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13_ncr:1_{9052CC03-4A84-4DEB-B20C-1BC31793D57E}" xr6:coauthVersionLast="47" xr6:coauthVersionMax="47" xr10:uidLastSave="{00000000-0000-0000-0000-000000000000}"/>
  <bookViews>
    <workbookView xWindow="-120" yWindow="-120" windowWidth="24240" windowHeight="13140" tabRatio="610" activeTab="4"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1" sheetId="13" r:id="rId11"/>
    <sheet name="Bekercompetitie" sheetId="15" r:id="rId12"/>
  </sheets>
  <definedNames>
    <definedName name="_xlnm._FilterDatabase" localSheetId="3" hidden="1">UCIRanking!$HC$102:$HF$155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115" i="8" l="1"/>
  <c r="M4077" i="8"/>
  <c r="M4150" i="8"/>
  <c r="M4069" i="8"/>
  <c r="M4104" i="8"/>
  <c r="M4056" i="8"/>
  <c r="M4127" i="8"/>
  <c r="M4064" i="8"/>
  <c r="M4097" i="8"/>
  <c r="M4057" i="8"/>
  <c r="M4065" i="8"/>
  <c r="M4098" i="8"/>
  <c r="M4143" i="8"/>
  <c r="M4053" i="8"/>
  <c r="M4074" i="8"/>
  <c r="M4102" i="8"/>
  <c r="M4085" i="8"/>
  <c r="M4050" i="8"/>
  <c r="M4119" i="8"/>
  <c r="M4140" i="8"/>
  <c r="M4112" i="8"/>
  <c r="M4125" i="8"/>
  <c r="M4123" i="8"/>
  <c r="M4146" i="8"/>
  <c r="M4129" i="8"/>
  <c r="M4089" i="8"/>
  <c r="M4058" i="8"/>
  <c r="M4134" i="8"/>
  <c r="M4099" i="8"/>
  <c r="M4117" i="8"/>
  <c r="M4100" i="8"/>
  <c r="M4068" i="8"/>
  <c r="M4086" i="8"/>
  <c r="M4101" i="8"/>
  <c r="M4076" i="8"/>
  <c r="M4060" i="8"/>
  <c r="M4052" i="8"/>
  <c r="M4110" i="8"/>
  <c r="M4141" i="8"/>
  <c r="M4132" i="8"/>
  <c r="M4096" i="8"/>
  <c r="M4144" i="8"/>
  <c r="M4111" i="8"/>
  <c r="M4075" i="8"/>
  <c r="M4142" i="8"/>
  <c r="M4067" i="8"/>
  <c r="M4054" i="8"/>
  <c r="M4081" i="8"/>
  <c r="M4093" i="8"/>
  <c r="M4092" i="8"/>
  <c r="M4124" i="8"/>
  <c r="M4128" i="8"/>
  <c r="M4149" i="8"/>
  <c r="M4073" i="8"/>
  <c r="M4051" i="8"/>
  <c r="M4070" i="8"/>
  <c r="M4130" i="8"/>
  <c r="M4091" i="8"/>
  <c r="M4105" i="8"/>
  <c r="M4133" i="8"/>
  <c r="M4084" i="8"/>
  <c r="M4148" i="8"/>
  <c r="M4079" i="8"/>
  <c r="M4082" i="8"/>
  <c r="M4118" i="8"/>
  <c r="M4059" i="8"/>
  <c r="M4120" i="8"/>
  <c r="M4062" i="8"/>
  <c r="M4139" i="8"/>
  <c r="M4094" i="8"/>
  <c r="M4066" i="8"/>
  <c r="M4071" i="8"/>
  <c r="M4114" i="8"/>
  <c r="M4090" i="8"/>
  <c r="M4113" i="8"/>
  <c r="M4138" i="8"/>
  <c r="M4055" i="8"/>
  <c r="M4108" i="8"/>
  <c r="M4061" i="8"/>
  <c r="M4147" i="8"/>
  <c r="M4136" i="8"/>
  <c r="M4145" i="8"/>
  <c r="M4078" i="8"/>
  <c r="M4109" i="8"/>
  <c r="M4083" i="8"/>
  <c r="M4087" i="8"/>
  <c r="M4137" i="8"/>
  <c r="M4095" i="8"/>
  <c r="M4072" i="8"/>
  <c r="M4080" i="8"/>
  <c r="M4126" i="8"/>
  <c r="M4121" i="8"/>
  <c r="M4135" i="8"/>
  <c r="M4116" i="8"/>
  <c r="M4063" i="8"/>
  <c r="M4088" i="8"/>
  <c r="M4107" i="8"/>
  <c r="M4122" i="8"/>
  <c r="M4106" i="8"/>
  <c r="M4103" i="8"/>
  <c r="M4131" i="8"/>
  <c r="F1873" i="1" l="1"/>
  <c r="F1872" i="1"/>
  <c r="F1871" i="1"/>
  <c r="F1870" i="1"/>
  <c r="F1869" i="1"/>
  <c r="F1868" i="1"/>
  <c r="F1867" i="1"/>
  <c r="F1866" i="1"/>
  <c r="F1865" i="1"/>
  <c r="DX300" i="5" l="1"/>
  <c r="DX297" i="5"/>
  <c r="DX294" i="5"/>
  <c r="DX291" i="5"/>
  <c r="DX288" i="5"/>
  <c r="DX285" i="5"/>
  <c r="DX282" i="5"/>
  <c r="DX279" i="5"/>
  <c r="DX276" i="5"/>
  <c r="DX273" i="5"/>
  <c r="DX270" i="5"/>
  <c r="DX267" i="5"/>
  <c r="DX264" i="5"/>
  <c r="DX261" i="5"/>
  <c r="DX258" i="5"/>
  <c r="DX255" i="5"/>
  <c r="DX252" i="5"/>
  <c r="DX249" i="5"/>
  <c r="DX246" i="5"/>
  <c r="DX243" i="5"/>
  <c r="DX240" i="5"/>
  <c r="DX237" i="5"/>
  <c r="DX234" i="5"/>
  <c r="DX231" i="5"/>
  <c r="DX228" i="5"/>
  <c r="DX225" i="5"/>
  <c r="DX222" i="5"/>
  <c r="DX219" i="5"/>
  <c r="DX216" i="5"/>
  <c r="DX213" i="5"/>
  <c r="DX210" i="5"/>
  <c r="DX207" i="5"/>
  <c r="DX204" i="5"/>
  <c r="DX201" i="5"/>
  <c r="DX198" i="5"/>
  <c r="DX195" i="5"/>
  <c r="DX192" i="5"/>
  <c r="DX189" i="5"/>
  <c r="DX186" i="5"/>
  <c r="DX183" i="5"/>
  <c r="DX180" i="5"/>
  <c r="DX177" i="5"/>
  <c r="DX174" i="5"/>
  <c r="DX171" i="5"/>
  <c r="DX168" i="5"/>
  <c r="DX165" i="5"/>
  <c r="DX162" i="5"/>
  <c r="DX159" i="5"/>
  <c r="DX156" i="5"/>
  <c r="DX153" i="5"/>
  <c r="DX150" i="5"/>
  <c r="DX147" i="5"/>
  <c r="DX144" i="5"/>
  <c r="DX141" i="5"/>
  <c r="DX138" i="5"/>
  <c r="DX135" i="5"/>
  <c r="DX132" i="5"/>
  <c r="DX129" i="5"/>
  <c r="DX126" i="5"/>
  <c r="DX123" i="5"/>
  <c r="DX120" i="5"/>
  <c r="DX117" i="5"/>
  <c r="DX114" i="5"/>
  <c r="DX111" i="5"/>
  <c r="DX108" i="5"/>
  <c r="DX105" i="5"/>
  <c r="DX102" i="5"/>
  <c r="DX99" i="5"/>
  <c r="DX96" i="5"/>
  <c r="DX93" i="5"/>
  <c r="DX90" i="5"/>
  <c r="DX87" i="5"/>
  <c r="DX84" i="5"/>
  <c r="DX81" i="5"/>
  <c r="DX78" i="5"/>
  <c r="DX75" i="5"/>
  <c r="DX72" i="5"/>
  <c r="DX69" i="5"/>
  <c r="DX66" i="5"/>
  <c r="DX63" i="5"/>
  <c r="DX60" i="5"/>
  <c r="DX57" i="5"/>
  <c r="DX54" i="5"/>
  <c r="DX51" i="5"/>
  <c r="DX48" i="5"/>
  <c r="DX45" i="5"/>
  <c r="DX42" i="5"/>
  <c r="DX39" i="5"/>
  <c r="DX36" i="5"/>
  <c r="DX33" i="5"/>
  <c r="DX30" i="5"/>
  <c r="DX27" i="5"/>
  <c r="DX24" i="5"/>
  <c r="DX21" i="5"/>
  <c r="DX18" i="5"/>
  <c r="DX15" i="5"/>
  <c r="DX12" i="5"/>
  <c r="DX9" i="5"/>
  <c r="DX6" i="5"/>
  <c r="DO300" i="5"/>
  <c r="DO297" i="5"/>
  <c r="DO294" i="5"/>
  <c r="DO291" i="5"/>
  <c r="DO288" i="5"/>
  <c r="DO285" i="5"/>
  <c r="DO282" i="5"/>
  <c r="DO279" i="5"/>
  <c r="DO276" i="5"/>
  <c r="DO273" i="5"/>
  <c r="DO270" i="5"/>
  <c r="DO267" i="5"/>
  <c r="DO264" i="5"/>
  <c r="DO261" i="5"/>
  <c r="DO258" i="5"/>
  <c r="DO255" i="5"/>
  <c r="DO252" i="5"/>
  <c r="DO249" i="5"/>
  <c r="DO246" i="5"/>
  <c r="DO243" i="5"/>
  <c r="DO240" i="5"/>
  <c r="DO237" i="5"/>
  <c r="DO234" i="5"/>
  <c r="DO231" i="5"/>
  <c r="DO228" i="5"/>
  <c r="DO225" i="5"/>
  <c r="DO222" i="5"/>
  <c r="DO219" i="5"/>
  <c r="DO216" i="5"/>
  <c r="DO213" i="5"/>
  <c r="DO210" i="5"/>
  <c r="DO207" i="5"/>
  <c r="DO204" i="5"/>
  <c r="DO201" i="5"/>
  <c r="DO198" i="5"/>
  <c r="DO195" i="5"/>
  <c r="DO192" i="5"/>
  <c r="DO189" i="5"/>
  <c r="DO186" i="5"/>
  <c r="DO183" i="5"/>
  <c r="DO180" i="5"/>
  <c r="DO177" i="5"/>
  <c r="DO174" i="5"/>
  <c r="DO171" i="5"/>
  <c r="DO168" i="5"/>
  <c r="DO165" i="5"/>
  <c r="DO162" i="5"/>
  <c r="DO159" i="5"/>
  <c r="DO156" i="5"/>
  <c r="DO153" i="5"/>
  <c r="DO150" i="5"/>
  <c r="DO147" i="5"/>
  <c r="DO144" i="5"/>
  <c r="DO141" i="5"/>
  <c r="DO138" i="5"/>
  <c r="DO135" i="5"/>
  <c r="DO132" i="5"/>
  <c r="DO129" i="5"/>
  <c r="DO126" i="5"/>
  <c r="DO123" i="5"/>
  <c r="DO120" i="5"/>
  <c r="DO117" i="5"/>
  <c r="DO114" i="5"/>
  <c r="DO111" i="5"/>
  <c r="DO108" i="5"/>
  <c r="DO105" i="5"/>
  <c r="DO102" i="5"/>
  <c r="DO99" i="5"/>
  <c r="DO96" i="5"/>
  <c r="DO93" i="5"/>
  <c r="DO90" i="5"/>
  <c r="DO87" i="5"/>
  <c r="DO84" i="5"/>
  <c r="DO81" i="5"/>
  <c r="DO78" i="5"/>
  <c r="DO75" i="5"/>
  <c r="DO72" i="5"/>
  <c r="DO69" i="5"/>
  <c r="DO66" i="5"/>
  <c r="DO63" i="5"/>
  <c r="DO60" i="5"/>
  <c r="DO57" i="5"/>
  <c r="DO54" i="5"/>
  <c r="DO51" i="5"/>
  <c r="DO48" i="5"/>
  <c r="DO45" i="5"/>
  <c r="DO42" i="5"/>
  <c r="DO39" i="5"/>
  <c r="DO36" i="5"/>
  <c r="DO33" i="5"/>
  <c r="DO30" i="5"/>
  <c r="DO27" i="5"/>
  <c r="DO24" i="5"/>
  <c r="DO21" i="5"/>
  <c r="DO18" i="5"/>
  <c r="DO15" i="5"/>
  <c r="DO12" i="5"/>
  <c r="DO9" i="5"/>
  <c r="DO6" i="5"/>
  <c r="DF300" i="5"/>
  <c r="DF297" i="5"/>
  <c r="DF294" i="5"/>
  <c r="DF291" i="5"/>
  <c r="DF288" i="5"/>
  <c r="DF285" i="5"/>
  <c r="DF282" i="5"/>
  <c r="DF279" i="5"/>
  <c r="DF276" i="5"/>
  <c r="DF273" i="5"/>
  <c r="DF270" i="5"/>
  <c r="DF267" i="5"/>
  <c r="DF264" i="5"/>
  <c r="DF261" i="5"/>
  <c r="DF258" i="5"/>
  <c r="DF255" i="5"/>
  <c r="DF252" i="5"/>
  <c r="DF249" i="5"/>
  <c r="DF246" i="5"/>
  <c r="DF243" i="5"/>
  <c r="DF240" i="5"/>
  <c r="DF237" i="5"/>
  <c r="DF234" i="5"/>
  <c r="DF231" i="5"/>
  <c r="DF228" i="5"/>
  <c r="DF225" i="5"/>
  <c r="DF222" i="5"/>
  <c r="DF219" i="5"/>
  <c r="DF216" i="5"/>
  <c r="DF213" i="5"/>
  <c r="DF210" i="5"/>
  <c r="DF207" i="5"/>
  <c r="DF204" i="5"/>
  <c r="DF201" i="5"/>
  <c r="DF198" i="5"/>
  <c r="DF195" i="5"/>
  <c r="DF192" i="5"/>
  <c r="DF189" i="5"/>
  <c r="DF186" i="5"/>
  <c r="DF183" i="5"/>
  <c r="DF180" i="5"/>
  <c r="DF177" i="5"/>
  <c r="DF174" i="5"/>
  <c r="DF171" i="5"/>
  <c r="DF168" i="5"/>
  <c r="DF165" i="5"/>
  <c r="DF162" i="5"/>
  <c r="DF159" i="5"/>
  <c r="DF156" i="5"/>
  <c r="DF153" i="5"/>
  <c r="DF150" i="5"/>
  <c r="DF147" i="5"/>
  <c r="DF144" i="5"/>
  <c r="DF141" i="5"/>
  <c r="DF138" i="5"/>
  <c r="DF135" i="5"/>
  <c r="DF132" i="5"/>
  <c r="DF129" i="5"/>
  <c r="DF126" i="5"/>
  <c r="DF123" i="5"/>
  <c r="DF120" i="5"/>
  <c r="DF117" i="5"/>
  <c r="DF114" i="5"/>
  <c r="DF111" i="5"/>
  <c r="DF108" i="5"/>
  <c r="DF105" i="5"/>
  <c r="DF102" i="5"/>
  <c r="DF99" i="5"/>
  <c r="DF96" i="5"/>
  <c r="DF93" i="5"/>
  <c r="DF90" i="5"/>
  <c r="DF87" i="5"/>
  <c r="DF84" i="5"/>
  <c r="DF81" i="5"/>
  <c r="DF78" i="5"/>
  <c r="DF75" i="5"/>
  <c r="DF72" i="5"/>
  <c r="DF69" i="5"/>
  <c r="DF66" i="5"/>
  <c r="DF63" i="5"/>
  <c r="DF60" i="5"/>
  <c r="DF57" i="5"/>
  <c r="DF54" i="5"/>
  <c r="DF51" i="5"/>
  <c r="DF48" i="5"/>
  <c r="DF45" i="5"/>
  <c r="DF42" i="5"/>
  <c r="DF39" i="5"/>
  <c r="DF36" i="5"/>
  <c r="DF33" i="5"/>
  <c r="DF30" i="5"/>
  <c r="DF27" i="5"/>
  <c r="DF24" i="5"/>
  <c r="DF21" i="5"/>
  <c r="DF18" i="5"/>
  <c r="DF15" i="5"/>
  <c r="DF12" i="5"/>
  <c r="DF9" i="5"/>
  <c r="DF6" i="5"/>
  <c r="M3918" i="8" l="1"/>
  <c r="M3874" i="8"/>
  <c r="M3932" i="8"/>
  <c r="M3872" i="8"/>
  <c r="M3898" i="8"/>
  <c r="M3865" i="8"/>
  <c r="M3935" i="8"/>
  <c r="M3852" i="8"/>
  <c r="M3914" i="8"/>
  <c r="M3859" i="8"/>
  <c r="M3855" i="8"/>
  <c r="M3883" i="8"/>
  <c r="M3929" i="8"/>
  <c r="M3854" i="8"/>
  <c r="M3896" i="8"/>
  <c r="M3870" i="8"/>
  <c r="M3913" i="8"/>
  <c r="M3853" i="8"/>
  <c r="M3905" i="8"/>
  <c r="M3923" i="8"/>
  <c r="M3888" i="8"/>
  <c r="M3922" i="8"/>
  <c r="M3882" i="8"/>
  <c r="M3930" i="8"/>
  <c r="M3949" i="8"/>
  <c r="M3900" i="8"/>
  <c r="M3875" i="8"/>
  <c r="M3934" i="8"/>
  <c r="M3873" i="8"/>
  <c r="M3907" i="8"/>
  <c r="M3879" i="8"/>
  <c r="M3862" i="8"/>
  <c r="M3889" i="8"/>
  <c r="M3881" i="8"/>
  <c r="M3867" i="8"/>
  <c r="M3880" i="8"/>
  <c r="M3856" i="8"/>
  <c r="M3891" i="8"/>
  <c r="M3948" i="8"/>
  <c r="M3925" i="8"/>
  <c r="M3915" i="8"/>
  <c r="M3942" i="8"/>
  <c r="M3894" i="8"/>
  <c r="M3909" i="8"/>
  <c r="M3944" i="8"/>
  <c r="M3863" i="8"/>
  <c r="M3861" i="8"/>
  <c r="M3886" i="8"/>
  <c r="M3890" i="8"/>
  <c r="M3910" i="8"/>
  <c r="M3941" i="8"/>
  <c r="M3928" i="8"/>
  <c r="M3931" i="8"/>
  <c r="M3864" i="8"/>
  <c r="M3849" i="8"/>
  <c r="M3869" i="8"/>
  <c r="M3938" i="8"/>
  <c r="M3885" i="8"/>
  <c r="M3904" i="8"/>
  <c r="M3947" i="8"/>
  <c r="M3860" i="8"/>
  <c r="M3940" i="8"/>
  <c r="M3876" i="8"/>
  <c r="M3892" i="8"/>
  <c r="M3927" i="8"/>
  <c r="M3850" i="8"/>
  <c r="M3916" i="8"/>
  <c r="M3871" i="8"/>
  <c r="M3921" i="8"/>
  <c r="M3897" i="8"/>
  <c r="M3866" i="8"/>
  <c r="M3884" i="8"/>
  <c r="M3919" i="8"/>
  <c r="M3901" i="8"/>
  <c r="M3893" i="8"/>
  <c r="M3946" i="8"/>
  <c r="M3851" i="8"/>
  <c r="M3911" i="8"/>
  <c r="M3858" i="8"/>
  <c r="M3945" i="8"/>
  <c r="M3939" i="8"/>
  <c r="M3943" i="8"/>
  <c r="M3877" i="8"/>
  <c r="M3917" i="8"/>
  <c r="M3868" i="8"/>
  <c r="M3878" i="8"/>
  <c r="M3936" i="8"/>
  <c r="M3895" i="8"/>
  <c r="M3906" i="8"/>
  <c r="M3912" i="8"/>
  <c r="M3926" i="8"/>
  <c r="M3933" i="8"/>
  <c r="M3924" i="8"/>
  <c r="M3920" i="8"/>
  <c r="M3857" i="8"/>
  <c r="M3899" i="8"/>
  <c r="M3908" i="8"/>
  <c r="M3937" i="8"/>
  <c r="M3887" i="8"/>
  <c r="M3903" i="8"/>
  <c r="M3902" i="8"/>
  <c r="M3832" i="8"/>
  <c r="M3808" i="8"/>
  <c r="M3810" i="8"/>
  <c r="M3820" i="8"/>
  <c r="M3839" i="8"/>
  <c r="M3831" i="8"/>
  <c r="M3835" i="8"/>
  <c r="M3828" i="8"/>
  <c r="M3813" i="8"/>
  <c r="M3806" i="8"/>
  <c r="M3819" i="8"/>
  <c r="M3822" i="8"/>
  <c r="M3834" i="8"/>
  <c r="M3841" i="8"/>
  <c r="M3837" i="8"/>
  <c r="M3833" i="8"/>
  <c r="M3830" i="8"/>
  <c r="M3829" i="8"/>
  <c r="M3826" i="8"/>
  <c r="M3817" i="8"/>
  <c r="M3814" i="8"/>
  <c r="M3811" i="8"/>
  <c r="M3809" i="8"/>
  <c r="M3807" i="8"/>
  <c r="M3805" i="8"/>
  <c r="M3802" i="8"/>
  <c r="M3798" i="8"/>
  <c r="M3797" i="8"/>
  <c r="M3796" i="8"/>
  <c r="M3804" i="8"/>
  <c r="M3812" i="8"/>
  <c r="M3825" i="8"/>
  <c r="M3815" i="8"/>
  <c r="M3823" i="8"/>
  <c r="M3801" i="8"/>
  <c r="M3838" i="8"/>
  <c r="M3840" i="8"/>
  <c r="M3836" i="8"/>
  <c r="M3799" i="8"/>
  <c r="M3818" i="8"/>
  <c r="M3803" i="8"/>
  <c r="M3800" i="8"/>
  <c r="M3827" i="8"/>
  <c r="M3842" i="8"/>
  <c r="M3795" i="8"/>
  <c r="M3824" i="8"/>
  <c r="M3816" i="8"/>
  <c r="M3794" i="8"/>
  <c r="M3821" i="8"/>
  <c r="M3793" i="8"/>
  <c r="M3792" i="8"/>
  <c r="M3791" i="8"/>
  <c r="M3788" i="8"/>
  <c r="M3785" i="8"/>
  <c r="M3786" i="8"/>
  <c r="M3783" i="8"/>
  <c r="M3789" i="8"/>
  <c r="M3781" i="8"/>
  <c r="M3790" i="8"/>
  <c r="M3787" i="8"/>
  <c r="M3780" i="8"/>
  <c r="M3779" i="8"/>
  <c r="M3778" i="8"/>
  <c r="M3777" i="8"/>
  <c r="M3776" i="8"/>
  <c r="M3782" i="8"/>
  <c r="M3775" i="8"/>
  <c r="M3774" i="8"/>
  <c r="M3773" i="8"/>
  <c r="M3772" i="8"/>
  <c r="M3771" i="8"/>
  <c r="M3784" i="8"/>
  <c r="M3767" i="8"/>
  <c r="M3766" i="8"/>
  <c r="M3769" i="8"/>
  <c r="M3765" i="8"/>
  <c r="M3768" i="8"/>
  <c r="M3763" i="8"/>
  <c r="M3770" i="8"/>
  <c r="M3762" i="8"/>
  <c r="M3761" i="8"/>
  <c r="M3764" i="8"/>
  <c r="M3759" i="8"/>
  <c r="M3756" i="8"/>
  <c r="M3758" i="8"/>
  <c r="M3757" i="8"/>
  <c r="M3753" i="8"/>
  <c r="M3751" i="8"/>
  <c r="M3760" i="8"/>
  <c r="M3755" i="8"/>
  <c r="M3750" i="8"/>
  <c r="M3749" i="8"/>
  <c r="M3754" i="8"/>
  <c r="M3752" i="8"/>
  <c r="M3748" i="8"/>
  <c r="M3747" i="8"/>
  <c r="M3745" i="8"/>
  <c r="M3746" i="8"/>
  <c r="M3744" i="8"/>
  <c r="M3743" i="8"/>
  <c r="M3742" i="8"/>
  <c r="M3210" i="8"/>
  <c r="M3202" i="8"/>
  <c r="M3203" i="8"/>
  <c r="M3206" i="8"/>
  <c r="M3213" i="8"/>
  <c r="M3209" i="8"/>
  <c r="M3212" i="8"/>
  <c r="M3208" i="8"/>
  <c r="M3204" i="8"/>
  <c r="M3201" i="8"/>
  <c r="M3205" i="8"/>
  <c r="M3207" i="8"/>
  <c r="M321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2882" i="8"/>
  <c r="M2857" i="8"/>
  <c r="M2859" i="8"/>
  <c r="M2870" i="8"/>
  <c r="M2889" i="8"/>
  <c r="M2881" i="8"/>
  <c r="M2885" i="8"/>
  <c r="M2878" i="8"/>
  <c r="M2862" i="8"/>
  <c r="M2855" i="8"/>
  <c r="M2868" i="8"/>
  <c r="M2872" i="8"/>
  <c r="M2884" i="8"/>
  <c r="M2892" i="8"/>
  <c r="M2886" i="8"/>
  <c r="M2865" i="8"/>
  <c r="M2864" i="8"/>
  <c r="M2861" i="8"/>
  <c r="M2860" i="8"/>
  <c r="M2858" i="8"/>
  <c r="M2854" i="8"/>
  <c r="M2851" i="8"/>
  <c r="M2849" i="8"/>
  <c r="M2891" i="8"/>
  <c r="M2890" i="8"/>
  <c r="M2888" i="8"/>
  <c r="M2887" i="8"/>
  <c r="M2883" i="8"/>
  <c r="M2880" i="8"/>
  <c r="M2879" i="8"/>
  <c r="M2877" i="8"/>
  <c r="M2876" i="8"/>
  <c r="M2875" i="8"/>
  <c r="M2874" i="8"/>
  <c r="M2873" i="8"/>
  <c r="M2871" i="8"/>
  <c r="M2867" i="8"/>
  <c r="M2866" i="8"/>
  <c r="M2863" i="8"/>
  <c r="M2856" i="8"/>
  <c r="M2853" i="8"/>
  <c r="M2852" i="8"/>
  <c r="M2850" i="8"/>
  <c r="M286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J801" i="15"/>
  <c r="J799" i="15"/>
  <c r="J796" i="15"/>
  <c r="J794" i="15"/>
  <c r="F1864" i="1"/>
  <c r="F1863" i="1"/>
  <c r="F1862" i="1"/>
  <c r="F1861" i="1"/>
  <c r="F1860" i="1"/>
  <c r="F1859" i="1"/>
  <c r="F1858" i="1"/>
  <c r="F1857" i="1"/>
  <c r="F1856" i="1"/>
  <c r="F1855" i="1"/>
  <c r="F1854" i="1"/>
  <c r="CW300" i="5"/>
  <c r="CW297" i="5"/>
  <c r="CW294" i="5"/>
  <c r="CW291" i="5"/>
  <c r="CW288" i="5"/>
  <c r="CW285" i="5"/>
  <c r="CW282" i="5"/>
  <c r="CW279" i="5"/>
  <c r="CW276" i="5"/>
  <c r="CW273" i="5"/>
  <c r="CW270" i="5"/>
  <c r="CW267" i="5"/>
  <c r="CW264" i="5"/>
  <c r="CW261" i="5"/>
  <c r="CW258" i="5"/>
  <c r="CW255" i="5"/>
  <c r="CW252" i="5"/>
  <c r="CW249" i="5"/>
  <c r="CW246" i="5"/>
  <c r="CW243" i="5"/>
  <c r="CW240" i="5"/>
  <c r="CW237" i="5"/>
  <c r="CW234" i="5"/>
  <c r="CW231" i="5"/>
  <c r="CW228" i="5"/>
  <c r="CW225" i="5"/>
  <c r="CW222" i="5"/>
  <c r="CW219" i="5"/>
  <c r="CW216" i="5"/>
  <c r="CW213" i="5"/>
  <c r="CW210" i="5"/>
  <c r="CW207" i="5"/>
  <c r="CW204" i="5"/>
  <c r="CW201" i="5"/>
  <c r="CW198" i="5"/>
  <c r="CW195" i="5"/>
  <c r="CW192" i="5"/>
  <c r="CW189" i="5"/>
  <c r="CW186" i="5"/>
  <c r="CW183" i="5"/>
  <c r="CW180" i="5"/>
  <c r="CW177" i="5"/>
  <c r="CW174" i="5"/>
  <c r="CW171" i="5"/>
  <c r="CW168" i="5"/>
  <c r="CW165" i="5"/>
  <c r="CW162" i="5"/>
  <c r="CW159" i="5"/>
  <c r="CW156" i="5"/>
  <c r="CW153" i="5"/>
  <c r="CW150" i="5"/>
  <c r="CW147" i="5"/>
  <c r="CW144" i="5"/>
  <c r="CW141" i="5"/>
  <c r="CW138" i="5"/>
  <c r="CW135" i="5"/>
  <c r="CW132" i="5"/>
  <c r="CW129" i="5"/>
  <c r="CW126" i="5"/>
  <c r="CW123" i="5"/>
  <c r="CW120" i="5"/>
  <c r="CW117" i="5"/>
  <c r="CW114" i="5"/>
  <c r="CW111" i="5"/>
  <c r="CW108" i="5"/>
  <c r="CW105" i="5"/>
  <c r="CW102" i="5"/>
  <c r="CW99" i="5"/>
  <c r="CW96" i="5"/>
  <c r="CW93" i="5"/>
  <c r="CW90" i="5"/>
  <c r="CW87" i="5"/>
  <c r="CW84" i="5"/>
  <c r="CW81" i="5"/>
  <c r="CW78" i="5"/>
  <c r="CW75" i="5"/>
  <c r="CW72" i="5"/>
  <c r="CW69" i="5"/>
  <c r="CW66" i="5"/>
  <c r="CW63" i="5"/>
  <c r="CW60" i="5"/>
  <c r="CW57" i="5"/>
  <c r="CW54" i="5"/>
  <c r="CW51" i="5"/>
  <c r="CW48" i="5"/>
  <c r="CW45" i="5"/>
  <c r="CW42" i="5"/>
  <c r="CW39" i="5"/>
  <c r="CW36" i="5"/>
  <c r="CW33" i="5"/>
  <c r="CW30" i="5"/>
  <c r="CW27" i="5"/>
  <c r="CW24" i="5"/>
  <c r="CW21" i="5"/>
  <c r="CW18" i="5"/>
  <c r="CW15" i="5"/>
  <c r="CW12" i="5"/>
  <c r="CW9" i="5"/>
  <c r="CW6" i="5"/>
  <c r="CN300" i="5"/>
  <c r="CN297" i="5"/>
  <c r="CN294" i="5"/>
  <c r="CN291" i="5"/>
  <c r="CN288" i="5"/>
  <c r="CN285" i="5"/>
  <c r="CN282" i="5"/>
  <c r="CN279" i="5"/>
  <c r="CN276" i="5"/>
  <c r="CN273" i="5"/>
  <c r="CN270" i="5"/>
  <c r="CN267" i="5"/>
  <c r="CN264" i="5"/>
  <c r="CN261" i="5"/>
  <c r="CN258" i="5"/>
  <c r="CN255" i="5"/>
  <c r="CN252" i="5"/>
  <c r="CN249" i="5"/>
  <c r="CN246" i="5"/>
  <c r="CN243" i="5"/>
  <c r="CN240" i="5"/>
  <c r="CN237" i="5"/>
  <c r="CN234" i="5"/>
  <c r="CN231" i="5"/>
  <c r="CN228" i="5"/>
  <c r="CN225" i="5"/>
  <c r="CN222" i="5"/>
  <c r="CN219" i="5"/>
  <c r="CN216" i="5"/>
  <c r="CN213" i="5"/>
  <c r="CN210" i="5"/>
  <c r="CN207" i="5"/>
  <c r="CN204" i="5"/>
  <c r="CN201" i="5"/>
  <c r="CN198" i="5"/>
  <c r="CN195" i="5"/>
  <c r="CN192" i="5"/>
  <c r="CN189" i="5"/>
  <c r="CN186" i="5"/>
  <c r="CN183" i="5"/>
  <c r="CN180" i="5"/>
  <c r="CN177" i="5"/>
  <c r="CN174" i="5"/>
  <c r="CN171" i="5"/>
  <c r="CN168" i="5"/>
  <c r="CN165" i="5"/>
  <c r="CN162" i="5"/>
  <c r="CN159" i="5"/>
  <c r="CN156" i="5"/>
  <c r="CN153" i="5"/>
  <c r="CN150" i="5"/>
  <c r="CN147" i="5"/>
  <c r="CN144" i="5"/>
  <c r="CN141" i="5"/>
  <c r="CN138" i="5"/>
  <c r="CN135" i="5"/>
  <c r="CN132" i="5"/>
  <c r="CN129" i="5"/>
  <c r="CN126" i="5"/>
  <c r="CN123" i="5"/>
  <c r="CN120" i="5"/>
  <c r="CN117" i="5"/>
  <c r="CN114" i="5"/>
  <c r="CN111" i="5"/>
  <c r="CN108" i="5"/>
  <c r="CN105" i="5"/>
  <c r="CN102" i="5"/>
  <c r="CN99" i="5"/>
  <c r="CN96" i="5"/>
  <c r="CN93" i="5"/>
  <c r="CN90" i="5"/>
  <c r="CN87" i="5"/>
  <c r="CN84" i="5"/>
  <c r="CN81" i="5"/>
  <c r="CN78" i="5"/>
  <c r="CN75" i="5"/>
  <c r="CN72" i="5"/>
  <c r="CN69" i="5"/>
  <c r="CN66" i="5"/>
  <c r="CN63" i="5"/>
  <c r="CN60" i="5"/>
  <c r="CN57" i="5"/>
  <c r="CN54" i="5"/>
  <c r="CN51" i="5"/>
  <c r="CN48" i="5"/>
  <c r="CN45" i="5"/>
  <c r="CN42" i="5"/>
  <c r="CN39" i="5"/>
  <c r="CN36" i="5"/>
  <c r="CN33" i="5"/>
  <c r="CN30" i="5"/>
  <c r="CN27" i="5"/>
  <c r="CN24" i="5"/>
  <c r="CN21" i="5"/>
  <c r="CN18" i="5"/>
  <c r="CN15" i="5"/>
  <c r="CN12" i="5"/>
  <c r="CN9" i="5"/>
  <c r="CN6" i="5"/>
  <c r="CE300" i="5"/>
  <c r="CE297" i="5"/>
  <c r="CE294" i="5"/>
  <c r="CE291" i="5"/>
  <c r="CE288" i="5"/>
  <c r="CE285" i="5"/>
  <c r="CE282" i="5"/>
  <c r="CE279" i="5"/>
  <c r="CE276" i="5"/>
  <c r="CE273" i="5"/>
  <c r="CE270" i="5"/>
  <c r="CE267" i="5"/>
  <c r="CE264" i="5"/>
  <c r="CE261" i="5"/>
  <c r="CE258" i="5"/>
  <c r="CE255" i="5"/>
  <c r="CE252" i="5"/>
  <c r="CE249" i="5"/>
  <c r="CE246" i="5"/>
  <c r="CE243" i="5"/>
  <c r="CE240" i="5"/>
  <c r="CE237" i="5"/>
  <c r="CE234" i="5"/>
  <c r="CE231" i="5"/>
  <c r="CE228" i="5"/>
  <c r="CE225" i="5"/>
  <c r="CE222" i="5"/>
  <c r="CE219" i="5"/>
  <c r="CE216" i="5"/>
  <c r="CE213" i="5"/>
  <c r="CE210" i="5"/>
  <c r="CE207" i="5"/>
  <c r="CE204" i="5"/>
  <c r="CE201" i="5"/>
  <c r="CE198" i="5"/>
  <c r="CE195" i="5"/>
  <c r="CE192" i="5"/>
  <c r="CE189" i="5"/>
  <c r="CE186" i="5"/>
  <c r="CE183" i="5"/>
  <c r="CE180" i="5"/>
  <c r="CE177" i="5"/>
  <c r="CE174" i="5"/>
  <c r="CE171" i="5"/>
  <c r="CE168" i="5"/>
  <c r="CE165" i="5"/>
  <c r="CE162" i="5"/>
  <c r="CE159" i="5"/>
  <c r="CE156" i="5"/>
  <c r="CE153" i="5"/>
  <c r="CE150" i="5"/>
  <c r="CE147" i="5"/>
  <c r="CE144" i="5"/>
  <c r="CE141" i="5"/>
  <c r="CE138" i="5"/>
  <c r="CE135" i="5"/>
  <c r="CE132" i="5"/>
  <c r="CE129" i="5"/>
  <c r="CE126" i="5"/>
  <c r="CE123" i="5"/>
  <c r="CE120" i="5"/>
  <c r="CE117" i="5"/>
  <c r="CE114" i="5"/>
  <c r="CE111" i="5"/>
  <c r="CE108" i="5"/>
  <c r="CE105" i="5"/>
  <c r="CE102" i="5"/>
  <c r="CE99" i="5"/>
  <c r="CE96" i="5"/>
  <c r="CE93" i="5"/>
  <c r="CE90" i="5"/>
  <c r="CE87" i="5"/>
  <c r="CE84" i="5"/>
  <c r="CE81" i="5"/>
  <c r="CE78" i="5"/>
  <c r="CE75" i="5"/>
  <c r="CE72" i="5"/>
  <c r="CE69" i="5"/>
  <c r="CE66" i="5"/>
  <c r="CE63" i="5"/>
  <c r="CE60" i="5"/>
  <c r="CE57" i="5"/>
  <c r="CE54" i="5"/>
  <c r="CE51" i="5"/>
  <c r="CE48" i="5"/>
  <c r="CE45" i="5"/>
  <c r="CE42" i="5"/>
  <c r="CE39" i="5"/>
  <c r="CE36" i="5"/>
  <c r="CE33" i="5"/>
  <c r="CE30" i="5"/>
  <c r="CE27" i="5"/>
  <c r="CE24" i="5"/>
  <c r="CE21" i="5"/>
  <c r="CE18" i="5"/>
  <c r="CE15" i="5"/>
  <c r="CE12" i="5"/>
  <c r="CE9" i="5"/>
  <c r="CE6" i="5"/>
  <c r="MV385" i="5"/>
  <c r="MV384" i="5"/>
  <c r="MV383" i="5"/>
  <c r="MV382" i="5"/>
  <c r="MV381" i="5"/>
  <c r="MV380" i="5"/>
  <c r="MV379" i="5"/>
  <c r="MV378" i="5"/>
  <c r="MV377" i="5"/>
  <c r="MV376" i="5"/>
  <c r="MV375" i="5"/>
  <c r="MV374" i="5"/>
  <c r="MV373" i="5"/>
  <c r="MV372" i="5"/>
  <c r="MV371" i="5"/>
  <c r="MV370" i="5"/>
  <c r="MV369" i="5"/>
  <c r="MV368" i="5"/>
  <c r="MV367" i="5"/>
  <c r="MV366" i="5"/>
  <c r="MV365" i="5"/>
  <c r="MV364" i="5"/>
  <c r="MV363" i="5"/>
  <c r="MV362" i="5"/>
  <c r="MV361" i="5"/>
  <c r="MV360" i="5"/>
  <c r="MV359" i="5"/>
  <c r="MV358" i="5"/>
  <c r="MV357" i="5"/>
  <c r="MV356" i="5"/>
  <c r="MV355" i="5"/>
  <c r="MV354" i="5"/>
  <c r="MV353" i="5"/>
  <c r="MV352" i="5"/>
  <c r="MV351" i="5"/>
  <c r="MV350" i="5"/>
  <c r="MV349" i="5"/>
  <c r="MV348" i="5"/>
  <c r="MV347" i="5"/>
  <c r="MV346" i="5"/>
  <c r="MV345" i="5"/>
  <c r="MV344" i="5"/>
  <c r="MV343" i="5"/>
  <c r="MV342" i="5"/>
  <c r="MV341" i="5"/>
  <c r="MV340" i="5"/>
  <c r="MV339" i="5"/>
  <c r="MV338" i="5"/>
  <c r="MV337" i="5"/>
  <c r="MV336" i="5"/>
  <c r="MV335" i="5"/>
  <c r="MV334" i="5"/>
  <c r="MV333" i="5"/>
  <c r="MV332" i="5"/>
  <c r="MV331" i="5"/>
  <c r="MV330" i="5"/>
  <c r="MV329" i="5"/>
  <c r="MV328" i="5"/>
  <c r="MV327" i="5"/>
  <c r="MV326" i="5"/>
  <c r="MV325" i="5"/>
  <c r="MV324" i="5"/>
  <c r="MV323" i="5"/>
  <c r="MV322" i="5"/>
  <c r="MV321" i="5"/>
  <c r="MV320" i="5"/>
  <c r="MV319" i="5"/>
  <c r="MV318" i="5"/>
  <c r="MV317" i="5"/>
  <c r="MV316" i="5"/>
  <c r="MV315" i="5"/>
  <c r="MV314" i="5"/>
  <c r="MV313" i="5"/>
  <c r="MV312" i="5"/>
  <c r="MV311" i="5"/>
  <c r="MV310" i="5"/>
  <c r="MV309" i="5"/>
  <c r="MV308" i="5"/>
  <c r="MV307" i="5"/>
  <c r="MV306" i="5"/>
  <c r="M3113" i="8"/>
  <c r="F1810" i="1" l="1"/>
  <c r="F1641" i="1"/>
  <c r="F1644" i="1"/>
  <c r="F1667" i="1"/>
  <c r="F1550" i="1"/>
  <c r="F1778" i="1"/>
  <c r="F1846" i="1"/>
  <c r="F1719" i="1"/>
  <c r="F1725" i="1"/>
  <c r="F1772" i="1"/>
  <c r="F1736" i="1"/>
  <c r="I801" i="15" l="1"/>
  <c r="I799" i="15"/>
  <c r="I796" i="15"/>
  <c r="I794" i="15"/>
  <c r="F1795" i="1" l="1"/>
  <c r="F1601" i="1"/>
  <c r="M3693" i="8" l="1"/>
  <c r="M3690" i="8"/>
  <c r="M3735" i="8"/>
  <c r="M3654" i="8"/>
  <c r="M3707" i="8"/>
  <c r="M3649" i="8"/>
  <c r="M3718" i="8"/>
  <c r="M3645" i="8"/>
  <c r="M3701" i="8"/>
  <c r="M3639" i="8"/>
  <c r="M3638" i="8"/>
  <c r="M3647" i="8"/>
  <c r="M3734" i="8"/>
  <c r="M3643" i="8"/>
  <c r="M3688" i="8"/>
  <c r="M3673" i="8"/>
  <c r="M3675" i="8"/>
  <c r="M3646" i="8"/>
  <c r="M3713" i="8"/>
  <c r="M3722" i="8"/>
  <c r="M3667" i="8"/>
  <c r="M3711" i="8"/>
  <c r="M3714" i="8"/>
  <c r="M3733" i="8"/>
  <c r="M3723" i="8"/>
  <c r="M3684" i="8"/>
  <c r="M3671" i="8"/>
  <c r="M3670" i="8"/>
  <c r="M3674" i="8"/>
  <c r="M3692" i="8"/>
  <c r="M3680" i="8"/>
  <c r="M3662" i="8"/>
  <c r="M3697" i="8"/>
  <c r="M3681" i="8"/>
  <c r="M3655" i="8"/>
  <c r="M3678" i="8"/>
  <c r="M3644" i="8"/>
  <c r="M3683" i="8"/>
  <c r="M3732" i="8"/>
  <c r="M3715" i="8"/>
  <c r="M3712" i="8"/>
  <c r="M3731" i="8"/>
  <c r="M3708" i="8"/>
  <c r="M3717" i="8"/>
  <c r="M3706" i="8"/>
  <c r="M3635" i="8"/>
  <c r="M3640" i="8"/>
  <c r="M3676" i="8"/>
  <c r="M3679" i="8"/>
  <c r="M3699" i="8"/>
  <c r="M3694" i="8"/>
  <c r="M3730" i="8"/>
  <c r="M3702" i="8"/>
  <c r="M3661" i="8"/>
  <c r="M3652" i="8"/>
  <c r="M3660" i="8"/>
  <c r="M3695" i="8"/>
  <c r="M3663" i="8"/>
  <c r="M3710" i="8"/>
  <c r="M3729" i="8"/>
  <c r="M3664" i="8"/>
  <c r="M3721" i="8"/>
  <c r="M3651" i="8"/>
  <c r="M3672" i="8"/>
  <c r="M3726" i="8"/>
  <c r="M3642" i="8"/>
  <c r="M3698" i="8"/>
  <c r="M3653" i="8"/>
  <c r="M3691" i="8"/>
  <c r="M3669" i="8"/>
  <c r="M3641" i="8"/>
  <c r="M3658" i="8"/>
  <c r="M3689" i="8"/>
  <c r="M3668" i="8"/>
  <c r="M3682" i="8"/>
  <c r="M3719" i="8"/>
  <c r="M3637" i="8"/>
  <c r="M3685" i="8"/>
  <c r="M3650" i="8"/>
  <c r="M3705" i="8"/>
  <c r="M3728" i="8"/>
  <c r="M3724" i="8"/>
  <c r="M3657" i="8"/>
  <c r="M3696" i="8"/>
  <c r="M3648" i="8"/>
  <c r="M3659" i="8"/>
  <c r="M3704" i="8"/>
  <c r="M3656" i="8"/>
  <c r="M3677" i="8"/>
  <c r="M3686" i="8"/>
  <c r="M3725" i="8"/>
  <c r="M3665" i="8"/>
  <c r="M3703" i="8"/>
  <c r="M3700" i="8"/>
  <c r="M3636" i="8"/>
  <c r="M3687" i="8"/>
  <c r="M3716" i="8"/>
  <c r="M3727" i="8"/>
  <c r="M3666" i="8"/>
  <c r="M3709" i="8"/>
  <c r="M3720" i="8"/>
  <c r="H801" i="15"/>
  <c r="H799" i="15"/>
  <c r="H796" i="15"/>
  <c r="H794" i="15"/>
  <c r="F1565" i="1"/>
  <c r="F1522" i="1"/>
  <c r="F1786" i="1"/>
  <c r="F1825" i="1"/>
  <c r="F1621" i="1"/>
  <c r="F1794" i="1"/>
  <c r="F1598" i="1"/>
  <c r="G801" i="15" l="1"/>
  <c r="G799" i="15"/>
  <c r="G796" i="15"/>
  <c r="G794" i="15"/>
  <c r="F1809" i="1"/>
  <c r="F1639" i="1"/>
  <c r="F1759" i="1"/>
  <c r="F1604" i="1"/>
  <c r="F1760" i="1"/>
  <c r="F1768" i="1"/>
  <c r="F801" i="15" l="1"/>
  <c r="F799" i="15"/>
  <c r="F796" i="15"/>
  <c r="F794" i="15"/>
  <c r="M3593" i="8"/>
  <c r="M3557" i="8"/>
  <c r="M3628" i="8"/>
  <c r="M3552" i="8"/>
  <c r="M3592" i="8"/>
  <c r="M3539" i="8"/>
  <c r="M3615" i="8"/>
  <c r="M3542" i="8"/>
  <c r="M3607" i="8"/>
  <c r="M3541" i="8"/>
  <c r="M3534" i="8"/>
  <c r="M3545" i="8"/>
  <c r="M3627" i="8"/>
  <c r="M3551" i="8"/>
  <c r="M3577" i="8"/>
  <c r="M3590" i="8"/>
  <c r="M3555" i="8"/>
  <c r="M3536" i="8"/>
  <c r="M3617" i="8"/>
  <c r="M3619" i="8"/>
  <c r="M3561" i="8"/>
  <c r="M3594" i="8"/>
  <c r="M3585" i="8"/>
  <c r="M3626" i="8"/>
  <c r="M3599" i="8"/>
  <c r="M3565" i="8"/>
  <c r="M3580" i="8"/>
  <c r="M3610" i="8"/>
  <c r="M3567" i="8"/>
  <c r="M3595" i="8"/>
  <c r="M3564" i="8"/>
  <c r="M3554" i="8"/>
  <c r="M3575" i="8"/>
  <c r="M3581" i="8"/>
  <c r="M3546" i="8"/>
  <c r="M3560" i="8"/>
  <c r="M3535" i="8"/>
  <c r="M3579" i="8"/>
  <c r="M3625" i="8"/>
  <c r="M3616" i="8"/>
  <c r="M3588" i="8"/>
  <c r="M3624" i="8"/>
  <c r="M3612" i="8"/>
  <c r="M3603" i="8"/>
  <c r="M3570" i="8"/>
  <c r="M3530" i="8"/>
  <c r="M3531" i="8"/>
  <c r="M3587" i="8"/>
  <c r="M3566" i="8"/>
  <c r="M3600" i="8"/>
  <c r="M3589" i="8"/>
  <c r="M3623" i="8"/>
  <c r="M3601" i="8"/>
  <c r="M3553" i="8"/>
  <c r="M3532" i="8"/>
  <c r="M3571" i="8"/>
  <c r="M3613" i="8"/>
  <c r="M3562" i="8"/>
  <c r="M3604" i="8"/>
  <c r="M3622" i="8"/>
  <c r="M3543" i="8"/>
  <c r="M3572" i="8"/>
  <c r="M3549" i="8"/>
  <c r="M3563" i="8"/>
  <c r="M3578" i="8"/>
  <c r="M3529" i="8"/>
  <c r="M3586" i="8"/>
  <c r="M3537" i="8"/>
  <c r="M3584" i="8"/>
  <c r="M3583" i="8"/>
  <c r="M3533" i="8"/>
  <c r="M3559" i="8"/>
  <c r="M3573" i="8"/>
  <c r="M3574" i="8"/>
  <c r="M3602" i="8"/>
  <c r="M3618" i="8"/>
  <c r="M3528" i="8"/>
  <c r="M3611" i="8"/>
  <c r="M3547" i="8"/>
  <c r="M3569" i="8"/>
  <c r="M3621" i="8"/>
  <c r="M3620" i="8"/>
  <c r="M3548" i="8"/>
  <c r="M3591" i="8"/>
  <c r="M3538" i="8"/>
  <c r="M3558" i="8"/>
  <c r="M3597" i="8"/>
  <c r="M3544" i="8"/>
  <c r="M3568" i="8"/>
  <c r="M3609" i="8"/>
  <c r="M3576" i="8"/>
  <c r="M3550" i="8"/>
  <c r="M3605" i="8"/>
  <c r="M3606" i="8"/>
  <c r="M3540" i="8"/>
  <c r="M3582" i="8"/>
  <c r="M3614" i="8"/>
  <c r="M3608" i="8"/>
  <c r="M3556" i="8"/>
  <c r="M3596" i="8"/>
  <c r="M3598" i="8"/>
  <c r="F1685" i="1" l="1"/>
  <c r="F1732" i="1"/>
  <c r="F1523" i="1"/>
  <c r="F1654" i="1"/>
  <c r="F1823" i="1"/>
  <c r="F1683" i="1"/>
  <c r="F1559" i="1"/>
  <c r="F1788" i="1"/>
  <c r="F1710" i="1"/>
  <c r="F1674" i="1"/>
  <c r="F1575" i="1"/>
  <c r="F1750" i="1"/>
  <c r="F1677" i="1"/>
  <c r="F1785" i="1"/>
  <c r="F1605" i="1"/>
  <c r="F1615" i="1"/>
  <c r="F1820" i="1"/>
  <c r="F1656" i="1"/>
  <c r="F1668" i="1"/>
  <c r="F1633" i="1"/>
  <c r="F1799" i="1"/>
  <c r="F1593" i="1"/>
  <c r="F1564" i="1"/>
  <c r="F1843" i="1"/>
  <c r="F1609" i="1"/>
  <c r="F1662" i="1"/>
  <c r="F1822" i="1"/>
  <c r="F1853" i="1"/>
  <c r="F1852" i="1"/>
  <c r="F1851" i="1"/>
  <c r="F1850" i="1"/>
  <c r="F1849" i="1"/>
  <c r="F1848" i="1"/>
  <c r="F1847" i="1"/>
  <c r="F1845" i="1"/>
  <c r="F1844" i="1"/>
  <c r="F1842" i="1"/>
  <c r="F1841" i="1"/>
  <c r="F1840" i="1"/>
  <c r="F1839" i="1"/>
  <c r="F1838" i="1"/>
  <c r="F1837" i="1"/>
  <c r="F1836" i="1"/>
  <c r="F1835" i="1"/>
  <c r="F1834" i="1"/>
  <c r="F1833" i="1"/>
  <c r="F1832" i="1"/>
  <c r="F1831" i="1"/>
  <c r="F1830" i="1"/>
  <c r="F1829" i="1"/>
  <c r="F1828" i="1"/>
  <c r="F1827" i="1"/>
  <c r="F1826" i="1"/>
  <c r="F1824" i="1"/>
  <c r="F1821" i="1"/>
  <c r="F1819" i="1"/>
  <c r="F1818" i="1"/>
  <c r="F1817" i="1"/>
  <c r="F1816" i="1"/>
  <c r="F1815" i="1"/>
  <c r="F1814" i="1"/>
  <c r="F1813" i="1"/>
  <c r="F1812" i="1"/>
  <c r="F1811" i="1"/>
  <c r="F1808" i="1"/>
  <c r="F1807" i="1"/>
  <c r="F1806" i="1"/>
  <c r="F1805" i="1"/>
  <c r="F1804" i="1"/>
  <c r="F1803" i="1"/>
  <c r="F1802" i="1"/>
  <c r="F1801" i="1"/>
  <c r="F1800" i="1"/>
  <c r="F1798" i="1"/>
  <c r="F1797" i="1"/>
  <c r="F1796" i="1"/>
  <c r="F1793" i="1"/>
  <c r="F1792" i="1"/>
  <c r="F1791" i="1"/>
  <c r="F1790" i="1"/>
  <c r="F1789" i="1"/>
  <c r="F1787" i="1"/>
  <c r="F1784" i="1"/>
  <c r="F1783" i="1"/>
  <c r="F1782" i="1"/>
  <c r="F1781" i="1"/>
  <c r="F1780" i="1"/>
  <c r="F1779" i="1"/>
  <c r="F1777" i="1"/>
  <c r="F1776" i="1"/>
  <c r="F1775" i="1"/>
  <c r="F1774" i="1"/>
  <c r="F1773" i="1"/>
  <c r="F1771" i="1"/>
  <c r="F1770" i="1"/>
  <c r="F1769" i="1"/>
  <c r="F1767" i="1"/>
  <c r="F1766" i="1"/>
  <c r="F1765" i="1"/>
  <c r="F1764" i="1"/>
  <c r="F1763" i="1"/>
  <c r="F1762" i="1"/>
  <c r="F1761" i="1"/>
  <c r="F1758" i="1"/>
  <c r="F1757" i="1"/>
  <c r="F1756" i="1"/>
  <c r="F1755" i="1"/>
  <c r="F1754" i="1"/>
  <c r="F1753" i="1"/>
  <c r="F1752" i="1"/>
  <c r="F1751" i="1"/>
  <c r="F1749" i="1"/>
  <c r="F1748" i="1"/>
  <c r="F1747" i="1"/>
  <c r="F1746" i="1"/>
  <c r="F1745" i="1"/>
  <c r="F1744" i="1"/>
  <c r="F1743" i="1"/>
  <c r="F1742" i="1"/>
  <c r="F1741" i="1"/>
  <c r="F1740" i="1"/>
  <c r="F1739" i="1"/>
  <c r="F1738" i="1"/>
  <c r="F1737" i="1"/>
  <c r="F1735" i="1"/>
  <c r="F1734" i="1"/>
  <c r="F1733" i="1"/>
  <c r="F1731" i="1"/>
  <c r="F1730" i="1"/>
  <c r="F1729" i="1"/>
  <c r="F1728" i="1"/>
  <c r="F1727" i="1"/>
  <c r="F1726" i="1"/>
  <c r="F1724" i="1"/>
  <c r="F1723" i="1"/>
  <c r="F1722" i="1"/>
  <c r="F1721" i="1"/>
  <c r="F1720" i="1"/>
  <c r="F1718" i="1"/>
  <c r="F1717" i="1"/>
  <c r="F1716" i="1"/>
  <c r="F1715" i="1"/>
  <c r="F1714" i="1"/>
  <c r="F1713" i="1"/>
  <c r="F1712" i="1"/>
  <c r="F1711"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4" i="1"/>
  <c r="F1682" i="1"/>
  <c r="F1681" i="1"/>
  <c r="F1680" i="1"/>
  <c r="F1679" i="1"/>
  <c r="F1678" i="1"/>
  <c r="F1676" i="1"/>
  <c r="F1675" i="1"/>
  <c r="F1673" i="1"/>
  <c r="F1672" i="1"/>
  <c r="F1671" i="1"/>
  <c r="F1670" i="1"/>
  <c r="F1669" i="1"/>
  <c r="F1666" i="1"/>
  <c r="F1665" i="1"/>
  <c r="F1664" i="1"/>
  <c r="F1663" i="1"/>
  <c r="F1661" i="1"/>
  <c r="F1660" i="1"/>
  <c r="F1659" i="1"/>
  <c r="F1658" i="1"/>
  <c r="F1657" i="1"/>
  <c r="F1655" i="1"/>
  <c r="F1653" i="1"/>
  <c r="F1652" i="1"/>
  <c r="F1651" i="1"/>
  <c r="F1650" i="1"/>
  <c r="F1649" i="1"/>
  <c r="F1648" i="1"/>
  <c r="F1647" i="1"/>
  <c r="F1646" i="1"/>
  <c r="F1645" i="1"/>
  <c r="F1643" i="1"/>
  <c r="F1642" i="1"/>
  <c r="F1640" i="1"/>
  <c r="F1638" i="1"/>
  <c r="F1637" i="1"/>
  <c r="F1636" i="1"/>
  <c r="F1635" i="1"/>
  <c r="F1634" i="1"/>
  <c r="F1632" i="1"/>
  <c r="F1631" i="1"/>
  <c r="F1630" i="1"/>
  <c r="F1629" i="1"/>
  <c r="F1628" i="1"/>
  <c r="F1627" i="1"/>
  <c r="F1626" i="1"/>
  <c r="F1625" i="1"/>
  <c r="F1624" i="1"/>
  <c r="F1623" i="1"/>
  <c r="F1622" i="1"/>
  <c r="F1620" i="1"/>
  <c r="F1619" i="1"/>
  <c r="F1618" i="1"/>
  <c r="F1617" i="1"/>
  <c r="F1616" i="1"/>
  <c r="F1614" i="1"/>
  <c r="F1613" i="1"/>
  <c r="F1612" i="1"/>
  <c r="F1611" i="1"/>
  <c r="F1610" i="1"/>
  <c r="F1608" i="1"/>
  <c r="F1607" i="1"/>
  <c r="F1606" i="1"/>
  <c r="F1603" i="1"/>
  <c r="F1602" i="1"/>
  <c r="F1600" i="1"/>
  <c r="F1599" i="1"/>
  <c r="F1597" i="1"/>
  <c r="F1596" i="1"/>
  <c r="F1595" i="1"/>
  <c r="F1594" i="1"/>
  <c r="F1592" i="1"/>
  <c r="F1591" i="1"/>
  <c r="F1590" i="1"/>
  <c r="F1589" i="1"/>
  <c r="F1588" i="1"/>
  <c r="F1587" i="1"/>
  <c r="F1586" i="1"/>
  <c r="F1585" i="1"/>
  <c r="F1584" i="1"/>
  <c r="F1583" i="1"/>
  <c r="F1582" i="1"/>
  <c r="F1581" i="1"/>
  <c r="F1580" i="1"/>
  <c r="F1579" i="1"/>
  <c r="F1578" i="1"/>
  <c r="F1577" i="1"/>
  <c r="F1576" i="1"/>
  <c r="F1574" i="1"/>
  <c r="F1573" i="1"/>
  <c r="F1572" i="1"/>
  <c r="F1571" i="1"/>
  <c r="F1570" i="1"/>
  <c r="F1569" i="1"/>
  <c r="F1568" i="1"/>
  <c r="F1567" i="1"/>
  <c r="F1566" i="1"/>
  <c r="F1563" i="1"/>
  <c r="F1562" i="1"/>
  <c r="F1561" i="1"/>
  <c r="F1560" i="1"/>
  <c r="F1558" i="1"/>
  <c r="F1557" i="1"/>
  <c r="F1556" i="1"/>
  <c r="F1555" i="1"/>
  <c r="F1554" i="1"/>
  <c r="F1553" i="1"/>
  <c r="F1552" i="1"/>
  <c r="F1551"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1" i="1"/>
  <c r="F1520" i="1"/>
  <c r="F1519" i="1"/>
  <c r="F1518" i="1"/>
  <c r="F1517" i="1"/>
  <c r="F1516" i="1"/>
  <c r="F1515" i="1"/>
  <c r="F1514" i="1"/>
  <c r="F1513" i="1"/>
  <c r="F1512" i="1"/>
  <c r="F1511" i="1"/>
  <c r="F1510" i="1"/>
  <c r="M3490" i="8"/>
  <c r="M3432" i="8"/>
  <c r="M3512" i="8"/>
  <c r="M3451" i="8"/>
  <c r="M3480" i="8"/>
  <c r="M3441" i="8"/>
  <c r="M3505" i="8"/>
  <c r="M3429" i="8"/>
  <c r="M3459" i="8"/>
  <c r="M3424" i="8"/>
  <c r="M3426" i="8"/>
  <c r="M3460" i="8"/>
  <c r="M3519" i="8"/>
  <c r="M3443" i="8"/>
  <c r="M3450" i="8"/>
  <c r="M3466" i="8"/>
  <c r="M3442" i="8"/>
  <c r="M3421" i="8"/>
  <c r="M3493" i="8"/>
  <c r="M3516" i="8"/>
  <c r="M3444" i="8"/>
  <c r="M3499" i="8"/>
  <c r="M3501" i="8"/>
  <c r="M3508" i="8"/>
  <c r="M3518" i="8"/>
  <c r="M3474" i="8"/>
  <c r="M3470" i="8"/>
  <c r="M3510" i="8"/>
  <c r="M3457" i="8"/>
  <c r="M3487" i="8"/>
  <c r="M3452" i="8"/>
  <c r="M3436" i="8"/>
  <c r="M3435" i="8"/>
  <c r="M3481" i="8"/>
  <c r="M3439" i="8"/>
  <c r="M3464" i="8"/>
  <c r="M3433" i="8"/>
  <c r="M3445" i="8"/>
  <c r="M3513" i="8"/>
  <c r="M3507" i="8"/>
  <c r="M3485" i="8"/>
  <c r="M3520" i="8"/>
  <c r="M3479" i="8"/>
  <c r="M3489" i="8"/>
  <c r="M3498" i="8"/>
  <c r="M3425" i="8"/>
  <c r="M3437" i="8"/>
  <c r="M3477" i="8"/>
  <c r="M3462" i="8"/>
  <c r="M3511" i="8"/>
  <c r="M3497" i="8"/>
  <c r="M3488" i="8"/>
  <c r="M3515" i="8"/>
  <c r="M3447" i="8"/>
  <c r="M3422" i="8"/>
  <c r="M3461" i="8"/>
  <c r="M3495" i="8"/>
  <c r="M3434" i="8"/>
  <c r="M3483" i="8"/>
  <c r="M3521" i="8"/>
  <c r="M3467" i="8"/>
  <c r="M3504" i="8"/>
  <c r="M3448" i="8"/>
  <c r="M3453" i="8"/>
  <c r="M3492" i="8"/>
  <c r="M3440" i="8"/>
  <c r="M3476" i="8"/>
  <c r="M3431" i="8"/>
  <c r="M3509" i="8"/>
  <c r="M3463" i="8"/>
  <c r="M3430" i="8"/>
  <c r="M3428" i="8"/>
  <c r="M3484" i="8"/>
  <c r="M3454" i="8"/>
  <c r="M3475" i="8"/>
  <c r="M3506" i="8"/>
  <c r="M3423" i="8"/>
  <c r="M3478" i="8"/>
  <c r="M3427" i="8"/>
  <c r="M3491" i="8"/>
  <c r="M3503" i="8"/>
  <c r="M3514" i="8"/>
  <c r="M3455" i="8"/>
  <c r="M3482" i="8"/>
  <c r="M3438" i="8"/>
  <c r="M3456" i="8"/>
  <c r="M3517" i="8"/>
  <c r="M3469" i="8"/>
  <c r="M3468" i="8"/>
  <c r="M3465" i="8"/>
  <c r="M3502" i="8"/>
  <c r="M3473" i="8"/>
  <c r="M3496" i="8"/>
  <c r="M3486" i="8"/>
  <c r="M3446" i="8"/>
  <c r="M3471" i="8"/>
  <c r="M3472" i="8"/>
  <c r="M3500" i="8"/>
  <c r="M3458" i="8"/>
  <c r="M3449" i="8"/>
  <c r="M3494" i="8"/>
  <c r="J783" i="15"/>
  <c r="J781" i="15"/>
  <c r="J778" i="15"/>
  <c r="J776" i="15"/>
  <c r="J773" i="15"/>
  <c r="J771" i="15"/>
  <c r="J768" i="15"/>
  <c r="J766" i="15"/>
  <c r="M3293" i="8" l="1"/>
  <c r="M3261" i="8"/>
  <c r="M3320" i="8"/>
  <c r="M3245" i="8"/>
  <c r="M3299" i="8"/>
  <c r="M3255" i="8"/>
  <c r="M3286" i="8"/>
  <c r="M3220" i="8"/>
  <c r="M3295" i="8"/>
  <c r="M3237" i="8"/>
  <c r="M3226" i="8"/>
  <c r="M3242" i="8"/>
  <c r="M3319" i="8"/>
  <c r="M3235" i="8"/>
  <c r="M3270" i="8"/>
  <c r="M3256" i="8"/>
  <c r="M3244" i="8"/>
  <c r="M3222" i="8"/>
  <c r="M3303" i="8"/>
  <c r="M3310" i="8"/>
  <c r="M3251" i="8"/>
  <c r="M3274" i="8"/>
  <c r="M3273" i="8"/>
  <c r="M3318" i="8"/>
  <c r="M3308" i="8"/>
  <c r="M3254" i="8"/>
  <c r="M3252" i="8"/>
  <c r="M3307" i="8"/>
  <c r="M3266" i="8"/>
  <c r="M3277" i="8"/>
  <c r="M3265" i="8"/>
  <c r="M3230" i="8"/>
  <c r="M3241" i="8"/>
  <c r="M3272" i="8"/>
  <c r="M3240" i="8"/>
  <c r="M3258" i="8"/>
  <c r="M3239" i="8"/>
  <c r="M3249" i="8"/>
  <c r="M3317" i="8"/>
  <c r="M3304" i="8"/>
  <c r="M3300" i="8"/>
  <c r="M3316" i="8"/>
  <c r="M3269" i="8"/>
  <c r="M3280" i="8"/>
  <c r="M3302" i="8"/>
  <c r="M3224" i="8"/>
  <c r="M3248" i="8"/>
  <c r="M3275" i="8"/>
  <c r="M3246" i="8"/>
  <c r="M3305" i="8"/>
  <c r="M3296" i="8"/>
  <c r="M3315" i="8"/>
  <c r="M3311" i="8"/>
  <c r="M3233" i="8"/>
  <c r="M3232" i="8"/>
  <c r="M3264" i="8"/>
  <c r="M3291" i="8"/>
  <c r="M3253" i="8"/>
  <c r="M3312" i="8"/>
  <c r="M3314" i="8"/>
  <c r="M3229" i="8"/>
  <c r="M3287" i="8"/>
  <c r="M3247" i="8"/>
  <c r="M3250" i="8"/>
  <c r="M3262" i="8"/>
  <c r="M3236" i="8"/>
  <c r="M3271" i="8"/>
  <c r="M3227" i="8"/>
  <c r="M3279" i="8"/>
  <c r="M3263" i="8"/>
  <c r="M3221" i="8"/>
  <c r="M3267" i="8"/>
  <c r="M3289" i="8"/>
  <c r="M3288" i="8"/>
  <c r="M3292" i="8"/>
  <c r="M3301" i="8"/>
  <c r="M3231" i="8"/>
  <c r="M3281" i="8"/>
  <c r="M3234" i="8"/>
  <c r="M3276" i="8"/>
  <c r="M3313" i="8"/>
  <c r="M3306" i="8"/>
  <c r="M3225" i="8"/>
  <c r="M3284" i="8"/>
  <c r="M3223" i="8"/>
  <c r="M3257" i="8"/>
  <c r="M3309" i="8"/>
  <c r="M3228" i="8"/>
  <c r="M3260" i="8"/>
  <c r="M3282" i="8"/>
  <c r="M3268" i="8"/>
  <c r="M3259" i="8"/>
  <c r="M3278" i="8"/>
  <c r="M3294" i="8"/>
  <c r="M3238" i="8"/>
  <c r="M3285" i="8"/>
  <c r="M3290" i="8"/>
  <c r="M3297" i="8"/>
  <c r="M3243" i="8"/>
  <c r="M3283" i="8"/>
  <c r="M3298" i="8"/>
  <c r="I783" i="15"/>
  <c r="I781" i="15"/>
  <c r="I778" i="15"/>
  <c r="I776" i="15"/>
  <c r="I773" i="15"/>
  <c r="I771" i="15"/>
  <c r="I768" i="15"/>
  <c r="I766" i="15"/>
  <c r="H783" i="15" l="1"/>
  <c r="H781" i="15"/>
  <c r="H778" i="15"/>
  <c r="H776" i="15"/>
  <c r="H773" i="15"/>
  <c r="H771" i="15"/>
  <c r="H768" i="15"/>
  <c r="H766" i="15"/>
  <c r="G783" i="15" l="1"/>
  <c r="G781" i="15"/>
  <c r="G778" i="15"/>
  <c r="G776" i="15"/>
  <c r="G773" i="15"/>
  <c r="G771" i="15"/>
  <c r="G768" i="15"/>
  <c r="G766" i="15"/>
  <c r="M3106" i="8" l="1"/>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F783" i="15"/>
  <c r="F781" i="15"/>
  <c r="F778" i="15"/>
  <c r="F776" i="15"/>
  <c r="F773" i="15"/>
  <c r="F771" i="15"/>
  <c r="F768" i="15"/>
  <c r="F766" i="15"/>
  <c r="M2967" i="8" l="1"/>
  <c r="M2924" i="8"/>
  <c r="M2999" i="8"/>
  <c r="M2915" i="8"/>
  <c r="M2959" i="8"/>
  <c r="M2916" i="8"/>
  <c r="M2963" i="8"/>
  <c r="M2918" i="8"/>
  <c r="M2971" i="8"/>
  <c r="M2907" i="8"/>
  <c r="M2912" i="8"/>
  <c r="M2923" i="8"/>
  <c r="M2998" i="8"/>
  <c r="M2913" i="8"/>
  <c r="M2944" i="8"/>
  <c r="M2938" i="8"/>
  <c r="M2951" i="8"/>
  <c r="M2903" i="8"/>
  <c r="M2948" i="8"/>
  <c r="M2988" i="8"/>
  <c r="M2926" i="8"/>
  <c r="M2973" i="8"/>
  <c r="M2955" i="8"/>
  <c r="M2997" i="8"/>
  <c r="M2978" i="8"/>
  <c r="M2935" i="8"/>
  <c r="M2946" i="8"/>
  <c r="M2986" i="8"/>
  <c r="M2932" i="8"/>
  <c r="M2957" i="8"/>
  <c r="M2937" i="8"/>
  <c r="M2911" i="8"/>
  <c r="M2939" i="8"/>
  <c r="M2964" i="8"/>
  <c r="M2920" i="8"/>
  <c r="M2931" i="8"/>
  <c r="M2902" i="8"/>
  <c r="M2936" i="8"/>
  <c r="M2996" i="8"/>
  <c r="M2974" i="8"/>
  <c r="M2952" i="8"/>
  <c r="M2995" i="8"/>
  <c r="M2965" i="8"/>
  <c r="M2976" i="8"/>
  <c r="M2984" i="8"/>
  <c r="M2905" i="8"/>
  <c r="M2904" i="8"/>
  <c r="M2933" i="8"/>
  <c r="M2953" i="8"/>
  <c r="M2954" i="8"/>
  <c r="M2969" i="8"/>
  <c r="M2990" i="8"/>
  <c r="M2993" i="8"/>
  <c r="M2922" i="8"/>
  <c r="M2899" i="8"/>
  <c r="M2949" i="8"/>
  <c r="M2982" i="8"/>
  <c r="M2934" i="8"/>
  <c r="M2941" i="8"/>
  <c r="M2994" i="8"/>
  <c r="M2914" i="8"/>
  <c r="M2985" i="8"/>
  <c r="M2919" i="8"/>
  <c r="M2942" i="8"/>
  <c r="M2992" i="8"/>
  <c r="M2901" i="8"/>
  <c r="M2977" i="8"/>
  <c r="M2910" i="8"/>
  <c r="M2989" i="8"/>
  <c r="M2945" i="8"/>
  <c r="M2908" i="8"/>
  <c r="M2925" i="8"/>
  <c r="M2940" i="8"/>
  <c r="M2956" i="8"/>
  <c r="M2961" i="8"/>
  <c r="M2966" i="8"/>
  <c r="M2900" i="8"/>
  <c r="M2947" i="8"/>
  <c r="M2909" i="8"/>
  <c r="M2980" i="8"/>
  <c r="M2975" i="8"/>
  <c r="M2983" i="8"/>
  <c r="M2921" i="8"/>
  <c r="M2970" i="8"/>
  <c r="M2917" i="8"/>
  <c r="M2928" i="8"/>
  <c r="M2987" i="8"/>
  <c r="M2930" i="8"/>
  <c r="M2962" i="8"/>
  <c r="M2943" i="8"/>
  <c r="M2991" i="8"/>
  <c r="M2929" i="8"/>
  <c r="M2979" i="8"/>
  <c r="M2972" i="8"/>
  <c r="M2906" i="8"/>
  <c r="M2960" i="8"/>
  <c r="M2950" i="8"/>
  <c r="M2981" i="8"/>
  <c r="M2927" i="8"/>
  <c r="M2958" i="8"/>
  <c r="M2968" i="8"/>
  <c r="J755" i="15"/>
  <c r="J753" i="15"/>
  <c r="J750" i="15"/>
  <c r="J748" i="15"/>
  <c r="J745" i="15"/>
  <c r="J743" i="15"/>
  <c r="J740" i="15"/>
  <c r="J738" i="15"/>
  <c r="J735" i="15"/>
  <c r="J733" i="15"/>
  <c r="J730" i="15"/>
  <c r="J728" i="15"/>
  <c r="J725" i="15"/>
  <c r="J723" i="15"/>
  <c r="J720" i="15"/>
  <c r="J718" i="15"/>
  <c r="M2785" i="8"/>
  <c r="M2784" i="8"/>
  <c r="M2782" i="8"/>
  <c r="M2781" i="8"/>
  <c r="M2772" i="8"/>
  <c r="M2777" i="8"/>
  <c r="M2771" i="8"/>
  <c r="M2766" i="8"/>
  <c r="M2761" i="8"/>
  <c r="M2769" i="8"/>
  <c r="M2775" i="8"/>
  <c r="M2763" i="8"/>
  <c r="M2765" i="8"/>
  <c r="M2783" i="8"/>
  <c r="M2767" i="8"/>
  <c r="M2780" i="8"/>
  <c r="M2779" i="8"/>
  <c r="M2755" i="8"/>
  <c r="M2778" i="8"/>
  <c r="M2776" i="8"/>
  <c r="M2774" i="8"/>
  <c r="M2773" i="8"/>
  <c r="M2753" i="8"/>
  <c r="M2750" i="8"/>
  <c r="M2758" i="8"/>
  <c r="M2749" i="8"/>
  <c r="M2760" i="8"/>
  <c r="M2770" i="8"/>
  <c r="M2751" i="8"/>
  <c r="M2754" i="8"/>
  <c r="M2768" i="8"/>
  <c r="M2764" i="8"/>
  <c r="M2762" i="8"/>
  <c r="M2759" i="8"/>
  <c r="M2757" i="8"/>
  <c r="M2747" i="8"/>
  <c r="M2756" i="8"/>
  <c r="M2745" i="8"/>
  <c r="M2748" i="8"/>
  <c r="M2740" i="8"/>
  <c r="M2746" i="8"/>
  <c r="M2739" i="8"/>
  <c r="M2752" i="8"/>
  <c r="M2734" i="8"/>
  <c r="M2743" i="8"/>
  <c r="M2731" i="8"/>
  <c r="M2744" i="8"/>
  <c r="M2730" i="8"/>
  <c r="M2736" i="8"/>
  <c r="M2733" i="8"/>
  <c r="M2741" i="8"/>
  <c r="M2737" i="8"/>
  <c r="M2735" i="8"/>
  <c r="M2738" i="8"/>
  <c r="M2732" i="8"/>
  <c r="M2727" i="8"/>
  <c r="M2728" i="8"/>
  <c r="M2723" i="8"/>
  <c r="M2729" i="8"/>
  <c r="M2726" i="8"/>
  <c r="M2725" i="8"/>
  <c r="M2721" i="8"/>
  <c r="M2722" i="8"/>
  <c r="M2719" i="8"/>
  <c r="M2718" i="8"/>
  <c r="M2717" i="8"/>
  <c r="M2711" i="8"/>
  <c r="M2742" i="8"/>
  <c r="M2713" i="8"/>
  <c r="M2714" i="8"/>
  <c r="M2716" i="8"/>
  <c r="M2708" i="8"/>
  <c r="M2710" i="8"/>
  <c r="M2715" i="8"/>
  <c r="M2712" i="8"/>
  <c r="M2724" i="8"/>
  <c r="M2707" i="8"/>
  <c r="M2720" i="8"/>
  <c r="M2706" i="8"/>
  <c r="M2709" i="8"/>
  <c r="M2705" i="8"/>
  <c r="M2702" i="8"/>
  <c r="M2704" i="8"/>
  <c r="M2700" i="8"/>
  <c r="M2695" i="8"/>
  <c r="M2698" i="8"/>
  <c r="M2697" i="8"/>
  <c r="M2699" i="8"/>
  <c r="M2694" i="8"/>
  <c r="M2696" i="8"/>
  <c r="M2691" i="8"/>
  <c r="M2692" i="8"/>
  <c r="M2703" i="8"/>
  <c r="M2693" i="8"/>
  <c r="M2689" i="8"/>
  <c r="M2701" i="8"/>
  <c r="M2690" i="8"/>
  <c r="M2687" i="8"/>
  <c r="M2688" i="8"/>
  <c r="M2686" i="8"/>
  <c r="M2685" i="8"/>
  <c r="H142" i="12"/>
  <c r="H10" i="12"/>
  <c r="H38" i="12"/>
  <c r="I755" i="15"/>
  <c r="I753" i="15"/>
  <c r="I750" i="15"/>
  <c r="I748" i="15"/>
  <c r="I745" i="15"/>
  <c r="I743" i="15"/>
  <c r="I740" i="15"/>
  <c r="I738" i="15"/>
  <c r="I735" i="15"/>
  <c r="I733" i="15"/>
  <c r="I730" i="15"/>
  <c r="I728" i="15"/>
  <c r="I725" i="15"/>
  <c r="I723" i="15"/>
  <c r="I720" i="15"/>
  <c r="I718" i="15"/>
  <c r="F1509" i="1" l="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M4429" i="8" l="1"/>
  <c r="M4393" i="8"/>
  <c r="M4440" i="8"/>
  <c r="M4374" i="8"/>
  <c r="M4411" i="8"/>
  <c r="M4381" i="8"/>
  <c r="M4455" i="8"/>
  <c r="M4375" i="8"/>
  <c r="M4412" i="8"/>
  <c r="M4366" i="8"/>
  <c r="M4369" i="8"/>
  <c r="M4380" i="8"/>
  <c r="M4436" i="8"/>
  <c r="M4361" i="8"/>
  <c r="M4408" i="8"/>
  <c r="M4406" i="8"/>
  <c r="M4376" i="8"/>
  <c r="M4373" i="8"/>
  <c r="M4431" i="8"/>
  <c r="M4448" i="8"/>
  <c r="M4398" i="8"/>
  <c r="M4449" i="8"/>
  <c r="M4410" i="8"/>
  <c r="M4435" i="8"/>
  <c r="M4450" i="8"/>
  <c r="M4402" i="8"/>
  <c r="M4400" i="8"/>
  <c r="M4443" i="8"/>
  <c r="M4401" i="8"/>
  <c r="M4413" i="8"/>
  <c r="M4377" i="8"/>
  <c r="M4371" i="8"/>
  <c r="M4384" i="8"/>
  <c r="M4389" i="8"/>
  <c r="M4385" i="8"/>
  <c r="M4399" i="8"/>
  <c r="M4365" i="8"/>
  <c r="M4390" i="8"/>
  <c r="M4451" i="8"/>
  <c r="M4458" i="8"/>
  <c r="M4392" i="8"/>
  <c r="M4438" i="8"/>
  <c r="M4417" i="8"/>
  <c r="M4419" i="8"/>
  <c r="M4456" i="8"/>
  <c r="M4359" i="8"/>
  <c r="M4364" i="8"/>
  <c r="M4396" i="8"/>
  <c r="M4404" i="8"/>
  <c r="M4425" i="8"/>
  <c r="M4446" i="8"/>
  <c r="M4434" i="8"/>
  <c r="M4447" i="8"/>
  <c r="M4372" i="8"/>
  <c r="M4368" i="8"/>
  <c r="M4405" i="8"/>
  <c r="M4457" i="8"/>
  <c r="M4391" i="8"/>
  <c r="M4424" i="8"/>
  <c r="M4439" i="8"/>
  <c r="M4370" i="8"/>
  <c r="M4442" i="8"/>
  <c r="M4388" i="8"/>
  <c r="M4387" i="8"/>
  <c r="M4428" i="8"/>
  <c r="M4363" i="8"/>
  <c r="M4416" i="8"/>
  <c r="M4367" i="8"/>
  <c r="M4445" i="8"/>
  <c r="M4409" i="8"/>
  <c r="M4358" i="8"/>
  <c r="M4395" i="8"/>
  <c r="M4433" i="8"/>
  <c r="M4423" i="8"/>
  <c r="M4418" i="8"/>
  <c r="M4452" i="8"/>
  <c r="M4362" i="8"/>
  <c r="M4421" i="8"/>
  <c r="M4360" i="8"/>
  <c r="M4430" i="8"/>
  <c r="M4441" i="8"/>
  <c r="M4444" i="8"/>
  <c r="M4386" i="8"/>
  <c r="M4426" i="8"/>
  <c r="M4379" i="8"/>
  <c r="M4394" i="8"/>
  <c r="M4454" i="8"/>
  <c r="M4382" i="8"/>
  <c r="M4403" i="8"/>
  <c r="M4415" i="8"/>
  <c r="M4427" i="8"/>
  <c r="M4420" i="8"/>
  <c r="M4453" i="8"/>
  <c r="M4432" i="8"/>
  <c r="M4378" i="8"/>
  <c r="M4397" i="8"/>
  <c r="M4407" i="8"/>
  <c r="M4437" i="8"/>
  <c r="M4383" i="8"/>
  <c r="M4414" i="8"/>
  <c r="M4422" i="8"/>
  <c r="M4318" i="8"/>
  <c r="M4278" i="8"/>
  <c r="M4349" i="8"/>
  <c r="M4273" i="8"/>
  <c r="M4299" i="8"/>
  <c r="M4257" i="8"/>
  <c r="M4334" i="8"/>
  <c r="M4261" i="8"/>
  <c r="M4307" i="8"/>
  <c r="M4263" i="8"/>
  <c r="M4259" i="8"/>
  <c r="M4280" i="8"/>
  <c r="M4344" i="8"/>
  <c r="M4256" i="8"/>
  <c r="M4282" i="8"/>
  <c r="M4292" i="8"/>
  <c r="M4290" i="8"/>
  <c r="M4254" i="8"/>
  <c r="M4329" i="8"/>
  <c r="M4333" i="8"/>
  <c r="M4298" i="8"/>
  <c r="M4328" i="8"/>
  <c r="M4295" i="8"/>
  <c r="M4342" i="8"/>
  <c r="M4343" i="8"/>
  <c r="M4302" i="8"/>
  <c r="M4276" i="8"/>
  <c r="M4341" i="8"/>
  <c r="M4284" i="8"/>
  <c r="M4313" i="8"/>
  <c r="M4289" i="8"/>
  <c r="M4272" i="8"/>
  <c r="M4281" i="8"/>
  <c r="M4287" i="8"/>
  <c r="M4270" i="8"/>
  <c r="M4274" i="8"/>
  <c r="M4252" i="8"/>
  <c r="M4309" i="8"/>
  <c r="M4350" i="8"/>
  <c r="M4330" i="8"/>
  <c r="M4310" i="8"/>
  <c r="M4339" i="8"/>
  <c r="M4312" i="8"/>
  <c r="M4293" i="8"/>
  <c r="M4346" i="8"/>
  <c r="M4264" i="8"/>
  <c r="M4260" i="8"/>
  <c r="M4306" i="8"/>
  <c r="M4294" i="8"/>
  <c r="M4305" i="8"/>
  <c r="M4324" i="8"/>
  <c r="M4340" i="8"/>
  <c r="M4347" i="8"/>
  <c r="M4266" i="8"/>
  <c r="M4251" i="8"/>
  <c r="M4291" i="8"/>
  <c r="M4331" i="8"/>
  <c r="M4296" i="8"/>
  <c r="M4308" i="8"/>
  <c r="M4338" i="8"/>
  <c r="M4268" i="8"/>
  <c r="M4345" i="8"/>
  <c r="M4269" i="8"/>
  <c r="M4301" i="8"/>
  <c r="M4321" i="8"/>
  <c r="M4253" i="8"/>
  <c r="M4317" i="8"/>
  <c r="M4267" i="8"/>
  <c r="M4323" i="8"/>
  <c r="M4271" i="8"/>
  <c r="M4262" i="8"/>
  <c r="M4277" i="8"/>
  <c r="M4327" i="8"/>
  <c r="M4283" i="8"/>
  <c r="M4315" i="8"/>
  <c r="M4336" i="8"/>
  <c r="M4255" i="8"/>
  <c r="M4319" i="8"/>
  <c r="M4258" i="8"/>
  <c r="M4335" i="8"/>
  <c r="M4332" i="8"/>
  <c r="M4337" i="8"/>
  <c r="M4279" i="8"/>
  <c r="M4314" i="8"/>
  <c r="M4286" i="8"/>
  <c r="M4288" i="8"/>
  <c r="M4351" i="8"/>
  <c r="M4297" i="8"/>
  <c r="M4275" i="8"/>
  <c r="M4303" i="8"/>
  <c r="M4326" i="8"/>
  <c r="M4316" i="8"/>
  <c r="M4348" i="8"/>
  <c r="M4320" i="8"/>
  <c r="M4265" i="8"/>
  <c r="M4300" i="8"/>
  <c r="M4311" i="8"/>
  <c r="M4322" i="8"/>
  <c r="M4285" i="8"/>
  <c r="M4304" i="8"/>
  <c r="M4325" i="8"/>
  <c r="M2634" i="8" l="1"/>
  <c r="M2628" i="8"/>
  <c r="M2678" i="8"/>
  <c r="M2601" i="8"/>
  <c r="M2640" i="8"/>
  <c r="M2595" i="8"/>
  <c r="M2667" i="8"/>
  <c r="M2585" i="8"/>
  <c r="M2631" i="8"/>
  <c r="M2596" i="8"/>
  <c r="M2590" i="8"/>
  <c r="M2618" i="8"/>
  <c r="M2677" i="8"/>
  <c r="M2586" i="8"/>
  <c r="M2626" i="8"/>
  <c r="M2623" i="8"/>
  <c r="M2617" i="8"/>
  <c r="M2580" i="8"/>
  <c r="M2636" i="8"/>
  <c r="M2666" i="8"/>
  <c r="M2616" i="8"/>
  <c r="M2664" i="8"/>
  <c r="M2627" i="8"/>
  <c r="M2676" i="8"/>
  <c r="M2670" i="8"/>
  <c r="M2615" i="8"/>
  <c r="M2603" i="8"/>
  <c r="M2659" i="8"/>
  <c r="M2611" i="8"/>
  <c r="M2648" i="8"/>
  <c r="M2610" i="8"/>
  <c r="M2588" i="8"/>
  <c r="M2602" i="8"/>
  <c r="M2612" i="8"/>
  <c r="M2598" i="8"/>
  <c r="M2608" i="8"/>
  <c r="M2584" i="8"/>
  <c r="M2600" i="8"/>
  <c r="M2675" i="8"/>
  <c r="M2661" i="8"/>
  <c r="M2646" i="8"/>
  <c r="M2674" i="8"/>
  <c r="M2624" i="8"/>
  <c r="M2647" i="8"/>
  <c r="M2651" i="8"/>
  <c r="M2582" i="8"/>
  <c r="M2589" i="8"/>
  <c r="M2620" i="8"/>
  <c r="M2614" i="8"/>
  <c r="M2645" i="8"/>
  <c r="M2657" i="8"/>
  <c r="M2672" i="8"/>
  <c r="M2671" i="8"/>
  <c r="M2593" i="8"/>
  <c r="M2579" i="8"/>
  <c r="M2609" i="8"/>
  <c r="M2668" i="8"/>
  <c r="M2607" i="8"/>
  <c r="M2653" i="8"/>
  <c r="M2673" i="8"/>
  <c r="M2591" i="8"/>
  <c r="M2656" i="8"/>
  <c r="M2599" i="8"/>
  <c r="M2604" i="8"/>
  <c r="M2637" i="8"/>
  <c r="M2578" i="8"/>
  <c r="M2660" i="8"/>
  <c r="M2594" i="8"/>
  <c r="M2655" i="8"/>
  <c r="M2642" i="8"/>
  <c r="M2583" i="8"/>
  <c r="M2606" i="8"/>
  <c r="M2638" i="8"/>
  <c r="M2630" i="8"/>
  <c r="M2641" i="8"/>
  <c r="M2654" i="8"/>
  <c r="M2587" i="8"/>
  <c r="M2643" i="8"/>
  <c r="M2581" i="8"/>
  <c r="M2652" i="8"/>
  <c r="M2663" i="8"/>
  <c r="M2669" i="8"/>
  <c r="M2605" i="8"/>
  <c r="M2633" i="8"/>
  <c r="M2592" i="8"/>
  <c r="M2629" i="8"/>
  <c r="M2665" i="8"/>
  <c r="M2625" i="8"/>
  <c r="M2621" i="8"/>
  <c r="M2635" i="8"/>
  <c r="M2662" i="8"/>
  <c r="M2619" i="8"/>
  <c r="M2658" i="8"/>
  <c r="M2632" i="8"/>
  <c r="M2597" i="8"/>
  <c r="M2622" i="8"/>
  <c r="M2649" i="8"/>
  <c r="M2650" i="8"/>
  <c r="M2613" i="8"/>
  <c r="M2644" i="8"/>
  <c r="M2639" i="8"/>
  <c r="H755" i="15"/>
  <c r="H753" i="15"/>
  <c r="H750" i="15"/>
  <c r="H748" i="15"/>
  <c r="H745" i="15"/>
  <c r="H743" i="15"/>
  <c r="H740" i="15"/>
  <c r="H738" i="15"/>
  <c r="H735" i="15"/>
  <c r="H733" i="15"/>
  <c r="H730" i="15"/>
  <c r="H728" i="15"/>
  <c r="H725" i="15"/>
  <c r="H723" i="15"/>
  <c r="H720" i="15"/>
  <c r="H718" i="15"/>
  <c r="G755" i="15" l="1"/>
  <c r="G753" i="15"/>
  <c r="G750" i="15"/>
  <c r="G748" i="15"/>
  <c r="G745" i="15"/>
  <c r="G743" i="15"/>
  <c r="G740" i="15"/>
  <c r="G738" i="15"/>
  <c r="G735" i="15"/>
  <c r="G733" i="15"/>
  <c r="G730" i="15"/>
  <c r="G728" i="15"/>
  <c r="G725" i="15"/>
  <c r="G723" i="15"/>
  <c r="G720" i="15"/>
  <c r="G718" i="15"/>
  <c r="F755" i="15"/>
  <c r="F753" i="15"/>
  <c r="F750" i="15"/>
  <c r="F748" i="15"/>
  <c r="F745" i="15"/>
  <c r="F743" i="15"/>
  <c r="F740" i="15"/>
  <c r="F738" i="15"/>
  <c r="F735" i="15"/>
  <c r="F733" i="15"/>
  <c r="F730" i="15"/>
  <c r="F728" i="15"/>
  <c r="F725" i="15"/>
  <c r="F723" i="15"/>
  <c r="F720" i="15"/>
  <c r="F718" i="15"/>
  <c r="M2537" i="8" l="1"/>
  <c r="M2501" i="8"/>
  <c r="M2567" i="8"/>
  <c r="M2494" i="8"/>
  <c r="M2525" i="8"/>
  <c r="M2487" i="8"/>
  <c r="M2556" i="8"/>
  <c r="M2474" i="8"/>
  <c r="M2508" i="8"/>
  <c r="M2483" i="8"/>
  <c r="M2476" i="8"/>
  <c r="M2504" i="8"/>
  <c r="M2553" i="8"/>
  <c r="M2477" i="8"/>
  <c r="M2529" i="8"/>
  <c r="M2533" i="8"/>
  <c r="M2500" i="8"/>
  <c r="M2478" i="8"/>
  <c r="M2540" i="8"/>
  <c r="M2547" i="8"/>
  <c r="M2498" i="8"/>
  <c r="M2559" i="8"/>
  <c r="M2524" i="8"/>
  <c r="M2554" i="8"/>
  <c r="M2558" i="8"/>
  <c r="M2502" i="8"/>
  <c r="M2491" i="8"/>
  <c r="M2570" i="8"/>
  <c r="M2489" i="8"/>
  <c r="M2515" i="8"/>
  <c r="M2510" i="8"/>
  <c r="M2485" i="8"/>
  <c r="M2519" i="8"/>
  <c r="M2507" i="8"/>
  <c r="M2484" i="8"/>
  <c r="M2511" i="8"/>
  <c r="M2495" i="8"/>
  <c r="M2496" i="8"/>
  <c r="M2548" i="8"/>
  <c r="M2544" i="8"/>
  <c r="M2534" i="8"/>
  <c r="M2552" i="8"/>
  <c r="M2509" i="8"/>
  <c r="M2516" i="8"/>
  <c r="M2555" i="8"/>
  <c r="M2473" i="8"/>
  <c r="M2482" i="8"/>
  <c r="M2497" i="8"/>
  <c r="M2493" i="8"/>
  <c r="M2526" i="8"/>
  <c r="M2565" i="8"/>
  <c r="M2550" i="8"/>
  <c r="M2569" i="8"/>
  <c r="M2486" i="8"/>
  <c r="M2479" i="8"/>
  <c r="M2531" i="8"/>
  <c r="M2542" i="8"/>
  <c r="M2512" i="8"/>
  <c r="M2530" i="8"/>
  <c r="M2541" i="8"/>
  <c r="M2481" i="8"/>
  <c r="M2562" i="8"/>
  <c r="M2506" i="8"/>
  <c r="M2517" i="8"/>
  <c r="M2535" i="8"/>
  <c r="M2471" i="8"/>
  <c r="M2566" i="8"/>
  <c r="M2480" i="8"/>
  <c r="M2568" i="8"/>
  <c r="M2505" i="8"/>
  <c r="M2503" i="8"/>
  <c r="M2499" i="8"/>
  <c r="M2539" i="8"/>
  <c r="M2518" i="8"/>
  <c r="M2527" i="8"/>
  <c r="M2561" i="8"/>
  <c r="M2475" i="8"/>
  <c r="M2543" i="8"/>
  <c r="M2472" i="8"/>
  <c r="M2571" i="8"/>
  <c r="M2560" i="8"/>
  <c r="M2549" i="8"/>
  <c r="M2520" i="8"/>
  <c r="M2546" i="8"/>
  <c r="M2490" i="8"/>
  <c r="M2528" i="8"/>
  <c r="M2564" i="8"/>
  <c r="M2488" i="8"/>
  <c r="M2522" i="8"/>
  <c r="M2514" i="8"/>
  <c r="M2536" i="8"/>
  <c r="M2557" i="8"/>
  <c r="M2563" i="8"/>
  <c r="M2538" i="8"/>
  <c r="M2492" i="8"/>
  <c r="M2513" i="8"/>
  <c r="M2523" i="8"/>
  <c r="M2545" i="8"/>
  <c r="M2521" i="8"/>
  <c r="M2532" i="8"/>
  <c r="M2551" i="8"/>
  <c r="M2454" i="8"/>
  <c r="M2430" i="8"/>
  <c r="M2432" i="8"/>
  <c r="M2461" i="8"/>
  <c r="M2442" i="8"/>
  <c r="M2450" i="8"/>
  <c r="M2453" i="8"/>
  <c r="M2444" i="8"/>
  <c r="M2428" i="8"/>
  <c r="M2435" i="8"/>
  <c r="M2441" i="8"/>
  <c r="M2457" i="8"/>
  <c r="M2456" i="8"/>
  <c r="M2464" i="8"/>
  <c r="M2458" i="8"/>
  <c r="M2438" i="8"/>
  <c r="M2437" i="8"/>
  <c r="M2434" i="8"/>
  <c r="M2433" i="8"/>
  <c r="M2431" i="8"/>
  <c r="M2427" i="8"/>
  <c r="M2424" i="8"/>
  <c r="M2422" i="8"/>
  <c r="M2463" i="8"/>
  <c r="M2462" i="8"/>
  <c r="M2460" i="8"/>
  <c r="M2459" i="8"/>
  <c r="M2455" i="8"/>
  <c r="M2452" i="8"/>
  <c r="M2451" i="8"/>
  <c r="M2449" i="8"/>
  <c r="M2448" i="8"/>
  <c r="M2447" i="8"/>
  <c r="M2446" i="8"/>
  <c r="M2445" i="8"/>
  <c r="M2443" i="8"/>
  <c r="M2440" i="8"/>
  <c r="M2439" i="8"/>
  <c r="M2436" i="8"/>
  <c r="M2429" i="8"/>
  <c r="M2426" i="8"/>
  <c r="M2425" i="8"/>
  <c r="M2423"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J707" i="15"/>
  <c r="J705" i="15"/>
  <c r="J702" i="15"/>
  <c r="J700" i="15"/>
  <c r="J697" i="15"/>
  <c r="J695" i="15"/>
  <c r="J692" i="15"/>
  <c r="J690" i="15"/>
  <c r="J687" i="15"/>
  <c r="J685" i="15"/>
  <c r="J682" i="15"/>
  <c r="J680" i="15"/>
  <c r="J677" i="15"/>
  <c r="J675" i="15"/>
  <c r="J672" i="15"/>
  <c r="J670" i="15"/>
  <c r="J667" i="15"/>
  <c r="J665" i="15"/>
  <c r="J662" i="15"/>
  <c r="J660" i="15"/>
  <c r="J657" i="15"/>
  <c r="J655" i="15"/>
  <c r="J652" i="15"/>
  <c r="J650" i="15"/>
  <c r="J647" i="15"/>
  <c r="J645" i="15"/>
  <c r="J642" i="15"/>
  <c r="J640" i="15"/>
  <c r="J637" i="15"/>
  <c r="J635" i="15"/>
  <c r="J632" i="15"/>
  <c r="J630" i="15"/>
  <c r="I707" i="15" l="1"/>
  <c r="I705" i="15"/>
  <c r="I702" i="15"/>
  <c r="I700" i="15"/>
  <c r="I697" i="15"/>
  <c r="I695" i="15"/>
  <c r="I692" i="15"/>
  <c r="I690" i="15"/>
  <c r="I687" i="15"/>
  <c r="I685" i="15"/>
  <c r="I682" i="15"/>
  <c r="I680" i="15"/>
  <c r="I677" i="15"/>
  <c r="I675" i="15"/>
  <c r="I672" i="15"/>
  <c r="I670" i="15"/>
  <c r="I667" i="15"/>
  <c r="I665" i="15"/>
  <c r="I662" i="15"/>
  <c r="I660" i="15"/>
  <c r="I657" i="15"/>
  <c r="I655" i="15"/>
  <c r="I652" i="15"/>
  <c r="I650" i="15"/>
  <c r="I647" i="15"/>
  <c r="I645" i="15"/>
  <c r="I642" i="15"/>
  <c r="I640" i="15"/>
  <c r="I637" i="15"/>
  <c r="I635" i="15"/>
  <c r="I632" i="15"/>
  <c r="I630" i="15"/>
  <c r="M2315" i="8" l="1"/>
  <c r="M2294" i="8"/>
  <c r="M2344" i="8"/>
  <c r="M2277" i="8"/>
  <c r="M2317" i="8"/>
  <c r="M2281" i="8"/>
  <c r="M2351" i="8"/>
  <c r="M2260" i="8"/>
  <c r="M2319" i="8"/>
  <c r="M2270" i="8"/>
  <c r="M2264" i="8"/>
  <c r="M2278" i="8"/>
  <c r="M2352" i="8"/>
  <c r="M2258" i="8"/>
  <c r="M2309" i="8"/>
  <c r="M2296" i="8"/>
  <c r="M2303" i="8"/>
  <c r="M2259" i="8"/>
  <c r="M2316" i="8"/>
  <c r="M2332" i="8"/>
  <c r="M2291" i="8"/>
  <c r="M2334" i="8"/>
  <c r="M2307" i="8"/>
  <c r="M2355" i="8"/>
  <c r="M2349" i="8"/>
  <c r="M2283" i="8"/>
  <c r="M2289" i="8"/>
  <c r="M2335" i="8"/>
  <c r="M2280" i="8"/>
  <c r="M2311" i="8"/>
  <c r="M2306" i="8"/>
  <c r="M2271" i="8"/>
  <c r="M2286" i="8"/>
  <c r="M2290" i="8"/>
  <c r="M2276" i="8"/>
  <c r="M2295" i="8"/>
  <c r="M2267" i="8"/>
  <c r="M2299" i="8"/>
  <c r="M2357" i="8"/>
  <c r="M2346" i="8"/>
  <c r="M2321" i="8"/>
  <c r="M2348" i="8"/>
  <c r="M2298" i="8"/>
  <c r="M2322" i="8"/>
  <c r="M2342" i="8"/>
  <c r="M2262" i="8"/>
  <c r="M2268" i="8"/>
  <c r="M2301" i="8"/>
  <c r="M2297" i="8"/>
  <c r="M2331" i="8"/>
  <c r="M2339" i="8"/>
  <c r="M2330" i="8"/>
  <c r="M2341" i="8"/>
  <c r="M2269" i="8"/>
  <c r="M2257" i="8"/>
  <c r="M2300" i="8"/>
  <c r="M2338" i="8"/>
  <c r="M2287" i="8"/>
  <c r="M2329" i="8"/>
  <c r="M2356" i="8"/>
  <c r="M2274" i="8"/>
  <c r="M2340" i="8"/>
  <c r="M2279" i="8"/>
  <c r="M2318" i="8"/>
  <c r="M2327" i="8"/>
  <c r="M2265" i="8"/>
  <c r="M2333" i="8"/>
  <c r="M2263" i="8"/>
  <c r="M2353" i="8"/>
  <c r="M2292" i="8"/>
  <c r="M2275" i="8"/>
  <c r="M2282" i="8"/>
  <c r="M2328" i="8"/>
  <c r="M2302" i="8"/>
  <c r="M2305" i="8"/>
  <c r="M2343" i="8"/>
  <c r="M2261" i="8"/>
  <c r="M2310" i="8"/>
  <c r="M2266" i="8"/>
  <c r="M2347" i="8"/>
  <c r="M2336" i="8"/>
  <c r="M2350" i="8"/>
  <c r="M2284" i="8"/>
  <c r="M2320" i="8"/>
  <c r="M2272" i="8"/>
  <c r="M2312" i="8"/>
  <c r="M2354" i="8"/>
  <c r="M2285" i="8"/>
  <c r="M2288" i="8"/>
  <c r="M2308" i="8"/>
  <c r="M2337" i="8"/>
  <c r="M2324" i="8"/>
  <c r="M2345" i="8"/>
  <c r="M2325" i="8"/>
  <c r="M2273" i="8"/>
  <c r="M2304" i="8"/>
  <c r="M2323" i="8"/>
  <c r="M2326" i="8"/>
  <c r="M2293" i="8"/>
  <c r="M2313" i="8"/>
  <c r="M2314" i="8"/>
  <c r="C141" i="12"/>
  <c r="H56" i="12" l="1"/>
  <c r="H61" i="12"/>
  <c r="H4" i="12"/>
  <c r="H14" i="12"/>
  <c r="G707" i="15"/>
  <c r="G705" i="15"/>
  <c r="G702" i="15"/>
  <c r="G700" i="15"/>
  <c r="G697" i="15"/>
  <c r="G695" i="15"/>
  <c r="G692" i="15"/>
  <c r="G690" i="15"/>
  <c r="G687" i="15"/>
  <c r="G685" i="15"/>
  <c r="G682" i="15"/>
  <c r="G680" i="15"/>
  <c r="G677" i="15"/>
  <c r="G675" i="15"/>
  <c r="G672" i="15"/>
  <c r="G670" i="15"/>
  <c r="G667" i="15"/>
  <c r="G665" i="15"/>
  <c r="G662" i="15"/>
  <c r="G660" i="15"/>
  <c r="G657" i="15"/>
  <c r="G655" i="15"/>
  <c r="G652" i="15"/>
  <c r="G650" i="15"/>
  <c r="G647" i="15"/>
  <c r="G645" i="15"/>
  <c r="G642" i="15"/>
  <c r="G640" i="15"/>
  <c r="G637" i="15"/>
  <c r="G635" i="15"/>
  <c r="G632" i="15"/>
  <c r="G630" i="15"/>
  <c r="H707" i="15" l="1"/>
  <c r="H705" i="15"/>
  <c r="H702" i="15"/>
  <c r="H700" i="15"/>
  <c r="H697" i="15"/>
  <c r="H695" i="15"/>
  <c r="H692" i="15"/>
  <c r="H690" i="15"/>
  <c r="H687" i="15"/>
  <c r="H685" i="15"/>
  <c r="H682" i="15"/>
  <c r="H680" i="15"/>
  <c r="H677" i="15"/>
  <c r="H675" i="15"/>
  <c r="H672" i="15"/>
  <c r="H670" i="15"/>
  <c r="H667" i="15"/>
  <c r="H665" i="15"/>
  <c r="H662" i="15"/>
  <c r="H660" i="15"/>
  <c r="H657" i="15"/>
  <c r="H655" i="15"/>
  <c r="H652" i="15"/>
  <c r="H650" i="15"/>
  <c r="H647" i="15"/>
  <c r="H645" i="15"/>
  <c r="H642" i="15"/>
  <c r="H640" i="15"/>
  <c r="H637" i="15"/>
  <c r="H635" i="15"/>
  <c r="H632" i="15"/>
  <c r="H630" i="15"/>
  <c r="K1877" i="1" l="1"/>
  <c r="M2183" i="8"/>
  <c r="M2215" i="8"/>
  <c r="M2250" i="8"/>
  <c r="M2175" i="8"/>
  <c r="M2222" i="8"/>
  <c r="M2156" i="8"/>
  <c r="M2243" i="8"/>
  <c r="M2161" i="8"/>
  <c r="M2187" i="8"/>
  <c r="M2165" i="8"/>
  <c r="M2157" i="8"/>
  <c r="M2160" i="8"/>
  <c r="M2249" i="8"/>
  <c r="M2162" i="8"/>
  <c r="M2240" i="8"/>
  <c r="M2158" i="8"/>
  <c r="M2189" i="8"/>
  <c r="M2169" i="8"/>
  <c r="M2231" i="8"/>
  <c r="M2244" i="8"/>
  <c r="M2172" i="8"/>
  <c r="M2218" i="8"/>
  <c r="M2227" i="8"/>
  <c r="M2248" i="8"/>
  <c r="M2205" i="8"/>
  <c r="M2173" i="8"/>
  <c r="M2229" i="8"/>
  <c r="M2209" i="8"/>
  <c r="M2208" i="8"/>
  <c r="M2230" i="8"/>
  <c r="M2204" i="8"/>
  <c r="M2176" i="8"/>
  <c r="M2180" i="8"/>
  <c r="M2196" i="8"/>
  <c r="M2177" i="8"/>
  <c r="M2232" i="8"/>
  <c r="M2178" i="8"/>
  <c r="M2171" i="8"/>
  <c r="M2247" i="8"/>
  <c r="M2225" i="8"/>
  <c r="M2192" i="8"/>
  <c r="M2246" i="8"/>
  <c r="M2216" i="8"/>
  <c r="M2202" i="8"/>
  <c r="M2234" i="8"/>
  <c r="M2167" i="8"/>
  <c r="M2170" i="8"/>
  <c r="M2184" i="8"/>
  <c r="M2188" i="8"/>
  <c r="M2190" i="8"/>
  <c r="M2239" i="8"/>
  <c r="M2217" i="8"/>
  <c r="M2226" i="8"/>
  <c r="M2153" i="8"/>
  <c r="M2179" i="8"/>
  <c r="M2221" i="8"/>
  <c r="M2242" i="8"/>
  <c r="M2195" i="8"/>
  <c r="M2191" i="8"/>
  <c r="M2245" i="8"/>
  <c r="M2185" i="8"/>
  <c r="M2214" i="8"/>
  <c r="M2181" i="8"/>
  <c r="M2219" i="8"/>
  <c r="M2201" i="8"/>
  <c r="M2159" i="8"/>
  <c r="M2212" i="8"/>
  <c r="M2152" i="8"/>
  <c r="M2203" i="8"/>
  <c r="M2213" i="8"/>
  <c r="M2155" i="8"/>
  <c r="M2200" i="8"/>
  <c r="M2197" i="8"/>
  <c r="M2241" i="8"/>
  <c r="M2199" i="8"/>
  <c r="M2194" i="8"/>
  <c r="M2154" i="8"/>
  <c r="M2238" i="8"/>
  <c r="M2163" i="8"/>
  <c r="M2237" i="8"/>
  <c r="M2235" i="8"/>
  <c r="M2207" i="8"/>
  <c r="M2168" i="8"/>
  <c r="M2206" i="8"/>
  <c r="M2166" i="8"/>
  <c r="M2164" i="8"/>
  <c r="M2236" i="8"/>
  <c r="M2174" i="8"/>
  <c r="M2223" i="8"/>
  <c r="M2211" i="8"/>
  <c r="M2220" i="8"/>
  <c r="M2210" i="8"/>
  <c r="M2233" i="8"/>
  <c r="M2193" i="8"/>
  <c r="M2150" i="8"/>
  <c r="M2198" i="8"/>
  <c r="M2186" i="8"/>
  <c r="M2182" i="8"/>
  <c r="M2151" i="8"/>
  <c r="M2228" i="8"/>
  <c r="M2224" i="8"/>
  <c r="F707" i="15"/>
  <c r="F705" i="15"/>
  <c r="F702" i="15"/>
  <c r="F700" i="15"/>
  <c r="F697" i="15"/>
  <c r="F695" i="15"/>
  <c r="F692" i="15"/>
  <c r="F690" i="15"/>
  <c r="F687" i="15"/>
  <c r="F685" i="15"/>
  <c r="F682" i="15"/>
  <c r="F680" i="15"/>
  <c r="F677" i="15"/>
  <c r="F675" i="15"/>
  <c r="F672" i="15"/>
  <c r="F670" i="15"/>
  <c r="F667" i="15"/>
  <c r="F665" i="15"/>
  <c r="F662" i="15"/>
  <c r="F660" i="15"/>
  <c r="F657" i="15"/>
  <c r="F655" i="15"/>
  <c r="F652" i="15"/>
  <c r="F650" i="15"/>
  <c r="F647" i="15"/>
  <c r="F645" i="15"/>
  <c r="F642" i="15"/>
  <c r="F640" i="15"/>
  <c r="F637" i="15"/>
  <c r="F635" i="15"/>
  <c r="F632" i="15"/>
  <c r="F630" i="15"/>
  <c r="M2097" i="8"/>
  <c r="M2067" i="8"/>
  <c r="M2143" i="8"/>
  <c r="M2061" i="8"/>
  <c r="M2095" i="8"/>
  <c r="M2064" i="8"/>
  <c r="M2137" i="8"/>
  <c r="M2046" i="8"/>
  <c r="M2076" i="8"/>
  <c r="M2060" i="8"/>
  <c r="M2057" i="8"/>
  <c r="M2066" i="8"/>
  <c r="M2142" i="8"/>
  <c r="M2056" i="8"/>
  <c r="M2098" i="8"/>
  <c r="M2111" i="8"/>
  <c r="M2119" i="8"/>
  <c r="M2044" i="8"/>
  <c r="M2110" i="8"/>
  <c r="M2113" i="8"/>
  <c r="M2093" i="8"/>
  <c r="M2117" i="8"/>
  <c r="M2085" i="8"/>
  <c r="M2141" i="8"/>
  <c r="M2127" i="8"/>
  <c r="M2090" i="8"/>
  <c r="M2072" i="8"/>
  <c r="M2129" i="8"/>
  <c r="M2083" i="8"/>
  <c r="M2120" i="8"/>
  <c r="M2086" i="8"/>
  <c r="M2048" i="8"/>
  <c r="M2059" i="8"/>
  <c r="M2070" i="8"/>
  <c r="M2062" i="8"/>
  <c r="M2080" i="8"/>
  <c r="M2051" i="8"/>
  <c r="M2087" i="8"/>
  <c r="M2140" i="8"/>
  <c r="M2121" i="8"/>
  <c r="M2126" i="8"/>
  <c r="M2139" i="8"/>
  <c r="M2077" i="8"/>
  <c r="M2118" i="8"/>
  <c r="M2136" i="8"/>
  <c r="M2055" i="8"/>
  <c r="M2053" i="8"/>
  <c r="M2091" i="8"/>
  <c r="M2084" i="8"/>
  <c r="M2089" i="8"/>
  <c r="M2124" i="8"/>
  <c r="M2130" i="8"/>
  <c r="M2123" i="8"/>
  <c r="M2058" i="8"/>
  <c r="M2043" i="8"/>
  <c r="M2100" i="8"/>
  <c r="M2114" i="8"/>
  <c r="M2073" i="8"/>
  <c r="M2109" i="8"/>
  <c r="M2138" i="8"/>
  <c r="M2045" i="8"/>
  <c r="M2125" i="8"/>
  <c r="M2074" i="8"/>
  <c r="M2101" i="8"/>
  <c r="M2132" i="8"/>
  <c r="M2047" i="8"/>
  <c r="M2128" i="8"/>
  <c r="M2050" i="8"/>
  <c r="M2112" i="8"/>
  <c r="M2075" i="8"/>
  <c r="M2063" i="8"/>
  <c r="M2068" i="8"/>
  <c r="M2104" i="8"/>
  <c r="M2099" i="8"/>
  <c r="M2092" i="8"/>
  <c r="M2122" i="8"/>
  <c r="M2052" i="8"/>
  <c r="M2094" i="8"/>
  <c r="M2049" i="8"/>
  <c r="M2131" i="8"/>
  <c r="M2135" i="8"/>
  <c r="M2133" i="8"/>
  <c r="M2078" i="8"/>
  <c r="M2107" i="8"/>
  <c r="M2071" i="8"/>
  <c r="M2088" i="8"/>
  <c r="M2116" i="8"/>
  <c r="M2065" i="8"/>
  <c r="M2082" i="8"/>
  <c r="M2108" i="8"/>
  <c r="M2134" i="8"/>
  <c r="M2081" i="8"/>
  <c r="M2115" i="8"/>
  <c r="M2102" i="8"/>
  <c r="M2054" i="8"/>
  <c r="M2079" i="8"/>
  <c r="M2096" i="8"/>
  <c r="M2106" i="8"/>
  <c r="M2069" i="8"/>
  <c r="M2105" i="8"/>
  <c r="M2103" i="8"/>
  <c r="U488" i="15"/>
  <c r="U536" i="15" s="1"/>
  <c r="V409" i="15"/>
  <c r="V408" i="15"/>
  <c r="V406" i="15"/>
  <c r="V405" i="15"/>
  <c r="V407" i="15"/>
  <c r="V404" i="15"/>
  <c r="V403" i="15"/>
  <c r="V400" i="15"/>
  <c r="V401" i="15"/>
  <c r="V402" i="15"/>
  <c r="M2005" i="8"/>
  <c r="M1969" i="8"/>
  <c r="M2025" i="8"/>
  <c r="M1952" i="8"/>
  <c r="M1976" i="8"/>
  <c r="M1959" i="8"/>
  <c r="M2018" i="8"/>
  <c r="M1943" i="8"/>
  <c r="M1985" i="8"/>
  <c r="M1948" i="8"/>
  <c r="M1942" i="8"/>
  <c r="M1995" i="8"/>
  <c r="M2017" i="8"/>
  <c r="M1944" i="8"/>
  <c r="M1991" i="8"/>
  <c r="M1975" i="8"/>
  <c r="M1987" i="8"/>
  <c r="M1940" i="8"/>
  <c r="M2001" i="8"/>
  <c r="M2024" i="8"/>
  <c r="M1965" i="8"/>
  <c r="M2015" i="8"/>
  <c r="M2011" i="8"/>
  <c r="M2019" i="8"/>
  <c r="M2031" i="8"/>
  <c r="M1978" i="8"/>
  <c r="M1963" i="8"/>
  <c r="M2029" i="8"/>
  <c r="M1964" i="8"/>
  <c r="M1970" i="8"/>
  <c r="M1955" i="8"/>
  <c r="M1950" i="8"/>
  <c r="M1983" i="8"/>
  <c r="M1966" i="8"/>
  <c r="M1951" i="8"/>
  <c r="M1981" i="8"/>
  <c r="M1939" i="8"/>
  <c r="M1958" i="8"/>
  <c r="M2014" i="8"/>
  <c r="M2016" i="8"/>
  <c r="M1982" i="8"/>
  <c r="M2022" i="8"/>
  <c r="M1974" i="8"/>
  <c r="M1994" i="8"/>
  <c r="M2026" i="8"/>
  <c r="M1947" i="8"/>
  <c r="M1946" i="8"/>
  <c r="M1972" i="8"/>
  <c r="M1960" i="8"/>
  <c r="M1997" i="8"/>
  <c r="M2027" i="8"/>
  <c r="M1998" i="8"/>
  <c r="M2032" i="8"/>
  <c r="M1949" i="8"/>
  <c r="M1938" i="8"/>
  <c r="M1971" i="8"/>
  <c r="M2020" i="8"/>
  <c r="M1967" i="8"/>
  <c r="M1986" i="8"/>
  <c r="M2012" i="8"/>
  <c r="M1961" i="8"/>
  <c r="M2034" i="8"/>
  <c r="M1956" i="8"/>
  <c r="M1979" i="8"/>
  <c r="M2013" i="8"/>
  <c r="M1936" i="8"/>
  <c r="M2003" i="8"/>
  <c r="M1953" i="8"/>
  <c r="M2033" i="8"/>
  <c r="M1977" i="8"/>
  <c r="M1941" i="8"/>
  <c r="M1968" i="8"/>
  <c r="M2002" i="8"/>
  <c r="M1996" i="8"/>
  <c r="M1984" i="8"/>
  <c r="M2028" i="8"/>
  <c r="M1945" i="8"/>
  <c r="M2008" i="8"/>
  <c r="M1937" i="8"/>
  <c r="M2036" i="8"/>
  <c r="M2023" i="8"/>
  <c r="M2030" i="8"/>
  <c r="M1957" i="8"/>
  <c r="M2006" i="8"/>
  <c r="M1954" i="8"/>
  <c r="M1990" i="8"/>
  <c r="M2035" i="8"/>
  <c r="M1992" i="8"/>
  <c r="M1988" i="8"/>
  <c r="M1993" i="8"/>
  <c r="M2007" i="8"/>
  <c r="M2009" i="8"/>
  <c r="M2021" i="8"/>
  <c r="M2004" i="8"/>
  <c r="M1980" i="8"/>
  <c r="M1962" i="8"/>
  <c r="M1973" i="8"/>
  <c r="M2010" i="8"/>
  <c r="M1989" i="8"/>
  <c r="M1999" i="8"/>
  <c r="M2000" i="8"/>
  <c r="M1901" i="8"/>
  <c r="M1876" i="8"/>
  <c r="M1929" i="8"/>
  <c r="M1841" i="8"/>
  <c r="M1862" i="8"/>
  <c r="M1865" i="8"/>
  <c r="M1924" i="8"/>
  <c r="M1850" i="8"/>
  <c r="M1887" i="8"/>
  <c r="M1846" i="8"/>
  <c r="M1836" i="8"/>
  <c r="M1890" i="8"/>
  <c r="M1926" i="8"/>
  <c r="M1837" i="8"/>
  <c r="M1885" i="8"/>
  <c r="M1867" i="8"/>
  <c r="M1864" i="8"/>
  <c r="M1832" i="8"/>
  <c r="M1897" i="8"/>
  <c r="M1910" i="8"/>
  <c r="M1881" i="8"/>
  <c r="M1920" i="8"/>
  <c r="M1893" i="8"/>
  <c r="M1923" i="8"/>
  <c r="M1909" i="8"/>
  <c r="M1870" i="8"/>
  <c r="M1872" i="8"/>
  <c r="M1916" i="8"/>
  <c r="M1866" i="8"/>
  <c r="M1874" i="8"/>
  <c r="M1858" i="8"/>
  <c r="M1845" i="8"/>
  <c r="M1868" i="8"/>
  <c r="M1853" i="8"/>
  <c r="M1849" i="8"/>
  <c r="M1869" i="8"/>
  <c r="M1833" i="8"/>
  <c r="M1859" i="8"/>
  <c r="M1908" i="8"/>
  <c r="M1912" i="8"/>
  <c r="M1878" i="8"/>
  <c r="M1928" i="8"/>
  <c r="M1873" i="8"/>
  <c r="M1904" i="8"/>
  <c r="M1919" i="8"/>
  <c r="M1829" i="8"/>
  <c r="M1838" i="8"/>
  <c r="M1843" i="8"/>
  <c r="M1861" i="8"/>
  <c r="M1888" i="8"/>
  <c r="M1922" i="8"/>
  <c r="M1894" i="8"/>
  <c r="M1906" i="8"/>
  <c r="M1848" i="8"/>
  <c r="M1839" i="8"/>
  <c r="M1854" i="8"/>
  <c r="M1913" i="8"/>
  <c r="M1879" i="8"/>
  <c r="M1856" i="8"/>
  <c r="M1921" i="8"/>
  <c r="M1855" i="8"/>
  <c r="M1927" i="8"/>
  <c r="M1840" i="8"/>
  <c r="M1871" i="8"/>
  <c r="M1914" i="8"/>
  <c r="M1831" i="8"/>
  <c r="M1884" i="8"/>
  <c r="M1844" i="8"/>
  <c r="M1911" i="8"/>
  <c r="M1880" i="8"/>
  <c r="M1835" i="8"/>
  <c r="M1847" i="8"/>
  <c r="M1896" i="8"/>
  <c r="M1889" i="8"/>
  <c r="M1875" i="8"/>
  <c r="M1915" i="8"/>
  <c r="M1834" i="8"/>
  <c r="M1891" i="8"/>
  <c r="M1830" i="8"/>
  <c r="M1918" i="8"/>
  <c r="M1905" i="8"/>
  <c r="M1925" i="8"/>
  <c r="M1863" i="8"/>
  <c r="M1898" i="8"/>
  <c r="M1842" i="8"/>
  <c r="M1851" i="8"/>
  <c r="M1907" i="8"/>
  <c r="M1886" i="8"/>
  <c r="M1857" i="8"/>
  <c r="M1902" i="8"/>
  <c r="M1892" i="8"/>
  <c r="M1900" i="8"/>
  <c r="M1917" i="8"/>
  <c r="M1903" i="8"/>
  <c r="M1852" i="8"/>
  <c r="M1877" i="8"/>
  <c r="M1895" i="8"/>
  <c r="M1899" i="8"/>
  <c r="M1860" i="8"/>
  <c r="M1883" i="8"/>
  <c r="M1882" i="8"/>
  <c r="EY282" i="5" l="1"/>
  <c r="EW282" i="5"/>
  <c r="EU282" i="5"/>
  <c r="ES282" i="5"/>
  <c r="EY243" i="5"/>
  <c r="EW243" i="5"/>
  <c r="EU243" i="5"/>
  <c r="ES243" i="5"/>
  <c r="EY237" i="5"/>
  <c r="EW237" i="5"/>
  <c r="EU237" i="5"/>
  <c r="ES237" i="5"/>
  <c r="EY228" i="5"/>
  <c r="EW228" i="5"/>
  <c r="EU228" i="5"/>
  <c r="ES228" i="5"/>
  <c r="EY219" i="5"/>
  <c r="EW219" i="5"/>
  <c r="EU219" i="5"/>
  <c r="ES219" i="5"/>
  <c r="EY183" i="5"/>
  <c r="EW183" i="5"/>
  <c r="EU183" i="5"/>
  <c r="ES183" i="5"/>
  <c r="EY150" i="5"/>
  <c r="EW150" i="5"/>
  <c r="EU150" i="5"/>
  <c r="ES150" i="5"/>
  <c r="EY144" i="5"/>
  <c r="EW144" i="5"/>
  <c r="EU144" i="5"/>
  <c r="ES144" i="5"/>
  <c r="EY132" i="5"/>
  <c r="EW132" i="5"/>
  <c r="EU132" i="5"/>
  <c r="ES132" i="5"/>
  <c r="EY75" i="5"/>
  <c r="EW75" i="5"/>
  <c r="EU75" i="5"/>
  <c r="ES75" i="5"/>
  <c r="EY60" i="5"/>
  <c r="EW60" i="5"/>
  <c r="EU60" i="5"/>
  <c r="ES60" i="5"/>
  <c r="EY45" i="5"/>
  <c r="EW45" i="5"/>
  <c r="EU45" i="5"/>
  <c r="ES45" i="5"/>
  <c r="EY30" i="5"/>
  <c r="EW30" i="5"/>
  <c r="EU30" i="5"/>
  <c r="ES30" i="5"/>
  <c r="EP282" i="5"/>
  <c r="EN282" i="5"/>
  <c r="EL282" i="5"/>
  <c r="EJ282" i="5"/>
  <c r="EP243" i="5"/>
  <c r="EN243" i="5"/>
  <c r="EL243" i="5"/>
  <c r="EJ243" i="5"/>
  <c r="EP237" i="5"/>
  <c r="EN237" i="5"/>
  <c r="EL237" i="5"/>
  <c r="EJ237" i="5"/>
  <c r="EP228" i="5"/>
  <c r="EN228" i="5"/>
  <c r="EL228" i="5"/>
  <c r="EJ228" i="5"/>
  <c r="EP219" i="5"/>
  <c r="EN219" i="5"/>
  <c r="EL219" i="5"/>
  <c r="EJ219" i="5"/>
  <c r="EP183" i="5"/>
  <c r="EN183" i="5"/>
  <c r="EL183" i="5"/>
  <c r="EJ183" i="5"/>
  <c r="EP150" i="5"/>
  <c r="EN150" i="5"/>
  <c r="EL150" i="5"/>
  <c r="EJ150" i="5"/>
  <c r="EP144" i="5"/>
  <c r="EN144" i="5"/>
  <c r="EL144" i="5"/>
  <c r="EJ144" i="5"/>
  <c r="EP132" i="5"/>
  <c r="EN132" i="5"/>
  <c r="EL132" i="5"/>
  <c r="EJ132" i="5"/>
  <c r="EP75" i="5"/>
  <c r="EN75" i="5"/>
  <c r="EL75" i="5"/>
  <c r="EJ75" i="5"/>
  <c r="EP60" i="5"/>
  <c r="EN60" i="5"/>
  <c r="EL60" i="5"/>
  <c r="EJ60" i="5"/>
  <c r="EP45" i="5"/>
  <c r="EN45" i="5"/>
  <c r="EL45" i="5"/>
  <c r="EJ45" i="5"/>
  <c r="EP30" i="5"/>
  <c r="EN30" i="5"/>
  <c r="EL30" i="5"/>
  <c r="EJ30" i="5"/>
  <c r="EG282" i="5"/>
  <c r="EE282" i="5"/>
  <c r="EC282" i="5"/>
  <c r="EA282" i="5"/>
  <c r="EG243" i="5"/>
  <c r="EE243" i="5"/>
  <c r="EC243" i="5"/>
  <c r="EA243" i="5"/>
  <c r="EG237" i="5"/>
  <c r="EE237" i="5"/>
  <c r="EC237" i="5"/>
  <c r="EA237" i="5"/>
  <c r="EG228" i="5"/>
  <c r="EE228" i="5"/>
  <c r="EC228" i="5"/>
  <c r="EA228" i="5"/>
  <c r="EG219" i="5"/>
  <c r="EE219" i="5"/>
  <c r="EC219" i="5"/>
  <c r="EA219" i="5"/>
  <c r="EG183" i="5"/>
  <c r="EE183" i="5"/>
  <c r="EC183" i="5"/>
  <c r="EA183" i="5"/>
  <c r="EG150" i="5"/>
  <c r="EE150" i="5"/>
  <c r="EC150" i="5"/>
  <c r="EA150" i="5"/>
  <c r="EG144" i="5"/>
  <c r="EE144" i="5"/>
  <c r="EC144" i="5"/>
  <c r="EA144" i="5"/>
  <c r="EG132" i="5"/>
  <c r="EE132" i="5"/>
  <c r="EC132" i="5"/>
  <c r="EA132" i="5"/>
  <c r="EG75" i="5"/>
  <c r="EE75" i="5"/>
  <c r="EC75" i="5"/>
  <c r="EA75" i="5"/>
  <c r="EG60" i="5"/>
  <c r="EE60" i="5"/>
  <c r="EC60" i="5"/>
  <c r="EA60" i="5"/>
  <c r="EG45" i="5"/>
  <c r="EE45" i="5"/>
  <c r="EC45" i="5"/>
  <c r="EA45" i="5"/>
  <c r="EG30" i="5"/>
  <c r="EE30" i="5"/>
  <c r="EC30" i="5"/>
  <c r="EA30" i="5"/>
  <c r="M1695" i="8"/>
  <c r="M1654" i="8"/>
  <c r="M1715" i="8"/>
  <c r="M1641" i="8"/>
  <c r="M1669" i="8"/>
  <c r="M1622" i="8"/>
  <c r="M1686" i="8"/>
  <c r="M1639" i="8"/>
  <c r="M1653" i="8"/>
  <c r="M1620" i="8"/>
  <c r="M1637" i="8"/>
  <c r="M1665" i="8"/>
  <c r="M1714" i="8"/>
  <c r="M1628" i="8"/>
  <c r="M1640" i="8"/>
  <c r="M1662" i="8"/>
  <c r="M1645" i="8"/>
  <c r="M1627" i="8"/>
  <c r="M1691" i="8"/>
  <c r="M1709" i="8"/>
  <c r="M1660" i="8"/>
  <c r="M1704" i="8"/>
  <c r="M1677" i="8"/>
  <c r="M1713" i="8"/>
  <c r="M1708" i="8"/>
  <c r="M1663" i="8"/>
  <c r="M1664" i="8"/>
  <c r="M1707" i="8"/>
  <c r="M1666" i="8"/>
  <c r="M1694" i="8"/>
  <c r="M1646" i="8"/>
  <c r="M1626" i="8"/>
  <c r="M1624" i="8"/>
  <c r="M1652" i="8"/>
  <c r="M1651" i="8"/>
  <c r="M1657" i="8"/>
  <c r="M1615" i="8"/>
  <c r="M1647" i="8"/>
  <c r="M1712" i="8"/>
  <c r="M1700" i="8"/>
  <c r="M1681" i="8"/>
  <c r="M1711" i="8"/>
  <c r="M1667" i="8"/>
  <c r="M1674" i="8"/>
  <c r="M1706" i="8"/>
  <c r="M1636" i="8"/>
  <c r="M1629" i="8"/>
  <c r="M1679" i="8"/>
  <c r="M1650" i="8"/>
  <c r="M1675" i="8"/>
  <c r="M1702" i="8"/>
  <c r="M1696" i="8"/>
  <c r="M1682" i="8"/>
  <c r="M1635" i="8"/>
  <c r="M1618" i="8"/>
  <c r="M1625" i="8"/>
  <c r="M1705" i="8"/>
  <c r="M1659" i="8"/>
  <c r="M1685" i="8"/>
  <c r="M1710" i="8"/>
  <c r="M1642" i="8"/>
  <c r="M1683" i="8"/>
  <c r="M1633" i="8"/>
  <c r="M1644" i="8"/>
  <c r="M1698" i="8"/>
  <c r="M1621" i="8"/>
  <c r="M1649" i="8"/>
  <c r="M1616" i="8"/>
  <c r="M1699" i="8"/>
  <c r="M1643" i="8"/>
  <c r="M1619" i="8"/>
  <c r="M1655" i="8"/>
  <c r="M1690" i="8"/>
  <c r="M1673" i="8"/>
  <c r="M1693" i="8"/>
  <c r="M1687" i="8"/>
  <c r="M1617" i="8"/>
  <c r="M1671" i="8"/>
  <c r="M1634" i="8"/>
  <c r="M1703" i="8"/>
  <c r="M1688" i="8"/>
  <c r="M1689" i="8"/>
  <c r="M1630" i="8"/>
  <c r="M1676" i="8"/>
  <c r="M1623" i="8"/>
  <c r="M1638" i="8"/>
  <c r="M1678" i="8"/>
  <c r="M1670" i="8"/>
  <c r="M1648" i="8"/>
  <c r="M1668" i="8"/>
  <c r="M1680" i="8"/>
  <c r="M1672" i="8"/>
  <c r="M1697" i="8"/>
  <c r="M1656" i="8"/>
  <c r="M1631" i="8"/>
  <c r="M1684" i="8"/>
  <c r="M1658" i="8"/>
  <c r="M1661" i="8"/>
  <c r="M1632" i="8"/>
  <c r="M1701" i="8"/>
  <c r="M1692" i="8"/>
  <c r="M1569" i="8" l="1"/>
  <c r="M1548" i="8"/>
  <c r="M1608" i="8"/>
  <c r="M1520" i="8"/>
  <c r="M1560" i="8"/>
  <c r="M1531" i="8"/>
  <c r="M1589" i="8"/>
  <c r="M1516" i="8"/>
  <c r="M1561" i="8"/>
  <c r="M1514" i="8"/>
  <c r="M1511" i="8"/>
  <c r="M1570" i="8"/>
  <c r="M1607" i="8"/>
  <c r="M1517" i="8"/>
  <c r="M1575" i="8"/>
  <c r="M1556" i="8"/>
  <c r="M1539" i="8"/>
  <c r="M1510" i="8"/>
  <c r="M1536" i="8"/>
  <c r="M1578" i="8"/>
  <c r="M1530" i="8"/>
  <c r="M1587" i="8"/>
  <c r="M1596" i="8"/>
  <c r="M1606" i="8"/>
  <c r="M1595" i="8"/>
  <c r="M1545" i="8"/>
  <c r="M1547" i="8"/>
  <c r="M1591" i="8"/>
  <c r="M1540" i="8"/>
  <c r="M1553" i="8"/>
  <c r="M1533" i="8"/>
  <c r="M1519" i="8"/>
  <c r="M1541" i="8"/>
  <c r="M1532" i="8"/>
  <c r="M1523" i="8"/>
  <c r="M1552" i="8"/>
  <c r="M1521" i="8"/>
  <c r="M1538" i="8"/>
  <c r="M1605" i="8"/>
  <c r="M1583" i="8"/>
  <c r="M1579" i="8"/>
  <c r="M1604" i="8"/>
  <c r="M1563" i="8"/>
  <c r="M1576" i="8"/>
  <c r="M1598" i="8"/>
  <c r="M1515" i="8"/>
  <c r="M1527" i="8"/>
  <c r="M1537" i="8"/>
  <c r="M1550" i="8"/>
  <c r="M1573" i="8"/>
  <c r="M1590" i="8"/>
  <c r="M1582" i="8"/>
  <c r="M1599" i="8"/>
  <c r="M1518" i="8"/>
  <c r="M1508" i="8"/>
  <c r="M1572" i="8"/>
  <c r="M1586" i="8"/>
  <c r="M1529" i="8"/>
  <c r="M1559" i="8"/>
  <c r="M1603" i="8"/>
  <c r="M1522" i="8"/>
  <c r="M1601" i="8"/>
  <c r="M1528" i="8"/>
  <c r="M1555" i="8"/>
  <c r="M1602" i="8"/>
  <c r="M1509" i="8"/>
  <c r="M1568" i="8"/>
  <c r="M1525" i="8"/>
  <c r="M1597" i="8"/>
  <c r="M1542" i="8"/>
  <c r="M1524" i="8"/>
  <c r="M1546" i="8"/>
  <c r="M1566" i="8"/>
  <c r="M1551" i="8"/>
  <c r="M1567" i="8"/>
  <c r="M1584" i="8"/>
  <c r="M1512" i="8"/>
  <c r="M1554" i="8"/>
  <c r="M1513" i="8"/>
  <c r="M1600" i="8"/>
  <c r="M1592" i="8"/>
  <c r="M1588" i="8"/>
  <c r="M1543" i="8"/>
  <c r="M1562" i="8"/>
  <c r="M1535" i="8"/>
  <c r="M1557" i="8"/>
  <c r="M1593" i="8"/>
  <c r="M1571" i="8"/>
  <c r="M1577" i="8"/>
  <c r="M1549" i="8"/>
  <c r="M1594" i="8"/>
  <c r="M1585" i="8"/>
  <c r="M1581" i="8"/>
  <c r="M1574" i="8"/>
  <c r="M1526" i="8"/>
  <c r="M1544" i="8"/>
  <c r="M1565" i="8"/>
  <c r="M1580" i="8"/>
  <c r="M1558" i="8"/>
  <c r="M1564" i="8"/>
  <c r="M1534" i="8"/>
  <c r="M1776" i="8" l="1"/>
  <c r="M1758" i="8"/>
  <c r="M1822" i="8"/>
  <c r="M1740" i="8"/>
  <c r="M1774" i="8"/>
  <c r="M1737" i="8"/>
  <c r="M1802" i="8"/>
  <c r="M1739" i="8"/>
  <c r="M1770" i="8"/>
  <c r="M1733" i="8"/>
  <c r="M1734" i="8"/>
  <c r="M1784" i="8"/>
  <c r="M1821" i="8"/>
  <c r="M1735" i="8"/>
  <c r="M1768" i="8"/>
  <c r="M1779" i="8"/>
  <c r="M1761" i="8"/>
  <c r="M1726" i="8"/>
  <c r="M1801" i="8"/>
  <c r="M1816" i="8"/>
  <c r="M1760" i="8"/>
  <c r="M1809" i="8"/>
  <c r="M1790" i="8"/>
  <c r="M1820" i="8"/>
  <c r="M1796" i="8"/>
  <c r="M1771" i="8"/>
  <c r="M1756" i="8"/>
  <c r="M1814" i="8"/>
  <c r="M1752" i="8"/>
  <c r="M1783" i="8"/>
  <c r="M1750" i="8"/>
  <c r="M1736" i="8"/>
  <c r="M1751" i="8"/>
  <c r="M1773" i="8"/>
  <c r="M1742" i="8"/>
  <c r="M1755" i="8"/>
  <c r="M1727" i="8"/>
  <c r="M1753" i="8"/>
  <c r="M1819" i="8"/>
  <c r="M1811" i="8"/>
  <c r="M1759" i="8"/>
  <c r="M1818" i="8"/>
  <c r="M1767" i="8"/>
  <c r="M1793" i="8"/>
  <c r="M1805" i="8"/>
  <c r="M1738" i="8"/>
  <c r="M1729" i="8"/>
  <c r="M1757" i="8"/>
  <c r="M1764" i="8"/>
  <c r="M1791" i="8"/>
  <c r="M1804" i="8"/>
  <c r="M1792" i="8"/>
  <c r="M1806" i="8"/>
  <c r="M1730" i="8"/>
  <c r="M1728" i="8"/>
  <c r="M1745" i="8"/>
  <c r="M1807" i="8"/>
  <c r="M1766" i="8"/>
  <c r="M1799" i="8"/>
  <c r="M1817" i="8"/>
  <c r="M1744" i="8"/>
  <c r="M1810" i="8"/>
  <c r="M1749" i="8"/>
  <c r="M1741" i="8"/>
  <c r="M1795" i="8"/>
  <c r="M1722" i="8"/>
  <c r="M1762" i="8"/>
  <c r="M1747" i="8"/>
  <c r="M1808" i="8"/>
  <c r="M1778" i="8"/>
  <c r="M1724" i="8"/>
  <c r="M1754" i="8"/>
  <c r="M1782" i="8"/>
  <c r="M1775" i="8"/>
  <c r="M1788" i="8"/>
  <c r="M1803" i="8"/>
  <c r="M1725" i="8"/>
  <c r="M1787" i="8"/>
  <c r="M1723" i="8"/>
  <c r="M1815" i="8"/>
  <c r="M1798" i="8"/>
  <c r="M1812" i="8"/>
  <c r="M1748" i="8"/>
  <c r="M1797" i="8"/>
  <c r="M1731" i="8"/>
  <c r="M1743" i="8"/>
  <c r="M1794" i="8"/>
  <c r="M1765" i="8"/>
  <c r="M1732" i="8"/>
  <c r="M1786" i="8"/>
  <c r="M1781" i="8"/>
  <c r="M1780" i="8"/>
  <c r="M1813" i="8"/>
  <c r="M1785" i="8"/>
  <c r="M1746" i="8"/>
  <c r="M1769" i="8"/>
  <c r="M1789" i="8"/>
  <c r="M1777" i="8"/>
  <c r="M1763" i="8"/>
  <c r="M1772" i="8"/>
  <c r="M1800" i="8"/>
  <c r="DV282" i="5" l="1"/>
  <c r="DT282" i="5"/>
  <c r="DR282" i="5"/>
  <c r="DV243" i="5"/>
  <c r="DT243" i="5"/>
  <c r="DR243" i="5"/>
  <c r="DV237" i="5"/>
  <c r="DT237" i="5"/>
  <c r="DR237" i="5"/>
  <c r="DV228" i="5"/>
  <c r="DT228" i="5"/>
  <c r="DR228" i="5"/>
  <c r="DV219" i="5"/>
  <c r="DT219" i="5"/>
  <c r="DR219" i="5"/>
  <c r="DV183" i="5"/>
  <c r="DT183" i="5"/>
  <c r="DR183" i="5"/>
  <c r="DV150" i="5"/>
  <c r="DT150" i="5"/>
  <c r="DR150" i="5"/>
  <c r="DV144" i="5"/>
  <c r="DT144" i="5"/>
  <c r="DR144" i="5"/>
  <c r="DV132" i="5"/>
  <c r="DT132" i="5"/>
  <c r="DR132" i="5"/>
  <c r="DV75" i="5"/>
  <c r="DT75" i="5"/>
  <c r="DR75" i="5"/>
  <c r="DV60" i="5"/>
  <c r="DT60" i="5"/>
  <c r="DR60" i="5"/>
  <c r="DV45" i="5"/>
  <c r="DT45" i="5"/>
  <c r="DR45" i="5"/>
  <c r="DV30" i="5"/>
  <c r="DT30" i="5"/>
  <c r="DR30" i="5"/>
  <c r="M1475" i="8"/>
  <c r="M1440" i="8"/>
  <c r="M1498" i="8"/>
  <c r="M1436" i="8"/>
  <c r="M1462" i="8"/>
  <c r="M1413" i="8"/>
  <c r="M1488" i="8"/>
  <c r="M1425" i="8"/>
  <c r="M1434" i="8"/>
  <c r="M1415" i="8"/>
  <c r="M1416" i="8"/>
  <c r="M1438" i="8"/>
  <c r="M1479" i="8"/>
  <c r="M1408" i="8"/>
  <c r="M1420" i="8"/>
  <c r="M1441" i="8"/>
  <c r="M1426" i="8"/>
  <c r="M1411" i="8"/>
  <c r="M1482" i="8"/>
  <c r="M1500" i="8"/>
  <c r="M1446" i="8"/>
  <c r="M1496" i="8"/>
  <c r="M1448" i="8"/>
  <c r="M1495" i="8"/>
  <c r="M1491" i="8"/>
  <c r="M1464" i="8"/>
  <c r="M1452" i="8"/>
  <c r="M1489" i="8"/>
  <c r="M1447" i="8"/>
  <c r="M1465" i="8"/>
  <c r="M1428" i="8"/>
  <c r="M1419" i="8"/>
  <c r="M1445" i="8"/>
  <c r="M1466" i="8"/>
  <c r="M1431" i="8"/>
  <c r="M1432" i="8"/>
  <c r="M1403" i="8"/>
  <c r="M1433" i="8"/>
  <c r="M1501" i="8"/>
  <c r="M1494" i="8"/>
  <c r="M1450" i="8"/>
  <c r="M1484" i="8"/>
  <c r="M1443" i="8"/>
  <c r="M1439" i="8"/>
  <c r="M1493" i="8"/>
  <c r="M1412" i="8"/>
  <c r="M1410" i="8"/>
  <c r="M1442" i="8"/>
  <c r="M1435" i="8"/>
  <c r="M1460" i="8"/>
  <c r="M1499" i="8"/>
  <c r="M1474" i="8"/>
  <c r="M1467" i="8"/>
  <c r="M1404" i="8"/>
  <c r="M1402" i="8"/>
  <c r="M1417" i="8"/>
  <c r="M1492" i="8"/>
  <c r="M1437" i="8"/>
  <c r="M1456" i="8"/>
  <c r="M1486" i="8"/>
  <c r="M1429" i="8"/>
  <c r="M1485" i="8"/>
  <c r="M1422" i="8"/>
  <c r="M1427" i="8"/>
  <c r="M1457" i="8"/>
  <c r="M1406" i="8"/>
  <c r="M1455" i="8"/>
  <c r="M1414" i="8"/>
  <c r="M1497" i="8"/>
  <c r="M1449" i="8"/>
  <c r="M1407" i="8"/>
  <c r="M1454" i="8"/>
  <c r="M1477" i="8"/>
  <c r="M1463" i="8"/>
  <c r="M1473" i="8"/>
  <c r="M1478" i="8"/>
  <c r="M1401" i="8"/>
  <c r="M1481" i="8"/>
  <c r="M1421" i="8"/>
  <c r="M1468" i="8"/>
  <c r="M1490" i="8"/>
  <c r="M1480" i="8"/>
  <c r="M1418" i="8"/>
  <c r="M1471" i="8"/>
  <c r="M1405" i="8"/>
  <c r="M1424" i="8"/>
  <c r="M1472" i="8"/>
  <c r="M1444" i="8"/>
  <c r="M1430" i="8"/>
  <c r="M1469" i="8"/>
  <c r="M1451" i="8"/>
  <c r="M1470" i="8"/>
  <c r="M1483" i="8"/>
  <c r="M1461" i="8"/>
  <c r="M1409" i="8"/>
  <c r="M1453" i="8"/>
  <c r="M1458" i="8"/>
  <c r="M1459" i="8"/>
  <c r="M1423" i="8"/>
  <c r="M1476" i="8"/>
  <c r="M1487" i="8"/>
  <c r="DM282" i="5"/>
  <c r="DK282" i="5"/>
  <c r="DI282" i="5"/>
  <c r="DM243" i="5"/>
  <c r="DK243" i="5"/>
  <c r="DI243" i="5"/>
  <c r="DM237" i="5"/>
  <c r="DK237" i="5"/>
  <c r="DI237" i="5"/>
  <c r="DM228" i="5"/>
  <c r="DK228" i="5"/>
  <c r="DI228" i="5"/>
  <c r="DM219" i="5"/>
  <c r="DK219" i="5"/>
  <c r="DI219" i="5"/>
  <c r="DM183" i="5"/>
  <c r="DK183" i="5"/>
  <c r="DI183" i="5"/>
  <c r="DM150" i="5"/>
  <c r="DK150" i="5"/>
  <c r="DI150" i="5"/>
  <c r="DM144" i="5"/>
  <c r="DK144" i="5"/>
  <c r="DI144" i="5"/>
  <c r="DM132" i="5"/>
  <c r="DK132" i="5"/>
  <c r="DI132" i="5"/>
  <c r="DM75" i="5"/>
  <c r="DK75" i="5"/>
  <c r="DI75" i="5"/>
  <c r="DM60" i="5"/>
  <c r="DK60" i="5"/>
  <c r="DI60" i="5"/>
  <c r="DM45" i="5"/>
  <c r="DK45" i="5"/>
  <c r="DI45" i="5"/>
  <c r="DM30" i="5"/>
  <c r="DK30" i="5"/>
  <c r="DI30" i="5"/>
  <c r="M1364" i="8"/>
  <c r="M1314" i="8"/>
  <c r="M1394" i="8"/>
  <c r="M1321" i="8"/>
  <c r="M1358" i="8"/>
  <c r="M1309" i="8"/>
  <c r="M1341" i="8"/>
  <c r="M1323" i="8"/>
  <c r="M1342" i="8"/>
  <c r="M1308" i="8"/>
  <c r="M1311" i="8"/>
  <c r="M1356" i="8"/>
  <c r="M1393" i="8"/>
  <c r="M1322" i="8"/>
  <c r="M1307" i="8"/>
  <c r="M1357" i="8"/>
  <c r="M1331" i="8"/>
  <c r="M1300" i="8"/>
  <c r="M1379" i="8"/>
  <c r="M1380" i="8"/>
  <c r="M1345" i="8"/>
  <c r="M1355" i="8"/>
  <c r="M1373" i="8"/>
  <c r="M1392" i="8"/>
  <c r="M1360" i="8"/>
  <c r="M1366" i="8"/>
  <c r="M1347" i="8"/>
  <c r="M1384" i="8"/>
  <c r="M1351" i="8"/>
  <c r="M1354" i="8"/>
  <c r="M1333" i="8"/>
  <c r="M1301" i="8"/>
  <c r="M1368" i="8"/>
  <c r="M1382" i="8"/>
  <c r="M1320" i="8"/>
  <c r="M1318" i="8"/>
  <c r="M1296" i="8"/>
  <c r="M1326" i="8"/>
  <c r="M1391" i="8"/>
  <c r="M1376" i="8"/>
  <c r="M1361" i="8"/>
  <c r="M1390" i="8"/>
  <c r="M1363" i="8"/>
  <c r="M1327" i="8"/>
  <c r="M1383" i="8"/>
  <c r="M1319" i="8"/>
  <c r="M1312" i="8"/>
  <c r="M1377" i="8"/>
  <c r="M1324" i="8"/>
  <c r="M1340" i="8"/>
  <c r="M1375" i="8"/>
  <c r="M1378" i="8"/>
  <c r="M1359" i="8"/>
  <c r="M1295" i="8"/>
  <c r="M1299" i="8"/>
  <c r="M1302" i="8"/>
  <c r="M1352" i="8"/>
  <c r="M1330" i="8"/>
  <c r="M1346" i="8"/>
  <c r="M1389" i="8"/>
  <c r="M1332" i="8"/>
  <c r="M1385" i="8"/>
  <c r="M1317" i="8"/>
  <c r="M1303" i="8"/>
  <c r="M1362" i="8"/>
  <c r="M1304" i="8"/>
  <c r="M1328" i="8"/>
  <c r="M1313" i="8"/>
  <c r="M1365" i="8"/>
  <c r="M1334" i="8"/>
  <c r="M1297" i="8"/>
  <c r="M1344" i="8"/>
  <c r="M1367" i="8"/>
  <c r="M1338" i="8"/>
  <c r="M1374" i="8"/>
  <c r="M1350" i="8"/>
  <c r="M1306" i="8"/>
  <c r="M1370" i="8"/>
  <c r="M1325" i="8"/>
  <c r="M1386" i="8"/>
  <c r="M1387" i="8"/>
  <c r="M1369" i="8"/>
  <c r="M1298" i="8"/>
  <c r="M1337" i="8"/>
  <c r="M1316" i="8"/>
  <c r="M1315" i="8"/>
  <c r="M1343" i="8"/>
  <c r="M1348" i="8"/>
  <c r="M1310" i="8"/>
  <c r="M1349" i="8"/>
  <c r="M1371" i="8"/>
  <c r="M1372" i="8"/>
  <c r="M1381" i="8"/>
  <c r="M1339" i="8"/>
  <c r="M1294" i="8"/>
  <c r="M1353" i="8"/>
  <c r="M1336" i="8"/>
  <c r="M1329" i="8"/>
  <c r="M1305" i="8"/>
  <c r="M1335" i="8"/>
  <c r="M1388" i="8"/>
  <c r="M1073" i="8" l="1"/>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22" i="8"/>
  <c r="M1036" i="8"/>
  <c r="M1035" i="8"/>
  <c r="M1034" i="8"/>
  <c r="M1033" i="8"/>
  <c r="M1032" i="8"/>
  <c r="M1031" i="8"/>
  <c r="M1030" i="8"/>
  <c r="M1029" i="8"/>
  <c r="M1028" i="8"/>
  <c r="M1027" i="8"/>
  <c r="M1026" i="8"/>
  <c r="M1025" i="8"/>
  <c r="M1024" i="8"/>
  <c r="M1023"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U344" i="15"/>
  <c r="U393" i="15" s="1"/>
  <c r="P344" i="15"/>
  <c r="E387" i="15" s="1"/>
  <c r="J344" i="15"/>
  <c r="E371" i="15" s="1"/>
  <c r="H344" i="15"/>
  <c r="G344" i="15"/>
  <c r="D344" i="15"/>
  <c r="DD243" i="5"/>
  <c r="DB243" i="5"/>
  <c r="CZ243" i="5"/>
  <c r="DD237" i="5"/>
  <c r="DB237" i="5"/>
  <c r="CZ237" i="5"/>
  <c r="DD228" i="5"/>
  <c r="DB228" i="5"/>
  <c r="CZ228" i="5"/>
  <c r="DD219" i="5"/>
  <c r="DB219" i="5"/>
  <c r="CZ219" i="5"/>
  <c r="DD183" i="5"/>
  <c r="DB183" i="5"/>
  <c r="CZ183" i="5"/>
  <c r="DD150" i="5"/>
  <c r="DB150" i="5"/>
  <c r="CZ150" i="5"/>
  <c r="DD144" i="5"/>
  <c r="DB144" i="5"/>
  <c r="CZ144" i="5"/>
  <c r="DD132" i="5"/>
  <c r="DB132" i="5"/>
  <c r="CZ132" i="5"/>
  <c r="DD75" i="5"/>
  <c r="DB75" i="5"/>
  <c r="CZ75" i="5"/>
  <c r="DD45" i="5"/>
  <c r="DB45" i="5"/>
  <c r="CZ45" i="5"/>
  <c r="DD30" i="5"/>
  <c r="DB30" i="5"/>
  <c r="CZ30" i="5"/>
  <c r="CU282" i="5"/>
  <c r="CS282" i="5"/>
  <c r="CQ282" i="5"/>
  <c r="CL282" i="5"/>
  <c r="CJ282" i="5"/>
  <c r="CH282" i="5"/>
  <c r="CU243" i="5"/>
  <c r="CS243" i="5"/>
  <c r="CQ243" i="5"/>
  <c r="CL243" i="5"/>
  <c r="CJ243" i="5"/>
  <c r="CH243" i="5"/>
  <c r="CU237" i="5"/>
  <c r="CS237" i="5"/>
  <c r="CQ237" i="5"/>
  <c r="CL237" i="5"/>
  <c r="CJ237" i="5"/>
  <c r="CH237" i="5"/>
  <c r="CU228" i="5"/>
  <c r="CS228" i="5"/>
  <c r="CQ228" i="5"/>
  <c r="CL228" i="5"/>
  <c r="CJ228" i="5"/>
  <c r="CH228" i="5"/>
  <c r="CU219" i="5"/>
  <c r="CS219" i="5"/>
  <c r="CQ219" i="5"/>
  <c r="CL219" i="5"/>
  <c r="CJ219" i="5"/>
  <c r="CH219" i="5"/>
  <c r="CU183" i="5"/>
  <c r="CS183" i="5"/>
  <c r="CQ183" i="5"/>
  <c r="CL183" i="5"/>
  <c r="CJ183" i="5"/>
  <c r="CH183" i="5"/>
  <c r="CU150" i="5"/>
  <c r="CS150" i="5"/>
  <c r="CQ150" i="5"/>
  <c r="CL150" i="5"/>
  <c r="CJ150" i="5"/>
  <c r="CH150" i="5"/>
  <c r="CU144" i="5"/>
  <c r="CS144" i="5"/>
  <c r="CQ144" i="5"/>
  <c r="CL144" i="5"/>
  <c r="CJ144" i="5"/>
  <c r="CH144" i="5"/>
  <c r="CU132" i="5"/>
  <c r="CS132" i="5"/>
  <c r="CQ132" i="5"/>
  <c r="CL132" i="5"/>
  <c r="CJ132" i="5"/>
  <c r="CH132" i="5"/>
  <c r="CU75" i="5"/>
  <c r="CS75" i="5"/>
  <c r="CQ75" i="5"/>
  <c r="CL75" i="5"/>
  <c r="CJ75" i="5"/>
  <c r="CH75" i="5"/>
  <c r="CU60" i="5"/>
  <c r="CS60" i="5"/>
  <c r="CQ60" i="5"/>
  <c r="CL60" i="5"/>
  <c r="CJ60" i="5"/>
  <c r="CH60" i="5"/>
  <c r="CU45" i="5"/>
  <c r="CS45" i="5"/>
  <c r="CQ45" i="5"/>
  <c r="CL45" i="5"/>
  <c r="CJ45" i="5"/>
  <c r="CH45" i="5"/>
  <c r="CU30" i="5"/>
  <c r="CS30" i="5"/>
  <c r="CQ30" i="5"/>
  <c r="CL30" i="5"/>
  <c r="CJ30" i="5"/>
  <c r="CH30" i="5"/>
  <c r="CC282" i="5"/>
  <c r="CA282" i="5"/>
  <c r="BY282" i="5"/>
  <c r="CC243" i="5"/>
  <c r="CA243" i="5"/>
  <c r="BY243" i="5"/>
  <c r="CC237" i="5"/>
  <c r="CA237" i="5"/>
  <c r="BY237" i="5"/>
  <c r="CC228" i="5"/>
  <c r="CA228" i="5"/>
  <c r="BY228" i="5"/>
  <c r="CC219" i="5"/>
  <c r="CA219" i="5"/>
  <c r="BY219" i="5"/>
  <c r="CC183" i="5"/>
  <c r="CA183" i="5"/>
  <c r="BY183" i="5"/>
  <c r="CC150" i="5"/>
  <c r="CA150" i="5"/>
  <c r="BY150" i="5"/>
  <c r="CC144" i="5"/>
  <c r="CA144" i="5"/>
  <c r="BY144" i="5"/>
  <c r="CC132" i="5"/>
  <c r="CA132" i="5"/>
  <c r="BY132" i="5"/>
  <c r="CC75" i="5"/>
  <c r="CA75" i="5"/>
  <c r="BY75" i="5"/>
  <c r="CC60" i="5"/>
  <c r="CA60" i="5"/>
  <c r="BY60" i="5"/>
  <c r="CC45" i="5"/>
  <c r="CA45" i="5"/>
  <c r="BY45" i="5"/>
  <c r="CC30" i="5"/>
  <c r="CA30" i="5"/>
  <c r="BY30" i="5"/>
  <c r="M1258" i="8"/>
  <c r="M1230" i="8"/>
  <c r="M1280" i="8"/>
  <c r="M1210" i="8"/>
  <c r="M1249" i="8"/>
  <c r="M1202" i="8"/>
  <c r="M1269" i="8"/>
  <c r="M1203" i="8"/>
  <c r="M1216" i="8"/>
  <c r="M1196" i="8"/>
  <c r="M1190" i="8"/>
  <c r="M1218" i="8"/>
  <c r="M1272" i="8"/>
  <c r="M1198" i="8"/>
  <c r="M1212" i="8"/>
  <c r="M1236" i="8"/>
  <c r="M1222" i="8"/>
  <c r="M1195" i="8"/>
  <c r="M1266" i="8"/>
  <c r="M1287" i="8"/>
  <c r="M1253" i="8"/>
  <c r="M1273" i="8"/>
  <c r="M1231" i="8"/>
  <c r="M1285" i="8"/>
  <c r="M1283" i="8"/>
  <c r="M1237" i="8"/>
  <c r="M1232" i="8"/>
  <c r="M1281" i="8"/>
  <c r="M1241" i="8"/>
  <c r="M1256" i="8"/>
  <c r="M1238" i="8"/>
  <c r="M1209" i="8"/>
  <c r="M1217" i="8"/>
  <c r="M1251" i="8"/>
  <c r="M1207" i="8"/>
  <c r="M1224" i="8"/>
  <c r="M1189" i="8"/>
  <c r="M1227" i="8"/>
  <c r="M1282" i="8"/>
  <c r="M1275" i="8"/>
  <c r="M1235" i="8"/>
  <c r="M1278" i="8"/>
  <c r="M1221" i="8"/>
  <c r="M1247" i="8"/>
  <c r="M1279" i="8"/>
  <c r="M1200" i="8"/>
  <c r="M1199" i="8"/>
  <c r="M1220" i="8"/>
  <c r="M1228" i="8"/>
  <c r="M1242" i="8"/>
  <c r="M1277" i="8"/>
  <c r="M1263" i="8"/>
  <c r="M1284" i="8"/>
  <c r="M1205" i="8"/>
  <c r="M1188" i="8"/>
  <c r="M1214" i="8"/>
  <c r="M1276" i="8"/>
  <c r="M1226" i="8"/>
  <c r="M1243" i="8"/>
  <c r="M1264" i="8"/>
  <c r="M1204" i="8"/>
  <c r="M1268" i="8"/>
  <c r="M1201" i="8"/>
  <c r="M1197" i="8"/>
  <c r="M1225" i="8"/>
  <c r="M1193" i="8"/>
  <c r="M1252" i="8"/>
  <c r="M1192" i="8"/>
  <c r="M1262" i="8"/>
  <c r="M1229" i="8"/>
  <c r="M1194" i="8"/>
  <c r="M1234" i="8"/>
  <c r="M1270" i="8"/>
  <c r="M1233" i="8"/>
  <c r="M1255" i="8"/>
  <c r="M1259" i="8"/>
  <c r="M1187" i="8"/>
  <c r="M1271" i="8"/>
  <c r="M1211" i="8"/>
  <c r="M1260" i="8"/>
  <c r="M1261" i="8"/>
  <c r="M1274" i="8"/>
  <c r="M1208" i="8"/>
  <c r="M1244" i="8"/>
  <c r="M1191" i="8"/>
  <c r="M1223" i="8"/>
  <c r="M1286" i="8"/>
  <c r="M1219" i="8"/>
  <c r="M1213" i="8"/>
  <c r="M1248" i="8"/>
  <c r="M1240" i="8"/>
  <c r="M1246" i="8"/>
  <c r="M1265" i="8"/>
  <c r="M1239" i="8"/>
  <c r="M1206" i="8"/>
  <c r="M1254" i="8"/>
  <c r="M1245" i="8"/>
  <c r="M1267" i="8"/>
  <c r="M1215" i="8"/>
  <c r="M1250" i="8"/>
  <c r="M1257" i="8"/>
  <c r="M1153" i="8"/>
  <c r="M1117" i="8"/>
  <c r="M1180" i="8"/>
  <c r="M1114" i="8"/>
  <c r="M1139" i="8"/>
  <c r="M1090" i="8"/>
  <c r="M1145" i="8"/>
  <c r="M1100" i="8"/>
  <c r="M1132" i="8"/>
  <c r="M1093" i="8"/>
  <c r="M1106" i="8"/>
  <c r="M1135" i="8"/>
  <c r="M1179" i="8"/>
  <c r="M1088" i="8"/>
  <c r="M1091" i="8"/>
  <c r="M1116" i="8"/>
  <c r="M1107" i="8"/>
  <c r="M1085" i="8"/>
  <c r="M1156" i="8"/>
  <c r="M1174" i="8"/>
  <c r="M1125" i="8"/>
  <c r="M1165" i="8"/>
  <c r="M1146" i="8"/>
  <c r="M1178" i="8"/>
  <c r="M1160" i="8"/>
  <c r="M1147" i="8"/>
  <c r="M1134" i="8"/>
  <c r="M1167" i="8"/>
  <c r="M1126" i="8"/>
  <c r="M1137" i="8"/>
  <c r="M1111" i="8"/>
  <c r="M1098" i="8"/>
  <c r="M1115" i="8"/>
  <c r="M1128" i="8"/>
  <c r="M1119" i="8"/>
  <c r="M1104" i="8"/>
  <c r="M1083" i="8"/>
  <c r="M1124" i="8"/>
  <c r="M1177" i="8"/>
  <c r="M1171" i="8"/>
  <c r="M1122" i="8"/>
  <c r="M1176" i="8"/>
  <c r="M1129" i="8"/>
  <c r="M1118" i="8"/>
  <c r="M1173" i="8"/>
  <c r="M1082" i="8"/>
  <c r="M1087" i="8"/>
  <c r="M1136" i="8"/>
  <c r="M1120" i="8"/>
  <c r="M1152" i="8"/>
  <c r="M1164" i="8"/>
  <c r="M1166" i="8"/>
  <c r="M1168" i="8"/>
  <c r="M1096" i="8"/>
  <c r="M1081" i="8"/>
  <c r="M1101" i="8"/>
  <c r="M1161" i="8"/>
  <c r="M1123" i="8"/>
  <c r="M1151" i="8"/>
  <c r="M1175" i="8"/>
  <c r="M1110" i="8"/>
  <c r="M1162" i="8"/>
  <c r="M1102" i="8"/>
  <c r="M1103" i="8"/>
  <c r="M1163" i="8"/>
  <c r="M1092" i="8"/>
  <c r="M1109" i="8"/>
  <c r="M1086" i="8"/>
  <c r="M1170" i="8"/>
  <c r="M1112" i="8"/>
  <c r="M1084" i="8"/>
  <c r="M1121" i="8"/>
  <c r="M1148" i="8"/>
  <c r="M1113" i="8"/>
  <c r="M1157" i="8"/>
  <c r="M1158" i="8"/>
  <c r="M1080" i="8"/>
  <c r="M1141" i="8"/>
  <c r="M1097" i="8"/>
  <c r="M1138" i="8"/>
  <c r="M1169" i="8"/>
  <c r="M1172" i="8"/>
  <c r="M1108" i="8"/>
  <c r="M1133" i="8"/>
  <c r="M1089" i="8"/>
  <c r="M1105" i="8"/>
  <c r="M1159" i="8"/>
  <c r="M1131" i="8"/>
  <c r="M1099" i="8"/>
  <c r="M1142" i="8"/>
  <c r="M1154" i="8"/>
  <c r="M1150" i="8"/>
  <c r="M1140" i="8"/>
  <c r="M1127" i="8"/>
  <c r="M1095" i="8"/>
  <c r="M1143" i="8"/>
  <c r="M1130" i="8"/>
  <c r="M1155" i="8"/>
  <c r="M1094" i="8"/>
  <c r="M1149" i="8"/>
  <c r="M1144" i="8"/>
  <c r="M916" i="8"/>
  <c r="M908" i="8"/>
  <c r="M955" i="8"/>
  <c r="M873" i="8"/>
  <c r="M899" i="8"/>
  <c r="M910" i="8"/>
  <c r="M952" i="8"/>
  <c r="M875" i="8"/>
  <c r="M885" i="8"/>
  <c r="M904" i="8"/>
  <c r="M880" i="8"/>
  <c r="M924" i="8"/>
  <c r="M945" i="8"/>
  <c r="M869" i="8"/>
  <c r="M876" i="8"/>
  <c r="M937" i="8"/>
  <c r="M874" i="8"/>
  <c r="M909" i="8"/>
  <c r="M927" i="8"/>
  <c r="M947" i="8"/>
  <c r="M923" i="8"/>
  <c r="M930" i="8"/>
  <c r="M953" i="8"/>
  <c r="M966" i="8"/>
  <c r="M963" i="8"/>
  <c r="M887" i="8"/>
  <c r="M889" i="8"/>
  <c r="M943" i="8"/>
  <c r="M902" i="8"/>
  <c r="M906" i="8"/>
  <c r="M921" i="8"/>
  <c r="M872" i="8"/>
  <c r="M941" i="8"/>
  <c r="M912" i="8"/>
  <c r="M913" i="8"/>
  <c r="M888" i="8"/>
  <c r="M883" i="8"/>
  <c r="M868" i="8"/>
  <c r="M957" i="8"/>
  <c r="M950" i="8"/>
  <c r="M879" i="8"/>
  <c r="M961" i="8"/>
  <c r="M894" i="8"/>
  <c r="M911" i="8"/>
  <c r="M965" i="8"/>
  <c r="M871" i="8"/>
  <c r="M915" i="8"/>
  <c r="M890" i="8"/>
  <c r="M877" i="8"/>
  <c r="M934" i="8"/>
  <c r="M939" i="8"/>
  <c r="M928" i="8"/>
  <c r="M962" i="8"/>
  <c r="M903" i="8"/>
  <c r="M893" i="8"/>
  <c r="M886" i="8"/>
  <c r="M956" i="8"/>
  <c r="M884" i="8"/>
  <c r="M933" i="8"/>
  <c r="M951" i="8"/>
  <c r="M895" i="8"/>
  <c r="M946" i="8"/>
  <c r="M900" i="8"/>
  <c r="M867" i="8"/>
  <c r="M918" i="8"/>
  <c r="M892" i="8"/>
  <c r="M925" i="8"/>
  <c r="M897" i="8"/>
  <c r="M964" i="8"/>
  <c r="M901" i="8"/>
  <c r="M870" i="8"/>
  <c r="M919" i="8"/>
  <c r="M954" i="8"/>
  <c r="M914" i="8"/>
  <c r="M905" i="8"/>
  <c r="M936" i="8"/>
  <c r="M929" i="8"/>
  <c r="M935" i="8"/>
  <c r="M882" i="8"/>
  <c r="M958" i="8"/>
  <c r="M942" i="8"/>
  <c r="M948" i="8"/>
  <c r="M866" i="8"/>
  <c r="M926" i="8"/>
  <c r="M891" i="8"/>
  <c r="M920" i="8"/>
  <c r="M959" i="8"/>
  <c r="M940" i="8"/>
  <c r="M896" i="8"/>
  <c r="M881" i="8"/>
  <c r="M931" i="8"/>
  <c r="M960" i="8"/>
  <c r="M949" i="8"/>
  <c r="M922" i="8"/>
  <c r="M932" i="8"/>
  <c r="M917" i="8"/>
  <c r="M907" i="8"/>
  <c r="M938" i="8"/>
  <c r="M878" i="8"/>
  <c r="M898" i="8"/>
  <c r="M944" i="8"/>
  <c r="BV300" i="5" l="1"/>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T563" i="15" l="1"/>
  <c r="N606" i="15" s="1"/>
  <c r="T562" i="15"/>
  <c r="M605" i="15" s="1"/>
  <c r="T561" i="15"/>
  <c r="M606" i="15" s="1"/>
  <c r="T560" i="15"/>
  <c r="M602" i="15" s="1"/>
  <c r="T559" i="15"/>
  <c r="N605" i="15" s="1"/>
  <c r="T558" i="15"/>
  <c r="N604" i="15" s="1"/>
  <c r="T557" i="15"/>
  <c r="M603" i="15" s="1"/>
  <c r="T556" i="15"/>
  <c r="M604" i="15" s="1"/>
  <c r="T555" i="15"/>
  <c r="N603" i="15" s="1"/>
  <c r="T554" i="15"/>
  <c r="N602" i="15" s="1"/>
  <c r="S563" i="15"/>
  <c r="E604" i="15" s="1"/>
  <c r="S562" i="15"/>
  <c r="F606" i="15" s="1"/>
  <c r="S561" i="15"/>
  <c r="F605" i="15" s="1"/>
  <c r="S560" i="15"/>
  <c r="E606" i="15" s="1"/>
  <c r="S559" i="15"/>
  <c r="E603" i="15" s="1"/>
  <c r="S558" i="15"/>
  <c r="E605" i="15" s="1"/>
  <c r="S557" i="15"/>
  <c r="F604" i="15" s="1"/>
  <c r="S556" i="15"/>
  <c r="F603" i="15" s="1"/>
  <c r="S555" i="15"/>
  <c r="E602" i="15" s="1"/>
  <c r="S554" i="15"/>
  <c r="F602" i="15" s="1"/>
  <c r="R563" i="15"/>
  <c r="V599" i="15" s="1"/>
  <c r="R562" i="15"/>
  <c r="V598" i="15" s="1"/>
  <c r="R561" i="15"/>
  <c r="U596" i="15" s="1"/>
  <c r="R560" i="15"/>
  <c r="V597" i="15" s="1"/>
  <c r="R559" i="15"/>
  <c r="V596" i="15" s="1"/>
  <c r="R558" i="15"/>
  <c r="V595" i="15" s="1"/>
  <c r="R557" i="15"/>
  <c r="U595" i="15" s="1"/>
  <c r="R556" i="15"/>
  <c r="U598" i="15" s="1"/>
  <c r="R555" i="15"/>
  <c r="U597" i="15" s="1"/>
  <c r="R554" i="15"/>
  <c r="U599" i="15" s="1"/>
  <c r="Q563" i="15"/>
  <c r="M596" i="15" s="1"/>
  <c r="Q562" i="15"/>
  <c r="M599" i="15" s="1"/>
  <c r="Q561" i="15"/>
  <c r="N599" i="15" s="1"/>
  <c r="Q560" i="15"/>
  <c r="M597" i="15" s="1"/>
  <c r="Q559" i="15"/>
  <c r="M598" i="15" s="1"/>
  <c r="Q558" i="15"/>
  <c r="M595" i="15" s="1"/>
  <c r="Q557" i="15"/>
  <c r="N598" i="15" s="1"/>
  <c r="Q556" i="15"/>
  <c r="N597" i="15" s="1"/>
  <c r="Q555" i="15"/>
  <c r="N596" i="15" s="1"/>
  <c r="Q554" i="15"/>
  <c r="N595" i="15" s="1"/>
  <c r="O563" i="15"/>
  <c r="V592" i="15" s="1"/>
  <c r="O562" i="15"/>
  <c r="U588" i="15" s="1"/>
  <c r="O561" i="15"/>
  <c r="V591" i="15" s="1"/>
  <c r="O560" i="15"/>
  <c r="U591" i="15" s="1"/>
  <c r="O559" i="15"/>
  <c r="U589" i="15" s="1"/>
  <c r="O558" i="15"/>
  <c r="U592" i="15" s="1"/>
  <c r="O557" i="15"/>
  <c r="V590" i="15" s="1"/>
  <c r="O556" i="15"/>
  <c r="U590" i="15" s="1"/>
  <c r="O555" i="15"/>
  <c r="V589" i="15" s="1"/>
  <c r="O554" i="15"/>
  <c r="V588" i="15" s="1"/>
  <c r="N563" i="15"/>
  <c r="M589" i="15" s="1"/>
  <c r="N562" i="15"/>
  <c r="N592" i="15" s="1"/>
  <c r="N561" i="15"/>
  <c r="N591" i="15" s="1"/>
  <c r="N560" i="15"/>
  <c r="N590" i="15" s="1"/>
  <c r="N559" i="15"/>
  <c r="N589" i="15" s="1"/>
  <c r="N558" i="15"/>
  <c r="M590" i="15" s="1"/>
  <c r="N557" i="15"/>
  <c r="M591" i="15" s="1"/>
  <c r="N556" i="15"/>
  <c r="N588" i="15" s="1"/>
  <c r="N555" i="15"/>
  <c r="M592" i="15" s="1"/>
  <c r="N554" i="15"/>
  <c r="M588" i="15" s="1"/>
  <c r="M563" i="15"/>
  <c r="F592" i="15" s="1"/>
  <c r="M562" i="15"/>
  <c r="E592" i="15" s="1"/>
  <c r="M561" i="15"/>
  <c r="E588" i="15" s="1"/>
  <c r="M560" i="15"/>
  <c r="E590" i="15" s="1"/>
  <c r="M559" i="15"/>
  <c r="E591" i="15" s="1"/>
  <c r="M558" i="15"/>
  <c r="F591" i="15" s="1"/>
  <c r="M557" i="15"/>
  <c r="F590" i="15" s="1"/>
  <c r="M556" i="15"/>
  <c r="E589" i="15" s="1"/>
  <c r="M555" i="15"/>
  <c r="F589" i="15" s="1"/>
  <c r="M554" i="15"/>
  <c r="F588" i="15" s="1"/>
  <c r="L563" i="15"/>
  <c r="V581" i="15" s="1"/>
  <c r="L562" i="15"/>
  <c r="U585" i="15" s="1"/>
  <c r="L561" i="15"/>
  <c r="U584" i="15" s="1"/>
  <c r="L560" i="15"/>
  <c r="U583" i="15" s="1"/>
  <c r="L559" i="15"/>
  <c r="V583" i="15" s="1"/>
  <c r="L558" i="15"/>
  <c r="V585" i="15" s="1"/>
  <c r="L557" i="15"/>
  <c r="U582" i="15" s="1"/>
  <c r="L556" i="15"/>
  <c r="U581" i="15" s="1"/>
  <c r="L555" i="15"/>
  <c r="V584" i="15" s="1"/>
  <c r="L554" i="15"/>
  <c r="V582" i="15" s="1"/>
  <c r="K563" i="15"/>
  <c r="M585" i="15" s="1"/>
  <c r="K562" i="15"/>
  <c r="N584" i="15" s="1"/>
  <c r="K561" i="15"/>
  <c r="N585" i="15" s="1"/>
  <c r="K560" i="15"/>
  <c r="N581" i="15" s="1"/>
  <c r="K559" i="15"/>
  <c r="M584" i="15" s="1"/>
  <c r="K558" i="15"/>
  <c r="M583" i="15" s="1"/>
  <c r="K557" i="15"/>
  <c r="N582" i="15" s="1"/>
  <c r="K556" i="15"/>
  <c r="N583" i="15" s="1"/>
  <c r="K555" i="15"/>
  <c r="M582" i="15" s="1"/>
  <c r="K554" i="15"/>
  <c r="M581" i="15" s="1"/>
  <c r="I563" i="15"/>
  <c r="U578" i="15" s="1"/>
  <c r="I562" i="15"/>
  <c r="U577" i="15" s="1"/>
  <c r="I561" i="15"/>
  <c r="V575" i="15" s="1"/>
  <c r="I560" i="15"/>
  <c r="U576" i="15" s="1"/>
  <c r="I559" i="15"/>
  <c r="U575" i="15" s="1"/>
  <c r="I557" i="15"/>
  <c r="V574" i="15" s="1"/>
  <c r="I556" i="15"/>
  <c r="V577" i="15" s="1"/>
  <c r="I555" i="15"/>
  <c r="V576" i="15" s="1"/>
  <c r="I554" i="15"/>
  <c r="V578" i="15" s="1"/>
  <c r="U563" i="15"/>
  <c r="U602" i="15" s="1"/>
  <c r="U562" i="15"/>
  <c r="V606" i="15" s="1"/>
  <c r="U561" i="15"/>
  <c r="V605" i="15" s="1"/>
  <c r="U560" i="15"/>
  <c r="V604" i="15" s="1"/>
  <c r="U559" i="15"/>
  <c r="U604" i="15" s="1"/>
  <c r="U558" i="15"/>
  <c r="U606" i="15" s="1"/>
  <c r="U557" i="15"/>
  <c r="V603" i="15" s="1"/>
  <c r="U556" i="15"/>
  <c r="V602" i="15" s="1"/>
  <c r="U555" i="15"/>
  <c r="U605" i="15" s="1"/>
  <c r="U554" i="15"/>
  <c r="U603" i="15" s="1"/>
  <c r="P563" i="15"/>
  <c r="E598" i="15" s="1"/>
  <c r="P562" i="15"/>
  <c r="F599" i="15" s="1"/>
  <c r="P561" i="15"/>
  <c r="E595" i="15" s="1"/>
  <c r="P560" i="15"/>
  <c r="F598" i="15" s="1"/>
  <c r="P559" i="15"/>
  <c r="F597" i="15" s="1"/>
  <c r="P558" i="15"/>
  <c r="F596" i="15" s="1"/>
  <c r="P557" i="15"/>
  <c r="E599" i="15" s="1"/>
  <c r="P556" i="15"/>
  <c r="F595" i="15" s="1"/>
  <c r="P555" i="15"/>
  <c r="E596" i="15" s="1"/>
  <c r="P554" i="15"/>
  <c r="E597" i="15" s="1"/>
  <c r="J563" i="15"/>
  <c r="F583" i="15" s="1"/>
  <c r="J562" i="15"/>
  <c r="E585" i="15" s="1"/>
  <c r="J561" i="15"/>
  <c r="E584" i="15" s="1"/>
  <c r="J560" i="15"/>
  <c r="F585" i="15" s="1"/>
  <c r="J559" i="15"/>
  <c r="F582" i="15" s="1"/>
  <c r="J558" i="15"/>
  <c r="F584" i="15" s="1"/>
  <c r="J557" i="15"/>
  <c r="E583" i="15" s="1"/>
  <c r="J556" i="15"/>
  <c r="E582" i="15" s="1"/>
  <c r="J555" i="15"/>
  <c r="F581" i="15" s="1"/>
  <c r="J554" i="15"/>
  <c r="E581" i="15" s="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T493" i="15"/>
  <c r="N536" i="15" s="1"/>
  <c r="T492" i="15"/>
  <c r="M535" i="15" s="1"/>
  <c r="T491" i="15"/>
  <c r="M536" i="15" s="1"/>
  <c r="T490" i="15"/>
  <c r="M532" i="15" s="1"/>
  <c r="T489" i="15"/>
  <c r="N535" i="15" s="1"/>
  <c r="T488" i="15"/>
  <c r="N534" i="15" s="1"/>
  <c r="T487" i="15"/>
  <c r="M533" i="15" s="1"/>
  <c r="T486" i="15"/>
  <c r="M534" i="15" s="1"/>
  <c r="T485" i="15"/>
  <c r="N533" i="15" s="1"/>
  <c r="T484" i="15"/>
  <c r="N532" i="15" s="1"/>
  <c r="S493" i="15"/>
  <c r="E534" i="15" s="1"/>
  <c r="S492" i="15"/>
  <c r="F536" i="15" s="1"/>
  <c r="S491" i="15"/>
  <c r="F535" i="15" s="1"/>
  <c r="S490" i="15"/>
  <c r="E536" i="15" s="1"/>
  <c r="S489" i="15"/>
  <c r="E533" i="15" s="1"/>
  <c r="S488" i="15"/>
  <c r="E535" i="15" s="1"/>
  <c r="S487" i="15"/>
  <c r="F534" i="15" s="1"/>
  <c r="S486" i="15"/>
  <c r="F533" i="15" s="1"/>
  <c r="S485" i="15"/>
  <c r="E532" i="15" s="1"/>
  <c r="S484" i="15"/>
  <c r="F532" i="15" s="1"/>
  <c r="R493" i="15"/>
  <c r="V529" i="15" s="1"/>
  <c r="R492" i="15"/>
  <c r="V528" i="15" s="1"/>
  <c r="R491" i="15"/>
  <c r="U526" i="15" s="1"/>
  <c r="R490" i="15"/>
  <c r="V527" i="15" s="1"/>
  <c r="R489" i="15"/>
  <c r="V526" i="15" s="1"/>
  <c r="R488" i="15"/>
  <c r="V525" i="15" s="1"/>
  <c r="R487" i="15"/>
  <c r="U525" i="15" s="1"/>
  <c r="R486" i="15"/>
  <c r="U528" i="15" s="1"/>
  <c r="R485" i="15"/>
  <c r="U527" i="15" s="1"/>
  <c r="R484" i="15"/>
  <c r="U529" i="15" s="1"/>
  <c r="Q493" i="15"/>
  <c r="M526" i="15" s="1"/>
  <c r="Q492" i="15"/>
  <c r="M529" i="15" s="1"/>
  <c r="Q491" i="15"/>
  <c r="N529" i="15" s="1"/>
  <c r="Q490" i="15"/>
  <c r="M527" i="15" s="1"/>
  <c r="Q489" i="15"/>
  <c r="M528" i="15" s="1"/>
  <c r="Q488" i="15"/>
  <c r="M525" i="15" s="1"/>
  <c r="Q487" i="15"/>
  <c r="N528" i="15" s="1"/>
  <c r="Q486" i="15"/>
  <c r="N527" i="15" s="1"/>
  <c r="Q485" i="15"/>
  <c r="N526" i="15" s="1"/>
  <c r="Q484" i="15"/>
  <c r="N525" i="15" s="1"/>
  <c r="O493" i="15"/>
  <c r="V522" i="15" s="1"/>
  <c r="O492" i="15"/>
  <c r="U518" i="15" s="1"/>
  <c r="O491" i="15"/>
  <c r="V521" i="15" s="1"/>
  <c r="O490" i="15"/>
  <c r="U521" i="15" s="1"/>
  <c r="O489" i="15"/>
  <c r="U519" i="15" s="1"/>
  <c r="O488" i="15"/>
  <c r="U522" i="15" s="1"/>
  <c r="O487" i="15"/>
  <c r="V520" i="15" s="1"/>
  <c r="O486" i="15"/>
  <c r="U520" i="15" s="1"/>
  <c r="O485" i="15"/>
  <c r="V519" i="15" s="1"/>
  <c r="O484" i="15"/>
  <c r="V518" i="15" s="1"/>
  <c r="N493" i="15"/>
  <c r="M519" i="15" s="1"/>
  <c r="N492" i="15"/>
  <c r="N522" i="15" s="1"/>
  <c r="N491" i="15"/>
  <c r="N521" i="15" s="1"/>
  <c r="N490" i="15"/>
  <c r="N520" i="15" s="1"/>
  <c r="N489" i="15"/>
  <c r="N519" i="15" s="1"/>
  <c r="N488" i="15"/>
  <c r="M520" i="15" s="1"/>
  <c r="N487" i="15"/>
  <c r="M521" i="15" s="1"/>
  <c r="N486" i="15"/>
  <c r="N518" i="15" s="1"/>
  <c r="N485" i="15"/>
  <c r="M522" i="15" s="1"/>
  <c r="N484" i="15"/>
  <c r="M518" i="15" s="1"/>
  <c r="M493" i="15"/>
  <c r="F522" i="15" s="1"/>
  <c r="M492" i="15"/>
  <c r="E522" i="15" s="1"/>
  <c r="M491" i="15"/>
  <c r="E518" i="15" s="1"/>
  <c r="M490" i="15"/>
  <c r="E520" i="15" s="1"/>
  <c r="M489" i="15"/>
  <c r="E521" i="15" s="1"/>
  <c r="M488" i="15"/>
  <c r="F521" i="15" s="1"/>
  <c r="M487" i="15"/>
  <c r="F520" i="15" s="1"/>
  <c r="M486" i="15"/>
  <c r="E519" i="15" s="1"/>
  <c r="M485" i="15"/>
  <c r="F519" i="15" s="1"/>
  <c r="M484" i="15"/>
  <c r="F518" i="15" s="1"/>
  <c r="L493" i="15"/>
  <c r="V511" i="15" s="1"/>
  <c r="L492" i="15"/>
  <c r="U515" i="15" s="1"/>
  <c r="L491" i="15"/>
  <c r="U514" i="15" s="1"/>
  <c r="L490" i="15"/>
  <c r="U513" i="15" s="1"/>
  <c r="L489" i="15"/>
  <c r="V513" i="15" s="1"/>
  <c r="L488" i="15"/>
  <c r="V515" i="15" s="1"/>
  <c r="L487" i="15"/>
  <c r="U512" i="15" s="1"/>
  <c r="L486" i="15"/>
  <c r="U511" i="15" s="1"/>
  <c r="L485" i="15"/>
  <c r="V514" i="15" s="1"/>
  <c r="L484" i="15"/>
  <c r="V512" i="15" s="1"/>
  <c r="K493" i="15"/>
  <c r="M515" i="15" s="1"/>
  <c r="K492" i="15"/>
  <c r="N514" i="15" s="1"/>
  <c r="K491" i="15"/>
  <c r="N515" i="15" s="1"/>
  <c r="K490" i="15"/>
  <c r="N511" i="15" s="1"/>
  <c r="K489" i="15"/>
  <c r="M514" i="15" s="1"/>
  <c r="K488" i="15"/>
  <c r="M513" i="15" s="1"/>
  <c r="K487" i="15"/>
  <c r="N512" i="15" s="1"/>
  <c r="K486" i="15"/>
  <c r="N513" i="15" s="1"/>
  <c r="K485" i="15"/>
  <c r="M512" i="15" s="1"/>
  <c r="K484" i="15"/>
  <c r="M511" i="15" s="1"/>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532" i="15" s="1"/>
  <c r="U492" i="15"/>
  <c r="V536" i="15" s="1"/>
  <c r="U491" i="15"/>
  <c r="V535" i="15" s="1"/>
  <c r="U490" i="15"/>
  <c r="V534" i="15" s="1"/>
  <c r="U489" i="15"/>
  <c r="U534" i="15" s="1"/>
  <c r="U487" i="15"/>
  <c r="V533" i="15" s="1"/>
  <c r="U486" i="15"/>
  <c r="V532" i="15" s="1"/>
  <c r="U485" i="15"/>
  <c r="U535" i="15" s="1"/>
  <c r="U484" i="15"/>
  <c r="U533" i="15" s="1"/>
  <c r="P493" i="15"/>
  <c r="E528" i="15" s="1"/>
  <c r="P492" i="15"/>
  <c r="F529" i="15" s="1"/>
  <c r="P491" i="15"/>
  <c r="E525" i="15" s="1"/>
  <c r="P490" i="15"/>
  <c r="F528" i="15" s="1"/>
  <c r="P489" i="15"/>
  <c r="F527" i="15" s="1"/>
  <c r="P488" i="15"/>
  <c r="F526" i="15" s="1"/>
  <c r="P487" i="15"/>
  <c r="E529" i="15" s="1"/>
  <c r="P486" i="15"/>
  <c r="F525" i="15" s="1"/>
  <c r="P485" i="15"/>
  <c r="E526" i="15" s="1"/>
  <c r="P484" i="15"/>
  <c r="E527" i="15" s="1"/>
  <c r="J493" i="15"/>
  <c r="F513" i="15" s="1"/>
  <c r="J492" i="15"/>
  <c r="E515" i="15" s="1"/>
  <c r="J491" i="15"/>
  <c r="E514" i="15" s="1"/>
  <c r="J490" i="15"/>
  <c r="F515" i="15" s="1"/>
  <c r="J489" i="15"/>
  <c r="F512" i="15" s="1"/>
  <c r="J488" i="15"/>
  <c r="F514" i="15" s="1"/>
  <c r="J487" i="15"/>
  <c r="E513" i="15" s="1"/>
  <c r="J486" i="15"/>
  <c r="E512" i="15" s="1"/>
  <c r="J485" i="15"/>
  <c r="F511" i="15" s="1"/>
  <c r="J484" i="15"/>
  <c r="E511" i="15" s="1"/>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N466" i="15" s="1"/>
  <c r="T422" i="15"/>
  <c r="M465" i="15" s="1"/>
  <c r="T421" i="15"/>
  <c r="M466" i="15" s="1"/>
  <c r="T420" i="15"/>
  <c r="M462" i="15" s="1"/>
  <c r="T419" i="15"/>
  <c r="N465" i="15" s="1"/>
  <c r="T418" i="15"/>
  <c r="N464" i="15" s="1"/>
  <c r="T417" i="15"/>
  <c r="M463" i="15" s="1"/>
  <c r="T416" i="15"/>
  <c r="M464" i="15" s="1"/>
  <c r="T415" i="15"/>
  <c r="N463" i="15" s="1"/>
  <c r="T414" i="15"/>
  <c r="N462" i="15" s="1"/>
  <c r="S423" i="15"/>
  <c r="E464" i="15" s="1"/>
  <c r="S422" i="15"/>
  <c r="F466" i="15" s="1"/>
  <c r="S421" i="15"/>
  <c r="F465" i="15" s="1"/>
  <c r="S420" i="15"/>
  <c r="E466" i="15" s="1"/>
  <c r="S419" i="15"/>
  <c r="E463" i="15" s="1"/>
  <c r="S418" i="15"/>
  <c r="E465" i="15" s="1"/>
  <c r="S417" i="15"/>
  <c r="F464" i="15" s="1"/>
  <c r="S416" i="15"/>
  <c r="F463" i="15" s="1"/>
  <c r="S415" i="15"/>
  <c r="E462" i="15" s="1"/>
  <c r="S414" i="15"/>
  <c r="F462" i="15" s="1"/>
  <c r="R423" i="15"/>
  <c r="V459" i="15" s="1"/>
  <c r="R422" i="15"/>
  <c r="V458" i="15" s="1"/>
  <c r="R421" i="15"/>
  <c r="U456" i="15" s="1"/>
  <c r="R420" i="15"/>
  <c r="V457" i="15" s="1"/>
  <c r="R419" i="15"/>
  <c r="V456" i="15" s="1"/>
  <c r="R418" i="15"/>
  <c r="V455" i="15" s="1"/>
  <c r="R417" i="15"/>
  <c r="U455" i="15" s="1"/>
  <c r="R416" i="15"/>
  <c r="U458" i="15" s="1"/>
  <c r="R415" i="15"/>
  <c r="U457" i="15" s="1"/>
  <c r="R414" i="15"/>
  <c r="U459" i="15" s="1"/>
  <c r="Q423" i="15"/>
  <c r="M456" i="15" s="1"/>
  <c r="Q422" i="15"/>
  <c r="M459" i="15" s="1"/>
  <c r="Q421" i="15"/>
  <c r="N459" i="15" s="1"/>
  <c r="Q420" i="15"/>
  <c r="M457" i="15" s="1"/>
  <c r="Q419" i="15"/>
  <c r="M458" i="15" s="1"/>
  <c r="Q418" i="15"/>
  <c r="M455" i="15" s="1"/>
  <c r="Q417" i="15"/>
  <c r="N458" i="15" s="1"/>
  <c r="Q416" i="15"/>
  <c r="N457" i="15" s="1"/>
  <c r="Q415" i="15"/>
  <c r="N456" i="15" s="1"/>
  <c r="Q414" i="15"/>
  <c r="N455" i="15" s="1"/>
  <c r="O423" i="15"/>
  <c r="V452" i="15" s="1"/>
  <c r="O422" i="15"/>
  <c r="U448" i="15" s="1"/>
  <c r="O421" i="15"/>
  <c r="V451" i="15" s="1"/>
  <c r="O420" i="15"/>
  <c r="U451" i="15" s="1"/>
  <c r="O419" i="15"/>
  <c r="U449" i="15" s="1"/>
  <c r="O418" i="15"/>
  <c r="U452" i="15" s="1"/>
  <c r="O417" i="15"/>
  <c r="V450" i="15" s="1"/>
  <c r="O416" i="15"/>
  <c r="U450" i="15" s="1"/>
  <c r="O415" i="15"/>
  <c r="V449" i="15" s="1"/>
  <c r="O414" i="15"/>
  <c r="V448" i="15" s="1"/>
  <c r="N423" i="15"/>
  <c r="M449" i="15" s="1"/>
  <c r="N422" i="15"/>
  <c r="N452" i="15" s="1"/>
  <c r="N421" i="15"/>
  <c r="N451" i="15" s="1"/>
  <c r="N420" i="15"/>
  <c r="N450" i="15" s="1"/>
  <c r="N419" i="15"/>
  <c r="N449" i="15" s="1"/>
  <c r="N418" i="15"/>
  <c r="M450" i="15" s="1"/>
  <c r="N417" i="15"/>
  <c r="M451" i="15" s="1"/>
  <c r="N416" i="15"/>
  <c r="N448" i="15" s="1"/>
  <c r="N415" i="15"/>
  <c r="M452" i="15" s="1"/>
  <c r="N414" i="15"/>
  <c r="M448" i="15" s="1"/>
  <c r="M423" i="15"/>
  <c r="F452" i="15" s="1"/>
  <c r="M422" i="15"/>
  <c r="E452" i="15" s="1"/>
  <c r="M421" i="15"/>
  <c r="E448" i="15" s="1"/>
  <c r="M420" i="15"/>
  <c r="E450" i="15" s="1"/>
  <c r="M419" i="15"/>
  <c r="E451" i="15" s="1"/>
  <c r="M418" i="15"/>
  <c r="F451" i="15" s="1"/>
  <c r="M417" i="15"/>
  <c r="F450" i="15" s="1"/>
  <c r="M416" i="15"/>
  <c r="E449" i="15" s="1"/>
  <c r="M415" i="15"/>
  <c r="F449" i="15" s="1"/>
  <c r="M414" i="15"/>
  <c r="F448" i="15" s="1"/>
  <c r="L423" i="15"/>
  <c r="V441" i="15" s="1"/>
  <c r="L422" i="15"/>
  <c r="U445" i="15" s="1"/>
  <c r="L421" i="15"/>
  <c r="U444" i="15" s="1"/>
  <c r="L420" i="15"/>
  <c r="U443" i="15" s="1"/>
  <c r="L419" i="15"/>
  <c r="V443" i="15" s="1"/>
  <c r="L418" i="15"/>
  <c r="V445" i="15" s="1"/>
  <c r="L417" i="15"/>
  <c r="U442" i="15" s="1"/>
  <c r="L416" i="15"/>
  <c r="U441" i="15" s="1"/>
  <c r="L415" i="15"/>
  <c r="V444" i="15" s="1"/>
  <c r="L414" i="15"/>
  <c r="V442" i="15" s="1"/>
  <c r="K423" i="15"/>
  <c r="M445" i="15" s="1"/>
  <c r="K422" i="15"/>
  <c r="N444" i="15" s="1"/>
  <c r="K421" i="15"/>
  <c r="N445" i="15" s="1"/>
  <c r="K420" i="15"/>
  <c r="N441" i="15" s="1"/>
  <c r="K419" i="15"/>
  <c r="M444" i="15" s="1"/>
  <c r="K418" i="15"/>
  <c r="M443" i="15" s="1"/>
  <c r="K417" i="15"/>
  <c r="N442" i="15" s="1"/>
  <c r="K416" i="15"/>
  <c r="N443" i="15" s="1"/>
  <c r="K415" i="15"/>
  <c r="M442" i="15" s="1"/>
  <c r="K414" i="15"/>
  <c r="M441" i="15" s="1"/>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62" i="15" s="1"/>
  <c r="U422" i="15"/>
  <c r="V466" i="15" s="1"/>
  <c r="U421" i="15"/>
  <c r="V465" i="15" s="1"/>
  <c r="U420" i="15"/>
  <c r="V464" i="15" s="1"/>
  <c r="U419" i="15"/>
  <c r="U464" i="15" s="1"/>
  <c r="U418" i="15"/>
  <c r="U466" i="15" s="1"/>
  <c r="U417" i="15"/>
  <c r="V463" i="15" s="1"/>
  <c r="U416" i="15"/>
  <c r="V462" i="15" s="1"/>
  <c r="U415" i="15"/>
  <c r="U465" i="15" s="1"/>
  <c r="U414" i="15"/>
  <c r="U463" i="15" s="1"/>
  <c r="P423" i="15"/>
  <c r="E458" i="15" s="1"/>
  <c r="P422" i="15"/>
  <c r="F459" i="15" s="1"/>
  <c r="P421" i="15"/>
  <c r="E455" i="15" s="1"/>
  <c r="P420" i="15"/>
  <c r="F458" i="15" s="1"/>
  <c r="P419" i="15"/>
  <c r="F457" i="15" s="1"/>
  <c r="P418" i="15"/>
  <c r="F456" i="15" s="1"/>
  <c r="P417" i="15"/>
  <c r="E459" i="15" s="1"/>
  <c r="P416" i="15"/>
  <c r="F455" i="15" s="1"/>
  <c r="P415" i="15"/>
  <c r="E456" i="15" s="1"/>
  <c r="P414" i="15"/>
  <c r="E457" i="15" s="1"/>
  <c r="J423" i="15"/>
  <c r="F443" i="15" s="1"/>
  <c r="J422" i="15"/>
  <c r="E445" i="15" s="1"/>
  <c r="J421" i="15"/>
  <c r="E444" i="15" s="1"/>
  <c r="J420" i="15"/>
  <c r="F445" i="15" s="1"/>
  <c r="J419" i="15"/>
  <c r="F442" i="15" s="1"/>
  <c r="J418" i="15"/>
  <c r="F444" i="15" s="1"/>
  <c r="J417" i="15"/>
  <c r="E443" i="15" s="1"/>
  <c r="J416" i="15"/>
  <c r="E442" i="15" s="1"/>
  <c r="J415" i="15"/>
  <c r="F441" i="15" s="1"/>
  <c r="J414" i="15"/>
  <c r="E441" i="15" s="1"/>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N396" i="15" s="1"/>
  <c r="T352" i="15"/>
  <c r="M395" i="15" s="1"/>
  <c r="T351" i="15"/>
  <c r="M396" i="15" s="1"/>
  <c r="T350" i="15"/>
  <c r="M392" i="15" s="1"/>
  <c r="T349" i="15"/>
  <c r="N395" i="15" s="1"/>
  <c r="T348" i="15"/>
  <c r="N394" i="15" s="1"/>
  <c r="T347" i="15"/>
  <c r="M393" i="15" s="1"/>
  <c r="T346" i="15"/>
  <c r="M394" i="15" s="1"/>
  <c r="T345" i="15"/>
  <c r="N393" i="15" s="1"/>
  <c r="T344" i="15"/>
  <c r="N392" i="15" s="1"/>
  <c r="S353" i="15"/>
  <c r="E394" i="15" s="1"/>
  <c r="S352" i="15"/>
  <c r="F396" i="15" s="1"/>
  <c r="S351" i="15"/>
  <c r="F395" i="15" s="1"/>
  <c r="S350" i="15"/>
  <c r="E396" i="15" s="1"/>
  <c r="S349" i="15"/>
  <c r="E393" i="15" s="1"/>
  <c r="S348" i="15"/>
  <c r="E395" i="15" s="1"/>
  <c r="S347" i="15"/>
  <c r="F394" i="15" s="1"/>
  <c r="S346" i="15"/>
  <c r="F393" i="15" s="1"/>
  <c r="S345" i="15"/>
  <c r="E392" i="15" s="1"/>
  <c r="S344" i="15"/>
  <c r="F392" i="15" s="1"/>
  <c r="R353" i="15"/>
  <c r="V389" i="15" s="1"/>
  <c r="R352" i="15"/>
  <c r="V388" i="15" s="1"/>
  <c r="R351" i="15"/>
  <c r="U386" i="15" s="1"/>
  <c r="R350" i="15"/>
  <c r="V387" i="15" s="1"/>
  <c r="R349" i="15"/>
  <c r="V386" i="15" s="1"/>
  <c r="R348" i="15"/>
  <c r="V385" i="15" s="1"/>
  <c r="R347" i="15"/>
  <c r="U385" i="15" s="1"/>
  <c r="R346" i="15"/>
  <c r="U388" i="15" s="1"/>
  <c r="R345" i="15"/>
  <c r="U387" i="15" s="1"/>
  <c r="R344" i="15"/>
  <c r="U389" i="15" s="1"/>
  <c r="Q353" i="15"/>
  <c r="M386" i="15" s="1"/>
  <c r="Q352" i="15"/>
  <c r="M389" i="15" s="1"/>
  <c r="Q351" i="15"/>
  <c r="N389" i="15" s="1"/>
  <c r="Q350" i="15"/>
  <c r="M387" i="15" s="1"/>
  <c r="Q349" i="15"/>
  <c r="M388" i="15" s="1"/>
  <c r="Q348" i="15"/>
  <c r="M385" i="15" s="1"/>
  <c r="Q347" i="15"/>
  <c r="N388" i="15" s="1"/>
  <c r="Q346" i="15"/>
  <c r="N387" i="15" s="1"/>
  <c r="Q345" i="15"/>
  <c r="N386" i="15" s="1"/>
  <c r="Q344" i="15"/>
  <c r="N385" i="15" s="1"/>
  <c r="O353" i="15"/>
  <c r="V382" i="15" s="1"/>
  <c r="O352" i="15"/>
  <c r="U378" i="15" s="1"/>
  <c r="O351" i="15"/>
  <c r="O350" i="15"/>
  <c r="O349" i="15"/>
  <c r="U379" i="15" s="1"/>
  <c r="O348" i="15"/>
  <c r="U382" i="15" s="1"/>
  <c r="O347" i="15"/>
  <c r="V380" i="15" s="1"/>
  <c r="O346" i="15"/>
  <c r="U380" i="15" s="1"/>
  <c r="O345" i="15"/>
  <c r="V379" i="15" s="1"/>
  <c r="O344" i="15"/>
  <c r="V378" i="15" s="1"/>
  <c r="N353" i="15"/>
  <c r="M379" i="15" s="1"/>
  <c r="N352" i="15"/>
  <c r="N382" i="15" s="1"/>
  <c r="N351" i="15"/>
  <c r="N381" i="15" s="1"/>
  <c r="N350" i="15"/>
  <c r="N380" i="15" s="1"/>
  <c r="N349" i="15"/>
  <c r="N379" i="15" s="1"/>
  <c r="N348" i="15"/>
  <c r="M380" i="15" s="1"/>
  <c r="N347" i="15"/>
  <c r="M381" i="15" s="1"/>
  <c r="N346" i="15"/>
  <c r="N378" i="15" s="1"/>
  <c r="N345" i="15"/>
  <c r="M382" i="15" s="1"/>
  <c r="N344" i="15"/>
  <c r="M378" i="15" s="1"/>
  <c r="M353" i="15"/>
  <c r="F382" i="15" s="1"/>
  <c r="M352" i="15"/>
  <c r="E382" i="15" s="1"/>
  <c r="M351" i="15"/>
  <c r="E378" i="15" s="1"/>
  <c r="M350" i="15"/>
  <c r="E380" i="15" s="1"/>
  <c r="M349" i="15"/>
  <c r="E381" i="15" s="1"/>
  <c r="M348" i="15"/>
  <c r="F381" i="15" s="1"/>
  <c r="M347" i="15"/>
  <c r="F380" i="15" s="1"/>
  <c r="M346" i="15"/>
  <c r="E379" i="15" s="1"/>
  <c r="M345" i="15"/>
  <c r="F379" i="15" s="1"/>
  <c r="M344" i="15"/>
  <c r="F378" i="15" s="1"/>
  <c r="L353" i="15"/>
  <c r="V371" i="15" s="1"/>
  <c r="L352" i="15"/>
  <c r="U375" i="15" s="1"/>
  <c r="L351" i="15"/>
  <c r="U374" i="15" s="1"/>
  <c r="L350" i="15"/>
  <c r="U373" i="15" s="1"/>
  <c r="L349" i="15"/>
  <c r="V373" i="15" s="1"/>
  <c r="L348" i="15"/>
  <c r="V375" i="15" s="1"/>
  <c r="L347" i="15"/>
  <c r="U372" i="15" s="1"/>
  <c r="L346" i="15"/>
  <c r="U371" i="15" s="1"/>
  <c r="L345" i="15"/>
  <c r="V374" i="15" s="1"/>
  <c r="L344" i="15"/>
  <c r="V372" i="15" s="1"/>
  <c r="K353" i="15"/>
  <c r="M375" i="15" s="1"/>
  <c r="K352" i="15"/>
  <c r="N374" i="15" s="1"/>
  <c r="K351" i="15"/>
  <c r="N375" i="15" s="1"/>
  <c r="K350" i="15"/>
  <c r="N371" i="15" s="1"/>
  <c r="K349" i="15"/>
  <c r="M374" i="15" s="1"/>
  <c r="K348" i="15"/>
  <c r="M373" i="15" s="1"/>
  <c r="K347" i="15"/>
  <c r="N372" i="15" s="1"/>
  <c r="K346" i="15"/>
  <c r="N373" i="15" s="1"/>
  <c r="K345" i="15"/>
  <c r="M372" i="15" s="1"/>
  <c r="K344" i="15"/>
  <c r="M371" i="15" s="1"/>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92" i="15" s="1"/>
  <c r="U352" i="15"/>
  <c r="V396" i="15" s="1"/>
  <c r="U351" i="15"/>
  <c r="V395" i="15" s="1"/>
  <c r="U350" i="15"/>
  <c r="V394" i="15" s="1"/>
  <c r="U349" i="15"/>
  <c r="U394" i="15" s="1"/>
  <c r="U348" i="15"/>
  <c r="U396" i="15" s="1"/>
  <c r="U347" i="15"/>
  <c r="V393" i="15" s="1"/>
  <c r="U346" i="15"/>
  <c r="V392" i="15" s="1"/>
  <c r="U345" i="15"/>
  <c r="U395" i="15" s="1"/>
  <c r="P353" i="15"/>
  <c r="E388" i="15" s="1"/>
  <c r="P352" i="15"/>
  <c r="F389" i="15" s="1"/>
  <c r="P351" i="15"/>
  <c r="E385" i="15" s="1"/>
  <c r="P350" i="15"/>
  <c r="F388" i="15" s="1"/>
  <c r="P349" i="15"/>
  <c r="F387" i="15" s="1"/>
  <c r="P348" i="15"/>
  <c r="F386" i="15" s="1"/>
  <c r="P347" i="15"/>
  <c r="E389" i="15" s="1"/>
  <c r="P346" i="15"/>
  <c r="F385" i="15" s="1"/>
  <c r="P345" i="15"/>
  <c r="E386" i="15" s="1"/>
  <c r="J353" i="15"/>
  <c r="F373" i="15" s="1"/>
  <c r="J352" i="15"/>
  <c r="E375" i="15" s="1"/>
  <c r="J351" i="15"/>
  <c r="E374" i="15" s="1"/>
  <c r="J350" i="15"/>
  <c r="F375" i="15" s="1"/>
  <c r="J349" i="15"/>
  <c r="F372" i="15" s="1"/>
  <c r="J348" i="15"/>
  <c r="F374" i="15" s="1"/>
  <c r="J347" i="15"/>
  <c r="E373" i="15" s="1"/>
  <c r="J346" i="15"/>
  <c r="E372" i="15" s="1"/>
  <c r="J345" i="15"/>
  <c r="F371" i="15" s="1"/>
  <c r="H353" i="15"/>
  <c r="N365" i="15" s="1"/>
  <c r="H352" i="15"/>
  <c r="N368" i="15" s="1"/>
  <c r="H351" i="15"/>
  <c r="M368" i="15" s="1"/>
  <c r="H350" i="15"/>
  <c r="N366" i="15" s="1"/>
  <c r="H349" i="15"/>
  <c r="N367" i="15" s="1"/>
  <c r="H348" i="15"/>
  <c r="N364" i="15" s="1"/>
  <c r="H347" i="15"/>
  <c r="M367" i="15" s="1"/>
  <c r="H346" i="15"/>
  <c r="M366" i="15" s="1"/>
  <c r="H345" i="15"/>
  <c r="M365" i="15" s="1"/>
  <c r="M364" i="15"/>
  <c r="G353" i="15"/>
  <c r="F367" i="15" s="1"/>
  <c r="G352" i="15"/>
  <c r="E368" i="15" s="1"/>
  <c r="G351" i="15"/>
  <c r="F364" i="15" s="1"/>
  <c r="G350" i="15"/>
  <c r="E367" i="15" s="1"/>
  <c r="G349" i="15"/>
  <c r="E366" i="15" s="1"/>
  <c r="G348" i="15"/>
  <c r="E365" i="15" s="1"/>
  <c r="G347" i="15"/>
  <c r="F368" i="15" s="1"/>
  <c r="G346" i="15"/>
  <c r="E364" i="15" s="1"/>
  <c r="G345" i="15"/>
  <c r="F365" i="15" s="1"/>
  <c r="F366" i="15"/>
  <c r="G589" i="11"/>
  <c r="G587" i="11"/>
  <c r="G563" i="11"/>
  <c r="G586" i="11"/>
  <c r="G576" i="11"/>
  <c r="G593" i="11"/>
  <c r="G596" i="11"/>
  <c r="G580" i="11"/>
  <c r="G583" i="11"/>
  <c r="G598" i="11"/>
  <c r="G585" i="11"/>
  <c r="G581" i="11"/>
  <c r="G594" i="11"/>
  <c r="T283" i="15"/>
  <c r="N326" i="15" s="1"/>
  <c r="T282" i="15"/>
  <c r="M325" i="15" s="1"/>
  <c r="T281" i="15"/>
  <c r="M326" i="15" s="1"/>
  <c r="T280" i="15"/>
  <c r="M322" i="15" s="1"/>
  <c r="T279" i="15"/>
  <c r="N325" i="15" s="1"/>
  <c r="T278" i="15"/>
  <c r="N324" i="15" s="1"/>
  <c r="T277" i="15"/>
  <c r="M323" i="15" s="1"/>
  <c r="T276" i="15"/>
  <c r="M324" i="15" s="1"/>
  <c r="T275" i="15"/>
  <c r="N323" i="15" s="1"/>
  <c r="T274" i="15"/>
  <c r="N322" i="15" s="1"/>
  <c r="S283" i="15"/>
  <c r="E324" i="15" s="1"/>
  <c r="S282" i="15"/>
  <c r="F326" i="15" s="1"/>
  <c r="S281" i="15"/>
  <c r="F325" i="15" s="1"/>
  <c r="S280" i="15"/>
  <c r="E326" i="15" s="1"/>
  <c r="S279" i="15"/>
  <c r="E323" i="15" s="1"/>
  <c r="S278" i="15"/>
  <c r="E325" i="15" s="1"/>
  <c r="S277" i="15"/>
  <c r="F324" i="15" s="1"/>
  <c r="S276" i="15"/>
  <c r="F323" i="15" s="1"/>
  <c r="S275" i="15"/>
  <c r="E322" i="15" s="1"/>
  <c r="S274" i="15"/>
  <c r="F322" i="15" s="1"/>
  <c r="R283" i="15"/>
  <c r="V319" i="15" s="1"/>
  <c r="R282" i="15"/>
  <c r="V318" i="15" s="1"/>
  <c r="R281" i="15"/>
  <c r="U316" i="15" s="1"/>
  <c r="R280" i="15"/>
  <c r="V317" i="15" s="1"/>
  <c r="R279" i="15"/>
  <c r="V316" i="15" s="1"/>
  <c r="R278" i="15"/>
  <c r="V315" i="15" s="1"/>
  <c r="R277" i="15"/>
  <c r="U315" i="15" s="1"/>
  <c r="R276" i="15"/>
  <c r="U318" i="15" s="1"/>
  <c r="R275" i="15"/>
  <c r="U317" i="15" s="1"/>
  <c r="R274" i="15"/>
  <c r="U319" i="15" s="1"/>
  <c r="Q283" i="15"/>
  <c r="M316" i="15" s="1"/>
  <c r="Q282" i="15"/>
  <c r="M319" i="15" s="1"/>
  <c r="Q281" i="15"/>
  <c r="N319" i="15" s="1"/>
  <c r="Q280" i="15"/>
  <c r="M317" i="15" s="1"/>
  <c r="Q279" i="15"/>
  <c r="M318" i="15" s="1"/>
  <c r="Q278" i="15"/>
  <c r="M315" i="15" s="1"/>
  <c r="Q277" i="15"/>
  <c r="N318" i="15" s="1"/>
  <c r="Q276" i="15"/>
  <c r="N317" i="15" s="1"/>
  <c r="Q275" i="15"/>
  <c r="N316" i="15" s="1"/>
  <c r="Q274" i="15"/>
  <c r="N315" i="15" s="1"/>
  <c r="O283" i="15"/>
  <c r="V312" i="15" s="1"/>
  <c r="O282" i="15"/>
  <c r="U308" i="15" s="1"/>
  <c r="O281" i="15"/>
  <c r="V311" i="15" s="1"/>
  <c r="O280" i="15"/>
  <c r="U311" i="15" s="1"/>
  <c r="O279" i="15"/>
  <c r="U309" i="15" s="1"/>
  <c r="O278" i="15"/>
  <c r="U312" i="15" s="1"/>
  <c r="O277" i="15"/>
  <c r="V310" i="15" s="1"/>
  <c r="O276" i="15"/>
  <c r="U310" i="15" s="1"/>
  <c r="O275" i="15"/>
  <c r="V309" i="15" s="1"/>
  <c r="O274" i="15"/>
  <c r="V308" i="15" s="1"/>
  <c r="N283" i="15"/>
  <c r="M309" i="15" s="1"/>
  <c r="N282" i="15"/>
  <c r="N312" i="15" s="1"/>
  <c r="N281" i="15"/>
  <c r="N311" i="15" s="1"/>
  <c r="N280" i="15"/>
  <c r="N310" i="15" s="1"/>
  <c r="N279" i="15"/>
  <c r="N309" i="15" s="1"/>
  <c r="N278" i="15"/>
  <c r="M310" i="15" s="1"/>
  <c r="N277" i="15"/>
  <c r="M311" i="15" s="1"/>
  <c r="N276" i="15"/>
  <c r="N308" i="15" s="1"/>
  <c r="N275" i="15"/>
  <c r="M312" i="15" s="1"/>
  <c r="N274" i="15"/>
  <c r="M308" i="15" s="1"/>
  <c r="M283" i="15"/>
  <c r="F312" i="15" s="1"/>
  <c r="M282" i="15"/>
  <c r="E312" i="15" s="1"/>
  <c r="M281" i="15"/>
  <c r="E308" i="15" s="1"/>
  <c r="M280" i="15"/>
  <c r="E310" i="15" s="1"/>
  <c r="M279" i="15"/>
  <c r="E311" i="15" s="1"/>
  <c r="M278" i="15"/>
  <c r="F311" i="15" s="1"/>
  <c r="M277" i="15"/>
  <c r="F310" i="15" s="1"/>
  <c r="M276" i="15"/>
  <c r="E309" i="15" s="1"/>
  <c r="M275" i="15"/>
  <c r="F309" i="15" s="1"/>
  <c r="M274" i="15"/>
  <c r="F308" i="15" s="1"/>
  <c r="L283" i="15"/>
  <c r="V301" i="15" s="1"/>
  <c r="L282" i="15"/>
  <c r="U305" i="15" s="1"/>
  <c r="L281" i="15"/>
  <c r="U304" i="15" s="1"/>
  <c r="L280" i="15"/>
  <c r="U303" i="15" s="1"/>
  <c r="L279" i="15"/>
  <c r="V303" i="15" s="1"/>
  <c r="L278" i="15"/>
  <c r="V305" i="15" s="1"/>
  <c r="L277" i="15"/>
  <c r="U302" i="15" s="1"/>
  <c r="L276" i="15"/>
  <c r="U301" i="15" s="1"/>
  <c r="L275" i="15"/>
  <c r="V304" i="15" s="1"/>
  <c r="L274" i="15"/>
  <c r="V302" i="15" s="1"/>
  <c r="K283" i="15"/>
  <c r="M305" i="15" s="1"/>
  <c r="K282" i="15"/>
  <c r="N304" i="15" s="1"/>
  <c r="K281" i="15"/>
  <c r="N305" i="15" s="1"/>
  <c r="K280" i="15"/>
  <c r="N301" i="15" s="1"/>
  <c r="K279" i="15"/>
  <c r="M304" i="15" s="1"/>
  <c r="K278" i="15"/>
  <c r="M303" i="15" s="1"/>
  <c r="K277" i="15"/>
  <c r="N302" i="15" s="1"/>
  <c r="K276" i="15"/>
  <c r="N303" i="15" s="1"/>
  <c r="K275" i="15"/>
  <c r="M302" i="15" s="1"/>
  <c r="K274" i="15"/>
  <c r="M301" i="15" s="1"/>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322" i="15" s="1"/>
  <c r="U282" i="15"/>
  <c r="V326" i="15" s="1"/>
  <c r="U281" i="15"/>
  <c r="V325" i="15" s="1"/>
  <c r="U280" i="15"/>
  <c r="V324" i="15" s="1"/>
  <c r="U279" i="15"/>
  <c r="U324" i="15" s="1"/>
  <c r="U278" i="15"/>
  <c r="U326" i="15" s="1"/>
  <c r="U277" i="15"/>
  <c r="V323" i="15" s="1"/>
  <c r="U276" i="15"/>
  <c r="V322" i="15" s="1"/>
  <c r="U275" i="15"/>
  <c r="U325" i="15" s="1"/>
  <c r="U274" i="15"/>
  <c r="U323" i="15" s="1"/>
  <c r="P283" i="15"/>
  <c r="E318" i="15" s="1"/>
  <c r="P282" i="15"/>
  <c r="F319" i="15" s="1"/>
  <c r="P281" i="15"/>
  <c r="E315" i="15" s="1"/>
  <c r="P280" i="15"/>
  <c r="F318" i="15" s="1"/>
  <c r="P279" i="15"/>
  <c r="F317" i="15" s="1"/>
  <c r="P278" i="15"/>
  <c r="F316" i="15" s="1"/>
  <c r="P277" i="15"/>
  <c r="E319" i="15" s="1"/>
  <c r="P276" i="15"/>
  <c r="F315" i="15" s="1"/>
  <c r="P275" i="15"/>
  <c r="E316" i="15" s="1"/>
  <c r="P274" i="15"/>
  <c r="E317" i="15" s="1"/>
  <c r="J283" i="15"/>
  <c r="F303" i="15" s="1"/>
  <c r="J282" i="15"/>
  <c r="E305" i="15" s="1"/>
  <c r="J281" i="15"/>
  <c r="E304" i="15" s="1"/>
  <c r="J280" i="15"/>
  <c r="F305" i="15" s="1"/>
  <c r="J279" i="15"/>
  <c r="F302" i="15" s="1"/>
  <c r="J278" i="15"/>
  <c r="F304" i="15" s="1"/>
  <c r="J277" i="15"/>
  <c r="E303" i="15" s="1"/>
  <c r="J276" i="15"/>
  <c r="E302" i="15" s="1"/>
  <c r="J275" i="15"/>
  <c r="F301" i="15" s="1"/>
  <c r="J274" i="15"/>
  <c r="E301" i="15" s="1"/>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N256" i="15" s="1"/>
  <c r="T212" i="15"/>
  <c r="M255" i="15" s="1"/>
  <c r="T211" i="15"/>
  <c r="M256" i="15" s="1"/>
  <c r="T210" i="15"/>
  <c r="M252" i="15" s="1"/>
  <c r="T209" i="15"/>
  <c r="N255" i="15" s="1"/>
  <c r="T208" i="15"/>
  <c r="N254" i="15" s="1"/>
  <c r="T207" i="15"/>
  <c r="M253" i="15" s="1"/>
  <c r="T206" i="15"/>
  <c r="M254" i="15" s="1"/>
  <c r="T205" i="15"/>
  <c r="N253" i="15" s="1"/>
  <c r="T204" i="15"/>
  <c r="N252" i="15" s="1"/>
  <c r="S213" i="15"/>
  <c r="E254" i="15" s="1"/>
  <c r="S212" i="15"/>
  <c r="F256" i="15" s="1"/>
  <c r="S211" i="15"/>
  <c r="F255" i="15" s="1"/>
  <c r="S210" i="15"/>
  <c r="E256" i="15" s="1"/>
  <c r="S209" i="15"/>
  <c r="E253" i="15" s="1"/>
  <c r="S208" i="15"/>
  <c r="E255" i="15" s="1"/>
  <c r="S207" i="15"/>
  <c r="F254" i="15" s="1"/>
  <c r="S206" i="15"/>
  <c r="F253" i="15" s="1"/>
  <c r="S205" i="15"/>
  <c r="E252" i="15" s="1"/>
  <c r="S204" i="15"/>
  <c r="F252" i="15" s="1"/>
  <c r="R213" i="15"/>
  <c r="R212" i="15"/>
  <c r="R211" i="15"/>
  <c r="U246" i="15" s="1"/>
  <c r="R210" i="15"/>
  <c r="R209" i="15"/>
  <c r="R208" i="15"/>
  <c r="R207" i="15"/>
  <c r="U245" i="15" s="1"/>
  <c r="R206" i="15"/>
  <c r="U248" i="15" s="1"/>
  <c r="R205" i="15"/>
  <c r="U247" i="15" s="1"/>
  <c r="R204" i="15"/>
  <c r="U249" i="15" s="1"/>
  <c r="Q213" i="15"/>
  <c r="Q212" i="15"/>
  <c r="Q211" i="15"/>
  <c r="N249" i="15" s="1"/>
  <c r="Q210" i="15"/>
  <c r="Q209" i="15"/>
  <c r="Q208" i="15"/>
  <c r="Q207" i="15"/>
  <c r="N248" i="15" s="1"/>
  <c r="Q206" i="15"/>
  <c r="N247" i="15" s="1"/>
  <c r="Q205" i="15"/>
  <c r="N246" i="15" s="1"/>
  <c r="Q204" i="15"/>
  <c r="N245" i="15" s="1"/>
  <c r="O213" i="15"/>
  <c r="V242" i="15" s="1"/>
  <c r="O212" i="15"/>
  <c r="U238" i="15" s="1"/>
  <c r="O211" i="15"/>
  <c r="V241" i="15" s="1"/>
  <c r="O210" i="15"/>
  <c r="U241" i="15" s="1"/>
  <c r="O209" i="15"/>
  <c r="U239" i="15" s="1"/>
  <c r="O208" i="15"/>
  <c r="U242" i="15" s="1"/>
  <c r="O207" i="15"/>
  <c r="V240" i="15" s="1"/>
  <c r="O206" i="15"/>
  <c r="U240" i="15" s="1"/>
  <c r="O205" i="15"/>
  <c r="V239" i="15" s="1"/>
  <c r="O204" i="15"/>
  <c r="V238" i="15" s="1"/>
  <c r="N213" i="15"/>
  <c r="M239" i="15" s="1"/>
  <c r="N212" i="15"/>
  <c r="N242" i="15" s="1"/>
  <c r="N211" i="15"/>
  <c r="N241" i="15" s="1"/>
  <c r="N210" i="15"/>
  <c r="N240" i="15" s="1"/>
  <c r="N209" i="15"/>
  <c r="N239" i="15" s="1"/>
  <c r="N208" i="15"/>
  <c r="M240" i="15" s="1"/>
  <c r="N207" i="15"/>
  <c r="M241" i="15" s="1"/>
  <c r="N206" i="15"/>
  <c r="N238" i="15" s="1"/>
  <c r="N205" i="15"/>
  <c r="M242" i="15" s="1"/>
  <c r="N204" i="15"/>
  <c r="M238" i="15" s="1"/>
  <c r="M213" i="15"/>
  <c r="F242" i="15" s="1"/>
  <c r="M212" i="15"/>
  <c r="E242" i="15" s="1"/>
  <c r="M211" i="15"/>
  <c r="E238" i="15" s="1"/>
  <c r="M210" i="15"/>
  <c r="E240" i="15" s="1"/>
  <c r="M209" i="15"/>
  <c r="E241" i="15" s="1"/>
  <c r="M208" i="15"/>
  <c r="F241" i="15" s="1"/>
  <c r="M207" i="15"/>
  <c r="F240" i="15" s="1"/>
  <c r="M206" i="15"/>
  <c r="E239" i="15" s="1"/>
  <c r="M205" i="15"/>
  <c r="F239" i="15" s="1"/>
  <c r="M204" i="15"/>
  <c r="F238" i="15" s="1"/>
  <c r="L213" i="15"/>
  <c r="V231" i="15" s="1"/>
  <c r="L212" i="15"/>
  <c r="U235" i="15" s="1"/>
  <c r="L211" i="15"/>
  <c r="U234" i="15" s="1"/>
  <c r="L210" i="15"/>
  <c r="U233" i="15" s="1"/>
  <c r="L209" i="15"/>
  <c r="V233" i="15" s="1"/>
  <c r="L208" i="15"/>
  <c r="V235" i="15" s="1"/>
  <c r="L207" i="15"/>
  <c r="U232" i="15" s="1"/>
  <c r="L206" i="15"/>
  <c r="U231" i="15" s="1"/>
  <c r="L205" i="15"/>
  <c r="V234" i="15" s="1"/>
  <c r="L204" i="15"/>
  <c r="V232" i="15" s="1"/>
  <c r="K213" i="15"/>
  <c r="M235" i="15" s="1"/>
  <c r="K212" i="15"/>
  <c r="N234" i="15" s="1"/>
  <c r="K211" i="15"/>
  <c r="N235" i="15" s="1"/>
  <c r="K210" i="15"/>
  <c r="N231" i="15" s="1"/>
  <c r="K209" i="15"/>
  <c r="M234" i="15" s="1"/>
  <c r="K208" i="15"/>
  <c r="M233" i="15" s="1"/>
  <c r="K207" i="15"/>
  <c r="N232" i="15" s="1"/>
  <c r="K206" i="15"/>
  <c r="N233" i="15" s="1"/>
  <c r="K205" i="15"/>
  <c r="M232" i="15" s="1"/>
  <c r="K204" i="15"/>
  <c r="M231" i="15" s="1"/>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52" i="15" s="1"/>
  <c r="U212" i="15"/>
  <c r="V256" i="15" s="1"/>
  <c r="U211" i="15"/>
  <c r="V255" i="15" s="1"/>
  <c r="U210" i="15"/>
  <c r="V254" i="15" s="1"/>
  <c r="U209" i="15"/>
  <c r="U254" i="15" s="1"/>
  <c r="U208" i="15"/>
  <c r="U256" i="15" s="1"/>
  <c r="U207" i="15"/>
  <c r="V253" i="15" s="1"/>
  <c r="U206" i="15"/>
  <c r="V252" i="15" s="1"/>
  <c r="U205" i="15"/>
  <c r="U255" i="15" s="1"/>
  <c r="U204" i="15"/>
  <c r="U253" i="15" s="1"/>
  <c r="P204" i="15"/>
  <c r="E247" i="15" s="1"/>
  <c r="P213" i="15"/>
  <c r="E248" i="15" s="1"/>
  <c r="P212" i="15"/>
  <c r="F249" i="15" s="1"/>
  <c r="P211" i="15"/>
  <c r="E245" i="15" s="1"/>
  <c r="P210" i="15"/>
  <c r="F248" i="15" s="1"/>
  <c r="P209" i="15"/>
  <c r="F247" i="15" s="1"/>
  <c r="P208" i="15"/>
  <c r="F246" i="15" s="1"/>
  <c r="P207" i="15"/>
  <c r="E249" i="15" s="1"/>
  <c r="P206" i="15"/>
  <c r="F245" i="15" s="1"/>
  <c r="P205" i="15"/>
  <c r="E246" i="15" s="1"/>
  <c r="J213" i="15"/>
  <c r="F233" i="15" s="1"/>
  <c r="J212" i="15"/>
  <c r="E235" i="15" s="1"/>
  <c r="J211" i="15"/>
  <c r="E234" i="15" s="1"/>
  <c r="J210" i="15"/>
  <c r="F235" i="15" s="1"/>
  <c r="J209" i="15"/>
  <c r="F232" i="15" s="1"/>
  <c r="J208" i="15"/>
  <c r="F234" i="15" s="1"/>
  <c r="J207" i="15"/>
  <c r="E233" i="15" s="1"/>
  <c r="J206" i="15"/>
  <c r="E232" i="15" s="1"/>
  <c r="J205" i="15"/>
  <c r="F231" i="15" s="1"/>
  <c r="J204" i="15"/>
  <c r="E231" i="15" s="1"/>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N186" i="15" s="1"/>
  <c r="T142" i="15"/>
  <c r="M185" i="15" s="1"/>
  <c r="T141" i="15"/>
  <c r="M186" i="15" s="1"/>
  <c r="T140" i="15"/>
  <c r="M182" i="15" s="1"/>
  <c r="T139" i="15"/>
  <c r="N185" i="15" s="1"/>
  <c r="T138" i="15"/>
  <c r="N184" i="15" s="1"/>
  <c r="T137" i="15"/>
  <c r="M183" i="15" s="1"/>
  <c r="T136" i="15"/>
  <c r="M184" i="15" s="1"/>
  <c r="T135" i="15"/>
  <c r="N183" i="15" s="1"/>
  <c r="T134" i="15"/>
  <c r="N182" i="15" s="1"/>
  <c r="S143" i="15"/>
  <c r="E184" i="15" s="1"/>
  <c r="S142" i="15"/>
  <c r="F186" i="15" s="1"/>
  <c r="S141" i="15"/>
  <c r="F185" i="15" s="1"/>
  <c r="S140" i="15"/>
  <c r="E186" i="15" s="1"/>
  <c r="S139" i="15"/>
  <c r="E183" i="15" s="1"/>
  <c r="S138" i="15"/>
  <c r="E185" i="15" s="1"/>
  <c r="S137" i="15"/>
  <c r="F184" i="15" s="1"/>
  <c r="S136" i="15"/>
  <c r="F183" i="15" s="1"/>
  <c r="S135" i="15"/>
  <c r="E182" i="15" s="1"/>
  <c r="S134" i="15"/>
  <c r="F182" i="15" s="1"/>
  <c r="R143" i="15"/>
  <c r="V179" i="15" s="1"/>
  <c r="R142" i="15"/>
  <c r="V178" i="15" s="1"/>
  <c r="R141" i="15"/>
  <c r="U176" i="15" s="1"/>
  <c r="R140" i="15"/>
  <c r="V177" i="15" s="1"/>
  <c r="R139" i="15"/>
  <c r="V176" i="15" s="1"/>
  <c r="R138" i="15"/>
  <c r="V175" i="15" s="1"/>
  <c r="R137" i="15"/>
  <c r="U175" i="15" s="1"/>
  <c r="R136" i="15"/>
  <c r="U178" i="15" s="1"/>
  <c r="R135" i="15"/>
  <c r="U177" i="15" s="1"/>
  <c r="R134" i="15"/>
  <c r="U179" i="15" s="1"/>
  <c r="Q143" i="15"/>
  <c r="M176" i="15" s="1"/>
  <c r="Q142" i="15"/>
  <c r="M179" i="15" s="1"/>
  <c r="Q141" i="15"/>
  <c r="N179" i="15" s="1"/>
  <c r="Q140" i="15"/>
  <c r="M177" i="15" s="1"/>
  <c r="Q139" i="15"/>
  <c r="M178" i="15" s="1"/>
  <c r="Q138" i="15"/>
  <c r="M175" i="15" s="1"/>
  <c r="Q137" i="15"/>
  <c r="N178" i="15" s="1"/>
  <c r="Q136" i="15"/>
  <c r="N177" i="15" s="1"/>
  <c r="Q135" i="15"/>
  <c r="N176" i="15" s="1"/>
  <c r="Q134" i="15"/>
  <c r="N175" i="15" s="1"/>
  <c r="O143" i="15"/>
  <c r="V172" i="15" s="1"/>
  <c r="O142" i="15"/>
  <c r="U168" i="15" s="1"/>
  <c r="O141" i="15"/>
  <c r="V171" i="15" s="1"/>
  <c r="O140" i="15"/>
  <c r="U171" i="15" s="1"/>
  <c r="O139" i="15"/>
  <c r="U169" i="15" s="1"/>
  <c r="O138" i="15"/>
  <c r="U172" i="15" s="1"/>
  <c r="O137" i="15"/>
  <c r="V170" i="15" s="1"/>
  <c r="O136" i="15"/>
  <c r="U170" i="15" s="1"/>
  <c r="O135" i="15"/>
  <c r="V169" i="15" s="1"/>
  <c r="O134" i="15"/>
  <c r="V168" i="15" s="1"/>
  <c r="N143" i="15"/>
  <c r="M169" i="15" s="1"/>
  <c r="N142" i="15"/>
  <c r="N172" i="15" s="1"/>
  <c r="N141" i="15"/>
  <c r="N171" i="15" s="1"/>
  <c r="N140" i="15"/>
  <c r="N170" i="15" s="1"/>
  <c r="N139" i="15"/>
  <c r="N169" i="15" s="1"/>
  <c r="N138" i="15"/>
  <c r="M170" i="15" s="1"/>
  <c r="N137" i="15"/>
  <c r="M171" i="15" s="1"/>
  <c r="N136" i="15"/>
  <c r="N168" i="15" s="1"/>
  <c r="N135" i="15"/>
  <c r="M172" i="15" s="1"/>
  <c r="N134" i="15"/>
  <c r="M168" i="15" s="1"/>
  <c r="M143" i="15"/>
  <c r="M142" i="15"/>
  <c r="M141" i="15"/>
  <c r="M140" i="15"/>
  <c r="M139" i="15"/>
  <c r="M138" i="15"/>
  <c r="M137" i="15"/>
  <c r="M136" i="15"/>
  <c r="M135" i="15"/>
  <c r="M134" i="15"/>
  <c r="L143" i="15"/>
  <c r="V161" i="15" s="1"/>
  <c r="L142" i="15"/>
  <c r="U165" i="15" s="1"/>
  <c r="L141" i="15"/>
  <c r="U164" i="15" s="1"/>
  <c r="L140" i="15"/>
  <c r="U163" i="15" s="1"/>
  <c r="L139" i="15"/>
  <c r="V163" i="15" s="1"/>
  <c r="L138" i="15"/>
  <c r="V165" i="15" s="1"/>
  <c r="L137" i="15"/>
  <c r="U162" i="15" s="1"/>
  <c r="L136" i="15"/>
  <c r="U161" i="15" s="1"/>
  <c r="L135" i="15"/>
  <c r="V164" i="15" s="1"/>
  <c r="L134" i="15"/>
  <c r="V162" i="15" s="1"/>
  <c r="K143" i="15"/>
  <c r="M165" i="15" s="1"/>
  <c r="K142" i="15"/>
  <c r="N164" i="15" s="1"/>
  <c r="K141" i="15"/>
  <c r="N165" i="15" s="1"/>
  <c r="K140" i="15"/>
  <c r="K139" i="15"/>
  <c r="M164" i="15" s="1"/>
  <c r="K138" i="15"/>
  <c r="K137" i="15"/>
  <c r="N162" i="15" s="1"/>
  <c r="K136" i="15"/>
  <c r="N163" i="15" s="1"/>
  <c r="K135" i="15"/>
  <c r="M162" i="15" s="1"/>
  <c r="K134" i="15"/>
  <c r="M161" i="15" s="1"/>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82" i="15" s="1"/>
  <c r="U142" i="15"/>
  <c r="V186" i="15" s="1"/>
  <c r="U141" i="15"/>
  <c r="V185" i="15" s="1"/>
  <c r="U140" i="15"/>
  <c r="V184" i="15" s="1"/>
  <c r="U139" i="15"/>
  <c r="U184" i="15" s="1"/>
  <c r="U138" i="15"/>
  <c r="U186" i="15" s="1"/>
  <c r="U137" i="15"/>
  <c r="V183" i="15" s="1"/>
  <c r="U136" i="15"/>
  <c r="V182" i="15" s="1"/>
  <c r="U135" i="15"/>
  <c r="U185" i="15" s="1"/>
  <c r="U134" i="15"/>
  <c r="U183" i="15" s="1"/>
  <c r="P143" i="15"/>
  <c r="E178" i="15" s="1"/>
  <c r="P142" i="15"/>
  <c r="F179" i="15" s="1"/>
  <c r="P141" i="15"/>
  <c r="E175" i="15" s="1"/>
  <c r="P140" i="15"/>
  <c r="F178" i="15" s="1"/>
  <c r="P139" i="15"/>
  <c r="F177" i="15" s="1"/>
  <c r="P138" i="15"/>
  <c r="F176" i="15" s="1"/>
  <c r="P137" i="15"/>
  <c r="E179" i="15" s="1"/>
  <c r="P136" i="15"/>
  <c r="F175" i="15" s="1"/>
  <c r="P135" i="15"/>
  <c r="E176" i="15" s="1"/>
  <c r="P134" i="15"/>
  <c r="E177" i="15" s="1"/>
  <c r="J143" i="15"/>
  <c r="F163" i="15" s="1"/>
  <c r="J142" i="15"/>
  <c r="E165" i="15" s="1"/>
  <c r="J141" i="15"/>
  <c r="E164" i="15" s="1"/>
  <c r="J140" i="15"/>
  <c r="J139" i="15"/>
  <c r="F162" i="15" s="1"/>
  <c r="J138" i="15"/>
  <c r="J137" i="15"/>
  <c r="E163" i="15" s="1"/>
  <c r="J136" i="15"/>
  <c r="E162" i="15" s="1"/>
  <c r="J135" i="15"/>
  <c r="F161" i="15" s="1"/>
  <c r="J134" i="15"/>
  <c r="E161" i="15" s="1"/>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N116" i="15" s="1"/>
  <c r="T72" i="15"/>
  <c r="M115" i="15" s="1"/>
  <c r="T71" i="15"/>
  <c r="M116" i="15" s="1"/>
  <c r="T70" i="15"/>
  <c r="M112" i="15" s="1"/>
  <c r="T69" i="15"/>
  <c r="N115" i="15" s="1"/>
  <c r="T68" i="15"/>
  <c r="N114" i="15" s="1"/>
  <c r="T67" i="15"/>
  <c r="M113" i="15" s="1"/>
  <c r="T66" i="15"/>
  <c r="M114" i="15" s="1"/>
  <c r="T65" i="15"/>
  <c r="N113" i="15" s="1"/>
  <c r="T64" i="15"/>
  <c r="N112" i="15" s="1"/>
  <c r="S73" i="15"/>
  <c r="E114" i="15" s="1"/>
  <c r="S72" i="15"/>
  <c r="F116" i="15" s="1"/>
  <c r="S71" i="15"/>
  <c r="F115" i="15" s="1"/>
  <c r="S70" i="15"/>
  <c r="E116" i="15" s="1"/>
  <c r="S69" i="15"/>
  <c r="E113" i="15" s="1"/>
  <c r="S68" i="15"/>
  <c r="E115" i="15" s="1"/>
  <c r="S67" i="15"/>
  <c r="F114" i="15" s="1"/>
  <c r="S66" i="15"/>
  <c r="F113" i="15" s="1"/>
  <c r="S65" i="15"/>
  <c r="E112" i="15" s="1"/>
  <c r="S64" i="15"/>
  <c r="F112" i="15" s="1"/>
  <c r="R73" i="15"/>
  <c r="V109" i="15" s="1"/>
  <c r="R72" i="15"/>
  <c r="V108" i="15" s="1"/>
  <c r="R71" i="15"/>
  <c r="U106" i="15" s="1"/>
  <c r="R70" i="15"/>
  <c r="V107" i="15" s="1"/>
  <c r="R69" i="15"/>
  <c r="V106" i="15" s="1"/>
  <c r="R68" i="15"/>
  <c r="V105" i="15" s="1"/>
  <c r="R67" i="15"/>
  <c r="U105" i="15" s="1"/>
  <c r="R66" i="15"/>
  <c r="U108" i="15" s="1"/>
  <c r="R65" i="15"/>
  <c r="U107" i="15" s="1"/>
  <c r="R64" i="15"/>
  <c r="U109" i="15" s="1"/>
  <c r="Q73" i="15"/>
  <c r="M106" i="15" s="1"/>
  <c r="Q72" i="15"/>
  <c r="M109" i="15" s="1"/>
  <c r="Q71" i="15"/>
  <c r="N109" i="15" s="1"/>
  <c r="Q70" i="15"/>
  <c r="M107" i="15" s="1"/>
  <c r="Q69" i="15"/>
  <c r="M108" i="15" s="1"/>
  <c r="Q68" i="15"/>
  <c r="M105" i="15" s="1"/>
  <c r="Q67" i="15"/>
  <c r="N108" i="15" s="1"/>
  <c r="Q66" i="15"/>
  <c r="N107" i="15" s="1"/>
  <c r="Q65" i="15"/>
  <c r="N106" i="15" s="1"/>
  <c r="Q64" i="15"/>
  <c r="N105" i="15" s="1"/>
  <c r="O73" i="15"/>
  <c r="V102" i="15" s="1"/>
  <c r="O72" i="15"/>
  <c r="U98" i="15" s="1"/>
  <c r="O71" i="15"/>
  <c r="V101" i="15" s="1"/>
  <c r="O70" i="15"/>
  <c r="U101" i="15" s="1"/>
  <c r="O69" i="15"/>
  <c r="U99" i="15" s="1"/>
  <c r="O68" i="15"/>
  <c r="U102" i="15" s="1"/>
  <c r="O67" i="15"/>
  <c r="V100" i="15" s="1"/>
  <c r="O66" i="15"/>
  <c r="U100" i="15" s="1"/>
  <c r="O65" i="15"/>
  <c r="V99" i="15" s="1"/>
  <c r="O64" i="15"/>
  <c r="V98" i="15" s="1"/>
  <c r="N73" i="15"/>
  <c r="M99" i="15" s="1"/>
  <c r="N72" i="15"/>
  <c r="N102" i="15" s="1"/>
  <c r="N71" i="15"/>
  <c r="N101" i="15" s="1"/>
  <c r="N70" i="15"/>
  <c r="N100" i="15" s="1"/>
  <c r="N69" i="15"/>
  <c r="N99" i="15" s="1"/>
  <c r="N68" i="15"/>
  <c r="M100" i="15" s="1"/>
  <c r="N67" i="15"/>
  <c r="M101" i="15" s="1"/>
  <c r="N66" i="15"/>
  <c r="N98" i="15" s="1"/>
  <c r="N65" i="15"/>
  <c r="M102" i="15" s="1"/>
  <c r="N64" i="15"/>
  <c r="M98" i="15" s="1"/>
  <c r="M73" i="15"/>
  <c r="F102" i="15" s="1"/>
  <c r="M72" i="15"/>
  <c r="E102" i="15" s="1"/>
  <c r="M71" i="15"/>
  <c r="E98" i="15" s="1"/>
  <c r="M70" i="15"/>
  <c r="E100" i="15" s="1"/>
  <c r="M69" i="15"/>
  <c r="E101" i="15" s="1"/>
  <c r="M68" i="15"/>
  <c r="F101" i="15" s="1"/>
  <c r="M67" i="15"/>
  <c r="F100" i="15" s="1"/>
  <c r="M66" i="15"/>
  <c r="E99" i="15" s="1"/>
  <c r="M65" i="15"/>
  <c r="F99" i="15" s="1"/>
  <c r="M64" i="15"/>
  <c r="F98" i="15" s="1"/>
  <c r="L73" i="15"/>
  <c r="V91" i="15" s="1"/>
  <c r="L72" i="15"/>
  <c r="U95" i="15" s="1"/>
  <c r="L71" i="15"/>
  <c r="U94" i="15" s="1"/>
  <c r="L70" i="15"/>
  <c r="U93" i="15" s="1"/>
  <c r="L69" i="15"/>
  <c r="V93" i="15" s="1"/>
  <c r="L68" i="15"/>
  <c r="V95" i="15" s="1"/>
  <c r="L67" i="15"/>
  <c r="U92" i="15" s="1"/>
  <c r="L66" i="15"/>
  <c r="U91" i="15" s="1"/>
  <c r="L65" i="15"/>
  <c r="V94" i="15" s="1"/>
  <c r="L64" i="15"/>
  <c r="V92" i="15" s="1"/>
  <c r="K73" i="15"/>
  <c r="M95" i="15" s="1"/>
  <c r="K72" i="15"/>
  <c r="N94" i="15" s="1"/>
  <c r="K71" i="15"/>
  <c r="N95" i="15" s="1"/>
  <c r="K70" i="15"/>
  <c r="N91" i="15" s="1"/>
  <c r="K69" i="15"/>
  <c r="M94" i="15" s="1"/>
  <c r="K68" i="15"/>
  <c r="M93" i="15" s="1"/>
  <c r="K67" i="15"/>
  <c r="N92" i="15" s="1"/>
  <c r="K66" i="15"/>
  <c r="N93" i="15" s="1"/>
  <c r="K65" i="15"/>
  <c r="M92" i="15" s="1"/>
  <c r="K64" i="15"/>
  <c r="M91" i="15" s="1"/>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5" i="11"/>
  <c r="G578" i="11"/>
  <c r="G592" i="11"/>
  <c r="G591" i="11"/>
  <c r="G590" i="11"/>
  <c r="G584" i="11"/>
  <c r="G588" i="11"/>
  <c r="G558" i="11"/>
  <c r="G567" i="11"/>
  <c r="G582" i="11"/>
  <c r="G574" i="11"/>
  <c r="G579" i="11"/>
  <c r="G577" i="11"/>
  <c r="G572" i="11"/>
  <c r="G575" i="11"/>
  <c r="G573" i="11"/>
  <c r="G568" i="11"/>
  <c r="G570" i="11"/>
  <c r="G569" i="11"/>
  <c r="G571" i="11"/>
  <c r="G565" i="11"/>
  <c r="G560" i="11"/>
  <c r="G546" i="11"/>
  <c r="G539" i="11"/>
  <c r="G566" i="11"/>
  <c r="G562" i="11"/>
  <c r="G556" i="11"/>
  <c r="G564" i="11"/>
  <c r="G552" i="11"/>
  <c r="G550" i="11"/>
  <c r="G561" i="11"/>
  <c r="G553" i="11"/>
  <c r="G543" i="11"/>
  <c r="G557" i="11"/>
  <c r="G535" i="11"/>
  <c r="G559" i="11"/>
  <c r="G555" i="11"/>
  <c r="G540" i="11"/>
  <c r="G542" i="11"/>
  <c r="G551" i="11"/>
  <c r="G547" i="11"/>
  <c r="G554" i="11"/>
  <c r="G544" i="11"/>
  <c r="G545" i="11"/>
  <c r="G549" i="11"/>
  <c r="G548" i="11"/>
  <c r="G527" i="11"/>
  <c r="G536" i="11"/>
  <c r="G531" i="11"/>
  <c r="G541" i="11"/>
  <c r="G538" i="11"/>
  <c r="G534" i="11"/>
  <c r="G533" i="11"/>
  <c r="G537" i="11"/>
  <c r="G532" i="11"/>
  <c r="G526" i="11"/>
  <c r="G530" i="11"/>
  <c r="G529" i="11"/>
  <c r="G528" i="11"/>
  <c r="G524" i="11"/>
  <c r="G525" i="11"/>
  <c r="G522" i="11"/>
  <c r="G521" i="11"/>
  <c r="G523" i="11"/>
  <c r="G519" i="11"/>
  <c r="G514" i="11"/>
  <c r="G520" i="11"/>
  <c r="G515" i="11"/>
  <c r="G516" i="11"/>
  <c r="G517" i="11"/>
  <c r="G518" i="11"/>
  <c r="G513" i="11"/>
  <c r="G512" i="11"/>
  <c r="G511" i="11"/>
  <c r="G506" i="11"/>
  <c r="G510" i="11"/>
  <c r="G508" i="11"/>
  <c r="G509" i="11"/>
  <c r="G507" i="11"/>
  <c r="G503" i="11"/>
  <c r="G505" i="11"/>
  <c r="G504" i="11"/>
  <c r="G501" i="11"/>
  <c r="G502" i="11"/>
  <c r="G500" i="11"/>
  <c r="G499" i="11"/>
  <c r="M248" i="15" l="1"/>
  <c r="V246" i="15"/>
  <c r="M245" i="15"/>
  <c r="V245" i="15"/>
  <c r="M249" i="15"/>
  <c r="V248" i="15"/>
  <c r="M246" i="15"/>
  <c r="V249" i="15"/>
  <c r="M247" i="15"/>
  <c r="V247" i="15"/>
  <c r="V381" i="15"/>
  <c r="U381" i="15"/>
  <c r="M163" i="15"/>
  <c r="F164" i="15"/>
  <c r="N161" i="15"/>
  <c r="F165" i="15"/>
  <c r="G601" i="1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H96" i="5"/>
  <c r="CJ96" i="5"/>
  <c r="CL96" i="5"/>
  <c r="CQ96" i="5"/>
  <c r="CS96" i="5"/>
  <c r="CU96" i="5"/>
  <c r="CZ96" i="5"/>
  <c r="DB96" i="5"/>
  <c r="DD96" i="5"/>
  <c r="DI96" i="5"/>
  <c r="DK96" i="5"/>
  <c r="DM96" i="5"/>
  <c r="DR96" i="5"/>
  <c r="DT96" i="5"/>
  <c r="DV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E357" i="15"/>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112" i="15" s="1"/>
  <c r="U72" i="15"/>
  <c r="V116" i="15" s="1"/>
  <c r="U71" i="15"/>
  <c r="V115" i="15" s="1"/>
  <c r="U70" i="15"/>
  <c r="V114" i="15" s="1"/>
  <c r="U69" i="15"/>
  <c r="U114" i="15" s="1"/>
  <c r="U68" i="15"/>
  <c r="U116" i="15" s="1"/>
  <c r="U67" i="15"/>
  <c r="V113" i="15" s="1"/>
  <c r="U66" i="15"/>
  <c r="V112" i="15" s="1"/>
  <c r="U65" i="15"/>
  <c r="U115" i="15" s="1"/>
  <c r="U64" i="15"/>
  <c r="U113" i="15" s="1"/>
  <c r="P73" i="15"/>
  <c r="E108" i="15" s="1"/>
  <c r="P72" i="15"/>
  <c r="F109" i="15" s="1"/>
  <c r="P71" i="15"/>
  <c r="E105" i="15" s="1"/>
  <c r="P70" i="15"/>
  <c r="F108" i="15" s="1"/>
  <c r="P69" i="15"/>
  <c r="F107" i="15" s="1"/>
  <c r="P68" i="15"/>
  <c r="F106" i="15" s="1"/>
  <c r="P67" i="15"/>
  <c r="E109" i="15" s="1"/>
  <c r="P66" i="15"/>
  <c r="F105" i="15" s="1"/>
  <c r="P65" i="15"/>
  <c r="E106" i="15" s="1"/>
  <c r="P64" i="15"/>
  <c r="E107" i="15" s="1"/>
  <c r="J73" i="15"/>
  <c r="F93" i="15" s="1"/>
  <c r="J72" i="15"/>
  <c r="E95" i="15" s="1"/>
  <c r="J71" i="15"/>
  <c r="E94" i="15" s="1"/>
  <c r="J70" i="15"/>
  <c r="F95" i="15" s="1"/>
  <c r="J69" i="15"/>
  <c r="F92" i="15" s="1"/>
  <c r="J68" i="15"/>
  <c r="F94" i="15" s="1"/>
  <c r="J67" i="15"/>
  <c r="E93" i="15" s="1"/>
  <c r="J66" i="15"/>
  <c r="E92" i="15" s="1"/>
  <c r="J65" i="15"/>
  <c r="F91" i="15" s="1"/>
  <c r="J64" i="15"/>
  <c r="E91" i="15" s="1"/>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M129" i="12"/>
  <c r="F79" i="12"/>
  <c r="E79" i="12"/>
  <c r="D79" i="12"/>
  <c r="H75" i="12"/>
  <c r="H72" i="12"/>
  <c r="H65" i="12"/>
  <c r="H64" i="12"/>
  <c r="H53" i="12"/>
  <c r="H46" i="12"/>
  <c r="H44" i="12"/>
  <c r="H37" i="12"/>
  <c r="H19" i="12"/>
  <c r="H16" i="12"/>
  <c r="H12" i="12"/>
  <c r="H9" i="12"/>
  <c r="H7" i="12"/>
  <c r="H5" i="12"/>
  <c r="H77" i="12"/>
  <c r="H73" i="12"/>
  <c r="H70" i="12"/>
  <c r="H58" i="12"/>
  <c r="H55" i="12"/>
  <c r="H54" i="12"/>
  <c r="H50" i="12"/>
  <c r="H40" i="12"/>
  <c r="H31" i="12"/>
  <c r="H27" i="12"/>
  <c r="H25" i="12"/>
  <c r="H22" i="12"/>
  <c r="H71" i="12"/>
  <c r="H60" i="12"/>
  <c r="H59" i="12"/>
  <c r="H48" i="12"/>
  <c r="H45" i="12"/>
  <c r="H34" i="12"/>
  <c r="H33" i="12"/>
  <c r="H30" i="12"/>
  <c r="H24" i="12"/>
  <c r="H23" i="12"/>
  <c r="H13" i="12"/>
  <c r="H6" i="12"/>
  <c r="H76" i="12"/>
  <c r="H52" i="12"/>
  <c r="H29" i="12"/>
  <c r="H39" i="12"/>
  <c r="H26" i="12"/>
  <c r="H17" i="12"/>
  <c r="H67" i="12"/>
  <c r="H63" i="12"/>
  <c r="H57" i="12"/>
  <c r="H42" i="12"/>
  <c r="H11" i="12"/>
  <c r="H41" i="12"/>
  <c r="H8" i="12"/>
  <c r="H69" i="12"/>
  <c r="H68" i="12"/>
  <c r="H15" i="12"/>
  <c r="H36" i="12"/>
  <c r="H74" i="12"/>
  <c r="H51" i="12"/>
  <c r="H28" i="12"/>
  <c r="H18" i="12"/>
  <c r="H20" i="12"/>
  <c r="H62" i="12"/>
  <c r="H49" i="12"/>
  <c r="H32" i="12"/>
  <c r="H21" i="12"/>
  <c r="H66" i="12"/>
  <c r="H47" i="12"/>
  <c r="H35" i="12"/>
  <c r="M4646" i="8"/>
  <c r="M4645" i="8"/>
  <c r="M4644" i="8"/>
  <c r="M4643" i="8"/>
  <c r="M4642" i="8"/>
  <c r="M4641" i="8"/>
  <c r="M4640" i="8"/>
  <c r="M4639" i="8"/>
  <c r="M4638" i="8"/>
  <c r="M4637" i="8"/>
  <c r="M4636" i="8"/>
  <c r="M4635" i="8"/>
  <c r="M4634" i="8"/>
  <c r="M4633" i="8"/>
  <c r="M4632" i="8"/>
  <c r="M4631" i="8"/>
  <c r="M4630" i="8"/>
  <c r="M4629" i="8"/>
  <c r="M4628" i="8"/>
  <c r="M4627" i="8"/>
  <c r="M4626" i="8"/>
  <c r="M4625" i="8"/>
  <c r="M4624" i="8"/>
  <c r="M4623" i="8"/>
  <c r="M4622" i="8"/>
  <c r="M4621" i="8"/>
  <c r="M4620" i="8"/>
  <c r="M4619" i="8"/>
  <c r="M4618" i="8"/>
  <c r="M4617" i="8"/>
  <c r="M4616" i="8"/>
  <c r="M4615" i="8"/>
  <c r="M4614" i="8"/>
  <c r="M4613" i="8"/>
  <c r="M4612" i="8"/>
  <c r="M4611" i="8"/>
  <c r="M4610" i="8"/>
  <c r="M4609" i="8"/>
  <c r="M4608" i="8"/>
  <c r="M4607" i="8"/>
  <c r="M4606" i="8"/>
  <c r="M4605" i="8"/>
  <c r="M4604" i="8"/>
  <c r="M4603" i="8"/>
  <c r="M4602" i="8"/>
  <c r="M4601" i="8"/>
  <c r="M4600" i="8"/>
  <c r="M4599" i="8"/>
  <c r="M4598" i="8"/>
  <c r="M4597" i="8"/>
  <c r="M4596" i="8"/>
  <c r="M4595" i="8"/>
  <c r="M4594" i="8"/>
  <c r="M4593" i="8"/>
  <c r="M4592" i="8"/>
  <c r="M4591" i="8"/>
  <c r="M4590" i="8"/>
  <c r="M4589" i="8"/>
  <c r="M4588" i="8"/>
  <c r="M4587" i="8"/>
  <c r="M4586" i="8"/>
  <c r="M4585" i="8"/>
  <c r="M4584" i="8"/>
  <c r="M4583" i="8"/>
  <c r="M4582" i="8"/>
  <c r="M4581" i="8"/>
  <c r="M4580" i="8"/>
  <c r="M4579" i="8"/>
  <c r="M4578" i="8"/>
  <c r="M4577" i="8"/>
  <c r="M4576" i="8"/>
  <c r="M4575" i="8"/>
  <c r="M4574" i="8"/>
  <c r="M4573" i="8"/>
  <c r="M4572" i="8"/>
  <c r="M4571" i="8"/>
  <c r="M4570" i="8"/>
  <c r="M4569" i="8"/>
  <c r="M4568" i="8"/>
  <c r="M4567" i="8"/>
  <c r="M4566" i="8"/>
  <c r="M4565" i="8"/>
  <c r="M4564" i="8"/>
  <c r="M4563" i="8"/>
  <c r="M4562" i="8"/>
  <c r="M4561" i="8"/>
  <c r="M4560" i="8"/>
  <c r="M4559" i="8"/>
  <c r="M4552" i="8"/>
  <c r="M4551" i="8"/>
  <c r="M4550" i="8"/>
  <c r="M4549" i="8"/>
  <c r="M4548" i="8"/>
  <c r="M4547" i="8"/>
  <c r="M4546" i="8"/>
  <c r="M4545" i="8"/>
  <c r="M4544" i="8"/>
  <c r="M4543" i="8"/>
  <c r="M4542" i="8"/>
  <c r="M4541" i="8"/>
  <c r="M4540" i="8"/>
  <c r="M4539" i="8"/>
  <c r="M4538" i="8"/>
  <c r="M4537" i="8"/>
  <c r="M4536" i="8"/>
  <c r="M4535" i="8"/>
  <c r="M4534" i="8"/>
  <c r="M4533" i="8"/>
  <c r="M4532" i="8"/>
  <c r="M4531" i="8"/>
  <c r="M4530" i="8"/>
  <c r="M4529" i="8"/>
  <c r="M4528" i="8"/>
  <c r="M4527" i="8"/>
  <c r="M4526" i="8"/>
  <c r="M4525" i="8"/>
  <c r="M4524" i="8"/>
  <c r="M4523" i="8"/>
  <c r="M4522" i="8"/>
  <c r="M4521" i="8"/>
  <c r="M4520" i="8"/>
  <c r="M4519" i="8"/>
  <c r="M4518" i="8"/>
  <c r="M4517" i="8"/>
  <c r="M4516" i="8"/>
  <c r="M4515" i="8"/>
  <c r="M4514" i="8"/>
  <c r="M4513" i="8"/>
  <c r="M4512" i="8"/>
  <c r="M4511" i="8"/>
  <c r="M4510" i="8"/>
  <c r="M4509" i="8"/>
  <c r="M4508" i="8"/>
  <c r="M4507" i="8"/>
  <c r="M4506" i="8"/>
  <c r="M4505" i="8"/>
  <c r="M4504" i="8"/>
  <c r="M4503" i="8"/>
  <c r="M4502" i="8"/>
  <c r="M4501" i="8"/>
  <c r="M4500" i="8"/>
  <c r="M4499" i="8"/>
  <c r="M4498" i="8"/>
  <c r="M4497" i="8"/>
  <c r="M4496" i="8"/>
  <c r="M4495" i="8"/>
  <c r="M4494" i="8"/>
  <c r="M4493" i="8"/>
  <c r="M4492" i="8"/>
  <c r="M4491" i="8"/>
  <c r="M4490" i="8"/>
  <c r="M4489" i="8"/>
  <c r="M4488" i="8"/>
  <c r="M4487" i="8"/>
  <c r="M4486" i="8"/>
  <c r="M4485" i="8"/>
  <c r="M4484" i="8"/>
  <c r="M4483" i="8"/>
  <c r="M4482" i="8"/>
  <c r="M4481" i="8"/>
  <c r="M4480" i="8"/>
  <c r="M4479" i="8"/>
  <c r="M4478" i="8"/>
  <c r="M4477" i="8"/>
  <c r="M4476" i="8"/>
  <c r="M4475" i="8"/>
  <c r="M4474" i="8"/>
  <c r="M4473" i="8"/>
  <c r="M4472" i="8"/>
  <c r="M4471" i="8"/>
  <c r="M4470" i="8"/>
  <c r="M4469" i="8"/>
  <c r="M4468" i="8"/>
  <c r="M4467" i="8"/>
  <c r="M4466" i="8"/>
  <c r="M446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V300" i="5"/>
  <c r="DT300" i="5"/>
  <c r="DR300" i="5"/>
  <c r="DM300" i="5"/>
  <c r="DK300" i="5"/>
  <c r="DI300" i="5"/>
  <c r="DD300" i="5"/>
  <c r="DB300" i="5"/>
  <c r="CZ300" i="5"/>
  <c r="CU300" i="5"/>
  <c r="CS300" i="5"/>
  <c r="CQ300" i="5"/>
  <c r="CL300" i="5"/>
  <c r="CJ300" i="5"/>
  <c r="CH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V297" i="5"/>
  <c r="DT297" i="5"/>
  <c r="DR297" i="5"/>
  <c r="DM297" i="5"/>
  <c r="DK297" i="5"/>
  <c r="DI297" i="5"/>
  <c r="DD297" i="5"/>
  <c r="DB297" i="5"/>
  <c r="CZ297" i="5"/>
  <c r="CU297" i="5"/>
  <c r="CS297" i="5"/>
  <c r="CQ297" i="5"/>
  <c r="CL297" i="5"/>
  <c r="CJ297" i="5"/>
  <c r="CH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V294" i="5"/>
  <c r="DT294" i="5"/>
  <c r="DR294" i="5"/>
  <c r="DM294" i="5"/>
  <c r="DK294" i="5"/>
  <c r="DI294" i="5"/>
  <c r="DD294" i="5"/>
  <c r="DB294" i="5"/>
  <c r="CZ294" i="5"/>
  <c r="CU294" i="5"/>
  <c r="CS294" i="5"/>
  <c r="CQ294" i="5"/>
  <c r="CL294" i="5"/>
  <c r="CJ294" i="5"/>
  <c r="CH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V291" i="5"/>
  <c r="DT291" i="5"/>
  <c r="DR291" i="5"/>
  <c r="DM291" i="5"/>
  <c r="DK291" i="5"/>
  <c r="DI291" i="5"/>
  <c r="DD291" i="5"/>
  <c r="DB291" i="5"/>
  <c r="CZ291" i="5"/>
  <c r="CU291" i="5"/>
  <c r="CS291" i="5"/>
  <c r="CQ291" i="5"/>
  <c r="CL291" i="5"/>
  <c r="CJ291" i="5"/>
  <c r="CH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V288" i="5"/>
  <c r="DT288" i="5"/>
  <c r="DR288" i="5"/>
  <c r="DM288" i="5"/>
  <c r="DK288" i="5"/>
  <c r="DI288" i="5"/>
  <c r="DD288" i="5"/>
  <c r="DB288" i="5"/>
  <c r="CZ288" i="5"/>
  <c r="CU288" i="5"/>
  <c r="CS288" i="5"/>
  <c r="CQ288" i="5"/>
  <c r="CL288" i="5"/>
  <c r="CJ288" i="5"/>
  <c r="CH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V285" i="5"/>
  <c r="DT285" i="5"/>
  <c r="DR285" i="5"/>
  <c r="DM285" i="5"/>
  <c r="DK285" i="5"/>
  <c r="DI285" i="5"/>
  <c r="DD285" i="5"/>
  <c r="DB285" i="5"/>
  <c r="CZ285" i="5"/>
  <c r="CU285" i="5"/>
  <c r="CS285" i="5"/>
  <c r="CQ285" i="5"/>
  <c r="CL285" i="5"/>
  <c r="CJ285" i="5"/>
  <c r="CH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V279" i="5"/>
  <c r="DT279" i="5"/>
  <c r="DR279" i="5"/>
  <c r="DM279" i="5"/>
  <c r="DK279" i="5"/>
  <c r="DI279" i="5"/>
  <c r="DD279" i="5"/>
  <c r="DB279" i="5"/>
  <c r="CZ279" i="5"/>
  <c r="CU279" i="5"/>
  <c r="CS279" i="5"/>
  <c r="CQ279" i="5"/>
  <c r="CL279" i="5"/>
  <c r="CJ279" i="5"/>
  <c r="CH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V276" i="5"/>
  <c r="DT276" i="5"/>
  <c r="DR276" i="5"/>
  <c r="DM276" i="5"/>
  <c r="DK276" i="5"/>
  <c r="DI276" i="5"/>
  <c r="DD276" i="5"/>
  <c r="DB276" i="5"/>
  <c r="CZ276" i="5"/>
  <c r="CU276" i="5"/>
  <c r="CS276" i="5"/>
  <c r="CQ276" i="5"/>
  <c r="CL276" i="5"/>
  <c r="CJ276" i="5"/>
  <c r="CH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V273" i="5"/>
  <c r="DT273" i="5"/>
  <c r="DR273" i="5"/>
  <c r="DM273" i="5"/>
  <c r="DK273" i="5"/>
  <c r="DI273" i="5"/>
  <c r="DD273" i="5"/>
  <c r="DB273" i="5"/>
  <c r="CZ273" i="5"/>
  <c r="CU273" i="5"/>
  <c r="CS273" i="5"/>
  <c r="CQ273" i="5"/>
  <c r="CL273" i="5"/>
  <c r="CJ273" i="5"/>
  <c r="CH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V270" i="5"/>
  <c r="DT270" i="5"/>
  <c r="DR270" i="5"/>
  <c r="DM270" i="5"/>
  <c r="DK270" i="5"/>
  <c r="DI270" i="5"/>
  <c r="DD270" i="5"/>
  <c r="DB270" i="5"/>
  <c r="CZ270" i="5"/>
  <c r="CU270" i="5"/>
  <c r="CS270" i="5"/>
  <c r="CQ270" i="5"/>
  <c r="CL270" i="5"/>
  <c r="CJ270" i="5"/>
  <c r="CH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V267" i="5"/>
  <c r="DT267" i="5"/>
  <c r="DR267" i="5"/>
  <c r="DM267" i="5"/>
  <c r="DK267" i="5"/>
  <c r="DI267" i="5"/>
  <c r="DD267" i="5"/>
  <c r="DB267" i="5"/>
  <c r="CZ267" i="5"/>
  <c r="CU267" i="5"/>
  <c r="CS267" i="5"/>
  <c r="CQ267" i="5"/>
  <c r="CL267" i="5"/>
  <c r="CJ267" i="5"/>
  <c r="CH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V264" i="5"/>
  <c r="DT264" i="5"/>
  <c r="DR264" i="5"/>
  <c r="DM264" i="5"/>
  <c r="DK264" i="5"/>
  <c r="DI264" i="5"/>
  <c r="DD264" i="5"/>
  <c r="DB264" i="5"/>
  <c r="CZ264" i="5"/>
  <c r="CU264" i="5"/>
  <c r="CS264" i="5"/>
  <c r="CQ264" i="5"/>
  <c r="CL264" i="5"/>
  <c r="CJ264" i="5"/>
  <c r="CH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V261" i="5"/>
  <c r="DT261" i="5"/>
  <c r="DR261" i="5"/>
  <c r="DM261" i="5"/>
  <c r="DK261" i="5"/>
  <c r="DI261" i="5"/>
  <c r="DD261" i="5"/>
  <c r="DB261" i="5"/>
  <c r="CZ261" i="5"/>
  <c r="CU261" i="5"/>
  <c r="CS261" i="5"/>
  <c r="CQ261" i="5"/>
  <c r="CL261" i="5"/>
  <c r="CJ261" i="5"/>
  <c r="CH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V258" i="5"/>
  <c r="DT258" i="5"/>
  <c r="DR258" i="5"/>
  <c r="DM258" i="5"/>
  <c r="DK258" i="5"/>
  <c r="DI258" i="5"/>
  <c r="DD258" i="5"/>
  <c r="DB258" i="5"/>
  <c r="CZ258" i="5"/>
  <c r="CU258" i="5"/>
  <c r="CS258" i="5"/>
  <c r="CQ258" i="5"/>
  <c r="CL258" i="5"/>
  <c r="CJ258" i="5"/>
  <c r="CH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V255" i="5"/>
  <c r="DT255" i="5"/>
  <c r="DR255" i="5"/>
  <c r="DM255" i="5"/>
  <c r="DK255" i="5"/>
  <c r="DI255" i="5"/>
  <c r="DD255" i="5"/>
  <c r="DB255" i="5"/>
  <c r="CZ255" i="5"/>
  <c r="CU255" i="5"/>
  <c r="CS255" i="5"/>
  <c r="CQ255" i="5"/>
  <c r="CL255" i="5"/>
  <c r="CJ255" i="5"/>
  <c r="CH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V252" i="5"/>
  <c r="DT252" i="5"/>
  <c r="DR252" i="5"/>
  <c r="DM252" i="5"/>
  <c r="DK252" i="5"/>
  <c r="DI252" i="5"/>
  <c r="DD252" i="5"/>
  <c r="DB252" i="5"/>
  <c r="CZ252" i="5"/>
  <c r="CU252" i="5"/>
  <c r="CS252" i="5"/>
  <c r="CQ252" i="5"/>
  <c r="CL252" i="5"/>
  <c r="CJ252" i="5"/>
  <c r="CH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V249" i="5"/>
  <c r="DT249" i="5"/>
  <c r="DR249" i="5"/>
  <c r="DM249" i="5"/>
  <c r="DK249" i="5"/>
  <c r="DI249" i="5"/>
  <c r="DD249" i="5"/>
  <c r="DB249" i="5"/>
  <c r="CZ249" i="5"/>
  <c r="CU249" i="5"/>
  <c r="CS249" i="5"/>
  <c r="CQ249" i="5"/>
  <c r="CL249" i="5"/>
  <c r="CJ249" i="5"/>
  <c r="CH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V246" i="5"/>
  <c r="DT246" i="5"/>
  <c r="DR246" i="5"/>
  <c r="DM246" i="5"/>
  <c r="DK246" i="5"/>
  <c r="DI246" i="5"/>
  <c r="DD246" i="5"/>
  <c r="DB246" i="5"/>
  <c r="CZ246" i="5"/>
  <c r="CU246" i="5"/>
  <c r="CS246" i="5"/>
  <c r="CQ246" i="5"/>
  <c r="CL246" i="5"/>
  <c r="CJ246" i="5"/>
  <c r="CH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V240" i="5"/>
  <c r="DT240" i="5"/>
  <c r="DR240" i="5"/>
  <c r="DM240" i="5"/>
  <c r="DK240" i="5"/>
  <c r="DI240" i="5"/>
  <c r="DD240" i="5"/>
  <c r="DB240" i="5"/>
  <c r="CZ240" i="5"/>
  <c r="CU240" i="5"/>
  <c r="CS240" i="5"/>
  <c r="CQ240" i="5"/>
  <c r="CL240" i="5"/>
  <c r="CJ240" i="5"/>
  <c r="CH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V234" i="5"/>
  <c r="DT234" i="5"/>
  <c r="DR234" i="5"/>
  <c r="DM234" i="5"/>
  <c r="DK234" i="5"/>
  <c r="DI234" i="5"/>
  <c r="DD234" i="5"/>
  <c r="DB234" i="5"/>
  <c r="CZ234" i="5"/>
  <c r="CU234" i="5"/>
  <c r="CS234" i="5"/>
  <c r="CQ234" i="5"/>
  <c r="CL234" i="5"/>
  <c r="CJ234" i="5"/>
  <c r="CH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V231" i="5"/>
  <c r="DT231" i="5"/>
  <c r="DR231" i="5"/>
  <c r="DM231" i="5"/>
  <c r="DK231" i="5"/>
  <c r="DI231" i="5"/>
  <c r="DD231" i="5"/>
  <c r="DB231" i="5"/>
  <c r="CZ231" i="5"/>
  <c r="CU231" i="5"/>
  <c r="CS231" i="5"/>
  <c r="CQ231" i="5"/>
  <c r="CL231" i="5"/>
  <c r="CJ231" i="5"/>
  <c r="CH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V225" i="5"/>
  <c r="DT225" i="5"/>
  <c r="DR225" i="5"/>
  <c r="DM225" i="5"/>
  <c r="DK225" i="5"/>
  <c r="DI225" i="5"/>
  <c r="DD225" i="5"/>
  <c r="DB225" i="5"/>
  <c r="CZ225" i="5"/>
  <c r="CU225" i="5"/>
  <c r="CS225" i="5"/>
  <c r="CQ225" i="5"/>
  <c r="CL225" i="5"/>
  <c r="CJ225" i="5"/>
  <c r="CH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V222" i="5"/>
  <c r="DT222" i="5"/>
  <c r="DR222" i="5"/>
  <c r="DM222" i="5"/>
  <c r="DK222" i="5"/>
  <c r="DI222" i="5"/>
  <c r="DD222" i="5"/>
  <c r="DB222" i="5"/>
  <c r="CZ222" i="5"/>
  <c r="CU222" i="5"/>
  <c r="CS222" i="5"/>
  <c r="CQ222" i="5"/>
  <c r="CL222" i="5"/>
  <c r="CJ222" i="5"/>
  <c r="CH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V216" i="5"/>
  <c r="DT216" i="5"/>
  <c r="DR216" i="5"/>
  <c r="DM216" i="5"/>
  <c r="DK216" i="5"/>
  <c r="DI216" i="5"/>
  <c r="DD216" i="5"/>
  <c r="DB216" i="5"/>
  <c r="CZ216" i="5"/>
  <c r="CU216" i="5"/>
  <c r="CS216" i="5"/>
  <c r="CQ216" i="5"/>
  <c r="CL216" i="5"/>
  <c r="CJ216" i="5"/>
  <c r="CH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V213" i="5"/>
  <c r="DT213" i="5"/>
  <c r="DR213" i="5"/>
  <c r="DM213" i="5"/>
  <c r="DK213" i="5"/>
  <c r="DI213" i="5"/>
  <c r="DD213" i="5"/>
  <c r="DB213" i="5"/>
  <c r="CZ213" i="5"/>
  <c r="CU213" i="5"/>
  <c r="CS213" i="5"/>
  <c r="CQ213" i="5"/>
  <c r="CL213" i="5"/>
  <c r="CJ213" i="5"/>
  <c r="CH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V210" i="5"/>
  <c r="DT210" i="5"/>
  <c r="DR210" i="5"/>
  <c r="DM210" i="5"/>
  <c r="DK210" i="5"/>
  <c r="DI210" i="5"/>
  <c r="DD210" i="5"/>
  <c r="DB210" i="5"/>
  <c r="CZ210" i="5"/>
  <c r="CU210" i="5"/>
  <c r="CS210" i="5"/>
  <c r="CQ210" i="5"/>
  <c r="CL210" i="5"/>
  <c r="CJ210" i="5"/>
  <c r="CH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V207" i="5"/>
  <c r="DT207" i="5"/>
  <c r="DR207" i="5"/>
  <c r="DM207" i="5"/>
  <c r="DK207" i="5"/>
  <c r="DI207" i="5"/>
  <c r="DD207" i="5"/>
  <c r="DB207" i="5"/>
  <c r="CZ207" i="5"/>
  <c r="CU207" i="5"/>
  <c r="CS207" i="5"/>
  <c r="CQ207" i="5"/>
  <c r="CL207" i="5"/>
  <c r="CJ207" i="5"/>
  <c r="CH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V204" i="5"/>
  <c r="DT204" i="5"/>
  <c r="DR204" i="5"/>
  <c r="DM204" i="5"/>
  <c r="DK204" i="5"/>
  <c r="DI204" i="5"/>
  <c r="DD204" i="5"/>
  <c r="DB204" i="5"/>
  <c r="CZ204" i="5"/>
  <c r="CU204" i="5"/>
  <c r="CS204" i="5"/>
  <c r="CQ204" i="5"/>
  <c r="CL204" i="5"/>
  <c r="CJ204" i="5"/>
  <c r="CH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V201" i="5"/>
  <c r="DT201" i="5"/>
  <c r="DR201" i="5"/>
  <c r="DM201" i="5"/>
  <c r="DK201" i="5"/>
  <c r="DI201" i="5"/>
  <c r="DD201" i="5"/>
  <c r="DB201" i="5"/>
  <c r="CZ201" i="5"/>
  <c r="CU201" i="5"/>
  <c r="CS201" i="5"/>
  <c r="CQ201" i="5"/>
  <c r="CL201" i="5"/>
  <c r="CJ201" i="5"/>
  <c r="CH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V198" i="5"/>
  <c r="DT198" i="5"/>
  <c r="DR198" i="5"/>
  <c r="DM198" i="5"/>
  <c r="DK198" i="5"/>
  <c r="DI198" i="5"/>
  <c r="DD198" i="5"/>
  <c r="DB198" i="5"/>
  <c r="CZ198" i="5"/>
  <c r="CU198" i="5"/>
  <c r="CS198" i="5"/>
  <c r="CQ198" i="5"/>
  <c r="CL198" i="5"/>
  <c r="CJ198" i="5"/>
  <c r="CH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V195" i="5"/>
  <c r="DT195" i="5"/>
  <c r="DR195" i="5"/>
  <c r="DM195" i="5"/>
  <c r="DK195" i="5"/>
  <c r="DI195" i="5"/>
  <c r="DD195" i="5"/>
  <c r="DB195" i="5"/>
  <c r="CZ195" i="5"/>
  <c r="CU195" i="5"/>
  <c r="CS195" i="5"/>
  <c r="CQ195" i="5"/>
  <c r="CL195" i="5"/>
  <c r="CJ195" i="5"/>
  <c r="CH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V192" i="5"/>
  <c r="DT192" i="5"/>
  <c r="DR192" i="5"/>
  <c r="DM192" i="5"/>
  <c r="DK192" i="5"/>
  <c r="DI192" i="5"/>
  <c r="DD192" i="5"/>
  <c r="DB192" i="5"/>
  <c r="CZ192" i="5"/>
  <c r="CU192" i="5"/>
  <c r="CS192" i="5"/>
  <c r="CQ192" i="5"/>
  <c r="CL192" i="5"/>
  <c r="CJ192" i="5"/>
  <c r="CH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V189" i="5"/>
  <c r="DT189" i="5"/>
  <c r="DR189" i="5"/>
  <c r="DM189" i="5"/>
  <c r="DK189" i="5"/>
  <c r="DI189" i="5"/>
  <c r="DD189" i="5"/>
  <c r="DB189" i="5"/>
  <c r="CZ189" i="5"/>
  <c r="CU189" i="5"/>
  <c r="CS189" i="5"/>
  <c r="CQ189" i="5"/>
  <c r="CL189" i="5"/>
  <c r="CJ189" i="5"/>
  <c r="CH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V186" i="5"/>
  <c r="DT186" i="5"/>
  <c r="DR186" i="5"/>
  <c r="DM186" i="5"/>
  <c r="DK186" i="5"/>
  <c r="DI186" i="5"/>
  <c r="DD186" i="5"/>
  <c r="DB186" i="5"/>
  <c r="CZ186" i="5"/>
  <c r="CU186" i="5"/>
  <c r="CS186" i="5"/>
  <c r="CQ186" i="5"/>
  <c r="CL186" i="5"/>
  <c r="CJ186" i="5"/>
  <c r="CH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V180" i="5"/>
  <c r="DT180" i="5"/>
  <c r="DR180" i="5"/>
  <c r="DM180" i="5"/>
  <c r="DK180" i="5"/>
  <c r="DI180" i="5"/>
  <c r="DD180" i="5"/>
  <c r="DB180" i="5"/>
  <c r="CZ180" i="5"/>
  <c r="CU180" i="5"/>
  <c r="CS180" i="5"/>
  <c r="CQ180" i="5"/>
  <c r="CL180" i="5"/>
  <c r="CJ180" i="5"/>
  <c r="CH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V177" i="5"/>
  <c r="DT177" i="5"/>
  <c r="DR177" i="5"/>
  <c r="DM177" i="5"/>
  <c r="DK177" i="5"/>
  <c r="DI177" i="5"/>
  <c r="DD177" i="5"/>
  <c r="DB177" i="5"/>
  <c r="CZ177" i="5"/>
  <c r="CU177" i="5"/>
  <c r="CS177" i="5"/>
  <c r="CQ177" i="5"/>
  <c r="CL177" i="5"/>
  <c r="CJ177" i="5"/>
  <c r="CH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V174" i="5"/>
  <c r="DT174" i="5"/>
  <c r="DR174" i="5"/>
  <c r="DM174" i="5"/>
  <c r="DK174" i="5"/>
  <c r="DI174" i="5"/>
  <c r="DD174" i="5"/>
  <c r="DB174" i="5"/>
  <c r="CZ174" i="5"/>
  <c r="CU174" i="5"/>
  <c r="CS174" i="5"/>
  <c r="CQ174" i="5"/>
  <c r="CL174" i="5"/>
  <c r="CJ174" i="5"/>
  <c r="CH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V171" i="5"/>
  <c r="DT171" i="5"/>
  <c r="DR171" i="5"/>
  <c r="DM171" i="5"/>
  <c r="DK171" i="5"/>
  <c r="DI171" i="5"/>
  <c r="DD171" i="5"/>
  <c r="DB171" i="5"/>
  <c r="CZ171" i="5"/>
  <c r="CU171" i="5"/>
  <c r="CS171" i="5"/>
  <c r="CQ171" i="5"/>
  <c r="CL171" i="5"/>
  <c r="CJ171" i="5"/>
  <c r="CH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V168" i="5"/>
  <c r="DT168" i="5"/>
  <c r="DR168" i="5"/>
  <c r="DM168" i="5"/>
  <c r="DK168" i="5"/>
  <c r="DI168" i="5"/>
  <c r="DD168" i="5"/>
  <c r="DB168" i="5"/>
  <c r="CZ168" i="5"/>
  <c r="CU168" i="5"/>
  <c r="CS168" i="5"/>
  <c r="CQ168" i="5"/>
  <c r="CL168" i="5"/>
  <c r="CJ168" i="5"/>
  <c r="CH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V165" i="5"/>
  <c r="DT165" i="5"/>
  <c r="DR165" i="5"/>
  <c r="DM165" i="5"/>
  <c r="DK165" i="5"/>
  <c r="DI165" i="5"/>
  <c r="DD165" i="5"/>
  <c r="DB165" i="5"/>
  <c r="CZ165" i="5"/>
  <c r="CU165" i="5"/>
  <c r="CS165" i="5"/>
  <c r="CQ165" i="5"/>
  <c r="CL165" i="5"/>
  <c r="CJ165" i="5"/>
  <c r="CH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V162" i="5"/>
  <c r="DT162" i="5"/>
  <c r="DR162" i="5"/>
  <c r="DM162" i="5"/>
  <c r="DK162" i="5"/>
  <c r="DI162" i="5"/>
  <c r="DD162" i="5"/>
  <c r="DB162" i="5"/>
  <c r="CZ162" i="5"/>
  <c r="CU162" i="5"/>
  <c r="CS162" i="5"/>
  <c r="CQ162" i="5"/>
  <c r="CL162" i="5"/>
  <c r="CJ162" i="5"/>
  <c r="CH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V159" i="5"/>
  <c r="DT159" i="5"/>
  <c r="DR159" i="5"/>
  <c r="DM159" i="5"/>
  <c r="DK159" i="5"/>
  <c r="DI159" i="5"/>
  <c r="DD159" i="5"/>
  <c r="DB159" i="5"/>
  <c r="CZ159" i="5"/>
  <c r="CU159" i="5"/>
  <c r="CS159" i="5"/>
  <c r="CQ159" i="5"/>
  <c r="CL159" i="5"/>
  <c r="CJ159" i="5"/>
  <c r="CH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V156" i="5"/>
  <c r="DT156" i="5"/>
  <c r="DR156" i="5"/>
  <c r="DM156" i="5"/>
  <c r="DK156" i="5"/>
  <c r="DI156" i="5"/>
  <c r="DD156" i="5"/>
  <c r="DB156" i="5"/>
  <c r="CZ156" i="5"/>
  <c r="CU156" i="5"/>
  <c r="CS156" i="5"/>
  <c r="CQ156" i="5"/>
  <c r="CL156" i="5"/>
  <c r="CJ156" i="5"/>
  <c r="CH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V153" i="5"/>
  <c r="DT153" i="5"/>
  <c r="DR153" i="5"/>
  <c r="DM153" i="5"/>
  <c r="DK153" i="5"/>
  <c r="DI153" i="5"/>
  <c r="DD153" i="5"/>
  <c r="DB153" i="5"/>
  <c r="CZ153" i="5"/>
  <c r="CU153" i="5"/>
  <c r="CS153" i="5"/>
  <c r="CQ153" i="5"/>
  <c r="CL153" i="5"/>
  <c r="CJ153" i="5"/>
  <c r="CH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V147" i="5"/>
  <c r="DT147" i="5"/>
  <c r="DR147" i="5"/>
  <c r="DM147" i="5"/>
  <c r="DK147" i="5"/>
  <c r="DI147" i="5"/>
  <c r="DD147" i="5"/>
  <c r="DB147" i="5"/>
  <c r="CZ147" i="5"/>
  <c r="CU147" i="5"/>
  <c r="CS147" i="5"/>
  <c r="CQ147" i="5"/>
  <c r="CL147" i="5"/>
  <c r="CJ147" i="5"/>
  <c r="CH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V141" i="5"/>
  <c r="DT141" i="5"/>
  <c r="DR141" i="5"/>
  <c r="DM141" i="5"/>
  <c r="DK141" i="5"/>
  <c r="DI141" i="5"/>
  <c r="DD141" i="5"/>
  <c r="DB141" i="5"/>
  <c r="CZ141" i="5"/>
  <c r="CU141" i="5"/>
  <c r="CS141" i="5"/>
  <c r="CQ141" i="5"/>
  <c r="CL141" i="5"/>
  <c r="CJ141" i="5"/>
  <c r="CH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V138" i="5"/>
  <c r="DT138" i="5"/>
  <c r="DR138" i="5"/>
  <c r="DM138" i="5"/>
  <c r="DK138" i="5"/>
  <c r="DI138" i="5"/>
  <c r="DD138" i="5"/>
  <c r="DB138" i="5"/>
  <c r="CZ138" i="5"/>
  <c r="CU138" i="5"/>
  <c r="CS138" i="5"/>
  <c r="CQ138" i="5"/>
  <c r="CL138" i="5"/>
  <c r="CJ138" i="5"/>
  <c r="CH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V135" i="5"/>
  <c r="DT135" i="5"/>
  <c r="DR135" i="5"/>
  <c r="DM135" i="5"/>
  <c r="DK135" i="5"/>
  <c r="DI135" i="5"/>
  <c r="DD135" i="5"/>
  <c r="DB135" i="5"/>
  <c r="CZ135" i="5"/>
  <c r="CU135" i="5"/>
  <c r="CS135" i="5"/>
  <c r="CQ135" i="5"/>
  <c r="CL135" i="5"/>
  <c r="CJ135" i="5"/>
  <c r="CH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V129" i="5"/>
  <c r="DT129" i="5"/>
  <c r="DR129" i="5"/>
  <c r="DM129" i="5"/>
  <c r="DK129" i="5"/>
  <c r="DI129" i="5"/>
  <c r="DD129" i="5"/>
  <c r="DB129" i="5"/>
  <c r="CZ129" i="5"/>
  <c r="CU129" i="5"/>
  <c r="CS129" i="5"/>
  <c r="CQ129" i="5"/>
  <c r="CL129" i="5"/>
  <c r="CJ129" i="5"/>
  <c r="CH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V126" i="5"/>
  <c r="DT126" i="5"/>
  <c r="DR126" i="5"/>
  <c r="DM126" i="5"/>
  <c r="DK126" i="5"/>
  <c r="DI126" i="5"/>
  <c r="DD126" i="5"/>
  <c r="DB126" i="5"/>
  <c r="CZ126" i="5"/>
  <c r="CU126" i="5"/>
  <c r="CS126" i="5"/>
  <c r="CQ126" i="5"/>
  <c r="CL126" i="5"/>
  <c r="CJ126" i="5"/>
  <c r="CH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V123" i="5"/>
  <c r="DT123" i="5"/>
  <c r="DR123" i="5"/>
  <c r="DM123" i="5"/>
  <c r="DK123" i="5"/>
  <c r="DI123" i="5"/>
  <c r="DD123" i="5"/>
  <c r="DB123" i="5"/>
  <c r="CZ123" i="5"/>
  <c r="CU123" i="5"/>
  <c r="CS123" i="5"/>
  <c r="CQ123" i="5"/>
  <c r="CL123" i="5"/>
  <c r="CJ123" i="5"/>
  <c r="CH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V120" i="5"/>
  <c r="DT120" i="5"/>
  <c r="DR120" i="5"/>
  <c r="DM120" i="5"/>
  <c r="DK120" i="5"/>
  <c r="DI120" i="5"/>
  <c r="DD120" i="5"/>
  <c r="DB120" i="5"/>
  <c r="CZ120" i="5"/>
  <c r="CU120" i="5"/>
  <c r="CS120" i="5"/>
  <c r="CQ120" i="5"/>
  <c r="CL120" i="5"/>
  <c r="CJ120" i="5"/>
  <c r="CH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V117" i="5"/>
  <c r="DT117" i="5"/>
  <c r="DR117" i="5"/>
  <c r="DM117" i="5"/>
  <c r="DK117" i="5"/>
  <c r="DI117" i="5"/>
  <c r="DD117" i="5"/>
  <c r="DB117" i="5"/>
  <c r="CZ117" i="5"/>
  <c r="CU117" i="5"/>
  <c r="CS117" i="5"/>
  <c r="CQ117" i="5"/>
  <c r="CL117" i="5"/>
  <c r="CJ117" i="5"/>
  <c r="CH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V114" i="5"/>
  <c r="DT114" i="5"/>
  <c r="DR114" i="5"/>
  <c r="DM114" i="5"/>
  <c r="DK114" i="5"/>
  <c r="DI114" i="5"/>
  <c r="DD114" i="5"/>
  <c r="DB114" i="5"/>
  <c r="CZ114" i="5"/>
  <c r="CU114" i="5"/>
  <c r="CS114" i="5"/>
  <c r="CQ114" i="5"/>
  <c r="CL114" i="5"/>
  <c r="CJ114" i="5"/>
  <c r="CH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V111" i="5"/>
  <c r="DT111" i="5"/>
  <c r="DR111" i="5"/>
  <c r="DM111" i="5"/>
  <c r="DK111" i="5"/>
  <c r="DI111" i="5"/>
  <c r="DD111" i="5"/>
  <c r="DB111" i="5"/>
  <c r="CZ111" i="5"/>
  <c r="CU111" i="5"/>
  <c r="CS111" i="5"/>
  <c r="CQ111" i="5"/>
  <c r="CL111" i="5"/>
  <c r="CJ111" i="5"/>
  <c r="CH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V108" i="5"/>
  <c r="DT108" i="5"/>
  <c r="DR108" i="5"/>
  <c r="DM108" i="5"/>
  <c r="DK108" i="5"/>
  <c r="DI108" i="5"/>
  <c r="DD108" i="5"/>
  <c r="DB108" i="5"/>
  <c r="CZ108" i="5"/>
  <c r="CU108" i="5"/>
  <c r="CS108" i="5"/>
  <c r="CQ108" i="5"/>
  <c r="CL108" i="5"/>
  <c r="CJ108" i="5"/>
  <c r="CH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V105" i="5"/>
  <c r="DT105" i="5"/>
  <c r="DR105" i="5"/>
  <c r="DM105" i="5"/>
  <c r="DK105" i="5"/>
  <c r="DI105" i="5"/>
  <c r="DD105" i="5"/>
  <c r="DB105" i="5"/>
  <c r="CZ105" i="5"/>
  <c r="CU105" i="5"/>
  <c r="CS105" i="5"/>
  <c r="CQ105" i="5"/>
  <c r="CL105" i="5"/>
  <c r="CJ105" i="5"/>
  <c r="CH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V102" i="5"/>
  <c r="DT102" i="5"/>
  <c r="DR102" i="5"/>
  <c r="DM102" i="5"/>
  <c r="DK102" i="5"/>
  <c r="DI102" i="5"/>
  <c r="DD102" i="5"/>
  <c r="DB102" i="5"/>
  <c r="CZ102" i="5"/>
  <c r="CU102" i="5"/>
  <c r="CS102" i="5"/>
  <c r="CQ102" i="5"/>
  <c r="CL102" i="5"/>
  <c r="CJ102" i="5"/>
  <c r="CH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V99" i="5"/>
  <c r="DT99" i="5"/>
  <c r="DR99" i="5"/>
  <c r="DM99" i="5"/>
  <c r="DK99" i="5"/>
  <c r="DI99" i="5"/>
  <c r="DD99" i="5"/>
  <c r="DB99" i="5"/>
  <c r="CZ99" i="5"/>
  <c r="CU99" i="5"/>
  <c r="CS99" i="5"/>
  <c r="CQ99" i="5"/>
  <c r="CL99" i="5"/>
  <c r="CJ99" i="5"/>
  <c r="CH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V93" i="5"/>
  <c r="DT93" i="5"/>
  <c r="DR93" i="5"/>
  <c r="DM93" i="5"/>
  <c r="DK93" i="5"/>
  <c r="DI93" i="5"/>
  <c r="DD93" i="5"/>
  <c r="DB93" i="5"/>
  <c r="CZ93" i="5"/>
  <c r="CU93" i="5"/>
  <c r="CS93" i="5"/>
  <c r="CQ93" i="5"/>
  <c r="CL93" i="5"/>
  <c r="CJ93" i="5"/>
  <c r="CH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V90" i="5"/>
  <c r="DT90" i="5"/>
  <c r="DR90" i="5"/>
  <c r="DM90" i="5"/>
  <c r="DK90" i="5"/>
  <c r="DI90" i="5"/>
  <c r="DD90" i="5"/>
  <c r="DB90" i="5"/>
  <c r="CZ90" i="5"/>
  <c r="CU90" i="5"/>
  <c r="CS90" i="5"/>
  <c r="CQ90" i="5"/>
  <c r="CL90" i="5"/>
  <c r="CJ90" i="5"/>
  <c r="CH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V87" i="5"/>
  <c r="DT87" i="5"/>
  <c r="DR87" i="5"/>
  <c r="DM87" i="5"/>
  <c r="DK87" i="5"/>
  <c r="DI87" i="5"/>
  <c r="DD87" i="5"/>
  <c r="DB87" i="5"/>
  <c r="CZ87" i="5"/>
  <c r="CU87" i="5"/>
  <c r="CS87" i="5"/>
  <c r="CQ87" i="5"/>
  <c r="CL87" i="5"/>
  <c r="CJ87" i="5"/>
  <c r="CH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V84" i="5"/>
  <c r="DT84" i="5"/>
  <c r="DR84" i="5"/>
  <c r="DM84" i="5"/>
  <c r="DK84" i="5"/>
  <c r="DI84" i="5"/>
  <c r="DD84" i="5"/>
  <c r="DB84" i="5"/>
  <c r="CZ84" i="5"/>
  <c r="CU84" i="5"/>
  <c r="CS84" i="5"/>
  <c r="CQ84" i="5"/>
  <c r="CL84" i="5"/>
  <c r="CJ84" i="5"/>
  <c r="CH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V81" i="5"/>
  <c r="DT81" i="5"/>
  <c r="DR81" i="5"/>
  <c r="DM81" i="5"/>
  <c r="DK81" i="5"/>
  <c r="DI81" i="5"/>
  <c r="DD81" i="5"/>
  <c r="DB81" i="5"/>
  <c r="CZ81" i="5"/>
  <c r="CU81" i="5"/>
  <c r="CS81" i="5"/>
  <c r="CQ81" i="5"/>
  <c r="CL81" i="5"/>
  <c r="CJ81" i="5"/>
  <c r="CH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V78" i="5"/>
  <c r="DT78" i="5"/>
  <c r="DR78" i="5"/>
  <c r="DM78" i="5"/>
  <c r="DK78" i="5"/>
  <c r="DI78" i="5"/>
  <c r="DD78" i="5"/>
  <c r="DB78" i="5"/>
  <c r="CZ78" i="5"/>
  <c r="CU78" i="5"/>
  <c r="CS78" i="5"/>
  <c r="CQ78" i="5"/>
  <c r="CL78" i="5"/>
  <c r="CJ78" i="5"/>
  <c r="CH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V72" i="5"/>
  <c r="DT72" i="5"/>
  <c r="DR72" i="5"/>
  <c r="DM72" i="5"/>
  <c r="DK72" i="5"/>
  <c r="DI72" i="5"/>
  <c r="DD72" i="5"/>
  <c r="DB72" i="5"/>
  <c r="CZ72" i="5"/>
  <c r="CU72" i="5"/>
  <c r="CS72" i="5"/>
  <c r="CQ72" i="5"/>
  <c r="CL72" i="5"/>
  <c r="CJ72" i="5"/>
  <c r="CH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V69" i="5"/>
  <c r="DT69" i="5"/>
  <c r="DR69" i="5"/>
  <c r="DM69" i="5"/>
  <c r="DK69" i="5"/>
  <c r="DI69" i="5"/>
  <c r="DD69" i="5"/>
  <c r="DB69" i="5"/>
  <c r="CZ69" i="5"/>
  <c r="CU69" i="5"/>
  <c r="CS69" i="5"/>
  <c r="CQ69" i="5"/>
  <c r="CL69" i="5"/>
  <c r="CJ69" i="5"/>
  <c r="CH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V66" i="5"/>
  <c r="DT66" i="5"/>
  <c r="DR66" i="5"/>
  <c r="DM66" i="5"/>
  <c r="DK66" i="5"/>
  <c r="DI66" i="5"/>
  <c r="DD66" i="5"/>
  <c r="DB66" i="5"/>
  <c r="CZ66" i="5"/>
  <c r="CU66" i="5"/>
  <c r="CS66" i="5"/>
  <c r="CQ66" i="5"/>
  <c r="CL66" i="5"/>
  <c r="CJ66" i="5"/>
  <c r="CH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V63" i="5"/>
  <c r="DT63" i="5"/>
  <c r="DR63" i="5"/>
  <c r="DM63" i="5"/>
  <c r="DK63" i="5"/>
  <c r="DI63" i="5"/>
  <c r="DD63" i="5"/>
  <c r="DB63" i="5"/>
  <c r="CZ63" i="5"/>
  <c r="CU63" i="5"/>
  <c r="CS63" i="5"/>
  <c r="CQ63" i="5"/>
  <c r="CL63" i="5"/>
  <c r="CJ63" i="5"/>
  <c r="CH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V57" i="5"/>
  <c r="DT57" i="5"/>
  <c r="DR57" i="5"/>
  <c r="DM57" i="5"/>
  <c r="DK57" i="5"/>
  <c r="DI57" i="5"/>
  <c r="DD57" i="5"/>
  <c r="DB57" i="5"/>
  <c r="CZ57" i="5"/>
  <c r="CU57" i="5"/>
  <c r="CS57" i="5"/>
  <c r="CQ57" i="5"/>
  <c r="CL57" i="5"/>
  <c r="CJ57" i="5"/>
  <c r="CH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V54" i="5"/>
  <c r="DT54" i="5"/>
  <c r="DR54" i="5"/>
  <c r="DM54" i="5"/>
  <c r="DK54" i="5"/>
  <c r="DI54" i="5"/>
  <c r="DD54" i="5"/>
  <c r="DB54" i="5"/>
  <c r="CZ54" i="5"/>
  <c r="CU54" i="5"/>
  <c r="CS54" i="5"/>
  <c r="CQ54" i="5"/>
  <c r="CL54" i="5"/>
  <c r="CJ54" i="5"/>
  <c r="CH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V51" i="5"/>
  <c r="DT51" i="5"/>
  <c r="DR51" i="5"/>
  <c r="DM51" i="5"/>
  <c r="DK51" i="5"/>
  <c r="DI51" i="5"/>
  <c r="DD51" i="5"/>
  <c r="DB51" i="5"/>
  <c r="CZ51" i="5"/>
  <c r="CU51" i="5"/>
  <c r="CS51" i="5"/>
  <c r="CQ51" i="5"/>
  <c r="CL51" i="5"/>
  <c r="CJ51" i="5"/>
  <c r="CH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V48" i="5"/>
  <c r="DT48" i="5"/>
  <c r="DR48" i="5"/>
  <c r="DM48" i="5"/>
  <c r="DK48" i="5"/>
  <c r="DI48" i="5"/>
  <c r="DD48" i="5"/>
  <c r="DB48" i="5"/>
  <c r="CZ48" i="5"/>
  <c r="CU48" i="5"/>
  <c r="CS48" i="5"/>
  <c r="CQ48" i="5"/>
  <c r="CL48" i="5"/>
  <c r="CJ48" i="5"/>
  <c r="CH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V42" i="5"/>
  <c r="DT42" i="5"/>
  <c r="DR42" i="5"/>
  <c r="DM42" i="5"/>
  <c r="DK42" i="5"/>
  <c r="DI42" i="5"/>
  <c r="DD42" i="5"/>
  <c r="DB42" i="5"/>
  <c r="CZ42" i="5"/>
  <c r="CU42" i="5"/>
  <c r="CS42" i="5"/>
  <c r="CQ42" i="5"/>
  <c r="CL42" i="5"/>
  <c r="CJ42" i="5"/>
  <c r="CH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V39" i="5"/>
  <c r="DT39" i="5"/>
  <c r="DR39" i="5"/>
  <c r="DM39" i="5"/>
  <c r="DK39" i="5"/>
  <c r="DI39" i="5"/>
  <c r="DD39" i="5"/>
  <c r="DB39" i="5"/>
  <c r="CZ39" i="5"/>
  <c r="CU39" i="5"/>
  <c r="CS39" i="5"/>
  <c r="CQ39" i="5"/>
  <c r="CL39" i="5"/>
  <c r="CJ39" i="5"/>
  <c r="CH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V36" i="5"/>
  <c r="DT36" i="5"/>
  <c r="DR36" i="5"/>
  <c r="DM36" i="5"/>
  <c r="DK36" i="5"/>
  <c r="DI36" i="5"/>
  <c r="DD36" i="5"/>
  <c r="DB36" i="5"/>
  <c r="CZ36" i="5"/>
  <c r="CU36" i="5"/>
  <c r="CS36" i="5"/>
  <c r="CQ36" i="5"/>
  <c r="CL36" i="5"/>
  <c r="CJ36" i="5"/>
  <c r="CH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V33" i="5"/>
  <c r="DT33" i="5"/>
  <c r="DR33" i="5"/>
  <c r="DM33" i="5"/>
  <c r="DK33" i="5"/>
  <c r="DI33" i="5"/>
  <c r="DD33" i="5"/>
  <c r="DB33" i="5"/>
  <c r="CZ33" i="5"/>
  <c r="CU33" i="5"/>
  <c r="CS33" i="5"/>
  <c r="CQ33" i="5"/>
  <c r="CL33" i="5"/>
  <c r="CJ33" i="5"/>
  <c r="CH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V27" i="5"/>
  <c r="DT27" i="5"/>
  <c r="DR27" i="5"/>
  <c r="DM27" i="5"/>
  <c r="DK27" i="5"/>
  <c r="DI27" i="5"/>
  <c r="DD27" i="5"/>
  <c r="DB27" i="5"/>
  <c r="CZ27" i="5"/>
  <c r="CU27" i="5"/>
  <c r="CS27" i="5"/>
  <c r="CQ27" i="5"/>
  <c r="CL27" i="5"/>
  <c r="CJ27" i="5"/>
  <c r="CH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V24" i="5"/>
  <c r="DT24" i="5"/>
  <c r="DR24" i="5"/>
  <c r="DM24" i="5"/>
  <c r="DK24" i="5"/>
  <c r="DI24" i="5"/>
  <c r="DD24" i="5"/>
  <c r="DB24" i="5"/>
  <c r="CZ24" i="5"/>
  <c r="CU24" i="5"/>
  <c r="CS24" i="5"/>
  <c r="CQ24" i="5"/>
  <c r="CL24" i="5"/>
  <c r="CJ24" i="5"/>
  <c r="CH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V21" i="5"/>
  <c r="DT21" i="5"/>
  <c r="DR21" i="5"/>
  <c r="DM21" i="5"/>
  <c r="DK21" i="5"/>
  <c r="DI21" i="5"/>
  <c r="DD21" i="5"/>
  <c r="DB21" i="5"/>
  <c r="CZ21" i="5"/>
  <c r="CU21" i="5"/>
  <c r="CS21" i="5"/>
  <c r="CQ21" i="5"/>
  <c r="CL21" i="5"/>
  <c r="CJ21" i="5"/>
  <c r="CH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V18" i="5"/>
  <c r="DT18" i="5"/>
  <c r="DR18" i="5"/>
  <c r="DM18" i="5"/>
  <c r="DK18" i="5"/>
  <c r="DI18" i="5"/>
  <c r="DD18" i="5"/>
  <c r="DB18" i="5"/>
  <c r="CZ18" i="5"/>
  <c r="CU18" i="5"/>
  <c r="CS18" i="5"/>
  <c r="CQ18" i="5"/>
  <c r="CL18" i="5"/>
  <c r="CJ18" i="5"/>
  <c r="CH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V15" i="5"/>
  <c r="DT15" i="5"/>
  <c r="DR15" i="5"/>
  <c r="DM15" i="5"/>
  <c r="DK15" i="5"/>
  <c r="DI15" i="5"/>
  <c r="DD15" i="5"/>
  <c r="DB15" i="5"/>
  <c r="CZ15" i="5"/>
  <c r="CU15" i="5"/>
  <c r="CS15" i="5"/>
  <c r="CQ15" i="5"/>
  <c r="CL15" i="5"/>
  <c r="CJ15" i="5"/>
  <c r="CH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V12" i="5"/>
  <c r="DT12" i="5"/>
  <c r="DR12" i="5"/>
  <c r="DM12" i="5"/>
  <c r="DK12" i="5"/>
  <c r="DI12" i="5"/>
  <c r="DD12" i="5"/>
  <c r="DB12" i="5"/>
  <c r="CZ12" i="5"/>
  <c r="CU12" i="5"/>
  <c r="CS12" i="5"/>
  <c r="CQ12" i="5"/>
  <c r="CL12" i="5"/>
  <c r="CJ12" i="5"/>
  <c r="CH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V9" i="5"/>
  <c r="DT9" i="5"/>
  <c r="DR9" i="5"/>
  <c r="DM9" i="5"/>
  <c r="DK9" i="5"/>
  <c r="DI9" i="5"/>
  <c r="DD9" i="5"/>
  <c r="DB9" i="5"/>
  <c r="CZ9" i="5"/>
  <c r="CU9" i="5"/>
  <c r="CS9" i="5"/>
  <c r="CQ9" i="5"/>
  <c r="CL9" i="5"/>
  <c r="CJ9" i="5"/>
  <c r="CH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V6" i="5"/>
  <c r="DT6" i="5"/>
  <c r="DR6" i="5"/>
  <c r="DM6" i="5"/>
  <c r="DK6" i="5"/>
  <c r="DI6" i="5"/>
  <c r="DD6" i="5"/>
  <c r="DB6" i="5"/>
  <c r="CZ6" i="5"/>
  <c r="CU6" i="5"/>
  <c r="CS6" i="5"/>
  <c r="CQ6" i="5"/>
  <c r="CL6" i="5"/>
  <c r="CJ6" i="5"/>
  <c r="CH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I179" i="1" l="1"/>
  <c r="V563" i="15" l="1"/>
  <c r="W611" i="15" s="1"/>
  <c r="V493" i="15"/>
  <c r="W545" i="15" s="1"/>
  <c r="V73" i="15"/>
  <c r="V143" i="15"/>
  <c r="V213" i="15"/>
  <c r="V283" i="15"/>
  <c r="V353" i="15"/>
  <c r="V423" i="15"/>
  <c r="J1877" i="1" l="1"/>
  <c r="I1877" i="1"/>
  <c r="H1877" i="1"/>
  <c r="G1877" i="1"/>
  <c r="N223" i="1"/>
  <c r="M223" i="1"/>
  <c r="L223" i="1"/>
  <c r="H179" i="1"/>
  <c r="O306" i="1" l="1"/>
  <c r="O305" i="1"/>
  <c r="K306" i="1"/>
  <c r="K305" i="1"/>
  <c r="F306" i="1"/>
  <c r="F305" i="1"/>
  <c r="B306" i="1"/>
  <c r="B305" i="1"/>
  <c r="W471" i="15" l="1"/>
  <c r="W400" i="15"/>
  <c r="W332" i="15"/>
  <c r="W262" i="15"/>
  <c r="W193" i="15"/>
  <c r="V611" i="15"/>
  <c r="V618" i="15"/>
  <c r="V614" i="15"/>
  <c r="V612" i="15"/>
  <c r="V610" i="15"/>
  <c r="V619" i="15"/>
  <c r="V613" i="15"/>
  <c r="V615" i="15"/>
  <c r="V617" i="15"/>
  <c r="V616" i="15"/>
  <c r="V562" i="15"/>
  <c r="W618" i="15" s="1"/>
  <c r="V561" i="15"/>
  <c r="W614" i="15" s="1"/>
  <c r="V560" i="15"/>
  <c r="W612" i="15" s="1"/>
  <c r="V559" i="15"/>
  <c r="W610" i="15" s="1"/>
  <c r="V558" i="15"/>
  <c r="W619" i="15" s="1"/>
  <c r="V557" i="15"/>
  <c r="W613" i="15" s="1"/>
  <c r="V556" i="15"/>
  <c r="W615" i="15" s="1"/>
  <c r="V555" i="15"/>
  <c r="W617" i="15" s="1"/>
  <c r="V554" i="15"/>
  <c r="W616" i="15" s="1"/>
  <c r="V545" i="15"/>
  <c r="V540" i="15"/>
  <c r="V548" i="15"/>
  <c r="V547" i="15"/>
  <c r="V541" i="15"/>
  <c r="V549" i="15"/>
  <c r="V544" i="15"/>
  <c r="V543" i="15"/>
  <c r="V542" i="15"/>
  <c r="V546" i="15"/>
  <c r="V492" i="15"/>
  <c r="W540" i="15" s="1"/>
  <c r="V491" i="15"/>
  <c r="W548" i="15" s="1"/>
  <c r="V490" i="15"/>
  <c r="W547" i="15" s="1"/>
  <c r="V489" i="15"/>
  <c r="W541" i="15" s="1"/>
  <c r="V488" i="15"/>
  <c r="W549" i="15" s="1"/>
  <c r="V487" i="15"/>
  <c r="W544" i="15" s="1"/>
  <c r="V486" i="15"/>
  <c r="W543" i="15" s="1"/>
  <c r="V485" i="15"/>
  <c r="W542" i="15" s="1"/>
  <c r="V484" i="15"/>
  <c r="V471" i="15"/>
  <c r="V473" i="15"/>
  <c r="V479" i="15"/>
  <c r="V477" i="15"/>
  <c r="V475" i="15"/>
  <c r="V474" i="15"/>
  <c r="V470" i="15"/>
  <c r="V478" i="15"/>
  <c r="V472" i="15"/>
  <c r="V476" i="15"/>
  <c r="V422" i="15"/>
  <c r="W473" i="15" s="1"/>
  <c r="V421" i="15"/>
  <c r="W479" i="15" s="1"/>
  <c r="V420" i="15"/>
  <c r="W477" i="15" s="1"/>
  <c r="V419" i="15"/>
  <c r="W475" i="15" s="1"/>
  <c r="V418" i="15"/>
  <c r="W474" i="15" s="1"/>
  <c r="V417" i="15"/>
  <c r="W470" i="15" s="1"/>
  <c r="V416" i="15"/>
  <c r="W478" i="15" s="1"/>
  <c r="V415" i="15"/>
  <c r="W472" i="15" s="1"/>
  <c r="V414" i="15"/>
  <c r="W476" i="15" s="1"/>
  <c r="V352" i="15"/>
  <c r="W409" i="15" s="1"/>
  <c r="V351" i="15"/>
  <c r="W408" i="15" s="1"/>
  <c r="V350" i="15"/>
  <c r="W404" i="15" s="1"/>
  <c r="V349" i="15"/>
  <c r="W401" i="15" s="1"/>
  <c r="V348" i="15"/>
  <c r="W405" i="15" s="1"/>
  <c r="V347" i="15"/>
  <c r="W407" i="15" s="1"/>
  <c r="V346" i="15"/>
  <c r="W402" i="15" s="1"/>
  <c r="V345" i="15"/>
  <c r="W406" i="15" s="1"/>
  <c r="V344" i="15"/>
  <c r="W403" i="15" s="1"/>
  <c r="V332" i="15"/>
  <c r="V337" i="15"/>
  <c r="V331" i="15"/>
  <c r="V333" i="15"/>
  <c r="V335" i="15"/>
  <c r="V330" i="15"/>
  <c r="V334" i="15"/>
  <c r="V339" i="15"/>
  <c r="V336" i="15"/>
  <c r="V338" i="15"/>
  <c r="V282" i="15"/>
  <c r="W337" i="15" s="1"/>
  <c r="V281" i="15"/>
  <c r="W331" i="15" s="1"/>
  <c r="V280" i="15"/>
  <c r="W333" i="15" s="1"/>
  <c r="V279" i="15"/>
  <c r="W335" i="15" s="1"/>
  <c r="V278" i="15"/>
  <c r="W330" i="15" s="1"/>
  <c r="V277" i="15"/>
  <c r="W334" i="15" s="1"/>
  <c r="V276" i="15"/>
  <c r="W339" i="15" s="1"/>
  <c r="V275" i="15"/>
  <c r="W336" i="15" s="1"/>
  <c r="V274" i="15"/>
  <c r="W338" i="15" s="1"/>
  <c r="V262" i="15"/>
  <c r="V266" i="15"/>
  <c r="V264" i="15"/>
  <c r="V260" i="15"/>
  <c r="V265" i="15"/>
  <c r="V263" i="15"/>
  <c r="V261" i="15"/>
  <c r="V268" i="15"/>
  <c r="V267" i="15"/>
  <c r="V269" i="15"/>
  <c r="V212" i="15"/>
  <c r="W266" i="15" s="1"/>
  <c r="V211" i="15"/>
  <c r="W264" i="15" s="1"/>
  <c r="V210" i="15"/>
  <c r="W260" i="15" s="1"/>
  <c r="V209" i="15"/>
  <c r="W265" i="15" s="1"/>
  <c r="V208" i="15"/>
  <c r="W263" i="15" s="1"/>
  <c r="V207" i="15"/>
  <c r="W261" i="15" s="1"/>
  <c r="V206" i="15"/>
  <c r="W268" i="15" s="1"/>
  <c r="V205" i="15"/>
  <c r="W267" i="15" s="1"/>
  <c r="V204" i="15"/>
  <c r="W269" i="15" s="1"/>
  <c r="V193" i="15"/>
  <c r="V191" i="15"/>
  <c r="V194" i="15"/>
  <c r="V192" i="15"/>
  <c r="V199" i="15"/>
  <c r="V196" i="15"/>
  <c r="V190" i="15"/>
  <c r="V197" i="15"/>
  <c r="V198" i="15"/>
  <c r="V195" i="15"/>
  <c r="V142" i="15"/>
  <c r="W191" i="15" s="1"/>
  <c r="V141" i="15"/>
  <c r="W194" i="15" s="1"/>
  <c r="V140" i="15"/>
  <c r="W192" i="15" s="1"/>
  <c r="V139" i="15"/>
  <c r="W199" i="15" s="1"/>
  <c r="V138" i="15"/>
  <c r="W196" i="15" s="1"/>
  <c r="V137" i="15"/>
  <c r="W190" i="15" s="1"/>
  <c r="V136" i="15"/>
  <c r="W197" i="15" s="1"/>
  <c r="V135" i="15"/>
  <c r="W198" i="15" s="1"/>
  <c r="V134" i="15"/>
  <c r="W195" i="15" s="1"/>
  <c r="V72" i="15"/>
  <c r="W127" i="15" s="1"/>
  <c r="V71" i="15"/>
  <c r="W128" i="15" s="1"/>
  <c r="V70" i="15"/>
  <c r="W122" i="15" s="1"/>
  <c r="V69" i="15"/>
  <c r="W126" i="15" s="1"/>
  <c r="V68" i="15"/>
  <c r="W129" i="15" s="1"/>
  <c r="V67" i="15"/>
  <c r="W123" i="15" s="1"/>
  <c r="V66" i="15"/>
  <c r="W124" i="15" s="1"/>
  <c r="V65" i="15"/>
  <c r="W121" i="15" s="1"/>
  <c r="V64" i="15"/>
  <c r="W125" i="15" s="1"/>
  <c r="W120" i="15"/>
  <c r="V120" i="15"/>
  <c r="V127" i="15"/>
  <c r="V128" i="15"/>
  <c r="V122" i="15"/>
  <c r="V126" i="15"/>
  <c r="V129" i="15"/>
  <c r="V123" i="15"/>
  <c r="V124" i="15"/>
  <c r="V121" i="15"/>
  <c r="V125" i="15"/>
  <c r="W546" i="15" l="1"/>
  <c r="W271" i="15"/>
  <c r="W201" i="15"/>
  <c r="W621" i="15"/>
  <c r="W481" i="15"/>
  <c r="W411" i="15"/>
  <c r="W341" i="15"/>
  <c r="W131" i="15"/>
  <c r="W551" i="15" l="1"/>
  <c r="D672" i="4"/>
  <c r="D410" i="1" s="1"/>
  <c r="D671" i="4"/>
  <c r="D399" i="1" s="1"/>
  <c r="D670" i="4"/>
  <c r="D430" i="1" s="1"/>
  <c r="D669" i="4"/>
  <c r="D465" i="1" s="1"/>
  <c r="D668" i="4"/>
  <c r="D453" i="1" s="1"/>
  <c r="D667" i="4"/>
  <c r="D467" i="1" s="1"/>
  <c r="D666" i="4"/>
  <c r="D452" i="1" s="1"/>
  <c r="D665" i="4"/>
  <c r="D412"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12" i="1" s="1"/>
  <c r="D81" i="6"/>
  <c r="Q118" i="1" s="1"/>
  <c r="D80" i="6"/>
  <c r="Q121" i="1" s="1"/>
  <c r="D79" i="6"/>
  <c r="Q119" i="1" s="1"/>
  <c r="D78" i="6"/>
  <c r="Q177" i="1" s="1"/>
  <c r="D77" i="6"/>
  <c r="Q171" i="1" s="1"/>
  <c r="D76" i="6"/>
  <c r="Q165" i="1" s="1"/>
  <c r="D75" i="6"/>
  <c r="Q104" i="1" s="1"/>
  <c r="OA481" i="1" l="1"/>
  <c r="SE487" i="1" l="1"/>
  <c r="ZM547" i="1" l="1"/>
  <c r="OB483" i="1"/>
  <c r="OB535" i="1"/>
  <c r="OB545" i="1"/>
  <c r="OB524" i="1"/>
  <c r="HD525" i="1"/>
  <c r="ZM539" i="1"/>
  <c r="OB542" i="1"/>
  <c r="ZM544" i="1"/>
  <c r="OB541" i="1"/>
  <c r="OB523" i="1"/>
  <c r="OB499" i="1"/>
  <c r="OB484" i="1"/>
  <c r="OB536" i="1"/>
  <c r="OB543" i="1"/>
  <c r="HD524" i="1"/>
  <c r="OB517" i="1"/>
  <c r="ZM515" i="1"/>
  <c r="ZM505" i="1"/>
  <c r="OB518" i="1"/>
  <c r="OB525" i="1"/>
  <c r="OB529" i="1"/>
  <c r="OB547" i="1"/>
  <c r="ZM512" i="1"/>
  <c r="SF488" i="1"/>
  <c r="OB507" i="1"/>
  <c r="OB494" i="1"/>
  <c r="ZM508" i="1"/>
  <c r="ZM511" i="1"/>
  <c r="ZM484" i="1"/>
  <c r="OB500" i="1"/>
  <c r="OB515" i="1"/>
  <c r="OB530" i="1"/>
  <c r="OB531" i="1"/>
  <c r="OB550" i="1"/>
  <c r="OB532" i="1"/>
  <c r="OB538" i="1"/>
  <c r="ZM535" i="1"/>
  <c r="OB511" i="1"/>
  <c r="HD533" i="1"/>
  <c r="OB526" i="1"/>
  <c r="OB505" i="1"/>
  <c r="OB487" i="1"/>
  <c r="HD505" i="1"/>
  <c r="ZM529" i="1"/>
  <c r="OB537" i="1"/>
  <c r="OB521" i="1"/>
  <c r="HD508" i="1"/>
  <c r="OB506" i="1"/>
  <c r="ZM542" i="1"/>
  <c r="OB495" i="1"/>
  <c r="HD529" i="1"/>
  <c r="HD536" i="1"/>
  <c r="OB519" i="1"/>
  <c r="ZM493" i="1"/>
  <c r="ZM536" i="1"/>
  <c r="ZM506" i="1"/>
  <c r="HD495" i="1"/>
  <c r="ZM524" i="1"/>
  <c r="OB520" i="1"/>
  <c r="OB512" i="1"/>
  <c r="OB548" i="1"/>
  <c r="HD535" i="1"/>
  <c r="OB496" i="1"/>
  <c r="HD537" i="1"/>
  <c r="OB508" i="1"/>
  <c r="HD518" i="1"/>
  <c r="OB488" i="1"/>
  <c r="OB502" i="1"/>
  <c r="OB501" i="1"/>
  <c r="OB493" i="1"/>
  <c r="HD544" i="1"/>
  <c r="ZM548" i="1"/>
  <c r="OB491" i="1"/>
  <c r="OB489" i="1"/>
  <c r="N545" i="1"/>
  <c r="N543" i="1"/>
  <c r="HD512" i="1"/>
  <c r="OB549" i="1"/>
  <c r="ZM538" i="1"/>
  <c r="ZM526" i="1"/>
  <c r="OB503" i="1"/>
  <c r="ZM543" i="1"/>
  <c r="OB482" i="1"/>
  <c r="ZM503" i="1"/>
  <c r="ZM550" i="1"/>
  <c r="ZM532" i="1"/>
  <c r="ZM485" i="1"/>
  <c r="ZM494" i="1"/>
  <c r="HD514" i="1"/>
  <c r="HD543" i="1"/>
  <c r="HD523" i="1"/>
  <c r="OB514" i="1"/>
  <c r="HD490" i="1"/>
  <c r="HD548" i="1"/>
  <c r="OB513" i="1"/>
  <c r="HD539" i="1"/>
  <c r="ZM497" i="1"/>
  <c r="ZM520" i="1"/>
  <c r="HD496" i="1"/>
  <c r="OB509" i="1"/>
  <c r="ZM489" i="1"/>
  <c r="OB497" i="1"/>
  <c r="HD549" i="1"/>
  <c r="ZM527" i="1"/>
  <c r="OB485" i="1"/>
  <c r="HD545" i="1"/>
  <c r="HD550" i="1"/>
  <c r="ZM502" i="1"/>
  <c r="HD502" i="1"/>
  <c r="SF487" i="1"/>
  <c r="OB527" i="1"/>
  <c r="OB539" i="1"/>
  <c r="ZM521" i="1"/>
  <c r="HD494" i="1"/>
  <c r="OB551" i="1"/>
  <c r="OB533" i="1"/>
  <c r="ZM551" i="1"/>
  <c r="OB544" i="1"/>
  <c r="AER538" i="1"/>
  <c r="ZM549" i="1"/>
  <c r="ZM541" i="1"/>
  <c r="ZM537" i="1"/>
  <c r="ZM533" i="1"/>
  <c r="ZM531" i="1"/>
  <c r="ZM530" i="1"/>
  <c r="ZM525" i="1"/>
  <c r="ZM523" i="1"/>
  <c r="ZM519" i="1"/>
  <c r="ZM518" i="1"/>
  <c r="ZM517" i="1"/>
  <c r="ZM514" i="1"/>
  <c r="ZM513" i="1"/>
  <c r="ZM509" i="1"/>
  <c r="ZM507" i="1"/>
  <c r="ZM501" i="1"/>
  <c r="ZM499" i="1"/>
  <c r="ZM491" i="1"/>
  <c r="ZM488" i="1"/>
  <c r="ZM487" i="1"/>
  <c r="ZM483"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47" i="1"/>
  <c r="HD542" i="1"/>
  <c r="HD541" i="1"/>
  <c r="HD532" i="1"/>
  <c r="HD531" i="1"/>
  <c r="HD530" i="1"/>
  <c r="HD521" i="1"/>
  <c r="HD520" i="1"/>
  <c r="HD519" i="1"/>
  <c r="HD517" i="1"/>
  <c r="HD511" i="1"/>
  <c r="HD509" i="1"/>
  <c r="HD506" i="1"/>
  <c r="HD501" i="1"/>
  <c r="HD499" i="1"/>
  <c r="HD491" i="1"/>
  <c r="HD487" i="1"/>
  <c r="HD485" i="1"/>
  <c r="HD484" i="1"/>
  <c r="ZM545" i="1" l="1"/>
  <c r="ZO545" i="1" s="1"/>
  <c r="HD489" i="1"/>
  <c r="HF489" i="1" s="1"/>
  <c r="HD493" i="1"/>
  <c r="HD507" i="1"/>
  <c r="HF507" i="1" s="1"/>
  <c r="ZM495" i="1"/>
  <c r="ZO495" i="1" s="1"/>
  <c r="OB490" i="1"/>
  <c r="OD490" i="1" s="1"/>
  <c r="SF489" i="1"/>
  <c r="HD527" i="1"/>
  <c r="HF527" i="1" s="1"/>
  <c r="HD481" i="1"/>
  <c r="HD488" i="1"/>
  <c r="HF488" i="1" s="1"/>
  <c r="ZM482" i="1"/>
  <c r="ZO482" i="1" s="1"/>
  <c r="ZM496" i="1"/>
  <c r="ZO496" i="1" s="1"/>
  <c r="HD497" i="1"/>
  <c r="HF497" i="1" s="1"/>
  <c r="HD515" i="1"/>
  <c r="HF515" i="1" s="1"/>
  <c r="HD483" i="1"/>
  <c r="HF483" i="1" s="1"/>
  <c r="HD513" i="1"/>
  <c r="HF513" i="1" s="1"/>
  <c r="HD526" i="1"/>
  <c r="HF526" i="1" s="1"/>
  <c r="HD503" i="1"/>
  <c r="HF503" i="1" s="1"/>
  <c r="F1877" i="1"/>
  <c r="HD538" i="1"/>
  <c r="HF538" i="1" s="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38" i="1" s="1"/>
  <c r="XN516" i="1"/>
  <c r="EC523" i="1"/>
  <c r="ED528" i="1" s="1"/>
  <c r="RG523" i="1"/>
  <c r="RH528" i="1" s="1"/>
  <c r="AI327" i="1" s="1"/>
  <c r="RG541" i="1"/>
  <c r="RH546" i="1" s="1"/>
  <c r="AW377" i="1" s="1"/>
  <c r="ACI541" i="1"/>
  <c r="ACJ546" i="1" s="1"/>
  <c r="ACI547" i="1"/>
  <c r="ACJ552" i="1" s="1"/>
  <c r="RQ516" i="1"/>
  <c r="QO505" i="1"/>
  <c r="QP510" i="1" s="1"/>
  <c r="V365" i="1" s="1"/>
  <c r="ABZ505" i="1"/>
  <c r="ACA510" i="1" s="1"/>
  <c r="VK511" i="1"/>
  <c r="VL516" i="1" s="1"/>
  <c r="FD523" i="1"/>
  <c r="FE528" i="1" s="1"/>
  <c r="VK523" i="1"/>
  <c r="VL528" i="1" s="1"/>
  <c r="EC493" i="1"/>
  <c r="ED498" i="1" s="1"/>
  <c r="ACI499" i="1"/>
  <c r="ACJ504" i="1" s="1"/>
  <c r="WD510" i="1"/>
  <c r="HF523" i="1"/>
  <c r="HG528" i="1" s="1"/>
  <c r="AI331" i="1" s="1"/>
  <c r="AAY529" i="1"/>
  <c r="AAZ534" i="1" s="1"/>
  <c r="ACI529" i="1"/>
  <c r="ACJ534" i="1" s="1"/>
  <c r="RQ498" i="1"/>
  <c r="ZG516" i="1"/>
  <c r="EC517" i="1"/>
  <c r="ED522" i="1" s="1"/>
  <c r="RQ534" i="1"/>
  <c r="US529" i="1"/>
  <c r="UT534" i="1" s="1"/>
  <c r="QO487" i="1"/>
  <c r="QP492" i="1" s="1"/>
  <c r="H386" i="1" s="1"/>
  <c r="FD493" i="1"/>
  <c r="FE498" i="1" s="1"/>
  <c r="RG493" i="1"/>
  <c r="RH498" i="1" s="1"/>
  <c r="M358" i="1" s="1"/>
  <c r="ABQ499" i="1"/>
  <c r="ABR504" i="1" s="1"/>
  <c r="ZG510" i="1"/>
  <c r="ADA487" i="1"/>
  <c r="ADB492" i="1" s="1"/>
  <c r="H370" i="1" s="1"/>
  <c r="AAY511" i="1"/>
  <c r="AAZ516" i="1" s="1"/>
  <c r="ACI511" i="1"/>
  <c r="ACJ516" i="1" s="1"/>
  <c r="ADA517" i="1"/>
  <c r="ADB522" i="1" s="1"/>
  <c r="AE384" i="1" s="1"/>
  <c r="AAG523" i="1"/>
  <c r="AAH528" i="1" s="1"/>
  <c r="HF535" i="1"/>
  <c r="HG540" i="1" s="1"/>
  <c r="AR339" i="1" s="1"/>
  <c r="RG535" i="1"/>
  <c r="RH540" i="1" s="1"/>
  <c r="AR370" i="1" s="1"/>
  <c r="ZG540" i="1"/>
  <c r="FD547" i="1"/>
  <c r="FE552" i="1" s="1"/>
  <c r="AAY481" i="1"/>
  <c r="AAY554" i="1" s="1"/>
  <c r="ZX529" i="1"/>
  <c r="ZY534" i="1" s="1"/>
  <c r="ACR493" i="1"/>
  <c r="ACS498" i="1" s="1"/>
  <c r="ABQ535" i="1"/>
  <c r="ABR540" i="1" s="1"/>
  <c r="FD505" i="1"/>
  <c r="FE510" i="1" s="1"/>
  <c r="ACI481" i="1"/>
  <c r="ACI554" i="1" s="1"/>
  <c r="ACR487" i="1"/>
  <c r="ACS492" i="1" s="1"/>
  <c r="HF493" i="1"/>
  <c r="HG498" i="1" s="1"/>
  <c r="M369" i="1" s="1"/>
  <c r="QO493" i="1"/>
  <c r="QP498" i="1" s="1"/>
  <c r="M360" i="1" s="1"/>
  <c r="YX498" i="1"/>
  <c r="ABH493" i="1"/>
  <c r="ABI498" i="1" s="1"/>
  <c r="ZP504" i="1"/>
  <c r="Q382" i="1" s="1"/>
  <c r="ABZ487" i="1"/>
  <c r="ACA492" i="1" s="1"/>
  <c r="EC499" i="1"/>
  <c r="ED504" i="1" s="1"/>
  <c r="OE504" i="1"/>
  <c r="Q370" i="1" s="1"/>
  <c r="RG499" i="1"/>
  <c r="RH504" i="1" s="1"/>
  <c r="Q342" i="1" s="1"/>
  <c r="XN504" i="1"/>
  <c r="ZX487" i="1"/>
  <c r="ZY492" i="1" s="1"/>
  <c r="EC529" i="1"/>
  <c r="ED534" i="1" s="1"/>
  <c r="HF529" i="1"/>
  <c r="HG534" i="1" s="1"/>
  <c r="AN333" i="1" s="1"/>
  <c r="ZG534" i="1"/>
  <c r="ADA529" i="1"/>
  <c r="ADB534" i="1" s="1"/>
  <c r="AN376" i="1" s="1"/>
  <c r="EC535" i="1"/>
  <c r="ED540" i="1" s="1"/>
  <c r="US535" i="1"/>
  <c r="UT540" i="1" s="1"/>
  <c r="VK535" i="1"/>
  <c r="VL540" i="1" s="1"/>
  <c r="XN540" i="1"/>
  <c r="ZX535" i="1"/>
  <c r="ZY540" i="1" s="1"/>
  <c r="ZG546" i="1"/>
  <c r="AAG541" i="1"/>
  <c r="AAH546" i="1" s="1"/>
  <c r="AAY541" i="1"/>
  <c r="AAZ546" i="1" s="1"/>
  <c r="ABH523" i="1"/>
  <c r="ABI528" i="1" s="1"/>
  <c r="OE534" i="1"/>
  <c r="AN380" i="1" s="1"/>
  <c r="XN546" i="1"/>
  <c r="ZP552" i="1"/>
  <c r="BA388" i="1" s="1"/>
  <c r="EC481" i="1"/>
  <c r="EC554" i="1" s="1"/>
  <c r="H300" i="1" s="1"/>
  <c r="FD481" i="1"/>
  <c r="FD554" i="1" s="1"/>
  <c r="H302" i="1" s="1"/>
  <c r="RG481" i="1"/>
  <c r="EC487" i="1"/>
  <c r="ED492" i="1" s="1"/>
  <c r="WD492" i="1"/>
  <c r="ZG492" i="1"/>
  <c r="ABQ487" i="1"/>
  <c r="ABR492" i="1" s="1"/>
  <c r="HF499" i="1"/>
  <c r="HG504" i="1" s="1"/>
  <c r="Q384" i="1" s="1"/>
  <c r="QO499" i="1"/>
  <c r="QP504" i="1" s="1"/>
  <c r="Q387" i="1" s="1"/>
  <c r="RQ504" i="1"/>
  <c r="US499" i="1"/>
  <c r="UT504" i="1" s="1"/>
  <c r="YX504" i="1"/>
  <c r="ZX499" i="1"/>
  <c r="ZY504" i="1" s="1"/>
  <c r="ABH499" i="1"/>
  <c r="ABI504" i="1" s="1"/>
  <c r="OE510" i="1"/>
  <c r="V370" i="1" s="1"/>
  <c r="UA511" i="1"/>
  <c r="UB516" i="1" s="1"/>
  <c r="RQ522" i="1"/>
  <c r="UA517" i="1"/>
  <c r="UB522" i="1" s="1"/>
  <c r="US517" i="1"/>
  <c r="UT522" i="1" s="1"/>
  <c r="XN522" i="1"/>
  <c r="ZX517" i="1"/>
  <c r="ZY522" i="1" s="1"/>
  <c r="ABZ517" i="1"/>
  <c r="ACA522" i="1" s="1"/>
  <c r="ACR517" i="1"/>
  <c r="ACS522" i="1" s="1"/>
  <c r="ABH529" i="1"/>
  <c r="ABI534" i="1" s="1"/>
  <c r="QO535" i="1"/>
  <c r="QP540" i="1" s="1"/>
  <c r="AR389" i="1" s="1"/>
  <c r="WD546" i="1"/>
  <c r="RG547" i="1"/>
  <c r="RH552" i="1" s="1"/>
  <c r="BA369" i="1" s="1"/>
  <c r="AAP547" i="1"/>
  <c r="AAQ552" i="1" s="1"/>
  <c r="ABZ547" i="1"/>
  <c r="ACA552" i="1" s="1"/>
  <c r="ACR481" i="1"/>
  <c r="ACR554" i="1" s="1"/>
  <c r="FD487" i="1"/>
  <c r="FE492" i="1" s="1"/>
  <c r="HF487" i="1"/>
  <c r="HG492" i="1" s="1"/>
  <c r="H381" i="1" s="1"/>
  <c r="OE492" i="1"/>
  <c r="H337" i="1" s="1"/>
  <c r="AAG487" i="1"/>
  <c r="AAH492" i="1" s="1"/>
  <c r="UA493" i="1"/>
  <c r="UB498" i="1" s="1"/>
  <c r="WD498" i="1"/>
  <c r="ABZ493" i="1"/>
  <c r="ACA498" i="1" s="1"/>
  <c r="WD504" i="1"/>
  <c r="ZG504" i="1"/>
  <c r="ACR499" i="1"/>
  <c r="ACS504" i="1" s="1"/>
  <c r="ZP510" i="1"/>
  <c r="V342" i="1" s="1"/>
  <c r="AAY505" i="1"/>
  <c r="AAZ510" i="1" s="1"/>
  <c r="ABQ505" i="1"/>
  <c r="ABR510" i="1" s="1"/>
  <c r="US511" i="1"/>
  <c r="UT516" i="1" s="1"/>
  <c r="YX516" i="1"/>
  <c r="ZX511" i="1"/>
  <c r="ZY516" i="1" s="1"/>
  <c r="AAP511" i="1"/>
  <c r="AAQ516" i="1" s="1"/>
  <c r="ABH511" i="1"/>
  <c r="ABI516" i="1" s="1"/>
  <c r="ABZ511" i="1"/>
  <c r="ACA516" i="1" s="1"/>
  <c r="HF517" i="1"/>
  <c r="HG522" i="1" s="1"/>
  <c r="AE365" i="1" s="1"/>
  <c r="OE528" i="1"/>
  <c r="AI382" i="1" s="1"/>
  <c r="US523" i="1"/>
  <c r="UT528" i="1" s="1"/>
  <c r="ZP528" i="1"/>
  <c r="AI325" i="1" s="1"/>
  <c r="ACI523" i="1"/>
  <c r="ACJ528" i="1" s="1"/>
  <c r="ADA523" i="1"/>
  <c r="ADB528" i="1" s="1"/>
  <c r="AI391" i="1" s="1"/>
  <c r="UA529" i="1"/>
  <c r="UB534" i="1" s="1"/>
  <c r="WD534" i="1"/>
  <c r="YX534" i="1"/>
  <c r="ZO554" i="1"/>
  <c r="P47" i="1" s="1"/>
  <c r="ADA481" i="1"/>
  <c r="ADB486" i="1" s="1"/>
  <c r="D382"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31" i="1" s="1"/>
  <c r="US493" i="1"/>
  <c r="UT498" i="1" s="1"/>
  <c r="XN498" i="1"/>
  <c r="ZX493" i="1"/>
  <c r="ZY498" i="1" s="1"/>
  <c r="AAP493" i="1"/>
  <c r="AAQ498" i="1" s="1"/>
  <c r="AAP499" i="1"/>
  <c r="AAQ504" i="1" s="1"/>
  <c r="RQ510" i="1"/>
  <c r="UA505" i="1"/>
  <c r="UB510" i="1" s="1"/>
  <c r="YX510" i="1"/>
  <c r="HF511" i="1"/>
  <c r="HG516" i="1" s="1"/>
  <c r="Z375" i="1" s="1"/>
  <c r="OE516" i="1"/>
  <c r="Z359" i="1" s="1"/>
  <c r="QO511" i="1"/>
  <c r="QP516" i="1" s="1"/>
  <c r="Z360" i="1" s="1"/>
  <c r="ZP516" i="1"/>
  <c r="Z343" i="1" s="1"/>
  <c r="AAG517" i="1"/>
  <c r="AAH522" i="1" s="1"/>
  <c r="AAY517" i="1"/>
  <c r="AAZ522" i="1" s="1"/>
  <c r="UA523" i="1"/>
  <c r="UB528" i="1" s="1"/>
  <c r="AAP523" i="1"/>
  <c r="AAQ528" i="1" s="1"/>
  <c r="ABZ523" i="1"/>
  <c r="ACA528" i="1" s="1"/>
  <c r="ABH517" i="1"/>
  <c r="ABI522" i="1" s="1"/>
  <c r="RG529" i="1"/>
  <c r="RH534" i="1" s="1"/>
  <c r="AN345" i="1" s="1"/>
  <c r="XN534" i="1"/>
  <c r="ZP534" i="1"/>
  <c r="AN359" i="1" s="1"/>
  <c r="ACR529" i="1"/>
  <c r="ACS534" i="1" s="1"/>
  <c r="OE540" i="1"/>
  <c r="AR380" i="1" s="1"/>
  <c r="YX540" i="1"/>
  <c r="AAP535" i="1"/>
  <c r="AAQ540" i="1" s="1"/>
  <c r="ABH535" i="1"/>
  <c r="ABI540" i="1" s="1"/>
  <c r="ACR535" i="1"/>
  <c r="ACS540" i="1" s="1"/>
  <c r="EC541" i="1"/>
  <c r="ED546" i="1" s="1"/>
  <c r="UA547" i="1"/>
  <c r="UB552" i="1" s="1"/>
  <c r="XN552" i="1"/>
  <c r="ADA547" i="1"/>
  <c r="ADB552" i="1" s="1"/>
  <c r="BA387" i="1" s="1"/>
  <c r="RQ540" i="1"/>
  <c r="ZP540" i="1"/>
  <c r="AR374" i="1" s="1"/>
  <c r="AAG535" i="1"/>
  <c r="AAH540" i="1" s="1"/>
  <c r="ADA535" i="1"/>
  <c r="ADB540" i="1" s="1"/>
  <c r="AR384" i="1" s="1"/>
  <c r="OE546" i="1"/>
  <c r="AW355"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74" i="1" s="1"/>
  <c r="ACI487" i="1"/>
  <c r="ACJ492" i="1" s="1"/>
  <c r="AAG493" i="1"/>
  <c r="AAH498" i="1" s="1"/>
  <c r="AAY493" i="1"/>
  <c r="AAZ498" i="1" s="1"/>
  <c r="UA499" i="1"/>
  <c r="UB504" i="1" s="1"/>
  <c r="ABZ499" i="1"/>
  <c r="ACA504" i="1" s="1"/>
  <c r="ADA499" i="1"/>
  <c r="ADB504" i="1" s="1"/>
  <c r="Q343" i="1" s="1"/>
  <c r="RG505" i="1"/>
  <c r="RH510" i="1" s="1"/>
  <c r="V320" i="1" s="1"/>
  <c r="US505" i="1"/>
  <c r="UT510" i="1" s="1"/>
  <c r="ABH505" i="1"/>
  <c r="ABI510" i="1" s="1"/>
  <c r="ACI505" i="1"/>
  <c r="ACJ510" i="1" s="1"/>
  <c r="ADA505" i="1"/>
  <c r="ADB510" i="1" s="1"/>
  <c r="V379" i="1" s="1"/>
  <c r="ACI493" i="1"/>
  <c r="ACJ498" i="1" s="1"/>
  <c r="ADA493" i="1"/>
  <c r="ADB498" i="1" s="1"/>
  <c r="M377" i="1" s="1"/>
  <c r="AAG499" i="1"/>
  <c r="AAH504" i="1" s="1"/>
  <c r="AAY499" i="1"/>
  <c r="AAZ504" i="1" s="1"/>
  <c r="EC505" i="1"/>
  <c r="ED510" i="1" s="1"/>
  <c r="HF505" i="1"/>
  <c r="HG510" i="1" s="1"/>
  <c r="V368" i="1" s="1"/>
  <c r="AAG505" i="1"/>
  <c r="AAH510" i="1" s="1"/>
  <c r="FD511" i="1"/>
  <c r="FE516" i="1" s="1"/>
  <c r="ACR511" i="1"/>
  <c r="ACS516" i="1" s="1"/>
  <c r="ADA511" i="1"/>
  <c r="ADB516" i="1" s="1"/>
  <c r="Z379" i="1" s="1"/>
  <c r="FD517" i="1"/>
  <c r="FE522" i="1" s="1"/>
  <c r="QO517" i="1"/>
  <c r="QP522" i="1" s="1"/>
  <c r="AE363" i="1" s="1"/>
  <c r="RG517" i="1"/>
  <c r="RH522" i="1" s="1"/>
  <c r="AE374" i="1" s="1"/>
  <c r="VK517" i="1"/>
  <c r="VL522" i="1" s="1"/>
  <c r="WD522" i="1"/>
  <c r="ZP522" i="1"/>
  <c r="AE385" i="1" s="1"/>
  <c r="OE522" i="1"/>
  <c r="AE354" i="1" s="1"/>
  <c r="YX522" i="1"/>
  <c r="AAP517" i="1"/>
  <c r="AAQ522" i="1" s="1"/>
  <c r="ABQ517" i="1"/>
  <c r="ABR522" i="1" s="1"/>
  <c r="ACI517" i="1"/>
  <c r="ACJ522" i="1" s="1"/>
  <c r="QO523" i="1"/>
  <c r="QP528" i="1" s="1"/>
  <c r="AI370" i="1" s="1"/>
  <c r="ZX523" i="1"/>
  <c r="ZY528" i="1" s="1"/>
  <c r="AAY523" i="1"/>
  <c r="AAZ528" i="1" s="1"/>
  <c r="ABQ523" i="1"/>
  <c r="ABR528" i="1" s="1"/>
  <c r="XN528" i="1"/>
  <c r="YX528" i="1"/>
  <c r="AAG529" i="1"/>
  <c r="AAH534" i="1" s="1"/>
  <c r="ABZ529" i="1"/>
  <c r="ACA534" i="1" s="1"/>
  <c r="RQ528" i="1"/>
  <c r="WD528" i="1"/>
  <c r="ACR523" i="1"/>
  <c r="ACS528" i="1" s="1"/>
  <c r="QO529" i="1"/>
  <c r="QP534" i="1" s="1"/>
  <c r="AN385"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45" i="1" s="1"/>
  <c r="FD541" i="1"/>
  <c r="FE546" i="1" s="1"/>
  <c r="HF541" i="1"/>
  <c r="HG546" i="1" s="1"/>
  <c r="AW315" i="1" s="1"/>
  <c r="QO541" i="1"/>
  <c r="QP546" i="1" s="1"/>
  <c r="AW368" i="1" s="1"/>
  <c r="ZP546" i="1"/>
  <c r="AW374" i="1" s="1"/>
  <c r="ABQ541" i="1"/>
  <c r="ABR546" i="1" s="1"/>
  <c r="ACR541" i="1"/>
  <c r="ACS546" i="1" s="1"/>
  <c r="OE552" i="1"/>
  <c r="BA380" i="1" s="1"/>
  <c r="ZX547" i="1"/>
  <c r="ZY552" i="1" s="1"/>
  <c r="ACR547" i="1"/>
  <c r="ACS552" i="1" s="1"/>
  <c r="RQ552" i="1"/>
  <c r="VK547" i="1"/>
  <c r="VL552" i="1" s="1"/>
  <c r="WD552" i="1"/>
  <c r="ABH547" i="1"/>
  <c r="ABI552" i="1" s="1"/>
  <c r="ZP486" i="1"/>
  <c r="D390" i="1" s="1"/>
  <c r="OD554" i="1"/>
  <c r="P15" i="1" s="1"/>
  <c r="RP554" i="1"/>
  <c r="WC554" i="1"/>
  <c r="H301" i="1" s="1"/>
  <c r="XM554" i="1"/>
  <c r="RQ486" i="1"/>
  <c r="ZG498" i="1"/>
  <c r="YW554" i="1"/>
  <c r="WD486" i="1"/>
  <c r="XN486" i="1"/>
  <c r="YX486" i="1"/>
  <c r="ZP492" i="1"/>
  <c r="H346" i="1" s="1"/>
  <c r="ZP498" i="1"/>
  <c r="M372" i="1" s="1"/>
  <c r="ZF554" i="1"/>
  <c r="OE486" i="1"/>
  <c r="D360" i="1" s="1"/>
  <c r="ZG486" i="1"/>
  <c r="ZG528" i="1"/>
  <c r="FD529" i="1"/>
  <c r="FE534" i="1" s="1"/>
  <c r="VK529" i="1"/>
  <c r="VL534" i="1" s="1"/>
  <c r="AAP529" i="1"/>
  <c r="AAQ534" i="1" s="1"/>
  <c r="ACI535" i="1"/>
  <c r="ACJ540" i="1" s="1"/>
  <c r="RQ546" i="1"/>
  <c r="HF547" i="1"/>
  <c r="HG552" i="1" s="1"/>
  <c r="BA339" i="1" s="1"/>
  <c r="QO547" i="1"/>
  <c r="QP552" i="1" s="1"/>
  <c r="BA390" i="1" s="1"/>
  <c r="AAG547" i="1"/>
  <c r="AAH552" i="1" s="1"/>
  <c r="ABQ547" i="1"/>
  <c r="ABR552" i="1" s="1"/>
  <c r="YX552" i="1"/>
  <c r="ZG552" i="1"/>
  <c r="Q295" i="1" l="1"/>
  <c r="Q302" i="1"/>
  <c r="QO554" i="1"/>
  <c r="P54" i="1" s="1"/>
  <c r="RG554" i="1"/>
  <c r="P70" i="1" s="1"/>
  <c r="G58" i="1"/>
  <c r="G81" i="1"/>
  <c r="HF554" i="1"/>
  <c r="P20" i="1" s="1"/>
  <c r="AAZ486" i="1"/>
  <c r="FE486" i="1"/>
  <c r="VK554" i="1"/>
  <c r="M301" i="1" s="1"/>
  <c r="ACS486" i="1"/>
  <c r="ADA554" i="1"/>
  <c r="P58" i="1" s="1"/>
  <c r="QP486" i="1"/>
  <c r="D373" i="1" s="1"/>
  <c r="ACA486" i="1"/>
  <c r="UT486" i="1"/>
  <c r="AAQ486" i="1"/>
  <c r="HG486" i="1"/>
  <c r="D328" i="1" s="1"/>
  <c r="ED486" i="1"/>
  <c r="ABR486" i="1"/>
  <c r="ABI486" i="1"/>
  <c r="ACJ486" i="1"/>
  <c r="ZY486" i="1"/>
  <c r="RH486" i="1"/>
  <c r="D343" i="1" s="1"/>
  <c r="AAH486" i="1"/>
  <c r="UA554" i="1"/>
  <c r="M302" i="1" s="1"/>
  <c r="N193" i="1" l="1"/>
  <c r="M300" i="1"/>
  <c r="V296" i="1"/>
  <c r="H293" i="1"/>
  <c r="G77" i="1"/>
  <c r="G46" i="1"/>
  <c r="Q293" i="1"/>
  <c r="G80" i="1"/>
  <c r="G41" i="1"/>
  <c r="AI410" i="1" l="1"/>
  <c r="AI424" i="1"/>
  <c r="AI426" i="1"/>
  <c r="AI421" i="1"/>
  <c r="AI472" i="1"/>
  <c r="AI458" i="1"/>
  <c r="AI444" i="1"/>
  <c r="AI401" i="1"/>
  <c r="AE420" i="1"/>
  <c r="AE434" i="1"/>
  <c r="AE423" i="1"/>
  <c r="AE401" i="1"/>
  <c r="AE470" i="1"/>
  <c r="AE474" i="1"/>
  <c r="AE465" i="1"/>
  <c r="AE399" i="1"/>
  <c r="Z460" i="1"/>
  <c r="Z401" i="1"/>
  <c r="Z402" i="1"/>
  <c r="Z407" i="1"/>
  <c r="Z451" i="1"/>
  <c r="Z405" i="1"/>
  <c r="Z469" i="1"/>
  <c r="Z410" i="1"/>
  <c r="V435" i="1"/>
  <c r="V412" i="1"/>
  <c r="V399" i="1"/>
  <c r="V426" i="1"/>
  <c r="V466" i="1"/>
  <c r="V450" i="1"/>
  <c r="V455" i="1"/>
  <c r="V413" i="1"/>
  <c r="Q398" i="1"/>
  <c r="Q416" i="1"/>
  <c r="Q411" i="1"/>
  <c r="Q443" i="1"/>
  <c r="Q474" i="1"/>
  <c r="Q468" i="1"/>
  <c r="Q455" i="1"/>
  <c r="Q438" i="1"/>
  <c r="M415" i="1"/>
  <c r="M413" i="1"/>
  <c r="M396" i="1"/>
  <c r="M423" i="1"/>
  <c r="M465" i="1"/>
  <c r="M438" i="1"/>
  <c r="M434" i="1"/>
  <c r="M427" i="1"/>
  <c r="H414" i="1"/>
  <c r="H415" i="1"/>
  <c r="H419" i="1"/>
  <c r="H434" i="1"/>
  <c r="H457" i="1"/>
  <c r="H467" i="1"/>
  <c r="H443" i="1"/>
  <c r="H417" i="1"/>
  <c r="D664" i="4" l="1"/>
  <c r="D405" i="1" s="1"/>
  <c r="D580" i="4"/>
  <c r="V407" i="1" s="1"/>
  <c r="D496" i="4"/>
  <c r="H406" i="1" s="1"/>
  <c r="D412" i="4"/>
  <c r="Z441" i="1" s="1"/>
  <c r="D328" i="4"/>
  <c r="M414" i="1" s="1"/>
  <c r="D244" i="4"/>
  <c r="AE440" i="1" s="1"/>
  <c r="Q407" i="1"/>
  <c r="Q436" i="1"/>
  <c r="Q399" i="1"/>
  <c r="Q471" i="1"/>
  <c r="Q453" i="1"/>
  <c r="Q440" i="1"/>
  <c r="Q400" i="1"/>
  <c r="Q467" i="1"/>
  <c r="Q475" i="1"/>
  <c r="Q439" i="1"/>
  <c r="AI437" i="1"/>
  <c r="AI425" i="1"/>
  <c r="AI464" i="1"/>
  <c r="AI398" i="1"/>
  <c r="AI457" i="1"/>
  <c r="AI440" i="1"/>
  <c r="AI462" i="1"/>
  <c r="AI474" i="1"/>
  <c r="AI431" i="1"/>
  <c r="AI453" i="1"/>
  <c r="Q442" i="1" l="1"/>
  <c r="AI436"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7" i="1" s="1"/>
  <c r="IW547" i="1"/>
  <c r="IY547" i="1" s="1"/>
  <c r="ES550" i="1"/>
  <c r="EU550" i="1" s="1"/>
  <c r="ADH514" i="1"/>
  <c r="ADJ514" i="1" s="1"/>
  <c r="AER511" i="1"/>
  <c r="AET511" i="1" s="1"/>
  <c r="AER483" i="1"/>
  <c r="AET483" i="1" s="1"/>
  <c r="AEI485" i="1"/>
  <c r="AEK485" i="1" s="1"/>
  <c r="YC533" i="1"/>
  <c r="YE533" i="1" s="1"/>
  <c r="AEI532" i="1"/>
  <c r="AEK532" i="1" s="1"/>
  <c r="AEL534" i="1" s="1"/>
  <c r="AN362"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85" i="1" s="1"/>
  <c r="KP484" i="1"/>
  <c r="KR484" i="1" s="1"/>
  <c r="AER484" i="1"/>
  <c r="AET484" i="1" s="1"/>
  <c r="AER489" i="1"/>
  <c r="AET489" i="1" s="1"/>
  <c r="ADZ487" i="1"/>
  <c r="AEB487" i="1" s="1"/>
  <c r="AEI490" i="1"/>
  <c r="AEK490" i="1" s="1"/>
  <c r="DR532" i="1"/>
  <c r="DT532" i="1" s="1"/>
  <c r="ADZ529" i="1"/>
  <c r="AEB529" i="1" s="1"/>
  <c r="AEC534" i="1" s="1"/>
  <c r="AN382"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79" i="1" s="1"/>
  <c r="AEI501" i="1"/>
  <c r="AEK501" i="1" s="1"/>
  <c r="ADZ499" i="1"/>
  <c r="AEB499" i="1" s="1"/>
  <c r="AEC504" i="1" s="1"/>
  <c r="Q338" i="1" s="1"/>
  <c r="AEI518" i="1"/>
  <c r="AEK518" i="1" s="1"/>
  <c r="ADZ517" i="1"/>
  <c r="AEB517" i="1" s="1"/>
  <c r="OT511" i="1"/>
  <c r="OV511" i="1" s="1"/>
  <c r="AEI514" i="1"/>
  <c r="AEK514" i="1" s="1"/>
  <c r="SX550" i="1"/>
  <c r="SZ550" i="1" s="1"/>
  <c r="AEI523" i="1"/>
  <c r="AEK523" i="1" s="1"/>
  <c r="AEL528" i="1" s="1"/>
  <c r="AI376"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84"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0"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50" i="1" s="1"/>
  <c r="IE520" i="1"/>
  <c r="IG520" i="1" s="1"/>
  <c r="ADZ518" i="1"/>
  <c r="AEB518" i="1" s="1"/>
  <c r="ADZ497" i="1"/>
  <c r="AEB497" i="1" s="1"/>
  <c r="AER496" i="1"/>
  <c r="AET496" i="1" s="1"/>
  <c r="ADH537" i="1"/>
  <c r="ADJ537" i="1" s="1"/>
  <c r="AEI537" i="1"/>
  <c r="AEK537" i="1" s="1"/>
  <c r="YC527" i="1"/>
  <c r="YE527" i="1" s="1"/>
  <c r="AER527" i="1"/>
  <c r="AET527" i="1" s="1"/>
  <c r="AEU528" i="1" s="1"/>
  <c r="AI378"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71"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2"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56"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41"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74"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H487" i="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H489" i="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48" i="1" s="1"/>
  <c r="SX549" i="1"/>
  <c r="SZ549" i="1" s="1"/>
  <c r="XT497" i="1"/>
  <c r="XV497" i="1" s="1"/>
  <c r="YL497" i="1"/>
  <c r="YN497" i="1" s="1"/>
  <c r="LQ496" i="1"/>
  <c r="LS496" i="1" s="1"/>
  <c r="JX493" i="1"/>
  <c r="JZ493" i="1" s="1"/>
  <c r="JF497" i="1"/>
  <c r="JH497" i="1" s="1"/>
  <c r="ADQ491" i="1"/>
  <c r="ADS491" i="1" s="1"/>
  <c r="SH488" i="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91" i="1" s="1"/>
  <c r="XW552" i="1"/>
  <c r="BA383" i="1" s="1"/>
  <c r="GF546" i="1"/>
  <c r="AW351" i="1" s="1"/>
  <c r="YF552" i="1"/>
  <c r="BA377" i="1" s="1"/>
  <c r="AEC510" i="1"/>
  <c r="V372" i="1" s="1"/>
  <c r="AEU498" i="1"/>
  <c r="M324" i="1" s="1"/>
  <c r="YF546" i="1"/>
  <c r="AW362" i="1" s="1"/>
  <c r="AEU552" i="1"/>
  <c r="BA378" i="1" s="1"/>
  <c r="XE522" i="1"/>
  <c r="AE389" i="1" s="1"/>
  <c r="ADK522" i="1"/>
  <c r="AE324" i="1" s="1"/>
  <c r="KS516" i="1"/>
  <c r="Z315" i="1" s="1"/>
  <c r="HP552" i="1"/>
  <c r="BA364" i="1" s="1"/>
  <c r="DU534" i="1"/>
  <c r="AN387" i="1" s="1"/>
  <c r="AEU504" i="1"/>
  <c r="Q390" i="1" s="1"/>
  <c r="AEL546" i="1"/>
  <c r="AW372" i="1" s="1"/>
  <c r="AEL522" i="1"/>
  <c r="AE371" i="1" s="1"/>
  <c r="AEU510" i="1"/>
  <c r="V325" i="1" s="1"/>
  <c r="XE534" i="1"/>
  <c r="AN386" i="1" s="1"/>
  <c r="AEL540" i="1"/>
  <c r="AR364" i="1" s="1"/>
  <c r="ADK528" i="1"/>
  <c r="AI349" i="1" s="1"/>
  <c r="XE504" i="1"/>
  <c r="Q354" i="1" s="1"/>
  <c r="AEL492" i="1"/>
  <c r="H349" i="1" s="1"/>
  <c r="YF516" i="1"/>
  <c r="Z371" i="1" s="1"/>
  <c r="GX540" i="1"/>
  <c r="AR329" i="1" s="1"/>
  <c r="OW510" i="1"/>
  <c r="V345" i="1" s="1"/>
  <c r="DU546" i="1"/>
  <c r="AW383" i="1" s="1"/>
  <c r="IH546" i="1"/>
  <c r="AW336" i="1" s="1"/>
  <c r="KS522" i="1"/>
  <c r="AE377" i="1" s="1"/>
  <c r="AEC540" i="1"/>
  <c r="AR350" i="1" s="1"/>
  <c r="OW516" i="1"/>
  <c r="Z365" i="1" s="1"/>
  <c r="OW528" i="1"/>
  <c r="AI373" i="1" s="1"/>
  <c r="AEL552" i="1"/>
  <c r="BA338" i="1" s="1"/>
  <c r="HP546" i="1"/>
  <c r="AW360" i="1" s="1"/>
  <c r="YF534" i="1"/>
  <c r="AN320" i="1" s="1"/>
  <c r="AEC528" i="1"/>
  <c r="AI334" i="1" s="1"/>
  <c r="AEC492" i="1"/>
  <c r="H389" i="1" s="1"/>
  <c r="AEC516" i="1"/>
  <c r="Z314" i="1" s="1"/>
  <c r="AEU516" i="1"/>
  <c r="Z345" i="1" s="1"/>
  <c r="AEC498" i="1"/>
  <c r="M386" i="1" s="1"/>
  <c r="AEL504" i="1"/>
  <c r="Q352" i="1" s="1"/>
  <c r="AEL516" i="1"/>
  <c r="Z317" i="1" s="1"/>
  <c r="AEC522" i="1"/>
  <c r="AE370" i="1" s="1"/>
  <c r="AEU492" i="1"/>
  <c r="H343" i="1" s="1"/>
  <c r="AET554" i="1"/>
  <c r="P77" i="1" s="1"/>
  <c r="AEU486" i="1"/>
  <c r="D389" i="1" s="1"/>
  <c r="AEU534" i="1"/>
  <c r="AN346" i="1" s="1"/>
  <c r="AEL510" i="1"/>
  <c r="V312" i="1" s="1"/>
  <c r="YF510" i="1"/>
  <c r="V324" i="1" s="1"/>
  <c r="WM516" i="1"/>
  <c r="Z351" i="1" s="1"/>
  <c r="XE528" i="1"/>
  <c r="AI350" i="1" s="1"/>
  <c r="GF540" i="1"/>
  <c r="AR383" i="1" s="1"/>
  <c r="WM498" i="1"/>
  <c r="M364" i="1" s="1"/>
  <c r="IH540" i="1"/>
  <c r="AR360" i="1" s="1"/>
  <c r="DU516" i="1"/>
  <c r="Z386" i="1" s="1"/>
  <c r="AEK554" i="1"/>
  <c r="P53" i="1" s="1"/>
  <c r="AEL486" i="1"/>
  <c r="D351" i="1" s="1"/>
  <c r="YF498" i="1"/>
  <c r="M373" i="1" s="1"/>
  <c r="WM552" i="1"/>
  <c r="BA323" i="1" s="1"/>
  <c r="AEC486" i="1"/>
  <c r="D376" i="1" s="1"/>
  <c r="AEB554" i="1"/>
  <c r="P22" i="1" s="1"/>
  <c r="IH552" i="1"/>
  <c r="BA347" i="1" s="1"/>
  <c r="TJ516" i="1"/>
  <c r="Z322" i="1" s="1"/>
  <c r="HP498" i="1"/>
  <c r="M350" i="1" s="1"/>
  <c r="HP516" i="1"/>
  <c r="Z349" i="1" s="1"/>
  <c r="XE540" i="1"/>
  <c r="AR368" i="1" s="1"/>
  <c r="KS534" i="1"/>
  <c r="AN372" i="1" s="1"/>
  <c r="TJ546" i="1"/>
  <c r="AW367" i="1" s="1"/>
  <c r="XE492" i="1"/>
  <c r="H316" i="1" s="1"/>
  <c r="DU486" i="1"/>
  <c r="D371" i="1" s="1"/>
  <c r="DT554" i="1"/>
  <c r="P28" i="1" s="1"/>
  <c r="WL554" i="1"/>
  <c r="P40" i="1" s="1"/>
  <c r="WM486" i="1"/>
  <c r="D323" i="1" s="1"/>
  <c r="ADK498" i="1"/>
  <c r="M333" i="1" s="1"/>
  <c r="IH534" i="1"/>
  <c r="AN337" i="1" s="1"/>
  <c r="TJ528" i="1"/>
  <c r="AI367" i="1" s="1"/>
  <c r="WM522" i="1"/>
  <c r="AE343" i="1" s="1"/>
  <c r="GF516" i="1"/>
  <c r="Z335" i="1" s="1"/>
  <c r="GX546" i="1"/>
  <c r="AW333" i="1" s="1"/>
  <c r="IH522" i="1"/>
  <c r="AE352" i="1" s="1"/>
  <c r="DU492" i="1"/>
  <c r="H347" i="1" s="1"/>
  <c r="TJ492" i="1"/>
  <c r="H353" i="1" s="1"/>
  <c r="ADK546" i="1"/>
  <c r="AW337" i="1" s="1"/>
  <c r="GF504" i="1"/>
  <c r="Q361" i="1" s="1"/>
  <c r="KS528" i="1"/>
  <c r="AI388" i="1" s="1"/>
  <c r="GF498" i="1"/>
  <c r="M355" i="1" s="1"/>
  <c r="OW486" i="1"/>
  <c r="D326" i="1" s="1"/>
  <c r="OV554" i="1"/>
  <c r="P31" i="1" s="1"/>
  <c r="GF522" i="1"/>
  <c r="AE364" i="1" s="1"/>
  <c r="DU552" i="1"/>
  <c r="BA355" i="1" s="1"/>
  <c r="DU510" i="1"/>
  <c r="V369" i="1" s="1"/>
  <c r="KS540" i="1"/>
  <c r="AR361" i="1" s="1"/>
  <c r="HP504" i="1"/>
  <c r="Q317" i="1" s="1"/>
  <c r="DU540" i="1"/>
  <c r="AR331" i="1" s="1"/>
  <c r="TJ540" i="1"/>
  <c r="AR354" i="1" s="1"/>
  <c r="GX552" i="1"/>
  <c r="BA320" i="1" s="1"/>
  <c r="ADK510" i="1"/>
  <c r="V354" i="1" s="1"/>
  <c r="XE510" i="1"/>
  <c r="V391" i="1" s="1"/>
  <c r="HP534" i="1"/>
  <c r="AN335" i="1" s="1"/>
  <c r="ADK486" i="1"/>
  <c r="D380" i="1" s="1"/>
  <c r="ADJ554" i="1"/>
  <c r="P17" i="1" s="1"/>
  <c r="YF486" i="1"/>
  <c r="D355" i="1" s="1"/>
  <c r="YE554" i="1"/>
  <c r="P78" i="1" s="1"/>
  <c r="DU528" i="1"/>
  <c r="AI371" i="1" s="1"/>
  <c r="GX522" i="1"/>
  <c r="AE322" i="1" s="1"/>
  <c r="YF522" i="1"/>
  <c r="AE359" i="1" s="1"/>
  <c r="XE546" i="1"/>
  <c r="AW353" i="1" s="1"/>
  <c r="HP510" i="1"/>
  <c r="V341" i="1" s="1"/>
  <c r="TJ522" i="1"/>
  <c r="AE350" i="1" s="1"/>
  <c r="OW492" i="1"/>
  <c r="H373" i="1" s="1"/>
  <c r="HP492" i="1"/>
  <c r="H339" i="1" s="1"/>
  <c r="WM492" i="1"/>
  <c r="H351" i="1" s="1"/>
  <c r="WM546" i="1"/>
  <c r="AW340" i="1" s="1"/>
  <c r="DU504" i="1"/>
  <c r="Q378" i="1" s="1"/>
  <c r="ADK552" i="1"/>
  <c r="BA328" i="1" s="1"/>
  <c r="KS486" i="1"/>
  <c r="D367" i="1" s="1"/>
  <c r="KR554" i="1"/>
  <c r="P19" i="1" s="1"/>
  <c r="XE498" i="1"/>
  <c r="M362" i="1" s="1"/>
  <c r="TI554" i="1"/>
  <c r="P18" i="1" s="1"/>
  <c r="TJ486" i="1"/>
  <c r="D344" i="1" s="1"/>
  <c r="OW552" i="1"/>
  <c r="BA332" i="1" s="1"/>
  <c r="WM510" i="1"/>
  <c r="V384" i="1" s="1"/>
  <c r="GX516" i="1"/>
  <c r="Z377" i="1" s="1"/>
  <c r="WM540" i="1"/>
  <c r="AR322" i="1" s="1"/>
  <c r="GX510" i="1"/>
  <c r="V386" i="1" s="1"/>
  <c r="HO554" i="1"/>
  <c r="P56" i="1" s="1"/>
  <c r="HP486" i="1"/>
  <c r="D337" i="1" s="1"/>
  <c r="XD554" i="1"/>
  <c r="P35" i="1" s="1"/>
  <c r="XE486" i="1"/>
  <c r="D365" i="1" s="1"/>
  <c r="DU498" i="1"/>
  <c r="M340" i="1" s="1"/>
  <c r="IH516" i="1"/>
  <c r="Z329" i="1" s="1"/>
  <c r="KS498" i="1"/>
  <c r="M383" i="1" s="1"/>
  <c r="WM528" i="1"/>
  <c r="AI344" i="1" s="1"/>
  <c r="DU522" i="1"/>
  <c r="AE319" i="1" s="1"/>
  <c r="HP522" i="1"/>
  <c r="AE353" i="1" s="1"/>
  <c r="OW504" i="1"/>
  <c r="Q376" i="1" s="1"/>
  <c r="ADK504" i="1"/>
  <c r="Q349" i="1" s="1"/>
  <c r="HP528" i="1"/>
  <c r="AI335" i="1" s="1"/>
  <c r="IH510" i="1"/>
  <c r="V321" i="1" s="1"/>
  <c r="IH492" i="1"/>
  <c r="H362" i="1" s="1"/>
  <c r="TJ498" i="1"/>
  <c r="M332" i="1" s="1"/>
  <c r="IG554" i="1"/>
  <c r="P46" i="1" s="1"/>
  <c r="IH486" i="1"/>
  <c r="D361" i="1" s="1"/>
  <c r="OW546" i="1"/>
  <c r="AW325" i="1" s="1"/>
  <c r="TJ534" i="1"/>
  <c r="AN344" i="1" s="1"/>
  <c r="KS504" i="1"/>
  <c r="Q388" i="1" s="1"/>
  <c r="XE516" i="1"/>
  <c r="Z364" i="1" s="1"/>
  <c r="GX504" i="1"/>
  <c r="Q353" i="1" s="1"/>
  <c r="GX498" i="1"/>
  <c r="M381" i="1" s="1"/>
  <c r="OW522" i="1"/>
  <c r="AE327" i="1" s="1"/>
  <c r="HP540" i="1"/>
  <c r="AR355" i="1" s="1"/>
  <c r="YF540" i="1"/>
  <c r="AR351" i="1" s="1"/>
  <c r="GF552" i="1"/>
  <c r="BA327" i="1" s="1"/>
  <c r="OW534" i="1"/>
  <c r="AN327" i="1" s="1"/>
  <c r="TJ510" i="1"/>
  <c r="V367" i="1" s="1"/>
  <c r="GF486" i="1"/>
  <c r="D352" i="1" s="1"/>
  <c r="GE554" i="1"/>
  <c r="P52" i="1" s="1"/>
  <c r="GX486" i="1"/>
  <c r="D378" i="1" s="1"/>
  <c r="GW554" i="1"/>
  <c r="P4" i="1" s="1"/>
  <c r="OW498" i="1"/>
  <c r="M359" i="1" s="1"/>
  <c r="ADK516" i="1"/>
  <c r="Z368" i="1" s="1"/>
  <c r="GF528" i="1"/>
  <c r="AI353" i="1" s="1"/>
  <c r="YF528" i="1"/>
  <c r="AI383" i="1" s="1"/>
  <c r="IH528" i="1"/>
  <c r="AI340" i="1" s="1"/>
  <c r="KS510" i="1"/>
  <c r="V355" i="1" s="1"/>
  <c r="GX534" i="1"/>
  <c r="AN317" i="1" s="1"/>
  <c r="GX492" i="1"/>
  <c r="H384" i="1" s="1"/>
  <c r="KS492" i="1"/>
  <c r="H365" i="1" s="1"/>
  <c r="ADK492" i="1"/>
  <c r="H340" i="1" s="1"/>
  <c r="WM504" i="1"/>
  <c r="Q357" i="1" s="1"/>
  <c r="TJ504" i="1"/>
  <c r="Q350" i="1" s="1"/>
  <c r="IH498" i="1"/>
  <c r="M389" i="1" s="1"/>
  <c r="GF492" i="1"/>
  <c r="H360" i="1" s="1"/>
  <c r="YF492" i="1"/>
  <c r="H322" i="1" s="1"/>
  <c r="GX528" i="1"/>
  <c r="AI358" i="1" s="1"/>
  <c r="OW540" i="1"/>
  <c r="AR359" i="1" s="1"/>
  <c r="IH504" i="1"/>
  <c r="Q367" i="1" s="1"/>
  <c r="ADK540" i="1"/>
  <c r="AR343" i="1" s="1"/>
  <c r="YF504" i="1"/>
  <c r="Q369" i="1" s="1"/>
  <c r="ADK534" i="1"/>
  <c r="AN321" i="1" s="1"/>
  <c r="GF510" i="1"/>
  <c r="V380" i="1" s="1"/>
  <c r="WM534" i="1"/>
  <c r="AN325" i="1" s="1"/>
  <c r="SR552" i="1"/>
  <c r="BA340" i="1" s="1"/>
  <c r="AFD552" i="1"/>
  <c r="BA386" i="1" s="1"/>
  <c r="TA546" i="1"/>
  <c r="AW328" i="1" s="1"/>
  <c r="NM546" i="1"/>
  <c r="AW327" i="1" s="1"/>
  <c r="YO552" i="1"/>
  <c r="BA375" i="1" s="1"/>
  <c r="VU546" i="1"/>
  <c r="AW334" i="1" s="1"/>
  <c r="MU552" i="1"/>
  <c r="BA381" i="1" s="1"/>
  <c r="EV552" i="1"/>
  <c r="BA325" i="1" s="1"/>
  <c r="AI546" i="1"/>
  <c r="AW352" i="1" s="1"/>
  <c r="Q540" i="1"/>
  <c r="AR358" i="1" s="1"/>
  <c r="GO546" i="1"/>
  <c r="AW326" i="1" s="1"/>
  <c r="UK552" i="1"/>
  <c r="BA343" i="1" s="1"/>
  <c r="BA552" i="1"/>
  <c r="BA337" i="1" s="1"/>
  <c r="FW546" i="1"/>
  <c r="AW339" i="1" s="1"/>
  <c r="NM540" i="1"/>
  <c r="AR386" i="1" s="1"/>
  <c r="DC546" i="1"/>
  <c r="AW330" i="1" s="1"/>
  <c r="PF552" i="1"/>
  <c r="BA334" i="1" s="1"/>
  <c r="AI552" i="1"/>
  <c r="BA326" i="1" s="1"/>
  <c r="FN546" i="1"/>
  <c r="AW342" i="1" s="1"/>
  <c r="AR546" i="1"/>
  <c r="AW359" i="1" s="1"/>
  <c r="VC546" i="1"/>
  <c r="AW335" i="1" s="1"/>
  <c r="PF546" i="1"/>
  <c r="AW312" i="1" s="1"/>
  <c r="KA546" i="1"/>
  <c r="AW354" i="1" s="1"/>
  <c r="AGE552" i="1"/>
  <c r="BA344" i="1" s="1"/>
  <c r="WV552" i="1"/>
  <c r="BA370" i="1" s="1"/>
  <c r="IQ552" i="1"/>
  <c r="BA331" i="1" s="1"/>
  <c r="QG552" i="1"/>
  <c r="BA367" i="1" s="1"/>
  <c r="JR552" i="1"/>
  <c r="BA324" i="1" s="1"/>
  <c r="VU552" i="1"/>
  <c r="BA312" i="1" s="1"/>
  <c r="Z552" i="1"/>
  <c r="BA316" i="1" s="1"/>
  <c r="CB552" i="1"/>
  <c r="BA335" i="1" s="1"/>
  <c r="EM552" i="1"/>
  <c r="BA321" i="1" s="1"/>
  <c r="GO552" i="1"/>
  <c r="BA366" i="1" s="1"/>
  <c r="KJ552" i="1"/>
  <c r="BA354" i="1" s="1"/>
  <c r="NM552" i="1"/>
  <c r="BA322" i="1" s="1"/>
  <c r="Q552" i="1"/>
  <c r="BA318" i="1" s="1"/>
  <c r="QY552" i="1"/>
  <c r="BA352" i="1" s="1"/>
  <c r="FW552" i="1"/>
  <c r="BA351" i="1" s="1"/>
  <c r="H552" i="1"/>
  <c r="BA313" i="1" s="1"/>
  <c r="H546" i="1"/>
  <c r="AW321" i="1" s="1"/>
  <c r="CB546" i="1"/>
  <c r="AW341" i="1" s="1"/>
  <c r="UK546" i="1"/>
  <c r="AW380" i="1" s="1"/>
  <c r="JR546" i="1"/>
  <c r="AW348" i="1" s="1"/>
  <c r="ND546" i="1"/>
  <c r="AW324" i="1" s="1"/>
  <c r="XW546" i="1"/>
  <c r="AW358" i="1" s="1"/>
  <c r="DL546" i="1"/>
  <c r="AW318" i="1" s="1"/>
  <c r="AGN546" i="1"/>
  <c r="AW349" i="1" s="1"/>
  <c r="QY546" i="1"/>
  <c r="AW338" i="1" s="1"/>
  <c r="BJ546" i="1"/>
  <c r="AW332" i="1" s="1"/>
  <c r="Q546" i="1"/>
  <c r="AW313" i="1" s="1"/>
  <c r="BA546" i="1"/>
  <c r="AW322" i="1" s="1"/>
  <c r="IQ546" i="1"/>
  <c r="AW320" i="1" s="1"/>
  <c r="SR546" i="1"/>
  <c r="AW331" i="1" s="1"/>
  <c r="CK546" i="1"/>
  <c r="AW317" i="1" s="1"/>
  <c r="Z546" i="1"/>
  <c r="AW314" i="1" s="1"/>
  <c r="NV546" i="1"/>
  <c r="AW381" i="1" s="1"/>
  <c r="PX546" i="1"/>
  <c r="AW319" i="1" s="1"/>
  <c r="MC546" i="1"/>
  <c r="AW365" i="1" s="1"/>
  <c r="BS546" i="1"/>
  <c r="AW356" i="1" s="1"/>
  <c r="PO546" i="1"/>
  <c r="AW316" i="1" s="1"/>
  <c r="EM546" i="1"/>
  <c r="AW343" i="1" s="1"/>
  <c r="EM540" i="1"/>
  <c r="AR371" i="1" s="1"/>
  <c r="UK522" i="1"/>
  <c r="AE386" i="1" s="1"/>
  <c r="CK552" i="1"/>
  <c r="BA315" i="1" s="1"/>
  <c r="QY522" i="1"/>
  <c r="AE356" i="1" s="1"/>
  <c r="AHF540" i="1"/>
  <c r="AR369" i="1" s="1"/>
  <c r="JR540" i="1"/>
  <c r="AR342" i="1" s="1"/>
  <c r="CB540" i="1"/>
  <c r="AR318" i="1" s="1"/>
  <c r="UK540" i="1"/>
  <c r="AR362" i="1" s="1"/>
  <c r="FW540" i="1"/>
  <c r="AR346" i="1" s="1"/>
  <c r="ON540" i="1"/>
  <c r="AR385" i="1" s="1"/>
  <c r="Z540" i="1"/>
  <c r="AR321" i="1" s="1"/>
  <c r="SR540" i="1"/>
  <c r="AR341" i="1" s="1"/>
  <c r="DC540" i="1"/>
  <c r="AR326" i="1" s="1"/>
  <c r="ND540" i="1"/>
  <c r="AR324" i="1" s="1"/>
  <c r="BJ540" i="1"/>
  <c r="AR323" i="1" s="1"/>
  <c r="AGW540" i="1"/>
  <c r="AR327" i="1" s="1"/>
  <c r="FN534" i="1"/>
  <c r="AN368" i="1" s="1"/>
  <c r="XW534" i="1"/>
  <c r="AN375" i="1" s="1"/>
  <c r="NM534" i="1"/>
  <c r="AN379" i="1" s="1"/>
  <c r="AHF534" i="1"/>
  <c r="AN384" i="1" s="1"/>
  <c r="AR516" i="1"/>
  <c r="Z367" i="1" s="1"/>
  <c r="BJ552" i="1"/>
  <c r="BA317" i="1" s="1"/>
  <c r="AHF522" i="1"/>
  <c r="AE382" i="1" s="1"/>
  <c r="PO552" i="1"/>
  <c r="BA329" i="1" s="1"/>
  <c r="MU522" i="1"/>
  <c r="AE387" i="1" s="1"/>
  <c r="CT522" i="1"/>
  <c r="AE369" i="1" s="1"/>
  <c r="JR516" i="1"/>
  <c r="Z312" i="1" s="1"/>
  <c r="UK516" i="1"/>
  <c r="Z328" i="1" s="1"/>
  <c r="BJ522" i="1"/>
  <c r="AE313" i="1" s="1"/>
  <c r="VU540" i="1"/>
  <c r="AR314" i="1" s="1"/>
  <c r="BA534" i="1"/>
  <c r="AN371" i="1" s="1"/>
  <c r="AFM552" i="1"/>
  <c r="BA359" i="1" s="1"/>
  <c r="XW540" i="1"/>
  <c r="AR390" i="1" s="1"/>
  <c r="ADT546" i="1"/>
  <c r="AW347" i="1" s="1"/>
  <c r="LT516" i="1"/>
  <c r="Z323" i="1" s="1"/>
  <c r="JI492" i="1"/>
  <c r="H348" i="1" s="1"/>
  <c r="VC510" i="1"/>
  <c r="V337" i="1" s="1"/>
  <c r="MU534" i="1"/>
  <c r="AN365" i="1" s="1"/>
  <c r="JI552" i="1"/>
  <c r="BA365" i="1" s="1"/>
  <c r="WV528" i="1"/>
  <c r="AI337" i="1" s="1"/>
  <c r="HY510" i="1"/>
  <c r="V346" i="1" s="1"/>
  <c r="UK510" i="1"/>
  <c r="V363" i="1" s="1"/>
  <c r="KA552" i="1"/>
  <c r="BA346" i="1" s="1"/>
  <c r="DL498" i="1"/>
  <c r="M375" i="1" s="1"/>
  <c r="AI498" i="1"/>
  <c r="M378" i="1" s="1"/>
  <c r="TS552" i="1"/>
  <c r="BA373" i="1" s="1"/>
  <c r="QG504" i="1"/>
  <c r="Q355" i="1" s="1"/>
  <c r="MC534" i="1"/>
  <c r="AN357" i="1" s="1"/>
  <c r="AGE522" i="1"/>
  <c r="AE376" i="1" s="1"/>
  <c r="VC552" i="1"/>
  <c r="BA319" i="1" s="1"/>
  <c r="HY528" i="1"/>
  <c r="AI359" i="1" s="1"/>
  <c r="YO534" i="1"/>
  <c r="AN388" i="1" s="1"/>
  <c r="BJ498" i="1"/>
  <c r="M323" i="1" s="1"/>
  <c r="KA498" i="1"/>
  <c r="M380" i="1" s="1"/>
  <c r="LK546" i="1"/>
  <c r="AW364" i="1" s="1"/>
  <c r="SI522" i="1"/>
  <c r="AE321" i="1" s="1"/>
  <c r="IZ552" i="1"/>
  <c r="BA362" i="1" s="1"/>
  <c r="VC534" i="1"/>
  <c r="AN338" i="1" s="1"/>
  <c r="YO528" i="1"/>
  <c r="AI321" i="1" s="1"/>
  <c r="CT528" i="1"/>
  <c r="AI330" i="1" s="1"/>
  <c r="AR534" i="1"/>
  <c r="AN331" i="1" s="1"/>
  <c r="PX510" i="1"/>
  <c r="V316" i="1" s="1"/>
  <c r="H534" i="1"/>
  <c r="AN349" i="1" s="1"/>
  <c r="ADT534" i="1"/>
  <c r="AN348" i="1" s="1"/>
  <c r="JI528" i="1"/>
  <c r="AI389" i="1" s="1"/>
  <c r="RZ546" i="1"/>
  <c r="AW323" i="1" s="1"/>
  <c r="IZ528" i="1"/>
  <c r="AI364" i="1" s="1"/>
  <c r="TS534" i="1"/>
  <c r="AN373" i="1" s="1"/>
  <c r="AGN534" i="1"/>
  <c r="AN347" i="1" s="1"/>
  <c r="BJ534" i="1"/>
  <c r="AN328" i="1" s="1"/>
  <c r="AFV516" i="1"/>
  <c r="Z390" i="1" s="1"/>
  <c r="AGN516" i="1"/>
  <c r="Z330" i="1" s="1"/>
  <c r="VU510" i="1"/>
  <c r="V349" i="1" s="1"/>
  <c r="LB546" i="1"/>
  <c r="AW329" i="1" s="1"/>
  <c r="KJ546" i="1"/>
  <c r="AW388" i="1" s="1"/>
  <c r="GO498" i="1"/>
  <c r="M330" i="1" s="1"/>
  <c r="ND498" i="1"/>
  <c r="M338" i="1" s="1"/>
  <c r="AFD522" i="1"/>
  <c r="AE383" i="1" s="1"/>
  <c r="KA492" i="1"/>
  <c r="H312" i="1" s="1"/>
  <c r="AFV534" i="1"/>
  <c r="AN353" i="1" s="1"/>
  <c r="VC498" i="1"/>
  <c r="M390" i="1" s="1"/>
  <c r="KA522" i="1"/>
  <c r="AE338" i="1" s="1"/>
  <c r="TA522" i="1"/>
  <c r="AE344" i="1" s="1"/>
  <c r="G481" i="1"/>
  <c r="PF522" i="1"/>
  <c r="AE358" i="1" s="1"/>
  <c r="Z528" i="1"/>
  <c r="AI354" i="1" s="1"/>
  <c r="AFV552" i="1"/>
  <c r="BA342" i="1" s="1"/>
  <c r="ND552" i="1"/>
  <c r="BA336" i="1" s="1"/>
  <c r="AFD516" i="1"/>
  <c r="Z363" i="1" s="1"/>
  <c r="AFM534" i="1"/>
  <c r="AN383" i="1" s="1"/>
  <c r="ON516" i="1"/>
  <c r="Z387" i="1" s="1"/>
  <c r="QG510" i="1"/>
  <c r="V344" i="1" s="1"/>
  <c r="TA504" i="1"/>
  <c r="Q362" i="1" s="1"/>
  <c r="QG522" i="1"/>
  <c r="AE325" i="1" s="1"/>
  <c r="YO522" i="1"/>
  <c r="AE367" i="1" s="1"/>
  <c r="YO540" i="1"/>
  <c r="AR377" i="1" s="1"/>
  <c r="KJ528" i="1"/>
  <c r="AI384" i="1" s="1"/>
  <c r="PX516" i="1"/>
  <c r="Z362" i="1" s="1"/>
  <c r="AGN552" i="1"/>
  <c r="BA361" i="1" s="1"/>
  <c r="AFD504" i="1"/>
  <c r="Q391" i="1" s="1"/>
  <c r="PO510" i="1"/>
  <c r="V330" i="1" s="1"/>
  <c r="AFM504" i="1"/>
  <c r="Q374" i="1" s="1"/>
  <c r="LK534" i="1"/>
  <c r="AN378" i="1" s="1"/>
  <c r="ADT522" i="1"/>
  <c r="AE346" i="1" s="1"/>
  <c r="ND528" i="1"/>
  <c r="AI375" i="1" s="1"/>
  <c r="YO546" i="1"/>
  <c r="AW363" i="1" s="1"/>
  <c r="ND534" i="1"/>
  <c r="AN315" i="1" s="1"/>
  <c r="IQ516" i="1"/>
  <c r="Z383" i="1" s="1"/>
  <c r="HY498" i="1"/>
  <c r="M339" i="1" s="1"/>
  <c r="HY522" i="1"/>
  <c r="AE381" i="1" s="1"/>
  <c r="EM534" i="1"/>
  <c r="AN354" i="1" s="1"/>
  <c r="CB522" i="1"/>
  <c r="AE335" i="1" s="1"/>
  <c r="JI510" i="1"/>
  <c r="V322" i="1" s="1"/>
  <c r="QY528" i="1"/>
  <c r="AI369" i="1" s="1"/>
  <c r="BS516" i="1"/>
  <c r="Z378" i="1" s="1"/>
  <c r="PF510" i="1"/>
  <c r="V356" i="1" s="1"/>
  <c r="AGN504" i="1"/>
  <c r="Q340" i="1" s="1"/>
  <c r="LB534" i="1"/>
  <c r="AN323" i="1" s="1"/>
  <c r="DL552" i="1"/>
  <c r="BA374" i="1" s="1"/>
  <c r="ON546" i="1"/>
  <c r="AW382" i="1" s="1"/>
  <c r="TA552" i="1"/>
  <c r="BA357" i="1" s="1"/>
  <c r="HY516" i="1"/>
  <c r="Z324" i="1" s="1"/>
  <c r="BS534" i="1"/>
  <c r="AN336" i="1" s="1"/>
  <c r="LT510" i="1"/>
  <c r="V373" i="1" s="1"/>
  <c r="MC516" i="1"/>
  <c r="Z366" i="1" s="1"/>
  <c r="GO522" i="1"/>
  <c r="AE318" i="1" s="1"/>
  <c r="SR504" i="1"/>
  <c r="Q347" i="1" s="1"/>
  <c r="EM504" i="1"/>
  <c r="Q360" i="1" s="1"/>
  <c r="AI522" i="1"/>
  <c r="AE323" i="1" s="1"/>
  <c r="AFM522" i="1"/>
  <c r="AE375" i="1" s="1"/>
  <c r="EV522" i="1"/>
  <c r="AE328" i="1" s="1"/>
  <c r="CK522" i="1"/>
  <c r="AE316" i="1" s="1"/>
  <c r="AFD534" i="1"/>
  <c r="AN366" i="1" s="1"/>
  <c r="ADT552" i="1"/>
  <c r="BA372" i="1" s="1"/>
  <c r="QG546" i="1"/>
  <c r="AW344" i="1" s="1"/>
  <c r="FN552" i="1"/>
  <c r="BA371" i="1" s="1"/>
  <c r="CT540" i="1"/>
  <c r="AR376" i="1" s="1"/>
  <c r="ML528" i="1"/>
  <c r="AI324" i="1" s="1"/>
  <c r="AFD528" i="1"/>
  <c r="AI372" i="1" s="1"/>
  <c r="AI528" i="1"/>
  <c r="AI326" i="1" s="1"/>
  <c r="HY546" i="1"/>
  <c r="AW391" i="1" s="1"/>
  <c r="CT546" i="1"/>
  <c r="AW375" i="1" s="1"/>
  <c r="CB534" i="1"/>
  <c r="AN312" i="1" s="1"/>
  <c r="ON528" i="1"/>
  <c r="AI346" i="1" s="1"/>
  <c r="AFD492" i="1"/>
  <c r="H361" i="1" s="1"/>
  <c r="IQ534" i="1"/>
  <c r="AN322" i="1" s="1"/>
  <c r="VU534" i="1"/>
  <c r="AN350" i="1" s="1"/>
  <c r="EV516" i="1"/>
  <c r="Z334" i="1" s="1"/>
  <c r="IZ510" i="1"/>
  <c r="V375" i="1" s="1"/>
  <c r="FW510" i="1"/>
  <c r="V377" i="1" s="1"/>
  <c r="RZ510" i="1"/>
  <c r="V323" i="1" s="1"/>
  <c r="MU528" i="1"/>
  <c r="AI385" i="1" s="1"/>
  <c r="LT546" i="1"/>
  <c r="AW357" i="1" s="1"/>
  <c r="EM522" i="1"/>
  <c r="AE331" i="1" s="1"/>
  <c r="AFM540" i="1"/>
  <c r="AR379" i="1" s="1"/>
  <c r="TS546" i="1"/>
  <c r="AW389" i="1" s="1"/>
  <c r="KA540" i="1"/>
  <c r="AR328" i="1" s="1"/>
  <c r="PO498" i="1"/>
  <c r="M329" i="1" s="1"/>
  <c r="PF528" i="1"/>
  <c r="AI332" i="1" s="1"/>
  <c r="GO528" i="1"/>
  <c r="AI341" i="1" s="1"/>
  <c r="ON552" i="1"/>
  <c r="BA384" i="1" s="1"/>
  <c r="CK534" i="1"/>
  <c r="AN316" i="1" s="1"/>
  <c r="RZ528" i="1"/>
  <c r="AI381" i="1" s="1"/>
  <c r="LK516" i="1"/>
  <c r="Z373" i="1" s="1"/>
  <c r="AFM516" i="1"/>
  <c r="Z327" i="1" s="1"/>
  <c r="AI516" i="1"/>
  <c r="Z344" i="1" s="1"/>
  <c r="KJ516" i="1"/>
  <c r="Z370" i="1" s="1"/>
  <c r="RZ522" i="1"/>
  <c r="AE342" i="1" s="1"/>
  <c r="AHF546" i="1"/>
  <c r="AW386" i="1" s="1"/>
  <c r="SI510" i="1"/>
  <c r="V371" i="1" s="1"/>
  <c r="LB522" i="1"/>
  <c r="AE336" i="1" s="1"/>
  <c r="XW492" i="1"/>
  <c r="H363" i="1" s="1"/>
  <c r="PX552" i="1"/>
  <c r="BA330" i="1" s="1"/>
  <c r="CK528" i="1"/>
  <c r="AI313" i="1" s="1"/>
  <c r="AR498" i="1"/>
  <c r="M370" i="1" s="1"/>
  <c r="BJ528" i="1"/>
  <c r="AI333" i="1" s="1"/>
  <c r="EV528" i="1"/>
  <c r="AI315" i="1" s="1"/>
  <c r="DC528" i="1"/>
  <c r="AI347" i="1" s="1"/>
  <c r="VC528" i="1"/>
  <c r="AI365" i="1" s="1"/>
  <c r="DL528" i="1"/>
  <c r="AI319" i="1" s="1"/>
  <c r="FW528" i="1"/>
  <c r="AI312" i="1" s="1"/>
  <c r="VU498" i="1"/>
  <c r="M391" i="1" s="1"/>
  <c r="RZ516" i="1"/>
  <c r="Z313" i="1" s="1"/>
  <c r="SR516" i="1"/>
  <c r="Z316" i="1" s="1"/>
  <c r="NV552" i="1"/>
  <c r="BA385" i="1" s="1"/>
  <c r="WV534" i="1"/>
  <c r="AN356" i="1" s="1"/>
  <c r="PF516" i="1"/>
  <c r="Z326" i="1" s="1"/>
  <c r="DL516" i="1"/>
  <c r="Z346" i="1" s="1"/>
  <c r="VC516" i="1"/>
  <c r="Z352" i="1" s="1"/>
  <c r="NV516" i="1"/>
  <c r="Z391" i="1" s="1"/>
  <c r="RZ498" i="1"/>
  <c r="M352" i="1" s="1"/>
  <c r="EV498" i="1"/>
  <c r="M314" i="1" s="1"/>
  <c r="EV510" i="1"/>
  <c r="V353" i="1" s="1"/>
  <c r="ADT498" i="1"/>
  <c r="M387" i="1" s="1"/>
  <c r="KA504" i="1"/>
  <c r="Q339" i="1" s="1"/>
  <c r="AGN510" i="1"/>
  <c r="V362" i="1" s="1"/>
  <c r="IZ534" i="1"/>
  <c r="AN381" i="1" s="1"/>
  <c r="IZ546" i="1"/>
  <c r="AW379" i="1" s="1"/>
  <c r="UK486" i="1"/>
  <c r="D385" i="1" s="1"/>
  <c r="UJ554" i="1"/>
  <c r="P3" i="1" s="1"/>
  <c r="PX522" i="1"/>
  <c r="AE349" i="1" s="1"/>
  <c r="PO522" i="1"/>
  <c r="AE337" i="1" s="1"/>
  <c r="AFV522" i="1"/>
  <c r="AE366" i="1" s="1"/>
  <c r="FN516" i="1"/>
  <c r="Z380" i="1" s="1"/>
  <c r="LT534" i="1"/>
  <c r="AN330" i="1" s="1"/>
  <c r="XW516" i="1"/>
  <c r="Z341" i="1" s="1"/>
  <c r="GO516" i="1"/>
  <c r="Z356" i="1" s="1"/>
  <c r="BJ516" i="1"/>
  <c r="Z332" i="1" s="1"/>
  <c r="AHF510" i="1"/>
  <c r="V376" i="1" s="1"/>
  <c r="NM492" i="1"/>
  <c r="H368" i="1" s="1"/>
  <c r="NV492" i="1"/>
  <c r="H382" i="1" s="1"/>
  <c r="CT492" i="1"/>
  <c r="H377" i="1" s="1"/>
  <c r="AFD546" i="1"/>
  <c r="AW370" i="1" s="1"/>
  <c r="SI552" i="1"/>
  <c r="BA376" i="1" s="1"/>
  <c r="HY492" i="1"/>
  <c r="H388" i="1" s="1"/>
  <c r="AGE540" i="1"/>
  <c r="AR366" i="1" s="1"/>
  <c r="NV498" i="1"/>
  <c r="M337" i="1" s="1"/>
  <c r="QG498" i="1"/>
  <c r="M313" i="1" s="1"/>
  <c r="Q498" i="1"/>
  <c r="M327" i="1" s="1"/>
  <c r="AHF498" i="1"/>
  <c r="M312" i="1" s="1"/>
  <c r="NV528" i="1"/>
  <c r="AI386" i="1" s="1"/>
  <c r="AGE504" i="1"/>
  <c r="Q368" i="1" s="1"/>
  <c r="WV504" i="1"/>
  <c r="Q372" i="1" s="1"/>
  <c r="JR510" i="1"/>
  <c r="V327" i="1" s="1"/>
  <c r="BA510" i="1"/>
  <c r="V313" i="1" s="1"/>
  <c r="TA510" i="1"/>
  <c r="V340" i="1" s="1"/>
  <c r="ND510" i="1"/>
  <c r="V315" i="1" s="1"/>
  <c r="BS510" i="1"/>
  <c r="V334" i="1" s="1"/>
  <c r="FN486" i="1"/>
  <c r="D333" i="1" s="1"/>
  <c r="FM554" i="1"/>
  <c r="P41" i="1" s="1"/>
  <c r="UK528" i="1"/>
  <c r="AI390" i="1" s="1"/>
  <c r="AGV554" i="1"/>
  <c r="P44" i="1" s="1"/>
  <c r="AGW486" i="1"/>
  <c r="D383" i="1" s="1"/>
  <c r="CT552" i="1"/>
  <c r="BA368" i="1" s="1"/>
  <c r="GN554" i="1"/>
  <c r="P5" i="1" s="1"/>
  <c r="GO486" i="1"/>
  <c r="D354" i="1" s="1"/>
  <c r="JI486" i="1"/>
  <c r="D339" i="1" s="1"/>
  <c r="JH554" i="1"/>
  <c r="P63" i="1" s="1"/>
  <c r="ADS554" i="1"/>
  <c r="P33" i="1" s="1"/>
  <c r="ADT486" i="1"/>
  <c r="D349" i="1" s="1"/>
  <c r="CK486" i="1"/>
  <c r="D334" i="1" s="1"/>
  <c r="CJ554" i="1"/>
  <c r="P49" i="1" s="1"/>
  <c r="NV486" i="1"/>
  <c r="D363" i="1" s="1"/>
  <c r="NU554" i="1"/>
  <c r="P23" i="1" s="1"/>
  <c r="CA554" i="1"/>
  <c r="P38" i="1" s="1"/>
  <c r="CB486" i="1"/>
  <c r="D369" i="1" s="1"/>
  <c r="PW554" i="1"/>
  <c r="P39" i="1" s="1"/>
  <c r="PX486" i="1"/>
  <c r="D317" i="1" s="1"/>
  <c r="LB486" i="1"/>
  <c r="D315" i="1" s="1"/>
  <c r="LA554" i="1"/>
  <c r="P72" i="1" s="1"/>
  <c r="AFC554" i="1"/>
  <c r="P80" i="1" s="1"/>
  <c r="AFD486" i="1"/>
  <c r="D384" i="1" s="1"/>
  <c r="AI504" i="1"/>
  <c r="Q323" i="1" s="1"/>
  <c r="PF504" i="1"/>
  <c r="Q322" i="1" s="1"/>
  <c r="ADT504" i="1"/>
  <c r="Q383" i="1" s="1"/>
  <c r="JR504" i="1"/>
  <c r="Q337" i="1" s="1"/>
  <c r="H504" i="1"/>
  <c r="Q321" i="1" s="1"/>
  <c r="EV504" i="1"/>
  <c r="Q330" i="1" s="1"/>
  <c r="JI504" i="1"/>
  <c r="Q380" i="1" s="1"/>
  <c r="MC540" i="1"/>
  <c r="AR382" i="1" s="1"/>
  <c r="AHF486" i="1"/>
  <c r="D391" i="1" s="1"/>
  <c r="AHE554" i="1"/>
  <c r="P26" i="1" s="1"/>
  <c r="AR552" i="1"/>
  <c r="BA314" i="1" s="1"/>
  <c r="BA492" i="1"/>
  <c r="H323" i="1" s="1"/>
  <c r="LT492" i="1"/>
  <c r="H356" i="1" s="1"/>
  <c r="ADT492" i="1"/>
  <c r="H324" i="1" s="1"/>
  <c r="Z492" i="1"/>
  <c r="H314" i="1" s="1"/>
  <c r="ND492" i="1"/>
  <c r="H327" i="1" s="1"/>
  <c r="TA492" i="1"/>
  <c r="H352" i="1" s="1"/>
  <c r="CB492" i="1"/>
  <c r="H313" i="1" s="1"/>
  <c r="FW492" i="1"/>
  <c r="H321" i="1" s="1"/>
  <c r="ML534" i="1"/>
  <c r="AN340" i="1" s="1"/>
  <c r="CT534" i="1"/>
  <c r="AN364" i="1" s="1"/>
  <c r="LT552" i="1"/>
  <c r="BA363" i="1" s="1"/>
  <c r="LT540" i="1"/>
  <c r="AR344" i="1" s="1"/>
  <c r="RZ540" i="1"/>
  <c r="AR348" i="1" s="1"/>
  <c r="IQ540" i="1"/>
  <c r="AR319" i="1" s="1"/>
  <c r="PO540" i="1"/>
  <c r="AR312" i="1" s="1"/>
  <c r="AFV540" i="1"/>
  <c r="AR335" i="1" s="1"/>
  <c r="MC528" i="1"/>
  <c r="AI366" i="1" s="1"/>
  <c r="XV554" i="1"/>
  <c r="P79" i="1" s="1"/>
  <c r="XW486" i="1"/>
  <c r="D388" i="1" s="1"/>
  <c r="AGW510" i="1"/>
  <c r="V389" i="1" s="1"/>
  <c r="YO516" i="1"/>
  <c r="Z347" i="1" s="1"/>
  <c r="Z534" i="1"/>
  <c r="AN318" i="1" s="1"/>
  <c r="Q534" i="1"/>
  <c r="AN324" i="1" s="1"/>
  <c r="LT522" i="1"/>
  <c r="AE355" i="1" s="1"/>
  <c r="TS516" i="1"/>
  <c r="Z339" i="1" s="1"/>
  <c r="XW498" i="1"/>
  <c r="M348" i="1" s="1"/>
  <c r="MU516" i="1"/>
  <c r="Z382" i="1" s="1"/>
  <c r="FN510" i="1"/>
  <c r="V347" i="1" s="1"/>
  <c r="AFU554" i="1"/>
  <c r="P67" i="1" s="1"/>
  <c r="AFV486" i="1"/>
  <c r="D387" i="1" s="1"/>
  <c r="WV486" i="1"/>
  <c r="D357" i="1" s="1"/>
  <c r="WU554" i="1"/>
  <c r="P71" i="1" s="1"/>
  <c r="YO510" i="1"/>
  <c r="V338" i="1" s="1"/>
  <c r="H528" i="1"/>
  <c r="AI323" i="1" s="1"/>
  <c r="PX528" i="1"/>
  <c r="AI355" i="1" s="1"/>
  <c r="VU528" i="1"/>
  <c r="AI357" i="1" s="1"/>
  <c r="LB528" i="1"/>
  <c r="AI336" i="1" s="1"/>
  <c r="AFD510" i="1"/>
  <c r="V319" i="1" s="1"/>
  <c r="PO534" i="1"/>
  <c r="AN314" i="1" s="1"/>
  <c r="DL534" i="1"/>
  <c r="AN352" i="1" s="1"/>
  <c r="YO504" i="1"/>
  <c r="Q335" i="1" s="1"/>
  <c r="CB516" i="1"/>
  <c r="Z342" i="1" s="1"/>
  <c r="TA516" i="1"/>
  <c r="Z350" i="1" s="1"/>
  <c r="VU516" i="1"/>
  <c r="Z337" i="1" s="1"/>
  <c r="H516" i="1"/>
  <c r="Z318" i="1" s="1"/>
  <c r="ML516" i="1"/>
  <c r="Z384" i="1" s="1"/>
  <c r="NM510" i="1"/>
  <c r="V352" i="1" s="1"/>
  <c r="SR510" i="1"/>
  <c r="V378" i="1" s="1"/>
  <c r="TA498" i="1"/>
  <c r="M344" i="1" s="1"/>
  <c r="UK534" i="1"/>
  <c r="AN377" i="1" s="1"/>
  <c r="PF534" i="1"/>
  <c r="AN326" i="1" s="1"/>
  <c r="AGN522" i="1"/>
  <c r="AE360" i="1" s="1"/>
  <c r="BA522" i="1"/>
  <c r="AE320" i="1" s="1"/>
  <c r="TS528" i="1"/>
  <c r="AI351" i="1" s="1"/>
  <c r="KA516" i="1"/>
  <c r="Z372" i="1" s="1"/>
  <c r="CT516" i="1"/>
  <c r="Z361" i="1" s="1"/>
  <c r="NM516" i="1"/>
  <c r="Z348" i="1" s="1"/>
  <c r="EM528" i="1"/>
  <c r="AI380" i="1" s="1"/>
  <c r="BA498" i="1"/>
  <c r="M320" i="1" s="1"/>
  <c r="AFM498" i="1"/>
  <c r="M325" i="1" s="1"/>
  <c r="LK498" i="1"/>
  <c r="M346" i="1" s="1"/>
  <c r="JI546" i="1"/>
  <c r="AW384" i="1" s="1"/>
  <c r="AGE546" i="1"/>
  <c r="AW390" i="1" s="1"/>
  <c r="FN540" i="1"/>
  <c r="AR367" i="1" s="1"/>
  <c r="SI492" i="1"/>
  <c r="H331" i="1" s="1"/>
  <c r="VC492" i="1"/>
  <c r="H338" i="1" s="1"/>
  <c r="DL492" i="1"/>
  <c r="H333" i="1" s="1"/>
  <c r="KA528" i="1"/>
  <c r="AI328" i="1" s="1"/>
  <c r="GO492" i="1"/>
  <c r="H379" i="1" s="1"/>
  <c r="DC510" i="1"/>
  <c r="V339" i="1" s="1"/>
  <c r="Z516" i="1"/>
  <c r="Z333" i="1" s="1"/>
  <c r="JI498" i="1"/>
  <c r="M328" i="1" s="1"/>
  <c r="SR498" i="1"/>
  <c r="M365" i="1" s="1"/>
  <c r="BS498" i="1"/>
  <c r="M363" i="1" s="1"/>
  <c r="Z498" i="1"/>
  <c r="M326" i="1" s="1"/>
  <c r="AGW528" i="1"/>
  <c r="AI374" i="1" s="1"/>
  <c r="RZ504" i="1"/>
  <c r="Q319" i="1" s="1"/>
  <c r="AGW504" i="1"/>
  <c r="Q346" i="1" s="1"/>
  <c r="BS504" i="1"/>
  <c r="Q313" i="1" s="1"/>
  <c r="LT504" i="1"/>
  <c r="Q344" i="1" s="1"/>
  <c r="CT510" i="1"/>
  <c r="V381" i="1" s="1"/>
  <c r="CK510" i="1"/>
  <c r="V331" i="1" s="1"/>
  <c r="AFM510" i="1"/>
  <c r="V350" i="1" s="1"/>
  <c r="Z510" i="1"/>
  <c r="V332" i="1" s="1"/>
  <c r="NV504" i="1"/>
  <c r="Q373" i="1" s="1"/>
  <c r="WV540" i="1"/>
  <c r="AR356" i="1" s="1"/>
  <c r="QY504" i="1"/>
  <c r="Q364" i="1" s="1"/>
  <c r="MK554" i="1"/>
  <c r="P14" i="1" s="1"/>
  <c r="ML486" i="1"/>
  <c r="D324" i="1" s="1"/>
  <c r="CS554" i="1"/>
  <c r="P27" i="1" s="1"/>
  <c r="CT486" i="1"/>
  <c r="D336" i="1" s="1"/>
  <c r="VU486" i="1"/>
  <c r="D327" i="1" s="1"/>
  <c r="VT554" i="1"/>
  <c r="P50" i="1" s="1"/>
  <c r="Z522" i="1"/>
  <c r="AE315" i="1" s="1"/>
  <c r="KA486" i="1"/>
  <c r="D332" i="1" s="1"/>
  <c r="JZ554" i="1"/>
  <c r="P76" i="1" s="1"/>
  <c r="AGN486" i="1"/>
  <c r="D368" i="1" s="1"/>
  <c r="AGM554" i="1"/>
  <c r="P13" i="1" s="1"/>
  <c r="AH554" i="1"/>
  <c r="P48" i="1" s="1"/>
  <c r="AI486" i="1"/>
  <c r="D346" i="1" s="1"/>
  <c r="AQ554" i="1"/>
  <c r="P51" i="1" s="1"/>
  <c r="AR486" i="1"/>
  <c r="D372" i="1" s="1"/>
  <c r="OM554" i="1"/>
  <c r="P55" i="1" s="1"/>
  <c r="ON486" i="1"/>
  <c r="D313" i="1" s="1"/>
  <c r="IY554" i="1"/>
  <c r="P57" i="1" s="1"/>
  <c r="IZ486" i="1"/>
  <c r="D370" i="1" s="1"/>
  <c r="SH554" i="1"/>
  <c r="P29" i="1" s="1"/>
  <c r="SI486" i="1"/>
  <c r="D375" i="1" s="1"/>
  <c r="HX554" i="1"/>
  <c r="P21" i="1" s="1"/>
  <c r="HY486" i="1"/>
  <c r="D314" i="1" s="1"/>
  <c r="MT554" i="1"/>
  <c r="P68" i="1" s="1"/>
  <c r="MU486" i="1"/>
  <c r="D381" i="1" s="1"/>
  <c r="CB504" i="1"/>
  <c r="Q359" i="1" s="1"/>
  <c r="PX504" i="1"/>
  <c r="Q351" i="1" s="1"/>
  <c r="BA504" i="1"/>
  <c r="Q371" i="1" s="1"/>
  <c r="Z504" i="1"/>
  <c r="Q326" i="1" s="1"/>
  <c r="IQ504" i="1"/>
  <c r="Q334" i="1" s="1"/>
  <c r="ML504" i="1"/>
  <c r="Q379" i="1" s="1"/>
  <c r="JR492" i="1"/>
  <c r="H330" i="1" s="1"/>
  <c r="Q522" i="1"/>
  <c r="AE362" i="1" s="1"/>
  <c r="AFV510" i="1"/>
  <c r="V348" i="1" s="1"/>
  <c r="LB510" i="1"/>
  <c r="V336" i="1" s="1"/>
  <c r="ON510" i="1"/>
  <c r="V374" i="1" s="1"/>
  <c r="KJ522" i="1"/>
  <c r="AE391" i="1" s="1"/>
  <c r="ML492" i="1"/>
  <c r="H391" i="1" s="1"/>
  <c r="JR522" i="1"/>
  <c r="AE341" i="1" s="1"/>
  <c r="MU546" i="1"/>
  <c r="AW387" i="1" s="1"/>
  <c r="LK522" i="1"/>
  <c r="AE368" i="1" s="1"/>
  <c r="QY516" i="1"/>
  <c r="Z354" i="1" s="1"/>
  <c r="SI528" i="1"/>
  <c r="AI362" i="1" s="1"/>
  <c r="SI504" i="1"/>
  <c r="Q365" i="1" s="1"/>
  <c r="AGW552" i="1"/>
  <c r="BA345" i="1" s="1"/>
  <c r="BS492" i="1"/>
  <c r="H367" i="1" s="1"/>
  <c r="PO492" i="1"/>
  <c r="H328" i="1" s="1"/>
  <c r="AGN492" i="1"/>
  <c r="H371" i="1" s="1"/>
  <c r="AR492" i="1"/>
  <c r="H317" i="1" s="1"/>
  <c r="ON492" i="1"/>
  <c r="H376" i="1" s="1"/>
  <c r="AFM492" i="1"/>
  <c r="H350" i="1" s="1"/>
  <c r="PX492" i="1"/>
  <c r="H318" i="1" s="1"/>
  <c r="IZ492" i="1"/>
  <c r="H355" i="1" s="1"/>
  <c r="ML498" i="1"/>
  <c r="M334" i="1" s="1"/>
  <c r="ON534" i="1"/>
  <c r="AN369" i="1" s="1"/>
  <c r="KA534" i="1"/>
  <c r="AN389" i="1" s="1"/>
  <c r="CK540" i="1"/>
  <c r="AR330" i="1" s="1"/>
  <c r="QY540" i="1"/>
  <c r="AR347" i="1" s="1"/>
  <c r="ML540" i="1"/>
  <c r="AR336" i="1" s="1"/>
  <c r="EV540" i="1"/>
  <c r="AR334" i="1" s="1"/>
  <c r="JI540" i="1"/>
  <c r="AR353" i="1" s="1"/>
  <c r="SI540" i="1"/>
  <c r="AR338" i="1" s="1"/>
  <c r="YO498" i="1"/>
  <c r="M354" i="1" s="1"/>
  <c r="IQ528" i="1"/>
  <c r="AI322" i="1" s="1"/>
  <c r="XW504" i="1"/>
  <c r="Q312" i="1" s="1"/>
  <c r="LK528" i="1"/>
  <c r="AI387" i="1" s="1"/>
  <c r="CT498" i="1"/>
  <c r="M336" i="1" s="1"/>
  <c r="PX498" i="1"/>
  <c r="M341" i="1" s="1"/>
  <c r="MC498" i="1"/>
  <c r="M379" i="1" s="1"/>
  <c r="EV534" i="1"/>
  <c r="AN329" i="1" s="1"/>
  <c r="AGW516" i="1"/>
  <c r="Z374" i="1" s="1"/>
  <c r="BA540" i="1"/>
  <c r="AR352" i="1" s="1"/>
  <c r="NV540" i="1"/>
  <c r="AR375" i="1" s="1"/>
  <c r="TA534" i="1"/>
  <c r="AN355" i="1" s="1"/>
  <c r="ND522" i="1"/>
  <c r="AE314" i="1" s="1"/>
  <c r="KJ498" i="1"/>
  <c r="M382" i="1" s="1"/>
  <c r="ADT510" i="1"/>
  <c r="V361" i="1" s="1"/>
  <c r="MC486" i="1"/>
  <c r="D320" i="1" s="1"/>
  <c r="MB554" i="1"/>
  <c r="P81" i="1" s="1"/>
  <c r="DC522" i="1"/>
  <c r="AE357" i="1" s="1"/>
  <c r="KJ540" i="1"/>
  <c r="AR381" i="1" s="1"/>
  <c r="IZ540" i="1"/>
  <c r="AR388" i="1" s="1"/>
  <c r="DC534" i="1"/>
  <c r="AN313" i="1" s="1"/>
  <c r="PO528" i="1"/>
  <c r="AI318" i="1" s="1"/>
  <c r="ADT528" i="1"/>
  <c r="AI339" i="1" s="1"/>
  <c r="LT528" i="1"/>
  <c r="AI314" i="1" s="1"/>
  <c r="MU498" i="1"/>
  <c r="M385" i="1" s="1"/>
  <c r="QG534" i="1"/>
  <c r="AN358" i="1" s="1"/>
  <c r="PX534" i="1"/>
  <c r="AN334" i="1" s="1"/>
  <c r="PO516" i="1"/>
  <c r="Z325" i="1" s="1"/>
  <c r="DC516" i="1"/>
  <c r="Z331" i="1" s="1"/>
  <c r="WV516" i="1"/>
  <c r="Z381" i="1" s="1"/>
  <c r="IZ498" i="1"/>
  <c r="M349" i="1" s="1"/>
  <c r="AR510" i="1"/>
  <c r="V357" i="1" s="1"/>
  <c r="MC504" i="1"/>
  <c r="Q386" i="1" s="1"/>
  <c r="JR534" i="1"/>
  <c r="AN342" i="1" s="1"/>
  <c r="QY534" i="1"/>
  <c r="AN341" i="1" s="1"/>
  <c r="GO534" i="1"/>
  <c r="AN319" i="1" s="1"/>
  <c r="TA528" i="1"/>
  <c r="AI352" i="1" s="1"/>
  <c r="VC522" i="1"/>
  <c r="AE345" i="1" s="1"/>
  <c r="BS522" i="1"/>
  <c r="AE329" i="1" s="1"/>
  <c r="Q516" i="1"/>
  <c r="Z336" i="1" s="1"/>
  <c r="QG516" i="1"/>
  <c r="Z355" i="1" s="1"/>
  <c r="ADT516" i="1"/>
  <c r="Z369" i="1" s="1"/>
  <c r="SI516" i="1"/>
  <c r="Z385" i="1" s="1"/>
  <c r="AGE528" i="1"/>
  <c r="AI379" i="1" s="1"/>
  <c r="JR528" i="1"/>
  <c r="AI320" i="1" s="1"/>
  <c r="AFM528" i="1"/>
  <c r="AI377" i="1" s="1"/>
  <c r="SI498" i="1"/>
  <c r="M322" i="1" s="1"/>
  <c r="AGN498" i="1"/>
  <c r="M353" i="1" s="1"/>
  <c r="AGE498" i="1"/>
  <c r="M319" i="1" s="1"/>
  <c r="AHF492" i="1"/>
  <c r="H387" i="1" s="1"/>
  <c r="MC492" i="1"/>
  <c r="H385" i="1" s="1"/>
  <c r="AGW546" i="1"/>
  <c r="AW366" i="1" s="1"/>
  <c r="UK492" i="1"/>
  <c r="H342" i="1" s="1"/>
  <c r="HY540" i="1"/>
  <c r="AR372" i="1" s="1"/>
  <c r="SI546" i="1"/>
  <c r="AW346" i="1" s="1"/>
  <c r="CB498" i="1"/>
  <c r="M343" i="1" s="1"/>
  <c r="IQ498" i="1"/>
  <c r="M356" i="1" s="1"/>
  <c r="UK498" i="1"/>
  <c r="M318" i="1" s="1"/>
  <c r="KJ504" i="1"/>
  <c r="Q366" i="1" s="1"/>
  <c r="ON504" i="1"/>
  <c r="Q358" i="1" s="1"/>
  <c r="EM510" i="1"/>
  <c r="V326" i="1" s="1"/>
  <c r="Q510" i="1"/>
  <c r="V387" i="1" s="1"/>
  <c r="DL510" i="1"/>
  <c r="V351" i="1" s="1"/>
  <c r="IQ510" i="1"/>
  <c r="V383" i="1" s="1"/>
  <c r="AGE510" i="1"/>
  <c r="V317" i="1" s="1"/>
  <c r="KA510" i="1"/>
  <c r="V360" i="1" s="1"/>
  <c r="AHF504" i="1"/>
  <c r="Q324" i="1" s="1"/>
  <c r="EM486" i="1"/>
  <c r="D362" i="1" s="1"/>
  <c r="EL554" i="1"/>
  <c r="P11" i="1" s="1"/>
  <c r="YO486" i="1"/>
  <c r="D345" i="1" s="1"/>
  <c r="YN554" i="1"/>
  <c r="P82" i="1" s="1"/>
  <c r="IQ522" i="1"/>
  <c r="AE312" i="1" s="1"/>
  <c r="FN522" i="1"/>
  <c r="AE380" i="1" s="1"/>
  <c r="AR522" i="1"/>
  <c r="AE334" i="1" s="1"/>
  <c r="KJ534" i="1"/>
  <c r="AN367" i="1" s="1"/>
  <c r="XW522" i="1"/>
  <c r="AE330" i="1" s="1"/>
  <c r="BS486" i="1"/>
  <c r="D319" i="1" s="1"/>
  <c r="BR554" i="1"/>
  <c r="P32" i="1" s="1"/>
  <c r="PN554" i="1"/>
  <c r="P66" i="1" s="1"/>
  <c r="PO486" i="1"/>
  <c r="D353" i="1" s="1"/>
  <c r="FV554" i="1"/>
  <c r="P37" i="1" s="1"/>
  <c r="FW486" i="1"/>
  <c r="D331" i="1" s="1"/>
  <c r="BJ486" i="1"/>
  <c r="D329" i="1" s="1"/>
  <c r="BI554" i="1"/>
  <c r="P12" i="1" s="1"/>
  <c r="QF554" i="1"/>
  <c r="P16" i="1" s="1"/>
  <c r="QG486" i="1"/>
  <c r="D316" i="1" s="1"/>
  <c r="DK554" i="1"/>
  <c r="P45" i="1" s="1"/>
  <c r="DL486" i="1"/>
  <c r="D342" i="1" s="1"/>
  <c r="JR486" i="1"/>
  <c r="D356" i="1" s="1"/>
  <c r="JQ554" i="1"/>
  <c r="P74" i="1" s="1"/>
  <c r="SZ554" i="1"/>
  <c r="P43" i="1" s="1"/>
  <c r="TA486" i="1"/>
  <c r="D322" i="1" s="1"/>
  <c r="IQ486" i="1"/>
  <c r="D325" i="1" s="1"/>
  <c r="IP554" i="1"/>
  <c r="P25" i="1" s="1"/>
  <c r="RZ486" i="1"/>
  <c r="D348" i="1" s="1"/>
  <c r="RY554" i="1"/>
  <c r="P73" i="1" s="1"/>
  <c r="FW504" i="1"/>
  <c r="Q341" i="1" s="1"/>
  <c r="VC504" i="1"/>
  <c r="Q333" i="1" s="1"/>
  <c r="DL504" i="1"/>
  <c r="Q363" i="1" s="1"/>
  <c r="CK504" i="1"/>
  <c r="Q345" i="1" s="1"/>
  <c r="LB504" i="1"/>
  <c r="Q336" i="1" s="1"/>
  <c r="AR504" i="1"/>
  <c r="Q314" i="1" s="1"/>
  <c r="UK504" i="1"/>
  <c r="Q325" i="1" s="1"/>
  <c r="SR492" i="1"/>
  <c r="H359" i="1" s="1"/>
  <c r="AGW522" i="1"/>
  <c r="AE348" i="1" s="1"/>
  <c r="WV522" i="1"/>
  <c r="AE333" i="1" s="1"/>
  <c r="QY510" i="1"/>
  <c r="V328" i="1" s="1"/>
  <c r="TS522" i="1"/>
  <c r="AE378" i="1" s="1"/>
  <c r="FN492" i="1"/>
  <c r="H380" i="1" s="1"/>
  <c r="AFV546" i="1"/>
  <c r="AW361" i="1" s="1"/>
  <c r="NM504" i="1"/>
  <c r="Q329" i="1" s="1"/>
  <c r="MC522" i="1"/>
  <c r="AE388" i="1" s="1"/>
  <c r="WV498" i="1"/>
  <c r="M361" i="1" s="1"/>
  <c r="DC552" i="1"/>
  <c r="BA353" i="1" s="1"/>
  <c r="LB552" i="1"/>
  <c r="BA333" i="1" s="1"/>
  <c r="EV492" i="1"/>
  <c r="H335" i="1" s="1"/>
  <c r="QG492" i="1"/>
  <c r="H344" i="1" s="1"/>
  <c r="DC492" i="1"/>
  <c r="H315" i="1" s="1"/>
  <c r="PF492" i="1"/>
  <c r="H326" i="1" s="1"/>
  <c r="RZ492" i="1"/>
  <c r="H329" i="1" s="1"/>
  <c r="Q492" i="1"/>
  <c r="H334" i="1" s="1"/>
  <c r="VU492" i="1"/>
  <c r="H366" i="1" s="1"/>
  <c r="ON498" i="1"/>
  <c r="M351" i="1" s="1"/>
  <c r="HY534" i="1"/>
  <c r="AN390" i="1" s="1"/>
  <c r="NV534" i="1"/>
  <c r="AN391" i="1" s="1"/>
  <c r="FW534" i="1"/>
  <c r="AN351" i="1" s="1"/>
  <c r="LK552" i="1"/>
  <c r="BA360" i="1" s="1"/>
  <c r="HY552" i="1"/>
  <c r="BA389" i="1" s="1"/>
  <c r="AGN540" i="1"/>
  <c r="AR332" i="1" s="1"/>
  <c r="H540" i="1"/>
  <c r="AR317" i="1" s="1"/>
  <c r="PF540" i="1"/>
  <c r="AR313" i="1" s="1"/>
  <c r="GO540" i="1"/>
  <c r="AR349" i="1" s="1"/>
  <c r="AR540" i="1"/>
  <c r="AR340" i="1" s="1"/>
  <c r="LB540" i="1"/>
  <c r="AR337" i="1" s="1"/>
  <c r="VC540" i="1"/>
  <c r="AR315" i="1" s="1"/>
  <c r="SR522" i="1"/>
  <c r="AE340" i="1" s="1"/>
  <c r="ML522" i="1"/>
  <c r="AE361" i="1" s="1"/>
  <c r="AFD498" i="1"/>
  <c r="M367" i="1" s="1"/>
  <c r="AFV498" i="1"/>
  <c r="M388" i="1" s="1"/>
  <c r="TS510" i="1"/>
  <c r="V358" i="1" s="1"/>
  <c r="EM516" i="1"/>
  <c r="Z389" i="1" s="1"/>
  <c r="QG540" i="1"/>
  <c r="AR320" i="1" s="1"/>
  <c r="AGW534" i="1"/>
  <c r="AN360" i="1" s="1"/>
  <c r="MU510" i="1"/>
  <c r="V366" i="1" s="1"/>
  <c r="XW510" i="1"/>
  <c r="V335" i="1" s="1"/>
  <c r="AGW498" i="1"/>
  <c r="M316" i="1" s="1"/>
  <c r="JI516" i="1"/>
  <c r="Z388" i="1" s="1"/>
  <c r="TR554" i="1"/>
  <c r="P75" i="1" s="1"/>
  <c r="TS486" i="1"/>
  <c r="D386" i="1" s="1"/>
  <c r="IZ522" i="1"/>
  <c r="AE373" i="1" s="1"/>
  <c r="WV510" i="1"/>
  <c r="V364" i="1" s="1"/>
  <c r="CB528" i="1"/>
  <c r="AI317" i="1" s="1"/>
  <c r="H498" i="1"/>
  <c r="M376" i="1" s="1"/>
  <c r="DC498" i="1"/>
  <c r="M366" i="1" s="1"/>
  <c r="AI534" i="1"/>
  <c r="AN363" i="1" s="1"/>
  <c r="IZ516" i="1"/>
  <c r="Z320" i="1" s="1"/>
  <c r="Q528" i="1"/>
  <c r="AI361" i="1" s="1"/>
  <c r="BS528" i="1"/>
  <c r="AI368" i="1" s="1"/>
  <c r="AR528" i="1"/>
  <c r="AI329" i="1" s="1"/>
  <c r="SR528" i="1"/>
  <c r="AI348" i="1" s="1"/>
  <c r="BA528" i="1"/>
  <c r="AI363" i="1" s="1"/>
  <c r="QG528" i="1"/>
  <c r="AI360" i="1" s="1"/>
  <c r="LB498" i="1"/>
  <c r="M374" i="1" s="1"/>
  <c r="MU492" i="1"/>
  <c r="H341" i="1" s="1"/>
  <c r="SI534" i="1"/>
  <c r="AN339" i="1" s="1"/>
  <c r="RZ534" i="1"/>
  <c r="AN332" i="1" s="1"/>
  <c r="BA516" i="1"/>
  <c r="Z358" i="1" s="1"/>
  <c r="LB516" i="1"/>
  <c r="Z321" i="1" s="1"/>
  <c r="CK516" i="1"/>
  <c r="Z357" i="1" s="1"/>
  <c r="ND516" i="1"/>
  <c r="Z340" i="1" s="1"/>
  <c r="TS498" i="1"/>
  <c r="M317" i="1" s="1"/>
  <c r="AFV528" i="1"/>
  <c r="AI338" i="1" s="1"/>
  <c r="AGN528" i="1"/>
  <c r="AI343" i="1" s="1"/>
  <c r="BJ510" i="1"/>
  <c r="V382" i="1" s="1"/>
  <c r="AI510" i="1"/>
  <c r="V388" i="1" s="1"/>
  <c r="H510" i="1"/>
  <c r="V390" i="1" s="1"/>
  <c r="AHF528" i="1"/>
  <c r="AI345" i="1" s="1"/>
  <c r="AHF516" i="1"/>
  <c r="Z319" i="1" s="1"/>
  <c r="AGE534" i="1"/>
  <c r="AN343" i="1" s="1"/>
  <c r="LK504" i="1"/>
  <c r="Q327" i="1" s="1"/>
  <c r="EV546" i="1"/>
  <c r="AW373" i="1" s="1"/>
  <c r="VU522" i="1"/>
  <c r="AE317" i="1" s="1"/>
  <c r="JI522" i="1"/>
  <c r="AE351" i="1" s="1"/>
  <c r="AGE516" i="1"/>
  <c r="Z353" i="1" s="1"/>
  <c r="EM492" i="1"/>
  <c r="H336" i="1" s="1"/>
  <c r="FW516" i="1"/>
  <c r="Z376" i="1" s="1"/>
  <c r="FN528" i="1"/>
  <c r="AI316" i="1" s="1"/>
  <c r="KJ492" i="1"/>
  <c r="H383" i="1" s="1"/>
  <c r="CK492" i="1"/>
  <c r="H325" i="1" s="1"/>
  <c r="LK492" i="1"/>
  <c r="H369" i="1" s="1"/>
  <c r="AFV492" i="1"/>
  <c r="H319" i="1" s="1"/>
  <c r="WV546" i="1"/>
  <c r="AW376" i="1" s="1"/>
  <c r="LK540" i="1"/>
  <c r="AR391" i="1" s="1"/>
  <c r="AGE492" i="1"/>
  <c r="H378" i="1" s="1"/>
  <c r="QY498" i="1"/>
  <c r="M345" i="1" s="1"/>
  <c r="FN498" i="1"/>
  <c r="M321" i="1" s="1"/>
  <c r="JR498" i="1"/>
  <c r="M371" i="1" s="1"/>
  <c r="EM498" i="1"/>
  <c r="M315" i="1" s="1"/>
  <c r="FW498" i="1"/>
  <c r="M335" i="1" s="1"/>
  <c r="PF498" i="1"/>
  <c r="M347" i="1" s="1"/>
  <c r="AFV504" i="1"/>
  <c r="Q318" i="1" s="1"/>
  <c r="ML552" i="1"/>
  <c r="BA350" i="1" s="1"/>
  <c r="CT504" i="1"/>
  <c r="Q385" i="1" s="1"/>
  <c r="MU504" i="1"/>
  <c r="Q356" i="1" s="1"/>
  <c r="TS504" i="1"/>
  <c r="Q375" i="1" s="1"/>
  <c r="CB510" i="1"/>
  <c r="V343" i="1" s="1"/>
  <c r="KJ510" i="1"/>
  <c r="V359" i="1" s="1"/>
  <c r="ML510" i="1"/>
  <c r="V318" i="1" s="1"/>
  <c r="TS492" i="1"/>
  <c r="H372" i="1" s="1"/>
  <c r="HY504" i="1"/>
  <c r="Q381" i="1" s="1"/>
  <c r="NC554" i="1"/>
  <c r="P9" i="1" s="1"/>
  <c r="ND486" i="1"/>
  <c r="D340" i="1" s="1"/>
  <c r="LJ554" i="1"/>
  <c r="P30" i="1" s="1"/>
  <c r="LK486" i="1"/>
  <c r="D312" i="1" s="1"/>
  <c r="MU540" i="1"/>
  <c r="AR363" i="1" s="1"/>
  <c r="NV522" i="1"/>
  <c r="AE372" i="1" s="1"/>
  <c r="H522" i="1"/>
  <c r="AE339" i="1" s="1"/>
  <c r="NM528" i="1"/>
  <c r="AI356" i="1" s="1"/>
  <c r="TS540" i="1"/>
  <c r="AR378" i="1" s="1"/>
  <c r="AZ554" i="1"/>
  <c r="P60" i="1" s="1"/>
  <c r="BA486" i="1"/>
  <c r="D350" i="1" s="1"/>
  <c r="EU554" i="1"/>
  <c r="P59" i="1" s="1"/>
  <c r="EV486" i="1"/>
  <c r="D347" i="1" s="1"/>
  <c r="SQ554" i="1"/>
  <c r="P65" i="1" s="1"/>
  <c r="SR486" i="1"/>
  <c r="D338" i="1" s="1"/>
  <c r="Z486" i="1"/>
  <c r="D341" i="1" s="1"/>
  <c r="Y554" i="1"/>
  <c r="P8" i="1" s="1"/>
  <c r="DC486" i="1"/>
  <c r="D366" i="1" s="1"/>
  <c r="DB554" i="1"/>
  <c r="P10" i="1" s="1"/>
  <c r="P554" i="1"/>
  <c r="P7" i="1" s="1"/>
  <c r="Q486" i="1"/>
  <c r="D364" i="1" s="1"/>
  <c r="PF486" i="1"/>
  <c r="D330" i="1" s="1"/>
  <c r="PE554" i="1"/>
  <c r="P6" i="1" s="1"/>
  <c r="AFL554" i="1"/>
  <c r="P42" i="1" s="1"/>
  <c r="AFM486" i="1"/>
  <c r="D359" i="1" s="1"/>
  <c r="KI554" i="1"/>
  <c r="P34" i="1" s="1"/>
  <c r="KJ486" i="1"/>
  <c r="D321" i="1" s="1"/>
  <c r="VB554" i="1"/>
  <c r="P62" i="1" s="1"/>
  <c r="VC486" i="1"/>
  <c r="D318" i="1" s="1"/>
  <c r="ND504" i="1"/>
  <c r="Q348" i="1" s="1"/>
  <c r="VU504" i="1"/>
  <c r="Q331" i="1" s="1"/>
  <c r="GO504" i="1"/>
  <c r="Q316" i="1" s="1"/>
  <c r="DC504" i="1"/>
  <c r="Q315" i="1" s="1"/>
  <c r="PO504" i="1"/>
  <c r="Q328" i="1" s="1"/>
  <c r="BJ504" i="1"/>
  <c r="Q377" i="1" s="1"/>
  <c r="YO492" i="1"/>
  <c r="H390" i="1" s="1"/>
  <c r="DL522" i="1"/>
  <c r="AE332" i="1" s="1"/>
  <c r="LK510" i="1"/>
  <c r="V314" i="1" s="1"/>
  <c r="IZ504" i="1"/>
  <c r="Q332" i="1" s="1"/>
  <c r="ON522" i="1"/>
  <c r="AE379" i="1" s="1"/>
  <c r="LT498" i="1"/>
  <c r="M368" i="1" s="1"/>
  <c r="CK498" i="1"/>
  <c r="M342" i="1" s="1"/>
  <c r="FW522" i="1"/>
  <c r="AE326" i="1" s="1"/>
  <c r="Q504" i="1"/>
  <c r="Q320" i="1" s="1"/>
  <c r="RZ552" i="1"/>
  <c r="BA349" i="1" s="1"/>
  <c r="H492" i="1"/>
  <c r="H364" i="1" s="1"/>
  <c r="LB492" i="1"/>
  <c r="H375" i="1" s="1"/>
  <c r="WV492" i="1"/>
  <c r="H358" i="1" s="1"/>
  <c r="IQ492" i="1"/>
  <c r="H320" i="1" s="1"/>
  <c r="QY492" i="1"/>
  <c r="H357" i="1" s="1"/>
  <c r="BJ492" i="1"/>
  <c r="H345" i="1" s="1"/>
  <c r="AI492" i="1"/>
  <c r="H354" i="1" s="1"/>
  <c r="SR534" i="1"/>
  <c r="AN370" i="1" s="1"/>
  <c r="BS552" i="1"/>
  <c r="BA358" i="1" s="1"/>
  <c r="AI540" i="1"/>
  <c r="AR325" i="1" s="1"/>
  <c r="PX540" i="1"/>
  <c r="AR316" i="1" s="1"/>
  <c r="DL540" i="1"/>
  <c r="AR333" i="1" s="1"/>
  <c r="ADT540" i="1"/>
  <c r="AR345" i="1" s="1"/>
  <c r="AGW492" i="1"/>
  <c r="H332" i="1" s="1"/>
  <c r="AFM546" i="1"/>
  <c r="AW378" i="1" s="1"/>
  <c r="NM486" i="1"/>
  <c r="D379" i="1" s="1"/>
  <c r="NL554" i="1"/>
  <c r="P61" i="1" s="1"/>
  <c r="GO510" i="1"/>
  <c r="V385" i="1" s="1"/>
  <c r="XW528" i="1"/>
  <c r="AI342" i="1" s="1"/>
  <c r="TA540" i="1"/>
  <c r="AR365" i="1" s="1"/>
  <c r="AFD540" i="1"/>
  <c r="AR373" i="1" s="1"/>
  <c r="JI534" i="1"/>
  <c r="AN361" i="1" s="1"/>
  <c r="MC510" i="1"/>
  <c r="V333" i="1" s="1"/>
  <c r="NM498" i="1"/>
  <c r="M357" i="1" s="1"/>
  <c r="ML546" i="1"/>
  <c r="AW369" i="1" s="1"/>
  <c r="LT486" i="1"/>
  <c r="D374" i="1" s="1"/>
  <c r="LS554" i="1"/>
  <c r="P69" i="1" s="1"/>
  <c r="QY486" i="1"/>
  <c r="D377" i="1" s="1"/>
  <c r="QX554" i="1"/>
  <c r="P36" i="1" s="1"/>
  <c r="AGD554" i="1"/>
  <c r="P64" i="1" s="1"/>
  <c r="AGE486" i="1"/>
  <c r="D358" i="1" s="1"/>
  <c r="NM522" i="1"/>
  <c r="AE347" i="1" s="1"/>
  <c r="FN504" i="1"/>
  <c r="Q389" i="1" s="1"/>
  <c r="NV510" i="1"/>
  <c r="V329" i="1" s="1"/>
  <c r="BS540" i="1"/>
  <c r="AR357" i="1" s="1"/>
  <c r="N205" i="1" l="1"/>
  <c r="N188" i="1"/>
  <c r="N189" i="1"/>
  <c r="N202" i="1"/>
  <c r="N206" i="1"/>
  <c r="N191" i="1"/>
  <c r="N184" i="1"/>
  <c r="G45" i="1"/>
  <c r="G57" i="1"/>
  <c r="N187" i="1"/>
  <c r="N208" i="1"/>
  <c r="N200" i="1"/>
  <c r="N199" i="1"/>
  <c r="N194" i="1"/>
  <c r="N182" i="1"/>
  <c r="N190" i="1"/>
  <c r="N192" i="1"/>
  <c r="N186" i="1"/>
  <c r="N203" i="1"/>
  <c r="N183" i="1"/>
  <c r="N207" i="1"/>
  <c r="N201" i="1"/>
  <c r="N185" i="1"/>
  <c r="H297" i="1"/>
  <c r="Q301" i="1"/>
  <c r="V289" i="1"/>
  <c r="Q291" i="1"/>
  <c r="M294" i="1"/>
  <c r="M298" i="1"/>
  <c r="Q289" i="1"/>
  <c r="Q300" i="1"/>
  <c r="Q285" i="1"/>
  <c r="H298" i="1"/>
  <c r="M288" i="1"/>
  <c r="V291" i="1"/>
  <c r="M299" i="1"/>
  <c r="V292" i="1"/>
  <c r="Q298" i="1"/>
  <c r="H294" i="1"/>
  <c r="Q290" i="1"/>
  <c r="Q288" i="1"/>
  <c r="M286" i="1"/>
  <c r="Q287" i="1"/>
  <c r="M285" i="1"/>
  <c r="Q296" i="1"/>
  <c r="H292" i="1"/>
  <c r="M292" i="1"/>
  <c r="Q294" i="1"/>
  <c r="V294" i="1"/>
  <c r="H287" i="1"/>
  <c r="V287" i="1"/>
  <c r="D296" i="1"/>
  <c r="D299" i="1"/>
  <c r="M289" i="1"/>
  <c r="M291" i="1"/>
  <c r="M287" i="1"/>
  <c r="V290" i="1"/>
  <c r="D288" i="1"/>
  <c r="H286" i="1"/>
  <c r="H288" i="1"/>
  <c r="Q292" i="1"/>
  <c r="M297" i="1"/>
  <c r="V297" i="1"/>
  <c r="H289" i="1"/>
  <c r="H295" i="1"/>
  <c r="M295" i="1"/>
  <c r="H299" i="1"/>
  <c r="V285" i="1"/>
  <c r="V293" i="1"/>
  <c r="V295" i="1"/>
  <c r="H285" i="1"/>
  <c r="M293" i="1"/>
  <c r="H290" i="1"/>
  <c r="D292" i="1"/>
  <c r="D300" i="1"/>
  <c r="M296" i="1"/>
  <c r="V286" i="1"/>
  <c r="Q299" i="1"/>
  <c r="Q297" i="1"/>
  <c r="M290" i="1"/>
  <c r="Q286" i="1"/>
  <c r="V288" i="1"/>
  <c r="D291" i="1"/>
  <c r="D286" i="1"/>
  <c r="D289" i="1"/>
  <c r="D287" i="1"/>
  <c r="D293" i="1"/>
  <c r="D290" i="1"/>
  <c r="D301" i="1"/>
  <c r="D294" i="1"/>
  <c r="D285" i="1"/>
  <c r="H291" i="1"/>
  <c r="G42" i="1"/>
  <c r="G51" i="1"/>
  <c r="G73" i="1"/>
  <c r="G39" i="1"/>
  <c r="G74" i="1"/>
  <c r="G12" i="1"/>
  <c r="G63" i="1"/>
  <c r="G22" i="1"/>
  <c r="G60" i="1"/>
  <c r="G75" i="1"/>
  <c r="G62" i="1"/>
  <c r="G66" i="1"/>
  <c r="G49" i="1"/>
  <c r="G40" i="1"/>
  <c r="G38" i="1"/>
  <c r="G7" i="1"/>
  <c r="G33" i="1"/>
  <c r="G4" i="1"/>
  <c r="G61" i="1"/>
  <c r="G30" i="1"/>
  <c r="G48" i="1"/>
  <c r="G53" i="1"/>
  <c r="G78" i="1"/>
  <c r="G10" i="1"/>
  <c r="G28" i="1"/>
  <c r="G36" i="1"/>
  <c r="G24" i="1"/>
  <c r="G35" i="1"/>
  <c r="G21" i="1"/>
  <c r="G11" i="1"/>
  <c r="G9" i="1"/>
  <c r="G13" i="1"/>
  <c r="G76" i="1"/>
  <c r="G43" i="1"/>
  <c r="G70" i="1"/>
  <c r="G82" i="1"/>
  <c r="G16" i="1"/>
  <c r="G54" i="1"/>
  <c r="G56" i="1"/>
  <c r="G55" i="1"/>
  <c r="G72" i="1"/>
  <c r="G26" i="1"/>
  <c r="G71" i="1"/>
  <c r="G79" i="1"/>
  <c r="G52" i="1"/>
  <c r="G6" i="1"/>
  <c r="G50" i="1"/>
  <c r="G23" i="1"/>
  <c r="G18" i="1"/>
  <c r="G37" i="1"/>
  <c r="G64" i="1"/>
  <c r="G44" i="1"/>
  <c r="G68" i="1"/>
  <c r="G65" i="1"/>
  <c r="G32" i="1"/>
  <c r="G29" i="1"/>
  <c r="G47" i="1"/>
  <c r="G554" i="1"/>
  <c r="P24" i="1" s="1"/>
  <c r="H486" i="1"/>
  <c r="E1145" i="1" s="1"/>
  <c r="E656" i="1" l="1"/>
  <c r="D335" i="1"/>
  <c r="N204" i="1"/>
  <c r="D295"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66" i="1" s="1"/>
  <c r="D66" i="6"/>
  <c r="Q174" i="1" s="1"/>
  <c r="D74" i="6"/>
  <c r="Q127" i="1" s="1"/>
  <c r="D73" i="6"/>
  <c r="Q142" i="1" s="1"/>
  <c r="D72" i="6"/>
  <c r="Q106" i="1" s="1"/>
  <c r="D71" i="6"/>
  <c r="Q173" i="1" s="1"/>
  <c r="D69" i="6"/>
  <c r="Q99" i="1" s="1"/>
  <c r="D68" i="6"/>
  <c r="Q116" i="1" s="1"/>
  <c r="D67" i="6"/>
  <c r="Q163" i="1" s="1"/>
  <c r="D65" i="6"/>
  <c r="Q168" i="1" s="1"/>
  <c r="D64" i="6"/>
  <c r="Q139" i="1" s="1"/>
  <c r="D63" i="6"/>
  <c r="Q175" i="1" s="1"/>
  <c r="D62" i="6"/>
  <c r="Q123" i="1" s="1"/>
  <c r="D61" i="6"/>
  <c r="Q122" i="1" s="1"/>
  <c r="D60" i="6"/>
  <c r="Q140" i="1" s="1"/>
  <c r="D59" i="6"/>
  <c r="Q138" i="1" s="1"/>
  <c r="D58" i="6"/>
  <c r="Q110" i="1" s="1"/>
  <c r="D57" i="6"/>
  <c r="Q170" i="1" s="1"/>
  <c r="D56" i="6"/>
  <c r="Q141" i="1" s="1"/>
  <c r="D55" i="6"/>
  <c r="Q164" i="1" s="1"/>
  <c r="D54" i="6"/>
  <c r="Q132" i="1" s="1"/>
  <c r="D53" i="6"/>
  <c r="Q153" i="1" s="1"/>
  <c r="D52" i="6"/>
  <c r="Q124" i="1" s="1"/>
  <c r="D51" i="6"/>
  <c r="Q117" i="1" s="1"/>
  <c r="D50" i="6"/>
  <c r="Q176" i="1" s="1"/>
  <c r="D49" i="6"/>
  <c r="Q107" i="1" s="1"/>
  <c r="D48" i="6"/>
  <c r="Q108" i="1" s="1"/>
  <c r="D47" i="6"/>
  <c r="D46" i="6"/>
  <c r="Q105" i="1" s="1"/>
  <c r="D45" i="6"/>
  <c r="Q150" i="1" s="1"/>
  <c r="D44" i="6"/>
  <c r="Q128" i="1" s="1"/>
  <c r="D43" i="6"/>
  <c r="Q102" i="1" s="1"/>
  <c r="D42" i="6"/>
  <c r="Q158" i="1" s="1"/>
  <c r="D41" i="6"/>
  <c r="Q135" i="1" s="1"/>
  <c r="D40" i="6"/>
  <c r="Q157" i="1" s="1"/>
  <c r="D39" i="6"/>
  <c r="Q98" i="1" s="1"/>
  <c r="D38" i="6"/>
  <c r="Q120" i="1" s="1"/>
  <c r="D37" i="6"/>
  <c r="Q156" i="1" s="1"/>
  <c r="D36" i="6"/>
  <c r="Q146" i="1" s="1"/>
  <c r="D35" i="6"/>
  <c r="Q161" i="1" s="1"/>
  <c r="D34" i="6"/>
  <c r="Q162" i="1" s="1"/>
  <c r="D33" i="6"/>
  <c r="Q111" i="1" s="1"/>
  <c r="D32" i="6"/>
  <c r="Q136" i="1" s="1"/>
  <c r="D31" i="6"/>
  <c r="Q145" i="1" s="1"/>
  <c r="D30" i="6"/>
  <c r="Q115" i="1" s="1"/>
  <c r="D29" i="6"/>
  <c r="Q144" i="1" s="1"/>
  <c r="D28" i="6"/>
  <c r="Q137" i="1" s="1"/>
  <c r="D27" i="6"/>
  <c r="Q148" i="1" s="1"/>
  <c r="D26" i="6"/>
  <c r="Q134" i="1" s="1"/>
  <c r="D25" i="6"/>
  <c r="Q151" i="1" s="1"/>
  <c r="D24" i="6"/>
  <c r="Q169" i="1" s="1"/>
  <c r="D23" i="6"/>
  <c r="Q129" i="1" s="1"/>
  <c r="D22" i="6"/>
  <c r="Q172" i="1" s="1"/>
  <c r="D21" i="6"/>
  <c r="D20" i="6"/>
  <c r="D19" i="6"/>
  <c r="Q143" i="1" s="1"/>
  <c r="D18" i="6"/>
  <c r="Q114" i="1" s="1"/>
  <c r="D17" i="6"/>
  <c r="Q113" i="1" s="1"/>
  <c r="D16" i="6"/>
  <c r="D15" i="6"/>
  <c r="Q125" i="1" s="1"/>
  <c r="D14" i="6"/>
  <c r="Q155" i="1" s="1"/>
  <c r="D13" i="6"/>
  <c r="Q147" i="1" s="1"/>
  <c r="D12" i="6"/>
  <c r="Q101" i="1" s="1"/>
  <c r="D11" i="6"/>
  <c r="Q133" i="1" s="1"/>
  <c r="D10" i="6"/>
  <c r="D9" i="6"/>
  <c r="Q159" i="1" s="1"/>
  <c r="D8" i="6"/>
  <c r="Q103" i="1" s="1"/>
  <c r="D7" i="6"/>
  <c r="D6" i="6"/>
  <c r="D5" i="6"/>
  <c r="D4" i="6"/>
  <c r="Q167" i="1" l="1"/>
  <c r="N234" i="1"/>
  <c r="Q149" i="1"/>
  <c r="N235" i="1"/>
  <c r="Q100" i="1"/>
  <c r="N228" i="1"/>
  <c r="Q152" i="1"/>
  <c r="N231" i="1"/>
  <c r="Q130" i="1"/>
  <c r="N232" i="1"/>
  <c r="Q131" i="1"/>
  <c r="N230" i="1"/>
  <c r="Q109" i="1"/>
  <c r="N227" i="1"/>
  <c r="Q126" i="1"/>
  <c r="N233" i="1"/>
  <c r="Q160" i="1"/>
  <c r="N229" i="1"/>
  <c r="AI471" i="1" l="1"/>
  <c r="AI433" i="1"/>
  <c r="AI429" i="1"/>
  <c r="AI466" i="1"/>
  <c r="AI413" i="1"/>
  <c r="D5" i="4"/>
  <c r="AI447" i="1" s="1"/>
  <c r="AI397" i="1"/>
  <c r="AI422" i="1"/>
  <c r="AI454" i="1"/>
  <c r="AI443" i="1"/>
  <c r="AI417" i="1"/>
  <c r="AI416" i="1"/>
  <c r="AI438" i="1"/>
  <c r="AI439" i="1"/>
  <c r="AI442" i="1"/>
  <c r="AI411" i="1"/>
  <c r="AI452" i="1"/>
  <c r="Q464" i="1"/>
  <c r="Q444" i="1"/>
  <c r="Q450" i="1"/>
  <c r="Q456" i="1"/>
  <c r="Q452" i="1"/>
  <c r="Q435" i="1"/>
  <c r="Q397" i="1"/>
  <c r="Q403" i="1"/>
  <c r="Q429" i="1"/>
  <c r="Q472" i="1"/>
  <c r="Q458" i="1"/>
  <c r="Q413" i="1"/>
  <c r="Q433" i="1"/>
  <c r="Q462" i="1"/>
  <c r="Q437" i="1"/>
  <c r="Q465" i="1"/>
  <c r="Q422" i="1"/>
  <c r="D237" i="4"/>
  <c r="AE443" i="1" s="1"/>
  <c r="D211" i="4"/>
  <c r="AE445" i="1" s="1"/>
  <c r="D222" i="4"/>
  <c r="AE412" i="1" s="1"/>
  <c r="D240" i="4"/>
  <c r="AE472" i="1" s="1"/>
  <c r="D242" i="4"/>
  <c r="AE413" i="1" s="1"/>
  <c r="D173" i="4"/>
  <c r="AE450" i="1" s="1"/>
  <c r="D213" i="4"/>
  <c r="AE408" i="1" s="1"/>
  <c r="D187" i="4"/>
  <c r="AE398" i="1" s="1"/>
  <c r="D210" i="4"/>
  <c r="AE432" i="1" s="1"/>
  <c r="D179" i="4"/>
  <c r="AE452" i="1" s="1"/>
  <c r="D175" i="4"/>
  <c r="AE421" i="1" s="1"/>
  <c r="D212" i="4"/>
  <c r="AE456" i="1" s="1"/>
  <c r="D214" i="4"/>
  <c r="AE437" i="1" s="1"/>
  <c r="D226" i="4"/>
  <c r="AE455" i="1" s="1"/>
  <c r="D176" i="4"/>
  <c r="AE448" i="1" s="1"/>
  <c r="D204" i="4"/>
  <c r="AE463" i="1" s="1"/>
  <c r="D205" i="4"/>
  <c r="AE471" i="1" s="1"/>
  <c r="D199" i="4"/>
  <c r="AE439" i="1" s="1"/>
  <c r="D198" i="4"/>
  <c r="AE429" i="1" s="1"/>
  <c r="D321" i="4"/>
  <c r="M455" i="1" s="1"/>
  <c r="D295" i="4"/>
  <c r="M417" i="1" s="1"/>
  <c r="D306" i="4"/>
  <c r="M443" i="1" s="1"/>
  <c r="D324" i="4"/>
  <c r="M462" i="1" s="1"/>
  <c r="D326" i="4"/>
  <c r="M407" i="1" s="1"/>
  <c r="D257" i="4"/>
  <c r="M429" i="1" s="1"/>
  <c r="D297" i="4"/>
  <c r="M409" i="1" s="1"/>
  <c r="D271" i="4"/>
  <c r="M426" i="1" s="1"/>
  <c r="D294" i="4"/>
  <c r="M475" i="1" s="1"/>
  <c r="D263" i="4"/>
  <c r="M468" i="1" s="1"/>
  <c r="D259" i="4"/>
  <c r="M467" i="1" s="1"/>
  <c r="D296" i="4"/>
  <c r="M433" i="1" s="1"/>
  <c r="D298" i="4"/>
  <c r="M442" i="1" s="1"/>
  <c r="D310" i="4"/>
  <c r="M431" i="1" s="1"/>
  <c r="D260" i="4"/>
  <c r="M464" i="1" s="1"/>
  <c r="D288" i="4"/>
  <c r="M460" i="1" s="1"/>
  <c r="D289" i="4"/>
  <c r="M397" i="1" s="1"/>
  <c r="D283" i="4"/>
  <c r="M439" i="1" s="1"/>
  <c r="D282" i="4"/>
  <c r="M428" i="1" s="1"/>
  <c r="D405" i="4"/>
  <c r="Z470" i="1" s="1"/>
  <c r="D379" i="4"/>
  <c r="Z436" i="1" s="1"/>
  <c r="D390" i="4"/>
  <c r="Z397" i="1" s="1"/>
  <c r="D408" i="4"/>
  <c r="Z432" i="1" s="1"/>
  <c r="D410" i="4"/>
  <c r="Z455" i="1" s="1"/>
  <c r="D341" i="4"/>
  <c r="Z468" i="1" s="1"/>
  <c r="D381" i="4"/>
  <c r="Z421" i="1" s="1"/>
  <c r="D355" i="4"/>
  <c r="Z408" i="1" s="1"/>
  <c r="D378" i="4"/>
  <c r="Z433" i="1" s="1"/>
  <c r="D347" i="4"/>
  <c r="Z466" i="1" s="1"/>
  <c r="D343" i="4"/>
  <c r="Z449" i="1" s="1"/>
  <c r="D380" i="4"/>
  <c r="Z474" i="1" s="1"/>
  <c r="D382" i="4"/>
  <c r="Z459" i="1" s="1"/>
  <c r="D394" i="4"/>
  <c r="Z439" i="1" s="1"/>
  <c r="D344" i="4"/>
  <c r="Z467" i="1" s="1"/>
  <c r="D372" i="4"/>
  <c r="Z472" i="1" s="1"/>
  <c r="D373" i="4"/>
  <c r="Z454" i="1" s="1"/>
  <c r="D367" i="4"/>
  <c r="Z446" i="1" s="1"/>
  <c r="D366" i="4"/>
  <c r="Z424" i="1" s="1"/>
  <c r="D489" i="4"/>
  <c r="H425" i="1" s="1"/>
  <c r="D463" i="4"/>
  <c r="H447" i="1" s="1"/>
  <c r="D474" i="4"/>
  <c r="H469" i="1" s="1"/>
  <c r="D492" i="4"/>
  <c r="H464" i="1" s="1"/>
  <c r="D494" i="4"/>
  <c r="H401" i="1" s="1"/>
  <c r="D425" i="4"/>
  <c r="H442" i="1" s="1"/>
  <c r="D465" i="4"/>
  <c r="H418" i="1" s="1"/>
  <c r="D439" i="4"/>
  <c r="H448" i="1" s="1"/>
  <c r="D462" i="4"/>
  <c r="H474" i="1" s="1"/>
  <c r="D431" i="4"/>
  <c r="H470" i="1" s="1"/>
  <c r="D427" i="4"/>
  <c r="H459" i="1" s="1"/>
  <c r="D464" i="4"/>
  <c r="H423" i="1" s="1"/>
  <c r="D466" i="4"/>
  <c r="H456" i="1" s="1"/>
  <c r="D478" i="4"/>
  <c r="H407" i="1" s="1"/>
  <c r="D428" i="4"/>
  <c r="H466" i="1" s="1"/>
  <c r="D456" i="4"/>
  <c r="H449" i="1" s="1"/>
  <c r="D457" i="4"/>
  <c r="H400" i="1" s="1"/>
  <c r="D451" i="4"/>
  <c r="H421" i="1" s="1"/>
  <c r="D450" i="4"/>
  <c r="H427" i="1" s="1"/>
  <c r="D573" i="4"/>
  <c r="V446" i="1" s="1"/>
  <c r="D547" i="4"/>
  <c r="V397" i="1" s="1"/>
  <c r="D558" i="4"/>
  <c r="V419" i="1" s="1"/>
  <c r="D576" i="4"/>
  <c r="V447" i="1" s="1"/>
  <c r="D578" i="4"/>
  <c r="V436" i="1" s="1"/>
  <c r="D509" i="4"/>
  <c r="V469" i="1" s="1"/>
  <c r="D549" i="4"/>
  <c r="V460" i="1" s="1"/>
  <c r="D523" i="4"/>
  <c r="V408" i="1" s="1"/>
  <c r="D546" i="4"/>
  <c r="V474" i="1" s="1"/>
  <c r="D515" i="4"/>
  <c r="V453" i="1" s="1"/>
  <c r="D511" i="4"/>
  <c r="V451" i="1" s="1"/>
  <c r="D548" i="4"/>
  <c r="V418" i="1" s="1"/>
  <c r="D550" i="4"/>
  <c r="V428" i="1" s="1"/>
  <c r="D562" i="4"/>
  <c r="V433" i="1" s="1"/>
  <c r="D512" i="4"/>
  <c r="V431" i="1" s="1"/>
  <c r="D540" i="4"/>
  <c r="V468" i="1" s="1"/>
  <c r="D541" i="4"/>
  <c r="V464" i="1" s="1"/>
  <c r="D535" i="4"/>
  <c r="V422" i="1" s="1"/>
  <c r="D534" i="4"/>
  <c r="V430" i="1" s="1"/>
  <c r="D657" i="4"/>
  <c r="D401" i="1" s="1"/>
  <c r="D631" i="4"/>
  <c r="D435" i="1" s="1"/>
  <c r="D642" i="4"/>
  <c r="D471" i="1" s="1"/>
  <c r="D660" i="4"/>
  <c r="D444" i="1" s="1"/>
  <c r="D662" i="4"/>
  <c r="D402" i="1" s="1"/>
  <c r="D593" i="4"/>
  <c r="D461" i="1" s="1"/>
  <c r="D633" i="4"/>
  <c r="D403" i="1" s="1"/>
  <c r="D607" i="4"/>
  <c r="D445" i="1" s="1"/>
  <c r="D630" i="4"/>
  <c r="D468" i="1" s="1"/>
  <c r="D599" i="4"/>
  <c r="D454" i="1" s="1"/>
  <c r="D595" i="4"/>
  <c r="D446" i="1" s="1"/>
  <c r="D632" i="4"/>
  <c r="D464" i="1" s="1"/>
  <c r="D634" i="4"/>
  <c r="D470" i="1" s="1"/>
  <c r="D646" i="4"/>
  <c r="D431" i="1" s="1"/>
  <c r="D596" i="4"/>
  <c r="D473" i="1" s="1"/>
  <c r="D624" i="4"/>
  <c r="D466" i="1" s="1"/>
  <c r="D625" i="4"/>
  <c r="D411" i="1" s="1"/>
  <c r="D619" i="4"/>
  <c r="D436" i="1" s="1"/>
  <c r="D618" i="4"/>
  <c r="D434" i="1" s="1"/>
  <c r="D663" i="4" l="1"/>
  <c r="D409" i="1" s="1"/>
  <c r="D661" i="4"/>
  <c r="D463" i="1" s="1"/>
  <c r="D659" i="4"/>
  <c r="D433" i="1" s="1"/>
  <c r="D658" i="4"/>
  <c r="D428" i="1" s="1"/>
  <c r="D656" i="4"/>
  <c r="D424" i="1" s="1"/>
  <c r="D655" i="4"/>
  <c r="D414" i="1" s="1"/>
  <c r="D654" i="4"/>
  <c r="D416" i="1" s="1"/>
  <c r="D653" i="4"/>
  <c r="D475" i="1" s="1"/>
  <c r="D652" i="4"/>
  <c r="D421" i="1" s="1"/>
  <c r="D651" i="4"/>
  <c r="D438" i="1" s="1"/>
  <c r="D650" i="4"/>
  <c r="D442" i="1" s="1"/>
  <c r="D649" i="4"/>
  <c r="D404" i="1" s="1"/>
  <c r="D648" i="4"/>
  <c r="D400" i="1" s="1"/>
  <c r="D647" i="4"/>
  <c r="D460" i="1" s="1"/>
  <c r="D645" i="4"/>
  <c r="D462" i="1" s="1"/>
  <c r="D644" i="4"/>
  <c r="D432" i="1" s="1"/>
  <c r="D643" i="4"/>
  <c r="D455" i="1" s="1"/>
  <c r="D641" i="4"/>
  <c r="D406" i="1" s="1"/>
  <c r="D640" i="4"/>
  <c r="D425" i="1" s="1"/>
  <c r="D639" i="4"/>
  <c r="D457" i="1" s="1"/>
  <c r="D638" i="4"/>
  <c r="D396" i="1" s="1"/>
  <c r="D637" i="4"/>
  <c r="D415" i="1" s="1"/>
  <c r="D636" i="4"/>
  <c r="D397" i="1" s="1"/>
  <c r="D635" i="4"/>
  <c r="D443" i="1" s="1"/>
  <c r="D579" i="4"/>
  <c r="V452" i="1" s="1"/>
  <c r="D577" i="4"/>
  <c r="V425" i="1" s="1"/>
  <c r="D575" i="4"/>
  <c r="V411" i="1" s="1"/>
  <c r="D574" i="4"/>
  <c r="V401" i="1" s="1"/>
  <c r="D572" i="4"/>
  <c r="V462" i="1" s="1"/>
  <c r="D571" i="4"/>
  <c r="V459" i="1" s="1"/>
  <c r="D570" i="4"/>
  <c r="V409" i="1" s="1"/>
  <c r="D569" i="4"/>
  <c r="V461" i="1" s="1"/>
  <c r="D568" i="4"/>
  <c r="V427" i="1" s="1"/>
  <c r="D567" i="4"/>
  <c r="V402" i="1" s="1"/>
  <c r="D566" i="4"/>
  <c r="V457" i="1" s="1"/>
  <c r="D565" i="4"/>
  <c r="V423" i="1" s="1"/>
  <c r="D564" i="4"/>
  <c r="V456" i="1" s="1"/>
  <c r="D563" i="4"/>
  <c r="V432" i="1" s="1"/>
  <c r="D561" i="4"/>
  <c r="V475" i="1" s="1"/>
  <c r="D560" i="4"/>
  <c r="V441" i="1" s="1"/>
  <c r="D559" i="4"/>
  <c r="V396" i="1" s="1"/>
  <c r="D557" i="4"/>
  <c r="V458" i="1" s="1"/>
  <c r="D556" i="4"/>
  <c r="V463" i="1" s="1"/>
  <c r="D555" i="4"/>
  <c r="V434" i="1" s="1"/>
  <c r="D554" i="4"/>
  <c r="V448" i="1" s="1"/>
  <c r="D553" i="4"/>
  <c r="V404" i="1" s="1"/>
  <c r="D552" i="4"/>
  <c r="V398" i="1" s="1"/>
  <c r="D551" i="4"/>
  <c r="V471" i="1" s="1"/>
  <c r="D495" i="4"/>
  <c r="H412" i="1" s="1"/>
  <c r="D493" i="4"/>
  <c r="H471" i="1" s="1"/>
  <c r="D491" i="4"/>
  <c r="H439" i="1" s="1"/>
  <c r="D490" i="4"/>
  <c r="H409" i="1" s="1"/>
  <c r="D488" i="4"/>
  <c r="H408" i="1" s="1"/>
  <c r="D487" i="4"/>
  <c r="H428" i="1" s="1"/>
  <c r="D486" i="4"/>
  <c r="H433" i="1" s="1"/>
  <c r="D485" i="4"/>
  <c r="H461" i="1" s="1"/>
  <c r="D484" i="4"/>
  <c r="H436" i="1" s="1"/>
  <c r="D483" i="4"/>
  <c r="H413" i="1" s="1"/>
  <c r="D482" i="4"/>
  <c r="H458" i="1" s="1"/>
  <c r="D481" i="4"/>
  <c r="H405" i="1" s="1"/>
  <c r="D480" i="4"/>
  <c r="H424" i="1" s="1"/>
  <c r="D479" i="4"/>
  <c r="H432" i="1" s="1"/>
  <c r="D477" i="4"/>
  <c r="H404" i="1" s="1"/>
  <c r="D476" i="4"/>
  <c r="H411" i="1" s="1"/>
  <c r="D475" i="4"/>
  <c r="H431" i="1" s="1"/>
  <c r="D473" i="4"/>
  <c r="H422" i="1" s="1"/>
  <c r="D472" i="4"/>
  <c r="H437" i="1" s="1"/>
  <c r="D471" i="4"/>
  <c r="H465" i="1" s="1"/>
  <c r="D470" i="4"/>
  <c r="H396" i="1" s="1"/>
  <c r="D469" i="4"/>
  <c r="H445" i="1" s="1"/>
  <c r="D468" i="4"/>
  <c r="H403" i="1" s="1"/>
  <c r="D467" i="4"/>
  <c r="H446" i="1" s="1"/>
  <c r="D411" i="4"/>
  <c r="Z458" i="1" s="1"/>
  <c r="D409" i="4"/>
  <c r="Z428" i="1" s="1"/>
  <c r="D407" i="4"/>
  <c r="Z438" i="1" s="1"/>
  <c r="D406" i="4"/>
  <c r="Z431" i="1" s="1"/>
  <c r="D404" i="4"/>
  <c r="Z475" i="1" s="1"/>
  <c r="D403" i="4"/>
  <c r="Z442" i="1" s="1"/>
  <c r="D402" i="4"/>
  <c r="Z419" i="1" s="1"/>
  <c r="D401" i="4"/>
  <c r="Z473" i="1" s="1"/>
  <c r="D400" i="4"/>
  <c r="Z434" i="1" s="1"/>
  <c r="D399" i="4"/>
  <c r="Z426" i="1" s="1"/>
  <c r="D398" i="4"/>
  <c r="Z463" i="1" s="1"/>
  <c r="D397" i="4"/>
  <c r="Z430" i="1" s="1"/>
  <c r="D396" i="4"/>
  <c r="Z409" i="1" s="1"/>
  <c r="D395" i="4"/>
  <c r="Z448" i="1" s="1"/>
  <c r="D393" i="4"/>
  <c r="Z462" i="1" s="1"/>
  <c r="D392" i="4"/>
  <c r="Z429" i="1" s="1"/>
  <c r="D391" i="4"/>
  <c r="Z440" i="1" s="1"/>
  <c r="D389" i="4"/>
  <c r="Z415" i="1" s="1"/>
  <c r="D388" i="4"/>
  <c r="Z461" i="1" s="1"/>
  <c r="D387" i="4"/>
  <c r="Z398" i="1" s="1"/>
  <c r="D386" i="4"/>
  <c r="Z437" i="1" s="1"/>
  <c r="D385" i="4"/>
  <c r="Z420" i="1" s="1"/>
  <c r="D384" i="4"/>
  <c r="Z414" i="1" s="1"/>
  <c r="D383" i="4"/>
  <c r="Z435" i="1" s="1"/>
  <c r="D327" i="4"/>
  <c r="M440" i="1" s="1"/>
  <c r="D325" i="4"/>
  <c r="M474" i="1" s="1"/>
  <c r="D323" i="4"/>
  <c r="M422" i="1" s="1"/>
  <c r="D322" i="4"/>
  <c r="M406" i="1" s="1"/>
  <c r="D320" i="4"/>
  <c r="M432" i="1" s="1"/>
  <c r="D319" i="4"/>
  <c r="M403" i="1" s="1"/>
  <c r="D318" i="4"/>
  <c r="M441" i="1" s="1"/>
  <c r="D317" i="4"/>
  <c r="M458" i="1" s="1"/>
  <c r="D316" i="4"/>
  <c r="M450" i="1" s="1"/>
  <c r="D315" i="4"/>
  <c r="M425" i="1" s="1"/>
  <c r="D314" i="4"/>
  <c r="M437" i="1" s="1"/>
  <c r="D313" i="4"/>
  <c r="M408" i="1" s="1"/>
  <c r="D312" i="4"/>
  <c r="M444" i="1" s="1"/>
  <c r="D311" i="4"/>
  <c r="M456" i="1" s="1"/>
  <c r="D309" i="4"/>
  <c r="M412" i="1" s="1"/>
  <c r="D308" i="4"/>
  <c r="M398" i="1" s="1"/>
  <c r="D307" i="4"/>
  <c r="M419" i="1" s="1"/>
  <c r="D305" i="4"/>
  <c r="M430" i="1" s="1"/>
  <c r="D304" i="4"/>
  <c r="M466" i="1" s="1"/>
  <c r="D303" i="4"/>
  <c r="M448" i="1" s="1"/>
  <c r="D302" i="4"/>
  <c r="M416" i="1" s="1"/>
  <c r="D301" i="4"/>
  <c r="M451" i="1" s="1"/>
  <c r="D300" i="4"/>
  <c r="M410" i="1" s="1"/>
  <c r="D299" i="4"/>
  <c r="M453" i="1" s="1"/>
  <c r="D243" i="4"/>
  <c r="AE441" i="1" s="1"/>
  <c r="D241" i="4"/>
  <c r="AE473" i="1" s="1"/>
  <c r="D239" i="4"/>
  <c r="AE396" i="1" s="1"/>
  <c r="D238" i="4"/>
  <c r="AE417" i="1" s="1"/>
  <c r="D236" i="4"/>
  <c r="AE468" i="1" s="1"/>
  <c r="D235" i="4"/>
  <c r="AE453" i="1" s="1"/>
  <c r="D234" i="4"/>
  <c r="AE407" i="1" s="1"/>
  <c r="D233" i="4"/>
  <c r="AE475" i="1" s="1"/>
  <c r="D232" i="4"/>
  <c r="AE404" i="1" s="1"/>
  <c r="D231" i="4"/>
  <c r="AE419" i="1" s="1"/>
  <c r="D230" i="4"/>
  <c r="AE436" i="1" s="1"/>
  <c r="D229" i="4"/>
  <c r="AE422" i="1" s="1"/>
  <c r="D228" i="4"/>
  <c r="AE400" i="1" s="1"/>
  <c r="D227" i="4"/>
  <c r="AE451" i="1" s="1"/>
  <c r="D225" i="4"/>
  <c r="AE466" i="1" s="1"/>
  <c r="D224" i="4"/>
  <c r="AE435" i="1" s="1"/>
  <c r="D223" i="4"/>
  <c r="AE459" i="1" s="1"/>
  <c r="D221" i="4"/>
  <c r="AE411" i="1" s="1"/>
  <c r="D220" i="4"/>
  <c r="AE467" i="1" s="1"/>
  <c r="D219" i="4"/>
  <c r="AE402" i="1" s="1"/>
  <c r="D218" i="4"/>
  <c r="AE403" i="1" s="1"/>
  <c r="D217" i="4"/>
  <c r="AE464" i="1" s="1"/>
  <c r="D216" i="4"/>
  <c r="AE405" i="1" s="1"/>
  <c r="D215" i="4"/>
  <c r="AE442" i="1" s="1"/>
  <c r="Q459" i="1"/>
  <c r="Q405" i="1"/>
  <c r="Q421" i="1"/>
  <c r="Q418" i="1"/>
  <c r="Q425" i="1"/>
  <c r="Q414" i="1"/>
  <c r="Q432" i="1"/>
  <c r="Q417" i="1"/>
  <c r="Q461" i="1"/>
  <c r="Q420" i="1"/>
  <c r="Q466" i="1"/>
  <c r="Q424" i="1"/>
  <c r="Q415" i="1"/>
  <c r="Q410" i="1"/>
  <c r="Q430" i="1"/>
  <c r="Q409" i="1"/>
  <c r="Q426" i="1"/>
  <c r="Q449" i="1"/>
  <c r="Q445" i="1"/>
  <c r="AI469" i="1"/>
  <c r="AI446" i="1"/>
  <c r="AI434" i="1"/>
  <c r="AI403" i="1"/>
  <c r="AI455" i="1"/>
  <c r="AI470" i="1"/>
  <c r="AI441" i="1"/>
  <c r="AI450" i="1"/>
  <c r="AI420" i="1"/>
  <c r="AI407" i="1"/>
  <c r="AI467" i="1"/>
  <c r="AI400" i="1"/>
  <c r="AI423" i="1"/>
  <c r="AI418" i="1"/>
  <c r="AI456" i="1"/>
  <c r="AI414" i="1"/>
  <c r="AI405" i="1"/>
  <c r="AI473" i="1"/>
  <c r="AI427" i="1"/>
  <c r="D3" i="6" l="1"/>
  <c r="N236" i="1" s="1"/>
  <c r="Q154" i="1" l="1"/>
  <c r="D629" i="4" l="1"/>
  <c r="D427" i="1" s="1"/>
  <c r="D628" i="4"/>
  <c r="D398" i="1" s="1"/>
  <c r="D627" i="4"/>
  <c r="D458" i="1" s="1"/>
  <c r="D626" i="4"/>
  <c r="D423" i="1" s="1"/>
  <c r="D623" i="4"/>
  <c r="D418" i="1" s="1"/>
  <c r="D622" i="4"/>
  <c r="D451" i="1" s="1"/>
  <c r="D621" i="4"/>
  <c r="D417" i="1" s="1"/>
  <c r="D620" i="4"/>
  <c r="D469" i="1" s="1"/>
  <c r="D617" i="4"/>
  <c r="D439" i="1" s="1"/>
  <c r="D616" i="4"/>
  <c r="D408" i="1" s="1"/>
  <c r="D615" i="4"/>
  <c r="D449" i="1" s="1"/>
  <c r="D614" i="4"/>
  <c r="D456" i="1" s="1"/>
  <c r="D613" i="4"/>
  <c r="D437" i="1" s="1"/>
  <c r="D612" i="4"/>
  <c r="D440" i="1" s="1"/>
  <c r="D611" i="4"/>
  <c r="D429" i="1" s="1"/>
  <c r="D610" i="4"/>
  <c r="D413" i="1" s="1"/>
  <c r="D609" i="4"/>
  <c r="D450" i="1" s="1"/>
  <c r="D608" i="4"/>
  <c r="D474" i="1" s="1"/>
  <c r="D606" i="4"/>
  <c r="D426" i="1" s="1"/>
  <c r="D605" i="4"/>
  <c r="D459" i="1" s="1"/>
  <c r="D604" i="4"/>
  <c r="D472" i="1" s="1"/>
  <c r="D602" i="4"/>
  <c r="D422" i="1" s="1"/>
  <c r="D601" i="4"/>
  <c r="D447" i="1" s="1"/>
  <c r="D600" i="4"/>
  <c r="D441" i="1" s="1"/>
  <c r="D598" i="4"/>
  <c r="D419" i="1" s="1"/>
  <c r="D597" i="4"/>
  <c r="D448" i="1" s="1"/>
  <c r="D594" i="4"/>
  <c r="D407" i="1" s="1"/>
  <c r="D545" i="4"/>
  <c r="V400" i="1" s="1"/>
  <c r="D544" i="4"/>
  <c r="V405" i="1" s="1"/>
  <c r="D543" i="4"/>
  <c r="V417" i="1" s="1"/>
  <c r="D542" i="4"/>
  <c r="V467" i="1" s="1"/>
  <c r="D539" i="4"/>
  <c r="V440" i="1" s="1"/>
  <c r="D537" i="4"/>
  <c r="V444" i="1" s="1"/>
  <c r="D536" i="4"/>
  <c r="V439" i="1" s="1"/>
  <c r="D533" i="4"/>
  <c r="V415" i="1" s="1"/>
  <c r="D532" i="4"/>
  <c r="V424" i="1" s="1"/>
  <c r="D531" i="4"/>
  <c r="V473" i="1" s="1"/>
  <c r="D530" i="4"/>
  <c r="V470" i="1" s="1"/>
  <c r="D529" i="4"/>
  <c r="V445" i="1" s="1"/>
  <c r="D528" i="4"/>
  <c r="V420" i="1" s="1"/>
  <c r="D526" i="4"/>
  <c r="V438" i="1" s="1"/>
  <c r="D525" i="4"/>
  <c r="V449" i="1" s="1"/>
  <c r="D524" i="4"/>
  <c r="V443" i="1" s="1"/>
  <c r="D522" i="4"/>
  <c r="V414" i="1" s="1"/>
  <c r="D521" i="4"/>
  <c r="V421" i="1" s="1"/>
  <c r="D520" i="4"/>
  <c r="V472" i="1" s="1"/>
  <c r="D519" i="4"/>
  <c r="V429" i="1" s="1"/>
  <c r="D518" i="4"/>
  <c r="V403" i="1" s="1"/>
  <c r="D517" i="4"/>
  <c r="V442" i="1" s="1"/>
  <c r="D513" i="4"/>
  <c r="V416" i="1" s="1"/>
  <c r="D510" i="4"/>
  <c r="V410" i="1" s="1"/>
  <c r="D459" i="4"/>
  <c r="H468" i="1" s="1"/>
  <c r="D455" i="4"/>
  <c r="H410" i="1" s="1"/>
  <c r="D454" i="4"/>
  <c r="H455" i="1" s="1"/>
  <c r="D453" i="4"/>
  <c r="H402" i="1" s="1"/>
  <c r="D452" i="4"/>
  <c r="H475" i="1" s="1"/>
  <c r="D449" i="4"/>
  <c r="H460" i="1" s="1"/>
  <c r="D447" i="4"/>
  <c r="H452" i="1" s="1"/>
  <c r="D446" i="4"/>
  <c r="H473" i="1" s="1"/>
  <c r="D445" i="4"/>
  <c r="H450" i="1" s="1"/>
  <c r="D443" i="4"/>
  <c r="H420" i="1" s="1"/>
  <c r="D442" i="4"/>
  <c r="H416" i="1" s="1"/>
  <c r="D441" i="4"/>
  <c r="H438" i="1" s="1"/>
  <c r="D440" i="4"/>
  <c r="H453" i="1" s="1"/>
  <c r="D438" i="4"/>
  <c r="H426" i="1" s="1"/>
  <c r="D437" i="4"/>
  <c r="H472" i="1" s="1"/>
  <c r="D436" i="4"/>
  <c r="H463" i="1" s="1"/>
  <c r="D435" i="4"/>
  <c r="H462" i="1" s="1"/>
  <c r="D434" i="4"/>
  <c r="H441" i="1" s="1"/>
  <c r="D433" i="4"/>
  <c r="H435" i="1" s="1"/>
  <c r="D432" i="4"/>
  <c r="H444" i="1" s="1"/>
  <c r="D430" i="4"/>
  <c r="H397" i="1" s="1"/>
  <c r="D429" i="4"/>
  <c r="H430" i="1" s="1"/>
  <c r="D426" i="4"/>
  <c r="H451" i="1" s="1"/>
  <c r="D376" i="4"/>
  <c r="Z418" i="1" s="1"/>
  <c r="D375" i="4"/>
  <c r="Z412" i="1" s="1"/>
  <c r="D371" i="4"/>
  <c r="Z453" i="1" s="1"/>
  <c r="D370" i="4"/>
  <c r="Z413" i="1" s="1"/>
  <c r="D365" i="4"/>
  <c r="Z400" i="1" s="1"/>
  <c r="D364" i="4"/>
  <c r="Z443" i="1" s="1"/>
  <c r="D363" i="4"/>
  <c r="Z465" i="1" s="1"/>
  <c r="D362" i="4"/>
  <c r="Z445" i="1" s="1"/>
  <c r="D361" i="4"/>
  <c r="Z425" i="1" s="1"/>
  <c r="D360" i="4"/>
  <c r="Z403" i="1" s="1"/>
  <c r="D359" i="4"/>
  <c r="Z447" i="1" s="1"/>
  <c r="D357" i="4"/>
  <c r="Z464" i="1" s="1"/>
  <c r="D356" i="4"/>
  <c r="Z471" i="1" s="1"/>
  <c r="D354" i="4"/>
  <c r="Z422" i="1" s="1"/>
  <c r="D352" i="4"/>
  <c r="Z450" i="1" s="1"/>
  <c r="D351" i="4"/>
  <c r="Z417" i="1" s="1"/>
  <c r="D349" i="4"/>
  <c r="Z416" i="1" s="1"/>
  <c r="D348" i="4"/>
  <c r="Z427" i="1" s="1"/>
  <c r="D346" i="4"/>
  <c r="Z423" i="1" s="1"/>
  <c r="D345" i="4"/>
  <c r="Z411" i="1" s="1"/>
  <c r="D342" i="4"/>
  <c r="Z456" i="1" s="1"/>
  <c r="D293" i="4"/>
  <c r="M447" i="1" s="1"/>
  <c r="D292" i="4"/>
  <c r="M399" i="1" s="1"/>
  <c r="D291" i="4"/>
  <c r="M470" i="1" s="1"/>
  <c r="D287" i="4"/>
  <c r="M436" i="1" s="1"/>
  <c r="D286" i="4"/>
  <c r="M452" i="1" s="1"/>
  <c r="D281" i="4"/>
  <c r="M469" i="1" s="1"/>
  <c r="D280" i="4"/>
  <c r="M402" i="1" s="1"/>
  <c r="D278" i="4"/>
  <c r="M473" i="1" s="1"/>
  <c r="D277" i="4"/>
  <c r="M405" i="1" s="1"/>
  <c r="D273" i="4"/>
  <c r="M445" i="1" s="1"/>
  <c r="D270" i="4"/>
  <c r="M404" i="1" s="1"/>
  <c r="D268" i="4"/>
  <c r="M472" i="1" s="1"/>
  <c r="D267" i="4"/>
  <c r="M457" i="1" s="1"/>
  <c r="D266" i="4"/>
  <c r="M420" i="1" s="1"/>
  <c r="D264" i="4"/>
  <c r="M446" i="1" s="1"/>
  <c r="D261" i="4"/>
  <c r="M421" i="1" s="1"/>
  <c r="D209" i="4"/>
  <c r="AE397" i="1" s="1"/>
  <c r="D208" i="4"/>
  <c r="AE428" i="1" s="1"/>
  <c r="D207" i="4"/>
  <c r="AE454" i="1" s="1"/>
  <c r="D206" i="4"/>
  <c r="AE461" i="1" s="1"/>
  <c r="D203" i="4"/>
  <c r="AE410" i="1" s="1"/>
  <c r="D201" i="4"/>
  <c r="AE433" i="1" s="1"/>
  <c r="D200" i="4"/>
  <c r="AE409" i="1" s="1"/>
  <c r="D197" i="4"/>
  <c r="AE431" i="1" s="1"/>
  <c r="D196" i="4"/>
  <c r="AE426" i="1" s="1"/>
  <c r="D195" i="4"/>
  <c r="AE460" i="1" s="1"/>
  <c r="D191" i="4"/>
  <c r="AE416" i="1" s="1"/>
  <c r="D190" i="4"/>
  <c r="AE457" i="1" s="1"/>
  <c r="D189" i="4"/>
  <c r="AE447" i="1" s="1"/>
  <c r="D188" i="4"/>
  <c r="AE430" i="1" s="1"/>
  <c r="D186" i="4"/>
  <c r="AE425" i="1" s="1"/>
  <c r="D183" i="4"/>
  <c r="AE446" i="1" s="1"/>
  <c r="D182" i="4"/>
  <c r="AE414" i="1" s="1"/>
  <c r="D181" i="4"/>
  <c r="AE469" i="1" s="1"/>
  <c r="D180" i="4"/>
  <c r="AE462" i="1" s="1"/>
  <c r="D174" i="4"/>
  <c r="AE444" i="1" s="1"/>
  <c r="Q406" i="1"/>
  <c r="Q401" i="1"/>
  <c r="Q451" i="1"/>
  <c r="Q457" i="1"/>
  <c r="Q446" i="1"/>
  <c r="Q408" i="1"/>
  <c r="Q470" i="1"/>
  <c r="Q463" i="1"/>
  <c r="Q404" i="1"/>
  <c r="Q469" i="1"/>
  <c r="Q431" i="1"/>
  <c r="Q396" i="1"/>
  <c r="Q434" i="1"/>
  <c r="Q473" i="1"/>
  <c r="AI475" i="1"/>
  <c r="AI468" i="1"/>
  <c r="AI402" i="1"/>
  <c r="AI451" i="1"/>
  <c r="AI412" i="1"/>
  <c r="AI445" i="1"/>
  <c r="AI448" i="1"/>
  <c r="AI465" i="1"/>
  <c r="AI435" i="1"/>
  <c r="D285" i="4" l="1"/>
  <c r="M411" i="1" s="1"/>
  <c r="D274" i="4"/>
  <c r="M401" i="1" s="1"/>
  <c r="H296" i="1" l="1"/>
  <c r="D302" i="1" l="1"/>
  <c r="D298" i="1"/>
  <c r="D297" i="1"/>
  <c r="G5" i="1"/>
  <c r="G14" i="1"/>
  <c r="G69" i="1"/>
  <c r="G27" i="1"/>
  <c r="G67" i="1"/>
  <c r="G59" i="1"/>
  <c r="G15" i="1"/>
  <c r="G3" i="1"/>
  <c r="G17" i="1"/>
  <c r="G34" i="1"/>
  <c r="G20" i="1"/>
  <c r="G31" i="1"/>
  <c r="G25" i="1"/>
  <c r="G19" i="1"/>
  <c r="G8" i="1"/>
  <c r="D279" i="4" l="1"/>
  <c r="M418" i="1" s="1"/>
  <c r="D272" i="4"/>
  <c r="M454" i="1" s="1"/>
  <c r="D284" i="4"/>
  <c r="M471" i="1" s="1"/>
  <c r="Q428" i="1"/>
  <c r="Q427" i="1"/>
  <c r="AI404" i="1"/>
  <c r="D538" i="4"/>
  <c r="V437" i="1" s="1"/>
  <c r="D603" i="4"/>
  <c r="D420" i="1" s="1"/>
  <c r="D514" i="4"/>
  <c r="V406" i="1" s="1"/>
  <c r="D374" i="4"/>
  <c r="Z444" i="1" s="1"/>
  <c r="D350" i="4"/>
  <c r="Z406" i="1" s="1"/>
  <c r="D265" i="4"/>
  <c r="M435" i="1" s="1"/>
  <c r="D262" i="4"/>
  <c r="M400" i="1" s="1"/>
  <c r="Q402" i="1"/>
  <c r="D461" i="4"/>
  <c r="H440" i="1" s="1"/>
  <c r="AI419" i="1"/>
  <c r="D444" i="4"/>
  <c r="H454" i="1" s="1"/>
  <c r="D276" i="4"/>
  <c r="M461" i="1" s="1"/>
  <c r="Q419" i="1"/>
  <c r="D275" i="4"/>
  <c r="M424" i="1" s="1"/>
  <c r="Q447" i="1"/>
  <c r="Q423" i="1"/>
  <c r="D458" i="4"/>
  <c r="H429" i="1" s="1"/>
  <c r="Q441" i="1"/>
  <c r="D258" i="4"/>
  <c r="M463" i="1" s="1"/>
  <c r="D353" i="4"/>
  <c r="Z399" i="1" s="1"/>
  <c r="Q460" i="1"/>
  <c r="D358" i="4" l="1"/>
  <c r="Z457" i="1" s="1"/>
  <c r="D460" i="4"/>
  <c r="H398" i="1" s="1"/>
  <c r="AI406" i="1" l="1"/>
  <c r="D448" i="4"/>
  <c r="H399" i="1" s="1"/>
  <c r="D377" i="4"/>
  <c r="Z404" i="1" s="1"/>
  <c r="AI459" i="1"/>
  <c r="D202" i="4"/>
  <c r="AE427" i="1" s="1"/>
  <c r="D185" i="4"/>
  <c r="AE415" i="1" s="1"/>
  <c r="D184" i="4"/>
  <c r="AE438" i="1" s="1"/>
  <c r="D193" i="4"/>
  <c r="AE418" i="1" s="1"/>
  <c r="D527" i="4"/>
  <c r="V465" i="1" s="1"/>
  <c r="D516" i="4"/>
  <c r="V454" i="1" s="1"/>
  <c r="D177" i="4"/>
  <c r="AE424" i="1" s="1"/>
  <c r="Q448" i="1"/>
  <c r="AI396" i="1"/>
  <c r="Q412" i="1"/>
  <c r="D178" i="4"/>
  <c r="AE406" i="1" s="1"/>
  <c r="AI432" i="1"/>
  <c r="AI449" i="1"/>
  <c r="AI460" i="1"/>
  <c r="Q454" i="1"/>
  <c r="D194" i="4"/>
  <c r="AE458" i="1" s="1"/>
  <c r="AI428" i="1"/>
  <c r="AI399" i="1"/>
  <c r="D368" i="4"/>
  <c r="Z396" i="1" s="1"/>
  <c r="D290" i="4"/>
  <c r="M449" i="1" s="1"/>
  <c r="D192" i="4"/>
  <c r="AE449" i="1" s="1"/>
  <c r="AI430" i="1"/>
  <c r="D369" i="4"/>
  <c r="Z452" i="1" s="1"/>
  <c r="D269" i="4"/>
  <c r="M459" i="1" s="1"/>
  <c r="AI463" i="1"/>
  <c r="AI409" i="1"/>
  <c r="AI415" i="1"/>
  <c r="AI461" i="1"/>
  <c r="AI408" i="1"/>
  <c r="G179" i="1" l="1"/>
  <c r="G250" i="1"/>
</calcChain>
</file>

<file path=xl/sharedStrings.xml><?xml version="1.0" encoding="utf-8"?>
<sst xmlns="http://schemas.openxmlformats.org/spreadsheetml/2006/main" count="85621" uniqueCount="5079">
  <si>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</si>
  <si>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</si>
  <si>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</si>
  <si>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</si>
  <si>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</si>
  <si>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</si>
  <si>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</si>
  <si>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</si>
  <si>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</si>
  <si>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</si>
  <si>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</si>
  <si>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</si>
  <si>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</si>
  <si>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</si>
  <si>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</si>
  <si>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</si>
  <si>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</si>
  <si>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</si>
  <si>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</si>
  <si>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</si>
  <si>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</si>
  <si>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</si>
  <si>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</si>
  <si>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</si>
  <si>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</si>
  <si>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</si>
  <si>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</si>
  <si>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</si>
  <si>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</si>
  <si>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</si>
  <si>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</si>
  <si>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</si>
  <si>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</si>
  <si>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</si>
  <si>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</si>
  <si>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</si>
  <si>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</si>
  <si>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</si>
  <si>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</si>
  <si>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</si>
  <si>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</si>
  <si>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</si>
  <si>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</si>
  <si>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</si>
  <si>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</si>
  <si>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</si>
  <si>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</si>
  <si>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</si>
  <si>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</si>
  <si>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</si>
  <si>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</si>
  <si>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</si>
  <si>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</si>
  <si>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</si>
  <si>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</si>
  <si>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</si>
  <si>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</si>
  <si>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</si>
  <si>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</si>
  <si>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</si>
  <si>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</si>
  <si>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</si>
  <si>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</si>
  <si>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</si>
  <si>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</si>
  <si>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</si>
  <si>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</si>
  <si>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</si>
  <si>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</si>
  <si>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</si>
  <si>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</si>
  <si>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</si>
  <si>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</si>
  <si>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</si>
  <si>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</si>
  <si>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</si>
  <si>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</si>
  <si>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</si>
  <si>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</si>
  <si>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</si>
  <si>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</si>
  <si>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</si>
  <si>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</si>
  <si>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</si>
  <si>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</si>
  <si>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</si>
  <si>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</si>
  <si>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</si>
  <si>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</si>
  <si>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</si>
  <si>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</si>
  <si>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</si>
  <si>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</si>
  <si>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</si>
  <si>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</si>
  <si>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</si>
  <si>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</si>
  <si>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</si>
  <si>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</si>
  <si>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</si>
  <si>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</si>
  <si>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</si>
  <si>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</si>
  <si>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</si>
  <si>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</si>
  <si>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</si>
  <si>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</si>
  <si>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</si>
  <si>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</si>
  <si>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</si>
  <si>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</si>
  <si>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</si>
  <si>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</si>
  <si>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</si>
  <si>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</si>
  <si>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</si>
  <si>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</si>
  <si>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</si>
  <si>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</si>
  <si>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</si>
  <si>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</si>
  <si>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</si>
  <si>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</si>
  <si>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</si>
  <si>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</si>
  <si>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</si>
  <si>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</si>
  <si>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</si>
  <si>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</si>
  <si>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</si>
  <si>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</si>
  <si>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</si>
  <si>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</si>
  <si>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</si>
  <si>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</si>
  <si>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</si>
  <si>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</si>
  <si>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</si>
  <si>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</si>
  <si>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</si>
  <si>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</si>
  <si>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</si>
  <si>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</si>
  <si>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</si>
  <si>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</si>
  <si>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</si>
  <si>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</si>
  <si>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</si>
  <si>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</si>
  <si>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</si>
  <si>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</si>
  <si>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</si>
  <si>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</si>
  <si>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</si>
  <si>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</si>
  <si>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</si>
  <si>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</si>
  <si>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</si>
  <si>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</si>
  <si>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</si>
  <si>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</si>
  <si>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</si>
  <si>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</si>
  <si>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</si>
  <si>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</si>
  <si>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</si>
  <si>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</si>
  <si>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</si>
  <si>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</si>
  <si>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</si>
  <si>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</si>
  <si>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</si>
  <si>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</si>
  <si>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</si>
  <si>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</si>
  <si>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</si>
  <si>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</si>
  <si>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</si>
  <si>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</si>
  <si>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</si>
  <si>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</si>
  <si>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</si>
  <si>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</si>
  <si>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</si>
  <si>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</si>
  <si>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</si>
  <si>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</si>
  <si>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</si>
  <si>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</si>
  <si>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</si>
  <si>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</si>
  <si>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</si>
  <si>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</si>
  <si>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</si>
  <si>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</si>
  <si>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</si>
  <si>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</si>
  <si>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</si>
  <si>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</si>
  <si>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</si>
  <si>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</si>
  <si>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</si>
  <si>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</si>
  <si>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</si>
  <si>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</si>
  <si>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</si>
  <si>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</si>
  <si>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</si>
  <si>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</si>
  <si>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</si>
  <si>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</si>
  <si>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</si>
  <si>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</si>
  <si>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</si>
  <si>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</si>
  <si>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</si>
  <si>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</si>
  <si>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</si>
  <si>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</si>
  <si>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</si>
  <si>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</si>
  <si>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</si>
  <si>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</si>
  <si>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</si>
  <si>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</si>
  <si>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</si>
  <si>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</si>
  <si>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</si>
  <si>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</si>
  <si>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</si>
  <si>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</si>
  <si>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</si>
  <si>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</si>
  <si>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</si>
  <si>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</si>
  <si>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</si>
  <si>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</si>
  <si>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</si>
  <si>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</si>
  <si>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</si>
  <si>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</si>
  <si>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</si>
  <si>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</si>
  <si>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</si>
  <si>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</si>
  <si>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</si>
  <si>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</si>
  <si>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</si>
  <si>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</si>
  <si>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</si>
  <si>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</si>
  <si>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</si>
  <si>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</si>
  <si>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</si>
  <si>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</si>
  <si>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</si>
  <si>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</si>
  <si>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</si>
  <si>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</si>
  <si>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</si>
  <si>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</si>
  <si>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</si>
  <si>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</si>
  <si>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</si>
  <si>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</si>
  <si>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</si>
  <si>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</si>
  <si>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</si>
  <si>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</si>
  <si>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</si>
  <si>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</si>
  <si>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</si>
  <si>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</si>
  <si>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</si>
  <si>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</si>
  <si>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</si>
  <si>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</si>
  <si>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</si>
  <si>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</si>
  <si>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</si>
  <si>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</si>
  <si>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</si>
  <si>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</si>
  <si>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</si>
  <si>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</si>
  <si>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</si>
  <si>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</si>
  <si>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</si>
  <si>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</si>
  <si>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</si>
  <si>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</si>
  <si>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</si>
  <si>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</si>
  <si>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</si>
  <si>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</si>
  <si>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</si>
  <si>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</si>
  <si>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</si>
  <si>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</si>
  <si>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</si>
  <si>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</si>
  <si>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</si>
  <si>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</si>
  <si>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</si>
  <si>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</si>
  <si>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</si>
  <si>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</si>
  <si>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</si>
  <si>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</si>
  <si>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</si>
  <si>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</si>
  <si>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</si>
  <si>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</si>
  <si>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</si>
  <si>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</si>
  <si>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</si>
  <si>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</si>
  <si>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</si>
  <si>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</si>
  <si>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</si>
  <si>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</si>
  <si>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</si>
  <si>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</si>
  <si>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</si>
  <si>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</si>
  <si>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</si>
  <si>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</si>
  <si>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</si>
  <si>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</si>
  <si>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</si>
  <si>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</si>
  <si>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</si>
  <si>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</si>
  <si>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</si>
  <si>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</si>
  <si>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</si>
  <si>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</si>
  <si>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</si>
  <si>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</si>
  <si>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</si>
  <si>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</si>
  <si>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</si>
  <si>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</si>
  <si>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</si>
  <si>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</si>
  <si>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</si>
  <si>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</si>
  <si>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</si>
  <si>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</si>
  <si>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</si>
  <si>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</si>
  <si>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</si>
  <si>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</si>
  <si>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</si>
  <si>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</si>
  <si>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</si>
  <si>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</si>
  <si>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</si>
  <si>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</si>
  <si>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</si>
  <si>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</si>
  <si>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</si>
  <si>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</si>
  <si>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</si>
  <si>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</si>
  <si>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</si>
  <si>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</si>
  <si>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</si>
  <si>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</si>
  <si>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</si>
  <si>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</si>
  <si>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</si>
  <si>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</si>
  <si>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</si>
  <si>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</si>
  <si>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</si>
  <si>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</si>
  <si>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</si>
  <si>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</si>
  <si>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</si>
  <si>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</si>
  <si>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</si>
  <si>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</si>
  <si>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</si>
  <si>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</si>
  <si>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</si>
  <si>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</si>
  <si>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</si>
  <si>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</si>
  <si>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</si>
  <si>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</si>
  <si>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</si>
  <si>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</si>
  <si>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</si>
  <si>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</si>
  <si>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</si>
  <si>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</si>
  <si>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</si>
  <si>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</si>
  <si>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</si>
  <si>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</si>
  <si>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</si>
  <si>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</si>
  <si>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</si>
  <si>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</si>
  <si>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</si>
  <si>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</si>
  <si>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</si>
  <si>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</si>
  <si>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</si>
  <si>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</si>
  <si>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</si>
  <si>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</si>
  <si>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</si>
  <si>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</si>
  <si>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</si>
  <si>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</si>
  <si>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</si>
  <si>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</si>
  <si>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</si>
  <si>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</si>
  <si>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</si>
  <si>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</si>
  <si>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</si>
  <si>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</si>
  <si>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</si>
  <si>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</si>
  <si>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</si>
  <si>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</si>
  <si>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</si>
  <si>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</si>
  <si>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</si>
  <si>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</si>
  <si>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</si>
  <si>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</si>
  <si>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</si>
  <si>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</si>
  <si>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</si>
  <si>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</si>
  <si>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</si>
  <si>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</si>
  <si>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</si>
  <si>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</si>
  <si>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</si>
  <si>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</si>
  <si>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</si>
  <si>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</si>
  <si>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</si>
  <si>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</si>
  <si>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</si>
  <si>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</si>
  <si>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</si>
  <si>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</si>
  <si>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</si>
  <si>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</si>
  <si>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</si>
  <si>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</si>
  <si>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</si>
  <si>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</si>
  <si>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</si>
  <si>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</si>
  <si>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</si>
  <si>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</si>
  <si>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</si>
  <si>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</si>
  <si>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</si>
  <si>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</si>
  <si>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</si>
  <si>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</si>
  <si>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</si>
  <si>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</si>
  <si>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</si>
  <si>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</si>
  <si>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</si>
  <si>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</si>
  <si>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</si>
  <si>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</si>
  <si>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</si>
  <si>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</si>
  <si>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</si>
  <si>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</si>
  <si>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</si>
  <si>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</si>
  <si>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</si>
  <si>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</si>
  <si>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</si>
  <si>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</si>
  <si>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</si>
  <si>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</si>
  <si>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</si>
  <si>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</si>
  <si>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</si>
  <si>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</si>
  <si>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</si>
  <si>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</si>
  <si>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</si>
  <si>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</si>
  <si>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</si>
  <si>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</si>
  <si>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</si>
  <si>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</si>
  <si>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</si>
  <si>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</si>
  <si>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</si>
  <si>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</si>
  <si>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</si>
  <si>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</si>
  <si>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</si>
  <si>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</si>
  <si>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</si>
  <si>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</si>
  <si>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</si>
  <si>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</si>
  <si>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</si>
  <si>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</si>
  <si>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</si>
  <si>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</si>
  <si>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</si>
  <si>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</si>
  <si>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</si>
  <si>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</si>
  <si>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</si>
  <si>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</si>
  <si>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</si>
  <si>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</si>
  <si>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</si>
  <si>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</si>
  <si>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</si>
  <si>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</si>
  <si>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</si>
  <si>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</si>
  <si>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</si>
  <si>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</si>
  <si>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</si>
  <si>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</si>
  <si>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</si>
  <si>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</si>
  <si>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</si>
  <si>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</si>
  <si>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</si>
  <si>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</si>
  <si>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</si>
  <si>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</si>
  <si>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</si>
  <si>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</si>
  <si>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</si>
  <si>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</si>
  <si>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</si>
  <si>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</si>
  <si>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</si>
  <si>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</si>
  <si>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</si>
  <si>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</si>
  <si>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</si>
  <si>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</si>
  <si>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</si>
  <si>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</si>
  <si>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</si>
  <si>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</si>
  <si>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</si>
  <si>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</si>
  <si>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</si>
  <si>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</si>
  <si>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</si>
  <si>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</si>
  <si>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</si>
  <si>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</si>
  <si>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</si>
  <si>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</si>
  <si>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</si>
  <si>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</si>
  <si>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</si>
  <si>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</si>
  <si>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</si>
  <si>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</si>
  <si>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</si>
  <si>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</si>
  <si>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</si>
  <si>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</si>
  <si>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</si>
  <si>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</si>
  <si>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</si>
  <si>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</si>
  <si>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</si>
  <si>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</si>
  <si>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</si>
  <si>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</si>
  <si>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</si>
  <si>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</si>
  <si>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</si>
  <si>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</si>
  <si>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</si>
  <si>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</si>
  <si>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</si>
  <si>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</si>
  <si>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</si>
  <si>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</si>
  <si>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</si>
  <si>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</si>
  <si>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</si>
  <si>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</si>
  <si>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</si>
  <si>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</si>
  <si>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</si>
  <si>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</si>
  <si>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</si>
  <si>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</si>
  <si>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</si>
  <si>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</si>
  <si>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</si>
  <si>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</si>
  <si>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</si>
  <si>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</si>
  <si>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</si>
  <si>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</si>
  <si>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</si>
  <si>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</si>
  <si>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</si>
  <si>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</si>
  <si>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</si>
  <si>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</si>
  <si>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</si>
  <si>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</si>
  <si>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</si>
  <si>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</si>
  <si>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</si>
  <si>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</si>
  <si>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</si>
  <si>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</si>
  <si>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</si>
  <si>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</si>
  <si>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</si>
  <si>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</si>
  <si>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</si>
  <si>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</si>
  <si>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</si>
  <si>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</si>
  <si>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</si>
  <si>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</si>
  <si>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</si>
  <si>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</si>
  <si>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</si>
  <si>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</si>
  <si>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</si>
  <si>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</si>
  <si>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</si>
  <si>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</si>
  <si>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</si>
  <si>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</si>
  <si>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</si>
  <si>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</si>
  <si>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</si>
  <si>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</si>
  <si>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</si>
  <si>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</si>
  <si>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</si>
  <si>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</si>
  <si>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</si>
  <si>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</si>
  <si>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</si>
  <si>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</si>
  <si>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</si>
  <si>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</si>
  <si>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</si>
  <si>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</si>
  <si>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</si>
  <si>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</si>
  <si>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</si>
  <si>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</si>
  <si>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</si>
  <si>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</si>
  <si>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</si>
  <si>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</si>
  <si>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</si>
  <si>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</si>
  <si>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</si>
  <si>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</si>
  <si>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</si>
  <si>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</si>
  <si>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</si>
  <si>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</si>
  <si>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</si>
  <si>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</si>
  <si>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</si>
  <si>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</si>
  <si>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</si>
  <si>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</si>
  <si>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</si>
  <si>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</si>
  <si>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</si>
  <si>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</si>
  <si>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</si>
  <si>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</si>
  <si>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</si>
  <si>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</si>
  <si>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</si>
  <si>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</si>
  <si>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</si>
  <si>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</si>
  <si>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</si>
  <si>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</si>
  <si>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</si>
  <si>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</si>
  <si>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</si>
  <si>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</si>
  <si>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</si>
  <si>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</si>
  <si>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</si>
  <si>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</si>
  <si>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</si>
  <si>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</si>
  <si>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</si>
  <si>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</si>
  <si>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</si>
  <si>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</si>
  <si>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</si>
  <si>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</si>
  <si>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</si>
  <si>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</si>
  <si>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</si>
  <si>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</si>
  <si>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</si>
  <si>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</si>
  <si>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</si>
  <si>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</si>
  <si>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</si>
  <si>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</si>
  <si>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</si>
  <si>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</si>
  <si>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</si>
  <si>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</si>
  <si>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</si>
  <si>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</si>
  <si>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</si>
  <si>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</si>
  <si>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</si>
  <si>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</si>
  <si>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</si>
  <si>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</si>
  <si>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</si>
  <si>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</si>
  <si>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</si>
  <si>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</si>
  <si>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</si>
  <si>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</si>
  <si>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</si>
  <si>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</si>
  <si>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</si>
  <si>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</si>
  <si>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</si>
  <si>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</si>
  <si>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</si>
  <si>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</si>
  <si>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</si>
  <si>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</si>
  <si>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</si>
  <si>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</si>
  <si>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</si>
  <si>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</si>
  <si>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</si>
  <si>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</si>
  <si>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</si>
  <si>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</si>
  <si>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</si>
  <si>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</si>
  <si>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</si>
  <si>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</si>
  <si>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</si>
  <si>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</si>
  <si>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</si>
  <si>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</si>
  <si>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</si>
  <si>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</si>
  <si>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</si>
  <si>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</si>
  <si>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</si>
  <si>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</si>
  <si>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</si>
  <si>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</si>
  <si>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</si>
  <si>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</si>
  <si>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</si>
  <si>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</si>
  <si>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</si>
  <si>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</si>
  <si>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</si>
  <si>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</si>
  <si>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</si>
  <si>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</si>
  <si>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</si>
  <si>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</si>
  <si>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</si>
  <si>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</si>
  <si>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</si>
  <si>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</si>
  <si>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</si>
  <si>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</si>
  <si>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</si>
  <si>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</si>
  <si>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</si>
  <si>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</si>
  <si>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</si>
  <si>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</si>
  <si>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</si>
  <si>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</si>
  <si>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</si>
  <si>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</si>
  <si>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</si>
  <si>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</si>
  <si>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</si>
  <si>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</si>
  <si>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</si>
  <si>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</si>
  <si>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</si>
  <si>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</si>
  <si>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</si>
  <si>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</si>
  <si>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</si>
  <si>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</si>
  <si>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</si>
  <si>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</si>
  <si>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</si>
  <si>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</si>
  <si>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</si>
  <si>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</si>
  <si>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</si>
  <si>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</si>
  <si>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</si>
  <si>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</si>
  <si>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</si>
  <si>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</si>
  <si>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</si>
  <si>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</si>
  <si>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</si>
  <si>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</si>
  <si>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</si>
  <si>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</si>
  <si>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</si>
  <si>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</si>
  <si>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</si>
  <si>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</si>
  <si>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</si>
  <si>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</si>
  <si>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</si>
  <si>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</si>
  <si>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</si>
  <si>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</si>
  <si>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</si>
  <si>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</si>
  <si>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</si>
  <si>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</si>
  <si>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</si>
  <si>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</si>
  <si>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</si>
  <si>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</si>
  <si>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</si>
  <si>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</si>
  <si>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</si>
  <si>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</si>
  <si>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</si>
  <si>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</si>
  <si>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</si>
  <si>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</si>
  <si>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</si>
  <si>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</si>
  <si>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</si>
  <si>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</si>
  <si>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</si>
  <si>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</si>
  <si>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</si>
  <si>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</si>
  <si>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</si>
  <si>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</si>
  <si>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</si>
  <si>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</si>
  <si>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</si>
  <si>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</si>
  <si>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</si>
  <si>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</si>
  <si>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</si>
  <si>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</si>
  <si>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</si>
  <si>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</si>
  <si>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</si>
  <si>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</si>
  <si>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</si>
  <si>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</si>
  <si>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</si>
  <si>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</si>
  <si>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</si>
  <si>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</si>
  <si>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</si>
  <si>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</si>
  <si>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</si>
  <si>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</si>
  <si>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</si>
  <si>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</si>
  <si>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</si>
  <si>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</si>
  <si>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</si>
  <si>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</si>
  <si>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</si>
  <si>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</si>
  <si>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</si>
  <si>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</si>
  <si>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</si>
  <si>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</si>
  <si>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</si>
  <si>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</si>
  <si>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</si>
  <si>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</si>
  <si>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</si>
  <si>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</si>
  <si>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</si>
  <si>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</si>
  <si>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</si>
  <si>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</si>
  <si>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</si>
  <si>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</si>
  <si>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</si>
  <si>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</si>
  <si>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</si>
  <si>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</si>
  <si>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</si>
  <si>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</si>
  <si>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</si>
  <si>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</si>
  <si>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</si>
  <si>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</si>
  <si>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</si>
  <si>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</si>
  <si>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</si>
  <si>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</si>
  <si>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</si>
  <si>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</si>
  <si>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</si>
  <si>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</si>
  <si>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</si>
  <si>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</si>
  <si>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</si>
  <si>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</si>
  <si>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</si>
  <si>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</si>
  <si>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</si>
  <si>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</si>
  <si>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</si>
  <si>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</si>
  <si>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</si>
  <si>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</si>
  <si>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</si>
  <si>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</si>
  <si>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</si>
  <si>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</si>
  <si>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</si>
  <si>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</si>
  <si>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</si>
  <si>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</si>
  <si>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</si>
  <si>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</si>
  <si>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</si>
  <si>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</si>
  <si>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</si>
  <si>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</si>
  <si>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</si>
  <si>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</si>
  <si>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</si>
  <si>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</si>
  <si>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</si>
  <si>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</si>
  <si>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</si>
  <si>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</si>
  <si>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</si>
  <si>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</si>
  <si>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</si>
  <si>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</si>
  <si>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</si>
  <si>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</si>
  <si>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</si>
  <si>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</si>
  <si>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</si>
  <si>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</si>
  <si>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</si>
  <si>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</si>
  <si>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</si>
  <si>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</si>
  <si>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</si>
  <si>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</si>
  <si>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</si>
  <si>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</si>
  <si>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</si>
  <si>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</si>
  <si>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</si>
  <si>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</si>
  <si>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</si>
  <si>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</si>
  <si>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</si>
  <si>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</si>
  <si>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</si>
  <si>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</si>
  <si>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</si>
  <si>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</si>
  <si>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</si>
  <si>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</si>
  <si>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</si>
  <si>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</si>
  <si>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</si>
  <si>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</si>
  <si>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</si>
  <si>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</si>
  <si>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</si>
  <si>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</si>
  <si>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</si>
  <si>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</si>
  <si>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</si>
  <si>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</si>
  <si>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</si>
  <si>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</si>
  <si>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</si>
  <si>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</si>
  <si>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</si>
  <si>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</si>
  <si>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</si>
  <si>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</si>
  <si>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</si>
  <si>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</si>
  <si>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</si>
  <si>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</si>
  <si>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</si>
  <si>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</si>
  <si>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</si>
  <si>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</si>
  <si>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</si>
  <si>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</si>
  <si>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</si>
  <si>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</si>
  <si>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</si>
  <si>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</si>
  <si>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</si>
  <si>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</si>
  <si>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</si>
  <si>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</si>
  <si>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</si>
  <si>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</si>
  <si>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</si>
  <si>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</si>
  <si>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</si>
  <si>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</si>
  <si>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</si>
  <si>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</si>
  <si>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</si>
  <si>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</si>
  <si>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</si>
  <si>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</si>
  <si>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</si>
  <si>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</si>
  <si>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</si>
  <si>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</si>
  <si>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</si>
  <si>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</si>
  <si>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</si>
  <si>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</si>
  <si>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</si>
  <si>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</si>
  <si>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</si>
  <si>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</si>
  <si>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</si>
  <si>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</si>
  <si>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</si>
  <si>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</si>
  <si>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</si>
  <si>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</si>
  <si>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</si>
  <si>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</si>
  <si>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</si>
  <si>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</si>
  <si>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</si>
  <si>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</si>
  <si>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</si>
  <si>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</si>
  <si>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</si>
  <si>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</si>
  <si>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</si>
  <si>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</si>
  <si>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</si>
  <si>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</si>
  <si>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</si>
  <si>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</si>
  <si>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</si>
  <si>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</si>
  <si>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</si>
  <si>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</si>
  <si>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</si>
  <si>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</si>
  <si>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</si>
  <si>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</si>
  <si>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</si>
  <si>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</si>
  <si>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</si>
  <si>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</si>
  <si>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</si>
  <si>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</si>
  <si>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</si>
  <si>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</si>
  <si>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</si>
  <si>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</si>
  <si>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</si>
  <si>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</si>
  <si>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</si>
  <si>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</si>
  <si>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</si>
  <si>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</si>
  <si>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</si>
  <si>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</si>
  <si>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</si>
  <si>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</si>
  <si>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</si>
  <si>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</si>
  <si>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</si>
  <si>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</si>
  <si>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</si>
  <si>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</si>
  <si>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</si>
  <si>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</si>
  <si>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</si>
  <si>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</si>
  <si>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</si>
  <si>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</si>
  <si>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</si>
  <si>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</si>
  <si>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</si>
  <si>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</si>
  <si>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</si>
  <si>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</si>
  <si>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</si>
  <si>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</si>
  <si>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</si>
  <si>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</si>
  <si>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</si>
  <si>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</si>
  <si>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</si>
  <si>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</si>
  <si>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</si>
  <si>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</si>
  <si>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</si>
  <si>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</si>
  <si>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</si>
  <si>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</si>
  <si>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</si>
  <si>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</si>
  <si>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</si>
  <si>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</si>
  <si>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</si>
  <si>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</si>
  <si>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</si>
  <si>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</si>
  <si>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</si>
  <si>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</si>
  <si>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</si>
  <si>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</si>
  <si>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</si>
  <si>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</si>
  <si>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</si>
  <si>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</si>
  <si>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</si>
  <si>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</si>
  <si>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</si>
  <si>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</si>
  <si>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</si>
  <si>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</si>
  <si>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</si>
  <si>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</si>
  <si>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</si>
  <si>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</si>
  <si>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</si>
  <si>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</si>
  <si>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</si>
  <si>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</si>
  <si>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</si>
  <si>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</si>
  <si>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</si>
  <si>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</si>
  <si>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</si>
  <si>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</si>
  <si>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</si>
  <si>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</si>
  <si>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</si>
  <si>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</si>
  <si>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</si>
  <si>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</si>
  <si>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</si>
  <si>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</si>
  <si>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</si>
  <si>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</si>
  <si>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</si>
  <si>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</si>
  <si>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</si>
  <si>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</si>
  <si>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</si>
  <si>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</si>
  <si>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</si>
  <si>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</si>
  <si>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</si>
  <si>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</si>
  <si>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</si>
  <si>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</si>
  <si>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</si>
  <si>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</si>
  <si>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</si>
  <si>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</si>
  <si>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</si>
  <si>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</si>
  <si>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</si>
  <si>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</si>
  <si>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</si>
  <si>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</si>
  <si>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</si>
  <si>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</si>
  <si>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</si>
  <si>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</si>
  <si>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</si>
  <si>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</si>
  <si>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</si>
  <si>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</si>
  <si>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</si>
  <si>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</si>
  <si>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</si>
  <si>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</si>
  <si>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</si>
  <si>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</si>
  <si>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</si>
  <si>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</si>
  <si>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</si>
  <si>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</si>
  <si>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</si>
  <si>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</si>
  <si>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</si>
  <si>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</si>
  <si>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</si>
  <si>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</si>
  <si>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</si>
  <si>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</si>
  <si>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</si>
  <si>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</si>
  <si>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</si>
  <si>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</si>
  <si>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</si>
  <si>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</si>
  <si>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</si>
  <si>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</si>
  <si>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</si>
  <si>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</si>
  <si>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</si>
  <si>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</si>
  <si>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</si>
  <si>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</si>
  <si>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</si>
  <si>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</si>
  <si>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</si>
  <si>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</si>
  <si>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</si>
  <si>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</si>
  <si>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</si>
  <si>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</si>
  <si>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</si>
  <si>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</si>
  <si>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</si>
  <si>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</si>
  <si>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</si>
  <si>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</si>
  <si>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</si>
  <si>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</si>
  <si>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</si>
  <si>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</si>
  <si>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</si>
  <si>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</si>
  <si>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</si>
  <si>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</si>
  <si>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</si>
  <si>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</si>
  <si>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</si>
  <si>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</si>
  <si>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</si>
  <si>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</si>
  <si>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</si>
  <si>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</si>
  <si>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</si>
  <si>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</si>
  <si>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</si>
  <si>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</si>
  <si>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</si>
  <si>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</si>
  <si>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</si>
  <si>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</si>
  <si>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</si>
  <si>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</si>
  <si>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</si>
  <si>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</si>
  <si>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</si>
  <si>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</si>
  <si>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</si>
  <si>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</si>
  <si>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</si>
  <si>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</si>
  <si>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</si>
  <si>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</si>
  <si>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</si>
  <si>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</si>
  <si>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</si>
  <si>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</si>
  <si>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</si>
  <si>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</si>
  <si>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</si>
  <si>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</si>
  <si>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</si>
  <si>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</si>
  <si>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</si>
  <si>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</si>
  <si>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</si>
  <si>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</si>
  <si>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</si>
  <si>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</si>
  <si>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</si>
  <si>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</si>
  <si>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</si>
  <si>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</si>
  <si>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</si>
  <si>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</si>
  <si>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</si>
  <si>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</si>
  <si>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</si>
  <si>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</si>
  <si>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</si>
  <si>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</si>
  <si>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</si>
  <si>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</si>
  <si>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</si>
  <si>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</si>
  <si>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</si>
  <si>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</si>
  <si>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</si>
  <si>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</si>
  <si>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</si>
  <si>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</si>
  <si>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</si>
  <si>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</si>
  <si>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</si>
  <si>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</si>
  <si>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</si>
  <si>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</si>
  <si>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</si>
  <si>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</si>
  <si>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</si>
  <si>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</si>
  <si>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</si>
  <si>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</si>
  <si>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</si>
  <si>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</si>
  <si>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</si>
  <si>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</si>
  <si>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</si>
  <si>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</si>
  <si>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</si>
  <si>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</si>
  <si>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</si>
  <si>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</si>
  <si>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</si>
  <si>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</si>
  <si>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</si>
  <si>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</si>
  <si>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</si>
  <si>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</si>
  <si>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</si>
  <si>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</si>
  <si>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</si>
  <si>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</si>
  <si>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</si>
  <si>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</si>
  <si>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</si>
  <si>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</si>
  <si>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</si>
  <si>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</si>
  <si>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</si>
  <si>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</si>
  <si>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</si>
  <si>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</si>
  <si>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</si>
  <si>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</si>
  <si>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</si>
  <si>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</si>
  <si>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</si>
  <si>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</si>
  <si>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Tour de France Specialist</t>
  </si>
  <si>
    <t>1x6e, 2x9e</t>
  </si>
  <si>
    <t>2 - 3 - 4                9</t>
  </si>
  <si>
    <t>1 - 3 - 2                6</t>
  </si>
  <si>
    <t>2 - 2 - 0                4</t>
  </si>
  <si>
    <t>2 - 1 - 3                6</t>
  </si>
  <si>
    <t>0 - 0 - 3                3</t>
  </si>
  <si>
    <t>2 - 0 - 0                2</t>
  </si>
  <si>
    <t>STEELS Stijn</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</si>
  <si>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</si>
  <si>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</si>
  <si>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</si>
  <si>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</si>
  <si>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</si>
  <si>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</si>
  <si>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</si>
  <si>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</si>
  <si>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</si>
  <si>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</si>
  <si>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</si>
  <si>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</si>
  <si>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</si>
  <si>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</si>
  <si>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</si>
  <si>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</si>
  <si>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</si>
  <si>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</si>
  <si>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</si>
  <si>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</si>
  <si>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</si>
  <si>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</si>
  <si>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</si>
  <si>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</si>
  <si>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</si>
  <si>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</si>
  <si>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</si>
  <si>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</si>
  <si>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</si>
  <si>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</si>
  <si>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</si>
  <si>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</si>
  <si>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</si>
  <si>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</si>
  <si>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</si>
  <si>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</si>
  <si>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</si>
  <si>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</si>
  <si>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</si>
  <si>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</si>
  <si>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</si>
  <si>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</si>
  <si>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</si>
  <si>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</si>
  <si>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</si>
  <si>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</si>
  <si>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</si>
  <si>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</si>
  <si>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</si>
  <si>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</si>
  <si>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</si>
  <si>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</si>
  <si>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</si>
  <si>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</si>
  <si>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</si>
  <si>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</si>
  <si>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</si>
  <si>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</si>
  <si>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</si>
  <si>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</si>
  <si>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</si>
  <si>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</si>
  <si>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</si>
  <si>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</si>
  <si>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</si>
  <si>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</si>
  <si>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</si>
  <si>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</si>
  <si>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</si>
  <si>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</si>
  <si>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</si>
  <si>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</si>
  <si>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</si>
  <si>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</si>
  <si>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</si>
  <si>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</si>
  <si>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</si>
  <si>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</si>
  <si>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</si>
  <si>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</si>
  <si>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</si>
  <si>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</si>
  <si>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</si>
  <si>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</si>
  <si>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</si>
  <si>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</si>
  <si>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</si>
  <si>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</si>
  <si>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</si>
  <si>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</si>
  <si>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</si>
  <si>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</si>
  <si>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</si>
  <si>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</si>
  <si>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</si>
  <si>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</si>
  <si>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</si>
  <si>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</si>
  <si>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</si>
  <si>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</si>
  <si>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</si>
  <si>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</si>
  <si>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</si>
  <si>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</si>
  <si>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</si>
  <si>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</si>
  <si>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</si>
  <si>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</si>
  <si>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</si>
  <si>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</si>
  <si>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</si>
  <si>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</si>
  <si>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</si>
  <si>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</si>
  <si>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</si>
  <si>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</si>
  <si>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</si>
  <si>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</si>
  <si>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</si>
  <si>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</si>
  <si>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</si>
  <si>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</si>
  <si>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</si>
  <si>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</si>
  <si>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</si>
  <si>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</si>
  <si>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</si>
  <si>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</si>
  <si>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</si>
  <si>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</si>
  <si>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</si>
  <si>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</si>
  <si>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</si>
  <si>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</si>
  <si>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</si>
  <si>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</si>
  <si>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</si>
  <si>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</si>
  <si>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</si>
  <si>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</si>
  <si>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</si>
  <si>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</si>
  <si>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</si>
  <si>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</si>
  <si>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</si>
  <si>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</si>
  <si>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</si>
  <si>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</si>
  <si>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</si>
  <si>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</si>
  <si>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</si>
  <si>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</si>
  <si>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</si>
  <si>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</si>
  <si>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</si>
  <si>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</si>
  <si>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</si>
  <si>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</si>
  <si>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</si>
  <si>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</si>
  <si>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</si>
  <si>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</si>
  <si>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</si>
  <si>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</si>
  <si>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</si>
  <si>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</si>
  <si>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</si>
  <si>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</si>
  <si>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</si>
  <si>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</si>
  <si>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</si>
  <si>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</si>
  <si>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</si>
  <si>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</si>
  <si>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</si>
  <si>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</si>
  <si>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</si>
  <si>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</si>
  <si>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</si>
  <si>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</si>
  <si>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</si>
  <si>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</si>
  <si>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</si>
  <si>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</si>
  <si>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</si>
  <si>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</si>
  <si>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</si>
  <si>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</si>
  <si>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</si>
  <si>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</si>
  <si>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</si>
  <si>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</si>
  <si>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</si>
  <si>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</si>
  <si>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</si>
  <si>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</si>
  <si>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</si>
  <si>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</si>
  <si>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</si>
  <si>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</si>
  <si>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</si>
  <si>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</si>
  <si>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</si>
  <si>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</si>
  <si>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</si>
  <si>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</si>
  <si>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</si>
  <si>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</si>
  <si>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</si>
  <si>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</si>
  <si>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</si>
  <si>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</si>
  <si>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</si>
  <si>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</si>
  <si>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</si>
  <si>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</si>
  <si>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</si>
  <si>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</si>
  <si>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</si>
  <si>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</si>
  <si>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</si>
  <si>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</si>
  <si>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</si>
  <si>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</si>
  <si>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</si>
  <si>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</si>
  <si>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</si>
  <si>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</si>
  <si>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</si>
  <si>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</si>
  <si>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</si>
  <si>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</si>
  <si>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</si>
  <si>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</si>
  <si>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</si>
  <si>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</si>
  <si>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</si>
  <si>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</si>
  <si>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</si>
  <si>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</si>
  <si>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</si>
  <si>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</si>
  <si>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</si>
  <si>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</si>
  <si>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</si>
  <si>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</si>
  <si>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</si>
  <si>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</si>
  <si>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</si>
  <si>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</si>
  <si>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</si>
  <si>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</si>
  <si>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</si>
  <si>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</si>
  <si>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</si>
  <si>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</si>
  <si>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</si>
  <si>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</si>
  <si>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</si>
  <si>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</si>
  <si>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</si>
  <si>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</si>
  <si>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</si>
  <si>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</si>
  <si>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</si>
  <si>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</si>
  <si>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</si>
  <si>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</si>
  <si>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</si>
  <si>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</si>
  <si>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</si>
  <si>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</si>
  <si>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</si>
  <si>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</si>
  <si>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</si>
  <si>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</si>
  <si>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</si>
  <si>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</si>
  <si>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</si>
  <si>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</si>
  <si>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</si>
  <si>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</si>
  <si>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</si>
  <si>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</si>
  <si>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</si>
  <si>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</si>
  <si>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</si>
  <si>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</si>
  <si>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</si>
  <si>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</si>
  <si>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</si>
  <si>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</si>
  <si>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</si>
  <si>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</si>
  <si>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</si>
  <si>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</si>
  <si>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</si>
  <si>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</si>
  <si>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</si>
  <si>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</si>
  <si>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</si>
  <si>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</si>
  <si>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</si>
  <si>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</si>
  <si>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</si>
  <si>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</si>
  <si>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</si>
  <si>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</si>
  <si>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</si>
  <si>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</si>
  <si>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</si>
  <si>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</si>
  <si>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</si>
  <si>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</si>
  <si>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</si>
  <si>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</si>
  <si>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</si>
  <si>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</si>
  <si>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</si>
  <si>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</si>
  <si>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</si>
  <si>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</si>
  <si>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</si>
  <si>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</si>
  <si>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</si>
  <si>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</si>
  <si>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</si>
  <si>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</si>
  <si>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</si>
  <si>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</si>
  <si>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</si>
  <si>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</si>
  <si>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</si>
  <si>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</si>
  <si>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</si>
  <si>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</si>
  <si>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</si>
  <si>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</si>
  <si>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</si>
  <si>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</si>
  <si>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</si>
  <si>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</si>
  <si>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</si>
  <si>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</si>
  <si>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</si>
  <si>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</si>
  <si>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</si>
  <si>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</si>
  <si>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</si>
  <si>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</si>
  <si>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</si>
  <si>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</si>
  <si>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</si>
  <si>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</si>
  <si>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</si>
  <si>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</si>
  <si>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</si>
  <si>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</si>
  <si>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</si>
  <si>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</si>
  <si>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</si>
  <si>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</si>
  <si>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</si>
  <si>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</si>
  <si>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</si>
  <si>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</si>
  <si>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</si>
  <si>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</si>
  <si>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</si>
  <si>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</si>
  <si>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</si>
  <si>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</si>
  <si>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</si>
  <si>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</si>
  <si>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</si>
  <si>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</si>
  <si>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</si>
  <si>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</si>
  <si>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</si>
  <si>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</si>
  <si>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</si>
  <si>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</si>
  <si>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</si>
  <si>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</si>
  <si>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</si>
  <si>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</si>
  <si>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</si>
  <si>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</si>
  <si>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</si>
  <si>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</si>
  <si>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</si>
  <si>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</si>
  <si>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</si>
  <si>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</si>
  <si>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</si>
  <si>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</si>
  <si>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</si>
  <si>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</si>
  <si>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</si>
  <si>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</si>
  <si>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</si>
  <si>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</si>
  <si>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</si>
  <si>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</si>
  <si>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</si>
  <si>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</si>
  <si>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</si>
  <si>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</si>
  <si>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</si>
  <si>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</si>
  <si>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</si>
  <si>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</si>
  <si>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</si>
  <si>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</si>
  <si>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</si>
  <si>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</si>
  <si>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</si>
  <si>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</si>
  <si>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</si>
  <si>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</si>
  <si>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</si>
  <si>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</si>
  <si>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</si>
  <si>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</si>
  <si>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</si>
  <si>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</si>
  <si>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</si>
  <si>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</si>
  <si>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</si>
  <si>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</si>
  <si>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</si>
  <si>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</si>
  <si>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</si>
  <si>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</si>
  <si>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</si>
  <si>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</si>
  <si>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</si>
  <si>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</si>
  <si>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</si>
  <si>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</si>
  <si>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</si>
  <si>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</si>
  <si>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</si>
  <si>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</si>
  <si>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</si>
  <si>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</si>
  <si>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</si>
  <si>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</si>
  <si>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</si>
  <si>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</si>
  <si>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</si>
  <si>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</si>
  <si>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</si>
  <si>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</si>
  <si>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</si>
  <si>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</si>
  <si>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</si>
  <si>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</si>
  <si>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</si>
  <si>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</si>
  <si>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</si>
  <si>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</si>
  <si>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</si>
  <si>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</si>
  <si>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</si>
  <si>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</si>
  <si>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</si>
  <si>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</si>
  <si>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</si>
  <si>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</si>
  <si>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</si>
  <si>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</si>
  <si>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</si>
  <si>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</si>
  <si>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</si>
  <si>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</si>
  <si>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</si>
  <si>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</si>
  <si>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</si>
  <si>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</si>
  <si>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</si>
  <si>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</si>
  <si>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</si>
  <si>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</si>
  <si>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</si>
  <si>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</si>
  <si>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</si>
  <si>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</si>
  <si>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</si>
  <si>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</si>
  <si>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</si>
  <si>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</si>
  <si>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</si>
  <si>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</si>
  <si>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</si>
  <si>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</si>
  <si>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</si>
  <si>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</si>
  <si>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</si>
  <si>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</si>
  <si>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</si>
  <si>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</si>
  <si>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</si>
  <si>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</si>
  <si>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</si>
  <si>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</si>
  <si>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</si>
  <si>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</si>
  <si>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</si>
  <si>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</si>
  <si>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</si>
  <si>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</si>
  <si>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</si>
  <si>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</si>
  <si>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</si>
  <si>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</si>
  <si>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</si>
  <si>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</si>
  <si>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</si>
  <si>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</si>
  <si>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</si>
  <si>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</si>
  <si>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</si>
  <si>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</si>
  <si>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</si>
  <si>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</si>
  <si>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</si>
  <si>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</si>
  <si>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</si>
  <si>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</si>
  <si>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</si>
  <si>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</si>
  <si>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</si>
  <si>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</si>
  <si>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</si>
  <si>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</si>
  <si>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</si>
  <si>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</si>
  <si>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</si>
  <si>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</si>
  <si>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</si>
  <si>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</si>
  <si>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</si>
  <si>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</si>
  <si>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</si>
  <si>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</si>
  <si>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</si>
  <si>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</si>
  <si>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</si>
  <si>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</si>
  <si>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</si>
  <si>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</si>
  <si>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</si>
  <si>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</si>
  <si>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</si>
  <si>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</si>
  <si>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</si>
  <si>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</si>
  <si>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</si>
  <si>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</si>
  <si>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</si>
  <si>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</si>
  <si>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</si>
  <si>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</si>
  <si>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</si>
  <si>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</si>
  <si>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</si>
  <si>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</si>
  <si>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</si>
  <si>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</si>
  <si>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</si>
  <si>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</si>
  <si>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</si>
  <si>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</si>
  <si>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</si>
  <si>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</si>
  <si>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</si>
  <si>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</si>
  <si>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</si>
  <si>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</si>
  <si>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</si>
  <si>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</si>
  <si>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</si>
  <si>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</si>
  <si>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</si>
  <si>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</si>
  <si>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</si>
  <si>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</si>
  <si>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</si>
  <si>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</si>
  <si>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</si>
  <si>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</si>
  <si>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</si>
  <si>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</si>
  <si>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</si>
  <si>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</si>
  <si>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</si>
  <si>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</si>
  <si>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</si>
  <si>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</si>
  <si>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</si>
  <si>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</si>
  <si>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</si>
  <si>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</si>
  <si>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</si>
  <si>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</si>
  <si>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</si>
  <si>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</si>
  <si>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</si>
  <si>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</si>
  <si>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</si>
  <si>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</si>
  <si>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</si>
  <si>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</si>
  <si>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</si>
  <si>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</si>
  <si>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</si>
  <si>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</si>
  <si>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</si>
  <si>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</si>
  <si>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</si>
  <si>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</si>
  <si>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</si>
  <si>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</si>
  <si>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</si>
  <si>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</si>
  <si>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</si>
  <si>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</si>
  <si>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</si>
  <si>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</si>
  <si>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</si>
  <si>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</si>
  <si>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</si>
  <si>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</si>
  <si>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</si>
  <si>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</si>
  <si>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</si>
  <si>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</si>
  <si>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</si>
  <si>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</si>
  <si>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</si>
  <si>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</si>
  <si>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</si>
  <si>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</si>
  <si>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</si>
  <si>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</si>
  <si>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</si>
  <si>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</si>
  <si>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</si>
  <si>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</si>
  <si>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</si>
  <si>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</si>
  <si>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</si>
  <si>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</si>
  <si>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</si>
  <si>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</si>
  <si>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</si>
  <si>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</si>
  <si>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</si>
  <si>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</si>
  <si>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</si>
  <si>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</si>
  <si>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</si>
  <si>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</si>
  <si>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</si>
  <si>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</si>
  <si>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</si>
  <si>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</si>
  <si>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</si>
  <si>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</si>
  <si>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</si>
  <si>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</si>
  <si>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</si>
  <si>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</si>
  <si>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</si>
  <si>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</si>
  <si>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</si>
  <si>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</si>
  <si>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</si>
  <si>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</si>
  <si>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</si>
  <si>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</si>
  <si>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</si>
  <si>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</si>
  <si>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</si>
  <si>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</si>
  <si>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</si>
  <si>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</si>
  <si>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</si>
  <si>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</si>
  <si>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</si>
  <si>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</si>
  <si>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</si>
  <si>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</si>
  <si>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</si>
  <si>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</si>
  <si>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</si>
  <si>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</si>
  <si>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</si>
  <si>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</si>
  <si>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</si>
  <si>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</si>
  <si>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</si>
  <si>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</si>
  <si>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</si>
  <si>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</si>
  <si>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</si>
  <si>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</si>
  <si>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</si>
  <si>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</si>
  <si>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</si>
  <si>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</si>
  <si>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</si>
  <si>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</si>
  <si>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</si>
  <si>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</si>
  <si>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</si>
  <si>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</si>
  <si>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</si>
  <si>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</si>
  <si>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</si>
  <si>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</si>
  <si>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</si>
  <si>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</si>
  <si>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</si>
  <si>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</si>
  <si>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</si>
  <si>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</si>
  <si>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</si>
  <si>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</si>
  <si>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</si>
  <si>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</si>
  <si>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</si>
  <si>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</si>
  <si>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</si>
  <si>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</si>
  <si>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</si>
  <si>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</si>
  <si>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</si>
  <si>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</si>
  <si>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</si>
  <si>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</si>
  <si>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</si>
  <si>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</si>
  <si>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</si>
  <si>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</si>
  <si>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</si>
  <si>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</si>
  <si>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</si>
  <si>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</si>
  <si>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</si>
  <si>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</si>
  <si>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</si>
  <si>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</si>
  <si>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</si>
  <si>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</si>
  <si>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</si>
  <si>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</si>
  <si>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</si>
  <si>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</si>
  <si>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</si>
  <si>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</si>
  <si>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</si>
  <si>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</si>
  <si>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</si>
  <si>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</si>
  <si>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</si>
  <si>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</si>
  <si>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</si>
  <si>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</si>
  <si>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</si>
  <si>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</si>
  <si>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</si>
  <si>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</si>
  <si>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</si>
  <si>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</si>
  <si>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</si>
  <si>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</si>
  <si>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</si>
  <si>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</si>
  <si>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</si>
  <si>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</si>
  <si>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</si>
  <si>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</si>
  <si>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</si>
  <si>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</si>
  <si>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</si>
  <si>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</si>
  <si>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</si>
  <si>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</si>
  <si>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</si>
  <si>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</si>
  <si>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</si>
  <si>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</si>
  <si>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</si>
  <si>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</si>
  <si>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</si>
  <si>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</si>
  <si>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</si>
  <si>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</si>
  <si>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</si>
  <si>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</si>
  <si>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</si>
  <si>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</si>
  <si>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</si>
  <si>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</si>
  <si>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</si>
  <si>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</si>
  <si>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</si>
  <si>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</si>
  <si>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</si>
  <si>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</si>
  <si>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</si>
  <si>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</si>
  <si>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</si>
  <si>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</si>
  <si>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</si>
  <si>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</si>
  <si>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</si>
  <si>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</si>
  <si>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</si>
  <si>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</si>
  <si>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</si>
  <si>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</si>
  <si>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</si>
  <si>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</si>
  <si>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</si>
  <si>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</si>
  <si>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</si>
  <si>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</si>
  <si>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</si>
  <si>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</si>
  <si>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</si>
  <si>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</si>
  <si>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</si>
  <si>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</si>
  <si>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</si>
  <si>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</si>
  <si>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</si>
  <si>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</si>
  <si>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</si>
  <si>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</si>
  <si>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</si>
  <si>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</si>
  <si>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</si>
  <si>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</si>
  <si>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</si>
  <si>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</si>
  <si>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</si>
  <si>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</si>
  <si>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</si>
  <si>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</si>
  <si>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</si>
  <si>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</si>
  <si>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</si>
  <si>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</si>
  <si>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</si>
  <si>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</si>
  <si>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</si>
  <si>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</si>
  <si>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</si>
  <si>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</si>
  <si>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</si>
  <si>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</si>
  <si>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</si>
  <si>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</si>
  <si>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</si>
  <si>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</si>
  <si>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</si>
  <si>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</si>
  <si>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</si>
  <si>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</si>
  <si>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</si>
  <si>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</si>
  <si>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</si>
  <si>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</si>
  <si>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</si>
  <si>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</si>
  <si>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</si>
  <si>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</si>
  <si>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</si>
  <si>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</si>
  <si>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</si>
  <si>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</si>
  <si>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</si>
  <si>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</si>
  <si>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</si>
  <si>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</si>
  <si>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</si>
  <si>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</si>
  <si>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</si>
  <si>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</si>
  <si>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</si>
  <si>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</si>
  <si>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</si>
  <si>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</si>
  <si>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</si>
  <si>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</si>
  <si>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</si>
  <si>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</si>
  <si>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</si>
  <si>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</si>
  <si>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</si>
  <si>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</si>
  <si>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</si>
  <si>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</si>
  <si>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</si>
  <si>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</si>
  <si>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</si>
  <si>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</si>
  <si>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</si>
  <si>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</si>
  <si>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</si>
  <si>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</si>
  <si>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</si>
  <si>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</si>
  <si>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</si>
  <si>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</si>
  <si>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</si>
  <si>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</si>
  <si>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</si>
  <si>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</si>
  <si>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</si>
  <si>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</si>
  <si>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</si>
  <si>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</si>
  <si>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</si>
  <si>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</si>
  <si>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</si>
  <si>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</si>
  <si>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</si>
  <si>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</si>
  <si>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</si>
  <si>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</si>
  <si>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</si>
  <si>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</si>
  <si>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</si>
  <si>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</si>
  <si>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</si>
  <si>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</si>
  <si>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</si>
  <si>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</si>
  <si>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</si>
  <si>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</si>
  <si>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</si>
  <si>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</si>
  <si>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</si>
  <si>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</si>
  <si>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</si>
  <si>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</si>
  <si>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</si>
  <si>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</si>
  <si>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</si>
  <si>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</si>
  <si>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</si>
  <si>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</si>
  <si>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</si>
  <si>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</si>
  <si>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</si>
  <si>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</si>
  <si>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</si>
  <si>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</si>
  <si>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</si>
  <si>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</si>
  <si>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</si>
  <si>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</si>
  <si>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</si>
  <si>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</si>
  <si>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</si>
  <si>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</si>
  <si>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</si>
  <si>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</si>
  <si>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</si>
  <si>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</si>
  <si>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</si>
  <si>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</si>
  <si>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</si>
  <si>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</si>
  <si>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</si>
  <si>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</si>
  <si>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</si>
  <si>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</si>
  <si>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</si>
  <si>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</si>
  <si>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</si>
  <si>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</si>
  <si>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</si>
  <si>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</si>
  <si>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</si>
  <si>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</si>
  <si>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</si>
  <si>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</si>
  <si>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</si>
  <si>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</si>
  <si>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</si>
  <si>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</si>
  <si>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</si>
  <si>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</si>
  <si>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</si>
  <si>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</si>
  <si>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</si>
  <si>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</si>
  <si>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</si>
  <si>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</si>
  <si>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</si>
  <si>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</si>
  <si>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</si>
  <si>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</si>
  <si>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</si>
  <si>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</si>
  <si>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</si>
  <si>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</si>
  <si>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</si>
  <si>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</si>
  <si>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</si>
  <si>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</si>
  <si>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</si>
  <si>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</si>
  <si>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</si>
  <si>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</si>
  <si>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</si>
  <si>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</si>
  <si>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</si>
  <si>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</si>
  <si>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</si>
  <si>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</si>
  <si>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</si>
  <si>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</si>
  <si>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</si>
  <si>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</si>
  <si>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</si>
  <si>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</si>
  <si>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</si>
  <si>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</si>
  <si>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</si>
  <si>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</si>
  <si>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</si>
  <si>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</si>
  <si>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</si>
  <si>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</si>
  <si>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</si>
  <si>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</si>
  <si>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</si>
  <si>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</si>
  <si>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</si>
  <si>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</si>
  <si>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</si>
  <si>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</si>
  <si>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</si>
  <si>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</si>
  <si>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</si>
  <si>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</si>
  <si>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</si>
  <si>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</si>
  <si>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</si>
  <si>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</si>
  <si>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</si>
  <si>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</si>
  <si>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</si>
  <si>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</si>
  <si>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</si>
  <si>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</si>
  <si>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</si>
  <si>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</si>
  <si>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</si>
  <si>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</si>
  <si>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</si>
  <si>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</si>
  <si>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</si>
  <si>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</si>
  <si>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</si>
  <si>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</si>
  <si>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</si>
  <si>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</si>
  <si>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</si>
  <si>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</si>
  <si>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</si>
  <si>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</si>
  <si>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</si>
  <si>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</si>
  <si>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</si>
  <si>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</si>
  <si>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</si>
  <si>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</si>
  <si>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</si>
  <si>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</si>
  <si>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</si>
  <si>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</si>
  <si>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</si>
  <si>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</si>
  <si>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</si>
  <si>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</si>
  <si>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</si>
  <si>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</si>
  <si>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</si>
  <si>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</si>
  <si>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</si>
  <si>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</si>
  <si>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</si>
  <si>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</si>
  <si>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</si>
  <si>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</si>
  <si>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</si>
  <si>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</si>
  <si>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</si>
  <si>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</si>
  <si>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</si>
  <si>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</si>
  <si>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</si>
  <si>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</si>
  <si>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</si>
  <si>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</si>
  <si>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</si>
  <si>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</si>
  <si>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</si>
  <si>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</si>
  <si>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</si>
  <si>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</si>
  <si>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</si>
  <si>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</si>
  <si>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</si>
  <si>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</si>
  <si>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</si>
  <si>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</si>
  <si>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</si>
  <si>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</si>
  <si>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</si>
  <si>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</si>
  <si>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</si>
  <si>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</si>
  <si>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</si>
  <si>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</si>
  <si>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</si>
  <si>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</si>
  <si>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</si>
  <si>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</si>
  <si>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</si>
  <si>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</si>
  <si>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</si>
  <si>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</si>
  <si>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</si>
  <si>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</si>
  <si>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</si>
  <si>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</si>
  <si>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</si>
  <si>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</si>
  <si>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</si>
  <si>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</si>
  <si>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</si>
  <si>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</si>
  <si>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</si>
  <si>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</si>
  <si>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</si>
  <si>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</si>
  <si>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</si>
  <si>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</si>
  <si>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</si>
  <si>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</si>
  <si>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</si>
  <si>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</si>
  <si>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</si>
  <si>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</si>
  <si>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</si>
  <si>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</si>
  <si>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</si>
  <si>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</si>
  <si>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</si>
  <si>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</si>
  <si>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</si>
  <si>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</si>
  <si>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</si>
  <si>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</si>
  <si>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</si>
  <si>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</si>
  <si>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</si>
  <si>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</si>
  <si>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</si>
  <si>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</si>
  <si>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</si>
  <si>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</si>
  <si>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</si>
  <si>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</si>
  <si>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</si>
  <si>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</si>
  <si>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</si>
  <si>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</si>
  <si>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</si>
  <si>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</si>
  <si>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</si>
  <si>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</si>
  <si>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</si>
  <si>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</si>
  <si>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</si>
  <si>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</si>
  <si>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</si>
  <si>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</si>
  <si>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</si>
  <si>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</si>
  <si>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</si>
  <si>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</si>
  <si>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</si>
  <si>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</si>
  <si>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</si>
  <si>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</si>
  <si>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</si>
  <si>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</si>
  <si>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</si>
  <si>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</si>
  <si>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</si>
  <si>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</si>
  <si>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</si>
  <si>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</si>
  <si>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</si>
  <si>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</si>
  <si>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</si>
  <si>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</si>
  <si>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</si>
  <si>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</si>
  <si>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</si>
  <si>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</si>
  <si>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</si>
  <si>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04/09 Ronde van Engeland</t>
  </si>
  <si>
    <t>09/09 GP Quebec</t>
  </si>
  <si>
    <t>11/09 GP Montreal</t>
  </si>
  <si>
    <t>08/10 Ronde van Lombardije</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</si>
  <si>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</si>
  <si>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</si>
  <si>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</si>
  <si>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</si>
  <si>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</si>
  <si>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</si>
  <si>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</si>
  <si>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</si>
  <si>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</si>
  <si>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</si>
  <si>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</si>
  <si>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</si>
  <si>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</si>
  <si>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</si>
  <si>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</si>
  <si>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</si>
  <si>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</si>
  <si>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</si>
  <si>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</si>
  <si>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</si>
  <si>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</si>
  <si>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</si>
  <si>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</si>
  <si>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</si>
  <si>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</si>
  <si>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</si>
  <si>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</si>
  <si>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</si>
  <si>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</si>
  <si>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</si>
  <si>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</si>
  <si>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</si>
  <si>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</si>
  <si>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</si>
  <si>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</si>
  <si>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</si>
  <si>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</si>
  <si>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</si>
  <si>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</si>
  <si>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</si>
  <si>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</si>
  <si>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</si>
  <si>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</si>
  <si>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</si>
  <si>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</si>
  <si>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</si>
  <si>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</si>
  <si>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</si>
  <si>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</si>
  <si>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</si>
  <si>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</si>
  <si>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</si>
  <si>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</si>
  <si>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</si>
  <si>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</si>
  <si>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</si>
  <si>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</si>
  <si>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</si>
  <si>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</si>
  <si>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</si>
  <si>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</si>
  <si>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</si>
  <si>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</si>
  <si>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</si>
  <si>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</si>
  <si>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</si>
  <si>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</si>
  <si>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</si>
  <si>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</si>
  <si>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</si>
  <si>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</si>
  <si>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</si>
  <si>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</si>
  <si>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</si>
  <si>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</si>
  <si>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</si>
  <si>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</si>
  <si>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</si>
  <si>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</si>
  <si>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</si>
  <si>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</si>
  <si>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</si>
  <si>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</si>
  <si>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</si>
  <si>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</si>
  <si>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</si>
  <si>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</si>
  <si>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</si>
  <si>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</si>
  <si>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</si>
  <si>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</si>
  <si>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</si>
  <si>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</si>
  <si>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</si>
  <si>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</si>
  <si>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</si>
  <si>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</si>
  <si>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</si>
  <si>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</si>
  <si>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</si>
  <si>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</si>
  <si>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</si>
  <si>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</si>
  <si>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</si>
  <si>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</si>
  <si>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</si>
  <si>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</si>
  <si>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</si>
  <si>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</si>
  <si>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</si>
  <si>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</si>
  <si>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</si>
  <si>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</si>
  <si>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</si>
  <si>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</si>
  <si>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</si>
  <si>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</si>
  <si>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</si>
  <si>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</si>
  <si>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</si>
  <si>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</si>
  <si>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</si>
  <si>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</si>
  <si>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</si>
  <si>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</si>
  <si>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</si>
  <si>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</si>
  <si>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</si>
  <si>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</si>
  <si>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</si>
  <si>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</si>
  <si>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</si>
  <si>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</si>
  <si>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</si>
  <si>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</si>
  <si>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</si>
  <si>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</si>
  <si>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</si>
  <si>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</si>
  <si>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</si>
  <si>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</si>
  <si>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</si>
  <si>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</si>
  <si>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</si>
  <si>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</si>
  <si>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</si>
  <si>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</si>
  <si>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</si>
  <si>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</si>
  <si>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</si>
  <si>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</si>
  <si>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</si>
  <si>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</si>
  <si>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</si>
  <si>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</si>
  <si>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</si>
  <si>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</si>
  <si>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</si>
  <si>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</si>
  <si>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</si>
  <si>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</si>
  <si>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</si>
  <si>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</si>
  <si>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</si>
  <si>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</si>
  <si>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</si>
  <si>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</si>
  <si>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</si>
  <si>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</si>
  <si>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</si>
  <si>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</si>
  <si>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</si>
  <si>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</si>
  <si>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</si>
  <si>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</si>
  <si>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</si>
  <si>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</si>
  <si>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</si>
  <si>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</si>
  <si>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</si>
  <si>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</si>
  <si>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</si>
  <si>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</si>
  <si>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</si>
  <si>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</si>
  <si>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</si>
  <si>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</si>
  <si>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</si>
  <si>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</si>
  <si>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</si>
  <si>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</si>
  <si>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</si>
  <si>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</si>
  <si>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</si>
  <si>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</si>
  <si>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</si>
  <si>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</si>
  <si>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</si>
  <si>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</si>
  <si>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</si>
  <si>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</si>
  <si>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</si>
  <si>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</si>
  <si>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</si>
  <si>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</si>
  <si>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</si>
  <si>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</si>
  <si>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</si>
  <si>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</si>
  <si>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</si>
  <si>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</si>
  <si>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</si>
  <si>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</si>
  <si>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</si>
  <si>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</si>
  <si>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</si>
  <si>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</si>
  <si>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</si>
  <si>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</si>
  <si>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</si>
  <si>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</si>
  <si>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</si>
  <si>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</si>
  <si>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</si>
  <si>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</si>
  <si>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</si>
  <si>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</si>
  <si>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</si>
  <si>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</si>
  <si>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</si>
  <si>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</si>
  <si>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</si>
  <si>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</si>
  <si>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</si>
  <si>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</si>
  <si>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</si>
  <si>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</si>
  <si>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</si>
  <si>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</si>
  <si>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</si>
  <si>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</si>
  <si>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</si>
  <si>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</si>
  <si>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</si>
  <si>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</si>
  <si>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</si>
  <si>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</si>
  <si>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</si>
  <si>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</si>
  <si>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</si>
  <si>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</si>
  <si>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</si>
  <si>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</si>
  <si>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</si>
  <si>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</si>
  <si>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</si>
  <si>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</si>
  <si>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</si>
  <si>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</si>
  <si>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</si>
  <si>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</si>
  <si>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</si>
  <si>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</si>
  <si>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</si>
  <si>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</si>
  <si>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</si>
  <si>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</si>
  <si>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</si>
  <si>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</si>
  <si>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</si>
  <si>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</si>
  <si>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</si>
  <si>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</si>
  <si>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</si>
  <si>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</si>
  <si>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</si>
  <si>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</si>
  <si>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</si>
  <si>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</si>
  <si>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</si>
  <si>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</si>
  <si>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</si>
  <si>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</si>
  <si>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</si>
  <si>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</si>
  <si>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</si>
  <si>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</si>
  <si>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</si>
  <si>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</si>
  <si>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</si>
  <si>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</si>
  <si>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</si>
  <si>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</si>
  <si>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</si>
  <si>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</si>
  <si>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</si>
  <si>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</si>
  <si>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</si>
  <si>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</si>
  <si>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</si>
  <si>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</si>
  <si>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</si>
  <si>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</si>
  <si>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</si>
  <si>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</si>
  <si>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</si>
  <si>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</si>
  <si>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</si>
  <si>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</si>
  <si>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</si>
  <si>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</si>
  <si>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</si>
  <si>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</si>
  <si>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</si>
  <si>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</si>
  <si>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</si>
  <si>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</si>
  <si>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</si>
  <si>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</si>
  <si>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</si>
  <si>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</si>
  <si>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</si>
  <si>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</si>
  <si>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</si>
  <si>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</si>
  <si>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</si>
  <si>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</si>
  <si>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</si>
  <si>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</si>
  <si>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</si>
  <si>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</si>
  <si>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</si>
  <si>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</si>
  <si>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</si>
  <si>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</si>
  <si>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</si>
  <si>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</si>
  <si>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</si>
  <si>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</si>
  <si>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</si>
  <si>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</si>
  <si>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</si>
  <si>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</si>
  <si>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</si>
  <si>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</si>
  <si>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</si>
  <si>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</si>
  <si>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</si>
  <si>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</si>
  <si>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</si>
  <si>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</si>
  <si>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</si>
  <si>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</si>
  <si>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</si>
  <si>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</si>
  <si>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</si>
  <si>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</si>
  <si>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</si>
  <si>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</si>
  <si>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</si>
  <si>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</si>
  <si>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</si>
  <si>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</si>
  <si>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</si>
  <si>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</si>
  <si>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</si>
  <si>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</si>
  <si>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</si>
  <si>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</si>
  <si>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</si>
  <si>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</si>
  <si>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</si>
  <si>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</si>
  <si>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</si>
  <si>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</si>
  <si>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</si>
  <si>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</si>
  <si>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</si>
  <si>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</si>
  <si>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</si>
  <si>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</si>
  <si>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</si>
  <si>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</si>
  <si>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</si>
  <si>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</si>
  <si>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</si>
  <si>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</si>
  <si>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</si>
  <si>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</si>
  <si>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</si>
  <si>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</si>
  <si>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</si>
  <si>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</si>
  <si>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</si>
  <si>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</si>
  <si>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</si>
  <si>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</si>
  <si>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</si>
  <si>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</si>
  <si>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</si>
  <si>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</si>
  <si>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</si>
  <si>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</si>
  <si>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</si>
  <si>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</si>
  <si>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</si>
  <si>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</si>
  <si>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</si>
  <si>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zijn opponent, dan is hij dus al gekwalificeerd voor de volgende ronde. Alleen in de finale is het niet een best of five, maar is het een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</si>
  <si>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</si>
  <si>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</si>
  <si>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</si>
  <si>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</si>
  <si>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</si>
  <si>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</si>
  <si>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</si>
  <si>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</si>
  <si>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</si>
  <si>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</si>
  <si>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</si>
  <si>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</si>
  <si>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</si>
  <si>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</si>
  <si>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</si>
  <si>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</si>
  <si>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</si>
  <si>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</si>
  <si>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</si>
  <si>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</si>
  <si>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</si>
  <si>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</si>
  <si>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</si>
  <si>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</si>
  <si>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</si>
  <si>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</si>
  <si>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</si>
  <si>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</si>
  <si>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</si>
  <si>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</si>
  <si>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</si>
  <si>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</si>
  <si>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</si>
  <si>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</si>
  <si>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</si>
  <si>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</si>
  <si>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</si>
  <si>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</si>
  <si>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</si>
  <si>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</si>
  <si>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</si>
  <si>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</si>
  <si>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</si>
  <si>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</si>
  <si>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</si>
  <si>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</si>
  <si>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</si>
  <si>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</si>
  <si>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</si>
  <si>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</si>
  <si>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</si>
  <si>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</si>
  <si>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</si>
  <si>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</si>
  <si>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</si>
  <si>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</si>
  <si>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</si>
  <si>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</si>
  <si>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</si>
  <si>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</si>
  <si>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</si>
  <si>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</si>
  <si>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</si>
  <si>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</si>
  <si>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</si>
  <si>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</si>
  <si>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</si>
  <si>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</si>
  <si>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</si>
  <si>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</si>
  <si>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</si>
  <si>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</si>
  <si>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</si>
  <si>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</si>
  <si>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</si>
  <si>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</si>
  <si>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</si>
  <si>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</si>
  <si>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</si>
  <si>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</si>
  <si>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</si>
  <si>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</si>
  <si>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</si>
  <si>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</si>
  <si>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</si>
  <si>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</si>
  <si>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</si>
  <si>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</si>
  <si>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</si>
  <si>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</si>
  <si>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</si>
  <si>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</si>
  <si>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</si>
  <si>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</si>
  <si>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</si>
  <si>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</si>
  <si>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</si>
  <si>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</si>
  <si>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</si>
  <si>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</si>
  <si>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</si>
  <si>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</si>
  <si>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</si>
  <si>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</si>
  <si>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</si>
  <si>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</si>
  <si>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</si>
  <si>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</si>
  <si>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</si>
  <si>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</si>
  <si>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</si>
  <si>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</si>
  <si>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</si>
  <si>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</si>
  <si>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</si>
  <si>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</si>
  <si>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</si>
  <si>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</si>
  <si>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</si>
  <si>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</si>
  <si>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</si>
  <si>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</si>
  <si>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</si>
  <si>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</si>
  <si>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</si>
  <si>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</si>
  <si>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</si>
  <si>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</si>
  <si>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</si>
  <si>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</si>
  <si>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</si>
  <si>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</si>
  <si>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</si>
  <si>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</si>
  <si>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</si>
  <si>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</si>
  <si>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</si>
  <si>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</si>
  <si>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</si>
  <si>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</si>
  <si>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</si>
  <si>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</si>
  <si>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</si>
  <si>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</si>
  <si>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</si>
  <si>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</si>
  <si>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</si>
  <si>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</si>
  <si>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</si>
  <si>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</si>
  <si>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</si>
  <si>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</si>
  <si>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</si>
  <si>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</si>
  <si>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</si>
  <si>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</si>
  <si>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</si>
  <si>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</si>
  <si>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</si>
  <si>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</si>
  <si>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</si>
  <si>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</si>
  <si>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</si>
  <si>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</si>
  <si>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</si>
  <si>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</si>
  <si>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</si>
  <si>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</si>
  <si>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</si>
  <si>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</si>
  <si>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</si>
  <si>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</si>
  <si>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</si>
  <si>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</si>
  <si>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</si>
  <si>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</si>
  <si>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</si>
  <si>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</si>
  <si>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</si>
  <si>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</si>
  <si>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</si>
  <si>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</si>
  <si>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</si>
  <si>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</si>
  <si>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</si>
  <si>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</si>
  <si>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</si>
  <si>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</si>
  <si>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</si>
  <si>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</si>
  <si>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</si>
  <si>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</si>
  <si>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</si>
  <si>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</si>
  <si>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</si>
  <si>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</si>
  <si>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</si>
  <si>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</si>
  <si>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</si>
  <si>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</si>
  <si>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</si>
  <si>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</si>
  <si>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</si>
  <si>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</si>
  <si>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</si>
  <si>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</si>
  <si>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</si>
  <si>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</si>
  <si>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</si>
  <si>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</si>
  <si>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</si>
  <si>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</si>
  <si>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</si>
  <si>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</si>
  <si>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</si>
  <si>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</si>
  <si>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</si>
  <si>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</si>
  <si>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</si>
  <si>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</si>
  <si>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</si>
  <si>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</si>
  <si>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</si>
  <si>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</si>
  <si>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</si>
  <si>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</si>
  <si>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</si>
  <si>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</si>
  <si>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</si>
  <si>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</si>
  <si>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</si>
  <si>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</si>
  <si>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</si>
  <si>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</si>
  <si>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</si>
  <si>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</si>
  <si>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</si>
  <si>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</si>
  <si>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</si>
  <si>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</si>
  <si>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</si>
  <si>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</si>
  <si>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</si>
  <si>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</si>
  <si>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</si>
  <si>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</si>
  <si>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</si>
  <si>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</si>
  <si>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</si>
  <si>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</si>
  <si>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</si>
  <si>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</si>
  <si>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</si>
  <si>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</si>
  <si>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</si>
  <si>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</si>
  <si>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</si>
  <si>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</si>
  <si>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</si>
  <si>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</si>
  <si>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</si>
  <si>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</si>
  <si>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</si>
  <si>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</si>
  <si>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</si>
  <si>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</si>
  <si>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</si>
  <si>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</si>
  <si>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</si>
  <si>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</si>
  <si>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</si>
  <si>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</si>
  <si>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</si>
  <si>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</si>
  <si>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</si>
  <si>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</si>
  <si>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</si>
  <si>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</si>
  <si>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</si>
  <si>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</si>
  <si>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</si>
  <si>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</si>
  <si>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</si>
  <si>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</si>
  <si>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</si>
  <si>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</si>
  <si>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</si>
  <si>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</si>
  <si>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</si>
  <si>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</si>
  <si>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</si>
  <si>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</si>
  <si>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</si>
  <si>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</si>
  <si>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</si>
  <si>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</si>
  <si>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</si>
  <si>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</si>
  <si>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</si>
  <si>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</si>
  <si>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</si>
  <si>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</si>
  <si>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</si>
  <si>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</si>
  <si>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</si>
  <si>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</si>
  <si>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</si>
  <si>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</si>
  <si>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</si>
  <si>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</si>
  <si>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</si>
  <si>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</si>
  <si>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</si>
  <si>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</si>
  <si>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</si>
  <si>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</si>
  <si>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</si>
  <si>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</si>
  <si>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</si>
  <si>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</si>
  <si>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</si>
  <si>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</si>
  <si>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</si>
  <si>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</si>
  <si>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</si>
  <si>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</si>
  <si>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</si>
  <si>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</si>
  <si>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</si>
  <si>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</si>
  <si>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</si>
  <si>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</si>
  <si>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</si>
  <si>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</si>
  <si>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</si>
  <si>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</si>
  <si>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</si>
  <si>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</si>
  <si>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</si>
  <si>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</si>
  <si>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</si>
  <si>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</si>
  <si>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</si>
  <si>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</si>
  <si>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</si>
  <si>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</si>
  <si>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</si>
  <si>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</si>
  <si>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</si>
  <si>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</si>
  <si>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</si>
  <si>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</si>
  <si>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</si>
  <si>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</si>
  <si>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</si>
  <si>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</si>
  <si>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</si>
  <si>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</si>
  <si>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</si>
  <si>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</si>
  <si>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</si>
  <si>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</si>
  <si>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</si>
  <si>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</si>
  <si>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</si>
  <si>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</si>
  <si>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</si>
  <si>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</si>
  <si>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</si>
  <si>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</si>
  <si>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</si>
  <si>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</si>
  <si>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</si>
  <si>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</si>
  <si>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</si>
  <si>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</si>
  <si>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</si>
  <si>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</si>
  <si>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</si>
  <si>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</si>
  <si>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</si>
  <si>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</si>
  <si>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</si>
  <si>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</si>
  <si>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</si>
  <si>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</si>
  <si>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</si>
  <si>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</si>
  <si>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</si>
  <si>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</si>
  <si>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</si>
  <si>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</si>
  <si>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</si>
  <si>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</si>
  <si>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</si>
  <si>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</si>
  <si>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</si>
  <si>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</si>
  <si>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</si>
  <si>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</si>
  <si>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</si>
  <si>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</si>
  <si>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</si>
  <si>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</si>
  <si>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</si>
  <si>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</si>
  <si>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</si>
  <si>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</si>
  <si>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</si>
  <si>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</si>
  <si>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</si>
  <si>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</si>
  <si>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</si>
  <si>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</si>
  <si>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</si>
  <si>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</si>
  <si>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</si>
  <si>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</si>
  <si>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</si>
  <si>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</si>
  <si>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</si>
  <si>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</si>
  <si>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</si>
  <si>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</si>
  <si>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</si>
  <si>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</si>
  <si>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</si>
  <si>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</si>
  <si>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</si>
  <si>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</si>
  <si>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</si>
  <si>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</si>
  <si>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</si>
  <si>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</si>
  <si>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</si>
  <si>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</si>
  <si>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</si>
  <si>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</si>
  <si>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</si>
  <si>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</si>
  <si>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</si>
  <si>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</si>
  <si>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</si>
  <si>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</si>
  <si>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</si>
  <si>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</si>
  <si>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</si>
  <si>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</si>
  <si>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</si>
  <si>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</si>
  <si>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</si>
  <si>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</si>
  <si>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</si>
  <si>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</si>
  <si>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</si>
  <si>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</si>
  <si>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</si>
  <si>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</si>
  <si>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</si>
  <si>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</si>
  <si>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</si>
  <si>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</si>
  <si>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</si>
  <si>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</si>
  <si>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</si>
  <si>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</si>
  <si>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</si>
  <si>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</si>
  <si>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</si>
  <si>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</si>
  <si>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</si>
  <si>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</si>
  <si>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</si>
  <si>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</si>
  <si>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</si>
  <si>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</si>
  <si>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</si>
  <si>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</si>
  <si>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</si>
  <si>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</si>
  <si>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</si>
  <si>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</si>
  <si>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</si>
  <si>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</si>
  <si>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</si>
  <si>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</si>
  <si>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</si>
  <si>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</si>
  <si>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</si>
  <si>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</si>
  <si>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</si>
  <si>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</si>
  <si>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</si>
  <si>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</si>
  <si>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</si>
  <si>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</si>
  <si>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</si>
  <si>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</si>
  <si>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</si>
  <si>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</si>
  <si>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</si>
  <si>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</si>
  <si>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</si>
  <si>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</si>
  <si>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</si>
  <si>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</si>
  <si>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</si>
  <si>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</si>
  <si>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</si>
  <si>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</si>
  <si>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</si>
  <si>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</si>
  <si>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</si>
  <si>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</si>
  <si>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</si>
  <si>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</si>
  <si>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</si>
  <si>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</si>
  <si>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</si>
  <si>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</si>
  <si>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</si>
  <si>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</si>
  <si>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</si>
  <si>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</si>
  <si>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</si>
  <si>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</si>
  <si>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</si>
  <si>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</si>
  <si>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</si>
  <si>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</si>
  <si>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</si>
  <si>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</si>
  <si>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</si>
  <si>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</si>
  <si>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</si>
  <si>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</si>
  <si>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</si>
  <si>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</si>
  <si>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</si>
  <si>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</si>
  <si>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</si>
  <si>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</si>
  <si>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</si>
  <si>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</si>
  <si>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</si>
  <si>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</si>
  <si>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</si>
  <si>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</si>
  <si>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</si>
  <si>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</si>
  <si>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</si>
  <si>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</si>
  <si>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</si>
  <si>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</si>
  <si>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</si>
  <si>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</si>
  <si>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</si>
  <si>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</si>
  <si>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</si>
  <si>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</si>
  <si>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</si>
  <si>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</si>
  <si>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</si>
  <si>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</si>
  <si>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</si>
  <si>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</si>
  <si>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</si>
  <si>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</si>
  <si>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</si>
  <si>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</si>
  <si>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</si>
  <si>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</si>
  <si>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</si>
  <si>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</si>
  <si>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</si>
  <si>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</si>
  <si>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</si>
  <si>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</si>
  <si>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</si>
  <si>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</si>
  <si>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</si>
  <si>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</si>
  <si>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</si>
  <si>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</si>
  <si>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</si>
  <si>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</si>
  <si>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</si>
  <si>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</si>
  <si>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</si>
  <si>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</si>
  <si>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</si>
  <si>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</si>
  <si>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</si>
  <si>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</si>
  <si>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</si>
  <si>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</si>
  <si>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</si>
  <si>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</si>
  <si>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</si>
  <si>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</si>
  <si>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</si>
  <si>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</si>
  <si>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</si>
  <si>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</si>
  <si>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</si>
  <si>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</si>
  <si>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</si>
  <si>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</si>
  <si>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</si>
  <si>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</si>
  <si>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</si>
  <si>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</si>
  <si>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</si>
  <si>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</si>
  <si>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</si>
  <si>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</si>
  <si>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</si>
  <si>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</si>
  <si>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</si>
  <si>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</si>
  <si>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</si>
  <si>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</si>
  <si>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</si>
  <si>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</si>
  <si>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</si>
  <si>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</si>
  <si>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</si>
  <si>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</si>
  <si>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</si>
  <si>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</si>
  <si>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</si>
  <si>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</si>
  <si>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</si>
  <si>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</si>
  <si>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</si>
  <si>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</si>
  <si>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</si>
  <si>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</si>
  <si>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</si>
  <si>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</si>
  <si>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</si>
  <si>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</si>
  <si>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</si>
  <si>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</si>
  <si>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</si>
  <si>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</si>
  <si>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</si>
  <si>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</si>
  <si>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</si>
  <si>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</si>
  <si>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</si>
  <si>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</si>
  <si>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</si>
  <si>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</si>
  <si>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</si>
  <si>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</si>
  <si>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</si>
  <si>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</si>
  <si>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</si>
  <si>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</si>
  <si>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</si>
  <si>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</si>
  <si>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</si>
  <si>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</si>
  <si>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</si>
  <si>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</si>
  <si>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</si>
  <si>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</si>
  <si>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</si>
  <si>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</si>
  <si>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</si>
  <si>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</si>
  <si>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</si>
  <si>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</si>
  <si>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</si>
  <si>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</si>
  <si>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</si>
  <si>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</si>
  <si>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</si>
  <si>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</si>
  <si>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</si>
  <si>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</si>
  <si>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</si>
  <si>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</si>
  <si>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</si>
  <si>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</si>
  <si>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</si>
  <si>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</si>
  <si>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</si>
  <si>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</si>
  <si>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</si>
  <si>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</si>
  <si>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</si>
  <si>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</si>
  <si>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</si>
  <si>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</si>
  <si>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</si>
  <si>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</si>
  <si>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</si>
  <si>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</si>
  <si>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</si>
  <si>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</si>
  <si>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</si>
  <si>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</si>
  <si>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</si>
  <si>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</si>
  <si>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</si>
  <si>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</si>
  <si>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</si>
  <si>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</si>
  <si>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</si>
  <si>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</si>
  <si>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</si>
  <si>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</si>
  <si>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</si>
  <si>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</si>
  <si>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</si>
  <si>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</si>
  <si>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</si>
  <si>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</si>
  <si>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</si>
  <si>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</si>
  <si>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</si>
  <si>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</si>
  <si>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</si>
  <si>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</si>
  <si>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</si>
  <si>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</si>
  <si>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</si>
  <si>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</si>
  <si>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</si>
  <si>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</si>
  <si>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</si>
  <si>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</si>
  <si>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</si>
  <si>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</si>
  <si>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</si>
  <si>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</si>
  <si>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</si>
  <si>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</si>
  <si>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</si>
  <si>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</si>
  <si>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</si>
  <si>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</si>
  <si>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</si>
  <si>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</si>
  <si>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</si>
  <si>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</si>
  <si>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</si>
  <si>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</si>
  <si>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</si>
  <si>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</si>
  <si>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</si>
  <si>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</si>
  <si>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</si>
  <si>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</si>
  <si>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</si>
  <si>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</si>
  <si>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</si>
  <si>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</si>
  <si>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</si>
  <si>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</si>
  <si>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</si>
  <si>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</si>
  <si>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</si>
  <si>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</si>
  <si>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</si>
  <si>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</si>
  <si>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</si>
  <si>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</si>
  <si>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</si>
  <si>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</si>
  <si>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</si>
  <si>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</si>
  <si>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</si>
  <si>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</si>
  <si>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1x3e, 1x7e, 1x10e</t>
  </si>
  <si>
    <t>1x2e, 1x5e, 1x7e, 1x10e</t>
  </si>
  <si>
    <t>Waalse Pijl Specialist</t>
  </si>
  <si>
    <t>1x2e, 1x8e, 1x10e</t>
  </si>
  <si>
    <t>1x4e, 1x5e, 1x6e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</si>
  <si>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</si>
  <si>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</si>
  <si>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</si>
  <si>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</si>
  <si>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</si>
  <si>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</si>
  <si>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1x1e, 1x4e, 1x7e</t>
  </si>
  <si>
    <t>1x1e, 2x10e</t>
  </si>
  <si>
    <t>1x7e, 1x8e, 2x9e</t>
  </si>
  <si>
    <t>Clasica San Sebastian Specialist</t>
  </si>
  <si>
    <t>1x3e, 1x4e, 2x5e, 1x9e</t>
  </si>
  <si>
    <t>1x4e, 2x6e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</si>
  <si>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</si>
  <si>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</si>
  <si>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</si>
  <si>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</si>
  <si>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</si>
  <si>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</si>
  <si>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</si>
  <si>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</si>
  <si>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</si>
  <si>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</si>
  <si>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</si>
  <si>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</si>
  <si>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</si>
  <si>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</si>
  <si>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</si>
  <si>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</si>
  <si>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</si>
  <si>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</si>
  <si>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</si>
  <si>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</si>
  <si>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</si>
  <si>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</si>
  <si>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</si>
  <si>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</si>
  <si>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</si>
  <si>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</si>
  <si>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</si>
  <si>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</si>
  <si>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</si>
  <si>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</si>
  <si>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</si>
  <si>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</si>
  <si>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</si>
  <si>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</si>
  <si>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</si>
  <si>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</si>
  <si>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</si>
  <si>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</si>
  <si>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</si>
  <si>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</si>
  <si>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</si>
  <si>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</si>
  <si>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</si>
  <si>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</si>
  <si>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</si>
  <si>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</si>
  <si>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</si>
  <si>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</si>
  <si>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</si>
  <si>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</si>
  <si>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</si>
  <si>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</si>
  <si>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</si>
  <si>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</si>
  <si>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</si>
  <si>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</si>
  <si>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</si>
  <si>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</si>
  <si>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</si>
  <si>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</si>
  <si>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</si>
  <si>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</si>
  <si>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</si>
  <si>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</si>
  <si>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</si>
  <si>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</si>
  <si>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</si>
  <si>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</si>
  <si>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</si>
  <si>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</si>
  <si>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</si>
  <si>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</si>
  <si>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</si>
  <si>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</si>
  <si>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</si>
  <si>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</si>
  <si>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</si>
  <si>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</si>
  <si>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</si>
  <si>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</si>
  <si>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</si>
  <si>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</si>
  <si>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</si>
  <si>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</si>
  <si>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</si>
  <si>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</si>
  <si>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</si>
  <si>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</si>
  <si>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</si>
  <si>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</si>
  <si>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</si>
  <si>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</si>
  <si>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</si>
  <si>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</si>
  <si>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</si>
  <si>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</si>
  <si>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</si>
  <si>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</si>
  <si>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</si>
  <si>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</si>
  <si>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</si>
  <si>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</si>
  <si>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</si>
  <si>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</si>
  <si>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</si>
  <si>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</si>
  <si>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</si>
  <si>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</si>
  <si>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</si>
  <si>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</si>
  <si>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</si>
  <si>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</si>
  <si>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</si>
  <si>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</si>
  <si>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</si>
  <si>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</si>
  <si>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</si>
  <si>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</si>
  <si>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</si>
  <si>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</si>
  <si>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</si>
  <si>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</si>
  <si>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</si>
  <si>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</si>
  <si>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</si>
  <si>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</si>
  <si>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</si>
  <si>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</si>
  <si>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</si>
  <si>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</si>
  <si>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</si>
  <si>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</si>
  <si>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</si>
  <si>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PESENTI Thomas</t>
  </si>
  <si>
    <t>UIJTDEBROEKS Cian</t>
  </si>
  <si>
    <t>CONCI Nicola</t>
  </si>
  <si>
    <t>040 Per Sempre Alfredo (1.1)</t>
  </si>
  <si>
    <t>Per Sempre</t>
  </si>
  <si>
    <t>UCI punten per 27/03</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</si>
  <si>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</si>
  <si>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</si>
  <si>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</si>
  <si>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</si>
  <si>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</si>
  <si>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</si>
  <si>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</si>
  <si>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</si>
  <si>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</si>
  <si>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</si>
  <si>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</si>
  <si>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</si>
  <si>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</si>
  <si>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</si>
  <si>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</si>
  <si>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</si>
  <si>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</si>
  <si>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</si>
  <si>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</si>
  <si>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</si>
  <si>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</si>
  <si>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</si>
  <si>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</si>
  <si>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</si>
  <si>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</si>
  <si>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</si>
  <si>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</si>
  <si>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</si>
  <si>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</si>
  <si>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</si>
  <si>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</si>
  <si>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</si>
  <si>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</si>
  <si>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</si>
  <si>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</si>
  <si>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</si>
  <si>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</si>
  <si>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</si>
  <si>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</si>
  <si>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</si>
  <si>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</si>
  <si>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</si>
  <si>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</si>
  <si>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</si>
  <si>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</si>
  <si>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</si>
  <si>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</si>
  <si>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</si>
  <si>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</si>
  <si>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</si>
  <si>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</si>
  <si>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</si>
  <si>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</si>
  <si>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</si>
  <si>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</si>
  <si>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</si>
  <si>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</si>
  <si>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</si>
  <si>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</si>
  <si>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056 Ronde van Vlaanderen (1.WT)</t>
  </si>
  <si>
    <t>Pascal Hommelberg - Everard vd Luijtgaarden</t>
  </si>
  <si>
    <t>1x4e, 2x10e</t>
  </si>
  <si>
    <t>SALEH Mohd Harrif</t>
  </si>
  <si>
    <t>KREDER Raymond</t>
  </si>
  <si>
    <t>EARLE Nathan</t>
  </si>
  <si>
    <t>JUMARI Mohd Elmi</t>
  </si>
  <si>
    <t>JUMCHAT Nattapol</t>
  </si>
  <si>
    <t>MAT AMIN Mohd Shahrul</t>
  </si>
  <si>
    <t>MIDEY Valentin</t>
  </si>
  <si>
    <t>PARK Keon Woo</t>
  </si>
  <si>
    <t>KOISHI Yuma</t>
  </si>
  <si>
    <t>FELIPE Marcelo</t>
  </si>
  <si>
    <t>MOHD SHUKRI Muhammad Shaiful Adlan</t>
  </si>
  <si>
    <t>Thailand</t>
  </si>
  <si>
    <t>GUÉGAN Maël</t>
  </si>
  <si>
    <t>058 Circuit Cycliste Sarthe (2.1)</t>
  </si>
  <si>
    <t>057 Tour of Thailand (2.1)</t>
  </si>
  <si>
    <t>Sarthe</t>
  </si>
  <si>
    <t>VAN UDEN Casper</t>
  </si>
  <si>
    <t>VANBILSEN Kenneth</t>
  </si>
  <si>
    <t>059 Scheldeprijs (1.Pro)</t>
  </si>
  <si>
    <t>Scheldeprijs</t>
  </si>
  <si>
    <t>SEXTON Tom</t>
  </si>
  <si>
    <t>FREIBERG Michael</t>
  </si>
  <si>
    <t>LEAHY Conor</t>
  </si>
  <si>
    <t>CHRISTIE-JOHNSTON Alastair</t>
  </si>
  <si>
    <t>060 Oceanie Championships Tijdrit (CC)</t>
  </si>
  <si>
    <t>061 Oceanie Championships Wegwedstrijd (CC)</t>
  </si>
  <si>
    <t>Oceanie Tijd</t>
  </si>
  <si>
    <t>Oceanie Weg</t>
  </si>
  <si>
    <t>062 Amstel Gold Race (1.WT)</t>
  </si>
  <si>
    <t>Theo vd Luijtgaarden - Everard vd Luijtgaarden</t>
  </si>
  <si>
    <t>1x2e, 1x3e, 1x7e</t>
  </si>
  <si>
    <t>063 Itzulia Basque Country (2.WT)</t>
  </si>
  <si>
    <t>2x3e, 1x4e, 1x7e, 1x8e</t>
  </si>
  <si>
    <t>GRANIGAN Noah</t>
  </si>
  <si>
    <t>FERNÁNDEZ Miguel Ángel</t>
  </si>
  <si>
    <t>SAYAR Mustafa</t>
  </si>
  <si>
    <t>APARICIO Mario</t>
  </si>
  <si>
    <t>SUNDERLAND Dylan</t>
  </si>
  <si>
    <t>STRONG Corbin</t>
  </si>
  <si>
    <t>064 Presidential Cycling Tour of Turkey (2.Pro)</t>
  </si>
  <si>
    <t>Turkey</t>
  </si>
  <si>
    <t>MIHOLJEVIĆ Fran</t>
  </si>
  <si>
    <t>PINZON Edgar Andres</t>
  </si>
  <si>
    <t>GÓMEZ Germán Dario</t>
  </si>
  <si>
    <t>065 Giro di Sicilia (2.1)</t>
  </si>
  <si>
    <t>Sicilia</t>
  </si>
  <si>
    <t>ŠPOLJAR Jaka</t>
  </si>
  <si>
    <t>FORTIN Filippo</t>
  </si>
  <si>
    <t>RUDYK Bartosz</t>
  </si>
  <si>
    <t>KALABA Dušan</t>
  </si>
  <si>
    <t>KEPPLINGER Rainer</t>
  </si>
  <si>
    <t>CALZONI Walter</t>
  </si>
  <si>
    <t>PER David</t>
  </si>
  <si>
    <t>REIßIG Patrick</t>
  </si>
  <si>
    <t>FINKŠT Tilen</t>
  </si>
  <si>
    <t>HORVAT Žiga</t>
  </si>
  <si>
    <t>DI FELICE Francesco</t>
  </si>
  <si>
    <t>ŠTAJNAR Mihael</t>
  </si>
  <si>
    <t>ZHAPARULY Bauyrzhan</t>
  </si>
  <si>
    <t>066 Belgrade Banjaluka (2.1)</t>
  </si>
  <si>
    <t>Belgrade</t>
  </si>
  <si>
    <t>JANSSENS Jimmy</t>
  </si>
  <si>
    <t>067 Paris-Camembert (1.1)</t>
  </si>
  <si>
    <t>Camembert</t>
  </si>
  <si>
    <t>Grand Bes.</t>
  </si>
  <si>
    <t>PETERS Nans</t>
  </si>
  <si>
    <t>069 Tour du Jura Cycliste (1.1)</t>
  </si>
  <si>
    <t>Jura</t>
  </si>
  <si>
    <t>070 Brabantse Pijl (1.Pro)</t>
  </si>
  <si>
    <t>Brab. Pijl</t>
  </si>
  <si>
    <t>071 Parijs-Roubaix (1.WT)</t>
  </si>
  <si>
    <t>1x3e, 1x4e, 1x5e</t>
  </si>
  <si>
    <t>072 Waalse Pijl (1.WT)</t>
  </si>
  <si>
    <t>Everard vd Luijtgaarden - Christa van Helden</t>
  </si>
  <si>
    <t>BARTA Will</t>
  </si>
  <si>
    <t>MARTINEZ Lenny</t>
  </si>
  <si>
    <t>073 Tour of the Alps (2.Pro)</t>
  </si>
  <si>
    <t>Alps</t>
  </si>
  <si>
    <t>074 Luik-Bastenaken-Luik (1.WT)</t>
  </si>
  <si>
    <t>Hesther van Wingerden - Diederik vd Heuvel</t>
  </si>
  <si>
    <t>1x1e, 1x2e, 1x9e, 1x10e</t>
  </si>
  <si>
    <t>Luik-Bastenaken-Luik Talent/Specialist</t>
  </si>
  <si>
    <t>1x1e, 1x6e, 1x8e</t>
  </si>
  <si>
    <t>Frankfurt</t>
  </si>
  <si>
    <t>Norway</t>
  </si>
  <si>
    <t>Brussel</t>
  </si>
  <si>
    <t>Dauphine</t>
  </si>
  <si>
    <t>wedstrijd. Als thuisvoordeel in een wedstrijd in de groepsfase, krijgt de thuisspelende persoon zijn punten vermenigvuldigt met 1,2.</t>
  </si>
  <si>
    <t>FOUCHÉ James</t>
  </si>
  <si>
    <t>PERON Andrea</t>
  </si>
  <si>
    <t>NYBORG BROGE Nils Lau</t>
  </si>
  <si>
    <t>ILIAS Periklis</t>
  </si>
  <si>
    <t>VIVIANI Attilio</t>
  </si>
  <si>
    <t>AALRUST Håkon</t>
  </si>
  <si>
    <t>STEWART Mark</t>
  </si>
  <si>
    <t>LEMMENS Sander</t>
  </si>
  <si>
    <t>SVESTAD-BÅRDSENG Embret</t>
  </si>
  <si>
    <t>HUBY Antoine</t>
  </si>
  <si>
    <t>075 International Tour of Hellas (2.1)</t>
  </si>
  <si>
    <t>Hellas</t>
  </si>
  <si>
    <t>CANTÓN Isaac</t>
  </si>
  <si>
    <t>IRIBAR Unai</t>
  </si>
  <si>
    <t>Asturias</t>
  </si>
  <si>
    <t>DEBONS Antoine</t>
  </si>
  <si>
    <t>THIÉBAUD Valère</t>
  </si>
  <si>
    <t>BRUN Nils</t>
  </si>
  <si>
    <t>HEALY Ben</t>
  </si>
  <si>
    <t>076 Vuelta Asturias (2.1)</t>
  </si>
  <si>
    <t>077 Ronde van Romandie (2.WT)</t>
  </si>
  <si>
    <t>Everard vd Luijtgaarden - Rijn van Dommele</t>
  </si>
  <si>
    <t>Everard van de Luijtgaarden (5)</t>
  </si>
  <si>
    <t>Brabant / 3e algemeen klassement</t>
  </si>
  <si>
    <t>Brabant / 45e algemeen klassement</t>
  </si>
  <si>
    <t>Roosendaal Belgie / 57e algemeen klassement</t>
  </si>
  <si>
    <t>Gorinchem / 35e algemeen klassement</t>
  </si>
  <si>
    <t>Altena A-L / 8e algemeen klassement</t>
  </si>
  <si>
    <t>Boven de Rivieren / 30e algemeen klassement</t>
  </si>
  <si>
    <t>Van Berchum Rousse / 62e algemeen klassement</t>
  </si>
  <si>
    <t>Taxi Berm / 68e algemeen klassement</t>
  </si>
  <si>
    <t>Brabant / 23e algemeen klassement</t>
  </si>
  <si>
    <t>Taxi Berm / 34e algemeen klassement</t>
  </si>
  <si>
    <t>Roosendaal Belgie / 21e algemeen klassement</t>
  </si>
  <si>
    <t>Roosendaal Belgie / 41e algemeen klassement</t>
  </si>
  <si>
    <t>Taxi Berm / 26e algemeen klassement</t>
  </si>
  <si>
    <t>Altena L-Z / 14e algemeen klassement</t>
  </si>
  <si>
    <t>Roosendaal Belgie / 38e algemeen klassement</t>
  </si>
  <si>
    <t>PostNL / 20e algemeen klassement</t>
  </si>
  <si>
    <t>Brabant / 53e algemeen klassement</t>
  </si>
  <si>
    <t>Brabant / 5e algemeen klassement</t>
  </si>
  <si>
    <t>Altena A-L / 25e algemeen klassement</t>
  </si>
  <si>
    <t>Boven de Rivieren / 2e algemeen klassement</t>
  </si>
  <si>
    <t>Altena A-L / 58e algemeen klassement</t>
  </si>
  <si>
    <t>PostNL / 6e algemeen klassement</t>
  </si>
  <si>
    <t>Boven de Rivieren / 43e algemeen klassement</t>
  </si>
  <si>
    <t>Altena L-Z / 9e algemeen klassement</t>
  </si>
  <si>
    <t>Gorinchem / 15e algemeen klassement</t>
  </si>
  <si>
    <t>Gorinchem / 47e algemeen klassement</t>
  </si>
  <si>
    <t>Brabant / 12e algemeen klassement</t>
  </si>
  <si>
    <t>Diversen / 32e algemeen klassement</t>
  </si>
  <si>
    <t>PostNL / 13e algemeen klassement</t>
  </si>
  <si>
    <t>Altena L-Z / 10e algemeen klassement</t>
  </si>
  <si>
    <t>Diversen / 19e algemeen klassement</t>
  </si>
  <si>
    <t>Gorinchem / 16e algemeen klassement</t>
  </si>
  <si>
    <t>1x1e, 1x4e, 1x5e, 1x6e, 1x7e</t>
  </si>
  <si>
    <t>1x3e, 1x5e, 1x6e, 1x7e, 1x8e</t>
  </si>
  <si>
    <t>BERCKMOES Jenno</t>
  </si>
  <si>
    <t>078 Eschborn-Frankfurt (1.WT)</t>
  </si>
  <si>
    <t>1x1e, 1x2e, 1x5e, 1x7e</t>
  </si>
  <si>
    <t>1x6e, 1x8e, 1x10e</t>
  </si>
  <si>
    <t>FRETIN Milan</t>
  </si>
  <si>
    <t>COLMAN Alex</t>
  </si>
  <si>
    <t>BLOUWE Louis</t>
  </si>
  <si>
    <t>LADAGNOUS Matthieu</t>
  </si>
  <si>
    <t>DELBOVE Joris</t>
  </si>
  <si>
    <t>VANHOOF Ward</t>
  </si>
  <si>
    <t>079 4daagse van Duinkerke (2.Pro)</t>
  </si>
  <si>
    <t>Duinkerke</t>
  </si>
  <si>
    <t>HAGEN Carl Fredrik</t>
  </si>
  <si>
    <t>DALLA VALLE Nicolas</t>
  </si>
  <si>
    <t>080 Ronde van Hongarije (2.1)</t>
  </si>
  <si>
    <t>Hongarije</t>
  </si>
  <si>
    <t>CHAMAN Lauro Cesar</t>
  </si>
  <si>
    <t>081 PanAmerican Championships Tijdrit (CC)</t>
  </si>
  <si>
    <t>PanAm Tijd</t>
  </si>
  <si>
    <t>CONTRERAS Emiliano</t>
  </si>
  <si>
    <t>NUÑEZ Sixto</t>
  </si>
  <si>
    <t>GOHR Andre Eduardo</t>
  </si>
  <si>
    <t>PanAm Weg</t>
  </si>
  <si>
    <t>FINÉ Eddy</t>
  </si>
  <si>
    <t>LAWLESS Chris</t>
  </si>
  <si>
    <t>Morbihan</t>
  </si>
  <si>
    <t>WATSON Samuel</t>
  </si>
  <si>
    <t>VAN NIEKERK Morné</t>
  </si>
  <si>
    <t>082 PanAmerican Championships Wegwedstrijd (CC)</t>
  </si>
  <si>
    <t>083 GP du Morbihan (1.Pro)</t>
  </si>
  <si>
    <t>084 Tro-Bro Leon (1.Pro)</t>
  </si>
  <si>
    <t>Tro-Bro</t>
  </si>
  <si>
    <t>085 Veenendaal-Veenendaal Classic (1.1)</t>
  </si>
  <si>
    <t>Veenendaal</t>
  </si>
  <si>
    <t>Finistere</t>
  </si>
  <si>
    <t>086 Tour du Finistere (1.1)</t>
  </si>
  <si>
    <t>BITTNER Pavel</t>
  </si>
  <si>
    <t>087 Rund um Koln (1.1)</t>
  </si>
  <si>
    <t>Koln</t>
  </si>
  <si>
    <t>l'Aulne</t>
  </si>
  <si>
    <t>KIELICH Timo</t>
  </si>
  <si>
    <t>089 Antwerp Port Epic (1.1)</t>
  </si>
  <si>
    <t>Antwerp</t>
  </si>
  <si>
    <t>MIHKELS Madis</t>
  </si>
  <si>
    <t>BÁRTA Tomáš</t>
  </si>
  <si>
    <t>PELTONEN Ukko Iisakki</t>
  </si>
  <si>
    <t>PRUUS Peeter</t>
  </si>
  <si>
    <t>PETERS Arne</t>
  </si>
  <si>
    <t>MURIAS Jakub</t>
  </si>
  <si>
    <t>090 Tour of Estonia (2.1)</t>
  </si>
  <si>
    <t>088 Boucles de l'Aulne (1.1)</t>
  </si>
  <si>
    <t>Mayenne</t>
  </si>
  <si>
    <t>DE WILDE Gilles</t>
  </si>
  <si>
    <t>HENNEQUIN Paul</t>
  </si>
  <si>
    <t>MERTENS Julian</t>
  </si>
  <si>
    <t>Estonia</t>
  </si>
  <si>
    <t>091 Boucles de la Mayenne (2.Pro)</t>
  </si>
  <si>
    <t>092 Circuit de Wallonie (1.1)</t>
  </si>
  <si>
    <t>Wallonie</t>
  </si>
  <si>
    <t>093 Marcel Kint Classic (1.1)</t>
  </si>
  <si>
    <t>Marcel Kint</t>
  </si>
  <si>
    <t>094 Tour of Norway (2.Pro)</t>
  </si>
  <si>
    <t>ARCAS Jorge</t>
  </si>
  <si>
    <t>NOVAK Domen</t>
  </si>
  <si>
    <t>HEPBURN Michael</t>
  </si>
  <si>
    <t>CHEREL Mikaël</t>
  </si>
  <si>
    <t>1e etappe</t>
  </si>
  <si>
    <t>2e etappe</t>
  </si>
  <si>
    <t>3e etappe</t>
  </si>
  <si>
    <t>4e etappe</t>
  </si>
  <si>
    <t>5e etappe</t>
  </si>
  <si>
    <t>6e etappe</t>
  </si>
  <si>
    <t>7e etappe</t>
  </si>
  <si>
    <t>8e etappe</t>
  </si>
  <si>
    <t>9e etappe</t>
  </si>
  <si>
    <t>10e etappe</t>
  </si>
  <si>
    <t>11e etappe</t>
  </si>
  <si>
    <t>12e etappe</t>
  </si>
  <si>
    <t>13e etappe</t>
  </si>
  <si>
    <t>14e etappe</t>
  </si>
  <si>
    <t>15e etappe</t>
  </si>
  <si>
    <t>16e etappe</t>
  </si>
  <si>
    <t>17e etappe</t>
  </si>
  <si>
    <t>18e etappe</t>
  </si>
  <si>
    <t>19e etappe</t>
  </si>
  <si>
    <t>20e etappe</t>
  </si>
  <si>
    <t>21e etappe</t>
  </si>
  <si>
    <t>96</t>
  </si>
  <si>
    <t>85</t>
  </si>
  <si>
    <t>87</t>
  </si>
  <si>
    <t>86</t>
  </si>
  <si>
    <t>82</t>
  </si>
  <si>
    <t>80</t>
  </si>
  <si>
    <t>77</t>
  </si>
  <si>
    <t>74</t>
  </si>
  <si>
    <t>72</t>
  </si>
  <si>
    <t>73</t>
  </si>
  <si>
    <t>75</t>
  </si>
  <si>
    <t>76</t>
  </si>
  <si>
    <t>71</t>
  </si>
  <si>
    <t>69</t>
  </si>
  <si>
    <t>66</t>
  </si>
  <si>
    <t>63</t>
  </si>
  <si>
    <t>61</t>
  </si>
  <si>
    <t>60</t>
  </si>
  <si>
    <t>64</t>
  </si>
  <si>
    <t>58</t>
  </si>
  <si>
    <t>59</t>
  </si>
  <si>
    <t>55</t>
  </si>
  <si>
    <t>53</t>
  </si>
  <si>
    <t>52</t>
  </si>
  <si>
    <t>51</t>
  </si>
  <si>
    <t>50</t>
  </si>
  <si>
    <t>54</t>
  </si>
  <si>
    <t>47</t>
  </si>
  <si>
    <t>46</t>
  </si>
  <si>
    <t>43</t>
  </si>
  <si>
    <t>42</t>
  </si>
  <si>
    <t>41</t>
  </si>
  <si>
    <t>40</t>
  </si>
  <si>
    <t>39</t>
  </si>
  <si>
    <t>38</t>
  </si>
  <si>
    <t>37</t>
  </si>
  <si>
    <t>36</t>
  </si>
  <si>
    <t>35</t>
  </si>
  <si>
    <t>33</t>
  </si>
  <si>
    <t>32</t>
  </si>
  <si>
    <t>31</t>
  </si>
  <si>
    <t>30</t>
  </si>
  <si>
    <t>29</t>
  </si>
  <si>
    <t>28</t>
  </si>
  <si>
    <t>27</t>
  </si>
  <si>
    <t>26</t>
  </si>
  <si>
    <t>25</t>
  </si>
  <si>
    <t>24</t>
  </si>
  <si>
    <t>23</t>
  </si>
  <si>
    <t>22</t>
  </si>
  <si>
    <t>21</t>
  </si>
  <si>
    <t>20</t>
  </si>
  <si>
    <t>19</t>
  </si>
  <si>
    <t>17</t>
  </si>
  <si>
    <t>16</t>
  </si>
  <si>
    <t>15</t>
  </si>
  <si>
    <t>14</t>
  </si>
  <si>
    <t>13</t>
  </si>
  <si>
    <t>12</t>
  </si>
  <si>
    <t>11</t>
  </si>
  <si>
    <t>10</t>
  </si>
  <si>
    <t>9</t>
  </si>
  <si>
    <t>7</t>
  </si>
  <si>
    <t>6</t>
  </si>
  <si>
    <t>4</t>
  </si>
  <si>
    <t>3</t>
  </si>
  <si>
    <t>2</t>
  </si>
  <si>
    <t>1</t>
  </si>
  <si>
    <t>65</t>
  </si>
  <si>
    <t>095 Giro d'Italia (Grote Ronde)</t>
  </si>
  <si>
    <t>7 (2)</t>
  </si>
  <si>
    <t>8 (3)</t>
  </si>
  <si>
    <t>9 (4)</t>
  </si>
  <si>
    <t>16 (1)</t>
  </si>
  <si>
    <t>Chrita van Helden</t>
  </si>
  <si>
    <t>2x1e, 3x5e, 1x7e</t>
  </si>
  <si>
    <t>Eindklassementen</t>
  </si>
  <si>
    <t>17 (2)</t>
  </si>
  <si>
    <t>MARTINELLI Alessio</t>
  </si>
  <si>
    <t>096 Mercan Tour Classic Alpes Maritimes (1.1)</t>
  </si>
  <si>
    <t>097 Giro dell'Appennino (1.1)</t>
  </si>
  <si>
    <t>18 (3)</t>
  </si>
  <si>
    <t>Appennino</t>
  </si>
  <si>
    <t>SWEECK Laurens</t>
  </si>
  <si>
    <t>098 Heistse Pijl (1.1)</t>
  </si>
  <si>
    <t>19 (4)</t>
  </si>
  <si>
    <t>Heistse P.</t>
  </si>
  <si>
    <t>099 Ronde van Limburg (1.1)</t>
  </si>
  <si>
    <t>20 (5)</t>
  </si>
  <si>
    <t>100 Brussels Cycling Classic (1.Pro)</t>
  </si>
  <si>
    <t>21 (6)</t>
  </si>
  <si>
    <t>best of three bestaande uit de WK Tijdrit, WK Wegwedstrijd en de Vuelta a Espana. Bij gelijke stand in de knock-out fase beslist ook het</t>
  </si>
  <si>
    <t>aantal jaarspelpunten in de desbetreffende wedstrijden. De jacht op de Beker die Theo van de Luijtgaarden vorig seizoen won, kan dus</t>
  </si>
  <si>
    <t>worden geopend. Mochten er koersen onverhoopt niet doorgaan, dan zal de organisatie tijdig vervangende koersen daarvoor kiezen.</t>
  </si>
  <si>
    <t>LUCCA Riccardo</t>
  </si>
  <si>
    <t>VERZA Riccardo</t>
  </si>
  <si>
    <t>SANDRI Edoardo</t>
  </si>
  <si>
    <t>STOCKWELL Oliver</t>
  </si>
  <si>
    <t>FANCELLU Alessandro</t>
  </si>
  <si>
    <t>101 Adriatica Ionica Race (2.1)</t>
  </si>
  <si>
    <t>22 (7)</t>
  </si>
  <si>
    <t>Adria Ionica</t>
  </si>
  <si>
    <t>102 GP des Kantons Aargau (1.1)</t>
  </si>
  <si>
    <t>23 (8)</t>
  </si>
  <si>
    <t>Aargau</t>
  </si>
  <si>
    <t>AERTS Thijs</t>
  </si>
  <si>
    <t>JAUREGUI Quentin</t>
  </si>
  <si>
    <t>103 Dwars door het Hageland (1.Pro)</t>
  </si>
  <si>
    <t>24 (9)</t>
  </si>
  <si>
    <t>Hageland</t>
  </si>
  <si>
    <t>104 Elfstedenronde Brugge (1.1)</t>
  </si>
  <si>
    <t>25 (10)</t>
  </si>
  <si>
    <t>11St Brugge</t>
  </si>
  <si>
    <t>KOPECKÝ Tomáš</t>
  </si>
  <si>
    <t>SALBY Alexander</t>
  </si>
  <si>
    <t>DESAL Ceriel</t>
  </si>
  <si>
    <t>PEYSKENS Dimitri</t>
  </si>
  <si>
    <t>VAN SINTMAARTENSDIJK Roel</t>
  </si>
  <si>
    <t>105 ZLM Tour (2.Pro)</t>
  </si>
  <si>
    <t>26 (11)</t>
  </si>
  <si>
    <t>ZLM Tour</t>
  </si>
  <si>
    <t>,</t>
  </si>
  <si>
    <t>106 Mont Ventoux Challenge (1.1)</t>
  </si>
  <si>
    <t>27 (12)</t>
  </si>
  <si>
    <t>Ventoux</t>
  </si>
  <si>
    <t>Zwitserland</t>
  </si>
  <si>
    <t>Belgie</t>
  </si>
  <si>
    <t>Slovenie</t>
  </si>
  <si>
    <t>Zwitserl.</t>
  </si>
  <si>
    <t>Sebastian</t>
  </si>
  <si>
    <t>Diversen / 13e algemeen klassement</t>
  </si>
  <si>
    <t>Altena A-L / 3e algemeen klassement</t>
  </si>
  <si>
    <t>Altena L-Z / 35e algemeen klassement</t>
  </si>
  <si>
    <t>Boven de Rivieren / 48e algemeen klassement</t>
  </si>
  <si>
    <t>Boven de Rivieren / 4e algemeen klassement</t>
  </si>
  <si>
    <t>Altena L-Z / 21e algemeen klassement</t>
  </si>
  <si>
    <t>PostNL / 32e algemeen klassement</t>
  </si>
  <si>
    <t>Roosendaal Belgie / 26e algemeen klassement</t>
  </si>
  <si>
    <t>Roosendaal Belgie / 40e algemeen klassement</t>
  </si>
  <si>
    <t>PostNL / 8e algemeen klassement</t>
  </si>
  <si>
    <t>Gorinchem / 7e algemeen klassement</t>
  </si>
  <si>
    <t>Gorinchem / 22e algemeen klassement</t>
  </si>
  <si>
    <t>PostNL / 12e algemeen klassement</t>
  </si>
  <si>
    <t>Altena L-Z / 11e algemeen klassement</t>
  </si>
  <si>
    <t>GOUBERT Jean</t>
  </si>
  <si>
    <t>108 La Route d'Occitanie (2.1)</t>
  </si>
  <si>
    <t>107 Criterium du Dauphine (2.WT)</t>
  </si>
  <si>
    <t>28 (13)</t>
  </si>
  <si>
    <t>29 (14)</t>
  </si>
  <si>
    <t>Occitanie</t>
  </si>
  <si>
    <t>HANSEN Lasse Norman</t>
  </si>
  <si>
    <t>109 Baloise Belgium Tour (2.Pro)</t>
  </si>
  <si>
    <t>30 (15)</t>
  </si>
  <si>
    <t>Belgium</t>
  </si>
  <si>
    <t>TOLIO Alex</t>
  </si>
  <si>
    <t>ŘEPA Vojtěch</t>
  </si>
  <si>
    <t>RAVASI Edward</t>
  </si>
  <si>
    <t>POTOČKI Viktor</t>
  </si>
  <si>
    <t>HOPKINS Dylan</t>
  </si>
  <si>
    <t>110 Tour of Slovenia (2.Pro)</t>
  </si>
  <si>
    <t>31 (16)</t>
  </si>
  <si>
    <t>Slovenia</t>
  </si>
  <si>
    <t>VITZTHUM Simon</t>
  </si>
  <si>
    <t>VOISARD Yannis</t>
  </si>
  <si>
    <t>111 Ronde van Zwitserland (2.WT)</t>
  </si>
  <si>
    <t>32 (17)</t>
  </si>
  <si>
    <t>Ronde van Zwitserland Talent/Specialist</t>
  </si>
  <si>
    <t>1x2e, 1x4e, 1x6e</t>
  </si>
  <si>
    <t>1x1e, 1x4e, 1x9e</t>
  </si>
  <si>
    <t>AZPARREN Xabier Mikel</t>
  </si>
  <si>
    <t>NORDHAGEN Truls</t>
  </si>
  <si>
    <t>SIMPSON George</t>
  </si>
  <si>
    <t>GRADEK Kamil</t>
  </si>
  <si>
    <t>GEE Derek</t>
  </si>
  <si>
    <t>DAL-CIN Matteo</t>
  </si>
  <si>
    <t>PEDEN George</t>
  </si>
  <si>
    <t>GOUGH Regan</t>
  </si>
  <si>
    <t>VINK Michael</t>
  </si>
  <si>
    <t>MUNTON Byron</t>
  </si>
  <si>
    <t>NATAROV Yuriy</t>
  </si>
  <si>
    <t>CULLY Ján Andrej</t>
  </si>
  <si>
    <t>ČANECKÝ Marek</t>
  </si>
  <si>
    <t>112 Nationale Kampioenschappen Tijdrit (NK)</t>
  </si>
  <si>
    <t>33 (18)</t>
  </si>
  <si>
    <t>NK Tijdrit</t>
  </si>
  <si>
    <t>RICHARDSON Alexandar</t>
  </si>
  <si>
    <t>RINCON Yeison Alejandro</t>
  </si>
  <si>
    <t>WHELAN James</t>
  </si>
  <si>
    <t>JOHNSTON Brendan</t>
  </si>
  <si>
    <t>KOREN Kristijan</t>
  </si>
  <si>
    <t>STITES Tyler</t>
  </si>
  <si>
    <t>STÜSSI Colin</t>
  </si>
  <si>
    <t>ANTUNES Tiago</t>
  </si>
  <si>
    <t>COSTA Fábio</t>
  </si>
  <si>
    <t>HUERA Richard</t>
  </si>
  <si>
    <t>MCGEOUGH Cormac</t>
  </si>
  <si>
    <t>ZAHÁLKA Matěj</t>
  </si>
  <si>
    <t>ZAKHAROV Artyom</t>
  </si>
  <si>
    <t>KISKONEN Siim</t>
  </si>
  <si>
    <t>FLAKSIS Andžs</t>
  </si>
  <si>
    <t>HEIDERSCHEID Colin</t>
  </si>
  <si>
    <t>URY Noé</t>
  </si>
  <si>
    <t>113 Nationale Kampioenschappen Wegwedstrijd (NK)</t>
  </si>
  <si>
    <t>34 (19)</t>
  </si>
  <si>
    <t>NK Weg</t>
  </si>
  <si>
    <t>2x3e, 1x5e</t>
  </si>
  <si>
    <t>1x7e, 2x8e</t>
  </si>
  <si>
    <t>1x1e, 1x5e, 1x6e</t>
  </si>
  <si>
    <t>1x2e, 1x3e. 1x9e</t>
  </si>
  <si>
    <t>FROOME Chris</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</si>
  <si>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</si>
  <si>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</si>
  <si>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</si>
  <si>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</si>
  <si>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</si>
  <si>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</si>
  <si>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</si>
  <si>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</si>
  <si>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</si>
  <si>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</si>
  <si>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114 Tour de France (Grote Ronde)</t>
  </si>
  <si>
    <t>35 (20)</t>
  </si>
  <si>
    <t>Alex van der Pl,uijm</t>
  </si>
  <si>
    <t>1x5e, 1x7e, 1x8e, 2x10e</t>
  </si>
  <si>
    <t>MEILER Lukas</t>
  </si>
  <si>
    <t>ADAMIETZ Johannes</t>
  </si>
  <si>
    <t>Puntenkl.</t>
  </si>
  <si>
    <t>Sibiu</t>
  </si>
  <si>
    <t>Villafranca</t>
  </si>
  <si>
    <t>VALLS Miquel</t>
  </si>
  <si>
    <t>CAICEDO Jonathan Klever</t>
  </si>
  <si>
    <t>LÓPEZ-CÓZAR Juan Antonio</t>
  </si>
  <si>
    <t>Castilla Leon</t>
  </si>
  <si>
    <t>118 Circuit de Getxo (1.1)</t>
  </si>
  <si>
    <t>Getxo</t>
  </si>
  <si>
    <t>119 Tour de Wallonie (2.Pro)</t>
  </si>
  <si>
    <t>San Sebast.</t>
  </si>
  <si>
    <t>115 Sibiu Cycling Tour (2.1)</t>
  </si>
  <si>
    <t>116 Prueba Villafranca (1.1)</t>
  </si>
  <si>
    <t>117 Vuelta Castilla y Leon (2.1)</t>
  </si>
  <si>
    <t>120 Clasica San Sebastian (1.WT)</t>
  </si>
  <si>
    <t>1x1e, 2x3e, 1x10e</t>
  </si>
  <si>
    <r>
      <t>Clasica San Sebastian Talent/</t>
    </r>
    <r>
      <rPr>
        <sz val="10"/>
        <color rgb="FFFF0000"/>
        <rFont val="Arial"/>
        <family val="2"/>
      </rPr>
      <t>Specialist</t>
    </r>
  </si>
  <si>
    <t>17/08 EK Tijdrit</t>
  </si>
  <si>
    <t>14/08 EK Wegwedstrijd</t>
  </si>
  <si>
    <t>Polen</t>
  </si>
  <si>
    <t>EK Weg</t>
  </si>
  <si>
    <t>Ek Tijdrit</t>
  </si>
  <si>
    <t>Hamburg</t>
  </si>
  <si>
    <t>Bretagne</t>
  </si>
  <si>
    <t>Diversen / 12e algemeen klassement</t>
  </si>
  <si>
    <t>Altena L-Z / 4e algemeen klassement</t>
  </si>
  <si>
    <t>Gorinchem / 5e algemeen klassement</t>
  </si>
  <si>
    <t>Boven de Rivieren / 27e algemeen klassement</t>
  </si>
  <si>
    <t>PostNL / 18e algemeen klassement</t>
  </si>
  <si>
    <t>121 Tour of Leuven (1.1)</t>
  </si>
  <si>
    <t>Leuven</t>
  </si>
  <si>
    <t>Alp Marit.</t>
  </si>
  <si>
    <t>MEENS Johan</t>
  </si>
  <si>
    <t>KAŠPAR Jan</t>
  </si>
  <si>
    <t>ONLEY Oscar</t>
  </si>
  <si>
    <t>RYAN Archie</t>
  </si>
  <si>
    <t>POOLE Max</t>
  </si>
  <si>
    <t>122 Sazka Tour (2.1)</t>
  </si>
  <si>
    <t>TRONCHON Bastien</t>
  </si>
  <si>
    <t>RETAILLEAU Valentin</t>
  </si>
  <si>
    <t>SERRY Pieter</t>
  </si>
  <si>
    <t>MARTIN Alex</t>
  </si>
  <si>
    <t>123 Vuelta a Burgos (2.Pro)</t>
  </si>
  <si>
    <t>36 (21)</t>
  </si>
  <si>
    <t>37 (22)</t>
  </si>
  <si>
    <t>38 (23)</t>
  </si>
  <si>
    <t>39 (24)</t>
  </si>
  <si>
    <t>40 (25)</t>
  </si>
  <si>
    <t>41 (26)</t>
  </si>
  <si>
    <t>42 (27)</t>
  </si>
  <si>
    <t>43 (28)</t>
  </si>
  <si>
    <t>44 (29)</t>
  </si>
  <si>
    <t>Burgos</t>
  </si>
  <si>
    <t>Sazka</t>
  </si>
  <si>
    <t>BRAND Sam</t>
  </si>
  <si>
    <t>BROŻYNA Piotr</t>
  </si>
  <si>
    <t>HESSMANN Michel</t>
  </si>
  <si>
    <t>MAŁECKI Kamil</t>
  </si>
  <si>
    <t>WÆRSTED Syver</t>
  </si>
  <si>
    <t>124 Ronde van Polen (2.WT)</t>
  </si>
  <si>
    <t>45 (30)</t>
  </si>
  <si>
    <t>2x3e, 1x7e, 1x8e</t>
  </si>
  <si>
    <t>WILKSCH Hannes</t>
  </si>
  <si>
    <t>RICHARD Louis</t>
  </si>
  <si>
    <t>125 Tour de l'Ain (2.1)</t>
  </si>
  <si>
    <t>46 (31)</t>
  </si>
  <si>
    <t>de l'Ain</t>
  </si>
  <si>
    <t>REES Oliver</t>
  </si>
  <si>
    <t>MCGILL Scott</t>
  </si>
  <si>
    <t>TORRES Edwin</t>
  </si>
  <si>
    <t>MURGUIALDAY Jokin</t>
  </si>
  <si>
    <t>LÓPEZ DE ABETXUKO Andoni</t>
  </si>
  <si>
    <t>LANGELLOTTI Victor</t>
  </si>
  <si>
    <t>JUARISTI Txomin</t>
  </si>
  <si>
    <t>LEAÇA Gonçalo</t>
  </si>
  <si>
    <t>CARDOSO André</t>
  </si>
  <si>
    <t>DEL PINO Jesus</t>
  </si>
  <si>
    <t>GONÇALVES Hélder</t>
  </si>
  <si>
    <t>MEDEIROS João</t>
  </si>
  <si>
    <t>126 Volta a Portugal (2.1)</t>
  </si>
  <si>
    <t>47 (32)</t>
  </si>
  <si>
    <t>Portugal</t>
  </si>
  <si>
    <t>SYRITSA Gleb</t>
  </si>
  <si>
    <t>QUICK Blake</t>
  </si>
  <si>
    <t>127 Arctic Race of Norway (2.Pro)</t>
  </si>
  <si>
    <t>Arctic Race</t>
  </si>
  <si>
    <t>48 (33)</t>
  </si>
  <si>
    <t>128 La Polynormande (1.1)</t>
  </si>
  <si>
    <t>49 (34)</t>
  </si>
  <si>
    <t>Polynorm.</t>
  </si>
  <si>
    <t>129 Circuit Franco-Belge (1.Pro)</t>
  </si>
  <si>
    <t>50 (35)</t>
  </si>
  <si>
    <t>Franco Belge</t>
  </si>
  <si>
    <t>PRIES Cedric</t>
  </si>
  <si>
    <t>SEFA Ylber</t>
  </si>
  <si>
    <t>130 Europees Kampioenschap Wegrace (EK)</t>
  </si>
  <si>
    <t>51 (36)</t>
  </si>
  <si>
    <t>MARIAULT Axel</t>
  </si>
  <si>
    <t>131 Tour du Limousin (2.1)</t>
  </si>
  <si>
    <t>52 (37)</t>
  </si>
  <si>
    <t>Limousin</t>
  </si>
  <si>
    <t>PEDERSEN Nicklas Amdi</t>
  </si>
  <si>
    <t>HENNEBERG Magnus</t>
  </si>
  <si>
    <t>BREGNHØJ Mathias</t>
  </si>
  <si>
    <t>FOLDAGER Anders</t>
  </si>
  <si>
    <t>132 Tour of Denmark (2.Pro)</t>
  </si>
  <si>
    <t>53 (38)</t>
  </si>
  <si>
    <t>Denmark</t>
  </si>
  <si>
    <t>AHLSSON Jacob</t>
  </si>
  <si>
    <t>OTRUBA Jakub</t>
  </si>
  <si>
    <t>ŽUMER Matic</t>
  </si>
  <si>
    <t>ÓMARSSON Ingvar</t>
  </si>
  <si>
    <t>133 Europees Kampioenschap Tijdrit (EK)</t>
  </si>
  <si>
    <t>54 (39)</t>
  </si>
  <si>
    <t>EK Tijdrit</t>
  </si>
  <si>
    <t>BOMBOI Davide</t>
  </si>
  <si>
    <t>134 Schaal Sels (1.1)</t>
  </si>
  <si>
    <t>55 (40)</t>
  </si>
  <si>
    <t>Schaal Sels</t>
  </si>
  <si>
    <t>135 Bemer Cyclassics Hamburg (1.WT)</t>
  </si>
  <si>
    <t>56 (41)</t>
  </si>
  <si>
    <t>1x1e, 1x8e, 1x9e</t>
  </si>
  <si>
    <t>APERS Ruben</t>
  </si>
  <si>
    <t>136 Egmont Cycling Race (1.1)</t>
  </si>
  <si>
    <t>57 (42)</t>
  </si>
  <si>
    <t>Egmont</t>
  </si>
  <si>
    <t>137 Druivenkoers Overijse (1.1)</t>
  </si>
  <si>
    <t>58 (43)</t>
  </si>
  <si>
    <t>Druivenkoers</t>
  </si>
  <si>
    <t>JEGAT Jordan</t>
  </si>
  <si>
    <t>138 Tour Poitou-Charentes (2.1)</t>
  </si>
  <si>
    <t>59 (44)</t>
  </si>
  <si>
    <t>Poitou-Ch.</t>
  </si>
  <si>
    <t>GROß Felix</t>
  </si>
  <si>
    <t>GEßNER Jakob</t>
  </si>
  <si>
    <t>DUCKERT Roman</t>
  </si>
  <si>
    <t>RAßMANN Frederik</t>
  </si>
  <si>
    <t>139 Ronde van Duitsland (2.Pro)</t>
  </si>
  <si>
    <t xml:space="preserve">Adri Willemstein </t>
  </si>
  <si>
    <t>60 (45)</t>
  </si>
  <si>
    <t>Duitsland</t>
  </si>
  <si>
    <t>140 Bretagne Classic (1.WT)</t>
  </si>
  <si>
    <t>30 (1)</t>
  </si>
  <si>
    <t>068 Classic Grand Besancon Doubs (1.1)</t>
  </si>
  <si>
    <t>VAN BELLE Loe</t>
  </si>
  <si>
    <t>KOLZE CHANGIZI Sebastian</t>
  </si>
  <si>
    <t>GOMEZ Nicolas David</t>
  </si>
  <si>
    <t>WENZEL Mats</t>
  </si>
  <si>
    <t>DAPPORTO Davide</t>
  </si>
  <si>
    <t>FREDHEIM Stian</t>
  </si>
  <si>
    <t>STEHLI Félix</t>
  </si>
  <si>
    <t>HOLM JØRGENSEN Adam</t>
  </si>
  <si>
    <t>LABROSSE Jordan</t>
  </si>
  <si>
    <t>KELEMEN Petr</t>
  </si>
  <si>
    <t>VADIC Baptiste</t>
  </si>
  <si>
    <t>GRÉGOIRE Romain</t>
  </si>
  <si>
    <t>GLOAG Thomas</t>
  </si>
  <si>
    <t>SCHMIDBAUER Maximilian</t>
  </si>
  <si>
    <t>LECERF William Junior</t>
  </si>
  <si>
    <t>PIGANZOLI Davide</t>
  </si>
  <si>
    <t>DINHAM Matthew</t>
  </si>
  <si>
    <t>LE BERRE Mathis</t>
  </si>
  <si>
    <t>MILESI Lorenzo</t>
  </si>
  <si>
    <t>SEGAERT Alec</t>
  </si>
  <si>
    <t>COSTIOU Ewen</t>
  </si>
  <si>
    <t>LOPEZ Harold Martin</t>
  </si>
  <si>
    <t>VAN EETVELT Lennert</t>
  </si>
  <si>
    <t>KAMP Ryan</t>
  </si>
  <si>
    <t>141 Tour de l'Avenir (2.Pro)</t>
  </si>
  <si>
    <t>31 (2)</t>
  </si>
  <si>
    <t>l'Avenir</t>
  </si>
  <si>
    <t>BALMER Alexandre</t>
  </si>
  <si>
    <t>OYOLA Róbigzon Leandro</t>
  </si>
  <si>
    <t>LOZANO David</t>
  </si>
  <si>
    <t>142 Maryland Cycling Classic (1.Pro)</t>
  </si>
  <si>
    <t>32 (3)</t>
  </si>
  <si>
    <t>Maryland</t>
  </si>
  <si>
    <t>143 Tour du Doubs (1.1)</t>
  </si>
  <si>
    <t>33 (4)</t>
  </si>
  <si>
    <t>Doubs</t>
  </si>
  <si>
    <t>144 GP Cycliste de Quebec (1.WT)</t>
  </si>
  <si>
    <t>34 (5)</t>
  </si>
  <si>
    <t>Quebec</t>
  </si>
  <si>
    <t>Engeland</t>
  </si>
  <si>
    <t>Montreal</t>
  </si>
  <si>
    <t>Luxemburg</t>
  </si>
  <si>
    <t>Lombardije</t>
  </si>
  <si>
    <t>Boven de Rivieren / 25e algemeen klassement</t>
  </si>
  <si>
    <t>PostNL / 16e algemeen klassement</t>
  </si>
  <si>
    <t>RHIM Brendan</t>
  </si>
  <si>
    <t>RAILEANU Cristian</t>
  </si>
  <si>
    <t>GINESTRA Lorenzo</t>
  </si>
  <si>
    <t>145 Turul Romaniei (2.1)</t>
  </si>
  <si>
    <t>35 (6)</t>
  </si>
  <si>
    <t>Romaniei</t>
  </si>
  <si>
    <t>146 GP de Fourmies (1.Pro)</t>
  </si>
  <si>
    <t>36 (7)</t>
  </si>
  <si>
    <t>Fourmies</t>
  </si>
  <si>
    <t>RAFFERTY Darren</t>
  </si>
  <si>
    <t>147 GP de Wallonie (1.Pro)</t>
  </si>
  <si>
    <t>37 (8)</t>
  </si>
  <si>
    <t>148 Giro della Toscana (1.1)</t>
  </si>
  <si>
    <t>38 (9)</t>
  </si>
  <si>
    <t>Toscana</t>
  </si>
  <si>
    <t>IACCHI Alessandro</t>
  </si>
  <si>
    <t>TEGGART Matthew</t>
  </si>
  <si>
    <t>149 Ronde van Engeland (2.Pro)</t>
  </si>
  <si>
    <t>39 (10)</t>
  </si>
  <si>
    <t>Johnny Koolen (2017)</t>
  </si>
  <si>
    <t>Corrie van Berchum (2018)</t>
  </si>
  <si>
    <t>Martijn Horsten (2021)</t>
  </si>
  <si>
    <t>John Verschoor (2018)</t>
  </si>
  <si>
    <t>Ronald Krijnen (2019+2020)</t>
  </si>
  <si>
    <t>Mark van Hoven (2021)</t>
  </si>
  <si>
    <t>John Verschoor (2015+2017)</t>
  </si>
  <si>
    <t>Michiel van der Stelt (2020)</t>
  </si>
  <si>
    <t>Rolf Pruijsen (2018+2019+2021)</t>
  </si>
  <si>
    <t>150 Coppa Sabatini (1.Pro)</t>
  </si>
  <si>
    <t>40 (11)</t>
  </si>
  <si>
    <t>Sabatini</t>
  </si>
  <si>
    <t>151 Kampioenschap van Vlaanderen (1.1)</t>
  </si>
  <si>
    <t xml:space="preserve">Everard van de Luijtgaarden </t>
  </si>
  <si>
    <t>41 (12)</t>
  </si>
  <si>
    <t>Vlaanderen</t>
  </si>
  <si>
    <t>GAUTHERAT Pierre</t>
  </si>
  <si>
    <t>SINKELDAM Ramon</t>
  </si>
  <si>
    <t>152 Primus Classic (1.Pro)</t>
  </si>
  <si>
    <t>42 (13)</t>
  </si>
  <si>
    <t>Primus Cl.</t>
  </si>
  <si>
    <t>HAEST Jasper</t>
  </si>
  <si>
    <t>VAN SINTMAARTENSDIJK Daan</t>
  </si>
  <si>
    <t>SCHULTING Peter</t>
  </si>
  <si>
    <t>BALDERSTONE Abel</t>
  </si>
  <si>
    <t>DE CASSAN Davide</t>
  </si>
  <si>
    <t>153 Okolo Slovenska (2.1)</t>
  </si>
  <si>
    <t>43 (14)</t>
  </si>
  <si>
    <t>Slovenska</t>
  </si>
  <si>
    <t>44 (15)</t>
  </si>
  <si>
    <t>154 GP Cycliste de Montreal (1.WT)</t>
  </si>
  <si>
    <t>GP de Montreal</t>
  </si>
  <si>
    <t>GP de Quebec</t>
  </si>
  <si>
    <t>Michiel van der Ste;t</t>
  </si>
  <si>
    <t>1x3e, 1x5e, 1x7e</t>
  </si>
  <si>
    <t>155 Gooikse Pijl (1.1)</t>
  </si>
  <si>
    <t>45 (16)</t>
  </si>
  <si>
    <t>Gooikse Pijl</t>
  </si>
  <si>
    <t>156 GP d'Isbergues (1.1)</t>
  </si>
  <si>
    <t>Isbergues</t>
  </si>
  <si>
    <t>157 Omloop van het Houtland (1.1)</t>
  </si>
  <si>
    <t>46 (17)</t>
  </si>
  <si>
    <t>Houtland</t>
  </si>
  <si>
    <t>158 Paris-Chauny (1.1)</t>
  </si>
  <si>
    <t>47 (18)</t>
  </si>
  <si>
    <t>Chauny</t>
  </si>
  <si>
    <t>Puntenklassement 2022</t>
  </si>
  <si>
    <t>GELDERS Gil</t>
  </si>
  <si>
    <t>SØGAARD Kasper Viberg</t>
  </si>
  <si>
    <t>48 (19)</t>
  </si>
  <si>
    <t>49 (20)</t>
  </si>
  <si>
    <t>159 Ronde van Luxemburg (2.Pro)</t>
  </si>
  <si>
    <t>Agostini</t>
  </si>
  <si>
    <t>160 Coppa Agostini (1.1)</t>
  </si>
  <si>
    <t>Trofeo Calvia (1.1)</t>
  </si>
  <si>
    <t>Trofeo Alcudia (1.1)</t>
  </si>
  <si>
    <t>Trofeo Serra de Tramuntana (1.1)</t>
  </si>
  <si>
    <t>Trofeo Pollenca (1.1)</t>
  </si>
  <si>
    <t>Trofeo Playa de Palma (1.1)</t>
  </si>
  <si>
    <t>GP la Marseillaise (1.1)</t>
  </si>
  <si>
    <t>Saudi Tour (2.1)</t>
  </si>
  <si>
    <t>Etoile de Besseges (2.1)</t>
  </si>
  <si>
    <t>Ronde van Valencia (2.Pro)</t>
  </si>
  <si>
    <t>Tour of Antalya (2.1)</t>
  </si>
  <si>
    <t>011 Vuelta Ciclista Murcia (1.1)</t>
  </si>
  <si>
    <t>Vuelta Ciclista Murcia (1.1)</t>
  </si>
  <si>
    <t>Clasica de Almeria (1.Pro)</t>
  </si>
  <si>
    <t>Tour de la Provence (2.Pro)</t>
  </si>
  <si>
    <t>Clasica Jean Paraiso Interior (1.1)</t>
  </si>
  <si>
    <t>Tour des Alpes Maritimes (2.1)</t>
  </si>
  <si>
    <t>Vuelta a Andalucia (2.Pro)</t>
  </si>
  <si>
    <t>Tour of Oman (2.Pro)</t>
  </si>
  <si>
    <t>Volta ao Algarve (2.Pro)</t>
  </si>
  <si>
    <t>Faun Ardeche Classic (1.Pro)</t>
  </si>
  <si>
    <t>UAE Tour (2.WT)</t>
  </si>
  <si>
    <t>Gran Camino (2.1)</t>
  </si>
  <si>
    <t>Tour du Rwanda (2.1)</t>
  </si>
  <si>
    <t>Drome Classic (1.Pro)</t>
  </si>
  <si>
    <t>Kuurne-Brussel-Kuurne (1.Pro)</t>
  </si>
  <si>
    <t>Omloop het Nieuwsblad (1.WT)</t>
  </si>
  <si>
    <t>Le Samyn (1.1)</t>
  </si>
  <si>
    <t>Trofeo Laigueglia (1.Pro)</t>
  </si>
  <si>
    <t>GP Jean-Pierre Monsere (1.1)</t>
  </si>
  <si>
    <t>Strade Bianche (1.WT)</t>
  </si>
  <si>
    <t>Profronde van Drenthe (1.1)</t>
  </si>
  <si>
    <t>Parijs-Nice (2.WT)</t>
  </si>
  <si>
    <t>Tirreno Adriatico (2.WT)</t>
  </si>
  <si>
    <t>Milaan-Turijn (1.Pro)</t>
  </si>
  <si>
    <t>Danilith Nokere Koerse (1.Pro)</t>
  </si>
  <si>
    <t>GP de Denain (1.Pro)</t>
  </si>
  <si>
    <t>Bredene Koksijde Classic (1.Pro)</t>
  </si>
  <si>
    <t>Classic Loire Atlantique (1.1)</t>
  </si>
  <si>
    <t>Milaan-San Remo (1.WT)</t>
  </si>
  <si>
    <t>Cholet-Pays de la Loire (1.1)</t>
  </si>
  <si>
    <t>Per Sempre Alfredo (1.1)</t>
  </si>
  <si>
    <t>Minerva Classic Brugge-De Panne (1.WT)</t>
  </si>
  <si>
    <t>E3 Saxo Bank Classic (1.WT)</t>
  </si>
  <si>
    <t>Settimana Coppi e Bartali (2.1)</t>
  </si>
  <si>
    <t>La Roue Tourangelle (1.1)</t>
  </si>
  <si>
    <t>GP Industria (1.Pro)</t>
  </si>
  <si>
    <t>African Championships Tijdrit (CC)</t>
  </si>
  <si>
    <t>African Championships Wegwedstrijd (CC)</t>
  </si>
  <si>
    <t>Gent-Wevelgem (1.WT)</t>
  </si>
  <si>
    <t>Volta Ciclista a Catalunya (2.WT)</t>
  </si>
  <si>
    <t>Asian Championships Tijdrit (CC)</t>
  </si>
  <si>
    <t>Dwars door Vlaanderen (1.WT)</t>
  </si>
  <si>
    <t>La Route Adelie de Vitre (1.1)</t>
  </si>
  <si>
    <t>Volta Limburg Classic (1.1)</t>
  </si>
  <si>
    <t>GP Miguel Indurain (1.Pro)</t>
  </si>
  <si>
    <t>Ronde van Vlaanderen (1.WT)</t>
  </si>
  <si>
    <t>Tour of Thailand (2.1)</t>
  </si>
  <si>
    <t>Circuit Cycliste Sarthe (2.1)</t>
  </si>
  <si>
    <t>Scheldeprijs (1.Pro)</t>
  </si>
  <si>
    <t>Amstel Gold Race (1.WT)</t>
  </si>
  <si>
    <t>Itzulia Basque Country (2.WT)</t>
  </si>
  <si>
    <t>Presidential Cycling Tour of Turkey (2.Pro)</t>
  </si>
  <si>
    <t>Giro di Sicilia (2.1)</t>
  </si>
  <si>
    <t>Belgrade Banjaluka (2.1)</t>
  </si>
  <si>
    <t>Paris-Camembert (1.1)</t>
  </si>
  <si>
    <t>Classic Grand Besancon Doubs (1.1)</t>
  </si>
  <si>
    <t>Tour du Jura Cycliste (1.1)</t>
  </si>
  <si>
    <t>Brabantse Pijl (1.Pro)</t>
  </si>
  <si>
    <t>Parijs-Roubaix (1.WT)</t>
  </si>
  <si>
    <t>Waalse Pijl (1.WT)</t>
  </si>
  <si>
    <t>Tour of the Alps (2.Pro)</t>
  </si>
  <si>
    <t>Luik-Bastenaken-Luik (1.WT)</t>
  </si>
  <si>
    <t>International Tour of Hellas (2.1)</t>
  </si>
  <si>
    <t>Vuelta Asturias (2.1)</t>
  </si>
  <si>
    <t>Ronde van Romandie (2.WT)</t>
  </si>
  <si>
    <t>Eschborn-Frankfurt (1.WT)</t>
  </si>
  <si>
    <t>4daagse van Duinkerke (2.Pro)</t>
  </si>
  <si>
    <t>Ronde van Hongarije (2.1)</t>
  </si>
  <si>
    <t>GP du Morbihan (1.Pro)</t>
  </si>
  <si>
    <t>Tro-Bro Leon (1.Pro)</t>
  </si>
  <si>
    <t>Veenendaal-Veenendaal Classic (1.1)</t>
  </si>
  <si>
    <t>Tour du Finistere (1.1)</t>
  </si>
  <si>
    <t>Rund um Koln (1.1)</t>
  </si>
  <si>
    <t>Boucles de l'Aulne (1.1)</t>
  </si>
  <si>
    <t>Antwerp Port Epic (1.1)</t>
  </si>
  <si>
    <t>Tour of Estonia (2.1)</t>
  </si>
  <si>
    <t>Boucles de la Mayenne (2.Pro)</t>
  </si>
  <si>
    <t>Circuit de Wallonie (1.1)</t>
  </si>
  <si>
    <t>Marcel Kint Classic (1.1)</t>
  </si>
  <si>
    <t>Tour of Norway (2.Pro)</t>
  </si>
  <si>
    <t>1e etappe Giro d'Italia</t>
  </si>
  <si>
    <t>2e etappe Giro d'Italia</t>
  </si>
  <si>
    <t>3e etappe Giro d'Italia</t>
  </si>
  <si>
    <t>4e etappe Giro d'Italia</t>
  </si>
  <si>
    <t>5e etappe Giro d'Italia</t>
  </si>
  <si>
    <t>6e etappe Giro d'Italia</t>
  </si>
  <si>
    <t>7e etappe Giro d'Italia</t>
  </si>
  <si>
    <t>8e etappe Giro d'Italia</t>
  </si>
  <si>
    <t>9e etappe Giro d'Italia</t>
  </si>
  <si>
    <t>10e etappe Giro d'Italia</t>
  </si>
  <si>
    <t>11e etappe Giro d'Italia</t>
  </si>
  <si>
    <t>12e etappe Giro d'Italia</t>
  </si>
  <si>
    <t>13e etappe Giro d'Italia</t>
  </si>
  <si>
    <t>14e etappe Giro d'Italia</t>
  </si>
  <si>
    <t>15e etappe Giro d'Italia</t>
  </si>
  <si>
    <t>16e etappe Giro d'Italia</t>
  </si>
  <si>
    <t>17e etappe Giro d'Italia</t>
  </si>
  <si>
    <t>18e etappe Giro d'Italia</t>
  </si>
  <si>
    <t>19e etappe Giro d'Italia</t>
  </si>
  <si>
    <t>20e etappe Giro d'Italia</t>
  </si>
  <si>
    <t>21e etappe Giro d'Italia</t>
  </si>
  <si>
    <t>Eindklassementen Giro d'Italia</t>
  </si>
  <si>
    <t>Totaal Giro d'Italia</t>
  </si>
  <si>
    <t>Mercan Tour Classic Alpes Maritimes (1.1)</t>
  </si>
  <si>
    <t>Giro dell'Appennino (1.1)</t>
  </si>
  <si>
    <t>Heistse Pijl (1.1)</t>
  </si>
  <si>
    <t>Ronde van Limburg (1.1)</t>
  </si>
  <si>
    <t>Brussels Cycling Classic (1.Pro)</t>
  </si>
  <si>
    <t>Adriatica Ionica Race (2.1)</t>
  </si>
  <si>
    <t>GP des Kantons Aargau (1.1)</t>
  </si>
  <si>
    <t>Dwars door het Hageland (1.Pro)</t>
  </si>
  <si>
    <t>Elfstedenronde Brugge (1.1)</t>
  </si>
  <si>
    <t>ZLM Tour (2.Pro)</t>
  </si>
  <si>
    <t>Mont Ventoux Challenge (1.1)</t>
  </si>
  <si>
    <t>Criterium du Dauphine (2.WT)</t>
  </si>
  <si>
    <t>La Route d'Occitanie (2.1)</t>
  </si>
  <si>
    <t>Baloise Belgium Tour (2.Pro)</t>
  </si>
  <si>
    <t>Tour of Slovenia (2.Pro)</t>
  </si>
  <si>
    <t>Ronde van Zwitserland (2.WT)</t>
  </si>
  <si>
    <t>Nationale Kampioenschappen Tijdrit (NK)</t>
  </si>
  <si>
    <t>Nationale Kampioenschappen Wegwedstrijd (NK)</t>
  </si>
  <si>
    <t>1e etappe Tour de France</t>
  </si>
  <si>
    <t>2e etappe Tour de France</t>
  </si>
  <si>
    <t>3e etappe Tour de France</t>
  </si>
  <si>
    <t>4e etappe Tour de France</t>
  </si>
  <si>
    <t>5e etappe Tour de France</t>
  </si>
  <si>
    <t>6e etappe Tour de France</t>
  </si>
  <si>
    <t>7e etappe Tour de France</t>
  </si>
  <si>
    <t>8e etappe Tour de France</t>
  </si>
  <si>
    <t>9e etappe Tour de France</t>
  </si>
  <si>
    <t>10e etappe Tour de France</t>
  </si>
  <si>
    <t>11e etappe Tour de France</t>
  </si>
  <si>
    <t>12e etappe Tour de France</t>
  </si>
  <si>
    <t>13e etappe Tour de France</t>
  </si>
  <si>
    <t>14e etappe Tour de France</t>
  </si>
  <si>
    <t>15e etappe Tour de France</t>
  </si>
  <si>
    <t>16e etappe Tour de France</t>
  </si>
  <si>
    <t>17e etappe Tour de France</t>
  </si>
  <si>
    <t>18e etappe Tour de France</t>
  </si>
  <si>
    <t>19e etappe Tour de France</t>
  </si>
  <si>
    <t>20e etappe Tour de France</t>
  </si>
  <si>
    <t>21e etappe Tour de France</t>
  </si>
  <si>
    <t>Eindklassementen Tour de France</t>
  </si>
  <si>
    <t>Totaal Tour de France</t>
  </si>
  <si>
    <t>Sibiu Cycling Tour (2.1)</t>
  </si>
  <si>
    <t>Prueba Villafranca (1.1)</t>
  </si>
  <si>
    <t>Vuelta Castilla y Leon (2.1)</t>
  </si>
  <si>
    <t>Circuit de Getxo (1.1)</t>
  </si>
  <si>
    <t>Tour de Wallonie (2.Pro)</t>
  </si>
  <si>
    <t>Clasica San Sebastian (1.WT)</t>
  </si>
  <si>
    <t>Tour of Leuven (1.1)</t>
  </si>
  <si>
    <t>Sazka Tour (2.1)</t>
  </si>
  <si>
    <t>Vuelta a Burgos (2.Pro)</t>
  </si>
  <si>
    <t>Ronde van Polen (2.WT)</t>
  </si>
  <si>
    <t>Tour de l'Ain (2.1)</t>
  </si>
  <si>
    <t>Volta a Portugal (2.1)</t>
  </si>
  <si>
    <t>Arctic Race of Norway (2.Pro)</t>
  </si>
  <si>
    <t>La Polynormande (1.1)</t>
  </si>
  <si>
    <t>Circuit Franco-Belge (1.Pro)</t>
  </si>
  <si>
    <t>Europees Kampioenschap Wegrace (EK)</t>
  </si>
  <si>
    <t>Tour du Limousin (2.1)</t>
  </si>
  <si>
    <t>Tour of Denmark (2.Pro)</t>
  </si>
  <si>
    <t>Europees Kampioenschap Tijdrit (EK)</t>
  </si>
  <si>
    <t>Schaal Sels (1.1)</t>
  </si>
  <si>
    <t>Bemer Cyclassics Hamburg (1.WT)</t>
  </si>
  <si>
    <t>Egmont Cycling Race (1.1)</t>
  </si>
  <si>
    <t>Druivenkoers Overijse (1.1)</t>
  </si>
  <si>
    <t>Tour Poitou-Charentes (2.1)</t>
  </si>
  <si>
    <t>Ronde van Duitsland (2.Pro)</t>
  </si>
  <si>
    <t>Bretagne Classic (1.WT)</t>
  </si>
  <si>
    <t>Tour de l'Avenir (2.Pro)</t>
  </si>
  <si>
    <t>Maryland Cycling Classic (1.Pro)</t>
  </si>
  <si>
    <t>Tour du Doubs (1.1)</t>
  </si>
  <si>
    <t>GP Cycliste de Quebec (1.WT)</t>
  </si>
  <si>
    <t>Turul Romaniei (2.1)</t>
  </si>
  <si>
    <t>GP de Fourmies (1.Pro)</t>
  </si>
  <si>
    <t>GP de Wallonie (1.Pro)</t>
  </si>
  <si>
    <t>Giro della Toscana (1.1)</t>
  </si>
  <si>
    <t>Ronde van Engeland (2.Pro)</t>
  </si>
  <si>
    <t>Coppa Sabatini (1.Pro)</t>
  </si>
  <si>
    <t>Kampioenschap van Vlaanderen (1.1)</t>
  </si>
  <si>
    <t>Primus Classic (1.Pro)</t>
  </si>
  <si>
    <t>Okolo Slovenska (2.1)</t>
  </si>
  <si>
    <t>GP Cycliste de Montreal (1.WT)</t>
  </si>
  <si>
    <t>Gooikse Pijl (1.1)</t>
  </si>
  <si>
    <t>GP d'Isbergues (1.1)</t>
  </si>
  <si>
    <t>Omloop van het Houtland (1.1)</t>
  </si>
  <si>
    <t>Paris-Chauny (1.1)</t>
  </si>
  <si>
    <t>Ronde van Luxemburg (2.Pro)</t>
  </si>
  <si>
    <t>Coppa Agostini (1.1)</t>
  </si>
  <si>
    <t>50 (21)</t>
  </si>
  <si>
    <t>51 (22)</t>
  </si>
  <si>
    <t>161 Giro dell'Emilia (1.Pro)</t>
  </si>
  <si>
    <t>Giro dell'Emilia (1.Pro)</t>
  </si>
  <si>
    <t>Emilia</t>
  </si>
  <si>
    <t>162 Tour de Vendee (1.1)</t>
  </si>
  <si>
    <t>Tour de Vendee (1.1)</t>
  </si>
  <si>
    <t>Vendee</t>
  </si>
  <si>
    <t>52 (23)</t>
  </si>
  <si>
    <t>53 (24)</t>
  </si>
  <si>
    <t>163 Famenne Ardenne Classic (1.1)</t>
  </si>
  <si>
    <t>Famenne</t>
  </si>
  <si>
    <t>Famenne Ardenne Classic (1.1)</t>
  </si>
  <si>
    <t>PAWLAK Tobiasz</t>
  </si>
  <si>
    <t>RIVERA Brandon Smith</t>
  </si>
  <si>
    <t>164 CRO Race (2.1)</t>
  </si>
  <si>
    <t>54 (25)</t>
  </si>
  <si>
    <t>CRO Race (2.1)</t>
  </si>
  <si>
    <t>CRO Race</t>
  </si>
  <si>
    <t>NZAFASHWANAYO Jean Claude</t>
  </si>
  <si>
    <t>NATEGHI Mahdi</t>
  </si>
  <si>
    <t>YILMAZ Yunus Emre</t>
  </si>
  <si>
    <t>SAFARZADEH Saeid</t>
  </si>
  <si>
    <t>CHAIYASOMBAT Thanakhan</t>
  </si>
  <si>
    <t>LABIB SHOTORBAN Ali</t>
  </si>
  <si>
    <t>ISSA Sarbast</t>
  </si>
  <si>
    <t>IRADUKUNDA Emmanuel</t>
  </si>
  <si>
    <t>165 Tour of Iran (2.1)</t>
  </si>
  <si>
    <t>55 (26)</t>
  </si>
  <si>
    <t>Tour of Iran (2.1)</t>
  </si>
  <si>
    <t>Iran</t>
  </si>
  <si>
    <t>TEUTENBERG Tim Torn</t>
  </si>
  <si>
    <t>166 Sparkassen Munsterland Giro (1.Pro)</t>
  </si>
  <si>
    <t>56 (27)</t>
  </si>
  <si>
    <t>Sparkassen Munsterland Giro (1.Pro)</t>
  </si>
  <si>
    <t>Munsterland</t>
  </si>
  <si>
    <t>167 Coppa Bernocchi (1.Pro)</t>
  </si>
  <si>
    <t>57 (28)</t>
  </si>
  <si>
    <t>Coppa Bernocchi (1.Pro)</t>
  </si>
  <si>
    <t>Bernocchi</t>
  </si>
  <si>
    <t>koers gecancelled</t>
  </si>
  <si>
    <t>koers niet meer op de WT kalender</t>
  </si>
  <si>
    <t>DAUPHIN Florian</t>
  </si>
  <si>
    <t>168 Memorial Frank Vandenbroucke (1.1)</t>
  </si>
  <si>
    <t>58 (29)</t>
  </si>
  <si>
    <t>Memorial Frank Vandenbroucke (1.1)</t>
  </si>
  <si>
    <t>Vdbroucke</t>
  </si>
  <si>
    <t>59 (30)</t>
  </si>
  <si>
    <t>Tre Valli Varesine (1.Pro)</t>
  </si>
  <si>
    <t>Tre Valli</t>
  </si>
  <si>
    <t>60 (31)</t>
  </si>
  <si>
    <t>Gran Piemonte (1.Pro)</t>
  </si>
  <si>
    <t>Gr Piemonte</t>
  </si>
  <si>
    <t>169 Tre Valli Varesine (1.Pro)</t>
  </si>
  <si>
    <t>170 Gran Piemonte (1.Pro)</t>
  </si>
  <si>
    <t>171 Paris-Bourges (1.1)</t>
  </si>
  <si>
    <t>61 (32)</t>
  </si>
  <si>
    <t>Paris-Bourges (1.1)</t>
  </si>
  <si>
    <t>Bourges</t>
  </si>
  <si>
    <t>OKAMOTO Hayato</t>
  </si>
  <si>
    <t>CULVERWELL Sam</t>
  </si>
  <si>
    <t>DYBALL Benjamin</t>
  </si>
  <si>
    <t>GARCÍA Marcos</t>
  </si>
  <si>
    <t>BENNETT Stéfan</t>
  </si>
  <si>
    <t>FENG Chun Kai</t>
  </si>
  <si>
    <t>LEBAS Thomas</t>
  </si>
  <si>
    <t>JOBBER James</t>
  </si>
  <si>
    <t>KAZAMA Shoma</t>
  </si>
  <si>
    <t>NAKAI Tadaaki</t>
  </si>
  <si>
    <t>172 Tour of Taiwan (2.1)</t>
  </si>
  <si>
    <t>62 (33)</t>
  </si>
  <si>
    <t>Taiwan</t>
  </si>
  <si>
    <t>173 Ronde van Lombardije (1.WT)</t>
  </si>
  <si>
    <t>63 (34)</t>
  </si>
  <si>
    <t>Ronde van Lombardije (1.WT)</t>
  </si>
  <si>
    <t>Lenard Huijzer naar finale</t>
  </si>
  <si>
    <t>Wouter van der Stelt naar finale</t>
  </si>
  <si>
    <t>2x2e, 1x4e, 1x7e</t>
  </si>
  <si>
    <t>Ronde van Lombardije Specialist</t>
  </si>
  <si>
    <t>2017, 2018, 2019. 2020</t>
  </si>
  <si>
    <t>2018, 2019,2020, 2021</t>
  </si>
  <si>
    <t>2018, 2019. 2020, 2021</t>
  </si>
  <si>
    <t>2018, 2019, 2020, 2021,</t>
  </si>
  <si>
    <t>2018, 2021</t>
  </si>
  <si>
    <t>174 Memorial Rik van Steenbergen (1.1)</t>
  </si>
  <si>
    <t>64 (35)</t>
  </si>
  <si>
    <t>Memorial Rik van Steenbergen (1.1)</t>
  </si>
  <si>
    <t>JARNET Maxime</t>
  </si>
  <si>
    <t>175 Parijs-Tours (1.Pro)</t>
  </si>
  <si>
    <t>65 (36)</t>
  </si>
  <si>
    <t>Tours</t>
  </si>
  <si>
    <t>Parijs-Tours (1.Pro)</t>
  </si>
  <si>
    <t>VERCHER Mattéo</t>
  </si>
  <si>
    <t>176 Giro del Veneto (1.1)</t>
  </si>
  <si>
    <t>66 (37)</t>
  </si>
  <si>
    <t>Giro del Veneto (1.1)</t>
  </si>
  <si>
    <t>Giro Veneto</t>
  </si>
  <si>
    <t>ARASHIRO Yukiya</t>
  </si>
  <si>
    <t>177 Japan Cup (1.Pro)</t>
  </si>
  <si>
    <t>67 (38)</t>
  </si>
  <si>
    <t>Japan Cup (1.Pro)</t>
  </si>
  <si>
    <t>Japan Cup</t>
  </si>
  <si>
    <t>BUSATTO Francesco</t>
  </si>
  <si>
    <t>178 Veneto Classic (1.1)</t>
  </si>
  <si>
    <t>68 (39)</t>
  </si>
  <si>
    <t>Veneto Cl.</t>
  </si>
  <si>
    <t>179 Chrono des Nations (1.1)</t>
  </si>
  <si>
    <t>69 (40)</t>
  </si>
  <si>
    <t>Chrono Nat.</t>
  </si>
  <si>
    <t>Chrono des Nations (1.1)</t>
  </si>
  <si>
    <t>Veneto Classic (1.1)</t>
  </si>
  <si>
    <t>WIGGINS Craig</t>
  </si>
  <si>
    <t>BETTLES Carter</t>
  </si>
  <si>
    <t>VAN DER POEL David</t>
  </si>
  <si>
    <t>OSBORNE Jason</t>
  </si>
  <si>
    <t>DE ROSSI Lucas</t>
  </si>
  <si>
    <t>180 Tour de Langkawi (2.Pro)</t>
  </si>
  <si>
    <t>70 (41)</t>
  </si>
  <si>
    <t>Langkawi</t>
  </si>
  <si>
    <t>Tour de Langkawi (2.Pro)</t>
  </si>
  <si>
    <t>Algemeen Klassement na Wereldkampioenschap Tijdrit (WK)</t>
  </si>
  <si>
    <t>Uitslag Wereldkampioenschap Tijdrit (WK)</t>
  </si>
  <si>
    <t>181 Wereldkampioenschap Tijdrit (WK)</t>
  </si>
  <si>
    <t>71 (42)</t>
  </si>
  <si>
    <t>Wereldkampioenschap Tijdrit (WK)</t>
  </si>
  <si>
    <t>832,9,</t>
  </si>
  <si>
    <t>1x2e, 1x3e, 1x4e</t>
  </si>
  <si>
    <t>1x1e, 1x3e, 1x5e</t>
  </si>
  <si>
    <t>3x1e, 1x5e</t>
  </si>
  <si>
    <t>2x2e, 1x4e, 1x6e</t>
  </si>
  <si>
    <t>Wereldkampioenschappen Tijdrit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</si>
</sst>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
      <sz val="11"/>
      <color rgb="FFFF0000"/>
      <name val="Karla"/>
    </font>
    <font>
      <b/>
      <sz val="11"/>
      <name val="Karla"/>
    </font>
    <font>
      <i/>
      <u/>
      <sz val="16"/>
      <name val="Arial"/>
      <family val="2"/>
    </font>
    <font>
      <b/>
      <sz val="8.5"/>
      <name val="Arial"/>
      <family val="2"/>
    </font>
    <font>
      <sz val="8.5"/>
      <name val="Arial"/>
      <family val="2"/>
    </font>
    <font>
      <i/>
      <u/>
      <sz val="10"/>
      <name val="Arial"/>
      <family val="2"/>
    </font>
    <font>
      <b/>
      <i/>
      <sz val="11"/>
      <color rgb="FFFF0000"/>
      <name val="Arial"/>
      <family val="2"/>
    </font>
    <font>
      <b/>
      <sz val="12"/>
      <color theme="9"/>
      <name val="Arial"/>
      <family val="2"/>
    </font>
    <font>
      <sz val="10"/>
      <color theme="1"/>
      <name val="Arial"/>
      <family val="2"/>
    </font>
    <font>
      <sz val="10"/>
      <name val="Calibri"/>
      <family val="2"/>
      <scheme val="minor"/>
    </font>
    <font>
      <sz val="11"/>
      <color theme="10"/>
      <name val="Arial"/>
      <family val="2"/>
    </font>
  </fonts>
  <fills count="13">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
      <patternFill patternType="solid">
        <fgColor theme="5" tint="0.59999389629810485"/>
        <bgColor indexed="64"/>
      </patternFill>
    </fill>
    <fill>
      <patternFill patternType="solid">
        <fgColor rgb="FFF7F7FF"/>
        <bgColor indexed="64"/>
      </patternFill>
    </fill>
    <fill>
      <patternFill patternType="solid">
        <fgColor rgb="FFFFFF00"/>
        <bgColor indexed="64"/>
      </patternFill>
    </fill>
  </fills>
  <borders count="9">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
      <left/>
      <right style="medium">
        <color rgb="FFFFFFFF"/>
      </right>
      <top/>
      <bottom style="medium">
        <color rgb="FFEEEEEE"/>
      </bottom>
      <diagonal/>
    </border>
  </borders>
  <cellStyleXfs count="7">
    <xf numFmtId="0" fontId="0" fillId="0" borderId="0"/>
    <xf numFmtId="164" fontId="25" fillId="0" borderId="0"/>
    <xf numFmtId="0" fontId="20" fillId="0" borderId="0"/>
    <xf numFmtId="0" fontId="53" fillId="0" borderId="0" applyNumberFormat="0" applyFill="0" applyBorder="0" applyAlignment="0" applyProtection="0">
      <alignment vertical="top"/>
      <protection locked="0"/>
    </xf>
    <xf numFmtId="164" fontId="57" fillId="0" borderId="0"/>
    <xf numFmtId="0" fontId="3" fillId="0" borderId="0"/>
    <xf numFmtId="0" fontId="2" fillId="0" borderId="0"/>
  </cellStyleXfs>
  <cellXfs count="490">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2" fillId="0" borderId="0" xfId="0" applyFont="1" applyAlignment="1">
      <alignment horizontal="center"/>
    </xf>
    <xf numFmtId="0" fontId="14"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6" fillId="0" borderId="0" xfId="0" applyFont="1"/>
    <xf numFmtId="0" fontId="19" fillId="0" borderId="0" xfId="0" applyFont="1"/>
    <xf numFmtId="0" fontId="19" fillId="0" borderId="0" xfId="0" applyFont="1" applyAlignment="1">
      <alignment horizontal="center"/>
    </xf>
    <xf numFmtId="0" fontId="18" fillId="0" borderId="0" xfId="0" applyFont="1" applyAlignment="1">
      <alignment horizontal="center"/>
    </xf>
    <xf numFmtId="0" fontId="0" fillId="0" borderId="0" xfId="0" applyAlignment="1">
      <alignment horizontal="right"/>
    </xf>
    <xf numFmtId="0" fontId="11" fillId="0" borderId="0" xfId="0" applyFont="1" applyAlignment="1">
      <alignment horizontal="center"/>
    </xf>
    <xf numFmtId="0" fontId="21" fillId="0" borderId="0" xfId="0" applyFont="1" applyAlignment="1">
      <alignment horizontal="center"/>
    </xf>
    <xf numFmtId="0" fontId="22" fillId="0" borderId="0" xfId="0" applyFont="1"/>
    <xf numFmtId="0" fontId="24" fillId="0" borderId="0" xfId="0" applyFont="1" applyAlignment="1">
      <alignment horizontal="left"/>
    </xf>
    <xf numFmtId="0" fontId="5" fillId="0" borderId="0" xfId="0" applyFont="1"/>
    <xf numFmtId="0" fontId="15" fillId="0" borderId="0" xfId="0" applyFont="1"/>
    <xf numFmtId="0" fontId="26" fillId="0" borderId="0" xfId="0" applyFont="1"/>
    <xf numFmtId="0" fontId="27" fillId="0" borderId="0" xfId="0" applyFont="1"/>
    <xf numFmtId="0" fontId="18" fillId="0" borderId="0" xfId="0" applyFont="1" applyAlignment="1">
      <alignment horizontal="left"/>
    </xf>
    <xf numFmtId="0" fontId="13" fillId="0" borderId="0" xfId="0" applyFont="1"/>
    <xf numFmtId="0" fontId="24" fillId="0" borderId="0" xfId="0" applyFont="1"/>
    <xf numFmtId="0" fontId="29" fillId="0" borderId="0" xfId="0" applyFont="1"/>
    <xf numFmtId="0" fontId="10" fillId="0" borderId="0" xfId="0" applyFont="1"/>
    <xf numFmtId="0" fontId="30" fillId="0" borderId="0" xfId="0" applyFont="1" applyAlignment="1">
      <alignment horizontal="center"/>
    </xf>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14" fillId="0" borderId="0" xfId="0" applyFont="1" applyAlignment="1">
      <alignment horizontal="left"/>
    </xf>
    <xf numFmtId="0" fontId="37" fillId="0" borderId="0" xfId="0" applyFont="1"/>
    <xf numFmtId="0" fontId="40" fillId="0" borderId="0" xfId="0" applyFont="1" applyAlignment="1">
      <alignment horizontal="center"/>
    </xf>
    <xf numFmtId="0" fontId="41" fillId="0" borderId="0" xfId="0" applyFont="1"/>
    <xf numFmtId="0" fontId="42" fillId="0" borderId="0" xfId="0" applyFont="1"/>
    <xf numFmtId="0" fontId="42" fillId="0" borderId="0" xfId="0" applyFont="1" applyAlignment="1">
      <alignment horizontal="left"/>
    </xf>
    <xf numFmtId="0" fontId="42" fillId="0" borderId="0" xfId="0" applyFont="1" applyAlignment="1" applyProtection="1">
      <alignment horizontal="left"/>
      <protection locked="0"/>
    </xf>
    <xf numFmtId="0" fontId="0" fillId="3" borderId="0" xfId="0" applyFill="1"/>
    <xf numFmtId="0" fontId="40" fillId="3" borderId="0" xfId="0" applyFont="1" applyFill="1" applyAlignment="1">
      <alignment horizontal="center"/>
    </xf>
    <xf numFmtId="0" fontId="22" fillId="3" borderId="0" xfId="0" applyFont="1" applyFill="1"/>
    <xf numFmtId="1" fontId="0" fillId="0" borderId="0" xfId="0" applyNumberFormat="1"/>
    <xf numFmtId="1" fontId="38" fillId="0" borderId="0" xfId="0" applyNumberFormat="1" applyFont="1"/>
    <xf numFmtId="1" fontId="43" fillId="0" borderId="0" xfId="0" applyNumberFormat="1" applyFont="1"/>
    <xf numFmtId="1" fontId="39" fillId="0" borderId="0" xfId="0" applyNumberFormat="1" applyFont="1"/>
    <xf numFmtId="0" fontId="40" fillId="0" borderId="0" xfId="0" applyFont="1" applyAlignment="1">
      <alignment horizontal="right"/>
    </xf>
    <xf numFmtId="0" fontId="44" fillId="3" borderId="0" xfId="0" applyFont="1" applyFill="1"/>
    <xf numFmtId="0" fontId="27" fillId="0" borderId="0" xfId="0" applyFont="1" applyAlignment="1">
      <alignment horizontal="left"/>
    </xf>
    <xf numFmtId="0" fontId="27" fillId="0" borderId="0" xfId="0" applyFont="1" applyAlignment="1" applyProtection="1">
      <alignment horizontal="left"/>
      <protection locked="0"/>
    </xf>
    <xf numFmtId="0" fontId="13" fillId="0" borderId="0" xfId="0" applyFont="1" applyAlignment="1">
      <alignment horizontal="center"/>
    </xf>
    <xf numFmtId="0" fontId="14" fillId="0" borderId="0" xfId="0" applyFont="1"/>
    <xf numFmtId="0" fontId="45" fillId="0" borderId="0" xfId="0" applyFont="1"/>
    <xf numFmtId="0" fontId="39" fillId="0" borderId="0" xfId="0" applyFont="1" applyAlignment="1">
      <alignment horizontal="right"/>
    </xf>
    <xf numFmtId="0" fontId="48" fillId="0" borderId="0" xfId="0" applyFont="1" applyAlignment="1">
      <alignment horizontal="right"/>
    </xf>
    <xf numFmtId="1" fontId="39" fillId="0" borderId="0" xfId="0" applyNumberFormat="1" applyFont="1" applyAlignment="1">
      <alignment horizontal="right"/>
    </xf>
    <xf numFmtId="0" fontId="47" fillId="0" borderId="0" xfId="0" applyFont="1" applyAlignment="1">
      <alignment horizontal="right"/>
    </xf>
    <xf numFmtId="0" fontId="6" fillId="0" borderId="0" xfId="0" applyFont="1" applyAlignment="1">
      <alignment horizontal="center"/>
    </xf>
    <xf numFmtId="0" fontId="49" fillId="0" borderId="0" xfId="0" applyFont="1"/>
    <xf numFmtId="0" fontId="22" fillId="0" borderId="0" xfId="0" applyFont="1" applyAlignment="1">
      <alignment horizontal="right"/>
    </xf>
    <xf numFmtId="1" fontId="12" fillId="0" borderId="0" xfId="0" applyNumberFormat="1" applyFont="1" applyAlignment="1">
      <alignment horizontal="center"/>
    </xf>
    <xf numFmtId="0" fontId="0" fillId="0" borderId="0" xfId="0" applyAlignment="1" applyProtection="1">
      <alignment horizontal="left"/>
      <protection locked="0"/>
    </xf>
    <xf numFmtId="0" fontId="50" fillId="0" borderId="0" xfId="0" applyFont="1" applyAlignment="1">
      <alignment horizontal="center"/>
    </xf>
    <xf numFmtId="0" fontId="51" fillId="0" borderId="0" xfId="0" applyFont="1" applyAlignment="1">
      <alignment horizontal="center"/>
    </xf>
    <xf numFmtId="0" fontId="13" fillId="0" borderId="0" xfId="0" applyFont="1" applyAlignment="1">
      <alignment horizontal="left"/>
    </xf>
    <xf numFmtId="0" fontId="12" fillId="4" borderId="0" xfId="0" applyFont="1" applyFill="1" applyAlignment="1">
      <alignment horizontal="center"/>
    </xf>
    <xf numFmtId="0" fontId="52" fillId="0" borderId="0" xfId="0" applyFont="1" applyAlignment="1">
      <alignment horizontal="left"/>
    </xf>
    <xf numFmtId="49" fontId="52" fillId="0" borderId="0" xfId="0" applyNumberFormat="1" applyFont="1" applyAlignment="1">
      <alignment horizontal="right"/>
    </xf>
    <xf numFmtId="4" fontId="12" fillId="0" borderId="0" xfId="0" applyNumberFormat="1" applyFont="1" applyAlignment="1">
      <alignment horizontal="center"/>
    </xf>
    <xf numFmtId="4" fontId="15" fillId="0" borderId="0" xfId="0" applyNumberFormat="1" applyFont="1"/>
    <xf numFmtId="4" fontId="0" fillId="0" borderId="0" xfId="0" applyNumberFormat="1"/>
    <xf numFmtId="4" fontId="19" fillId="0" borderId="0" xfId="0" applyNumberFormat="1" applyFont="1" applyAlignment="1">
      <alignment horizontal="center"/>
    </xf>
    <xf numFmtId="0" fontId="26" fillId="0" borderId="0" xfId="0" applyFont="1" applyAlignment="1">
      <alignment horizontal="center"/>
    </xf>
    <xf numFmtId="0" fontId="22" fillId="0" borderId="0" xfId="0" applyFont="1" applyAlignment="1">
      <alignment horizontal="center"/>
    </xf>
    <xf numFmtId="0" fontId="27"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4" fillId="0" borderId="0" xfId="0" applyFont="1" applyAlignment="1">
      <alignment horizontal="center"/>
    </xf>
    <xf numFmtId="0" fontId="10" fillId="0" borderId="0" xfId="0" applyFont="1" applyAlignment="1">
      <alignment horizontal="left"/>
    </xf>
    <xf numFmtId="0" fontId="56" fillId="0" borderId="0" xfId="3" applyFont="1" applyAlignment="1" applyProtection="1"/>
    <xf numFmtId="0" fontId="23" fillId="0" borderId="0" xfId="0" applyFont="1" applyAlignment="1">
      <alignment horizontal="left"/>
    </xf>
    <xf numFmtId="0" fontId="60" fillId="0" borderId="0" xfId="0" applyFont="1" applyAlignment="1">
      <alignment horizontal="center"/>
    </xf>
    <xf numFmtId="2" fontId="14" fillId="0" borderId="0" xfId="0" applyNumberFormat="1" applyFont="1" applyAlignment="1">
      <alignment horizontal="center"/>
    </xf>
    <xf numFmtId="0" fontId="20" fillId="0" borderId="0" xfId="3" applyFont="1" applyAlignment="1" applyProtection="1">
      <alignment horizontal="left"/>
    </xf>
    <xf numFmtId="0" fontId="19" fillId="0" borderId="0" xfId="0" applyFont="1" applyAlignment="1">
      <alignment horizontal="left" vertical="center"/>
    </xf>
    <xf numFmtId="0" fontId="42" fillId="0" borderId="0" xfId="3" applyFont="1" applyAlignment="1" applyProtection="1">
      <alignment horizontal="left"/>
    </xf>
    <xf numFmtId="0" fontId="59" fillId="0" borderId="0" xfId="3" applyFont="1" applyAlignment="1" applyProtection="1">
      <alignment horizontal="left"/>
    </xf>
    <xf numFmtId="0" fontId="61" fillId="0" borderId="0" xfId="3" applyFont="1" applyAlignment="1" applyProtection="1">
      <alignment horizontal="left"/>
    </xf>
    <xf numFmtId="0" fontId="57" fillId="0" borderId="0" xfId="3" applyFont="1" applyAlignment="1" applyProtection="1">
      <alignment horizontal="left"/>
    </xf>
    <xf numFmtId="0" fontId="62" fillId="0" borderId="0" xfId="0" applyFont="1" applyAlignment="1">
      <alignment horizontal="left"/>
    </xf>
    <xf numFmtId="0" fontId="63" fillId="0" borderId="0" xfId="0" applyFont="1" applyAlignment="1">
      <alignment horizontal="center"/>
    </xf>
    <xf numFmtId="0" fontId="63" fillId="0" borderId="0" xfId="0" applyFont="1"/>
    <xf numFmtId="0" fontId="64" fillId="0" borderId="0" xfId="0" applyFont="1"/>
    <xf numFmtId="1" fontId="14" fillId="0" borderId="0" xfId="0" applyNumberFormat="1" applyFont="1" applyAlignment="1">
      <alignment horizontal="center"/>
    </xf>
    <xf numFmtId="0" fontId="26" fillId="0" borderId="0" xfId="3" applyFont="1" applyAlignment="1" applyProtection="1">
      <alignment horizontal="left"/>
    </xf>
    <xf numFmtId="0" fontId="27" fillId="0" borderId="0" xfId="3" applyFont="1" applyAlignment="1" applyProtection="1">
      <alignment horizontal="left"/>
    </xf>
    <xf numFmtId="0" fontId="22" fillId="0" borderId="0" xfId="3" applyFont="1" applyAlignment="1" applyProtection="1">
      <alignment horizontal="left"/>
    </xf>
    <xf numFmtId="0" fontId="65" fillId="0" borderId="0" xfId="3" applyFont="1" applyAlignment="1" applyProtection="1"/>
    <xf numFmtId="4" fontId="66" fillId="0" borderId="0" xfId="0" applyNumberFormat="1" applyFont="1" applyAlignment="1">
      <alignment horizontal="center"/>
    </xf>
    <xf numFmtId="0" fontId="0" fillId="6" borderId="0" xfId="0" applyFill="1"/>
    <xf numFmtId="0" fontId="15" fillId="7" borderId="0" xfId="0" applyFont="1" applyFill="1"/>
    <xf numFmtId="0" fontId="0" fillId="8" borderId="0" xfId="0" applyFill="1"/>
    <xf numFmtId="0" fontId="6" fillId="0" borderId="0" xfId="0" applyFont="1"/>
    <xf numFmtId="0" fontId="67" fillId="0" borderId="0" xfId="0" applyFont="1" applyAlignment="1">
      <alignment horizontal="left"/>
    </xf>
    <xf numFmtId="0" fontId="68" fillId="0" borderId="0" xfId="0" applyFont="1" applyAlignment="1">
      <alignment horizontal="left"/>
    </xf>
    <xf numFmtId="0" fontId="69" fillId="0" borderId="0" xfId="0" applyFont="1" applyAlignment="1">
      <alignment horizontal="left"/>
    </xf>
    <xf numFmtId="0" fontId="33" fillId="0" borderId="0" xfId="0" applyFont="1" applyAlignment="1">
      <alignment horizontal="left"/>
    </xf>
    <xf numFmtId="0" fontId="70" fillId="0" borderId="0" xfId="0" applyFont="1" applyAlignment="1">
      <alignment horizontal="left"/>
    </xf>
    <xf numFmtId="0" fontId="71" fillId="0" borderId="0" xfId="0" applyFont="1" applyAlignment="1" applyProtection="1">
      <alignment horizontal="left"/>
      <protection locked="0"/>
    </xf>
    <xf numFmtId="0" fontId="20" fillId="0" borderId="0" xfId="0" applyFont="1" applyAlignment="1">
      <alignment horizontal="left"/>
    </xf>
    <xf numFmtId="0" fontId="29" fillId="0" borderId="0" xfId="0" applyFont="1" applyAlignment="1">
      <alignment horizontal="center"/>
    </xf>
    <xf numFmtId="4" fontId="0" fillId="0" borderId="0" xfId="0" applyNumberFormat="1" applyAlignment="1">
      <alignment horizontal="center"/>
    </xf>
    <xf numFmtId="0" fontId="49" fillId="0" borderId="0" xfId="0" applyFont="1" applyAlignment="1">
      <alignment horizontal="center"/>
    </xf>
    <xf numFmtId="49" fontId="0" fillId="0" borderId="0" xfId="0" applyNumberFormat="1" applyAlignment="1">
      <alignment horizontal="left"/>
    </xf>
    <xf numFmtId="0" fontId="20" fillId="0" borderId="0" xfId="3" applyFont="1" applyAlignment="1" applyProtection="1">
      <alignment horizontal="center"/>
    </xf>
    <xf numFmtId="0" fontId="72" fillId="0" borderId="0" xfId="0" applyFont="1" applyAlignment="1" applyProtection="1">
      <alignment horizontal="left"/>
      <protection locked="0"/>
    </xf>
    <xf numFmtId="0" fontId="72" fillId="0" borderId="0" xfId="0" applyFont="1" applyProtection="1">
      <protection locked="0"/>
    </xf>
    <xf numFmtId="0" fontId="14" fillId="0" borderId="0" xfId="0" applyFont="1" applyAlignment="1" applyProtection="1">
      <alignment horizontal="center"/>
      <protection locked="0"/>
    </xf>
    <xf numFmtId="0" fontId="14" fillId="3" borderId="0" xfId="0" applyFont="1" applyFill="1" applyAlignment="1">
      <alignment horizontal="center"/>
    </xf>
    <xf numFmtId="4" fontId="14" fillId="0" borderId="0" xfId="0" applyNumberFormat="1" applyFont="1" applyAlignment="1">
      <alignment horizontal="center"/>
    </xf>
    <xf numFmtId="0" fontId="12" fillId="0" borderId="0" xfId="3" applyFont="1" applyAlignment="1" applyProtection="1">
      <alignment horizontal="left"/>
    </xf>
    <xf numFmtId="0" fontId="12" fillId="0" borderId="0" xfId="0" applyFont="1" applyAlignment="1">
      <alignment horizontal="left"/>
    </xf>
    <xf numFmtId="0" fontId="74" fillId="0" borderId="0" xfId="3" applyFont="1" applyAlignment="1" applyProtection="1">
      <alignment horizontal="left"/>
    </xf>
    <xf numFmtId="0" fontId="15" fillId="0" borderId="0" xfId="3" applyFont="1" applyAlignment="1" applyProtection="1">
      <alignment horizontal="left"/>
    </xf>
    <xf numFmtId="0" fontId="0" fillId="3" borderId="0" xfId="0" applyFill="1" applyAlignment="1">
      <alignment horizontal="left"/>
    </xf>
    <xf numFmtId="0" fontId="73" fillId="0" borderId="0" xfId="0" applyFont="1"/>
    <xf numFmtId="0" fontId="33" fillId="0" borderId="0" xfId="0" applyFont="1"/>
    <xf numFmtId="0" fontId="28" fillId="0" borderId="0" xfId="0" applyFont="1" applyAlignment="1">
      <alignment horizontal="center"/>
    </xf>
    <xf numFmtId="49" fontId="14" fillId="0" borderId="0" xfId="0" applyNumberFormat="1" applyFont="1"/>
    <xf numFmtId="49" fontId="60" fillId="0" borderId="0" xfId="0" applyNumberFormat="1" applyFont="1"/>
    <xf numFmtId="0" fontId="14" fillId="0" borderId="0" xfId="0" applyFont="1" applyAlignment="1">
      <alignment horizontal="right"/>
    </xf>
    <xf numFmtId="0" fontId="75" fillId="0" borderId="0" xfId="0" applyFont="1" applyAlignment="1">
      <alignment horizontal="left"/>
    </xf>
    <xf numFmtId="4" fontId="20" fillId="0" borderId="0" xfId="0" applyNumberFormat="1" applyFont="1" applyAlignment="1">
      <alignment horizontal="left"/>
    </xf>
    <xf numFmtId="4" fontId="36" fillId="0" borderId="0" xfId="0" applyNumberFormat="1" applyFont="1" applyAlignment="1">
      <alignment horizontal="center"/>
    </xf>
    <xf numFmtId="4" fontId="34" fillId="0" borderId="0" xfId="0" applyNumberFormat="1" applyFont="1" applyAlignment="1">
      <alignment horizontal="center"/>
    </xf>
    <xf numFmtId="4" fontId="35" fillId="0" borderId="0" xfId="0" applyNumberFormat="1" applyFont="1" applyAlignment="1">
      <alignment horizontal="center"/>
    </xf>
    <xf numFmtId="4" fontId="13" fillId="0" borderId="0" xfId="0" applyNumberFormat="1" applyFont="1" applyAlignment="1">
      <alignment horizontal="left"/>
    </xf>
    <xf numFmtId="0" fontId="73" fillId="0" borderId="0" xfId="0" applyFont="1" applyAlignment="1">
      <alignment horizontal="center"/>
    </xf>
    <xf numFmtId="0" fontId="76" fillId="0" borderId="0" xfId="0" applyFont="1"/>
    <xf numFmtId="49" fontId="0" fillId="0" borderId="0" xfId="0" applyNumberFormat="1" applyAlignment="1">
      <alignment horizontal="center"/>
    </xf>
    <xf numFmtId="4" fontId="6" fillId="0" borderId="0" xfId="0" applyNumberFormat="1" applyFont="1" applyAlignment="1">
      <alignment horizontal="right"/>
    </xf>
    <xf numFmtId="4" fontId="42" fillId="0" borderId="0" xfId="0" applyNumberFormat="1" applyFont="1" applyAlignment="1">
      <alignment horizontal="right"/>
    </xf>
    <xf numFmtId="49" fontId="5" fillId="0" borderId="0" xfId="0" applyNumberFormat="1" applyFont="1"/>
    <xf numFmtId="0" fontId="11" fillId="0" borderId="0" xfId="0" applyFont="1"/>
    <xf numFmtId="0" fontId="79" fillId="0" borderId="0" xfId="0" applyFont="1"/>
    <xf numFmtId="0" fontId="42" fillId="0" borderId="0" xfId="0" applyFont="1" applyAlignment="1">
      <alignment horizontal="right"/>
    </xf>
    <xf numFmtId="0" fontId="81" fillId="0" borderId="0" xfId="0" applyFont="1"/>
    <xf numFmtId="4" fontId="81" fillId="0" borderId="0" xfId="0" applyNumberFormat="1" applyFont="1" applyAlignment="1">
      <alignment horizontal="right"/>
    </xf>
    <xf numFmtId="4" fontId="42" fillId="0" borderId="0" xfId="0" applyNumberFormat="1" applyFont="1"/>
    <xf numFmtId="4" fontId="6" fillId="0" borderId="0" xfId="0" applyNumberFormat="1" applyFont="1"/>
    <xf numFmtId="4" fontId="81" fillId="0" borderId="0" xfId="0" applyNumberFormat="1" applyFont="1"/>
    <xf numFmtId="4" fontId="32" fillId="0" borderId="0" xfId="0" applyNumberFormat="1" applyFont="1"/>
    <xf numFmtId="0" fontId="32" fillId="0" borderId="0" xfId="0" applyFont="1"/>
    <xf numFmtId="0" fontId="42" fillId="0" borderId="1" xfId="0" applyFont="1" applyBorder="1" applyAlignment="1">
      <alignment horizontal="right"/>
    </xf>
    <xf numFmtId="0" fontId="42" fillId="0" borderId="1" xfId="0" applyFont="1" applyBorder="1"/>
    <xf numFmtId="4" fontId="6" fillId="0" borderId="1" xfId="0" applyNumberFormat="1" applyFont="1" applyBorder="1"/>
    <xf numFmtId="0" fontId="42" fillId="0" borderId="2" xfId="0" applyFont="1" applyBorder="1" applyAlignment="1">
      <alignment horizontal="right"/>
    </xf>
    <xf numFmtId="0" fontId="42" fillId="0" borderId="2" xfId="0" applyFont="1" applyBorder="1"/>
    <xf numFmtId="4" fontId="6" fillId="0" borderId="2" xfId="0" applyNumberFormat="1" applyFont="1" applyBorder="1"/>
    <xf numFmtId="0" fontId="81" fillId="0" borderId="1" xfId="0" applyFont="1" applyBorder="1"/>
    <xf numFmtId="4" fontId="81" fillId="0" borderId="1" xfId="0" applyNumberFormat="1" applyFont="1" applyBorder="1"/>
    <xf numFmtId="0" fontId="32" fillId="0" borderId="2" xfId="0" applyFont="1" applyBorder="1"/>
    <xf numFmtId="4" fontId="32" fillId="0" borderId="2" xfId="0" applyNumberFormat="1" applyFont="1" applyBorder="1"/>
    <xf numFmtId="0" fontId="81" fillId="0" borderId="2" xfId="0" applyFont="1" applyBorder="1"/>
    <xf numFmtId="4" fontId="81" fillId="0" borderId="2" xfId="0" applyNumberFormat="1" applyFont="1" applyBorder="1"/>
    <xf numFmtId="4" fontId="32" fillId="0" borderId="1" xfId="0" applyNumberFormat="1" applyFont="1" applyBorder="1"/>
    <xf numFmtId="0" fontId="32" fillId="0" borderId="1" xfId="0" applyFont="1" applyBorder="1"/>
    <xf numFmtId="4" fontId="83" fillId="0" borderId="0" xfId="0" applyNumberFormat="1" applyFont="1"/>
    <xf numFmtId="0" fontId="83" fillId="0" borderId="0" xfId="0" applyFont="1"/>
    <xf numFmtId="4" fontId="80" fillId="0" borderId="0" xfId="0" applyNumberFormat="1" applyFont="1"/>
    <xf numFmtId="0" fontId="6" fillId="0" borderId="1" xfId="0" applyFont="1" applyBorder="1"/>
    <xf numFmtId="0" fontId="82" fillId="0" borderId="1" xfId="0" applyFont="1" applyBorder="1"/>
    <xf numFmtId="0" fontId="20" fillId="0" borderId="0" xfId="0" applyFont="1"/>
    <xf numFmtId="1" fontId="39" fillId="0" borderId="0" xfId="0" applyNumberFormat="1" applyFont="1" applyAlignment="1">
      <alignment horizontal="center"/>
    </xf>
    <xf numFmtId="1" fontId="63" fillId="0" borderId="0" xfId="0" applyNumberFormat="1" applyFont="1"/>
    <xf numFmtId="0" fontId="63" fillId="3" borderId="0" xfId="0" applyFont="1" applyFill="1"/>
    <xf numFmtId="0" fontId="63" fillId="0" borderId="0" xfId="0" applyFont="1" applyAlignment="1">
      <alignment horizontal="right"/>
    </xf>
    <xf numFmtId="0" fontId="63" fillId="0" borderId="0" xfId="0" applyFont="1" applyAlignment="1">
      <alignment horizontal="left"/>
    </xf>
    <xf numFmtId="0" fontId="64" fillId="0" borderId="0" xfId="0" applyFont="1" applyAlignment="1">
      <alignment horizontal="left"/>
    </xf>
    <xf numFmtId="49" fontId="42" fillId="0" borderId="0" xfId="0" applyNumberFormat="1" applyFont="1" applyAlignment="1">
      <alignment horizontal="center"/>
    </xf>
    <xf numFmtId="4" fontId="42" fillId="0" borderId="0" xfId="0" applyNumberFormat="1" applyFont="1" applyAlignment="1">
      <alignment horizontal="left"/>
    </xf>
    <xf numFmtId="4" fontId="42" fillId="0" borderId="0" xfId="0" applyNumberFormat="1" applyFont="1" applyAlignment="1">
      <alignment horizontal="center"/>
    </xf>
    <xf numFmtId="0" fontId="84" fillId="0" borderId="0" xfId="0" applyFont="1" applyAlignment="1">
      <alignment horizontal="left"/>
    </xf>
    <xf numFmtId="0" fontId="56" fillId="0" borderId="0" xfId="3" applyFont="1" applyAlignment="1" applyProtection="1">
      <alignment horizontal="left"/>
    </xf>
    <xf numFmtId="0" fontId="15" fillId="0" borderId="0" xfId="0" applyFont="1" applyAlignment="1">
      <alignment horizontal="left"/>
    </xf>
    <xf numFmtId="0" fontId="26" fillId="0" borderId="0" xfId="0" applyFont="1" applyAlignment="1">
      <alignment horizontal="left"/>
    </xf>
    <xf numFmtId="0" fontId="78" fillId="0" borderId="0" xfId="0" applyFont="1"/>
    <xf numFmtId="0" fontId="60" fillId="0" borderId="0" xfId="0" applyFont="1"/>
    <xf numFmtId="0" fontId="0" fillId="0" borderId="3" xfId="0"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4" fillId="0" borderId="3" xfId="0" applyNumberFormat="1" applyFont="1" applyBorder="1" applyAlignment="1">
      <alignment horizontal="center"/>
    </xf>
    <xf numFmtId="0" fontId="0" fillId="7" borderId="0" xfId="0" applyFill="1" applyAlignment="1">
      <alignment horizontal="left"/>
    </xf>
    <xf numFmtId="0" fontId="87" fillId="0" borderId="0" xfId="0" applyFont="1" applyAlignment="1">
      <alignment horizontal="center"/>
    </xf>
    <xf numFmtId="0" fontId="88" fillId="0" borderId="0" xfId="0" applyFont="1"/>
    <xf numFmtId="0" fontId="13" fillId="0" borderId="3" xfId="0" applyFont="1" applyBorder="1" applyAlignment="1">
      <alignment horizontal="left"/>
    </xf>
    <xf numFmtId="0" fontId="12" fillId="0" borderId="3" xfId="0" applyFont="1" applyBorder="1" applyAlignment="1">
      <alignment horizontal="center"/>
    </xf>
    <xf numFmtId="0" fontId="89" fillId="0" borderId="0" xfId="0" applyFont="1" applyAlignment="1">
      <alignment horizontal="center" wrapText="1"/>
    </xf>
    <xf numFmtId="0" fontId="69" fillId="0" borderId="0" xfId="0" applyFont="1"/>
    <xf numFmtId="0" fontId="92" fillId="0" borderId="0" xfId="0" applyFont="1" applyAlignment="1">
      <alignment horizontal="left"/>
    </xf>
    <xf numFmtId="1" fontId="42" fillId="0" borderId="0" xfId="0" applyNumberFormat="1" applyFont="1"/>
    <xf numFmtId="0" fontId="42" fillId="3" borderId="0" xfId="0" applyFont="1" applyFill="1"/>
    <xf numFmtId="1" fontId="6" fillId="0" borderId="0" xfId="0" applyNumberFormat="1" applyFont="1"/>
    <xf numFmtId="0" fontId="82" fillId="0" borderId="0" xfId="3" applyFont="1" applyAlignment="1" applyProtection="1">
      <alignment horizontal="left"/>
    </xf>
    <xf numFmtId="0" fontId="92" fillId="0" borderId="0" xfId="3" applyFont="1" applyAlignment="1" applyProtection="1">
      <alignment horizontal="left"/>
    </xf>
    <xf numFmtId="0" fontId="41" fillId="0" borderId="0" xfId="3" applyFont="1" applyAlignment="1" applyProtection="1">
      <alignment horizontal="left"/>
    </xf>
    <xf numFmtId="0" fontId="52" fillId="0" borderId="0" xfId="0" applyFont="1"/>
    <xf numFmtId="0" fontId="7" fillId="0" borderId="0" xfId="0" applyFont="1"/>
    <xf numFmtId="0" fontId="15" fillId="0" borderId="0" xfId="0" applyFont="1" applyAlignment="1">
      <alignment horizontal="center"/>
    </xf>
    <xf numFmtId="0" fontId="16" fillId="0" borderId="0" xfId="0" applyFont="1" applyAlignment="1">
      <alignment horizontal="center"/>
    </xf>
    <xf numFmtId="1" fontId="16" fillId="0" borderId="0" xfId="0" applyNumberFormat="1" applyFont="1" applyAlignment="1">
      <alignment horizontal="center"/>
    </xf>
    <xf numFmtId="0" fontId="77" fillId="0" borderId="0" xfId="0" applyFont="1" applyAlignment="1">
      <alignment horizontal="center"/>
    </xf>
    <xf numFmtId="0" fontId="13" fillId="0" borderId="0" xfId="3" applyFont="1" applyAlignment="1" applyProtection="1"/>
    <xf numFmtId="0" fontId="18" fillId="0" borderId="0" xfId="0" applyFont="1" applyAlignment="1">
      <alignment horizontal="left" wrapText="1"/>
    </xf>
    <xf numFmtId="49" fontId="67" fillId="0" borderId="0" xfId="0" applyNumberFormat="1" applyFont="1" applyAlignment="1">
      <alignment horizontal="right"/>
    </xf>
    <xf numFmtId="0" fontId="14" fillId="0" borderId="0" xfId="3" applyNumberFormat="1" applyFont="1" applyAlignment="1" applyProtection="1">
      <alignment horizontal="left"/>
    </xf>
    <xf numFmtId="0" fontId="0" fillId="0" borderId="0" xfId="0" applyProtection="1">
      <protection locked="0"/>
    </xf>
    <xf numFmtId="0" fontId="0" fillId="0" borderId="0" xfId="3" applyNumberFormat="1" applyFont="1" applyAlignment="1" applyProtection="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28" fillId="0" borderId="0" xfId="0" applyFont="1" applyAlignment="1">
      <alignment horizontal="left"/>
    </xf>
    <xf numFmtId="0" fontId="22" fillId="0" borderId="0" xfId="0" applyFont="1" applyAlignment="1">
      <alignment horizontal="left"/>
    </xf>
    <xf numFmtId="0" fontId="66" fillId="0" borderId="0" xfId="0" applyFont="1" applyAlignment="1">
      <alignment horizontal="center"/>
    </xf>
    <xf numFmtId="0" fontId="0" fillId="0" borderId="0" xfId="3" applyFont="1" applyAlignment="1" applyProtection="1">
      <alignment horizontal="left"/>
    </xf>
    <xf numFmtId="0" fontId="13" fillId="0" borderId="0" xfId="3" applyFont="1" applyAlignment="1" applyProtection="1">
      <alignment horizontal="left"/>
    </xf>
    <xf numFmtId="0" fontId="14" fillId="0" borderId="0" xfId="3" applyFont="1" applyAlignment="1" applyProtection="1">
      <alignment horizontal="left"/>
    </xf>
    <xf numFmtId="49" fontId="0" fillId="0" borderId="0" xfId="0" applyNumberFormat="1"/>
    <xf numFmtId="0" fontId="20" fillId="0" borderId="0" xfId="0" applyFont="1" applyAlignment="1">
      <alignment horizontal="center"/>
    </xf>
    <xf numFmtId="0" fontId="67" fillId="0" borderId="0" xfId="0" applyFont="1"/>
    <xf numFmtId="4" fontId="0" fillId="0" borderId="0" xfId="0" applyNumberFormat="1" applyAlignment="1">
      <alignment horizontal="left"/>
    </xf>
    <xf numFmtId="0" fontId="13" fillId="0" borderId="0" xfId="3" applyNumberFormat="1" applyFont="1" applyAlignment="1" applyProtection="1">
      <alignment horizontal="left"/>
    </xf>
    <xf numFmtId="0" fontId="0" fillId="0" borderId="0" xfId="3" applyFont="1" applyFill="1" applyAlignment="1" applyProtection="1">
      <alignment horizontal="left"/>
    </xf>
    <xf numFmtId="0" fontId="42" fillId="0" borderId="0" xfId="0" applyFont="1" applyAlignment="1">
      <alignment horizontal="center"/>
    </xf>
    <xf numFmtId="49" fontId="14" fillId="0" borderId="0" xfId="0" applyNumberFormat="1" applyFont="1" applyAlignment="1">
      <alignment horizontal="left"/>
    </xf>
    <xf numFmtId="0" fontId="13" fillId="0" borderId="0" xfId="0" applyFont="1" applyProtection="1">
      <protection locked="0"/>
    </xf>
    <xf numFmtId="0" fontId="13" fillId="0" borderId="0" xfId="3" applyNumberFormat="1" applyFont="1" applyAlignment="1" applyProtection="1"/>
    <xf numFmtId="0" fontId="49" fillId="0" borderId="0" xfId="0" applyFont="1" applyAlignment="1">
      <alignment wrapText="1"/>
    </xf>
    <xf numFmtId="0" fontId="18" fillId="0" borderId="0" xfId="3" applyFont="1" applyAlignment="1" applyProtection="1">
      <alignment horizontal="left"/>
    </xf>
    <xf numFmtId="49" fontId="27" fillId="0" borderId="0" xfId="0" applyNumberFormat="1" applyFont="1" applyAlignment="1">
      <alignment horizontal="center"/>
    </xf>
    <xf numFmtId="49" fontId="20" fillId="0" borderId="0" xfId="0" applyNumberFormat="1" applyFont="1" applyAlignment="1">
      <alignment horizontal="center"/>
    </xf>
    <xf numFmtId="49" fontId="20" fillId="0" borderId="0" xfId="0" applyNumberFormat="1" applyFont="1"/>
    <xf numFmtId="0" fontId="0"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Font="1" applyFill="1" applyAlignment="1" applyProtection="1">
      <alignment horizontal="left"/>
    </xf>
    <xf numFmtId="0" fontId="13" fillId="0" borderId="0" xfId="3" applyFont="1" applyFill="1" applyAlignment="1" applyProtection="1">
      <alignment horizontal="left"/>
    </xf>
    <xf numFmtId="4" fontId="42" fillId="0" borderId="0" xfId="3" applyNumberFormat="1" applyFont="1" applyAlignment="1" applyProtection="1">
      <alignment horizontal="left"/>
    </xf>
    <xf numFmtId="1" fontId="0" fillId="0" borderId="0" xfId="0" applyNumberFormat="1" applyAlignment="1">
      <alignment horizontal="center"/>
    </xf>
    <xf numFmtId="0" fontId="73" fillId="0" borderId="0" xfId="0" applyFont="1" applyAlignment="1">
      <alignment horizontal="left"/>
    </xf>
    <xf numFmtId="0" fontId="93" fillId="0" borderId="0" xfId="0" applyFont="1" applyAlignment="1">
      <alignment horizontal="left"/>
    </xf>
    <xf numFmtId="0" fontId="94" fillId="0" borderId="0" xfId="0" applyFont="1" applyAlignment="1">
      <alignment horizontal="left"/>
    </xf>
    <xf numFmtId="1" fontId="79" fillId="0" borderId="0" xfId="0" applyNumberFormat="1" applyFont="1" applyAlignment="1">
      <alignment horizontal="center"/>
    </xf>
    <xf numFmtId="49" fontId="42" fillId="0" borderId="0" xfId="0" applyNumberFormat="1" applyFont="1" applyAlignment="1">
      <alignment horizontal="right"/>
    </xf>
    <xf numFmtId="0" fontId="95" fillId="0" borderId="0" xfId="0" applyFont="1"/>
    <xf numFmtId="49" fontId="42" fillId="0" borderId="1" xfId="0" applyNumberFormat="1" applyFont="1" applyBorder="1" applyAlignment="1">
      <alignment horizontal="right"/>
    </xf>
    <xf numFmtId="0" fontId="95" fillId="0" borderId="1" xfId="0" applyFont="1" applyBorder="1"/>
    <xf numFmtId="0" fontId="42" fillId="0" borderId="1" xfId="0" applyFont="1" applyBorder="1" applyAlignment="1">
      <alignment horizontal="left"/>
    </xf>
    <xf numFmtId="4" fontId="6" fillId="0" borderId="1" xfId="0" applyNumberFormat="1" applyFont="1" applyBorder="1" applyAlignment="1">
      <alignment horizontal="center"/>
    </xf>
    <xf numFmtId="49" fontId="42" fillId="0" borderId="2" xfId="0" applyNumberFormat="1" applyFont="1" applyBorder="1" applyAlignment="1">
      <alignment horizontal="right"/>
    </xf>
    <xf numFmtId="1" fontId="6" fillId="0" borderId="0" xfId="0" applyNumberFormat="1" applyFont="1" applyAlignment="1">
      <alignment horizontal="center"/>
    </xf>
    <xf numFmtId="4" fontId="6" fillId="0" borderId="2" xfId="0" applyNumberFormat="1" applyFont="1" applyBorder="1" applyAlignment="1">
      <alignment horizontal="center"/>
    </xf>
    <xf numFmtId="1" fontId="42" fillId="0" borderId="0" xfId="0" applyNumberFormat="1" applyFont="1" applyAlignment="1">
      <alignment horizontal="left"/>
    </xf>
    <xf numFmtId="0" fontId="41" fillId="0" borderId="0" xfId="0" applyFont="1" applyAlignment="1">
      <alignment horizontal="left"/>
    </xf>
    <xf numFmtId="0" fontId="82" fillId="0" borderId="0" xfId="0" applyFont="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42" fillId="0" borderId="2" xfId="0" applyFont="1" applyBorder="1" applyAlignment="1">
      <alignment horizontal="left"/>
    </xf>
    <xf numFmtId="0" fontId="42" fillId="0" borderId="0" xfId="3" applyFont="1" applyBorder="1" applyAlignment="1" applyProtection="1">
      <alignment horizontal="left"/>
    </xf>
    <xf numFmtId="0" fontId="42" fillId="0" borderId="1" xfId="3" applyFont="1" applyBorder="1" applyAlignment="1" applyProtection="1">
      <alignment horizontal="left"/>
    </xf>
    <xf numFmtId="0" fontId="32" fillId="0" borderId="0" xfId="3" applyFont="1" applyAlignment="1" applyProtection="1">
      <alignment horizontal="left"/>
    </xf>
    <xf numFmtId="0" fontId="81" fillId="0" borderId="0" xfId="3" applyFont="1" applyBorder="1" applyAlignment="1" applyProtection="1">
      <alignment horizontal="left"/>
    </xf>
    <xf numFmtId="0" fontId="81" fillId="0" borderId="0" xfId="3" applyFont="1" applyAlignment="1" applyProtection="1">
      <alignment horizontal="left"/>
    </xf>
    <xf numFmtId="0" fontId="81" fillId="0" borderId="2" xfId="3" applyFont="1" applyBorder="1" applyAlignment="1" applyProtection="1">
      <alignment horizontal="left"/>
    </xf>
    <xf numFmtId="2" fontId="86" fillId="0" borderId="0" xfId="3" applyNumberFormat="1" applyFont="1" applyFill="1" applyAlignment="1" applyProtection="1">
      <alignment horizontal="left"/>
    </xf>
    <xf numFmtId="2" fontId="90" fillId="0" borderId="0" xfId="0" applyNumberFormat="1" applyFont="1" applyAlignment="1">
      <alignment horizontal="left"/>
    </xf>
    <xf numFmtId="2" fontId="91" fillId="0" borderId="0" xfId="3" applyNumberFormat="1" applyFont="1" applyFill="1" applyAlignment="1" applyProtection="1">
      <alignment horizontal="left"/>
    </xf>
    <xf numFmtId="49" fontId="22" fillId="0" borderId="0" xfId="0" applyNumberFormat="1" applyFont="1" applyAlignment="1">
      <alignment horizontal="left"/>
    </xf>
    <xf numFmtId="0" fontId="89" fillId="0" borderId="0" xfId="0" applyFont="1" applyAlignment="1">
      <alignment horizontal="left" wrapText="1"/>
    </xf>
    <xf numFmtId="0" fontId="4" fillId="2" borderId="0" xfId="0" applyFont="1" applyFill="1"/>
    <xf numFmtId="0" fontId="17" fillId="2" borderId="0" xfId="0" applyFont="1" applyFill="1"/>
    <xf numFmtId="0" fontId="18" fillId="0" borderId="0" xfId="0" applyFont="1"/>
    <xf numFmtId="0" fontId="57" fillId="0" borderId="0" xfId="3" applyFont="1" applyAlignment="1" applyProtection="1"/>
    <xf numFmtId="0" fontId="58" fillId="0" borderId="0" xfId="0" applyFont="1"/>
    <xf numFmtId="0" fontId="55" fillId="0" borderId="0" xfId="0" applyFont="1"/>
    <xf numFmtId="0" fontId="78" fillId="2" borderId="0" xfId="0" applyFont="1" applyFill="1"/>
    <xf numFmtId="0" fontId="16" fillId="3" borderId="0" xfId="0" applyFont="1" applyFill="1"/>
    <xf numFmtId="0" fontId="6" fillId="3" borderId="0" xfId="0" applyFont="1" applyFill="1"/>
    <xf numFmtId="0" fontId="85" fillId="0" borderId="0" xfId="0" applyFont="1"/>
    <xf numFmtId="2" fontId="86" fillId="0" borderId="0" xfId="3" applyNumberFormat="1" applyFont="1" applyAlignment="1" applyProtection="1">
      <alignment horizontal="left"/>
    </xf>
    <xf numFmtId="0" fontId="13" fillId="0" borderId="0" xfId="0" applyFont="1" applyAlignment="1" applyProtection="1">
      <alignment horizontal="left"/>
      <protection locked="0"/>
    </xf>
    <xf numFmtId="0" fontId="85" fillId="0" borderId="1" xfId="0" applyFont="1" applyBorder="1"/>
    <xf numFmtId="0" fontId="85" fillId="0" borderId="2" xfId="0" applyFont="1" applyBorder="1"/>
    <xf numFmtId="0" fontId="86" fillId="0" borderId="0" xfId="3" applyFont="1" applyAlignment="1" applyProtection="1"/>
    <xf numFmtId="0" fontId="90" fillId="0" borderId="0" xfId="0" applyFont="1"/>
    <xf numFmtId="0" fontId="13" fillId="0" borderId="0" xfId="3" applyFont="1" applyBorder="1" applyAlignment="1" applyProtection="1">
      <alignment horizontal="left"/>
    </xf>
    <xf numFmtId="0" fontId="13" fillId="0" borderId="0" xfId="0" applyFont="1" applyAlignment="1">
      <alignment horizontal="right"/>
    </xf>
    <xf numFmtId="0" fontId="14" fillId="0" borderId="0" xfId="0" quotePrefix="1" applyFont="1"/>
    <xf numFmtId="2" fontId="96" fillId="0" borderId="0" xfId="3" applyNumberFormat="1" applyFont="1" applyAlignment="1" applyProtection="1">
      <alignment horizontal="left"/>
    </xf>
    <xf numFmtId="0" fontId="86" fillId="0" borderId="0" xfId="3" applyFont="1" applyFill="1" applyAlignment="1" applyProtection="1"/>
    <xf numFmtId="165" fontId="16" fillId="0" borderId="0" xfId="0" applyNumberFormat="1" applyFont="1" applyAlignment="1">
      <alignment horizontal="center"/>
    </xf>
    <xf numFmtId="0" fontId="39" fillId="0" borderId="0" xfId="0" applyFont="1" applyAlignment="1">
      <alignment horizontal="center"/>
    </xf>
    <xf numFmtId="2" fontId="86" fillId="0" borderId="0" xfId="3" applyNumberFormat="1" applyFont="1" applyAlignment="1" applyProtection="1"/>
    <xf numFmtId="2" fontId="16" fillId="0" borderId="0" xfId="0" applyNumberFormat="1" applyFont="1"/>
    <xf numFmtId="2" fontId="86" fillId="0" borderId="0" xfId="0" applyNumberFormat="1" applyFont="1"/>
    <xf numFmtId="2" fontId="90" fillId="0" borderId="0" xfId="0" applyNumberFormat="1" applyFont="1"/>
    <xf numFmtId="2" fontId="90" fillId="0" borderId="0" xfId="5" applyNumberFormat="1" applyFont="1" applyAlignment="1">
      <alignment horizontal="left"/>
    </xf>
    <xf numFmtId="0" fontId="13" fillId="0" borderId="2" xfId="0" applyFont="1" applyBorder="1" applyAlignment="1" applyProtection="1">
      <alignment horizontal="left"/>
      <protection locked="0"/>
    </xf>
    <xf numFmtId="0" fontId="53" fillId="0" borderId="0" xfId="3" applyAlignment="1" applyProtection="1"/>
    <xf numFmtId="0" fontId="53" fillId="0" borderId="0" xfId="3" applyAlignment="1" applyProtection="1">
      <alignment horizontal="left"/>
    </xf>
    <xf numFmtId="0" fontId="97" fillId="0" borderId="0" xfId="0" applyFont="1"/>
    <xf numFmtId="0" fontId="98" fillId="0" borderId="0" xfId="0" applyFont="1"/>
    <xf numFmtId="0" fontId="99" fillId="0" borderId="4" xfId="0" applyFont="1" applyBorder="1" applyAlignment="1">
      <alignment vertical="top"/>
    </xf>
    <xf numFmtId="0" fontId="99" fillId="0" borderId="4" xfId="0" applyFont="1" applyBorder="1" applyAlignment="1">
      <alignment horizontal="left" vertical="top"/>
    </xf>
    <xf numFmtId="0" fontId="50" fillId="0" borderId="0" xfId="0" applyFont="1"/>
    <xf numFmtId="0" fontId="100" fillId="0" borderId="0" xfId="0" applyFont="1"/>
    <xf numFmtId="0" fontId="101" fillId="0" borderId="0" xfId="0" applyFont="1"/>
    <xf numFmtId="49" fontId="13" fillId="0" borderId="0" xfId="0" applyNumberFormat="1" applyFont="1"/>
    <xf numFmtId="4" fontId="13" fillId="0" borderId="0" xfId="0" applyNumberFormat="1" applyFont="1" applyAlignment="1">
      <alignment horizontal="center"/>
    </xf>
    <xf numFmtId="4" fontId="15" fillId="0" borderId="0" xfId="0" applyNumberFormat="1" applyFont="1" applyAlignment="1">
      <alignment horizontal="center"/>
    </xf>
    <xf numFmtId="0" fontId="99" fillId="0" borderId="0" xfId="0" applyFont="1" applyAlignment="1">
      <alignment vertical="top"/>
    </xf>
    <xf numFmtId="4" fontId="102" fillId="0" borderId="0" xfId="0" applyNumberFormat="1" applyFont="1" applyAlignment="1">
      <alignment horizontal="center"/>
    </xf>
    <xf numFmtId="49" fontId="13" fillId="0" borderId="0" xfId="0" applyNumberFormat="1" applyFont="1" applyAlignment="1">
      <alignment horizontal="center"/>
    </xf>
    <xf numFmtId="4" fontId="13" fillId="0" borderId="0" xfId="0" applyNumberFormat="1" applyFont="1"/>
    <xf numFmtId="1" fontId="13" fillId="0" borderId="0" xfId="0" applyNumberFormat="1" applyFont="1" applyAlignment="1">
      <alignment horizontal="center"/>
    </xf>
    <xf numFmtId="1" fontId="15" fillId="0" borderId="0" xfId="0" applyNumberFormat="1" applyFont="1" applyAlignment="1">
      <alignment horizontal="center"/>
    </xf>
    <xf numFmtId="4" fontId="16" fillId="0" borderId="0" xfId="0" applyNumberFormat="1" applyFont="1"/>
    <xf numFmtId="1" fontId="13" fillId="0" borderId="0" xfId="0" applyNumberFormat="1" applyFont="1"/>
    <xf numFmtId="0" fontId="35" fillId="0" borderId="0" xfId="0" applyFont="1"/>
    <xf numFmtId="4" fontId="100" fillId="0" borderId="0" xfId="0" applyNumberFormat="1" applyFont="1"/>
    <xf numFmtId="4" fontId="22" fillId="0" borderId="0" xfId="0" applyNumberFormat="1" applyFont="1"/>
    <xf numFmtId="0" fontId="103" fillId="0" borderId="0" xfId="0" applyFont="1"/>
    <xf numFmtId="0" fontId="99" fillId="9" borderId="0" xfId="0" applyFont="1" applyFill="1" applyAlignment="1">
      <alignment horizontal="left"/>
    </xf>
    <xf numFmtId="0" fontId="104" fillId="0" borderId="0" xfId="0" applyFont="1" applyAlignment="1">
      <alignment horizontal="center"/>
    </xf>
    <xf numFmtId="0" fontId="105" fillId="0" borderId="0" xfId="0" applyFont="1" applyAlignment="1">
      <alignment vertical="top"/>
    </xf>
    <xf numFmtId="4" fontId="13" fillId="0" borderId="0" xfId="0" applyNumberFormat="1" applyFont="1" applyAlignment="1">
      <alignment horizontal="center" vertical="center"/>
    </xf>
    <xf numFmtId="4" fontId="102" fillId="0" borderId="0" xfId="0" applyNumberFormat="1" applyFont="1" applyAlignment="1">
      <alignment horizontal="center" vertical="center"/>
    </xf>
    <xf numFmtId="49" fontId="13" fillId="0" borderId="0" xfId="0" applyNumberFormat="1" applyFont="1" applyAlignment="1">
      <alignment horizontal="center" vertical="center"/>
    </xf>
    <xf numFmtId="0" fontId="13" fillId="0" borderId="0" xfId="0" applyFont="1" applyAlignment="1">
      <alignment horizontal="center" vertical="center"/>
    </xf>
    <xf numFmtId="4" fontId="0" fillId="0" borderId="0" xfId="0" applyNumberFormat="1" applyAlignment="1">
      <alignment horizontal="left" vertical="center"/>
    </xf>
    <xf numFmtId="4" fontId="13" fillId="0" borderId="0" xfId="0" applyNumberFormat="1" applyFont="1" applyAlignment="1">
      <alignment horizontal="left" vertical="center"/>
    </xf>
    <xf numFmtId="4" fontId="102" fillId="0" borderId="0" xfId="0" applyNumberFormat="1" applyFont="1" applyAlignment="1">
      <alignment horizontal="left" vertical="center"/>
    </xf>
    <xf numFmtId="0" fontId="13" fillId="0" borderId="0" xfId="0" applyFont="1" applyAlignment="1">
      <alignment horizontal="left" vertical="center"/>
    </xf>
    <xf numFmtId="4" fontId="15" fillId="0" borderId="0" xfId="0" applyNumberFormat="1" applyFont="1" applyAlignment="1">
      <alignment horizontal="left" vertical="center"/>
    </xf>
    <xf numFmtId="0" fontId="107" fillId="0" borderId="0" xfId="0" applyFont="1" applyAlignment="1">
      <alignment horizontal="left" vertical="center"/>
    </xf>
    <xf numFmtId="0" fontId="0" fillId="0" borderId="0" xfId="0" applyAlignment="1">
      <alignment horizontal="left" vertical="center"/>
    </xf>
    <xf numFmtId="0" fontId="108" fillId="0" borderId="0" xfId="0" applyFont="1" applyAlignment="1">
      <alignment horizontal="left" vertical="center"/>
    </xf>
    <xf numFmtId="0" fontId="106" fillId="0" borderId="0" xfId="0" applyFont="1" applyAlignment="1">
      <alignment horizontal="left" vertical="center"/>
    </xf>
    <xf numFmtId="0" fontId="109" fillId="0" borderId="0" xfId="0" applyFont="1" applyAlignment="1">
      <alignment horizontal="left" vertical="center"/>
    </xf>
    <xf numFmtId="0" fontId="110" fillId="0" borderId="5" xfId="0" applyFont="1" applyBorder="1" applyAlignment="1">
      <alignment horizontal="left" vertical="center"/>
    </xf>
    <xf numFmtId="0" fontId="0" fillId="0" borderId="0" xfId="0" applyAlignment="1">
      <alignment horizontal="center" vertical="center"/>
    </xf>
    <xf numFmtId="0" fontId="97" fillId="5" borderId="0" xfId="0" applyFont="1" applyFill="1"/>
    <xf numFmtId="0" fontId="0" fillId="5" borderId="0" xfId="0" applyFill="1"/>
    <xf numFmtId="0" fontId="0" fillId="0" borderId="1" xfId="0" applyBorder="1"/>
    <xf numFmtId="0" fontId="13" fillId="0" borderId="1" xfId="0" applyFont="1" applyBorder="1" applyAlignment="1">
      <alignment horizontal="left"/>
    </xf>
    <xf numFmtId="1" fontId="15" fillId="0" borderId="1" xfId="0" applyNumberFormat="1" applyFont="1" applyBorder="1" applyAlignment="1">
      <alignment horizontal="center"/>
    </xf>
    <xf numFmtId="4" fontId="0" fillId="0" borderId="1" xfId="0" applyNumberFormat="1" applyBorder="1"/>
    <xf numFmtId="0" fontId="13" fillId="0" borderId="1" xfId="0" applyFont="1" applyBorder="1" applyAlignment="1">
      <alignment horizontal="center"/>
    </xf>
    <xf numFmtId="0" fontId="99" fillId="0" borderId="0" xfId="0" applyFont="1" applyAlignment="1">
      <alignment horizontal="left" vertical="top"/>
    </xf>
    <xf numFmtId="0" fontId="99" fillId="0" borderId="7" xfId="0" applyFont="1" applyBorder="1" applyAlignment="1">
      <alignment vertical="top"/>
    </xf>
    <xf numFmtId="0" fontId="13" fillId="0" borderId="0" xfId="3" applyFont="1" applyFill="1" applyAlignment="1" applyProtection="1"/>
    <xf numFmtId="0" fontId="85" fillId="0" borderId="0" xfId="0" applyFont="1" applyAlignment="1">
      <alignment horizontal="center"/>
    </xf>
    <xf numFmtId="49" fontId="13" fillId="0" borderId="0" xfId="0" applyNumberFormat="1" applyFont="1" applyAlignment="1">
      <alignment horizontal="right"/>
    </xf>
    <xf numFmtId="1" fontId="13" fillId="0" borderId="0" xfId="0" applyNumberFormat="1" applyFont="1" applyAlignment="1">
      <alignment horizontal="left"/>
    </xf>
    <xf numFmtId="0" fontId="100" fillId="0" borderId="0" xfId="0" applyFont="1" applyAlignment="1">
      <alignment horizontal="left"/>
    </xf>
    <xf numFmtId="0" fontId="100" fillId="0" borderId="0" xfId="0" applyFont="1" applyAlignment="1">
      <alignment horizontal="center"/>
    </xf>
    <xf numFmtId="0" fontId="102" fillId="0" borderId="0" xfId="0" applyFont="1" applyAlignment="1">
      <alignment horizontal="center"/>
    </xf>
    <xf numFmtId="3" fontId="36" fillId="0" borderId="0" xfId="0" applyNumberFormat="1" applyFont="1" applyAlignment="1">
      <alignment horizontal="center"/>
    </xf>
    <xf numFmtId="3" fontId="34" fillId="0" borderId="0" xfId="0" applyNumberFormat="1" applyFont="1" applyAlignment="1">
      <alignment horizontal="center"/>
    </xf>
    <xf numFmtId="3" fontId="35" fillId="0" borderId="0" xfId="0" applyNumberFormat="1" applyFont="1" applyAlignment="1">
      <alignment horizontal="center"/>
    </xf>
    <xf numFmtId="2" fontId="13" fillId="0" borderId="0" xfId="0" applyNumberFormat="1" applyFont="1" applyAlignment="1">
      <alignment horizontal="left"/>
    </xf>
    <xf numFmtId="3" fontId="12" fillId="0" borderId="0" xfId="0" applyNumberFormat="1" applyFont="1" applyAlignment="1">
      <alignment horizontal="center"/>
    </xf>
    <xf numFmtId="0" fontId="16" fillId="0" borderId="0" xfId="0" applyFont="1" applyAlignment="1">
      <alignment horizontal="left"/>
    </xf>
    <xf numFmtId="0" fontId="13" fillId="0" borderId="2" xfId="0" applyFont="1" applyBorder="1" applyAlignment="1">
      <alignment horizontal="left"/>
    </xf>
    <xf numFmtId="49" fontId="111" fillId="0" borderId="0" xfId="0" applyNumberFormat="1" applyFont="1" applyAlignment="1">
      <alignment horizontal="right"/>
    </xf>
    <xf numFmtId="0" fontId="111" fillId="0" borderId="0" xfId="0" applyFont="1" applyAlignment="1">
      <alignment horizontal="left"/>
    </xf>
    <xf numFmtId="49" fontId="111" fillId="0" borderId="0" xfId="0" applyNumberFormat="1" applyFont="1" applyAlignment="1">
      <alignment horizontal="left"/>
    </xf>
    <xf numFmtId="1" fontId="12" fillId="0" borderId="1" xfId="0" applyNumberFormat="1" applyFont="1" applyBorder="1" applyAlignment="1">
      <alignment horizontal="center"/>
    </xf>
    <xf numFmtId="49" fontId="112" fillId="0" borderId="0" xfId="0" applyNumberFormat="1" applyFont="1" applyAlignment="1">
      <alignment horizontal="right"/>
    </xf>
    <xf numFmtId="1" fontId="12" fillId="0" borderId="2" xfId="0" applyNumberFormat="1" applyFont="1" applyBorder="1" applyAlignment="1">
      <alignment horizontal="center"/>
    </xf>
    <xf numFmtId="4" fontId="12" fillId="0" borderId="2"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2" fillId="0" borderId="3" xfId="0" applyNumberFormat="1" applyFont="1" applyBorder="1" applyAlignment="1">
      <alignment horizontal="center"/>
    </xf>
    <xf numFmtId="49" fontId="13" fillId="0" borderId="1" xfId="0" applyNumberFormat="1" applyFont="1" applyBorder="1" applyAlignment="1">
      <alignment horizontal="right"/>
    </xf>
    <xf numFmtId="4" fontId="12" fillId="0" borderId="1" xfId="0" applyNumberFormat="1" applyFont="1" applyBorder="1" applyAlignment="1">
      <alignment horizontal="center"/>
    </xf>
    <xf numFmtId="49" fontId="71" fillId="0" borderId="1" xfId="0" applyNumberFormat="1" applyFont="1" applyBorder="1" applyAlignment="1">
      <alignment horizontal="right"/>
    </xf>
    <xf numFmtId="49" fontId="71" fillId="0" borderId="0" xfId="0" applyNumberFormat="1" applyFont="1" applyAlignment="1">
      <alignment horizontal="center"/>
    </xf>
    <xf numFmtId="0" fontId="71" fillId="0" borderId="0" xfId="0" applyFont="1" applyAlignment="1">
      <alignment horizontal="left"/>
    </xf>
    <xf numFmtId="49" fontId="71" fillId="0" borderId="0" xfId="0" applyNumberFormat="1" applyFont="1" applyAlignment="1">
      <alignment horizontal="right"/>
    </xf>
    <xf numFmtId="49" fontId="100" fillId="0" borderId="0" xfId="0" applyNumberFormat="1" applyFont="1" applyAlignment="1">
      <alignment horizontal="right"/>
    </xf>
    <xf numFmtId="49" fontId="100" fillId="0" borderId="0" xfId="0" applyNumberFormat="1" applyFont="1" applyAlignment="1">
      <alignment horizontal="left"/>
    </xf>
    <xf numFmtId="0" fontId="53" fillId="0" borderId="0" xfId="3" applyNumberFormat="1" applyAlignment="1" applyProtection="1">
      <alignment horizontal="left"/>
    </xf>
    <xf numFmtId="0" fontId="53" fillId="0" borderId="0" xfId="3" applyNumberFormat="1" applyAlignment="1" applyProtection="1"/>
    <xf numFmtId="3" fontId="13" fillId="0" borderId="0" xfId="0" applyNumberFormat="1" applyFont="1" applyAlignment="1">
      <alignment horizontal="center"/>
    </xf>
    <xf numFmtId="0" fontId="102" fillId="0" borderId="0" xfId="0" applyFont="1" applyAlignment="1">
      <alignment horizontal="left"/>
    </xf>
    <xf numFmtId="4" fontId="0" fillId="0" borderId="0" xfId="0" applyNumberFormat="1" applyAlignment="1">
      <alignment horizontal="right"/>
    </xf>
    <xf numFmtId="0" fontId="20" fillId="0" borderId="0" xfId="0" applyFont="1" applyAlignment="1">
      <alignment horizontal="right"/>
    </xf>
    <xf numFmtId="0" fontId="0" fillId="0" borderId="0" xfId="0" applyAlignment="1" applyProtection="1">
      <alignment horizontal="right"/>
      <protection locked="0"/>
    </xf>
    <xf numFmtId="0" fontId="62" fillId="0" borderId="0" xfId="0" applyFont="1" applyAlignment="1" applyProtection="1">
      <alignment horizontal="left"/>
      <protection locked="0"/>
    </xf>
    <xf numFmtId="0" fontId="92" fillId="0" borderId="0" xfId="0" applyFont="1" applyAlignment="1" applyProtection="1">
      <alignment horizontal="left"/>
      <protection locked="0"/>
    </xf>
    <xf numFmtId="0" fontId="46" fillId="0" borderId="0" xfId="0" applyFont="1" applyAlignment="1" applyProtection="1">
      <alignment horizontal="left"/>
      <protection locked="0"/>
    </xf>
    <xf numFmtId="0" fontId="113" fillId="0" borderId="0" xfId="3" applyNumberFormat="1" applyFont="1" applyAlignment="1" applyProtection="1">
      <alignment horizontal="right"/>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20" fillId="0" borderId="0" xfId="3" applyNumberFormat="1" applyFont="1" applyAlignment="1" applyProtection="1">
      <alignment horizontal="right"/>
    </xf>
    <xf numFmtId="0" fontId="0" fillId="0" borderId="0" xfId="3" applyNumberFormat="1" applyFont="1" applyAlignment="1" applyProtection="1">
      <alignment horizontal="right"/>
    </xf>
    <xf numFmtId="0" fontId="118" fillId="0" borderId="0" xfId="3" applyNumberFormat="1" applyFont="1" applyAlignment="1" applyProtection="1">
      <alignment horizontal="right"/>
    </xf>
    <xf numFmtId="0" fontId="113" fillId="0" borderId="0" xfId="3" applyNumberFormat="1" applyFont="1" applyAlignment="1" applyProtection="1">
      <alignment horizontal="left"/>
    </xf>
    <xf numFmtId="0" fontId="113" fillId="0" borderId="0" xfId="3" applyNumberFormat="1" applyFont="1" applyAlignment="1" applyProtection="1"/>
    <xf numFmtId="0" fontId="33" fillId="0" borderId="0" xfId="0" applyFont="1" applyAlignment="1">
      <alignment horizontal="center" wrapText="1"/>
    </xf>
    <xf numFmtId="0" fontId="19" fillId="0" borderId="0" xfId="0" applyFont="1" applyAlignment="1">
      <alignment horizontal="center" wrapText="1"/>
    </xf>
    <xf numFmtId="0" fontId="57" fillId="0" borderId="0" xfId="3" applyNumberFormat="1" applyFont="1" applyAlignment="1" applyProtection="1">
      <alignment horizontal="left"/>
    </xf>
    <xf numFmtId="0" fontId="57" fillId="0" borderId="0" xfId="3" applyNumberFormat="1" applyFont="1" applyAlignment="1" applyProtection="1"/>
    <xf numFmtId="49" fontId="12" fillId="0" borderId="0" xfId="0" applyNumberFormat="1" applyFont="1" applyAlignment="1">
      <alignment horizontal="center"/>
    </xf>
    <xf numFmtId="0" fontId="119" fillId="0" borderId="0" xfId="3" applyNumberFormat="1" applyFont="1" applyAlignment="1" applyProtection="1">
      <alignment horizontal="left"/>
    </xf>
    <xf numFmtId="0" fontId="119" fillId="0" borderId="0" xfId="3" applyNumberFormat="1" applyFont="1" applyAlignment="1" applyProtection="1"/>
    <xf numFmtId="0" fontId="12" fillId="0" borderId="0" xfId="0" applyFont="1"/>
    <xf numFmtId="0" fontId="120" fillId="0" borderId="0" xfId="3" applyNumberFormat="1" applyFont="1" applyAlignment="1" applyProtection="1">
      <alignment horizontal="left"/>
    </xf>
    <xf numFmtId="0" fontId="12" fillId="0" borderId="0" xfId="0" applyFont="1" applyAlignment="1" applyProtection="1">
      <alignment horizontal="left"/>
      <protection locked="0"/>
    </xf>
    <xf numFmtId="0" fontId="120" fillId="0" borderId="0" xfId="3" applyNumberFormat="1" applyFont="1" applyAlignment="1" applyProtection="1"/>
    <xf numFmtId="0" fontId="121" fillId="0" borderId="0" xfId="3" applyNumberFormat="1" applyFont="1" applyAlignment="1" applyProtection="1"/>
    <xf numFmtId="0" fontId="121" fillId="0" borderId="0" xfId="3" applyNumberFormat="1" applyFont="1" applyAlignment="1" applyProtection="1">
      <alignment horizontal="left"/>
    </xf>
    <xf numFmtId="0" fontId="12"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4" fillId="0" borderId="1" xfId="0" applyNumberFormat="1" applyFont="1" applyBorder="1" applyAlignment="1">
      <alignment horizontal="center"/>
    </xf>
    <xf numFmtId="1" fontId="14" fillId="0" borderId="2" xfId="0" applyNumberFormat="1" applyFont="1" applyBorder="1" applyAlignment="1">
      <alignment horizontal="center"/>
    </xf>
    <xf numFmtId="49" fontId="42" fillId="0" borderId="3" xfId="0" applyNumberFormat="1" applyFont="1" applyBorder="1" applyAlignment="1">
      <alignment horizontal="right"/>
    </xf>
    <xf numFmtId="0" fontId="0" fillId="0" borderId="3" xfId="0" applyBorder="1"/>
    <xf numFmtId="4" fontId="6" fillId="0" borderId="3" xfId="0" applyNumberFormat="1" applyFont="1" applyBorder="1" applyAlignment="1">
      <alignment horizontal="center"/>
    </xf>
    <xf numFmtId="0" fontId="113" fillId="0" borderId="0" xfId="3" applyFont="1" applyAlignment="1" applyProtection="1">
      <alignment horizontal="left"/>
    </xf>
    <xf numFmtId="0" fontId="113" fillId="0" borderId="0" xfId="3" applyFont="1" applyAlignment="1" applyProtection="1"/>
    <xf numFmtId="0" fontId="14" fillId="0" borderId="0" xfId="0" applyFont="1" applyAlignment="1" applyProtection="1">
      <alignment horizontal="left"/>
      <protection locked="0"/>
    </xf>
    <xf numFmtId="49" fontId="14" fillId="0" borderId="0" xfId="0" applyNumberFormat="1" applyFont="1" applyAlignment="1">
      <alignment horizontal="center"/>
    </xf>
    <xf numFmtId="0" fontId="0" fillId="0" borderId="0" xfId="0" applyAlignment="1" applyProtection="1">
      <alignment horizontal="center"/>
      <protection locked="0"/>
    </xf>
    <xf numFmtId="0" fontId="20" fillId="0" borderId="0" xfId="0" applyFont="1" applyAlignment="1" applyProtection="1">
      <alignment horizontal="left"/>
      <protection locked="0"/>
    </xf>
    <xf numFmtId="0" fontId="13" fillId="0" borderId="1" xfId="3" applyFont="1" applyBorder="1" applyAlignment="1" applyProtection="1">
      <alignment horizontal="left"/>
    </xf>
    <xf numFmtId="0" fontId="0" fillId="0" borderId="1" xfId="0" applyBorder="1" applyAlignment="1">
      <alignment horizontal="center"/>
    </xf>
    <xf numFmtId="0" fontId="113" fillId="0" borderId="0" xfId="3" applyNumberFormat="1" applyFont="1" applyAlignment="1" applyProtection="1">
      <alignment horizontal="center"/>
    </xf>
    <xf numFmtId="0" fontId="116" fillId="0" borderId="0" xfId="3" applyFont="1" applyAlignment="1" applyProtection="1">
      <alignment horizontal="left"/>
    </xf>
    <xf numFmtId="0" fontId="116" fillId="0" borderId="0" xfId="3" applyFont="1" applyAlignment="1" applyProtection="1"/>
    <xf numFmtId="0" fontId="122" fillId="0" borderId="4" xfId="0" applyFont="1" applyBorder="1" applyAlignment="1">
      <alignment vertical="top"/>
    </xf>
    <xf numFmtId="0" fontId="123" fillId="0" borderId="4" xfId="0" applyFont="1" applyBorder="1" applyAlignment="1">
      <alignment vertical="top"/>
    </xf>
    <xf numFmtId="0" fontId="122" fillId="0" borderId="0" xfId="0" applyFont="1" applyAlignment="1">
      <alignment horizontal="left" vertical="top"/>
    </xf>
    <xf numFmtId="0" fontId="122" fillId="0" borderId="0" xfId="0" applyFont="1" applyAlignment="1">
      <alignment vertical="top"/>
    </xf>
    <xf numFmtId="0" fontId="123" fillId="0" borderId="6" xfId="0" applyFont="1" applyBorder="1" applyAlignment="1">
      <alignment vertical="top"/>
    </xf>
    <xf numFmtId="0" fontId="124" fillId="0" borderId="0" xfId="0" applyFont="1"/>
    <xf numFmtId="0" fontId="76" fillId="0" borderId="0" xfId="0" applyFont="1" applyAlignment="1">
      <alignment horizontal="center"/>
    </xf>
    <xf numFmtId="0" fontId="0" fillId="3" borderId="0" xfId="0" applyFill="1" applyAlignment="1">
      <alignment horizontal="center"/>
    </xf>
    <xf numFmtId="0" fontId="123" fillId="0" borderId="1" xfId="0" applyFont="1" applyBorder="1" applyAlignment="1">
      <alignment vertical="top"/>
    </xf>
    <xf numFmtId="0" fontId="125" fillId="0" borderId="0" xfId="0" applyFont="1" applyAlignment="1">
      <alignment horizontal="left"/>
    </xf>
    <xf numFmtId="0" fontId="126" fillId="0" borderId="0" xfId="0" applyFont="1" applyAlignment="1">
      <alignment horizontal="left"/>
    </xf>
    <xf numFmtId="0" fontId="127" fillId="0" borderId="0" xfId="0" applyFont="1"/>
    <xf numFmtId="0" fontId="6" fillId="3" borderId="0" xfId="0" applyFont="1" applyFill="1" applyAlignment="1">
      <alignment horizontal="center"/>
    </xf>
    <xf numFmtId="0" fontId="67" fillId="10" borderId="0" xfId="0" applyFont="1" applyFill="1"/>
    <xf numFmtId="0" fontId="0" fillId="10" borderId="0" xfId="0" applyFill="1"/>
    <xf numFmtId="0" fontId="128" fillId="0" borderId="0" xfId="0" applyFont="1"/>
    <xf numFmtId="4" fontId="81" fillId="0" borderId="0" xfId="0" applyNumberFormat="1" applyFont="1" applyAlignment="1">
      <alignment horizontal="center"/>
    </xf>
    <xf numFmtId="4" fontId="129" fillId="0" borderId="0" xfId="0" applyNumberFormat="1" applyFont="1" applyAlignment="1">
      <alignment horizontal="center"/>
    </xf>
    <xf numFmtId="4" fontId="32" fillId="0" borderId="0" xfId="0" applyNumberFormat="1" applyFont="1" applyAlignment="1">
      <alignment horizontal="center"/>
    </xf>
    <xf numFmtId="1" fontId="42" fillId="0" borderId="2" xfId="0" applyNumberFormat="1" applyFont="1" applyBorder="1"/>
    <xf numFmtId="1" fontId="42" fillId="0" borderId="1" xfId="0" applyNumberFormat="1" applyFont="1" applyBorder="1"/>
    <xf numFmtId="0" fontId="95" fillId="0" borderId="2" xfId="0" applyFont="1" applyBorder="1"/>
    <xf numFmtId="0" fontId="81" fillId="0" borderId="1" xfId="3" applyFont="1" applyBorder="1" applyAlignment="1" applyProtection="1">
      <alignment horizontal="left"/>
    </xf>
    <xf numFmtId="0" fontId="32" fillId="0" borderId="0" xfId="3" applyFont="1" applyBorder="1" applyAlignment="1" applyProtection="1">
      <alignment horizontal="left"/>
    </xf>
    <xf numFmtId="0" fontId="81" fillId="0" borderId="0" xfId="0" applyFont="1" applyAlignment="1" applyProtection="1">
      <alignment horizontal="left"/>
      <protection locked="0"/>
    </xf>
    <xf numFmtId="0" fontId="1" fillId="0" borderId="0" xfId="0" applyFont="1"/>
    <xf numFmtId="0" fontId="13" fillId="0" borderId="1" xfId="0" applyFont="1" applyBorder="1" applyAlignment="1" applyProtection="1">
      <alignment horizontal="left"/>
      <protection locked="0"/>
    </xf>
    <xf numFmtId="0" fontId="67" fillId="12" borderId="0" xfId="0" applyFont="1" applyFill="1"/>
    <xf numFmtId="0" fontId="0" fillId="12" borderId="0" xfId="0" applyFill="1"/>
    <xf numFmtId="0" fontId="18" fillId="0" borderId="0" xfId="0" applyFont="1" applyAlignment="1">
      <alignment horizontal="center" wrapText="1"/>
    </xf>
    <xf numFmtId="0" fontId="119" fillId="0" borderId="0" xfId="3" applyNumberFormat="1" applyFont="1" applyFill="1" applyAlignment="1" applyProtection="1">
      <alignment horizontal="left"/>
    </xf>
    <xf numFmtId="0" fontId="119" fillId="0" borderId="0" xfId="3" applyNumberFormat="1" applyFont="1" applyFill="1" applyAlignment="1" applyProtection="1"/>
    <xf numFmtId="0" fontId="13" fillId="11" borderId="0" xfId="3" applyFont="1" applyFill="1" applyBorder="1" applyAlignment="1" applyProtection="1">
      <alignment vertical="center"/>
    </xf>
    <xf numFmtId="0" fontId="13" fillId="0" borderId="8" xfId="3" applyFont="1" applyBorder="1" applyAlignment="1" applyProtection="1"/>
    <xf numFmtId="0" fontId="13" fillId="0" borderId="0" xfId="3" applyFont="1" applyBorder="1" applyAlignment="1" applyProtection="1"/>
    <xf numFmtId="0" fontId="102" fillId="0" borderId="2" xfId="0" applyFont="1" applyBorder="1" applyAlignment="1">
      <alignment horizontal="left"/>
    </xf>
    <xf numFmtId="0" fontId="26" fillId="0" borderId="0" xfId="0" applyFont="1" applyAlignment="1">
      <alignment horizontal="right"/>
    </xf>
    <xf numFmtId="0" fontId="27" fillId="0" borderId="0" xfId="0" applyFont="1" applyAlignment="1">
      <alignment horizontal="right"/>
    </xf>
    <xf numFmtId="0" fontId="131" fillId="0" borderId="0" xfId="0" applyFont="1" applyAlignment="1">
      <alignment horizontal="right"/>
    </xf>
    <xf numFmtId="0" fontId="130" fillId="0" borderId="0" xfId="0" applyFont="1" applyAlignment="1">
      <alignment horizontal="right"/>
    </xf>
    <xf numFmtId="0" fontId="20" fillId="0" borderId="0" xfId="0" applyFont="1" applyAlignment="1" applyProtection="1">
      <alignment horizontal="right"/>
      <protection locked="0"/>
    </xf>
    <xf numFmtId="0" fontId="132" fillId="0" borderId="0" xfId="3" applyFont="1" applyAlignment="1" applyProtection="1"/>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ocyclingstats.com/rider/dylan-sunderland" TargetMode="External"/><Relationship Id="rId299" Type="http://schemas.openxmlformats.org/officeDocument/2006/relationships/hyperlink" Target="https://www.procyclingstats.com/rider/mats-wenzel" TargetMode="External"/><Relationship Id="rId21" Type="http://schemas.openxmlformats.org/officeDocument/2006/relationships/hyperlink" Target="https://www.procyclingstats.com/rider/stephane-rossetto" TargetMode="External"/><Relationship Id="rId63" Type="http://schemas.openxmlformats.org/officeDocument/2006/relationships/hyperlink" Target="https://www.procyclingstats.com/rider/adrien-petit" TargetMode="External"/><Relationship Id="rId159" Type="http://schemas.openxmlformats.org/officeDocument/2006/relationships/hyperlink" Target="https://www.procyclingstats.com/rider/matthieu-ladagnous" TargetMode="External"/><Relationship Id="rId324" Type="http://schemas.openxmlformats.org/officeDocument/2006/relationships/hyperlink" Target="https://www.procyclingstats.com/rider/cristian-raileanu" TargetMode="External"/><Relationship Id="rId366" Type="http://schemas.openxmlformats.org/officeDocument/2006/relationships/hyperlink" Target="https://www.procyclingstats.com/rider/david-van-der-poel" TargetMode="External"/><Relationship Id="rId170" Type="http://schemas.openxmlformats.org/officeDocument/2006/relationships/hyperlink" Target="https://www.procyclingstats.com/rider/samuel-watson" TargetMode="External"/><Relationship Id="rId226" Type="http://schemas.openxmlformats.org/officeDocument/2006/relationships/hyperlink" Target="https://www.procyclingstats.com/rider/brendan-johnston" TargetMode="External"/><Relationship Id="rId268" Type="http://schemas.openxmlformats.org/officeDocument/2006/relationships/hyperlink" Target="https://www.procyclingstats.com/rider/victor-langellotti" TargetMode="External"/><Relationship Id="rId32" Type="http://schemas.openxmlformats.org/officeDocument/2006/relationships/hyperlink" Target="https://www.procyclingstats.com/rider/kevin-vauquelin" TargetMode="External"/><Relationship Id="rId74" Type="http://schemas.openxmlformats.org/officeDocument/2006/relationships/hyperlink" Target="https://www.procyclingstats.com/rider/thomas-pesenti" TargetMode="External"/><Relationship Id="rId128" Type="http://schemas.openxmlformats.org/officeDocument/2006/relationships/hyperlink" Target="https://www.procyclingstats.com/rider/david-per" TargetMode="External"/><Relationship Id="rId335" Type="http://schemas.openxmlformats.org/officeDocument/2006/relationships/hyperlink" Target="https://www.procyclingstats.com/rider/davide-de-cassan" TargetMode="External"/><Relationship Id="rId5" Type="http://schemas.openxmlformats.org/officeDocument/2006/relationships/hyperlink" Target="https://www.procyclingstats.com/rider/alexandre-geniez" TargetMode="External"/><Relationship Id="rId181" Type="http://schemas.openxmlformats.org/officeDocument/2006/relationships/hyperlink" Target="https://www.procyclingstats.com/rider/paul-hennequin" TargetMode="External"/><Relationship Id="rId237" Type="http://schemas.openxmlformats.org/officeDocument/2006/relationships/hyperlink" Target="https://www.procyclingstats.com/rider/andzs-flaksis" TargetMode="External"/><Relationship Id="rId279" Type="http://schemas.openxmlformats.org/officeDocument/2006/relationships/hyperlink" Target="https://www.procyclingstats.com/rider/axel-mariault" TargetMode="External"/><Relationship Id="rId43" Type="http://schemas.openxmlformats.org/officeDocument/2006/relationships/hyperlink" Target="https://www.procyclingstats.com/rider/paul-lapeira" TargetMode="External"/><Relationship Id="rId139" Type="http://schemas.openxmlformats.org/officeDocument/2006/relationships/hyperlink" Target="https://www.procyclingstats.com/rider/james-fouche" TargetMode="External"/><Relationship Id="rId290" Type="http://schemas.openxmlformats.org/officeDocument/2006/relationships/hyperlink" Target="https://www.procyclingstats.com/rider/jordan-jegat" TargetMode="External"/><Relationship Id="rId304" Type="http://schemas.openxmlformats.org/officeDocument/2006/relationships/hyperlink" Target="https://www.procyclingstats.com/rider/jordan-labrosse" TargetMode="External"/><Relationship Id="rId346" Type="http://schemas.openxmlformats.org/officeDocument/2006/relationships/hyperlink" Target="https://www.procyclingstats.com/rider/sarbast-issa" TargetMode="External"/><Relationship Id="rId85" Type="http://schemas.openxmlformats.org/officeDocument/2006/relationships/hyperlink" Target="https://www.procyclingstats.com/rider/anton-palzer" TargetMode="External"/><Relationship Id="rId150" Type="http://schemas.openxmlformats.org/officeDocument/2006/relationships/hyperlink" Target="https://www.procyclingstats.com/rider/unai-iribar-jauregi" TargetMode="External"/><Relationship Id="rId192" Type="http://schemas.openxmlformats.org/officeDocument/2006/relationships/hyperlink" Target="https://www.procyclingstats.com/rider/oliver-stockwell" TargetMode="External"/><Relationship Id="rId206" Type="http://schemas.openxmlformats.org/officeDocument/2006/relationships/hyperlink" Target="https://www.procyclingstats.com/rider/viktor-potocki" TargetMode="External"/><Relationship Id="rId248" Type="http://schemas.openxmlformats.org/officeDocument/2006/relationships/hyperlink" Target="https://www.procyclingstats.com/rider/jan-kaspar" TargetMode="External"/><Relationship Id="rId12" Type="http://schemas.openxmlformats.org/officeDocument/2006/relationships/hyperlink" Target="https://www.procyclingstats.com/rider/adne-holter" TargetMode="External"/><Relationship Id="rId108" Type="http://schemas.openxmlformats.org/officeDocument/2006/relationships/hyperlink" Target="https://www.procyclingstats.com/rider/kenneth-van-bilsen" TargetMode="External"/><Relationship Id="rId315" Type="http://schemas.openxmlformats.org/officeDocument/2006/relationships/hyperlink" Target="https://www.procyclingstats.com/rider/alec-segaert" TargetMode="External"/><Relationship Id="rId357" Type="http://schemas.openxmlformats.org/officeDocument/2006/relationships/hyperlink" Target="https://www.procyclingstats.com/rider/james-jobber" TargetMode="External"/><Relationship Id="rId54" Type="http://schemas.openxmlformats.org/officeDocument/2006/relationships/hyperlink" Target="https://www.procyclingstats.com/rider/donavan-grondin" TargetMode="External"/><Relationship Id="rId96" Type="http://schemas.openxmlformats.org/officeDocument/2006/relationships/hyperlink" Target="https://www.procyclingstats.com/rider/raymond-kreder" TargetMode="External"/><Relationship Id="rId161" Type="http://schemas.openxmlformats.org/officeDocument/2006/relationships/hyperlink" Target="https://www.procyclingstats.com/rider/ward-vanhoof" TargetMode="External"/><Relationship Id="rId217" Type="http://schemas.openxmlformats.org/officeDocument/2006/relationships/hyperlink" Target="https://www.procyclingstats.com/rider/regan-gough" TargetMode="External"/><Relationship Id="rId259" Type="http://schemas.openxmlformats.org/officeDocument/2006/relationships/hyperlink" Target="https://www.procyclingstats.com/rider/kamil-malecki" TargetMode="External"/><Relationship Id="rId23" Type="http://schemas.openxmlformats.org/officeDocument/2006/relationships/hyperlink" Target="https://www.procyclingstats.com/rider/jonathan-couanon" TargetMode="External"/><Relationship Id="rId119" Type="http://schemas.openxmlformats.org/officeDocument/2006/relationships/hyperlink" Target="https://www.procyclingstats.com/rider/fran-miholjevic" TargetMode="External"/><Relationship Id="rId270" Type="http://schemas.openxmlformats.org/officeDocument/2006/relationships/hyperlink" Target="https://www.procyclingstats.com/rider/goncalo-leaca" TargetMode="External"/><Relationship Id="rId326" Type="http://schemas.openxmlformats.org/officeDocument/2006/relationships/hyperlink" Target="https://www.procyclingstats.com/rider/darren-rafferty" TargetMode="External"/><Relationship Id="rId65" Type="http://schemas.openxmlformats.org/officeDocument/2006/relationships/hyperlink" Target="https://www.procyclingstats.com/rider/flavien-maurelet" TargetMode="External"/><Relationship Id="rId130" Type="http://schemas.openxmlformats.org/officeDocument/2006/relationships/hyperlink" Target="https://www.procyclingstats.com/rider/tilen-finkst" TargetMode="External"/><Relationship Id="rId368" Type="http://schemas.openxmlformats.org/officeDocument/2006/relationships/hyperlink" Target="https://www.procyclingstats.com/rider/lucas-de-rossi" TargetMode="External"/><Relationship Id="rId172" Type="http://schemas.openxmlformats.org/officeDocument/2006/relationships/hyperlink" Target="https://www.procyclingstats.com/rider/pavel-bittner" TargetMode="External"/><Relationship Id="rId228" Type="http://schemas.openxmlformats.org/officeDocument/2006/relationships/hyperlink" Target="https://www.procyclingstats.com/rider/tyler-stites" TargetMode="External"/><Relationship Id="rId281" Type="http://schemas.openxmlformats.org/officeDocument/2006/relationships/hyperlink" Target="https://www.procyclingstats.com/rider/magnus-henneberg" TargetMode="External"/><Relationship Id="rId337" Type="http://schemas.openxmlformats.org/officeDocument/2006/relationships/hyperlink" Target="https://www.procyclingstats.com/rider/kasper-viberg-sogaard" TargetMode="External"/><Relationship Id="rId34" Type="http://schemas.openxmlformats.org/officeDocument/2006/relationships/hyperlink" Target="https://www.procyclingstats.com/rider/henri-vandenabeele" TargetMode="External"/><Relationship Id="rId76" Type="http://schemas.openxmlformats.org/officeDocument/2006/relationships/hyperlink" Target="https://www.procyclingstats.com/rider/nicola-conci" TargetMode="External"/><Relationship Id="rId141" Type="http://schemas.openxmlformats.org/officeDocument/2006/relationships/hyperlink" Target="https://www.procyclingstats.com/rider/nils-nyborg-broge" TargetMode="External"/><Relationship Id="rId7" Type="http://schemas.openxmlformats.org/officeDocument/2006/relationships/hyperlink" Target="https://www.procyclingstats.com/rider/pau-miquel-delgado" TargetMode="External"/><Relationship Id="rId183" Type="http://schemas.openxmlformats.org/officeDocument/2006/relationships/hyperlink" Target="https://www.procyclingstats.com/rider/jorge-arcas" TargetMode="External"/><Relationship Id="rId239" Type="http://schemas.openxmlformats.org/officeDocument/2006/relationships/hyperlink" Target="https://www.procyclingstats.com/rider/noe-ury" TargetMode="External"/><Relationship Id="rId250" Type="http://schemas.openxmlformats.org/officeDocument/2006/relationships/hyperlink" Target="https://www.procyclingstats.com/rider/archie-ryan" TargetMode="External"/><Relationship Id="rId292" Type="http://schemas.openxmlformats.org/officeDocument/2006/relationships/hyperlink" Target="https://www.procyclingstats.com/rider/jakob-gessner" TargetMode="External"/><Relationship Id="rId306" Type="http://schemas.openxmlformats.org/officeDocument/2006/relationships/hyperlink" Target="https://www.procyclingstats.com/rider/baptiste-vadic" TargetMode="External"/><Relationship Id="rId45" Type="http://schemas.openxmlformats.org/officeDocument/2006/relationships/hyperlink" Target="https://www.procyclingstats.com/rider/pavel-kochetkov" TargetMode="External"/><Relationship Id="rId87" Type="http://schemas.openxmlformats.org/officeDocument/2006/relationships/hyperlink" Target="https://www.procyclingstats.com/rider/muradjan-halmuratov" TargetMode="External"/><Relationship Id="rId110" Type="http://schemas.openxmlformats.org/officeDocument/2006/relationships/hyperlink" Target="https://www.procyclingstats.com/rider/michael-freiberg" TargetMode="External"/><Relationship Id="rId348" Type="http://schemas.openxmlformats.org/officeDocument/2006/relationships/hyperlink" Target="https://www.procyclingstats.com/rider/tim-torn-teutenberg" TargetMode="External"/><Relationship Id="rId152" Type="http://schemas.openxmlformats.org/officeDocument/2006/relationships/hyperlink" Target="https://www.procyclingstats.com/rider/valere-thiebaud" TargetMode="External"/><Relationship Id="rId194" Type="http://schemas.openxmlformats.org/officeDocument/2006/relationships/hyperlink" Target="https://www.procyclingstats.com/rider/thijs-aerts" TargetMode="External"/><Relationship Id="rId208" Type="http://schemas.openxmlformats.org/officeDocument/2006/relationships/hyperlink" Target="https://www.procyclingstats.com/rider/simon-vitzthum" TargetMode="External"/><Relationship Id="rId261" Type="http://schemas.openxmlformats.org/officeDocument/2006/relationships/hyperlink" Target="https://www.procyclingstats.com/rider/hannes-wilksch" TargetMode="External"/><Relationship Id="rId14" Type="http://schemas.openxmlformats.org/officeDocument/2006/relationships/hyperlink" Target="https://www.procyclingstats.com/rider/luis-joe-luhrs" TargetMode="External"/><Relationship Id="rId56" Type="http://schemas.openxmlformats.org/officeDocument/2006/relationships/hyperlink" Target="https://www.procyclingstats.com/rider/victor-koretzky" TargetMode="External"/><Relationship Id="rId317" Type="http://schemas.openxmlformats.org/officeDocument/2006/relationships/hyperlink" Target="https://www.procyclingstats.com/rider/harold-martin-lopez" TargetMode="External"/><Relationship Id="rId359" Type="http://schemas.openxmlformats.org/officeDocument/2006/relationships/hyperlink" Target="https://www.procyclingstats.com/rider/tadaaki-nakai" TargetMode="External"/><Relationship Id="rId98" Type="http://schemas.openxmlformats.org/officeDocument/2006/relationships/hyperlink" Target="https://www.procyclingstats.com/rider/mohd-elmi-jumari" TargetMode="External"/><Relationship Id="rId121" Type="http://schemas.openxmlformats.org/officeDocument/2006/relationships/hyperlink" Target="https://www.procyclingstats.com/rider/german-dario-gomez" TargetMode="External"/><Relationship Id="rId163" Type="http://schemas.openxmlformats.org/officeDocument/2006/relationships/hyperlink" Target="https://www.procyclingstats.com/rider/nicolas-dalla-valle" TargetMode="External"/><Relationship Id="rId219" Type="http://schemas.openxmlformats.org/officeDocument/2006/relationships/hyperlink" Target="https://www.procyclingstats.com/rider/byron-munton" TargetMode="External"/><Relationship Id="rId230" Type="http://schemas.openxmlformats.org/officeDocument/2006/relationships/hyperlink" Target="https://www.procyclingstats.com/rider/tiago-antunes" TargetMode="External"/><Relationship Id="rId25" Type="http://schemas.openxmlformats.org/officeDocument/2006/relationships/hyperlink" Target="https://www.procyclingstats.com/rider/jon-barrenetxea-golzarri" TargetMode="External"/><Relationship Id="rId67" Type="http://schemas.openxmlformats.org/officeDocument/2006/relationships/hyperlink" Target="https://www.procyclingstats.com/rider/tord-gudmestad" TargetMode="External"/><Relationship Id="rId272" Type="http://schemas.openxmlformats.org/officeDocument/2006/relationships/hyperlink" Target="https://www.procyclingstats.com/rider/jesus-del-pino" TargetMode="External"/><Relationship Id="rId328" Type="http://schemas.openxmlformats.org/officeDocument/2006/relationships/hyperlink" Target="https://www.procyclingstats.com/rider/matthew-teggart" TargetMode="External"/><Relationship Id="rId132" Type="http://schemas.openxmlformats.org/officeDocument/2006/relationships/hyperlink" Target="https://www.procyclingstats.com/rider/francesco-di-felice" TargetMode="External"/><Relationship Id="rId174" Type="http://schemas.openxmlformats.org/officeDocument/2006/relationships/hyperlink" Target="https://www.procyclingstats.com/rider/madis-mihkels" TargetMode="External"/><Relationship Id="rId241" Type="http://schemas.openxmlformats.org/officeDocument/2006/relationships/hyperlink" Target="https://www.procyclingstats.com/rider/gregor-muhlberger" TargetMode="External"/><Relationship Id="rId15" Type="http://schemas.openxmlformats.org/officeDocument/2006/relationships/hyperlink" Target="https://www.procyclingstats.com/rider/oscar-pelegri" TargetMode="External"/><Relationship Id="rId36" Type="http://schemas.openxmlformats.org/officeDocument/2006/relationships/hyperlink" Target="https://www.procyclingstats.com/rider/joao-matias" TargetMode="External"/><Relationship Id="rId57" Type="http://schemas.openxmlformats.org/officeDocument/2006/relationships/hyperlink" Target="https://www.procyclingstats.com/rider/joren-bloem2" TargetMode="External"/><Relationship Id="rId262" Type="http://schemas.openxmlformats.org/officeDocument/2006/relationships/hyperlink" Target="https://www.procyclingstats.com/rider/louis-richard" TargetMode="External"/><Relationship Id="rId283" Type="http://schemas.openxmlformats.org/officeDocument/2006/relationships/hyperlink" Target="https://www.procyclingstats.com/rider/anders-foldager" TargetMode="External"/><Relationship Id="rId318" Type="http://schemas.openxmlformats.org/officeDocument/2006/relationships/hyperlink" Target="https://www.procyclingstats.com/rider/lennert-van-eetvelt" TargetMode="External"/><Relationship Id="rId339" Type="http://schemas.openxmlformats.org/officeDocument/2006/relationships/hyperlink" Target="https://www.procyclingstats.com/rider/brandon-smith-rivera-vargas" TargetMode="External"/><Relationship Id="rId78" Type="http://schemas.openxmlformats.org/officeDocument/2006/relationships/hyperlink" Target="https://www.procyclingstats.com/rider/edoardo-zardini" TargetMode="External"/><Relationship Id="rId99" Type="http://schemas.openxmlformats.org/officeDocument/2006/relationships/hyperlink" Target="https://www.procyclingstats.com/rider/nattapol-jumchat" TargetMode="External"/><Relationship Id="rId101" Type="http://schemas.openxmlformats.org/officeDocument/2006/relationships/hyperlink" Target="https://www.procyclingstats.com/rider/valentin-midey" TargetMode="External"/><Relationship Id="rId122" Type="http://schemas.openxmlformats.org/officeDocument/2006/relationships/hyperlink" Target="https://www.procyclingstats.com/rider/jaka-spoljar" TargetMode="External"/><Relationship Id="rId143" Type="http://schemas.openxmlformats.org/officeDocument/2006/relationships/hyperlink" Target="https://www.procyclingstats.com/rider/attilio-viviani" TargetMode="External"/><Relationship Id="rId164" Type="http://schemas.openxmlformats.org/officeDocument/2006/relationships/hyperlink" Target="https://www.procyclingstats.com/rider/lauro-cesar-chaman" TargetMode="External"/><Relationship Id="rId185" Type="http://schemas.openxmlformats.org/officeDocument/2006/relationships/hyperlink" Target="https://www.procyclingstats.com/rider/michael-hepburn" TargetMode="External"/><Relationship Id="rId350" Type="http://schemas.openxmlformats.org/officeDocument/2006/relationships/hyperlink" Target="https://www.procyclingstats.com/rider/hayato-okamoto" TargetMode="External"/><Relationship Id="rId9" Type="http://schemas.openxmlformats.org/officeDocument/2006/relationships/hyperlink" Target="https://www.procyclingstats.com/rider/benjamin-perry" TargetMode="External"/><Relationship Id="rId210" Type="http://schemas.openxmlformats.org/officeDocument/2006/relationships/hyperlink" Target="https://www.procyclingstats.com/rider/xabier-mikel-azparren-irurzun" TargetMode="External"/><Relationship Id="rId26" Type="http://schemas.openxmlformats.org/officeDocument/2006/relationships/hyperlink" Target="https://www.procyclingstats.com/rider/lindsay-de-vylder" TargetMode="External"/><Relationship Id="rId231" Type="http://schemas.openxmlformats.org/officeDocument/2006/relationships/hyperlink" Target="https://www.procyclingstats.com/rider/fabio-manuel-fernandes-costa" TargetMode="External"/><Relationship Id="rId252" Type="http://schemas.openxmlformats.org/officeDocument/2006/relationships/hyperlink" Target="https://www.procyclingstats.com/rider/bastien-tronchon" TargetMode="External"/><Relationship Id="rId273" Type="http://schemas.openxmlformats.org/officeDocument/2006/relationships/hyperlink" Target="https://www.procyclingstats.com/rider/helder-goncalves" TargetMode="External"/><Relationship Id="rId294" Type="http://schemas.openxmlformats.org/officeDocument/2006/relationships/hyperlink" Target="https://www.procyclingstats.com/rider/frederik-rasmann" TargetMode="External"/><Relationship Id="rId308" Type="http://schemas.openxmlformats.org/officeDocument/2006/relationships/hyperlink" Target="https://www.procyclingstats.com/rider/thomas-gloag" TargetMode="External"/><Relationship Id="rId329" Type="http://schemas.openxmlformats.org/officeDocument/2006/relationships/hyperlink" Target="https://www.procyclingstats.com/rider/pierre-gautherat" TargetMode="External"/><Relationship Id="rId47" Type="http://schemas.openxmlformats.org/officeDocument/2006/relationships/hyperlink" Target="https://www.procyclingstats.com/rider/sandy-dujardin" TargetMode="External"/><Relationship Id="rId68" Type="http://schemas.openxmlformats.org/officeDocument/2006/relationships/hyperlink" Target="https://www.procyclingstats.com/rider/hugo-page" TargetMode="External"/><Relationship Id="rId89" Type="http://schemas.openxmlformats.org/officeDocument/2006/relationships/hyperlink" Target="https://www.procyclingstats.com/rider/jambaljamts-sainbayar" TargetMode="External"/><Relationship Id="rId112" Type="http://schemas.openxmlformats.org/officeDocument/2006/relationships/hyperlink" Target="https://www.procyclingstats.com/rider/alastair-christie-johnston" TargetMode="External"/><Relationship Id="rId133" Type="http://schemas.openxmlformats.org/officeDocument/2006/relationships/hyperlink" Target="https://www.procyclingstats.com/rider/mihael-stajnar" TargetMode="External"/><Relationship Id="rId154" Type="http://schemas.openxmlformats.org/officeDocument/2006/relationships/hyperlink" Target="https://www.procyclingstats.com/rider/ben-healy" TargetMode="External"/><Relationship Id="rId175" Type="http://schemas.openxmlformats.org/officeDocument/2006/relationships/hyperlink" Target="https://www.procyclingstats.com/rider/tomas-barta" TargetMode="External"/><Relationship Id="rId340" Type="http://schemas.openxmlformats.org/officeDocument/2006/relationships/hyperlink" Target="https://www.procyclingstats.com/rider/jean-claude-nzafashwanayo" TargetMode="External"/><Relationship Id="rId361" Type="http://schemas.openxmlformats.org/officeDocument/2006/relationships/hyperlink" Target="https://www.procyclingstats.com/rider/matheo-vercher" TargetMode="External"/><Relationship Id="rId196" Type="http://schemas.openxmlformats.org/officeDocument/2006/relationships/hyperlink" Target="https://www.procyclingstats.com/rider/tomas-kopecky" TargetMode="External"/><Relationship Id="rId200" Type="http://schemas.openxmlformats.org/officeDocument/2006/relationships/hyperlink" Target="https://www.procyclingstats.com/rider/roel-van-sintmaartensdijk" TargetMode="External"/><Relationship Id="rId16" Type="http://schemas.openxmlformats.org/officeDocument/2006/relationships/hyperlink" Target="https://www.procyclingstats.com/rider/tobias-ludvigsson" TargetMode="External"/><Relationship Id="rId221" Type="http://schemas.openxmlformats.org/officeDocument/2006/relationships/hyperlink" Target="https://www.procyclingstats.com/rider/jan-andrej-cully" TargetMode="External"/><Relationship Id="rId242" Type="http://schemas.openxmlformats.org/officeDocument/2006/relationships/hyperlink" Target="https://www.procyclingstats.com/rider/lukas-meiler" TargetMode="External"/><Relationship Id="rId263" Type="http://schemas.openxmlformats.org/officeDocument/2006/relationships/hyperlink" Target="https://www.procyclingstats.com/rider/oliver-rees" TargetMode="External"/><Relationship Id="rId284" Type="http://schemas.openxmlformats.org/officeDocument/2006/relationships/hyperlink" Target="https://www.procyclingstats.com/rider/jacob-ahlsson" TargetMode="External"/><Relationship Id="rId319" Type="http://schemas.openxmlformats.org/officeDocument/2006/relationships/hyperlink" Target="https://www.procyclingstats.com/rider/ryan-kamp" TargetMode="External"/><Relationship Id="rId37" Type="http://schemas.openxmlformats.org/officeDocument/2006/relationships/hyperlink" Target="https://www.procyclingstats.com/rider/pedro-pinto2" TargetMode="External"/><Relationship Id="rId58" Type="http://schemas.openxmlformats.org/officeDocument/2006/relationships/hyperlink" Target="https://www.procyclingstats.com/rider/rick-ottema" TargetMode="External"/><Relationship Id="rId79" Type="http://schemas.openxmlformats.org/officeDocument/2006/relationships/hyperlink" Target="https://www.procyclingstats.com/rider/robin-froidevaux" TargetMode="External"/><Relationship Id="rId102" Type="http://schemas.openxmlformats.org/officeDocument/2006/relationships/hyperlink" Target="https://www.procyclingstats.com/rider/keon-woo-park" TargetMode="External"/><Relationship Id="rId123" Type="http://schemas.openxmlformats.org/officeDocument/2006/relationships/hyperlink" Target="https://www.procyclingstats.com/rider/filippo-fortin" TargetMode="External"/><Relationship Id="rId144" Type="http://schemas.openxmlformats.org/officeDocument/2006/relationships/hyperlink" Target="https://www.procyclingstats.com/rider/hakon-aalrust" TargetMode="External"/><Relationship Id="rId330" Type="http://schemas.openxmlformats.org/officeDocument/2006/relationships/hyperlink" Target="https://www.procyclingstats.com/rider/ramon-sinkeldam" TargetMode="External"/><Relationship Id="rId90" Type="http://schemas.openxmlformats.org/officeDocument/2006/relationships/hyperlink" Target="https://www.procyclingstats.com/rider/igor-chzhan" TargetMode="External"/><Relationship Id="rId165" Type="http://schemas.openxmlformats.org/officeDocument/2006/relationships/hyperlink" Target="https://www.procyclingstats.com/rider/emiliano-contreras" TargetMode="External"/><Relationship Id="rId186" Type="http://schemas.openxmlformats.org/officeDocument/2006/relationships/hyperlink" Target="https://www.procyclingstats.com/rider/mikael-cherel" TargetMode="External"/><Relationship Id="rId351" Type="http://schemas.openxmlformats.org/officeDocument/2006/relationships/hyperlink" Target="https://www.procyclingstats.com/rider/sam-culverwell" TargetMode="External"/><Relationship Id="rId211" Type="http://schemas.openxmlformats.org/officeDocument/2006/relationships/hyperlink" Target="https://www.procyclingstats.com/rider/truls-nordhagen" TargetMode="External"/><Relationship Id="rId232" Type="http://schemas.openxmlformats.org/officeDocument/2006/relationships/hyperlink" Target="https://www.procyclingstats.com/rider/richard-huera" TargetMode="External"/><Relationship Id="rId253" Type="http://schemas.openxmlformats.org/officeDocument/2006/relationships/hyperlink" Target="https://www.procyclingstats.com/rider/valentin-retailleau" TargetMode="External"/><Relationship Id="rId274" Type="http://schemas.openxmlformats.org/officeDocument/2006/relationships/hyperlink" Target="https://www.procyclingstats.com/rider/joao-medeiros" TargetMode="External"/><Relationship Id="rId295" Type="http://schemas.openxmlformats.org/officeDocument/2006/relationships/hyperlink" Target="https://www.procyclingstats.com/rider/arnaud-de-lie" TargetMode="External"/><Relationship Id="rId309" Type="http://schemas.openxmlformats.org/officeDocument/2006/relationships/hyperlink" Target="https://www.procyclingstats.com/rider/maximilian-schmidbauer" TargetMode="External"/><Relationship Id="rId27" Type="http://schemas.openxmlformats.org/officeDocument/2006/relationships/hyperlink" Target="https://www.procyclingstats.com/rider/magnus-sheffield" TargetMode="External"/><Relationship Id="rId48" Type="http://schemas.openxmlformats.org/officeDocument/2006/relationships/hyperlink" Target="https://www.procyclingstats.com/rider/andre-drege" TargetMode="External"/><Relationship Id="rId69" Type="http://schemas.openxmlformats.org/officeDocument/2006/relationships/hyperlink" Target="https://www.procyclingstats.com/rider/fabien-grellier" TargetMode="External"/><Relationship Id="rId113" Type="http://schemas.openxmlformats.org/officeDocument/2006/relationships/hyperlink" Target="https://www.procyclingstats.com/rider/noah-granigan" TargetMode="External"/><Relationship Id="rId134" Type="http://schemas.openxmlformats.org/officeDocument/2006/relationships/hyperlink" Target="https://www.procyclingstats.com/rider/bauyrzhan-zhaparuly" TargetMode="External"/><Relationship Id="rId320" Type="http://schemas.openxmlformats.org/officeDocument/2006/relationships/hyperlink" Target="https://www.procyclingstats.com/rider/alexandre-balmer" TargetMode="External"/><Relationship Id="rId80" Type="http://schemas.openxmlformats.org/officeDocument/2006/relationships/hyperlink" Target="https://www.procyclingstats.com/rider/alessandro-verre" TargetMode="External"/><Relationship Id="rId155" Type="http://schemas.openxmlformats.org/officeDocument/2006/relationships/hyperlink" Target="https://www.procyclingstats.com/rider/jenno-berckmoes" TargetMode="External"/><Relationship Id="rId176" Type="http://schemas.openxmlformats.org/officeDocument/2006/relationships/hyperlink" Target="https://www.procyclingstats.com/rider/ukko-iisakki-peltonen" TargetMode="External"/><Relationship Id="rId197" Type="http://schemas.openxmlformats.org/officeDocument/2006/relationships/hyperlink" Target="https://www.procyclingstats.com/rider/alexander-salby" TargetMode="External"/><Relationship Id="rId341" Type="http://schemas.openxmlformats.org/officeDocument/2006/relationships/hyperlink" Target="https://www.procyclingstats.com/rider/hossein-nateghi" TargetMode="External"/><Relationship Id="rId362" Type="http://schemas.openxmlformats.org/officeDocument/2006/relationships/hyperlink" Target="https://www.procyclingstats.com/rider/yukiya-arashiro" TargetMode="External"/><Relationship Id="rId201" Type="http://schemas.openxmlformats.org/officeDocument/2006/relationships/hyperlink" Target="https://www.procyclingstats.com/rider/jean-goubert" TargetMode="External"/><Relationship Id="rId222" Type="http://schemas.openxmlformats.org/officeDocument/2006/relationships/hyperlink" Target="https://www.procyclingstats.com/rider/marek-canecky" TargetMode="External"/><Relationship Id="rId243" Type="http://schemas.openxmlformats.org/officeDocument/2006/relationships/hyperlink" Target="https://www.procyclingstats.com/rider/johannes-adamietz" TargetMode="External"/><Relationship Id="rId264" Type="http://schemas.openxmlformats.org/officeDocument/2006/relationships/hyperlink" Target="https://www.procyclingstats.com/rider/scott-mcgill" TargetMode="External"/><Relationship Id="rId285" Type="http://schemas.openxmlformats.org/officeDocument/2006/relationships/hyperlink" Target="https://www.procyclingstats.com/rider/jakub-otruba" TargetMode="External"/><Relationship Id="rId17" Type="http://schemas.openxmlformats.org/officeDocument/2006/relationships/hyperlink" Target="https://www.procyclingstats.com/rider/tom-mainguenaud" TargetMode="External"/><Relationship Id="rId38" Type="http://schemas.openxmlformats.org/officeDocument/2006/relationships/hyperlink" Target="https://www.procyclingstats.com/rider/johannes-staune-mittet" TargetMode="External"/><Relationship Id="rId59" Type="http://schemas.openxmlformats.org/officeDocument/2006/relationships/hyperlink" Target="https://www.procyclingstats.com/rider/luca-rastelli" TargetMode="External"/><Relationship Id="rId103" Type="http://schemas.openxmlformats.org/officeDocument/2006/relationships/hyperlink" Target="https://www.procyclingstats.com/rider/yuma-koishi" TargetMode="External"/><Relationship Id="rId124" Type="http://schemas.openxmlformats.org/officeDocument/2006/relationships/hyperlink" Target="https://www.procyclingstats.com/rider/bartosz-rudyk" TargetMode="External"/><Relationship Id="rId310" Type="http://schemas.openxmlformats.org/officeDocument/2006/relationships/hyperlink" Target="https://www.procyclingstats.com/rider/william-junior-lecerf" TargetMode="External"/><Relationship Id="rId70" Type="http://schemas.openxmlformats.org/officeDocument/2006/relationships/hyperlink" Target="https://www.procyclingstats.com/rider/alan-jousseaume" TargetMode="External"/><Relationship Id="rId91" Type="http://schemas.openxmlformats.org/officeDocument/2006/relationships/hyperlink" Target="https://www.procyclingstats.com/rider/bilguunjargal-erdenebat" TargetMode="External"/><Relationship Id="rId145" Type="http://schemas.openxmlformats.org/officeDocument/2006/relationships/hyperlink" Target="https://www.procyclingstats.com/rider/mark-stewart" TargetMode="External"/><Relationship Id="rId166" Type="http://schemas.openxmlformats.org/officeDocument/2006/relationships/hyperlink" Target="https://www.procyclingstats.com/rider/sixto-nunez" TargetMode="External"/><Relationship Id="rId187" Type="http://schemas.openxmlformats.org/officeDocument/2006/relationships/hyperlink" Target="https://www.procyclingstats.com/rider/alessio-martinelli" TargetMode="External"/><Relationship Id="rId331" Type="http://schemas.openxmlformats.org/officeDocument/2006/relationships/hyperlink" Target="https://www.procyclingstats.com/rider/haest-jasper" TargetMode="External"/><Relationship Id="rId352" Type="http://schemas.openxmlformats.org/officeDocument/2006/relationships/hyperlink" Target="https://www.procyclingstats.com/rider/benjamin-dyball" TargetMode="External"/><Relationship Id="rId1" Type="http://schemas.openxmlformats.org/officeDocument/2006/relationships/hyperlink" Target="https://www.procyclingstats.com/rider/kristian-aasvold" TargetMode="External"/><Relationship Id="rId212" Type="http://schemas.openxmlformats.org/officeDocument/2006/relationships/hyperlink" Target="https://www.procyclingstats.com/rider/george-simpson" TargetMode="External"/><Relationship Id="rId233" Type="http://schemas.openxmlformats.org/officeDocument/2006/relationships/hyperlink" Target="https://www.procyclingstats.com/rider/cormac-mcgeough" TargetMode="External"/><Relationship Id="rId254" Type="http://schemas.openxmlformats.org/officeDocument/2006/relationships/hyperlink" Target="https://www.procyclingstats.com/rider/pieter-serry" TargetMode="External"/><Relationship Id="rId28" Type="http://schemas.openxmlformats.org/officeDocument/2006/relationships/hyperlink" Target="https://www.procyclingstats.com/rider/ben-turner" TargetMode="External"/><Relationship Id="rId49" Type="http://schemas.openxmlformats.org/officeDocument/2006/relationships/hyperlink" Target="https://www.procyclingstats.com/rider/el-houcaine-sabbahi" TargetMode="External"/><Relationship Id="rId114" Type="http://schemas.openxmlformats.org/officeDocument/2006/relationships/hyperlink" Target="https://www.procyclingstats.com/rider/miguel-angel-fernandez-ruiz" TargetMode="External"/><Relationship Id="rId275" Type="http://schemas.openxmlformats.org/officeDocument/2006/relationships/hyperlink" Target="https://www.procyclingstats.com/rider/gleb-syritsa" TargetMode="External"/><Relationship Id="rId296" Type="http://schemas.openxmlformats.org/officeDocument/2006/relationships/hyperlink" Target="https://www.procyclingstats.com/rider/loe-van-belle" TargetMode="External"/><Relationship Id="rId300" Type="http://schemas.openxmlformats.org/officeDocument/2006/relationships/hyperlink" Target="https://www.procyclingstats.com/rider/davide-dapporto" TargetMode="External"/><Relationship Id="rId60" Type="http://schemas.openxmlformats.org/officeDocument/2006/relationships/hyperlink" Target="https://www.procyclingstats.com/rider/diego-rosa" TargetMode="External"/><Relationship Id="rId81" Type="http://schemas.openxmlformats.org/officeDocument/2006/relationships/hyperlink" Target="https://www.procyclingstats.com/rider/gustav-basson" TargetMode="External"/><Relationship Id="rId135" Type="http://schemas.openxmlformats.org/officeDocument/2006/relationships/hyperlink" Target="https://www.procyclingstats.com/rider/jimmy-janssens" TargetMode="External"/><Relationship Id="rId156" Type="http://schemas.openxmlformats.org/officeDocument/2006/relationships/hyperlink" Target="https://www.procyclingstats.com/rider/milan-fretin" TargetMode="External"/><Relationship Id="rId177" Type="http://schemas.openxmlformats.org/officeDocument/2006/relationships/hyperlink" Target="https://www.procyclingstats.com/rider/peeter-pruus" TargetMode="External"/><Relationship Id="rId198" Type="http://schemas.openxmlformats.org/officeDocument/2006/relationships/hyperlink" Target="https://www.procyclingstats.com/rider/ceriel-desal" TargetMode="External"/><Relationship Id="rId321" Type="http://schemas.openxmlformats.org/officeDocument/2006/relationships/hyperlink" Target="https://www.procyclingstats.com/rider/robigzon-leandro-oyola" TargetMode="External"/><Relationship Id="rId342" Type="http://schemas.openxmlformats.org/officeDocument/2006/relationships/hyperlink" Target="https://www.procyclingstats.com/rider/yunus-emre-yilmaz" TargetMode="External"/><Relationship Id="rId363" Type="http://schemas.openxmlformats.org/officeDocument/2006/relationships/hyperlink" Target="https://www.procyclingstats.com/rider/francesco-busatto" TargetMode="External"/><Relationship Id="rId202" Type="http://schemas.openxmlformats.org/officeDocument/2006/relationships/hyperlink" Target="https://www.procyclingstats.com/rider/lasse-norman-hansen" TargetMode="External"/><Relationship Id="rId223" Type="http://schemas.openxmlformats.org/officeDocument/2006/relationships/hyperlink" Target="https://www.procyclingstats.com/rider/alexandar-richardson" TargetMode="External"/><Relationship Id="rId244" Type="http://schemas.openxmlformats.org/officeDocument/2006/relationships/hyperlink" Target="https://www.procyclingstats.com/rider/miquel-valls"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265" Type="http://schemas.openxmlformats.org/officeDocument/2006/relationships/hyperlink" Target="https://www.procyclingstats.com/rider/edwin-torres" TargetMode="External"/><Relationship Id="rId286" Type="http://schemas.openxmlformats.org/officeDocument/2006/relationships/hyperlink" Target="https://www.procyclingstats.com/rider/matic-zumer" TargetMode="External"/><Relationship Id="rId50" Type="http://schemas.openxmlformats.org/officeDocument/2006/relationships/hyperlink" Target="https://www.procyclingstats.com/rider/axel-laurance" TargetMode="External"/><Relationship Id="rId104" Type="http://schemas.openxmlformats.org/officeDocument/2006/relationships/hyperlink" Target="https://www.procyclingstats.com/rider/marcelo-felipe" TargetMode="External"/><Relationship Id="rId125" Type="http://schemas.openxmlformats.org/officeDocument/2006/relationships/hyperlink" Target="https://www.procyclingstats.com/rider/dusan-kalaba" TargetMode="External"/><Relationship Id="rId146" Type="http://schemas.openxmlformats.org/officeDocument/2006/relationships/hyperlink" Target="https://www.procyclingstats.com/rider/sander-lemmens" TargetMode="External"/><Relationship Id="rId167" Type="http://schemas.openxmlformats.org/officeDocument/2006/relationships/hyperlink" Target="https://www.procyclingstats.com/rider/andre-eduardo-gohr" TargetMode="External"/><Relationship Id="rId188" Type="http://schemas.openxmlformats.org/officeDocument/2006/relationships/hyperlink" Target="https://www.procyclingstats.com/rider/laurens-sweeck" TargetMode="External"/><Relationship Id="rId311" Type="http://schemas.openxmlformats.org/officeDocument/2006/relationships/hyperlink" Target="https://www.procyclingstats.com/rider/davide-piganzoli" TargetMode="External"/><Relationship Id="rId332" Type="http://schemas.openxmlformats.org/officeDocument/2006/relationships/hyperlink" Target="https://www.procyclingstats.com/rider/daan-van-sintmaartensdijk" TargetMode="External"/><Relationship Id="rId353" Type="http://schemas.openxmlformats.org/officeDocument/2006/relationships/hyperlink" Target="https://www.procyclingstats.com/rider/marcos-garcia"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13" Type="http://schemas.openxmlformats.org/officeDocument/2006/relationships/hyperlink" Target="https://www.procyclingstats.com/rider/kamil-gradek" TargetMode="External"/><Relationship Id="rId234" Type="http://schemas.openxmlformats.org/officeDocument/2006/relationships/hyperlink" Target="https://www.procyclingstats.com/rider/matej-zahalka"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55" Type="http://schemas.openxmlformats.org/officeDocument/2006/relationships/hyperlink" Target="https://www.procyclingstats.com/rider/alex-martin-gutierrez" TargetMode="External"/><Relationship Id="rId276" Type="http://schemas.openxmlformats.org/officeDocument/2006/relationships/hyperlink" Target="https://www.procyclingstats.com/rider/blake-quick" TargetMode="External"/><Relationship Id="rId297" Type="http://schemas.openxmlformats.org/officeDocument/2006/relationships/hyperlink" Target="https://www.procyclingstats.com/rider/sebastian-kolze-changizi" TargetMode="External"/><Relationship Id="rId40" Type="http://schemas.openxmlformats.org/officeDocument/2006/relationships/hyperlink" Target="https://www.procyclingstats.com/rider/afonso-silva" TargetMode="External"/><Relationship Id="rId115" Type="http://schemas.openxmlformats.org/officeDocument/2006/relationships/hyperlink" Target="https://www.procyclingstats.com/rider/mustafa-sayar" TargetMode="External"/><Relationship Id="rId136" Type="http://schemas.openxmlformats.org/officeDocument/2006/relationships/hyperlink" Target="https://www.procyclingstats.com/rider/nans-peters" TargetMode="External"/><Relationship Id="rId157" Type="http://schemas.openxmlformats.org/officeDocument/2006/relationships/hyperlink" Target="https://www.procyclingstats.com/rider/alex-colman" TargetMode="External"/><Relationship Id="rId178" Type="http://schemas.openxmlformats.org/officeDocument/2006/relationships/hyperlink" Target="https://www.procyclingstats.com/rider/arne-peters" TargetMode="External"/><Relationship Id="rId301" Type="http://schemas.openxmlformats.org/officeDocument/2006/relationships/hyperlink" Target="https://www.procyclingstats.com/rider/stian-fredheim" TargetMode="External"/><Relationship Id="rId322" Type="http://schemas.openxmlformats.org/officeDocument/2006/relationships/hyperlink" Target="https://www.procyclingstats.com/rider/david-lozano" TargetMode="External"/><Relationship Id="rId343" Type="http://schemas.openxmlformats.org/officeDocument/2006/relationships/hyperlink" Target="https://www.procyclingstats.com/rider/saeid-safarzadeh" TargetMode="External"/><Relationship Id="rId364" Type="http://schemas.openxmlformats.org/officeDocument/2006/relationships/hyperlink" Target="https://www.procyclingstats.com/rider/craig-wiggins"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9" Type="http://schemas.openxmlformats.org/officeDocument/2006/relationships/hyperlink" Target="https://www.procyclingstats.com/rider/dimitri-peyskens" TargetMode="External"/><Relationship Id="rId203" Type="http://schemas.openxmlformats.org/officeDocument/2006/relationships/hyperlink" Target="https://www.procyclingstats.com/rider/alex-tolio" TargetMode="External"/><Relationship Id="rId19" Type="http://schemas.openxmlformats.org/officeDocument/2006/relationships/hyperlink" Target="https://www.procyclingstats.com/rider/paul-ourselin" TargetMode="External"/><Relationship Id="rId224" Type="http://schemas.openxmlformats.org/officeDocument/2006/relationships/hyperlink" Target="https://www.procyclingstats.com/rider/yeison-rincon" TargetMode="External"/><Relationship Id="rId245" Type="http://schemas.openxmlformats.org/officeDocument/2006/relationships/hyperlink" Target="https://www.procyclingstats.com/rider/jonathan-klever-caicedo" TargetMode="External"/><Relationship Id="rId266" Type="http://schemas.openxmlformats.org/officeDocument/2006/relationships/hyperlink" Target="https://www.procyclingstats.com/rider/jokin-murguialday-elorza" TargetMode="External"/><Relationship Id="rId287" Type="http://schemas.openxmlformats.org/officeDocument/2006/relationships/hyperlink" Target="https://www.procyclingstats.com/rider/ingvar-omarsson" TargetMode="External"/><Relationship Id="rId30" Type="http://schemas.openxmlformats.org/officeDocument/2006/relationships/hyperlink" Target="https://www.procyclingstats.com/rider/peio-goikoetxea" TargetMode="External"/><Relationship Id="rId105" Type="http://schemas.openxmlformats.org/officeDocument/2006/relationships/hyperlink" Target="https://www.procyclingstats.com/rider/muhammad-shaiful-adlan" TargetMode="External"/><Relationship Id="rId126" Type="http://schemas.openxmlformats.org/officeDocument/2006/relationships/hyperlink" Target="https://www.procyclingstats.com/rider/rainer-kepplinger" TargetMode="External"/><Relationship Id="rId147" Type="http://schemas.openxmlformats.org/officeDocument/2006/relationships/hyperlink" Target="https://www.procyclingstats.com/rider/embret-svestad-bardseng" TargetMode="External"/><Relationship Id="rId168" Type="http://schemas.openxmlformats.org/officeDocument/2006/relationships/hyperlink" Target="https://www.procyclingstats.com/rider/eddy-fine" TargetMode="External"/><Relationship Id="rId312" Type="http://schemas.openxmlformats.org/officeDocument/2006/relationships/hyperlink" Target="https://www.procyclingstats.com/rider/matthew-dinham" TargetMode="External"/><Relationship Id="rId333" Type="http://schemas.openxmlformats.org/officeDocument/2006/relationships/hyperlink" Target="https://www.procyclingstats.com/rider/peter-schulting" TargetMode="External"/><Relationship Id="rId354" Type="http://schemas.openxmlformats.org/officeDocument/2006/relationships/hyperlink" Target="https://www.procyclingstats.com/rider/stefan-bennett"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93" Type="http://schemas.openxmlformats.org/officeDocument/2006/relationships/hyperlink" Target="https://www.procyclingstats.com/rider/bart-lemmen" TargetMode="External"/><Relationship Id="rId189" Type="http://schemas.openxmlformats.org/officeDocument/2006/relationships/hyperlink" Target="https://www.procyclingstats.com/rider/riccardo-lucca" TargetMode="External"/><Relationship Id="rId3" Type="http://schemas.openxmlformats.org/officeDocument/2006/relationships/hyperlink" Target="https://www.procyclingstats.com/rider/ben-zwiehoff" TargetMode="External"/><Relationship Id="rId214" Type="http://schemas.openxmlformats.org/officeDocument/2006/relationships/hyperlink" Target="https://www.procyclingstats.com/rider/derek-gee" TargetMode="External"/><Relationship Id="rId235" Type="http://schemas.openxmlformats.org/officeDocument/2006/relationships/hyperlink" Target="https://www.procyclingstats.com/rider/artyom-zakharov" TargetMode="External"/><Relationship Id="rId256" Type="http://schemas.openxmlformats.org/officeDocument/2006/relationships/hyperlink" Target="https://www.procyclingstats.com/rider/sam-brand" TargetMode="External"/><Relationship Id="rId277" Type="http://schemas.openxmlformats.org/officeDocument/2006/relationships/hyperlink" Target="https://www.procyclingstats.com/rider/cedric-pries" TargetMode="External"/><Relationship Id="rId298" Type="http://schemas.openxmlformats.org/officeDocument/2006/relationships/hyperlink" Target="https://www.procyclingstats.com/rider/nicolas-david-gomez" TargetMode="External"/><Relationship Id="rId116" Type="http://schemas.openxmlformats.org/officeDocument/2006/relationships/hyperlink" Target="https://www.procyclingstats.com/rider/mario-aparicio-munoz" TargetMode="External"/><Relationship Id="rId137" Type="http://schemas.openxmlformats.org/officeDocument/2006/relationships/hyperlink" Target="https://www.procyclingstats.com/rider/william-barta" TargetMode="External"/><Relationship Id="rId158" Type="http://schemas.openxmlformats.org/officeDocument/2006/relationships/hyperlink" Target="https://www.procyclingstats.com/rider/louis-blouwe" TargetMode="External"/><Relationship Id="rId302" Type="http://schemas.openxmlformats.org/officeDocument/2006/relationships/hyperlink" Target="https://www.procyclingstats.com/rider/felix-stehli" TargetMode="External"/><Relationship Id="rId323" Type="http://schemas.openxmlformats.org/officeDocument/2006/relationships/hyperlink" Target="https://www.procyclingstats.com/rider/brendan-rhim" TargetMode="External"/><Relationship Id="rId344" Type="http://schemas.openxmlformats.org/officeDocument/2006/relationships/hyperlink" Target="https://www.procyclingstats.com/rider/thanakhan-chaiyasombat"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62" Type="http://schemas.openxmlformats.org/officeDocument/2006/relationships/hyperlink" Target="https://www.procyclingstats.com/rider/lewis-askey" TargetMode="External"/><Relationship Id="rId83" Type="http://schemas.openxmlformats.org/officeDocument/2006/relationships/hyperlink" Target="https://www.procyclingstats.com/rider/hamza-amari" TargetMode="External"/><Relationship Id="rId179" Type="http://schemas.openxmlformats.org/officeDocument/2006/relationships/hyperlink" Target="https://www.procyclingstats.com/rider/jakub-murias" TargetMode="External"/><Relationship Id="rId365" Type="http://schemas.openxmlformats.org/officeDocument/2006/relationships/hyperlink" Target="https://www.procyclingstats.com/rider/carter-bettles" TargetMode="External"/><Relationship Id="rId190" Type="http://schemas.openxmlformats.org/officeDocument/2006/relationships/hyperlink" Target="https://www.procyclingstats.com/rider/riccardo-verza-2" TargetMode="External"/><Relationship Id="rId204" Type="http://schemas.openxmlformats.org/officeDocument/2006/relationships/hyperlink" Target="https://www.procyclingstats.com/rider/vojtech-repa" TargetMode="External"/><Relationship Id="rId225" Type="http://schemas.openxmlformats.org/officeDocument/2006/relationships/hyperlink" Target="https://www.procyclingstats.com/rider/james-whelan" TargetMode="External"/><Relationship Id="rId246" Type="http://schemas.openxmlformats.org/officeDocument/2006/relationships/hyperlink" Target="https://www.procyclingstats.com/rider/juan-antonio-lopez-cozar-jaimez" TargetMode="External"/><Relationship Id="rId267" Type="http://schemas.openxmlformats.org/officeDocument/2006/relationships/hyperlink" Target="https://www.procyclingstats.com/rider/andoni-lopez-de-abetxuko-jimenez" TargetMode="External"/><Relationship Id="rId288" Type="http://schemas.openxmlformats.org/officeDocument/2006/relationships/hyperlink" Target="https://www.procyclingstats.com/rider/davide-bomboi" TargetMode="External"/><Relationship Id="rId106" Type="http://schemas.openxmlformats.org/officeDocument/2006/relationships/hyperlink" Target="https://www.procyclingstats.com/rider/mael-guegan" TargetMode="External"/><Relationship Id="rId127" Type="http://schemas.openxmlformats.org/officeDocument/2006/relationships/hyperlink" Target="https://www.procyclingstats.com/rider/walter-calzoni" TargetMode="External"/><Relationship Id="rId313" Type="http://schemas.openxmlformats.org/officeDocument/2006/relationships/hyperlink" Target="https://www.procyclingstats.com/rider/mathis-le-berre"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52" Type="http://schemas.openxmlformats.org/officeDocument/2006/relationships/hyperlink" Target="https://www.procyclingstats.com/rider/juan-diego-alba" TargetMode="External"/><Relationship Id="rId73" Type="http://schemas.openxmlformats.org/officeDocument/2006/relationships/hyperlink" Target="https://www.procyclingstats.com/rider/fabian-lienhard" TargetMode="External"/><Relationship Id="rId94" Type="http://schemas.openxmlformats.org/officeDocument/2006/relationships/hyperlink" Target="https://www.procyclingstats.com/rider/edoardo-zambanini" TargetMode="External"/><Relationship Id="rId148" Type="http://schemas.openxmlformats.org/officeDocument/2006/relationships/hyperlink" Target="https://www.procyclingstats.com/rider/antoine-huby" TargetMode="External"/><Relationship Id="rId169" Type="http://schemas.openxmlformats.org/officeDocument/2006/relationships/hyperlink" Target="https://www.procyclingstats.com/rider/christopher-lawless" TargetMode="External"/><Relationship Id="rId334" Type="http://schemas.openxmlformats.org/officeDocument/2006/relationships/hyperlink" Target="https://www.procyclingstats.com/rider/abel-balderstone-roumens" TargetMode="External"/><Relationship Id="rId355" Type="http://schemas.openxmlformats.org/officeDocument/2006/relationships/hyperlink" Target="https://www.procyclingstats.com/rider/chun-kai-feng" TargetMode="External"/><Relationship Id="rId4" Type="http://schemas.openxmlformats.org/officeDocument/2006/relationships/hyperlink" Target="https://www.procyclingstats.com/rider/arnaud-de-lie" TargetMode="External"/><Relationship Id="rId180" Type="http://schemas.openxmlformats.org/officeDocument/2006/relationships/hyperlink" Target="https://www.procyclingstats.com/rider/gilles-de-wilde" TargetMode="External"/><Relationship Id="rId215" Type="http://schemas.openxmlformats.org/officeDocument/2006/relationships/hyperlink" Target="https://www.procyclingstats.com/rider/matteo-dal-cin" TargetMode="External"/><Relationship Id="rId236" Type="http://schemas.openxmlformats.org/officeDocument/2006/relationships/hyperlink" Target="https://www.procyclingstats.com/rider/siim-kiskonen" TargetMode="External"/><Relationship Id="rId257" Type="http://schemas.openxmlformats.org/officeDocument/2006/relationships/hyperlink" Target="https://www.procyclingstats.com/rider/piotr-brozyna" TargetMode="External"/><Relationship Id="rId278" Type="http://schemas.openxmlformats.org/officeDocument/2006/relationships/hyperlink" Target="https://www.procyclingstats.com/rider/ylber-sefa" TargetMode="External"/><Relationship Id="rId303" Type="http://schemas.openxmlformats.org/officeDocument/2006/relationships/hyperlink" Target="https://www.procyclingstats.com/rider/adam-holm-jorgensen" TargetMode="External"/><Relationship Id="rId42" Type="http://schemas.openxmlformats.org/officeDocument/2006/relationships/hyperlink" Target="https://www.procyclingstats.com/rider/alessandro-tonelli" TargetMode="External"/><Relationship Id="rId84" Type="http://schemas.openxmlformats.org/officeDocument/2006/relationships/hyperlink" Target="https://www.procyclingstats.com/rider/ivo-emanuel-alves" TargetMode="External"/><Relationship Id="rId138" Type="http://schemas.openxmlformats.org/officeDocument/2006/relationships/hyperlink" Target="https://www.procyclingstats.com/rider/lenny-martinez" TargetMode="External"/><Relationship Id="rId345" Type="http://schemas.openxmlformats.org/officeDocument/2006/relationships/hyperlink" Target="https://www.procyclingstats.com/rider/ali-labib-shotorban" TargetMode="External"/><Relationship Id="rId191" Type="http://schemas.openxmlformats.org/officeDocument/2006/relationships/hyperlink" Target="https://www.procyclingstats.com/rider/edoardo-sandri" TargetMode="External"/><Relationship Id="rId205" Type="http://schemas.openxmlformats.org/officeDocument/2006/relationships/hyperlink" Target="https://www.procyclingstats.com/rider/edward-ravasi" TargetMode="External"/><Relationship Id="rId247" Type="http://schemas.openxmlformats.org/officeDocument/2006/relationships/hyperlink" Target="https://www.procyclingstats.com/rider/johan-meens" TargetMode="External"/><Relationship Id="rId107" Type="http://schemas.openxmlformats.org/officeDocument/2006/relationships/hyperlink" Target="https://www.procyclingstats.com/rider/casper-van-uden" TargetMode="External"/><Relationship Id="rId289" Type="http://schemas.openxmlformats.org/officeDocument/2006/relationships/hyperlink" Target="https://www.procyclingstats.com/rider/ruben-apers" TargetMode="External"/><Relationship Id="rId11" Type="http://schemas.openxmlformats.org/officeDocument/2006/relationships/hyperlink" Target="https://www.procyclingstats.com/rider/alessandro-fedeli" TargetMode="External"/><Relationship Id="rId53" Type="http://schemas.openxmlformats.org/officeDocument/2006/relationships/hyperlink" Target="https://www.procyclingstats.com/rider/leo-hayter" TargetMode="External"/><Relationship Id="rId149" Type="http://schemas.openxmlformats.org/officeDocument/2006/relationships/hyperlink" Target="https://www.procyclingstats.com/rider/isaac-canton" TargetMode="External"/><Relationship Id="rId314" Type="http://schemas.openxmlformats.org/officeDocument/2006/relationships/hyperlink" Target="https://www.procyclingstats.com/rider/lorenzo-milesi" TargetMode="External"/><Relationship Id="rId356" Type="http://schemas.openxmlformats.org/officeDocument/2006/relationships/hyperlink" Target="https://www.procyclingstats.com/rider/thomas-lebas" TargetMode="External"/><Relationship Id="rId95" Type="http://schemas.openxmlformats.org/officeDocument/2006/relationships/hyperlink" Target="https://www.procyclingstats.com/rider/mohd-harrif-saleh" TargetMode="External"/><Relationship Id="rId160" Type="http://schemas.openxmlformats.org/officeDocument/2006/relationships/hyperlink" Target="https://www.procyclingstats.com/rider/joris-delbove" TargetMode="External"/><Relationship Id="rId216" Type="http://schemas.openxmlformats.org/officeDocument/2006/relationships/hyperlink" Target="https://www.procyclingstats.com/rider/george-peden" TargetMode="External"/><Relationship Id="rId258" Type="http://schemas.openxmlformats.org/officeDocument/2006/relationships/hyperlink" Target="https://www.procyclingstats.com/rider/michel-hessmann" TargetMode="External"/><Relationship Id="rId22" Type="http://schemas.openxmlformats.org/officeDocument/2006/relationships/hyperlink" Target="https://www.procyclingstats.com/rider/andrea-mifsud" TargetMode="External"/><Relationship Id="rId64" Type="http://schemas.openxmlformats.org/officeDocument/2006/relationships/hyperlink" Target="https://www.procyclingstats.com/rider/william-blume-levy" TargetMode="External"/><Relationship Id="rId118" Type="http://schemas.openxmlformats.org/officeDocument/2006/relationships/hyperlink" Target="https://www.procyclingstats.com/rider/corbin-strong" TargetMode="External"/><Relationship Id="rId325" Type="http://schemas.openxmlformats.org/officeDocument/2006/relationships/hyperlink" Target="https://www.procyclingstats.com/rider/lorenzo-ginestra" TargetMode="External"/><Relationship Id="rId367" Type="http://schemas.openxmlformats.org/officeDocument/2006/relationships/hyperlink" Target="https://www.procyclingstats.com/rider/jason-osborne" TargetMode="External"/><Relationship Id="rId171" Type="http://schemas.openxmlformats.org/officeDocument/2006/relationships/hyperlink" Target="https://www.procyclingstats.com/rider/morne-van-niekerk" TargetMode="External"/><Relationship Id="rId227" Type="http://schemas.openxmlformats.org/officeDocument/2006/relationships/hyperlink" Target="https://www.procyclingstats.com/rider/kristijan-koren" TargetMode="External"/><Relationship Id="rId269" Type="http://schemas.openxmlformats.org/officeDocument/2006/relationships/hyperlink" Target="https://www.procyclingstats.com/rider/txomin-juaristi" TargetMode="External"/><Relationship Id="rId33" Type="http://schemas.openxmlformats.org/officeDocument/2006/relationships/hyperlink" Target="https://www.procyclingstats.com/rider/kevin-vermaerke" TargetMode="External"/><Relationship Id="rId129" Type="http://schemas.openxmlformats.org/officeDocument/2006/relationships/hyperlink" Target="https://www.procyclingstats.com/rider/patrick-reissig" TargetMode="External"/><Relationship Id="rId280" Type="http://schemas.openxmlformats.org/officeDocument/2006/relationships/hyperlink" Target="https://www.procyclingstats.com/rider/nicklas-amdi-pedersen" TargetMode="External"/><Relationship Id="rId336" Type="http://schemas.openxmlformats.org/officeDocument/2006/relationships/hyperlink" Target="https://www.procyclingstats.com/rider/gil-gelders" TargetMode="External"/><Relationship Id="rId75" Type="http://schemas.openxmlformats.org/officeDocument/2006/relationships/hyperlink" Target="https://www.procyclingstats.com/rider/cian-uijtdebroeks" TargetMode="External"/><Relationship Id="rId140" Type="http://schemas.openxmlformats.org/officeDocument/2006/relationships/hyperlink" Target="https://www.procyclingstats.com/rider/andrea-peron" TargetMode="External"/><Relationship Id="rId182" Type="http://schemas.openxmlformats.org/officeDocument/2006/relationships/hyperlink" Target="https://www.procyclingstats.com/rider/julian-mertens" TargetMode="External"/><Relationship Id="rId6" Type="http://schemas.openxmlformats.org/officeDocument/2006/relationships/hyperlink" Target="https://www.procyclingstats.com/rider/marti-marquez" TargetMode="External"/><Relationship Id="rId238" Type="http://schemas.openxmlformats.org/officeDocument/2006/relationships/hyperlink" Target="https://www.procyclingstats.com/rider/colin-heiderscheid" TargetMode="External"/><Relationship Id="rId291" Type="http://schemas.openxmlformats.org/officeDocument/2006/relationships/hyperlink" Target="https://www.procyclingstats.com/rider/felix-gros" TargetMode="External"/><Relationship Id="rId305" Type="http://schemas.openxmlformats.org/officeDocument/2006/relationships/hyperlink" Target="https://www.procyclingstats.com/rider/petr-kelemeh" TargetMode="External"/><Relationship Id="rId347" Type="http://schemas.openxmlformats.org/officeDocument/2006/relationships/hyperlink" Target="https://www.procyclingstats.com/rider/emmanuel-iradukunda" TargetMode="External"/><Relationship Id="rId44" Type="http://schemas.openxmlformats.org/officeDocument/2006/relationships/hyperlink" Target="https://www.procyclingstats.com/rider/mathias-vacek" TargetMode="External"/><Relationship Id="rId86" Type="http://schemas.openxmlformats.org/officeDocument/2006/relationships/hyperlink" Target="https://www.procyclingstats.com/rider/nariyuki-masuda" TargetMode="External"/><Relationship Id="rId151" Type="http://schemas.openxmlformats.org/officeDocument/2006/relationships/hyperlink" Target="https://www.procyclingstats.com/rider/antoine-debons" TargetMode="External"/><Relationship Id="rId193" Type="http://schemas.openxmlformats.org/officeDocument/2006/relationships/hyperlink" Target="https://www.procyclingstats.com/rider/alessandro-fancellu" TargetMode="External"/><Relationship Id="rId207" Type="http://schemas.openxmlformats.org/officeDocument/2006/relationships/hyperlink" Target="https://www.procyclingstats.com/rider/dylan-hopkins" TargetMode="External"/><Relationship Id="rId249" Type="http://schemas.openxmlformats.org/officeDocument/2006/relationships/hyperlink" Target="https://www.procyclingstats.com/rider/oscar-onley" TargetMode="External"/><Relationship Id="rId13" Type="http://schemas.openxmlformats.org/officeDocument/2006/relationships/hyperlink" Target="https://www.procyclingstats.com/rider/anatoliy-budyak" TargetMode="External"/><Relationship Id="rId109" Type="http://schemas.openxmlformats.org/officeDocument/2006/relationships/hyperlink" Target="https://www.procyclingstats.com/rider/tom-sexton" TargetMode="External"/><Relationship Id="rId260" Type="http://schemas.openxmlformats.org/officeDocument/2006/relationships/hyperlink" Target="https://www.procyclingstats.com/rider/syver-waersted" TargetMode="External"/><Relationship Id="rId316" Type="http://schemas.openxmlformats.org/officeDocument/2006/relationships/hyperlink" Target="https://www.procyclingstats.com/rider/ewen-costiou" TargetMode="External"/><Relationship Id="rId55" Type="http://schemas.openxmlformats.org/officeDocument/2006/relationships/hyperlink" Target="https://www.procyclingstats.com/rider/jensen-plowright" TargetMode="External"/><Relationship Id="rId97" Type="http://schemas.openxmlformats.org/officeDocument/2006/relationships/hyperlink" Target="https://www.procyclingstats.com/rider/nathan-earle" TargetMode="External"/><Relationship Id="rId120" Type="http://schemas.openxmlformats.org/officeDocument/2006/relationships/hyperlink" Target="https://www.procyclingstats.com/rider/edgar-andres-pinzon-villalba" TargetMode="External"/><Relationship Id="rId358" Type="http://schemas.openxmlformats.org/officeDocument/2006/relationships/hyperlink" Target="https://www.procyclingstats.com/rider/shoma-kazama" TargetMode="External"/><Relationship Id="rId162" Type="http://schemas.openxmlformats.org/officeDocument/2006/relationships/hyperlink" Target="https://www.procyclingstats.com/rider/carl-fredrik-hagen" TargetMode="External"/><Relationship Id="rId218" Type="http://schemas.openxmlformats.org/officeDocument/2006/relationships/hyperlink" Target="https://www.procyclingstats.com/rider/michael-vink" TargetMode="External"/><Relationship Id="rId271" Type="http://schemas.openxmlformats.org/officeDocument/2006/relationships/hyperlink" Target="https://www.procyclingstats.com/rider/andre-cardoso" TargetMode="External"/><Relationship Id="rId24" Type="http://schemas.openxmlformats.org/officeDocument/2006/relationships/hyperlink" Target="https://www.procyclingstats.com/rider/xabier-isasa-larranaga" TargetMode="External"/><Relationship Id="rId66" Type="http://schemas.openxmlformats.org/officeDocument/2006/relationships/hyperlink" Target="https://www.procyclingstats.com/rider/sam-welsford" TargetMode="External"/><Relationship Id="rId131" Type="http://schemas.openxmlformats.org/officeDocument/2006/relationships/hyperlink" Target="https://www.procyclingstats.com/rider/ziga-horvat" TargetMode="External"/><Relationship Id="rId327" Type="http://schemas.openxmlformats.org/officeDocument/2006/relationships/hyperlink" Target="https://www.procyclingstats.com/rider/alessandro-iacchi" TargetMode="External"/><Relationship Id="rId369" Type="http://schemas.openxmlformats.org/officeDocument/2006/relationships/printerSettings" Target="../printerSettings/printerSettings1.bin"/><Relationship Id="rId173" Type="http://schemas.openxmlformats.org/officeDocument/2006/relationships/hyperlink" Target="https://www.procyclingstats.com/rider/timo-kielich" TargetMode="External"/><Relationship Id="rId229" Type="http://schemas.openxmlformats.org/officeDocument/2006/relationships/hyperlink" Target="https://www.procyclingstats.com/rider/colin-stussi" TargetMode="External"/><Relationship Id="rId240" Type="http://schemas.openxmlformats.org/officeDocument/2006/relationships/hyperlink" Target="https://www.procyclingstats.com/rider/christopher-froome" TargetMode="External"/><Relationship Id="rId35" Type="http://schemas.openxmlformats.org/officeDocument/2006/relationships/hyperlink" Target="https://www.procyclingstats.com/rider/michele-gazzoli" TargetMode="External"/><Relationship Id="rId77" Type="http://schemas.openxmlformats.org/officeDocument/2006/relationships/hyperlink" Target="https://www.procyclingstats.com/rider/giovanni-bortoluzzi" TargetMode="External"/><Relationship Id="rId100" Type="http://schemas.openxmlformats.org/officeDocument/2006/relationships/hyperlink" Target="https://www.procyclingstats.com/rider/mohd-shahrul-mat-amin" TargetMode="External"/><Relationship Id="rId282" Type="http://schemas.openxmlformats.org/officeDocument/2006/relationships/hyperlink" Target="https://www.procyclingstats.com/rider/mathias-bregnhoj" TargetMode="External"/><Relationship Id="rId338" Type="http://schemas.openxmlformats.org/officeDocument/2006/relationships/hyperlink" Target="https://www.procyclingstats.com/rider/tobiasz-pawlak" TargetMode="External"/><Relationship Id="rId8" Type="http://schemas.openxmlformats.org/officeDocument/2006/relationships/hyperlink" Target="https://www.procyclingstats.com/rider/louis-barre" TargetMode="External"/><Relationship Id="rId142" Type="http://schemas.openxmlformats.org/officeDocument/2006/relationships/hyperlink" Target="https://www.procyclingstats.com/rider/periklis-ilias" TargetMode="External"/><Relationship Id="rId184" Type="http://schemas.openxmlformats.org/officeDocument/2006/relationships/hyperlink" Target="https://www.procyclingstats.com/rider/domen-novak" TargetMode="External"/><Relationship Id="rId251" Type="http://schemas.openxmlformats.org/officeDocument/2006/relationships/hyperlink" Target="https://www.procyclingstats.com/rider/max-poole" TargetMode="External"/><Relationship Id="rId46" Type="http://schemas.openxmlformats.org/officeDocument/2006/relationships/hyperlink" Target="https://www.procyclingstats.com/rider/igor-arrieta-lizarraga" TargetMode="External"/><Relationship Id="rId293" Type="http://schemas.openxmlformats.org/officeDocument/2006/relationships/hyperlink" Target="https://www.procyclingstats.com/rider/roman-duckert" TargetMode="External"/><Relationship Id="rId307" Type="http://schemas.openxmlformats.org/officeDocument/2006/relationships/hyperlink" Target="https://www.procyclingstats.com/rider/romain-gregoire1" TargetMode="External"/><Relationship Id="rId349" Type="http://schemas.openxmlformats.org/officeDocument/2006/relationships/hyperlink" Target="https://www.procyclingstats.com/rider/florian-dauphin" TargetMode="External"/><Relationship Id="rId88" Type="http://schemas.openxmlformats.org/officeDocument/2006/relationships/hyperlink" Target="https://www.procyclingstats.com/rider/yousef-mohamed-mirza" TargetMode="External"/><Relationship Id="rId111" Type="http://schemas.openxmlformats.org/officeDocument/2006/relationships/hyperlink" Target="https://www.procyclingstats.com/rider/conor-leahy" TargetMode="External"/><Relationship Id="rId153" Type="http://schemas.openxmlformats.org/officeDocument/2006/relationships/hyperlink" Target="https://www.procyclingstats.com/rider/nils-brun" TargetMode="External"/><Relationship Id="rId195" Type="http://schemas.openxmlformats.org/officeDocument/2006/relationships/hyperlink" Target="https://www.procyclingstats.com/rider/quentin-jauregui" TargetMode="External"/><Relationship Id="rId209" Type="http://schemas.openxmlformats.org/officeDocument/2006/relationships/hyperlink" Target="https://www.procyclingstats.com/rider/yannis-voisard" TargetMode="External"/><Relationship Id="rId360" Type="http://schemas.openxmlformats.org/officeDocument/2006/relationships/hyperlink" Target="https://www.procyclingstats.com/rider/maxime-jarnet" TargetMode="External"/><Relationship Id="rId220" Type="http://schemas.openxmlformats.org/officeDocument/2006/relationships/hyperlink" Target="https://www.procyclingstats.com/rider/yuriy-nataro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P2401"/>
  <sheetViews>
    <sheetView topLeftCell="B58" zoomScale="90" zoomScaleNormal="90" workbookViewId="0">
      <selection activeCell="Q73" sqref="Q73"/>
    </sheetView>
  </sheetViews>
  <sheetFormatPr defaultColWidth="11.42578125" defaultRowHeight="12.75"/>
  <cols>
    <col min="1" max="1" width="5.7109375" style="1" customWidth="1"/>
    <col min="2" max="2" width="22" bestFit="1" customWidth="1"/>
    <col min="3" max="3" width="11.7109375" customWidth="1"/>
    <col min="4" max="4" width="13"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85546875" customWidth="1"/>
    <col min="14" max="14" width="14.7109375" style="1" customWidth="1"/>
    <col min="15" max="15" width="13" style="1" customWidth="1"/>
    <col min="16" max="16" width="15.7109375" style="1" customWidth="1"/>
    <col min="17" max="17" width="17.85546875" style="1" customWidth="1"/>
    <col min="18" max="18" width="11.42578125" style="2"/>
    <col min="19" max="19" width="11.4257812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216" s="3" customFormat="1" ht="23.25">
      <c r="A1" s="225" t="s">
        <v>5068</v>
      </c>
      <c r="G1" s="135"/>
      <c r="J1"/>
      <c r="K1" s="225" t="s">
        <v>5069</v>
      </c>
      <c r="M1" s="7"/>
      <c r="N1" s="7"/>
      <c r="O1" s="7"/>
      <c r="AA1" s="4"/>
      <c r="AJ1" s="4"/>
      <c r="AS1" s="4"/>
      <c r="BB1" s="4"/>
      <c r="BK1" s="4"/>
      <c r="BT1" s="4"/>
      <c r="CC1" s="4"/>
      <c r="CL1" s="4"/>
      <c r="CU1" s="4"/>
      <c r="DD1" s="4"/>
      <c r="DM1" s="4"/>
      <c r="DV1" s="4"/>
      <c r="EE1" s="4"/>
      <c r="EN1" s="4"/>
      <c r="EW1" s="4"/>
      <c r="FF1" s="4"/>
      <c r="FO1" s="4"/>
      <c r="FX1" s="4"/>
      <c r="GG1" s="4"/>
      <c r="GP1" s="4"/>
      <c r="GY1" s="4"/>
      <c r="HH1" s="4"/>
    </row>
    <row r="2" spans="1:216" s="3" customFormat="1" ht="36">
      <c r="A2" s="27"/>
      <c r="B2" s="217" t="s">
        <v>1882</v>
      </c>
      <c r="D2" s="217" t="s">
        <v>1797</v>
      </c>
      <c r="E2" s="27" t="s">
        <v>2215</v>
      </c>
      <c r="F2" s="27"/>
      <c r="G2" s="17" t="s">
        <v>40</v>
      </c>
      <c r="H2" s="282" t="s">
        <v>1881</v>
      </c>
      <c r="J2" s="218"/>
      <c r="K2" s="107"/>
      <c r="L2" s="107"/>
      <c r="M2" s="217" t="s">
        <v>1797</v>
      </c>
      <c r="N2" s="27" t="s">
        <v>2215</v>
      </c>
      <c r="O2" s="27"/>
      <c r="P2" s="17" t="s">
        <v>40</v>
      </c>
      <c r="Q2" s="17" t="s">
        <v>4486</v>
      </c>
      <c r="R2" s="17"/>
      <c r="S2" s="17"/>
      <c r="T2" s="17"/>
      <c r="U2" s="17"/>
      <c r="V2" s="17"/>
      <c r="W2" s="17"/>
      <c r="X2" s="17"/>
      <c r="Y2" s="17"/>
      <c r="Z2" s="17"/>
      <c r="AA2" s="17"/>
      <c r="AB2" s="17"/>
      <c r="AC2" s="17"/>
      <c r="AD2" s="17"/>
      <c r="AE2" s="17"/>
      <c r="AF2" s="17"/>
      <c r="AG2" s="17"/>
      <c r="AH2" s="17"/>
      <c r="AI2" s="17"/>
      <c r="AJ2" s="17"/>
      <c r="AK2" s="17"/>
      <c r="AL2" s="17"/>
      <c r="AM2" s="17"/>
      <c r="AN2" s="17"/>
      <c r="AS2" s="4"/>
      <c r="BB2" s="4"/>
      <c r="BK2" s="4"/>
      <c r="BT2" s="4"/>
      <c r="CC2" s="4"/>
      <c r="CL2" s="4"/>
      <c r="CU2" s="4"/>
      <c r="DD2" s="4"/>
      <c r="DM2" s="4"/>
      <c r="DV2" s="4"/>
      <c r="EE2" s="4"/>
      <c r="EN2" s="4"/>
      <c r="EW2" s="4"/>
      <c r="FF2" s="4"/>
      <c r="FO2" s="4"/>
      <c r="FX2" s="4"/>
      <c r="GG2" s="4"/>
      <c r="GP2" s="4"/>
      <c r="GY2" s="4"/>
      <c r="HH2" s="4"/>
    </row>
    <row r="3" spans="1:216" s="3" customFormat="1" ht="15.75">
      <c r="A3" s="5" t="s">
        <v>0</v>
      </c>
      <c r="B3" t="s">
        <v>3559</v>
      </c>
      <c r="D3" s="312" t="s">
        <v>1631</v>
      </c>
      <c r="E3" s="84" t="s">
        <v>2500</v>
      </c>
      <c r="G3" s="80">
        <f>$Y$554</f>
        <v>27272.7</v>
      </c>
      <c r="H3" s="143" t="s">
        <v>0</v>
      </c>
      <c r="I3" s="87"/>
      <c r="J3" s="5" t="s">
        <v>0</v>
      </c>
      <c r="K3" s="87" t="s">
        <v>1825</v>
      </c>
      <c r="M3" s="312" t="s">
        <v>2062</v>
      </c>
      <c r="N3" s="84" t="s">
        <v>2515</v>
      </c>
      <c r="O3" s="41"/>
      <c r="P3" s="80">
        <f>$UJ$554-18517.4</f>
        <v>898.49999999999636</v>
      </c>
      <c r="Q3" s="1">
        <v>80</v>
      </c>
      <c r="R3" s="185"/>
      <c r="S3" s="185"/>
      <c r="T3" s="185"/>
      <c r="U3" s="185"/>
      <c r="V3" s="465"/>
      <c r="W3" s="185"/>
      <c r="X3" s="464"/>
      <c r="Y3" s="464"/>
      <c r="Z3" s="185"/>
      <c r="AA3" s="185"/>
      <c r="AB3" s="185"/>
      <c r="AC3" s="185"/>
      <c r="AD3" s="465"/>
      <c r="AE3" s="185"/>
      <c r="AF3" s="185"/>
      <c r="AG3" s="464"/>
      <c r="AH3" s="466"/>
      <c r="AI3" s="185"/>
      <c r="AJ3" s="185"/>
      <c r="AK3" s="185"/>
      <c r="AL3" s="464"/>
      <c r="AM3" s="143"/>
      <c r="AN3" s="143"/>
      <c r="AS3" s="4"/>
      <c r="BB3" s="4"/>
      <c r="BK3" s="4"/>
      <c r="BT3" s="4"/>
      <c r="CC3" s="4"/>
      <c r="CL3" s="4"/>
      <c r="CU3" s="4"/>
      <c r="DD3" s="4"/>
      <c r="DM3" s="4"/>
      <c r="DV3" s="4"/>
      <c r="EE3" s="4"/>
      <c r="EN3" s="4"/>
      <c r="EW3" s="4"/>
      <c r="FF3" s="4"/>
      <c r="FO3" s="4"/>
      <c r="FX3" s="4"/>
      <c r="GG3" s="4"/>
      <c r="GP3" s="4"/>
      <c r="GY3" s="4"/>
      <c r="HH3" s="4"/>
    </row>
    <row r="4" spans="1:216" s="3" customFormat="1" ht="15.75">
      <c r="A4" s="5" t="s">
        <v>2</v>
      </c>
      <c r="B4" s="87" t="s">
        <v>3556</v>
      </c>
      <c r="C4" s="68"/>
      <c r="D4" s="313" t="s">
        <v>1651</v>
      </c>
      <c r="E4" s="84" t="s">
        <v>2241</v>
      </c>
      <c r="G4" s="80">
        <f>$PN$554</f>
        <v>26510.1</v>
      </c>
      <c r="H4" s="143" t="s">
        <v>2</v>
      </c>
      <c r="I4" s="87"/>
      <c r="J4" s="5" t="s">
        <v>2</v>
      </c>
      <c r="K4" s="3" t="s">
        <v>849</v>
      </c>
      <c r="M4" s="312" t="s">
        <v>1602</v>
      </c>
      <c r="N4" s="84" t="s">
        <v>2513</v>
      </c>
      <c r="P4" s="80">
        <f>$GW$554-20414.2</f>
        <v>874.5</v>
      </c>
      <c r="Q4" s="1">
        <v>79</v>
      </c>
      <c r="R4" s="185"/>
      <c r="S4" s="185"/>
      <c r="T4" s="185"/>
      <c r="U4" s="185"/>
      <c r="V4" s="185"/>
      <c r="W4" s="185"/>
      <c r="X4" s="185"/>
      <c r="Y4" s="466"/>
      <c r="Z4" s="185"/>
      <c r="AA4" s="185"/>
      <c r="AB4" s="464"/>
      <c r="AC4" s="185"/>
      <c r="AD4" s="185"/>
      <c r="AE4" s="185"/>
      <c r="AF4" s="185"/>
      <c r="AG4" s="185"/>
      <c r="AH4" s="185"/>
      <c r="AI4" s="185"/>
      <c r="AJ4" s="185"/>
      <c r="AK4" s="185"/>
      <c r="AL4" s="466"/>
      <c r="AM4" s="143"/>
      <c r="AN4" s="143"/>
      <c r="AS4" s="4"/>
      <c r="BB4" s="4"/>
      <c r="BK4" s="4"/>
      <c r="BT4" s="4"/>
      <c r="CC4" s="4"/>
      <c r="CL4" s="4"/>
      <c r="CU4" s="4"/>
      <c r="DD4" s="4"/>
      <c r="DM4" s="4"/>
      <c r="DV4" s="4"/>
      <c r="EE4" s="4"/>
      <c r="EN4" s="4"/>
      <c r="EW4" s="4"/>
      <c r="FF4" s="4"/>
      <c r="FO4" s="4"/>
      <c r="FX4" s="4"/>
      <c r="GG4" s="4"/>
      <c r="GP4" s="4"/>
      <c r="GY4" s="4"/>
      <c r="HH4" s="4"/>
    </row>
    <row r="5" spans="1:216" s="3" customFormat="1" ht="15.75">
      <c r="A5" s="5" t="s">
        <v>3</v>
      </c>
      <c r="B5" s="65" t="s">
        <v>25</v>
      </c>
      <c r="D5" s="312" t="s">
        <v>1589</v>
      </c>
      <c r="E5" s="84" t="s">
        <v>2500</v>
      </c>
      <c r="G5" s="80">
        <f>$CJ$554</f>
        <v>26486.500000000004</v>
      </c>
      <c r="H5" s="143" t="s">
        <v>3</v>
      </c>
      <c r="I5"/>
      <c r="J5" s="5" t="s">
        <v>3</v>
      </c>
      <c r="K5" s="3" t="s">
        <v>820</v>
      </c>
      <c r="M5" s="313" t="s">
        <v>1601</v>
      </c>
      <c r="N5" s="84" t="s">
        <v>2512</v>
      </c>
      <c r="P5" s="80">
        <f>$GN$554-22505.7</f>
        <v>832.89999999999418</v>
      </c>
      <c r="Q5" s="1">
        <v>78</v>
      </c>
      <c r="R5" s="185"/>
      <c r="S5" s="185"/>
      <c r="T5" s="185"/>
      <c r="U5" s="185"/>
      <c r="V5" s="185"/>
      <c r="W5" s="185"/>
      <c r="X5" s="185"/>
      <c r="Y5" s="185"/>
      <c r="Z5" s="185"/>
      <c r="AA5" s="185"/>
      <c r="AB5" s="465"/>
      <c r="AC5" s="185"/>
      <c r="AD5" s="466"/>
      <c r="AE5" s="185"/>
      <c r="AF5" s="185"/>
      <c r="AG5" s="185"/>
      <c r="AH5" s="185"/>
      <c r="AI5" s="185"/>
      <c r="AJ5" s="185"/>
      <c r="AK5" s="185"/>
      <c r="AL5" s="465"/>
      <c r="AM5" s="143"/>
      <c r="AN5" s="143"/>
      <c r="AS5" s="4"/>
      <c r="BB5" s="4"/>
      <c r="BK5" s="4"/>
      <c r="BT5" s="4"/>
      <c r="CC5" s="4"/>
      <c r="CL5" s="4"/>
      <c r="CU5" s="4"/>
      <c r="DD5" s="4"/>
      <c r="DM5" s="4"/>
      <c r="DV5" s="4"/>
      <c r="EE5" s="4"/>
      <c r="EN5" s="4"/>
      <c r="EW5" s="4"/>
      <c r="FF5" s="4"/>
      <c r="FO5" s="4"/>
      <c r="FX5" s="4"/>
      <c r="GG5" s="4"/>
      <c r="GP5" s="4"/>
      <c r="GY5" s="4"/>
      <c r="HH5" s="4"/>
    </row>
    <row r="6" spans="1:216" s="3" customFormat="1" ht="15.75">
      <c r="A6" s="5" t="s">
        <v>5</v>
      </c>
      <c r="B6" s="87" t="s">
        <v>1828</v>
      </c>
      <c r="D6" s="313" t="s">
        <v>1650</v>
      </c>
      <c r="E6" s="84" t="s">
        <v>2503</v>
      </c>
      <c r="G6" s="80">
        <f>$PE$554</f>
        <v>26114.299999999996</v>
      </c>
      <c r="H6" s="143" t="s">
        <v>5</v>
      </c>
      <c r="I6" s="87"/>
      <c r="J6" s="5" t="s">
        <v>5</v>
      </c>
      <c r="K6" s="87" t="s">
        <v>1828</v>
      </c>
      <c r="M6" s="313" t="s">
        <v>1650</v>
      </c>
      <c r="N6" s="84" t="s">
        <v>2503</v>
      </c>
      <c r="P6" s="80">
        <f>$PE$554-25304.5</f>
        <v>809.79999999999563</v>
      </c>
      <c r="Q6" s="1">
        <v>77</v>
      </c>
      <c r="R6" s="185"/>
      <c r="S6" s="464"/>
      <c r="T6" s="185"/>
      <c r="U6" s="185"/>
      <c r="V6" s="185"/>
      <c r="W6" s="464"/>
      <c r="X6" s="185"/>
      <c r="Y6" s="185"/>
      <c r="Z6" s="185"/>
      <c r="AA6" s="185"/>
      <c r="AB6" s="185"/>
      <c r="AC6" s="185"/>
      <c r="AD6" s="185"/>
      <c r="AE6" s="185"/>
      <c r="AF6" s="185"/>
      <c r="AG6" s="465"/>
      <c r="AH6" s="464"/>
      <c r="AI6" s="185"/>
      <c r="AJ6" s="464"/>
      <c r="AK6" s="464"/>
      <c r="AL6" s="185"/>
      <c r="AM6" s="143"/>
      <c r="AN6" s="143"/>
      <c r="AS6" s="4"/>
      <c r="BB6" s="4"/>
      <c r="BK6" s="4"/>
      <c r="BT6" s="4"/>
      <c r="CC6" s="4"/>
      <c r="CL6" s="4"/>
      <c r="CU6" s="4"/>
      <c r="DD6" s="4"/>
      <c r="DM6" s="4"/>
      <c r="DV6" s="4"/>
      <c r="EE6" s="4"/>
      <c r="EN6" s="4"/>
      <c r="EW6" s="4"/>
      <c r="FF6" s="4"/>
      <c r="FO6" s="4"/>
      <c r="FX6" s="4"/>
      <c r="GG6" s="4"/>
      <c r="GP6" s="4"/>
      <c r="GY6" s="4"/>
      <c r="HH6" s="4"/>
    </row>
    <row r="7" spans="1:216" s="3" customFormat="1" ht="15.75">
      <c r="A7" s="5" t="s">
        <v>7</v>
      </c>
      <c r="B7" s="3" t="s">
        <v>824</v>
      </c>
      <c r="D7" s="313" t="s">
        <v>1644</v>
      </c>
      <c r="E7" s="84" t="s">
        <v>2514</v>
      </c>
      <c r="G7" s="80">
        <f>$NC$554</f>
        <v>25917.149999999991</v>
      </c>
      <c r="H7" s="143" t="s">
        <v>7</v>
      </c>
      <c r="J7" s="5" t="s">
        <v>7</v>
      </c>
      <c r="K7" s="65" t="s">
        <v>31</v>
      </c>
      <c r="M7" s="313" t="s">
        <v>1630</v>
      </c>
      <c r="N7" s="84" t="s">
        <v>2237</v>
      </c>
      <c r="P7" s="80">
        <f>$P$554-23310.6</f>
        <v>802.200000000008</v>
      </c>
      <c r="Q7" s="1">
        <v>76</v>
      </c>
      <c r="R7" s="185"/>
      <c r="S7" s="185"/>
      <c r="T7" s="185"/>
      <c r="U7" s="466"/>
      <c r="V7" s="185"/>
      <c r="W7" s="185"/>
      <c r="X7" s="185"/>
      <c r="Y7" s="185"/>
      <c r="Z7" s="185"/>
      <c r="AA7" s="185"/>
      <c r="AB7" s="185"/>
      <c r="AC7" s="185"/>
      <c r="AD7" s="185"/>
      <c r="AE7" s="185"/>
      <c r="AF7" s="464"/>
      <c r="AG7" s="185"/>
      <c r="AH7" s="185"/>
      <c r="AI7" s="185"/>
      <c r="AJ7" s="466"/>
      <c r="AK7" s="185"/>
      <c r="AL7" s="185"/>
      <c r="AM7" s="143"/>
      <c r="AN7" s="143"/>
      <c r="AS7" s="4"/>
      <c r="BB7" s="4"/>
      <c r="BK7" s="4"/>
      <c r="BT7" s="4"/>
      <c r="CC7" s="4"/>
      <c r="CL7" s="4"/>
      <c r="CU7" s="4"/>
      <c r="DD7" s="4"/>
      <c r="DM7" s="4"/>
      <c r="DV7" s="4"/>
      <c r="EE7" s="4"/>
      <c r="EN7" s="4"/>
      <c r="EW7" s="4"/>
      <c r="FF7" s="4"/>
      <c r="FO7" s="4"/>
      <c r="FX7" s="4"/>
      <c r="GG7" s="4"/>
      <c r="GP7" s="4"/>
      <c r="GY7" s="4"/>
      <c r="HH7" s="4"/>
    </row>
    <row r="8" spans="1:216" s="3" customFormat="1" ht="15.75">
      <c r="A8" s="5" t="s">
        <v>8</v>
      </c>
      <c r="B8" s="65" t="s">
        <v>33</v>
      </c>
      <c r="D8" s="313" t="s">
        <v>1637</v>
      </c>
      <c r="E8" s="84" t="s">
        <v>2238</v>
      </c>
      <c r="G8" s="80">
        <f>$CA$554</f>
        <v>25068.35</v>
      </c>
      <c r="H8" s="143" t="s">
        <v>8</v>
      </c>
      <c r="J8" s="5" t="s">
        <v>8</v>
      </c>
      <c r="K8" t="s">
        <v>21</v>
      </c>
      <c r="M8" s="312" t="s">
        <v>1631</v>
      </c>
      <c r="N8" s="84" t="s">
        <v>2500</v>
      </c>
      <c r="P8" s="80">
        <f>$Y$554-26492.4</f>
        <v>780.29999999999927</v>
      </c>
      <c r="Q8" s="1">
        <v>75</v>
      </c>
      <c r="R8" s="185"/>
      <c r="S8" s="185"/>
      <c r="T8" s="185"/>
      <c r="U8" s="185"/>
      <c r="V8" s="185"/>
      <c r="W8" s="185"/>
      <c r="X8" s="185"/>
      <c r="Y8" s="185"/>
      <c r="Z8" s="185"/>
      <c r="AA8" s="185"/>
      <c r="AB8" s="185"/>
      <c r="AC8" s="185"/>
      <c r="AD8" s="185"/>
      <c r="AE8" s="185"/>
      <c r="AF8" s="185"/>
      <c r="AG8" s="185"/>
      <c r="AH8" s="185"/>
      <c r="AI8" s="185"/>
      <c r="AJ8" s="185"/>
      <c r="AK8" s="185"/>
      <c r="AL8" s="185"/>
      <c r="AM8" s="143"/>
      <c r="AN8" s="143"/>
      <c r="AS8" s="4"/>
      <c r="BB8" s="4"/>
      <c r="BK8" s="4"/>
      <c r="BT8" s="4"/>
      <c r="CC8" s="4"/>
      <c r="CL8" s="4"/>
      <c r="CU8" s="4"/>
      <c r="DD8" s="4"/>
      <c r="DM8" s="4"/>
      <c r="DV8" s="4"/>
      <c r="EE8" s="4"/>
      <c r="EN8" s="4"/>
      <c r="EW8" s="4"/>
      <c r="FF8" s="4"/>
      <c r="FO8" s="4"/>
      <c r="FX8" s="4"/>
      <c r="GG8" s="4"/>
      <c r="GP8" s="4"/>
      <c r="GY8" s="4"/>
      <c r="HH8" s="4"/>
    </row>
    <row r="9" spans="1:216" s="3" customFormat="1" ht="15.75">
      <c r="A9" s="5" t="s">
        <v>10</v>
      </c>
      <c r="B9" s="3" t="s">
        <v>854</v>
      </c>
      <c r="D9" s="313" t="s">
        <v>1607</v>
      </c>
      <c r="E9" s="84" t="s">
        <v>2504</v>
      </c>
      <c r="G9" s="80">
        <f>$IP$554</f>
        <v>25142.05000000001</v>
      </c>
      <c r="H9" s="143" t="s">
        <v>10</v>
      </c>
      <c r="I9" s="65"/>
      <c r="J9" s="5" t="s">
        <v>10</v>
      </c>
      <c r="K9" s="3" t="s">
        <v>824</v>
      </c>
      <c r="M9" s="313" t="s">
        <v>1644</v>
      </c>
      <c r="N9" s="84" t="s">
        <v>2514</v>
      </c>
      <c r="P9" s="80">
        <f>$NC$554-25149.45</f>
        <v>767.69999999998981</v>
      </c>
      <c r="Q9" s="1">
        <v>74</v>
      </c>
      <c r="R9" s="185"/>
      <c r="S9" s="185"/>
      <c r="T9" s="185"/>
      <c r="U9" s="185"/>
      <c r="V9" s="464"/>
      <c r="W9" s="185"/>
      <c r="X9" s="185"/>
      <c r="Y9" s="185"/>
      <c r="Z9" s="465"/>
      <c r="AA9" s="185"/>
      <c r="AB9" s="185"/>
      <c r="AC9" s="185"/>
      <c r="AD9" s="185"/>
      <c r="AE9" s="185"/>
      <c r="AF9" s="466"/>
      <c r="AG9" s="185"/>
      <c r="AH9" s="185"/>
      <c r="AI9" s="185"/>
      <c r="AJ9" s="185"/>
      <c r="AK9" s="185"/>
      <c r="AL9" s="185"/>
      <c r="AM9" s="143"/>
      <c r="AN9" s="143"/>
      <c r="AS9" s="4"/>
      <c r="BB9" s="4"/>
      <c r="BK9" s="4"/>
      <c r="BT9" s="4"/>
      <c r="CC9" s="4"/>
      <c r="CL9" s="4"/>
      <c r="CU9" s="4"/>
      <c r="DD9" s="4"/>
      <c r="DM9" s="4"/>
      <c r="DV9" s="4"/>
      <c r="EE9" s="4"/>
      <c r="EN9" s="4"/>
      <c r="EW9" s="4"/>
      <c r="FF9" s="4"/>
      <c r="FO9" s="4"/>
      <c r="FX9" s="4"/>
      <c r="GG9" s="4"/>
      <c r="GP9" s="4"/>
      <c r="GY9" s="4"/>
      <c r="HH9" s="4"/>
    </row>
    <row r="10" spans="1:216" s="3" customFormat="1" ht="15.75">
      <c r="A10" s="5" t="s">
        <v>12</v>
      </c>
      <c r="B10" s="87" t="s">
        <v>1843</v>
      </c>
      <c r="C10" s="68"/>
      <c r="D10" s="313" t="s">
        <v>1652</v>
      </c>
      <c r="E10" s="84" t="s">
        <v>2507</v>
      </c>
      <c r="G10" s="80">
        <f>$PW$554</f>
        <v>24913.100000000002</v>
      </c>
      <c r="H10" s="143" t="s">
        <v>12</v>
      </c>
      <c r="I10" s="87"/>
      <c r="J10" s="5" t="s">
        <v>12</v>
      </c>
      <c r="K10" t="s">
        <v>143</v>
      </c>
      <c r="M10" s="313" t="s">
        <v>1591</v>
      </c>
      <c r="N10" s="84" t="s">
        <v>2499</v>
      </c>
      <c r="P10" s="80">
        <f>$DB$554-24111.75</f>
        <v>703.6000000000131</v>
      </c>
      <c r="Q10" s="1">
        <v>73</v>
      </c>
      <c r="R10" s="185"/>
      <c r="S10" s="185"/>
      <c r="T10" s="185"/>
      <c r="U10" s="185"/>
      <c r="V10" s="185"/>
      <c r="W10" s="185"/>
      <c r="X10" s="185"/>
      <c r="Y10" s="185"/>
      <c r="Z10" s="466"/>
      <c r="AA10" s="185"/>
      <c r="AB10" s="185"/>
      <c r="AC10" s="185"/>
      <c r="AD10" s="185"/>
      <c r="AE10" s="466"/>
      <c r="AF10" s="185"/>
      <c r="AG10" s="185"/>
      <c r="AH10" s="185"/>
      <c r="AI10" s="185"/>
      <c r="AJ10" s="185"/>
      <c r="AK10" s="185"/>
      <c r="AL10" s="185"/>
      <c r="AM10" s="143"/>
      <c r="AN10" s="143"/>
      <c r="AS10" s="4"/>
      <c r="BB10" s="4"/>
      <c r="BK10" s="4"/>
      <c r="BT10" s="4"/>
      <c r="CC10" s="4"/>
      <c r="CL10" s="4"/>
      <c r="CU10" s="4"/>
      <c r="DD10" s="4"/>
      <c r="DM10" s="4"/>
      <c r="DV10" s="4"/>
      <c r="EE10" s="4"/>
      <c r="EN10" s="4"/>
      <c r="EW10" s="4"/>
      <c r="FF10" s="4"/>
      <c r="FO10" s="4"/>
      <c r="FX10" s="4"/>
      <c r="GG10" s="4"/>
      <c r="GP10" s="4"/>
      <c r="GY10" s="4"/>
      <c r="HH10" s="4"/>
    </row>
    <row r="11" spans="1:216" s="3" customFormat="1" ht="15.75">
      <c r="A11" s="5" t="s">
        <v>14</v>
      </c>
      <c r="B11" s="3" t="s">
        <v>850</v>
      </c>
      <c r="D11" s="313" t="s">
        <v>1596</v>
      </c>
      <c r="E11" s="84" t="s">
        <v>2239</v>
      </c>
      <c r="G11" s="80">
        <f>$EU$554</f>
        <v>24770.400000000016</v>
      </c>
      <c r="H11" s="143" t="s">
        <v>14</v>
      </c>
      <c r="I11" s="87"/>
      <c r="J11" s="5" t="s">
        <v>14</v>
      </c>
      <c r="K11" s="3" t="s">
        <v>153</v>
      </c>
      <c r="M11" s="313" t="s">
        <v>1595</v>
      </c>
      <c r="N11" s="84" t="s">
        <v>2502</v>
      </c>
      <c r="P11" s="80">
        <f>$EL$554-21652.5</f>
        <v>698.10000000000946</v>
      </c>
      <c r="Q11" s="1">
        <v>72</v>
      </c>
      <c r="R11" s="185"/>
      <c r="S11" s="185"/>
      <c r="T11" s="185"/>
      <c r="U11" s="185"/>
      <c r="V11" s="185"/>
      <c r="W11" s="466"/>
      <c r="X11" s="185"/>
      <c r="Y11" s="185"/>
      <c r="Z11" s="185"/>
      <c r="AA11" s="185"/>
      <c r="AB11" s="185"/>
      <c r="AC11" s="185"/>
      <c r="AD11" s="185"/>
      <c r="AE11" s="185"/>
      <c r="AF11" s="185"/>
      <c r="AG11" s="185"/>
      <c r="AH11" s="185"/>
      <c r="AI11" s="185"/>
      <c r="AJ11" s="185"/>
      <c r="AK11" s="185"/>
      <c r="AL11" s="185"/>
      <c r="AM11" s="143"/>
      <c r="AN11" s="143"/>
      <c r="AS11" s="4"/>
      <c r="BB11" s="4"/>
      <c r="BK11" s="4"/>
      <c r="BT11" s="4"/>
      <c r="CC11" s="4"/>
      <c r="CL11" s="4"/>
      <c r="CU11" s="4"/>
      <c r="DD11" s="4"/>
      <c r="DM11" s="4"/>
      <c r="DV11" s="4"/>
      <c r="EE11" s="4"/>
      <c r="EN11" s="4"/>
      <c r="EW11" s="4"/>
      <c r="FF11" s="4"/>
      <c r="FO11" s="4"/>
      <c r="FX11" s="4"/>
      <c r="GG11" s="4"/>
      <c r="GP11" s="4"/>
      <c r="GY11" s="4"/>
      <c r="HH11" s="4"/>
    </row>
    <row r="12" spans="1:216" s="3" customFormat="1" ht="15.75">
      <c r="A12" s="5" t="s">
        <v>16</v>
      </c>
      <c r="B12" s="87" t="s">
        <v>1841</v>
      </c>
      <c r="D12" s="313" t="s">
        <v>1658</v>
      </c>
      <c r="E12" s="84" t="s">
        <v>2247</v>
      </c>
      <c r="F12" s="41"/>
      <c r="G12" s="80">
        <f>$RY$554</f>
        <v>24627.799999999992</v>
      </c>
      <c r="H12" s="143" t="s">
        <v>16</v>
      </c>
      <c r="J12" s="5" t="s">
        <v>16</v>
      </c>
      <c r="K12" s="3" t="s">
        <v>155</v>
      </c>
      <c r="M12" s="313" t="s">
        <v>1635</v>
      </c>
      <c r="N12" s="84" t="s">
        <v>2237</v>
      </c>
      <c r="P12" s="80">
        <f>$BI$554-23885.65</f>
        <v>682.29999999998836</v>
      </c>
      <c r="Q12" s="1">
        <v>71</v>
      </c>
      <c r="R12" s="185"/>
      <c r="S12" s="185"/>
      <c r="T12" s="185"/>
      <c r="U12" s="185"/>
      <c r="V12" s="185"/>
      <c r="W12" s="185"/>
      <c r="X12" s="465"/>
      <c r="Y12" s="185"/>
      <c r="Z12" s="185"/>
      <c r="AA12" s="185"/>
      <c r="AB12" s="185"/>
      <c r="AC12" s="185"/>
      <c r="AD12" s="464"/>
      <c r="AE12" s="185"/>
      <c r="AF12" s="185"/>
      <c r="AG12" s="185"/>
      <c r="AH12" s="185"/>
      <c r="AI12" s="465"/>
      <c r="AJ12" s="185"/>
      <c r="AK12" s="185"/>
      <c r="AL12" s="185"/>
      <c r="AM12" s="143"/>
      <c r="AN12" s="143"/>
      <c r="AS12" s="4"/>
      <c r="BB12" s="4"/>
      <c r="BK12" s="4"/>
      <c r="BT12" s="4"/>
      <c r="CC12" s="4"/>
      <c r="CL12" s="4"/>
      <c r="CU12" s="4"/>
      <c r="DD12" s="4"/>
      <c r="DM12" s="4"/>
      <c r="DV12" s="4"/>
      <c r="EE12" s="4"/>
      <c r="EN12" s="4"/>
      <c r="EW12" s="4"/>
      <c r="FF12" s="4"/>
      <c r="FO12" s="4"/>
      <c r="FX12" s="4"/>
      <c r="GG12" s="4"/>
      <c r="GP12" s="4"/>
      <c r="GY12" s="4"/>
      <c r="HH12" s="4"/>
    </row>
    <row r="13" spans="1:216" s="3" customFormat="1" ht="15.75">
      <c r="A13" s="5" t="s">
        <v>18</v>
      </c>
      <c r="B13" s="3" t="s">
        <v>833</v>
      </c>
      <c r="D13" s="312" t="s">
        <v>1615</v>
      </c>
      <c r="E13" s="84" t="s">
        <v>2243</v>
      </c>
      <c r="G13" s="80">
        <f>$JQ$554</f>
        <v>24585.550000000007</v>
      </c>
      <c r="H13" s="143" t="s">
        <v>18</v>
      </c>
      <c r="I13" s="87"/>
      <c r="J13" s="5" t="s">
        <v>18</v>
      </c>
      <c r="K13" s="65" t="s">
        <v>2257</v>
      </c>
      <c r="L13" s="68"/>
      <c r="M13" s="312" t="s">
        <v>2490</v>
      </c>
      <c r="N13" s="84" t="s">
        <v>2523</v>
      </c>
      <c r="P13" s="80">
        <f>$AGM$554-20934.2</f>
        <v>677.799999999992</v>
      </c>
      <c r="Q13" s="1">
        <v>70</v>
      </c>
      <c r="R13" s="185"/>
      <c r="S13" s="185"/>
      <c r="T13" s="185"/>
      <c r="U13" s="185"/>
      <c r="V13" s="185"/>
      <c r="W13" s="185"/>
      <c r="X13" s="185"/>
      <c r="Y13" s="185"/>
      <c r="Z13" s="185"/>
      <c r="AA13" s="185"/>
      <c r="AB13" s="185"/>
      <c r="AC13" s="464"/>
      <c r="AD13" s="185"/>
      <c r="AE13" s="465"/>
      <c r="AF13" s="185"/>
      <c r="AG13" s="185"/>
      <c r="AH13" s="185"/>
      <c r="AI13" s="185"/>
      <c r="AJ13" s="185"/>
      <c r="AK13" s="185"/>
      <c r="AL13" s="185"/>
      <c r="AM13" s="143"/>
      <c r="AN13" s="143"/>
      <c r="AS13" s="4"/>
      <c r="BB13" s="4"/>
      <c r="BK13" s="4"/>
      <c r="BT13" s="4"/>
      <c r="CC13" s="4"/>
      <c r="CL13" s="4"/>
      <c r="CU13" s="4"/>
      <c r="DD13" s="4"/>
      <c r="DM13" s="4"/>
      <c r="DV13" s="4"/>
      <c r="EE13" s="4"/>
      <c r="EN13" s="4"/>
      <c r="EW13" s="4"/>
      <c r="FF13" s="4"/>
      <c r="FO13" s="4"/>
      <c r="FX13" s="4"/>
      <c r="GG13" s="4"/>
      <c r="GP13" s="4"/>
      <c r="GY13" s="4"/>
      <c r="HH13" s="4"/>
    </row>
    <row r="14" spans="1:216" s="3" customFormat="1" ht="15.75">
      <c r="A14" s="5" t="s">
        <v>20</v>
      </c>
      <c r="B14" t="s">
        <v>3561</v>
      </c>
      <c r="D14" s="313" t="s">
        <v>1591</v>
      </c>
      <c r="E14" s="84" t="s">
        <v>2499</v>
      </c>
      <c r="G14" s="80">
        <f>$DB$554</f>
        <v>24815.350000000013</v>
      </c>
      <c r="H14" s="143" t="s">
        <v>20</v>
      </c>
      <c r="I14"/>
      <c r="J14" s="5" t="s">
        <v>20</v>
      </c>
      <c r="K14" s="3" t="s">
        <v>842</v>
      </c>
      <c r="L14" s="68"/>
      <c r="M14" s="313" t="s">
        <v>1642</v>
      </c>
      <c r="N14" s="84" t="s">
        <v>2508</v>
      </c>
      <c r="P14" s="80">
        <f>$MK$554-20423.3</f>
        <v>666.50000000001091</v>
      </c>
      <c r="Q14" s="1">
        <v>69</v>
      </c>
      <c r="R14" s="466"/>
      <c r="S14" s="185"/>
      <c r="T14" s="185"/>
      <c r="U14" s="185"/>
      <c r="V14" s="185"/>
      <c r="W14" s="185"/>
      <c r="X14" s="185"/>
      <c r="Y14" s="185"/>
      <c r="Z14" s="185"/>
      <c r="AA14" s="185"/>
      <c r="AB14" s="185"/>
      <c r="AC14" s="185"/>
      <c r="AD14" s="185"/>
      <c r="AE14" s="185"/>
      <c r="AF14" s="185"/>
      <c r="AG14" s="185"/>
      <c r="AH14" s="185"/>
      <c r="AI14" s="185"/>
      <c r="AJ14" s="185"/>
      <c r="AK14" s="185"/>
      <c r="AL14" s="185"/>
      <c r="AM14" s="143"/>
      <c r="AN14" s="143"/>
      <c r="AS14" s="4"/>
      <c r="BB14" s="4"/>
      <c r="BK14" s="4"/>
      <c r="BT14" s="4"/>
      <c r="CC14" s="4"/>
      <c r="CL14" s="4"/>
      <c r="CU14" s="4"/>
      <c r="DD14" s="4"/>
      <c r="DM14" s="4"/>
      <c r="DV14" s="4"/>
      <c r="EE14" s="4"/>
      <c r="EN14" s="4"/>
      <c r="EW14" s="4"/>
      <c r="FF14" s="4"/>
      <c r="FO14" s="4"/>
      <c r="FX14" s="4"/>
      <c r="GG14" s="4"/>
      <c r="GP14" s="4"/>
      <c r="GY14" s="4"/>
      <c r="HH14" s="4"/>
    </row>
    <row r="15" spans="1:216" s="3" customFormat="1" ht="15.75">
      <c r="A15" s="5" t="s">
        <v>22</v>
      </c>
      <c r="B15" s="3" t="s">
        <v>3555</v>
      </c>
      <c r="D15" s="313" t="s">
        <v>1635</v>
      </c>
      <c r="E15" s="84" t="s">
        <v>2237</v>
      </c>
      <c r="G15" s="80">
        <f>$BI$554</f>
        <v>24567.94999999999</v>
      </c>
      <c r="H15" s="143" t="s">
        <v>22</v>
      </c>
      <c r="J15" s="5" t="s">
        <v>22</v>
      </c>
      <c r="K15" s="3" t="s">
        <v>859</v>
      </c>
      <c r="L15" s="68"/>
      <c r="M15" s="313" t="s">
        <v>1647</v>
      </c>
      <c r="N15" s="84" t="s">
        <v>2517</v>
      </c>
      <c r="P15" s="80">
        <f>$OD$554-19294.2</f>
        <v>666.09999999999127</v>
      </c>
      <c r="Q15" s="1">
        <v>68</v>
      </c>
      <c r="R15" s="185"/>
      <c r="S15" s="185"/>
      <c r="T15" s="185"/>
      <c r="U15" s="185"/>
      <c r="V15" s="185"/>
      <c r="W15" s="185"/>
      <c r="X15" s="185"/>
      <c r="Y15" s="185"/>
      <c r="Z15" s="185"/>
      <c r="AA15" s="185"/>
      <c r="AB15" s="185"/>
      <c r="AC15" s="185"/>
      <c r="AD15" s="185"/>
      <c r="AE15" s="185"/>
      <c r="AF15" s="185"/>
      <c r="AG15" s="185"/>
      <c r="AH15" s="465"/>
      <c r="AI15" s="185"/>
      <c r="AJ15" s="465"/>
      <c r="AK15" s="185"/>
      <c r="AL15" s="185"/>
      <c r="AM15" s="143"/>
      <c r="AN15" s="143"/>
      <c r="AS15" s="4"/>
      <c r="BB15" s="4"/>
      <c r="BK15" s="4"/>
      <c r="BT15" s="4"/>
      <c r="CC15" s="4"/>
      <c r="CL15" s="4"/>
      <c r="CU15" s="4"/>
      <c r="DD15" s="4"/>
      <c r="DM15" s="4"/>
      <c r="DV15" s="4"/>
      <c r="EE15" s="4"/>
      <c r="EN15" s="4"/>
      <c r="EW15" s="4"/>
      <c r="FF15" s="4"/>
      <c r="FO15" s="4"/>
      <c r="FX15" s="4"/>
      <c r="GG15" s="4"/>
      <c r="GP15" s="4"/>
      <c r="GY15" s="4"/>
      <c r="HH15" s="4"/>
    </row>
    <row r="16" spans="1:216" s="3" customFormat="1" ht="15.75">
      <c r="A16" s="5" t="s">
        <v>24</v>
      </c>
      <c r="B16" s="3" t="s">
        <v>817</v>
      </c>
      <c r="D16" s="313" t="s">
        <v>1638</v>
      </c>
      <c r="E16" s="84" t="s">
        <v>2505</v>
      </c>
      <c r="G16" s="80">
        <f>$LA$554</f>
        <v>24087.800000000003</v>
      </c>
      <c r="H16" s="143" t="s">
        <v>24</v>
      </c>
      <c r="I16" s="65"/>
      <c r="J16" s="5" t="s">
        <v>24</v>
      </c>
      <c r="K16" s="87" t="s">
        <v>1834</v>
      </c>
      <c r="L16" s="68"/>
      <c r="M16" s="312" t="s">
        <v>1653</v>
      </c>
      <c r="N16" s="84" t="s">
        <v>2503</v>
      </c>
      <c r="P16" s="80">
        <f>$QF$554-22835.95</f>
        <v>662.10000000000218</v>
      </c>
      <c r="Q16" s="1">
        <v>67</v>
      </c>
      <c r="R16" s="185"/>
      <c r="S16" s="185"/>
      <c r="T16" s="185"/>
      <c r="U16" s="185"/>
      <c r="V16" s="185"/>
      <c r="W16" s="185"/>
      <c r="X16" s="185"/>
      <c r="Y16" s="185"/>
      <c r="Z16" s="185"/>
      <c r="AA16" s="185"/>
      <c r="AB16" s="185"/>
      <c r="AC16" s="185"/>
      <c r="AD16" s="185"/>
      <c r="AE16" s="185"/>
      <c r="AF16" s="185"/>
      <c r="AG16" s="185"/>
      <c r="AH16" s="185"/>
      <c r="AI16" s="185"/>
      <c r="AJ16" s="185"/>
      <c r="AK16" s="185"/>
      <c r="AL16" s="185"/>
      <c r="AM16" s="143"/>
      <c r="AN16" s="143"/>
      <c r="AS16" s="4"/>
      <c r="BB16" s="4"/>
      <c r="BK16" s="4"/>
      <c r="BT16" s="4"/>
      <c r="CC16" s="4"/>
      <c r="CL16" s="4"/>
      <c r="CU16" s="4"/>
      <c r="DD16" s="4"/>
      <c r="DM16" s="4"/>
      <c r="DV16" s="4"/>
      <c r="EE16" s="4"/>
      <c r="EN16" s="4"/>
      <c r="EW16" s="4"/>
      <c r="FF16" s="4"/>
      <c r="FO16" s="4"/>
      <c r="FX16" s="4"/>
      <c r="GG16" s="4"/>
      <c r="GP16" s="4"/>
      <c r="GY16" s="4"/>
      <c r="HH16" s="4"/>
    </row>
    <row r="17" spans="1:216" s="3" customFormat="1" ht="15.75">
      <c r="A17" s="5" t="s">
        <v>26</v>
      </c>
      <c r="B17" s="65" t="s">
        <v>3557</v>
      </c>
      <c r="D17" s="313" t="s">
        <v>1630</v>
      </c>
      <c r="E17" s="84" t="s">
        <v>2237</v>
      </c>
      <c r="G17" s="80">
        <f>$P$554</f>
        <v>24112.800000000007</v>
      </c>
      <c r="H17" s="143" t="s">
        <v>26</v>
      </c>
      <c r="I17"/>
      <c r="J17" s="5" t="s">
        <v>26</v>
      </c>
      <c r="K17" s="65" t="s">
        <v>2543</v>
      </c>
      <c r="M17" s="313" t="s">
        <v>2481</v>
      </c>
      <c r="N17" s="84" t="s">
        <v>2522</v>
      </c>
      <c r="O17" s="41"/>
      <c r="P17" s="80">
        <f>$ADJ$554-22696.4</f>
        <v>641.70000000000073</v>
      </c>
      <c r="Q17" s="1">
        <v>66</v>
      </c>
      <c r="R17" s="185"/>
      <c r="S17" s="185"/>
      <c r="T17" s="185"/>
      <c r="U17" s="185"/>
      <c r="V17" s="185"/>
      <c r="W17" s="185"/>
      <c r="X17" s="185"/>
      <c r="Y17" s="185"/>
      <c r="Z17" s="185"/>
      <c r="AA17" s="185"/>
      <c r="AB17" s="185"/>
      <c r="AC17" s="185"/>
      <c r="AD17" s="185"/>
      <c r="AE17" s="185"/>
      <c r="AF17" s="185"/>
      <c r="AG17" s="185"/>
      <c r="AH17" s="185"/>
      <c r="AI17" s="185"/>
      <c r="AJ17" s="185"/>
      <c r="AK17" s="185"/>
      <c r="AL17" s="185"/>
      <c r="AM17" s="143"/>
      <c r="AN17" s="143"/>
      <c r="AS17" s="4"/>
      <c r="BB17" s="4"/>
      <c r="BK17" s="4"/>
      <c r="BT17" s="4"/>
      <c r="CC17" s="4"/>
      <c r="CL17" s="4"/>
      <c r="CU17" s="4"/>
      <c r="DD17" s="4"/>
      <c r="DM17" s="4"/>
      <c r="DV17" s="4"/>
      <c r="EE17" s="4"/>
      <c r="EN17" s="4"/>
      <c r="EW17" s="4"/>
      <c r="FF17" s="4"/>
      <c r="FO17" s="4"/>
      <c r="FX17" s="4"/>
      <c r="GG17" s="4"/>
      <c r="GP17" s="4"/>
      <c r="GY17" s="4"/>
      <c r="HH17" s="4"/>
    </row>
    <row r="18" spans="1:216" s="3" customFormat="1" ht="15.75">
      <c r="A18" s="5" t="s">
        <v>28</v>
      </c>
      <c r="B18" s="3" t="s">
        <v>871</v>
      </c>
      <c r="D18" s="313" t="s">
        <v>1599</v>
      </c>
      <c r="E18" s="84" t="s">
        <v>2501</v>
      </c>
      <c r="G18" s="80">
        <f>$FV$554</f>
        <v>23746.500000000011</v>
      </c>
      <c r="H18" s="143" t="s">
        <v>28</v>
      </c>
      <c r="I18" s="65"/>
      <c r="J18" s="5" t="s">
        <v>28</v>
      </c>
      <c r="K18" s="87" t="s">
        <v>1835</v>
      </c>
      <c r="M18" s="313" t="s">
        <v>1662</v>
      </c>
      <c r="N18" s="84" t="s">
        <v>2519</v>
      </c>
      <c r="O18" s="41"/>
      <c r="P18" s="80">
        <f>$TI$554-21296.7</f>
        <v>629.80000000000655</v>
      </c>
      <c r="Q18" s="1">
        <v>65</v>
      </c>
      <c r="R18" s="464"/>
      <c r="S18" s="185"/>
      <c r="T18" s="185"/>
      <c r="U18" s="185"/>
      <c r="V18" s="185"/>
      <c r="W18" s="185"/>
      <c r="X18" s="185"/>
      <c r="Y18" s="185"/>
      <c r="Z18" s="185"/>
      <c r="AA18" s="185"/>
      <c r="AB18" s="185"/>
      <c r="AC18" s="185"/>
      <c r="AD18" s="185"/>
      <c r="AE18" s="464"/>
      <c r="AF18" s="185"/>
      <c r="AG18" s="185"/>
      <c r="AH18" s="185"/>
      <c r="AI18" s="464"/>
      <c r="AJ18" s="185"/>
      <c r="AK18" s="185"/>
      <c r="AL18" s="185"/>
      <c r="AM18" s="143"/>
      <c r="AN18" s="143"/>
      <c r="AS18" s="4"/>
      <c r="BB18" s="4"/>
      <c r="BK18" s="4"/>
      <c r="BT18" s="4"/>
      <c r="CC18" s="4"/>
      <c r="CL18" s="4"/>
      <c r="CU18" s="4"/>
      <c r="DD18" s="4"/>
      <c r="DM18" s="4"/>
      <c r="DV18" s="4"/>
      <c r="EE18" s="4"/>
      <c r="EN18" s="4"/>
      <c r="EW18" s="4"/>
      <c r="FF18" s="4"/>
      <c r="FO18" s="4"/>
      <c r="FX18" s="4"/>
      <c r="GG18" s="4"/>
      <c r="GP18" s="4"/>
      <c r="GY18" s="4"/>
      <c r="HH18" s="4"/>
    </row>
    <row r="19" spans="1:216" s="3" customFormat="1" ht="15.75">
      <c r="A19" s="5" t="s">
        <v>30</v>
      </c>
      <c r="B19" s="3" t="s">
        <v>141</v>
      </c>
      <c r="D19" s="313" t="s">
        <v>1634</v>
      </c>
      <c r="E19" s="84" t="s">
        <v>2237</v>
      </c>
      <c r="G19" s="80">
        <f>$AZ$554</f>
        <v>23561.15</v>
      </c>
      <c r="H19" s="143" t="s">
        <v>30</v>
      </c>
      <c r="J19" s="5" t="s">
        <v>30</v>
      </c>
      <c r="K19" s="3" t="s">
        <v>834</v>
      </c>
      <c r="M19" s="313" t="s">
        <v>1618</v>
      </c>
      <c r="N19" s="84" t="s">
        <v>2243</v>
      </c>
      <c r="P19" s="80">
        <f>$KR$554-18092.4</f>
        <v>620.99999999999636</v>
      </c>
      <c r="Q19" s="1">
        <v>64</v>
      </c>
      <c r="R19" s="185"/>
      <c r="S19" s="185"/>
      <c r="T19" s="185"/>
      <c r="U19" s="185"/>
      <c r="V19" s="185"/>
      <c r="W19" s="185"/>
      <c r="X19" s="185"/>
      <c r="Y19" s="185"/>
      <c r="Z19" s="185"/>
      <c r="AA19" s="464"/>
      <c r="AB19" s="185"/>
      <c r="AC19" s="185"/>
      <c r="AD19" s="185"/>
      <c r="AE19" s="185"/>
      <c r="AF19" s="185"/>
      <c r="AG19" s="466"/>
      <c r="AH19" s="185"/>
      <c r="AI19" s="185"/>
      <c r="AJ19" s="185"/>
      <c r="AK19" s="185"/>
      <c r="AL19" s="185"/>
      <c r="AM19" s="143"/>
      <c r="AN19" s="143"/>
      <c r="AS19" s="4"/>
      <c r="BB19" s="4"/>
      <c r="BK19" s="4"/>
      <c r="BT19" s="4"/>
      <c r="CC19" s="4"/>
      <c r="CL19" s="4"/>
      <c r="CU19" s="4"/>
      <c r="DD19" s="4"/>
      <c r="DM19" s="4"/>
      <c r="DV19" s="4"/>
      <c r="EE19" s="4"/>
      <c r="EN19" s="4"/>
      <c r="EW19" s="4"/>
      <c r="FF19" s="4"/>
      <c r="FO19" s="4"/>
      <c r="FX19" s="4"/>
      <c r="GG19" s="4"/>
      <c r="GP19" s="4"/>
      <c r="GY19" s="4"/>
      <c r="HH19" s="4"/>
    </row>
    <row r="20" spans="1:216" s="3" customFormat="1" ht="15.75">
      <c r="A20" s="5" t="s">
        <v>32</v>
      </c>
      <c r="B20" s="65" t="s">
        <v>17</v>
      </c>
      <c r="D20" s="313" t="s">
        <v>1633</v>
      </c>
      <c r="E20" s="84" t="s">
        <v>2239</v>
      </c>
      <c r="G20" s="80">
        <f>$AQ$554</f>
        <v>23604.699999999997</v>
      </c>
      <c r="H20" s="143" t="s">
        <v>32</v>
      </c>
      <c r="J20" s="5" t="s">
        <v>32</v>
      </c>
      <c r="K20" s="65" t="s">
        <v>15</v>
      </c>
      <c r="L20" s="68"/>
      <c r="M20" s="313" t="s">
        <v>1603</v>
      </c>
      <c r="N20" s="84" t="s">
        <v>2240</v>
      </c>
      <c r="P20" s="80">
        <f>$HF$554-21224.7</f>
        <v>611.79999999999563</v>
      </c>
      <c r="Q20" s="1">
        <v>63</v>
      </c>
      <c r="R20" s="185"/>
      <c r="S20" s="185"/>
      <c r="T20" s="185"/>
      <c r="U20" s="185"/>
      <c r="V20" s="185"/>
      <c r="W20" s="185"/>
      <c r="X20" s="185"/>
      <c r="Y20" s="465"/>
      <c r="Z20" s="185"/>
      <c r="AA20" s="185"/>
      <c r="AB20" s="185"/>
      <c r="AC20" s="185"/>
      <c r="AD20" s="185"/>
      <c r="AE20" s="185"/>
      <c r="AF20" s="185"/>
      <c r="AG20" s="185"/>
      <c r="AH20" s="185"/>
      <c r="AI20" s="185"/>
      <c r="AJ20" s="185"/>
      <c r="AK20" s="185"/>
      <c r="AL20" s="185"/>
      <c r="AM20" s="143"/>
      <c r="AN20" s="143"/>
      <c r="AS20" s="4"/>
      <c r="BB20" s="4"/>
      <c r="BK20" s="4"/>
      <c r="BT20" s="4"/>
      <c r="CC20" s="4"/>
      <c r="CL20" s="4"/>
      <c r="CU20" s="4"/>
      <c r="DD20" s="4"/>
      <c r="DM20" s="4"/>
      <c r="DV20" s="4"/>
      <c r="EE20" s="4"/>
      <c r="EN20" s="4"/>
      <c r="EW20" s="4"/>
      <c r="FF20" s="4"/>
      <c r="FO20" s="4"/>
      <c r="FX20" s="4"/>
      <c r="GG20" s="4"/>
      <c r="GP20" s="4"/>
      <c r="GY20" s="4"/>
      <c r="HH20" s="4"/>
    </row>
    <row r="21" spans="1:216" s="3" customFormat="1" ht="15.75">
      <c r="A21" s="5" t="s">
        <v>34</v>
      </c>
      <c r="B21" s="65" t="s">
        <v>2223</v>
      </c>
      <c r="D21" s="313" t="s">
        <v>2064</v>
      </c>
      <c r="E21" s="84" t="s">
        <v>2511</v>
      </c>
      <c r="F21" s="41"/>
      <c r="G21" s="80">
        <f>$VB$554</f>
        <v>23496.000000000007</v>
      </c>
      <c r="H21" s="143" t="s">
        <v>34</v>
      </c>
      <c r="J21" s="5" t="s">
        <v>34</v>
      </c>
      <c r="K21" s="3" t="s">
        <v>867</v>
      </c>
      <c r="L21" s="68"/>
      <c r="M21" s="313" t="s">
        <v>1605</v>
      </c>
      <c r="N21" s="84" t="s">
        <v>2512</v>
      </c>
      <c r="P21" s="80">
        <f>$HX$554-18433.65</f>
        <v>604.15000000000509</v>
      </c>
      <c r="Q21" s="1">
        <v>62</v>
      </c>
      <c r="R21" s="185"/>
      <c r="S21" s="185"/>
      <c r="T21" s="185"/>
      <c r="U21" s="185"/>
      <c r="V21" s="185"/>
      <c r="W21" s="185"/>
      <c r="X21" s="466"/>
      <c r="Y21" s="185"/>
      <c r="Z21" s="185"/>
      <c r="AA21" s="185"/>
      <c r="AB21" s="185"/>
      <c r="AC21" s="185"/>
      <c r="AD21" s="185"/>
      <c r="AE21" s="185"/>
      <c r="AF21" s="185"/>
      <c r="AG21" s="185"/>
      <c r="AH21" s="185"/>
      <c r="AI21" s="185"/>
      <c r="AJ21" s="185"/>
      <c r="AK21" s="185"/>
      <c r="AL21" s="185"/>
      <c r="AM21" s="143"/>
      <c r="AN21" s="143"/>
      <c r="AS21" s="4"/>
      <c r="BB21" s="4"/>
      <c r="BK21" s="4"/>
      <c r="BT21" s="4"/>
      <c r="CC21" s="4"/>
      <c r="CL21" s="4"/>
      <c r="CU21" s="4"/>
      <c r="DD21" s="4"/>
      <c r="DM21" s="4"/>
      <c r="DV21" s="4"/>
      <c r="EE21" s="4"/>
      <c r="EN21" s="4"/>
      <c r="EW21" s="4"/>
      <c r="FF21" s="4"/>
      <c r="FO21" s="4"/>
      <c r="FX21" s="4"/>
      <c r="GG21" s="4"/>
      <c r="GP21" s="4"/>
      <c r="GY21" s="4"/>
      <c r="HH21" s="4"/>
    </row>
    <row r="22" spans="1:216" s="3" customFormat="1" ht="15.75">
      <c r="A22" s="5" t="s">
        <v>36</v>
      </c>
      <c r="B22" s="65" t="s">
        <v>2221</v>
      </c>
      <c r="C22" s="68"/>
      <c r="D22" s="312" t="s">
        <v>2066</v>
      </c>
      <c r="E22" s="84" t="s">
        <v>2511</v>
      </c>
      <c r="F22" s="41"/>
      <c r="G22" s="80">
        <f>$VT$554</f>
        <v>23363.599999999999</v>
      </c>
      <c r="H22" s="143" t="s">
        <v>36</v>
      </c>
      <c r="J22" s="5" t="s">
        <v>36</v>
      </c>
      <c r="K22" s="65" t="s">
        <v>2260</v>
      </c>
      <c r="M22" s="313" t="s">
        <v>2483</v>
      </c>
      <c r="N22" s="84" t="s">
        <v>2524</v>
      </c>
      <c r="O22" s="41"/>
      <c r="P22" s="80">
        <f>$AEB$554-18103.2</f>
        <v>603.69999999999345</v>
      </c>
      <c r="Q22" s="1">
        <v>61</v>
      </c>
      <c r="R22" s="185"/>
      <c r="S22" s="185"/>
      <c r="T22" s="185"/>
      <c r="U22" s="185"/>
      <c r="V22" s="185"/>
      <c r="W22" s="185"/>
      <c r="X22" s="185"/>
      <c r="Y22" s="185"/>
      <c r="Z22" s="185"/>
      <c r="AA22" s="185"/>
      <c r="AB22" s="185"/>
      <c r="AC22" s="185"/>
      <c r="AD22" s="185"/>
      <c r="AE22" s="185"/>
      <c r="AF22" s="185"/>
      <c r="AG22" s="185"/>
      <c r="AH22" s="185"/>
      <c r="AI22" s="185"/>
      <c r="AJ22" s="185"/>
      <c r="AK22" s="185"/>
      <c r="AL22" s="185"/>
      <c r="AM22" s="143"/>
      <c r="AN22" s="143"/>
      <c r="AS22" s="4"/>
      <c r="BB22" s="4"/>
      <c r="BK22" s="4"/>
      <c r="BT22" s="4"/>
      <c r="CC22" s="4"/>
      <c r="CL22" s="4"/>
      <c r="CU22" s="4"/>
      <c r="DD22" s="4"/>
      <c r="DM22" s="4"/>
      <c r="DV22" s="4"/>
      <c r="EE22" s="4"/>
      <c r="EN22" s="4"/>
      <c r="EW22" s="4"/>
      <c r="FF22" s="4"/>
      <c r="FO22" s="4"/>
      <c r="FX22" s="4"/>
      <c r="GG22" s="4"/>
      <c r="GP22" s="4"/>
      <c r="GY22" s="4"/>
      <c r="HH22" s="4"/>
    </row>
    <row r="23" spans="1:216" s="3" customFormat="1" ht="15.75">
      <c r="A23" s="5" t="s">
        <v>38</v>
      </c>
      <c r="B23" s="87" t="s">
        <v>1834</v>
      </c>
      <c r="C23" s="68"/>
      <c r="D23" s="312" t="s">
        <v>1653</v>
      </c>
      <c r="E23" s="84" t="s">
        <v>2503</v>
      </c>
      <c r="G23" s="80">
        <f>$QF$554</f>
        <v>23498.050000000003</v>
      </c>
      <c r="H23" s="143" t="s">
        <v>38</v>
      </c>
      <c r="I23" s="65"/>
      <c r="J23" s="5" t="s">
        <v>38</v>
      </c>
      <c r="K23" s="3" t="s">
        <v>853</v>
      </c>
      <c r="M23" s="312" t="s">
        <v>1646</v>
      </c>
      <c r="N23" s="84" t="s">
        <v>2514</v>
      </c>
      <c r="P23" s="80">
        <f>$NU$554-16969.65</f>
        <v>592.54999999998836</v>
      </c>
      <c r="Q23" s="1">
        <v>60</v>
      </c>
      <c r="R23" s="185"/>
      <c r="S23" s="185"/>
      <c r="T23" s="185"/>
      <c r="U23" s="185"/>
      <c r="V23" s="185"/>
      <c r="W23" s="185"/>
      <c r="X23" s="185"/>
      <c r="Y23" s="185"/>
      <c r="Z23" s="185"/>
      <c r="AA23" s="185"/>
      <c r="AB23" s="185"/>
      <c r="AC23" s="185"/>
      <c r="AD23" s="185"/>
      <c r="AE23" s="185"/>
      <c r="AF23" s="185"/>
      <c r="AG23" s="185"/>
      <c r="AH23" s="185"/>
      <c r="AI23" s="185"/>
      <c r="AJ23" s="185"/>
      <c r="AK23" s="185"/>
      <c r="AL23" s="185"/>
      <c r="AM23" s="143"/>
      <c r="AN23" s="143"/>
      <c r="AS23" s="4"/>
      <c r="BB23" s="4"/>
      <c r="BK23" s="4"/>
      <c r="BT23" s="4"/>
      <c r="CC23" s="4"/>
      <c r="CL23" s="4"/>
      <c r="CU23" s="4"/>
      <c r="DD23" s="4"/>
      <c r="DM23" s="4"/>
      <c r="DV23" s="4"/>
      <c r="EE23" s="4"/>
      <c r="EN23" s="4"/>
      <c r="EW23" s="4"/>
      <c r="FF23" s="4"/>
      <c r="FO23" s="4"/>
      <c r="FX23" s="4"/>
      <c r="GG23" s="4"/>
      <c r="GP23" s="4"/>
      <c r="GY23" s="4"/>
      <c r="HH23" s="4"/>
    </row>
    <row r="24" spans="1:216" s="3" customFormat="1" ht="15.75">
      <c r="A24" s="5" t="s">
        <v>145</v>
      </c>
      <c r="B24" s="3" t="s">
        <v>162</v>
      </c>
      <c r="D24" s="313" t="s">
        <v>1604</v>
      </c>
      <c r="E24" s="84" t="s">
        <v>2245</v>
      </c>
      <c r="G24" s="80">
        <f>$HO$554</f>
        <v>23206.6</v>
      </c>
      <c r="H24" s="143" t="s">
        <v>145</v>
      </c>
      <c r="I24" s="87"/>
      <c r="J24" s="5" t="s">
        <v>145</v>
      </c>
      <c r="K24" s="3" t="s">
        <v>154</v>
      </c>
      <c r="M24" s="313" t="s">
        <v>1629</v>
      </c>
      <c r="N24" s="84" t="s">
        <v>2499</v>
      </c>
      <c r="P24" s="80">
        <f>$G$554-22766.2</f>
        <v>567.40000000000873</v>
      </c>
      <c r="Q24" s="1">
        <v>59</v>
      </c>
      <c r="R24" s="185"/>
      <c r="S24" s="185"/>
      <c r="T24" s="185"/>
      <c r="U24" s="185"/>
      <c r="V24" s="185"/>
      <c r="W24" s="185"/>
      <c r="X24" s="185"/>
      <c r="Y24" s="185"/>
      <c r="Z24" s="185"/>
      <c r="AA24" s="185"/>
      <c r="AB24" s="185"/>
      <c r="AC24" s="185"/>
      <c r="AD24" s="185"/>
      <c r="AE24" s="185"/>
      <c r="AF24" s="185"/>
      <c r="AG24" s="185"/>
      <c r="AH24" s="185"/>
      <c r="AI24" s="185"/>
      <c r="AJ24" s="185"/>
      <c r="AK24" s="185"/>
      <c r="AL24" s="185"/>
      <c r="AM24" s="143"/>
      <c r="AN24" s="143"/>
      <c r="AS24" s="4"/>
      <c r="BB24" s="4"/>
      <c r="BK24" s="4"/>
      <c r="BT24" s="4"/>
      <c r="CC24" s="4"/>
      <c r="CL24" s="4"/>
      <c r="CU24" s="4"/>
      <c r="DD24" s="4"/>
      <c r="DM24" s="4"/>
      <c r="DV24" s="4"/>
      <c r="EE24" s="4"/>
      <c r="EN24" s="4"/>
      <c r="EW24" s="4"/>
      <c r="FF24" s="4"/>
      <c r="FO24" s="4"/>
      <c r="FX24" s="4"/>
      <c r="GG24" s="4"/>
      <c r="GP24" s="4"/>
      <c r="GY24" s="4"/>
      <c r="HH24" s="4"/>
    </row>
    <row r="25" spans="1:216" s="3" customFormat="1" ht="15.75">
      <c r="A25" s="5" t="s">
        <v>146</v>
      </c>
      <c r="B25" s="3" t="s">
        <v>154</v>
      </c>
      <c r="D25" s="313" t="s">
        <v>1629</v>
      </c>
      <c r="E25" s="84" t="s">
        <v>2499</v>
      </c>
      <c r="G25" s="80">
        <f>$G$554</f>
        <v>23333.600000000009</v>
      </c>
      <c r="H25" s="143" t="s">
        <v>146</v>
      </c>
      <c r="J25" s="5" t="s">
        <v>146</v>
      </c>
      <c r="K25" s="3" t="s">
        <v>854</v>
      </c>
      <c r="M25" s="313" t="s">
        <v>1607</v>
      </c>
      <c r="N25" s="84" t="s">
        <v>2504</v>
      </c>
      <c r="P25" s="80">
        <f>$IP$554-24577.45</f>
        <v>564.60000000000946</v>
      </c>
      <c r="Q25" s="1">
        <v>58</v>
      </c>
      <c r="R25" s="185"/>
      <c r="S25" s="185"/>
      <c r="T25" s="185"/>
      <c r="U25" s="185"/>
      <c r="V25" s="185"/>
      <c r="W25" s="465"/>
      <c r="X25" s="185"/>
      <c r="Y25" s="185"/>
      <c r="Z25" s="185"/>
      <c r="AA25" s="465"/>
      <c r="AB25" s="466"/>
      <c r="AC25" s="185"/>
      <c r="AD25" s="185"/>
      <c r="AE25" s="185"/>
      <c r="AF25" s="185"/>
      <c r="AG25" s="185"/>
      <c r="AH25" s="185"/>
      <c r="AI25" s="185"/>
      <c r="AJ25" s="185"/>
      <c r="AK25" s="185"/>
      <c r="AL25" s="185"/>
      <c r="AM25" s="143"/>
      <c r="AN25" s="143"/>
      <c r="AS25" s="4"/>
      <c r="BB25" s="4"/>
      <c r="BK25" s="4"/>
      <c r="BT25" s="4"/>
      <c r="CC25" s="4"/>
      <c r="CL25" s="4"/>
      <c r="CU25" s="4"/>
      <c r="DD25" s="4"/>
      <c r="DM25" s="4"/>
      <c r="DV25" s="4"/>
      <c r="EE25" s="4"/>
      <c r="EN25" s="4"/>
      <c r="EW25" s="4"/>
      <c r="FF25" s="4"/>
      <c r="FO25" s="4"/>
      <c r="FX25" s="4"/>
      <c r="GG25" s="4"/>
      <c r="GP25" s="4"/>
      <c r="GY25" s="4"/>
      <c r="HH25" s="4"/>
    </row>
    <row r="26" spans="1:216" s="3" customFormat="1" ht="15.75">
      <c r="A26" s="5" t="s">
        <v>147</v>
      </c>
      <c r="B26" s="65" t="s">
        <v>2543</v>
      </c>
      <c r="D26" s="313" t="s">
        <v>2481</v>
      </c>
      <c r="E26" s="84" t="s">
        <v>2522</v>
      </c>
      <c r="F26" s="41"/>
      <c r="G26" s="80">
        <f>$ADJ$554</f>
        <v>23338.100000000002</v>
      </c>
      <c r="H26" s="143" t="s">
        <v>147</v>
      </c>
      <c r="I26" s="65"/>
      <c r="J26" s="5" t="s">
        <v>147</v>
      </c>
      <c r="K26" s="65" t="s">
        <v>2283</v>
      </c>
      <c r="L26" s="68"/>
      <c r="M26" s="312" t="s">
        <v>2492</v>
      </c>
      <c r="N26" s="84" t="s">
        <v>2527</v>
      </c>
      <c r="P26" s="80">
        <f>$AHE$554-14635.5</f>
        <v>563.20000000000073</v>
      </c>
      <c r="Q26" s="1">
        <v>57</v>
      </c>
      <c r="R26" s="185"/>
      <c r="S26" s="185"/>
      <c r="T26" s="185"/>
      <c r="U26" s="185"/>
      <c r="V26" s="185"/>
      <c r="W26" s="185"/>
      <c r="X26" s="185"/>
      <c r="Y26" s="185"/>
      <c r="Z26" s="185"/>
      <c r="AA26" s="185"/>
      <c r="AB26" s="185"/>
      <c r="AC26" s="185"/>
      <c r="AD26" s="185"/>
      <c r="AE26" s="185"/>
      <c r="AF26" s="185"/>
      <c r="AG26" s="185"/>
      <c r="AH26" s="185"/>
      <c r="AI26" s="185"/>
      <c r="AJ26" s="185"/>
      <c r="AK26" s="185"/>
      <c r="AL26" s="185"/>
      <c r="AM26" s="143"/>
      <c r="AN26" s="143"/>
      <c r="AS26" s="4"/>
      <c r="BB26" s="4"/>
      <c r="BK26" s="4"/>
      <c r="BT26" s="4"/>
      <c r="CC26" s="4"/>
      <c r="CL26" s="4"/>
      <c r="CU26" s="4"/>
      <c r="DD26" s="4"/>
      <c r="DM26" s="4"/>
      <c r="DV26" s="4"/>
      <c r="EE26" s="4"/>
      <c r="EN26" s="4"/>
      <c r="EW26" s="4"/>
      <c r="FF26" s="4"/>
      <c r="FO26" s="4"/>
      <c r="FX26" s="4"/>
      <c r="GG26" s="4"/>
      <c r="GP26" s="4"/>
      <c r="GY26" s="4"/>
      <c r="HH26" s="4"/>
    </row>
    <row r="27" spans="1:216" s="3" customFormat="1" ht="15.75">
      <c r="A27" s="5" t="s">
        <v>151</v>
      </c>
      <c r="B27" s="65" t="s">
        <v>37</v>
      </c>
      <c r="D27" s="313" t="s">
        <v>1592</v>
      </c>
      <c r="E27" s="84" t="s">
        <v>2240</v>
      </c>
      <c r="G27" s="80">
        <f>$DK$554</f>
        <v>23101.250000000015</v>
      </c>
      <c r="H27" s="143" t="s">
        <v>151</v>
      </c>
      <c r="I27" s="65"/>
      <c r="J27" s="5" t="s">
        <v>151</v>
      </c>
      <c r="K27" s="65" t="s">
        <v>39</v>
      </c>
      <c r="M27" s="313" t="s">
        <v>1590</v>
      </c>
      <c r="N27" s="84" t="s">
        <v>2501</v>
      </c>
      <c r="P27" s="80">
        <f>$CS$554-18411.15</f>
        <v>559.40000000000146</v>
      </c>
      <c r="Q27" s="1">
        <v>56</v>
      </c>
      <c r="R27" s="185"/>
      <c r="S27" s="185"/>
      <c r="T27" s="185"/>
      <c r="U27" s="185"/>
      <c r="V27" s="185"/>
      <c r="W27" s="185"/>
      <c r="X27" s="185"/>
      <c r="Y27" s="185"/>
      <c r="Z27" s="185"/>
      <c r="AA27" s="185"/>
      <c r="AB27" s="185"/>
      <c r="AC27" s="465"/>
      <c r="AD27" s="185"/>
      <c r="AE27" s="185"/>
      <c r="AF27" s="185"/>
      <c r="AG27" s="185"/>
      <c r="AH27" s="185"/>
      <c r="AI27" s="185"/>
      <c r="AJ27" s="185"/>
      <c r="AK27" s="185"/>
      <c r="AL27" s="185"/>
      <c r="AM27" s="143"/>
      <c r="AN27" s="143"/>
      <c r="AS27" s="4"/>
      <c r="BB27" s="4"/>
      <c r="BK27" s="4"/>
      <c r="BT27" s="4"/>
      <c r="CC27" s="4"/>
      <c r="CL27" s="4"/>
      <c r="CU27" s="4"/>
      <c r="DD27" s="4"/>
      <c r="DM27" s="4"/>
      <c r="DV27" s="4"/>
      <c r="EE27" s="4"/>
      <c r="EN27" s="4"/>
      <c r="EW27" s="4"/>
      <c r="FF27" s="4"/>
      <c r="FO27" s="4"/>
      <c r="FX27" s="4"/>
      <c r="GG27" s="4"/>
      <c r="GP27" s="4"/>
      <c r="GY27" s="4"/>
      <c r="HH27" s="4"/>
    </row>
    <row r="28" spans="1:216" s="3" customFormat="1" ht="15.75">
      <c r="A28" s="5" t="s">
        <v>157</v>
      </c>
      <c r="B28" s="3" t="s">
        <v>820</v>
      </c>
      <c r="D28" s="313" t="s">
        <v>1601</v>
      </c>
      <c r="E28" s="84" t="s">
        <v>2512</v>
      </c>
      <c r="G28" s="80">
        <f>$GN$554</f>
        <v>23338.599999999995</v>
      </c>
      <c r="H28" s="143" t="s">
        <v>157</v>
      </c>
      <c r="I28" s="65"/>
      <c r="J28" s="5" t="s">
        <v>157</v>
      </c>
      <c r="K28" s="3" t="s">
        <v>9</v>
      </c>
      <c r="M28" s="313" t="s">
        <v>1593</v>
      </c>
      <c r="N28" s="84" t="s">
        <v>2504</v>
      </c>
      <c r="P28" s="80">
        <f>$DT$554-19250.55</f>
        <v>524.50000000000364</v>
      </c>
      <c r="Q28" s="1">
        <v>55</v>
      </c>
      <c r="R28" s="185"/>
      <c r="S28" s="185"/>
      <c r="T28" s="185"/>
      <c r="U28" s="185"/>
      <c r="V28" s="466"/>
      <c r="W28" s="185"/>
      <c r="X28" s="185"/>
      <c r="Y28" s="185"/>
      <c r="Z28" s="185"/>
      <c r="AA28" s="185"/>
      <c r="AB28" s="185"/>
      <c r="AC28" s="185"/>
      <c r="AD28" s="185"/>
      <c r="AE28" s="185"/>
      <c r="AF28" s="185"/>
      <c r="AG28" s="185"/>
      <c r="AH28" s="185"/>
      <c r="AI28" s="185"/>
      <c r="AJ28" s="185"/>
      <c r="AK28" s="185"/>
      <c r="AL28" s="185"/>
      <c r="AM28" s="143"/>
      <c r="AN28" s="143"/>
      <c r="AS28" s="4"/>
      <c r="BB28" s="4"/>
      <c r="BK28" s="4"/>
      <c r="BT28" s="4"/>
      <c r="CC28" s="4"/>
      <c r="CL28" s="4"/>
      <c r="CU28" s="4"/>
      <c r="DD28" s="4"/>
      <c r="DM28" s="4"/>
      <c r="DV28" s="4"/>
      <c r="EE28" s="4"/>
      <c r="EN28" s="4"/>
      <c r="EW28" s="4"/>
      <c r="FF28" s="4"/>
      <c r="FO28" s="4"/>
      <c r="FX28" s="4"/>
      <c r="GG28" s="4"/>
      <c r="GP28" s="4"/>
      <c r="GY28" s="4"/>
      <c r="HH28" s="4"/>
    </row>
    <row r="29" spans="1:216" s="3" customFormat="1" ht="15.75">
      <c r="A29" s="5" t="s">
        <v>159</v>
      </c>
      <c r="B29" s="65" t="s">
        <v>2236</v>
      </c>
      <c r="D29" s="313" t="s">
        <v>2068</v>
      </c>
      <c r="E29" s="84" t="s">
        <v>2246</v>
      </c>
      <c r="F29" s="41"/>
      <c r="G29" s="80">
        <f>$WL$554</f>
        <v>22899.8</v>
      </c>
      <c r="H29" s="143" t="s">
        <v>159</v>
      </c>
      <c r="I29" s="65"/>
      <c r="J29" s="5" t="s">
        <v>159</v>
      </c>
      <c r="K29" s="87" t="s">
        <v>1838</v>
      </c>
      <c r="L29" s="68"/>
      <c r="M29" s="313" t="s">
        <v>1659</v>
      </c>
      <c r="N29" s="84" t="s">
        <v>2516</v>
      </c>
      <c r="O29" s="41"/>
      <c r="P29" s="80">
        <f>$SH$554-21196.9</f>
        <v>515.89999999999782</v>
      </c>
      <c r="Q29" s="1">
        <v>54</v>
      </c>
      <c r="R29" s="185"/>
      <c r="S29" s="185"/>
      <c r="T29" s="185"/>
      <c r="U29" s="185"/>
      <c r="V29" s="185"/>
      <c r="W29" s="185"/>
      <c r="X29" s="185"/>
      <c r="Y29" s="185"/>
      <c r="Z29" s="185"/>
      <c r="AA29" s="185"/>
      <c r="AB29" s="185"/>
      <c r="AC29" s="185"/>
      <c r="AD29" s="185"/>
      <c r="AE29" s="185"/>
      <c r="AF29" s="185"/>
      <c r="AG29" s="185"/>
      <c r="AH29" s="185"/>
      <c r="AI29" s="185"/>
      <c r="AJ29" s="185"/>
      <c r="AK29" s="185"/>
      <c r="AL29" s="185"/>
      <c r="AM29" s="143"/>
      <c r="AN29" s="143"/>
      <c r="AS29" s="4"/>
      <c r="BB29" s="4"/>
      <c r="BK29" s="4"/>
      <c r="BT29" s="4"/>
      <c r="CC29" s="4"/>
      <c r="CL29" s="4"/>
      <c r="CU29" s="4"/>
      <c r="DD29" s="4"/>
      <c r="DM29" s="4"/>
      <c r="DV29" s="4"/>
      <c r="EE29" s="4"/>
      <c r="EN29" s="4"/>
      <c r="EW29" s="4"/>
      <c r="FF29" s="4"/>
      <c r="FO29" s="4"/>
      <c r="FX29" s="4"/>
      <c r="GG29" s="4"/>
      <c r="GP29" s="4"/>
      <c r="GY29" s="4"/>
      <c r="HH29" s="4"/>
    </row>
    <row r="30" spans="1:216" s="3" customFormat="1" ht="15.75">
      <c r="A30" s="5" t="s">
        <v>160</v>
      </c>
      <c r="B30" s="3" t="s">
        <v>861</v>
      </c>
      <c r="D30" s="313" t="s">
        <v>1616</v>
      </c>
      <c r="E30" s="84" t="s">
        <v>2506</v>
      </c>
      <c r="G30" s="80">
        <f>$JZ$554</f>
        <v>22503.899999999991</v>
      </c>
      <c r="H30" s="143" t="s">
        <v>160</v>
      </c>
      <c r="J30" s="5" t="s">
        <v>160</v>
      </c>
      <c r="K30" s="65" t="s">
        <v>13</v>
      </c>
      <c r="M30" s="313" t="s">
        <v>1639</v>
      </c>
      <c r="N30" s="84" t="s">
        <v>2510</v>
      </c>
      <c r="P30" s="80">
        <f>$LJ$554-20334.75</f>
        <v>515.59999999999127</v>
      </c>
      <c r="Q30" s="1">
        <v>53</v>
      </c>
      <c r="R30" s="185"/>
      <c r="S30" s="185"/>
      <c r="T30" s="185"/>
      <c r="U30" s="185"/>
      <c r="V30" s="185"/>
      <c r="W30" s="185"/>
      <c r="X30" s="185"/>
      <c r="Y30" s="185"/>
      <c r="Z30" s="185"/>
      <c r="AA30" s="185"/>
      <c r="AB30" s="185"/>
      <c r="AC30" s="185"/>
      <c r="AD30" s="185"/>
      <c r="AE30" s="185"/>
      <c r="AF30" s="185"/>
      <c r="AG30" s="185"/>
      <c r="AH30" s="185"/>
      <c r="AI30" s="185"/>
      <c r="AJ30" s="185"/>
      <c r="AK30" s="185"/>
      <c r="AL30" s="185"/>
      <c r="AM30" s="143"/>
      <c r="AN30" s="143"/>
      <c r="AS30" s="4"/>
      <c r="BB30" s="4"/>
      <c r="BK30" s="4"/>
      <c r="BT30" s="4"/>
      <c r="CC30" s="4"/>
      <c r="CL30" s="4"/>
      <c r="CU30" s="4"/>
      <c r="DD30" s="4"/>
      <c r="DM30" s="4"/>
      <c r="DV30" s="4"/>
      <c r="EE30" s="4"/>
      <c r="EN30" s="4"/>
      <c r="EW30" s="4"/>
      <c r="FF30" s="4"/>
      <c r="FO30" s="4"/>
      <c r="FX30" s="4"/>
      <c r="GG30" s="4"/>
      <c r="GP30" s="4"/>
      <c r="GY30" s="4"/>
      <c r="HH30" s="4"/>
    </row>
    <row r="31" spans="1:216" s="3" customFormat="1" ht="15.75">
      <c r="A31" s="5" t="s">
        <v>161</v>
      </c>
      <c r="B31" t="s">
        <v>142</v>
      </c>
      <c r="D31" s="313" t="s">
        <v>1636</v>
      </c>
      <c r="E31" s="84" t="s">
        <v>2238</v>
      </c>
      <c r="G31" s="80">
        <f>$BR$554</f>
        <v>22660.950000000012</v>
      </c>
      <c r="H31" s="143" t="s">
        <v>161</v>
      </c>
      <c r="J31" s="5" t="s">
        <v>161</v>
      </c>
      <c r="K31" s="3" t="s">
        <v>805</v>
      </c>
      <c r="M31" s="313" t="s">
        <v>1649</v>
      </c>
      <c r="N31" s="84" t="s">
        <v>2245</v>
      </c>
      <c r="P31" s="80">
        <f>$OV$554-22033.1</f>
        <v>495.00000000001091</v>
      </c>
      <c r="Q31" s="1">
        <v>52</v>
      </c>
      <c r="R31" s="185"/>
      <c r="S31" s="185"/>
      <c r="T31" s="185"/>
      <c r="U31" s="185"/>
      <c r="V31" s="185"/>
      <c r="W31" s="185"/>
      <c r="X31" s="185"/>
      <c r="Y31" s="185"/>
      <c r="Z31" s="185"/>
      <c r="AA31" s="185"/>
      <c r="AB31" s="185"/>
      <c r="AC31" s="185"/>
      <c r="AD31" s="185"/>
      <c r="AE31" s="185"/>
      <c r="AF31" s="185"/>
      <c r="AG31" s="185"/>
      <c r="AH31" s="185"/>
      <c r="AI31" s="185"/>
      <c r="AJ31" s="185"/>
      <c r="AK31" s="185"/>
      <c r="AL31" s="185"/>
      <c r="AM31" s="143"/>
      <c r="AN31" s="143"/>
      <c r="AS31" s="4"/>
      <c r="BB31" s="4"/>
      <c r="BK31" s="4"/>
      <c r="BT31" s="4"/>
      <c r="CC31" s="4"/>
      <c r="CL31" s="4"/>
      <c r="CU31" s="4"/>
      <c r="DD31" s="4"/>
      <c r="DM31" s="4"/>
      <c r="DV31" s="4"/>
      <c r="EE31" s="4"/>
      <c r="EN31" s="4"/>
      <c r="EW31" s="4"/>
      <c r="FF31" s="4"/>
      <c r="FO31" s="4"/>
      <c r="FX31" s="4"/>
      <c r="GG31" s="4"/>
      <c r="GP31" s="4"/>
      <c r="GY31" s="4"/>
      <c r="HH31" s="4"/>
    </row>
    <row r="32" spans="1:216" s="3" customFormat="1" ht="15.75">
      <c r="A32" s="5" t="s">
        <v>163</v>
      </c>
      <c r="B32" s="3" t="s">
        <v>805</v>
      </c>
      <c r="D32" s="313" t="s">
        <v>1649</v>
      </c>
      <c r="E32" s="84" t="s">
        <v>2245</v>
      </c>
      <c r="G32" s="80">
        <f>$OV$554</f>
        <v>22528.100000000009</v>
      </c>
      <c r="H32" s="143" t="s">
        <v>163</v>
      </c>
      <c r="J32" s="5" t="s">
        <v>163</v>
      </c>
      <c r="K32" t="s">
        <v>142</v>
      </c>
      <c r="M32" s="313" t="s">
        <v>1636</v>
      </c>
      <c r="N32" s="84" t="s">
        <v>2238</v>
      </c>
      <c r="P32" s="80">
        <f>$BR$554-22174.35</f>
        <v>486.6000000000131</v>
      </c>
      <c r="Q32" s="1">
        <v>51</v>
      </c>
      <c r="R32" s="185"/>
      <c r="S32" s="185"/>
      <c r="T32" s="185"/>
      <c r="U32" s="185"/>
      <c r="V32" s="185"/>
      <c r="W32" s="185"/>
      <c r="X32" s="185"/>
      <c r="Y32" s="185"/>
      <c r="Z32" s="185"/>
      <c r="AA32" s="185"/>
      <c r="AB32" s="185"/>
      <c r="AC32" s="185"/>
      <c r="AD32" s="185"/>
      <c r="AE32" s="185"/>
      <c r="AF32" s="185"/>
      <c r="AG32" s="185"/>
      <c r="AH32" s="185"/>
      <c r="AI32" s="185"/>
      <c r="AJ32" s="185"/>
      <c r="AK32" s="185"/>
      <c r="AL32" s="185"/>
      <c r="AM32" s="143"/>
      <c r="AN32" s="143"/>
      <c r="AS32" s="4"/>
      <c r="BB32" s="4"/>
      <c r="BK32" s="4"/>
      <c r="BT32" s="4"/>
      <c r="CC32" s="4"/>
      <c r="CL32" s="4"/>
      <c r="CU32" s="4"/>
      <c r="DD32" s="4"/>
      <c r="DM32" s="4"/>
      <c r="DV32" s="4"/>
      <c r="EE32" s="4"/>
      <c r="EN32" s="4"/>
      <c r="EW32" s="4"/>
      <c r="FF32" s="4"/>
      <c r="FO32" s="4"/>
      <c r="FX32" s="4"/>
      <c r="GG32" s="4"/>
      <c r="GP32" s="4"/>
      <c r="GY32" s="4"/>
      <c r="HH32" s="4"/>
    </row>
    <row r="33" spans="1:216" s="3" customFormat="1" ht="15.75">
      <c r="A33" s="5" t="s">
        <v>280</v>
      </c>
      <c r="B33" s="87" t="s">
        <v>1833</v>
      </c>
      <c r="C33" s="68"/>
      <c r="D33" s="313" t="s">
        <v>1661</v>
      </c>
      <c r="E33" s="84" t="s">
        <v>2247</v>
      </c>
      <c r="F33" s="41"/>
      <c r="G33" s="80">
        <f>$SZ$554</f>
        <v>22366.3</v>
      </c>
      <c r="H33" s="143" t="s">
        <v>280</v>
      </c>
      <c r="I33" s="87"/>
      <c r="J33" s="5" t="s">
        <v>280</v>
      </c>
      <c r="K33" s="65" t="s">
        <v>2255</v>
      </c>
      <c r="M33" s="313" t="s">
        <v>2482</v>
      </c>
      <c r="N33" s="84" t="s">
        <v>2523</v>
      </c>
      <c r="O33" s="41"/>
      <c r="P33" s="80">
        <f>$ADS$554-20768.95</f>
        <v>486.05000000000291</v>
      </c>
      <c r="Q33" s="1">
        <v>50</v>
      </c>
      <c r="R33" s="185"/>
      <c r="S33" s="185"/>
      <c r="T33" s="185"/>
      <c r="U33" s="185"/>
      <c r="V33" s="185"/>
      <c r="W33" s="185"/>
      <c r="X33" s="185"/>
      <c r="Y33" s="185"/>
      <c r="Z33" s="185"/>
      <c r="AA33" s="466"/>
      <c r="AB33" s="185"/>
      <c r="AC33" s="185"/>
      <c r="AD33" s="185"/>
      <c r="AE33" s="185"/>
      <c r="AF33" s="185"/>
      <c r="AG33" s="185"/>
      <c r="AH33" s="185"/>
      <c r="AI33" s="185"/>
      <c r="AJ33" s="185"/>
      <c r="AK33" s="185"/>
      <c r="AL33" s="185"/>
      <c r="AM33" s="143"/>
      <c r="AN33" s="143"/>
      <c r="AS33" s="4"/>
      <c r="BB33" s="4"/>
      <c r="BK33" s="4"/>
      <c r="BT33" s="4"/>
      <c r="CC33" s="4"/>
      <c r="CL33" s="4"/>
      <c r="CU33" s="4"/>
      <c r="DD33" s="4"/>
      <c r="DM33" s="4"/>
      <c r="DV33" s="4"/>
      <c r="EE33" s="4"/>
      <c r="EN33" s="4"/>
      <c r="EW33" s="4"/>
      <c r="FF33" s="4"/>
      <c r="FO33" s="4"/>
      <c r="FX33" s="4"/>
      <c r="GG33" s="4"/>
      <c r="GP33" s="4"/>
      <c r="GY33" s="4"/>
      <c r="HH33" s="4"/>
    </row>
    <row r="34" spans="1:216" s="3" customFormat="1" ht="15.75">
      <c r="A34" s="5" t="s">
        <v>281</v>
      </c>
      <c r="B34" s="65" t="s">
        <v>3560</v>
      </c>
      <c r="D34" s="313" t="s">
        <v>1632</v>
      </c>
      <c r="E34" s="84" t="s">
        <v>2238</v>
      </c>
      <c r="G34" s="80">
        <f>$AH$554</f>
        <v>22219.400000000009</v>
      </c>
      <c r="H34" s="143" t="s">
        <v>281</v>
      </c>
      <c r="I34" s="65"/>
      <c r="J34" s="5" t="s">
        <v>281</v>
      </c>
      <c r="K34" t="s">
        <v>144</v>
      </c>
      <c r="L34" s="68"/>
      <c r="M34" s="313" t="s">
        <v>1617</v>
      </c>
      <c r="N34" s="84" t="s">
        <v>2242</v>
      </c>
      <c r="P34" s="80">
        <f>$KI$554-17403.45</f>
        <v>485.84999999999491</v>
      </c>
      <c r="Q34" s="1">
        <v>49</v>
      </c>
      <c r="R34" s="185"/>
      <c r="S34" s="185"/>
      <c r="T34" s="185"/>
      <c r="U34" s="185"/>
      <c r="V34" s="185"/>
      <c r="W34" s="185"/>
      <c r="X34" s="185"/>
      <c r="Y34" s="185"/>
      <c r="Z34" s="185"/>
      <c r="AA34" s="185"/>
      <c r="AB34" s="185"/>
      <c r="AC34" s="185"/>
      <c r="AD34" s="185"/>
      <c r="AE34" s="185"/>
      <c r="AF34" s="185"/>
      <c r="AG34" s="185"/>
      <c r="AH34" s="185"/>
      <c r="AI34" s="185"/>
      <c r="AJ34" s="185"/>
      <c r="AK34" s="185"/>
      <c r="AL34" s="185"/>
      <c r="AM34" s="143"/>
      <c r="AN34" s="143"/>
      <c r="AS34" s="4"/>
      <c r="BB34" s="4"/>
      <c r="BK34" s="4"/>
      <c r="BT34" s="4"/>
      <c r="CC34" s="4"/>
      <c r="CL34" s="4"/>
      <c r="CU34" s="4"/>
      <c r="DD34" s="4"/>
      <c r="DM34" s="4"/>
      <c r="DV34" s="4"/>
      <c r="EE34" s="4"/>
      <c r="EN34" s="4"/>
      <c r="EW34" s="4"/>
      <c r="FF34" s="4"/>
      <c r="FO34" s="4"/>
      <c r="FX34" s="4"/>
      <c r="GG34" s="4"/>
      <c r="GP34" s="4"/>
      <c r="GY34" s="4"/>
      <c r="HH34" s="4"/>
    </row>
    <row r="35" spans="1:216" s="3" customFormat="1" ht="15.75">
      <c r="A35" s="5" t="s">
        <v>282</v>
      </c>
      <c r="B35" s="3" t="s">
        <v>804</v>
      </c>
      <c r="C35" s="68"/>
      <c r="D35" s="312" t="s">
        <v>1640</v>
      </c>
      <c r="E35" s="84" t="s">
        <v>2245</v>
      </c>
      <c r="G35" s="80">
        <f>$LS$554</f>
        <v>22024.899999999998</v>
      </c>
      <c r="H35" s="143" t="s">
        <v>282</v>
      </c>
      <c r="J35" s="5" t="s">
        <v>282</v>
      </c>
      <c r="K35" s="65" t="s">
        <v>2226</v>
      </c>
      <c r="M35" s="313" t="s">
        <v>2070</v>
      </c>
      <c r="N35" s="84" t="s">
        <v>2247</v>
      </c>
      <c r="O35" s="41"/>
      <c r="P35" s="80">
        <f>$XD$554-18537.3</f>
        <v>483.29999999999927</v>
      </c>
      <c r="Q35" s="1">
        <v>48</v>
      </c>
      <c r="R35" s="185"/>
      <c r="S35" s="185"/>
      <c r="T35" s="185"/>
      <c r="U35" s="185"/>
      <c r="V35" s="185"/>
      <c r="W35" s="185"/>
      <c r="X35" s="185"/>
      <c r="Y35" s="185"/>
      <c r="Z35" s="185"/>
      <c r="AA35" s="185"/>
      <c r="AB35" s="185"/>
      <c r="AC35" s="185"/>
      <c r="AD35" s="185"/>
      <c r="AE35" s="185"/>
      <c r="AF35" s="185"/>
      <c r="AG35" s="185"/>
      <c r="AH35" s="185"/>
      <c r="AI35" s="185"/>
      <c r="AJ35" s="185"/>
      <c r="AK35" s="185"/>
      <c r="AL35" s="185"/>
      <c r="AM35" s="143"/>
      <c r="AN35" s="143"/>
      <c r="AS35" s="4"/>
      <c r="BB35" s="4"/>
      <c r="BK35" s="4"/>
      <c r="BT35" s="4"/>
      <c r="CC35" s="4"/>
      <c r="CL35" s="4"/>
      <c r="CU35" s="4"/>
      <c r="DD35" s="4"/>
      <c r="DM35" s="4"/>
      <c r="DV35" s="4"/>
      <c r="EE35" s="4"/>
      <c r="EN35" s="4"/>
      <c r="EW35" s="4"/>
      <c r="FF35" s="4"/>
      <c r="FO35" s="4"/>
      <c r="FX35" s="4"/>
      <c r="GG35" s="4"/>
      <c r="GP35" s="4"/>
      <c r="GY35" s="4"/>
      <c r="HH35" s="4"/>
    </row>
    <row r="36" spans="1:216" s="3" customFormat="1" ht="15.75">
      <c r="A36" s="5" t="s">
        <v>283</v>
      </c>
      <c r="B36" s="3" t="s">
        <v>819</v>
      </c>
      <c r="D36" s="312" t="s">
        <v>1606</v>
      </c>
      <c r="E36" s="84" t="s">
        <v>2501</v>
      </c>
      <c r="G36" s="80">
        <f>$IG$554</f>
        <v>22112.900000000009</v>
      </c>
      <c r="H36" s="143" t="s">
        <v>283</v>
      </c>
      <c r="I36" s="65"/>
      <c r="J36" s="5" t="s">
        <v>283</v>
      </c>
      <c r="K36" s="87" t="s">
        <v>1840</v>
      </c>
      <c r="L36" s="68"/>
      <c r="M36" s="313" t="s">
        <v>1655</v>
      </c>
      <c r="N36" s="84" t="s">
        <v>2519</v>
      </c>
      <c r="O36" s="41"/>
      <c r="P36" s="80">
        <f>$QX$554-21201.25</f>
        <v>482.69999999999345</v>
      </c>
      <c r="Q36" s="1">
        <v>47</v>
      </c>
      <c r="R36" s="185"/>
      <c r="S36" s="465"/>
      <c r="T36" s="185"/>
      <c r="U36" s="185"/>
      <c r="V36" s="185"/>
      <c r="W36" s="185"/>
      <c r="X36" s="185"/>
      <c r="Y36" s="185"/>
      <c r="Z36" s="185"/>
      <c r="AA36" s="185"/>
      <c r="AB36" s="185"/>
      <c r="AC36" s="185"/>
      <c r="AD36" s="185"/>
      <c r="AE36" s="185"/>
      <c r="AF36" s="185"/>
      <c r="AG36" s="185"/>
      <c r="AH36" s="185"/>
      <c r="AI36" s="466"/>
      <c r="AJ36" s="185"/>
      <c r="AK36" s="185"/>
      <c r="AL36" s="185"/>
      <c r="AM36" s="143"/>
      <c r="AN36" s="143"/>
      <c r="AS36" s="4"/>
      <c r="BB36" s="4"/>
      <c r="BK36" s="4"/>
      <c r="BT36" s="4"/>
      <c r="CC36" s="4"/>
      <c r="CL36" s="4"/>
      <c r="CU36" s="4"/>
      <c r="DD36" s="4"/>
      <c r="DM36" s="4"/>
      <c r="DV36" s="4"/>
      <c r="EE36" s="4"/>
      <c r="EN36" s="4"/>
      <c r="EW36" s="4"/>
      <c r="FF36" s="4"/>
      <c r="FO36" s="4"/>
      <c r="FX36" s="4"/>
      <c r="GG36" s="4"/>
      <c r="GP36" s="4"/>
      <c r="GY36" s="4"/>
      <c r="HH36" s="4"/>
    </row>
    <row r="37" spans="1:216" s="3" customFormat="1" ht="15.75">
      <c r="A37" s="5" t="s">
        <v>806</v>
      </c>
      <c r="B37" s="3" t="s">
        <v>153</v>
      </c>
      <c r="D37" s="313" t="s">
        <v>1595</v>
      </c>
      <c r="E37" s="84" t="s">
        <v>2502</v>
      </c>
      <c r="G37" s="80">
        <f>$EL$554</f>
        <v>22350.600000000009</v>
      </c>
      <c r="H37" s="143" t="s">
        <v>806</v>
      </c>
      <c r="I37" s="65"/>
      <c r="J37" s="5" t="s">
        <v>806</v>
      </c>
      <c r="K37" s="3" t="s">
        <v>871</v>
      </c>
      <c r="M37" s="313" t="s">
        <v>1599</v>
      </c>
      <c r="N37" s="84" t="s">
        <v>2501</v>
      </c>
      <c r="P37" s="80">
        <f>$FV$554-23269.5</f>
        <v>477.00000000001091</v>
      </c>
      <c r="Q37" s="1">
        <v>46</v>
      </c>
      <c r="R37" s="185"/>
      <c r="S37" s="185"/>
      <c r="T37" s="185"/>
      <c r="U37" s="185"/>
      <c r="V37" s="185"/>
      <c r="W37" s="185"/>
      <c r="X37" s="185"/>
      <c r="Y37" s="185"/>
      <c r="Z37" s="185"/>
      <c r="AA37" s="185"/>
      <c r="AB37" s="185"/>
      <c r="AC37" s="185"/>
      <c r="AD37" s="185"/>
      <c r="AE37" s="185"/>
      <c r="AF37" s="185"/>
      <c r="AG37" s="185"/>
      <c r="AH37" s="185"/>
      <c r="AI37" s="185"/>
      <c r="AJ37" s="185"/>
      <c r="AK37" s="185"/>
      <c r="AL37" s="185"/>
      <c r="AM37" s="143"/>
      <c r="AN37" s="143"/>
      <c r="AS37" s="4"/>
      <c r="BB37" s="4"/>
      <c r="BK37" s="4"/>
      <c r="BT37" s="4"/>
      <c r="CC37" s="4"/>
      <c r="CL37" s="4"/>
      <c r="CU37" s="4"/>
      <c r="DD37" s="4"/>
      <c r="DM37" s="4"/>
      <c r="DV37" s="4"/>
      <c r="EE37" s="4"/>
      <c r="EN37" s="4"/>
      <c r="EW37" s="4"/>
      <c r="FF37" s="4"/>
      <c r="FO37" s="4"/>
      <c r="FX37" s="4"/>
      <c r="GG37" s="4"/>
      <c r="GP37" s="4"/>
      <c r="GY37" s="4"/>
      <c r="HH37" s="4"/>
    </row>
    <row r="38" spans="1:216" s="3" customFormat="1" ht="15.75">
      <c r="A38" s="5" t="s">
        <v>807</v>
      </c>
      <c r="B38" s="65" t="s">
        <v>2217</v>
      </c>
      <c r="D38" s="313" t="s">
        <v>2073</v>
      </c>
      <c r="E38" s="84" t="s">
        <v>2520</v>
      </c>
      <c r="F38" s="41"/>
      <c r="G38" s="80">
        <f>$YE$554</f>
        <v>21631.199999999993</v>
      </c>
      <c r="H38" s="143" t="s">
        <v>807</v>
      </c>
      <c r="J38" s="5" t="s">
        <v>807</v>
      </c>
      <c r="K38" s="65" t="s">
        <v>33</v>
      </c>
      <c r="M38" s="313" t="s">
        <v>1637</v>
      </c>
      <c r="N38" s="84" t="s">
        <v>2238</v>
      </c>
      <c r="P38" s="80">
        <f>$CA$554-24593.25</f>
        <v>475.09999999999854</v>
      </c>
      <c r="Q38" s="1">
        <v>45</v>
      </c>
      <c r="R38" s="185"/>
      <c r="S38" s="185"/>
      <c r="T38" s="185"/>
      <c r="U38" s="185"/>
      <c r="V38" s="185"/>
      <c r="W38" s="185"/>
      <c r="X38" s="185"/>
      <c r="Y38" s="185"/>
      <c r="Z38" s="185"/>
      <c r="AA38" s="185"/>
      <c r="AB38" s="185"/>
      <c r="AC38" s="185"/>
      <c r="AD38" s="185"/>
      <c r="AE38" s="185"/>
      <c r="AF38" s="465"/>
      <c r="AG38" s="185"/>
      <c r="AH38" s="185"/>
      <c r="AI38" s="185"/>
      <c r="AJ38" s="185"/>
      <c r="AK38" s="185"/>
      <c r="AL38" s="185"/>
      <c r="AM38" s="143"/>
      <c r="AN38" s="143"/>
      <c r="AS38" s="4"/>
      <c r="BB38" s="4"/>
      <c r="BK38" s="4"/>
      <c r="BT38" s="4"/>
      <c r="CC38" s="4"/>
      <c r="CL38" s="4"/>
      <c r="CU38" s="4"/>
      <c r="DD38" s="4"/>
      <c r="DM38" s="4"/>
      <c r="DV38" s="4"/>
      <c r="EE38" s="4"/>
      <c r="EN38" s="4"/>
      <c r="EW38" s="4"/>
      <c r="FF38" s="4"/>
      <c r="FO38" s="4"/>
      <c r="FX38" s="4"/>
      <c r="GG38" s="4"/>
      <c r="GP38" s="4"/>
      <c r="GY38" s="4"/>
      <c r="HH38" s="4"/>
    </row>
    <row r="39" spans="1:216" s="3" customFormat="1" ht="15.75">
      <c r="A39" s="5" t="s">
        <v>808</v>
      </c>
      <c r="B39" s="87" t="s">
        <v>1836</v>
      </c>
      <c r="C39" s="68"/>
      <c r="D39" s="313" t="s">
        <v>1660</v>
      </c>
      <c r="E39" s="84" t="s">
        <v>2518</v>
      </c>
      <c r="F39" s="41"/>
      <c r="G39" s="80">
        <f>$SQ$554</f>
        <v>21647.200000000015</v>
      </c>
      <c r="H39" s="143" t="s">
        <v>808</v>
      </c>
      <c r="I39" s="65"/>
      <c r="J39" s="5" t="s">
        <v>808</v>
      </c>
      <c r="K39" s="87" t="s">
        <v>1843</v>
      </c>
      <c r="L39" s="68"/>
      <c r="M39" s="313" t="s">
        <v>1652</v>
      </c>
      <c r="N39" s="84" t="s">
        <v>2507</v>
      </c>
      <c r="P39" s="80">
        <f>$PW$554-24445.6</f>
        <v>467.50000000000364</v>
      </c>
      <c r="Q39" s="1">
        <v>44</v>
      </c>
      <c r="R39" s="465"/>
      <c r="S39" s="466"/>
      <c r="T39" s="466"/>
      <c r="U39" s="185"/>
      <c r="V39" s="185"/>
      <c r="W39" s="185"/>
      <c r="X39" s="185"/>
      <c r="Y39" s="185"/>
      <c r="Z39" s="185"/>
      <c r="AA39" s="185"/>
      <c r="AB39" s="185"/>
      <c r="AC39" s="185"/>
      <c r="AD39" s="185"/>
      <c r="AE39" s="185"/>
      <c r="AF39" s="185"/>
      <c r="AG39" s="185"/>
      <c r="AH39" s="185"/>
      <c r="AI39" s="185"/>
      <c r="AJ39" s="185"/>
      <c r="AK39" s="185"/>
      <c r="AL39" s="185"/>
      <c r="AM39" s="143"/>
      <c r="AN39" s="143"/>
      <c r="AS39" s="4"/>
      <c r="BB39" s="4"/>
      <c r="BK39" s="4"/>
      <c r="BT39" s="4"/>
      <c r="CC39" s="4"/>
      <c r="CL39" s="4"/>
      <c r="CU39" s="4"/>
      <c r="DD39" s="4"/>
      <c r="DM39" s="4"/>
      <c r="DV39" s="4"/>
      <c r="EE39" s="4"/>
      <c r="EN39" s="4"/>
      <c r="EW39" s="4"/>
      <c r="FF39" s="4"/>
      <c r="FO39" s="4"/>
      <c r="FX39" s="4"/>
      <c r="GG39" s="4"/>
      <c r="GP39" s="4"/>
      <c r="GY39" s="4"/>
      <c r="HH39" s="4"/>
    </row>
    <row r="40" spans="1:216" s="3" customFormat="1" ht="15.75">
      <c r="A40" s="5" t="s">
        <v>810</v>
      </c>
      <c r="B40" s="87" t="s">
        <v>1835</v>
      </c>
      <c r="D40" s="313" t="s">
        <v>1662</v>
      </c>
      <c r="E40" s="84" t="s">
        <v>2519</v>
      </c>
      <c r="F40" s="41"/>
      <c r="G40" s="80">
        <f>$TI$554</f>
        <v>21926.500000000007</v>
      </c>
      <c r="H40" s="143" t="s">
        <v>810</v>
      </c>
      <c r="I40" s="65"/>
      <c r="J40" s="5" t="s">
        <v>810</v>
      </c>
      <c r="K40" s="65" t="s">
        <v>2236</v>
      </c>
      <c r="M40" s="313" t="s">
        <v>2068</v>
      </c>
      <c r="N40" s="84" t="s">
        <v>2246</v>
      </c>
      <c r="O40" s="41"/>
      <c r="P40" s="80">
        <f>$WL$554-22435.5</f>
        <v>464.29999999999927</v>
      </c>
      <c r="Q40" s="1">
        <v>43</v>
      </c>
      <c r="R40" s="185"/>
      <c r="S40" s="185"/>
      <c r="T40" s="185"/>
      <c r="U40" s="185"/>
      <c r="V40" s="185"/>
      <c r="W40" s="185"/>
      <c r="X40" s="185"/>
      <c r="Y40" s="185"/>
      <c r="Z40" s="464"/>
      <c r="AA40" s="185"/>
      <c r="AB40" s="185"/>
      <c r="AC40" s="185"/>
      <c r="AD40" s="185"/>
      <c r="AE40" s="185"/>
      <c r="AF40" s="185"/>
      <c r="AG40" s="185"/>
      <c r="AH40" s="185"/>
      <c r="AI40" s="185"/>
      <c r="AJ40" s="185"/>
      <c r="AK40" s="185"/>
      <c r="AL40" s="185"/>
      <c r="AM40" s="143"/>
      <c r="AN40" s="143"/>
      <c r="AS40" s="4"/>
      <c r="BB40" s="4"/>
      <c r="BK40" s="4"/>
      <c r="BT40" s="4"/>
      <c r="CC40" s="4"/>
      <c r="CL40" s="4"/>
      <c r="CU40" s="4"/>
      <c r="DD40" s="4"/>
      <c r="DM40" s="4"/>
      <c r="DV40" s="4"/>
      <c r="EE40" s="4"/>
      <c r="EN40" s="4"/>
      <c r="EW40" s="4"/>
      <c r="FF40" s="4"/>
      <c r="FO40" s="4"/>
      <c r="FX40" s="4"/>
      <c r="GG40" s="4"/>
      <c r="GP40" s="4"/>
      <c r="GY40" s="4"/>
      <c r="HH40" s="4"/>
    </row>
    <row r="41" spans="1:216" s="3" customFormat="1" ht="15.75">
      <c r="A41" s="5" t="s">
        <v>816</v>
      </c>
      <c r="B41" s="65" t="s">
        <v>3558</v>
      </c>
      <c r="C41" s="68"/>
      <c r="D41" s="313" t="s">
        <v>1603</v>
      </c>
      <c r="E41" s="84" t="s">
        <v>2240</v>
      </c>
      <c r="G41" s="80">
        <f>$HF$554</f>
        <v>21836.499999999996</v>
      </c>
      <c r="H41" s="143" t="s">
        <v>816</v>
      </c>
      <c r="I41" s="65"/>
      <c r="J41" s="5" t="s">
        <v>816</v>
      </c>
      <c r="K41" s="65" t="s">
        <v>27</v>
      </c>
      <c r="L41" s="68"/>
      <c r="M41" s="313" t="s">
        <v>1598</v>
      </c>
      <c r="N41" s="84" t="s">
        <v>2510</v>
      </c>
      <c r="P41" s="80">
        <f>$FM$554-19506.95</f>
        <v>460.50000000000364</v>
      </c>
      <c r="Q41" s="1">
        <v>42</v>
      </c>
      <c r="R41" s="185"/>
      <c r="S41" s="185"/>
      <c r="T41" s="185"/>
      <c r="U41" s="185"/>
      <c r="V41" s="185"/>
      <c r="W41" s="185"/>
      <c r="X41" s="185"/>
      <c r="Y41" s="185"/>
      <c r="Z41" s="185"/>
      <c r="AA41" s="185"/>
      <c r="AB41" s="185"/>
      <c r="AC41" s="185"/>
      <c r="AD41" s="185"/>
      <c r="AE41" s="185"/>
      <c r="AF41" s="185"/>
      <c r="AG41" s="185"/>
      <c r="AH41" s="185"/>
      <c r="AI41" s="185"/>
      <c r="AJ41" s="185"/>
      <c r="AK41" s="185"/>
      <c r="AL41" s="185"/>
      <c r="AM41" s="143"/>
      <c r="AN41" s="143"/>
      <c r="AS41" s="4"/>
      <c r="BB41" s="4"/>
      <c r="BK41" s="4"/>
      <c r="BT41" s="4"/>
      <c r="CC41" s="4"/>
      <c r="CL41" s="4"/>
      <c r="CU41" s="4"/>
      <c r="DD41" s="4"/>
      <c r="DM41" s="4"/>
      <c r="DV41" s="4"/>
      <c r="EE41" s="4"/>
      <c r="EN41" s="4"/>
      <c r="EW41" s="4"/>
      <c r="FF41" s="4"/>
      <c r="FO41" s="4"/>
      <c r="FX41" s="4"/>
      <c r="GG41" s="4"/>
      <c r="GP41" s="4"/>
      <c r="GY41" s="4"/>
      <c r="HH41" s="4"/>
    </row>
    <row r="42" spans="1:216" s="3" customFormat="1" ht="15.75">
      <c r="A42" s="5" t="s">
        <v>818</v>
      </c>
      <c r="B42" s="87" t="s">
        <v>1840</v>
      </c>
      <c r="C42" s="68"/>
      <c r="D42" s="313" t="s">
        <v>1655</v>
      </c>
      <c r="E42" s="84" t="s">
        <v>2519</v>
      </c>
      <c r="F42" s="41"/>
      <c r="G42" s="80">
        <f>$QX$554</f>
        <v>21683.949999999993</v>
      </c>
      <c r="H42" s="143" t="s">
        <v>818</v>
      </c>
      <c r="J42" s="5" t="s">
        <v>818</v>
      </c>
      <c r="K42" s="65" t="s">
        <v>2258</v>
      </c>
      <c r="L42" s="68"/>
      <c r="M42" s="312" t="s">
        <v>2487</v>
      </c>
      <c r="N42" s="84" t="s">
        <v>2522</v>
      </c>
      <c r="P42" s="80">
        <f>$AFL$554-19352.85</f>
        <v>459.34999999999491</v>
      </c>
      <c r="Q42" s="1">
        <v>41</v>
      </c>
      <c r="R42" s="185"/>
      <c r="S42" s="185"/>
      <c r="T42" s="185"/>
      <c r="U42" s="185"/>
      <c r="V42" s="185"/>
      <c r="W42" s="185"/>
      <c r="X42" s="185"/>
      <c r="Y42" s="185"/>
      <c r="Z42" s="185"/>
      <c r="AA42" s="185"/>
      <c r="AB42" s="185"/>
      <c r="AC42" s="185"/>
      <c r="AD42" s="185"/>
      <c r="AE42" s="185"/>
      <c r="AF42" s="185"/>
      <c r="AG42" s="185"/>
      <c r="AH42" s="185"/>
      <c r="AI42" s="185"/>
      <c r="AJ42" s="185"/>
      <c r="AK42" s="185"/>
      <c r="AL42" s="185"/>
      <c r="AM42" s="143"/>
      <c r="AN42" s="143"/>
      <c r="AS42" s="4"/>
      <c r="BB42" s="4"/>
      <c r="BK42" s="4"/>
      <c r="BT42" s="4"/>
      <c r="CC42" s="4"/>
      <c r="CL42" s="4"/>
      <c r="CU42" s="4"/>
      <c r="DD42" s="4"/>
      <c r="DM42" s="4"/>
      <c r="DV42" s="4"/>
      <c r="EE42" s="4"/>
      <c r="EN42" s="4"/>
      <c r="EW42" s="4"/>
      <c r="FF42" s="4"/>
      <c r="FO42" s="4"/>
      <c r="FX42" s="4"/>
      <c r="GG42" s="4"/>
      <c r="GP42" s="4"/>
      <c r="GY42" s="4"/>
      <c r="HH42" s="4"/>
    </row>
    <row r="43" spans="1:216" s="3" customFormat="1" ht="15.75">
      <c r="A43" s="5" t="s">
        <v>821</v>
      </c>
      <c r="B43" s="87" t="s">
        <v>1838</v>
      </c>
      <c r="C43" s="68"/>
      <c r="D43" s="313" t="s">
        <v>1659</v>
      </c>
      <c r="E43" s="84" t="s">
        <v>2516</v>
      </c>
      <c r="F43" s="41"/>
      <c r="G43" s="80">
        <f>$SH$554</f>
        <v>21712.799999999999</v>
      </c>
      <c r="H43" s="143" t="s">
        <v>821</v>
      </c>
      <c r="I43" s="65"/>
      <c r="J43" s="5" t="s">
        <v>821</v>
      </c>
      <c r="K43" s="87" t="s">
        <v>1833</v>
      </c>
      <c r="L43" s="68"/>
      <c r="M43" s="313" t="s">
        <v>1661</v>
      </c>
      <c r="N43" s="84" t="s">
        <v>2247</v>
      </c>
      <c r="O43" s="41"/>
      <c r="P43" s="80">
        <f>$SZ$554-21909.1</f>
        <v>457.20000000000073</v>
      </c>
      <c r="Q43" s="1">
        <v>40</v>
      </c>
      <c r="R43" s="185"/>
      <c r="S43" s="185"/>
      <c r="T43" s="185"/>
      <c r="U43" s="185"/>
      <c r="V43" s="185"/>
      <c r="W43" s="185"/>
      <c r="X43" s="185"/>
      <c r="Y43" s="185"/>
      <c r="Z43" s="185"/>
      <c r="AA43" s="185"/>
      <c r="AB43" s="185"/>
      <c r="AC43" s="185"/>
      <c r="AD43" s="185"/>
      <c r="AE43" s="185"/>
      <c r="AF43" s="185"/>
      <c r="AG43" s="185"/>
      <c r="AH43" s="185"/>
      <c r="AI43" s="185"/>
      <c r="AJ43" s="185"/>
      <c r="AK43" s="185"/>
      <c r="AL43" s="185"/>
      <c r="AM43" s="143"/>
      <c r="AN43" s="143"/>
      <c r="AS43" s="4"/>
      <c r="BB43" s="4"/>
      <c r="BK43" s="4"/>
      <c r="BT43" s="4"/>
      <c r="CC43" s="4"/>
      <c r="CL43" s="4"/>
      <c r="CU43" s="4"/>
      <c r="DD43" s="4"/>
      <c r="DM43" s="4"/>
      <c r="DV43" s="4"/>
      <c r="EE43" s="4"/>
      <c r="EN43" s="4"/>
      <c r="EW43" s="4"/>
      <c r="FF43" s="4"/>
      <c r="FO43" s="4"/>
      <c r="FX43" s="4"/>
      <c r="GG43" s="4"/>
      <c r="GP43" s="4"/>
      <c r="GY43" s="4"/>
      <c r="HH43" s="4"/>
    </row>
    <row r="44" spans="1:216" s="3" customFormat="1" ht="15.75">
      <c r="A44" s="5" t="s">
        <v>822</v>
      </c>
      <c r="B44" s="65" t="s">
        <v>2257</v>
      </c>
      <c r="D44" s="312" t="s">
        <v>2490</v>
      </c>
      <c r="E44" s="84" t="s">
        <v>2523</v>
      </c>
      <c r="F44" s="41"/>
      <c r="G44" s="80">
        <f>$AGM$554</f>
        <v>21611.999999999993</v>
      </c>
      <c r="H44" s="143" t="s">
        <v>822</v>
      </c>
      <c r="J44" s="5" t="s">
        <v>822</v>
      </c>
      <c r="K44" s="65" t="s">
        <v>2281</v>
      </c>
      <c r="L44" s="68"/>
      <c r="M44" s="312" t="s">
        <v>2491</v>
      </c>
      <c r="N44" s="84" t="s">
        <v>2527</v>
      </c>
      <c r="P44" s="80">
        <f>$AGV$554-19011.6</f>
        <v>454.00000000000364</v>
      </c>
      <c r="Q44" s="1">
        <v>39</v>
      </c>
      <c r="R44" s="185"/>
      <c r="S44" s="185"/>
      <c r="T44" s="185"/>
      <c r="U44" s="185"/>
      <c r="V44" s="185"/>
      <c r="W44" s="185"/>
      <c r="X44" s="185"/>
      <c r="Y44" s="185"/>
      <c r="Z44" s="185"/>
      <c r="AA44" s="185"/>
      <c r="AB44" s="185"/>
      <c r="AC44" s="185"/>
      <c r="AD44" s="185"/>
      <c r="AE44" s="185"/>
      <c r="AF44" s="185"/>
      <c r="AG44" s="185"/>
      <c r="AH44" s="185"/>
      <c r="AI44" s="185"/>
      <c r="AJ44" s="185"/>
      <c r="AK44" s="185"/>
      <c r="AL44" s="185"/>
      <c r="AM44" s="143"/>
      <c r="AN44" s="143"/>
      <c r="AS44" s="4"/>
      <c r="BB44" s="4"/>
      <c r="BK44" s="4"/>
      <c r="BT44" s="4"/>
      <c r="CC44" s="4"/>
      <c r="CL44" s="4"/>
      <c r="CU44" s="4"/>
      <c r="DD44" s="4"/>
      <c r="DM44" s="4"/>
      <c r="DV44" s="4"/>
      <c r="EE44" s="4"/>
      <c r="EN44" s="4"/>
      <c r="EW44" s="4"/>
      <c r="FF44" s="4"/>
      <c r="FO44" s="4"/>
      <c r="FX44" s="4"/>
      <c r="GG44" s="4"/>
      <c r="GP44" s="4"/>
      <c r="GY44" s="4"/>
      <c r="HH44" s="4"/>
    </row>
    <row r="45" spans="1:216" s="3" customFormat="1" ht="15.75">
      <c r="A45" s="5" t="s">
        <v>825</v>
      </c>
      <c r="B45" s="65" t="s">
        <v>2255</v>
      </c>
      <c r="D45" s="313" t="s">
        <v>2482</v>
      </c>
      <c r="E45" s="84" t="s">
        <v>2523</v>
      </c>
      <c r="F45" s="41"/>
      <c r="G45" s="80">
        <f>$ADS$554</f>
        <v>21255.000000000004</v>
      </c>
      <c r="H45" s="143" t="s">
        <v>825</v>
      </c>
      <c r="I45" s="65"/>
      <c r="J45" s="5" t="s">
        <v>825</v>
      </c>
      <c r="K45" s="65" t="s">
        <v>37</v>
      </c>
      <c r="M45" s="313" t="s">
        <v>1592</v>
      </c>
      <c r="N45" s="84" t="s">
        <v>2240</v>
      </c>
      <c r="P45" s="80">
        <f>$DK$554-22651.25</f>
        <v>450.00000000001455</v>
      </c>
      <c r="Q45" s="1">
        <v>38</v>
      </c>
      <c r="R45" s="185"/>
      <c r="S45" s="185"/>
      <c r="T45" s="185"/>
      <c r="U45" s="185"/>
      <c r="V45" s="185"/>
      <c r="W45" s="185"/>
      <c r="X45" s="185"/>
      <c r="Y45" s="185"/>
      <c r="Z45" s="185"/>
      <c r="AA45" s="185"/>
      <c r="AB45" s="185"/>
      <c r="AC45" s="185"/>
      <c r="AD45" s="185"/>
      <c r="AE45" s="185"/>
      <c r="AF45" s="185"/>
      <c r="AG45" s="185"/>
      <c r="AH45" s="185"/>
      <c r="AI45" s="185"/>
      <c r="AJ45" s="185"/>
      <c r="AK45" s="185"/>
      <c r="AL45" s="185"/>
      <c r="AM45" s="143"/>
      <c r="AN45" s="143"/>
      <c r="AS45" s="4"/>
      <c r="BB45" s="4"/>
      <c r="BK45" s="4"/>
      <c r="BT45" s="4"/>
      <c r="CC45" s="4"/>
      <c r="CL45" s="4"/>
      <c r="CU45" s="4"/>
      <c r="DD45" s="4"/>
      <c r="DM45" s="4"/>
      <c r="DV45" s="4"/>
      <c r="EE45" s="4"/>
      <c r="EN45" s="4"/>
      <c r="EW45" s="4"/>
      <c r="FF45" s="4"/>
      <c r="FO45" s="4"/>
      <c r="FX45" s="4"/>
      <c r="GG45" s="4"/>
      <c r="GP45" s="4"/>
      <c r="GY45" s="4"/>
      <c r="HH45" s="4"/>
    </row>
    <row r="46" spans="1:216" s="3" customFormat="1" ht="15.75">
      <c r="A46" s="5" t="s">
        <v>827</v>
      </c>
      <c r="B46" s="87" t="s">
        <v>1837</v>
      </c>
      <c r="D46" s="313" t="s">
        <v>1656</v>
      </c>
      <c r="E46" s="84" t="s">
        <v>2247</v>
      </c>
      <c r="F46" s="41"/>
      <c r="G46" s="80">
        <f>$RG$554</f>
        <v>21053.599999999995</v>
      </c>
      <c r="H46" s="143" t="s">
        <v>827</v>
      </c>
      <c r="I46" s="87"/>
      <c r="J46" s="5" t="s">
        <v>827</v>
      </c>
      <c r="K46" s="3" t="s">
        <v>819</v>
      </c>
      <c r="M46" s="312" t="s">
        <v>1606</v>
      </c>
      <c r="N46" s="84" t="s">
        <v>2501</v>
      </c>
      <c r="P46" s="80">
        <f>$IG$554-21682.5</f>
        <v>430.40000000000873</v>
      </c>
      <c r="Q46" s="1">
        <v>37</v>
      </c>
      <c r="R46" s="185"/>
      <c r="S46" s="185"/>
      <c r="T46" s="185"/>
      <c r="U46" s="185"/>
      <c r="V46" s="185"/>
      <c r="W46" s="185"/>
      <c r="X46" s="185"/>
      <c r="Y46" s="185"/>
      <c r="Z46" s="185"/>
      <c r="AA46" s="185"/>
      <c r="AB46" s="185"/>
      <c r="AC46" s="185"/>
      <c r="AD46" s="185"/>
      <c r="AE46" s="185"/>
      <c r="AF46" s="185"/>
      <c r="AG46" s="185"/>
      <c r="AH46" s="185"/>
      <c r="AI46" s="185"/>
      <c r="AJ46" s="185"/>
      <c r="AK46" s="185"/>
      <c r="AL46" s="185"/>
      <c r="AM46" s="143"/>
      <c r="AN46" s="143"/>
      <c r="AS46" s="4"/>
      <c r="BB46" s="4"/>
      <c r="BK46" s="4"/>
      <c r="BT46" s="4"/>
      <c r="CC46" s="4"/>
      <c r="CL46" s="4"/>
      <c r="CU46" s="4"/>
      <c r="DD46" s="4"/>
      <c r="DM46" s="4"/>
      <c r="DV46" s="4"/>
      <c r="EE46" s="4"/>
      <c r="EN46" s="4"/>
      <c r="EW46" s="4"/>
      <c r="FF46" s="4"/>
      <c r="FO46" s="4"/>
      <c r="FX46" s="4"/>
      <c r="GG46" s="4"/>
      <c r="GP46" s="4"/>
      <c r="GY46" s="4"/>
      <c r="HH46" s="4"/>
    </row>
    <row r="47" spans="1:216" s="3" customFormat="1" ht="15.75">
      <c r="A47" s="5" t="s">
        <v>832</v>
      </c>
      <c r="B47" s="65" t="s">
        <v>2252</v>
      </c>
      <c r="D47" s="313" t="s">
        <v>2484</v>
      </c>
      <c r="E47" s="84" t="s">
        <v>2525</v>
      </c>
      <c r="F47" s="41"/>
      <c r="G47" s="80">
        <f>$AEK$554</f>
        <v>21124.900000000009</v>
      </c>
      <c r="H47" s="143" t="s">
        <v>832</v>
      </c>
      <c r="J47" s="5" t="s">
        <v>832</v>
      </c>
      <c r="K47" s="65" t="s">
        <v>2218</v>
      </c>
      <c r="M47" s="313" t="s">
        <v>2077</v>
      </c>
      <c r="N47" s="84" t="s">
        <v>2517</v>
      </c>
      <c r="O47" s="41"/>
      <c r="P47" s="80">
        <f>$ZO$554-15381.2</f>
        <v>429.90000000000146</v>
      </c>
      <c r="Q47" s="1">
        <v>36</v>
      </c>
      <c r="R47" s="185"/>
      <c r="S47" s="185"/>
      <c r="T47" s="185"/>
      <c r="U47" s="185"/>
      <c r="V47" s="185"/>
      <c r="W47" s="185"/>
      <c r="X47" s="185"/>
      <c r="Y47" s="185"/>
      <c r="Z47" s="185"/>
      <c r="AA47" s="185"/>
      <c r="AB47" s="185"/>
      <c r="AC47" s="185"/>
      <c r="AD47" s="185"/>
      <c r="AE47" s="185"/>
      <c r="AF47" s="185"/>
      <c r="AG47" s="185"/>
      <c r="AH47" s="185"/>
      <c r="AI47" s="185"/>
      <c r="AJ47" s="185"/>
      <c r="AK47" s="185"/>
      <c r="AL47" s="185"/>
      <c r="AM47" s="143"/>
      <c r="AN47" s="143"/>
      <c r="AS47" s="4"/>
      <c r="BB47" s="4"/>
      <c r="BK47" s="4"/>
      <c r="BT47" s="4"/>
      <c r="CC47" s="4"/>
      <c r="CL47" s="4"/>
      <c r="CU47" s="4"/>
      <c r="DD47" s="4"/>
      <c r="DM47" s="4"/>
      <c r="DV47" s="4"/>
      <c r="EE47" s="4"/>
      <c r="EN47" s="4"/>
      <c r="EW47" s="4"/>
      <c r="FF47" s="4"/>
      <c r="FO47" s="4"/>
      <c r="FX47" s="4"/>
      <c r="GG47" s="4"/>
      <c r="GP47" s="4"/>
      <c r="GY47" s="4"/>
      <c r="HH47" s="4"/>
    </row>
    <row r="48" spans="1:216" s="3" customFormat="1" ht="15.75">
      <c r="A48" s="5" t="s">
        <v>836</v>
      </c>
      <c r="B48" s="3" t="s">
        <v>842</v>
      </c>
      <c r="C48" s="68"/>
      <c r="D48" s="313" t="s">
        <v>1642</v>
      </c>
      <c r="E48" s="84" t="s">
        <v>2508</v>
      </c>
      <c r="G48" s="80">
        <f>$MK$554</f>
        <v>21089.80000000001</v>
      </c>
      <c r="H48" s="143" t="s">
        <v>836</v>
      </c>
      <c r="I48" s="65"/>
      <c r="J48" s="5" t="s">
        <v>836</v>
      </c>
      <c r="K48" s="65" t="s">
        <v>11</v>
      </c>
      <c r="M48" s="313" t="s">
        <v>1632</v>
      </c>
      <c r="N48" s="84" t="s">
        <v>2238</v>
      </c>
      <c r="P48" s="80">
        <f>$AH$554-21793.7</f>
        <v>425.700000000008</v>
      </c>
      <c r="Q48" s="1">
        <v>35</v>
      </c>
      <c r="R48" s="185"/>
      <c r="S48" s="185"/>
      <c r="T48" s="185"/>
      <c r="U48" s="185"/>
      <c r="V48" s="185"/>
      <c r="W48" s="185"/>
      <c r="X48" s="185"/>
      <c r="Y48" s="185"/>
      <c r="Z48" s="185"/>
      <c r="AA48" s="185"/>
      <c r="AB48" s="185"/>
      <c r="AC48" s="185"/>
      <c r="AD48" s="185"/>
      <c r="AE48" s="185"/>
      <c r="AF48" s="185"/>
      <c r="AG48" s="185"/>
      <c r="AH48" s="185"/>
      <c r="AI48" s="185"/>
      <c r="AJ48" s="185"/>
      <c r="AK48" s="185"/>
      <c r="AL48" s="185"/>
      <c r="AM48" s="143"/>
      <c r="AN48" s="143"/>
      <c r="AS48" s="4"/>
      <c r="BB48" s="4"/>
      <c r="BK48" s="4"/>
      <c r="BT48" s="4"/>
      <c r="CC48" s="4"/>
      <c r="CL48" s="4"/>
      <c r="CU48" s="4"/>
      <c r="DD48" s="4"/>
      <c r="DM48" s="4"/>
      <c r="DV48" s="4"/>
      <c r="EE48" s="4"/>
      <c r="EN48" s="4"/>
      <c r="EW48" s="4"/>
      <c r="FF48" s="4"/>
      <c r="FO48" s="4"/>
      <c r="FX48" s="4"/>
      <c r="GG48" s="4"/>
      <c r="GP48" s="4"/>
      <c r="GY48" s="4"/>
      <c r="HH48" s="4"/>
    </row>
    <row r="49" spans="1:216" s="3" customFormat="1" ht="15.75">
      <c r="A49" s="5" t="s">
        <v>837</v>
      </c>
      <c r="B49" s="3" t="s">
        <v>849</v>
      </c>
      <c r="D49" s="312" t="s">
        <v>1602</v>
      </c>
      <c r="E49" s="84" t="s">
        <v>2513</v>
      </c>
      <c r="G49" s="80">
        <f>$GW$554</f>
        <v>21288.7</v>
      </c>
      <c r="H49" s="143" t="s">
        <v>837</v>
      </c>
      <c r="I49" s="65"/>
      <c r="J49" s="5" t="s">
        <v>837</v>
      </c>
      <c r="K49" s="65" t="s">
        <v>25</v>
      </c>
      <c r="M49" s="312" t="s">
        <v>1589</v>
      </c>
      <c r="N49" s="84" t="s">
        <v>2500</v>
      </c>
      <c r="P49" s="80">
        <f>$CJ$554-26065</f>
        <v>421.50000000000364</v>
      </c>
      <c r="Q49" s="1">
        <v>34</v>
      </c>
      <c r="R49" s="185"/>
      <c r="S49" s="185"/>
      <c r="T49" s="465"/>
      <c r="U49" s="185"/>
      <c r="V49" s="185"/>
      <c r="W49" s="185"/>
      <c r="X49" s="185"/>
      <c r="Y49" s="185"/>
      <c r="Z49" s="185"/>
      <c r="AA49" s="185"/>
      <c r="AB49" s="185"/>
      <c r="AC49" s="185"/>
      <c r="AD49" s="185"/>
      <c r="AE49" s="185"/>
      <c r="AF49" s="185"/>
      <c r="AG49" s="185"/>
      <c r="AH49" s="185"/>
      <c r="AI49" s="185"/>
      <c r="AJ49" s="185"/>
      <c r="AK49" s="185"/>
      <c r="AL49" s="185"/>
      <c r="AM49" s="143"/>
      <c r="AN49" s="143"/>
      <c r="AS49" s="4"/>
      <c r="BB49" s="4"/>
      <c r="BK49" s="4"/>
      <c r="BT49" s="4"/>
      <c r="CC49" s="4"/>
      <c r="CL49" s="4"/>
      <c r="CU49" s="4"/>
      <c r="DD49" s="4"/>
      <c r="DM49" s="4"/>
      <c r="DV49" s="4"/>
      <c r="EE49" s="4"/>
      <c r="EN49" s="4"/>
      <c r="EW49" s="4"/>
      <c r="FF49" s="4"/>
      <c r="FO49" s="4"/>
      <c r="FX49" s="4"/>
      <c r="GG49" s="4"/>
      <c r="GP49" s="4"/>
      <c r="GY49" s="4"/>
      <c r="HH49" s="4"/>
    </row>
    <row r="50" spans="1:216" s="3" customFormat="1" ht="15.75">
      <c r="A50" s="5" t="s">
        <v>838</v>
      </c>
      <c r="B50" s="65" t="s">
        <v>13</v>
      </c>
      <c r="D50" s="313" t="s">
        <v>1639</v>
      </c>
      <c r="E50" s="84" t="s">
        <v>2510</v>
      </c>
      <c r="G50" s="80">
        <f>$LJ$554</f>
        <v>20850.349999999991</v>
      </c>
      <c r="H50" s="143" t="s">
        <v>838</v>
      </c>
      <c r="J50" s="5" t="s">
        <v>838</v>
      </c>
      <c r="K50" s="65" t="s">
        <v>2221</v>
      </c>
      <c r="L50" s="68"/>
      <c r="M50" s="312" t="s">
        <v>2066</v>
      </c>
      <c r="N50" s="84" t="s">
        <v>2511</v>
      </c>
      <c r="O50" s="41"/>
      <c r="P50" s="80">
        <f>$VT$554-22942.2</f>
        <v>421.39999999999782</v>
      </c>
      <c r="Q50" s="1">
        <v>33</v>
      </c>
      <c r="R50" s="185"/>
      <c r="S50" s="185"/>
      <c r="T50" s="185"/>
      <c r="U50" s="185"/>
      <c r="V50" s="185"/>
      <c r="W50" s="185"/>
      <c r="X50" s="185"/>
      <c r="Y50" s="185"/>
      <c r="Z50" s="185"/>
      <c r="AA50" s="185"/>
      <c r="AB50" s="185"/>
      <c r="AC50" s="185"/>
      <c r="AD50" s="185"/>
      <c r="AE50" s="185"/>
      <c r="AF50" s="185"/>
      <c r="AG50" s="185"/>
      <c r="AH50" s="185"/>
      <c r="AI50" s="185"/>
      <c r="AJ50" s="185"/>
      <c r="AK50" s="185"/>
      <c r="AL50" s="185"/>
      <c r="AM50" s="143"/>
      <c r="AN50" s="143"/>
      <c r="AS50" s="4"/>
      <c r="BB50" s="4"/>
      <c r="BK50" s="4"/>
      <c r="BT50" s="4"/>
      <c r="CC50" s="4"/>
      <c r="CL50" s="4"/>
      <c r="CU50" s="4"/>
      <c r="DD50" s="4"/>
      <c r="DM50" s="4"/>
      <c r="DV50" s="4"/>
      <c r="EE50" s="4"/>
      <c r="EN50" s="4"/>
      <c r="EW50" s="4"/>
      <c r="FF50" s="4"/>
      <c r="FO50" s="4"/>
      <c r="FX50" s="4"/>
      <c r="GG50" s="4"/>
      <c r="GP50" s="4"/>
      <c r="GY50" s="4"/>
      <c r="HH50" s="4"/>
    </row>
    <row r="51" spans="1:216" s="41" customFormat="1" ht="15.75">
      <c r="A51" s="5" t="s">
        <v>844</v>
      </c>
      <c r="B51" s="3" t="s">
        <v>835</v>
      </c>
      <c r="C51" s="3"/>
      <c r="D51" s="313" t="s">
        <v>1645</v>
      </c>
      <c r="E51" s="84" t="s">
        <v>2244</v>
      </c>
      <c r="F51" s="3"/>
      <c r="G51" s="80">
        <f>$NL$554</f>
        <v>20522.700000000004</v>
      </c>
      <c r="H51" s="143" t="s">
        <v>844</v>
      </c>
      <c r="I51" s="3"/>
      <c r="J51" s="5" t="s">
        <v>844</v>
      </c>
      <c r="K51" s="65" t="s">
        <v>17</v>
      </c>
      <c r="L51" s="3"/>
      <c r="M51" s="313" t="s">
        <v>1633</v>
      </c>
      <c r="N51" s="84" t="s">
        <v>2239</v>
      </c>
      <c r="O51" s="3"/>
      <c r="P51" s="80">
        <f>$AQ$554-23189.2</f>
        <v>415.49999999999636</v>
      </c>
      <c r="Q51" s="1">
        <v>32</v>
      </c>
      <c r="R51" s="185"/>
      <c r="S51" s="185"/>
      <c r="T51" s="185"/>
      <c r="U51" s="465"/>
      <c r="V51" s="185"/>
      <c r="W51" s="185"/>
      <c r="X51" s="185"/>
      <c r="Y51" s="185"/>
      <c r="Z51" s="185"/>
      <c r="AA51" s="185"/>
      <c r="AB51" s="185"/>
      <c r="AC51" s="185"/>
      <c r="AD51" s="185"/>
      <c r="AE51" s="185"/>
      <c r="AF51" s="185"/>
      <c r="AG51" s="185"/>
      <c r="AH51" s="185"/>
      <c r="AI51" s="185"/>
      <c r="AJ51" s="185"/>
      <c r="AK51" s="185"/>
      <c r="AL51" s="185"/>
      <c r="AM51" s="143"/>
      <c r="AN51" s="143"/>
      <c r="AS51" s="186"/>
      <c r="BB51" s="186"/>
      <c r="BK51" s="186"/>
      <c r="BT51" s="186"/>
      <c r="CC51" s="186"/>
      <c r="CL51" s="186"/>
      <c r="CU51" s="186"/>
      <c r="DD51" s="186"/>
      <c r="DM51" s="186"/>
      <c r="DV51" s="186"/>
      <c r="EE51" s="186"/>
      <c r="EN51" s="186"/>
      <c r="EW51" s="186"/>
      <c r="FF51" s="186"/>
      <c r="FO51" s="186"/>
      <c r="FX51" s="186"/>
      <c r="GG51" s="186"/>
      <c r="GP51" s="186"/>
      <c r="GY51" s="186"/>
      <c r="HH51" s="186"/>
    </row>
    <row r="52" spans="1:216" s="41" customFormat="1" ht="15.75">
      <c r="A52" s="5" t="s">
        <v>852</v>
      </c>
      <c r="B52" s="65" t="s">
        <v>2254</v>
      </c>
      <c r="C52" s="3"/>
      <c r="D52" s="312" t="s">
        <v>2489</v>
      </c>
      <c r="E52" s="84" t="s">
        <v>2524</v>
      </c>
      <c r="G52" s="80">
        <f>$AGD$554</f>
        <v>20282.650000000001</v>
      </c>
      <c r="H52" s="143" t="s">
        <v>852</v>
      </c>
      <c r="I52" s="3"/>
      <c r="J52" s="5" t="s">
        <v>852</v>
      </c>
      <c r="K52" s="65" t="s">
        <v>23</v>
      </c>
      <c r="L52" s="3"/>
      <c r="M52" s="313" t="s">
        <v>1600</v>
      </c>
      <c r="N52" s="84" t="s">
        <v>2505</v>
      </c>
      <c r="O52" s="3"/>
      <c r="P52" s="80">
        <f>$GE$554-19558.45</f>
        <v>413.74999999999636</v>
      </c>
      <c r="Q52" s="1">
        <v>31</v>
      </c>
      <c r="R52" s="185"/>
      <c r="S52" s="185"/>
      <c r="T52" s="185"/>
      <c r="U52" s="464"/>
      <c r="V52" s="185"/>
      <c r="W52" s="185"/>
      <c r="X52" s="185"/>
      <c r="Y52" s="185"/>
      <c r="Z52" s="185"/>
      <c r="AA52" s="185"/>
      <c r="AB52" s="185"/>
      <c r="AC52" s="185"/>
      <c r="AD52" s="185"/>
      <c r="AE52" s="185"/>
      <c r="AF52" s="185"/>
      <c r="AG52" s="185"/>
      <c r="AH52" s="185"/>
      <c r="AI52" s="185"/>
      <c r="AJ52" s="185"/>
      <c r="AK52" s="185"/>
      <c r="AL52" s="185"/>
      <c r="AM52" s="143"/>
      <c r="AN52" s="143"/>
      <c r="AS52" s="186"/>
      <c r="BB52" s="186"/>
      <c r="BK52" s="186"/>
      <c r="BT52" s="186"/>
      <c r="CC52" s="186"/>
      <c r="CL52" s="186"/>
      <c r="CU52" s="186"/>
      <c r="DD52" s="186"/>
      <c r="DM52" s="186"/>
      <c r="DV52" s="186"/>
      <c r="EE52" s="186"/>
      <c r="EN52" s="186"/>
      <c r="EW52" s="186"/>
      <c r="FF52" s="186"/>
      <c r="FO52" s="186"/>
      <c r="FX52" s="186"/>
      <c r="GG52" s="186"/>
      <c r="GP52" s="186"/>
      <c r="GY52" s="186"/>
      <c r="HH52" s="186"/>
    </row>
    <row r="53" spans="1:216" s="41" customFormat="1" ht="15.75">
      <c r="A53" s="5" t="s">
        <v>856</v>
      </c>
      <c r="B53" s="65" t="s">
        <v>2224</v>
      </c>
      <c r="C53" s="3"/>
      <c r="D53" s="313" t="s">
        <v>2069</v>
      </c>
      <c r="E53" s="84" t="s">
        <v>2518</v>
      </c>
      <c r="G53" s="80">
        <f>$WU$554</f>
        <v>20074.699999999997</v>
      </c>
      <c r="H53" s="143" t="s">
        <v>856</v>
      </c>
      <c r="I53" s="65"/>
      <c r="J53" s="5" t="s">
        <v>856</v>
      </c>
      <c r="K53" s="65" t="s">
        <v>2252</v>
      </c>
      <c r="L53" s="3"/>
      <c r="M53" s="313" t="s">
        <v>2484</v>
      </c>
      <c r="N53" s="84" t="s">
        <v>2525</v>
      </c>
      <c r="P53" s="80">
        <f>$AEK$554-20715.4</f>
        <v>409.50000000000728</v>
      </c>
      <c r="Q53" s="1">
        <v>30</v>
      </c>
      <c r="R53" s="185"/>
      <c r="S53" s="185"/>
      <c r="T53" s="185"/>
      <c r="U53" s="185"/>
      <c r="V53" s="185"/>
      <c r="W53" s="185"/>
      <c r="X53" s="185"/>
      <c r="Y53" s="185"/>
      <c r="Z53" s="185"/>
      <c r="AA53" s="185"/>
      <c r="AB53" s="185"/>
      <c r="AC53" s="185"/>
      <c r="AD53" s="185"/>
      <c r="AE53" s="185"/>
      <c r="AF53" s="185"/>
      <c r="AG53" s="185"/>
      <c r="AH53" s="185"/>
      <c r="AI53" s="185"/>
      <c r="AJ53" s="185"/>
      <c r="AK53" s="185"/>
      <c r="AL53" s="185"/>
      <c r="AM53" s="143"/>
      <c r="AN53" s="143"/>
      <c r="AS53" s="186"/>
      <c r="BB53" s="186"/>
      <c r="BK53" s="186"/>
      <c r="BT53" s="186"/>
      <c r="CC53" s="186"/>
      <c r="CL53" s="186"/>
      <c r="CU53" s="186"/>
      <c r="DD53" s="186"/>
      <c r="DM53" s="186"/>
      <c r="DV53" s="186"/>
      <c r="EE53" s="186"/>
      <c r="EN53" s="186"/>
      <c r="EW53" s="186"/>
      <c r="FF53" s="186"/>
      <c r="FO53" s="186"/>
      <c r="FX53" s="186"/>
      <c r="GG53" s="186"/>
      <c r="GP53" s="186"/>
      <c r="GY53" s="186"/>
      <c r="HH53" s="186"/>
    </row>
    <row r="54" spans="1:216" s="41" customFormat="1" ht="15.75">
      <c r="A54" s="5" t="s">
        <v>857</v>
      </c>
      <c r="B54" s="3" t="s">
        <v>828</v>
      </c>
      <c r="C54" s="3"/>
      <c r="D54" s="313" t="s">
        <v>1609</v>
      </c>
      <c r="E54" s="84" t="s">
        <v>2504</v>
      </c>
      <c r="F54" s="3"/>
      <c r="G54" s="80">
        <f>$JH$554</f>
        <v>20079.2</v>
      </c>
      <c r="H54" s="143" t="s">
        <v>857</v>
      </c>
      <c r="I54" s="87"/>
      <c r="J54" s="5" t="s">
        <v>857</v>
      </c>
      <c r="K54" s="3" t="s">
        <v>799</v>
      </c>
      <c r="L54" s="68"/>
      <c r="M54" s="312" t="s">
        <v>1654</v>
      </c>
      <c r="N54" s="84" t="s">
        <v>2509</v>
      </c>
      <c r="P54" s="80">
        <f>$QO$554-16743.35</f>
        <v>409.40000000000146</v>
      </c>
      <c r="Q54" s="1">
        <v>29</v>
      </c>
      <c r="R54" s="185"/>
      <c r="S54" s="185"/>
      <c r="T54" s="185"/>
      <c r="U54" s="185"/>
      <c r="V54" s="185"/>
      <c r="W54" s="185"/>
      <c r="X54" s="185"/>
      <c r="Y54" s="185"/>
      <c r="Z54" s="185"/>
      <c r="AA54" s="185"/>
      <c r="AB54" s="185"/>
      <c r="AC54" s="185"/>
      <c r="AD54" s="185"/>
      <c r="AE54" s="185"/>
      <c r="AF54" s="185"/>
      <c r="AG54" s="185"/>
      <c r="AH54" s="185"/>
      <c r="AI54" s="185"/>
      <c r="AJ54" s="185"/>
      <c r="AK54" s="185"/>
      <c r="AL54" s="185"/>
      <c r="AM54" s="143"/>
      <c r="AN54" s="143"/>
      <c r="AS54" s="186"/>
      <c r="BB54" s="186"/>
      <c r="BK54" s="186"/>
      <c r="BT54" s="186"/>
      <c r="CC54" s="186"/>
      <c r="CL54" s="186"/>
      <c r="CU54" s="186"/>
      <c r="DD54" s="186"/>
      <c r="DM54" s="186"/>
      <c r="DV54" s="186"/>
      <c r="EE54" s="186"/>
      <c r="EN54" s="186"/>
      <c r="EW54" s="186"/>
      <c r="FF54" s="186"/>
      <c r="FO54" s="186"/>
      <c r="FX54" s="186"/>
      <c r="GG54" s="186"/>
      <c r="GP54" s="186"/>
      <c r="GY54" s="186"/>
      <c r="HH54" s="186"/>
    </row>
    <row r="55" spans="1:216" s="41" customFormat="1" ht="15.75">
      <c r="A55" s="5" t="s">
        <v>858</v>
      </c>
      <c r="B55" s="65" t="s">
        <v>23</v>
      </c>
      <c r="C55" s="3"/>
      <c r="D55" s="313" t="s">
        <v>1600</v>
      </c>
      <c r="E55" s="84" t="s">
        <v>2505</v>
      </c>
      <c r="F55" s="3"/>
      <c r="G55" s="80">
        <f>$GE$554</f>
        <v>19972.199999999997</v>
      </c>
      <c r="H55" s="143" t="s">
        <v>858</v>
      </c>
      <c r="I55" s="3"/>
      <c r="J55" s="5" t="s">
        <v>858</v>
      </c>
      <c r="K55" s="3" t="s">
        <v>826</v>
      </c>
      <c r="L55" s="3"/>
      <c r="M55" s="313" t="s">
        <v>1648</v>
      </c>
      <c r="N55" s="84" t="s">
        <v>2510</v>
      </c>
      <c r="O55" s="3"/>
      <c r="P55" s="80">
        <f>$OM$554-18280.95</f>
        <v>402.35000000000218</v>
      </c>
      <c r="Q55" s="1">
        <v>28</v>
      </c>
      <c r="R55" s="185"/>
      <c r="S55" s="185"/>
      <c r="T55" s="185"/>
      <c r="U55" s="185"/>
      <c r="V55" s="185"/>
      <c r="W55" s="185"/>
      <c r="X55" s="185"/>
      <c r="Y55" s="185"/>
      <c r="Z55" s="185"/>
      <c r="AA55" s="185"/>
      <c r="AB55" s="185"/>
      <c r="AC55" s="466"/>
      <c r="AD55" s="185"/>
      <c r="AE55" s="185"/>
      <c r="AF55" s="185"/>
      <c r="AG55" s="185"/>
      <c r="AH55" s="185"/>
      <c r="AI55" s="185"/>
      <c r="AJ55" s="185"/>
      <c r="AK55" s="185"/>
      <c r="AL55" s="185"/>
      <c r="AM55" s="143"/>
      <c r="AN55" s="143"/>
      <c r="AS55" s="186"/>
      <c r="BB55" s="186"/>
      <c r="BK55" s="186"/>
      <c r="BT55" s="186"/>
      <c r="CC55" s="186"/>
      <c r="CL55" s="186"/>
      <c r="CU55" s="186"/>
      <c r="DD55" s="186"/>
      <c r="DM55" s="186"/>
      <c r="DV55" s="186"/>
      <c r="EE55" s="186"/>
      <c r="EN55" s="186"/>
      <c r="EW55" s="186"/>
      <c r="FF55" s="186"/>
      <c r="FO55" s="186"/>
      <c r="FX55" s="186"/>
      <c r="GG55" s="186"/>
      <c r="GP55" s="186"/>
      <c r="GY55" s="186"/>
      <c r="HH55" s="186"/>
    </row>
    <row r="56" spans="1:216" s="41" customFormat="1" ht="15.75">
      <c r="A56" s="5" t="s">
        <v>864</v>
      </c>
      <c r="B56" s="65" t="s">
        <v>27</v>
      </c>
      <c r="C56" s="68"/>
      <c r="D56" s="313" t="s">
        <v>1598</v>
      </c>
      <c r="E56" s="84" t="s">
        <v>2510</v>
      </c>
      <c r="F56" s="3"/>
      <c r="G56" s="80">
        <f>$FM$554</f>
        <v>19967.450000000004</v>
      </c>
      <c r="H56" s="143" t="s">
        <v>864</v>
      </c>
      <c r="I56" s="65"/>
      <c r="J56" s="5" t="s">
        <v>864</v>
      </c>
      <c r="K56" s="3" t="s">
        <v>162</v>
      </c>
      <c r="L56" s="3"/>
      <c r="M56" s="313" t="s">
        <v>1604</v>
      </c>
      <c r="N56" s="84" t="s">
        <v>2245</v>
      </c>
      <c r="O56" s="3"/>
      <c r="P56" s="80">
        <f>$HO$554-22809.1</f>
        <v>397.5</v>
      </c>
      <c r="Q56" s="1">
        <v>27</v>
      </c>
      <c r="R56" s="185"/>
      <c r="S56" s="185"/>
      <c r="T56" s="185"/>
      <c r="U56" s="185"/>
      <c r="V56" s="185"/>
      <c r="W56" s="185"/>
      <c r="X56" s="185"/>
      <c r="Y56" s="185"/>
      <c r="Z56" s="185"/>
      <c r="AA56" s="185"/>
      <c r="AB56" s="185"/>
      <c r="AC56" s="185"/>
      <c r="AD56" s="185"/>
      <c r="AE56" s="185"/>
      <c r="AF56" s="185"/>
      <c r="AG56" s="185"/>
      <c r="AH56" s="185"/>
      <c r="AI56" s="185"/>
      <c r="AJ56" s="185"/>
      <c r="AK56" s="185"/>
      <c r="AL56" s="185"/>
      <c r="AM56" s="143"/>
      <c r="AN56" s="143"/>
      <c r="AS56" s="186"/>
      <c r="BB56" s="186"/>
      <c r="BK56" s="186"/>
      <c r="BT56" s="186"/>
      <c r="CC56" s="186"/>
      <c r="CL56" s="186"/>
      <c r="CU56" s="186"/>
      <c r="DD56" s="186"/>
      <c r="DM56" s="186"/>
      <c r="DV56" s="186"/>
      <c r="EE56" s="186"/>
      <c r="EN56" s="186"/>
      <c r="EW56" s="186"/>
      <c r="FF56" s="186"/>
      <c r="FO56" s="186"/>
      <c r="FX56" s="186"/>
      <c r="GG56" s="186"/>
      <c r="GP56" s="186"/>
      <c r="GY56" s="186"/>
      <c r="HH56" s="186"/>
    </row>
    <row r="57" spans="1:216" s="41" customFormat="1" ht="15.75">
      <c r="A57" s="5" t="s">
        <v>865</v>
      </c>
      <c r="B57" s="65" t="s">
        <v>2258</v>
      </c>
      <c r="C57" s="3"/>
      <c r="D57" s="312" t="s">
        <v>2487</v>
      </c>
      <c r="E57" s="84" t="s">
        <v>2522</v>
      </c>
      <c r="G57" s="80">
        <f>$AFL$554</f>
        <v>19812.199999999993</v>
      </c>
      <c r="H57" s="143" t="s">
        <v>865</v>
      </c>
      <c r="I57" s="65"/>
      <c r="J57" s="5" t="s">
        <v>865</v>
      </c>
      <c r="K57" s="3" t="s">
        <v>809</v>
      </c>
      <c r="L57" s="3"/>
      <c r="M57" s="313" t="s">
        <v>1608</v>
      </c>
      <c r="N57" s="84" t="s">
        <v>2243</v>
      </c>
      <c r="O57" s="3"/>
      <c r="P57" s="80">
        <f>$IY$554-18959.9</f>
        <v>383.49999999998545</v>
      </c>
      <c r="Q57" s="1">
        <v>26</v>
      </c>
      <c r="R57" s="185"/>
      <c r="S57" s="185"/>
      <c r="T57" s="185"/>
      <c r="U57" s="185"/>
      <c r="V57" s="185"/>
      <c r="W57" s="185"/>
      <c r="X57" s="185"/>
      <c r="Y57" s="185"/>
      <c r="Z57" s="185"/>
      <c r="AA57" s="185"/>
      <c r="AB57" s="185"/>
      <c r="AC57" s="185"/>
      <c r="AD57" s="185"/>
      <c r="AE57" s="185"/>
      <c r="AF57" s="185"/>
      <c r="AG57" s="185"/>
      <c r="AH57" s="185"/>
      <c r="AI57" s="185"/>
      <c r="AJ57" s="185"/>
      <c r="AK57" s="185"/>
      <c r="AL57" s="185"/>
      <c r="AM57" s="143"/>
      <c r="AN57" s="143"/>
      <c r="AS57" s="186"/>
      <c r="BB57" s="186"/>
      <c r="BK57" s="186"/>
      <c r="BT57" s="186"/>
      <c r="CC57" s="186"/>
      <c r="CL57" s="186"/>
      <c r="CU57" s="186"/>
      <c r="DD57" s="186"/>
      <c r="DM57" s="186"/>
      <c r="DV57" s="186"/>
      <c r="EE57" s="186"/>
      <c r="EN57" s="186"/>
      <c r="EW57" s="186"/>
      <c r="FF57" s="186"/>
      <c r="FO57" s="186"/>
      <c r="FX57" s="186"/>
      <c r="GG57" s="186"/>
      <c r="GP57" s="186"/>
      <c r="GY57" s="186"/>
      <c r="HH57" s="186"/>
    </row>
    <row r="58" spans="1:216" s="41" customFormat="1" ht="15.75">
      <c r="A58" s="5" t="s">
        <v>866</v>
      </c>
      <c r="B58" s="3" t="s">
        <v>859</v>
      </c>
      <c r="C58" s="68"/>
      <c r="D58" s="313" t="s">
        <v>1647</v>
      </c>
      <c r="E58" s="84" t="s">
        <v>2517</v>
      </c>
      <c r="F58" s="3"/>
      <c r="G58" s="80">
        <f>$OD$554</f>
        <v>19960.299999999992</v>
      </c>
      <c r="H58" s="143" t="s">
        <v>866</v>
      </c>
      <c r="I58" s="65"/>
      <c r="J58" s="5" t="s">
        <v>866</v>
      </c>
      <c r="K58" s="65" t="s">
        <v>2284</v>
      </c>
      <c r="L58" s="3"/>
      <c r="M58" s="313" t="s">
        <v>2197</v>
      </c>
      <c r="N58" s="84" t="s">
        <v>2521</v>
      </c>
      <c r="P58" s="80">
        <f>$ADA$554-15995.25</f>
        <v>383.39999999999964</v>
      </c>
      <c r="Q58" s="1">
        <v>25</v>
      </c>
      <c r="R58" s="185"/>
      <c r="S58" s="185"/>
      <c r="T58" s="185"/>
      <c r="U58" s="185"/>
      <c r="V58" s="185"/>
      <c r="W58" s="185"/>
      <c r="X58" s="185"/>
      <c r="Y58" s="185"/>
      <c r="Z58" s="185"/>
      <c r="AA58" s="185"/>
      <c r="AB58" s="185"/>
      <c r="AC58" s="185"/>
      <c r="AD58" s="185"/>
      <c r="AE58" s="185"/>
      <c r="AF58" s="185"/>
      <c r="AG58" s="185"/>
      <c r="AH58" s="185"/>
      <c r="AI58" s="185"/>
      <c r="AJ58" s="185"/>
      <c r="AK58" s="185"/>
      <c r="AL58" s="185"/>
      <c r="AM58" s="143"/>
      <c r="AN58" s="143"/>
      <c r="AS58" s="186"/>
      <c r="BB58" s="186"/>
      <c r="BK58" s="186"/>
      <c r="BT58" s="186"/>
      <c r="CC58" s="186"/>
      <c r="CL58" s="186"/>
      <c r="CU58" s="186"/>
      <c r="DD58" s="186"/>
      <c r="DM58" s="186"/>
      <c r="DV58" s="186"/>
      <c r="EE58" s="186"/>
      <c r="EN58" s="186"/>
      <c r="EW58" s="186"/>
      <c r="FF58" s="186"/>
      <c r="FO58" s="186"/>
      <c r="FX58" s="186"/>
      <c r="GG58" s="186"/>
      <c r="GP58" s="186"/>
      <c r="GY58" s="186"/>
      <c r="HH58" s="186"/>
    </row>
    <row r="59" spans="1:216" s="41" customFormat="1" ht="15.75">
      <c r="A59" s="5" t="s">
        <v>868</v>
      </c>
      <c r="B59" s="3" t="s">
        <v>9</v>
      </c>
      <c r="C59" s="3"/>
      <c r="D59" s="313" t="s">
        <v>1593</v>
      </c>
      <c r="E59" s="84" t="s">
        <v>2504</v>
      </c>
      <c r="F59" s="3"/>
      <c r="G59" s="80">
        <f>$DT$554</f>
        <v>19775.050000000003</v>
      </c>
      <c r="H59" s="143" t="s">
        <v>868</v>
      </c>
      <c r="I59" s="65"/>
      <c r="J59" s="5" t="s">
        <v>868</v>
      </c>
      <c r="K59" s="3" t="s">
        <v>850</v>
      </c>
      <c r="L59" s="3"/>
      <c r="M59" s="313" t="s">
        <v>1596</v>
      </c>
      <c r="N59" s="84" t="s">
        <v>2239</v>
      </c>
      <c r="O59" s="3"/>
      <c r="P59" s="80">
        <f>$EU$554-24390.9</f>
        <v>379.50000000001455</v>
      </c>
      <c r="Q59" s="1">
        <v>24</v>
      </c>
      <c r="R59" s="185"/>
      <c r="S59" s="185"/>
      <c r="T59" s="185"/>
      <c r="U59" s="185"/>
      <c r="V59" s="185"/>
      <c r="W59" s="185"/>
      <c r="X59" s="185"/>
      <c r="Y59" s="185"/>
      <c r="Z59" s="185"/>
      <c r="AA59" s="185"/>
      <c r="AB59" s="185"/>
      <c r="AC59" s="185"/>
      <c r="AD59" s="185"/>
      <c r="AE59" s="185"/>
      <c r="AF59" s="185"/>
      <c r="AG59" s="185"/>
      <c r="AH59" s="185"/>
      <c r="AI59" s="185"/>
      <c r="AJ59" s="185"/>
      <c r="AK59" s="185"/>
      <c r="AL59" s="185"/>
      <c r="AM59" s="143"/>
      <c r="AN59" s="143"/>
      <c r="AS59" s="186"/>
      <c r="BB59" s="186"/>
      <c r="BK59" s="186"/>
      <c r="BT59" s="186"/>
      <c r="CC59" s="186"/>
      <c r="CL59" s="186"/>
      <c r="CU59" s="186"/>
      <c r="DD59" s="186"/>
      <c r="DM59" s="186"/>
      <c r="DV59" s="186"/>
      <c r="EE59" s="186"/>
      <c r="EN59" s="186"/>
      <c r="EW59" s="186"/>
      <c r="FF59" s="186"/>
      <c r="FO59" s="186"/>
      <c r="FX59" s="186"/>
      <c r="GG59" s="186"/>
      <c r="GP59" s="186"/>
      <c r="GY59" s="186"/>
      <c r="HH59" s="186"/>
    </row>
    <row r="60" spans="1:216" s="41" customFormat="1" ht="15.75">
      <c r="A60" s="5" t="s">
        <v>869</v>
      </c>
      <c r="B60" s="65" t="s">
        <v>2259</v>
      </c>
      <c r="C60" s="3"/>
      <c r="D60" s="312" t="s">
        <v>2488</v>
      </c>
      <c r="E60" s="84" t="s">
        <v>2526</v>
      </c>
      <c r="G60" s="80">
        <f>$AFU$554</f>
        <v>19548.05</v>
      </c>
      <c r="H60" s="143" t="s">
        <v>869</v>
      </c>
      <c r="I60" s="65"/>
      <c r="J60" s="5" t="s">
        <v>869</v>
      </c>
      <c r="K60" s="3" t="s">
        <v>141</v>
      </c>
      <c r="L60" s="3"/>
      <c r="M60" s="313" t="s">
        <v>1634</v>
      </c>
      <c r="N60" s="84" t="s">
        <v>2237</v>
      </c>
      <c r="O60" s="3"/>
      <c r="P60" s="80">
        <f>$AZ$554-23193.65</f>
        <v>367.5</v>
      </c>
      <c r="Q60" s="1">
        <v>23</v>
      </c>
      <c r="R60" s="185"/>
      <c r="S60" s="185"/>
      <c r="T60" s="185"/>
      <c r="U60" s="185"/>
      <c r="V60" s="185"/>
      <c r="W60" s="185"/>
      <c r="X60" s="185"/>
      <c r="Y60" s="185"/>
      <c r="Z60" s="185"/>
      <c r="AA60" s="185"/>
      <c r="AB60" s="185"/>
      <c r="AC60" s="185"/>
      <c r="AD60" s="185"/>
      <c r="AE60" s="185"/>
      <c r="AF60" s="185"/>
      <c r="AG60" s="185"/>
      <c r="AH60" s="185"/>
      <c r="AI60" s="185"/>
      <c r="AJ60" s="185"/>
      <c r="AK60" s="185"/>
      <c r="AL60" s="185"/>
      <c r="AM60" s="143"/>
      <c r="AN60" s="143"/>
      <c r="AS60" s="186"/>
      <c r="BB60" s="186"/>
      <c r="BK60" s="186"/>
      <c r="BT60" s="186"/>
      <c r="CC60" s="186"/>
      <c r="CL60" s="186"/>
      <c r="CU60" s="186"/>
      <c r="DD60" s="186"/>
      <c r="DM60" s="186"/>
      <c r="DV60" s="186"/>
      <c r="EE60" s="186"/>
      <c r="EN60" s="186"/>
      <c r="EW60" s="186"/>
      <c r="FF60" s="186"/>
      <c r="FO60" s="186"/>
      <c r="FX60" s="186"/>
      <c r="GG60" s="186"/>
      <c r="GP60" s="186"/>
      <c r="GY60" s="186"/>
      <c r="HH60" s="186"/>
    </row>
    <row r="61" spans="1:216" s="41" customFormat="1" ht="15.75">
      <c r="A61" s="5" t="s">
        <v>870</v>
      </c>
      <c r="B61" s="65" t="s">
        <v>2222</v>
      </c>
      <c r="C61" s="3"/>
      <c r="D61" s="313" t="s">
        <v>2074</v>
      </c>
      <c r="E61" s="84" t="s">
        <v>2516</v>
      </c>
      <c r="G61" s="80">
        <f>$YN$554</f>
        <v>19153.550000000007</v>
      </c>
      <c r="H61" s="143" t="s">
        <v>870</v>
      </c>
      <c r="I61" s="65"/>
      <c r="J61" s="5" t="s">
        <v>870</v>
      </c>
      <c r="K61" s="3" t="s">
        <v>835</v>
      </c>
      <c r="L61" s="3"/>
      <c r="M61" s="313" t="s">
        <v>1645</v>
      </c>
      <c r="N61" s="84" t="s">
        <v>2244</v>
      </c>
      <c r="O61" s="3"/>
      <c r="P61" s="80">
        <f>$NL$554-20169</f>
        <v>353.70000000000437</v>
      </c>
      <c r="Q61" s="1">
        <v>22</v>
      </c>
      <c r="R61" s="185"/>
      <c r="S61" s="185"/>
      <c r="T61" s="185"/>
      <c r="U61" s="185"/>
      <c r="V61" s="185"/>
      <c r="W61" s="185"/>
      <c r="X61" s="185"/>
      <c r="Y61" s="185"/>
      <c r="Z61" s="185"/>
      <c r="AA61" s="185"/>
      <c r="AB61" s="185"/>
      <c r="AC61" s="185"/>
      <c r="AD61" s="185"/>
      <c r="AE61" s="185"/>
      <c r="AF61" s="185"/>
      <c r="AG61" s="185"/>
      <c r="AH61" s="185"/>
      <c r="AI61" s="185"/>
      <c r="AJ61" s="185"/>
      <c r="AK61" s="185"/>
      <c r="AL61" s="185"/>
      <c r="AM61" s="143"/>
      <c r="AN61" s="143"/>
      <c r="AS61" s="186"/>
      <c r="BB61" s="186"/>
      <c r="BK61" s="186"/>
      <c r="BT61" s="186"/>
      <c r="CC61" s="186"/>
      <c r="CL61" s="186"/>
      <c r="CU61" s="186"/>
      <c r="DD61" s="186"/>
      <c r="DM61" s="186"/>
      <c r="DV61" s="186"/>
      <c r="EE61" s="186"/>
      <c r="EN61" s="186"/>
      <c r="EW61" s="186"/>
      <c r="FF61" s="186"/>
      <c r="FO61" s="186"/>
      <c r="FX61" s="186"/>
      <c r="GG61" s="186"/>
      <c r="GP61" s="186"/>
      <c r="GY61" s="186"/>
      <c r="HH61" s="186"/>
    </row>
    <row r="62" spans="1:216" s="41" customFormat="1" ht="15.75">
      <c r="A62" s="5" t="s">
        <v>873</v>
      </c>
      <c r="B62" s="65" t="s">
        <v>2281</v>
      </c>
      <c r="C62" s="3"/>
      <c r="D62" s="312" t="s">
        <v>2491</v>
      </c>
      <c r="E62" s="84" t="s">
        <v>2527</v>
      </c>
      <c r="G62" s="80">
        <f>$AGV$554</f>
        <v>19465.600000000002</v>
      </c>
      <c r="H62" s="143" t="s">
        <v>873</v>
      </c>
      <c r="I62" s="3"/>
      <c r="J62" s="5" t="s">
        <v>873</v>
      </c>
      <c r="K62" s="65" t="s">
        <v>2223</v>
      </c>
      <c r="L62" s="3"/>
      <c r="M62" s="313" t="s">
        <v>2064</v>
      </c>
      <c r="N62" s="84" t="s">
        <v>2511</v>
      </c>
      <c r="P62" s="80">
        <f>$VB$554-23154.95</f>
        <v>341.05000000000655</v>
      </c>
      <c r="Q62" s="1">
        <v>21</v>
      </c>
      <c r="R62" s="185"/>
      <c r="S62" s="185"/>
      <c r="T62" s="185"/>
      <c r="U62" s="185"/>
      <c r="V62" s="185"/>
      <c r="W62" s="185"/>
      <c r="X62" s="185"/>
      <c r="Y62" s="185"/>
      <c r="Z62" s="185"/>
      <c r="AA62" s="185"/>
      <c r="AB62" s="185"/>
      <c r="AC62" s="185"/>
      <c r="AD62" s="185"/>
      <c r="AE62" s="185"/>
      <c r="AF62" s="185"/>
      <c r="AG62" s="185"/>
      <c r="AH62" s="185"/>
      <c r="AI62" s="185"/>
      <c r="AJ62" s="185"/>
      <c r="AK62" s="185"/>
      <c r="AL62" s="185"/>
      <c r="AM62" s="143"/>
      <c r="AN62" s="143"/>
      <c r="AS62" s="186"/>
      <c r="BB62" s="186"/>
      <c r="BK62" s="186"/>
      <c r="BT62" s="186"/>
      <c r="CC62" s="186"/>
      <c r="CL62" s="186"/>
      <c r="CU62" s="186"/>
      <c r="DD62" s="186"/>
      <c r="DM62" s="186"/>
      <c r="DV62" s="186"/>
      <c r="EE62" s="186"/>
      <c r="EN62" s="186"/>
      <c r="EW62" s="186"/>
      <c r="FF62" s="186"/>
      <c r="FO62" s="186"/>
      <c r="FX62" s="186"/>
      <c r="GG62" s="186"/>
      <c r="GP62" s="186"/>
      <c r="GY62" s="186"/>
      <c r="HH62" s="186"/>
    </row>
    <row r="63" spans="1:216" s="41" customFormat="1" ht="15.75">
      <c r="A63" s="5" t="s">
        <v>999</v>
      </c>
      <c r="B63" s="3" t="s">
        <v>809</v>
      </c>
      <c r="C63" s="3"/>
      <c r="D63" s="313" t="s">
        <v>1608</v>
      </c>
      <c r="E63" s="84" t="s">
        <v>2243</v>
      </c>
      <c r="F63" s="3"/>
      <c r="G63" s="80">
        <f>$IY$554</f>
        <v>19343.399999999987</v>
      </c>
      <c r="H63" s="143" t="s">
        <v>999</v>
      </c>
      <c r="I63" s="65"/>
      <c r="J63" s="5" t="s">
        <v>999</v>
      </c>
      <c r="K63" s="3" t="s">
        <v>828</v>
      </c>
      <c r="L63" s="3"/>
      <c r="M63" s="313" t="s">
        <v>1609</v>
      </c>
      <c r="N63" s="84" t="s">
        <v>2504</v>
      </c>
      <c r="O63" s="3"/>
      <c r="P63" s="80">
        <f>$JH$554-19738.75</f>
        <v>340.45000000000073</v>
      </c>
      <c r="Q63" s="1">
        <v>20</v>
      </c>
      <c r="R63" s="185"/>
      <c r="S63" s="185"/>
      <c r="T63" s="185"/>
      <c r="U63" s="185"/>
      <c r="V63" s="185"/>
      <c r="W63" s="185"/>
      <c r="X63" s="185"/>
      <c r="Y63" s="185"/>
      <c r="Z63" s="185"/>
      <c r="AA63" s="185"/>
      <c r="AB63" s="185"/>
      <c r="AC63" s="185"/>
      <c r="AD63" s="185"/>
      <c r="AE63" s="185"/>
      <c r="AF63" s="185"/>
      <c r="AG63" s="185"/>
      <c r="AH63" s="185"/>
      <c r="AI63" s="185"/>
      <c r="AJ63" s="185"/>
      <c r="AK63" s="185"/>
      <c r="AL63" s="185"/>
      <c r="AM63" s="143"/>
      <c r="AN63" s="143"/>
      <c r="AS63" s="186"/>
      <c r="BB63" s="186"/>
      <c r="BK63" s="186"/>
      <c r="BT63" s="186"/>
      <c r="CC63" s="186"/>
      <c r="CL63" s="186"/>
      <c r="CU63" s="186"/>
      <c r="DD63" s="186"/>
      <c r="DM63" s="186"/>
      <c r="DV63" s="186"/>
      <c r="EE63" s="186"/>
      <c r="EN63" s="186"/>
      <c r="EW63" s="186"/>
      <c r="FF63" s="186"/>
      <c r="FO63" s="186"/>
      <c r="FX63" s="186"/>
      <c r="GG63" s="186"/>
      <c r="GP63" s="186"/>
      <c r="GY63" s="186"/>
      <c r="HH63" s="186"/>
    </row>
    <row r="64" spans="1:216" s="41" customFormat="1" ht="15.75">
      <c r="A64" s="5" t="s">
        <v>1000</v>
      </c>
      <c r="B64" s="3" t="s">
        <v>156</v>
      </c>
      <c r="C64" s="68"/>
      <c r="D64" s="312" t="s">
        <v>1641</v>
      </c>
      <c r="E64" s="84" t="s">
        <v>2242</v>
      </c>
      <c r="F64" s="3"/>
      <c r="G64" s="80">
        <f>$MB$554</f>
        <v>18752.050000000003</v>
      </c>
      <c r="H64" s="143" t="s">
        <v>1000</v>
      </c>
      <c r="I64" s="3"/>
      <c r="J64" s="5" t="s">
        <v>1000</v>
      </c>
      <c r="K64" s="65" t="s">
        <v>2254</v>
      </c>
      <c r="L64" s="68"/>
      <c r="M64" s="312" t="s">
        <v>2489</v>
      </c>
      <c r="N64" s="84" t="s">
        <v>2524</v>
      </c>
      <c r="O64" s="3"/>
      <c r="P64" s="80">
        <f>$AGD$554-19947.65</f>
        <v>335</v>
      </c>
      <c r="Q64" s="1">
        <v>19</v>
      </c>
      <c r="R64" s="185"/>
      <c r="S64" s="185"/>
      <c r="T64" s="185"/>
      <c r="U64" s="185"/>
      <c r="V64" s="185"/>
      <c r="W64" s="185"/>
      <c r="X64" s="185"/>
      <c r="Y64" s="185"/>
      <c r="Z64" s="185"/>
      <c r="AA64" s="185"/>
      <c r="AB64" s="185"/>
      <c r="AC64" s="185"/>
      <c r="AD64" s="185"/>
      <c r="AE64" s="185"/>
      <c r="AF64" s="185"/>
      <c r="AG64" s="185"/>
      <c r="AH64" s="185"/>
      <c r="AI64" s="185"/>
      <c r="AJ64" s="185"/>
      <c r="AK64" s="185"/>
      <c r="AL64" s="185"/>
      <c r="AM64" s="143"/>
      <c r="AN64" s="143"/>
      <c r="AS64" s="186"/>
      <c r="BB64" s="186"/>
      <c r="BK64" s="186"/>
      <c r="BT64" s="186"/>
      <c r="CC64" s="186"/>
      <c r="CL64" s="186"/>
      <c r="CU64" s="186"/>
      <c r="DD64" s="186"/>
      <c r="DM64" s="186"/>
      <c r="DV64" s="186"/>
      <c r="EE64" s="186"/>
      <c r="EN64" s="186"/>
      <c r="EW64" s="186"/>
      <c r="FF64" s="186"/>
      <c r="FO64" s="186"/>
      <c r="FX64" s="186"/>
      <c r="GG64" s="186"/>
      <c r="GP64" s="186"/>
      <c r="GY64" s="186"/>
      <c r="HH64" s="186"/>
    </row>
    <row r="65" spans="1:216" s="41" customFormat="1" ht="15.75">
      <c r="A65" s="5" t="s">
        <v>1001</v>
      </c>
      <c r="B65" s="65" t="s">
        <v>2226</v>
      </c>
      <c r="C65" s="3"/>
      <c r="D65" s="313" t="s">
        <v>2070</v>
      </c>
      <c r="E65" s="84" t="s">
        <v>2247</v>
      </c>
      <c r="G65" s="80">
        <f>$XD$554</f>
        <v>19020.599999999999</v>
      </c>
      <c r="H65" s="143" t="s">
        <v>1001</v>
      </c>
      <c r="I65" s="87"/>
      <c r="J65" s="5" t="s">
        <v>1001</v>
      </c>
      <c r="K65" s="87" t="s">
        <v>1836</v>
      </c>
      <c r="L65" s="68"/>
      <c r="M65" s="313" t="s">
        <v>1660</v>
      </c>
      <c r="N65" s="84" t="s">
        <v>2518</v>
      </c>
      <c r="P65" s="80">
        <f>$SQ$554-21328.45</f>
        <v>318.75000000001455</v>
      </c>
      <c r="Q65" s="1">
        <v>18</v>
      </c>
      <c r="R65" s="185"/>
      <c r="S65" s="185"/>
      <c r="T65" s="185"/>
      <c r="U65" s="185"/>
      <c r="V65" s="185"/>
      <c r="W65" s="185"/>
      <c r="X65" s="185"/>
      <c r="Y65" s="185"/>
      <c r="Z65" s="185"/>
      <c r="AA65" s="185"/>
      <c r="AB65" s="185"/>
      <c r="AC65" s="185"/>
      <c r="AD65" s="185"/>
      <c r="AE65" s="185"/>
      <c r="AF65" s="185"/>
      <c r="AG65" s="185"/>
      <c r="AH65" s="185"/>
      <c r="AI65" s="185"/>
      <c r="AJ65" s="185"/>
      <c r="AK65" s="185"/>
      <c r="AL65" s="185"/>
      <c r="AM65" s="143"/>
      <c r="AN65" s="143"/>
      <c r="AS65" s="186"/>
      <c r="BB65" s="186"/>
      <c r="BK65" s="186"/>
      <c r="BT65" s="186"/>
      <c r="CC65" s="186"/>
      <c r="CL65" s="186"/>
      <c r="CU65" s="186"/>
      <c r="DD65" s="186"/>
      <c r="DM65" s="186"/>
      <c r="DV65" s="186"/>
      <c r="EE65" s="186"/>
      <c r="EN65" s="186"/>
      <c r="EW65" s="186"/>
      <c r="FF65" s="186"/>
      <c r="FO65" s="186"/>
      <c r="FX65" s="186"/>
      <c r="GG65" s="186"/>
      <c r="GP65" s="186"/>
      <c r="GY65" s="186"/>
      <c r="HH65" s="186"/>
    </row>
    <row r="66" spans="1:216" s="41" customFormat="1" ht="15.75">
      <c r="A66" s="5" t="s">
        <v>1002</v>
      </c>
      <c r="B66" s="87" t="s">
        <v>1825</v>
      </c>
      <c r="C66" s="3"/>
      <c r="D66" s="312" t="s">
        <v>2062</v>
      </c>
      <c r="E66" s="84" t="s">
        <v>2515</v>
      </c>
      <c r="G66" s="80">
        <f>$UJ$554</f>
        <v>19415.899999999998</v>
      </c>
      <c r="H66" s="143" t="s">
        <v>1002</v>
      </c>
      <c r="I66" s="65"/>
      <c r="J66" s="5" t="s">
        <v>1002</v>
      </c>
      <c r="K66" s="87" t="s">
        <v>1842</v>
      </c>
      <c r="L66" s="68"/>
      <c r="M66" s="313" t="s">
        <v>1651</v>
      </c>
      <c r="N66" s="84" t="s">
        <v>2241</v>
      </c>
      <c r="O66" s="3"/>
      <c r="P66" s="80">
        <f>$PN$554-26197</f>
        <v>313.09999999999854</v>
      </c>
      <c r="Q66" s="1">
        <v>17</v>
      </c>
      <c r="R66" s="185"/>
      <c r="S66" s="185"/>
      <c r="T66" s="185"/>
      <c r="U66" s="185"/>
      <c r="V66" s="185"/>
      <c r="W66" s="185"/>
      <c r="X66" s="185"/>
      <c r="Y66" s="185"/>
      <c r="Z66" s="185"/>
      <c r="AA66" s="185"/>
      <c r="AB66" s="185"/>
      <c r="AC66" s="185"/>
      <c r="AD66" s="185"/>
      <c r="AE66" s="185"/>
      <c r="AF66" s="185"/>
      <c r="AG66" s="185"/>
      <c r="AH66" s="185"/>
      <c r="AI66" s="185"/>
      <c r="AJ66" s="185"/>
      <c r="AK66" s="185"/>
      <c r="AL66" s="185"/>
      <c r="AM66" s="143"/>
      <c r="AN66" s="143"/>
      <c r="AS66" s="186"/>
      <c r="BB66" s="186"/>
      <c r="BK66" s="186"/>
      <c r="BT66" s="186"/>
      <c r="CC66" s="186"/>
      <c r="CL66" s="186"/>
      <c r="CU66" s="186"/>
      <c r="DD66" s="186"/>
      <c r="DM66" s="186"/>
      <c r="DV66" s="186"/>
      <c r="EE66" s="186"/>
      <c r="EN66" s="186"/>
      <c r="EW66" s="186"/>
      <c r="FF66" s="186"/>
      <c r="FO66" s="186"/>
      <c r="FX66" s="186"/>
      <c r="GG66" s="186"/>
      <c r="GP66" s="186"/>
      <c r="GY66" s="186"/>
      <c r="HH66" s="186"/>
    </row>
    <row r="67" spans="1:216" s="41" customFormat="1" ht="15.75">
      <c r="A67" s="5" t="s">
        <v>1003</v>
      </c>
      <c r="B67" s="3" t="s">
        <v>867</v>
      </c>
      <c r="C67" s="68"/>
      <c r="D67" s="313" t="s">
        <v>1605</v>
      </c>
      <c r="E67" s="84" t="s">
        <v>2512</v>
      </c>
      <c r="F67" s="3"/>
      <c r="G67" s="80">
        <f>$HX$554</f>
        <v>19037.800000000007</v>
      </c>
      <c r="H67" s="143" t="s">
        <v>1003</v>
      </c>
      <c r="I67" s="3"/>
      <c r="J67" s="5" t="s">
        <v>1003</v>
      </c>
      <c r="K67" s="65" t="s">
        <v>2259</v>
      </c>
      <c r="L67" s="68"/>
      <c r="M67" s="312" t="s">
        <v>2488</v>
      </c>
      <c r="N67" s="84" t="s">
        <v>2526</v>
      </c>
      <c r="O67" s="3"/>
      <c r="P67" s="80">
        <f>$AFU$554-19239.15</f>
        <v>308.89999999999782</v>
      </c>
      <c r="Q67" s="1">
        <v>16</v>
      </c>
      <c r="R67" s="185"/>
      <c r="S67" s="185"/>
      <c r="T67" s="185"/>
      <c r="U67" s="185"/>
      <c r="V67" s="185"/>
      <c r="W67" s="185"/>
      <c r="X67" s="185"/>
      <c r="Y67" s="185"/>
      <c r="Z67" s="185"/>
      <c r="AA67" s="185"/>
      <c r="AB67" s="185"/>
      <c r="AC67" s="185"/>
      <c r="AD67" s="185"/>
      <c r="AE67" s="185"/>
      <c r="AF67" s="185"/>
      <c r="AG67" s="185"/>
      <c r="AH67" s="185"/>
      <c r="AI67" s="185"/>
      <c r="AJ67" s="185"/>
      <c r="AK67" s="185"/>
      <c r="AL67" s="185"/>
      <c r="AM67" s="143"/>
      <c r="AN67" s="143"/>
      <c r="AS67" s="186"/>
      <c r="BB67" s="186"/>
      <c r="BK67" s="186"/>
      <c r="BT67" s="186"/>
      <c r="CC67" s="186"/>
      <c r="CL67" s="186"/>
      <c r="CU67" s="186"/>
      <c r="DD67" s="186"/>
      <c r="DM67" s="186"/>
      <c r="DV67" s="186"/>
      <c r="EE67" s="186"/>
      <c r="EN67" s="186"/>
      <c r="EW67" s="186"/>
      <c r="FF67" s="186"/>
      <c r="FO67" s="186"/>
      <c r="FX67" s="186"/>
      <c r="GG67" s="186"/>
      <c r="GP67" s="186"/>
      <c r="GY67" s="186"/>
      <c r="HH67" s="186"/>
    </row>
    <row r="68" spans="1:216" s="41" customFormat="1" ht="15.75">
      <c r="A68" s="5" t="s">
        <v>1004</v>
      </c>
      <c r="B68" s="65" t="s">
        <v>2225</v>
      </c>
      <c r="C68" s="3"/>
      <c r="D68" s="313" t="s">
        <v>2072</v>
      </c>
      <c r="E68" s="84" t="s">
        <v>2515</v>
      </c>
      <c r="G68" s="80">
        <f>$XV$554</f>
        <v>18535.5</v>
      </c>
      <c r="H68" s="143" t="s">
        <v>1004</v>
      </c>
      <c r="I68" s="3"/>
      <c r="J68" s="5" t="s">
        <v>1004</v>
      </c>
      <c r="K68" s="65" t="s">
        <v>1</v>
      </c>
      <c r="L68" s="68"/>
      <c r="M68" s="313" t="s">
        <v>1643</v>
      </c>
      <c r="N68" s="84" t="s">
        <v>2517</v>
      </c>
      <c r="O68" s="3"/>
      <c r="P68" s="80">
        <f>$MT$554-16779.1</f>
        <v>299.19999999999709</v>
      </c>
      <c r="Q68" s="1">
        <v>15</v>
      </c>
      <c r="R68" s="185"/>
      <c r="S68" s="185"/>
      <c r="T68" s="185"/>
      <c r="U68" s="185"/>
      <c r="V68" s="185"/>
      <c r="W68" s="185"/>
      <c r="X68" s="185"/>
      <c r="Y68" s="185"/>
      <c r="Z68" s="185"/>
      <c r="AA68" s="185"/>
      <c r="AB68" s="185"/>
      <c r="AC68" s="185"/>
      <c r="AD68" s="185"/>
      <c r="AE68" s="185"/>
      <c r="AF68" s="185"/>
      <c r="AG68" s="185"/>
      <c r="AH68" s="185"/>
      <c r="AI68" s="185"/>
      <c r="AJ68" s="185"/>
      <c r="AK68" s="185"/>
      <c r="AL68" s="185"/>
      <c r="AM68" s="143"/>
      <c r="AN68" s="143"/>
      <c r="AS68" s="186"/>
      <c r="BB68" s="186"/>
      <c r="BK68" s="186"/>
      <c r="BT68" s="186"/>
      <c r="CC68" s="186"/>
      <c r="CL68" s="186"/>
      <c r="CU68" s="186"/>
      <c r="DD68" s="186"/>
      <c r="DM68" s="186"/>
      <c r="DV68" s="186"/>
      <c r="EE68" s="186"/>
      <c r="EN68" s="186"/>
      <c r="EW68" s="186"/>
      <c r="FF68" s="186"/>
      <c r="FO68" s="186"/>
      <c r="FX68" s="186"/>
      <c r="GG68" s="186"/>
      <c r="GP68" s="186"/>
      <c r="GY68" s="186"/>
      <c r="HH68" s="186"/>
    </row>
    <row r="69" spans="1:216" s="41" customFormat="1" ht="15.75">
      <c r="A69" s="5" t="s">
        <v>1005</v>
      </c>
      <c r="B69" s="65" t="s">
        <v>39</v>
      </c>
      <c r="C69" s="3"/>
      <c r="D69" s="313" t="s">
        <v>1590</v>
      </c>
      <c r="E69" s="84" t="s">
        <v>2501</v>
      </c>
      <c r="F69" s="3"/>
      <c r="G69" s="80">
        <f>$CS$554</f>
        <v>18970.550000000003</v>
      </c>
      <c r="H69" s="143" t="s">
        <v>1005</v>
      </c>
      <c r="I69" s="65"/>
      <c r="J69" s="5" t="s">
        <v>1005</v>
      </c>
      <c r="K69" s="3" t="s">
        <v>804</v>
      </c>
      <c r="L69" s="68"/>
      <c r="M69" s="312" t="s">
        <v>1640</v>
      </c>
      <c r="N69" s="84" t="s">
        <v>2245</v>
      </c>
      <c r="O69" s="3"/>
      <c r="P69" s="80">
        <f>$LS$554-21727.3</f>
        <v>297.59999999999854</v>
      </c>
      <c r="Q69" s="1">
        <v>14</v>
      </c>
      <c r="R69" s="185"/>
      <c r="S69" s="185"/>
      <c r="T69" s="185"/>
      <c r="U69" s="185"/>
      <c r="V69" s="185"/>
      <c r="W69" s="185"/>
      <c r="X69" s="185"/>
      <c r="Y69" s="185"/>
      <c r="Z69" s="185"/>
      <c r="AA69" s="185"/>
      <c r="AB69" s="185"/>
      <c r="AC69" s="185"/>
      <c r="AD69" s="185"/>
      <c r="AE69" s="185"/>
      <c r="AF69" s="185"/>
      <c r="AG69" s="185"/>
      <c r="AH69" s="185"/>
      <c r="AI69" s="185"/>
      <c r="AJ69" s="185"/>
      <c r="AK69" s="465"/>
      <c r="AL69" s="185"/>
      <c r="AM69" s="143"/>
      <c r="AN69" s="143"/>
      <c r="AS69" s="186"/>
      <c r="BB69" s="186"/>
      <c r="BK69" s="186"/>
      <c r="BT69" s="186"/>
      <c r="CC69" s="186"/>
      <c r="CL69" s="186"/>
      <c r="CU69" s="186"/>
      <c r="DD69" s="186"/>
      <c r="DM69" s="186"/>
      <c r="DV69" s="186"/>
      <c r="EE69" s="186"/>
      <c r="EN69" s="186"/>
      <c r="EW69" s="186"/>
      <c r="FF69" s="186"/>
      <c r="FO69" s="186"/>
      <c r="FX69" s="186"/>
      <c r="GG69" s="186"/>
      <c r="GP69" s="186"/>
      <c r="GY69" s="186"/>
      <c r="HH69" s="186"/>
    </row>
    <row r="70" spans="1:216" s="41" customFormat="1" ht="15.75">
      <c r="A70" s="5" t="s">
        <v>1006</v>
      </c>
      <c r="B70" s="3" t="s">
        <v>826</v>
      </c>
      <c r="C70" s="3"/>
      <c r="D70" s="313" t="s">
        <v>1648</v>
      </c>
      <c r="E70" s="84" t="s">
        <v>2510</v>
      </c>
      <c r="F70" s="3"/>
      <c r="G70" s="80">
        <f>$OM$554</f>
        <v>18683.300000000003</v>
      </c>
      <c r="H70" s="143" t="s">
        <v>1006</v>
      </c>
      <c r="I70" s="3"/>
      <c r="J70" s="5" t="s">
        <v>1006</v>
      </c>
      <c r="K70" s="87" t="s">
        <v>1837</v>
      </c>
      <c r="L70" s="3"/>
      <c r="M70" s="313" t="s">
        <v>1656</v>
      </c>
      <c r="N70" s="84" t="s">
        <v>2247</v>
      </c>
      <c r="P70" s="80">
        <f>$RG$554-20758.85</f>
        <v>294.74999999999636</v>
      </c>
      <c r="Q70" s="1">
        <v>13</v>
      </c>
      <c r="R70" s="185"/>
      <c r="S70" s="185"/>
      <c r="T70" s="185"/>
      <c r="U70" s="185"/>
      <c r="V70" s="185"/>
      <c r="W70" s="185"/>
      <c r="X70" s="185"/>
      <c r="Y70" s="185"/>
      <c r="Z70" s="185"/>
      <c r="AA70" s="185"/>
      <c r="AB70" s="185"/>
      <c r="AC70" s="185"/>
      <c r="AD70" s="185"/>
      <c r="AE70" s="185"/>
      <c r="AF70" s="185"/>
      <c r="AG70" s="185"/>
      <c r="AH70" s="185"/>
      <c r="AI70" s="185"/>
      <c r="AJ70" s="185"/>
      <c r="AK70" s="185"/>
      <c r="AL70" s="185"/>
      <c r="AM70" s="143"/>
      <c r="AN70" s="143"/>
      <c r="AS70" s="186"/>
      <c r="BB70" s="186"/>
      <c r="BK70" s="186"/>
      <c r="BT70" s="186"/>
      <c r="CC70" s="186"/>
      <c r="CL70" s="186"/>
      <c r="CU70" s="186"/>
      <c r="DD70" s="186"/>
      <c r="DM70" s="186"/>
      <c r="DV70" s="186"/>
      <c r="EE70" s="186"/>
      <c r="EN70" s="186"/>
      <c r="EW70" s="186"/>
      <c r="FF70" s="186"/>
      <c r="FO70" s="186"/>
      <c r="FX70" s="186"/>
      <c r="GG70" s="186"/>
      <c r="GP70" s="186"/>
      <c r="GY70" s="186"/>
      <c r="HH70" s="186"/>
    </row>
    <row r="71" spans="1:216" s="41" customFormat="1" ht="15.75">
      <c r="A71" s="5" t="s">
        <v>1007</v>
      </c>
      <c r="B71" s="65" t="s">
        <v>2260</v>
      </c>
      <c r="C71" s="3"/>
      <c r="D71" s="313" t="s">
        <v>2483</v>
      </c>
      <c r="E71" s="84" t="s">
        <v>2524</v>
      </c>
      <c r="G71" s="80">
        <f>$AEB$554</f>
        <v>18706.899999999994</v>
      </c>
      <c r="H71" s="143" t="s">
        <v>1007</v>
      </c>
      <c r="I71" s="3"/>
      <c r="J71" s="5" t="s">
        <v>1007</v>
      </c>
      <c r="K71" s="65" t="s">
        <v>2224</v>
      </c>
      <c r="L71" s="3"/>
      <c r="M71" s="313" t="s">
        <v>2069</v>
      </c>
      <c r="N71" s="84" t="s">
        <v>2518</v>
      </c>
      <c r="P71" s="80">
        <f>$WU$554-19789.7</f>
        <v>284.99999999999636</v>
      </c>
      <c r="Q71" s="1">
        <v>12</v>
      </c>
      <c r="R71" s="185"/>
      <c r="S71" s="185"/>
      <c r="T71" s="185"/>
      <c r="U71" s="185"/>
      <c r="V71" s="185"/>
      <c r="W71" s="185"/>
      <c r="X71" s="185"/>
      <c r="Y71" s="185"/>
      <c r="Z71" s="185"/>
      <c r="AA71" s="185"/>
      <c r="AB71" s="185"/>
      <c r="AC71" s="185"/>
      <c r="AD71" s="185"/>
      <c r="AE71" s="185"/>
      <c r="AF71" s="185"/>
      <c r="AG71" s="185"/>
      <c r="AH71" s="185"/>
      <c r="AI71" s="185"/>
      <c r="AJ71" s="185"/>
      <c r="AK71" s="185"/>
      <c r="AL71" s="185"/>
      <c r="AM71" s="143"/>
      <c r="AN71" s="143"/>
      <c r="AS71" s="186"/>
      <c r="BB71" s="186"/>
      <c r="BK71" s="186"/>
      <c r="BT71" s="186"/>
      <c r="CC71" s="186"/>
      <c r="CL71" s="186"/>
      <c r="CU71" s="186"/>
      <c r="DD71" s="186"/>
      <c r="DM71" s="186"/>
      <c r="DV71" s="186"/>
      <c r="EE71" s="186"/>
      <c r="EN71" s="186"/>
      <c r="EW71" s="186"/>
      <c r="FF71" s="186"/>
      <c r="FO71" s="186"/>
      <c r="FX71" s="186"/>
      <c r="GG71" s="186"/>
      <c r="GP71" s="186"/>
      <c r="GY71" s="186"/>
      <c r="HH71" s="186"/>
    </row>
    <row r="72" spans="1:216" s="41" customFormat="1" ht="15.75">
      <c r="A72" s="5" t="s">
        <v>1008</v>
      </c>
      <c r="B72" s="3" t="s">
        <v>834</v>
      </c>
      <c r="C72" s="3"/>
      <c r="D72" s="313" t="s">
        <v>1618</v>
      </c>
      <c r="E72" s="84" t="s">
        <v>2243</v>
      </c>
      <c r="F72" s="3"/>
      <c r="G72" s="80">
        <f>$KR$554</f>
        <v>18713.399999999998</v>
      </c>
      <c r="H72" s="143" t="s">
        <v>1008</v>
      </c>
      <c r="I72" s="65"/>
      <c r="J72" s="5" t="s">
        <v>1008</v>
      </c>
      <c r="K72" s="3" t="s">
        <v>817</v>
      </c>
      <c r="L72" s="3"/>
      <c r="M72" s="313" t="s">
        <v>1638</v>
      </c>
      <c r="N72" s="84" t="s">
        <v>2505</v>
      </c>
      <c r="O72" s="3"/>
      <c r="P72" s="80">
        <f>$LA$554-23814.05</f>
        <v>273.75000000000364</v>
      </c>
      <c r="Q72" s="1">
        <v>11</v>
      </c>
      <c r="R72" s="185"/>
      <c r="S72" s="185"/>
      <c r="T72" s="185"/>
      <c r="U72" s="185"/>
      <c r="V72" s="185"/>
      <c r="W72" s="185"/>
      <c r="X72" s="185"/>
      <c r="Y72" s="185"/>
      <c r="Z72" s="185"/>
      <c r="AA72" s="185"/>
      <c r="AB72" s="185"/>
      <c r="AC72" s="185"/>
      <c r="AD72" s="185"/>
      <c r="AE72" s="185"/>
      <c r="AF72" s="185"/>
      <c r="AG72" s="185"/>
      <c r="AH72" s="185"/>
      <c r="AI72" s="185"/>
      <c r="AJ72" s="185"/>
      <c r="AK72" s="185"/>
      <c r="AL72" s="185"/>
      <c r="AM72" s="143"/>
      <c r="AN72" s="143"/>
      <c r="AS72" s="186"/>
      <c r="BB72" s="186"/>
      <c r="BK72" s="186"/>
      <c r="BT72" s="186"/>
      <c r="CC72" s="186"/>
      <c r="CL72" s="186"/>
      <c r="CU72" s="186"/>
      <c r="DD72" s="186"/>
      <c r="DM72" s="186"/>
      <c r="DV72" s="186"/>
      <c r="EE72" s="186"/>
      <c r="EN72" s="186"/>
      <c r="EW72" s="186"/>
      <c r="FF72" s="186"/>
      <c r="FO72" s="186"/>
      <c r="FX72" s="186"/>
      <c r="GG72" s="186"/>
      <c r="GP72" s="186"/>
      <c r="GY72" s="186"/>
      <c r="HH72" s="186"/>
    </row>
    <row r="73" spans="1:216" s="41" customFormat="1" ht="15.75">
      <c r="A73" s="5" t="s">
        <v>1009</v>
      </c>
      <c r="B73" t="s">
        <v>144</v>
      </c>
      <c r="C73" s="68"/>
      <c r="D73" s="313" t="s">
        <v>1617</v>
      </c>
      <c r="E73" s="84" t="s">
        <v>2242</v>
      </c>
      <c r="F73" s="3"/>
      <c r="G73" s="80">
        <f>$KI$554</f>
        <v>17889.299999999996</v>
      </c>
      <c r="H73" s="143" t="s">
        <v>1009</v>
      </c>
      <c r="I73" s="65"/>
      <c r="J73" s="5" t="s">
        <v>1009</v>
      </c>
      <c r="K73" s="87" t="s">
        <v>1841</v>
      </c>
      <c r="L73" s="3"/>
      <c r="M73" s="313" t="s">
        <v>1658</v>
      </c>
      <c r="N73" s="84" t="s">
        <v>2247</v>
      </c>
      <c r="P73" s="80">
        <f>$RY$554-24354.05</f>
        <v>273.74999999999272</v>
      </c>
      <c r="Q73" s="1">
        <v>11</v>
      </c>
      <c r="R73" s="185"/>
      <c r="S73" s="185"/>
      <c r="T73" s="464"/>
      <c r="U73" s="185"/>
      <c r="V73" s="185"/>
      <c r="W73" s="185"/>
      <c r="X73" s="185"/>
      <c r="Y73" s="185"/>
      <c r="Z73" s="185"/>
      <c r="AA73" s="185"/>
      <c r="AB73" s="185"/>
      <c r="AC73" s="185"/>
      <c r="AD73" s="185"/>
      <c r="AE73" s="185"/>
      <c r="AF73" s="185"/>
      <c r="AG73" s="185"/>
      <c r="AH73" s="185"/>
      <c r="AI73" s="185"/>
      <c r="AJ73" s="185"/>
      <c r="AK73" s="466"/>
      <c r="AL73" s="185"/>
      <c r="AM73" s="143"/>
      <c r="AN73" s="143"/>
      <c r="AS73" s="186"/>
      <c r="BB73" s="186"/>
      <c r="BK73" s="186"/>
      <c r="BT73" s="186"/>
      <c r="CC73" s="186"/>
      <c r="CL73" s="186"/>
      <c r="CU73" s="186"/>
      <c r="DD73" s="186"/>
      <c r="DM73" s="186"/>
      <c r="DV73" s="186"/>
      <c r="EE73" s="186"/>
      <c r="EN73" s="186"/>
      <c r="EW73" s="186"/>
      <c r="FF73" s="186"/>
      <c r="FO73" s="186"/>
      <c r="FX73" s="186"/>
      <c r="GG73" s="186"/>
      <c r="GP73" s="186"/>
      <c r="GY73" s="186"/>
      <c r="HH73" s="186"/>
    </row>
    <row r="74" spans="1:216" s="41" customFormat="1" ht="15.75">
      <c r="A74" s="5" t="s">
        <v>1010</v>
      </c>
      <c r="B74" s="87" t="s">
        <v>1823</v>
      </c>
      <c r="C74" s="3"/>
      <c r="D74" s="313" t="s">
        <v>1663</v>
      </c>
      <c r="E74" s="84" t="s">
        <v>2515</v>
      </c>
      <c r="G74" s="80">
        <f>$TR$554</f>
        <v>17223.799999999992</v>
      </c>
      <c r="H74" s="143" t="s">
        <v>1010</v>
      </c>
      <c r="I74"/>
      <c r="J74" s="5" t="s">
        <v>1010</v>
      </c>
      <c r="K74" s="3" t="s">
        <v>833</v>
      </c>
      <c r="L74" s="3"/>
      <c r="M74" s="312" t="s">
        <v>1615</v>
      </c>
      <c r="N74" s="84" t="s">
        <v>2243</v>
      </c>
      <c r="O74" s="3"/>
      <c r="P74" s="80">
        <f>$JQ$554-24320.25</f>
        <v>265.30000000000655</v>
      </c>
      <c r="Q74" s="1">
        <v>9</v>
      </c>
      <c r="R74" s="185"/>
      <c r="S74" s="185"/>
      <c r="T74" s="185"/>
      <c r="U74" s="185"/>
      <c r="V74" s="185"/>
      <c r="W74" s="185"/>
      <c r="X74" s="185"/>
      <c r="Y74" s="185"/>
      <c r="Z74" s="185"/>
      <c r="AA74" s="185"/>
      <c r="AB74" s="185"/>
      <c r="AC74" s="185"/>
      <c r="AD74" s="185"/>
      <c r="AE74" s="185"/>
      <c r="AF74" s="185"/>
      <c r="AG74" s="185"/>
      <c r="AH74" s="185"/>
      <c r="AI74" s="185"/>
      <c r="AJ74" s="185"/>
      <c r="AK74" s="185"/>
      <c r="AL74" s="185"/>
      <c r="AM74" s="143"/>
      <c r="AN74" s="143"/>
      <c r="AS74" s="186"/>
      <c r="BB74" s="186"/>
      <c r="BK74" s="186"/>
      <c r="BT74" s="186"/>
      <c r="CC74" s="186"/>
      <c r="CL74" s="186"/>
      <c r="CU74" s="186"/>
      <c r="DD74" s="186"/>
      <c r="DM74" s="186"/>
      <c r="DV74" s="186"/>
      <c r="EE74" s="186"/>
      <c r="EN74" s="186"/>
      <c r="EW74" s="186"/>
      <c r="FF74" s="186"/>
      <c r="FO74" s="186"/>
      <c r="FX74" s="186"/>
      <c r="GG74" s="186"/>
      <c r="GP74" s="186"/>
      <c r="GY74" s="186"/>
      <c r="HH74" s="186"/>
    </row>
    <row r="75" spans="1:216" s="41" customFormat="1" ht="15.75">
      <c r="A75" s="5" t="s">
        <v>1011</v>
      </c>
      <c r="B75" s="3" t="s">
        <v>853</v>
      </c>
      <c r="C75" s="3"/>
      <c r="D75" s="312" t="s">
        <v>1646</v>
      </c>
      <c r="E75" s="84" t="s">
        <v>2514</v>
      </c>
      <c r="F75" s="3"/>
      <c r="G75" s="80">
        <f>$NU$554</f>
        <v>17562.19999999999</v>
      </c>
      <c r="H75" s="143" t="s">
        <v>1011</v>
      </c>
      <c r="I75" s="65"/>
      <c r="J75" s="5" t="s">
        <v>1011</v>
      </c>
      <c r="K75" s="87" t="s">
        <v>1823</v>
      </c>
      <c r="L75" s="3"/>
      <c r="M75" s="313" t="s">
        <v>1663</v>
      </c>
      <c r="N75" s="84" t="s">
        <v>2515</v>
      </c>
      <c r="P75" s="80">
        <f>$TR$554-16969.7</f>
        <v>254.09999999999127</v>
      </c>
      <c r="Q75" s="1">
        <v>8</v>
      </c>
      <c r="R75" s="185"/>
      <c r="S75" s="185"/>
      <c r="T75" s="185"/>
      <c r="U75" s="185"/>
      <c r="V75" s="185"/>
      <c r="W75" s="185"/>
      <c r="X75" s="185"/>
      <c r="Y75" s="185"/>
      <c r="Z75" s="185"/>
      <c r="AA75" s="185"/>
      <c r="AB75" s="185"/>
      <c r="AC75" s="185"/>
      <c r="AD75" s="185"/>
      <c r="AE75" s="185"/>
      <c r="AF75" s="185"/>
      <c r="AG75" s="185"/>
      <c r="AH75" s="185"/>
      <c r="AI75" s="185"/>
      <c r="AJ75" s="185"/>
      <c r="AK75" s="185"/>
      <c r="AL75" s="185"/>
      <c r="AM75" s="143"/>
      <c r="AN75" s="143"/>
      <c r="AS75" s="186"/>
      <c r="BB75" s="186"/>
      <c r="BK75" s="186"/>
      <c r="BT75" s="186"/>
      <c r="CC75" s="186"/>
      <c r="CL75" s="186"/>
      <c r="CU75" s="186"/>
      <c r="DD75" s="186"/>
      <c r="DM75" s="186"/>
      <c r="DV75" s="186"/>
      <c r="EE75" s="186"/>
      <c r="EN75" s="186"/>
      <c r="EW75" s="186"/>
      <c r="FF75" s="186"/>
      <c r="FO75" s="186"/>
      <c r="FX75" s="186"/>
      <c r="GG75" s="186"/>
      <c r="GP75" s="186"/>
      <c r="GY75" s="186"/>
      <c r="HH75" s="186"/>
    </row>
    <row r="76" spans="1:216" s="41" customFormat="1" ht="15.75">
      <c r="A76" s="5" t="s">
        <v>1012</v>
      </c>
      <c r="B76" s="65" t="s">
        <v>1</v>
      </c>
      <c r="C76" s="68"/>
      <c r="D76" s="313" t="s">
        <v>1643</v>
      </c>
      <c r="E76" s="84" t="s">
        <v>2517</v>
      </c>
      <c r="F76" s="3"/>
      <c r="G76" s="80">
        <f>$MT$554</f>
        <v>17078.299999999996</v>
      </c>
      <c r="H76" s="143" t="s">
        <v>1012</v>
      </c>
      <c r="I76" s="87"/>
      <c r="J76" s="5" t="s">
        <v>1012</v>
      </c>
      <c r="K76" s="3" t="s">
        <v>861</v>
      </c>
      <c r="L76" s="3"/>
      <c r="M76" s="313" t="s">
        <v>1616</v>
      </c>
      <c r="N76" s="84" t="s">
        <v>2506</v>
      </c>
      <c r="O76" s="3"/>
      <c r="P76" s="80">
        <f>$JZ$554-22251.4</f>
        <v>252.49999999998909</v>
      </c>
      <c r="Q76" s="1">
        <v>7</v>
      </c>
      <c r="R76" s="185"/>
      <c r="S76" s="185"/>
      <c r="T76" s="185"/>
      <c r="U76" s="185"/>
      <c r="V76" s="185"/>
      <c r="W76" s="185"/>
      <c r="X76" s="185"/>
      <c r="Y76" s="185"/>
      <c r="Z76" s="185"/>
      <c r="AA76" s="185"/>
      <c r="AB76" s="185"/>
      <c r="AC76" s="185"/>
      <c r="AD76" s="185"/>
      <c r="AE76" s="185"/>
      <c r="AF76" s="185"/>
      <c r="AG76" s="185"/>
      <c r="AH76" s="185"/>
      <c r="AI76" s="185"/>
      <c r="AJ76" s="185"/>
      <c r="AK76" s="185"/>
      <c r="AL76" s="185"/>
      <c r="AM76" s="143"/>
      <c r="AN76" s="143"/>
      <c r="AS76" s="186"/>
      <c r="BB76" s="186"/>
      <c r="BK76" s="186"/>
      <c r="BT76" s="186"/>
      <c r="CC76" s="186"/>
      <c r="CL76" s="186"/>
      <c r="CU76" s="186"/>
      <c r="DD76" s="186"/>
      <c r="DM76" s="186"/>
      <c r="DV76" s="186"/>
      <c r="EE76" s="186"/>
      <c r="EN76" s="186"/>
      <c r="EW76" s="186"/>
      <c r="FF76" s="186"/>
      <c r="FO76" s="186"/>
      <c r="FX76" s="186"/>
      <c r="GG76" s="186"/>
      <c r="GP76" s="186"/>
      <c r="GY76" s="186"/>
      <c r="HH76" s="186"/>
    </row>
    <row r="77" spans="1:216" s="41" customFormat="1" ht="15.75">
      <c r="A77" s="5" t="s">
        <v>1013</v>
      </c>
      <c r="B77" s="3" t="s">
        <v>799</v>
      </c>
      <c r="C77" s="68"/>
      <c r="D77" s="312" t="s">
        <v>1654</v>
      </c>
      <c r="E77" s="84" t="s">
        <v>2509</v>
      </c>
      <c r="G77" s="80">
        <f>$QO$554</f>
        <v>17152.75</v>
      </c>
      <c r="H77" s="143" t="s">
        <v>1013</v>
      </c>
      <c r="I77" s="87"/>
      <c r="J77" s="5" t="s">
        <v>1013</v>
      </c>
      <c r="K77" s="65" t="s">
        <v>2253</v>
      </c>
      <c r="L77" s="68"/>
      <c r="M77" s="312" t="s">
        <v>2485</v>
      </c>
      <c r="N77" s="84" t="s">
        <v>2521</v>
      </c>
      <c r="O77" s="3"/>
      <c r="P77" s="80">
        <f>$AET$554-16270</f>
        <v>239.79999999999927</v>
      </c>
      <c r="Q77" s="1">
        <v>6</v>
      </c>
      <c r="R77" s="185"/>
      <c r="S77" s="185"/>
      <c r="T77" s="185"/>
      <c r="U77" s="185"/>
      <c r="V77" s="185"/>
      <c r="W77" s="185"/>
      <c r="X77" s="185"/>
      <c r="Y77" s="185"/>
      <c r="Z77" s="185"/>
      <c r="AA77" s="185"/>
      <c r="AB77" s="185"/>
      <c r="AC77" s="185"/>
      <c r="AD77" s="185"/>
      <c r="AE77" s="185"/>
      <c r="AF77" s="185"/>
      <c r="AG77" s="185"/>
      <c r="AH77" s="185"/>
      <c r="AI77" s="185"/>
      <c r="AJ77" s="185"/>
      <c r="AK77" s="185"/>
      <c r="AL77" s="185"/>
      <c r="AM77" s="143"/>
      <c r="AN77" s="143"/>
      <c r="AS77" s="186"/>
      <c r="BB77" s="186"/>
      <c r="BK77" s="186"/>
      <c r="BT77" s="186"/>
      <c r="CC77" s="186"/>
      <c r="CL77" s="186"/>
      <c r="CU77" s="186"/>
      <c r="DD77" s="186"/>
      <c r="DM77" s="186"/>
      <c r="DV77" s="186"/>
      <c r="EE77" s="186"/>
      <c r="EN77" s="186"/>
      <c r="EW77" s="186"/>
      <c r="FF77" s="186"/>
      <c r="FO77" s="186"/>
      <c r="FX77" s="186"/>
      <c r="GG77" s="186"/>
      <c r="GP77" s="186"/>
      <c r="GY77" s="186"/>
      <c r="HH77" s="186"/>
    </row>
    <row r="78" spans="1:216" s="41" customFormat="1" ht="15.75">
      <c r="A78" s="5" t="s">
        <v>1014</v>
      </c>
      <c r="B78" s="65" t="s">
        <v>2256</v>
      </c>
      <c r="C78" s="3"/>
      <c r="D78" s="312" t="s">
        <v>2486</v>
      </c>
      <c r="E78" s="84" t="s">
        <v>2521</v>
      </c>
      <c r="G78" s="80">
        <f>$AFC$554</f>
        <v>16767.899999999998</v>
      </c>
      <c r="H78" s="143" t="s">
        <v>1014</v>
      </c>
      <c r="I78" s="3"/>
      <c r="J78" s="5" t="s">
        <v>1014</v>
      </c>
      <c r="K78" s="65" t="s">
        <v>2217</v>
      </c>
      <c r="L78" s="3"/>
      <c r="M78" s="313" t="s">
        <v>2073</v>
      </c>
      <c r="N78" s="84" t="s">
        <v>2520</v>
      </c>
      <c r="P78" s="80">
        <f>$YE$554-21397</f>
        <v>234.19999999999345</v>
      </c>
      <c r="Q78" s="1">
        <v>5</v>
      </c>
      <c r="R78" s="185"/>
      <c r="S78" s="185"/>
      <c r="T78" s="185"/>
      <c r="U78" s="185"/>
      <c r="V78" s="185"/>
      <c r="W78" s="185"/>
      <c r="X78" s="185"/>
      <c r="Y78" s="185"/>
      <c r="Z78" s="185"/>
      <c r="AA78" s="185"/>
      <c r="AB78" s="185"/>
      <c r="AC78" s="185"/>
      <c r="AD78" s="185"/>
      <c r="AE78" s="185"/>
      <c r="AF78" s="185"/>
      <c r="AG78" s="185"/>
      <c r="AH78" s="185"/>
      <c r="AI78" s="185"/>
      <c r="AJ78" s="185"/>
      <c r="AK78" s="185"/>
      <c r="AL78" s="185"/>
      <c r="AM78" s="143"/>
      <c r="AN78" s="143"/>
      <c r="AS78" s="186"/>
      <c r="BB78" s="186"/>
      <c r="BK78" s="186"/>
      <c r="BT78" s="186"/>
      <c r="CC78" s="186"/>
      <c r="CL78" s="186"/>
      <c r="CU78" s="186"/>
      <c r="DD78" s="186"/>
      <c r="DM78" s="186"/>
      <c r="DV78" s="186"/>
      <c r="EE78" s="186"/>
      <c r="EN78" s="186"/>
      <c r="EW78" s="186"/>
      <c r="FF78" s="186"/>
      <c r="FO78" s="186"/>
      <c r="FX78" s="186"/>
      <c r="GG78" s="186"/>
      <c r="GP78" s="186"/>
      <c r="GY78" s="186"/>
      <c r="HH78" s="186"/>
    </row>
    <row r="79" spans="1:216" s="41" customFormat="1" ht="15.75">
      <c r="A79" s="5" t="s">
        <v>1015</v>
      </c>
      <c r="B79" s="65" t="s">
        <v>2253</v>
      </c>
      <c r="C79" s="3"/>
      <c r="D79" s="312" t="s">
        <v>2485</v>
      </c>
      <c r="E79" s="84" t="s">
        <v>2521</v>
      </c>
      <c r="G79" s="80">
        <f>$AET$554</f>
        <v>16509.8</v>
      </c>
      <c r="H79" s="143" t="s">
        <v>1015</v>
      </c>
      <c r="I79" s="65"/>
      <c r="J79" s="5" t="s">
        <v>1015</v>
      </c>
      <c r="K79" s="65" t="s">
        <v>2225</v>
      </c>
      <c r="L79" s="3"/>
      <c r="M79" s="313" t="s">
        <v>2072</v>
      </c>
      <c r="N79" s="84" t="s">
        <v>2515</v>
      </c>
      <c r="P79" s="80">
        <f>$XV$554-18415.5</f>
        <v>120</v>
      </c>
      <c r="Q79" s="1">
        <v>4</v>
      </c>
      <c r="R79" s="185"/>
      <c r="S79" s="185"/>
      <c r="T79" s="185"/>
      <c r="U79" s="185"/>
      <c r="V79" s="185"/>
      <c r="W79" s="185"/>
      <c r="X79" s="185"/>
      <c r="Y79" s="185"/>
      <c r="Z79" s="185"/>
      <c r="AA79" s="185"/>
      <c r="AB79" s="185"/>
      <c r="AC79" s="185"/>
      <c r="AD79" s="185"/>
      <c r="AE79" s="185"/>
      <c r="AF79" s="185"/>
      <c r="AG79" s="185"/>
      <c r="AH79" s="185"/>
      <c r="AI79" s="185"/>
      <c r="AJ79" s="185"/>
      <c r="AK79" s="185"/>
      <c r="AL79" s="185"/>
      <c r="AM79" s="143"/>
      <c r="AN79" s="143"/>
      <c r="AS79" s="186"/>
      <c r="BB79" s="186"/>
      <c r="BK79" s="186"/>
      <c r="BT79" s="186"/>
      <c r="CC79" s="186"/>
      <c r="CL79" s="186"/>
      <c r="CU79" s="186"/>
      <c r="DD79" s="186"/>
      <c r="DM79" s="186"/>
      <c r="DV79" s="186"/>
      <c r="EE79" s="186"/>
      <c r="EN79" s="186"/>
      <c r="EW79" s="186"/>
      <c r="FF79" s="186"/>
      <c r="FO79" s="186"/>
      <c r="FX79" s="186"/>
      <c r="GG79" s="186"/>
      <c r="GP79" s="186"/>
      <c r="GY79" s="186"/>
      <c r="HH79" s="186"/>
    </row>
    <row r="80" spans="1:216" s="41" customFormat="1" ht="15.75">
      <c r="A80" s="5" t="s">
        <v>1016</v>
      </c>
      <c r="B80" s="65" t="s">
        <v>2284</v>
      </c>
      <c r="C80" s="3"/>
      <c r="D80" s="313" t="s">
        <v>2197</v>
      </c>
      <c r="E80" s="84" t="s">
        <v>2521</v>
      </c>
      <c r="G80" s="80">
        <f>$ADA$554</f>
        <v>16378.65</v>
      </c>
      <c r="H80" s="143" t="s">
        <v>1016</v>
      </c>
      <c r="I80" s="65"/>
      <c r="J80" s="5" t="s">
        <v>1016</v>
      </c>
      <c r="K80" s="65" t="s">
        <v>2256</v>
      </c>
      <c r="L80" s="68"/>
      <c r="M80" s="312" t="s">
        <v>2486</v>
      </c>
      <c r="N80" s="84" t="s">
        <v>2521</v>
      </c>
      <c r="O80" s="3"/>
      <c r="P80" s="80">
        <f>$AFC$554-16650.2</f>
        <v>117.69999999999709</v>
      </c>
      <c r="Q80" s="1">
        <v>3</v>
      </c>
      <c r="R80" s="185"/>
      <c r="S80" s="185"/>
      <c r="T80" s="185"/>
      <c r="U80" s="185"/>
      <c r="V80" s="185"/>
      <c r="W80" s="185"/>
      <c r="X80" s="185"/>
      <c r="Y80" s="185"/>
      <c r="Z80" s="185"/>
      <c r="AA80" s="185"/>
      <c r="AB80" s="185"/>
      <c r="AC80" s="185"/>
      <c r="AD80" s="185"/>
      <c r="AE80" s="185"/>
      <c r="AF80" s="185"/>
      <c r="AG80" s="185"/>
      <c r="AH80" s="185"/>
      <c r="AI80" s="185"/>
      <c r="AJ80" s="185"/>
      <c r="AK80" s="185"/>
      <c r="AL80" s="185"/>
      <c r="AM80" s="143"/>
      <c r="AN80" s="143"/>
      <c r="AS80" s="186"/>
      <c r="BB80" s="186"/>
      <c r="BK80" s="186"/>
      <c r="BT80" s="186"/>
      <c r="CC80" s="186"/>
      <c r="CL80" s="186"/>
      <c r="CU80" s="186"/>
      <c r="DD80" s="186"/>
      <c r="DM80" s="186"/>
      <c r="DV80" s="186"/>
      <c r="EE80" s="186"/>
      <c r="EN80" s="186"/>
      <c r="EW80" s="186"/>
      <c r="FF80" s="186"/>
      <c r="FO80" s="186"/>
      <c r="FX80" s="186"/>
      <c r="GG80" s="186"/>
      <c r="GP80" s="186"/>
      <c r="GY80" s="186"/>
      <c r="HH80" s="186"/>
    </row>
    <row r="81" spans="1:264" s="41" customFormat="1" ht="15.75">
      <c r="A81" s="5" t="s">
        <v>1017</v>
      </c>
      <c r="B81" s="65" t="s">
        <v>2218</v>
      </c>
      <c r="C81" s="3"/>
      <c r="D81" s="313" t="s">
        <v>2077</v>
      </c>
      <c r="E81" s="84" t="s">
        <v>2517</v>
      </c>
      <c r="G81" s="80">
        <f>$ZO$554</f>
        <v>15811.100000000002</v>
      </c>
      <c r="H81" s="143" t="s">
        <v>1017</v>
      </c>
      <c r="I81" s="3"/>
      <c r="J81" s="5" t="s">
        <v>1017</v>
      </c>
      <c r="K81" s="3" t="s">
        <v>156</v>
      </c>
      <c r="L81" s="68"/>
      <c r="M81" s="312" t="s">
        <v>1641</v>
      </c>
      <c r="N81" s="84" t="s">
        <v>2242</v>
      </c>
      <c r="O81" s="3"/>
      <c r="P81" s="80">
        <f>$MB$554-18642.55</f>
        <v>109.50000000000364</v>
      </c>
      <c r="Q81" s="1">
        <v>2</v>
      </c>
      <c r="R81" s="185"/>
      <c r="S81" s="185"/>
      <c r="T81" s="185"/>
      <c r="U81" s="185"/>
      <c r="V81" s="185"/>
      <c r="W81" s="185"/>
      <c r="X81" s="185"/>
      <c r="Y81" s="185"/>
      <c r="Z81" s="185"/>
      <c r="AA81" s="185"/>
      <c r="AB81" s="185"/>
      <c r="AC81" s="185"/>
      <c r="AD81" s="185"/>
      <c r="AE81" s="185"/>
      <c r="AF81" s="185"/>
      <c r="AG81" s="185"/>
      <c r="AH81" s="185"/>
      <c r="AI81" s="185"/>
      <c r="AJ81" s="185"/>
      <c r="AK81" s="185"/>
      <c r="AL81" s="185"/>
      <c r="AM81" s="143"/>
      <c r="AN81" s="143"/>
      <c r="AS81" s="186"/>
      <c r="BB81" s="186"/>
      <c r="BK81" s="186"/>
      <c r="BT81" s="186"/>
      <c r="CC81" s="186"/>
      <c r="CL81" s="186"/>
      <c r="CU81" s="186"/>
      <c r="DD81" s="186"/>
      <c r="DM81" s="186"/>
      <c r="DV81" s="186"/>
      <c r="EE81" s="186"/>
      <c r="EN81" s="186"/>
      <c r="EW81" s="186"/>
      <c r="FF81" s="186"/>
      <c r="FO81" s="186"/>
      <c r="FX81" s="186"/>
      <c r="GG81" s="186"/>
      <c r="GP81" s="186"/>
      <c r="GY81" s="186"/>
      <c r="HH81" s="186"/>
    </row>
    <row r="82" spans="1:264" s="41" customFormat="1" ht="15.75">
      <c r="A82" s="5" t="s">
        <v>1018</v>
      </c>
      <c r="B82" s="65" t="s">
        <v>2283</v>
      </c>
      <c r="C82" s="3"/>
      <c r="D82" s="312" t="s">
        <v>2492</v>
      </c>
      <c r="E82" s="84" t="s">
        <v>2527</v>
      </c>
      <c r="G82" s="80">
        <f>$AHE$554</f>
        <v>15198.7</v>
      </c>
      <c r="H82" s="143" t="s">
        <v>1018</v>
      </c>
      <c r="I82" s="65"/>
      <c r="J82" s="5" t="s">
        <v>1018</v>
      </c>
      <c r="K82" s="65" t="s">
        <v>2222</v>
      </c>
      <c r="L82" s="3"/>
      <c r="M82" s="313" t="s">
        <v>2074</v>
      </c>
      <c r="N82" s="84" t="s">
        <v>2516</v>
      </c>
      <c r="P82" s="80">
        <f>$YN$554-19063.55</f>
        <v>90.000000000007276</v>
      </c>
      <c r="Q82" s="1">
        <v>1</v>
      </c>
      <c r="R82" s="185"/>
      <c r="S82" s="185"/>
      <c r="T82" s="185"/>
      <c r="U82" s="185"/>
      <c r="V82" s="185"/>
      <c r="W82" s="185"/>
      <c r="X82" s="185"/>
      <c r="Y82" s="185"/>
      <c r="Z82" s="185"/>
      <c r="AA82" s="185"/>
      <c r="AB82" s="185"/>
      <c r="AC82" s="185"/>
      <c r="AD82" s="185"/>
      <c r="AE82" s="185"/>
      <c r="AF82" s="185"/>
      <c r="AG82" s="185"/>
      <c r="AH82" s="185"/>
      <c r="AI82" s="185"/>
      <c r="AJ82" s="185"/>
      <c r="AK82" s="185"/>
      <c r="AL82" s="185"/>
      <c r="AM82" s="143"/>
      <c r="AN82" s="143"/>
      <c r="AS82" s="186"/>
      <c r="BB82" s="186"/>
      <c r="BK82" s="186"/>
      <c r="BT82" s="186"/>
      <c r="CC82" s="186"/>
      <c r="CL82" s="186"/>
      <c r="CU82" s="186"/>
      <c r="DD82" s="186"/>
      <c r="DM82" s="186"/>
      <c r="DV82" s="186"/>
      <c r="EE82" s="186"/>
      <c r="EN82" s="186"/>
      <c r="EW82" s="186"/>
      <c r="FF82" s="186"/>
      <c r="FO82" s="186"/>
      <c r="FX82" s="186"/>
      <c r="GG82" s="186"/>
      <c r="GP82" s="186"/>
      <c r="GY82" s="186"/>
      <c r="HH82" s="186"/>
    </row>
    <row r="83" spans="1:264" s="41" customFormat="1" ht="15">
      <c r="A83" s="5"/>
      <c r="I83" s="3"/>
      <c r="O83" s="3"/>
      <c r="P83" s="115"/>
      <c r="Q83" s="115"/>
      <c r="R83" s="115"/>
      <c r="S83" s="87"/>
      <c r="T83" s="115"/>
      <c r="U83" s="115"/>
      <c r="V83" s="115"/>
      <c r="W83" s="115"/>
      <c r="X83" s="115"/>
      <c r="Y83" s="115"/>
      <c r="Z83" s="115"/>
      <c r="AA83" s="115"/>
      <c r="AB83" s="234"/>
      <c r="AC83" s="115"/>
      <c r="AD83" s="115"/>
      <c r="AE83" s="115"/>
      <c r="AF83" s="115"/>
      <c r="AG83" s="115"/>
      <c r="AH83" s="115"/>
      <c r="AI83" s="115"/>
      <c r="AJ83" s="115"/>
      <c r="AK83" s="3"/>
      <c r="AL83" s="115"/>
      <c r="AM83" s="115"/>
      <c r="AN83" s="115"/>
      <c r="AO83" s="1"/>
      <c r="AS83" s="186"/>
      <c r="BB83" s="186"/>
      <c r="BK83" s="186"/>
      <c r="BT83" s="186"/>
      <c r="CC83" s="186"/>
      <c r="CL83" s="186"/>
      <c r="CU83" s="186"/>
      <c r="DD83" s="186"/>
      <c r="DM83" s="186"/>
      <c r="DV83" s="186"/>
      <c r="EE83" s="186"/>
      <c r="EN83" s="186"/>
      <c r="EW83" s="186"/>
      <c r="FF83" s="186"/>
      <c r="FO83" s="186"/>
      <c r="FX83" s="186"/>
      <c r="GG83" s="186"/>
      <c r="GP83" s="186"/>
      <c r="GY83" s="186"/>
      <c r="HH83" s="186"/>
    </row>
    <row r="84" spans="1:264" s="41" customFormat="1" ht="15.75">
      <c r="A84" s="313" t="s">
        <v>2528</v>
      </c>
      <c r="D84" s="313" t="s">
        <v>2232</v>
      </c>
      <c r="G84" s="313" t="s">
        <v>2538</v>
      </c>
      <c r="H84" s="115"/>
      <c r="I84" s="87"/>
      <c r="O84" s="3"/>
      <c r="P84" s="115"/>
      <c r="Q84" s="115"/>
      <c r="R84" s="115"/>
      <c r="S84" s="87"/>
      <c r="T84" s="115"/>
      <c r="U84" s="115"/>
      <c r="V84" s="115"/>
      <c r="W84" s="115"/>
      <c r="X84" s="115"/>
      <c r="Y84" s="115"/>
      <c r="Z84" s="115"/>
      <c r="AA84" s="115"/>
      <c r="AB84" s="234"/>
      <c r="AC84" s="115"/>
      <c r="AD84" s="115"/>
      <c r="AE84" s="115"/>
      <c r="AF84" s="115"/>
      <c r="AG84" s="115"/>
      <c r="AH84" s="115"/>
      <c r="AI84" s="115"/>
      <c r="AJ84" s="115"/>
      <c r="AK84" s="3"/>
      <c r="AL84" s="115"/>
      <c r="AM84" s="115"/>
      <c r="AN84" s="115"/>
      <c r="AO84" s="1"/>
      <c r="AS84" s="186"/>
      <c r="BB84" s="186"/>
      <c r="BK84" s="186"/>
      <c r="BT84" s="186"/>
      <c r="CC84" s="186"/>
      <c r="CL84" s="186"/>
      <c r="CU84" s="186"/>
      <c r="DD84" s="186"/>
      <c r="DM84" s="186"/>
      <c r="DV84" s="186"/>
      <c r="EE84" s="186"/>
      <c r="EN84" s="186"/>
      <c r="EW84" s="186"/>
      <c r="FF84" s="186"/>
      <c r="FO84" s="186"/>
      <c r="FX84" s="186"/>
      <c r="GG84" s="186"/>
      <c r="GP84" s="186"/>
      <c r="GY84" s="186"/>
      <c r="HH84" s="186"/>
    </row>
    <row r="85" spans="1:264" s="41" customFormat="1" ht="15.75">
      <c r="A85" s="313" t="s">
        <v>2529</v>
      </c>
      <c r="D85" s="313" t="s">
        <v>2233</v>
      </c>
      <c r="G85" s="313" t="s">
        <v>2539</v>
      </c>
      <c r="H85" s="115"/>
      <c r="I85" s="3"/>
      <c r="O85" s="3"/>
      <c r="P85" s="115"/>
      <c r="Q85" s="115"/>
      <c r="R85" s="115"/>
      <c r="S85" s="87"/>
      <c r="T85" s="115"/>
      <c r="U85" s="115"/>
      <c r="V85" s="115"/>
      <c r="W85" s="115"/>
      <c r="X85" s="115"/>
      <c r="Y85" s="115"/>
      <c r="Z85" s="115"/>
      <c r="AA85" s="115"/>
      <c r="AB85" s="234"/>
      <c r="AC85" s="115"/>
      <c r="AD85" s="115"/>
      <c r="AE85" s="115"/>
      <c r="AF85" s="115"/>
      <c r="AG85" s="115"/>
      <c r="AH85" s="115"/>
      <c r="AI85" s="115"/>
      <c r="AJ85" s="115"/>
      <c r="AK85" s="3"/>
      <c r="AL85" s="115"/>
      <c r="AM85" s="115"/>
      <c r="AN85" s="115"/>
      <c r="AO85" s="1"/>
      <c r="AS85" s="186"/>
      <c r="BB85" s="186"/>
      <c r="BK85" s="186"/>
      <c r="BT85" s="186"/>
      <c r="CC85" s="186"/>
      <c r="CL85" s="186"/>
      <c r="CU85" s="186"/>
      <c r="DD85" s="186"/>
      <c r="DM85" s="186"/>
      <c r="DV85" s="186"/>
      <c r="EE85" s="186"/>
      <c r="EN85" s="186"/>
      <c r="EW85" s="186"/>
      <c r="FF85" s="186"/>
      <c r="FO85" s="186"/>
      <c r="FX85" s="186"/>
      <c r="GG85" s="186"/>
      <c r="GP85" s="186"/>
      <c r="GY85" s="186"/>
      <c r="HH85" s="186"/>
    </row>
    <row r="86" spans="1:264" s="41" customFormat="1" ht="15.75">
      <c r="A86" s="313" t="s">
        <v>2229</v>
      </c>
      <c r="D86" s="313" t="s">
        <v>2542</v>
      </c>
      <c r="G86" s="313" t="s">
        <v>2540</v>
      </c>
      <c r="H86" s="115"/>
      <c r="I86" s="3"/>
      <c r="P86" s="185"/>
      <c r="Q86" s="185"/>
      <c r="R86" s="185"/>
      <c r="S86" s="89"/>
      <c r="T86" s="185"/>
      <c r="U86" s="185"/>
      <c r="V86" s="185"/>
      <c r="W86" s="185"/>
      <c r="X86" s="185"/>
      <c r="Y86" s="185"/>
      <c r="Z86" s="185"/>
      <c r="AA86" s="185"/>
      <c r="AB86" s="184"/>
      <c r="AC86" s="185"/>
      <c r="AD86" s="185"/>
      <c r="AE86" s="185"/>
      <c r="AF86" s="185"/>
      <c r="AG86" s="185"/>
      <c r="AH86" s="185"/>
      <c r="AI86" s="185"/>
      <c r="AJ86" s="185"/>
      <c r="AL86" s="185"/>
      <c r="AM86" s="185"/>
      <c r="AN86" s="185"/>
      <c r="AO86" s="61"/>
      <c r="AS86" s="186"/>
      <c r="BB86" s="186"/>
      <c r="BK86" s="186"/>
      <c r="BT86" s="186"/>
      <c r="CC86" s="186"/>
      <c r="CL86" s="186"/>
      <c r="CU86" s="186"/>
      <c r="DD86" s="186"/>
      <c r="DM86" s="186"/>
      <c r="DV86" s="186"/>
      <c r="EE86" s="186"/>
      <c r="EN86" s="186"/>
      <c r="EW86" s="186"/>
      <c r="FF86" s="186"/>
      <c r="FO86" s="186"/>
      <c r="FX86" s="186"/>
      <c r="GG86" s="186"/>
      <c r="GP86" s="186"/>
      <c r="GY86" s="186"/>
      <c r="HH86" s="186"/>
    </row>
    <row r="87" spans="1:264" s="41" customFormat="1" ht="15.75">
      <c r="A87" s="313" t="s">
        <v>2530</v>
      </c>
      <c r="D87" s="313" t="s">
        <v>2533</v>
      </c>
      <c r="H87" s="115"/>
      <c r="I87" s="65"/>
      <c r="P87" s="185"/>
      <c r="Q87" s="185"/>
      <c r="R87" s="185"/>
      <c r="S87" s="89"/>
      <c r="T87" s="185"/>
      <c r="U87" s="185"/>
      <c r="V87" s="185"/>
      <c r="W87" s="185"/>
      <c r="X87" s="185"/>
      <c r="Y87" s="185"/>
      <c r="Z87" s="185"/>
      <c r="AA87" s="185"/>
      <c r="AB87" s="184"/>
      <c r="AC87" s="185"/>
      <c r="AD87" s="185"/>
      <c r="AE87" s="185"/>
      <c r="AF87" s="185"/>
      <c r="AG87" s="185"/>
      <c r="AH87" s="185"/>
      <c r="AI87" s="185"/>
      <c r="AJ87" s="185"/>
      <c r="AL87" s="185"/>
      <c r="AM87" s="185"/>
      <c r="AN87" s="185"/>
      <c r="AO87" s="61"/>
      <c r="AS87" s="186"/>
      <c r="BB87" s="186"/>
      <c r="BK87" s="186"/>
      <c r="BT87" s="186"/>
      <c r="CC87" s="186"/>
      <c r="CL87" s="186"/>
      <c r="CU87" s="186"/>
      <c r="DD87" s="186"/>
      <c r="DM87" s="186"/>
      <c r="DV87" s="186"/>
      <c r="EE87" s="186"/>
      <c r="EN87" s="186"/>
      <c r="EW87" s="186"/>
      <c r="FF87" s="186"/>
      <c r="FO87" s="186"/>
      <c r="FX87" s="186"/>
      <c r="GG87" s="186"/>
      <c r="GP87" s="186"/>
      <c r="GY87" s="186"/>
      <c r="HH87" s="186"/>
    </row>
    <row r="88" spans="1:264" s="41" customFormat="1" ht="15.75">
      <c r="A88" s="313" t="s">
        <v>2531</v>
      </c>
      <c r="B88" s="187"/>
      <c r="C88" s="68"/>
      <c r="D88" s="313" t="s">
        <v>2534</v>
      </c>
      <c r="E88" s="84"/>
      <c r="F88" s="80"/>
      <c r="G88" s="183"/>
      <c r="H88" s="115"/>
      <c r="I88" s="115"/>
      <c r="J88" s="89"/>
      <c r="M88" s="183"/>
      <c r="N88" s="80"/>
      <c r="P88" s="185"/>
      <c r="Q88" s="185"/>
      <c r="R88" s="185"/>
      <c r="S88" s="89"/>
      <c r="T88" s="185"/>
      <c r="U88" s="185"/>
      <c r="V88" s="185"/>
      <c r="W88" s="185"/>
      <c r="X88" s="185"/>
      <c r="Y88" s="185"/>
      <c r="Z88" s="185"/>
      <c r="AA88" s="185"/>
      <c r="AB88" s="184"/>
      <c r="AC88" s="185"/>
      <c r="AD88" s="185"/>
      <c r="AE88" s="185"/>
      <c r="AF88" s="185"/>
      <c r="AG88" s="185"/>
      <c r="AH88" s="185"/>
      <c r="AI88" s="185"/>
      <c r="AJ88" s="185"/>
      <c r="AL88" s="185"/>
      <c r="AM88" s="185"/>
      <c r="AN88" s="185"/>
      <c r="AO88" s="61"/>
      <c r="AS88" s="186"/>
      <c r="BB88" s="186"/>
      <c r="BK88" s="186"/>
      <c r="BT88" s="186"/>
      <c r="CC88" s="186"/>
      <c r="CL88" s="186"/>
      <c r="CU88" s="186"/>
      <c r="DD88" s="186"/>
      <c r="DM88" s="186"/>
      <c r="DV88" s="186"/>
      <c r="EE88" s="186"/>
      <c r="EN88" s="186"/>
      <c r="EW88" s="186"/>
      <c r="FF88" s="186"/>
      <c r="FO88" s="186"/>
      <c r="FX88" s="186"/>
      <c r="GG88" s="186"/>
      <c r="GP88" s="186"/>
      <c r="GY88" s="186"/>
      <c r="HH88" s="186"/>
    </row>
    <row r="89" spans="1:264" s="41" customFormat="1" ht="15.75">
      <c r="A89" s="313" t="s">
        <v>2532</v>
      </c>
      <c r="B89" s="187"/>
      <c r="C89" s="68"/>
      <c r="D89" s="313" t="s">
        <v>2535</v>
      </c>
      <c r="E89" s="84"/>
      <c r="F89" s="80"/>
      <c r="G89" s="183"/>
      <c r="H89" s="115"/>
      <c r="I89" s="115"/>
      <c r="J89" s="89"/>
      <c r="M89" s="183"/>
      <c r="N89" s="80"/>
      <c r="P89" s="185"/>
      <c r="Q89" s="185"/>
      <c r="R89" s="185"/>
      <c r="S89" s="89"/>
      <c r="T89" s="185"/>
      <c r="U89" s="185"/>
      <c r="V89" s="185"/>
      <c r="W89" s="185"/>
      <c r="X89" s="185"/>
      <c r="Y89" s="185"/>
      <c r="Z89" s="185"/>
      <c r="AA89" s="185"/>
      <c r="AB89" s="184"/>
      <c r="AC89" s="185"/>
      <c r="AD89" s="185"/>
      <c r="AE89" s="185"/>
      <c r="AF89" s="185"/>
      <c r="AG89" s="185"/>
      <c r="AH89" s="185"/>
      <c r="AI89" s="185"/>
      <c r="AJ89" s="185"/>
      <c r="AL89" s="185"/>
      <c r="AM89" s="185"/>
      <c r="AN89" s="185"/>
      <c r="AO89" s="61"/>
      <c r="AS89" s="186"/>
      <c r="BB89" s="186"/>
      <c r="BK89" s="186"/>
      <c r="BT89" s="186"/>
      <c r="CC89" s="186"/>
      <c r="CL89" s="186"/>
      <c r="CU89" s="186"/>
      <c r="DD89" s="186"/>
      <c r="DM89" s="186"/>
      <c r="DV89" s="186"/>
      <c r="EE89" s="186"/>
      <c r="EN89" s="186"/>
      <c r="EW89" s="186"/>
      <c r="FF89" s="186"/>
      <c r="FO89" s="186"/>
      <c r="FX89" s="186"/>
      <c r="GG89" s="186"/>
      <c r="GP89" s="186"/>
      <c r="GY89" s="186"/>
      <c r="HH89" s="186"/>
    </row>
    <row r="90" spans="1:264" s="41" customFormat="1" ht="15.75">
      <c r="A90" s="313" t="s">
        <v>2230</v>
      </c>
      <c r="B90" s="187"/>
      <c r="C90" s="68"/>
      <c r="D90" s="313" t="s">
        <v>2536</v>
      </c>
      <c r="E90" s="84"/>
      <c r="F90" s="80"/>
      <c r="G90" s="183"/>
      <c r="H90" s="115"/>
      <c r="I90" s="115"/>
      <c r="J90" s="89"/>
      <c r="M90" s="183"/>
      <c r="N90" s="80"/>
      <c r="P90" s="185"/>
      <c r="Q90" s="185"/>
      <c r="R90" s="185"/>
      <c r="S90" s="89"/>
      <c r="T90" s="185"/>
      <c r="U90" s="185"/>
      <c r="V90" s="185"/>
      <c r="W90" s="185"/>
      <c r="X90" s="185"/>
      <c r="Y90" s="185"/>
      <c r="Z90" s="185"/>
      <c r="AA90" s="185"/>
      <c r="AB90" s="184"/>
      <c r="AC90" s="185"/>
      <c r="AD90" s="185"/>
      <c r="AE90" s="185"/>
      <c r="AF90" s="185"/>
      <c r="AG90" s="185"/>
      <c r="AH90" s="185"/>
      <c r="AI90" s="185"/>
      <c r="AJ90" s="185"/>
      <c r="AL90" s="185"/>
      <c r="AM90" s="185"/>
      <c r="AN90" s="185"/>
      <c r="AO90" s="61"/>
      <c r="AS90" s="186"/>
      <c r="BB90" s="186"/>
      <c r="BK90" s="186"/>
      <c r="BT90" s="186"/>
      <c r="CC90" s="186"/>
      <c r="CL90" s="186"/>
      <c r="CU90" s="186"/>
      <c r="DD90" s="186"/>
      <c r="DM90" s="186"/>
      <c r="DV90" s="186"/>
      <c r="EE90" s="186"/>
      <c r="EN90" s="186"/>
      <c r="EW90" s="186"/>
      <c r="FF90" s="186"/>
      <c r="FO90" s="186"/>
      <c r="FX90" s="186"/>
      <c r="GG90" s="186"/>
      <c r="GP90" s="186"/>
      <c r="GY90" s="186"/>
      <c r="HH90" s="186"/>
    </row>
    <row r="91" spans="1:264" s="41" customFormat="1" ht="15.75">
      <c r="A91" s="313" t="s">
        <v>2231</v>
      </c>
      <c r="B91" s="187"/>
      <c r="C91" s="68"/>
      <c r="D91" s="313" t="s">
        <v>2537</v>
      </c>
      <c r="E91" s="84"/>
      <c r="F91" s="80"/>
      <c r="G91" s="183"/>
      <c r="H91" s="115"/>
      <c r="I91" s="115"/>
      <c r="J91" s="89"/>
      <c r="M91" s="183"/>
      <c r="N91" s="80"/>
      <c r="P91" s="185"/>
      <c r="Q91" s="185"/>
      <c r="R91" s="185"/>
      <c r="S91" s="89"/>
      <c r="T91" s="185"/>
      <c r="U91" s="185"/>
      <c r="V91" s="185"/>
      <c r="W91" s="185"/>
      <c r="X91" s="185"/>
      <c r="Y91" s="185"/>
      <c r="Z91" s="185"/>
      <c r="AA91" s="185"/>
      <c r="AB91" s="184"/>
      <c r="AC91" s="185"/>
      <c r="AD91" s="185"/>
      <c r="AE91" s="185"/>
      <c r="AF91" s="185"/>
      <c r="AG91" s="185"/>
      <c r="AH91" s="185"/>
      <c r="AI91" s="185"/>
      <c r="AJ91" s="185"/>
      <c r="AL91" s="185"/>
      <c r="AM91" s="185"/>
      <c r="AN91" s="185"/>
      <c r="AO91" s="61"/>
      <c r="AS91" s="186"/>
      <c r="BB91" s="186"/>
      <c r="BK91" s="186"/>
      <c r="BT91" s="186"/>
      <c r="CC91" s="186"/>
      <c r="CL91" s="186"/>
      <c r="CU91" s="186"/>
      <c r="DD91" s="186"/>
      <c r="DM91" s="186"/>
      <c r="DV91" s="186"/>
      <c r="EE91" s="186"/>
      <c r="EN91" s="186"/>
      <c r="EW91" s="186"/>
      <c r="FF91" s="186"/>
      <c r="FO91" s="186"/>
      <c r="FX91" s="186"/>
      <c r="GG91" s="186"/>
      <c r="GP91" s="186"/>
      <c r="GY91" s="186"/>
      <c r="HH91" s="186"/>
    </row>
    <row r="92" spans="1:264" s="41" customFormat="1" ht="15.75">
      <c r="A92" s="117" t="s">
        <v>2541</v>
      </c>
      <c r="B92" s="187"/>
      <c r="C92" s="68"/>
      <c r="D92" s="92"/>
      <c r="E92" s="84"/>
      <c r="F92" s="80"/>
      <c r="G92" s="183"/>
      <c r="H92" s="115"/>
      <c r="I92" s="115"/>
      <c r="J92" s="89"/>
      <c r="M92" s="183"/>
      <c r="N92" s="80"/>
      <c r="P92" s="185"/>
      <c r="Q92" s="185"/>
      <c r="R92" s="185"/>
      <c r="S92" s="89"/>
      <c r="T92" s="185"/>
      <c r="U92" s="185"/>
      <c r="V92" s="185"/>
      <c r="W92" s="185"/>
      <c r="X92" s="185"/>
      <c r="Y92" s="185"/>
      <c r="Z92" s="185"/>
      <c r="AA92" s="185"/>
      <c r="AB92" s="184"/>
      <c r="AC92" s="185"/>
      <c r="AD92" s="185"/>
      <c r="AE92" s="185"/>
      <c r="AF92" s="185"/>
      <c r="AG92" s="185"/>
      <c r="AH92" s="185"/>
      <c r="AI92" s="185"/>
      <c r="AJ92" s="185"/>
      <c r="AL92" s="185"/>
      <c r="AM92" s="185"/>
      <c r="AN92" s="185"/>
      <c r="AO92" s="61"/>
      <c r="AS92" s="186"/>
      <c r="BB92" s="186"/>
      <c r="BK92" s="186"/>
      <c r="BT92" s="186"/>
      <c r="CC92" s="186"/>
      <c r="CL92" s="186"/>
      <c r="CU92" s="186"/>
      <c r="DD92" s="186"/>
      <c r="DM92" s="186"/>
      <c r="DV92" s="186"/>
      <c r="EE92" s="186"/>
      <c r="EN92" s="186"/>
      <c r="EW92" s="186"/>
      <c r="FF92" s="186"/>
      <c r="FO92" s="186"/>
      <c r="FX92" s="186"/>
      <c r="GG92" s="186"/>
      <c r="GP92" s="186"/>
      <c r="GY92" s="186"/>
      <c r="HH92" s="186"/>
    </row>
    <row r="93" spans="1:264" s="41" customFormat="1" ht="15.75">
      <c r="B93" s="187"/>
      <c r="C93" s="68"/>
      <c r="D93" s="92"/>
      <c r="E93" s="84"/>
      <c r="F93" s="80"/>
      <c r="G93" s="183"/>
      <c r="H93" s="115"/>
      <c r="I93" s="115"/>
      <c r="J93" s="251"/>
      <c r="M93" s="183"/>
      <c r="N93" s="80"/>
      <c r="P93" s="185"/>
      <c r="Q93" s="185"/>
      <c r="R93" s="185"/>
      <c r="S93" s="89"/>
      <c r="T93" s="185"/>
      <c r="U93" s="185"/>
      <c r="V93" s="185"/>
      <c r="W93" s="185"/>
      <c r="X93" s="185"/>
      <c r="Y93" s="185"/>
      <c r="Z93" s="185"/>
      <c r="AA93" s="185"/>
      <c r="AB93" s="184"/>
      <c r="AC93" s="185"/>
      <c r="AD93" s="185"/>
      <c r="AE93" s="185"/>
      <c r="AF93" s="185"/>
      <c r="AG93" s="185"/>
      <c r="AH93" s="185"/>
      <c r="AI93" s="185"/>
      <c r="AJ93" s="185"/>
      <c r="AL93" s="185"/>
      <c r="AM93" s="185"/>
      <c r="AN93" s="185"/>
      <c r="AO93" s="61"/>
      <c r="AS93" s="186"/>
      <c r="BB93" s="186"/>
      <c r="BK93" s="186"/>
      <c r="BT93" s="186"/>
      <c r="CC93" s="186"/>
      <c r="CL93" s="186"/>
      <c r="CU93" s="186"/>
      <c r="DD93" s="186"/>
      <c r="DM93" s="186"/>
      <c r="DV93" s="186"/>
      <c r="EE93" s="186"/>
      <c r="EN93" s="186"/>
      <c r="EW93" s="186"/>
      <c r="FF93" s="186"/>
      <c r="FO93" s="186"/>
      <c r="FX93" s="186"/>
      <c r="GG93" s="186"/>
      <c r="GP93" s="186"/>
      <c r="GY93" s="186"/>
      <c r="HH93" s="186"/>
    </row>
    <row r="94" spans="1:264" s="41" customFormat="1" ht="15.75">
      <c r="B94" s="187"/>
      <c r="C94" s="68"/>
      <c r="D94" s="92"/>
      <c r="E94" s="84"/>
      <c r="F94" s="80"/>
      <c r="G94" s="183"/>
      <c r="H94" s="184"/>
      <c r="I94" s="5"/>
      <c r="J94" s="89"/>
      <c r="M94" s="183"/>
      <c r="N94" s="80"/>
      <c r="P94" s="185"/>
      <c r="Q94" s="185"/>
      <c r="R94" s="185"/>
      <c r="S94" s="89"/>
      <c r="T94" s="185"/>
      <c r="U94" s="185"/>
      <c r="V94" s="185"/>
      <c r="W94" s="185"/>
      <c r="X94" s="185"/>
      <c r="Y94" s="185"/>
      <c r="Z94" s="185"/>
      <c r="AA94" s="185"/>
      <c r="AB94" s="184"/>
      <c r="AC94" s="185"/>
      <c r="AD94" s="185"/>
      <c r="AE94" s="185"/>
      <c r="AF94" s="185"/>
      <c r="AG94" s="185"/>
      <c r="AH94" s="185"/>
      <c r="AI94" s="185"/>
      <c r="AJ94" s="185"/>
      <c r="AL94" s="185"/>
      <c r="AM94" s="185"/>
      <c r="AN94" s="185"/>
      <c r="AO94" s="61"/>
      <c r="AS94" s="186"/>
      <c r="BB94" s="186"/>
      <c r="BK94" s="186"/>
      <c r="BT94" s="186"/>
      <c r="CC94" s="186"/>
      <c r="CL94" s="186"/>
      <c r="CU94" s="186"/>
      <c r="DD94" s="186"/>
      <c r="DM94" s="186"/>
      <c r="DV94" s="186"/>
      <c r="EE94" s="186"/>
      <c r="EN94" s="186"/>
      <c r="EW94" s="186"/>
      <c r="FF94" s="186"/>
      <c r="FO94" s="186"/>
      <c r="FX94" s="186"/>
      <c r="GG94" s="186"/>
      <c r="GP94" s="186"/>
      <c r="GY94" s="186"/>
      <c r="HH94" s="186"/>
    </row>
    <row r="95" spans="1:264" s="41" customFormat="1" ht="15.75">
      <c r="B95" s="187"/>
      <c r="C95" s="68"/>
      <c r="D95" s="92"/>
      <c r="E95" s="84"/>
      <c r="F95" s="80"/>
      <c r="G95" s="183"/>
      <c r="H95" s="184"/>
      <c r="I95" s="5"/>
      <c r="J95" s="89"/>
      <c r="M95" s="183"/>
      <c r="N95" s="80"/>
      <c r="P95" s="185"/>
      <c r="Q95" s="185"/>
      <c r="R95" s="185"/>
      <c r="S95" s="89"/>
      <c r="T95" s="185"/>
      <c r="U95" s="185"/>
      <c r="V95" s="185"/>
      <c r="W95" s="185"/>
      <c r="X95" s="185"/>
      <c r="Y95" s="185"/>
      <c r="Z95" s="185"/>
      <c r="AA95" s="185"/>
      <c r="AB95" s="184"/>
      <c r="AC95" s="185"/>
      <c r="AD95" s="185"/>
      <c r="AE95" s="185"/>
      <c r="AF95" s="185"/>
      <c r="AG95" s="185"/>
      <c r="AH95" s="185"/>
      <c r="AI95" s="185"/>
      <c r="AJ95" s="185"/>
      <c r="AL95" s="185"/>
      <c r="AM95" s="185"/>
      <c r="AN95" s="185"/>
      <c r="AO95" s="61"/>
      <c r="AS95" s="186"/>
      <c r="BB95" s="186"/>
      <c r="BK95" s="186"/>
      <c r="BT95" s="186"/>
      <c r="CC95" s="186"/>
      <c r="CL95" s="186"/>
      <c r="CU95" s="186"/>
      <c r="DD95" s="186"/>
      <c r="DM95" s="186"/>
      <c r="DV95" s="186"/>
      <c r="EE95" s="186"/>
      <c r="EN95" s="186"/>
      <c r="EW95" s="186"/>
      <c r="FF95" s="186"/>
      <c r="FO95" s="186"/>
      <c r="FX95" s="186"/>
      <c r="GG95" s="186"/>
      <c r="GP95" s="186"/>
      <c r="GY95" s="186"/>
      <c r="HH95" s="186"/>
    </row>
    <row r="96" spans="1:264" s="7" customFormat="1" ht="23.25">
      <c r="A96" s="82" t="s">
        <v>795</v>
      </c>
      <c r="B96" s="70"/>
      <c r="C96" s="70"/>
      <c r="G96" s="71"/>
      <c r="H96"/>
      <c r="I96" s="70"/>
      <c r="L96" s="82" t="s">
        <v>796</v>
      </c>
      <c r="M96" s="70"/>
      <c r="N96" s="70"/>
      <c r="O96" s="70"/>
      <c r="AA96" s="8"/>
      <c r="AS96" s="8"/>
      <c r="BB96" s="8"/>
      <c r="BK96" s="8"/>
      <c r="BT96" s="8"/>
      <c r="CC96" s="8"/>
      <c r="CL96" s="8"/>
      <c r="CU96" s="8"/>
      <c r="DD96" s="8"/>
      <c r="DM96" s="8"/>
      <c r="DV96" s="8"/>
      <c r="EE96" s="8"/>
      <c r="EN96" s="8"/>
      <c r="EW96" s="8"/>
      <c r="FF96" s="8"/>
      <c r="FO96" s="8"/>
      <c r="FX96" s="8"/>
      <c r="GG96" s="8"/>
      <c r="GP96" s="8"/>
      <c r="GY96" s="8"/>
      <c r="HH96" s="8"/>
      <c r="JD96" s="42"/>
    </row>
    <row r="97" spans="1:264" s="3" customFormat="1" ht="27">
      <c r="A97" s="90" t="s">
        <v>800</v>
      </c>
      <c r="B97" s="7"/>
      <c r="C97" s="7"/>
      <c r="D97" s="217" t="s">
        <v>1797</v>
      </c>
      <c r="E97" s="27" t="s">
        <v>2215</v>
      </c>
      <c r="G97" s="11" t="s">
        <v>53</v>
      </c>
      <c r="H97" s="12" t="s">
        <v>54</v>
      </c>
      <c r="I97" s="12" t="s">
        <v>55</v>
      </c>
      <c r="J97" s="17"/>
      <c r="K97" s="8"/>
      <c r="L97" s="90" t="s">
        <v>801</v>
      </c>
      <c r="N97" s="217" t="s">
        <v>1797</v>
      </c>
      <c r="O97" s="27" t="s">
        <v>2215</v>
      </c>
      <c r="Q97" s="19" t="s">
        <v>40</v>
      </c>
      <c r="AS97" s="4"/>
      <c r="BB97" s="4"/>
      <c r="BK97" s="4"/>
      <c r="BT97" s="4"/>
      <c r="CC97" s="4"/>
      <c r="CL97" s="4"/>
      <c r="CU97" s="4"/>
      <c r="DD97" s="4"/>
      <c r="DM97" s="4"/>
      <c r="DV97" s="4"/>
      <c r="EE97" s="4"/>
      <c r="EN97" s="4"/>
      <c r="EW97" s="4"/>
      <c r="FF97" s="4"/>
      <c r="FO97" s="4"/>
      <c r="FX97" s="4"/>
      <c r="GG97" s="4"/>
      <c r="GP97" s="4"/>
      <c r="GY97" s="4"/>
      <c r="HH97" s="4"/>
    </row>
    <row r="98" spans="1:264" s="108" customFormat="1" ht="15">
      <c r="A98" s="5" t="s">
        <v>0</v>
      </c>
      <c r="B98" s="3" t="s">
        <v>861</v>
      </c>
      <c r="C98" s="3"/>
      <c r="D98" s="313" t="s">
        <v>1616</v>
      </c>
      <c r="E98" s="84" t="s">
        <v>2506</v>
      </c>
      <c r="F98" s="3"/>
      <c r="G98" s="224">
        <v>10</v>
      </c>
      <c r="H98" s="222">
        <v>7</v>
      </c>
      <c r="I98" s="223">
        <v>4</v>
      </c>
      <c r="J98" s="143"/>
      <c r="K98" s="5" t="s">
        <v>0</v>
      </c>
      <c r="L98" s="3" t="s">
        <v>141</v>
      </c>
      <c r="M98" s="3"/>
      <c r="N98" s="313" t="s">
        <v>1634</v>
      </c>
      <c r="O98" s="84" t="s">
        <v>2237</v>
      </c>
      <c r="P98" s="3"/>
      <c r="Q98" s="9">
        <f>SUM(Puntenklassement!D39)</f>
        <v>7715</v>
      </c>
      <c r="T98" s="35"/>
      <c r="U98" s="35"/>
      <c r="V98" s="35"/>
      <c r="W98" s="35"/>
      <c r="X98" s="35"/>
      <c r="Y98" s="35"/>
      <c r="Z98" s="35"/>
      <c r="AA98" s="35"/>
      <c r="AB98" s="35"/>
      <c r="AC98" s="35"/>
      <c r="AD98" s="110"/>
      <c r="AE98" s="35"/>
      <c r="AS98" s="111"/>
      <c r="BB98" s="111"/>
      <c r="BK98" s="111"/>
      <c r="BT98" s="111"/>
      <c r="CC98" s="111"/>
      <c r="CL98" s="111"/>
      <c r="CU98" s="111"/>
      <c r="DD98" s="111"/>
      <c r="DM98" s="111"/>
      <c r="DV98" s="111"/>
      <c r="EE98" s="111"/>
      <c r="EN98" s="111"/>
      <c r="EW98" s="111"/>
      <c r="FF98" s="111"/>
      <c r="FO98" s="111"/>
      <c r="FX98" s="111"/>
      <c r="GG98" s="111"/>
      <c r="GP98" s="111"/>
      <c r="GY98" s="111"/>
      <c r="HH98" s="111"/>
      <c r="JD98" s="112"/>
    </row>
    <row r="99" spans="1:264" s="3" customFormat="1" ht="15.75">
      <c r="A99" s="5" t="s">
        <v>2</v>
      </c>
      <c r="B99" s="65" t="s">
        <v>17</v>
      </c>
      <c r="D99" s="313" t="s">
        <v>1633</v>
      </c>
      <c r="E99" s="84" t="s">
        <v>2239</v>
      </c>
      <c r="G99" s="224">
        <v>9</v>
      </c>
      <c r="H99" s="222">
        <v>7</v>
      </c>
      <c r="I99" s="223">
        <v>4</v>
      </c>
      <c r="J99" s="143"/>
      <c r="K99" s="5" t="s">
        <v>2</v>
      </c>
      <c r="L99" s="3" t="s">
        <v>4698</v>
      </c>
      <c r="N99" s="313" t="s">
        <v>1616</v>
      </c>
      <c r="O99" s="84" t="s">
        <v>2506</v>
      </c>
      <c r="Q99" s="9">
        <f>SUM(Puntenklassement!D69)</f>
        <v>7517</v>
      </c>
      <c r="T99" s="1"/>
      <c r="U99" s="77"/>
      <c r="V99" s="76"/>
      <c r="W99" s="76"/>
      <c r="X99" s="1"/>
      <c r="Y99" s="78"/>
      <c r="Z99" s="76"/>
      <c r="AA99" s="77"/>
      <c r="AC99" s="1"/>
      <c r="AD99" s="78"/>
      <c r="AE99" s="79"/>
      <c r="AS99" s="4"/>
      <c r="BB99" s="4"/>
      <c r="BK99" s="4"/>
      <c r="BT99" s="4"/>
      <c r="CC99" s="4"/>
      <c r="CL99" s="4"/>
      <c r="CU99" s="4"/>
      <c r="DD99" s="4"/>
      <c r="DM99" s="4"/>
      <c r="DV99" s="4"/>
      <c r="EE99" s="4"/>
      <c r="EN99" s="4"/>
      <c r="EW99" s="4"/>
      <c r="FF99" s="4"/>
      <c r="FO99" s="4"/>
      <c r="FX99" s="4"/>
      <c r="GG99" s="4"/>
      <c r="GP99" s="4"/>
      <c r="GY99" s="4"/>
      <c r="HH99" s="4"/>
      <c r="JD99" s="42"/>
    </row>
    <row r="100" spans="1:264" s="3" customFormat="1" ht="15">
      <c r="A100" s="5" t="s">
        <v>3</v>
      </c>
      <c r="B100" s="87" t="s">
        <v>1834</v>
      </c>
      <c r="C100" s="68"/>
      <c r="D100" s="312" t="s">
        <v>1653</v>
      </c>
      <c r="E100" s="84" t="s">
        <v>2503</v>
      </c>
      <c r="G100" s="224">
        <v>9</v>
      </c>
      <c r="H100" s="222">
        <v>3</v>
      </c>
      <c r="I100" s="223">
        <v>3</v>
      </c>
      <c r="J100" s="143"/>
      <c r="K100" s="5" t="s">
        <v>3</v>
      </c>
      <c r="L100" s="87" t="s">
        <v>1833</v>
      </c>
      <c r="M100" s="68"/>
      <c r="N100" s="313" t="s">
        <v>1661</v>
      </c>
      <c r="O100" s="84" t="s">
        <v>2247</v>
      </c>
      <c r="Q100" s="9">
        <f>SUM(Puntenklassement!D7)</f>
        <v>7440</v>
      </c>
      <c r="T100" s="1"/>
      <c r="U100" s="1"/>
      <c r="V100" s="1"/>
      <c r="W100" s="1"/>
      <c r="X100" s="1"/>
      <c r="Y100" s="77"/>
      <c r="Z100" s="1"/>
      <c r="AA100" s="76"/>
      <c r="AC100" s="1"/>
      <c r="AD100" s="76"/>
      <c r="AS100" s="4"/>
      <c r="BB100" s="4"/>
      <c r="BK100" s="4"/>
      <c r="BT100" s="4"/>
      <c r="CC100" s="4"/>
      <c r="CL100" s="4"/>
      <c r="CU100" s="4"/>
      <c r="DD100" s="4"/>
      <c r="DM100" s="4"/>
      <c r="DV100" s="4"/>
      <c r="EE100" s="4"/>
      <c r="EN100" s="4"/>
      <c r="EW100" s="4"/>
      <c r="FF100" s="4"/>
      <c r="FO100" s="4"/>
      <c r="FX100" s="4"/>
      <c r="GG100" s="4"/>
      <c r="GP100" s="4"/>
      <c r="GY100" s="4"/>
      <c r="HH100" s="4"/>
    </row>
    <row r="101" spans="1:264" s="3" customFormat="1" ht="15">
      <c r="A101" s="5" t="s">
        <v>5</v>
      </c>
      <c r="B101" s="65" t="s">
        <v>4696</v>
      </c>
      <c r="C101" s="68"/>
      <c r="D101" s="313" t="s">
        <v>1598</v>
      </c>
      <c r="E101" s="84" t="s">
        <v>2510</v>
      </c>
      <c r="G101" s="224">
        <v>9</v>
      </c>
      <c r="H101" s="222">
        <v>1</v>
      </c>
      <c r="I101" s="223">
        <v>2</v>
      </c>
      <c r="J101" s="143"/>
      <c r="K101" s="5" t="s">
        <v>5</v>
      </c>
      <c r="L101" s="87" t="s">
        <v>1834</v>
      </c>
      <c r="M101" s="68"/>
      <c r="N101" s="312" t="s">
        <v>1653</v>
      </c>
      <c r="O101" s="84" t="s">
        <v>2503</v>
      </c>
      <c r="Q101" s="9">
        <f>SUM(Puntenklassement!D12)</f>
        <v>7315</v>
      </c>
      <c r="T101" s="1"/>
      <c r="U101" s="76"/>
      <c r="V101" s="77"/>
      <c r="W101" s="1"/>
      <c r="X101" s="1"/>
      <c r="Y101" s="1"/>
      <c r="Z101" s="1"/>
      <c r="AA101" s="1"/>
      <c r="AC101" s="1"/>
      <c r="AD101" s="77"/>
      <c r="AE101" s="79"/>
      <c r="AS101" s="4"/>
      <c r="BB101" s="4"/>
      <c r="BK101" s="4"/>
      <c r="BT101" s="4"/>
      <c r="CC101" s="4"/>
      <c r="CL101" s="4"/>
      <c r="CU101" s="4"/>
      <c r="DD101" s="4"/>
      <c r="DM101" s="4"/>
      <c r="DV101" s="4"/>
      <c r="EE101" s="4"/>
      <c r="EN101" s="4"/>
      <c r="EW101" s="4"/>
      <c r="FF101" s="4"/>
      <c r="FO101" s="4"/>
      <c r="FX101" s="4"/>
      <c r="GG101" s="4"/>
      <c r="GP101" s="4"/>
      <c r="GY101" s="4"/>
      <c r="HH101" s="4"/>
    </row>
    <row r="102" spans="1:264" s="3" customFormat="1" ht="15">
      <c r="A102" s="5" t="s">
        <v>7</v>
      </c>
      <c r="B102" s="65" t="s">
        <v>2256</v>
      </c>
      <c r="D102" s="312" t="s">
        <v>2486</v>
      </c>
      <c r="E102" s="84" t="s">
        <v>2521</v>
      </c>
      <c r="G102" s="224">
        <v>8</v>
      </c>
      <c r="H102" s="222">
        <v>6</v>
      </c>
      <c r="I102" s="223">
        <v>2</v>
      </c>
      <c r="J102" s="143"/>
      <c r="K102" s="5" t="s">
        <v>7</v>
      </c>
      <c r="L102" s="3" t="s">
        <v>833</v>
      </c>
      <c r="N102" s="312" t="s">
        <v>1615</v>
      </c>
      <c r="O102" s="84" t="s">
        <v>2243</v>
      </c>
      <c r="Q102" s="9">
        <f>SUM(Puntenklassement!D43)</f>
        <v>7225</v>
      </c>
      <c r="T102" s="1"/>
      <c r="U102" s="1"/>
      <c r="V102" s="1"/>
      <c r="W102" s="1"/>
      <c r="X102" s="1"/>
      <c r="Y102" s="1"/>
      <c r="Z102" s="78"/>
      <c r="AA102" s="1"/>
      <c r="AC102" s="1"/>
      <c r="AD102" s="1"/>
      <c r="AS102" s="4"/>
      <c r="BB102" s="4"/>
      <c r="BK102" s="4"/>
      <c r="BT102" s="4"/>
      <c r="CC102" s="4"/>
      <c r="CL102" s="4"/>
      <c r="CU102" s="4"/>
      <c r="DD102" s="4"/>
      <c r="DM102" s="4"/>
      <c r="DV102" s="4"/>
      <c r="EE102" s="4"/>
      <c r="EN102" s="4"/>
      <c r="EW102" s="4"/>
      <c r="FF102" s="4"/>
      <c r="FO102" s="4"/>
      <c r="FX102" s="4"/>
      <c r="GG102" s="4"/>
      <c r="GP102" s="4"/>
      <c r="GY102" s="4"/>
      <c r="HH102" s="4"/>
    </row>
    <row r="103" spans="1:264" s="3" customFormat="1" ht="15">
      <c r="A103" s="5" t="s">
        <v>8</v>
      </c>
      <c r="B103" s="3" t="s">
        <v>4694</v>
      </c>
      <c r="D103" s="313" t="s">
        <v>1634</v>
      </c>
      <c r="E103" s="84" t="s">
        <v>2237</v>
      </c>
      <c r="G103" s="224">
        <v>7</v>
      </c>
      <c r="H103" s="222">
        <v>5</v>
      </c>
      <c r="I103" s="223">
        <v>5</v>
      </c>
      <c r="J103" s="143"/>
      <c r="K103" s="5" t="s">
        <v>8</v>
      </c>
      <c r="L103" s="87" t="s">
        <v>1828</v>
      </c>
      <c r="N103" s="313" t="s">
        <v>1650</v>
      </c>
      <c r="O103" s="84" t="s">
        <v>2503</v>
      </c>
      <c r="Q103" s="9">
        <f>SUM(Puntenklassement!D8)</f>
        <v>7224</v>
      </c>
      <c r="T103" s="1"/>
      <c r="U103" s="1"/>
      <c r="V103" s="1"/>
      <c r="W103" s="1"/>
      <c r="X103" s="1"/>
      <c r="Y103" s="1"/>
      <c r="Z103" s="1"/>
      <c r="AA103" s="1"/>
      <c r="AC103" s="1"/>
      <c r="AD103" s="1"/>
      <c r="AE103" s="79"/>
      <c r="AS103" s="4"/>
      <c r="BB103" s="4"/>
      <c r="BK103" s="4"/>
      <c r="BT103" s="4"/>
      <c r="CC103" s="4"/>
      <c r="CL103" s="4"/>
      <c r="CU103" s="4"/>
      <c r="DD103" s="4"/>
      <c r="DM103" s="4"/>
      <c r="DV103" s="4"/>
      <c r="EE103" s="4"/>
      <c r="EN103" s="4"/>
      <c r="EW103" s="4"/>
      <c r="FF103" s="4"/>
      <c r="FO103" s="4"/>
      <c r="FX103" s="4"/>
      <c r="GG103" s="4"/>
      <c r="GP103" s="4"/>
      <c r="GY103" s="4"/>
      <c r="HH103" s="4"/>
    </row>
    <row r="104" spans="1:264" s="3" customFormat="1" ht="15">
      <c r="A104" s="5" t="s">
        <v>10</v>
      </c>
      <c r="B104" s="3" t="s">
        <v>835</v>
      </c>
      <c r="D104" s="313" t="s">
        <v>1645</v>
      </c>
      <c r="E104" s="84" t="s">
        <v>2244</v>
      </c>
      <c r="G104" s="224">
        <v>7</v>
      </c>
      <c r="H104" s="222">
        <v>3</v>
      </c>
      <c r="I104" s="223">
        <v>2</v>
      </c>
      <c r="J104" s="143"/>
      <c r="K104" s="5" t="s">
        <v>10</v>
      </c>
      <c r="L104" s="87" t="s">
        <v>1843</v>
      </c>
      <c r="M104" s="68"/>
      <c r="N104" s="313" t="s">
        <v>1652</v>
      </c>
      <c r="O104" s="84" t="s">
        <v>2507</v>
      </c>
      <c r="Q104" s="9">
        <f>SUM(Puntenklassement!D75)</f>
        <v>7178</v>
      </c>
      <c r="T104" s="1"/>
      <c r="U104" s="1"/>
      <c r="V104" s="1"/>
      <c r="W104" s="1"/>
      <c r="X104" s="77"/>
      <c r="Y104" s="1"/>
      <c r="Z104" s="1"/>
      <c r="AA104" s="78"/>
      <c r="AC104" s="1"/>
      <c r="AD104" s="1"/>
      <c r="AS104" s="4"/>
      <c r="BB104" s="4"/>
      <c r="BK104" s="4"/>
      <c r="BT104" s="4"/>
      <c r="CC104" s="4"/>
      <c r="CL104" s="4"/>
      <c r="CU104" s="4"/>
      <c r="DD104" s="4"/>
      <c r="DM104" s="4"/>
      <c r="DV104" s="4"/>
      <c r="EE104" s="4"/>
      <c r="EN104" s="4"/>
      <c r="EW104" s="4"/>
      <c r="FF104" s="4"/>
      <c r="FO104" s="4"/>
      <c r="FX104" s="4"/>
      <c r="GG104" s="4"/>
      <c r="GP104" s="4"/>
      <c r="GY104" s="4"/>
      <c r="HH104" s="4"/>
    </row>
    <row r="105" spans="1:264" s="3" customFormat="1" ht="15">
      <c r="A105" s="5" t="s">
        <v>12</v>
      </c>
      <c r="B105" s="3" t="s">
        <v>833</v>
      </c>
      <c r="D105" s="312" t="s">
        <v>1615</v>
      </c>
      <c r="E105" s="84" t="s">
        <v>2243</v>
      </c>
      <c r="G105" s="224">
        <v>7</v>
      </c>
      <c r="H105" s="222">
        <v>2</v>
      </c>
      <c r="I105" s="223">
        <v>4</v>
      </c>
      <c r="J105" s="143"/>
      <c r="K105" s="5" t="s">
        <v>12</v>
      </c>
      <c r="L105" s="65" t="s">
        <v>25</v>
      </c>
      <c r="N105" s="312" t="s">
        <v>1589</v>
      </c>
      <c r="O105" s="84" t="s">
        <v>2500</v>
      </c>
      <c r="Q105" s="9">
        <f>SUM(Puntenklassement!D46)</f>
        <v>7098</v>
      </c>
      <c r="T105" s="78"/>
      <c r="U105" s="1"/>
      <c r="V105" s="1"/>
      <c r="W105" s="1"/>
      <c r="X105" s="78"/>
      <c r="Y105" s="76"/>
      <c r="Z105" s="1"/>
      <c r="AA105" s="1"/>
      <c r="AC105" s="76"/>
      <c r="AD105" s="1"/>
      <c r="AE105" s="79"/>
      <c r="AS105" s="4"/>
      <c r="BB105" s="4"/>
      <c r="BK105" s="4"/>
      <c r="BT105" s="4"/>
      <c r="CC105" s="4"/>
      <c r="CL105" s="4"/>
      <c r="CU105" s="4"/>
      <c r="DD105" s="4"/>
      <c r="DM105" s="4"/>
      <c r="DV105" s="4"/>
      <c r="EE105" s="4"/>
      <c r="EN105" s="4"/>
      <c r="EW105" s="4"/>
      <c r="FF105" s="4"/>
      <c r="FO105" s="4"/>
      <c r="FX105" s="4"/>
      <c r="GG105" s="4"/>
      <c r="GP105" s="4"/>
      <c r="GY105" s="4"/>
      <c r="HH105" s="4"/>
    </row>
    <row r="106" spans="1:264" s="68" customFormat="1" ht="15">
      <c r="A106" s="5" t="s">
        <v>14</v>
      </c>
      <c r="B106" s="87" t="s">
        <v>1837</v>
      </c>
      <c r="C106" s="3"/>
      <c r="D106" s="313" t="s">
        <v>1656</v>
      </c>
      <c r="E106" s="84" t="s">
        <v>2247</v>
      </c>
      <c r="F106" s="3"/>
      <c r="G106" s="224">
        <v>6</v>
      </c>
      <c r="H106" s="222">
        <v>9</v>
      </c>
      <c r="I106" s="223">
        <v>4</v>
      </c>
      <c r="J106" s="143"/>
      <c r="K106" s="5" t="s">
        <v>14</v>
      </c>
      <c r="L106" s="65" t="s">
        <v>33</v>
      </c>
      <c r="M106" s="3"/>
      <c r="N106" s="313" t="s">
        <v>1637</v>
      </c>
      <c r="O106" s="84" t="s">
        <v>2238</v>
      </c>
      <c r="Q106" s="9">
        <f>SUM(Puntenklassement!D72)</f>
        <v>6981</v>
      </c>
      <c r="T106" s="54"/>
      <c r="U106" s="54"/>
      <c r="V106" s="54"/>
      <c r="W106" s="54"/>
      <c r="X106" s="54"/>
      <c r="Y106" s="54"/>
      <c r="Z106" s="54"/>
      <c r="AA106" s="54"/>
      <c r="AC106" s="54"/>
      <c r="AD106" s="54"/>
      <c r="AS106" s="109"/>
      <c r="BB106" s="109"/>
      <c r="BK106" s="109"/>
      <c r="BT106" s="109"/>
      <c r="CC106" s="109"/>
      <c r="CL106" s="109"/>
      <c r="CU106" s="109"/>
      <c r="DD106" s="109"/>
      <c r="DM106" s="109"/>
      <c r="DV106" s="109"/>
      <c r="EE106" s="109"/>
      <c r="EN106" s="109"/>
      <c r="EW106" s="109"/>
      <c r="FF106" s="109"/>
      <c r="FO106" s="109"/>
      <c r="FX106" s="109"/>
      <c r="GG106" s="109"/>
      <c r="GP106" s="109"/>
      <c r="GY106" s="109"/>
      <c r="HH106" s="109"/>
    </row>
    <row r="107" spans="1:264" s="3" customFormat="1" ht="15">
      <c r="A107" s="5" t="s">
        <v>16</v>
      </c>
      <c r="B107" t="s">
        <v>21</v>
      </c>
      <c r="D107" s="312" t="s">
        <v>1631</v>
      </c>
      <c r="E107" s="84" t="s">
        <v>2500</v>
      </c>
      <c r="G107" s="224">
        <v>6</v>
      </c>
      <c r="H107" s="222">
        <v>4</v>
      </c>
      <c r="I107" s="223">
        <v>11</v>
      </c>
      <c r="J107" s="143"/>
      <c r="K107" s="5" t="s">
        <v>16</v>
      </c>
      <c r="L107" s="87" t="s">
        <v>1837</v>
      </c>
      <c r="N107" s="313" t="s">
        <v>1656</v>
      </c>
      <c r="O107" s="84" t="s">
        <v>2247</v>
      </c>
      <c r="Q107" s="9">
        <f>SUM(Puntenklassement!D49)</f>
        <v>6861</v>
      </c>
      <c r="T107" s="1"/>
      <c r="U107" s="78"/>
      <c r="V107" s="78"/>
      <c r="W107" s="77"/>
      <c r="X107" s="1"/>
      <c r="Y107" s="1"/>
      <c r="Z107" s="77"/>
      <c r="AA107" s="1"/>
      <c r="AC107" s="1"/>
      <c r="AD107" s="1"/>
      <c r="AS107" s="4"/>
      <c r="BB107" s="4"/>
      <c r="BK107" s="4"/>
      <c r="BT107" s="4"/>
      <c r="CC107" s="4"/>
      <c r="CL107" s="4"/>
      <c r="CU107" s="4"/>
      <c r="DD107" s="4"/>
      <c r="DM107" s="4"/>
      <c r="DV107" s="4"/>
      <c r="EE107" s="4"/>
      <c r="EN107" s="4"/>
      <c r="EW107" s="4"/>
      <c r="FF107" s="4"/>
      <c r="FO107" s="4"/>
      <c r="FX107" s="4"/>
      <c r="GG107" s="4"/>
      <c r="GP107" s="4"/>
      <c r="GY107" s="4"/>
      <c r="HH107" s="4"/>
    </row>
    <row r="108" spans="1:264" s="3" customFormat="1" ht="15">
      <c r="A108" s="5" t="s">
        <v>18</v>
      </c>
      <c r="B108" s="65" t="s">
        <v>2281</v>
      </c>
      <c r="D108" s="312" t="s">
        <v>2491</v>
      </c>
      <c r="E108" s="84" t="s">
        <v>2527</v>
      </c>
      <c r="G108" s="224">
        <v>6</v>
      </c>
      <c r="H108" s="222">
        <v>3</v>
      </c>
      <c r="I108" s="223">
        <v>8</v>
      </c>
      <c r="J108" s="143"/>
      <c r="K108" s="5" t="s">
        <v>18</v>
      </c>
      <c r="L108" s="87" t="s">
        <v>1842</v>
      </c>
      <c r="M108" s="68"/>
      <c r="N108" s="313" t="s">
        <v>1651</v>
      </c>
      <c r="O108" s="84" t="s">
        <v>2241</v>
      </c>
      <c r="Q108" s="9">
        <f>SUM(Puntenklassement!D48)</f>
        <v>6695</v>
      </c>
      <c r="T108" s="76"/>
      <c r="U108" s="1"/>
      <c r="V108" s="1"/>
      <c r="W108" s="1"/>
      <c r="X108" s="1"/>
      <c r="Y108" s="1"/>
      <c r="Z108" s="1"/>
      <c r="AA108" s="1"/>
      <c r="AC108" s="77"/>
      <c r="AD108" s="1"/>
      <c r="AE108" s="79"/>
      <c r="AS108" s="4"/>
      <c r="BB108" s="4"/>
      <c r="BK108" s="4"/>
      <c r="BT108" s="4"/>
      <c r="CC108" s="4"/>
      <c r="CL108" s="4"/>
      <c r="CU108" s="4"/>
      <c r="DD108" s="4"/>
      <c r="DM108" s="4"/>
      <c r="DV108" s="4"/>
      <c r="EE108" s="4"/>
      <c r="EN108" s="4"/>
      <c r="EW108" s="4"/>
      <c r="FF108" s="4"/>
      <c r="FO108" s="4"/>
      <c r="FX108" s="4"/>
      <c r="GG108" s="4"/>
      <c r="GP108" s="4"/>
      <c r="GY108" s="4"/>
      <c r="HH108" s="4"/>
    </row>
    <row r="109" spans="1:264" s="3" customFormat="1" ht="15">
      <c r="A109" s="5" t="s">
        <v>20</v>
      </c>
      <c r="B109" s="3" t="s">
        <v>842</v>
      </c>
      <c r="C109" s="68"/>
      <c r="D109" s="313" t="s">
        <v>1642</v>
      </c>
      <c r="E109" s="84" t="s">
        <v>2508</v>
      </c>
      <c r="G109" s="224">
        <v>6</v>
      </c>
      <c r="H109" s="222">
        <v>2</v>
      </c>
      <c r="I109" s="223">
        <v>2</v>
      </c>
      <c r="J109" s="143"/>
      <c r="K109" s="5" t="s">
        <v>20</v>
      </c>
      <c r="L109" s="87" t="s">
        <v>1838</v>
      </c>
      <c r="M109" s="68"/>
      <c r="N109" s="313" t="s">
        <v>1659</v>
      </c>
      <c r="O109" s="84" t="s">
        <v>2516</v>
      </c>
      <c r="Q109" s="9">
        <f>SUM(Puntenklassement!D4)</f>
        <v>6654</v>
      </c>
      <c r="T109" s="77"/>
      <c r="U109" s="1"/>
      <c r="V109" s="1"/>
      <c r="W109" s="1"/>
      <c r="X109" s="1"/>
      <c r="Y109" s="1"/>
      <c r="Z109" s="1"/>
      <c r="AA109" s="1"/>
      <c r="AC109" s="1"/>
      <c r="AD109" s="1"/>
      <c r="AS109" s="4"/>
      <c r="BB109" s="4"/>
      <c r="BK109" s="4"/>
      <c r="BT109" s="4"/>
      <c r="CC109" s="4"/>
      <c r="CL109" s="4"/>
      <c r="CU109" s="4"/>
      <c r="DD109" s="4"/>
      <c r="DM109" s="4"/>
      <c r="DV109" s="4"/>
      <c r="EE109" s="4"/>
      <c r="EN109" s="4"/>
      <c r="EW109" s="4"/>
      <c r="FF109" s="4"/>
      <c r="FO109" s="4"/>
      <c r="FX109" s="4"/>
      <c r="GG109" s="4"/>
      <c r="GP109" s="4"/>
      <c r="GY109" s="4"/>
      <c r="HH109" s="4"/>
    </row>
    <row r="110" spans="1:264" s="3" customFormat="1" ht="15">
      <c r="A110" s="5" t="s">
        <v>22</v>
      </c>
      <c r="B110" s="65" t="s">
        <v>2226</v>
      </c>
      <c r="D110" s="313" t="s">
        <v>2070</v>
      </c>
      <c r="E110" s="84" t="s">
        <v>2247</v>
      </c>
      <c r="G110" s="224">
        <v>5</v>
      </c>
      <c r="H110" s="222">
        <v>3</v>
      </c>
      <c r="I110" s="223">
        <v>4</v>
      </c>
      <c r="J110" s="143"/>
      <c r="K110" s="5" t="s">
        <v>22</v>
      </c>
      <c r="L110" s="87" t="s">
        <v>1841</v>
      </c>
      <c r="N110" s="313" t="s">
        <v>1658</v>
      </c>
      <c r="O110" s="84" t="s">
        <v>2247</v>
      </c>
      <c r="Q110" s="9">
        <f>SUM(Puntenklassement!D58)</f>
        <v>6606</v>
      </c>
      <c r="T110" s="1"/>
      <c r="U110" s="1"/>
      <c r="V110" s="1"/>
      <c r="W110" s="1"/>
      <c r="X110" s="1"/>
      <c r="Y110" s="1"/>
      <c r="Z110" s="1"/>
      <c r="AA110" s="1"/>
      <c r="AC110" s="1"/>
      <c r="AD110" s="1"/>
      <c r="AS110" s="4"/>
      <c r="BB110" s="4"/>
      <c r="BK110" s="4"/>
      <c r="BT110" s="4"/>
      <c r="CC110" s="4"/>
      <c r="CL110" s="4"/>
      <c r="CU110" s="4"/>
      <c r="DD110" s="4"/>
      <c r="DM110" s="4"/>
      <c r="DV110" s="4"/>
      <c r="EE110" s="4"/>
      <c r="EN110" s="4"/>
      <c r="EW110" s="4"/>
      <c r="FF110" s="4"/>
      <c r="FO110" s="4"/>
      <c r="FX110" s="4"/>
      <c r="GG110" s="4"/>
      <c r="GP110" s="4"/>
      <c r="GY110" s="4"/>
      <c r="HH110" s="4"/>
    </row>
    <row r="111" spans="1:264" s="3" customFormat="1" ht="15">
      <c r="A111" s="5" t="s">
        <v>24</v>
      </c>
      <c r="B111" s="3" t="s">
        <v>156</v>
      </c>
      <c r="C111" s="68"/>
      <c r="D111" s="312" t="s">
        <v>1641</v>
      </c>
      <c r="E111" s="84" t="s">
        <v>2242</v>
      </c>
      <c r="G111" s="224">
        <v>5</v>
      </c>
      <c r="H111" s="222">
        <v>2</v>
      </c>
      <c r="I111" s="223">
        <v>2</v>
      </c>
      <c r="J111" s="143"/>
      <c r="K111" s="5" t="s">
        <v>24</v>
      </c>
      <c r="L111" s="3" t="s">
        <v>162</v>
      </c>
      <c r="N111" s="313" t="s">
        <v>1604</v>
      </c>
      <c r="O111" s="84" t="s">
        <v>2245</v>
      </c>
      <c r="Q111" s="9">
        <f>SUM(Puntenklassement!D33)</f>
        <v>6581</v>
      </c>
      <c r="T111" s="1"/>
      <c r="U111" s="1"/>
      <c r="V111" s="1"/>
      <c r="W111" s="1"/>
      <c r="X111" s="1"/>
      <c r="Y111" s="1"/>
      <c r="Z111" s="1"/>
      <c r="AA111" s="1"/>
      <c r="AC111" s="1"/>
      <c r="AD111" s="1"/>
      <c r="AS111" s="4"/>
      <c r="BB111" s="4"/>
      <c r="BK111" s="4"/>
      <c r="BT111" s="4"/>
      <c r="CC111" s="4"/>
      <c r="CL111" s="4"/>
      <c r="CU111" s="4"/>
      <c r="DD111" s="4"/>
      <c r="DM111" s="4"/>
      <c r="DV111" s="4"/>
      <c r="EE111" s="4"/>
      <c r="EN111" s="4"/>
      <c r="EW111" s="4"/>
      <c r="FF111" s="4"/>
      <c r="FO111" s="4"/>
      <c r="FX111" s="4"/>
      <c r="GG111" s="4"/>
      <c r="GP111" s="4"/>
      <c r="GY111" s="4"/>
      <c r="HH111" s="4"/>
    </row>
    <row r="112" spans="1:264" s="3" customFormat="1" ht="15">
      <c r="A112" s="5" t="s">
        <v>26</v>
      </c>
      <c r="B112" s="3" t="s">
        <v>162</v>
      </c>
      <c r="D112" s="313" t="s">
        <v>1604</v>
      </c>
      <c r="E112" s="84" t="s">
        <v>2245</v>
      </c>
      <c r="G112" s="224">
        <v>5</v>
      </c>
      <c r="H112" s="222">
        <v>2</v>
      </c>
      <c r="I112" s="223">
        <v>2</v>
      </c>
      <c r="J112" s="143"/>
      <c r="K112" s="5" t="s">
        <v>26</v>
      </c>
      <c r="L112" s="65" t="s">
        <v>2223</v>
      </c>
      <c r="N112" s="313" t="s">
        <v>2064</v>
      </c>
      <c r="O112" s="84" t="s">
        <v>2511</v>
      </c>
      <c r="Q112" s="9">
        <f>SUM(Puntenklassement!D82)</f>
        <v>6556</v>
      </c>
      <c r="T112" s="1"/>
      <c r="U112" s="1"/>
      <c r="V112" s="1"/>
      <c r="W112" s="1"/>
      <c r="X112" s="76"/>
      <c r="Y112" s="1"/>
      <c r="Z112" s="1"/>
      <c r="AA112" s="1"/>
      <c r="AC112" s="1"/>
      <c r="AD112" s="1"/>
      <c r="AS112" s="4"/>
      <c r="BB112" s="4"/>
      <c r="BK112" s="4"/>
      <c r="BT112" s="4"/>
      <c r="CC112" s="4"/>
      <c r="CL112" s="4"/>
      <c r="CU112" s="4"/>
      <c r="DD112" s="4"/>
      <c r="DM112" s="4"/>
      <c r="DV112" s="4"/>
      <c r="EE112" s="4"/>
      <c r="EN112" s="4"/>
      <c r="EW112" s="4"/>
      <c r="FF112" s="4"/>
      <c r="FO112" s="4"/>
      <c r="FX112" s="4"/>
      <c r="GG112" s="4"/>
      <c r="GP112" s="4"/>
      <c r="GY112" s="4"/>
      <c r="HH112" s="4"/>
    </row>
    <row r="113" spans="1:216" s="3" customFormat="1" ht="15">
      <c r="A113" s="5" t="s">
        <v>28</v>
      </c>
      <c r="B113" s="65" t="s">
        <v>31</v>
      </c>
      <c r="D113" s="313" t="s">
        <v>1630</v>
      </c>
      <c r="E113" s="84" t="s">
        <v>2237</v>
      </c>
      <c r="G113" s="224">
        <v>5</v>
      </c>
      <c r="H113" s="222">
        <v>1</v>
      </c>
      <c r="I113" s="223">
        <v>3</v>
      </c>
      <c r="J113" s="143"/>
      <c r="K113" s="5" t="s">
        <v>28</v>
      </c>
      <c r="L113" s="3" t="s">
        <v>153</v>
      </c>
      <c r="N113" s="313" t="s">
        <v>1595</v>
      </c>
      <c r="O113" s="84" t="s">
        <v>2502</v>
      </c>
      <c r="Q113" s="9">
        <f>SUM(Puntenklassement!D17)</f>
        <v>6568</v>
      </c>
      <c r="T113" s="1"/>
      <c r="U113" s="1"/>
      <c r="V113" s="1"/>
      <c r="W113" s="1"/>
      <c r="X113" s="1"/>
      <c r="Y113" s="1"/>
      <c r="Z113" s="1"/>
      <c r="AA113" s="1"/>
      <c r="AC113" s="78"/>
      <c r="AD113" s="1"/>
      <c r="AS113" s="4"/>
      <c r="BB113" s="4"/>
      <c r="BK113" s="4"/>
      <c r="BT113" s="4"/>
      <c r="CC113" s="4"/>
      <c r="CL113" s="4"/>
      <c r="CU113" s="4"/>
      <c r="DD113" s="4"/>
      <c r="DM113" s="4"/>
      <c r="DV113" s="4"/>
      <c r="EE113" s="4"/>
      <c r="EN113" s="4"/>
      <c r="EW113" s="4"/>
      <c r="FF113" s="4"/>
      <c r="FO113" s="4"/>
      <c r="FX113" s="4"/>
      <c r="GG113" s="4"/>
      <c r="GP113" s="4"/>
      <c r="GY113" s="4"/>
      <c r="HH113" s="4"/>
    </row>
    <row r="114" spans="1:216" s="3" customFormat="1" ht="15">
      <c r="A114" s="5" t="s">
        <v>30</v>
      </c>
      <c r="B114" s="65" t="s">
        <v>2253</v>
      </c>
      <c r="D114" s="312" t="s">
        <v>2485</v>
      </c>
      <c r="E114" s="84" t="s">
        <v>2521</v>
      </c>
      <c r="G114" s="224">
        <v>5</v>
      </c>
      <c r="H114" s="222">
        <v>1</v>
      </c>
      <c r="I114" s="223">
        <v>2</v>
      </c>
      <c r="J114" s="143"/>
      <c r="K114" s="5" t="s">
        <v>30</v>
      </c>
      <c r="L114" s="65" t="s">
        <v>2253</v>
      </c>
      <c r="N114" s="312" t="s">
        <v>2485</v>
      </c>
      <c r="O114" s="84" t="s">
        <v>2521</v>
      </c>
      <c r="Q114" s="9">
        <f>SUM(Puntenklassement!D18)</f>
        <v>6501</v>
      </c>
      <c r="T114" s="1"/>
      <c r="U114" s="1"/>
      <c r="V114" s="1"/>
      <c r="W114" s="78"/>
      <c r="X114" s="1"/>
      <c r="Y114" s="1"/>
      <c r="Z114" s="1"/>
      <c r="AA114" s="1"/>
      <c r="AC114" s="1"/>
      <c r="AD114" s="1"/>
      <c r="AE114" s="79"/>
      <c r="AS114" s="4"/>
      <c r="BB114" s="4"/>
      <c r="BK114" s="4"/>
      <c r="BT114" s="4"/>
      <c r="CC114" s="4"/>
      <c r="CL114" s="4"/>
      <c r="CU114" s="4"/>
      <c r="DD114" s="4"/>
      <c r="DM114" s="4"/>
      <c r="DV114" s="4"/>
      <c r="EE114" s="4"/>
      <c r="EN114" s="4"/>
      <c r="EW114" s="4"/>
      <c r="FF114" s="4"/>
      <c r="FO114" s="4"/>
      <c r="FX114" s="4"/>
      <c r="GG114" s="4"/>
      <c r="GP114" s="4"/>
      <c r="GY114" s="4"/>
      <c r="HH114" s="4"/>
    </row>
    <row r="115" spans="1:216" s="3" customFormat="1" ht="15">
      <c r="A115" s="5" t="s">
        <v>32</v>
      </c>
      <c r="B115" s="3" t="s">
        <v>824</v>
      </c>
      <c r="D115" s="313" t="s">
        <v>1644</v>
      </c>
      <c r="E115" s="84" t="s">
        <v>2514</v>
      </c>
      <c r="G115" s="224">
        <v>4</v>
      </c>
      <c r="H115" s="222">
        <v>8</v>
      </c>
      <c r="I115" s="223">
        <v>7</v>
      </c>
      <c r="J115" s="143"/>
      <c r="K115" s="5" t="s">
        <v>32</v>
      </c>
      <c r="L115" s="65" t="s">
        <v>2222</v>
      </c>
      <c r="N115" s="313" t="s">
        <v>2074</v>
      </c>
      <c r="O115" s="84" t="s">
        <v>2516</v>
      </c>
      <c r="Q115" s="9">
        <f>SUM(Puntenklassement!D30)</f>
        <v>6492</v>
      </c>
      <c r="T115" s="1"/>
      <c r="U115" s="1"/>
      <c r="V115" s="1"/>
      <c r="W115" s="1"/>
      <c r="X115" s="1"/>
      <c r="Y115" s="1"/>
      <c r="Z115" s="1"/>
      <c r="AA115" s="1"/>
      <c r="AC115" s="1"/>
      <c r="AD115" s="1"/>
      <c r="AS115" s="4"/>
      <c r="BB115" s="4"/>
      <c r="BK115" s="4"/>
      <c r="BT115" s="4"/>
      <c r="CC115" s="4"/>
      <c r="CL115" s="4"/>
      <c r="CU115" s="4"/>
      <c r="DD115" s="4"/>
      <c r="DM115" s="4"/>
      <c r="DV115" s="4"/>
      <c r="EE115" s="4"/>
      <c r="EN115" s="4"/>
      <c r="EW115" s="4"/>
      <c r="FF115" s="4"/>
      <c r="FO115" s="4"/>
      <c r="FX115" s="4"/>
      <c r="GG115" s="4"/>
      <c r="GP115" s="4"/>
      <c r="GY115" s="4"/>
      <c r="HH115" s="4"/>
    </row>
    <row r="116" spans="1:216" s="3" customFormat="1" ht="15">
      <c r="A116" s="5" t="s">
        <v>34</v>
      </c>
      <c r="B116" s="65" t="s">
        <v>2222</v>
      </c>
      <c r="D116" s="313" t="s">
        <v>2074</v>
      </c>
      <c r="E116" s="84" t="s">
        <v>2516</v>
      </c>
      <c r="G116" s="224">
        <v>4</v>
      </c>
      <c r="H116" s="222">
        <v>8</v>
      </c>
      <c r="I116" s="223">
        <v>5</v>
      </c>
      <c r="J116" s="143"/>
      <c r="K116" s="5" t="s">
        <v>34</v>
      </c>
      <c r="L116" s="65" t="s">
        <v>31</v>
      </c>
      <c r="N116" s="313" t="s">
        <v>1630</v>
      </c>
      <c r="O116" s="84" t="s">
        <v>2237</v>
      </c>
      <c r="Q116" s="9">
        <f>SUM(Puntenklassement!D68)</f>
        <v>6559</v>
      </c>
      <c r="T116" s="1"/>
      <c r="U116" s="1"/>
      <c r="V116" s="1"/>
      <c r="W116" s="1"/>
      <c r="X116" s="1"/>
      <c r="Y116" s="1"/>
      <c r="Z116" s="1"/>
      <c r="AA116" s="1"/>
      <c r="AC116" s="1"/>
      <c r="AD116" s="1"/>
      <c r="AS116" s="4"/>
      <c r="BB116" s="4"/>
      <c r="BK116" s="4"/>
      <c r="BT116" s="4"/>
      <c r="CC116" s="4"/>
      <c r="CL116" s="4"/>
      <c r="CU116" s="4"/>
      <c r="DD116" s="4"/>
      <c r="DM116" s="4"/>
      <c r="DV116" s="4"/>
      <c r="EE116" s="4"/>
      <c r="EN116" s="4"/>
      <c r="EW116" s="4"/>
      <c r="FF116" s="4"/>
      <c r="FO116" s="4"/>
      <c r="FX116" s="4"/>
      <c r="GG116" s="4"/>
      <c r="GP116" s="4"/>
      <c r="GY116" s="4"/>
      <c r="HH116" s="4"/>
    </row>
    <row r="117" spans="1:216" s="3" customFormat="1" ht="15">
      <c r="A117" s="5" t="s">
        <v>36</v>
      </c>
      <c r="B117" s="87" t="s">
        <v>1841</v>
      </c>
      <c r="D117" s="313" t="s">
        <v>1658</v>
      </c>
      <c r="E117" s="84" t="s">
        <v>2247</v>
      </c>
      <c r="G117" s="224">
        <v>4</v>
      </c>
      <c r="H117" s="222">
        <v>5</v>
      </c>
      <c r="I117" s="223">
        <v>2</v>
      </c>
      <c r="J117" s="143"/>
      <c r="K117" s="5" t="s">
        <v>36</v>
      </c>
      <c r="L117" s="3" t="s">
        <v>4699</v>
      </c>
      <c r="N117" s="313" t="s">
        <v>1638</v>
      </c>
      <c r="O117" s="84" t="s">
        <v>2505</v>
      </c>
      <c r="Q117" s="9">
        <f>SUM(Puntenklassement!D51)</f>
        <v>6469</v>
      </c>
      <c r="T117" s="1"/>
      <c r="U117" s="1"/>
      <c r="V117" s="1"/>
      <c r="W117" s="1"/>
      <c r="X117" s="1"/>
      <c r="Y117" s="1"/>
      <c r="Z117" s="1"/>
      <c r="AA117" s="1"/>
      <c r="AC117" s="1"/>
      <c r="AD117" s="1"/>
      <c r="AS117" s="4"/>
      <c r="BB117" s="4"/>
      <c r="BK117" s="4"/>
      <c r="BT117" s="4"/>
      <c r="CC117" s="4"/>
      <c r="CL117" s="4"/>
      <c r="CU117" s="4"/>
      <c r="DD117" s="4"/>
      <c r="DM117" s="4"/>
      <c r="DV117" s="4"/>
      <c r="EE117" s="4"/>
      <c r="EN117" s="4"/>
      <c r="EW117" s="4"/>
      <c r="FF117" s="4"/>
      <c r="FO117" s="4"/>
      <c r="FX117" s="4"/>
      <c r="GG117" s="4"/>
      <c r="GP117" s="4"/>
      <c r="GY117" s="4"/>
      <c r="HH117" s="4"/>
    </row>
    <row r="118" spans="1:216" s="3" customFormat="1" ht="15">
      <c r="A118" s="5" t="s">
        <v>38</v>
      </c>
      <c r="B118" s="87" t="s">
        <v>1842</v>
      </c>
      <c r="C118" s="68"/>
      <c r="D118" s="313" t="s">
        <v>1651</v>
      </c>
      <c r="E118" s="84" t="s">
        <v>2241</v>
      </c>
      <c r="G118" s="224">
        <v>4</v>
      </c>
      <c r="H118" s="222">
        <v>4</v>
      </c>
      <c r="I118" s="223">
        <v>4</v>
      </c>
      <c r="J118" s="143"/>
      <c r="K118" s="5" t="s">
        <v>38</v>
      </c>
      <c r="L118" s="3" t="s">
        <v>824</v>
      </c>
      <c r="N118" s="313" t="s">
        <v>1644</v>
      </c>
      <c r="O118" s="84" t="s">
        <v>2514</v>
      </c>
      <c r="Q118" s="9">
        <f>SUM(Puntenklassement!D81)</f>
        <v>6479</v>
      </c>
      <c r="T118" s="1"/>
      <c r="U118" s="1"/>
      <c r="V118" s="1"/>
      <c r="W118" s="1"/>
      <c r="X118" s="1"/>
      <c r="Y118" s="1"/>
      <c r="Z118" s="1"/>
      <c r="AA118" s="1"/>
      <c r="AC118" s="1"/>
      <c r="AD118" s="1"/>
      <c r="AS118" s="4"/>
      <c r="BB118" s="4"/>
      <c r="BK118" s="4"/>
      <c r="BT118" s="4"/>
      <c r="CC118" s="4"/>
      <c r="CL118" s="4"/>
      <c r="CU118" s="4"/>
      <c r="DD118" s="4"/>
      <c r="DM118" s="4"/>
      <c r="DV118" s="4"/>
      <c r="EE118" s="4"/>
      <c r="EN118" s="4"/>
      <c r="EW118" s="4"/>
      <c r="FF118" s="4"/>
      <c r="FO118" s="4"/>
      <c r="FX118" s="4"/>
      <c r="GG118" s="4"/>
      <c r="GP118" s="4"/>
      <c r="GY118" s="4"/>
      <c r="HH118" s="4"/>
    </row>
    <row r="119" spans="1:216" s="3" customFormat="1" ht="15">
      <c r="A119" s="5" t="s">
        <v>145</v>
      </c>
      <c r="B119" s="3" t="s">
        <v>834</v>
      </c>
      <c r="D119" s="313" t="s">
        <v>1618</v>
      </c>
      <c r="E119" s="84" t="s">
        <v>2243</v>
      </c>
      <c r="G119" s="224">
        <v>4</v>
      </c>
      <c r="H119" s="222">
        <v>4</v>
      </c>
      <c r="I119" s="223">
        <v>1</v>
      </c>
      <c r="J119" s="143"/>
      <c r="K119" s="5" t="s">
        <v>145</v>
      </c>
      <c r="L119" s="87" t="s">
        <v>1840</v>
      </c>
      <c r="M119" s="68"/>
      <c r="N119" s="313" t="s">
        <v>1655</v>
      </c>
      <c r="O119" s="84" t="s">
        <v>2519</v>
      </c>
      <c r="Q119" s="9">
        <f>SUM(Puntenklassement!D79)</f>
        <v>6432</v>
      </c>
      <c r="T119" s="1"/>
      <c r="U119" s="1"/>
      <c r="V119" s="1"/>
      <c r="W119" s="1"/>
      <c r="X119" s="1"/>
      <c r="Y119" s="1"/>
      <c r="Z119" s="1"/>
      <c r="AA119" s="1"/>
      <c r="AC119" s="1"/>
      <c r="AD119" s="1"/>
      <c r="AS119" s="4"/>
      <c r="BB119" s="4"/>
      <c r="BK119" s="4"/>
      <c r="BT119" s="4"/>
      <c r="CC119" s="4"/>
      <c r="CL119" s="4"/>
      <c r="CU119" s="4"/>
      <c r="DD119" s="4"/>
      <c r="DM119" s="4"/>
      <c r="DV119" s="4"/>
      <c r="EE119" s="4"/>
      <c r="EN119" s="4"/>
      <c r="EW119" s="4"/>
      <c r="FF119" s="4"/>
      <c r="FO119" s="4"/>
      <c r="FX119" s="4"/>
      <c r="GG119" s="4"/>
      <c r="GP119" s="4"/>
      <c r="GY119" s="4"/>
      <c r="HH119" s="4"/>
    </row>
    <row r="120" spans="1:216" s="3" customFormat="1" ht="15">
      <c r="A120" s="5" t="s">
        <v>146</v>
      </c>
      <c r="B120" s="87" t="s">
        <v>1838</v>
      </c>
      <c r="C120" s="68"/>
      <c r="D120" s="313" t="s">
        <v>1659</v>
      </c>
      <c r="E120" s="84" t="s">
        <v>2516</v>
      </c>
      <c r="G120" s="224">
        <v>4</v>
      </c>
      <c r="H120" s="222">
        <v>3</v>
      </c>
      <c r="I120" s="223">
        <v>5</v>
      </c>
      <c r="J120" s="143"/>
      <c r="K120" s="5" t="s">
        <v>146</v>
      </c>
      <c r="L120" t="s">
        <v>4697</v>
      </c>
      <c r="N120" s="312" t="s">
        <v>1631</v>
      </c>
      <c r="O120" s="84" t="s">
        <v>2500</v>
      </c>
      <c r="Q120" s="9">
        <f>SUM(Puntenklassement!D38)</f>
        <v>6455</v>
      </c>
      <c r="T120" s="1"/>
      <c r="U120" s="1"/>
      <c r="V120" s="1"/>
      <c r="W120" s="1"/>
      <c r="X120" s="1"/>
      <c r="Y120" s="1"/>
      <c r="Z120" s="1"/>
      <c r="AA120" s="1"/>
      <c r="AC120" s="1"/>
      <c r="AD120" s="1"/>
      <c r="AS120" s="4"/>
      <c r="BB120" s="4"/>
      <c r="BK120" s="4"/>
      <c r="BT120" s="4"/>
      <c r="CC120" s="4"/>
      <c r="CL120" s="4"/>
      <c r="CU120" s="4"/>
      <c r="DD120" s="4"/>
      <c r="DM120" s="4"/>
      <c r="DV120" s="4"/>
      <c r="EE120" s="4"/>
      <c r="EN120" s="4"/>
      <c r="EW120" s="4"/>
      <c r="FF120" s="4"/>
      <c r="FO120" s="4"/>
      <c r="FX120" s="4"/>
      <c r="GG120" s="4"/>
      <c r="GP120" s="4"/>
      <c r="GY120" s="4"/>
      <c r="HH120" s="4"/>
    </row>
    <row r="121" spans="1:216" s="3" customFormat="1" ht="15">
      <c r="A121" s="5" t="s">
        <v>147</v>
      </c>
      <c r="B121" s="87" t="s">
        <v>1843</v>
      </c>
      <c r="C121" s="68"/>
      <c r="D121" s="313" t="s">
        <v>1652</v>
      </c>
      <c r="E121" s="84" t="s">
        <v>2507</v>
      </c>
      <c r="G121" s="224">
        <v>4</v>
      </c>
      <c r="H121" s="222">
        <v>2</v>
      </c>
      <c r="I121" s="223">
        <v>4</v>
      </c>
      <c r="J121" s="143"/>
      <c r="K121" s="5" t="s">
        <v>147</v>
      </c>
      <c r="L121" s="3" t="s">
        <v>155</v>
      </c>
      <c r="N121" s="313" t="s">
        <v>1635</v>
      </c>
      <c r="O121" s="84" t="s">
        <v>2237</v>
      </c>
      <c r="Q121" s="9">
        <f>SUM(Puntenklassement!D80)</f>
        <v>6449</v>
      </c>
      <c r="T121" s="1"/>
      <c r="U121" s="1"/>
      <c r="V121" s="1"/>
      <c r="W121" s="1"/>
      <c r="X121" s="1"/>
      <c r="Y121" s="1"/>
      <c r="Z121" s="1"/>
      <c r="AA121" s="1"/>
      <c r="AC121" s="1"/>
      <c r="AD121" s="1"/>
      <c r="AS121" s="4"/>
      <c r="BB121" s="4"/>
      <c r="BK121" s="4"/>
      <c r="BT121" s="4"/>
      <c r="CC121" s="4"/>
      <c r="CL121" s="4"/>
      <c r="CU121" s="4"/>
      <c r="DD121" s="4"/>
      <c r="DM121" s="4"/>
      <c r="DV121" s="4"/>
      <c r="EE121" s="4"/>
      <c r="EN121" s="4"/>
      <c r="EW121" s="4"/>
      <c r="FF121" s="4"/>
      <c r="FO121" s="4"/>
      <c r="FX121" s="4"/>
      <c r="GG121" s="4"/>
      <c r="GP121" s="4"/>
      <c r="GY121" s="4"/>
      <c r="HH121" s="4"/>
    </row>
    <row r="122" spans="1:216" s="3" customFormat="1" ht="15">
      <c r="A122" s="5" t="s">
        <v>151</v>
      </c>
      <c r="B122" s="65" t="s">
        <v>2225</v>
      </c>
      <c r="D122" s="313" t="s">
        <v>2072</v>
      </c>
      <c r="E122" s="84" t="s">
        <v>2515</v>
      </c>
      <c r="G122" s="224">
        <v>3</v>
      </c>
      <c r="H122" s="222">
        <v>6</v>
      </c>
      <c r="I122" s="223">
        <v>8</v>
      </c>
      <c r="J122" s="143"/>
      <c r="K122" s="5" t="s">
        <v>151</v>
      </c>
      <c r="L122" s="3" t="s">
        <v>820</v>
      </c>
      <c r="N122" s="312" t="s">
        <v>2491</v>
      </c>
      <c r="O122" s="84" t="s">
        <v>2512</v>
      </c>
      <c r="Q122" s="9">
        <f>SUM(Puntenklassement!D61)</f>
        <v>6396</v>
      </c>
      <c r="T122" s="1"/>
      <c r="U122" s="1"/>
      <c r="V122" s="1"/>
      <c r="W122" s="1"/>
      <c r="X122" s="1"/>
      <c r="Y122" s="1"/>
      <c r="Z122" s="1"/>
      <c r="AA122" s="1"/>
      <c r="AC122" s="1"/>
      <c r="AD122" s="1"/>
      <c r="AS122" s="4"/>
      <c r="BB122" s="4"/>
      <c r="BK122" s="4"/>
      <c r="BT122" s="4"/>
      <c r="CC122" s="4"/>
      <c r="CL122" s="4"/>
      <c r="CU122" s="4"/>
      <c r="DD122" s="4"/>
      <c r="DM122" s="4"/>
      <c r="DV122" s="4"/>
      <c r="EE122" s="4"/>
      <c r="EN122" s="4"/>
      <c r="EW122" s="4"/>
      <c r="FF122" s="4"/>
      <c r="FO122" s="4"/>
      <c r="FX122" s="4"/>
      <c r="GG122" s="4"/>
      <c r="GP122" s="4"/>
      <c r="GY122" s="4"/>
      <c r="HH122" s="4"/>
    </row>
    <row r="123" spans="1:216" s="3" customFormat="1" ht="15">
      <c r="A123" s="5" t="s">
        <v>157</v>
      </c>
      <c r="B123" s="3" t="s">
        <v>4695</v>
      </c>
      <c r="D123" s="313" t="s">
        <v>1595</v>
      </c>
      <c r="E123" s="84" t="s">
        <v>2502</v>
      </c>
      <c r="G123" s="224">
        <v>3</v>
      </c>
      <c r="H123" s="222">
        <v>5</v>
      </c>
      <c r="I123" s="223">
        <v>2</v>
      </c>
      <c r="J123" s="143"/>
      <c r="K123" s="5" t="s">
        <v>157</v>
      </c>
      <c r="L123" s="3" t="s">
        <v>819</v>
      </c>
      <c r="N123" s="313" t="s">
        <v>1601</v>
      </c>
      <c r="O123" s="84" t="s">
        <v>2501</v>
      </c>
      <c r="Q123" s="9">
        <f>SUM(Puntenklassement!D62)</f>
        <v>6354</v>
      </c>
      <c r="T123" s="1"/>
      <c r="U123" s="1"/>
      <c r="V123" s="1"/>
      <c r="W123" s="1"/>
      <c r="X123" s="1"/>
      <c r="Y123" s="1"/>
      <c r="Z123" s="1"/>
      <c r="AA123" s="1"/>
      <c r="AC123" s="1"/>
      <c r="AD123" s="1"/>
      <c r="AS123" s="4"/>
      <c r="BB123" s="4"/>
      <c r="BK123" s="4"/>
      <c r="BT123" s="4"/>
      <c r="CC123" s="4"/>
      <c r="CL123" s="4"/>
      <c r="CU123" s="4"/>
      <c r="DD123" s="4"/>
      <c r="DM123" s="4"/>
      <c r="DV123" s="4"/>
      <c r="EE123" s="4"/>
      <c r="EN123" s="4"/>
      <c r="EW123" s="4"/>
      <c r="FF123" s="4"/>
      <c r="FO123" s="4"/>
      <c r="FX123" s="4"/>
      <c r="GG123" s="4"/>
      <c r="GP123" s="4"/>
      <c r="GY123" s="4"/>
      <c r="HH123" s="4"/>
    </row>
    <row r="124" spans="1:216" s="3" customFormat="1" ht="15">
      <c r="A124" s="5" t="s">
        <v>159</v>
      </c>
      <c r="B124" s="65" t="s">
        <v>2259</v>
      </c>
      <c r="D124" s="312" t="s">
        <v>2488</v>
      </c>
      <c r="E124" s="84" t="s">
        <v>2526</v>
      </c>
      <c r="G124" s="224">
        <v>3</v>
      </c>
      <c r="H124" s="222">
        <v>4</v>
      </c>
      <c r="I124" s="223">
        <v>2</v>
      </c>
      <c r="J124" s="143"/>
      <c r="K124" s="5" t="s">
        <v>159</v>
      </c>
      <c r="L124" s="65" t="s">
        <v>27</v>
      </c>
      <c r="M124" s="68"/>
      <c r="N124" s="313" t="s">
        <v>1598</v>
      </c>
      <c r="O124" s="84" t="s">
        <v>2510</v>
      </c>
      <c r="Q124" s="9">
        <f>SUM(Puntenklassement!D52)</f>
        <v>6326</v>
      </c>
      <c r="T124" s="1"/>
      <c r="U124" s="1"/>
      <c r="V124" s="1"/>
      <c r="W124" s="1"/>
      <c r="X124" s="1"/>
      <c r="Y124" s="1"/>
      <c r="Z124" s="1"/>
      <c r="AA124" s="1"/>
      <c r="AC124" s="1"/>
      <c r="AD124" s="1"/>
      <c r="AS124" s="4"/>
      <c r="BB124" s="4"/>
      <c r="BK124" s="4"/>
      <c r="BT124" s="4"/>
      <c r="CC124" s="4"/>
      <c r="CL124" s="4"/>
      <c r="CU124" s="4"/>
      <c r="DD124" s="4"/>
      <c r="DM124" s="4"/>
      <c r="DV124" s="4"/>
      <c r="EE124" s="4"/>
      <c r="EN124" s="4"/>
      <c r="EW124" s="4"/>
      <c r="FF124" s="4"/>
      <c r="FO124" s="4"/>
      <c r="FX124" s="4"/>
      <c r="GG124" s="4"/>
      <c r="GP124" s="4"/>
      <c r="GY124" s="4"/>
      <c r="HH124" s="4"/>
    </row>
    <row r="125" spans="1:216" s="3" customFormat="1" ht="15">
      <c r="A125" s="5" t="s">
        <v>160</v>
      </c>
      <c r="B125" s="87" t="s">
        <v>1823</v>
      </c>
      <c r="D125" s="313" t="s">
        <v>1663</v>
      </c>
      <c r="E125" s="84" t="s">
        <v>2515</v>
      </c>
      <c r="G125" s="224">
        <v>3</v>
      </c>
      <c r="H125" s="222">
        <v>4</v>
      </c>
      <c r="I125" s="223">
        <v>1</v>
      </c>
      <c r="J125" s="143"/>
      <c r="K125" s="5" t="s">
        <v>160</v>
      </c>
      <c r="L125" s="3" t="s">
        <v>859</v>
      </c>
      <c r="M125" s="68"/>
      <c r="N125" s="313" t="s">
        <v>1647</v>
      </c>
      <c r="O125" s="84" t="s">
        <v>2517</v>
      </c>
      <c r="Q125" s="9">
        <f>SUM(Puntenklassement!D15)</f>
        <v>6348</v>
      </c>
      <c r="T125" s="1"/>
      <c r="U125" s="1"/>
      <c r="V125" s="1"/>
      <c r="W125" s="1"/>
      <c r="X125" s="1"/>
      <c r="Y125" s="1"/>
      <c r="Z125" s="1"/>
      <c r="AA125" s="1"/>
      <c r="AC125" s="1"/>
      <c r="AD125" s="1"/>
      <c r="AS125" s="4"/>
      <c r="BB125" s="4"/>
      <c r="BK125" s="4"/>
      <c r="BT125" s="4"/>
      <c r="CC125" s="4"/>
      <c r="CL125" s="4"/>
      <c r="CU125" s="4"/>
      <c r="DD125" s="4"/>
      <c r="DM125" s="4"/>
      <c r="DV125" s="4"/>
      <c r="EE125" s="4"/>
      <c r="EN125" s="4"/>
      <c r="EW125" s="4"/>
      <c r="FF125" s="4"/>
      <c r="FO125" s="4"/>
      <c r="FX125" s="4"/>
      <c r="GG125" s="4"/>
      <c r="GP125" s="4"/>
      <c r="GY125" s="4"/>
      <c r="HH125" s="4"/>
    </row>
    <row r="126" spans="1:216" s="3" customFormat="1" ht="15">
      <c r="A126" s="5" t="s">
        <v>161</v>
      </c>
      <c r="B126" s="3" t="s">
        <v>854</v>
      </c>
      <c r="D126" s="313" t="s">
        <v>1607</v>
      </c>
      <c r="E126" s="84" t="s">
        <v>2504</v>
      </c>
      <c r="G126" s="224">
        <v>3</v>
      </c>
      <c r="H126" s="222">
        <v>3</v>
      </c>
      <c r="I126" s="223">
        <v>1</v>
      </c>
      <c r="J126" s="143"/>
      <c r="K126" s="5" t="s">
        <v>161</v>
      </c>
      <c r="L126" s="65" t="s">
        <v>2221</v>
      </c>
      <c r="M126" s="68"/>
      <c r="N126" s="312" t="s">
        <v>2066</v>
      </c>
      <c r="O126" s="84" t="s">
        <v>2511</v>
      </c>
      <c r="Q126" s="9">
        <f>SUM(Puntenklassement!D16)</f>
        <v>6310</v>
      </c>
      <c r="T126" s="1"/>
      <c r="U126" s="1"/>
      <c r="V126" s="1"/>
      <c r="W126" s="1"/>
      <c r="X126" s="1"/>
      <c r="Y126" s="1"/>
      <c r="Z126" s="1"/>
      <c r="AA126" s="1"/>
      <c r="AC126" s="1"/>
      <c r="AD126" s="1"/>
      <c r="AS126" s="4"/>
      <c r="BB126" s="4"/>
      <c r="BK126" s="4"/>
      <c r="BT126" s="4"/>
      <c r="CC126" s="4"/>
      <c r="CL126" s="4"/>
      <c r="CU126" s="4"/>
      <c r="DD126" s="4"/>
      <c r="DM126" s="4"/>
      <c r="DV126" s="4"/>
      <c r="EE126" s="4"/>
      <c r="EN126" s="4"/>
      <c r="EW126" s="4"/>
      <c r="FF126" s="4"/>
      <c r="FO126" s="4"/>
      <c r="FX126" s="4"/>
      <c r="GG126" s="4"/>
      <c r="GP126" s="4"/>
      <c r="GY126" s="4"/>
      <c r="HH126" s="4"/>
    </row>
    <row r="127" spans="1:216" s="3" customFormat="1" ht="15">
      <c r="A127" s="5" t="s">
        <v>163</v>
      </c>
      <c r="B127" s="3" t="s">
        <v>871</v>
      </c>
      <c r="D127" s="313" t="s">
        <v>1599</v>
      </c>
      <c r="E127" s="84" t="s">
        <v>2501</v>
      </c>
      <c r="G127" s="224">
        <v>3</v>
      </c>
      <c r="H127" s="222">
        <v>2</v>
      </c>
      <c r="I127" s="223">
        <v>5</v>
      </c>
      <c r="J127" s="143"/>
      <c r="K127" s="5" t="s">
        <v>163</v>
      </c>
      <c r="L127" t="s">
        <v>143</v>
      </c>
      <c r="N127" s="313" t="s">
        <v>1591</v>
      </c>
      <c r="O127" s="84" t="s">
        <v>2499</v>
      </c>
      <c r="Q127" s="9">
        <f>SUM(Puntenklassement!D74)</f>
        <v>6300</v>
      </c>
      <c r="T127" s="1"/>
      <c r="U127" s="1"/>
      <c r="V127" s="1"/>
      <c r="W127" s="1"/>
      <c r="X127" s="1"/>
      <c r="Y127" s="1"/>
      <c r="Z127" s="1"/>
      <c r="AA127" s="1"/>
      <c r="AC127" s="1"/>
      <c r="AD127" s="1"/>
      <c r="AS127" s="4"/>
      <c r="BB127" s="4"/>
      <c r="BK127" s="4"/>
      <c r="BT127" s="4"/>
      <c r="CC127" s="4"/>
      <c r="CL127" s="4"/>
      <c r="CU127" s="4"/>
      <c r="DD127" s="4"/>
      <c r="DM127" s="4"/>
      <c r="DV127" s="4"/>
      <c r="EE127" s="4"/>
      <c r="EN127" s="4"/>
      <c r="EW127" s="4"/>
      <c r="FF127" s="4"/>
      <c r="FO127" s="4"/>
      <c r="FX127" s="4"/>
      <c r="GG127" s="4"/>
      <c r="GP127" s="4"/>
      <c r="GY127" s="4"/>
      <c r="HH127" s="4"/>
    </row>
    <row r="128" spans="1:216" s="3" customFormat="1" ht="15">
      <c r="A128" s="5" t="s">
        <v>280</v>
      </c>
      <c r="B128" s="87" t="s">
        <v>1836</v>
      </c>
      <c r="C128" s="68"/>
      <c r="D128" s="313" t="s">
        <v>1660</v>
      </c>
      <c r="E128" s="84" t="s">
        <v>2518</v>
      </c>
      <c r="G128" s="224">
        <v>3</v>
      </c>
      <c r="H128" s="222">
        <v>2</v>
      </c>
      <c r="I128" s="223">
        <v>2</v>
      </c>
      <c r="J128" s="143"/>
      <c r="K128" s="5" t="s">
        <v>280</v>
      </c>
      <c r="L128" s="3" t="s">
        <v>834</v>
      </c>
      <c r="N128" s="313" t="s">
        <v>1618</v>
      </c>
      <c r="O128" s="84" t="s">
        <v>2243</v>
      </c>
      <c r="Q128" s="9">
        <f>SUM(Puntenklassement!D44)</f>
        <v>6279</v>
      </c>
      <c r="T128" s="1"/>
      <c r="U128" s="1"/>
      <c r="V128" s="1"/>
      <c r="W128" s="1"/>
      <c r="X128" s="1"/>
      <c r="Y128" s="1"/>
      <c r="Z128" s="1"/>
      <c r="AA128" s="1"/>
      <c r="AC128" s="1"/>
      <c r="AD128" s="1"/>
      <c r="AS128" s="4"/>
      <c r="BB128" s="4"/>
      <c r="BK128" s="4"/>
      <c r="BT128" s="4"/>
      <c r="CC128" s="4"/>
      <c r="CL128" s="4"/>
      <c r="CU128" s="4"/>
      <c r="DD128" s="4"/>
      <c r="DM128" s="4"/>
      <c r="DV128" s="4"/>
      <c r="EE128" s="4"/>
      <c r="EN128" s="4"/>
      <c r="EW128" s="4"/>
      <c r="FF128" s="4"/>
      <c r="FO128" s="4"/>
      <c r="FX128" s="4"/>
      <c r="GG128" s="4"/>
      <c r="GP128" s="4"/>
      <c r="GY128" s="4"/>
      <c r="HH128" s="4"/>
    </row>
    <row r="129" spans="1:216" s="3" customFormat="1" ht="15">
      <c r="A129" s="5" t="s">
        <v>281</v>
      </c>
      <c r="B129" s="3" t="s">
        <v>849</v>
      </c>
      <c r="D129" s="312" t="s">
        <v>1602</v>
      </c>
      <c r="E129" s="84" t="s">
        <v>2513</v>
      </c>
      <c r="G129" s="224">
        <v>3</v>
      </c>
      <c r="H129" s="222">
        <v>3</v>
      </c>
      <c r="I129" s="223">
        <v>1</v>
      </c>
      <c r="J129" s="143"/>
      <c r="K129" s="5" t="s">
        <v>281</v>
      </c>
      <c r="L129" s="87" t="s">
        <v>1836</v>
      </c>
      <c r="M129" s="68"/>
      <c r="N129" s="313" t="s">
        <v>1660</v>
      </c>
      <c r="O129" s="84" t="s">
        <v>2518</v>
      </c>
      <c r="Q129" s="9">
        <f>SUM(Puntenklassement!D23)</f>
        <v>6228</v>
      </c>
      <c r="T129" s="1"/>
      <c r="U129" s="1"/>
      <c r="V129" s="1"/>
      <c r="W129" s="1"/>
      <c r="X129" s="1"/>
      <c r="Y129" s="1"/>
      <c r="Z129" s="1"/>
      <c r="AA129" s="1"/>
      <c r="AC129" s="1"/>
      <c r="AD129" s="1"/>
      <c r="AS129" s="4"/>
      <c r="BB129" s="4"/>
      <c r="BK129" s="4"/>
      <c r="BT129" s="4"/>
      <c r="CC129" s="4"/>
      <c r="CL129" s="4"/>
      <c r="CU129" s="4"/>
      <c r="DD129" s="4"/>
      <c r="DM129" s="4"/>
      <c r="DV129" s="4"/>
      <c r="EE129" s="4"/>
      <c r="EN129" s="4"/>
      <c r="EW129" s="4"/>
      <c r="FF129" s="4"/>
      <c r="FO129" s="4"/>
      <c r="FX129" s="4"/>
      <c r="GG129" s="4"/>
      <c r="GP129" s="4"/>
      <c r="GY129" s="4"/>
      <c r="HH129" s="4"/>
    </row>
    <row r="130" spans="1:216" s="3" customFormat="1" ht="15">
      <c r="A130" s="5" t="s">
        <v>282</v>
      </c>
      <c r="B130" s="3" t="s">
        <v>817</v>
      </c>
      <c r="D130" s="313" t="s">
        <v>1638</v>
      </c>
      <c r="E130" s="84" t="s">
        <v>2505</v>
      </c>
      <c r="G130" s="224">
        <v>3</v>
      </c>
      <c r="H130" s="222">
        <v>1</v>
      </c>
      <c r="I130" s="223">
        <v>2</v>
      </c>
      <c r="J130" s="143"/>
      <c r="K130" s="5" t="s">
        <v>282</v>
      </c>
      <c r="L130" s="3" t="s">
        <v>156</v>
      </c>
      <c r="M130" s="68"/>
      <c r="N130" s="312" t="s">
        <v>1641</v>
      </c>
      <c r="O130" s="84" t="s">
        <v>2242</v>
      </c>
      <c r="Q130" s="9">
        <f>SUM(Puntenklassement!D5)</f>
        <v>6166</v>
      </c>
      <c r="T130" s="1"/>
      <c r="U130" s="1"/>
      <c r="V130" s="1"/>
      <c r="W130" s="1"/>
      <c r="X130" s="1"/>
      <c r="Y130" s="1"/>
      <c r="Z130" s="1"/>
      <c r="AA130" s="1"/>
      <c r="AC130" s="1"/>
      <c r="AD130" s="1"/>
      <c r="AS130" s="4"/>
      <c r="BB130" s="4"/>
      <c r="BK130" s="4"/>
      <c r="BT130" s="4"/>
      <c r="CC130" s="4"/>
      <c r="CL130" s="4"/>
      <c r="CU130" s="4"/>
      <c r="DD130" s="4"/>
      <c r="DM130" s="4"/>
      <c r="DV130" s="4"/>
      <c r="EE130" s="4"/>
      <c r="EN130" s="4"/>
      <c r="EW130" s="4"/>
      <c r="FF130" s="4"/>
      <c r="FO130" s="4"/>
      <c r="FX130" s="4"/>
      <c r="GG130" s="4"/>
      <c r="GP130" s="4"/>
      <c r="GY130" s="4"/>
      <c r="HH130" s="4"/>
    </row>
    <row r="131" spans="1:216" s="3" customFormat="1" ht="15">
      <c r="A131" s="5" t="s">
        <v>283</v>
      </c>
      <c r="B131" s="87" t="s">
        <v>1835</v>
      </c>
      <c r="D131" s="313" t="s">
        <v>1662</v>
      </c>
      <c r="E131" s="84" t="s">
        <v>2519</v>
      </c>
      <c r="G131" s="224">
        <v>3</v>
      </c>
      <c r="H131" s="222">
        <v>1</v>
      </c>
      <c r="I131" s="223">
        <v>1</v>
      </c>
      <c r="J131" s="143"/>
      <c r="K131" s="5" t="s">
        <v>283</v>
      </c>
      <c r="L131" s="65" t="s">
        <v>11</v>
      </c>
      <c r="N131" s="313" t="s">
        <v>1632</v>
      </c>
      <c r="O131" s="84" t="s">
        <v>2238</v>
      </c>
      <c r="Q131" s="9">
        <f>SUM(Puntenklassement!D21)</f>
        <v>6185</v>
      </c>
      <c r="T131" s="1"/>
      <c r="U131" s="1"/>
      <c r="V131" s="1"/>
      <c r="W131" s="1"/>
      <c r="X131" s="1"/>
      <c r="Y131" s="1"/>
      <c r="Z131" s="1"/>
      <c r="AA131" s="1"/>
      <c r="AC131" s="1"/>
      <c r="AD131" s="1"/>
      <c r="AS131" s="4"/>
      <c r="BB131" s="4"/>
      <c r="BK131" s="4"/>
      <c r="BT131" s="4"/>
      <c r="CC131" s="4"/>
      <c r="CL131" s="4"/>
      <c r="CU131" s="4"/>
      <c r="DD131" s="4"/>
      <c r="DM131" s="4"/>
      <c r="DV131" s="4"/>
      <c r="EE131" s="4"/>
      <c r="EN131" s="4"/>
      <c r="EW131" s="4"/>
      <c r="FF131" s="4"/>
      <c r="FO131" s="4"/>
      <c r="FX131" s="4"/>
      <c r="GG131" s="4"/>
      <c r="GP131" s="4"/>
      <c r="GY131" s="4"/>
      <c r="HH131" s="4"/>
    </row>
    <row r="132" spans="1:216" s="3" customFormat="1" ht="15">
      <c r="A132" s="5" t="s">
        <v>806</v>
      </c>
      <c r="B132" t="s">
        <v>142</v>
      </c>
      <c r="D132" s="313" t="s">
        <v>1636</v>
      </c>
      <c r="E132" s="84" t="s">
        <v>2238</v>
      </c>
      <c r="G132" s="224">
        <v>3</v>
      </c>
      <c r="H132" s="222">
        <v>0</v>
      </c>
      <c r="I132" s="223">
        <v>0</v>
      </c>
      <c r="J132" s="143"/>
      <c r="K132" s="5" t="s">
        <v>806</v>
      </c>
      <c r="L132" s="3" t="s">
        <v>154</v>
      </c>
      <c r="N132" s="313" t="s">
        <v>1629</v>
      </c>
      <c r="O132" s="84" t="s">
        <v>2499</v>
      </c>
      <c r="P132" s="108"/>
      <c r="Q132" s="9">
        <f>SUM(Puntenklassement!D54)</f>
        <v>6204</v>
      </c>
      <c r="T132" s="1"/>
      <c r="U132" s="1"/>
      <c r="V132" s="1"/>
      <c r="W132" s="1"/>
      <c r="X132" s="1"/>
      <c r="Y132" s="1"/>
      <c r="Z132" s="1"/>
      <c r="AA132" s="1"/>
      <c r="AC132" s="1"/>
      <c r="AD132" s="1"/>
      <c r="AS132" s="4"/>
      <c r="BB132" s="4"/>
      <c r="BK132" s="4"/>
      <c r="BT132" s="4"/>
      <c r="CC132" s="4"/>
      <c r="CL132" s="4"/>
      <c r="CU132" s="4"/>
      <c r="DD132" s="4"/>
      <c r="DM132" s="4"/>
      <c r="DV132" s="4"/>
      <c r="EE132" s="4"/>
      <c r="EN132" s="4"/>
      <c r="EW132" s="4"/>
      <c r="FF132" s="4"/>
      <c r="FO132" s="4"/>
      <c r="FX132" s="4"/>
      <c r="GG132" s="4"/>
      <c r="GP132" s="4"/>
      <c r="GY132" s="4"/>
      <c r="HH132" s="4"/>
    </row>
    <row r="133" spans="1:216" s="3" customFormat="1" ht="15">
      <c r="A133" s="5" t="s">
        <v>807</v>
      </c>
      <c r="B133" s="65" t="s">
        <v>25</v>
      </c>
      <c r="D133" s="312" t="s">
        <v>1589</v>
      </c>
      <c r="E133" s="84" t="s">
        <v>2500</v>
      </c>
      <c r="G133" s="224">
        <v>2</v>
      </c>
      <c r="H133" s="222">
        <v>6</v>
      </c>
      <c r="I133" s="223">
        <v>8</v>
      </c>
      <c r="J133" s="143"/>
      <c r="K133" s="5" t="s">
        <v>807</v>
      </c>
      <c r="L133" s="65" t="s">
        <v>2252</v>
      </c>
      <c r="N133" s="313" t="s">
        <v>2484</v>
      </c>
      <c r="O133" s="84" t="s">
        <v>2525</v>
      </c>
      <c r="Q133" s="9">
        <f>SUM(Puntenklassement!D11)</f>
        <v>6144</v>
      </c>
      <c r="T133" s="1"/>
      <c r="U133" s="1"/>
      <c r="V133" s="1"/>
      <c r="W133" s="1"/>
      <c r="X133" s="1"/>
      <c r="Y133" s="1"/>
      <c r="Z133" s="1"/>
      <c r="AA133" s="1"/>
      <c r="AC133" s="1"/>
      <c r="AD133" s="1"/>
      <c r="AS133" s="4"/>
      <c r="BB133" s="4"/>
      <c r="BK133" s="4"/>
      <c r="BT133" s="4"/>
      <c r="CC133" s="4"/>
      <c r="CL133" s="4"/>
      <c r="CU133" s="4"/>
      <c r="DD133" s="4"/>
      <c r="DM133" s="4"/>
      <c r="DV133" s="4"/>
      <c r="EE133" s="4"/>
      <c r="EN133" s="4"/>
      <c r="EW133" s="4"/>
      <c r="FF133" s="4"/>
      <c r="FO133" s="4"/>
      <c r="FX133" s="4"/>
      <c r="GG133" s="4"/>
      <c r="GP133" s="4"/>
      <c r="GY133" s="4"/>
      <c r="HH133" s="4"/>
    </row>
    <row r="134" spans="1:216" s="3" customFormat="1" ht="15">
      <c r="A134" s="5" t="s">
        <v>808</v>
      </c>
      <c r="B134" s="65" t="s">
        <v>2218</v>
      </c>
      <c r="D134" s="313" t="s">
        <v>2077</v>
      </c>
      <c r="E134" s="84" t="s">
        <v>2517</v>
      </c>
      <c r="G134" s="224">
        <v>2</v>
      </c>
      <c r="H134" s="222">
        <v>5</v>
      </c>
      <c r="I134" s="223">
        <v>0</v>
      </c>
      <c r="J134" s="143"/>
      <c r="K134" s="5" t="s">
        <v>808</v>
      </c>
      <c r="L134" s="3" t="s">
        <v>854</v>
      </c>
      <c r="N134" s="313" t="s">
        <v>1607</v>
      </c>
      <c r="O134" s="84" t="s">
        <v>2504</v>
      </c>
      <c r="Q134" s="9">
        <f>SUM(Puntenklassement!D26)</f>
        <v>6139</v>
      </c>
      <c r="T134" s="1"/>
      <c r="U134" s="1"/>
      <c r="V134" s="1"/>
      <c r="W134" s="1"/>
      <c r="X134" s="1"/>
      <c r="Y134" s="1"/>
      <c r="Z134" s="1"/>
      <c r="AA134" s="1"/>
      <c r="AC134" s="1"/>
      <c r="AD134" s="1"/>
      <c r="AS134" s="4"/>
      <c r="BB134" s="4"/>
      <c r="BK134" s="4"/>
      <c r="BT134" s="4"/>
      <c r="CC134" s="4"/>
      <c r="CL134" s="4"/>
      <c r="CU134" s="4"/>
      <c r="DD134" s="4"/>
      <c r="DM134" s="4"/>
      <c r="DV134" s="4"/>
      <c r="EE134" s="4"/>
      <c r="EN134" s="4"/>
      <c r="EW134" s="4"/>
      <c r="FF134" s="4"/>
      <c r="FO134" s="4"/>
      <c r="FX134" s="4"/>
      <c r="GG134" s="4"/>
      <c r="GP134" s="4"/>
      <c r="GY134" s="4"/>
      <c r="HH134" s="4"/>
    </row>
    <row r="135" spans="1:216" s="3" customFormat="1" ht="15">
      <c r="A135" s="5" t="s">
        <v>810</v>
      </c>
      <c r="B135" s="3" t="s">
        <v>859</v>
      </c>
      <c r="C135" s="68"/>
      <c r="D135" s="313" t="s">
        <v>1647</v>
      </c>
      <c r="E135" s="84" t="s">
        <v>2517</v>
      </c>
      <c r="G135" s="224">
        <v>2</v>
      </c>
      <c r="H135" s="222">
        <v>4</v>
      </c>
      <c r="I135" s="223">
        <v>6</v>
      </c>
      <c r="J135" s="143"/>
      <c r="K135" s="5" t="s">
        <v>810</v>
      </c>
      <c r="L135" s="65" t="s">
        <v>2257</v>
      </c>
      <c r="N135" s="312" t="s">
        <v>2490</v>
      </c>
      <c r="O135" s="84" t="s">
        <v>2523</v>
      </c>
      <c r="Q135" s="9">
        <f>SUM(Puntenklassement!D41)</f>
        <v>6095</v>
      </c>
      <c r="T135" s="1"/>
      <c r="U135" s="1"/>
      <c r="V135" s="1"/>
      <c r="W135" s="1"/>
      <c r="X135" s="1"/>
      <c r="Y135" s="1"/>
      <c r="Z135" s="1"/>
      <c r="AA135" s="1"/>
      <c r="AC135" s="1"/>
      <c r="AD135" s="1"/>
      <c r="AS135" s="4"/>
      <c r="BB135" s="4"/>
      <c r="BK135" s="4"/>
      <c r="BT135" s="4"/>
      <c r="CC135" s="4"/>
      <c r="CL135" s="4"/>
      <c r="CU135" s="4"/>
      <c r="DD135" s="4"/>
      <c r="DM135" s="4"/>
      <c r="DV135" s="4"/>
      <c r="EE135" s="4"/>
      <c r="EN135" s="4"/>
      <c r="EW135" s="4"/>
      <c r="FF135" s="4"/>
      <c r="FO135" s="4"/>
      <c r="FX135" s="4"/>
      <c r="GG135" s="4"/>
      <c r="GP135" s="4"/>
      <c r="GY135" s="4"/>
      <c r="HH135" s="4"/>
    </row>
    <row r="136" spans="1:216" s="3" customFormat="1" ht="15">
      <c r="A136" s="5" t="s">
        <v>816</v>
      </c>
      <c r="B136" s="3" t="s">
        <v>826</v>
      </c>
      <c r="D136" s="313" t="s">
        <v>1648</v>
      </c>
      <c r="E136" s="84" t="s">
        <v>2510</v>
      </c>
      <c r="G136" s="224">
        <v>2</v>
      </c>
      <c r="H136" s="222">
        <v>3</v>
      </c>
      <c r="I136" s="223">
        <v>3</v>
      </c>
      <c r="J136" s="143"/>
      <c r="K136" s="5" t="s">
        <v>816</v>
      </c>
      <c r="L136" s="3" t="s">
        <v>828</v>
      </c>
      <c r="N136" s="313" t="s">
        <v>1609</v>
      </c>
      <c r="O136" s="84" t="s">
        <v>2504</v>
      </c>
      <c r="Q136" s="9">
        <f>SUM(Puntenklassement!D32)</f>
        <v>6038</v>
      </c>
      <c r="T136" s="1"/>
      <c r="U136" s="1"/>
      <c r="V136" s="1"/>
      <c r="W136" s="1"/>
      <c r="X136" s="1"/>
      <c r="Y136" s="1"/>
      <c r="Z136" s="1"/>
      <c r="AA136" s="1"/>
      <c r="AC136" s="1"/>
      <c r="AD136" s="1"/>
      <c r="AS136" s="4"/>
      <c r="BB136" s="4"/>
      <c r="BK136" s="4"/>
      <c r="BT136" s="4"/>
      <c r="CC136" s="4"/>
      <c r="CL136" s="4"/>
      <c r="CU136" s="4"/>
      <c r="DD136" s="4"/>
      <c r="DM136" s="4"/>
      <c r="DV136" s="4"/>
      <c r="EE136" s="4"/>
      <c r="EN136" s="4"/>
      <c r="EW136" s="4"/>
      <c r="FF136" s="4"/>
      <c r="FO136" s="4"/>
      <c r="FX136" s="4"/>
      <c r="GG136" s="4"/>
      <c r="GP136" s="4"/>
      <c r="GY136" s="4"/>
      <c r="HH136" s="4"/>
    </row>
    <row r="137" spans="1:216" s="3" customFormat="1" ht="15">
      <c r="A137" s="5" t="s">
        <v>818</v>
      </c>
      <c r="B137" s="65" t="s">
        <v>33</v>
      </c>
      <c r="D137" s="313" t="s">
        <v>1637</v>
      </c>
      <c r="E137" s="84" t="s">
        <v>2238</v>
      </c>
      <c r="F137" s="68"/>
      <c r="G137" s="224">
        <v>2</v>
      </c>
      <c r="H137" s="222">
        <v>3</v>
      </c>
      <c r="I137" s="223">
        <v>1</v>
      </c>
      <c r="J137" s="143"/>
      <c r="K137" s="5" t="s">
        <v>818</v>
      </c>
      <c r="L137" s="3" t="s">
        <v>805</v>
      </c>
      <c r="N137" s="313" t="s">
        <v>1649</v>
      </c>
      <c r="O137" s="84" t="s">
        <v>2245</v>
      </c>
      <c r="Q137" s="9">
        <f>SUM(Puntenklassement!D28)</f>
        <v>6057</v>
      </c>
      <c r="T137" s="1"/>
      <c r="U137" s="1"/>
      <c r="V137" s="1"/>
      <c r="W137" s="1"/>
      <c r="X137" s="1"/>
      <c r="Y137" s="1"/>
      <c r="Z137" s="1"/>
      <c r="AA137" s="1"/>
      <c r="AC137" s="1"/>
      <c r="AD137" s="1"/>
      <c r="AS137" s="4"/>
      <c r="BB137" s="4"/>
      <c r="BK137" s="4"/>
      <c r="BT137" s="4"/>
      <c r="CC137" s="4"/>
      <c r="CL137" s="4"/>
      <c r="CU137" s="4"/>
      <c r="DD137" s="4"/>
      <c r="DM137" s="4"/>
      <c r="DV137" s="4"/>
      <c r="EE137" s="4"/>
      <c r="EN137" s="4"/>
      <c r="EW137" s="4"/>
      <c r="FF137" s="4"/>
      <c r="FO137" s="4"/>
      <c r="FX137" s="4"/>
      <c r="GG137" s="4"/>
      <c r="GP137" s="4"/>
      <c r="GY137" s="4"/>
      <c r="HH137" s="4"/>
    </row>
    <row r="138" spans="1:216" s="3" customFormat="1" ht="15">
      <c r="A138" s="5" t="s">
        <v>821</v>
      </c>
      <c r="B138" s="65" t="s">
        <v>3558</v>
      </c>
      <c r="C138" s="68"/>
      <c r="D138" s="313" t="s">
        <v>1603</v>
      </c>
      <c r="E138" s="84" t="s">
        <v>2240</v>
      </c>
      <c r="G138" s="224">
        <v>2</v>
      </c>
      <c r="H138" s="222">
        <v>2</v>
      </c>
      <c r="I138" s="223">
        <v>4</v>
      </c>
      <c r="J138" s="143"/>
      <c r="K138" s="5" t="s">
        <v>821</v>
      </c>
      <c r="L138" s="3" t="s">
        <v>850</v>
      </c>
      <c r="N138" s="313" t="s">
        <v>2481</v>
      </c>
      <c r="O138" s="84" t="s">
        <v>2239</v>
      </c>
      <c r="Q138" s="9">
        <f>SUM(Puntenklassement!D59)</f>
        <v>6029</v>
      </c>
      <c r="T138" s="1"/>
      <c r="U138" s="1"/>
      <c r="V138" s="1"/>
      <c r="W138" s="1"/>
      <c r="X138" s="1"/>
      <c r="Y138" s="1"/>
      <c r="Z138" s="1"/>
      <c r="AA138" s="1"/>
      <c r="AC138" s="1"/>
      <c r="AD138" s="1"/>
      <c r="AS138" s="4"/>
      <c r="BB138" s="4"/>
      <c r="BK138" s="4"/>
      <c r="BT138" s="4"/>
      <c r="CC138" s="4"/>
      <c r="CL138" s="4"/>
      <c r="CU138" s="4"/>
      <c r="DD138" s="4"/>
      <c r="DM138" s="4"/>
      <c r="DV138" s="4"/>
      <c r="EE138" s="4"/>
      <c r="EN138" s="4"/>
      <c r="EW138" s="4"/>
      <c r="FF138" s="4"/>
      <c r="FO138" s="4"/>
      <c r="FX138" s="4"/>
      <c r="GG138" s="4"/>
      <c r="GP138" s="4"/>
      <c r="GY138" s="4"/>
      <c r="HH138" s="4"/>
    </row>
    <row r="139" spans="1:216" s="3" customFormat="1" ht="15">
      <c r="A139" s="5" t="s">
        <v>822</v>
      </c>
      <c r="B139" s="3" t="s">
        <v>850</v>
      </c>
      <c r="D139" s="313" t="s">
        <v>1596</v>
      </c>
      <c r="E139" s="84" t="s">
        <v>2239</v>
      </c>
      <c r="G139" s="224">
        <v>2</v>
      </c>
      <c r="H139" s="222">
        <v>2</v>
      </c>
      <c r="I139" s="223">
        <v>1</v>
      </c>
      <c r="J139" s="143"/>
      <c r="K139" s="5" t="s">
        <v>822</v>
      </c>
      <c r="L139" s="65" t="s">
        <v>2543</v>
      </c>
      <c r="N139" s="312" t="s">
        <v>2492</v>
      </c>
      <c r="O139" s="84" t="s">
        <v>2522</v>
      </c>
      <c r="Q139" s="9">
        <f>SUM(Puntenklassement!D64)</f>
        <v>6059</v>
      </c>
      <c r="T139" s="1"/>
      <c r="U139" s="1"/>
      <c r="V139" s="1"/>
      <c r="W139" s="1"/>
      <c r="X139" s="1"/>
      <c r="Y139" s="1"/>
      <c r="Z139" s="1"/>
      <c r="AA139" s="1"/>
      <c r="AC139" s="1"/>
      <c r="AD139" s="1"/>
      <c r="AS139" s="4"/>
      <c r="BB139" s="4"/>
      <c r="BK139" s="4"/>
      <c r="BT139" s="4"/>
      <c r="CC139" s="4"/>
      <c r="CL139" s="4"/>
      <c r="CU139" s="4"/>
      <c r="DD139" s="4"/>
      <c r="DM139" s="4"/>
      <c r="DV139" s="4"/>
      <c r="EE139" s="4"/>
      <c r="EN139" s="4"/>
      <c r="EW139" s="4"/>
      <c r="FF139" s="4"/>
      <c r="FO139" s="4"/>
      <c r="FX139" s="4"/>
      <c r="GG139" s="4"/>
      <c r="GP139" s="4"/>
      <c r="GY139" s="4"/>
      <c r="HH139" s="4"/>
    </row>
    <row r="140" spans="1:216" s="3" customFormat="1" ht="15">
      <c r="A140" s="5" t="s">
        <v>825</v>
      </c>
      <c r="B140" s="3" t="s">
        <v>820</v>
      </c>
      <c r="D140" s="313" t="s">
        <v>1601</v>
      </c>
      <c r="E140" s="84" t="s">
        <v>2512</v>
      </c>
      <c r="G140" s="224">
        <v>2</v>
      </c>
      <c r="H140" s="222">
        <v>2</v>
      </c>
      <c r="I140" s="223">
        <v>1</v>
      </c>
      <c r="J140" s="143"/>
      <c r="K140" s="5" t="s">
        <v>825</v>
      </c>
      <c r="L140" s="65" t="s">
        <v>2281</v>
      </c>
      <c r="N140" s="313" t="s">
        <v>1596</v>
      </c>
      <c r="O140" s="84" t="s">
        <v>2527</v>
      </c>
      <c r="Q140" s="9">
        <f>SUM(Puntenklassement!D60)</f>
        <v>6028</v>
      </c>
      <c r="T140" s="1"/>
      <c r="U140" s="1"/>
      <c r="V140" s="1"/>
      <c r="W140" s="1"/>
      <c r="X140" s="1"/>
      <c r="Y140" s="1"/>
      <c r="Z140" s="1"/>
      <c r="AA140" s="1"/>
      <c r="AC140" s="1"/>
      <c r="AD140" s="1"/>
      <c r="AS140" s="4"/>
      <c r="BB140" s="4"/>
      <c r="BK140" s="4"/>
      <c r="BT140" s="4"/>
      <c r="CC140" s="4"/>
      <c r="CL140" s="4"/>
      <c r="CU140" s="4"/>
      <c r="DD140" s="4"/>
      <c r="DM140" s="4"/>
      <c r="DV140" s="4"/>
      <c r="EE140" s="4"/>
      <c r="EN140" s="4"/>
      <c r="EW140" s="4"/>
      <c r="FF140" s="4"/>
      <c r="FO140" s="4"/>
      <c r="FX140" s="4"/>
      <c r="GG140" s="4"/>
      <c r="GP140" s="4"/>
      <c r="GY140" s="4"/>
      <c r="HH140" s="4"/>
    </row>
    <row r="141" spans="1:216" s="3" customFormat="1" ht="15">
      <c r="A141" s="5" t="s">
        <v>827</v>
      </c>
      <c r="B141" s="65" t="s">
        <v>2252</v>
      </c>
      <c r="D141" s="313" t="s">
        <v>2484</v>
      </c>
      <c r="E141" s="84" t="s">
        <v>2525</v>
      </c>
      <c r="G141" s="224">
        <v>2</v>
      </c>
      <c r="H141" s="222">
        <v>1</v>
      </c>
      <c r="I141" s="223">
        <v>5</v>
      </c>
      <c r="J141" s="143"/>
      <c r="K141" s="5" t="s">
        <v>827</v>
      </c>
      <c r="L141" t="s">
        <v>142</v>
      </c>
      <c r="N141" s="313" t="s">
        <v>1636</v>
      </c>
      <c r="O141" s="84" t="s">
        <v>2238</v>
      </c>
      <c r="Q141" s="9">
        <f>SUM(Puntenklassement!D56)</f>
        <v>5914</v>
      </c>
      <c r="T141" s="1"/>
      <c r="U141" s="1"/>
      <c r="V141" s="1"/>
      <c r="W141" s="1"/>
      <c r="X141" s="1"/>
      <c r="Y141" s="1"/>
      <c r="Z141" s="1"/>
      <c r="AA141" s="1"/>
      <c r="AC141" s="1"/>
      <c r="AD141" s="1"/>
      <c r="AS141" s="4"/>
      <c r="BB141" s="4"/>
      <c r="BK141" s="4"/>
      <c r="BT141" s="4"/>
      <c r="CC141" s="4"/>
      <c r="CL141" s="4"/>
      <c r="CU141" s="4"/>
      <c r="DD141" s="4"/>
      <c r="DM141" s="4"/>
      <c r="DV141" s="4"/>
      <c r="EE141" s="4"/>
      <c r="EN141" s="4"/>
      <c r="EW141" s="4"/>
      <c r="FF141" s="4"/>
      <c r="FO141" s="4"/>
      <c r="FX141" s="4"/>
      <c r="GG141" s="4"/>
      <c r="GP141" s="4"/>
      <c r="GY141" s="4"/>
      <c r="HH141" s="4"/>
    </row>
    <row r="142" spans="1:216" s="3" customFormat="1" ht="15">
      <c r="A142" s="5" t="s">
        <v>832</v>
      </c>
      <c r="B142" s="65" t="s">
        <v>2223</v>
      </c>
      <c r="D142" s="313" t="s">
        <v>2064</v>
      </c>
      <c r="E142" s="84" t="s">
        <v>2511</v>
      </c>
      <c r="G142" s="224">
        <v>2</v>
      </c>
      <c r="H142" s="222">
        <v>1</v>
      </c>
      <c r="I142" s="223">
        <v>4</v>
      </c>
      <c r="J142" s="143"/>
      <c r="K142" s="5" t="s">
        <v>832</v>
      </c>
      <c r="L142" s="65" t="s">
        <v>37</v>
      </c>
      <c r="N142" s="313" t="s">
        <v>1592</v>
      </c>
      <c r="O142" s="84" t="s">
        <v>2240</v>
      </c>
      <c r="Q142" s="9">
        <f>SUM(Puntenklassement!D73)</f>
        <v>5887</v>
      </c>
      <c r="T142" s="1"/>
      <c r="U142" s="1"/>
      <c r="V142" s="1"/>
      <c r="W142" s="1"/>
      <c r="X142" s="1"/>
      <c r="Y142" s="1"/>
      <c r="Z142" s="1"/>
      <c r="AA142" s="1"/>
      <c r="AC142" s="1"/>
      <c r="AD142" s="1"/>
      <c r="AS142" s="4"/>
      <c r="BB142" s="4"/>
      <c r="BK142" s="4"/>
      <c r="BT142" s="4"/>
      <c r="CC142" s="4"/>
      <c r="CL142" s="4"/>
      <c r="CU142" s="4"/>
      <c r="DD142" s="4"/>
      <c r="DM142" s="4"/>
      <c r="DV142" s="4"/>
      <c r="EE142" s="4"/>
      <c r="EN142" s="4"/>
      <c r="EW142" s="4"/>
      <c r="FF142" s="4"/>
      <c r="FO142" s="4"/>
      <c r="FX142" s="4"/>
      <c r="GG142" s="4"/>
      <c r="GP142" s="4"/>
      <c r="GY142" s="4"/>
      <c r="HH142" s="4"/>
    </row>
    <row r="143" spans="1:216" s="3" customFormat="1" ht="15">
      <c r="A143" s="5" t="s">
        <v>836</v>
      </c>
      <c r="B143" s="3" t="s">
        <v>805</v>
      </c>
      <c r="D143" s="313" t="s">
        <v>1649</v>
      </c>
      <c r="E143" s="84" t="s">
        <v>2245</v>
      </c>
      <c r="G143" s="224">
        <v>2</v>
      </c>
      <c r="H143" s="222">
        <v>1</v>
      </c>
      <c r="I143" s="223">
        <v>3</v>
      </c>
      <c r="J143" s="143"/>
      <c r="K143" s="5" t="s">
        <v>836</v>
      </c>
      <c r="L143" s="3" t="s">
        <v>9</v>
      </c>
      <c r="N143" s="313" t="s">
        <v>1593</v>
      </c>
      <c r="O143" s="84" t="s">
        <v>2504</v>
      </c>
      <c r="Q143" s="9">
        <f>SUM(Puntenklassement!D19)</f>
        <v>5872</v>
      </c>
      <c r="T143" s="1"/>
      <c r="U143" s="1"/>
      <c r="V143" s="1"/>
      <c r="W143" s="1"/>
      <c r="X143" s="1"/>
      <c r="Y143" s="1"/>
      <c r="Z143" s="1"/>
      <c r="AA143" s="1"/>
      <c r="AC143" s="1"/>
      <c r="AD143" s="1"/>
      <c r="AS143" s="4"/>
      <c r="BB143" s="4"/>
      <c r="BK143" s="4"/>
      <c r="BT143" s="4"/>
      <c r="CC143" s="4"/>
      <c r="CL143" s="4"/>
      <c r="CU143" s="4"/>
      <c r="DD143" s="4"/>
      <c r="DM143" s="4"/>
      <c r="DV143" s="4"/>
      <c r="EE143" s="4"/>
      <c r="EN143" s="4"/>
      <c r="EW143" s="4"/>
      <c r="FF143" s="4"/>
      <c r="FO143" s="4"/>
      <c r="FX143" s="4"/>
      <c r="GG143" s="4"/>
      <c r="GP143" s="4"/>
      <c r="GY143" s="4"/>
      <c r="HH143" s="4"/>
    </row>
    <row r="144" spans="1:216" s="3" customFormat="1" ht="15">
      <c r="A144" s="5" t="s">
        <v>837</v>
      </c>
      <c r="B144" s="3" t="s">
        <v>867</v>
      </c>
      <c r="C144" s="68"/>
      <c r="D144" s="313" t="s">
        <v>1605</v>
      </c>
      <c r="E144" s="84" t="s">
        <v>2512</v>
      </c>
      <c r="G144" s="224">
        <v>2</v>
      </c>
      <c r="H144" s="222">
        <v>1</v>
      </c>
      <c r="I144" s="223">
        <v>3</v>
      </c>
      <c r="J144" s="143"/>
      <c r="K144" s="5" t="s">
        <v>837</v>
      </c>
      <c r="L144" s="65" t="s">
        <v>15</v>
      </c>
      <c r="M144" s="68"/>
      <c r="N144" s="313" t="s">
        <v>1603</v>
      </c>
      <c r="O144" s="84" t="s">
        <v>2240</v>
      </c>
      <c r="Q144" s="9">
        <f>SUM(Puntenklassement!D29)</f>
        <v>5868</v>
      </c>
      <c r="T144" s="1"/>
      <c r="U144" s="1"/>
      <c r="V144" s="1"/>
      <c r="W144" s="1"/>
      <c r="X144" s="1"/>
      <c r="Y144" s="1"/>
      <c r="Z144" s="1"/>
      <c r="AA144" s="1"/>
      <c r="AC144" s="1"/>
      <c r="AD144" s="1"/>
      <c r="AS144" s="4"/>
      <c r="BB144" s="4"/>
      <c r="BK144" s="4"/>
      <c r="BT144" s="4"/>
      <c r="CC144" s="4"/>
      <c r="CL144" s="4"/>
      <c r="CU144" s="4"/>
      <c r="DD144" s="4"/>
      <c r="DM144" s="4"/>
      <c r="DV144" s="4"/>
      <c r="EE144" s="4"/>
      <c r="EN144" s="4"/>
      <c r="EW144" s="4"/>
      <c r="FF144" s="4"/>
      <c r="FO144" s="4"/>
      <c r="FX144" s="4"/>
      <c r="GG144" s="4"/>
      <c r="GP144" s="4"/>
      <c r="GY144" s="4"/>
      <c r="HH144" s="4"/>
    </row>
    <row r="145" spans="1:216" s="3" customFormat="1" ht="15">
      <c r="A145" s="5" t="s">
        <v>838</v>
      </c>
      <c r="B145" s="65" t="s">
        <v>2283</v>
      </c>
      <c r="D145" s="312" t="s">
        <v>2492</v>
      </c>
      <c r="E145" s="84" t="s">
        <v>2527</v>
      </c>
      <c r="G145" s="224">
        <v>2</v>
      </c>
      <c r="H145" s="222">
        <v>1</v>
      </c>
      <c r="I145" s="223">
        <v>3</v>
      </c>
      <c r="J145" s="143"/>
      <c r="K145" s="5" t="s">
        <v>838</v>
      </c>
      <c r="L145" s="65" t="s">
        <v>17</v>
      </c>
      <c r="N145" s="313" t="s">
        <v>1633</v>
      </c>
      <c r="O145" s="84" t="s">
        <v>2239</v>
      </c>
      <c r="Q145" s="9">
        <f>SUM(Puntenklassement!D31)</f>
        <v>5815</v>
      </c>
      <c r="T145" s="1"/>
      <c r="U145" s="1"/>
      <c r="V145" s="1"/>
      <c r="W145" s="1"/>
      <c r="X145" s="1"/>
      <c r="Y145" s="1"/>
      <c r="Z145" s="1"/>
      <c r="AA145" s="1"/>
      <c r="AC145" s="1"/>
      <c r="AD145" s="1"/>
      <c r="AS145" s="4"/>
      <c r="BB145" s="4"/>
      <c r="BK145" s="4"/>
      <c r="BT145" s="4"/>
      <c r="CC145" s="4"/>
      <c r="CL145" s="4"/>
      <c r="CU145" s="4"/>
      <c r="DD145" s="4"/>
      <c r="DM145" s="4"/>
      <c r="DV145" s="4"/>
      <c r="EE145" s="4"/>
      <c r="EN145" s="4"/>
      <c r="EW145" s="4"/>
      <c r="FF145" s="4"/>
      <c r="FO145" s="4"/>
      <c r="FX145" s="4"/>
      <c r="GG145" s="4"/>
      <c r="GP145" s="4"/>
      <c r="GY145" s="4"/>
      <c r="HH145" s="4"/>
    </row>
    <row r="146" spans="1:216" s="3" customFormat="1" ht="15">
      <c r="A146" s="5" t="s">
        <v>844</v>
      </c>
      <c r="B146" s="65" t="s">
        <v>2254</v>
      </c>
      <c r="D146" s="312" t="s">
        <v>2489</v>
      </c>
      <c r="E146" s="84" t="s">
        <v>2524</v>
      </c>
      <c r="G146" s="224">
        <v>2</v>
      </c>
      <c r="H146" s="222">
        <v>1</v>
      </c>
      <c r="I146" s="223">
        <v>2</v>
      </c>
      <c r="J146" s="143"/>
      <c r="K146" s="5" t="s">
        <v>844</v>
      </c>
      <c r="L146" s="65" t="s">
        <v>2255</v>
      </c>
      <c r="N146" s="313" t="s">
        <v>2482</v>
      </c>
      <c r="O146" s="84" t="s">
        <v>2523</v>
      </c>
      <c r="Q146" s="9">
        <f>SUM(Puntenklassement!D36)</f>
        <v>5618</v>
      </c>
      <c r="T146" s="1"/>
      <c r="U146" s="1"/>
      <c r="V146" s="1"/>
      <c r="W146" s="1"/>
      <c r="X146" s="1"/>
      <c r="Y146" s="1"/>
      <c r="Z146" s="1"/>
      <c r="AA146" s="1"/>
      <c r="AC146" s="1"/>
      <c r="AD146" s="1"/>
      <c r="AS146" s="4"/>
      <c r="BB146" s="4"/>
      <c r="BK146" s="4"/>
      <c r="BT146" s="4"/>
      <c r="CC146" s="4"/>
      <c r="CL146" s="4"/>
      <c r="CU146" s="4"/>
      <c r="DD146" s="4"/>
      <c r="DM146" s="4"/>
      <c r="DV146" s="4"/>
      <c r="EE146" s="4"/>
      <c r="EN146" s="4"/>
      <c r="EW146" s="4"/>
      <c r="FF146" s="4"/>
      <c r="FO146" s="4"/>
      <c r="FX146" s="4"/>
      <c r="GG146" s="4"/>
      <c r="GP146" s="4"/>
      <c r="GY146" s="4"/>
      <c r="HH146" s="4"/>
    </row>
    <row r="147" spans="1:216" s="3" customFormat="1" ht="15">
      <c r="A147" s="5" t="s">
        <v>852</v>
      </c>
      <c r="B147" s="87" t="s">
        <v>1833</v>
      </c>
      <c r="C147" s="68"/>
      <c r="D147" s="313" t="s">
        <v>1661</v>
      </c>
      <c r="E147" s="84" t="s">
        <v>2247</v>
      </c>
      <c r="G147" s="224">
        <v>2</v>
      </c>
      <c r="H147" s="222">
        <v>1</v>
      </c>
      <c r="I147" s="223">
        <v>1</v>
      </c>
      <c r="J147" s="143"/>
      <c r="K147" s="5" t="s">
        <v>852</v>
      </c>
      <c r="L147" s="3" t="s">
        <v>842</v>
      </c>
      <c r="M147" s="68"/>
      <c r="N147" s="313" t="s">
        <v>1642</v>
      </c>
      <c r="O147" s="84" t="s">
        <v>2508</v>
      </c>
      <c r="Q147" s="9">
        <f>SUM(Puntenklassement!D13)</f>
        <v>5538</v>
      </c>
      <c r="T147" s="1"/>
      <c r="U147" s="1"/>
      <c r="V147" s="1"/>
      <c r="W147" s="1"/>
      <c r="X147" s="1"/>
      <c r="Y147" s="1"/>
      <c r="Z147" s="1"/>
      <c r="AA147" s="1"/>
      <c r="AC147" s="1"/>
      <c r="AD147" s="1"/>
      <c r="AS147" s="4"/>
      <c r="BB147" s="4"/>
      <c r="BK147" s="4"/>
      <c r="BT147" s="4"/>
      <c r="CC147" s="4"/>
      <c r="CL147" s="4"/>
      <c r="CU147" s="4"/>
      <c r="DD147" s="4"/>
      <c r="DM147" s="4"/>
      <c r="DV147" s="4"/>
      <c r="EE147" s="4"/>
      <c r="EN147" s="4"/>
      <c r="EW147" s="4"/>
      <c r="FF147" s="4"/>
      <c r="FO147" s="4"/>
      <c r="FX147" s="4"/>
      <c r="GG147" s="4"/>
      <c r="GP147" s="4"/>
      <c r="GY147" s="4"/>
      <c r="HH147" s="4"/>
    </row>
    <row r="148" spans="1:216" s="3" customFormat="1" ht="15">
      <c r="A148" s="5" t="s">
        <v>856</v>
      </c>
      <c r="B148" s="65" t="s">
        <v>13</v>
      </c>
      <c r="D148" s="313" t="s">
        <v>1639</v>
      </c>
      <c r="E148" s="84" t="s">
        <v>2510</v>
      </c>
      <c r="G148" s="224">
        <v>2</v>
      </c>
      <c r="H148" s="222">
        <v>1</v>
      </c>
      <c r="I148" s="223">
        <v>1</v>
      </c>
      <c r="J148" s="143"/>
      <c r="K148" s="5" t="s">
        <v>856</v>
      </c>
      <c r="L148" s="65" t="s">
        <v>13</v>
      </c>
      <c r="N148" s="313" t="s">
        <v>1639</v>
      </c>
      <c r="O148" s="84" t="s">
        <v>2510</v>
      </c>
      <c r="Q148" s="9">
        <f>SUM(Puntenklassement!D27)</f>
        <v>5511</v>
      </c>
      <c r="T148" s="1"/>
      <c r="U148" s="1"/>
      <c r="V148" s="1"/>
      <c r="W148" s="1"/>
      <c r="X148" s="1"/>
      <c r="Y148" s="1"/>
      <c r="Z148" s="1"/>
      <c r="AA148" s="1"/>
      <c r="AC148" s="1"/>
      <c r="AD148" s="1"/>
      <c r="AS148" s="4"/>
      <c r="BB148" s="4"/>
      <c r="BK148" s="4"/>
      <c r="BT148" s="4"/>
      <c r="CC148" s="4"/>
      <c r="CL148" s="4"/>
      <c r="CU148" s="4"/>
      <c r="DD148" s="4"/>
      <c r="DM148" s="4"/>
      <c r="DV148" s="4"/>
      <c r="EE148" s="4"/>
      <c r="EN148" s="4"/>
      <c r="EW148" s="4"/>
      <c r="FF148" s="4"/>
      <c r="FO148" s="4"/>
      <c r="FX148" s="4"/>
      <c r="GG148" s="4"/>
      <c r="GP148" s="4"/>
      <c r="GY148" s="4"/>
      <c r="HH148" s="4"/>
    </row>
    <row r="149" spans="1:216" s="3" customFormat="1" ht="15">
      <c r="A149" s="5" t="s">
        <v>857</v>
      </c>
      <c r="B149" s="3" t="s">
        <v>828</v>
      </c>
      <c r="D149" s="313" t="s">
        <v>1609</v>
      </c>
      <c r="E149" s="84" t="s">
        <v>2504</v>
      </c>
      <c r="G149" s="224">
        <v>1</v>
      </c>
      <c r="H149" s="222">
        <v>4</v>
      </c>
      <c r="I149" s="223">
        <v>5</v>
      </c>
      <c r="J149" s="143"/>
      <c r="K149" s="5" t="s">
        <v>857</v>
      </c>
      <c r="L149" s="65" t="s">
        <v>2218</v>
      </c>
      <c r="N149" s="313" t="s">
        <v>2077</v>
      </c>
      <c r="O149" s="84" t="s">
        <v>2517</v>
      </c>
      <c r="Q149" s="9">
        <f>SUM(Puntenklassement!D6)</f>
        <v>5475</v>
      </c>
      <c r="T149" s="1"/>
      <c r="U149" s="1"/>
      <c r="V149" s="1"/>
      <c r="W149" s="1"/>
      <c r="X149" s="1"/>
      <c r="Y149" s="1"/>
      <c r="Z149" s="1"/>
      <c r="AA149" s="1"/>
      <c r="AC149" s="1"/>
      <c r="AD149" s="1"/>
      <c r="AS149" s="4"/>
      <c r="BB149" s="4"/>
      <c r="BK149" s="4"/>
      <c r="BT149" s="4"/>
      <c r="CC149" s="4"/>
      <c r="CL149" s="4"/>
      <c r="CU149" s="4"/>
      <c r="DD149" s="4"/>
      <c r="DM149" s="4"/>
      <c r="DV149" s="4"/>
      <c r="EE149" s="4"/>
      <c r="EN149" s="4"/>
      <c r="EW149" s="4"/>
      <c r="FF149" s="4"/>
      <c r="FO149" s="4"/>
      <c r="FX149" s="4"/>
      <c r="GG149" s="4"/>
      <c r="GP149" s="4"/>
      <c r="GY149" s="4"/>
      <c r="HH149" s="4"/>
    </row>
    <row r="150" spans="1:216" s="3" customFormat="1" ht="15">
      <c r="A150" s="5" t="s">
        <v>858</v>
      </c>
      <c r="B150" s="87" t="s">
        <v>1828</v>
      </c>
      <c r="D150" s="313" t="s">
        <v>1650</v>
      </c>
      <c r="E150" s="84" t="s">
        <v>2503</v>
      </c>
      <c r="G150" s="224">
        <v>1</v>
      </c>
      <c r="H150" s="222">
        <v>4</v>
      </c>
      <c r="I150" s="223">
        <v>4</v>
      </c>
      <c r="J150" s="143"/>
      <c r="K150" s="5" t="s">
        <v>858</v>
      </c>
      <c r="L150" s="65" t="s">
        <v>23</v>
      </c>
      <c r="N150" s="313" t="s">
        <v>1600</v>
      </c>
      <c r="O150" s="84" t="s">
        <v>2505</v>
      </c>
      <c r="Q150" s="9">
        <f>SUM(Puntenklassement!D45)</f>
        <v>5444</v>
      </c>
      <c r="T150" s="1"/>
      <c r="U150" s="1"/>
      <c r="V150" s="1"/>
      <c r="W150" s="1"/>
      <c r="X150" s="1"/>
      <c r="Y150" s="1"/>
      <c r="Z150" s="1"/>
      <c r="AA150" s="1"/>
      <c r="AC150" s="1"/>
      <c r="AD150" s="1"/>
      <c r="AS150" s="4"/>
      <c r="BB150" s="4"/>
      <c r="BK150" s="4"/>
      <c r="BT150" s="4"/>
      <c r="CC150" s="4"/>
      <c r="CL150" s="4"/>
      <c r="CU150" s="4"/>
      <c r="DD150" s="4"/>
      <c r="DM150" s="4"/>
      <c r="DV150" s="4"/>
      <c r="EE150" s="4"/>
      <c r="EN150" s="4"/>
      <c r="EW150" s="4"/>
      <c r="FF150" s="4"/>
      <c r="FO150" s="4"/>
      <c r="FX150" s="4"/>
      <c r="GG150" s="4"/>
      <c r="GP150" s="4"/>
      <c r="GY150" s="4"/>
      <c r="HH150" s="4"/>
    </row>
    <row r="151" spans="1:216" s="3" customFormat="1" ht="15">
      <c r="A151" s="5" t="s">
        <v>864</v>
      </c>
      <c r="B151" s="3" t="s">
        <v>3555</v>
      </c>
      <c r="D151" s="313" t="s">
        <v>1635</v>
      </c>
      <c r="E151" s="84" t="s">
        <v>2237</v>
      </c>
      <c r="G151" s="224">
        <v>1</v>
      </c>
      <c r="H151" s="222">
        <v>4</v>
      </c>
      <c r="I151" s="223">
        <v>2</v>
      </c>
      <c r="J151" s="143"/>
      <c r="K151" s="5" t="s">
        <v>864</v>
      </c>
      <c r="L151" s="65" t="s">
        <v>2226</v>
      </c>
      <c r="N151" s="313" t="s">
        <v>2070</v>
      </c>
      <c r="O151" s="84" t="s">
        <v>2247</v>
      </c>
      <c r="Q151" s="9">
        <f>SUM(Puntenklassement!D25)</f>
        <v>5448</v>
      </c>
      <c r="T151" s="1"/>
      <c r="U151" s="1"/>
      <c r="V151" s="1"/>
      <c r="W151" s="1"/>
      <c r="X151" s="1"/>
      <c r="Y151" s="1"/>
      <c r="Z151" s="1"/>
      <c r="AA151" s="1"/>
      <c r="AC151" s="1"/>
      <c r="AD151" s="1"/>
      <c r="AS151" s="4"/>
      <c r="BB151" s="4"/>
      <c r="BK151" s="4"/>
      <c r="BT151" s="4"/>
      <c r="CC151" s="4"/>
      <c r="CL151" s="4"/>
      <c r="CU151" s="4"/>
      <c r="DD151" s="4"/>
      <c r="DM151" s="4"/>
      <c r="DV151" s="4"/>
      <c r="EE151" s="4"/>
      <c r="EN151" s="4"/>
      <c r="EW151" s="4"/>
      <c r="FF151" s="4"/>
      <c r="FO151" s="4"/>
      <c r="FX151" s="4"/>
      <c r="GG151" s="4"/>
      <c r="GP151" s="4"/>
      <c r="GY151" s="4"/>
      <c r="HH151" s="4"/>
    </row>
    <row r="152" spans="1:216" s="3" customFormat="1" ht="15">
      <c r="A152" s="5" t="s">
        <v>865</v>
      </c>
      <c r="B152" t="s">
        <v>143</v>
      </c>
      <c r="D152" s="313" t="s">
        <v>1591</v>
      </c>
      <c r="E152" s="84" t="s">
        <v>2499</v>
      </c>
      <c r="G152" s="224">
        <v>1</v>
      </c>
      <c r="H152" s="222">
        <v>3</v>
      </c>
      <c r="I152" s="223">
        <v>3</v>
      </c>
      <c r="J152" s="143"/>
      <c r="K152" s="5" t="s">
        <v>865</v>
      </c>
      <c r="L152" s="87" t="s">
        <v>1835</v>
      </c>
      <c r="N152" s="313" t="s">
        <v>1662</v>
      </c>
      <c r="O152" s="84" t="s">
        <v>2519</v>
      </c>
      <c r="Q152" s="9">
        <f>SUM(Puntenklassement!D47)</f>
        <v>5454</v>
      </c>
      <c r="T152" s="1"/>
      <c r="U152" s="1"/>
      <c r="V152" s="1"/>
      <c r="W152" s="1"/>
      <c r="X152" s="1"/>
      <c r="Y152" s="1"/>
      <c r="Z152" s="1"/>
      <c r="AA152" s="1"/>
      <c r="AC152" s="1"/>
      <c r="AD152" s="1"/>
      <c r="AS152" s="4"/>
      <c r="BB152" s="4"/>
      <c r="BK152" s="4"/>
      <c r="BT152" s="4"/>
      <c r="CC152" s="4"/>
      <c r="CL152" s="4"/>
      <c r="CU152" s="4"/>
      <c r="DD152" s="4"/>
      <c r="DM152" s="4"/>
      <c r="DV152" s="4"/>
      <c r="EE152" s="4"/>
      <c r="EN152" s="4"/>
      <c r="EW152" s="4"/>
      <c r="FF152" s="4"/>
      <c r="FO152" s="4"/>
      <c r="FX152" s="4"/>
      <c r="GG152" s="4"/>
      <c r="GP152" s="4"/>
      <c r="GY152" s="4"/>
      <c r="HH152" s="4"/>
    </row>
    <row r="153" spans="1:216" s="3" customFormat="1" ht="15">
      <c r="A153" s="5" t="s">
        <v>866</v>
      </c>
      <c r="B153" s="3" t="s">
        <v>9</v>
      </c>
      <c r="D153" s="313" t="s">
        <v>1593</v>
      </c>
      <c r="E153" s="84" t="s">
        <v>2504</v>
      </c>
      <c r="G153" s="224">
        <v>1</v>
      </c>
      <c r="H153" s="222">
        <v>3</v>
      </c>
      <c r="I153" s="223">
        <v>2</v>
      </c>
      <c r="J153" s="143"/>
      <c r="K153" s="5" t="s">
        <v>866</v>
      </c>
      <c r="L153" s="3" t="s">
        <v>849</v>
      </c>
      <c r="N153" s="312" t="s">
        <v>1602</v>
      </c>
      <c r="O153" s="84" t="s">
        <v>2513</v>
      </c>
      <c r="Q153" s="9">
        <f>SUM(Puntenklassement!D53)</f>
        <v>5399</v>
      </c>
      <c r="T153" s="1"/>
      <c r="U153" s="1"/>
      <c r="V153" s="1"/>
      <c r="W153" s="1"/>
      <c r="X153" s="1"/>
      <c r="Y153" s="1"/>
      <c r="Z153" s="1"/>
      <c r="AA153" s="1"/>
      <c r="AC153" s="1"/>
      <c r="AD153" s="1"/>
      <c r="AS153" s="4"/>
      <c r="BB153" s="4"/>
      <c r="BK153" s="4"/>
      <c r="BT153" s="4"/>
      <c r="CC153" s="4"/>
      <c r="CL153" s="4"/>
      <c r="CU153" s="4"/>
      <c r="DD153" s="4"/>
      <c r="DM153" s="4"/>
      <c r="DV153" s="4"/>
      <c r="EE153" s="4"/>
      <c r="EN153" s="4"/>
      <c r="EW153" s="4"/>
      <c r="FF153" s="4"/>
      <c r="FO153" s="4"/>
      <c r="FX153" s="4"/>
      <c r="GG153" s="4"/>
      <c r="GP153" s="4"/>
      <c r="GY153" s="4"/>
      <c r="HH153" s="4"/>
    </row>
    <row r="154" spans="1:216" s="3" customFormat="1" ht="15">
      <c r="A154" s="5" t="s">
        <v>868</v>
      </c>
      <c r="B154" s="65" t="s">
        <v>39</v>
      </c>
      <c r="D154" s="313" t="s">
        <v>1590</v>
      </c>
      <c r="E154" s="84" t="s">
        <v>2501</v>
      </c>
      <c r="G154" s="224">
        <v>1</v>
      </c>
      <c r="H154" s="222">
        <v>3</v>
      </c>
      <c r="I154" s="223">
        <v>1</v>
      </c>
      <c r="J154" s="143"/>
      <c r="K154" s="5" t="s">
        <v>868</v>
      </c>
      <c r="L154" s="65" t="s">
        <v>2225</v>
      </c>
      <c r="N154" s="313" t="s">
        <v>2072</v>
      </c>
      <c r="O154" s="84" t="s">
        <v>2515</v>
      </c>
      <c r="Q154" s="9">
        <f>SUM(Puntenklassement!D3)</f>
        <v>5267</v>
      </c>
      <c r="T154" s="1"/>
      <c r="U154" s="1"/>
      <c r="V154" s="1"/>
      <c r="W154" s="1"/>
      <c r="X154" s="1"/>
      <c r="Y154" s="1"/>
      <c r="Z154" s="1"/>
      <c r="AA154" s="1"/>
      <c r="AC154" s="1"/>
      <c r="AD154" s="1"/>
      <c r="AS154" s="4"/>
      <c r="BB154" s="4"/>
      <c r="BK154" s="4"/>
      <c r="BT154" s="4"/>
      <c r="CC154" s="4"/>
      <c r="CL154" s="4"/>
      <c r="CU154" s="4"/>
      <c r="DD154" s="4"/>
      <c r="DM154" s="4"/>
      <c r="DV154" s="4"/>
      <c r="EE154" s="4"/>
      <c r="EN154" s="4"/>
      <c r="EW154" s="4"/>
      <c r="FF154" s="4"/>
      <c r="FO154" s="4"/>
      <c r="FX154" s="4"/>
      <c r="GG154" s="4"/>
      <c r="GP154" s="4"/>
      <c r="GY154" s="4"/>
      <c r="HH154" s="4"/>
    </row>
    <row r="155" spans="1:216" s="3" customFormat="1" ht="15">
      <c r="A155" s="5" t="s">
        <v>869</v>
      </c>
      <c r="B155" s="3" t="s">
        <v>804</v>
      </c>
      <c r="C155" s="68"/>
      <c r="D155" s="312" t="s">
        <v>1640</v>
      </c>
      <c r="E155" s="84" t="s">
        <v>2245</v>
      </c>
      <c r="G155" s="224">
        <v>1</v>
      </c>
      <c r="H155" s="222">
        <v>3</v>
      </c>
      <c r="I155" s="223">
        <v>0</v>
      </c>
      <c r="J155" s="143"/>
      <c r="K155" s="5" t="s">
        <v>869</v>
      </c>
      <c r="L155" s="65" t="s">
        <v>2284</v>
      </c>
      <c r="N155" s="313" t="s">
        <v>2197</v>
      </c>
      <c r="O155" s="84" t="s">
        <v>2521</v>
      </c>
      <c r="Q155" s="9">
        <f>SUM(Puntenklassement!D14)</f>
        <v>5271</v>
      </c>
      <c r="T155" s="1"/>
      <c r="U155" s="1"/>
      <c r="V155" s="1"/>
      <c r="W155" s="1"/>
      <c r="X155" s="1"/>
      <c r="Y155" s="1"/>
      <c r="Z155" s="1"/>
      <c r="AA155" s="1"/>
      <c r="AC155" s="1"/>
      <c r="AD155" s="1"/>
      <c r="AS155" s="4"/>
      <c r="BB155" s="4"/>
      <c r="BK155" s="4"/>
      <c r="BT155" s="4"/>
      <c r="CC155" s="4"/>
      <c r="CL155" s="4"/>
      <c r="CU155" s="4"/>
      <c r="DD155" s="4"/>
      <c r="DM155" s="4"/>
      <c r="DV155" s="4"/>
      <c r="EE155" s="4"/>
      <c r="EN155" s="4"/>
      <c r="EW155" s="4"/>
      <c r="FF155" s="4"/>
      <c r="FO155" s="4"/>
      <c r="FX155" s="4"/>
      <c r="GG155" s="4"/>
      <c r="GP155" s="4"/>
      <c r="GY155" s="4"/>
      <c r="HH155" s="4"/>
    </row>
    <row r="156" spans="1:216" s="3" customFormat="1" ht="15">
      <c r="A156" s="5" t="s">
        <v>870</v>
      </c>
      <c r="B156" s="65" t="s">
        <v>1</v>
      </c>
      <c r="C156" s="68"/>
      <c r="D156" s="313" t="s">
        <v>1643</v>
      </c>
      <c r="E156" s="84" t="s">
        <v>2517</v>
      </c>
      <c r="G156" s="224">
        <v>1</v>
      </c>
      <c r="H156" s="222">
        <v>2</v>
      </c>
      <c r="I156" s="223">
        <v>5</v>
      </c>
      <c r="J156" s="143"/>
      <c r="K156" s="5" t="s">
        <v>870</v>
      </c>
      <c r="L156" s="3" t="s">
        <v>867</v>
      </c>
      <c r="M156" s="68"/>
      <c r="N156" s="313" t="s">
        <v>1605</v>
      </c>
      <c r="O156" s="84" t="s">
        <v>2512</v>
      </c>
      <c r="Q156" s="9">
        <f>SUM(Puntenklassement!D37)</f>
        <v>5273</v>
      </c>
      <c r="T156" s="1"/>
      <c r="U156" s="1"/>
      <c r="V156" s="1"/>
      <c r="W156" s="1"/>
      <c r="X156" s="1"/>
      <c r="Y156" s="1"/>
      <c r="Z156" s="1"/>
      <c r="AA156" s="1"/>
      <c r="AC156" s="1"/>
      <c r="AD156" s="1"/>
      <c r="AS156" s="4"/>
      <c r="BB156" s="4"/>
      <c r="BK156" s="4"/>
      <c r="BT156" s="4"/>
      <c r="CC156" s="4"/>
      <c r="CL156" s="4"/>
      <c r="CU156" s="4"/>
      <c r="DD156" s="4"/>
      <c r="DM156" s="4"/>
      <c r="DV156" s="4"/>
      <c r="EE156" s="4"/>
      <c r="EN156" s="4"/>
      <c r="EW156" s="4"/>
      <c r="FF156" s="4"/>
      <c r="FO156" s="4"/>
      <c r="FX156" s="4"/>
      <c r="GG156" s="4"/>
      <c r="GP156" s="4"/>
      <c r="GY156" s="4"/>
      <c r="HH156" s="4"/>
    </row>
    <row r="157" spans="1:216" s="3" customFormat="1" ht="15">
      <c r="A157" s="5" t="s">
        <v>873</v>
      </c>
      <c r="B157" s="65" t="s">
        <v>37</v>
      </c>
      <c r="D157" s="313" t="s">
        <v>1592</v>
      </c>
      <c r="E157" s="84" t="s">
        <v>2240</v>
      </c>
      <c r="G157" s="224">
        <v>1</v>
      </c>
      <c r="H157" s="222">
        <v>2</v>
      </c>
      <c r="I157" s="223">
        <v>5</v>
      </c>
      <c r="J157" s="143"/>
      <c r="K157" s="5" t="s">
        <v>873</v>
      </c>
      <c r="L157" s="65" t="s">
        <v>2256</v>
      </c>
      <c r="N157" s="312" t="s">
        <v>2486</v>
      </c>
      <c r="O157" s="84" t="s">
        <v>2521</v>
      </c>
      <c r="Q157" s="9">
        <f>SUM(Puntenklassement!D40)</f>
        <v>5203</v>
      </c>
      <c r="T157" s="1"/>
      <c r="U157" s="1"/>
      <c r="V157" s="1"/>
      <c r="W157" s="1"/>
      <c r="X157" s="1"/>
      <c r="Y157" s="1"/>
      <c r="Z157" s="1"/>
      <c r="AA157" s="1"/>
      <c r="AC157" s="1"/>
      <c r="AD157" s="1"/>
      <c r="AS157" s="4"/>
      <c r="BB157" s="4"/>
      <c r="BK157" s="4"/>
      <c r="BT157" s="4"/>
      <c r="CC157" s="4"/>
      <c r="CL157" s="4"/>
      <c r="CU157" s="4"/>
      <c r="DD157" s="4"/>
      <c r="DM157" s="4"/>
      <c r="DV157" s="4"/>
      <c r="EE157" s="4"/>
      <c r="EN157" s="4"/>
      <c r="EW157" s="4"/>
      <c r="FF157" s="4"/>
      <c r="FO157" s="4"/>
      <c r="FX157" s="4"/>
      <c r="GG157" s="4"/>
      <c r="GP157" s="4"/>
      <c r="GY157" s="4"/>
      <c r="HH157" s="4"/>
    </row>
    <row r="158" spans="1:216" s="3" customFormat="1" ht="15">
      <c r="A158" s="5" t="s">
        <v>999</v>
      </c>
      <c r="B158" s="65" t="s">
        <v>2236</v>
      </c>
      <c r="D158" s="313" t="s">
        <v>2068</v>
      </c>
      <c r="E158" s="84" t="s">
        <v>2246</v>
      </c>
      <c r="G158" s="224">
        <v>1</v>
      </c>
      <c r="H158" s="222">
        <v>2</v>
      </c>
      <c r="I158" s="223">
        <v>2</v>
      </c>
      <c r="J158" s="143"/>
      <c r="K158" s="5" t="s">
        <v>999</v>
      </c>
      <c r="L158" s="87" t="s">
        <v>1825</v>
      </c>
      <c r="N158" s="312" t="s">
        <v>2062</v>
      </c>
      <c r="O158" s="84" t="s">
        <v>2515</v>
      </c>
      <c r="Q158" s="9">
        <f>SUM(Puntenklassement!D42)</f>
        <v>5225</v>
      </c>
      <c r="T158" s="1"/>
      <c r="U158" s="1"/>
      <c r="V158" s="1"/>
      <c r="W158" s="1"/>
      <c r="X158" s="1"/>
      <c r="Y158" s="1"/>
      <c r="Z158" s="1"/>
      <c r="AA158" s="1"/>
      <c r="AC158" s="1"/>
      <c r="AD158" s="1"/>
      <c r="AS158" s="4"/>
      <c r="BB158" s="4"/>
      <c r="BK158" s="4"/>
      <c r="BT158" s="4"/>
      <c r="CC158" s="4"/>
      <c r="CL158" s="4"/>
      <c r="CU158" s="4"/>
      <c r="DD158" s="4"/>
      <c r="DM158" s="4"/>
      <c r="DV158" s="4"/>
      <c r="EE158" s="4"/>
      <c r="EN158" s="4"/>
      <c r="EW158" s="4"/>
      <c r="FF158" s="4"/>
      <c r="FO158" s="4"/>
      <c r="FX158" s="4"/>
      <c r="GG158" s="4"/>
      <c r="GP158" s="4"/>
      <c r="GY158" s="4"/>
      <c r="HH158" s="4"/>
    </row>
    <row r="159" spans="1:216" s="3" customFormat="1" ht="15">
      <c r="A159" s="5" t="s">
        <v>1000</v>
      </c>
      <c r="B159" s="65" t="s">
        <v>2284</v>
      </c>
      <c r="D159" s="313" t="s">
        <v>2197</v>
      </c>
      <c r="E159" s="84" t="s">
        <v>2521</v>
      </c>
      <c r="G159" s="224">
        <v>1</v>
      </c>
      <c r="H159" s="222">
        <v>2</v>
      </c>
      <c r="I159" s="223">
        <v>1</v>
      </c>
      <c r="J159" s="143"/>
      <c r="K159" s="5" t="s">
        <v>1000</v>
      </c>
      <c r="L159" s="65" t="s">
        <v>1</v>
      </c>
      <c r="M159" s="68"/>
      <c r="N159" s="313" t="s">
        <v>1643</v>
      </c>
      <c r="O159" s="84" t="s">
        <v>2517</v>
      </c>
      <c r="Q159" s="9">
        <f>SUM(Puntenklassement!D9)</f>
        <v>5154</v>
      </c>
      <c r="T159" s="1"/>
      <c r="U159" s="1"/>
      <c r="V159" s="1"/>
      <c r="W159" s="1"/>
      <c r="X159" s="1"/>
      <c r="Y159" s="1"/>
      <c r="Z159" s="1"/>
      <c r="AA159" s="1"/>
      <c r="AC159" s="1"/>
      <c r="AD159" s="1"/>
      <c r="AS159" s="4"/>
      <c r="BB159" s="4"/>
      <c r="BK159" s="4"/>
      <c r="BT159" s="4"/>
      <c r="CC159" s="4"/>
      <c r="CL159" s="4"/>
      <c r="CU159" s="4"/>
      <c r="DD159" s="4"/>
      <c r="DM159" s="4"/>
      <c r="DV159" s="4"/>
      <c r="EE159" s="4"/>
      <c r="EN159" s="4"/>
      <c r="EW159" s="4"/>
      <c r="FF159" s="4"/>
      <c r="FO159" s="4"/>
      <c r="FX159" s="4"/>
      <c r="GG159" s="4"/>
      <c r="GP159" s="4"/>
      <c r="GY159" s="4"/>
      <c r="HH159" s="4"/>
    </row>
    <row r="160" spans="1:216" s="3" customFormat="1" ht="15">
      <c r="A160" s="5" t="s">
        <v>1001</v>
      </c>
      <c r="B160" s="87" t="s">
        <v>1840</v>
      </c>
      <c r="C160" s="68"/>
      <c r="D160" s="313" t="s">
        <v>1655</v>
      </c>
      <c r="E160" s="84" t="s">
        <v>2519</v>
      </c>
      <c r="G160" s="224">
        <v>1</v>
      </c>
      <c r="H160" s="222">
        <v>1</v>
      </c>
      <c r="I160" s="223">
        <v>6</v>
      </c>
      <c r="J160" s="143"/>
      <c r="K160" s="5" t="s">
        <v>1001</v>
      </c>
      <c r="L160" s="65" t="s">
        <v>2236</v>
      </c>
      <c r="N160" s="313" t="s">
        <v>2068</v>
      </c>
      <c r="O160" s="84" t="s">
        <v>2246</v>
      </c>
      <c r="Q160" s="9">
        <f>SUM(Puntenklassement!D20)</f>
        <v>5171</v>
      </c>
      <c r="T160" s="1"/>
      <c r="U160" s="1"/>
      <c r="V160" s="1"/>
      <c r="W160" s="1"/>
      <c r="X160" s="1"/>
      <c r="Y160" s="1"/>
      <c r="Z160" s="1"/>
      <c r="AA160" s="1"/>
      <c r="AC160" s="1"/>
      <c r="AD160" s="1"/>
      <c r="AS160" s="4"/>
      <c r="BB160" s="4"/>
      <c r="BK160" s="4"/>
      <c r="BT160" s="4"/>
      <c r="CC160" s="4"/>
      <c r="CL160" s="4"/>
      <c r="CU160" s="4"/>
      <c r="DD160" s="4"/>
      <c r="DM160" s="4"/>
      <c r="DV160" s="4"/>
      <c r="EE160" s="4"/>
      <c r="EN160" s="4"/>
      <c r="EW160" s="4"/>
      <c r="FF160" s="4"/>
      <c r="FO160" s="4"/>
      <c r="FX160" s="4"/>
      <c r="GG160" s="4"/>
      <c r="GP160" s="4"/>
      <c r="GY160" s="4"/>
      <c r="HH160" s="4"/>
    </row>
    <row r="161" spans="1:216" s="3" customFormat="1" ht="15">
      <c r="A161" s="5" t="s">
        <v>1002</v>
      </c>
      <c r="B161" s="65" t="s">
        <v>2257</v>
      </c>
      <c r="D161" s="312" t="s">
        <v>2490</v>
      </c>
      <c r="E161" s="84" t="s">
        <v>2523</v>
      </c>
      <c r="G161" s="224">
        <v>1</v>
      </c>
      <c r="H161" s="222">
        <v>1</v>
      </c>
      <c r="I161" s="223">
        <v>3</v>
      </c>
      <c r="J161" s="143"/>
      <c r="K161" s="5" t="s">
        <v>1002</v>
      </c>
      <c r="L161" s="3" t="s">
        <v>871</v>
      </c>
      <c r="N161" s="313" t="s">
        <v>1599</v>
      </c>
      <c r="O161" s="84" t="s">
        <v>2501</v>
      </c>
      <c r="Q161" s="9">
        <f>SUM(Puntenklassement!D35)</f>
        <v>5154</v>
      </c>
      <c r="T161" s="1"/>
      <c r="U161" s="1"/>
      <c r="V161" s="1"/>
      <c r="W161" s="1"/>
      <c r="X161" s="1"/>
      <c r="Y161" s="1"/>
      <c r="Z161" s="1"/>
      <c r="AA161" s="1"/>
      <c r="AC161" s="1"/>
      <c r="AD161" s="1"/>
      <c r="AS161" s="4"/>
      <c r="BB161" s="4"/>
      <c r="BK161" s="4"/>
      <c r="BT161" s="4"/>
      <c r="CC161" s="4"/>
      <c r="CL161" s="4"/>
      <c r="CU161" s="4"/>
      <c r="DD161" s="4"/>
      <c r="DM161" s="4"/>
      <c r="DV161" s="4"/>
      <c r="EE161" s="4"/>
      <c r="EN161" s="4"/>
      <c r="EW161" s="4"/>
      <c r="FF161" s="4"/>
      <c r="FO161" s="4"/>
      <c r="FX161" s="4"/>
      <c r="GG161" s="4"/>
      <c r="GP161" s="4"/>
      <c r="GY161" s="4"/>
      <c r="HH161" s="4"/>
    </row>
    <row r="162" spans="1:216" s="3" customFormat="1" ht="15">
      <c r="A162" s="5" t="s">
        <v>1003</v>
      </c>
      <c r="B162" s="3" t="s">
        <v>799</v>
      </c>
      <c r="C162" s="68"/>
      <c r="D162" s="312" t="s">
        <v>1654</v>
      </c>
      <c r="E162" s="84" t="s">
        <v>2509</v>
      </c>
      <c r="G162" s="224">
        <v>1</v>
      </c>
      <c r="H162" s="222">
        <v>1</v>
      </c>
      <c r="I162" s="223">
        <v>2</v>
      </c>
      <c r="J162" s="143"/>
      <c r="K162" s="5" t="s">
        <v>1003</v>
      </c>
      <c r="L162" s="87" t="s">
        <v>1823</v>
      </c>
      <c r="N162" s="313" t="s">
        <v>1663</v>
      </c>
      <c r="O162" s="84" t="s">
        <v>2515</v>
      </c>
      <c r="Q162" s="9">
        <f>SUM(Puntenklassement!D34)</f>
        <v>5089</v>
      </c>
      <c r="T162" s="1"/>
      <c r="U162" s="1"/>
      <c r="V162" s="1"/>
      <c r="W162" s="1"/>
      <c r="X162" s="1"/>
      <c r="Y162" s="1"/>
      <c r="Z162" s="1"/>
      <c r="AA162" s="1"/>
      <c r="AC162" s="1"/>
      <c r="AD162" s="1"/>
      <c r="AS162" s="4"/>
      <c r="BB162" s="4"/>
      <c r="BK162" s="4"/>
      <c r="BT162" s="4"/>
      <c r="CC162" s="4"/>
      <c r="CL162" s="4"/>
      <c r="CU162" s="4"/>
      <c r="DD162" s="4"/>
      <c r="DM162" s="4"/>
      <c r="DV162" s="4"/>
      <c r="EE162" s="4"/>
      <c r="EN162" s="4"/>
      <c r="EW162" s="4"/>
      <c r="FF162" s="4"/>
      <c r="FO162" s="4"/>
      <c r="FX162" s="4"/>
      <c r="GG162" s="4"/>
      <c r="GP162" s="4"/>
      <c r="GY162" s="4"/>
      <c r="HH162" s="4"/>
    </row>
    <row r="163" spans="1:216" s="3" customFormat="1" ht="15">
      <c r="A163" s="5" t="s">
        <v>1004</v>
      </c>
      <c r="B163" s="65" t="s">
        <v>2543</v>
      </c>
      <c r="D163" s="313" t="s">
        <v>2481</v>
      </c>
      <c r="E163" s="84" t="s">
        <v>2522</v>
      </c>
      <c r="G163" s="224">
        <v>1</v>
      </c>
      <c r="H163" s="222">
        <v>1</v>
      </c>
      <c r="I163" s="223">
        <v>2</v>
      </c>
      <c r="J163" s="143"/>
      <c r="K163" s="5" t="s">
        <v>1004</v>
      </c>
      <c r="L163" s="65" t="s">
        <v>2217</v>
      </c>
      <c r="N163" s="313" t="s">
        <v>2073</v>
      </c>
      <c r="O163" s="84" t="s">
        <v>2520</v>
      </c>
      <c r="Q163" s="9">
        <f>SUM(Puntenklassement!D67)</f>
        <v>5030</v>
      </c>
      <c r="T163" s="1"/>
      <c r="U163" s="1"/>
      <c r="V163" s="1"/>
      <c r="W163" s="1"/>
      <c r="X163" s="1"/>
      <c r="Y163" s="1"/>
      <c r="Z163" s="1"/>
      <c r="AA163" s="1"/>
      <c r="AC163" s="1"/>
      <c r="AD163" s="1"/>
      <c r="AS163" s="4"/>
      <c r="BB163" s="4"/>
      <c r="BK163" s="4"/>
      <c r="BT163" s="4"/>
      <c r="CC163" s="4"/>
      <c r="CL163" s="4"/>
      <c r="CU163" s="4"/>
      <c r="DD163" s="4"/>
      <c r="DM163" s="4"/>
      <c r="DV163" s="4"/>
      <c r="EE163" s="4"/>
      <c r="EN163" s="4"/>
      <c r="EW163" s="4"/>
      <c r="FF163" s="4"/>
      <c r="FO163" s="4"/>
      <c r="FX163" s="4"/>
      <c r="GG163" s="4"/>
      <c r="GP163" s="4"/>
      <c r="GY163" s="4"/>
      <c r="HH163" s="4"/>
    </row>
    <row r="164" spans="1:216" s="3" customFormat="1" ht="15">
      <c r="A164" s="5" t="s">
        <v>1005</v>
      </c>
      <c r="B164" s="65" t="s">
        <v>23</v>
      </c>
      <c r="D164" s="313" t="s">
        <v>1600</v>
      </c>
      <c r="E164" s="84" t="s">
        <v>2505</v>
      </c>
      <c r="G164" s="224">
        <v>1</v>
      </c>
      <c r="H164" s="222">
        <v>0</v>
      </c>
      <c r="I164" s="223">
        <v>2</v>
      </c>
      <c r="J164" s="143"/>
      <c r="K164" s="5" t="s">
        <v>1005</v>
      </c>
      <c r="L164" s="3" t="s">
        <v>835</v>
      </c>
      <c r="N164" s="313" t="s">
        <v>1645</v>
      </c>
      <c r="O164" s="84" t="s">
        <v>2244</v>
      </c>
      <c r="Q164" s="9">
        <f>SUM(Puntenklassement!D55)</f>
        <v>5018</v>
      </c>
      <c r="T164" s="1"/>
      <c r="U164" s="1"/>
      <c r="V164" s="1"/>
      <c r="W164" s="1"/>
      <c r="X164" s="1"/>
      <c r="Y164" s="1"/>
      <c r="Z164" s="1"/>
      <c r="AA164" s="1"/>
      <c r="AC164" s="1"/>
      <c r="AD164" s="1"/>
      <c r="AS164" s="4"/>
      <c r="BB164" s="4"/>
      <c r="BK164" s="4"/>
      <c r="BT164" s="4"/>
      <c r="CC164" s="4"/>
      <c r="CL164" s="4"/>
      <c r="CU164" s="4"/>
      <c r="DD164" s="4"/>
      <c r="DM164" s="4"/>
      <c r="DV164" s="4"/>
      <c r="EE164" s="4"/>
      <c r="EN164" s="4"/>
      <c r="EW164" s="4"/>
      <c r="FF164" s="4"/>
      <c r="FO164" s="4"/>
      <c r="FX164" s="4"/>
      <c r="GG164" s="4"/>
      <c r="GP164" s="4"/>
      <c r="GY164" s="4"/>
      <c r="HH164" s="4"/>
    </row>
    <row r="165" spans="1:216" s="3" customFormat="1" ht="15">
      <c r="A165" s="5" t="s">
        <v>1006</v>
      </c>
      <c r="B165" s="65" t="s">
        <v>2224</v>
      </c>
      <c r="D165" s="313" t="s">
        <v>2069</v>
      </c>
      <c r="E165" s="84" t="s">
        <v>2518</v>
      </c>
      <c r="G165" s="224">
        <v>1</v>
      </c>
      <c r="H165" s="222">
        <v>0</v>
      </c>
      <c r="I165" s="223">
        <v>1</v>
      </c>
      <c r="J165" s="143"/>
      <c r="K165" s="5" t="s">
        <v>1006</v>
      </c>
      <c r="L165" s="65" t="s">
        <v>39</v>
      </c>
      <c r="N165" s="313" t="s">
        <v>1590</v>
      </c>
      <c r="O165" s="84" t="s">
        <v>2501</v>
      </c>
      <c r="Q165" s="9">
        <f>SUM(Puntenklassement!D76)</f>
        <v>5031</v>
      </c>
      <c r="T165" s="1"/>
      <c r="U165" s="1"/>
      <c r="V165" s="1"/>
      <c r="W165" s="1"/>
      <c r="X165" s="1"/>
      <c r="Y165" s="1"/>
      <c r="Z165" s="1"/>
      <c r="AA165" s="1"/>
      <c r="AC165" s="1"/>
      <c r="AD165" s="1"/>
      <c r="AS165" s="4"/>
      <c r="BB165" s="4"/>
      <c r="BK165" s="4"/>
      <c r="BT165" s="4"/>
      <c r="CC165" s="4"/>
      <c r="CL165" s="4"/>
      <c r="CU165" s="4"/>
      <c r="DD165" s="4"/>
      <c r="DM165" s="4"/>
      <c r="DV165" s="4"/>
      <c r="EE165" s="4"/>
      <c r="EN165" s="4"/>
      <c r="EW165" s="4"/>
      <c r="FF165" s="4"/>
      <c r="FO165" s="4"/>
      <c r="FX165" s="4"/>
      <c r="GG165" s="4"/>
      <c r="GP165" s="4"/>
      <c r="GY165" s="4"/>
      <c r="HH165" s="4"/>
    </row>
    <row r="166" spans="1:216" s="3" customFormat="1" ht="15">
      <c r="A166" s="5" t="s">
        <v>1007</v>
      </c>
      <c r="B166" s="65" t="s">
        <v>2255</v>
      </c>
      <c r="D166" s="313" t="s">
        <v>2482</v>
      </c>
      <c r="E166" s="84" t="s">
        <v>2523</v>
      </c>
      <c r="G166" s="224">
        <v>1</v>
      </c>
      <c r="H166" s="222">
        <v>0</v>
      </c>
      <c r="I166" s="223">
        <v>1</v>
      </c>
      <c r="J166" s="143"/>
      <c r="K166" s="5" t="s">
        <v>1007</v>
      </c>
      <c r="L166" s="3" t="s">
        <v>826</v>
      </c>
      <c r="N166" s="313" t="s">
        <v>1648</v>
      </c>
      <c r="O166" s="84" t="s">
        <v>2510</v>
      </c>
      <c r="Q166" s="9">
        <f>SUM(Puntenklassement!D70)</f>
        <v>4937</v>
      </c>
      <c r="T166" s="1"/>
      <c r="U166" s="1"/>
      <c r="V166" s="1"/>
      <c r="W166" s="1"/>
      <c r="X166" s="1"/>
      <c r="Y166" s="1"/>
      <c r="Z166" s="1"/>
      <c r="AA166" s="1"/>
      <c r="AC166" s="1"/>
      <c r="AD166" s="1"/>
      <c r="AS166" s="4"/>
      <c r="BB166" s="4"/>
      <c r="BK166" s="4"/>
      <c r="BT166" s="4"/>
      <c r="CC166" s="4"/>
      <c r="CL166" s="4"/>
      <c r="CU166" s="4"/>
      <c r="DD166" s="4"/>
      <c r="DM166" s="4"/>
      <c r="DV166" s="4"/>
      <c r="EE166" s="4"/>
      <c r="EN166" s="4"/>
      <c r="EW166" s="4"/>
      <c r="FF166" s="4"/>
      <c r="FO166" s="4"/>
      <c r="FX166" s="4"/>
      <c r="GG166" s="4"/>
      <c r="GP166" s="4"/>
      <c r="GY166" s="4"/>
      <c r="HH166" s="4"/>
    </row>
    <row r="167" spans="1:216" s="3" customFormat="1" ht="15">
      <c r="A167" s="5" t="s">
        <v>1008</v>
      </c>
      <c r="B167" s="65" t="s">
        <v>2260</v>
      </c>
      <c r="D167" s="313" t="s">
        <v>2483</v>
      </c>
      <c r="E167" s="84" t="s">
        <v>2524</v>
      </c>
      <c r="G167" s="224">
        <v>1</v>
      </c>
      <c r="H167" s="222">
        <v>0</v>
      </c>
      <c r="I167" s="223">
        <v>1</v>
      </c>
      <c r="J167" s="143"/>
      <c r="K167" s="5" t="s">
        <v>1008</v>
      </c>
      <c r="L167" s="65" t="s">
        <v>2224</v>
      </c>
      <c r="N167" s="313" t="s">
        <v>2069</v>
      </c>
      <c r="O167" s="84" t="s">
        <v>2518</v>
      </c>
      <c r="Q167" s="9">
        <f>SUM(Puntenklassement!D10)</f>
        <v>4915</v>
      </c>
      <c r="T167" s="1"/>
      <c r="U167" s="1"/>
      <c r="V167" s="1"/>
      <c r="W167" s="1"/>
      <c r="X167" s="1"/>
      <c r="Y167" s="1"/>
      <c r="Z167" s="1"/>
      <c r="AA167" s="1"/>
      <c r="AC167" s="1"/>
      <c r="AD167" s="1"/>
      <c r="AS167" s="4"/>
      <c r="BB167" s="4"/>
      <c r="BK167" s="4"/>
      <c r="BT167" s="4"/>
      <c r="CC167" s="4"/>
      <c r="CL167" s="4"/>
      <c r="CU167" s="4"/>
      <c r="DD167" s="4"/>
      <c r="DM167" s="4"/>
      <c r="DV167" s="4"/>
      <c r="EE167" s="4"/>
      <c r="EN167" s="4"/>
      <c r="EW167" s="4"/>
      <c r="FF167" s="4"/>
      <c r="FO167" s="4"/>
      <c r="FX167" s="4"/>
      <c r="GG167" s="4"/>
      <c r="GP167" s="4"/>
      <c r="GY167" s="4"/>
      <c r="HH167" s="4"/>
    </row>
    <row r="168" spans="1:216" s="3" customFormat="1" ht="15">
      <c r="A168" s="5" t="s">
        <v>1009</v>
      </c>
      <c r="B168" s="87" t="s">
        <v>1825</v>
      </c>
      <c r="D168" s="312" t="s">
        <v>2062</v>
      </c>
      <c r="E168" s="84" t="s">
        <v>2515</v>
      </c>
      <c r="G168" s="224">
        <v>2</v>
      </c>
      <c r="H168" s="222">
        <v>0</v>
      </c>
      <c r="I168" s="223">
        <v>0</v>
      </c>
      <c r="J168" s="143"/>
      <c r="K168" s="5" t="s">
        <v>1009</v>
      </c>
      <c r="L168" s="3" t="s">
        <v>804</v>
      </c>
      <c r="M168" s="68"/>
      <c r="N168" s="312" t="s">
        <v>1640</v>
      </c>
      <c r="O168" s="84" t="s">
        <v>2245</v>
      </c>
      <c r="Q168" s="9">
        <f>SUM(Puntenklassement!D65)</f>
        <v>4884</v>
      </c>
      <c r="T168" s="1"/>
      <c r="U168" s="1"/>
      <c r="V168" s="1"/>
      <c r="W168" s="1"/>
      <c r="X168" s="1"/>
      <c r="Y168" s="1"/>
      <c r="Z168" s="1"/>
      <c r="AA168" s="1"/>
      <c r="AC168" s="1"/>
      <c r="AD168" s="1"/>
      <c r="AS168" s="4"/>
      <c r="BB168" s="4"/>
      <c r="BK168" s="4"/>
      <c r="BT168" s="4"/>
      <c r="CC168" s="4"/>
      <c r="CL168" s="4"/>
      <c r="CU168" s="4"/>
      <c r="DD168" s="4"/>
      <c r="DM168" s="4"/>
      <c r="DV168" s="4"/>
      <c r="EE168" s="4"/>
      <c r="EN168" s="4"/>
      <c r="EW168" s="4"/>
      <c r="FF168" s="4"/>
      <c r="FO168" s="4"/>
      <c r="FX168" s="4"/>
      <c r="GG168" s="4"/>
      <c r="GP168" s="4"/>
      <c r="GY168" s="4"/>
      <c r="HH168" s="4"/>
    </row>
    <row r="169" spans="1:216" s="3" customFormat="1" ht="15">
      <c r="A169" s="5" t="s">
        <v>1010</v>
      </c>
      <c r="B169" s="3" t="s">
        <v>154</v>
      </c>
      <c r="D169" s="313" t="s">
        <v>1629</v>
      </c>
      <c r="E169" s="84" t="s">
        <v>2499</v>
      </c>
      <c r="F169" s="108"/>
      <c r="G169" s="224">
        <v>0</v>
      </c>
      <c r="H169" s="222">
        <v>3</v>
      </c>
      <c r="I169" s="223">
        <v>3</v>
      </c>
      <c r="J169" s="143"/>
      <c r="K169" s="5" t="s">
        <v>1010</v>
      </c>
      <c r="L169" s="3" t="s">
        <v>799</v>
      </c>
      <c r="M169" s="68"/>
      <c r="N169" s="312" t="s">
        <v>1654</v>
      </c>
      <c r="O169" s="84" t="s">
        <v>2509</v>
      </c>
      <c r="Q169" s="9">
        <f>SUM(Puntenklassement!D24)</f>
        <v>4890</v>
      </c>
      <c r="T169" s="1"/>
      <c r="U169" s="1"/>
      <c r="V169" s="1"/>
      <c r="W169" s="1"/>
      <c r="X169" s="1"/>
      <c r="Y169" s="1"/>
      <c r="Z169" s="1"/>
      <c r="AA169" s="1"/>
      <c r="AC169" s="1"/>
      <c r="AD169" s="1"/>
      <c r="AS169" s="4"/>
      <c r="BB169" s="4"/>
      <c r="BK169" s="4"/>
      <c r="BT169" s="4"/>
      <c r="CC169" s="4"/>
      <c r="CL169" s="4"/>
      <c r="CU169" s="4"/>
      <c r="DD169" s="4"/>
      <c r="DM169" s="4"/>
      <c r="DV169" s="4"/>
      <c r="EE169" s="4"/>
      <c r="EN169" s="4"/>
      <c r="EW169" s="4"/>
      <c r="FF169" s="4"/>
      <c r="FO169" s="4"/>
      <c r="FX169" s="4"/>
      <c r="GG169" s="4"/>
      <c r="GP169" s="4"/>
      <c r="GY169" s="4"/>
      <c r="HH169" s="4"/>
    </row>
    <row r="170" spans="1:216" s="3" customFormat="1" ht="15">
      <c r="A170" s="5" t="s">
        <v>1011</v>
      </c>
      <c r="B170" s="3" t="s">
        <v>809</v>
      </c>
      <c r="D170" s="313" t="s">
        <v>1608</v>
      </c>
      <c r="E170" s="84" t="s">
        <v>2243</v>
      </c>
      <c r="G170" s="224">
        <v>0</v>
      </c>
      <c r="H170" s="222">
        <v>3</v>
      </c>
      <c r="I170" s="223">
        <v>2</v>
      </c>
      <c r="J170" s="143"/>
      <c r="K170" s="5" t="s">
        <v>1011</v>
      </c>
      <c r="L170" s="3" t="s">
        <v>809</v>
      </c>
      <c r="N170" s="313" t="s">
        <v>1608</v>
      </c>
      <c r="O170" s="84" t="s">
        <v>2243</v>
      </c>
      <c r="Q170" s="9">
        <f>SUM(Puntenklassement!D57)</f>
        <v>4868</v>
      </c>
      <c r="T170" s="1"/>
      <c r="U170" s="1"/>
      <c r="V170" s="1"/>
      <c r="W170" s="1"/>
      <c r="X170" s="1"/>
      <c r="Y170" s="1"/>
      <c r="Z170" s="1"/>
      <c r="AA170" s="1"/>
      <c r="AC170" s="1"/>
      <c r="AD170" s="1"/>
      <c r="AS170" s="4"/>
      <c r="BB170" s="4"/>
      <c r="BK170" s="4"/>
      <c r="BT170" s="4"/>
      <c r="CC170" s="4"/>
      <c r="CL170" s="4"/>
      <c r="CU170" s="4"/>
      <c r="DD170" s="4"/>
      <c r="DM170" s="4"/>
      <c r="DV170" s="4"/>
      <c r="EE170" s="4"/>
      <c r="EN170" s="4"/>
      <c r="EW170" s="4"/>
      <c r="FF170" s="4"/>
      <c r="FO170" s="4"/>
      <c r="FX170" s="4"/>
      <c r="GG170" s="4"/>
      <c r="GP170" s="4"/>
      <c r="GY170" s="4"/>
      <c r="HH170" s="4"/>
    </row>
    <row r="171" spans="1:216" s="3" customFormat="1" ht="15">
      <c r="A171" s="5" t="s">
        <v>1012</v>
      </c>
      <c r="B171" s="65" t="s">
        <v>2258</v>
      </c>
      <c r="D171" s="312" t="s">
        <v>2487</v>
      </c>
      <c r="E171" s="84" t="s">
        <v>2522</v>
      </c>
      <c r="G171" s="224">
        <v>0</v>
      </c>
      <c r="H171" s="222">
        <v>3</v>
      </c>
      <c r="I171" s="223">
        <v>1</v>
      </c>
      <c r="J171" s="143"/>
      <c r="K171" s="5" t="s">
        <v>1012</v>
      </c>
      <c r="L171" s="65" t="s">
        <v>2260</v>
      </c>
      <c r="N171" s="313" t="s">
        <v>2483</v>
      </c>
      <c r="O171" s="84" t="s">
        <v>2524</v>
      </c>
      <c r="Q171" s="9">
        <f>SUM(Puntenklassement!D77)</f>
        <v>4873</v>
      </c>
      <c r="T171" s="1"/>
      <c r="U171" s="1"/>
      <c r="V171" s="1"/>
      <c r="W171" s="1"/>
      <c r="X171" s="1"/>
      <c r="Y171" s="1"/>
      <c r="Z171" s="1"/>
      <c r="AA171" s="1"/>
      <c r="AC171" s="1"/>
      <c r="AD171" s="1"/>
      <c r="AS171" s="4"/>
      <c r="BB171" s="4"/>
      <c r="BK171" s="4"/>
      <c r="BT171" s="4"/>
      <c r="CC171" s="4"/>
      <c r="CL171" s="4"/>
      <c r="CU171" s="4"/>
      <c r="DD171" s="4"/>
      <c r="DM171" s="4"/>
      <c r="DV171" s="4"/>
      <c r="EE171" s="4"/>
      <c r="EN171" s="4"/>
      <c r="EW171" s="4"/>
      <c r="FF171" s="4"/>
      <c r="FO171" s="4"/>
      <c r="FX171" s="4"/>
      <c r="GG171" s="4"/>
      <c r="GP171" s="4"/>
      <c r="GY171" s="4"/>
      <c r="HH171" s="4"/>
    </row>
    <row r="172" spans="1:216" s="3" customFormat="1" ht="15">
      <c r="A172" s="5" t="s">
        <v>1013</v>
      </c>
      <c r="B172" s="65" t="s">
        <v>2221</v>
      </c>
      <c r="C172" s="68"/>
      <c r="D172" s="312" t="s">
        <v>2066</v>
      </c>
      <c r="E172" s="84" t="s">
        <v>2511</v>
      </c>
      <c r="G172" s="224">
        <v>0</v>
      </c>
      <c r="H172" s="222">
        <v>2</v>
      </c>
      <c r="I172" s="223">
        <v>3</v>
      </c>
      <c r="J172" s="143"/>
      <c r="K172" s="5" t="s">
        <v>1013</v>
      </c>
      <c r="L172" s="65" t="s">
        <v>2254</v>
      </c>
      <c r="N172" s="312" t="s">
        <v>2489</v>
      </c>
      <c r="O172" s="84" t="s">
        <v>2524</v>
      </c>
      <c r="Q172" s="9">
        <f>SUM(Puntenklassement!D22)</f>
        <v>4816</v>
      </c>
      <c r="T172" s="1"/>
      <c r="U172" s="1"/>
      <c r="V172" s="1"/>
      <c r="W172" s="1"/>
      <c r="X172" s="1"/>
      <c r="Y172" s="1"/>
      <c r="Z172" s="1"/>
      <c r="AA172" s="1"/>
      <c r="AC172" s="1"/>
      <c r="AD172" s="1"/>
      <c r="AS172" s="4"/>
      <c r="BB172" s="4"/>
      <c r="BK172" s="4"/>
      <c r="BT172" s="4"/>
      <c r="CC172" s="4"/>
      <c r="CL172" s="4"/>
      <c r="CU172" s="4"/>
      <c r="DD172" s="4"/>
      <c r="DM172" s="4"/>
      <c r="DV172" s="4"/>
      <c r="EE172" s="4"/>
      <c r="EN172" s="4"/>
      <c r="EW172" s="4"/>
      <c r="FF172" s="4"/>
      <c r="FO172" s="4"/>
      <c r="FX172" s="4"/>
      <c r="GG172" s="4"/>
      <c r="GP172" s="4"/>
      <c r="GY172" s="4"/>
      <c r="HH172" s="4"/>
    </row>
    <row r="173" spans="1:216" s="3" customFormat="1" ht="15">
      <c r="A173" s="5" t="s">
        <v>1014</v>
      </c>
      <c r="B173" t="s">
        <v>144</v>
      </c>
      <c r="C173" s="68"/>
      <c r="D173" s="313" t="s">
        <v>1617</v>
      </c>
      <c r="E173" s="84" t="s">
        <v>2242</v>
      </c>
      <c r="G173" s="224">
        <v>0</v>
      </c>
      <c r="H173" s="222">
        <v>2</v>
      </c>
      <c r="I173" s="223">
        <v>2</v>
      </c>
      <c r="J173" s="143"/>
      <c r="K173" s="5" t="s">
        <v>1014</v>
      </c>
      <c r="L173" s="3" t="s">
        <v>853</v>
      </c>
      <c r="N173" s="312" t="s">
        <v>1646</v>
      </c>
      <c r="O173" s="84" t="s">
        <v>2514</v>
      </c>
      <c r="Q173" s="9">
        <f>SUM(Puntenklassement!D71)</f>
        <v>4855</v>
      </c>
      <c r="T173" s="1"/>
      <c r="U173" s="1"/>
      <c r="V173" s="1"/>
      <c r="W173" s="1"/>
      <c r="X173" s="1"/>
      <c r="Y173" s="1"/>
      <c r="Z173" s="1"/>
      <c r="AA173" s="1"/>
      <c r="AC173" s="1"/>
      <c r="AD173" s="1"/>
      <c r="AS173" s="4"/>
      <c r="BB173" s="4"/>
      <c r="BK173" s="4"/>
      <c r="BT173" s="4"/>
      <c r="CC173" s="4"/>
      <c r="CL173" s="4"/>
      <c r="CU173" s="4"/>
      <c r="DD173" s="4"/>
      <c r="DM173" s="4"/>
      <c r="DV173" s="4"/>
      <c r="EE173" s="4"/>
      <c r="EN173" s="4"/>
      <c r="EW173" s="4"/>
      <c r="FF173" s="4"/>
      <c r="FO173" s="4"/>
      <c r="FX173" s="4"/>
      <c r="GG173" s="4"/>
      <c r="GP173" s="4"/>
      <c r="GY173" s="4"/>
      <c r="HH173" s="4"/>
    </row>
    <row r="174" spans="1:216" s="3" customFormat="1" ht="15">
      <c r="A174" s="5" t="s">
        <v>1015</v>
      </c>
      <c r="B174" s="3" t="s">
        <v>819</v>
      </c>
      <c r="D174" s="312" t="s">
        <v>1606</v>
      </c>
      <c r="E174" s="84" t="s">
        <v>2501</v>
      </c>
      <c r="G174" s="224">
        <v>0</v>
      </c>
      <c r="H174" s="222">
        <v>2</v>
      </c>
      <c r="I174" s="223">
        <v>1</v>
      </c>
      <c r="J174" s="143"/>
      <c r="K174" s="5" t="s">
        <v>1015</v>
      </c>
      <c r="L174" s="65" t="s">
        <v>2259</v>
      </c>
      <c r="N174" s="312" t="s">
        <v>2488</v>
      </c>
      <c r="O174" s="84" t="s">
        <v>2526</v>
      </c>
      <c r="Q174" s="9">
        <f>SUM(Puntenklassement!D66)</f>
        <v>4648</v>
      </c>
      <c r="T174" s="1"/>
      <c r="U174" s="1"/>
      <c r="V174" s="1"/>
      <c r="W174" s="1"/>
      <c r="X174" s="1"/>
      <c r="Y174" s="1"/>
      <c r="Z174" s="1"/>
      <c r="AA174" s="1"/>
      <c r="AC174" s="1"/>
      <c r="AD174" s="1"/>
      <c r="AS174" s="4"/>
      <c r="BB174" s="4"/>
      <c r="BK174" s="4"/>
      <c r="BT174" s="4"/>
      <c r="CC174" s="4"/>
      <c r="CL174" s="4"/>
      <c r="CU174" s="4"/>
      <c r="DD174" s="4"/>
      <c r="DM174" s="4"/>
      <c r="DV174" s="4"/>
      <c r="EE174" s="4"/>
      <c r="EN174" s="4"/>
      <c r="EW174" s="4"/>
      <c r="FF174" s="4"/>
      <c r="FO174" s="4"/>
      <c r="FX174" s="4"/>
      <c r="GG174" s="4"/>
      <c r="GP174" s="4"/>
      <c r="GY174" s="4"/>
      <c r="HH174" s="4"/>
    </row>
    <row r="175" spans="1:216" s="3" customFormat="1" ht="15">
      <c r="A175" s="5" t="s">
        <v>1016</v>
      </c>
      <c r="B175" s="3" t="s">
        <v>853</v>
      </c>
      <c r="D175" s="312" t="s">
        <v>1646</v>
      </c>
      <c r="E175" s="84" t="s">
        <v>2514</v>
      </c>
      <c r="G175" s="224">
        <v>0</v>
      </c>
      <c r="H175" s="222">
        <v>1</v>
      </c>
      <c r="I175" s="223">
        <v>3</v>
      </c>
      <c r="J175" s="143"/>
      <c r="K175" s="5" t="s">
        <v>1016</v>
      </c>
      <c r="L175" s="65" t="s">
        <v>2283</v>
      </c>
      <c r="N175" s="312" t="s">
        <v>1606</v>
      </c>
      <c r="O175" s="84" t="s">
        <v>2527</v>
      </c>
      <c r="Q175" s="9">
        <f>SUM(Puntenklassement!D63)</f>
        <v>4643</v>
      </c>
      <c r="T175" s="1"/>
      <c r="U175" s="1"/>
      <c r="V175" s="1"/>
      <c r="W175" s="1"/>
      <c r="X175" s="1"/>
      <c r="Y175" s="1"/>
      <c r="Z175" s="1"/>
      <c r="AA175" s="1"/>
      <c r="AC175" s="1"/>
      <c r="AD175" s="1"/>
      <c r="AS175" s="4"/>
      <c r="BB175" s="4"/>
      <c r="BK175" s="4"/>
      <c r="BT175" s="4"/>
      <c r="CC175" s="4"/>
      <c r="CL175" s="4"/>
      <c r="CU175" s="4"/>
      <c r="DD175" s="4"/>
      <c r="DM175" s="4"/>
      <c r="DV175" s="4"/>
      <c r="EE175" s="4"/>
      <c r="EN175" s="4"/>
      <c r="EW175" s="4"/>
      <c r="FF175" s="4"/>
      <c r="FO175" s="4"/>
      <c r="FX175" s="4"/>
      <c r="GG175" s="4"/>
      <c r="GP175" s="4"/>
      <c r="GY175" s="4"/>
      <c r="HH175" s="4"/>
    </row>
    <row r="176" spans="1:216" s="3" customFormat="1" ht="15">
      <c r="A176" s="5" t="s">
        <v>1017</v>
      </c>
      <c r="B176" s="65" t="s">
        <v>11</v>
      </c>
      <c r="D176" s="313" t="s">
        <v>1632</v>
      </c>
      <c r="E176" s="84" t="s">
        <v>2238</v>
      </c>
      <c r="G176" s="224">
        <v>0</v>
      </c>
      <c r="H176" s="222">
        <v>1</v>
      </c>
      <c r="I176" s="223">
        <v>2</v>
      </c>
      <c r="J176" s="143"/>
      <c r="K176" s="5" t="s">
        <v>1017</v>
      </c>
      <c r="L176" s="65" t="s">
        <v>2258</v>
      </c>
      <c r="N176" s="312" t="s">
        <v>2487</v>
      </c>
      <c r="O176" s="84" t="s">
        <v>2522</v>
      </c>
      <c r="Q176" s="9">
        <f>SUM(Puntenklassement!D50)</f>
        <v>4611</v>
      </c>
      <c r="T176" s="1"/>
      <c r="U176" s="1"/>
      <c r="V176" s="1"/>
      <c r="W176" s="1"/>
      <c r="X176" s="1"/>
      <c r="Y176" s="1"/>
      <c r="Z176" s="1"/>
      <c r="AA176" s="1"/>
      <c r="AC176" s="1"/>
      <c r="AD176" s="1"/>
      <c r="AS176" s="4"/>
      <c r="BB176" s="4"/>
      <c r="BK176" s="4"/>
      <c r="BT176" s="4"/>
      <c r="CC176" s="4"/>
      <c r="CL176" s="4"/>
      <c r="CU176" s="4"/>
      <c r="DD176" s="4"/>
      <c r="DM176" s="4"/>
      <c r="DV176" s="4"/>
      <c r="EE176" s="4"/>
      <c r="EN176" s="4"/>
      <c r="EW176" s="4"/>
      <c r="FF176" s="4"/>
      <c r="FO176" s="4"/>
      <c r="FX176" s="4"/>
      <c r="GG176" s="4"/>
      <c r="GP176" s="4"/>
      <c r="GY176" s="4"/>
      <c r="HH176" s="4"/>
    </row>
    <row r="177" spans="1:216" s="3" customFormat="1" ht="15">
      <c r="A177" s="5" t="s">
        <v>1018</v>
      </c>
      <c r="B177" s="65" t="s">
        <v>2217</v>
      </c>
      <c r="D177" s="313" t="s">
        <v>2073</v>
      </c>
      <c r="E177" s="84" t="s">
        <v>2520</v>
      </c>
      <c r="G177" s="224">
        <v>0</v>
      </c>
      <c r="H177" s="222">
        <v>1</v>
      </c>
      <c r="I177" s="223">
        <v>0</v>
      </c>
      <c r="J177" s="143"/>
      <c r="K177" s="5" t="s">
        <v>1018</v>
      </c>
      <c r="L177" t="s">
        <v>144</v>
      </c>
      <c r="M177" s="68"/>
      <c r="N177" s="313" t="s">
        <v>1617</v>
      </c>
      <c r="O177" s="84" t="s">
        <v>2242</v>
      </c>
      <c r="Q177" s="9">
        <f>SUM(Puntenklassement!D78)</f>
        <v>4220</v>
      </c>
      <c r="T177" s="1"/>
      <c r="U177" s="1"/>
      <c r="V177" s="1"/>
      <c r="W177" s="1"/>
      <c r="X177" s="1"/>
      <c r="Y177" s="1"/>
      <c r="Z177" s="1"/>
      <c r="AA177" s="1"/>
      <c r="AC177" s="1"/>
      <c r="AD177" s="1"/>
      <c r="AS177" s="4"/>
      <c r="BB177" s="4"/>
      <c r="BK177" s="4"/>
      <c r="BT177" s="4"/>
      <c r="CC177" s="4"/>
      <c r="CL177" s="4"/>
      <c r="CU177" s="4"/>
      <c r="DD177" s="4"/>
      <c r="DM177" s="4"/>
      <c r="DV177" s="4"/>
      <c r="EE177" s="4"/>
      <c r="EN177" s="4"/>
      <c r="EW177" s="4"/>
      <c r="FF177" s="4"/>
      <c r="FO177" s="4"/>
      <c r="FX177" s="4"/>
      <c r="GG177" s="4"/>
      <c r="GP177" s="4"/>
      <c r="GY177" s="4"/>
      <c r="HH177" s="4"/>
    </row>
    <row r="178" spans="1:216" s="3" customFormat="1" ht="18.75">
      <c r="A178" s="1"/>
      <c r="D178" s="7"/>
      <c r="P178" s="1"/>
      <c r="T178" s="1"/>
      <c r="U178" s="1"/>
      <c r="V178" s="1"/>
      <c r="W178" s="1"/>
      <c r="X178" s="1"/>
      <c r="Y178" s="1"/>
      <c r="Z178" s="1"/>
      <c r="AA178" s="1"/>
      <c r="AC178" s="1"/>
      <c r="AD178" s="1"/>
      <c r="AS178" s="4"/>
      <c r="BB178" s="4"/>
      <c r="BK178" s="4"/>
      <c r="BT178" s="4"/>
      <c r="CC178" s="4"/>
      <c r="CL178" s="4"/>
      <c r="CU178" s="4"/>
      <c r="DD178" s="4"/>
      <c r="DM178" s="4"/>
      <c r="DV178" s="4"/>
      <c r="EE178" s="4"/>
      <c r="EN178" s="4"/>
      <c r="EW178" s="4"/>
      <c r="FF178" s="4"/>
      <c r="FO178" s="4"/>
      <c r="FX178" s="4"/>
      <c r="GG178" s="4"/>
      <c r="GP178" s="4"/>
      <c r="GY178" s="4"/>
      <c r="HH178" s="4"/>
    </row>
    <row r="179" spans="1:216" s="7" customFormat="1" ht="18.75">
      <c r="G179" s="1">
        <f>SUM(G98:G178)</f>
        <v>229</v>
      </c>
      <c r="H179" s="1">
        <f>SUM(H98:H178)</f>
        <v>215</v>
      </c>
      <c r="I179" s="1">
        <f>SUM(I98:I178)</f>
        <v>228</v>
      </c>
      <c r="AA179" s="8"/>
      <c r="AS179" s="8"/>
      <c r="BB179" s="8"/>
      <c r="BK179" s="8"/>
      <c r="BT179" s="8"/>
      <c r="CC179" s="8"/>
      <c r="CL179" s="8"/>
      <c r="CU179" s="8"/>
      <c r="DD179" s="8"/>
      <c r="DM179" s="8"/>
      <c r="DV179" s="8"/>
      <c r="EE179" s="8"/>
      <c r="EN179" s="8"/>
      <c r="EW179" s="8"/>
      <c r="FF179" s="8"/>
      <c r="FO179" s="8"/>
      <c r="FX179" s="8"/>
      <c r="GG179" s="8"/>
      <c r="GP179" s="8"/>
      <c r="GY179" s="8"/>
      <c r="HH179" s="8"/>
    </row>
    <row r="180" spans="1:216" s="3" customFormat="1" ht="23.25">
      <c r="A180" s="82" t="s">
        <v>177</v>
      </c>
      <c r="B180" s="7"/>
      <c r="C180" s="8"/>
      <c r="E180" s="7"/>
      <c r="J180" s="31" t="s">
        <v>797</v>
      </c>
      <c r="K180" s="7"/>
      <c r="L180" s="7"/>
      <c r="M180" s="7"/>
      <c r="N180" s="71"/>
      <c r="AA180" s="4"/>
      <c r="AS180" s="4"/>
      <c r="BB180" s="4"/>
      <c r="BK180" s="4"/>
      <c r="BT180" s="4"/>
      <c r="CC180" s="4"/>
      <c r="CL180" s="4"/>
      <c r="CU180" s="4"/>
      <c r="DD180" s="4"/>
      <c r="DM180" s="4"/>
      <c r="DV180" s="4"/>
      <c r="EE180" s="4"/>
      <c r="EN180" s="4"/>
      <c r="EW180" s="4"/>
      <c r="FF180" s="4"/>
      <c r="FO180" s="4"/>
      <c r="FX180" s="4"/>
      <c r="GG180" s="4"/>
      <c r="GP180" s="4"/>
      <c r="GY180" s="4"/>
      <c r="HH180" s="4"/>
    </row>
    <row r="181" spans="1:216" s="3" customFormat="1" ht="49.5">
      <c r="A181" s="91" t="s">
        <v>802</v>
      </c>
      <c r="D181" s="201" t="s">
        <v>2210</v>
      </c>
      <c r="E181" s="417" t="s">
        <v>3965</v>
      </c>
      <c r="F181" s="416" t="s">
        <v>3955</v>
      </c>
      <c r="G181" s="35" t="s">
        <v>878</v>
      </c>
      <c r="L181" s="217" t="s">
        <v>1797</v>
      </c>
      <c r="M181" s="217" t="s">
        <v>2235</v>
      </c>
      <c r="N181" s="19" t="s">
        <v>40</v>
      </c>
      <c r="AA181" s="4"/>
      <c r="AS181" s="4"/>
      <c r="BB181" s="4"/>
      <c r="BK181" s="4"/>
      <c r="BT181" s="4"/>
      <c r="CC181" s="4"/>
      <c r="CL181" s="4"/>
      <c r="CU181" s="4"/>
      <c r="DD181" s="4"/>
      <c r="DM181" s="4"/>
      <c r="DV181" s="4"/>
      <c r="EE181" s="4"/>
      <c r="EN181" s="4"/>
      <c r="EW181" s="4"/>
      <c r="FF181" s="4"/>
      <c r="FO181" s="4"/>
      <c r="FX181" s="4"/>
      <c r="GG181" s="4"/>
      <c r="GP181" s="4"/>
      <c r="GY181" s="4"/>
      <c r="HH181" s="4"/>
    </row>
    <row r="182" spans="1:216" s="68" customFormat="1" ht="15">
      <c r="A182" s="366" t="s">
        <v>0</v>
      </c>
      <c r="B182" s="68" t="s">
        <v>154</v>
      </c>
      <c r="C182" s="9"/>
      <c r="D182" s="68" t="s">
        <v>3563</v>
      </c>
      <c r="E182" s="64">
        <f>UCIRanking!B198</f>
        <v>43690.924999999857</v>
      </c>
      <c r="F182" s="64">
        <v>56722.912499999802</v>
      </c>
      <c r="G182" s="64">
        <f t="shared" ref="G182:G213" si="0">SUM(E182-F182)</f>
        <v>-13031.987499999945</v>
      </c>
      <c r="H182" s="367"/>
      <c r="I182" s="366" t="s">
        <v>0</v>
      </c>
      <c r="J182" s="294" t="s">
        <v>2543</v>
      </c>
      <c r="K182" s="368"/>
      <c r="L182" s="313" t="s">
        <v>2481</v>
      </c>
      <c r="M182" s="84" t="s">
        <v>3237</v>
      </c>
      <c r="N182" s="72">
        <f>$ADJ$554</f>
        <v>23338.100000000002</v>
      </c>
      <c r="O182" s="326"/>
      <c r="R182" s="109"/>
      <c r="AA182" s="109"/>
      <c r="AS182" s="109"/>
      <c r="BB182" s="109"/>
      <c r="BK182" s="109"/>
      <c r="BT182" s="109"/>
      <c r="CC182" s="109"/>
      <c r="CL182" s="109"/>
      <c r="CU182" s="109"/>
      <c r="DD182" s="109"/>
      <c r="DM182" s="109"/>
      <c r="DV182" s="109"/>
      <c r="EE182" s="109"/>
      <c r="EN182" s="109"/>
      <c r="EW182" s="109"/>
      <c r="FF182" s="109"/>
      <c r="FO182" s="109"/>
      <c r="FX182" s="109"/>
      <c r="GG182" s="109"/>
      <c r="GP182" s="109"/>
      <c r="GY182" s="109"/>
      <c r="HH182" s="109"/>
    </row>
    <row r="183" spans="1:216" s="68" customFormat="1" ht="15">
      <c r="A183" s="366" t="s">
        <v>2</v>
      </c>
      <c r="B183" s="294" t="s">
        <v>31</v>
      </c>
      <c r="C183" s="9"/>
      <c r="D183" s="68" t="s">
        <v>3564</v>
      </c>
      <c r="E183" s="64">
        <f>UCIRanking!B249</f>
        <v>42297.512499999662</v>
      </c>
      <c r="F183" s="64">
        <v>55185.562499999636</v>
      </c>
      <c r="G183" s="64">
        <f t="shared" si="0"/>
        <v>-12888.049999999974</v>
      </c>
      <c r="I183" s="366" t="s">
        <v>2</v>
      </c>
      <c r="J183" s="294" t="s">
        <v>2257</v>
      </c>
      <c r="K183" s="368"/>
      <c r="L183" s="312" t="s">
        <v>2490</v>
      </c>
      <c r="M183" s="84" t="s">
        <v>3238</v>
      </c>
      <c r="N183" s="72">
        <f>$AGM$554</f>
        <v>21611.999999999993</v>
      </c>
      <c r="O183" s="326"/>
      <c r="R183" s="109"/>
      <c r="AA183" s="109"/>
      <c r="AS183" s="109"/>
      <c r="BB183" s="109"/>
      <c r="BK183" s="109"/>
      <c r="BT183" s="109"/>
      <c r="CC183" s="109"/>
      <c r="CL183" s="109"/>
      <c r="CU183" s="109"/>
      <c r="DD183" s="109"/>
      <c r="DM183" s="109"/>
      <c r="DV183" s="109"/>
      <c r="EE183" s="109"/>
      <c r="EN183" s="109"/>
      <c r="EW183" s="109"/>
      <c r="FF183" s="109"/>
      <c r="FO183" s="109"/>
      <c r="FX183" s="109"/>
      <c r="GG183" s="109"/>
      <c r="GP183" s="109"/>
      <c r="GY183" s="109"/>
      <c r="HH183" s="109"/>
    </row>
    <row r="184" spans="1:216" s="68" customFormat="1" ht="15">
      <c r="A184" s="366" t="s">
        <v>3</v>
      </c>
      <c r="B184" s="28" t="s">
        <v>21</v>
      </c>
      <c r="C184" s="9"/>
      <c r="D184" s="68" t="s">
        <v>3565</v>
      </c>
      <c r="E184" s="64">
        <f>UCIRanking!B138</f>
        <v>43028.624999999818</v>
      </c>
      <c r="F184" s="64">
        <v>54912.274999999849</v>
      </c>
      <c r="G184" s="64">
        <f t="shared" si="0"/>
        <v>-11883.650000000031</v>
      </c>
      <c r="I184" s="366" t="s">
        <v>3</v>
      </c>
      <c r="J184" s="294" t="s">
        <v>2255</v>
      </c>
      <c r="K184" s="368"/>
      <c r="L184" s="313" t="s">
        <v>2482</v>
      </c>
      <c r="M184" s="84" t="s">
        <v>3238</v>
      </c>
      <c r="N184" s="72">
        <f>$ADS$554</f>
        <v>21255.000000000004</v>
      </c>
      <c r="O184" s="326"/>
      <c r="R184" s="109"/>
      <c r="AA184" s="109"/>
      <c r="AS184" s="109"/>
      <c r="BB184" s="109"/>
      <c r="BK184" s="109"/>
      <c r="BT184" s="109"/>
      <c r="CC184" s="109"/>
      <c r="CL184" s="109"/>
      <c r="CU184" s="109"/>
      <c r="DD184" s="109"/>
      <c r="DM184" s="109"/>
      <c r="DV184" s="109"/>
      <c r="EE184" s="109"/>
      <c r="EN184" s="109"/>
      <c r="EW184" s="109"/>
      <c r="FF184" s="109"/>
      <c r="FO184" s="109"/>
      <c r="FX184" s="109"/>
      <c r="GG184" s="109"/>
      <c r="GP184" s="109"/>
      <c r="GY184" s="109"/>
      <c r="HH184" s="109"/>
    </row>
    <row r="185" spans="1:216" s="68" customFormat="1" ht="15">
      <c r="A185" s="366" t="s">
        <v>5</v>
      </c>
      <c r="B185" s="294" t="s">
        <v>11</v>
      </c>
      <c r="C185" s="9"/>
      <c r="D185" s="68" t="s">
        <v>3566</v>
      </c>
      <c r="E185" s="64">
        <f>UCIRanking!B72</f>
        <v>41939.875000000095</v>
      </c>
      <c r="F185" s="64">
        <v>54399.787500000079</v>
      </c>
      <c r="G185" s="64">
        <f t="shared" si="0"/>
        <v>-12459.912499999984</v>
      </c>
      <c r="I185" s="366" t="s">
        <v>5</v>
      </c>
      <c r="J185" s="294" t="s">
        <v>2252</v>
      </c>
      <c r="K185" s="368"/>
      <c r="L185" s="313" t="s">
        <v>2484</v>
      </c>
      <c r="M185" s="84" t="s">
        <v>3240</v>
      </c>
      <c r="N185" s="72">
        <f>$AEK$554</f>
        <v>21124.900000000009</v>
      </c>
      <c r="O185" s="326"/>
      <c r="R185" s="109"/>
      <c r="AA185" s="109"/>
      <c r="AS185" s="109"/>
      <c r="BB185" s="109"/>
      <c r="BK185" s="109"/>
      <c r="BT185" s="109"/>
      <c r="CC185" s="109"/>
      <c r="CL185" s="109"/>
      <c r="CU185" s="109"/>
      <c r="DD185" s="109"/>
      <c r="DM185" s="109"/>
      <c r="DV185" s="109"/>
      <c r="EE185" s="109"/>
      <c r="EN185" s="109"/>
      <c r="EW185" s="109"/>
      <c r="FF185" s="109"/>
      <c r="FO185" s="109"/>
      <c r="FX185" s="109"/>
      <c r="GG185" s="109"/>
      <c r="GP185" s="109"/>
      <c r="GY185" s="109"/>
      <c r="HH185" s="109"/>
    </row>
    <row r="186" spans="1:216" s="68" customFormat="1" ht="15">
      <c r="A186" s="366" t="s">
        <v>7</v>
      </c>
      <c r="B186" s="68" t="s">
        <v>141</v>
      </c>
      <c r="C186" s="9"/>
      <c r="D186" s="68" t="s">
        <v>3568</v>
      </c>
      <c r="E186" s="64">
        <f>UCIRanking!B141</f>
        <v>41556.074999999735</v>
      </c>
      <c r="F186" s="64">
        <v>53157.387499999721</v>
      </c>
      <c r="G186" s="64">
        <f t="shared" si="0"/>
        <v>-11601.312499999985</v>
      </c>
      <c r="I186" s="366" t="s">
        <v>7</v>
      </c>
      <c r="J186" s="294" t="s">
        <v>2254</v>
      </c>
      <c r="K186" s="369"/>
      <c r="L186" s="312" t="s">
        <v>2489</v>
      </c>
      <c r="M186" s="84" t="s">
        <v>3239</v>
      </c>
      <c r="N186" s="72">
        <f>$AGD$554</f>
        <v>20282.650000000001</v>
      </c>
      <c r="O186" s="54"/>
      <c r="R186" s="109"/>
      <c r="AA186" s="109"/>
      <c r="AS186" s="109"/>
      <c r="BB186" s="109"/>
      <c r="BK186" s="109"/>
      <c r="BT186" s="109"/>
      <c r="CC186" s="109"/>
      <c r="CL186" s="109"/>
      <c r="CU186" s="109"/>
      <c r="DD186" s="109"/>
      <c r="DM186" s="109"/>
      <c r="DV186" s="109"/>
      <c r="EE186" s="109"/>
      <c r="EN186" s="109"/>
      <c r="EW186" s="109"/>
      <c r="FF186" s="109"/>
      <c r="FO186" s="109"/>
      <c r="FX186" s="109"/>
      <c r="GG186" s="109"/>
      <c r="GP186" s="109"/>
      <c r="GY186" s="109"/>
      <c r="HH186" s="109"/>
    </row>
    <row r="187" spans="1:216" s="68" customFormat="1" ht="15">
      <c r="A187" s="366" t="s">
        <v>8</v>
      </c>
      <c r="B187" s="294" t="s">
        <v>17</v>
      </c>
      <c r="C187" s="9"/>
      <c r="D187" s="68" t="s">
        <v>3567</v>
      </c>
      <c r="E187" s="64">
        <f>UCIRanking!B105</f>
        <v>40350.812500000255</v>
      </c>
      <c r="F187" s="64">
        <v>53081.062500000284</v>
      </c>
      <c r="G187" s="64">
        <f t="shared" si="0"/>
        <v>-12730.250000000029</v>
      </c>
      <c r="I187" s="366" t="s">
        <v>8</v>
      </c>
      <c r="J187" s="294" t="s">
        <v>2258</v>
      </c>
      <c r="K187" s="368"/>
      <c r="L187" s="312" t="s">
        <v>2487</v>
      </c>
      <c r="M187" s="84" t="s">
        <v>3237</v>
      </c>
      <c r="N187" s="72">
        <f>$AFL$554</f>
        <v>19812.199999999993</v>
      </c>
      <c r="O187" s="326"/>
      <c r="R187" s="109"/>
      <c r="AA187" s="109"/>
      <c r="AS187" s="109"/>
      <c r="BB187" s="109"/>
      <c r="BK187" s="109"/>
      <c r="BT187" s="109"/>
      <c r="CC187" s="109"/>
      <c r="CL187" s="109"/>
      <c r="CU187" s="109"/>
      <c r="DD187" s="109"/>
      <c r="DM187" s="109"/>
      <c r="DV187" s="109"/>
      <c r="EE187" s="109"/>
      <c r="EN187" s="109"/>
      <c r="EW187" s="109"/>
      <c r="FF187" s="109"/>
      <c r="FO187" s="109"/>
      <c r="FX187" s="109"/>
      <c r="GG187" s="109"/>
      <c r="GP187" s="109"/>
      <c r="GY187" s="109"/>
      <c r="HH187" s="109"/>
    </row>
    <row r="188" spans="1:216" s="68" customFormat="1" ht="15">
      <c r="A188" s="366" t="s">
        <v>10</v>
      </c>
      <c r="B188" s="68" t="s">
        <v>155</v>
      </c>
      <c r="C188" s="9"/>
      <c r="D188" s="68" t="s">
        <v>3569</v>
      </c>
      <c r="E188" s="64">
        <f>UCIRanking!B291</f>
        <v>41277.437499999753</v>
      </c>
      <c r="F188" s="64">
        <v>52368.399999999747</v>
      </c>
      <c r="G188" s="64">
        <f t="shared" si="0"/>
        <v>-11090.962499999994</v>
      </c>
      <c r="I188" s="366" t="s">
        <v>10</v>
      </c>
      <c r="J188" s="294" t="s">
        <v>2259</v>
      </c>
      <c r="K188" s="369"/>
      <c r="L188" s="312" t="s">
        <v>2488</v>
      </c>
      <c r="M188" s="84" t="s">
        <v>3241</v>
      </c>
      <c r="N188" s="72">
        <f>$AFU$554</f>
        <v>19548.05</v>
      </c>
      <c r="O188" s="326"/>
      <c r="R188" s="109"/>
      <c r="AA188" s="109"/>
      <c r="AS188" s="109"/>
      <c r="BB188" s="109"/>
      <c r="BK188" s="109"/>
      <c r="BT188" s="109"/>
      <c r="CC188" s="109"/>
      <c r="CL188" s="109"/>
      <c r="CU188" s="109"/>
      <c r="DD188" s="109"/>
      <c r="DM188" s="109"/>
      <c r="DV188" s="109"/>
      <c r="EE188" s="109"/>
      <c r="EN188" s="109"/>
      <c r="EW188" s="109"/>
      <c r="FF188" s="109"/>
      <c r="FO188" s="109"/>
      <c r="FX188" s="109"/>
      <c r="GG188" s="109"/>
      <c r="GP188" s="109"/>
      <c r="GY188" s="109"/>
      <c r="HH188" s="109"/>
    </row>
    <row r="189" spans="1:216" s="68" customFormat="1" ht="15">
      <c r="A189" s="366" t="s">
        <v>12</v>
      </c>
      <c r="B189" s="294" t="s">
        <v>33</v>
      </c>
      <c r="C189" s="9"/>
      <c r="D189" s="68" t="s">
        <v>3571</v>
      </c>
      <c r="E189" s="64">
        <f>UCIRanking!B261</f>
        <v>40343.575000000077</v>
      </c>
      <c r="F189" s="64">
        <v>52198.662500000049</v>
      </c>
      <c r="G189" s="64">
        <f t="shared" si="0"/>
        <v>-11855.087499999972</v>
      </c>
      <c r="I189" s="300" t="s">
        <v>12</v>
      </c>
      <c r="J189" s="294" t="s">
        <v>2281</v>
      </c>
      <c r="K189" s="368"/>
      <c r="L189" s="312" t="s">
        <v>2491</v>
      </c>
      <c r="M189" s="84" t="s">
        <v>3242</v>
      </c>
      <c r="N189" s="72">
        <f>$AGV$554</f>
        <v>19465.600000000002</v>
      </c>
      <c r="O189" s="54"/>
      <c r="R189" s="109"/>
      <c r="AA189" s="109"/>
      <c r="AS189" s="109"/>
      <c r="BB189" s="109"/>
      <c r="BK189" s="109"/>
      <c r="BT189" s="109"/>
      <c r="CC189" s="109"/>
      <c r="CL189" s="109"/>
      <c r="CU189" s="109"/>
      <c r="DD189" s="109"/>
      <c r="DM189" s="109"/>
      <c r="DV189" s="109"/>
      <c r="EE189" s="109"/>
      <c r="EN189" s="109"/>
      <c r="EW189" s="109"/>
      <c r="FF189" s="109"/>
      <c r="FO189" s="109"/>
      <c r="FX189" s="109"/>
      <c r="GG189" s="109"/>
      <c r="GP189" s="109"/>
      <c r="GY189" s="109"/>
      <c r="HH189" s="109"/>
    </row>
    <row r="190" spans="1:216" s="68" customFormat="1" ht="15">
      <c r="A190" s="366" t="s">
        <v>14</v>
      </c>
      <c r="B190" s="28" t="s">
        <v>142</v>
      </c>
      <c r="C190" s="9"/>
      <c r="D190" s="68" t="s">
        <v>3570</v>
      </c>
      <c r="E190" s="64">
        <f>UCIRanking!B207</f>
        <v>40200.624999999927</v>
      </c>
      <c r="F190" s="64">
        <v>51898.312499999876</v>
      </c>
      <c r="G190" s="64">
        <f t="shared" si="0"/>
        <v>-11697.687499999949</v>
      </c>
      <c r="I190" s="300" t="s">
        <v>14</v>
      </c>
      <c r="J190" s="294" t="s">
        <v>2260</v>
      </c>
      <c r="K190" s="368"/>
      <c r="L190" s="313" t="s">
        <v>2483</v>
      </c>
      <c r="M190" s="84" t="s">
        <v>3239</v>
      </c>
      <c r="N190" s="72">
        <f>$AEB$554</f>
        <v>18706.899999999994</v>
      </c>
      <c r="O190" s="326"/>
      <c r="R190" s="109"/>
      <c r="AA190" s="109"/>
      <c r="AS190" s="109"/>
      <c r="BB190" s="109"/>
      <c r="BK190" s="109"/>
      <c r="BT190" s="109"/>
      <c r="CC190" s="109"/>
      <c r="CL190" s="109"/>
      <c r="CU190" s="109"/>
      <c r="DD190" s="109"/>
      <c r="DM190" s="109"/>
      <c r="DV190" s="109"/>
      <c r="EE190" s="109"/>
      <c r="EN190" s="109"/>
      <c r="EW190" s="109"/>
      <c r="FF190" s="109"/>
      <c r="FO190" s="109"/>
      <c r="FX190" s="109"/>
      <c r="GG190" s="109"/>
      <c r="GP190" s="109"/>
      <c r="GY190" s="109"/>
      <c r="HH190" s="109"/>
    </row>
    <row r="191" spans="1:216" s="68" customFormat="1" ht="15">
      <c r="A191" s="366" t="s">
        <v>16</v>
      </c>
      <c r="B191" s="294" t="s">
        <v>25</v>
      </c>
      <c r="C191" s="9"/>
      <c r="D191" s="68" t="s">
        <v>3572</v>
      </c>
      <c r="E191" s="64">
        <f>UCIRanking!B165</f>
        <v>40151.500000000102</v>
      </c>
      <c r="F191" s="64">
        <v>51219.637500000114</v>
      </c>
      <c r="G191" s="64">
        <f t="shared" si="0"/>
        <v>-11068.137500000012</v>
      </c>
      <c r="I191" s="300" t="s">
        <v>16</v>
      </c>
      <c r="J191" s="294" t="s">
        <v>2256</v>
      </c>
      <c r="K191" s="368"/>
      <c r="L191" s="312" t="s">
        <v>2486</v>
      </c>
      <c r="M191" s="84" t="s">
        <v>3236</v>
      </c>
      <c r="N191" s="72">
        <f>$AFC$554</f>
        <v>16767.899999999998</v>
      </c>
      <c r="O191" s="54"/>
      <c r="R191" s="109"/>
      <c r="AA191" s="109"/>
      <c r="AS191" s="109"/>
      <c r="BB191" s="109"/>
      <c r="BK191" s="109"/>
      <c r="BT191" s="109"/>
      <c r="CC191" s="109"/>
      <c r="CL191" s="109"/>
      <c r="CU191" s="109"/>
      <c r="DD191" s="109"/>
      <c r="DM191" s="109"/>
      <c r="DV191" s="109"/>
      <c r="EE191" s="109"/>
      <c r="EN191" s="109"/>
      <c r="EW191" s="109"/>
      <c r="FF191" s="109"/>
      <c r="FO191" s="109"/>
      <c r="FX191" s="109"/>
      <c r="GG191" s="109"/>
      <c r="GP191" s="109"/>
      <c r="GY191" s="109"/>
      <c r="HH191" s="109"/>
    </row>
    <row r="192" spans="1:216" s="68" customFormat="1" ht="15">
      <c r="A192" s="366" t="s">
        <v>18</v>
      </c>
      <c r="B192" s="28" t="s">
        <v>143</v>
      </c>
      <c r="C192" s="9"/>
      <c r="D192" s="68" t="s">
        <v>3574</v>
      </c>
      <c r="E192" s="64">
        <f>UCIRanking!B273</f>
        <v>38709.537500000086</v>
      </c>
      <c r="F192" s="64">
        <v>50376.925000000134</v>
      </c>
      <c r="G192" s="64">
        <f t="shared" si="0"/>
        <v>-11667.387500000048</v>
      </c>
      <c r="I192" s="300" t="s">
        <v>18</v>
      </c>
      <c r="J192" s="294" t="s">
        <v>2253</v>
      </c>
      <c r="K192" s="368"/>
      <c r="L192" s="312" t="s">
        <v>2485</v>
      </c>
      <c r="M192" s="84" t="s">
        <v>3236</v>
      </c>
      <c r="N192" s="72">
        <f>$AET$554</f>
        <v>16509.8</v>
      </c>
      <c r="O192" s="54"/>
      <c r="R192" s="109"/>
      <c r="AA192" s="109"/>
      <c r="AS192" s="109"/>
      <c r="BB192" s="109"/>
      <c r="BK192" s="109"/>
      <c r="BT192" s="109"/>
      <c r="CC192" s="109"/>
      <c r="CL192" s="109"/>
      <c r="CU192" s="109"/>
      <c r="DD192" s="109"/>
      <c r="DM192" s="109"/>
      <c r="DV192" s="109"/>
      <c r="EE192" s="109"/>
      <c r="EN192" s="109"/>
      <c r="EW192" s="109"/>
      <c r="FF192" s="109"/>
      <c r="FO192" s="109"/>
      <c r="FX192" s="109"/>
      <c r="GG192" s="109"/>
      <c r="GP192" s="109"/>
      <c r="GY192" s="109"/>
      <c r="HH192" s="109"/>
    </row>
    <row r="193" spans="1:216" s="68" customFormat="1" ht="15">
      <c r="A193" s="366" t="s">
        <v>20</v>
      </c>
      <c r="B193" s="294" t="s">
        <v>39</v>
      </c>
      <c r="C193" s="109"/>
      <c r="D193" s="68" t="s">
        <v>3573</v>
      </c>
      <c r="E193" s="64">
        <f>UCIRanking!B279</f>
        <v>38074.624999999978</v>
      </c>
      <c r="F193" s="64">
        <v>50357.812499999956</v>
      </c>
      <c r="G193" s="64">
        <f t="shared" si="0"/>
        <v>-12283.187499999978</v>
      </c>
      <c r="I193" s="300" t="s">
        <v>20</v>
      </c>
      <c r="J193" s="294" t="s">
        <v>2284</v>
      </c>
      <c r="K193" s="368"/>
      <c r="L193" s="313" t="s">
        <v>2197</v>
      </c>
      <c r="M193" s="84" t="s">
        <v>3236</v>
      </c>
      <c r="N193" s="72">
        <f>$ADA$554</f>
        <v>16378.65</v>
      </c>
      <c r="O193" s="54"/>
      <c r="R193" s="109"/>
      <c r="AA193" s="109"/>
      <c r="AS193" s="109"/>
      <c r="BB193" s="109"/>
      <c r="BK193" s="109"/>
      <c r="BT193" s="109"/>
      <c r="CC193" s="109"/>
      <c r="CL193" s="109"/>
      <c r="CU193" s="109"/>
      <c r="DD193" s="109"/>
      <c r="DM193" s="109"/>
      <c r="DV193" s="109"/>
      <c r="EE193" s="109"/>
      <c r="EN193" s="109"/>
      <c r="EW193" s="109"/>
      <c r="FF193" s="109"/>
      <c r="FO193" s="109"/>
      <c r="FX193" s="109"/>
      <c r="GG193" s="109"/>
      <c r="GP193" s="109"/>
      <c r="GY193" s="109"/>
      <c r="HH193" s="109"/>
    </row>
    <row r="194" spans="1:216" s="68" customFormat="1" ht="15">
      <c r="A194" s="366" t="s">
        <v>22</v>
      </c>
      <c r="B194" s="294" t="s">
        <v>37</v>
      </c>
      <c r="C194" s="9"/>
      <c r="D194" s="68" t="s">
        <v>3575</v>
      </c>
      <c r="E194" s="64">
        <f>UCIRanking!B270</f>
        <v>38430.766249999899</v>
      </c>
      <c r="F194" s="64">
        <v>50026.429999999913</v>
      </c>
      <c r="G194" s="64">
        <f t="shared" si="0"/>
        <v>-11595.663750000014</v>
      </c>
      <c r="I194" s="300" t="s">
        <v>22</v>
      </c>
      <c r="J194" s="294" t="s">
        <v>2283</v>
      </c>
      <c r="L194" s="312" t="s">
        <v>2492</v>
      </c>
      <c r="M194" s="84" t="s">
        <v>3242</v>
      </c>
      <c r="N194" s="72">
        <f>$AHE$554</f>
        <v>15198.7</v>
      </c>
      <c r="R194" s="109"/>
      <c r="AA194" s="109"/>
      <c r="AS194" s="109"/>
      <c r="BB194" s="109"/>
      <c r="BK194" s="109"/>
      <c r="BT194" s="109"/>
      <c r="CC194" s="109"/>
      <c r="CL194" s="109"/>
      <c r="CU194" s="109"/>
      <c r="DD194" s="109"/>
      <c r="DM194" s="109"/>
      <c r="DV194" s="109"/>
      <c r="EE194" s="109"/>
      <c r="EN194" s="109"/>
      <c r="EW194" s="109"/>
      <c r="FF194" s="109"/>
      <c r="FO194" s="109"/>
      <c r="FX194" s="109"/>
      <c r="GG194" s="109"/>
      <c r="GP194" s="109"/>
      <c r="GY194" s="109"/>
      <c r="HH194" s="109"/>
    </row>
    <row r="195" spans="1:216" s="68" customFormat="1" ht="15">
      <c r="A195" s="366" t="s">
        <v>24</v>
      </c>
      <c r="B195" s="68" t="s">
        <v>850</v>
      </c>
      <c r="C195" s="109"/>
      <c r="D195" s="68" t="s">
        <v>3579</v>
      </c>
      <c r="E195" s="64">
        <f>UCIRanking!B216</f>
        <v>40251.312499999884</v>
      </c>
      <c r="F195" s="64">
        <v>48495.124999999898</v>
      </c>
      <c r="G195" s="64">
        <f t="shared" si="0"/>
        <v>-8243.8125000000146</v>
      </c>
      <c r="R195" s="109"/>
      <c r="AA195" s="109"/>
      <c r="AS195" s="109"/>
      <c r="BB195" s="109"/>
      <c r="BK195" s="109"/>
      <c r="BT195" s="109"/>
      <c r="CC195" s="109"/>
      <c r="CL195" s="109"/>
      <c r="CU195" s="109"/>
      <c r="DD195" s="109"/>
      <c r="DM195" s="109"/>
      <c r="DV195" s="109"/>
      <c r="EE195" s="109"/>
      <c r="EN195" s="109"/>
      <c r="EW195" s="109"/>
      <c r="FF195" s="109"/>
      <c r="FO195" s="109"/>
      <c r="FX195" s="109"/>
      <c r="GG195" s="109"/>
      <c r="GP195" s="109"/>
      <c r="GY195" s="109"/>
      <c r="HH195" s="109"/>
    </row>
    <row r="196" spans="1:216" s="68" customFormat="1" ht="15">
      <c r="A196" s="366" t="s">
        <v>26</v>
      </c>
      <c r="B196" s="294" t="s">
        <v>9</v>
      </c>
      <c r="C196" s="9"/>
      <c r="D196" s="68" t="s">
        <v>3576</v>
      </c>
      <c r="E196" s="64">
        <f>UCIRanking!B66</f>
        <v>36104.850000000122</v>
      </c>
      <c r="F196" s="64">
        <v>48149.137500000194</v>
      </c>
      <c r="G196" s="64">
        <f t="shared" si="0"/>
        <v>-12044.287500000071</v>
      </c>
      <c r="AA196" s="109"/>
      <c r="AS196" s="109"/>
      <c r="BB196" s="109"/>
      <c r="BK196" s="109"/>
      <c r="BT196" s="109"/>
      <c r="CC196" s="109"/>
      <c r="CL196" s="109"/>
      <c r="CU196" s="109"/>
      <c r="DD196" s="109"/>
      <c r="DM196" s="109"/>
      <c r="DV196" s="109"/>
      <c r="EE196" s="109"/>
      <c r="EN196" s="109"/>
      <c r="EW196" s="109"/>
      <c r="FF196" s="109"/>
      <c r="FO196" s="109"/>
      <c r="FX196" s="109"/>
      <c r="GG196" s="109"/>
      <c r="GP196" s="109"/>
      <c r="GY196" s="109"/>
      <c r="HH196" s="109"/>
    </row>
    <row r="197" spans="1:216" s="68" customFormat="1" ht="15">
      <c r="A197" s="366" t="s">
        <v>28</v>
      </c>
      <c r="B197" s="68" t="s">
        <v>153</v>
      </c>
      <c r="C197" s="9"/>
      <c r="D197" s="68" t="s">
        <v>3578</v>
      </c>
      <c r="E197" s="64">
        <f>UCIRanking!B57</f>
        <v>37123.150000000038</v>
      </c>
      <c r="F197" s="64">
        <v>47760.650000000052</v>
      </c>
      <c r="G197" s="64">
        <f t="shared" si="0"/>
        <v>-10637.500000000015</v>
      </c>
      <c r="J197" s="130" t="s">
        <v>2211</v>
      </c>
      <c r="O197" s="54"/>
      <c r="AA197" s="109"/>
      <c r="AS197" s="109"/>
      <c r="BB197" s="109"/>
      <c r="BK197" s="109"/>
      <c r="BT197" s="109"/>
      <c r="CC197" s="109"/>
      <c r="CL197" s="109"/>
      <c r="CU197" s="109"/>
      <c r="DD197" s="109"/>
      <c r="DM197" s="109"/>
      <c r="DV197" s="109"/>
      <c r="EE197" s="109"/>
      <c r="EN197" s="109"/>
      <c r="EW197" s="109"/>
      <c r="FF197" s="109"/>
      <c r="FO197" s="109"/>
      <c r="FX197" s="109"/>
      <c r="GG197" s="109"/>
      <c r="GP197" s="109"/>
      <c r="GY197" s="109"/>
      <c r="HH197" s="109"/>
    </row>
    <row r="198" spans="1:216" s="68" customFormat="1" ht="15">
      <c r="A198" s="366" t="s">
        <v>30</v>
      </c>
      <c r="B198" s="68" t="s">
        <v>871</v>
      </c>
      <c r="C198" s="109"/>
      <c r="D198" s="68" t="s">
        <v>3582</v>
      </c>
      <c r="E198" s="64">
        <f>UCIRanking!B129</f>
        <v>40100.762499999837</v>
      </c>
      <c r="F198" s="64">
        <v>47393.674999999799</v>
      </c>
      <c r="G198" s="64">
        <f t="shared" si="0"/>
        <v>-7292.9124999999622</v>
      </c>
      <c r="L198" s="370"/>
      <c r="N198" s="370" t="s">
        <v>40</v>
      </c>
      <c r="O198" s="54"/>
      <c r="R198" s="109"/>
      <c r="AA198" s="109"/>
      <c r="AS198" s="109"/>
      <c r="BB198" s="109"/>
      <c r="BK198" s="109"/>
      <c r="BT198" s="109"/>
      <c r="CC198" s="109"/>
      <c r="CL198" s="109"/>
      <c r="CU198" s="109"/>
      <c r="DD198" s="109"/>
      <c r="DM198" s="109"/>
      <c r="DV198" s="109"/>
      <c r="EE198" s="109"/>
      <c r="EN198" s="109"/>
      <c r="EW198" s="109"/>
      <c r="FF198" s="109"/>
      <c r="FO198" s="109"/>
      <c r="FX198" s="109"/>
      <c r="GG198" s="109"/>
      <c r="GP198" s="109"/>
      <c r="GY198" s="109"/>
      <c r="HH198" s="109"/>
    </row>
    <row r="199" spans="1:216" s="68" customFormat="1" ht="15">
      <c r="A199" s="366" t="s">
        <v>32</v>
      </c>
      <c r="B199" s="68" t="s">
        <v>820</v>
      </c>
      <c r="C199" s="9"/>
      <c r="D199" s="68" t="s">
        <v>3584</v>
      </c>
      <c r="E199" s="64">
        <f>UCIRanking!B222</f>
        <v>39445.837499999929</v>
      </c>
      <c r="F199" s="64">
        <v>47142.524999999936</v>
      </c>
      <c r="G199" s="64">
        <f t="shared" si="0"/>
        <v>-7696.6875000000073</v>
      </c>
      <c r="I199" s="366" t="s">
        <v>0</v>
      </c>
      <c r="J199" s="68" t="s">
        <v>1853</v>
      </c>
      <c r="L199" s="54"/>
      <c r="N199" s="72">
        <f>SUM($AH$554+$OV$554+$HF$554+$HO$554+$BR$554+$LS$554+$CA$554+$DK$554)</f>
        <v>182646.05000000005</v>
      </c>
      <c r="O199" s="68" t="s">
        <v>1858</v>
      </c>
      <c r="R199" s="109"/>
      <c r="AA199" s="109"/>
      <c r="AS199" s="109"/>
      <c r="BB199" s="109"/>
      <c r="BK199" s="109"/>
      <c r="BT199" s="109"/>
      <c r="CC199" s="109"/>
      <c r="CL199" s="109"/>
      <c r="CU199" s="109"/>
      <c r="DD199" s="109"/>
      <c r="DM199" s="109"/>
      <c r="DV199" s="109"/>
      <c r="EE199" s="109"/>
      <c r="EN199" s="109"/>
      <c r="EW199" s="109"/>
      <c r="FF199" s="109"/>
      <c r="FO199" s="109"/>
      <c r="FX199" s="109"/>
      <c r="GG199" s="109"/>
      <c r="GP199" s="109"/>
      <c r="GY199" s="109"/>
      <c r="HH199" s="109"/>
    </row>
    <row r="200" spans="1:216" s="68" customFormat="1" ht="15">
      <c r="A200" s="366" t="s">
        <v>34</v>
      </c>
      <c r="B200" s="294" t="s">
        <v>27</v>
      </c>
      <c r="C200" s="9"/>
      <c r="D200" s="68" t="s">
        <v>3581</v>
      </c>
      <c r="E200" s="64">
        <f>UCIRanking!B192</f>
        <v>36899.574999999393</v>
      </c>
      <c r="F200" s="64">
        <v>46906.574999999357</v>
      </c>
      <c r="G200" s="64">
        <f t="shared" si="0"/>
        <v>-10006.999999999964</v>
      </c>
      <c r="I200" s="366" t="s">
        <v>2</v>
      </c>
      <c r="J200" s="68" t="s">
        <v>2493</v>
      </c>
      <c r="L200" s="54"/>
      <c r="N200" s="72">
        <f>SUM($SH$554+$MK$554+$DT$554+$IP$554+$YN$554+$JH$554+$Y$554+$CJ$554)</f>
        <v>180711.65000000002</v>
      </c>
      <c r="O200" s="68" t="s">
        <v>3243</v>
      </c>
      <c r="R200" s="109"/>
      <c r="AA200" s="109"/>
      <c r="AS200" s="109"/>
      <c r="BB200" s="109"/>
      <c r="BK200" s="109"/>
      <c r="BT200" s="109"/>
      <c r="CC200" s="109"/>
      <c r="CL200" s="109"/>
      <c r="CU200" s="109"/>
      <c r="DD200" s="109"/>
      <c r="DM200" s="109"/>
      <c r="DV200" s="109"/>
      <c r="EE200" s="109"/>
      <c r="EN200" s="109"/>
      <c r="EW200" s="109"/>
      <c r="FF200" s="109"/>
      <c r="FO200" s="109"/>
      <c r="FX200" s="109"/>
      <c r="GG200" s="109"/>
      <c r="GP200" s="109"/>
      <c r="GY200" s="109"/>
      <c r="HH200" s="109"/>
    </row>
    <row r="201" spans="1:216" s="68" customFormat="1" ht="15">
      <c r="A201" s="366" t="s">
        <v>36</v>
      </c>
      <c r="B201" s="294" t="s">
        <v>23</v>
      </c>
      <c r="C201" s="224"/>
      <c r="D201" s="68" t="s">
        <v>3583</v>
      </c>
      <c r="E201" s="64">
        <f>UCIRanking!B162</f>
        <v>36141.100000000282</v>
      </c>
      <c r="F201" s="64">
        <v>46450.787500000304</v>
      </c>
      <c r="G201" s="64">
        <f t="shared" si="0"/>
        <v>-10309.687500000022</v>
      </c>
      <c r="I201" s="366" t="s">
        <v>3</v>
      </c>
      <c r="J201" s="68" t="s">
        <v>1852</v>
      </c>
      <c r="L201" s="54"/>
      <c r="N201" s="72">
        <f>SUM($WL$554+$AZ$554+$JQ$554+$KR$554+$NL$554+$IY$554+$P$554+$BI$554)</f>
        <v>178306.75</v>
      </c>
      <c r="O201" s="68" t="s">
        <v>3251</v>
      </c>
      <c r="R201" s="109"/>
      <c r="AA201" s="109"/>
      <c r="AS201" s="109"/>
      <c r="BB201" s="109"/>
      <c r="BK201" s="109"/>
      <c r="BT201" s="109"/>
      <c r="CC201" s="109"/>
      <c r="CL201" s="109"/>
      <c r="CU201" s="109"/>
      <c r="DD201" s="109"/>
      <c r="DM201" s="109"/>
      <c r="DV201" s="109"/>
      <c r="EE201" s="109"/>
      <c r="EN201" s="109"/>
      <c r="EW201" s="109"/>
      <c r="FF201" s="109"/>
      <c r="FO201" s="109"/>
      <c r="FX201" s="109"/>
      <c r="GG201" s="109"/>
      <c r="GP201" s="109"/>
      <c r="GY201" s="109"/>
      <c r="HH201" s="109"/>
    </row>
    <row r="202" spans="1:216" s="68" customFormat="1" ht="15">
      <c r="A202" s="366" t="s">
        <v>38</v>
      </c>
      <c r="B202" s="68" t="s">
        <v>854</v>
      </c>
      <c r="C202" s="9"/>
      <c r="D202" s="68" t="s">
        <v>3590</v>
      </c>
      <c r="E202" s="64">
        <f>UCIRanking!B87</f>
        <v>38563.499999999811</v>
      </c>
      <c r="F202" s="64">
        <v>46164.224999999802</v>
      </c>
      <c r="G202" s="64">
        <f t="shared" si="0"/>
        <v>-7600.7249999999913</v>
      </c>
      <c r="I202" s="366" t="s">
        <v>5</v>
      </c>
      <c r="J202" s="68" t="s">
        <v>1854</v>
      </c>
      <c r="L202" s="54"/>
      <c r="N202" s="72">
        <f>SUM($SZ$554+$AGD$554+$XD$554+$PN$554+$RG$554+$RY$554+$PW$554+$AEB$554)</f>
        <v>177481.05</v>
      </c>
      <c r="O202" s="68" t="s">
        <v>3246</v>
      </c>
      <c r="R202" s="109"/>
      <c r="AA202" s="109"/>
      <c r="AS202" s="109"/>
      <c r="BB202" s="109"/>
      <c r="BK202" s="109"/>
      <c r="BT202" s="109"/>
      <c r="CC202" s="109"/>
      <c r="CL202" s="109"/>
      <c r="CU202" s="109"/>
      <c r="DD202" s="109"/>
      <c r="DM202" s="109"/>
      <c r="DV202" s="109"/>
      <c r="EE202" s="109"/>
      <c r="EN202" s="109"/>
      <c r="EW202" s="109"/>
      <c r="FF202" s="109"/>
      <c r="FO202" s="109"/>
      <c r="FX202" s="109"/>
      <c r="GG202" s="109"/>
      <c r="GP202" s="109"/>
      <c r="GY202" s="109"/>
      <c r="HH202" s="109"/>
    </row>
    <row r="203" spans="1:216" s="68" customFormat="1" ht="15">
      <c r="A203" s="366" t="s">
        <v>145</v>
      </c>
      <c r="B203" s="68" t="s">
        <v>162</v>
      </c>
      <c r="C203" s="9"/>
      <c r="D203" s="68" t="s">
        <v>3587</v>
      </c>
      <c r="E203" s="64">
        <f>UCIRanking!B114</f>
        <v>35873.287499999911</v>
      </c>
      <c r="F203" s="64">
        <v>46016.624999999913</v>
      </c>
      <c r="G203" s="64">
        <f t="shared" si="0"/>
        <v>-10143.337500000001</v>
      </c>
      <c r="I203" s="366" t="s">
        <v>7</v>
      </c>
      <c r="J203" s="68" t="s">
        <v>1855</v>
      </c>
      <c r="L203" s="54"/>
      <c r="N203" s="72">
        <f>SUM($MB$554+$PE$554+$QF$554+$AQ$554+$AFL$554+$EU$554+$ADJ$554+$KI$554)</f>
        <v>177779.1</v>
      </c>
      <c r="O203" s="68" t="s">
        <v>3247</v>
      </c>
      <c r="R203" s="109"/>
      <c r="AA203" s="109"/>
      <c r="AS203" s="109"/>
      <c r="BB203" s="109"/>
      <c r="BK203" s="109"/>
      <c r="BT203" s="109"/>
      <c r="CC203" s="109"/>
      <c r="CL203" s="109"/>
      <c r="CU203" s="109"/>
      <c r="DD203" s="109"/>
      <c r="DM203" s="109"/>
      <c r="DV203" s="109"/>
      <c r="EE203" s="109"/>
      <c r="EN203" s="109"/>
      <c r="EW203" s="109"/>
      <c r="FF203" s="109"/>
      <c r="FO203" s="109"/>
      <c r="FX203" s="109"/>
      <c r="GG203" s="109"/>
      <c r="GP203" s="109"/>
      <c r="GY203" s="109"/>
      <c r="HH203" s="109"/>
    </row>
    <row r="204" spans="1:216" s="68" customFormat="1" ht="15">
      <c r="A204" s="366" t="s">
        <v>146</v>
      </c>
      <c r="B204" s="68" t="s">
        <v>819</v>
      </c>
      <c r="C204" s="9"/>
      <c r="D204" s="68" t="s">
        <v>3589</v>
      </c>
      <c r="E204" s="64">
        <f>UCIRanking!B225</f>
        <v>38284.500000000211</v>
      </c>
      <c r="F204" s="64">
        <v>45889.775000000198</v>
      </c>
      <c r="G204" s="64">
        <f t="shared" si="0"/>
        <v>-7605.2749999999869</v>
      </c>
      <c r="I204" s="366" t="s">
        <v>8</v>
      </c>
      <c r="J204" s="68" t="s">
        <v>2495</v>
      </c>
      <c r="L204" s="54"/>
      <c r="N204" s="72">
        <f>SUM($TI$554+$G$554+$AFU$554+$JZ$554+$NU$554+$DB$554+$QX$554+$NC$554)</f>
        <v>177290.69999999998</v>
      </c>
      <c r="O204" s="68" t="s">
        <v>3245</v>
      </c>
      <c r="R204" s="109"/>
      <c r="AA204" s="109"/>
      <c r="AS204" s="109"/>
      <c r="BB204" s="109"/>
      <c r="BK204" s="109"/>
      <c r="BT204" s="109"/>
      <c r="CC204" s="109"/>
      <c r="CL204" s="109"/>
      <c r="CU204" s="109"/>
      <c r="DD204" s="109"/>
      <c r="DM204" s="109"/>
      <c r="DV204" s="109"/>
      <c r="EE204" s="109"/>
      <c r="EN204" s="109"/>
      <c r="EW204" s="109"/>
      <c r="FF204" s="109"/>
      <c r="FO204" s="109"/>
      <c r="FX204" s="109"/>
      <c r="GG204" s="109"/>
      <c r="GP204" s="109"/>
      <c r="GY204" s="109"/>
      <c r="HH204" s="109"/>
    </row>
    <row r="205" spans="1:216" s="68" customFormat="1" ht="15">
      <c r="A205" s="300" t="s">
        <v>147</v>
      </c>
      <c r="B205" s="68" t="s">
        <v>849</v>
      </c>
      <c r="C205" s="9"/>
      <c r="D205" s="68" t="s">
        <v>3585</v>
      </c>
      <c r="E205" s="64">
        <f>UCIRanking!B195</f>
        <v>38297.587499999783</v>
      </c>
      <c r="F205" s="64">
        <v>45884.824999999822</v>
      </c>
      <c r="G205" s="64">
        <f t="shared" si="0"/>
        <v>-7587.2375000000393</v>
      </c>
      <c r="I205" s="366" t="s">
        <v>10</v>
      </c>
      <c r="J205" s="68" t="s">
        <v>2494</v>
      </c>
      <c r="L205" s="54"/>
      <c r="N205" s="72">
        <f>SUM($VT$554+$ADS$554+$HX$554+$AGM$554+$GW$554+$GN$554+$YE$554+$VB$554)</f>
        <v>175022.89999999997</v>
      </c>
      <c r="O205" s="68" t="s">
        <v>3244</v>
      </c>
      <c r="R205" s="109"/>
      <c r="AA205" s="109"/>
      <c r="AS205" s="109"/>
      <c r="BB205" s="109"/>
      <c r="BK205" s="109"/>
      <c r="BT205" s="109"/>
      <c r="CC205" s="109"/>
      <c r="CL205" s="109"/>
      <c r="CU205" s="109"/>
      <c r="DD205" s="109"/>
      <c r="DM205" s="109"/>
      <c r="DV205" s="109"/>
      <c r="EE205" s="109"/>
      <c r="EN205" s="109"/>
      <c r="EW205" s="109"/>
      <c r="FF205" s="109"/>
      <c r="FO205" s="109"/>
      <c r="FX205" s="109"/>
      <c r="GG205" s="109"/>
      <c r="GP205" s="109"/>
      <c r="GY205" s="109"/>
      <c r="HH205" s="109"/>
    </row>
    <row r="206" spans="1:216" s="68" customFormat="1" ht="15">
      <c r="A206" s="366" t="s">
        <v>151</v>
      </c>
      <c r="B206" s="294" t="s">
        <v>15</v>
      </c>
      <c r="C206" s="9"/>
      <c r="D206" s="68" t="s">
        <v>3586</v>
      </c>
      <c r="E206" s="64">
        <f>UCIRanking!B99</f>
        <v>35742.649999999572</v>
      </c>
      <c r="F206" s="64">
        <v>45692.187499999527</v>
      </c>
      <c r="G206" s="64">
        <f t="shared" si="0"/>
        <v>-9949.5374999999549</v>
      </c>
      <c r="I206" s="366" t="s">
        <v>12</v>
      </c>
      <c r="J206" s="68" t="s">
        <v>2498</v>
      </c>
      <c r="L206" s="54"/>
      <c r="N206" s="72">
        <f>SUM($WU$554+$AEK$554+$SQ$554+$FV$554+$GE$554+$LA$554+$IG$554+$CS$554)</f>
        <v>171736.75000000006</v>
      </c>
      <c r="O206" s="68" t="s">
        <v>3249</v>
      </c>
      <c r="R206" s="109"/>
      <c r="AA206" s="109"/>
      <c r="AS206" s="109"/>
      <c r="BB206" s="109"/>
      <c r="BK206" s="109"/>
      <c r="BT206" s="109"/>
      <c r="CC206" s="109"/>
      <c r="CL206" s="109"/>
      <c r="CU206" s="109"/>
      <c r="DD206" s="109"/>
      <c r="DM206" s="109"/>
      <c r="DV206" s="109"/>
      <c r="EE206" s="109"/>
      <c r="EN206" s="109"/>
      <c r="EW206" s="109"/>
      <c r="FF206" s="109"/>
      <c r="FO206" s="109"/>
      <c r="FX206" s="109"/>
      <c r="GG206" s="109"/>
      <c r="GP206" s="109"/>
      <c r="GY206" s="109"/>
      <c r="HH206" s="109"/>
    </row>
    <row r="207" spans="1:216" s="68" customFormat="1" ht="15">
      <c r="A207" s="366" t="s">
        <v>157</v>
      </c>
      <c r="B207" s="68" t="s">
        <v>867</v>
      </c>
      <c r="C207" s="9"/>
      <c r="D207" s="68" t="s">
        <v>3588</v>
      </c>
      <c r="E207" s="64">
        <f>UCIRanking!B135</f>
        <v>37885.912499999831</v>
      </c>
      <c r="F207" s="64">
        <v>45612.187499999825</v>
      </c>
      <c r="G207" s="64">
        <f t="shared" si="0"/>
        <v>-7726.2749999999942</v>
      </c>
      <c r="I207" s="300" t="s">
        <v>14</v>
      </c>
      <c r="J207" s="68" t="s">
        <v>2496</v>
      </c>
      <c r="M207" s="72"/>
      <c r="N207" s="72">
        <f>SUM($XV$554+$LJ$554+$TR$554+$UJ$554+$FM$554+$AGV$554+$AHE$554+$OM$554)</f>
        <v>149340.59999999998</v>
      </c>
      <c r="O207" s="68" t="s">
        <v>3250</v>
      </c>
      <c r="R207" s="109"/>
      <c r="AA207" s="109"/>
      <c r="AS207" s="109"/>
      <c r="BB207" s="109"/>
      <c r="BK207" s="109"/>
      <c r="BT207" s="109"/>
      <c r="CC207" s="109"/>
      <c r="CL207" s="109"/>
      <c r="CU207" s="109"/>
      <c r="DD207" s="109"/>
      <c r="DM207" s="109"/>
      <c r="DV207" s="109"/>
      <c r="EE207" s="109"/>
      <c r="EN207" s="109"/>
      <c r="EW207" s="109"/>
      <c r="FF207" s="109"/>
      <c r="FO207" s="109"/>
      <c r="FX207" s="109"/>
      <c r="GG207" s="109"/>
      <c r="GP207" s="109"/>
      <c r="GY207" s="109"/>
      <c r="HH207" s="109"/>
    </row>
    <row r="208" spans="1:216" s="68" customFormat="1" ht="15">
      <c r="A208" s="366" t="s">
        <v>159</v>
      </c>
      <c r="B208" s="68" t="s">
        <v>828</v>
      </c>
      <c r="D208" s="68" t="s">
        <v>3592</v>
      </c>
      <c r="E208" s="64">
        <f>UCIRanking!B111</f>
        <v>37062.462500000278</v>
      </c>
      <c r="F208" s="64">
        <v>44941.312500000291</v>
      </c>
      <c r="G208" s="64">
        <f t="shared" si="0"/>
        <v>-7878.8500000000131</v>
      </c>
      <c r="I208" s="300" t="s">
        <v>16</v>
      </c>
      <c r="J208" s="68" t="s">
        <v>2497</v>
      </c>
      <c r="L208" s="54"/>
      <c r="N208" s="72">
        <f>SUM($ZO$554+$MT$554+$ADA$554+$OD$554+$EL$554+$AET$554+$QO$554+$AFC$554)</f>
        <v>142009.4</v>
      </c>
      <c r="O208" s="68" t="s">
        <v>3248</v>
      </c>
      <c r="R208" s="109"/>
      <c r="AA208" s="109"/>
      <c r="AS208" s="109"/>
      <c r="BB208" s="109"/>
      <c r="BK208" s="109"/>
      <c r="BT208" s="109"/>
      <c r="CC208" s="109"/>
      <c r="CL208" s="109"/>
      <c r="CU208" s="109"/>
      <c r="DD208" s="109"/>
      <c r="DM208" s="109"/>
      <c r="DV208" s="109"/>
      <c r="EE208" s="109"/>
      <c r="EN208" s="109"/>
      <c r="EW208" s="109"/>
      <c r="FF208" s="109"/>
      <c r="FO208" s="109"/>
      <c r="FX208" s="109"/>
      <c r="GG208" s="109"/>
      <c r="GP208" s="109"/>
      <c r="GY208" s="109"/>
      <c r="HH208" s="109"/>
    </row>
    <row r="209" spans="1:216" s="68" customFormat="1" ht="15">
      <c r="A209" s="366" t="s">
        <v>160</v>
      </c>
      <c r="B209" s="294" t="s">
        <v>6</v>
      </c>
      <c r="C209" s="9"/>
      <c r="D209" s="68" t="s">
        <v>3577</v>
      </c>
      <c r="E209" s="64">
        <f>UCIRanking!B51</f>
        <v>32373.987499999988</v>
      </c>
      <c r="F209" s="64">
        <v>44938.312500000007</v>
      </c>
      <c r="G209" s="64">
        <f t="shared" si="0"/>
        <v>-12564.325000000019</v>
      </c>
      <c r="R209" s="109"/>
      <c r="AA209" s="109"/>
      <c r="AS209" s="109"/>
      <c r="BB209" s="109"/>
      <c r="BK209" s="109"/>
      <c r="BT209" s="109"/>
      <c r="CC209" s="109"/>
      <c r="CL209" s="109"/>
      <c r="CU209" s="109"/>
      <c r="DD209" s="109"/>
      <c r="DM209" s="109"/>
      <c r="DV209" s="109"/>
      <c r="EE209" s="109"/>
      <c r="EN209" s="109"/>
      <c r="EW209" s="109"/>
      <c r="FF209" s="109"/>
      <c r="FO209" s="109"/>
      <c r="FX209" s="109"/>
      <c r="GG209" s="109"/>
      <c r="GP209" s="109"/>
      <c r="GY209" s="109"/>
      <c r="HH209" s="109"/>
    </row>
    <row r="210" spans="1:216" s="68" customFormat="1" ht="15">
      <c r="A210" s="366" t="s">
        <v>161</v>
      </c>
      <c r="B210" s="68" t="s">
        <v>809</v>
      </c>
      <c r="D210" s="68" t="s">
        <v>3591</v>
      </c>
      <c r="E210" s="64">
        <f>UCIRanking!B210</f>
        <v>36906.937499999811</v>
      </c>
      <c r="F210" s="64">
        <v>44847.924999999814</v>
      </c>
      <c r="G210" s="64">
        <f t="shared" si="0"/>
        <v>-7940.9875000000029</v>
      </c>
      <c r="J210" s="130" t="s">
        <v>2212</v>
      </c>
      <c r="N210" s="54"/>
      <c r="R210" s="109"/>
      <c r="AA210" s="109"/>
      <c r="AS210" s="109"/>
      <c r="BB210" s="109"/>
      <c r="BK210" s="109"/>
      <c r="BT210" s="109"/>
      <c r="CC210" s="109"/>
      <c r="CL210" s="109"/>
      <c r="CU210" s="109"/>
      <c r="DD210" s="109"/>
      <c r="DM210" s="109"/>
      <c r="DV210" s="109"/>
      <c r="EE210" s="109"/>
      <c r="EN210" s="109"/>
      <c r="EW210" s="109"/>
      <c r="FF210" s="109"/>
      <c r="FO210" s="109"/>
      <c r="FX210" s="109"/>
      <c r="GG210" s="109"/>
      <c r="GP210" s="109"/>
      <c r="GY210" s="109"/>
      <c r="HH210" s="109"/>
    </row>
    <row r="211" spans="1:216" s="68" customFormat="1" ht="15">
      <c r="A211" s="366" t="s">
        <v>163</v>
      </c>
      <c r="B211" s="68" t="s">
        <v>833</v>
      </c>
      <c r="D211" s="68" t="s">
        <v>3593</v>
      </c>
      <c r="E211" s="64">
        <f>UCIRanking!B156</f>
        <v>37228.812499999818</v>
      </c>
      <c r="F211" s="64">
        <v>44374.412499999831</v>
      </c>
      <c r="G211" s="64">
        <f t="shared" si="0"/>
        <v>-7145.6000000000131</v>
      </c>
      <c r="L211" s="370" t="s">
        <v>53</v>
      </c>
      <c r="M211" s="370" t="s">
        <v>54</v>
      </c>
      <c r="N211" s="370" t="s">
        <v>55</v>
      </c>
      <c r="O211" s="54"/>
      <c r="R211" s="109"/>
      <c r="AA211" s="109"/>
      <c r="AS211" s="109"/>
      <c r="BB211" s="109"/>
      <c r="BK211" s="109"/>
      <c r="BT211" s="109"/>
      <c r="CC211" s="109"/>
      <c r="CL211" s="109"/>
      <c r="CU211" s="109"/>
      <c r="DD211" s="109"/>
      <c r="DM211" s="109"/>
      <c r="DV211" s="109"/>
      <c r="EE211" s="109"/>
      <c r="EN211" s="109"/>
      <c r="EW211" s="109"/>
      <c r="FF211" s="109"/>
      <c r="FO211" s="109"/>
      <c r="FX211" s="109"/>
      <c r="GG211" s="109"/>
      <c r="GP211" s="109"/>
      <c r="GY211" s="109"/>
      <c r="HH211" s="109"/>
    </row>
    <row r="212" spans="1:216" s="68" customFormat="1" ht="15">
      <c r="A212" s="300" t="s">
        <v>280</v>
      </c>
      <c r="B212" s="294" t="s">
        <v>19</v>
      </c>
      <c r="C212" s="9"/>
      <c r="D212" s="68" t="s">
        <v>3580</v>
      </c>
      <c r="E212" s="64">
        <f>UCIRanking!B120</f>
        <v>31134.7124999999</v>
      </c>
      <c r="F212" s="64">
        <v>44206.974999999897</v>
      </c>
      <c r="G212" s="64">
        <f t="shared" si="0"/>
        <v>-13072.262499999997</v>
      </c>
      <c r="I212" s="366" t="s">
        <v>0</v>
      </c>
      <c r="J212" s="68" t="s">
        <v>1852</v>
      </c>
      <c r="L212" s="371">
        <v>32</v>
      </c>
      <c r="M212" s="372">
        <v>24</v>
      </c>
      <c r="N212" s="373">
        <v>21</v>
      </c>
      <c r="O212" s="68" t="s">
        <v>3251</v>
      </c>
      <c r="R212" s="109"/>
      <c r="AA212" s="109"/>
      <c r="AS212" s="109"/>
      <c r="BB212" s="109"/>
      <c r="BK212" s="109"/>
      <c r="BT212" s="109"/>
      <c r="CC212" s="109"/>
      <c r="CL212" s="109"/>
      <c r="CU212" s="109"/>
      <c r="DD212" s="109"/>
      <c r="DM212" s="109"/>
      <c r="DV212" s="109"/>
      <c r="EE212" s="109"/>
      <c r="EN212" s="109"/>
      <c r="EW212" s="109"/>
      <c r="FF212" s="109"/>
      <c r="FO212" s="109"/>
      <c r="FX212" s="109"/>
      <c r="GG212" s="109"/>
      <c r="GP212" s="109"/>
      <c r="GY212" s="109"/>
      <c r="HH212" s="109"/>
    </row>
    <row r="213" spans="1:216" s="68" customFormat="1" ht="15">
      <c r="A213" s="300" t="s">
        <v>281</v>
      </c>
      <c r="B213" s="68" t="s">
        <v>817</v>
      </c>
      <c r="C213" s="9"/>
      <c r="D213" s="68" t="s">
        <v>3597</v>
      </c>
      <c r="E213" s="64">
        <f>UCIRanking!B189</f>
        <v>36147.475000000326</v>
      </c>
      <c r="F213" s="64">
        <v>44033.362500000381</v>
      </c>
      <c r="G213" s="64">
        <f t="shared" si="0"/>
        <v>-7885.8875000000553</v>
      </c>
      <c r="H213" s="374"/>
      <c r="I213" s="366" t="s">
        <v>2</v>
      </c>
      <c r="J213" s="68" t="s">
        <v>1854</v>
      </c>
      <c r="L213" s="371">
        <v>28</v>
      </c>
      <c r="M213" s="372">
        <v>25</v>
      </c>
      <c r="N213" s="373">
        <v>22</v>
      </c>
      <c r="O213" s="68" t="s">
        <v>3246</v>
      </c>
      <c r="R213" s="109"/>
      <c r="AA213" s="109"/>
      <c r="AS213" s="109"/>
      <c r="BB213" s="109"/>
      <c r="BK213" s="109"/>
      <c r="BT213" s="109"/>
      <c r="CC213" s="109"/>
      <c r="CL213" s="109"/>
      <c r="CU213" s="109"/>
      <c r="DD213" s="109"/>
      <c r="DM213" s="109"/>
      <c r="DV213" s="109"/>
      <c r="EE213" s="109"/>
      <c r="EN213" s="109"/>
      <c r="EW213" s="109"/>
      <c r="FF213" s="109"/>
      <c r="FO213" s="109"/>
      <c r="FX213" s="109"/>
      <c r="GG213" s="109"/>
      <c r="GP213" s="109"/>
      <c r="GY213" s="109"/>
      <c r="HH213" s="109"/>
    </row>
    <row r="214" spans="1:216" s="68" customFormat="1" ht="15">
      <c r="A214" s="300" t="s">
        <v>282</v>
      </c>
      <c r="B214" s="68" t="s">
        <v>861</v>
      </c>
      <c r="D214" s="68" t="s">
        <v>3594</v>
      </c>
      <c r="E214" s="64">
        <f>UCIRanking!B252</f>
        <v>36004.662499999744</v>
      </c>
      <c r="F214" s="64">
        <v>43838.999999999745</v>
      </c>
      <c r="G214" s="64">
        <f t="shared" ref="G214:G245" si="1">SUM(E214-F214)</f>
        <v>-7834.3375000000015</v>
      </c>
      <c r="H214" s="374"/>
      <c r="I214" s="366" t="s">
        <v>3</v>
      </c>
      <c r="J214" s="68" t="s">
        <v>2496</v>
      </c>
      <c r="L214" s="371">
        <v>29</v>
      </c>
      <c r="M214" s="372">
        <v>19</v>
      </c>
      <c r="N214" s="373">
        <v>26</v>
      </c>
      <c r="O214" s="68" t="s">
        <v>3250</v>
      </c>
      <c r="R214" s="109"/>
      <c r="AA214" s="109"/>
      <c r="AS214" s="109"/>
      <c r="BB214" s="109"/>
      <c r="BK214" s="109"/>
      <c r="BT214" s="109"/>
      <c r="CC214" s="109"/>
      <c r="CL214" s="109"/>
      <c r="CU214" s="109"/>
      <c r="DD214" s="109"/>
      <c r="DM214" s="109"/>
      <c r="DV214" s="109"/>
      <c r="EE214" s="109"/>
      <c r="EN214" s="109"/>
      <c r="EW214" s="109"/>
      <c r="FF214" s="109"/>
      <c r="FO214" s="109"/>
      <c r="FX214" s="109"/>
      <c r="GG214" s="109"/>
      <c r="GP214" s="109"/>
      <c r="GY214" s="109"/>
      <c r="HH214" s="109"/>
    </row>
    <row r="215" spans="1:216" s="68" customFormat="1" ht="15">
      <c r="A215" s="300" t="s">
        <v>283</v>
      </c>
      <c r="B215" s="68" t="s">
        <v>834</v>
      </c>
      <c r="C215" s="9"/>
      <c r="D215" s="68" t="s">
        <v>3596</v>
      </c>
      <c r="E215" s="64">
        <f>UCIRanking!B159</f>
        <v>35078.249999999884</v>
      </c>
      <c r="F215" s="64">
        <v>43108.5874999999</v>
      </c>
      <c r="G215" s="64">
        <f t="shared" si="1"/>
        <v>-8030.337500000016</v>
      </c>
      <c r="H215" s="374"/>
      <c r="I215" s="366" t="s">
        <v>5</v>
      </c>
      <c r="J215" s="68" t="s">
        <v>2493</v>
      </c>
      <c r="L215" s="371">
        <v>27</v>
      </c>
      <c r="M215" s="372">
        <v>33</v>
      </c>
      <c r="N215" s="373">
        <v>39</v>
      </c>
      <c r="O215" s="68" t="s">
        <v>3243</v>
      </c>
      <c r="R215" s="109"/>
      <c r="AA215" s="109"/>
      <c r="AS215" s="109"/>
      <c r="BB215" s="109"/>
      <c r="BK215" s="109"/>
      <c r="BT215" s="109"/>
      <c r="CC215" s="109"/>
      <c r="CL215" s="109"/>
      <c r="CU215" s="109"/>
      <c r="DD215" s="109"/>
      <c r="DM215" s="109"/>
      <c r="DV215" s="109"/>
      <c r="EE215" s="109"/>
      <c r="EN215" s="109"/>
      <c r="EW215" s="109"/>
      <c r="FF215" s="109"/>
      <c r="FO215" s="109"/>
      <c r="FX215" s="109"/>
      <c r="GG215" s="109"/>
      <c r="GP215" s="109"/>
      <c r="GY215" s="109"/>
      <c r="HH215" s="109"/>
    </row>
    <row r="216" spans="1:216" s="68" customFormat="1" ht="15">
      <c r="A216" s="300" t="s">
        <v>806</v>
      </c>
      <c r="B216" s="28" t="s">
        <v>144</v>
      </c>
      <c r="D216" s="68" t="s">
        <v>3595</v>
      </c>
      <c r="E216" s="64">
        <f>UCIRanking!B285</f>
        <v>32935.237500000047</v>
      </c>
      <c r="F216" s="64">
        <v>43051.700000000033</v>
      </c>
      <c r="G216" s="64">
        <f t="shared" si="1"/>
        <v>-10116.462499999987</v>
      </c>
      <c r="H216" s="374"/>
      <c r="I216" s="366" t="s">
        <v>7</v>
      </c>
      <c r="J216" s="68" t="s">
        <v>1855</v>
      </c>
      <c r="K216" s="473"/>
      <c r="L216" s="371">
        <v>27</v>
      </c>
      <c r="M216" s="372">
        <v>24</v>
      </c>
      <c r="N216" s="373">
        <v>19</v>
      </c>
      <c r="O216" s="68" t="s">
        <v>3247</v>
      </c>
      <c r="R216" s="109"/>
      <c r="AA216" s="109"/>
      <c r="AS216" s="109"/>
      <c r="BB216" s="109"/>
      <c r="BK216" s="109"/>
      <c r="BT216" s="109"/>
      <c r="CC216" s="109"/>
      <c r="CL216" s="109"/>
      <c r="CU216" s="109"/>
      <c r="DD216" s="109"/>
      <c r="DM216" s="109"/>
      <c r="DV216" s="109"/>
      <c r="EE216" s="109"/>
      <c r="EN216" s="109"/>
      <c r="EW216" s="109"/>
      <c r="FF216" s="109"/>
      <c r="FO216" s="109"/>
      <c r="FX216" s="109"/>
      <c r="GG216" s="109"/>
      <c r="GP216" s="109"/>
      <c r="GY216" s="109"/>
      <c r="HH216" s="109"/>
    </row>
    <row r="217" spans="1:216" s="68" customFormat="1" ht="15">
      <c r="A217" s="300" t="s">
        <v>807</v>
      </c>
      <c r="B217" s="68" t="s">
        <v>804</v>
      </c>
      <c r="D217" s="68" t="s">
        <v>3599</v>
      </c>
      <c r="E217" s="64">
        <f>UCIRanking!B240</f>
        <v>34753.362499999952</v>
      </c>
      <c r="F217" s="64">
        <v>42946.424999999916</v>
      </c>
      <c r="G217" s="64">
        <f t="shared" si="1"/>
        <v>-8193.0624999999636</v>
      </c>
      <c r="H217" s="374"/>
      <c r="I217" s="366" t="s">
        <v>8</v>
      </c>
      <c r="J217" s="68" t="s">
        <v>2497</v>
      </c>
      <c r="L217" s="371">
        <v>23</v>
      </c>
      <c r="M217" s="372">
        <v>26</v>
      </c>
      <c r="N217" s="373">
        <v>20</v>
      </c>
      <c r="O217" s="68" t="s">
        <v>3248</v>
      </c>
      <c r="R217" s="109"/>
      <c r="AA217" s="109"/>
      <c r="AS217" s="109"/>
      <c r="BB217" s="109"/>
      <c r="BK217" s="109"/>
      <c r="BT217" s="109"/>
      <c r="CC217" s="109"/>
      <c r="CL217" s="109"/>
      <c r="CU217" s="109"/>
      <c r="DD217" s="109"/>
      <c r="DM217" s="109"/>
      <c r="DV217" s="109"/>
      <c r="EE217" s="109"/>
      <c r="EN217" s="109"/>
      <c r="EW217" s="109"/>
      <c r="FF217" s="109"/>
      <c r="FO217" s="109"/>
      <c r="FX217" s="109"/>
      <c r="GG217" s="109"/>
      <c r="GP217" s="109"/>
      <c r="GY217" s="109"/>
      <c r="HH217" s="109"/>
    </row>
    <row r="218" spans="1:216" s="68" customFormat="1" ht="15">
      <c r="A218" s="300" t="s">
        <v>808</v>
      </c>
      <c r="B218" s="68" t="s">
        <v>824</v>
      </c>
      <c r="C218" s="9"/>
      <c r="D218" s="68" t="s">
        <v>3603</v>
      </c>
      <c r="E218" s="64">
        <f>UCIRanking!B297</f>
        <v>36377.875000000204</v>
      </c>
      <c r="F218" s="64">
        <v>42798.825000000223</v>
      </c>
      <c r="G218" s="64">
        <f t="shared" si="1"/>
        <v>-6420.9500000000189</v>
      </c>
      <c r="H218" s="374"/>
      <c r="I218" s="366" t="s">
        <v>10</v>
      </c>
      <c r="J218" s="68" t="s">
        <v>2495</v>
      </c>
      <c r="L218" s="371">
        <v>22</v>
      </c>
      <c r="M218" s="372">
        <v>28</v>
      </c>
      <c r="N218" s="373">
        <v>29</v>
      </c>
      <c r="O218" s="68" t="s">
        <v>3245</v>
      </c>
      <c r="R218" s="109"/>
      <c r="AA218" s="109"/>
      <c r="AS218" s="109"/>
      <c r="BB218" s="109"/>
      <c r="BK218" s="109"/>
      <c r="BT218" s="109"/>
      <c r="CC218" s="109"/>
      <c r="CL218" s="109"/>
      <c r="CU218" s="109"/>
      <c r="DD218" s="109"/>
      <c r="DM218" s="109"/>
      <c r="DV218" s="109"/>
      <c r="EE218" s="109"/>
      <c r="EN218" s="109"/>
      <c r="EW218" s="109"/>
      <c r="FF218" s="109"/>
      <c r="FO218" s="109"/>
      <c r="FX218" s="109"/>
      <c r="GG218" s="109"/>
      <c r="GP218" s="109"/>
      <c r="GY218" s="109"/>
      <c r="HH218" s="109"/>
    </row>
    <row r="219" spans="1:216" s="68" customFormat="1" ht="15">
      <c r="A219" s="300" t="s">
        <v>810</v>
      </c>
      <c r="B219" s="294" t="s">
        <v>13</v>
      </c>
      <c r="D219" s="68" t="s">
        <v>3598</v>
      </c>
      <c r="E219" s="64">
        <f>UCIRanking!B90</f>
        <v>33126.000000000022</v>
      </c>
      <c r="F219" s="64">
        <v>42536.762499999983</v>
      </c>
      <c r="G219" s="64">
        <f t="shared" si="1"/>
        <v>-9410.7624999999607</v>
      </c>
      <c r="I219" s="366" t="s">
        <v>12</v>
      </c>
      <c r="J219" s="68" t="s">
        <v>1853</v>
      </c>
      <c r="L219" s="371">
        <v>16</v>
      </c>
      <c r="M219" s="372">
        <v>14</v>
      </c>
      <c r="N219" s="373">
        <v>17</v>
      </c>
      <c r="O219" s="68" t="s">
        <v>1858</v>
      </c>
      <c r="AA219" s="109"/>
      <c r="AS219" s="109"/>
      <c r="BB219" s="109"/>
      <c r="BK219" s="109"/>
      <c r="BT219" s="109"/>
      <c r="CC219" s="109"/>
      <c r="CL219" s="109"/>
      <c r="CU219" s="109"/>
      <c r="DD219" s="109"/>
      <c r="DM219" s="109"/>
      <c r="DV219" s="109"/>
      <c r="EE219" s="109"/>
      <c r="EN219" s="109"/>
      <c r="EW219" s="109"/>
      <c r="FF219" s="109"/>
      <c r="FO219" s="109"/>
      <c r="FX219" s="109"/>
      <c r="GG219" s="109"/>
      <c r="GP219" s="109"/>
      <c r="GY219" s="109"/>
      <c r="HH219" s="109"/>
    </row>
    <row r="220" spans="1:216" s="68" customFormat="1" ht="15">
      <c r="A220" s="300" t="s">
        <v>816</v>
      </c>
      <c r="B220" s="68" t="s">
        <v>842</v>
      </c>
      <c r="D220" s="68" t="s">
        <v>3601</v>
      </c>
      <c r="E220" s="64">
        <f>UCIRanking!B39</f>
        <v>35313.087500000052</v>
      </c>
      <c r="F220" s="64">
        <v>42357.625000000044</v>
      </c>
      <c r="G220" s="64">
        <f t="shared" si="1"/>
        <v>-7044.5374999999913</v>
      </c>
      <c r="I220" s="300" t="s">
        <v>14</v>
      </c>
      <c r="J220" s="68" t="s">
        <v>2498</v>
      </c>
      <c r="L220" s="371">
        <v>14</v>
      </c>
      <c r="M220" s="372">
        <v>11</v>
      </c>
      <c r="N220" s="373">
        <v>19</v>
      </c>
      <c r="O220" s="68" t="s">
        <v>3249</v>
      </c>
      <c r="AA220" s="109"/>
      <c r="AS220" s="109"/>
      <c r="BB220" s="109"/>
      <c r="BK220" s="109"/>
      <c r="BT220" s="109"/>
      <c r="CC220" s="109"/>
      <c r="CL220" s="109"/>
      <c r="CU220" s="109"/>
      <c r="DD220" s="109"/>
      <c r="DM220" s="109"/>
      <c r="DV220" s="109"/>
      <c r="EE220" s="109"/>
      <c r="EN220" s="109"/>
      <c r="EW220" s="109"/>
      <c r="FF220" s="109"/>
      <c r="FO220" s="109"/>
      <c r="FX220" s="109"/>
      <c r="GG220" s="109"/>
      <c r="GP220" s="109"/>
      <c r="GY220" s="109"/>
      <c r="HH220" s="109"/>
    </row>
    <row r="221" spans="1:216" s="68" customFormat="1" ht="15">
      <c r="A221" s="300" t="s">
        <v>818</v>
      </c>
      <c r="B221" s="294" t="s">
        <v>1</v>
      </c>
      <c r="C221" s="9"/>
      <c r="D221" s="68" t="s">
        <v>3602</v>
      </c>
      <c r="E221" s="64">
        <f>UCIRanking!B24</f>
        <v>32184.937500000036</v>
      </c>
      <c r="F221" s="64">
        <v>41741.012500000004</v>
      </c>
      <c r="G221" s="64">
        <f t="shared" si="1"/>
        <v>-9556.074999999968</v>
      </c>
      <c r="I221" s="300" t="s">
        <v>16</v>
      </c>
      <c r="J221" s="68" t="s">
        <v>2494</v>
      </c>
      <c r="L221" s="371">
        <v>11</v>
      </c>
      <c r="M221" s="372">
        <v>11</v>
      </c>
      <c r="N221" s="373">
        <v>16</v>
      </c>
      <c r="O221" s="68" t="s">
        <v>3244</v>
      </c>
      <c r="AA221" s="109"/>
      <c r="AS221" s="109"/>
      <c r="BB221" s="109"/>
      <c r="BK221" s="109"/>
      <c r="BT221" s="109"/>
      <c r="CC221" s="109"/>
      <c r="CL221" s="109"/>
      <c r="CU221" s="109"/>
      <c r="DD221" s="109"/>
      <c r="DM221" s="109"/>
      <c r="DV221" s="109"/>
      <c r="EE221" s="109"/>
      <c r="EN221" s="109"/>
      <c r="EW221" s="109"/>
      <c r="FF221" s="109"/>
      <c r="FO221" s="109"/>
      <c r="FX221" s="109"/>
      <c r="GG221" s="109"/>
      <c r="GP221" s="109"/>
      <c r="GY221" s="109"/>
      <c r="HH221" s="109"/>
    </row>
    <row r="222" spans="1:216" s="68" customFormat="1" ht="15">
      <c r="A222" s="300" t="s">
        <v>821</v>
      </c>
      <c r="B222" s="68" t="s">
        <v>156</v>
      </c>
      <c r="D222" s="68" t="s">
        <v>3600</v>
      </c>
      <c r="E222" s="64">
        <f>UCIRanking!B12</f>
        <v>32361.375000000327</v>
      </c>
      <c r="F222" s="64">
        <v>41710.525000000343</v>
      </c>
      <c r="G222" s="64">
        <f t="shared" si="1"/>
        <v>-9349.150000000016</v>
      </c>
      <c r="AA222" s="109"/>
      <c r="AS222" s="109"/>
      <c r="BB222" s="109"/>
      <c r="BK222" s="109"/>
      <c r="BT222" s="109"/>
      <c r="CC222" s="109"/>
      <c r="CL222" s="109"/>
      <c r="CU222" s="109"/>
      <c r="DD222" s="109"/>
      <c r="DM222" s="109"/>
      <c r="DV222" s="109"/>
      <c r="EE222" s="109"/>
      <c r="EN222" s="109"/>
      <c r="EW222" s="109"/>
      <c r="FF222" s="109"/>
      <c r="FO222" s="109"/>
      <c r="FX222" s="109"/>
      <c r="GG222" s="109"/>
      <c r="GP222" s="109"/>
      <c r="GY222" s="109"/>
      <c r="HH222" s="109"/>
    </row>
    <row r="223" spans="1:216" s="68" customFormat="1" ht="15">
      <c r="A223" s="300" t="s">
        <v>822</v>
      </c>
      <c r="B223" s="68" t="s">
        <v>835</v>
      </c>
      <c r="C223" s="9"/>
      <c r="D223" s="68" t="s">
        <v>3604</v>
      </c>
      <c r="E223" s="64">
        <f>UCIRanking!B201</f>
        <v>34508.062500000131</v>
      </c>
      <c r="F223" s="64">
        <v>41554.587500000183</v>
      </c>
      <c r="G223" s="64">
        <f t="shared" si="1"/>
        <v>-7046.5250000000524</v>
      </c>
      <c r="L223" s="398">
        <f>SUM(L212:L222)</f>
        <v>229</v>
      </c>
      <c r="M223" s="398">
        <f>SUM(M212:M222)</f>
        <v>215</v>
      </c>
      <c r="N223" s="398">
        <f>SUM(N212:N222)</f>
        <v>228</v>
      </c>
      <c r="AA223" s="109"/>
      <c r="AJ223" s="109"/>
      <c r="AS223" s="109"/>
      <c r="BB223" s="109"/>
      <c r="BK223" s="109"/>
      <c r="BT223" s="109"/>
      <c r="CC223" s="109"/>
      <c r="CL223" s="109"/>
      <c r="CU223" s="109"/>
      <c r="DD223" s="109"/>
      <c r="DM223" s="109"/>
      <c r="DV223" s="109"/>
      <c r="EE223" s="109"/>
      <c r="EN223" s="109"/>
      <c r="EW223" s="109"/>
      <c r="FF223" s="109"/>
      <c r="FO223" s="109"/>
      <c r="FX223" s="109"/>
      <c r="GG223" s="109"/>
      <c r="GP223" s="109"/>
      <c r="GY223" s="109"/>
      <c r="HH223" s="109"/>
    </row>
    <row r="224" spans="1:216" s="68" customFormat="1" ht="15">
      <c r="A224" s="300" t="s">
        <v>825</v>
      </c>
      <c r="B224" s="68" t="s">
        <v>853</v>
      </c>
      <c r="D224" s="68" t="s">
        <v>3605</v>
      </c>
      <c r="E224" s="64">
        <f>UCIRanking!B258</f>
        <v>33610.85000000029</v>
      </c>
      <c r="F224" s="64">
        <v>40179.550000000309</v>
      </c>
      <c r="G224" s="64">
        <f t="shared" si="1"/>
        <v>-6568.7000000000189</v>
      </c>
      <c r="AA224" s="109"/>
      <c r="AJ224" s="109"/>
      <c r="AS224" s="109"/>
      <c r="BB224" s="109"/>
      <c r="BK224" s="109"/>
      <c r="BT224" s="109"/>
      <c r="CC224" s="109"/>
      <c r="CL224" s="109"/>
      <c r="CU224" s="109"/>
      <c r="DD224" s="109"/>
      <c r="DM224" s="109"/>
      <c r="DV224" s="109"/>
      <c r="EE224" s="109"/>
      <c r="EN224" s="109"/>
      <c r="EW224" s="109"/>
      <c r="FF224" s="109"/>
      <c r="FO224" s="109"/>
      <c r="FX224" s="109"/>
      <c r="GG224" s="109"/>
      <c r="GP224" s="109"/>
      <c r="GY224" s="109"/>
      <c r="HH224" s="109"/>
    </row>
    <row r="225" spans="1:216" s="68" customFormat="1" ht="15">
      <c r="A225" s="300" t="s">
        <v>827</v>
      </c>
      <c r="B225" s="68" t="s">
        <v>805</v>
      </c>
      <c r="D225" s="68" t="s">
        <v>3608</v>
      </c>
      <c r="E225" s="64">
        <f>UCIRanking!B93</f>
        <v>33496.937500000029</v>
      </c>
      <c r="F225" s="64">
        <v>39330.250000000022</v>
      </c>
      <c r="G225" s="64">
        <f t="shared" si="1"/>
        <v>-5833.3124999999927</v>
      </c>
      <c r="J225" s="130" t="s">
        <v>2213</v>
      </c>
      <c r="N225" s="54"/>
      <c r="AA225" s="109"/>
      <c r="AJ225" s="109"/>
      <c r="AS225" s="109"/>
      <c r="BB225" s="109"/>
      <c r="BK225" s="109"/>
      <c r="BT225" s="109"/>
      <c r="CC225" s="109"/>
      <c r="CL225" s="109"/>
      <c r="CU225" s="109"/>
      <c r="DD225" s="109"/>
      <c r="DM225" s="109"/>
      <c r="DV225" s="109"/>
      <c r="EE225" s="109"/>
      <c r="EN225" s="109"/>
      <c r="EW225" s="109"/>
      <c r="FF225" s="109"/>
      <c r="FO225" s="109"/>
      <c r="FX225" s="109"/>
      <c r="GG225" s="109"/>
      <c r="GP225" s="109"/>
      <c r="GY225" s="109"/>
      <c r="HH225" s="109"/>
    </row>
    <row r="226" spans="1:216" s="68" customFormat="1" ht="15">
      <c r="A226" s="300" t="s">
        <v>832</v>
      </c>
      <c r="B226" s="68" t="s">
        <v>826</v>
      </c>
      <c r="D226" s="68" t="s">
        <v>3607</v>
      </c>
      <c r="E226" s="64">
        <f>UCIRanking!B255</f>
        <v>32694.187500000065</v>
      </c>
      <c r="F226" s="64">
        <v>39077.95000000007</v>
      </c>
      <c r="G226" s="64">
        <f t="shared" si="1"/>
        <v>-6383.7625000000044</v>
      </c>
      <c r="L226" s="370"/>
      <c r="N226" s="370" t="s">
        <v>40</v>
      </c>
      <c r="O226" s="54"/>
      <c r="AA226" s="109"/>
      <c r="AJ226" s="109"/>
      <c r="AS226" s="109"/>
      <c r="BB226" s="109"/>
      <c r="BK226" s="109"/>
      <c r="BT226" s="109"/>
      <c r="CC226" s="109"/>
      <c r="CL226" s="109"/>
      <c r="CU226" s="109"/>
      <c r="DD226" s="109"/>
      <c r="DM226" s="109"/>
      <c r="DV226" s="109"/>
      <c r="EE226" s="109"/>
      <c r="EN226" s="109"/>
      <c r="EW226" s="109"/>
      <c r="FF226" s="109"/>
      <c r="FO226" s="109"/>
      <c r="FX226" s="109"/>
      <c r="GG226" s="109"/>
      <c r="GP226" s="109"/>
      <c r="GY226" s="109"/>
      <c r="HH226" s="109"/>
    </row>
    <row r="227" spans="1:216" s="68" customFormat="1" ht="15">
      <c r="A227" s="300" t="s">
        <v>836</v>
      </c>
      <c r="B227" s="68" t="s">
        <v>859</v>
      </c>
      <c r="D227" s="68" t="s">
        <v>3606</v>
      </c>
      <c r="E227" s="64">
        <f>UCIRanking!B48</f>
        <v>32406.823999999924</v>
      </c>
      <c r="F227" s="64">
        <v>38720.197999999858</v>
      </c>
      <c r="G227" s="64">
        <f t="shared" si="1"/>
        <v>-6313.3739999999343</v>
      </c>
      <c r="I227" s="366" t="s">
        <v>0</v>
      </c>
      <c r="J227" s="68" t="s">
        <v>2493</v>
      </c>
      <c r="L227" s="54"/>
      <c r="N227" s="375">
        <f>SUM(Puntenklassement!D4)+(Puntenklassement!D13)+(Puntenklassement!D19)+(Puntenklassement!D26)+(Puntenklassement!D30)+(Puntenklassement!D32)+(Puntenklassement!D38)+(Puntenklassement!D46)</f>
        <v>50286</v>
      </c>
      <c r="O227" s="68" t="s">
        <v>3243</v>
      </c>
      <c r="AA227" s="109"/>
      <c r="AJ227" s="109"/>
      <c r="AS227" s="109"/>
      <c r="BB227" s="109"/>
      <c r="BK227" s="109"/>
      <c r="BT227" s="109"/>
      <c r="CC227" s="109"/>
      <c r="CL227" s="109"/>
      <c r="CU227" s="109"/>
      <c r="DD227" s="109"/>
      <c r="DM227" s="109"/>
      <c r="DV227" s="109"/>
      <c r="EE227" s="109"/>
      <c r="EN227" s="109"/>
      <c r="EW227" s="109"/>
      <c r="FF227" s="109"/>
      <c r="FO227" s="109"/>
      <c r="FX227" s="109"/>
      <c r="GG227" s="109"/>
      <c r="GP227" s="109"/>
      <c r="GY227" s="109"/>
      <c r="HH227" s="109"/>
    </row>
    <row r="228" spans="1:216" s="68" customFormat="1" ht="15">
      <c r="A228" s="300" t="s">
        <v>837</v>
      </c>
      <c r="B228" s="229" t="s">
        <v>1828</v>
      </c>
      <c r="C228" s="9"/>
      <c r="D228" s="68" t="s">
        <v>3609</v>
      </c>
      <c r="E228" s="64">
        <f>UCIRanking!B21</f>
        <v>33896.237499999879</v>
      </c>
      <c r="F228" s="64">
        <v>38011.124999999854</v>
      </c>
      <c r="G228" s="64">
        <f t="shared" si="1"/>
        <v>-4114.8874999999753</v>
      </c>
      <c r="I228" s="366" t="s">
        <v>2</v>
      </c>
      <c r="J228" s="68" t="s">
        <v>1854</v>
      </c>
      <c r="L228" s="54"/>
      <c r="N228" s="375">
        <f>SUM(Puntenklassement!D7)+(Puntenklassement!D22)+(Puntenklassement!D25)+(Puntenklassement!D48)+(Puntenklassement!D49)+(Puntenklassement!D58)+(Puntenklassement!D75)+(Puntenklassement!D77)</f>
        <v>49917</v>
      </c>
      <c r="O228" s="68" t="s">
        <v>3246</v>
      </c>
      <c r="AA228" s="109"/>
      <c r="AJ228" s="109"/>
      <c r="AS228" s="109"/>
      <c r="BB228" s="109"/>
      <c r="BK228" s="109"/>
      <c r="BT228" s="109"/>
      <c r="CC228" s="109"/>
      <c r="CL228" s="109"/>
      <c r="CU228" s="109"/>
      <c r="DD228" s="109"/>
      <c r="DM228" s="109"/>
      <c r="DV228" s="109"/>
      <c r="EE228" s="109"/>
      <c r="EN228" s="109"/>
      <c r="EW228" s="109"/>
      <c r="FF228" s="109"/>
      <c r="FO228" s="109"/>
      <c r="FX228" s="109"/>
      <c r="GG228" s="109"/>
      <c r="GP228" s="109"/>
      <c r="GY228" s="109"/>
      <c r="HH228" s="109"/>
    </row>
    <row r="229" spans="1:216" s="68" customFormat="1" ht="15">
      <c r="A229" s="300" t="s">
        <v>838</v>
      </c>
      <c r="B229" s="229" t="s">
        <v>1842</v>
      </c>
      <c r="D229" s="68" t="s">
        <v>3610</v>
      </c>
      <c r="E229" s="64">
        <f>UCIRanking!B174</f>
        <v>33459.925000000017</v>
      </c>
      <c r="F229" s="64">
        <v>37590.824999999997</v>
      </c>
      <c r="G229" s="64">
        <f t="shared" si="1"/>
        <v>-4130.8999999999796</v>
      </c>
      <c r="I229" s="366" t="s">
        <v>3</v>
      </c>
      <c r="J229" s="68" t="s">
        <v>1852</v>
      </c>
      <c r="N229" s="375">
        <f>SUM(Puntenklassement!D20)+(Puntenklassement!D39)+(Puntenklassement!D43)+(Puntenklassement!D44)+(Puntenklassement!D55)+(Puntenklassement!D57)+(Puntenklassement!D68)+(Puntenklassement!D80)</f>
        <v>49284</v>
      </c>
      <c r="O229" s="68" t="s">
        <v>3251</v>
      </c>
      <c r="AA229" s="109"/>
      <c r="AJ229" s="109"/>
      <c r="AS229" s="109"/>
      <c r="BB229" s="109"/>
      <c r="BK229" s="109"/>
      <c r="BT229" s="109"/>
      <c r="CC229" s="109"/>
      <c r="CL229" s="109"/>
      <c r="CU229" s="109"/>
      <c r="DD229" s="109"/>
      <c r="DM229" s="109"/>
      <c r="DV229" s="109"/>
      <c r="EE229" s="109"/>
      <c r="EN229" s="109"/>
      <c r="EW229" s="109"/>
      <c r="FF229" s="109"/>
      <c r="FO229" s="109"/>
      <c r="FX229" s="109"/>
      <c r="GG229" s="109"/>
      <c r="GP229" s="109"/>
      <c r="GY229" s="109"/>
      <c r="HH229" s="109"/>
    </row>
    <row r="230" spans="1:216" s="68" customFormat="1" ht="15">
      <c r="A230" s="300" t="s">
        <v>844</v>
      </c>
      <c r="B230" s="229" t="s">
        <v>1843</v>
      </c>
      <c r="C230" s="9"/>
      <c r="D230" s="68" t="s">
        <v>3611</v>
      </c>
      <c r="E230" s="64">
        <f>UCIRanking!B276</f>
        <v>33145.487499999836</v>
      </c>
      <c r="F230" s="64">
        <v>37064.074999999822</v>
      </c>
      <c r="G230" s="64">
        <f t="shared" si="1"/>
        <v>-3918.5874999999869</v>
      </c>
      <c r="I230" s="366" t="s">
        <v>5</v>
      </c>
      <c r="J230" s="68" t="s">
        <v>1853</v>
      </c>
      <c r="L230" s="54"/>
      <c r="N230" s="375">
        <f>SUM(Puntenklassement!D21)+(Puntenklassement!D28)+(Puntenklassement!D29)+(Puntenklassement!D33)+(Puntenklassement!D56)+(Puntenklassement!D65)+(Puntenklassement!D72)+(Puntenklassement!D73)</f>
        <v>48357</v>
      </c>
      <c r="O230" s="68" t="s">
        <v>1858</v>
      </c>
      <c r="AA230" s="109"/>
      <c r="AJ230" s="109"/>
      <c r="AS230" s="109"/>
      <c r="BB230" s="109"/>
      <c r="BK230" s="109"/>
      <c r="BT230" s="109"/>
      <c r="CC230" s="109"/>
      <c r="CL230" s="109"/>
      <c r="CU230" s="109"/>
      <c r="DD230" s="109"/>
      <c r="DM230" s="109"/>
      <c r="DV230" s="109"/>
      <c r="EE230" s="109"/>
      <c r="EN230" s="109"/>
      <c r="EW230" s="109"/>
      <c r="FF230" s="109"/>
      <c r="FO230" s="109"/>
      <c r="FX230" s="109"/>
      <c r="GG230" s="109"/>
      <c r="GP230" s="109"/>
      <c r="GY230" s="109"/>
      <c r="HH230" s="109"/>
    </row>
    <row r="231" spans="1:216" s="68" customFormat="1" ht="15">
      <c r="A231" s="300" t="s">
        <v>852</v>
      </c>
      <c r="B231" s="229" t="s">
        <v>1834</v>
      </c>
      <c r="D231" s="68" t="s">
        <v>3612</v>
      </c>
      <c r="E231" s="64">
        <f>UCIRanking!B36</f>
        <v>31964.474999999955</v>
      </c>
      <c r="F231" s="64">
        <v>36199.699999999939</v>
      </c>
      <c r="G231" s="64">
        <f t="shared" si="1"/>
        <v>-4235.224999999984</v>
      </c>
      <c r="I231" s="366" t="s">
        <v>7</v>
      </c>
      <c r="J231" s="68" t="s">
        <v>2495</v>
      </c>
      <c r="L231" s="54"/>
      <c r="N231" s="375">
        <f>SUM(Puntenklassement!D47)+(Puntenklassement!D54)+(Puntenklassement!D66)+(Puntenklassement!D69)+(Puntenklassement!D71)+(Puntenklassement!D74)+(Puntenklassement!D79)+(Puntenklassement!D81)</f>
        <v>47889</v>
      </c>
      <c r="O231" s="68" t="s">
        <v>3245</v>
      </c>
      <c r="AA231" s="109"/>
      <c r="AJ231" s="109"/>
      <c r="AS231" s="109"/>
      <c r="BB231" s="109"/>
      <c r="BK231" s="109"/>
      <c r="BT231" s="109"/>
      <c r="CC231" s="109"/>
      <c r="CL231" s="109"/>
      <c r="CU231" s="109"/>
      <c r="DD231" s="109"/>
      <c r="DM231" s="109"/>
      <c r="DV231" s="109"/>
      <c r="EE231" s="109"/>
      <c r="EN231" s="109"/>
      <c r="EW231" s="109"/>
      <c r="FF231" s="109"/>
      <c r="FO231" s="109"/>
      <c r="FX231" s="109"/>
      <c r="GG231" s="109"/>
      <c r="GP231" s="109"/>
      <c r="GY231" s="109"/>
      <c r="HH231" s="109"/>
    </row>
    <row r="232" spans="1:216" s="68" customFormat="1" ht="15">
      <c r="A232" s="300" t="s">
        <v>856</v>
      </c>
      <c r="B232" s="68" t="s">
        <v>799</v>
      </c>
      <c r="D232" s="68" t="s">
        <v>3613</v>
      </c>
      <c r="E232" s="64">
        <f>UCIRanking!B81</f>
        <v>28808.875000000018</v>
      </c>
      <c r="F232" s="64">
        <v>34786.800000000047</v>
      </c>
      <c r="G232" s="64">
        <f t="shared" si="1"/>
        <v>-5977.9250000000284</v>
      </c>
      <c r="I232" s="366" t="s">
        <v>8</v>
      </c>
      <c r="J232" s="68" t="s">
        <v>1855</v>
      </c>
      <c r="L232" s="54"/>
      <c r="N232" s="375">
        <f>SUM(Puntenklassement!D5)+(Puntenklassement!D8)+(Puntenklassement!D12)+(Puntenklassement!D31)+(Puntenklassement!D50)+(Puntenklassement!D59)+(Puntenklassement!D64)+(Puntenklassement!D78)</f>
        <v>47439</v>
      </c>
      <c r="O232" s="68" t="s">
        <v>3247</v>
      </c>
      <c r="AA232" s="109"/>
      <c r="AJ232" s="109"/>
      <c r="AS232" s="109"/>
      <c r="BB232" s="109"/>
      <c r="BK232" s="109"/>
      <c r="BT232" s="109"/>
      <c r="CC232" s="109"/>
      <c r="CL232" s="109"/>
      <c r="CU232" s="109"/>
      <c r="DD232" s="109"/>
      <c r="DM232" s="109"/>
      <c r="DV232" s="109"/>
      <c r="EE232" s="109"/>
      <c r="EN232" s="109"/>
      <c r="EW232" s="109"/>
      <c r="FF232" s="109"/>
      <c r="FO232" s="109"/>
      <c r="FX232" s="109"/>
      <c r="GG232" s="109"/>
      <c r="GP232" s="109"/>
      <c r="GY232" s="109"/>
      <c r="HH232" s="109"/>
    </row>
    <row r="233" spans="1:216" s="68" customFormat="1" ht="15">
      <c r="A233" s="300" t="s">
        <v>857</v>
      </c>
      <c r="B233" s="229" t="s">
        <v>1840</v>
      </c>
      <c r="D233" s="68" t="s">
        <v>3614</v>
      </c>
      <c r="E233" s="64">
        <f>UCIRanking!B288</f>
        <v>30636.112500000054</v>
      </c>
      <c r="F233" s="64">
        <v>34750.287500000079</v>
      </c>
      <c r="G233" s="64">
        <f t="shared" si="1"/>
        <v>-4114.1750000000247</v>
      </c>
      <c r="I233" s="366" t="s">
        <v>10</v>
      </c>
      <c r="J233" s="68" t="s">
        <v>2494</v>
      </c>
      <c r="L233" s="54"/>
      <c r="N233" s="375">
        <f>SUM(Puntenklassement!D16)+(Puntenklassement!D36)+(Puntenklassement!D37)+(Puntenklassement!D41)+(Puntenklassement!D53)+(Puntenklassement!D61)+(Puntenklassement!D67)+(Puntenklassement!D82)</f>
        <v>46677</v>
      </c>
      <c r="O233" s="68" t="s">
        <v>3244</v>
      </c>
      <c r="AA233" s="109"/>
      <c r="AJ233" s="109"/>
      <c r="AS233" s="109"/>
      <c r="BB233" s="109"/>
      <c r="BK233" s="109"/>
      <c r="BT233" s="109"/>
      <c r="CC233" s="109"/>
      <c r="CL233" s="109"/>
      <c r="CU233" s="109"/>
      <c r="DD233" s="109"/>
      <c r="DM233" s="109"/>
      <c r="DV233" s="109"/>
      <c r="EE233" s="109"/>
      <c r="EN233" s="109"/>
      <c r="EW233" s="109"/>
      <c r="FF233" s="109"/>
      <c r="FO233" s="109"/>
      <c r="FX233" s="109"/>
      <c r="GG233" s="109"/>
      <c r="GP233" s="109"/>
      <c r="GY233" s="109"/>
      <c r="HH233" s="109"/>
    </row>
    <row r="234" spans="1:216" s="68" customFormat="1" ht="15">
      <c r="A234" s="300" t="s">
        <v>858</v>
      </c>
      <c r="B234" s="229" t="s">
        <v>1837</v>
      </c>
      <c r="C234" s="9"/>
      <c r="D234" s="68" t="s">
        <v>3615</v>
      </c>
      <c r="E234" s="64">
        <f>UCIRanking!B180</f>
        <v>30537.162500000006</v>
      </c>
      <c r="F234" s="64">
        <v>34230.962500000009</v>
      </c>
      <c r="G234" s="64">
        <f t="shared" si="1"/>
        <v>-3693.8000000000029</v>
      </c>
      <c r="I234" s="366" t="s">
        <v>12</v>
      </c>
      <c r="J234" s="68" t="s">
        <v>2498</v>
      </c>
      <c r="L234" s="54"/>
      <c r="N234" s="375">
        <f>SUM(Puntenklassement!D10)+(Puntenklassement!D11)+(Puntenklassement!D23)+(Puntenklassement!D35)+(Puntenklassement!D45)+(Puntenklassement!D51)+(Puntenklassement!D62)+(Puntenklassement!D76)</f>
        <v>45739</v>
      </c>
      <c r="O234" s="68" t="s">
        <v>3249</v>
      </c>
      <c r="AA234" s="109"/>
      <c r="AJ234" s="109"/>
      <c r="AS234" s="109"/>
      <c r="BB234" s="109"/>
      <c r="BK234" s="109"/>
      <c r="BT234" s="109"/>
      <c r="CC234" s="109"/>
      <c r="CL234" s="109"/>
      <c r="CU234" s="109"/>
      <c r="DD234" s="109"/>
      <c r="DM234" s="109"/>
      <c r="DV234" s="109"/>
      <c r="EE234" s="109"/>
      <c r="EN234" s="109"/>
      <c r="EW234" s="109"/>
      <c r="FF234" s="109"/>
      <c r="FO234" s="109"/>
      <c r="FX234" s="109"/>
      <c r="GG234" s="109"/>
      <c r="GP234" s="109"/>
      <c r="GY234" s="109"/>
      <c r="HH234" s="109"/>
    </row>
    <row r="235" spans="1:216" s="68" customFormat="1" ht="15">
      <c r="A235" s="300" t="s">
        <v>864</v>
      </c>
      <c r="B235" s="229" t="s">
        <v>1841</v>
      </c>
      <c r="C235" s="109"/>
      <c r="D235" s="68" t="s">
        <v>3617</v>
      </c>
      <c r="E235" s="64">
        <f>UCIRanking!B213</f>
        <v>30517.612499999792</v>
      </c>
      <c r="F235" s="64">
        <v>34084.32499999975</v>
      </c>
      <c r="G235" s="64">
        <f t="shared" si="1"/>
        <v>-3566.7124999999578</v>
      </c>
      <c r="I235" s="300" t="s">
        <v>14</v>
      </c>
      <c r="J235" s="68" t="s">
        <v>2497</v>
      </c>
      <c r="L235" s="54"/>
      <c r="N235" s="375">
        <f>SUM(Puntenklassement!D6)+(Puntenklassement!D9)+(Puntenklassement!D14)+(Puntenklassement!D15)+(Puntenklassement!D17)+(Puntenklassement!D18)+(Puntenklassement!D24)+(Puntenklassement!D40)</f>
        <v>45410</v>
      </c>
      <c r="O235" s="68" t="s">
        <v>3248</v>
      </c>
      <c r="AA235" s="109"/>
      <c r="AJ235" s="109"/>
      <c r="AS235" s="109"/>
      <c r="BB235" s="109"/>
      <c r="BK235" s="109"/>
      <c r="BT235" s="109"/>
      <c r="CC235" s="109"/>
      <c r="CL235" s="109"/>
      <c r="CU235" s="109"/>
      <c r="DD235" s="109"/>
      <c r="DM235" s="109"/>
      <c r="DV235" s="109"/>
      <c r="EE235" s="109"/>
      <c r="EN235" s="109"/>
      <c r="EW235" s="109"/>
      <c r="FF235" s="109"/>
      <c r="FO235" s="109"/>
      <c r="FX235" s="109"/>
      <c r="GG235" s="109"/>
      <c r="GP235" s="109"/>
      <c r="GY235" s="109"/>
      <c r="HH235" s="109"/>
    </row>
    <row r="236" spans="1:216" s="68" customFormat="1" ht="15">
      <c r="A236" s="300" t="s">
        <v>865</v>
      </c>
      <c r="B236" s="229" t="s">
        <v>1836</v>
      </c>
      <c r="C236" s="109"/>
      <c r="D236" s="68" t="s">
        <v>3619</v>
      </c>
      <c r="E236" s="64">
        <f>UCIRanking!B78</f>
        <v>29689.112499999763</v>
      </c>
      <c r="F236" s="64">
        <v>33393.749999999709</v>
      </c>
      <c r="G236" s="64">
        <f t="shared" si="1"/>
        <v>-3704.6374999999462</v>
      </c>
      <c r="I236" s="300" t="s">
        <v>16</v>
      </c>
      <c r="J236" s="68" t="s">
        <v>2496</v>
      </c>
      <c r="L236" s="54"/>
      <c r="N236" s="375">
        <f>SUM(Puntenklassement!D3)+(Puntenklassement!D27)+(Puntenklassement!D34)+(Puntenklassement!D42)+(Puntenklassement!D52)+(Puntenklassement!D60)+(Puntenklassement!D63)+(Puntenklassement!D70)</f>
        <v>43026</v>
      </c>
      <c r="O236" s="68" t="s">
        <v>3250</v>
      </c>
      <c r="AA236" s="109"/>
      <c r="AJ236" s="109"/>
      <c r="AS236" s="109"/>
      <c r="BB236" s="109"/>
      <c r="BK236" s="109"/>
      <c r="BT236" s="109"/>
      <c r="CC236" s="109"/>
      <c r="CL236" s="109"/>
      <c r="CU236" s="109"/>
      <c r="DD236" s="109"/>
      <c r="DM236" s="109"/>
      <c r="DV236" s="109"/>
      <c r="EE236" s="109"/>
      <c r="EN236" s="109"/>
      <c r="EW236" s="109"/>
      <c r="FF236" s="109"/>
      <c r="FO236" s="109"/>
      <c r="FX236" s="109"/>
      <c r="GG236" s="109"/>
      <c r="GP236" s="109"/>
      <c r="GY236" s="109"/>
      <c r="HH236" s="109"/>
    </row>
    <row r="237" spans="1:216" s="68" customFormat="1" ht="15">
      <c r="A237" s="300" t="s">
        <v>866</v>
      </c>
      <c r="B237" s="229" t="s">
        <v>1838</v>
      </c>
      <c r="C237" s="109"/>
      <c r="D237" s="68" t="s">
        <v>3618</v>
      </c>
      <c r="E237" s="64">
        <f>UCIRanking!B9</f>
        <v>29521.649999999838</v>
      </c>
      <c r="F237" s="64">
        <v>33353.937499999847</v>
      </c>
      <c r="G237" s="64">
        <f t="shared" si="1"/>
        <v>-3832.2875000000095</v>
      </c>
      <c r="I237" s="366"/>
      <c r="J237" s="297"/>
      <c r="K237" s="298"/>
      <c r="L237" s="473"/>
      <c r="M237" s="54"/>
      <c r="N237" s="9"/>
      <c r="AA237" s="109"/>
      <c r="AJ237" s="109"/>
      <c r="AS237" s="109"/>
      <c r="BB237" s="109"/>
      <c r="BK237" s="109"/>
      <c r="BT237" s="109"/>
      <c r="CC237" s="109"/>
      <c r="CL237" s="109"/>
      <c r="CU237" s="109"/>
      <c r="DD237" s="109"/>
      <c r="DM237" s="109"/>
      <c r="DV237" s="109"/>
      <c r="EE237" s="109"/>
      <c r="EN237" s="109"/>
      <c r="EW237" s="109"/>
      <c r="FF237" s="109"/>
      <c r="FO237" s="109"/>
      <c r="FX237" s="109"/>
      <c r="GG237" s="109"/>
      <c r="GP237" s="109"/>
      <c r="GY237" s="109"/>
      <c r="HH237" s="109"/>
    </row>
    <row r="238" spans="1:216" s="68" customFormat="1" ht="15">
      <c r="A238" s="300" t="s">
        <v>868</v>
      </c>
      <c r="B238" s="229" t="s">
        <v>1833</v>
      </c>
      <c r="C238" s="109"/>
      <c r="D238" s="68" t="s">
        <v>3620</v>
      </c>
      <c r="E238" s="64">
        <f>UCIRanking!B18</f>
        <v>30087.312500000069</v>
      </c>
      <c r="F238" s="64">
        <v>33216.125000000065</v>
      </c>
      <c r="G238" s="64">
        <f t="shared" si="1"/>
        <v>-3128.8124999999964</v>
      </c>
      <c r="I238" s="366"/>
      <c r="J238" s="297"/>
      <c r="K238" s="473"/>
      <c r="L238" s="473"/>
      <c r="M238" s="54"/>
      <c r="N238" s="9"/>
      <c r="AA238" s="109"/>
      <c r="AJ238" s="109"/>
      <c r="AS238" s="109"/>
      <c r="BB238" s="109"/>
      <c r="BK238" s="109"/>
      <c r="BT238" s="109"/>
      <c r="CC238" s="109"/>
      <c r="CL238" s="109"/>
      <c r="CU238" s="109"/>
      <c r="DD238" s="109"/>
      <c r="DM238" s="109"/>
      <c r="DV238" s="109"/>
      <c r="EE238" s="109"/>
      <c r="EN238" s="109"/>
      <c r="EW238" s="109"/>
      <c r="FF238" s="109"/>
      <c r="FO238" s="109"/>
      <c r="FX238" s="109"/>
      <c r="GG238" s="109"/>
      <c r="GP238" s="109"/>
      <c r="GY238" s="109"/>
      <c r="HH238" s="109"/>
    </row>
    <row r="239" spans="1:216" s="68" customFormat="1" ht="15">
      <c r="A239" s="300" t="s">
        <v>869</v>
      </c>
      <c r="B239" s="229" t="s">
        <v>1835</v>
      </c>
      <c r="D239" s="68" t="s">
        <v>3621</v>
      </c>
      <c r="E239" s="64">
        <f>UCIRanking!B171</f>
        <v>28042.499999999905</v>
      </c>
      <c r="F239" s="64">
        <v>31568.049999999901</v>
      </c>
      <c r="G239" s="64">
        <f t="shared" si="1"/>
        <v>-3525.5499999999956</v>
      </c>
      <c r="I239" s="366"/>
      <c r="J239" s="110" t="s">
        <v>2214</v>
      </c>
      <c r="AA239" s="109"/>
      <c r="AJ239" s="109"/>
      <c r="AS239" s="109"/>
      <c r="BB239" s="109"/>
      <c r="BK239" s="109"/>
      <c r="BT239" s="109"/>
      <c r="CC239" s="109"/>
      <c r="CL239" s="109"/>
      <c r="CU239" s="109"/>
      <c r="DD239" s="109"/>
      <c r="DM239" s="109"/>
      <c r="DV239" s="109"/>
      <c r="EE239" s="109"/>
      <c r="EN239" s="109"/>
      <c r="EW239" s="109"/>
      <c r="FF239" s="109"/>
      <c r="FO239" s="109"/>
      <c r="FX239" s="109"/>
      <c r="GG239" s="109"/>
      <c r="GP239" s="109"/>
      <c r="GY239" s="109"/>
      <c r="HH239" s="109"/>
    </row>
    <row r="240" spans="1:216" s="68" customFormat="1" ht="15">
      <c r="A240" s="300" t="s">
        <v>870</v>
      </c>
      <c r="B240" s="229" t="s">
        <v>1826</v>
      </c>
      <c r="C240" s="9"/>
      <c r="D240" s="68" t="s">
        <v>3616</v>
      </c>
      <c r="E240" s="64">
        <f>UCIRanking!B147</f>
        <v>24964.099999999849</v>
      </c>
      <c r="F240" s="64">
        <v>30092.824999999819</v>
      </c>
      <c r="G240" s="64">
        <f t="shared" si="1"/>
        <v>-5128.7249999999694</v>
      </c>
      <c r="I240" s="300"/>
      <c r="K240" s="28"/>
      <c r="M240" s="35" t="s">
        <v>148</v>
      </c>
      <c r="N240" s="35" t="s">
        <v>150</v>
      </c>
      <c r="AA240" s="109"/>
      <c r="AJ240" s="109"/>
      <c r="AS240" s="109"/>
      <c r="BB240" s="109"/>
      <c r="BK240" s="109"/>
      <c r="BT240" s="109"/>
      <c r="CC240" s="109"/>
      <c r="CL240" s="109"/>
      <c r="CU240" s="109"/>
      <c r="DD240" s="109"/>
      <c r="DM240" s="109"/>
      <c r="DV240" s="109"/>
      <c r="EE240" s="109"/>
      <c r="EN240" s="109"/>
      <c r="EW240" s="109"/>
      <c r="FF240" s="109"/>
      <c r="FO240" s="109"/>
      <c r="FX240" s="109"/>
      <c r="GG240" s="109"/>
      <c r="GP240" s="109"/>
      <c r="GY240" s="109"/>
      <c r="HH240" s="109"/>
    </row>
    <row r="241" spans="1:216" s="68" customFormat="1" ht="15">
      <c r="A241" s="300" t="s">
        <v>873</v>
      </c>
      <c r="B241" s="229" t="s">
        <v>1823</v>
      </c>
      <c r="C241" s="109"/>
      <c r="D241" s="68" t="s">
        <v>3622</v>
      </c>
      <c r="E241" s="64">
        <f>UCIRanking!B126</f>
        <v>26034.462499999983</v>
      </c>
      <c r="F241" s="64">
        <v>29758.625000000011</v>
      </c>
      <c r="G241" s="64">
        <f t="shared" si="1"/>
        <v>-3724.1625000000276</v>
      </c>
      <c r="I241" s="366" t="s">
        <v>0</v>
      </c>
      <c r="J241" s="364" t="s">
        <v>605</v>
      </c>
      <c r="K241" s="28"/>
      <c r="L241" s="292"/>
      <c r="M241" s="54" t="s">
        <v>138</v>
      </c>
      <c r="N241" s="9">
        <v>2012</v>
      </c>
      <c r="AA241" s="109"/>
      <c r="AJ241" s="109"/>
      <c r="AS241" s="109"/>
      <c r="BB241" s="109"/>
      <c r="BK241" s="109"/>
      <c r="BT241" s="109"/>
      <c r="CC241" s="109"/>
      <c r="CL241" s="109"/>
      <c r="CU241" s="109"/>
      <c r="DD241" s="109"/>
      <c r="DM241" s="109"/>
      <c r="DV241" s="109"/>
      <c r="EE241" s="109"/>
      <c r="EN241" s="109"/>
      <c r="EW241" s="109"/>
      <c r="FF241" s="109"/>
      <c r="FO241" s="109"/>
      <c r="FX241" s="109"/>
      <c r="GG241" s="109"/>
      <c r="GP241" s="109"/>
      <c r="GY241" s="109"/>
      <c r="HH241" s="109"/>
    </row>
    <row r="242" spans="1:216" s="68" customFormat="1" ht="15">
      <c r="A242" s="366" t="s">
        <v>999</v>
      </c>
      <c r="B242" s="229" t="s">
        <v>1825</v>
      </c>
      <c r="C242" s="109"/>
      <c r="D242" s="68" t="s">
        <v>3624</v>
      </c>
      <c r="E242" s="64">
        <f>UCIRanking!B153</f>
        <v>23379.524999999896</v>
      </c>
      <c r="F242" s="64">
        <v>27152.024999999914</v>
      </c>
      <c r="G242" s="64">
        <f t="shared" si="1"/>
        <v>-3772.5000000000182</v>
      </c>
      <c r="I242" s="366" t="s">
        <v>2</v>
      </c>
      <c r="J242" s="364" t="s">
        <v>490</v>
      </c>
      <c r="K242" s="28"/>
      <c r="L242" s="292"/>
      <c r="M242" s="54" t="s">
        <v>138</v>
      </c>
      <c r="N242" s="9">
        <v>1559</v>
      </c>
      <c r="AA242" s="109"/>
      <c r="AJ242" s="109"/>
      <c r="AS242" s="109"/>
      <c r="BB242" s="109"/>
      <c r="BK242" s="109"/>
      <c r="BT242" s="109"/>
      <c r="CC242" s="109"/>
      <c r="CL242" s="109"/>
      <c r="CU242" s="109"/>
      <c r="DD242" s="109"/>
      <c r="DM242" s="109"/>
      <c r="DV242" s="109"/>
      <c r="EE242" s="109"/>
      <c r="EN242" s="109"/>
      <c r="EW242" s="109"/>
      <c r="FF242" s="109"/>
      <c r="FO242" s="109"/>
      <c r="FX242" s="109"/>
      <c r="GG242" s="109"/>
      <c r="GP242" s="109"/>
      <c r="GY242" s="109"/>
      <c r="HH242" s="109"/>
    </row>
    <row r="243" spans="1:216" s="68" customFormat="1" ht="15">
      <c r="A243" s="366" t="s">
        <v>1000</v>
      </c>
      <c r="B243" s="294" t="s">
        <v>2223</v>
      </c>
      <c r="C243" s="109"/>
      <c r="D243" s="68" t="s">
        <v>3626</v>
      </c>
      <c r="E243" s="64">
        <f>UCIRanking!B300</f>
        <v>23659.575000000033</v>
      </c>
      <c r="F243" s="64">
        <v>25730.200000000044</v>
      </c>
      <c r="G243" s="64">
        <f t="shared" si="1"/>
        <v>-2070.6250000000109</v>
      </c>
      <c r="I243" s="366" t="s">
        <v>3</v>
      </c>
      <c r="J243" s="364" t="s">
        <v>1062</v>
      </c>
      <c r="K243" s="292"/>
      <c r="L243" s="292"/>
      <c r="M243" s="54" t="s">
        <v>139</v>
      </c>
      <c r="N243" s="9">
        <v>997</v>
      </c>
      <c r="AA243" s="109"/>
      <c r="AJ243" s="109"/>
      <c r="AS243" s="109"/>
      <c r="BB243" s="109"/>
      <c r="BK243" s="109"/>
      <c r="BT243" s="109"/>
      <c r="CC243" s="109"/>
      <c r="CL243" s="109"/>
      <c r="CU243" s="109"/>
      <c r="DD243" s="109"/>
      <c r="DM243" s="109"/>
      <c r="DV243" s="109"/>
      <c r="EE243" s="109"/>
      <c r="EN243" s="109"/>
      <c r="EW243" s="109"/>
      <c r="FF243" s="109"/>
      <c r="FO243" s="109"/>
      <c r="FX243" s="109"/>
      <c r="GG243" s="109"/>
      <c r="GP243" s="109"/>
      <c r="GY243" s="109"/>
      <c r="HH243" s="109"/>
    </row>
    <row r="244" spans="1:216" s="68" customFormat="1" ht="15">
      <c r="A244" s="366" t="s">
        <v>1001</v>
      </c>
      <c r="B244" s="294" t="s">
        <v>2221</v>
      </c>
      <c r="C244" s="109"/>
      <c r="D244" s="68" t="s">
        <v>3628</v>
      </c>
      <c r="E244" s="64">
        <f>UCIRanking!B54</f>
        <v>24053.525000000078</v>
      </c>
      <c r="F244" s="64">
        <v>25384.925000000079</v>
      </c>
      <c r="G244" s="64">
        <f t="shared" si="1"/>
        <v>-1331.4000000000015</v>
      </c>
      <c r="I244" s="366" t="s">
        <v>5</v>
      </c>
      <c r="J244" s="364" t="s">
        <v>906</v>
      </c>
      <c r="K244" s="28"/>
      <c r="L244" s="292"/>
      <c r="M244" s="54" t="s">
        <v>139</v>
      </c>
      <c r="N244" s="9">
        <v>961</v>
      </c>
      <c r="AA244" s="109"/>
      <c r="AJ244" s="109"/>
      <c r="AS244" s="109"/>
      <c r="BB244" s="109"/>
      <c r="BK244" s="109"/>
      <c r="BT244" s="109"/>
      <c r="CC244" s="109"/>
      <c r="CL244" s="109"/>
      <c r="CU244" s="109"/>
      <c r="DD244" s="109"/>
      <c r="DM244" s="109"/>
      <c r="DV244" s="109"/>
      <c r="EE244" s="109"/>
      <c r="EN244" s="109"/>
      <c r="EW244" s="109"/>
      <c r="FF244" s="109"/>
      <c r="FO244" s="109"/>
      <c r="FX244" s="109"/>
      <c r="GG244" s="109"/>
      <c r="GP244" s="109"/>
      <c r="GY244" s="109"/>
      <c r="HH244" s="109"/>
    </row>
    <row r="245" spans="1:216" s="68" customFormat="1" ht="15">
      <c r="A245" s="366" t="s">
        <v>1002</v>
      </c>
      <c r="B245" s="294" t="s">
        <v>2236</v>
      </c>
      <c r="C245" s="109"/>
      <c r="D245" s="68" t="s">
        <v>3630</v>
      </c>
      <c r="E245" s="64">
        <f>UCIRanking!B69</f>
        <v>23190.737499999901</v>
      </c>
      <c r="F245" s="64">
        <v>25048.849999999897</v>
      </c>
      <c r="G245" s="64">
        <f t="shared" si="1"/>
        <v>-1858.1124999999956</v>
      </c>
      <c r="I245" s="366" t="s">
        <v>7</v>
      </c>
      <c r="J245" s="364" t="s">
        <v>691</v>
      </c>
      <c r="K245" s="292"/>
      <c r="L245" s="292"/>
      <c r="M245" s="54" t="s">
        <v>139</v>
      </c>
      <c r="N245" s="9">
        <v>770</v>
      </c>
      <c r="AA245" s="109"/>
      <c r="AJ245" s="109"/>
      <c r="AS245" s="109"/>
      <c r="BB245" s="109"/>
      <c r="BK245" s="109"/>
      <c r="BT245" s="109"/>
      <c r="CC245" s="109"/>
      <c r="CL245" s="109"/>
      <c r="CU245" s="109"/>
      <c r="DD245" s="109"/>
      <c r="DM245" s="109"/>
      <c r="DV245" s="109"/>
      <c r="EE245" s="109"/>
      <c r="EN245" s="109"/>
      <c r="EW245" s="109"/>
      <c r="FF245" s="109"/>
      <c r="FO245" s="109"/>
      <c r="FX245" s="109"/>
      <c r="GG245" s="109"/>
      <c r="GP245" s="109"/>
      <c r="GY245" s="109"/>
      <c r="HH245" s="109"/>
    </row>
    <row r="246" spans="1:216" s="68" customFormat="1" ht="15">
      <c r="A246" s="366" t="s">
        <v>1003</v>
      </c>
      <c r="B246" s="294" t="s">
        <v>2224</v>
      </c>
      <c r="C246" s="109"/>
      <c r="D246" s="68" t="s">
        <v>3631</v>
      </c>
      <c r="E246" s="64">
        <f>UCIRanking!B27</f>
        <v>22882.187500000146</v>
      </c>
      <c r="F246" s="64">
        <v>24632.250000000175</v>
      </c>
      <c r="G246" s="64">
        <f t="shared" ref="G246:G277" si="2">SUM(E246-F246)</f>
        <v>-1750.0625000000291</v>
      </c>
      <c r="I246" s="366" t="s">
        <v>8</v>
      </c>
      <c r="J246" s="364" t="s">
        <v>479</v>
      </c>
      <c r="K246" s="292"/>
      <c r="L246" s="292"/>
      <c r="M246" s="54" t="s">
        <v>140</v>
      </c>
      <c r="N246" s="9">
        <v>737</v>
      </c>
      <c r="AA246" s="109"/>
      <c r="AJ246" s="109"/>
      <c r="AS246" s="109"/>
      <c r="BB246" s="109"/>
      <c r="BK246" s="109"/>
      <c r="BT246" s="109"/>
      <c r="CC246" s="109"/>
      <c r="CL246" s="109"/>
      <c r="CU246" s="109"/>
      <c r="DD246" s="109"/>
      <c r="DM246" s="109"/>
      <c r="DV246" s="109"/>
      <c r="EE246" s="109"/>
      <c r="EN246" s="109"/>
      <c r="EW246" s="109"/>
      <c r="FF246" s="109"/>
      <c r="FO246" s="109"/>
      <c r="FX246" s="109"/>
      <c r="GG246" s="109"/>
      <c r="GP246" s="109"/>
      <c r="GY246" s="109"/>
      <c r="HH246" s="109"/>
    </row>
    <row r="247" spans="1:216" s="68" customFormat="1" ht="15">
      <c r="A247" s="366" t="s">
        <v>1004</v>
      </c>
      <c r="B247" s="294" t="s">
        <v>2226</v>
      </c>
      <c r="C247" s="109"/>
      <c r="D247" s="68" t="s">
        <v>3632</v>
      </c>
      <c r="E247" s="64">
        <f>UCIRanking!B84</f>
        <v>21069.825000000226</v>
      </c>
      <c r="F247" s="64">
        <v>23810.575000000244</v>
      </c>
      <c r="G247" s="64">
        <f t="shared" si="2"/>
        <v>-2740.7500000000182</v>
      </c>
      <c r="I247" s="366" t="s">
        <v>10</v>
      </c>
      <c r="J247" s="364" t="s">
        <v>542</v>
      </c>
      <c r="K247" s="28"/>
      <c r="L247" s="292"/>
      <c r="M247" s="54" t="s">
        <v>138</v>
      </c>
      <c r="N247" s="9">
        <v>715</v>
      </c>
      <c r="AA247" s="109"/>
      <c r="AJ247" s="109"/>
      <c r="AS247" s="109"/>
      <c r="BB247" s="109"/>
      <c r="BK247" s="109"/>
      <c r="BT247" s="109"/>
      <c r="CC247" s="109"/>
      <c r="CL247" s="109"/>
      <c r="CU247" s="109"/>
      <c r="DD247" s="109"/>
      <c r="DM247" s="109"/>
      <c r="DV247" s="109"/>
      <c r="EE247" s="109"/>
      <c r="EN247" s="109"/>
      <c r="EW247" s="109"/>
      <c r="FF247" s="109"/>
      <c r="FO247" s="109"/>
      <c r="FX247" s="109"/>
      <c r="GG247" s="109"/>
      <c r="GP247" s="109"/>
      <c r="GY247" s="109"/>
      <c r="HH247" s="109"/>
    </row>
    <row r="248" spans="1:216" s="68" customFormat="1" ht="15">
      <c r="A248" s="366" t="s">
        <v>1005</v>
      </c>
      <c r="B248" s="294" t="s">
        <v>2217</v>
      </c>
      <c r="D248" s="68" t="s">
        <v>3635</v>
      </c>
      <c r="E248" s="64">
        <f>UCIRanking!B246</f>
        <v>21656.387500000012</v>
      </c>
      <c r="F248" s="64">
        <v>23720.850000000006</v>
      </c>
      <c r="G248" s="64">
        <f t="shared" si="2"/>
        <v>-2064.4624999999942</v>
      </c>
      <c r="I248" s="366" t="s">
        <v>12</v>
      </c>
      <c r="J248" s="364" t="s">
        <v>436</v>
      </c>
      <c r="K248" s="292"/>
      <c r="L248" s="292"/>
      <c r="M248" s="54" t="s">
        <v>136</v>
      </c>
      <c r="N248" s="9">
        <v>659</v>
      </c>
      <c r="AA248" s="109"/>
      <c r="AJ248" s="109"/>
      <c r="AS248" s="109"/>
      <c r="BB248" s="109"/>
      <c r="BK248" s="109"/>
      <c r="BT248" s="109"/>
      <c r="CC248" s="109"/>
      <c r="CL248" s="109"/>
      <c r="CU248" s="109"/>
      <c r="DD248" s="109"/>
      <c r="DM248" s="109"/>
      <c r="DV248" s="109"/>
      <c r="EE248" s="109"/>
      <c r="EN248" s="109"/>
      <c r="EW248" s="109"/>
      <c r="FF248" s="109"/>
      <c r="FO248" s="109"/>
      <c r="FX248" s="109"/>
      <c r="GG248" s="109"/>
      <c r="GP248" s="109"/>
      <c r="GY248" s="109"/>
      <c r="HH248" s="109"/>
    </row>
    <row r="249" spans="1:216" s="68" customFormat="1" ht="15">
      <c r="A249" s="366" t="s">
        <v>1006</v>
      </c>
      <c r="B249" s="68" t="s">
        <v>158</v>
      </c>
      <c r="C249" s="109"/>
      <c r="D249" s="68" t="s">
        <v>3623</v>
      </c>
      <c r="E249" s="64">
        <f>UCIRanking!B234</f>
        <v>14651.349999999966</v>
      </c>
      <c r="F249" s="64">
        <v>23520.974999999959</v>
      </c>
      <c r="G249" s="64">
        <f t="shared" si="2"/>
        <v>-8869.6249999999927</v>
      </c>
      <c r="I249" s="366" t="s">
        <v>14</v>
      </c>
      <c r="J249" s="364" t="s">
        <v>899</v>
      </c>
      <c r="K249" s="292"/>
      <c r="L249" s="292"/>
      <c r="M249" s="54" t="s">
        <v>140</v>
      </c>
      <c r="N249" s="9">
        <v>649</v>
      </c>
      <c r="AA249" s="109"/>
      <c r="AJ249" s="109"/>
      <c r="AS249" s="109"/>
      <c r="BB249" s="109"/>
      <c r="BK249" s="109"/>
      <c r="BT249" s="109"/>
      <c r="CC249" s="109"/>
      <c r="CL249" s="109"/>
      <c r="CU249" s="109"/>
      <c r="DD249" s="109"/>
      <c r="DM249" s="109"/>
      <c r="DV249" s="109"/>
      <c r="EE249" s="109"/>
      <c r="EN249" s="109"/>
      <c r="EW249" s="109"/>
      <c r="FF249" s="109"/>
      <c r="FO249" s="109"/>
      <c r="FX249" s="109"/>
      <c r="GG249" s="109"/>
      <c r="GP249" s="109"/>
      <c r="GY249" s="109"/>
      <c r="HH249" s="109"/>
    </row>
    <row r="250" spans="1:216" s="68" customFormat="1" ht="15">
      <c r="A250" s="366" t="s">
        <v>1007</v>
      </c>
      <c r="B250" s="294" t="s">
        <v>2225</v>
      </c>
      <c r="C250" s="109"/>
      <c r="D250" s="68" t="s">
        <v>3634</v>
      </c>
      <c r="E250" s="64">
        <f>UCIRanking!B6</f>
        <v>21066.424999999876</v>
      </c>
      <c r="F250" s="64">
        <v>22828.999999999833</v>
      </c>
      <c r="G250" s="64">
        <f t="shared" si="2"/>
        <v>-1762.5749999999571</v>
      </c>
      <c r="I250" s="366" t="s">
        <v>16</v>
      </c>
      <c r="J250" s="364" t="s">
        <v>601</v>
      </c>
      <c r="K250" s="292"/>
      <c r="L250" s="292"/>
      <c r="M250" s="54" t="s">
        <v>139</v>
      </c>
      <c r="N250" s="9">
        <v>627</v>
      </c>
      <c r="AA250" s="109"/>
      <c r="AJ250" s="109"/>
      <c r="AS250" s="109"/>
      <c r="BB250" s="109"/>
      <c r="BK250" s="109"/>
      <c r="BT250" s="109"/>
      <c r="CC250" s="109"/>
      <c r="CL250" s="109"/>
      <c r="CU250" s="109"/>
      <c r="DD250" s="109"/>
      <c r="DM250" s="109"/>
      <c r="DV250" s="109"/>
      <c r="EE250" s="109"/>
      <c r="EN250" s="109"/>
      <c r="EW250" s="109"/>
      <c r="FF250" s="109"/>
      <c r="FO250" s="109"/>
      <c r="FX250" s="109"/>
      <c r="GG250" s="109"/>
      <c r="GP250" s="109"/>
      <c r="GY250" s="109"/>
      <c r="HH250" s="109"/>
    </row>
    <row r="251" spans="1:216" s="68" customFormat="1" ht="15">
      <c r="A251" s="366" t="s">
        <v>1008</v>
      </c>
      <c r="B251" s="294" t="s">
        <v>2222</v>
      </c>
      <c r="C251" s="109"/>
      <c r="D251" s="68" t="s">
        <v>3636</v>
      </c>
      <c r="E251" s="64">
        <f>UCIRanking!B102</f>
        <v>21733.550000000025</v>
      </c>
      <c r="F251" s="64">
        <v>22723.125000000051</v>
      </c>
      <c r="G251" s="64">
        <f t="shared" si="2"/>
        <v>-989.57500000002619</v>
      </c>
      <c r="I251" s="366" t="s">
        <v>18</v>
      </c>
      <c r="J251" s="364" t="s">
        <v>895</v>
      </c>
      <c r="K251" s="28"/>
      <c r="L251" s="292"/>
      <c r="M251" s="54" t="s">
        <v>137</v>
      </c>
      <c r="N251" s="9">
        <v>613</v>
      </c>
      <c r="AA251" s="109"/>
      <c r="AJ251" s="109"/>
      <c r="AS251" s="109"/>
      <c r="BB251" s="109"/>
      <c r="BK251" s="109"/>
      <c r="BT251" s="109"/>
      <c r="CC251" s="109"/>
      <c r="CL251" s="109"/>
      <c r="CU251" s="109"/>
      <c r="DD251" s="109"/>
      <c r="DM251" s="109"/>
      <c r="DV251" s="109"/>
      <c r="EE251" s="109"/>
      <c r="EN251" s="109"/>
      <c r="EW251" s="109"/>
      <c r="FF251" s="109"/>
      <c r="FO251" s="109"/>
      <c r="FX251" s="109"/>
      <c r="GG251" s="109"/>
      <c r="GP251" s="109"/>
      <c r="GY251" s="109"/>
      <c r="HH251" s="109"/>
    </row>
    <row r="252" spans="1:216" s="68" customFormat="1" ht="15">
      <c r="A252" s="366" t="s">
        <v>1009</v>
      </c>
      <c r="B252" s="294" t="s">
        <v>29</v>
      </c>
      <c r="C252" s="109"/>
      <c r="D252" s="68" t="s">
        <v>3627</v>
      </c>
      <c r="E252" s="64">
        <f>UCIRanking!B204</f>
        <v>15123.187499999958</v>
      </c>
      <c r="F252" s="64">
        <v>21647.024999999972</v>
      </c>
      <c r="G252" s="64">
        <f t="shared" si="2"/>
        <v>-6523.8375000000142</v>
      </c>
      <c r="I252" s="366" t="s">
        <v>20</v>
      </c>
      <c r="J252" s="364" t="s">
        <v>513</v>
      </c>
      <c r="K252" s="292"/>
      <c r="L252" s="292"/>
      <c r="M252" s="54" t="s">
        <v>139</v>
      </c>
      <c r="N252" s="9">
        <v>719</v>
      </c>
      <c r="AA252" s="109"/>
      <c r="AJ252" s="109"/>
      <c r="AS252" s="109"/>
      <c r="BB252" s="109"/>
      <c r="BK252" s="109"/>
      <c r="BT252" s="109"/>
      <c r="CC252" s="109"/>
      <c r="CL252" s="109"/>
      <c r="CU252" s="109"/>
      <c r="DD252" s="109"/>
      <c r="DM252" s="109"/>
      <c r="DV252" s="109"/>
      <c r="EE252" s="109"/>
      <c r="EN252" s="109"/>
      <c r="EW252" s="109"/>
      <c r="FF252" s="109"/>
      <c r="FO252" s="109"/>
      <c r="FX252" s="109"/>
      <c r="GG252" s="109"/>
      <c r="GP252" s="109"/>
      <c r="GY252" s="109"/>
      <c r="HH252" s="109"/>
    </row>
    <row r="253" spans="1:216" s="68" customFormat="1" ht="15">
      <c r="A253" s="366" t="s">
        <v>1010</v>
      </c>
      <c r="B253" s="294" t="s">
        <v>35</v>
      </c>
      <c r="C253" s="109"/>
      <c r="D253" s="68" t="s">
        <v>3625</v>
      </c>
      <c r="E253" s="64">
        <f>UCIRanking!B267</f>
        <v>13450.225000000008</v>
      </c>
      <c r="F253" s="64">
        <v>21622.200000000012</v>
      </c>
      <c r="G253" s="64">
        <f t="shared" si="2"/>
        <v>-8171.975000000004</v>
      </c>
      <c r="I253" s="366" t="s">
        <v>22</v>
      </c>
      <c r="J253" s="364" t="s">
        <v>419</v>
      </c>
      <c r="K253" s="292"/>
      <c r="L253" s="292"/>
      <c r="M253" s="54" t="s">
        <v>139</v>
      </c>
      <c r="N253" s="9">
        <v>589</v>
      </c>
      <c r="AA253" s="109"/>
      <c r="AJ253" s="109"/>
      <c r="AS253" s="109"/>
      <c r="BB253" s="109"/>
      <c r="BK253" s="109"/>
      <c r="BT253" s="109"/>
      <c r="CC253" s="109"/>
      <c r="CL253" s="109"/>
      <c r="CU253" s="109"/>
      <c r="DD253" s="109"/>
      <c r="DM253" s="109"/>
      <c r="DV253" s="109"/>
      <c r="EE253" s="109"/>
      <c r="EN253" s="109"/>
      <c r="EW253" s="109"/>
      <c r="FF253" s="109"/>
      <c r="FO253" s="109"/>
      <c r="FX253" s="109"/>
      <c r="GG253" s="109"/>
      <c r="GP253" s="109"/>
      <c r="GY253" s="109"/>
      <c r="HH253" s="109"/>
    </row>
    <row r="254" spans="1:216" s="68" customFormat="1" ht="15">
      <c r="A254" s="366" t="s">
        <v>1011</v>
      </c>
      <c r="B254" s="68" t="s">
        <v>815</v>
      </c>
      <c r="C254" s="109"/>
      <c r="D254" s="68" t="s">
        <v>3629</v>
      </c>
      <c r="E254" s="64">
        <f>UCIRanking!B108</f>
        <v>14825.387500000001</v>
      </c>
      <c r="F254" s="64">
        <v>21002.950000000012</v>
      </c>
      <c r="G254" s="64">
        <f t="shared" si="2"/>
        <v>-6177.5625000000109</v>
      </c>
      <c r="I254" s="366" t="s">
        <v>24</v>
      </c>
      <c r="J254" s="364" t="s">
        <v>482</v>
      </c>
      <c r="K254" s="292"/>
      <c r="L254" s="292"/>
      <c r="M254" s="54" t="s">
        <v>136</v>
      </c>
      <c r="N254" s="9">
        <v>585</v>
      </c>
      <c r="AA254" s="109"/>
      <c r="AJ254" s="109"/>
      <c r="AS254" s="109"/>
      <c r="BB254" s="109"/>
      <c r="BK254" s="109"/>
      <c r="BT254" s="109"/>
      <c r="CC254" s="109"/>
      <c r="CL254" s="109"/>
      <c r="CU254" s="109"/>
      <c r="DD254" s="109"/>
      <c r="DM254" s="109"/>
      <c r="DV254" s="109"/>
      <c r="EE254" s="109"/>
      <c r="EN254" s="109"/>
      <c r="EW254" s="109"/>
      <c r="FF254" s="109"/>
      <c r="FO254" s="109"/>
      <c r="FX254" s="109"/>
      <c r="GG254" s="109"/>
      <c r="GP254" s="109"/>
      <c r="GY254" s="109"/>
      <c r="HH254" s="109"/>
    </row>
    <row r="255" spans="1:216" s="68" customFormat="1" ht="15">
      <c r="A255" s="366" t="s">
        <v>1012</v>
      </c>
      <c r="B255" s="294" t="s">
        <v>4</v>
      </c>
      <c r="C255" s="109"/>
      <c r="D255" s="68" t="s">
        <v>3633</v>
      </c>
      <c r="E255" s="64">
        <f>UCIRanking!B42</f>
        <v>12558.574999999997</v>
      </c>
      <c r="F255" s="64">
        <v>20205.362499999996</v>
      </c>
      <c r="G255" s="64">
        <f t="shared" si="2"/>
        <v>-7646.7874999999985</v>
      </c>
      <c r="I255" s="366" t="s">
        <v>26</v>
      </c>
      <c r="J255" s="364" t="s">
        <v>434</v>
      </c>
      <c r="K255" s="292"/>
      <c r="L255" s="292"/>
      <c r="M255" s="54" t="s">
        <v>136</v>
      </c>
      <c r="N255" s="9">
        <v>546</v>
      </c>
      <c r="AA255" s="109"/>
      <c r="AJ255" s="109"/>
      <c r="AS255" s="109"/>
      <c r="BB255" s="109"/>
      <c r="BK255" s="109"/>
      <c r="BT255" s="109"/>
      <c r="CC255" s="109"/>
      <c r="CL255" s="109"/>
      <c r="CU255" s="109"/>
      <c r="DD255" s="109"/>
      <c r="DM255" s="109"/>
      <c r="DV255" s="109"/>
      <c r="EE255" s="109"/>
      <c r="EN255" s="109"/>
      <c r="EW255" s="109"/>
      <c r="FF255" s="109"/>
      <c r="FO255" s="109"/>
      <c r="FX255" s="109"/>
      <c r="GG255" s="109"/>
      <c r="GP255" s="109"/>
      <c r="GY255" s="109"/>
      <c r="HH255" s="109"/>
    </row>
    <row r="256" spans="1:216" s="68" customFormat="1" ht="15">
      <c r="A256" s="366" t="s">
        <v>1013</v>
      </c>
      <c r="B256" s="294" t="s">
        <v>2219</v>
      </c>
      <c r="C256" s="223"/>
      <c r="D256" s="68" t="s">
        <v>3638</v>
      </c>
      <c r="E256" s="64">
        <f>UCIRanking!B63</f>
        <v>15630.699999999846</v>
      </c>
      <c r="F256" s="64">
        <v>18872.024999999812</v>
      </c>
      <c r="G256" s="64">
        <f t="shared" si="2"/>
        <v>-3241.3249999999662</v>
      </c>
      <c r="I256" s="366" t="s">
        <v>28</v>
      </c>
      <c r="J256" s="364" t="s">
        <v>779</v>
      </c>
      <c r="K256" s="292"/>
      <c r="L256" s="292"/>
      <c r="M256" s="54" t="s">
        <v>131</v>
      </c>
      <c r="N256" s="9">
        <v>540</v>
      </c>
      <c r="AA256" s="109"/>
      <c r="AJ256" s="109"/>
      <c r="AS256" s="109"/>
      <c r="BB256" s="109"/>
      <c r="BK256" s="109"/>
      <c r="BT256" s="109"/>
      <c r="CC256" s="109"/>
      <c r="CL256" s="109"/>
      <c r="CU256" s="109"/>
      <c r="DD256" s="109"/>
      <c r="DM256" s="109"/>
      <c r="DV256" s="109"/>
      <c r="EE256" s="109"/>
      <c r="EN256" s="109"/>
      <c r="EW256" s="109"/>
      <c r="FF256" s="109"/>
      <c r="FO256" s="109"/>
      <c r="FX256" s="109"/>
      <c r="GG256" s="109"/>
      <c r="GP256" s="109"/>
      <c r="GY256" s="109"/>
      <c r="HH256" s="109"/>
    </row>
    <row r="257" spans="1:216" s="68" customFormat="1" ht="15">
      <c r="A257" s="366" t="s">
        <v>1014</v>
      </c>
      <c r="B257" s="68" t="s">
        <v>840</v>
      </c>
      <c r="C257" s="109"/>
      <c r="D257" s="68" t="s">
        <v>3637</v>
      </c>
      <c r="E257" s="64">
        <f>UCIRanking!B33</f>
        <v>13554.862500000025</v>
      </c>
      <c r="F257" s="64">
        <v>18767.975000000057</v>
      </c>
      <c r="G257" s="64">
        <f t="shared" si="2"/>
        <v>-5213.112500000032</v>
      </c>
      <c r="I257" s="366" t="s">
        <v>30</v>
      </c>
      <c r="J257" s="364" t="s">
        <v>476</v>
      </c>
      <c r="K257" s="28"/>
      <c r="L257" s="292"/>
      <c r="M257" s="54" t="s">
        <v>138</v>
      </c>
      <c r="N257" s="9">
        <v>540</v>
      </c>
      <c r="AA257" s="109"/>
      <c r="AJ257" s="109"/>
      <c r="AS257" s="109"/>
      <c r="BB257" s="109"/>
      <c r="BK257" s="109"/>
      <c r="BT257" s="109"/>
      <c r="CC257" s="109"/>
      <c r="CL257" s="109"/>
      <c r="CU257" s="109"/>
      <c r="DD257" s="109"/>
      <c r="DM257" s="109"/>
      <c r="DV257" s="109"/>
      <c r="EE257" s="109"/>
      <c r="EN257" s="109"/>
      <c r="EW257" s="109"/>
      <c r="FF257" s="109"/>
      <c r="FO257" s="109"/>
      <c r="FX257" s="109"/>
      <c r="GG257" s="109"/>
      <c r="GP257" s="109"/>
      <c r="GY257" s="109"/>
      <c r="HH257" s="109"/>
    </row>
    <row r="258" spans="1:216" s="68" customFormat="1" ht="15">
      <c r="A258" s="366" t="s">
        <v>1015</v>
      </c>
      <c r="B258" s="294" t="s">
        <v>2218</v>
      </c>
      <c r="C258" s="9"/>
      <c r="D258" s="68" t="s">
        <v>3639</v>
      </c>
      <c r="E258" s="64">
        <f>UCIRanking!B15</f>
        <v>17173.849999999995</v>
      </c>
      <c r="F258" s="64">
        <v>18519.400000000001</v>
      </c>
      <c r="G258" s="64">
        <f t="shared" si="2"/>
        <v>-1345.5500000000065</v>
      </c>
      <c r="I258" s="366" t="s">
        <v>32</v>
      </c>
      <c r="J258" s="364" t="s">
        <v>446</v>
      </c>
      <c r="K258" s="28"/>
      <c r="L258" s="292"/>
      <c r="M258" s="54" t="s">
        <v>139</v>
      </c>
      <c r="N258" s="9">
        <v>538</v>
      </c>
      <c r="AA258" s="109"/>
      <c r="AJ258" s="109"/>
      <c r="AS258" s="109"/>
      <c r="BB258" s="109"/>
      <c r="BK258" s="109"/>
      <c r="BT258" s="109"/>
      <c r="CC258" s="109"/>
      <c r="CL258" s="109"/>
      <c r="CU258" s="109"/>
      <c r="DD258" s="109"/>
      <c r="DM258" s="109"/>
      <c r="DV258" s="109"/>
      <c r="EE258" s="109"/>
      <c r="EN258" s="109"/>
      <c r="EW258" s="109"/>
      <c r="FF258" s="109"/>
      <c r="FO258" s="109"/>
      <c r="FX258" s="109"/>
      <c r="GG258" s="109"/>
      <c r="GP258" s="109"/>
      <c r="GY258" s="109"/>
      <c r="HH258" s="109"/>
    </row>
    <row r="259" spans="1:216" s="68" customFormat="1" ht="15">
      <c r="A259" s="366" t="s">
        <v>1016</v>
      </c>
      <c r="B259" s="68" t="s">
        <v>1821</v>
      </c>
      <c r="D259" s="68" t="s">
        <v>3640</v>
      </c>
      <c r="E259" s="64">
        <f>UCIRanking!B123</f>
        <v>8251.5749999999316</v>
      </c>
      <c r="F259" s="64">
        <v>10444.574999999921</v>
      </c>
      <c r="G259" s="64">
        <f t="shared" si="2"/>
        <v>-2192.9999999999891</v>
      </c>
      <c r="I259" s="366" t="s">
        <v>34</v>
      </c>
      <c r="J259" s="364" t="s">
        <v>1124</v>
      </c>
      <c r="K259" s="28"/>
      <c r="L259" s="292"/>
      <c r="M259" s="54" t="s">
        <v>138</v>
      </c>
      <c r="N259" s="9">
        <v>534</v>
      </c>
      <c r="R259" s="109"/>
      <c r="AA259" s="109"/>
      <c r="AJ259" s="109"/>
      <c r="AS259" s="109"/>
      <c r="BB259" s="109"/>
      <c r="BK259" s="109"/>
      <c r="BT259" s="109"/>
      <c r="CC259" s="109"/>
      <c r="CL259" s="109"/>
      <c r="CU259" s="109"/>
      <c r="DD259" s="109"/>
      <c r="DM259" s="109"/>
      <c r="DV259" s="109"/>
      <c r="EE259" s="109"/>
      <c r="EN259" s="109"/>
      <c r="EW259" s="109"/>
      <c r="FF259" s="109"/>
      <c r="FO259" s="109"/>
      <c r="FX259" s="109"/>
      <c r="GG259" s="109"/>
      <c r="GP259" s="109"/>
      <c r="GY259" s="109"/>
      <c r="HH259" s="109"/>
    </row>
    <row r="260" spans="1:216" s="68" customFormat="1" ht="15">
      <c r="A260" s="366" t="s">
        <v>1017</v>
      </c>
      <c r="B260" s="229" t="s">
        <v>1839</v>
      </c>
      <c r="D260" s="68" t="s">
        <v>3641</v>
      </c>
      <c r="E260" s="64">
        <f>UCIRanking!B294</f>
        <v>7426.324999999948</v>
      </c>
      <c r="F260" s="64">
        <v>9362.0999999999476</v>
      </c>
      <c r="G260" s="64">
        <f t="shared" si="2"/>
        <v>-1935.7749999999996</v>
      </c>
      <c r="I260" s="366" t="s">
        <v>36</v>
      </c>
      <c r="J260" s="364" t="s">
        <v>428</v>
      </c>
      <c r="K260" s="292"/>
      <c r="L260" s="292"/>
      <c r="M260" s="54" t="s">
        <v>133</v>
      </c>
      <c r="N260" s="9">
        <v>508</v>
      </c>
      <c r="R260" s="109"/>
      <c r="AA260" s="109"/>
      <c r="AJ260" s="109"/>
      <c r="AS260" s="109"/>
      <c r="BB260" s="109"/>
      <c r="BK260" s="109"/>
      <c r="BT260" s="109"/>
      <c r="CC260" s="109"/>
      <c r="CL260" s="109"/>
      <c r="CU260" s="109"/>
      <c r="DD260" s="109"/>
      <c r="DM260" s="109"/>
      <c r="DV260" s="109"/>
      <c r="EE260" s="109"/>
      <c r="EN260" s="109"/>
      <c r="EW260" s="109"/>
      <c r="FF260" s="109"/>
      <c r="FO260" s="109"/>
      <c r="FX260" s="109"/>
      <c r="GG260" s="109"/>
      <c r="GP260" s="109"/>
      <c r="GY260" s="109"/>
      <c r="HH260" s="109"/>
    </row>
    <row r="261" spans="1:216" s="68" customFormat="1" ht="15">
      <c r="A261" s="366" t="s">
        <v>1018</v>
      </c>
      <c r="B261" s="229" t="s">
        <v>1832</v>
      </c>
      <c r="D261" s="68" t="s">
        <v>3642</v>
      </c>
      <c r="E261" s="64">
        <f>UCIRanking!B177</f>
        <v>7249.00000000001</v>
      </c>
      <c r="F261" s="64">
        <v>9235.0500000000102</v>
      </c>
      <c r="G261" s="64">
        <f t="shared" si="2"/>
        <v>-1986.0500000000002</v>
      </c>
      <c r="I261" s="366" t="s">
        <v>38</v>
      </c>
      <c r="J261" s="216" t="s">
        <v>3265</v>
      </c>
      <c r="K261" s="28"/>
      <c r="L261" s="28"/>
      <c r="M261" s="54"/>
      <c r="N261" s="9">
        <v>484</v>
      </c>
      <c r="R261" s="109"/>
      <c r="AA261" s="109"/>
      <c r="AJ261" s="109"/>
      <c r="AS261" s="109"/>
      <c r="BB261" s="109"/>
      <c r="BK261" s="109"/>
      <c r="BT261" s="109"/>
      <c r="CC261" s="109"/>
      <c r="CL261" s="109"/>
      <c r="CU261" s="109"/>
      <c r="DD261" s="109"/>
      <c r="DM261" s="109"/>
      <c r="DV261" s="109"/>
      <c r="EE261" s="109"/>
      <c r="EN261" s="109"/>
      <c r="EW261" s="109"/>
      <c r="FF261" s="109"/>
      <c r="FO261" s="109"/>
      <c r="FX261" s="109"/>
      <c r="GG261" s="109"/>
      <c r="GP261" s="109"/>
      <c r="GY261" s="109"/>
      <c r="HH261" s="109"/>
    </row>
    <row r="262" spans="1:216" s="68" customFormat="1" ht="15">
      <c r="A262" s="366" t="s">
        <v>1019</v>
      </c>
      <c r="B262" s="229" t="s">
        <v>1831</v>
      </c>
      <c r="D262" s="68" t="s">
        <v>3643</v>
      </c>
      <c r="E262" s="64">
        <f>UCIRanking!B186</f>
        <v>7295.5000000000127</v>
      </c>
      <c r="F262" s="64">
        <v>9083.0750000000171</v>
      </c>
      <c r="G262" s="64">
        <f t="shared" si="2"/>
        <v>-1787.5750000000044</v>
      </c>
      <c r="I262" s="366" t="s">
        <v>145</v>
      </c>
      <c r="J262" s="364" t="s">
        <v>433</v>
      </c>
      <c r="K262" s="28"/>
      <c r="L262" s="292"/>
      <c r="M262" s="54" t="s">
        <v>138</v>
      </c>
      <c r="N262" s="9">
        <v>479</v>
      </c>
      <c r="R262" s="109"/>
      <c r="AA262" s="109"/>
      <c r="AJ262" s="109"/>
      <c r="AS262" s="109"/>
      <c r="BB262" s="109"/>
      <c r="BK262" s="109"/>
      <c r="BT262" s="109"/>
      <c r="CC262" s="109"/>
      <c r="CL262" s="109"/>
      <c r="CU262" s="109"/>
      <c r="DD262" s="109"/>
      <c r="DM262" s="109"/>
      <c r="DV262" s="109"/>
      <c r="EE262" s="109"/>
      <c r="EN262" s="109"/>
      <c r="EW262" s="109"/>
      <c r="FF262" s="109"/>
      <c r="FO262" s="109"/>
      <c r="FX262" s="109"/>
      <c r="GG262" s="109"/>
      <c r="GP262" s="109"/>
      <c r="GY262" s="109"/>
      <c r="HH262" s="109"/>
    </row>
    <row r="263" spans="1:216" s="68" customFormat="1" ht="15">
      <c r="A263" s="366" t="s">
        <v>1020</v>
      </c>
      <c r="B263" s="229" t="s">
        <v>1857</v>
      </c>
      <c r="D263" s="68" t="s">
        <v>3644</v>
      </c>
      <c r="E263" s="64">
        <f>UCIRanking!B264</f>
        <v>7020.0500000000311</v>
      </c>
      <c r="F263" s="64">
        <v>9005.3000000000393</v>
      </c>
      <c r="G263" s="64">
        <f t="shared" si="2"/>
        <v>-1985.2500000000082</v>
      </c>
      <c r="I263" s="366" t="s">
        <v>146</v>
      </c>
      <c r="J263" s="364" t="s">
        <v>507</v>
      </c>
      <c r="K263" s="28"/>
      <c r="L263" s="292"/>
      <c r="M263" s="54" t="s">
        <v>134</v>
      </c>
      <c r="N263" s="9">
        <v>471</v>
      </c>
      <c r="R263" s="109"/>
      <c r="AA263" s="109"/>
      <c r="AJ263" s="109"/>
      <c r="AS263" s="109"/>
      <c r="BB263" s="109"/>
      <c r="BK263" s="109"/>
      <c r="BT263" s="109"/>
      <c r="CC263" s="109"/>
      <c r="CL263" s="109"/>
      <c r="CU263" s="109"/>
      <c r="DD263" s="109"/>
      <c r="DM263" s="109"/>
      <c r="DV263" s="109"/>
      <c r="EE263" s="109"/>
      <c r="EN263" s="109"/>
      <c r="EW263" s="109"/>
      <c r="FF263" s="109"/>
      <c r="FO263" s="109"/>
      <c r="FX263" s="109"/>
      <c r="GG263" s="109"/>
      <c r="GP263" s="109"/>
      <c r="GY263" s="109"/>
      <c r="HH263" s="109"/>
    </row>
    <row r="264" spans="1:216" s="68" customFormat="1" ht="15">
      <c r="A264" s="366" t="s">
        <v>1021</v>
      </c>
      <c r="B264" s="68" t="s">
        <v>845</v>
      </c>
      <c r="D264" s="68" t="s">
        <v>3645</v>
      </c>
      <c r="E264" s="64">
        <f>UCIRanking!B117</f>
        <v>5425.4499999999789</v>
      </c>
      <c r="F264" s="64">
        <v>8398.7624999999625</v>
      </c>
      <c r="G264" s="64">
        <f t="shared" si="2"/>
        <v>-2973.3124999999836</v>
      </c>
      <c r="I264" s="300" t="s">
        <v>147</v>
      </c>
      <c r="J264" s="364" t="s">
        <v>430</v>
      </c>
      <c r="K264" s="292"/>
      <c r="L264" s="292"/>
      <c r="M264" s="54" t="s">
        <v>139</v>
      </c>
      <c r="N264" s="9">
        <v>471</v>
      </c>
      <c r="R264" s="109"/>
      <c r="AA264" s="109"/>
      <c r="AJ264" s="109"/>
      <c r="AS264" s="109"/>
      <c r="BB264" s="109"/>
      <c r="BK264" s="109"/>
      <c r="BT264" s="109"/>
      <c r="CC264" s="109"/>
      <c r="CL264" s="109"/>
      <c r="CU264" s="109"/>
      <c r="DD264" s="109"/>
      <c r="DM264" s="109"/>
      <c r="DV264" s="109"/>
      <c r="EE264" s="109"/>
      <c r="EN264" s="109"/>
      <c r="EW264" s="109"/>
      <c r="FF264" s="109"/>
      <c r="FO264" s="109"/>
      <c r="FX264" s="109"/>
      <c r="GG264" s="109"/>
      <c r="GP264" s="109"/>
      <c r="GY264" s="109"/>
      <c r="HH264" s="109"/>
    </row>
    <row r="265" spans="1:216" s="68" customFormat="1" ht="15">
      <c r="A265" s="366" t="s">
        <v>1022</v>
      </c>
      <c r="B265" s="229" t="s">
        <v>1829</v>
      </c>
      <c r="D265" s="68" t="s">
        <v>3646</v>
      </c>
      <c r="E265" s="64">
        <f>UCIRanking!B231</f>
        <v>6241.9500000000626</v>
      </c>
      <c r="F265" s="64">
        <v>8078.5250000000706</v>
      </c>
      <c r="G265" s="64">
        <f t="shared" si="2"/>
        <v>-1836.575000000008</v>
      </c>
      <c r="I265" s="366" t="s">
        <v>151</v>
      </c>
      <c r="J265" s="364" t="s">
        <v>1420</v>
      </c>
      <c r="K265" s="292"/>
      <c r="L265" s="292"/>
      <c r="M265" s="54" t="s">
        <v>140</v>
      </c>
      <c r="N265" s="9">
        <v>469</v>
      </c>
      <c r="R265" s="109"/>
      <c r="AA265" s="109"/>
      <c r="AJ265" s="109"/>
      <c r="AS265" s="109"/>
      <c r="BB265" s="109"/>
      <c r="BK265" s="109"/>
      <c r="BT265" s="109"/>
      <c r="CC265" s="109"/>
      <c r="CL265" s="109"/>
      <c r="CU265" s="109"/>
      <c r="DD265" s="109"/>
      <c r="DM265" s="109"/>
      <c r="DV265" s="109"/>
      <c r="EE265" s="109"/>
      <c r="EN265" s="109"/>
      <c r="EW265" s="109"/>
      <c r="FF265" s="109"/>
      <c r="FO265" s="109"/>
      <c r="FX265" s="109"/>
      <c r="GG265" s="109"/>
      <c r="GP265" s="109"/>
      <c r="GY265" s="109"/>
      <c r="HH265" s="109"/>
    </row>
    <row r="266" spans="1:216" s="68" customFormat="1" ht="15">
      <c r="A266" s="366" t="s">
        <v>1023</v>
      </c>
      <c r="B266" s="68" t="s">
        <v>855</v>
      </c>
      <c r="D266" s="68" t="s">
        <v>3647</v>
      </c>
      <c r="E266" s="64">
        <f>UCIRanking!B168</f>
        <v>4415.0249999999942</v>
      </c>
      <c r="F266" s="64">
        <v>7432.8499999999876</v>
      </c>
      <c r="G266" s="64">
        <f t="shared" si="2"/>
        <v>-3017.8249999999935</v>
      </c>
      <c r="I266" s="366" t="s">
        <v>157</v>
      </c>
      <c r="J266" s="364" t="s">
        <v>485</v>
      </c>
      <c r="K266" s="292"/>
      <c r="L266" s="292"/>
      <c r="M266" s="54" t="s">
        <v>133</v>
      </c>
      <c r="N266" s="9">
        <v>465</v>
      </c>
      <c r="R266" s="109"/>
      <c r="AA266" s="109"/>
      <c r="AJ266" s="109"/>
      <c r="AS266" s="109"/>
      <c r="BB266" s="109"/>
      <c r="BK266" s="109"/>
      <c r="BT266" s="109"/>
      <c r="CC266" s="109"/>
      <c r="CL266" s="109"/>
      <c r="CU266" s="109"/>
      <c r="DD266" s="109"/>
      <c r="DM266" s="109"/>
      <c r="DV266" s="109"/>
      <c r="EE266" s="109"/>
      <c r="EN266" s="109"/>
      <c r="EW266" s="109"/>
      <c r="FF266" s="109"/>
      <c r="FO266" s="109"/>
      <c r="FX266" s="109"/>
      <c r="GG266" s="109"/>
      <c r="GP266" s="109"/>
      <c r="GY266" s="109"/>
      <c r="HH266" s="109"/>
    </row>
    <row r="267" spans="1:216" s="68" customFormat="1" ht="15">
      <c r="A267" s="366" t="s">
        <v>1024</v>
      </c>
      <c r="B267" s="68" t="s">
        <v>164</v>
      </c>
      <c r="D267" s="68" t="s">
        <v>3648</v>
      </c>
      <c r="E267" s="64">
        <f>UCIRanking!B96</f>
        <v>761.95</v>
      </c>
      <c r="F267" s="64">
        <v>4042.55</v>
      </c>
      <c r="G267" s="64">
        <f t="shared" si="2"/>
        <v>-3280.6000000000004</v>
      </c>
      <c r="I267" s="366" t="s">
        <v>159</v>
      </c>
      <c r="J267" s="364" t="s">
        <v>431</v>
      </c>
      <c r="K267" s="292"/>
      <c r="L267" s="292"/>
      <c r="M267" s="54" t="s">
        <v>133</v>
      </c>
      <c r="N267" s="9">
        <v>463</v>
      </c>
      <c r="R267" s="109"/>
      <c r="AA267" s="109"/>
      <c r="AJ267" s="109"/>
      <c r="AS267" s="109"/>
      <c r="BB267" s="109"/>
      <c r="BK267" s="109"/>
      <c r="BT267" s="109"/>
      <c r="CC267" s="109"/>
      <c r="CL267" s="109"/>
      <c r="CU267" s="109"/>
      <c r="DD267" s="109"/>
      <c r="DM267" s="109"/>
      <c r="DV267" s="109"/>
      <c r="EE267" s="109"/>
      <c r="EN267" s="109"/>
      <c r="EW267" s="109"/>
      <c r="FF267" s="109"/>
      <c r="FO267" s="109"/>
      <c r="FX267" s="109"/>
      <c r="GG267" s="109"/>
      <c r="GP267" s="109"/>
      <c r="GY267" s="109"/>
      <c r="HH267" s="109"/>
    </row>
    <row r="268" spans="1:216" s="68" customFormat="1" ht="15">
      <c r="A268" s="366" t="s">
        <v>1025</v>
      </c>
      <c r="B268" s="294" t="s">
        <v>2252</v>
      </c>
      <c r="D268" s="68" t="s">
        <v>3652</v>
      </c>
      <c r="E268" s="64">
        <f>UCIRanking!B30</f>
        <v>5079.7000000000089</v>
      </c>
      <c r="F268" s="64">
        <v>3316.2999999999975</v>
      </c>
      <c r="G268" s="64">
        <f t="shared" si="2"/>
        <v>1763.4000000000115</v>
      </c>
      <c r="I268" s="366" t="s">
        <v>160</v>
      </c>
      <c r="J268" s="364" t="s">
        <v>456</v>
      </c>
      <c r="K268" s="28"/>
      <c r="L268" s="292"/>
      <c r="M268" s="54" t="s">
        <v>134</v>
      </c>
      <c r="N268" s="9">
        <v>450</v>
      </c>
      <c r="R268" s="109"/>
      <c r="AA268" s="109"/>
      <c r="AJ268" s="109"/>
      <c r="AS268" s="109"/>
      <c r="BB268" s="109"/>
      <c r="BK268" s="109"/>
      <c r="BT268" s="109"/>
      <c r="CC268" s="109"/>
      <c r="CL268" s="109"/>
      <c r="CU268" s="109"/>
      <c r="DD268" s="109"/>
      <c r="DM268" s="109"/>
      <c r="DV268" s="109"/>
      <c r="EE268" s="109"/>
      <c r="EN268" s="109"/>
      <c r="EW268" s="109"/>
      <c r="FF268" s="109"/>
      <c r="FO268" s="109"/>
      <c r="FX268" s="109"/>
      <c r="GG268" s="109"/>
      <c r="GP268" s="109"/>
      <c r="GY268" s="109"/>
      <c r="HH268" s="109"/>
    </row>
    <row r="269" spans="1:216" s="68" customFormat="1" ht="15">
      <c r="A269" s="366" t="s">
        <v>1026</v>
      </c>
      <c r="B269" s="294" t="s">
        <v>2255</v>
      </c>
      <c r="D269" s="68" t="s">
        <v>3650</v>
      </c>
      <c r="E269" s="64">
        <f>UCIRanking!B132</f>
        <v>4827.4000000000051</v>
      </c>
      <c r="F269" s="64">
        <v>3219.0999999999967</v>
      </c>
      <c r="G269" s="64">
        <f t="shared" si="2"/>
        <v>1608.3000000000084</v>
      </c>
      <c r="I269" s="366" t="s">
        <v>161</v>
      </c>
      <c r="J269" s="364" t="s">
        <v>527</v>
      </c>
      <c r="K269" s="292"/>
      <c r="L269" s="292"/>
      <c r="M269" s="54" t="s">
        <v>136</v>
      </c>
      <c r="N269" s="9">
        <v>442</v>
      </c>
      <c r="R269" s="109"/>
      <c r="AA269" s="109"/>
      <c r="AJ269" s="109"/>
      <c r="AS269" s="109"/>
      <c r="BB269" s="109"/>
      <c r="BK269" s="109"/>
      <c r="BT269" s="109"/>
      <c r="CC269" s="109"/>
      <c r="CL269" s="109"/>
      <c r="CU269" s="109"/>
      <c r="DD269" s="109"/>
      <c r="DM269" s="109"/>
      <c r="DV269" s="109"/>
      <c r="EE269" s="109"/>
      <c r="EN269" s="109"/>
      <c r="EW269" s="109"/>
      <c r="FF269" s="109"/>
      <c r="FO269" s="109"/>
      <c r="FX269" s="109"/>
      <c r="GG269" s="109"/>
      <c r="GP269" s="109"/>
      <c r="GY269" s="109"/>
      <c r="HH269" s="109"/>
    </row>
    <row r="270" spans="1:216" s="68" customFormat="1" ht="15">
      <c r="A270" s="366" t="s">
        <v>1027</v>
      </c>
      <c r="B270" s="294" t="s">
        <v>2257</v>
      </c>
      <c r="D270" s="68" t="s">
        <v>3658</v>
      </c>
      <c r="E270" s="64">
        <f>UCIRanking!B150</f>
        <v>4537.8999999999896</v>
      </c>
      <c r="F270" s="64">
        <v>3090.4999999999973</v>
      </c>
      <c r="G270" s="64">
        <f t="shared" si="2"/>
        <v>1447.3999999999924</v>
      </c>
      <c r="I270" s="366" t="s">
        <v>163</v>
      </c>
      <c r="J270" s="364" t="s">
        <v>1402</v>
      </c>
      <c r="K270" s="292"/>
      <c r="L270" s="292"/>
      <c r="M270" s="54" t="s">
        <v>133</v>
      </c>
      <c r="N270" s="9">
        <v>488</v>
      </c>
      <c r="R270" s="109"/>
      <c r="AA270" s="109"/>
      <c r="AJ270" s="109"/>
      <c r="AS270" s="109"/>
      <c r="BB270" s="109"/>
      <c r="BK270" s="109"/>
      <c r="BT270" s="109"/>
      <c r="CC270" s="109"/>
      <c r="CL270" s="109"/>
      <c r="CU270" s="109"/>
      <c r="DD270" s="109"/>
      <c r="DM270" s="109"/>
      <c r="DV270" s="109"/>
      <c r="EE270" s="109"/>
      <c r="EN270" s="109"/>
      <c r="EW270" s="109"/>
      <c r="FF270" s="109"/>
      <c r="FO270" s="109"/>
      <c r="FX270" s="109"/>
      <c r="GG270" s="109"/>
      <c r="GP270" s="109"/>
      <c r="GY270" s="109"/>
      <c r="HH270" s="109"/>
    </row>
    <row r="271" spans="1:216" s="68" customFormat="1" ht="15">
      <c r="A271" s="366" t="s">
        <v>1028</v>
      </c>
      <c r="B271" s="294" t="s">
        <v>2259</v>
      </c>
      <c r="D271" s="68" t="s">
        <v>3656</v>
      </c>
      <c r="E271" s="64">
        <f>UCIRanking!B243</f>
        <v>4213.9999999999945</v>
      </c>
      <c r="F271" s="64">
        <v>2994.6</v>
      </c>
      <c r="G271" s="64">
        <f t="shared" si="2"/>
        <v>1219.3999999999946</v>
      </c>
      <c r="I271" s="300"/>
      <c r="R271" s="109"/>
      <c r="AA271" s="109"/>
      <c r="AJ271" s="109"/>
      <c r="AS271" s="109"/>
      <c r="BB271" s="109"/>
      <c r="BK271" s="109"/>
      <c r="BT271" s="109"/>
      <c r="CC271" s="109"/>
      <c r="CL271" s="109"/>
      <c r="CU271" s="109"/>
      <c r="DD271" s="109"/>
      <c r="DM271" s="109"/>
      <c r="DV271" s="109"/>
      <c r="EE271" s="109"/>
      <c r="EN271" s="109"/>
      <c r="EW271" s="109"/>
      <c r="FF271" s="109"/>
      <c r="FO271" s="109"/>
      <c r="FX271" s="109"/>
      <c r="GG271" s="109"/>
      <c r="GP271" s="109"/>
      <c r="GY271" s="109"/>
      <c r="HH271" s="109"/>
    </row>
    <row r="272" spans="1:216" s="68" customFormat="1" ht="15">
      <c r="A272" s="366" t="s">
        <v>1029</v>
      </c>
      <c r="B272" s="294" t="s">
        <v>2260</v>
      </c>
      <c r="D272" s="68" t="s">
        <v>3651</v>
      </c>
      <c r="E272" s="64">
        <f>UCIRanking!B282</f>
        <v>4811.9000000000169</v>
      </c>
      <c r="F272" s="64">
        <v>2982.4000000000042</v>
      </c>
      <c r="G272" s="64">
        <f t="shared" si="2"/>
        <v>1829.5000000000127</v>
      </c>
      <c r="I272" s="300"/>
      <c r="R272" s="109"/>
      <c r="AA272" s="109"/>
      <c r="AJ272" s="109"/>
      <c r="AS272" s="109"/>
      <c r="BB272" s="109"/>
      <c r="BK272" s="109"/>
      <c r="BT272" s="109"/>
      <c r="CC272" s="109"/>
      <c r="CL272" s="109"/>
      <c r="CU272" s="109"/>
      <c r="DD272" s="109"/>
      <c r="DM272" s="109"/>
      <c r="DV272" s="109"/>
      <c r="EE272" s="109"/>
      <c r="EN272" s="109"/>
      <c r="EW272" s="109"/>
      <c r="FF272" s="109"/>
      <c r="FO272" s="109"/>
      <c r="FX272" s="109"/>
      <c r="GG272" s="109"/>
      <c r="GP272" s="109"/>
      <c r="GY272" s="109"/>
      <c r="HH272" s="109"/>
    </row>
    <row r="273" spans="1:216" s="68" customFormat="1" ht="15" customHeight="1">
      <c r="A273" s="366" t="s">
        <v>1030</v>
      </c>
      <c r="B273" s="294" t="s">
        <v>2543</v>
      </c>
      <c r="D273" s="68" t="s">
        <v>3649</v>
      </c>
      <c r="E273" s="64">
        <f>UCIRanking!B237</f>
        <v>4956.5999999999922</v>
      </c>
      <c r="F273" s="64">
        <v>2928.0999999999981</v>
      </c>
      <c r="G273" s="64">
        <f t="shared" si="2"/>
        <v>2028.4999999999941</v>
      </c>
      <c r="I273" s="300"/>
      <c r="R273" s="109"/>
      <c r="AA273" s="109"/>
      <c r="AJ273" s="109"/>
      <c r="AS273" s="109"/>
      <c r="BB273" s="109"/>
      <c r="BK273" s="109"/>
      <c r="BT273" s="109"/>
      <c r="CC273" s="109"/>
      <c r="CL273" s="109"/>
      <c r="CU273" s="109"/>
      <c r="DD273" s="109"/>
      <c r="DM273" s="109"/>
      <c r="DV273" s="109"/>
      <c r="EE273" s="109"/>
      <c r="EN273" s="109"/>
      <c r="EW273" s="109"/>
      <c r="FF273" s="109"/>
      <c r="FO273" s="109"/>
      <c r="FX273" s="109"/>
      <c r="GG273" s="109"/>
      <c r="GP273" s="109"/>
      <c r="GY273" s="109"/>
      <c r="HH273" s="109"/>
    </row>
    <row r="274" spans="1:216" s="68" customFormat="1" ht="15">
      <c r="A274" s="366" t="s">
        <v>1031</v>
      </c>
      <c r="B274" s="294" t="s">
        <v>2256</v>
      </c>
      <c r="D274" s="68" t="s">
        <v>3654</v>
      </c>
      <c r="E274" s="64">
        <f>UCIRanking!B144</f>
        <v>4595.6000000000095</v>
      </c>
      <c r="F274" s="64">
        <v>2895.300000000002</v>
      </c>
      <c r="G274" s="64">
        <f t="shared" si="2"/>
        <v>1700.3000000000075</v>
      </c>
      <c r="I274" s="300"/>
      <c r="R274" s="109"/>
      <c r="AA274" s="109"/>
      <c r="AJ274" s="109"/>
      <c r="AS274" s="109"/>
      <c r="BB274" s="109"/>
      <c r="BK274" s="109"/>
      <c r="BT274" s="109"/>
      <c r="CC274" s="109"/>
      <c r="CL274" s="109"/>
      <c r="CU274" s="109"/>
      <c r="DD274" s="109"/>
      <c r="DM274" s="109"/>
      <c r="DV274" s="109"/>
      <c r="EE274" s="109"/>
      <c r="EN274" s="109"/>
      <c r="EW274" s="109"/>
      <c r="FF274" s="109"/>
      <c r="FO274" s="109"/>
      <c r="FX274" s="109"/>
      <c r="GG274" s="109"/>
      <c r="GP274" s="109"/>
      <c r="GY274" s="109"/>
      <c r="HH274" s="109"/>
    </row>
    <row r="275" spans="1:216" s="68" customFormat="1" ht="15">
      <c r="A275" s="366" t="s">
        <v>1032</v>
      </c>
      <c r="B275" s="294" t="s">
        <v>2258</v>
      </c>
      <c r="D275" s="68" t="s">
        <v>3655</v>
      </c>
      <c r="E275" s="64">
        <f>UCIRanking!B183</f>
        <v>4239.2000000000062</v>
      </c>
      <c r="F275" s="64">
        <v>2795.3000000000025</v>
      </c>
      <c r="G275" s="64">
        <f t="shared" si="2"/>
        <v>1443.9000000000037</v>
      </c>
      <c r="I275" s="300"/>
      <c r="R275" s="109"/>
      <c r="AA275" s="109"/>
      <c r="AJ275" s="109"/>
      <c r="AS275" s="109"/>
      <c r="BB275" s="109"/>
      <c r="BK275" s="109"/>
      <c r="BT275" s="109"/>
      <c r="CC275" s="109"/>
      <c r="CL275" s="109"/>
      <c r="CU275" s="109"/>
      <c r="DD275" s="109"/>
      <c r="DM275" s="109"/>
      <c r="DV275" s="109"/>
      <c r="EE275" s="109"/>
      <c r="EN275" s="109"/>
      <c r="EW275" s="109"/>
      <c r="FF275" s="109"/>
      <c r="FO275" s="109"/>
      <c r="FX275" s="109"/>
      <c r="GG275" s="109"/>
      <c r="GP275" s="109"/>
      <c r="GY275" s="109"/>
      <c r="HH275" s="109"/>
    </row>
    <row r="276" spans="1:216" s="68" customFormat="1" ht="15">
      <c r="A276" s="366" t="s">
        <v>1033</v>
      </c>
      <c r="B276" s="294" t="s">
        <v>2281</v>
      </c>
      <c r="D276" s="68" t="s">
        <v>3659</v>
      </c>
      <c r="E276" s="64">
        <f>UCIRanking!B219</f>
        <v>4252.5999999999858</v>
      </c>
      <c r="F276" s="64">
        <v>2711.7999999999938</v>
      </c>
      <c r="G276" s="64">
        <f t="shared" si="2"/>
        <v>1540.799999999992</v>
      </c>
      <c r="I276" s="300"/>
      <c r="R276" s="109"/>
      <c r="AA276" s="109"/>
      <c r="AJ276" s="109"/>
      <c r="AS276" s="109"/>
      <c r="BB276" s="109"/>
      <c r="BK276" s="109"/>
      <c r="BT276" s="109"/>
      <c r="CC276" s="109"/>
      <c r="CL276" s="109"/>
      <c r="CU276" s="109"/>
      <c r="DD276" s="109"/>
      <c r="DM276" s="109"/>
      <c r="DV276" s="109"/>
      <c r="EE276" s="109"/>
      <c r="EN276" s="109"/>
      <c r="EW276" s="109"/>
      <c r="FF276" s="109"/>
      <c r="FO276" s="109"/>
      <c r="FX276" s="109"/>
      <c r="GG276" s="109"/>
      <c r="GP276" s="109"/>
      <c r="GY276" s="109"/>
      <c r="HH276" s="109"/>
    </row>
    <row r="277" spans="1:216" s="68" customFormat="1" ht="15">
      <c r="A277" s="366" t="s">
        <v>1034</v>
      </c>
      <c r="B277" s="294" t="s">
        <v>2254</v>
      </c>
      <c r="D277" s="68" t="s">
        <v>3657</v>
      </c>
      <c r="E277" s="64">
        <f>UCIRanking!B75</f>
        <v>4896.899999999996</v>
      </c>
      <c r="F277" s="64">
        <v>2664.9999999999968</v>
      </c>
      <c r="G277" s="64">
        <f t="shared" si="2"/>
        <v>2231.8999999999992</v>
      </c>
      <c r="I277" s="300"/>
      <c r="R277" s="109"/>
      <c r="AA277" s="109"/>
      <c r="AJ277" s="109"/>
      <c r="AS277" s="109"/>
      <c r="BB277" s="109"/>
      <c r="BK277" s="109"/>
      <c r="BT277" s="109"/>
      <c r="CC277" s="109"/>
      <c r="CL277" s="109"/>
      <c r="CU277" s="109"/>
      <c r="DD277" s="109"/>
      <c r="DM277" s="109"/>
      <c r="DV277" s="109"/>
      <c r="EE277" s="109"/>
      <c r="EN277" s="109"/>
      <c r="EW277" s="109"/>
      <c r="FF277" s="109"/>
      <c r="FO277" s="109"/>
      <c r="FX277" s="109"/>
      <c r="GG277" s="109"/>
      <c r="GP277" s="109"/>
      <c r="GY277" s="109"/>
      <c r="HH277" s="109"/>
    </row>
    <row r="278" spans="1:216" s="68" customFormat="1" ht="15">
      <c r="A278" s="366" t="s">
        <v>1035</v>
      </c>
      <c r="B278" s="294" t="s">
        <v>2253</v>
      </c>
      <c r="D278" s="68" t="s">
        <v>3653</v>
      </c>
      <c r="E278" s="64">
        <f>UCIRanking!B60</f>
        <v>4043.299999999992</v>
      </c>
      <c r="F278" s="64">
        <v>2291.1000000000004</v>
      </c>
      <c r="G278" s="64">
        <f>SUM(E278-F278)</f>
        <v>1752.1999999999916</v>
      </c>
      <c r="I278" s="300"/>
      <c r="R278" s="109"/>
      <c r="AA278" s="109"/>
      <c r="AJ278" s="109"/>
      <c r="AS278" s="109"/>
      <c r="BB278" s="109"/>
      <c r="BK278" s="109"/>
      <c r="BT278" s="109"/>
      <c r="CC278" s="109"/>
      <c r="CL278" s="109"/>
      <c r="CU278" s="109"/>
      <c r="DD278" s="109"/>
      <c r="DM278" s="109"/>
      <c r="DV278" s="109"/>
      <c r="EE278" s="109"/>
      <c r="EN278" s="109"/>
      <c r="EW278" s="109"/>
      <c r="FF278" s="109"/>
      <c r="FO278" s="109"/>
      <c r="FX278" s="109"/>
      <c r="GG278" s="109"/>
      <c r="GP278" s="109"/>
      <c r="GY278" s="109"/>
      <c r="HH278" s="109"/>
    </row>
    <row r="279" spans="1:216" s="68" customFormat="1" ht="15">
      <c r="A279" s="366" t="s">
        <v>1036</v>
      </c>
      <c r="B279" s="294" t="s">
        <v>2284</v>
      </c>
      <c r="D279" s="68" t="s">
        <v>2234</v>
      </c>
      <c r="E279" s="64">
        <f>UCIRanking!B45</f>
        <v>4083.5499999999979</v>
      </c>
      <c r="F279" s="64">
        <v>1996.8499999999995</v>
      </c>
      <c r="G279" s="64">
        <f>SUM(E279-F279)</f>
        <v>2086.6999999999985</v>
      </c>
      <c r="I279" s="300"/>
      <c r="R279" s="109"/>
      <c r="AA279" s="109"/>
      <c r="AJ279" s="109"/>
      <c r="AS279" s="109"/>
      <c r="BB279" s="109"/>
      <c r="BK279" s="109"/>
      <c r="BT279" s="109"/>
      <c r="CC279" s="109"/>
      <c r="CL279" s="109"/>
      <c r="CU279" s="109"/>
      <c r="DD279" s="109"/>
      <c r="DM279" s="109"/>
      <c r="DV279" s="109"/>
      <c r="EE279" s="109"/>
      <c r="EN279" s="109"/>
      <c r="EW279" s="109"/>
      <c r="FF279" s="109"/>
      <c r="FO279" s="109"/>
      <c r="FX279" s="109"/>
      <c r="GG279" s="109"/>
      <c r="GP279" s="109"/>
      <c r="GY279" s="109"/>
      <c r="HH279" s="109"/>
    </row>
    <row r="280" spans="1:216" s="68" customFormat="1" ht="15">
      <c r="A280" s="366" t="s">
        <v>1037</v>
      </c>
      <c r="B280" s="294" t="s">
        <v>2283</v>
      </c>
      <c r="D280" s="68" t="s">
        <v>3660</v>
      </c>
      <c r="E280" s="64">
        <f>UCIRanking!B228</f>
        <v>3257.9500000000039</v>
      </c>
      <c r="F280" s="64">
        <v>1722.6500000000017</v>
      </c>
      <c r="G280" s="64">
        <f>SUM(E280-F280)</f>
        <v>1535.3000000000022</v>
      </c>
      <c r="I280" s="300"/>
      <c r="R280" s="109"/>
      <c r="AA280" s="109"/>
      <c r="AJ280" s="109"/>
      <c r="AS280" s="109"/>
      <c r="BB280" s="109"/>
      <c r="BK280" s="109"/>
      <c r="BT280" s="109"/>
      <c r="CC280" s="109"/>
      <c r="CL280" s="109"/>
      <c r="CU280" s="109"/>
      <c r="DD280" s="109"/>
      <c r="DM280" s="109"/>
      <c r="DV280" s="109"/>
      <c r="EE280" s="109"/>
      <c r="EN280" s="109"/>
      <c r="EW280" s="109"/>
      <c r="FF280" s="109"/>
      <c r="FO280" s="109"/>
      <c r="FX280" s="109"/>
      <c r="GG280" s="109"/>
      <c r="GP280" s="109"/>
      <c r="GY280" s="109"/>
      <c r="HH280" s="109"/>
    </row>
    <row r="281" spans="1:216" s="3" customFormat="1" ht="15">
      <c r="A281" s="5"/>
      <c r="C281" s="4"/>
      <c r="E281" s="64"/>
      <c r="F281" s="97"/>
      <c r="G281" s="97"/>
      <c r="R281" s="4"/>
      <c r="AA281" s="4"/>
      <c r="AJ281" s="4"/>
      <c r="AS281" s="4"/>
      <c r="BB281" s="4"/>
      <c r="BK281" s="4"/>
      <c r="BT281" s="4"/>
      <c r="CC281" s="4"/>
      <c r="CL281" s="4"/>
      <c r="CU281" s="4"/>
      <c r="DD281" s="4"/>
      <c r="DM281" s="4"/>
      <c r="DV281" s="4"/>
      <c r="EE281" s="4"/>
      <c r="EN281" s="4"/>
      <c r="EW281" s="4"/>
      <c r="FF281" s="4"/>
      <c r="FO281" s="4"/>
      <c r="FX281" s="4"/>
      <c r="GG281" s="4"/>
      <c r="GP281" s="4"/>
      <c r="GY281" s="4"/>
      <c r="HH281" s="4"/>
    </row>
    <row r="282" spans="1:216" s="3" customFormat="1" ht="15">
      <c r="A282" s="5"/>
      <c r="C282" s="4"/>
      <c r="E282" s="64"/>
      <c r="F282" s="97"/>
      <c r="G282" s="97"/>
      <c r="R282" s="4"/>
      <c r="AA282" s="4"/>
      <c r="AJ282" s="4"/>
      <c r="AS282" s="4"/>
      <c r="BB282" s="4"/>
      <c r="BK282" s="4"/>
      <c r="BT282" s="4"/>
      <c r="CC282" s="4"/>
      <c r="CL282" s="4"/>
      <c r="CU282" s="4"/>
      <c r="DD282" s="4"/>
      <c r="DM282" s="4"/>
      <c r="DV282" s="4"/>
      <c r="EE282" s="4"/>
      <c r="EN282" s="4"/>
      <c r="EW282" s="4"/>
      <c r="FF282" s="4"/>
      <c r="FO282" s="4"/>
      <c r="FX282" s="4"/>
      <c r="GG282" s="4"/>
      <c r="GP282" s="4"/>
      <c r="GY282" s="4"/>
      <c r="HH282" s="4"/>
    </row>
    <row r="283" spans="1:216" s="3" customFormat="1" ht="20.25">
      <c r="A283" s="82" t="s">
        <v>1664</v>
      </c>
      <c r="C283" s="4"/>
      <c r="E283" s="64"/>
      <c r="F283" s="97"/>
      <c r="G283" s="97"/>
      <c r="R283" s="4"/>
      <c r="AA283" s="4"/>
      <c r="AJ283" s="4"/>
      <c r="AS283" s="4"/>
      <c r="BB283" s="4"/>
      <c r="BK283" s="4"/>
      <c r="BT283" s="4"/>
      <c r="CC283" s="4"/>
      <c r="CL283" s="4"/>
      <c r="CU283" s="4"/>
      <c r="DD283" s="4"/>
      <c r="DM283" s="4"/>
      <c r="DV283" s="4"/>
      <c r="EE283" s="4"/>
      <c r="EN283" s="4"/>
      <c r="EW283" s="4"/>
      <c r="FF283" s="4"/>
      <c r="FO283" s="4"/>
      <c r="FX283" s="4"/>
      <c r="GG283" s="4"/>
      <c r="GP283" s="4"/>
      <c r="GY283" s="4"/>
      <c r="HH283" s="4"/>
    </row>
    <row r="284" spans="1:216" s="3" customFormat="1" ht="15.75">
      <c r="A284" s="5"/>
      <c r="B284" s="188" t="s">
        <v>1665</v>
      </c>
      <c r="C284" s="4"/>
      <c r="E284" s="64"/>
      <c r="F284" s="188" t="s">
        <v>1667</v>
      </c>
      <c r="G284" s="97"/>
      <c r="K284" s="188" t="s">
        <v>1666</v>
      </c>
      <c r="O284" s="188" t="s">
        <v>1668</v>
      </c>
      <c r="R284" s="4"/>
      <c r="T284" s="188" t="s">
        <v>2038</v>
      </c>
      <c r="AA284" s="4"/>
      <c r="AJ284" s="4"/>
      <c r="AS284" s="4"/>
      <c r="BB284" s="4"/>
      <c r="BK284" s="4"/>
      <c r="BT284" s="4"/>
      <c r="CC284" s="4"/>
      <c r="CL284" s="4"/>
      <c r="CU284" s="4"/>
      <c r="DD284" s="4"/>
      <c r="DM284" s="4"/>
      <c r="DV284" s="4"/>
      <c r="EE284" s="4"/>
      <c r="EN284" s="4"/>
      <c r="EW284" s="4"/>
      <c r="FF284" s="4"/>
      <c r="FO284" s="4"/>
      <c r="FX284" s="4"/>
      <c r="GG284" s="4"/>
      <c r="GP284" s="4"/>
      <c r="GY284" s="4"/>
      <c r="HH284" s="4"/>
    </row>
    <row r="285" spans="1:216" s="68" customFormat="1" ht="15">
      <c r="A285" s="366" t="s">
        <v>0</v>
      </c>
      <c r="B285" s="292" t="s">
        <v>4700</v>
      </c>
      <c r="D285" s="72">
        <f>$Y$554</f>
        <v>27272.7</v>
      </c>
      <c r="E285" s="378" t="s">
        <v>0</v>
      </c>
      <c r="F285" s="292" t="s">
        <v>1828</v>
      </c>
      <c r="G285" s="64"/>
      <c r="H285" s="72">
        <f>$PE$554</f>
        <v>26114.299999999996</v>
      </c>
      <c r="I285" s="379" t="s">
        <v>1669</v>
      </c>
      <c r="J285" s="378" t="s">
        <v>0</v>
      </c>
      <c r="K285" s="292" t="s">
        <v>1842</v>
      </c>
      <c r="M285" s="72">
        <f>$PN$554</f>
        <v>26510.1</v>
      </c>
      <c r="N285" s="380" t="s">
        <v>3257</v>
      </c>
      <c r="O285" s="299" t="s">
        <v>1841</v>
      </c>
      <c r="Q285" s="72">
        <f>$RY$554</f>
        <v>24627.799999999992</v>
      </c>
      <c r="R285" s="379" t="s">
        <v>1669</v>
      </c>
      <c r="S285" s="378" t="s">
        <v>0</v>
      </c>
      <c r="T285" s="294" t="s">
        <v>2543</v>
      </c>
      <c r="V285" s="72">
        <f>$ADJ$554</f>
        <v>23338.100000000002</v>
      </c>
      <c r="W285" s="380" t="s">
        <v>1669</v>
      </c>
      <c r="AA285" s="109"/>
      <c r="AJ285" s="109"/>
      <c r="AS285" s="109"/>
      <c r="BB285" s="109"/>
      <c r="BK285" s="109"/>
      <c r="BT285" s="109"/>
      <c r="CC285" s="109"/>
      <c r="CL285" s="109"/>
      <c r="CU285" s="109"/>
      <c r="DD285" s="109"/>
      <c r="DM285" s="109"/>
      <c r="DV285" s="109"/>
      <c r="EE285" s="109"/>
      <c r="EN285" s="109"/>
      <c r="EW285" s="109"/>
      <c r="FF285" s="109"/>
      <c r="FO285" s="109"/>
      <c r="FX285" s="109"/>
      <c r="GG285" s="109"/>
      <c r="GP285" s="109"/>
      <c r="GY285" s="109"/>
      <c r="HH285" s="109"/>
    </row>
    <row r="286" spans="1:216" s="68" customFormat="1" ht="15">
      <c r="A286" s="366" t="s">
        <v>2</v>
      </c>
      <c r="B286" s="292" t="s">
        <v>25</v>
      </c>
      <c r="D286" s="72">
        <f>$CJ$554</f>
        <v>26486.500000000004</v>
      </c>
      <c r="E286" s="378" t="s">
        <v>2</v>
      </c>
      <c r="F286" s="292" t="s">
        <v>854</v>
      </c>
      <c r="G286" s="64"/>
      <c r="H286" s="72">
        <f>$IP$554</f>
        <v>25142.05000000001</v>
      </c>
      <c r="I286" s="379" t="s">
        <v>1669</v>
      </c>
      <c r="J286" s="378" t="s">
        <v>2</v>
      </c>
      <c r="K286" s="292" t="s">
        <v>824</v>
      </c>
      <c r="M286" s="72">
        <f>$NC$554</f>
        <v>25917.149999999991</v>
      </c>
      <c r="N286" s="380" t="s">
        <v>3260</v>
      </c>
      <c r="O286" s="68" t="s">
        <v>2236</v>
      </c>
      <c r="Q286" s="72">
        <f>$WL$554</f>
        <v>22899.8</v>
      </c>
      <c r="R286" s="379" t="s">
        <v>1669</v>
      </c>
      <c r="S286" s="378" t="s">
        <v>2</v>
      </c>
      <c r="T286" s="294" t="s">
        <v>2257</v>
      </c>
      <c r="V286" s="72">
        <f>$AGM$554</f>
        <v>21611.999999999993</v>
      </c>
      <c r="W286" s="380" t="s">
        <v>1669</v>
      </c>
      <c r="AA286" s="109"/>
      <c r="AJ286" s="109"/>
      <c r="AS286" s="109"/>
      <c r="BB286" s="109"/>
      <c r="BK286" s="109"/>
      <c r="BT286" s="109"/>
      <c r="CC286" s="109"/>
      <c r="CL286" s="109"/>
      <c r="CU286" s="109"/>
      <c r="DD286" s="109"/>
      <c r="DM286" s="109"/>
      <c r="DV286" s="109"/>
      <c r="EE286" s="109"/>
      <c r="EN286" s="109"/>
      <c r="EW286" s="109"/>
      <c r="FF286" s="109"/>
      <c r="FO286" s="109"/>
      <c r="FX286" s="109"/>
      <c r="GG286" s="109"/>
      <c r="GP286" s="109"/>
      <c r="GY286" s="109"/>
      <c r="HH286" s="109"/>
    </row>
    <row r="287" spans="1:216" s="68" customFormat="1" ht="15">
      <c r="A287" s="366" t="s">
        <v>3</v>
      </c>
      <c r="B287" s="292" t="s">
        <v>33</v>
      </c>
      <c r="D287" s="72">
        <f>$CA$554</f>
        <v>25068.35</v>
      </c>
      <c r="E287" s="378" t="s">
        <v>3</v>
      </c>
      <c r="F287" s="295" t="s">
        <v>1843</v>
      </c>
      <c r="G287" s="381"/>
      <c r="H287" s="72">
        <f>$PW$554</f>
        <v>24913.100000000002</v>
      </c>
      <c r="I287" s="379" t="s">
        <v>1669</v>
      </c>
      <c r="J287" s="378" t="s">
        <v>3</v>
      </c>
      <c r="K287" s="443" t="s">
        <v>2223</v>
      </c>
      <c r="L287" s="358"/>
      <c r="M287" s="72">
        <f>$VB$554</f>
        <v>23496.000000000007</v>
      </c>
      <c r="N287" s="380" t="s">
        <v>3259</v>
      </c>
      <c r="O287" s="299" t="s">
        <v>1833</v>
      </c>
      <c r="Q287" s="72">
        <f>$SZ$554</f>
        <v>22366.3</v>
      </c>
      <c r="R287" s="379" t="s">
        <v>1669</v>
      </c>
      <c r="S287" s="378" t="s">
        <v>3</v>
      </c>
      <c r="T287" s="294" t="s">
        <v>2255</v>
      </c>
      <c r="V287" s="72">
        <f>$ADS$554</f>
        <v>21255.000000000004</v>
      </c>
      <c r="W287" s="380" t="s">
        <v>1669</v>
      </c>
      <c r="AA287" s="109"/>
      <c r="AJ287" s="109"/>
      <c r="AS287" s="109"/>
      <c r="BB287" s="109"/>
      <c r="BK287" s="109"/>
      <c r="BT287" s="109"/>
      <c r="CC287" s="109"/>
      <c r="CL287" s="109"/>
      <c r="CU287" s="109"/>
      <c r="DD287" s="109"/>
      <c r="DM287" s="109"/>
      <c r="DV287" s="109"/>
      <c r="EE287" s="109"/>
      <c r="EN287" s="109"/>
      <c r="EW287" s="109"/>
      <c r="FF287" s="109"/>
      <c r="FO287" s="109"/>
      <c r="FX287" s="109"/>
      <c r="GG287" s="109"/>
      <c r="GP287" s="109"/>
      <c r="GY287" s="109"/>
      <c r="HH287" s="109"/>
    </row>
    <row r="288" spans="1:216" s="68" customFormat="1" ht="15">
      <c r="A288" s="366" t="s">
        <v>5</v>
      </c>
      <c r="B288" s="292" t="s">
        <v>850</v>
      </c>
      <c r="D288" s="72">
        <f>$EU$554</f>
        <v>24770.400000000016</v>
      </c>
      <c r="E288" s="382" t="s">
        <v>5</v>
      </c>
      <c r="F288" s="296" t="s">
        <v>833</v>
      </c>
      <c r="G288" s="383"/>
      <c r="H288" s="384">
        <f>$JQ$554</f>
        <v>24585.550000000007</v>
      </c>
      <c r="I288" s="385" t="s">
        <v>1670</v>
      </c>
      <c r="J288" s="382" t="s">
        <v>5</v>
      </c>
      <c r="K288" s="296" t="s">
        <v>2221</v>
      </c>
      <c r="L288" s="377"/>
      <c r="M288" s="384">
        <f>$VT$554</f>
        <v>23363.599999999999</v>
      </c>
      <c r="N288" s="326" t="s">
        <v>3258</v>
      </c>
      <c r="O288" s="311" t="s">
        <v>2217</v>
      </c>
      <c r="P288" s="377"/>
      <c r="Q288" s="384">
        <f>$YE$554</f>
        <v>21631.199999999993</v>
      </c>
      <c r="R288" s="385" t="s">
        <v>1670</v>
      </c>
      <c r="S288" s="382" t="s">
        <v>5</v>
      </c>
      <c r="T288" s="311" t="s">
        <v>2252</v>
      </c>
      <c r="U288" s="483"/>
      <c r="V288" s="384">
        <f>$AEK$554</f>
        <v>21124.900000000009</v>
      </c>
      <c r="W288" s="386" t="s">
        <v>1670</v>
      </c>
      <c r="AA288" s="109"/>
      <c r="AJ288" s="109"/>
      <c r="AS288" s="109"/>
      <c r="BB288" s="109"/>
      <c r="BK288" s="109"/>
      <c r="BT288" s="109"/>
      <c r="CC288" s="109"/>
      <c r="CL288" s="109"/>
      <c r="CU288" s="109"/>
      <c r="DD288" s="109"/>
      <c r="DM288" s="109"/>
      <c r="DV288" s="109"/>
      <c r="EE288" s="109"/>
      <c r="EN288" s="109"/>
      <c r="EW288" s="109"/>
      <c r="FF288" s="109"/>
      <c r="FO288" s="109"/>
      <c r="FX288" s="109"/>
      <c r="GG288" s="109"/>
      <c r="GP288" s="109"/>
      <c r="GY288" s="109"/>
      <c r="HH288" s="109"/>
    </row>
    <row r="289" spans="1:216" s="68" customFormat="1" ht="15">
      <c r="A289" s="366" t="s">
        <v>7</v>
      </c>
      <c r="B289" s="292" t="s">
        <v>143</v>
      </c>
      <c r="D289" s="72">
        <f>$DB$554</f>
        <v>24815.350000000013</v>
      </c>
      <c r="E289" s="366" t="s">
        <v>7</v>
      </c>
      <c r="F289" s="292" t="s">
        <v>817</v>
      </c>
      <c r="G289" s="64"/>
      <c r="H289" s="72">
        <f>$LA$554</f>
        <v>24087.800000000003</v>
      </c>
      <c r="J289" s="366" t="s">
        <v>7</v>
      </c>
      <c r="K289" s="299" t="s">
        <v>162</v>
      </c>
      <c r="M289" s="72">
        <f>$HO$554</f>
        <v>23206.6</v>
      </c>
      <c r="N289" s="366" t="s">
        <v>7</v>
      </c>
      <c r="O289" s="299" t="s">
        <v>1836</v>
      </c>
      <c r="Q289" s="387">
        <f>$SQ$554</f>
        <v>21647.200000000015</v>
      </c>
      <c r="R289" s="109"/>
      <c r="S289" s="366" t="s">
        <v>7</v>
      </c>
      <c r="T289" s="294" t="s">
        <v>2254</v>
      </c>
      <c r="U289" s="399"/>
      <c r="V289" s="72">
        <f>$AGD$554</f>
        <v>20282.650000000001</v>
      </c>
      <c r="AA289" s="109"/>
      <c r="AJ289" s="109"/>
      <c r="AS289" s="109"/>
      <c r="BB289" s="109"/>
      <c r="BK289" s="109"/>
      <c r="BT289" s="109"/>
      <c r="CC289" s="109"/>
      <c r="CL289" s="109"/>
      <c r="CU289" s="109"/>
      <c r="DD289" s="109"/>
      <c r="DM289" s="109"/>
      <c r="DV289" s="109"/>
      <c r="EE289" s="109"/>
      <c r="EN289" s="109"/>
      <c r="EW289" s="109"/>
      <c r="FF289" s="109"/>
      <c r="FO289" s="109"/>
      <c r="FX289" s="109"/>
      <c r="GG289" s="109"/>
      <c r="GP289" s="109"/>
      <c r="GY289" s="109"/>
      <c r="HH289" s="109"/>
    </row>
    <row r="290" spans="1:216" s="68" customFormat="1" ht="15">
      <c r="A290" s="366" t="s">
        <v>8</v>
      </c>
      <c r="B290" s="292" t="s">
        <v>155</v>
      </c>
      <c r="D290" s="72">
        <f>$BI$554</f>
        <v>24567.94999999999</v>
      </c>
      <c r="E290" s="366" t="s">
        <v>8</v>
      </c>
      <c r="F290" s="292" t="s">
        <v>1834</v>
      </c>
      <c r="G290" s="64"/>
      <c r="H290" s="72">
        <f>$QF$554</f>
        <v>23498.050000000003</v>
      </c>
      <c r="J290" s="366" t="s">
        <v>8</v>
      </c>
      <c r="K290" s="292" t="s">
        <v>805</v>
      </c>
      <c r="M290" s="72">
        <f>$OV$554</f>
        <v>22528.100000000009</v>
      </c>
      <c r="N290" s="366" t="s">
        <v>8</v>
      </c>
      <c r="O290" s="299" t="s">
        <v>1835</v>
      </c>
      <c r="P290" s="399"/>
      <c r="Q290" s="72">
        <f>$TI$554</f>
        <v>21926.500000000007</v>
      </c>
      <c r="R290" s="109"/>
      <c r="S290" s="366" t="s">
        <v>8</v>
      </c>
      <c r="T290" s="294" t="s">
        <v>2258</v>
      </c>
      <c r="V290" s="72">
        <f>$AFL$554</f>
        <v>19812.199999999993</v>
      </c>
      <c r="AA290" s="109"/>
      <c r="AJ290" s="109"/>
      <c r="AS290" s="109"/>
      <c r="BB290" s="109"/>
      <c r="BK290" s="109"/>
      <c r="BT290" s="109"/>
      <c r="CC290" s="109"/>
      <c r="CL290" s="109"/>
      <c r="CU290" s="109"/>
      <c r="DD290" s="109"/>
      <c r="DM290" s="109"/>
      <c r="DV290" s="109"/>
      <c r="EE290" s="109"/>
      <c r="EN290" s="109"/>
      <c r="EW290" s="109"/>
      <c r="FF290" s="109"/>
      <c r="FO290" s="109"/>
      <c r="FX290" s="109"/>
      <c r="GG290" s="109"/>
      <c r="GP290" s="109"/>
      <c r="GY290" s="109"/>
      <c r="HH290" s="109"/>
    </row>
    <row r="291" spans="1:216" s="68" customFormat="1" ht="15">
      <c r="A291" s="366" t="s">
        <v>10</v>
      </c>
      <c r="B291" s="292" t="s">
        <v>4702</v>
      </c>
      <c r="D291" s="72">
        <f>$P$554</f>
        <v>24112.800000000007</v>
      </c>
      <c r="E291" s="366" t="s">
        <v>10</v>
      </c>
      <c r="F291" s="292" t="s">
        <v>37</v>
      </c>
      <c r="G291" s="64"/>
      <c r="H291" s="72">
        <f>$DK$554</f>
        <v>23101.250000000015</v>
      </c>
      <c r="J291" s="366" t="s">
        <v>10</v>
      </c>
      <c r="K291" s="292" t="s">
        <v>804</v>
      </c>
      <c r="M291" s="72">
        <f>$LS$554</f>
        <v>22024.899999999998</v>
      </c>
      <c r="N291" s="366" t="s">
        <v>10</v>
      </c>
      <c r="O291" s="299" t="s">
        <v>1840</v>
      </c>
      <c r="Q291" s="72">
        <f>$QX$554</f>
        <v>21683.949999999993</v>
      </c>
      <c r="R291" s="109"/>
      <c r="S291" s="366" t="s">
        <v>10</v>
      </c>
      <c r="T291" s="294" t="s">
        <v>2259</v>
      </c>
      <c r="V291" s="72">
        <f>$AFU$554</f>
        <v>19548.05</v>
      </c>
      <c r="AA291" s="109"/>
      <c r="AJ291" s="109"/>
      <c r="AS291" s="109"/>
      <c r="BB291" s="109"/>
      <c r="BK291" s="109"/>
      <c r="BT291" s="109"/>
      <c r="CC291" s="109"/>
      <c r="CL291" s="109"/>
      <c r="CU291" s="109"/>
      <c r="DD291" s="109"/>
      <c r="DM291" s="109"/>
      <c r="DV291" s="109"/>
      <c r="EE291" s="109"/>
      <c r="EN291" s="109"/>
      <c r="EW291" s="109"/>
      <c r="FF291" s="109"/>
      <c r="FO291" s="109"/>
      <c r="FX291" s="109"/>
      <c r="GG291" s="109"/>
      <c r="GP291" s="109"/>
      <c r="GY291" s="109"/>
      <c r="HH291" s="109"/>
    </row>
    <row r="292" spans="1:216" s="68" customFormat="1" ht="15">
      <c r="A292" s="366" t="s">
        <v>12</v>
      </c>
      <c r="B292" s="292" t="s">
        <v>871</v>
      </c>
      <c r="D292" s="72">
        <f>$FV$554</f>
        <v>23746.500000000011</v>
      </c>
      <c r="E292" s="366" t="s">
        <v>12</v>
      </c>
      <c r="F292" s="292" t="s">
        <v>861</v>
      </c>
      <c r="G292" s="64"/>
      <c r="H292" s="72">
        <f>$JZ$554</f>
        <v>22503.899999999991</v>
      </c>
      <c r="J292" s="366" t="s">
        <v>12</v>
      </c>
      <c r="K292" s="299" t="s">
        <v>842</v>
      </c>
      <c r="M292" s="72">
        <f>$MK$554</f>
        <v>21089.80000000001</v>
      </c>
      <c r="N292" s="366" t="s">
        <v>12</v>
      </c>
      <c r="O292" s="299" t="s">
        <v>1838</v>
      </c>
      <c r="Q292" s="72">
        <f>$SH$554</f>
        <v>21712.799999999999</v>
      </c>
      <c r="R292" s="109"/>
      <c r="S292" s="366" t="s">
        <v>12</v>
      </c>
      <c r="T292" s="294" t="s">
        <v>2281</v>
      </c>
      <c r="V292" s="72">
        <f>$AGV$554</f>
        <v>19465.600000000002</v>
      </c>
      <c r="AA292" s="109"/>
      <c r="AJ292" s="109"/>
      <c r="AS292" s="109"/>
      <c r="BB292" s="109"/>
      <c r="BK292" s="109"/>
      <c r="BT292" s="109"/>
      <c r="CC292" s="109"/>
      <c r="CL292" s="109"/>
      <c r="CU292" s="109"/>
      <c r="DD292" s="109"/>
      <c r="DM292" s="109"/>
      <c r="DV292" s="109"/>
      <c r="EE292" s="109"/>
      <c r="EN292" s="109"/>
      <c r="EW292" s="109"/>
      <c r="FF292" s="109"/>
      <c r="FO292" s="109"/>
      <c r="FX292" s="109"/>
      <c r="GG292" s="109"/>
      <c r="GP292" s="109"/>
      <c r="GY292" s="109"/>
      <c r="HH292" s="109"/>
    </row>
    <row r="293" spans="1:216" s="68" customFormat="1" ht="15">
      <c r="A293" s="366" t="s">
        <v>14</v>
      </c>
      <c r="B293" s="292" t="s">
        <v>141</v>
      </c>
      <c r="D293" s="72">
        <f>$AZ$554</f>
        <v>23561.15</v>
      </c>
      <c r="E293" s="366" t="s">
        <v>14</v>
      </c>
      <c r="F293" s="292" t="s">
        <v>3558</v>
      </c>
      <c r="G293" s="64"/>
      <c r="H293" s="72">
        <f>$HF$554</f>
        <v>21836.499999999996</v>
      </c>
      <c r="J293" s="366" t="s">
        <v>14</v>
      </c>
      <c r="K293" s="292" t="s">
        <v>13</v>
      </c>
      <c r="M293" s="72">
        <f>$LJ$554</f>
        <v>20850.349999999991</v>
      </c>
      <c r="N293" s="366" t="s">
        <v>14</v>
      </c>
      <c r="O293" s="299" t="s">
        <v>1837</v>
      </c>
      <c r="Q293" s="72">
        <f>$RG$554</f>
        <v>21053.599999999995</v>
      </c>
      <c r="R293" s="109"/>
      <c r="S293" s="366" t="s">
        <v>14</v>
      </c>
      <c r="T293" s="294" t="s">
        <v>2260</v>
      </c>
      <c r="V293" s="72">
        <f>$AEB$554</f>
        <v>18706.899999999994</v>
      </c>
      <c r="AA293" s="109"/>
      <c r="AJ293" s="109"/>
      <c r="AS293" s="109"/>
      <c r="BB293" s="109"/>
      <c r="BK293" s="109"/>
      <c r="BT293" s="109"/>
      <c r="CC293" s="109"/>
      <c r="CL293" s="109"/>
      <c r="CU293" s="109"/>
      <c r="DD293" s="109"/>
      <c r="DM293" s="109"/>
      <c r="DV293" s="109"/>
      <c r="EE293" s="109"/>
      <c r="EN293" s="109"/>
      <c r="EW293" s="109"/>
      <c r="FF293" s="109"/>
      <c r="FO293" s="109"/>
      <c r="FX293" s="109"/>
      <c r="GG293" s="109"/>
      <c r="GP293" s="109"/>
      <c r="GY293" s="109"/>
      <c r="HH293" s="109"/>
    </row>
    <row r="294" spans="1:216" s="68" customFormat="1" ht="15">
      <c r="A294" s="366" t="s">
        <v>16</v>
      </c>
      <c r="B294" s="292" t="s">
        <v>17</v>
      </c>
      <c r="D294" s="72">
        <f>$AQ$554</f>
        <v>23604.699999999997</v>
      </c>
      <c r="E294" s="366" t="s">
        <v>16</v>
      </c>
      <c r="F294" s="292" t="s">
        <v>849</v>
      </c>
      <c r="G294" s="64"/>
      <c r="H294" s="72">
        <f>$GW$554</f>
        <v>21288.7</v>
      </c>
      <c r="J294" s="366" t="s">
        <v>16</v>
      </c>
      <c r="K294" s="292" t="s">
        <v>835</v>
      </c>
      <c r="M294" s="72">
        <f>$NL$554</f>
        <v>20522.700000000004</v>
      </c>
      <c r="N294" s="366" t="s">
        <v>16</v>
      </c>
      <c r="O294" s="294" t="s">
        <v>2224</v>
      </c>
      <c r="Q294" s="72">
        <f>$WU$554</f>
        <v>20074.699999999997</v>
      </c>
      <c r="R294" s="109"/>
      <c r="S294" s="366" t="s">
        <v>16</v>
      </c>
      <c r="T294" s="294" t="s">
        <v>2256</v>
      </c>
      <c r="V294" s="72">
        <f>$AFC$554</f>
        <v>16767.899999999998</v>
      </c>
      <c r="AA294" s="109"/>
      <c r="AJ294" s="109"/>
      <c r="AS294" s="109"/>
      <c r="BB294" s="109"/>
      <c r="BK294" s="109"/>
      <c r="BT294" s="109"/>
      <c r="CC294" s="109"/>
      <c r="CL294" s="109"/>
      <c r="CU294" s="109"/>
      <c r="DD294" s="109"/>
      <c r="DM294" s="109"/>
      <c r="DV294" s="109"/>
      <c r="EE294" s="109"/>
      <c r="EN294" s="109"/>
      <c r="EW294" s="109"/>
      <c r="FF294" s="109"/>
      <c r="FO294" s="109"/>
      <c r="FX294" s="109"/>
      <c r="GG294" s="109"/>
      <c r="GP294" s="109"/>
      <c r="GY294" s="109"/>
      <c r="HH294" s="109"/>
    </row>
    <row r="295" spans="1:216" s="68" customFormat="1" ht="15">
      <c r="A295" s="366" t="s">
        <v>18</v>
      </c>
      <c r="B295" s="292" t="s">
        <v>4701</v>
      </c>
      <c r="D295" s="72">
        <f>$G$554</f>
        <v>23333.600000000009</v>
      </c>
      <c r="E295" s="366" t="s">
        <v>18</v>
      </c>
      <c r="F295" s="292" t="s">
        <v>828</v>
      </c>
      <c r="G295" s="64"/>
      <c r="H295" s="72">
        <f>$JH$554</f>
        <v>20079.2</v>
      </c>
      <c r="J295" s="366" t="s">
        <v>18</v>
      </c>
      <c r="K295" s="292" t="s">
        <v>27</v>
      </c>
      <c r="M295" s="72">
        <f>$FM$554</f>
        <v>19967.450000000004</v>
      </c>
      <c r="N295" s="366" t="s">
        <v>18</v>
      </c>
      <c r="O295" s="299" t="s">
        <v>859</v>
      </c>
      <c r="Q295" s="72">
        <f>$OD$554</f>
        <v>19960.299999999992</v>
      </c>
      <c r="R295" s="109"/>
      <c r="S295" s="366" t="s">
        <v>18</v>
      </c>
      <c r="T295" s="294" t="s">
        <v>2253</v>
      </c>
      <c r="V295" s="72">
        <f>$AET$554</f>
        <v>16509.8</v>
      </c>
      <c r="AA295" s="109"/>
      <c r="AJ295" s="109"/>
      <c r="AS295" s="109"/>
      <c r="BB295" s="109"/>
      <c r="BK295" s="109"/>
      <c r="BT295" s="109"/>
      <c r="CC295" s="109"/>
      <c r="CL295" s="109"/>
      <c r="CU295" s="109"/>
      <c r="DD295" s="109"/>
      <c r="DM295" s="109"/>
      <c r="DV295" s="109"/>
      <c r="EE295" s="109"/>
      <c r="EN295" s="109"/>
      <c r="EW295" s="109"/>
      <c r="FF295" s="109"/>
      <c r="FO295" s="109"/>
      <c r="FX295" s="109"/>
      <c r="GG295" s="109"/>
      <c r="GP295" s="109"/>
      <c r="GY295" s="109"/>
      <c r="HH295" s="109"/>
    </row>
    <row r="296" spans="1:216" s="68" customFormat="1" ht="15">
      <c r="A296" s="366" t="s">
        <v>20</v>
      </c>
      <c r="B296" s="292" t="s">
        <v>820</v>
      </c>
      <c r="D296" s="72">
        <f>$GN$554</f>
        <v>23338.599999999995</v>
      </c>
      <c r="E296" s="366" t="s">
        <v>20</v>
      </c>
      <c r="F296" s="292" t="s">
        <v>23</v>
      </c>
      <c r="G296" s="64"/>
      <c r="H296" s="72">
        <f>$GE$554</f>
        <v>19972.199999999997</v>
      </c>
      <c r="J296" s="366" t="s">
        <v>20</v>
      </c>
      <c r="K296" s="292" t="s">
        <v>156</v>
      </c>
      <c r="M296" s="72">
        <f>$MB$554</f>
        <v>18752.050000000003</v>
      </c>
      <c r="N296" s="366" t="s">
        <v>20</v>
      </c>
      <c r="O296" s="294" t="s">
        <v>2222</v>
      </c>
      <c r="Q296" s="72">
        <f>$YN$554</f>
        <v>19153.550000000007</v>
      </c>
      <c r="R296" s="109"/>
      <c r="S296" s="366" t="s">
        <v>20</v>
      </c>
      <c r="T296" s="294" t="s">
        <v>2284</v>
      </c>
      <c r="V296" s="72">
        <f>$ADA$554</f>
        <v>16378.65</v>
      </c>
      <c r="AA296" s="109"/>
      <c r="AJ296" s="109"/>
      <c r="AS296" s="109"/>
      <c r="BB296" s="109"/>
      <c r="BK296" s="109"/>
      <c r="BT296" s="109"/>
      <c r="CC296" s="109"/>
      <c r="CL296" s="109"/>
      <c r="CU296" s="109"/>
      <c r="DD296" s="109"/>
      <c r="DM296" s="109"/>
      <c r="DV296" s="109"/>
      <c r="EE296" s="109"/>
      <c r="EN296" s="109"/>
      <c r="EW296" s="109"/>
      <c r="FF296" s="109"/>
      <c r="FO296" s="109"/>
      <c r="FX296" s="109"/>
      <c r="GG296" s="109"/>
      <c r="GP296" s="109"/>
      <c r="GY296" s="109"/>
      <c r="HH296" s="109"/>
    </row>
    <row r="297" spans="1:216" s="68" customFormat="1" ht="15">
      <c r="A297" s="366" t="s">
        <v>22</v>
      </c>
      <c r="B297" s="292" t="s">
        <v>142</v>
      </c>
      <c r="D297" s="72">
        <f>$BR$554</f>
        <v>22660.950000000012</v>
      </c>
      <c r="E297" s="366" t="s">
        <v>22</v>
      </c>
      <c r="F297" s="292" t="s">
        <v>9</v>
      </c>
      <c r="G297" s="64"/>
      <c r="H297" s="72">
        <f>$DT$554</f>
        <v>19775.050000000003</v>
      </c>
      <c r="J297" s="366" t="s">
        <v>22</v>
      </c>
      <c r="K297" s="292" t="s">
        <v>826</v>
      </c>
      <c r="M297" s="72">
        <f>$OM$554</f>
        <v>18683.300000000003</v>
      </c>
      <c r="N297" s="366" t="s">
        <v>22</v>
      </c>
      <c r="O297" s="294" t="s">
        <v>2226</v>
      </c>
      <c r="Q297" s="72">
        <f>$XD$554</f>
        <v>19020.599999999999</v>
      </c>
      <c r="R297" s="109"/>
      <c r="S297" s="366" t="s">
        <v>22</v>
      </c>
      <c r="T297" s="294" t="s">
        <v>2283</v>
      </c>
      <c r="V297" s="72">
        <f>$AHE$554</f>
        <v>15198.7</v>
      </c>
      <c r="AA297" s="109"/>
      <c r="AJ297" s="109"/>
      <c r="AS297" s="109"/>
      <c r="BB297" s="109"/>
      <c r="BK297" s="109"/>
      <c r="BT297" s="109"/>
      <c r="CC297" s="109"/>
      <c r="CL297" s="109"/>
      <c r="CU297" s="109"/>
      <c r="DD297" s="109"/>
      <c r="DM297" s="109"/>
      <c r="DV297" s="109"/>
      <c r="EE297" s="109"/>
      <c r="EN297" s="109"/>
      <c r="EW297" s="109"/>
      <c r="FF297" s="109"/>
      <c r="FO297" s="109"/>
      <c r="FX297" s="109"/>
      <c r="GG297" s="109"/>
      <c r="GP297" s="109"/>
      <c r="GY297" s="109"/>
      <c r="HH297" s="109"/>
    </row>
    <row r="298" spans="1:216" s="68" customFormat="1" ht="15">
      <c r="A298" s="388" t="s">
        <v>24</v>
      </c>
      <c r="B298" s="295" t="s">
        <v>3560</v>
      </c>
      <c r="C298" s="358"/>
      <c r="D298" s="72">
        <f>$AH$554</f>
        <v>22219.400000000009</v>
      </c>
      <c r="E298" s="366" t="s">
        <v>24</v>
      </c>
      <c r="F298" s="295" t="s">
        <v>809</v>
      </c>
      <c r="G298" s="381"/>
      <c r="H298" s="72">
        <f>$IY$554</f>
        <v>19343.399999999987</v>
      </c>
      <c r="J298" s="366" t="s">
        <v>24</v>
      </c>
      <c r="K298" s="295" t="s">
        <v>144</v>
      </c>
      <c r="L298" s="358"/>
      <c r="M298" s="389">
        <f>$KI$554</f>
        <v>17889.299999999996</v>
      </c>
      <c r="N298" s="366" t="s">
        <v>24</v>
      </c>
      <c r="O298" s="299" t="s">
        <v>1825</v>
      </c>
      <c r="Q298" s="72">
        <f>$UJ$554</f>
        <v>19415.899999999998</v>
      </c>
      <c r="R298" s="109"/>
      <c r="S298" s="366"/>
      <c r="T298" s="294"/>
      <c r="AA298" s="109"/>
      <c r="AJ298" s="109"/>
      <c r="AS298" s="109"/>
      <c r="BB298" s="109"/>
      <c r="BK298" s="109"/>
      <c r="BT298" s="109"/>
      <c r="CC298" s="109"/>
      <c r="CL298" s="109"/>
      <c r="CU298" s="109"/>
      <c r="DD298" s="109"/>
      <c r="DM298" s="109"/>
      <c r="DV298" s="109"/>
      <c r="EE298" s="109"/>
      <c r="EN298" s="109"/>
      <c r="EW298" s="109"/>
      <c r="FF298" s="109"/>
      <c r="FO298" s="109"/>
      <c r="FX298" s="109"/>
      <c r="GG298" s="109"/>
      <c r="GP298" s="109"/>
      <c r="GY298" s="109"/>
      <c r="HH298" s="109"/>
    </row>
    <row r="299" spans="1:216" s="68" customFormat="1" ht="15">
      <c r="A299" s="390" t="s">
        <v>26</v>
      </c>
      <c r="B299" s="295" t="s">
        <v>819</v>
      </c>
      <c r="C299" s="358"/>
      <c r="D299" s="384">
        <f>$IG$554</f>
        <v>22112.900000000009</v>
      </c>
      <c r="E299" s="391" t="s">
        <v>3252</v>
      </c>
      <c r="F299" s="296" t="s">
        <v>834</v>
      </c>
      <c r="G299" s="383"/>
      <c r="H299" s="384">
        <f>$KR$554</f>
        <v>18713.399999999998</v>
      </c>
      <c r="I299" s="392" t="s">
        <v>1670</v>
      </c>
      <c r="J299" s="393" t="s">
        <v>26</v>
      </c>
      <c r="K299" s="295" t="s">
        <v>853</v>
      </c>
      <c r="L299" s="358"/>
      <c r="M299" s="389">
        <f>$NU$554</f>
        <v>17562.19999999999</v>
      </c>
      <c r="N299" s="392" t="s">
        <v>3253</v>
      </c>
      <c r="O299" s="311" t="s">
        <v>2225</v>
      </c>
      <c r="P299" s="377"/>
      <c r="Q299" s="384">
        <f>$XV$554</f>
        <v>18535.5</v>
      </c>
      <c r="R299" s="392" t="s">
        <v>1670</v>
      </c>
      <c r="AA299" s="109"/>
      <c r="AJ299" s="109"/>
      <c r="AS299" s="109"/>
      <c r="BB299" s="109"/>
      <c r="BK299" s="109"/>
      <c r="BT299" s="109"/>
      <c r="CC299" s="109"/>
      <c r="CL299" s="109"/>
      <c r="CU299" s="109"/>
      <c r="DD299" s="109"/>
      <c r="DM299" s="109"/>
      <c r="DV299" s="109"/>
      <c r="EE299" s="109"/>
      <c r="EN299" s="109"/>
      <c r="EW299" s="109"/>
      <c r="FF299" s="109"/>
      <c r="FO299" s="109"/>
      <c r="FX299" s="109"/>
      <c r="GG299" s="109"/>
      <c r="GP299" s="109"/>
      <c r="GY299" s="109"/>
      <c r="HH299" s="109"/>
    </row>
    <row r="300" spans="1:216" s="68" customFormat="1" ht="15">
      <c r="A300" s="394" t="s">
        <v>28</v>
      </c>
      <c r="B300" s="292" t="s">
        <v>153</v>
      </c>
      <c r="D300" s="72">
        <f>$EL$554</f>
        <v>22350.600000000009</v>
      </c>
      <c r="E300" s="394" t="s">
        <v>2207</v>
      </c>
      <c r="F300" s="292" t="s">
        <v>2351</v>
      </c>
      <c r="G300" s="64"/>
      <c r="H300" s="72" t="e">
        <f>$EC$554</f>
        <v>#N/A</v>
      </c>
      <c r="I300" s="368" t="s">
        <v>1671</v>
      </c>
      <c r="J300" s="394" t="s">
        <v>28</v>
      </c>
      <c r="K300" s="292" t="s">
        <v>799</v>
      </c>
      <c r="M300" s="72">
        <f>$QO$554</f>
        <v>17152.75</v>
      </c>
      <c r="N300" s="395" t="s">
        <v>3254</v>
      </c>
      <c r="O300" s="299" t="s">
        <v>1823</v>
      </c>
      <c r="Q300" s="72">
        <f>$TR$554</f>
        <v>17223.799999999992</v>
      </c>
      <c r="R300" s="395" t="s">
        <v>1671</v>
      </c>
      <c r="AA300" s="109"/>
      <c r="AJ300" s="109"/>
      <c r="AS300" s="109"/>
      <c r="BB300" s="109"/>
      <c r="BK300" s="109"/>
      <c r="BT300" s="109"/>
      <c r="CC300" s="109"/>
      <c r="CL300" s="109"/>
      <c r="CU300" s="109"/>
      <c r="DD300" s="109"/>
      <c r="DM300" s="109"/>
      <c r="DV300" s="109"/>
      <c r="EE300" s="109"/>
      <c r="EN300" s="109"/>
      <c r="EW300" s="109"/>
      <c r="FF300" s="109"/>
      <c r="FO300" s="109"/>
      <c r="FX300" s="109"/>
      <c r="GG300" s="109"/>
      <c r="GP300" s="109"/>
      <c r="GY300" s="109"/>
      <c r="HH300" s="109"/>
    </row>
    <row r="301" spans="1:216" s="68" customFormat="1" ht="15">
      <c r="A301" s="394" t="s">
        <v>30</v>
      </c>
      <c r="B301" s="292" t="s">
        <v>867</v>
      </c>
      <c r="D301" s="72">
        <f>$HX$554</f>
        <v>19037.800000000007</v>
      </c>
      <c r="E301" s="394" t="s">
        <v>2208</v>
      </c>
      <c r="F301" s="292" t="s">
        <v>2348</v>
      </c>
      <c r="G301" s="64"/>
      <c r="H301" s="72" t="e">
        <f>$WC$554</f>
        <v>#N/A</v>
      </c>
      <c r="I301" s="368" t="s">
        <v>1671</v>
      </c>
      <c r="J301" s="394" t="s">
        <v>30</v>
      </c>
      <c r="K301" s="292" t="s">
        <v>2350</v>
      </c>
      <c r="M301" s="72" t="e">
        <f>$VK$554</f>
        <v>#N/A</v>
      </c>
      <c r="N301" s="395" t="s">
        <v>3255</v>
      </c>
      <c r="O301" s="299" t="s">
        <v>1</v>
      </c>
      <c r="Q301" s="72">
        <f>$MT$554</f>
        <v>17078.299999999996</v>
      </c>
      <c r="R301" s="395" t="s">
        <v>1671</v>
      </c>
      <c r="AA301" s="109"/>
      <c r="AJ301" s="109"/>
      <c r="AS301" s="109"/>
      <c r="BB301" s="109"/>
      <c r="BK301" s="109"/>
      <c r="BT301" s="109"/>
      <c r="CC301" s="109"/>
      <c r="CL301" s="109"/>
      <c r="CU301" s="109"/>
      <c r="DD301" s="109"/>
      <c r="DM301" s="109"/>
      <c r="DV301" s="109"/>
      <c r="EE301" s="109"/>
      <c r="EN301" s="109"/>
      <c r="EW301" s="109"/>
      <c r="FF301" s="109"/>
      <c r="FO301" s="109"/>
      <c r="FX301" s="109"/>
      <c r="GG301" s="109"/>
      <c r="GP301" s="109"/>
      <c r="GY301" s="109"/>
      <c r="HH301" s="109"/>
    </row>
    <row r="302" spans="1:216" s="68" customFormat="1" ht="15">
      <c r="A302" s="394" t="s">
        <v>32</v>
      </c>
      <c r="B302" s="295" t="s">
        <v>39</v>
      </c>
      <c r="D302" s="72">
        <f>$CS$554</f>
        <v>18970.550000000003</v>
      </c>
      <c r="E302" s="394" t="s">
        <v>2209</v>
      </c>
      <c r="F302" s="292" t="s">
        <v>2347</v>
      </c>
      <c r="G302" s="64"/>
      <c r="H302" s="72" t="e">
        <f>$FD$554</f>
        <v>#N/A</v>
      </c>
      <c r="I302" s="368" t="s">
        <v>1671</v>
      </c>
      <c r="J302" s="394" t="s">
        <v>32</v>
      </c>
      <c r="K302" s="295" t="s">
        <v>2349</v>
      </c>
      <c r="M302" s="72" t="e">
        <f>$UA$554</f>
        <v>#N/A</v>
      </c>
      <c r="N302" s="395" t="s">
        <v>3256</v>
      </c>
      <c r="O302" s="474" t="s">
        <v>2218</v>
      </c>
      <c r="P302" s="358"/>
      <c r="Q302" s="389">
        <f>$ZO$554</f>
        <v>15811.100000000002</v>
      </c>
      <c r="R302" s="395" t="s">
        <v>1671</v>
      </c>
      <c r="AA302" s="109"/>
      <c r="AJ302" s="109"/>
      <c r="AS302" s="109"/>
      <c r="BB302" s="109"/>
      <c r="BK302" s="109"/>
      <c r="BT302" s="109"/>
      <c r="CC302" s="109"/>
      <c r="CL302" s="109"/>
      <c r="CU302" s="109"/>
      <c r="DD302" s="109"/>
      <c r="DM302" s="109"/>
      <c r="DV302" s="109"/>
      <c r="EE302" s="109"/>
      <c r="EN302" s="109"/>
      <c r="EW302" s="109"/>
      <c r="FF302" s="109"/>
      <c r="FO302" s="109"/>
      <c r="FX302" s="109"/>
      <c r="GG302" s="109"/>
      <c r="GP302" s="109"/>
      <c r="GY302" s="109"/>
      <c r="HH302" s="109"/>
    </row>
    <row r="303" spans="1:216" s="3" customFormat="1" ht="15.75">
      <c r="A303" s="193"/>
      <c r="B303" s="192"/>
      <c r="C303" s="194"/>
      <c r="D303" s="199"/>
      <c r="E303" s="193"/>
      <c r="F303" s="195"/>
      <c r="G303" s="195"/>
      <c r="H303" s="200"/>
      <c r="J303" s="5"/>
      <c r="K303" s="192"/>
      <c r="L303" s="192"/>
      <c r="M303" s="200"/>
      <c r="N303" s="5"/>
      <c r="O303" s="294"/>
      <c r="Q303" s="80"/>
      <c r="R303" s="281"/>
      <c r="AA303" s="4"/>
      <c r="AJ303" s="4"/>
      <c r="AS303" s="4"/>
      <c r="BB303" s="4"/>
      <c r="BK303" s="4"/>
      <c r="BT303" s="4"/>
      <c r="CC303" s="4"/>
      <c r="CL303" s="4"/>
      <c r="CU303" s="4"/>
      <c r="DD303" s="4"/>
      <c r="DM303" s="4"/>
      <c r="DV303" s="4"/>
      <c r="EE303" s="4"/>
      <c r="EN303" s="4"/>
      <c r="EW303" s="4"/>
      <c r="FF303" s="4"/>
      <c r="FO303" s="4"/>
      <c r="FX303" s="4"/>
      <c r="GG303" s="4"/>
      <c r="GP303" s="4"/>
      <c r="GY303" s="4"/>
      <c r="HH303" s="4"/>
    </row>
    <row r="304" spans="1:216" s="3" customFormat="1" ht="15.75">
      <c r="B304" s="15" t="s">
        <v>1477</v>
      </c>
      <c r="C304" s="4"/>
      <c r="D304" s="68"/>
      <c r="E304" s="5"/>
      <c r="F304" s="15" t="s">
        <v>1477</v>
      </c>
      <c r="G304" s="97"/>
      <c r="H304" s="9"/>
      <c r="J304" s="5"/>
      <c r="K304" s="15" t="s">
        <v>1477</v>
      </c>
      <c r="M304" s="9"/>
      <c r="N304" s="5"/>
      <c r="O304" s="15" t="s">
        <v>1477</v>
      </c>
      <c r="Q304" s="80"/>
      <c r="R304" s="281"/>
      <c r="AA304" s="4"/>
      <c r="AJ304" s="4"/>
      <c r="AS304" s="4"/>
      <c r="BB304" s="4"/>
      <c r="BK304" s="4"/>
      <c r="BT304" s="4"/>
      <c r="CC304" s="4"/>
      <c r="CL304" s="4"/>
      <c r="CU304" s="4"/>
      <c r="DD304" s="4"/>
      <c r="DM304" s="4"/>
      <c r="DV304" s="4"/>
      <c r="EE304" s="4"/>
      <c r="EN304" s="4"/>
      <c r="EW304" s="4"/>
      <c r="FF304" s="4"/>
      <c r="FO304" s="4"/>
      <c r="FX304" s="4"/>
      <c r="GG304" s="4"/>
      <c r="GP304" s="4"/>
      <c r="GY304" s="4"/>
      <c r="HH304" s="4"/>
    </row>
    <row r="305" spans="1:216" s="68" customFormat="1" ht="15">
      <c r="A305" s="366"/>
      <c r="B305" s="68" t="str">
        <f>B299</f>
        <v>Peter Muilwijk</v>
      </c>
      <c r="C305" s="109"/>
      <c r="D305" s="72"/>
      <c r="E305" s="366"/>
      <c r="F305" s="367" t="str">
        <f>F299</f>
        <v>Lars Kammers</v>
      </c>
      <c r="G305" s="64"/>
      <c r="H305" s="72"/>
      <c r="I305" s="368"/>
      <c r="J305" s="366"/>
      <c r="K305" s="68" t="str">
        <f>K299</f>
        <v>Sander Vreugdenhil</v>
      </c>
      <c r="M305" s="72"/>
      <c r="N305" s="366"/>
      <c r="O305" s="68" t="str">
        <f>O299</f>
        <v>Adri Willemstein</v>
      </c>
      <c r="Q305" s="72"/>
      <c r="R305" s="395"/>
      <c r="AA305" s="109"/>
      <c r="AJ305" s="109"/>
      <c r="AS305" s="109"/>
      <c r="BB305" s="109"/>
      <c r="BK305" s="109"/>
      <c r="BT305" s="109"/>
      <c r="CC305" s="109"/>
      <c r="CL305" s="109"/>
      <c r="CU305" s="109"/>
      <c r="DD305" s="109"/>
      <c r="DM305" s="109"/>
      <c r="DV305" s="109"/>
      <c r="EE305" s="109"/>
      <c r="EN305" s="109"/>
      <c r="EW305" s="109"/>
      <c r="FF305" s="109"/>
      <c r="FO305" s="109"/>
      <c r="FX305" s="109"/>
      <c r="GG305" s="109"/>
      <c r="GP305" s="109"/>
      <c r="GY305" s="109"/>
      <c r="HH305" s="109"/>
    </row>
    <row r="306" spans="1:216" s="68" customFormat="1" ht="15">
      <c r="A306" s="366"/>
      <c r="B306" s="68" t="str">
        <f>F288</f>
        <v>Kevin Kammers</v>
      </c>
      <c r="C306" s="109"/>
      <c r="D306" s="72"/>
      <c r="E306" s="366"/>
      <c r="F306" s="292" t="str">
        <f>K288</f>
        <v>Corne van Dorst</v>
      </c>
      <c r="G306" s="64"/>
      <c r="H306" s="72"/>
      <c r="I306" s="379"/>
      <c r="J306" s="366"/>
      <c r="K306" s="68" t="str">
        <f>O288</f>
        <v>Rijn van Dommele</v>
      </c>
      <c r="M306" s="72"/>
      <c r="N306" s="366"/>
      <c r="O306" s="68" t="str">
        <f>T288</f>
        <v>Bas-Jan Zwijnenburg</v>
      </c>
      <c r="Q306" s="72"/>
      <c r="R306" s="395"/>
      <c r="AA306" s="109"/>
      <c r="AJ306" s="109"/>
      <c r="AS306" s="109"/>
      <c r="BB306" s="109"/>
      <c r="BK306" s="109"/>
      <c r="BT306" s="109"/>
      <c r="CC306" s="109"/>
      <c r="CL306" s="109"/>
      <c r="CU306" s="109"/>
      <c r="DD306" s="109"/>
      <c r="DM306" s="109"/>
      <c r="DV306" s="109"/>
      <c r="EE306" s="109"/>
      <c r="EN306" s="109"/>
      <c r="EW306" s="109"/>
      <c r="FF306" s="109"/>
      <c r="FO306" s="109"/>
      <c r="FX306" s="109"/>
      <c r="GG306" s="109"/>
      <c r="GP306" s="109"/>
      <c r="GY306" s="109"/>
      <c r="HH306" s="109"/>
    </row>
    <row r="307" spans="1:216" s="181" customFormat="1" ht="18">
      <c r="A307" s="5"/>
      <c r="N307" s="5"/>
      <c r="P307" s="3"/>
      <c r="Q307" s="80"/>
      <c r="R307" s="281"/>
      <c r="AA307" s="182"/>
      <c r="AJ307" s="182"/>
      <c r="AS307" s="182"/>
      <c r="BB307" s="182"/>
      <c r="BK307" s="182"/>
      <c r="BT307" s="182"/>
      <c r="CC307" s="182"/>
      <c r="CL307" s="182"/>
      <c r="CU307" s="182"/>
      <c r="DD307" s="182"/>
      <c r="DM307" s="182"/>
      <c r="DV307" s="182"/>
      <c r="EE307" s="182"/>
      <c r="EN307" s="182"/>
      <c r="EW307" s="182"/>
      <c r="FF307" s="182"/>
      <c r="FO307" s="182"/>
      <c r="FX307" s="182"/>
      <c r="GG307" s="182"/>
      <c r="GP307" s="182"/>
      <c r="GY307" s="182"/>
      <c r="HH307" s="182"/>
    </row>
    <row r="308" spans="1:216" s="181" customFormat="1" ht="18">
      <c r="A308" s="5"/>
      <c r="N308" s="5"/>
      <c r="P308" s="3"/>
      <c r="Q308" s="80"/>
      <c r="R308" s="281"/>
      <c r="AA308" s="182"/>
      <c r="AJ308" s="182"/>
      <c r="AS308" s="182"/>
      <c r="BB308" s="182"/>
      <c r="BK308" s="182"/>
      <c r="BT308" s="182"/>
      <c r="CC308" s="182"/>
      <c r="CL308" s="182"/>
      <c r="CU308" s="182"/>
      <c r="DD308" s="182"/>
      <c r="DM308" s="182"/>
      <c r="DV308" s="182"/>
      <c r="EE308" s="182"/>
      <c r="EN308" s="182"/>
      <c r="EW308" s="182"/>
      <c r="FF308" s="182"/>
      <c r="FO308" s="182"/>
      <c r="FX308" s="182"/>
      <c r="GG308" s="182"/>
      <c r="GP308" s="182"/>
      <c r="GY308" s="182"/>
      <c r="HH308" s="182"/>
    </row>
    <row r="309" spans="1:216" s="3" customFormat="1" ht="20.25">
      <c r="A309" s="82" t="s">
        <v>798</v>
      </c>
      <c r="H309" s="41"/>
      <c r="R309" s="4"/>
      <c r="AA309" s="4"/>
      <c r="AJ309" s="4"/>
      <c r="AS309" s="4"/>
      <c r="BB309" s="4"/>
      <c r="BK309" s="4"/>
      <c r="BT309" s="4"/>
      <c r="CC309" s="4"/>
      <c r="CL309" s="4"/>
      <c r="CU309" s="4"/>
      <c r="DD309" s="4"/>
      <c r="DM309" s="4"/>
      <c r="DV309" s="4"/>
      <c r="EE309" s="4"/>
      <c r="EN309" s="4"/>
      <c r="EW309" s="4"/>
      <c r="FF309" s="4"/>
      <c r="FO309" s="4"/>
      <c r="FX309" s="4"/>
      <c r="GG309" s="4"/>
      <c r="GP309" s="4"/>
      <c r="GY309" s="4"/>
      <c r="HH309" s="4"/>
    </row>
    <row r="310" spans="1:216" s="3" customFormat="1" ht="15">
      <c r="A310" s="90" t="s">
        <v>803</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row>
    <row r="311" spans="1:216" s="3" customFormat="1" ht="19.5">
      <c r="A311" s="6"/>
      <c r="B311" s="22" t="s">
        <v>41</v>
      </c>
      <c r="F311" s="22" t="s">
        <v>42</v>
      </c>
      <c r="I311" s="4"/>
      <c r="J311"/>
      <c r="K311" s="22" t="s">
        <v>43</v>
      </c>
      <c r="O311" s="22" t="s">
        <v>44</v>
      </c>
      <c r="R311" s="4"/>
      <c r="S311"/>
      <c r="T311" s="22" t="s">
        <v>45</v>
      </c>
      <c r="X311" s="22" t="s">
        <v>46</v>
      </c>
      <c r="AA311" s="4"/>
      <c r="AB311"/>
      <c r="AC311" s="22" t="s">
        <v>47</v>
      </c>
      <c r="AG311" s="22" t="s">
        <v>48</v>
      </c>
      <c r="AJ311" s="4"/>
      <c r="AK311"/>
      <c r="AL311" s="22" t="s">
        <v>49</v>
      </c>
      <c r="AP311" s="22" t="s">
        <v>50</v>
      </c>
      <c r="AS311" s="4"/>
      <c r="AT311"/>
      <c r="AU311" s="22" t="s">
        <v>51</v>
      </c>
      <c r="AY311" s="22" t="s">
        <v>52</v>
      </c>
      <c r="BB311" s="4"/>
      <c r="BK311" s="4"/>
      <c r="BT311" s="4"/>
      <c r="CC311" s="4"/>
      <c r="CL311" s="4"/>
      <c r="CU311" s="4"/>
      <c r="DD311" s="4"/>
      <c r="DM311" s="4"/>
      <c r="DV311" s="4"/>
      <c r="EE311" s="4"/>
      <c r="EN311" s="4"/>
      <c r="EW311" s="4"/>
      <c r="FF311" s="4"/>
      <c r="FO311" s="4"/>
      <c r="FX311" s="4"/>
      <c r="GG311" s="4"/>
      <c r="GP311" s="4"/>
      <c r="GY311" s="4"/>
      <c r="HH311" s="4"/>
    </row>
    <row r="312" spans="1:216" s="3" customFormat="1">
      <c r="A312" s="5" t="s">
        <v>0</v>
      </c>
      <c r="B312" s="65" t="s">
        <v>13</v>
      </c>
      <c r="D312" s="86">
        <f>$LK$486</f>
        <v>7105.9499999999989</v>
      </c>
      <c r="E312" s="5" t="s">
        <v>0</v>
      </c>
      <c r="F312" s="3" t="s">
        <v>861</v>
      </c>
      <c r="H312" s="86">
        <f>$KA$492</f>
        <v>5445.3</v>
      </c>
      <c r="J312" s="5" t="s">
        <v>0</v>
      </c>
      <c r="K312" s="65" t="s">
        <v>2283</v>
      </c>
      <c r="M312" s="86">
        <f>$AHF$498</f>
        <v>2485.6</v>
      </c>
      <c r="N312" s="5" t="s">
        <v>0</v>
      </c>
      <c r="O312" s="65" t="s">
        <v>2225</v>
      </c>
      <c r="Q312" s="86">
        <f>$XW$504</f>
        <v>2884.2</v>
      </c>
      <c r="S312" s="5" t="s">
        <v>0</v>
      </c>
      <c r="T312" s="65" t="s">
        <v>2252</v>
      </c>
      <c r="V312" s="86">
        <f>$AEL$510</f>
        <v>2324.4</v>
      </c>
      <c r="W312" s="5" t="s">
        <v>0</v>
      </c>
      <c r="X312" s="3" t="s">
        <v>833</v>
      </c>
      <c r="Z312" s="86">
        <f>$JR$516</f>
        <v>2212.5</v>
      </c>
      <c r="AB312" s="5" t="s">
        <v>0</v>
      </c>
      <c r="AC312" s="3" t="s">
        <v>854</v>
      </c>
      <c r="AE312" s="86">
        <f>$IQ$522</f>
        <v>2397.75</v>
      </c>
      <c r="AF312" s="5" t="s">
        <v>0</v>
      </c>
      <c r="AG312" s="3" t="s">
        <v>871</v>
      </c>
      <c r="AI312" s="86">
        <f>$FW$528</f>
        <v>2084.5</v>
      </c>
      <c r="AK312" s="5" t="s">
        <v>0</v>
      </c>
      <c r="AL312" s="65" t="s">
        <v>33</v>
      </c>
      <c r="AN312" s="86">
        <f>$CB$534</f>
        <v>2277.4499999999998</v>
      </c>
      <c r="AO312" s="5" t="s">
        <v>0</v>
      </c>
      <c r="AP312" s="87" t="s">
        <v>1842</v>
      </c>
      <c r="AR312" s="86">
        <f>$PO$540</f>
        <v>1057.1000000000001</v>
      </c>
      <c r="AT312" s="5" t="s">
        <v>0</v>
      </c>
      <c r="AU312" s="87" t="s">
        <v>1828</v>
      </c>
      <c r="AW312" s="86">
        <f>$PF$546</f>
        <v>1663.1000000000001</v>
      </c>
      <c r="AX312" s="5" t="s">
        <v>0</v>
      </c>
      <c r="AY312" s="65" t="s">
        <v>2221</v>
      </c>
      <c r="BA312" s="86">
        <f>$VU$552</f>
        <v>883.9</v>
      </c>
    </row>
    <row r="313" spans="1:216" s="3" customFormat="1">
      <c r="A313" s="5" t="s">
        <v>2</v>
      </c>
      <c r="B313" s="3" t="s">
        <v>826</v>
      </c>
      <c r="D313" s="86">
        <f>$ON$486</f>
        <v>7022.8</v>
      </c>
      <c r="E313" s="5" t="s">
        <v>2</v>
      </c>
      <c r="F313" s="65" t="s">
        <v>33</v>
      </c>
      <c r="H313" s="86">
        <f>$CB$492</f>
        <v>4853.4999999999991</v>
      </c>
      <c r="J313" s="5" t="s">
        <v>2</v>
      </c>
      <c r="K313" s="87" t="s">
        <v>1834</v>
      </c>
      <c r="M313" s="86">
        <f>$QG$498</f>
        <v>2491.1999999999998</v>
      </c>
      <c r="N313" s="5" t="s">
        <v>2</v>
      </c>
      <c r="O313" t="s">
        <v>142</v>
      </c>
      <c r="Q313" s="86">
        <f>$BS$504</f>
        <v>2808.4</v>
      </c>
      <c r="S313" s="5" t="s">
        <v>2</v>
      </c>
      <c r="T313" s="3" t="s">
        <v>141</v>
      </c>
      <c r="V313" s="86">
        <f>$BA$510</f>
        <v>2303.1</v>
      </c>
      <c r="W313" s="5" t="s">
        <v>2</v>
      </c>
      <c r="X313" s="87" t="s">
        <v>1841</v>
      </c>
      <c r="Z313" s="86">
        <f>$RZ$516</f>
        <v>2008.8</v>
      </c>
      <c r="AB313" s="5" t="s">
        <v>2</v>
      </c>
      <c r="AC313" s="3" t="s">
        <v>155</v>
      </c>
      <c r="AE313" s="86">
        <f>$BJ$522</f>
        <v>2128.5500000000002</v>
      </c>
      <c r="AF313" s="5" t="s">
        <v>2</v>
      </c>
      <c r="AG313" s="65" t="s">
        <v>25</v>
      </c>
      <c r="AI313" s="86">
        <f>$CK$528</f>
        <v>1703.8000000000002</v>
      </c>
      <c r="AK313" s="5" t="s">
        <v>2</v>
      </c>
      <c r="AL313" t="s">
        <v>143</v>
      </c>
      <c r="AN313" s="86">
        <f>$DC$534</f>
        <v>1989.65</v>
      </c>
      <c r="AO313" s="5" t="s">
        <v>2</v>
      </c>
      <c r="AP313" s="87" t="s">
        <v>1828</v>
      </c>
      <c r="AR313" s="86">
        <f>$PF$540</f>
        <v>1004</v>
      </c>
      <c r="AT313" s="5" t="s">
        <v>2</v>
      </c>
      <c r="AU313" s="65" t="s">
        <v>31</v>
      </c>
      <c r="AW313" s="86">
        <f>$Q$546</f>
        <v>1650.1000000000001</v>
      </c>
      <c r="AX313" s="5" t="s">
        <v>2</v>
      </c>
      <c r="AY313" s="3" t="s">
        <v>154</v>
      </c>
      <c r="BA313" s="86">
        <f>$H$552</f>
        <v>771.7</v>
      </c>
    </row>
    <row r="314" spans="1:216" s="3" customFormat="1">
      <c r="A314" s="5" t="s">
        <v>3</v>
      </c>
      <c r="B314" s="3" t="s">
        <v>867</v>
      </c>
      <c r="D314" s="86">
        <f>$HY$486</f>
        <v>6999.4000000000005</v>
      </c>
      <c r="E314" s="5" t="s">
        <v>3</v>
      </c>
      <c r="F314" t="s">
        <v>21</v>
      </c>
      <c r="H314" s="86">
        <f>$Z$492</f>
        <v>4813.7000000000007</v>
      </c>
      <c r="J314" s="5" t="s">
        <v>3</v>
      </c>
      <c r="K314" s="3" t="s">
        <v>850</v>
      </c>
      <c r="M314" s="86">
        <f>$EV$498</f>
        <v>2364.1000000000004</v>
      </c>
      <c r="N314" s="5" t="s">
        <v>3</v>
      </c>
      <c r="O314" s="65" t="s">
        <v>17</v>
      </c>
      <c r="Q314" s="86">
        <f>$AR$504</f>
        <v>2788.7999999999997</v>
      </c>
      <c r="S314" s="5" t="s">
        <v>3</v>
      </c>
      <c r="T314" s="65" t="s">
        <v>13</v>
      </c>
      <c r="V314" s="86">
        <f>$LK$510</f>
        <v>2294</v>
      </c>
      <c r="W314" s="5" t="s">
        <v>3</v>
      </c>
      <c r="X314" s="65" t="s">
        <v>2260</v>
      </c>
      <c r="Z314" s="86">
        <f>$AEC$516</f>
        <v>1826.6999999999998</v>
      </c>
      <c r="AB314" s="5" t="s">
        <v>3</v>
      </c>
      <c r="AC314" s="3" t="s">
        <v>824</v>
      </c>
      <c r="AE314" s="86">
        <f>$ND$522</f>
        <v>1985.7</v>
      </c>
      <c r="AF314" s="5" t="s">
        <v>3</v>
      </c>
      <c r="AG314" s="3" t="s">
        <v>804</v>
      </c>
      <c r="AI314" s="86">
        <f>$LT$528</f>
        <v>1679.6</v>
      </c>
      <c r="AK314" s="5" t="s">
        <v>3</v>
      </c>
      <c r="AL314" s="87" t="s">
        <v>1842</v>
      </c>
      <c r="AN314" s="86">
        <f>$PO$534</f>
        <v>1943</v>
      </c>
      <c r="AO314" s="5" t="s">
        <v>3</v>
      </c>
      <c r="AP314" s="65" t="s">
        <v>2221</v>
      </c>
      <c r="AR314" s="86">
        <f>$VU$540</f>
        <v>994.69999999999993</v>
      </c>
      <c r="AT314" s="5" t="s">
        <v>3</v>
      </c>
      <c r="AU314" t="s">
        <v>21</v>
      </c>
      <c r="AW314" s="86">
        <f>$Z$546</f>
        <v>1611.6</v>
      </c>
      <c r="AX314" s="5" t="s">
        <v>3</v>
      </c>
      <c r="AY314" s="65" t="s">
        <v>17</v>
      </c>
      <c r="BA314" s="86">
        <f>$AR$552</f>
        <v>757.7</v>
      </c>
    </row>
    <row r="315" spans="1:216" s="3" customFormat="1">
      <c r="A315" s="5" t="s">
        <v>5</v>
      </c>
      <c r="B315" s="3" t="s">
        <v>817</v>
      </c>
      <c r="D315" s="86">
        <f>$LB$486</f>
        <v>6972.9</v>
      </c>
      <c r="E315" s="5" t="s">
        <v>5</v>
      </c>
      <c r="F315" t="s">
        <v>143</v>
      </c>
      <c r="H315" s="86">
        <f>$DC$492</f>
        <v>4741.7</v>
      </c>
      <c r="I315" s="4"/>
      <c r="J315" s="5" t="s">
        <v>5</v>
      </c>
      <c r="K315" s="3" t="s">
        <v>153</v>
      </c>
      <c r="M315" s="86">
        <f>$EM$498</f>
        <v>2454.9</v>
      </c>
      <c r="N315" s="5" t="s">
        <v>5</v>
      </c>
      <c r="O315" t="s">
        <v>143</v>
      </c>
      <c r="Q315" s="86">
        <f>$DC$504</f>
        <v>2722.8</v>
      </c>
      <c r="R315" s="4"/>
      <c r="S315" s="5" t="s">
        <v>5</v>
      </c>
      <c r="T315" s="3" t="s">
        <v>824</v>
      </c>
      <c r="V315" s="86">
        <f>$ND$510</f>
        <v>2451</v>
      </c>
      <c r="W315" s="5" t="s">
        <v>5</v>
      </c>
      <c r="X315" s="3" t="s">
        <v>834</v>
      </c>
      <c r="Z315" s="86">
        <f>$KS$516</f>
        <v>1755.2</v>
      </c>
      <c r="AA315" s="4"/>
      <c r="AB315" s="5" t="s">
        <v>5</v>
      </c>
      <c r="AC315" t="s">
        <v>21</v>
      </c>
      <c r="AE315" s="86">
        <f>$Z$522</f>
        <v>1953.8000000000002</v>
      </c>
      <c r="AF315" s="5" t="s">
        <v>5</v>
      </c>
      <c r="AG315" s="3" t="s">
        <v>850</v>
      </c>
      <c r="AI315" s="86">
        <f>$EV$528</f>
        <v>1593</v>
      </c>
      <c r="AJ315" s="4"/>
      <c r="AK315" s="5" t="s">
        <v>5</v>
      </c>
      <c r="AL315" s="3" t="s">
        <v>824</v>
      </c>
      <c r="AN315" s="86">
        <f>$ND$534</f>
        <v>1951.85</v>
      </c>
      <c r="AO315" s="5" t="s">
        <v>5</v>
      </c>
      <c r="AP315" s="65" t="s">
        <v>2223</v>
      </c>
      <c r="AR315" s="86">
        <f>$VC$540</f>
        <v>978.7</v>
      </c>
      <c r="AS315" s="4"/>
      <c r="AT315" s="5" t="s">
        <v>5</v>
      </c>
      <c r="AU315" s="65" t="s">
        <v>15</v>
      </c>
      <c r="AW315" s="86">
        <f>$HG$546</f>
        <v>1552.1000000000001</v>
      </c>
      <c r="AX315" s="5" t="s">
        <v>5</v>
      </c>
      <c r="AY315" s="65" t="s">
        <v>25</v>
      </c>
      <c r="BA315" s="86">
        <f>$CK$552</f>
        <v>754</v>
      </c>
      <c r="BB315" s="4"/>
      <c r="BK315" s="4"/>
      <c r="BT315" s="4"/>
      <c r="CC315" s="4"/>
      <c r="CL315" s="4"/>
      <c r="CU315" s="4"/>
      <c r="DD315" s="4"/>
      <c r="DM315" s="4"/>
      <c r="DV315" s="4"/>
      <c r="EE315" s="4"/>
      <c r="EN315" s="4"/>
      <c r="EW315" s="4"/>
      <c r="FF315" s="4"/>
      <c r="FO315" s="4"/>
      <c r="FX315" s="4"/>
      <c r="GG315" s="4"/>
      <c r="GP315" s="4"/>
      <c r="GY315" s="4"/>
      <c r="HH315" s="4"/>
    </row>
    <row r="316" spans="1:216" s="3" customFormat="1">
      <c r="A316" s="5" t="s">
        <v>7</v>
      </c>
      <c r="B316" s="87" t="s">
        <v>1834</v>
      </c>
      <c r="D316" s="86">
        <f>$QG$486</f>
        <v>6870.2</v>
      </c>
      <c r="E316" s="5" t="s">
        <v>7</v>
      </c>
      <c r="F316" s="65" t="s">
        <v>2226</v>
      </c>
      <c r="H316" s="86">
        <f>$XE$492</f>
        <v>4699.1000000000004</v>
      </c>
      <c r="I316" s="4"/>
      <c r="J316" s="5" t="s">
        <v>7</v>
      </c>
      <c r="K316" s="65" t="s">
        <v>2281</v>
      </c>
      <c r="M316" s="86">
        <f>$AGW$498</f>
        <v>2121.1999999999998</v>
      </c>
      <c r="N316" s="5" t="s">
        <v>7</v>
      </c>
      <c r="O316" s="3" t="s">
        <v>820</v>
      </c>
      <c r="Q316" s="86">
        <f>$GO$504</f>
        <v>2711.8</v>
      </c>
      <c r="R316" s="4"/>
      <c r="S316" s="5" t="s">
        <v>7</v>
      </c>
      <c r="T316" s="87" t="s">
        <v>1843</v>
      </c>
      <c r="V316" s="86">
        <f>$PX$510</f>
        <v>2282.9</v>
      </c>
      <c r="W316" s="5" t="s">
        <v>7</v>
      </c>
      <c r="X316" s="87" t="s">
        <v>1836</v>
      </c>
      <c r="Z316" s="86">
        <f>$SR$516</f>
        <v>1727.8</v>
      </c>
      <c r="AA316" s="4"/>
      <c r="AB316" s="5" t="s">
        <v>7</v>
      </c>
      <c r="AC316" s="65" t="s">
        <v>25</v>
      </c>
      <c r="AE316" s="86">
        <f>$CK$522</f>
        <v>1904.9999999999998</v>
      </c>
      <c r="AF316" s="5" t="s">
        <v>7</v>
      </c>
      <c r="AG316" s="65" t="s">
        <v>27</v>
      </c>
      <c r="AI316" s="86">
        <f>$FN$528</f>
        <v>1538.2</v>
      </c>
      <c r="AJ316" s="4"/>
      <c r="AK316" s="5" t="s">
        <v>7</v>
      </c>
      <c r="AL316" s="65" t="s">
        <v>25</v>
      </c>
      <c r="AN316" s="86">
        <f>$CK$534</f>
        <v>1820.6999999999998</v>
      </c>
      <c r="AO316" s="5" t="s">
        <v>7</v>
      </c>
      <c r="AP316" s="87" t="s">
        <v>1843</v>
      </c>
      <c r="AR316" s="86">
        <f>$PX$540</f>
        <v>879.4</v>
      </c>
      <c r="AS316" s="4"/>
      <c r="AT316" s="5" t="s">
        <v>7</v>
      </c>
      <c r="AU316" s="87" t="s">
        <v>1842</v>
      </c>
      <c r="AW316" s="86">
        <f>$PO$546</f>
        <v>1347</v>
      </c>
      <c r="AX316" s="5" t="s">
        <v>7</v>
      </c>
      <c r="AY316" t="s">
        <v>21</v>
      </c>
      <c r="BA316" s="86">
        <f>$Z$552</f>
        <v>744.5</v>
      </c>
      <c r="BB316" s="4"/>
      <c r="BK316" s="4"/>
      <c r="BT316" s="4"/>
      <c r="CC316" s="4"/>
      <c r="CL316" s="4"/>
      <c r="CU316" s="4"/>
      <c r="DD316" s="4"/>
      <c r="DM316" s="4"/>
      <c r="DV316" s="4"/>
      <c r="EE316" s="4"/>
      <c r="EN316" s="4"/>
      <c r="EW316" s="4"/>
      <c r="FF316" s="4"/>
      <c r="FO316" s="4"/>
      <c r="FX316" s="4"/>
      <c r="GG316" s="4"/>
      <c r="GP316" s="4"/>
      <c r="GY316" s="4"/>
      <c r="HH316" s="4"/>
    </row>
    <row r="317" spans="1:216" s="3" customFormat="1">
      <c r="A317" s="5" t="s">
        <v>8</v>
      </c>
      <c r="B317" s="87" t="s">
        <v>1843</v>
      </c>
      <c r="D317" s="86">
        <f>$PX$486</f>
        <v>6870.2</v>
      </c>
      <c r="E317" s="5" t="s">
        <v>8</v>
      </c>
      <c r="F317" s="65" t="s">
        <v>17</v>
      </c>
      <c r="H317" s="86">
        <f>$AR$492</f>
        <v>4676.8</v>
      </c>
      <c r="I317" s="4"/>
      <c r="J317" s="5" t="s">
        <v>8</v>
      </c>
      <c r="K317" s="87" t="s">
        <v>1823</v>
      </c>
      <c r="M317" s="86">
        <f>$TS$498</f>
        <v>2116.7000000000003</v>
      </c>
      <c r="N317" s="5" t="s">
        <v>8</v>
      </c>
      <c r="O317" s="3" t="s">
        <v>162</v>
      </c>
      <c r="Q317" s="86">
        <f>$HP$504</f>
        <v>2668.7999999999997</v>
      </c>
      <c r="R317" s="4"/>
      <c r="S317" s="5" t="s">
        <v>8</v>
      </c>
      <c r="T317" s="65" t="s">
        <v>2254</v>
      </c>
      <c r="V317" s="86">
        <f>$AGE$510</f>
        <v>2179.5500000000002</v>
      </c>
      <c r="W317" s="5" t="s">
        <v>8</v>
      </c>
      <c r="X317" s="65" t="s">
        <v>2252</v>
      </c>
      <c r="Z317" s="86">
        <f>$AEL$516</f>
        <v>1700.8</v>
      </c>
      <c r="AA317" s="4"/>
      <c r="AB317" s="5" t="s">
        <v>8</v>
      </c>
      <c r="AC317" s="65" t="s">
        <v>2221</v>
      </c>
      <c r="AE317" s="86">
        <f>$VU$522</f>
        <v>1742.6</v>
      </c>
      <c r="AF317" s="5" t="s">
        <v>8</v>
      </c>
      <c r="AG317" s="65" t="s">
        <v>33</v>
      </c>
      <c r="AI317" s="86">
        <f>$CB$528</f>
        <v>1447.2</v>
      </c>
      <c r="AJ317" s="4"/>
      <c r="AK317" s="5" t="s">
        <v>8</v>
      </c>
      <c r="AL317" s="3" t="s">
        <v>849</v>
      </c>
      <c r="AN317" s="86">
        <f>$GX$534</f>
        <v>1800.3000000000002</v>
      </c>
      <c r="AO317" s="5" t="s">
        <v>8</v>
      </c>
      <c r="AP317" s="3" t="s">
        <v>154</v>
      </c>
      <c r="AR317" s="86">
        <f>$H$540</f>
        <v>910.30000000000018</v>
      </c>
      <c r="AS317" s="4"/>
      <c r="AT317" s="5" t="s">
        <v>8</v>
      </c>
      <c r="AU317" s="65" t="s">
        <v>25</v>
      </c>
      <c r="AW317" s="86">
        <f>$CK$546</f>
        <v>1215.5999999999999</v>
      </c>
      <c r="AX317" s="5" t="s">
        <v>8</v>
      </c>
      <c r="AY317" s="3" t="s">
        <v>155</v>
      </c>
      <c r="BA317" s="86">
        <f>$BJ$552</f>
        <v>729.30000000000007</v>
      </c>
      <c r="BB317" s="4"/>
      <c r="BK317" s="4"/>
      <c r="BT317" s="4"/>
      <c r="CC317" s="4"/>
      <c r="CL317" s="4"/>
      <c r="CU317" s="4"/>
      <c r="DD317" s="4"/>
      <c r="DM317" s="4"/>
      <c r="DV317" s="4"/>
      <c r="EE317" s="4"/>
      <c r="EN317" s="4"/>
      <c r="EW317" s="4"/>
      <c r="FF317" s="4"/>
      <c r="FO317" s="4"/>
      <c r="FX317" s="4"/>
      <c r="GG317" s="4"/>
      <c r="GP317" s="4"/>
      <c r="GY317" s="4"/>
      <c r="HH317" s="4"/>
    </row>
    <row r="318" spans="1:216" s="3" customFormat="1">
      <c r="A318" s="5" t="s">
        <v>10</v>
      </c>
      <c r="B318" s="65" t="s">
        <v>2223</v>
      </c>
      <c r="D318" s="86">
        <f>$VC$486</f>
        <v>6864.9</v>
      </c>
      <c r="E318" s="5" t="s">
        <v>10</v>
      </c>
      <c r="F318" s="87" t="s">
        <v>1843</v>
      </c>
      <c r="H318" s="86">
        <f>$PX$492</f>
        <v>4665.2000000000007</v>
      </c>
      <c r="I318" s="4"/>
      <c r="J318" s="5" t="s">
        <v>10</v>
      </c>
      <c r="K318" s="87" t="s">
        <v>1825</v>
      </c>
      <c r="M318" s="86">
        <f>$UK$498</f>
        <v>2228.3000000000002</v>
      </c>
      <c r="N318" s="5" t="s">
        <v>10</v>
      </c>
      <c r="O318" s="65" t="s">
        <v>2259</v>
      </c>
      <c r="Q318" s="86">
        <f>$AFV$504</f>
        <v>2667.0999999999995</v>
      </c>
      <c r="R318" s="4"/>
      <c r="S318" s="5" t="s">
        <v>10</v>
      </c>
      <c r="T318" s="3" t="s">
        <v>842</v>
      </c>
      <c r="V318" s="86">
        <f>$ML$510</f>
        <v>2354</v>
      </c>
      <c r="W318" s="5" t="s">
        <v>10</v>
      </c>
      <c r="X318" s="3" t="s">
        <v>154</v>
      </c>
      <c r="Z318" s="86">
        <f>$H$516</f>
        <v>1685.3</v>
      </c>
      <c r="AA318" s="4"/>
      <c r="AB318" s="5" t="s">
        <v>10</v>
      </c>
      <c r="AC318" s="3" t="s">
        <v>820</v>
      </c>
      <c r="AE318" s="86">
        <f>$GO$522</f>
        <v>1735.9</v>
      </c>
      <c r="AF318" s="5" t="s">
        <v>10</v>
      </c>
      <c r="AG318" s="87" t="s">
        <v>1842</v>
      </c>
      <c r="AI318" s="86">
        <f>$PO$528</f>
        <v>1412.4</v>
      </c>
      <c r="AJ318" s="4"/>
      <c r="AK318" s="5" t="s">
        <v>10</v>
      </c>
      <c r="AL318" t="s">
        <v>21</v>
      </c>
      <c r="AN318" s="86">
        <f>$Z$534</f>
        <v>1785.8999999999999</v>
      </c>
      <c r="AO318" s="5" t="s">
        <v>10</v>
      </c>
      <c r="AP318" s="65" t="s">
        <v>33</v>
      </c>
      <c r="AR318" s="86">
        <f>$CB$540</f>
        <v>905.69999999999993</v>
      </c>
      <c r="AS318" s="4"/>
      <c r="AT318" s="5" t="s">
        <v>10</v>
      </c>
      <c r="AU318" s="65" t="s">
        <v>37</v>
      </c>
      <c r="AW318" s="86">
        <f>$DL$546</f>
        <v>1177</v>
      </c>
      <c r="AX318" s="5" t="s">
        <v>10</v>
      </c>
      <c r="AY318" s="65" t="s">
        <v>31</v>
      </c>
      <c r="BA318" s="86">
        <f>$Q$552</f>
        <v>695.90000000000009</v>
      </c>
      <c r="BB318" s="4"/>
      <c r="BK318" s="4"/>
      <c r="BT318" s="4"/>
      <c r="CC318" s="4"/>
      <c r="CL318" s="4"/>
      <c r="CU318" s="4"/>
      <c r="DD318" s="4"/>
      <c r="DM318" s="4"/>
      <c r="DV318" s="4"/>
      <c r="EE318" s="4"/>
      <c r="EN318" s="4"/>
      <c r="EW318" s="4"/>
      <c r="FF318" s="4"/>
      <c r="FO318" s="4"/>
      <c r="FX318" s="4"/>
      <c r="GG318" s="4"/>
      <c r="GP318" s="4"/>
      <c r="GY318" s="4"/>
      <c r="HH318" s="4"/>
    </row>
    <row r="319" spans="1:216" s="3" customFormat="1">
      <c r="A319" s="5" t="s">
        <v>12</v>
      </c>
      <c r="B319" t="s">
        <v>142</v>
      </c>
      <c r="D319" s="86">
        <f>$BS$486</f>
        <v>6762.2</v>
      </c>
      <c r="E319" s="5" t="s">
        <v>12</v>
      </c>
      <c r="F319" s="65" t="s">
        <v>2259</v>
      </c>
      <c r="H319" s="86">
        <f>$AFV$492</f>
        <v>4631.8999999999996</v>
      </c>
      <c r="I319" s="4"/>
      <c r="J319" s="5" t="s">
        <v>12</v>
      </c>
      <c r="K319" s="65" t="s">
        <v>2254</v>
      </c>
      <c r="M319" s="86">
        <f>$AGE$498</f>
        <v>2140.9</v>
      </c>
      <c r="N319" s="5" t="s">
        <v>12</v>
      </c>
      <c r="O319" s="87" t="s">
        <v>1841</v>
      </c>
      <c r="Q319" s="86">
        <f>$RZ$504</f>
        <v>2643</v>
      </c>
      <c r="R319" s="4"/>
      <c r="S319" s="5" t="s">
        <v>12</v>
      </c>
      <c r="T319" s="65" t="s">
        <v>2256</v>
      </c>
      <c r="V319" s="86">
        <f>$AFD$510</f>
        <v>2157</v>
      </c>
      <c r="W319" s="5" t="s">
        <v>12</v>
      </c>
      <c r="X319" s="65" t="s">
        <v>2283</v>
      </c>
      <c r="Z319" s="86">
        <f>$AHF$516</f>
        <v>1737.3000000000002</v>
      </c>
      <c r="AA319" s="4"/>
      <c r="AB319" s="5" t="s">
        <v>12</v>
      </c>
      <c r="AC319" s="65" t="s">
        <v>9</v>
      </c>
      <c r="AE319" s="86">
        <f>$DU$522</f>
        <v>1721.25</v>
      </c>
      <c r="AF319" s="5" t="s">
        <v>12</v>
      </c>
      <c r="AG319" s="65" t="s">
        <v>37</v>
      </c>
      <c r="AI319" s="86">
        <f>$DL$528</f>
        <v>1374.2</v>
      </c>
      <c r="AJ319" s="4"/>
      <c r="AK319" s="5" t="s">
        <v>12</v>
      </c>
      <c r="AL319" s="3" t="s">
        <v>820</v>
      </c>
      <c r="AN319" s="86">
        <f>$GO$534</f>
        <v>1771.6</v>
      </c>
      <c r="AO319" s="5" t="s">
        <v>12</v>
      </c>
      <c r="AP319" s="3" t="s">
        <v>854</v>
      </c>
      <c r="AR319" s="86">
        <f>$IQ$540</f>
        <v>865.10000000000014</v>
      </c>
      <c r="AS319" s="4"/>
      <c r="AT319" s="5" t="s">
        <v>12</v>
      </c>
      <c r="AU319" s="87" t="s">
        <v>1843</v>
      </c>
      <c r="AW319" s="86">
        <f>$PX$546</f>
        <v>1138.5</v>
      </c>
      <c r="AX319" s="5" t="s">
        <v>12</v>
      </c>
      <c r="AY319" s="65" t="s">
        <v>2223</v>
      </c>
      <c r="BA319" s="86">
        <f>$VC$552</f>
        <v>692.99999999999989</v>
      </c>
      <c r="BB319" s="4"/>
      <c r="BK319" s="4"/>
      <c r="BT319" s="4"/>
      <c r="CC319" s="4"/>
      <c r="CL319" s="4"/>
      <c r="CU319" s="4"/>
      <c r="DD319" s="4"/>
      <c r="DM319" s="4"/>
      <c r="DV319" s="4"/>
      <c r="EE319" s="4"/>
      <c r="EN319" s="4"/>
      <c r="EW319" s="4"/>
      <c r="FF319" s="4"/>
      <c r="FO319" s="4"/>
      <c r="FX319" s="4"/>
      <c r="GG319" s="4"/>
      <c r="GP319" s="4"/>
      <c r="GY319" s="4"/>
      <c r="HH319" s="4"/>
    </row>
    <row r="320" spans="1:216" s="3" customFormat="1">
      <c r="A320" s="5" t="s">
        <v>14</v>
      </c>
      <c r="B320" s="3" t="s">
        <v>156</v>
      </c>
      <c r="D320" s="86">
        <f>$MC$486</f>
        <v>6730.5499999999993</v>
      </c>
      <c r="E320" s="5" t="s">
        <v>14</v>
      </c>
      <c r="F320" s="3" t="s">
        <v>854</v>
      </c>
      <c r="H320" s="86">
        <f>$IQ$492</f>
        <v>4639.9000000000005</v>
      </c>
      <c r="I320" s="4"/>
      <c r="J320" s="5" t="s">
        <v>14</v>
      </c>
      <c r="K320" s="3" t="s">
        <v>141</v>
      </c>
      <c r="M320" s="86">
        <f>$BA$498</f>
        <v>2137</v>
      </c>
      <c r="N320" s="5" t="s">
        <v>14</v>
      </c>
      <c r="O320" s="65" t="s">
        <v>31</v>
      </c>
      <c r="Q320" s="86">
        <f>$Q$504</f>
        <v>2586.6000000000004</v>
      </c>
      <c r="R320" s="4"/>
      <c r="S320" s="5" t="s">
        <v>14</v>
      </c>
      <c r="T320" s="87" t="s">
        <v>1837</v>
      </c>
      <c r="V320" s="86">
        <f>$RH$510</f>
        <v>2173.4</v>
      </c>
      <c r="W320" s="5" t="s">
        <v>14</v>
      </c>
      <c r="X320" s="3" t="s">
        <v>809</v>
      </c>
      <c r="Z320" s="86">
        <f>$IZ$516</f>
        <v>1667.6</v>
      </c>
      <c r="AA320" s="4"/>
      <c r="AB320" s="5" t="s">
        <v>14</v>
      </c>
      <c r="AC320" s="3" t="s">
        <v>141</v>
      </c>
      <c r="AE320" s="86">
        <f>$BA$522</f>
        <v>1699.8500000000001</v>
      </c>
      <c r="AF320" s="5" t="s">
        <v>14</v>
      </c>
      <c r="AG320" s="3" t="s">
        <v>833</v>
      </c>
      <c r="AI320" s="86">
        <f>$JR$528</f>
        <v>1356.6</v>
      </c>
      <c r="AJ320" s="4"/>
      <c r="AK320" s="5" t="s">
        <v>14</v>
      </c>
      <c r="AL320" s="65" t="s">
        <v>2217</v>
      </c>
      <c r="AN320" s="86">
        <f>$YF$534</f>
        <v>1759.6000000000001</v>
      </c>
      <c r="AO320" s="5" t="s">
        <v>14</v>
      </c>
      <c r="AP320" s="87" t="s">
        <v>1834</v>
      </c>
      <c r="AR320" s="86">
        <f>$QG$540</f>
        <v>808.5</v>
      </c>
      <c r="AS320" s="4"/>
      <c r="AT320" s="5" t="s">
        <v>14</v>
      </c>
      <c r="AU320" s="3" t="s">
        <v>854</v>
      </c>
      <c r="AW320" s="86">
        <f>$IQ$546</f>
        <v>1132.0999999999999</v>
      </c>
      <c r="AX320" s="5" t="s">
        <v>14</v>
      </c>
      <c r="AY320" s="3" t="s">
        <v>849</v>
      </c>
      <c r="BA320" s="86">
        <f>$GX$552</f>
        <v>688.7</v>
      </c>
      <c r="BB320" s="4"/>
      <c r="BK320" s="4"/>
      <c r="BT320" s="4"/>
      <c r="CC320" s="4"/>
      <c r="CL320" s="4"/>
      <c r="CU320" s="4"/>
      <c r="DD320" s="4"/>
      <c r="DM320" s="4"/>
      <c r="DV320" s="4"/>
      <c r="EE320" s="4"/>
      <c r="EN320" s="4"/>
      <c r="EW320" s="4"/>
      <c r="FF320" s="4"/>
      <c r="FO320" s="4"/>
      <c r="FX320" s="4"/>
      <c r="GG320" s="4"/>
      <c r="GP320" s="4"/>
      <c r="GY320" s="4"/>
      <c r="HH320" s="4"/>
    </row>
    <row r="321" spans="1:264" s="3" customFormat="1">
      <c r="A321" s="5" t="s">
        <v>16</v>
      </c>
      <c r="B321" t="s">
        <v>144</v>
      </c>
      <c r="D321" s="86">
        <f>$KJ$486</f>
        <v>6730.7000000000007</v>
      </c>
      <c r="E321" s="5" t="s">
        <v>16</v>
      </c>
      <c r="F321" s="3" t="s">
        <v>871</v>
      </c>
      <c r="H321" s="86">
        <f>$FW$492</f>
        <v>4629.7</v>
      </c>
      <c r="I321" s="4"/>
      <c r="J321" s="5" t="s">
        <v>16</v>
      </c>
      <c r="K321" s="65" t="s">
        <v>27</v>
      </c>
      <c r="M321" s="86">
        <f>$FN$498</f>
        <v>2030.6</v>
      </c>
      <c r="N321" s="5" t="s">
        <v>16</v>
      </c>
      <c r="O321" s="3" t="s">
        <v>154</v>
      </c>
      <c r="Q321" s="86">
        <f>$H$504</f>
        <v>2553.9</v>
      </c>
      <c r="R321" s="4"/>
      <c r="S321" s="5" t="s">
        <v>16</v>
      </c>
      <c r="T321" s="3" t="s">
        <v>819</v>
      </c>
      <c r="V321" s="86">
        <f>$IH$510</f>
        <v>2154.4</v>
      </c>
      <c r="W321" s="5" t="s">
        <v>16</v>
      </c>
      <c r="X321" s="3" t="s">
        <v>817</v>
      </c>
      <c r="Z321" s="86">
        <f>$LB$516</f>
        <v>1653.8</v>
      </c>
      <c r="AA321" s="4"/>
      <c r="AB321" s="5" t="s">
        <v>16</v>
      </c>
      <c r="AC321" s="87" t="s">
        <v>1838</v>
      </c>
      <c r="AE321" s="86">
        <f>$SI$522</f>
        <v>1694.8</v>
      </c>
      <c r="AF321" s="5" t="s">
        <v>16</v>
      </c>
      <c r="AG321" s="65" t="s">
        <v>2222</v>
      </c>
      <c r="AI321" s="86">
        <f>$YO$528</f>
        <v>1344.5</v>
      </c>
      <c r="AJ321" s="4"/>
      <c r="AK321" s="5" t="s">
        <v>16</v>
      </c>
      <c r="AL321" s="65" t="s">
        <v>2543</v>
      </c>
      <c r="AN321" s="86">
        <f>$ADK$534</f>
        <v>1746.5000000000002</v>
      </c>
      <c r="AO321" s="5" t="s">
        <v>16</v>
      </c>
      <c r="AP321" t="s">
        <v>21</v>
      </c>
      <c r="AR321" s="86">
        <f>$Z$540</f>
        <v>861.19999999999993</v>
      </c>
      <c r="AS321" s="4"/>
      <c r="AT321" s="5" t="s">
        <v>16</v>
      </c>
      <c r="AU321" s="3" t="s">
        <v>154</v>
      </c>
      <c r="AW321" s="86">
        <f>$H$546</f>
        <v>1082.4000000000001</v>
      </c>
      <c r="AX321" s="5" t="s">
        <v>16</v>
      </c>
      <c r="AY321" s="3" t="s">
        <v>153</v>
      </c>
      <c r="BA321" s="86">
        <f>$EM$552</f>
        <v>678.3</v>
      </c>
      <c r="BB321" s="4"/>
      <c r="BK321" s="4"/>
      <c r="BT321" s="4"/>
      <c r="CC321" s="4"/>
      <c r="CL321" s="4"/>
      <c r="CU321" s="4"/>
      <c r="DD321" s="4"/>
      <c r="DM321" s="4"/>
      <c r="DV321" s="4"/>
      <c r="EE321" s="4"/>
      <c r="EN321" s="4"/>
      <c r="EW321" s="4"/>
      <c r="FF321" s="4"/>
      <c r="FO321" s="4"/>
      <c r="FX321" s="4"/>
      <c r="GG321" s="4"/>
      <c r="GP321" s="4"/>
      <c r="GY321" s="4"/>
      <c r="HH321" s="4"/>
    </row>
    <row r="322" spans="1:264" s="3" customFormat="1">
      <c r="A322" s="5" t="s">
        <v>18</v>
      </c>
      <c r="B322" s="87" t="s">
        <v>1833</v>
      </c>
      <c r="D322" s="86">
        <f>$TA$486</f>
        <v>6702.8</v>
      </c>
      <c r="E322" s="5" t="s">
        <v>18</v>
      </c>
      <c r="F322" s="65" t="s">
        <v>2217</v>
      </c>
      <c r="H322" s="86">
        <f>$YF$492</f>
        <v>4588.8</v>
      </c>
      <c r="I322" s="4"/>
      <c r="J322" s="5" t="s">
        <v>18</v>
      </c>
      <c r="K322" s="87" t="s">
        <v>1838</v>
      </c>
      <c r="M322" s="86">
        <f>$SI$498</f>
        <v>2129.1999999999998</v>
      </c>
      <c r="N322" s="5" t="s">
        <v>18</v>
      </c>
      <c r="O322" s="87" t="s">
        <v>1828</v>
      </c>
      <c r="Q322" s="86">
        <f>$PF$504</f>
        <v>2536.3999999999996</v>
      </c>
      <c r="R322" s="4"/>
      <c r="S322" s="5" t="s">
        <v>18</v>
      </c>
      <c r="T322" s="3" t="s">
        <v>828</v>
      </c>
      <c r="V322" s="86">
        <f>$JI$510</f>
        <v>2127.1999999999998</v>
      </c>
      <c r="W322" s="5" t="s">
        <v>18</v>
      </c>
      <c r="X322" s="87" t="s">
        <v>1835</v>
      </c>
      <c r="Z322" s="86">
        <f>$TJ$516</f>
        <v>1646.4</v>
      </c>
      <c r="AA322" s="4"/>
      <c r="AB322" s="5" t="s">
        <v>18</v>
      </c>
      <c r="AC322" s="3" t="s">
        <v>849</v>
      </c>
      <c r="AE322" s="86">
        <f>$GX$522</f>
        <v>1633.8000000000002</v>
      </c>
      <c r="AF322" s="5" t="s">
        <v>18</v>
      </c>
      <c r="AG322" s="3" t="s">
        <v>854</v>
      </c>
      <c r="AI322" s="86">
        <f>$IQ$528</f>
        <v>1324.2999999999997</v>
      </c>
      <c r="AJ322" s="4"/>
      <c r="AK322" s="5" t="s">
        <v>18</v>
      </c>
      <c r="AL322" s="3" t="s">
        <v>854</v>
      </c>
      <c r="AN322" s="86">
        <f>$IQ$534</f>
        <v>1716.6000000000001</v>
      </c>
      <c r="AO322" s="5" t="s">
        <v>18</v>
      </c>
      <c r="AP322" s="65" t="s">
        <v>2236</v>
      </c>
      <c r="AR322" s="86">
        <f>$WM$540</f>
        <v>860.20000000000016</v>
      </c>
      <c r="AS322" s="4"/>
      <c r="AT322" s="5" t="s">
        <v>18</v>
      </c>
      <c r="AU322" s="3" t="s">
        <v>141</v>
      </c>
      <c r="AW322" s="86">
        <f>$BA$546</f>
        <v>1076.4000000000001</v>
      </c>
      <c r="AX322" s="5" t="s">
        <v>18</v>
      </c>
      <c r="AY322" s="3" t="s">
        <v>835</v>
      </c>
      <c r="BA322" s="86">
        <f>$NM$552</f>
        <v>666.09999999999991</v>
      </c>
      <c r="BB322" s="4"/>
      <c r="BK322" s="4"/>
      <c r="BT322" s="4"/>
      <c r="CC322" s="4"/>
      <c r="CL322" s="4"/>
      <c r="CU322" s="4"/>
      <c r="DD322" s="4"/>
      <c r="DM322" s="4"/>
      <c r="DV322" s="4"/>
      <c r="EE322" s="4"/>
      <c r="EN322" s="4"/>
      <c r="EW322" s="4"/>
      <c r="FF322" s="4"/>
      <c r="FO322" s="4"/>
      <c r="FX322" s="4"/>
      <c r="GG322" s="4"/>
      <c r="GP322" s="4"/>
      <c r="GY322" s="4"/>
      <c r="HH322" s="4"/>
    </row>
    <row r="323" spans="1:264" s="3" customFormat="1">
      <c r="A323" s="5" t="s">
        <v>20</v>
      </c>
      <c r="B323" s="65" t="s">
        <v>2236</v>
      </c>
      <c r="D323" s="86">
        <f>$WM$486</f>
        <v>6702.8</v>
      </c>
      <c r="E323" s="5" t="s">
        <v>20</v>
      </c>
      <c r="F323" s="3" t="s">
        <v>141</v>
      </c>
      <c r="H323" s="86">
        <f>$BA$492</f>
        <v>4622.2999999999993</v>
      </c>
      <c r="I323" s="4"/>
      <c r="J323" s="5" t="s">
        <v>20</v>
      </c>
      <c r="K323" s="3" t="s">
        <v>155</v>
      </c>
      <c r="M323" s="86">
        <f>$BJ$498</f>
        <v>2210.9</v>
      </c>
      <c r="N323" s="5" t="s">
        <v>20</v>
      </c>
      <c r="O323" s="65" t="s">
        <v>11</v>
      </c>
      <c r="Q323" s="86">
        <f>$AI$504</f>
        <v>2509.5</v>
      </c>
      <c r="R323" s="4"/>
      <c r="S323" s="5" t="s">
        <v>20</v>
      </c>
      <c r="T323" s="87" t="s">
        <v>1841</v>
      </c>
      <c r="V323" s="86">
        <f>$RZ$510</f>
        <v>2103.7999999999997</v>
      </c>
      <c r="W323" s="5" t="s">
        <v>20</v>
      </c>
      <c r="X323" s="3" t="s">
        <v>804</v>
      </c>
      <c r="Z323" s="86">
        <f>$LT$516</f>
        <v>1639.6999999999998</v>
      </c>
      <c r="AA323" s="4"/>
      <c r="AB323" s="5" t="s">
        <v>20</v>
      </c>
      <c r="AC323" s="65" t="s">
        <v>11</v>
      </c>
      <c r="AE323" s="86">
        <f>$AI$522</f>
        <v>1602.5</v>
      </c>
      <c r="AF323" s="5" t="s">
        <v>20</v>
      </c>
      <c r="AG323" s="3" t="s">
        <v>154</v>
      </c>
      <c r="AI323" s="86">
        <f>$H$528</f>
        <v>1305.8000000000002</v>
      </c>
      <c r="AJ323" s="4"/>
      <c r="AK323" s="5" t="s">
        <v>20</v>
      </c>
      <c r="AL323" s="3" t="s">
        <v>817</v>
      </c>
      <c r="AN323" s="86">
        <f>$LB$534</f>
        <v>1704.1</v>
      </c>
      <c r="AO323" s="5" t="s">
        <v>20</v>
      </c>
      <c r="AP323" s="3" t="s">
        <v>155</v>
      </c>
      <c r="AR323" s="86">
        <f>$BJ$540</f>
        <v>860.20000000000016</v>
      </c>
      <c r="AS323" s="4"/>
      <c r="AT323" s="5" t="s">
        <v>20</v>
      </c>
      <c r="AU323" s="87" t="s">
        <v>1841</v>
      </c>
      <c r="AW323" s="86">
        <f>$RZ$546</f>
        <v>1074.3</v>
      </c>
      <c r="AX323" s="5" t="s">
        <v>20</v>
      </c>
      <c r="AY323" s="65" t="s">
        <v>2236</v>
      </c>
      <c r="BA323" s="86">
        <f>$WM$552</f>
        <v>644.80000000000007</v>
      </c>
      <c r="BB323" s="4"/>
      <c r="BK323" s="4"/>
      <c r="BT323" s="4"/>
      <c r="CC323" s="4"/>
      <c r="CL323" s="4"/>
      <c r="CU323" s="4"/>
      <c r="DD323" s="4"/>
      <c r="DM323" s="4"/>
      <c r="DV323" s="4"/>
      <c r="EE323" s="4"/>
      <c r="EN323" s="4"/>
      <c r="EW323" s="4"/>
      <c r="FF323" s="4"/>
      <c r="FO323" s="4"/>
      <c r="FX323" s="4"/>
      <c r="GG323" s="4"/>
      <c r="GP323" s="4"/>
      <c r="GY323" s="4"/>
      <c r="HH323" s="4"/>
      <c r="JD323" s="52"/>
    </row>
    <row r="324" spans="1:264" s="3" customFormat="1" ht="13.5" customHeight="1">
      <c r="A324" s="5" t="s">
        <v>22</v>
      </c>
      <c r="B324" s="3" t="s">
        <v>842</v>
      </c>
      <c r="D324" s="86">
        <f>$ML$486</f>
        <v>6671.5999999999995</v>
      </c>
      <c r="E324" s="5" t="s">
        <v>22</v>
      </c>
      <c r="F324" s="65" t="s">
        <v>2255</v>
      </c>
      <c r="H324" s="86">
        <f>$ADT$492</f>
        <v>4622.1000000000004</v>
      </c>
      <c r="I324" s="4"/>
      <c r="J324" s="5" t="s">
        <v>22</v>
      </c>
      <c r="K324" s="65" t="s">
        <v>2253</v>
      </c>
      <c r="M324" s="86">
        <f>$AEU$498</f>
        <v>2099.1</v>
      </c>
      <c r="N324" s="5" t="s">
        <v>22</v>
      </c>
      <c r="O324" s="65" t="s">
        <v>2283</v>
      </c>
      <c r="Q324" s="86">
        <f>$AHF$504</f>
        <v>2505.5</v>
      </c>
      <c r="R324" s="4"/>
      <c r="S324" s="5" t="s">
        <v>22</v>
      </c>
      <c r="T324" s="65" t="s">
        <v>2217</v>
      </c>
      <c r="V324" s="86">
        <f>$YF$510</f>
        <v>2100</v>
      </c>
      <c r="W324" s="5" t="s">
        <v>22</v>
      </c>
      <c r="X324" s="3" t="s">
        <v>867</v>
      </c>
      <c r="Z324" s="86">
        <f>$HY$516</f>
        <v>1637.3999999999999</v>
      </c>
      <c r="AA324" s="4"/>
      <c r="AB324" s="5" t="s">
        <v>22</v>
      </c>
      <c r="AC324" s="65" t="s">
        <v>2543</v>
      </c>
      <c r="AE324" s="86">
        <f>$ADK$522</f>
        <v>1594.6</v>
      </c>
      <c r="AF324" s="5" t="s">
        <v>22</v>
      </c>
      <c r="AG324" s="3" t="s">
        <v>842</v>
      </c>
      <c r="AI324" s="86">
        <f>$ML$528</f>
        <v>1347.7999999999997</v>
      </c>
      <c r="AJ324" s="4"/>
      <c r="AK324" s="5" t="s">
        <v>22</v>
      </c>
      <c r="AL324" s="65" t="s">
        <v>31</v>
      </c>
      <c r="AN324" s="86">
        <f>$Q$534</f>
        <v>1714</v>
      </c>
      <c r="AO324" s="5" t="s">
        <v>22</v>
      </c>
      <c r="AP324" s="3" t="s">
        <v>824</v>
      </c>
      <c r="AR324" s="86">
        <f>$ND$540</f>
        <v>849.80000000000007</v>
      </c>
      <c r="AS324" s="4"/>
      <c r="AT324" s="5" t="s">
        <v>22</v>
      </c>
      <c r="AU324" s="3" t="s">
        <v>824</v>
      </c>
      <c r="AW324" s="86">
        <f>$ND$546</f>
        <v>1056.8</v>
      </c>
      <c r="AX324" s="5" t="s">
        <v>22</v>
      </c>
      <c r="AY324" s="3" t="s">
        <v>833</v>
      </c>
      <c r="BA324" s="86">
        <f>$JR$552</f>
        <v>634.90000000000009</v>
      </c>
      <c r="BB324" s="4"/>
      <c r="BK324" s="4"/>
      <c r="BT324" s="4"/>
      <c r="CC324" s="4"/>
      <c r="CL324" s="4"/>
      <c r="CU324" s="4"/>
      <c r="DD324" s="4"/>
      <c r="DM324" s="4"/>
      <c r="DV324" s="4"/>
      <c r="EE324" s="4"/>
      <c r="EN324" s="4"/>
      <c r="EW324" s="4"/>
      <c r="FF324" s="4"/>
      <c r="FO324" s="4"/>
      <c r="FX324" s="4"/>
      <c r="GG324" s="4"/>
      <c r="GP324" s="4"/>
      <c r="GY324" s="4"/>
      <c r="HH324" s="4"/>
      <c r="JD324" s="41"/>
    </row>
    <row r="325" spans="1:264" s="3" customFormat="1">
      <c r="A325" s="5" t="s">
        <v>24</v>
      </c>
      <c r="B325" s="3" t="s">
        <v>854</v>
      </c>
      <c r="D325" s="86">
        <f>$IQ$486</f>
        <v>6671.1</v>
      </c>
      <c r="E325" s="5" t="s">
        <v>24</v>
      </c>
      <c r="F325" s="65" t="s">
        <v>25</v>
      </c>
      <c r="H325" s="86">
        <f>$CK$492</f>
        <v>4554.3</v>
      </c>
      <c r="I325" s="4"/>
      <c r="J325" s="5" t="s">
        <v>24</v>
      </c>
      <c r="K325" s="65" t="s">
        <v>2258</v>
      </c>
      <c r="M325" s="86">
        <f>$AFM$498</f>
        <v>2087.3999999999996</v>
      </c>
      <c r="N325" s="5" t="s">
        <v>24</v>
      </c>
      <c r="O325" s="87" t="s">
        <v>1825</v>
      </c>
      <c r="Q325" s="86">
        <f>$UK$504</f>
        <v>2475.4</v>
      </c>
      <c r="R325" s="4"/>
      <c r="S325" s="5" t="s">
        <v>24</v>
      </c>
      <c r="T325" s="65" t="s">
        <v>2253</v>
      </c>
      <c r="V325" s="86">
        <f>$AEU$510</f>
        <v>2092.1</v>
      </c>
      <c r="W325" s="5" t="s">
        <v>24</v>
      </c>
      <c r="X325" s="87" t="s">
        <v>1842</v>
      </c>
      <c r="Z325" s="86">
        <f>$PO$516</f>
        <v>1619.6000000000001</v>
      </c>
      <c r="AA325" s="4"/>
      <c r="AB325" s="5" t="s">
        <v>24</v>
      </c>
      <c r="AC325" s="87" t="s">
        <v>1834</v>
      </c>
      <c r="AE325" s="86">
        <f>$QG$522</f>
        <v>1466.05</v>
      </c>
      <c r="AF325" s="5" t="s">
        <v>24</v>
      </c>
      <c r="AG325" s="65" t="s">
        <v>2218</v>
      </c>
      <c r="AI325" s="86">
        <f>$ZP$528</f>
        <v>1326.1000000000001</v>
      </c>
      <c r="AJ325" s="4"/>
      <c r="AK325" s="5" t="s">
        <v>24</v>
      </c>
      <c r="AL325" s="65" t="s">
        <v>2236</v>
      </c>
      <c r="AN325" s="86">
        <f>$WM$534</f>
        <v>1683.6000000000001</v>
      </c>
      <c r="AO325" s="5" t="s">
        <v>24</v>
      </c>
      <c r="AP325" s="65" t="s">
        <v>11</v>
      </c>
      <c r="AR325" s="86">
        <f>$AI$540</f>
        <v>825.99999999999989</v>
      </c>
      <c r="AS325" s="4"/>
      <c r="AT325" s="5" t="s">
        <v>24</v>
      </c>
      <c r="AU325" s="3" t="s">
        <v>805</v>
      </c>
      <c r="AW325" s="86">
        <f>$OW$546</f>
        <v>1052.5999999999999</v>
      </c>
      <c r="AX325" s="5" t="s">
        <v>24</v>
      </c>
      <c r="AY325" s="3" t="s">
        <v>850</v>
      </c>
      <c r="BA325" s="86">
        <f>$EV$552</f>
        <v>633.1</v>
      </c>
      <c r="BB325" s="4"/>
      <c r="BK325" s="4"/>
      <c r="BT325" s="4"/>
      <c r="CC325" s="4"/>
      <c r="CL325" s="4"/>
      <c r="CU325" s="4"/>
      <c r="DD325" s="4"/>
      <c r="DM325" s="4"/>
      <c r="DV325" s="4"/>
      <c r="EE325" s="4"/>
      <c r="EN325" s="4"/>
      <c r="EW325" s="4"/>
      <c r="FF325" s="4"/>
      <c r="FO325" s="4"/>
      <c r="FX325" s="4"/>
      <c r="GG325" s="4"/>
      <c r="GP325" s="4"/>
      <c r="GY325" s="4"/>
      <c r="HH325" s="4"/>
    </row>
    <row r="326" spans="1:264" s="3" customFormat="1">
      <c r="A326" s="5" t="s">
        <v>26</v>
      </c>
      <c r="B326" s="3" t="s">
        <v>805</v>
      </c>
      <c r="D326" s="86">
        <f>$OW$486</f>
        <v>6659.5999999999995</v>
      </c>
      <c r="E326" s="5" t="s">
        <v>26</v>
      </c>
      <c r="F326" s="87" t="s">
        <v>1828</v>
      </c>
      <c r="H326" s="86">
        <f>$PF$492</f>
        <v>4589.3</v>
      </c>
      <c r="I326" s="4"/>
      <c r="J326" s="5" t="s">
        <v>26</v>
      </c>
      <c r="K326" t="s">
        <v>21</v>
      </c>
      <c r="M326" s="86">
        <f>$Z$498</f>
        <v>2206.9</v>
      </c>
      <c r="N326" s="5" t="s">
        <v>26</v>
      </c>
      <c r="O326" t="s">
        <v>21</v>
      </c>
      <c r="Q326" s="86">
        <f>$Z$504</f>
        <v>2443.5</v>
      </c>
      <c r="R326" s="4"/>
      <c r="S326" s="5" t="s">
        <v>26</v>
      </c>
      <c r="T326" s="3" t="s">
        <v>153</v>
      </c>
      <c r="V326" s="86">
        <f>$EM$510</f>
        <v>2255.1</v>
      </c>
      <c r="W326" s="5" t="s">
        <v>26</v>
      </c>
      <c r="X326" s="87" t="s">
        <v>1828</v>
      </c>
      <c r="Z326" s="86">
        <f>$PF$516</f>
        <v>1604.8000000000002</v>
      </c>
      <c r="AA326" s="4"/>
      <c r="AB326" s="5" t="s">
        <v>26</v>
      </c>
      <c r="AC326" s="3" t="s">
        <v>871</v>
      </c>
      <c r="AE326" s="86">
        <f>$FW$522</f>
        <v>1450.9</v>
      </c>
      <c r="AF326" s="5" t="s">
        <v>26</v>
      </c>
      <c r="AG326" s="65" t="s">
        <v>11</v>
      </c>
      <c r="AI326" s="86">
        <f>$AI$528</f>
        <v>1261.1000000000001</v>
      </c>
      <c r="AJ326" s="4"/>
      <c r="AK326" s="5" t="s">
        <v>26</v>
      </c>
      <c r="AL326" s="87" t="s">
        <v>1828</v>
      </c>
      <c r="AN326" s="86">
        <f>$PF$534</f>
        <v>1672.3</v>
      </c>
      <c r="AO326" s="5" t="s">
        <v>26</v>
      </c>
      <c r="AP326" t="s">
        <v>143</v>
      </c>
      <c r="AR326" s="86">
        <f>$DC$540</f>
        <v>825.6</v>
      </c>
      <c r="AS326" s="4"/>
      <c r="AT326" s="5" t="s">
        <v>26</v>
      </c>
      <c r="AU326" s="3" t="s">
        <v>820</v>
      </c>
      <c r="AW326" s="86">
        <f>$GO$546</f>
        <v>1022.1000000000001</v>
      </c>
      <c r="AX326" s="5" t="s">
        <v>26</v>
      </c>
      <c r="AY326" s="65" t="s">
        <v>11</v>
      </c>
      <c r="BA326" s="86">
        <f>$AI$552</f>
        <v>632.1</v>
      </c>
      <c r="BB326" s="4"/>
      <c r="BK326" s="4"/>
      <c r="BT326" s="4"/>
      <c r="CC326" s="4"/>
      <c r="CL326" s="4"/>
      <c r="CU326" s="4"/>
      <c r="DD326" s="4"/>
      <c r="DM326" s="4"/>
      <c r="DV326" s="4"/>
      <c r="EE326" s="4"/>
      <c r="EN326" s="4"/>
      <c r="EW326" s="4"/>
      <c r="FF326" s="4"/>
      <c r="FO326" s="4"/>
      <c r="FX326" s="4"/>
      <c r="GG326" s="4"/>
      <c r="GP326" s="4"/>
      <c r="GY326" s="4"/>
      <c r="HH326" s="4"/>
      <c r="JD326" s="53"/>
    </row>
    <row r="327" spans="1:264" s="3" customFormat="1" ht="13.5" customHeight="1">
      <c r="A327" s="5" t="s">
        <v>28</v>
      </c>
      <c r="B327" s="65" t="s">
        <v>2221</v>
      </c>
      <c r="D327" s="86">
        <f>$VU$486</f>
        <v>6625.7999999999993</v>
      </c>
      <c r="E327" s="5" t="s">
        <v>28</v>
      </c>
      <c r="F327" s="3" t="s">
        <v>824</v>
      </c>
      <c r="H327" s="86">
        <f>$ND$492</f>
        <v>4589.3</v>
      </c>
      <c r="I327" s="4"/>
      <c r="J327" s="5" t="s">
        <v>28</v>
      </c>
      <c r="K327" s="65" t="s">
        <v>31</v>
      </c>
      <c r="M327" s="86">
        <f>$Q$498</f>
        <v>2190.9</v>
      </c>
      <c r="N327" s="5" t="s">
        <v>28</v>
      </c>
      <c r="O327" s="65" t="s">
        <v>13</v>
      </c>
      <c r="Q327" s="86">
        <f>$LK$504</f>
        <v>2429.6999999999998</v>
      </c>
      <c r="R327" s="4"/>
      <c r="S327" s="5" t="s">
        <v>28</v>
      </c>
      <c r="T327" s="3" t="s">
        <v>833</v>
      </c>
      <c r="V327" s="86">
        <f>$JR$510</f>
        <v>2076.65</v>
      </c>
      <c r="W327" s="5" t="s">
        <v>28</v>
      </c>
      <c r="X327" s="65" t="s">
        <v>2258</v>
      </c>
      <c r="Z327" s="86">
        <f>$AFM$516</f>
        <v>1552.5</v>
      </c>
      <c r="AA327" s="4"/>
      <c r="AB327" s="5" t="s">
        <v>28</v>
      </c>
      <c r="AC327" s="3" t="s">
        <v>805</v>
      </c>
      <c r="AE327" s="86">
        <f>$OW$522</f>
        <v>1446.4</v>
      </c>
      <c r="AF327" s="5" t="s">
        <v>28</v>
      </c>
      <c r="AG327" s="87" t="s">
        <v>1837</v>
      </c>
      <c r="AI327" s="86">
        <f>$RH$528</f>
        <v>1211.1999999999998</v>
      </c>
      <c r="AJ327" s="4"/>
      <c r="AK327" s="5" t="s">
        <v>28</v>
      </c>
      <c r="AL327" s="3" t="s">
        <v>805</v>
      </c>
      <c r="AN327" s="86">
        <f>$OW$534</f>
        <v>1619.2000000000003</v>
      </c>
      <c r="AO327" s="5" t="s">
        <v>28</v>
      </c>
      <c r="AP327" s="65" t="s">
        <v>2281</v>
      </c>
      <c r="AR327" s="86">
        <f>$AGW$540</f>
        <v>757.89999999999986</v>
      </c>
      <c r="AS327" s="4"/>
      <c r="AT327" s="5" t="s">
        <v>28</v>
      </c>
      <c r="AU327" s="3" t="s">
        <v>835</v>
      </c>
      <c r="AW327" s="86">
        <f>$NM$546</f>
        <v>1017.5999999999999</v>
      </c>
      <c r="AX327" s="5" t="s">
        <v>28</v>
      </c>
      <c r="AY327" s="65" t="s">
        <v>23</v>
      </c>
      <c r="BA327" s="86">
        <f>$GF$552</f>
        <v>622.70000000000005</v>
      </c>
      <c r="BB327" s="4"/>
      <c r="BK327" s="4"/>
      <c r="BT327" s="4"/>
      <c r="CC327" s="4"/>
      <c r="CL327" s="4"/>
      <c r="CU327" s="4"/>
      <c r="DD327" s="4"/>
      <c r="DM327" s="4"/>
      <c r="DV327" s="4"/>
      <c r="EE327" s="4"/>
      <c r="EN327" s="4"/>
      <c r="EW327" s="4"/>
      <c r="FF327" s="4"/>
      <c r="FO327" s="4"/>
      <c r="FX327" s="4"/>
      <c r="GG327" s="4"/>
      <c r="GP327" s="4"/>
      <c r="GY327" s="4"/>
      <c r="HH327" s="4"/>
      <c r="JD327" s="42"/>
    </row>
    <row r="328" spans="1:264" s="3" customFormat="1">
      <c r="A328" s="5" t="s">
        <v>30</v>
      </c>
      <c r="B328" s="65" t="s">
        <v>15</v>
      </c>
      <c r="D328" s="86">
        <f>$HG$486</f>
        <v>6609.8</v>
      </c>
      <c r="E328" s="5" t="s">
        <v>30</v>
      </c>
      <c r="F328" s="87" t="s">
        <v>1842</v>
      </c>
      <c r="H328" s="86">
        <f>$PO$492</f>
        <v>4564.5999999999995</v>
      </c>
      <c r="I328" s="4"/>
      <c r="J328" s="5" t="s">
        <v>30</v>
      </c>
      <c r="K328" s="3" t="s">
        <v>828</v>
      </c>
      <c r="M328" s="86">
        <f>$JI$498</f>
        <v>1963.4</v>
      </c>
      <c r="N328" s="5" t="s">
        <v>30</v>
      </c>
      <c r="O328" s="87" t="s">
        <v>1842</v>
      </c>
      <c r="Q328" s="86">
        <f>$PO$504</f>
        <v>2422.8000000000002</v>
      </c>
      <c r="R328" s="4"/>
      <c r="S328" s="5" t="s">
        <v>30</v>
      </c>
      <c r="T328" s="87" t="s">
        <v>1840</v>
      </c>
      <c r="V328" s="86">
        <f>$QY$510</f>
        <v>2050.4499999999998</v>
      </c>
      <c r="W328" s="5" t="s">
        <v>30</v>
      </c>
      <c r="X328" s="87" t="s">
        <v>1825</v>
      </c>
      <c r="Z328" s="86">
        <f>$UK$516</f>
        <v>1533.3999999999999</v>
      </c>
      <c r="AA328" s="4"/>
      <c r="AB328" s="5" t="s">
        <v>30</v>
      </c>
      <c r="AC328" s="3" t="s">
        <v>850</v>
      </c>
      <c r="AE328" s="86">
        <f>$EV$522</f>
        <v>1438.8999999999999</v>
      </c>
      <c r="AF328" s="5" t="s">
        <v>30</v>
      </c>
      <c r="AG328" s="3" t="s">
        <v>861</v>
      </c>
      <c r="AI328" s="86">
        <f>$KA$528</f>
        <v>1160.2</v>
      </c>
      <c r="AJ328" s="4"/>
      <c r="AK328" s="5" t="s">
        <v>30</v>
      </c>
      <c r="AL328" s="3" t="s">
        <v>155</v>
      </c>
      <c r="AN328" s="86">
        <f>$BJ$534</f>
        <v>1606.1000000000001</v>
      </c>
      <c r="AO328" s="5" t="s">
        <v>30</v>
      </c>
      <c r="AP328" s="3" t="s">
        <v>861</v>
      </c>
      <c r="AR328" s="86">
        <f>$KA$540</f>
        <v>757.59999999999991</v>
      </c>
      <c r="AS328" s="4"/>
      <c r="AT328" s="5" t="s">
        <v>30</v>
      </c>
      <c r="AU328" s="87" t="s">
        <v>1833</v>
      </c>
      <c r="AW328" s="86">
        <f>$TA$546</f>
        <v>1005.2</v>
      </c>
      <c r="AX328" s="5" t="s">
        <v>30</v>
      </c>
      <c r="AY328" s="65" t="s">
        <v>2543</v>
      </c>
      <c r="BA328" s="86">
        <f>$ADK$552</f>
        <v>609.20000000000005</v>
      </c>
      <c r="BB328" s="4"/>
      <c r="BK328" s="4"/>
      <c r="BT328" s="4"/>
      <c r="CC328" s="4"/>
      <c r="CL328" s="4"/>
      <c r="CU328" s="4"/>
      <c r="DD328" s="4"/>
      <c r="DM328" s="4"/>
      <c r="DV328" s="4"/>
      <c r="EE328" s="4"/>
      <c r="EN328" s="4"/>
      <c r="EW328" s="4"/>
      <c r="FF328" s="4"/>
      <c r="FO328" s="4"/>
      <c r="FX328" s="4"/>
      <c r="GG328" s="4"/>
      <c r="GP328" s="4"/>
      <c r="GY328" s="4"/>
      <c r="HH328" s="4"/>
    </row>
    <row r="329" spans="1:264" s="3" customFormat="1">
      <c r="A329" s="5" t="s">
        <v>32</v>
      </c>
      <c r="B329" s="3" t="s">
        <v>155</v>
      </c>
      <c r="D329" s="86">
        <f>$BJ$486</f>
        <v>6609.8</v>
      </c>
      <c r="E329" s="5" t="s">
        <v>32</v>
      </c>
      <c r="F329" s="87" t="s">
        <v>1841</v>
      </c>
      <c r="H329" s="86">
        <f>$RZ$492</f>
        <v>4553.3</v>
      </c>
      <c r="I329" s="4"/>
      <c r="J329" s="5" t="s">
        <v>32</v>
      </c>
      <c r="K329" s="87" t="s">
        <v>1842</v>
      </c>
      <c r="M329" s="86">
        <f>$PO$498</f>
        <v>1944.6999999999998</v>
      </c>
      <c r="N329" s="5" t="s">
        <v>32</v>
      </c>
      <c r="O329" s="3" t="s">
        <v>835</v>
      </c>
      <c r="Q329" s="86">
        <f>$NM$504</f>
        <v>2422.9999999999995</v>
      </c>
      <c r="R329" s="4"/>
      <c r="S329" s="5" t="s">
        <v>32</v>
      </c>
      <c r="T329" s="3" t="s">
        <v>853</v>
      </c>
      <c r="V329" s="86">
        <f>$NV$510</f>
        <v>2106.2000000000003</v>
      </c>
      <c r="W329" s="5" t="s">
        <v>32</v>
      </c>
      <c r="X329" s="3" t="s">
        <v>819</v>
      </c>
      <c r="Z329" s="86">
        <f>$IH$516</f>
        <v>1522.1999999999998</v>
      </c>
      <c r="AA329" s="4"/>
      <c r="AB329" s="5" t="s">
        <v>32</v>
      </c>
      <c r="AC329" t="s">
        <v>142</v>
      </c>
      <c r="AE329" s="86">
        <f>$BS$522</f>
        <v>1434</v>
      </c>
      <c r="AF329" s="5" t="s">
        <v>32</v>
      </c>
      <c r="AG329" s="65" t="s">
        <v>17</v>
      </c>
      <c r="AI329" s="86">
        <f>$AR$528</f>
        <v>1197.6999999999998</v>
      </c>
      <c r="AJ329" s="4"/>
      <c r="AK329" s="5" t="s">
        <v>32</v>
      </c>
      <c r="AL329" s="3" t="s">
        <v>850</v>
      </c>
      <c r="AN329" s="86">
        <f>$EV$534</f>
        <v>1524.7</v>
      </c>
      <c r="AO329" s="5" t="s">
        <v>32</v>
      </c>
      <c r="AP329" s="3" t="s">
        <v>849</v>
      </c>
      <c r="AR329" s="86">
        <f>$GX$540</f>
        <v>820.9</v>
      </c>
      <c r="AS329" s="4"/>
      <c r="AT329" s="5" t="s">
        <v>32</v>
      </c>
      <c r="AU329" s="3" t="s">
        <v>817</v>
      </c>
      <c r="AW329" s="86">
        <f>$LB$546</f>
        <v>997.39999999999986</v>
      </c>
      <c r="AX329" s="5" t="s">
        <v>32</v>
      </c>
      <c r="AY329" s="87" t="s">
        <v>1842</v>
      </c>
      <c r="BA329" s="86">
        <f>$PO$552</f>
        <v>606.1</v>
      </c>
      <c r="BB329" s="4"/>
      <c r="BK329" s="4"/>
      <c r="BT329" s="4"/>
      <c r="CC329" s="4"/>
      <c r="CL329" s="4"/>
      <c r="CU329" s="4"/>
      <c r="DD329" s="4"/>
      <c r="DM329" s="4"/>
      <c r="DV329" s="4"/>
      <c r="EE329" s="4"/>
      <c r="EN329" s="4"/>
      <c r="EW329" s="4"/>
      <c r="FF329" s="4"/>
      <c r="FO329" s="4"/>
      <c r="FX329" s="4"/>
      <c r="GG329" s="4"/>
      <c r="GP329" s="4"/>
      <c r="GY329" s="4"/>
      <c r="HH329" s="4"/>
      <c r="JD329" s="52"/>
    </row>
    <row r="330" spans="1:264" s="3" customFormat="1" ht="13.5" customHeight="1">
      <c r="A330" s="5" t="s">
        <v>34</v>
      </c>
      <c r="B330" s="87" t="s">
        <v>1828</v>
      </c>
      <c r="D330" s="86">
        <f>$PF$486</f>
        <v>6594.8</v>
      </c>
      <c r="E330" s="5" t="s">
        <v>34</v>
      </c>
      <c r="F330" s="3" t="s">
        <v>833</v>
      </c>
      <c r="H330" s="86">
        <f>$JR$492</f>
        <v>4530.9000000000005</v>
      </c>
      <c r="I330" s="4"/>
      <c r="J330" s="5" t="s">
        <v>34</v>
      </c>
      <c r="K330" s="3" t="s">
        <v>820</v>
      </c>
      <c r="M330" s="86">
        <f>$GO$498</f>
        <v>2132.3000000000002</v>
      </c>
      <c r="N330" s="5" t="s">
        <v>34</v>
      </c>
      <c r="O330" s="3" t="s">
        <v>850</v>
      </c>
      <c r="Q330" s="86">
        <f>$EV$504</f>
        <v>2359.1999999999998</v>
      </c>
      <c r="R330" s="4"/>
      <c r="S330" s="5" t="s">
        <v>34</v>
      </c>
      <c r="T330" s="87" t="s">
        <v>1842</v>
      </c>
      <c r="V330" s="86">
        <f>$PO$510</f>
        <v>2000</v>
      </c>
      <c r="W330" s="5" t="s">
        <v>34</v>
      </c>
      <c r="X330" s="65" t="s">
        <v>2257</v>
      </c>
      <c r="Z330" s="86">
        <f>$AGN$516</f>
        <v>1498.5</v>
      </c>
      <c r="AA330" s="4"/>
      <c r="AB330" s="5" t="s">
        <v>34</v>
      </c>
      <c r="AC330" s="65" t="s">
        <v>2225</v>
      </c>
      <c r="AE330" s="86">
        <f>$XW$522</f>
        <v>1420.9</v>
      </c>
      <c r="AF330" s="5" t="s">
        <v>34</v>
      </c>
      <c r="AG330" s="65" t="s">
        <v>39</v>
      </c>
      <c r="AI330" s="86">
        <f>$CT$528</f>
        <v>1152.2</v>
      </c>
      <c r="AJ330" s="4"/>
      <c r="AK330" s="5" t="s">
        <v>34</v>
      </c>
      <c r="AL330" s="3" t="s">
        <v>804</v>
      </c>
      <c r="AN330" s="86">
        <f>$LT$534</f>
        <v>1502.8</v>
      </c>
      <c r="AO330" s="5" t="s">
        <v>34</v>
      </c>
      <c r="AP330" s="65" t="s">
        <v>25</v>
      </c>
      <c r="AR330" s="86">
        <f>$CK$540</f>
        <v>735.59999999999991</v>
      </c>
      <c r="AS330" s="4"/>
      <c r="AT330" s="5" t="s">
        <v>34</v>
      </c>
      <c r="AU330" t="s">
        <v>143</v>
      </c>
      <c r="AW330" s="86">
        <f>$DC$546</f>
        <v>931.09999999999991</v>
      </c>
      <c r="AX330" s="5" t="s">
        <v>34</v>
      </c>
      <c r="AY330" s="87" t="s">
        <v>1843</v>
      </c>
      <c r="BA330" s="86">
        <f>$PX$552</f>
        <v>606.1</v>
      </c>
      <c r="BB330" s="4"/>
      <c r="BK330" s="4"/>
      <c r="BT330" s="4"/>
      <c r="CC330" s="4"/>
      <c r="CL330" s="4"/>
      <c r="CU330" s="4"/>
      <c r="DD330" s="4"/>
      <c r="DM330" s="4"/>
      <c r="DV330" s="4"/>
      <c r="EE330" s="4"/>
      <c r="EN330" s="4"/>
      <c r="EW330" s="4"/>
      <c r="FF330" s="4"/>
      <c r="FO330" s="4"/>
      <c r="FX330" s="4"/>
      <c r="GG330" s="4"/>
      <c r="GP330" s="4"/>
      <c r="GY330" s="4"/>
      <c r="HH330" s="4"/>
      <c r="JD330" s="41"/>
    </row>
    <row r="331" spans="1:264" s="3" customFormat="1">
      <c r="A331" s="5" t="s">
        <v>36</v>
      </c>
      <c r="B331" s="3" t="s">
        <v>871</v>
      </c>
      <c r="D331" s="86">
        <f>$FW$486</f>
        <v>6594.8</v>
      </c>
      <c r="E331" s="5" t="s">
        <v>36</v>
      </c>
      <c r="F331" s="87" t="s">
        <v>1838</v>
      </c>
      <c r="H331" s="86">
        <f>$SI$492</f>
        <v>4390</v>
      </c>
      <c r="I331" s="4"/>
      <c r="J331" s="5" t="s">
        <v>36</v>
      </c>
      <c r="K331" s="3" t="s">
        <v>859</v>
      </c>
      <c r="M331" s="86">
        <f>$OE$498</f>
        <v>2011.3000000000002</v>
      </c>
      <c r="N331" s="5" t="s">
        <v>36</v>
      </c>
      <c r="O331" s="65" t="s">
        <v>2221</v>
      </c>
      <c r="Q331" s="86">
        <f>$VU$504</f>
        <v>2317.4</v>
      </c>
      <c r="R331" s="4"/>
      <c r="S331" s="5" t="s">
        <v>36</v>
      </c>
      <c r="T331" s="65" t="s">
        <v>25</v>
      </c>
      <c r="V331" s="86">
        <f>$CK$510</f>
        <v>1929.6</v>
      </c>
      <c r="W331" s="5" t="s">
        <v>36</v>
      </c>
      <c r="X331" t="s">
        <v>143</v>
      </c>
      <c r="Z331" s="86">
        <f>$DC$516</f>
        <v>1486.6000000000001</v>
      </c>
      <c r="AA331" s="4"/>
      <c r="AB331" s="5" t="s">
        <v>36</v>
      </c>
      <c r="AC331" s="3" t="s">
        <v>153</v>
      </c>
      <c r="AE331" s="86">
        <f>$EM$522</f>
        <v>1401.6</v>
      </c>
      <c r="AF331" s="5" t="s">
        <v>36</v>
      </c>
      <c r="AG331" s="65" t="s">
        <v>15</v>
      </c>
      <c r="AI331" s="86">
        <f>$HG$528</f>
        <v>1188.3</v>
      </c>
      <c r="AJ331" s="4"/>
      <c r="AK331" s="5" t="s">
        <v>36</v>
      </c>
      <c r="AL331" s="65" t="s">
        <v>17</v>
      </c>
      <c r="AN331" s="86">
        <f>$AR$534</f>
        <v>1481.1</v>
      </c>
      <c r="AO331" s="5" t="s">
        <v>36</v>
      </c>
      <c r="AP331" s="65" t="s">
        <v>9</v>
      </c>
      <c r="AR331" s="86">
        <f>$DU$540</f>
        <v>733.8</v>
      </c>
      <c r="AS331" s="4"/>
      <c r="AT331" s="5" t="s">
        <v>36</v>
      </c>
      <c r="AU331" s="87" t="s">
        <v>1836</v>
      </c>
      <c r="AW331" s="86">
        <f>$SR$546</f>
        <v>915.60000000000014</v>
      </c>
      <c r="AX331" s="5" t="s">
        <v>36</v>
      </c>
      <c r="AY331" s="3" t="s">
        <v>854</v>
      </c>
      <c r="BA331" s="86">
        <f>$IQ$552</f>
        <v>600.1</v>
      </c>
      <c r="BB331" s="4"/>
      <c r="BK331" s="4"/>
      <c r="BT331" s="4"/>
      <c r="CC331" s="4"/>
      <c r="CL331" s="4"/>
      <c r="CU331" s="4"/>
      <c r="DD331" s="4"/>
      <c r="DM331" s="4"/>
      <c r="DV331" s="4"/>
      <c r="EE331" s="4"/>
      <c r="EN331" s="4"/>
      <c r="EW331" s="4"/>
      <c r="FF331" s="4"/>
      <c r="FO331" s="4"/>
      <c r="FX331" s="4"/>
      <c r="GG331" s="4"/>
      <c r="GP331" s="4"/>
      <c r="GY331" s="4"/>
      <c r="HH331" s="4"/>
    </row>
    <row r="332" spans="1:264" s="3" customFormat="1">
      <c r="A332" s="5" t="s">
        <v>38</v>
      </c>
      <c r="B332" s="3" t="s">
        <v>861</v>
      </c>
      <c r="D332" s="86">
        <f>$KA$486</f>
        <v>6594.8</v>
      </c>
      <c r="E332" s="5" t="s">
        <v>38</v>
      </c>
      <c r="F332" s="65" t="s">
        <v>2281</v>
      </c>
      <c r="H332" s="86">
        <f>$AGW$492</f>
        <v>4602.8</v>
      </c>
      <c r="I332" s="4"/>
      <c r="J332" s="5" t="s">
        <v>38</v>
      </c>
      <c r="K332" s="87" t="s">
        <v>1835</v>
      </c>
      <c r="M332" s="86">
        <f>$TJ$498</f>
        <v>2113.5</v>
      </c>
      <c r="N332" s="5" t="s">
        <v>38</v>
      </c>
      <c r="O332" s="3" t="s">
        <v>809</v>
      </c>
      <c r="Q332" s="86">
        <f>$IZ$504</f>
        <v>2293.9</v>
      </c>
      <c r="R332" s="4"/>
      <c r="S332" s="5" t="s">
        <v>38</v>
      </c>
      <c r="T332" t="s">
        <v>21</v>
      </c>
      <c r="V332" s="86">
        <f>$Z$510</f>
        <v>2031.8000000000002</v>
      </c>
      <c r="W332" s="5" t="s">
        <v>38</v>
      </c>
      <c r="X332" s="3" t="s">
        <v>155</v>
      </c>
      <c r="Z332" s="86">
        <f>$BJ$516</f>
        <v>1472.4</v>
      </c>
      <c r="AA332" s="4"/>
      <c r="AB332" s="5" t="s">
        <v>38</v>
      </c>
      <c r="AC332" s="65" t="s">
        <v>37</v>
      </c>
      <c r="AE332" s="86">
        <f>$DL$522</f>
        <v>1369.85</v>
      </c>
      <c r="AF332" s="5" t="s">
        <v>38</v>
      </c>
      <c r="AG332" s="87" t="s">
        <v>1828</v>
      </c>
      <c r="AI332" s="86">
        <f>$PF$528</f>
        <v>1179.5</v>
      </c>
      <c r="AJ332" s="4"/>
      <c r="AK332" s="5" t="s">
        <v>38</v>
      </c>
      <c r="AL332" s="87" t="s">
        <v>1841</v>
      </c>
      <c r="AN332" s="86">
        <f>$RZ$534</f>
        <v>1465.6</v>
      </c>
      <c r="AO332" s="5" t="s">
        <v>38</v>
      </c>
      <c r="AP332" s="65" t="s">
        <v>2257</v>
      </c>
      <c r="AR332" s="86">
        <f>$AGN$540</f>
        <v>774.8</v>
      </c>
      <c r="AS332" s="4"/>
      <c r="AT332" s="5" t="s">
        <v>38</v>
      </c>
      <c r="AU332" s="3" t="s">
        <v>155</v>
      </c>
      <c r="AW332" s="86">
        <f>$BJ$546</f>
        <v>906.09999999999991</v>
      </c>
      <c r="AX332" s="5" t="s">
        <v>38</v>
      </c>
      <c r="AY332" s="3" t="s">
        <v>805</v>
      </c>
      <c r="BA332" s="86">
        <f>$OW$552</f>
        <v>588.9</v>
      </c>
      <c r="BB332" s="4"/>
      <c r="BK332" s="4"/>
      <c r="BT332" s="4"/>
      <c r="CC332" s="4"/>
      <c r="CL332" s="4"/>
      <c r="CU332" s="4"/>
      <c r="DD332" s="4"/>
      <c r="DM332" s="4"/>
      <c r="DV332" s="4"/>
      <c r="EE332" s="4"/>
      <c r="EN332" s="4"/>
      <c r="EW332" s="4"/>
      <c r="FF332" s="4"/>
      <c r="FO332" s="4"/>
      <c r="FX332" s="4"/>
      <c r="GG332" s="4"/>
      <c r="GP332" s="4"/>
      <c r="GY332" s="4"/>
      <c r="HH332" s="4"/>
      <c r="JD332" s="52"/>
    </row>
    <row r="333" spans="1:264" s="3" customFormat="1" ht="12.75" customHeight="1">
      <c r="A333" s="5" t="s">
        <v>145</v>
      </c>
      <c r="B333" s="65" t="s">
        <v>27</v>
      </c>
      <c r="D333" s="86">
        <f>$FN$486</f>
        <v>6562.9</v>
      </c>
      <c r="E333" s="5" t="s">
        <v>145</v>
      </c>
      <c r="F333" s="65" t="s">
        <v>37</v>
      </c>
      <c r="H333" s="86">
        <f>$DL$492</f>
        <v>4465.0999999999995</v>
      </c>
      <c r="I333" s="4"/>
      <c r="J333" s="5" t="s">
        <v>145</v>
      </c>
      <c r="K333" s="65" t="s">
        <v>2543</v>
      </c>
      <c r="M333" s="86">
        <f>$ADK$498</f>
        <v>2127.8000000000002</v>
      </c>
      <c r="N333" s="5" t="s">
        <v>145</v>
      </c>
      <c r="O333" s="65" t="s">
        <v>2223</v>
      </c>
      <c r="Q333" s="86">
        <f>$VC$504</f>
        <v>2268.3000000000002</v>
      </c>
      <c r="R333" s="4"/>
      <c r="S333" s="5" t="s">
        <v>145</v>
      </c>
      <c r="T333" s="3" t="s">
        <v>156</v>
      </c>
      <c r="V333" s="86">
        <f>$MC$510</f>
        <v>1853.3999999999999</v>
      </c>
      <c r="W333" s="5" t="s">
        <v>145</v>
      </c>
      <c r="X333" t="s">
        <v>21</v>
      </c>
      <c r="Z333" s="86">
        <f>$Z$516</f>
        <v>1469.8999999999999</v>
      </c>
      <c r="AA333" s="4"/>
      <c r="AB333" s="5" t="s">
        <v>145</v>
      </c>
      <c r="AC333" s="65" t="s">
        <v>2224</v>
      </c>
      <c r="AE333" s="86">
        <f>$WV$522</f>
        <v>1346</v>
      </c>
      <c r="AF333" s="5" t="s">
        <v>145</v>
      </c>
      <c r="AG333" s="3" t="s">
        <v>155</v>
      </c>
      <c r="AI333" s="86">
        <f>$BJ$528</f>
        <v>1167.8</v>
      </c>
      <c r="AJ333" s="4"/>
      <c r="AK333" s="5" t="s">
        <v>145</v>
      </c>
      <c r="AL333" s="65" t="s">
        <v>15</v>
      </c>
      <c r="AN333" s="86">
        <f>$HG$534</f>
        <v>1391.6</v>
      </c>
      <c r="AO333" s="5" t="s">
        <v>145</v>
      </c>
      <c r="AP333" s="65" t="s">
        <v>37</v>
      </c>
      <c r="AR333" s="86">
        <f>$DL$540</f>
        <v>791.00000000000011</v>
      </c>
      <c r="AS333" s="4"/>
      <c r="AT333" s="5" t="s">
        <v>145</v>
      </c>
      <c r="AU333" s="3" t="s">
        <v>849</v>
      </c>
      <c r="AW333" s="86">
        <f>$GX$546</f>
        <v>872.2</v>
      </c>
      <c r="AX333" s="5" t="s">
        <v>145</v>
      </c>
      <c r="AY333" s="3" t="s">
        <v>817</v>
      </c>
      <c r="BA333" s="86">
        <f>$LB$552</f>
        <v>584.4</v>
      </c>
      <c r="BB333" s="4"/>
      <c r="BK333" s="4"/>
      <c r="BT333" s="4"/>
      <c r="CC333" s="4"/>
      <c r="CL333" s="4"/>
      <c r="CU333" s="4"/>
      <c r="DD333" s="4"/>
      <c r="DM333" s="4"/>
      <c r="DV333" s="4"/>
      <c r="EE333" s="4"/>
      <c r="EN333" s="4"/>
      <c r="EW333" s="4"/>
      <c r="FF333" s="4"/>
      <c r="FO333" s="4"/>
      <c r="FX333" s="4"/>
      <c r="GG333" s="4"/>
      <c r="GP333" s="4"/>
      <c r="GY333" s="4"/>
      <c r="HH333" s="4"/>
      <c r="JD333" s="40"/>
    </row>
    <row r="334" spans="1:264" s="3" customFormat="1">
      <c r="A334" s="5" t="s">
        <v>146</v>
      </c>
      <c r="B334" s="65" t="s">
        <v>25</v>
      </c>
      <c r="D334" s="86">
        <f>$CK$486</f>
        <v>6563.1</v>
      </c>
      <c r="E334" s="5" t="s">
        <v>146</v>
      </c>
      <c r="F334" s="65" t="s">
        <v>31</v>
      </c>
      <c r="H334" s="86">
        <f>$Q$492</f>
        <v>4439.3</v>
      </c>
      <c r="I334" s="4"/>
      <c r="J334" s="5" t="s">
        <v>146</v>
      </c>
      <c r="K334" s="3" t="s">
        <v>842</v>
      </c>
      <c r="M334" s="86">
        <f>$ML$498</f>
        <v>1995.5</v>
      </c>
      <c r="N334" s="5" t="s">
        <v>146</v>
      </c>
      <c r="O334" s="3" t="s">
        <v>854</v>
      </c>
      <c r="Q334" s="86">
        <f>$IQ$504</f>
        <v>2243.3000000000002</v>
      </c>
      <c r="R334" s="4"/>
      <c r="S334" s="5" t="s">
        <v>146</v>
      </c>
      <c r="T334" t="s">
        <v>142</v>
      </c>
      <c r="V334" s="86">
        <f>$BS$510</f>
        <v>1843.2000000000003</v>
      </c>
      <c r="W334" s="5" t="s">
        <v>146</v>
      </c>
      <c r="X334" s="3" t="s">
        <v>850</v>
      </c>
      <c r="Z334" s="86">
        <f>$EV$516</f>
        <v>1468.5000000000002</v>
      </c>
      <c r="AA334" s="4"/>
      <c r="AB334" s="5" t="s">
        <v>146</v>
      </c>
      <c r="AC334" s="65" t="s">
        <v>17</v>
      </c>
      <c r="AE334" s="86">
        <f>$AR$522</f>
        <v>1312.9</v>
      </c>
      <c r="AF334" s="5" t="s">
        <v>146</v>
      </c>
      <c r="AG334" s="65" t="s">
        <v>2260</v>
      </c>
      <c r="AI334" s="86">
        <f>$AEC$528</f>
        <v>1111.9000000000001</v>
      </c>
      <c r="AJ334" s="4"/>
      <c r="AK334" s="5" t="s">
        <v>146</v>
      </c>
      <c r="AL334" s="87" t="s">
        <v>1843</v>
      </c>
      <c r="AN334" s="86">
        <f>$PX$534</f>
        <v>1372.4</v>
      </c>
      <c r="AO334" s="5" t="s">
        <v>146</v>
      </c>
      <c r="AP334" s="3" t="s">
        <v>850</v>
      </c>
      <c r="AR334" s="86">
        <f>$EV$540</f>
        <v>715.4</v>
      </c>
      <c r="AS334" s="4"/>
      <c r="AT334" s="5" t="s">
        <v>146</v>
      </c>
      <c r="AU334" s="65" t="s">
        <v>2221</v>
      </c>
      <c r="AW334" s="86">
        <f>$VU$546</f>
        <v>871.9</v>
      </c>
      <c r="AX334" s="5" t="s">
        <v>146</v>
      </c>
      <c r="AY334" s="87" t="s">
        <v>1828</v>
      </c>
      <c r="BA334" s="86">
        <f>$PF$552</f>
        <v>538.20000000000005</v>
      </c>
      <c r="BB334" s="4"/>
      <c r="BK334" s="4"/>
      <c r="BT334" s="4"/>
      <c r="CC334" s="4"/>
      <c r="CL334" s="4"/>
      <c r="CU334" s="4"/>
      <c r="DD334" s="4"/>
      <c r="DM334" s="4"/>
      <c r="DV334" s="4"/>
      <c r="EE334" s="4"/>
      <c r="EN334" s="4"/>
      <c r="EW334" s="4"/>
      <c r="FF334" s="4"/>
      <c r="FO334" s="4"/>
      <c r="FX334" s="4"/>
      <c r="GG334" s="4"/>
      <c r="GP334" s="4"/>
      <c r="GY334" s="4"/>
      <c r="HH334" s="4"/>
      <c r="JD334" s="52"/>
    </row>
    <row r="335" spans="1:264" s="3" customFormat="1">
      <c r="A335" s="5" t="s">
        <v>147</v>
      </c>
      <c r="B335" s="3" t="s">
        <v>154</v>
      </c>
      <c r="D335" s="86">
        <f>$H$486</f>
        <v>6563.1</v>
      </c>
      <c r="E335" s="5" t="s">
        <v>147</v>
      </c>
      <c r="F335" s="3" t="s">
        <v>850</v>
      </c>
      <c r="H335" s="86">
        <f>$EV$492</f>
        <v>4433.8999999999996</v>
      </c>
      <c r="I335" s="4"/>
      <c r="J335" s="5" t="s">
        <v>147</v>
      </c>
      <c r="K335" s="3" t="s">
        <v>871</v>
      </c>
      <c r="M335" s="86">
        <f>$FW$498</f>
        <v>2013.5</v>
      </c>
      <c r="N335" s="5" t="s">
        <v>147</v>
      </c>
      <c r="O335" s="65" t="s">
        <v>2222</v>
      </c>
      <c r="Q335" s="86">
        <f>$YO$504</f>
        <v>2200.3000000000002</v>
      </c>
      <c r="R335" s="4"/>
      <c r="S335" s="5" t="s">
        <v>147</v>
      </c>
      <c r="T335" s="65" t="s">
        <v>2225</v>
      </c>
      <c r="V335" s="86">
        <f>$XW$510</f>
        <v>1840.8000000000002</v>
      </c>
      <c r="W335" s="5" t="s">
        <v>147</v>
      </c>
      <c r="X335" s="65" t="s">
        <v>23</v>
      </c>
      <c r="Z335" s="86">
        <f>$GF$516</f>
        <v>1459</v>
      </c>
      <c r="AA335" s="4"/>
      <c r="AB335" s="5" t="s">
        <v>147</v>
      </c>
      <c r="AC335" s="65" t="s">
        <v>33</v>
      </c>
      <c r="AE335" s="86">
        <f>$CB$522</f>
        <v>1310.0999999999999</v>
      </c>
      <c r="AF335" s="5" t="s">
        <v>147</v>
      </c>
      <c r="AG335" s="3" t="s">
        <v>162</v>
      </c>
      <c r="AI335" s="86">
        <f>$HP$528</f>
        <v>1111.9000000000001</v>
      </c>
      <c r="AJ335" s="4"/>
      <c r="AK335" s="5" t="s">
        <v>147</v>
      </c>
      <c r="AL335" s="3" t="s">
        <v>162</v>
      </c>
      <c r="AN335" s="86">
        <f>$HP$534</f>
        <v>1342.2</v>
      </c>
      <c r="AO335" s="5" t="s">
        <v>147</v>
      </c>
      <c r="AP335" s="65" t="s">
        <v>2259</v>
      </c>
      <c r="AR335" s="86">
        <f>$AFV$540</f>
        <v>712.9</v>
      </c>
      <c r="AS335" s="4"/>
      <c r="AT335" s="5" t="s">
        <v>147</v>
      </c>
      <c r="AU335" s="65" t="s">
        <v>2223</v>
      </c>
      <c r="AW335" s="86">
        <f>$VC$546</f>
        <v>871.9</v>
      </c>
      <c r="AX335" s="5" t="s">
        <v>147</v>
      </c>
      <c r="AY335" s="65" t="s">
        <v>33</v>
      </c>
      <c r="BA335" s="86">
        <f>$CB$552</f>
        <v>502.40000000000003</v>
      </c>
      <c r="BB335" s="4"/>
      <c r="BK335" s="4"/>
      <c r="BT335" s="4"/>
      <c r="CC335" s="4"/>
      <c r="CL335" s="4"/>
      <c r="CU335" s="4"/>
      <c r="DD335" s="4"/>
      <c r="DM335" s="4"/>
      <c r="DV335" s="4"/>
      <c r="EE335" s="4"/>
      <c r="EN335" s="4"/>
      <c r="EW335" s="4"/>
      <c r="FF335" s="4"/>
      <c r="FO335" s="4"/>
      <c r="FX335" s="4"/>
      <c r="GG335" s="4"/>
      <c r="GP335" s="4"/>
      <c r="GY335" s="4"/>
      <c r="HH335" s="4"/>
    </row>
    <row r="336" spans="1:264" s="3" customFormat="1" ht="12.75" customHeight="1">
      <c r="A336" s="5" t="s">
        <v>151</v>
      </c>
      <c r="B336" s="65" t="s">
        <v>39</v>
      </c>
      <c r="D336" s="86">
        <f>$CT$486</f>
        <v>6500.65</v>
      </c>
      <c r="E336" s="5" t="s">
        <v>151</v>
      </c>
      <c r="F336" s="3" t="s">
        <v>153</v>
      </c>
      <c r="H336" s="86">
        <f>$EM$492</f>
        <v>4406.5</v>
      </c>
      <c r="I336" s="4"/>
      <c r="J336" s="5" t="s">
        <v>151</v>
      </c>
      <c r="K336" s="65" t="s">
        <v>39</v>
      </c>
      <c r="M336" s="86">
        <f>$CT$498</f>
        <v>1870.1000000000001</v>
      </c>
      <c r="N336" s="5" t="s">
        <v>151</v>
      </c>
      <c r="O336" s="3" t="s">
        <v>817</v>
      </c>
      <c r="Q336" s="86">
        <f>$LB$504</f>
        <v>2193.2999999999997</v>
      </c>
      <c r="R336" s="4"/>
      <c r="S336" s="5" t="s">
        <v>151</v>
      </c>
      <c r="T336" s="3" t="s">
        <v>817</v>
      </c>
      <c r="V336" s="86">
        <f>$LB$510</f>
        <v>1822</v>
      </c>
      <c r="W336" s="5" t="s">
        <v>151</v>
      </c>
      <c r="X336" s="65" t="s">
        <v>31</v>
      </c>
      <c r="Z336" s="86">
        <f>$Q$516</f>
        <v>1454.4</v>
      </c>
      <c r="AA336" s="4"/>
      <c r="AB336" s="5" t="s">
        <v>151</v>
      </c>
      <c r="AC336" s="3" t="s">
        <v>817</v>
      </c>
      <c r="AE336" s="86">
        <f>$LB$522</f>
        <v>1292.8</v>
      </c>
      <c r="AF336" s="5" t="s">
        <v>151</v>
      </c>
      <c r="AG336" s="3" t="s">
        <v>817</v>
      </c>
      <c r="AI336" s="86">
        <f>$LB$528</f>
        <v>1102.5</v>
      </c>
      <c r="AJ336" s="4"/>
      <c r="AK336" s="5" t="s">
        <v>151</v>
      </c>
      <c r="AL336" t="s">
        <v>142</v>
      </c>
      <c r="AN336" s="86">
        <f>$BS$534</f>
        <v>1285.1500000000001</v>
      </c>
      <c r="AO336" s="5" t="s">
        <v>151</v>
      </c>
      <c r="AP336" s="3" t="s">
        <v>842</v>
      </c>
      <c r="AR336" s="86">
        <f>$ML$540</f>
        <v>706.30000000000007</v>
      </c>
      <c r="AS336" s="4"/>
      <c r="AT336" s="5" t="s">
        <v>151</v>
      </c>
      <c r="AU336" s="3" t="s">
        <v>819</v>
      </c>
      <c r="AW336" s="86">
        <f>$IH$546</f>
        <v>869.8</v>
      </c>
      <c r="AX336" s="5" t="s">
        <v>151</v>
      </c>
      <c r="AY336" s="3" t="s">
        <v>824</v>
      </c>
      <c r="BA336" s="86">
        <f>$ND$552</f>
        <v>491.8</v>
      </c>
      <c r="BB336" s="4"/>
      <c r="BK336" s="4"/>
      <c r="BT336" s="4"/>
      <c r="CC336" s="4"/>
      <c r="CL336" s="4"/>
      <c r="CU336" s="4"/>
      <c r="DD336" s="4"/>
      <c r="DM336" s="4"/>
      <c r="DV336" s="4"/>
      <c r="EE336" s="4"/>
      <c r="EN336" s="4"/>
      <c r="EW336" s="4"/>
      <c r="FF336" s="4"/>
      <c r="FO336" s="4"/>
      <c r="FX336" s="4"/>
      <c r="GG336" s="4"/>
      <c r="GP336" s="4"/>
      <c r="GY336" s="4"/>
      <c r="HH336" s="4"/>
      <c r="JD336" s="42"/>
    </row>
    <row r="337" spans="1:264" s="3" customFormat="1">
      <c r="A337" s="5" t="s">
        <v>157</v>
      </c>
      <c r="B337" s="3" t="s">
        <v>162</v>
      </c>
      <c r="D337" s="86">
        <f>$HP$486</f>
        <v>6516.2000000000007</v>
      </c>
      <c r="E337" s="5" t="s">
        <v>157</v>
      </c>
      <c r="F337" s="3" t="s">
        <v>859</v>
      </c>
      <c r="H337" s="86">
        <f>$OE$492</f>
        <v>4603.3</v>
      </c>
      <c r="I337" s="4"/>
      <c r="J337" s="5" t="s">
        <v>157</v>
      </c>
      <c r="K337" s="3" t="s">
        <v>853</v>
      </c>
      <c r="M337" s="86">
        <f>$NV$498</f>
        <v>1868.8000000000002</v>
      </c>
      <c r="N337" s="5" t="s">
        <v>157</v>
      </c>
      <c r="O337" s="3" t="s">
        <v>833</v>
      </c>
      <c r="Q337" s="86">
        <f>$JR$504</f>
        <v>2193.2999999999997</v>
      </c>
      <c r="R337" s="4"/>
      <c r="S337" s="5" t="s">
        <v>157</v>
      </c>
      <c r="T337" s="65" t="s">
        <v>2223</v>
      </c>
      <c r="V337" s="86">
        <f>$VC$510</f>
        <v>1801.5</v>
      </c>
      <c r="W337" s="5" t="s">
        <v>157</v>
      </c>
      <c r="X337" s="65" t="s">
        <v>2221</v>
      </c>
      <c r="Z337" s="86">
        <f>$VU$516</f>
        <v>1422.6</v>
      </c>
      <c r="AA337" s="4"/>
      <c r="AB337" s="5" t="s">
        <v>157</v>
      </c>
      <c r="AC337" s="87" t="s">
        <v>1842</v>
      </c>
      <c r="AE337" s="86">
        <f>$PO$522</f>
        <v>1290.1000000000001</v>
      </c>
      <c r="AF337" s="5" t="s">
        <v>157</v>
      </c>
      <c r="AG337" s="65" t="s">
        <v>2224</v>
      </c>
      <c r="AI337" s="86">
        <f>$WV$528</f>
        <v>1100.8</v>
      </c>
      <c r="AJ337" s="4"/>
      <c r="AK337" s="5" t="s">
        <v>157</v>
      </c>
      <c r="AL337" s="3" t="s">
        <v>819</v>
      </c>
      <c r="AN337" s="86">
        <f>$IH$534</f>
        <v>1280.7</v>
      </c>
      <c r="AO337" s="5" t="s">
        <v>157</v>
      </c>
      <c r="AP337" s="3" t="s">
        <v>817</v>
      </c>
      <c r="AR337" s="86">
        <f>$LB$540</f>
        <v>690.3</v>
      </c>
      <c r="AS337" s="4"/>
      <c r="AT337" s="5" t="s">
        <v>157</v>
      </c>
      <c r="AU337" s="65" t="s">
        <v>2543</v>
      </c>
      <c r="AW337" s="86">
        <f>$ADK$546</f>
        <v>866.8</v>
      </c>
      <c r="AX337" s="5" t="s">
        <v>157</v>
      </c>
      <c r="AY337" s="3" t="s">
        <v>141</v>
      </c>
      <c r="BA337" s="86">
        <f>$BA$552</f>
        <v>476.1</v>
      </c>
      <c r="BB337" s="4"/>
      <c r="BK337" s="4"/>
      <c r="BT337" s="4"/>
      <c r="CC337" s="4"/>
      <c r="CL337" s="4"/>
      <c r="CU337" s="4"/>
      <c r="DD337" s="4"/>
      <c r="DM337" s="4"/>
      <c r="DV337" s="4"/>
      <c r="EE337" s="4"/>
      <c r="EN337" s="4"/>
      <c r="EW337" s="4"/>
      <c r="FF337" s="4"/>
      <c r="FO337" s="4"/>
      <c r="FX337" s="4"/>
      <c r="GG337" s="4"/>
      <c r="GP337" s="4"/>
      <c r="GY337" s="4"/>
      <c r="HH337" s="4"/>
    </row>
    <row r="338" spans="1:264" s="3" customFormat="1">
      <c r="A338" s="5" t="s">
        <v>159</v>
      </c>
      <c r="B338" s="87" t="s">
        <v>1836</v>
      </c>
      <c r="D338" s="86">
        <f>$SR$486</f>
        <v>6509.7999999999993</v>
      </c>
      <c r="E338" s="5" t="s">
        <v>159</v>
      </c>
      <c r="F338" s="65" t="s">
        <v>2223</v>
      </c>
      <c r="H338" s="86">
        <f>$VC$492</f>
        <v>4403.7</v>
      </c>
      <c r="I338" s="4"/>
      <c r="J338" s="5" t="s">
        <v>159</v>
      </c>
      <c r="K338" s="3" t="s">
        <v>824</v>
      </c>
      <c r="M338" s="86">
        <f>$ND$498</f>
        <v>2083.5</v>
      </c>
      <c r="N338" s="5" t="s">
        <v>159</v>
      </c>
      <c r="O338" s="65" t="s">
        <v>2260</v>
      </c>
      <c r="Q338" s="86">
        <f>$AEC$504</f>
        <v>2223.5</v>
      </c>
      <c r="R338" s="4"/>
      <c r="S338" s="5" t="s">
        <v>159</v>
      </c>
      <c r="T338" s="65" t="s">
        <v>2222</v>
      </c>
      <c r="V338" s="86">
        <f>$YO$510</f>
        <v>1784.8</v>
      </c>
      <c r="W338" s="5" t="s">
        <v>159</v>
      </c>
      <c r="X338" s="87" t="s">
        <v>1837</v>
      </c>
      <c r="Z338" s="86">
        <f>$RH$516</f>
        <v>1420.8999999999999</v>
      </c>
      <c r="AA338" s="4"/>
      <c r="AB338" s="5" t="s">
        <v>159</v>
      </c>
      <c r="AC338" s="3" t="s">
        <v>861</v>
      </c>
      <c r="AE338" s="86">
        <f>$KA$522</f>
        <v>1275.8</v>
      </c>
      <c r="AF338" s="5" t="s">
        <v>159</v>
      </c>
      <c r="AG338" s="65" t="s">
        <v>2259</v>
      </c>
      <c r="AI338" s="86">
        <f>$AFV$528</f>
        <v>1096.1000000000001</v>
      </c>
      <c r="AJ338" s="4"/>
      <c r="AK338" s="5" t="s">
        <v>159</v>
      </c>
      <c r="AL338" s="65" t="s">
        <v>2223</v>
      </c>
      <c r="AN338" s="86">
        <f>$VC$534</f>
        <v>1259.4000000000001</v>
      </c>
      <c r="AO338" s="5" t="s">
        <v>159</v>
      </c>
      <c r="AP338" s="87" t="s">
        <v>1838</v>
      </c>
      <c r="AR338" s="86">
        <f>$SI$540</f>
        <v>686.80000000000007</v>
      </c>
      <c r="AS338" s="4"/>
      <c r="AT338" s="5" t="s">
        <v>159</v>
      </c>
      <c r="AU338" s="87" t="s">
        <v>1840</v>
      </c>
      <c r="AW338" s="86">
        <f>$QY$546</f>
        <v>853.59999999999991</v>
      </c>
      <c r="AX338" s="5" t="s">
        <v>159</v>
      </c>
      <c r="AY338" s="65" t="s">
        <v>2252</v>
      </c>
      <c r="BA338" s="86">
        <f>$AEL$552</f>
        <v>471.2</v>
      </c>
      <c r="BB338" s="4"/>
      <c r="BK338" s="4"/>
      <c r="BT338" s="4"/>
      <c r="CC338" s="4"/>
      <c r="CL338" s="4"/>
      <c r="CU338" s="4"/>
      <c r="DD338" s="4"/>
      <c r="DM338" s="4"/>
      <c r="DV338" s="4"/>
      <c r="EE338" s="4"/>
      <c r="EN338" s="4"/>
      <c r="EW338" s="4"/>
      <c r="FF338" s="4"/>
      <c r="FO338" s="4"/>
      <c r="FX338" s="4"/>
      <c r="GG338" s="4"/>
      <c r="GP338" s="4"/>
      <c r="GY338" s="4"/>
      <c r="HH338" s="4"/>
      <c r="JD338" s="53"/>
    </row>
    <row r="339" spans="1:264" s="3" customFormat="1">
      <c r="A339" s="5" t="s">
        <v>160</v>
      </c>
      <c r="B339" s="3" t="s">
        <v>828</v>
      </c>
      <c r="D339" s="86">
        <f>$JI$486</f>
        <v>6499.4</v>
      </c>
      <c r="E339" s="5" t="s">
        <v>160</v>
      </c>
      <c r="F339" s="3" t="s">
        <v>162</v>
      </c>
      <c r="H339" s="86">
        <f>$HP$492</f>
        <v>4401.2</v>
      </c>
      <c r="I339" s="4"/>
      <c r="J339" s="5" t="s">
        <v>160</v>
      </c>
      <c r="K339" s="3" t="s">
        <v>867</v>
      </c>
      <c r="M339" s="86">
        <f>$HY$498</f>
        <v>1961.3</v>
      </c>
      <c r="N339" s="5" t="s">
        <v>160</v>
      </c>
      <c r="O339" s="3" t="s">
        <v>861</v>
      </c>
      <c r="Q339" s="86">
        <f>$KA$504</f>
        <v>2139.5</v>
      </c>
      <c r="R339" s="4"/>
      <c r="S339" s="5" t="s">
        <v>160</v>
      </c>
      <c r="T339" t="s">
        <v>143</v>
      </c>
      <c r="V339" s="86">
        <f>$DC$510</f>
        <v>1983.9</v>
      </c>
      <c r="W339" s="5" t="s">
        <v>160</v>
      </c>
      <c r="X339" s="87" t="s">
        <v>1823</v>
      </c>
      <c r="Z339" s="86">
        <f>$TS$516</f>
        <v>1418.6000000000001</v>
      </c>
      <c r="AA339" s="4"/>
      <c r="AB339" s="5" t="s">
        <v>160</v>
      </c>
      <c r="AC339" s="3" t="s">
        <v>154</v>
      </c>
      <c r="AE339" s="86">
        <f>$H$522</f>
        <v>1258.3999999999999</v>
      </c>
      <c r="AF339" s="5" t="s">
        <v>160</v>
      </c>
      <c r="AG339" s="65" t="s">
        <v>2255</v>
      </c>
      <c r="AI339" s="86">
        <f>$ADT$528</f>
        <v>1093.3999999999999</v>
      </c>
      <c r="AJ339" s="4"/>
      <c r="AK339" s="5" t="s">
        <v>160</v>
      </c>
      <c r="AL339" s="87" t="s">
        <v>1838</v>
      </c>
      <c r="AN339" s="86">
        <f>$SI$534</f>
        <v>1253.2</v>
      </c>
      <c r="AO339" s="5" t="s">
        <v>160</v>
      </c>
      <c r="AP339" s="65" t="s">
        <v>15</v>
      </c>
      <c r="AR339" s="86">
        <f>$HG$540</f>
        <v>670.7</v>
      </c>
      <c r="AS339" s="4"/>
      <c r="AT339" s="5" t="s">
        <v>160</v>
      </c>
      <c r="AU339" s="3" t="s">
        <v>871</v>
      </c>
      <c r="AW339" s="86">
        <f>$FW$546</f>
        <v>841.09999999999991</v>
      </c>
      <c r="AX339" s="5" t="s">
        <v>160</v>
      </c>
      <c r="AY339" s="65" t="s">
        <v>15</v>
      </c>
      <c r="BA339" s="86">
        <f>$HG$552</f>
        <v>464.1</v>
      </c>
      <c r="BB339" s="4"/>
      <c r="BK339" s="4"/>
      <c r="BT339" s="4"/>
      <c r="CC339" s="4"/>
      <c r="CL339" s="4"/>
      <c r="CU339" s="4"/>
      <c r="DD339" s="4"/>
      <c r="DM339" s="4"/>
      <c r="DV339" s="4"/>
      <c r="EE339" s="4"/>
      <c r="EN339" s="4"/>
      <c r="EW339" s="4"/>
      <c r="FF339" s="4"/>
      <c r="FO339" s="4"/>
      <c r="FX339" s="4"/>
      <c r="GG339" s="4"/>
      <c r="GP339" s="4"/>
      <c r="GY339" s="4"/>
      <c r="HH339" s="4"/>
      <c r="JD339" s="53"/>
    </row>
    <row r="340" spans="1:264" s="3" customFormat="1">
      <c r="A340" s="5" t="s">
        <v>161</v>
      </c>
      <c r="B340" s="3" t="s">
        <v>824</v>
      </c>
      <c r="D340" s="86">
        <f>$ND$486</f>
        <v>6419.7</v>
      </c>
      <c r="E340" s="5" t="s">
        <v>161</v>
      </c>
      <c r="F340" s="65" t="s">
        <v>2543</v>
      </c>
      <c r="H340" s="86">
        <f>$ADK$492</f>
        <v>4378.7</v>
      </c>
      <c r="I340" s="4"/>
      <c r="J340" s="5" t="s">
        <v>161</v>
      </c>
      <c r="K340" s="65" t="s">
        <v>9</v>
      </c>
      <c r="M340" s="86">
        <f>$DU$498</f>
        <v>1963.9999999999998</v>
      </c>
      <c r="N340" s="5" t="s">
        <v>161</v>
      </c>
      <c r="O340" s="65" t="s">
        <v>2257</v>
      </c>
      <c r="Q340" s="86">
        <f>$AGN$504</f>
        <v>2134.5</v>
      </c>
      <c r="R340" s="4"/>
      <c r="S340" s="5" t="s">
        <v>161</v>
      </c>
      <c r="T340" s="87" t="s">
        <v>1833</v>
      </c>
      <c r="V340" s="86">
        <f>$TA$510</f>
        <v>1750.1000000000001</v>
      </c>
      <c r="W340" s="5" t="s">
        <v>161</v>
      </c>
      <c r="X340" s="3" t="s">
        <v>824</v>
      </c>
      <c r="Z340" s="86">
        <f>$ND$516</f>
        <v>1417.9</v>
      </c>
      <c r="AA340" s="4"/>
      <c r="AB340" s="5" t="s">
        <v>161</v>
      </c>
      <c r="AC340" s="87" t="s">
        <v>1836</v>
      </c>
      <c r="AE340" s="86">
        <f>$SR$522</f>
        <v>1254.3</v>
      </c>
      <c r="AF340" s="5" t="s">
        <v>161</v>
      </c>
      <c r="AG340" s="3" t="s">
        <v>819</v>
      </c>
      <c r="AI340" s="86">
        <f>$IH$528</f>
        <v>1140.1000000000001</v>
      </c>
      <c r="AJ340" s="4"/>
      <c r="AK340" s="5" t="s">
        <v>161</v>
      </c>
      <c r="AL340" s="3" t="s">
        <v>842</v>
      </c>
      <c r="AN340" s="86">
        <f>$ML$534</f>
        <v>1178.9000000000001</v>
      </c>
      <c r="AO340" s="5" t="s">
        <v>161</v>
      </c>
      <c r="AP340" s="65" t="s">
        <v>17</v>
      </c>
      <c r="AR340" s="86">
        <f>$AR$540</f>
        <v>648.29999999999995</v>
      </c>
      <c r="AS340" s="4"/>
      <c r="AT340" s="5" t="s">
        <v>161</v>
      </c>
      <c r="AU340" s="65" t="s">
        <v>2236</v>
      </c>
      <c r="AW340" s="86">
        <f>$WM$546</f>
        <v>840.19999999999993</v>
      </c>
      <c r="AX340" s="5" t="s">
        <v>161</v>
      </c>
      <c r="AY340" s="87" t="s">
        <v>1836</v>
      </c>
      <c r="BA340" s="86">
        <f>$SR$552</f>
        <v>460.7</v>
      </c>
      <c r="BB340" s="4"/>
      <c r="BK340" s="4"/>
      <c r="BT340" s="4"/>
      <c r="CC340" s="4"/>
      <c r="CL340" s="4"/>
      <c r="CU340" s="4"/>
      <c r="DD340" s="4"/>
      <c r="DM340" s="4"/>
      <c r="DV340" s="4"/>
      <c r="EE340" s="4"/>
      <c r="EN340" s="4"/>
      <c r="EW340" s="4"/>
      <c r="FF340" s="4"/>
      <c r="FO340" s="4"/>
      <c r="FX340" s="4"/>
      <c r="GG340" s="4"/>
      <c r="GP340" s="4"/>
      <c r="GY340" s="4"/>
      <c r="HH340" s="4"/>
      <c r="JD340" s="53"/>
    </row>
    <row r="341" spans="1:264" s="3" customFormat="1">
      <c r="A341" s="5" t="s">
        <v>163</v>
      </c>
      <c r="B341" t="s">
        <v>21</v>
      </c>
      <c r="D341" s="86">
        <f>$Z$486</f>
        <v>6421.7000000000007</v>
      </c>
      <c r="E341" s="5" t="s">
        <v>163</v>
      </c>
      <c r="F341" s="65" t="s">
        <v>1</v>
      </c>
      <c r="H341" s="86">
        <f>$MU$492</f>
        <v>4347.6000000000004</v>
      </c>
      <c r="I341" s="4"/>
      <c r="J341" s="5" t="s">
        <v>163</v>
      </c>
      <c r="K341" s="87" t="s">
        <v>1843</v>
      </c>
      <c r="M341" s="86">
        <f>$PX$498</f>
        <v>1944.6999999999998</v>
      </c>
      <c r="N341" s="5" t="s">
        <v>163</v>
      </c>
      <c r="O341" s="3" t="s">
        <v>871</v>
      </c>
      <c r="Q341" s="86">
        <f>$FW$504</f>
        <v>2127.7999999999997</v>
      </c>
      <c r="R341" s="4"/>
      <c r="S341" s="5" t="s">
        <v>163</v>
      </c>
      <c r="T341" s="3" t="s">
        <v>162</v>
      </c>
      <c r="V341" s="86">
        <f>$HP$510</f>
        <v>1710.1</v>
      </c>
      <c r="W341" s="5" t="s">
        <v>163</v>
      </c>
      <c r="X341" s="65" t="s">
        <v>2225</v>
      </c>
      <c r="Z341" s="86">
        <f>$XW$516</f>
        <v>1411.7</v>
      </c>
      <c r="AA341" s="4"/>
      <c r="AB341" s="5" t="s">
        <v>163</v>
      </c>
      <c r="AC341" s="3" t="s">
        <v>833</v>
      </c>
      <c r="AE341" s="86">
        <f>$JR$522</f>
        <v>1236.5</v>
      </c>
      <c r="AF341" s="5" t="s">
        <v>163</v>
      </c>
      <c r="AG341" s="3" t="s">
        <v>820</v>
      </c>
      <c r="AI341" s="86">
        <f>$GO$528</f>
        <v>1134.0999999999999</v>
      </c>
      <c r="AJ341" s="4"/>
      <c r="AK341" s="5" t="s">
        <v>163</v>
      </c>
      <c r="AL341" s="87" t="s">
        <v>1840</v>
      </c>
      <c r="AN341" s="86">
        <f>$QY$534</f>
        <v>1163.3999999999999</v>
      </c>
      <c r="AO341" s="5" t="s">
        <v>163</v>
      </c>
      <c r="AP341" s="87" t="s">
        <v>1836</v>
      </c>
      <c r="AR341" s="86">
        <f>$SR$540</f>
        <v>703.90000000000009</v>
      </c>
      <c r="AS341" s="4"/>
      <c r="AT341" s="5" t="s">
        <v>163</v>
      </c>
      <c r="AU341" s="65" t="s">
        <v>33</v>
      </c>
      <c r="AW341" s="86">
        <f>$CB$546</f>
        <v>839.80000000000007</v>
      </c>
      <c r="AX341" s="5" t="s">
        <v>163</v>
      </c>
      <c r="AY341" s="87" t="s">
        <v>1835</v>
      </c>
      <c r="BA341" s="86">
        <f>$TJ$552</f>
        <v>446</v>
      </c>
      <c r="BB341" s="4"/>
      <c r="BK341" s="4"/>
      <c r="BT341" s="4"/>
      <c r="CC341" s="4"/>
      <c r="CL341" s="4"/>
      <c r="CU341" s="4"/>
      <c r="DD341" s="4"/>
      <c r="DM341" s="4"/>
      <c r="DV341" s="4"/>
      <c r="EE341" s="4"/>
      <c r="EN341" s="4"/>
      <c r="EW341" s="4"/>
      <c r="FF341" s="4"/>
      <c r="FO341" s="4"/>
      <c r="FX341" s="4"/>
      <c r="GG341" s="4"/>
      <c r="GP341" s="4"/>
      <c r="GY341" s="4"/>
      <c r="HH341" s="4"/>
      <c r="JD341" s="53"/>
    </row>
    <row r="342" spans="1:264" s="3" customFormat="1">
      <c r="A342" s="5" t="s">
        <v>280</v>
      </c>
      <c r="B342" s="65" t="s">
        <v>37</v>
      </c>
      <c r="D342" s="86">
        <f>$DL$486</f>
        <v>6410.7000000000007</v>
      </c>
      <c r="E342" s="5" t="s">
        <v>280</v>
      </c>
      <c r="F342" s="87" t="s">
        <v>1825</v>
      </c>
      <c r="H342" s="86">
        <f>$UK$492</f>
        <v>4340.5</v>
      </c>
      <c r="I342" s="4"/>
      <c r="J342" s="5" t="s">
        <v>280</v>
      </c>
      <c r="K342" s="65" t="s">
        <v>25</v>
      </c>
      <c r="M342" s="86">
        <f>$CK$498</f>
        <v>2016.6000000000001</v>
      </c>
      <c r="N342" s="5" t="s">
        <v>280</v>
      </c>
      <c r="O342" s="87" t="s">
        <v>1837</v>
      </c>
      <c r="Q342" s="86">
        <f>$RH$504</f>
        <v>2119.5</v>
      </c>
      <c r="R342" s="4"/>
      <c r="S342" s="5" t="s">
        <v>280</v>
      </c>
      <c r="T342" s="65" t="s">
        <v>2218</v>
      </c>
      <c r="V342" s="86">
        <f>$ZP$510</f>
        <v>1707.4</v>
      </c>
      <c r="W342" s="5" t="s">
        <v>280</v>
      </c>
      <c r="X342" s="65" t="s">
        <v>33</v>
      </c>
      <c r="Z342" s="86">
        <f>$CB$516</f>
        <v>1373.3999999999999</v>
      </c>
      <c r="AA342" s="4"/>
      <c r="AB342" s="5" t="s">
        <v>280</v>
      </c>
      <c r="AC342" s="87" t="s">
        <v>1841</v>
      </c>
      <c r="AE342" s="86">
        <f>$RZ$522</f>
        <v>1235.8999999999999</v>
      </c>
      <c r="AF342" s="5" t="s">
        <v>280</v>
      </c>
      <c r="AG342" s="65" t="s">
        <v>2225</v>
      </c>
      <c r="AI342" s="86">
        <f>$XW$528</f>
        <v>1074.5</v>
      </c>
      <c r="AJ342" s="4"/>
      <c r="AK342" s="5" t="s">
        <v>280</v>
      </c>
      <c r="AL342" s="3" t="s">
        <v>833</v>
      </c>
      <c r="AN342" s="86">
        <f>$JR$534</f>
        <v>1150.5</v>
      </c>
      <c r="AO342" s="5" t="s">
        <v>280</v>
      </c>
      <c r="AP342" s="3" t="s">
        <v>833</v>
      </c>
      <c r="AR342" s="86">
        <f>$JR$540</f>
        <v>637</v>
      </c>
      <c r="AS342" s="4"/>
      <c r="AT342" s="5" t="s">
        <v>280</v>
      </c>
      <c r="AU342" s="65" t="s">
        <v>27</v>
      </c>
      <c r="AW342" s="86">
        <f>$FN$546</f>
        <v>839.8</v>
      </c>
      <c r="AX342" s="5" t="s">
        <v>280</v>
      </c>
      <c r="AY342" s="65" t="s">
        <v>2259</v>
      </c>
      <c r="BA342" s="86">
        <f>$AFV$552</f>
        <v>417.70000000000005</v>
      </c>
      <c r="BB342" s="4"/>
      <c r="BK342" s="4"/>
      <c r="BT342" s="4"/>
      <c r="CC342" s="4"/>
      <c r="CL342" s="4"/>
      <c r="CU342" s="4"/>
      <c r="DD342" s="4"/>
      <c r="DM342" s="4"/>
      <c r="DV342" s="4"/>
      <c r="EE342" s="4"/>
      <c r="EN342" s="4"/>
      <c r="EW342" s="4"/>
      <c r="FF342" s="4"/>
      <c r="FO342" s="4"/>
      <c r="FX342" s="4"/>
      <c r="GG342" s="4"/>
      <c r="GP342" s="4"/>
      <c r="GY342" s="4"/>
      <c r="HH342" s="4"/>
      <c r="JD342" s="53"/>
    </row>
    <row r="343" spans="1:264" s="3" customFormat="1">
      <c r="A343" s="5" t="s">
        <v>281</v>
      </c>
      <c r="B343" s="87" t="s">
        <v>1837</v>
      </c>
      <c r="D343" s="86">
        <f>$RH$486</f>
        <v>6401.8</v>
      </c>
      <c r="E343" s="5" t="s">
        <v>281</v>
      </c>
      <c r="F343" s="65" t="s">
        <v>2253</v>
      </c>
      <c r="H343" s="86">
        <f>$AEU$492</f>
        <v>4315.4000000000005</v>
      </c>
      <c r="I343" s="4"/>
      <c r="J343" s="5" t="s">
        <v>281</v>
      </c>
      <c r="K343" s="65" t="s">
        <v>33</v>
      </c>
      <c r="M343" s="86">
        <f>$CB$498</f>
        <v>1950.4</v>
      </c>
      <c r="N343" s="5" t="s">
        <v>281</v>
      </c>
      <c r="O343" s="65" t="s">
        <v>2284</v>
      </c>
      <c r="Q343" s="86">
        <f>$ADB$504</f>
        <v>2123.6000000000004</v>
      </c>
      <c r="R343" s="4"/>
      <c r="S343" s="5" t="s">
        <v>281</v>
      </c>
      <c r="T343" s="65" t="s">
        <v>33</v>
      </c>
      <c r="V343" s="86">
        <f>$CB$510</f>
        <v>1703.8000000000002</v>
      </c>
      <c r="W343" s="5" t="s">
        <v>281</v>
      </c>
      <c r="X343" s="65" t="s">
        <v>2218</v>
      </c>
      <c r="Z343" s="86">
        <f>$ZP$516</f>
        <v>1358.7</v>
      </c>
      <c r="AA343" s="4"/>
      <c r="AB343" s="5" t="s">
        <v>281</v>
      </c>
      <c r="AC343" s="65" t="s">
        <v>2236</v>
      </c>
      <c r="AE343" s="86">
        <f>$WM$522</f>
        <v>1210.3</v>
      </c>
      <c r="AF343" s="5" t="s">
        <v>281</v>
      </c>
      <c r="AG343" s="65" t="s">
        <v>2257</v>
      </c>
      <c r="AI343" s="86">
        <f>$AGN$528</f>
        <v>1120.8</v>
      </c>
      <c r="AJ343" s="4"/>
      <c r="AK343" s="5" t="s">
        <v>281</v>
      </c>
      <c r="AL343" s="65" t="s">
        <v>2254</v>
      </c>
      <c r="AN343" s="86">
        <f>$AGE$534</f>
        <v>1142.2</v>
      </c>
      <c r="AO343" s="5" t="s">
        <v>281</v>
      </c>
      <c r="AP343" s="65" t="s">
        <v>2543</v>
      </c>
      <c r="AR343" s="86">
        <f>$ADK$540</f>
        <v>635.1</v>
      </c>
      <c r="AS343" s="4"/>
      <c r="AT343" s="5" t="s">
        <v>281</v>
      </c>
      <c r="AU343" s="3" t="s">
        <v>153</v>
      </c>
      <c r="AW343" s="86">
        <f>$EM$546</f>
        <v>832.2</v>
      </c>
      <c r="AX343" s="5" t="s">
        <v>281</v>
      </c>
      <c r="AY343" s="87" t="s">
        <v>1825</v>
      </c>
      <c r="BA343" s="86">
        <f>$UK$552</f>
        <v>415.4</v>
      </c>
      <c r="BB343" s="4"/>
      <c r="BK343" s="4"/>
      <c r="BT343" s="4"/>
      <c r="CC343" s="4"/>
      <c r="CL343" s="4"/>
      <c r="CU343" s="4"/>
      <c r="DD343" s="4"/>
      <c r="DM343" s="4"/>
      <c r="DV343" s="4"/>
      <c r="EE343" s="4"/>
      <c r="EN343" s="4"/>
      <c r="EW343" s="4"/>
      <c r="FF343" s="4"/>
      <c r="FO343" s="4"/>
      <c r="FX343" s="4"/>
      <c r="GG343" s="4"/>
      <c r="GP343" s="4"/>
      <c r="GY343" s="4"/>
      <c r="HH343" s="4"/>
      <c r="JD343" s="53"/>
    </row>
    <row r="344" spans="1:264" s="3" customFormat="1">
      <c r="A344" s="5" t="s">
        <v>282</v>
      </c>
      <c r="B344" s="87" t="s">
        <v>1835</v>
      </c>
      <c r="D344" s="86">
        <f>$TJ$486</f>
        <v>6353</v>
      </c>
      <c r="E344" s="5" t="s">
        <v>282</v>
      </c>
      <c r="F344" s="87" t="s">
        <v>1834</v>
      </c>
      <c r="H344" s="86">
        <f>$QG$492</f>
        <v>4258.1000000000004</v>
      </c>
      <c r="I344" s="4"/>
      <c r="J344" s="5" t="s">
        <v>282</v>
      </c>
      <c r="K344" s="87" t="s">
        <v>1833</v>
      </c>
      <c r="M344" s="86">
        <f>$TA$498</f>
        <v>1896.5</v>
      </c>
      <c r="N344" s="5" t="s">
        <v>282</v>
      </c>
      <c r="O344" s="3" t="s">
        <v>804</v>
      </c>
      <c r="Q344" s="86">
        <f>$LT$504</f>
        <v>2085.3000000000002</v>
      </c>
      <c r="R344" s="4"/>
      <c r="S344" s="5" t="s">
        <v>282</v>
      </c>
      <c r="T344" s="87" t="s">
        <v>1834</v>
      </c>
      <c r="V344" s="86">
        <f>$QG$510</f>
        <v>1789.3999999999999</v>
      </c>
      <c r="W344" s="5" t="s">
        <v>282</v>
      </c>
      <c r="X344" s="65" t="s">
        <v>11</v>
      </c>
      <c r="Z344" s="86">
        <f>$AI$516</f>
        <v>1349.1</v>
      </c>
      <c r="AA344" s="4"/>
      <c r="AB344" s="5" t="s">
        <v>282</v>
      </c>
      <c r="AC344" s="87" t="s">
        <v>1833</v>
      </c>
      <c r="AE344" s="86">
        <f>$TA$522</f>
        <v>1206.2</v>
      </c>
      <c r="AF344" s="5" t="s">
        <v>282</v>
      </c>
      <c r="AG344" s="65" t="s">
        <v>2236</v>
      </c>
      <c r="AI344" s="86">
        <f>$WM$528</f>
        <v>1103</v>
      </c>
      <c r="AJ344" s="4"/>
      <c r="AK344" s="5" t="s">
        <v>282</v>
      </c>
      <c r="AL344" s="87" t="s">
        <v>1835</v>
      </c>
      <c r="AN344" s="86">
        <f>$TJ$534</f>
        <v>1121.0999999999999</v>
      </c>
      <c r="AO344" s="5" t="s">
        <v>282</v>
      </c>
      <c r="AP344" s="3" t="s">
        <v>804</v>
      </c>
      <c r="AR344" s="86">
        <f>$LT$540</f>
        <v>634.29999999999995</v>
      </c>
      <c r="AS344" s="4"/>
      <c r="AT344" s="5" t="s">
        <v>282</v>
      </c>
      <c r="AU344" s="87" t="s">
        <v>1834</v>
      </c>
      <c r="AW344" s="86">
        <f>$QG$546</f>
        <v>825.3</v>
      </c>
      <c r="AX344" s="5" t="s">
        <v>282</v>
      </c>
      <c r="AY344" s="65" t="s">
        <v>2254</v>
      </c>
      <c r="BA344" s="86">
        <f>$AGE$552</f>
        <v>413.3</v>
      </c>
      <c r="BB344" s="4"/>
      <c r="BK344" s="4"/>
      <c r="BT344" s="4"/>
      <c r="CC344" s="4"/>
      <c r="CL344" s="4"/>
      <c r="CU344" s="4"/>
      <c r="DD344" s="4"/>
      <c r="DM344" s="4"/>
      <c r="DV344" s="4"/>
      <c r="EE344" s="4"/>
      <c r="EN344" s="4"/>
      <c r="EW344" s="4"/>
      <c r="FF344" s="4"/>
      <c r="FO344" s="4"/>
      <c r="FX344" s="4"/>
      <c r="GG344" s="4"/>
      <c r="GP344" s="4"/>
      <c r="GY344" s="4"/>
      <c r="HH344" s="4"/>
      <c r="JD344" s="53"/>
    </row>
    <row r="345" spans="1:264" s="3" customFormat="1">
      <c r="A345" s="5" t="s">
        <v>283</v>
      </c>
      <c r="B345" s="65" t="s">
        <v>2222</v>
      </c>
      <c r="D345" s="86">
        <f>$YO$486</f>
        <v>6344.3500000000013</v>
      </c>
      <c r="E345" s="5" t="s">
        <v>283</v>
      </c>
      <c r="F345" s="3" t="s">
        <v>155</v>
      </c>
      <c r="H345" s="86">
        <f>$BJ$492</f>
        <v>4192.6000000000004</v>
      </c>
      <c r="I345" s="4"/>
      <c r="J345" s="5" t="s">
        <v>283</v>
      </c>
      <c r="K345" s="87" t="s">
        <v>1840</v>
      </c>
      <c r="M345" s="86">
        <f>$QY$498</f>
        <v>2008.6</v>
      </c>
      <c r="N345" s="5" t="s">
        <v>283</v>
      </c>
      <c r="O345" s="65" t="s">
        <v>25</v>
      </c>
      <c r="Q345" s="86">
        <f>$CK$504</f>
        <v>2072</v>
      </c>
      <c r="R345" s="4"/>
      <c r="S345" s="5" t="s">
        <v>283</v>
      </c>
      <c r="T345" s="3" t="s">
        <v>805</v>
      </c>
      <c r="V345" s="86">
        <f>$OW$510</f>
        <v>1754.8000000000002</v>
      </c>
      <c r="W345" s="5" t="s">
        <v>283</v>
      </c>
      <c r="X345" s="65" t="s">
        <v>2253</v>
      </c>
      <c r="Z345" s="86">
        <f>$AEU$516</f>
        <v>1334.6</v>
      </c>
      <c r="AA345" s="4"/>
      <c r="AB345" s="5" t="s">
        <v>283</v>
      </c>
      <c r="AC345" s="65" t="s">
        <v>2223</v>
      </c>
      <c r="AE345" s="86">
        <f>$VC$522</f>
        <v>1199.8000000000002</v>
      </c>
      <c r="AF345" s="5" t="s">
        <v>283</v>
      </c>
      <c r="AG345" s="65" t="s">
        <v>2283</v>
      </c>
      <c r="AI345" s="86">
        <f>$AHF$528</f>
        <v>1094.2</v>
      </c>
      <c r="AJ345" s="4"/>
      <c r="AK345" s="5" t="s">
        <v>283</v>
      </c>
      <c r="AL345" s="87" t="s">
        <v>1837</v>
      </c>
      <c r="AN345" s="86">
        <f>$RH$534</f>
        <v>1118.2</v>
      </c>
      <c r="AO345" s="5" t="s">
        <v>283</v>
      </c>
      <c r="AP345" s="65" t="s">
        <v>2255</v>
      </c>
      <c r="AR345" s="86">
        <f>$ADT$540</f>
        <v>632.5</v>
      </c>
      <c r="AS345" s="4"/>
      <c r="AT345" s="5" t="s">
        <v>283</v>
      </c>
      <c r="AU345" s="65" t="s">
        <v>2284</v>
      </c>
      <c r="AW345" s="86">
        <f>$ADB$546</f>
        <v>771.5</v>
      </c>
      <c r="AX345" s="5" t="s">
        <v>283</v>
      </c>
      <c r="AY345" s="65" t="s">
        <v>2281</v>
      </c>
      <c r="BA345" s="86">
        <f>$AGW$552</f>
        <v>396.3</v>
      </c>
      <c r="BB345" s="4"/>
      <c r="BK345" s="4"/>
      <c r="BT345" s="4"/>
      <c r="CC345" s="4"/>
      <c r="CL345" s="4"/>
      <c r="CU345" s="4"/>
      <c r="DD345" s="4"/>
      <c r="DM345" s="4"/>
      <c r="DV345" s="4"/>
      <c r="EE345" s="4"/>
      <c r="EN345" s="4"/>
      <c r="EW345" s="4"/>
      <c r="FF345" s="4"/>
      <c r="FO345" s="4"/>
      <c r="FX345" s="4"/>
      <c r="GG345" s="4"/>
      <c r="GP345" s="4"/>
      <c r="GY345" s="4"/>
      <c r="HH345" s="4"/>
      <c r="JD345" s="53"/>
    </row>
    <row r="346" spans="1:264" s="3" customFormat="1">
      <c r="A346" s="5" t="s">
        <v>806</v>
      </c>
      <c r="B346" s="65" t="s">
        <v>11</v>
      </c>
      <c r="D346" s="86">
        <f>$AI$486</f>
        <v>6356.1</v>
      </c>
      <c r="E346" s="5" t="s">
        <v>806</v>
      </c>
      <c r="F346" s="65" t="s">
        <v>2218</v>
      </c>
      <c r="H346" s="86">
        <f>$ZP$492</f>
        <v>4352.0999999999995</v>
      </c>
      <c r="I346" s="4"/>
      <c r="J346" s="5" t="s">
        <v>806</v>
      </c>
      <c r="K346" s="65" t="s">
        <v>13</v>
      </c>
      <c r="M346" s="86">
        <f>$LK$498</f>
        <v>1879.4</v>
      </c>
      <c r="N346" s="5" t="s">
        <v>806</v>
      </c>
      <c r="O346" s="65" t="s">
        <v>2281</v>
      </c>
      <c r="Q346" s="86">
        <f>$AGW$504</f>
        <v>2043.9000000000003</v>
      </c>
      <c r="R346" s="4"/>
      <c r="S346" s="5" t="s">
        <v>806</v>
      </c>
      <c r="T346" s="3" t="s">
        <v>867</v>
      </c>
      <c r="V346" s="86">
        <f>$HY$510</f>
        <v>1781.6000000000001</v>
      </c>
      <c r="W346" s="5" t="s">
        <v>806</v>
      </c>
      <c r="X346" s="65" t="s">
        <v>37</v>
      </c>
      <c r="Z346" s="86">
        <f>$DL$516</f>
        <v>1324.2</v>
      </c>
      <c r="AA346" s="4"/>
      <c r="AB346" s="5" t="s">
        <v>806</v>
      </c>
      <c r="AC346" s="65" t="s">
        <v>2255</v>
      </c>
      <c r="AE346" s="86">
        <f>$ADT$522</f>
        <v>1153.6000000000001</v>
      </c>
      <c r="AF346" s="5" t="s">
        <v>806</v>
      </c>
      <c r="AG346" s="3" t="s">
        <v>826</v>
      </c>
      <c r="AI346" s="86">
        <f>$ON$528</f>
        <v>1055.9000000000001</v>
      </c>
      <c r="AJ346" s="4"/>
      <c r="AK346" s="5" t="s">
        <v>806</v>
      </c>
      <c r="AL346" s="65" t="s">
        <v>2253</v>
      </c>
      <c r="AN346" s="86">
        <f>$AEU$534</f>
        <v>1127</v>
      </c>
      <c r="AO346" s="5" t="s">
        <v>806</v>
      </c>
      <c r="AP346" s="3" t="s">
        <v>871</v>
      </c>
      <c r="AR346" s="86">
        <f>$FW$540</f>
        <v>690.09999999999991</v>
      </c>
      <c r="AS346" s="4"/>
      <c r="AT346" s="5" t="s">
        <v>806</v>
      </c>
      <c r="AU346" s="87" t="s">
        <v>1838</v>
      </c>
      <c r="AW346" s="86">
        <f>$SI$546</f>
        <v>761.1</v>
      </c>
      <c r="AX346" s="5" t="s">
        <v>806</v>
      </c>
      <c r="AY346" s="3" t="s">
        <v>861</v>
      </c>
      <c r="BA346" s="86">
        <f>$KA$552</f>
        <v>386.90000000000003</v>
      </c>
      <c r="BB346" s="4"/>
      <c r="BK346" s="4"/>
      <c r="BT346" s="4"/>
      <c r="CC346" s="4"/>
      <c r="CL346" s="4"/>
      <c r="CU346" s="4"/>
      <c r="DD346" s="4"/>
      <c r="DM346" s="4"/>
      <c r="DV346" s="4"/>
      <c r="EE346" s="4"/>
      <c r="EN346" s="4"/>
      <c r="EW346" s="4"/>
      <c r="FF346" s="4"/>
      <c r="FO346" s="4"/>
      <c r="FX346" s="4"/>
      <c r="GG346" s="4"/>
      <c r="GP346" s="4"/>
      <c r="GY346" s="4"/>
      <c r="HH346" s="4"/>
      <c r="JD346" s="53"/>
    </row>
    <row r="347" spans="1:264" s="3" customFormat="1">
      <c r="A347" s="5" t="s">
        <v>807</v>
      </c>
      <c r="B347" s="3" t="s">
        <v>850</v>
      </c>
      <c r="D347" s="86">
        <f>$EV$486</f>
        <v>6356.1</v>
      </c>
      <c r="E347" s="5" t="s">
        <v>807</v>
      </c>
      <c r="F347" s="65" t="s">
        <v>9</v>
      </c>
      <c r="H347" s="86">
        <f>$DU$492</f>
        <v>4162.5</v>
      </c>
      <c r="I347" s="4"/>
      <c r="J347" s="5" t="s">
        <v>807</v>
      </c>
      <c r="K347" s="87" t="s">
        <v>1828</v>
      </c>
      <c r="M347" s="86">
        <f>$PF$498</f>
        <v>1984.3</v>
      </c>
      <c r="N347" s="5" t="s">
        <v>807</v>
      </c>
      <c r="O347" s="87" t="s">
        <v>1836</v>
      </c>
      <c r="Q347" s="86">
        <f>$SR$504</f>
        <v>2030.1999999999998</v>
      </c>
      <c r="R347" s="4"/>
      <c r="S347" s="5" t="s">
        <v>807</v>
      </c>
      <c r="T347" s="65" t="s">
        <v>27</v>
      </c>
      <c r="V347" s="86">
        <f>$FN$510</f>
        <v>1690.5000000000002</v>
      </c>
      <c r="W347" s="5" t="s">
        <v>807</v>
      </c>
      <c r="X347" s="65" t="s">
        <v>2222</v>
      </c>
      <c r="Z347" s="86">
        <f>$YO$516</f>
        <v>1317.6999999999998</v>
      </c>
      <c r="AA347" s="4"/>
      <c r="AB347" s="5" t="s">
        <v>807</v>
      </c>
      <c r="AC347" s="3" t="s">
        <v>835</v>
      </c>
      <c r="AE347" s="86">
        <f>$NM$522</f>
        <v>1136.7</v>
      </c>
      <c r="AF347" s="5" t="s">
        <v>807</v>
      </c>
      <c r="AG347" t="s">
        <v>143</v>
      </c>
      <c r="AI347" s="86">
        <f>$DC$528</f>
        <v>1025.5</v>
      </c>
      <c r="AJ347" s="4"/>
      <c r="AK347" s="5" t="s">
        <v>807</v>
      </c>
      <c r="AL347" s="65" t="s">
        <v>2257</v>
      </c>
      <c r="AN347" s="86">
        <f>$AGN$534</f>
        <v>1106.7</v>
      </c>
      <c r="AO347" s="5" t="s">
        <v>807</v>
      </c>
      <c r="AP347" s="87" t="s">
        <v>1840</v>
      </c>
      <c r="AR347" s="86">
        <f>$QY$540</f>
        <v>624.9</v>
      </c>
      <c r="AS347" s="4"/>
      <c r="AT347" s="5" t="s">
        <v>807</v>
      </c>
      <c r="AU347" s="65" t="s">
        <v>2255</v>
      </c>
      <c r="AW347" s="86">
        <f>$ADT$546</f>
        <v>756.8</v>
      </c>
      <c r="AX347" s="5" t="s">
        <v>807</v>
      </c>
      <c r="AY347" s="3" t="s">
        <v>819</v>
      </c>
      <c r="BA347" s="86">
        <f>$IH$552</f>
        <v>385.2</v>
      </c>
      <c r="BB347" s="4"/>
      <c r="BK347" s="4"/>
      <c r="BT347" s="4"/>
      <c r="CC347" s="4"/>
      <c r="CL347" s="4"/>
      <c r="CU347" s="4"/>
      <c r="DD347" s="4"/>
      <c r="DM347" s="4"/>
      <c r="DV347" s="4"/>
      <c r="EE347" s="4"/>
      <c r="EN347" s="4"/>
      <c r="EW347" s="4"/>
      <c r="FF347" s="4"/>
      <c r="FO347" s="4"/>
      <c r="FX347" s="4"/>
      <c r="GG347" s="4"/>
      <c r="GP347" s="4"/>
      <c r="GY347" s="4"/>
      <c r="HH347" s="4"/>
      <c r="JD347" s="53"/>
    </row>
    <row r="348" spans="1:264" s="3" customFormat="1">
      <c r="A348" s="5" t="s">
        <v>808</v>
      </c>
      <c r="B348" s="87" t="s">
        <v>1841</v>
      </c>
      <c r="D348" s="86">
        <f>$RZ$486</f>
        <v>6363.7999999999993</v>
      </c>
      <c r="E348" s="5" t="s">
        <v>808</v>
      </c>
      <c r="F348" s="3" t="s">
        <v>828</v>
      </c>
      <c r="H348" s="86">
        <f>$JI$492</f>
        <v>4148.2999999999993</v>
      </c>
      <c r="I348" s="4"/>
      <c r="J348" s="5" t="s">
        <v>808</v>
      </c>
      <c r="K348" s="65" t="s">
        <v>2225</v>
      </c>
      <c r="M348" s="86">
        <f>$XW$498</f>
        <v>1763.9</v>
      </c>
      <c r="N348" s="5" t="s">
        <v>808</v>
      </c>
      <c r="O348" s="3" t="s">
        <v>824</v>
      </c>
      <c r="Q348" s="86">
        <f>$ND$504</f>
        <v>2008.1</v>
      </c>
      <c r="R348" s="4"/>
      <c r="S348" s="5" t="s">
        <v>808</v>
      </c>
      <c r="T348" s="65" t="s">
        <v>2259</v>
      </c>
      <c r="V348" s="86">
        <f>$AFV$510</f>
        <v>1663.9</v>
      </c>
      <c r="W348" s="5" t="s">
        <v>808</v>
      </c>
      <c r="X348" s="3" t="s">
        <v>835</v>
      </c>
      <c r="Z348" s="86">
        <f>$NM$516</f>
        <v>1312.7999999999997</v>
      </c>
      <c r="AA348" s="4"/>
      <c r="AB348" s="5" t="s">
        <v>808</v>
      </c>
      <c r="AC348" s="65" t="s">
        <v>2281</v>
      </c>
      <c r="AE348" s="86">
        <f>$AGW$522</f>
        <v>1131.4000000000001</v>
      </c>
      <c r="AF348" s="5" t="s">
        <v>808</v>
      </c>
      <c r="AG348" s="87" t="s">
        <v>1836</v>
      </c>
      <c r="AI348" s="86">
        <f>$SR$528</f>
        <v>967.2</v>
      </c>
      <c r="AJ348" s="4"/>
      <c r="AK348" s="5" t="s">
        <v>808</v>
      </c>
      <c r="AL348" s="65" t="s">
        <v>2255</v>
      </c>
      <c r="AN348" s="86">
        <f>$ADT$534</f>
        <v>1050</v>
      </c>
      <c r="AO348" s="5" t="s">
        <v>808</v>
      </c>
      <c r="AP348" s="87" t="s">
        <v>1841</v>
      </c>
      <c r="AR348" s="86">
        <f>$RZ$540</f>
        <v>622.50000000000011</v>
      </c>
      <c r="AS348" s="4"/>
      <c r="AT348" s="5" t="s">
        <v>808</v>
      </c>
      <c r="AU348" s="3" t="s">
        <v>833</v>
      </c>
      <c r="AW348" s="86">
        <f>$JR$546</f>
        <v>726.69999999999993</v>
      </c>
      <c r="AX348" s="5" t="s">
        <v>808</v>
      </c>
      <c r="AY348" s="3" t="s">
        <v>156</v>
      </c>
      <c r="BA348" s="86">
        <f>$MC$552</f>
        <v>378</v>
      </c>
      <c r="BB348" s="4"/>
      <c r="BK348" s="4"/>
      <c r="BT348" s="4"/>
      <c r="CC348" s="4"/>
      <c r="CL348" s="4"/>
      <c r="CU348" s="4"/>
      <c r="DD348" s="4"/>
      <c r="DM348" s="4"/>
      <c r="DV348" s="4"/>
      <c r="EE348" s="4"/>
      <c r="EN348" s="4"/>
      <c r="EW348" s="4"/>
      <c r="FF348" s="4"/>
      <c r="FO348" s="4"/>
      <c r="FX348" s="4"/>
      <c r="GG348" s="4"/>
      <c r="GP348" s="4"/>
      <c r="GY348" s="4"/>
      <c r="HH348" s="4"/>
      <c r="JD348" s="53"/>
    </row>
    <row r="349" spans="1:264" s="3" customFormat="1">
      <c r="A349" s="5" t="s">
        <v>810</v>
      </c>
      <c r="B349" s="65" t="s">
        <v>2255</v>
      </c>
      <c r="D349" s="86">
        <f>$ADT$486</f>
        <v>6359.3</v>
      </c>
      <c r="E349" s="5" t="s">
        <v>810</v>
      </c>
      <c r="F349" s="65" t="s">
        <v>2252</v>
      </c>
      <c r="H349" s="86">
        <f>$AEL$492</f>
        <v>4251</v>
      </c>
      <c r="I349" s="4"/>
      <c r="J349" s="5" t="s">
        <v>810</v>
      </c>
      <c r="K349" s="3" t="s">
        <v>809</v>
      </c>
      <c r="M349" s="86">
        <f>$IZ$498</f>
        <v>1850.6000000000004</v>
      </c>
      <c r="N349" s="5" t="s">
        <v>810</v>
      </c>
      <c r="O349" s="65" t="s">
        <v>2543</v>
      </c>
      <c r="Q349" s="86">
        <f>$ADK$504</f>
        <v>1983.8</v>
      </c>
      <c r="R349" s="4"/>
      <c r="S349" s="5" t="s">
        <v>810</v>
      </c>
      <c r="T349" s="65" t="s">
        <v>2221</v>
      </c>
      <c r="V349" s="86">
        <f>$VU$510</f>
        <v>1747.3999999999999</v>
      </c>
      <c r="W349" s="5" t="s">
        <v>810</v>
      </c>
      <c r="X349" s="3" t="s">
        <v>162</v>
      </c>
      <c r="Z349" s="86">
        <f>$HP$516</f>
        <v>1312.5999999999997</v>
      </c>
      <c r="AA349" s="4"/>
      <c r="AB349" s="5" t="s">
        <v>810</v>
      </c>
      <c r="AC349" s="87" t="s">
        <v>1843</v>
      </c>
      <c r="AE349" s="86">
        <f>$PX$522</f>
        <v>1127.6000000000001</v>
      </c>
      <c r="AF349" s="5" t="s">
        <v>810</v>
      </c>
      <c r="AG349" s="65" t="s">
        <v>2543</v>
      </c>
      <c r="AI349" s="86">
        <f>$ADK$528</f>
        <v>1007</v>
      </c>
      <c r="AJ349" s="4"/>
      <c r="AK349" s="5" t="s">
        <v>810</v>
      </c>
      <c r="AL349" s="3" t="s">
        <v>154</v>
      </c>
      <c r="AN349" s="86">
        <f>$H$534</f>
        <v>1032.4000000000001</v>
      </c>
      <c r="AO349" s="5" t="s">
        <v>810</v>
      </c>
      <c r="AP349" s="3" t="s">
        <v>820</v>
      </c>
      <c r="AR349" s="86">
        <f>$GO$540</f>
        <v>599.70000000000005</v>
      </c>
      <c r="AS349" s="4"/>
      <c r="AT349" s="5" t="s">
        <v>810</v>
      </c>
      <c r="AU349" s="65" t="s">
        <v>2257</v>
      </c>
      <c r="AW349" s="86">
        <f>$AGN$546</f>
        <v>708.59999999999991</v>
      </c>
      <c r="AX349" s="5" t="s">
        <v>810</v>
      </c>
      <c r="AY349" s="87" t="s">
        <v>1841</v>
      </c>
      <c r="BA349" s="86">
        <f>$RZ$552</f>
        <v>373.8</v>
      </c>
      <c r="BB349" s="4"/>
      <c r="BK349" s="4"/>
      <c r="BT349" s="4"/>
      <c r="CC349" s="4"/>
      <c r="CL349" s="4"/>
      <c r="CU349" s="4"/>
      <c r="DD349" s="4"/>
      <c r="DM349" s="4"/>
      <c r="DV349" s="4"/>
      <c r="EE349" s="4"/>
      <c r="EN349" s="4"/>
      <c r="EW349" s="4"/>
      <c r="FF349" s="4"/>
      <c r="FO349" s="4"/>
      <c r="FX349" s="4"/>
      <c r="GG349" s="4"/>
      <c r="GP349" s="4"/>
      <c r="GY349" s="4"/>
      <c r="HH349" s="4"/>
      <c r="JD349" s="53"/>
    </row>
    <row r="350" spans="1:264" s="3" customFormat="1">
      <c r="A350" s="5" t="s">
        <v>816</v>
      </c>
      <c r="B350" s="3" t="s">
        <v>141</v>
      </c>
      <c r="D350" s="86">
        <f>$BA$486</f>
        <v>6345.9</v>
      </c>
      <c r="E350" s="5" t="s">
        <v>816</v>
      </c>
      <c r="F350" s="65" t="s">
        <v>2258</v>
      </c>
      <c r="H350" s="86">
        <f>$AFM$492</f>
        <v>4103.5</v>
      </c>
      <c r="I350" s="4"/>
      <c r="J350" s="5" t="s">
        <v>816</v>
      </c>
      <c r="K350" s="3" t="s">
        <v>162</v>
      </c>
      <c r="M350" s="86">
        <f>$HP$498</f>
        <v>1865.1</v>
      </c>
      <c r="N350" s="5" t="s">
        <v>816</v>
      </c>
      <c r="O350" s="87" t="s">
        <v>1835</v>
      </c>
      <c r="Q350" s="86">
        <f>$TJ$504</f>
        <v>2051.1</v>
      </c>
      <c r="R350" s="4"/>
      <c r="S350" s="5" t="s">
        <v>816</v>
      </c>
      <c r="T350" s="65" t="s">
        <v>2258</v>
      </c>
      <c r="V350" s="86">
        <f>$AFM$510</f>
        <v>1625</v>
      </c>
      <c r="W350" s="5" t="s">
        <v>816</v>
      </c>
      <c r="X350" s="87" t="s">
        <v>1833</v>
      </c>
      <c r="Z350" s="86">
        <f>$TA$516</f>
        <v>1291</v>
      </c>
      <c r="AA350" s="4"/>
      <c r="AB350" s="5" t="s">
        <v>816</v>
      </c>
      <c r="AC350" s="87" t="s">
        <v>1835</v>
      </c>
      <c r="AE350" s="86">
        <f>$TJ$522</f>
        <v>1126.9000000000001</v>
      </c>
      <c r="AF350" s="5" t="s">
        <v>816</v>
      </c>
      <c r="AG350" s="65" t="s">
        <v>2226</v>
      </c>
      <c r="AI350" s="86">
        <f>$XE$528</f>
        <v>993.19999999999993</v>
      </c>
      <c r="AJ350" s="4"/>
      <c r="AK350" s="5" t="s">
        <v>816</v>
      </c>
      <c r="AL350" s="65" t="s">
        <v>2221</v>
      </c>
      <c r="AN350" s="86">
        <f>$VU$534</f>
        <v>1021.5</v>
      </c>
      <c r="AO350" s="5" t="s">
        <v>816</v>
      </c>
      <c r="AP350" s="65" t="s">
        <v>2260</v>
      </c>
      <c r="AR350" s="86">
        <f>$AEC$540</f>
        <v>587.40000000000009</v>
      </c>
      <c r="AS350" s="4"/>
      <c r="AT350" s="5" t="s">
        <v>816</v>
      </c>
      <c r="AU350" s="65" t="s">
        <v>2253</v>
      </c>
      <c r="AW350" s="86">
        <f>$AEU$546</f>
        <v>692.6</v>
      </c>
      <c r="AX350" s="5" t="s">
        <v>816</v>
      </c>
      <c r="AY350" s="3" t="s">
        <v>842</v>
      </c>
      <c r="BA350" s="86">
        <f>$ML$552</f>
        <v>358.90000000000003</v>
      </c>
      <c r="BB350" s="4"/>
      <c r="BK350" s="4"/>
      <c r="BT350" s="4"/>
      <c r="CC350" s="4"/>
      <c r="CL350" s="4"/>
      <c r="CU350" s="4"/>
      <c r="DD350" s="4"/>
      <c r="DM350" s="4"/>
      <c r="DV350" s="4"/>
      <c r="EE350" s="4"/>
      <c r="EN350" s="4"/>
      <c r="EW350" s="4"/>
      <c r="FF350" s="4"/>
      <c r="FO350" s="4"/>
      <c r="FX350" s="4"/>
      <c r="GG350" s="4"/>
      <c r="GP350" s="4"/>
      <c r="GY350" s="4"/>
      <c r="HH350" s="4"/>
      <c r="JD350" s="53"/>
    </row>
    <row r="351" spans="1:264" s="3" customFormat="1">
      <c r="A351" s="5" t="s">
        <v>818</v>
      </c>
      <c r="B351" s="65" t="s">
        <v>2252</v>
      </c>
      <c r="D351" s="86">
        <f>$AEL$486</f>
        <v>6331.2000000000007</v>
      </c>
      <c r="E351" s="5" t="s">
        <v>818</v>
      </c>
      <c r="F351" s="65" t="s">
        <v>2236</v>
      </c>
      <c r="H351" s="86">
        <f>$WM$492</f>
        <v>4099.0000000000009</v>
      </c>
      <c r="I351" s="4"/>
      <c r="J351" s="5" t="s">
        <v>818</v>
      </c>
      <c r="K351" s="3" t="s">
        <v>826</v>
      </c>
      <c r="M351" s="86">
        <f>$ON$498</f>
        <v>1723.2</v>
      </c>
      <c r="N351" s="5" t="s">
        <v>818</v>
      </c>
      <c r="O351" s="87" t="s">
        <v>1843</v>
      </c>
      <c r="Q351" s="86">
        <f>$PX$504</f>
        <v>1979.5</v>
      </c>
      <c r="R351" s="4"/>
      <c r="S351" s="5" t="s">
        <v>818</v>
      </c>
      <c r="T351" s="65" t="s">
        <v>37</v>
      </c>
      <c r="V351" s="86">
        <f>$DL$510</f>
        <v>1616.1999999999998</v>
      </c>
      <c r="W351" s="5" t="s">
        <v>818</v>
      </c>
      <c r="X351" s="65" t="s">
        <v>2236</v>
      </c>
      <c r="Z351" s="86">
        <f>$WM$516</f>
        <v>1271.0999999999999</v>
      </c>
      <c r="AA351" s="4"/>
      <c r="AB351" s="5" t="s">
        <v>818</v>
      </c>
      <c r="AC351" s="3" t="s">
        <v>828</v>
      </c>
      <c r="AE351" s="86">
        <f>$JI$522</f>
        <v>1153</v>
      </c>
      <c r="AF351" s="5" t="s">
        <v>818</v>
      </c>
      <c r="AG351" s="87" t="s">
        <v>1823</v>
      </c>
      <c r="AI351" s="86">
        <f>$TS$528</f>
        <v>924.8</v>
      </c>
      <c r="AJ351" s="4"/>
      <c r="AK351" s="5" t="s">
        <v>818</v>
      </c>
      <c r="AL351" s="3" t="s">
        <v>871</v>
      </c>
      <c r="AN351" s="86">
        <f>$FW$534</f>
        <v>1002</v>
      </c>
      <c r="AO351" s="5" t="s">
        <v>818</v>
      </c>
      <c r="AP351" s="65" t="s">
        <v>2217</v>
      </c>
      <c r="AR351" s="86">
        <f>$YF$540</f>
        <v>577.09999999999991</v>
      </c>
      <c r="AS351" s="4"/>
      <c r="AT351" s="5" t="s">
        <v>818</v>
      </c>
      <c r="AU351" s="65" t="s">
        <v>23</v>
      </c>
      <c r="AW351" s="86">
        <f>$GF$546</f>
        <v>649.80000000000007</v>
      </c>
      <c r="AX351" s="5" t="s">
        <v>818</v>
      </c>
      <c r="AY351" s="3" t="s">
        <v>871</v>
      </c>
      <c r="BA351" s="86">
        <f>$FW$552</f>
        <v>344.3</v>
      </c>
      <c r="BB351" s="4"/>
      <c r="BK351" s="4"/>
      <c r="BT351" s="4"/>
      <c r="CC351" s="4"/>
      <c r="CL351" s="4"/>
      <c r="CU351" s="4"/>
      <c r="DD351" s="4"/>
      <c r="DM351" s="4"/>
      <c r="DV351" s="4"/>
      <c r="EE351" s="4"/>
      <c r="EN351" s="4"/>
      <c r="EW351" s="4"/>
      <c r="FF351" s="4"/>
      <c r="FO351" s="4"/>
      <c r="FX351" s="4"/>
      <c r="GG351" s="4"/>
      <c r="GP351" s="4"/>
      <c r="GY351" s="4"/>
      <c r="HH351" s="4"/>
      <c r="JD351" s="53"/>
    </row>
    <row r="352" spans="1:264" s="3" customFormat="1">
      <c r="A352" s="5" t="s">
        <v>821</v>
      </c>
      <c r="B352" s="65" t="s">
        <v>23</v>
      </c>
      <c r="D352" s="86">
        <f>$GF$486</f>
        <v>6315.9</v>
      </c>
      <c r="E352" s="5" t="s">
        <v>821</v>
      </c>
      <c r="F352" s="87" t="s">
        <v>1833</v>
      </c>
      <c r="H352" s="86">
        <f>$TA$492</f>
        <v>4100.3</v>
      </c>
      <c r="I352" s="4"/>
      <c r="J352" s="5" t="s">
        <v>821</v>
      </c>
      <c r="K352" s="87" t="s">
        <v>1841</v>
      </c>
      <c r="M352" s="86">
        <f>$RZ$498</f>
        <v>1721.8</v>
      </c>
      <c r="N352" s="5" t="s">
        <v>821</v>
      </c>
      <c r="O352" s="65" t="s">
        <v>2252</v>
      </c>
      <c r="Q352" s="86">
        <f>$AEL$504</f>
        <v>1972.3000000000002</v>
      </c>
      <c r="R352" s="4"/>
      <c r="S352" s="5" t="s">
        <v>821</v>
      </c>
      <c r="T352" s="3" t="s">
        <v>835</v>
      </c>
      <c r="V352" s="86">
        <f>$NM$510</f>
        <v>1615.3999999999999</v>
      </c>
      <c r="W352" s="5" t="s">
        <v>821</v>
      </c>
      <c r="X352" s="65" t="s">
        <v>2223</v>
      </c>
      <c r="Z352" s="86">
        <f>$VC$516</f>
        <v>1270.9000000000001</v>
      </c>
      <c r="AA352" s="4"/>
      <c r="AB352" s="5" t="s">
        <v>821</v>
      </c>
      <c r="AC352" s="3" t="s">
        <v>819</v>
      </c>
      <c r="AE352" s="86">
        <f>$IH$522</f>
        <v>1101.8999999999999</v>
      </c>
      <c r="AF352" s="5" t="s">
        <v>821</v>
      </c>
      <c r="AG352" s="87" t="s">
        <v>1833</v>
      </c>
      <c r="AI352" s="86">
        <f>$TA$528</f>
        <v>898.10000000000014</v>
      </c>
      <c r="AJ352" s="4"/>
      <c r="AK352" s="5" t="s">
        <v>821</v>
      </c>
      <c r="AL352" s="65" t="s">
        <v>37</v>
      </c>
      <c r="AN352" s="86">
        <f>$DL$534</f>
        <v>976.9</v>
      </c>
      <c r="AO352" s="5" t="s">
        <v>821</v>
      </c>
      <c r="AP352" s="3" t="s">
        <v>141</v>
      </c>
      <c r="AR352" s="86">
        <f>$BA$540</f>
        <v>575.89999999999986</v>
      </c>
      <c r="AS352" s="4"/>
      <c r="AT352" s="5" t="s">
        <v>821</v>
      </c>
      <c r="AU352" s="65" t="s">
        <v>11</v>
      </c>
      <c r="AW352" s="86">
        <f>$AI$546</f>
        <v>637.09999999999991</v>
      </c>
      <c r="AX352" s="5" t="s">
        <v>821</v>
      </c>
      <c r="AY352" s="87" t="s">
        <v>1840</v>
      </c>
      <c r="BA352" s="86">
        <f>$QY$552</f>
        <v>342.1</v>
      </c>
      <c r="BB352" s="4"/>
      <c r="BK352" s="4"/>
      <c r="BT352" s="4"/>
      <c r="CC352" s="4"/>
      <c r="CL352" s="4"/>
      <c r="CU352" s="4"/>
      <c r="DD352" s="4"/>
      <c r="DM352" s="4"/>
      <c r="DV352" s="4"/>
      <c r="EE352" s="4"/>
      <c r="EN352" s="4"/>
      <c r="EW352" s="4"/>
      <c r="FF352" s="4"/>
      <c r="FO352" s="4"/>
      <c r="FX352" s="4"/>
      <c r="GG352" s="4"/>
      <c r="GP352" s="4"/>
      <c r="GY352" s="4"/>
      <c r="HH352" s="4"/>
      <c r="JD352" s="53"/>
    </row>
    <row r="353" spans="1:264" s="3" customFormat="1">
      <c r="A353" s="5" t="s">
        <v>822</v>
      </c>
      <c r="B353" s="87" t="s">
        <v>1842</v>
      </c>
      <c r="D353" s="86">
        <f>$PO$486</f>
        <v>6302.7000000000007</v>
      </c>
      <c r="E353" s="5" t="s">
        <v>822</v>
      </c>
      <c r="F353" s="87" t="s">
        <v>1835</v>
      </c>
      <c r="H353" s="86">
        <f>$TJ$492</f>
        <v>4048.3</v>
      </c>
      <c r="I353" s="4"/>
      <c r="J353" s="5" t="s">
        <v>822</v>
      </c>
      <c r="K353" s="65" t="s">
        <v>2257</v>
      </c>
      <c r="M353" s="86">
        <f>$AGN$498</f>
        <v>1805.5000000000002</v>
      </c>
      <c r="N353" s="5" t="s">
        <v>822</v>
      </c>
      <c r="O353" s="3" t="s">
        <v>849</v>
      </c>
      <c r="Q353" s="86">
        <f>$GX$504</f>
        <v>1968.3</v>
      </c>
      <c r="R353" s="4"/>
      <c r="S353" s="5" t="s">
        <v>822</v>
      </c>
      <c r="T353" s="3" t="s">
        <v>850</v>
      </c>
      <c r="V353" s="86">
        <f>$EV$510</f>
        <v>1586.1</v>
      </c>
      <c r="W353" s="5" t="s">
        <v>822</v>
      </c>
      <c r="X353" s="65" t="s">
        <v>2254</v>
      </c>
      <c r="Z353" s="86">
        <f>$AGE$516</f>
        <v>1255.6000000000001</v>
      </c>
      <c r="AA353" s="4"/>
      <c r="AB353" s="5" t="s">
        <v>822</v>
      </c>
      <c r="AC353" s="3" t="s">
        <v>162</v>
      </c>
      <c r="AE353" s="86">
        <f>$HP$522</f>
        <v>1092</v>
      </c>
      <c r="AF353" s="5" t="s">
        <v>822</v>
      </c>
      <c r="AG353" s="65" t="s">
        <v>23</v>
      </c>
      <c r="AI353" s="86">
        <f>$GF$528</f>
        <v>887.5</v>
      </c>
      <c r="AJ353" s="4"/>
      <c r="AK353" s="5" t="s">
        <v>822</v>
      </c>
      <c r="AL353" s="65" t="s">
        <v>2259</v>
      </c>
      <c r="AN353" s="86">
        <f>$AFV$534</f>
        <v>954</v>
      </c>
      <c r="AO353" s="5" t="s">
        <v>822</v>
      </c>
      <c r="AP353" s="3" t="s">
        <v>828</v>
      </c>
      <c r="AR353" s="86">
        <f>$JI$540</f>
        <v>544.49999999999989</v>
      </c>
      <c r="AS353" s="4"/>
      <c r="AT353" s="5" t="s">
        <v>822</v>
      </c>
      <c r="AU353" s="65" t="s">
        <v>2226</v>
      </c>
      <c r="AW353" s="86">
        <f>$XE$546</f>
        <v>634.59999999999991</v>
      </c>
      <c r="AX353" s="5" t="s">
        <v>822</v>
      </c>
      <c r="AY353" t="s">
        <v>143</v>
      </c>
      <c r="BA353" s="86">
        <f>$DC$552</f>
        <v>325</v>
      </c>
      <c r="BB353" s="4"/>
      <c r="BK353" s="4"/>
      <c r="BT353" s="4"/>
      <c r="CC353" s="4"/>
      <c r="CL353" s="4"/>
      <c r="CU353" s="4"/>
      <c r="DD353" s="4"/>
      <c r="DM353" s="4"/>
      <c r="DV353" s="4"/>
      <c r="EE353" s="4"/>
      <c r="EN353" s="4"/>
      <c r="EW353" s="4"/>
      <c r="FF353" s="4"/>
      <c r="FO353" s="4"/>
      <c r="FX353" s="4"/>
      <c r="GG353" s="4"/>
      <c r="GP353" s="4"/>
      <c r="GY353" s="4"/>
      <c r="HH353" s="4"/>
      <c r="JD353" s="53"/>
    </row>
    <row r="354" spans="1:264" s="3" customFormat="1">
      <c r="A354" s="5" t="s">
        <v>825</v>
      </c>
      <c r="B354" s="3" t="s">
        <v>820</v>
      </c>
      <c r="D354" s="86">
        <f>$GO$486</f>
        <v>6302.7000000000007</v>
      </c>
      <c r="E354" s="5" t="s">
        <v>825</v>
      </c>
      <c r="F354" s="65" t="s">
        <v>11</v>
      </c>
      <c r="H354" s="86">
        <f>$AI$492</f>
        <v>4013.5</v>
      </c>
      <c r="I354" s="4"/>
      <c r="J354" s="5" t="s">
        <v>825</v>
      </c>
      <c r="K354" s="65" t="s">
        <v>2222</v>
      </c>
      <c r="M354" s="86">
        <f>$YO$498</f>
        <v>1695.7000000000003</v>
      </c>
      <c r="N354" s="5" t="s">
        <v>825</v>
      </c>
      <c r="O354" s="65" t="s">
        <v>2226</v>
      </c>
      <c r="Q354" s="86">
        <f>$XE$504</f>
        <v>1966.6999999999998</v>
      </c>
      <c r="R354" s="4"/>
      <c r="S354" s="5" t="s">
        <v>825</v>
      </c>
      <c r="T354" s="65" t="s">
        <v>2543</v>
      </c>
      <c r="V354" s="86">
        <f>$ADK$510</f>
        <v>1670.4</v>
      </c>
      <c r="W354" s="5" t="s">
        <v>825</v>
      </c>
      <c r="X354" s="87" t="s">
        <v>1840</v>
      </c>
      <c r="Z354" s="86">
        <f>$QY$516</f>
        <v>1253.3</v>
      </c>
      <c r="AA354" s="4"/>
      <c r="AB354" s="5" t="s">
        <v>825</v>
      </c>
      <c r="AC354" s="3" t="s">
        <v>859</v>
      </c>
      <c r="AE354" s="86">
        <f>$OE$522</f>
        <v>1091.8</v>
      </c>
      <c r="AF354" s="5" t="s">
        <v>825</v>
      </c>
      <c r="AG354" t="s">
        <v>21</v>
      </c>
      <c r="AI354" s="86">
        <f>$Z$528</f>
        <v>928.2</v>
      </c>
      <c r="AJ354" s="4"/>
      <c r="AK354" s="5" t="s">
        <v>825</v>
      </c>
      <c r="AL354" s="3" t="s">
        <v>153</v>
      </c>
      <c r="AN354" s="86">
        <f>$EM$534</f>
        <v>940.8</v>
      </c>
      <c r="AO354" s="5" t="s">
        <v>825</v>
      </c>
      <c r="AP354" s="87" t="s">
        <v>1835</v>
      </c>
      <c r="AR354" s="86">
        <f>$TJ$540</f>
        <v>541.4</v>
      </c>
      <c r="AS354" s="4"/>
      <c r="AT354" s="5" t="s">
        <v>825</v>
      </c>
      <c r="AU354" s="3" t="s">
        <v>861</v>
      </c>
      <c r="AW354" s="86">
        <f>$KA$546</f>
        <v>630.80000000000007</v>
      </c>
      <c r="AX354" s="5" t="s">
        <v>825</v>
      </c>
      <c r="AY354" t="s">
        <v>144</v>
      </c>
      <c r="BA354" s="86">
        <f>$KJ$552</f>
        <v>322.40000000000003</v>
      </c>
      <c r="BB354" s="4"/>
      <c r="BK354" s="4"/>
      <c r="BT354" s="4"/>
      <c r="CC354" s="4"/>
      <c r="CL354" s="4"/>
      <c r="CU354" s="4"/>
      <c r="DD354" s="4"/>
      <c r="DM354" s="4"/>
      <c r="DV354" s="4"/>
      <c r="EE354" s="4"/>
      <c r="EN354" s="4"/>
      <c r="EW354" s="4"/>
      <c r="FF354" s="4"/>
      <c r="FO354" s="4"/>
      <c r="FX354" s="4"/>
      <c r="GG354" s="4"/>
      <c r="GP354" s="4"/>
      <c r="GY354" s="4"/>
      <c r="HH354" s="4"/>
      <c r="JD354" s="53"/>
    </row>
    <row r="355" spans="1:264" s="3" customFormat="1">
      <c r="A355" s="5" t="s">
        <v>827</v>
      </c>
      <c r="B355" s="65" t="s">
        <v>2217</v>
      </c>
      <c r="D355" s="86">
        <f>$YF$486</f>
        <v>6302.7000000000007</v>
      </c>
      <c r="E355" s="5" t="s">
        <v>827</v>
      </c>
      <c r="F355" s="3" t="s">
        <v>809</v>
      </c>
      <c r="H355" s="86">
        <f>$IZ$492</f>
        <v>4036.1</v>
      </c>
      <c r="I355" s="4"/>
      <c r="J355" s="5" t="s">
        <v>827</v>
      </c>
      <c r="K355" s="65" t="s">
        <v>23</v>
      </c>
      <c r="M355" s="86">
        <f>$GF$498</f>
        <v>1695.6</v>
      </c>
      <c r="N355" s="5" t="s">
        <v>827</v>
      </c>
      <c r="O355" s="87" t="s">
        <v>1834</v>
      </c>
      <c r="Q355" s="86">
        <f>$QG$504</f>
        <v>2022.5</v>
      </c>
      <c r="R355" s="4"/>
      <c r="S355" s="5" t="s">
        <v>827</v>
      </c>
      <c r="T355" s="3" t="s">
        <v>834</v>
      </c>
      <c r="V355" s="86">
        <f>$KS$510</f>
        <v>1723.8999999999999</v>
      </c>
      <c r="W355" s="5" t="s">
        <v>827</v>
      </c>
      <c r="X355" s="87" t="s">
        <v>1834</v>
      </c>
      <c r="Z355" s="86">
        <f>$QG$516</f>
        <v>1224.5999999999999</v>
      </c>
      <c r="AA355" s="4"/>
      <c r="AB355" s="5" t="s">
        <v>827</v>
      </c>
      <c r="AC355" s="3" t="s">
        <v>804</v>
      </c>
      <c r="AE355" s="86">
        <f>$LT$522</f>
        <v>1065.4000000000001</v>
      </c>
      <c r="AF355" s="5" t="s">
        <v>827</v>
      </c>
      <c r="AG355" s="87" t="s">
        <v>1843</v>
      </c>
      <c r="AI355" s="86">
        <f>$PX$528</f>
        <v>855.49999999999989</v>
      </c>
      <c r="AJ355" s="4"/>
      <c r="AK355" s="5" t="s">
        <v>827</v>
      </c>
      <c r="AL355" s="87" t="s">
        <v>1833</v>
      </c>
      <c r="AN355" s="86">
        <f>$TA$534</f>
        <v>904.90000000000009</v>
      </c>
      <c r="AO355" s="5" t="s">
        <v>827</v>
      </c>
      <c r="AP355" s="3" t="s">
        <v>162</v>
      </c>
      <c r="AR355" s="86">
        <f>$HP$540</f>
        <v>540.9</v>
      </c>
      <c r="AS355" s="4"/>
      <c r="AT355" s="5" t="s">
        <v>827</v>
      </c>
      <c r="AU355" s="3" t="s">
        <v>859</v>
      </c>
      <c r="AW355" s="86">
        <f>$OE$546</f>
        <v>596.9</v>
      </c>
      <c r="AX355" s="5" t="s">
        <v>827</v>
      </c>
      <c r="AY355" s="65" t="s">
        <v>9</v>
      </c>
      <c r="BA355" s="86">
        <f>$DU$552</f>
        <v>314.89999999999998</v>
      </c>
      <c r="BB355" s="4"/>
      <c r="BK355" s="4"/>
      <c r="BT355" s="4"/>
      <c r="CC355" s="4"/>
      <c r="CL355" s="4"/>
      <c r="CU355" s="4"/>
      <c r="DD355" s="4"/>
      <c r="DM355" s="4"/>
      <c r="DV355" s="4"/>
      <c r="EE355" s="4"/>
      <c r="EN355" s="4"/>
      <c r="EW355" s="4"/>
      <c r="FF355" s="4"/>
      <c r="FO355" s="4"/>
      <c r="FX355" s="4"/>
      <c r="GG355" s="4"/>
      <c r="GP355" s="4"/>
      <c r="GY355" s="4"/>
      <c r="HH355" s="4"/>
      <c r="JD355" s="53"/>
    </row>
    <row r="356" spans="1:264" s="3" customFormat="1">
      <c r="A356" s="5" t="s">
        <v>832</v>
      </c>
      <c r="B356" s="3" t="s">
        <v>833</v>
      </c>
      <c r="D356" s="86">
        <f>$JR$486</f>
        <v>6293.6</v>
      </c>
      <c r="E356" s="5" t="s">
        <v>832</v>
      </c>
      <c r="F356" s="3" t="s">
        <v>804</v>
      </c>
      <c r="H356" s="86">
        <f>$LT$492</f>
        <v>4021.7999999999997</v>
      </c>
      <c r="I356" s="4"/>
      <c r="J356" s="5" t="s">
        <v>832</v>
      </c>
      <c r="K356" s="3" t="s">
        <v>854</v>
      </c>
      <c r="M356" s="86">
        <f>$IQ$498</f>
        <v>1927.4</v>
      </c>
      <c r="N356" s="5" t="s">
        <v>832</v>
      </c>
      <c r="O356" s="65" t="s">
        <v>1</v>
      </c>
      <c r="Q356" s="86">
        <f>$MU$504</f>
        <v>1948.6</v>
      </c>
      <c r="R356" s="4"/>
      <c r="S356" s="5" t="s">
        <v>832</v>
      </c>
      <c r="T356" s="87" t="s">
        <v>1828</v>
      </c>
      <c r="V356" s="86">
        <f>$PF$510</f>
        <v>1729.5</v>
      </c>
      <c r="W356" s="5" t="s">
        <v>832</v>
      </c>
      <c r="X356" s="3" t="s">
        <v>820</v>
      </c>
      <c r="Z356" s="86">
        <f>$GO$516</f>
        <v>1271.8</v>
      </c>
      <c r="AA356" s="4"/>
      <c r="AB356" s="5" t="s">
        <v>832</v>
      </c>
      <c r="AC356" s="87" t="s">
        <v>1840</v>
      </c>
      <c r="AE356" s="86">
        <f>$QY$522</f>
        <v>1060.5</v>
      </c>
      <c r="AF356" s="5" t="s">
        <v>832</v>
      </c>
      <c r="AG356" s="3" t="s">
        <v>835</v>
      </c>
      <c r="AI356" s="86">
        <f>$NM$528</f>
        <v>839</v>
      </c>
      <c r="AJ356" s="4"/>
      <c r="AK356" s="5" t="s">
        <v>832</v>
      </c>
      <c r="AL356" s="65" t="s">
        <v>2224</v>
      </c>
      <c r="AN356" s="86">
        <f>$WV$534</f>
        <v>900.8</v>
      </c>
      <c r="AO356" s="5" t="s">
        <v>832</v>
      </c>
      <c r="AP356" s="65" t="s">
        <v>2224</v>
      </c>
      <c r="AR356" s="86">
        <f>$WV$540</f>
        <v>530.69999999999993</v>
      </c>
      <c r="AS356" s="4"/>
      <c r="AT356" s="5" t="s">
        <v>832</v>
      </c>
      <c r="AU356" t="s">
        <v>142</v>
      </c>
      <c r="AW356" s="86">
        <f>$BS$546</f>
        <v>595.6</v>
      </c>
      <c r="AX356" s="5" t="s">
        <v>832</v>
      </c>
      <c r="AY356" s="3" t="s">
        <v>834</v>
      </c>
      <c r="BA356" s="86">
        <f>$KS$552</f>
        <v>312.59999999999997</v>
      </c>
      <c r="BB356" s="4"/>
      <c r="BK356" s="4"/>
      <c r="BT356" s="4"/>
      <c r="CC356" s="4"/>
      <c r="CL356" s="4"/>
      <c r="CU356" s="4"/>
      <c r="DD356" s="4"/>
      <c r="DM356" s="4"/>
      <c r="DV356" s="4"/>
      <c r="EE356" s="4"/>
      <c r="EN356" s="4"/>
      <c r="EW356" s="4"/>
      <c r="FF356" s="4"/>
      <c r="FO356" s="4"/>
      <c r="FX356" s="4"/>
      <c r="GG356" s="4"/>
      <c r="GP356" s="4"/>
      <c r="GY356" s="4"/>
      <c r="HH356" s="4"/>
      <c r="JD356" s="53"/>
    </row>
    <row r="357" spans="1:264" s="3" customFormat="1">
      <c r="A357" s="5" t="s">
        <v>836</v>
      </c>
      <c r="B357" s="65" t="s">
        <v>2224</v>
      </c>
      <c r="D357" s="86">
        <f>$WV$486</f>
        <v>6266.3</v>
      </c>
      <c r="E357" s="5" t="s">
        <v>836</v>
      </c>
      <c r="F357" s="87" t="s">
        <v>1840</v>
      </c>
      <c r="H357" s="86">
        <f>$QY$492</f>
        <v>3981.6</v>
      </c>
      <c r="I357" s="4"/>
      <c r="J357" s="5" t="s">
        <v>836</v>
      </c>
      <c r="K357" s="3" t="s">
        <v>835</v>
      </c>
      <c r="M357" s="86">
        <f>$NM$498</f>
        <v>1779.8</v>
      </c>
      <c r="N357" s="5" t="s">
        <v>836</v>
      </c>
      <c r="O357" s="65" t="s">
        <v>2236</v>
      </c>
      <c r="Q357" s="86">
        <f>$WM$504</f>
        <v>1946.4</v>
      </c>
      <c r="R357" s="4"/>
      <c r="S357" s="5" t="s">
        <v>836</v>
      </c>
      <c r="T357" s="65" t="s">
        <v>17</v>
      </c>
      <c r="V357" s="86">
        <f>$AR$510</f>
        <v>1516</v>
      </c>
      <c r="W357" s="5" t="s">
        <v>836</v>
      </c>
      <c r="X357" s="65" t="s">
        <v>25</v>
      </c>
      <c r="Z357" s="86">
        <f>$CK$516</f>
        <v>1216.1999999999998</v>
      </c>
      <c r="AA357" s="4"/>
      <c r="AB357" s="5" t="s">
        <v>836</v>
      </c>
      <c r="AC357" t="s">
        <v>143</v>
      </c>
      <c r="AE357" s="86">
        <f>$DC$522</f>
        <v>1058.3</v>
      </c>
      <c r="AF357" s="5" t="s">
        <v>836</v>
      </c>
      <c r="AG357" s="65" t="s">
        <v>2221</v>
      </c>
      <c r="AI357" s="86">
        <f>$VU$528</f>
        <v>838.5</v>
      </c>
      <c r="AJ357" s="4"/>
      <c r="AK357" s="5" t="s">
        <v>836</v>
      </c>
      <c r="AL357" s="3" t="s">
        <v>156</v>
      </c>
      <c r="AN357" s="86">
        <f>$MC$534</f>
        <v>881.1</v>
      </c>
      <c r="AO357" s="5" t="s">
        <v>836</v>
      </c>
      <c r="AP357" t="s">
        <v>142</v>
      </c>
      <c r="AR357" s="86">
        <f>$BS$540</f>
        <v>482.29999999999995</v>
      </c>
      <c r="AS357" s="4"/>
      <c r="AT357" s="5" t="s">
        <v>836</v>
      </c>
      <c r="AU357" s="3" t="s">
        <v>804</v>
      </c>
      <c r="AW357" s="86">
        <f>$LT$546</f>
        <v>568.29999999999995</v>
      </c>
      <c r="AX357" s="5" t="s">
        <v>836</v>
      </c>
      <c r="AY357" s="87" t="s">
        <v>1833</v>
      </c>
      <c r="BA357" s="86">
        <f>$TA$552</f>
        <v>308.20000000000005</v>
      </c>
      <c r="BB357" s="4"/>
      <c r="BK357" s="4"/>
      <c r="BT357" s="4"/>
      <c r="CC357" s="4"/>
      <c r="CL357" s="4"/>
      <c r="CU357" s="4"/>
      <c r="DD357" s="4"/>
      <c r="DM357" s="4"/>
      <c r="DV357" s="4"/>
      <c r="EE357" s="4"/>
      <c r="EN357" s="4"/>
      <c r="EW357" s="4"/>
      <c r="FF357" s="4"/>
      <c r="FO357" s="4"/>
      <c r="FX357" s="4"/>
      <c r="GG357" s="4"/>
      <c r="GP357" s="4"/>
      <c r="GY357" s="4"/>
      <c r="HH357" s="4"/>
      <c r="JD357" s="53"/>
    </row>
    <row r="358" spans="1:264" s="3" customFormat="1">
      <c r="A358" s="5" t="s">
        <v>837</v>
      </c>
      <c r="B358" s="65" t="s">
        <v>2254</v>
      </c>
      <c r="D358" s="86">
        <f>$AGE$486</f>
        <v>6249.9</v>
      </c>
      <c r="E358" s="5" t="s">
        <v>837</v>
      </c>
      <c r="F358" s="65" t="s">
        <v>2224</v>
      </c>
      <c r="H358" s="86">
        <f>$WV$492</f>
        <v>4010.9</v>
      </c>
      <c r="I358" s="4"/>
      <c r="J358" s="5" t="s">
        <v>837</v>
      </c>
      <c r="K358" s="87" t="s">
        <v>1837</v>
      </c>
      <c r="M358" s="86">
        <f>$RH$498</f>
        <v>1658.6</v>
      </c>
      <c r="N358" s="5" t="s">
        <v>837</v>
      </c>
      <c r="O358" s="3" t="s">
        <v>826</v>
      </c>
      <c r="Q358" s="86">
        <f>$ON$504</f>
        <v>2009.2</v>
      </c>
      <c r="R358" s="4"/>
      <c r="S358" s="5" t="s">
        <v>837</v>
      </c>
      <c r="T358" s="87" t="s">
        <v>1823</v>
      </c>
      <c r="V358" s="86">
        <f>$TS$510</f>
        <v>1497.8000000000002</v>
      </c>
      <c r="W358" s="5" t="s">
        <v>837</v>
      </c>
      <c r="X358" s="3" t="s">
        <v>141</v>
      </c>
      <c r="Z358" s="86">
        <f>$BA$516</f>
        <v>1215.3</v>
      </c>
      <c r="AA358" s="4"/>
      <c r="AB358" s="5" t="s">
        <v>837</v>
      </c>
      <c r="AC358" s="87" t="s">
        <v>1828</v>
      </c>
      <c r="AE358" s="86">
        <f>$PF$522</f>
        <v>1018.0999999999999</v>
      </c>
      <c r="AF358" s="5" t="s">
        <v>837</v>
      </c>
      <c r="AG358" s="3" t="s">
        <v>849</v>
      </c>
      <c r="AI358" s="86">
        <f>$GX$528</f>
        <v>851.8</v>
      </c>
      <c r="AJ358" s="4"/>
      <c r="AK358" s="5" t="s">
        <v>837</v>
      </c>
      <c r="AL358" s="87" t="s">
        <v>1834</v>
      </c>
      <c r="AN358" s="86">
        <f>$QG$534</f>
        <v>834.7</v>
      </c>
      <c r="AO358" s="5" t="s">
        <v>837</v>
      </c>
      <c r="AP358" s="65" t="s">
        <v>31</v>
      </c>
      <c r="AR358" s="86">
        <f>$Q$540</f>
        <v>477.90000000000003</v>
      </c>
      <c r="AS358" s="4"/>
      <c r="AT358" s="5" t="s">
        <v>837</v>
      </c>
      <c r="AU358" s="65" t="s">
        <v>2225</v>
      </c>
      <c r="AW358" s="86">
        <f>$XW$546</f>
        <v>540.4</v>
      </c>
      <c r="AX358" s="5" t="s">
        <v>837</v>
      </c>
      <c r="AY358" t="s">
        <v>142</v>
      </c>
      <c r="BA358" s="86">
        <f>$BS$552</f>
        <v>306.60000000000002</v>
      </c>
      <c r="BB358" s="4"/>
      <c r="BK358" s="4"/>
      <c r="BT358" s="4"/>
      <c r="CC358" s="4"/>
      <c r="CL358" s="4"/>
      <c r="CU358" s="4"/>
      <c r="DD358" s="4"/>
      <c r="DM358" s="4"/>
      <c r="DV358" s="4"/>
      <c r="EE358" s="4"/>
      <c r="EN358" s="4"/>
      <c r="EW358" s="4"/>
      <c r="FF358" s="4"/>
      <c r="FO358" s="4"/>
      <c r="FX358" s="4"/>
      <c r="GG358" s="4"/>
      <c r="GP358" s="4"/>
      <c r="GY358" s="4"/>
      <c r="HH358" s="4"/>
      <c r="JD358" s="53"/>
    </row>
    <row r="359" spans="1:264" s="3" customFormat="1">
      <c r="A359" s="5" t="s">
        <v>838</v>
      </c>
      <c r="B359" s="65" t="s">
        <v>2258</v>
      </c>
      <c r="D359" s="86">
        <f>$AFM$486</f>
        <v>6277.5</v>
      </c>
      <c r="E359" s="5" t="s">
        <v>838</v>
      </c>
      <c r="F359" s="87" t="s">
        <v>1836</v>
      </c>
      <c r="H359" s="86">
        <f>$SR$492</f>
        <v>3950.5</v>
      </c>
      <c r="I359" s="4"/>
      <c r="J359" s="5" t="s">
        <v>838</v>
      </c>
      <c r="K359" s="3" t="s">
        <v>805</v>
      </c>
      <c r="M359" s="86">
        <f>$OW$498</f>
        <v>1762</v>
      </c>
      <c r="N359" s="5" t="s">
        <v>838</v>
      </c>
      <c r="O359" s="65" t="s">
        <v>33</v>
      </c>
      <c r="Q359" s="86">
        <f>$CB$504</f>
        <v>1928.8999999999999</v>
      </c>
      <c r="R359" s="4"/>
      <c r="S359" s="5" t="s">
        <v>838</v>
      </c>
      <c r="T359" t="s">
        <v>144</v>
      </c>
      <c r="V359" s="86">
        <f>$KJ$510</f>
        <v>1698.7</v>
      </c>
      <c r="W359" s="5" t="s">
        <v>838</v>
      </c>
      <c r="X359" s="3" t="s">
        <v>859</v>
      </c>
      <c r="Z359" s="86">
        <f>$OE$516</f>
        <v>1201.8999999999999</v>
      </c>
      <c r="AA359" s="4"/>
      <c r="AB359" s="5" t="s">
        <v>838</v>
      </c>
      <c r="AC359" s="65" t="s">
        <v>2217</v>
      </c>
      <c r="AE359" s="86">
        <f>$YF$522</f>
        <v>1008.8</v>
      </c>
      <c r="AF359" s="5" t="s">
        <v>838</v>
      </c>
      <c r="AG359" s="3" t="s">
        <v>867</v>
      </c>
      <c r="AI359" s="86">
        <f>$HY$528</f>
        <v>754.99999999999989</v>
      </c>
      <c r="AJ359" s="4"/>
      <c r="AK359" s="5" t="s">
        <v>838</v>
      </c>
      <c r="AL359" s="65" t="s">
        <v>2218</v>
      </c>
      <c r="AN359" s="86">
        <f>$ZP$534</f>
        <v>810.10000000000014</v>
      </c>
      <c r="AO359" s="5" t="s">
        <v>838</v>
      </c>
      <c r="AP359" s="3" t="s">
        <v>805</v>
      </c>
      <c r="AR359" s="86">
        <f>$OW$540</f>
        <v>474.30000000000007</v>
      </c>
      <c r="AS359" s="4"/>
      <c r="AT359" s="5" t="s">
        <v>838</v>
      </c>
      <c r="AU359" s="65" t="s">
        <v>17</v>
      </c>
      <c r="AW359" s="86">
        <f>$AR$546</f>
        <v>514.1</v>
      </c>
      <c r="AX359" s="5" t="s">
        <v>838</v>
      </c>
      <c r="AY359" s="65" t="s">
        <v>2258</v>
      </c>
      <c r="BA359" s="86">
        <f>$AFM$552</f>
        <v>283.39999999999998</v>
      </c>
      <c r="BB359" s="4"/>
      <c r="BK359" s="4"/>
      <c r="BT359" s="4"/>
      <c r="CC359" s="4"/>
      <c r="CL359" s="4"/>
      <c r="CU359" s="4"/>
      <c r="DD359" s="4"/>
      <c r="DM359" s="4"/>
      <c r="DV359" s="4"/>
      <c r="EE359" s="4"/>
      <c r="EN359" s="4"/>
      <c r="EW359" s="4"/>
      <c r="FF359" s="4"/>
      <c r="FO359" s="4"/>
      <c r="FX359" s="4"/>
      <c r="GG359" s="4"/>
      <c r="GP359" s="4"/>
      <c r="GY359" s="4"/>
      <c r="HH359" s="4"/>
      <c r="JD359" s="53"/>
    </row>
    <row r="360" spans="1:264" s="3" customFormat="1">
      <c r="A360" s="5" t="s">
        <v>844</v>
      </c>
      <c r="B360" s="3" t="s">
        <v>859</v>
      </c>
      <c r="D360" s="86">
        <f>$OE$486</f>
        <v>6223.9</v>
      </c>
      <c r="E360" s="5" t="s">
        <v>844</v>
      </c>
      <c r="F360" s="65" t="s">
        <v>23</v>
      </c>
      <c r="H360" s="86">
        <f>$GF$492</f>
        <v>3853.5</v>
      </c>
      <c r="I360" s="4"/>
      <c r="J360" s="5" t="s">
        <v>844</v>
      </c>
      <c r="K360" s="3" t="s">
        <v>799</v>
      </c>
      <c r="M360" s="86">
        <f>$QP$498</f>
        <v>1756</v>
      </c>
      <c r="N360" s="5" t="s">
        <v>844</v>
      </c>
      <c r="O360" s="3" t="s">
        <v>153</v>
      </c>
      <c r="Q360" s="86">
        <f>$EM$504</f>
        <v>1919.8</v>
      </c>
      <c r="R360" s="4"/>
      <c r="S360" s="5" t="s">
        <v>844</v>
      </c>
      <c r="T360" s="3" t="s">
        <v>861</v>
      </c>
      <c r="V360" s="86">
        <f>$KA$510</f>
        <v>1459.8000000000002</v>
      </c>
      <c r="W360" s="5" t="s">
        <v>844</v>
      </c>
      <c r="X360" s="3" t="s">
        <v>799</v>
      </c>
      <c r="Z360" s="86">
        <f>$QP$516</f>
        <v>1199.8</v>
      </c>
      <c r="AA360" s="4"/>
      <c r="AB360" s="5" t="s">
        <v>844</v>
      </c>
      <c r="AC360" s="65" t="s">
        <v>2257</v>
      </c>
      <c r="AE360" s="86">
        <f>$AGN$522</f>
        <v>989.09999999999991</v>
      </c>
      <c r="AF360" s="5" t="s">
        <v>844</v>
      </c>
      <c r="AG360" s="87" t="s">
        <v>1834</v>
      </c>
      <c r="AI360" s="86">
        <f>$QG$528</f>
        <v>786.6</v>
      </c>
      <c r="AJ360" s="4"/>
      <c r="AK360" s="5" t="s">
        <v>844</v>
      </c>
      <c r="AL360" s="65" t="s">
        <v>2281</v>
      </c>
      <c r="AN360" s="86">
        <f>$AGW$534</f>
        <v>799.4</v>
      </c>
      <c r="AO360" s="5" t="s">
        <v>844</v>
      </c>
      <c r="AP360" s="3" t="s">
        <v>819</v>
      </c>
      <c r="AR360" s="86">
        <f>$IH$540</f>
        <v>435.70000000000005</v>
      </c>
      <c r="AS360" s="4"/>
      <c r="AT360" s="5" t="s">
        <v>844</v>
      </c>
      <c r="AU360" s="3" t="s">
        <v>162</v>
      </c>
      <c r="AW360" s="86">
        <f>$HP$546</f>
        <v>436.40000000000003</v>
      </c>
      <c r="AX360" s="5" t="s">
        <v>844</v>
      </c>
      <c r="AY360" s="65" t="s">
        <v>13</v>
      </c>
      <c r="BA360" s="86">
        <f>$LK$552</f>
        <v>272.20000000000005</v>
      </c>
      <c r="BB360" s="4"/>
      <c r="BK360" s="4"/>
      <c r="BT360" s="4"/>
      <c r="CC360" s="4"/>
      <c r="CL360" s="4"/>
      <c r="CU360" s="4"/>
      <c r="DD360" s="4"/>
      <c r="DM360" s="4"/>
      <c r="DV360" s="4"/>
      <c r="EE360" s="4"/>
      <c r="EN360" s="4"/>
      <c r="EW360" s="4"/>
      <c r="FF360" s="4"/>
      <c r="FO360" s="4"/>
      <c r="FX360" s="4"/>
      <c r="GG360" s="4"/>
      <c r="GP360" s="4"/>
      <c r="GY360" s="4"/>
      <c r="HH360" s="4"/>
      <c r="JD360" s="53"/>
    </row>
    <row r="361" spans="1:264" s="3" customFormat="1">
      <c r="A361" s="5" t="s">
        <v>852</v>
      </c>
      <c r="B361" s="3" t="s">
        <v>819</v>
      </c>
      <c r="D361" s="86">
        <f>$IH$486</f>
        <v>6223.2000000000007</v>
      </c>
      <c r="E361" s="5" t="s">
        <v>852</v>
      </c>
      <c r="F361" s="65" t="s">
        <v>2256</v>
      </c>
      <c r="H361" s="86">
        <f>$AFD$492</f>
        <v>3700.5</v>
      </c>
      <c r="I361" s="4"/>
      <c r="J361" s="5" t="s">
        <v>852</v>
      </c>
      <c r="K361" s="65" t="s">
        <v>2224</v>
      </c>
      <c r="M361" s="86">
        <f>$WV$498</f>
        <v>1631.8</v>
      </c>
      <c r="N361" s="5" t="s">
        <v>852</v>
      </c>
      <c r="O361" s="65" t="s">
        <v>23</v>
      </c>
      <c r="Q361" s="86">
        <f>$GF$504</f>
        <v>1912.1000000000001</v>
      </c>
      <c r="R361" s="4"/>
      <c r="S361" s="5" t="s">
        <v>852</v>
      </c>
      <c r="T361" s="65" t="s">
        <v>2255</v>
      </c>
      <c r="V361" s="86">
        <f>$ADT$510</f>
        <v>1463</v>
      </c>
      <c r="W361" s="5" t="s">
        <v>852</v>
      </c>
      <c r="X361" s="65" t="s">
        <v>39</v>
      </c>
      <c r="Z361" s="86">
        <f>$CT$516</f>
        <v>1247.6000000000001</v>
      </c>
      <c r="AA361" s="4"/>
      <c r="AB361" s="5" t="s">
        <v>852</v>
      </c>
      <c r="AC361" s="3" t="s">
        <v>842</v>
      </c>
      <c r="AE361" s="86">
        <f>$ML$522</f>
        <v>975.8</v>
      </c>
      <c r="AF361" s="5" t="s">
        <v>852</v>
      </c>
      <c r="AG361" s="65" t="s">
        <v>31</v>
      </c>
      <c r="AI361" s="86">
        <f>$Q$528</f>
        <v>744.10000000000014</v>
      </c>
      <c r="AJ361" s="4"/>
      <c r="AK361" s="5" t="s">
        <v>852</v>
      </c>
      <c r="AL361" s="3" t="s">
        <v>828</v>
      </c>
      <c r="AN361" s="86">
        <f>$JI$534</f>
        <v>772.2</v>
      </c>
      <c r="AO361" s="5" t="s">
        <v>852</v>
      </c>
      <c r="AP361" s="3" t="s">
        <v>834</v>
      </c>
      <c r="AR361" s="86">
        <f>$KS$540</f>
        <v>441.4</v>
      </c>
      <c r="AS361" s="4"/>
      <c r="AT361" s="5" t="s">
        <v>852</v>
      </c>
      <c r="AU361" s="65" t="s">
        <v>2259</v>
      </c>
      <c r="AW361" s="86">
        <f>$AFV$546</f>
        <v>432.79999999999995</v>
      </c>
      <c r="AX361" s="5" t="s">
        <v>852</v>
      </c>
      <c r="AY361" s="65" t="s">
        <v>2257</v>
      </c>
      <c r="BA361" s="86">
        <f>$AGN$552</f>
        <v>247.70000000000002</v>
      </c>
      <c r="BB361" s="4"/>
      <c r="BK361" s="4"/>
      <c r="BT361" s="4"/>
      <c r="CC361" s="4"/>
      <c r="CL361" s="4"/>
      <c r="CU361" s="4"/>
      <c r="DD361" s="4"/>
      <c r="DM361" s="4"/>
      <c r="DV361" s="4"/>
      <c r="EE361" s="4"/>
      <c r="EN361" s="4"/>
      <c r="EW361" s="4"/>
      <c r="FF361" s="4"/>
      <c r="FO361" s="4"/>
      <c r="FX361" s="4"/>
      <c r="GG361" s="4"/>
      <c r="GP361" s="4"/>
      <c r="GY361" s="4"/>
      <c r="HH361" s="4"/>
      <c r="JD361" s="53"/>
    </row>
    <row r="362" spans="1:264" s="3" customFormat="1">
      <c r="A362" s="5" t="s">
        <v>856</v>
      </c>
      <c r="B362" s="3" t="s">
        <v>153</v>
      </c>
      <c r="D362" s="86">
        <f>$EM$486</f>
        <v>6215.5</v>
      </c>
      <c r="E362" s="5" t="s">
        <v>856</v>
      </c>
      <c r="F362" s="3" t="s">
        <v>819</v>
      </c>
      <c r="H362" s="86">
        <f>$IH$492</f>
        <v>3827.9</v>
      </c>
      <c r="I362" s="4"/>
      <c r="J362" s="5" t="s">
        <v>856</v>
      </c>
      <c r="K362" s="65" t="s">
        <v>2226</v>
      </c>
      <c r="M362" s="86">
        <f>$XE$498</f>
        <v>1625.5</v>
      </c>
      <c r="N362" s="5" t="s">
        <v>856</v>
      </c>
      <c r="O362" s="87" t="s">
        <v>1833</v>
      </c>
      <c r="Q362" s="86">
        <f>$TA$504</f>
        <v>1915.8</v>
      </c>
      <c r="R362" s="4"/>
      <c r="S362" s="5" t="s">
        <v>856</v>
      </c>
      <c r="T362" s="65" t="s">
        <v>2257</v>
      </c>
      <c r="V362" s="86">
        <f>$AGN$510</f>
        <v>1639.6</v>
      </c>
      <c r="W362" s="5" t="s">
        <v>856</v>
      </c>
      <c r="X362" s="87" t="s">
        <v>1843</v>
      </c>
      <c r="Z362" s="86">
        <f>$PX$516</f>
        <v>1191.0999999999999</v>
      </c>
      <c r="AA362" s="4"/>
      <c r="AB362" s="5" t="s">
        <v>856</v>
      </c>
      <c r="AC362" s="65" t="s">
        <v>31</v>
      </c>
      <c r="AE362" s="86">
        <f>$Q$522</f>
        <v>973.19999999999993</v>
      </c>
      <c r="AF362" s="5" t="s">
        <v>856</v>
      </c>
      <c r="AG362" s="87" t="s">
        <v>1838</v>
      </c>
      <c r="AI362" s="86">
        <f>$SI$528</f>
        <v>791.7</v>
      </c>
      <c r="AJ362" s="4"/>
      <c r="AK362" s="5" t="s">
        <v>856</v>
      </c>
      <c r="AL362" s="65" t="s">
        <v>2252</v>
      </c>
      <c r="AN362" s="86">
        <f>$AEL$534</f>
        <v>755</v>
      </c>
      <c r="AO362" s="5" t="s">
        <v>856</v>
      </c>
      <c r="AP362" s="87" t="s">
        <v>1825</v>
      </c>
      <c r="AR362" s="86">
        <f>$UK$540</f>
        <v>444.7</v>
      </c>
      <c r="AS362" s="4"/>
      <c r="AT362" s="5" t="s">
        <v>856</v>
      </c>
      <c r="AU362" s="65" t="s">
        <v>2217</v>
      </c>
      <c r="AW362" s="86">
        <f>$YF$546</f>
        <v>428.1</v>
      </c>
      <c r="AX362" s="5" t="s">
        <v>856</v>
      </c>
      <c r="AY362" s="3" t="s">
        <v>809</v>
      </c>
      <c r="BA362" s="86">
        <f>$IZ$552</f>
        <v>245.4</v>
      </c>
      <c r="BB362" s="4"/>
      <c r="BK362" s="4"/>
      <c r="BT362" s="4"/>
      <c r="CC362" s="4"/>
      <c r="CL362" s="4"/>
      <c r="CU362" s="4"/>
      <c r="DD362" s="4"/>
      <c r="DM362" s="4"/>
      <c r="DV362" s="4"/>
      <c r="EE362" s="4"/>
      <c r="EN362" s="4"/>
      <c r="EW362" s="4"/>
      <c r="FF362" s="4"/>
      <c r="FO362" s="4"/>
      <c r="FX362" s="4"/>
      <c r="GG362" s="4"/>
      <c r="GP362" s="4"/>
      <c r="GY362" s="4"/>
      <c r="HH362" s="4"/>
      <c r="JD362" s="53"/>
    </row>
    <row r="363" spans="1:264" s="3" customFormat="1">
      <c r="A363" s="5" t="s">
        <v>857</v>
      </c>
      <c r="B363" s="3" t="s">
        <v>853</v>
      </c>
      <c r="D363" s="86">
        <f>$NV$486</f>
        <v>6143.3</v>
      </c>
      <c r="E363" s="5" t="s">
        <v>857</v>
      </c>
      <c r="F363" s="65" t="s">
        <v>2225</v>
      </c>
      <c r="H363" s="86">
        <f>$XW$492</f>
        <v>3796.8999999999996</v>
      </c>
      <c r="I363" s="4"/>
      <c r="J363" s="5" t="s">
        <v>857</v>
      </c>
      <c r="K363" t="s">
        <v>142</v>
      </c>
      <c r="M363" s="86">
        <f>$BS$498</f>
        <v>1821.5</v>
      </c>
      <c r="N363" s="5" t="s">
        <v>857</v>
      </c>
      <c r="O363" s="65" t="s">
        <v>37</v>
      </c>
      <c r="Q363" s="86">
        <f>$DL$504</f>
        <v>1902.6</v>
      </c>
      <c r="R363" s="4"/>
      <c r="S363" s="5" t="s">
        <v>857</v>
      </c>
      <c r="T363" s="87" t="s">
        <v>1825</v>
      </c>
      <c r="V363" s="86">
        <f>$UK$510</f>
        <v>1797.3000000000002</v>
      </c>
      <c r="W363" s="5" t="s">
        <v>857</v>
      </c>
      <c r="X363" s="65" t="s">
        <v>2256</v>
      </c>
      <c r="Z363" s="86">
        <f>$AFD$516</f>
        <v>1187.2</v>
      </c>
      <c r="AA363" s="4"/>
      <c r="AB363" s="5" t="s">
        <v>857</v>
      </c>
      <c r="AC363" s="3" t="s">
        <v>799</v>
      </c>
      <c r="AE363" s="86">
        <f>$QP$522</f>
        <v>941.30000000000007</v>
      </c>
      <c r="AF363" s="5" t="s">
        <v>857</v>
      </c>
      <c r="AG363" s="3" t="s">
        <v>141</v>
      </c>
      <c r="AI363" s="86">
        <f>$BA$528</f>
        <v>733.2</v>
      </c>
      <c r="AJ363" s="4"/>
      <c r="AK363" s="5" t="s">
        <v>857</v>
      </c>
      <c r="AL363" s="65" t="s">
        <v>11</v>
      </c>
      <c r="AN363" s="86">
        <f>$AI$534</f>
        <v>744.10000000000014</v>
      </c>
      <c r="AO363" s="5" t="s">
        <v>857</v>
      </c>
      <c r="AP363" s="65" t="s">
        <v>1</v>
      </c>
      <c r="AR363" s="86">
        <f>$MU$540</f>
        <v>337.6</v>
      </c>
      <c r="AS363" s="4"/>
      <c r="AT363" s="5" t="s">
        <v>857</v>
      </c>
      <c r="AU363" s="65" t="s">
        <v>2222</v>
      </c>
      <c r="AW363" s="86">
        <f>$YO$546</f>
        <v>375.8</v>
      </c>
      <c r="AX363" s="5" t="s">
        <v>857</v>
      </c>
      <c r="AY363" s="3" t="s">
        <v>804</v>
      </c>
      <c r="BA363" s="86">
        <f>$LT$552</f>
        <v>216.79999999999998</v>
      </c>
      <c r="BB363" s="4"/>
      <c r="BK363" s="4"/>
      <c r="BT363" s="4"/>
      <c r="CC363" s="4"/>
      <c r="CL363" s="4"/>
      <c r="CU363" s="4"/>
      <c r="DD363" s="4"/>
      <c r="DM363" s="4"/>
      <c r="DV363" s="4"/>
      <c r="EE363" s="4"/>
      <c r="EN363" s="4"/>
      <c r="EW363" s="4"/>
      <c r="FF363" s="4"/>
      <c r="FO363" s="4"/>
      <c r="FX363" s="4"/>
      <c r="GG363" s="4"/>
      <c r="GP363" s="4"/>
      <c r="GY363" s="4"/>
      <c r="HH363" s="4"/>
      <c r="JD363" s="53"/>
    </row>
    <row r="364" spans="1:264" s="3" customFormat="1">
      <c r="A364" s="5" t="s">
        <v>858</v>
      </c>
      <c r="B364" s="65" t="s">
        <v>31</v>
      </c>
      <c r="D364" s="86">
        <f>$Q$486</f>
        <v>6123.5000000000009</v>
      </c>
      <c r="E364" s="5" t="s">
        <v>858</v>
      </c>
      <c r="F364" s="3" t="s">
        <v>154</v>
      </c>
      <c r="H364" s="86">
        <f>$H$492</f>
        <v>3791.7</v>
      </c>
      <c r="I364" s="4"/>
      <c r="J364" s="5" t="s">
        <v>858</v>
      </c>
      <c r="K364" s="65" t="s">
        <v>2236</v>
      </c>
      <c r="M364" s="86">
        <f>$WM$498</f>
        <v>1602.8999999999996</v>
      </c>
      <c r="N364" s="5" t="s">
        <v>858</v>
      </c>
      <c r="O364" s="87" t="s">
        <v>1840</v>
      </c>
      <c r="Q364" s="86">
        <f>$QY$504</f>
        <v>1908</v>
      </c>
      <c r="R364" s="4"/>
      <c r="S364" s="5" t="s">
        <v>858</v>
      </c>
      <c r="T364" s="65" t="s">
        <v>2224</v>
      </c>
      <c r="V364" s="86">
        <f>$WV$510</f>
        <v>1346.4</v>
      </c>
      <c r="W364" s="5" t="s">
        <v>858</v>
      </c>
      <c r="X364" s="65" t="s">
        <v>2226</v>
      </c>
      <c r="Z364" s="86">
        <f>$XE$516</f>
        <v>1181.9000000000001</v>
      </c>
      <c r="AA364" s="4"/>
      <c r="AB364" s="5" t="s">
        <v>858</v>
      </c>
      <c r="AC364" s="65" t="s">
        <v>23</v>
      </c>
      <c r="AE364" s="86">
        <f>$GF$522</f>
        <v>935.50000000000023</v>
      </c>
      <c r="AF364" s="5" t="s">
        <v>858</v>
      </c>
      <c r="AG364" s="3" t="s">
        <v>809</v>
      </c>
      <c r="AI364" s="86">
        <f>$IZ$528</f>
        <v>727.9</v>
      </c>
      <c r="AJ364" s="4"/>
      <c r="AK364" s="5" t="s">
        <v>858</v>
      </c>
      <c r="AL364" s="65" t="s">
        <v>39</v>
      </c>
      <c r="AN364" s="86">
        <f>$CT$534</f>
        <v>671.59999999999991</v>
      </c>
      <c r="AO364" s="5" t="s">
        <v>858</v>
      </c>
      <c r="AP364" s="65" t="s">
        <v>2252</v>
      </c>
      <c r="AR364" s="86">
        <f>$AEL$540</f>
        <v>335.9</v>
      </c>
      <c r="AS364" s="4"/>
      <c r="AT364" s="5" t="s">
        <v>858</v>
      </c>
      <c r="AU364" s="65" t="s">
        <v>13</v>
      </c>
      <c r="AW364" s="86">
        <f>$LK$546</f>
        <v>391.30000000000007</v>
      </c>
      <c r="AX364" s="5" t="s">
        <v>858</v>
      </c>
      <c r="AY364" s="3" t="s">
        <v>162</v>
      </c>
      <c r="BA364" s="86">
        <f>$HP$552</f>
        <v>209.20000000000002</v>
      </c>
      <c r="BB364" s="4"/>
      <c r="BK364" s="4"/>
      <c r="BT364" s="4"/>
      <c r="CC364" s="4"/>
      <c r="CL364" s="4"/>
      <c r="CU364" s="4"/>
      <c r="DD364" s="4"/>
      <c r="DM364" s="4"/>
      <c r="DV364" s="4"/>
      <c r="EE364" s="4"/>
      <c r="EN364" s="4"/>
      <c r="EW364" s="4"/>
      <c r="FF364" s="4"/>
      <c r="FO364" s="4"/>
      <c r="FX364" s="4"/>
      <c r="GG364" s="4"/>
      <c r="GP364" s="4"/>
      <c r="GY364" s="4"/>
      <c r="HH364" s="4"/>
      <c r="JD364" s="53"/>
    </row>
    <row r="365" spans="1:264" s="3" customFormat="1">
      <c r="A365" s="5" t="s">
        <v>864</v>
      </c>
      <c r="B365" s="65" t="s">
        <v>2226</v>
      </c>
      <c r="D365" s="86">
        <f>$XE$486</f>
        <v>6083.7</v>
      </c>
      <c r="E365" s="5" t="s">
        <v>864</v>
      </c>
      <c r="F365" s="3" t="s">
        <v>834</v>
      </c>
      <c r="H365" s="86">
        <f>$KS$492</f>
        <v>3790.9</v>
      </c>
      <c r="I365" s="4"/>
      <c r="J365" s="5" t="s">
        <v>864</v>
      </c>
      <c r="K365" s="87" t="s">
        <v>1836</v>
      </c>
      <c r="M365" s="86">
        <f>$SR$498</f>
        <v>1574.1999999999998</v>
      </c>
      <c r="N365" s="5" t="s">
        <v>864</v>
      </c>
      <c r="O365" s="87" t="s">
        <v>1838</v>
      </c>
      <c r="Q365" s="86">
        <f>$SI$504</f>
        <v>1897.3</v>
      </c>
      <c r="R365" s="4"/>
      <c r="S365" s="5" t="s">
        <v>864</v>
      </c>
      <c r="T365" s="3" t="s">
        <v>799</v>
      </c>
      <c r="V365" s="86">
        <f>$QP$510</f>
        <v>1556.1000000000001</v>
      </c>
      <c r="W365" s="5" t="s">
        <v>864</v>
      </c>
      <c r="X365" s="3" t="s">
        <v>805</v>
      </c>
      <c r="Z365" s="86">
        <f>$OW$516</f>
        <v>1158.5</v>
      </c>
      <c r="AA365" s="4"/>
      <c r="AB365" s="5" t="s">
        <v>864</v>
      </c>
      <c r="AC365" s="65" t="s">
        <v>15</v>
      </c>
      <c r="AE365" s="86">
        <f>$HG$522</f>
        <v>927.9</v>
      </c>
      <c r="AF365" s="5" t="s">
        <v>864</v>
      </c>
      <c r="AG365" s="65" t="s">
        <v>2223</v>
      </c>
      <c r="AI365" s="86">
        <f>$VC$528</f>
        <v>716.4</v>
      </c>
      <c r="AJ365" s="4"/>
      <c r="AK365" s="5" t="s">
        <v>864</v>
      </c>
      <c r="AL365" s="65" t="s">
        <v>1</v>
      </c>
      <c r="AN365" s="86">
        <f>$MU$534</f>
        <v>657.8</v>
      </c>
      <c r="AO365" s="5" t="s">
        <v>864</v>
      </c>
      <c r="AP365" s="87" t="s">
        <v>1833</v>
      </c>
      <c r="AR365" s="86">
        <f>$TA$540</f>
        <v>387.2</v>
      </c>
      <c r="AS365" s="4"/>
      <c r="AT365" s="5" t="s">
        <v>864</v>
      </c>
      <c r="AU365" s="3" t="s">
        <v>156</v>
      </c>
      <c r="AW365" s="86">
        <f>$MC$546</f>
        <v>367.09999999999997</v>
      </c>
      <c r="AX365" s="5" t="s">
        <v>864</v>
      </c>
      <c r="AY365" s="3" t="s">
        <v>828</v>
      </c>
      <c r="BA365" s="86">
        <f>$JI$552</f>
        <v>151.29999999999998</v>
      </c>
      <c r="BB365" s="4"/>
      <c r="BK365" s="4"/>
      <c r="BT365" s="4"/>
      <c r="CC365" s="4"/>
      <c r="CL365" s="4"/>
      <c r="CU365" s="4"/>
      <c r="DD365" s="4"/>
      <c r="DM365" s="4"/>
      <c r="DV365" s="4"/>
      <c r="EE365" s="4"/>
      <c r="EN365" s="4"/>
      <c r="EW365" s="4"/>
      <c r="FF365" s="4"/>
      <c r="FO365" s="4"/>
      <c r="FX365" s="4"/>
      <c r="GG365" s="4"/>
      <c r="GP365" s="4"/>
      <c r="GY365" s="4"/>
      <c r="HH365" s="4"/>
      <c r="JD365" s="53"/>
    </row>
    <row r="366" spans="1:264" s="3" customFormat="1">
      <c r="A366" s="5" t="s">
        <v>865</v>
      </c>
      <c r="B366" t="s">
        <v>143</v>
      </c>
      <c r="D366" s="86">
        <f>$DC$486</f>
        <v>6057.5000000000009</v>
      </c>
      <c r="E366" s="5" t="s">
        <v>865</v>
      </c>
      <c r="F366" s="65" t="s">
        <v>2221</v>
      </c>
      <c r="H366" s="86">
        <f>$VU$492</f>
        <v>3762.0999999999995</v>
      </c>
      <c r="I366" s="4"/>
      <c r="J366" s="5" t="s">
        <v>865</v>
      </c>
      <c r="K366" t="s">
        <v>143</v>
      </c>
      <c r="M366" s="86">
        <f>$DC$498</f>
        <v>1667.7</v>
      </c>
      <c r="N366" s="5" t="s">
        <v>865</v>
      </c>
      <c r="O366" t="s">
        <v>144</v>
      </c>
      <c r="Q366" s="86">
        <f>$KJ$504</f>
        <v>1885.4999999999998</v>
      </c>
      <c r="R366" s="4"/>
      <c r="S366" s="5" t="s">
        <v>865</v>
      </c>
      <c r="T366" s="65" t="s">
        <v>1</v>
      </c>
      <c r="V366" s="86">
        <f>$MU$510</f>
        <v>1327.5</v>
      </c>
      <c r="W366" s="5" t="s">
        <v>865</v>
      </c>
      <c r="X366" s="3" t="s">
        <v>156</v>
      </c>
      <c r="Z366" s="86">
        <f>$MC$516</f>
        <v>1129.8</v>
      </c>
      <c r="AA366" s="4"/>
      <c r="AB366" s="5" t="s">
        <v>865</v>
      </c>
      <c r="AC366" s="65" t="s">
        <v>2259</v>
      </c>
      <c r="AE366" s="86">
        <f>$AFV$522</f>
        <v>892.30000000000007</v>
      </c>
      <c r="AF366" s="5" t="s">
        <v>865</v>
      </c>
      <c r="AG366" s="3" t="s">
        <v>156</v>
      </c>
      <c r="AI366" s="86">
        <f>$MC$528</f>
        <v>695.9</v>
      </c>
      <c r="AJ366" s="4"/>
      <c r="AK366" s="5" t="s">
        <v>865</v>
      </c>
      <c r="AL366" s="65" t="s">
        <v>2256</v>
      </c>
      <c r="AN366" s="86">
        <f>$AFD$534</f>
        <v>640.70000000000005</v>
      </c>
      <c r="AO366" s="5" t="s">
        <v>865</v>
      </c>
      <c r="AP366" s="65" t="s">
        <v>2254</v>
      </c>
      <c r="AR366" s="86">
        <f>$AGE$540</f>
        <v>286.39999999999998</v>
      </c>
      <c r="AS366" s="4"/>
      <c r="AT366" s="5" t="s">
        <v>865</v>
      </c>
      <c r="AU366" s="65" t="s">
        <v>2281</v>
      </c>
      <c r="AW366" s="86">
        <f>$AGW$546</f>
        <v>353.5</v>
      </c>
      <c r="AX366" s="5" t="s">
        <v>865</v>
      </c>
      <c r="AY366" s="3" t="s">
        <v>820</v>
      </c>
      <c r="BA366" s="86">
        <f>$GO$552</f>
        <v>147.20000000000002</v>
      </c>
      <c r="BB366" s="4"/>
      <c r="BK366" s="4"/>
      <c r="BT366" s="4"/>
      <c r="CC366" s="4"/>
      <c r="CL366" s="4"/>
      <c r="CU366" s="4"/>
      <c r="DD366" s="4"/>
      <c r="DM366" s="4"/>
      <c r="DV366" s="4"/>
      <c r="EE366" s="4"/>
      <c r="EN366" s="4"/>
      <c r="EW366" s="4"/>
      <c r="FF366" s="4"/>
      <c r="FO366" s="4"/>
      <c r="FX366" s="4"/>
      <c r="GG366" s="4"/>
      <c r="GP366" s="4"/>
      <c r="GY366" s="4"/>
      <c r="HH366" s="4"/>
      <c r="JD366" s="53"/>
    </row>
    <row r="367" spans="1:264" s="3" customFormat="1">
      <c r="A367" s="5" t="s">
        <v>866</v>
      </c>
      <c r="B367" s="3" t="s">
        <v>834</v>
      </c>
      <c r="D367" s="86">
        <f>$KS$486</f>
        <v>6025.5</v>
      </c>
      <c r="E367" s="5" t="s">
        <v>866</v>
      </c>
      <c r="F367" t="s">
        <v>142</v>
      </c>
      <c r="H367" s="86">
        <f>$BS$492</f>
        <v>3745.9000000000005</v>
      </c>
      <c r="I367" s="4"/>
      <c r="J367" s="5" t="s">
        <v>866</v>
      </c>
      <c r="K367" s="65" t="s">
        <v>2256</v>
      </c>
      <c r="M367" s="86">
        <f>$AFD$498</f>
        <v>1564.1000000000001</v>
      </c>
      <c r="N367" s="5" t="s">
        <v>866</v>
      </c>
      <c r="O367" s="3" t="s">
        <v>819</v>
      </c>
      <c r="Q367" s="86">
        <f>$IH$504</f>
        <v>1872.3999999999999</v>
      </c>
      <c r="R367" s="4"/>
      <c r="S367" s="5" t="s">
        <v>866</v>
      </c>
      <c r="T367" s="87" t="s">
        <v>1835</v>
      </c>
      <c r="V367" s="86">
        <f>$TJ$510</f>
        <v>1439.8</v>
      </c>
      <c r="W367" s="5" t="s">
        <v>866</v>
      </c>
      <c r="X367" s="65" t="s">
        <v>17</v>
      </c>
      <c r="Z367" s="86">
        <f>$AR$516</f>
        <v>1117.8999999999999</v>
      </c>
      <c r="AA367" s="4"/>
      <c r="AB367" s="5" t="s">
        <v>866</v>
      </c>
      <c r="AC367" s="65" t="s">
        <v>2222</v>
      </c>
      <c r="AE367" s="86">
        <f>$YO$522</f>
        <v>875.59999999999991</v>
      </c>
      <c r="AF367" s="5" t="s">
        <v>866</v>
      </c>
      <c r="AG367" s="87" t="s">
        <v>1835</v>
      </c>
      <c r="AI367" s="86">
        <f>$TJ$528</f>
        <v>686.69999999999993</v>
      </c>
      <c r="AJ367" s="4"/>
      <c r="AK367" s="5" t="s">
        <v>866</v>
      </c>
      <c r="AL367" t="s">
        <v>144</v>
      </c>
      <c r="AN367" s="86">
        <f>$KJ$534</f>
        <v>598.90000000000009</v>
      </c>
      <c r="AO367" s="5" t="s">
        <v>866</v>
      </c>
      <c r="AP367" s="65" t="s">
        <v>27</v>
      </c>
      <c r="AR367" s="86">
        <f>$FN$540</f>
        <v>267.60000000000002</v>
      </c>
      <c r="AS367" s="4"/>
      <c r="AT367" s="5" t="s">
        <v>866</v>
      </c>
      <c r="AU367" s="87" t="s">
        <v>1835</v>
      </c>
      <c r="AW367" s="86">
        <f>$TJ$546</f>
        <v>352.29999999999995</v>
      </c>
      <c r="AX367" s="5" t="s">
        <v>866</v>
      </c>
      <c r="AY367" s="87" t="s">
        <v>1834</v>
      </c>
      <c r="BA367" s="86">
        <f>$QG$552</f>
        <v>120.9</v>
      </c>
      <c r="BB367" s="4"/>
      <c r="BK367" s="4"/>
      <c r="BT367" s="4"/>
      <c r="CC367" s="4"/>
      <c r="CL367" s="4"/>
      <c r="CU367" s="4"/>
      <c r="DD367" s="4"/>
      <c r="DM367" s="4"/>
      <c r="DV367" s="4"/>
      <c r="EE367" s="4"/>
      <c r="EN367" s="4"/>
      <c r="EW367" s="4"/>
      <c r="FF367" s="4"/>
      <c r="FO367" s="4"/>
      <c r="FX367" s="4"/>
      <c r="GG367" s="4"/>
      <c r="GP367" s="4"/>
      <c r="GY367" s="4"/>
      <c r="HH367" s="4"/>
      <c r="JD367" s="53"/>
    </row>
    <row r="368" spans="1:264" s="3" customFormat="1">
      <c r="A368" s="5" t="s">
        <v>868</v>
      </c>
      <c r="B368" s="65" t="s">
        <v>2257</v>
      </c>
      <c r="D368" s="86">
        <f>$AGN$486</f>
        <v>5975.7</v>
      </c>
      <c r="E368" s="5" t="s">
        <v>868</v>
      </c>
      <c r="F368" s="3" t="s">
        <v>835</v>
      </c>
      <c r="H368" s="86">
        <f>$NM$492</f>
        <v>3636.6</v>
      </c>
      <c r="I368" s="4"/>
      <c r="J368" s="5" t="s">
        <v>868</v>
      </c>
      <c r="K368" s="3" t="s">
        <v>804</v>
      </c>
      <c r="M368" s="86">
        <f>$LT$498</f>
        <v>1559.4</v>
      </c>
      <c r="N368" s="5" t="s">
        <v>868</v>
      </c>
      <c r="O368" s="65" t="s">
        <v>2254</v>
      </c>
      <c r="Q368" s="86">
        <f>$AGE$504</f>
        <v>1849</v>
      </c>
      <c r="R368" s="4"/>
      <c r="S368" s="5" t="s">
        <v>868</v>
      </c>
      <c r="T368" s="65" t="s">
        <v>15</v>
      </c>
      <c r="V368" s="86">
        <f>$HG$510</f>
        <v>1490.1</v>
      </c>
      <c r="W368" s="5" t="s">
        <v>868</v>
      </c>
      <c r="X368" s="65" t="s">
        <v>2543</v>
      </c>
      <c r="Z368" s="86">
        <f>$ADK$516</f>
        <v>1099.8999999999999</v>
      </c>
      <c r="AA368" s="4"/>
      <c r="AB368" s="5" t="s">
        <v>868</v>
      </c>
      <c r="AC368" s="65" t="s">
        <v>13</v>
      </c>
      <c r="AE368" s="86">
        <f>$LK$522</f>
        <v>861.90000000000009</v>
      </c>
      <c r="AF368" s="5" t="s">
        <v>868</v>
      </c>
      <c r="AG368" t="s">
        <v>142</v>
      </c>
      <c r="AI368" s="86">
        <f>$BS$528</f>
        <v>683.4</v>
      </c>
      <c r="AJ368" s="4"/>
      <c r="AK368" s="5" t="s">
        <v>868</v>
      </c>
      <c r="AL368" s="65" t="s">
        <v>27</v>
      </c>
      <c r="AN368" s="86">
        <f>$FN$534</f>
        <v>581.69999999999993</v>
      </c>
      <c r="AO368" s="5" t="s">
        <v>868</v>
      </c>
      <c r="AP368" s="65" t="s">
        <v>2226</v>
      </c>
      <c r="AR368" s="86">
        <f>$XE$540</f>
        <v>259.5</v>
      </c>
      <c r="AS368" s="4"/>
      <c r="AT368" s="5" t="s">
        <v>868</v>
      </c>
      <c r="AU368" s="3" t="s">
        <v>799</v>
      </c>
      <c r="AW368" s="86">
        <f>$QP$546</f>
        <v>340.79999999999995</v>
      </c>
      <c r="AX368" s="5" t="s">
        <v>868</v>
      </c>
      <c r="AY368" s="65" t="s">
        <v>39</v>
      </c>
      <c r="BA368" s="86">
        <f>$CT$552</f>
        <v>119.8</v>
      </c>
      <c r="BB368" s="4"/>
      <c r="BK368" s="4"/>
      <c r="BT368" s="4"/>
      <c r="CC368" s="4"/>
      <c r="CL368" s="4"/>
      <c r="CU368" s="4"/>
      <c r="DD368" s="4"/>
      <c r="DM368" s="4"/>
      <c r="DV368" s="4"/>
      <c r="EE368" s="4"/>
      <c r="EN368" s="4"/>
      <c r="EW368" s="4"/>
      <c r="FF368" s="4"/>
      <c r="FO368" s="4"/>
      <c r="FX368" s="4"/>
      <c r="GG368" s="4"/>
      <c r="GP368" s="4"/>
      <c r="GY368" s="4"/>
      <c r="HH368" s="4"/>
      <c r="JD368" s="53"/>
    </row>
    <row r="369" spans="1:264" s="3" customFormat="1">
      <c r="A369" s="5" t="s">
        <v>869</v>
      </c>
      <c r="B369" s="65" t="s">
        <v>33</v>
      </c>
      <c r="D369" s="86">
        <f>$CB$486</f>
        <v>5975.7</v>
      </c>
      <c r="E369" s="5" t="s">
        <v>869</v>
      </c>
      <c r="F369" s="65" t="s">
        <v>13</v>
      </c>
      <c r="H369" s="86">
        <f>$LK$492</f>
        <v>3786.4999999999995</v>
      </c>
      <c r="I369" s="4"/>
      <c r="J369" s="5" t="s">
        <v>869</v>
      </c>
      <c r="K369" s="65" t="s">
        <v>15</v>
      </c>
      <c r="M369" s="86">
        <f>$HG$498</f>
        <v>1671.4</v>
      </c>
      <c r="N369" s="5" t="s">
        <v>869</v>
      </c>
      <c r="O369" s="65" t="s">
        <v>2217</v>
      </c>
      <c r="Q369" s="86">
        <f>$YF$504</f>
        <v>1847.1</v>
      </c>
      <c r="R369" s="4"/>
      <c r="S369" s="5" t="s">
        <v>869</v>
      </c>
      <c r="T369" s="65" t="s">
        <v>9</v>
      </c>
      <c r="V369" s="86">
        <f>$DU$510</f>
        <v>1420.2</v>
      </c>
      <c r="W369" s="5" t="s">
        <v>869</v>
      </c>
      <c r="X369" s="65" t="s">
        <v>2255</v>
      </c>
      <c r="Z369" s="86">
        <f>$ADT$516</f>
        <v>1037.2</v>
      </c>
      <c r="AA369" s="4"/>
      <c r="AB369" s="5" t="s">
        <v>869</v>
      </c>
      <c r="AC369" s="65" t="s">
        <v>39</v>
      </c>
      <c r="AE369" s="86">
        <f>$CT$522</f>
        <v>861.5</v>
      </c>
      <c r="AF369" s="5" t="s">
        <v>869</v>
      </c>
      <c r="AG369" s="87" t="s">
        <v>1840</v>
      </c>
      <c r="AI369" s="86">
        <f>$QY$528</f>
        <v>682.1</v>
      </c>
      <c r="AJ369" s="4"/>
      <c r="AK369" s="5" t="s">
        <v>869</v>
      </c>
      <c r="AL369" s="3" t="s">
        <v>826</v>
      </c>
      <c r="AN369" s="86">
        <f>$ON$534</f>
        <v>572.09999999999991</v>
      </c>
      <c r="AO369" s="5" t="s">
        <v>869</v>
      </c>
      <c r="AP369" s="65" t="s">
        <v>2283</v>
      </c>
      <c r="AR369" s="86">
        <f>$AHF$540</f>
        <v>246.20000000000002</v>
      </c>
      <c r="AS369" s="4"/>
      <c r="AT369" s="5" t="s">
        <v>869</v>
      </c>
      <c r="AU369" s="3" t="s">
        <v>842</v>
      </c>
      <c r="AW369" s="86">
        <f>$ML$546</f>
        <v>331</v>
      </c>
      <c r="AX369" s="5" t="s">
        <v>869</v>
      </c>
      <c r="AY369" s="87" t="s">
        <v>1837</v>
      </c>
      <c r="BA369" s="86">
        <f>$RH$552</f>
        <v>103.8</v>
      </c>
      <c r="BB369" s="4"/>
      <c r="BK369" s="4"/>
      <c r="BT369" s="4"/>
      <c r="CC369" s="4"/>
      <c r="CL369" s="4"/>
      <c r="CU369" s="4"/>
      <c r="DD369" s="4"/>
      <c r="DM369" s="4"/>
      <c r="DV369" s="4"/>
      <c r="EE369" s="4"/>
      <c r="EN369" s="4"/>
      <c r="EW369" s="4"/>
      <c r="FF369" s="4"/>
      <c r="FO369" s="4"/>
      <c r="FX369" s="4"/>
      <c r="GG369" s="4"/>
      <c r="GP369" s="4"/>
      <c r="GY369" s="4"/>
      <c r="HH369" s="4"/>
      <c r="JD369" s="53"/>
    </row>
    <row r="370" spans="1:264" s="3" customFormat="1">
      <c r="A370" s="5" t="s">
        <v>870</v>
      </c>
      <c r="B370" s="3" t="s">
        <v>809</v>
      </c>
      <c r="D370" s="86">
        <f>$IZ$486</f>
        <v>5965.8</v>
      </c>
      <c r="E370" s="5" t="s">
        <v>870</v>
      </c>
      <c r="F370" s="65" t="s">
        <v>2284</v>
      </c>
      <c r="H370" s="86">
        <f>$ADB$492</f>
        <v>3658.1000000000004</v>
      </c>
      <c r="I370" s="4"/>
      <c r="J370" s="5" t="s">
        <v>870</v>
      </c>
      <c r="K370" s="65" t="s">
        <v>17</v>
      </c>
      <c r="M370" s="86">
        <f>$AR$498</f>
        <v>1639.4</v>
      </c>
      <c r="N370" s="5" t="s">
        <v>870</v>
      </c>
      <c r="O370" s="3" t="s">
        <v>859</v>
      </c>
      <c r="Q370" s="86">
        <f>$OE$504</f>
        <v>1913.5</v>
      </c>
      <c r="R370" s="4"/>
      <c r="S370" s="5" t="s">
        <v>870</v>
      </c>
      <c r="T370" s="3" t="s">
        <v>859</v>
      </c>
      <c r="V370" s="86">
        <f>$OE$510</f>
        <v>1313.9</v>
      </c>
      <c r="W370" s="5" t="s">
        <v>870</v>
      </c>
      <c r="X370" t="s">
        <v>144</v>
      </c>
      <c r="Z370" s="86">
        <f>$KJ$516</f>
        <v>1021.4</v>
      </c>
      <c r="AA370" s="4"/>
      <c r="AB370" s="5" t="s">
        <v>870</v>
      </c>
      <c r="AC370" s="65" t="s">
        <v>2260</v>
      </c>
      <c r="AE370" s="86">
        <f>$AEC$522</f>
        <v>816.1</v>
      </c>
      <c r="AF370" s="5" t="s">
        <v>870</v>
      </c>
      <c r="AG370" s="3" t="s">
        <v>799</v>
      </c>
      <c r="AI370" s="86">
        <f>$QP$528</f>
        <v>670.4</v>
      </c>
      <c r="AJ370" s="4"/>
      <c r="AK370" s="5" t="s">
        <v>870</v>
      </c>
      <c r="AL370" s="87" t="s">
        <v>1836</v>
      </c>
      <c r="AN370" s="86">
        <f>$SR$534</f>
        <v>558.59999999999991</v>
      </c>
      <c r="AO370" s="5" t="s">
        <v>870</v>
      </c>
      <c r="AP370" s="87" t="s">
        <v>1837</v>
      </c>
      <c r="AR370" s="86">
        <f>$RH$540</f>
        <v>244.9</v>
      </c>
      <c r="AS370" s="4"/>
      <c r="AT370" s="5" t="s">
        <v>870</v>
      </c>
      <c r="AU370" s="65" t="s">
        <v>2256</v>
      </c>
      <c r="AW370" s="86">
        <f>$AFD$546</f>
        <v>313.89999999999998</v>
      </c>
      <c r="AX370" s="5" t="s">
        <v>870</v>
      </c>
      <c r="AY370" s="65" t="s">
        <v>2224</v>
      </c>
      <c r="BA370" s="86">
        <f>$WV$552</f>
        <v>102.3</v>
      </c>
      <c r="BB370" s="4"/>
      <c r="BK370" s="4"/>
      <c r="BT370" s="4"/>
      <c r="CC370" s="4"/>
      <c r="CL370" s="4"/>
      <c r="CU370" s="4"/>
      <c r="DD370" s="4"/>
      <c r="DM370" s="4"/>
      <c r="DV370" s="4"/>
      <c r="EE370" s="4"/>
      <c r="EN370" s="4"/>
      <c r="EW370" s="4"/>
      <c r="FF370" s="4"/>
      <c r="FO370" s="4"/>
      <c r="FX370" s="4"/>
      <c r="GG370" s="4"/>
      <c r="GP370" s="4"/>
      <c r="GY370" s="4"/>
      <c r="HH370" s="4"/>
      <c r="JD370" s="53"/>
    </row>
    <row r="371" spans="1:264" s="3" customFormat="1">
      <c r="A371" s="5" t="s">
        <v>873</v>
      </c>
      <c r="B371" s="65" t="s">
        <v>9</v>
      </c>
      <c r="D371" s="86">
        <f>$DU$486</f>
        <v>5954</v>
      </c>
      <c r="E371" s="5" t="s">
        <v>873</v>
      </c>
      <c r="F371" s="65" t="s">
        <v>2257</v>
      </c>
      <c r="H371" s="86">
        <f>$AGN$492</f>
        <v>3610.5</v>
      </c>
      <c r="I371" s="4"/>
      <c r="J371" s="5" t="s">
        <v>873</v>
      </c>
      <c r="K371" s="3" t="s">
        <v>833</v>
      </c>
      <c r="M371" s="86">
        <f>$JR$498</f>
        <v>1536.4</v>
      </c>
      <c r="N371" s="5" t="s">
        <v>873</v>
      </c>
      <c r="O371" s="3" t="s">
        <v>141</v>
      </c>
      <c r="Q371" s="86">
        <f>$BA$504</f>
        <v>1827.6999999999998</v>
      </c>
      <c r="R371" s="4"/>
      <c r="S371" s="5" t="s">
        <v>873</v>
      </c>
      <c r="T371" s="87" t="s">
        <v>1838</v>
      </c>
      <c r="V371" s="86">
        <f>$SI$510</f>
        <v>1422.6999999999998</v>
      </c>
      <c r="W371" s="5" t="s">
        <v>873</v>
      </c>
      <c r="X371" s="65" t="s">
        <v>2217</v>
      </c>
      <c r="Z371" s="86">
        <f>$YF$516</f>
        <v>1016.1</v>
      </c>
      <c r="AA371" s="4"/>
      <c r="AB371" s="5" t="s">
        <v>873</v>
      </c>
      <c r="AC371" s="65" t="s">
        <v>2252</v>
      </c>
      <c r="AE371" s="86">
        <f>$AEL$522</f>
        <v>813.3</v>
      </c>
      <c r="AF371" s="5" t="s">
        <v>873</v>
      </c>
      <c r="AG371" s="65" t="s">
        <v>9</v>
      </c>
      <c r="AI371" s="86">
        <f>$DU$528</f>
        <v>644.9</v>
      </c>
      <c r="AJ371" s="4"/>
      <c r="AK371" s="5" t="s">
        <v>873</v>
      </c>
      <c r="AL371" s="3" t="s">
        <v>141</v>
      </c>
      <c r="AN371" s="86">
        <f>$BA$534</f>
        <v>548.4</v>
      </c>
      <c r="AO371" s="5" t="s">
        <v>873</v>
      </c>
      <c r="AP371" s="3" t="s">
        <v>153</v>
      </c>
      <c r="AR371" s="86">
        <f>$EM$540</f>
        <v>205.4</v>
      </c>
      <c r="AS371" s="4"/>
      <c r="AT371" s="5" t="s">
        <v>873</v>
      </c>
      <c r="AU371" s="3" t="s">
        <v>834</v>
      </c>
      <c r="AW371" s="86">
        <f>$KS$546</f>
        <v>311.5</v>
      </c>
      <c r="AX371" s="5" t="s">
        <v>873</v>
      </c>
      <c r="AY371" s="65" t="s">
        <v>27</v>
      </c>
      <c r="BA371" s="86">
        <f>$FN$552</f>
        <v>90.1</v>
      </c>
      <c r="BB371" s="4"/>
      <c r="BK371" s="4"/>
      <c r="BT371" s="4"/>
      <c r="CC371" s="4"/>
      <c r="CL371" s="4"/>
      <c r="CU371" s="4"/>
      <c r="DD371" s="4"/>
      <c r="DM371" s="4"/>
      <c r="DV371" s="4"/>
      <c r="EE371" s="4"/>
      <c r="EN371" s="4"/>
      <c r="EW371" s="4"/>
      <c r="FF371" s="4"/>
      <c r="FO371" s="4"/>
      <c r="FX371" s="4"/>
      <c r="GG371" s="4"/>
      <c r="GP371" s="4"/>
      <c r="GY371" s="4"/>
      <c r="HH371" s="4"/>
      <c r="JD371" s="53"/>
    </row>
    <row r="372" spans="1:264" s="3" customFormat="1">
      <c r="A372" s="5" t="s">
        <v>999</v>
      </c>
      <c r="B372" s="65" t="s">
        <v>17</v>
      </c>
      <c r="D372" s="86">
        <f>$AR$486</f>
        <v>5954</v>
      </c>
      <c r="E372" s="5" t="s">
        <v>999</v>
      </c>
      <c r="F372" s="87" t="s">
        <v>1823</v>
      </c>
      <c r="H372" s="86">
        <f>$TS$492</f>
        <v>3607.2</v>
      </c>
      <c r="I372" s="4"/>
      <c r="J372" s="5" t="s">
        <v>999</v>
      </c>
      <c r="K372" s="65" t="s">
        <v>2218</v>
      </c>
      <c r="M372" s="86">
        <f>$ZP$498</f>
        <v>1530.3000000000002</v>
      </c>
      <c r="N372" s="5" t="s">
        <v>999</v>
      </c>
      <c r="O372" s="65" t="s">
        <v>2224</v>
      </c>
      <c r="Q372" s="86">
        <f>$WV$504</f>
        <v>1780.6</v>
      </c>
      <c r="R372" s="4"/>
      <c r="S372" s="5" t="s">
        <v>999</v>
      </c>
      <c r="T372" s="65" t="s">
        <v>2260</v>
      </c>
      <c r="V372" s="86">
        <f>$AEC$510</f>
        <v>1295.2000000000003</v>
      </c>
      <c r="W372" s="5" t="s">
        <v>999</v>
      </c>
      <c r="X372" s="3" t="s">
        <v>861</v>
      </c>
      <c r="Z372" s="86">
        <f>$KA$516</f>
        <v>982.6</v>
      </c>
      <c r="AA372" s="4"/>
      <c r="AB372" s="5" t="s">
        <v>999</v>
      </c>
      <c r="AC372" s="3" t="s">
        <v>853</v>
      </c>
      <c r="AE372" s="86">
        <f>$NV$522</f>
        <v>778.3</v>
      </c>
      <c r="AF372" s="5" t="s">
        <v>999</v>
      </c>
      <c r="AG372" s="65" t="s">
        <v>2256</v>
      </c>
      <c r="AI372" s="86">
        <f>$AFD$528</f>
        <v>633.19999999999993</v>
      </c>
      <c r="AJ372" s="4"/>
      <c r="AK372" s="5" t="s">
        <v>999</v>
      </c>
      <c r="AL372" s="3" t="s">
        <v>834</v>
      </c>
      <c r="AN372" s="86">
        <f>$KS$534</f>
        <v>488.7</v>
      </c>
      <c r="AO372" s="5" t="s">
        <v>999</v>
      </c>
      <c r="AP372" s="3" t="s">
        <v>867</v>
      </c>
      <c r="AR372" s="86">
        <f>$HY$540</f>
        <v>203.5</v>
      </c>
      <c r="AS372" s="4"/>
      <c r="AT372" s="5" t="s">
        <v>999</v>
      </c>
      <c r="AU372" s="65" t="s">
        <v>2252</v>
      </c>
      <c r="AW372" s="86">
        <f>$AEL$546</f>
        <v>304.60000000000002</v>
      </c>
      <c r="AX372" s="5" t="s">
        <v>999</v>
      </c>
      <c r="AY372" s="65" t="s">
        <v>2255</v>
      </c>
      <c r="BA372" s="86">
        <f>$ADT$552</f>
        <v>86.2</v>
      </c>
      <c r="BB372" s="4"/>
      <c r="BK372" s="4"/>
      <c r="BT372" s="4"/>
      <c r="CC372" s="4"/>
      <c r="CL372" s="4"/>
      <c r="CU372" s="4"/>
      <c r="DD372" s="4"/>
      <c r="DM372" s="4"/>
      <c r="DV372" s="4"/>
      <c r="EE372" s="4"/>
      <c r="EN372" s="4"/>
      <c r="EW372" s="4"/>
      <c r="FF372" s="4"/>
      <c r="FO372" s="4"/>
      <c r="FX372" s="4"/>
      <c r="GG372" s="4"/>
      <c r="GP372" s="4"/>
      <c r="GY372" s="4"/>
      <c r="HH372" s="4"/>
      <c r="JD372" s="53"/>
    </row>
    <row r="373" spans="1:264" s="3" customFormat="1">
      <c r="A373" s="5" t="s">
        <v>1000</v>
      </c>
      <c r="B373" s="3" t="s">
        <v>799</v>
      </c>
      <c r="D373" s="86">
        <f>$QP$486</f>
        <v>5817.4500000000007</v>
      </c>
      <c r="E373" s="5" t="s">
        <v>1000</v>
      </c>
      <c r="F373" s="3" t="s">
        <v>805</v>
      </c>
      <c r="H373" s="86">
        <f>$OW$492</f>
        <v>3602.6000000000004</v>
      </c>
      <c r="I373" s="4"/>
      <c r="J373" s="5" t="s">
        <v>1000</v>
      </c>
      <c r="K373" s="65" t="s">
        <v>2217</v>
      </c>
      <c r="M373" s="86">
        <f>$YF$498</f>
        <v>1513.9</v>
      </c>
      <c r="N373" s="5" t="s">
        <v>1000</v>
      </c>
      <c r="O373" s="3" t="s">
        <v>853</v>
      </c>
      <c r="Q373" s="86">
        <f>$NV$504</f>
        <v>1870.4999999999998</v>
      </c>
      <c r="R373" s="4"/>
      <c r="S373" s="5" t="s">
        <v>1000</v>
      </c>
      <c r="T373" s="3" t="s">
        <v>804</v>
      </c>
      <c r="V373" s="86">
        <f>$LT$510</f>
        <v>1229.1000000000001</v>
      </c>
      <c r="W373" s="5" t="s">
        <v>1000</v>
      </c>
      <c r="X373" s="65" t="s">
        <v>13</v>
      </c>
      <c r="Z373" s="86">
        <f>$LK$516</f>
        <v>977.9</v>
      </c>
      <c r="AA373" s="4"/>
      <c r="AB373" s="5" t="s">
        <v>1000</v>
      </c>
      <c r="AC373" s="3" t="s">
        <v>809</v>
      </c>
      <c r="AE373" s="86">
        <f>$IZ$522</f>
        <v>775.5</v>
      </c>
      <c r="AF373" s="5" t="s">
        <v>1000</v>
      </c>
      <c r="AG373" s="3" t="s">
        <v>805</v>
      </c>
      <c r="AI373" s="86">
        <f>$OW$528</f>
        <v>612.70000000000005</v>
      </c>
      <c r="AJ373" s="4"/>
      <c r="AK373" s="5" t="s">
        <v>1000</v>
      </c>
      <c r="AL373" s="87" t="s">
        <v>1823</v>
      </c>
      <c r="AN373" s="86">
        <f>$TS$534</f>
        <v>488.59999999999997</v>
      </c>
      <c r="AO373" s="5" t="s">
        <v>1000</v>
      </c>
      <c r="AP373" s="65" t="s">
        <v>2256</v>
      </c>
      <c r="AR373" s="86">
        <f>$AFD$540</f>
        <v>202.79999999999998</v>
      </c>
      <c r="AS373" s="4"/>
      <c r="AT373" s="5" t="s">
        <v>1000</v>
      </c>
      <c r="AU373" s="3" t="s">
        <v>850</v>
      </c>
      <c r="AW373" s="86">
        <f>$EV$546</f>
        <v>297.39999999999998</v>
      </c>
      <c r="AX373" s="5" t="s">
        <v>1000</v>
      </c>
      <c r="AY373" s="87" t="s">
        <v>1823</v>
      </c>
      <c r="BA373" s="86">
        <f>$TS$552</f>
        <v>74.400000000000006</v>
      </c>
      <c r="BB373" s="4"/>
      <c r="BK373" s="4"/>
      <c r="BT373" s="4"/>
      <c r="CC373" s="4"/>
      <c r="CL373" s="4"/>
      <c r="CU373" s="4"/>
      <c r="DD373" s="4"/>
      <c r="DM373" s="4"/>
      <c r="DV373" s="4"/>
      <c r="EE373" s="4"/>
      <c r="EN373" s="4"/>
      <c r="EW373" s="4"/>
      <c r="FF373" s="4"/>
      <c r="FO373" s="4"/>
      <c r="FX373" s="4"/>
      <c r="GG373" s="4"/>
      <c r="GP373" s="4"/>
      <c r="GY373" s="4"/>
      <c r="HH373" s="4"/>
      <c r="JD373" s="53"/>
    </row>
    <row r="374" spans="1:264" s="3" customFormat="1">
      <c r="A374" s="5" t="s">
        <v>1001</v>
      </c>
      <c r="B374" s="3" t="s">
        <v>804</v>
      </c>
      <c r="D374" s="86">
        <f>$LT$486</f>
        <v>5822.4</v>
      </c>
      <c r="E374" s="5" t="s">
        <v>1001</v>
      </c>
      <c r="F374" s="87" t="s">
        <v>1837</v>
      </c>
      <c r="H374" s="86">
        <f>$RH$492</f>
        <v>3584.8999999999996</v>
      </c>
      <c r="I374" s="4"/>
      <c r="J374" s="5" t="s">
        <v>1001</v>
      </c>
      <c r="K374" s="3" t="s">
        <v>817</v>
      </c>
      <c r="M374" s="86">
        <f>$LB$498</f>
        <v>1500.5</v>
      </c>
      <c r="N374" s="5" t="s">
        <v>1001</v>
      </c>
      <c r="O374" s="65" t="s">
        <v>2258</v>
      </c>
      <c r="Q374" s="86">
        <f>$AFM$504</f>
        <v>1848.5</v>
      </c>
      <c r="R374" s="4"/>
      <c r="S374" s="5" t="s">
        <v>1001</v>
      </c>
      <c r="T374" s="3" t="s">
        <v>826</v>
      </c>
      <c r="V374" s="86">
        <f>$ON$510</f>
        <v>1088.8</v>
      </c>
      <c r="W374" s="5" t="s">
        <v>1001</v>
      </c>
      <c r="X374" s="65" t="s">
        <v>2281</v>
      </c>
      <c r="Z374" s="86">
        <f>$AGW$516</f>
        <v>972.30000000000007</v>
      </c>
      <c r="AA374" s="4"/>
      <c r="AB374" s="5" t="s">
        <v>1001</v>
      </c>
      <c r="AC374" s="87" t="s">
        <v>1837</v>
      </c>
      <c r="AE374" s="86">
        <f>$RH$522</f>
        <v>747.1</v>
      </c>
      <c r="AF374" s="5" t="s">
        <v>1001</v>
      </c>
      <c r="AG374" s="65" t="s">
        <v>2281</v>
      </c>
      <c r="AI374" s="86">
        <f>$AGW$528</f>
        <v>620.4</v>
      </c>
      <c r="AJ374" s="4"/>
      <c r="AK374" s="5" t="s">
        <v>1001</v>
      </c>
      <c r="AL374" s="65" t="s">
        <v>23</v>
      </c>
      <c r="AN374" s="86">
        <f>$GF$534</f>
        <v>453.8</v>
      </c>
      <c r="AO374" s="5" t="s">
        <v>1001</v>
      </c>
      <c r="AP374" s="65" t="s">
        <v>2218</v>
      </c>
      <c r="AR374" s="86">
        <f>$ZP$540</f>
        <v>243.5</v>
      </c>
      <c r="AS374" s="4"/>
      <c r="AT374" s="5" t="s">
        <v>1001</v>
      </c>
      <c r="AU374" s="65" t="s">
        <v>2218</v>
      </c>
      <c r="AW374" s="86">
        <f>$ZP$546</f>
        <v>294.09999999999997</v>
      </c>
      <c r="AX374" s="5" t="s">
        <v>1001</v>
      </c>
      <c r="AY374" s="65" t="s">
        <v>37</v>
      </c>
      <c r="BA374" s="86">
        <f>$DL$552</f>
        <v>68.5</v>
      </c>
      <c r="BB374" s="4"/>
      <c r="BK374" s="4"/>
      <c r="BT374" s="4"/>
      <c r="CC374" s="4"/>
      <c r="CL374" s="4"/>
      <c r="CU374" s="4"/>
      <c r="DD374" s="4"/>
      <c r="DM374" s="4"/>
      <c r="DV374" s="4"/>
      <c r="EE374" s="4"/>
      <c r="EN374" s="4"/>
      <c r="EW374" s="4"/>
      <c r="FF374" s="4"/>
      <c r="FO374" s="4"/>
      <c r="FX374" s="4"/>
      <c r="GG374" s="4"/>
      <c r="GP374" s="4"/>
      <c r="GY374" s="4"/>
      <c r="HH374" s="4"/>
      <c r="JD374" s="53"/>
    </row>
    <row r="375" spans="1:264" s="3" customFormat="1">
      <c r="A375" s="5" t="s">
        <v>1002</v>
      </c>
      <c r="B375" s="87" t="s">
        <v>1838</v>
      </c>
      <c r="D375" s="86">
        <f>$SI$486</f>
        <v>5809.8</v>
      </c>
      <c r="E375" s="5" t="s">
        <v>1002</v>
      </c>
      <c r="F375" s="3" t="s">
        <v>817</v>
      </c>
      <c r="H375" s="86">
        <f>$LB$492</f>
        <v>3573.7999999999997</v>
      </c>
      <c r="I375" s="4"/>
      <c r="J375" s="5" t="s">
        <v>1002</v>
      </c>
      <c r="K375" s="65" t="s">
        <v>37</v>
      </c>
      <c r="M375" s="86">
        <f>$DL$498</f>
        <v>1625</v>
      </c>
      <c r="N375" s="5" t="s">
        <v>1002</v>
      </c>
      <c r="O375" s="87" t="s">
        <v>1823</v>
      </c>
      <c r="Q375" s="86">
        <f>$TS$504</f>
        <v>1734.5</v>
      </c>
      <c r="R375" s="4"/>
      <c r="S375" s="5" t="s">
        <v>1002</v>
      </c>
      <c r="T375" s="3" t="s">
        <v>809</v>
      </c>
      <c r="V375" s="86">
        <f>$IZ$510</f>
        <v>1069.0999999999999</v>
      </c>
      <c r="W375" s="5" t="s">
        <v>1002</v>
      </c>
      <c r="X375" s="65" t="s">
        <v>15</v>
      </c>
      <c r="Z375" s="86">
        <f>$HG$516</f>
        <v>952.4</v>
      </c>
      <c r="AA375" s="4"/>
      <c r="AB375" s="5" t="s">
        <v>1002</v>
      </c>
      <c r="AC375" s="65" t="s">
        <v>2258</v>
      </c>
      <c r="AE375" s="86">
        <f>$AFM$522</f>
        <v>745.69999999999982</v>
      </c>
      <c r="AF375" s="5" t="s">
        <v>1002</v>
      </c>
      <c r="AG375" s="3" t="s">
        <v>824</v>
      </c>
      <c r="AI375" s="86">
        <f>$ND$528</f>
        <v>611.70000000000005</v>
      </c>
      <c r="AJ375" s="4"/>
      <c r="AK375" s="5" t="s">
        <v>1002</v>
      </c>
      <c r="AL375" s="65" t="s">
        <v>2225</v>
      </c>
      <c r="AN375" s="86">
        <f>$XW$534</f>
        <v>453.3</v>
      </c>
      <c r="AO375" s="5" t="s">
        <v>1002</v>
      </c>
      <c r="AP375" s="3" t="s">
        <v>853</v>
      </c>
      <c r="AR375" s="86">
        <f>$NV$540</f>
        <v>169.29999999999998</v>
      </c>
      <c r="AS375" s="4"/>
      <c r="AT375" s="5" t="s">
        <v>1002</v>
      </c>
      <c r="AU375" s="65" t="s">
        <v>39</v>
      </c>
      <c r="AW375" s="86">
        <f>$CT$546</f>
        <v>291.90000000000003</v>
      </c>
      <c r="AX375" s="5" t="s">
        <v>1002</v>
      </c>
      <c r="AY375" s="65" t="s">
        <v>2222</v>
      </c>
      <c r="BA375" s="86">
        <f>$YO$552</f>
        <v>68.399999999999991</v>
      </c>
      <c r="BB375" s="4"/>
      <c r="BK375" s="4"/>
      <c r="BT375" s="4"/>
      <c r="CC375" s="4"/>
      <c r="CL375" s="4"/>
      <c r="CU375" s="4"/>
      <c r="DD375" s="4"/>
      <c r="DM375" s="4"/>
      <c r="DV375" s="4"/>
      <c r="EE375" s="4"/>
      <c r="EN375" s="4"/>
      <c r="EW375" s="4"/>
      <c r="FF375" s="4"/>
      <c r="FO375" s="4"/>
      <c r="FX375" s="4"/>
      <c r="GG375" s="4"/>
      <c r="GP375" s="4"/>
      <c r="GY375" s="4"/>
      <c r="HH375" s="4"/>
      <c r="JD375" s="53"/>
    </row>
    <row r="376" spans="1:264" s="3" customFormat="1">
      <c r="A376" s="5" t="s">
        <v>1003</v>
      </c>
      <c r="B376" s="65" t="s">
        <v>2260</v>
      </c>
      <c r="D376" s="86">
        <f>$AEC$486</f>
        <v>5786.2000000000007</v>
      </c>
      <c r="E376" s="5" t="s">
        <v>1003</v>
      </c>
      <c r="F376" s="3" t="s">
        <v>826</v>
      </c>
      <c r="H376" s="86">
        <f>$ON$492</f>
        <v>3536.8999999999996</v>
      </c>
      <c r="I376" s="4"/>
      <c r="J376" s="5" t="s">
        <v>1003</v>
      </c>
      <c r="K376" s="3" t="s">
        <v>154</v>
      </c>
      <c r="M376" s="86">
        <f>$H$498</f>
        <v>1608.8999999999999</v>
      </c>
      <c r="N376" s="5" t="s">
        <v>1003</v>
      </c>
      <c r="O376" s="3" t="s">
        <v>805</v>
      </c>
      <c r="Q376" s="86">
        <f>$OW$504</f>
        <v>1796.5</v>
      </c>
      <c r="R376" s="4"/>
      <c r="S376" s="5" t="s">
        <v>1003</v>
      </c>
      <c r="T376" s="65" t="s">
        <v>2283</v>
      </c>
      <c r="V376" s="86">
        <f>$AHF$510</f>
        <v>1060.3</v>
      </c>
      <c r="W376" s="5" t="s">
        <v>1003</v>
      </c>
      <c r="X376" s="3" t="s">
        <v>871</v>
      </c>
      <c r="Z376" s="86">
        <f>$FW$516</f>
        <v>948.2</v>
      </c>
      <c r="AA376" s="4"/>
      <c r="AB376" s="5" t="s">
        <v>1003</v>
      </c>
      <c r="AC376" s="65" t="s">
        <v>2254</v>
      </c>
      <c r="AE376" s="86">
        <f>$AGE$522</f>
        <v>745.5</v>
      </c>
      <c r="AF376" s="5" t="s">
        <v>1003</v>
      </c>
      <c r="AG376" s="65" t="s">
        <v>2252</v>
      </c>
      <c r="AI376" s="86">
        <f>$AEL$528</f>
        <v>539.40000000000009</v>
      </c>
      <c r="AJ376" s="4"/>
      <c r="AK376" s="5" t="s">
        <v>1003</v>
      </c>
      <c r="AL376" s="65" t="s">
        <v>2284</v>
      </c>
      <c r="AN376" s="86">
        <f>$ADB$534</f>
        <v>450.19999999999993</v>
      </c>
      <c r="AO376" s="5" t="s">
        <v>1003</v>
      </c>
      <c r="AP376" s="65" t="s">
        <v>39</v>
      </c>
      <c r="AR376" s="86">
        <f>$CT$540</f>
        <v>247.8</v>
      </c>
      <c r="AS376" s="4"/>
      <c r="AT376" s="5" t="s">
        <v>1003</v>
      </c>
      <c r="AU376" s="65" t="s">
        <v>2224</v>
      </c>
      <c r="AW376" s="86">
        <f>$WV$546</f>
        <v>270.8</v>
      </c>
      <c r="AX376" s="5" t="s">
        <v>1003</v>
      </c>
      <c r="AY376" s="87" t="s">
        <v>1838</v>
      </c>
      <c r="BA376" s="86">
        <f>$SI$552</f>
        <v>58.8</v>
      </c>
      <c r="BB376" s="4"/>
      <c r="BK376" s="4"/>
      <c r="BT376" s="4"/>
      <c r="CC376" s="4"/>
      <c r="CL376" s="4"/>
      <c r="CU376" s="4"/>
      <c r="DD376" s="4"/>
      <c r="DM376" s="4"/>
      <c r="DV376" s="4"/>
      <c r="EE376" s="4"/>
      <c r="EN376" s="4"/>
      <c r="EW376" s="4"/>
      <c r="FF376" s="4"/>
      <c r="FO376" s="4"/>
      <c r="FX376" s="4"/>
      <c r="GG376" s="4"/>
      <c r="GP376" s="4"/>
      <c r="GY376" s="4"/>
      <c r="HH376" s="4"/>
      <c r="JD376" s="53"/>
    </row>
    <row r="377" spans="1:264" s="3" customFormat="1">
      <c r="A377" s="5" t="s">
        <v>1004</v>
      </c>
      <c r="B377" s="87" t="s">
        <v>1840</v>
      </c>
      <c r="D377" s="86">
        <f>$QY$486</f>
        <v>5755.4</v>
      </c>
      <c r="E377" s="5" t="s">
        <v>1004</v>
      </c>
      <c r="F377" s="65" t="s">
        <v>39</v>
      </c>
      <c r="H377" s="86">
        <f>$CT$492</f>
        <v>3495</v>
      </c>
      <c r="I377" s="4"/>
      <c r="J377" s="5" t="s">
        <v>1004</v>
      </c>
      <c r="K377" s="65" t="s">
        <v>2284</v>
      </c>
      <c r="M377" s="86">
        <f>$ADB$498</f>
        <v>1480.5</v>
      </c>
      <c r="N377" s="5" t="s">
        <v>1004</v>
      </c>
      <c r="O377" s="3" t="s">
        <v>155</v>
      </c>
      <c r="Q377" s="86">
        <f>$BJ$504</f>
        <v>1720.5</v>
      </c>
      <c r="R377" s="4"/>
      <c r="S377" s="5" t="s">
        <v>1004</v>
      </c>
      <c r="T377" s="3" t="s">
        <v>871</v>
      </c>
      <c r="V377" s="86">
        <f>$FW$510</f>
        <v>1019.6</v>
      </c>
      <c r="W377" s="5" t="s">
        <v>1004</v>
      </c>
      <c r="X377" s="3" t="s">
        <v>849</v>
      </c>
      <c r="Z377" s="86">
        <f>$GX$516</f>
        <v>916.90000000000009</v>
      </c>
      <c r="AA377" s="4"/>
      <c r="AB377" s="5" t="s">
        <v>1004</v>
      </c>
      <c r="AC377" s="3" t="s">
        <v>834</v>
      </c>
      <c r="AE377" s="86">
        <f>$KS$522</f>
        <v>743.19999999999993</v>
      </c>
      <c r="AF377" s="5" t="s">
        <v>1004</v>
      </c>
      <c r="AG377" s="65" t="s">
        <v>2258</v>
      </c>
      <c r="AI377" s="86">
        <f>$AFM$528</f>
        <v>536</v>
      </c>
      <c r="AJ377" s="4"/>
      <c r="AK377" s="5" t="s">
        <v>1004</v>
      </c>
      <c r="AL377" s="87" t="s">
        <v>1825</v>
      </c>
      <c r="AN377" s="86">
        <f>$UK$534</f>
        <v>438.5</v>
      </c>
      <c r="AO377" s="5" t="s">
        <v>1004</v>
      </c>
      <c r="AP377" s="65" t="s">
        <v>2222</v>
      </c>
      <c r="AR377" s="86">
        <f>$YO$540</f>
        <v>149.69999999999999</v>
      </c>
      <c r="AS377" s="4"/>
      <c r="AT377" s="5" t="s">
        <v>1004</v>
      </c>
      <c r="AU377" s="87" t="s">
        <v>1837</v>
      </c>
      <c r="AW377" s="86">
        <f>$RH$546</f>
        <v>269.3</v>
      </c>
      <c r="AX377" s="5" t="s">
        <v>1004</v>
      </c>
      <c r="AY377" s="65" t="s">
        <v>2217</v>
      </c>
      <c r="BA377" s="86">
        <f>$YF$552</f>
        <v>58.5</v>
      </c>
      <c r="BB377" s="4"/>
      <c r="BK377" s="4"/>
      <c r="BT377" s="4"/>
      <c r="CC377" s="4"/>
      <c r="CL377" s="4"/>
      <c r="CU377" s="4"/>
      <c r="DD377" s="4"/>
      <c r="DM377" s="4"/>
      <c r="DV377" s="4"/>
      <c r="EE377" s="4"/>
      <c r="EN377" s="4"/>
      <c r="EW377" s="4"/>
      <c r="FF377" s="4"/>
      <c r="FO377" s="4"/>
      <c r="FX377" s="4"/>
      <c r="GG377" s="4"/>
      <c r="GP377" s="4"/>
      <c r="GY377" s="4"/>
      <c r="HH377" s="4"/>
      <c r="JD377" s="53"/>
    </row>
    <row r="378" spans="1:264" s="3" customFormat="1">
      <c r="A378" s="5" t="s">
        <v>1005</v>
      </c>
      <c r="B378" s="3" t="s">
        <v>849</v>
      </c>
      <c r="D378" s="86">
        <f>$GX$486</f>
        <v>5697.7999999999993</v>
      </c>
      <c r="E378" s="5" t="s">
        <v>1005</v>
      </c>
      <c r="F378" s="65" t="s">
        <v>2254</v>
      </c>
      <c r="H378" s="86">
        <f>$AGE$492</f>
        <v>3493.7999999999997</v>
      </c>
      <c r="I378" s="4"/>
      <c r="J378" s="5" t="s">
        <v>1005</v>
      </c>
      <c r="K378" s="65" t="s">
        <v>11</v>
      </c>
      <c r="M378" s="86">
        <f>$AI$498</f>
        <v>1572.1999999999998</v>
      </c>
      <c r="N378" s="5" t="s">
        <v>1005</v>
      </c>
      <c r="O378" s="65" t="s">
        <v>9</v>
      </c>
      <c r="Q378" s="86">
        <f>$DU$504</f>
        <v>1714.6999999999998</v>
      </c>
      <c r="R378" s="4"/>
      <c r="S378" s="5" t="s">
        <v>1005</v>
      </c>
      <c r="T378" s="87" t="s">
        <v>1836</v>
      </c>
      <c r="V378" s="86">
        <f>$SR$510</f>
        <v>994.4</v>
      </c>
      <c r="W378" s="5" t="s">
        <v>1005</v>
      </c>
      <c r="X378" t="s">
        <v>142</v>
      </c>
      <c r="Z378" s="86">
        <f>$BS$516</f>
        <v>892.7</v>
      </c>
      <c r="AA378" s="4"/>
      <c r="AB378" s="5" t="s">
        <v>1005</v>
      </c>
      <c r="AC378" s="87" t="s">
        <v>1823</v>
      </c>
      <c r="AE378" s="86">
        <f>$TS$522</f>
        <v>739.59999999999991</v>
      </c>
      <c r="AF378" s="5" t="s">
        <v>1005</v>
      </c>
      <c r="AG378" s="65" t="s">
        <v>2253</v>
      </c>
      <c r="AI378" s="86">
        <f>$AEU$528</f>
        <v>523.29999999999995</v>
      </c>
      <c r="AJ378" s="4"/>
      <c r="AK378" s="5" t="s">
        <v>1005</v>
      </c>
      <c r="AL378" s="65" t="s">
        <v>13</v>
      </c>
      <c r="AN378" s="86">
        <f>$LK$534</f>
        <v>404.7</v>
      </c>
      <c r="AO378" s="5" t="s">
        <v>1005</v>
      </c>
      <c r="AP378" s="87" t="s">
        <v>1823</v>
      </c>
      <c r="AR378" s="86">
        <f>$TS$540</f>
        <v>147.30000000000001</v>
      </c>
      <c r="AS378" s="4"/>
      <c r="AT378" s="5" t="s">
        <v>1005</v>
      </c>
      <c r="AU378" s="65" t="s">
        <v>2258</v>
      </c>
      <c r="AW378" s="86">
        <f>$AFM$546</f>
        <v>249.70000000000002</v>
      </c>
      <c r="AX378" s="5" t="s">
        <v>1005</v>
      </c>
      <c r="AY378" s="65" t="s">
        <v>2253</v>
      </c>
      <c r="BA378" s="86">
        <f>$AEU$552</f>
        <v>53.399999999999991</v>
      </c>
      <c r="BB378" s="4"/>
      <c r="BK378" s="4"/>
      <c r="BT378" s="4"/>
      <c r="CC378" s="4"/>
      <c r="CL378" s="4"/>
      <c r="CU378" s="4"/>
      <c r="DD378" s="4"/>
      <c r="DM378" s="4"/>
      <c r="DV378" s="4"/>
      <c r="EE378" s="4"/>
      <c r="EN378" s="4"/>
      <c r="EW378" s="4"/>
      <c r="FF378" s="4"/>
      <c r="FO378" s="4"/>
      <c r="FX378" s="4"/>
      <c r="GG378" s="4"/>
      <c r="GP378" s="4"/>
      <c r="GY378" s="4"/>
      <c r="HH378" s="4"/>
      <c r="JD378" s="53"/>
    </row>
    <row r="379" spans="1:264" s="3" customFormat="1">
      <c r="A379" s="5" t="s">
        <v>1006</v>
      </c>
      <c r="B379" s="3" t="s">
        <v>835</v>
      </c>
      <c r="D379" s="86">
        <f>$NM$486</f>
        <v>5611.7</v>
      </c>
      <c r="E379" s="5" t="s">
        <v>1006</v>
      </c>
      <c r="F379" s="3" t="s">
        <v>820</v>
      </c>
      <c r="H379" s="86">
        <f>$GO$492</f>
        <v>3597.1000000000004</v>
      </c>
      <c r="I379" s="4"/>
      <c r="J379" s="5" t="s">
        <v>1006</v>
      </c>
      <c r="K379" s="3" t="s">
        <v>156</v>
      </c>
      <c r="M379" s="86">
        <f>$MC$498</f>
        <v>1445.3000000000002</v>
      </c>
      <c r="N379" s="5" t="s">
        <v>1006</v>
      </c>
      <c r="O379" s="3" t="s">
        <v>842</v>
      </c>
      <c r="Q379" s="86">
        <f>$ML$504</f>
        <v>1746.9999999999998</v>
      </c>
      <c r="R379" s="4"/>
      <c r="S379" s="5" t="s">
        <v>1006</v>
      </c>
      <c r="T379" s="65" t="s">
        <v>2284</v>
      </c>
      <c r="V379" s="86">
        <f>$ADB$510</f>
        <v>957.90000000000009</v>
      </c>
      <c r="W379" s="5" t="s">
        <v>1006</v>
      </c>
      <c r="X379" s="65" t="s">
        <v>2284</v>
      </c>
      <c r="Z379" s="86">
        <f>$ADB$516</f>
        <v>890.5</v>
      </c>
      <c r="AA379" s="4"/>
      <c r="AB379" s="5" t="s">
        <v>1006</v>
      </c>
      <c r="AC379" s="3" t="s">
        <v>826</v>
      </c>
      <c r="AE379" s="86">
        <f>$ON$522</f>
        <v>683.8</v>
      </c>
      <c r="AF379" s="5" t="s">
        <v>1006</v>
      </c>
      <c r="AG379" s="65" t="s">
        <v>2254</v>
      </c>
      <c r="AI379" s="86">
        <f>$AGE$528</f>
        <v>514.6</v>
      </c>
      <c r="AJ379" s="4"/>
      <c r="AK379" s="5" t="s">
        <v>1006</v>
      </c>
      <c r="AL379" s="3" t="s">
        <v>835</v>
      </c>
      <c r="AN379" s="86">
        <f>$NM$534</f>
        <v>386.2</v>
      </c>
      <c r="AO379" s="5" t="s">
        <v>1006</v>
      </c>
      <c r="AP379" s="65" t="s">
        <v>2258</v>
      </c>
      <c r="AR379" s="86">
        <f>$AFM$540</f>
        <v>139</v>
      </c>
      <c r="AS379" s="4"/>
      <c r="AT379" s="5" t="s">
        <v>1006</v>
      </c>
      <c r="AU379" s="3" t="s">
        <v>809</v>
      </c>
      <c r="AW379" s="86">
        <f>$IZ$546</f>
        <v>245.9</v>
      </c>
      <c r="AX379" s="5" t="s">
        <v>1006</v>
      </c>
      <c r="AY379" s="65" t="s">
        <v>2260</v>
      </c>
      <c r="BA379" s="86">
        <f>$AEC$552</f>
        <v>50.099999999999994</v>
      </c>
      <c r="BB379" s="4"/>
      <c r="BK379" s="4"/>
      <c r="BT379" s="4"/>
      <c r="CC379" s="4"/>
      <c r="CL379" s="4"/>
      <c r="CU379" s="4"/>
      <c r="DD379" s="4"/>
      <c r="DM379" s="4"/>
      <c r="DV379" s="4"/>
      <c r="EE379" s="4"/>
      <c r="EN379" s="4"/>
      <c r="EW379" s="4"/>
      <c r="FF379" s="4"/>
      <c r="FO379" s="4"/>
      <c r="FX379" s="4"/>
      <c r="GG379" s="4"/>
      <c r="GP379" s="4"/>
      <c r="GY379" s="4"/>
      <c r="HH379" s="4"/>
      <c r="JD379" s="53"/>
    </row>
    <row r="380" spans="1:264" s="3" customFormat="1">
      <c r="A380" s="5" t="s">
        <v>1007</v>
      </c>
      <c r="B380" s="65" t="s">
        <v>2543</v>
      </c>
      <c r="D380" s="86">
        <f>$ADK$486</f>
        <v>5618.3000000000011</v>
      </c>
      <c r="E380" s="5" t="s">
        <v>1007</v>
      </c>
      <c r="F380" s="65" t="s">
        <v>27</v>
      </c>
      <c r="H380" s="86">
        <f>$FN$492</f>
        <v>3563.6</v>
      </c>
      <c r="I380" s="4"/>
      <c r="J380" s="5" t="s">
        <v>1007</v>
      </c>
      <c r="K380" s="3" t="s">
        <v>861</v>
      </c>
      <c r="M380" s="86">
        <f>$KA$498</f>
        <v>1415.1000000000001</v>
      </c>
      <c r="N380" s="5" t="s">
        <v>1007</v>
      </c>
      <c r="O380" s="3" t="s">
        <v>828</v>
      </c>
      <c r="Q380" s="86">
        <f>$JI$504</f>
        <v>1655.8999999999999</v>
      </c>
      <c r="R380" s="4"/>
      <c r="S380" s="5" t="s">
        <v>1007</v>
      </c>
      <c r="T380" s="65" t="s">
        <v>23</v>
      </c>
      <c r="V380" s="86">
        <f>$GF$510</f>
        <v>1068.2</v>
      </c>
      <c r="W380" s="5" t="s">
        <v>1007</v>
      </c>
      <c r="X380" s="65" t="s">
        <v>27</v>
      </c>
      <c r="Z380" s="86">
        <f>$FN$516</f>
        <v>847.2</v>
      </c>
      <c r="AA380" s="4"/>
      <c r="AB380" s="5" t="s">
        <v>1007</v>
      </c>
      <c r="AC380" s="65" t="s">
        <v>27</v>
      </c>
      <c r="AE380" s="86">
        <f>$FN$522</f>
        <v>681.35</v>
      </c>
      <c r="AF380" s="5" t="s">
        <v>1007</v>
      </c>
      <c r="AG380" s="3" t="s">
        <v>153</v>
      </c>
      <c r="AI380" s="86">
        <f>$EM$528</f>
        <v>495.2</v>
      </c>
      <c r="AJ380" s="4"/>
      <c r="AK380" s="5" t="s">
        <v>1007</v>
      </c>
      <c r="AL380" s="3" t="s">
        <v>859</v>
      </c>
      <c r="AN380" s="86">
        <f>$OE$534</f>
        <v>380.1</v>
      </c>
      <c r="AO380" s="5" t="s">
        <v>1007</v>
      </c>
      <c r="AP380" s="3" t="s">
        <v>859</v>
      </c>
      <c r="AR380" s="86">
        <f>$OE$540</f>
        <v>133.9</v>
      </c>
      <c r="AS380" s="4"/>
      <c r="AT380" s="5" t="s">
        <v>1007</v>
      </c>
      <c r="AU380" s="87" t="s">
        <v>1825</v>
      </c>
      <c r="AW380" s="86">
        <f>$UK$546</f>
        <v>239.2</v>
      </c>
      <c r="AX380" s="5" t="s">
        <v>1007</v>
      </c>
      <c r="AY380" s="3" t="s">
        <v>859</v>
      </c>
      <c r="BA380" s="86">
        <f>$OE$552</f>
        <v>40.900000000000006</v>
      </c>
      <c r="BB380" s="4"/>
      <c r="BK380" s="4"/>
      <c r="BT380" s="4"/>
      <c r="CC380" s="4"/>
      <c r="CL380" s="4"/>
      <c r="CU380" s="4"/>
      <c r="DD380" s="4"/>
      <c r="DM380" s="4"/>
      <c r="DV380" s="4"/>
      <c r="EE380" s="4"/>
      <c r="EN380" s="4"/>
      <c r="EW380" s="4"/>
      <c r="FF380" s="4"/>
      <c r="FO380" s="4"/>
      <c r="FX380" s="4"/>
      <c r="GG380" s="4"/>
      <c r="GP380" s="4"/>
      <c r="GY380" s="4"/>
      <c r="HH380" s="4"/>
      <c r="JD380" s="53"/>
    </row>
    <row r="381" spans="1:264" s="3" customFormat="1">
      <c r="A381" s="5" t="s">
        <v>1008</v>
      </c>
      <c r="B381" s="65" t="s">
        <v>1</v>
      </c>
      <c r="D381" s="86">
        <f>$MU$486</f>
        <v>5330.7</v>
      </c>
      <c r="E381" s="5" t="s">
        <v>1008</v>
      </c>
      <c r="F381" s="65" t="s">
        <v>15</v>
      </c>
      <c r="H381" s="86">
        <f>$HG$492</f>
        <v>3430.6999999999994</v>
      </c>
      <c r="I381" s="4"/>
      <c r="J381" s="5" t="s">
        <v>1008</v>
      </c>
      <c r="K381" s="3" t="s">
        <v>849</v>
      </c>
      <c r="M381" s="86">
        <f>$GX$498</f>
        <v>1626.8</v>
      </c>
      <c r="N381" s="5" t="s">
        <v>1008</v>
      </c>
      <c r="O381" s="3" t="s">
        <v>867</v>
      </c>
      <c r="Q381" s="86">
        <f>$HY$504</f>
        <v>1621.7</v>
      </c>
      <c r="R381" s="4"/>
      <c r="S381" s="5" t="s">
        <v>1008</v>
      </c>
      <c r="T381" s="65" t="s">
        <v>39</v>
      </c>
      <c r="V381" s="86">
        <f>$CT$510</f>
        <v>1062.9000000000001</v>
      </c>
      <c r="W381" s="5" t="s">
        <v>1008</v>
      </c>
      <c r="X381" s="65" t="s">
        <v>2224</v>
      </c>
      <c r="Z381" s="86">
        <f>$WV$516</f>
        <v>787.3</v>
      </c>
      <c r="AA381" s="4"/>
      <c r="AB381" s="5" t="s">
        <v>1008</v>
      </c>
      <c r="AC381" s="3" t="s">
        <v>867</v>
      </c>
      <c r="AE381" s="86">
        <f>$HY$522</f>
        <v>659.9</v>
      </c>
      <c r="AF381" s="5" t="s">
        <v>1008</v>
      </c>
      <c r="AG381" s="87" t="s">
        <v>1841</v>
      </c>
      <c r="AI381" s="86">
        <f>$RZ$528</f>
        <v>461.2</v>
      </c>
      <c r="AJ381" s="4"/>
      <c r="AK381" s="5" t="s">
        <v>1008</v>
      </c>
      <c r="AL381" s="3" t="s">
        <v>809</v>
      </c>
      <c r="AN381" s="86">
        <f>$IZ$534</f>
        <v>377.29999999999995</v>
      </c>
      <c r="AO381" s="5" t="s">
        <v>1008</v>
      </c>
      <c r="AP381" t="s">
        <v>144</v>
      </c>
      <c r="AR381" s="86">
        <f>$KJ$540</f>
        <v>130.79999999999998</v>
      </c>
      <c r="AS381" s="4"/>
      <c r="AT381" s="5" t="s">
        <v>1008</v>
      </c>
      <c r="AU381" s="3" t="s">
        <v>853</v>
      </c>
      <c r="AW381" s="86">
        <f>$NV$546</f>
        <v>232.9</v>
      </c>
      <c r="AX381" s="5" t="s">
        <v>1008</v>
      </c>
      <c r="AY381" s="65" t="s">
        <v>1</v>
      </c>
      <c r="BA381" s="86">
        <f>$MU$552</f>
        <v>40.099999999999994</v>
      </c>
      <c r="BB381" s="4"/>
      <c r="BK381" s="4"/>
      <c r="BT381" s="4"/>
      <c r="CC381" s="4"/>
      <c r="CL381" s="4"/>
      <c r="CU381" s="4"/>
      <c r="DD381" s="4"/>
      <c r="DM381" s="4"/>
      <c r="DV381" s="4"/>
      <c r="EE381" s="4"/>
      <c r="EN381" s="4"/>
      <c r="EW381" s="4"/>
      <c r="FF381" s="4"/>
      <c r="FO381" s="4"/>
      <c r="FX381" s="4"/>
      <c r="GG381" s="4"/>
      <c r="GP381" s="4"/>
      <c r="GY381" s="4"/>
      <c r="HH381" s="4"/>
      <c r="JD381" s="53"/>
    </row>
    <row r="382" spans="1:264" s="3" customFormat="1">
      <c r="A382" s="5" t="s">
        <v>1009</v>
      </c>
      <c r="B382" s="65" t="s">
        <v>2284</v>
      </c>
      <c r="D382" s="86">
        <f>$ADB$486</f>
        <v>5126.05</v>
      </c>
      <c r="E382" s="5" t="s">
        <v>1009</v>
      </c>
      <c r="F382" s="3" t="s">
        <v>853</v>
      </c>
      <c r="H382" s="86">
        <f>$NV$492</f>
        <v>3512.7000000000003</v>
      </c>
      <c r="I382" s="4"/>
      <c r="J382" s="5" t="s">
        <v>1009</v>
      </c>
      <c r="K382" t="s">
        <v>144</v>
      </c>
      <c r="M382" s="86">
        <f>$KJ$498</f>
        <v>1344.8999999999999</v>
      </c>
      <c r="N382" s="5" t="s">
        <v>1009</v>
      </c>
      <c r="O382" s="65" t="s">
        <v>2218</v>
      </c>
      <c r="Q382" s="86">
        <f>$ZP$504</f>
        <v>1603.9</v>
      </c>
      <c r="R382" s="4"/>
      <c r="S382" s="5" t="s">
        <v>1009</v>
      </c>
      <c r="T382" s="3" t="s">
        <v>155</v>
      </c>
      <c r="V382" s="86">
        <f>$BJ$510</f>
        <v>963.7</v>
      </c>
      <c r="W382" s="5" t="s">
        <v>1009</v>
      </c>
      <c r="X382" s="65" t="s">
        <v>1</v>
      </c>
      <c r="Z382" s="86">
        <f>$MU$516</f>
        <v>776.80000000000007</v>
      </c>
      <c r="AA382" s="4"/>
      <c r="AB382" s="5" t="s">
        <v>1009</v>
      </c>
      <c r="AC382" s="65" t="s">
        <v>2283</v>
      </c>
      <c r="AE382" s="86">
        <f>$AHF$522</f>
        <v>655.1</v>
      </c>
      <c r="AF382" s="5" t="s">
        <v>1009</v>
      </c>
      <c r="AG382" s="3" t="s">
        <v>859</v>
      </c>
      <c r="AI382" s="86">
        <f>$OE$528</f>
        <v>448.90000000000003</v>
      </c>
      <c r="AJ382" s="4"/>
      <c r="AK382" s="5" t="s">
        <v>1009</v>
      </c>
      <c r="AL382" s="65" t="s">
        <v>2260</v>
      </c>
      <c r="AN382" s="86">
        <f>$AEC$534</f>
        <v>368.70000000000005</v>
      </c>
      <c r="AO382" s="5" t="s">
        <v>1009</v>
      </c>
      <c r="AP382" s="3" t="s">
        <v>156</v>
      </c>
      <c r="AR382" s="86">
        <f>$MC$540</f>
        <v>132.39999999999998</v>
      </c>
      <c r="AS382" s="4"/>
      <c r="AT382" s="5" t="s">
        <v>1009</v>
      </c>
      <c r="AU382" s="3" t="s">
        <v>826</v>
      </c>
      <c r="AW382" s="86">
        <f>$ON$546</f>
        <v>174.8</v>
      </c>
      <c r="AX382" s="5" t="s">
        <v>1009</v>
      </c>
      <c r="AY382" s="65" t="s">
        <v>2226</v>
      </c>
      <c r="BA382" s="86">
        <f>$XE$552</f>
        <v>39.800000000000004</v>
      </c>
      <c r="BB382" s="4"/>
      <c r="BK382" s="4"/>
      <c r="BT382" s="4"/>
      <c r="CC382" s="4"/>
      <c r="CL382" s="4"/>
      <c r="CU382" s="4"/>
      <c r="DD382" s="4"/>
      <c r="DM382" s="4"/>
      <c r="DV382" s="4"/>
      <c r="EE382" s="4"/>
      <c r="EN382" s="4"/>
      <c r="EW382" s="4"/>
      <c r="FF382" s="4"/>
      <c r="FO382" s="4"/>
      <c r="FX382" s="4"/>
      <c r="GG382" s="4"/>
      <c r="GP382" s="4"/>
      <c r="GY382" s="4"/>
      <c r="HH382" s="4"/>
      <c r="JD382" s="53"/>
    </row>
    <row r="383" spans="1:264" s="3" customFormat="1">
      <c r="A383" s="5" t="s">
        <v>1010</v>
      </c>
      <c r="B383" s="65" t="s">
        <v>2281</v>
      </c>
      <c r="D383" s="86">
        <f>$AGW$486</f>
        <v>4945.8999999999996</v>
      </c>
      <c r="E383" s="5" t="s">
        <v>1010</v>
      </c>
      <c r="F383" t="s">
        <v>144</v>
      </c>
      <c r="H383" s="86">
        <f>$KJ$492</f>
        <v>3371.9</v>
      </c>
      <c r="I383" s="4"/>
      <c r="J383" s="5" t="s">
        <v>1010</v>
      </c>
      <c r="K383" s="3" t="s">
        <v>834</v>
      </c>
      <c r="M383" s="86">
        <f>$KS$498</f>
        <v>1415.8</v>
      </c>
      <c r="N383" s="5" t="s">
        <v>1010</v>
      </c>
      <c r="O383" s="65" t="s">
        <v>2255</v>
      </c>
      <c r="Q383" s="86">
        <f>$ADT$504</f>
        <v>1574.8000000000002</v>
      </c>
      <c r="R383" s="4"/>
      <c r="S383" s="5" t="s">
        <v>1010</v>
      </c>
      <c r="T383" s="3" t="s">
        <v>854</v>
      </c>
      <c r="V383" s="86">
        <f>$IQ$510</f>
        <v>848.2</v>
      </c>
      <c r="W383" s="5" t="s">
        <v>1010</v>
      </c>
      <c r="X383" s="3" t="s">
        <v>854</v>
      </c>
      <c r="Z383" s="86">
        <f>$IQ$516</f>
        <v>776.19999999999993</v>
      </c>
      <c r="AA383" s="4"/>
      <c r="AB383" s="5" t="s">
        <v>1010</v>
      </c>
      <c r="AC383" s="65" t="s">
        <v>2256</v>
      </c>
      <c r="AE383" s="86">
        <f>$AFD$522</f>
        <v>625</v>
      </c>
      <c r="AF383" s="5" t="s">
        <v>1010</v>
      </c>
      <c r="AG383" s="65" t="s">
        <v>2217</v>
      </c>
      <c r="AI383" s="86">
        <f>$YF$528</f>
        <v>430.50000000000006</v>
      </c>
      <c r="AJ383" s="4"/>
      <c r="AK383" s="5" t="s">
        <v>1010</v>
      </c>
      <c r="AL383" s="65" t="s">
        <v>2258</v>
      </c>
      <c r="AN383" s="86">
        <f>$AFM$534</f>
        <v>364</v>
      </c>
      <c r="AO383" s="5" t="s">
        <v>1010</v>
      </c>
      <c r="AP383" s="65" t="s">
        <v>23</v>
      </c>
      <c r="AR383" s="86">
        <f>$GF$540</f>
        <v>118.6</v>
      </c>
      <c r="AS383" s="4"/>
      <c r="AT383" s="5" t="s">
        <v>1010</v>
      </c>
      <c r="AU383" s="65" t="s">
        <v>9</v>
      </c>
      <c r="AW383" s="86">
        <f>$DU$546</f>
        <v>173.4</v>
      </c>
      <c r="AX383" s="5" t="s">
        <v>1010</v>
      </c>
      <c r="AY383" s="65" t="s">
        <v>2225</v>
      </c>
      <c r="BA383" s="86">
        <f>$XW$552</f>
        <v>31.6</v>
      </c>
      <c r="BB383" s="4"/>
      <c r="BK383" s="4"/>
      <c r="BT383" s="4"/>
      <c r="CC383" s="4"/>
      <c r="CL383" s="4"/>
      <c r="CU383" s="4"/>
      <c r="DD383" s="4"/>
      <c r="DM383" s="4"/>
      <c r="DV383" s="4"/>
      <c r="EE383" s="4"/>
      <c r="EN383" s="4"/>
      <c r="EW383" s="4"/>
      <c r="FF383" s="4"/>
      <c r="FO383" s="4"/>
      <c r="FX383" s="4"/>
      <c r="GG383" s="4"/>
      <c r="GP383" s="4"/>
      <c r="GY383" s="4"/>
      <c r="HH383" s="4"/>
      <c r="JD383" s="53"/>
    </row>
    <row r="384" spans="1:264" s="3" customFormat="1">
      <c r="A384" s="5" t="s">
        <v>1011</v>
      </c>
      <c r="B384" s="65" t="s">
        <v>2256</v>
      </c>
      <c r="D384" s="86">
        <f>$AFD$486</f>
        <v>4666.7</v>
      </c>
      <c r="E384" s="5" t="s">
        <v>1011</v>
      </c>
      <c r="F384" s="3" t="s">
        <v>849</v>
      </c>
      <c r="H384" s="86">
        <f>$GX$492</f>
        <v>3511.3</v>
      </c>
      <c r="I384" s="4"/>
      <c r="J384" s="5" t="s">
        <v>1011</v>
      </c>
      <c r="K384" s="65" t="s">
        <v>2252</v>
      </c>
      <c r="M384" s="86">
        <f>$AEL$498</f>
        <v>1325.8</v>
      </c>
      <c r="N384" s="5" t="s">
        <v>1011</v>
      </c>
      <c r="O384" s="65" t="s">
        <v>15</v>
      </c>
      <c r="Q384" s="86">
        <f>$HG$504</f>
        <v>1487.3999999999999</v>
      </c>
      <c r="R384" s="4"/>
      <c r="S384" s="5" t="s">
        <v>1011</v>
      </c>
      <c r="T384" s="65" t="s">
        <v>2236</v>
      </c>
      <c r="V384" s="86">
        <f>$WM$510</f>
        <v>935.5</v>
      </c>
      <c r="W384" s="5" t="s">
        <v>1011</v>
      </c>
      <c r="X384" s="3" t="s">
        <v>842</v>
      </c>
      <c r="Z384" s="86">
        <f>$ML$516</f>
        <v>768.6</v>
      </c>
      <c r="AA384" s="4"/>
      <c r="AB384" s="5" t="s">
        <v>1011</v>
      </c>
      <c r="AC384" s="65" t="s">
        <v>2284</v>
      </c>
      <c r="AE384" s="86">
        <f>$ADB$522</f>
        <v>616.9</v>
      </c>
      <c r="AF384" s="5" t="s">
        <v>1011</v>
      </c>
      <c r="AG384" t="s">
        <v>144</v>
      </c>
      <c r="AI384" s="86">
        <f>$KJ$528</f>
        <v>425.6</v>
      </c>
      <c r="AJ384" s="4"/>
      <c r="AK384" s="5" t="s">
        <v>1011</v>
      </c>
      <c r="AL384" s="65" t="s">
        <v>2283</v>
      </c>
      <c r="AN384" s="86">
        <f>$AHF$534</f>
        <v>331.1</v>
      </c>
      <c r="AO384" s="5" t="s">
        <v>1011</v>
      </c>
      <c r="AP384" s="65" t="s">
        <v>2284</v>
      </c>
      <c r="AR384" s="86">
        <f>$ADB$540</f>
        <v>113.9</v>
      </c>
      <c r="AS384" s="4"/>
      <c r="AT384" s="5" t="s">
        <v>1011</v>
      </c>
      <c r="AU384" s="3" t="s">
        <v>828</v>
      </c>
      <c r="AW384" s="86">
        <f>$JI$546</f>
        <v>119.5</v>
      </c>
      <c r="AX384" s="5" t="s">
        <v>1011</v>
      </c>
      <c r="AY384" s="3" t="s">
        <v>826</v>
      </c>
      <c r="BA384" s="86">
        <f>$ON$552</f>
        <v>29.4</v>
      </c>
      <c r="BB384" s="4"/>
      <c r="BK384" s="4"/>
      <c r="BT384" s="4"/>
      <c r="CC384" s="4"/>
      <c r="CL384" s="4"/>
      <c r="CU384" s="4"/>
      <c r="DD384" s="4"/>
      <c r="DM384" s="4"/>
      <c r="DV384" s="4"/>
      <c r="EE384" s="4"/>
      <c r="EN384" s="4"/>
      <c r="EW384" s="4"/>
      <c r="FF384" s="4"/>
      <c r="FO384" s="4"/>
      <c r="FX384" s="4"/>
      <c r="GG384" s="4"/>
      <c r="GP384" s="4"/>
      <c r="GY384" s="4"/>
      <c r="HH384" s="4"/>
      <c r="JD384" s="53"/>
    </row>
    <row r="385" spans="1:264" s="3" customFormat="1">
      <c r="A385" s="5" t="s">
        <v>1012</v>
      </c>
      <c r="B385" s="87" t="s">
        <v>1825</v>
      </c>
      <c r="D385" s="86">
        <f>$UK$486</f>
        <v>4562.3999999999996</v>
      </c>
      <c r="E385" s="5" t="s">
        <v>1012</v>
      </c>
      <c r="F385" s="3" t="s">
        <v>156</v>
      </c>
      <c r="H385" s="86">
        <f>$MC$492</f>
        <v>3202.4</v>
      </c>
      <c r="I385" s="4"/>
      <c r="J385" s="5" t="s">
        <v>1012</v>
      </c>
      <c r="K385" s="65" t="s">
        <v>1</v>
      </c>
      <c r="M385" s="86">
        <f>$MU$498</f>
        <v>1279.5</v>
      </c>
      <c r="N385" s="5" t="s">
        <v>1012</v>
      </c>
      <c r="O385" s="65" t="s">
        <v>39</v>
      </c>
      <c r="Q385" s="86">
        <f>$CT$504</f>
        <v>1449.4999999999998</v>
      </c>
      <c r="R385" s="4"/>
      <c r="S385" s="5" t="s">
        <v>1012</v>
      </c>
      <c r="T385" s="3" t="s">
        <v>820</v>
      </c>
      <c r="V385" s="86">
        <f>$GO$510</f>
        <v>912.3</v>
      </c>
      <c r="W385" s="5" t="s">
        <v>1012</v>
      </c>
      <c r="X385" s="87" t="s">
        <v>1838</v>
      </c>
      <c r="Z385" s="86">
        <f>$SI$516</f>
        <v>817.40000000000009</v>
      </c>
      <c r="AA385" s="4"/>
      <c r="AB385" s="5" t="s">
        <v>1012</v>
      </c>
      <c r="AC385" s="65" t="s">
        <v>2218</v>
      </c>
      <c r="AE385" s="86">
        <f>$ZP$522</f>
        <v>573.1</v>
      </c>
      <c r="AF385" s="5" t="s">
        <v>1012</v>
      </c>
      <c r="AG385" s="65" t="s">
        <v>1</v>
      </c>
      <c r="AI385" s="86">
        <f>$MU$528</f>
        <v>443.3</v>
      </c>
      <c r="AJ385" s="4"/>
      <c r="AK385" s="5" t="s">
        <v>1012</v>
      </c>
      <c r="AL385" s="3" t="s">
        <v>799</v>
      </c>
      <c r="AN385" s="86">
        <f>$QP$534</f>
        <v>309.79999999999995</v>
      </c>
      <c r="AO385" s="5" t="s">
        <v>1012</v>
      </c>
      <c r="AP385" s="3" t="s">
        <v>826</v>
      </c>
      <c r="AR385" s="86">
        <f>$ON$540</f>
        <v>102.8</v>
      </c>
      <c r="AS385" s="4"/>
      <c r="AT385" s="5" t="s">
        <v>1012</v>
      </c>
      <c r="AU385" s="65" t="s">
        <v>2260</v>
      </c>
      <c r="AW385" s="86">
        <f>$AEC$546</f>
        <v>108.8</v>
      </c>
      <c r="AX385" s="5" t="s">
        <v>1012</v>
      </c>
      <c r="AY385" s="3" t="s">
        <v>853</v>
      </c>
      <c r="BA385" s="86">
        <f>$NV$552</f>
        <v>26.8</v>
      </c>
      <c r="BB385" s="4"/>
      <c r="BK385" s="4"/>
      <c r="BT385" s="4"/>
      <c r="CC385" s="4"/>
      <c r="CL385" s="4"/>
      <c r="CU385" s="4"/>
      <c r="DD385" s="4"/>
      <c r="DM385" s="4"/>
      <c r="DV385" s="4"/>
      <c r="EE385" s="4"/>
      <c r="EN385" s="4"/>
      <c r="EW385" s="4"/>
      <c r="FF385" s="4"/>
      <c r="FO385" s="4"/>
      <c r="FX385" s="4"/>
      <c r="GG385" s="4"/>
      <c r="GP385" s="4"/>
      <c r="GY385" s="4"/>
      <c r="HH385" s="4"/>
      <c r="JD385" s="53"/>
    </row>
    <row r="386" spans="1:264" s="3" customFormat="1">
      <c r="A386" s="5" t="s">
        <v>1013</v>
      </c>
      <c r="B386" s="87" t="s">
        <v>1823</v>
      </c>
      <c r="D386" s="86">
        <f>$TS$486</f>
        <v>4449.8999999999996</v>
      </c>
      <c r="E386" s="5" t="s">
        <v>1013</v>
      </c>
      <c r="F386" s="3" t="s">
        <v>799</v>
      </c>
      <c r="H386" s="86">
        <f>$QP$492</f>
        <v>3124.4</v>
      </c>
      <c r="I386" s="4"/>
      <c r="J386" s="5" t="s">
        <v>1013</v>
      </c>
      <c r="K386" s="65" t="s">
        <v>2260</v>
      </c>
      <c r="M386" s="86">
        <f>$AEC$498</f>
        <v>1376.9</v>
      </c>
      <c r="N386" s="5" t="s">
        <v>1013</v>
      </c>
      <c r="O386" s="3" t="s">
        <v>156</v>
      </c>
      <c r="Q386" s="86">
        <f>$MC$504</f>
        <v>1405.8999999999999</v>
      </c>
      <c r="R386" s="4"/>
      <c r="S386" s="5" t="s">
        <v>1013</v>
      </c>
      <c r="T386" s="3" t="s">
        <v>849</v>
      </c>
      <c r="V386" s="86">
        <f>$GX$510</f>
        <v>899.9</v>
      </c>
      <c r="W386" s="5" t="s">
        <v>1013</v>
      </c>
      <c r="X386" s="65" t="s">
        <v>9</v>
      </c>
      <c r="Z386" s="86">
        <f>$DU$516</f>
        <v>704.1</v>
      </c>
      <c r="AA386" s="4"/>
      <c r="AB386" s="5" t="s">
        <v>1013</v>
      </c>
      <c r="AC386" s="87" t="s">
        <v>1825</v>
      </c>
      <c r="AE386" s="86">
        <f>$UK$522</f>
        <v>611.5</v>
      </c>
      <c r="AF386" s="5" t="s">
        <v>1013</v>
      </c>
      <c r="AG386" s="3" t="s">
        <v>853</v>
      </c>
      <c r="AI386" s="86">
        <f>$NV$528</f>
        <v>440.40000000000003</v>
      </c>
      <c r="AJ386" s="4"/>
      <c r="AK386" s="5" t="s">
        <v>1013</v>
      </c>
      <c r="AL386" s="65" t="s">
        <v>2226</v>
      </c>
      <c r="AN386" s="86">
        <f>$XE$534</f>
        <v>300.40000000000003</v>
      </c>
      <c r="AO386" s="5" t="s">
        <v>1013</v>
      </c>
      <c r="AP386" s="3" t="s">
        <v>835</v>
      </c>
      <c r="AR386" s="86">
        <f>$NM$540</f>
        <v>97.799999999999983</v>
      </c>
      <c r="AS386" s="4"/>
      <c r="AT386" s="5" t="s">
        <v>1013</v>
      </c>
      <c r="AU386" s="65" t="s">
        <v>2283</v>
      </c>
      <c r="AW386" s="86">
        <f>$AHF$546</f>
        <v>74.400000000000006</v>
      </c>
      <c r="AX386" s="5" t="s">
        <v>1013</v>
      </c>
      <c r="AY386" s="65" t="s">
        <v>2256</v>
      </c>
      <c r="BA386" s="86">
        <f>$AFD$552</f>
        <v>23.799999999999997</v>
      </c>
      <c r="BB386" s="4"/>
      <c r="BK386" s="4"/>
      <c r="BT386" s="4"/>
      <c r="CC386" s="4"/>
      <c r="CL386" s="4"/>
      <c r="CU386" s="4"/>
      <c r="DD386" s="4"/>
      <c r="DM386" s="4"/>
      <c r="DV386" s="4"/>
      <c r="EE386" s="4"/>
      <c r="EN386" s="4"/>
      <c r="EW386" s="4"/>
      <c r="FF386" s="4"/>
      <c r="FO386" s="4"/>
      <c r="FX386" s="4"/>
      <c r="GG386" s="4"/>
      <c r="GP386" s="4"/>
      <c r="GY386" s="4"/>
      <c r="HH386" s="4"/>
      <c r="JD386" s="53"/>
    </row>
    <row r="387" spans="1:264" s="3" customFormat="1">
      <c r="A387" s="5" t="s">
        <v>1014</v>
      </c>
      <c r="B387" s="65" t="s">
        <v>2259</v>
      </c>
      <c r="D387" s="86">
        <f>$AFV$486</f>
        <v>4413.9499999999989</v>
      </c>
      <c r="E387" s="5" t="s">
        <v>1014</v>
      </c>
      <c r="F387" s="65" t="s">
        <v>2283</v>
      </c>
      <c r="H387" s="86">
        <f>$AHF$492</f>
        <v>3348.2000000000003</v>
      </c>
      <c r="I387" s="4"/>
      <c r="J387" s="5" t="s">
        <v>1014</v>
      </c>
      <c r="K387" s="65" t="s">
        <v>2255</v>
      </c>
      <c r="M387" s="86">
        <f>$ADT$498</f>
        <v>1426.1</v>
      </c>
      <c r="N387" s="5" t="s">
        <v>1014</v>
      </c>
      <c r="O387" s="3" t="s">
        <v>799</v>
      </c>
      <c r="Q387" s="86">
        <f>$QP$504</f>
        <v>1341.7</v>
      </c>
      <c r="R387" s="4"/>
      <c r="S387" s="5" t="s">
        <v>1014</v>
      </c>
      <c r="T387" s="65" t="s">
        <v>31</v>
      </c>
      <c r="V387" s="86">
        <f>$Q$510</f>
        <v>1062.9000000000001</v>
      </c>
      <c r="W387" s="5" t="s">
        <v>1014</v>
      </c>
      <c r="X387" s="3" t="s">
        <v>826</v>
      </c>
      <c r="Z387" s="86">
        <f>$ON$516</f>
        <v>683.6</v>
      </c>
      <c r="AA387" s="4"/>
      <c r="AB387" s="5" t="s">
        <v>1014</v>
      </c>
      <c r="AC387" s="65" t="s">
        <v>1</v>
      </c>
      <c r="AE387" s="86">
        <f>$MU$522</f>
        <v>533.80000000000007</v>
      </c>
      <c r="AF387" s="5" t="s">
        <v>1014</v>
      </c>
      <c r="AG387" s="65" t="s">
        <v>13</v>
      </c>
      <c r="AI387" s="86">
        <f>$LK$528</f>
        <v>368.3</v>
      </c>
      <c r="AJ387" s="4"/>
      <c r="AK387" s="5" t="s">
        <v>1014</v>
      </c>
      <c r="AL387" s="65" t="s">
        <v>9</v>
      </c>
      <c r="AN387" s="86">
        <f>$DU$534</f>
        <v>267.3</v>
      </c>
      <c r="AO387" s="5" t="s">
        <v>1014</v>
      </c>
      <c r="AP387" s="65" t="s">
        <v>2253</v>
      </c>
      <c r="AR387" s="86">
        <f>$AEU$540</f>
        <v>88.3</v>
      </c>
      <c r="AS387" s="4"/>
      <c r="AT387" s="5" t="s">
        <v>1014</v>
      </c>
      <c r="AU387" s="65" t="s">
        <v>1</v>
      </c>
      <c r="AW387" s="86">
        <f>$MU$546</f>
        <v>55</v>
      </c>
      <c r="AX387" s="5" t="s">
        <v>1014</v>
      </c>
      <c r="AY387" s="65" t="s">
        <v>2284</v>
      </c>
      <c r="BA387" s="86">
        <f>$ADB$552</f>
        <v>23.5</v>
      </c>
      <c r="BB387" s="4"/>
      <c r="BK387" s="4"/>
      <c r="BT387" s="4"/>
      <c r="CC387" s="4"/>
      <c r="CL387" s="4"/>
      <c r="CU387" s="4"/>
      <c r="DD387" s="4"/>
      <c r="DM387" s="4"/>
      <c r="DV387" s="4"/>
      <c r="EE387" s="4"/>
      <c r="EN387" s="4"/>
      <c r="EW387" s="4"/>
      <c r="FF387" s="4"/>
      <c r="FO387" s="4"/>
      <c r="FX387" s="4"/>
      <c r="GG387" s="4"/>
      <c r="GP387" s="4"/>
      <c r="GY387" s="4"/>
      <c r="HH387" s="4"/>
      <c r="JD387" s="53"/>
    </row>
    <row r="388" spans="1:264" s="3" customFormat="1">
      <c r="A388" s="5" t="s">
        <v>1015</v>
      </c>
      <c r="B388" s="65" t="s">
        <v>2225</v>
      </c>
      <c r="D388" s="86">
        <f>$XW$486</f>
        <v>3237.8</v>
      </c>
      <c r="E388" s="5" t="s">
        <v>1015</v>
      </c>
      <c r="F388" s="3" t="s">
        <v>867</v>
      </c>
      <c r="H388" s="86">
        <f>$HY$492</f>
        <v>3293.5</v>
      </c>
      <c r="I388" s="4"/>
      <c r="J388" s="5" t="s">
        <v>1015</v>
      </c>
      <c r="K388" s="65" t="s">
        <v>2259</v>
      </c>
      <c r="M388" s="86">
        <f>$AFV$498</f>
        <v>1271.9000000000001</v>
      </c>
      <c r="N388" s="5" t="s">
        <v>1015</v>
      </c>
      <c r="O388" s="3" t="s">
        <v>834</v>
      </c>
      <c r="Q388" s="86">
        <f>$KS$504</f>
        <v>1310.5</v>
      </c>
      <c r="R388" s="4"/>
      <c r="S388" s="5" t="s">
        <v>1015</v>
      </c>
      <c r="T388" s="65" t="s">
        <v>11</v>
      </c>
      <c r="V388" s="86">
        <f>$AI$510</f>
        <v>716.09999999999991</v>
      </c>
      <c r="W388" s="5" t="s">
        <v>1015</v>
      </c>
      <c r="X388" s="3" t="s">
        <v>828</v>
      </c>
      <c r="Z388" s="86">
        <f>$JI$516</f>
        <v>563</v>
      </c>
      <c r="AA388" s="4"/>
      <c r="AB388" s="5" t="s">
        <v>1015</v>
      </c>
      <c r="AC388" s="3" t="s">
        <v>156</v>
      </c>
      <c r="AE388" s="86">
        <f>$MC$522</f>
        <v>530.20000000000005</v>
      </c>
      <c r="AF388" s="5" t="s">
        <v>1015</v>
      </c>
      <c r="AG388" s="3" t="s">
        <v>834</v>
      </c>
      <c r="AI388" s="86">
        <f>$KS$528</f>
        <v>394.2</v>
      </c>
      <c r="AJ388" s="4"/>
      <c r="AK388" s="5" t="s">
        <v>1015</v>
      </c>
      <c r="AL388" s="65" t="s">
        <v>2222</v>
      </c>
      <c r="AN388" s="86">
        <f>$YO$534</f>
        <v>257</v>
      </c>
      <c r="AO388" s="5" t="s">
        <v>1015</v>
      </c>
      <c r="AP388" s="3" t="s">
        <v>809</v>
      </c>
      <c r="AR388" s="86">
        <f>$IZ$540</f>
        <v>88.3</v>
      </c>
      <c r="AS388" s="4"/>
      <c r="AT388" s="5" t="s">
        <v>1015</v>
      </c>
      <c r="AU388" t="s">
        <v>144</v>
      </c>
      <c r="AW388" s="86">
        <f>$KJ$546</f>
        <v>47.9</v>
      </c>
      <c r="AX388" s="5" t="s">
        <v>1015</v>
      </c>
      <c r="AY388" s="65" t="s">
        <v>2218</v>
      </c>
      <c r="BA388" s="86">
        <f>$ZP$552</f>
        <v>22.8</v>
      </c>
      <c r="BB388" s="4"/>
      <c r="BK388" s="4"/>
      <c r="BT388" s="4"/>
      <c r="CC388" s="4"/>
      <c r="CL388" s="4"/>
      <c r="CU388" s="4"/>
      <c r="DD388" s="4"/>
      <c r="DM388" s="4"/>
      <c r="DV388" s="4"/>
      <c r="EE388" s="4"/>
      <c r="EN388" s="4"/>
      <c r="EW388" s="4"/>
      <c r="FF388" s="4"/>
      <c r="FO388" s="4"/>
      <c r="FX388" s="4"/>
      <c r="GG388" s="4"/>
      <c r="GP388" s="4"/>
      <c r="GY388" s="4"/>
      <c r="HH388" s="4"/>
      <c r="JD388" s="53"/>
    </row>
    <row r="389" spans="1:264" s="3" customFormat="1">
      <c r="A389" s="5" t="s">
        <v>1016</v>
      </c>
      <c r="B389" s="65" t="s">
        <v>2253</v>
      </c>
      <c r="D389" s="86">
        <f>$AEU$486</f>
        <v>2692.4</v>
      </c>
      <c r="E389" s="5" t="s">
        <v>1016</v>
      </c>
      <c r="F389" s="65" t="s">
        <v>2260</v>
      </c>
      <c r="H389" s="86">
        <f>$AEC$492</f>
        <v>3155.4</v>
      </c>
      <c r="I389" s="4"/>
      <c r="J389" s="5" t="s">
        <v>1016</v>
      </c>
      <c r="K389" s="3" t="s">
        <v>819</v>
      </c>
      <c r="M389" s="86">
        <f>$IH$498</f>
        <v>1299.4000000000001</v>
      </c>
      <c r="N389" s="5" t="s">
        <v>1016</v>
      </c>
      <c r="O389" s="65" t="s">
        <v>27</v>
      </c>
      <c r="Q389" s="86">
        <f>$FN$504</f>
        <v>1273.9000000000001</v>
      </c>
      <c r="R389" s="4"/>
      <c r="S389" s="5" t="s">
        <v>1016</v>
      </c>
      <c r="T389" s="65" t="s">
        <v>2281</v>
      </c>
      <c r="V389" s="86">
        <f>$AGW$510</f>
        <v>720.6</v>
      </c>
      <c r="W389" s="5" t="s">
        <v>1016</v>
      </c>
      <c r="X389" s="3" t="s">
        <v>153</v>
      </c>
      <c r="Z389" s="86">
        <f>$EM$516</f>
        <v>545.29999999999995</v>
      </c>
      <c r="AA389" s="4"/>
      <c r="AB389" s="5" t="s">
        <v>1016</v>
      </c>
      <c r="AC389" s="65" t="s">
        <v>2226</v>
      </c>
      <c r="AE389" s="86">
        <f>$XE$522</f>
        <v>441.79999999999995</v>
      </c>
      <c r="AF389" s="5" t="s">
        <v>1016</v>
      </c>
      <c r="AG389" s="3" t="s">
        <v>828</v>
      </c>
      <c r="AI389" s="86">
        <f>$JI$528</f>
        <v>381.5</v>
      </c>
      <c r="AJ389" s="4"/>
      <c r="AK389" s="5" t="s">
        <v>1016</v>
      </c>
      <c r="AL389" s="3" t="s">
        <v>861</v>
      </c>
      <c r="AN389" s="86">
        <f>$KA$534</f>
        <v>255.5</v>
      </c>
      <c r="AO389" s="5" t="s">
        <v>1016</v>
      </c>
      <c r="AP389" s="3" t="s">
        <v>799</v>
      </c>
      <c r="AR389" s="86">
        <f>$QP$540</f>
        <v>85.300000000000011</v>
      </c>
      <c r="AS389" s="4"/>
      <c r="AT389" s="5" t="s">
        <v>1016</v>
      </c>
      <c r="AU389" s="87" t="s">
        <v>1823</v>
      </c>
      <c r="AW389" s="86">
        <f>$TS$546</f>
        <v>24.400000000000002</v>
      </c>
      <c r="AX389" s="5" t="s">
        <v>1016</v>
      </c>
      <c r="AY389" s="3" t="s">
        <v>867</v>
      </c>
      <c r="BA389" s="86">
        <f>$HY$552</f>
        <v>13.3</v>
      </c>
      <c r="BB389" s="4"/>
      <c r="BK389" s="4"/>
      <c r="BT389" s="4"/>
      <c r="CC389" s="4"/>
      <c r="CL389" s="4"/>
      <c r="CU389" s="4"/>
      <c r="DD389" s="4"/>
      <c r="DM389" s="4"/>
      <c r="DV389" s="4"/>
      <c r="EE389" s="4"/>
      <c r="EN389" s="4"/>
      <c r="EW389" s="4"/>
      <c r="FF389" s="4"/>
      <c r="FO389" s="4"/>
      <c r="FX389" s="4"/>
      <c r="GG389" s="4"/>
      <c r="GP389" s="4"/>
      <c r="GY389" s="4"/>
      <c r="HH389" s="4"/>
      <c r="JD389" s="53"/>
    </row>
    <row r="390" spans="1:264" s="3" customFormat="1">
      <c r="A390" s="5" t="s">
        <v>1017</v>
      </c>
      <c r="B390" s="65" t="s">
        <v>2218</v>
      </c>
      <c r="D390" s="86">
        <f>$ZP$486</f>
        <v>1989</v>
      </c>
      <c r="E390" s="5" t="s">
        <v>1017</v>
      </c>
      <c r="F390" s="65" t="s">
        <v>2222</v>
      </c>
      <c r="H390" s="86">
        <f>$YO$492</f>
        <v>2739.7000000000003</v>
      </c>
      <c r="I390" s="4"/>
      <c r="J390" s="5" t="s">
        <v>1017</v>
      </c>
      <c r="K390" s="65" t="s">
        <v>2223</v>
      </c>
      <c r="M390" s="86">
        <f>$VC$498</f>
        <v>1167.5</v>
      </c>
      <c r="N390" s="5" t="s">
        <v>1017</v>
      </c>
      <c r="O390" s="65" t="s">
        <v>2253</v>
      </c>
      <c r="Q390" s="86">
        <f>$AEU$504</f>
        <v>1142.8</v>
      </c>
      <c r="R390" s="4"/>
      <c r="S390" s="5" t="s">
        <v>1017</v>
      </c>
      <c r="T390" s="3" t="s">
        <v>154</v>
      </c>
      <c r="V390" s="86">
        <f>$H$510</f>
        <v>769.7</v>
      </c>
      <c r="W390" s="5" t="s">
        <v>1017</v>
      </c>
      <c r="X390" s="65" t="s">
        <v>2259</v>
      </c>
      <c r="Z390" s="86">
        <f>$AFV$516</f>
        <v>393.5</v>
      </c>
      <c r="AA390" s="4"/>
      <c r="AB390" s="5" t="s">
        <v>1017</v>
      </c>
      <c r="AC390" s="65" t="s">
        <v>2253</v>
      </c>
      <c r="AE390" s="86">
        <f>$AEU$522</f>
        <v>348.79999999999995</v>
      </c>
      <c r="AF390" s="5" t="s">
        <v>1017</v>
      </c>
      <c r="AG390" s="87" t="s">
        <v>1825</v>
      </c>
      <c r="AI390" s="86">
        <f>$UK$528</f>
        <v>329.3</v>
      </c>
      <c r="AJ390" s="4"/>
      <c r="AK390" s="5" t="s">
        <v>1017</v>
      </c>
      <c r="AL390" s="3" t="s">
        <v>867</v>
      </c>
      <c r="AN390" s="86">
        <f>$HY$534</f>
        <v>107.69999999999999</v>
      </c>
      <c r="AO390" s="5" t="s">
        <v>1017</v>
      </c>
      <c r="AP390" s="65" t="s">
        <v>2225</v>
      </c>
      <c r="AR390" s="86">
        <f>$XW$540</f>
        <v>79.5</v>
      </c>
      <c r="AS390" s="4"/>
      <c r="AT390" s="5" t="s">
        <v>1017</v>
      </c>
      <c r="AU390" s="65" t="s">
        <v>2254</v>
      </c>
      <c r="AW390" s="86">
        <f>$AGE$546</f>
        <v>11.9</v>
      </c>
      <c r="AX390" s="5" t="s">
        <v>1017</v>
      </c>
      <c r="AY390" s="3" t="s">
        <v>799</v>
      </c>
      <c r="BA390" s="86">
        <f>$QP$552</f>
        <v>9.6999999999999993</v>
      </c>
      <c r="BB390" s="4"/>
      <c r="BK390" s="4"/>
      <c r="BT390" s="4"/>
      <c r="CC390" s="4"/>
      <c r="CL390" s="4"/>
      <c r="CU390" s="4"/>
      <c r="DD390" s="4"/>
      <c r="DM390" s="4"/>
      <c r="DV390" s="4"/>
      <c r="EE390" s="4"/>
      <c r="EN390" s="4"/>
      <c r="EW390" s="4"/>
      <c r="FF390" s="4"/>
      <c r="FO390" s="4"/>
      <c r="FX390" s="4"/>
      <c r="GG390" s="4"/>
      <c r="GP390" s="4"/>
      <c r="GY390" s="4"/>
      <c r="HH390" s="4"/>
      <c r="JD390" s="53"/>
    </row>
    <row r="391" spans="1:264" s="3" customFormat="1">
      <c r="A391" s="5" t="s">
        <v>1018</v>
      </c>
      <c r="B391" s="65" t="s">
        <v>2283</v>
      </c>
      <c r="D391" s="86">
        <f>$AHF$486</f>
        <v>1660.7999999999997</v>
      </c>
      <c r="E391" s="5" t="s">
        <v>1018</v>
      </c>
      <c r="F391" s="3" t="s">
        <v>842</v>
      </c>
      <c r="H391" s="86">
        <f>$ML$492</f>
        <v>2654.4</v>
      </c>
      <c r="I391" s="4"/>
      <c r="J391" s="5" t="s">
        <v>1018</v>
      </c>
      <c r="K391" s="65" t="s">
        <v>2221</v>
      </c>
      <c r="M391" s="86">
        <f>$VU$498</f>
        <v>1135.2</v>
      </c>
      <c r="N391" s="5" t="s">
        <v>1018</v>
      </c>
      <c r="O391" s="65" t="s">
        <v>2256</v>
      </c>
      <c r="Q391" s="86">
        <f>$AFD$504</f>
        <v>1053</v>
      </c>
      <c r="R391" s="4"/>
      <c r="S391" s="5" t="s">
        <v>1018</v>
      </c>
      <c r="T391" s="65" t="s">
        <v>2226</v>
      </c>
      <c r="V391" s="86">
        <f>$XE$510</f>
        <v>794.4</v>
      </c>
      <c r="W391" s="5" t="s">
        <v>1018</v>
      </c>
      <c r="X391" s="3" t="s">
        <v>853</v>
      </c>
      <c r="Z391" s="86">
        <f>$NV$516</f>
        <v>355.90000000000003</v>
      </c>
      <c r="AA391" s="4"/>
      <c r="AB391" s="5" t="s">
        <v>1018</v>
      </c>
      <c r="AC391" t="s">
        <v>144</v>
      </c>
      <c r="AE391" s="86">
        <f>$KJ$522</f>
        <v>310.60000000000002</v>
      </c>
      <c r="AF391" s="5" t="s">
        <v>1018</v>
      </c>
      <c r="AG391" s="65" t="s">
        <v>2284</v>
      </c>
      <c r="AI391" s="86">
        <f>$ADB$528</f>
        <v>166</v>
      </c>
      <c r="AJ391" s="4"/>
      <c r="AK391" s="5" t="s">
        <v>1018</v>
      </c>
      <c r="AL391" s="3" t="s">
        <v>853</v>
      </c>
      <c r="AN391" s="86">
        <f>$NV$534</f>
        <v>57.099999999999994</v>
      </c>
      <c r="AO391" s="5" t="s">
        <v>1018</v>
      </c>
      <c r="AP391" s="65" t="s">
        <v>13</v>
      </c>
      <c r="AR391" s="86">
        <f>$LK$540</f>
        <v>78.5</v>
      </c>
      <c r="AS391" s="4"/>
      <c r="AT391" s="5" t="s">
        <v>1018</v>
      </c>
      <c r="AU391" s="3" t="s">
        <v>867</v>
      </c>
      <c r="AW391" s="86">
        <f>$HY$546</f>
        <v>3.5</v>
      </c>
      <c r="AX391" s="5" t="s">
        <v>1018</v>
      </c>
      <c r="AY391" s="65" t="s">
        <v>2283</v>
      </c>
      <c r="BA391" s="86">
        <f>$AHF$552</f>
        <v>0</v>
      </c>
      <c r="BB391" s="4"/>
      <c r="BK391" s="4"/>
      <c r="BT391" s="4"/>
      <c r="CC391" s="4"/>
      <c r="CL391" s="4"/>
      <c r="CU391" s="4"/>
      <c r="DD391" s="4"/>
      <c r="DM391" s="4"/>
      <c r="DV391" s="4"/>
      <c r="EE391" s="4"/>
      <c r="EN391" s="4"/>
      <c r="EW391" s="4"/>
      <c r="FF391" s="4"/>
      <c r="FO391" s="4"/>
      <c r="FX391" s="4"/>
      <c r="GG391" s="4"/>
      <c r="GP391" s="4"/>
      <c r="GY391" s="4"/>
      <c r="HH391" s="4"/>
      <c r="JD391" s="53"/>
    </row>
    <row r="392" spans="1:264" s="3" customFormat="1">
      <c r="A392" s="5"/>
      <c r="B392" s="87"/>
      <c r="D392" s="86"/>
      <c r="E392" s="5"/>
      <c r="F392" s="87"/>
      <c r="H392" s="86"/>
      <c r="I392" s="4"/>
      <c r="J392" s="5"/>
      <c r="K392" s="87"/>
      <c r="M392" s="86"/>
      <c r="N392" s="5"/>
      <c r="O392" s="87"/>
      <c r="Q392" s="86"/>
      <c r="R392" s="4"/>
      <c r="S392" s="5"/>
      <c r="T392" s="87"/>
      <c r="V392" s="86"/>
      <c r="W392" s="5"/>
      <c r="X392" s="87"/>
      <c r="Z392" s="86"/>
      <c r="AA392" s="4"/>
      <c r="AB392" s="5"/>
      <c r="AC392" s="87"/>
      <c r="AE392" s="86"/>
      <c r="AF392" s="5"/>
      <c r="AG392" s="87"/>
      <c r="AI392" s="86"/>
      <c r="AJ392" s="4"/>
      <c r="AK392" s="5"/>
      <c r="AL392" s="87"/>
      <c r="AN392" s="86"/>
      <c r="AO392" s="5"/>
      <c r="AP392" s="87"/>
      <c r="AR392" s="86"/>
      <c r="AS392" s="4"/>
      <c r="AT392" s="5"/>
      <c r="AU392" s="87"/>
      <c r="AW392" s="86"/>
      <c r="AX392" s="5"/>
      <c r="AY392" s="87"/>
      <c r="BA392" s="86"/>
      <c r="BB392" s="4"/>
      <c r="BK392" s="4"/>
      <c r="BT392" s="4"/>
      <c r="CC392" s="4"/>
      <c r="CL392" s="4"/>
      <c r="CU392" s="4"/>
      <c r="DD392" s="4"/>
      <c r="DM392" s="4"/>
      <c r="DV392" s="4"/>
      <c r="EE392" s="4"/>
      <c r="EN392" s="4"/>
      <c r="EW392" s="4"/>
      <c r="FF392" s="4"/>
      <c r="FO392" s="4"/>
      <c r="FX392" s="4"/>
      <c r="GG392" s="4"/>
      <c r="GP392" s="4"/>
      <c r="GY392" s="4"/>
      <c r="HH392" s="4"/>
      <c r="JD392" s="53"/>
    </row>
    <row r="393" spans="1:264" s="3" customFormat="1">
      <c r="A393" s="5"/>
      <c r="B393" s="87"/>
      <c r="D393" s="86"/>
      <c r="E393" s="5"/>
      <c r="F393" s="87"/>
      <c r="H393" s="86"/>
      <c r="I393" s="4"/>
      <c r="J393" s="5"/>
      <c r="K393" s="87"/>
      <c r="M393" s="86"/>
      <c r="N393" s="5"/>
      <c r="O393" s="87"/>
      <c r="Q393" s="86"/>
      <c r="R393" s="4"/>
      <c r="S393" s="5"/>
      <c r="T393" s="87"/>
      <c r="V393" s="86"/>
      <c r="W393" s="5"/>
      <c r="X393" s="87"/>
      <c r="Z393" s="86"/>
      <c r="AA393" s="4"/>
      <c r="AB393" s="5"/>
      <c r="AC393" s="87"/>
      <c r="AE393" s="86"/>
      <c r="AF393" s="5"/>
      <c r="AG393" s="87"/>
      <c r="AI393" s="86"/>
      <c r="AJ393" s="4"/>
      <c r="AK393" s="5"/>
      <c r="AL393" s="87"/>
      <c r="AN393" s="86"/>
      <c r="AO393" s="5"/>
      <c r="AP393" s="87"/>
      <c r="AR393" s="86"/>
      <c r="AS393" s="4"/>
      <c r="AT393" s="5"/>
      <c r="AU393" s="87"/>
      <c r="AW393" s="86"/>
      <c r="AX393" s="5"/>
      <c r="AY393" s="87"/>
      <c r="BA393" s="86"/>
      <c r="BB393" s="4"/>
      <c r="BK393" s="4"/>
      <c r="BT393" s="4"/>
      <c r="CC393" s="4"/>
      <c r="CL393" s="4"/>
      <c r="CU393" s="4"/>
      <c r="DD393" s="4"/>
      <c r="DM393" s="4"/>
      <c r="DV393" s="4"/>
      <c r="EE393" s="4"/>
      <c r="EN393" s="4"/>
      <c r="EW393" s="4"/>
      <c r="FF393" s="4"/>
      <c r="FO393" s="4"/>
      <c r="FX393" s="4"/>
      <c r="GG393" s="4"/>
      <c r="GP393" s="4"/>
      <c r="GY393" s="4"/>
      <c r="HH393" s="4"/>
      <c r="JD393" s="53"/>
    </row>
    <row r="394" spans="1:264" s="3" customFormat="1">
      <c r="A394" s="5"/>
      <c r="B394" s="87"/>
      <c r="D394" s="86"/>
      <c r="E394" s="5"/>
      <c r="F394" s="87"/>
      <c r="H394" s="86"/>
      <c r="I394" s="4"/>
      <c r="J394" s="5"/>
      <c r="K394" s="87"/>
      <c r="M394" s="86"/>
      <c r="N394" s="5"/>
      <c r="O394" s="87"/>
      <c r="Q394" s="86"/>
      <c r="R394" s="4"/>
      <c r="S394" s="5"/>
      <c r="T394" s="87"/>
      <c r="V394" s="86"/>
      <c r="W394" s="5"/>
      <c r="X394" s="87"/>
      <c r="Z394" s="86"/>
      <c r="AA394" s="4"/>
      <c r="AB394" s="5"/>
      <c r="AC394" s="87"/>
      <c r="AE394" s="86"/>
      <c r="AF394" s="5"/>
      <c r="AG394" s="87"/>
      <c r="AI394" s="86"/>
      <c r="AJ394" s="4"/>
      <c r="AK394" s="5"/>
      <c r="AL394" s="87"/>
      <c r="AN394" s="86"/>
      <c r="AO394" s="5"/>
      <c r="AP394" s="87"/>
      <c r="AR394" s="86"/>
      <c r="AS394" s="4"/>
      <c r="AT394" s="5"/>
      <c r="AU394" s="87"/>
      <c r="AW394" s="86"/>
      <c r="AX394" s="5"/>
      <c r="AY394" s="87"/>
      <c r="BA394" s="86"/>
      <c r="BB394" s="4"/>
      <c r="BK394" s="4"/>
      <c r="BT394" s="4"/>
      <c r="CC394" s="4"/>
      <c r="CL394" s="4"/>
      <c r="CU394" s="4"/>
      <c r="DD394" s="4"/>
      <c r="DM394" s="4"/>
      <c r="DV394" s="4"/>
      <c r="EE394" s="4"/>
      <c r="EN394" s="4"/>
      <c r="EW394" s="4"/>
      <c r="FF394" s="4"/>
      <c r="FO394" s="4"/>
      <c r="FX394" s="4"/>
      <c r="GG394" s="4"/>
      <c r="GP394" s="4"/>
      <c r="GY394" s="4"/>
      <c r="HH394" s="4"/>
      <c r="JD394" s="53"/>
    </row>
    <row r="395" spans="1:264" s="3" customFormat="1" ht="19.5">
      <c r="A395" s="6"/>
      <c r="B395" s="22" t="s">
        <v>152</v>
      </c>
      <c r="E395" s="5"/>
      <c r="F395" s="22" t="s">
        <v>165</v>
      </c>
      <c r="H395" s="4"/>
      <c r="J395" s="5"/>
      <c r="K395" s="22" t="s">
        <v>1733</v>
      </c>
      <c r="N395" s="5"/>
      <c r="O395" s="22" t="s">
        <v>168</v>
      </c>
      <c r="P395" s="4"/>
      <c r="S395" s="5"/>
      <c r="T395" s="22" t="s">
        <v>1734</v>
      </c>
      <c r="U395" s="5"/>
      <c r="W395" s="5"/>
      <c r="X395" s="22" t="s">
        <v>166</v>
      </c>
      <c r="Z395" s="4"/>
      <c r="AB395" s="5"/>
      <c r="AC395" s="22" t="s">
        <v>1735</v>
      </c>
      <c r="AE395" s="10"/>
      <c r="AF395" s="5"/>
      <c r="AG395" s="22" t="s">
        <v>167</v>
      </c>
      <c r="AI395" s="10"/>
      <c r="AN395" s="10"/>
      <c r="AO395" s="5"/>
      <c r="AR395" s="10"/>
      <c r="AS395" s="4"/>
      <c r="AT395" s="5"/>
      <c r="AW395" s="10"/>
      <c r="AX395" s="5"/>
      <c r="BA395" s="10"/>
      <c r="BB395" s="4"/>
      <c r="BK395" s="4"/>
      <c r="BT395" s="4"/>
      <c r="CC395" s="4"/>
      <c r="CL395" s="4"/>
      <c r="CU395" s="4"/>
      <c r="DD395" s="4"/>
      <c r="DM395" s="4"/>
      <c r="DV395" s="4"/>
      <c r="EE395" s="4"/>
      <c r="EN395" s="4"/>
      <c r="EW395" s="4"/>
      <c r="FF395" s="4"/>
      <c r="FO395" s="4"/>
      <c r="FX395" s="4"/>
      <c r="GG395" s="4"/>
      <c r="GP395" s="4"/>
      <c r="GY395" s="4"/>
      <c r="HH395" s="4"/>
      <c r="JD395" s="53"/>
    </row>
    <row r="396" spans="1:264" s="3" customFormat="1" ht="15">
      <c r="A396" s="5" t="s">
        <v>0</v>
      </c>
      <c r="B396" s="87" t="s">
        <v>1842</v>
      </c>
      <c r="D396" s="86">
        <f>'Punten per wedstrijd'!D638</f>
        <v>8179.6000000000331</v>
      </c>
      <c r="E396" s="5" t="s">
        <v>0</v>
      </c>
      <c r="F396" s="87" t="s">
        <v>1842</v>
      </c>
      <c r="H396" s="86">
        <f>'Punten per wedstrijd'!D470</f>
        <v>7281.5999999999976</v>
      </c>
      <c r="J396" s="5" t="s">
        <v>0</v>
      </c>
      <c r="K396" s="3" t="s">
        <v>155</v>
      </c>
      <c r="M396" s="86">
        <f>'Punten per wedstrijd'!D334</f>
        <v>2493.2499999998959</v>
      </c>
      <c r="N396" s="5" t="s">
        <v>0</v>
      </c>
      <c r="O396" s="65" t="s">
        <v>2253</v>
      </c>
      <c r="Q396" s="86">
        <f>'Punten per wedstrijd'!D104</f>
        <v>690.39999999998258</v>
      </c>
      <c r="S396" s="5" t="s">
        <v>0</v>
      </c>
      <c r="T396" s="3" t="s">
        <v>849</v>
      </c>
      <c r="U396" s="5"/>
      <c r="V396" s="86">
        <f>'Punten per wedstrijd'!D559</f>
        <v>1790.9999999999927</v>
      </c>
      <c r="W396" s="5" t="s">
        <v>0</v>
      </c>
      <c r="X396" s="65" t="s">
        <v>2222</v>
      </c>
      <c r="Z396" s="86">
        <f>'Punten per wedstrijd'!D368</f>
        <v>7935.2999999999802</v>
      </c>
      <c r="AB396" s="5" t="s">
        <v>0</v>
      </c>
      <c r="AC396" s="3" t="s">
        <v>861</v>
      </c>
      <c r="AE396" s="86">
        <f>'Punten per wedstrijd'!D239</f>
        <v>2001.4999999998986</v>
      </c>
      <c r="AF396" s="5" t="s">
        <v>0</v>
      </c>
      <c r="AG396" s="87" t="s">
        <v>1834</v>
      </c>
      <c r="AI396" s="86">
        <f>'Punten per wedstrijd'!D14</f>
        <v>1117.1000000000531</v>
      </c>
      <c r="AN396" s="10"/>
      <c r="AO396" s="5"/>
      <c r="AR396" s="10"/>
      <c r="AT396" s="5"/>
      <c r="AW396" s="10"/>
      <c r="AX396" s="5"/>
      <c r="BA396" s="10"/>
      <c r="JD396" s="42"/>
    </row>
    <row r="397" spans="1:264" s="3" customFormat="1">
      <c r="A397" s="5" t="s">
        <v>2</v>
      </c>
      <c r="B397" s="65" t="s">
        <v>25</v>
      </c>
      <c r="D397" s="86">
        <f>'Punten per wedstrijd'!D636</f>
        <v>7805.0000000001219</v>
      </c>
      <c r="E397" s="5" t="s">
        <v>2</v>
      </c>
      <c r="F397" s="87" t="s">
        <v>1828</v>
      </c>
      <c r="H397" s="86">
        <f>'Punten per wedstrijd'!D430</f>
        <v>7219.5500000000047</v>
      </c>
      <c r="J397" s="5" t="s">
        <v>2</v>
      </c>
      <c r="K397" s="3" t="s">
        <v>871</v>
      </c>
      <c r="M397" s="86">
        <f>'Punten per wedstrijd'!D289</f>
        <v>2378.7000000000139</v>
      </c>
      <c r="N397" s="5" t="s">
        <v>2</v>
      </c>
      <c r="O397" s="3" t="s">
        <v>141</v>
      </c>
      <c r="Q397" s="86">
        <f>'Punten per wedstrijd'!D125</f>
        <v>632.40000000001191</v>
      </c>
      <c r="S397" s="5" t="s">
        <v>2</v>
      </c>
      <c r="T397" s="65" t="s">
        <v>2257</v>
      </c>
      <c r="U397" s="5"/>
      <c r="V397" s="86">
        <f>'Punten per wedstrijd'!D547</f>
        <v>1581.4999999999854</v>
      </c>
      <c r="W397" s="5" t="s">
        <v>2</v>
      </c>
      <c r="X397" s="65" t="s">
        <v>27</v>
      </c>
      <c r="Z397" s="86">
        <f>'Punten per wedstrijd'!D390</f>
        <v>7022.3999999999705</v>
      </c>
      <c r="AB397" s="5" t="s">
        <v>2</v>
      </c>
      <c r="AC397" s="3" t="s">
        <v>141</v>
      </c>
      <c r="AE397" s="86">
        <f>'Punten per wedstrijd'!D209</f>
        <v>1974.9000000000615</v>
      </c>
      <c r="AF397" s="5" t="s">
        <v>2</v>
      </c>
      <c r="AG397" s="3" t="s">
        <v>141</v>
      </c>
      <c r="AI397" s="86">
        <f>'Punten per wedstrijd'!D41</f>
        <v>1104.9000000000669</v>
      </c>
      <c r="AN397" s="10"/>
      <c r="AO397" s="5"/>
      <c r="AR397" s="10"/>
      <c r="AT397" s="5"/>
      <c r="AW397" s="10"/>
      <c r="AX397" s="5"/>
      <c r="BA397" s="10"/>
    </row>
    <row r="398" spans="1:264" s="3" customFormat="1">
      <c r="A398" s="5" t="s">
        <v>3</v>
      </c>
      <c r="B398" t="s">
        <v>21</v>
      </c>
      <c r="D398" s="86">
        <f>'Punten per wedstrijd'!D628</f>
        <v>7783.3999999999505</v>
      </c>
      <c r="E398" s="5" t="s">
        <v>3</v>
      </c>
      <c r="F398" t="s">
        <v>21</v>
      </c>
      <c r="H398" s="86">
        <f>'Punten per wedstrijd'!D460</f>
        <v>7218.4499999999889</v>
      </c>
      <c r="J398" s="5" t="s">
        <v>3</v>
      </c>
      <c r="K398" s="3" t="s">
        <v>154</v>
      </c>
      <c r="M398" s="86">
        <f>'Punten per wedstrijd'!D308</f>
        <v>2376.5000000000286</v>
      </c>
      <c r="N398" s="5" t="s">
        <v>3</v>
      </c>
      <c r="O398" s="65" t="s">
        <v>2223</v>
      </c>
      <c r="Q398" s="86">
        <f>'Punten per wedstrijd'!D168</f>
        <v>609.90000000002647</v>
      </c>
      <c r="S398" s="5" t="s">
        <v>3</v>
      </c>
      <c r="T398" s="65" t="s">
        <v>25</v>
      </c>
      <c r="U398" s="5"/>
      <c r="V398" s="86">
        <f>'Punten per wedstrijd'!D552</f>
        <v>1302.3000000000011</v>
      </c>
      <c r="W398" s="5" t="s">
        <v>3</v>
      </c>
      <c r="X398" s="87" t="s">
        <v>1837</v>
      </c>
      <c r="Z398" s="86">
        <f>'Punten per wedstrijd'!D387</f>
        <v>6646.3999999999769</v>
      </c>
      <c r="AB398" s="5" t="s">
        <v>3</v>
      </c>
      <c r="AC398" s="3" t="s">
        <v>153</v>
      </c>
      <c r="AE398" s="86">
        <f>'Punten per wedstrijd'!D187</f>
        <v>1868.7000000001078</v>
      </c>
      <c r="AF398" s="5" t="s">
        <v>3</v>
      </c>
      <c r="AG398" s="3" t="s">
        <v>861</v>
      </c>
      <c r="AI398" s="86">
        <f>'Punten per wedstrijd'!D71</f>
        <v>1068.3999999998803</v>
      </c>
      <c r="AN398" s="10"/>
      <c r="AO398" s="5"/>
      <c r="AR398" s="10"/>
      <c r="AT398" s="5"/>
      <c r="AW398" s="10"/>
      <c r="AX398" s="5"/>
      <c r="BA398" s="10"/>
    </row>
    <row r="399" spans="1:264" s="3" customFormat="1">
      <c r="A399" s="5" t="s">
        <v>5</v>
      </c>
      <c r="B399" s="3" t="s">
        <v>824</v>
      </c>
      <c r="D399" s="86">
        <f>'Punten per wedstrijd'!D671</f>
        <v>7665.7999999999629</v>
      </c>
      <c r="E399" s="5" t="s">
        <v>5</v>
      </c>
      <c r="F399" s="3" t="s">
        <v>854</v>
      </c>
      <c r="H399" s="86">
        <f>'Punten per wedstrijd'!D448</f>
        <v>6976.6000000000113</v>
      </c>
      <c r="J399" s="5" t="s">
        <v>5</v>
      </c>
      <c r="K399" t="s">
        <v>21</v>
      </c>
      <c r="M399" s="86">
        <f>'Punten per wedstrijd'!D292</f>
        <v>2350.3500000000022</v>
      </c>
      <c r="N399" s="5" t="s">
        <v>5</v>
      </c>
      <c r="O399" s="65" t="s">
        <v>33</v>
      </c>
      <c r="Q399" s="86">
        <f>'Punten per wedstrijd'!D158</f>
        <v>595.399999999991</v>
      </c>
      <c r="S399" s="5" t="s">
        <v>5</v>
      </c>
      <c r="T399" s="3" t="s">
        <v>155</v>
      </c>
      <c r="U399" s="5"/>
      <c r="V399" s="86">
        <f>'Punten per wedstrijd'!D586</f>
        <v>1560.7999999999629</v>
      </c>
      <c r="W399" s="5" t="s">
        <v>5</v>
      </c>
      <c r="X399" s="3" t="s">
        <v>859</v>
      </c>
      <c r="Z399" s="86">
        <f>'Punten per wedstrijd'!D353</f>
        <v>6450.4999999999809</v>
      </c>
      <c r="AB399" s="5" t="s">
        <v>5</v>
      </c>
      <c r="AC399" s="87" t="s">
        <v>1843</v>
      </c>
      <c r="AE399" s="86">
        <f>'Punten per wedstrijd'!D245</f>
        <v>1828.800000000032</v>
      </c>
      <c r="AF399" s="5" t="s">
        <v>5</v>
      </c>
      <c r="AG399" s="87" t="s">
        <v>1833</v>
      </c>
      <c r="AI399" s="86">
        <f>'Punten per wedstrijd'!D9</f>
        <v>1050.3999999999419</v>
      </c>
      <c r="AN399" s="10"/>
      <c r="AO399" s="5"/>
      <c r="AR399" s="10"/>
      <c r="AS399" s="4"/>
      <c r="AT399" s="5"/>
      <c r="AW399" s="10"/>
      <c r="AX399" s="5"/>
      <c r="BA399" s="10"/>
      <c r="BB399" s="4"/>
      <c r="BK399" s="4"/>
      <c r="BT399" s="4"/>
      <c r="CC399" s="4"/>
      <c r="CL399" s="4"/>
      <c r="CU399" s="4"/>
      <c r="DD399" s="4"/>
      <c r="DM399" s="4"/>
      <c r="DV399" s="4"/>
      <c r="EE399" s="4"/>
      <c r="EN399" s="4"/>
      <c r="EW399" s="4"/>
      <c r="FF399" s="4"/>
      <c r="FO399" s="4"/>
      <c r="FX399" s="4"/>
      <c r="GG399" s="4"/>
      <c r="GP399" s="4"/>
      <c r="GY399" s="4"/>
      <c r="HH399" s="4"/>
    </row>
    <row r="400" spans="1:264" s="3" customFormat="1">
      <c r="A400" s="5" t="s">
        <v>7</v>
      </c>
      <c r="B400" s="87" t="s">
        <v>1841</v>
      </c>
      <c r="D400" s="86">
        <f>'Punten per wedstrijd'!D648</f>
        <v>7468.0499999999283</v>
      </c>
      <c r="E400" s="5" t="s">
        <v>7</v>
      </c>
      <c r="F400" s="3" t="s">
        <v>871</v>
      </c>
      <c r="H400" s="86">
        <f>'Punten per wedstrijd'!D457</f>
        <v>6809.2999999999938</v>
      </c>
      <c r="J400" s="5" t="s">
        <v>7</v>
      </c>
      <c r="K400" s="87" t="s">
        <v>1828</v>
      </c>
      <c r="M400" s="86">
        <f>'Punten per wedstrijd'!D262</f>
        <v>2310.5500000000266</v>
      </c>
      <c r="N400" s="5" t="s">
        <v>7</v>
      </c>
      <c r="O400" s="65" t="s">
        <v>31</v>
      </c>
      <c r="Q400" s="86">
        <f>'Punten per wedstrijd'!D154</f>
        <v>562.90000000005534</v>
      </c>
      <c r="S400" s="5" t="s">
        <v>7</v>
      </c>
      <c r="T400" s="3" t="s">
        <v>141</v>
      </c>
      <c r="U400" s="5"/>
      <c r="V400" s="86">
        <f>'Punten per wedstrijd'!D545</f>
        <v>1240.1999999999971</v>
      </c>
      <c r="W400" s="5" t="s">
        <v>7</v>
      </c>
      <c r="X400" s="65" t="s">
        <v>13</v>
      </c>
      <c r="Z400" s="86">
        <f>'Punten per wedstrijd'!D365</f>
        <v>6377.4999999999836</v>
      </c>
      <c r="AB400" s="5" t="s">
        <v>7</v>
      </c>
      <c r="AC400" s="87" t="s">
        <v>1841</v>
      </c>
      <c r="AE400" s="86">
        <f>'Punten per wedstrijd'!D228</f>
        <v>1817.2499999999088</v>
      </c>
      <c r="AF400" s="5" t="s">
        <v>7</v>
      </c>
      <c r="AG400" s="87" t="s">
        <v>1837</v>
      </c>
      <c r="AI400" s="86">
        <f>'Punten per wedstrijd'!D51</f>
        <v>1018.599999999892</v>
      </c>
      <c r="AN400" s="10"/>
      <c r="AO400" s="5"/>
      <c r="AR400" s="10"/>
      <c r="AS400" s="4"/>
      <c r="AT400" s="5"/>
      <c r="AW400" s="10"/>
      <c r="AX400" s="5"/>
      <c r="BA400" s="10"/>
      <c r="BB400" s="4"/>
      <c r="BK400" s="4"/>
      <c r="BT400" s="4"/>
      <c r="CC400" s="4"/>
      <c r="CL400" s="4"/>
      <c r="CU400" s="4"/>
      <c r="DD400" s="4"/>
      <c r="DM400" s="4"/>
      <c r="DV400" s="4"/>
      <c r="EE400" s="4"/>
      <c r="EN400" s="4"/>
      <c r="EW400" s="4"/>
      <c r="FF400" s="4"/>
      <c r="FO400" s="4"/>
      <c r="FX400" s="4"/>
      <c r="GG400" s="4"/>
      <c r="GP400" s="4"/>
      <c r="GY400" s="4"/>
      <c r="HH400" s="4"/>
    </row>
    <row r="401" spans="1:216" s="3" customFormat="1">
      <c r="A401" s="5" t="s">
        <v>8</v>
      </c>
      <c r="B401" s="65" t="s">
        <v>2217</v>
      </c>
      <c r="D401" s="86">
        <f>'Punten per wedstrijd'!D657</f>
        <v>7460.2999999999665</v>
      </c>
      <c r="E401" s="5" t="s">
        <v>8</v>
      </c>
      <c r="F401" s="65" t="s">
        <v>33</v>
      </c>
      <c r="H401" s="86">
        <f>'Punten per wedstrijd'!D494</f>
        <v>6754.5500000000029</v>
      </c>
      <c r="J401" s="5" t="s">
        <v>8</v>
      </c>
      <c r="K401" s="65" t="s">
        <v>2236</v>
      </c>
      <c r="M401" s="86">
        <f>'Punten per wedstrijd'!D274</f>
        <v>2301.3999999999728</v>
      </c>
      <c r="N401" s="5" t="s">
        <v>8</v>
      </c>
      <c r="O401" s="87" t="s">
        <v>1823</v>
      </c>
      <c r="Q401" s="86">
        <f>'Punten per wedstrijd'!D120</f>
        <v>557.30000000000223</v>
      </c>
      <c r="S401" s="5" t="s">
        <v>8</v>
      </c>
      <c r="T401" s="65" t="s">
        <v>31</v>
      </c>
      <c r="U401" s="5"/>
      <c r="V401" s="86">
        <f>'Punten per wedstrijd'!D574</f>
        <v>1660.9000000000269</v>
      </c>
      <c r="W401" s="5" t="s">
        <v>8</v>
      </c>
      <c r="X401" s="3" t="s">
        <v>824</v>
      </c>
      <c r="Z401" s="86">
        <f>'Punten per wedstrijd'!D419</f>
        <v>6209.3999999999669</v>
      </c>
      <c r="AB401" s="5" t="s">
        <v>8</v>
      </c>
      <c r="AC401" s="87" t="s">
        <v>1840</v>
      </c>
      <c r="AE401" s="86">
        <f>'Punten per wedstrijd'!D249</f>
        <v>1743.0999999998851</v>
      </c>
      <c r="AF401" s="5" t="s">
        <v>8</v>
      </c>
      <c r="AG401" s="87" t="s">
        <v>1843</v>
      </c>
      <c r="AI401" s="86">
        <f>'Punten per wedstrijd'!D77</f>
        <v>992.40000000011503</v>
      </c>
      <c r="AN401" s="10"/>
      <c r="AO401" s="5"/>
      <c r="AR401" s="10"/>
      <c r="AS401" s="4"/>
      <c r="AT401" s="5"/>
      <c r="AW401" s="10"/>
      <c r="AX401" s="5"/>
      <c r="BA401" s="10"/>
      <c r="BB401" s="4"/>
      <c r="BK401" s="4"/>
      <c r="BT401" s="4"/>
      <c r="CC401" s="4"/>
      <c r="CL401" s="4"/>
      <c r="CU401" s="4"/>
      <c r="DD401" s="4"/>
      <c r="DM401" s="4"/>
      <c r="DV401" s="4"/>
      <c r="EE401" s="4"/>
      <c r="EN401" s="4"/>
      <c r="EW401" s="4"/>
      <c r="FF401" s="4"/>
      <c r="FO401" s="4"/>
      <c r="FX401" s="4"/>
      <c r="GG401" s="4"/>
      <c r="GP401" s="4"/>
      <c r="GY401" s="4"/>
      <c r="HH401" s="4"/>
    </row>
    <row r="402" spans="1:216" s="3" customFormat="1">
      <c r="A402" s="5" t="s">
        <v>10</v>
      </c>
      <c r="B402" s="65" t="s">
        <v>33</v>
      </c>
      <c r="D402" s="86">
        <f>'Punten per wedstrijd'!D662</f>
        <v>7383.8999999999978</v>
      </c>
      <c r="E402" s="5" t="s">
        <v>10</v>
      </c>
      <c r="F402" s="65" t="s">
        <v>17</v>
      </c>
      <c r="H402" s="86">
        <f>'Punten per wedstrijd'!D453</f>
        <v>6625.399999999996</v>
      </c>
      <c r="J402" s="5" t="s">
        <v>10</v>
      </c>
      <c r="K402" s="3" t="s">
        <v>854</v>
      </c>
      <c r="M402" s="86">
        <f>'Punten per wedstrijd'!D280</f>
        <v>2237.3000000000229</v>
      </c>
      <c r="N402" s="5" t="s">
        <v>10</v>
      </c>
      <c r="O402" s="65" t="s">
        <v>2221</v>
      </c>
      <c r="Q402" s="86">
        <f>'Punten per wedstrijd'!D102</f>
        <v>547.19999999998413</v>
      </c>
      <c r="S402" s="5" t="s">
        <v>10</v>
      </c>
      <c r="T402" s="3" t="s">
        <v>820</v>
      </c>
      <c r="U402" s="5"/>
      <c r="V402" s="86">
        <f>'Punten per wedstrijd'!D567</f>
        <v>1686.1999999999935</v>
      </c>
      <c r="W402" s="5" t="s">
        <v>10</v>
      </c>
      <c r="X402" s="3" t="s">
        <v>155</v>
      </c>
      <c r="Z402" s="86">
        <f>'Punten per wedstrijd'!D418</f>
        <v>6077.3999999999205</v>
      </c>
      <c r="AB402" s="5" t="s">
        <v>10</v>
      </c>
      <c r="AC402" s="87" t="s">
        <v>1837</v>
      </c>
      <c r="AE402" s="86">
        <f>'Punten per wedstrijd'!D219</f>
        <v>1731.0499999999636</v>
      </c>
      <c r="AF402" s="5" t="s">
        <v>10</v>
      </c>
      <c r="AG402" s="3" t="s">
        <v>162</v>
      </c>
      <c r="AI402" s="86">
        <f>'Punten per wedstrijd'!D35</f>
        <v>977.69999999992888</v>
      </c>
      <c r="AN402" s="10"/>
      <c r="AO402" s="5"/>
      <c r="AR402" s="10"/>
      <c r="AS402" s="4"/>
      <c r="AT402" s="5"/>
      <c r="AW402" s="10"/>
      <c r="AX402" s="5"/>
      <c r="BA402" s="10"/>
      <c r="BB402" s="4"/>
      <c r="BK402" s="4"/>
      <c r="BT402" s="4"/>
      <c r="CC402" s="4"/>
      <c r="CL402" s="4"/>
      <c r="CU402" s="4"/>
      <c r="DD402" s="4"/>
      <c r="DM402" s="4"/>
      <c r="DV402" s="4"/>
      <c r="EE402" s="4"/>
      <c r="EN402" s="4"/>
      <c r="EW402" s="4"/>
      <c r="FF402" s="4"/>
      <c r="FO402" s="4"/>
      <c r="FX402" s="4"/>
      <c r="GG402" s="4"/>
      <c r="GP402" s="4"/>
      <c r="GY402" s="4"/>
      <c r="HH402" s="4"/>
    </row>
    <row r="403" spans="1:216" s="3" customFormat="1">
      <c r="A403" s="5" t="s">
        <v>12</v>
      </c>
      <c r="B403" s="3" t="s">
        <v>833</v>
      </c>
      <c r="D403" s="86">
        <f>'Punten per wedstrijd'!D633</f>
        <v>7350.5999999999694</v>
      </c>
      <c r="E403" s="5" t="s">
        <v>12</v>
      </c>
      <c r="F403" s="65" t="s">
        <v>25</v>
      </c>
      <c r="H403" s="86">
        <f>'Punten per wedstrijd'!D468</f>
        <v>6550.2000000000044</v>
      </c>
      <c r="J403" s="5" t="s">
        <v>12</v>
      </c>
      <c r="K403" s="3" t="s">
        <v>804</v>
      </c>
      <c r="M403" s="86">
        <f>'Punten per wedstrijd'!D319</f>
        <v>2232.6999999999725</v>
      </c>
      <c r="N403" s="5" t="s">
        <v>12</v>
      </c>
      <c r="O403" s="3" t="s">
        <v>153</v>
      </c>
      <c r="Q403" s="86">
        <f>'Punten per wedstrijd'!D103</f>
        <v>531.15000000005068</v>
      </c>
      <c r="S403" s="5" t="s">
        <v>12</v>
      </c>
      <c r="T403" s="87" t="s">
        <v>1834</v>
      </c>
      <c r="U403" s="5"/>
      <c r="V403" s="86">
        <f>'Punten per wedstrijd'!D518</f>
        <v>1503.0999999999985</v>
      </c>
      <c r="W403" s="5" t="s">
        <v>12</v>
      </c>
      <c r="X403" s="65" t="s">
        <v>2254</v>
      </c>
      <c r="Z403" s="86">
        <f>'Punten per wedstrijd'!D360</f>
        <v>5955.50000000001</v>
      </c>
      <c r="AB403" s="5" t="s">
        <v>12</v>
      </c>
      <c r="AC403" s="87" t="s">
        <v>1842</v>
      </c>
      <c r="AE403" s="86">
        <f>'Punten per wedstrijd'!D218</f>
        <v>1652.9000000000337</v>
      </c>
      <c r="AF403" s="5" t="s">
        <v>12</v>
      </c>
      <c r="AG403" s="87" t="s">
        <v>1841</v>
      </c>
      <c r="AI403" s="86">
        <f>'Punten per wedstrijd'!D60</f>
        <v>950.5999999997855</v>
      </c>
      <c r="AN403" s="10"/>
      <c r="AO403" s="5"/>
      <c r="AR403" s="10"/>
      <c r="AS403" s="4"/>
      <c r="AT403" s="5"/>
      <c r="AW403" s="10"/>
      <c r="AX403" s="5"/>
      <c r="BA403" s="10"/>
      <c r="BB403" s="4"/>
      <c r="BK403" s="4"/>
      <c r="BT403" s="4"/>
      <c r="CC403" s="4"/>
      <c r="CL403" s="4"/>
      <c r="CU403" s="4"/>
      <c r="DD403" s="4"/>
      <c r="DM403" s="4"/>
      <c r="DV403" s="4"/>
      <c r="EE403" s="4"/>
      <c r="EN403" s="4"/>
      <c r="EW403" s="4"/>
      <c r="FF403" s="4"/>
      <c r="FO403" s="4"/>
      <c r="FX403" s="4"/>
      <c r="GG403" s="4"/>
      <c r="GP403" s="4"/>
      <c r="GY403" s="4"/>
      <c r="HH403" s="4"/>
    </row>
    <row r="404" spans="1:216" s="3" customFormat="1">
      <c r="A404" s="5" t="s">
        <v>14</v>
      </c>
      <c r="B404" s="3" t="s">
        <v>850</v>
      </c>
      <c r="D404" s="86">
        <f>'Punten per wedstrijd'!D649</f>
        <v>7283.8000000001412</v>
      </c>
      <c r="E404" s="5" t="s">
        <v>14</v>
      </c>
      <c r="F404" s="3" t="s">
        <v>835</v>
      </c>
      <c r="H404" s="86">
        <f>'Punten per wedstrijd'!D477</f>
        <v>6548.2000000000035</v>
      </c>
      <c r="J404" s="5" t="s">
        <v>14</v>
      </c>
      <c r="K404" s="65" t="s">
        <v>2221</v>
      </c>
      <c r="M404" s="86">
        <f>'Punten per wedstrijd'!D270</f>
        <v>2224.7999999999852</v>
      </c>
      <c r="N404" s="5" t="s">
        <v>14</v>
      </c>
      <c r="O404" s="87" t="s">
        <v>1836</v>
      </c>
      <c r="Q404" s="86">
        <f>'Punten per wedstrijd'!D109</f>
        <v>524.90000000002465</v>
      </c>
      <c r="S404" s="5" t="s">
        <v>14</v>
      </c>
      <c r="T404" s="87" t="s">
        <v>1835</v>
      </c>
      <c r="U404" s="5"/>
      <c r="V404" s="86">
        <f>'Punten per wedstrijd'!D553</f>
        <v>1468.3000000000175</v>
      </c>
      <c r="W404" s="5" t="s">
        <v>14</v>
      </c>
      <c r="X404" s="3" t="s">
        <v>141</v>
      </c>
      <c r="Z404" s="86">
        <f>'Punten per wedstrijd'!D377</f>
        <v>5949.2000000000244</v>
      </c>
      <c r="AB404" s="5" t="s">
        <v>14</v>
      </c>
      <c r="AC404" s="3" t="s">
        <v>819</v>
      </c>
      <c r="AE404" s="86">
        <f>'Punten per wedstrijd'!D232</f>
        <v>1632.0000000000614</v>
      </c>
      <c r="AF404" s="5" t="s">
        <v>14</v>
      </c>
      <c r="AG404" s="65" t="s">
        <v>2252</v>
      </c>
      <c r="AI404" s="86">
        <f>'Punten per wedstrijd'!D13</f>
        <v>918.80000000001087</v>
      </c>
      <c r="AN404" s="10"/>
      <c r="AO404" s="5"/>
      <c r="AR404" s="10"/>
      <c r="AS404" s="4"/>
      <c r="AT404" s="5"/>
      <c r="AW404" s="10"/>
      <c r="AX404" s="5"/>
      <c r="BA404" s="10"/>
      <c r="BB404" s="4"/>
      <c r="BK404" s="4"/>
      <c r="BT404" s="4"/>
      <c r="CC404" s="4"/>
      <c r="CL404" s="4"/>
      <c r="CU404" s="4"/>
      <c r="DD404" s="4"/>
      <c r="DM404" s="4"/>
      <c r="DV404" s="4"/>
      <c r="EE404" s="4"/>
      <c r="EN404" s="4"/>
      <c r="EW404" s="4"/>
      <c r="FF404" s="4"/>
      <c r="FO404" s="4"/>
      <c r="FX404" s="4"/>
      <c r="GG404" s="4"/>
      <c r="GP404" s="4"/>
      <c r="GY404" s="4"/>
      <c r="HH404" s="4"/>
    </row>
    <row r="405" spans="1:216" s="3" customFormat="1">
      <c r="A405" s="5" t="s">
        <v>16</v>
      </c>
      <c r="B405" t="s">
        <v>143</v>
      </c>
      <c r="D405" s="86">
        <f>'Punten per wedstrijd'!D664</f>
        <v>7261.8000000000302</v>
      </c>
      <c r="E405" s="5" t="s">
        <v>16</v>
      </c>
      <c r="F405" s="3" t="s">
        <v>850</v>
      </c>
      <c r="H405" s="86">
        <f>'Punten per wedstrijd'!D481</f>
        <v>6384.4000000000033</v>
      </c>
      <c r="J405" s="5" t="s">
        <v>16</v>
      </c>
      <c r="K405" s="87" t="s">
        <v>1836</v>
      </c>
      <c r="M405" s="86">
        <f>'Punten per wedstrijd'!D277</f>
        <v>2218.4000000000551</v>
      </c>
      <c r="N405" s="5" t="s">
        <v>16</v>
      </c>
      <c r="O405" s="65" t="s">
        <v>2281</v>
      </c>
      <c r="Q405" s="86">
        <f>'Punten per wedstrijd'!D146</f>
        <v>510.89999999999588</v>
      </c>
      <c r="S405" s="5" t="s">
        <v>16</v>
      </c>
      <c r="T405" t="s">
        <v>21</v>
      </c>
      <c r="U405" s="5"/>
      <c r="V405" s="86">
        <f>'Punten per wedstrijd'!D544</f>
        <v>1615.0999999999913</v>
      </c>
      <c r="W405" s="5" t="s">
        <v>16</v>
      </c>
      <c r="X405" s="65" t="s">
        <v>2260</v>
      </c>
      <c r="Z405" s="86">
        <f>'Punten per wedstrijd'!D415</f>
        <v>5946.9999999999991</v>
      </c>
      <c r="AB405" s="5" t="s">
        <v>16</v>
      </c>
      <c r="AC405" s="65" t="s">
        <v>25</v>
      </c>
      <c r="AE405" s="86">
        <f>'Punten per wedstrijd'!D216</f>
        <v>1618.3000000000543</v>
      </c>
      <c r="AF405" s="5" t="s">
        <v>16</v>
      </c>
      <c r="AG405" s="3" t="s">
        <v>833</v>
      </c>
      <c r="AI405" s="86">
        <f>'Punten per wedstrijd'!D45</f>
        <v>915.70000000005177</v>
      </c>
      <c r="AN405" s="10"/>
      <c r="AO405" s="5"/>
      <c r="AR405" s="10"/>
      <c r="AS405" s="4"/>
      <c r="AT405" s="5"/>
      <c r="AW405" s="10"/>
      <c r="AX405" s="5"/>
      <c r="BA405" s="10"/>
      <c r="BB405" s="4"/>
      <c r="BK405" s="4"/>
      <c r="BT405" s="4"/>
      <c r="CC405" s="4"/>
      <c r="CL405" s="4"/>
      <c r="CU405" s="4"/>
      <c r="DD405" s="4"/>
      <c r="DM405" s="4"/>
      <c r="DV405" s="4"/>
      <c r="EE405" s="4"/>
      <c r="EN405" s="4"/>
      <c r="EW405" s="4"/>
      <c r="FF405" s="4"/>
      <c r="FO405" s="4"/>
      <c r="FX405" s="4"/>
      <c r="GG405" s="4"/>
      <c r="GP405" s="4"/>
      <c r="GY405" s="4"/>
      <c r="HH405" s="4"/>
    </row>
    <row r="406" spans="1:216" s="3" customFormat="1">
      <c r="A406" s="5" t="s">
        <v>18</v>
      </c>
      <c r="B406" s="3" t="s">
        <v>817</v>
      </c>
      <c r="D406" s="86">
        <f>'Punten per wedstrijd'!D641</f>
        <v>7257.1500000000124</v>
      </c>
      <c r="E406" s="5" t="s">
        <v>18</v>
      </c>
      <c r="F406" t="s">
        <v>143</v>
      </c>
      <c r="H406" s="86">
        <f>'Punten per wedstrijd'!D496</f>
        <v>6331.2500000000018</v>
      </c>
      <c r="J406" s="5" t="s">
        <v>18</v>
      </c>
      <c r="K406" s="65" t="s">
        <v>31</v>
      </c>
      <c r="M406" s="86">
        <f>'Punten per wedstrijd'!D322</f>
        <v>2207.3500000000413</v>
      </c>
      <c r="N406" s="5" t="s">
        <v>18</v>
      </c>
      <c r="O406" s="3" t="s">
        <v>871</v>
      </c>
      <c r="Q406" s="86">
        <f>'Punten per wedstrijd'!D121</f>
        <v>504.19999999999902</v>
      </c>
      <c r="S406" s="5" t="s">
        <v>18</v>
      </c>
      <c r="T406" s="87" t="s">
        <v>1828</v>
      </c>
      <c r="U406" s="5"/>
      <c r="V406" s="86">
        <f>'Punten per wedstrijd'!D514</f>
        <v>1640.3999999999942</v>
      </c>
      <c r="W406" s="5" t="s">
        <v>18</v>
      </c>
      <c r="X406" s="87" t="s">
        <v>1834</v>
      </c>
      <c r="Z406" s="86">
        <f>'Punten per wedstrijd'!D350</f>
        <v>5945.9999999999845</v>
      </c>
      <c r="AB406" s="5" t="s">
        <v>18</v>
      </c>
      <c r="AC406" s="87" t="s">
        <v>1828</v>
      </c>
      <c r="AE406" s="86">
        <f>'Punten per wedstrijd'!D178</f>
        <v>1617.0000000000221</v>
      </c>
      <c r="AF406" s="5" t="s">
        <v>18</v>
      </c>
      <c r="AG406" s="65" t="s">
        <v>2222</v>
      </c>
      <c r="AI406" s="86">
        <f>'Punten per wedstrijd'!D32</f>
        <v>905.89999999995757</v>
      </c>
      <c r="AN406" s="10"/>
      <c r="AO406" s="5"/>
      <c r="AR406" s="10"/>
      <c r="AS406" s="4"/>
      <c r="AT406" s="5"/>
      <c r="AW406" s="10"/>
      <c r="AX406" s="5"/>
      <c r="BA406" s="10"/>
      <c r="BB406" s="4"/>
      <c r="BK406" s="4"/>
      <c r="BT406" s="4"/>
      <c r="CC406" s="4"/>
      <c r="CL406" s="4"/>
      <c r="CU406" s="4"/>
      <c r="DD406" s="4"/>
      <c r="DM406" s="4"/>
      <c r="DV406" s="4"/>
      <c r="EE406" s="4"/>
      <c r="EN406" s="4"/>
      <c r="EW406" s="4"/>
      <c r="FF406" s="4"/>
      <c r="FO406" s="4"/>
      <c r="FX406" s="4"/>
      <c r="GG406" s="4"/>
      <c r="GP406" s="4"/>
      <c r="GY406" s="4"/>
      <c r="HH406" s="4"/>
    </row>
    <row r="407" spans="1:216" s="3" customFormat="1">
      <c r="A407" s="5" t="s">
        <v>20</v>
      </c>
      <c r="B407" s="87" t="s">
        <v>1838</v>
      </c>
      <c r="D407" s="86">
        <f>'Punten per wedstrijd'!D594</f>
        <v>7248.7999999999793</v>
      </c>
      <c r="E407" s="5" t="s">
        <v>20</v>
      </c>
      <c r="F407" t="s">
        <v>142</v>
      </c>
      <c r="H407" s="86">
        <f>'Punten per wedstrijd'!D478</f>
        <v>6323.4500000000071</v>
      </c>
      <c r="J407" s="5" t="s">
        <v>20</v>
      </c>
      <c r="K407" s="65" t="s">
        <v>33</v>
      </c>
      <c r="M407" s="86">
        <f>'Punten per wedstrijd'!D326</f>
        <v>2194.3999999999851</v>
      </c>
      <c r="N407" s="5" t="s">
        <v>20</v>
      </c>
      <c r="O407" t="s">
        <v>143</v>
      </c>
      <c r="Q407" s="86">
        <f>'Punten per wedstrijd'!D160</f>
        <v>500.10000000001821</v>
      </c>
      <c r="S407" s="5" t="s">
        <v>20</v>
      </c>
      <c r="T407" t="s">
        <v>143</v>
      </c>
      <c r="U407" s="5"/>
      <c r="V407" s="86">
        <f>'Punten per wedstrijd'!D580</f>
        <v>1524.9000000000233</v>
      </c>
      <c r="W407" s="5" t="s">
        <v>20</v>
      </c>
      <c r="X407" s="87" t="s">
        <v>1840</v>
      </c>
      <c r="Z407" s="86">
        <f>'Punten per wedstrijd'!D417</f>
        <v>5945.8499999999631</v>
      </c>
      <c r="AB407" s="5" t="s">
        <v>20</v>
      </c>
      <c r="AC407" s="65" t="s">
        <v>2543</v>
      </c>
      <c r="AE407" s="86">
        <f>'Punten per wedstrijd'!D234</f>
        <v>1606.3000000000416</v>
      </c>
      <c r="AF407" s="5" t="s">
        <v>20</v>
      </c>
      <c r="AG407" s="3" t="s">
        <v>817</v>
      </c>
      <c r="AI407" s="86">
        <f>'Punten per wedstrijd'!D53</f>
        <v>895.30000000006726</v>
      </c>
      <c r="AN407" s="10"/>
      <c r="AO407" s="5"/>
      <c r="AR407" s="10"/>
      <c r="AS407" s="4"/>
      <c r="AT407" s="5"/>
      <c r="AW407" s="10"/>
      <c r="AX407" s="5"/>
      <c r="BA407" s="10"/>
      <c r="BB407" s="4"/>
      <c r="BK407" s="4"/>
      <c r="BT407" s="4"/>
      <c r="CC407" s="4"/>
      <c r="CL407" s="4"/>
      <c r="CU407" s="4"/>
      <c r="DD407" s="4"/>
      <c r="DM407" s="4"/>
      <c r="DV407" s="4"/>
      <c r="EE407" s="4"/>
      <c r="EN407" s="4"/>
      <c r="EW407" s="4"/>
      <c r="FF407" s="4"/>
      <c r="FO407" s="4"/>
      <c r="FX407" s="4"/>
      <c r="GG407" s="4"/>
      <c r="GP407" s="4"/>
      <c r="GY407" s="4"/>
      <c r="HH407" s="4"/>
    </row>
    <row r="408" spans="1:216" s="3" customFormat="1">
      <c r="A408" s="5" t="s">
        <v>22</v>
      </c>
      <c r="B408" s="3" t="s">
        <v>854</v>
      </c>
      <c r="D408" s="86">
        <f>'Punten per wedstrijd'!D616</f>
        <v>7221.3499999999658</v>
      </c>
      <c r="E408" s="5" t="s">
        <v>22</v>
      </c>
      <c r="F408" s="65" t="s">
        <v>2259</v>
      </c>
      <c r="H408" s="86">
        <f>'Punten per wedstrijd'!D488</f>
        <v>6283.2500000000045</v>
      </c>
      <c r="J408" s="5" t="s">
        <v>22</v>
      </c>
      <c r="K408" s="3" t="s">
        <v>850</v>
      </c>
      <c r="M408" s="86">
        <f>'Punten per wedstrijd'!D313</f>
        <v>2190.800000000052</v>
      </c>
      <c r="N408" s="5" t="s">
        <v>22</v>
      </c>
      <c r="O408" s="3" t="s">
        <v>805</v>
      </c>
      <c r="Q408" s="86">
        <f>'Punten per wedstrijd'!D114</f>
        <v>496.10000000003708</v>
      </c>
      <c r="S408" s="5" t="s">
        <v>22</v>
      </c>
      <c r="T408" s="3" t="s">
        <v>153</v>
      </c>
      <c r="U408" s="5"/>
      <c r="V408" s="86">
        <f>'Punten per wedstrijd'!D523</f>
        <v>1510.5000000000291</v>
      </c>
      <c r="W408" s="5" t="s">
        <v>22</v>
      </c>
      <c r="X408" s="3" t="s">
        <v>153</v>
      </c>
      <c r="Z408" s="86">
        <f>'Punten per wedstrijd'!D355</f>
        <v>5900.1500000000688</v>
      </c>
      <c r="AB408" s="5" t="s">
        <v>22</v>
      </c>
      <c r="AC408" s="3" t="s">
        <v>833</v>
      </c>
      <c r="AE408" s="86">
        <f>'Punten per wedstrijd'!D213</f>
        <v>1598.6500000000012</v>
      </c>
      <c r="AF408" s="5" t="s">
        <v>22</v>
      </c>
      <c r="AG408" s="87" t="s">
        <v>1828</v>
      </c>
      <c r="AI408" s="86">
        <f>'Punten per wedstrijd'!D10</f>
        <v>882.00000000006662</v>
      </c>
      <c r="AN408" s="10"/>
      <c r="AO408" s="5"/>
      <c r="AR408" s="10"/>
      <c r="AS408" s="4"/>
      <c r="AT408" s="5"/>
      <c r="AW408" s="10"/>
      <c r="AX408" s="5"/>
      <c r="BA408" s="10"/>
      <c r="BB408" s="4"/>
      <c r="BK408" s="4"/>
      <c r="BT408" s="4"/>
      <c r="CC408" s="4"/>
      <c r="CL408" s="4"/>
      <c r="CU408" s="4"/>
      <c r="DD408" s="4"/>
      <c r="DM408" s="4"/>
      <c r="DV408" s="4"/>
      <c r="EE408" s="4"/>
      <c r="EN408" s="4"/>
      <c r="EW408" s="4"/>
      <c r="FF408" s="4"/>
      <c r="FO408" s="4"/>
      <c r="FX408" s="4"/>
      <c r="GG408" s="4"/>
      <c r="GP408" s="4"/>
      <c r="GY408" s="4"/>
      <c r="HH408" s="4"/>
    </row>
    <row r="409" spans="1:216" s="3" customFormat="1">
      <c r="A409" s="5" t="s">
        <v>24</v>
      </c>
      <c r="B409" s="65" t="s">
        <v>37</v>
      </c>
      <c r="D409" s="86">
        <f>'Punten per wedstrijd'!D663</f>
        <v>7088.4999999999382</v>
      </c>
      <c r="E409" s="5" t="s">
        <v>24</v>
      </c>
      <c r="F409" s="65" t="s">
        <v>31</v>
      </c>
      <c r="H409" s="86">
        <f>'Punten per wedstrijd'!D490</f>
        <v>6214.7500000000164</v>
      </c>
      <c r="J409" s="5" t="s">
        <v>24</v>
      </c>
      <c r="K409" s="3" t="s">
        <v>833</v>
      </c>
      <c r="M409" s="86">
        <f>'Punten per wedstrijd'!D297</f>
        <v>2169.8500000000449</v>
      </c>
      <c r="N409" s="5" t="s">
        <v>24</v>
      </c>
      <c r="O409" s="3" t="s">
        <v>834</v>
      </c>
      <c r="Q409" s="86">
        <f>'Punten per wedstrijd'!D130</f>
        <v>493.10000000003282</v>
      </c>
      <c r="S409" s="5" t="s">
        <v>24</v>
      </c>
      <c r="T409" s="65" t="s">
        <v>2543</v>
      </c>
      <c r="U409" s="5"/>
      <c r="V409" s="86">
        <f>'Punten per wedstrijd'!D570</f>
        <v>1439.4000000000106</v>
      </c>
      <c r="W409" s="5" t="s">
        <v>24</v>
      </c>
      <c r="X409" s="87" t="s">
        <v>1841</v>
      </c>
      <c r="Z409" s="86">
        <f>'Punten per wedstrijd'!D396</f>
        <v>5881.0999999999394</v>
      </c>
      <c r="AB409" s="5" t="s">
        <v>24</v>
      </c>
      <c r="AC409" s="65" t="s">
        <v>2222</v>
      </c>
      <c r="AE409" s="86">
        <f>'Punten per wedstrijd'!D200</f>
        <v>1556.4999999999823</v>
      </c>
      <c r="AF409" s="5" t="s">
        <v>24</v>
      </c>
      <c r="AG409" s="87" t="s">
        <v>1838</v>
      </c>
      <c r="AI409" s="86">
        <f>'Punten per wedstrijd'!D6</f>
        <v>870.29999999995789</v>
      </c>
      <c r="AN409" s="10"/>
      <c r="AO409" s="5"/>
      <c r="AR409" s="10"/>
      <c r="AS409" s="4"/>
      <c r="AT409" s="5"/>
      <c r="AW409" s="10"/>
      <c r="AX409" s="5"/>
      <c r="BA409" s="10"/>
      <c r="BB409" s="4"/>
      <c r="BK409" s="4"/>
      <c r="BT409" s="4"/>
      <c r="CC409" s="4"/>
      <c r="CL409" s="4"/>
      <c r="CU409" s="4"/>
      <c r="DD409" s="4"/>
      <c r="DM409" s="4"/>
      <c r="DV409" s="4"/>
      <c r="EE409" s="4"/>
      <c r="EN409" s="4"/>
      <c r="EW409" s="4"/>
      <c r="FF409" s="4"/>
      <c r="FO409" s="4"/>
      <c r="FX409" s="4"/>
      <c r="GG409" s="4"/>
      <c r="GP409" s="4"/>
      <c r="GY409" s="4"/>
      <c r="HH409" s="4"/>
    </row>
    <row r="410" spans="1:216" s="3" customFormat="1">
      <c r="A410" s="5" t="s">
        <v>26</v>
      </c>
      <c r="B410" s="65" t="s">
        <v>2223</v>
      </c>
      <c r="D410" s="86">
        <f>'Punten per wedstrijd'!D672</f>
        <v>7007.0499999999756</v>
      </c>
      <c r="E410" s="5" t="s">
        <v>26</v>
      </c>
      <c r="F410" s="3" t="s">
        <v>162</v>
      </c>
      <c r="H410" s="86">
        <f>'Punten per wedstrijd'!D455</f>
        <v>6144.699999999998</v>
      </c>
      <c r="J410" s="5" t="s">
        <v>26</v>
      </c>
      <c r="K410" s="65" t="s">
        <v>25</v>
      </c>
      <c r="M410" s="86">
        <f>'Punten per wedstrijd'!D300</f>
        <v>2161.8000000000457</v>
      </c>
      <c r="N410" s="5" t="s">
        <v>26</v>
      </c>
      <c r="O410" s="65" t="s">
        <v>25</v>
      </c>
      <c r="Q410" s="86">
        <f>'Punten per wedstrijd'!D132</f>
        <v>490.60000000002344</v>
      </c>
      <c r="S410" s="5" t="s">
        <v>26</v>
      </c>
      <c r="T410" s="87" t="s">
        <v>1838</v>
      </c>
      <c r="U410" s="5"/>
      <c r="V410" s="86">
        <f>'Punten per wedstrijd'!D510</f>
        <v>1303.799999999992</v>
      </c>
      <c r="W410" s="5" t="s">
        <v>26</v>
      </c>
      <c r="X410" s="87" t="s">
        <v>1843</v>
      </c>
      <c r="Z410" s="86">
        <f>'Punten per wedstrijd'!D413</f>
        <v>5852.1000000000313</v>
      </c>
      <c r="AB410" s="5" t="s">
        <v>26</v>
      </c>
      <c r="AC410" s="3" t="s">
        <v>162</v>
      </c>
      <c r="AE410" s="86">
        <f>'Punten per wedstrijd'!D203</f>
        <v>1513.4999999999632</v>
      </c>
      <c r="AF410" s="5" t="s">
        <v>26</v>
      </c>
      <c r="AG410" s="65" t="s">
        <v>2223</v>
      </c>
      <c r="AI410" s="86">
        <f>'Punten per wedstrijd'!D84</f>
        <v>866.00000000008072</v>
      </c>
      <c r="AN410" s="10"/>
      <c r="AO410" s="5"/>
      <c r="AR410" s="10"/>
      <c r="AS410" s="4"/>
      <c r="AT410" s="5"/>
      <c r="AW410" s="10"/>
      <c r="AX410" s="5"/>
      <c r="BA410" s="10"/>
      <c r="BB410" s="4"/>
      <c r="BK410" s="4"/>
      <c r="BT410" s="4"/>
      <c r="CC410" s="4"/>
      <c r="CL410" s="4"/>
      <c r="CU410" s="4"/>
      <c r="DD410" s="4"/>
      <c r="DM410" s="4"/>
      <c r="DV410" s="4"/>
      <c r="EE410" s="4"/>
      <c r="EN410" s="4"/>
      <c r="EW410" s="4"/>
      <c r="FF410" s="4"/>
      <c r="FO410" s="4"/>
      <c r="FX410" s="4"/>
      <c r="GG410" s="4"/>
      <c r="GP410" s="4"/>
      <c r="GY410" s="4"/>
      <c r="HH410" s="4"/>
    </row>
    <row r="411" spans="1:216" s="3" customFormat="1">
      <c r="A411" s="5" t="s">
        <v>28</v>
      </c>
      <c r="B411" s="3" t="s">
        <v>871</v>
      </c>
      <c r="D411" s="86">
        <f>'Punten per wedstrijd'!D625</f>
        <v>6985.6999999999989</v>
      </c>
      <c r="E411" s="5" t="s">
        <v>28</v>
      </c>
      <c r="F411" s="3" t="s">
        <v>154</v>
      </c>
      <c r="H411" s="86">
        <f>'Punten per wedstrijd'!D476</f>
        <v>6110.1000000000076</v>
      </c>
      <c r="J411" s="5" t="s">
        <v>28</v>
      </c>
      <c r="K411" s="65" t="s">
        <v>17</v>
      </c>
      <c r="M411" s="86">
        <f>'Punten per wedstrijd'!D285</f>
        <v>2157.1000000000008</v>
      </c>
      <c r="N411" s="5" t="s">
        <v>28</v>
      </c>
      <c r="O411" s="3" t="s">
        <v>155</v>
      </c>
      <c r="Q411" s="86">
        <f>'Punten per wedstrijd'!D166</f>
        <v>478.19999999995514</v>
      </c>
      <c r="S411" s="5" t="s">
        <v>28</v>
      </c>
      <c r="T411" s="3" t="s">
        <v>861</v>
      </c>
      <c r="U411" s="5"/>
      <c r="V411" s="86">
        <f>'Punten per wedstrijd'!D575</f>
        <v>1033.0999999999767</v>
      </c>
      <c r="W411" s="5" t="s">
        <v>28</v>
      </c>
      <c r="X411" s="87" t="s">
        <v>1833</v>
      </c>
      <c r="Z411" s="86">
        <f>'Punten per wedstrijd'!D345</f>
        <v>5834.3999999999633</v>
      </c>
      <c r="AB411" s="5" t="s">
        <v>28</v>
      </c>
      <c r="AC411" s="3" t="s">
        <v>817</v>
      </c>
      <c r="AE411" s="86">
        <f>'Punten per wedstrijd'!D221</f>
        <v>1496.0500000000445</v>
      </c>
      <c r="AF411" s="5" t="s">
        <v>28</v>
      </c>
      <c r="AG411" s="3" t="s">
        <v>828</v>
      </c>
      <c r="AI411" s="86">
        <f>'Punten per wedstrijd'!D34</f>
        <v>864.20000000000687</v>
      </c>
      <c r="AN411" s="10"/>
      <c r="AO411" s="5"/>
      <c r="AR411" s="10"/>
      <c r="AS411" s="4"/>
      <c r="AT411" s="5"/>
      <c r="AW411" s="10"/>
      <c r="AX411" s="5"/>
      <c r="BA411" s="10"/>
      <c r="BB411" s="4"/>
      <c r="BK411" s="4"/>
      <c r="BT411" s="4"/>
      <c r="CC411" s="4"/>
      <c r="CL411" s="4"/>
      <c r="CU411" s="4"/>
      <c r="DD411" s="4"/>
      <c r="DM411" s="4"/>
      <c r="DV411" s="4"/>
      <c r="EE411" s="4"/>
      <c r="EN411" s="4"/>
      <c r="EW411" s="4"/>
      <c r="FF411" s="4"/>
      <c r="FO411" s="4"/>
      <c r="FX411" s="4"/>
      <c r="GG411" s="4"/>
      <c r="GP411" s="4"/>
      <c r="GY411" s="4"/>
      <c r="HH411" s="4"/>
    </row>
    <row r="412" spans="1:216" s="3" customFormat="1">
      <c r="A412" s="5" t="s">
        <v>30</v>
      </c>
      <c r="B412" s="87" t="s">
        <v>1843</v>
      </c>
      <c r="D412" s="86">
        <f>'Punten per wedstrijd'!D665</f>
        <v>6870.8000000000975</v>
      </c>
      <c r="E412" s="5" t="s">
        <v>30</v>
      </c>
      <c r="F412" s="65" t="s">
        <v>37</v>
      </c>
      <c r="H412" s="86">
        <f>'Punten per wedstrijd'!D495</f>
        <v>6097.3500000000113</v>
      </c>
      <c r="J412" s="5" t="s">
        <v>30</v>
      </c>
      <c r="K412" s="3" t="s">
        <v>835</v>
      </c>
      <c r="M412" s="86">
        <f>'Punten per wedstrijd'!D309</f>
        <v>2126.5000000000214</v>
      </c>
      <c r="N412" s="5" t="s">
        <v>30</v>
      </c>
      <c r="O412" s="87" t="s">
        <v>1833</v>
      </c>
      <c r="Q412" s="86">
        <f>'Punten per wedstrijd'!D93</f>
        <v>473.69999999996503</v>
      </c>
      <c r="S412" s="5" t="s">
        <v>30</v>
      </c>
      <c r="T412" s="3" t="s">
        <v>824</v>
      </c>
      <c r="U412" s="5"/>
      <c r="V412" s="86">
        <f>'Punten per wedstrijd'!D587</f>
        <v>1543.2999999999884</v>
      </c>
      <c r="W412" s="5" t="s">
        <v>30</v>
      </c>
      <c r="X412" s="3" t="s">
        <v>867</v>
      </c>
      <c r="Z412" s="86">
        <f>'Punten per wedstrijd'!D375</f>
        <v>5804.0999999999749</v>
      </c>
      <c r="AB412" s="5" t="s">
        <v>30</v>
      </c>
      <c r="AC412" s="65" t="s">
        <v>27</v>
      </c>
      <c r="AE412" s="86">
        <f>'Punten per wedstrijd'!D222</f>
        <v>1480.5999999999685</v>
      </c>
      <c r="AF412" s="5" t="s">
        <v>30</v>
      </c>
      <c r="AG412" s="3" t="s">
        <v>805</v>
      </c>
      <c r="AI412" s="86">
        <f>'Punten per wedstrijd'!D30</f>
        <v>858.40000000016357</v>
      </c>
      <c r="AN412" s="10"/>
      <c r="AO412" s="5"/>
      <c r="AR412" s="10"/>
      <c r="AS412" s="4"/>
      <c r="AT412" s="5"/>
      <c r="AW412" s="10"/>
      <c r="AX412" s="5"/>
      <c r="BA412" s="10"/>
      <c r="BB412" s="4"/>
      <c r="BK412" s="4"/>
      <c r="BT412" s="4"/>
      <c r="CC412" s="4"/>
      <c r="CL412" s="4"/>
      <c r="CU412" s="4"/>
      <c r="DD412" s="4"/>
      <c r="DM412" s="4"/>
      <c r="DV412" s="4"/>
      <c r="EE412" s="4"/>
      <c r="EN412" s="4"/>
      <c r="EW412" s="4"/>
      <c r="FF412" s="4"/>
      <c r="FO412" s="4"/>
      <c r="FX412" s="4"/>
      <c r="GG412" s="4"/>
      <c r="GP412" s="4"/>
      <c r="GY412" s="4"/>
      <c r="HH412" s="4"/>
    </row>
    <row r="413" spans="1:216" s="3" customFormat="1">
      <c r="A413" s="5" t="s">
        <v>32</v>
      </c>
      <c r="B413" s="65" t="s">
        <v>2236</v>
      </c>
      <c r="D413" s="86">
        <f>'Punten per wedstrijd'!D610</f>
        <v>6817.5000000000455</v>
      </c>
      <c r="E413" s="5" t="s">
        <v>32</v>
      </c>
      <c r="F413" s="3" t="s">
        <v>820</v>
      </c>
      <c r="H413" s="86">
        <f>'Punten per wedstrijd'!D483</f>
        <v>6041.4000000000005</v>
      </c>
      <c r="J413" s="5" t="s">
        <v>32</v>
      </c>
      <c r="K413" s="3" t="s">
        <v>824</v>
      </c>
      <c r="M413" s="86">
        <f>'Punten per wedstrijd'!D335</f>
        <v>2124.7999999999629</v>
      </c>
      <c r="N413" s="5" t="s">
        <v>32</v>
      </c>
      <c r="O413" t="s">
        <v>21</v>
      </c>
      <c r="Q413" s="86">
        <f>'Punten per wedstrijd'!D124</f>
        <v>460.90000000000373</v>
      </c>
      <c r="S413" s="5" t="s">
        <v>32</v>
      </c>
      <c r="T413" s="87" t="s">
        <v>1843</v>
      </c>
      <c r="U413" s="5"/>
      <c r="V413" s="86">
        <f>'Punten per wedstrijd'!D581</f>
        <v>1225.200000000008</v>
      </c>
      <c r="W413" s="5" t="s">
        <v>32</v>
      </c>
      <c r="X413" s="3" t="s">
        <v>828</v>
      </c>
      <c r="Z413" s="86">
        <f>'Punten per wedstrijd'!D370</f>
        <v>5799.2000000000098</v>
      </c>
      <c r="AB413" s="5" t="s">
        <v>32</v>
      </c>
      <c r="AC413" s="65" t="s">
        <v>33</v>
      </c>
      <c r="AE413" s="86">
        <f>'Punten per wedstrijd'!D242</f>
        <v>1479.8999999999746</v>
      </c>
      <c r="AF413" s="5" t="s">
        <v>32</v>
      </c>
      <c r="AG413" s="3" t="s">
        <v>819</v>
      </c>
      <c r="AI413" s="86">
        <f>'Punten per wedstrijd'!D64</f>
        <v>856.60000000005607</v>
      </c>
      <c r="AN413" s="10"/>
      <c r="AO413" s="5"/>
      <c r="AR413" s="10"/>
      <c r="AS413" s="4"/>
      <c r="AT413" s="5"/>
      <c r="AW413" s="10"/>
      <c r="AX413" s="5"/>
      <c r="BA413" s="10"/>
      <c r="BB413" s="4"/>
      <c r="BK413" s="4"/>
      <c r="BT413" s="4"/>
      <c r="CC413" s="4"/>
      <c r="CL413" s="4"/>
      <c r="CU413" s="4"/>
      <c r="DD413" s="4"/>
      <c r="DM413" s="4"/>
      <c r="DV413" s="4"/>
      <c r="EE413" s="4"/>
      <c r="EN413" s="4"/>
      <c r="EW413" s="4"/>
      <c r="FF413" s="4"/>
      <c r="FO413" s="4"/>
      <c r="FX413" s="4"/>
      <c r="GG413" s="4"/>
      <c r="GP413" s="4"/>
      <c r="GY413" s="4"/>
      <c r="HH413" s="4"/>
    </row>
    <row r="414" spans="1:216" s="3" customFormat="1">
      <c r="A414" s="5" t="s">
        <v>34</v>
      </c>
      <c r="B414" s="3" t="s">
        <v>804</v>
      </c>
      <c r="D414" s="86">
        <f>'Punten per wedstrijd'!D655</f>
        <v>6710.0999999998876</v>
      </c>
      <c r="E414" s="5" t="s">
        <v>34</v>
      </c>
      <c r="F414" s="65" t="s">
        <v>2223</v>
      </c>
      <c r="H414" s="86">
        <f>'Punten per wedstrijd'!D504</f>
        <v>5935.9500000000007</v>
      </c>
      <c r="J414" s="5" t="s">
        <v>34</v>
      </c>
      <c r="K414" t="s">
        <v>143</v>
      </c>
      <c r="M414" s="86">
        <f>'Punten per wedstrijd'!D328</f>
        <v>2120.4000000000287</v>
      </c>
      <c r="N414" s="5" t="s">
        <v>34</v>
      </c>
      <c r="O414" s="3" t="s">
        <v>835</v>
      </c>
      <c r="Q414" s="86">
        <f>'Punten per wedstrijd'!D141</f>
        <v>460.10000000002105</v>
      </c>
      <c r="S414" s="5" t="s">
        <v>34</v>
      </c>
      <c r="T414" s="65" t="s">
        <v>2221</v>
      </c>
      <c r="U414" s="5"/>
      <c r="V414" s="86">
        <f>'Punten per wedstrijd'!D522</f>
        <v>1155.3999999999978</v>
      </c>
      <c r="W414" s="5" t="s">
        <v>34</v>
      </c>
      <c r="X414" s="65" t="s">
        <v>25</v>
      </c>
      <c r="Z414" s="86">
        <f>'Punten per wedstrijd'!D384</f>
        <v>5752.1000000000085</v>
      </c>
      <c r="AB414" s="5" t="s">
        <v>34</v>
      </c>
      <c r="AC414" s="87" t="s">
        <v>1834</v>
      </c>
      <c r="AE414" s="86">
        <f>'Punten per wedstrijd'!D182</f>
        <v>1478.9000000000594</v>
      </c>
      <c r="AF414" s="5" t="s">
        <v>34</v>
      </c>
      <c r="AG414" s="3" t="s">
        <v>834</v>
      </c>
      <c r="AI414" s="86">
        <f>'Punten per wedstrijd'!D46</f>
        <v>849.10000000001651</v>
      </c>
      <c r="AN414" s="10"/>
      <c r="AO414" s="5"/>
      <c r="AR414" s="10"/>
      <c r="AS414" s="4"/>
      <c r="AT414" s="5"/>
      <c r="AW414" s="10"/>
      <c r="AX414" s="5"/>
      <c r="BA414" s="10"/>
      <c r="BB414" s="4"/>
      <c r="BK414" s="4"/>
      <c r="BT414" s="4"/>
      <c r="CC414" s="4"/>
      <c r="CL414" s="4"/>
      <c r="CU414" s="4"/>
      <c r="DD414" s="4"/>
      <c r="DM414" s="4"/>
      <c r="DV414" s="4"/>
      <c r="EE414" s="4"/>
      <c r="EN414" s="4"/>
      <c r="EW414" s="4"/>
      <c r="FF414" s="4"/>
      <c r="FO414" s="4"/>
      <c r="FX414" s="4"/>
      <c r="GG414" s="4"/>
      <c r="GP414" s="4"/>
      <c r="GY414" s="4"/>
      <c r="HH414" s="4"/>
    </row>
    <row r="415" spans="1:216" s="3" customFormat="1">
      <c r="A415" s="5" t="s">
        <v>36</v>
      </c>
      <c r="B415" s="87" t="s">
        <v>1835</v>
      </c>
      <c r="D415" s="86">
        <f>'Punten per wedstrijd'!D637</f>
        <v>6678.4000000000597</v>
      </c>
      <c r="E415" s="5" t="s">
        <v>36</v>
      </c>
      <c r="F415" s="3" t="s">
        <v>824</v>
      </c>
      <c r="H415" s="86">
        <f>'Punten per wedstrijd'!D503</f>
        <v>5848.4499999999935</v>
      </c>
      <c r="J415" s="5" t="s">
        <v>36</v>
      </c>
      <c r="K415" s="65" t="s">
        <v>2223</v>
      </c>
      <c r="M415" s="86">
        <f>'Punten per wedstrijd'!D336</f>
        <v>2106.9000000000469</v>
      </c>
      <c r="N415" s="5" t="s">
        <v>36</v>
      </c>
      <c r="O415" s="87" t="s">
        <v>1842</v>
      </c>
      <c r="Q415" s="86">
        <f>'Punten per wedstrijd'!D134</f>
        <v>453.90000000003232</v>
      </c>
      <c r="S415" s="5" t="s">
        <v>36</v>
      </c>
      <c r="T415" s="65" t="s">
        <v>13</v>
      </c>
      <c r="U415" s="5"/>
      <c r="V415" s="86">
        <f>'Punten per wedstrijd'!D533</f>
        <v>1246.0000000000027</v>
      </c>
      <c r="W415" s="5" t="s">
        <v>36</v>
      </c>
      <c r="X415" s="3" t="s">
        <v>817</v>
      </c>
      <c r="Z415" s="86">
        <f>'Punten per wedstrijd'!D389</f>
        <v>5720.5000000000018</v>
      </c>
      <c r="AB415" s="5" t="s">
        <v>36</v>
      </c>
      <c r="AC415" s="3" t="s">
        <v>859</v>
      </c>
      <c r="AE415" s="86">
        <f>'Punten per wedstrijd'!D185</f>
        <v>1467.7999999999331</v>
      </c>
      <c r="AF415" s="5" t="s">
        <v>36</v>
      </c>
      <c r="AG415" s="87" t="s">
        <v>1836</v>
      </c>
      <c r="AI415" s="86">
        <f>'Punten per wedstrijd'!D25</f>
        <v>834.10000000008768</v>
      </c>
      <c r="AN415" s="10"/>
      <c r="AO415" s="5"/>
      <c r="AR415" s="10"/>
      <c r="AS415" s="4"/>
      <c r="AT415" s="5"/>
      <c r="AW415" s="10"/>
      <c r="AX415" s="5"/>
      <c r="BA415" s="10"/>
      <c r="BB415" s="4"/>
      <c r="BK415" s="4"/>
      <c r="BT415" s="4"/>
      <c r="CC415" s="4"/>
      <c r="CL415" s="4"/>
      <c r="CU415" s="4"/>
      <c r="DD415" s="4"/>
      <c r="DM415" s="4"/>
      <c r="DV415" s="4"/>
      <c r="EE415" s="4"/>
      <c r="EN415" s="4"/>
      <c r="EW415" s="4"/>
      <c r="FF415" s="4"/>
      <c r="FO415" s="4"/>
      <c r="FX415" s="4"/>
      <c r="GG415" s="4"/>
      <c r="GP415" s="4"/>
      <c r="GY415" s="4"/>
      <c r="HH415" s="4"/>
    </row>
    <row r="416" spans="1:216" s="3" customFormat="1">
      <c r="A416" s="5" t="s">
        <v>38</v>
      </c>
      <c r="B416" s="65" t="s">
        <v>2543</v>
      </c>
      <c r="D416" s="86">
        <f>'Punten per wedstrijd'!D654</f>
        <v>6655.6000000000804</v>
      </c>
      <c r="E416" s="5" t="s">
        <v>38</v>
      </c>
      <c r="F416" s="65" t="s">
        <v>2236</v>
      </c>
      <c r="H416" s="86">
        <f>'Punten per wedstrijd'!D442</f>
        <v>5833.8000000000075</v>
      </c>
      <c r="J416" s="5" t="s">
        <v>38</v>
      </c>
      <c r="K416" s="87" t="s">
        <v>1842</v>
      </c>
      <c r="M416" s="86">
        <f>'Punten per wedstrijd'!D302</f>
        <v>2096.00000000002</v>
      </c>
      <c r="N416" s="5" t="s">
        <v>38</v>
      </c>
      <c r="O416" s="3" t="s">
        <v>824</v>
      </c>
      <c r="Q416" s="86">
        <f>'Punten per wedstrijd'!D167</f>
        <v>452.69999999997094</v>
      </c>
      <c r="S416" s="5" t="s">
        <v>38</v>
      </c>
      <c r="T416" s="87" t="s">
        <v>1833</v>
      </c>
      <c r="U416" s="5"/>
      <c r="V416" s="86">
        <f>'Punten per wedstrijd'!D513</f>
        <v>1184.699999999988</v>
      </c>
      <c r="W416" s="5" t="s">
        <v>38</v>
      </c>
      <c r="X416" s="65" t="s">
        <v>2252</v>
      </c>
      <c r="Z416" s="86">
        <f>'Punten per wedstrijd'!D349</f>
        <v>5698.2000000000244</v>
      </c>
      <c r="AB416" s="5" t="s">
        <v>38</v>
      </c>
      <c r="AC416" s="65" t="s">
        <v>11</v>
      </c>
      <c r="AE416" s="86">
        <f>'Punten per wedstrijd'!D191</f>
        <v>1431.9000000000642</v>
      </c>
      <c r="AF416" s="5" t="s">
        <v>38</v>
      </c>
      <c r="AG416" t="s">
        <v>21</v>
      </c>
      <c r="AI416" s="86">
        <f>'Punten per wedstrijd'!D40</f>
        <v>830.79999999996448</v>
      </c>
      <c r="AN416" s="10"/>
      <c r="AO416" s="5"/>
      <c r="AR416" s="10"/>
      <c r="AS416" s="4"/>
      <c r="AT416" s="5"/>
      <c r="AW416" s="10"/>
      <c r="AX416" s="5"/>
      <c r="BA416" s="10"/>
      <c r="BB416" s="4"/>
      <c r="BK416" s="4"/>
      <c r="BT416" s="4"/>
      <c r="CC416" s="4"/>
      <c r="CL416" s="4"/>
      <c r="CU416" s="4"/>
      <c r="DD416" s="4"/>
      <c r="DM416" s="4"/>
      <c r="DV416" s="4"/>
      <c r="EE416" s="4"/>
      <c r="EN416" s="4"/>
      <c r="EW416" s="4"/>
      <c r="FF416" s="4"/>
      <c r="FO416" s="4"/>
      <c r="FX416" s="4"/>
      <c r="GG416" s="4"/>
      <c r="GP416" s="4"/>
      <c r="GY416" s="4"/>
      <c r="HH416" s="4"/>
    </row>
    <row r="417" spans="1:216" s="3" customFormat="1">
      <c r="A417" s="5" t="s">
        <v>145</v>
      </c>
      <c r="B417" s="65" t="s">
        <v>17</v>
      </c>
      <c r="D417" s="86">
        <f>'Punten per wedstrijd'!D621</f>
        <v>6588.6000000000149</v>
      </c>
      <c r="E417" s="5" t="s">
        <v>145</v>
      </c>
      <c r="F417" s="87" t="s">
        <v>1843</v>
      </c>
      <c r="H417" s="86">
        <f>'Punten per wedstrijd'!D497</f>
        <v>5828.800000000002</v>
      </c>
      <c r="J417" s="5" t="s">
        <v>145</v>
      </c>
      <c r="K417" s="65" t="s">
        <v>2257</v>
      </c>
      <c r="M417" s="86">
        <f>'Punten per wedstrijd'!D295</f>
        <v>2095.9999999999836</v>
      </c>
      <c r="N417" s="5" t="s">
        <v>145</v>
      </c>
      <c r="O417" s="3" t="s">
        <v>849</v>
      </c>
      <c r="Q417" s="86">
        <f>'Punten per wedstrijd'!D139</f>
        <v>452.49999999997567</v>
      </c>
      <c r="S417" s="5" t="s">
        <v>145</v>
      </c>
      <c r="T417" s="3" t="s">
        <v>867</v>
      </c>
      <c r="U417" s="5"/>
      <c r="V417" s="86">
        <f>'Punten per wedstrijd'!D543</f>
        <v>1327.9499999999989</v>
      </c>
      <c r="W417" s="5" t="s">
        <v>145</v>
      </c>
      <c r="X417" s="3" t="s">
        <v>842</v>
      </c>
      <c r="Z417" s="86">
        <f>'Punten per wedstrijd'!D351</f>
        <v>5692.1000000000331</v>
      </c>
      <c r="AB417" s="5" t="s">
        <v>145</v>
      </c>
      <c r="AC417" s="65" t="s">
        <v>31</v>
      </c>
      <c r="AE417" s="86">
        <f>'Punten per wedstrijd'!D238</f>
        <v>1413.7000000000685</v>
      </c>
      <c r="AF417" s="5" t="s">
        <v>145</v>
      </c>
      <c r="AG417" s="3" t="s">
        <v>156</v>
      </c>
      <c r="AI417" s="86">
        <f>'Punten per wedstrijd'!D7</f>
        <v>811.89999999997542</v>
      </c>
      <c r="AN417" s="10"/>
      <c r="AO417" s="5"/>
      <c r="AR417" s="10"/>
      <c r="AS417" s="4"/>
      <c r="AT417" s="5"/>
      <c r="AW417" s="10"/>
      <c r="AX417" s="5"/>
      <c r="BA417" s="10"/>
      <c r="BB417" s="4"/>
      <c r="BK417" s="4"/>
      <c r="BT417" s="4"/>
      <c r="CC417" s="4"/>
      <c r="CL417" s="4"/>
      <c r="CU417" s="4"/>
      <c r="DD417" s="4"/>
      <c r="DM417" s="4"/>
      <c r="DV417" s="4"/>
      <c r="EE417" s="4"/>
      <c r="EN417" s="4"/>
      <c r="EW417" s="4"/>
      <c r="FF417" s="4"/>
      <c r="FO417" s="4"/>
      <c r="FX417" s="4"/>
      <c r="GG417" s="4"/>
      <c r="GP417" s="4"/>
      <c r="GY417" s="4"/>
      <c r="HH417" s="4"/>
    </row>
    <row r="418" spans="1:216" s="3" customFormat="1">
      <c r="A418" s="5" t="s">
        <v>146</v>
      </c>
      <c r="B418" s="3" t="s">
        <v>162</v>
      </c>
      <c r="D418" s="86">
        <f>'Punten per wedstrijd'!D623</f>
        <v>6551.5999999999913</v>
      </c>
      <c r="E418" s="5" t="s">
        <v>146</v>
      </c>
      <c r="F418" s="3" t="s">
        <v>833</v>
      </c>
      <c r="H418" s="86">
        <f>'Punten per wedstrijd'!D465</f>
        <v>5787.5000000000127</v>
      </c>
      <c r="J418" s="5" t="s">
        <v>146</v>
      </c>
      <c r="K418" s="65" t="s">
        <v>2226</v>
      </c>
      <c r="M418" s="86">
        <f>'Punten per wedstrijd'!D279</f>
        <v>2058.3999999999705</v>
      </c>
      <c r="N418" s="5" t="s">
        <v>146</v>
      </c>
      <c r="O418" s="87" t="s">
        <v>1841</v>
      </c>
      <c r="Q418" s="86">
        <f>'Punten per wedstrijd'!D144</f>
        <v>447.29999999992049</v>
      </c>
      <c r="S418" s="5" t="s">
        <v>146</v>
      </c>
      <c r="T418" s="87" t="s">
        <v>1825</v>
      </c>
      <c r="U418" s="5"/>
      <c r="V418" s="86">
        <f>'Punten per wedstrijd'!D548</f>
        <v>1620.0000000000055</v>
      </c>
      <c r="W418" s="5" t="s">
        <v>146</v>
      </c>
      <c r="X418" t="s">
        <v>21</v>
      </c>
      <c r="Z418" s="86">
        <f>'Punten per wedstrijd'!D376</f>
        <v>5681.0999999999867</v>
      </c>
      <c r="AB418" s="5" t="s">
        <v>146</v>
      </c>
      <c r="AC418" s="87" t="s">
        <v>1836</v>
      </c>
      <c r="AE418" s="86">
        <f>'Punten per wedstrijd'!D193</f>
        <v>1402.1500000000751</v>
      </c>
      <c r="AF418" s="5" t="s">
        <v>146</v>
      </c>
      <c r="AG418" s="65" t="s">
        <v>25</v>
      </c>
      <c r="AI418" s="86">
        <f>'Punten per wedstrijd'!D48</f>
        <v>806.20000000008361</v>
      </c>
      <c r="AN418" s="10"/>
      <c r="AO418" s="5"/>
      <c r="AR418" s="10"/>
      <c r="AS418" s="4"/>
      <c r="AT418" s="5"/>
      <c r="AW418" s="10"/>
      <c r="AX418" s="5"/>
      <c r="BA418" s="10"/>
      <c r="BB418" s="4"/>
      <c r="BK418" s="4"/>
      <c r="BT418" s="4"/>
      <c r="CC418" s="4"/>
      <c r="CL418" s="4"/>
      <c r="CU418" s="4"/>
      <c r="DD418" s="4"/>
      <c r="DM418" s="4"/>
      <c r="DV418" s="4"/>
      <c r="EE418" s="4"/>
      <c r="EN418" s="4"/>
      <c r="EW418" s="4"/>
      <c r="FF418" s="4"/>
      <c r="FO418" s="4"/>
      <c r="FX418" s="4"/>
      <c r="GG418" s="4"/>
      <c r="GP418" s="4"/>
      <c r="GY418" s="4"/>
      <c r="HH418" s="4"/>
    </row>
    <row r="419" spans="1:216" s="3" customFormat="1">
      <c r="A419" s="5" t="s">
        <v>147</v>
      </c>
      <c r="B419" s="87" t="s">
        <v>1828</v>
      </c>
      <c r="D419" s="86">
        <f>'Punten per wedstrijd'!D598</f>
        <v>6487.5000000000036</v>
      </c>
      <c r="E419" s="5" t="s">
        <v>147</v>
      </c>
      <c r="F419" s="3" t="s">
        <v>155</v>
      </c>
      <c r="H419" s="86">
        <f>'Punten per wedstrijd'!D502</f>
        <v>5741.8999999999833</v>
      </c>
      <c r="J419" s="5" t="s">
        <v>147</v>
      </c>
      <c r="K419" s="3" t="s">
        <v>849</v>
      </c>
      <c r="M419" s="86">
        <f>'Punten per wedstrijd'!D307</f>
        <v>2040.7999999999613</v>
      </c>
      <c r="N419" s="5" t="s">
        <v>147</v>
      </c>
      <c r="O419" s="87" t="s">
        <v>1838</v>
      </c>
      <c r="Q419" s="86">
        <f>'Punten per wedstrijd'!D90</f>
        <v>433.799999999992</v>
      </c>
      <c r="S419" s="5" t="s">
        <v>147</v>
      </c>
      <c r="T419" s="65" t="s">
        <v>27</v>
      </c>
      <c r="U419" s="5"/>
      <c r="V419" s="86">
        <f>'Punten per wedstrijd'!D558</f>
        <v>1178.9999999999891</v>
      </c>
      <c r="W419" s="5" t="s">
        <v>147</v>
      </c>
      <c r="X419" s="65" t="s">
        <v>2543</v>
      </c>
      <c r="Z419" s="86">
        <f>'Punten per wedstrijd'!D402</f>
        <v>5669.0000000000164</v>
      </c>
      <c r="AB419" s="5" t="s">
        <v>147</v>
      </c>
      <c r="AC419" s="3" t="s">
        <v>820</v>
      </c>
      <c r="AE419" s="86">
        <f>'Punten per wedstrijd'!D231</f>
        <v>1388.7000000000291</v>
      </c>
      <c r="AF419" s="5" t="s">
        <v>147</v>
      </c>
      <c r="AG419" s="65" t="s">
        <v>2221</v>
      </c>
      <c r="AI419" s="86">
        <f>'Punten per wedstrijd'!D18</f>
        <v>798.69999999992615</v>
      </c>
      <c r="AN419" s="10"/>
      <c r="AO419" s="5"/>
      <c r="AR419" s="10"/>
      <c r="AS419" s="4"/>
      <c r="AT419" s="5"/>
      <c r="AW419" s="10"/>
      <c r="AX419" s="5"/>
      <c r="BA419" s="10"/>
      <c r="BB419" s="4"/>
      <c r="BK419" s="4"/>
      <c r="BT419" s="4"/>
      <c r="CC419" s="4"/>
      <c r="CL419" s="4"/>
      <c r="CU419" s="4"/>
      <c r="DD419" s="4"/>
      <c r="DM419" s="4"/>
      <c r="DV419" s="4"/>
      <c r="EE419" s="4"/>
      <c r="EN419" s="4"/>
      <c r="EW419" s="4"/>
      <c r="FF419" s="4"/>
      <c r="FO419" s="4"/>
      <c r="FX419" s="4"/>
      <c r="GG419" s="4"/>
      <c r="GP419" s="4"/>
      <c r="GY419" s="4"/>
      <c r="HH419" s="4"/>
    </row>
    <row r="420" spans="1:216" s="3" customFormat="1">
      <c r="A420" s="5" t="s">
        <v>151</v>
      </c>
      <c r="B420" s="3" t="s">
        <v>842</v>
      </c>
      <c r="D420" s="86">
        <f>'Punten per wedstrijd'!D603</f>
        <v>6450.4000000000569</v>
      </c>
      <c r="E420" s="5" t="s">
        <v>151</v>
      </c>
      <c r="F420" s="65" t="s">
        <v>11</v>
      </c>
      <c r="H420" s="86">
        <f>'Punten per wedstrijd'!D443</f>
        <v>5686.7000000000016</v>
      </c>
      <c r="J420" s="5" t="s">
        <v>151</v>
      </c>
      <c r="K420" s="87" t="s">
        <v>1834</v>
      </c>
      <c r="M420" s="86">
        <f>'Punten per wedstrijd'!D266</f>
        <v>2006.4500000000053</v>
      </c>
      <c r="N420" s="5" t="s">
        <v>151</v>
      </c>
      <c r="O420" s="3" t="s">
        <v>817</v>
      </c>
      <c r="Q420" s="86">
        <f>'Punten per wedstrijd'!D137</f>
        <v>418.49999999999721</v>
      </c>
      <c r="S420" s="5" t="s">
        <v>151</v>
      </c>
      <c r="T420" s="65" t="s">
        <v>2254</v>
      </c>
      <c r="U420" s="5"/>
      <c r="V420" s="86">
        <f>'Punten per wedstrijd'!D528</f>
        <v>1047.5000000000109</v>
      </c>
      <c r="W420" s="5" t="s">
        <v>151</v>
      </c>
      <c r="X420" s="87" t="s">
        <v>1835</v>
      </c>
      <c r="Z420" s="86">
        <f>'Punten per wedstrijd'!D385</f>
        <v>5616.0000000000282</v>
      </c>
      <c r="AB420" s="5" t="s">
        <v>151</v>
      </c>
      <c r="AC420" s="65" t="s">
        <v>2223</v>
      </c>
      <c r="AE420" s="86">
        <f>'Punten per wedstrijd'!D252</f>
        <v>1376.2500000000769</v>
      </c>
      <c r="AF420" s="5" t="s">
        <v>151</v>
      </c>
      <c r="AG420" s="65" t="s">
        <v>27</v>
      </c>
      <c r="AI420" s="86">
        <f>'Punten per wedstrijd'!D54</f>
        <v>789.94999999996867</v>
      </c>
      <c r="AN420" s="10"/>
      <c r="AO420" s="5"/>
      <c r="AR420" s="10"/>
      <c r="AS420" s="4"/>
      <c r="AT420" s="5"/>
      <c r="AW420" s="10"/>
      <c r="AX420" s="5"/>
      <c r="BA420" s="10"/>
      <c r="BB420" s="4"/>
      <c r="BK420" s="4"/>
      <c r="BT420" s="4"/>
      <c r="CC420" s="4"/>
      <c r="CL420" s="4"/>
      <c r="CU420" s="4"/>
      <c r="DD420" s="4"/>
      <c r="DM420" s="4"/>
      <c r="DV420" s="4"/>
      <c r="EE420" s="4"/>
      <c r="EN420" s="4"/>
      <c r="EW420" s="4"/>
      <c r="FF420" s="4"/>
      <c r="FO420" s="4"/>
      <c r="FX420" s="4"/>
      <c r="GG420" s="4"/>
      <c r="GP420" s="4"/>
      <c r="GY420" s="4"/>
      <c r="HH420" s="4"/>
    </row>
    <row r="421" spans="1:216" s="3" customFormat="1">
      <c r="A421" s="5" t="s">
        <v>157</v>
      </c>
      <c r="B421" s="3" t="s">
        <v>819</v>
      </c>
      <c r="D421" s="86">
        <f>'Punten per wedstrijd'!D652</f>
        <v>6325.5999999999822</v>
      </c>
      <c r="E421" s="5" t="s">
        <v>157</v>
      </c>
      <c r="F421" s="65" t="s">
        <v>15</v>
      </c>
      <c r="H421" s="86">
        <f>'Punten per wedstrijd'!D451</f>
        <v>5634.9500000000062</v>
      </c>
      <c r="J421" s="5" t="s">
        <v>157</v>
      </c>
      <c r="K421" s="87" t="s">
        <v>1833</v>
      </c>
      <c r="M421" s="86">
        <f>'Punten per wedstrijd'!D261</f>
        <v>1998.5999999999676</v>
      </c>
      <c r="N421" s="5" t="s">
        <v>157</v>
      </c>
      <c r="O421" s="3" t="s">
        <v>850</v>
      </c>
      <c r="Q421" s="86">
        <f>'Punten per wedstrijd'!D145</f>
        <v>417.30000000001496</v>
      </c>
      <c r="S421" s="5" t="s">
        <v>157</v>
      </c>
      <c r="T421" s="3" t="s">
        <v>859</v>
      </c>
      <c r="U421" s="5"/>
      <c r="V421" s="86">
        <f>'Punten per wedstrijd'!D521</f>
        <v>1374.6999999999962</v>
      </c>
      <c r="W421" s="5" t="s">
        <v>157</v>
      </c>
      <c r="X421" s="3" t="s">
        <v>833</v>
      </c>
      <c r="Z421" s="86">
        <f>'Punten per wedstrijd'!D381</f>
        <v>5615.8000000000038</v>
      </c>
      <c r="AB421" s="5" t="s">
        <v>157</v>
      </c>
      <c r="AC421" s="3" t="s">
        <v>156</v>
      </c>
      <c r="AE421" s="86">
        <f>'Punten per wedstrijd'!D175</f>
        <v>1371.099999999991</v>
      </c>
      <c r="AF421" s="5" t="s">
        <v>157</v>
      </c>
      <c r="AG421" s="87" t="s">
        <v>1840</v>
      </c>
      <c r="AI421" s="86">
        <f>'Punten per wedstrijd'!D81</f>
        <v>781.1999999999025</v>
      </c>
      <c r="AN421" s="10"/>
      <c r="AO421" s="5"/>
      <c r="AR421" s="10"/>
      <c r="AS421" s="4"/>
      <c r="AT421" s="5"/>
      <c r="AW421" s="10"/>
      <c r="AX421" s="5"/>
      <c r="BA421" s="10"/>
      <c r="BB421" s="4"/>
      <c r="BK421" s="4"/>
      <c r="BT421" s="4"/>
      <c r="CC421" s="4"/>
      <c r="CL421" s="4"/>
      <c r="CU421" s="4"/>
      <c r="DD421" s="4"/>
      <c r="DM421" s="4"/>
      <c r="DV421" s="4"/>
      <c r="EE421" s="4"/>
      <c r="EN421" s="4"/>
      <c r="EW421" s="4"/>
      <c r="FF421" s="4"/>
      <c r="FO421" s="4"/>
      <c r="FX421" s="4"/>
      <c r="GG421" s="4"/>
      <c r="GP421" s="4"/>
      <c r="GY421" s="4"/>
      <c r="HH421" s="4"/>
    </row>
    <row r="422" spans="1:216" s="3" customFormat="1">
      <c r="A422" s="5" t="s">
        <v>159</v>
      </c>
      <c r="B422" s="87" t="s">
        <v>1834</v>
      </c>
      <c r="D422" s="86">
        <f>'Punten per wedstrijd'!D602</f>
        <v>6320.4999999999691</v>
      </c>
      <c r="E422" s="5" t="s">
        <v>159</v>
      </c>
      <c r="F422" s="3" t="s">
        <v>817</v>
      </c>
      <c r="H422" s="86">
        <f>'Punten per wedstrijd'!D473</f>
        <v>5628.2499999999927</v>
      </c>
      <c r="J422" s="5" t="s">
        <v>159</v>
      </c>
      <c r="K422" s="3" t="s">
        <v>861</v>
      </c>
      <c r="M422" s="86">
        <f>'Punten per wedstrijd'!D323</f>
        <v>1989.6999999999248</v>
      </c>
      <c r="N422" s="5" t="s">
        <v>159</v>
      </c>
      <c r="O422" s="3" t="s">
        <v>854</v>
      </c>
      <c r="Q422" s="86">
        <f>'Punten per wedstrijd'!D112</f>
        <v>415.90000000000924</v>
      </c>
      <c r="S422" s="5" t="s">
        <v>159</v>
      </c>
      <c r="T422" s="65" t="s">
        <v>15</v>
      </c>
      <c r="U422" s="5"/>
      <c r="V422" s="86">
        <f>'Punten per wedstrijd'!D535</f>
        <v>1297.4000000000124</v>
      </c>
      <c r="W422" s="5" t="s">
        <v>159</v>
      </c>
      <c r="X422" s="65" t="s">
        <v>2221</v>
      </c>
      <c r="Z422" s="86">
        <f>'Punten per wedstrijd'!D354</f>
        <v>5564.4999999999973</v>
      </c>
      <c r="AB422" s="5" t="s">
        <v>159</v>
      </c>
      <c r="AC422" s="3" t="s">
        <v>850</v>
      </c>
      <c r="AE422" s="86">
        <f>'Punten per wedstrijd'!D229</f>
        <v>1368.3000000000243</v>
      </c>
      <c r="AF422" s="5" t="s">
        <v>159</v>
      </c>
      <c r="AG422" s="3" t="s">
        <v>153</v>
      </c>
      <c r="AI422" s="86">
        <f>'Punten per wedstrijd'!D19</f>
        <v>778.00000000019804</v>
      </c>
      <c r="AN422" s="10"/>
      <c r="AO422" s="5"/>
      <c r="AR422" s="10"/>
      <c r="AS422" s="4"/>
      <c r="AT422" s="5"/>
      <c r="AW422" s="10"/>
      <c r="AX422" s="5"/>
      <c r="BA422" s="10"/>
      <c r="BB422" s="4"/>
      <c r="BK422" s="4"/>
      <c r="BT422" s="4"/>
      <c r="CC422" s="4"/>
      <c r="CL422" s="4"/>
      <c r="CU422" s="4"/>
      <c r="DD422" s="4"/>
      <c r="DM422" s="4"/>
      <c r="DV422" s="4"/>
      <c r="EE422" s="4"/>
      <c r="EN422" s="4"/>
      <c r="EW422" s="4"/>
      <c r="FF422" s="4"/>
      <c r="FO422" s="4"/>
      <c r="FX422" s="4"/>
      <c r="GG422" s="4"/>
      <c r="GP422" s="4"/>
      <c r="GY422" s="4"/>
      <c r="HH422" s="4"/>
    </row>
    <row r="423" spans="1:216" s="3" customFormat="1">
      <c r="A423" s="5" t="s">
        <v>160</v>
      </c>
      <c r="B423" s="65" t="s">
        <v>2255</v>
      </c>
      <c r="D423" s="86">
        <f>'Punten per wedstrijd'!D626</f>
        <v>6304.2500000000473</v>
      </c>
      <c r="E423" s="5" t="s">
        <v>160</v>
      </c>
      <c r="F423" s="87" t="s">
        <v>1825</v>
      </c>
      <c r="H423" s="86">
        <f>'Punten per wedstrijd'!D464</f>
        <v>5587.9999999999918</v>
      </c>
      <c r="J423" s="5" t="s">
        <v>160</v>
      </c>
      <c r="K423" s="87" t="s">
        <v>1840</v>
      </c>
      <c r="M423" s="86">
        <f>'Punten per wedstrijd'!D333</f>
        <v>1981.5499999999481</v>
      </c>
      <c r="N423" s="5" t="s">
        <v>160</v>
      </c>
      <c r="O423" s="65" t="s">
        <v>2236</v>
      </c>
      <c r="Q423" s="86">
        <f>'Punten per wedstrijd'!D106</f>
        <v>413.09999999999349</v>
      </c>
      <c r="S423" s="5" t="s">
        <v>160</v>
      </c>
      <c r="T423" s="3" t="s">
        <v>850</v>
      </c>
      <c r="U423" s="5"/>
      <c r="V423" s="86">
        <f>'Punten per wedstrijd'!D565</f>
        <v>1061.9000000000306</v>
      </c>
      <c r="W423" s="5" t="s">
        <v>160</v>
      </c>
      <c r="X423" s="87" t="s">
        <v>1828</v>
      </c>
      <c r="Z423" s="86">
        <f>'Punten per wedstrijd'!D346</f>
        <v>5557.3000000000202</v>
      </c>
      <c r="AB423" s="5" t="s">
        <v>160</v>
      </c>
      <c r="AC423" s="3" t="s">
        <v>155</v>
      </c>
      <c r="AE423" s="86">
        <f>'Punten per wedstrijd'!D250</f>
        <v>1366.0999999998492</v>
      </c>
      <c r="AF423" s="5" t="s">
        <v>160</v>
      </c>
      <c r="AG423" s="87" t="s">
        <v>1842</v>
      </c>
      <c r="AI423" s="86">
        <f>'Punten per wedstrijd'!D50</f>
        <v>775.40000000006876</v>
      </c>
      <c r="AN423" s="10"/>
      <c r="AO423" s="5"/>
      <c r="AR423" s="10"/>
      <c r="AS423" s="4"/>
      <c r="AT423" s="5"/>
      <c r="AW423" s="10"/>
      <c r="AX423" s="5"/>
      <c r="BA423" s="10"/>
      <c r="BB423" s="4"/>
      <c r="BK423" s="4"/>
      <c r="BT423" s="4"/>
      <c r="CC423" s="4"/>
      <c r="CL423" s="4"/>
      <c r="CU423" s="4"/>
      <c r="DD423" s="4"/>
      <c r="DM423" s="4"/>
      <c r="DV423" s="4"/>
      <c r="EE423" s="4"/>
      <c r="EN423" s="4"/>
      <c r="EW423" s="4"/>
      <c r="FF423" s="4"/>
      <c r="FO423" s="4"/>
      <c r="FX423" s="4"/>
      <c r="GG423" s="4"/>
      <c r="GP423" s="4"/>
      <c r="GY423" s="4"/>
      <c r="HH423" s="4"/>
    </row>
    <row r="424" spans="1:216" s="3" customFormat="1">
      <c r="A424" s="5" t="s">
        <v>161</v>
      </c>
      <c r="B424" s="65" t="s">
        <v>2259</v>
      </c>
      <c r="D424" s="86">
        <f>'Punten per wedstrijd'!D656</f>
        <v>6203.35</v>
      </c>
      <c r="E424" s="5" t="s">
        <v>161</v>
      </c>
      <c r="F424" s="87" t="s">
        <v>1841</v>
      </c>
      <c r="H424" s="86">
        <f>'Punten per wedstrijd'!D480</f>
        <v>5561.1499999999887</v>
      </c>
      <c r="J424" s="5" t="s">
        <v>161</v>
      </c>
      <c r="K424" s="65" t="s">
        <v>11</v>
      </c>
      <c r="M424" s="86">
        <f>'Punten per wedstrijd'!D275</f>
        <v>1974.9000000000278</v>
      </c>
      <c r="N424" s="5" t="s">
        <v>161</v>
      </c>
      <c r="O424" s="87" t="s">
        <v>1837</v>
      </c>
      <c r="Q424" s="86">
        <f>'Punten per wedstrijd'!D135</f>
        <v>411.79999999995999</v>
      </c>
      <c r="S424" s="5" t="s">
        <v>161</v>
      </c>
      <c r="T424" s="3" t="s">
        <v>854</v>
      </c>
      <c r="U424" s="5"/>
      <c r="V424" s="86">
        <f>'Punten per wedstrijd'!D532</f>
        <v>1243.9000000000196</v>
      </c>
      <c r="W424" s="5" t="s">
        <v>161</v>
      </c>
      <c r="X424" s="3" t="s">
        <v>805</v>
      </c>
      <c r="Z424" s="86">
        <f>'Punten per wedstrijd'!D366</f>
        <v>5538.6000000000531</v>
      </c>
      <c r="AB424" s="5" t="s">
        <v>161</v>
      </c>
      <c r="AC424" s="87" t="s">
        <v>1833</v>
      </c>
      <c r="AE424" s="86">
        <f>'Punten per wedstrijd'!D177</f>
        <v>1365.3999999999637</v>
      </c>
      <c r="AF424" s="5" t="s">
        <v>161</v>
      </c>
      <c r="AG424" s="3" t="s">
        <v>824</v>
      </c>
      <c r="AI424" s="86">
        <f>'Punten per wedstrijd'!D83</f>
        <v>768.99999999991496</v>
      </c>
      <c r="AN424" s="10"/>
      <c r="AO424" s="5"/>
      <c r="AR424" s="10"/>
      <c r="AS424" s="4"/>
      <c r="AT424" s="5"/>
      <c r="AW424" s="10"/>
      <c r="AX424" s="5"/>
      <c r="BA424" s="10"/>
      <c r="BB424" s="4"/>
      <c r="BK424" s="4"/>
      <c r="BT424" s="4"/>
      <c r="CC424" s="4"/>
      <c r="CL424" s="4"/>
      <c r="CU424" s="4"/>
      <c r="DD424" s="4"/>
      <c r="DM424" s="4"/>
      <c r="DV424" s="4"/>
      <c r="EE424" s="4"/>
      <c r="EN424" s="4"/>
      <c r="EW424" s="4"/>
      <c r="FF424" s="4"/>
      <c r="FO424" s="4"/>
      <c r="FX424" s="4"/>
      <c r="GG424" s="4"/>
      <c r="GP424" s="4"/>
      <c r="GY424" s="4"/>
      <c r="HH424" s="4"/>
    </row>
    <row r="425" spans="1:216" s="3" customFormat="1">
      <c r="A425" s="5" t="s">
        <v>163</v>
      </c>
      <c r="B425" s="65" t="s">
        <v>2258</v>
      </c>
      <c r="D425" s="86">
        <f>'Punten per wedstrijd'!D640</f>
        <v>6186.7499999999745</v>
      </c>
      <c r="E425" s="5" t="s">
        <v>163</v>
      </c>
      <c r="F425" s="65" t="s">
        <v>2217</v>
      </c>
      <c r="H425" s="86">
        <f>'Punten per wedstrijd'!D489</f>
        <v>5539.2999999999984</v>
      </c>
      <c r="J425" s="5" t="s">
        <v>163</v>
      </c>
      <c r="K425" s="3" t="s">
        <v>820</v>
      </c>
      <c r="M425" s="86">
        <f>'Punten per wedstrijd'!D315</f>
        <v>1959.5000000000227</v>
      </c>
      <c r="N425" s="5" t="s">
        <v>163</v>
      </c>
      <c r="O425" t="s">
        <v>142</v>
      </c>
      <c r="Q425" s="86">
        <f>'Punten per wedstrijd'!D142</f>
        <v>410.20000000002642</v>
      </c>
      <c r="S425" s="5" t="s">
        <v>163</v>
      </c>
      <c r="T425" s="3" t="s">
        <v>853</v>
      </c>
      <c r="U425" s="5"/>
      <c r="V425" s="86">
        <f>'Punten per wedstrijd'!D577</f>
        <v>1268.0499999999829</v>
      </c>
      <c r="W425" s="5" t="s">
        <v>163</v>
      </c>
      <c r="X425" s="87" t="s">
        <v>1836</v>
      </c>
      <c r="Z425" s="86">
        <f>'Punten per wedstrijd'!D361</f>
        <v>5532.4000000000306</v>
      </c>
      <c r="AB425" s="5" t="s">
        <v>163</v>
      </c>
      <c r="AC425" s="65" t="s">
        <v>2221</v>
      </c>
      <c r="AE425" s="86">
        <f>'Punten per wedstrijd'!D186</f>
        <v>1364.8999999999774</v>
      </c>
      <c r="AF425" s="5" t="s">
        <v>163</v>
      </c>
      <c r="AG425" s="65" t="s">
        <v>37</v>
      </c>
      <c r="AI425" s="86">
        <f>'Punten per wedstrijd'!D75</f>
        <v>766.50000000015609</v>
      </c>
      <c r="AN425" s="10"/>
      <c r="AO425" s="5"/>
      <c r="AR425" s="10"/>
      <c r="AS425" s="4"/>
      <c r="AT425" s="5"/>
      <c r="AW425" s="10"/>
      <c r="AX425" s="5"/>
      <c r="BA425" s="10"/>
      <c r="BB425" s="4"/>
      <c r="BK425" s="4"/>
      <c r="BT425" s="4"/>
      <c r="CC425" s="4"/>
      <c r="CL425" s="4"/>
      <c r="CU425" s="4"/>
      <c r="DD425" s="4"/>
      <c r="DM425" s="4"/>
      <c r="DV425" s="4"/>
      <c r="EE425" s="4"/>
      <c r="EN425" s="4"/>
      <c r="EW425" s="4"/>
      <c r="FF425" s="4"/>
      <c r="FO425" s="4"/>
      <c r="FX425" s="4"/>
      <c r="GG425" s="4"/>
      <c r="GP425" s="4"/>
      <c r="GY425" s="4"/>
      <c r="HH425" s="4"/>
    </row>
    <row r="426" spans="1:216" s="3" customFormat="1">
      <c r="A426" s="5" t="s">
        <v>280</v>
      </c>
      <c r="B426" s="65" t="s">
        <v>2221</v>
      </c>
      <c r="D426" s="86">
        <f>'Punten per wedstrijd'!D606</f>
        <v>6184.9999999998981</v>
      </c>
      <c r="E426" s="5" t="s">
        <v>280</v>
      </c>
      <c r="F426" s="65" t="s">
        <v>2221</v>
      </c>
      <c r="H426" s="86">
        <f>'Punten per wedstrijd'!D438</f>
        <v>5523.0999999999958</v>
      </c>
      <c r="J426" s="5" t="s">
        <v>280</v>
      </c>
      <c r="K426" s="3" t="s">
        <v>153</v>
      </c>
      <c r="M426" s="86">
        <f>'Punten per wedstrijd'!D271</f>
        <v>1949.4000000000801</v>
      </c>
      <c r="N426" s="5" t="s">
        <v>280</v>
      </c>
      <c r="O426" s="3" t="s">
        <v>833</v>
      </c>
      <c r="Q426" s="86">
        <f>'Punten per wedstrijd'!D129</f>
        <v>404.65000000003636</v>
      </c>
      <c r="S426" s="5" t="s">
        <v>280</v>
      </c>
      <c r="T426" s="87" t="s">
        <v>1840</v>
      </c>
      <c r="U426" s="5"/>
      <c r="V426" s="86">
        <f>'Punten per wedstrijd'!D585</f>
        <v>1156.8999999999724</v>
      </c>
      <c r="W426" s="5" t="s">
        <v>280</v>
      </c>
      <c r="X426" s="3" t="s">
        <v>820</v>
      </c>
      <c r="Z426" s="86">
        <f>'Punten per wedstrijd'!D399</f>
        <v>5410.4000000000242</v>
      </c>
      <c r="AB426" s="5" t="s">
        <v>280</v>
      </c>
      <c r="AC426" s="3" t="s">
        <v>854</v>
      </c>
      <c r="AE426" s="86">
        <f>'Punten per wedstrijd'!D196</f>
        <v>1360.2500000000045</v>
      </c>
      <c r="AF426" s="5" t="s">
        <v>280</v>
      </c>
      <c r="AG426" s="3" t="s">
        <v>155</v>
      </c>
      <c r="AI426" s="86">
        <f>'Punten per wedstrijd'!D82</f>
        <v>762.69999999977392</v>
      </c>
      <c r="AN426" s="10"/>
      <c r="AO426" s="5"/>
      <c r="AR426" s="10"/>
      <c r="AS426" s="4"/>
      <c r="AT426" s="5"/>
      <c r="AW426" s="10"/>
      <c r="AX426" s="5"/>
      <c r="BA426" s="10"/>
      <c r="BB426" s="4"/>
      <c r="BK426" s="4"/>
      <c r="BT426" s="4"/>
      <c r="CC426" s="4"/>
      <c r="CL426" s="4"/>
      <c r="CU426" s="4"/>
      <c r="DD426" s="4"/>
      <c r="DM426" s="4"/>
      <c r="DV426" s="4"/>
      <c r="EE426" s="4"/>
      <c r="EN426" s="4"/>
      <c r="EW426" s="4"/>
      <c r="FF426" s="4"/>
      <c r="FO426" s="4"/>
      <c r="FX426" s="4"/>
      <c r="GG426" s="4"/>
      <c r="GP426" s="4"/>
      <c r="GY426" s="4"/>
      <c r="HH426" s="4"/>
    </row>
    <row r="427" spans="1:216" s="3" customFormat="1">
      <c r="A427" s="5" t="s">
        <v>281</v>
      </c>
      <c r="B427" s="3" t="s">
        <v>141</v>
      </c>
      <c r="D427" s="86">
        <f>'Punten per wedstrijd'!D629</f>
        <v>6145.1999999999953</v>
      </c>
      <c r="E427" s="5" t="s">
        <v>281</v>
      </c>
      <c r="F427" s="3" t="s">
        <v>805</v>
      </c>
      <c r="H427" s="86">
        <f>'Punten per wedstrijd'!D450</f>
        <v>5340.6000000000013</v>
      </c>
      <c r="J427" s="5" t="s">
        <v>281</v>
      </c>
      <c r="K427" s="87" t="s">
        <v>1843</v>
      </c>
      <c r="M427" s="86">
        <f>'Punten per wedstrijd'!D329</f>
        <v>1942.1000000000345</v>
      </c>
      <c r="N427" s="5" t="s">
        <v>281</v>
      </c>
      <c r="O427" s="87" t="s">
        <v>1828</v>
      </c>
      <c r="Q427" s="86">
        <f>'Punten per wedstrijd'!D94</f>
        <v>403.0000000000274</v>
      </c>
      <c r="S427" s="5" t="s">
        <v>281</v>
      </c>
      <c r="T427" s="3" t="s">
        <v>819</v>
      </c>
      <c r="U427" s="5"/>
      <c r="V427" s="86">
        <f>'Punten per wedstrijd'!D568</f>
        <v>1104.3000000000065</v>
      </c>
      <c r="W427" s="5" t="s">
        <v>281</v>
      </c>
      <c r="X427" s="65" t="s">
        <v>2224</v>
      </c>
      <c r="Z427" s="86">
        <f>'Punten per wedstrijd'!D348</f>
        <v>5372.9999999999818</v>
      </c>
      <c r="AB427" s="5" t="s">
        <v>281</v>
      </c>
      <c r="AC427" s="3" t="s">
        <v>828</v>
      </c>
      <c r="AE427" s="86">
        <f>'Punten per wedstrijd'!D202</f>
        <v>1345.0500000000102</v>
      </c>
      <c r="AF427" s="5" t="s">
        <v>281</v>
      </c>
      <c r="AG427" s="65" t="s">
        <v>2257</v>
      </c>
      <c r="AI427" s="86">
        <f>'Punten per wedstrijd'!D43</f>
        <v>755.49999999995953</v>
      </c>
      <c r="AN427" s="10"/>
      <c r="AO427" s="5"/>
      <c r="AR427" s="10"/>
      <c r="AS427" s="4"/>
      <c r="AT427" s="5"/>
      <c r="AW427" s="10"/>
      <c r="AX427" s="5"/>
      <c r="BA427" s="10"/>
      <c r="BB427" s="4"/>
      <c r="BK427" s="4"/>
      <c r="BT427" s="4"/>
      <c r="CC427" s="4"/>
      <c r="CL427" s="4"/>
      <c r="CU427" s="4"/>
      <c r="DD427" s="4"/>
      <c r="DM427" s="4"/>
      <c r="DV427" s="4"/>
      <c r="EE427" s="4"/>
      <c r="EN427" s="4"/>
      <c r="EW427" s="4"/>
      <c r="FF427" s="4"/>
      <c r="FO427" s="4"/>
      <c r="FX427" s="4"/>
      <c r="GG427" s="4"/>
      <c r="GP427" s="4"/>
      <c r="GY427" s="4"/>
      <c r="HH427" s="4"/>
    </row>
    <row r="428" spans="1:216" s="3" customFormat="1">
      <c r="A428" s="5" t="s">
        <v>282</v>
      </c>
      <c r="B428" s="65" t="s">
        <v>31</v>
      </c>
      <c r="D428" s="86">
        <f>'Punten per wedstrijd'!D658</f>
        <v>6116.8000000000593</v>
      </c>
      <c r="E428" s="5" t="s">
        <v>282</v>
      </c>
      <c r="F428" s="3" t="s">
        <v>804</v>
      </c>
      <c r="H428" s="86">
        <f>'Punten per wedstrijd'!D487</f>
        <v>5310.5999999999822</v>
      </c>
      <c r="J428" s="5" t="s">
        <v>282</v>
      </c>
      <c r="K428" s="3" t="s">
        <v>805</v>
      </c>
      <c r="M428" s="86">
        <f>'Punten per wedstrijd'!D282</f>
        <v>1926.3000000000504</v>
      </c>
      <c r="N428" s="5" t="s">
        <v>282</v>
      </c>
      <c r="O428" s="3" t="s">
        <v>9</v>
      </c>
      <c r="Q428" s="86">
        <f>'Punten per wedstrijd'!D105</f>
        <v>401.80000000001382</v>
      </c>
      <c r="S428" s="5" t="s">
        <v>282</v>
      </c>
      <c r="T428" s="3" t="s">
        <v>834</v>
      </c>
      <c r="U428" s="5"/>
      <c r="V428" s="86">
        <f>'Punten per wedstrijd'!D550</f>
        <v>1286.6000000000104</v>
      </c>
      <c r="W428" s="5" t="s">
        <v>282</v>
      </c>
      <c r="X428" s="3" t="s">
        <v>853</v>
      </c>
      <c r="Z428" s="86">
        <f>'Punten per wedstrijd'!D409</f>
        <v>5353.3999999999778</v>
      </c>
      <c r="AB428" s="5" t="s">
        <v>282</v>
      </c>
      <c r="AC428" t="s">
        <v>21</v>
      </c>
      <c r="AE428" s="86">
        <f>'Punten per wedstrijd'!D208</f>
        <v>1332.5999999999833</v>
      </c>
      <c r="AF428" s="5" t="s">
        <v>282</v>
      </c>
      <c r="AG428" s="3" t="s">
        <v>842</v>
      </c>
      <c r="AI428" s="86">
        <f>'Punten per wedstrijd'!D15</f>
        <v>743.90000000011548</v>
      </c>
      <c r="AN428" s="10"/>
      <c r="AO428" s="5"/>
      <c r="AR428" s="10"/>
      <c r="AS428" s="4"/>
      <c r="AT428" s="5"/>
      <c r="AW428" s="10"/>
      <c r="AX428" s="5"/>
      <c r="BA428" s="10"/>
      <c r="BB428" s="4"/>
      <c r="BK428" s="4"/>
      <c r="BT428" s="4"/>
      <c r="CC428" s="4"/>
      <c r="CL428" s="4"/>
      <c r="CU428" s="4"/>
      <c r="DD428" s="4"/>
      <c r="DM428" s="4"/>
      <c r="DV428" s="4"/>
      <c r="EE428" s="4"/>
      <c r="EN428" s="4"/>
      <c r="EW428" s="4"/>
      <c r="FF428" s="4"/>
      <c r="FO428" s="4"/>
      <c r="FX428" s="4"/>
      <c r="GG428" s="4"/>
      <c r="GP428" s="4"/>
      <c r="GY428" s="4"/>
      <c r="HH428" s="4"/>
    </row>
    <row r="429" spans="1:216" s="3" customFormat="1">
      <c r="A429" s="5" t="s">
        <v>283</v>
      </c>
      <c r="B429" s="65" t="s">
        <v>11</v>
      </c>
      <c r="D429" s="86">
        <f>'Punten per wedstrijd'!D611</f>
        <v>6115.8000000000284</v>
      </c>
      <c r="E429" s="5" t="s">
        <v>283</v>
      </c>
      <c r="F429" s="65" t="s">
        <v>2255</v>
      </c>
      <c r="H429" s="86">
        <f>'Punten per wedstrijd'!D458</f>
        <v>5256.1500000000106</v>
      </c>
      <c r="J429" s="5" t="s">
        <v>283</v>
      </c>
      <c r="K429" s="65" t="s">
        <v>2225</v>
      </c>
      <c r="M429" s="86">
        <f>'Punten per wedstrijd'!D257</f>
        <v>1920.6000000000035</v>
      </c>
      <c r="N429" s="5" t="s">
        <v>283</v>
      </c>
      <c r="O429" s="65" t="s">
        <v>2255</v>
      </c>
      <c r="Q429" s="86">
        <f>'Punten per wedstrijd'!D122</f>
        <v>401.00000000002399</v>
      </c>
      <c r="S429" s="5" t="s">
        <v>283</v>
      </c>
      <c r="T429" s="3" t="s">
        <v>842</v>
      </c>
      <c r="U429" s="5"/>
      <c r="V429" s="86">
        <f>'Punten per wedstrijd'!D519</f>
        <v>1319.3000000000357</v>
      </c>
      <c r="W429" s="5" t="s">
        <v>283</v>
      </c>
      <c r="X429" s="3" t="s">
        <v>154</v>
      </c>
      <c r="Z429" s="86">
        <f>'Punten per wedstrijd'!D392</f>
        <v>5350.7000000000226</v>
      </c>
      <c r="AB429" s="5" t="s">
        <v>283</v>
      </c>
      <c r="AC429" s="3" t="s">
        <v>805</v>
      </c>
      <c r="AE429" s="86">
        <f>'Punten per wedstrijd'!D198</f>
        <v>1328.8000000001059</v>
      </c>
      <c r="AF429" s="5" t="s">
        <v>283</v>
      </c>
      <c r="AG429" s="3" t="s">
        <v>867</v>
      </c>
      <c r="AI429" s="86">
        <f>'Punten per wedstrijd'!D39</f>
        <v>743.19999999998731</v>
      </c>
      <c r="AN429" s="10"/>
      <c r="AO429" s="5"/>
      <c r="AR429" s="10"/>
      <c r="AS429" s="4"/>
      <c r="AT429" s="5"/>
      <c r="AW429" s="10"/>
      <c r="AX429" s="5"/>
      <c r="BA429" s="10"/>
      <c r="BB429" s="4"/>
      <c r="BK429" s="4"/>
      <c r="BT429" s="4"/>
      <c r="CC429" s="4"/>
      <c r="CL429" s="4"/>
      <c r="CU429" s="4"/>
      <c r="DD429" s="4"/>
      <c r="DM429" s="4"/>
      <c r="DV429" s="4"/>
      <c r="EE429" s="4"/>
      <c r="EN429" s="4"/>
      <c r="EW429" s="4"/>
      <c r="FF429" s="4"/>
      <c r="FO429" s="4"/>
      <c r="FX429" s="4"/>
      <c r="GG429" s="4"/>
      <c r="GP429" s="4"/>
      <c r="GY429" s="4"/>
      <c r="HH429" s="4"/>
    </row>
    <row r="430" spans="1:216" s="3" customFormat="1">
      <c r="A430" s="5" t="s">
        <v>806</v>
      </c>
      <c r="B430" s="3" t="s">
        <v>155</v>
      </c>
      <c r="D430" s="86">
        <f>'Punten per wedstrijd'!D670</f>
        <v>6087.5999999999258</v>
      </c>
      <c r="E430" s="5" t="s">
        <v>806</v>
      </c>
      <c r="F430" s="87" t="s">
        <v>1833</v>
      </c>
      <c r="H430" s="86">
        <f>'Punten per wedstrijd'!D429</f>
        <v>5199.4999999999864</v>
      </c>
      <c r="J430" s="5" t="s">
        <v>806</v>
      </c>
      <c r="K430" s="3" t="s">
        <v>817</v>
      </c>
      <c r="M430" s="86">
        <f>'Punten per wedstrijd'!D305</f>
        <v>1903.5000000000236</v>
      </c>
      <c r="N430" s="5" t="s">
        <v>806</v>
      </c>
      <c r="O430" s="65" t="s">
        <v>23</v>
      </c>
      <c r="Q430" s="86">
        <f>'Punten per wedstrijd'!D131</f>
        <v>397.39999999998128</v>
      </c>
      <c r="S430" s="5" t="s">
        <v>806</v>
      </c>
      <c r="T430" s="3" t="s">
        <v>805</v>
      </c>
      <c r="U430" s="5"/>
      <c r="V430" s="86">
        <f>'Punten per wedstrijd'!D534</f>
        <v>1140.7000000000116</v>
      </c>
      <c r="W430" s="5" t="s">
        <v>806</v>
      </c>
      <c r="X430" s="3" t="s">
        <v>850</v>
      </c>
      <c r="Z430" s="86">
        <f>'Punten per wedstrijd'!D397</f>
        <v>5328.9000000000133</v>
      </c>
      <c r="AB430" s="5" t="s">
        <v>806</v>
      </c>
      <c r="AC430" s="65" t="s">
        <v>2253</v>
      </c>
      <c r="AE430" s="86">
        <f>'Punten per wedstrijd'!D188</f>
        <v>1328.0999999999676</v>
      </c>
      <c r="AF430" s="5" t="s">
        <v>806</v>
      </c>
      <c r="AG430" s="3" t="s">
        <v>9</v>
      </c>
      <c r="AI430" s="86">
        <f>'Punten per wedstrijd'!D21</f>
        <v>737.80000000001621</v>
      </c>
      <c r="AN430" s="10"/>
      <c r="AO430" s="5"/>
      <c r="AR430" s="10"/>
      <c r="AS430" s="4"/>
      <c r="AT430" s="5"/>
      <c r="AW430" s="10"/>
      <c r="AX430" s="5"/>
      <c r="BA430" s="10"/>
      <c r="BB430" s="4"/>
      <c r="BK430" s="4"/>
      <c r="BT430" s="4"/>
      <c r="CC430" s="4"/>
      <c r="CL430" s="4"/>
      <c r="CU430" s="4"/>
      <c r="DD430" s="4"/>
      <c r="DM430" s="4"/>
      <c r="DV430" s="4"/>
      <c r="EE430" s="4"/>
      <c r="EN430" s="4"/>
      <c r="EW430" s="4"/>
      <c r="FF430" s="4"/>
      <c r="FO430" s="4"/>
      <c r="FX430" s="4"/>
      <c r="GG430" s="4"/>
      <c r="GP430" s="4"/>
      <c r="GY430" s="4"/>
      <c r="HH430" s="4"/>
    </row>
    <row r="431" spans="1:216" s="3" customFormat="1">
      <c r="A431" s="5" t="s">
        <v>807</v>
      </c>
      <c r="B431" t="s">
        <v>142</v>
      </c>
      <c r="D431" s="86">
        <f>'Punten per wedstrijd'!D646</f>
        <v>6044.5000000000309</v>
      </c>
      <c r="E431" s="5" t="s">
        <v>807</v>
      </c>
      <c r="F431" s="3" t="s">
        <v>849</v>
      </c>
      <c r="H431" s="86">
        <f>'Punten per wedstrijd'!D475</f>
        <v>5172.3999999999905</v>
      </c>
      <c r="J431" s="5" t="s">
        <v>807</v>
      </c>
      <c r="K431" t="s">
        <v>142</v>
      </c>
      <c r="M431" s="86">
        <f>'Punten per wedstrijd'!D310</f>
        <v>1855.100000000029</v>
      </c>
      <c r="N431" s="5" t="s">
        <v>807</v>
      </c>
      <c r="O431" s="65" t="s">
        <v>11</v>
      </c>
      <c r="Q431" s="86">
        <f>'Punten per wedstrijd'!D107</f>
        <v>395.19999999999675</v>
      </c>
      <c r="S431" s="5" t="s">
        <v>807</v>
      </c>
      <c r="T431" s="65" t="s">
        <v>2218</v>
      </c>
      <c r="U431" s="5"/>
      <c r="V431" s="86">
        <f>'Punten per wedstrijd'!D512</f>
        <v>1073.8999999999942</v>
      </c>
      <c r="W431" s="5" t="s">
        <v>807</v>
      </c>
      <c r="X431" s="65" t="s">
        <v>31</v>
      </c>
      <c r="Z431" s="86">
        <f>'Punten per wedstrijd'!D406</f>
        <v>5322.5000000000446</v>
      </c>
      <c r="AB431" s="5" t="s">
        <v>807</v>
      </c>
      <c r="AC431" s="65" t="s">
        <v>13</v>
      </c>
      <c r="AE431" s="86">
        <f>'Punten per wedstrijd'!D197</f>
        <v>1320.7999999999574</v>
      </c>
      <c r="AF431" s="5" t="s">
        <v>807</v>
      </c>
      <c r="AG431" s="65" t="s">
        <v>33</v>
      </c>
      <c r="AI431" s="86">
        <f>'Punten per wedstrijd'!D74</f>
        <v>737.79999999995482</v>
      </c>
      <c r="AN431" s="10"/>
      <c r="AO431" s="5"/>
      <c r="AR431" s="10"/>
      <c r="AS431" s="4"/>
      <c r="AT431" s="5"/>
      <c r="AW431" s="10"/>
      <c r="AX431" s="5"/>
      <c r="BA431" s="10"/>
      <c r="BB431" s="4"/>
      <c r="BK431" s="4"/>
      <c r="BT431" s="4"/>
      <c r="CC431" s="4"/>
      <c r="CL431" s="4"/>
      <c r="CU431" s="4"/>
      <c r="DD431" s="4"/>
      <c r="DM431" s="4"/>
      <c r="DV431" s="4"/>
      <c r="EE431" s="4"/>
      <c r="EN431" s="4"/>
      <c r="EW431" s="4"/>
      <c r="FF431" s="4"/>
      <c r="FO431" s="4"/>
      <c r="FX431" s="4"/>
      <c r="GG431" s="4"/>
      <c r="GP431" s="4"/>
      <c r="GY431" s="4"/>
      <c r="HH431" s="4"/>
    </row>
    <row r="432" spans="1:216" s="3" customFormat="1">
      <c r="A432" s="5" t="s">
        <v>808</v>
      </c>
      <c r="B432" s="3" t="s">
        <v>154</v>
      </c>
      <c r="D432" s="86">
        <f>'Punten per wedstrijd'!D644</f>
        <v>5961.3999999999724</v>
      </c>
      <c r="E432" s="5" t="s">
        <v>808</v>
      </c>
      <c r="F432" s="3" t="s">
        <v>809</v>
      </c>
      <c r="H432" s="86">
        <f>'Punten per wedstrijd'!D479</f>
        <v>5149.1000000000076</v>
      </c>
      <c r="J432" s="5" t="s">
        <v>808</v>
      </c>
      <c r="K432" s="65" t="s">
        <v>2259</v>
      </c>
      <c r="M432" s="86">
        <f>'Punten per wedstrijd'!D320</f>
        <v>1852.8000000000263</v>
      </c>
      <c r="N432" s="5" t="s">
        <v>808</v>
      </c>
      <c r="O432" s="3" t="s">
        <v>154</v>
      </c>
      <c r="Q432" s="86">
        <f>'Punten per wedstrijd'!D140</f>
        <v>394.30000000001746</v>
      </c>
      <c r="S432" s="5" t="s">
        <v>808</v>
      </c>
      <c r="T432" s="3" t="s">
        <v>809</v>
      </c>
      <c r="U432" s="5"/>
      <c r="V432" s="86">
        <f>'Punten per wedstrijd'!D563</f>
        <v>1026.7999999999911</v>
      </c>
      <c r="W432" s="5" t="s">
        <v>808</v>
      </c>
      <c r="X432" s="3" t="s">
        <v>826</v>
      </c>
      <c r="Z432" s="86">
        <f>'Punten per wedstrijd'!D408</f>
        <v>5309.5999999999913</v>
      </c>
      <c r="AB432" s="5" t="s">
        <v>808</v>
      </c>
      <c r="AC432" s="65" t="s">
        <v>2256</v>
      </c>
      <c r="AE432" s="86">
        <f>'Punten per wedstrijd'!D210</f>
        <v>1310.0999999999979</v>
      </c>
      <c r="AF432" s="5" t="s">
        <v>808</v>
      </c>
      <c r="AG432" s="65" t="s">
        <v>2253</v>
      </c>
      <c r="AI432" s="86">
        <f>'Punten per wedstrijd'!D20</f>
        <v>735.59999999998092</v>
      </c>
      <c r="AN432" s="10"/>
      <c r="AO432" s="5"/>
      <c r="AR432" s="10"/>
      <c r="AS432" s="4"/>
      <c r="AT432" s="5"/>
      <c r="AW432" s="10"/>
      <c r="AX432" s="5"/>
      <c r="BA432" s="10"/>
      <c r="BB432" s="4"/>
      <c r="BK432" s="4"/>
      <c r="BT432" s="4"/>
      <c r="CC432" s="4"/>
      <c r="CL432" s="4"/>
      <c r="CU432" s="4"/>
      <c r="DD432" s="4"/>
      <c r="DM432" s="4"/>
      <c r="DV432" s="4"/>
      <c r="EE432" s="4"/>
      <c r="EN432" s="4"/>
      <c r="EW432" s="4"/>
      <c r="FF432" s="4"/>
      <c r="FO432" s="4"/>
      <c r="FX432" s="4"/>
      <c r="GG432" s="4"/>
      <c r="GP432" s="4"/>
      <c r="GY432" s="4"/>
      <c r="HH432" s="4"/>
    </row>
    <row r="433" spans="1:216" s="3" customFormat="1">
      <c r="A433" s="5" t="s">
        <v>810</v>
      </c>
      <c r="B433" s="3" t="s">
        <v>861</v>
      </c>
      <c r="D433" s="86">
        <f>'Punten per wedstrijd'!D659</f>
        <v>5926.8999999999196</v>
      </c>
      <c r="E433" s="5" t="s">
        <v>810</v>
      </c>
      <c r="F433" s="65" t="s">
        <v>2543</v>
      </c>
      <c r="H433" s="86">
        <f>'Punten per wedstrijd'!D486</f>
        <v>5125.4999999999991</v>
      </c>
      <c r="J433" s="5" t="s">
        <v>810</v>
      </c>
      <c r="K433" s="87" t="s">
        <v>1825</v>
      </c>
      <c r="M433" s="86">
        <f>'Punten per wedstrijd'!D296</f>
        <v>1851.4000000000106</v>
      </c>
      <c r="N433" s="5" t="s">
        <v>810</v>
      </c>
      <c r="O433" s="65" t="s">
        <v>2256</v>
      </c>
      <c r="Q433" s="86">
        <f>'Punten per wedstrijd'!D126</f>
        <v>385.20000000000618</v>
      </c>
      <c r="S433" s="5" t="s">
        <v>810</v>
      </c>
      <c r="T433" t="s">
        <v>142</v>
      </c>
      <c r="U433" s="5"/>
      <c r="V433" s="86">
        <f>'Punten per wedstrijd'!D562</f>
        <v>1118.2000000000298</v>
      </c>
      <c r="W433" s="5" t="s">
        <v>810</v>
      </c>
      <c r="X433" s="65" t="s">
        <v>2256</v>
      </c>
      <c r="Z433" s="86">
        <f>'Punten per wedstrijd'!D378</f>
        <v>5258.5000000000055</v>
      </c>
      <c r="AB433" s="5" t="s">
        <v>810</v>
      </c>
      <c r="AC433" s="65" t="s">
        <v>17</v>
      </c>
      <c r="AE433" s="86">
        <f>'Punten per wedstrijd'!D201</f>
        <v>1306.299999999942</v>
      </c>
      <c r="AF433" s="5" t="s">
        <v>810</v>
      </c>
      <c r="AG433" s="3" t="s">
        <v>820</v>
      </c>
      <c r="AI433" s="86">
        <f>'Punten per wedstrijd'!D63</f>
        <v>735.30000000006521</v>
      </c>
      <c r="AN433" s="10"/>
      <c r="AO433" s="5"/>
      <c r="AR433" s="10"/>
      <c r="AS433" s="4"/>
      <c r="AT433" s="5"/>
      <c r="AW433" s="10"/>
      <c r="AX433" s="5"/>
      <c r="BA433" s="10"/>
      <c r="BB433" s="4"/>
      <c r="BK433" s="4"/>
      <c r="BT433" s="4"/>
      <c r="CC433" s="4"/>
      <c r="CL433" s="4"/>
      <c r="CU433" s="4"/>
      <c r="DD433" s="4"/>
      <c r="DM433" s="4"/>
      <c r="DV433" s="4"/>
      <c r="EE433" s="4"/>
      <c r="EN433" s="4"/>
      <c r="EW433" s="4"/>
      <c r="FF433" s="4"/>
      <c r="FO433" s="4"/>
      <c r="FX433" s="4"/>
      <c r="GG433" s="4"/>
      <c r="GP433" s="4"/>
      <c r="GY433" s="4"/>
      <c r="HH433" s="4"/>
    </row>
    <row r="434" spans="1:216" s="3" customFormat="1">
      <c r="A434" s="5" t="s">
        <v>816</v>
      </c>
      <c r="B434" s="3" t="s">
        <v>805</v>
      </c>
      <c r="D434" s="86">
        <f>'Punten per wedstrijd'!D618</f>
        <v>5898.6000000000204</v>
      </c>
      <c r="E434" s="5" t="s">
        <v>816</v>
      </c>
      <c r="F434" s="87" t="s">
        <v>1840</v>
      </c>
      <c r="H434" s="86">
        <f>'Punten per wedstrijd'!D501</f>
        <v>5071.0499999999947</v>
      </c>
      <c r="J434" s="5" t="s">
        <v>816</v>
      </c>
      <c r="K434" s="65" t="s">
        <v>39</v>
      </c>
      <c r="M434" s="86">
        <f>'Punten per wedstrijd'!D330</f>
        <v>1850.5000000000259</v>
      </c>
      <c r="N434" s="5" t="s">
        <v>816</v>
      </c>
      <c r="O434" s="65" t="s">
        <v>2252</v>
      </c>
      <c r="Q434" s="86">
        <f>'Punten per wedstrijd'!D97</f>
        <v>383.60000000001156</v>
      </c>
      <c r="S434" s="5" t="s">
        <v>816</v>
      </c>
      <c r="T434" s="87" t="s">
        <v>1837</v>
      </c>
      <c r="U434" s="5"/>
      <c r="V434" s="86">
        <f>'Punten per wedstrijd'!D555</f>
        <v>921.64999999999054</v>
      </c>
      <c r="W434" s="5" t="s">
        <v>816</v>
      </c>
      <c r="X434" s="3" t="s">
        <v>819</v>
      </c>
      <c r="Z434" s="86">
        <f>'Punten per wedstrijd'!D400</f>
        <v>5232.7000000000044</v>
      </c>
      <c r="AB434" s="5" t="s">
        <v>816</v>
      </c>
      <c r="AC434" s="3" t="s">
        <v>824</v>
      </c>
      <c r="AE434" s="86">
        <f>'Punten per wedstrijd'!D251</f>
        <v>1303.6999999999489</v>
      </c>
      <c r="AF434" s="5" t="s">
        <v>816</v>
      </c>
      <c r="AG434" s="3" t="s">
        <v>850</v>
      </c>
      <c r="AI434" s="86">
        <f>'Punten per wedstrijd'!D61</f>
        <v>735.0000000000523</v>
      </c>
      <c r="AN434" s="10"/>
      <c r="AO434" s="5"/>
      <c r="AR434" s="10"/>
      <c r="AS434" s="4"/>
      <c r="AT434" s="5"/>
      <c r="AW434" s="10"/>
      <c r="AX434" s="5"/>
      <c r="BA434" s="10"/>
      <c r="BB434" s="4"/>
      <c r="BK434" s="4"/>
      <c r="BT434" s="4"/>
      <c r="CC434" s="4"/>
      <c r="CL434" s="4"/>
      <c r="CU434" s="4"/>
      <c r="DD434" s="4"/>
      <c r="DM434" s="4"/>
      <c r="DV434" s="4"/>
      <c r="EE434" s="4"/>
      <c r="EN434" s="4"/>
      <c r="EW434" s="4"/>
      <c r="FF434" s="4"/>
      <c r="FO434" s="4"/>
      <c r="FX434" s="4"/>
      <c r="GG434" s="4"/>
      <c r="GP434" s="4"/>
      <c r="GY434" s="4"/>
      <c r="HH434" s="4"/>
    </row>
    <row r="435" spans="1:216" s="3" customFormat="1">
      <c r="A435" s="5" t="s">
        <v>818</v>
      </c>
      <c r="B435" s="65" t="s">
        <v>2257</v>
      </c>
      <c r="D435" s="86">
        <f>'Punten per wedstrijd'!D631</f>
        <v>5890.2000000000171</v>
      </c>
      <c r="E435" s="5" t="s">
        <v>818</v>
      </c>
      <c r="F435" s="65" t="s">
        <v>2252</v>
      </c>
      <c r="H435" s="86">
        <f>'Punten per wedstrijd'!D433</f>
        <v>5058.9000000000033</v>
      </c>
      <c r="J435" s="5" t="s">
        <v>818</v>
      </c>
      <c r="K435" s="65" t="s">
        <v>2252</v>
      </c>
      <c r="M435" s="86">
        <f>'Punten per wedstrijd'!D265</f>
        <v>1848.1000000000281</v>
      </c>
      <c r="N435" s="5" t="s">
        <v>818</v>
      </c>
      <c r="O435" s="65" t="s">
        <v>2225</v>
      </c>
      <c r="Q435" s="86">
        <f>'Punten per wedstrijd'!D89</f>
        <v>380.40000000000578</v>
      </c>
      <c r="S435" s="5" t="s">
        <v>818</v>
      </c>
      <c r="T435" s="65" t="s">
        <v>2223</v>
      </c>
      <c r="U435" s="5"/>
      <c r="V435" s="86">
        <f>'Punten per wedstrijd'!D588</f>
        <v>943.8500000000131</v>
      </c>
      <c r="W435" s="5" t="s">
        <v>818</v>
      </c>
      <c r="X435" s="65" t="s">
        <v>23</v>
      </c>
      <c r="Z435" s="86">
        <f>'Punten per wedstrijd'!D383</f>
        <v>5231.7999999999865</v>
      </c>
      <c r="AB435" s="5" t="s">
        <v>818</v>
      </c>
      <c r="AC435" s="3" t="s">
        <v>154</v>
      </c>
      <c r="AE435" s="86">
        <f>'Punten per wedstrijd'!D224</f>
        <v>1299.2000000000603</v>
      </c>
      <c r="AF435" s="5" t="s">
        <v>818</v>
      </c>
      <c r="AG435" s="65" t="s">
        <v>11</v>
      </c>
      <c r="AI435" s="86">
        <f>'Punten per wedstrijd'!D23</f>
        <v>729.90000000006944</v>
      </c>
      <c r="AN435" s="10"/>
      <c r="AO435" s="5"/>
      <c r="AR435" s="10"/>
      <c r="AS435" s="4"/>
      <c r="AT435" s="5"/>
      <c r="AW435" s="10"/>
      <c r="AX435" s="5"/>
      <c r="BA435" s="10"/>
      <c r="BB435" s="4"/>
      <c r="BK435" s="4"/>
      <c r="BT435" s="4"/>
      <c r="CC435" s="4"/>
      <c r="CL435" s="4"/>
      <c r="CU435" s="4"/>
      <c r="DD435" s="4"/>
      <c r="DM435" s="4"/>
      <c r="DV435" s="4"/>
      <c r="EE435" s="4"/>
      <c r="EN435" s="4"/>
      <c r="EW435" s="4"/>
      <c r="FF435" s="4"/>
      <c r="FO435" s="4"/>
      <c r="FX435" s="4"/>
      <c r="GG435" s="4"/>
      <c r="GP435" s="4"/>
      <c r="GY435" s="4"/>
      <c r="HH435" s="4"/>
    </row>
    <row r="436" spans="1:216" s="3" customFormat="1">
      <c r="A436" s="5" t="s">
        <v>821</v>
      </c>
      <c r="B436" s="65" t="s">
        <v>15</v>
      </c>
      <c r="D436" s="86">
        <f>'Punten per wedstrijd'!D619</f>
        <v>5798.9000000000015</v>
      </c>
      <c r="E436" s="5" t="s">
        <v>821</v>
      </c>
      <c r="F436" s="3" t="s">
        <v>819</v>
      </c>
      <c r="H436" s="86">
        <f>'Punten per wedstrijd'!D484</f>
        <v>4995.0000000000036</v>
      </c>
      <c r="J436" s="5" t="s">
        <v>821</v>
      </c>
      <c r="K436" s="3" t="s">
        <v>162</v>
      </c>
      <c r="M436" s="86">
        <f>'Punten per wedstrijd'!D287</f>
        <v>1843.0999999999622</v>
      </c>
      <c r="N436" s="5" t="s">
        <v>821</v>
      </c>
      <c r="O436" s="65" t="s">
        <v>37</v>
      </c>
      <c r="Q436" s="86">
        <f>'Punten per wedstrijd'!D159</f>
        <v>379.90000000004142</v>
      </c>
      <c r="S436" s="5" t="s">
        <v>821</v>
      </c>
      <c r="T436" s="65" t="s">
        <v>33</v>
      </c>
      <c r="U436" s="5"/>
      <c r="V436" s="86">
        <f>'Punten per wedstrijd'!D578</f>
        <v>1077.5000000000064</v>
      </c>
      <c r="W436" s="5" t="s">
        <v>821</v>
      </c>
      <c r="X436" s="65" t="s">
        <v>2257</v>
      </c>
      <c r="Z436" s="86">
        <f>'Punten per wedstrijd'!D379</f>
        <v>5217.0999999999658</v>
      </c>
      <c r="AB436" s="5" t="s">
        <v>821</v>
      </c>
      <c r="AC436" s="65" t="s">
        <v>2281</v>
      </c>
      <c r="AE436" s="86">
        <f>'Punten per wedstrijd'!D230</f>
        <v>1299.2000000000116</v>
      </c>
      <c r="AF436" s="5" t="s">
        <v>821</v>
      </c>
      <c r="AG436" s="65" t="s">
        <v>2543</v>
      </c>
      <c r="AI436" s="86">
        <f>'Punten per wedstrijd'!D66</f>
        <v>727.70000000006257</v>
      </c>
      <c r="AN436" s="10"/>
      <c r="AO436" s="5"/>
      <c r="AR436" s="10"/>
      <c r="AS436" s="4"/>
      <c r="AT436" s="5"/>
      <c r="AW436" s="10"/>
      <c r="AX436" s="5"/>
      <c r="BA436" s="10"/>
      <c r="BB436" s="4"/>
      <c r="BK436" s="4"/>
      <c r="BT436" s="4"/>
      <c r="CC436" s="4"/>
      <c r="CL436" s="4"/>
      <c r="CU436" s="4"/>
      <c r="DD436" s="4"/>
      <c r="DM436" s="4"/>
      <c r="DV436" s="4"/>
      <c r="EE436" s="4"/>
      <c r="EN436" s="4"/>
      <c r="EW436" s="4"/>
      <c r="FF436" s="4"/>
      <c r="FO436" s="4"/>
      <c r="FX436" s="4"/>
      <c r="GG436" s="4"/>
      <c r="GP436" s="4"/>
      <c r="GY436" s="4"/>
      <c r="HH436" s="4"/>
    </row>
    <row r="437" spans="1:216" s="3" customFormat="1">
      <c r="A437" s="5" t="s">
        <v>822</v>
      </c>
      <c r="B437" s="87" t="s">
        <v>1836</v>
      </c>
      <c r="D437" s="86">
        <f>'Punten per wedstrijd'!D613</f>
        <v>5785.4500000000808</v>
      </c>
      <c r="E437" s="5" t="s">
        <v>822</v>
      </c>
      <c r="F437" s="65" t="s">
        <v>2258</v>
      </c>
      <c r="H437" s="86">
        <f>'Punten per wedstrijd'!D472</f>
        <v>4976.1499999999915</v>
      </c>
      <c r="J437" s="5" t="s">
        <v>822</v>
      </c>
      <c r="K437" s="65" t="s">
        <v>2281</v>
      </c>
      <c r="M437" s="86">
        <f>'Punten per wedstrijd'!D314</f>
        <v>1830.6000000000126</v>
      </c>
      <c r="N437" s="5" t="s">
        <v>822</v>
      </c>
      <c r="O437" s="65" t="s">
        <v>17</v>
      </c>
      <c r="Q437" s="86">
        <f>'Punten per wedstrijd'!D117</f>
        <v>375.79999999999512</v>
      </c>
      <c r="S437" s="5" t="s">
        <v>822</v>
      </c>
      <c r="T437" s="3" t="s">
        <v>828</v>
      </c>
      <c r="U437" s="5"/>
      <c r="V437" s="86">
        <f>'Punten per wedstrijd'!D538</f>
        <v>940.45000000000618</v>
      </c>
      <c r="W437" s="5" t="s">
        <v>822</v>
      </c>
      <c r="X437" s="87" t="s">
        <v>1842</v>
      </c>
      <c r="Z437" s="86">
        <f>'Punten per wedstrijd'!D386</f>
        <v>5203.7000000000171</v>
      </c>
      <c r="AB437" s="5" t="s">
        <v>822</v>
      </c>
      <c r="AC437" s="3" t="s">
        <v>834</v>
      </c>
      <c r="AE437" s="86">
        <f>'Punten per wedstrijd'!D214</f>
        <v>1297.2000000000032</v>
      </c>
      <c r="AF437" s="5" t="s">
        <v>822</v>
      </c>
      <c r="AG437" t="s">
        <v>143</v>
      </c>
      <c r="AI437" s="86">
        <f>'Punten per wedstrijd'!D76</f>
        <v>716.90000000004204</v>
      </c>
      <c r="AN437" s="10"/>
      <c r="AO437" s="5"/>
      <c r="AR437" s="10"/>
      <c r="AS437" s="4"/>
      <c r="AT437" s="5"/>
      <c r="AW437" s="10"/>
      <c r="AX437" s="5"/>
      <c r="BA437" s="10"/>
      <c r="BB437" s="4"/>
      <c r="BK437" s="4"/>
      <c r="BT437" s="4"/>
      <c r="CC437" s="4"/>
      <c r="CL437" s="4"/>
      <c r="CU437" s="4"/>
      <c r="DD437" s="4"/>
      <c r="DM437" s="4"/>
      <c r="DV437" s="4"/>
      <c r="EE437" s="4"/>
      <c r="EN437" s="4"/>
      <c r="EW437" s="4"/>
      <c r="FF437" s="4"/>
      <c r="FO437" s="4"/>
      <c r="FX437" s="4"/>
      <c r="GG437" s="4"/>
      <c r="GP437" s="4"/>
      <c r="GY437" s="4"/>
      <c r="HH437" s="4"/>
    </row>
    <row r="438" spans="1:216" s="3" customFormat="1">
      <c r="A438" s="5" t="s">
        <v>825</v>
      </c>
      <c r="B438" s="3" t="s">
        <v>820</v>
      </c>
      <c r="D438" s="86">
        <f>'Punten per wedstrijd'!D651</f>
        <v>5761.8000000000247</v>
      </c>
      <c r="E438" s="5" t="s">
        <v>825</v>
      </c>
      <c r="F438" s="3" t="s">
        <v>9</v>
      </c>
      <c r="H438" s="86">
        <f>'Punten per wedstrijd'!D441</f>
        <v>4934.7999999999902</v>
      </c>
      <c r="J438" s="5" t="s">
        <v>825</v>
      </c>
      <c r="K438" s="65" t="s">
        <v>2260</v>
      </c>
      <c r="M438" s="86">
        <f>'Punten per wedstrijd'!D331</f>
        <v>1818.5999999999804</v>
      </c>
      <c r="N438" s="5" t="s">
        <v>825</v>
      </c>
      <c r="O438" s="87" t="s">
        <v>1843</v>
      </c>
      <c r="Q438" s="86">
        <f>'Punten per wedstrijd'!D161</f>
        <v>372.90000000003533</v>
      </c>
      <c r="S438" s="5" t="s">
        <v>825</v>
      </c>
      <c r="T438" s="65" t="s">
        <v>2236</v>
      </c>
      <c r="U438" s="5"/>
      <c r="V438" s="86">
        <f>'Punten per wedstrijd'!D526</f>
        <v>1059.6999999999862</v>
      </c>
      <c r="W438" s="5" t="s">
        <v>825</v>
      </c>
      <c r="X438" s="3" t="s">
        <v>861</v>
      </c>
      <c r="Z438" s="86">
        <f>'Punten per wedstrijd'!D407</f>
        <v>5190.299999999942</v>
      </c>
      <c r="AB438" s="5" t="s">
        <v>825</v>
      </c>
      <c r="AC438" s="65" t="s">
        <v>2284</v>
      </c>
      <c r="AE438" s="86">
        <f>'Punten per wedstrijd'!D184</f>
        <v>1293.4999999999991</v>
      </c>
      <c r="AF438" s="5" t="s">
        <v>825</v>
      </c>
      <c r="AG438" s="65" t="s">
        <v>2256</v>
      </c>
      <c r="AI438" s="86">
        <f>'Punten per wedstrijd'!D42</f>
        <v>703.70000000000562</v>
      </c>
      <c r="AN438" s="10"/>
      <c r="AO438" s="5"/>
      <c r="AR438" s="10"/>
      <c r="AS438" s="4"/>
      <c r="AT438" s="5"/>
      <c r="AW438" s="10"/>
      <c r="AX438" s="5"/>
      <c r="BA438" s="10"/>
      <c r="BB438" s="4"/>
      <c r="BK438" s="4"/>
      <c r="BT438" s="4"/>
      <c r="CC438" s="4"/>
      <c r="CL438" s="4"/>
      <c r="CU438" s="4"/>
      <c r="DD438" s="4"/>
      <c r="DM438" s="4"/>
      <c r="DV438" s="4"/>
      <c r="EE438" s="4"/>
      <c r="EN438" s="4"/>
      <c r="EW438" s="4"/>
      <c r="FF438" s="4"/>
      <c r="FO438" s="4"/>
      <c r="FX438" s="4"/>
      <c r="GG438" s="4"/>
      <c r="GP438" s="4"/>
      <c r="GY438" s="4"/>
      <c r="HH438" s="4"/>
    </row>
    <row r="439" spans="1:216" s="3" customFormat="1">
      <c r="A439" s="5" t="s">
        <v>827</v>
      </c>
      <c r="B439" s="65" t="s">
        <v>13</v>
      </c>
      <c r="D439" s="86">
        <f>'Punten per wedstrijd'!D617</f>
        <v>5745.3000000000429</v>
      </c>
      <c r="E439" s="5" t="s">
        <v>827</v>
      </c>
      <c r="F439" s="3" t="s">
        <v>861</v>
      </c>
      <c r="H439" s="86">
        <f>'Punten per wedstrijd'!D491</f>
        <v>4924.8999999999905</v>
      </c>
      <c r="J439" s="5" t="s">
        <v>827</v>
      </c>
      <c r="K439" s="65" t="s">
        <v>15</v>
      </c>
      <c r="M439" s="86">
        <f>'Punten per wedstrijd'!D283</f>
        <v>1814.6500000000096</v>
      </c>
      <c r="N439" s="5" t="s">
        <v>827</v>
      </c>
      <c r="O439" s="3" t="s">
        <v>804</v>
      </c>
      <c r="Q439" s="86">
        <f>'Punten per wedstrijd'!D151</f>
        <v>371.49999999998363</v>
      </c>
      <c r="S439" s="5" t="s">
        <v>827</v>
      </c>
      <c r="T439" s="65" t="s">
        <v>2222</v>
      </c>
      <c r="U439" s="5"/>
      <c r="V439" s="86">
        <f>'Punten per wedstrijd'!D536</f>
        <v>682.99999999999636</v>
      </c>
      <c r="W439" s="5" t="s">
        <v>827</v>
      </c>
      <c r="X439" t="s">
        <v>142</v>
      </c>
      <c r="Z439" s="86">
        <f>'Punten per wedstrijd'!D394</f>
        <v>5160.1000000000295</v>
      </c>
      <c r="AB439" s="5" t="s">
        <v>827</v>
      </c>
      <c r="AC439" s="65" t="s">
        <v>15</v>
      </c>
      <c r="AE439" s="86">
        <f>'Punten per wedstrijd'!D199</f>
        <v>1287.4000000000378</v>
      </c>
      <c r="AF439" s="5" t="s">
        <v>827</v>
      </c>
      <c r="AG439" s="65" t="s">
        <v>2218</v>
      </c>
      <c r="AI439" s="86">
        <f>'Punten per wedstrijd'!D8</f>
        <v>691.29999999996755</v>
      </c>
      <c r="AN439" s="10"/>
      <c r="AO439" s="5"/>
      <c r="AR439" s="10"/>
      <c r="AS439" s="4"/>
      <c r="AT439" s="5"/>
      <c r="AW439" s="10"/>
      <c r="AX439" s="5"/>
      <c r="BA439" s="10"/>
      <c r="BB439" s="4"/>
      <c r="BK439" s="4"/>
      <c r="BT439" s="4"/>
      <c r="CC439" s="4"/>
      <c r="CL439" s="4"/>
      <c r="CU439" s="4"/>
      <c r="DD439" s="4"/>
      <c r="DM439" s="4"/>
      <c r="DV439" s="4"/>
      <c r="EE439" s="4"/>
      <c r="EN439" s="4"/>
      <c r="EW439" s="4"/>
      <c r="FF439" s="4"/>
      <c r="FO439" s="4"/>
      <c r="FX439" s="4"/>
      <c r="GG439" s="4"/>
      <c r="GP439" s="4"/>
      <c r="GY439" s="4"/>
      <c r="HH439" s="4"/>
    </row>
    <row r="440" spans="1:216" s="3" customFormat="1">
      <c r="A440" s="5" t="s">
        <v>832</v>
      </c>
      <c r="B440" s="65" t="s">
        <v>2254</v>
      </c>
      <c r="D440" s="86">
        <f>'Punten per wedstrijd'!D612</f>
        <v>5642.3000000000411</v>
      </c>
      <c r="E440" s="5" t="s">
        <v>832</v>
      </c>
      <c r="F440" s="3" t="s">
        <v>141</v>
      </c>
      <c r="H440" s="86">
        <f>'Punten per wedstrijd'!D461</f>
        <v>4841.7999999999965</v>
      </c>
      <c r="J440" s="5" t="s">
        <v>832</v>
      </c>
      <c r="K440" s="65" t="s">
        <v>37</v>
      </c>
      <c r="M440" s="86">
        <f>'Punten per wedstrijd'!D327</f>
        <v>1799.1000000000508</v>
      </c>
      <c r="N440" s="5" t="s">
        <v>832</v>
      </c>
      <c r="O440" s="3" t="s">
        <v>861</v>
      </c>
      <c r="Q440" s="86">
        <f>'Punten per wedstrijd'!D155</f>
        <v>369.09999999995398</v>
      </c>
      <c r="S440" s="5" t="s">
        <v>832</v>
      </c>
      <c r="T440" s="3" t="s">
        <v>162</v>
      </c>
      <c r="U440" s="5"/>
      <c r="V440" s="86">
        <f>'Punten per wedstrijd'!D539</f>
        <v>988.29999999999927</v>
      </c>
      <c r="W440" s="5" t="s">
        <v>832</v>
      </c>
      <c r="X440" s="3" t="s">
        <v>849</v>
      </c>
      <c r="Z440" s="86">
        <f>'Punten per wedstrijd'!D391</f>
        <v>5155.3999999999614</v>
      </c>
      <c r="AB440" s="5" t="s">
        <v>832</v>
      </c>
      <c r="AC440" t="s">
        <v>143</v>
      </c>
      <c r="AE440" s="86">
        <f>'Punten per wedstrijd'!D244</f>
        <v>1264.8000000000407</v>
      </c>
      <c r="AF440" s="5" t="s">
        <v>832</v>
      </c>
      <c r="AG440" s="65" t="s">
        <v>2217</v>
      </c>
      <c r="AI440" s="86">
        <f>'Punten per wedstrijd'!D69</f>
        <v>688.00000000001364</v>
      </c>
      <c r="AN440" s="10"/>
      <c r="AO440" s="5"/>
      <c r="AR440" s="10"/>
      <c r="AS440" s="4"/>
      <c r="AT440" s="5"/>
      <c r="AW440" s="10"/>
      <c r="AX440" s="5"/>
      <c r="BA440" s="10"/>
      <c r="BB440" s="4"/>
      <c r="BK440" s="4"/>
      <c r="BT440" s="4"/>
      <c r="CC440" s="4"/>
      <c r="CL440" s="4"/>
      <c r="CU440" s="4"/>
      <c r="DD440" s="4"/>
      <c r="DM440" s="4"/>
      <c r="DV440" s="4"/>
      <c r="EE440" s="4"/>
      <c r="EN440" s="4"/>
      <c r="EW440" s="4"/>
      <c r="FF440" s="4"/>
      <c r="FO440" s="4"/>
      <c r="FX440" s="4"/>
      <c r="GG440" s="4"/>
      <c r="GP440" s="4"/>
      <c r="GY440" s="4"/>
      <c r="HH440" s="4"/>
    </row>
    <row r="441" spans="1:216" s="3" customFormat="1">
      <c r="A441" s="5" t="s">
        <v>836</v>
      </c>
      <c r="B441" s="65" t="s">
        <v>2224</v>
      </c>
      <c r="D441" s="86">
        <f>'Punten per wedstrijd'!D600</f>
        <v>5604.4999999998872</v>
      </c>
      <c r="E441" s="5" t="s">
        <v>836</v>
      </c>
      <c r="F441" s="87" t="s">
        <v>1834</v>
      </c>
      <c r="H441" s="86">
        <f>'Punten per wedstrijd'!D434</f>
        <v>4827.100000000004</v>
      </c>
      <c r="J441" s="5" t="s">
        <v>836</v>
      </c>
      <c r="K441" s="65" t="s">
        <v>2543</v>
      </c>
      <c r="M441" s="86">
        <f>'Punten per wedstrijd'!D318</f>
        <v>1755.3000000000366</v>
      </c>
      <c r="N441" s="5" t="s">
        <v>836</v>
      </c>
      <c r="O441" s="3" t="s">
        <v>859</v>
      </c>
      <c r="Q441" s="86">
        <f>'Punten per wedstrijd'!D101</f>
        <v>362.29999999998722</v>
      </c>
      <c r="S441" s="5" t="s">
        <v>836</v>
      </c>
      <c r="T441" s="3" t="s">
        <v>154</v>
      </c>
      <c r="U441" s="5"/>
      <c r="V441" s="86">
        <f>'Punten per wedstrijd'!D560</f>
        <v>1158.0000000000182</v>
      </c>
      <c r="W441" s="5" t="s">
        <v>836</v>
      </c>
      <c r="X441" t="s">
        <v>143</v>
      </c>
      <c r="Z441" s="86">
        <f>'Punten per wedstrijd'!D412</f>
        <v>5095.2000000000307</v>
      </c>
      <c r="AB441" s="5" t="s">
        <v>836</v>
      </c>
      <c r="AC441" s="65" t="s">
        <v>37</v>
      </c>
      <c r="AE441" s="86">
        <f>'Punten per wedstrijd'!D243</f>
        <v>1258.5500000000684</v>
      </c>
      <c r="AF441" s="5" t="s">
        <v>836</v>
      </c>
      <c r="AG441" s="3" t="s">
        <v>154</v>
      </c>
      <c r="AI441" s="86">
        <f>'Punten per wedstrijd'!D56</f>
        <v>683.40000000008558</v>
      </c>
      <c r="AN441" s="10"/>
      <c r="AO441" s="5"/>
      <c r="AR441" s="10"/>
      <c r="AS441" s="4"/>
      <c r="AT441" s="5"/>
      <c r="AW441" s="10"/>
      <c r="AX441" s="5"/>
      <c r="BA441" s="10"/>
      <c r="BB441" s="4"/>
      <c r="BK441" s="4"/>
      <c r="BT441" s="4"/>
      <c r="CC441" s="4"/>
      <c r="CL441" s="4"/>
      <c r="CU441" s="4"/>
      <c r="DD441" s="4"/>
      <c r="DM441" s="4"/>
      <c r="DV441" s="4"/>
      <c r="EE441" s="4"/>
      <c r="EN441" s="4"/>
      <c r="EW441" s="4"/>
      <c r="FF441" s="4"/>
      <c r="FO441" s="4"/>
      <c r="FX441" s="4"/>
      <c r="GG441" s="4"/>
      <c r="GP441" s="4"/>
      <c r="GY441" s="4"/>
      <c r="HH441" s="4"/>
    </row>
    <row r="442" spans="1:216" s="3" customFormat="1">
      <c r="A442" s="5" t="s">
        <v>837</v>
      </c>
      <c r="B442" s="65" t="s">
        <v>2281</v>
      </c>
      <c r="D442" s="86">
        <f>'Punten per wedstrijd'!D650</f>
        <v>5528.1999999999844</v>
      </c>
      <c r="E442" s="5" t="s">
        <v>837</v>
      </c>
      <c r="F442" s="65" t="s">
        <v>2225</v>
      </c>
      <c r="H442" s="86">
        <f>'Punten per wedstrijd'!D425</f>
        <v>4782.0000000000009</v>
      </c>
      <c r="J442" s="5" t="s">
        <v>837</v>
      </c>
      <c r="K442" s="3" t="s">
        <v>834</v>
      </c>
      <c r="M442" s="86">
        <f>'Punten per wedstrijd'!D298</f>
        <v>1741.6000000000072</v>
      </c>
      <c r="N442" s="5" t="s">
        <v>837</v>
      </c>
      <c r="O442" s="65" t="s">
        <v>2543</v>
      </c>
      <c r="Q442" s="86">
        <f>'Punten per wedstrijd'!D150</f>
        <v>359.30000000001439</v>
      </c>
      <c r="S442" s="5" t="s">
        <v>837</v>
      </c>
      <c r="T442" s="65" t="s">
        <v>2252</v>
      </c>
      <c r="U442" s="5"/>
      <c r="V442" s="86">
        <f>'Punten per wedstrijd'!D517</f>
        <v>998.50000000001091</v>
      </c>
      <c r="W442" s="5" t="s">
        <v>837</v>
      </c>
      <c r="X442" s="3" t="s">
        <v>804</v>
      </c>
      <c r="Z442" s="86">
        <f>'Punten per wedstrijd'!D403</f>
        <v>5073.9999999999818</v>
      </c>
      <c r="AB442" s="5" t="s">
        <v>837</v>
      </c>
      <c r="AC442" s="65" t="s">
        <v>23</v>
      </c>
      <c r="AE442" s="86">
        <f>'Punten per wedstrijd'!D215</f>
        <v>1255.1499999999826</v>
      </c>
      <c r="AF442" s="5" t="s">
        <v>837</v>
      </c>
      <c r="AG442" s="65" t="s">
        <v>17</v>
      </c>
      <c r="AI442" s="86">
        <f>'Punten per wedstrijd'!D33</f>
        <v>682.69999999995457</v>
      </c>
      <c r="AN442" s="10"/>
      <c r="AO442" s="5"/>
      <c r="AR442" s="10"/>
      <c r="AS442" s="4"/>
      <c r="AT442" s="5"/>
      <c r="AW442" s="10"/>
      <c r="AX442" s="5"/>
      <c r="BA442" s="10"/>
      <c r="BB442" s="4"/>
      <c r="BK442" s="4"/>
      <c r="BT442" s="4"/>
      <c r="CC442" s="4"/>
      <c r="CL442" s="4"/>
      <c r="CU442" s="4"/>
      <c r="DD442" s="4"/>
      <c r="DM442" s="4"/>
      <c r="DV442" s="4"/>
      <c r="EE442" s="4"/>
      <c r="EN442" s="4"/>
      <c r="EW442" s="4"/>
      <c r="FF442" s="4"/>
      <c r="FO442" s="4"/>
      <c r="FX442" s="4"/>
      <c r="GG442" s="4"/>
      <c r="GP442" s="4"/>
      <c r="GY442" s="4"/>
      <c r="HH442" s="4"/>
    </row>
    <row r="443" spans="1:216" s="3" customFormat="1">
      <c r="A443" s="5" t="s">
        <v>838</v>
      </c>
      <c r="B443" s="65" t="s">
        <v>23</v>
      </c>
      <c r="D443" s="86">
        <f>'Punten per wedstrijd'!D635</f>
        <v>5497.6499999999578</v>
      </c>
      <c r="E443" s="5" t="s">
        <v>838</v>
      </c>
      <c r="F443" s="65" t="s">
        <v>39</v>
      </c>
      <c r="H443" s="86">
        <f>'Punten per wedstrijd'!D498</f>
        <v>4709.3500000000113</v>
      </c>
      <c r="J443" s="5" t="s">
        <v>838</v>
      </c>
      <c r="K443" s="65" t="s">
        <v>27</v>
      </c>
      <c r="M443" s="86">
        <f>'Punten per wedstrijd'!D306</f>
        <v>1740.6499999999642</v>
      </c>
      <c r="N443" s="5" t="s">
        <v>838</v>
      </c>
      <c r="O443" s="87" t="s">
        <v>1840</v>
      </c>
      <c r="Q443" s="86">
        <f>'Punten per wedstrijd'!D165</f>
        <v>358.29999999997818</v>
      </c>
      <c r="S443" s="5" t="s">
        <v>838</v>
      </c>
      <c r="T443" s="65" t="s">
        <v>2253</v>
      </c>
      <c r="U443" s="5"/>
      <c r="V443" s="86">
        <f>'Punten per wedstrijd'!D524</f>
        <v>824.30000000000291</v>
      </c>
      <c r="W443" s="5" t="s">
        <v>838</v>
      </c>
      <c r="X443" s="3" t="s">
        <v>854</v>
      </c>
      <c r="Z443" s="86">
        <f>'Punten per wedstrijd'!D364</f>
        <v>5040.0499999999956</v>
      </c>
      <c r="AB443" s="5" t="s">
        <v>838</v>
      </c>
      <c r="AC443" s="65" t="s">
        <v>2217</v>
      </c>
      <c r="AE443" s="86">
        <f>'Punten per wedstrijd'!D237</f>
        <v>1247.3999999999978</v>
      </c>
      <c r="AF443" s="5" t="s">
        <v>838</v>
      </c>
      <c r="AG443" s="65" t="s">
        <v>1</v>
      </c>
      <c r="AI443" s="86">
        <f>'Punten per wedstrijd'!D11</f>
        <v>681.7999999999281</v>
      </c>
      <c r="AN443" s="10"/>
      <c r="AO443" s="5"/>
      <c r="AR443" s="10"/>
      <c r="AS443" s="4"/>
      <c r="AT443" s="5"/>
      <c r="AW443" s="10"/>
      <c r="AX443" s="5"/>
      <c r="BA443" s="10"/>
      <c r="BB443" s="4"/>
      <c r="BK443" s="4"/>
      <c r="BT443" s="4"/>
      <c r="CC443" s="4"/>
      <c r="CL443" s="4"/>
      <c r="CU443" s="4"/>
      <c r="DD443" s="4"/>
      <c r="DM443" s="4"/>
      <c r="DV443" s="4"/>
      <c r="EE443" s="4"/>
      <c r="EN443" s="4"/>
      <c r="EW443" s="4"/>
      <c r="FF443" s="4"/>
      <c r="FO443" s="4"/>
      <c r="FX443" s="4"/>
      <c r="GG443" s="4"/>
      <c r="GP443" s="4"/>
      <c r="GY443" s="4"/>
      <c r="HH443" s="4"/>
    </row>
    <row r="444" spans="1:216" s="3" customFormat="1">
      <c r="A444" s="5" t="s">
        <v>844</v>
      </c>
      <c r="B444" s="3" t="s">
        <v>826</v>
      </c>
      <c r="D444" s="86">
        <f>'Punten per wedstrijd'!D660</f>
        <v>5429.2499999999563</v>
      </c>
      <c r="E444" s="5" t="s">
        <v>844</v>
      </c>
      <c r="F444" s="65" t="s">
        <v>2224</v>
      </c>
      <c r="H444" s="86">
        <f>'Punten per wedstrijd'!D432</f>
        <v>4707.8999999999787</v>
      </c>
      <c r="J444" s="5" t="s">
        <v>844</v>
      </c>
      <c r="K444" s="87" t="s">
        <v>1841</v>
      </c>
      <c r="M444" s="86">
        <f>'Punten per wedstrijd'!D312</f>
        <v>1726.399999999895</v>
      </c>
      <c r="N444" s="5" t="s">
        <v>844</v>
      </c>
      <c r="O444" s="3" t="s">
        <v>820</v>
      </c>
      <c r="Q444" s="86">
        <f>'Punten per wedstrijd'!D147</f>
        <v>355.29999999999882</v>
      </c>
      <c r="S444" s="5" t="s">
        <v>844</v>
      </c>
      <c r="T444" s="65" t="s">
        <v>17</v>
      </c>
      <c r="U444" s="5"/>
      <c r="V444" s="86">
        <f>'Punten per wedstrijd'!D537</f>
        <v>993.30000000000291</v>
      </c>
      <c r="W444" s="5" t="s">
        <v>844</v>
      </c>
      <c r="X444" s="65" t="s">
        <v>2255</v>
      </c>
      <c r="Z444" s="86">
        <f>'Punten per wedstrijd'!D374</f>
        <v>5021.5000000000364</v>
      </c>
      <c r="AB444" s="5" t="s">
        <v>844</v>
      </c>
      <c r="AC444" s="87" t="s">
        <v>1838</v>
      </c>
      <c r="AE444" s="86">
        <f>'Punten per wedstrijd'!D174</f>
        <v>1236.5999999999651</v>
      </c>
      <c r="AF444" s="5" t="s">
        <v>844</v>
      </c>
      <c r="AG444" s="65" t="s">
        <v>39</v>
      </c>
      <c r="AI444" s="86">
        <f>'Punten per wedstrijd'!D78</f>
        <v>681.70000000006019</v>
      </c>
      <c r="AN444" s="10"/>
      <c r="AO444" s="5"/>
      <c r="AR444" s="10"/>
      <c r="AS444" s="4"/>
      <c r="AT444" s="5"/>
      <c r="AW444" s="10"/>
      <c r="AX444" s="5"/>
      <c r="BA444" s="10"/>
      <c r="BB444" s="4"/>
      <c r="BK444" s="4"/>
      <c r="BT444" s="4"/>
      <c r="CC444" s="4"/>
      <c r="CL444" s="4"/>
      <c r="CU444" s="4"/>
      <c r="DD444" s="4"/>
      <c r="DM444" s="4"/>
      <c r="DV444" s="4"/>
      <c r="EE444" s="4"/>
      <c r="EN444" s="4"/>
      <c r="EW444" s="4"/>
      <c r="FF444" s="4"/>
      <c r="FO444" s="4"/>
      <c r="FX444" s="4"/>
      <c r="GG444" s="4"/>
      <c r="GP444" s="4"/>
      <c r="GY444" s="4"/>
      <c r="HH444" s="4"/>
    </row>
    <row r="445" spans="1:216" s="3" customFormat="1">
      <c r="A445" s="5" t="s">
        <v>852</v>
      </c>
      <c r="B445" s="3" t="s">
        <v>153</v>
      </c>
      <c r="D445" s="86">
        <f>'Punten per wedstrijd'!D607</f>
        <v>5308.4000000000342</v>
      </c>
      <c r="E445" s="5" t="s">
        <v>852</v>
      </c>
      <c r="F445" s="87" t="s">
        <v>1835</v>
      </c>
      <c r="H445" s="86">
        <f>'Punten per wedstrijd'!D469</f>
        <v>4612.8000000000093</v>
      </c>
      <c r="J445" s="5" t="s">
        <v>852</v>
      </c>
      <c r="K445" s="3" t="s">
        <v>9</v>
      </c>
      <c r="M445" s="86">
        <f>'Punten per wedstrijd'!D273</f>
        <v>1714.8499999999826</v>
      </c>
      <c r="N445" s="5" t="s">
        <v>852</v>
      </c>
      <c r="O445" s="65" t="s">
        <v>2257</v>
      </c>
      <c r="Q445" s="86">
        <f>'Punten per wedstrijd'!D127</f>
        <v>346.1999999999876</v>
      </c>
      <c r="S445" s="5" t="s">
        <v>852</v>
      </c>
      <c r="T445" s="87" t="s">
        <v>1836</v>
      </c>
      <c r="U445" s="5"/>
      <c r="V445" s="86">
        <f>'Punten per wedstrijd'!D529</f>
        <v>887.65000000003056</v>
      </c>
      <c r="W445" s="5" t="s">
        <v>852</v>
      </c>
      <c r="X445" s="3" t="s">
        <v>799</v>
      </c>
      <c r="Z445" s="86">
        <f>'Punten per wedstrijd'!D362</f>
        <v>5014.1999999999944</v>
      </c>
      <c r="AB445" s="5" t="s">
        <v>852</v>
      </c>
      <c r="AC445" s="65" t="s">
        <v>2257</v>
      </c>
      <c r="AE445" s="86">
        <f>'Punten per wedstrijd'!D211</f>
        <v>1191.4999999999686</v>
      </c>
      <c r="AF445" s="5" t="s">
        <v>852</v>
      </c>
      <c r="AG445" s="65" t="s">
        <v>13</v>
      </c>
      <c r="AI445" s="86">
        <f>'Punten per wedstrijd'!D29</f>
        <v>680.39999999993881</v>
      </c>
      <c r="AN445" s="10"/>
      <c r="AO445" s="5"/>
      <c r="AR445" s="10"/>
      <c r="AS445" s="4"/>
      <c r="AT445" s="5"/>
      <c r="AW445" s="10"/>
      <c r="AX445" s="5"/>
      <c r="BA445" s="10"/>
      <c r="BB445" s="4"/>
      <c r="BK445" s="4"/>
      <c r="BT445" s="4"/>
      <c r="CC445" s="4"/>
      <c r="CL445" s="4"/>
      <c r="CU445" s="4"/>
      <c r="DD445" s="4"/>
      <c r="DM445" s="4"/>
      <c r="DV445" s="4"/>
      <c r="EE445" s="4"/>
      <c r="EN445" s="4"/>
      <c r="EW445" s="4"/>
      <c r="FF445" s="4"/>
      <c r="FO445" s="4"/>
      <c r="FX445" s="4"/>
      <c r="GG445" s="4"/>
      <c r="GP445" s="4"/>
      <c r="GY445" s="4"/>
      <c r="HH445" s="4"/>
    </row>
    <row r="446" spans="1:216" s="3" customFormat="1">
      <c r="A446" s="5" t="s">
        <v>856</v>
      </c>
      <c r="B446" s="3" t="s">
        <v>156</v>
      </c>
      <c r="D446" s="86">
        <f>'Punten per wedstrijd'!D595</f>
        <v>5283.4499999999789</v>
      </c>
      <c r="E446" s="5" t="s">
        <v>856</v>
      </c>
      <c r="F446" s="65" t="s">
        <v>23</v>
      </c>
      <c r="H446" s="86">
        <f>'Punten per wedstrijd'!D467</f>
        <v>4602.5499999999929</v>
      </c>
      <c r="J446" s="5" t="s">
        <v>856</v>
      </c>
      <c r="K446" s="65" t="s">
        <v>2224</v>
      </c>
      <c r="M446" s="86">
        <f>'Punten per wedstrijd'!D264</f>
        <v>1711.8999999999642</v>
      </c>
      <c r="N446" s="5" t="s">
        <v>856</v>
      </c>
      <c r="O446" s="65" t="s">
        <v>15</v>
      </c>
      <c r="Q446" s="86">
        <f>'Punten per wedstrijd'!D115</f>
        <v>345.00000000000796</v>
      </c>
      <c r="S446" s="5" t="s">
        <v>856</v>
      </c>
      <c r="T446" s="65" t="s">
        <v>2217</v>
      </c>
      <c r="U446" s="5"/>
      <c r="V446" s="86">
        <f>'Punten per wedstrijd'!D573</f>
        <v>791.20000000001164</v>
      </c>
      <c r="W446" s="5" t="s">
        <v>856</v>
      </c>
      <c r="X446" s="65" t="s">
        <v>15</v>
      </c>
      <c r="Z446" s="86">
        <f>'Punten per wedstrijd'!D367</f>
        <v>5009.5000000000173</v>
      </c>
      <c r="AB446" s="5" t="s">
        <v>856</v>
      </c>
      <c r="AC446" s="3" t="s">
        <v>842</v>
      </c>
      <c r="AE446" s="86">
        <f>'Punten per wedstrijd'!D183</f>
        <v>1190.1000000000545</v>
      </c>
      <c r="AF446" s="5" t="s">
        <v>856</v>
      </c>
      <c r="AG446" s="65" t="s">
        <v>2281</v>
      </c>
      <c r="AI446" s="86">
        <f>'Punten per wedstrijd'!D62</f>
        <v>671.10000000001855</v>
      </c>
      <c r="AN446" s="10"/>
      <c r="AO446" s="5"/>
      <c r="AR446" s="10"/>
      <c r="AS446" s="4"/>
      <c r="AT446" s="5"/>
      <c r="AW446" s="10"/>
      <c r="AX446" s="5"/>
      <c r="BA446" s="10"/>
      <c r="BB446" s="4"/>
      <c r="BK446" s="4"/>
      <c r="BT446" s="4"/>
      <c r="CC446" s="4"/>
      <c r="CL446" s="4"/>
      <c r="CU446" s="4"/>
      <c r="DD446" s="4"/>
      <c r="DM446" s="4"/>
      <c r="DV446" s="4"/>
      <c r="EE446" s="4"/>
      <c r="EN446" s="4"/>
      <c r="EW446" s="4"/>
      <c r="FF446" s="4"/>
      <c r="FO446" s="4"/>
      <c r="FX446" s="4"/>
      <c r="GG446" s="4"/>
      <c r="GP446" s="4"/>
      <c r="GY446" s="4"/>
      <c r="HH446" s="4"/>
    </row>
    <row r="447" spans="1:216" s="3" customFormat="1">
      <c r="A447" s="5" t="s">
        <v>857</v>
      </c>
      <c r="B447" s="65" t="s">
        <v>2252</v>
      </c>
      <c r="D447" s="86">
        <f>'Punten per wedstrijd'!D601</f>
        <v>5274.5999999999985</v>
      </c>
      <c r="E447" s="5" t="s">
        <v>857</v>
      </c>
      <c r="F447" s="65" t="s">
        <v>2257</v>
      </c>
      <c r="H447" s="86">
        <f>'Punten per wedstrijd'!D463</f>
        <v>4533.9999999999927</v>
      </c>
      <c r="J447" s="5" t="s">
        <v>857</v>
      </c>
      <c r="K447" s="3" t="s">
        <v>141</v>
      </c>
      <c r="M447" s="86">
        <f>'Punten per wedstrijd'!D293</f>
        <v>1672.5500000000097</v>
      </c>
      <c r="N447" s="5" t="s">
        <v>857</v>
      </c>
      <c r="O447" s="65" t="s">
        <v>2226</v>
      </c>
      <c r="Q447" s="86">
        <f>'Punten per wedstrijd'!D111</f>
        <v>343.39999999997258</v>
      </c>
      <c r="S447" s="5" t="s">
        <v>857</v>
      </c>
      <c r="T447" s="3" t="s">
        <v>826</v>
      </c>
      <c r="U447" s="5"/>
      <c r="V447" s="86">
        <f>'Punten per wedstrijd'!D576</f>
        <v>957.84999999999491</v>
      </c>
      <c r="W447" s="5" t="s">
        <v>857</v>
      </c>
      <c r="X447" s="65" t="s">
        <v>11</v>
      </c>
      <c r="Z447" s="86">
        <f>'Punten per wedstrijd'!D359</f>
        <v>5008.4000000000187</v>
      </c>
      <c r="AB447" s="5" t="s">
        <v>857</v>
      </c>
      <c r="AC447" s="3" t="s">
        <v>9</v>
      </c>
      <c r="AE447" s="86">
        <f>'Punten per wedstrijd'!D189</f>
        <v>1169.3000000000179</v>
      </c>
      <c r="AF447" s="5" t="s">
        <v>857</v>
      </c>
      <c r="AG447" s="65" t="s">
        <v>2225</v>
      </c>
      <c r="AI447" s="86">
        <f>'Punten per wedstrijd'!D5</f>
        <v>661.69999999998277</v>
      </c>
      <c r="AN447" s="10"/>
      <c r="AO447" s="5"/>
      <c r="AR447" s="10"/>
      <c r="AS447" s="4"/>
      <c r="AT447" s="5"/>
      <c r="AW447" s="10"/>
      <c r="AX447" s="5"/>
      <c r="BA447" s="10"/>
      <c r="BB447" s="4"/>
      <c r="BK447" s="4"/>
      <c r="BT447" s="4"/>
      <c r="CC447" s="4"/>
      <c r="CL447" s="4"/>
      <c r="CU447" s="4"/>
      <c r="DD447" s="4"/>
      <c r="DM447" s="4"/>
      <c r="DV447" s="4"/>
      <c r="EE447" s="4"/>
      <c r="EN447" s="4"/>
      <c r="EW447" s="4"/>
      <c r="FF447" s="4"/>
      <c r="FO447" s="4"/>
      <c r="FX447" s="4"/>
      <c r="GG447" s="4"/>
      <c r="GP447" s="4"/>
      <c r="GY447" s="4"/>
      <c r="HH447" s="4"/>
    </row>
    <row r="448" spans="1:216" s="3" customFormat="1">
      <c r="A448" s="5" t="s">
        <v>858</v>
      </c>
      <c r="B448" s="87" t="s">
        <v>1833</v>
      </c>
      <c r="D448" s="86">
        <f>'Punten per wedstrijd'!D597</f>
        <v>5259.5999999999058</v>
      </c>
      <c r="E448" s="5" t="s">
        <v>858</v>
      </c>
      <c r="F448" s="3" t="s">
        <v>153</v>
      </c>
      <c r="H448" s="86">
        <f>'Punten per wedstrijd'!D439</f>
        <v>4504.3000000000047</v>
      </c>
      <c r="J448" s="5" t="s">
        <v>858</v>
      </c>
      <c r="K448" s="87" t="s">
        <v>1837</v>
      </c>
      <c r="M448" s="86">
        <f>'Punten per wedstrijd'!D303</f>
        <v>1660.7999999999392</v>
      </c>
      <c r="N448" s="5" t="s">
        <v>858</v>
      </c>
      <c r="O448" s="3" t="s">
        <v>842</v>
      </c>
      <c r="Q448" s="86">
        <f>'Punten per wedstrijd'!D99</f>
        <v>340.50000000005468</v>
      </c>
      <c r="S448" s="5" t="s">
        <v>858</v>
      </c>
      <c r="T448" s="87" t="s">
        <v>1842</v>
      </c>
      <c r="U448" s="5"/>
      <c r="V448" s="86">
        <f>'Punten per wedstrijd'!D554</f>
        <v>867.00000000000728</v>
      </c>
      <c r="W448" s="5" t="s">
        <v>858</v>
      </c>
      <c r="X448" s="3" t="s">
        <v>809</v>
      </c>
      <c r="Z448" s="86">
        <f>'Punten per wedstrijd'!D395</f>
        <v>4990.2999999999747</v>
      </c>
      <c r="AB448" s="5" t="s">
        <v>858</v>
      </c>
      <c r="AC448" s="65" t="s">
        <v>2218</v>
      </c>
      <c r="AE448" s="86">
        <f>'Punten per wedstrijd'!D176</f>
        <v>1156.799999999987</v>
      </c>
      <c r="AF448" s="5" t="s">
        <v>858</v>
      </c>
      <c r="AG448" s="65" t="s">
        <v>2226</v>
      </c>
      <c r="AI448" s="86">
        <f>'Punten per wedstrijd'!D27</f>
        <v>658.69999999992388</v>
      </c>
      <c r="AN448" s="10"/>
      <c r="AO448" s="5"/>
      <c r="AR448" s="10"/>
      <c r="AS448" s="4"/>
      <c r="AT448" s="5"/>
      <c r="AW448" s="10"/>
      <c r="AX448" s="5"/>
      <c r="BA448" s="10"/>
      <c r="BB448" s="4"/>
      <c r="BK448" s="4"/>
      <c r="BT448" s="4"/>
      <c r="CC448" s="4"/>
      <c r="CL448" s="4"/>
      <c r="CU448" s="4"/>
      <c r="DD448" s="4"/>
      <c r="DM448" s="4"/>
      <c r="DV448" s="4"/>
      <c r="EE448" s="4"/>
      <c r="EN448" s="4"/>
      <c r="EW448" s="4"/>
      <c r="FF448" s="4"/>
      <c r="FO448" s="4"/>
      <c r="FX448" s="4"/>
      <c r="GG448" s="4"/>
      <c r="GP448" s="4"/>
      <c r="GY448" s="4"/>
      <c r="HH448" s="4"/>
    </row>
    <row r="449" spans="1:216" s="3" customFormat="1">
      <c r="A449" s="5" t="s">
        <v>864</v>
      </c>
      <c r="B449" s="65" t="s">
        <v>2226</v>
      </c>
      <c r="D449" s="86">
        <f>'Punten per wedstrijd'!D615</f>
        <v>5245.2999999999838</v>
      </c>
      <c r="E449" s="5" t="s">
        <v>864</v>
      </c>
      <c r="F449" s="87" t="s">
        <v>1823</v>
      </c>
      <c r="H449" s="86">
        <f>'Punten per wedstrijd'!D456</f>
        <v>4503.3000000000029</v>
      </c>
      <c r="J449" s="5" t="s">
        <v>864</v>
      </c>
      <c r="K449" s="65" t="s">
        <v>2255</v>
      </c>
      <c r="M449" s="86">
        <f>'Punten per wedstrijd'!D290</f>
        <v>1639.7000000000339</v>
      </c>
      <c r="N449" s="5" t="s">
        <v>864</v>
      </c>
      <c r="O449" s="87" t="s">
        <v>1825</v>
      </c>
      <c r="Q449" s="86">
        <f>'Punten per wedstrijd'!D128</f>
        <v>337.84999999999934</v>
      </c>
      <c r="S449" s="5" t="s">
        <v>864</v>
      </c>
      <c r="T449" s="3" t="s">
        <v>9</v>
      </c>
      <c r="U449" s="5"/>
      <c r="V449" s="86">
        <f>'Punten per wedstrijd'!D525</f>
        <v>1075.4000000000015</v>
      </c>
      <c r="W449" s="5" t="s">
        <v>864</v>
      </c>
      <c r="X449" s="3" t="s">
        <v>156</v>
      </c>
      <c r="Z449" s="86">
        <f>'Punten per wedstrijd'!D343</f>
        <v>4980.649999999996</v>
      </c>
      <c r="AB449" s="5" t="s">
        <v>864</v>
      </c>
      <c r="AC449" s="65" t="s">
        <v>2254</v>
      </c>
      <c r="AE449" s="86">
        <f>'Punten per wedstrijd'!D192</f>
        <v>1156.4499999999857</v>
      </c>
      <c r="AF449" s="5" t="s">
        <v>864</v>
      </c>
      <c r="AG449" s="3" t="s">
        <v>859</v>
      </c>
      <c r="AI449" s="86">
        <f>'Punten per wedstrijd'!D17</f>
        <v>654.3999999998955</v>
      </c>
      <c r="AN449" s="10"/>
      <c r="AO449" s="5"/>
      <c r="AR449" s="10"/>
      <c r="AS449" s="4"/>
      <c r="AT449" s="5"/>
      <c r="AW449" s="10"/>
      <c r="AX449" s="5"/>
      <c r="BA449" s="10"/>
      <c r="BB449" s="4"/>
      <c r="BK449" s="4"/>
      <c r="BT449" s="4"/>
      <c r="CC449" s="4"/>
      <c r="CL449" s="4"/>
      <c r="CU449" s="4"/>
      <c r="DD449" s="4"/>
      <c r="DM449" s="4"/>
      <c r="DV449" s="4"/>
      <c r="EE449" s="4"/>
      <c r="EN449" s="4"/>
      <c r="EW449" s="4"/>
      <c r="FF449" s="4"/>
      <c r="FO449" s="4"/>
      <c r="FX449" s="4"/>
      <c r="GG449" s="4"/>
      <c r="GP449" s="4"/>
      <c r="GY449" s="4"/>
      <c r="HH449" s="4"/>
    </row>
    <row r="450" spans="1:216" s="3" customFormat="1">
      <c r="A450" s="5" t="s">
        <v>865</v>
      </c>
      <c r="B450" s="3" t="s">
        <v>9</v>
      </c>
      <c r="D450" s="86">
        <f>'Punten per wedstrijd'!D609</f>
        <v>5216.5999999999494</v>
      </c>
      <c r="E450" s="5" t="s">
        <v>865</v>
      </c>
      <c r="F450" s="87" t="s">
        <v>1836</v>
      </c>
      <c r="H450" s="86">
        <f>'Punten per wedstrijd'!D445</f>
        <v>4462.1500000000087</v>
      </c>
      <c r="J450" s="5" t="s">
        <v>865</v>
      </c>
      <c r="K450" s="3" t="s">
        <v>819</v>
      </c>
      <c r="M450" s="86">
        <f>'Punten per wedstrijd'!D316</f>
        <v>1639.100000000019</v>
      </c>
      <c r="N450" s="5" t="s">
        <v>865</v>
      </c>
      <c r="O450" s="3" t="s">
        <v>867</v>
      </c>
      <c r="Q450" s="86">
        <f>'Punten per wedstrijd'!D123</f>
        <v>336.99999999998965</v>
      </c>
      <c r="S450" s="5" t="s">
        <v>865</v>
      </c>
      <c r="T450" s="65" t="s">
        <v>2260</v>
      </c>
      <c r="U450" s="5"/>
      <c r="V450" s="86">
        <f>'Punten per wedstrijd'!D583</f>
        <v>1150.8999999999878</v>
      </c>
      <c r="W450" s="5" t="s">
        <v>865</v>
      </c>
      <c r="X450" s="65" t="s">
        <v>2284</v>
      </c>
      <c r="Z450" s="86">
        <f>'Punten per wedstrijd'!D352</f>
        <v>4920.8</v>
      </c>
      <c r="AB450" s="5" t="s">
        <v>865</v>
      </c>
      <c r="AC450" s="65" t="s">
        <v>2225</v>
      </c>
      <c r="AE450" s="86">
        <f>'Punten per wedstrijd'!D173</f>
        <v>1147.9999999999827</v>
      </c>
      <c r="AF450" s="5" t="s">
        <v>865</v>
      </c>
      <c r="AG450" s="3" t="s">
        <v>849</v>
      </c>
      <c r="AI450" s="86">
        <f>'Punten per wedstrijd'!D55</f>
        <v>653.19999999995116</v>
      </c>
      <c r="AN450" s="10"/>
      <c r="AO450" s="5"/>
      <c r="AR450" s="10"/>
      <c r="AS450" s="4"/>
      <c r="AT450" s="5"/>
      <c r="AW450" s="10"/>
      <c r="AX450" s="5"/>
      <c r="BA450" s="10"/>
      <c r="BB450" s="4"/>
      <c r="BK450" s="4"/>
      <c r="BT450" s="4"/>
      <c r="CC450" s="4"/>
      <c r="CL450" s="4"/>
      <c r="CU450" s="4"/>
      <c r="DD450" s="4"/>
      <c r="DM450" s="4"/>
      <c r="DV450" s="4"/>
      <c r="EE450" s="4"/>
      <c r="EN450" s="4"/>
      <c r="EW450" s="4"/>
      <c r="FF450" s="4"/>
      <c r="FO450" s="4"/>
      <c r="FX450" s="4"/>
      <c r="GG450" s="4"/>
      <c r="GP450" s="4"/>
      <c r="GY450" s="4"/>
      <c r="HH450" s="4"/>
    </row>
    <row r="451" spans="1:216" s="3" customFormat="1">
      <c r="A451" s="5" t="s">
        <v>866</v>
      </c>
      <c r="B451" s="3" t="s">
        <v>828</v>
      </c>
      <c r="D451" s="86">
        <f>'Punten per wedstrijd'!D622</f>
        <v>5037.3499999999713</v>
      </c>
      <c r="E451" s="5" t="s">
        <v>866</v>
      </c>
      <c r="F451" s="87" t="s">
        <v>1838</v>
      </c>
      <c r="H451" s="86">
        <f>'Punten per wedstrijd'!D426</f>
        <v>4318.8</v>
      </c>
      <c r="J451" s="5" t="s">
        <v>866</v>
      </c>
      <c r="K451" s="87" t="s">
        <v>1835</v>
      </c>
      <c r="M451" s="86">
        <f>'Punten per wedstrijd'!D301</f>
        <v>1619.9000000000374</v>
      </c>
      <c r="N451" s="5" t="s">
        <v>866</v>
      </c>
      <c r="O451" s="3" t="s">
        <v>162</v>
      </c>
      <c r="Q451" s="86">
        <f>'Punten per wedstrijd'!D119</f>
        <v>336.49999999998033</v>
      </c>
      <c r="S451" s="5" t="s">
        <v>866</v>
      </c>
      <c r="T451" s="3" t="s">
        <v>156</v>
      </c>
      <c r="U451" s="5"/>
      <c r="V451" s="86">
        <f>'Punten per wedstrijd'!D511</f>
        <v>656.69999999999163</v>
      </c>
      <c r="W451" s="5" t="s">
        <v>866</v>
      </c>
      <c r="X451" t="s">
        <v>144</v>
      </c>
      <c r="Z451" s="86">
        <f>'Punten per wedstrijd'!D416</f>
        <v>4902.5000000000091</v>
      </c>
      <c r="AB451" s="5" t="s">
        <v>866</v>
      </c>
      <c r="AC451" s="3" t="s">
        <v>809</v>
      </c>
      <c r="AE451" s="86">
        <f>'Punten per wedstrijd'!D227</f>
        <v>1145.2999999999151</v>
      </c>
      <c r="AF451" s="5" t="s">
        <v>866</v>
      </c>
      <c r="AG451" s="65" t="s">
        <v>15</v>
      </c>
      <c r="AI451" s="86">
        <f>'Punten per wedstrijd'!D31</f>
        <v>648.70000000003301</v>
      </c>
      <c r="AN451" s="10"/>
      <c r="AO451" s="5"/>
      <c r="AR451" s="10"/>
      <c r="AS451" s="4"/>
      <c r="AT451" s="5"/>
      <c r="AW451" s="10"/>
      <c r="AX451" s="5"/>
      <c r="BA451" s="10"/>
      <c r="BB451" s="4"/>
      <c r="BK451" s="4"/>
      <c r="BT451" s="4"/>
      <c r="CC451" s="4"/>
      <c r="CL451" s="4"/>
      <c r="CU451" s="4"/>
      <c r="DD451" s="4"/>
      <c r="DM451" s="4"/>
      <c r="DV451" s="4"/>
      <c r="EE451" s="4"/>
      <c r="EN451" s="4"/>
      <c r="EW451" s="4"/>
      <c r="FF451" s="4"/>
      <c r="FO451" s="4"/>
      <c r="FX451" s="4"/>
      <c r="GG451" s="4"/>
      <c r="GP451" s="4"/>
      <c r="GY451" s="4"/>
      <c r="HH451" s="4"/>
    </row>
    <row r="452" spans="1:216" s="3" customFormat="1">
      <c r="A452" s="5" t="s">
        <v>868</v>
      </c>
      <c r="B452" s="65" t="s">
        <v>39</v>
      </c>
      <c r="D452" s="86">
        <f>'Punten per wedstrijd'!D666</f>
        <v>5027.4000000001452</v>
      </c>
      <c r="E452" s="5" t="s">
        <v>868</v>
      </c>
      <c r="F452" s="65" t="s">
        <v>2226</v>
      </c>
      <c r="H452" s="86">
        <f>'Punten per wedstrijd'!D447</f>
        <v>4279.2000000000025</v>
      </c>
      <c r="J452" s="5" t="s">
        <v>868</v>
      </c>
      <c r="K452" s="3" t="s">
        <v>828</v>
      </c>
      <c r="M452" s="86">
        <f>'Punten per wedstrijd'!D286</f>
        <v>1607.6000000000001</v>
      </c>
      <c r="N452" s="5" t="s">
        <v>868</v>
      </c>
      <c r="O452" s="3" t="s">
        <v>819</v>
      </c>
      <c r="Q452" s="86">
        <f>'Punten per wedstrijd'!D148</f>
        <v>327.60000000000105</v>
      </c>
      <c r="S452" s="5" t="s">
        <v>868</v>
      </c>
      <c r="T452" s="65" t="s">
        <v>37</v>
      </c>
      <c r="U452" s="5"/>
      <c r="V452" s="86">
        <f>'Punten per wedstrijd'!D579</f>
        <v>995.70000000001528</v>
      </c>
      <c r="W452" s="5" t="s">
        <v>868</v>
      </c>
      <c r="X452" s="65" t="s">
        <v>17</v>
      </c>
      <c r="Z452" s="86">
        <f>'Punten per wedstrijd'!D369</f>
        <v>4883.8999999999842</v>
      </c>
      <c r="AB452" s="5" t="s">
        <v>868</v>
      </c>
      <c r="AC452" s="65" t="s">
        <v>1</v>
      </c>
      <c r="AE452" s="86">
        <f>'Punten per wedstrijd'!D179</f>
        <v>1144.8999999999651</v>
      </c>
      <c r="AF452" s="5" t="s">
        <v>868</v>
      </c>
      <c r="AG452" s="3" t="s">
        <v>854</v>
      </c>
      <c r="AI452" s="86">
        <f>'Punten per wedstrijd'!D28</f>
        <v>646.70000000004302</v>
      </c>
      <c r="AN452" s="10"/>
      <c r="AO452" s="5"/>
      <c r="AR452" s="10"/>
      <c r="AS452" s="4"/>
      <c r="AT452" s="5"/>
      <c r="AW452" s="10"/>
      <c r="AX452" s="5"/>
      <c r="BA452" s="10"/>
      <c r="BB452" s="4"/>
      <c r="BK452" s="4"/>
      <c r="BT452" s="4"/>
      <c r="CC452" s="4"/>
      <c r="CL452" s="4"/>
      <c r="CU452" s="4"/>
      <c r="DD452" s="4"/>
      <c r="DM452" s="4"/>
      <c r="DV452" s="4"/>
      <c r="EE452" s="4"/>
      <c r="EN452" s="4"/>
      <c r="EW452" s="4"/>
      <c r="FF452" s="4"/>
      <c r="FO452" s="4"/>
      <c r="FX452" s="4"/>
      <c r="GG452" s="4"/>
      <c r="GP452" s="4"/>
      <c r="GY452" s="4"/>
      <c r="HH452" s="4"/>
    </row>
    <row r="453" spans="1:216" s="3" customFormat="1">
      <c r="A453" s="5" t="s">
        <v>869</v>
      </c>
      <c r="B453" t="s">
        <v>144</v>
      </c>
      <c r="D453" s="86">
        <f>'Punten per wedstrijd'!D668</f>
        <v>5027.0500000000247</v>
      </c>
      <c r="E453" s="5" t="s">
        <v>869</v>
      </c>
      <c r="F453" s="65" t="s">
        <v>2253</v>
      </c>
      <c r="H453" s="86">
        <f>'Punten per wedstrijd'!D440</f>
        <v>4263.8999999999978</v>
      </c>
      <c r="J453" s="5" t="s">
        <v>869</v>
      </c>
      <c r="K453" s="65" t="s">
        <v>23</v>
      </c>
      <c r="M453" s="86">
        <f>'Punten per wedstrijd'!D299</f>
        <v>1553.49999999997</v>
      </c>
      <c r="N453" s="5" t="s">
        <v>869</v>
      </c>
      <c r="O453" s="3" t="s">
        <v>826</v>
      </c>
      <c r="Q453" s="86">
        <f>'Punten per wedstrijd'!D156</f>
        <v>327.19999999999311</v>
      </c>
      <c r="S453" s="5" t="s">
        <v>869</v>
      </c>
      <c r="T453" s="65" t="s">
        <v>1</v>
      </c>
      <c r="U453" s="5"/>
      <c r="V453" s="86">
        <f>'Punten per wedstrijd'!D515</f>
        <v>839.39999999999054</v>
      </c>
      <c r="W453" s="5" t="s">
        <v>869</v>
      </c>
      <c r="X453" s="3" t="s">
        <v>162</v>
      </c>
      <c r="Z453" s="86">
        <f>'Punten per wedstrijd'!D371</f>
        <v>4851.1999999999616</v>
      </c>
      <c r="AB453" s="5" t="s">
        <v>869</v>
      </c>
      <c r="AC453" s="3" t="s">
        <v>804</v>
      </c>
      <c r="AE453" s="86">
        <f>'Punten per wedstrijd'!D235</f>
        <v>1143.6999999999957</v>
      </c>
      <c r="AF453" s="5" t="s">
        <v>869</v>
      </c>
      <c r="AG453" s="3" t="s">
        <v>853</v>
      </c>
      <c r="AI453" s="86">
        <f>'Punten per wedstrijd'!D73</f>
        <v>640.39999999998327</v>
      </c>
      <c r="AN453" s="10"/>
      <c r="AO453" s="5"/>
      <c r="AR453" s="10"/>
      <c r="AS453" s="4"/>
      <c r="AT453" s="5"/>
      <c r="AW453" s="10"/>
      <c r="AX453" s="5"/>
      <c r="BA453" s="10"/>
      <c r="BB453" s="4"/>
      <c r="BK453" s="4"/>
      <c r="BT453" s="4"/>
      <c r="CC453" s="4"/>
      <c r="CL453" s="4"/>
      <c r="CU453" s="4"/>
      <c r="DD453" s="4"/>
      <c r="DM453" s="4"/>
      <c r="DV453" s="4"/>
      <c r="EE453" s="4"/>
      <c r="EN453" s="4"/>
      <c r="EW453" s="4"/>
      <c r="FF453" s="4"/>
      <c r="FO453" s="4"/>
      <c r="FX453" s="4"/>
      <c r="GG453" s="4"/>
      <c r="GP453" s="4"/>
      <c r="GY453" s="4"/>
      <c r="HH453" s="4"/>
    </row>
    <row r="454" spans="1:216" s="3" customFormat="1">
      <c r="A454" s="5" t="s">
        <v>870</v>
      </c>
      <c r="B454" s="65" t="s">
        <v>1</v>
      </c>
      <c r="D454" s="86">
        <f>'Punten per wedstrijd'!D599</f>
        <v>5007.5999999999694</v>
      </c>
      <c r="E454" s="5" t="s">
        <v>870</v>
      </c>
      <c r="F454" s="65" t="s">
        <v>2254</v>
      </c>
      <c r="H454" s="86">
        <f>'Punten per wedstrijd'!D444</f>
        <v>4241.200000000008</v>
      </c>
      <c r="J454" s="5" t="s">
        <v>870</v>
      </c>
      <c r="K454" s="65" t="s">
        <v>2253</v>
      </c>
      <c r="M454" s="86">
        <f>'Punten per wedstrijd'!D272</f>
        <v>1546.8999999999901</v>
      </c>
      <c r="N454" s="5" t="s">
        <v>870</v>
      </c>
      <c r="O454" s="65" t="s">
        <v>2284</v>
      </c>
      <c r="Q454" s="86">
        <f>'Punten per wedstrijd'!D100</f>
        <v>324.25000000000318</v>
      </c>
      <c r="S454" s="5" t="s">
        <v>870</v>
      </c>
      <c r="T454" s="65" t="s">
        <v>2224</v>
      </c>
      <c r="U454" s="5"/>
      <c r="V454" s="86">
        <f>'Punten per wedstrijd'!D516</f>
        <v>820.49999999998181</v>
      </c>
      <c r="W454" s="5" t="s">
        <v>870</v>
      </c>
      <c r="X454" s="3" t="s">
        <v>871</v>
      </c>
      <c r="Z454" s="86">
        <f>'Punten per wedstrijd'!D373</f>
        <v>4848.9000000000069</v>
      </c>
      <c r="AB454" s="5" t="s">
        <v>870</v>
      </c>
      <c r="AC454" s="3" t="s">
        <v>867</v>
      </c>
      <c r="AE454" s="86">
        <f>'Punten per wedstrijd'!D207</f>
        <v>1136.549999999994</v>
      </c>
      <c r="AF454" s="5" t="s">
        <v>870</v>
      </c>
      <c r="AG454" s="65" t="s">
        <v>2255</v>
      </c>
      <c r="AI454" s="86">
        <f>'Punten per wedstrijd'!D38</f>
        <v>621.00000000006821</v>
      </c>
      <c r="AN454" s="10"/>
      <c r="AO454" s="5"/>
      <c r="AR454" s="10"/>
      <c r="AS454" s="4"/>
      <c r="AT454" s="5"/>
      <c r="AW454" s="10"/>
      <c r="AX454" s="5"/>
      <c r="BA454" s="10"/>
      <c r="BB454" s="4"/>
      <c r="BK454" s="4"/>
      <c r="BT454" s="4"/>
      <c r="CC454" s="4"/>
      <c r="CL454" s="4"/>
      <c r="CU454" s="4"/>
      <c r="DD454" s="4"/>
      <c r="DM454" s="4"/>
      <c r="DV454" s="4"/>
      <c r="EE454" s="4"/>
      <c r="EN454" s="4"/>
      <c r="EW454" s="4"/>
      <c r="FF454" s="4"/>
      <c r="FO454" s="4"/>
      <c r="FX454" s="4"/>
      <c r="GG454" s="4"/>
      <c r="GP454" s="4"/>
      <c r="GY454" s="4"/>
      <c r="HH454" s="4"/>
    </row>
    <row r="455" spans="1:216" s="3" customFormat="1">
      <c r="A455" s="5" t="s">
        <v>873</v>
      </c>
      <c r="B455" s="3" t="s">
        <v>849</v>
      </c>
      <c r="D455" s="86">
        <f>'Punten per wedstrijd'!D643</f>
        <v>4915.9999999999109</v>
      </c>
      <c r="E455" s="5" t="s">
        <v>873</v>
      </c>
      <c r="F455" s="3" t="s">
        <v>828</v>
      </c>
      <c r="H455" s="86">
        <f>'Punten per wedstrijd'!D454</f>
        <v>4215.5499999999975</v>
      </c>
      <c r="J455" s="5" t="s">
        <v>873</v>
      </c>
      <c r="K455" s="65" t="s">
        <v>2217</v>
      </c>
      <c r="M455" s="86">
        <f>'Punten per wedstrijd'!D321</f>
        <v>1543.0000000000252</v>
      </c>
      <c r="N455" s="5" t="s">
        <v>873</v>
      </c>
      <c r="O455" s="65" t="s">
        <v>39</v>
      </c>
      <c r="Q455" s="86">
        <f>'Punten per wedstrijd'!D162</f>
        <v>323.50000000001796</v>
      </c>
      <c r="S455" s="5" t="s">
        <v>873</v>
      </c>
      <c r="T455" s="65" t="s">
        <v>39</v>
      </c>
      <c r="U455" s="5"/>
      <c r="V455" s="86">
        <f>'Punten per wedstrijd'!D582</f>
        <v>1074.1000000000149</v>
      </c>
      <c r="W455" s="5" t="s">
        <v>873</v>
      </c>
      <c r="X455" s="65" t="s">
        <v>33</v>
      </c>
      <c r="Z455" s="86">
        <f>'Punten per wedstrijd'!D410</f>
        <v>4844.8999999999942</v>
      </c>
      <c r="AB455" s="5" t="s">
        <v>873</v>
      </c>
      <c r="AC455" t="s">
        <v>142</v>
      </c>
      <c r="AE455" s="86">
        <f>'Punten per wedstrijd'!D226</f>
        <v>1130.000000000043</v>
      </c>
      <c r="AF455" s="5" t="s">
        <v>873</v>
      </c>
      <c r="AG455" t="s">
        <v>142</v>
      </c>
      <c r="AI455" s="86">
        <f>'Punten per wedstrijd'!D58</f>
        <v>619.40000000008831</v>
      </c>
      <c r="AN455" s="10"/>
      <c r="AO455" s="5"/>
      <c r="AR455" s="10"/>
      <c r="AS455" s="4"/>
      <c r="AT455" s="5"/>
      <c r="AW455" s="10"/>
      <c r="AX455" s="5"/>
      <c r="BA455" s="10"/>
      <c r="BB455" s="4"/>
      <c r="BK455" s="4"/>
      <c r="BT455" s="4"/>
      <c r="CC455" s="4"/>
      <c r="CL455" s="4"/>
      <c r="CU455" s="4"/>
      <c r="DD455" s="4"/>
      <c r="DM455" s="4"/>
      <c r="DV455" s="4"/>
      <c r="EE455" s="4"/>
      <c r="EN455" s="4"/>
      <c r="EW455" s="4"/>
      <c r="FF455" s="4"/>
      <c r="FO455" s="4"/>
      <c r="FX455" s="4"/>
      <c r="GG455" s="4"/>
      <c r="GP455" s="4"/>
      <c r="GY455" s="4"/>
      <c r="HH455" s="4"/>
    </row>
    <row r="456" spans="1:216" s="3" customFormat="1">
      <c r="A456" s="5" t="s">
        <v>999</v>
      </c>
      <c r="B456" s="3" t="s">
        <v>799</v>
      </c>
      <c r="D456" s="86">
        <f>'Punten per wedstrijd'!D614</f>
        <v>4912.3999999999314</v>
      </c>
      <c r="E456" s="5" t="s">
        <v>999</v>
      </c>
      <c r="F456" s="3" t="s">
        <v>834</v>
      </c>
      <c r="H456" s="86">
        <f>'Punten per wedstrijd'!D466</f>
        <v>4200.400000000006</v>
      </c>
      <c r="J456" s="5" t="s">
        <v>999</v>
      </c>
      <c r="K456" s="3" t="s">
        <v>809</v>
      </c>
      <c r="M456" s="86">
        <f>'Punten per wedstrijd'!D311</f>
        <v>1498.8999999999749</v>
      </c>
      <c r="N456" s="5" t="s">
        <v>999</v>
      </c>
      <c r="O456" s="87" t="s">
        <v>1835</v>
      </c>
      <c r="Q456" s="86">
        <f>'Punten per wedstrijd'!D133</f>
        <v>321.90000000004034</v>
      </c>
      <c r="S456" s="5" t="s">
        <v>999</v>
      </c>
      <c r="T456" s="87" t="s">
        <v>1841</v>
      </c>
      <c r="U456" s="5"/>
      <c r="V456" s="86">
        <f>'Punten per wedstrijd'!D564</f>
        <v>775.9499999999789</v>
      </c>
      <c r="W456" s="5" t="s">
        <v>999</v>
      </c>
      <c r="X456" s="87" t="s">
        <v>1838</v>
      </c>
      <c r="Z456" s="86">
        <f>'Punten per wedstrijd'!D342</f>
        <v>4749.7999999999729</v>
      </c>
      <c r="AB456" s="5" t="s">
        <v>999</v>
      </c>
      <c r="AC456" s="87" t="s">
        <v>1825</v>
      </c>
      <c r="AE456" s="86">
        <f>'Punten per wedstrijd'!D212</f>
        <v>1129.8000000000084</v>
      </c>
      <c r="AF456" s="5" t="s">
        <v>999</v>
      </c>
      <c r="AG456" s="65" t="s">
        <v>23</v>
      </c>
      <c r="AI456" s="86">
        <f>'Punten per wedstrijd'!D47</f>
        <v>614.49999999996737</v>
      </c>
      <c r="AN456" s="10"/>
      <c r="AO456" s="5"/>
      <c r="AR456" s="10"/>
      <c r="AS456" s="4"/>
      <c r="AT456" s="5"/>
      <c r="AW456" s="10"/>
      <c r="AX456" s="5"/>
      <c r="BA456" s="10"/>
      <c r="BB456" s="4"/>
      <c r="BK456" s="4"/>
      <c r="BT456" s="4"/>
      <c r="CC456" s="4"/>
      <c r="CL456" s="4"/>
      <c r="CU456" s="4"/>
      <c r="DD456" s="4"/>
      <c r="DM456" s="4"/>
      <c r="DV456" s="4"/>
      <c r="EE456" s="4"/>
      <c r="EN456" s="4"/>
      <c r="EW456" s="4"/>
      <c r="FF456" s="4"/>
      <c r="FO456" s="4"/>
      <c r="FX456" s="4"/>
      <c r="GG456" s="4"/>
      <c r="GP456" s="4"/>
      <c r="GY456" s="4"/>
      <c r="HH456" s="4"/>
    </row>
    <row r="457" spans="1:216" s="3" customFormat="1">
      <c r="A457" s="5" t="s">
        <v>1000</v>
      </c>
      <c r="B457" s="87" t="s">
        <v>1837</v>
      </c>
      <c r="D457" s="86">
        <f>'Punten per wedstrijd'!D639</f>
        <v>4908.949999999968</v>
      </c>
      <c r="E457" s="5" t="s">
        <v>1000</v>
      </c>
      <c r="F457" t="s">
        <v>144</v>
      </c>
      <c r="H457" s="86">
        <f>'Punten per wedstrijd'!D500</f>
        <v>4155.8500000000049</v>
      </c>
      <c r="J457" s="5" t="s">
        <v>1000</v>
      </c>
      <c r="K457" s="3" t="s">
        <v>842</v>
      </c>
      <c r="M457" s="86">
        <f>'Punten per wedstrijd'!D267</f>
        <v>1492.100000000059</v>
      </c>
      <c r="N457" s="5" t="s">
        <v>1000</v>
      </c>
      <c r="O457" s="65" t="s">
        <v>2222</v>
      </c>
      <c r="Q457" s="86">
        <f>'Punten per wedstrijd'!D116</f>
        <v>313.89999999997468</v>
      </c>
      <c r="S457" s="5" t="s">
        <v>1000</v>
      </c>
      <c r="T457" s="65" t="s">
        <v>2281</v>
      </c>
      <c r="U457" s="5"/>
      <c r="V457" s="86">
        <f>'Punten per wedstrijd'!D566</f>
        <v>955.10000000000582</v>
      </c>
      <c r="W457" s="5" t="s">
        <v>1000</v>
      </c>
      <c r="X457" s="65" t="s">
        <v>2236</v>
      </c>
      <c r="Z457" s="86">
        <f>'Punten per wedstrijd'!D358</f>
        <v>4749.5999999999658</v>
      </c>
      <c r="AB457" s="5" t="s">
        <v>1000</v>
      </c>
      <c r="AC457" s="65" t="s">
        <v>2236</v>
      </c>
      <c r="AE457" s="86">
        <f>'Punten per wedstrijd'!D190</f>
        <v>1125.5999999999633</v>
      </c>
      <c r="AF457" s="5" t="s">
        <v>1000</v>
      </c>
      <c r="AG457" s="65" t="s">
        <v>31</v>
      </c>
      <c r="AI457" s="86">
        <f>'Punten per wedstrijd'!D70</f>
        <v>613.90000000007512</v>
      </c>
      <c r="AN457" s="10"/>
      <c r="AO457" s="5"/>
      <c r="AR457" s="10"/>
      <c r="AS457" s="4"/>
      <c r="AT457" s="5"/>
      <c r="AW457" s="10"/>
      <c r="AX457" s="5"/>
      <c r="BA457" s="10"/>
      <c r="BB457" s="4"/>
      <c r="BK457" s="4"/>
      <c r="BT457" s="4"/>
      <c r="CC457" s="4"/>
      <c r="CL457" s="4"/>
      <c r="CU457" s="4"/>
      <c r="DD457" s="4"/>
      <c r="DM457" s="4"/>
      <c r="DV457" s="4"/>
      <c r="EE457" s="4"/>
      <c r="EN457" s="4"/>
      <c r="EW457" s="4"/>
      <c r="FF457" s="4"/>
      <c r="FO457" s="4"/>
      <c r="FX457" s="4"/>
      <c r="GG457" s="4"/>
      <c r="GP457" s="4"/>
      <c r="GY457" s="4"/>
      <c r="HH457" s="4"/>
    </row>
    <row r="458" spans="1:216" s="3" customFormat="1">
      <c r="A458" s="5" t="s">
        <v>1001</v>
      </c>
      <c r="B458" s="3" t="s">
        <v>867</v>
      </c>
      <c r="D458" s="86">
        <f>'Punten per wedstrijd'!D627</f>
        <v>4904.8499999999804</v>
      </c>
      <c r="E458" s="5" t="s">
        <v>1001</v>
      </c>
      <c r="F458" s="65" t="s">
        <v>2281</v>
      </c>
      <c r="H458" s="86">
        <f>'Punten per wedstrijd'!D482</f>
        <v>4140.9999999999945</v>
      </c>
      <c r="J458" s="5" t="s">
        <v>1001</v>
      </c>
      <c r="K458" s="65" t="s">
        <v>2283</v>
      </c>
      <c r="M458" s="86">
        <f>'Punten per wedstrijd'!D317</f>
        <v>1485.6000000000008</v>
      </c>
      <c r="N458" s="5" t="s">
        <v>1001</v>
      </c>
      <c r="O458" s="3" t="s">
        <v>156</v>
      </c>
      <c r="Q458" s="86">
        <f>'Punten per wedstrijd'!D91</f>
        <v>313.59999999997683</v>
      </c>
      <c r="S458" s="5" t="s">
        <v>1001</v>
      </c>
      <c r="T458" s="3" t="s">
        <v>817</v>
      </c>
      <c r="U458" s="5"/>
      <c r="V458" s="86">
        <f>'Punten per wedstrijd'!D557</f>
        <v>768.55000000001019</v>
      </c>
      <c r="W458" s="5" t="s">
        <v>1001</v>
      </c>
      <c r="X458" s="65" t="s">
        <v>37</v>
      </c>
      <c r="Z458" s="86">
        <f>'Punten per wedstrijd'!D411</f>
        <v>4715.6500000000224</v>
      </c>
      <c r="AB458" s="5" t="s">
        <v>1001</v>
      </c>
      <c r="AC458" s="3" t="s">
        <v>799</v>
      </c>
      <c r="AE458" s="86">
        <f>'Punten per wedstrijd'!D194</f>
        <v>1111.0999999999744</v>
      </c>
      <c r="AF458" s="5" t="s">
        <v>1001</v>
      </c>
      <c r="AG458" s="65" t="s">
        <v>2260</v>
      </c>
      <c r="AI458" s="86">
        <f>'Punten per wedstrijd'!D79</f>
        <v>609.79999999996858</v>
      </c>
      <c r="AN458" s="10"/>
      <c r="AO458" s="5"/>
      <c r="AR458" s="10"/>
      <c r="AS458" s="4"/>
      <c r="AT458" s="5"/>
      <c r="AW458" s="10"/>
      <c r="AX458" s="5"/>
      <c r="BA458" s="10"/>
      <c r="BB458" s="4"/>
      <c r="BK458" s="4"/>
      <c r="BT458" s="4"/>
      <c r="CC458" s="4"/>
      <c r="CL458" s="4"/>
      <c r="CU458" s="4"/>
      <c r="DD458" s="4"/>
      <c r="DM458" s="4"/>
      <c r="DV458" s="4"/>
      <c r="EE458" s="4"/>
      <c r="EN458" s="4"/>
      <c r="EW458" s="4"/>
      <c r="FF458" s="4"/>
      <c r="FO458" s="4"/>
      <c r="FX458" s="4"/>
      <c r="GG458" s="4"/>
      <c r="GP458" s="4"/>
      <c r="GY458" s="4"/>
      <c r="HH458" s="4"/>
    </row>
    <row r="459" spans="1:216" s="3" customFormat="1">
      <c r="A459" s="5" t="s">
        <v>1002</v>
      </c>
      <c r="B459" s="3" t="s">
        <v>859</v>
      </c>
      <c r="D459" s="86">
        <f>'Punten per wedstrijd'!D605</f>
        <v>4876.9000000000742</v>
      </c>
      <c r="E459" s="5" t="s">
        <v>1002</v>
      </c>
      <c r="F459" s="3" t="s">
        <v>156</v>
      </c>
      <c r="H459" s="86">
        <f>'Punten per wedstrijd'!D427</f>
        <v>4051.549999999992</v>
      </c>
      <c r="J459" s="5" t="s">
        <v>1002</v>
      </c>
      <c r="K459" s="3" t="s">
        <v>859</v>
      </c>
      <c r="M459" s="86">
        <f>'Punten per wedstrijd'!D269</f>
        <v>1448.8999999999846</v>
      </c>
      <c r="N459" s="5" t="s">
        <v>1002</v>
      </c>
      <c r="O459" s="65" t="s">
        <v>2283</v>
      </c>
      <c r="Q459" s="86">
        <f>'Punten per wedstrijd'!D149</f>
        <v>299.15000000000612</v>
      </c>
      <c r="S459" s="5" t="s">
        <v>1002</v>
      </c>
      <c r="T459" s="3" t="s">
        <v>804</v>
      </c>
      <c r="U459" s="5"/>
      <c r="V459" s="86">
        <f>'Punten per wedstrijd'!D571</f>
        <v>779.09999999998035</v>
      </c>
      <c r="W459" s="5" t="s">
        <v>1002</v>
      </c>
      <c r="X459" s="3" t="s">
        <v>834</v>
      </c>
      <c r="Z459" s="86">
        <f>'Punten per wedstrijd'!D382</f>
        <v>4663.9000000000015</v>
      </c>
      <c r="AB459" s="5" t="s">
        <v>1002</v>
      </c>
      <c r="AC459" s="3" t="s">
        <v>849</v>
      </c>
      <c r="AE459" s="86">
        <f>'Punten per wedstrijd'!D223</f>
        <v>1107.3999999999928</v>
      </c>
      <c r="AF459" s="5" t="s">
        <v>1002</v>
      </c>
      <c r="AG459" s="65" t="s">
        <v>2284</v>
      </c>
      <c r="AI459" s="86">
        <f>'Punten per wedstrijd'!D16</f>
        <v>599.40000000002146</v>
      </c>
      <c r="AN459" s="10"/>
      <c r="AO459" s="5"/>
      <c r="AR459" s="10"/>
      <c r="AS459" s="4"/>
      <c r="AT459" s="5"/>
      <c r="AW459" s="10"/>
      <c r="AX459" s="5"/>
      <c r="BA459" s="10"/>
      <c r="BB459" s="4"/>
      <c r="BK459" s="4"/>
      <c r="BT459" s="4"/>
      <c r="CC459" s="4"/>
      <c r="CL459" s="4"/>
      <c r="CU459" s="4"/>
      <c r="DD459" s="4"/>
      <c r="DM459" s="4"/>
      <c r="DV459" s="4"/>
      <c r="EE459" s="4"/>
      <c r="EN459" s="4"/>
      <c r="EW459" s="4"/>
      <c r="FF459" s="4"/>
      <c r="FO459" s="4"/>
      <c r="FX459" s="4"/>
      <c r="GG459" s="4"/>
      <c r="GP459" s="4"/>
      <c r="GY459" s="4"/>
      <c r="HH459" s="4"/>
    </row>
    <row r="460" spans="1:216" s="3" customFormat="1">
      <c r="A460" s="5" t="s">
        <v>1003</v>
      </c>
      <c r="B460" s="3" t="s">
        <v>809</v>
      </c>
      <c r="D460" s="86">
        <f>'Punten per wedstrijd'!D647</f>
        <v>4828.8999999999978</v>
      </c>
      <c r="E460" s="5" t="s">
        <v>1003</v>
      </c>
      <c r="F460" s="65" t="s">
        <v>13</v>
      </c>
      <c r="H460" s="86">
        <f>'Punten per wedstrijd'!D449</f>
        <v>4026.6499999999978</v>
      </c>
      <c r="J460" s="5" t="s">
        <v>1003</v>
      </c>
      <c r="K460" s="87" t="s">
        <v>1823</v>
      </c>
      <c r="M460" s="86">
        <f>'Punten per wedstrijd'!D288</f>
        <v>1445.8999999999974</v>
      </c>
      <c r="N460" s="5" t="s">
        <v>1003</v>
      </c>
      <c r="O460" s="87" t="s">
        <v>1834</v>
      </c>
      <c r="Q460" s="86">
        <f>'Punten per wedstrijd'!D98</f>
        <v>298.89999999999458</v>
      </c>
      <c r="S460" s="5" t="s">
        <v>1003</v>
      </c>
      <c r="T460" s="3" t="s">
        <v>833</v>
      </c>
      <c r="U460" s="5"/>
      <c r="V460" s="86">
        <f>'Punten per wedstrijd'!D549</f>
        <v>742.80000000001746</v>
      </c>
      <c r="W460" s="5" t="s">
        <v>1003</v>
      </c>
      <c r="X460" s="65" t="s">
        <v>2223</v>
      </c>
      <c r="Z460" s="86">
        <f>'Punten per wedstrijd'!D420</f>
        <v>4650.1000000000258</v>
      </c>
      <c r="AB460" s="5" t="s">
        <v>1003</v>
      </c>
      <c r="AC460" s="65" t="s">
        <v>2226</v>
      </c>
      <c r="AE460" s="86">
        <f>'Punten per wedstrijd'!D195</f>
        <v>1083.4999999999691</v>
      </c>
      <c r="AF460" s="5" t="s">
        <v>1003</v>
      </c>
      <c r="AG460" s="65" t="s">
        <v>2236</v>
      </c>
      <c r="AI460" s="86">
        <f>'Punten per wedstrijd'!D22</f>
        <v>599.09999999996592</v>
      </c>
      <c r="AN460" s="10"/>
      <c r="AO460" s="5"/>
      <c r="AR460" s="10"/>
      <c r="AS460" s="4"/>
      <c r="AT460" s="5"/>
      <c r="AW460" s="10"/>
      <c r="AX460" s="5"/>
      <c r="BA460" s="10"/>
      <c r="BB460" s="4"/>
      <c r="BK460" s="4"/>
      <c r="BT460" s="4"/>
      <c r="CC460" s="4"/>
      <c r="CL460" s="4"/>
      <c r="CU460" s="4"/>
      <c r="DD460" s="4"/>
      <c r="DM460" s="4"/>
      <c r="DV460" s="4"/>
      <c r="EE460" s="4"/>
      <c r="EN460" s="4"/>
      <c r="EW460" s="4"/>
      <c r="FF460" s="4"/>
      <c r="FO460" s="4"/>
      <c r="FX460" s="4"/>
      <c r="GG460" s="4"/>
      <c r="GP460" s="4"/>
      <c r="GY460" s="4"/>
      <c r="HH460" s="4"/>
    </row>
    <row r="461" spans="1:216" s="3" customFormat="1">
      <c r="A461" s="5" t="s">
        <v>1004</v>
      </c>
      <c r="B461" s="65" t="s">
        <v>2225</v>
      </c>
      <c r="D461" s="86">
        <f>'Punten per wedstrijd'!D593</f>
        <v>4740.5999999999822</v>
      </c>
      <c r="E461" s="5" t="s">
        <v>1004</v>
      </c>
      <c r="F461" s="65" t="s">
        <v>2283</v>
      </c>
      <c r="H461" s="86">
        <f>'Punten per wedstrijd'!D485</f>
        <v>3862.8000000000088</v>
      </c>
      <c r="J461" s="5" t="s">
        <v>1004</v>
      </c>
      <c r="K461" s="65" t="s">
        <v>2254</v>
      </c>
      <c r="M461" s="86">
        <f>'Punten per wedstrijd'!D276</f>
        <v>1424.0500000000104</v>
      </c>
      <c r="N461" s="5" t="s">
        <v>1004</v>
      </c>
      <c r="O461" s="65" t="s">
        <v>27</v>
      </c>
      <c r="Q461" s="86">
        <f>'Punten per wedstrijd'!D138</f>
        <v>287.24999999997686</v>
      </c>
      <c r="S461" s="5" t="s">
        <v>1004</v>
      </c>
      <c r="T461" s="65" t="s">
        <v>2283</v>
      </c>
      <c r="U461" s="5"/>
      <c r="V461" s="86">
        <f>'Punten per wedstrijd'!D569</f>
        <v>1038.5000000000127</v>
      </c>
      <c r="W461" s="5" t="s">
        <v>1004</v>
      </c>
      <c r="X461" s="65" t="s">
        <v>2258</v>
      </c>
      <c r="Z461" s="86">
        <f>'Punten per wedstrijd'!D388</f>
        <v>4628.7999999999429</v>
      </c>
      <c r="AB461" s="5" t="s">
        <v>1004</v>
      </c>
      <c r="AC461" s="65" t="s">
        <v>2255</v>
      </c>
      <c r="AE461" s="86">
        <f>'Punten per wedstrijd'!D206</f>
        <v>1079.8500000000327</v>
      </c>
      <c r="AF461" s="5" t="s">
        <v>1004</v>
      </c>
      <c r="AG461" s="65" t="s">
        <v>2224</v>
      </c>
      <c r="AI461" s="86">
        <f>'Punten per wedstrijd'!D12</f>
        <v>598.79999999994516</v>
      </c>
      <c r="AN461" s="10"/>
      <c r="AO461" s="5"/>
      <c r="AR461" s="10"/>
      <c r="AS461" s="4"/>
      <c r="AT461" s="5"/>
      <c r="AW461" s="10"/>
      <c r="AX461" s="5"/>
      <c r="BA461" s="10"/>
      <c r="BB461" s="4"/>
      <c r="BK461" s="4"/>
      <c r="BT461" s="4"/>
      <c r="CC461" s="4"/>
      <c r="CL461" s="4"/>
      <c r="CU461" s="4"/>
      <c r="DD461" s="4"/>
      <c r="DM461" s="4"/>
      <c r="DV461" s="4"/>
      <c r="EE461" s="4"/>
      <c r="EN461" s="4"/>
      <c r="EW461" s="4"/>
      <c r="FF461" s="4"/>
      <c r="FO461" s="4"/>
      <c r="FX461" s="4"/>
      <c r="GG461" s="4"/>
      <c r="GP461" s="4"/>
      <c r="GY461" s="4"/>
      <c r="HH461" s="4"/>
    </row>
    <row r="462" spans="1:216" s="3" customFormat="1">
      <c r="A462" s="5" t="s">
        <v>1005</v>
      </c>
      <c r="B462" s="3" t="s">
        <v>835</v>
      </c>
      <c r="D462" s="86">
        <f>'Punten per wedstrijd'!D645</f>
        <v>4738.7000000000171</v>
      </c>
      <c r="E462" s="5" t="s">
        <v>1005</v>
      </c>
      <c r="F462" s="3" t="s">
        <v>842</v>
      </c>
      <c r="H462" s="86">
        <f>'Punten per wedstrijd'!D435</f>
        <v>3841.4000000000124</v>
      </c>
      <c r="J462" s="5" t="s">
        <v>1005</v>
      </c>
      <c r="K462" s="3" t="s">
        <v>826</v>
      </c>
      <c r="M462" s="86">
        <f>'Punten per wedstrijd'!D324</f>
        <v>1383.6999999999809</v>
      </c>
      <c r="N462" s="5" t="s">
        <v>1005</v>
      </c>
      <c r="O462" s="65" t="s">
        <v>2218</v>
      </c>
      <c r="Q462" s="86">
        <f>'Punten per wedstrijd'!D92</f>
        <v>284.89999999998616</v>
      </c>
      <c r="S462" s="5" t="s">
        <v>1005</v>
      </c>
      <c r="T462" s="65" t="s">
        <v>2259</v>
      </c>
      <c r="U462" s="5"/>
      <c r="V462" s="86">
        <f>'Punten per wedstrijd'!D572</f>
        <v>778.50000000000637</v>
      </c>
      <c r="W462" s="5" t="s">
        <v>1005</v>
      </c>
      <c r="X462" s="3" t="s">
        <v>835</v>
      </c>
      <c r="Z462" s="86">
        <f>'Punten per wedstrijd'!D393</f>
        <v>4557.4000000000251</v>
      </c>
      <c r="AB462" s="5" t="s">
        <v>1005</v>
      </c>
      <c r="AC462" s="65" t="s">
        <v>2224</v>
      </c>
      <c r="AE462" s="86">
        <f>'Punten per wedstrijd'!D180</f>
        <v>1069.8999999999796</v>
      </c>
      <c r="AF462" s="5" t="s">
        <v>1005</v>
      </c>
      <c r="AG462" s="65" t="s">
        <v>2259</v>
      </c>
      <c r="AI462" s="86">
        <f>'Punten per wedstrijd'!D68</f>
        <v>589.20000000002892</v>
      </c>
      <c r="AN462" s="10"/>
      <c r="AO462" s="5"/>
      <c r="AR462" s="10"/>
      <c r="AS462" s="4"/>
      <c r="AT462" s="5"/>
      <c r="AW462" s="10"/>
      <c r="AX462" s="5"/>
      <c r="BA462" s="10"/>
      <c r="BB462" s="4"/>
      <c r="BK462" s="4"/>
      <c r="BT462" s="4"/>
      <c r="CC462" s="4"/>
      <c r="CL462" s="4"/>
      <c r="CU462" s="4"/>
      <c r="DD462" s="4"/>
      <c r="DM462" s="4"/>
      <c r="DV462" s="4"/>
      <c r="EE462" s="4"/>
      <c r="EN462" s="4"/>
      <c r="EW462" s="4"/>
      <c r="FF462" s="4"/>
      <c r="FO462" s="4"/>
      <c r="FX462" s="4"/>
      <c r="GG462" s="4"/>
      <c r="GP462" s="4"/>
      <c r="GY462" s="4"/>
      <c r="HH462" s="4"/>
    </row>
    <row r="463" spans="1:216" s="3" customFormat="1">
      <c r="A463" s="5" t="s">
        <v>1006</v>
      </c>
      <c r="B463" s="3" t="s">
        <v>853</v>
      </c>
      <c r="D463" s="86">
        <f>'Punten per wedstrijd'!D661</f>
        <v>4719.9500000000498</v>
      </c>
      <c r="E463" s="5" t="s">
        <v>1006</v>
      </c>
      <c r="F463" s="65" t="s">
        <v>2284</v>
      </c>
      <c r="H463" s="86">
        <f>'Punten per wedstrijd'!D436</f>
        <v>3811.2000000000003</v>
      </c>
      <c r="J463" s="5" t="s">
        <v>1006</v>
      </c>
      <c r="K463" s="87" t="s">
        <v>1838</v>
      </c>
      <c r="M463" s="86">
        <f>'Punten per wedstrijd'!D258</f>
        <v>1354.0999999999822</v>
      </c>
      <c r="N463" s="5" t="s">
        <v>1006</v>
      </c>
      <c r="O463" s="3" t="s">
        <v>799</v>
      </c>
      <c r="Q463" s="86">
        <f>'Punten per wedstrijd'!D110</f>
        <v>283.79999999999382</v>
      </c>
      <c r="S463" s="5" t="s">
        <v>1006</v>
      </c>
      <c r="T463" s="65" t="s">
        <v>2258</v>
      </c>
      <c r="U463" s="5"/>
      <c r="V463" s="86">
        <f>'Punten per wedstrijd'!D556</f>
        <v>913.04999999997108</v>
      </c>
      <c r="W463" s="5" t="s">
        <v>1006</v>
      </c>
      <c r="X463" s="65" t="s">
        <v>2281</v>
      </c>
      <c r="Z463" s="86">
        <f>'Punten per wedstrijd'!D398</f>
        <v>4529.4999999999964</v>
      </c>
      <c r="AB463" s="5" t="s">
        <v>1006</v>
      </c>
      <c r="AC463" s="87" t="s">
        <v>1823</v>
      </c>
      <c r="AE463" s="86">
        <f>'Punten per wedstrijd'!D204</f>
        <v>1037.4999999999709</v>
      </c>
      <c r="AF463" s="5" t="s">
        <v>1006</v>
      </c>
      <c r="AG463" s="65" t="s">
        <v>2254</v>
      </c>
      <c r="AI463" s="86">
        <f>'Punten per wedstrijd'!D24</f>
        <v>587.20000000000687</v>
      </c>
      <c r="AN463" s="10"/>
      <c r="AO463" s="5"/>
      <c r="AR463" s="10"/>
      <c r="AS463" s="4"/>
      <c r="AT463" s="5"/>
      <c r="AW463" s="10"/>
      <c r="AX463" s="5"/>
      <c r="BA463" s="10"/>
      <c r="BB463" s="4"/>
      <c r="BK463" s="4"/>
      <c r="BT463" s="4"/>
      <c r="CC463" s="4"/>
      <c r="CL463" s="4"/>
      <c r="CU463" s="4"/>
      <c r="DD463" s="4"/>
      <c r="DM463" s="4"/>
      <c r="DV463" s="4"/>
      <c r="EE463" s="4"/>
      <c r="EN463" s="4"/>
      <c r="EW463" s="4"/>
      <c r="FF463" s="4"/>
      <c r="FO463" s="4"/>
      <c r="FX463" s="4"/>
      <c r="GG463" s="4"/>
      <c r="GP463" s="4"/>
      <c r="GY463" s="4"/>
      <c r="HH463" s="4"/>
    </row>
    <row r="464" spans="1:216" s="3" customFormat="1">
      <c r="A464" s="5" t="s">
        <v>1007</v>
      </c>
      <c r="B464" s="87" t="s">
        <v>1825</v>
      </c>
      <c r="D464" s="86">
        <f>'Punten per wedstrijd'!D632</f>
        <v>4647.3000000000111</v>
      </c>
      <c r="E464" s="5" t="s">
        <v>1007</v>
      </c>
      <c r="F464" s="3" t="s">
        <v>826</v>
      </c>
      <c r="H464" s="86">
        <f>'Punten per wedstrijd'!D492</f>
        <v>3768.5499999999902</v>
      </c>
      <c r="J464" s="5" t="s">
        <v>1007</v>
      </c>
      <c r="K464" s="65" t="s">
        <v>2218</v>
      </c>
      <c r="M464" s="86">
        <f>'Punten per wedstrijd'!D260</f>
        <v>1340.6999999999753</v>
      </c>
      <c r="N464" s="5" t="s">
        <v>1007</v>
      </c>
      <c r="O464" s="3" t="s">
        <v>809</v>
      </c>
      <c r="Q464" s="86">
        <f>'Punten per wedstrijd'!D143</f>
        <v>278.10000000000576</v>
      </c>
      <c r="S464" s="5" t="s">
        <v>1007</v>
      </c>
      <c r="T464" s="3" t="s">
        <v>871</v>
      </c>
      <c r="U464" s="5"/>
      <c r="V464" s="86">
        <f>'Punten per wedstrijd'!D541</f>
        <v>928.60000000000946</v>
      </c>
      <c r="W464" s="5" t="s">
        <v>1007</v>
      </c>
      <c r="X464" s="3" t="s">
        <v>9</v>
      </c>
      <c r="Z464" s="86">
        <f>'Punten per wedstrijd'!D357</f>
        <v>4524.4999999999927</v>
      </c>
      <c r="AB464" s="5" t="s">
        <v>1007</v>
      </c>
      <c r="AC464" s="87" t="s">
        <v>1835</v>
      </c>
      <c r="AE464" s="86">
        <f>'Punten per wedstrijd'!D217</f>
        <v>1034.5000000000705</v>
      </c>
      <c r="AF464" s="5" t="s">
        <v>1007</v>
      </c>
      <c r="AG464" s="3" t="s">
        <v>826</v>
      </c>
      <c r="AI464" s="86">
        <f>'Punten per wedstrijd'!D72</f>
        <v>585.70000000000834</v>
      </c>
      <c r="AN464" s="10"/>
      <c r="AO464" s="5"/>
      <c r="AR464" s="10"/>
      <c r="AS464" s="4"/>
      <c r="AT464" s="5"/>
      <c r="AW464" s="10"/>
      <c r="AX464" s="5"/>
      <c r="BA464" s="10"/>
      <c r="BB464" s="4"/>
      <c r="BK464" s="4"/>
      <c r="BT464" s="4"/>
      <c r="CC464" s="4"/>
      <c r="CL464" s="4"/>
      <c r="CU464" s="4"/>
      <c r="DD464" s="4"/>
      <c r="DM464" s="4"/>
      <c r="DV464" s="4"/>
      <c r="EE464" s="4"/>
      <c r="EN464" s="4"/>
      <c r="EW464" s="4"/>
      <c r="FF464" s="4"/>
      <c r="FO464" s="4"/>
      <c r="FX464" s="4"/>
      <c r="GG464" s="4"/>
      <c r="GP464" s="4"/>
      <c r="GY464" s="4"/>
      <c r="HH464" s="4"/>
    </row>
    <row r="465" spans="1:926" s="3" customFormat="1">
      <c r="A465" s="5" t="s">
        <v>1008</v>
      </c>
      <c r="B465" s="87" t="s">
        <v>1840</v>
      </c>
      <c r="D465" s="86">
        <f>'Punten per wedstrijd'!D669</f>
        <v>4645.9999999999454</v>
      </c>
      <c r="E465" s="5" t="s">
        <v>1008</v>
      </c>
      <c r="F465" s="87" t="s">
        <v>1837</v>
      </c>
      <c r="H465" s="86">
        <f>'Punten per wedstrijd'!D471</f>
        <v>3754.3499999999913</v>
      </c>
      <c r="J465" s="5" t="s">
        <v>1008</v>
      </c>
      <c r="K465" t="s">
        <v>144</v>
      </c>
      <c r="M465" s="86">
        <f>'Punten per wedstrijd'!D332</f>
        <v>1334.6000000000095</v>
      </c>
      <c r="N465" s="5" t="s">
        <v>1008</v>
      </c>
      <c r="O465" s="3" t="s">
        <v>828</v>
      </c>
      <c r="Q465" s="86">
        <f>'Punten per wedstrijd'!D118</f>
        <v>269.80000000000791</v>
      </c>
      <c r="S465" s="5" t="s">
        <v>1008</v>
      </c>
      <c r="T465" s="65" t="s">
        <v>11</v>
      </c>
      <c r="U465" s="5"/>
      <c r="V465" s="86">
        <f>'Punten per wedstrijd'!D527</f>
        <v>876.60000000001673</v>
      </c>
      <c r="W465" s="5" t="s">
        <v>1008</v>
      </c>
      <c r="X465" s="65" t="s">
        <v>2226</v>
      </c>
      <c r="Z465" s="86">
        <f>'Punten per wedstrijd'!D363</f>
        <v>4508.3999999999742</v>
      </c>
      <c r="AB465" s="5" t="s">
        <v>1008</v>
      </c>
      <c r="AC465" s="65" t="s">
        <v>39</v>
      </c>
      <c r="AE465" s="86">
        <f>'Punten per wedstrijd'!D246</f>
        <v>1021.3000000000397</v>
      </c>
      <c r="AF465" s="5" t="s">
        <v>1008</v>
      </c>
      <c r="AG465" s="3" t="s">
        <v>799</v>
      </c>
      <c r="AI465" s="86">
        <f>'Punten per wedstrijd'!D26</f>
        <v>582.99999999997192</v>
      </c>
      <c r="AN465" s="10"/>
      <c r="AO465" s="5"/>
      <c r="AR465" s="10"/>
      <c r="AS465" s="4"/>
      <c r="AT465" s="5"/>
      <c r="AW465" s="10"/>
      <c r="AX465" s="5"/>
      <c r="BA465" s="10"/>
      <c r="BB465" s="4"/>
      <c r="BK465" s="4"/>
      <c r="BT465" s="4"/>
      <c r="CC465" s="4"/>
      <c r="CL465" s="4"/>
      <c r="CU465" s="4"/>
      <c r="DD465" s="4"/>
      <c r="DM465" s="4"/>
      <c r="DV465" s="4"/>
      <c r="EE465" s="4"/>
      <c r="EN465" s="4"/>
      <c r="EW465" s="4"/>
      <c r="FF465" s="4"/>
      <c r="FO465" s="4"/>
      <c r="FX465" s="4"/>
      <c r="GG465" s="4"/>
      <c r="GP465" s="4"/>
      <c r="GY465" s="4"/>
      <c r="HH465" s="4"/>
    </row>
    <row r="466" spans="1:926" s="3" customFormat="1">
      <c r="A466" s="5" t="s">
        <v>1009</v>
      </c>
      <c r="B466" s="87" t="s">
        <v>1823</v>
      </c>
      <c r="D466" s="86">
        <f>'Punten per wedstrijd'!D624</f>
        <v>4518.7000000000544</v>
      </c>
      <c r="E466" s="5" t="s">
        <v>1009</v>
      </c>
      <c r="F466" s="65" t="s">
        <v>2218</v>
      </c>
      <c r="H466" s="86">
        <f>'Punten per wedstrijd'!D428</f>
        <v>3650.7999999999938</v>
      </c>
      <c r="J466" s="5" t="s">
        <v>1009</v>
      </c>
      <c r="K466" s="65" t="s">
        <v>2258</v>
      </c>
      <c r="M466" s="86">
        <f>'Punten per wedstrijd'!D304</f>
        <v>1326.0999999999469</v>
      </c>
      <c r="N466" s="5" t="s">
        <v>1009</v>
      </c>
      <c r="O466" s="65" t="s">
        <v>2258</v>
      </c>
      <c r="Q466" s="86">
        <f>'Punten per wedstrijd'!D136</f>
        <v>264.29999999996261</v>
      </c>
      <c r="S466" s="5" t="s">
        <v>1009</v>
      </c>
      <c r="T466" t="s">
        <v>144</v>
      </c>
      <c r="U466" s="5"/>
      <c r="V466" s="86">
        <f>'Punten per wedstrijd'!D584</f>
        <v>936.55000000000291</v>
      </c>
      <c r="W466" s="5" t="s">
        <v>1009</v>
      </c>
      <c r="X466" s="65" t="s">
        <v>1</v>
      </c>
      <c r="Z466" s="86">
        <f>'Punten per wedstrijd'!D347</f>
        <v>4458.2999999999847</v>
      </c>
      <c r="AB466" s="5" t="s">
        <v>1009</v>
      </c>
      <c r="AC466" s="3" t="s">
        <v>835</v>
      </c>
      <c r="AE466" s="86">
        <f>'Punten per wedstrijd'!D225</f>
        <v>1012.3000000000359</v>
      </c>
      <c r="AF466" s="5" t="s">
        <v>1009</v>
      </c>
      <c r="AG466" s="87" t="s">
        <v>1835</v>
      </c>
      <c r="AI466" s="86">
        <f>'Punten per wedstrijd'!D49</f>
        <v>574.70000000010634</v>
      </c>
      <c r="AN466" s="10"/>
      <c r="AO466" s="5"/>
      <c r="AR466" s="10"/>
      <c r="AS466" s="4"/>
      <c r="AT466" s="5"/>
      <c r="AW466" s="10"/>
      <c r="AX466" s="5"/>
      <c r="BA466" s="10"/>
      <c r="BB466" s="4"/>
      <c r="BK466" s="4"/>
      <c r="BT466" s="4"/>
      <c r="CC466" s="4"/>
      <c r="CL466" s="4"/>
      <c r="CU466" s="4"/>
      <c r="DD466" s="4"/>
      <c r="DM466" s="4"/>
      <c r="DV466" s="4"/>
      <c r="EE466" s="4"/>
      <c r="EN466" s="4"/>
      <c r="EW466" s="4"/>
      <c r="FF466" s="4"/>
      <c r="FO466" s="4"/>
      <c r="FX466" s="4"/>
      <c r="GG466" s="4"/>
      <c r="GP466" s="4"/>
      <c r="GY466" s="4"/>
      <c r="HH466" s="4"/>
    </row>
    <row r="467" spans="1:926" s="3" customFormat="1">
      <c r="A467" s="5" t="s">
        <v>1010</v>
      </c>
      <c r="B467" s="65" t="s">
        <v>2260</v>
      </c>
      <c r="D467" s="86">
        <f>'Punten per wedstrijd'!D667</f>
        <v>4493.7999999999647</v>
      </c>
      <c r="E467" s="5" t="s">
        <v>1010</v>
      </c>
      <c r="F467" s="65" t="s">
        <v>2260</v>
      </c>
      <c r="H467" s="86">
        <f>'Punten per wedstrijd'!D499</f>
        <v>3608.4000000000024</v>
      </c>
      <c r="J467" s="5" t="s">
        <v>1010</v>
      </c>
      <c r="K467" s="3" t="s">
        <v>156</v>
      </c>
      <c r="M467" s="86">
        <f>'Punten per wedstrijd'!D259</f>
        <v>1283.0999999999822</v>
      </c>
      <c r="N467" s="5" t="s">
        <v>1010</v>
      </c>
      <c r="O467" s="65" t="s">
        <v>2217</v>
      </c>
      <c r="Q467" s="86">
        <f>'Punten per wedstrijd'!D153</f>
        <v>256.90000000001908</v>
      </c>
      <c r="S467" s="5" t="s">
        <v>1010</v>
      </c>
      <c r="T467" s="65" t="s">
        <v>2255</v>
      </c>
      <c r="U467" s="5"/>
      <c r="V467" s="86">
        <f>'Punten per wedstrijd'!D542</f>
        <v>931.55000000001019</v>
      </c>
      <c r="W467" s="5" t="s">
        <v>1010</v>
      </c>
      <c r="X467" s="65" t="s">
        <v>2218</v>
      </c>
      <c r="Z467" s="86">
        <f>'Punten per wedstrijd'!D344</f>
        <v>4453.5999999999913</v>
      </c>
      <c r="AB467" s="5" t="s">
        <v>1010</v>
      </c>
      <c r="AC467" s="65" t="s">
        <v>2258</v>
      </c>
      <c r="AE467" s="86">
        <f>'Punten per wedstrijd'!D220</f>
        <v>1002.5499999998938</v>
      </c>
      <c r="AF467" s="5" t="s">
        <v>1010</v>
      </c>
      <c r="AG467" s="65" t="s">
        <v>2258</v>
      </c>
      <c r="AI467" s="86">
        <f>'Punten per wedstrijd'!D52</f>
        <v>522.89999999986844</v>
      </c>
      <c r="AN467" s="10"/>
      <c r="AO467" s="5"/>
      <c r="AR467" s="10"/>
      <c r="AS467" s="4"/>
      <c r="AT467" s="5"/>
      <c r="AW467" s="10"/>
      <c r="AX467" s="5"/>
      <c r="BA467" s="10"/>
      <c r="BB467" s="4"/>
      <c r="BK467" s="4"/>
      <c r="BT467" s="4"/>
      <c r="CC467" s="4"/>
      <c r="CL467" s="4"/>
      <c r="CU467" s="4"/>
      <c r="DD467" s="4"/>
      <c r="DM467" s="4"/>
      <c r="DV467" s="4"/>
      <c r="EE467" s="4"/>
      <c r="EN467" s="4"/>
      <c r="EW467" s="4"/>
      <c r="FF467" s="4"/>
      <c r="FO467" s="4"/>
      <c r="FX467" s="4"/>
      <c r="GG467" s="4"/>
      <c r="GP467" s="4"/>
      <c r="GY467" s="4"/>
      <c r="HH467" s="4"/>
    </row>
    <row r="468" spans="1:926" s="3" customFormat="1">
      <c r="A468" s="5" t="s">
        <v>1011</v>
      </c>
      <c r="B468" s="65" t="s">
        <v>2256</v>
      </c>
      <c r="D468" s="86">
        <f>'Punten per wedstrijd'!D630</f>
        <v>4465.9000000000597</v>
      </c>
      <c r="E468" s="5" t="s">
        <v>1011</v>
      </c>
      <c r="F468" s="3" t="s">
        <v>867</v>
      </c>
      <c r="H468" s="86">
        <f>'Punten per wedstrijd'!D459</f>
        <v>3558.6500000000005</v>
      </c>
      <c r="J468" s="5" t="s">
        <v>1011</v>
      </c>
      <c r="K468" s="65" t="s">
        <v>1</v>
      </c>
      <c r="M468" s="86">
        <f>'Punten per wedstrijd'!D263</f>
        <v>1244.6999999999839</v>
      </c>
      <c r="N468" s="5" t="s">
        <v>1011</v>
      </c>
      <c r="O468" s="65" t="s">
        <v>2260</v>
      </c>
      <c r="Q468" s="86">
        <f>'Punten per wedstrijd'!D163</f>
        <v>240.99999999999085</v>
      </c>
      <c r="S468" s="5" t="s">
        <v>1011</v>
      </c>
      <c r="T468" s="87" t="s">
        <v>1823</v>
      </c>
      <c r="U468" s="5"/>
      <c r="V468" s="86">
        <f>'Punten per wedstrijd'!D540</f>
        <v>698.19999999999527</v>
      </c>
      <c r="W468" s="5" t="s">
        <v>1011</v>
      </c>
      <c r="X468" s="65" t="s">
        <v>2225</v>
      </c>
      <c r="Z468" s="86">
        <f>'Punten per wedstrijd'!D341</f>
        <v>4341.9999999999854</v>
      </c>
      <c r="AB468" s="5" t="s">
        <v>1011</v>
      </c>
      <c r="AC468" s="65" t="s">
        <v>2259</v>
      </c>
      <c r="AE468" s="86">
        <f>'Punten per wedstrijd'!D236</f>
        <v>981.30000000003315</v>
      </c>
      <c r="AF468" s="5" t="s">
        <v>1011</v>
      </c>
      <c r="AG468" s="87" t="s">
        <v>1823</v>
      </c>
      <c r="AI468" s="86">
        <f>'Punten per wedstrijd'!D36</f>
        <v>508.40000000000299</v>
      </c>
      <c r="AN468" s="10"/>
      <c r="AO468" s="5"/>
      <c r="AR468" s="10"/>
      <c r="AS468" s="4"/>
      <c r="AT468" s="5"/>
      <c r="AW468" s="10"/>
      <c r="AX468" s="5"/>
      <c r="BA468" s="10"/>
      <c r="BB468" s="4"/>
      <c r="BK468" s="4"/>
      <c r="BT468" s="4"/>
      <c r="CC468" s="4"/>
      <c r="CL468" s="4"/>
      <c r="CU468" s="4"/>
      <c r="DD468" s="4"/>
      <c r="DM468" s="4"/>
      <c r="DV468" s="4"/>
      <c r="EE468" s="4"/>
      <c r="EN468" s="4"/>
      <c r="EW468" s="4"/>
      <c r="FF468" s="4"/>
      <c r="FO468" s="4"/>
      <c r="FX468" s="4"/>
      <c r="GG468" s="4"/>
      <c r="GP468" s="4"/>
      <c r="GY468" s="4"/>
      <c r="HH468" s="4"/>
    </row>
    <row r="469" spans="1:926" s="3" customFormat="1">
      <c r="A469" s="5" t="s">
        <v>1012</v>
      </c>
      <c r="B469" s="65" t="s">
        <v>2222</v>
      </c>
      <c r="D469" s="86">
        <f>'Punten per wedstrijd'!D620</f>
        <v>4193.8999999999669</v>
      </c>
      <c r="E469" s="5" t="s">
        <v>1012</v>
      </c>
      <c r="F469" s="65" t="s">
        <v>27</v>
      </c>
      <c r="H469" s="86">
        <f>'Punten per wedstrijd'!D474</f>
        <v>3527.6499999999878</v>
      </c>
      <c r="J469" s="5" t="s">
        <v>1012</v>
      </c>
      <c r="K469" s="65" t="s">
        <v>13</v>
      </c>
      <c r="M469" s="86">
        <f>'Punten per wedstrijd'!D281</f>
        <v>1236.9999999999804</v>
      </c>
      <c r="N469" s="5" t="s">
        <v>1012</v>
      </c>
      <c r="O469" s="65" t="s">
        <v>2254</v>
      </c>
      <c r="Q469" s="86">
        <f>'Punten per wedstrijd'!D108</f>
        <v>236.85000000001293</v>
      </c>
      <c r="S469" s="5" t="s">
        <v>1012</v>
      </c>
      <c r="T469" s="65" t="s">
        <v>2225</v>
      </c>
      <c r="U469" s="5"/>
      <c r="V469" s="86">
        <f>'Punten per wedstrijd'!D509</f>
        <v>560.19999999999891</v>
      </c>
      <c r="W469" s="5" t="s">
        <v>1012</v>
      </c>
      <c r="X469" s="65" t="s">
        <v>39</v>
      </c>
      <c r="Z469" s="86">
        <f>'Punten per wedstrijd'!D414</f>
        <v>4282.7000000000162</v>
      </c>
      <c r="AB469" s="5" t="s">
        <v>1012</v>
      </c>
      <c r="AC469" s="65" t="s">
        <v>2252</v>
      </c>
      <c r="AE469" s="86">
        <f>'Punten per wedstrijd'!D181</f>
        <v>944.19999999999902</v>
      </c>
      <c r="AF469" s="5" t="s">
        <v>1012</v>
      </c>
      <c r="AG469" s="65" t="s">
        <v>2283</v>
      </c>
      <c r="AI469" s="86">
        <f>'Punten per wedstrijd'!D65</f>
        <v>475.09999999999661</v>
      </c>
      <c r="AN469" s="10"/>
      <c r="AO469" s="5"/>
      <c r="AR469" s="10"/>
      <c r="AS469" s="4"/>
      <c r="AT469" s="5"/>
      <c r="AW469" s="10"/>
      <c r="AX469" s="5"/>
      <c r="BA469" s="10"/>
      <c r="BB469" s="4"/>
      <c r="BK469" s="4"/>
      <c r="BT469" s="4"/>
      <c r="CC469" s="4"/>
      <c r="CL469" s="4"/>
      <c r="CU469" s="4"/>
      <c r="DD469" s="4"/>
      <c r="DM469" s="4"/>
      <c r="DV469" s="4"/>
      <c r="EE469" s="4"/>
      <c r="EN469" s="4"/>
      <c r="EW469" s="4"/>
      <c r="FF469" s="4"/>
      <c r="FO469" s="4"/>
      <c r="FX469" s="4"/>
      <c r="GG469" s="4"/>
      <c r="GP469" s="4"/>
      <c r="GY469" s="4"/>
      <c r="HH469" s="4"/>
    </row>
    <row r="470" spans="1:926" s="3" customFormat="1">
      <c r="A470" s="5" t="s">
        <v>1013</v>
      </c>
      <c r="B470" s="3" t="s">
        <v>834</v>
      </c>
      <c r="D470" s="86">
        <f>'Punten per wedstrijd'!D634</f>
        <v>4181.5000000000582</v>
      </c>
      <c r="E470" s="5" t="s">
        <v>1013</v>
      </c>
      <c r="F470" s="65" t="s">
        <v>1</v>
      </c>
      <c r="H470" s="86">
        <f>'Punten per wedstrijd'!D431</f>
        <v>3500.9999999999955</v>
      </c>
      <c r="J470" s="5" t="s">
        <v>1013</v>
      </c>
      <c r="K470" s="3" t="s">
        <v>867</v>
      </c>
      <c r="M470" s="86">
        <f>'Punten per wedstrijd'!D291</f>
        <v>1225.4999999999775</v>
      </c>
      <c r="N470" s="5" t="s">
        <v>1013</v>
      </c>
      <c r="O470" s="65" t="s">
        <v>13</v>
      </c>
      <c r="Q470" s="86">
        <f>'Punten per wedstrijd'!D113</f>
        <v>223.30000000000109</v>
      </c>
      <c r="S470" s="5" t="s">
        <v>1013</v>
      </c>
      <c r="T470" s="3" t="s">
        <v>799</v>
      </c>
      <c r="U470" s="5"/>
      <c r="V470" s="86">
        <f>'Punten per wedstrijd'!D530</f>
        <v>838.69999999999345</v>
      </c>
      <c r="W470" s="5" t="s">
        <v>1013</v>
      </c>
      <c r="X470" s="65" t="s">
        <v>2217</v>
      </c>
      <c r="Z470" s="86">
        <f>'Punten per wedstrijd'!D405</f>
        <v>4105.1000000000249</v>
      </c>
      <c r="AB470" s="5" t="s">
        <v>1013</v>
      </c>
      <c r="AC470" t="s">
        <v>144</v>
      </c>
      <c r="AE470" s="86">
        <f>'Punten per wedstrijd'!D248</f>
        <v>937.95000000001198</v>
      </c>
      <c r="AF470" s="5" t="s">
        <v>1013</v>
      </c>
      <c r="AG470" s="3" t="s">
        <v>835</v>
      </c>
      <c r="AI470" s="86">
        <f>'Punten per wedstrijd'!D57</f>
        <v>464.60000000003436</v>
      </c>
      <c r="AN470" s="10"/>
      <c r="AO470" s="5"/>
      <c r="AR470" s="10"/>
      <c r="AS470" s="4"/>
      <c r="AT470" s="5"/>
      <c r="AW470" s="10"/>
      <c r="AX470" s="5"/>
      <c r="BA470" s="10"/>
      <c r="BB470" s="4"/>
      <c r="BK470" s="4"/>
      <c r="BT470" s="4"/>
      <c r="CC470" s="4"/>
      <c r="CL470" s="4"/>
      <c r="CU470" s="4"/>
      <c r="DD470" s="4"/>
      <c r="DM470" s="4"/>
      <c r="DV470" s="4"/>
      <c r="EE470" s="4"/>
      <c r="EN470" s="4"/>
      <c r="EW470" s="4"/>
      <c r="FF470" s="4"/>
      <c r="FO470" s="4"/>
      <c r="FX470" s="4"/>
      <c r="GG470" s="4"/>
      <c r="GP470" s="4"/>
      <c r="GY470" s="4"/>
      <c r="HH470" s="4"/>
    </row>
    <row r="471" spans="1:926" s="3" customFormat="1">
      <c r="A471" s="5" t="s">
        <v>1014</v>
      </c>
      <c r="B471" s="65" t="s">
        <v>27</v>
      </c>
      <c r="D471" s="86">
        <f>'Punten per wedstrijd'!D642</f>
        <v>3939.9500000000335</v>
      </c>
      <c r="E471" s="5" t="s">
        <v>1014</v>
      </c>
      <c r="F471" s="3" t="s">
        <v>853</v>
      </c>
      <c r="H471" s="86">
        <f>'Punten per wedstrijd'!D493</f>
        <v>3348.8499999999976</v>
      </c>
      <c r="J471" s="5" t="s">
        <v>1014</v>
      </c>
      <c r="K471" s="65" t="s">
        <v>2222</v>
      </c>
      <c r="M471" s="86">
        <f>'Punten per wedstrijd'!D284</f>
        <v>1168.9999999999609</v>
      </c>
      <c r="N471" s="5" t="s">
        <v>1014</v>
      </c>
      <c r="O471" s="3" t="s">
        <v>853</v>
      </c>
      <c r="Q471" s="86">
        <f>'Punten per wedstrijd'!D157</f>
        <v>219.69999999999794</v>
      </c>
      <c r="S471" s="5" t="s">
        <v>1014</v>
      </c>
      <c r="T471" s="65" t="s">
        <v>23</v>
      </c>
      <c r="U471" s="5"/>
      <c r="V471" s="86">
        <f>'Punten per wedstrijd'!D551</f>
        <v>826.24999999998181</v>
      </c>
      <c r="W471" s="5" t="s">
        <v>1014</v>
      </c>
      <c r="X471" s="65" t="s">
        <v>2253</v>
      </c>
      <c r="Z471" s="86">
        <f>'Punten per wedstrijd'!D356</f>
        <v>4062.3999999999633</v>
      </c>
      <c r="AB471" s="5" t="s">
        <v>1014</v>
      </c>
      <c r="AC471" s="3" t="s">
        <v>871</v>
      </c>
      <c r="AE471" s="86">
        <f>'Punten per wedstrijd'!D205</f>
        <v>937.70000000004734</v>
      </c>
      <c r="AF471" s="5" t="s">
        <v>1014</v>
      </c>
      <c r="AG471" s="3" t="s">
        <v>809</v>
      </c>
      <c r="AI471" s="86">
        <f>'Punten per wedstrijd'!D59</f>
        <v>425.9999999999302</v>
      </c>
      <c r="AN471" s="10"/>
      <c r="AO471" s="5"/>
      <c r="AR471" s="10"/>
      <c r="AS471" s="4"/>
      <c r="AT471" s="5"/>
      <c r="AW471" s="10"/>
      <c r="AX471" s="5"/>
      <c r="BA471" s="10"/>
      <c r="BB471" s="4"/>
      <c r="BK471" s="4"/>
      <c r="BT471" s="4"/>
      <c r="CC471" s="4"/>
      <c r="CL471" s="4"/>
      <c r="CU471" s="4"/>
      <c r="DD471" s="4"/>
      <c r="DM471" s="4"/>
      <c r="DV471" s="4"/>
      <c r="EE471" s="4"/>
      <c r="EN471" s="4"/>
      <c r="EW471" s="4"/>
      <c r="FF471" s="4"/>
      <c r="FO471" s="4"/>
      <c r="FX471" s="4"/>
      <c r="GG471" s="4"/>
      <c r="GP471" s="4"/>
      <c r="GY471" s="4"/>
      <c r="HH471" s="4"/>
    </row>
    <row r="472" spans="1:926" s="3" customFormat="1">
      <c r="A472" s="5" t="s">
        <v>1015</v>
      </c>
      <c r="B472" s="65" t="s">
        <v>2284</v>
      </c>
      <c r="D472" s="86">
        <f>'Punten per wedstrijd'!D604</f>
        <v>3479.100000000084</v>
      </c>
      <c r="E472" s="5" t="s">
        <v>1015</v>
      </c>
      <c r="F472" s="3" t="s">
        <v>859</v>
      </c>
      <c r="H472" s="86">
        <f>'Punten per wedstrijd'!D437</f>
        <v>3324.8000000000102</v>
      </c>
      <c r="J472" s="5" t="s">
        <v>1015</v>
      </c>
      <c r="K472" s="65" t="s">
        <v>2284</v>
      </c>
      <c r="M472" s="86">
        <f>'Punten per wedstrijd'!D268</f>
        <v>1162.4000000000092</v>
      </c>
      <c r="N472" s="5" t="s">
        <v>1015</v>
      </c>
      <c r="O472" s="65" t="s">
        <v>1</v>
      </c>
      <c r="Q472" s="86">
        <f>'Punten per wedstrijd'!D95</f>
        <v>200.59999999999155</v>
      </c>
      <c r="S472" s="5" t="s">
        <v>1015</v>
      </c>
      <c r="T472" s="65" t="s">
        <v>2284</v>
      </c>
      <c r="U472" s="5"/>
      <c r="V472" s="86">
        <f>'Punten per wedstrijd'!D520</f>
        <v>792.20000000000618</v>
      </c>
      <c r="W472" s="5" t="s">
        <v>1015</v>
      </c>
      <c r="X472" s="87" t="s">
        <v>1823</v>
      </c>
      <c r="Z472" s="86">
        <f>'Punten per wedstrijd'!D372</f>
        <v>3954.49999999999</v>
      </c>
      <c r="AB472" s="5" t="s">
        <v>1015</v>
      </c>
      <c r="AC472" s="3" t="s">
        <v>826</v>
      </c>
      <c r="AE472" s="86">
        <f>'Punten per wedstrijd'!D240</f>
        <v>921.45000000000505</v>
      </c>
      <c r="AF472" s="5" t="s">
        <v>1015</v>
      </c>
      <c r="AG472" t="s">
        <v>144</v>
      </c>
      <c r="AI472" s="86">
        <f>'Punten per wedstrijd'!D80</f>
        <v>404.90000000001999</v>
      </c>
      <c r="AN472" s="10"/>
      <c r="AO472" s="5"/>
      <c r="AR472" s="10"/>
      <c r="AS472" s="4"/>
      <c r="AT472" s="5"/>
      <c r="AW472" s="10"/>
      <c r="AX472" s="5"/>
      <c r="BA472" s="10"/>
      <c r="BB472" s="4"/>
      <c r="BK472" s="4"/>
      <c r="BT472" s="4"/>
      <c r="CC472" s="4"/>
      <c r="CL472" s="4"/>
      <c r="CU472" s="4"/>
      <c r="DD472" s="4"/>
      <c r="DM472" s="4"/>
      <c r="DV472" s="4"/>
      <c r="EE472" s="4"/>
      <c r="EN472" s="4"/>
      <c r="EW472" s="4"/>
      <c r="FF472" s="4"/>
      <c r="FO472" s="4"/>
      <c r="FX472" s="4"/>
      <c r="GG472" s="4"/>
      <c r="GP472" s="4"/>
      <c r="GY472" s="4"/>
      <c r="HH472" s="4"/>
    </row>
    <row r="473" spans="1:926" s="3" customFormat="1">
      <c r="A473" s="5" t="s">
        <v>1016</v>
      </c>
      <c r="B473" s="65" t="s">
        <v>2218</v>
      </c>
      <c r="D473" s="86">
        <f>'Punten per wedstrijd'!D596</f>
        <v>3164.2999999999829</v>
      </c>
      <c r="E473" s="5" t="s">
        <v>1016</v>
      </c>
      <c r="F473" s="3" t="s">
        <v>799</v>
      </c>
      <c r="H473" s="86">
        <f>'Punten per wedstrijd'!D446</f>
        <v>3286.9499999999957</v>
      </c>
      <c r="J473" s="5" t="s">
        <v>1016</v>
      </c>
      <c r="K473" s="3" t="s">
        <v>799</v>
      </c>
      <c r="M473" s="86">
        <f>'Punten per wedstrijd'!D278</f>
        <v>1129.7999999999827</v>
      </c>
      <c r="N473" s="5" t="s">
        <v>1016</v>
      </c>
      <c r="O473" s="65" t="s">
        <v>2224</v>
      </c>
      <c r="Q473" s="86">
        <f>'Punten per wedstrijd'!D96</f>
        <v>195.99999999997334</v>
      </c>
      <c r="S473" s="5" t="s">
        <v>1016</v>
      </c>
      <c r="T473" s="65" t="s">
        <v>2226</v>
      </c>
      <c r="U473" s="5"/>
      <c r="V473" s="86">
        <f>'Punten per wedstrijd'!D531</f>
        <v>843.69999999999345</v>
      </c>
      <c r="W473" s="5" t="s">
        <v>1016</v>
      </c>
      <c r="X473" s="65" t="s">
        <v>2283</v>
      </c>
      <c r="Z473" s="86">
        <f>'Punten per wedstrijd'!D401</f>
        <v>3908.550000000002</v>
      </c>
      <c r="AB473" s="5" t="s">
        <v>1016</v>
      </c>
      <c r="AC473" s="3" t="s">
        <v>853</v>
      </c>
      <c r="AE473" s="86">
        <f>'Punten per wedstrijd'!D241</f>
        <v>902.44999999997231</v>
      </c>
      <c r="AF473" s="5" t="s">
        <v>1016</v>
      </c>
      <c r="AG473" s="87" t="s">
        <v>1825</v>
      </c>
      <c r="AI473" s="86">
        <f>'Punten per wedstrijd'!D44</f>
        <v>403.40000000003295</v>
      </c>
      <c r="AN473" s="10"/>
      <c r="AO473" s="5"/>
      <c r="AR473" s="10"/>
      <c r="AS473" s="4"/>
      <c r="AT473" s="5"/>
      <c r="AW473" s="10"/>
      <c r="AX473" s="5"/>
      <c r="BA473" s="10"/>
      <c r="BB473" s="4"/>
      <c r="BK473" s="4"/>
      <c r="BT473" s="4"/>
      <c r="CC473" s="4"/>
      <c r="CL473" s="4"/>
      <c r="CU473" s="4"/>
      <c r="DD473" s="4"/>
      <c r="DM473" s="4"/>
      <c r="DV473" s="4"/>
      <c r="EE473" s="4"/>
      <c r="EN473" s="4"/>
      <c r="EW473" s="4"/>
      <c r="FF473" s="4"/>
      <c r="FO473" s="4"/>
      <c r="FX473" s="4"/>
      <c r="GG473" s="4"/>
      <c r="GP473" s="4"/>
      <c r="GY473" s="4"/>
      <c r="HH473" s="4"/>
    </row>
    <row r="474" spans="1:926" s="3" customFormat="1">
      <c r="A474" s="5" t="s">
        <v>1017</v>
      </c>
      <c r="B474" s="65" t="s">
        <v>2253</v>
      </c>
      <c r="D474" s="86">
        <f>'Punten per wedstrijd'!D608</f>
        <v>3063.8000000000284</v>
      </c>
      <c r="E474" s="5" t="s">
        <v>1017</v>
      </c>
      <c r="F474" s="65" t="s">
        <v>2256</v>
      </c>
      <c r="H474" s="86">
        <f>'Punten per wedstrijd'!D462</f>
        <v>3195.4000000000046</v>
      </c>
      <c r="J474" s="5" t="s">
        <v>1017</v>
      </c>
      <c r="K474" s="3" t="s">
        <v>853</v>
      </c>
      <c r="M474" s="86">
        <f>'Punten per wedstrijd'!D325</f>
        <v>1117.1999999999916</v>
      </c>
      <c r="N474" s="5" t="s">
        <v>1017</v>
      </c>
      <c r="O474" t="s">
        <v>144</v>
      </c>
      <c r="Q474" s="86">
        <f>'Punten per wedstrijd'!D164</f>
        <v>189.90000000001746</v>
      </c>
      <c r="S474" s="5" t="s">
        <v>1017</v>
      </c>
      <c r="T474" s="65" t="s">
        <v>2256</v>
      </c>
      <c r="U474" s="5"/>
      <c r="V474" s="86">
        <f>'Punten per wedstrijd'!D546</f>
        <v>390.90000000000327</v>
      </c>
      <c r="W474" s="5" t="s">
        <v>1017</v>
      </c>
      <c r="X474" s="87" t="s">
        <v>1825</v>
      </c>
      <c r="Z474" s="86">
        <f>'Punten per wedstrijd'!D380</f>
        <v>3838.1499999999864</v>
      </c>
      <c r="AB474" s="5" t="s">
        <v>1017</v>
      </c>
      <c r="AC474" s="65" t="s">
        <v>2260</v>
      </c>
      <c r="AE474" s="86">
        <f>'Punten per wedstrijd'!D247</f>
        <v>837.59999999997183</v>
      </c>
      <c r="AF474" s="5" t="s">
        <v>1017</v>
      </c>
      <c r="AG474" s="3" t="s">
        <v>804</v>
      </c>
      <c r="AI474" s="86">
        <f>'Punten per wedstrijd'!D67</f>
        <v>403.19999999997452</v>
      </c>
      <c r="AN474" s="10"/>
      <c r="AO474" s="5"/>
      <c r="AR474" s="10"/>
      <c r="AS474" s="4"/>
      <c r="AT474" s="5"/>
      <c r="AW474" s="10"/>
      <c r="AX474" s="5"/>
      <c r="BA474" s="10"/>
      <c r="BB474" s="4"/>
      <c r="BK474" s="4"/>
      <c r="BT474" s="4"/>
      <c r="CC474" s="4"/>
      <c r="CL474" s="4"/>
      <c r="CU474" s="4"/>
      <c r="DD474" s="4"/>
      <c r="DM474" s="4"/>
      <c r="DV474" s="4"/>
      <c r="EE474" s="4"/>
      <c r="EN474" s="4"/>
      <c r="EW474" s="4"/>
      <c r="FF474" s="4"/>
      <c r="FO474" s="4"/>
      <c r="FX474" s="4"/>
      <c r="GG474" s="4"/>
      <c r="GP474" s="4"/>
      <c r="GY474" s="4"/>
      <c r="HH474" s="4"/>
    </row>
    <row r="475" spans="1:926" s="3" customFormat="1">
      <c r="A475" s="5" t="s">
        <v>1018</v>
      </c>
      <c r="B475" s="65" t="s">
        <v>2283</v>
      </c>
      <c r="D475" s="86">
        <f>'Punten per wedstrijd'!D653</f>
        <v>3035.2000000000944</v>
      </c>
      <c r="E475" s="5" t="s">
        <v>1018</v>
      </c>
      <c r="F475" s="65" t="s">
        <v>2222</v>
      </c>
      <c r="H475" s="86">
        <f>'Punten per wedstrijd'!D452</f>
        <v>2396.0499999999938</v>
      </c>
      <c r="J475" s="5" t="s">
        <v>1018</v>
      </c>
      <c r="K475" s="65" t="s">
        <v>2256</v>
      </c>
      <c r="M475" s="86">
        <f>'Punten per wedstrijd'!D294</f>
        <v>1066.900000000001</v>
      </c>
      <c r="N475" s="5" t="s">
        <v>1018</v>
      </c>
      <c r="O475" s="65" t="s">
        <v>2259</v>
      </c>
      <c r="Q475" s="86">
        <f>'Punten per wedstrijd'!D152</f>
        <v>166.40000000001342</v>
      </c>
      <c r="S475" s="5" t="s">
        <v>1018</v>
      </c>
      <c r="T475" s="3" t="s">
        <v>835</v>
      </c>
      <c r="U475" s="5"/>
      <c r="V475" s="86">
        <f>'Punten per wedstrijd'!D561</f>
        <v>614.90000000000873</v>
      </c>
      <c r="W475" s="5" t="s">
        <v>1018</v>
      </c>
      <c r="X475" s="65" t="s">
        <v>2259</v>
      </c>
      <c r="Z475" s="86">
        <f>'Punten per wedstrijd'!D404</f>
        <v>2693.2500000000027</v>
      </c>
      <c r="AB475" s="5" t="s">
        <v>1018</v>
      </c>
      <c r="AC475" s="65" t="s">
        <v>2283</v>
      </c>
      <c r="AE475" s="86">
        <f>'Punten per wedstrijd'!D233</f>
        <v>693.00000000001035</v>
      </c>
      <c r="AF475" s="5" t="s">
        <v>1018</v>
      </c>
      <c r="AG475" s="3" t="s">
        <v>871</v>
      </c>
      <c r="AI475" s="86">
        <f>'Punten per wedstrijd'!D37</f>
        <v>353.40000000002476</v>
      </c>
      <c r="AN475" s="10"/>
      <c r="AO475" s="5"/>
      <c r="AR475" s="10"/>
      <c r="AS475" s="4"/>
      <c r="AT475" s="5"/>
      <c r="AW475" s="10"/>
      <c r="AX475" s="5"/>
      <c r="BA475" s="10"/>
      <c r="BB475" s="4"/>
      <c r="BK475" s="4"/>
      <c r="BT475" s="4"/>
      <c r="CC475" s="4"/>
      <c r="CL475" s="4"/>
      <c r="CU475" s="4"/>
      <c r="DD475" s="4"/>
      <c r="DM475" s="4"/>
      <c r="DV475" s="4"/>
      <c r="EE475" s="4"/>
      <c r="EN475" s="4"/>
      <c r="EW475" s="4"/>
      <c r="FF475" s="4"/>
      <c r="FO475" s="4"/>
      <c r="FX475" s="4"/>
      <c r="GG475" s="4"/>
      <c r="GP475" s="4"/>
      <c r="GY475" s="4"/>
      <c r="HH475" s="4"/>
    </row>
    <row r="476" spans="1:926" s="7" customFormat="1" ht="19.5">
      <c r="A476" s="13"/>
      <c r="E476" s="81"/>
      <c r="F476" s="13"/>
      <c r="I476" s="81"/>
      <c r="K476" s="13"/>
      <c r="O476" s="81"/>
      <c r="P476" s="13"/>
      <c r="T476" s="81"/>
      <c r="U476" s="13"/>
      <c r="W476" s="13"/>
      <c r="Y476" s="81"/>
      <c r="AC476" s="81"/>
      <c r="AG476" s="81"/>
      <c r="AI476" s="81"/>
      <c r="AJ476" s="8"/>
      <c r="AK476" s="13"/>
      <c r="AN476" s="81"/>
      <c r="AO476" s="13"/>
      <c r="AR476" s="81"/>
      <c r="AS476" s="8"/>
      <c r="AT476" s="13"/>
      <c r="AW476" s="81"/>
      <c r="AX476" s="13"/>
      <c r="BA476" s="81"/>
      <c r="BB476" s="8"/>
      <c r="BK476" s="8"/>
      <c r="BT476" s="8"/>
      <c r="CC476" s="8"/>
      <c r="CL476" s="8"/>
      <c r="CU476" s="8"/>
      <c r="DD476" s="8"/>
      <c r="DM476" s="8"/>
      <c r="DV476" s="8"/>
      <c r="EE476" s="8"/>
      <c r="EN476" s="8"/>
      <c r="EW476" s="8"/>
      <c r="FF476" s="8"/>
      <c r="FO476" s="8"/>
      <c r="FX476" s="8"/>
      <c r="GG476" s="8"/>
      <c r="GP476" s="8"/>
      <c r="GY476" s="8"/>
      <c r="HH476" s="8"/>
    </row>
    <row r="477" spans="1:926" s="7" customFormat="1" ht="19.5">
      <c r="A477" s="13"/>
      <c r="E477" s="81"/>
      <c r="F477" s="13"/>
      <c r="I477" s="81"/>
      <c r="K477" s="13"/>
      <c r="O477" s="81"/>
      <c r="P477" s="13"/>
      <c r="T477" s="81"/>
      <c r="U477" s="13"/>
      <c r="W477" s="13"/>
      <c r="Y477" s="81"/>
      <c r="AC477" s="81"/>
      <c r="AG477" s="81"/>
      <c r="AI477" s="81"/>
      <c r="AJ477" s="8"/>
      <c r="AK477" s="13"/>
      <c r="AN477" s="81"/>
      <c r="AO477" s="13"/>
      <c r="AR477" s="81"/>
      <c r="AS477" s="8"/>
      <c r="AT477" s="13"/>
      <c r="AW477" s="81"/>
      <c r="AX477" s="13"/>
      <c r="BA477" s="81"/>
      <c r="BB477" s="8"/>
      <c r="BK477" s="8"/>
      <c r="BT477" s="8"/>
      <c r="CC477" s="8"/>
      <c r="CL477" s="8"/>
      <c r="CU477" s="8"/>
      <c r="DD477" s="8"/>
      <c r="DM477" s="8"/>
      <c r="DV477" s="8"/>
      <c r="EE477" s="8"/>
      <c r="EN477" s="8"/>
      <c r="EW477" s="8"/>
      <c r="FF477" s="8"/>
      <c r="FO477" s="8"/>
      <c r="FX477" s="8"/>
      <c r="GG477" s="8"/>
      <c r="GP477" s="8"/>
      <c r="GY477" s="8"/>
      <c r="HH477" s="8"/>
    </row>
    <row r="478" spans="1:926" s="7" customFormat="1" ht="18.75">
      <c r="A478" s="55" t="s">
        <v>814</v>
      </c>
      <c r="D478"/>
      <c r="I478" s="8"/>
      <c r="J478" s="55" t="s">
        <v>812</v>
      </c>
      <c r="R478" s="8"/>
      <c r="S478" s="55" t="s">
        <v>814</v>
      </c>
      <c r="AA478" s="8"/>
      <c r="AB478" s="55" t="s">
        <v>811</v>
      </c>
      <c r="AJ478" s="8"/>
      <c r="AK478" s="55" t="s">
        <v>863</v>
      </c>
      <c r="AS478" s="8"/>
      <c r="AT478" s="55" t="s">
        <v>848</v>
      </c>
      <c r="BB478" s="8"/>
      <c r="BC478" s="55" t="s">
        <v>813</v>
      </c>
      <c r="BK478" s="8"/>
      <c r="BL478" s="55" t="s">
        <v>811</v>
      </c>
      <c r="BT478" s="8"/>
      <c r="BU478" s="55" t="s">
        <v>811</v>
      </c>
      <c r="CC478" s="8"/>
      <c r="CD478" s="55" t="s">
        <v>814</v>
      </c>
      <c r="CL478" s="8"/>
      <c r="CM478" s="55" t="s">
        <v>812</v>
      </c>
      <c r="CU478" s="8"/>
      <c r="CV478" s="55" t="s">
        <v>814</v>
      </c>
      <c r="DD478" s="8"/>
      <c r="DE478" s="55" t="s">
        <v>811</v>
      </c>
      <c r="DM478" s="8"/>
      <c r="DN478" s="55" t="s">
        <v>814</v>
      </c>
      <c r="DV478" s="8"/>
      <c r="DW478" s="55" t="s">
        <v>812</v>
      </c>
      <c r="EE478" s="8"/>
      <c r="EF478" s="55" t="s">
        <v>812</v>
      </c>
      <c r="EN478" s="8"/>
      <c r="EO478" s="55" t="s">
        <v>851</v>
      </c>
      <c r="EW478" s="8"/>
      <c r="EX478" s="55" t="s">
        <v>812</v>
      </c>
      <c r="FF478" s="8"/>
      <c r="FG478" s="55" t="s">
        <v>847</v>
      </c>
      <c r="FO478" s="8"/>
      <c r="FP478" s="55" t="s">
        <v>872</v>
      </c>
      <c r="FX478" s="8"/>
      <c r="FY478" s="55" t="s">
        <v>812</v>
      </c>
      <c r="GG478" s="8"/>
      <c r="GH478" s="55" t="s">
        <v>813</v>
      </c>
      <c r="GP478" s="8"/>
      <c r="GQ478" s="55" t="s">
        <v>813</v>
      </c>
      <c r="GY478" s="8"/>
      <c r="GZ478" s="55" t="s">
        <v>811</v>
      </c>
      <c r="HH478" s="8"/>
      <c r="HI478" s="55" t="s">
        <v>811</v>
      </c>
      <c r="HR478" s="55" t="s">
        <v>813</v>
      </c>
      <c r="IA478" s="55" t="s">
        <v>823</v>
      </c>
      <c r="IJ478" s="55" t="s">
        <v>843</v>
      </c>
      <c r="IS478" s="55" t="s">
        <v>813</v>
      </c>
      <c r="JB478" s="55" t="s">
        <v>829</v>
      </c>
      <c r="JK478" s="55" t="s">
        <v>2196</v>
      </c>
      <c r="JT478" s="55" t="s">
        <v>862</v>
      </c>
      <c r="KC478" s="55" t="s">
        <v>860</v>
      </c>
      <c r="KL478" s="55" t="s">
        <v>2196</v>
      </c>
      <c r="KU478" s="55" t="s">
        <v>830</v>
      </c>
      <c r="LD478" s="55" t="s">
        <v>812</v>
      </c>
      <c r="LM478" s="55" t="s">
        <v>811</v>
      </c>
      <c r="LV478" s="55" t="s">
        <v>863</v>
      </c>
      <c r="ME478" s="55" t="s">
        <v>843</v>
      </c>
      <c r="MN478" s="55" t="s">
        <v>812</v>
      </c>
      <c r="MW478" s="55" t="s">
        <v>831</v>
      </c>
      <c r="NF478" s="55" t="s">
        <v>813</v>
      </c>
      <c r="NO478" s="55" t="s">
        <v>829</v>
      </c>
      <c r="NX478" s="55" t="s">
        <v>811</v>
      </c>
      <c r="OG478" s="55" t="s">
        <v>812</v>
      </c>
      <c r="OP478" s="55" t="s">
        <v>811</v>
      </c>
      <c r="OY478" s="55" t="s">
        <v>1827</v>
      </c>
      <c r="PH478" s="55" t="s">
        <v>846</v>
      </c>
      <c r="PQ478" s="55" t="s">
        <v>846</v>
      </c>
      <c r="PZ478" s="55" t="s">
        <v>1845</v>
      </c>
      <c r="QI478" s="55" t="s">
        <v>811</v>
      </c>
      <c r="QR478" s="55" t="s">
        <v>1850</v>
      </c>
      <c r="RA478" s="55" t="s">
        <v>1848</v>
      </c>
      <c r="RJ478" s="55" t="s">
        <v>851</v>
      </c>
      <c r="RS478" s="55" t="s">
        <v>1851</v>
      </c>
      <c r="SB478" s="55" t="s">
        <v>862</v>
      </c>
      <c r="SK478" s="55" t="s">
        <v>1847</v>
      </c>
      <c r="ST478" s="55" t="s">
        <v>1844</v>
      </c>
      <c r="TC478" s="55" t="s">
        <v>1846</v>
      </c>
      <c r="TL478" s="55" t="s">
        <v>862</v>
      </c>
      <c r="TU478" s="55" t="s">
        <v>839</v>
      </c>
      <c r="UD478" s="55" t="s">
        <v>829</v>
      </c>
      <c r="UM478" s="55" t="s">
        <v>812</v>
      </c>
      <c r="UV478" s="55" t="s">
        <v>2220</v>
      </c>
      <c r="VE478" s="55" t="s">
        <v>814</v>
      </c>
      <c r="VN478" s="55" t="s">
        <v>2220</v>
      </c>
      <c r="VW478" s="55" t="s">
        <v>814</v>
      </c>
      <c r="WF478" s="55" t="s">
        <v>813</v>
      </c>
      <c r="WO478" s="55" t="s">
        <v>2228</v>
      </c>
      <c r="WX478" s="301" t="s">
        <v>2227</v>
      </c>
      <c r="XG478" s="55" t="s">
        <v>812</v>
      </c>
      <c r="XP478" s="55" t="s">
        <v>814</v>
      </c>
      <c r="XY478" s="55" t="s">
        <v>813</v>
      </c>
      <c r="YH478" s="55" t="s">
        <v>1850</v>
      </c>
      <c r="YQ478" s="55" t="s">
        <v>841</v>
      </c>
      <c r="YZ478" s="55" t="s">
        <v>813</v>
      </c>
      <c r="ZI478" s="55" t="s">
        <v>811</v>
      </c>
      <c r="ZR478" s="55" t="s">
        <v>1820</v>
      </c>
      <c r="AAA478" s="55" t="s">
        <v>1849</v>
      </c>
      <c r="AAJ478" s="55" t="s">
        <v>813</v>
      </c>
      <c r="AAS478" s="55" t="s">
        <v>1830</v>
      </c>
      <c r="ABB478" s="55" t="s">
        <v>1856</v>
      </c>
      <c r="ABK478" s="301" t="s">
        <v>846</v>
      </c>
      <c r="ABT478" s="55" t="s">
        <v>812</v>
      </c>
      <c r="ACC478" s="55" t="s">
        <v>831</v>
      </c>
      <c r="ACL478" s="55" t="s">
        <v>811</v>
      </c>
      <c r="ACU478" s="55" t="s">
        <v>811</v>
      </c>
      <c r="ADD478" s="55" t="s">
        <v>2264</v>
      </c>
      <c r="ADM478" s="55" t="s">
        <v>2265</v>
      </c>
      <c r="ADV478" s="55" t="s">
        <v>2267</v>
      </c>
      <c r="AEE478" s="55" t="s">
        <v>2270</v>
      </c>
      <c r="AEN478" s="55" t="s">
        <v>812</v>
      </c>
      <c r="AEW478" s="55" t="s">
        <v>812</v>
      </c>
      <c r="AFF478" s="55" t="s">
        <v>2273</v>
      </c>
      <c r="AFO478" s="55" t="s">
        <v>862</v>
      </c>
      <c r="AFX478" s="55" t="s">
        <v>2277</v>
      </c>
      <c r="AGG478" s="55" t="s">
        <v>813</v>
      </c>
      <c r="AGP478" s="301" t="s">
        <v>2279</v>
      </c>
      <c r="AGY478" s="55" t="s">
        <v>1820</v>
      </c>
      <c r="AHH478" s="55"/>
      <c r="AHQ478" s="55"/>
      <c r="AHZ478" s="55"/>
    </row>
    <row r="479" spans="1:926" ht="19.5">
      <c r="A479" s="10" t="s">
        <v>1672</v>
      </c>
      <c r="B479" s="211" t="s">
        <v>154</v>
      </c>
      <c r="D479" s="212"/>
      <c r="I479" s="283"/>
      <c r="J479" s="10" t="s">
        <v>1674</v>
      </c>
      <c r="K479" s="211" t="s">
        <v>31</v>
      </c>
      <c r="R479" s="283"/>
      <c r="S479" s="10" t="s">
        <v>1675</v>
      </c>
      <c r="T479" s="211" t="s">
        <v>21</v>
      </c>
      <c r="AA479" s="283"/>
      <c r="AB479" s="10" t="s">
        <v>1676</v>
      </c>
      <c r="AC479" s="211" t="s">
        <v>11</v>
      </c>
      <c r="AJ479" s="283"/>
      <c r="AK479" s="10" t="s">
        <v>1677</v>
      </c>
      <c r="AL479" s="211" t="s">
        <v>17</v>
      </c>
      <c r="AS479" s="283"/>
      <c r="AT479" s="10" t="s">
        <v>1678</v>
      </c>
      <c r="AU479" s="211" t="s">
        <v>141</v>
      </c>
      <c r="BB479" s="283"/>
      <c r="BC479" s="10" t="s">
        <v>1679</v>
      </c>
      <c r="BD479" s="211" t="s">
        <v>155</v>
      </c>
      <c r="BK479" s="283"/>
      <c r="BL479" s="10" t="s">
        <v>1680</v>
      </c>
      <c r="BM479" s="211" t="s">
        <v>142</v>
      </c>
      <c r="BT479" s="283"/>
      <c r="BU479" s="10" t="s">
        <v>1681</v>
      </c>
      <c r="BV479" s="211" t="s">
        <v>33</v>
      </c>
      <c r="CC479" s="283"/>
      <c r="CD479" s="10" t="s">
        <v>1682</v>
      </c>
      <c r="CE479" s="211" t="s">
        <v>25</v>
      </c>
      <c r="CL479" s="283"/>
      <c r="CM479" s="10" t="s">
        <v>1683</v>
      </c>
      <c r="CN479" s="211" t="s">
        <v>39</v>
      </c>
      <c r="CU479" s="283"/>
      <c r="CV479" s="10" t="s">
        <v>1684</v>
      </c>
      <c r="CW479" s="211" t="s">
        <v>143</v>
      </c>
      <c r="DD479" s="283"/>
      <c r="DE479" s="10" t="s">
        <v>1685</v>
      </c>
      <c r="DF479" s="211" t="s">
        <v>37</v>
      </c>
      <c r="DM479" s="283"/>
      <c r="DN479" s="10" t="s">
        <v>1686</v>
      </c>
      <c r="DO479" s="211" t="s">
        <v>9</v>
      </c>
      <c r="DV479" s="283"/>
      <c r="DW479" s="10" t="s">
        <v>1687</v>
      </c>
      <c r="DX479" s="211" t="s">
        <v>6</v>
      </c>
      <c r="EE479" s="283"/>
      <c r="EF479" s="10" t="s">
        <v>1688</v>
      </c>
      <c r="EG479" s="211" t="s">
        <v>153</v>
      </c>
      <c r="EN479" s="283"/>
      <c r="EO479" s="10" t="s">
        <v>1689</v>
      </c>
      <c r="EP479" s="211" t="s">
        <v>850</v>
      </c>
      <c r="EW479" s="283"/>
      <c r="EX479" s="10" t="s">
        <v>1690</v>
      </c>
      <c r="EY479" s="211" t="s">
        <v>19</v>
      </c>
      <c r="FF479" s="283"/>
      <c r="FG479" s="10" t="s">
        <v>1691</v>
      </c>
      <c r="FH479" s="211" t="s">
        <v>27</v>
      </c>
      <c r="FO479" s="283"/>
      <c r="FP479" s="10" t="s">
        <v>1692</v>
      </c>
      <c r="FQ479" s="211" t="s">
        <v>871</v>
      </c>
      <c r="FX479" s="283"/>
      <c r="FY479" s="10" t="s">
        <v>1693</v>
      </c>
      <c r="FZ479" s="211" t="s">
        <v>23</v>
      </c>
      <c r="GG479" s="283"/>
      <c r="GH479" s="10" t="s">
        <v>1694</v>
      </c>
      <c r="GI479" s="211" t="s">
        <v>820</v>
      </c>
      <c r="GP479" s="283"/>
      <c r="GQ479" s="10" t="s">
        <v>1695</v>
      </c>
      <c r="GR479" s="211" t="s">
        <v>849</v>
      </c>
      <c r="GY479" s="283"/>
      <c r="GZ479" s="10" t="s">
        <v>1696</v>
      </c>
      <c r="HA479" s="211" t="s">
        <v>15</v>
      </c>
      <c r="HH479" s="283"/>
      <c r="HI479" s="10" t="s">
        <v>1697</v>
      </c>
      <c r="HJ479" s="211" t="s">
        <v>162</v>
      </c>
      <c r="HQ479" s="283"/>
      <c r="HR479" s="10" t="s">
        <v>1698</v>
      </c>
      <c r="HS479" s="211" t="s">
        <v>867</v>
      </c>
      <c r="HV479" s="1"/>
      <c r="HW479" s="1"/>
      <c r="HX479" s="1"/>
      <c r="HY479" s="1"/>
      <c r="HZ479" s="283"/>
      <c r="IA479" s="10" t="s">
        <v>1699</v>
      </c>
      <c r="IB479" s="211" t="s">
        <v>819</v>
      </c>
      <c r="IE479" s="1"/>
      <c r="IF479" s="1"/>
      <c r="IG479" s="1"/>
      <c r="IH479" s="1"/>
      <c r="II479" s="283"/>
      <c r="IJ479" s="10" t="s">
        <v>1700</v>
      </c>
      <c r="IK479" s="211" t="s">
        <v>854</v>
      </c>
      <c r="IN479" s="1"/>
      <c r="IO479" s="1"/>
      <c r="IP479" s="1"/>
      <c r="IQ479" s="1"/>
      <c r="IR479" s="283"/>
      <c r="IS479" s="10" t="s">
        <v>1701</v>
      </c>
      <c r="IT479" s="211" t="s">
        <v>809</v>
      </c>
      <c r="IW479" s="1"/>
      <c r="IX479" s="1"/>
      <c r="IY479" s="1"/>
      <c r="IZ479" s="1"/>
      <c r="JA479" s="283"/>
      <c r="JB479" s="10" t="s">
        <v>1702</v>
      </c>
      <c r="JC479" s="211" t="s">
        <v>828</v>
      </c>
      <c r="JF479" s="1"/>
      <c r="JG479" s="1"/>
      <c r="JH479" s="1"/>
      <c r="JI479" s="1"/>
      <c r="JJ479" s="283"/>
      <c r="JK479" s="10" t="s">
        <v>1703</v>
      </c>
      <c r="JL479" s="211" t="s">
        <v>833</v>
      </c>
      <c r="JO479" s="1"/>
      <c r="JP479" s="1"/>
      <c r="JQ479" s="1"/>
      <c r="JR479" s="1"/>
      <c r="JS479" s="283"/>
      <c r="JT479" s="10" t="s">
        <v>1704</v>
      </c>
      <c r="JU479" s="211" t="s">
        <v>861</v>
      </c>
      <c r="JX479" s="1"/>
      <c r="JY479" s="1"/>
      <c r="JZ479" s="1"/>
      <c r="KA479" s="1"/>
      <c r="KB479" s="283"/>
      <c r="KC479" s="10" t="s">
        <v>1705</v>
      </c>
      <c r="KD479" s="211" t="s">
        <v>144</v>
      </c>
      <c r="KG479" s="1"/>
      <c r="KH479" s="1"/>
      <c r="KI479" s="1"/>
      <c r="KJ479" s="1"/>
      <c r="KK479" s="283"/>
      <c r="KL479" s="10" t="s">
        <v>1706</v>
      </c>
      <c r="KM479" s="211" t="s">
        <v>834</v>
      </c>
      <c r="KP479" s="1"/>
      <c r="KQ479" s="1"/>
      <c r="KR479" s="1"/>
      <c r="KS479" s="1"/>
      <c r="KT479" s="283"/>
      <c r="KU479" s="10" t="s">
        <v>1707</v>
      </c>
      <c r="KV479" s="211" t="s">
        <v>817</v>
      </c>
      <c r="KY479" s="1"/>
      <c r="KZ479" s="1"/>
      <c r="LA479" s="1"/>
      <c r="LB479" s="1"/>
      <c r="LC479" s="283"/>
      <c r="LD479" s="10" t="s">
        <v>1708</v>
      </c>
      <c r="LE479" s="211" t="s">
        <v>13</v>
      </c>
      <c r="LH479" s="1"/>
      <c r="LI479" s="1"/>
      <c r="LJ479" s="1"/>
      <c r="LK479" s="1"/>
      <c r="LL479" s="283"/>
      <c r="LM479" s="10" t="s">
        <v>1709</v>
      </c>
      <c r="LN479" s="211" t="s">
        <v>804</v>
      </c>
      <c r="LQ479" s="1"/>
      <c r="LR479" s="1"/>
      <c r="LS479" s="1"/>
      <c r="LT479" s="1"/>
      <c r="LU479" s="283"/>
      <c r="LV479" s="10" t="s">
        <v>1710</v>
      </c>
      <c r="LW479" s="211" t="s">
        <v>156</v>
      </c>
      <c r="LZ479" s="1"/>
      <c r="MA479" s="1"/>
      <c r="MB479" s="1"/>
      <c r="MC479" s="1"/>
      <c r="MD479" s="283"/>
      <c r="ME479" s="10" t="s">
        <v>1711</v>
      </c>
      <c r="MF479" s="211" t="s">
        <v>842</v>
      </c>
      <c r="MI479" s="1"/>
      <c r="MJ479" s="1"/>
      <c r="MK479" s="1"/>
      <c r="ML479" s="1"/>
      <c r="MM479" s="283"/>
      <c r="MN479" s="10" t="s">
        <v>1712</v>
      </c>
      <c r="MO479" s="211" t="s">
        <v>1</v>
      </c>
      <c r="MR479" s="1"/>
      <c r="MS479" s="1"/>
      <c r="MT479" s="1"/>
      <c r="MU479" s="1"/>
      <c r="MV479" s="283"/>
      <c r="MW479" s="10" t="s">
        <v>1713</v>
      </c>
      <c r="MX479" s="211" t="s">
        <v>824</v>
      </c>
      <c r="NA479" s="1"/>
      <c r="NB479" s="1"/>
      <c r="NC479" s="1"/>
      <c r="ND479" s="1"/>
      <c r="NE479" s="283"/>
      <c r="NF479" s="10" t="s">
        <v>1714</v>
      </c>
      <c r="NG479" s="211" t="s">
        <v>835</v>
      </c>
      <c r="NJ479" s="1"/>
      <c r="NK479" s="1"/>
      <c r="NL479" s="1"/>
      <c r="NM479" s="1"/>
      <c r="NN479" s="283"/>
      <c r="NO479" s="10" t="s">
        <v>1715</v>
      </c>
      <c r="NP479" s="211" t="s">
        <v>853</v>
      </c>
      <c r="NS479" s="1"/>
      <c r="NT479" s="1"/>
      <c r="NU479" s="1"/>
      <c r="NV479" s="1"/>
      <c r="NW479" s="283"/>
      <c r="NX479" s="10" t="s">
        <v>1673</v>
      </c>
      <c r="NY479" s="211" t="s">
        <v>859</v>
      </c>
      <c r="OB479" s="1"/>
      <c r="OC479" s="1"/>
      <c r="OD479" s="1"/>
      <c r="OE479" s="1"/>
      <c r="OF479" s="283"/>
      <c r="OG479" s="10" t="s">
        <v>1716</v>
      </c>
      <c r="OH479" s="211" t="s">
        <v>826</v>
      </c>
      <c r="OK479" s="1"/>
      <c r="OL479" s="1"/>
      <c r="OM479" s="1"/>
      <c r="ON479" s="1"/>
      <c r="OO479" s="283"/>
      <c r="OP479" s="10" t="s">
        <v>1717</v>
      </c>
      <c r="OQ479" s="211" t="s">
        <v>805</v>
      </c>
      <c r="OT479" s="1"/>
      <c r="OU479" s="1"/>
      <c r="OV479" s="1"/>
      <c r="OW479" s="1"/>
      <c r="OX479" s="283"/>
      <c r="OY479" s="10" t="s">
        <v>1718</v>
      </c>
      <c r="OZ479" s="211" t="s">
        <v>1828</v>
      </c>
      <c r="PC479" s="1"/>
      <c r="PD479" s="1"/>
      <c r="PE479" s="1"/>
      <c r="PF479" s="1"/>
      <c r="PG479" s="283"/>
      <c r="PH479" s="10" t="s">
        <v>1719</v>
      </c>
      <c r="PI479" s="211" t="s">
        <v>1842</v>
      </c>
      <c r="PL479" s="1"/>
      <c r="PM479" s="1"/>
      <c r="PN479" s="1"/>
      <c r="PO479" s="1"/>
      <c r="PP479" s="283"/>
      <c r="PQ479" s="10" t="s">
        <v>1720</v>
      </c>
      <c r="PR479" s="211" t="s">
        <v>1843</v>
      </c>
      <c r="PU479" s="1"/>
      <c r="PV479" s="1"/>
      <c r="PW479" s="1"/>
      <c r="PX479" s="1"/>
      <c r="PY479" s="283"/>
      <c r="PZ479" s="10" t="s">
        <v>1721</v>
      </c>
      <c r="QA479" s="211" t="s">
        <v>1834</v>
      </c>
      <c r="QD479" s="1"/>
      <c r="QE479" s="1"/>
      <c r="QF479" s="1"/>
      <c r="QG479" s="1"/>
      <c r="QH479" s="283"/>
      <c r="QI479" s="10" t="s">
        <v>1722</v>
      </c>
      <c r="QJ479" s="211" t="s">
        <v>799</v>
      </c>
      <c r="QM479" s="1"/>
      <c r="QN479" s="1"/>
      <c r="QO479" s="1"/>
      <c r="QP479" s="1"/>
      <c r="QQ479" s="283"/>
      <c r="QR479" s="10" t="s">
        <v>1723</v>
      </c>
      <c r="QS479" s="211" t="s">
        <v>1840</v>
      </c>
      <c r="QV479" s="1"/>
      <c r="QW479" s="1"/>
      <c r="QX479" s="1"/>
      <c r="QY479" s="1"/>
      <c r="QZ479" s="283"/>
      <c r="RA479" s="10" t="s">
        <v>1724</v>
      </c>
      <c r="RB479" s="211" t="s">
        <v>1837</v>
      </c>
      <c r="RE479" s="1"/>
      <c r="RF479" s="1"/>
      <c r="RG479" s="1"/>
      <c r="RH479" s="1"/>
      <c r="RI479" s="283"/>
      <c r="RJ479" s="10" t="s">
        <v>1725</v>
      </c>
      <c r="RK479" s="211" t="s">
        <v>1826</v>
      </c>
      <c r="RN479" s="1"/>
      <c r="RO479" s="1"/>
      <c r="RP479" s="1"/>
      <c r="RQ479" s="1"/>
      <c r="RR479" s="283"/>
      <c r="RS479" s="10" t="s">
        <v>1726</v>
      </c>
      <c r="RT479" s="211" t="s">
        <v>1841</v>
      </c>
      <c r="SA479" s="43"/>
      <c r="SB479" s="10" t="s">
        <v>1727</v>
      </c>
      <c r="SC479" s="211" t="s">
        <v>2261</v>
      </c>
      <c r="SJ479" s="43"/>
      <c r="SK479" s="10" t="s">
        <v>1728</v>
      </c>
      <c r="SL479" s="211" t="s">
        <v>1836</v>
      </c>
      <c r="SS479" s="43"/>
      <c r="ST479" s="10" t="s">
        <v>1729</v>
      </c>
      <c r="SU479" s="211" t="s">
        <v>1833</v>
      </c>
      <c r="TB479" s="43"/>
      <c r="TC479" s="10" t="s">
        <v>1800</v>
      </c>
      <c r="TD479" s="211" t="s">
        <v>1835</v>
      </c>
      <c r="TK479" s="43"/>
      <c r="TL479" s="10" t="s">
        <v>1801</v>
      </c>
      <c r="TM479" s="211" t="s">
        <v>1823</v>
      </c>
      <c r="TT479" s="43"/>
      <c r="TU479" s="10" t="s">
        <v>1802</v>
      </c>
      <c r="TV479" s="211" t="s">
        <v>158</v>
      </c>
      <c r="UC479" s="43"/>
      <c r="UD479" s="10" t="s">
        <v>1803</v>
      </c>
      <c r="UE479" s="211" t="s">
        <v>1825</v>
      </c>
      <c r="UL479" s="43"/>
      <c r="UM479" s="10" t="s">
        <v>1804</v>
      </c>
      <c r="UN479" s="211" t="s">
        <v>35</v>
      </c>
      <c r="UU479" s="43"/>
      <c r="UV479" s="10" t="s">
        <v>1805</v>
      </c>
      <c r="UW479" s="211" t="s">
        <v>2223</v>
      </c>
      <c r="VD479" s="43"/>
      <c r="VE479" s="10" t="s">
        <v>1806</v>
      </c>
      <c r="VF479" s="211" t="s">
        <v>29</v>
      </c>
      <c r="VM479" s="43"/>
      <c r="VN479" s="10" t="s">
        <v>1807</v>
      </c>
      <c r="VO479" s="211" t="s">
        <v>2221</v>
      </c>
      <c r="VV479" s="43"/>
      <c r="VW479" s="10" t="s">
        <v>1808</v>
      </c>
      <c r="VX479" s="211" t="s">
        <v>815</v>
      </c>
      <c r="WE479" s="43"/>
      <c r="WF479" s="10" t="s">
        <v>1809</v>
      </c>
      <c r="WG479" s="211" t="s">
        <v>2236</v>
      </c>
      <c r="WN479" s="43"/>
      <c r="WO479" s="10" t="s">
        <v>1810</v>
      </c>
      <c r="WP479" s="211" t="s">
        <v>2224</v>
      </c>
      <c r="WW479" s="43"/>
      <c r="WX479" s="10" t="s">
        <v>1811</v>
      </c>
      <c r="WY479" s="211" t="s">
        <v>2226</v>
      </c>
      <c r="XF479" s="43"/>
      <c r="XG479" s="10" t="s">
        <v>1812</v>
      </c>
      <c r="XH479" s="211" t="s">
        <v>4</v>
      </c>
      <c r="XO479" s="43"/>
      <c r="XP479" s="10" t="s">
        <v>1813</v>
      </c>
      <c r="XQ479" s="211" t="s">
        <v>2225</v>
      </c>
      <c r="XX479" s="43"/>
      <c r="XY479" s="10" t="s">
        <v>1814</v>
      </c>
      <c r="XZ479" s="211" t="s">
        <v>2217</v>
      </c>
      <c r="YG479" s="43"/>
      <c r="YH479" s="10" t="s">
        <v>1815</v>
      </c>
      <c r="YI479" s="211" t="s">
        <v>2222</v>
      </c>
      <c r="YP479" s="43"/>
      <c r="YQ479" s="10" t="s">
        <v>1816</v>
      </c>
      <c r="YR479" s="211" t="s">
        <v>840</v>
      </c>
      <c r="YY479" s="43"/>
      <c r="YZ479" s="10" t="s">
        <v>1817</v>
      </c>
      <c r="ZA479" s="211" t="s">
        <v>2219</v>
      </c>
      <c r="ZH479" s="43"/>
      <c r="ZI479" s="10" t="s">
        <v>1818</v>
      </c>
      <c r="ZJ479" s="211" t="s">
        <v>2218</v>
      </c>
      <c r="ZQ479" s="43"/>
      <c r="ZR479" s="10" t="s">
        <v>1819</v>
      </c>
      <c r="ZS479" s="211" t="s">
        <v>1821</v>
      </c>
      <c r="ZZ479" s="43"/>
      <c r="AAA479" s="10" t="s">
        <v>2198</v>
      </c>
      <c r="AAB479" s="211" t="s">
        <v>1839</v>
      </c>
      <c r="AAI479" s="43"/>
      <c r="AAJ479" s="10" t="s">
        <v>2199</v>
      </c>
      <c r="AAK479" s="211" t="s">
        <v>1832</v>
      </c>
      <c r="AAR479" s="43"/>
      <c r="AAS479" s="10" t="s">
        <v>2200</v>
      </c>
      <c r="AAT479" s="211" t="s">
        <v>1831</v>
      </c>
      <c r="ABA479" s="43"/>
      <c r="ABB479" s="10" t="s">
        <v>2201</v>
      </c>
      <c r="ABC479" s="211" t="s">
        <v>1857</v>
      </c>
      <c r="ABJ479" s="43"/>
      <c r="ABK479" s="10" t="s">
        <v>2202</v>
      </c>
      <c r="ABL479" s="211" t="s">
        <v>2262</v>
      </c>
      <c r="ABT479" s="10" t="s">
        <v>2203</v>
      </c>
      <c r="ABU479" s="211" t="s">
        <v>1829</v>
      </c>
      <c r="ACB479" s="43"/>
      <c r="ACC479" s="10" t="s">
        <v>2204</v>
      </c>
      <c r="ACD479" s="211" t="s">
        <v>855</v>
      </c>
      <c r="ACK479" s="43"/>
      <c r="ACL479" s="10" t="s">
        <v>2205</v>
      </c>
      <c r="ACM479" s="211" t="s">
        <v>164</v>
      </c>
      <c r="ACT479" s="43"/>
      <c r="ACU479" s="10" t="s">
        <v>2206</v>
      </c>
      <c r="ACV479" s="211" t="s">
        <v>2284</v>
      </c>
      <c r="ADC479" s="43"/>
      <c r="ADD479" s="10" t="s">
        <v>2263</v>
      </c>
      <c r="ADE479" s="211" t="s">
        <v>2543</v>
      </c>
      <c r="ADL479" s="43"/>
      <c r="ADM479" s="10" t="s">
        <v>2266</v>
      </c>
      <c r="ADN479" s="211" t="s">
        <v>2255</v>
      </c>
      <c r="ADU479" s="43"/>
      <c r="ADV479" s="10" t="s">
        <v>2268</v>
      </c>
      <c r="ADW479" s="211" t="s">
        <v>2260</v>
      </c>
      <c r="AED479" s="43"/>
      <c r="AEE479" s="10" t="s">
        <v>2269</v>
      </c>
      <c r="AEF479" s="211" t="s">
        <v>2252</v>
      </c>
      <c r="AEM479" s="43"/>
      <c r="AEN479" s="10" t="s">
        <v>2271</v>
      </c>
      <c r="AEO479" s="211" t="s">
        <v>2253</v>
      </c>
      <c r="AEV479" s="43"/>
      <c r="AEW479" s="10" t="s">
        <v>2272</v>
      </c>
      <c r="AEX479" s="211" t="s">
        <v>2256</v>
      </c>
      <c r="AFE479" s="43"/>
      <c r="AFF479" s="10" t="s">
        <v>2274</v>
      </c>
      <c r="AFG479" s="211" t="s">
        <v>2258</v>
      </c>
      <c r="AFN479" s="43"/>
      <c r="AFO479" s="10" t="s">
        <v>2275</v>
      </c>
      <c r="AFP479" s="211" t="s">
        <v>2259</v>
      </c>
      <c r="AFW479" s="43"/>
      <c r="AFX479" s="10" t="s">
        <v>2276</v>
      </c>
      <c r="AFY479" s="211" t="s">
        <v>2254</v>
      </c>
      <c r="AGF479" s="43"/>
      <c r="AGG479" s="10" t="s">
        <v>2278</v>
      </c>
      <c r="AGH479" s="211" t="s">
        <v>2257</v>
      </c>
      <c r="AGO479" s="43"/>
      <c r="AGP479" s="10" t="s">
        <v>2280</v>
      </c>
      <c r="AGQ479" s="211" t="s">
        <v>2281</v>
      </c>
      <c r="AGY479" s="10" t="s">
        <v>2282</v>
      </c>
      <c r="AGZ479" s="211" t="s">
        <v>2283</v>
      </c>
      <c r="AHG479" s="43"/>
      <c r="AHH479" s="10"/>
      <c r="AHI479" s="211"/>
      <c r="AHQ479" s="10"/>
      <c r="AHR479" s="211"/>
      <c r="AHZ479" s="10"/>
      <c r="AIA479" s="211"/>
      <c r="AII479" s="10"/>
      <c r="AIJ479" s="211"/>
    </row>
    <row r="480" spans="1:926" ht="15.75">
      <c r="D480" s="213"/>
      <c r="E480" s="212" t="s">
        <v>56</v>
      </c>
      <c r="F480" s="212" t="s">
        <v>57</v>
      </c>
      <c r="G480" s="212" t="s">
        <v>58</v>
      </c>
      <c r="H480" s="212" t="s">
        <v>59</v>
      </c>
      <c r="I480" s="283"/>
      <c r="M480" s="212"/>
      <c r="N480" s="212" t="s">
        <v>56</v>
      </c>
      <c r="O480" s="212" t="s">
        <v>57</v>
      </c>
      <c r="P480" s="212" t="s">
        <v>58</v>
      </c>
      <c r="Q480" s="212" t="s">
        <v>59</v>
      </c>
      <c r="R480" s="283"/>
      <c r="V480" s="212"/>
      <c r="W480" s="212" t="s">
        <v>56</v>
      </c>
      <c r="X480" s="212" t="s">
        <v>57</v>
      </c>
      <c r="Y480" s="212" t="s">
        <v>58</v>
      </c>
      <c r="Z480" s="212" t="s">
        <v>59</v>
      </c>
      <c r="AA480" s="283"/>
      <c r="AE480" s="212"/>
      <c r="AF480" s="212" t="s">
        <v>56</v>
      </c>
      <c r="AG480" s="212" t="s">
        <v>57</v>
      </c>
      <c r="AH480" s="212" t="s">
        <v>58</v>
      </c>
      <c r="AI480" s="212" t="s">
        <v>59</v>
      </c>
      <c r="AJ480" s="283"/>
      <c r="AN480" s="212"/>
      <c r="AO480" s="212" t="s">
        <v>56</v>
      </c>
      <c r="AP480" s="212" t="s">
        <v>57</v>
      </c>
      <c r="AQ480" s="212" t="s">
        <v>58</v>
      </c>
      <c r="AR480" s="212" t="s">
        <v>59</v>
      </c>
      <c r="AS480" s="283"/>
      <c r="AW480" s="212"/>
      <c r="AX480" s="212" t="s">
        <v>56</v>
      </c>
      <c r="AY480" s="212" t="s">
        <v>57</v>
      </c>
      <c r="AZ480" s="212" t="s">
        <v>58</v>
      </c>
      <c r="BA480" s="212" t="s">
        <v>59</v>
      </c>
      <c r="BB480" s="283"/>
      <c r="BF480" s="212"/>
      <c r="BG480" s="212" t="s">
        <v>56</v>
      </c>
      <c r="BH480" s="212" t="s">
        <v>57</v>
      </c>
      <c r="BI480" s="212" t="s">
        <v>58</v>
      </c>
      <c r="BJ480" s="212" t="s">
        <v>59</v>
      </c>
      <c r="BK480" s="283"/>
      <c r="BO480" s="212"/>
      <c r="BP480" s="212" t="s">
        <v>56</v>
      </c>
      <c r="BQ480" s="212" t="s">
        <v>57</v>
      </c>
      <c r="BR480" s="212" t="s">
        <v>58</v>
      </c>
      <c r="BS480" s="212" t="s">
        <v>59</v>
      </c>
      <c r="BT480" s="283"/>
      <c r="BX480" s="212"/>
      <c r="BY480" s="212" t="s">
        <v>56</v>
      </c>
      <c r="BZ480" s="212" t="s">
        <v>57</v>
      </c>
      <c r="CA480" s="212" t="s">
        <v>58</v>
      </c>
      <c r="CB480" s="212" t="s">
        <v>59</v>
      </c>
      <c r="CC480" s="283"/>
      <c r="CG480" s="212"/>
      <c r="CH480" s="212" t="s">
        <v>56</v>
      </c>
      <c r="CI480" s="212" t="s">
        <v>57</v>
      </c>
      <c r="CJ480" s="212" t="s">
        <v>58</v>
      </c>
      <c r="CK480" s="212" t="s">
        <v>59</v>
      </c>
      <c r="CL480" s="283"/>
      <c r="CP480" s="212"/>
      <c r="CQ480" s="212" t="s">
        <v>56</v>
      </c>
      <c r="CR480" s="212" t="s">
        <v>57</v>
      </c>
      <c r="CS480" s="212" t="s">
        <v>58</v>
      </c>
      <c r="CT480" s="212" t="s">
        <v>59</v>
      </c>
      <c r="CU480" s="283"/>
      <c r="CY480" s="212"/>
      <c r="CZ480" s="212" t="s">
        <v>56</v>
      </c>
      <c r="DA480" s="212" t="s">
        <v>57</v>
      </c>
      <c r="DB480" s="212" t="s">
        <v>58</v>
      </c>
      <c r="DC480" s="212" t="s">
        <v>59</v>
      </c>
      <c r="DD480" s="283"/>
      <c r="DH480" s="212"/>
      <c r="DI480" s="212" t="s">
        <v>56</v>
      </c>
      <c r="DJ480" s="212" t="s">
        <v>57</v>
      </c>
      <c r="DK480" s="212" t="s">
        <v>58</v>
      </c>
      <c r="DL480" s="212" t="s">
        <v>59</v>
      </c>
      <c r="DM480" s="283"/>
      <c r="DQ480" s="212"/>
      <c r="DR480" s="212" t="s">
        <v>56</v>
      </c>
      <c r="DS480" s="212" t="s">
        <v>57</v>
      </c>
      <c r="DT480" s="212" t="s">
        <v>58</v>
      </c>
      <c r="DU480" s="212" t="s">
        <v>59</v>
      </c>
      <c r="DV480" s="283"/>
      <c r="DZ480" s="212"/>
      <c r="EA480" s="212" t="s">
        <v>56</v>
      </c>
      <c r="EB480" s="212" t="s">
        <v>57</v>
      </c>
      <c r="EC480" s="212" t="s">
        <v>58</v>
      </c>
      <c r="ED480" s="212" t="s">
        <v>59</v>
      </c>
      <c r="EE480" s="283"/>
      <c r="EI480" s="212"/>
      <c r="EJ480" s="212" t="s">
        <v>56</v>
      </c>
      <c r="EK480" s="212" t="s">
        <v>57</v>
      </c>
      <c r="EL480" s="212" t="s">
        <v>58</v>
      </c>
      <c r="EM480" s="212" t="s">
        <v>59</v>
      </c>
      <c r="EN480" s="283"/>
      <c r="ER480" s="212"/>
      <c r="ES480" s="212" t="s">
        <v>56</v>
      </c>
      <c r="ET480" s="212" t="s">
        <v>57</v>
      </c>
      <c r="EU480" s="212" t="s">
        <v>58</v>
      </c>
      <c r="EV480" s="212" t="s">
        <v>59</v>
      </c>
      <c r="EW480" s="283"/>
      <c r="FA480" s="212"/>
      <c r="FB480" s="212" t="s">
        <v>56</v>
      </c>
      <c r="FC480" s="212" t="s">
        <v>57</v>
      </c>
      <c r="FD480" s="212" t="s">
        <v>58</v>
      </c>
      <c r="FE480" s="212" t="s">
        <v>59</v>
      </c>
      <c r="FF480" s="283"/>
      <c r="FJ480" s="212"/>
      <c r="FK480" s="212" t="s">
        <v>56</v>
      </c>
      <c r="FL480" s="212" t="s">
        <v>57</v>
      </c>
      <c r="FM480" s="212" t="s">
        <v>58</v>
      </c>
      <c r="FN480" s="212" t="s">
        <v>59</v>
      </c>
      <c r="FO480" s="283"/>
      <c r="FS480" s="212"/>
      <c r="FT480" s="212" t="s">
        <v>56</v>
      </c>
      <c r="FU480" s="212" t="s">
        <v>57</v>
      </c>
      <c r="FV480" s="212" t="s">
        <v>58</v>
      </c>
      <c r="FW480" s="212" t="s">
        <v>59</v>
      </c>
      <c r="FX480" s="283"/>
      <c r="GB480" s="212"/>
      <c r="GC480" s="212" t="s">
        <v>56</v>
      </c>
      <c r="GD480" s="212" t="s">
        <v>57</v>
      </c>
      <c r="GE480" s="212" t="s">
        <v>58</v>
      </c>
      <c r="GF480" s="212" t="s">
        <v>59</v>
      </c>
      <c r="GG480" s="283"/>
      <c r="GK480" s="212"/>
      <c r="GL480" s="212" t="s">
        <v>56</v>
      </c>
      <c r="GM480" s="212" t="s">
        <v>57</v>
      </c>
      <c r="GN480" s="212" t="s">
        <v>58</v>
      </c>
      <c r="GO480" s="212" t="s">
        <v>59</v>
      </c>
      <c r="GP480" s="283"/>
      <c r="GT480" s="212"/>
      <c r="GU480" s="212" t="s">
        <v>56</v>
      </c>
      <c r="GV480" s="212" t="s">
        <v>57</v>
      </c>
      <c r="GW480" s="212" t="s">
        <v>58</v>
      </c>
      <c r="GX480" s="212" t="s">
        <v>59</v>
      </c>
      <c r="GY480" s="283"/>
      <c r="HC480" s="212"/>
      <c r="HD480" s="212" t="s">
        <v>56</v>
      </c>
      <c r="HE480" s="212" t="s">
        <v>57</v>
      </c>
      <c r="HF480" s="212" t="s">
        <v>58</v>
      </c>
      <c r="HG480" s="212" t="s">
        <v>59</v>
      </c>
      <c r="HH480" s="283"/>
      <c r="HL480" s="212"/>
      <c r="HM480" s="212" t="s">
        <v>56</v>
      </c>
      <c r="HN480" s="212" t="s">
        <v>57</v>
      </c>
      <c r="HO480" s="212" t="s">
        <v>58</v>
      </c>
      <c r="HP480" s="212" t="s">
        <v>59</v>
      </c>
      <c r="HQ480" s="283"/>
      <c r="HR480" s="1"/>
      <c r="HU480" s="212"/>
      <c r="HV480" s="212" t="s">
        <v>56</v>
      </c>
      <c r="HW480" s="212" t="s">
        <v>57</v>
      </c>
      <c r="HX480" s="212" t="s">
        <v>58</v>
      </c>
      <c r="HY480" s="212" t="s">
        <v>59</v>
      </c>
      <c r="HZ480" s="283"/>
      <c r="IA480" s="1"/>
      <c r="ID480" s="212"/>
      <c r="IE480" s="212" t="s">
        <v>56</v>
      </c>
      <c r="IF480" s="212" t="s">
        <v>57</v>
      </c>
      <c r="IG480" s="212" t="s">
        <v>58</v>
      </c>
      <c r="IH480" s="212" t="s">
        <v>59</v>
      </c>
      <c r="II480" s="283"/>
      <c r="IJ480" s="1"/>
      <c r="IM480" s="212"/>
      <c r="IN480" s="212" t="s">
        <v>56</v>
      </c>
      <c r="IO480" s="212" t="s">
        <v>57</v>
      </c>
      <c r="IP480" s="212" t="s">
        <v>58</v>
      </c>
      <c r="IQ480" s="212" t="s">
        <v>59</v>
      </c>
      <c r="IR480" s="283"/>
      <c r="IS480" s="1"/>
      <c r="IV480" s="212"/>
      <c r="IW480" s="212" t="s">
        <v>56</v>
      </c>
      <c r="IX480" s="212" t="s">
        <v>57</v>
      </c>
      <c r="IY480" s="212" t="s">
        <v>58</v>
      </c>
      <c r="IZ480" s="212" t="s">
        <v>59</v>
      </c>
      <c r="JA480" s="283"/>
      <c r="JB480" s="1"/>
      <c r="JE480" s="212"/>
      <c r="JF480" s="212" t="s">
        <v>56</v>
      </c>
      <c r="JG480" s="212" t="s">
        <v>57</v>
      </c>
      <c r="JH480" s="212" t="s">
        <v>58</v>
      </c>
      <c r="JI480" s="212" t="s">
        <v>59</v>
      </c>
      <c r="JJ480" s="283"/>
      <c r="JK480" s="1"/>
      <c r="JN480" s="212"/>
      <c r="JO480" s="212" t="s">
        <v>56</v>
      </c>
      <c r="JP480" s="212" t="s">
        <v>57</v>
      </c>
      <c r="JQ480" s="212" t="s">
        <v>58</v>
      </c>
      <c r="JR480" s="212" t="s">
        <v>59</v>
      </c>
      <c r="JS480" s="283"/>
      <c r="JT480" s="1"/>
      <c r="JW480" s="212"/>
      <c r="JX480" s="212" t="s">
        <v>56</v>
      </c>
      <c r="JY480" s="212" t="s">
        <v>57</v>
      </c>
      <c r="JZ480" s="212" t="s">
        <v>58</v>
      </c>
      <c r="KA480" s="212" t="s">
        <v>59</v>
      </c>
      <c r="KB480" s="283"/>
      <c r="KC480" s="1"/>
      <c r="KD480" s="288"/>
      <c r="KF480" s="212"/>
      <c r="KG480" s="212" t="s">
        <v>56</v>
      </c>
      <c r="KH480" s="212" t="s">
        <v>57</v>
      </c>
      <c r="KI480" s="212" t="s">
        <v>58</v>
      </c>
      <c r="KJ480" s="212" t="s">
        <v>59</v>
      </c>
      <c r="KK480" s="283"/>
      <c r="KL480" s="1"/>
      <c r="KO480" s="212"/>
      <c r="KP480" s="212" t="s">
        <v>56</v>
      </c>
      <c r="KQ480" s="212" t="s">
        <v>57</v>
      </c>
      <c r="KR480" s="212" t="s">
        <v>58</v>
      </c>
      <c r="KS480" s="212" t="s">
        <v>59</v>
      </c>
      <c r="KT480" s="283"/>
      <c r="KU480" s="1"/>
      <c r="KX480" s="212"/>
      <c r="KY480" s="212" t="s">
        <v>56</v>
      </c>
      <c r="KZ480" s="212" t="s">
        <v>57</v>
      </c>
      <c r="LA480" s="212" t="s">
        <v>58</v>
      </c>
      <c r="LB480" s="212" t="s">
        <v>59</v>
      </c>
      <c r="LC480" s="283"/>
      <c r="LD480" s="1"/>
      <c r="LG480" s="212"/>
      <c r="LH480" s="212" t="s">
        <v>56</v>
      </c>
      <c r="LI480" s="212" t="s">
        <v>57</v>
      </c>
      <c r="LJ480" s="212" t="s">
        <v>58</v>
      </c>
      <c r="LK480" s="212" t="s">
        <v>59</v>
      </c>
      <c r="LL480" s="283"/>
      <c r="LM480" s="1"/>
      <c r="LP480" s="212"/>
      <c r="LQ480" s="212" t="s">
        <v>56</v>
      </c>
      <c r="LR480" s="212" t="s">
        <v>57</v>
      </c>
      <c r="LS480" s="212" t="s">
        <v>58</v>
      </c>
      <c r="LT480" s="212" t="s">
        <v>59</v>
      </c>
      <c r="LU480" s="283"/>
      <c r="LV480" s="1"/>
      <c r="LW480" s="293"/>
      <c r="LY480" s="212"/>
      <c r="LZ480" s="212" t="s">
        <v>56</v>
      </c>
      <c r="MA480" s="212" t="s">
        <v>57</v>
      </c>
      <c r="MB480" s="212" t="s">
        <v>58</v>
      </c>
      <c r="MC480" s="212" t="s">
        <v>59</v>
      </c>
      <c r="MD480" s="283"/>
      <c r="ME480" s="1"/>
      <c r="MH480" s="212"/>
      <c r="MI480" s="212" t="s">
        <v>56</v>
      </c>
      <c r="MJ480" s="212" t="s">
        <v>57</v>
      </c>
      <c r="MK480" s="212" t="s">
        <v>58</v>
      </c>
      <c r="ML480" s="212" t="s">
        <v>59</v>
      </c>
      <c r="MM480" s="283"/>
      <c r="MN480" s="1"/>
      <c r="MQ480" s="212"/>
      <c r="MR480" s="212" t="s">
        <v>56</v>
      </c>
      <c r="MS480" s="212" t="s">
        <v>57</v>
      </c>
      <c r="MT480" s="212" t="s">
        <v>58</v>
      </c>
      <c r="MU480" s="212" t="s">
        <v>59</v>
      </c>
      <c r="MV480" s="283"/>
      <c r="MW480" s="1"/>
      <c r="MZ480" s="212"/>
      <c r="NA480" s="212" t="s">
        <v>56</v>
      </c>
      <c r="NB480" s="212" t="s">
        <v>57</v>
      </c>
      <c r="NC480" s="212" t="s">
        <v>58</v>
      </c>
      <c r="ND480" s="212" t="s">
        <v>59</v>
      </c>
      <c r="NE480" s="283"/>
      <c r="NF480" s="1"/>
      <c r="NI480" s="212"/>
      <c r="NJ480" s="212" t="s">
        <v>56</v>
      </c>
      <c r="NK480" s="212" t="s">
        <v>57</v>
      </c>
      <c r="NL480" s="212" t="s">
        <v>58</v>
      </c>
      <c r="NM480" s="212" t="s">
        <v>59</v>
      </c>
      <c r="NN480" s="283"/>
      <c r="NO480" s="1"/>
      <c r="NR480" s="212"/>
      <c r="NS480" s="212" t="s">
        <v>56</v>
      </c>
      <c r="NT480" s="212" t="s">
        <v>57</v>
      </c>
      <c r="NU480" s="212" t="s">
        <v>58</v>
      </c>
      <c r="NV480" s="212" t="s">
        <v>59</v>
      </c>
      <c r="NW480" s="283"/>
      <c r="NX480" s="1"/>
      <c r="OA480" s="212"/>
      <c r="OB480" s="212" t="s">
        <v>56</v>
      </c>
      <c r="OC480" s="212" t="s">
        <v>57</v>
      </c>
      <c r="OD480" s="212" t="s">
        <v>58</v>
      </c>
      <c r="OE480" s="212" t="s">
        <v>59</v>
      </c>
      <c r="OF480" s="283"/>
      <c r="OG480" s="1"/>
      <c r="OJ480" s="212"/>
      <c r="OK480" s="212" t="s">
        <v>56</v>
      </c>
      <c r="OL480" s="212" t="s">
        <v>57</v>
      </c>
      <c r="OM480" s="212" t="s">
        <v>58</v>
      </c>
      <c r="ON480" s="212" t="s">
        <v>59</v>
      </c>
      <c r="OO480" s="283"/>
      <c r="OP480" s="1"/>
      <c r="OS480" s="212"/>
      <c r="OT480" s="212" t="s">
        <v>56</v>
      </c>
      <c r="OU480" s="212" t="s">
        <v>57</v>
      </c>
      <c r="OV480" s="212" t="s">
        <v>58</v>
      </c>
      <c r="OW480" s="212" t="s">
        <v>59</v>
      </c>
      <c r="OX480" s="283"/>
      <c r="OY480" s="1"/>
      <c r="PB480" s="212"/>
      <c r="PC480" s="212" t="s">
        <v>56</v>
      </c>
      <c r="PD480" s="212" t="s">
        <v>57</v>
      </c>
      <c r="PE480" s="212" t="s">
        <v>58</v>
      </c>
      <c r="PF480" s="212" t="s">
        <v>59</v>
      </c>
      <c r="PG480" s="283"/>
      <c r="PH480" s="1"/>
      <c r="PK480" s="212"/>
      <c r="PL480" s="212" t="s">
        <v>56</v>
      </c>
      <c r="PM480" s="212" t="s">
        <v>57</v>
      </c>
      <c r="PN480" s="212" t="s">
        <v>58</v>
      </c>
      <c r="PO480" s="212" t="s">
        <v>59</v>
      </c>
      <c r="PP480" s="283"/>
      <c r="PQ480" s="1"/>
      <c r="PT480" s="212"/>
      <c r="PU480" s="212" t="s">
        <v>56</v>
      </c>
      <c r="PV480" s="212" t="s">
        <v>57</v>
      </c>
      <c r="PW480" s="212" t="s">
        <v>58</v>
      </c>
      <c r="PX480" s="212" t="s">
        <v>59</v>
      </c>
      <c r="PY480" s="283"/>
      <c r="PZ480" s="1"/>
      <c r="QC480" s="212"/>
      <c r="QD480" s="212" t="s">
        <v>56</v>
      </c>
      <c r="QE480" s="212" t="s">
        <v>57</v>
      </c>
      <c r="QF480" s="212" t="s">
        <v>58</v>
      </c>
      <c r="QG480" s="212" t="s">
        <v>59</v>
      </c>
      <c r="QH480" s="283"/>
      <c r="QI480" s="1"/>
      <c r="QL480" s="212"/>
      <c r="QM480" s="212" t="s">
        <v>56</v>
      </c>
      <c r="QN480" s="212" t="s">
        <v>57</v>
      </c>
      <c r="QO480" s="212" t="s">
        <v>58</v>
      </c>
      <c r="QP480" s="212" t="s">
        <v>59</v>
      </c>
      <c r="QQ480" s="283"/>
      <c r="QR480" s="1"/>
      <c r="QU480" s="212"/>
      <c r="QV480" s="212" t="s">
        <v>56</v>
      </c>
      <c r="QW480" s="212" t="s">
        <v>57</v>
      </c>
      <c r="QX480" s="212" t="s">
        <v>58</v>
      </c>
      <c r="QY480" s="212" t="s">
        <v>59</v>
      </c>
      <c r="QZ480" s="283"/>
      <c r="RA480" s="1"/>
      <c r="RD480" s="212"/>
      <c r="RE480" s="212" t="s">
        <v>56</v>
      </c>
      <c r="RF480" s="212" t="s">
        <v>57</v>
      </c>
      <c r="RG480" s="212" t="s">
        <v>58</v>
      </c>
      <c r="RH480" s="212" t="s">
        <v>59</v>
      </c>
      <c r="RI480" s="283"/>
      <c r="RJ480" s="1"/>
      <c r="RM480" s="212"/>
      <c r="RN480" s="212" t="s">
        <v>56</v>
      </c>
      <c r="RO480" s="212" t="s">
        <v>57</v>
      </c>
      <c r="RP480" s="212" t="s">
        <v>58</v>
      </c>
      <c r="RQ480" s="212" t="s">
        <v>59</v>
      </c>
      <c r="RR480" s="283"/>
      <c r="RS480" s="2"/>
      <c r="RW480" s="212" t="s">
        <v>56</v>
      </c>
      <c r="RX480" s="212" t="s">
        <v>57</v>
      </c>
      <c r="RY480" s="212" t="s">
        <v>58</v>
      </c>
      <c r="RZ480" s="212" t="s">
        <v>59</v>
      </c>
      <c r="SA480" s="43"/>
      <c r="SB480" s="2"/>
      <c r="SF480" s="212" t="s">
        <v>56</v>
      </c>
      <c r="SG480" s="212" t="s">
        <v>57</v>
      </c>
      <c r="SH480" s="212" t="s">
        <v>58</v>
      </c>
      <c r="SI480" s="212" t="s">
        <v>59</v>
      </c>
      <c r="SJ480" s="43"/>
      <c r="SK480" s="2"/>
      <c r="SO480" s="212" t="s">
        <v>56</v>
      </c>
      <c r="SP480" s="212" t="s">
        <v>57</v>
      </c>
      <c r="SQ480" s="212" t="s">
        <v>58</v>
      </c>
      <c r="SR480" s="212" t="s">
        <v>59</v>
      </c>
      <c r="SS480" s="43"/>
      <c r="ST480" s="2"/>
      <c r="SX480" s="212" t="s">
        <v>56</v>
      </c>
      <c r="SY480" s="212" t="s">
        <v>57</v>
      </c>
      <c r="SZ480" s="212" t="s">
        <v>58</v>
      </c>
      <c r="TA480" s="212" t="s">
        <v>59</v>
      </c>
      <c r="TB480" s="43"/>
      <c r="TC480" s="2"/>
      <c r="TG480" s="212" t="s">
        <v>56</v>
      </c>
      <c r="TH480" s="212" t="s">
        <v>57</v>
      </c>
      <c r="TI480" s="212" t="s">
        <v>58</v>
      </c>
      <c r="TJ480" s="212" t="s">
        <v>59</v>
      </c>
      <c r="TK480" s="43"/>
      <c r="TL480" s="2"/>
      <c r="TP480" s="212" t="s">
        <v>56</v>
      </c>
      <c r="TQ480" s="212" t="s">
        <v>57</v>
      </c>
      <c r="TR480" s="212" t="s">
        <v>58</v>
      </c>
      <c r="TS480" s="212" t="s">
        <v>59</v>
      </c>
      <c r="TT480" s="43"/>
      <c r="TU480" s="2"/>
      <c r="TY480" s="212" t="s">
        <v>56</v>
      </c>
      <c r="TZ480" s="212" t="s">
        <v>57</v>
      </c>
      <c r="UA480" s="212" t="s">
        <v>58</v>
      </c>
      <c r="UB480" s="212" t="s">
        <v>59</v>
      </c>
      <c r="UC480" s="43"/>
      <c r="UD480" s="2"/>
      <c r="UH480" s="212" t="s">
        <v>56</v>
      </c>
      <c r="UI480" s="212" t="s">
        <v>57</v>
      </c>
      <c r="UJ480" s="212" t="s">
        <v>58</v>
      </c>
      <c r="UK480" s="212" t="s">
        <v>59</v>
      </c>
      <c r="UL480" s="43"/>
      <c r="UM480" s="2"/>
      <c r="UQ480" s="212" t="s">
        <v>56</v>
      </c>
      <c r="UR480" s="212" t="s">
        <v>57</v>
      </c>
      <c r="US480" s="212" t="s">
        <v>58</v>
      </c>
      <c r="UT480" s="212" t="s">
        <v>59</v>
      </c>
      <c r="UU480" s="43"/>
      <c r="UV480" s="2"/>
      <c r="UZ480" s="212" t="s">
        <v>56</v>
      </c>
      <c r="VA480" s="212" t="s">
        <v>57</v>
      </c>
      <c r="VB480" s="212" t="s">
        <v>58</v>
      </c>
      <c r="VC480" s="212" t="s">
        <v>59</v>
      </c>
      <c r="VD480" s="43"/>
      <c r="VE480" s="2"/>
      <c r="VI480" s="212" t="s">
        <v>56</v>
      </c>
      <c r="VJ480" s="212" t="s">
        <v>57</v>
      </c>
      <c r="VK480" s="212" t="s">
        <v>58</v>
      </c>
      <c r="VL480" s="212" t="s">
        <v>59</v>
      </c>
      <c r="VM480" s="43"/>
      <c r="VN480" s="2"/>
      <c r="VR480" s="212" t="s">
        <v>56</v>
      </c>
      <c r="VS480" s="212" t="s">
        <v>57</v>
      </c>
      <c r="VT480" s="212" t="s">
        <v>58</v>
      </c>
      <c r="VU480" s="212" t="s">
        <v>59</v>
      </c>
      <c r="VV480" s="43"/>
      <c r="VW480" s="2"/>
      <c r="WA480" s="212" t="s">
        <v>56</v>
      </c>
      <c r="WB480" s="212" t="s">
        <v>57</v>
      </c>
      <c r="WC480" s="212" t="s">
        <v>58</v>
      </c>
      <c r="WD480" s="212" t="s">
        <v>59</v>
      </c>
      <c r="WE480" s="43"/>
      <c r="WF480" s="2"/>
      <c r="WJ480" s="212" t="s">
        <v>56</v>
      </c>
      <c r="WK480" s="212" t="s">
        <v>57</v>
      </c>
      <c r="WL480" s="212" t="s">
        <v>58</v>
      </c>
      <c r="WM480" s="212" t="s">
        <v>59</v>
      </c>
      <c r="WN480" s="43"/>
      <c r="WO480" s="2"/>
      <c r="WS480" s="212" t="s">
        <v>56</v>
      </c>
      <c r="WT480" s="212" t="s">
        <v>57</v>
      </c>
      <c r="WU480" s="212" t="s">
        <v>58</v>
      </c>
      <c r="WV480" s="212" t="s">
        <v>59</v>
      </c>
      <c r="WW480" s="43"/>
      <c r="WX480" s="2"/>
      <c r="XB480" s="212" t="s">
        <v>56</v>
      </c>
      <c r="XC480" s="212" t="s">
        <v>57</v>
      </c>
      <c r="XD480" s="212" t="s">
        <v>58</v>
      </c>
      <c r="XE480" s="212" t="s">
        <v>59</v>
      </c>
      <c r="XF480" s="43"/>
      <c r="XG480" s="2"/>
      <c r="XK480" s="212" t="s">
        <v>56</v>
      </c>
      <c r="XL480" s="212" t="s">
        <v>57</v>
      </c>
      <c r="XM480" s="212" t="s">
        <v>58</v>
      </c>
      <c r="XN480" s="212" t="s">
        <v>59</v>
      </c>
      <c r="XO480" s="43"/>
      <c r="XP480" s="2"/>
      <c r="XT480" s="212" t="s">
        <v>56</v>
      </c>
      <c r="XU480" s="212" t="s">
        <v>57</v>
      </c>
      <c r="XV480" s="212" t="s">
        <v>58</v>
      </c>
      <c r="XW480" s="212" t="s">
        <v>59</v>
      </c>
      <c r="XX480" s="43"/>
      <c r="XY480" s="2"/>
      <c r="YC480" s="212" t="s">
        <v>56</v>
      </c>
      <c r="YD480" s="212" t="s">
        <v>57</v>
      </c>
      <c r="YE480" s="212" t="s">
        <v>58</v>
      </c>
      <c r="YF480" s="212" t="s">
        <v>59</v>
      </c>
      <c r="YG480" s="43"/>
      <c r="YH480" s="2"/>
      <c r="YL480" s="212" t="s">
        <v>56</v>
      </c>
      <c r="YM480" s="212" t="s">
        <v>57</v>
      </c>
      <c r="YN480" s="212" t="s">
        <v>58</v>
      </c>
      <c r="YO480" s="212" t="s">
        <v>59</v>
      </c>
      <c r="YP480" s="43"/>
      <c r="YQ480" s="2"/>
      <c r="YU480" s="212" t="s">
        <v>56</v>
      </c>
      <c r="YV480" s="212" t="s">
        <v>57</v>
      </c>
      <c r="YW480" s="212" t="s">
        <v>58</v>
      </c>
      <c r="YX480" s="212" t="s">
        <v>59</v>
      </c>
      <c r="YY480" s="43"/>
      <c r="YZ480" s="2"/>
      <c r="ZD480" s="212" t="s">
        <v>56</v>
      </c>
      <c r="ZE480" s="212" t="s">
        <v>57</v>
      </c>
      <c r="ZF480" s="212" t="s">
        <v>58</v>
      </c>
      <c r="ZG480" s="212" t="s">
        <v>59</v>
      </c>
      <c r="ZH480" s="43"/>
      <c r="ZI480" s="2"/>
      <c r="ZM480" s="212" t="s">
        <v>56</v>
      </c>
      <c r="ZN480" s="212" t="s">
        <v>57</v>
      </c>
      <c r="ZO480" s="212" t="s">
        <v>58</v>
      </c>
      <c r="ZP480" s="212" t="s">
        <v>59</v>
      </c>
      <c r="ZQ480" s="43"/>
      <c r="ZR480" s="2"/>
      <c r="ZV480" s="212" t="s">
        <v>56</v>
      </c>
      <c r="ZW480" s="212" t="s">
        <v>57</v>
      </c>
      <c r="ZX480" s="212" t="s">
        <v>58</v>
      </c>
      <c r="ZY480" s="212" t="s">
        <v>59</v>
      </c>
      <c r="ZZ480" s="43"/>
      <c r="AAA480" s="2"/>
      <c r="AAE480" s="212" t="s">
        <v>56</v>
      </c>
      <c r="AAF480" s="212" t="s">
        <v>57</v>
      </c>
      <c r="AAG480" s="212" t="s">
        <v>58</v>
      </c>
      <c r="AAH480" s="212" t="s">
        <v>59</v>
      </c>
      <c r="AAI480" s="43"/>
      <c r="AAJ480" s="2"/>
      <c r="AAN480" s="212" t="s">
        <v>56</v>
      </c>
      <c r="AAO480" s="212" t="s">
        <v>57</v>
      </c>
      <c r="AAP480" s="212" t="s">
        <v>58</v>
      </c>
      <c r="AAQ480" s="212" t="s">
        <v>59</v>
      </c>
      <c r="AAR480" s="43"/>
      <c r="AAS480" s="2"/>
      <c r="AAW480" s="212" t="s">
        <v>56</v>
      </c>
      <c r="AAX480" s="212" t="s">
        <v>57</v>
      </c>
      <c r="AAY480" s="212" t="s">
        <v>58</v>
      </c>
      <c r="AAZ480" s="212" t="s">
        <v>59</v>
      </c>
      <c r="ABA480" s="43"/>
      <c r="ABB480" s="2"/>
      <c r="ABF480" s="212" t="s">
        <v>56</v>
      </c>
      <c r="ABG480" s="212" t="s">
        <v>57</v>
      </c>
      <c r="ABH480" s="212" t="s">
        <v>58</v>
      </c>
      <c r="ABI480" s="212" t="s">
        <v>59</v>
      </c>
      <c r="ABJ480" s="43"/>
      <c r="ABK480" s="2"/>
      <c r="ABO480" s="212" t="s">
        <v>56</v>
      </c>
      <c r="ABP480" s="212" t="s">
        <v>57</v>
      </c>
      <c r="ABQ480" s="212" t="s">
        <v>58</v>
      </c>
      <c r="ABR480" s="212" t="s">
        <v>59</v>
      </c>
      <c r="ABS480" s="43"/>
      <c r="ABT480" s="2"/>
      <c r="ABX480" s="212" t="s">
        <v>56</v>
      </c>
      <c r="ABY480" s="212" t="s">
        <v>57</v>
      </c>
      <c r="ABZ480" s="212" t="s">
        <v>58</v>
      </c>
      <c r="ACA480" s="212" t="s">
        <v>59</v>
      </c>
      <c r="ACB480" s="43"/>
      <c r="ACC480" s="2"/>
      <c r="ACG480" s="212" t="s">
        <v>56</v>
      </c>
      <c r="ACH480" s="212" t="s">
        <v>57</v>
      </c>
      <c r="ACI480" s="212" t="s">
        <v>58</v>
      </c>
      <c r="ACJ480" s="212" t="s">
        <v>59</v>
      </c>
      <c r="ACK480" s="43"/>
      <c r="ACL480" s="2"/>
      <c r="ACP480" s="212" t="s">
        <v>56</v>
      </c>
      <c r="ACQ480" s="212" t="s">
        <v>57</v>
      </c>
      <c r="ACR480" s="212" t="s">
        <v>58</v>
      </c>
      <c r="ACS480" s="212" t="s">
        <v>59</v>
      </c>
      <c r="ACT480" s="43"/>
      <c r="ACU480" s="2"/>
      <c r="ACY480" s="212" t="s">
        <v>56</v>
      </c>
      <c r="ACZ480" s="212" t="s">
        <v>57</v>
      </c>
      <c r="ADA480" s="212" t="s">
        <v>58</v>
      </c>
      <c r="ADB480" s="212" t="s">
        <v>59</v>
      </c>
      <c r="ADC480" s="43"/>
      <c r="ADD480" s="2"/>
      <c r="ADH480" s="212" t="s">
        <v>56</v>
      </c>
      <c r="ADI480" s="212" t="s">
        <v>57</v>
      </c>
      <c r="ADJ480" s="212" t="s">
        <v>58</v>
      </c>
      <c r="ADK480" s="212" t="s">
        <v>59</v>
      </c>
      <c r="ADL480" s="43"/>
      <c r="ADM480" s="2"/>
      <c r="ADQ480" s="212" t="s">
        <v>56</v>
      </c>
      <c r="ADR480" s="212" t="s">
        <v>57</v>
      </c>
      <c r="ADS480" s="212" t="s">
        <v>58</v>
      </c>
      <c r="ADT480" s="212" t="s">
        <v>59</v>
      </c>
      <c r="ADU480" s="43"/>
      <c r="ADV480" s="2"/>
      <c r="ADZ480" s="212" t="s">
        <v>56</v>
      </c>
      <c r="AEA480" s="212" t="s">
        <v>57</v>
      </c>
      <c r="AEB480" s="212" t="s">
        <v>58</v>
      </c>
      <c r="AEC480" s="212" t="s">
        <v>59</v>
      </c>
      <c r="AED480" s="43"/>
      <c r="AEE480" s="2"/>
      <c r="AEI480" s="212" t="s">
        <v>56</v>
      </c>
      <c r="AEJ480" s="212" t="s">
        <v>57</v>
      </c>
      <c r="AEK480" s="212" t="s">
        <v>58</v>
      </c>
      <c r="AEL480" s="212" t="s">
        <v>59</v>
      </c>
      <c r="AEM480" s="43"/>
      <c r="AEN480" s="2"/>
      <c r="AER480" s="212" t="s">
        <v>56</v>
      </c>
      <c r="AES480" s="212" t="s">
        <v>57</v>
      </c>
      <c r="AET480" s="212" t="s">
        <v>58</v>
      </c>
      <c r="AEU480" s="212" t="s">
        <v>59</v>
      </c>
      <c r="AEV480" s="43"/>
      <c r="AEW480" s="2"/>
      <c r="AFA480" s="212" t="s">
        <v>56</v>
      </c>
      <c r="AFB480" s="212" t="s">
        <v>57</v>
      </c>
      <c r="AFC480" s="212" t="s">
        <v>58</v>
      </c>
      <c r="AFD480" s="212" t="s">
        <v>59</v>
      </c>
      <c r="AFE480" s="43"/>
      <c r="AFF480" s="2"/>
      <c r="AFJ480" s="212" t="s">
        <v>56</v>
      </c>
      <c r="AFK480" s="212" t="s">
        <v>57</v>
      </c>
      <c r="AFL480" s="212" t="s">
        <v>58</v>
      </c>
      <c r="AFM480" s="212" t="s">
        <v>59</v>
      </c>
      <c r="AFN480" s="43"/>
      <c r="AFO480" s="2"/>
      <c r="AFS480" s="212" t="s">
        <v>56</v>
      </c>
      <c r="AFT480" s="212" t="s">
        <v>57</v>
      </c>
      <c r="AFU480" s="212" t="s">
        <v>58</v>
      </c>
      <c r="AFV480" s="212" t="s">
        <v>59</v>
      </c>
      <c r="AFW480" s="43"/>
      <c r="AFX480" s="2"/>
      <c r="AGB480" s="212" t="s">
        <v>56</v>
      </c>
      <c r="AGC480" s="212" t="s">
        <v>57</v>
      </c>
      <c r="AGD480" s="212" t="s">
        <v>58</v>
      </c>
      <c r="AGE480" s="212" t="s">
        <v>59</v>
      </c>
      <c r="AGF480" s="43"/>
      <c r="AGG480" s="2"/>
      <c r="AGK480" s="212" t="s">
        <v>56</v>
      </c>
      <c r="AGL480" s="212" t="s">
        <v>57</v>
      </c>
      <c r="AGM480" s="212" t="s">
        <v>58</v>
      </c>
      <c r="AGN480" s="212" t="s">
        <v>59</v>
      </c>
      <c r="AGO480" s="43"/>
      <c r="AGP480" s="2"/>
      <c r="AGT480" s="212" t="s">
        <v>56</v>
      </c>
      <c r="AGU480" s="212" t="s">
        <v>57</v>
      </c>
      <c r="AGV480" s="212" t="s">
        <v>58</v>
      </c>
      <c r="AGW480" s="212" t="s">
        <v>59</v>
      </c>
      <c r="AGX480" s="43"/>
      <c r="AGY480" s="2"/>
      <c r="AHC480" s="212" t="s">
        <v>56</v>
      </c>
      <c r="AHD480" s="212" t="s">
        <v>57</v>
      </c>
      <c r="AHE480" s="212" t="s">
        <v>58</v>
      </c>
      <c r="AHF480" s="212" t="s">
        <v>59</v>
      </c>
      <c r="AHG480" s="43"/>
      <c r="AHH480" s="2"/>
      <c r="AHL480" s="212"/>
      <c r="AHM480" s="212"/>
      <c r="AHN480" s="212"/>
      <c r="AHO480" s="212"/>
      <c r="AHQ480" s="2"/>
      <c r="AHU480" s="212"/>
      <c r="AHV480" s="212"/>
      <c r="AHW480" s="212"/>
      <c r="AHX480" s="212"/>
      <c r="AHZ480" s="2"/>
      <c r="AID480" s="212"/>
      <c r="AIE480" s="212"/>
      <c r="AIF480" s="212"/>
      <c r="AIG480" s="212"/>
      <c r="AII480" s="2"/>
      <c r="AIM480" s="212"/>
      <c r="AIN480" s="212"/>
      <c r="AIO480" s="212"/>
      <c r="AIP480" s="212"/>
    </row>
    <row r="481" spans="1:926" s="14" customFormat="1" ht="15">
      <c r="A481" s="213" t="s">
        <v>60</v>
      </c>
      <c r="B481" s="293" t="s">
        <v>605</v>
      </c>
      <c r="D481" s="304">
        <f>IF(C481="Kopman",1.1,1)</f>
        <v>1</v>
      </c>
      <c r="E481" s="214">
        <f>VLOOKUP(B481,$A$563:$F$2330,6,FALSE)</f>
        <v>2012</v>
      </c>
      <c r="F481" s="213" t="s">
        <v>61</v>
      </c>
      <c r="G481" s="10">
        <f>E481*1.5*D481</f>
        <v>3018</v>
      </c>
      <c r="H481" s="10"/>
      <c r="I481" s="284"/>
      <c r="J481" s="213" t="s">
        <v>60</v>
      </c>
      <c r="K481" s="306" t="s">
        <v>605</v>
      </c>
      <c r="M481" s="304">
        <f>IF(L481="Kopman",1.1,1)</f>
        <v>1</v>
      </c>
      <c r="N481" s="214">
        <f>VLOOKUP(K481,$A$563:$F$2330,6,FALSE)</f>
        <v>2012</v>
      </c>
      <c r="O481" s="213" t="s">
        <v>61</v>
      </c>
      <c r="P481" s="10">
        <f>N481*1.5*M481</f>
        <v>3018</v>
      </c>
      <c r="Q481" s="10"/>
      <c r="R481" s="284"/>
      <c r="S481" s="213" t="s">
        <v>60</v>
      </c>
      <c r="T481" s="306" t="s">
        <v>605</v>
      </c>
      <c r="V481" s="304">
        <f>IF(U481="Kopman",1.1,1)</f>
        <v>1</v>
      </c>
      <c r="W481" s="214">
        <f>VLOOKUP(T481,$A$563:$F$2330,6,FALSE)</f>
        <v>2012</v>
      </c>
      <c r="X481" s="213" t="s">
        <v>61</v>
      </c>
      <c r="Y481" s="10">
        <f>W481*1.5*V481</f>
        <v>3018</v>
      </c>
      <c r="Z481" s="10"/>
      <c r="AA481" s="284"/>
      <c r="AB481" s="213" t="s">
        <v>60</v>
      </c>
      <c r="AC481" s="306" t="s">
        <v>605</v>
      </c>
      <c r="AE481" s="304">
        <f>IF(AD481="Kopman",1.1,1)</f>
        <v>1</v>
      </c>
      <c r="AF481" s="214">
        <f>VLOOKUP(AC481,$A$563:$F$2330,6,FALSE)</f>
        <v>2012</v>
      </c>
      <c r="AG481" s="213" t="s">
        <v>61</v>
      </c>
      <c r="AH481" s="10">
        <f>AF481*1.5*AE481</f>
        <v>3018</v>
      </c>
      <c r="AI481" s="10"/>
      <c r="AJ481" s="284"/>
      <c r="AK481" s="213" t="s">
        <v>60</v>
      </c>
      <c r="AL481" s="293" t="s">
        <v>605</v>
      </c>
      <c r="AN481" s="304">
        <f>IF(AM481="Kopman",1.1,1)</f>
        <v>1</v>
      </c>
      <c r="AO481" s="214">
        <f>VLOOKUP(AL481,$A$563:$F$2330,6,FALSE)</f>
        <v>2012</v>
      </c>
      <c r="AP481" s="213" t="s">
        <v>61</v>
      </c>
      <c r="AQ481" s="10">
        <f>AO481*1.5*AN481</f>
        <v>3018</v>
      </c>
      <c r="AR481" s="10"/>
      <c r="AS481" s="284"/>
      <c r="AT481" s="213" t="s">
        <v>60</v>
      </c>
      <c r="AU481" s="306" t="s">
        <v>605</v>
      </c>
      <c r="AW481" s="304">
        <f>IF(AV481="Kopman",1.1,1)</f>
        <v>1</v>
      </c>
      <c r="AX481" s="214">
        <f>VLOOKUP(AU481,$A$563:$F$2330,6,FALSE)</f>
        <v>2012</v>
      </c>
      <c r="AY481" s="213" t="s">
        <v>61</v>
      </c>
      <c r="AZ481" s="10">
        <f>AX481*1.5*AW481</f>
        <v>3018</v>
      </c>
      <c r="BA481" s="10"/>
      <c r="BB481" s="284"/>
      <c r="BC481" s="213" t="s">
        <v>60</v>
      </c>
      <c r="BD481" s="306" t="s">
        <v>605</v>
      </c>
      <c r="BF481" s="304">
        <f>IF(BE481="Kopman",1.1,1)</f>
        <v>1</v>
      </c>
      <c r="BG481" s="214">
        <f>VLOOKUP(BD481,$A$563:$F$2330,6,FALSE)</f>
        <v>2012</v>
      </c>
      <c r="BH481" s="213" t="s">
        <v>61</v>
      </c>
      <c r="BI481" s="10">
        <f>BG481*1.5*BF481</f>
        <v>3018</v>
      </c>
      <c r="BJ481" s="10"/>
      <c r="BK481" s="284"/>
      <c r="BL481" s="213" t="s">
        <v>60</v>
      </c>
      <c r="BM481" s="306" t="s">
        <v>605</v>
      </c>
      <c r="BO481" s="304">
        <f>IF(BN481="Kopman",1.1,1)</f>
        <v>1</v>
      </c>
      <c r="BP481" s="214">
        <f>VLOOKUP(BM481,$A$563:$F$2330,6,FALSE)</f>
        <v>2012</v>
      </c>
      <c r="BQ481" s="213" t="s">
        <v>61</v>
      </c>
      <c r="BR481" s="10">
        <f>BP481*1.5*BO481</f>
        <v>3018</v>
      </c>
      <c r="BS481" s="10"/>
      <c r="BT481" s="284"/>
      <c r="BU481" s="213" t="s">
        <v>60</v>
      </c>
      <c r="BV481" s="306" t="s">
        <v>605</v>
      </c>
      <c r="BX481" s="304">
        <f>IF(BW481="Kopman",1.1,1)</f>
        <v>1</v>
      </c>
      <c r="BY481" s="214">
        <f>VLOOKUP(BV481,$A$563:$F$2330,6,FALSE)</f>
        <v>2012</v>
      </c>
      <c r="BZ481" s="213" t="s">
        <v>61</v>
      </c>
      <c r="CA481" s="10">
        <f>BY481*1.5*BX481</f>
        <v>3018</v>
      </c>
      <c r="CB481" s="10"/>
      <c r="CC481" s="284"/>
      <c r="CD481" s="213" t="s">
        <v>60</v>
      </c>
      <c r="CE481" s="306" t="s">
        <v>605</v>
      </c>
      <c r="CG481" s="304">
        <f>IF(CF481="Kopman",1.1,1)</f>
        <v>1</v>
      </c>
      <c r="CH481" s="214">
        <f>VLOOKUP(CE481,$A$563:$F$2330,6,FALSE)</f>
        <v>2012</v>
      </c>
      <c r="CI481" s="213" t="s">
        <v>61</v>
      </c>
      <c r="CJ481" s="10">
        <f>CH481*1.5*CG481</f>
        <v>3018</v>
      </c>
      <c r="CK481" s="10"/>
      <c r="CL481" s="284"/>
      <c r="CM481" s="213" t="s">
        <v>60</v>
      </c>
      <c r="CN481" s="306" t="s">
        <v>490</v>
      </c>
      <c r="CO481" s="14" t="s">
        <v>2248</v>
      </c>
      <c r="CP481" s="304">
        <f>IF(CO481="Kopman",1.1,1)</f>
        <v>1.1000000000000001</v>
      </c>
      <c r="CQ481" s="214">
        <f>VLOOKUP(CN481,$A$563:$F$2330,6,FALSE)</f>
        <v>1559</v>
      </c>
      <c r="CR481" s="213" t="s">
        <v>61</v>
      </c>
      <c r="CS481" s="10">
        <f>CQ481*1.5*CP481</f>
        <v>2572.3500000000004</v>
      </c>
      <c r="CT481" s="10"/>
      <c r="CU481" s="284"/>
      <c r="CV481" s="213" t="s">
        <v>60</v>
      </c>
      <c r="CW481" s="306" t="s">
        <v>605</v>
      </c>
      <c r="CY481" s="304">
        <f>IF(CX481="Kopman",1.1,1)</f>
        <v>1</v>
      </c>
      <c r="CZ481" s="214">
        <f>VLOOKUP(CW481,$A$563:$F$2330,6,FALSE)</f>
        <v>2012</v>
      </c>
      <c r="DA481" s="213" t="s">
        <v>61</v>
      </c>
      <c r="DB481" s="10">
        <f>CZ481*1.5*CY481</f>
        <v>3018</v>
      </c>
      <c r="DC481" s="10"/>
      <c r="DD481" s="284"/>
      <c r="DE481" s="213" t="s">
        <v>60</v>
      </c>
      <c r="DF481" s="306" t="s">
        <v>605</v>
      </c>
      <c r="DH481" s="304">
        <f>IF(DG481="Kopman",1.1,1)</f>
        <v>1</v>
      </c>
      <c r="DI481" s="214">
        <f>VLOOKUP(DF481,$A$563:$F$2330,6,FALSE)</f>
        <v>2012</v>
      </c>
      <c r="DJ481" s="213" t="s">
        <v>61</v>
      </c>
      <c r="DK481" s="10">
        <f>DI481*1.5*DH481</f>
        <v>3018</v>
      </c>
      <c r="DL481" s="10"/>
      <c r="DM481" s="284"/>
      <c r="DN481" s="213" t="s">
        <v>60</v>
      </c>
      <c r="DO481" s="306" t="s">
        <v>605</v>
      </c>
      <c r="DQ481" s="304">
        <f>IF(DP481="Kopman",1.1,1)</f>
        <v>1</v>
      </c>
      <c r="DR481" s="214">
        <f>VLOOKUP(DO481,$A$563:$F$2330,6,FALSE)</f>
        <v>2012</v>
      </c>
      <c r="DS481" s="213" t="s">
        <v>61</v>
      </c>
      <c r="DT481" s="10">
        <f>DR481*1.5*DQ481</f>
        <v>3018</v>
      </c>
      <c r="DU481" s="10"/>
      <c r="DV481" s="284"/>
      <c r="DW481" s="213" t="s">
        <v>60</v>
      </c>
      <c r="DX481" s="297" t="s">
        <v>186</v>
      </c>
      <c r="DZ481" s="304">
        <f>IF(DY481="Kopman",1.1,1)</f>
        <v>1</v>
      </c>
      <c r="EA481" s="214" t="e">
        <f>VLOOKUP(DX481,$A$563:$F$2330,6,FALSE)</f>
        <v>#N/A</v>
      </c>
      <c r="EB481" s="213" t="s">
        <v>61</v>
      </c>
      <c r="EC481" s="10" t="e">
        <f>EA481*1.5*DZ481</f>
        <v>#N/A</v>
      </c>
      <c r="ED481" s="10"/>
      <c r="EE481" s="284"/>
      <c r="EF481" s="213" t="s">
        <v>60</v>
      </c>
      <c r="EG481" s="306" t="s">
        <v>490</v>
      </c>
      <c r="EI481" s="304">
        <f>IF(EH481="Kopman",1.1,1)</f>
        <v>1</v>
      </c>
      <c r="EJ481" s="214">
        <f>VLOOKUP(EG481,$A$563:$F$2330,6,FALSE)</f>
        <v>1559</v>
      </c>
      <c r="EK481" s="213" t="s">
        <v>61</v>
      </c>
      <c r="EL481" s="10">
        <f>EJ481*1.5*EI481</f>
        <v>2338.5</v>
      </c>
      <c r="EM481" s="10"/>
      <c r="EN481" s="284"/>
      <c r="EO481" s="213" t="s">
        <v>60</v>
      </c>
      <c r="EP481" s="306" t="s">
        <v>605</v>
      </c>
      <c r="ER481" s="304">
        <f>IF(EQ481="Kopman",1.1,1)</f>
        <v>1</v>
      </c>
      <c r="ES481" s="214">
        <f>VLOOKUP(EP481,$A$563:$F$2330,6,FALSE)</f>
        <v>2012</v>
      </c>
      <c r="ET481" s="213" t="s">
        <v>61</v>
      </c>
      <c r="EU481" s="10">
        <f>ES481*1.5*ER481</f>
        <v>3018</v>
      </c>
      <c r="EV481" s="10"/>
      <c r="EW481" s="284"/>
      <c r="EX481" s="213" t="s">
        <v>60</v>
      </c>
      <c r="EY481" s="297" t="s">
        <v>186</v>
      </c>
      <c r="FA481" s="304">
        <f>IF(EZ481="Kopman",1.1,1)</f>
        <v>1</v>
      </c>
      <c r="FB481" s="214" t="e">
        <f>VLOOKUP(EY481,$A$563:$F$2330,6,FALSE)</f>
        <v>#N/A</v>
      </c>
      <c r="FC481" s="213" t="s">
        <v>61</v>
      </c>
      <c r="FD481" s="10" t="e">
        <f>FB481*1.5*FA481</f>
        <v>#N/A</v>
      </c>
      <c r="FE481" s="10"/>
      <c r="FF481" s="284"/>
      <c r="FG481" s="213" t="s">
        <v>60</v>
      </c>
      <c r="FH481" s="306" t="s">
        <v>490</v>
      </c>
      <c r="FJ481" s="304">
        <f>IF(FI481="Kopman",1.1,1)</f>
        <v>1</v>
      </c>
      <c r="FK481" s="214">
        <f>VLOOKUP(FH481,$A$563:$F$2330,6,FALSE)</f>
        <v>1559</v>
      </c>
      <c r="FL481" s="213" t="s">
        <v>61</v>
      </c>
      <c r="FM481" s="10">
        <f>FK481*1.5*FJ481</f>
        <v>2338.5</v>
      </c>
      <c r="FN481" s="10"/>
      <c r="FO481" s="284"/>
      <c r="FP481" s="213" t="s">
        <v>60</v>
      </c>
      <c r="FQ481" s="293" t="s">
        <v>605</v>
      </c>
      <c r="FS481" s="304">
        <f>IF(FR481="Kopman",1.1,1)</f>
        <v>1</v>
      </c>
      <c r="FT481" s="214">
        <f>VLOOKUP(FQ481,$A$563:$F$2330,6,FALSE)</f>
        <v>2012</v>
      </c>
      <c r="FU481" s="213" t="s">
        <v>61</v>
      </c>
      <c r="FV481" s="10">
        <f>FT481*1.5*FS481</f>
        <v>3018</v>
      </c>
      <c r="FW481" s="10"/>
      <c r="FX481" s="284"/>
      <c r="FY481" s="213" t="s">
        <v>60</v>
      </c>
      <c r="FZ481" s="293" t="s">
        <v>605</v>
      </c>
      <c r="GA481" s="14" t="s">
        <v>2248</v>
      </c>
      <c r="GB481" s="304">
        <f>IF(GA481="Kopman",1.1,1)</f>
        <v>1.1000000000000001</v>
      </c>
      <c r="GC481" s="214">
        <f>VLOOKUP(FZ481,$A$563:$F$2330,6,FALSE)</f>
        <v>2012</v>
      </c>
      <c r="GD481" s="213" t="s">
        <v>61</v>
      </c>
      <c r="GE481" s="10">
        <f>GC481*1.5*GB481</f>
        <v>3319.8</v>
      </c>
      <c r="GF481" s="10"/>
      <c r="GG481" s="284"/>
      <c r="GH481" s="213" t="s">
        <v>60</v>
      </c>
      <c r="GI481" s="306" t="s">
        <v>605</v>
      </c>
      <c r="GK481" s="304">
        <f>IF(GJ481="Kopman",1.1,1)</f>
        <v>1</v>
      </c>
      <c r="GL481" s="214">
        <f>VLOOKUP(GI481,$A$563:$F$2330,6,FALSE)</f>
        <v>2012</v>
      </c>
      <c r="GM481" s="213" t="s">
        <v>61</v>
      </c>
      <c r="GN481" s="10">
        <f>GL481*1.5*GK481</f>
        <v>3018</v>
      </c>
      <c r="GO481" s="10"/>
      <c r="GP481" s="284"/>
      <c r="GQ481" s="213" t="s">
        <v>60</v>
      </c>
      <c r="GR481" s="306" t="s">
        <v>605</v>
      </c>
      <c r="GT481" s="304">
        <f>IF(GS481="Kopman",1.1,1)</f>
        <v>1</v>
      </c>
      <c r="GU481" s="214">
        <f>VLOOKUP(GR481,$A$563:$F$2330,6,FALSE)</f>
        <v>2012</v>
      </c>
      <c r="GV481" s="213" t="s">
        <v>61</v>
      </c>
      <c r="GW481" s="10">
        <f>GU481*1.5</f>
        <v>3018</v>
      </c>
      <c r="GX481" s="10"/>
      <c r="GY481" s="284"/>
      <c r="GZ481" s="213" t="s">
        <v>60</v>
      </c>
      <c r="HA481" s="306" t="s">
        <v>605</v>
      </c>
      <c r="HC481" s="304">
        <f>IF(HB481="Kopman",1.1,1)</f>
        <v>1</v>
      </c>
      <c r="HD481" s="214">
        <f>VLOOKUP(HA481,$A$563:$F$2330,6,FALSE)</f>
        <v>2012</v>
      </c>
      <c r="HE481" s="213" t="s">
        <v>61</v>
      </c>
      <c r="HF481" s="10">
        <f>HD481*1.5*HC481</f>
        <v>3018</v>
      </c>
      <c r="HG481" s="10"/>
      <c r="HH481" s="284"/>
      <c r="HI481" s="213" t="s">
        <v>60</v>
      </c>
      <c r="HJ481" s="306" t="s">
        <v>605</v>
      </c>
      <c r="HL481" s="304">
        <f>IF(HK481="Kopman",1.1,1)</f>
        <v>1</v>
      </c>
      <c r="HM481" s="214">
        <f>VLOOKUP(HJ481,$A$563:$F$2330,6,FALSE)</f>
        <v>2012</v>
      </c>
      <c r="HN481" s="213" t="s">
        <v>61</v>
      </c>
      <c r="HO481" s="10">
        <f>HM481*1.5</f>
        <v>3018</v>
      </c>
      <c r="HP481" s="10"/>
      <c r="HQ481" s="284"/>
      <c r="HR481" s="213" t="s">
        <v>60</v>
      </c>
      <c r="HS481" s="293" t="s">
        <v>605</v>
      </c>
      <c r="HT481" s="14" t="s">
        <v>2248</v>
      </c>
      <c r="HU481" s="304">
        <f>IF(HT481="Kopman",1.1,1)</f>
        <v>1.1000000000000001</v>
      </c>
      <c r="HV481" s="214">
        <f>VLOOKUP(HS481,$A$563:$F$2330,6,FALSE)</f>
        <v>2012</v>
      </c>
      <c r="HW481" s="213" t="s">
        <v>61</v>
      </c>
      <c r="HX481" s="10">
        <f>HV481*1.5*HU481</f>
        <v>3319.8</v>
      </c>
      <c r="HY481" s="10"/>
      <c r="HZ481" s="284"/>
      <c r="IA481" s="213" t="s">
        <v>60</v>
      </c>
      <c r="IB481" s="306" t="s">
        <v>424</v>
      </c>
      <c r="ID481" s="304">
        <f>IF(IC481="Kopman",1.1,1)</f>
        <v>1</v>
      </c>
      <c r="IE481" s="214">
        <f>VLOOKUP(IB481,$A$563:$F$2330,6,FALSE)</f>
        <v>217</v>
      </c>
      <c r="IF481" s="213" t="s">
        <v>61</v>
      </c>
      <c r="IG481" s="10">
        <f>IE481*1.5</f>
        <v>325.5</v>
      </c>
      <c r="IH481" s="10"/>
      <c r="II481" s="284"/>
      <c r="IJ481" s="213" t="s">
        <v>60</v>
      </c>
      <c r="IK481" s="306" t="s">
        <v>605</v>
      </c>
      <c r="IM481" s="304">
        <f>IF(IL481="Kopman",1.1,1)</f>
        <v>1</v>
      </c>
      <c r="IN481" s="214">
        <f>VLOOKUP(IK481,$A$563:$F$2330,6,FALSE)</f>
        <v>2012</v>
      </c>
      <c r="IO481" s="213" t="s">
        <v>61</v>
      </c>
      <c r="IP481" s="10">
        <f>IN481*1.5*IM481</f>
        <v>3018</v>
      </c>
      <c r="IQ481" s="10"/>
      <c r="IR481" s="284"/>
      <c r="IS481" s="213" t="s">
        <v>60</v>
      </c>
      <c r="IT481" s="306" t="s">
        <v>605</v>
      </c>
      <c r="IV481" s="304">
        <f>IF(IU481="Kopman",1.1,1)</f>
        <v>1</v>
      </c>
      <c r="IW481" s="214">
        <f>VLOOKUP(IT481,$A$563:$F$2330,6,FALSE)</f>
        <v>2012</v>
      </c>
      <c r="IX481" s="213" t="s">
        <v>61</v>
      </c>
      <c r="IY481" s="10">
        <f>IW481*1.5*IV481</f>
        <v>3018</v>
      </c>
      <c r="IZ481" s="10"/>
      <c r="JA481" s="284"/>
      <c r="JB481" s="213" t="s">
        <v>60</v>
      </c>
      <c r="JC481" s="306" t="s">
        <v>605</v>
      </c>
      <c r="JD481" s="14" t="s">
        <v>2248</v>
      </c>
      <c r="JE481" s="304">
        <f>IF(JD481="Kopman",1.1,1)</f>
        <v>1.1000000000000001</v>
      </c>
      <c r="JF481" s="214">
        <f>VLOOKUP(JC481,$A$563:$F$2330,6,FALSE)</f>
        <v>2012</v>
      </c>
      <c r="JG481" s="213" t="s">
        <v>61</v>
      </c>
      <c r="JH481" s="10">
        <f>JF481*1.5*JE481</f>
        <v>3319.8</v>
      </c>
      <c r="JI481" s="10"/>
      <c r="JJ481" s="284"/>
      <c r="JK481" s="213" t="s">
        <v>60</v>
      </c>
      <c r="JL481" s="306" t="s">
        <v>605</v>
      </c>
      <c r="JN481" s="304">
        <f>IF(JM481="Kopman",1.1,1)</f>
        <v>1</v>
      </c>
      <c r="JO481" s="214">
        <f>VLOOKUP(JL481,$A$563:$F$2330,6,FALSE)</f>
        <v>2012</v>
      </c>
      <c r="JP481" s="213" t="s">
        <v>61</v>
      </c>
      <c r="JQ481" s="10">
        <f>JO481*1.5*JN481</f>
        <v>3018</v>
      </c>
      <c r="JR481" s="10"/>
      <c r="JS481" s="284"/>
      <c r="JT481" s="213" t="s">
        <v>60</v>
      </c>
      <c r="JU481" s="306" t="s">
        <v>605</v>
      </c>
      <c r="JW481" s="304">
        <f>IF(JV481="Kopman",1.1,1)</f>
        <v>1</v>
      </c>
      <c r="JX481" s="214">
        <f>VLOOKUP(JU481,$A$563:$F$2330,6,FALSE)</f>
        <v>2012</v>
      </c>
      <c r="JY481" s="213" t="s">
        <v>61</v>
      </c>
      <c r="JZ481" s="10">
        <f>JX481*1.5*JW481</f>
        <v>3018</v>
      </c>
      <c r="KA481" s="10"/>
      <c r="KB481" s="284"/>
      <c r="KC481" s="213" t="s">
        <v>60</v>
      </c>
      <c r="KD481" s="306" t="s">
        <v>605</v>
      </c>
      <c r="KE481" s="14" t="s">
        <v>2248</v>
      </c>
      <c r="KF481" s="304">
        <f>IF(KE481="Kopman",1.1,1)</f>
        <v>1.1000000000000001</v>
      </c>
      <c r="KG481" s="214">
        <f>VLOOKUP(KD481,$A$563:$F$2330,6,FALSE)</f>
        <v>2012</v>
      </c>
      <c r="KH481" s="213" t="s">
        <v>61</v>
      </c>
      <c r="KI481" s="10">
        <f>KG481*1.5*KF481</f>
        <v>3319.8</v>
      </c>
      <c r="KJ481" s="10"/>
      <c r="KK481" s="284"/>
      <c r="KL481" s="213" t="s">
        <v>60</v>
      </c>
      <c r="KM481" s="306" t="s">
        <v>433</v>
      </c>
      <c r="KO481" s="304">
        <f>IF(KN481="Kopman",1.1,1)</f>
        <v>1</v>
      </c>
      <c r="KP481" s="214">
        <f>VLOOKUP(KM481,$A$563:$F$2330,6,FALSE)</f>
        <v>479</v>
      </c>
      <c r="KQ481" s="213" t="s">
        <v>61</v>
      </c>
      <c r="KR481" s="10">
        <f>KP481*1.5</f>
        <v>718.5</v>
      </c>
      <c r="KS481" s="10"/>
      <c r="KT481" s="284"/>
      <c r="KU481" s="213" t="s">
        <v>60</v>
      </c>
      <c r="KV481" s="306" t="s">
        <v>605</v>
      </c>
      <c r="KW481" s="14" t="s">
        <v>2248</v>
      </c>
      <c r="KX481" s="304">
        <f>IF(KW481="Kopman",1.1,1)</f>
        <v>1.1000000000000001</v>
      </c>
      <c r="KY481" s="214">
        <f>VLOOKUP(KV481,$A$563:$F$2330,6,FALSE)</f>
        <v>2012</v>
      </c>
      <c r="KZ481" s="213" t="s">
        <v>61</v>
      </c>
      <c r="LA481" s="10">
        <f>KY481*1.5*KX481</f>
        <v>3319.8</v>
      </c>
      <c r="LB481" s="10"/>
      <c r="LC481" s="284"/>
      <c r="LD481" s="213" t="s">
        <v>60</v>
      </c>
      <c r="LE481" s="306" t="s">
        <v>490</v>
      </c>
      <c r="LF481" s="14" t="s">
        <v>2248</v>
      </c>
      <c r="LG481" s="304">
        <f>IF(LF481="Kopman",1.1,1)</f>
        <v>1.1000000000000001</v>
      </c>
      <c r="LH481" s="214">
        <f>VLOOKUP(LE481,$A$563:$F$2330,6,FALSE)</f>
        <v>1559</v>
      </c>
      <c r="LI481" s="213" t="s">
        <v>61</v>
      </c>
      <c r="LJ481" s="10">
        <f>LH481*1.5*LG481</f>
        <v>2572.3500000000004</v>
      </c>
      <c r="LK481" s="10"/>
      <c r="LL481" s="284"/>
      <c r="LM481" s="213" t="s">
        <v>60</v>
      </c>
      <c r="LN481" s="306" t="s">
        <v>433</v>
      </c>
      <c r="LP481" s="304">
        <f>IF(LO481="Kopman",1.1,1)</f>
        <v>1</v>
      </c>
      <c r="LQ481" s="214">
        <f>VLOOKUP(LN481,$A$563:$F$2330,6,FALSE)</f>
        <v>479</v>
      </c>
      <c r="LR481" s="213" t="s">
        <v>61</v>
      </c>
      <c r="LS481" s="10">
        <f>LQ481*1.5*LP481</f>
        <v>718.5</v>
      </c>
      <c r="LT481" s="10"/>
      <c r="LU481" s="284"/>
      <c r="LV481" s="213" t="s">
        <v>60</v>
      </c>
      <c r="LW481" s="306" t="s">
        <v>433</v>
      </c>
      <c r="LX481" s="14" t="s">
        <v>2248</v>
      </c>
      <c r="LY481" s="304">
        <f>IF(LX481="Kopman",1.1,1)</f>
        <v>1.1000000000000001</v>
      </c>
      <c r="LZ481" s="214">
        <f>VLOOKUP(LW481,$A$563:$F$2330,6,FALSE)</f>
        <v>479</v>
      </c>
      <c r="MA481" s="213" t="s">
        <v>61</v>
      </c>
      <c r="MB481" s="10">
        <f>LZ481*1.5*LY481</f>
        <v>790.35</v>
      </c>
      <c r="MC481" s="10"/>
      <c r="MD481" s="284"/>
      <c r="ME481" s="213" t="s">
        <v>60</v>
      </c>
      <c r="MF481" s="308" t="s">
        <v>490</v>
      </c>
      <c r="MH481" s="304">
        <f>IF(MG481="Kopman",1.1,1)</f>
        <v>1</v>
      </c>
      <c r="MI481" s="214">
        <f>VLOOKUP(MF481,$A$563:$F$2330,6,FALSE)</f>
        <v>1559</v>
      </c>
      <c r="MJ481" s="213" t="s">
        <v>61</v>
      </c>
      <c r="MK481" s="10">
        <f>MI481*1.5*MH481</f>
        <v>2338.5</v>
      </c>
      <c r="ML481" s="10"/>
      <c r="MM481" s="284"/>
      <c r="MN481" s="213" t="s">
        <v>60</v>
      </c>
      <c r="MO481" s="306" t="s">
        <v>605</v>
      </c>
      <c r="MQ481" s="304">
        <f>IF(MP481="Kopman",1.1,1)</f>
        <v>1</v>
      </c>
      <c r="MR481" s="214">
        <f>VLOOKUP(MO481,$A$563:$F$2330,6,FALSE)</f>
        <v>2012</v>
      </c>
      <c r="MS481" s="213" t="s">
        <v>61</v>
      </c>
      <c r="MT481" s="10">
        <f>MR481*1.5*MQ481</f>
        <v>3018</v>
      </c>
      <c r="MU481" s="10"/>
      <c r="MV481" s="284"/>
      <c r="MW481" s="213" t="s">
        <v>60</v>
      </c>
      <c r="MX481" s="306" t="s">
        <v>490</v>
      </c>
      <c r="MZ481" s="304">
        <f>IF(MY481="Kopman",1.1,1)</f>
        <v>1</v>
      </c>
      <c r="NA481" s="214">
        <f>VLOOKUP(MX481,$A$563:$F$2330,6,FALSE)</f>
        <v>1559</v>
      </c>
      <c r="NB481" s="213" t="s">
        <v>61</v>
      </c>
      <c r="NC481" s="10">
        <f>NA481*1.5*MZ481</f>
        <v>2338.5</v>
      </c>
      <c r="ND481" s="10"/>
      <c r="NE481" s="284"/>
      <c r="NF481" s="213" t="s">
        <v>60</v>
      </c>
      <c r="NG481" s="306" t="s">
        <v>429</v>
      </c>
      <c r="NI481" s="304">
        <f>IF(NH481="Kopman",1.1,1)</f>
        <v>1</v>
      </c>
      <c r="NJ481" s="214">
        <f>VLOOKUP(NG481,$A$563:$F$2330,6,FALSE)</f>
        <v>0</v>
      </c>
      <c r="NK481" s="213" t="s">
        <v>61</v>
      </c>
      <c r="NL481" s="10">
        <f>NJ481*1.5*NI481</f>
        <v>0</v>
      </c>
      <c r="NM481" s="10"/>
      <c r="NN481" s="284"/>
      <c r="NO481" s="213" t="s">
        <v>60</v>
      </c>
      <c r="NP481" s="306" t="s">
        <v>605</v>
      </c>
      <c r="NQ481" s="14" t="s">
        <v>2248</v>
      </c>
      <c r="NR481" s="304">
        <f>IF(NQ481="Kopman",1.1,1)</f>
        <v>1.1000000000000001</v>
      </c>
      <c r="NS481" s="214">
        <f>VLOOKUP(NP481,$A$563:$F$2330,6,FALSE)</f>
        <v>2012</v>
      </c>
      <c r="NT481" s="213" t="s">
        <v>61</v>
      </c>
      <c r="NU481" s="10">
        <f>NS481*1.5*NR481</f>
        <v>3319.8</v>
      </c>
      <c r="NV481" s="10"/>
      <c r="NW481" s="284"/>
      <c r="NX481" s="213" t="s">
        <v>60</v>
      </c>
      <c r="NY481" s="293" t="s">
        <v>490</v>
      </c>
      <c r="NZ481" s="14" t="s">
        <v>2248</v>
      </c>
      <c r="OA481" s="304">
        <f>IF(NZ481="Kopman",1.1,1)</f>
        <v>1.1000000000000001</v>
      </c>
      <c r="OB481" s="214">
        <f>VLOOKUP(NY481,$A$563:$F$2330,6,FALSE)</f>
        <v>1559</v>
      </c>
      <c r="OC481" s="213" t="s">
        <v>61</v>
      </c>
      <c r="OD481" s="10">
        <f>OB481*1.5</f>
        <v>2338.5</v>
      </c>
      <c r="OE481" s="10"/>
      <c r="OF481" s="284"/>
      <c r="OG481" s="213" t="s">
        <v>60</v>
      </c>
      <c r="OH481" s="306" t="s">
        <v>605</v>
      </c>
      <c r="OI481" s="14" t="s">
        <v>2248</v>
      </c>
      <c r="OJ481" s="304">
        <f>IF(OI481="Kopman",1.1,1)</f>
        <v>1.1000000000000001</v>
      </c>
      <c r="OK481" s="214">
        <f>VLOOKUP(OH481,$A$563:$F$2330,6,FALSE)</f>
        <v>2012</v>
      </c>
      <c r="OL481" s="213" t="s">
        <v>61</v>
      </c>
      <c r="OM481" s="10">
        <f>OK481*1.5*OJ481</f>
        <v>3319.8</v>
      </c>
      <c r="ON481" s="10"/>
      <c r="OO481" s="284"/>
      <c r="OP481" s="213" t="s">
        <v>60</v>
      </c>
      <c r="OQ481" s="293" t="s">
        <v>490</v>
      </c>
      <c r="OS481" s="304">
        <f>IF(OR481="Kopman",1.1,1)</f>
        <v>1</v>
      </c>
      <c r="OT481" s="214">
        <f>VLOOKUP(OQ481,$A$563:$F$2330,6,FALSE)</f>
        <v>1559</v>
      </c>
      <c r="OU481" s="213" t="s">
        <v>61</v>
      </c>
      <c r="OV481" s="10">
        <f>OT481*1.5*OS481</f>
        <v>2338.5</v>
      </c>
      <c r="OW481" s="10"/>
      <c r="OX481" s="284"/>
      <c r="OY481" s="213" t="s">
        <v>60</v>
      </c>
      <c r="OZ481" s="306" t="s">
        <v>605</v>
      </c>
      <c r="PB481" s="304">
        <f>IF(PA481="Kopman",1.1,1)</f>
        <v>1</v>
      </c>
      <c r="PC481" s="214">
        <f>VLOOKUP(OZ481,$A$563:$F$2330,6,FALSE)</f>
        <v>2012</v>
      </c>
      <c r="PD481" s="213" t="s">
        <v>61</v>
      </c>
      <c r="PE481" s="10">
        <f>PC481*1.5*PB481</f>
        <v>3018</v>
      </c>
      <c r="PF481" s="10"/>
      <c r="PG481" s="284"/>
      <c r="PH481" s="213" t="s">
        <v>60</v>
      </c>
      <c r="PI481" s="306" t="s">
        <v>605</v>
      </c>
      <c r="PK481" s="304">
        <f>IF(PJ481="Kopman",1.1,1)</f>
        <v>1</v>
      </c>
      <c r="PL481" s="214">
        <f>VLOOKUP(PI481,$A$563:$F$2330,6,FALSE)</f>
        <v>2012</v>
      </c>
      <c r="PM481" s="213" t="s">
        <v>61</v>
      </c>
      <c r="PN481" s="10">
        <f>PL481*1.5*PK481</f>
        <v>3018</v>
      </c>
      <c r="PO481" s="10"/>
      <c r="PP481" s="284"/>
      <c r="PQ481" s="213" t="s">
        <v>60</v>
      </c>
      <c r="PR481" s="293" t="s">
        <v>605</v>
      </c>
      <c r="PT481" s="304">
        <f>IF(PS481="Kopman",1.1,1)</f>
        <v>1</v>
      </c>
      <c r="PU481" s="214">
        <f>VLOOKUP(PR481,$A$563:$F$2330,6,FALSE)</f>
        <v>2012</v>
      </c>
      <c r="PV481" s="213" t="s">
        <v>61</v>
      </c>
      <c r="PW481" s="10">
        <f>PU481*1.5*PT481</f>
        <v>3018</v>
      </c>
      <c r="PX481" s="10"/>
      <c r="PY481" s="284"/>
      <c r="PZ481" s="213" t="s">
        <v>60</v>
      </c>
      <c r="QA481" s="306" t="s">
        <v>605</v>
      </c>
      <c r="QC481" s="304">
        <f>IF(QB481="Kopman",1.1,1)</f>
        <v>1</v>
      </c>
      <c r="QD481" s="214">
        <f>VLOOKUP(QA481,$A$563:$F$2330,6,FALSE)</f>
        <v>2012</v>
      </c>
      <c r="QE481" s="213" t="s">
        <v>61</v>
      </c>
      <c r="QF481" s="10">
        <f>QD481*1.5*QC481</f>
        <v>3018</v>
      </c>
      <c r="QG481" s="10"/>
      <c r="QH481" s="284"/>
      <c r="QI481" s="213" t="s">
        <v>60</v>
      </c>
      <c r="QJ481" s="293" t="s">
        <v>490</v>
      </c>
      <c r="QK481" s="14" t="s">
        <v>2248</v>
      </c>
      <c r="QL481" s="304">
        <f>IF(QK481="Kopman",1.1,1)</f>
        <v>1.1000000000000001</v>
      </c>
      <c r="QM481" s="214">
        <f>VLOOKUP(QJ481,$A$563:$F$2330,6,FALSE)</f>
        <v>1559</v>
      </c>
      <c r="QN481" s="213" t="s">
        <v>61</v>
      </c>
      <c r="QO481" s="10">
        <f>QM481*1.5*QL481</f>
        <v>2572.3500000000004</v>
      </c>
      <c r="QP481" s="10"/>
      <c r="QQ481" s="284"/>
      <c r="QR481" s="213" t="s">
        <v>60</v>
      </c>
      <c r="QS481" s="306" t="s">
        <v>433</v>
      </c>
      <c r="QU481" s="304">
        <f>IF(QT481="Kopman",1.1,1)</f>
        <v>1</v>
      </c>
      <c r="QV481" s="214">
        <f>VLOOKUP(QS481,$A$563:$F$2330,6,FALSE)</f>
        <v>479</v>
      </c>
      <c r="QW481" s="213" t="s">
        <v>61</v>
      </c>
      <c r="QX481" s="10">
        <f>QV481*1.5*QU481</f>
        <v>718.5</v>
      </c>
      <c r="QY481" s="10"/>
      <c r="QZ481" s="284"/>
      <c r="RA481" s="213" t="s">
        <v>60</v>
      </c>
      <c r="RB481" s="293" t="s">
        <v>605</v>
      </c>
      <c r="RC481" s="14" t="s">
        <v>2248</v>
      </c>
      <c r="RD481" s="304">
        <f>IF(RC481="Kopman",1.1,1)</f>
        <v>1.1000000000000001</v>
      </c>
      <c r="RE481" s="214">
        <f>VLOOKUP(RB481,$A$563:$F$2330,6,FALSE)</f>
        <v>2012</v>
      </c>
      <c r="RF481" s="213" t="s">
        <v>61</v>
      </c>
      <c r="RG481" s="10">
        <f>RE481*1.5*RD481</f>
        <v>3319.8</v>
      </c>
      <c r="RH481" s="10"/>
      <c r="RI481" s="284"/>
      <c r="RJ481" s="213" t="s">
        <v>60</v>
      </c>
      <c r="RK481" s="297" t="s">
        <v>186</v>
      </c>
      <c r="RN481" s="214" t="e">
        <f>VLOOKUP(RK481,$A$563:$F$2330,6,FALSE)</f>
        <v>#N/A</v>
      </c>
      <c r="RO481" s="213" t="s">
        <v>61</v>
      </c>
      <c r="RP481" s="10" t="e">
        <f>RN481*1.5</f>
        <v>#N/A</v>
      </c>
      <c r="RQ481" s="10"/>
      <c r="RR481" s="284"/>
      <c r="RS481" s="213" t="s">
        <v>60</v>
      </c>
      <c r="RT481" s="306" t="s">
        <v>605</v>
      </c>
      <c r="RU481" s="14" t="s">
        <v>2248</v>
      </c>
      <c r="RV481" s="304">
        <f>IF(RU481="Kopman",1.1,1)</f>
        <v>1.1000000000000001</v>
      </c>
      <c r="RW481" s="214">
        <f>VLOOKUP(RT481,$A$563:$F$2330,6,FALSE)</f>
        <v>2012</v>
      </c>
      <c r="RX481" s="213" t="s">
        <v>61</v>
      </c>
      <c r="RY481" s="10">
        <f>RW481*1.5*RV481</f>
        <v>3319.8</v>
      </c>
      <c r="RZ481" s="10"/>
      <c r="SA481" s="290"/>
      <c r="SB481" s="213" t="s">
        <v>60</v>
      </c>
      <c r="SC481" s="306" t="s">
        <v>605</v>
      </c>
      <c r="SE481" s="304">
        <f>IF(SD481="Kopman",1.1,1)</f>
        <v>1</v>
      </c>
      <c r="SF481" s="214">
        <f>VLOOKUP(SC481,$A$563:$F$2330,6,FALSE)</f>
        <v>2012</v>
      </c>
      <c r="SG481" s="213" t="s">
        <v>61</v>
      </c>
      <c r="SH481" s="10">
        <f>SF481*1.5*SE481</f>
        <v>3018</v>
      </c>
      <c r="SI481" s="10"/>
      <c r="SJ481" s="290"/>
      <c r="SK481" s="213" t="s">
        <v>60</v>
      </c>
      <c r="SL481" s="306" t="s">
        <v>605</v>
      </c>
      <c r="SM481" s="14" t="s">
        <v>2248</v>
      </c>
      <c r="SN481" s="304">
        <f>IF(SM481="Kopman",1.1,1)</f>
        <v>1.1000000000000001</v>
      </c>
      <c r="SO481" s="214">
        <f>VLOOKUP(SL481,$A$563:$F$2330,6,FALSE)</f>
        <v>2012</v>
      </c>
      <c r="SP481" s="213" t="s">
        <v>61</v>
      </c>
      <c r="SQ481" s="10">
        <f>SO481*1.5*SN481</f>
        <v>3319.8</v>
      </c>
      <c r="SR481" s="10"/>
      <c r="SS481" s="290"/>
      <c r="ST481" s="213" t="s">
        <v>60</v>
      </c>
      <c r="SU481" s="306" t="s">
        <v>605</v>
      </c>
      <c r="SW481" s="304">
        <f>IF(SV481="Kopman",1.1,1)</f>
        <v>1</v>
      </c>
      <c r="SX481" s="214">
        <f>VLOOKUP(SU481,$A$563:$F$2330,6,FALSE)</f>
        <v>2012</v>
      </c>
      <c r="SY481" s="213" t="s">
        <v>61</v>
      </c>
      <c r="SZ481" s="10">
        <f>SX481*1.5*SW481</f>
        <v>3018</v>
      </c>
      <c r="TA481" s="10"/>
      <c r="TB481" s="290"/>
      <c r="TC481" s="213" t="s">
        <v>60</v>
      </c>
      <c r="TD481" s="306" t="s">
        <v>490</v>
      </c>
      <c r="TE481" s="14" t="s">
        <v>2248</v>
      </c>
      <c r="TF481" s="304">
        <f>IF(TE481="Kopman",1.1,1)</f>
        <v>1.1000000000000001</v>
      </c>
      <c r="TG481" s="214">
        <f>VLOOKUP(TD481,$A$563:$F$2330,6,FALSE)</f>
        <v>1559</v>
      </c>
      <c r="TH481" s="213" t="s">
        <v>61</v>
      </c>
      <c r="TI481" s="10">
        <f>TG481*1.5</f>
        <v>2338.5</v>
      </c>
      <c r="TK481" s="290"/>
      <c r="TL481" s="213" t="s">
        <v>60</v>
      </c>
      <c r="TM481" s="306" t="s">
        <v>433</v>
      </c>
      <c r="TO481" s="304">
        <f>IF(TN481="Kopman",1.1,1)</f>
        <v>1</v>
      </c>
      <c r="TP481" s="214">
        <f>VLOOKUP(TM481,$A$563:$F$2330,6,FALSE)</f>
        <v>479</v>
      </c>
      <c r="TQ481" s="213" t="s">
        <v>61</v>
      </c>
      <c r="TR481" s="10">
        <f>TP481*1.5*TO481</f>
        <v>718.5</v>
      </c>
      <c r="TS481" s="10"/>
      <c r="TT481" s="290"/>
      <c r="TU481" s="213" t="s">
        <v>60</v>
      </c>
      <c r="TV481" s="297" t="s">
        <v>186</v>
      </c>
      <c r="TX481" s="304">
        <f>IF(TW481="Kopman",1.1,1)</f>
        <v>1</v>
      </c>
      <c r="TY481" s="214" t="e">
        <f>VLOOKUP(TV481,$A$563:$F$2330,6,FALSE)</f>
        <v>#N/A</v>
      </c>
      <c r="TZ481" s="213" t="s">
        <v>61</v>
      </c>
      <c r="UA481" s="10" t="e">
        <f>TY481*1.5*TX481</f>
        <v>#N/A</v>
      </c>
      <c r="UB481" s="10"/>
      <c r="UC481" s="290"/>
      <c r="UD481" s="213" t="s">
        <v>60</v>
      </c>
      <c r="UE481" s="306" t="s">
        <v>476</v>
      </c>
      <c r="UG481" s="304">
        <f>IF(UF481="Kopman",1.1,1)</f>
        <v>1</v>
      </c>
      <c r="UH481" s="214">
        <f>VLOOKUP(UE481,$A$563:$F$2330,6,FALSE)</f>
        <v>575</v>
      </c>
      <c r="UI481" s="213" t="s">
        <v>61</v>
      </c>
      <c r="UJ481" s="10">
        <f>UH481*1.5*UG481</f>
        <v>862.5</v>
      </c>
      <c r="UK481" s="10"/>
      <c r="UL481" s="290"/>
      <c r="UM481" s="213" t="s">
        <v>60</v>
      </c>
      <c r="UN481" s="297" t="s">
        <v>186</v>
      </c>
      <c r="UP481" s="304">
        <f>IF(UO481="Kopman",1.1,1)</f>
        <v>1</v>
      </c>
      <c r="UQ481" s="214" t="e">
        <f>VLOOKUP(UN481,$A$563:$F$2330,6,FALSE)</f>
        <v>#N/A</v>
      </c>
      <c r="UR481" s="213" t="s">
        <v>61</v>
      </c>
      <c r="US481" s="10" t="e">
        <f>UQ481*1.5*UP481</f>
        <v>#N/A</v>
      </c>
      <c r="UT481" s="10"/>
      <c r="UU481" s="290"/>
      <c r="UV481" s="213" t="s">
        <v>60</v>
      </c>
      <c r="UW481" s="306" t="s">
        <v>605</v>
      </c>
      <c r="UX481" s="14" t="s">
        <v>2248</v>
      </c>
      <c r="UY481" s="304">
        <f>IF(UX481="Kopman",1.1,1)</f>
        <v>1.1000000000000001</v>
      </c>
      <c r="UZ481" s="214">
        <f>VLOOKUP(UW481,$A$563:$F$2330,6,FALSE)</f>
        <v>2012</v>
      </c>
      <c r="VA481" s="213" t="s">
        <v>61</v>
      </c>
      <c r="VB481" s="10">
        <f>UZ481*1.5*UY481</f>
        <v>3319.8</v>
      </c>
      <c r="VC481" s="10"/>
      <c r="VD481" s="290"/>
      <c r="VE481" s="213" t="s">
        <v>60</v>
      </c>
      <c r="VF481" s="297" t="s">
        <v>186</v>
      </c>
      <c r="VH481" s="304">
        <f>IF(VG481="Kopman",1.1,1)</f>
        <v>1</v>
      </c>
      <c r="VI481" s="214" t="e">
        <f>VLOOKUP(VF481,$A$563:$F$2330,6,FALSE)</f>
        <v>#N/A</v>
      </c>
      <c r="VJ481" s="213" t="s">
        <v>61</v>
      </c>
      <c r="VK481" s="10" t="e">
        <f>VI481*1.5*VH481</f>
        <v>#N/A</v>
      </c>
      <c r="VL481" s="10"/>
      <c r="VM481" s="290"/>
      <c r="VN481" s="213" t="s">
        <v>60</v>
      </c>
      <c r="VO481" s="306" t="s">
        <v>490</v>
      </c>
      <c r="VQ481" s="304">
        <f>IF(VP481="Kopman",1.1,1)</f>
        <v>1</v>
      </c>
      <c r="VR481" s="214">
        <f>VLOOKUP(VO481,$A$563:$F$2330,6,FALSE)</f>
        <v>1559</v>
      </c>
      <c r="VS481" s="213" t="s">
        <v>61</v>
      </c>
      <c r="VT481" s="10">
        <f>VR481*1.5*VQ481</f>
        <v>2338.5</v>
      </c>
      <c r="VU481" s="10"/>
      <c r="VV481" s="290"/>
      <c r="VW481" s="213" t="s">
        <v>60</v>
      </c>
      <c r="VX481" s="297" t="s">
        <v>186</v>
      </c>
      <c r="WA481" s="214" t="e">
        <f>VLOOKUP(VX481,$A$563:$F$2330,6,FALSE)</f>
        <v>#N/A</v>
      </c>
      <c r="WB481" s="213" t="s">
        <v>61</v>
      </c>
      <c r="WC481" s="10" t="e">
        <f>WA481*1.5</f>
        <v>#N/A</v>
      </c>
      <c r="WE481" s="290"/>
      <c r="WF481" s="213" t="s">
        <v>60</v>
      </c>
      <c r="WG481" s="306" t="s">
        <v>605</v>
      </c>
      <c r="WI481" s="304">
        <f>IF(WH481="Kopman",1.1,1)</f>
        <v>1</v>
      </c>
      <c r="WJ481" s="214">
        <f>VLOOKUP(WG481,$A$563:$F$2330,6,FALSE)</f>
        <v>2012</v>
      </c>
      <c r="WK481" s="213" t="s">
        <v>61</v>
      </c>
      <c r="WL481" s="10">
        <f>WJ481*1.5</f>
        <v>3018</v>
      </c>
      <c r="WN481" s="290"/>
      <c r="WO481" s="213" t="s">
        <v>60</v>
      </c>
      <c r="WP481" s="306" t="s">
        <v>453</v>
      </c>
      <c r="WQ481" s="214"/>
      <c r="WR481" s="304">
        <f>IF(WQ481="Kopman",1.1,1)</f>
        <v>1</v>
      </c>
      <c r="WS481" s="214">
        <f>VLOOKUP(WP481,$A$563:$F$2330,6,FALSE)</f>
        <v>113</v>
      </c>
      <c r="WT481" s="213" t="s">
        <v>61</v>
      </c>
      <c r="WU481" s="10">
        <f>WS481*1.5*WR481</f>
        <v>169.5</v>
      </c>
      <c r="WV481" s="10"/>
      <c r="WW481" s="290"/>
      <c r="WX481" s="213" t="s">
        <v>60</v>
      </c>
      <c r="WY481" s="306" t="s">
        <v>605</v>
      </c>
      <c r="WZ481" s="14" t="s">
        <v>2248</v>
      </c>
      <c r="XA481" s="304">
        <f>IF(WZ481="Kopman",1.1,1)</f>
        <v>1.1000000000000001</v>
      </c>
      <c r="XB481" s="214">
        <f>VLOOKUP(WY481,$A$563:$F$2330,6,FALSE)</f>
        <v>2012</v>
      </c>
      <c r="XC481" s="213" t="s">
        <v>61</v>
      </c>
      <c r="XD481" s="10">
        <f>XB481*1.5</f>
        <v>3018</v>
      </c>
      <c r="XF481" s="290"/>
      <c r="XG481" s="213" t="s">
        <v>60</v>
      </c>
      <c r="XH481" s="297" t="s">
        <v>186</v>
      </c>
      <c r="XK481" s="214" t="e">
        <f>VLOOKUP(XH481,$A$563:$F$2330,6,FALSE)</f>
        <v>#N/A</v>
      </c>
      <c r="XL481" s="213" t="s">
        <v>61</v>
      </c>
      <c r="XM481" s="10" t="e">
        <f>XK481*1.5</f>
        <v>#N/A</v>
      </c>
      <c r="XO481" s="290"/>
      <c r="XP481" s="213" t="s">
        <v>60</v>
      </c>
      <c r="XQ481" s="306" t="s">
        <v>429</v>
      </c>
      <c r="XS481" s="304">
        <f>IF(XR481="Kopman",1.1,1)</f>
        <v>1</v>
      </c>
      <c r="XT481" s="214">
        <f>VLOOKUP(XQ481,$A$563:$F$2330,6,FALSE)</f>
        <v>0</v>
      </c>
      <c r="XU481" s="213" t="s">
        <v>61</v>
      </c>
      <c r="XV481" s="10">
        <f>XT481*1.5*XS481</f>
        <v>0</v>
      </c>
      <c r="XW481" s="10"/>
      <c r="XX481" s="290"/>
      <c r="XY481" s="213" t="s">
        <v>60</v>
      </c>
      <c r="XZ481" s="306" t="s">
        <v>605</v>
      </c>
      <c r="YB481" s="304">
        <f>IF(YA481="Kopman",1.1,1)</f>
        <v>1</v>
      </c>
      <c r="YC481" s="214">
        <f>VLOOKUP(XZ481,$A$563:$F$2330,6,FALSE)</f>
        <v>2012</v>
      </c>
      <c r="YD481" s="213" t="s">
        <v>61</v>
      </c>
      <c r="YE481" s="10">
        <f>YC481*1.5</f>
        <v>3018</v>
      </c>
      <c r="YG481" s="290"/>
      <c r="YH481" s="213" t="s">
        <v>60</v>
      </c>
      <c r="YI481" s="306" t="s">
        <v>490</v>
      </c>
      <c r="YJ481" s="14" t="s">
        <v>2248</v>
      </c>
      <c r="YK481" s="304">
        <f>IF(YJ481="Kopman",1.1,1)</f>
        <v>1.1000000000000001</v>
      </c>
      <c r="YL481" s="214">
        <f>VLOOKUP(YI481,$A$563:$F$2330,6,FALSE)</f>
        <v>1559</v>
      </c>
      <c r="YM481" s="213" t="s">
        <v>61</v>
      </c>
      <c r="YN481" s="10">
        <f>YL481*1.5*YK481</f>
        <v>2572.3500000000004</v>
      </c>
      <c r="YO481" s="10"/>
      <c r="YP481" s="290"/>
      <c r="YQ481" s="213" t="s">
        <v>60</v>
      </c>
      <c r="YR481" s="297" t="s">
        <v>186</v>
      </c>
      <c r="YU481" s="214" t="e">
        <f>VLOOKUP(YR481,$A$563:$F$2330,6,FALSE)</f>
        <v>#N/A</v>
      </c>
      <c r="YV481" s="213" t="s">
        <v>61</v>
      </c>
      <c r="YW481" s="10" t="e">
        <f>YU481*1.5</f>
        <v>#N/A</v>
      </c>
      <c r="YY481" s="290"/>
      <c r="YZ481" s="213" t="s">
        <v>60</v>
      </c>
      <c r="ZA481" s="297" t="s">
        <v>186</v>
      </c>
      <c r="ZD481" s="214" t="e">
        <f>VLOOKUP(ZA481,$A$563:$F$2330,6,FALSE)</f>
        <v>#N/A</v>
      </c>
      <c r="ZE481" s="213" t="s">
        <v>61</v>
      </c>
      <c r="ZF481" s="10" t="e">
        <f>ZD481*1.5</f>
        <v>#N/A</v>
      </c>
      <c r="ZH481" s="290"/>
      <c r="ZI481" s="213" t="s">
        <v>60</v>
      </c>
      <c r="ZJ481" s="293" t="s">
        <v>424</v>
      </c>
      <c r="ZM481" s="214">
        <f>VLOOKUP(ZJ481,$A$563:$F$2330,6,FALSE)</f>
        <v>217</v>
      </c>
      <c r="ZN481" s="213" t="s">
        <v>61</v>
      </c>
      <c r="ZO481" s="10">
        <f>ZM481*1.5</f>
        <v>325.5</v>
      </c>
      <c r="ZQ481" s="290"/>
      <c r="ZR481" s="213" t="s">
        <v>60</v>
      </c>
      <c r="ZS481" s="297" t="s">
        <v>186</v>
      </c>
      <c r="ZU481" s="304">
        <f>IF(ZT481="Kopman",1.1,1)</f>
        <v>1</v>
      </c>
      <c r="ZV481" s="214" t="e">
        <f>VLOOKUP(ZS481,$A$563:$F$2330,6,FALSE)</f>
        <v>#N/A</v>
      </c>
      <c r="ZW481" s="213" t="s">
        <v>61</v>
      </c>
      <c r="ZX481" s="10" t="e">
        <f>ZV481*1.5*ZU481</f>
        <v>#N/A</v>
      </c>
      <c r="ZY481" s="10"/>
      <c r="ZZ481" s="290"/>
      <c r="AAA481" s="213" t="s">
        <v>60</v>
      </c>
      <c r="AAB481" s="297" t="s">
        <v>186</v>
      </c>
      <c r="AAD481" s="304">
        <f>IF(AAC481="Kopman",1.1,1)</f>
        <v>1</v>
      </c>
      <c r="AAE481" s="214" t="e">
        <f>VLOOKUP(AAB481,$A$563:$F$2330,6,FALSE)</f>
        <v>#N/A</v>
      </c>
      <c r="AAF481" s="213" t="s">
        <v>61</v>
      </c>
      <c r="AAG481" s="10" t="e">
        <f>AAE481*1.5*AAD481</f>
        <v>#N/A</v>
      </c>
      <c r="AAH481" s="10"/>
      <c r="AAI481" s="290"/>
      <c r="AAJ481" s="213" t="s">
        <v>60</v>
      </c>
      <c r="AAK481" s="297" t="s">
        <v>186</v>
      </c>
      <c r="AAM481" s="304">
        <f>IF(AAL481="Kopman",1.1,1)</f>
        <v>1</v>
      </c>
      <c r="AAN481" s="214" t="e">
        <f>VLOOKUP(AAK481,$A$563:$F$2330,6,FALSE)</f>
        <v>#N/A</v>
      </c>
      <c r="AAO481" s="213" t="s">
        <v>61</v>
      </c>
      <c r="AAP481" s="10" t="e">
        <f>AAN481*1.5*AAM481</f>
        <v>#N/A</v>
      </c>
      <c r="AAQ481" s="10"/>
      <c r="AAR481" s="290"/>
      <c r="AAS481" s="213" t="s">
        <v>60</v>
      </c>
      <c r="AAT481" s="297" t="s">
        <v>186</v>
      </c>
      <c r="AAV481" s="304">
        <f>IF(AAU481="Kopman",1.1,1)</f>
        <v>1</v>
      </c>
      <c r="AAW481" s="214" t="e">
        <f>VLOOKUP(AAT481,$A$563:$F$2330,6,FALSE)</f>
        <v>#N/A</v>
      </c>
      <c r="AAX481" s="213" t="s">
        <v>61</v>
      </c>
      <c r="AAY481" s="10" t="e">
        <f>AAW481*1.5*AAV481</f>
        <v>#N/A</v>
      </c>
      <c r="AAZ481" s="10"/>
      <c r="ABA481" s="290"/>
      <c r="ABB481" s="213" t="s">
        <v>60</v>
      </c>
      <c r="ABC481" s="297" t="s">
        <v>186</v>
      </c>
      <c r="ABE481" s="304">
        <f>IF(ABD481="Kopman",1.1,1)</f>
        <v>1</v>
      </c>
      <c r="ABF481" s="214" t="e">
        <f>VLOOKUP(ABC481,$A$563:$F$2330,6,FALSE)</f>
        <v>#N/A</v>
      </c>
      <c r="ABG481" s="213" t="s">
        <v>61</v>
      </c>
      <c r="ABH481" s="10" t="e">
        <f>ABF481*1.5*ABE481</f>
        <v>#N/A</v>
      </c>
      <c r="ABI481" s="10"/>
      <c r="ABJ481" s="290"/>
      <c r="ABK481" s="213" t="s">
        <v>60</v>
      </c>
      <c r="ABL481" s="297" t="s">
        <v>186</v>
      </c>
      <c r="ABN481" s="304">
        <f>IF(ABM481="Kopman",1.1,1)</f>
        <v>1</v>
      </c>
      <c r="ABO481" s="214" t="e">
        <f>VLOOKUP(ABL481,$A$563:$F$2330,6,FALSE)</f>
        <v>#N/A</v>
      </c>
      <c r="ABP481" s="213" t="s">
        <v>61</v>
      </c>
      <c r="ABQ481" s="10" t="e">
        <f>ABO481*1.5*ABN481</f>
        <v>#N/A</v>
      </c>
      <c r="ABR481" s="10"/>
      <c r="ABS481" s="290"/>
      <c r="ABT481" s="213" t="s">
        <v>60</v>
      </c>
      <c r="ABU481" s="297" t="s">
        <v>186</v>
      </c>
      <c r="ABW481" s="304">
        <f>IF(ABV481="Kopman",1.1,1)</f>
        <v>1</v>
      </c>
      <c r="ABX481" s="214" t="e">
        <f>VLOOKUP(ABU481,$A$563:$F$2330,6,FALSE)</f>
        <v>#N/A</v>
      </c>
      <c r="ABY481" s="213" t="s">
        <v>61</v>
      </c>
      <c r="ABZ481" s="10" t="e">
        <f>ABX481*1.5*ABW481</f>
        <v>#N/A</v>
      </c>
      <c r="ACA481" s="10"/>
      <c r="ACB481" s="290"/>
      <c r="ACC481" s="213" t="s">
        <v>60</v>
      </c>
      <c r="ACD481" s="297" t="s">
        <v>186</v>
      </c>
      <c r="ACF481" s="304">
        <f>IF(ACE481="Kopman",1.1,1)</f>
        <v>1</v>
      </c>
      <c r="ACG481" s="214" t="e">
        <f>VLOOKUP(ACD481,$A$563:$F$2330,6,FALSE)</f>
        <v>#N/A</v>
      </c>
      <c r="ACH481" s="213" t="s">
        <v>61</v>
      </c>
      <c r="ACI481" s="10" t="e">
        <f>ACG481*1.5*ACF481</f>
        <v>#N/A</v>
      </c>
      <c r="ACJ481" s="10"/>
      <c r="ACK481" s="290"/>
      <c r="ACL481" s="213" t="s">
        <v>60</v>
      </c>
      <c r="ACM481" s="297" t="s">
        <v>186</v>
      </c>
      <c r="ACO481" s="304">
        <f>IF(ACN481="Kopman",1.1,1)</f>
        <v>1</v>
      </c>
      <c r="ACP481" s="214" t="e">
        <f>VLOOKUP(ACM481,$A$563:$F$2330,6,FALSE)</f>
        <v>#N/A</v>
      </c>
      <c r="ACQ481" s="213" t="s">
        <v>61</v>
      </c>
      <c r="ACR481" s="10" t="e">
        <f>ACP481*1.5*ACO481</f>
        <v>#N/A</v>
      </c>
      <c r="ACS481" s="10"/>
      <c r="ACT481" s="290"/>
      <c r="ACU481" s="213" t="s">
        <v>60</v>
      </c>
      <c r="ACV481" s="293" t="s">
        <v>542</v>
      </c>
      <c r="ACW481" s="14" t="s">
        <v>2248</v>
      </c>
      <c r="ACX481" s="304">
        <f>IF(ACW481="Kopman",1.1,1)</f>
        <v>1.1000000000000001</v>
      </c>
      <c r="ACY481" s="214">
        <f>VLOOKUP(ACV481,$A$563:$F$2330,6,FALSE)</f>
        <v>715</v>
      </c>
      <c r="ACZ481" s="213" t="s">
        <v>61</v>
      </c>
      <c r="ADA481" s="10">
        <f>ACY481*1.5*ACX481</f>
        <v>1179.75</v>
      </c>
      <c r="ADB481" s="10"/>
      <c r="ADC481" s="290"/>
      <c r="ADD481" s="213" t="s">
        <v>60</v>
      </c>
      <c r="ADE481" s="306" t="s">
        <v>605</v>
      </c>
      <c r="ADG481" s="304">
        <f>IF(ADF481="Kopman",1.1,1)</f>
        <v>1</v>
      </c>
      <c r="ADH481" s="214">
        <f>VLOOKUP(ADE481,$A$563:$F$2330,6,FALSE)</f>
        <v>2012</v>
      </c>
      <c r="ADI481" s="213" t="s">
        <v>61</v>
      </c>
      <c r="ADJ481" s="10">
        <f>ADH481*1.5</f>
        <v>3018</v>
      </c>
      <c r="ADL481" s="290"/>
      <c r="ADM481" s="213" t="s">
        <v>60</v>
      </c>
      <c r="ADN481" s="306" t="s">
        <v>605</v>
      </c>
      <c r="ADO481" s="14" t="s">
        <v>2248</v>
      </c>
      <c r="ADP481" s="304">
        <f>IF(ADO481="Kopman",1.1,1)</f>
        <v>1.1000000000000001</v>
      </c>
      <c r="ADQ481" s="214">
        <f>VLOOKUP(ADN481,$A$563:$F$2330,6,FALSE)</f>
        <v>2012</v>
      </c>
      <c r="ADR481" s="213" t="s">
        <v>61</v>
      </c>
      <c r="ADS481" s="10">
        <f>ADQ481*1.5*ADP481</f>
        <v>3319.8</v>
      </c>
      <c r="ADT481" s="10"/>
      <c r="ADU481" s="290"/>
      <c r="ADV481" s="213" t="s">
        <v>60</v>
      </c>
      <c r="ADW481" s="306" t="s">
        <v>424</v>
      </c>
      <c r="ADZ481" s="214">
        <f>VLOOKUP(ADW481,$A$563:$F$2330,6,FALSE)</f>
        <v>217</v>
      </c>
      <c r="AEA481" s="213" t="s">
        <v>61</v>
      </c>
      <c r="AEB481" s="10">
        <f>ADZ481*1.5</f>
        <v>325.5</v>
      </c>
      <c r="AED481" s="290"/>
      <c r="AEE481" s="213" t="s">
        <v>60</v>
      </c>
      <c r="AEF481" s="306" t="s">
        <v>424</v>
      </c>
      <c r="AEH481" s="304">
        <f>IF(AEG481="Kopman",1.1,1)</f>
        <v>1</v>
      </c>
      <c r="AEI481" s="214">
        <f>VLOOKUP(AEF481,$A$563:$F$2330,6,FALSE)</f>
        <v>217</v>
      </c>
      <c r="AEJ481" s="213" t="s">
        <v>61</v>
      </c>
      <c r="AEK481" s="10">
        <f>AEI481*1.5</f>
        <v>325.5</v>
      </c>
      <c r="AEM481" s="290"/>
      <c r="AEN481" s="213" t="s">
        <v>60</v>
      </c>
      <c r="AEO481" s="306" t="s">
        <v>433</v>
      </c>
      <c r="AEQ481" s="304">
        <f>IF(AEP481="Kopman",1.1,1)</f>
        <v>1</v>
      </c>
      <c r="AER481" s="214">
        <f>VLOOKUP(AEO481,$A$563:$F$2330,6,FALSE)</f>
        <v>479</v>
      </c>
      <c r="AES481" s="213" t="s">
        <v>61</v>
      </c>
      <c r="AET481" s="10">
        <f>AER481*1.5</f>
        <v>718.5</v>
      </c>
      <c r="AEV481" s="290"/>
      <c r="AEW481" s="213" t="s">
        <v>60</v>
      </c>
      <c r="AEX481" s="306" t="s">
        <v>605</v>
      </c>
      <c r="AEZ481" s="304">
        <f>IF(AEY481="Kopman",1.1,1)</f>
        <v>1</v>
      </c>
      <c r="AFA481" s="214">
        <f>VLOOKUP(AEX481,$A$563:$F$2330,6,FALSE)</f>
        <v>2012</v>
      </c>
      <c r="AFB481" s="213" t="s">
        <v>61</v>
      </c>
      <c r="AFC481" s="10">
        <f>AFA481*1.5*AEZ481</f>
        <v>3018</v>
      </c>
      <c r="AFD481" s="10"/>
      <c r="AFE481" s="290"/>
      <c r="AFF481" s="213" t="s">
        <v>60</v>
      </c>
      <c r="AFG481" s="306" t="s">
        <v>605</v>
      </c>
      <c r="AFH481" s="14" t="s">
        <v>2248</v>
      </c>
      <c r="AFI481" s="304">
        <f>IF(AFH481="Kopman",1.1,1)</f>
        <v>1.1000000000000001</v>
      </c>
      <c r="AFJ481" s="214">
        <f>VLOOKUP(AFG481,$A$563:$F$2330,6,FALSE)</f>
        <v>2012</v>
      </c>
      <c r="AFK481" s="213" t="s">
        <v>61</v>
      </c>
      <c r="AFL481" s="10">
        <f>AFJ481*1.5*AFI481</f>
        <v>3319.8</v>
      </c>
      <c r="AFM481" s="10"/>
      <c r="AFN481" s="290"/>
      <c r="AFO481" s="213" t="s">
        <v>60</v>
      </c>
      <c r="AFP481" s="306" t="s">
        <v>433</v>
      </c>
      <c r="AFQ481" s="14" t="s">
        <v>2248</v>
      </c>
      <c r="AFR481" s="304">
        <f>IF(AFQ481="Kopman",1.1,1)</f>
        <v>1.1000000000000001</v>
      </c>
      <c r="AFS481" s="214">
        <f>VLOOKUP(AFP481,$A$563:$F$2330,6,FALSE)</f>
        <v>479</v>
      </c>
      <c r="AFT481" s="213" t="s">
        <v>61</v>
      </c>
      <c r="AFU481" s="10">
        <f>AFS481*1.5*AFR481</f>
        <v>790.35</v>
      </c>
      <c r="AFV481" s="10"/>
      <c r="AFW481" s="290"/>
      <c r="AFX481" s="213" t="s">
        <v>60</v>
      </c>
      <c r="AFY481" s="309" t="s">
        <v>433</v>
      </c>
      <c r="AGA481" s="304">
        <f>IF(AFZ481="Kopman",1.1,1)</f>
        <v>1</v>
      </c>
      <c r="AGB481" s="214">
        <f>VLOOKUP(AFY481,$A$563:$F$2330,6,FALSE)</f>
        <v>479</v>
      </c>
      <c r="AGC481" s="213" t="s">
        <v>61</v>
      </c>
      <c r="AGD481" s="10">
        <f>AGB481*1.5*AGA481</f>
        <v>718.5</v>
      </c>
      <c r="AGE481" s="10"/>
      <c r="AGF481" s="290"/>
      <c r="AGG481" s="213" t="s">
        <v>60</v>
      </c>
      <c r="AGH481" s="306" t="s">
        <v>605</v>
      </c>
      <c r="AGJ481" s="304">
        <f>IF(AGI481="Kopman",1.1,1)</f>
        <v>1</v>
      </c>
      <c r="AGK481" s="214">
        <f>VLOOKUP(AGH481,$A$563:$F$2330,6,FALSE)</f>
        <v>2012</v>
      </c>
      <c r="AGL481" s="213" t="s">
        <v>61</v>
      </c>
      <c r="AGM481" s="10">
        <f>AGK481*1.5*AGJ481</f>
        <v>3018</v>
      </c>
      <c r="AGN481" s="10"/>
      <c r="AGO481" s="290"/>
      <c r="AGP481" s="213" t="s">
        <v>60</v>
      </c>
      <c r="AGQ481" s="306" t="s">
        <v>543</v>
      </c>
      <c r="AGS481" s="304">
        <f>IF(AGR481="Kopman",1.1,1)</f>
        <v>1</v>
      </c>
      <c r="AGT481" s="214">
        <f>VLOOKUP(AGQ481,$A$563:$F$2330,6,FALSE)</f>
        <v>411</v>
      </c>
      <c r="AGU481" s="213" t="s">
        <v>61</v>
      </c>
      <c r="AGV481" s="10">
        <f>AGT481*1.5*AGS481</f>
        <v>616.5</v>
      </c>
      <c r="AGW481" s="10"/>
      <c r="AGX481" s="290"/>
      <c r="AGY481" s="213" t="s">
        <v>60</v>
      </c>
      <c r="AGZ481" s="308" t="s">
        <v>424</v>
      </c>
      <c r="AHB481" s="304">
        <f>IF(AHA481="Kopman",1.1,1)</f>
        <v>1</v>
      </c>
      <c r="AHC481" s="214">
        <f>VLOOKUP(AGZ481,$A$563:$F$2330,6,FALSE)</f>
        <v>217</v>
      </c>
      <c r="AHD481" s="213" t="s">
        <v>61</v>
      </c>
      <c r="AHE481" s="10">
        <f>AHC481*1.5*AHB481</f>
        <v>325.5</v>
      </c>
      <c r="AHF481" s="10"/>
      <c r="AHG481" s="290"/>
      <c r="AHH481" s="213"/>
      <c r="AHI481" s="303"/>
      <c r="AHK481" s="304"/>
      <c r="AHL481" s="214"/>
      <c r="AHM481" s="213"/>
      <c r="AHN481" s="10"/>
      <c r="AHO481" s="10"/>
      <c r="AHQ481" s="213"/>
      <c r="AHR481" s="278"/>
      <c r="AHT481" s="304"/>
      <c r="AHU481" s="214"/>
      <c r="AHV481" s="213"/>
      <c r="AHW481" s="10"/>
      <c r="AHX481" s="10"/>
      <c r="AHZ481" s="213"/>
      <c r="AIA481" s="278"/>
      <c r="AIC481" s="304"/>
      <c r="AID481" s="214"/>
      <c r="AIE481" s="213"/>
      <c r="AIF481" s="10"/>
      <c r="AIG481" s="10"/>
      <c r="AII481" s="213"/>
      <c r="AIJ481" s="278"/>
      <c r="AIM481" s="214"/>
      <c r="AIN481" s="213"/>
      <c r="AIO481" s="10"/>
    </row>
    <row r="482" spans="1:926" s="14" customFormat="1" ht="15">
      <c r="A482" s="213" t="s">
        <v>62</v>
      </c>
      <c r="B482" s="293" t="s">
        <v>433</v>
      </c>
      <c r="D482" s="214"/>
      <c r="E482" s="214">
        <f>VLOOKUP(B482,$A$563:$F$2330,6,FALSE)</f>
        <v>479</v>
      </c>
      <c r="F482" s="213" t="s">
        <v>63</v>
      </c>
      <c r="G482" s="10">
        <f>E482*1.4</f>
        <v>670.59999999999991</v>
      </c>
      <c r="H482" s="10"/>
      <c r="I482" s="284"/>
      <c r="J482" s="213" t="s">
        <v>62</v>
      </c>
      <c r="K482" s="306" t="s">
        <v>490</v>
      </c>
      <c r="M482" s="214"/>
      <c r="N482" s="214">
        <f>VLOOKUP(K482,$A$563:$F$2330,6,FALSE)</f>
        <v>1559</v>
      </c>
      <c r="O482" s="213" t="s">
        <v>63</v>
      </c>
      <c r="P482" s="10">
        <f>N482*1.4</f>
        <v>2182.6</v>
      </c>
      <c r="Q482" s="10"/>
      <c r="R482" s="284"/>
      <c r="S482" s="213" t="s">
        <v>62</v>
      </c>
      <c r="T482" s="306" t="s">
        <v>490</v>
      </c>
      <c r="V482" s="214"/>
      <c r="W482" s="214">
        <f>VLOOKUP(T482,$A$563:$F$2330,6,FALSE)</f>
        <v>1559</v>
      </c>
      <c r="X482" s="213" t="s">
        <v>63</v>
      </c>
      <c r="Y482" s="10">
        <f>W482*1.4</f>
        <v>2182.6</v>
      </c>
      <c r="Z482" s="10"/>
      <c r="AA482" s="284"/>
      <c r="AB482" s="213" t="s">
        <v>62</v>
      </c>
      <c r="AC482" s="306" t="s">
        <v>433</v>
      </c>
      <c r="AE482" s="214"/>
      <c r="AF482" s="214">
        <f>VLOOKUP(AC482,$A$563:$F$2330,6,FALSE)</f>
        <v>479</v>
      </c>
      <c r="AG482" s="213" t="s">
        <v>63</v>
      </c>
      <c r="AH482" s="10">
        <f>AF482*1.4</f>
        <v>670.59999999999991</v>
      </c>
      <c r="AI482" s="10"/>
      <c r="AJ482" s="284"/>
      <c r="AK482" s="213" t="s">
        <v>62</v>
      </c>
      <c r="AL482" s="293" t="s">
        <v>433</v>
      </c>
      <c r="AN482" s="214"/>
      <c r="AO482" s="214">
        <f>VLOOKUP(AL482,$A$563:$F$2330,6,FALSE)</f>
        <v>479</v>
      </c>
      <c r="AP482" s="213" t="s">
        <v>63</v>
      </c>
      <c r="AQ482" s="10">
        <f>AO482*1.4</f>
        <v>670.59999999999991</v>
      </c>
      <c r="AR482" s="10"/>
      <c r="AS482" s="284"/>
      <c r="AT482" s="213" t="s">
        <v>62</v>
      </c>
      <c r="AU482" s="306" t="s">
        <v>433</v>
      </c>
      <c r="AW482" s="214"/>
      <c r="AX482" s="214">
        <f>VLOOKUP(AU482,$A$563:$F$2330,6,FALSE)</f>
        <v>479</v>
      </c>
      <c r="AY482" s="213" t="s">
        <v>63</v>
      </c>
      <c r="AZ482" s="10">
        <f>AX482*1.4</f>
        <v>670.59999999999991</v>
      </c>
      <c r="BA482" s="10"/>
      <c r="BB482" s="284"/>
      <c r="BC482" s="213" t="s">
        <v>62</v>
      </c>
      <c r="BD482" s="306" t="s">
        <v>490</v>
      </c>
      <c r="BF482" s="214"/>
      <c r="BG482" s="214">
        <f>VLOOKUP(BD482,$A$563:$F$2330,6,FALSE)</f>
        <v>1559</v>
      </c>
      <c r="BH482" s="213" t="s">
        <v>63</v>
      </c>
      <c r="BI482" s="10">
        <f>BG482*1.4</f>
        <v>2182.6</v>
      </c>
      <c r="BJ482" s="10"/>
      <c r="BK482" s="284"/>
      <c r="BL482" s="213" t="s">
        <v>62</v>
      </c>
      <c r="BM482" s="306" t="s">
        <v>433</v>
      </c>
      <c r="BO482" s="214"/>
      <c r="BP482" s="214">
        <f>VLOOKUP(BM482,$A$563:$F$2330,6,FALSE)</f>
        <v>479</v>
      </c>
      <c r="BQ482" s="213" t="s">
        <v>63</v>
      </c>
      <c r="BR482" s="10">
        <f>BP482*1.4</f>
        <v>670.59999999999991</v>
      </c>
      <c r="BS482" s="10"/>
      <c r="BT482" s="284"/>
      <c r="BU482" s="213" t="s">
        <v>62</v>
      </c>
      <c r="BV482" s="306" t="s">
        <v>433</v>
      </c>
      <c r="BX482" s="214"/>
      <c r="BY482" s="214">
        <f>VLOOKUP(BV482,$A$563:$F$2330,6,FALSE)</f>
        <v>479</v>
      </c>
      <c r="BZ482" s="213" t="s">
        <v>63</v>
      </c>
      <c r="CA482" s="10">
        <f>BY482*1.4</f>
        <v>670.59999999999991</v>
      </c>
      <c r="CB482" s="10"/>
      <c r="CC482" s="284"/>
      <c r="CD482" s="213" t="s">
        <v>62</v>
      </c>
      <c r="CE482" s="306" t="s">
        <v>433</v>
      </c>
      <c r="CG482" s="214"/>
      <c r="CH482" s="214">
        <f>VLOOKUP(CE482,$A$563:$F$2330,6,FALSE)</f>
        <v>479</v>
      </c>
      <c r="CI482" s="213" t="s">
        <v>63</v>
      </c>
      <c r="CJ482" s="10">
        <f>CH482*1.4</f>
        <v>670.59999999999991</v>
      </c>
      <c r="CK482" s="10"/>
      <c r="CL482" s="284"/>
      <c r="CM482" s="213" t="s">
        <v>62</v>
      </c>
      <c r="CN482" s="306" t="s">
        <v>424</v>
      </c>
      <c r="CP482" s="214"/>
      <c r="CQ482" s="214">
        <f>VLOOKUP(CN482,$A$563:$F$2330,6,FALSE)</f>
        <v>217</v>
      </c>
      <c r="CR482" s="213" t="s">
        <v>63</v>
      </c>
      <c r="CS482" s="10">
        <f>CQ482*1.4</f>
        <v>303.79999999999995</v>
      </c>
      <c r="CT482" s="10"/>
      <c r="CU482" s="284"/>
      <c r="CV482" s="213" t="s">
        <v>62</v>
      </c>
      <c r="CW482" s="306" t="s">
        <v>490</v>
      </c>
      <c r="CY482" s="214"/>
      <c r="CZ482" s="214">
        <f>VLOOKUP(CW482,$A$563:$F$2330,6,FALSE)</f>
        <v>1559</v>
      </c>
      <c r="DA482" s="213" t="s">
        <v>63</v>
      </c>
      <c r="DB482" s="10">
        <f>CZ482*1.4</f>
        <v>2182.6</v>
      </c>
      <c r="DC482" s="10"/>
      <c r="DD482" s="284"/>
      <c r="DE482" s="213" t="s">
        <v>62</v>
      </c>
      <c r="DF482" s="306" t="s">
        <v>490</v>
      </c>
      <c r="DH482" s="214"/>
      <c r="DI482" s="214">
        <f>VLOOKUP(DF482,$A$563:$F$2330,6,FALSE)</f>
        <v>1559</v>
      </c>
      <c r="DJ482" s="213" t="s">
        <v>63</v>
      </c>
      <c r="DK482" s="10">
        <f>DI482*1.4</f>
        <v>2182.6</v>
      </c>
      <c r="DL482" s="10"/>
      <c r="DM482" s="284"/>
      <c r="DN482" s="213" t="s">
        <v>62</v>
      </c>
      <c r="DO482" s="293" t="s">
        <v>433</v>
      </c>
      <c r="DQ482" s="214"/>
      <c r="DR482" s="214">
        <f>VLOOKUP(DO482,$A$563:$F$2330,6,FALSE)</f>
        <v>479</v>
      </c>
      <c r="DS482" s="213" t="s">
        <v>63</v>
      </c>
      <c r="DT482" s="10">
        <f>DR482*1.4</f>
        <v>670.59999999999991</v>
      </c>
      <c r="DU482" s="10"/>
      <c r="DV482" s="284"/>
      <c r="DW482" s="213" t="s">
        <v>62</v>
      </c>
      <c r="DX482" s="297" t="s">
        <v>186</v>
      </c>
      <c r="DZ482" s="214"/>
      <c r="EA482" s="214" t="e">
        <f>VLOOKUP(DX482,$A$563:$F$2330,6,FALSE)</f>
        <v>#N/A</v>
      </c>
      <c r="EB482" s="213" t="s">
        <v>63</v>
      </c>
      <c r="EC482" s="10" t="e">
        <f>EA482*1.4</f>
        <v>#N/A</v>
      </c>
      <c r="ED482" s="10"/>
      <c r="EE482" s="284"/>
      <c r="EF482" s="213" t="s">
        <v>62</v>
      </c>
      <c r="EG482" s="306" t="s">
        <v>542</v>
      </c>
      <c r="EI482" s="214"/>
      <c r="EJ482" s="214">
        <f>VLOOKUP(EG482,$A$563:$F$2330,6,FALSE)</f>
        <v>715</v>
      </c>
      <c r="EK482" s="213" t="s">
        <v>63</v>
      </c>
      <c r="EL482" s="10">
        <f>EJ482*1.4</f>
        <v>1000.9999999999999</v>
      </c>
      <c r="EM482" s="10"/>
      <c r="EN482" s="284"/>
      <c r="EO482" s="213" t="s">
        <v>62</v>
      </c>
      <c r="EP482" s="306" t="s">
        <v>433</v>
      </c>
      <c r="ER482" s="214"/>
      <c r="ES482" s="214">
        <f>VLOOKUP(EP482,$A$563:$F$2330,6,FALSE)</f>
        <v>479</v>
      </c>
      <c r="ET482" s="213" t="s">
        <v>63</v>
      </c>
      <c r="EU482" s="10">
        <f>ES482*1.4</f>
        <v>670.59999999999991</v>
      </c>
      <c r="EV482" s="10"/>
      <c r="EW482" s="284"/>
      <c r="EX482" s="213" t="s">
        <v>62</v>
      </c>
      <c r="EY482" s="297" t="s">
        <v>186</v>
      </c>
      <c r="FA482" s="214"/>
      <c r="FB482" s="214" t="e">
        <f>VLOOKUP(EY482,$A$563:$F$2330,6,FALSE)</f>
        <v>#N/A</v>
      </c>
      <c r="FC482" s="213" t="s">
        <v>63</v>
      </c>
      <c r="FD482" s="10" t="e">
        <f>FB482*1.4</f>
        <v>#N/A</v>
      </c>
      <c r="FE482" s="10"/>
      <c r="FF482" s="284"/>
      <c r="FG482" s="213" t="s">
        <v>62</v>
      </c>
      <c r="FH482" s="306" t="s">
        <v>542</v>
      </c>
      <c r="FJ482" s="214"/>
      <c r="FK482" s="214">
        <f>VLOOKUP(FH482,$A$563:$F$2330,6,FALSE)</f>
        <v>715</v>
      </c>
      <c r="FL482" s="213" t="s">
        <v>63</v>
      </c>
      <c r="FM482" s="10">
        <f>FK482*1.4</f>
        <v>1000.9999999999999</v>
      </c>
      <c r="FN482" s="10"/>
      <c r="FO482" s="284"/>
      <c r="FP482" s="213" t="s">
        <v>62</v>
      </c>
      <c r="FQ482" s="293" t="s">
        <v>433</v>
      </c>
      <c r="FS482" s="214"/>
      <c r="FT482" s="214">
        <f>VLOOKUP(FQ482,$A$563:$F$2330,6,FALSE)</f>
        <v>479</v>
      </c>
      <c r="FU482" s="213" t="s">
        <v>63</v>
      </c>
      <c r="FV482" s="10">
        <f>FT482*1.4</f>
        <v>670.59999999999991</v>
      </c>
      <c r="FW482" s="10"/>
      <c r="FX482" s="284"/>
      <c r="FY482" s="213" t="s">
        <v>62</v>
      </c>
      <c r="FZ482" s="293" t="s">
        <v>490</v>
      </c>
      <c r="GB482" s="214"/>
      <c r="GC482" s="214">
        <f>VLOOKUP(FZ482,$A$563:$F$2330,6,FALSE)</f>
        <v>1559</v>
      </c>
      <c r="GD482" s="213" t="s">
        <v>63</v>
      </c>
      <c r="GE482" s="10">
        <f>GC482*1.4</f>
        <v>2182.6</v>
      </c>
      <c r="GF482" s="10"/>
      <c r="GG482" s="284"/>
      <c r="GH482" s="213" t="s">
        <v>62</v>
      </c>
      <c r="GI482" s="306" t="s">
        <v>433</v>
      </c>
      <c r="GK482" s="214"/>
      <c r="GL482" s="214">
        <f>VLOOKUP(GI482,$A$563:$F$2330,6,FALSE)</f>
        <v>479</v>
      </c>
      <c r="GM482" s="213" t="s">
        <v>63</v>
      </c>
      <c r="GN482" s="10">
        <f>GL482*1.4</f>
        <v>670.59999999999991</v>
      </c>
      <c r="GO482" s="10"/>
      <c r="GP482" s="284"/>
      <c r="GQ482" s="213" t="s">
        <v>62</v>
      </c>
      <c r="GR482" s="306" t="s">
        <v>429</v>
      </c>
      <c r="GT482" s="214"/>
      <c r="GU482" s="214">
        <f>VLOOKUP(GR482,$A$563:$F$2330,6,FALSE)</f>
        <v>0</v>
      </c>
      <c r="GV482" s="213" t="s">
        <v>63</v>
      </c>
      <c r="GW482" s="10">
        <f>GU482*1.4</f>
        <v>0</v>
      </c>
      <c r="GX482" s="10"/>
      <c r="GY482" s="284"/>
      <c r="GZ482" s="213" t="s">
        <v>62</v>
      </c>
      <c r="HA482" s="293" t="s">
        <v>490</v>
      </c>
      <c r="HC482" s="214"/>
      <c r="HD482" s="214">
        <f>VLOOKUP(HA482,$A$563:$F$2330,6,FALSE)</f>
        <v>1559</v>
      </c>
      <c r="HE482" s="213" t="s">
        <v>63</v>
      </c>
      <c r="HF482" s="10">
        <f>HD482*1.4</f>
        <v>2182.6</v>
      </c>
      <c r="HG482" s="10"/>
      <c r="HH482" s="284"/>
      <c r="HI482" s="213" t="s">
        <v>62</v>
      </c>
      <c r="HJ482" s="306" t="s">
        <v>424</v>
      </c>
      <c r="HL482" s="214"/>
      <c r="HM482" s="214">
        <f>VLOOKUP(HJ482,$A$563:$F$2330,6,FALSE)</f>
        <v>217</v>
      </c>
      <c r="HN482" s="213" t="s">
        <v>63</v>
      </c>
      <c r="HO482" s="10">
        <f>HM482*1.4</f>
        <v>303.79999999999995</v>
      </c>
      <c r="HP482" s="10"/>
      <c r="HQ482" s="284"/>
      <c r="HR482" s="213" t="s">
        <v>62</v>
      </c>
      <c r="HS482" s="293" t="s">
        <v>433</v>
      </c>
      <c r="HU482" s="214"/>
      <c r="HV482" s="214">
        <f>VLOOKUP(HS482,$A$563:$F$2330,6,FALSE)</f>
        <v>479</v>
      </c>
      <c r="HW482" s="213" t="s">
        <v>63</v>
      </c>
      <c r="HX482" s="10">
        <f>HV482*1.4</f>
        <v>670.59999999999991</v>
      </c>
      <c r="HY482" s="10"/>
      <c r="HZ482" s="284"/>
      <c r="IA482" s="213" t="s">
        <v>62</v>
      </c>
      <c r="IB482" s="306" t="s">
        <v>605</v>
      </c>
      <c r="ID482" s="214"/>
      <c r="IE482" s="214">
        <f>VLOOKUP(IB482,$A$563:$F$2330,6,FALSE)</f>
        <v>2012</v>
      </c>
      <c r="IF482" s="213" t="s">
        <v>63</v>
      </c>
      <c r="IG482" s="10">
        <f>IE482*1.4</f>
        <v>2816.7999999999997</v>
      </c>
      <c r="IH482" s="10"/>
      <c r="II482" s="284"/>
      <c r="IJ482" s="213" t="s">
        <v>62</v>
      </c>
      <c r="IK482" s="306" t="s">
        <v>490</v>
      </c>
      <c r="IM482" s="214"/>
      <c r="IN482" s="214">
        <f>VLOOKUP(IK482,$A$563:$F$2330,6,FALSE)</f>
        <v>1559</v>
      </c>
      <c r="IO482" s="213" t="s">
        <v>63</v>
      </c>
      <c r="IP482" s="10">
        <f>IN482*1.4</f>
        <v>2182.6</v>
      </c>
      <c r="IQ482" s="10"/>
      <c r="IR482" s="284"/>
      <c r="IS482" s="213" t="s">
        <v>62</v>
      </c>
      <c r="IT482" s="306" t="s">
        <v>433</v>
      </c>
      <c r="IV482" s="214"/>
      <c r="IW482" s="214">
        <f>VLOOKUP(IT482,$A$563:$F$2330,6,FALSE)</f>
        <v>479</v>
      </c>
      <c r="IX482" s="213" t="s">
        <v>63</v>
      </c>
      <c r="IY482" s="10">
        <f>IW482*1.4</f>
        <v>670.59999999999991</v>
      </c>
      <c r="IZ482" s="10"/>
      <c r="JA482" s="284"/>
      <c r="JB482" s="213" t="s">
        <v>62</v>
      </c>
      <c r="JC482" s="306" t="s">
        <v>490</v>
      </c>
      <c r="JE482" s="214"/>
      <c r="JF482" s="214">
        <f>VLOOKUP(JC482,$A$563:$F$2330,6,FALSE)</f>
        <v>1559</v>
      </c>
      <c r="JG482" s="213" t="s">
        <v>63</v>
      </c>
      <c r="JH482" s="10">
        <f>JF482*1.4</f>
        <v>2182.6</v>
      </c>
      <c r="JI482" s="10"/>
      <c r="JJ482" s="284"/>
      <c r="JK482" s="213" t="s">
        <v>62</v>
      </c>
      <c r="JL482" s="306" t="s">
        <v>433</v>
      </c>
      <c r="JN482" s="214"/>
      <c r="JO482" s="214">
        <f>VLOOKUP(JL482,$A$563:$F$2330,6,FALSE)</f>
        <v>479</v>
      </c>
      <c r="JP482" s="213" t="s">
        <v>63</v>
      </c>
      <c r="JQ482" s="10">
        <f>JO482*1.4</f>
        <v>670.59999999999991</v>
      </c>
      <c r="JR482" s="10"/>
      <c r="JS482" s="284"/>
      <c r="JT482" s="213" t="s">
        <v>62</v>
      </c>
      <c r="JU482" s="306" t="s">
        <v>433</v>
      </c>
      <c r="JW482" s="214"/>
      <c r="JX482" s="214">
        <f>VLOOKUP(JU482,$A$563:$F$2330,6,FALSE)</f>
        <v>479</v>
      </c>
      <c r="JY482" s="213" t="s">
        <v>63</v>
      </c>
      <c r="JZ482" s="10">
        <f>JX482*1.4</f>
        <v>670.59999999999991</v>
      </c>
      <c r="KA482" s="10"/>
      <c r="KB482" s="284"/>
      <c r="KC482" s="213" t="s">
        <v>62</v>
      </c>
      <c r="KD482" s="306" t="s">
        <v>433</v>
      </c>
      <c r="KF482" s="214"/>
      <c r="KG482" s="214">
        <f>VLOOKUP(KD482,$A$563:$F$2330,6,FALSE)</f>
        <v>479</v>
      </c>
      <c r="KH482" s="213" t="s">
        <v>63</v>
      </c>
      <c r="KI482" s="10">
        <f>KG482*1.4</f>
        <v>670.59999999999991</v>
      </c>
      <c r="KJ482" s="10"/>
      <c r="KK482" s="284"/>
      <c r="KL482" s="213" t="s">
        <v>62</v>
      </c>
      <c r="KM482" s="306" t="s">
        <v>605</v>
      </c>
      <c r="KO482" s="214"/>
      <c r="KP482" s="214">
        <f>VLOOKUP(KM482,$A$563:$F$2330,6,FALSE)</f>
        <v>2012</v>
      </c>
      <c r="KQ482" s="213" t="s">
        <v>63</v>
      </c>
      <c r="KR482" s="10">
        <f>KP482*1.4</f>
        <v>2816.7999999999997</v>
      </c>
      <c r="KS482" s="10"/>
      <c r="KT482" s="284"/>
      <c r="KU482" s="213" t="s">
        <v>62</v>
      </c>
      <c r="KV482" s="306" t="s">
        <v>490</v>
      </c>
      <c r="KX482" s="214"/>
      <c r="KY482" s="214">
        <f>VLOOKUP(KV482,$A$563:$F$2330,6,FALSE)</f>
        <v>1559</v>
      </c>
      <c r="KZ482" s="213" t="s">
        <v>63</v>
      </c>
      <c r="LA482" s="10">
        <f>KY482*1.4</f>
        <v>2182.6</v>
      </c>
      <c r="LB482" s="10"/>
      <c r="LC482" s="284"/>
      <c r="LD482" s="213" t="s">
        <v>62</v>
      </c>
      <c r="LE482" s="306" t="s">
        <v>605</v>
      </c>
      <c r="LG482" s="214"/>
      <c r="LH482" s="214">
        <f>VLOOKUP(LE482,$A$563:$F$2330,6,FALSE)</f>
        <v>2012</v>
      </c>
      <c r="LI482" s="213" t="s">
        <v>63</v>
      </c>
      <c r="LJ482" s="10">
        <f>LH482*1.4</f>
        <v>2816.7999999999997</v>
      </c>
      <c r="LK482" s="10"/>
      <c r="LL482" s="284"/>
      <c r="LM482" s="213" t="s">
        <v>62</v>
      </c>
      <c r="LN482" s="306" t="s">
        <v>605</v>
      </c>
      <c r="LP482" s="214"/>
      <c r="LQ482" s="214">
        <f>VLOOKUP(LN482,$A$563:$F$2330,6,FALSE)</f>
        <v>2012</v>
      </c>
      <c r="LR482" s="213" t="s">
        <v>63</v>
      </c>
      <c r="LS482" s="10">
        <f>LQ482*1.4</f>
        <v>2816.7999999999997</v>
      </c>
      <c r="LT482" s="10"/>
      <c r="LU482" s="284"/>
      <c r="LV482" s="213" t="s">
        <v>62</v>
      </c>
      <c r="LW482" s="306" t="s">
        <v>605</v>
      </c>
      <c r="LY482" s="214"/>
      <c r="LZ482" s="214">
        <f>VLOOKUP(LW482,$A$563:$F$2330,6,FALSE)</f>
        <v>2012</v>
      </c>
      <c r="MA482" s="213" t="s">
        <v>63</v>
      </c>
      <c r="MB482" s="10">
        <f>LZ482*1.4</f>
        <v>2816.7999999999997</v>
      </c>
      <c r="MC482" s="10"/>
      <c r="MD482" s="284"/>
      <c r="ME482" s="213" t="s">
        <v>62</v>
      </c>
      <c r="MF482" s="308" t="s">
        <v>433</v>
      </c>
      <c r="MH482" s="214"/>
      <c r="MI482" s="214">
        <f>VLOOKUP(MF482,$A$563:$F$2330,6,FALSE)</f>
        <v>479</v>
      </c>
      <c r="MJ482" s="213" t="s">
        <v>63</v>
      </c>
      <c r="MK482" s="10">
        <f>MI482*1.4</f>
        <v>670.59999999999991</v>
      </c>
      <c r="ML482" s="10"/>
      <c r="MM482" s="284"/>
      <c r="MN482" s="213" t="s">
        <v>62</v>
      </c>
      <c r="MO482" s="306" t="s">
        <v>542</v>
      </c>
      <c r="MQ482" s="214"/>
      <c r="MR482" s="214">
        <f>VLOOKUP(MO482,$A$563:$F$2330,6,FALSE)</f>
        <v>715</v>
      </c>
      <c r="MS482" s="213" t="s">
        <v>63</v>
      </c>
      <c r="MT482" s="10">
        <f>MR482*1.4</f>
        <v>1000.9999999999999</v>
      </c>
      <c r="MU482" s="10"/>
      <c r="MV482" s="284"/>
      <c r="MW482" s="213" t="s">
        <v>62</v>
      </c>
      <c r="MX482" s="306" t="s">
        <v>605</v>
      </c>
      <c r="MZ482" s="214"/>
      <c r="NA482" s="214">
        <f>VLOOKUP(MX482,$A$563:$F$2330,6,FALSE)</f>
        <v>2012</v>
      </c>
      <c r="NB482" s="213" t="s">
        <v>63</v>
      </c>
      <c r="NC482" s="10">
        <f>NA482*1.4</f>
        <v>2816.7999999999997</v>
      </c>
      <c r="ND482" s="10"/>
      <c r="NE482" s="284"/>
      <c r="NF482" s="213" t="s">
        <v>62</v>
      </c>
      <c r="NG482" s="306" t="s">
        <v>490</v>
      </c>
      <c r="NI482" s="214"/>
      <c r="NJ482" s="214">
        <f>VLOOKUP(NG482,$A$563:$F$2330,6,FALSE)</f>
        <v>1559</v>
      </c>
      <c r="NK482" s="213" t="s">
        <v>63</v>
      </c>
      <c r="NL482" s="10">
        <f>NJ482*1.4</f>
        <v>2182.6</v>
      </c>
      <c r="NM482" s="10"/>
      <c r="NN482" s="284"/>
      <c r="NO482" s="213" t="s">
        <v>62</v>
      </c>
      <c r="NP482" s="306" t="s">
        <v>433</v>
      </c>
      <c r="NR482" s="214"/>
      <c r="NS482" s="214">
        <f>VLOOKUP(NP482,$A$563:$F$2330,6,FALSE)</f>
        <v>479</v>
      </c>
      <c r="NT482" s="213" t="s">
        <v>63</v>
      </c>
      <c r="NU482" s="10">
        <f>NS482*1.4</f>
        <v>670.59999999999991</v>
      </c>
      <c r="NV482" s="10"/>
      <c r="NW482" s="284"/>
      <c r="NX482" s="213" t="s">
        <v>62</v>
      </c>
      <c r="NY482" s="306" t="s">
        <v>605</v>
      </c>
      <c r="OB482" s="214">
        <f>VLOOKUP(NY482,$A$563:$F$2330,6,FALSE)</f>
        <v>2012</v>
      </c>
      <c r="OC482" s="213" t="s">
        <v>63</v>
      </c>
      <c r="OD482" s="10">
        <f>OB482*1.4</f>
        <v>2816.7999999999997</v>
      </c>
      <c r="OE482" s="10"/>
      <c r="OF482" s="284"/>
      <c r="OG482" s="213" t="s">
        <v>62</v>
      </c>
      <c r="OH482" s="306" t="s">
        <v>1124</v>
      </c>
      <c r="OJ482" s="214"/>
      <c r="OK482" s="214">
        <f>VLOOKUP(OH482,$A$563:$F$2330,6,FALSE)</f>
        <v>534</v>
      </c>
      <c r="OL482" s="213" t="s">
        <v>63</v>
      </c>
      <c r="OM482" s="10">
        <f>OK482*1.4</f>
        <v>747.59999999999991</v>
      </c>
      <c r="ON482" s="10"/>
      <c r="OO482" s="284"/>
      <c r="OP482" s="213" t="s">
        <v>62</v>
      </c>
      <c r="OQ482" s="293" t="s">
        <v>605</v>
      </c>
      <c r="OS482" s="214"/>
      <c r="OT482" s="214">
        <f>VLOOKUP(OQ482,$A$563:$F$2330,6,FALSE)</f>
        <v>2012</v>
      </c>
      <c r="OU482" s="213" t="s">
        <v>63</v>
      </c>
      <c r="OV482" s="10">
        <f>OT482*1.4</f>
        <v>2816.7999999999997</v>
      </c>
      <c r="OW482" s="10"/>
      <c r="OX482" s="284"/>
      <c r="OY482" s="213" t="s">
        <v>62</v>
      </c>
      <c r="OZ482" s="306" t="s">
        <v>433</v>
      </c>
      <c r="PB482" s="214"/>
      <c r="PC482" s="214">
        <f>VLOOKUP(OZ482,$A$563:$F$2330,6,FALSE)</f>
        <v>479</v>
      </c>
      <c r="PD482" s="213" t="s">
        <v>63</v>
      </c>
      <c r="PE482" s="10">
        <f>PC482*1.4</f>
        <v>670.59999999999991</v>
      </c>
      <c r="PF482" s="10"/>
      <c r="PG482" s="284"/>
      <c r="PH482" s="213" t="s">
        <v>62</v>
      </c>
      <c r="PI482" s="306" t="s">
        <v>433</v>
      </c>
      <c r="PK482" s="214"/>
      <c r="PL482" s="214">
        <f>VLOOKUP(PI482,$A$563:$F$2330,6,FALSE)</f>
        <v>479</v>
      </c>
      <c r="PM482" s="213" t="s">
        <v>63</v>
      </c>
      <c r="PN482" s="10">
        <f>PL482*1.4</f>
        <v>670.59999999999991</v>
      </c>
      <c r="PO482" s="10"/>
      <c r="PP482" s="284"/>
      <c r="PQ482" s="213" t="s">
        <v>62</v>
      </c>
      <c r="PR482" s="293" t="s">
        <v>490</v>
      </c>
      <c r="PT482" s="214"/>
      <c r="PU482" s="214">
        <f>VLOOKUP(PR482,$A$563:$F$2330,6,FALSE)</f>
        <v>1559</v>
      </c>
      <c r="PV482" s="213" t="s">
        <v>63</v>
      </c>
      <c r="PW482" s="10">
        <f>PU482*1.4</f>
        <v>2182.6</v>
      </c>
      <c r="PX482" s="10"/>
      <c r="PY482" s="284"/>
      <c r="PZ482" s="213" t="s">
        <v>62</v>
      </c>
      <c r="QA482" s="306" t="s">
        <v>490</v>
      </c>
      <c r="QC482" s="214"/>
      <c r="QD482" s="214">
        <f>VLOOKUP(QA482,$A$563:$F$2330,6,FALSE)</f>
        <v>1559</v>
      </c>
      <c r="QE482" s="213" t="s">
        <v>63</v>
      </c>
      <c r="QF482" s="10">
        <f>QD482*1.4</f>
        <v>2182.6</v>
      </c>
      <c r="QG482" s="10"/>
      <c r="QH482" s="284"/>
      <c r="QI482" s="213" t="s">
        <v>62</v>
      </c>
      <c r="QJ482" s="293" t="s">
        <v>424</v>
      </c>
      <c r="QL482" s="214"/>
      <c r="QM482" s="214">
        <f>VLOOKUP(QJ482,$A$563:$F$2330,6,FALSE)</f>
        <v>217</v>
      </c>
      <c r="QN482" s="213" t="s">
        <v>63</v>
      </c>
      <c r="QO482" s="10">
        <f>QM482*1.4</f>
        <v>303.79999999999995</v>
      </c>
      <c r="QP482" s="10"/>
      <c r="QQ482" s="284"/>
      <c r="QR482" s="213" t="s">
        <v>62</v>
      </c>
      <c r="QS482" s="306" t="s">
        <v>490</v>
      </c>
      <c r="QU482" s="214"/>
      <c r="QV482" s="214">
        <f>VLOOKUP(QS482,$A$563:$F$2330,6,FALSE)</f>
        <v>1559</v>
      </c>
      <c r="QW482" s="213" t="s">
        <v>63</v>
      </c>
      <c r="QX482" s="10">
        <f>QV482*1.4</f>
        <v>2182.6</v>
      </c>
      <c r="QY482" s="10"/>
      <c r="QZ482" s="284"/>
      <c r="RA482" s="213" t="s">
        <v>62</v>
      </c>
      <c r="RB482" s="293" t="s">
        <v>433</v>
      </c>
      <c r="RD482" s="214"/>
      <c r="RE482" s="214">
        <f>VLOOKUP(RB482,$A$563:$F$2330,6,FALSE)</f>
        <v>479</v>
      </c>
      <c r="RF482" s="213" t="s">
        <v>63</v>
      </c>
      <c r="RG482" s="10">
        <f>RE482*1.4</f>
        <v>670.59999999999991</v>
      </c>
      <c r="RH482" s="10"/>
      <c r="RI482" s="284"/>
      <c r="RJ482" s="213" t="s">
        <v>62</v>
      </c>
      <c r="RK482" s="297" t="s">
        <v>186</v>
      </c>
      <c r="RN482" s="214" t="e">
        <f>VLOOKUP(RK482,$A$563:$F$2330,6,FALSE)</f>
        <v>#N/A</v>
      </c>
      <c r="RO482" s="213" t="s">
        <v>63</v>
      </c>
      <c r="RP482" s="10" t="e">
        <f>RN482*1.4</f>
        <v>#N/A</v>
      </c>
      <c r="RQ482" s="10"/>
      <c r="RR482" s="284"/>
      <c r="RS482" s="213" t="s">
        <v>62</v>
      </c>
      <c r="RT482" s="306" t="s">
        <v>490</v>
      </c>
      <c r="RV482" s="214"/>
      <c r="RW482" s="214">
        <f>VLOOKUP(RT482,$A$563:$F$2330,6,FALSE)</f>
        <v>1559</v>
      </c>
      <c r="RX482" s="213" t="s">
        <v>63</v>
      </c>
      <c r="RY482" s="10">
        <f>RW482*1.4</f>
        <v>2182.6</v>
      </c>
      <c r="RZ482" s="10"/>
      <c r="SA482" s="290"/>
      <c r="SB482" s="213" t="s">
        <v>62</v>
      </c>
      <c r="SC482" s="306" t="s">
        <v>429</v>
      </c>
      <c r="SE482" s="214"/>
      <c r="SF482" s="214">
        <f>VLOOKUP(SC482,$A$563:$F$2330,6,FALSE)</f>
        <v>0</v>
      </c>
      <c r="SG482" s="213" t="s">
        <v>63</v>
      </c>
      <c r="SH482" s="10">
        <f>SF482*1.4</f>
        <v>0</v>
      </c>
      <c r="SI482" s="10"/>
      <c r="SJ482" s="290"/>
      <c r="SK482" s="213" t="s">
        <v>62</v>
      </c>
      <c r="SL482" s="306" t="s">
        <v>490</v>
      </c>
      <c r="SN482" s="214"/>
      <c r="SO482" s="214">
        <f>VLOOKUP(SL482,$A$563:$F$2330,6,FALSE)</f>
        <v>1559</v>
      </c>
      <c r="SP482" s="213" t="s">
        <v>63</v>
      </c>
      <c r="SQ482" s="10">
        <f>SO482*1.4</f>
        <v>2182.6</v>
      </c>
      <c r="SR482" s="10"/>
      <c r="SS482" s="290"/>
      <c r="ST482" s="213" t="s">
        <v>62</v>
      </c>
      <c r="SU482" s="306" t="s">
        <v>490</v>
      </c>
      <c r="SW482" s="214"/>
      <c r="SX482" s="214">
        <f>VLOOKUP(SU482,$A$563:$F$2330,6,FALSE)</f>
        <v>1559</v>
      </c>
      <c r="SY482" s="213" t="s">
        <v>63</v>
      </c>
      <c r="SZ482" s="10">
        <f>SX482*1.4</f>
        <v>2182.6</v>
      </c>
      <c r="TA482" s="10"/>
      <c r="TB482" s="290"/>
      <c r="TC482" s="213" t="s">
        <v>62</v>
      </c>
      <c r="TD482" s="306" t="s">
        <v>433</v>
      </c>
      <c r="TF482" s="214"/>
      <c r="TG482" s="214">
        <f>VLOOKUP(TD482,$A$563:$F$2330,6,FALSE)</f>
        <v>479</v>
      </c>
      <c r="TH482" s="213" t="s">
        <v>63</v>
      </c>
      <c r="TI482" s="10">
        <f>TG482*1.4</f>
        <v>670.59999999999991</v>
      </c>
      <c r="TK482" s="290"/>
      <c r="TL482" s="213" t="s">
        <v>62</v>
      </c>
      <c r="TM482" s="306" t="s">
        <v>605</v>
      </c>
      <c r="TO482" s="214"/>
      <c r="TP482" s="214">
        <f>VLOOKUP(TM482,$A$563:$F$2330,6,FALSE)</f>
        <v>2012</v>
      </c>
      <c r="TQ482" s="213" t="s">
        <v>63</v>
      </c>
      <c r="TR482" s="10">
        <f>TP482*1.4</f>
        <v>2816.7999999999997</v>
      </c>
      <c r="TS482" s="10"/>
      <c r="TT482" s="290"/>
      <c r="TU482" s="213" t="s">
        <v>62</v>
      </c>
      <c r="TV482" s="297" t="s">
        <v>186</v>
      </c>
      <c r="TX482" s="214"/>
      <c r="TY482" s="214" t="e">
        <f>VLOOKUP(TV482,$A$563:$F$2330,6,FALSE)</f>
        <v>#N/A</v>
      </c>
      <c r="TZ482" s="213" t="s">
        <v>63</v>
      </c>
      <c r="UA482" s="10" t="e">
        <f>TY482*1.4</f>
        <v>#N/A</v>
      </c>
      <c r="UB482" s="10"/>
      <c r="UC482" s="290"/>
      <c r="UD482" s="213" t="s">
        <v>62</v>
      </c>
      <c r="UE482" s="306" t="s">
        <v>605</v>
      </c>
      <c r="UG482" s="214"/>
      <c r="UH482" s="214">
        <f>VLOOKUP(UE482,$A$563:$F$2330,6,FALSE)</f>
        <v>2012</v>
      </c>
      <c r="UI482" s="213" t="s">
        <v>63</v>
      </c>
      <c r="UJ482" s="10">
        <f>UH482*1.4</f>
        <v>2816.7999999999997</v>
      </c>
      <c r="UK482" s="10"/>
      <c r="UL482" s="290"/>
      <c r="UM482" s="213" t="s">
        <v>62</v>
      </c>
      <c r="UN482" s="297" t="s">
        <v>186</v>
      </c>
      <c r="UP482" s="214"/>
      <c r="UQ482" s="214" t="e">
        <f>VLOOKUP(UN482,$A$563:$F$2330,6,FALSE)</f>
        <v>#N/A</v>
      </c>
      <c r="UR482" s="213" t="s">
        <v>63</v>
      </c>
      <c r="US482" s="10" t="e">
        <f>UQ482*1.4</f>
        <v>#N/A</v>
      </c>
      <c r="UT482" s="10"/>
      <c r="UU482" s="290"/>
      <c r="UV482" s="213" t="s">
        <v>62</v>
      </c>
      <c r="UW482" s="306" t="s">
        <v>433</v>
      </c>
      <c r="UY482" s="214"/>
      <c r="UZ482" s="214">
        <f>VLOOKUP(UW482,$A$563:$F$2330,6,FALSE)</f>
        <v>479</v>
      </c>
      <c r="VA482" s="213" t="s">
        <v>63</v>
      </c>
      <c r="VB482" s="10">
        <f>UZ482*1.4</f>
        <v>670.59999999999991</v>
      </c>
      <c r="VC482" s="10"/>
      <c r="VD482" s="290"/>
      <c r="VE482" s="213" t="s">
        <v>62</v>
      </c>
      <c r="VF482" s="297" t="s">
        <v>186</v>
      </c>
      <c r="VH482" s="214"/>
      <c r="VI482" s="214" t="e">
        <f>VLOOKUP(VF482,$A$563:$F$2330,6,FALSE)</f>
        <v>#N/A</v>
      </c>
      <c r="VJ482" s="213" t="s">
        <v>63</v>
      </c>
      <c r="VK482" s="10" t="e">
        <f>VI482*1.4</f>
        <v>#N/A</v>
      </c>
      <c r="VL482" s="10"/>
      <c r="VM482" s="290"/>
      <c r="VN482" s="213" t="s">
        <v>62</v>
      </c>
      <c r="VO482" s="306" t="s">
        <v>605</v>
      </c>
      <c r="VQ482" s="214"/>
      <c r="VR482" s="214">
        <f>VLOOKUP(VO482,$A$563:$F$2330,6,FALSE)</f>
        <v>2012</v>
      </c>
      <c r="VS482" s="213" t="s">
        <v>63</v>
      </c>
      <c r="VT482" s="10">
        <f>VR482*1.4</f>
        <v>2816.7999999999997</v>
      </c>
      <c r="VU482" s="10"/>
      <c r="VV482" s="290"/>
      <c r="VW482" s="213" t="s">
        <v>62</v>
      </c>
      <c r="VX482" s="297" t="s">
        <v>186</v>
      </c>
      <c r="WA482" s="214" t="e">
        <f>VLOOKUP(VX482,$A$563:$F$2330,6,FALSE)</f>
        <v>#N/A</v>
      </c>
      <c r="WB482" s="213" t="s">
        <v>63</v>
      </c>
      <c r="WC482" s="10" t="e">
        <f>WA482*1.4</f>
        <v>#N/A</v>
      </c>
      <c r="WE482" s="290"/>
      <c r="WF482" s="213" t="s">
        <v>62</v>
      </c>
      <c r="WG482" s="306" t="s">
        <v>490</v>
      </c>
      <c r="WI482" s="214"/>
      <c r="WJ482" s="214">
        <f>VLOOKUP(WG482,$A$563:$F$2330,6,FALSE)</f>
        <v>1559</v>
      </c>
      <c r="WK482" s="213" t="s">
        <v>63</v>
      </c>
      <c r="WL482" s="10">
        <f>WJ482*1.4</f>
        <v>2182.6</v>
      </c>
      <c r="WN482" s="290"/>
      <c r="WO482" s="213" t="s">
        <v>62</v>
      </c>
      <c r="WP482" s="306" t="s">
        <v>605</v>
      </c>
      <c r="WQ482" s="214"/>
      <c r="WR482" s="214"/>
      <c r="WS482" s="214">
        <f>VLOOKUP(WP482,$A$563:$F$2330,6,FALSE)</f>
        <v>2012</v>
      </c>
      <c r="WT482" s="213" t="s">
        <v>63</v>
      </c>
      <c r="WU482" s="10">
        <f>WS482*1.4</f>
        <v>2816.7999999999997</v>
      </c>
      <c r="WV482" s="10"/>
      <c r="WW482" s="290"/>
      <c r="WX482" s="213" t="s">
        <v>62</v>
      </c>
      <c r="WY482" s="306" t="s">
        <v>490</v>
      </c>
      <c r="XA482" s="214"/>
      <c r="XB482" s="214">
        <f>VLOOKUP(WY482,$A$563:$F$2330,6,FALSE)</f>
        <v>1559</v>
      </c>
      <c r="XC482" s="213" t="s">
        <v>63</v>
      </c>
      <c r="XD482" s="10">
        <f>XB482*1.4</f>
        <v>2182.6</v>
      </c>
      <c r="XF482" s="290"/>
      <c r="XG482" s="213" t="s">
        <v>62</v>
      </c>
      <c r="XH482" s="297" t="s">
        <v>186</v>
      </c>
      <c r="XK482" s="214" t="e">
        <f>VLOOKUP(XH482,$A$563:$F$2330,6,FALSE)</f>
        <v>#N/A</v>
      </c>
      <c r="XL482" s="213" t="s">
        <v>63</v>
      </c>
      <c r="XM482" s="10" t="e">
        <f>XK482*1.4</f>
        <v>#N/A</v>
      </c>
      <c r="XO482" s="290"/>
      <c r="XP482" s="213" t="s">
        <v>62</v>
      </c>
      <c r="XQ482" s="306" t="s">
        <v>1124</v>
      </c>
      <c r="XS482" s="214"/>
      <c r="XT482" s="214">
        <f>VLOOKUP(XQ482,$A$563:$F$2330,6,FALSE)</f>
        <v>534</v>
      </c>
      <c r="XU482" s="213" t="s">
        <v>63</v>
      </c>
      <c r="XV482" s="10">
        <f>XT482*1.4</f>
        <v>747.59999999999991</v>
      </c>
      <c r="XW482" s="10"/>
      <c r="XX482" s="290"/>
      <c r="XY482" s="213" t="s">
        <v>62</v>
      </c>
      <c r="XZ482" s="306" t="s">
        <v>433</v>
      </c>
      <c r="YB482" s="214"/>
      <c r="YC482" s="214">
        <f>VLOOKUP(XZ482,$A$563:$F$2330,6,FALSE)</f>
        <v>479</v>
      </c>
      <c r="YD482" s="213" t="s">
        <v>63</v>
      </c>
      <c r="YE482" s="10">
        <f>YC482*1.4</f>
        <v>670.59999999999991</v>
      </c>
      <c r="YG482" s="290"/>
      <c r="YH482" s="213" t="s">
        <v>62</v>
      </c>
      <c r="YI482" s="306" t="s">
        <v>424</v>
      </c>
      <c r="YK482" s="214"/>
      <c r="YL482" s="214">
        <f>VLOOKUP(YI482,$A$563:$F$2330,6,FALSE)</f>
        <v>217</v>
      </c>
      <c r="YM482" s="213" t="s">
        <v>63</v>
      </c>
      <c r="YN482" s="10">
        <f>YL482*1.4</f>
        <v>303.79999999999995</v>
      </c>
      <c r="YO482" s="10"/>
      <c r="YP482" s="290"/>
      <c r="YQ482" s="213" t="s">
        <v>62</v>
      </c>
      <c r="YR482" s="297" t="s">
        <v>186</v>
      </c>
      <c r="YU482" s="214" t="e">
        <f>VLOOKUP(YR482,$A$563:$F$2330,6,FALSE)</f>
        <v>#N/A</v>
      </c>
      <c r="YV482" s="213" t="s">
        <v>63</v>
      </c>
      <c r="YW482" s="10" t="e">
        <f>YU482*1.4</f>
        <v>#N/A</v>
      </c>
      <c r="YY482" s="290"/>
      <c r="YZ482" s="213" t="s">
        <v>62</v>
      </c>
      <c r="ZA482" s="297" t="s">
        <v>186</v>
      </c>
      <c r="ZD482" s="214" t="e">
        <f>VLOOKUP(ZA482,$A$563:$F$2330,6,FALSE)</f>
        <v>#N/A</v>
      </c>
      <c r="ZE482" s="213" t="s">
        <v>63</v>
      </c>
      <c r="ZF482" s="10" t="e">
        <f>ZD482*1.4</f>
        <v>#N/A</v>
      </c>
      <c r="ZH482" s="290"/>
      <c r="ZI482" s="213" t="s">
        <v>62</v>
      </c>
      <c r="ZJ482" s="293" t="s">
        <v>542</v>
      </c>
      <c r="ZM482" s="214">
        <f>VLOOKUP(ZJ482,$A$563:$F$2330,6,FALSE)</f>
        <v>715</v>
      </c>
      <c r="ZN482" s="213" t="s">
        <v>63</v>
      </c>
      <c r="ZO482" s="10">
        <f>ZM482*1.4</f>
        <v>1000.9999999999999</v>
      </c>
      <c r="ZQ482" s="290"/>
      <c r="ZR482" s="213" t="s">
        <v>62</v>
      </c>
      <c r="ZS482" s="297" t="s">
        <v>186</v>
      </c>
      <c r="ZU482" s="214"/>
      <c r="ZV482" s="214" t="e">
        <f>VLOOKUP(ZS482,$A$563:$F$2330,6,FALSE)</f>
        <v>#N/A</v>
      </c>
      <c r="ZW482" s="213" t="s">
        <v>63</v>
      </c>
      <c r="ZX482" s="10" t="e">
        <f>ZV482*1.4</f>
        <v>#N/A</v>
      </c>
      <c r="ZY482" s="10"/>
      <c r="ZZ482" s="290"/>
      <c r="AAA482" s="213" t="s">
        <v>62</v>
      </c>
      <c r="AAB482" s="297" t="s">
        <v>186</v>
      </c>
      <c r="AAD482" s="214"/>
      <c r="AAE482" s="214" t="e">
        <f>VLOOKUP(AAB482,$A$563:$F$2330,6,FALSE)</f>
        <v>#N/A</v>
      </c>
      <c r="AAF482" s="213" t="s">
        <v>63</v>
      </c>
      <c r="AAG482" s="10" t="e">
        <f>AAE482*1.4</f>
        <v>#N/A</v>
      </c>
      <c r="AAH482" s="10"/>
      <c r="AAI482" s="290"/>
      <c r="AAJ482" s="213" t="s">
        <v>62</v>
      </c>
      <c r="AAK482" s="297" t="s">
        <v>186</v>
      </c>
      <c r="AAM482" s="214"/>
      <c r="AAN482" s="214" t="e">
        <f>VLOOKUP(AAK482,$A$563:$F$2330,6,FALSE)</f>
        <v>#N/A</v>
      </c>
      <c r="AAO482" s="213" t="s">
        <v>63</v>
      </c>
      <c r="AAP482" s="10" t="e">
        <f>AAN482*1.4</f>
        <v>#N/A</v>
      </c>
      <c r="AAQ482" s="10"/>
      <c r="AAR482" s="290"/>
      <c r="AAS482" s="213" t="s">
        <v>62</v>
      </c>
      <c r="AAT482" s="297" t="s">
        <v>186</v>
      </c>
      <c r="AAV482" s="214"/>
      <c r="AAW482" s="214" t="e">
        <f>VLOOKUP(AAT482,$A$563:$F$2330,6,FALSE)</f>
        <v>#N/A</v>
      </c>
      <c r="AAX482" s="213" t="s">
        <v>63</v>
      </c>
      <c r="AAY482" s="10" t="e">
        <f>AAW482*1.4</f>
        <v>#N/A</v>
      </c>
      <c r="AAZ482" s="10"/>
      <c r="ABA482" s="290"/>
      <c r="ABB482" s="213" t="s">
        <v>62</v>
      </c>
      <c r="ABC482" s="297" t="s">
        <v>186</v>
      </c>
      <c r="ABE482" s="214"/>
      <c r="ABF482" s="214" t="e">
        <f>VLOOKUP(ABC482,$A$563:$F$2330,6,FALSE)</f>
        <v>#N/A</v>
      </c>
      <c r="ABG482" s="213" t="s">
        <v>63</v>
      </c>
      <c r="ABH482" s="10" t="e">
        <f>ABF482*1.4</f>
        <v>#N/A</v>
      </c>
      <c r="ABI482" s="10"/>
      <c r="ABJ482" s="290"/>
      <c r="ABK482" s="213" t="s">
        <v>62</v>
      </c>
      <c r="ABL482" s="297" t="s">
        <v>186</v>
      </c>
      <c r="ABN482" s="214"/>
      <c r="ABO482" s="214" t="e">
        <f>VLOOKUP(ABL482,$A$563:$F$2330,6,FALSE)</f>
        <v>#N/A</v>
      </c>
      <c r="ABP482" s="213" t="s">
        <v>63</v>
      </c>
      <c r="ABQ482" s="10" t="e">
        <f>ABO482*1.4</f>
        <v>#N/A</v>
      </c>
      <c r="ABR482" s="10"/>
      <c r="ABS482" s="290"/>
      <c r="ABT482" s="213" t="s">
        <v>62</v>
      </c>
      <c r="ABU482" s="297" t="s">
        <v>186</v>
      </c>
      <c r="ABW482" s="214"/>
      <c r="ABX482" s="214" t="e">
        <f>VLOOKUP(ABU482,$A$563:$F$2330,6,FALSE)</f>
        <v>#N/A</v>
      </c>
      <c r="ABY482" s="213" t="s">
        <v>63</v>
      </c>
      <c r="ABZ482" s="10" t="e">
        <f>ABX482*1.4</f>
        <v>#N/A</v>
      </c>
      <c r="ACA482" s="10"/>
      <c r="ACB482" s="290"/>
      <c r="ACC482" s="213" t="s">
        <v>62</v>
      </c>
      <c r="ACD482" s="297" t="s">
        <v>186</v>
      </c>
      <c r="ACF482" s="214"/>
      <c r="ACG482" s="214" t="e">
        <f>VLOOKUP(ACD482,$A$563:$F$2330,6,FALSE)</f>
        <v>#N/A</v>
      </c>
      <c r="ACH482" s="213" t="s">
        <v>63</v>
      </c>
      <c r="ACI482" s="10" t="e">
        <f>ACG482*1.4</f>
        <v>#N/A</v>
      </c>
      <c r="ACJ482" s="10"/>
      <c r="ACK482" s="290"/>
      <c r="ACL482" s="213" t="s">
        <v>62</v>
      </c>
      <c r="ACM482" s="297" t="s">
        <v>186</v>
      </c>
      <c r="ACO482" s="214"/>
      <c r="ACP482" s="214" t="e">
        <f>VLOOKUP(ACM482,$A$563:$F$2330,6,FALSE)</f>
        <v>#N/A</v>
      </c>
      <c r="ACQ482" s="213" t="s">
        <v>63</v>
      </c>
      <c r="ACR482" s="10" t="e">
        <f>ACP482*1.4</f>
        <v>#N/A</v>
      </c>
      <c r="ACS482" s="10"/>
      <c r="ACT482" s="290"/>
      <c r="ACU482" s="213" t="s">
        <v>62</v>
      </c>
      <c r="ACV482" s="293" t="s">
        <v>424</v>
      </c>
      <c r="ACX482" s="214"/>
      <c r="ACY482" s="214">
        <f>VLOOKUP(ACV482,$A$563:$F$2330,6,FALSE)</f>
        <v>217</v>
      </c>
      <c r="ACZ482" s="213" t="s">
        <v>63</v>
      </c>
      <c r="ADA482" s="10">
        <f>ACY482*1.4</f>
        <v>303.79999999999995</v>
      </c>
      <c r="ADB482" s="10"/>
      <c r="ADC482" s="290"/>
      <c r="ADD482" s="213" t="s">
        <v>62</v>
      </c>
      <c r="ADE482" s="306" t="s">
        <v>490</v>
      </c>
      <c r="ADG482" s="214"/>
      <c r="ADH482" s="214">
        <f>VLOOKUP(ADE482,$A$563:$F$2330,6,FALSE)</f>
        <v>1559</v>
      </c>
      <c r="ADI482" s="213" t="s">
        <v>63</v>
      </c>
      <c r="ADJ482" s="10">
        <f>ADH482*1.4</f>
        <v>2182.6</v>
      </c>
      <c r="ADL482" s="290"/>
      <c r="ADM482" s="213" t="s">
        <v>62</v>
      </c>
      <c r="ADN482" s="306" t="s">
        <v>490</v>
      </c>
      <c r="ADP482" s="214"/>
      <c r="ADQ482" s="214">
        <f>VLOOKUP(ADN482,$A$563:$F$2330,6,FALSE)</f>
        <v>1559</v>
      </c>
      <c r="ADR482" s="213" t="s">
        <v>63</v>
      </c>
      <c r="ADS482" s="10">
        <f>ADQ482*1.4</f>
        <v>2182.6</v>
      </c>
      <c r="ADT482" s="10"/>
      <c r="ADU482" s="290"/>
      <c r="ADV482" s="213" t="s">
        <v>62</v>
      </c>
      <c r="ADW482" s="306" t="s">
        <v>490</v>
      </c>
      <c r="ADZ482" s="214">
        <f>VLOOKUP(ADW482,$A$563:$F$2330,6,FALSE)</f>
        <v>1559</v>
      </c>
      <c r="AEA482" s="213" t="s">
        <v>63</v>
      </c>
      <c r="AEB482" s="10">
        <f>ADZ482*1.4</f>
        <v>2182.6</v>
      </c>
      <c r="AED482" s="290"/>
      <c r="AEE482" s="213" t="s">
        <v>62</v>
      </c>
      <c r="AEF482" s="306" t="s">
        <v>605</v>
      </c>
      <c r="AEH482" s="214"/>
      <c r="AEI482" s="214">
        <f>VLOOKUP(AEF482,$A$563:$F$2330,6,FALSE)</f>
        <v>2012</v>
      </c>
      <c r="AEJ482" s="213" t="s">
        <v>63</v>
      </c>
      <c r="AEK482" s="10">
        <f>AEI482*1.4</f>
        <v>2816.7999999999997</v>
      </c>
      <c r="AEM482" s="290"/>
      <c r="AEN482" s="213" t="s">
        <v>62</v>
      </c>
      <c r="AEO482" s="306" t="s">
        <v>429</v>
      </c>
      <c r="AEQ482" s="214"/>
      <c r="AER482" s="214">
        <f>VLOOKUP(AEO482,$A$563:$F$2330,6,FALSE)</f>
        <v>0</v>
      </c>
      <c r="AES482" s="213" t="s">
        <v>63</v>
      </c>
      <c r="AET482" s="10">
        <f>AER482*1.4</f>
        <v>0</v>
      </c>
      <c r="AEV482" s="290"/>
      <c r="AEW482" s="213" t="s">
        <v>62</v>
      </c>
      <c r="AEX482" s="306" t="s">
        <v>453</v>
      </c>
      <c r="AEZ482" s="214"/>
      <c r="AFA482" s="214">
        <f>VLOOKUP(AEX482,$A$563:$F$2330,6,FALSE)</f>
        <v>113</v>
      </c>
      <c r="AFB482" s="213" t="s">
        <v>63</v>
      </c>
      <c r="AFC482" s="10">
        <f>AFA482*1.4</f>
        <v>158.19999999999999</v>
      </c>
      <c r="AFD482" s="10"/>
      <c r="AFE482" s="290"/>
      <c r="AFF482" s="213" t="s">
        <v>62</v>
      </c>
      <c r="AFG482" s="306" t="s">
        <v>433</v>
      </c>
      <c r="AFI482" s="214"/>
      <c r="AFJ482" s="214">
        <f>VLOOKUP(AFG482,$A$563:$F$2330,6,FALSE)</f>
        <v>479</v>
      </c>
      <c r="AFK482" s="213" t="s">
        <v>63</v>
      </c>
      <c r="AFL482" s="10">
        <f>AFJ482*1.4</f>
        <v>670.59999999999991</v>
      </c>
      <c r="AFM482" s="10"/>
      <c r="AFN482" s="290"/>
      <c r="AFO482" s="213" t="s">
        <v>62</v>
      </c>
      <c r="AFP482" s="306" t="s">
        <v>1124</v>
      </c>
      <c r="AFR482" s="214"/>
      <c r="AFS482" s="214">
        <f>VLOOKUP(AFP482,$A$563:$F$2330,6,FALSE)</f>
        <v>534</v>
      </c>
      <c r="AFT482" s="213" t="s">
        <v>63</v>
      </c>
      <c r="AFU482" s="10">
        <f>AFS482*1.4</f>
        <v>747.59999999999991</v>
      </c>
      <c r="AFV482" s="10"/>
      <c r="AFW482" s="290"/>
      <c r="AFX482" s="213" t="s">
        <v>62</v>
      </c>
      <c r="AFY482" s="309" t="s">
        <v>424</v>
      </c>
      <c r="AGA482" s="214"/>
      <c r="AGB482" s="214">
        <f>VLOOKUP(AFY482,$A$563:$F$2330,6,FALSE)</f>
        <v>217</v>
      </c>
      <c r="AGC482" s="213" t="s">
        <v>63</v>
      </c>
      <c r="AGD482" s="10">
        <f>AGB482*1.4</f>
        <v>303.79999999999995</v>
      </c>
      <c r="AGE482" s="10"/>
      <c r="AGF482" s="290"/>
      <c r="AGG482" s="213" t="s">
        <v>62</v>
      </c>
      <c r="AGH482" s="306" t="s">
        <v>433</v>
      </c>
      <c r="AGJ482" s="214"/>
      <c r="AGK482" s="214">
        <f>VLOOKUP(AGH482,$A$563:$F$2330,6,FALSE)</f>
        <v>479</v>
      </c>
      <c r="AGL482" s="213" t="s">
        <v>63</v>
      </c>
      <c r="AGM482" s="10">
        <f>AGK482*1.4</f>
        <v>670.59999999999991</v>
      </c>
      <c r="AGN482" s="10"/>
      <c r="AGO482" s="290"/>
      <c r="AGP482" s="213" t="s">
        <v>62</v>
      </c>
      <c r="AGQ482" s="306" t="s">
        <v>605</v>
      </c>
      <c r="AGS482" s="214"/>
      <c r="AGT482" s="214">
        <f>VLOOKUP(AGQ482,$A$563:$F$2330,6,FALSE)</f>
        <v>2012</v>
      </c>
      <c r="AGU482" s="213" t="s">
        <v>63</v>
      </c>
      <c r="AGV482" s="10">
        <f>AGT482*1.4</f>
        <v>2816.7999999999997</v>
      </c>
      <c r="AGW482" s="10"/>
      <c r="AGX482" s="290"/>
      <c r="AGY482" s="213" t="s">
        <v>62</v>
      </c>
      <c r="AGZ482" s="308" t="s">
        <v>1124</v>
      </c>
      <c r="AHB482" s="214"/>
      <c r="AHC482" s="214">
        <f>VLOOKUP(AGZ482,$A$563:$F$2330,6,FALSE)</f>
        <v>534</v>
      </c>
      <c r="AHD482" s="213" t="s">
        <v>63</v>
      </c>
      <c r="AHE482" s="10">
        <f>AHC482*1.4</f>
        <v>747.59999999999991</v>
      </c>
      <c r="AHF482" s="10"/>
      <c r="AHG482" s="290"/>
      <c r="AHH482" s="213"/>
      <c r="AHI482" s="303"/>
      <c r="AHK482" s="214"/>
      <c r="AHL482" s="214"/>
      <c r="AHM482" s="213"/>
      <c r="AHN482" s="10"/>
      <c r="AHO482" s="10"/>
      <c r="AHQ482" s="213"/>
      <c r="AHR482" s="278"/>
      <c r="AHT482" s="214"/>
      <c r="AHU482" s="214"/>
      <c r="AHV482" s="213"/>
      <c r="AHW482" s="10"/>
      <c r="AHX482" s="10"/>
      <c r="AHZ482" s="213"/>
      <c r="AIA482" s="278"/>
      <c r="AIC482" s="214"/>
      <c r="AID482" s="214"/>
      <c r="AIE482" s="213"/>
      <c r="AIF482" s="10"/>
      <c r="AIG482" s="10"/>
      <c r="AII482" s="213"/>
      <c r="AIJ482" s="278"/>
      <c r="AIM482" s="214"/>
      <c r="AIN482" s="213"/>
      <c r="AIO482" s="10"/>
    </row>
    <row r="483" spans="1:926" s="14" customFormat="1" ht="15">
      <c r="A483" s="213" t="s">
        <v>64</v>
      </c>
      <c r="B483" s="293" t="s">
        <v>490</v>
      </c>
      <c r="D483" s="214"/>
      <c r="E483" s="214">
        <f>VLOOKUP(B483,$A$563:$F$2330,6,FALSE)</f>
        <v>1559</v>
      </c>
      <c r="F483" s="213" t="s">
        <v>65</v>
      </c>
      <c r="G483" s="10">
        <f>E483*1.3</f>
        <v>2026.7</v>
      </c>
      <c r="H483" s="10"/>
      <c r="I483" s="284"/>
      <c r="J483" s="213" t="s">
        <v>64</v>
      </c>
      <c r="K483" s="306" t="s">
        <v>424</v>
      </c>
      <c r="M483" s="214"/>
      <c r="N483" s="214">
        <f>VLOOKUP(K483,$A$563:$F$2330,6,FALSE)</f>
        <v>217</v>
      </c>
      <c r="O483" s="213" t="s">
        <v>65</v>
      </c>
      <c r="P483" s="10">
        <f>N483*1.3</f>
        <v>282.10000000000002</v>
      </c>
      <c r="Q483" s="10"/>
      <c r="R483" s="284"/>
      <c r="S483" s="213" t="s">
        <v>64</v>
      </c>
      <c r="T483" s="306" t="s">
        <v>1124</v>
      </c>
      <c r="V483" s="214"/>
      <c r="W483" s="214">
        <f>VLOOKUP(T483,$A$563:$F$2330,6,FALSE)</f>
        <v>534</v>
      </c>
      <c r="X483" s="213" t="s">
        <v>65</v>
      </c>
      <c r="Y483" s="10">
        <f>W483*1.3</f>
        <v>694.2</v>
      </c>
      <c r="Z483" s="10"/>
      <c r="AA483" s="284"/>
      <c r="AB483" s="213" t="s">
        <v>64</v>
      </c>
      <c r="AC483" s="306" t="s">
        <v>490</v>
      </c>
      <c r="AE483" s="214"/>
      <c r="AF483" s="214">
        <f>VLOOKUP(AC483,$A$563:$F$2330,6,FALSE)</f>
        <v>1559</v>
      </c>
      <c r="AG483" s="213" t="s">
        <v>65</v>
      </c>
      <c r="AH483" s="10">
        <f>AF483*1.3</f>
        <v>2026.7</v>
      </c>
      <c r="AI483" s="10"/>
      <c r="AJ483" s="284"/>
      <c r="AK483" s="213" t="s">
        <v>64</v>
      </c>
      <c r="AL483" s="293" t="s">
        <v>490</v>
      </c>
      <c r="AN483" s="214"/>
      <c r="AO483" s="214">
        <f>VLOOKUP(AL483,$A$563:$F$2330,6,FALSE)</f>
        <v>1559</v>
      </c>
      <c r="AP483" s="213" t="s">
        <v>65</v>
      </c>
      <c r="AQ483" s="10">
        <f>AO483*1.3</f>
        <v>2026.7</v>
      </c>
      <c r="AR483" s="10"/>
      <c r="AS483" s="284"/>
      <c r="AT483" s="213" t="s">
        <v>64</v>
      </c>
      <c r="AU483" s="306" t="s">
        <v>429</v>
      </c>
      <c r="AW483" s="214"/>
      <c r="AX483" s="214">
        <f>VLOOKUP(AU483,$A$563:$F$2330,6,FALSE)</f>
        <v>0</v>
      </c>
      <c r="AY483" s="213" t="s">
        <v>65</v>
      </c>
      <c r="AZ483" s="10">
        <f>AX483*1.3</f>
        <v>0</v>
      </c>
      <c r="BA483" s="10"/>
      <c r="BB483" s="284"/>
      <c r="BC483" s="213" t="s">
        <v>64</v>
      </c>
      <c r="BD483" s="306" t="s">
        <v>433</v>
      </c>
      <c r="BF483" s="214"/>
      <c r="BG483" s="214">
        <f>VLOOKUP(BD483,$A$563:$F$2330,6,FALSE)</f>
        <v>479</v>
      </c>
      <c r="BH483" s="213" t="s">
        <v>65</v>
      </c>
      <c r="BI483" s="10">
        <f>BG483*1.3</f>
        <v>622.70000000000005</v>
      </c>
      <c r="BJ483" s="10"/>
      <c r="BK483" s="284"/>
      <c r="BL483" s="213" t="s">
        <v>64</v>
      </c>
      <c r="BM483" s="306" t="s">
        <v>490</v>
      </c>
      <c r="BO483" s="214"/>
      <c r="BP483" s="214">
        <f>VLOOKUP(BM483,$A$563:$F$2330,6,FALSE)</f>
        <v>1559</v>
      </c>
      <c r="BQ483" s="213" t="s">
        <v>65</v>
      </c>
      <c r="BR483" s="10">
        <f>BP483*1.3</f>
        <v>2026.7</v>
      </c>
      <c r="BS483" s="10"/>
      <c r="BT483" s="284"/>
      <c r="BU483" s="213" t="s">
        <v>64</v>
      </c>
      <c r="BV483" s="306" t="s">
        <v>490</v>
      </c>
      <c r="BX483" s="214"/>
      <c r="BY483" s="214">
        <f>VLOOKUP(BV483,$A$563:$F$2330,6,FALSE)</f>
        <v>1559</v>
      </c>
      <c r="BZ483" s="213" t="s">
        <v>65</v>
      </c>
      <c r="CA483" s="10">
        <f>BY483*1.3</f>
        <v>2026.7</v>
      </c>
      <c r="CB483" s="10"/>
      <c r="CC483" s="284"/>
      <c r="CD483" s="213" t="s">
        <v>64</v>
      </c>
      <c r="CE483" s="306" t="s">
        <v>490</v>
      </c>
      <c r="CG483" s="214"/>
      <c r="CH483" s="214">
        <f>VLOOKUP(CE483,$A$563:$F$2330,6,FALSE)</f>
        <v>1559</v>
      </c>
      <c r="CI483" s="213" t="s">
        <v>65</v>
      </c>
      <c r="CJ483" s="10">
        <f>CH483*1.3</f>
        <v>2026.7</v>
      </c>
      <c r="CK483" s="10"/>
      <c r="CL483" s="284"/>
      <c r="CM483" s="213" t="s">
        <v>64</v>
      </c>
      <c r="CN483" s="306" t="s">
        <v>433</v>
      </c>
      <c r="CP483" s="214"/>
      <c r="CQ483" s="214">
        <f>VLOOKUP(CN483,$A$563:$F$2330,6,FALSE)</f>
        <v>479</v>
      </c>
      <c r="CR483" s="213" t="s">
        <v>65</v>
      </c>
      <c r="CS483" s="10">
        <f>CQ483*1.3</f>
        <v>622.70000000000005</v>
      </c>
      <c r="CT483" s="10"/>
      <c r="CU483" s="284"/>
      <c r="CV483" s="213" t="s">
        <v>64</v>
      </c>
      <c r="CW483" s="306" t="s">
        <v>424</v>
      </c>
      <c r="CY483" s="214"/>
      <c r="CZ483" s="214">
        <f>VLOOKUP(CW483,$A$563:$F$2330,6,FALSE)</f>
        <v>217</v>
      </c>
      <c r="DA483" s="213" t="s">
        <v>65</v>
      </c>
      <c r="DB483" s="10">
        <f>CZ483*1.3</f>
        <v>282.10000000000002</v>
      </c>
      <c r="DC483" s="10"/>
      <c r="DD483" s="284"/>
      <c r="DE483" s="213" t="s">
        <v>64</v>
      </c>
      <c r="DF483" s="306" t="s">
        <v>433</v>
      </c>
      <c r="DH483" s="214"/>
      <c r="DI483" s="214">
        <f>VLOOKUP(DF483,$A$563:$F$2330,6,FALSE)</f>
        <v>479</v>
      </c>
      <c r="DJ483" s="213" t="s">
        <v>65</v>
      </c>
      <c r="DK483" s="10">
        <f>DI483*1.3</f>
        <v>622.70000000000005</v>
      </c>
      <c r="DL483" s="10"/>
      <c r="DM483" s="284"/>
      <c r="DN483" s="213" t="s">
        <v>64</v>
      </c>
      <c r="DO483" s="293" t="s">
        <v>490</v>
      </c>
      <c r="DQ483" s="214"/>
      <c r="DR483" s="214">
        <f>VLOOKUP(DO483,$A$563:$F$2330,6,FALSE)</f>
        <v>1559</v>
      </c>
      <c r="DS483" s="213" t="s">
        <v>65</v>
      </c>
      <c r="DT483" s="10">
        <f>DR483*1.3</f>
        <v>2026.7</v>
      </c>
      <c r="DU483" s="10"/>
      <c r="DV483" s="284"/>
      <c r="DW483" s="213" t="s">
        <v>64</v>
      </c>
      <c r="DX483" s="297" t="s">
        <v>186</v>
      </c>
      <c r="DZ483" s="214"/>
      <c r="EA483" s="214" t="e">
        <f>VLOOKUP(DX483,$A$563:$F$2330,6,FALSE)</f>
        <v>#N/A</v>
      </c>
      <c r="EB483" s="213" t="s">
        <v>65</v>
      </c>
      <c r="EC483" s="10" t="e">
        <f>EA483*1.3</f>
        <v>#N/A</v>
      </c>
      <c r="ED483" s="10"/>
      <c r="EE483" s="284"/>
      <c r="EF483" s="213" t="s">
        <v>64</v>
      </c>
      <c r="EG483" s="306" t="s">
        <v>605</v>
      </c>
      <c r="EI483" s="214"/>
      <c r="EJ483" s="214">
        <f>VLOOKUP(EG483,$A$563:$F$2330,6,FALSE)</f>
        <v>2012</v>
      </c>
      <c r="EK483" s="213" t="s">
        <v>65</v>
      </c>
      <c r="EL483" s="10">
        <f>EJ483*1.3</f>
        <v>2615.6</v>
      </c>
      <c r="EM483" s="10"/>
      <c r="EN483" s="284"/>
      <c r="EO483" s="213" t="s">
        <v>64</v>
      </c>
      <c r="EP483" s="306" t="s">
        <v>490</v>
      </c>
      <c r="ER483" s="214"/>
      <c r="ES483" s="214">
        <f>VLOOKUP(EP483,$A$563:$F$2330,6,FALSE)</f>
        <v>1559</v>
      </c>
      <c r="ET483" s="213" t="s">
        <v>65</v>
      </c>
      <c r="EU483" s="10">
        <f>ES483*1.3</f>
        <v>2026.7</v>
      </c>
      <c r="EV483" s="10"/>
      <c r="EW483" s="284"/>
      <c r="EX483" s="213" t="s">
        <v>64</v>
      </c>
      <c r="EY483" s="297" t="s">
        <v>186</v>
      </c>
      <c r="FA483" s="214"/>
      <c r="FB483" s="214" t="e">
        <f>VLOOKUP(EY483,$A$563:$F$2330,6,FALSE)</f>
        <v>#N/A</v>
      </c>
      <c r="FC483" s="213" t="s">
        <v>65</v>
      </c>
      <c r="FD483" s="10" t="e">
        <f>FB483*1.3</f>
        <v>#N/A</v>
      </c>
      <c r="FE483" s="10"/>
      <c r="FF483" s="284"/>
      <c r="FG483" s="213" t="s">
        <v>64</v>
      </c>
      <c r="FH483" s="306" t="s">
        <v>424</v>
      </c>
      <c r="FJ483" s="214"/>
      <c r="FK483" s="214">
        <f>VLOOKUP(FH483,$A$563:$F$2330,6,FALSE)</f>
        <v>217</v>
      </c>
      <c r="FL483" s="213" t="s">
        <v>65</v>
      </c>
      <c r="FM483" s="10">
        <f>FK483*1.3</f>
        <v>282.10000000000002</v>
      </c>
      <c r="FN483" s="10"/>
      <c r="FO483" s="284"/>
      <c r="FP483" s="213" t="s">
        <v>64</v>
      </c>
      <c r="FQ483" s="293" t="s">
        <v>490</v>
      </c>
      <c r="FS483" s="214"/>
      <c r="FT483" s="214">
        <f>VLOOKUP(FQ483,$A$563:$F$2330,6,FALSE)</f>
        <v>1559</v>
      </c>
      <c r="FU483" s="213" t="s">
        <v>65</v>
      </c>
      <c r="FV483" s="10">
        <f>FT483*1.3</f>
        <v>2026.7</v>
      </c>
      <c r="FW483" s="10"/>
      <c r="FX483" s="284"/>
      <c r="FY483" s="213" t="s">
        <v>64</v>
      </c>
      <c r="FZ483" s="293" t="s">
        <v>429</v>
      </c>
      <c r="GB483" s="214"/>
      <c r="GC483" s="214">
        <f>VLOOKUP(FZ483,$A$563:$F$2330,6,FALSE)</f>
        <v>0</v>
      </c>
      <c r="GD483" s="213" t="s">
        <v>65</v>
      </c>
      <c r="GE483" s="10">
        <f>GC483*1.3</f>
        <v>0</v>
      </c>
      <c r="GF483" s="10"/>
      <c r="GG483" s="284"/>
      <c r="GH483" s="213" t="s">
        <v>64</v>
      </c>
      <c r="GI483" s="306" t="s">
        <v>490</v>
      </c>
      <c r="GK483" s="214"/>
      <c r="GL483" s="214">
        <f>VLOOKUP(GI483,$A$563:$F$2330,6,FALSE)</f>
        <v>1559</v>
      </c>
      <c r="GM483" s="213" t="s">
        <v>65</v>
      </c>
      <c r="GN483" s="10">
        <f>GL483*1.3</f>
        <v>2026.7</v>
      </c>
      <c r="GO483" s="10"/>
      <c r="GP483" s="284"/>
      <c r="GQ483" s="213" t="s">
        <v>64</v>
      </c>
      <c r="GR483" s="306" t="s">
        <v>424</v>
      </c>
      <c r="GT483" s="214"/>
      <c r="GU483" s="214">
        <f>VLOOKUP(GR483,$A$563:$F$2330,6,FALSE)</f>
        <v>217</v>
      </c>
      <c r="GV483" s="213" t="s">
        <v>65</v>
      </c>
      <c r="GW483" s="10">
        <f>GU483*1.3</f>
        <v>282.10000000000002</v>
      </c>
      <c r="GX483" s="10"/>
      <c r="GY483" s="284"/>
      <c r="GZ483" s="213" t="s">
        <v>64</v>
      </c>
      <c r="HA483" s="306" t="s">
        <v>433</v>
      </c>
      <c r="HC483" s="214"/>
      <c r="HD483" s="214">
        <f>VLOOKUP(HA483,$A$563:$F$2330,6,FALSE)</f>
        <v>479</v>
      </c>
      <c r="HE483" s="213" t="s">
        <v>65</v>
      </c>
      <c r="HF483" s="10">
        <f>HD483*1.3</f>
        <v>622.70000000000005</v>
      </c>
      <c r="HG483" s="10"/>
      <c r="HH483" s="284"/>
      <c r="HI483" s="213" t="s">
        <v>64</v>
      </c>
      <c r="HJ483" s="306" t="s">
        <v>490</v>
      </c>
      <c r="HL483" s="214"/>
      <c r="HM483" s="214">
        <f>VLOOKUP(HJ483,$A$563:$F$2330,6,FALSE)</f>
        <v>1559</v>
      </c>
      <c r="HN483" s="213" t="s">
        <v>65</v>
      </c>
      <c r="HO483" s="10">
        <f>HM483*1.3</f>
        <v>2026.7</v>
      </c>
      <c r="HP483" s="10"/>
      <c r="HQ483" s="284"/>
      <c r="HR483" s="213" t="s">
        <v>64</v>
      </c>
      <c r="HS483" s="293" t="s">
        <v>490</v>
      </c>
      <c r="HU483" s="214"/>
      <c r="HV483" s="214">
        <f>VLOOKUP(HS483,$A$563:$F$2330,6,FALSE)</f>
        <v>1559</v>
      </c>
      <c r="HW483" s="213" t="s">
        <v>65</v>
      </c>
      <c r="HX483" s="10">
        <f>HV483*1.3</f>
        <v>2026.7</v>
      </c>
      <c r="HY483" s="10"/>
      <c r="HZ483" s="284"/>
      <c r="IA483" s="213" t="s">
        <v>64</v>
      </c>
      <c r="IB483" s="306" t="s">
        <v>433</v>
      </c>
      <c r="ID483" s="214"/>
      <c r="IE483" s="214">
        <f>VLOOKUP(IB483,$A$563:$F$2330,6,FALSE)</f>
        <v>479</v>
      </c>
      <c r="IF483" s="213" t="s">
        <v>65</v>
      </c>
      <c r="IG483" s="10">
        <f>IE483*1.3</f>
        <v>622.70000000000005</v>
      </c>
      <c r="IH483" s="10"/>
      <c r="II483" s="284"/>
      <c r="IJ483" s="213" t="s">
        <v>64</v>
      </c>
      <c r="IK483" s="306" t="s">
        <v>433</v>
      </c>
      <c r="IM483" s="214"/>
      <c r="IN483" s="214">
        <f>VLOOKUP(IK483,$A$563:$F$2330,6,FALSE)</f>
        <v>479</v>
      </c>
      <c r="IO483" s="213" t="s">
        <v>65</v>
      </c>
      <c r="IP483" s="10">
        <f>IN483*1.3</f>
        <v>622.70000000000005</v>
      </c>
      <c r="IQ483" s="10"/>
      <c r="IR483" s="284"/>
      <c r="IS483" s="213" t="s">
        <v>64</v>
      </c>
      <c r="IT483" s="306" t="s">
        <v>424</v>
      </c>
      <c r="IV483" s="214"/>
      <c r="IW483" s="214">
        <f>VLOOKUP(IT483,$A$563:$F$2330,6,FALSE)</f>
        <v>217</v>
      </c>
      <c r="IX483" s="213" t="s">
        <v>65</v>
      </c>
      <c r="IY483" s="10">
        <f>IW483*1.3</f>
        <v>282.10000000000002</v>
      </c>
      <c r="IZ483" s="10"/>
      <c r="JA483" s="284"/>
      <c r="JB483" s="213" t="s">
        <v>64</v>
      </c>
      <c r="JC483" s="306" t="s">
        <v>433</v>
      </c>
      <c r="JE483" s="214"/>
      <c r="JF483" s="214">
        <f>VLOOKUP(JC483,$A$563:$F$2330,6,FALSE)</f>
        <v>479</v>
      </c>
      <c r="JG483" s="213" t="s">
        <v>65</v>
      </c>
      <c r="JH483" s="10">
        <f>JF483*1.3</f>
        <v>622.70000000000005</v>
      </c>
      <c r="JI483" s="10"/>
      <c r="JJ483" s="284"/>
      <c r="JK483" s="213" t="s">
        <v>64</v>
      </c>
      <c r="JL483" s="306" t="s">
        <v>424</v>
      </c>
      <c r="JN483" s="214"/>
      <c r="JO483" s="214">
        <f>VLOOKUP(JL483,$A$563:$F$2330,6,FALSE)</f>
        <v>217</v>
      </c>
      <c r="JP483" s="213" t="s">
        <v>65</v>
      </c>
      <c r="JQ483" s="10">
        <f>JO483*1.3</f>
        <v>282.10000000000002</v>
      </c>
      <c r="JR483" s="10"/>
      <c r="JS483" s="284"/>
      <c r="JT483" s="213" t="s">
        <v>64</v>
      </c>
      <c r="JU483" s="306" t="s">
        <v>490</v>
      </c>
      <c r="JW483" s="214"/>
      <c r="JX483" s="214">
        <f>VLOOKUP(JU483,$A$563:$F$2330,6,FALSE)</f>
        <v>1559</v>
      </c>
      <c r="JY483" s="213" t="s">
        <v>65</v>
      </c>
      <c r="JZ483" s="10">
        <f>JX483*1.3</f>
        <v>2026.7</v>
      </c>
      <c r="KA483" s="10"/>
      <c r="KB483" s="284"/>
      <c r="KC483" s="213" t="s">
        <v>64</v>
      </c>
      <c r="KD483" s="306" t="s">
        <v>424</v>
      </c>
      <c r="KF483" s="214"/>
      <c r="KG483" s="214">
        <f>VLOOKUP(KD483,$A$563:$F$2330,6,FALSE)</f>
        <v>217</v>
      </c>
      <c r="KH483" s="213" t="s">
        <v>65</v>
      </c>
      <c r="KI483" s="10">
        <f>KG483*1.3</f>
        <v>282.10000000000002</v>
      </c>
      <c r="KJ483" s="10"/>
      <c r="KK483" s="284"/>
      <c r="KL483" s="213" t="s">
        <v>64</v>
      </c>
      <c r="KM483" s="306" t="s">
        <v>424</v>
      </c>
      <c r="KO483" s="214"/>
      <c r="KP483" s="214">
        <f>VLOOKUP(KM483,$A$563:$F$2330,6,FALSE)</f>
        <v>217</v>
      </c>
      <c r="KQ483" s="213" t="s">
        <v>65</v>
      </c>
      <c r="KR483" s="10">
        <f>KP483*1.3</f>
        <v>282.10000000000002</v>
      </c>
      <c r="KS483" s="10"/>
      <c r="KT483" s="284"/>
      <c r="KU483" s="213" t="s">
        <v>64</v>
      </c>
      <c r="KV483" s="306" t="s">
        <v>433</v>
      </c>
      <c r="KX483" s="214"/>
      <c r="KY483" s="214">
        <f>VLOOKUP(KV483,$A$563:$F$2330,6,FALSE)</f>
        <v>479</v>
      </c>
      <c r="KZ483" s="213" t="s">
        <v>65</v>
      </c>
      <c r="LA483" s="10">
        <f>KY483*1.3</f>
        <v>622.70000000000005</v>
      </c>
      <c r="LB483" s="10"/>
      <c r="LC483" s="284"/>
      <c r="LD483" s="213" t="s">
        <v>64</v>
      </c>
      <c r="LE483" s="306" t="s">
        <v>542</v>
      </c>
      <c r="LG483" s="214"/>
      <c r="LH483" s="214">
        <f>VLOOKUP(LE483,$A$563:$F$2330,6,FALSE)</f>
        <v>715</v>
      </c>
      <c r="LI483" s="213" t="s">
        <v>65</v>
      </c>
      <c r="LJ483" s="10">
        <f>LH483*1.3</f>
        <v>929.5</v>
      </c>
      <c r="LK483" s="10"/>
      <c r="LL483" s="284"/>
      <c r="LM483" s="213" t="s">
        <v>64</v>
      </c>
      <c r="LN483" s="306" t="s">
        <v>490</v>
      </c>
      <c r="LP483" s="214"/>
      <c r="LQ483" s="214">
        <f>VLOOKUP(LN483,$A$563:$F$2330,6,FALSE)</f>
        <v>1559</v>
      </c>
      <c r="LR483" s="213" t="s">
        <v>65</v>
      </c>
      <c r="LS483" s="10">
        <f>LQ483*1.3</f>
        <v>2026.7</v>
      </c>
      <c r="LT483" s="10"/>
      <c r="LU483" s="284"/>
      <c r="LV483" s="213" t="s">
        <v>64</v>
      </c>
      <c r="LW483" s="306" t="s">
        <v>490</v>
      </c>
      <c r="LY483" s="214"/>
      <c r="LZ483" s="214">
        <f>VLOOKUP(LW483,$A$563:$F$2330,6,FALSE)</f>
        <v>1559</v>
      </c>
      <c r="MA483" s="213" t="s">
        <v>65</v>
      </c>
      <c r="MB483" s="10">
        <f>LZ483*1.3</f>
        <v>2026.7</v>
      </c>
      <c r="MC483" s="10"/>
      <c r="MD483" s="284"/>
      <c r="ME483" s="213" t="s">
        <v>64</v>
      </c>
      <c r="MF483" s="308" t="s">
        <v>605</v>
      </c>
      <c r="MH483" s="214"/>
      <c r="MI483" s="214">
        <f>VLOOKUP(MF483,$A$563:$F$2330,6,FALSE)</f>
        <v>2012</v>
      </c>
      <c r="MJ483" s="213" t="s">
        <v>65</v>
      </c>
      <c r="MK483" s="10">
        <f>MI483*1.3</f>
        <v>2615.6</v>
      </c>
      <c r="ML483" s="10"/>
      <c r="MM483" s="284"/>
      <c r="MN483" s="213" t="s">
        <v>64</v>
      </c>
      <c r="MO483" s="306" t="s">
        <v>1124</v>
      </c>
      <c r="MQ483" s="214"/>
      <c r="MR483" s="214">
        <f>VLOOKUP(MO483,$A$563:$F$2330,6,FALSE)</f>
        <v>534</v>
      </c>
      <c r="MS483" s="213" t="s">
        <v>65</v>
      </c>
      <c r="MT483" s="10">
        <f>MR483*1.3</f>
        <v>694.2</v>
      </c>
      <c r="MU483" s="10"/>
      <c r="MV483" s="284"/>
      <c r="MW483" s="213" t="s">
        <v>64</v>
      </c>
      <c r="MX483" s="306" t="s">
        <v>424</v>
      </c>
      <c r="MZ483" s="214"/>
      <c r="NA483" s="214">
        <f>VLOOKUP(MX483,$A$563:$F$2330,6,FALSE)</f>
        <v>217</v>
      </c>
      <c r="NB483" s="213" t="s">
        <v>65</v>
      </c>
      <c r="NC483" s="10">
        <f>NA483*1.3</f>
        <v>282.10000000000002</v>
      </c>
      <c r="ND483" s="10"/>
      <c r="NE483" s="284"/>
      <c r="NF483" s="213" t="s">
        <v>64</v>
      </c>
      <c r="NG483" s="306" t="s">
        <v>605</v>
      </c>
      <c r="NI483" s="214"/>
      <c r="NJ483" s="214">
        <f>VLOOKUP(NG483,$A$563:$F$2330,6,FALSE)</f>
        <v>2012</v>
      </c>
      <c r="NK483" s="213" t="s">
        <v>65</v>
      </c>
      <c r="NL483" s="10">
        <f>NJ483*1.3</f>
        <v>2615.6</v>
      </c>
      <c r="NM483" s="10"/>
      <c r="NN483" s="284"/>
      <c r="NO483" s="213" t="s">
        <v>64</v>
      </c>
      <c r="NP483" s="306" t="s">
        <v>424</v>
      </c>
      <c r="NR483" s="214"/>
      <c r="NS483" s="214">
        <f>VLOOKUP(NP483,$A$563:$F$2330,6,FALSE)</f>
        <v>217</v>
      </c>
      <c r="NT483" s="213" t="s">
        <v>65</v>
      </c>
      <c r="NU483" s="10">
        <f>NS483*1.3</f>
        <v>282.10000000000002</v>
      </c>
      <c r="NV483" s="10"/>
      <c r="NW483" s="284"/>
      <c r="NX483" s="213" t="s">
        <v>64</v>
      </c>
      <c r="NY483" s="293" t="s">
        <v>424</v>
      </c>
      <c r="OB483" s="214">
        <f>VLOOKUP(NY483,$A$563:$F$2330,6,FALSE)</f>
        <v>217</v>
      </c>
      <c r="OC483" s="213" t="s">
        <v>65</v>
      </c>
      <c r="OD483" s="10">
        <f>OB483*1.3</f>
        <v>282.10000000000002</v>
      </c>
      <c r="OE483" s="10"/>
      <c r="OF483" s="284"/>
      <c r="OG483" s="213" t="s">
        <v>64</v>
      </c>
      <c r="OH483" s="306" t="s">
        <v>490</v>
      </c>
      <c r="OJ483" s="214"/>
      <c r="OK483" s="214">
        <f>VLOOKUP(OH483,$A$563:$F$2330,6,FALSE)</f>
        <v>1559</v>
      </c>
      <c r="OL483" s="213" t="s">
        <v>65</v>
      </c>
      <c r="OM483" s="10">
        <f>OK483*1.3</f>
        <v>2026.7</v>
      </c>
      <c r="ON483" s="10"/>
      <c r="OO483" s="284"/>
      <c r="OP483" s="213" t="s">
        <v>64</v>
      </c>
      <c r="OQ483" s="293" t="s">
        <v>542</v>
      </c>
      <c r="OS483" s="214"/>
      <c r="OT483" s="214">
        <f>VLOOKUP(OQ483,$A$563:$F$2330,6,FALSE)</f>
        <v>715</v>
      </c>
      <c r="OU483" s="213" t="s">
        <v>65</v>
      </c>
      <c r="OV483" s="10">
        <f>OT483*1.3</f>
        <v>929.5</v>
      </c>
      <c r="OW483" s="10"/>
      <c r="OX483" s="284"/>
      <c r="OY483" s="213" t="s">
        <v>64</v>
      </c>
      <c r="OZ483" s="306" t="s">
        <v>490</v>
      </c>
      <c r="PB483" s="214"/>
      <c r="PC483" s="214">
        <f>VLOOKUP(OZ483,$A$563:$F$2330,6,FALSE)</f>
        <v>1559</v>
      </c>
      <c r="PD483" s="213" t="s">
        <v>65</v>
      </c>
      <c r="PE483" s="10">
        <f>PC483*1.3</f>
        <v>2026.7</v>
      </c>
      <c r="PF483" s="10"/>
      <c r="PG483" s="284"/>
      <c r="PH483" s="213" t="s">
        <v>64</v>
      </c>
      <c r="PI483" s="306" t="s">
        <v>490</v>
      </c>
      <c r="PK483" s="214"/>
      <c r="PL483" s="214">
        <f>VLOOKUP(PI483,$A$563:$F$2330,6,FALSE)</f>
        <v>1559</v>
      </c>
      <c r="PM483" s="213" t="s">
        <v>65</v>
      </c>
      <c r="PN483" s="10">
        <f>PL483*1.3</f>
        <v>2026.7</v>
      </c>
      <c r="PO483" s="10"/>
      <c r="PP483" s="284"/>
      <c r="PQ483" s="213" t="s">
        <v>64</v>
      </c>
      <c r="PR483" s="293" t="s">
        <v>433</v>
      </c>
      <c r="PT483" s="214"/>
      <c r="PU483" s="214">
        <f>VLOOKUP(PR483,$A$563:$F$2330,6,FALSE)</f>
        <v>479</v>
      </c>
      <c r="PV483" s="213" t="s">
        <v>65</v>
      </c>
      <c r="PW483" s="10">
        <f>PU483*1.3</f>
        <v>622.70000000000005</v>
      </c>
      <c r="PX483" s="10"/>
      <c r="PY483" s="284"/>
      <c r="PZ483" s="213" t="s">
        <v>64</v>
      </c>
      <c r="QA483" s="306" t="s">
        <v>433</v>
      </c>
      <c r="QC483" s="214"/>
      <c r="QD483" s="214">
        <f>VLOOKUP(QA483,$A$563:$F$2330,6,FALSE)</f>
        <v>479</v>
      </c>
      <c r="QE483" s="213" t="s">
        <v>65</v>
      </c>
      <c r="QF483" s="10">
        <f>QD483*1.3</f>
        <v>622.70000000000005</v>
      </c>
      <c r="QG483" s="10"/>
      <c r="QH483" s="284"/>
      <c r="QI483" s="213" t="s">
        <v>64</v>
      </c>
      <c r="QJ483" s="293" t="s">
        <v>429</v>
      </c>
      <c r="QL483" s="214"/>
      <c r="QM483" s="214">
        <f>VLOOKUP(QJ483,$A$563:$F$2330,6,FALSE)</f>
        <v>0</v>
      </c>
      <c r="QN483" s="213" t="s">
        <v>65</v>
      </c>
      <c r="QO483" s="10">
        <f>QM483*1.3</f>
        <v>0</v>
      </c>
      <c r="QP483" s="10"/>
      <c r="QQ483" s="284"/>
      <c r="QR483" s="213" t="s">
        <v>64</v>
      </c>
      <c r="QS483" s="306" t="s">
        <v>605</v>
      </c>
      <c r="QU483" s="214"/>
      <c r="QV483" s="214">
        <f>VLOOKUP(QS483,$A$563:$F$2330,6,FALSE)</f>
        <v>2012</v>
      </c>
      <c r="QW483" s="213" t="s">
        <v>65</v>
      </c>
      <c r="QX483" s="10">
        <f>QV483*1.3</f>
        <v>2615.6</v>
      </c>
      <c r="QY483" s="10"/>
      <c r="QZ483" s="284"/>
      <c r="RA483" s="213" t="s">
        <v>64</v>
      </c>
      <c r="RB483" s="293" t="s">
        <v>490</v>
      </c>
      <c r="RD483" s="214"/>
      <c r="RE483" s="214">
        <f>VLOOKUP(RB483,$A$563:$F$2330,6,FALSE)</f>
        <v>1559</v>
      </c>
      <c r="RF483" s="213" t="s">
        <v>65</v>
      </c>
      <c r="RG483" s="10">
        <f>RE483*1.3</f>
        <v>2026.7</v>
      </c>
      <c r="RH483" s="10"/>
      <c r="RI483" s="284"/>
      <c r="RJ483" s="213" t="s">
        <v>64</v>
      </c>
      <c r="RK483" s="297" t="s">
        <v>186</v>
      </c>
      <c r="RN483" s="214" t="e">
        <f>VLOOKUP(RK483,$A$563:$F$2330,6,FALSE)</f>
        <v>#N/A</v>
      </c>
      <c r="RO483" s="213" t="s">
        <v>65</v>
      </c>
      <c r="RP483" s="10" t="e">
        <f>RN483*1.3</f>
        <v>#N/A</v>
      </c>
      <c r="RQ483" s="10"/>
      <c r="RR483" s="284"/>
      <c r="RS483" s="213" t="s">
        <v>64</v>
      </c>
      <c r="RT483" s="306" t="s">
        <v>433</v>
      </c>
      <c r="RV483" s="214"/>
      <c r="RW483" s="214">
        <f>VLOOKUP(RT483,$A$563:$F$2330,6,FALSE)</f>
        <v>479</v>
      </c>
      <c r="RX483" s="213" t="s">
        <v>65</v>
      </c>
      <c r="RY483" s="10">
        <f>RW483*1.3</f>
        <v>622.70000000000005</v>
      </c>
      <c r="RZ483" s="10"/>
      <c r="SA483" s="290"/>
      <c r="SB483" s="213" t="s">
        <v>64</v>
      </c>
      <c r="SC483" s="306" t="s">
        <v>490</v>
      </c>
      <c r="SE483" s="214"/>
      <c r="SF483" s="214">
        <f>VLOOKUP(SC483,$A$563:$F$2330,6,FALSE)</f>
        <v>1559</v>
      </c>
      <c r="SG483" s="213" t="s">
        <v>65</v>
      </c>
      <c r="SH483" s="10">
        <f>SF483*1.3</f>
        <v>2026.7</v>
      </c>
      <c r="SI483" s="10"/>
      <c r="SJ483" s="290"/>
      <c r="SK483" s="213" t="s">
        <v>64</v>
      </c>
      <c r="SL483" s="306" t="s">
        <v>433</v>
      </c>
      <c r="SN483" s="214"/>
      <c r="SO483" s="214">
        <f>VLOOKUP(SL483,$A$563:$F$2330,6,FALSE)</f>
        <v>479</v>
      </c>
      <c r="SP483" s="213" t="s">
        <v>65</v>
      </c>
      <c r="SQ483" s="10">
        <f>SO483*1.3</f>
        <v>622.70000000000005</v>
      </c>
      <c r="SR483" s="10"/>
      <c r="SS483" s="290"/>
      <c r="ST483" s="213" t="s">
        <v>64</v>
      </c>
      <c r="SU483" s="306" t="s">
        <v>433</v>
      </c>
      <c r="SW483" s="214"/>
      <c r="SX483" s="214">
        <f>VLOOKUP(SU483,$A$563:$F$2330,6,FALSE)</f>
        <v>479</v>
      </c>
      <c r="SY483" s="213" t="s">
        <v>65</v>
      </c>
      <c r="SZ483" s="10">
        <f>SX483*1.3</f>
        <v>622.70000000000005</v>
      </c>
      <c r="TA483" s="10"/>
      <c r="TB483" s="290"/>
      <c r="TC483" s="213" t="s">
        <v>64</v>
      </c>
      <c r="TD483" s="306" t="s">
        <v>542</v>
      </c>
      <c r="TF483" s="214"/>
      <c r="TG483" s="214">
        <f>VLOOKUP(TD483,$A$563:$F$2330,6,FALSE)</f>
        <v>715</v>
      </c>
      <c r="TH483" s="213" t="s">
        <v>65</v>
      </c>
      <c r="TI483" s="10">
        <f>TG483*1.3</f>
        <v>929.5</v>
      </c>
      <c r="TK483" s="290"/>
      <c r="TL483" s="213" t="s">
        <v>64</v>
      </c>
      <c r="TM483" s="306" t="s">
        <v>424</v>
      </c>
      <c r="TO483" s="214"/>
      <c r="TP483" s="214">
        <f>VLOOKUP(TM483,$A$563:$F$2330,6,FALSE)</f>
        <v>217</v>
      </c>
      <c r="TQ483" s="213" t="s">
        <v>65</v>
      </c>
      <c r="TR483" s="10">
        <f>TP483*1.3</f>
        <v>282.10000000000002</v>
      </c>
      <c r="TS483" s="10"/>
      <c r="TT483" s="290"/>
      <c r="TU483" s="213" t="s">
        <v>64</v>
      </c>
      <c r="TV483" s="297" t="s">
        <v>186</v>
      </c>
      <c r="TX483" s="214"/>
      <c r="TY483" s="214" t="e">
        <f>VLOOKUP(TV483,$A$563:$F$2330,6,FALSE)</f>
        <v>#N/A</v>
      </c>
      <c r="TZ483" s="213" t="s">
        <v>65</v>
      </c>
      <c r="UA483" s="10" t="e">
        <f>TY483*1.3</f>
        <v>#N/A</v>
      </c>
      <c r="UB483" s="10"/>
      <c r="UC483" s="290"/>
      <c r="UD483" s="213" t="s">
        <v>64</v>
      </c>
      <c r="UE483" s="306" t="s">
        <v>433</v>
      </c>
      <c r="UG483" s="214"/>
      <c r="UH483" s="214">
        <f>VLOOKUP(UE483,$A$563:$F$2330,6,FALSE)</f>
        <v>479</v>
      </c>
      <c r="UI483" s="213" t="s">
        <v>65</v>
      </c>
      <c r="UJ483" s="10">
        <f>UH483*1.3</f>
        <v>622.70000000000005</v>
      </c>
      <c r="UK483" s="10"/>
      <c r="UL483" s="290"/>
      <c r="UM483" s="213" t="s">
        <v>64</v>
      </c>
      <c r="UN483" s="297" t="s">
        <v>186</v>
      </c>
      <c r="UP483" s="214"/>
      <c r="UQ483" s="214" t="e">
        <f>VLOOKUP(UN483,$A$563:$F$2330,6,FALSE)</f>
        <v>#N/A</v>
      </c>
      <c r="UR483" s="213" t="s">
        <v>65</v>
      </c>
      <c r="US483" s="10" t="e">
        <f>UQ483*1.3</f>
        <v>#N/A</v>
      </c>
      <c r="UT483" s="10"/>
      <c r="UU483" s="290"/>
      <c r="UV483" s="213" t="s">
        <v>64</v>
      </c>
      <c r="UW483" s="306" t="s">
        <v>490</v>
      </c>
      <c r="UY483" s="214"/>
      <c r="UZ483" s="214">
        <f>VLOOKUP(UW483,$A$563:$F$2330,6,FALSE)</f>
        <v>1559</v>
      </c>
      <c r="VA483" s="213" t="s">
        <v>65</v>
      </c>
      <c r="VB483" s="10">
        <f>UZ483*1.3</f>
        <v>2026.7</v>
      </c>
      <c r="VC483" s="10"/>
      <c r="VD483" s="290"/>
      <c r="VE483" s="213" t="s">
        <v>64</v>
      </c>
      <c r="VF483" s="297" t="s">
        <v>186</v>
      </c>
      <c r="VH483" s="214"/>
      <c r="VI483" s="214" t="e">
        <f>VLOOKUP(VF483,$A$563:$F$2330,6,FALSE)</f>
        <v>#N/A</v>
      </c>
      <c r="VJ483" s="213" t="s">
        <v>65</v>
      </c>
      <c r="VK483" s="10" t="e">
        <f>VI483*1.3</f>
        <v>#N/A</v>
      </c>
      <c r="VL483" s="10"/>
      <c r="VM483" s="290"/>
      <c r="VN483" s="213" t="s">
        <v>64</v>
      </c>
      <c r="VO483" s="306" t="s">
        <v>433</v>
      </c>
      <c r="VQ483" s="214"/>
      <c r="VR483" s="214">
        <f>VLOOKUP(VO483,$A$563:$F$2330,6,FALSE)</f>
        <v>479</v>
      </c>
      <c r="VS483" s="213" t="s">
        <v>65</v>
      </c>
      <c r="VT483" s="10">
        <f>VR483*1.3</f>
        <v>622.70000000000005</v>
      </c>
      <c r="VU483" s="10"/>
      <c r="VV483" s="290"/>
      <c r="VW483" s="213" t="s">
        <v>64</v>
      </c>
      <c r="VX483" s="297" t="s">
        <v>186</v>
      </c>
      <c r="WA483" s="214" t="e">
        <f>VLOOKUP(VX483,$A$563:$F$2330,6,FALSE)</f>
        <v>#N/A</v>
      </c>
      <c r="WB483" s="213" t="s">
        <v>65</v>
      </c>
      <c r="WC483" s="10" t="e">
        <f>WA483*1.3</f>
        <v>#N/A</v>
      </c>
      <c r="WE483" s="290"/>
      <c r="WF483" s="213" t="s">
        <v>64</v>
      </c>
      <c r="WG483" s="306" t="s">
        <v>433</v>
      </c>
      <c r="WI483" s="214"/>
      <c r="WJ483" s="214">
        <f>VLOOKUP(WG483,$A$563:$F$2330,6,FALSE)</f>
        <v>479</v>
      </c>
      <c r="WK483" s="213" t="s">
        <v>65</v>
      </c>
      <c r="WL483" s="10">
        <f>WJ483*1.3</f>
        <v>622.70000000000005</v>
      </c>
      <c r="WN483" s="290"/>
      <c r="WO483" s="213" t="s">
        <v>64</v>
      </c>
      <c r="WP483" s="306" t="s">
        <v>433</v>
      </c>
      <c r="WQ483" s="214"/>
      <c r="WR483" s="214"/>
      <c r="WS483" s="214">
        <f>VLOOKUP(WP483,$A$563:$F$2330,6,FALSE)</f>
        <v>479</v>
      </c>
      <c r="WT483" s="213" t="s">
        <v>65</v>
      </c>
      <c r="WU483" s="10">
        <f>WS483*1.3</f>
        <v>622.70000000000005</v>
      </c>
      <c r="WV483" s="10"/>
      <c r="WW483" s="290"/>
      <c r="WX483" s="213" t="s">
        <v>64</v>
      </c>
      <c r="WY483" s="306" t="s">
        <v>433</v>
      </c>
      <c r="XA483" s="214"/>
      <c r="XB483" s="214">
        <f>VLOOKUP(WY483,$A$563:$F$2330,6,FALSE)</f>
        <v>479</v>
      </c>
      <c r="XC483" s="213" t="s">
        <v>65</v>
      </c>
      <c r="XD483" s="10">
        <f>XB483*1.3</f>
        <v>622.70000000000005</v>
      </c>
      <c r="XF483" s="290"/>
      <c r="XG483" s="213" t="s">
        <v>64</v>
      </c>
      <c r="XH483" s="297" t="s">
        <v>186</v>
      </c>
      <c r="XK483" s="214" t="e">
        <f>VLOOKUP(XH483,$A$563:$F$2330,6,FALSE)</f>
        <v>#N/A</v>
      </c>
      <c r="XL483" s="213" t="s">
        <v>65</v>
      </c>
      <c r="XM483" s="10" t="e">
        <f>XK483*1.3</f>
        <v>#N/A</v>
      </c>
      <c r="XO483" s="290"/>
      <c r="XP483" s="213" t="s">
        <v>64</v>
      </c>
      <c r="XQ483" s="306" t="s">
        <v>424</v>
      </c>
      <c r="XS483" s="214"/>
      <c r="XT483" s="214">
        <f>VLOOKUP(XQ483,$A$563:$F$2330,6,FALSE)</f>
        <v>217</v>
      </c>
      <c r="XU483" s="213" t="s">
        <v>65</v>
      </c>
      <c r="XV483" s="10">
        <f>XT483*1.3</f>
        <v>282.10000000000002</v>
      </c>
      <c r="XW483" s="10"/>
      <c r="XX483" s="290"/>
      <c r="XY483" s="213" t="s">
        <v>64</v>
      </c>
      <c r="XZ483" s="306" t="s">
        <v>490</v>
      </c>
      <c r="YB483" s="214"/>
      <c r="YC483" s="214">
        <f>VLOOKUP(XZ483,$A$563:$F$2330,6,FALSE)</f>
        <v>1559</v>
      </c>
      <c r="YD483" s="213" t="s">
        <v>65</v>
      </c>
      <c r="YE483" s="10">
        <f>YC483*1.3</f>
        <v>2026.7</v>
      </c>
      <c r="YG483" s="290"/>
      <c r="YH483" s="213" t="s">
        <v>64</v>
      </c>
      <c r="YI483" s="306" t="s">
        <v>542</v>
      </c>
      <c r="YK483" s="214"/>
      <c r="YL483" s="214">
        <f>VLOOKUP(YI483,$A$563:$F$2330,6,FALSE)</f>
        <v>715</v>
      </c>
      <c r="YM483" s="213" t="s">
        <v>65</v>
      </c>
      <c r="YN483" s="10">
        <f>YL483*1.3</f>
        <v>929.5</v>
      </c>
      <c r="YO483" s="10"/>
      <c r="YP483" s="290"/>
      <c r="YQ483" s="213" t="s">
        <v>64</v>
      </c>
      <c r="YR483" s="297" t="s">
        <v>186</v>
      </c>
      <c r="YU483" s="214" t="e">
        <f>VLOOKUP(YR483,$A$563:$F$2330,6,FALSE)</f>
        <v>#N/A</v>
      </c>
      <c r="YV483" s="213" t="s">
        <v>65</v>
      </c>
      <c r="YW483" s="10" t="e">
        <f>YU483*1.3</f>
        <v>#N/A</v>
      </c>
      <c r="YY483" s="290"/>
      <c r="YZ483" s="213" t="s">
        <v>64</v>
      </c>
      <c r="ZA483" s="297" t="s">
        <v>186</v>
      </c>
      <c r="ZD483" s="214" t="e">
        <f>VLOOKUP(ZA483,$A$563:$F$2330,6,FALSE)</f>
        <v>#N/A</v>
      </c>
      <c r="ZE483" s="213" t="s">
        <v>65</v>
      </c>
      <c r="ZF483" s="10" t="e">
        <f>ZD483*1.3</f>
        <v>#N/A</v>
      </c>
      <c r="ZH483" s="290"/>
      <c r="ZI483" s="213" t="s">
        <v>64</v>
      </c>
      <c r="ZJ483" s="293" t="s">
        <v>429</v>
      </c>
      <c r="ZM483" s="214">
        <f>VLOOKUP(ZJ483,$A$563:$F$2330,6,FALSE)</f>
        <v>0</v>
      </c>
      <c r="ZN483" s="213" t="s">
        <v>65</v>
      </c>
      <c r="ZO483" s="10">
        <f>ZM483*1.3</f>
        <v>0</v>
      </c>
      <c r="ZQ483" s="290"/>
      <c r="ZR483" s="213" t="s">
        <v>64</v>
      </c>
      <c r="ZS483" s="297" t="s">
        <v>186</v>
      </c>
      <c r="ZU483" s="214"/>
      <c r="ZV483" s="214" t="e">
        <f>VLOOKUP(ZS483,$A$563:$F$2330,6,FALSE)</f>
        <v>#N/A</v>
      </c>
      <c r="ZW483" s="213" t="s">
        <v>65</v>
      </c>
      <c r="ZX483" s="10" t="e">
        <f>ZV483*1.3</f>
        <v>#N/A</v>
      </c>
      <c r="ZY483" s="10"/>
      <c r="ZZ483" s="290"/>
      <c r="AAA483" s="213" t="s">
        <v>64</v>
      </c>
      <c r="AAB483" s="297" t="s">
        <v>186</v>
      </c>
      <c r="AAD483" s="214"/>
      <c r="AAE483" s="214" t="e">
        <f>VLOOKUP(AAB483,$A$563:$F$2330,6,FALSE)</f>
        <v>#N/A</v>
      </c>
      <c r="AAF483" s="213" t="s">
        <v>65</v>
      </c>
      <c r="AAG483" s="10" t="e">
        <f>AAE483*1.3</f>
        <v>#N/A</v>
      </c>
      <c r="AAH483" s="10"/>
      <c r="AAI483" s="290"/>
      <c r="AAJ483" s="213" t="s">
        <v>64</v>
      </c>
      <c r="AAK483" s="297" t="s">
        <v>186</v>
      </c>
      <c r="AAM483" s="214"/>
      <c r="AAN483" s="214" t="e">
        <f>VLOOKUP(AAK483,$A$563:$F$2330,6,FALSE)</f>
        <v>#N/A</v>
      </c>
      <c r="AAO483" s="213" t="s">
        <v>65</v>
      </c>
      <c r="AAP483" s="10" t="e">
        <f>AAN483*1.3</f>
        <v>#N/A</v>
      </c>
      <c r="AAQ483" s="10"/>
      <c r="AAR483" s="290"/>
      <c r="AAS483" s="213" t="s">
        <v>64</v>
      </c>
      <c r="AAT483" s="297" t="s">
        <v>186</v>
      </c>
      <c r="AAV483" s="214"/>
      <c r="AAW483" s="214" t="e">
        <f>VLOOKUP(AAT483,$A$563:$F$2330,6,FALSE)</f>
        <v>#N/A</v>
      </c>
      <c r="AAX483" s="213" t="s">
        <v>65</v>
      </c>
      <c r="AAY483" s="10" t="e">
        <f>AAW483*1.3</f>
        <v>#N/A</v>
      </c>
      <c r="AAZ483" s="10"/>
      <c r="ABA483" s="290"/>
      <c r="ABB483" s="213" t="s">
        <v>64</v>
      </c>
      <c r="ABC483" s="297" t="s">
        <v>186</v>
      </c>
      <c r="ABE483" s="214"/>
      <c r="ABF483" s="214" t="e">
        <f>VLOOKUP(ABC483,$A$563:$F$2330,6,FALSE)</f>
        <v>#N/A</v>
      </c>
      <c r="ABG483" s="213" t="s">
        <v>65</v>
      </c>
      <c r="ABH483" s="10" t="e">
        <f>ABF483*1.3</f>
        <v>#N/A</v>
      </c>
      <c r="ABI483" s="10"/>
      <c r="ABJ483" s="290"/>
      <c r="ABK483" s="213" t="s">
        <v>64</v>
      </c>
      <c r="ABL483" s="297" t="s">
        <v>186</v>
      </c>
      <c r="ABN483" s="214"/>
      <c r="ABO483" s="214" t="e">
        <f>VLOOKUP(ABL483,$A$563:$F$2330,6,FALSE)</f>
        <v>#N/A</v>
      </c>
      <c r="ABP483" s="213" t="s">
        <v>65</v>
      </c>
      <c r="ABQ483" s="10" t="e">
        <f>ABO483*1.3</f>
        <v>#N/A</v>
      </c>
      <c r="ABR483" s="10"/>
      <c r="ABS483" s="290"/>
      <c r="ABT483" s="213" t="s">
        <v>64</v>
      </c>
      <c r="ABU483" s="297" t="s">
        <v>186</v>
      </c>
      <c r="ABW483" s="214"/>
      <c r="ABX483" s="214" t="e">
        <f>VLOOKUP(ABU483,$A$563:$F$2330,6,FALSE)</f>
        <v>#N/A</v>
      </c>
      <c r="ABY483" s="213" t="s">
        <v>65</v>
      </c>
      <c r="ABZ483" s="10" t="e">
        <f>ABX483*1.3</f>
        <v>#N/A</v>
      </c>
      <c r="ACA483" s="10"/>
      <c r="ACB483" s="290"/>
      <c r="ACC483" s="213" t="s">
        <v>64</v>
      </c>
      <c r="ACD483" s="297" t="s">
        <v>186</v>
      </c>
      <c r="ACF483" s="214"/>
      <c r="ACG483" s="214" t="e">
        <f>VLOOKUP(ACD483,$A$563:$F$2330,6,FALSE)</f>
        <v>#N/A</v>
      </c>
      <c r="ACH483" s="213" t="s">
        <v>65</v>
      </c>
      <c r="ACI483" s="10" t="e">
        <f>ACG483*1.3</f>
        <v>#N/A</v>
      </c>
      <c r="ACJ483" s="10"/>
      <c r="ACK483" s="290"/>
      <c r="ACL483" s="213" t="s">
        <v>64</v>
      </c>
      <c r="ACM483" s="297" t="s">
        <v>186</v>
      </c>
      <c r="ACO483" s="214"/>
      <c r="ACP483" s="214" t="e">
        <f>VLOOKUP(ACM483,$A$563:$F$2330,6,FALSE)</f>
        <v>#N/A</v>
      </c>
      <c r="ACQ483" s="213" t="s">
        <v>65</v>
      </c>
      <c r="ACR483" s="10" t="e">
        <f>ACP483*1.3</f>
        <v>#N/A</v>
      </c>
      <c r="ACS483" s="10"/>
      <c r="ACT483" s="290"/>
      <c r="ACU483" s="213" t="s">
        <v>64</v>
      </c>
      <c r="ACV483" s="293" t="s">
        <v>605</v>
      </c>
      <c r="ACX483" s="214"/>
      <c r="ACY483" s="214">
        <f>VLOOKUP(ACV483,$A$563:$F$2330,6,FALSE)</f>
        <v>2012</v>
      </c>
      <c r="ACZ483" s="213" t="s">
        <v>65</v>
      </c>
      <c r="ADA483" s="10">
        <f>ACY483*1.3</f>
        <v>2615.6</v>
      </c>
      <c r="ADB483" s="10"/>
      <c r="ADC483" s="290"/>
      <c r="ADD483" s="213" t="s">
        <v>64</v>
      </c>
      <c r="ADE483" s="306" t="s">
        <v>424</v>
      </c>
      <c r="ADG483" s="214"/>
      <c r="ADH483" s="214">
        <f>VLOOKUP(ADE483,$A$563:$F$2330,6,FALSE)</f>
        <v>217</v>
      </c>
      <c r="ADI483" s="213" t="s">
        <v>65</v>
      </c>
      <c r="ADJ483" s="10">
        <f>ADH483*1.3</f>
        <v>282.10000000000002</v>
      </c>
      <c r="ADL483" s="290"/>
      <c r="ADM483" s="213" t="s">
        <v>64</v>
      </c>
      <c r="ADN483" s="306" t="s">
        <v>424</v>
      </c>
      <c r="ADP483" s="214"/>
      <c r="ADQ483" s="214">
        <f>VLOOKUP(ADN483,$A$563:$F$2330,6,FALSE)</f>
        <v>217</v>
      </c>
      <c r="ADR483" s="213" t="s">
        <v>65</v>
      </c>
      <c r="ADS483" s="10">
        <f>ADQ483*1.3</f>
        <v>282.10000000000002</v>
      </c>
      <c r="ADT483" s="10"/>
      <c r="ADU483" s="290"/>
      <c r="ADV483" s="213" t="s">
        <v>64</v>
      </c>
      <c r="ADW483" s="306" t="s">
        <v>605</v>
      </c>
      <c r="ADZ483" s="214">
        <f>VLOOKUP(ADW483,$A$563:$F$2330,6,FALSE)</f>
        <v>2012</v>
      </c>
      <c r="AEA483" s="213" t="s">
        <v>65</v>
      </c>
      <c r="AEB483" s="10">
        <f>ADZ483*1.3</f>
        <v>2615.6</v>
      </c>
      <c r="AED483" s="290"/>
      <c r="AEE483" s="213" t="s">
        <v>64</v>
      </c>
      <c r="AEF483" s="306" t="s">
        <v>490</v>
      </c>
      <c r="AEH483" s="214"/>
      <c r="AEI483" s="214">
        <f>VLOOKUP(AEF483,$A$563:$F$2330,6,FALSE)</f>
        <v>1559</v>
      </c>
      <c r="AEJ483" s="213" t="s">
        <v>65</v>
      </c>
      <c r="AEK483" s="10">
        <f>AEI483*1.3</f>
        <v>2026.7</v>
      </c>
      <c r="AEM483" s="290"/>
      <c r="AEN483" s="213" t="s">
        <v>64</v>
      </c>
      <c r="AEO483" s="306" t="s">
        <v>1124</v>
      </c>
      <c r="AEQ483" s="214"/>
      <c r="AER483" s="214">
        <f>VLOOKUP(AEO483,$A$563:$F$2330,6,FALSE)</f>
        <v>534</v>
      </c>
      <c r="AES483" s="213" t="s">
        <v>65</v>
      </c>
      <c r="AET483" s="10">
        <f>AER483*1.3</f>
        <v>694.2</v>
      </c>
      <c r="AEV483" s="290"/>
      <c r="AEW483" s="213" t="s">
        <v>64</v>
      </c>
      <c r="AEX483" s="306" t="s">
        <v>429</v>
      </c>
      <c r="AEZ483" s="214"/>
      <c r="AFA483" s="214">
        <f>VLOOKUP(AEX483,$A$563:$F$2330,6,FALSE)</f>
        <v>0</v>
      </c>
      <c r="AFB483" s="213" t="s">
        <v>65</v>
      </c>
      <c r="AFC483" s="10">
        <f>AFA483*1.3</f>
        <v>0</v>
      </c>
      <c r="AFD483" s="10"/>
      <c r="AFE483" s="290"/>
      <c r="AFF483" s="213" t="s">
        <v>64</v>
      </c>
      <c r="AFG483" s="306" t="s">
        <v>490</v>
      </c>
      <c r="AFI483" s="214"/>
      <c r="AFJ483" s="214">
        <f>VLOOKUP(AFG483,$A$563:$F$2330,6,FALSE)</f>
        <v>1559</v>
      </c>
      <c r="AFK483" s="213" t="s">
        <v>65</v>
      </c>
      <c r="AFL483" s="10">
        <f>AFJ483*1.3</f>
        <v>2026.7</v>
      </c>
      <c r="AFM483" s="10"/>
      <c r="AFN483" s="290"/>
      <c r="AFO483" s="213" t="s">
        <v>64</v>
      </c>
      <c r="AFP483" s="306" t="s">
        <v>605</v>
      </c>
      <c r="AFR483" s="214"/>
      <c r="AFS483" s="214">
        <f>VLOOKUP(AFP483,$A$563:$F$2330,6,FALSE)</f>
        <v>2012</v>
      </c>
      <c r="AFT483" s="213" t="s">
        <v>65</v>
      </c>
      <c r="AFU483" s="10">
        <f>AFS483*1.3</f>
        <v>2615.6</v>
      </c>
      <c r="AFV483" s="10"/>
      <c r="AFW483" s="290"/>
      <c r="AFX483" s="213" t="s">
        <v>64</v>
      </c>
      <c r="AFY483" s="309" t="s">
        <v>490</v>
      </c>
      <c r="AGA483" s="214"/>
      <c r="AGB483" s="214">
        <f>VLOOKUP(AFY483,$A$563:$F$2330,6,FALSE)</f>
        <v>1559</v>
      </c>
      <c r="AGC483" s="213" t="s">
        <v>65</v>
      </c>
      <c r="AGD483" s="10">
        <f>AGB483*1.3</f>
        <v>2026.7</v>
      </c>
      <c r="AGE483" s="10"/>
      <c r="AGF483" s="290"/>
      <c r="AGG483" s="213" t="s">
        <v>64</v>
      </c>
      <c r="AGH483" s="306" t="s">
        <v>490</v>
      </c>
      <c r="AGJ483" s="214"/>
      <c r="AGK483" s="214">
        <f>VLOOKUP(AGH483,$A$563:$F$2330,6,FALSE)</f>
        <v>1559</v>
      </c>
      <c r="AGL483" s="213" t="s">
        <v>65</v>
      </c>
      <c r="AGM483" s="10">
        <f>AGK483*1.3</f>
        <v>2026.7</v>
      </c>
      <c r="AGN483" s="10"/>
      <c r="AGO483" s="290"/>
      <c r="AGP483" s="213" t="s">
        <v>64</v>
      </c>
      <c r="AGQ483" s="306" t="s">
        <v>476</v>
      </c>
      <c r="AGS483" s="214"/>
      <c r="AGT483" s="214">
        <f>VLOOKUP(AGQ483,$A$563:$F$2330,6,FALSE)</f>
        <v>575</v>
      </c>
      <c r="AGU483" s="213" t="s">
        <v>65</v>
      </c>
      <c r="AGV483" s="10">
        <f>AGT483*1.3</f>
        <v>747.5</v>
      </c>
      <c r="AGW483" s="10"/>
      <c r="AGX483" s="290"/>
      <c r="AGY483" s="213" t="s">
        <v>64</v>
      </c>
      <c r="AGZ483" s="308" t="s">
        <v>429</v>
      </c>
      <c r="AHB483" s="214"/>
      <c r="AHC483" s="214">
        <f>VLOOKUP(AGZ483,$A$563:$F$2330,6,FALSE)</f>
        <v>0</v>
      </c>
      <c r="AHD483" s="213" t="s">
        <v>65</v>
      </c>
      <c r="AHE483" s="10">
        <f>AHC483*1.3</f>
        <v>0</v>
      </c>
      <c r="AHF483" s="10"/>
      <c r="AHG483" s="290"/>
      <c r="AHH483" s="213"/>
      <c r="AHI483" s="303"/>
      <c r="AHK483" s="214"/>
      <c r="AHL483" s="214"/>
      <c r="AHM483" s="213"/>
      <c r="AHN483" s="10"/>
      <c r="AHO483" s="10"/>
      <c r="AHQ483" s="213"/>
      <c r="AHR483" s="278"/>
      <c r="AHT483" s="214"/>
      <c r="AHU483" s="214"/>
      <c r="AHV483" s="213"/>
      <c r="AHW483" s="10"/>
      <c r="AHX483" s="10"/>
      <c r="AHZ483" s="213"/>
      <c r="AIA483" s="278"/>
      <c r="AIC483" s="214"/>
      <c r="AID483" s="214"/>
      <c r="AIE483" s="213"/>
      <c r="AIF483" s="10"/>
      <c r="AIG483" s="10"/>
      <c r="AII483" s="213"/>
      <c r="AIJ483" s="278"/>
      <c r="AIM483" s="214"/>
      <c r="AIN483" s="213"/>
      <c r="AIO483" s="10"/>
    </row>
    <row r="484" spans="1:926" s="14" customFormat="1" ht="15">
      <c r="A484" s="213" t="s">
        <v>66</v>
      </c>
      <c r="B484" s="293" t="s">
        <v>424</v>
      </c>
      <c r="D484" s="214"/>
      <c r="E484" s="214">
        <f>VLOOKUP(B484,$A$563:$F$2330,6,FALSE)</f>
        <v>217</v>
      </c>
      <c r="F484" s="213" t="s">
        <v>67</v>
      </c>
      <c r="G484" s="10">
        <f>E484*1.2</f>
        <v>260.39999999999998</v>
      </c>
      <c r="H484" s="10"/>
      <c r="I484" s="284"/>
      <c r="J484" s="213" t="s">
        <v>66</v>
      </c>
      <c r="K484" s="306" t="s">
        <v>1124</v>
      </c>
      <c r="M484" s="214"/>
      <c r="N484" s="214">
        <f>VLOOKUP(K484,$A$563:$F$2330,6,FALSE)</f>
        <v>534</v>
      </c>
      <c r="O484" s="213" t="s">
        <v>67</v>
      </c>
      <c r="P484" s="10">
        <f>N484*1.2</f>
        <v>640.79999999999995</v>
      </c>
      <c r="Q484" s="10"/>
      <c r="R484" s="284"/>
      <c r="S484" s="213" t="s">
        <v>66</v>
      </c>
      <c r="T484" s="306" t="s">
        <v>429</v>
      </c>
      <c r="V484" s="214"/>
      <c r="W484" s="214">
        <f>VLOOKUP(T484,$A$563:$F$2330,6,FALSE)</f>
        <v>0</v>
      </c>
      <c r="X484" s="213" t="s">
        <v>67</v>
      </c>
      <c r="Y484" s="10">
        <f>W484*1.2</f>
        <v>0</v>
      </c>
      <c r="Z484" s="10"/>
      <c r="AA484" s="284"/>
      <c r="AB484" s="213" t="s">
        <v>66</v>
      </c>
      <c r="AC484" s="306" t="s">
        <v>1124</v>
      </c>
      <c r="AE484" s="214"/>
      <c r="AF484" s="214">
        <f>VLOOKUP(AC484,$A$563:$F$2330,6,FALSE)</f>
        <v>534</v>
      </c>
      <c r="AG484" s="213" t="s">
        <v>67</v>
      </c>
      <c r="AH484" s="10">
        <f>AF484*1.2</f>
        <v>640.79999999999995</v>
      </c>
      <c r="AI484" s="10"/>
      <c r="AJ484" s="284"/>
      <c r="AK484" s="213" t="s">
        <v>66</v>
      </c>
      <c r="AL484" s="293" t="s">
        <v>429</v>
      </c>
      <c r="AN484" s="214"/>
      <c r="AO484" s="214">
        <f>VLOOKUP(AL484,$A$563:$F$2330,6,FALSE)</f>
        <v>0</v>
      </c>
      <c r="AP484" s="213" t="s">
        <v>67</v>
      </c>
      <c r="AQ484" s="10">
        <f>AO484*1.2</f>
        <v>0</v>
      </c>
      <c r="AR484" s="10"/>
      <c r="AS484" s="284"/>
      <c r="AT484" s="213" t="s">
        <v>66</v>
      </c>
      <c r="AU484" s="306" t="s">
        <v>490</v>
      </c>
      <c r="AW484" s="214"/>
      <c r="AX484" s="214">
        <f>VLOOKUP(AU484,$A$563:$F$2330,6,FALSE)</f>
        <v>1559</v>
      </c>
      <c r="AY484" s="213" t="s">
        <v>67</v>
      </c>
      <c r="AZ484" s="10">
        <f>AX484*1.2</f>
        <v>1870.8</v>
      </c>
      <c r="BA484" s="10"/>
      <c r="BB484" s="284"/>
      <c r="BC484" s="213" t="s">
        <v>66</v>
      </c>
      <c r="BD484" s="306" t="s">
        <v>429</v>
      </c>
      <c r="BF484" s="214"/>
      <c r="BG484" s="214">
        <f>VLOOKUP(BD484,$A$563:$F$2330,6,FALSE)</f>
        <v>0</v>
      </c>
      <c r="BH484" s="213" t="s">
        <v>67</v>
      </c>
      <c r="BI484" s="10">
        <f>BG484*1.2</f>
        <v>0</v>
      </c>
      <c r="BJ484" s="10"/>
      <c r="BK484" s="284"/>
      <c r="BL484" s="213" t="s">
        <v>66</v>
      </c>
      <c r="BM484" s="306" t="s">
        <v>424</v>
      </c>
      <c r="BO484" s="214"/>
      <c r="BP484" s="214">
        <f>VLOOKUP(BM484,$A$563:$F$2330,6,FALSE)</f>
        <v>217</v>
      </c>
      <c r="BQ484" s="213" t="s">
        <v>67</v>
      </c>
      <c r="BR484" s="10">
        <f>BP484*1.2</f>
        <v>260.39999999999998</v>
      </c>
      <c r="BS484" s="10"/>
      <c r="BT484" s="284"/>
      <c r="BU484" s="213" t="s">
        <v>66</v>
      </c>
      <c r="BV484" s="306" t="s">
        <v>424</v>
      </c>
      <c r="BX484" s="214"/>
      <c r="BY484" s="214">
        <f>VLOOKUP(BV484,$A$563:$F$2330,6,FALSE)</f>
        <v>217</v>
      </c>
      <c r="BZ484" s="213" t="s">
        <v>67</v>
      </c>
      <c r="CA484" s="10">
        <f>BY484*1.2</f>
        <v>260.39999999999998</v>
      </c>
      <c r="CB484" s="10"/>
      <c r="CC484" s="284"/>
      <c r="CD484" s="213" t="s">
        <v>66</v>
      </c>
      <c r="CE484" s="306" t="s">
        <v>424</v>
      </c>
      <c r="CG484" s="214"/>
      <c r="CH484" s="214">
        <f>VLOOKUP(CE484,$A$563:$F$2330,6,FALSE)</f>
        <v>217</v>
      </c>
      <c r="CI484" s="213" t="s">
        <v>67</v>
      </c>
      <c r="CJ484" s="10">
        <f>CH484*1.2</f>
        <v>260.39999999999998</v>
      </c>
      <c r="CK484" s="10"/>
      <c r="CL484" s="284"/>
      <c r="CM484" s="213" t="s">
        <v>66</v>
      </c>
      <c r="CN484" s="306" t="s">
        <v>605</v>
      </c>
      <c r="CP484" s="214"/>
      <c r="CQ484" s="214">
        <f>VLOOKUP(CN484,$A$563:$F$2330,6,FALSE)</f>
        <v>2012</v>
      </c>
      <c r="CR484" s="213" t="s">
        <v>67</v>
      </c>
      <c r="CS484" s="10">
        <f>CQ484*1.2</f>
        <v>2414.4</v>
      </c>
      <c r="CT484" s="10"/>
      <c r="CU484" s="284"/>
      <c r="CV484" s="213" t="s">
        <v>66</v>
      </c>
      <c r="CW484" s="306" t="s">
        <v>433</v>
      </c>
      <c r="CY484" s="214"/>
      <c r="CZ484" s="214">
        <f>VLOOKUP(CW484,$A$563:$F$2330,6,FALSE)</f>
        <v>479</v>
      </c>
      <c r="DA484" s="213" t="s">
        <v>67</v>
      </c>
      <c r="DB484" s="10">
        <f>CZ484*1.2</f>
        <v>574.79999999999995</v>
      </c>
      <c r="DC484" s="10"/>
      <c r="DD484" s="284"/>
      <c r="DE484" s="213" t="s">
        <v>66</v>
      </c>
      <c r="DF484" s="306" t="s">
        <v>429</v>
      </c>
      <c r="DH484" s="214"/>
      <c r="DI484" s="214">
        <f>VLOOKUP(DF484,$A$563:$F$2330,6,FALSE)</f>
        <v>0</v>
      </c>
      <c r="DJ484" s="213" t="s">
        <v>67</v>
      </c>
      <c r="DK484" s="10">
        <f>DI484*1.2</f>
        <v>0</v>
      </c>
      <c r="DL484" s="10"/>
      <c r="DM484" s="284"/>
      <c r="DN484" s="213" t="s">
        <v>66</v>
      </c>
      <c r="DO484" s="293" t="s">
        <v>429</v>
      </c>
      <c r="DQ484" s="214"/>
      <c r="DR484" s="214">
        <f>VLOOKUP(DO484,$A$563:$F$2330,6,FALSE)</f>
        <v>0</v>
      </c>
      <c r="DS484" s="213" t="s">
        <v>67</v>
      </c>
      <c r="DT484" s="10">
        <f>DR484*1.2</f>
        <v>0</v>
      </c>
      <c r="DU484" s="10"/>
      <c r="DV484" s="284"/>
      <c r="DW484" s="213" t="s">
        <v>66</v>
      </c>
      <c r="DX484" s="297" t="s">
        <v>186</v>
      </c>
      <c r="DZ484" s="214"/>
      <c r="EA484" s="214" t="e">
        <f>VLOOKUP(DX484,$A$563:$F$2330,6,FALSE)</f>
        <v>#N/A</v>
      </c>
      <c r="EB484" s="213" t="s">
        <v>67</v>
      </c>
      <c r="EC484" s="10" t="e">
        <f>EA484*1.2</f>
        <v>#N/A</v>
      </c>
      <c r="ED484" s="10"/>
      <c r="EE484" s="284"/>
      <c r="EF484" s="213" t="s">
        <v>66</v>
      </c>
      <c r="EG484" s="306" t="s">
        <v>424</v>
      </c>
      <c r="EI484" s="214"/>
      <c r="EJ484" s="214">
        <f>VLOOKUP(EG484,$A$563:$F$2330,6,FALSE)</f>
        <v>217</v>
      </c>
      <c r="EK484" s="213" t="s">
        <v>67</v>
      </c>
      <c r="EL484" s="10">
        <f>EJ484*1.2</f>
        <v>260.39999999999998</v>
      </c>
      <c r="EM484" s="10"/>
      <c r="EN484" s="284"/>
      <c r="EO484" s="213" t="s">
        <v>66</v>
      </c>
      <c r="EP484" s="306" t="s">
        <v>1124</v>
      </c>
      <c r="ER484" s="214"/>
      <c r="ES484" s="214">
        <f>VLOOKUP(EP484,$A$563:$F$2330,6,FALSE)</f>
        <v>534</v>
      </c>
      <c r="ET484" s="213" t="s">
        <v>67</v>
      </c>
      <c r="EU484" s="10">
        <f>ES484*1.2</f>
        <v>640.79999999999995</v>
      </c>
      <c r="EV484" s="10"/>
      <c r="EW484" s="284"/>
      <c r="EX484" s="213" t="s">
        <v>66</v>
      </c>
      <c r="EY484" s="297" t="s">
        <v>186</v>
      </c>
      <c r="FA484" s="214"/>
      <c r="FB484" s="214" t="e">
        <f>VLOOKUP(EY484,$A$563:$F$2330,6,FALSE)</f>
        <v>#N/A</v>
      </c>
      <c r="FC484" s="213" t="s">
        <v>67</v>
      </c>
      <c r="FD484" s="10" t="e">
        <f>FB484*1.2</f>
        <v>#N/A</v>
      </c>
      <c r="FE484" s="10"/>
      <c r="FF484" s="284"/>
      <c r="FG484" s="213" t="s">
        <v>66</v>
      </c>
      <c r="FH484" s="306" t="s">
        <v>605</v>
      </c>
      <c r="FJ484" s="214"/>
      <c r="FK484" s="214">
        <f>VLOOKUP(FH484,$A$563:$F$2330,6,FALSE)</f>
        <v>2012</v>
      </c>
      <c r="FL484" s="213" t="s">
        <v>67</v>
      </c>
      <c r="FM484" s="10">
        <f>FK484*1.2</f>
        <v>2414.4</v>
      </c>
      <c r="FN484" s="10"/>
      <c r="FO484" s="284"/>
      <c r="FP484" s="213" t="s">
        <v>66</v>
      </c>
      <c r="FQ484" s="293" t="s">
        <v>1124</v>
      </c>
      <c r="FS484" s="214"/>
      <c r="FT484" s="214">
        <f>VLOOKUP(FQ484,$A$563:$F$2330,6,FALSE)</f>
        <v>534</v>
      </c>
      <c r="FU484" s="213" t="s">
        <v>67</v>
      </c>
      <c r="FV484" s="10">
        <f>FT484*1.2</f>
        <v>640.79999999999995</v>
      </c>
      <c r="FW484" s="10"/>
      <c r="FX484" s="284"/>
      <c r="FY484" s="213" t="s">
        <v>66</v>
      </c>
      <c r="FZ484" s="293" t="s">
        <v>433</v>
      </c>
      <c r="GB484" s="214"/>
      <c r="GC484" s="214">
        <f>VLOOKUP(FZ484,$A$563:$F$2330,6,FALSE)</f>
        <v>479</v>
      </c>
      <c r="GD484" s="213" t="s">
        <v>67</v>
      </c>
      <c r="GE484" s="10">
        <f>GC484*1.2</f>
        <v>574.79999999999995</v>
      </c>
      <c r="GF484" s="10"/>
      <c r="GG484" s="284"/>
      <c r="GH484" s="213" t="s">
        <v>66</v>
      </c>
      <c r="GI484" s="306" t="s">
        <v>429</v>
      </c>
      <c r="GK484" s="214"/>
      <c r="GL484" s="214">
        <f>VLOOKUP(GI484,$A$563:$F$2330,6,FALSE)</f>
        <v>0</v>
      </c>
      <c r="GM484" s="213" t="s">
        <v>67</v>
      </c>
      <c r="GN484" s="10">
        <f>GL484*1.2</f>
        <v>0</v>
      </c>
      <c r="GO484" s="10"/>
      <c r="GP484" s="284"/>
      <c r="GQ484" s="213" t="s">
        <v>66</v>
      </c>
      <c r="GR484" s="306" t="s">
        <v>490</v>
      </c>
      <c r="GT484" s="214"/>
      <c r="GU484" s="214">
        <f>VLOOKUP(GR484,$A$563:$F$2330,6,FALSE)</f>
        <v>1559</v>
      </c>
      <c r="GV484" s="213" t="s">
        <v>67</v>
      </c>
      <c r="GW484" s="10">
        <f>GU484*1.2</f>
        <v>1870.8</v>
      </c>
      <c r="GX484" s="10"/>
      <c r="GY484" s="284"/>
      <c r="GZ484" s="213" t="s">
        <v>66</v>
      </c>
      <c r="HA484" s="293" t="s">
        <v>429</v>
      </c>
      <c r="HC484" s="214"/>
      <c r="HD484" s="214">
        <f>VLOOKUP(HA484,$A$563:$F$2330,6,FALSE)</f>
        <v>0</v>
      </c>
      <c r="HE484" s="213" t="s">
        <v>67</v>
      </c>
      <c r="HF484" s="10">
        <f>HD484*1.2</f>
        <v>0</v>
      </c>
      <c r="HG484" s="10"/>
      <c r="HH484" s="284"/>
      <c r="HI484" s="213" t="s">
        <v>66</v>
      </c>
      <c r="HJ484" s="306" t="s">
        <v>1124</v>
      </c>
      <c r="HL484" s="214"/>
      <c r="HM484" s="214">
        <f>VLOOKUP(HJ484,$A$563:$F$2330,6,FALSE)</f>
        <v>534</v>
      </c>
      <c r="HN484" s="213" t="s">
        <v>67</v>
      </c>
      <c r="HO484" s="10">
        <f>HM484*1.2</f>
        <v>640.79999999999995</v>
      </c>
      <c r="HP484" s="10"/>
      <c r="HQ484" s="284"/>
      <c r="HR484" s="213" t="s">
        <v>66</v>
      </c>
      <c r="HS484" s="293" t="s">
        <v>542</v>
      </c>
      <c r="HU484" s="214"/>
      <c r="HV484" s="214">
        <f>VLOOKUP(HS484,$A$563:$F$2330,6,FALSE)</f>
        <v>715</v>
      </c>
      <c r="HW484" s="213" t="s">
        <v>67</v>
      </c>
      <c r="HX484" s="10">
        <f>HV484*1.2</f>
        <v>858</v>
      </c>
      <c r="HY484" s="10"/>
      <c r="HZ484" s="284"/>
      <c r="IA484" s="213" t="s">
        <v>66</v>
      </c>
      <c r="IB484" s="306" t="s">
        <v>490</v>
      </c>
      <c r="ID484" s="214"/>
      <c r="IE484" s="214">
        <f>VLOOKUP(IB484,$A$563:$F$2330,6,FALSE)</f>
        <v>1559</v>
      </c>
      <c r="IF484" s="213" t="s">
        <v>67</v>
      </c>
      <c r="IG484" s="10">
        <f>IE484*1.2</f>
        <v>1870.8</v>
      </c>
      <c r="IH484" s="10"/>
      <c r="II484" s="284"/>
      <c r="IJ484" s="213" t="s">
        <v>66</v>
      </c>
      <c r="IK484" s="306" t="s">
        <v>424</v>
      </c>
      <c r="IM484" s="214"/>
      <c r="IN484" s="214">
        <f>VLOOKUP(IK484,$A$563:$F$2330,6,FALSE)</f>
        <v>217</v>
      </c>
      <c r="IO484" s="213" t="s">
        <v>67</v>
      </c>
      <c r="IP484" s="10">
        <f>IN484*1.2</f>
        <v>260.39999999999998</v>
      </c>
      <c r="IQ484" s="10"/>
      <c r="IR484" s="284"/>
      <c r="IS484" s="213" t="s">
        <v>66</v>
      </c>
      <c r="IT484" s="306" t="s">
        <v>490</v>
      </c>
      <c r="IV484" s="214"/>
      <c r="IW484" s="214">
        <f>VLOOKUP(IT484,$A$563:$F$2330,6,FALSE)</f>
        <v>1559</v>
      </c>
      <c r="IX484" s="213" t="s">
        <v>67</v>
      </c>
      <c r="IY484" s="10">
        <f>IW484*1.2</f>
        <v>1870.8</v>
      </c>
      <c r="IZ484" s="10"/>
      <c r="JA484" s="284"/>
      <c r="JB484" s="213" t="s">
        <v>66</v>
      </c>
      <c r="JC484" s="306" t="s">
        <v>453</v>
      </c>
      <c r="JE484" s="214"/>
      <c r="JF484" s="214">
        <f>VLOOKUP(JC484,$A$563:$F$2330,6,FALSE)</f>
        <v>113</v>
      </c>
      <c r="JG484" s="213" t="s">
        <v>67</v>
      </c>
      <c r="JH484" s="10">
        <f>JF484*1.2</f>
        <v>135.6</v>
      </c>
      <c r="JI484" s="10"/>
      <c r="JJ484" s="284"/>
      <c r="JK484" s="213" t="s">
        <v>66</v>
      </c>
      <c r="JL484" s="306" t="s">
        <v>490</v>
      </c>
      <c r="JN484" s="214"/>
      <c r="JO484" s="214">
        <f>VLOOKUP(JL484,$A$563:$F$2330,6,FALSE)</f>
        <v>1559</v>
      </c>
      <c r="JP484" s="213" t="s">
        <v>67</v>
      </c>
      <c r="JQ484" s="10">
        <f>JO484*1.2</f>
        <v>1870.8</v>
      </c>
      <c r="JR484" s="10"/>
      <c r="JS484" s="284"/>
      <c r="JT484" s="213" t="s">
        <v>66</v>
      </c>
      <c r="JU484" s="306" t="s">
        <v>1124</v>
      </c>
      <c r="JW484" s="214"/>
      <c r="JX484" s="214">
        <f>VLOOKUP(JU484,$A$563:$F$2330,6,FALSE)</f>
        <v>534</v>
      </c>
      <c r="JY484" s="213" t="s">
        <v>67</v>
      </c>
      <c r="JZ484" s="10">
        <f>JX484*1.2</f>
        <v>640.79999999999995</v>
      </c>
      <c r="KA484" s="10"/>
      <c r="KB484" s="284"/>
      <c r="KC484" s="213" t="s">
        <v>66</v>
      </c>
      <c r="KD484" s="306" t="s">
        <v>490</v>
      </c>
      <c r="KF484" s="214"/>
      <c r="KG484" s="214">
        <f>VLOOKUP(KD484,$A$563:$F$2330,6,FALSE)</f>
        <v>1559</v>
      </c>
      <c r="KH484" s="213" t="s">
        <v>67</v>
      </c>
      <c r="KI484" s="10">
        <f>KG484*1.2</f>
        <v>1870.8</v>
      </c>
      <c r="KJ484" s="10"/>
      <c r="KK484" s="284"/>
      <c r="KL484" s="213" t="s">
        <v>66</v>
      </c>
      <c r="KM484" s="306" t="s">
        <v>543</v>
      </c>
      <c r="KO484" s="214"/>
      <c r="KP484" s="214">
        <f>VLOOKUP(KM484,$A$563:$F$2330,6,FALSE)</f>
        <v>411</v>
      </c>
      <c r="KQ484" s="213" t="s">
        <v>67</v>
      </c>
      <c r="KR484" s="10">
        <f>KP484*1.2</f>
        <v>493.2</v>
      </c>
      <c r="KS484" s="10"/>
      <c r="KT484" s="284"/>
      <c r="KU484" s="213" t="s">
        <v>66</v>
      </c>
      <c r="KV484" s="306" t="s">
        <v>424</v>
      </c>
      <c r="KX484" s="214"/>
      <c r="KY484" s="214">
        <f>VLOOKUP(KV484,$A$563:$F$2330,6,FALSE)</f>
        <v>217</v>
      </c>
      <c r="KZ484" s="213" t="s">
        <v>67</v>
      </c>
      <c r="LA484" s="10">
        <f>KY484*1.2</f>
        <v>260.39999999999998</v>
      </c>
      <c r="LB484" s="10"/>
      <c r="LC484" s="284"/>
      <c r="LD484" s="213" t="s">
        <v>66</v>
      </c>
      <c r="LE484" s="306" t="s">
        <v>424</v>
      </c>
      <c r="LG484" s="214"/>
      <c r="LH484" s="214">
        <f>VLOOKUP(LE484,$A$563:$F$2330,6,FALSE)</f>
        <v>217</v>
      </c>
      <c r="LI484" s="213" t="s">
        <v>67</v>
      </c>
      <c r="LJ484" s="10">
        <f>LH484*1.2</f>
        <v>260.39999999999998</v>
      </c>
      <c r="LK484" s="10"/>
      <c r="LL484" s="284"/>
      <c r="LM484" s="213" t="s">
        <v>66</v>
      </c>
      <c r="LN484" s="306" t="s">
        <v>424</v>
      </c>
      <c r="LP484" s="214"/>
      <c r="LQ484" s="214">
        <f>VLOOKUP(LN484,$A$563:$F$2330,6,FALSE)</f>
        <v>217</v>
      </c>
      <c r="LR484" s="213" t="s">
        <v>67</v>
      </c>
      <c r="LS484" s="10">
        <f>LQ484*1.2</f>
        <v>260.39999999999998</v>
      </c>
      <c r="LT484" s="10"/>
      <c r="LU484" s="284"/>
      <c r="LV484" s="213" t="s">
        <v>66</v>
      </c>
      <c r="LW484" s="306" t="s">
        <v>542</v>
      </c>
      <c r="LY484" s="214"/>
      <c r="LZ484" s="214">
        <f>VLOOKUP(LW484,$A$563:$F$2330,6,FALSE)</f>
        <v>715</v>
      </c>
      <c r="MA484" s="213" t="s">
        <v>67</v>
      </c>
      <c r="MB484" s="10">
        <f>LZ484*1.2</f>
        <v>858</v>
      </c>
      <c r="MC484" s="10"/>
      <c r="MD484" s="284"/>
      <c r="ME484" s="213" t="s">
        <v>66</v>
      </c>
      <c r="MF484" s="308" t="s">
        <v>424</v>
      </c>
      <c r="MH484" s="214"/>
      <c r="MI484" s="214">
        <f>VLOOKUP(MF484,$A$563:$F$2330,6,FALSE)</f>
        <v>217</v>
      </c>
      <c r="MJ484" s="213" t="s">
        <v>67</v>
      </c>
      <c r="MK484" s="10">
        <f>MI484*1.2</f>
        <v>260.39999999999998</v>
      </c>
      <c r="ML484" s="10"/>
      <c r="MM484" s="284"/>
      <c r="MN484" s="213" t="s">
        <v>66</v>
      </c>
      <c r="MO484" s="306" t="s">
        <v>543</v>
      </c>
      <c r="MQ484" s="214"/>
      <c r="MR484" s="214">
        <f>VLOOKUP(MO484,$A$563:$F$2330,6,FALSE)</f>
        <v>411</v>
      </c>
      <c r="MS484" s="213" t="s">
        <v>67</v>
      </c>
      <c r="MT484" s="10">
        <f>MR484*1.2</f>
        <v>493.2</v>
      </c>
      <c r="MU484" s="10"/>
      <c r="MV484" s="284"/>
      <c r="MW484" s="213" t="s">
        <v>66</v>
      </c>
      <c r="MX484" s="306" t="s">
        <v>542</v>
      </c>
      <c r="MZ484" s="214"/>
      <c r="NA484" s="214">
        <f>VLOOKUP(MX484,$A$563:$F$2330,6,FALSE)</f>
        <v>715</v>
      </c>
      <c r="NB484" s="213" t="s">
        <v>67</v>
      </c>
      <c r="NC484" s="10">
        <f>NA484*1.2</f>
        <v>858</v>
      </c>
      <c r="ND484" s="10"/>
      <c r="NE484" s="284"/>
      <c r="NF484" s="213" t="s">
        <v>66</v>
      </c>
      <c r="NG484" s="306" t="s">
        <v>433</v>
      </c>
      <c r="NI484" s="214"/>
      <c r="NJ484" s="214">
        <f>VLOOKUP(NG484,$A$563:$F$2330,6,FALSE)</f>
        <v>479</v>
      </c>
      <c r="NK484" s="213" t="s">
        <v>67</v>
      </c>
      <c r="NL484" s="10">
        <f>NJ484*1.2</f>
        <v>574.79999999999995</v>
      </c>
      <c r="NM484" s="10"/>
      <c r="NN484" s="284"/>
      <c r="NO484" s="213" t="s">
        <v>66</v>
      </c>
      <c r="NP484" s="306" t="s">
        <v>490</v>
      </c>
      <c r="NR484" s="214"/>
      <c r="NS484" s="214">
        <f>VLOOKUP(NP484,$A$563:$F$2330,6,FALSE)</f>
        <v>1559</v>
      </c>
      <c r="NT484" s="213" t="s">
        <v>67</v>
      </c>
      <c r="NU484" s="10">
        <f>NS484*1.2</f>
        <v>1870.8</v>
      </c>
      <c r="NV484" s="10"/>
      <c r="NW484" s="284"/>
      <c r="NX484" s="213" t="s">
        <v>66</v>
      </c>
      <c r="NY484" s="293" t="s">
        <v>429</v>
      </c>
      <c r="OB484" s="214">
        <f>VLOOKUP(NY484,$A$563:$F$2330,6,FALSE)</f>
        <v>0</v>
      </c>
      <c r="OC484" s="213" t="s">
        <v>67</v>
      </c>
      <c r="OD484" s="10">
        <f>OB484*1.2</f>
        <v>0</v>
      </c>
      <c r="OE484" s="10"/>
      <c r="OF484" s="284"/>
      <c r="OG484" s="213" t="s">
        <v>66</v>
      </c>
      <c r="OH484" s="306" t="s">
        <v>476</v>
      </c>
      <c r="OJ484" s="214"/>
      <c r="OK484" s="214">
        <f>VLOOKUP(OH484,$A$563:$F$2330,6,FALSE)</f>
        <v>575</v>
      </c>
      <c r="OL484" s="213" t="s">
        <v>67</v>
      </c>
      <c r="OM484" s="10">
        <f>OK484*1.2</f>
        <v>690</v>
      </c>
      <c r="ON484" s="10"/>
      <c r="OO484" s="284"/>
      <c r="OP484" s="213" t="s">
        <v>66</v>
      </c>
      <c r="OQ484" s="293" t="s">
        <v>433</v>
      </c>
      <c r="OS484" s="214"/>
      <c r="OT484" s="214">
        <f>VLOOKUP(OQ484,$A$563:$F$2330,6,FALSE)</f>
        <v>479</v>
      </c>
      <c r="OU484" s="213" t="s">
        <v>67</v>
      </c>
      <c r="OV484" s="10">
        <f>OT484*1.2</f>
        <v>574.79999999999995</v>
      </c>
      <c r="OW484" s="10"/>
      <c r="OX484" s="284"/>
      <c r="OY484" s="213" t="s">
        <v>66</v>
      </c>
      <c r="OZ484" s="306" t="s">
        <v>1124</v>
      </c>
      <c r="PB484" s="214"/>
      <c r="PC484" s="214">
        <f>VLOOKUP(OZ484,$A$563:$F$2330,6,FALSE)</f>
        <v>534</v>
      </c>
      <c r="PD484" s="213" t="s">
        <v>67</v>
      </c>
      <c r="PE484" s="10">
        <f>PC484*1.2</f>
        <v>640.79999999999995</v>
      </c>
      <c r="PF484" s="10"/>
      <c r="PG484" s="284"/>
      <c r="PH484" s="213" t="s">
        <v>66</v>
      </c>
      <c r="PI484" s="306" t="s">
        <v>429</v>
      </c>
      <c r="PK484" s="214"/>
      <c r="PL484" s="214">
        <f>VLOOKUP(PI484,$A$563:$F$2330,6,FALSE)</f>
        <v>0</v>
      </c>
      <c r="PM484" s="213" t="s">
        <v>67</v>
      </c>
      <c r="PN484" s="10">
        <f>PL484*1.2</f>
        <v>0</v>
      </c>
      <c r="PO484" s="10"/>
      <c r="PP484" s="284"/>
      <c r="PQ484" s="213" t="s">
        <v>66</v>
      </c>
      <c r="PR484" s="293" t="s">
        <v>424</v>
      </c>
      <c r="PT484" s="214"/>
      <c r="PU484" s="214">
        <f>VLOOKUP(PR484,$A$563:$F$2330,6,FALSE)</f>
        <v>217</v>
      </c>
      <c r="PV484" s="213" t="s">
        <v>67</v>
      </c>
      <c r="PW484" s="10">
        <f>PU484*1.2</f>
        <v>260.39999999999998</v>
      </c>
      <c r="PX484" s="10"/>
      <c r="PY484" s="284"/>
      <c r="PZ484" s="213" t="s">
        <v>66</v>
      </c>
      <c r="QA484" s="306" t="s">
        <v>424</v>
      </c>
      <c r="QC484" s="214"/>
      <c r="QD484" s="214">
        <f>VLOOKUP(QA484,$A$563:$F$2330,6,FALSE)</f>
        <v>217</v>
      </c>
      <c r="QE484" s="213" t="s">
        <v>67</v>
      </c>
      <c r="QF484" s="10">
        <f>QD484*1.2</f>
        <v>260.39999999999998</v>
      </c>
      <c r="QG484" s="10"/>
      <c r="QH484" s="284"/>
      <c r="QI484" s="213" t="s">
        <v>66</v>
      </c>
      <c r="QJ484" s="293" t="s">
        <v>605</v>
      </c>
      <c r="QL484" s="214"/>
      <c r="QM484" s="214">
        <f>VLOOKUP(QJ484,$A$563:$F$2330,6,FALSE)</f>
        <v>2012</v>
      </c>
      <c r="QN484" s="213" t="s">
        <v>67</v>
      </c>
      <c r="QO484" s="10">
        <f>QM484*1.2</f>
        <v>2414.4</v>
      </c>
      <c r="QP484" s="10"/>
      <c r="QQ484" s="284"/>
      <c r="QR484" s="213" t="s">
        <v>66</v>
      </c>
      <c r="QS484" s="306" t="s">
        <v>429</v>
      </c>
      <c r="QU484" s="214"/>
      <c r="QV484" s="214">
        <f>VLOOKUP(QS484,$A$563:$F$2330,6,FALSE)</f>
        <v>0</v>
      </c>
      <c r="QW484" s="213" t="s">
        <v>67</v>
      </c>
      <c r="QX484" s="10">
        <f>QV484*1.2</f>
        <v>0</v>
      </c>
      <c r="QY484" s="10"/>
      <c r="QZ484" s="284"/>
      <c r="RA484" s="213" t="s">
        <v>66</v>
      </c>
      <c r="RB484" s="293" t="s">
        <v>424</v>
      </c>
      <c r="RD484" s="214"/>
      <c r="RE484" s="214">
        <f>VLOOKUP(RB484,$A$563:$F$2330,6,FALSE)</f>
        <v>217</v>
      </c>
      <c r="RF484" s="213" t="s">
        <v>67</v>
      </c>
      <c r="RG484" s="10">
        <f>RE484*1.2</f>
        <v>260.39999999999998</v>
      </c>
      <c r="RH484" s="10"/>
      <c r="RI484" s="284"/>
      <c r="RJ484" s="213" t="s">
        <v>66</v>
      </c>
      <c r="RK484" s="297" t="s">
        <v>186</v>
      </c>
      <c r="RN484" s="214" t="e">
        <f>VLOOKUP(RK484,$A$563:$F$2330,6,FALSE)</f>
        <v>#N/A</v>
      </c>
      <c r="RO484" s="213" t="s">
        <v>67</v>
      </c>
      <c r="RP484" s="10" t="e">
        <f>RN484*1.2</f>
        <v>#N/A</v>
      </c>
      <c r="RQ484" s="10"/>
      <c r="RR484" s="284"/>
      <c r="RS484" s="213" t="s">
        <v>66</v>
      </c>
      <c r="RT484" s="306" t="s">
        <v>429</v>
      </c>
      <c r="RV484" s="214"/>
      <c r="RW484" s="214">
        <f>VLOOKUP(RT484,$A$563:$F$2330,6,FALSE)</f>
        <v>0</v>
      </c>
      <c r="RX484" s="213" t="s">
        <v>67</v>
      </c>
      <c r="RY484" s="10">
        <f>RW484*1.2</f>
        <v>0</v>
      </c>
      <c r="RZ484" s="10"/>
      <c r="SA484" s="290"/>
      <c r="SB484" s="213" t="s">
        <v>66</v>
      </c>
      <c r="SC484" s="306" t="s">
        <v>1124</v>
      </c>
      <c r="SE484" s="214"/>
      <c r="SF484" s="214">
        <f>VLOOKUP(SC484,$A$563:$F$2330,6,FALSE)</f>
        <v>534</v>
      </c>
      <c r="SG484" s="213" t="s">
        <v>67</v>
      </c>
      <c r="SH484" s="10">
        <f>SF484*1.2</f>
        <v>640.79999999999995</v>
      </c>
      <c r="SI484" s="10"/>
      <c r="SJ484" s="290"/>
      <c r="SK484" s="213" t="s">
        <v>66</v>
      </c>
      <c r="SL484" s="306" t="s">
        <v>424</v>
      </c>
      <c r="SN484" s="214"/>
      <c r="SO484" s="214">
        <f>VLOOKUP(SL484,$A$563:$F$2330,6,FALSE)</f>
        <v>217</v>
      </c>
      <c r="SP484" s="213" t="s">
        <v>67</v>
      </c>
      <c r="SQ484" s="10">
        <f>SO484*1.2</f>
        <v>260.39999999999998</v>
      </c>
      <c r="SR484" s="10"/>
      <c r="SS484" s="290"/>
      <c r="ST484" s="213" t="s">
        <v>66</v>
      </c>
      <c r="SU484" s="306" t="s">
        <v>1124</v>
      </c>
      <c r="SW484" s="214"/>
      <c r="SX484" s="214">
        <f>VLOOKUP(SU484,$A$563:$F$2330,6,FALSE)</f>
        <v>534</v>
      </c>
      <c r="SY484" s="213" t="s">
        <v>67</v>
      </c>
      <c r="SZ484" s="10">
        <f>SX484*1.2</f>
        <v>640.79999999999995</v>
      </c>
      <c r="TA484" s="10"/>
      <c r="TB484" s="290"/>
      <c r="TC484" s="213" t="s">
        <v>66</v>
      </c>
      <c r="TD484" s="306" t="s">
        <v>605</v>
      </c>
      <c r="TF484" s="214"/>
      <c r="TG484" s="214">
        <f>VLOOKUP(TD484,$A$563:$F$2330,6,FALSE)</f>
        <v>2012</v>
      </c>
      <c r="TH484" s="213" t="s">
        <v>67</v>
      </c>
      <c r="TI484" s="10">
        <f>TG484*1.2</f>
        <v>2414.4</v>
      </c>
      <c r="TK484" s="290"/>
      <c r="TL484" s="213" t="s">
        <v>66</v>
      </c>
      <c r="TM484" s="306" t="s">
        <v>429</v>
      </c>
      <c r="TO484" s="214"/>
      <c r="TP484" s="214">
        <f>VLOOKUP(TM484,$A$563:$F$2330,6,FALSE)</f>
        <v>0</v>
      </c>
      <c r="TQ484" s="213" t="s">
        <v>67</v>
      </c>
      <c r="TR484" s="10">
        <f>TP484*1.2</f>
        <v>0</v>
      </c>
      <c r="TS484" s="10"/>
      <c r="TT484" s="290"/>
      <c r="TU484" s="213" t="s">
        <v>66</v>
      </c>
      <c r="TV484" s="297" t="s">
        <v>186</v>
      </c>
      <c r="TX484" s="214"/>
      <c r="TY484" s="214" t="e">
        <f>VLOOKUP(TV484,$A$563:$F$2330,6,FALSE)</f>
        <v>#N/A</v>
      </c>
      <c r="TZ484" s="213" t="s">
        <v>67</v>
      </c>
      <c r="UA484" s="10" t="e">
        <f>TY484*1.2</f>
        <v>#N/A</v>
      </c>
      <c r="UB484" s="10"/>
      <c r="UC484" s="290"/>
      <c r="UD484" s="213" t="s">
        <v>66</v>
      </c>
      <c r="UE484" s="306" t="s">
        <v>424</v>
      </c>
      <c r="UG484" s="214"/>
      <c r="UH484" s="214">
        <f>VLOOKUP(UE484,$A$563:$F$2330,6,FALSE)</f>
        <v>217</v>
      </c>
      <c r="UI484" s="213" t="s">
        <v>67</v>
      </c>
      <c r="UJ484" s="10">
        <f>UH484*1.2</f>
        <v>260.39999999999998</v>
      </c>
      <c r="UK484" s="10"/>
      <c r="UL484" s="290"/>
      <c r="UM484" s="213" t="s">
        <v>66</v>
      </c>
      <c r="UN484" s="297" t="s">
        <v>186</v>
      </c>
      <c r="UP484" s="214"/>
      <c r="UQ484" s="214" t="e">
        <f>VLOOKUP(UN484,$A$563:$F$2330,6,FALSE)</f>
        <v>#N/A</v>
      </c>
      <c r="UR484" s="213" t="s">
        <v>67</v>
      </c>
      <c r="US484" s="10" t="e">
        <f>UQ484*1.2</f>
        <v>#N/A</v>
      </c>
      <c r="UT484" s="10"/>
      <c r="UU484" s="290"/>
      <c r="UV484" s="213" t="s">
        <v>66</v>
      </c>
      <c r="UW484" s="306" t="s">
        <v>424</v>
      </c>
      <c r="UY484" s="214"/>
      <c r="UZ484" s="214">
        <f>VLOOKUP(UW484,$A$563:$F$2330,6,FALSE)</f>
        <v>217</v>
      </c>
      <c r="VA484" s="213" t="s">
        <v>67</v>
      </c>
      <c r="VB484" s="10">
        <f>UZ484*1.2</f>
        <v>260.39999999999998</v>
      </c>
      <c r="VC484" s="10"/>
      <c r="VD484" s="290"/>
      <c r="VE484" s="213" t="s">
        <v>66</v>
      </c>
      <c r="VF484" s="297" t="s">
        <v>186</v>
      </c>
      <c r="VH484" s="214"/>
      <c r="VI484" s="214" t="e">
        <f>VLOOKUP(VF484,$A$563:$F$2330,6,FALSE)</f>
        <v>#N/A</v>
      </c>
      <c r="VJ484" s="213" t="s">
        <v>67</v>
      </c>
      <c r="VK484" s="10" t="e">
        <f>VI484*1.2</f>
        <v>#N/A</v>
      </c>
      <c r="VL484" s="10"/>
      <c r="VM484" s="290"/>
      <c r="VN484" s="213" t="s">
        <v>66</v>
      </c>
      <c r="VO484" s="306" t="s">
        <v>424</v>
      </c>
      <c r="VQ484" s="214"/>
      <c r="VR484" s="214">
        <f>VLOOKUP(VO484,$A$563:$F$2330,6,FALSE)</f>
        <v>217</v>
      </c>
      <c r="VS484" s="213" t="s">
        <v>67</v>
      </c>
      <c r="VT484" s="10">
        <f>VR484*1.2</f>
        <v>260.39999999999998</v>
      </c>
      <c r="VU484" s="10"/>
      <c r="VV484" s="290"/>
      <c r="VW484" s="213" t="s">
        <v>66</v>
      </c>
      <c r="VX484" s="297" t="s">
        <v>186</v>
      </c>
      <c r="WA484" s="214" t="e">
        <f>VLOOKUP(VX484,$A$563:$F$2330,6,FALSE)</f>
        <v>#N/A</v>
      </c>
      <c r="WB484" s="213" t="s">
        <v>67</v>
      </c>
      <c r="WC484" s="10" t="e">
        <f>WA484*1.2</f>
        <v>#N/A</v>
      </c>
      <c r="WE484" s="290"/>
      <c r="WF484" s="213" t="s">
        <v>66</v>
      </c>
      <c r="WG484" s="306" t="s">
        <v>1124</v>
      </c>
      <c r="WI484" s="214"/>
      <c r="WJ484" s="214">
        <f>VLOOKUP(WG484,$A$563:$F$2330,6,FALSE)</f>
        <v>534</v>
      </c>
      <c r="WK484" s="213" t="s">
        <v>67</v>
      </c>
      <c r="WL484" s="10">
        <f>WJ484*1.2</f>
        <v>640.79999999999995</v>
      </c>
      <c r="WN484" s="290"/>
      <c r="WO484" s="213" t="s">
        <v>66</v>
      </c>
      <c r="WP484" s="306" t="s">
        <v>490</v>
      </c>
      <c r="WQ484" s="214"/>
      <c r="WR484" s="214"/>
      <c r="WS484" s="214">
        <f>VLOOKUP(WP484,$A$563:$F$2330,6,FALSE)</f>
        <v>1559</v>
      </c>
      <c r="WT484" s="213" t="s">
        <v>67</v>
      </c>
      <c r="WU484" s="10">
        <f>WS484*1.2</f>
        <v>1870.8</v>
      </c>
      <c r="WV484" s="10"/>
      <c r="WW484" s="290"/>
      <c r="WX484" s="213" t="s">
        <v>66</v>
      </c>
      <c r="WY484" s="306" t="s">
        <v>424</v>
      </c>
      <c r="XA484" s="214"/>
      <c r="XB484" s="214">
        <f>VLOOKUP(WY484,$A$563:$F$2330,6,FALSE)</f>
        <v>217</v>
      </c>
      <c r="XC484" s="213" t="s">
        <v>67</v>
      </c>
      <c r="XD484" s="10">
        <f>XB484*1.2</f>
        <v>260.39999999999998</v>
      </c>
      <c r="XF484" s="290"/>
      <c r="XG484" s="213" t="s">
        <v>66</v>
      </c>
      <c r="XH484" s="297" t="s">
        <v>186</v>
      </c>
      <c r="XK484" s="214" t="e">
        <f>VLOOKUP(XH484,$A$563:$F$2330,6,FALSE)</f>
        <v>#N/A</v>
      </c>
      <c r="XL484" s="213" t="s">
        <v>67</v>
      </c>
      <c r="XM484" s="10" t="e">
        <f>XK484*1.2</f>
        <v>#N/A</v>
      </c>
      <c r="XO484" s="290"/>
      <c r="XP484" s="213" t="s">
        <v>66</v>
      </c>
      <c r="XQ484" s="306" t="s">
        <v>543</v>
      </c>
      <c r="XS484" s="214"/>
      <c r="XT484" s="214">
        <f>VLOOKUP(XQ484,$A$563:$F$2330,6,FALSE)</f>
        <v>411</v>
      </c>
      <c r="XU484" s="213" t="s">
        <v>67</v>
      </c>
      <c r="XV484" s="10">
        <f>XT484*1.2</f>
        <v>493.2</v>
      </c>
      <c r="XW484" s="10"/>
      <c r="XX484" s="290"/>
      <c r="XY484" s="213" t="s">
        <v>66</v>
      </c>
      <c r="XZ484" s="306" t="s">
        <v>429</v>
      </c>
      <c r="YB484" s="214"/>
      <c r="YC484" s="214">
        <f>VLOOKUP(XZ484,$A$563:$F$2330,6,FALSE)</f>
        <v>0</v>
      </c>
      <c r="YD484" s="213" t="s">
        <v>67</v>
      </c>
      <c r="YE484" s="10">
        <f>YC484*1.2</f>
        <v>0</v>
      </c>
      <c r="YG484" s="290"/>
      <c r="YH484" s="213" t="s">
        <v>66</v>
      </c>
      <c r="YI484" s="306" t="s">
        <v>605</v>
      </c>
      <c r="YK484" s="214"/>
      <c r="YL484" s="214">
        <f>VLOOKUP(YI484,$A$563:$F$2330,6,FALSE)</f>
        <v>2012</v>
      </c>
      <c r="YM484" s="213" t="s">
        <v>67</v>
      </c>
      <c r="YN484" s="10">
        <f>YL484*1.2</f>
        <v>2414.4</v>
      </c>
      <c r="YO484" s="10"/>
      <c r="YP484" s="290"/>
      <c r="YQ484" s="213" t="s">
        <v>66</v>
      </c>
      <c r="YR484" s="297" t="s">
        <v>186</v>
      </c>
      <c r="YU484" s="214" t="e">
        <f>VLOOKUP(YR484,$A$563:$F$2330,6,FALSE)</f>
        <v>#N/A</v>
      </c>
      <c r="YV484" s="213" t="s">
        <v>67</v>
      </c>
      <c r="YW484" s="10" t="e">
        <f>YU484*1.2</f>
        <v>#N/A</v>
      </c>
      <c r="YY484" s="290"/>
      <c r="YZ484" s="213" t="s">
        <v>66</v>
      </c>
      <c r="ZA484" s="297" t="s">
        <v>186</v>
      </c>
      <c r="ZD484" s="214" t="e">
        <f>VLOOKUP(ZA484,$A$563:$F$2330,6,FALSE)</f>
        <v>#N/A</v>
      </c>
      <c r="ZE484" s="213" t="s">
        <v>67</v>
      </c>
      <c r="ZF484" s="10" t="e">
        <f>ZD484*1.2</f>
        <v>#N/A</v>
      </c>
      <c r="ZH484" s="290"/>
      <c r="ZI484" s="213" t="s">
        <v>66</v>
      </c>
      <c r="ZJ484" s="293" t="s">
        <v>453</v>
      </c>
      <c r="ZM484" s="214">
        <f>VLOOKUP(ZJ484,$A$563:$F$2330,6,FALSE)</f>
        <v>113</v>
      </c>
      <c r="ZN484" s="213" t="s">
        <v>67</v>
      </c>
      <c r="ZO484" s="10">
        <f>ZM484*1.2</f>
        <v>135.6</v>
      </c>
      <c r="ZQ484" s="290"/>
      <c r="ZR484" s="213" t="s">
        <v>66</v>
      </c>
      <c r="ZS484" s="297" t="s">
        <v>186</v>
      </c>
      <c r="ZU484" s="214"/>
      <c r="ZV484" s="214" t="e">
        <f>VLOOKUP(ZS484,$A$563:$F$2330,6,FALSE)</f>
        <v>#N/A</v>
      </c>
      <c r="ZW484" s="213" t="s">
        <v>67</v>
      </c>
      <c r="ZX484" s="10" t="e">
        <f>ZV484*1.2</f>
        <v>#N/A</v>
      </c>
      <c r="ZY484" s="10"/>
      <c r="ZZ484" s="290"/>
      <c r="AAA484" s="213" t="s">
        <v>66</v>
      </c>
      <c r="AAB484" s="297" t="s">
        <v>186</v>
      </c>
      <c r="AAD484" s="214"/>
      <c r="AAE484" s="214" t="e">
        <f>VLOOKUP(AAB484,$A$563:$F$2330,6,FALSE)</f>
        <v>#N/A</v>
      </c>
      <c r="AAF484" s="213" t="s">
        <v>67</v>
      </c>
      <c r="AAG484" s="10" t="e">
        <f>AAE484*1.2</f>
        <v>#N/A</v>
      </c>
      <c r="AAH484" s="10"/>
      <c r="AAI484" s="290"/>
      <c r="AAJ484" s="213" t="s">
        <v>66</v>
      </c>
      <c r="AAK484" s="297" t="s">
        <v>186</v>
      </c>
      <c r="AAM484" s="214"/>
      <c r="AAN484" s="214" t="e">
        <f>VLOOKUP(AAK484,$A$563:$F$2330,6,FALSE)</f>
        <v>#N/A</v>
      </c>
      <c r="AAO484" s="213" t="s">
        <v>67</v>
      </c>
      <c r="AAP484" s="10" t="e">
        <f>AAN484*1.2</f>
        <v>#N/A</v>
      </c>
      <c r="AAQ484" s="10"/>
      <c r="AAR484" s="290"/>
      <c r="AAS484" s="213" t="s">
        <v>66</v>
      </c>
      <c r="AAT484" s="297" t="s">
        <v>186</v>
      </c>
      <c r="AAV484" s="214"/>
      <c r="AAW484" s="214" t="e">
        <f>VLOOKUP(AAT484,$A$563:$F$2330,6,FALSE)</f>
        <v>#N/A</v>
      </c>
      <c r="AAX484" s="213" t="s">
        <v>67</v>
      </c>
      <c r="AAY484" s="10" t="e">
        <f>AAW484*1.2</f>
        <v>#N/A</v>
      </c>
      <c r="AAZ484" s="10"/>
      <c r="ABA484" s="290"/>
      <c r="ABB484" s="213" t="s">
        <v>66</v>
      </c>
      <c r="ABC484" s="297" t="s">
        <v>186</v>
      </c>
      <c r="ABE484" s="214"/>
      <c r="ABF484" s="214" t="e">
        <f>VLOOKUP(ABC484,$A$563:$F$2330,6,FALSE)</f>
        <v>#N/A</v>
      </c>
      <c r="ABG484" s="213" t="s">
        <v>67</v>
      </c>
      <c r="ABH484" s="10" t="e">
        <f>ABF484*1.2</f>
        <v>#N/A</v>
      </c>
      <c r="ABI484" s="10"/>
      <c r="ABJ484" s="290"/>
      <c r="ABK484" s="213" t="s">
        <v>66</v>
      </c>
      <c r="ABL484" s="297" t="s">
        <v>186</v>
      </c>
      <c r="ABN484" s="214"/>
      <c r="ABO484" s="214" t="e">
        <f>VLOOKUP(ABL484,$A$563:$F$2330,6,FALSE)</f>
        <v>#N/A</v>
      </c>
      <c r="ABP484" s="213" t="s">
        <v>67</v>
      </c>
      <c r="ABQ484" s="10" t="e">
        <f>ABO484*1.2</f>
        <v>#N/A</v>
      </c>
      <c r="ABR484" s="10"/>
      <c r="ABS484" s="290"/>
      <c r="ABT484" s="213" t="s">
        <v>66</v>
      </c>
      <c r="ABU484" s="297" t="s">
        <v>186</v>
      </c>
      <c r="ABW484" s="214"/>
      <c r="ABX484" s="214" t="e">
        <f>VLOOKUP(ABU484,$A$563:$F$2330,6,FALSE)</f>
        <v>#N/A</v>
      </c>
      <c r="ABY484" s="213" t="s">
        <v>67</v>
      </c>
      <c r="ABZ484" s="10" t="e">
        <f>ABX484*1.2</f>
        <v>#N/A</v>
      </c>
      <c r="ACA484" s="10"/>
      <c r="ACB484" s="290"/>
      <c r="ACC484" s="213" t="s">
        <v>66</v>
      </c>
      <c r="ACD484" s="297" t="s">
        <v>186</v>
      </c>
      <c r="ACF484" s="214"/>
      <c r="ACG484" s="214" t="e">
        <f>VLOOKUP(ACD484,$A$563:$F$2330,6,FALSE)</f>
        <v>#N/A</v>
      </c>
      <c r="ACH484" s="213" t="s">
        <v>67</v>
      </c>
      <c r="ACI484" s="10" t="e">
        <f>ACG484*1.2</f>
        <v>#N/A</v>
      </c>
      <c r="ACJ484" s="10"/>
      <c r="ACK484" s="290"/>
      <c r="ACL484" s="213" t="s">
        <v>66</v>
      </c>
      <c r="ACM484" s="297" t="s">
        <v>186</v>
      </c>
      <c r="ACO484" s="214"/>
      <c r="ACP484" s="214" t="e">
        <f>VLOOKUP(ACM484,$A$563:$F$2330,6,FALSE)</f>
        <v>#N/A</v>
      </c>
      <c r="ACQ484" s="213" t="s">
        <v>67</v>
      </c>
      <c r="ACR484" s="10" t="e">
        <f>ACP484*1.2</f>
        <v>#N/A</v>
      </c>
      <c r="ACS484" s="10"/>
      <c r="ACT484" s="290"/>
      <c r="ACU484" s="213" t="s">
        <v>66</v>
      </c>
      <c r="ACV484" s="293" t="s">
        <v>433</v>
      </c>
      <c r="ACX484" s="214"/>
      <c r="ACY484" s="214">
        <f>VLOOKUP(ACV484,$A$563:$F$2330,6,FALSE)</f>
        <v>479</v>
      </c>
      <c r="ACZ484" s="213" t="s">
        <v>67</v>
      </c>
      <c r="ADA484" s="10">
        <f>ACY484*1.2</f>
        <v>574.79999999999995</v>
      </c>
      <c r="ADB484" s="10"/>
      <c r="ADC484" s="290"/>
      <c r="ADD484" s="213" t="s">
        <v>66</v>
      </c>
      <c r="ADE484" s="306" t="s">
        <v>453</v>
      </c>
      <c r="ADG484" s="214"/>
      <c r="ADH484" s="214">
        <f>VLOOKUP(ADE484,$A$563:$F$2330,6,FALSE)</f>
        <v>113</v>
      </c>
      <c r="ADI484" s="213" t="s">
        <v>67</v>
      </c>
      <c r="ADJ484" s="10">
        <f>ADH484*1.2</f>
        <v>135.6</v>
      </c>
      <c r="ADL484" s="290"/>
      <c r="ADM484" s="213" t="s">
        <v>66</v>
      </c>
      <c r="ADN484" s="306" t="s">
        <v>433</v>
      </c>
      <c r="ADP484" s="214"/>
      <c r="ADQ484" s="214">
        <f>VLOOKUP(ADN484,$A$563:$F$2330,6,FALSE)</f>
        <v>479</v>
      </c>
      <c r="ADR484" s="213" t="s">
        <v>67</v>
      </c>
      <c r="ADS484" s="10">
        <f>ADQ484*1.2</f>
        <v>574.79999999999995</v>
      </c>
      <c r="ADT484" s="10"/>
      <c r="ADU484" s="290"/>
      <c r="ADV484" s="213" t="s">
        <v>66</v>
      </c>
      <c r="ADW484" s="306" t="s">
        <v>453</v>
      </c>
      <c r="ADZ484" s="214">
        <f>VLOOKUP(ADW484,$A$563:$F$2330,6,FALSE)</f>
        <v>113</v>
      </c>
      <c r="AEA484" s="213" t="s">
        <v>67</v>
      </c>
      <c r="AEB484" s="10">
        <f>ADZ484*1.2</f>
        <v>135.6</v>
      </c>
      <c r="AED484" s="290"/>
      <c r="AEE484" s="213" t="s">
        <v>66</v>
      </c>
      <c r="AEF484" s="306" t="s">
        <v>433</v>
      </c>
      <c r="AEH484" s="214"/>
      <c r="AEI484" s="214">
        <f>VLOOKUP(AEF484,$A$563:$F$2330,6,FALSE)</f>
        <v>479</v>
      </c>
      <c r="AEJ484" s="213" t="s">
        <v>67</v>
      </c>
      <c r="AEK484" s="10">
        <f>AEI484*1.2</f>
        <v>574.79999999999995</v>
      </c>
      <c r="AEM484" s="290"/>
      <c r="AEN484" s="213" t="s">
        <v>66</v>
      </c>
      <c r="AEO484" s="306" t="s">
        <v>543</v>
      </c>
      <c r="AEQ484" s="214"/>
      <c r="AER484" s="214">
        <f>VLOOKUP(AEO484,$A$563:$F$2330,6,FALSE)</f>
        <v>411</v>
      </c>
      <c r="AES484" s="213" t="s">
        <v>67</v>
      </c>
      <c r="AET484" s="10">
        <f>AER484*1.2</f>
        <v>493.2</v>
      </c>
      <c r="AEV484" s="290"/>
      <c r="AEW484" s="213" t="s">
        <v>66</v>
      </c>
      <c r="AEX484" s="306" t="s">
        <v>542</v>
      </c>
      <c r="AEZ484" s="214"/>
      <c r="AFA484" s="214">
        <f>VLOOKUP(AEX484,$A$563:$F$2330,6,FALSE)</f>
        <v>715</v>
      </c>
      <c r="AFB484" s="213" t="s">
        <v>67</v>
      </c>
      <c r="AFC484" s="10">
        <f>AFA484*1.2</f>
        <v>858</v>
      </c>
      <c r="AFD484" s="10"/>
      <c r="AFE484" s="290"/>
      <c r="AFF484" s="213" t="s">
        <v>66</v>
      </c>
      <c r="AFG484" s="306" t="s">
        <v>424</v>
      </c>
      <c r="AFI484" s="214"/>
      <c r="AFJ484" s="214">
        <f>VLOOKUP(AFG484,$A$563:$F$2330,6,FALSE)</f>
        <v>217</v>
      </c>
      <c r="AFK484" s="213" t="s">
        <v>67</v>
      </c>
      <c r="AFL484" s="10">
        <f>AFJ484*1.2</f>
        <v>260.39999999999998</v>
      </c>
      <c r="AFM484" s="10"/>
      <c r="AFN484" s="290"/>
      <c r="AFO484" s="213" t="s">
        <v>66</v>
      </c>
      <c r="AFP484" s="306" t="s">
        <v>424</v>
      </c>
      <c r="AFR484" s="214"/>
      <c r="AFS484" s="214">
        <f>VLOOKUP(AFP484,$A$563:$F$2330,6,FALSE)</f>
        <v>217</v>
      </c>
      <c r="AFT484" s="213" t="s">
        <v>67</v>
      </c>
      <c r="AFU484" s="10">
        <f>AFS484*1.2</f>
        <v>260.39999999999998</v>
      </c>
      <c r="AFV484" s="10"/>
      <c r="AFW484" s="290"/>
      <c r="AFX484" s="213" t="s">
        <v>66</v>
      </c>
      <c r="AFY484" s="309" t="s">
        <v>605</v>
      </c>
      <c r="AGA484" s="214"/>
      <c r="AGB484" s="214">
        <f>VLOOKUP(AFY484,$A$563:$F$2330,6,FALSE)</f>
        <v>2012</v>
      </c>
      <c r="AGC484" s="213" t="s">
        <v>67</v>
      </c>
      <c r="AGD484" s="10">
        <f>AGB484*1.2</f>
        <v>2414.4</v>
      </c>
      <c r="AGE484" s="10"/>
      <c r="AGF484" s="290"/>
      <c r="AGG484" s="213" t="s">
        <v>66</v>
      </c>
      <c r="AGH484" s="306" t="s">
        <v>424</v>
      </c>
      <c r="AGJ484" s="214"/>
      <c r="AGK484" s="214">
        <f>VLOOKUP(AGH484,$A$563:$F$2330,6,FALSE)</f>
        <v>217</v>
      </c>
      <c r="AGL484" s="213" t="s">
        <v>67</v>
      </c>
      <c r="AGM484" s="10">
        <f>AGK484*1.2</f>
        <v>260.39999999999998</v>
      </c>
      <c r="AGN484" s="10"/>
      <c r="AGO484" s="290"/>
      <c r="AGP484" s="213" t="s">
        <v>66</v>
      </c>
      <c r="AGQ484" s="306" t="s">
        <v>1124</v>
      </c>
      <c r="AGS484" s="214"/>
      <c r="AGT484" s="214">
        <f>VLOOKUP(AGQ484,$A$563:$F$2330,6,FALSE)</f>
        <v>534</v>
      </c>
      <c r="AGU484" s="213" t="s">
        <v>67</v>
      </c>
      <c r="AGV484" s="10">
        <f>AGT484*1.2</f>
        <v>640.79999999999995</v>
      </c>
      <c r="AGW484" s="10"/>
      <c r="AGX484" s="290"/>
      <c r="AGY484" s="213" t="s">
        <v>66</v>
      </c>
      <c r="AGZ484" s="308" t="s">
        <v>453</v>
      </c>
      <c r="AHB484" s="214"/>
      <c r="AHC484" s="214">
        <f>VLOOKUP(AGZ484,$A$563:$F$2330,6,FALSE)</f>
        <v>113</v>
      </c>
      <c r="AHD484" s="213" t="s">
        <v>67</v>
      </c>
      <c r="AHE484" s="10">
        <f>AHC484*1.2</f>
        <v>135.6</v>
      </c>
      <c r="AHF484" s="10"/>
      <c r="AHG484" s="290"/>
      <c r="AHH484" s="213"/>
      <c r="AHI484" s="303"/>
      <c r="AHK484" s="214"/>
      <c r="AHL484" s="214"/>
      <c r="AHM484" s="213"/>
      <c r="AHN484" s="10"/>
      <c r="AHO484" s="10"/>
      <c r="AHQ484" s="213"/>
      <c r="AHR484" s="278"/>
      <c r="AHT484" s="214"/>
      <c r="AHU484" s="214"/>
      <c r="AHV484" s="213"/>
      <c r="AHW484" s="10"/>
      <c r="AHX484" s="10"/>
      <c r="AHZ484" s="213"/>
      <c r="AIA484" s="278"/>
      <c r="AIC484" s="214"/>
      <c r="AID484" s="214"/>
      <c r="AIE484" s="213"/>
      <c r="AIF484" s="10"/>
      <c r="AIG484" s="10"/>
      <c r="AII484" s="213"/>
      <c r="AIJ484" s="278"/>
      <c r="AIM484" s="214"/>
      <c r="AIN484" s="213"/>
      <c r="AIO484" s="10"/>
    </row>
    <row r="485" spans="1:926" s="14" customFormat="1" ht="15">
      <c r="A485" s="213" t="s">
        <v>68</v>
      </c>
      <c r="B485" s="293" t="s">
        <v>1124</v>
      </c>
      <c r="D485" s="214"/>
      <c r="E485" s="214">
        <f>VLOOKUP(B485,$A$563:$F$2330,6,FALSE)</f>
        <v>534</v>
      </c>
      <c r="F485" s="213" t="s">
        <v>69</v>
      </c>
      <c r="G485" s="10">
        <f>E485*1.1</f>
        <v>587.40000000000009</v>
      </c>
      <c r="H485" s="10"/>
      <c r="I485" s="284"/>
      <c r="J485" s="213" t="s">
        <v>68</v>
      </c>
      <c r="K485" s="306" t="s">
        <v>429</v>
      </c>
      <c r="M485" s="214"/>
      <c r="N485" s="214">
        <f>VLOOKUP(K485,$A$563:$F$2330,6,FALSE)</f>
        <v>0</v>
      </c>
      <c r="O485" s="213" t="s">
        <v>69</v>
      </c>
      <c r="P485" s="10">
        <f>N485*1.1</f>
        <v>0</v>
      </c>
      <c r="Q485" s="10"/>
      <c r="R485" s="284"/>
      <c r="S485" s="213" t="s">
        <v>68</v>
      </c>
      <c r="T485" s="306" t="s">
        <v>433</v>
      </c>
      <c r="V485" s="214"/>
      <c r="W485" s="214">
        <f>VLOOKUP(T485,$A$563:$F$2330,6,FALSE)</f>
        <v>479</v>
      </c>
      <c r="X485" s="213" t="s">
        <v>69</v>
      </c>
      <c r="Y485" s="10">
        <f>W485*1.1</f>
        <v>526.90000000000009</v>
      </c>
      <c r="Z485" s="10"/>
      <c r="AA485" s="284"/>
      <c r="AB485" s="213" t="s">
        <v>68</v>
      </c>
      <c r="AC485" s="306" t="s">
        <v>429</v>
      </c>
      <c r="AE485" s="214"/>
      <c r="AF485" s="214">
        <f>VLOOKUP(AC485,$A$563:$F$2330,6,FALSE)</f>
        <v>0</v>
      </c>
      <c r="AG485" s="213" t="s">
        <v>69</v>
      </c>
      <c r="AH485" s="10">
        <f>AF485*1.1</f>
        <v>0</v>
      </c>
      <c r="AI485" s="10"/>
      <c r="AJ485" s="284"/>
      <c r="AK485" s="213" t="s">
        <v>68</v>
      </c>
      <c r="AL485" s="293" t="s">
        <v>424</v>
      </c>
      <c r="AN485" s="214"/>
      <c r="AO485" s="214">
        <f>VLOOKUP(AL485,$A$563:$F$2330,6,FALSE)</f>
        <v>217</v>
      </c>
      <c r="AP485" s="213" t="s">
        <v>69</v>
      </c>
      <c r="AQ485" s="10">
        <f>AO485*1.1</f>
        <v>238.70000000000002</v>
      </c>
      <c r="AR485" s="10"/>
      <c r="AS485" s="284"/>
      <c r="AT485" s="213" t="s">
        <v>68</v>
      </c>
      <c r="AU485" s="306" t="s">
        <v>542</v>
      </c>
      <c r="AW485" s="214"/>
      <c r="AX485" s="214">
        <f>VLOOKUP(AU485,$A$563:$F$2330,6,FALSE)</f>
        <v>715</v>
      </c>
      <c r="AY485" s="213" t="s">
        <v>69</v>
      </c>
      <c r="AZ485" s="10">
        <f>AX485*1.1</f>
        <v>786.50000000000011</v>
      </c>
      <c r="BA485" s="10"/>
      <c r="BB485" s="284"/>
      <c r="BC485" s="213" t="s">
        <v>68</v>
      </c>
      <c r="BD485" s="306" t="s">
        <v>542</v>
      </c>
      <c r="BF485" s="214"/>
      <c r="BG485" s="214">
        <f>VLOOKUP(BD485,$A$563:$F$2330,6,FALSE)</f>
        <v>715</v>
      </c>
      <c r="BH485" s="213" t="s">
        <v>69</v>
      </c>
      <c r="BI485" s="10">
        <f>BG485*1.1</f>
        <v>786.50000000000011</v>
      </c>
      <c r="BJ485" s="10"/>
      <c r="BK485" s="284"/>
      <c r="BL485" s="213" t="s">
        <v>68</v>
      </c>
      <c r="BM485" s="306" t="s">
        <v>542</v>
      </c>
      <c r="BO485" s="214"/>
      <c r="BP485" s="214">
        <f>VLOOKUP(BM485,$A$563:$F$2330,6,FALSE)</f>
        <v>715</v>
      </c>
      <c r="BQ485" s="213" t="s">
        <v>69</v>
      </c>
      <c r="BR485" s="10">
        <f>BP485*1.1</f>
        <v>786.50000000000011</v>
      </c>
      <c r="BS485" s="10"/>
      <c r="BT485" s="284"/>
      <c r="BU485" s="213" t="s">
        <v>68</v>
      </c>
      <c r="BV485" s="306" t="s">
        <v>429</v>
      </c>
      <c r="BX485" s="214"/>
      <c r="BY485" s="214">
        <f>VLOOKUP(BV485,$A$563:$F$2330,6,FALSE)</f>
        <v>0</v>
      </c>
      <c r="BZ485" s="213" t="s">
        <v>69</v>
      </c>
      <c r="CA485" s="10">
        <f>BY485*1.1</f>
        <v>0</v>
      </c>
      <c r="CB485" s="10"/>
      <c r="CC485" s="284"/>
      <c r="CD485" s="213" t="s">
        <v>68</v>
      </c>
      <c r="CE485" s="306" t="s">
        <v>1124</v>
      </c>
      <c r="CG485" s="214"/>
      <c r="CH485" s="214">
        <f>VLOOKUP(CE485,$A$563:$F$2330,6,FALSE)</f>
        <v>534</v>
      </c>
      <c r="CI485" s="213" t="s">
        <v>69</v>
      </c>
      <c r="CJ485" s="10">
        <f>CH485*1.1</f>
        <v>587.40000000000009</v>
      </c>
      <c r="CK485" s="10"/>
      <c r="CL485" s="284"/>
      <c r="CM485" s="213" t="s">
        <v>68</v>
      </c>
      <c r="CN485" s="306" t="s">
        <v>1124</v>
      </c>
      <c r="CP485" s="214"/>
      <c r="CQ485" s="214">
        <f>VLOOKUP(CN485,$A$563:$F$2330,6,FALSE)</f>
        <v>534</v>
      </c>
      <c r="CR485" s="213" t="s">
        <v>69</v>
      </c>
      <c r="CS485" s="10">
        <f>CQ485*1.1</f>
        <v>587.40000000000009</v>
      </c>
      <c r="CT485" s="10"/>
      <c r="CU485" s="284"/>
      <c r="CV485" s="213" t="s">
        <v>68</v>
      </c>
      <c r="CW485" s="306" t="s">
        <v>429</v>
      </c>
      <c r="CY485" s="214"/>
      <c r="CZ485" s="214">
        <f>VLOOKUP(CW485,$A$563:$F$2330,6,FALSE)</f>
        <v>0</v>
      </c>
      <c r="DA485" s="213" t="s">
        <v>69</v>
      </c>
      <c r="DB485" s="10">
        <f>CZ485*1.1</f>
        <v>0</v>
      </c>
      <c r="DC485" s="10"/>
      <c r="DD485" s="284"/>
      <c r="DE485" s="213" t="s">
        <v>68</v>
      </c>
      <c r="DF485" s="306" t="s">
        <v>1124</v>
      </c>
      <c r="DH485" s="214"/>
      <c r="DI485" s="214">
        <f>VLOOKUP(DF485,$A$563:$F$2330,6,FALSE)</f>
        <v>534</v>
      </c>
      <c r="DJ485" s="213" t="s">
        <v>69</v>
      </c>
      <c r="DK485" s="10">
        <f>DI485*1.1</f>
        <v>587.40000000000009</v>
      </c>
      <c r="DL485" s="10"/>
      <c r="DM485" s="284"/>
      <c r="DN485" s="213" t="s">
        <v>68</v>
      </c>
      <c r="DO485" s="293" t="s">
        <v>424</v>
      </c>
      <c r="DQ485" s="214"/>
      <c r="DR485" s="214">
        <f>VLOOKUP(DO485,$A$563:$F$2330,6,FALSE)</f>
        <v>217</v>
      </c>
      <c r="DS485" s="213" t="s">
        <v>69</v>
      </c>
      <c r="DT485" s="10">
        <f>DR485*1.1</f>
        <v>238.70000000000002</v>
      </c>
      <c r="DU485" s="10"/>
      <c r="DV485" s="284"/>
      <c r="DW485" s="213" t="s">
        <v>68</v>
      </c>
      <c r="DX485" s="297" t="s">
        <v>186</v>
      </c>
      <c r="DZ485" s="214"/>
      <c r="EA485" s="214" t="e">
        <f>VLOOKUP(DX485,$A$563:$F$2330,6,FALSE)</f>
        <v>#N/A</v>
      </c>
      <c r="EB485" s="213" t="s">
        <v>69</v>
      </c>
      <c r="EC485" s="10" t="e">
        <f>EA485*1.1</f>
        <v>#N/A</v>
      </c>
      <c r="ED485" s="10"/>
      <c r="EE485" s="284"/>
      <c r="EF485" s="213" t="s">
        <v>68</v>
      </c>
      <c r="EG485" s="306" t="s">
        <v>429</v>
      </c>
      <c r="EI485" s="214"/>
      <c r="EJ485" s="214">
        <f>VLOOKUP(EG485,$A$563:$F$2330,6,FALSE)</f>
        <v>0</v>
      </c>
      <c r="EK485" s="213" t="s">
        <v>69</v>
      </c>
      <c r="EL485" s="10">
        <f>EJ485*1.1</f>
        <v>0</v>
      </c>
      <c r="EM485" s="10"/>
      <c r="EN485" s="284"/>
      <c r="EO485" s="213" t="s">
        <v>68</v>
      </c>
      <c r="EP485" s="306" t="s">
        <v>429</v>
      </c>
      <c r="ER485" s="214"/>
      <c r="ES485" s="214">
        <f>VLOOKUP(EP485,$A$563:$F$2330,6,FALSE)</f>
        <v>0</v>
      </c>
      <c r="ET485" s="213" t="s">
        <v>69</v>
      </c>
      <c r="EU485" s="10">
        <f>ES485*1.1</f>
        <v>0</v>
      </c>
      <c r="EV485" s="10"/>
      <c r="EW485" s="284"/>
      <c r="EX485" s="213" t="s">
        <v>68</v>
      </c>
      <c r="EY485" s="297" t="s">
        <v>186</v>
      </c>
      <c r="FA485" s="214"/>
      <c r="FB485" s="214" t="e">
        <f>VLOOKUP(EY485,$A$563:$F$2330,6,FALSE)</f>
        <v>#N/A</v>
      </c>
      <c r="FC485" s="213" t="s">
        <v>69</v>
      </c>
      <c r="FD485" s="10" t="e">
        <f>FB485*1.1</f>
        <v>#N/A</v>
      </c>
      <c r="FE485" s="10"/>
      <c r="FF485" s="284"/>
      <c r="FG485" s="213" t="s">
        <v>68</v>
      </c>
      <c r="FH485" s="306" t="s">
        <v>433</v>
      </c>
      <c r="FJ485" s="214"/>
      <c r="FK485" s="214">
        <f>VLOOKUP(FH485,$A$563:$F$2330,6,FALSE)</f>
        <v>479</v>
      </c>
      <c r="FL485" s="213" t="s">
        <v>69</v>
      </c>
      <c r="FM485" s="10">
        <f>FK485*1.1</f>
        <v>526.90000000000009</v>
      </c>
      <c r="FN485" s="10"/>
      <c r="FO485" s="284"/>
      <c r="FP485" s="213" t="s">
        <v>68</v>
      </c>
      <c r="FQ485" s="293" t="s">
        <v>424</v>
      </c>
      <c r="FS485" s="214"/>
      <c r="FT485" s="214">
        <f>VLOOKUP(FQ485,$A$563:$F$2330,6,FALSE)</f>
        <v>217</v>
      </c>
      <c r="FU485" s="213" t="s">
        <v>69</v>
      </c>
      <c r="FV485" s="10">
        <f>FT485*1.1</f>
        <v>238.70000000000002</v>
      </c>
      <c r="FW485" s="10"/>
      <c r="FX485" s="284"/>
      <c r="FY485" s="213" t="s">
        <v>68</v>
      </c>
      <c r="FZ485" s="293" t="s">
        <v>424</v>
      </c>
      <c r="GB485" s="214"/>
      <c r="GC485" s="214">
        <f>VLOOKUP(FZ485,$A$563:$F$2330,6,FALSE)</f>
        <v>217</v>
      </c>
      <c r="GD485" s="213" t="s">
        <v>69</v>
      </c>
      <c r="GE485" s="10">
        <f>GC485*1.1</f>
        <v>238.70000000000002</v>
      </c>
      <c r="GF485" s="10"/>
      <c r="GG485" s="284"/>
      <c r="GH485" s="213" t="s">
        <v>68</v>
      </c>
      <c r="GI485" s="306" t="s">
        <v>1124</v>
      </c>
      <c r="GK485" s="214"/>
      <c r="GL485" s="214">
        <f>VLOOKUP(GI485,$A$563:$F$2330,6,FALSE)</f>
        <v>534</v>
      </c>
      <c r="GM485" s="213" t="s">
        <v>69</v>
      </c>
      <c r="GN485" s="10">
        <f>GL485*1.1</f>
        <v>587.40000000000009</v>
      </c>
      <c r="GO485" s="10"/>
      <c r="GP485" s="284"/>
      <c r="GQ485" s="213" t="s">
        <v>68</v>
      </c>
      <c r="GR485" s="306" t="s">
        <v>433</v>
      </c>
      <c r="GT485" s="214"/>
      <c r="GU485" s="214">
        <f>VLOOKUP(GR485,$A$563:$F$2330,6,FALSE)</f>
        <v>479</v>
      </c>
      <c r="GV485" s="213" t="s">
        <v>69</v>
      </c>
      <c r="GW485" s="10">
        <f>GU485*1.1</f>
        <v>526.90000000000009</v>
      </c>
      <c r="GX485" s="10"/>
      <c r="GY485" s="284"/>
      <c r="GZ485" s="213" t="s">
        <v>68</v>
      </c>
      <c r="HA485" s="293" t="s">
        <v>542</v>
      </c>
      <c r="HC485" s="214"/>
      <c r="HD485" s="214">
        <f>VLOOKUP(HA485,$A$563:$F$2330,6,FALSE)</f>
        <v>715</v>
      </c>
      <c r="HE485" s="213" t="s">
        <v>69</v>
      </c>
      <c r="HF485" s="10">
        <f>HD485*1.1</f>
        <v>786.50000000000011</v>
      </c>
      <c r="HG485" s="10"/>
      <c r="HH485" s="284"/>
      <c r="HI485" s="213" t="s">
        <v>68</v>
      </c>
      <c r="HJ485" s="306" t="s">
        <v>433</v>
      </c>
      <c r="HL485" s="214"/>
      <c r="HM485" s="214">
        <f>VLOOKUP(HJ485,$A$563:$F$2330,6,FALSE)</f>
        <v>479</v>
      </c>
      <c r="HN485" s="213" t="s">
        <v>69</v>
      </c>
      <c r="HO485" s="10">
        <f>HM485*1.1</f>
        <v>526.90000000000009</v>
      </c>
      <c r="HP485" s="10"/>
      <c r="HQ485" s="284"/>
      <c r="HR485" s="213" t="s">
        <v>68</v>
      </c>
      <c r="HS485" s="293" t="s">
        <v>453</v>
      </c>
      <c r="HU485" s="214"/>
      <c r="HV485" s="214">
        <f>VLOOKUP(HS485,$A$563:$F$2330,6,FALSE)</f>
        <v>113</v>
      </c>
      <c r="HW485" s="213" t="s">
        <v>69</v>
      </c>
      <c r="HX485" s="10">
        <f>HV485*1.1</f>
        <v>124.30000000000001</v>
      </c>
      <c r="HY485" s="10"/>
      <c r="HZ485" s="284"/>
      <c r="IA485" s="213" t="s">
        <v>68</v>
      </c>
      <c r="IB485" s="306" t="s">
        <v>1124</v>
      </c>
      <c r="ID485" s="214"/>
      <c r="IE485" s="214">
        <f>VLOOKUP(IB485,$A$563:$F$2330,6,FALSE)</f>
        <v>534</v>
      </c>
      <c r="IF485" s="213" t="s">
        <v>69</v>
      </c>
      <c r="IG485" s="10">
        <f>IE485*1.1</f>
        <v>587.40000000000009</v>
      </c>
      <c r="IH485" s="10"/>
      <c r="II485" s="284"/>
      <c r="IJ485" s="213" t="s">
        <v>68</v>
      </c>
      <c r="IK485" s="306" t="s">
        <v>1124</v>
      </c>
      <c r="IM485" s="214"/>
      <c r="IN485" s="214">
        <f>VLOOKUP(IK485,$A$563:$F$2330,6,FALSE)</f>
        <v>534</v>
      </c>
      <c r="IO485" s="213" t="s">
        <v>69</v>
      </c>
      <c r="IP485" s="10">
        <f>IN485*1.1</f>
        <v>587.40000000000009</v>
      </c>
      <c r="IQ485" s="10"/>
      <c r="IR485" s="284"/>
      <c r="IS485" s="213" t="s">
        <v>68</v>
      </c>
      <c r="IT485" s="306" t="s">
        <v>453</v>
      </c>
      <c r="IV485" s="214"/>
      <c r="IW485" s="214">
        <f>VLOOKUP(IT485,$A$563:$F$2330,6,FALSE)</f>
        <v>113</v>
      </c>
      <c r="IX485" s="213" t="s">
        <v>69</v>
      </c>
      <c r="IY485" s="10">
        <f>IW485*1.1</f>
        <v>124.30000000000001</v>
      </c>
      <c r="IZ485" s="10"/>
      <c r="JA485" s="284"/>
      <c r="JB485" s="213" t="s">
        <v>68</v>
      </c>
      <c r="JC485" s="306" t="s">
        <v>424</v>
      </c>
      <c r="JE485" s="214"/>
      <c r="JF485" s="214">
        <f>VLOOKUP(JC485,$A$563:$F$2330,6,FALSE)</f>
        <v>217</v>
      </c>
      <c r="JG485" s="213" t="s">
        <v>69</v>
      </c>
      <c r="JH485" s="10">
        <f>JF485*1.1</f>
        <v>238.70000000000002</v>
      </c>
      <c r="JI485" s="10"/>
      <c r="JJ485" s="284"/>
      <c r="JK485" s="213" t="s">
        <v>68</v>
      </c>
      <c r="JL485" s="306" t="s">
        <v>543</v>
      </c>
      <c r="JN485" s="214"/>
      <c r="JO485" s="214">
        <f>VLOOKUP(JL485,$A$563:$F$2330,6,FALSE)</f>
        <v>411</v>
      </c>
      <c r="JP485" s="213" t="s">
        <v>69</v>
      </c>
      <c r="JQ485" s="10">
        <f>JO485*1.1</f>
        <v>452.1</v>
      </c>
      <c r="JR485" s="10"/>
      <c r="JS485" s="284"/>
      <c r="JT485" s="213" t="s">
        <v>68</v>
      </c>
      <c r="JU485" s="306" t="s">
        <v>424</v>
      </c>
      <c r="JW485" s="214"/>
      <c r="JX485" s="214">
        <f>VLOOKUP(JU485,$A$563:$F$2330,6,FALSE)</f>
        <v>217</v>
      </c>
      <c r="JY485" s="213" t="s">
        <v>69</v>
      </c>
      <c r="JZ485" s="10">
        <f>JX485*1.1</f>
        <v>238.70000000000002</v>
      </c>
      <c r="KA485" s="10"/>
      <c r="KB485" s="284"/>
      <c r="KC485" s="213" t="s">
        <v>68</v>
      </c>
      <c r="KD485" s="306" t="s">
        <v>1124</v>
      </c>
      <c r="KF485" s="214"/>
      <c r="KG485" s="214">
        <f>VLOOKUP(KD485,$A$563:$F$2330,6,FALSE)</f>
        <v>534</v>
      </c>
      <c r="KH485" s="213" t="s">
        <v>69</v>
      </c>
      <c r="KI485" s="10">
        <f>KG485*1.1</f>
        <v>587.40000000000009</v>
      </c>
      <c r="KJ485" s="10"/>
      <c r="KK485" s="284"/>
      <c r="KL485" s="213" t="s">
        <v>68</v>
      </c>
      <c r="KM485" s="306" t="s">
        <v>490</v>
      </c>
      <c r="KO485" s="214"/>
      <c r="KP485" s="214">
        <f>VLOOKUP(KM485,$A$563:$F$2330,6,FALSE)</f>
        <v>1559</v>
      </c>
      <c r="KQ485" s="213" t="s">
        <v>69</v>
      </c>
      <c r="KR485" s="10">
        <f>KP485*1.1</f>
        <v>1714.9</v>
      </c>
      <c r="KS485" s="10"/>
      <c r="KT485" s="284"/>
      <c r="KU485" s="213" t="s">
        <v>68</v>
      </c>
      <c r="KV485" s="306" t="s">
        <v>1124</v>
      </c>
      <c r="KX485" s="214"/>
      <c r="KY485" s="214">
        <f>VLOOKUP(KV485,$A$563:$F$2330,6,FALSE)</f>
        <v>534</v>
      </c>
      <c r="KZ485" s="213" t="s">
        <v>69</v>
      </c>
      <c r="LA485" s="10">
        <f>KY485*1.1</f>
        <v>587.40000000000009</v>
      </c>
      <c r="LB485" s="10"/>
      <c r="LC485" s="284"/>
      <c r="LD485" s="213" t="s">
        <v>68</v>
      </c>
      <c r="LE485" s="306" t="s">
        <v>433</v>
      </c>
      <c r="LG485" s="214"/>
      <c r="LH485" s="214">
        <f>VLOOKUP(LE485,$A$563:$F$2330,6,FALSE)</f>
        <v>479</v>
      </c>
      <c r="LI485" s="213" t="s">
        <v>69</v>
      </c>
      <c r="LJ485" s="10">
        <f>LH485*1.1</f>
        <v>526.90000000000009</v>
      </c>
      <c r="LK485" s="10"/>
      <c r="LL485" s="284"/>
      <c r="LM485" s="213" t="s">
        <v>68</v>
      </c>
      <c r="LN485" s="306" t="s">
        <v>429</v>
      </c>
      <c r="LP485" s="214"/>
      <c r="LQ485" s="214">
        <f>VLOOKUP(LN485,$A$563:$F$2330,6,FALSE)</f>
        <v>0</v>
      </c>
      <c r="LR485" s="213" t="s">
        <v>69</v>
      </c>
      <c r="LS485" s="10">
        <f>LQ485*1.1</f>
        <v>0</v>
      </c>
      <c r="LT485" s="10"/>
      <c r="LU485" s="284"/>
      <c r="LV485" s="213" t="s">
        <v>68</v>
      </c>
      <c r="LW485" s="306" t="s">
        <v>424</v>
      </c>
      <c r="LY485" s="214"/>
      <c r="LZ485" s="214">
        <f>VLOOKUP(LW485,$A$563:$F$2330,6,FALSE)</f>
        <v>217</v>
      </c>
      <c r="MA485" s="213" t="s">
        <v>69</v>
      </c>
      <c r="MB485" s="10">
        <f>LZ485*1.1</f>
        <v>238.70000000000002</v>
      </c>
      <c r="MC485" s="10"/>
      <c r="MD485" s="284"/>
      <c r="ME485" s="213" t="s">
        <v>68</v>
      </c>
      <c r="MF485" s="308" t="s">
        <v>542</v>
      </c>
      <c r="MH485" s="214"/>
      <c r="MI485" s="214">
        <f>VLOOKUP(MF485,$A$563:$F$2330,6,FALSE)</f>
        <v>715</v>
      </c>
      <c r="MJ485" s="213" t="s">
        <v>69</v>
      </c>
      <c r="MK485" s="10">
        <f>MI485*1.1</f>
        <v>786.50000000000011</v>
      </c>
      <c r="ML485" s="10"/>
      <c r="MM485" s="284"/>
      <c r="MN485" s="213" t="s">
        <v>68</v>
      </c>
      <c r="MO485" s="306" t="s">
        <v>453</v>
      </c>
      <c r="MQ485" s="214"/>
      <c r="MR485" s="214">
        <f>VLOOKUP(MO485,$A$563:$F$2330,6,FALSE)</f>
        <v>113</v>
      </c>
      <c r="MS485" s="213" t="s">
        <v>69</v>
      </c>
      <c r="MT485" s="10">
        <f>MR485*1.1</f>
        <v>124.30000000000001</v>
      </c>
      <c r="MU485" s="10"/>
      <c r="MV485" s="284"/>
      <c r="MW485" s="213" t="s">
        <v>68</v>
      </c>
      <c r="MX485" s="306" t="s">
        <v>453</v>
      </c>
      <c r="MZ485" s="214"/>
      <c r="NA485" s="214">
        <f>VLOOKUP(MX485,$A$563:$F$2330,6,FALSE)</f>
        <v>113</v>
      </c>
      <c r="NB485" s="213" t="s">
        <v>69</v>
      </c>
      <c r="NC485" s="10">
        <f>NA485*1.1</f>
        <v>124.30000000000001</v>
      </c>
      <c r="ND485" s="10"/>
      <c r="NE485" s="284"/>
      <c r="NF485" s="213" t="s">
        <v>68</v>
      </c>
      <c r="NG485" s="306" t="s">
        <v>424</v>
      </c>
      <c r="NI485" s="214"/>
      <c r="NJ485" s="214">
        <f>VLOOKUP(NG485,$A$563:$F$2330,6,FALSE)</f>
        <v>217</v>
      </c>
      <c r="NK485" s="213" t="s">
        <v>69</v>
      </c>
      <c r="NL485" s="10">
        <f>NJ485*1.1</f>
        <v>238.70000000000002</v>
      </c>
      <c r="NM485" s="10"/>
      <c r="NN485" s="284"/>
      <c r="NO485" s="213" t="s">
        <v>68</v>
      </c>
      <c r="NP485" s="306" t="s">
        <v>429</v>
      </c>
      <c r="NR485" s="214"/>
      <c r="NS485" s="214">
        <f>VLOOKUP(NP485,$A$563:$F$2330,6,FALSE)</f>
        <v>0</v>
      </c>
      <c r="NT485" s="213" t="s">
        <v>69</v>
      </c>
      <c r="NU485" s="10">
        <f>NS485*1.1</f>
        <v>0</v>
      </c>
      <c r="NV485" s="10"/>
      <c r="NW485" s="284"/>
      <c r="NX485" s="213" t="s">
        <v>68</v>
      </c>
      <c r="NY485" s="293" t="s">
        <v>542</v>
      </c>
      <c r="OB485" s="214">
        <f>VLOOKUP(NY485,$A$563:$F$2330,6,FALSE)</f>
        <v>715</v>
      </c>
      <c r="OC485" s="213" t="s">
        <v>69</v>
      </c>
      <c r="OD485" s="10">
        <f>OB485*1.1</f>
        <v>786.50000000000011</v>
      </c>
      <c r="OE485" s="10"/>
      <c r="OF485" s="284"/>
      <c r="OG485" s="213" t="s">
        <v>68</v>
      </c>
      <c r="OH485" s="306" t="s">
        <v>424</v>
      </c>
      <c r="OJ485" s="214"/>
      <c r="OK485" s="214">
        <f>VLOOKUP(OH485,$A$563:$F$2330,6,FALSE)</f>
        <v>217</v>
      </c>
      <c r="OL485" s="213" t="s">
        <v>69</v>
      </c>
      <c r="OM485" s="10">
        <f>OK485*1.1</f>
        <v>238.70000000000002</v>
      </c>
      <c r="ON485" s="10"/>
      <c r="OO485" s="284"/>
      <c r="OP485" s="213" t="s">
        <v>68</v>
      </c>
      <c r="OQ485" s="293" t="s">
        <v>429</v>
      </c>
      <c r="OS485" s="214"/>
      <c r="OT485" s="214">
        <f>VLOOKUP(OQ485,$A$563:$F$2330,6,FALSE)</f>
        <v>0</v>
      </c>
      <c r="OU485" s="213" t="s">
        <v>69</v>
      </c>
      <c r="OV485" s="10">
        <f>OT485*1.1</f>
        <v>0</v>
      </c>
      <c r="OW485" s="10"/>
      <c r="OX485" s="284"/>
      <c r="OY485" s="213" t="s">
        <v>68</v>
      </c>
      <c r="OZ485" s="306" t="s">
        <v>424</v>
      </c>
      <c r="PB485" s="214"/>
      <c r="PC485" s="214">
        <f>VLOOKUP(OZ485,$A$563:$F$2330,6,FALSE)</f>
        <v>217</v>
      </c>
      <c r="PD485" s="213" t="s">
        <v>69</v>
      </c>
      <c r="PE485" s="10">
        <f>PC485*1.1</f>
        <v>238.70000000000002</v>
      </c>
      <c r="PF485" s="10"/>
      <c r="PG485" s="284"/>
      <c r="PH485" s="213" t="s">
        <v>68</v>
      </c>
      <c r="PI485" s="306" t="s">
        <v>1124</v>
      </c>
      <c r="PK485" s="214"/>
      <c r="PL485" s="214">
        <f>VLOOKUP(PI485,$A$563:$F$2330,6,FALSE)</f>
        <v>534</v>
      </c>
      <c r="PM485" s="213" t="s">
        <v>69</v>
      </c>
      <c r="PN485" s="10">
        <f>PL485*1.1</f>
        <v>587.40000000000009</v>
      </c>
      <c r="PO485" s="10"/>
      <c r="PP485" s="284"/>
      <c r="PQ485" s="213" t="s">
        <v>68</v>
      </c>
      <c r="PR485" s="293" t="s">
        <v>542</v>
      </c>
      <c r="PT485" s="214"/>
      <c r="PU485" s="214">
        <f>VLOOKUP(PR485,$A$563:$F$2330,6,FALSE)</f>
        <v>715</v>
      </c>
      <c r="PV485" s="213" t="s">
        <v>69</v>
      </c>
      <c r="PW485" s="10">
        <f>PU485*1.1</f>
        <v>786.50000000000011</v>
      </c>
      <c r="PX485" s="10"/>
      <c r="PY485" s="284"/>
      <c r="PZ485" s="213" t="s">
        <v>68</v>
      </c>
      <c r="QA485" s="306" t="s">
        <v>542</v>
      </c>
      <c r="QC485" s="214"/>
      <c r="QD485" s="214">
        <f>VLOOKUP(QA485,$A$563:$F$2330,6,FALSE)</f>
        <v>715</v>
      </c>
      <c r="QE485" s="213" t="s">
        <v>69</v>
      </c>
      <c r="QF485" s="10">
        <f>QD485*1.1</f>
        <v>786.50000000000011</v>
      </c>
      <c r="QG485" s="10"/>
      <c r="QH485" s="284"/>
      <c r="QI485" s="213" t="s">
        <v>68</v>
      </c>
      <c r="QJ485" s="293" t="s">
        <v>433</v>
      </c>
      <c r="QL485" s="214"/>
      <c r="QM485" s="214">
        <f>VLOOKUP(QJ485,$A$563:$F$2330,6,FALSE)</f>
        <v>479</v>
      </c>
      <c r="QN485" s="213" t="s">
        <v>69</v>
      </c>
      <c r="QO485" s="10">
        <f>QM485*1.1</f>
        <v>526.90000000000009</v>
      </c>
      <c r="QP485" s="10"/>
      <c r="QQ485" s="284"/>
      <c r="QR485" s="213" t="s">
        <v>68</v>
      </c>
      <c r="QS485" s="306" t="s">
        <v>424</v>
      </c>
      <c r="QU485" s="214"/>
      <c r="QV485" s="214">
        <f>VLOOKUP(QS485,$A$563:$F$2330,6,FALSE)</f>
        <v>217</v>
      </c>
      <c r="QW485" s="213" t="s">
        <v>69</v>
      </c>
      <c r="QX485" s="10">
        <f>QV485*1.1</f>
        <v>238.70000000000002</v>
      </c>
      <c r="QY485" s="10"/>
      <c r="QZ485" s="284"/>
      <c r="RA485" s="213" t="s">
        <v>68</v>
      </c>
      <c r="RB485" s="293" t="s">
        <v>453</v>
      </c>
      <c r="RD485" s="214"/>
      <c r="RE485" s="214">
        <f>VLOOKUP(RB485,$A$563:$F$2330,6,FALSE)</f>
        <v>113</v>
      </c>
      <c r="RF485" s="213" t="s">
        <v>69</v>
      </c>
      <c r="RG485" s="10">
        <f>RE485*1.1</f>
        <v>124.30000000000001</v>
      </c>
      <c r="RH485" s="10"/>
      <c r="RI485" s="284"/>
      <c r="RJ485" s="213" t="s">
        <v>68</v>
      </c>
      <c r="RK485" s="297" t="s">
        <v>186</v>
      </c>
      <c r="RN485" s="214" t="e">
        <f>VLOOKUP(RK485,$A$563:$F$2330,6,FALSE)</f>
        <v>#N/A</v>
      </c>
      <c r="RO485" s="213" t="s">
        <v>69</v>
      </c>
      <c r="RP485" s="10" t="e">
        <f>RN485*1.1</f>
        <v>#N/A</v>
      </c>
      <c r="RQ485" s="10"/>
      <c r="RR485" s="284"/>
      <c r="RS485" s="213" t="s">
        <v>68</v>
      </c>
      <c r="RT485" s="306" t="s">
        <v>424</v>
      </c>
      <c r="RV485" s="214"/>
      <c r="RW485" s="214">
        <f>VLOOKUP(RT485,$A$563:$F$2330,6,FALSE)</f>
        <v>217</v>
      </c>
      <c r="RX485" s="213" t="s">
        <v>69</v>
      </c>
      <c r="RY485" s="10">
        <f>RW485*1.1</f>
        <v>238.70000000000002</v>
      </c>
      <c r="RZ485" s="10"/>
      <c r="SA485" s="290"/>
      <c r="SB485" s="213" t="s">
        <v>68</v>
      </c>
      <c r="SC485" s="306" t="s">
        <v>453</v>
      </c>
      <c r="SE485" s="214"/>
      <c r="SF485" s="214">
        <f>VLOOKUP(SC485,$A$563:$F$2330,6,FALSE)</f>
        <v>113</v>
      </c>
      <c r="SG485" s="213" t="s">
        <v>69</v>
      </c>
      <c r="SH485" s="10">
        <f>SF485*1.1</f>
        <v>124.30000000000001</v>
      </c>
      <c r="SI485" s="10"/>
      <c r="SJ485" s="290"/>
      <c r="SK485" s="213" t="s">
        <v>68</v>
      </c>
      <c r="SL485" s="306" t="s">
        <v>453</v>
      </c>
      <c r="SN485" s="214"/>
      <c r="SO485" s="214">
        <f>VLOOKUP(SL485,$A$563:$F$2330,6,FALSE)</f>
        <v>113</v>
      </c>
      <c r="SP485" s="213" t="s">
        <v>69</v>
      </c>
      <c r="SQ485" s="10">
        <f>SO485*1.1</f>
        <v>124.30000000000001</v>
      </c>
      <c r="SR485" s="10"/>
      <c r="SS485" s="290"/>
      <c r="ST485" s="213" t="s">
        <v>68</v>
      </c>
      <c r="SU485" s="306" t="s">
        <v>424</v>
      </c>
      <c r="SW485" s="214"/>
      <c r="SX485" s="214">
        <f>VLOOKUP(SU485,$A$563:$F$2330,6,FALSE)</f>
        <v>217</v>
      </c>
      <c r="SY485" s="213" t="s">
        <v>69</v>
      </c>
      <c r="SZ485" s="10">
        <f>SX485*1.1</f>
        <v>238.70000000000002</v>
      </c>
      <c r="TA485" s="10"/>
      <c r="TB485" s="290"/>
      <c r="TC485" s="213" t="s">
        <v>68</v>
      </c>
      <c r="TD485" s="306" t="s">
        <v>429</v>
      </c>
      <c r="TF485" s="214"/>
      <c r="TG485" s="214">
        <f>VLOOKUP(TD485,$A$563:$F$2330,6,FALSE)</f>
        <v>0</v>
      </c>
      <c r="TH485" s="213" t="s">
        <v>69</v>
      </c>
      <c r="TI485" s="10">
        <f>TG485*1.1</f>
        <v>0</v>
      </c>
      <c r="TK485" s="290"/>
      <c r="TL485" s="213" t="s">
        <v>68</v>
      </c>
      <c r="TM485" s="306" t="s">
        <v>476</v>
      </c>
      <c r="TO485" s="214"/>
      <c r="TP485" s="214">
        <f>VLOOKUP(TM485,$A$563:$F$2330,6,FALSE)</f>
        <v>575</v>
      </c>
      <c r="TQ485" s="213" t="s">
        <v>69</v>
      </c>
      <c r="TR485" s="10">
        <f>TP485*1.1</f>
        <v>632.5</v>
      </c>
      <c r="TS485" s="10"/>
      <c r="TT485" s="290"/>
      <c r="TU485" s="213" t="s">
        <v>68</v>
      </c>
      <c r="TV485" s="297" t="s">
        <v>186</v>
      </c>
      <c r="TX485" s="214"/>
      <c r="TY485" s="214" t="e">
        <f>VLOOKUP(TV485,$A$563:$F$2330,6,FALSE)</f>
        <v>#N/A</v>
      </c>
      <c r="TZ485" s="213" t="s">
        <v>69</v>
      </c>
      <c r="UA485" s="10" t="e">
        <f>TY485*1.1</f>
        <v>#N/A</v>
      </c>
      <c r="UB485" s="10"/>
      <c r="UC485" s="290"/>
      <c r="UD485" s="213" t="s">
        <v>68</v>
      </c>
      <c r="UE485" s="306" t="s">
        <v>429</v>
      </c>
      <c r="UG485" s="214"/>
      <c r="UH485" s="214">
        <f>VLOOKUP(UE485,$A$563:$F$2330,6,FALSE)</f>
        <v>0</v>
      </c>
      <c r="UI485" s="213" t="s">
        <v>69</v>
      </c>
      <c r="UJ485" s="10">
        <f>UH485*1.1</f>
        <v>0</v>
      </c>
      <c r="UK485" s="10"/>
      <c r="UL485" s="290"/>
      <c r="UM485" s="213" t="s">
        <v>68</v>
      </c>
      <c r="UN485" s="297" t="s">
        <v>186</v>
      </c>
      <c r="UP485" s="214"/>
      <c r="UQ485" s="214" t="e">
        <f>VLOOKUP(UN485,$A$563:$F$2330,6,FALSE)</f>
        <v>#N/A</v>
      </c>
      <c r="UR485" s="213" t="s">
        <v>69</v>
      </c>
      <c r="US485" s="10" t="e">
        <f>UQ485*1.1</f>
        <v>#N/A</v>
      </c>
      <c r="UT485" s="10"/>
      <c r="UU485" s="290"/>
      <c r="UV485" s="213" t="s">
        <v>68</v>
      </c>
      <c r="UW485" s="306" t="s">
        <v>1124</v>
      </c>
      <c r="UY485" s="214"/>
      <c r="UZ485" s="214">
        <f>VLOOKUP(UW485,$A$563:$F$2330,6,FALSE)</f>
        <v>534</v>
      </c>
      <c r="VA485" s="213" t="s">
        <v>69</v>
      </c>
      <c r="VB485" s="10">
        <f>UZ485*1.1</f>
        <v>587.40000000000009</v>
      </c>
      <c r="VC485" s="10"/>
      <c r="VD485" s="290"/>
      <c r="VE485" s="213" t="s">
        <v>68</v>
      </c>
      <c r="VF485" s="297" t="s">
        <v>186</v>
      </c>
      <c r="VH485" s="214"/>
      <c r="VI485" s="214" t="e">
        <f>VLOOKUP(VF485,$A$563:$F$2330,6,FALSE)</f>
        <v>#N/A</v>
      </c>
      <c r="VJ485" s="213" t="s">
        <v>69</v>
      </c>
      <c r="VK485" s="10" t="e">
        <f>VI485*1.1</f>
        <v>#N/A</v>
      </c>
      <c r="VL485" s="10"/>
      <c r="VM485" s="290"/>
      <c r="VN485" s="213" t="s">
        <v>68</v>
      </c>
      <c r="VO485" s="306" t="s">
        <v>1124</v>
      </c>
      <c r="VQ485" s="214"/>
      <c r="VR485" s="214">
        <f>VLOOKUP(VO485,$A$563:$F$2330,6,FALSE)</f>
        <v>534</v>
      </c>
      <c r="VS485" s="213" t="s">
        <v>69</v>
      </c>
      <c r="VT485" s="10">
        <f>VR485*1.1</f>
        <v>587.40000000000009</v>
      </c>
      <c r="VU485" s="10"/>
      <c r="VV485" s="290"/>
      <c r="VW485" s="213" t="s">
        <v>68</v>
      </c>
      <c r="VX485" s="297" t="s">
        <v>186</v>
      </c>
      <c r="WA485" s="214" t="e">
        <f>VLOOKUP(VX485,$A$563:$F$2330,6,FALSE)</f>
        <v>#N/A</v>
      </c>
      <c r="WB485" s="213" t="s">
        <v>69</v>
      </c>
      <c r="WC485" s="10" t="e">
        <f>WA485*1.1</f>
        <v>#N/A</v>
      </c>
      <c r="WE485" s="290"/>
      <c r="WF485" s="213" t="s">
        <v>68</v>
      </c>
      <c r="WG485" s="306" t="s">
        <v>424</v>
      </c>
      <c r="WI485" s="214"/>
      <c r="WJ485" s="214">
        <f>VLOOKUP(WG485,$A$563:$F$2330,6,FALSE)</f>
        <v>217</v>
      </c>
      <c r="WK485" s="213" t="s">
        <v>69</v>
      </c>
      <c r="WL485" s="10">
        <f>WJ485*1.1</f>
        <v>238.70000000000002</v>
      </c>
      <c r="WN485" s="290"/>
      <c r="WO485" s="213" t="s">
        <v>68</v>
      </c>
      <c r="WP485" s="306" t="s">
        <v>542</v>
      </c>
      <c r="WQ485" s="214"/>
      <c r="WR485" s="214"/>
      <c r="WS485" s="214">
        <f>VLOOKUP(WP485,$A$563:$F$2330,6,FALSE)</f>
        <v>715</v>
      </c>
      <c r="WT485" s="213" t="s">
        <v>69</v>
      </c>
      <c r="WU485" s="10">
        <f>WS485*1.1</f>
        <v>786.50000000000011</v>
      </c>
      <c r="WV485" s="10"/>
      <c r="WW485" s="290"/>
      <c r="WX485" s="213" t="s">
        <v>68</v>
      </c>
      <c r="WY485" s="306" t="s">
        <v>429</v>
      </c>
      <c r="XA485" s="214"/>
      <c r="XB485" s="214">
        <f>VLOOKUP(WY485,$A$563:$F$2330,6,FALSE)</f>
        <v>0</v>
      </c>
      <c r="XC485" s="213" t="s">
        <v>69</v>
      </c>
      <c r="XD485" s="10">
        <f>XB485*1.1</f>
        <v>0</v>
      </c>
      <c r="XF485" s="290"/>
      <c r="XG485" s="213" t="s">
        <v>68</v>
      </c>
      <c r="XH485" s="297" t="s">
        <v>186</v>
      </c>
      <c r="XK485" s="214" t="e">
        <f>VLOOKUP(XH485,$A$563:$F$2330,6,FALSE)</f>
        <v>#N/A</v>
      </c>
      <c r="XL485" s="213" t="s">
        <v>69</v>
      </c>
      <c r="XM485" s="10" t="e">
        <f>XK485*1.1</f>
        <v>#N/A</v>
      </c>
      <c r="XO485" s="290"/>
      <c r="XP485" s="213" t="s">
        <v>68</v>
      </c>
      <c r="XQ485" s="306" t="s">
        <v>490</v>
      </c>
      <c r="XS485" s="214"/>
      <c r="XT485" s="214">
        <f>VLOOKUP(XQ485,$A$563:$F$2330,6,FALSE)</f>
        <v>1559</v>
      </c>
      <c r="XU485" s="213" t="s">
        <v>69</v>
      </c>
      <c r="XV485" s="10">
        <f>XT485*1.1</f>
        <v>1714.9</v>
      </c>
      <c r="XW485" s="10"/>
      <c r="XX485" s="290"/>
      <c r="XY485" s="213" t="s">
        <v>68</v>
      </c>
      <c r="XZ485" s="306" t="s">
        <v>1124</v>
      </c>
      <c r="YB485" s="214"/>
      <c r="YC485" s="214">
        <f>VLOOKUP(XZ485,$A$563:$F$2330,6,FALSE)</f>
        <v>534</v>
      </c>
      <c r="YD485" s="213" t="s">
        <v>69</v>
      </c>
      <c r="YE485" s="10">
        <f>YC485*1.1</f>
        <v>587.40000000000009</v>
      </c>
      <c r="YG485" s="290"/>
      <c r="YH485" s="213" t="s">
        <v>68</v>
      </c>
      <c r="YI485" s="306" t="s">
        <v>453</v>
      </c>
      <c r="YK485" s="214"/>
      <c r="YL485" s="214">
        <f>VLOOKUP(YI485,$A$563:$F$2330,6,FALSE)</f>
        <v>113</v>
      </c>
      <c r="YM485" s="213" t="s">
        <v>69</v>
      </c>
      <c r="YN485" s="10">
        <f>YL485*1.1</f>
        <v>124.30000000000001</v>
      </c>
      <c r="YO485" s="10"/>
      <c r="YP485" s="290"/>
      <c r="YQ485" s="213" t="s">
        <v>68</v>
      </c>
      <c r="YR485" s="297" t="s">
        <v>186</v>
      </c>
      <c r="YU485" s="214" t="e">
        <f>VLOOKUP(YR485,$A$563:$F$2330,6,FALSE)</f>
        <v>#N/A</v>
      </c>
      <c r="YV485" s="213" t="s">
        <v>69</v>
      </c>
      <c r="YW485" s="10" t="e">
        <f>YU485*1.1</f>
        <v>#N/A</v>
      </c>
      <c r="YY485" s="290"/>
      <c r="YZ485" s="213" t="s">
        <v>68</v>
      </c>
      <c r="ZA485" s="297" t="s">
        <v>186</v>
      </c>
      <c r="ZD485" s="214" t="e">
        <f>VLOOKUP(ZA485,$A$563:$F$2330,6,FALSE)</f>
        <v>#N/A</v>
      </c>
      <c r="ZE485" s="213" t="s">
        <v>69</v>
      </c>
      <c r="ZF485" s="10" t="e">
        <f>ZD485*1.1</f>
        <v>#N/A</v>
      </c>
      <c r="ZH485" s="290"/>
      <c r="ZI485" s="213" t="s">
        <v>68</v>
      </c>
      <c r="ZJ485" s="293" t="s">
        <v>433</v>
      </c>
      <c r="ZM485" s="214">
        <f>VLOOKUP(ZJ485,$A$563:$F$2330,6,FALSE)</f>
        <v>479</v>
      </c>
      <c r="ZN485" s="213" t="s">
        <v>69</v>
      </c>
      <c r="ZO485" s="10">
        <f>ZM485*1.1</f>
        <v>526.90000000000009</v>
      </c>
      <c r="ZQ485" s="290"/>
      <c r="ZR485" s="213" t="s">
        <v>68</v>
      </c>
      <c r="ZS485" s="297" t="s">
        <v>186</v>
      </c>
      <c r="ZU485" s="214"/>
      <c r="ZV485" s="214" t="e">
        <f>VLOOKUP(ZS485,$A$563:$F$2330,6,FALSE)</f>
        <v>#N/A</v>
      </c>
      <c r="ZW485" s="213" t="s">
        <v>69</v>
      </c>
      <c r="ZX485" s="10" t="e">
        <f>ZV485*1.1</f>
        <v>#N/A</v>
      </c>
      <c r="ZY485" s="10"/>
      <c r="ZZ485" s="290"/>
      <c r="AAA485" s="213" t="s">
        <v>68</v>
      </c>
      <c r="AAB485" s="297" t="s">
        <v>186</v>
      </c>
      <c r="AAD485" s="214"/>
      <c r="AAE485" s="214" t="e">
        <f>VLOOKUP(AAB485,$A$563:$F$2330,6,FALSE)</f>
        <v>#N/A</v>
      </c>
      <c r="AAF485" s="213" t="s">
        <v>69</v>
      </c>
      <c r="AAG485" s="10" t="e">
        <f>AAE485*1.1</f>
        <v>#N/A</v>
      </c>
      <c r="AAH485" s="10"/>
      <c r="AAI485" s="290"/>
      <c r="AAJ485" s="213" t="s">
        <v>68</v>
      </c>
      <c r="AAK485" s="297" t="s">
        <v>186</v>
      </c>
      <c r="AAM485" s="214"/>
      <c r="AAN485" s="214" t="e">
        <f>VLOOKUP(AAK485,$A$563:$F$2330,6,FALSE)</f>
        <v>#N/A</v>
      </c>
      <c r="AAO485" s="213" t="s">
        <v>69</v>
      </c>
      <c r="AAP485" s="10" t="e">
        <f>AAN485*1.1</f>
        <v>#N/A</v>
      </c>
      <c r="AAQ485" s="10"/>
      <c r="AAR485" s="290"/>
      <c r="AAS485" s="213" t="s">
        <v>68</v>
      </c>
      <c r="AAT485" s="297" t="s">
        <v>186</v>
      </c>
      <c r="AAV485" s="214"/>
      <c r="AAW485" s="214" t="e">
        <f>VLOOKUP(AAT485,$A$563:$F$2330,6,FALSE)</f>
        <v>#N/A</v>
      </c>
      <c r="AAX485" s="213" t="s">
        <v>69</v>
      </c>
      <c r="AAY485" s="10" t="e">
        <f>AAW485*1.1</f>
        <v>#N/A</v>
      </c>
      <c r="AAZ485" s="10"/>
      <c r="ABA485" s="290"/>
      <c r="ABB485" s="213" t="s">
        <v>68</v>
      </c>
      <c r="ABC485" s="297" t="s">
        <v>186</v>
      </c>
      <c r="ABE485" s="214"/>
      <c r="ABF485" s="214" t="e">
        <f>VLOOKUP(ABC485,$A$563:$F$2330,6,FALSE)</f>
        <v>#N/A</v>
      </c>
      <c r="ABG485" s="213" t="s">
        <v>69</v>
      </c>
      <c r="ABH485" s="10" t="e">
        <f>ABF485*1.1</f>
        <v>#N/A</v>
      </c>
      <c r="ABI485" s="10"/>
      <c r="ABJ485" s="290"/>
      <c r="ABK485" s="213" t="s">
        <v>68</v>
      </c>
      <c r="ABL485" s="297" t="s">
        <v>186</v>
      </c>
      <c r="ABN485" s="214"/>
      <c r="ABO485" s="214" t="e">
        <f>VLOOKUP(ABL485,$A$563:$F$2330,6,FALSE)</f>
        <v>#N/A</v>
      </c>
      <c r="ABP485" s="213" t="s">
        <v>69</v>
      </c>
      <c r="ABQ485" s="10" t="e">
        <f>ABO485*1.1</f>
        <v>#N/A</v>
      </c>
      <c r="ABR485" s="10"/>
      <c r="ABS485" s="290"/>
      <c r="ABT485" s="213" t="s">
        <v>68</v>
      </c>
      <c r="ABU485" s="297" t="s">
        <v>186</v>
      </c>
      <c r="ABW485" s="214"/>
      <c r="ABX485" s="214" t="e">
        <f>VLOOKUP(ABU485,$A$563:$F$2330,6,FALSE)</f>
        <v>#N/A</v>
      </c>
      <c r="ABY485" s="213" t="s">
        <v>69</v>
      </c>
      <c r="ABZ485" s="10" t="e">
        <f>ABX485*1.1</f>
        <v>#N/A</v>
      </c>
      <c r="ACA485" s="10"/>
      <c r="ACB485" s="290"/>
      <c r="ACC485" s="213" t="s">
        <v>68</v>
      </c>
      <c r="ACD485" s="297" t="s">
        <v>186</v>
      </c>
      <c r="ACF485" s="214"/>
      <c r="ACG485" s="214" t="e">
        <f>VLOOKUP(ACD485,$A$563:$F$2330,6,FALSE)</f>
        <v>#N/A</v>
      </c>
      <c r="ACH485" s="213" t="s">
        <v>69</v>
      </c>
      <c r="ACI485" s="10" t="e">
        <f>ACG485*1.1</f>
        <v>#N/A</v>
      </c>
      <c r="ACJ485" s="10"/>
      <c r="ACK485" s="290"/>
      <c r="ACL485" s="213" t="s">
        <v>68</v>
      </c>
      <c r="ACM485" s="297" t="s">
        <v>186</v>
      </c>
      <c r="ACO485" s="214"/>
      <c r="ACP485" s="214" t="e">
        <f>VLOOKUP(ACM485,$A$563:$F$2330,6,FALSE)</f>
        <v>#N/A</v>
      </c>
      <c r="ACQ485" s="213" t="s">
        <v>69</v>
      </c>
      <c r="ACR485" s="10" t="e">
        <f>ACP485*1.1</f>
        <v>#N/A</v>
      </c>
      <c r="ACS485" s="10"/>
      <c r="ACT485" s="290"/>
      <c r="ACU485" s="213" t="s">
        <v>68</v>
      </c>
      <c r="ACV485" s="293" t="s">
        <v>543</v>
      </c>
      <c r="ACX485" s="214"/>
      <c r="ACY485" s="214">
        <f>VLOOKUP(ACV485,$A$563:$F$2330,6,FALSE)</f>
        <v>411</v>
      </c>
      <c r="ACZ485" s="213" t="s">
        <v>69</v>
      </c>
      <c r="ADA485" s="10">
        <f>ACY485*1.1</f>
        <v>452.1</v>
      </c>
      <c r="ADB485" s="10"/>
      <c r="ADC485" s="290"/>
      <c r="ADD485" s="213" t="s">
        <v>68</v>
      </c>
      <c r="ADE485" s="306" t="s">
        <v>429</v>
      </c>
      <c r="ADG485" s="214"/>
      <c r="ADH485" s="214">
        <f>VLOOKUP(ADE485,$A$563:$F$2330,6,FALSE)</f>
        <v>0</v>
      </c>
      <c r="ADI485" s="213" t="s">
        <v>69</v>
      </c>
      <c r="ADJ485" s="10">
        <f>ADH485*1.1</f>
        <v>0</v>
      </c>
      <c r="ADL485" s="290"/>
      <c r="ADM485" s="213" t="s">
        <v>68</v>
      </c>
      <c r="ADN485" s="306" t="s">
        <v>429</v>
      </c>
      <c r="ADP485" s="214"/>
      <c r="ADQ485" s="214">
        <f>VLOOKUP(ADN485,$A$563:$F$2330,6,FALSE)</f>
        <v>0</v>
      </c>
      <c r="ADR485" s="213" t="s">
        <v>69</v>
      </c>
      <c r="ADS485" s="10">
        <f>ADQ485*1.1</f>
        <v>0</v>
      </c>
      <c r="ADT485" s="10"/>
      <c r="ADU485" s="290"/>
      <c r="ADV485" s="213" t="s">
        <v>68</v>
      </c>
      <c r="ADW485" s="306" t="s">
        <v>433</v>
      </c>
      <c r="ADZ485" s="214">
        <f>VLOOKUP(ADW485,$A$563:$F$2330,6,FALSE)</f>
        <v>479</v>
      </c>
      <c r="AEA485" s="213" t="s">
        <v>69</v>
      </c>
      <c r="AEB485" s="10">
        <f>ADZ485*1.1</f>
        <v>526.90000000000009</v>
      </c>
      <c r="AED485" s="290"/>
      <c r="AEE485" s="213" t="s">
        <v>68</v>
      </c>
      <c r="AEF485" s="306" t="s">
        <v>1124</v>
      </c>
      <c r="AEH485" s="214"/>
      <c r="AEI485" s="214">
        <f>VLOOKUP(AEF485,$A$563:$F$2330,6,FALSE)</f>
        <v>534</v>
      </c>
      <c r="AEJ485" s="213" t="s">
        <v>69</v>
      </c>
      <c r="AEK485" s="10">
        <f>AEI485*1.1</f>
        <v>587.40000000000009</v>
      </c>
      <c r="AEM485" s="290"/>
      <c r="AEN485" s="213" t="s">
        <v>68</v>
      </c>
      <c r="AEO485" s="306" t="s">
        <v>542</v>
      </c>
      <c r="AEQ485" s="214"/>
      <c r="AER485" s="214">
        <f>VLOOKUP(AEO485,$A$563:$F$2330,6,FALSE)</f>
        <v>715</v>
      </c>
      <c r="AES485" s="213" t="s">
        <v>69</v>
      </c>
      <c r="AET485" s="10">
        <f>AER485*1.1</f>
        <v>786.50000000000011</v>
      </c>
      <c r="AEV485" s="290"/>
      <c r="AEW485" s="213" t="s">
        <v>68</v>
      </c>
      <c r="AEX485" s="306" t="s">
        <v>476</v>
      </c>
      <c r="AEZ485" s="214"/>
      <c r="AFA485" s="214">
        <f>VLOOKUP(AEX485,$A$563:$F$2330,6,FALSE)</f>
        <v>575</v>
      </c>
      <c r="AFB485" s="213" t="s">
        <v>69</v>
      </c>
      <c r="AFC485" s="10">
        <f>AFA485*1.1</f>
        <v>632.5</v>
      </c>
      <c r="AFD485" s="10"/>
      <c r="AFE485" s="290"/>
      <c r="AFF485" s="213" t="s">
        <v>68</v>
      </c>
      <c r="AFG485" s="306" t="s">
        <v>429</v>
      </c>
      <c r="AFI485" s="214"/>
      <c r="AFJ485" s="214">
        <f>VLOOKUP(AFG485,$A$563:$F$2330,6,FALSE)</f>
        <v>0</v>
      </c>
      <c r="AFK485" s="213" t="s">
        <v>69</v>
      </c>
      <c r="AFL485" s="10">
        <f>AFJ485*1.1</f>
        <v>0</v>
      </c>
      <c r="AFM485" s="10"/>
      <c r="AFN485" s="290"/>
      <c r="AFO485" s="213" t="s">
        <v>68</v>
      </c>
      <c r="AFP485" s="306" t="s">
        <v>429</v>
      </c>
      <c r="AFR485" s="214"/>
      <c r="AFS485" s="214">
        <f>VLOOKUP(AFP485,$A$563:$F$2330,6,FALSE)</f>
        <v>0</v>
      </c>
      <c r="AFT485" s="213" t="s">
        <v>69</v>
      </c>
      <c r="AFU485" s="10">
        <f>AFS485*1.1</f>
        <v>0</v>
      </c>
      <c r="AFV485" s="10"/>
      <c r="AFW485" s="290"/>
      <c r="AFX485" s="213" t="s">
        <v>68</v>
      </c>
      <c r="AFY485" s="309" t="s">
        <v>542</v>
      </c>
      <c r="AGA485" s="214"/>
      <c r="AGB485" s="214">
        <f>VLOOKUP(AFY485,$A$563:$F$2330,6,FALSE)</f>
        <v>715</v>
      </c>
      <c r="AGC485" s="213" t="s">
        <v>69</v>
      </c>
      <c r="AGD485" s="10">
        <f>AGB485*1.1</f>
        <v>786.50000000000011</v>
      </c>
      <c r="AGE485" s="10"/>
      <c r="AGF485" s="290"/>
      <c r="AGG485" s="213" t="s">
        <v>68</v>
      </c>
      <c r="AGH485" s="306" t="s">
        <v>429</v>
      </c>
      <c r="AGJ485" s="214"/>
      <c r="AGK485" s="214">
        <f>VLOOKUP(AGH485,$A$563:$F$2330,6,FALSE)</f>
        <v>0</v>
      </c>
      <c r="AGL485" s="213" t="s">
        <v>69</v>
      </c>
      <c r="AGM485" s="10">
        <f>AGK485*1.1</f>
        <v>0</v>
      </c>
      <c r="AGN485" s="10"/>
      <c r="AGO485" s="290"/>
      <c r="AGP485" s="213" t="s">
        <v>68</v>
      </c>
      <c r="AGQ485" s="306" t="s">
        <v>453</v>
      </c>
      <c r="AGS485" s="214"/>
      <c r="AGT485" s="214">
        <f>VLOOKUP(AGQ485,$A$563:$F$2330,6,FALSE)</f>
        <v>113</v>
      </c>
      <c r="AGU485" s="213" t="s">
        <v>69</v>
      </c>
      <c r="AGV485" s="10">
        <f>AGT485*1.1</f>
        <v>124.30000000000001</v>
      </c>
      <c r="AGW485" s="10"/>
      <c r="AGX485" s="290"/>
      <c r="AGY485" s="213" t="s">
        <v>68</v>
      </c>
      <c r="AGZ485" s="308" t="s">
        <v>543</v>
      </c>
      <c r="AHB485" s="214"/>
      <c r="AHC485" s="214">
        <f>VLOOKUP(AGZ485,$A$563:$F$2330,6,FALSE)</f>
        <v>411</v>
      </c>
      <c r="AHD485" s="213" t="s">
        <v>69</v>
      </c>
      <c r="AHE485" s="10">
        <f>AHC485*1.1</f>
        <v>452.1</v>
      </c>
      <c r="AHF485" s="10"/>
      <c r="AHG485" s="290"/>
      <c r="AHH485" s="213"/>
      <c r="AHI485" s="303"/>
      <c r="AHK485" s="214"/>
      <c r="AHL485" s="214"/>
      <c r="AHM485" s="213"/>
      <c r="AHN485" s="10"/>
      <c r="AHO485" s="10"/>
      <c r="AHQ485" s="213"/>
      <c r="AHR485" s="278"/>
      <c r="AHT485" s="214"/>
      <c r="AHU485" s="214"/>
      <c r="AHV485" s="213"/>
      <c r="AHW485" s="10"/>
      <c r="AHX485" s="10"/>
      <c r="AHZ485" s="213"/>
      <c r="AIA485" s="278"/>
      <c r="AIC485" s="214"/>
      <c r="AID485" s="214"/>
      <c r="AIE485" s="213"/>
      <c r="AIF485" s="10"/>
      <c r="AIG485" s="10"/>
      <c r="AII485" s="213"/>
      <c r="AIJ485" s="278"/>
      <c r="AIM485" s="214"/>
      <c r="AIN485" s="213"/>
      <c r="AIO485" s="10"/>
    </row>
    <row r="486" spans="1:926" s="14" customFormat="1" ht="15">
      <c r="A486" s="213"/>
      <c r="B486" s="279"/>
      <c r="D486" s="213"/>
      <c r="E486" s="213"/>
      <c r="F486" s="213"/>
      <c r="G486" s="10"/>
      <c r="H486" s="10">
        <f>SUM(G481:G485)</f>
        <v>6563.1</v>
      </c>
      <c r="I486" s="284"/>
      <c r="J486" s="213"/>
      <c r="K486" s="307"/>
      <c r="M486" s="213"/>
      <c r="N486" s="213"/>
      <c r="O486" s="213"/>
      <c r="P486" s="10"/>
      <c r="Q486" s="10">
        <f>SUM(P481:P485)</f>
        <v>6123.5000000000009</v>
      </c>
      <c r="R486" s="284"/>
      <c r="S486" s="213"/>
      <c r="T486" s="307"/>
      <c r="V486" s="213"/>
      <c r="W486" s="213"/>
      <c r="X486" s="213"/>
      <c r="Y486" s="10"/>
      <c r="Z486" s="10">
        <f>SUM(Y481:Y485)</f>
        <v>6421.7000000000007</v>
      </c>
      <c r="AA486" s="284"/>
      <c r="AB486" s="213"/>
      <c r="AC486" s="307"/>
      <c r="AE486" s="213"/>
      <c r="AF486" s="213"/>
      <c r="AG486" s="213"/>
      <c r="AH486" s="10"/>
      <c r="AI486" s="10">
        <f>SUM(AH481:AH485)</f>
        <v>6356.1</v>
      </c>
      <c r="AJ486" s="284"/>
      <c r="AK486" s="213"/>
      <c r="AL486" s="279"/>
      <c r="AN486" s="213"/>
      <c r="AO486" s="213"/>
      <c r="AP486" s="213"/>
      <c r="AQ486" s="10"/>
      <c r="AR486" s="10">
        <f>SUM(AQ481:AQ485)</f>
        <v>5954</v>
      </c>
      <c r="AS486" s="284"/>
      <c r="AT486" s="213"/>
      <c r="AU486" s="307"/>
      <c r="AW486" s="213"/>
      <c r="AX486" s="213"/>
      <c r="AY486" s="213"/>
      <c r="AZ486" s="10"/>
      <c r="BA486" s="10">
        <f>SUM(AZ481:AZ485)</f>
        <v>6345.9</v>
      </c>
      <c r="BB486" s="284"/>
      <c r="BC486" s="213"/>
      <c r="BD486" s="307"/>
      <c r="BF486" s="213"/>
      <c r="BG486" s="213"/>
      <c r="BH486" s="213"/>
      <c r="BI486" s="10"/>
      <c r="BJ486" s="10">
        <f>SUM(BI481:BI485)</f>
        <v>6609.8</v>
      </c>
      <c r="BK486" s="284"/>
      <c r="BL486" s="213"/>
      <c r="BM486" s="307"/>
      <c r="BO486" s="213"/>
      <c r="BP486" s="213"/>
      <c r="BQ486" s="213"/>
      <c r="BR486" s="10"/>
      <c r="BS486" s="10">
        <f>SUM(BR481:BR485)</f>
        <v>6762.2</v>
      </c>
      <c r="BT486" s="284"/>
      <c r="BU486" s="213"/>
      <c r="BV486" s="307"/>
      <c r="BX486" s="213"/>
      <c r="BY486" s="213"/>
      <c r="BZ486" s="213"/>
      <c r="CA486" s="10"/>
      <c r="CB486" s="10">
        <f>SUM(CA481:CA485)</f>
        <v>5975.7</v>
      </c>
      <c r="CC486" s="284"/>
      <c r="CD486" s="213"/>
      <c r="CE486" s="307"/>
      <c r="CG486" s="213"/>
      <c r="CH486" s="213"/>
      <c r="CI486" s="213"/>
      <c r="CJ486" s="10"/>
      <c r="CK486" s="10">
        <f>SUM(CJ481:CJ485)</f>
        <v>6563.1</v>
      </c>
      <c r="CL486" s="284"/>
      <c r="CM486" s="213"/>
      <c r="CN486" s="307"/>
      <c r="CP486" s="213"/>
      <c r="CQ486" s="213"/>
      <c r="CR486" s="213"/>
      <c r="CS486" s="10"/>
      <c r="CT486" s="10">
        <f>SUM(CS481:CS485)</f>
        <v>6500.65</v>
      </c>
      <c r="CU486" s="284"/>
      <c r="CV486" s="213"/>
      <c r="CW486" s="307"/>
      <c r="CY486" s="213"/>
      <c r="CZ486" s="213"/>
      <c r="DA486" s="213"/>
      <c r="DB486" s="10"/>
      <c r="DC486" s="10">
        <f>SUM(DB481:DB485)</f>
        <v>6057.5000000000009</v>
      </c>
      <c r="DD486" s="284"/>
      <c r="DE486" s="213"/>
      <c r="DF486" s="307"/>
      <c r="DH486" s="213"/>
      <c r="DI486" s="213"/>
      <c r="DJ486" s="213"/>
      <c r="DK486" s="10"/>
      <c r="DL486" s="10">
        <f>SUM(DK481:DK485)</f>
        <v>6410.7000000000007</v>
      </c>
      <c r="DM486" s="284"/>
      <c r="DN486" s="213"/>
      <c r="DO486" s="310"/>
      <c r="DQ486" s="213"/>
      <c r="DR486" s="213"/>
      <c r="DS486" s="213"/>
      <c r="DT486" s="10"/>
      <c r="DU486" s="10">
        <f>SUM(DT481:DT485)</f>
        <v>5954</v>
      </c>
      <c r="DV486" s="284"/>
      <c r="DW486" s="213"/>
      <c r="DZ486" s="213"/>
      <c r="EA486" s="213"/>
      <c r="EB486" s="213"/>
      <c r="EC486" s="10"/>
      <c r="ED486" s="10" t="e">
        <f>SUM(EC481:EC485)</f>
        <v>#N/A</v>
      </c>
      <c r="EE486" s="284"/>
      <c r="EF486" s="213"/>
      <c r="EG486" s="307"/>
      <c r="EI486" s="213"/>
      <c r="EJ486" s="213"/>
      <c r="EK486" s="213"/>
      <c r="EL486" s="10"/>
      <c r="EM486" s="10">
        <f>SUM(EL481:EL485)</f>
        <v>6215.5</v>
      </c>
      <c r="EN486" s="284"/>
      <c r="EO486" s="213"/>
      <c r="EP486" s="307"/>
      <c r="ER486" s="213"/>
      <c r="ES486" s="213"/>
      <c r="ET486" s="213"/>
      <c r="EU486" s="10"/>
      <c r="EV486" s="10">
        <f>SUM(EU481:EU485)</f>
        <v>6356.1</v>
      </c>
      <c r="EW486" s="284"/>
      <c r="EX486" s="213"/>
      <c r="FA486" s="213"/>
      <c r="FB486" s="213"/>
      <c r="FC486" s="213"/>
      <c r="FD486" s="10"/>
      <c r="FE486" s="10" t="e">
        <f>SUM(FD481:FD485)</f>
        <v>#N/A</v>
      </c>
      <c r="FF486" s="284"/>
      <c r="FG486" s="213"/>
      <c r="FH486" s="307"/>
      <c r="FJ486" s="213"/>
      <c r="FK486" s="213"/>
      <c r="FL486" s="213"/>
      <c r="FM486" s="10"/>
      <c r="FN486" s="10">
        <f>SUM(FM481:FM485)</f>
        <v>6562.9</v>
      </c>
      <c r="FO486" s="284"/>
      <c r="FP486" s="213"/>
      <c r="FQ486" s="279"/>
      <c r="FS486" s="213"/>
      <c r="FT486" s="213"/>
      <c r="FU486" s="213"/>
      <c r="FV486" s="10"/>
      <c r="FW486" s="10">
        <f>SUM(FV481:FV485)</f>
        <v>6594.8</v>
      </c>
      <c r="FX486" s="284"/>
      <c r="FY486" s="213"/>
      <c r="FZ486" s="279"/>
      <c r="GB486" s="213"/>
      <c r="GC486" s="213"/>
      <c r="GD486" s="213"/>
      <c r="GE486" s="10"/>
      <c r="GF486" s="10">
        <f>SUM(GE481:GE485)</f>
        <v>6315.9</v>
      </c>
      <c r="GG486" s="284"/>
      <c r="GH486" s="213"/>
      <c r="GI486" s="307"/>
      <c r="GK486" s="213"/>
      <c r="GL486" s="213"/>
      <c r="GM486" s="213"/>
      <c r="GN486" s="10"/>
      <c r="GO486" s="10">
        <f>SUM(GN481:GN485)</f>
        <v>6302.7000000000007</v>
      </c>
      <c r="GP486" s="284"/>
      <c r="GQ486" s="213"/>
      <c r="GR486" s="307"/>
      <c r="GT486" s="213"/>
      <c r="GU486" s="213"/>
      <c r="GV486" s="213"/>
      <c r="GW486" s="213"/>
      <c r="GX486" s="10">
        <f>SUM(GW481:GW485)</f>
        <v>5697.7999999999993</v>
      </c>
      <c r="GY486" s="284"/>
      <c r="GZ486" s="213"/>
      <c r="HA486" s="310"/>
      <c r="HC486" s="213"/>
      <c r="HD486" s="213"/>
      <c r="HE486" s="213"/>
      <c r="HF486" s="10"/>
      <c r="HG486" s="10">
        <f>SUM(HF481:HF485)</f>
        <v>6609.8</v>
      </c>
      <c r="HH486" s="284"/>
      <c r="HI486" s="213"/>
      <c r="HJ486" s="307"/>
      <c r="HL486" s="213"/>
      <c r="HM486" s="213"/>
      <c r="HN486" s="213"/>
      <c r="HO486" s="213"/>
      <c r="HP486" s="10">
        <f>SUM(HO481:HO485)</f>
        <v>6516.2000000000007</v>
      </c>
      <c r="HQ486" s="284"/>
      <c r="HR486" s="213"/>
      <c r="HS486" s="279"/>
      <c r="HU486" s="213"/>
      <c r="HV486" s="213"/>
      <c r="HW486" s="213"/>
      <c r="HX486" s="10"/>
      <c r="HY486" s="10">
        <f>SUM(HX481:HX485)</f>
        <v>6999.4000000000005</v>
      </c>
      <c r="HZ486" s="284"/>
      <c r="IA486" s="213"/>
      <c r="IB486" s="307"/>
      <c r="ID486" s="213"/>
      <c r="IE486" s="213"/>
      <c r="IF486" s="213"/>
      <c r="IG486" s="213"/>
      <c r="IH486" s="10">
        <f>SUM(IG481:IG485)</f>
        <v>6223.2000000000007</v>
      </c>
      <c r="II486" s="284"/>
      <c r="IJ486" s="213"/>
      <c r="IK486" s="307"/>
      <c r="IM486" s="213"/>
      <c r="IN486" s="213"/>
      <c r="IO486" s="213"/>
      <c r="IP486" s="10"/>
      <c r="IQ486" s="10">
        <f>SUM(IP481:IP485)</f>
        <v>6671.1</v>
      </c>
      <c r="IR486" s="284"/>
      <c r="IS486" s="213"/>
      <c r="IT486" s="307"/>
      <c r="IV486" s="213"/>
      <c r="IW486" s="213"/>
      <c r="IX486" s="213"/>
      <c r="IY486" s="10"/>
      <c r="IZ486" s="10">
        <f>SUM(IY481:IY485)</f>
        <v>5965.8</v>
      </c>
      <c r="JA486" s="284"/>
      <c r="JB486" s="213"/>
      <c r="JC486" s="307"/>
      <c r="JE486" s="213"/>
      <c r="JF486" s="213"/>
      <c r="JG486" s="213"/>
      <c r="JH486" s="10"/>
      <c r="JI486" s="10">
        <f>SUM(JH481:JH485)</f>
        <v>6499.4</v>
      </c>
      <c r="JJ486" s="284"/>
      <c r="JK486" s="213"/>
      <c r="JL486" s="307"/>
      <c r="JN486" s="213"/>
      <c r="JO486" s="213"/>
      <c r="JP486" s="213"/>
      <c r="JQ486" s="10"/>
      <c r="JR486" s="10">
        <f>SUM(JQ481:JQ485)</f>
        <v>6293.6</v>
      </c>
      <c r="JS486" s="284"/>
      <c r="JT486" s="213"/>
      <c r="JU486" s="307"/>
      <c r="JW486" s="213"/>
      <c r="JX486" s="213"/>
      <c r="JY486" s="213"/>
      <c r="JZ486" s="10"/>
      <c r="KA486" s="10">
        <f>SUM(JZ481:JZ485)</f>
        <v>6594.8</v>
      </c>
      <c r="KB486" s="284"/>
      <c r="KC486" s="213"/>
      <c r="KD486" s="307"/>
      <c r="KF486" s="213"/>
      <c r="KG486" s="213"/>
      <c r="KH486" s="213"/>
      <c r="KI486" s="10"/>
      <c r="KJ486" s="10">
        <f>SUM(KI481:KI485)</f>
        <v>6730.7000000000007</v>
      </c>
      <c r="KK486" s="284"/>
      <c r="KL486" s="213"/>
      <c r="KM486" s="307"/>
      <c r="KO486" s="213"/>
      <c r="KP486" s="213"/>
      <c r="KQ486" s="213"/>
      <c r="KR486" s="213"/>
      <c r="KS486" s="10">
        <f>SUM(KR481:KR485)</f>
        <v>6025.5</v>
      </c>
      <c r="KT486" s="284"/>
      <c r="KU486" s="213"/>
      <c r="KV486" s="307"/>
      <c r="KX486" s="213"/>
      <c r="KY486" s="213"/>
      <c r="KZ486" s="213"/>
      <c r="LA486" s="10"/>
      <c r="LB486" s="10">
        <f>SUM(LA481:LA485)</f>
        <v>6972.9</v>
      </c>
      <c r="LC486" s="284"/>
      <c r="LD486" s="213"/>
      <c r="LE486" s="307"/>
      <c r="LG486" s="213"/>
      <c r="LH486" s="213"/>
      <c r="LI486" s="213"/>
      <c r="LJ486" s="10"/>
      <c r="LK486" s="10">
        <f>SUM(LJ481:LJ485)</f>
        <v>7105.9499999999989</v>
      </c>
      <c r="LL486" s="284"/>
      <c r="LM486" s="213"/>
      <c r="LN486" s="307"/>
      <c r="LP486" s="213"/>
      <c r="LQ486" s="213"/>
      <c r="LR486" s="213"/>
      <c r="LS486" s="10"/>
      <c r="LT486" s="10">
        <f>SUM(LS481:LS485)</f>
        <v>5822.4</v>
      </c>
      <c r="LU486" s="284"/>
      <c r="LV486" s="213"/>
      <c r="LW486" s="307"/>
      <c r="LY486" s="213"/>
      <c r="LZ486" s="213"/>
      <c r="MA486" s="213"/>
      <c r="MB486" s="10"/>
      <c r="MC486" s="10">
        <f>SUM(MB481:MB485)</f>
        <v>6730.5499999999993</v>
      </c>
      <c r="MD486" s="284"/>
      <c r="ME486" s="213"/>
      <c r="MF486" s="308"/>
      <c r="MH486" s="213"/>
      <c r="MI486" s="213"/>
      <c r="MJ486" s="213"/>
      <c r="MK486" s="10"/>
      <c r="ML486" s="10">
        <f>SUM(MK481:MK485)</f>
        <v>6671.5999999999995</v>
      </c>
      <c r="MM486" s="284"/>
      <c r="MN486" s="213"/>
      <c r="MO486" s="307"/>
      <c r="MQ486" s="213"/>
      <c r="MR486" s="213"/>
      <c r="MS486" s="213"/>
      <c r="MT486" s="10"/>
      <c r="MU486" s="10">
        <f>SUM(MT481:MT485)</f>
        <v>5330.7</v>
      </c>
      <c r="MV486" s="284"/>
      <c r="MW486" s="213"/>
      <c r="MX486" s="307"/>
      <c r="MZ486" s="213"/>
      <c r="NA486" s="213"/>
      <c r="NB486" s="213"/>
      <c r="NC486" s="10"/>
      <c r="ND486" s="10">
        <f>SUM(NC481:NC485)</f>
        <v>6419.7</v>
      </c>
      <c r="NE486" s="284"/>
      <c r="NF486" s="213"/>
      <c r="NG486" s="307"/>
      <c r="NI486" s="213"/>
      <c r="NJ486" s="213"/>
      <c r="NK486" s="213"/>
      <c r="NL486" s="10"/>
      <c r="NM486" s="10">
        <f>SUM(NL481:NL485)</f>
        <v>5611.7</v>
      </c>
      <c r="NN486" s="284"/>
      <c r="NO486" s="213"/>
      <c r="NP486" s="307"/>
      <c r="NR486" s="213"/>
      <c r="NS486" s="213"/>
      <c r="NT486" s="213"/>
      <c r="NU486" s="10"/>
      <c r="NV486" s="10">
        <f>SUM(NU481:NU485)</f>
        <v>6143.3</v>
      </c>
      <c r="NW486" s="284"/>
      <c r="NX486" s="213"/>
      <c r="NY486" s="279"/>
      <c r="OB486" s="213"/>
      <c r="OC486" s="213"/>
      <c r="OD486" s="213"/>
      <c r="OE486" s="10">
        <f>SUM(OD481:OD485)</f>
        <v>6223.9</v>
      </c>
      <c r="OF486" s="284"/>
      <c r="OG486" s="213"/>
      <c r="OH486" s="307"/>
      <c r="OJ486" s="213"/>
      <c r="OK486" s="213"/>
      <c r="OL486" s="213"/>
      <c r="OM486" s="10"/>
      <c r="ON486" s="10">
        <f>SUM(OM481:OM485)</f>
        <v>7022.8</v>
      </c>
      <c r="OO486" s="284"/>
      <c r="OP486" s="213"/>
      <c r="OQ486" s="279"/>
      <c r="OS486" s="213"/>
      <c r="OT486" s="213"/>
      <c r="OU486" s="213"/>
      <c r="OV486" s="10"/>
      <c r="OW486" s="10">
        <f>SUM(OV481:OV485)</f>
        <v>6659.5999999999995</v>
      </c>
      <c r="OX486" s="284"/>
      <c r="OY486" s="213"/>
      <c r="OZ486" s="307"/>
      <c r="PB486" s="213"/>
      <c r="PC486" s="213"/>
      <c r="PD486" s="213"/>
      <c r="PE486" s="10"/>
      <c r="PF486" s="10">
        <f>SUM(PE481:PE485)</f>
        <v>6594.8</v>
      </c>
      <c r="PG486" s="284"/>
      <c r="PH486" s="213"/>
      <c r="PI486" s="307"/>
      <c r="PK486" s="213"/>
      <c r="PL486" s="213"/>
      <c r="PM486" s="213"/>
      <c r="PN486" s="10"/>
      <c r="PO486" s="10">
        <f>SUM(PN481:PN485)</f>
        <v>6302.7000000000007</v>
      </c>
      <c r="PP486" s="284"/>
      <c r="PQ486" s="213"/>
      <c r="PR486" s="279"/>
      <c r="PT486" s="213"/>
      <c r="PU486" s="213"/>
      <c r="PV486" s="213"/>
      <c r="PW486" s="10"/>
      <c r="PX486" s="10">
        <f>SUM(PW481:PW485)</f>
        <v>6870.2</v>
      </c>
      <c r="PY486" s="284"/>
      <c r="PZ486" s="213"/>
      <c r="QA486" s="307"/>
      <c r="QC486" s="213"/>
      <c r="QD486" s="213"/>
      <c r="QE486" s="213"/>
      <c r="QF486" s="10"/>
      <c r="QG486" s="10">
        <f>SUM(QF481:QF485)</f>
        <v>6870.2</v>
      </c>
      <c r="QH486" s="284"/>
      <c r="QI486" s="213"/>
      <c r="QJ486" s="279"/>
      <c r="QL486" s="213"/>
      <c r="QM486" s="213"/>
      <c r="QN486" s="213"/>
      <c r="QO486" s="10"/>
      <c r="QP486" s="10">
        <f>SUM(QO481:QO485)</f>
        <v>5817.4500000000007</v>
      </c>
      <c r="QQ486" s="284"/>
      <c r="QR486" s="213"/>
      <c r="QS486" s="307"/>
      <c r="QU486" s="213"/>
      <c r="QV486" s="213"/>
      <c r="QW486" s="213"/>
      <c r="QX486" s="10"/>
      <c r="QY486" s="10">
        <f>SUM(QX481:QX485)</f>
        <v>5755.4</v>
      </c>
      <c r="QZ486" s="284"/>
      <c r="RA486" s="213"/>
      <c r="RB486" s="279"/>
      <c r="RD486" s="213"/>
      <c r="RE486" s="213"/>
      <c r="RF486" s="213"/>
      <c r="RG486" s="10"/>
      <c r="RH486" s="10">
        <f>SUM(RG481:RG485)</f>
        <v>6401.8</v>
      </c>
      <c r="RI486" s="284"/>
      <c r="RJ486" s="213"/>
      <c r="RN486" s="213"/>
      <c r="RO486" s="213"/>
      <c r="RP486" s="213"/>
      <c r="RQ486" s="10" t="e">
        <f>SUM(RP481:RP485)</f>
        <v>#N/A</v>
      </c>
      <c r="RR486" s="284"/>
      <c r="RS486" s="213"/>
      <c r="RT486" s="307"/>
      <c r="RV486" s="213"/>
      <c r="RW486" s="213"/>
      <c r="RX486" s="213"/>
      <c r="RY486" s="10"/>
      <c r="RZ486" s="10">
        <f>SUM(RY481:RY485)</f>
        <v>6363.7999999999993</v>
      </c>
      <c r="SA486" s="290"/>
      <c r="SB486" s="213"/>
      <c r="SC486" s="307"/>
      <c r="SE486" s="213"/>
      <c r="SF486" s="213"/>
      <c r="SG486" s="213"/>
      <c r="SH486" s="10"/>
      <c r="SI486" s="10">
        <f>SUM(SH481:SH485)</f>
        <v>5809.8</v>
      </c>
      <c r="SJ486" s="290"/>
      <c r="SK486" s="213"/>
      <c r="SL486" s="307"/>
      <c r="SN486" s="213"/>
      <c r="SO486" s="213"/>
      <c r="SP486" s="213"/>
      <c r="SQ486" s="10"/>
      <c r="SR486" s="10">
        <f>SUM(SQ481:SQ485)</f>
        <v>6509.7999999999993</v>
      </c>
      <c r="SS486" s="290"/>
      <c r="ST486" s="213"/>
      <c r="SU486" s="307"/>
      <c r="SW486" s="213"/>
      <c r="SX486" s="213"/>
      <c r="SY486" s="213"/>
      <c r="SZ486" s="10"/>
      <c r="TA486" s="10">
        <f>SUM(SZ481:SZ485)</f>
        <v>6702.8</v>
      </c>
      <c r="TB486" s="290"/>
      <c r="TC486" s="213"/>
      <c r="TD486" s="307"/>
      <c r="TF486" s="213"/>
      <c r="TG486" s="213"/>
      <c r="TH486" s="213"/>
      <c r="TI486" s="213"/>
      <c r="TJ486" s="10">
        <f>SUM(TI481:TI485)</f>
        <v>6353</v>
      </c>
      <c r="TK486" s="290"/>
      <c r="TL486" s="213"/>
      <c r="TM486" s="307"/>
      <c r="TO486" s="213"/>
      <c r="TP486" s="213"/>
      <c r="TQ486" s="213"/>
      <c r="TR486" s="10"/>
      <c r="TS486" s="10">
        <f>SUM(TR481:TR485)</f>
        <v>4449.8999999999996</v>
      </c>
      <c r="TT486" s="290"/>
      <c r="TU486" s="213"/>
      <c r="TX486" s="213"/>
      <c r="TY486" s="213"/>
      <c r="TZ486" s="213"/>
      <c r="UA486" s="10"/>
      <c r="UB486" s="10" t="e">
        <f>SUM(UA481:UA485)</f>
        <v>#N/A</v>
      </c>
      <c r="UC486" s="290"/>
      <c r="UD486" s="213"/>
      <c r="UE486" s="307"/>
      <c r="UG486" s="213"/>
      <c r="UH486" s="213"/>
      <c r="UI486" s="213"/>
      <c r="UJ486" s="10"/>
      <c r="UK486" s="10">
        <f>SUM(UJ481:UJ485)</f>
        <v>4562.3999999999996</v>
      </c>
      <c r="UL486" s="290"/>
      <c r="UM486" s="213"/>
      <c r="UP486" s="213"/>
      <c r="UQ486" s="213"/>
      <c r="UR486" s="213"/>
      <c r="US486" s="10"/>
      <c r="UT486" s="10" t="e">
        <f>SUM(US481:US485)</f>
        <v>#N/A</v>
      </c>
      <c r="UU486" s="290"/>
      <c r="UV486" s="213"/>
      <c r="UW486" s="307"/>
      <c r="UY486" s="213"/>
      <c r="UZ486" s="213"/>
      <c r="VA486" s="213"/>
      <c r="VB486" s="10"/>
      <c r="VC486" s="10">
        <f>SUM(VB481:VB485)</f>
        <v>6864.9</v>
      </c>
      <c r="VD486" s="290"/>
      <c r="VE486" s="213"/>
      <c r="VH486" s="213"/>
      <c r="VI486" s="213"/>
      <c r="VJ486" s="213"/>
      <c r="VK486" s="10"/>
      <c r="VL486" s="10" t="e">
        <f>SUM(VK481:VK485)</f>
        <v>#N/A</v>
      </c>
      <c r="VM486" s="290"/>
      <c r="VN486" s="213"/>
      <c r="VO486" s="307"/>
      <c r="VQ486" s="213"/>
      <c r="VR486" s="213"/>
      <c r="VS486" s="213"/>
      <c r="VT486" s="10"/>
      <c r="VU486" s="10">
        <f>SUM(VT481:VT485)</f>
        <v>6625.7999999999993</v>
      </c>
      <c r="VV486" s="290"/>
      <c r="VW486" s="213"/>
      <c r="WA486" s="213"/>
      <c r="WB486" s="213"/>
      <c r="WC486" s="213"/>
      <c r="WD486" s="10" t="e">
        <f>SUM(WC481:WC485)</f>
        <v>#N/A</v>
      </c>
      <c r="WE486" s="290"/>
      <c r="WF486" s="213"/>
      <c r="WG486" s="307"/>
      <c r="WI486" s="213"/>
      <c r="WJ486" s="213"/>
      <c r="WK486" s="213"/>
      <c r="WL486" s="213"/>
      <c r="WM486" s="10">
        <f>SUM(WL481:WL485)</f>
        <v>6702.8</v>
      </c>
      <c r="WN486" s="290"/>
      <c r="WO486" s="213"/>
      <c r="WP486" s="307"/>
      <c r="WQ486" s="213"/>
      <c r="WR486" s="213"/>
      <c r="WS486" s="213"/>
      <c r="WT486" s="213"/>
      <c r="WU486" s="10"/>
      <c r="WV486" s="10">
        <f>SUM(WU481:WU485)</f>
        <v>6266.3</v>
      </c>
      <c r="WW486" s="290"/>
      <c r="WX486" s="213"/>
      <c r="WY486" s="307"/>
      <c r="XA486" s="213"/>
      <c r="XB486" s="213"/>
      <c r="XC486" s="213"/>
      <c r="XD486" s="213"/>
      <c r="XE486" s="10">
        <f>SUM(XD481:XD485)</f>
        <v>6083.7</v>
      </c>
      <c r="XF486" s="290"/>
      <c r="XG486" s="213"/>
      <c r="XK486" s="213"/>
      <c r="XL486" s="213"/>
      <c r="XM486" s="213"/>
      <c r="XN486" s="10" t="e">
        <f>SUM(XM481:XM485)</f>
        <v>#N/A</v>
      </c>
      <c r="XO486" s="290"/>
      <c r="XP486" s="213"/>
      <c r="XQ486" s="307"/>
      <c r="XS486" s="213"/>
      <c r="XT486" s="213"/>
      <c r="XU486" s="213"/>
      <c r="XV486" s="10"/>
      <c r="XW486" s="10">
        <f>SUM(XV481:XV485)</f>
        <v>3237.8</v>
      </c>
      <c r="XX486" s="290"/>
      <c r="XY486" s="213"/>
      <c r="XZ486" s="307"/>
      <c r="YB486" s="213"/>
      <c r="YC486" s="213"/>
      <c r="YD486" s="213"/>
      <c r="YE486" s="213"/>
      <c r="YF486" s="10">
        <f>SUM(YE481:YE485)</f>
        <v>6302.7000000000007</v>
      </c>
      <c r="YG486" s="290"/>
      <c r="YH486" s="213"/>
      <c r="YI486" s="307"/>
      <c r="YK486" s="213"/>
      <c r="YL486" s="213"/>
      <c r="YM486" s="213"/>
      <c r="YN486" s="10"/>
      <c r="YO486" s="10">
        <f>SUM(YN481:YN485)</f>
        <v>6344.3500000000013</v>
      </c>
      <c r="YP486" s="290"/>
      <c r="YQ486" s="213"/>
      <c r="YU486" s="213"/>
      <c r="YV486" s="213"/>
      <c r="YW486" s="213"/>
      <c r="YX486" s="10" t="e">
        <f>SUM(YW481:YW485)</f>
        <v>#N/A</v>
      </c>
      <c r="YY486" s="290"/>
      <c r="YZ486" s="213"/>
      <c r="ZD486" s="213"/>
      <c r="ZE486" s="213"/>
      <c r="ZF486" s="213"/>
      <c r="ZG486" s="10" t="e">
        <f>SUM(ZF481:ZF485)</f>
        <v>#N/A</v>
      </c>
      <c r="ZH486" s="290"/>
      <c r="ZI486" s="213"/>
      <c r="ZJ486" s="279"/>
      <c r="ZM486" s="213"/>
      <c r="ZN486" s="213"/>
      <c r="ZO486" s="213"/>
      <c r="ZP486" s="10">
        <f>SUM(ZO481:ZO485)</f>
        <v>1989</v>
      </c>
      <c r="ZQ486" s="290"/>
      <c r="ZR486" s="213"/>
      <c r="ZU486" s="213"/>
      <c r="ZV486" s="213"/>
      <c r="ZW486" s="213"/>
      <c r="ZX486" s="10"/>
      <c r="ZY486" s="10" t="e">
        <f>SUM(ZX481:ZX485)</f>
        <v>#N/A</v>
      </c>
      <c r="ZZ486" s="290"/>
      <c r="AAA486" s="213"/>
      <c r="AAD486" s="213"/>
      <c r="AAE486" s="213"/>
      <c r="AAF486" s="213"/>
      <c r="AAG486" s="10"/>
      <c r="AAH486" s="10" t="e">
        <f>SUM(AAG481:AAG485)</f>
        <v>#N/A</v>
      </c>
      <c r="AAI486" s="290"/>
      <c r="AAJ486" s="213"/>
      <c r="AAM486" s="213"/>
      <c r="AAN486" s="213"/>
      <c r="AAO486" s="213"/>
      <c r="AAP486" s="10"/>
      <c r="AAQ486" s="10" t="e">
        <f>SUM(AAP481:AAP485)</f>
        <v>#N/A</v>
      </c>
      <c r="AAR486" s="290"/>
      <c r="AAS486" s="213"/>
      <c r="AAV486" s="213"/>
      <c r="AAW486" s="213"/>
      <c r="AAX486" s="213"/>
      <c r="AAY486" s="10"/>
      <c r="AAZ486" s="10" t="e">
        <f>SUM(AAY481:AAY485)</f>
        <v>#N/A</v>
      </c>
      <c r="ABA486" s="290"/>
      <c r="ABB486" s="213"/>
      <c r="ABE486" s="213"/>
      <c r="ABF486" s="213"/>
      <c r="ABG486" s="213"/>
      <c r="ABH486" s="10"/>
      <c r="ABI486" s="10" t="e">
        <f>SUM(ABH481:ABH485)</f>
        <v>#N/A</v>
      </c>
      <c r="ABJ486" s="290"/>
      <c r="ABK486" s="213"/>
      <c r="ABN486" s="213"/>
      <c r="ABO486" s="213"/>
      <c r="ABP486" s="213"/>
      <c r="ABQ486" s="10"/>
      <c r="ABR486" s="10" t="e">
        <f>SUM(ABQ481:ABQ485)</f>
        <v>#N/A</v>
      </c>
      <c r="ABS486" s="290"/>
      <c r="ABT486" s="213"/>
      <c r="ABW486" s="213"/>
      <c r="ABX486" s="213"/>
      <c r="ABY486" s="213"/>
      <c r="ABZ486" s="10"/>
      <c r="ACA486" s="10" t="e">
        <f>SUM(ABZ481:ABZ485)</f>
        <v>#N/A</v>
      </c>
      <c r="ACB486" s="290"/>
      <c r="ACC486" s="213"/>
      <c r="ACF486" s="213"/>
      <c r="ACG486" s="213"/>
      <c r="ACH486" s="213"/>
      <c r="ACI486" s="10"/>
      <c r="ACJ486" s="10" t="e">
        <f>SUM(ACI481:ACI485)</f>
        <v>#N/A</v>
      </c>
      <c r="ACK486" s="290"/>
      <c r="ACL486" s="213"/>
      <c r="ACO486" s="213"/>
      <c r="ACP486" s="213"/>
      <c r="ACQ486" s="213"/>
      <c r="ACR486" s="10"/>
      <c r="ACS486" s="10" t="e">
        <f>SUM(ACR481:ACR485)</f>
        <v>#N/A</v>
      </c>
      <c r="ACT486" s="290"/>
      <c r="ACU486" s="213"/>
      <c r="ACV486" s="279"/>
      <c r="ACX486" s="213"/>
      <c r="ACY486" s="213"/>
      <c r="ACZ486" s="213"/>
      <c r="ADA486" s="10"/>
      <c r="ADB486" s="10">
        <f>SUM(ADA481:ADA485)</f>
        <v>5126.05</v>
      </c>
      <c r="ADC486" s="290"/>
      <c r="ADD486" s="213"/>
      <c r="ADE486" s="307"/>
      <c r="ADG486" s="213"/>
      <c r="ADH486" s="213"/>
      <c r="ADI486" s="213"/>
      <c r="ADJ486" s="213"/>
      <c r="ADK486" s="10">
        <f>SUM(ADJ481:ADJ485)</f>
        <v>5618.3000000000011</v>
      </c>
      <c r="ADL486" s="290"/>
      <c r="ADM486" s="213"/>
      <c r="ADN486" s="307"/>
      <c r="ADP486" s="213"/>
      <c r="ADQ486" s="213"/>
      <c r="ADR486" s="213"/>
      <c r="ADS486" s="10"/>
      <c r="ADT486" s="10">
        <f>SUM(ADS481:ADS485)</f>
        <v>6359.3</v>
      </c>
      <c r="ADU486" s="290"/>
      <c r="ADV486" s="213"/>
      <c r="ADW486" s="307"/>
      <c r="ADZ486" s="213"/>
      <c r="AEA486" s="213"/>
      <c r="AEB486" s="213"/>
      <c r="AEC486" s="10">
        <f>SUM(AEB481:AEB485)</f>
        <v>5786.2000000000007</v>
      </c>
      <c r="AED486" s="290"/>
      <c r="AEE486" s="213"/>
      <c r="AEF486" s="307"/>
      <c r="AEH486" s="213"/>
      <c r="AEI486" s="213"/>
      <c r="AEJ486" s="213"/>
      <c r="AEK486" s="213"/>
      <c r="AEL486" s="10">
        <f>SUM(AEK481:AEK485)</f>
        <v>6331.2000000000007</v>
      </c>
      <c r="AEM486" s="290"/>
      <c r="AEN486" s="213"/>
      <c r="AEO486" s="307"/>
      <c r="AEQ486" s="213"/>
      <c r="AER486" s="213"/>
      <c r="AES486" s="213"/>
      <c r="AET486" s="213"/>
      <c r="AEU486" s="10">
        <f>SUM(AET481:AET485)</f>
        <v>2692.4</v>
      </c>
      <c r="AEV486" s="290"/>
      <c r="AEW486" s="213"/>
      <c r="AEX486" s="307"/>
      <c r="AEZ486" s="213"/>
      <c r="AFA486" s="213"/>
      <c r="AFB486" s="213"/>
      <c r="AFC486" s="10"/>
      <c r="AFD486" s="10">
        <f>SUM(AFC481:AFC485)</f>
        <v>4666.7</v>
      </c>
      <c r="AFE486" s="290"/>
      <c r="AFF486" s="213"/>
      <c r="AFG486" s="307"/>
      <c r="AFI486" s="213"/>
      <c r="AFJ486" s="213"/>
      <c r="AFK486" s="213"/>
      <c r="AFL486" s="10"/>
      <c r="AFM486" s="10">
        <f>SUM(AFL481:AFL485)</f>
        <v>6277.5</v>
      </c>
      <c r="AFN486" s="290"/>
      <c r="AFO486" s="213"/>
      <c r="AFP486" s="307"/>
      <c r="AFR486" s="213"/>
      <c r="AFS486" s="213"/>
      <c r="AFT486" s="213"/>
      <c r="AFU486" s="10"/>
      <c r="AFV486" s="10">
        <f>SUM(AFU481:AFU485)</f>
        <v>4413.9499999999989</v>
      </c>
      <c r="AFW486" s="290"/>
      <c r="AFX486" s="213"/>
      <c r="AFY486" s="309"/>
      <c r="AGA486" s="213"/>
      <c r="AGB486" s="213"/>
      <c r="AGC486" s="213"/>
      <c r="AGD486" s="10"/>
      <c r="AGE486" s="10">
        <f>SUM(AGD481:AGD485)</f>
        <v>6249.9</v>
      </c>
      <c r="AGF486" s="290"/>
      <c r="AGG486" s="213"/>
      <c r="AGH486" s="307"/>
      <c r="AGJ486" s="213"/>
      <c r="AGK486" s="213"/>
      <c r="AGL486" s="213"/>
      <c r="AGM486" s="10"/>
      <c r="AGN486" s="10">
        <f>SUM(AGM481:AGM485)</f>
        <v>5975.7</v>
      </c>
      <c r="AGO486" s="290"/>
      <c r="AGP486" s="213"/>
      <c r="AGQ486" s="307"/>
      <c r="AGS486" s="213"/>
      <c r="AGT486" s="213"/>
      <c r="AGU486" s="213"/>
      <c r="AGV486" s="10"/>
      <c r="AGW486" s="10">
        <f>SUM(AGV481:AGV485)</f>
        <v>4945.8999999999996</v>
      </c>
      <c r="AGX486" s="290"/>
      <c r="AGY486" s="213"/>
      <c r="AGZ486" s="308"/>
      <c r="AHB486" s="213"/>
      <c r="AHC486" s="213"/>
      <c r="AHD486" s="213"/>
      <c r="AHE486" s="10"/>
      <c r="AHF486" s="10">
        <f>SUM(AHE481:AHE485)</f>
        <v>1660.7999999999997</v>
      </c>
      <c r="AHG486" s="290"/>
      <c r="AHH486" s="213"/>
      <c r="AHK486" s="213"/>
      <c r="AHL486" s="213"/>
      <c r="AHM486" s="213"/>
      <c r="AHN486" s="10"/>
      <c r="AHO486" s="10"/>
      <c r="AHQ486" s="213"/>
      <c r="AHR486" s="279"/>
      <c r="AHT486" s="213"/>
      <c r="AHU486" s="213"/>
      <c r="AHV486" s="213"/>
      <c r="AHW486" s="10"/>
      <c r="AHX486" s="10"/>
      <c r="AHZ486" s="213"/>
      <c r="AIA486" s="279"/>
      <c r="AIC486" s="213"/>
      <c r="AID486" s="213"/>
      <c r="AIE486" s="213"/>
      <c r="AIF486" s="10"/>
      <c r="AIG486" s="10"/>
      <c r="AII486" s="213"/>
      <c r="AIJ486" s="279"/>
      <c r="AIM486" s="213"/>
      <c r="AIP486" s="10"/>
    </row>
    <row r="487" spans="1:926" s="14" customFormat="1" ht="15">
      <c r="A487" s="213" t="s">
        <v>70</v>
      </c>
      <c r="B487" s="293" t="s">
        <v>906</v>
      </c>
      <c r="D487" s="304">
        <f>IF(C487="Kopman",1.2,1)</f>
        <v>1</v>
      </c>
      <c r="E487" s="214">
        <f>VLOOKUP(B487,$A$563:$F$2330,6,FALSE)</f>
        <v>961</v>
      </c>
      <c r="F487" s="213" t="s">
        <v>61</v>
      </c>
      <c r="G487" s="10">
        <f>E487*1.5*D487</f>
        <v>1441.5</v>
      </c>
      <c r="H487" s="10"/>
      <c r="I487" s="284"/>
      <c r="J487" s="213" t="s">
        <v>70</v>
      </c>
      <c r="K487" s="306" t="s">
        <v>906</v>
      </c>
      <c r="M487" s="304">
        <f>IF(L487="Kopman",1.2,1)</f>
        <v>1</v>
      </c>
      <c r="N487" s="214">
        <f>VLOOKUP(K487,$A$563:$F$2330,6,FALSE)</f>
        <v>961</v>
      </c>
      <c r="O487" s="213" t="s">
        <v>61</v>
      </c>
      <c r="P487" s="10">
        <f>N487*1.5*M487</f>
        <v>1441.5</v>
      </c>
      <c r="Q487" s="10"/>
      <c r="R487" s="284"/>
      <c r="S487" s="213" t="s">
        <v>70</v>
      </c>
      <c r="T487" s="306" t="s">
        <v>906</v>
      </c>
      <c r="V487" s="304">
        <f>IF(U487="Kopman",1.2,1)</f>
        <v>1</v>
      </c>
      <c r="W487" s="214">
        <f>VLOOKUP(T487,$A$563:$F$2330,6,FALSE)</f>
        <v>961</v>
      </c>
      <c r="X487" s="213" t="s">
        <v>61</v>
      </c>
      <c r="Y487" s="10">
        <f>W487*1.5*V487</f>
        <v>1441.5</v>
      </c>
      <c r="Z487" s="10"/>
      <c r="AA487" s="284"/>
      <c r="AB487" s="213" t="s">
        <v>70</v>
      </c>
      <c r="AC487" s="306" t="s">
        <v>906</v>
      </c>
      <c r="AE487" s="304">
        <f>IF(AD487="Kopman",1.2,1)</f>
        <v>1</v>
      </c>
      <c r="AF487" s="214">
        <f>VLOOKUP(AC487,$A$563:$F$2330,6,FALSE)</f>
        <v>961</v>
      </c>
      <c r="AG487" s="213" t="s">
        <v>61</v>
      </c>
      <c r="AH487" s="10">
        <f>AF487*1.5*AE487</f>
        <v>1441.5</v>
      </c>
      <c r="AI487" s="10"/>
      <c r="AJ487" s="284"/>
      <c r="AK487" s="213" t="s">
        <v>70</v>
      </c>
      <c r="AL487" s="293" t="s">
        <v>906</v>
      </c>
      <c r="AN487" s="304">
        <f>IF(AM487="Kopman",1.2,1)</f>
        <v>1</v>
      </c>
      <c r="AO487" s="214">
        <f>VLOOKUP(AL487,$A$563:$F$2330,6,FALSE)</f>
        <v>961</v>
      </c>
      <c r="AP487" s="213" t="s">
        <v>61</v>
      </c>
      <c r="AQ487" s="10">
        <f>AO487*1.5*AN487</f>
        <v>1441.5</v>
      </c>
      <c r="AR487" s="10"/>
      <c r="AS487" s="284"/>
      <c r="AT487" s="213" t="s">
        <v>70</v>
      </c>
      <c r="AU487" s="306" t="s">
        <v>906</v>
      </c>
      <c r="AW487" s="304">
        <f>IF(AV487="Kopman",1.2,1)</f>
        <v>1</v>
      </c>
      <c r="AX487" s="214">
        <f>VLOOKUP(AU487,$A$563:$F$2330,6,FALSE)</f>
        <v>961</v>
      </c>
      <c r="AY487" s="213" t="s">
        <v>61</v>
      </c>
      <c r="AZ487" s="10">
        <f>AX487*1.5*AW487</f>
        <v>1441.5</v>
      </c>
      <c r="BA487" s="10"/>
      <c r="BB487" s="284"/>
      <c r="BC487" s="213" t="s">
        <v>70</v>
      </c>
      <c r="BD487" s="306" t="s">
        <v>906</v>
      </c>
      <c r="BF487" s="304">
        <f>IF(BE487="Kopman",1.2,1)</f>
        <v>1</v>
      </c>
      <c r="BG487" s="214">
        <f>VLOOKUP(BD487,$A$563:$F$2330,6,FALSE)</f>
        <v>961</v>
      </c>
      <c r="BH487" s="213" t="s">
        <v>61</v>
      </c>
      <c r="BI487" s="10">
        <f>BG487*1.5*BF487</f>
        <v>1441.5</v>
      </c>
      <c r="BJ487" s="10"/>
      <c r="BK487" s="284"/>
      <c r="BL487" s="213" t="s">
        <v>70</v>
      </c>
      <c r="BM487" s="306" t="s">
        <v>906</v>
      </c>
      <c r="BO487" s="304">
        <f>IF(BN487="Kopman",1.2,1)</f>
        <v>1</v>
      </c>
      <c r="BP487" s="214">
        <f>VLOOKUP(BM487,$A$563:$F$2330,6,FALSE)</f>
        <v>961</v>
      </c>
      <c r="BQ487" s="213" t="s">
        <v>61</v>
      </c>
      <c r="BR487" s="10">
        <f>BP487*1.5*BO487</f>
        <v>1441.5</v>
      </c>
      <c r="BS487" s="10"/>
      <c r="BT487" s="284"/>
      <c r="BU487" s="213" t="s">
        <v>70</v>
      </c>
      <c r="BV487" s="306" t="s">
        <v>906</v>
      </c>
      <c r="BX487" s="304">
        <f>IF(BW487="Kopman",1.2,1)</f>
        <v>1</v>
      </c>
      <c r="BY487" s="214">
        <f>VLOOKUP(BV487,$A$563:$F$2330,6,FALSE)</f>
        <v>961</v>
      </c>
      <c r="BZ487" s="213" t="s">
        <v>61</v>
      </c>
      <c r="CA487" s="10">
        <f>BY487*1.5*BX487</f>
        <v>1441.5</v>
      </c>
      <c r="CB487" s="10"/>
      <c r="CC487" s="284"/>
      <c r="CD487" s="213" t="s">
        <v>70</v>
      </c>
      <c r="CE487" s="306" t="s">
        <v>446</v>
      </c>
      <c r="CG487" s="304">
        <f>IF(CF487="Kopman",1.2,1)</f>
        <v>1</v>
      </c>
      <c r="CH487" s="214">
        <f>VLOOKUP(CE487,$A$563:$F$2330,6,FALSE)</f>
        <v>543</v>
      </c>
      <c r="CI487" s="213" t="s">
        <v>61</v>
      </c>
      <c r="CJ487" s="10">
        <f>CH487*1.5*CG487</f>
        <v>814.5</v>
      </c>
      <c r="CK487" s="10"/>
      <c r="CL487" s="284"/>
      <c r="CM487" s="213" t="s">
        <v>70</v>
      </c>
      <c r="CN487" s="306" t="s">
        <v>446</v>
      </c>
      <c r="CP487" s="304">
        <f>IF(CO487="Kopman",1.2,1)</f>
        <v>1</v>
      </c>
      <c r="CQ487" s="214">
        <f>VLOOKUP(CN487,$A$563:$F$2330,6,FALSE)</f>
        <v>543</v>
      </c>
      <c r="CR487" s="213" t="s">
        <v>61</v>
      </c>
      <c r="CS487" s="10">
        <f>CQ487*1.5*CP487</f>
        <v>814.5</v>
      </c>
      <c r="CT487" s="10"/>
      <c r="CU487" s="284"/>
      <c r="CV487" s="213" t="s">
        <v>70</v>
      </c>
      <c r="CW487" s="306" t="s">
        <v>906</v>
      </c>
      <c r="CY487" s="304">
        <f>IF(CX487="Kopman",1.2,1)</f>
        <v>1</v>
      </c>
      <c r="CZ487" s="214">
        <f>VLOOKUP(CW487,$A$563:$F$2330,6,FALSE)</f>
        <v>961</v>
      </c>
      <c r="DA487" s="213" t="s">
        <v>61</v>
      </c>
      <c r="DB487" s="10">
        <f>CZ487*1.5*CY487</f>
        <v>1441.5</v>
      </c>
      <c r="DC487" s="10"/>
      <c r="DD487" s="284"/>
      <c r="DE487" s="213" t="s">
        <v>70</v>
      </c>
      <c r="DF487" s="306" t="s">
        <v>446</v>
      </c>
      <c r="DH487" s="304">
        <f>IF(DG487="Kopman",1.2,1)</f>
        <v>1</v>
      </c>
      <c r="DI487" s="214">
        <f>VLOOKUP(DF487,$A$563:$F$2330,6,FALSE)</f>
        <v>543</v>
      </c>
      <c r="DJ487" s="213" t="s">
        <v>61</v>
      </c>
      <c r="DK487" s="10">
        <f>DI487*1.5*DH487</f>
        <v>814.5</v>
      </c>
      <c r="DL487" s="10"/>
      <c r="DM487" s="284"/>
      <c r="DN487" s="213" t="s">
        <v>70</v>
      </c>
      <c r="DO487" s="293" t="s">
        <v>906</v>
      </c>
      <c r="DQ487" s="304">
        <f>IF(DP487="Kopman",1.2,1)</f>
        <v>1</v>
      </c>
      <c r="DR487" s="214">
        <f>VLOOKUP(DO487,$A$563:$F$2330,6,FALSE)</f>
        <v>961</v>
      </c>
      <c r="DS487" s="213" t="s">
        <v>61</v>
      </c>
      <c r="DT487" s="10">
        <f>DR487*1.5*DQ487</f>
        <v>1441.5</v>
      </c>
      <c r="DU487" s="10"/>
      <c r="DV487" s="284"/>
      <c r="DW487" s="213" t="s">
        <v>70</v>
      </c>
      <c r="DX487" s="297" t="s">
        <v>186</v>
      </c>
      <c r="DZ487" s="304">
        <f>IF(DY487="Kopman",1.2,1)</f>
        <v>1</v>
      </c>
      <c r="EA487" s="214" t="e">
        <f>VLOOKUP(DX487,$A$563:$F$2330,6,FALSE)</f>
        <v>#N/A</v>
      </c>
      <c r="EB487" s="213" t="s">
        <v>61</v>
      </c>
      <c r="EC487" s="10" t="e">
        <f>EA487*1.5*DZ487</f>
        <v>#N/A</v>
      </c>
      <c r="ED487" s="10"/>
      <c r="EE487" s="284"/>
      <c r="EF487" s="213" t="s">
        <v>70</v>
      </c>
      <c r="EG487" s="306" t="s">
        <v>430</v>
      </c>
      <c r="EI487" s="304">
        <f>IF(EH487="Kopman",1.2,1)</f>
        <v>1</v>
      </c>
      <c r="EJ487" s="214">
        <f>VLOOKUP(EG487,$A$563:$F$2330,6,FALSE)</f>
        <v>471</v>
      </c>
      <c r="EK487" s="213" t="s">
        <v>61</v>
      </c>
      <c r="EL487" s="10">
        <f>EJ487*1.5*EI487</f>
        <v>706.5</v>
      </c>
      <c r="EM487" s="10"/>
      <c r="EN487" s="284"/>
      <c r="EO487" s="213" t="s">
        <v>70</v>
      </c>
      <c r="EP487" s="306" t="s">
        <v>906</v>
      </c>
      <c r="ER487" s="304">
        <f>IF(EQ487="Kopman",1.2,1)</f>
        <v>1</v>
      </c>
      <c r="ES487" s="214">
        <f>VLOOKUP(EP487,$A$563:$F$2330,6,FALSE)</f>
        <v>961</v>
      </c>
      <c r="ET487" s="213" t="s">
        <v>61</v>
      </c>
      <c r="EU487" s="10">
        <f>ES487*1.5*ER487</f>
        <v>1441.5</v>
      </c>
      <c r="EV487" s="10"/>
      <c r="EW487" s="284"/>
      <c r="EX487" s="213" t="s">
        <v>70</v>
      </c>
      <c r="EY487" s="297" t="s">
        <v>186</v>
      </c>
      <c r="FA487" s="304">
        <f>IF(EZ487="Kopman",1.2,1)</f>
        <v>1</v>
      </c>
      <c r="FB487" s="214" t="e">
        <f>VLOOKUP(EY487,$A$563:$F$2330,6,FALSE)</f>
        <v>#N/A</v>
      </c>
      <c r="FC487" s="213" t="s">
        <v>61</v>
      </c>
      <c r="FD487" s="10" t="e">
        <f>FB487*1.5*FA487</f>
        <v>#N/A</v>
      </c>
      <c r="FE487" s="10"/>
      <c r="FF487" s="284"/>
      <c r="FG487" s="213" t="s">
        <v>70</v>
      </c>
      <c r="FH487" s="306" t="s">
        <v>437</v>
      </c>
      <c r="FJ487" s="304">
        <f>IF(FI487="Kopman",1.2,1)</f>
        <v>1</v>
      </c>
      <c r="FK487" s="214">
        <f>VLOOKUP(FH487,$A$563:$F$2330,6,FALSE)</f>
        <v>260</v>
      </c>
      <c r="FL487" s="213" t="s">
        <v>61</v>
      </c>
      <c r="FM487" s="10">
        <f>FK487*1.5*FJ487</f>
        <v>390</v>
      </c>
      <c r="FN487" s="10"/>
      <c r="FO487" s="284"/>
      <c r="FP487" s="213" t="s">
        <v>70</v>
      </c>
      <c r="FQ487" s="293" t="s">
        <v>906</v>
      </c>
      <c r="FS487" s="304">
        <f>IF(FR487="Kopman",1.2,1)</f>
        <v>1</v>
      </c>
      <c r="FT487" s="214">
        <f>VLOOKUP(FQ487,$A$563:$F$2330,6,FALSE)</f>
        <v>961</v>
      </c>
      <c r="FU487" s="213" t="s">
        <v>61</v>
      </c>
      <c r="FV487" s="10">
        <f>FT487*1.5*FS487</f>
        <v>1441.5</v>
      </c>
      <c r="FW487" s="10"/>
      <c r="FX487" s="284"/>
      <c r="FY487" s="213" t="s">
        <v>70</v>
      </c>
      <c r="FZ487" s="293" t="s">
        <v>446</v>
      </c>
      <c r="GB487" s="304">
        <f>IF(GA487="Kopman",1.2,1)</f>
        <v>1</v>
      </c>
      <c r="GC487" s="214">
        <f>VLOOKUP(FZ487,$A$563:$F$2330,6,FALSE)</f>
        <v>543</v>
      </c>
      <c r="GD487" s="213" t="s">
        <v>61</v>
      </c>
      <c r="GE487" s="10">
        <f>GC487*1.5*GB487</f>
        <v>814.5</v>
      </c>
      <c r="GF487" s="10"/>
      <c r="GG487" s="284"/>
      <c r="GH487" s="213" t="s">
        <v>70</v>
      </c>
      <c r="GI487" s="306" t="s">
        <v>445</v>
      </c>
      <c r="GK487" s="304">
        <f>IF(GJ487="Kopman",1.2,1)</f>
        <v>1</v>
      </c>
      <c r="GL487" s="214">
        <f>VLOOKUP(GI487,$A$563:$F$2330,6,FALSE)</f>
        <v>267</v>
      </c>
      <c r="GM487" s="213" t="s">
        <v>61</v>
      </c>
      <c r="GN487" s="10">
        <f>GL487*1.5*GK487</f>
        <v>400.5</v>
      </c>
      <c r="GO487" s="10"/>
      <c r="GP487" s="284"/>
      <c r="GQ487" s="213" t="s">
        <v>70</v>
      </c>
      <c r="GR487" s="306" t="s">
        <v>906</v>
      </c>
      <c r="GT487" s="304">
        <f>IF(GS487="Kopman",1.2,1)</f>
        <v>1</v>
      </c>
      <c r="GU487" s="214">
        <f>VLOOKUP(GR487,$A$563:$F$2330,6,FALSE)</f>
        <v>961</v>
      </c>
      <c r="GV487" s="213" t="s">
        <v>61</v>
      </c>
      <c r="GW487" s="10">
        <f>GU487*1.5</f>
        <v>1441.5</v>
      </c>
      <c r="GX487" s="10"/>
      <c r="GY487" s="284"/>
      <c r="GZ487" s="213" t="s">
        <v>70</v>
      </c>
      <c r="HA487" s="293" t="s">
        <v>446</v>
      </c>
      <c r="HB487" s="14" t="s">
        <v>2285</v>
      </c>
      <c r="HC487" s="304">
        <f>IF(HB487="Kopman",1.2,1)</f>
        <v>1</v>
      </c>
      <c r="HD487" s="214">
        <f>VLOOKUP(HA487,$A$563:$F$2330,6,FALSE)</f>
        <v>543</v>
      </c>
      <c r="HE487" s="213" t="s">
        <v>61</v>
      </c>
      <c r="HF487" s="10">
        <f>HD487*1.5*HC487</f>
        <v>814.5</v>
      </c>
      <c r="HG487" s="10"/>
      <c r="HH487" s="284"/>
      <c r="HI487" s="213" t="s">
        <v>70</v>
      </c>
      <c r="HJ487" s="306" t="s">
        <v>906</v>
      </c>
      <c r="HL487" s="304">
        <f>IF(HK487="Kopman",1.2,1)</f>
        <v>1</v>
      </c>
      <c r="HM487" s="214">
        <f>VLOOKUP(HJ487,$A$563:$F$2330,6,FALSE)</f>
        <v>961</v>
      </c>
      <c r="HN487" s="213" t="s">
        <v>61</v>
      </c>
      <c r="HO487" s="10">
        <f>HM487*1.5</f>
        <v>1441.5</v>
      </c>
      <c r="HP487" s="10"/>
      <c r="HQ487" s="284"/>
      <c r="HR487" s="213" t="s">
        <v>70</v>
      </c>
      <c r="HS487" s="293" t="s">
        <v>750</v>
      </c>
      <c r="HU487" s="304">
        <f>IF(HT487="Kopman",1.2,1)</f>
        <v>1</v>
      </c>
      <c r="HV487" s="214">
        <f>VLOOKUP(HS487,$A$563:$F$2330,6,FALSE)</f>
        <v>189</v>
      </c>
      <c r="HW487" s="213" t="s">
        <v>61</v>
      </c>
      <c r="HX487" s="10">
        <f>HV487*1.5*HU487</f>
        <v>283.5</v>
      </c>
      <c r="HY487" s="10"/>
      <c r="HZ487" s="284"/>
      <c r="IA487" s="213" t="s">
        <v>70</v>
      </c>
      <c r="IB487" s="306" t="s">
        <v>906</v>
      </c>
      <c r="ID487" s="304">
        <f>IF(IC487="Kopman",1.2,1)</f>
        <v>1</v>
      </c>
      <c r="IE487" s="214">
        <f>VLOOKUP(IB487,$A$563:$F$2330,6,FALSE)</f>
        <v>961</v>
      </c>
      <c r="IF487" s="213" t="s">
        <v>61</v>
      </c>
      <c r="IG487" s="10">
        <f>IE487*1.5</f>
        <v>1441.5</v>
      </c>
      <c r="IH487" s="10"/>
      <c r="II487" s="284"/>
      <c r="IJ487" s="213" t="s">
        <v>70</v>
      </c>
      <c r="IK487" s="306" t="s">
        <v>906</v>
      </c>
      <c r="IM487" s="304">
        <f>IF(IL487="Kopman",1.2,1)</f>
        <v>1</v>
      </c>
      <c r="IN487" s="214">
        <f>VLOOKUP(IK487,$A$563:$F$2330,6,FALSE)</f>
        <v>961</v>
      </c>
      <c r="IO487" s="213" t="s">
        <v>61</v>
      </c>
      <c r="IP487" s="10">
        <f>IN487*1.5*IM487</f>
        <v>1441.5</v>
      </c>
      <c r="IQ487" s="10"/>
      <c r="IR487" s="284"/>
      <c r="IS487" s="213" t="s">
        <v>70</v>
      </c>
      <c r="IT487" s="306" t="s">
        <v>906</v>
      </c>
      <c r="IU487" s="14" t="s">
        <v>2248</v>
      </c>
      <c r="IV487" s="304">
        <f>IF(IU487="Kopman",1.2,1)</f>
        <v>1.2</v>
      </c>
      <c r="IW487" s="214">
        <f>VLOOKUP(IT487,$A$563:$F$2330,6,FALSE)</f>
        <v>961</v>
      </c>
      <c r="IX487" s="213" t="s">
        <v>61</v>
      </c>
      <c r="IY487" s="10">
        <f>IW487*1.5*IV487</f>
        <v>1729.8</v>
      </c>
      <c r="IZ487" s="10"/>
      <c r="JA487" s="284"/>
      <c r="JB487" s="213" t="s">
        <v>70</v>
      </c>
      <c r="JC487" s="306" t="s">
        <v>1062</v>
      </c>
      <c r="JE487" s="304">
        <f>IF(JD487="Kopman",1.2,1)</f>
        <v>1</v>
      </c>
      <c r="JF487" s="214">
        <f>VLOOKUP(JC487,$A$563:$F$2330,6,FALSE)</f>
        <v>997</v>
      </c>
      <c r="JG487" s="213" t="s">
        <v>61</v>
      </c>
      <c r="JH487" s="10">
        <f>JF487*1.5*JE487</f>
        <v>1495.5</v>
      </c>
      <c r="JI487" s="10"/>
      <c r="JJ487" s="284"/>
      <c r="JK487" s="213" t="s">
        <v>70</v>
      </c>
      <c r="JL487" s="306" t="s">
        <v>601</v>
      </c>
      <c r="JN487" s="304">
        <f>IF(JM487="Kopman",1.2,1)</f>
        <v>1</v>
      </c>
      <c r="JO487" s="214">
        <f>VLOOKUP(JL487,$A$563:$F$2330,6,FALSE)</f>
        <v>627</v>
      </c>
      <c r="JP487" s="213" t="s">
        <v>61</v>
      </c>
      <c r="JQ487" s="10">
        <f>JO487*1.5*JN487</f>
        <v>940.5</v>
      </c>
      <c r="JR487" s="10"/>
      <c r="JS487" s="284"/>
      <c r="JT487" s="213" t="s">
        <v>70</v>
      </c>
      <c r="JU487" s="306" t="s">
        <v>1062</v>
      </c>
      <c r="JV487" s="14" t="s">
        <v>2248</v>
      </c>
      <c r="JW487" s="304">
        <f>IF(JV487="Kopman",1.2,1)</f>
        <v>1.2</v>
      </c>
      <c r="JX487" s="214">
        <f>VLOOKUP(JU487,$A$563:$F$2330,6,FALSE)</f>
        <v>997</v>
      </c>
      <c r="JY487" s="213" t="s">
        <v>61</v>
      </c>
      <c r="JZ487" s="10">
        <f>JX487*1.5*JW487</f>
        <v>1794.6</v>
      </c>
      <c r="KA487" s="10"/>
      <c r="KB487" s="284"/>
      <c r="KC487" s="213" t="s">
        <v>70</v>
      </c>
      <c r="KD487" s="306" t="s">
        <v>446</v>
      </c>
      <c r="KF487" s="304">
        <f>IF(KE487="Kopman",1.2,1)</f>
        <v>1</v>
      </c>
      <c r="KG487" s="214">
        <f>VLOOKUP(KD487,$A$563:$F$2330,6,FALSE)</f>
        <v>543</v>
      </c>
      <c r="KH487" s="213" t="s">
        <v>61</v>
      </c>
      <c r="KI487" s="10">
        <f>KG487*1.5*KF487</f>
        <v>814.5</v>
      </c>
      <c r="KJ487" s="10"/>
      <c r="KK487" s="284"/>
      <c r="KL487" s="213" t="s">
        <v>70</v>
      </c>
      <c r="KM487" s="306" t="s">
        <v>906</v>
      </c>
      <c r="KO487" s="304">
        <f>IF(KN487="Kopman",1.2,1)</f>
        <v>1</v>
      </c>
      <c r="KP487" s="214">
        <f>VLOOKUP(KM487,$A$563:$F$2330,6,FALSE)</f>
        <v>961</v>
      </c>
      <c r="KQ487" s="213" t="s">
        <v>61</v>
      </c>
      <c r="KR487" s="10">
        <f>KP487*1.5</f>
        <v>1441.5</v>
      </c>
      <c r="KS487" s="10"/>
      <c r="KT487" s="284"/>
      <c r="KU487" s="213" t="s">
        <v>70</v>
      </c>
      <c r="KV487" s="306" t="s">
        <v>906</v>
      </c>
      <c r="KX487" s="304">
        <f>IF(KW487="Kopman",1.2,1)</f>
        <v>1</v>
      </c>
      <c r="KY487" s="214">
        <f>VLOOKUP(KV487,$A$563:$F$2330,6,FALSE)</f>
        <v>961</v>
      </c>
      <c r="KZ487" s="213" t="s">
        <v>61</v>
      </c>
      <c r="LA487" s="10">
        <f>KY487*1.5*KX487</f>
        <v>1441.5</v>
      </c>
      <c r="LB487" s="10"/>
      <c r="LC487" s="284"/>
      <c r="LD487" s="213" t="s">
        <v>70</v>
      </c>
      <c r="LE487" s="306" t="s">
        <v>446</v>
      </c>
      <c r="LG487" s="304">
        <f>IF(LF487="Kopman",1.2,1)</f>
        <v>1</v>
      </c>
      <c r="LH487" s="214">
        <f>VLOOKUP(LE487,$A$563:$F$2330,6,FALSE)</f>
        <v>543</v>
      </c>
      <c r="LI487" s="213" t="s">
        <v>61</v>
      </c>
      <c r="LJ487" s="10">
        <f>LH487*1.5*LG487</f>
        <v>814.5</v>
      </c>
      <c r="LK487" s="10"/>
      <c r="LL487" s="284"/>
      <c r="LM487" s="213" t="s">
        <v>70</v>
      </c>
      <c r="LN487" s="306" t="s">
        <v>906</v>
      </c>
      <c r="LO487" s="14" t="s">
        <v>2248</v>
      </c>
      <c r="LP487" s="304">
        <f>IF(LO487="Kopman",1.2,1)</f>
        <v>1.2</v>
      </c>
      <c r="LQ487" s="214">
        <f>VLOOKUP(LN487,$A$563:$F$2330,6,FALSE)</f>
        <v>961</v>
      </c>
      <c r="LR487" s="213" t="s">
        <v>61</v>
      </c>
      <c r="LS487" s="10">
        <f>LQ487*1.5*LP487</f>
        <v>1729.8</v>
      </c>
      <c r="LT487" s="10"/>
      <c r="LU487" s="284"/>
      <c r="LV487" s="213" t="s">
        <v>70</v>
      </c>
      <c r="LW487" s="306" t="s">
        <v>446</v>
      </c>
      <c r="LY487" s="304">
        <f>IF(LX487="Kopman",1.2,1)</f>
        <v>1</v>
      </c>
      <c r="LZ487" s="214">
        <f>VLOOKUP(LW487,$A$563:$F$2330,6,FALSE)</f>
        <v>543</v>
      </c>
      <c r="MA487" s="213" t="s">
        <v>61</v>
      </c>
      <c r="MB487" s="10">
        <f>LZ487*1.5*LY487</f>
        <v>814.5</v>
      </c>
      <c r="MC487" s="10"/>
      <c r="MD487" s="284"/>
      <c r="ME487" s="213" t="s">
        <v>70</v>
      </c>
      <c r="MF487" s="308" t="s">
        <v>447</v>
      </c>
      <c r="MH487" s="304">
        <f>IF(MG487="Kopman",1.2,1)</f>
        <v>1</v>
      </c>
      <c r="MI487" s="214">
        <f>VLOOKUP(MF487,$A$563:$F$2330,6,FALSE)</f>
        <v>339</v>
      </c>
      <c r="MJ487" s="213" t="s">
        <v>61</v>
      </c>
      <c r="MK487" s="10">
        <f>MI487*1.5*MH487</f>
        <v>508.5</v>
      </c>
      <c r="ML487" s="10"/>
      <c r="MM487" s="284"/>
      <c r="MN487" s="213" t="s">
        <v>70</v>
      </c>
      <c r="MO487" s="306" t="s">
        <v>691</v>
      </c>
      <c r="MQ487" s="304">
        <f>IF(MP487="Kopman",1.2,1)</f>
        <v>1</v>
      </c>
      <c r="MR487" s="214">
        <f>VLOOKUP(MO487,$A$563:$F$2330,6,FALSE)</f>
        <v>770</v>
      </c>
      <c r="MS487" s="213" t="s">
        <v>61</v>
      </c>
      <c r="MT487" s="10">
        <f>MR487*1.5*MQ487</f>
        <v>1155</v>
      </c>
      <c r="MU487" s="10"/>
      <c r="MV487" s="284"/>
      <c r="MW487" s="213" t="s">
        <v>70</v>
      </c>
      <c r="MX487" s="306" t="s">
        <v>906</v>
      </c>
      <c r="MZ487" s="304">
        <f>IF(MY487="Kopman",1.2,1)</f>
        <v>1</v>
      </c>
      <c r="NA487" s="214">
        <f>VLOOKUP(MX487,$A$563:$F$2330,6,FALSE)</f>
        <v>961</v>
      </c>
      <c r="NB487" s="213" t="s">
        <v>61</v>
      </c>
      <c r="NC487" s="10">
        <f>NA487*1.5*MZ487</f>
        <v>1441.5</v>
      </c>
      <c r="ND487" s="10"/>
      <c r="NE487" s="284"/>
      <c r="NF487" s="213" t="s">
        <v>70</v>
      </c>
      <c r="NG487" s="306" t="s">
        <v>446</v>
      </c>
      <c r="NI487" s="304">
        <f>IF(NH487="Kopman",1.2,1)</f>
        <v>1</v>
      </c>
      <c r="NJ487" s="214">
        <f>VLOOKUP(NG487,$A$563:$F$2330,6,FALSE)</f>
        <v>543</v>
      </c>
      <c r="NK487" s="213" t="s">
        <v>61</v>
      </c>
      <c r="NL487" s="10">
        <f>NJ487*1.5*NI487</f>
        <v>814.5</v>
      </c>
      <c r="NM487" s="10"/>
      <c r="NN487" s="284"/>
      <c r="NO487" s="213" t="s">
        <v>70</v>
      </c>
      <c r="NP487" s="306" t="s">
        <v>446</v>
      </c>
      <c r="NR487" s="304">
        <f>IF(NQ487="Kopman",1.2,1)</f>
        <v>1</v>
      </c>
      <c r="NS487" s="214">
        <f>VLOOKUP(NP487,$A$563:$F$2330,6,FALSE)</f>
        <v>543</v>
      </c>
      <c r="NT487" s="213" t="s">
        <v>61</v>
      </c>
      <c r="NU487" s="10">
        <f>NS487*1.5*NR487</f>
        <v>814.5</v>
      </c>
      <c r="NV487" s="10"/>
      <c r="NW487" s="284"/>
      <c r="NX487" s="213" t="s">
        <v>70</v>
      </c>
      <c r="NY487" s="293" t="s">
        <v>906</v>
      </c>
      <c r="OB487" s="214">
        <f>VLOOKUP(NY487,$A$563:$F$2330,6,FALSE)</f>
        <v>961</v>
      </c>
      <c r="OC487" s="213" t="s">
        <v>61</v>
      </c>
      <c r="OD487" s="10">
        <f>OB487*1.5</f>
        <v>1441.5</v>
      </c>
      <c r="OE487" s="10"/>
      <c r="OF487" s="284"/>
      <c r="OG487" s="213" t="s">
        <v>70</v>
      </c>
      <c r="OH487" s="306" t="s">
        <v>906</v>
      </c>
      <c r="OJ487" s="304">
        <f>IF(OI487="Kopman",1.2,1)</f>
        <v>1</v>
      </c>
      <c r="OK487" s="214">
        <f>VLOOKUP(OH487,$A$563:$F$2330,6,FALSE)</f>
        <v>961</v>
      </c>
      <c r="OL487" s="213" t="s">
        <v>61</v>
      </c>
      <c r="OM487" s="10">
        <f>OK487*1.5*OJ487</f>
        <v>1441.5</v>
      </c>
      <c r="ON487" s="10"/>
      <c r="OO487" s="284"/>
      <c r="OP487" s="213" t="s">
        <v>70</v>
      </c>
      <c r="OQ487" s="293" t="s">
        <v>906</v>
      </c>
      <c r="OS487" s="304">
        <f>IF(OR487="Kopman",1.2,1)</f>
        <v>1</v>
      </c>
      <c r="OT487" s="214">
        <f>VLOOKUP(OQ487,$A$563:$F$2330,6,FALSE)</f>
        <v>961</v>
      </c>
      <c r="OU487" s="213" t="s">
        <v>61</v>
      </c>
      <c r="OV487" s="10">
        <f>OT487*1.5*OS487</f>
        <v>1441.5</v>
      </c>
      <c r="OW487" s="10"/>
      <c r="OX487" s="284"/>
      <c r="OY487" s="213" t="s">
        <v>70</v>
      </c>
      <c r="OZ487" s="306" t="s">
        <v>906</v>
      </c>
      <c r="PB487" s="304">
        <f>IF(PA487="Kopman",1.2,1)</f>
        <v>1</v>
      </c>
      <c r="PC487" s="214">
        <f>VLOOKUP(OZ487,$A$563:$F$2330,6,FALSE)</f>
        <v>961</v>
      </c>
      <c r="PD487" s="213" t="s">
        <v>61</v>
      </c>
      <c r="PE487" s="10">
        <f>PC487*1.5*PB487</f>
        <v>1441.5</v>
      </c>
      <c r="PF487" s="10"/>
      <c r="PG487" s="284"/>
      <c r="PH487" s="213" t="s">
        <v>70</v>
      </c>
      <c r="PI487" s="306" t="s">
        <v>906</v>
      </c>
      <c r="PK487" s="304">
        <f>IF(PJ487="Kopman",1.2,1)</f>
        <v>1</v>
      </c>
      <c r="PL487" s="214">
        <f>VLOOKUP(PI487,$A$563:$F$2330,6,FALSE)</f>
        <v>961</v>
      </c>
      <c r="PM487" s="213" t="s">
        <v>61</v>
      </c>
      <c r="PN487" s="10">
        <f>PL487*1.5*PK487</f>
        <v>1441.5</v>
      </c>
      <c r="PO487" s="10"/>
      <c r="PP487" s="284"/>
      <c r="PQ487" s="213" t="s">
        <v>70</v>
      </c>
      <c r="PR487" s="293" t="s">
        <v>906</v>
      </c>
      <c r="PT487" s="304">
        <f>IF(PS487="Kopman",1.2,1)</f>
        <v>1</v>
      </c>
      <c r="PU487" s="214">
        <f>VLOOKUP(PR487,$A$563:$F$2330,6,FALSE)</f>
        <v>961</v>
      </c>
      <c r="PV487" s="213" t="s">
        <v>61</v>
      </c>
      <c r="PW487" s="10">
        <f>PU487*1.5*PT487</f>
        <v>1441.5</v>
      </c>
      <c r="PX487" s="10"/>
      <c r="PY487" s="284"/>
      <c r="PZ487" s="213" t="s">
        <v>70</v>
      </c>
      <c r="QA487" s="306" t="s">
        <v>906</v>
      </c>
      <c r="QC487" s="304">
        <f>IF(QB487="Kopman",1.2,1)</f>
        <v>1</v>
      </c>
      <c r="QD487" s="214">
        <f>VLOOKUP(QA487,$A$563:$F$2330,6,FALSE)</f>
        <v>961</v>
      </c>
      <c r="QE487" s="213" t="s">
        <v>61</v>
      </c>
      <c r="QF487" s="10">
        <f>QD487*1.5*QC487</f>
        <v>1441.5</v>
      </c>
      <c r="QG487" s="10"/>
      <c r="QH487" s="284"/>
      <c r="QI487" s="213" t="s">
        <v>70</v>
      </c>
      <c r="QJ487" s="293" t="s">
        <v>446</v>
      </c>
      <c r="QL487" s="304">
        <f>IF(QK487="Kopman",1.2,1)</f>
        <v>1</v>
      </c>
      <c r="QM487" s="214">
        <f>VLOOKUP(QJ487,$A$563:$F$2330,6,FALSE)</f>
        <v>543</v>
      </c>
      <c r="QN487" s="213" t="s">
        <v>61</v>
      </c>
      <c r="QO487" s="10">
        <f>QM487*1.5*QL487</f>
        <v>814.5</v>
      </c>
      <c r="QP487" s="10"/>
      <c r="QQ487" s="284"/>
      <c r="QR487" s="213" t="s">
        <v>70</v>
      </c>
      <c r="QS487" s="306" t="s">
        <v>906</v>
      </c>
      <c r="QU487" s="304">
        <f>IF(QT487="Kopman",1.2,1)</f>
        <v>1</v>
      </c>
      <c r="QV487" s="214">
        <f>VLOOKUP(QS487,$A$563:$F$2330,6,FALSE)</f>
        <v>961</v>
      </c>
      <c r="QW487" s="213" t="s">
        <v>61</v>
      </c>
      <c r="QX487" s="10">
        <f>QV487*1.5*QU487</f>
        <v>1441.5</v>
      </c>
      <c r="QY487" s="10"/>
      <c r="QZ487" s="284"/>
      <c r="RA487" s="213" t="s">
        <v>70</v>
      </c>
      <c r="RB487" s="293" t="s">
        <v>906</v>
      </c>
      <c r="RD487" s="304">
        <f>IF(RC487="Kopman",1.2,1)</f>
        <v>1</v>
      </c>
      <c r="RE487" s="214">
        <f>VLOOKUP(RB487,$A$563:$F$2330,6,FALSE)</f>
        <v>961</v>
      </c>
      <c r="RF487" s="213" t="s">
        <v>61</v>
      </c>
      <c r="RG487" s="10">
        <f>RE487*1.5*RD487</f>
        <v>1441.5</v>
      </c>
      <c r="RH487" s="10"/>
      <c r="RI487" s="284"/>
      <c r="RJ487" s="213" t="s">
        <v>70</v>
      </c>
      <c r="RK487" s="297" t="s">
        <v>186</v>
      </c>
      <c r="RN487" s="214" t="e">
        <f>VLOOKUP(RK487,$A$563:$F$2330,6,FALSE)</f>
        <v>#N/A</v>
      </c>
      <c r="RO487" s="213" t="s">
        <v>61</v>
      </c>
      <c r="RP487" s="10" t="e">
        <f>RN487*1.5</f>
        <v>#N/A</v>
      </c>
      <c r="RQ487" s="10"/>
      <c r="RR487" s="284"/>
      <c r="RS487" s="213" t="s">
        <v>70</v>
      </c>
      <c r="RT487" s="306" t="s">
        <v>906</v>
      </c>
      <c r="RV487" s="304">
        <f>IF(RU487="Kopman",1.2,1)</f>
        <v>1</v>
      </c>
      <c r="RW487" s="214">
        <f>VLOOKUP(RT487,$A$563:$F$2330,6,FALSE)</f>
        <v>961</v>
      </c>
      <c r="RX487" s="213" t="s">
        <v>61</v>
      </c>
      <c r="RY487" s="10">
        <f>RW487*1.5*RV487</f>
        <v>1441.5</v>
      </c>
      <c r="RZ487" s="10"/>
      <c r="SA487" s="290"/>
      <c r="SB487" s="213" t="s">
        <v>70</v>
      </c>
      <c r="SC487" s="306" t="s">
        <v>691</v>
      </c>
      <c r="SD487" s="14" t="s">
        <v>2248</v>
      </c>
      <c r="SE487" s="304">
        <f>IF(SD487="Kopman",1.2,1)</f>
        <v>1.2</v>
      </c>
      <c r="SF487" s="214">
        <f>VLOOKUP(SC487,$A$563:$F$2330,6,FALSE)</f>
        <v>770</v>
      </c>
      <c r="SG487" s="213" t="s">
        <v>61</v>
      </c>
      <c r="SH487" s="10">
        <f>SF487*1.5*SE487</f>
        <v>1386</v>
      </c>
      <c r="SI487" s="10"/>
      <c r="SJ487" s="290"/>
      <c r="SK487" s="213" t="s">
        <v>70</v>
      </c>
      <c r="SL487" s="306" t="s">
        <v>601</v>
      </c>
      <c r="SN487" s="304">
        <f>IF(SM487="Kopman",1.2,1)</f>
        <v>1</v>
      </c>
      <c r="SO487" s="214">
        <f>VLOOKUP(SL487,$A$563:$F$2330,6,FALSE)</f>
        <v>627</v>
      </c>
      <c r="SP487" s="213" t="s">
        <v>61</v>
      </c>
      <c r="SQ487" s="10">
        <f>SO487*1.5*SN487</f>
        <v>940.5</v>
      </c>
      <c r="SR487" s="10"/>
      <c r="SS487" s="290"/>
      <c r="ST487" s="213" t="s">
        <v>70</v>
      </c>
      <c r="SU487" s="306" t="s">
        <v>906</v>
      </c>
      <c r="SV487" s="14" t="s">
        <v>2248</v>
      </c>
      <c r="SW487" s="304">
        <f>IF(SV487="Kopman",1.2,1)</f>
        <v>1.2</v>
      </c>
      <c r="SX487" s="214">
        <f>VLOOKUP(SU487,$A$563:$F$2330,6,FALSE)</f>
        <v>961</v>
      </c>
      <c r="SY487" s="213" t="s">
        <v>61</v>
      </c>
      <c r="SZ487" s="10">
        <f>SX487*1.5*SW487</f>
        <v>1729.8</v>
      </c>
      <c r="TA487" s="10"/>
      <c r="TB487" s="290"/>
      <c r="TC487" s="213" t="s">
        <v>70</v>
      </c>
      <c r="TD487" s="306" t="s">
        <v>906</v>
      </c>
      <c r="TF487" s="304">
        <f>IF(TE487="Kopman",1.2,1)</f>
        <v>1</v>
      </c>
      <c r="TG487" s="214">
        <f>VLOOKUP(TD487,$A$563:$F$2330,6,FALSE)</f>
        <v>961</v>
      </c>
      <c r="TH487" s="213" t="s">
        <v>61</v>
      </c>
      <c r="TI487" s="10">
        <f>TG487*1.5</f>
        <v>1441.5</v>
      </c>
      <c r="TK487" s="290"/>
      <c r="TL487" s="213" t="s">
        <v>70</v>
      </c>
      <c r="TM487" s="306" t="s">
        <v>468</v>
      </c>
      <c r="TO487" s="304">
        <f>IF(TN487="Kopman",1.2,1)</f>
        <v>1</v>
      </c>
      <c r="TP487" s="214">
        <f>VLOOKUP(TM487,$A$563:$F$2330,6,FALSE)</f>
        <v>215</v>
      </c>
      <c r="TQ487" s="213" t="s">
        <v>61</v>
      </c>
      <c r="TR487" s="10">
        <f>TP487*1.5*TO487</f>
        <v>322.5</v>
      </c>
      <c r="TS487" s="10"/>
      <c r="TT487" s="290"/>
      <c r="TU487" s="213" t="s">
        <v>70</v>
      </c>
      <c r="TV487" s="297" t="s">
        <v>186</v>
      </c>
      <c r="TX487" s="304">
        <f>IF(TW487="Kopman",1.2,1)</f>
        <v>1</v>
      </c>
      <c r="TY487" s="214" t="e">
        <f>VLOOKUP(TV487,$A$563:$F$2330,6,FALSE)</f>
        <v>#N/A</v>
      </c>
      <c r="TZ487" s="213" t="s">
        <v>61</v>
      </c>
      <c r="UA487" s="10" t="e">
        <f>TY487*1.5*TX487</f>
        <v>#N/A</v>
      </c>
      <c r="UB487" s="10"/>
      <c r="UC487" s="290"/>
      <c r="UD487" s="213" t="s">
        <v>70</v>
      </c>
      <c r="UE487" s="306" t="s">
        <v>445</v>
      </c>
      <c r="UG487" s="304">
        <f>IF(UF487="Kopman",1.2,1)</f>
        <v>1</v>
      </c>
      <c r="UH487" s="214">
        <f>VLOOKUP(UE487,$A$563:$F$2330,6,FALSE)</f>
        <v>267</v>
      </c>
      <c r="UI487" s="213" t="s">
        <v>61</v>
      </c>
      <c r="UJ487" s="10">
        <f>UH487*1.5*UG487</f>
        <v>400.5</v>
      </c>
      <c r="UK487" s="10"/>
      <c r="UL487" s="290"/>
      <c r="UM487" s="213" t="s">
        <v>70</v>
      </c>
      <c r="UN487" s="297" t="s">
        <v>186</v>
      </c>
      <c r="UP487" s="304">
        <f>IF(UO487="Kopman",1.2,1)</f>
        <v>1</v>
      </c>
      <c r="UQ487" s="214" t="e">
        <f>VLOOKUP(UN487,$A$563:$F$2330,6,FALSE)</f>
        <v>#N/A</v>
      </c>
      <c r="UR487" s="213" t="s">
        <v>61</v>
      </c>
      <c r="US487" s="10" t="e">
        <f>UQ487*1.5*UP487</f>
        <v>#N/A</v>
      </c>
      <c r="UT487" s="10"/>
      <c r="UU487" s="290"/>
      <c r="UV487" s="213" t="s">
        <v>70</v>
      </c>
      <c r="UW487" s="306" t="s">
        <v>446</v>
      </c>
      <c r="UY487" s="304">
        <f>IF(UX487="Kopman",1.2,1)</f>
        <v>1</v>
      </c>
      <c r="UZ487" s="214">
        <f>VLOOKUP(UW487,$A$563:$F$2330,6,FALSE)</f>
        <v>543</v>
      </c>
      <c r="VA487" s="213" t="s">
        <v>61</v>
      </c>
      <c r="VB487" s="10">
        <f>UZ487*1.5*UY487</f>
        <v>814.5</v>
      </c>
      <c r="VC487" s="10"/>
      <c r="VD487" s="290"/>
      <c r="VE487" s="213" t="s">
        <v>70</v>
      </c>
      <c r="VF487" s="297" t="s">
        <v>186</v>
      </c>
      <c r="VH487" s="304">
        <f>IF(VG487="Kopman",1.2,1)</f>
        <v>1</v>
      </c>
      <c r="VI487" s="214" t="e">
        <f>VLOOKUP(VF487,$A$563:$F$2330,6,FALSE)</f>
        <v>#N/A</v>
      </c>
      <c r="VJ487" s="213" t="s">
        <v>61</v>
      </c>
      <c r="VK487" s="10" t="e">
        <f>VI487*1.5*VH487</f>
        <v>#N/A</v>
      </c>
      <c r="VL487" s="10"/>
      <c r="VM487" s="290"/>
      <c r="VN487" s="213" t="s">
        <v>70</v>
      </c>
      <c r="VO487" s="306" t="s">
        <v>906</v>
      </c>
      <c r="VQ487" s="304">
        <f>IF(VP487="Kopman",1.2,1)</f>
        <v>1</v>
      </c>
      <c r="VR487" s="214">
        <f>VLOOKUP(VO487,$A$563:$F$2330,6,FALSE)</f>
        <v>961</v>
      </c>
      <c r="VS487" s="213" t="s">
        <v>61</v>
      </c>
      <c r="VT487" s="10">
        <f>VR487*1.5*VQ487</f>
        <v>1441.5</v>
      </c>
      <c r="VU487" s="10"/>
      <c r="VV487" s="290"/>
      <c r="VW487" s="213" t="s">
        <v>70</v>
      </c>
      <c r="VX487" s="297" t="s">
        <v>186</v>
      </c>
      <c r="VY487" s="14" t="s">
        <v>2285</v>
      </c>
      <c r="WA487" s="214" t="e">
        <f>VLOOKUP(VX487,$A$563:$F$2330,6,FALSE)</f>
        <v>#N/A</v>
      </c>
      <c r="WB487" s="213" t="s">
        <v>61</v>
      </c>
      <c r="WC487" s="10" t="e">
        <f>WA487*1.5</f>
        <v>#N/A</v>
      </c>
      <c r="WE487" s="290"/>
      <c r="WF487" s="213" t="s">
        <v>70</v>
      </c>
      <c r="WG487" s="306" t="s">
        <v>906</v>
      </c>
      <c r="WI487" s="304">
        <f>IF(WH487="Kopman",1.2,1)</f>
        <v>1</v>
      </c>
      <c r="WJ487" s="214">
        <f>VLOOKUP(WG487,$A$563:$F$2330,6,FALSE)</f>
        <v>961</v>
      </c>
      <c r="WK487" s="213" t="s">
        <v>61</v>
      </c>
      <c r="WL487" s="10">
        <f>WJ487*1.5</f>
        <v>1441.5</v>
      </c>
      <c r="WN487" s="290"/>
      <c r="WO487" s="213" t="s">
        <v>70</v>
      </c>
      <c r="WP487" s="306" t="s">
        <v>906</v>
      </c>
      <c r="WQ487" s="214" t="s">
        <v>2248</v>
      </c>
      <c r="WR487" s="304">
        <f>IF(WQ487="Kopman",1.2,1)</f>
        <v>1.2</v>
      </c>
      <c r="WS487" s="214">
        <f>VLOOKUP(WP487,$A$563:$F$2330,6,FALSE)</f>
        <v>961</v>
      </c>
      <c r="WT487" s="213" t="s">
        <v>61</v>
      </c>
      <c r="WU487" s="10">
        <f>WS487*1.5*WR487</f>
        <v>1729.8</v>
      </c>
      <c r="WV487" s="10"/>
      <c r="WW487" s="290"/>
      <c r="WX487" s="213" t="s">
        <v>70</v>
      </c>
      <c r="WY487" s="306" t="s">
        <v>601</v>
      </c>
      <c r="XA487" s="304">
        <f>IF(WZ487="Kopman",1.2,1)</f>
        <v>1</v>
      </c>
      <c r="XB487" s="214">
        <f>VLOOKUP(WY487,$A$563:$F$2330,6,FALSE)</f>
        <v>627</v>
      </c>
      <c r="XC487" s="213" t="s">
        <v>61</v>
      </c>
      <c r="XD487" s="10">
        <f>XB487*1.5</f>
        <v>940.5</v>
      </c>
      <c r="XF487" s="290"/>
      <c r="XG487" s="213" t="s">
        <v>70</v>
      </c>
      <c r="XH487" s="297" t="s">
        <v>186</v>
      </c>
      <c r="XK487" s="214" t="e">
        <f>VLOOKUP(XH487,$A$563:$F$2330,6,FALSE)</f>
        <v>#N/A</v>
      </c>
      <c r="XL487" s="213" t="s">
        <v>61</v>
      </c>
      <c r="XM487" s="10" t="e">
        <f>XK487*1.5</f>
        <v>#N/A</v>
      </c>
      <c r="XO487" s="290"/>
      <c r="XP487" s="213" t="s">
        <v>70</v>
      </c>
      <c r="XQ487" s="306" t="s">
        <v>446</v>
      </c>
      <c r="XS487" s="304">
        <f>IF(XR487="Kopman",1.2,1)</f>
        <v>1</v>
      </c>
      <c r="XT487" s="214">
        <f>VLOOKUP(XQ487,$A$563:$F$2330,6,FALSE)</f>
        <v>543</v>
      </c>
      <c r="XU487" s="213" t="s">
        <v>61</v>
      </c>
      <c r="XV487" s="10">
        <f>XT487*1.5*XS487</f>
        <v>814.5</v>
      </c>
      <c r="XW487" s="10"/>
      <c r="XX487" s="290"/>
      <c r="XY487" s="213" t="s">
        <v>70</v>
      </c>
      <c r="XZ487" s="306" t="s">
        <v>446</v>
      </c>
      <c r="YB487" s="304">
        <f>IF(YA487="Kopman",1.2,1)</f>
        <v>1</v>
      </c>
      <c r="YC487" s="214">
        <f>VLOOKUP(XZ487,$A$563:$F$2330,6,FALSE)</f>
        <v>543</v>
      </c>
      <c r="YD487" s="213" t="s">
        <v>61</v>
      </c>
      <c r="YE487" s="10">
        <f>YC487*1.5</f>
        <v>814.5</v>
      </c>
      <c r="YG487" s="290"/>
      <c r="YH487" s="213" t="s">
        <v>70</v>
      </c>
      <c r="YI487" s="306" t="s">
        <v>601</v>
      </c>
      <c r="YK487" s="304">
        <f>IF(YJ487="Kopman",1.2,1)</f>
        <v>1</v>
      </c>
      <c r="YL487" s="214">
        <f>VLOOKUP(YI487,$A$563:$F$2330,6,FALSE)</f>
        <v>627</v>
      </c>
      <c r="YM487" s="213" t="s">
        <v>61</v>
      </c>
      <c r="YN487" s="10">
        <f>YL487*1.5*YK487</f>
        <v>940.5</v>
      </c>
      <c r="YO487" s="10"/>
      <c r="YP487" s="290"/>
      <c r="YQ487" s="213" t="s">
        <v>70</v>
      </c>
      <c r="YR487" s="297" t="s">
        <v>186</v>
      </c>
      <c r="YU487" s="214" t="e">
        <f>VLOOKUP(YR487,$A$563:$F$2330,6,FALSE)</f>
        <v>#N/A</v>
      </c>
      <c r="YV487" s="213" t="s">
        <v>61</v>
      </c>
      <c r="YW487" s="10" t="e">
        <f>YU487*1.5</f>
        <v>#N/A</v>
      </c>
      <c r="YY487" s="290"/>
      <c r="YZ487" s="213" t="s">
        <v>70</v>
      </c>
      <c r="ZA487" s="297" t="s">
        <v>186</v>
      </c>
      <c r="ZD487" s="214" t="e">
        <f>VLOOKUP(ZA487,$A$563:$F$2330,6,FALSE)</f>
        <v>#N/A</v>
      </c>
      <c r="ZE487" s="213" t="s">
        <v>61</v>
      </c>
      <c r="ZF487" s="10" t="e">
        <f>ZD487*1.5</f>
        <v>#N/A</v>
      </c>
      <c r="ZH487" s="290"/>
      <c r="ZI487" s="213" t="s">
        <v>70</v>
      </c>
      <c r="ZJ487" s="293" t="s">
        <v>513</v>
      </c>
      <c r="ZM487" s="214">
        <f>VLOOKUP(ZJ487,$A$563:$F$2330,6,FALSE)</f>
        <v>719</v>
      </c>
      <c r="ZN487" s="213" t="s">
        <v>61</v>
      </c>
      <c r="ZO487" s="10">
        <f>ZM487*1.5</f>
        <v>1078.5</v>
      </c>
      <c r="ZQ487" s="290"/>
      <c r="ZR487" s="213" t="s">
        <v>70</v>
      </c>
      <c r="ZS487" s="297" t="s">
        <v>186</v>
      </c>
      <c r="ZU487" s="304">
        <f>IF(ZT487="Kopman",1.2,1)</f>
        <v>1</v>
      </c>
      <c r="ZV487" s="214" t="e">
        <f>VLOOKUP(ZS487,$A$563:$F$2330,6,FALSE)</f>
        <v>#N/A</v>
      </c>
      <c r="ZW487" s="213" t="s">
        <v>61</v>
      </c>
      <c r="ZX487" s="10" t="e">
        <f>ZV487*1.5*ZU487</f>
        <v>#N/A</v>
      </c>
      <c r="ZY487" s="10"/>
      <c r="ZZ487" s="290"/>
      <c r="AAA487" s="213" t="s">
        <v>70</v>
      </c>
      <c r="AAB487" s="297" t="s">
        <v>186</v>
      </c>
      <c r="AAD487" s="304">
        <f>IF(AAC487="Kopman",1.2,1)</f>
        <v>1</v>
      </c>
      <c r="AAE487" s="214" t="e">
        <f>VLOOKUP(AAB487,$A$563:$F$2330,6,FALSE)</f>
        <v>#N/A</v>
      </c>
      <c r="AAF487" s="213" t="s">
        <v>61</v>
      </c>
      <c r="AAG487" s="10" t="e">
        <f>AAE487*1.5*AAD487</f>
        <v>#N/A</v>
      </c>
      <c r="AAH487" s="10"/>
      <c r="AAI487" s="290"/>
      <c r="AAJ487" s="213" t="s">
        <v>70</v>
      </c>
      <c r="AAK487" s="297" t="s">
        <v>186</v>
      </c>
      <c r="AAM487" s="304">
        <f>IF(AAL487="Kopman",1.2,1)</f>
        <v>1</v>
      </c>
      <c r="AAN487" s="214" t="e">
        <f>VLOOKUP(AAK487,$A$563:$F$2330,6,FALSE)</f>
        <v>#N/A</v>
      </c>
      <c r="AAO487" s="213" t="s">
        <v>61</v>
      </c>
      <c r="AAP487" s="10" t="e">
        <f>AAN487*1.5*AAM487</f>
        <v>#N/A</v>
      </c>
      <c r="AAQ487" s="10"/>
      <c r="AAR487" s="290"/>
      <c r="AAS487" s="213" t="s">
        <v>70</v>
      </c>
      <c r="AAT487" s="297" t="s">
        <v>186</v>
      </c>
      <c r="AAV487" s="304">
        <f>IF(AAU487="Kopman",1.2,1)</f>
        <v>1</v>
      </c>
      <c r="AAW487" s="214" t="e">
        <f>VLOOKUP(AAT487,$A$563:$F$2330,6,FALSE)</f>
        <v>#N/A</v>
      </c>
      <c r="AAX487" s="213" t="s">
        <v>61</v>
      </c>
      <c r="AAY487" s="10" t="e">
        <f>AAW487*1.5*AAV487</f>
        <v>#N/A</v>
      </c>
      <c r="AAZ487" s="10"/>
      <c r="ABA487" s="290"/>
      <c r="ABB487" s="213" t="s">
        <v>70</v>
      </c>
      <c r="ABC487" s="297" t="s">
        <v>186</v>
      </c>
      <c r="ABE487" s="304">
        <f>IF(ABD487="Kopman",1.2,1)</f>
        <v>1</v>
      </c>
      <c r="ABF487" s="214" t="e">
        <f>VLOOKUP(ABC487,$A$563:$F$2330,6,FALSE)</f>
        <v>#N/A</v>
      </c>
      <c r="ABG487" s="213" t="s">
        <v>61</v>
      </c>
      <c r="ABH487" s="10" t="e">
        <f>ABF487*1.5*ABE487</f>
        <v>#N/A</v>
      </c>
      <c r="ABI487" s="10"/>
      <c r="ABJ487" s="290"/>
      <c r="ABK487" s="213" t="s">
        <v>70</v>
      </c>
      <c r="ABL487" s="297" t="s">
        <v>186</v>
      </c>
      <c r="ABN487" s="304">
        <f>IF(ABM487="Kopman",1.2,1)</f>
        <v>1</v>
      </c>
      <c r="ABO487" s="214" t="e">
        <f>VLOOKUP(ABL487,$A$563:$F$2330,6,FALSE)</f>
        <v>#N/A</v>
      </c>
      <c r="ABP487" s="213" t="s">
        <v>61</v>
      </c>
      <c r="ABQ487" s="10" t="e">
        <f>ABO487*1.5*ABN487</f>
        <v>#N/A</v>
      </c>
      <c r="ABR487" s="10"/>
      <c r="ABS487" s="290"/>
      <c r="ABT487" s="213" t="s">
        <v>70</v>
      </c>
      <c r="ABU487" s="297" t="s">
        <v>186</v>
      </c>
      <c r="ABW487" s="304">
        <f>IF(ABV487="Kopman",1.2,1)</f>
        <v>1</v>
      </c>
      <c r="ABX487" s="214" t="e">
        <f>VLOOKUP(ABU487,$A$563:$F$2330,6,FALSE)</f>
        <v>#N/A</v>
      </c>
      <c r="ABY487" s="213" t="s">
        <v>61</v>
      </c>
      <c r="ABZ487" s="10" t="e">
        <f>ABX487*1.5*ABW487</f>
        <v>#N/A</v>
      </c>
      <c r="ACA487" s="10"/>
      <c r="ACB487" s="290"/>
      <c r="ACC487" s="213" t="s">
        <v>70</v>
      </c>
      <c r="ACD487" s="297" t="s">
        <v>186</v>
      </c>
      <c r="ACF487" s="304">
        <f>IF(ACE487="Kopman",1.2,1)</f>
        <v>1</v>
      </c>
      <c r="ACG487" s="214" t="e">
        <f>VLOOKUP(ACD487,$A$563:$F$2330,6,FALSE)</f>
        <v>#N/A</v>
      </c>
      <c r="ACH487" s="213" t="s">
        <v>61</v>
      </c>
      <c r="ACI487" s="10" t="e">
        <f>ACG487*1.5*ACF487</f>
        <v>#N/A</v>
      </c>
      <c r="ACJ487" s="10"/>
      <c r="ACK487" s="290"/>
      <c r="ACL487" s="213" t="s">
        <v>70</v>
      </c>
      <c r="ACM487" s="297" t="s">
        <v>186</v>
      </c>
      <c r="ACO487" s="304">
        <f>IF(ACN487="Kopman",1.2,1)</f>
        <v>1</v>
      </c>
      <c r="ACP487" s="214" t="e">
        <f>VLOOKUP(ACM487,$A$563:$F$2330,6,FALSE)</f>
        <v>#N/A</v>
      </c>
      <c r="ACQ487" s="213" t="s">
        <v>61</v>
      </c>
      <c r="ACR487" s="10" t="e">
        <f>ACP487*1.5*ACO487</f>
        <v>#N/A</v>
      </c>
      <c r="ACS487" s="10"/>
      <c r="ACT487" s="290"/>
      <c r="ACU487" s="213" t="s">
        <v>70</v>
      </c>
      <c r="ACV487" s="293" t="s">
        <v>691</v>
      </c>
      <c r="ACX487" s="304">
        <f>IF(ACW487="Kopman",1.2,1)</f>
        <v>1</v>
      </c>
      <c r="ACY487" s="214">
        <f>VLOOKUP(ACV487,$A$563:$F$2330,6,FALSE)</f>
        <v>770</v>
      </c>
      <c r="ACZ487" s="213" t="s">
        <v>61</v>
      </c>
      <c r="ADA487" s="10">
        <f>ACY487*1.5*ACX487</f>
        <v>1155</v>
      </c>
      <c r="ADB487" s="10"/>
      <c r="ADC487" s="290"/>
      <c r="ADD487" s="213" t="s">
        <v>70</v>
      </c>
      <c r="ADE487" s="306" t="s">
        <v>906</v>
      </c>
      <c r="ADG487" s="304">
        <f>IF(ADF487="Kopman",1.2,1)</f>
        <v>1</v>
      </c>
      <c r="ADH487" s="214">
        <f>VLOOKUP(ADE487,$A$563:$F$2330,6,FALSE)</f>
        <v>961</v>
      </c>
      <c r="ADI487" s="213" t="s">
        <v>61</v>
      </c>
      <c r="ADJ487" s="10">
        <f>ADH487*1.5</f>
        <v>1441.5</v>
      </c>
      <c r="ADL487" s="290"/>
      <c r="ADM487" s="213" t="s">
        <v>70</v>
      </c>
      <c r="ADN487" s="306" t="s">
        <v>906</v>
      </c>
      <c r="ADP487" s="304">
        <f>IF(ADO487="Kopman",1.2,1)</f>
        <v>1</v>
      </c>
      <c r="ADQ487" s="214">
        <f>VLOOKUP(ADN487,$A$563:$F$2330,6,FALSE)</f>
        <v>961</v>
      </c>
      <c r="ADR487" s="213" t="s">
        <v>61</v>
      </c>
      <c r="ADS487" s="10">
        <f>ADQ487*1.5*ADP487</f>
        <v>1441.5</v>
      </c>
      <c r="ADT487" s="10"/>
      <c r="ADU487" s="290"/>
      <c r="ADV487" s="213" t="s">
        <v>70</v>
      </c>
      <c r="ADW487" s="306" t="s">
        <v>906</v>
      </c>
      <c r="ADZ487" s="214">
        <f>VLOOKUP(ADW487,$A$563:$F$2330,6,FALSE)</f>
        <v>961</v>
      </c>
      <c r="AEA487" s="213" t="s">
        <v>61</v>
      </c>
      <c r="AEB487" s="10">
        <f>ADZ487*1.5</f>
        <v>1441.5</v>
      </c>
      <c r="AED487" s="290"/>
      <c r="AEE487" s="213" t="s">
        <v>70</v>
      </c>
      <c r="AEF487" s="306" t="s">
        <v>445</v>
      </c>
      <c r="AEH487" s="304">
        <f>IF(AEG487="Kopman",1.2,1)</f>
        <v>1</v>
      </c>
      <c r="AEI487" s="214">
        <f>VLOOKUP(AEF487,$A$563:$F$2330,6,FALSE)</f>
        <v>267</v>
      </c>
      <c r="AEJ487" s="213" t="s">
        <v>61</v>
      </c>
      <c r="AEK487" s="10">
        <f>AEI487*1.5</f>
        <v>400.5</v>
      </c>
      <c r="AEM487" s="290"/>
      <c r="AEN487" s="213" t="s">
        <v>70</v>
      </c>
      <c r="AEO487" s="306" t="s">
        <v>419</v>
      </c>
      <c r="AEQ487" s="304">
        <f>IF(AEP487="Kopman",1.2,1)</f>
        <v>1</v>
      </c>
      <c r="AER487" s="214">
        <f>VLOOKUP(AEO487,$A$563:$F$2330,6,FALSE)</f>
        <v>589</v>
      </c>
      <c r="AES487" s="213" t="s">
        <v>61</v>
      </c>
      <c r="AET487" s="10">
        <f>AER487*1.5</f>
        <v>883.5</v>
      </c>
      <c r="AEV487" s="290"/>
      <c r="AEW487" s="213" t="s">
        <v>70</v>
      </c>
      <c r="AEX487" s="306" t="s">
        <v>691</v>
      </c>
      <c r="AEZ487" s="304">
        <f>IF(AEY487="Kopman",1.2,1)</f>
        <v>1</v>
      </c>
      <c r="AFA487" s="214">
        <f>VLOOKUP(AEX487,$A$563:$F$2330,6,FALSE)</f>
        <v>770</v>
      </c>
      <c r="AFB487" s="213" t="s">
        <v>61</v>
      </c>
      <c r="AFC487" s="10">
        <f>AFA487*1.5*AEZ487</f>
        <v>1155</v>
      </c>
      <c r="AFD487" s="10"/>
      <c r="AFE487" s="290"/>
      <c r="AFF487" s="213" t="s">
        <v>70</v>
      </c>
      <c r="AFG487" s="306" t="s">
        <v>906</v>
      </c>
      <c r="AFI487" s="304">
        <f>IF(AFH487="Kopman",1.2,1)</f>
        <v>1</v>
      </c>
      <c r="AFJ487" s="214">
        <f>VLOOKUP(AFG487,$A$563:$F$2330,6,FALSE)</f>
        <v>961</v>
      </c>
      <c r="AFK487" s="213" t="s">
        <v>61</v>
      </c>
      <c r="AFL487" s="10">
        <f>AFJ487*1.5*AFI487</f>
        <v>1441.5</v>
      </c>
      <c r="AFM487" s="10"/>
      <c r="AFN487" s="290"/>
      <c r="AFO487" s="213" t="s">
        <v>70</v>
      </c>
      <c r="AFP487" s="306" t="s">
        <v>446</v>
      </c>
      <c r="AFR487" s="304">
        <f>IF(AFQ487="Kopman",1.2,1)</f>
        <v>1</v>
      </c>
      <c r="AFS487" s="214">
        <f>VLOOKUP(AFP487,$A$563:$F$2330,6,FALSE)</f>
        <v>543</v>
      </c>
      <c r="AFT487" s="213" t="s">
        <v>61</v>
      </c>
      <c r="AFU487" s="10">
        <f>AFS487*1.5*AFR487</f>
        <v>814.5</v>
      </c>
      <c r="AFV487" s="10"/>
      <c r="AFW487" s="290"/>
      <c r="AFX487" s="213" t="s">
        <v>70</v>
      </c>
      <c r="AFY487" s="309" t="s">
        <v>750</v>
      </c>
      <c r="AGA487" s="304">
        <f>IF(AFZ487="Kopman",1.2,1)</f>
        <v>1</v>
      </c>
      <c r="AGB487" s="214">
        <f>VLOOKUP(AFY487,$A$563:$F$2330,6,FALSE)</f>
        <v>189</v>
      </c>
      <c r="AGC487" s="213" t="s">
        <v>61</v>
      </c>
      <c r="AGD487" s="10">
        <f>AGB487*1.5*AGA487</f>
        <v>283.5</v>
      </c>
      <c r="AGE487" s="10"/>
      <c r="AGF487" s="290"/>
      <c r="AGG487" s="213" t="s">
        <v>70</v>
      </c>
      <c r="AGH487" s="306" t="s">
        <v>906</v>
      </c>
      <c r="AGJ487" s="304">
        <f>IF(AGI487="Kopman",1.2,1)</f>
        <v>1</v>
      </c>
      <c r="AGK487" s="214">
        <f>VLOOKUP(AGH487,$A$563:$F$2330,6,FALSE)</f>
        <v>961</v>
      </c>
      <c r="AGL487" s="213" t="s">
        <v>61</v>
      </c>
      <c r="AGM487" s="10">
        <f>AGK487*1.5*AGJ487</f>
        <v>1441.5</v>
      </c>
      <c r="AGN487" s="10"/>
      <c r="AGO487" s="290"/>
      <c r="AGP487" s="213" t="s">
        <v>70</v>
      </c>
      <c r="AGQ487" s="306" t="s">
        <v>419</v>
      </c>
      <c r="AGS487" s="304">
        <f>IF(AGR487="Kopman",1.2,1)</f>
        <v>1</v>
      </c>
      <c r="AGT487" s="214">
        <f>VLOOKUP(AGQ487,$A$563:$F$2330,6,FALSE)</f>
        <v>589</v>
      </c>
      <c r="AGU487" s="213" t="s">
        <v>61</v>
      </c>
      <c r="AGV487" s="10">
        <f>AGT487*1.5*AGS487</f>
        <v>883.5</v>
      </c>
      <c r="AGW487" s="10"/>
      <c r="AGX487" s="290"/>
      <c r="AGY487" s="213" t="s">
        <v>70</v>
      </c>
      <c r="AGZ487" s="308" t="s">
        <v>446</v>
      </c>
      <c r="AHB487" s="304">
        <f>IF(AHA487="Kopman",1.2,1)</f>
        <v>1</v>
      </c>
      <c r="AHC487" s="214">
        <f>VLOOKUP(AGZ487,$A$563:$F$2330,6,FALSE)</f>
        <v>543</v>
      </c>
      <c r="AHD487" s="213" t="s">
        <v>61</v>
      </c>
      <c r="AHE487" s="10">
        <f>AHC487*1.5*AHB487</f>
        <v>814.5</v>
      </c>
      <c r="AHF487" s="10"/>
      <c r="AHG487" s="290"/>
      <c r="AHH487" s="213"/>
      <c r="AHI487" s="303"/>
      <c r="AHK487" s="304"/>
      <c r="AHL487" s="214"/>
      <c r="AHM487" s="213"/>
      <c r="AHN487" s="10"/>
      <c r="AHO487" s="10"/>
      <c r="AHQ487" s="213"/>
      <c r="AHR487" s="278"/>
      <c r="AHT487" s="304"/>
      <c r="AHU487" s="214"/>
      <c r="AHV487" s="213"/>
      <c r="AHW487" s="10"/>
      <c r="AHX487" s="10"/>
      <c r="AHZ487" s="213"/>
      <c r="AIA487" s="278"/>
      <c r="AIC487" s="304"/>
      <c r="AID487" s="214"/>
      <c r="AIE487" s="213"/>
      <c r="AIF487" s="10"/>
      <c r="AIG487" s="10"/>
      <c r="AII487" s="213"/>
      <c r="AIJ487" s="278"/>
      <c r="AIM487" s="214"/>
      <c r="AIN487" s="213"/>
      <c r="AIO487" s="10"/>
    </row>
    <row r="488" spans="1:926" s="14" customFormat="1" ht="15">
      <c r="A488" s="213" t="s">
        <v>71</v>
      </c>
      <c r="B488" s="293" t="s">
        <v>445</v>
      </c>
      <c r="D488" s="214"/>
      <c r="E488" s="214">
        <f>VLOOKUP(B488,$A$563:$F$2330,6,FALSE)</f>
        <v>267</v>
      </c>
      <c r="F488" s="213" t="s">
        <v>63</v>
      </c>
      <c r="G488" s="10">
        <f>E488*1.4</f>
        <v>373.79999999999995</v>
      </c>
      <c r="H488" s="10"/>
      <c r="I488" s="284"/>
      <c r="J488" s="213" t="s">
        <v>71</v>
      </c>
      <c r="K488" s="306" t="s">
        <v>1062</v>
      </c>
      <c r="M488" s="214"/>
      <c r="N488" s="214">
        <f>VLOOKUP(K488,$A$563:$F$2330,6,FALSE)</f>
        <v>997</v>
      </c>
      <c r="O488" s="213" t="s">
        <v>63</v>
      </c>
      <c r="P488" s="10">
        <f>N488*1.4</f>
        <v>1395.8</v>
      </c>
      <c r="Q488" s="10"/>
      <c r="R488" s="284"/>
      <c r="S488" s="213" t="s">
        <v>71</v>
      </c>
      <c r="T488" s="306" t="s">
        <v>1062</v>
      </c>
      <c r="V488" s="214"/>
      <c r="W488" s="214">
        <f>VLOOKUP(T488,$A$563:$F$2330,6,FALSE)</f>
        <v>997</v>
      </c>
      <c r="X488" s="213" t="s">
        <v>63</v>
      </c>
      <c r="Y488" s="10">
        <f>W488*1.4</f>
        <v>1395.8</v>
      </c>
      <c r="Z488" s="10"/>
      <c r="AA488" s="284"/>
      <c r="AB488" s="213" t="s">
        <v>71</v>
      </c>
      <c r="AC488" s="306" t="s">
        <v>446</v>
      </c>
      <c r="AE488" s="214"/>
      <c r="AF488" s="214">
        <f>VLOOKUP(AC488,$A$563:$F$2330,6,FALSE)</f>
        <v>543</v>
      </c>
      <c r="AG488" s="213" t="s">
        <v>63</v>
      </c>
      <c r="AH488" s="10">
        <f>AF488*1.4</f>
        <v>760.19999999999993</v>
      </c>
      <c r="AI488" s="10"/>
      <c r="AJ488" s="284"/>
      <c r="AK488" s="213" t="s">
        <v>71</v>
      </c>
      <c r="AL488" s="293" t="s">
        <v>1062</v>
      </c>
      <c r="AN488" s="214"/>
      <c r="AO488" s="214">
        <f>VLOOKUP(AL488,$A$563:$F$2330,6,FALSE)</f>
        <v>997</v>
      </c>
      <c r="AP488" s="213" t="s">
        <v>63</v>
      </c>
      <c r="AQ488" s="10">
        <f>AO488*1.4</f>
        <v>1395.8</v>
      </c>
      <c r="AR488" s="10"/>
      <c r="AS488" s="284"/>
      <c r="AT488" s="213" t="s">
        <v>71</v>
      </c>
      <c r="AU488" s="306" t="s">
        <v>446</v>
      </c>
      <c r="AW488" s="214"/>
      <c r="AX488" s="214">
        <f>VLOOKUP(AU488,$A$563:$F$2330,6,FALSE)</f>
        <v>543</v>
      </c>
      <c r="AY488" s="213" t="s">
        <v>63</v>
      </c>
      <c r="AZ488" s="10">
        <f>AX488*1.4</f>
        <v>760.19999999999993</v>
      </c>
      <c r="BA488" s="10"/>
      <c r="BB488" s="284"/>
      <c r="BC488" s="213" t="s">
        <v>71</v>
      </c>
      <c r="BD488" s="306" t="s">
        <v>601</v>
      </c>
      <c r="BF488" s="214"/>
      <c r="BG488" s="214">
        <f>VLOOKUP(BD488,$A$563:$F$2330,6,FALSE)</f>
        <v>627</v>
      </c>
      <c r="BH488" s="213" t="s">
        <v>63</v>
      </c>
      <c r="BI488" s="10">
        <f>BG488*1.4</f>
        <v>877.8</v>
      </c>
      <c r="BJ488" s="10"/>
      <c r="BK488" s="284"/>
      <c r="BL488" s="213" t="s">
        <v>71</v>
      </c>
      <c r="BM488" s="306" t="s">
        <v>691</v>
      </c>
      <c r="BO488" s="214"/>
      <c r="BP488" s="214">
        <f>VLOOKUP(BM488,$A$563:$F$2330,6,FALSE)</f>
        <v>770</v>
      </c>
      <c r="BQ488" s="213" t="s">
        <v>63</v>
      </c>
      <c r="BR488" s="10">
        <f>BP488*1.4</f>
        <v>1078</v>
      </c>
      <c r="BS488" s="10"/>
      <c r="BT488" s="284"/>
      <c r="BU488" s="213" t="s">
        <v>71</v>
      </c>
      <c r="BV488" s="306" t="s">
        <v>446</v>
      </c>
      <c r="BX488" s="214"/>
      <c r="BY488" s="214">
        <f>VLOOKUP(BV488,$A$563:$F$2330,6,FALSE)</f>
        <v>543</v>
      </c>
      <c r="BZ488" s="213" t="s">
        <v>63</v>
      </c>
      <c r="CA488" s="10">
        <f>BY488*1.4</f>
        <v>760.19999999999993</v>
      </c>
      <c r="CB488" s="10"/>
      <c r="CC488" s="284"/>
      <c r="CD488" s="213" t="s">
        <v>71</v>
      </c>
      <c r="CE488" s="306" t="s">
        <v>601</v>
      </c>
      <c r="CG488" s="214"/>
      <c r="CH488" s="214">
        <f>VLOOKUP(CE488,$A$563:$F$2330,6,FALSE)</f>
        <v>627</v>
      </c>
      <c r="CI488" s="213" t="s">
        <v>63</v>
      </c>
      <c r="CJ488" s="10">
        <f>CH488*1.4</f>
        <v>877.8</v>
      </c>
      <c r="CK488" s="10"/>
      <c r="CL488" s="284"/>
      <c r="CM488" s="213" t="s">
        <v>71</v>
      </c>
      <c r="CN488" s="306" t="s">
        <v>906</v>
      </c>
      <c r="CP488" s="214"/>
      <c r="CQ488" s="214">
        <f>VLOOKUP(CN488,$A$563:$F$2330,6,FALSE)</f>
        <v>961</v>
      </c>
      <c r="CR488" s="213" t="s">
        <v>63</v>
      </c>
      <c r="CS488" s="10">
        <f>CQ488*1.4</f>
        <v>1345.3999999999999</v>
      </c>
      <c r="CT488" s="10"/>
      <c r="CU488" s="284"/>
      <c r="CV488" s="213" t="s">
        <v>71</v>
      </c>
      <c r="CW488" s="306" t="s">
        <v>1062</v>
      </c>
      <c r="CY488" s="214"/>
      <c r="CZ488" s="214">
        <f>VLOOKUP(CW488,$A$563:$F$2330,6,FALSE)</f>
        <v>997</v>
      </c>
      <c r="DA488" s="213" t="s">
        <v>63</v>
      </c>
      <c r="DB488" s="10">
        <f>CZ488*1.4</f>
        <v>1395.8</v>
      </c>
      <c r="DC488" s="10"/>
      <c r="DD488" s="284"/>
      <c r="DE488" s="213" t="s">
        <v>71</v>
      </c>
      <c r="DF488" s="306" t="s">
        <v>906</v>
      </c>
      <c r="DH488" s="214"/>
      <c r="DI488" s="214">
        <f>VLOOKUP(DF488,$A$563:$F$2330,6,FALSE)</f>
        <v>961</v>
      </c>
      <c r="DJ488" s="213" t="s">
        <v>63</v>
      </c>
      <c r="DK488" s="10">
        <f>DI488*1.4</f>
        <v>1345.3999999999999</v>
      </c>
      <c r="DL488" s="10"/>
      <c r="DM488" s="284"/>
      <c r="DN488" s="213" t="s">
        <v>71</v>
      </c>
      <c r="DO488" s="293" t="s">
        <v>446</v>
      </c>
      <c r="DQ488" s="214"/>
      <c r="DR488" s="214">
        <f>VLOOKUP(DO488,$A$563:$F$2330,6,FALSE)</f>
        <v>543</v>
      </c>
      <c r="DS488" s="213" t="s">
        <v>63</v>
      </c>
      <c r="DT488" s="10">
        <f>DR488*1.4</f>
        <v>760.19999999999993</v>
      </c>
      <c r="DU488" s="10"/>
      <c r="DV488" s="284"/>
      <c r="DW488" s="213" t="s">
        <v>71</v>
      </c>
      <c r="DX488" s="297" t="s">
        <v>186</v>
      </c>
      <c r="DZ488" s="214"/>
      <c r="EA488" s="214" t="e">
        <f>VLOOKUP(DX488,$A$563:$F$2330,6,FALSE)</f>
        <v>#N/A</v>
      </c>
      <c r="EB488" s="213" t="s">
        <v>63</v>
      </c>
      <c r="EC488" s="10" t="e">
        <f>EA488*1.4</f>
        <v>#N/A</v>
      </c>
      <c r="ED488" s="10"/>
      <c r="EE488" s="284"/>
      <c r="EF488" s="213" t="s">
        <v>71</v>
      </c>
      <c r="EG488" s="306" t="s">
        <v>601</v>
      </c>
      <c r="EI488" s="214"/>
      <c r="EJ488" s="214">
        <f>VLOOKUP(EG488,$A$563:$F$2330,6,FALSE)</f>
        <v>627</v>
      </c>
      <c r="EK488" s="213" t="s">
        <v>63</v>
      </c>
      <c r="EL488" s="10">
        <f>EJ488*1.4</f>
        <v>877.8</v>
      </c>
      <c r="EM488" s="10"/>
      <c r="EN488" s="284"/>
      <c r="EO488" s="213" t="s">
        <v>71</v>
      </c>
      <c r="EP488" s="306" t="s">
        <v>446</v>
      </c>
      <c r="ER488" s="214"/>
      <c r="ES488" s="214">
        <f>VLOOKUP(EP488,$A$563:$F$2330,6,FALSE)</f>
        <v>543</v>
      </c>
      <c r="ET488" s="213" t="s">
        <v>63</v>
      </c>
      <c r="EU488" s="10">
        <f>ES488*1.4</f>
        <v>760.19999999999993</v>
      </c>
      <c r="EV488" s="10"/>
      <c r="EW488" s="284"/>
      <c r="EX488" s="213" t="s">
        <v>71</v>
      </c>
      <c r="EY488" s="297" t="s">
        <v>186</v>
      </c>
      <c r="FA488" s="214"/>
      <c r="FB488" s="214" t="e">
        <f>VLOOKUP(EY488,$A$563:$F$2330,6,FALSE)</f>
        <v>#N/A</v>
      </c>
      <c r="FC488" s="213" t="s">
        <v>63</v>
      </c>
      <c r="FD488" s="10" t="e">
        <f>FB488*1.4</f>
        <v>#N/A</v>
      </c>
      <c r="FE488" s="10"/>
      <c r="FF488" s="284"/>
      <c r="FG488" s="213" t="s">
        <v>71</v>
      </c>
      <c r="FH488" s="306" t="s">
        <v>601</v>
      </c>
      <c r="FJ488" s="214"/>
      <c r="FK488" s="214">
        <f>VLOOKUP(FH488,$A$563:$F$2330,6,FALSE)</f>
        <v>627</v>
      </c>
      <c r="FL488" s="213" t="s">
        <v>63</v>
      </c>
      <c r="FM488" s="10">
        <f>FK488*1.4</f>
        <v>877.8</v>
      </c>
      <c r="FN488" s="10"/>
      <c r="FO488" s="284"/>
      <c r="FP488" s="213" t="s">
        <v>71</v>
      </c>
      <c r="FQ488" s="293" t="s">
        <v>446</v>
      </c>
      <c r="FS488" s="214"/>
      <c r="FT488" s="214">
        <f>VLOOKUP(FQ488,$A$563:$F$2330,6,FALSE)</f>
        <v>543</v>
      </c>
      <c r="FU488" s="213" t="s">
        <v>63</v>
      </c>
      <c r="FV488" s="10">
        <f>FT488*1.4</f>
        <v>760.19999999999993</v>
      </c>
      <c r="FW488" s="10"/>
      <c r="FX488" s="284"/>
      <c r="FY488" s="213" t="s">
        <v>71</v>
      </c>
      <c r="FZ488" s="293" t="s">
        <v>445</v>
      </c>
      <c r="GB488" s="214"/>
      <c r="GC488" s="214">
        <f>VLOOKUP(FZ488,$A$563:$F$2330,6,FALSE)</f>
        <v>267</v>
      </c>
      <c r="GD488" s="213" t="s">
        <v>63</v>
      </c>
      <c r="GE488" s="10">
        <f>GC488*1.4</f>
        <v>373.79999999999995</v>
      </c>
      <c r="GF488" s="10"/>
      <c r="GG488" s="284"/>
      <c r="GH488" s="213" t="s">
        <v>71</v>
      </c>
      <c r="GI488" s="306" t="s">
        <v>906</v>
      </c>
      <c r="GK488" s="214"/>
      <c r="GL488" s="214">
        <f>VLOOKUP(GI488,$A$563:$F$2330,6,FALSE)</f>
        <v>961</v>
      </c>
      <c r="GM488" s="213" t="s">
        <v>63</v>
      </c>
      <c r="GN488" s="10">
        <f>GL488*1.4</f>
        <v>1345.3999999999999</v>
      </c>
      <c r="GO488" s="10"/>
      <c r="GP488" s="284"/>
      <c r="GQ488" s="213" t="s">
        <v>71</v>
      </c>
      <c r="GR488" s="306" t="s">
        <v>750</v>
      </c>
      <c r="GT488" s="214"/>
      <c r="GU488" s="214">
        <f>VLOOKUP(GR488,$A$563:$F$2330,6,FALSE)</f>
        <v>189</v>
      </c>
      <c r="GV488" s="213" t="s">
        <v>63</v>
      </c>
      <c r="GW488" s="10">
        <f>GU488*1.4</f>
        <v>264.59999999999997</v>
      </c>
      <c r="GX488" s="10"/>
      <c r="GY488" s="284"/>
      <c r="GZ488" s="213" t="s">
        <v>71</v>
      </c>
      <c r="HA488" s="293" t="s">
        <v>906</v>
      </c>
      <c r="HC488" s="214"/>
      <c r="HD488" s="214">
        <f>VLOOKUP(HA488,$A$563:$F$2330,6,FALSE)</f>
        <v>961</v>
      </c>
      <c r="HE488" s="213" t="s">
        <v>63</v>
      </c>
      <c r="HF488" s="10">
        <f>HD488*1.4</f>
        <v>1345.3999999999999</v>
      </c>
      <c r="HG488" s="10"/>
      <c r="HH488" s="284"/>
      <c r="HI488" s="213" t="s">
        <v>71</v>
      </c>
      <c r="HJ488" s="306" t="s">
        <v>446</v>
      </c>
      <c r="HL488" s="214"/>
      <c r="HM488" s="214">
        <f>VLOOKUP(HJ488,$A$563:$F$2330,6,FALSE)</f>
        <v>543</v>
      </c>
      <c r="HN488" s="213" t="s">
        <v>63</v>
      </c>
      <c r="HO488" s="10">
        <f>HM488*1.4</f>
        <v>760.19999999999993</v>
      </c>
      <c r="HP488" s="10"/>
      <c r="HQ488" s="284"/>
      <c r="HR488" s="213" t="s">
        <v>71</v>
      </c>
      <c r="HS488" s="293" t="s">
        <v>446</v>
      </c>
      <c r="HU488" s="214"/>
      <c r="HV488" s="214">
        <f>VLOOKUP(HS488,$A$563:$F$2330,6,FALSE)</f>
        <v>543</v>
      </c>
      <c r="HW488" s="213" t="s">
        <v>63</v>
      </c>
      <c r="HX488" s="10">
        <f>HV488*1.4</f>
        <v>760.19999999999993</v>
      </c>
      <c r="HY488" s="10"/>
      <c r="HZ488" s="284"/>
      <c r="IA488" s="213" t="s">
        <v>71</v>
      </c>
      <c r="IB488" s="306" t="s">
        <v>445</v>
      </c>
      <c r="ID488" s="214"/>
      <c r="IE488" s="214">
        <f>VLOOKUP(IB488,$A$563:$F$2330,6,FALSE)</f>
        <v>267</v>
      </c>
      <c r="IF488" s="213" t="s">
        <v>63</v>
      </c>
      <c r="IG488" s="10">
        <f>IE488*1.4</f>
        <v>373.79999999999995</v>
      </c>
      <c r="IH488" s="10"/>
      <c r="II488" s="284"/>
      <c r="IJ488" s="213" t="s">
        <v>71</v>
      </c>
      <c r="IK488" s="306" t="s">
        <v>601</v>
      </c>
      <c r="IM488" s="214"/>
      <c r="IN488" s="214">
        <f>VLOOKUP(IK488,$A$563:$F$2330,6,FALSE)</f>
        <v>627</v>
      </c>
      <c r="IO488" s="213" t="s">
        <v>63</v>
      </c>
      <c r="IP488" s="10">
        <f>IN488*1.4</f>
        <v>877.8</v>
      </c>
      <c r="IQ488" s="10"/>
      <c r="IR488" s="284"/>
      <c r="IS488" s="213" t="s">
        <v>71</v>
      </c>
      <c r="IT488" s="306" t="s">
        <v>446</v>
      </c>
      <c r="IV488" s="214"/>
      <c r="IW488" s="214">
        <f>VLOOKUP(IT488,$A$563:$F$2330,6,FALSE)</f>
        <v>543</v>
      </c>
      <c r="IX488" s="213" t="s">
        <v>63</v>
      </c>
      <c r="IY488" s="10">
        <f>IW488*1.4</f>
        <v>760.19999999999993</v>
      </c>
      <c r="IZ488" s="10"/>
      <c r="JA488" s="284"/>
      <c r="JB488" s="213" t="s">
        <v>71</v>
      </c>
      <c r="JC488" s="306" t="s">
        <v>906</v>
      </c>
      <c r="JE488" s="214"/>
      <c r="JF488" s="214">
        <f>VLOOKUP(JC488,$A$563:$F$2330,6,FALSE)</f>
        <v>961</v>
      </c>
      <c r="JG488" s="213" t="s">
        <v>63</v>
      </c>
      <c r="JH488" s="10">
        <f>JF488*1.4</f>
        <v>1345.3999999999999</v>
      </c>
      <c r="JI488" s="10"/>
      <c r="JJ488" s="284"/>
      <c r="JK488" s="213" t="s">
        <v>71</v>
      </c>
      <c r="JL488" s="306" t="s">
        <v>1062</v>
      </c>
      <c r="JN488" s="214"/>
      <c r="JO488" s="214">
        <f>VLOOKUP(JL488,$A$563:$F$2330,6,FALSE)</f>
        <v>997</v>
      </c>
      <c r="JP488" s="213" t="s">
        <v>63</v>
      </c>
      <c r="JQ488" s="10">
        <f>JO488*1.4</f>
        <v>1395.8</v>
      </c>
      <c r="JR488" s="10"/>
      <c r="JS488" s="284"/>
      <c r="JT488" s="213" t="s">
        <v>71</v>
      </c>
      <c r="JU488" s="306" t="s">
        <v>906</v>
      </c>
      <c r="JW488" s="214"/>
      <c r="JX488" s="214">
        <f>VLOOKUP(JU488,$A$563:$F$2330,6,FALSE)</f>
        <v>961</v>
      </c>
      <c r="JY488" s="213" t="s">
        <v>63</v>
      </c>
      <c r="JZ488" s="10">
        <f>JX488*1.4</f>
        <v>1345.3999999999999</v>
      </c>
      <c r="KA488" s="10"/>
      <c r="KB488" s="284"/>
      <c r="KC488" s="213" t="s">
        <v>71</v>
      </c>
      <c r="KD488" s="306" t="s">
        <v>906</v>
      </c>
      <c r="KF488" s="214"/>
      <c r="KG488" s="214">
        <f>VLOOKUP(KD488,$A$563:$F$2330,6,FALSE)</f>
        <v>961</v>
      </c>
      <c r="KH488" s="213" t="s">
        <v>63</v>
      </c>
      <c r="KI488" s="10">
        <f>KG488*1.4</f>
        <v>1345.3999999999999</v>
      </c>
      <c r="KJ488" s="10"/>
      <c r="KK488" s="284"/>
      <c r="KL488" s="213" t="s">
        <v>71</v>
      </c>
      <c r="KM488" s="306" t="s">
        <v>445</v>
      </c>
      <c r="KO488" s="214"/>
      <c r="KP488" s="214">
        <f>VLOOKUP(KM488,$A$563:$F$2330,6,FALSE)</f>
        <v>267</v>
      </c>
      <c r="KQ488" s="213" t="s">
        <v>63</v>
      </c>
      <c r="KR488" s="10">
        <f>KP488*1.4</f>
        <v>373.79999999999995</v>
      </c>
      <c r="KS488" s="10"/>
      <c r="KT488" s="284"/>
      <c r="KU488" s="213" t="s">
        <v>71</v>
      </c>
      <c r="KV488" s="306" t="s">
        <v>446</v>
      </c>
      <c r="KX488" s="214"/>
      <c r="KY488" s="214">
        <f>VLOOKUP(KV488,$A$563:$F$2330,6,FALSE)</f>
        <v>543</v>
      </c>
      <c r="KZ488" s="213" t="s">
        <v>63</v>
      </c>
      <c r="LA488" s="10">
        <f>KY488*1.4</f>
        <v>760.19999999999993</v>
      </c>
      <c r="LB488" s="10"/>
      <c r="LC488" s="284"/>
      <c r="LD488" s="213" t="s">
        <v>71</v>
      </c>
      <c r="LE488" s="306" t="s">
        <v>906</v>
      </c>
      <c r="LG488" s="214"/>
      <c r="LH488" s="214">
        <f>VLOOKUP(LE488,$A$563:$F$2330,6,FALSE)</f>
        <v>961</v>
      </c>
      <c r="LI488" s="213" t="s">
        <v>63</v>
      </c>
      <c r="LJ488" s="10">
        <f>LH488*1.4</f>
        <v>1345.3999999999999</v>
      </c>
      <c r="LK488" s="10"/>
      <c r="LL488" s="284"/>
      <c r="LM488" s="213" t="s">
        <v>71</v>
      </c>
      <c r="LN488" s="306" t="s">
        <v>446</v>
      </c>
      <c r="LP488" s="214"/>
      <c r="LQ488" s="214">
        <f>VLOOKUP(LN488,$A$563:$F$2330,6,FALSE)</f>
        <v>543</v>
      </c>
      <c r="LR488" s="213" t="s">
        <v>63</v>
      </c>
      <c r="LS488" s="10">
        <f>LQ488*1.4</f>
        <v>760.19999999999993</v>
      </c>
      <c r="LT488" s="10"/>
      <c r="LU488" s="284"/>
      <c r="LV488" s="213" t="s">
        <v>71</v>
      </c>
      <c r="LW488" s="306" t="s">
        <v>445</v>
      </c>
      <c r="LY488" s="214"/>
      <c r="LZ488" s="214">
        <f>VLOOKUP(LW488,$A$563:$F$2330,6,FALSE)</f>
        <v>267</v>
      </c>
      <c r="MA488" s="213" t="s">
        <v>63</v>
      </c>
      <c r="MB488" s="10">
        <f>LZ488*1.4</f>
        <v>373.79999999999995</v>
      </c>
      <c r="MC488" s="10"/>
      <c r="MD488" s="284"/>
      <c r="ME488" s="213" t="s">
        <v>71</v>
      </c>
      <c r="MF488" s="308" t="s">
        <v>750</v>
      </c>
      <c r="MH488" s="214"/>
      <c r="MI488" s="214">
        <f>VLOOKUP(MF488,$A$563:$F$2330,6,FALSE)</f>
        <v>189</v>
      </c>
      <c r="MJ488" s="213" t="s">
        <v>63</v>
      </c>
      <c r="MK488" s="10">
        <f>MI488*1.4</f>
        <v>264.59999999999997</v>
      </c>
      <c r="ML488" s="10"/>
      <c r="MM488" s="284"/>
      <c r="MN488" s="213" t="s">
        <v>71</v>
      </c>
      <c r="MO488" s="306" t="s">
        <v>1062</v>
      </c>
      <c r="MQ488" s="214"/>
      <c r="MR488" s="214">
        <f>VLOOKUP(MO488,$A$563:$F$2330,6,FALSE)</f>
        <v>997</v>
      </c>
      <c r="MS488" s="213" t="s">
        <v>63</v>
      </c>
      <c r="MT488" s="10">
        <f>MR488*1.4</f>
        <v>1395.8</v>
      </c>
      <c r="MU488" s="10"/>
      <c r="MV488" s="284"/>
      <c r="MW488" s="213" t="s">
        <v>71</v>
      </c>
      <c r="MX488" s="306" t="s">
        <v>1062</v>
      </c>
      <c r="MZ488" s="214"/>
      <c r="NA488" s="214">
        <f>VLOOKUP(MX488,$A$563:$F$2330,6,FALSE)</f>
        <v>997</v>
      </c>
      <c r="NB488" s="213" t="s">
        <v>63</v>
      </c>
      <c r="NC488" s="10">
        <f>NA488*1.4</f>
        <v>1395.8</v>
      </c>
      <c r="ND488" s="10"/>
      <c r="NE488" s="284"/>
      <c r="NF488" s="213" t="s">
        <v>71</v>
      </c>
      <c r="NG488" s="306" t="s">
        <v>445</v>
      </c>
      <c r="NI488" s="214"/>
      <c r="NJ488" s="214">
        <f>VLOOKUP(NG488,$A$563:$F$2330,6,FALSE)</f>
        <v>267</v>
      </c>
      <c r="NK488" s="213" t="s">
        <v>63</v>
      </c>
      <c r="NL488" s="10">
        <f>NJ488*1.4</f>
        <v>373.79999999999995</v>
      </c>
      <c r="NM488" s="10"/>
      <c r="NN488" s="284"/>
      <c r="NO488" s="213" t="s">
        <v>71</v>
      </c>
      <c r="NP488" s="306" t="s">
        <v>447</v>
      </c>
      <c r="NR488" s="214"/>
      <c r="NS488" s="214">
        <f>VLOOKUP(NP488,$A$563:$F$2330,6,FALSE)</f>
        <v>339</v>
      </c>
      <c r="NT488" s="213" t="s">
        <v>63</v>
      </c>
      <c r="NU488" s="10">
        <f>NS488*1.4</f>
        <v>474.59999999999997</v>
      </c>
      <c r="NV488" s="10"/>
      <c r="NW488" s="284"/>
      <c r="NX488" s="213" t="s">
        <v>71</v>
      </c>
      <c r="NY488" s="293" t="s">
        <v>513</v>
      </c>
      <c r="OB488" s="214">
        <f>VLOOKUP(NY488,$A$563:$F$2330,6,FALSE)</f>
        <v>719</v>
      </c>
      <c r="OC488" s="213" t="s">
        <v>63</v>
      </c>
      <c r="OD488" s="10">
        <f>OB488*1.4</f>
        <v>1006.5999999999999</v>
      </c>
      <c r="OE488" s="10"/>
      <c r="OF488" s="284"/>
      <c r="OG488" s="213" t="s">
        <v>71</v>
      </c>
      <c r="OH488" s="306" t="s">
        <v>447</v>
      </c>
      <c r="OJ488" s="214"/>
      <c r="OK488" s="214">
        <f>VLOOKUP(OH488,$A$563:$F$2330,6,FALSE)</f>
        <v>339</v>
      </c>
      <c r="OL488" s="213" t="s">
        <v>63</v>
      </c>
      <c r="OM488" s="10">
        <f>OK488*1.4</f>
        <v>474.59999999999997</v>
      </c>
      <c r="ON488" s="10"/>
      <c r="OO488" s="284"/>
      <c r="OP488" s="213" t="s">
        <v>71</v>
      </c>
      <c r="OQ488" s="293" t="s">
        <v>601</v>
      </c>
      <c r="OS488" s="214"/>
      <c r="OT488" s="214">
        <f>VLOOKUP(OQ488,$A$563:$F$2330,6,FALSE)</f>
        <v>627</v>
      </c>
      <c r="OU488" s="213" t="s">
        <v>63</v>
      </c>
      <c r="OV488" s="10">
        <f>OT488*1.4</f>
        <v>877.8</v>
      </c>
      <c r="OW488" s="10"/>
      <c r="OX488" s="284"/>
      <c r="OY488" s="213" t="s">
        <v>71</v>
      </c>
      <c r="OZ488" s="306" t="s">
        <v>1062</v>
      </c>
      <c r="PB488" s="214"/>
      <c r="PC488" s="214">
        <f>VLOOKUP(OZ488,$A$563:$F$2330,6,FALSE)</f>
        <v>997</v>
      </c>
      <c r="PD488" s="213" t="s">
        <v>63</v>
      </c>
      <c r="PE488" s="10">
        <f>PC488*1.4</f>
        <v>1395.8</v>
      </c>
      <c r="PF488" s="10"/>
      <c r="PG488" s="284"/>
      <c r="PH488" s="213" t="s">
        <v>71</v>
      </c>
      <c r="PI488" s="306" t="s">
        <v>445</v>
      </c>
      <c r="PK488" s="214"/>
      <c r="PL488" s="214">
        <f>VLOOKUP(PI488,$A$563:$F$2330,6,FALSE)</f>
        <v>267</v>
      </c>
      <c r="PM488" s="213" t="s">
        <v>63</v>
      </c>
      <c r="PN488" s="10">
        <f>PL488*1.4</f>
        <v>373.79999999999995</v>
      </c>
      <c r="PO488" s="10"/>
      <c r="PP488" s="284"/>
      <c r="PQ488" s="213" t="s">
        <v>71</v>
      </c>
      <c r="PR488" s="293" t="s">
        <v>446</v>
      </c>
      <c r="PT488" s="214"/>
      <c r="PU488" s="214">
        <f>VLOOKUP(PR488,$A$563:$F$2330,6,FALSE)</f>
        <v>543</v>
      </c>
      <c r="PV488" s="213" t="s">
        <v>63</v>
      </c>
      <c r="PW488" s="10">
        <f>PU488*1.4</f>
        <v>760.19999999999993</v>
      </c>
      <c r="PX488" s="10"/>
      <c r="PY488" s="284"/>
      <c r="PZ488" s="213" t="s">
        <v>71</v>
      </c>
      <c r="QA488" s="306" t="s">
        <v>1062</v>
      </c>
      <c r="QC488" s="214"/>
      <c r="QD488" s="214">
        <f>VLOOKUP(QA488,$A$563:$F$2330,6,FALSE)</f>
        <v>997</v>
      </c>
      <c r="QE488" s="213" t="s">
        <v>63</v>
      </c>
      <c r="QF488" s="10">
        <f>QD488*1.4</f>
        <v>1395.8</v>
      </c>
      <c r="QG488" s="10"/>
      <c r="QH488" s="284"/>
      <c r="QI488" s="213" t="s">
        <v>71</v>
      </c>
      <c r="QJ488" s="293" t="s">
        <v>512</v>
      </c>
      <c r="QL488" s="214"/>
      <c r="QM488" s="214">
        <f>VLOOKUP(QJ488,$A$563:$F$2330,6,FALSE)</f>
        <v>250</v>
      </c>
      <c r="QN488" s="213" t="s">
        <v>63</v>
      </c>
      <c r="QO488" s="10">
        <f>QM488*1.4</f>
        <v>350</v>
      </c>
      <c r="QP488" s="10"/>
      <c r="QQ488" s="284"/>
      <c r="QR488" s="213" t="s">
        <v>71</v>
      </c>
      <c r="QS488" s="306" t="s">
        <v>473</v>
      </c>
      <c r="QU488" s="214"/>
      <c r="QV488" s="214">
        <f>VLOOKUP(QS488,$A$563:$F$2330,6,FALSE)</f>
        <v>424</v>
      </c>
      <c r="QW488" s="213" t="s">
        <v>63</v>
      </c>
      <c r="QX488" s="10">
        <f>QV488*1.4</f>
        <v>593.59999999999991</v>
      </c>
      <c r="QY488" s="10"/>
      <c r="QZ488" s="284"/>
      <c r="RA488" s="213" t="s">
        <v>71</v>
      </c>
      <c r="RB488" s="293" t="s">
        <v>473</v>
      </c>
      <c r="RD488" s="214"/>
      <c r="RE488" s="214">
        <f>VLOOKUP(RB488,$A$563:$F$2330,6,FALSE)</f>
        <v>424</v>
      </c>
      <c r="RF488" s="213" t="s">
        <v>63</v>
      </c>
      <c r="RG488" s="10">
        <f>RE488*1.4</f>
        <v>593.59999999999991</v>
      </c>
      <c r="RH488" s="10"/>
      <c r="RI488" s="284"/>
      <c r="RJ488" s="213" t="s">
        <v>71</v>
      </c>
      <c r="RK488" s="297" t="s">
        <v>186</v>
      </c>
      <c r="RN488" s="214" t="e">
        <f>VLOOKUP(RK488,$A$563:$F$2330,6,FALSE)</f>
        <v>#N/A</v>
      </c>
      <c r="RO488" s="213" t="s">
        <v>63</v>
      </c>
      <c r="RP488" s="10" t="e">
        <f>RN488*1.4</f>
        <v>#N/A</v>
      </c>
      <c r="RQ488" s="10"/>
      <c r="RR488" s="284"/>
      <c r="RS488" s="213" t="s">
        <v>71</v>
      </c>
      <c r="RT488" s="306" t="s">
        <v>1062</v>
      </c>
      <c r="RV488" s="214"/>
      <c r="RW488" s="214">
        <f>VLOOKUP(RT488,$A$563:$F$2330,6,FALSE)</f>
        <v>997</v>
      </c>
      <c r="RX488" s="213" t="s">
        <v>63</v>
      </c>
      <c r="RY488" s="10">
        <f>RW488*1.4</f>
        <v>1395.8</v>
      </c>
      <c r="RZ488" s="10"/>
      <c r="SA488" s="290"/>
      <c r="SB488" s="213" t="s">
        <v>71</v>
      </c>
      <c r="SC488" s="306" t="s">
        <v>446</v>
      </c>
      <c r="SE488" s="214"/>
      <c r="SF488" s="214">
        <f>VLOOKUP(SC488,$A$563:$F$2330,6,FALSE)</f>
        <v>543</v>
      </c>
      <c r="SG488" s="213" t="s">
        <v>63</v>
      </c>
      <c r="SH488" s="10">
        <f>SF488*1.4</f>
        <v>760.19999999999993</v>
      </c>
      <c r="SI488" s="10"/>
      <c r="SJ488" s="290"/>
      <c r="SK488" s="213" t="s">
        <v>71</v>
      </c>
      <c r="SL488" s="306" t="s">
        <v>446</v>
      </c>
      <c r="SN488" s="214"/>
      <c r="SO488" s="214">
        <f>VLOOKUP(SL488,$A$563:$F$2330,6,FALSE)</f>
        <v>543</v>
      </c>
      <c r="SP488" s="213" t="s">
        <v>63</v>
      </c>
      <c r="SQ488" s="10">
        <f>SO488*1.4</f>
        <v>760.19999999999993</v>
      </c>
      <c r="SR488" s="10"/>
      <c r="SS488" s="290"/>
      <c r="ST488" s="213" t="s">
        <v>71</v>
      </c>
      <c r="SU488" s="306" t="s">
        <v>601</v>
      </c>
      <c r="SW488" s="214"/>
      <c r="SX488" s="214">
        <f>VLOOKUP(SU488,$A$563:$F$2330,6,FALSE)</f>
        <v>627</v>
      </c>
      <c r="SY488" s="213" t="s">
        <v>63</v>
      </c>
      <c r="SZ488" s="10">
        <f>SX488*1.4</f>
        <v>877.8</v>
      </c>
      <c r="TA488" s="10"/>
      <c r="TB488" s="290"/>
      <c r="TC488" s="213" t="s">
        <v>71</v>
      </c>
      <c r="TD488" s="306" t="s">
        <v>750</v>
      </c>
      <c r="TF488" s="214"/>
      <c r="TG488" s="214">
        <f>VLOOKUP(TD488,$A$563:$F$2330,6,FALSE)</f>
        <v>189</v>
      </c>
      <c r="TH488" s="213" t="s">
        <v>63</v>
      </c>
      <c r="TI488" s="10">
        <f>TG488*1.4</f>
        <v>264.59999999999997</v>
      </c>
      <c r="TK488" s="290"/>
      <c r="TL488" s="213" t="s">
        <v>71</v>
      </c>
      <c r="TM488" s="306" t="s">
        <v>906</v>
      </c>
      <c r="TO488" s="214"/>
      <c r="TP488" s="214">
        <f>VLOOKUP(TM488,$A$563:$F$2330,6,FALSE)</f>
        <v>961</v>
      </c>
      <c r="TQ488" s="213" t="s">
        <v>63</v>
      </c>
      <c r="TR488" s="10">
        <f>TP488*1.4</f>
        <v>1345.3999999999999</v>
      </c>
      <c r="TS488" s="10"/>
      <c r="TT488" s="290"/>
      <c r="TU488" s="213" t="s">
        <v>71</v>
      </c>
      <c r="TV488" s="297" t="s">
        <v>186</v>
      </c>
      <c r="TX488" s="214"/>
      <c r="TY488" s="214" t="e">
        <f>VLOOKUP(TV488,$A$563:$F$2330,6,FALSE)</f>
        <v>#N/A</v>
      </c>
      <c r="TZ488" s="213" t="s">
        <v>63</v>
      </c>
      <c r="UA488" s="10" t="e">
        <f>TY488*1.4</f>
        <v>#N/A</v>
      </c>
      <c r="UB488" s="10"/>
      <c r="UC488" s="290"/>
      <c r="UD488" s="213" t="s">
        <v>71</v>
      </c>
      <c r="UE488" s="306" t="s">
        <v>906</v>
      </c>
      <c r="UG488" s="214"/>
      <c r="UH488" s="214">
        <f>VLOOKUP(UE488,$A$563:$F$2330,6,FALSE)</f>
        <v>961</v>
      </c>
      <c r="UI488" s="213" t="s">
        <v>63</v>
      </c>
      <c r="UJ488" s="10">
        <f>UH488*1.4</f>
        <v>1345.3999999999999</v>
      </c>
      <c r="UK488" s="10"/>
      <c r="UL488" s="290"/>
      <c r="UM488" s="213" t="s">
        <v>71</v>
      </c>
      <c r="UN488" s="297" t="s">
        <v>186</v>
      </c>
      <c r="UP488" s="214"/>
      <c r="UQ488" s="214" t="e">
        <f>VLOOKUP(UN488,$A$563:$F$2330,6,FALSE)</f>
        <v>#N/A</v>
      </c>
      <c r="UR488" s="213" t="s">
        <v>63</v>
      </c>
      <c r="US488" s="10" t="e">
        <f>UQ488*1.4</f>
        <v>#N/A</v>
      </c>
      <c r="UT488" s="10"/>
      <c r="UU488" s="290"/>
      <c r="UV488" s="213" t="s">
        <v>71</v>
      </c>
      <c r="UW488" s="306" t="s">
        <v>906</v>
      </c>
      <c r="UY488" s="214"/>
      <c r="UZ488" s="214">
        <f>VLOOKUP(UW488,$A$563:$F$2330,6,FALSE)</f>
        <v>961</v>
      </c>
      <c r="VA488" s="213" t="s">
        <v>63</v>
      </c>
      <c r="VB488" s="10">
        <f>UZ488*1.4</f>
        <v>1345.3999999999999</v>
      </c>
      <c r="VC488" s="10"/>
      <c r="VD488" s="290"/>
      <c r="VE488" s="213" t="s">
        <v>71</v>
      </c>
      <c r="VF488" s="297" t="s">
        <v>186</v>
      </c>
      <c r="VH488" s="214"/>
      <c r="VI488" s="214" t="e">
        <f>VLOOKUP(VF488,$A$563:$F$2330,6,FALSE)</f>
        <v>#N/A</v>
      </c>
      <c r="VJ488" s="213" t="s">
        <v>63</v>
      </c>
      <c r="VK488" s="10" t="e">
        <f>VI488*1.4</f>
        <v>#N/A</v>
      </c>
      <c r="VL488" s="10"/>
      <c r="VM488" s="290"/>
      <c r="VN488" s="213" t="s">
        <v>71</v>
      </c>
      <c r="VO488" s="306" t="s">
        <v>446</v>
      </c>
      <c r="VQ488" s="214"/>
      <c r="VR488" s="214">
        <f>VLOOKUP(VO488,$A$563:$F$2330,6,FALSE)</f>
        <v>543</v>
      </c>
      <c r="VS488" s="213" t="s">
        <v>63</v>
      </c>
      <c r="VT488" s="10">
        <f>VR488*1.4</f>
        <v>760.19999999999993</v>
      </c>
      <c r="VU488" s="10"/>
      <c r="VV488" s="290"/>
      <c r="VW488" s="213" t="s">
        <v>71</v>
      </c>
      <c r="VX488" s="297" t="s">
        <v>186</v>
      </c>
      <c r="WA488" s="214" t="e">
        <f>VLOOKUP(VX488,$A$563:$F$2330,6,FALSE)</f>
        <v>#N/A</v>
      </c>
      <c r="WB488" s="213" t="s">
        <v>63</v>
      </c>
      <c r="WC488" s="10" t="e">
        <f>WA488*1.4</f>
        <v>#N/A</v>
      </c>
      <c r="WE488" s="290"/>
      <c r="WF488" s="213" t="s">
        <v>71</v>
      </c>
      <c r="WG488" s="306" t="s">
        <v>601</v>
      </c>
      <c r="WI488" s="214"/>
      <c r="WJ488" s="214">
        <f>VLOOKUP(WG488,$A$563:$F$2330,6,FALSE)</f>
        <v>627</v>
      </c>
      <c r="WK488" s="213" t="s">
        <v>63</v>
      </c>
      <c r="WL488" s="10">
        <f>WJ488*1.4</f>
        <v>877.8</v>
      </c>
      <c r="WN488" s="290"/>
      <c r="WO488" s="213" t="s">
        <v>71</v>
      </c>
      <c r="WP488" s="306" t="s">
        <v>446</v>
      </c>
      <c r="WQ488" s="214"/>
      <c r="WR488" s="214"/>
      <c r="WS488" s="214">
        <f>VLOOKUP(WP488,$A$563:$F$2330,6,FALSE)</f>
        <v>543</v>
      </c>
      <c r="WT488" s="213" t="s">
        <v>63</v>
      </c>
      <c r="WU488" s="10">
        <f>WS488*1.4</f>
        <v>760.19999999999993</v>
      </c>
      <c r="WV488" s="10"/>
      <c r="WW488" s="290"/>
      <c r="WX488" s="213" t="s">
        <v>71</v>
      </c>
      <c r="WY488" s="306" t="s">
        <v>1062</v>
      </c>
      <c r="XA488" s="214"/>
      <c r="XB488" s="214">
        <f>VLOOKUP(WY488,$A$563:$F$2330,6,FALSE)</f>
        <v>997</v>
      </c>
      <c r="XC488" s="213" t="s">
        <v>63</v>
      </c>
      <c r="XD488" s="10">
        <f>XB488*1.4</f>
        <v>1395.8</v>
      </c>
      <c r="XF488" s="290"/>
      <c r="XG488" s="213" t="s">
        <v>71</v>
      </c>
      <c r="XH488" s="297" t="s">
        <v>186</v>
      </c>
      <c r="XK488" s="214" t="e">
        <f>VLOOKUP(XH488,$A$563:$F$2330,6,FALSE)</f>
        <v>#N/A</v>
      </c>
      <c r="XL488" s="213" t="s">
        <v>63</v>
      </c>
      <c r="XM488" s="10" t="e">
        <f>XK488*1.4</f>
        <v>#N/A</v>
      </c>
      <c r="XO488" s="290"/>
      <c r="XP488" s="213" t="s">
        <v>71</v>
      </c>
      <c r="XQ488" s="306" t="s">
        <v>445</v>
      </c>
      <c r="XS488" s="214"/>
      <c r="XT488" s="214">
        <f>VLOOKUP(XQ488,$A$563:$F$2330,6,FALSE)</f>
        <v>267</v>
      </c>
      <c r="XU488" s="213" t="s">
        <v>63</v>
      </c>
      <c r="XV488" s="10">
        <f>XT488*1.4</f>
        <v>373.79999999999995</v>
      </c>
      <c r="XW488" s="10"/>
      <c r="XX488" s="290"/>
      <c r="XY488" s="213" t="s">
        <v>71</v>
      </c>
      <c r="XZ488" s="306" t="s">
        <v>1062</v>
      </c>
      <c r="YB488" s="214"/>
      <c r="YC488" s="214">
        <f>VLOOKUP(XZ488,$A$563:$F$2330,6,FALSE)</f>
        <v>997</v>
      </c>
      <c r="YD488" s="213" t="s">
        <v>63</v>
      </c>
      <c r="YE488" s="10">
        <f>YC488*1.4</f>
        <v>1395.8</v>
      </c>
      <c r="YG488" s="290"/>
      <c r="YH488" s="213" t="s">
        <v>71</v>
      </c>
      <c r="YI488" s="306" t="s">
        <v>473</v>
      </c>
      <c r="YK488" s="214"/>
      <c r="YL488" s="214">
        <f>VLOOKUP(YI488,$A$563:$F$2330,6,FALSE)</f>
        <v>424</v>
      </c>
      <c r="YM488" s="213" t="s">
        <v>63</v>
      </c>
      <c r="YN488" s="10">
        <f>YL488*1.4</f>
        <v>593.59999999999991</v>
      </c>
      <c r="YO488" s="10"/>
      <c r="YP488" s="290"/>
      <c r="YQ488" s="213" t="s">
        <v>71</v>
      </c>
      <c r="YR488" s="297" t="s">
        <v>186</v>
      </c>
      <c r="YU488" s="214" t="e">
        <f>VLOOKUP(YR488,$A$563:$F$2330,6,FALSE)</f>
        <v>#N/A</v>
      </c>
      <c r="YV488" s="213" t="s">
        <v>63</v>
      </c>
      <c r="YW488" s="10" t="e">
        <f>YU488*1.4</f>
        <v>#N/A</v>
      </c>
      <c r="YY488" s="290"/>
      <c r="YZ488" s="213" t="s">
        <v>71</v>
      </c>
      <c r="ZA488" s="297" t="s">
        <v>186</v>
      </c>
      <c r="ZD488" s="214" t="e">
        <f>VLOOKUP(ZA488,$A$563:$F$2330,6,FALSE)</f>
        <v>#N/A</v>
      </c>
      <c r="ZE488" s="213" t="s">
        <v>63</v>
      </c>
      <c r="ZF488" s="10" t="e">
        <f>ZD488*1.4</f>
        <v>#N/A</v>
      </c>
      <c r="ZH488" s="290"/>
      <c r="ZI488" s="213" t="s">
        <v>71</v>
      </c>
      <c r="ZJ488" s="293" t="s">
        <v>906</v>
      </c>
      <c r="ZM488" s="214">
        <f>VLOOKUP(ZJ488,$A$563:$F$2330,6,FALSE)</f>
        <v>961</v>
      </c>
      <c r="ZN488" s="213" t="s">
        <v>63</v>
      </c>
      <c r="ZO488" s="10">
        <f>ZM488*1.4</f>
        <v>1345.3999999999999</v>
      </c>
      <c r="ZQ488" s="290"/>
      <c r="ZR488" s="213" t="s">
        <v>71</v>
      </c>
      <c r="ZS488" s="297" t="s">
        <v>186</v>
      </c>
      <c r="ZU488" s="214"/>
      <c r="ZV488" s="214" t="e">
        <f>VLOOKUP(ZS488,$A$563:$F$2330,6,FALSE)</f>
        <v>#N/A</v>
      </c>
      <c r="ZW488" s="213" t="s">
        <v>63</v>
      </c>
      <c r="ZX488" s="10" t="e">
        <f>ZV488*1.4</f>
        <v>#N/A</v>
      </c>
      <c r="ZY488" s="10"/>
      <c r="ZZ488" s="290"/>
      <c r="AAA488" s="213" t="s">
        <v>71</v>
      </c>
      <c r="AAB488" s="297" t="s">
        <v>186</v>
      </c>
      <c r="AAD488" s="214"/>
      <c r="AAE488" s="214" t="e">
        <f>VLOOKUP(AAB488,$A$563:$F$2330,6,FALSE)</f>
        <v>#N/A</v>
      </c>
      <c r="AAF488" s="213" t="s">
        <v>63</v>
      </c>
      <c r="AAG488" s="10" t="e">
        <f>AAE488*1.4</f>
        <v>#N/A</v>
      </c>
      <c r="AAH488" s="10"/>
      <c r="AAI488" s="290"/>
      <c r="AAJ488" s="213" t="s">
        <v>71</v>
      </c>
      <c r="AAK488" s="297" t="s">
        <v>186</v>
      </c>
      <c r="AAM488" s="214"/>
      <c r="AAN488" s="214" t="e">
        <f>VLOOKUP(AAK488,$A$563:$F$2330,6,FALSE)</f>
        <v>#N/A</v>
      </c>
      <c r="AAO488" s="213" t="s">
        <v>63</v>
      </c>
      <c r="AAP488" s="10" t="e">
        <f>AAN488*1.4</f>
        <v>#N/A</v>
      </c>
      <c r="AAQ488" s="10"/>
      <c r="AAR488" s="290"/>
      <c r="AAS488" s="213" t="s">
        <v>71</v>
      </c>
      <c r="AAT488" s="297" t="s">
        <v>186</v>
      </c>
      <c r="AAV488" s="214"/>
      <c r="AAW488" s="214" t="e">
        <f>VLOOKUP(AAT488,$A$563:$F$2330,6,FALSE)</f>
        <v>#N/A</v>
      </c>
      <c r="AAX488" s="213" t="s">
        <v>63</v>
      </c>
      <c r="AAY488" s="10" t="e">
        <f>AAW488*1.4</f>
        <v>#N/A</v>
      </c>
      <c r="AAZ488" s="10"/>
      <c r="ABA488" s="290"/>
      <c r="ABB488" s="213" t="s">
        <v>71</v>
      </c>
      <c r="ABC488" s="297" t="s">
        <v>186</v>
      </c>
      <c r="ABE488" s="214"/>
      <c r="ABF488" s="214" t="e">
        <f>VLOOKUP(ABC488,$A$563:$F$2330,6,FALSE)</f>
        <v>#N/A</v>
      </c>
      <c r="ABG488" s="213" t="s">
        <v>63</v>
      </c>
      <c r="ABH488" s="10" t="e">
        <f>ABF488*1.4</f>
        <v>#N/A</v>
      </c>
      <c r="ABI488" s="10"/>
      <c r="ABJ488" s="290"/>
      <c r="ABK488" s="213" t="s">
        <v>71</v>
      </c>
      <c r="ABL488" s="297" t="s">
        <v>186</v>
      </c>
      <c r="ABN488" s="214"/>
      <c r="ABO488" s="214" t="e">
        <f>VLOOKUP(ABL488,$A$563:$F$2330,6,FALSE)</f>
        <v>#N/A</v>
      </c>
      <c r="ABP488" s="213" t="s">
        <v>63</v>
      </c>
      <c r="ABQ488" s="10" t="e">
        <f>ABO488*1.4</f>
        <v>#N/A</v>
      </c>
      <c r="ABR488" s="10"/>
      <c r="ABS488" s="290"/>
      <c r="ABT488" s="213" t="s">
        <v>71</v>
      </c>
      <c r="ABU488" s="297" t="s">
        <v>186</v>
      </c>
      <c r="ABW488" s="214"/>
      <c r="ABX488" s="214" t="e">
        <f>VLOOKUP(ABU488,$A$563:$F$2330,6,FALSE)</f>
        <v>#N/A</v>
      </c>
      <c r="ABY488" s="213" t="s">
        <v>63</v>
      </c>
      <c r="ABZ488" s="10" t="e">
        <f>ABX488*1.4</f>
        <v>#N/A</v>
      </c>
      <c r="ACA488" s="10"/>
      <c r="ACB488" s="290"/>
      <c r="ACC488" s="213" t="s">
        <v>71</v>
      </c>
      <c r="ACD488" s="297" t="s">
        <v>186</v>
      </c>
      <c r="ACF488" s="214"/>
      <c r="ACG488" s="214" t="e">
        <f>VLOOKUP(ACD488,$A$563:$F$2330,6,FALSE)</f>
        <v>#N/A</v>
      </c>
      <c r="ACH488" s="213" t="s">
        <v>63</v>
      </c>
      <c r="ACI488" s="10" t="e">
        <f>ACG488*1.4</f>
        <v>#N/A</v>
      </c>
      <c r="ACJ488" s="10"/>
      <c r="ACK488" s="290"/>
      <c r="ACL488" s="213" t="s">
        <v>71</v>
      </c>
      <c r="ACM488" s="297" t="s">
        <v>186</v>
      </c>
      <c r="ACO488" s="214"/>
      <c r="ACP488" s="214" t="e">
        <f>VLOOKUP(ACM488,$A$563:$F$2330,6,FALSE)</f>
        <v>#N/A</v>
      </c>
      <c r="ACQ488" s="213" t="s">
        <v>63</v>
      </c>
      <c r="ACR488" s="10" t="e">
        <f>ACP488*1.4</f>
        <v>#N/A</v>
      </c>
      <c r="ACS488" s="10"/>
      <c r="ACT488" s="290"/>
      <c r="ACU488" s="213" t="s">
        <v>71</v>
      </c>
      <c r="ACV488" s="293" t="s">
        <v>513</v>
      </c>
      <c r="ACX488" s="214"/>
      <c r="ACY488" s="214">
        <f>VLOOKUP(ACV488,$A$563:$F$2330,6,FALSE)</f>
        <v>719</v>
      </c>
      <c r="ACZ488" s="213" t="s">
        <v>63</v>
      </c>
      <c r="ADA488" s="10">
        <f>ACY488*1.4</f>
        <v>1006.5999999999999</v>
      </c>
      <c r="ADB488" s="10"/>
      <c r="ADC488" s="290"/>
      <c r="ADD488" s="213" t="s">
        <v>71</v>
      </c>
      <c r="ADE488" s="306" t="s">
        <v>445</v>
      </c>
      <c r="ADG488" s="214"/>
      <c r="ADH488" s="214">
        <f>VLOOKUP(ADE488,$A$563:$F$2330,6,FALSE)</f>
        <v>267</v>
      </c>
      <c r="ADI488" s="213" t="s">
        <v>63</v>
      </c>
      <c r="ADJ488" s="10">
        <f>ADH488*1.4</f>
        <v>373.79999999999995</v>
      </c>
      <c r="ADL488" s="290"/>
      <c r="ADM488" s="213" t="s">
        <v>71</v>
      </c>
      <c r="ADN488" s="306" t="s">
        <v>691</v>
      </c>
      <c r="ADP488" s="214"/>
      <c r="ADQ488" s="214">
        <f>VLOOKUP(ADN488,$A$563:$F$2330,6,FALSE)</f>
        <v>770</v>
      </c>
      <c r="ADR488" s="213" t="s">
        <v>63</v>
      </c>
      <c r="ADS488" s="10">
        <f>ADQ488*1.4</f>
        <v>1078</v>
      </c>
      <c r="ADT488" s="10"/>
      <c r="ADU488" s="290"/>
      <c r="ADV488" s="213" t="s">
        <v>71</v>
      </c>
      <c r="ADW488" s="306" t="s">
        <v>750</v>
      </c>
      <c r="ADZ488" s="214">
        <f>VLOOKUP(ADW488,$A$563:$F$2330,6,FALSE)</f>
        <v>189</v>
      </c>
      <c r="AEA488" s="213" t="s">
        <v>63</v>
      </c>
      <c r="AEB488" s="10">
        <f>ADZ488*1.4</f>
        <v>264.59999999999997</v>
      </c>
      <c r="AED488" s="290"/>
      <c r="AEE488" s="213" t="s">
        <v>71</v>
      </c>
      <c r="AEF488" s="306" t="s">
        <v>513</v>
      </c>
      <c r="AEH488" s="214"/>
      <c r="AEI488" s="214">
        <f>VLOOKUP(AEF488,$A$563:$F$2330,6,FALSE)</f>
        <v>719</v>
      </c>
      <c r="AEJ488" s="213" t="s">
        <v>63</v>
      </c>
      <c r="AEK488" s="10">
        <f>AEI488*1.4</f>
        <v>1006.5999999999999</v>
      </c>
      <c r="AEM488" s="290"/>
      <c r="AEN488" s="213" t="s">
        <v>71</v>
      </c>
      <c r="AEO488" s="306" t="s">
        <v>1062</v>
      </c>
      <c r="AEQ488" s="214"/>
      <c r="AER488" s="214">
        <f>VLOOKUP(AEO488,$A$563:$F$2330,6,FALSE)</f>
        <v>997</v>
      </c>
      <c r="AES488" s="213" t="s">
        <v>63</v>
      </c>
      <c r="AET488" s="10">
        <f>AER488*1.4</f>
        <v>1395.8</v>
      </c>
      <c r="AEV488" s="290"/>
      <c r="AEW488" s="213" t="s">
        <v>71</v>
      </c>
      <c r="AEX488" s="306" t="s">
        <v>419</v>
      </c>
      <c r="AEZ488" s="214"/>
      <c r="AFA488" s="214">
        <f>VLOOKUP(AEX488,$A$563:$F$2330,6,FALSE)</f>
        <v>589</v>
      </c>
      <c r="AFB488" s="213" t="s">
        <v>63</v>
      </c>
      <c r="AFC488" s="10">
        <f>AFA488*1.4</f>
        <v>824.59999999999991</v>
      </c>
      <c r="AFD488" s="10"/>
      <c r="AFE488" s="290"/>
      <c r="AFF488" s="213" t="s">
        <v>71</v>
      </c>
      <c r="AFG488" s="306" t="s">
        <v>446</v>
      </c>
      <c r="AFI488" s="214"/>
      <c r="AFJ488" s="214">
        <f>VLOOKUP(AFG488,$A$563:$F$2330,6,FALSE)</f>
        <v>543</v>
      </c>
      <c r="AFK488" s="213" t="s">
        <v>63</v>
      </c>
      <c r="AFL488" s="10">
        <f>AFJ488*1.4</f>
        <v>760.19999999999993</v>
      </c>
      <c r="AFM488" s="10"/>
      <c r="AFN488" s="290"/>
      <c r="AFO488" s="213" t="s">
        <v>71</v>
      </c>
      <c r="AFP488" s="306" t="s">
        <v>691</v>
      </c>
      <c r="AFR488" s="214"/>
      <c r="AFS488" s="214">
        <f>VLOOKUP(AFP488,$A$563:$F$2330,6,FALSE)</f>
        <v>770</v>
      </c>
      <c r="AFT488" s="213" t="s">
        <v>63</v>
      </c>
      <c r="AFU488" s="10">
        <f>AFS488*1.4</f>
        <v>1078</v>
      </c>
      <c r="AFV488" s="10"/>
      <c r="AFW488" s="290"/>
      <c r="AFX488" s="213" t="s">
        <v>71</v>
      </c>
      <c r="AFY488" s="309" t="s">
        <v>906</v>
      </c>
      <c r="AGA488" s="214"/>
      <c r="AGB488" s="214">
        <f>VLOOKUP(AFY488,$A$563:$F$2330,6,FALSE)</f>
        <v>961</v>
      </c>
      <c r="AGC488" s="213" t="s">
        <v>63</v>
      </c>
      <c r="AGD488" s="10">
        <f>AGB488*1.4</f>
        <v>1345.3999999999999</v>
      </c>
      <c r="AGE488" s="10"/>
      <c r="AGF488" s="290"/>
      <c r="AGG488" s="213" t="s">
        <v>71</v>
      </c>
      <c r="AGH488" s="306" t="s">
        <v>750</v>
      </c>
      <c r="AGJ488" s="214"/>
      <c r="AGK488" s="214">
        <f>VLOOKUP(AGH488,$A$563:$F$2330,6,FALSE)</f>
        <v>189</v>
      </c>
      <c r="AGL488" s="213" t="s">
        <v>63</v>
      </c>
      <c r="AGM488" s="10">
        <f>AGK488*1.4</f>
        <v>264.59999999999997</v>
      </c>
      <c r="AGN488" s="10"/>
      <c r="AGO488" s="290"/>
      <c r="AGP488" s="213" t="s">
        <v>71</v>
      </c>
      <c r="AGQ488" s="306" t="s">
        <v>446</v>
      </c>
      <c r="AGS488" s="214"/>
      <c r="AGT488" s="214">
        <f>VLOOKUP(AGQ488,$A$563:$F$2330,6,FALSE)</f>
        <v>543</v>
      </c>
      <c r="AGU488" s="213" t="s">
        <v>63</v>
      </c>
      <c r="AGV488" s="10">
        <f>AGT488*1.4</f>
        <v>760.19999999999993</v>
      </c>
      <c r="AGW488" s="10"/>
      <c r="AGX488" s="290"/>
      <c r="AGY488" s="213" t="s">
        <v>71</v>
      </c>
      <c r="AGZ488" s="308" t="s">
        <v>750</v>
      </c>
      <c r="AHB488" s="214"/>
      <c r="AHC488" s="214">
        <f>VLOOKUP(AGZ488,$A$563:$F$2330,6,FALSE)</f>
        <v>189</v>
      </c>
      <c r="AHD488" s="213" t="s">
        <v>63</v>
      </c>
      <c r="AHE488" s="10">
        <f>AHC488*1.4</f>
        <v>264.59999999999997</v>
      </c>
      <c r="AHF488" s="10"/>
      <c r="AHG488" s="290"/>
      <c r="AHH488" s="213"/>
      <c r="AHI488" s="303"/>
      <c r="AHK488" s="214"/>
      <c r="AHL488" s="214"/>
      <c r="AHM488" s="213"/>
      <c r="AHN488" s="10"/>
      <c r="AHO488" s="10"/>
      <c r="AHQ488" s="213"/>
      <c r="AHR488" s="278"/>
      <c r="AHT488" s="214"/>
      <c r="AHU488" s="214"/>
      <c r="AHV488" s="213"/>
      <c r="AHW488" s="10"/>
      <c r="AHX488" s="10"/>
      <c r="AHZ488" s="213"/>
      <c r="AIA488" s="278"/>
      <c r="AIC488" s="214"/>
      <c r="AID488" s="214"/>
      <c r="AIE488" s="213"/>
      <c r="AIF488" s="10"/>
      <c r="AIG488" s="10"/>
      <c r="AII488" s="213"/>
      <c r="AIJ488" s="278"/>
      <c r="AIM488" s="214"/>
      <c r="AIN488" s="213"/>
      <c r="AIO488" s="10"/>
    </row>
    <row r="489" spans="1:926" s="14" customFormat="1" ht="15">
      <c r="A489" s="213" t="s">
        <v>72</v>
      </c>
      <c r="B489" s="293" t="s">
        <v>446</v>
      </c>
      <c r="D489" s="214"/>
      <c r="E489" s="214">
        <f>VLOOKUP(B489,$A$563:$F$2330,6,FALSE)</f>
        <v>543</v>
      </c>
      <c r="F489" s="213" t="s">
        <v>65</v>
      </c>
      <c r="G489" s="10">
        <f>E489*1.3</f>
        <v>705.9</v>
      </c>
      <c r="H489" s="10"/>
      <c r="I489" s="284"/>
      <c r="J489" s="213" t="s">
        <v>72</v>
      </c>
      <c r="K489" s="306" t="s">
        <v>445</v>
      </c>
      <c r="M489" s="214"/>
      <c r="N489" s="214">
        <f>VLOOKUP(K489,$A$563:$F$2330,6,FALSE)</f>
        <v>267</v>
      </c>
      <c r="O489" s="213" t="s">
        <v>65</v>
      </c>
      <c r="P489" s="10">
        <f>N489*1.3</f>
        <v>347.1</v>
      </c>
      <c r="Q489" s="10"/>
      <c r="R489" s="284"/>
      <c r="S489" s="213" t="s">
        <v>72</v>
      </c>
      <c r="T489" s="306" t="s">
        <v>446</v>
      </c>
      <c r="V489" s="214"/>
      <c r="W489" s="214">
        <f>VLOOKUP(T489,$A$563:$F$2330,6,FALSE)</f>
        <v>543</v>
      </c>
      <c r="X489" s="213" t="s">
        <v>65</v>
      </c>
      <c r="Y489" s="10">
        <f>W489*1.3</f>
        <v>705.9</v>
      </c>
      <c r="Z489" s="10"/>
      <c r="AA489" s="284"/>
      <c r="AB489" s="213" t="s">
        <v>72</v>
      </c>
      <c r="AC489" s="306" t="s">
        <v>419</v>
      </c>
      <c r="AE489" s="214"/>
      <c r="AF489" s="214">
        <f>VLOOKUP(AC489,$A$563:$F$2330,6,FALSE)</f>
        <v>589</v>
      </c>
      <c r="AG489" s="213" t="s">
        <v>65</v>
      </c>
      <c r="AH489" s="10">
        <f>AF489*1.3</f>
        <v>765.7</v>
      </c>
      <c r="AI489" s="10"/>
      <c r="AJ489" s="284"/>
      <c r="AK489" s="213" t="s">
        <v>72</v>
      </c>
      <c r="AL489" s="293" t="s">
        <v>691</v>
      </c>
      <c r="AN489" s="214"/>
      <c r="AO489" s="214">
        <f>VLOOKUP(AL489,$A$563:$F$2330,6,FALSE)</f>
        <v>770</v>
      </c>
      <c r="AP489" s="213" t="s">
        <v>65</v>
      </c>
      <c r="AQ489" s="10">
        <f>AO489*1.3</f>
        <v>1001</v>
      </c>
      <c r="AR489" s="10"/>
      <c r="AS489" s="284"/>
      <c r="AT489" s="213" t="s">
        <v>72</v>
      </c>
      <c r="AU489" s="306" t="s">
        <v>601</v>
      </c>
      <c r="AW489" s="214"/>
      <c r="AX489" s="214">
        <f>VLOOKUP(AU489,$A$563:$F$2330,6,FALSE)</f>
        <v>627</v>
      </c>
      <c r="AY489" s="213" t="s">
        <v>65</v>
      </c>
      <c r="AZ489" s="10">
        <f>AX489*1.3</f>
        <v>815.1</v>
      </c>
      <c r="BA489" s="10"/>
      <c r="BB489" s="284"/>
      <c r="BC489" s="213" t="s">
        <v>72</v>
      </c>
      <c r="BD489" s="306" t="s">
        <v>446</v>
      </c>
      <c r="BF489" s="214"/>
      <c r="BG489" s="214">
        <f>VLOOKUP(BD489,$A$563:$F$2330,6,FALSE)</f>
        <v>543</v>
      </c>
      <c r="BH489" s="213" t="s">
        <v>65</v>
      </c>
      <c r="BI489" s="10">
        <f>BG489*1.3</f>
        <v>705.9</v>
      </c>
      <c r="BJ489" s="10"/>
      <c r="BK489" s="284"/>
      <c r="BL489" s="213" t="s">
        <v>72</v>
      </c>
      <c r="BM489" s="306" t="s">
        <v>446</v>
      </c>
      <c r="BO489" s="214"/>
      <c r="BP489" s="214">
        <f>VLOOKUP(BM489,$A$563:$F$2330,6,FALSE)</f>
        <v>543</v>
      </c>
      <c r="BQ489" s="213" t="s">
        <v>65</v>
      </c>
      <c r="BR489" s="10">
        <f>BP489*1.3</f>
        <v>705.9</v>
      </c>
      <c r="BS489" s="10"/>
      <c r="BT489" s="284"/>
      <c r="BU489" s="213" t="s">
        <v>72</v>
      </c>
      <c r="BV489" s="306" t="s">
        <v>419</v>
      </c>
      <c r="BX489" s="214"/>
      <c r="BY489" s="214">
        <f>VLOOKUP(BV489,$A$563:$F$2330,6,FALSE)</f>
        <v>589</v>
      </c>
      <c r="BZ489" s="213" t="s">
        <v>65</v>
      </c>
      <c r="CA489" s="10">
        <f>BY489*1.3</f>
        <v>765.7</v>
      </c>
      <c r="CB489" s="10"/>
      <c r="CC489" s="284"/>
      <c r="CD489" s="213" t="s">
        <v>72</v>
      </c>
      <c r="CE489" s="306" t="s">
        <v>1062</v>
      </c>
      <c r="CG489" s="214"/>
      <c r="CH489" s="214">
        <f>VLOOKUP(CE489,$A$563:$F$2330,6,FALSE)</f>
        <v>997</v>
      </c>
      <c r="CI489" s="213" t="s">
        <v>65</v>
      </c>
      <c r="CJ489" s="10">
        <f>CH489*1.3</f>
        <v>1296.1000000000001</v>
      </c>
      <c r="CK489" s="10"/>
      <c r="CL489" s="284"/>
      <c r="CM489" s="213" t="s">
        <v>72</v>
      </c>
      <c r="CN489" s="306" t="s">
        <v>512</v>
      </c>
      <c r="CP489" s="214"/>
      <c r="CQ489" s="214">
        <f>VLOOKUP(CN489,$A$563:$F$2330,6,FALSE)</f>
        <v>250</v>
      </c>
      <c r="CR489" s="213" t="s">
        <v>65</v>
      </c>
      <c r="CS489" s="10">
        <f>CQ489*1.3</f>
        <v>325</v>
      </c>
      <c r="CT489" s="10"/>
      <c r="CU489" s="284"/>
      <c r="CV489" s="213" t="s">
        <v>72</v>
      </c>
      <c r="CW489" s="306" t="s">
        <v>446</v>
      </c>
      <c r="CY489" s="214"/>
      <c r="CZ489" s="214">
        <f>VLOOKUP(CW489,$A$563:$F$2330,6,FALSE)</f>
        <v>543</v>
      </c>
      <c r="DA489" s="213" t="s">
        <v>65</v>
      </c>
      <c r="DB489" s="10">
        <f>CZ489*1.3</f>
        <v>705.9</v>
      </c>
      <c r="DC489" s="10"/>
      <c r="DD489" s="284"/>
      <c r="DE489" s="213" t="s">
        <v>72</v>
      </c>
      <c r="DF489" s="306" t="s">
        <v>601</v>
      </c>
      <c r="DH489" s="214"/>
      <c r="DI489" s="214">
        <f>VLOOKUP(DF489,$A$563:$F$2330,6,FALSE)</f>
        <v>627</v>
      </c>
      <c r="DJ489" s="213" t="s">
        <v>65</v>
      </c>
      <c r="DK489" s="10">
        <f>DI489*1.3</f>
        <v>815.1</v>
      </c>
      <c r="DL489" s="10"/>
      <c r="DM489" s="284"/>
      <c r="DN489" s="213" t="s">
        <v>72</v>
      </c>
      <c r="DO489" s="293" t="s">
        <v>445</v>
      </c>
      <c r="DQ489" s="214"/>
      <c r="DR489" s="214">
        <f>VLOOKUP(DO489,$A$563:$F$2330,6,FALSE)</f>
        <v>267</v>
      </c>
      <c r="DS489" s="213" t="s">
        <v>65</v>
      </c>
      <c r="DT489" s="10">
        <f>DR489*1.3</f>
        <v>347.1</v>
      </c>
      <c r="DU489" s="10"/>
      <c r="DV489" s="284"/>
      <c r="DW489" s="213" t="s">
        <v>72</v>
      </c>
      <c r="DX489" s="297" t="s">
        <v>186</v>
      </c>
      <c r="DZ489" s="214"/>
      <c r="EA489" s="214" t="e">
        <f>VLOOKUP(DX489,$A$563:$F$2330,6,FALSE)</f>
        <v>#N/A</v>
      </c>
      <c r="EB489" s="213" t="s">
        <v>65</v>
      </c>
      <c r="EC489" s="10" t="e">
        <f>EA489*1.3</f>
        <v>#N/A</v>
      </c>
      <c r="ED489" s="10"/>
      <c r="EE489" s="284"/>
      <c r="EF489" s="213" t="s">
        <v>72</v>
      </c>
      <c r="EG489" s="306" t="s">
        <v>1062</v>
      </c>
      <c r="EI489" s="214"/>
      <c r="EJ489" s="214">
        <f>VLOOKUP(EG489,$A$563:$F$2330,6,FALSE)</f>
        <v>997</v>
      </c>
      <c r="EK489" s="213" t="s">
        <v>65</v>
      </c>
      <c r="EL489" s="10">
        <f>EJ489*1.3</f>
        <v>1296.1000000000001</v>
      </c>
      <c r="EM489" s="10"/>
      <c r="EN489" s="284"/>
      <c r="EO489" s="213" t="s">
        <v>72</v>
      </c>
      <c r="EP489" s="306" t="s">
        <v>601</v>
      </c>
      <c r="ER489" s="214"/>
      <c r="ES489" s="214">
        <f>VLOOKUP(EP489,$A$563:$F$2330,6,FALSE)</f>
        <v>627</v>
      </c>
      <c r="ET489" s="213" t="s">
        <v>65</v>
      </c>
      <c r="EU489" s="10">
        <f>ES489*1.3</f>
        <v>815.1</v>
      </c>
      <c r="EV489" s="10"/>
      <c r="EW489" s="284"/>
      <c r="EX489" s="213" t="s">
        <v>72</v>
      </c>
      <c r="EY489" s="297" t="s">
        <v>186</v>
      </c>
      <c r="FA489" s="214"/>
      <c r="FB489" s="214" t="e">
        <f>VLOOKUP(EY489,$A$563:$F$2330,6,FALSE)</f>
        <v>#N/A</v>
      </c>
      <c r="FC489" s="213" t="s">
        <v>65</v>
      </c>
      <c r="FD489" s="10" t="e">
        <f>FB489*1.3</f>
        <v>#N/A</v>
      </c>
      <c r="FE489" s="10"/>
      <c r="FF489" s="284"/>
      <c r="FG489" s="213" t="s">
        <v>72</v>
      </c>
      <c r="FH489" s="306" t="s">
        <v>513</v>
      </c>
      <c r="FJ489" s="214"/>
      <c r="FK489" s="214">
        <f>VLOOKUP(FH489,$A$563:$F$2330,6,FALSE)</f>
        <v>719</v>
      </c>
      <c r="FL489" s="213" t="s">
        <v>65</v>
      </c>
      <c r="FM489" s="10">
        <f>FK489*1.3</f>
        <v>934.7</v>
      </c>
      <c r="FN489" s="10"/>
      <c r="FO489" s="284"/>
      <c r="FP489" s="213" t="s">
        <v>72</v>
      </c>
      <c r="FQ489" s="293" t="s">
        <v>1062</v>
      </c>
      <c r="FS489" s="214"/>
      <c r="FT489" s="214">
        <f>VLOOKUP(FQ489,$A$563:$F$2330,6,FALSE)</f>
        <v>997</v>
      </c>
      <c r="FU489" s="213" t="s">
        <v>65</v>
      </c>
      <c r="FV489" s="10">
        <f>FT489*1.3</f>
        <v>1296.1000000000001</v>
      </c>
      <c r="FW489" s="10"/>
      <c r="FX489" s="284"/>
      <c r="FY489" s="213" t="s">
        <v>72</v>
      </c>
      <c r="FZ489" s="293" t="s">
        <v>1062</v>
      </c>
      <c r="GB489" s="214"/>
      <c r="GC489" s="214">
        <f>VLOOKUP(FZ489,$A$563:$F$2330,6,FALSE)</f>
        <v>997</v>
      </c>
      <c r="GD489" s="213" t="s">
        <v>65</v>
      </c>
      <c r="GE489" s="10">
        <f>GC489*1.3</f>
        <v>1296.1000000000001</v>
      </c>
      <c r="GF489" s="10"/>
      <c r="GG489" s="284"/>
      <c r="GH489" s="213" t="s">
        <v>72</v>
      </c>
      <c r="GI489" s="306" t="s">
        <v>513</v>
      </c>
      <c r="GK489" s="214"/>
      <c r="GL489" s="214">
        <f>VLOOKUP(GI489,$A$563:$F$2330,6,FALSE)</f>
        <v>719</v>
      </c>
      <c r="GM489" s="213" t="s">
        <v>65</v>
      </c>
      <c r="GN489" s="10">
        <f>GL489*1.3</f>
        <v>934.7</v>
      </c>
      <c r="GO489" s="10"/>
      <c r="GP489" s="284"/>
      <c r="GQ489" s="213" t="s">
        <v>72</v>
      </c>
      <c r="GR489" s="306" t="s">
        <v>446</v>
      </c>
      <c r="GT489" s="214"/>
      <c r="GU489" s="214">
        <f>VLOOKUP(GR489,$A$563:$F$2330,6,FALSE)</f>
        <v>543</v>
      </c>
      <c r="GV489" s="213" t="s">
        <v>65</v>
      </c>
      <c r="GW489" s="10">
        <f>GU489*1.3</f>
        <v>705.9</v>
      </c>
      <c r="GX489" s="10"/>
      <c r="GY489" s="284"/>
      <c r="GZ489" s="213" t="s">
        <v>72</v>
      </c>
      <c r="HA489" s="293" t="s">
        <v>447</v>
      </c>
      <c r="HC489" s="214"/>
      <c r="HD489" s="214">
        <f>VLOOKUP(HA489,$A$563:$F$2330,6,FALSE)</f>
        <v>339</v>
      </c>
      <c r="HE489" s="213" t="s">
        <v>65</v>
      </c>
      <c r="HF489" s="10">
        <f>HD489*1.3</f>
        <v>440.7</v>
      </c>
      <c r="HG489" s="10"/>
      <c r="HH489" s="284"/>
      <c r="HI489" s="213" t="s">
        <v>72</v>
      </c>
      <c r="HJ489" s="306" t="s">
        <v>691</v>
      </c>
      <c r="HL489" s="214"/>
      <c r="HM489" s="214">
        <f>VLOOKUP(HJ489,$A$563:$F$2330,6,FALSE)</f>
        <v>770</v>
      </c>
      <c r="HN489" s="213" t="s">
        <v>65</v>
      </c>
      <c r="HO489" s="10">
        <f>HM489*1.3</f>
        <v>1001</v>
      </c>
      <c r="HP489" s="10"/>
      <c r="HQ489" s="284"/>
      <c r="HR489" s="213" t="s">
        <v>72</v>
      </c>
      <c r="HS489" s="293" t="s">
        <v>513</v>
      </c>
      <c r="HU489" s="214"/>
      <c r="HV489" s="214">
        <f>VLOOKUP(HS489,$A$563:$F$2330,6,FALSE)</f>
        <v>719</v>
      </c>
      <c r="HW489" s="213" t="s">
        <v>65</v>
      </c>
      <c r="HX489" s="10">
        <f>HV489*1.3</f>
        <v>934.7</v>
      </c>
      <c r="HY489" s="10"/>
      <c r="HZ489" s="284"/>
      <c r="IA489" s="213" t="s">
        <v>72</v>
      </c>
      <c r="IB489" s="306" t="s">
        <v>430</v>
      </c>
      <c r="ID489" s="214"/>
      <c r="IE489" s="214">
        <f>VLOOKUP(IB489,$A$563:$F$2330,6,FALSE)</f>
        <v>471</v>
      </c>
      <c r="IF489" s="213" t="s">
        <v>65</v>
      </c>
      <c r="IG489" s="10">
        <f>IE489*1.3</f>
        <v>612.30000000000007</v>
      </c>
      <c r="IH489" s="10"/>
      <c r="II489" s="284"/>
      <c r="IJ489" s="213" t="s">
        <v>72</v>
      </c>
      <c r="IK489" s="306" t="s">
        <v>1062</v>
      </c>
      <c r="IM489" s="214"/>
      <c r="IN489" s="214">
        <f>VLOOKUP(IK489,$A$563:$F$2330,6,FALSE)</f>
        <v>997</v>
      </c>
      <c r="IO489" s="213" t="s">
        <v>65</v>
      </c>
      <c r="IP489" s="10">
        <f>IN489*1.3</f>
        <v>1296.1000000000001</v>
      </c>
      <c r="IQ489" s="10"/>
      <c r="IR489" s="284"/>
      <c r="IS489" s="213" t="s">
        <v>72</v>
      </c>
      <c r="IT489" s="306" t="s">
        <v>445</v>
      </c>
      <c r="IV489" s="214"/>
      <c r="IW489" s="214">
        <f>VLOOKUP(IT489,$A$563:$F$2330,6,FALSE)</f>
        <v>267</v>
      </c>
      <c r="IX489" s="213" t="s">
        <v>65</v>
      </c>
      <c r="IY489" s="10">
        <f>IW489*1.3</f>
        <v>347.1</v>
      </c>
      <c r="IZ489" s="10"/>
      <c r="JA489" s="284"/>
      <c r="JB489" s="213" t="s">
        <v>72</v>
      </c>
      <c r="JC489" s="306" t="s">
        <v>445</v>
      </c>
      <c r="JE489" s="214"/>
      <c r="JF489" s="214">
        <f>VLOOKUP(JC489,$A$563:$F$2330,6,FALSE)</f>
        <v>267</v>
      </c>
      <c r="JG489" s="213" t="s">
        <v>65</v>
      </c>
      <c r="JH489" s="10">
        <f>JF489*1.3</f>
        <v>347.1</v>
      </c>
      <c r="JI489" s="10"/>
      <c r="JJ489" s="284"/>
      <c r="JK489" s="213" t="s">
        <v>72</v>
      </c>
      <c r="JL489" s="306" t="s">
        <v>906</v>
      </c>
      <c r="JN489" s="214"/>
      <c r="JO489" s="214">
        <f>VLOOKUP(JL489,$A$563:$F$2330,6,FALSE)</f>
        <v>961</v>
      </c>
      <c r="JP489" s="213" t="s">
        <v>65</v>
      </c>
      <c r="JQ489" s="10">
        <f>JO489*1.3</f>
        <v>1249.3</v>
      </c>
      <c r="JR489" s="10"/>
      <c r="JS489" s="284"/>
      <c r="JT489" s="213" t="s">
        <v>72</v>
      </c>
      <c r="JU489" s="306" t="s">
        <v>446</v>
      </c>
      <c r="JW489" s="214"/>
      <c r="JX489" s="214">
        <f>VLOOKUP(JU489,$A$563:$F$2330,6,FALSE)</f>
        <v>543</v>
      </c>
      <c r="JY489" s="213" t="s">
        <v>65</v>
      </c>
      <c r="JZ489" s="10">
        <f>JX489*1.3</f>
        <v>705.9</v>
      </c>
      <c r="KA489" s="10"/>
      <c r="KB489" s="284"/>
      <c r="KC489" s="213" t="s">
        <v>72</v>
      </c>
      <c r="KD489" s="306" t="s">
        <v>430</v>
      </c>
      <c r="KF489" s="214"/>
      <c r="KG489" s="214">
        <f>VLOOKUP(KD489,$A$563:$F$2330,6,FALSE)</f>
        <v>471</v>
      </c>
      <c r="KH489" s="213" t="s">
        <v>65</v>
      </c>
      <c r="KI489" s="10">
        <f>KG489*1.3</f>
        <v>612.30000000000007</v>
      </c>
      <c r="KJ489" s="10"/>
      <c r="KK489" s="284"/>
      <c r="KL489" s="213" t="s">
        <v>72</v>
      </c>
      <c r="KM489" s="306" t="s">
        <v>601</v>
      </c>
      <c r="KO489" s="214"/>
      <c r="KP489" s="214">
        <f>VLOOKUP(KM489,$A$563:$F$2330,6,FALSE)</f>
        <v>627</v>
      </c>
      <c r="KQ489" s="213" t="s">
        <v>65</v>
      </c>
      <c r="KR489" s="10">
        <f>KP489*1.3</f>
        <v>815.1</v>
      </c>
      <c r="KS489" s="10"/>
      <c r="KT489" s="284"/>
      <c r="KU489" s="213" t="s">
        <v>72</v>
      </c>
      <c r="KV489" s="306" t="s">
        <v>419</v>
      </c>
      <c r="KX489" s="214"/>
      <c r="KY489" s="214">
        <f>VLOOKUP(KV489,$A$563:$F$2330,6,FALSE)</f>
        <v>589</v>
      </c>
      <c r="KZ489" s="213" t="s">
        <v>65</v>
      </c>
      <c r="LA489" s="10">
        <f>KY489*1.3</f>
        <v>765.7</v>
      </c>
      <c r="LB489" s="10"/>
      <c r="LC489" s="284"/>
      <c r="LD489" s="213" t="s">
        <v>72</v>
      </c>
      <c r="LE489" s="306" t="s">
        <v>750</v>
      </c>
      <c r="LG489" s="214"/>
      <c r="LH489" s="214">
        <f>VLOOKUP(LE489,$A$563:$F$2330,6,FALSE)</f>
        <v>189</v>
      </c>
      <c r="LI489" s="213" t="s">
        <v>65</v>
      </c>
      <c r="LJ489" s="10">
        <f>LH489*1.3</f>
        <v>245.70000000000002</v>
      </c>
      <c r="LK489" s="10"/>
      <c r="LL489" s="284"/>
      <c r="LM489" s="213" t="s">
        <v>72</v>
      </c>
      <c r="LN489" s="306" t="s">
        <v>601</v>
      </c>
      <c r="LP489" s="214"/>
      <c r="LQ489" s="214">
        <f>VLOOKUP(LN489,$A$563:$F$2330,6,FALSE)</f>
        <v>627</v>
      </c>
      <c r="LR489" s="213" t="s">
        <v>65</v>
      </c>
      <c r="LS489" s="10">
        <f>LQ489*1.3</f>
        <v>815.1</v>
      </c>
      <c r="LT489" s="10"/>
      <c r="LU489" s="284"/>
      <c r="LV489" s="213" t="s">
        <v>72</v>
      </c>
      <c r="LW489" s="306" t="s">
        <v>601</v>
      </c>
      <c r="LY489" s="214"/>
      <c r="LZ489" s="214">
        <f>VLOOKUP(LW489,$A$563:$F$2330,6,FALSE)</f>
        <v>627</v>
      </c>
      <c r="MA489" s="213" t="s">
        <v>65</v>
      </c>
      <c r="MB489" s="10">
        <f>LZ489*1.3</f>
        <v>815.1</v>
      </c>
      <c r="MC489" s="10"/>
      <c r="MD489" s="284"/>
      <c r="ME489" s="213" t="s">
        <v>72</v>
      </c>
      <c r="MF489" s="308" t="s">
        <v>437</v>
      </c>
      <c r="MH489" s="214"/>
      <c r="MI489" s="214">
        <f>VLOOKUP(MF489,$A$563:$F$2330,6,FALSE)</f>
        <v>260</v>
      </c>
      <c r="MJ489" s="213" t="s">
        <v>65</v>
      </c>
      <c r="MK489" s="10">
        <f>MI489*1.3</f>
        <v>338</v>
      </c>
      <c r="ML489" s="10"/>
      <c r="MM489" s="284"/>
      <c r="MN489" s="213" t="s">
        <v>72</v>
      </c>
      <c r="MO489" s="306" t="s">
        <v>447</v>
      </c>
      <c r="MQ489" s="214"/>
      <c r="MR489" s="214">
        <f>VLOOKUP(MO489,$A$563:$F$2330,6,FALSE)</f>
        <v>339</v>
      </c>
      <c r="MS489" s="213" t="s">
        <v>65</v>
      </c>
      <c r="MT489" s="10">
        <f>MR489*1.3</f>
        <v>440.7</v>
      </c>
      <c r="MU489" s="10"/>
      <c r="MV489" s="284"/>
      <c r="MW489" s="213" t="s">
        <v>72</v>
      </c>
      <c r="MX489" s="306" t="s">
        <v>446</v>
      </c>
      <c r="MZ489" s="214"/>
      <c r="NA489" s="214">
        <f>VLOOKUP(MX489,$A$563:$F$2330,6,FALSE)</f>
        <v>543</v>
      </c>
      <c r="NB489" s="213" t="s">
        <v>65</v>
      </c>
      <c r="NC489" s="10">
        <f>NA489*1.3</f>
        <v>705.9</v>
      </c>
      <c r="ND489" s="10"/>
      <c r="NE489" s="284"/>
      <c r="NF489" s="213" t="s">
        <v>72</v>
      </c>
      <c r="NG489" s="306" t="s">
        <v>906</v>
      </c>
      <c r="NI489" s="214"/>
      <c r="NJ489" s="214">
        <f>VLOOKUP(NG489,$A$563:$F$2330,6,FALSE)</f>
        <v>961</v>
      </c>
      <c r="NK489" s="213" t="s">
        <v>65</v>
      </c>
      <c r="NL489" s="10">
        <f>NJ489*1.3</f>
        <v>1249.3</v>
      </c>
      <c r="NM489" s="10"/>
      <c r="NN489" s="284"/>
      <c r="NO489" s="213" t="s">
        <v>72</v>
      </c>
      <c r="NP489" s="306" t="s">
        <v>468</v>
      </c>
      <c r="NR489" s="214"/>
      <c r="NS489" s="214">
        <f>VLOOKUP(NP489,$A$563:$F$2330,6,FALSE)</f>
        <v>215</v>
      </c>
      <c r="NT489" s="213" t="s">
        <v>65</v>
      </c>
      <c r="NU489" s="10">
        <f>NS489*1.3</f>
        <v>279.5</v>
      </c>
      <c r="NV489" s="10"/>
      <c r="NW489" s="284"/>
      <c r="NX489" s="213" t="s">
        <v>72</v>
      </c>
      <c r="NY489" s="293" t="s">
        <v>447</v>
      </c>
      <c r="OB489" s="214">
        <f>VLOOKUP(NY489,$A$563:$F$2330,6,FALSE)</f>
        <v>339</v>
      </c>
      <c r="OC489" s="213" t="s">
        <v>65</v>
      </c>
      <c r="OD489" s="10">
        <f>OB489*1.3</f>
        <v>440.7</v>
      </c>
      <c r="OE489" s="10"/>
      <c r="OF489" s="284"/>
      <c r="OG489" s="213" t="s">
        <v>72</v>
      </c>
      <c r="OH489" s="306" t="s">
        <v>468</v>
      </c>
      <c r="OJ489" s="214"/>
      <c r="OK489" s="214">
        <f>VLOOKUP(OH489,$A$563:$F$2330,6,FALSE)</f>
        <v>215</v>
      </c>
      <c r="OL489" s="213" t="s">
        <v>65</v>
      </c>
      <c r="OM489" s="10">
        <f>OK489*1.3</f>
        <v>279.5</v>
      </c>
      <c r="ON489" s="10"/>
      <c r="OO489" s="284"/>
      <c r="OP489" s="213" t="s">
        <v>72</v>
      </c>
      <c r="OQ489" s="293" t="s">
        <v>437</v>
      </c>
      <c r="OS489" s="214"/>
      <c r="OT489" s="214">
        <f>VLOOKUP(OQ489,$A$563:$F$2330,6,FALSE)</f>
        <v>260</v>
      </c>
      <c r="OU489" s="213" t="s">
        <v>65</v>
      </c>
      <c r="OV489" s="10">
        <f>OT489*1.3</f>
        <v>338</v>
      </c>
      <c r="OW489" s="10"/>
      <c r="OX489" s="284"/>
      <c r="OY489" s="213" t="s">
        <v>72</v>
      </c>
      <c r="OZ489" s="306" t="s">
        <v>446</v>
      </c>
      <c r="PB489" s="214"/>
      <c r="PC489" s="214">
        <f>VLOOKUP(OZ489,$A$563:$F$2330,6,FALSE)</f>
        <v>543</v>
      </c>
      <c r="PD489" s="213" t="s">
        <v>65</v>
      </c>
      <c r="PE489" s="10">
        <f>PC489*1.3</f>
        <v>705.9</v>
      </c>
      <c r="PF489" s="10"/>
      <c r="PG489" s="284"/>
      <c r="PH489" s="213" t="s">
        <v>72</v>
      </c>
      <c r="PI489" s="306" t="s">
        <v>446</v>
      </c>
      <c r="PK489" s="214"/>
      <c r="PL489" s="214">
        <f>VLOOKUP(PI489,$A$563:$F$2330,6,FALSE)</f>
        <v>543</v>
      </c>
      <c r="PM489" s="213" t="s">
        <v>65</v>
      </c>
      <c r="PN489" s="10">
        <f>PL489*1.3</f>
        <v>705.9</v>
      </c>
      <c r="PO489" s="10"/>
      <c r="PP489" s="284"/>
      <c r="PQ489" s="213" t="s">
        <v>72</v>
      </c>
      <c r="PR489" s="293" t="s">
        <v>1062</v>
      </c>
      <c r="PT489" s="214"/>
      <c r="PU489" s="214">
        <f>VLOOKUP(PR489,$A$563:$F$2330,6,FALSE)</f>
        <v>997</v>
      </c>
      <c r="PV489" s="213" t="s">
        <v>65</v>
      </c>
      <c r="PW489" s="10">
        <f>PU489*1.3</f>
        <v>1296.1000000000001</v>
      </c>
      <c r="PX489" s="10"/>
      <c r="PY489" s="284"/>
      <c r="PZ489" s="213" t="s">
        <v>72</v>
      </c>
      <c r="QA489" s="306" t="s">
        <v>601</v>
      </c>
      <c r="QC489" s="214"/>
      <c r="QD489" s="214">
        <f>VLOOKUP(QA489,$A$563:$F$2330,6,FALSE)</f>
        <v>627</v>
      </c>
      <c r="QE489" s="213" t="s">
        <v>65</v>
      </c>
      <c r="QF489" s="10">
        <f>QD489*1.3</f>
        <v>815.1</v>
      </c>
      <c r="QG489" s="10"/>
      <c r="QH489" s="284"/>
      <c r="QI489" s="213" t="s">
        <v>72</v>
      </c>
      <c r="QJ489" s="293" t="s">
        <v>473</v>
      </c>
      <c r="QL489" s="214"/>
      <c r="QM489" s="214">
        <f>VLOOKUP(QJ489,$A$563:$F$2330,6,FALSE)</f>
        <v>424</v>
      </c>
      <c r="QN489" s="213" t="s">
        <v>65</v>
      </c>
      <c r="QO489" s="10">
        <f>QM489*1.3</f>
        <v>551.20000000000005</v>
      </c>
      <c r="QP489" s="10"/>
      <c r="QQ489" s="284"/>
      <c r="QR489" s="213" t="s">
        <v>72</v>
      </c>
      <c r="QS489" s="306" t="s">
        <v>445</v>
      </c>
      <c r="QU489" s="214"/>
      <c r="QV489" s="214">
        <f>VLOOKUP(QS489,$A$563:$F$2330,6,FALSE)</f>
        <v>267</v>
      </c>
      <c r="QW489" s="213" t="s">
        <v>65</v>
      </c>
      <c r="QX489" s="10">
        <f>QV489*1.3</f>
        <v>347.1</v>
      </c>
      <c r="QY489" s="10"/>
      <c r="QZ489" s="284"/>
      <c r="RA489" s="213" t="s">
        <v>72</v>
      </c>
      <c r="RB489" s="293" t="s">
        <v>750</v>
      </c>
      <c r="RD489" s="214"/>
      <c r="RE489" s="214">
        <f>VLOOKUP(RB489,$A$563:$F$2330,6,FALSE)</f>
        <v>189</v>
      </c>
      <c r="RF489" s="213" t="s">
        <v>65</v>
      </c>
      <c r="RG489" s="10">
        <f>RE489*1.3</f>
        <v>245.70000000000002</v>
      </c>
      <c r="RH489" s="10"/>
      <c r="RI489" s="284"/>
      <c r="RJ489" s="213" t="s">
        <v>72</v>
      </c>
      <c r="RK489" s="297" t="s">
        <v>186</v>
      </c>
      <c r="RN489" s="214" t="e">
        <f>VLOOKUP(RK489,$A$563:$F$2330,6,FALSE)</f>
        <v>#N/A</v>
      </c>
      <c r="RO489" s="213" t="s">
        <v>65</v>
      </c>
      <c r="RP489" s="10" t="e">
        <f>RN489*1.3</f>
        <v>#N/A</v>
      </c>
      <c r="RQ489" s="10"/>
      <c r="RR489" s="284"/>
      <c r="RS489" s="213" t="s">
        <v>72</v>
      </c>
      <c r="RT489" s="306" t="s">
        <v>446</v>
      </c>
      <c r="RV489" s="214"/>
      <c r="RW489" s="214">
        <f>VLOOKUP(RT489,$A$563:$F$2330,6,FALSE)</f>
        <v>543</v>
      </c>
      <c r="RX489" s="213" t="s">
        <v>65</v>
      </c>
      <c r="RY489" s="10">
        <f>RW489*1.3</f>
        <v>705.9</v>
      </c>
      <c r="RZ489" s="10"/>
      <c r="SA489" s="290"/>
      <c r="SB489" s="213" t="s">
        <v>72</v>
      </c>
      <c r="SC489" s="306" t="s">
        <v>1062</v>
      </c>
      <c r="SE489" s="214"/>
      <c r="SF489" s="214">
        <f>VLOOKUP(SC489,$A$563:$F$2330,6,FALSE)</f>
        <v>997</v>
      </c>
      <c r="SG489" s="213" t="s">
        <v>65</v>
      </c>
      <c r="SH489" s="10">
        <f>SF489*1.3</f>
        <v>1296.1000000000001</v>
      </c>
      <c r="SI489" s="10"/>
      <c r="SJ489" s="290"/>
      <c r="SK489" s="213" t="s">
        <v>72</v>
      </c>
      <c r="SL489" s="306" t="s">
        <v>906</v>
      </c>
      <c r="SN489" s="214"/>
      <c r="SO489" s="214">
        <f>VLOOKUP(SL489,$A$563:$F$2330,6,FALSE)</f>
        <v>961</v>
      </c>
      <c r="SP489" s="213" t="s">
        <v>65</v>
      </c>
      <c r="SQ489" s="10">
        <f>SO489*1.3</f>
        <v>1249.3</v>
      </c>
      <c r="SR489" s="10"/>
      <c r="SS489" s="290"/>
      <c r="ST489" s="213" t="s">
        <v>72</v>
      </c>
      <c r="SU489" s="306" t="s">
        <v>446</v>
      </c>
      <c r="SW489" s="214"/>
      <c r="SX489" s="214">
        <f>VLOOKUP(SU489,$A$563:$F$2330,6,FALSE)</f>
        <v>543</v>
      </c>
      <c r="SY489" s="213" t="s">
        <v>65</v>
      </c>
      <c r="SZ489" s="10">
        <f>SX489*1.3</f>
        <v>705.9</v>
      </c>
      <c r="TA489" s="10"/>
      <c r="TB489" s="290"/>
      <c r="TC489" s="213" t="s">
        <v>72</v>
      </c>
      <c r="TD489" s="306" t="s">
        <v>1062</v>
      </c>
      <c r="TF489" s="214"/>
      <c r="TG489" s="214">
        <f>VLOOKUP(TD489,$A$563:$F$2330,6,FALSE)</f>
        <v>997</v>
      </c>
      <c r="TH489" s="213" t="s">
        <v>65</v>
      </c>
      <c r="TI489" s="10">
        <f>TG489*1.3</f>
        <v>1296.1000000000001</v>
      </c>
      <c r="TK489" s="290"/>
      <c r="TL489" s="213" t="s">
        <v>72</v>
      </c>
      <c r="TM489" s="306" t="s">
        <v>447</v>
      </c>
      <c r="TO489" s="214"/>
      <c r="TP489" s="214">
        <f>VLOOKUP(TM489,$A$563:$F$2330,6,FALSE)</f>
        <v>339</v>
      </c>
      <c r="TQ489" s="213" t="s">
        <v>65</v>
      </c>
      <c r="TR489" s="10">
        <f>TP489*1.3</f>
        <v>440.7</v>
      </c>
      <c r="TS489" s="10"/>
      <c r="TT489" s="290"/>
      <c r="TU489" s="213" t="s">
        <v>72</v>
      </c>
      <c r="TV489" s="297" t="s">
        <v>186</v>
      </c>
      <c r="TX489" s="214"/>
      <c r="TY489" s="214" t="e">
        <f>VLOOKUP(TV489,$A$563:$F$2330,6,FALSE)</f>
        <v>#N/A</v>
      </c>
      <c r="TZ489" s="213" t="s">
        <v>65</v>
      </c>
      <c r="UA489" s="10" t="e">
        <f>TY489*1.3</f>
        <v>#N/A</v>
      </c>
      <c r="UB489" s="10"/>
      <c r="UC489" s="290"/>
      <c r="UD489" s="213" t="s">
        <v>72</v>
      </c>
      <c r="UE489" s="306" t="s">
        <v>473</v>
      </c>
      <c r="UG489" s="214"/>
      <c r="UH489" s="214">
        <f>VLOOKUP(UE489,$A$563:$F$2330,6,FALSE)</f>
        <v>424</v>
      </c>
      <c r="UI489" s="213" t="s">
        <v>65</v>
      </c>
      <c r="UJ489" s="10">
        <f>UH489*1.3</f>
        <v>551.20000000000005</v>
      </c>
      <c r="UK489" s="10"/>
      <c r="UL489" s="290"/>
      <c r="UM489" s="213" t="s">
        <v>72</v>
      </c>
      <c r="UN489" s="297" t="s">
        <v>186</v>
      </c>
      <c r="UP489" s="214"/>
      <c r="UQ489" s="214" t="e">
        <f>VLOOKUP(UN489,$A$563:$F$2330,6,FALSE)</f>
        <v>#N/A</v>
      </c>
      <c r="UR489" s="213" t="s">
        <v>65</v>
      </c>
      <c r="US489" s="10" t="e">
        <f>UQ489*1.3</f>
        <v>#N/A</v>
      </c>
      <c r="UT489" s="10"/>
      <c r="UU489" s="290"/>
      <c r="UV489" s="213" t="s">
        <v>72</v>
      </c>
      <c r="UW489" s="306" t="s">
        <v>1062</v>
      </c>
      <c r="UY489" s="214"/>
      <c r="UZ489" s="214">
        <f>VLOOKUP(UW489,$A$563:$F$2330,6,FALSE)</f>
        <v>997</v>
      </c>
      <c r="VA489" s="213" t="s">
        <v>65</v>
      </c>
      <c r="VB489" s="10">
        <f>UZ489*1.3</f>
        <v>1296.1000000000001</v>
      </c>
      <c r="VC489" s="10"/>
      <c r="VD489" s="290"/>
      <c r="VE489" s="213" t="s">
        <v>72</v>
      </c>
      <c r="VF489" s="297" t="s">
        <v>186</v>
      </c>
      <c r="VH489" s="214"/>
      <c r="VI489" s="214" t="e">
        <f>VLOOKUP(VF489,$A$563:$F$2330,6,FALSE)</f>
        <v>#N/A</v>
      </c>
      <c r="VJ489" s="213" t="s">
        <v>65</v>
      </c>
      <c r="VK489" s="10" t="e">
        <f>VI489*1.3</f>
        <v>#N/A</v>
      </c>
      <c r="VL489" s="10"/>
      <c r="VM489" s="290"/>
      <c r="VN489" s="213" t="s">
        <v>72</v>
      </c>
      <c r="VO489" s="306" t="s">
        <v>601</v>
      </c>
      <c r="VQ489" s="214"/>
      <c r="VR489" s="214">
        <f>VLOOKUP(VO489,$A$563:$F$2330,6,FALSE)</f>
        <v>627</v>
      </c>
      <c r="VS489" s="213" t="s">
        <v>65</v>
      </c>
      <c r="VT489" s="10">
        <f>VR489*1.3</f>
        <v>815.1</v>
      </c>
      <c r="VU489" s="10"/>
      <c r="VV489" s="290"/>
      <c r="VW489" s="213" t="s">
        <v>72</v>
      </c>
      <c r="VX489" s="297" t="s">
        <v>186</v>
      </c>
      <c r="WA489" s="214" t="e">
        <f>VLOOKUP(VX489,$A$563:$F$2330,6,FALSE)</f>
        <v>#N/A</v>
      </c>
      <c r="WB489" s="213" t="s">
        <v>65</v>
      </c>
      <c r="WC489" s="10" t="e">
        <f>WA489*1.3</f>
        <v>#N/A</v>
      </c>
      <c r="WE489" s="290"/>
      <c r="WF489" s="213" t="s">
        <v>72</v>
      </c>
      <c r="WG489" s="306" t="s">
        <v>446</v>
      </c>
      <c r="WI489" s="214"/>
      <c r="WJ489" s="214">
        <f>VLOOKUP(WG489,$A$563:$F$2330,6,FALSE)</f>
        <v>543</v>
      </c>
      <c r="WK489" s="213" t="s">
        <v>65</v>
      </c>
      <c r="WL489" s="10">
        <f>WJ489*1.3</f>
        <v>705.9</v>
      </c>
      <c r="WN489" s="290"/>
      <c r="WO489" s="213" t="s">
        <v>72</v>
      </c>
      <c r="WP489" s="306" t="s">
        <v>691</v>
      </c>
      <c r="WQ489" s="214"/>
      <c r="WR489" s="214"/>
      <c r="WS489" s="214">
        <f>VLOOKUP(WP489,$A$563:$F$2330,6,FALSE)</f>
        <v>770</v>
      </c>
      <c r="WT489" s="213" t="s">
        <v>65</v>
      </c>
      <c r="WU489" s="10">
        <f>WS489*1.3</f>
        <v>1001</v>
      </c>
      <c r="WV489" s="10"/>
      <c r="WW489" s="290"/>
      <c r="WX489" s="213" t="s">
        <v>72</v>
      </c>
      <c r="WY489" s="306" t="s">
        <v>430</v>
      </c>
      <c r="XA489" s="214"/>
      <c r="XB489" s="214">
        <f>VLOOKUP(WY489,$A$563:$F$2330,6,FALSE)</f>
        <v>471</v>
      </c>
      <c r="XC489" s="213" t="s">
        <v>65</v>
      </c>
      <c r="XD489" s="10">
        <f>XB489*1.3</f>
        <v>612.30000000000007</v>
      </c>
      <c r="XF489" s="290"/>
      <c r="XG489" s="213" t="s">
        <v>72</v>
      </c>
      <c r="XH489" s="297" t="s">
        <v>186</v>
      </c>
      <c r="XK489" s="214" t="e">
        <f>VLOOKUP(XH489,$A$563:$F$2330,6,FALSE)</f>
        <v>#N/A</v>
      </c>
      <c r="XL489" s="213" t="s">
        <v>65</v>
      </c>
      <c r="XM489" s="10" t="e">
        <f>XK489*1.3</f>
        <v>#N/A</v>
      </c>
      <c r="XO489" s="290"/>
      <c r="XP489" s="213" t="s">
        <v>72</v>
      </c>
      <c r="XQ489" s="306" t="s">
        <v>419</v>
      </c>
      <c r="XS489" s="214"/>
      <c r="XT489" s="214">
        <f>VLOOKUP(XQ489,$A$563:$F$2330,6,FALSE)</f>
        <v>589</v>
      </c>
      <c r="XU489" s="213" t="s">
        <v>65</v>
      </c>
      <c r="XV489" s="10">
        <f>XT489*1.3</f>
        <v>765.7</v>
      </c>
      <c r="XW489" s="10"/>
      <c r="XX489" s="290"/>
      <c r="XY489" s="213" t="s">
        <v>72</v>
      </c>
      <c r="XZ489" s="306" t="s">
        <v>691</v>
      </c>
      <c r="YB489" s="214"/>
      <c r="YC489" s="214">
        <f>VLOOKUP(XZ489,$A$563:$F$2330,6,FALSE)</f>
        <v>770</v>
      </c>
      <c r="YD489" s="213" t="s">
        <v>65</v>
      </c>
      <c r="YE489" s="10">
        <f>YC489*1.3</f>
        <v>1001</v>
      </c>
      <c r="YG489" s="290"/>
      <c r="YH489" s="213" t="s">
        <v>72</v>
      </c>
      <c r="YI489" s="306" t="s">
        <v>750</v>
      </c>
      <c r="YK489" s="214"/>
      <c r="YL489" s="214">
        <f>VLOOKUP(YI489,$A$563:$F$2330,6,FALSE)</f>
        <v>189</v>
      </c>
      <c r="YM489" s="213" t="s">
        <v>65</v>
      </c>
      <c r="YN489" s="10">
        <f>YL489*1.3</f>
        <v>245.70000000000002</v>
      </c>
      <c r="YO489" s="10"/>
      <c r="YP489" s="290"/>
      <c r="YQ489" s="213" t="s">
        <v>72</v>
      </c>
      <c r="YR489" s="297" t="s">
        <v>186</v>
      </c>
      <c r="YU489" s="214" t="e">
        <f>VLOOKUP(YR489,$A$563:$F$2330,6,FALSE)</f>
        <v>#N/A</v>
      </c>
      <c r="YV489" s="213" t="s">
        <v>65</v>
      </c>
      <c r="YW489" s="10" t="e">
        <f>YU489*1.3</f>
        <v>#N/A</v>
      </c>
      <c r="YY489" s="290"/>
      <c r="YZ489" s="213" t="s">
        <v>72</v>
      </c>
      <c r="ZA489" s="297" t="s">
        <v>186</v>
      </c>
      <c r="ZD489" s="214" t="e">
        <f>VLOOKUP(ZA489,$A$563:$F$2330,6,FALSE)</f>
        <v>#N/A</v>
      </c>
      <c r="ZE489" s="213" t="s">
        <v>65</v>
      </c>
      <c r="ZF489" s="10" t="e">
        <f>ZD489*1.3</f>
        <v>#N/A</v>
      </c>
      <c r="ZH489" s="290"/>
      <c r="ZI489" s="213" t="s">
        <v>72</v>
      </c>
      <c r="ZJ489" s="293" t="s">
        <v>419</v>
      </c>
      <c r="ZM489" s="214">
        <f>VLOOKUP(ZJ489,$A$563:$F$2330,6,FALSE)</f>
        <v>589</v>
      </c>
      <c r="ZN489" s="213" t="s">
        <v>65</v>
      </c>
      <c r="ZO489" s="10">
        <f>ZM489*1.3</f>
        <v>765.7</v>
      </c>
      <c r="ZQ489" s="290"/>
      <c r="ZR489" s="213" t="s">
        <v>72</v>
      </c>
      <c r="ZS489" s="297" t="s">
        <v>186</v>
      </c>
      <c r="ZU489" s="214"/>
      <c r="ZV489" s="214" t="e">
        <f>VLOOKUP(ZS489,$A$563:$F$2330,6,FALSE)</f>
        <v>#N/A</v>
      </c>
      <c r="ZW489" s="213" t="s">
        <v>65</v>
      </c>
      <c r="ZX489" s="10" t="e">
        <f>ZV489*1.3</f>
        <v>#N/A</v>
      </c>
      <c r="ZY489" s="10"/>
      <c r="ZZ489" s="290"/>
      <c r="AAA489" s="213" t="s">
        <v>72</v>
      </c>
      <c r="AAB489" s="297" t="s">
        <v>186</v>
      </c>
      <c r="AAD489" s="214"/>
      <c r="AAE489" s="214" t="e">
        <f>VLOOKUP(AAB489,$A$563:$F$2330,6,FALSE)</f>
        <v>#N/A</v>
      </c>
      <c r="AAF489" s="213" t="s">
        <v>65</v>
      </c>
      <c r="AAG489" s="10" t="e">
        <f>AAE489*1.3</f>
        <v>#N/A</v>
      </c>
      <c r="AAH489" s="10"/>
      <c r="AAI489" s="290"/>
      <c r="AAJ489" s="213" t="s">
        <v>72</v>
      </c>
      <c r="AAK489" s="297" t="s">
        <v>186</v>
      </c>
      <c r="AAM489" s="214"/>
      <c r="AAN489" s="214" t="e">
        <f>VLOOKUP(AAK489,$A$563:$F$2330,6,FALSE)</f>
        <v>#N/A</v>
      </c>
      <c r="AAO489" s="213" t="s">
        <v>65</v>
      </c>
      <c r="AAP489" s="10" t="e">
        <f>AAN489*1.3</f>
        <v>#N/A</v>
      </c>
      <c r="AAQ489" s="10"/>
      <c r="AAR489" s="290"/>
      <c r="AAS489" s="213" t="s">
        <v>72</v>
      </c>
      <c r="AAT489" s="297" t="s">
        <v>186</v>
      </c>
      <c r="AAV489" s="214"/>
      <c r="AAW489" s="214" t="e">
        <f>VLOOKUP(AAT489,$A$563:$F$2330,6,FALSE)</f>
        <v>#N/A</v>
      </c>
      <c r="AAX489" s="213" t="s">
        <v>65</v>
      </c>
      <c r="AAY489" s="10" t="e">
        <f>AAW489*1.3</f>
        <v>#N/A</v>
      </c>
      <c r="AAZ489" s="10"/>
      <c r="ABA489" s="290"/>
      <c r="ABB489" s="213" t="s">
        <v>72</v>
      </c>
      <c r="ABC489" s="297" t="s">
        <v>186</v>
      </c>
      <c r="ABE489" s="214"/>
      <c r="ABF489" s="214" t="e">
        <f>VLOOKUP(ABC489,$A$563:$F$2330,6,FALSE)</f>
        <v>#N/A</v>
      </c>
      <c r="ABG489" s="213" t="s">
        <v>65</v>
      </c>
      <c r="ABH489" s="10" t="e">
        <f>ABF489*1.3</f>
        <v>#N/A</v>
      </c>
      <c r="ABI489" s="10"/>
      <c r="ABJ489" s="290"/>
      <c r="ABK489" s="213" t="s">
        <v>72</v>
      </c>
      <c r="ABL489" s="297" t="s">
        <v>186</v>
      </c>
      <c r="ABN489" s="214"/>
      <c r="ABO489" s="214" t="e">
        <f>VLOOKUP(ABL489,$A$563:$F$2330,6,FALSE)</f>
        <v>#N/A</v>
      </c>
      <c r="ABP489" s="213" t="s">
        <v>65</v>
      </c>
      <c r="ABQ489" s="10" t="e">
        <f>ABO489*1.3</f>
        <v>#N/A</v>
      </c>
      <c r="ABR489" s="10"/>
      <c r="ABS489" s="290"/>
      <c r="ABT489" s="213" t="s">
        <v>72</v>
      </c>
      <c r="ABU489" s="297" t="s">
        <v>186</v>
      </c>
      <c r="ABW489" s="214"/>
      <c r="ABX489" s="214" t="e">
        <f>VLOOKUP(ABU489,$A$563:$F$2330,6,FALSE)</f>
        <v>#N/A</v>
      </c>
      <c r="ABY489" s="213" t="s">
        <v>65</v>
      </c>
      <c r="ABZ489" s="10" t="e">
        <f>ABX489*1.3</f>
        <v>#N/A</v>
      </c>
      <c r="ACA489" s="10"/>
      <c r="ACB489" s="290"/>
      <c r="ACC489" s="213" t="s">
        <v>72</v>
      </c>
      <c r="ACD489" s="297" t="s">
        <v>186</v>
      </c>
      <c r="ACF489" s="214"/>
      <c r="ACG489" s="214" t="e">
        <f>VLOOKUP(ACD489,$A$563:$F$2330,6,FALSE)</f>
        <v>#N/A</v>
      </c>
      <c r="ACH489" s="213" t="s">
        <v>65</v>
      </c>
      <c r="ACI489" s="10" t="e">
        <f>ACG489*1.3</f>
        <v>#N/A</v>
      </c>
      <c r="ACJ489" s="10"/>
      <c r="ACK489" s="290"/>
      <c r="ACL489" s="213" t="s">
        <v>72</v>
      </c>
      <c r="ACM489" s="297" t="s">
        <v>186</v>
      </c>
      <c r="ACO489" s="214"/>
      <c r="ACP489" s="214" t="e">
        <f>VLOOKUP(ACM489,$A$563:$F$2330,6,FALSE)</f>
        <v>#N/A</v>
      </c>
      <c r="ACQ489" s="213" t="s">
        <v>65</v>
      </c>
      <c r="ACR489" s="10" t="e">
        <f>ACP489*1.3</f>
        <v>#N/A</v>
      </c>
      <c r="ACS489" s="10"/>
      <c r="ACT489" s="290"/>
      <c r="ACU489" s="213" t="s">
        <v>72</v>
      </c>
      <c r="ACV489" s="293" t="s">
        <v>473</v>
      </c>
      <c r="ACX489" s="214"/>
      <c r="ACY489" s="214">
        <f>VLOOKUP(ACV489,$A$563:$F$2330,6,FALSE)</f>
        <v>424</v>
      </c>
      <c r="ACZ489" s="213" t="s">
        <v>65</v>
      </c>
      <c r="ADA489" s="10">
        <f>ACY489*1.3</f>
        <v>551.20000000000005</v>
      </c>
      <c r="ADB489" s="10"/>
      <c r="ADC489" s="290"/>
      <c r="ADD489" s="213" t="s">
        <v>72</v>
      </c>
      <c r="ADE489" s="306" t="s">
        <v>601</v>
      </c>
      <c r="ADG489" s="214"/>
      <c r="ADH489" s="214">
        <f>VLOOKUP(ADE489,$A$563:$F$2330,6,FALSE)</f>
        <v>627</v>
      </c>
      <c r="ADI489" s="213" t="s">
        <v>65</v>
      </c>
      <c r="ADJ489" s="10">
        <f>ADH489*1.3</f>
        <v>815.1</v>
      </c>
      <c r="ADL489" s="290"/>
      <c r="ADM489" s="213" t="s">
        <v>72</v>
      </c>
      <c r="ADN489" s="306" t="s">
        <v>446</v>
      </c>
      <c r="ADP489" s="214"/>
      <c r="ADQ489" s="214">
        <f>VLOOKUP(ADN489,$A$563:$F$2330,6,FALSE)</f>
        <v>543</v>
      </c>
      <c r="ADR489" s="213" t="s">
        <v>65</v>
      </c>
      <c r="ADS489" s="10">
        <f>ADQ489*1.3</f>
        <v>705.9</v>
      </c>
      <c r="ADT489" s="10"/>
      <c r="ADU489" s="290"/>
      <c r="ADV489" s="213" t="s">
        <v>72</v>
      </c>
      <c r="ADW489" s="306" t="s">
        <v>437</v>
      </c>
      <c r="ADZ489" s="214">
        <f>VLOOKUP(ADW489,$A$563:$F$2330,6,FALSE)</f>
        <v>260</v>
      </c>
      <c r="AEA489" s="213" t="s">
        <v>65</v>
      </c>
      <c r="AEB489" s="10">
        <f>ADZ489*1.3</f>
        <v>338</v>
      </c>
      <c r="AED489" s="290"/>
      <c r="AEE489" s="213" t="s">
        <v>72</v>
      </c>
      <c r="AEF489" s="306" t="s">
        <v>691</v>
      </c>
      <c r="AEH489" s="214"/>
      <c r="AEI489" s="214">
        <f>VLOOKUP(AEF489,$A$563:$F$2330,6,FALSE)</f>
        <v>770</v>
      </c>
      <c r="AEJ489" s="213" t="s">
        <v>65</v>
      </c>
      <c r="AEK489" s="10">
        <f>AEI489*1.3</f>
        <v>1001</v>
      </c>
      <c r="AEM489" s="290"/>
      <c r="AEN489" s="213" t="s">
        <v>72</v>
      </c>
      <c r="AEO489" s="306" t="s">
        <v>906</v>
      </c>
      <c r="AEQ489" s="214"/>
      <c r="AER489" s="214">
        <f>VLOOKUP(AEO489,$A$563:$F$2330,6,FALSE)</f>
        <v>961</v>
      </c>
      <c r="AES489" s="213" t="s">
        <v>65</v>
      </c>
      <c r="AET489" s="10">
        <f>AER489*1.3</f>
        <v>1249.3</v>
      </c>
      <c r="AEV489" s="290"/>
      <c r="AEW489" s="213" t="s">
        <v>72</v>
      </c>
      <c r="AEX489" s="306" t="s">
        <v>473</v>
      </c>
      <c r="AEZ489" s="214"/>
      <c r="AFA489" s="214">
        <f>VLOOKUP(AEX489,$A$563:$F$2330,6,FALSE)</f>
        <v>424</v>
      </c>
      <c r="AFB489" s="213" t="s">
        <v>65</v>
      </c>
      <c r="AFC489" s="10">
        <f>AFA489*1.3</f>
        <v>551.20000000000005</v>
      </c>
      <c r="AFD489" s="10"/>
      <c r="AFE489" s="290"/>
      <c r="AFF489" s="213" t="s">
        <v>72</v>
      </c>
      <c r="AFG489" s="306" t="s">
        <v>1062</v>
      </c>
      <c r="AFI489" s="214"/>
      <c r="AFJ489" s="214">
        <f>VLOOKUP(AFG489,$A$563:$F$2330,6,FALSE)</f>
        <v>997</v>
      </c>
      <c r="AFK489" s="213" t="s">
        <v>65</v>
      </c>
      <c r="AFL489" s="10">
        <f>AFJ489*1.3</f>
        <v>1296.1000000000001</v>
      </c>
      <c r="AFM489" s="10"/>
      <c r="AFN489" s="290"/>
      <c r="AFO489" s="213" t="s">
        <v>72</v>
      </c>
      <c r="AFP489" s="306" t="s">
        <v>906</v>
      </c>
      <c r="AFR489" s="214"/>
      <c r="AFS489" s="214">
        <f>VLOOKUP(AFP489,$A$563:$F$2330,6,FALSE)</f>
        <v>961</v>
      </c>
      <c r="AFT489" s="213" t="s">
        <v>65</v>
      </c>
      <c r="AFU489" s="10">
        <f>AFS489*1.3</f>
        <v>1249.3</v>
      </c>
      <c r="AFV489" s="10"/>
      <c r="AFW489" s="290"/>
      <c r="AFX489" s="213" t="s">
        <v>72</v>
      </c>
      <c r="AFY489" s="309" t="s">
        <v>446</v>
      </c>
      <c r="AGA489" s="214"/>
      <c r="AGB489" s="214">
        <f>VLOOKUP(AFY489,$A$563:$F$2330,6,FALSE)</f>
        <v>543</v>
      </c>
      <c r="AGC489" s="213" t="s">
        <v>65</v>
      </c>
      <c r="AGD489" s="10">
        <f>AGB489*1.3</f>
        <v>705.9</v>
      </c>
      <c r="AGE489" s="10"/>
      <c r="AGF489" s="290"/>
      <c r="AGG489" s="213" t="s">
        <v>72</v>
      </c>
      <c r="AGH489" s="306" t="s">
        <v>446</v>
      </c>
      <c r="AGJ489" s="214"/>
      <c r="AGK489" s="214">
        <f>VLOOKUP(AGH489,$A$563:$F$2330,6,FALSE)</f>
        <v>543</v>
      </c>
      <c r="AGL489" s="213" t="s">
        <v>65</v>
      </c>
      <c r="AGM489" s="10">
        <f>AGK489*1.3</f>
        <v>705.9</v>
      </c>
      <c r="AGN489" s="10"/>
      <c r="AGO489" s="290"/>
      <c r="AGP489" s="213" t="s">
        <v>72</v>
      </c>
      <c r="AGQ489" s="306" t="s">
        <v>906</v>
      </c>
      <c r="AGS489" s="214"/>
      <c r="AGT489" s="214">
        <f>VLOOKUP(AGQ489,$A$563:$F$2330,6,FALSE)</f>
        <v>961</v>
      </c>
      <c r="AGU489" s="213" t="s">
        <v>65</v>
      </c>
      <c r="AGV489" s="10">
        <f>AGT489*1.3</f>
        <v>1249.3</v>
      </c>
      <c r="AGW489" s="10"/>
      <c r="AGX489" s="290"/>
      <c r="AGY489" s="213" t="s">
        <v>72</v>
      </c>
      <c r="AGZ489" s="308" t="s">
        <v>512</v>
      </c>
      <c r="AHB489" s="214"/>
      <c r="AHC489" s="214">
        <f>VLOOKUP(AGZ489,$A$563:$F$2330,6,FALSE)</f>
        <v>250</v>
      </c>
      <c r="AHD489" s="213" t="s">
        <v>65</v>
      </c>
      <c r="AHE489" s="10">
        <f>AHC489*1.3</f>
        <v>325</v>
      </c>
      <c r="AHF489" s="10"/>
      <c r="AHG489" s="290"/>
      <c r="AHH489" s="213"/>
      <c r="AHI489" s="303"/>
      <c r="AHK489" s="214"/>
      <c r="AHL489" s="214"/>
      <c r="AHM489" s="213"/>
      <c r="AHN489" s="10"/>
      <c r="AHO489" s="10"/>
      <c r="AHQ489" s="213"/>
      <c r="AHR489" s="278"/>
      <c r="AHT489" s="214"/>
      <c r="AHU489" s="214"/>
      <c r="AHV489" s="213"/>
      <c r="AHW489" s="10"/>
      <c r="AHX489" s="10"/>
      <c r="AHZ489" s="213"/>
      <c r="AIA489" s="278"/>
      <c r="AIC489" s="214"/>
      <c r="AID489" s="214"/>
      <c r="AIE489" s="213"/>
      <c r="AIF489" s="10"/>
      <c r="AIG489" s="10"/>
      <c r="AII489" s="213"/>
      <c r="AIJ489" s="278"/>
      <c r="AIM489" s="214"/>
      <c r="AIN489" s="213"/>
      <c r="AIO489" s="10"/>
    </row>
    <row r="490" spans="1:926" s="14" customFormat="1" ht="15">
      <c r="A490" s="213" t="s">
        <v>73</v>
      </c>
      <c r="B490" s="293" t="s">
        <v>601</v>
      </c>
      <c r="D490" s="214"/>
      <c r="E490" s="214">
        <f>VLOOKUP(B490,$A$563:$F$2330,6,FALSE)</f>
        <v>627</v>
      </c>
      <c r="F490" s="213" t="s">
        <v>67</v>
      </c>
      <c r="G490" s="10">
        <f>E490*1.2</f>
        <v>752.4</v>
      </c>
      <c r="H490" s="10"/>
      <c r="I490" s="284"/>
      <c r="J490" s="213" t="s">
        <v>73</v>
      </c>
      <c r="K490" s="306" t="s">
        <v>430</v>
      </c>
      <c r="M490" s="214"/>
      <c r="N490" s="214">
        <f>VLOOKUP(K490,$A$563:$F$2330,6,FALSE)</f>
        <v>471</v>
      </c>
      <c r="O490" s="213" t="s">
        <v>67</v>
      </c>
      <c r="P490" s="10">
        <f>N490*1.2</f>
        <v>565.19999999999993</v>
      </c>
      <c r="Q490" s="10"/>
      <c r="R490" s="284"/>
      <c r="S490" s="213" t="s">
        <v>73</v>
      </c>
      <c r="T490" s="306" t="s">
        <v>601</v>
      </c>
      <c r="V490" s="214"/>
      <c r="W490" s="214">
        <f>VLOOKUP(T490,$A$563:$F$2330,6,FALSE)</f>
        <v>627</v>
      </c>
      <c r="X490" s="213" t="s">
        <v>67</v>
      </c>
      <c r="Y490" s="10">
        <f>W490*1.2</f>
        <v>752.4</v>
      </c>
      <c r="Z490" s="10"/>
      <c r="AA490" s="284"/>
      <c r="AB490" s="213" t="s">
        <v>73</v>
      </c>
      <c r="AC490" s="306" t="s">
        <v>601</v>
      </c>
      <c r="AE490" s="214"/>
      <c r="AF490" s="214">
        <f>VLOOKUP(AC490,$A$563:$F$2330,6,FALSE)</f>
        <v>627</v>
      </c>
      <c r="AG490" s="213" t="s">
        <v>67</v>
      </c>
      <c r="AH490" s="10">
        <f>AF490*1.2</f>
        <v>752.4</v>
      </c>
      <c r="AI490" s="10"/>
      <c r="AJ490" s="284"/>
      <c r="AK490" s="213" t="s">
        <v>73</v>
      </c>
      <c r="AL490" s="293" t="s">
        <v>445</v>
      </c>
      <c r="AN490" s="214"/>
      <c r="AO490" s="214">
        <f>VLOOKUP(AL490,$A$563:$F$2330,6,FALSE)</f>
        <v>267</v>
      </c>
      <c r="AP490" s="213" t="s">
        <v>67</v>
      </c>
      <c r="AQ490" s="10">
        <f>AO490*1.2</f>
        <v>320.39999999999998</v>
      </c>
      <c r="AR490" s="10"/>
      <c r="AS490" s="284"/>
      <c r="AT490" s="213" t="s">
        <v>73</v>
      </c>
      <c r="AU490" s="306" t="s">
        <v>473</v>
      </c>
      <c r="AW490" s="214"/>
      <c r="AX490" s="214">
        <f>VLOOKUP(AU490,$A$563:$F$2330,6,FALSE)</f>
        <v>424</v>
      </c>
      <c r="AY490" s="213" t="s">
        <v>67</v>
      </c>
      <c r="AZ490" s="10">
        <f>AX490*1.2</f>
        <v>508.79999999999995</v>
      </c>
      <c r="BA490" s="10"/>
      <c r="BB490" s="284"/>
      <c r="BC490" s="213" t="s">
        <v>73</v>
      </c>
      <c r="BD490" s="306" t="s">
        <v>445</v>
      </c>
      <c r="BF490" s="214"/>
      <c r="BG490" s="214">
        <f>VLOOKUP(BD490,$A$563:$F$2330,6,FALSE)</f>
        <v>267</v>
      </c>
      <c r="BH490" s="213" t="s">
        <v>67</v>
      </c>
      <c r="BI490" s="10">
        <f>BG490*1.2</f>
        <v>320.39999999999998</v>
      </c>
      <c r="BJ490" s="10"/>
      <c r="BK490" s="284"/>
      <c r="BL490" s="213" t="s">
        <v>73</v>
      </c>
      <c r="BM490" s="306" t="s">
        <v>750</v>
      </c>
      <c r="BO490" s="214"/>
      <c r="BP490" s="214">
        <f>VLOOKUP(BM490,$A$563:$F$2330,6,FALSE)</f>
        <v>189</v>
      </c>
      <c r="BQ490" s="213" t="s">
        <v>67</v>
      </c>
      <c r="BR490" s="10">
        <f>BP490*1.2</f>
        <v>226.79999999999998</v>
      </c>
      <c r="BS490" s="10"/>
      <c r="BT490" s="284"/>
      <c r="BU490" s="213" t="s">
        <v>73</v>
      </c>
      <c r="BV490" s="306" t="s">
        <v>1062</v>
      </c>
      <c r="BX490" s="214"/>
      <c r="BY490" s="214">
        <f>VLOOKUP(BV490,$A$563:$F$2330,6,FALSE)</f>
        <v>997</v>
      </c>
      <c r="BZ490" s="213" t="s">
        <v>67</v>
      </c>
      <c r="CA490" s="10">
        <f>BY490*1.2</f>
        <v>1196.3999999999999</v>
      </c>
      <c r="CB490" s="10"/>
      <c r="CC490" s="284"/>
      <c r="CD490" s="213" t="s">
        <v>73</v>
      </c>
      <c r="CE490" s="306" t="s">
        <v>473</v>
      </c>
      <c r="CG490" s="214"/>
      <c r="CH490" s="214">
        <f>VLOOKUP(CE490,$A$563:$F$2330,6,FALSE)</f>
        <v>424</v>
      </c>
      <c r="CI490" s="213" t="s">
        <v>67</v>
      </c>
      <c r="CJ490" s="10">
        <f>CH490*1.2</f>
        <v>508.79999999999995</v>
      </c>
      <c r="CK490" s="10"/>
      <c r="CL490" s="284"/>
      <c r="CM490" s="213" t="s">
        <v>73</v>
      </c>
      <c r="CN490" s="306" t="s">
        <v>445</v>
      </c>
      <c r="CP490" s="214"/>
      <c r="CQ490" s="214">
        <f>VLOOKUP(CN490,$A$563:$F$2330,6,FALSE)</f>
        <v>267</v>
      </c>
      <c r="CR490" s="213" t="s">
        <v>67</v>
      </c>
      <c r="CS490" s="10">
        <f>CQ490*1.2</f>
        <v>320.39999999999998</v>
      </c>
      <c r="CT490" s="10"/>
      <c r="CU490" s="284"/>
      <c r="CV490" s="213" t="s">
        <v>73</v>
      </c>
      <c r="CW490" s="306" t="s">
        <v>473</v>
      </c>
      <c r="CY490" s="214"/>
      <c r="CZ490" s="214">
        <f>VLOOKUP(CW490,$A$563:$F$2330,6,FALSE)</f>
        <v>424</v>
      </c>
      <c r="DA490" s="213" t="s">
        <v>67</v>
      </c>
      <c r="DB490" s="10">
        <f>CZ490*1.2</f>
        <v>508.79999999999995</v>
      </c>
      <c r="DC490" s="10"/>
      <c r="DD490" s="284"/>
      <c r="DE490" s="213" t="s">
        <v>73</v>
      </c>
      <c r="DF490" s="306" t="s">
        <v>1062</v>
      </c>
      <c r="DH490" s="214"/>
      <c r="DI490" s="214">
        <f>VLOOKUP(DF490,$A$563:$F$2330,6,FALSE)</f>
        <v>997</v>
      </c>
      <c r="DJ490" s="213" t="s">
        <v>67</v>
      </c>
      <c r="DK490" s="10">
        <f>DI490*1.2</f>
        <v>1196.3999999999999</v>
      </c>
      <c r="DL490" s="10"/>
      <c r="DM490" s="284"/>
      <c r="DN490" s="213" t="s">
        <v>73</v>
      </c>
      <c r="DO490" s="293" t="s">
        <v>691</v>
      </c>
      <c r="DQ490" s="214"/>
      <c r="DR490" s="214">
        <f>VLOOKUP(DO490,$A$563:$F$2330,6,FALSE)</f>
        <v>770</v>
      </c>
      <c r="DS490" s="213" t="s">
        <v>67</v>
      </c>
      <c r="DT490" s="10">
        <f>DR490*1.2</f>
        <v>924</v>
      </c>
      <c r="DU490" s="10"/>
      <c r="DV490" s="284"/>
      <c r="DW490" s="213" t="s">
        <v>73</v>
      </c>
      <c r="DX490" s="297" t="s">
        <v>186</v>
      </c>
      <c r="DZ490" s="214"/>
      <c r="EA490" s="214" t="e">
        <f>VLOOKUP(DX490,$A$563:$F$2330,6,FALSE)</f>
        <v>#N/A</v>
      </c>
      <c r="EB490" s="213" t="s">
        <v>67</v>
      </c>
      <c r="EC490" s="10" t="e">
        <f>EA490*1.2</f>
        <v>#N/A</v>
      </c>
      <c r="ED490" s="10"/>
      <c r="EE490" s="284"/>
      <c r="EF490" s="213" t="s">
        <v>73</v>
      </c>
      <c r="EG490" s="306" t="s">
        <v>906</v>
      </c>
      <c r="EI490" s="214"/>
      <c r="EJ490" s="214">
        <f>VLOOKUP(EG490,$A$563:$F$2330,6,FALSE)</f>
        <v>961</v>
      </c>
      <c r="EK490" s="213" t="s">
        <v>67</v>
      </c>
      <c r="EL490" s="10">
        <f>EJ490*1.2</f>
        <v>1153.2</v>
      </c>
      <c r="EM490" s="10"/>
      <c r="EN490" s="284"/>
      <c r="EO490" s="213" t="s">
        <v>73</v>
      </c>
      <c r="EP490" s="306" t="s">
        <v>445</v>
      </c>
      <c r="ER490" s="214"/>
      <c r="ES490" s="214">
        <f>VLOOKUP(EP490,$A$563:$F$2330,6,FALSE)</f>
        <v>267</v>
      </c>
      <c r="ET490" s="213" t="s">
        <v>67</v>
      </c>
      <c r="EU490" s="10">
        <f>ES490*1.2</f>
        <v>320.39999999999998</v>
      </c>
      <c r="EV490" s="10"/>
      <c r="EW490" s="284"/>
      <c r="EX490" s="213" t="s">
        <v>73</v>
      </c>
      <c r="EY490" s="297" t="s">
        <v>186</v>
      </c>
      <c r="FA490" s="214"/>
      <c r="FB490" s="214" t="e">
        <f>VLOOKUP(EY490,$A$563:$F$2330,6,FALSE)</f>
        <v>#N/A</v>
      </c>
      <c r="FC490" s="213" t="s">
        <v>67</v>
      </c>
      <c r="FD490" s="10" t="e">
        <f>FB490*1.2</f>
        <v>#N/A</v>
      </c>
      <c r="FE490" s="10"/>
      <c r="FF490" s="284"/>
      <c r="FG490" s="213" t="s">
        <v>73</v>
      </c>
      <c r="FH490" s="306" t="s">
        <v>906</v>
      </c>
      <c r="FJ490" s="214"/>
      <c r="FK490" s="214">
        <f>VLOOKUP(FH490,$A$563:$F$2330,6,FALSE)</f>
        <v>961</v>
      </c>
      <c r="FL490" s="213" t="s">
        <v>67</v>
      </c>
      <c r="FM490" s="10">
        <f>FK490*1.2</f>
        <v>1153.2</v>
      </c>
      <c r="FN490" s="10"/>
      <c r="FO490" s="284"/>
      <c r="FP490" s="213" t="s">
        <v>73</v>
      </c>
      <c r="FQ490" s="293" t="s">
        <v>691</v>
      </c>
      <c r="FS490" s="214"/>
      <c r="FT490" s="214">
        <f>VLOOKUP(FQ490,$A$563:$F$2330,6,FALSE)</f>
        <v>770</v>
      </c>
      <c r="FU490" s="213" t="s">
        <v>67</v>
      </c>
      <c r="FV490" s="10">
        <f>FT490*1.2</f>
        <v>924</v>
      </c>
      <c r="FW490" s="10"/>
      <c r="FX490" s="284"/>
      <c r="FY490" s="213" t="s">
        <v>73</v>
      </c>
      <c r="FZ490" s="293" t="s">
        <v>437</v>
      </c>
      <c r="GB490" s="214"/>
      <c r="GC490" s="214">
        <f>VLOOKUP(FZ490,$A$563:$F$2330,6,FALSE)</f>
        <v>260</v>
      </c>
      <c r="GD490" s="213" t="s">
        <v>67</v>
      </c>
      <c r="GE490" s="10">
        <f>GC490*1.2</f>
        <v>312</v>
      </c>
      <c r="GF490" s="10"/>
      <c r="GG490" s="284"/>
      <c r="GH490" s="213" t="s">
        <v>73</v>
      </c>
      <c r="GI490" s="306" t="s">
        <v>750</v>
      </c>
      <c r="GK490" s="214"/>
      <c r="GL490" s="214">
        <f>VLOOKUP(GI490,$A$563:$F$2330,6,FALSE)</f>
        <v>189</v>
      </c>
      <c r="GM490" s="213" t="s">
        <v>67</v>
      </c>
      <c r="GN490" s="10">
        <f>GL490*1.2</f>
        <v>226.79999999999998</v>
      </c>
      <c r="GO490" s="10"/>
      <c r="GP490" s="284"/>
      <c r="GQ490" s="213" t="s">
        <v>73</v>
      </c>
      <c r="GR490" s="306" t="s">
        <v>513</v>
      </c>
      <c r="GT490" s="214"/>
      <c r="GU490" s="214">
        <f>VLOOKUP(GR490,$A$563:$F$2330,6,FALSE)</f>
        <v>719</v>
      </c>
      <c r="GV490" s="213" t="s">
        <v>67</v>
      </c>
      <c r="GW490" s="10">
        <f>GU490*1.2</f>
        <v>862.8</v>
      </c>
      <c r="GX490" s="10"/>
      <c r="GY490" s="284"/>
      <c r="GZ490" s="213" t="s">
        <v>73</v>
      </c>
      <c r="HA490" s="293" t="s">
        <v>437</v>
      </c>
      <c r="HC490" s="214"/>
      <c r="HD490" s="214">
        <f>VLOOKUP(HA490,$A$563:$F$2330,6,FALSE)</f>
        <v>260</v>
      </c>
      <c r="HE490" s="213" t="s">
        <v>67</v>
      </c>
      <c r="HF490" s="10">
        <f>HD490*1.2</f>
        <v>312</v>
      </c>
      <c r="HG490" s="10"/>
      <c r="HH490" s="284"/>
      <c r="HI490" s="213" t="s">
        <v>73</v>
      </c>
      <c r="HJ490" s="306" t="s">
        <v>473</v>
      </c>
      <c r="HL490" s="214"/>
      <c r="HM490" s="214">
        <f>VLOOKUP(HJ490,$A$563:$F$2330,6,FALSE)</f>
        <v>424</v>
      </c>
      <c r="HN490" s="213" t="s">
        <v>67</v>
      </c>
      <c r="HO490" s="10">
        <f>HM490*1.2</f>
        <v>508.79999999999995</v>
      </c>
      <c r="HP490" s="10"/>
      <c r="HQ490" s="284"/>
      <c r="HR490" s="213" t="s">
        <v>73</v>
      </c>
      <c r="HS490" s="293" t="s">
        <v>468</v>
      </c>
      <c r="HU490" s="214"/>
      <c r="HV490" s="214">
        <f>VLOOKUP(HS490,$A$563:$F$2330,6,FALSE)</f>
        <v>215</v>
      </c>
      <c r="HW490" s="213" t="s">
        <v>67</v>
      </c>
      <c r="HX490" s="10">
        <f>HV490*1.2</f>
        <v>258</v>
      </c>
      <c r="HY490" s="10"/>
      <c r="HZ490" s="284"/>
      <c r="IA490" s="213" t="s">
        <v>73</v>
      </c>
      <c r="IB490" s="306" t="s">
        <v>601</v>
      </c>
      <c r="ID490" s="214"/>
      <c r="IE490" s="214">
        <f>VLOOKUP(IB490,$A$563:$F$2330,6,FALSE)</f>
        <v>627</v>
      </c>
      <c r="IF490" s="213" t="s">
        <v>67</v>
      </c>
      <c r="IG490" s="10">
        <f>IE490*1.2</f>
        <v>752.4</v>
      </c>
      <c r="IH490" s="10"/>
      <c r="II490" s="284"/>
      <c r="IJ490" s="213" t="s">
        <v>73</v>
      </c>
      <c r="IK490" s="306" t="s">
        <v>446</v>
      </c>
      <c r="IM490" s="214"/>
      <c r="IN490" s="214">
        <f>VLOOKUP(IK490,$A$563:$F$2330,6,FALSE)</f>
        <v>543</v>
      </c>
      <c r="IO490" s="213" t="s">
        <v>67</v>
      </c>
      <c r="IP490" s="10">
        <f>IN490*1.2</f>
        <v>651.6</v>
      </c>
      <c r="IQ490" s="10"/>
      <c r="IR490" s="284"/>
      <c r="IS490" s="213" t="s">
        <v>73</v>
      </c>
      <c r="IT490" s="306" t="s">
        <v>691</v>
      </c>
      <c r="IV490" s="214"/>
      <c r="IW490" s="214">
        <f>VLOOKUP(IT490,$A$563:$F$2330,6,FALSE)</f>
        <v>770</v>
      </c>
      <c r="IX490" s="213" t="s">
        <v>67</v>
      </c>
      <c r="IY490" s="10">
        <f>IW490*1.2</f>
        <v>924</v>
      </c>
      <c r="IZ490" s="10"/>
      <c r="JA490" s="284"/>
      <c r="JB490" s="213" t="s">
        <v>73</v>
      </c>
      <c r="JC490" s="306" t="s">
        <v>601</v>
      </c>
      <c r="JE490" s="214"/>
      <c r="JF490" s="214">
        <f>VLOOKUP(JC490,$A$563:$F$2330,6,FALSE)</f>
        <v>627</v>
      </c>
      <c r="JG490" s="213" t="s">
        <v>67</v>
      </c>
      <c r="JH490" s="10">
        <f>JF490*1.2</f>
        <v>752.4</v>
      </c>
      <c r="JI490" s="10"/>
      <c r="JJ490" s="284"/>
      <c r="JK490" s="213" t="s">
        <v>73</v>
      </c>
      <c r="JL490" s="306" t="s">
        <v>446</v>
      </c>
      <c r="JN490" s="214"/>
      <c r="JO490" s="214">
        <f>VLOOKUP(JL490,$A$563:$F$2330,6,FALSE)</f>
        <v>543</v>
      </c>
      <c r="JP490" s="213" t="s">
        <v>67</v>
      </c>
      <c r="JQ490" s="10">
        <f>JO490*1.2</f>
        <v>651.6</v>
      </c>
      <c r="JR490" s="10"/>
      <c r="JS490" s="284"/>
      <c r="JT490" s="213" t="s">
        <v>73</v>
      </c>
      <c r="JU490" s="306" t="s">
        <v>601</v>
      </c>
      <c r="JW490" s="214"/>
      <c r="JX490" s="214">
        <f>VLOOKUP(JU490,$A$563:$F$2330,6,FALSE)</f>
        <v>627</v>
      </c>
      <c r="JY490" s="213" t="s">
        <v>67</v>
      </c>
      <c r="JZ490" s="10">
        <f>JX490*1.2</f>
        <v>752.4</v>
      </c>
      <c r="KA490" s="10"/>
      <c r="KB490" s="284"/>
      <c r="KC490" s="213" t="s">
        <v>73</v>
      </c>
      <c r="KD490" s="306" t="s">
        <v>750</v>
      </c>
      <c r="KF490" s="214"/>
      <c r="KG490" s="214">
        <f>VLOOKUP(KD490,$A$563:$F$2330,6,FALSE)</f>
        <v>189</v>
      </c>
      <c r="KH490" s="213" t="s">
        <v>67</v>
      </c>
      <c r="KI490" s="10">
        <f>KG490*1.2</f>
        <v>226.79999999999998</v>
      </c>
      <c r="KJ490" s="10"/>
      <c r="KK490" s="284"/>
      <c r="KL490" s="213" t="s">
        <v>73</v>
      </c>
      <c r="KM490" s="306" t="s">
        <v>691</v>
      </c>
      <c r="KO490" s="214"/>
      <c r="KP490" s="214">
        <f>VLOOKUP(KM490,$A$563:$F$2330,6,FALSE)</f>
        <v>770</v>
      </c>
      <c r="KQ490" s="213" t="s">
        <v>67</v>
      </c>
      <c r="KR490" s="10">
        <f>KP490*1.2</f>
        <v>924</v>
      </c>
      <c r="KS490" s="10"/>
      <c r="KT490" s="284"/>
      <c r="KU490" s="213" t="s">
        <v>73</v>
      </c>
      <c r="KV490" s="306" t="s">
        <v>445</v>
      </c>
      <c r="KX490" s="214"/>
      <c r="KY490" s="214">
        <f>VLOOKUP(KV490,$A$563:$F$2330,6,FALSE)</f>
        <v>267</v>
      </c>
      <c r="KZ490" s="213" t="s">
        <v>67</v>
      </c>
      <c r="LA490" s="10">
        <f>KY490*1.2</f>
        <v>320.39999999999998</v>
      </c>
      <c r="LB490" s="10"/>
      <c r="LC490" s="284"/>
      <c r="LD490" s="213" t="s">
        <v>73</v>
      </c>
      <c r="LE490" s="306" t="s">
        <v>513</v>
      </c>
      <c r="LG490" s="214"/>
      <c r="LH490" s="214">
        <f>VLOOKUP(LE490,$A$563:$F$2330,6,FALSE)</f>
        <v>719</v>
      </c>
      <c r="LI490" s="213" t="s">
        <v>67</v>
      </c>
      <c r="LJ490" s="10">
        <f>LH490*1.2</f>
        <v>862.8</v>
      </c>
      <c r="LK490" s="10"/>
      <c r="LL490" s="284"/>
      <c r="LM490" s="213" t="s">
        <v>73</v>
      </c>
      <c r="LN490" s="306" t="s">
        <v>473</v>
      </c>
      <c r="LP490" s="214"/>
      <c r="LQ490" s="214">
        <f>VLOOKUP(LN490,$A$563:$F$2330,6,FALSE)</f>
        <v>424</v>
      </c>
      <c r="LR490" s="213" t="s">
        <v>67</v>
      </c>
      <c r="LS490" s="10">
        <f>LQ490*1.2</f>
        <v>508.79999999999995</v>
      </c>
      <c r="LT490" s="10"/>
      <c r="LU490" s="284"/>
      <c r="LV490" s="213" t="s">
        <v>73</v>
      </c>
      <c r="LW490" s="306" t="s">
        <v>691</v>
      </c>
      <c r="LY490" s="214"/>
      <c r="LZ490" s="214">
        <f>VLOOKUP(LW490,$A$563:$F$2330,6,FALSE)</f>
        <v>770</v>
      </c>
      <c r="MA490" s="213" t="s">
        <v>67</v>
      </c>
      <c r="MB490" s="10">
        <f>LZ490*1.2</f>
        <v>924</v>
      </c>
      <c r="MC490" s="10"/>
      <c r="MD490" s="284"/>
      <c r="ME490" s="213" t="s">
        <v>73</v>
      </c>
      <c r="MF490" s="308" t="s">
        <v>601</v>
      </c>
      <c r="MH490" s="214"/>
      <c r="MI490" s="214">
        <f>VLOOKUP(MF490,$A$563:$F$2330,6,FALSE)</f>
        <v>627</v>
      </c>
      <c r="MJ490" s="213" t="s">
        <v>67</v>
      </c>
      <c r="MK490" s="10">
        <f>MI490*1.2</f>
        <v>752.4</v>
      </c>
      <c r="ML490" s="10"/>
      <c r="MM490" s="284"/>
      <c r="MN490" s="213" t="s">
        <v>73</v>
      </c>
      <c r="MO490" s="306" t="s">
        <v>430</v>
      </c>
      <c r="MQ490" s="214"/>
      <c r="MR490" s="214">
        <f>VLOOKUP(MO490,$A$563:$F$2330,6,FALSE)</f>
        <v>471</v>
      </c>
      <c r="MS490" s="213" t="s">
        <v>67</v>
      </c>
      <c r="MT490" s="10">
        <f>MR490*1.2</f>
        <v>565.19999999999993</v>
      </c>
      <c r="MU490" s="10"/>
      <c r="MV490" s="284"/>
      <c r="MW490" s="213" t="s">
        <v>73</v>
      </c>
      <c r="MX490" s="306" t="s">
        <v>601</v>
      </c>
      <c r="MZ490" s="214"/>
      <c r="NA490" s="214">
        <f>VLOOKUP(MX490,$A$563:$F$2330,6,FALSE)</f>
        <v>627</v>
      </c>
      <c r="NB490" s="213" t="s">
        <v>67</v>
      </c>
      <c r="NC490" s="10">
        <f>NA490*1.2</f>
        <v>752.4</v>
      </c>
      <c r="ND490" s="10"/>
      <c r="NE490" s="284"/>
      <c r="NF490" s="213" t="s">
        <v>73</v>
      </c>
      <c r="NG490" s="306" t="s">
        <v>691</v>
      </c>
      <c r="NI490" s="214"/>
      <c r="NJ490" s="214">
        <f>VLOOKUP(NG490,$A$563:$F$2330,6,FALSE)</f>
        <v>770</v>
      </c>
      <c r="NK490" s="213" t="s">
        <v>67</v>
      </c>
      <c r="NL490" s="10">
        <f>NJ490*1.2</f>
        <v>924</v>
      </c>
      <c r="NM490" s="10"/>
      <c r="NN490" s="284"/>
      <c r="NO490" s="213" t="s">
        <v>73</v>
      </c>
      <c r="NP490" s="306" t="s">
        <v>906</v>
      </c>
      <c r="NR490" s="214"/>
      <c r="NS490" s="214">
        <f>VLOOKUP(NP490,$A$563:$F$2330,6,FALSE)</f>
        <v>961</v>
      </c>
      <c r="NT490" s="213" t="s">
        <v>67</v>
      </c>
      <c r="NU490" s="10">
        <f>NS490*1.2</f>
        <v>1153.2</v>
      </c>
      <c r="NV490" s="10"/>
      <c r="NW490" s="284"/>
      <c r="NX490" s="213" t="s">
        <v>73</v>
      </c>
      <c r="NY490" s="293" t="s">
        <v>1062</v>
      </c>
      <c r="OB490" s="214">
        <f>VLOOKUP(NY490,$A$563:$F$2330,6,FALSE)</f>
        <v>997</v>
      </c>
      <c r="OC490" s="213" t="s">
        <v>67</v>
      </c>
      <c r="OD490" s="10">
        <f>OB490*1.2</f>
        <v>1196.3999999999999</v>
      </c>
      <c r="OE490" s="10"/>
      <c r="OF490" s="284"/>
      <c r="OG490" s="213" t="s">
        <v>73</v>
      </c>
      <c r="OH490" s="306" t="s">
        <v>446</v>
      </c>
      <c r="OJ490" s="214"/>
      <c r="OK490" s="214">
        <f>VLOOKUP(OH490,$A$563:$F$2330,6,FALSE)</f>
        <v>543</v>
      </c>
      <c r="OL490" s="213" t="s">
        <v>67</v>
      </c>
      <c r="OM490" s="10">
        <f>OK490*1.2</f>
        <v>651.6</v>
      </c>
      <c r="ON490" s="10"/>
      <c r="OO490" s="284"/>
      <c r="OP490" s="213" t="s">
        <v>73</v>
      </c>
      <c r="OQ490" s="293" t="s">
        <v>446</v>
      </c>
      <c r="OS490" s="214"/>
      <c r="OT490" s="214">
        <f>VLOOKUP(OQ490,$A$563:$F$2330,6,FALSE)</f>
        <v>543</v>
      </c>
      <c r="OU490" s="213" t="s">
        <v>67</v>
      </c>
      <c r="OV490" s="10">
        <f>OT490*1.2</f>
        <v>651.6</v>
      </c>
      <c r="OW490" s="10"/>
      <c r="OX490" s="284"/>
      <c r="OY490" s="213" t="s">
        <v>73</v>
      </c>
      <c r="OZ490" s="306" t="s">
        <v>601</v>
      </c>
      <c r="PB490" s="214"/>
      <c r="PC490" s="214">
        <f>VLOOKUP(OZ490,$A$563:$F$2330,6,FALSE)</f>
        <v>627</v>
      </c>
      <c r="PD490" s="213" t="s">
        <v>67</v>
      </c>
      <c r="PE490" s="10">
        <f>PC490*1.2</f>
        <v>752.4</v>
      </c>
      <c r="PF490" s="10"/>
      <c r="PG490" s="284"/>
      <c r="PH490" s="213" t="s">
        <v>73</v>
      </c>
      <c r="PI490" s="306" t="s">
        <v>1062</v>
      </c>
      <c r="PK490" s="214"/>
      <c r="PL490" s="214">
        <f>VLOOKUP(PI490,$A$563:$F$2330,6,FALSE)</f>
        <v>997</v>
      </c>
      <c r="PM490" s="213" t="s">
        <v>67</v>
      </c>
      <c r="PN490" s="10">
        <f>PL490*1.2</f>
        <v>1196.3999999999999</v>
      </c>
      <c r="PO490" s="10"/>
      <c r="PP490" s="284"/>
      <c r="PQ490" s="213" t="s">
        <v>73</v>
      </c>
      <c r="PR490" s="293" t="s">
        <v>445</v>
      </c>
      <c r="PT490" s="214"/>
      <c r="PU490" s="214">
        <f>VLOOKUP(PR490,$A$563:$F$2330,6,FALSE)</f>
        <v>267</v>
      </c>
      <c r="PV490" s="213" t="s">
        <v>67</v>
      </c>
      <c r="PW490" s="10">
        <f>PU490*1.2</f>
        <v>320.39999999999998</v>
      </c>
      <c r="PX490" s="10"/>
      <c r="PY490" s="284"/>
      <c r="PZ490" s="213" t="s">
        <v>73</v>
      </c>
      <c r="QA490" s="306" t="s">
        <v>437</v>
      </c>
      <c r="QC490" s="214"/>
      <c r="QD490" s="214">
        <f>VLOOKUP(QA490,$A$563:$F$2330,6,FALSE)</f>
        <v>260</v>
      </c>
      <c r="QE490" s="213" t="s">
        <v>67</v>
      </c>
      <c r="QF490" s="10">
        <f>QD490*1.2</f>
        <v>312</v>
      </c>
      <c r="QG490" s="10"/>
      <c r="QH490" s="284"/>
      <c r="QI490" s="213" t="s">
        <v>73</v>
      </c>
      <c r="QJ490" s="293" t="s">
        <v>437</v>
      </c>
      <c r="QL490" s="214"/>
      <c r="QM490" s="214">
        <f>VLOOKUP(QJ490,$A$563:$F$2330,6,FALSE)</f>
        <v>260</v>
      </c>
      <c r="QN490" s="213" t="s">
        <v>67</v>
      </c>
      <c r="QO490" s="10">
        <f>QM490*1.2</f>
        <v>312</v>
      </c>
      <c r="QP490" s="10"/>
      <c r="QQ490" s="284"/>
      <c r="QR490" s="213" t="s">
        <v>73</v>
      </c>
      <c r="QS490" s="306" t="s">
        <v>601</v>
      </c>
      <c r="QU490" s="214"/>
      <c r="QV490" s="214">
        <f>VLOOKUP(QS490,$A$563:$F$2330,6,FALSE)</f>
        <v>627</v>
      </c>
      <c r="QW490" s="213" t="s">
        <v>67</v>
      </c>
      <c r="QX490" s="10">
        <f>QV490*1.2</f>
        <v>752.4</v>
      </c>
      <c r="QY490" s="10"/>
      <c r="QZ490" s="284"/>
      <c r="RA490" s="213" t="s">
        <v>73</v>
      </c>
      <c r="RB490" s="293" t="s">
        <v>419</v>
      </c>
      <c r="RD490" s="214"/>
      <c r="RE490" s="214">
        <f>VLOOKUP(RB490,$A$563:$F$2330,6,FALSE)</f>
        <v>589</v>
      </c>
      <c r="RF490" s="213" t="s">
        <v>67</v>
      </c>
      <c r="RG490" s="10">
        <f>RE490*1.2</f>
        <v>706.8</v>
      </c>
      <c r="RH490" s="10"/>
      <c r="RI490" s="284"/>
      <c r="RJ490" s="213" t="s">
        <v>73</v>
      </c>
      <c r="RK490" s="297" t="s">
        <v>186</v>
      </c>
      <c r="RN490" s="214" t="e">
        <f>VLOOKUP(RK490,$A$563:$F$2330,6,FALSE)</f>
        <v>#N/A</v>
      </c>
      <c r="RO490" s="213" t="s">
        <v>67</v>
      </c>
      <c r="RP490" s="10" t="e">
        <f>RN490*1.2</f>
        <v>#N/A</v>
      </c>
      <c r="RQ490" s="10"/>
      <c r="RR490" s="284"/>
      <c r="RS490" s="213" t="s">
        <v>73</v>
      </c>
      <c r="RT490" s="306" t="s">
        <v>445</v>
      </c>
      <c r="RV490" s="214"/>
      <c r="RW490" s="214">
        <f>VLOOKUP(RT490,$A$563:$F$2330,6,FALSE)</f>
        <v>267</v>
      </c>
      <c r="RX490" s="213" t="s">
        <v>67</v>
      </c>
      <c r="RY490" s="10">
        <f>RW490*1.2</f>
        <v>320.39999999999998</v>
      </c>
      <c r="RZ490" s="10"/>
      <c r="SA490" s="290"/>
      <c r="SB490" s="213" t="s">
        <v>73</v>
      </c>
      <c r="SC490" s="306" t="s">
        <v>468</v>
      </c>
      <c r="SE490" s="214"/>
      <c r="SF490" s="214">
        <f>VLOOKUP(SC490,$A$563:$F$2330,6,FALSE)</f>
        <v>215</v>
      </c>
      <c r="SG490" s="213" t="s">
        <v>67</v>
      </c>
      <c r="SH490" s="10">
        <f>SF490*1.2</f>
        <v>258</v>
      </c>
      <c r="SI490" s="10"/>
      <c r="SJ490" s="290"/>
      <c r="SK490" s="213" t="s">
        <v>73</v>
      </c>
      <c r="SL490" s="306" t="s">
        <v>419</v>
      </c>
      <c r="SN490" s="214"/>
      <c r="SO490" s="214">
        <f>VLOOKUP(SL490,$A$563:$F$2330,6,FALSE)</f>
        <v>589</v>
      </c>
      <c r="SP490" s="213" t="s">
        <v>67</v>
      </c>
      <c r="SQ490" s="10">
        <f>SO490*1.2</f>
        <v>706.8</v>
      </c>
      <c r="SR490" s="10"/>
      <c r="SS490" s="290"/>
      <c r="ST490" s="213" t="s">
        <v>73</v>
      </c>
      <c r="SU490" s="306" t="s">
        <v>445</v>
      </c>
      <c r="SW490" s="214"/>
      <c r="SX490" s="214">
        <f>VLOOKUP(SU490,$A$563:$F$2330,6,FALSE)</f>
        <v>267</v>
      </c>
      <c r="SY490" s="213" t="s">
        <v>67</v>
      </c>
      <c r="SZ490" s="10">
        <f>SX490*1.2</f>
        <v>320.39999999999998</v>
      </c>
      <c r="TA490" s="10"/>
      <c r="TB490" s="290"/>
      <c r="TC490" s="213" t="s">
        <v>73</v>
      </c>
      <c r="TD490" s="306" t="s">
        <v>601</v>
      </c>
      <c r="TF490" s="214"/>
      <c r="TG490" s="214">
        <f>VLOOKUP(TD490,$A$563:$F$2330,6,FALSE)</f>
        <v>627</v>
      </c>
      <c r="TH490" s="213" t="s">
        <v>67</v>
      </c>
      <c r="TI490" s="10">
        <f>TG490*1.2</f>
        <v>752.4</v>
      </c>
      <c r="TK490" s="290"/>
      <c r="TL490" s="213" t="s">
        <v>73</v>
      </c>
      <c r="TM490" s="306" t="s">
        <v>446</v>
      </c>
      <c r="TO490" s="214"/>
      <c r="TP490" s="214">
        <f>VLOOKUP(TM490,$A$563:$F$2330,6,FALSE)</f>
        <v>543</v>
      </c>
      <c r="TQ490" s="213" t="s">
        <v>67</v>
      </c>
      <c r="TR490" s="10">
        <f>TP490*1.2</f>
        <v>651.6</v>
      </c>
      <c r="TS490" s="10"/>
      <c r="TT490" s="290"/>
      <c r="TU490" s="213" t="s">
        <v>73</v>
      </c>
      <c r="TV490" s="297" t="s">
        <v>186</v>
      </c>
      <c r="TX490" s="214"/>
      <c r="TY490" s="214" t="e">
        <f>VLOOKUP(TV490,$A$563:$F$2330,6,FALSE)</f>
        <v>#N/A</v>
      </c>
      <c r="TZ490" s="213" t="s">
        <v>67</v>
      </c>
      <c r="UA490" s="10" t="e">
        <f>TY490*1.2</f>
        <v>#N/A</v>
      </c>
      <c r="UB490" s="10"/>
      <c r="UC490" s="290"/>
      <c r="UD490" s="213" t="s">
        <v>73</v>
      </c>
      <c r="UE490" s="306" t="s">
        <v>1062</v>
      </c>
      <c r="UG490" s="214"/>
      <c r="UH490" s="214">
        <f>VLOOKUP(UE490,$A$563:$F$2330,6,FALSE)</f>
        <v>997</v>
      </c>
      <c r="UI490" s="213" t="s">
        <v>67</v>
      </c>
      <c r="UJ490" s="10">
        <f>UH490*1.2</f>
        <v>1196.3999999999999</v>
      </c>
      <c r="UK490" s="10"/>
      <c r="UL490" s="290"/>
      <c r="UM490" s="213" t="s">
        <v>73</v>
      </c>
      <c r="UN490" s="297" t="s">
        <v>186</v>
      </c>
      <c r="UP490" s="214"/>
      <c r="UQ490" s="214" t="e">
        <f>VLOOKUP(UN490,$A$563:$F$2330,6,FALSE)</f>
        <v>#N/A</v>
      </c>
      <c r="UR490" s="213" t="s">
        <v>67</v>
      </c>
      <c r="US490" s="10" t="e">
        <f>UQ490*1.2</f>
        <v>#N/A</v>
      </c>
      <c r="UT490" s="10"/>
      <c r="UU490" s="290"/>
      <c r="UV490" s="213" t="s">
        <v>73</v>
      </c>
      <c r="UW490" s="306" t="s">
        <v>468</v>
      </c>
      <c r="UY490" s="214"/>
      <c r="UZ490" s="214">
        <f>VLOOKUP(UW490,$A$563:$F$2330,6,FALSE)</f>
        <v>215</v>
      </c>
      <c r="VA490" s="213" t="s">
        <v>67</v>
      </c>
      <c r="VB490" s="10">
        <f>UZ490*1.2</f>
        <v>258</v>
      </c>
      <c r="VC490" s="10"/>
      <c r="VD490" s="290"/>
      <c r="VE490" s="213" t="s">
        <v>73</v>
      </c>
      <c r="VF490" s="297" t="s">
        <v>186</v>
      </c>
      <c r="VH490" s="214"/>
      <c r="VI490" s="214" t="e">
        <f>VLOOKUP(VF490,$A$563:$F$2330,6,FALSE)</f>
        <v>#N/A</v>
      </c>
      <c r="VJ490" s="213" t="s">
        <v>67</v>
      </c>
      <c r="VK490" s="10" t="e">
        <f>VI490*1.2</f>
        <v>#N/A</v>
      </c>
      <c r="VL490" s="10"/>
      <c r="VM490" s="290"/>
      <c r="VN490" s="213" t="s">
        <v>73</v>
      </c>
      <c r="VO490" s="306" t="s">
        <v>473</v>
      </c>
      <c r="VQ490" s="214"/>
      <c r="VR490" s="214">
        <f>VLOOKUP(VO490,$A$563:$F$2330,6,FALSE)</f>
        <v>424</v>
      </c>
      <c r="VS490" s="213" t="s">
        <v>67</v>
      </c>
      <c r="VT490" s="10">
        <f>VR490*1.2</f>
        <v>508.79999999999995</v>
      </c>
      <c r="VU490" s="10"/>
      <c r="VV490" s="290"/>
      <c r="VW490" s="213" t="s">
        <v>73</v>
      </c>
      <c r="VX490" s="297" t="s">
        <v>186</v>
      </c>
      <c r="WA490" s="214" t="e">
        <f>VLOOKUP(VX490,$A$563:$F$2330,6,FALSE)</f>
        <v>#N/A</v>
      </c>
      <c r="WB490" s="213" t="s">
        <v>67</v>
      </c>
      <c r="WC490" s="10" t="e">
        <f>WA490*1.2</f>
        <v>#N/A</v>
      </c>
      <c r="WE490" s="290"/>
      <c r="WF490" s="213" t="s">
        <v>73</v>
      </c>
      <c r="WG490" s="306" t="s">
        <v>750</v>
      </c>
      <c r="WI490" s="214"/>
      <c r="WJ490" s="214">
        <f>VLOOKUP(WG490,$A$563:$F$2330,6,FALSE)</f>
        <v>189</v>
      </c>
      <c r="WK490" s="213" t="s">
        <v>67</v>
      </c>
      <c r="WL490" s="10">
        <f>WJ490*1.2</f>
        <v>226.79999999999998</v>
      </c>
      <c r="WN490" s="290"/>
      <c r="WO490" s="213" t="s">
        <v>73</v>
      </c>
      <c r="WP490" s="306" t="s">
        <v>437</v>
      </c>
      <c r="WQ490" s="214"/>
      <c r="WR490" s="214"/>
      <c r="WS490" s="214">
        <f>VLOOKUP(WP490,$A$563:$F$2330,6,FALSE)</f>
        <v>260</v>
      </c>
      <c r="WT490" s="213" t="s">
        <v>67</v>
      </c>
      <c r="WU490" s="10">
        <f>WS490*1.2</f>
        <v>312</v>
      </c>
      <c r="WV490" s="10"/>
      <c r="WW490" s="290"/>
      <c r="WX490" s="213" t="s">
        <v>73</v>
      </c>
      <c r="WY490" s="306" t="s">
        <v>906</v>
      </c>
      <c r="XA490" s="214"/>
      <c r="XB490" s="214">
        <f>VLOOKUP(WY490,$A$563:$F$2330,6,FALSE)</f>
        <v>961</v>
      </c>
      <c r="XC490" s="213" t="s">
        <v>67</v>
      </c>
      <c r="XD490" s="10">
        <f>XB490*1.2</f>
        <v>1153.2</v>
      </c>
      <c r="XF490" s="290"/>
      <c r="XG490" s="213" t="s">
        <v>73</v>
      </c>
      <c r="XH490" s="297" t="s">
        <v>186</v>
      </c>
      <c r="XK490" s="214" t="e">
        <f>VLOOKUP(XH490,$A$563:$F$2330,6,FALSE)</f>
        <v>#N/A</v>
      </c>
      <c r="XL490" s="213" t="s">
        <v>67</v>
      </c>
      <c r="XM490" s="10" t="e">
        <f>XK490*1.2</f>
        <v>#N/A</v>
      </c>
      <c r="XO490" s="290"/>
      <c r="XP490" s="213" t="s">
        <v>73</v>
      </c>
      <c r="XQ490" s="306" t="s">
        <v>906</v>
      </c>
      <c r="XS490" s="214"/>
      <c r="XT490" s="214">
        <f>VLOOKUP(XQ490,$A$563:$F$2330,6,FALSE)</f>
        <v>961</v>
      </c>
      <c r="XU490" s="213" t="s">
        <v>67</v>
      </c>
      <c r="XV490" s="10">
        <f>XT490*1.2</f>
        <v>1153.2</v>
      </c>
      <c r="XW490" s="10"/>
      <c r="XX490" s="290"/>
      <c r="XY490" s="213" t="s">
        <v>73</v>
      </c>
      <c r="XZ490" s="306" t="s">
        <v>445</v>
      </c>
      <c r="YB490" s="214"/>
      <c r="YC490" s="214">
        <f>VLOOKUP(XZ490,$A$563:$F$2330,6,FALSE)</f>
        <v>267</v>
      </c>
      <c r="YD490" s="213" t="s">
        <v>67</v>
      </c>
      <c r="YE490" s="10">
        <f>YC490*1.2</f>
        <v>320.39999999999998</v>
      </c>
      <c r="YG490" s="290"/>
      <c r="YH490" s="213" t="s">
        <v>73</v>
      </c>
      <c r="YI490" s="306" t="s">
        <v>437</v>
      </c>
      <c r="YK490" s="214"/>
      <c r="YL490" s="214">
        <f>VLOOKUP(YI490,$A$563:$F$2330,6,FALSE)</f>
        <v>260</v>
      </c>
      <c r="YM490" s="213" t="s">
        <v>67</v>
      </c>
      <c r="YN490" s="10">
        <f>YL490*1.2</f>
        <v>312</v>
      </c>
      <c r="YO490" s="10"/>
      <c r="YP490" s="290"/>
      <c r="YQ490" s="213" t="s">
        <v>73</v>
      </c>
      <c r="YR490" s="297" t="s">
        <v>186</v>
      </c>
      <c r="YU490" s="214" t="e">
        <f>VLOOKUP(YR490,$A$563:$F$2330,6,FALSE)</f>
        <v>#N/A</v>
      </c>
      <c r="YV490" s="213" t="s">
        <v>67</v>
      </c>
      <c r="YW490" s="10" t="e">
        <f>YU490*1.2</f>
        <v>#N/A</v>
      </c>
      <c r="YY490" s="290"/>
      <c r="YZ490" s="213" t="s">
        <v>73</v>
      </c>
      <c r="ZA490" s="297" t="s">
        <v>186</v>
      </c>
      <c r="ZD490" s="214" t="e">
        <f>VLOOKUP(ZA490,$A$563:$F$2330,6,FALSE)</f>
        <v>#N/A</v>
      </c>
      <c r="ZE490" s="213" t="s">
        <v>67</v>
      </c>
      <c r="ZF490" s="10" t="e">
        <f>ZD490*1.2</f>
        <v>#N/A</v>
      </c>
      <c r="ZH490" s="290"/>
      <c r="ZI490" s="213" t="s">
        <v>73</v>
      </c>
      <c r="ZJ490" s="293" t="s">
        <v>430</v>
      </c>
      <c r="ZM490" s="214">
        <f>VLOOKUP(ZJ490,$A$563:$F$2330,6,FALSE)</f>
        <v>471</v>
      </c>
      <c r="ZN490" s="213" t="s">
        <v>67</v>
      </c>
      <c r="ZO490" s="10">
        <f>ZM490*1.2</f>
        <v>565.19999999999993</v>
      </c>
      <c r="ZQ490" s="290"/>
      <c r="ZR490" s="213" t="s">
        <v>73</v>
      </c>
      <c r="ZS490" s="297" t="s">
        <v>186</v>
      </c>
      <c r="ZU490" s="214"/>
      <c r="ZV490" s="214" t="e">
        <f>VLOOKUP(ZS490,$A$563:$F$2330,6,FALSE)</f>
        <v>#N/A</v>
      </c>
      <c r="ZW490" s="213" t="s">
        <v>67</v>
      </c>
      <c r="ZX490" s="10" t="e">
        <f>ZV490*1.2</f>
        <v>#N/A</v>
      </c>
      <c r="ZY490" s="10"/>
      <c r="ZZ490" s="290"/>
      <c r="AAA490" s="213" t="s">
        <v>73</v>
      </c>
      <c r="AAB490" s="297" t="s">
        <v>186</v>
      </c>
      <c r="AAD490" s="214"/>
      <c r="AAE490" s="214" t="e">
        <f>VLOOKUP(AAB490,$A$563:$F$2330,6,FALSE)</f>
        <v>#N/A</v>
      </c>
      <c r="AAF490" s="213" t="s">
        <v>67</v>
      </c>
      <c r="AAG490" s="10" t="e">
        <f>AAE490*1.2</f>
        <v>#N/A</v>
      </c>
      <c r="AAH490" s="10"/>
      <c r="AAI490" s="290"/>
      <c r="AAJ490" s="213" t="s">
        <v>73</v>
      </c>
      <c r="AAK490" s="297" t="s">
        <v>186</v>
      </c>
      <c r="AAM490" s="214"/>
      <c r="AAN490" s="214" t="e">
        <f>VLOOKUP(AAK490,$A$563:$F$2330,6,FALSE)</f>
        <v>#N/A</v>
      </c>
      <c r="AAO490" s="213" t="s">
        <v>67</v>
      </c>
      <c r="AAP490" s="10" t="e">
        <f>AAN490*1.2</f>
        <v>#N/A</v>
      </c>
      <c r="AAQ490" s="10"/>
      <c r="AAR490" s="290"/>
      <c r="AAS490" s="213" t="s">
        <v>73</v>
      </c>
      <c r="AAT490" s="297" t="s">
        <v>186</v>
      </c>
      <c r="AAV490" s="214"/>
      <c r="AAW490" s="214" t="e">
        <f>VLOOKUP(AAT490,$A$563:$F$2330,6,FALSE)</f>
        <v>#N/A</v>
      </c>
      <c r="AAX490" s="213" t="s">
        <v>67</v>
      </c>
      <c r="AAY490" s="10" t="e">
        <f>AAW490*1.2</f>
        <v>#N/A</v>
      </c>
      <c r="AAZ490" s="10"/>
      <c r="ABA490" s="290"/>
      <c r="ABB490" s="213" t="s">
        <v>73</v>
      </c>
      <c r="ABC490" s="297" t="s">
        <v>186</v>
      </c>
      <c r="ABE490" s="214"/>
      <c r="ABF490" s="214" t="e">
        <f>VLOOKUP(ABC490,$A$563:$F$2330,6,FALSE)</f>
        <v>#N/A</v>
      </c>
      <c r="ABG490" s="213" t="s">
        <v>67</v>
      </c>
      <c r="ABH490" s="10" t="e">
        <f>ABF490*1.2</f>
        <v>#N/A</v>
      </c>
      <c r="ABI490" s="10"/>
      <c r="ABJ490" s="290"/>
      <c r="ABK490" s="213" t="s">
        <v>73</v>
      </c>
      <c r="ABL490" s="297" t="s">
        <v>186</v>
      </c>
      <c r="ABN490" s="214"/>
      <c r="ABO490" s="214" t="e">
        <f>VLOOKUP(ABL490,$A$563:$F$2330,6,FALSE)</f>
        <v>#N/A</v>
      </c>
      <c r="ABP490" s="213" t="s">
        <v>67</v>
      </c>
      <c r="ABQ490" s="10" t="e">
        <f>ABO490*1.2</f>
        <v>#N/A</v>
      </c>
      <c r="ABR490" s="10"/>
      <c r="ABS490" s="290"/>
      <c r="ABT490" s="213" t="s">
        <v>73</v>
      </c>
      <c r="ABU490" s="297" t="s">
        <v>186</v>
      </c>
      <c r="ABW490" s="214"/>
      <c r="ABX490" s="214" t="e">
        <f>VLOOKUP(ABU490,$A$563:$F$2330,6,FALSE)</f>
        <v>#N/A</v>
      </c>
      <c r="ABY490" s="213" t="s">
        <v>67</v>
      </c>
      <c r="ABZ490" s="10" t="e">
        <f>ABX490*1.2</f>
        <v>#N/A</v>
      </c>
      <c r="ACA490" s="10"/>
      <c r="ACB490" s="290"/>
      <c r="ACC490" s="213" t="s">
        <v>73</v>
      </c>
      <c r="ACD490" s="297" t="s">
        <v>186</v>
      </c>
      <c r="ACF490" s="214"/>
      <c r="ACG490" s="214" t="e">
        <f>VLOOKUP(ACD490,$A$563:$F$2330,6,FALSE)</f>
        <v>#N/A</v>
      </c>
      <c r="ACH490" s="213" t="s">
        <v>67</v>
      </c>
      <c r="ACI490" s="10" t="e">
        <f>ACG490*1.2</f>
        <v>#N/A</v>
      </c>
      <c r="ACJ490" s="10"/>
      <c r="ACK490" s="290"/>
      <c r="ACL490" s="213" t="s">
        <v>73</v>
      </c>
      <c r="ACM490" s="297" t="s">
        <v>186</v>
      </c>
      <c r="ACO490" s="214"/>
      <c r="ACP490" s="214" t="e">
        <f>VLOOKUP(ACM490,$A$563:$F$2330,6,FALSE)</f>
        <v>#N/A</v>
      </c>
      <c r="ACQ490" s="213" t="s">
        <v>67</v>
      </c>
      <c r="ACR490" s="10" t="e">
        <f>ACP490*1.2</f>
        <v>#N/A</v>
      </c>
      <c r="ACS490" s="10"/>
      <c r="ACT490" s="290"/>
      <c r="ACU490" s="213" t="s">
        <v>73</v>
      </c>
      <c r="ACV490" s="293" t="s">
        <v>446</v>
      </c>
      <c r="ACX490" s="214"/>
      <c r="ACY490" s="214">
        <f>VLOOKUP(ACV490,$A$563:$F$2330,6,FALSE)</f>
        <v>543</v>
      </c>
      <c r="ACZ490" s="213" t="s">
        <v>67</v>
      </c>
      <c r="ADA490" s="10">
        <f>ACY490*1.2</f>
        <v>651.6</v>
      </c>
      <c r="ADB490" s="10"/>
      <c r="ADC490" s="290"/>
      <c r="ADD490" s="213" t="s">
        <v>73</v>
      </c>
      <c r="ADE490" s="306" t="s">
        <v>446</v>
      </c>
      <c r="ADG490" s="214"/>
      <c r="ADH490" s="214">
        <f>VLOOKUP(ADE490,$A$563:$F$2330,6,FALSE)</f>
        <v>543</v>
      </c>
      <c r="ADI490" s="213" t="s">
        <v>67</v>
      </c>
      <c r="ADJ490" s="10">
        <f>ADH490*1.2</f>
        <v>651.6</v>
      </c>
      <c r="ADL490" s="290"/>
      <c r="ADM490" s="213" t="s">
        <v>73</v>
      </c>
      <c r="ADN490" s="306" t="s">
        <v>512</v>
      </c>
      <c r="ADP490" s="214"/>
      <c r="ADQ490" s="214">
        <f>VLOOKUP(ADN490,$A$563:$F$2330,6,FALSE)</f>
        <v>250</v>
      </c>
      <c r="ADR490" s="213" t="s">
        <v>67</v>
      </c>
      <c r="ADS490" s="10">
        <f>ADQ490*1.2</f>
        <v>300</v>
      </c>
      <c r="ADT490" s="10"/>
      <c r="ADU490" s="290"/>
      <c r="ADV490" s="213" t="s">
        <v>73</v>
      </c>
      <c r="ADW490" s="306" t="s">
        <v>445</v>
      </c>
      <c r="ADZ490" s="214">
        <f>VLOOKUP(ADW490,$A$563:$F$2330,6,FALSE)</f>
        <v>267</v>
      </c>
      <c r="AEA490" s="213" t="s">
        <v>67</v>
      </c>
      <c r="AEB490" s="10">
        <f>ADZ490*1.2</f>
        <v>320.39999999999998</v>
      </c>
      <c r="AED490" s="290"/>
      <c r="AEE490" s="213" t="s">
        <v>73</v>
      </c>
      <c r="AEF490" s="306" t="s">
        <v>906</v>
      </c>
      <c r="AEH490" s="214"/>
      <c r="AEI490" s="214">
        <f>VLOOKUP(AEF490,$A$563:$F$2330,6,FALSE)</f>
        <v>961</v>
      </c>
      <c r="AEJ490" s="213" t="s">
        <v>67</v>
      </c>
      <c r="AEK490" s="10">
        <f>AEI490*1.2</f>
        <v>1153.2</v>
      </c>
      <c r="AEM490" s="290"/>
      <c r="AEN490" s="213" t="s">
        <v>73</v>
      </c>
      <c r="AEO490" s="306" t="s">
        <v>445</v>
      </c>
      <c r="AEQ490" s="214"/>
      <c r="AER490" s="214">
        <f>VLOOKUP(AEO490,$A$563:$F$2330,6,FALSE)</f>
        <v>267</v>
      </c>
      <c r="AES490" s="213" t="s">
        <v>67</v>
      </c>
      <c r="AET490" s="10">
        <f>AER490*1.2</f>
        <v>320.39999999999998</v>
      </c>
      <c r="AEV490" s="290"/>
      <c r="AEW490" s="213" t="s">
        <v>73</v>
      </c>
      <c r="AEX490" s="306" t="s">
        <v>446</v>
      </c>
      <c r="AEZ490" s="214"/>
      <c r="AFA490" s="214">
        <f>VLOOKUP(AEX490,$A$563:$F$2330,6,FALSE)</f>
        <v>543</v>
      </c>
      <c r="AFB490" s="213" t="s">
        <v>67</v>
      </c>
      <c r="AFC490" s="10">
        <f>AFA490*1.2</f>
        <v>651.6</v>
      </c>
      <c r="AFD490" s="10"/>
      <c r="AFE490" s="290"/>
      <c r="AFF490" s="213" t="s">
        <v>73</v>
      </c>
      <c r="AFG490" s="306" t="s">
        <v>437</v>
      </c>
      <c r="AFI490" s="214"/>
      <c r="AFJ490" s="214">
        <f>VLOOKUP(AFG490,$A$563:$F$2330,6,FALSE)</f>
        <v>260</v>
      </c>
      <c r="AFK490" s="213" t="s">
        <v>67</v>
      </c>
      <c r="AFL490" s="10">
        <f>AFJ490*1.2</f>
        <v>312</v>
      </c>
      <c r="AFM490" s="10"/>
      <c r="AFN490" s="290"/>
      <c r="AFO490" s="213" t="s">
        <v>73</v>
      </c>
      <c r="AFP490" s="306" t="s">
        <v>1062</v>
      </c>
      <c r="AFR490" s="214"/>
      <c r="AFS490" s="214">
        <f>VLOOKUP(AFP490,$A$563:$F$2330,6,FALSE)</f>
        <v>997</v>
      </c>
      <c r="AFT490" s="213" t="s">
        <v>67</v>
      </c>
      <c r="AFU490" s="10">
        <f>AFS490*1.2</f>
        <v>1196.3999999999999</v>
      </c>
      <c r="AFV490" s="10"/>
      <c r="AFW490" s="290"/>
      <c r="AFX490" s="213" t="s">
        <v>73</v>
      </c>
      <c r="AFY490" s="309" t="s">
        <v>437</v>
      </c>
      <c r="AGA490" s="214"/>
      <c r="AGB490" s="214">
        <f>VLOOKUP(AFY490,$A$563:$F$2330,6,FALSE)</f>
        <v>260</v>
      </c>
      <c r="AGC490" s="213" t="s">
        <v>67</v>
      </c>
      <c r="AGD490" s="10">
        <f>AGB490*1.2</f>
        <v>312</v>
      </c>
      <c r="AGE490" s="10"/>
      <c r="AGF490" s="290"/>
      <c r="AGG490" s="213" t="s">
        <v>73</v>
      </c>
      <c r="AGH490" s="306" t="s">
        <v>473</v>
      </c>
      <c r="AGJ490" s="214"/>
      <c r="AGK490" s="214">
        <f>VLOOKUP(AGH490,$A$563:$F$2330,6,FALSE)</f>
        <v>424</v>
      </c>
      <c r="AGL490" s="213" t="s">
        <v>67</v>
      </c>
      <c r="AGM490" s="10">
        <f>AGK490*1.2</f>
        <v>508.79999999999995</v>
      </c>
      <c r="AGN490" s="10"/>
      <c r="AGO490" s="290"/>
      <c r="AGP490" s="213" t="s">
        <v>73</v>
      </c>
      <c r="AGQ490" s="306" t="s">
        <v>513</v>
      </c>
      <c r="AGS490" s="214"/>
      <c r="AGT490" s="214">
        <f>VLOOKUP(AGQ490,$A$563:$F$2330,6,FALSE)</f>
        <v>719</v>
      </c>
      <c r="AGU490" s="213" t="s">
        <v>67</v>
      </c>
      <c r="AGV490" s="10">
        <f>AGT490*1.2</f>
        <v>862.8</v>
      </c>
      <c r="AGW490" s="10"/>
      <c r="AGX490" s="290"/>
      <c r="AGY490" s="213" t="s">
        <v>73</v>
      </c>
      <c r="AGZ490" s="308" t="s">
        <v>906</v>
      </c>
      <c r="AHB490" s="214"/>
      <c r="AHC490" s="214">
        <f>VLOOKUP(AGZ490,$A$563:$F$2330,6,FALSE)</f>
        <v>961</v>
      </c>
      <c r="AHD490" s="213" t="s">
        <v>67</v>
      </c>
      <c r="AHE490" s="10">
        <f>AHC490*1.2</f>
        <v>1153.2</v>
      </c>
      <c r="AHF490" s="10"/>
      <c r="AHG490" s="290"/>
      <c r="AHH490" s="213"/>
      <c r="AHI490" s="303"/>
      <c r="AHK490" s="214"/>
      <c r="AHL490" s="214"/>
      <c r="AHM490" s="213"/>
      <c r="AHN490" s="10"/>
      <c r="AHO490" s="10"/>
      <c r="AHQ490" s="213"/>
      <c r="AHR490" s="278"/>
      <c r="AHT490" s="214"/>
      <c r="AHU490" s="214"/>
      <c r="AHV490" s="213"/>
      <c r="AHW490" s="10"/>
      <c r="AHX490" s="10"/>
      <c r="AHZ490" s="213"/>
      <c r="AIA490" s="303"/>
      <c r="AIC490" s="214"/>
      <c r="AID490" s="214"/>
      <c r="AIE490" s="213"/>
      <c r="AIF490" s="10"/>
      <c r="AIG490" s="10"/>
      <c r="AII490" s="213"/>
      <c r="AIJ490" s="278"/>
      <c r="AIM490" s="214"/>
      <c r="AIN490" s="213"/>
      <c r="AIO490" s="10"/>
    </row>
    <row r="491" spans="1:926" s="14" customFormat="1" ht="15">
      <c r="A491" s="213" t="s">
        <v>74</v>
      </c>
      <c r="B491" s="293" t="s">
        <v>430</v>
      </c>
      <c r="D491" s="214"/>
      <c r="E491" s="214">
        <f>VLOOKUP(B491,$A$563:$F$2330,6,FALSE)</f>
        <v>471</v>
      </c>
      <c r="F491" s="213" t="s">
        <v>69</v>
      </c>
      <c r="G491" s="10">
        <f>E491*1.1</f>
        <v>518.1</v>
      </c>
      <c r="H491" s="10"/>
      <c r="I491" s="284"/>
      <c r="J491" s="213" t="s">
        <v>74</v>
      </c>
      <c r="K491" s="306" t="s">
        <v>601</v>
      </c>
      <c r="M491" s="214"/>
      <c r="N491" s="214">
        <f>VLOOKUP(K491,$A$563:$F$2330,6,FALSE)</f>
        <v>627</v>
      </c>
      <c r="O491" s="213" t="s">
        <v>69</v>
      </c>
      <c r="P491" s="10">
        <f>N491*1.1</f>
        <v>689.7</v>
      </c>
      <c r="Q491" s="10"/>
      <c r="R491" s="284"/>
      <c r="S491" s="213" t="s">
        <v>74</v>
      </c>
      <c r="T491" s="306" t="s">
        <v>430</v>
      </c>
      <c r="V491" s="214"/>
      <c r="W491" s="214">
        <f>VLOOKUP(T491,$A$563:$F$2330,6,FALSE)</f>
        <v>471</v>
      </c>
      <c r="X491" s="213" t="s">
        <v>69</v>
      </c>
      <c r="Y491" s="10">
        <f>W491*1.1</f>
        <v>518.1</v>
      </c>
      <c r="Z491" s="10"/>
      <c r="AA491" s="284"/>
      <c r="AB491" s="213" t="s">
        <v>74</v>
      </c>
      <c r="AC491" s="306" t="s">
        <v>445</v>
      </c>
      <c r="AE491" s="214"/>
      <c r="AF491" s="214">
        <f>VLOOKUP(AC491,$A$563:$F$2330,6,FALSE)</f>
        <v>267</v>
      </c>
      <c r="AG491" s="213" t="s">
        <v>69</v>
      </c>
      <c r="AH491" s="10">
        <f>AF491*1.1</f>
        <v>293.70000000000005</v>
      </c>
      <c r="AI491" s="10"/>
      <c r="AJ491" s="284"/>
      <c r="AK491" s="213" t="s">
        <v>74</v>
      </c>
      <c r="AL491" s="293" t="s">
        <v>430</v>
      </c>
      <c r="AN491" s="214"/>
      <c r="AO491" s="214">
        <f>VLOOKUP(AL491,$A$563:$F$2330,6,FALSE)</f>
        <v>471</v>
      </c>
      <c r="AP491" s="213" t="s">
        <v>69</v>
      </c>
      <c r="AQ491" s="10">
        <f>AO491*1.1</f>
        <v>518.1</v>
      </c>
      <c r="AR491" s="10"/>
      <c r="AS491" s="284"/>
      <c r="AT491" s="213" t="s">
        <v>74</v>
      </c>
      <c r="AU491" s="306" t="s">
        <v>1062</v>
      </c>
      <c r="AW491" s="214"/>
      <c r="AX491" s="214">
        <f>VLOOKUP(AU491,$A$563:$F$2330,6,FALSE)</f>
        <v>997</v>
      </c>
      <c r="AY491" s="213" t="s">
        <v>69</v>
      </c>
      <c r="AZ491" s="10">
        <f>AX491*1.1</f>
        <v>1096.7</v>
      </c>
      <c r="BA491" s="10"/>
      <c r="BB491" s="284"/>
      <c r="BC491" s="213" t="s">
        <v>74</v>
      </c>
      <c r="BD491" s="306" t="s">
        <v>691</v>
      </c>
      <c r="BF491" s="214"/>
      <c r="BG491" s="214">
        <f>VLOOKUP(BD491,$A$563:$F$2330,6,FALSE)</f>
        <v>770</v>
      </c>
      <c r="BH491" s="213" t="s">
        <v>69</v>
      </c>
      <c r="BI491" s="10">
        <f>BG491*1.1</f>
        <v>847.00000000000011</v>
      </c>
      <c r="BJ491" s="10"/>
      <c r="BK491" s="284"/>
      <c r="BL491" s="213" t="s">
        <v>74</v>
      </c>
      <c r="BM491" s="306" t="s">
        <v>445</v>
      </c>
      <c r="BO491" s="214"/>
      <c r="BP491" s="214">
        <f>VLOOKUP(BM491,$A$563:$F$2330,6,FALSE)</f>
        <v>267</v>
      </c>
      <c r="BQ491" s="213" t="s">
        <v>69</v>
      </c>
      <c r="BR491" s="10">
        <f>BP491*1.1</f>
        <v>293.70000000000005</v>
      </c>
      <c r="BS491" s="10"/>
      <c r="BT491" s="284"/>
      <c r="BU491" s="213" t="s">
        <v>74</v>
      </c>
      <c r="BV491" s="306" t="s">
        <v>601</v>
      </c>
      <c r="BX491" s="214"/>
      <c r="BY491" s="214">
        <f>VLOOKUP(BV491,$A$563:$F$2330,6,FALSE)</f>
        <v>627</v>
      </c>
      <c r="BZ491" s="213" t="s">
        <v>69</v>
      </c>
      <c r="CA491" s="10">
        <f>BY491*1.1</f>
        <v>689.7</v>
      </c>
      <c r="CB491" s="10"/>
      <c r="CC491" s="284"/>
      <c r="CD491" s="213" t="s">
        <v>74</v>
      </c>
      <c r="CE491" s="306" t="s">
        <v>906</v>
      </c>
      <c r="CG491" s="214"/>
      <c r="CH491" s="214">
        <f>VLOOKUP(CE491,$A$563:$F$2330,6,FALSE)</f>
        <v>961</v>
      </c>
      <c r="CI491" s="213" t="s">
        <v>69</v>
      </c>
      <c r="CJ491" s="10">
        <f>CH491*1.1</f>
        <v>1057.1000000000001</v>
      </c>
      <c r="CK491" s="10"/>
      <c r="CL491" s="284"/>
      <c r="CM491" s="213" t="s">
        <v>74</v>
      </c>
      <c r="CN491" s="306" t="s">
        <v>601</v>
      </c>
      <c r="CP491" s="214"/>
      <c r="CQ491" s="214">
        <f>VLOOKUP(CN491,$A$563:$F$2330,6,FALSE)</f>
        <v>627</v>
      </c>
      <c r="CR491" s="213" t="s">
        <v>69</v>
      </c>
      <c r="CS491" s="10">
        <f>CQ491*1.1</f>
        <v>689.7</v>
      </c>
      <c r="CT491" s="10"/>
      <c r="CU491" s="284"/>
      <c r="CV491" s="213" t="s">
        <v>74</v>
      </c>
      <c r="CW491" s="306" t="s">
        <v>601</v>
      </c>
      <c r="CY491" s="214"/>
      <c r="CZ491" s="214">
        <f>VLOOKUP(CW491,$A$563:$F$2330,6,FALSE)</f>
        <v>627</v>
      </c>
      <c r="DA491" s="213" t="s">
        <v>69</v>
      </c>
      <c r="DB491" s="10">
        <f>CZ491*1.1</f>
        <v>689.7</v>
      </c>
      <c r="DC491" s="10"/>
      <c r="DD491" s="284"/>
      <c r="DE491" s="213" t="s">
        <v>74</v>
      </c>
      <c r="DF491" s="306" t="s">
        <v>445</v>
      </c>
      <c r="DH491" s="214"/>
      <c r="DI491" s="214">
        <f>VLOOKUP(DF491,$A$563:$F$2330,6,FALSE)</f>
        <v>267</v>
      </c>
      <c r="DJ491" s="213" t="s">
        <v>69</v>
      </c>
      <c r="DK491" s="10">
        <f>DI491*1.1</f>
        <v>293.70000000000005</v>
      </c>
      <c r="DL491" s="10"/>
      <c r="DM491" s="284"/>
      <c r="DN491" s="213" t="s">
        <v>74</v>
      </c>
      <c r="DO491" s="293" t="s">
        <v>601</v>
      </c>
      <c r="DQ491" s="214"/>
      <c r="DR491" s="214">
        <f>VLOOKUP(DO491,$A$563:$F$2330,6,FALSE)</f>
        <v>627</v>
      </c>
      <c r="DS491" s="213" t="s">
        <v>69</v>
      </c>
      <c r="DT491" s="10">
        <f>DR491*1.1</f>
        <v>689.7</v>
      </c>
      <c r="DU491" s="10"/>
      <c r="DV491" s="284"/>
      <c r="DW491" s="213" t="s">
        <v>74</v>
      </c>
      <c r="DX491" s="297" t="s">
        <v>186</v>
      </c>
      <c r="DZ491" s="214"/>
      <c r="EA491" s="214" t="e">
        <f>VLOOKUP(DX491,$A$563:$F$2330,6,FALSE)</f>
        <v>#N/A</v>
      </c>
      <c r="EB491" s="213" t="s">
        <v>69</v>
      </c>
      <c r="EC491" s="10" t="e">
        <f>EA491*1.1</f>
        <v>#N/A</v>
      </c>
      <c r="ED491" s="10"/>
      <c r="EE491" s="284"/>
      <c r="EF491" s="213" t="s">
        <v>74</v>
      </c>
      <c r="EG491" s="306" t="s">
        <v>447</v>
      </c>
      <c r="EI491" s="214"/>
      <c r="EJ491" s="214">
        <f>VLOOKUP(EG491,$A$563:$F$2330,6,FALSE)</f>
        <v>339</v>
      </c>
      <c r="EK491" s="213" t="s">
        <v>69</v>
      </c>
      <c r="EL491" s="10">
        <f>EJ491*1.1</f>
        <v>372.90000000000003</v>
      </c>
      <c r="EM491" s="10"/>
      <c r="EN491" s="284"/>
      <c r="EO491" s="213" t="s">
        <v>74</v>
      </c>
      <c r="EP491" s="306" t="s">
        <v>1062</v>
      </c>
      <c r="ER491" s="214"/>
      <c r="ES491" s="214">
        <f>VLOOKUP(EP491,$A$563:$F$2330,6,FALSE)</f>
        <v>997</v>
      </c>
      <c r="ET491" s="213" t="s">
        <v>69</v>
      </c>
      <c r="EU491" s="10">
        <f>ES491*1.1</f>
        <v>1096.7</v>
      </c>
      <c r="EV491" s="10"/>
      <c r="EW491" s="284"/>
      <c r="EX491" s="213" t="s">
        <v>74</v>
      </c>
      <c r="EY491" s="297" t="s">
        <v>186</v>
      </c>
      <c r="FA491" s="214"/>
      <c r="FB491" s="214" t="e">
        <f>VLOOKUP(EY491,$A$563:$F$2330,6,FALSE)</f>
        <v>#N/A</v>
      </c>
      <c r="FC491" s="213" t="s">
        <v>69</v>
      </c>
      <c r="FD491" s="10" t="e">
        <f>FB491*1.1</f>
        <v>#N/A</v>
      </c>
      <c r="FE491" s="10"/>
      <c r="FF491" s="284"/>
      <c r="FG491" s="213" t="s">
        <v>74</v>
      </c>
      <c r="FH491" s="306" t="s">
        <v>750</v>
      </c>
      <c r="FJ491" s="214"/>
      <c r="FK491" s="214">
        <f>VLOOKUP(FH491,$A$563:$F$2330,6,FALSE)</f>
        <v>189</v>
      </c>
      <c r="FL491" s="213" t="s">
        <v>69</v>
      </c>
      <c r="FM491" s="10">
        <f>FK491*1.1</f>
        <v>207.9</v>
      </c>
      <c r="FN491" s="10"/>
      <c r="FO491" s="284"/>
      <c r="FP491" s="213" t="s">
        <v>74</v>
      </c>
      <c r="FQ491" s="293" t="s">
        <v>750</v>
      </c>
      <c r="FS491" s="214"/>
      <c r="FT491" s="214">
        <f>VLOOKUP(FQ491,$A$563:$F$2330,6,FALSE)</f>
        <v>189</v>
      </c>
      <c r="FU491" s="213" t="s">
        <v>69</v>
      </c>
      <c r="FV491" s="10">
        <f>FT491*1.1</f>
        <v>207.9</v>
      </c>
      <c r="FW491" s="10"/>
      <c r="FX491" s="284"/>
      <c r="FY491" s="213" t="s">
        <v>74</v>
      </c>
      <c r="FZ491" s="293" t="s">
        <v>906</v>
      </c>
      <c r="GB491" s="214"/>
      <c r="GC491" s="214">
        <f>VLOOKUP(FZ491,$A$563:$F$2330,6,FALSE)</f>
        <v>961</v>
      </c>
      <c r="GD491" s="213" t="s">
        <v>69</v>
      </c>
      <c r="GE491" s="10">
        <f>GC491*1.1</f>
        <v>1057.1000000000001</v>
      </c>
      <c r="GF491" s="10"/>
      <c r="GG491" s="284"/>
      <c r="GH491" s="213" t="s">
        <v>74</v>
      </c>
      <c r="GI491" s="306" t="s">
        <v>601</v>
      </c>
      <c r="GK491" s="214"/>
      <c r="GL491" s="214">
        <f>VLOOKUP(GI491,$A$563:$F$2330,6,FALSE)</f>
        <v>627</v>
      </c>
      <c r="GM491" s="213" t="s">
        <v>69</v>
      </c>
      <c r="GN491" s="10">
        <f>GL491*1.1</f>
        <v>689.7</v>
      </c>
      <c r="GO491" s="10"/>
      <c r="GP491" s="284"/>
      <c r="GQ491" s="213" t="s">
        <v>74</v>
      </c>
      <c r="GR491" s="306" t="s">
        <v>468</v>
      </c>
      <c r="GT491" s="214"/>
      <c r="GU491" s="214">
        <f>VLOOKUP(GR491,$A$563:$F$2330,6,FALSE)</f>
        <v>215</v>
      </c>
      <c r="GV491" s="213" t="s">
        <v>69</v>
      </c>
      <c r="GW491" s="10">
        <f>GU491*1.1</f>
        <v>236.50000000000003</v>
      </c>
      <c r="GX491" s="10"/>
      <c r="GY491" s="284"/>
      <c r="GZ491" s="213" t="s">
        <v>74</v>
      </c>
      <c r="HA491" s="293" t="s">
        <v>430</v>
      </c>
      <c r="HC491" s="214"/>
      <c r="HD491" s="214">
        <f>VLOOKUP(HA491,$A$563:$F$2330,6,FALSE)</f>
        <v>471</v>
      </c>
      <c r="HE491" s="213" t="s">
        <v>69</v>
      </c>
      <c r="HF491" s="10">
        <f>HD491*1.1</f>
        <v>518.1</v>
      </c>
      <c r="HG491" s="10"/>
      <c r="HH491" s="284"/>
      <c r="HI491" s="213" t="s">
        <v>74</v>
      </c>
      <c r="HJ491" s="306" t="s">
        <v>601</v>
      </c>
      <c r="HL491" s="214"/>
      <c r="HM491" s="214">
        <f>VLOOKUP(HJ491,$A$563:$F$2330,6,FALSE)</f>
        <v>627</v>
      </c>
      <c r="HN491" s="213" t="s">
        <v>69</v>
      </c>
      <c r="HO491" s="10">
        <f>HM491*1.1</f>
        <v>689.7</v>
      </c>
      <c r="HP491" s="10"/>
      <c r="HQ491" s="284"/>
      <c r="HR491" s="213" t="s">
        <v>74</v>
      </c>
      <c r="HS491" s="293" t="s">
        <v>906</v>
      </c>
      <c r="HU491" s="214"/>
      <c r="HV491" s="214">
        <f>VLOOKUP(HS491,$A$563:$F$2330,6,FALSE)</f>
        <v>961</v>
      </c>
      <c r="HW491" s="213" t="s">
        <v>69</v>
      </c>
      <c r="HX491" s="10">
        <f>HV491*1.1</f>
        <v>1057.1000000000001</v>
      </c>
      <c r="HY491" s="10"/>
      <c r="HZ491" s="284"/>
      <c r="IA491" s="213" t="s">
        <v>74</v>
      </c>
      <c r="IB491" s="306" t="s">
        <v>419</v>
      </c>
      <c r="ID491" s="214"/>
      <c r="IE491" s="214">
        <f>VLOOKUP(IB491,$A$563:$F$2330,6,FALSE)</f>
        <v>589</v>
      </c>
      <c r="IF491" s="213" t="s">
        <v>69</v>
      </c>
      <c r="IG491" s="10">
        <f>IE491*1.1</f>
        <v>647.90000000000009</v>
      </c>
      <c r="IH491" s="10"/>
      <c r="II491" s="284"/>
      <c r="IJ491" s="213" t="s">
        <v>74</v>
      </c>
      <c r="IK491" s="306" t="s">
        <v>447</v>
      </c>
      <c r="IM491" s="214"/>
      <c r="IN491" s="214">
        <f>VLOOKUP(IK491,$A$563:$F$2330,6,FALSE)</f>
        <v>339</v>
      </c>
      <c r="IO491" s="213" t="s">
        <v>69</v>
      </c>
      <c r="IP491" s="10">
        <f>IN491*1.1</f>
        <v>372.90000000000003</v>
      </c>
      <c r="IQ491" s="10"/>
      <c r="IR491" s="284"/>
      <c r="IS491" s="213" t="s">
        <v>74</v>
      </c>
      <c r="IT491" s="306" t="s">
        <v>512</v>
      </c>
      <c r="IV491" s="214"/>
      <c r="IW491" s="214">
        <f>VLOOKUP(IT491,$A$563:$F$2330,6,FALSE)</f>
        <v>250</v>
      </c>
      <c r="IX491" s="213" t="s">
        <v>69</v>
      </c>
      <c r="IY491" s="10">
        <f>IW491*1.1</f>
        <v>275</v>
      </c>
      <c r="IZ491" s="10"/>
      <c r="JA491" s="284"/>
      <c r="JB491" s="213" t="s">
        <v>74</v>
      </c>
      <c r="JC491" s="306" t="s">
        <v>750</v>
      </c>
      <c r="JE491" s="214"/>
      <c r="JF491" s="214">
        <f>VLOOKUP(JC491,$A$563:$F$2330,6,FALSE)</f>
        <v>189</v>
      </c>
      <c r="JG491" s="213" t="s">
        <v>69</v>
      </c>
      <c r="JH491" s="10">
        <f>JF491*1.1</f>
        <v>207.9</v>
      </c>
      <c r="JI491" s="10"/>
      <c r="JJ491" s="284"/>
      <c r="JK491" s="213" t="s">
        <v>74</v>
      </c>
      <c r="JL491" s="306" t="s">
        <v>445</v>
      </c>
      <c r="JN491" s="214"/>
      <c r="JO491" s="214">
        <f>VLOOKUP(JL491,$A$563:$F$2330,6,FALSE)</f>
        <v>267</v>
      </c>
      <c r="JP491" s="213" t="s">
        <v>69</v>
      </c>
      <c r="JQ491" s="10">
        <f>JO491*1.1</f>
        <v>293.70000000000005</v>
      </c>
      <c r="JR491" s="10"/>
      <c r="JS491" s="284"/>
      <c r="JT491" s="213" t="s">
        <v>74</v>
      </c>
      <c r="JU491" s="306" t="s">
        <v>691</v>
      </c>
      <c r="JW491" s="214"/>
      <c r="JX491" s="214">
        <f>VLOOKUP(JU491,$A$563:$F$2330,6,FALSE)</f>
        <v>770</v>
      </c>
      <c r="JY491" s="213" t="s">
        <v>69</v>
      </c>
      <c r="JZ491" s="10">
        <f>JX491*1.1</f>
        <v>847.00000000000011</v>
      </c>
      <c r="KA491" s="10"/>
      <c r="KB491" s="284"/>
      <c r="KC491" s="213" t="s">
        <v>74</v>
      </c>
      <c r="KD491" s="306" t="s">
        <v>447</v>
      </c>
      <c r="KF491" s="214"/>
      <c r="KG491" s="214">
        <f>VLOOKUP(KD491,$A$563:$F$2330,6,FALSE)</f>
        <v>339</v>
      </c>
      <c r="KH491" s="213" t="s">
        <v>69</v>
      </c>
      <c r="KI491" s="10">
        <f>KG491*1.1</f>
        <v>372.90000000000003</v>
      </c>
      <c r="KJ491" s="10"/>
      <c r="KK491" s="284"/>
      <c r="KL491" s="213" t="s">
        <v>74</v>
      </c>
      <c r="KM491" s="306" t="s">
        <v>468</v>
      </c>
      <c r="KO491" s="214"/>
      <c r="KP491" s="214">
        <f>VLOOKUP(KM491,$A$563:$F$2330,6,FALSE)</f>
        <v>215</v>
      </c>
      <c r="KQ491" s="213" t="s">
        <v>69</v>
      </c>
      <c r="KR491" s="10">
        <f>KP491*1.1</f>
        <v>236.50000000000003</v>
      </c>
      <c r="KS491" s="10"/>
      <c r="KT491" s="284"/>
      <c r="KU491" s="213" t="s">
        <v>74</v>
      </c>
      <c r="KV491" s="306" t="s">
        <v>437</v>
      </c>
      <c r="KX491" s="214"/>
      <c r="KY491" s="214">
        <f>VLOOKUP(KV491,$A$563:$F$2330,6,FALSE)</f>
        <v>260</v>
      </c>
      <c r="KZ491" s="213" t="s">
        <v>69</v>
      </c>
      <c r="LA491" s="10">
        <f>KY491*1.1</f>
        <v>286</v>
      </c>
      <c r="LB491" s="10"/>
      <c r="LC491" s="284"/>
      <c r="LD491" s="213" t="s">
        <v>74</v>
      </c>
      <c r="LE491" s="306" t="s">
        <v>430</v>
      </c>
      <c r="LG491" s="214"/>
      <c r="LH491" s="214">
        <f>VLOOKUP(LE491,$A$563:$F$2330,6,FALSE)</f>
        <v>471</v>
      </c>
      <c r="LI491" s="213" t="s">
        <v>69</v>
      </c>
      <c r="LJ491" s="10">
        <f>LH491*1.1</f>
        <v>518.1</v>
      </c>
      <c r="LK491" s="10"/>
      <c r="LL491" s="284"/>
      <c r="LM491" s="213" t="s">
        <v>74</v>
      </c>
      <c r="LN491" s="306" t="s">
        <v>750</v>
      </c>
      <c r="LP491" s="214"/>
      <c r="LQ491" s="214">
        <f>VLOOKUP(LN491,$A$563:$F$2330,6,FALSE)</f>
        <v>189</v>
      </c>
      <c r="LR491" s="213" t="s">
        <v>69</v>
      </c>
      <c r="LS491" s="10">
        <f>LQ491*1.1</f>
        <v>207.9</v>
      </c>
      <c r="LT491" s="10"/>
      <c r="LU491" s="284"/>
      <c r="LV491" s="213" t="s">
        <v>74</v>
      </c>
      <c r="LW491" s="306" t="s">
        <v>512</v>
      </c>
      <c r="LY491" s="214"/>
      <c r="LZ491" s="214">
        <f>VLOOKUP(LW491,$A$563:$F$2330,6,FALSE)</f>
        <v>250</v>
      </c>
      <c r="MA491" s="213" t="s">
        <v>69</v>
      </c>
      <c r="MB491" s="10">
        <f>LZ491*1.1</f>
        <v>275</v>
      </c>
      <c r="MC491" s="10"/>
      <c r="MD491" s="284"/>
      <c r="ME491" s="213" t="s">
        <v>74</v>
      </c>
      <c r="MF491" s="308" t="s">
        <v>513</v>
      </c>
      <c r="MH491" s="214"/>
      <c r="MI491" s="214">
        <f>VLOOKUP(MF491,$A$563:$F$2330,6,FALSE)</f>
        <v>719</v>
      </c>
      <c r="MJ491" s="213" t="s">
        <v>69</v>
      </c>
      <c r="MK491" s="10">
        <f>MI491*1.1</f>
        <v>790.90000000000009</v>
      </c>
      <c r="ML491" s="10"/>
      <c r="MM491" s="284"/>
      <c r="MN491" s="213" t="s">
        <v>74</v>
      </c>
      <c r="MO491" s="306" t="s">
        <v>513</v>
      </c>
      <c r="MQ491" s="214"/>
      <c r="MR491" s="214">
        <f>VLOOKUP(MO491,$A$563:$F$2330,6,FALSE)</f>
        <v>719</v>
      </c>
      <c r="MS491" s="213" t="s">
        <v>69</v>
      </c>
      <c r="MT491" s="10">
        <f>MR491*1.1</f>
        <v>790.90000000000009</v>
      </c>
      <c r="MU491" s="10"/>
      <c r="MV491" s="284"/>
      <c r="MW491" s="213" t="s">
        <v>74</v>
      </c>
      <c r="MX491" s="306" t="s">
        <v>445</v>
      </c>
      <c r="MZ491" s="214"/>
      <c r="NA491" s="214">
        <f>VLOOKUP(MX491,$A$563:$F$2330,6,FALSE)</f>
        <v>267</v>
      </c>
      <c r="NB491" s="213" t="s">
        <v>69</v>
      </c>
      <c r="NC491" s="10">
        <f>NA491*1.1</f>
        <v>293.70000000000005</v>
      </c>
      <c r="ND491" s="10"/>
      <c r="NE491" s="284"/>
      <c r="NF491" s="213" t="s">
        <v>74</v>
      </c>
      <c r="NG491" s="306" t="s">
        <v>512</v>
      </c>
      <c r="NI491" s="214"/>
      <c r="NJ491" s="214">
        <f>VLOOKUP(NG491,$A$563:$F$2330,6,FALSE)</f>
        <v>250</v>
      </c>
      <c r="NK491" s="213" t="s">
        <v>69</v>
      </c>
      <c r="NL491" s="10">
        <f>NJ491*1.1</f>
        <v>275</v>
      </c>
      <c r="NM491" s="10"/>
      <c r="NN491" s="284"/>
      <c r="NO491" s="213" t="s">
        <v>74</v>
      </c>
      <c r="NP491" s="306" t="s">
        <v>513</v>
      </c>
      <c r="NR491" s="214"/>
      <c r="NS491" s="214">
        <f>VLOOKUP(NP491,$A$563:$F$2330,6,FALSE)</f>
        <v>719</v>
      </c>
      <c r="NT491" s="213" t="s">
        <v>69</v>
      </c>
      <c r="NU491" s="10">
        <f>NS491*1.1</f>
        <v>790.90000000000009</v>
      </c>
      <c r="NV491" s="10"/>
      <c r="NW491" s="284"/>
      <c r="NX491" s="213" t="s">
        <v>74</v>
      </c>
      <c r="NY491" s="293" t="s">
        <v>430</v>
      </c>
      <c r="OB491" s="214">
        <f>VLOOKUP(NY491,$A$563:$F$2330,6,FALSE)</f>
        <v>471</v>
      </c>
      <c r="OC491" s="213" t="s">
        <v>69</v>
      </c>
      <c r="OD491" s="10">
        <f>OB491*1.1</f>
        <v>518.1</v>
      </c>
      <c r="OE491" s="10"/>
      <c r="OF491" s="284"/>
      <c r="OG491" s="213" t="s">
        <v>74</v>
      </c>
      <c r="OH491" s="306" t="s">
        <v>601</v>
      </c>
      <c r="OJ491" s="214"/>
      <c r="OK491" s="214">
        <f>VLOOKUP(OH491,$A$563:$F$2330,6,FALSE)</f>
        <v>627</v>
      </c>
      <c r="OL491" s="213" t="s">
        <v>69</v>
      </c>
      <c r="OM491" s="10">
        <f>OK491*1.1</f>
        <v>689.7</v>
      </c>
      <c r="ON491" s="10"/>
      <c r="OO491" s="284"/>
      <c r="OP491" s="213" t="s">
        <v>74</v>
      </c>
      <c r="OQ491" s="293" t="s">
        <v>445</v>
      </c>
      <c r="OS491" s="214"/>
      <c r="OT491" s="214">
        <f>VLOOKUP(OQ491,$A$563:$F$2330,6,FALSE)</f>
        <v>267</v>
      </c>
      <c r="OU491" s="213" t="s">
        <v>69</v>
      </c>
      <c r="OV491" s="10">
        <f>OT491*1.1</f>
        <v>293.70000000000005</v>
      </c>
      <c r="OW491" s="10"/>
      <c r="OX491" s="284"/>
      <c r="OY491" s="213" t="s">
        <v>74</v>
      </c>
      <c r="OZ491" s="306" t="s">
        <v>445</v>
      </c>
      <c r="PB491" s="214"/>
      <c r="PC491" s="214">
        <f>VLOOKUP(OZ491,$A$563:$F$2330,6,FALSE)</f>
        <v>267</v>
      </c>
      <c r="PD491" s="213" t="s">
        <v>69</v>
      </c>
      <c r="PE491" s="10">
        <f>PC491*1.1</f>
        <v>293.70000000000005</v>
      </c>
      <c r="PF491" s="10"/>
      <c r="PG491" s="284"/>
      <c r="PH491" s="213" t="s">
        <v>74</v>
      </c>
      <c r="PI491" s="306" t="s">
        <v>691</v>
      </c>
      <c r="PK491" s="214"/>
      <c r="PL491" s="214">
        <f>VLOOKUP(PI491,$A$563:$F$2330,6,FALSE)</f>
        <v>770</v>
      </c>
      <c r="PM491" s="213" t="s">
        <v>69</v>
      </c>
      <c r="PN491" s="10">
        <f>PL491*1.1</f>
        <v>847.00000000000011</v>
      </c>
      <c r="PO491" s="10"/>
      <c r="PP491" s="284"/>
      <c r="PQ491" s="213" t="s">
        <v>74</v>
      </c>
      <c r="PR491" s="293" t="s">
        <v>691</v>
      </c>
      <c r="PT491" s="214"/>
      <c r="PU491" s="214">
        <f>VLOOKUP(PR491,$A$563:$F$2330,6,FALSE)</f>
        <v>770</v>
      </c>
      <c r="PV491" s="213" t="s">
        <v>69</v>
      </c>
      <c r="PW491" s="10">
        <f>PU491*1.1</f>
        <v>847.00000000000011</v>
      </c>
      <c r="PX491" s="10"/>
      <c r="PY491" s="284"/>
      <c r="PZ491" s="213" t="s">
        <v>74</v>
      </c>
      <c r="QA491" s="306" t="s">
        <v>445</v>
      </c>
      <c r="QC491" s="214"/>
      <c r="QD491" s="214">
        <f>VLOOKUP(QA491,$A$563:$F$2330,6,FALSE)</f>
        <v>267</v>
      </c>
      <c r="QE491" s="213" t="s">
        <v>69</v>
      </c>
      <c r="QF491" s="10">
        <f>QD491*1.1</f>
        <v>293.70000000000005</v>
      </c>
      <c r="QG491" s="10"/>
      <c r="QH491" s="284"/>
      <c r="QI491" s="213" t="s">
        <v>74</v>
      </c>
      <c r="QJ491" s="293" t="s">
        <v>1062</v>
      </c>
      <c r="QL491" s="214"/>
      <c r="QM491" s="214">
        <f>VLOOKUP(QJ491,$A$563:$F$2330,6,FALSE)</f>
        <v>997</v>
      </c>
      <c r="QN491" s="213" t="s">
        <v>69</v>
      </c>
      <c r="QO491" s="10">
        <f>QM491*1.1</f>
        <v>1096.7</v>
      </c>
      <c r="QP491" s="10"/>
      <c r="QQ491" s="284"/>
      <c r="QR491" s="213" t="s">
        <v>74</v>
      </c>
      <c r="QS491" s="306" t="s">
        <v>691</v>
      </c>
      <c r="QU491" s="214"/>
      <c r="QV491" s="214">
        <f>VLOOKUP(QS491,$A$563:$F$2330,6,FALSE)</f>
        <v>770</v>
      </c>
      <c r="QW491" s="213" t="s">
        <v>69</v>
      </c>
      <c r="QX491" s="10">
        <f>QV491*1.1</f>
        <v>847.00000000000011</v>
      </c>
      <c r="QY491" s="10"/>
      <c r="QZ491" s="284"/>
      <c r="RA491" s="213" t="s">
        <v>74</v>
      </c>
      <c r="RB491" s="293" t="s">
        <v>446</v>
      </c>
      <c r="RD491" s="214"/>
      <c r="RE491" s="214">
        <f>VLOOKUP(RB491,$A$563:$F$2330,6,FALSE)</f>
        <v>543</v>
      </c>
      <c r="RF491" s="213" t="s">
        <v>69</v>
      </c>
      <c r="RG491" s="10">
        <f>RE491*1.1</f>
        <v>597.30000000000007</v>
      </c>
      <c r="RH491" s="10"/>
      <c r="RI491" s="284"/>
      <c r="RJ491" s="213" t="s">
        <v>74</v>
      </c>
      <c r="RK491" s="297" t="s">
        <v>186</v>
      </c>
      <c r="RN491" s="214" t="e">
        <f>VLOOKUP(RK491,$A$563:$F$2330,6,FALSE)</f>
        <v>#N/A</v>
      </c>
      <c r="RO491" s="213" t="s">
        <v>69</v>
      </c>
      <c r="RP491" s="10" t="e">
        <f>RN491*1.1</f>
        <v>#N/A</v>
      </c>
      <c r="RQ491" s="10"/>
      <c r="RR491" s="284"/>
      <c r="RS491" s="213" t="s">
        <v>74</v>
      </c>
      <c r="RT491" s="306" t="s">
        <v>601</v>
      </c>
      <c r="RV491" s="214"/>
      <c r="RW491" s="214">
        <f>VLOOKUP(RT491,$A$563:$F$2330,6,FALSE)</f>
        <v>627</v>
      </c>
      <c r="RX491" s="213" t="s">
        <v>69</v>
      </c>
      <c r="RY491" s="10">
        <f>RW491*1.1</f>
        <v>689.7</v>
      </c>
      <c r="RZ491" s="10"/>
      <c r="SA491" s="290"/>
      <c r="SB491" s="213" t="s">
        <v>74</v>
      </c>
      <c r="SC491" s="306" t="s">
        <v>601</v>
      </c>
      <c r="SE491" s="214"/>
      <c r="SF491" s="214">
        <f>VLOOKUP(SC491,$A$563:$F$2330,6,FALSE)</f>
        <v>627</v>
      </c>
      <c r="SG491" s="213" t="s">
        <v>69</v>
      </c>
      <c r="SH491" s="10">
        <f>SF491*1.1</f>
        <v>689.7</v>
      </c>
      <c r="SI491" s="10"/>
      <c r="SJ491" s="290"/>
      <c r="SK491" s="213" t="s">
        <v>74</v>
      </c>
      <c r="SL491" s="306" t="s">
        <v>445</v>
      </c>
      <c r="SN491" s="214"/>
      <c r="SO491" s="214">
        <f>VLOOKUP(SL491,$A$563:$F$2330,6,FALSE)</f>
        <v>267</v>
      </c>
      <c r="SP491" s="213" t="s">
        <v>69</v>
      </c>
      <c r="SQ491" s="10">
        <f>SO491*1.1</f>
        <v>293.70000000000005</v>
      </c>
      <c r="SR491" s="10"/>
      <c r="SS491" s="290"/>
      <c r="ST491" s="213" t="s">
        <v>74</v>
      </c>
      <c r="SU491" s="306" t="s">
        <v>473</v>
      </c>
      <c r="SW491" s="214"/>
      <c r="SX491" s="214">
        <f>VLOOKUP(SU491,$A$563:$F$2330,6,FALSE)</f>
        <v>424</v>
      </c>
      <c r="SY491" s="213" t="s">
        <v>69</v>
      </c>
      <c r="SZ491" s="10">
        <f>SX491*1.1</f>
        <v>466.40000000000003</v>
      </c>
      <c r="TA491" s="10"/>
      <c r="TB491" s="290"/>
      <c r="TC491" s="213" t="s">
        <v>74</v>
      </c>
      <c r="TD491" s="306" t="s">
        <v>445</v>
      </c>
      <c r="TF491" s="214"/>
      <c r="TG491" s="214">
        <f>VLOOKUP(TD491,$A$563:$F$2330,6,FALSE)</f>
        <v>267</v>
      </c>
      <c r="TH491" s="213" t="s">
        <v>69</v>
      </c>
      <c r="TI491" s="10">
        <f>TG491*1.1</f>
        <v>293.70000000000005</v>
      </c>
      <c r="TK491" s="290"/>
      <c r="TL491" s="213" t="s">
        <v>74</v>
      </c>
      <c r="TM491" s="306" t="s">
        <v>691</v>
      </c>
      <c r="TO491" s="214"/>
      <c r="TP491" s="214">
        <f>VLOOKUP(TM491,$A$563:$F$2330,6,FALSE)</f>
        <v>770</v>
      </c>
      <c r="TQ491" s="213" t="s">
        <v>69</v>
      </c>
      <c r="TR491" s="10">
        <f>TP491*1.1</f>
        <v>847.00000000000011</v>
      </c>
      <c r="TS491" s="10"/>
      <c r="TT491" s="290"/>
      <c r="TU491" s="213" t="s">
        <v>74</v>
      </c>
      <c r="TV491" s="297" t="s">
        <v>186</v>
      </c>
      <c r="TX491" s="214"/>
      <c r="TY491" s="214" t="e">
        <f>VLOOKUP(TV491,$A$563:$F$2330,6,FALSE)</f>
        <v>#N/A</v>
      </c>
      <c r="TZ491" s="213" t="s">
        <v>69</v>
      </c>
      <c r="UA491" s="10" t="e">
        <f>TY491*1.1</f>
        <v>#N/A</v>
      </c>
      <c r="UB491" s="10"/>
      <c r="UC491" s="290"/>
      <c r="UD491" s="213" t="s">
        <v>74</v>
      </c>
      <c r="UE491" s="306" t="s">
        <v>691</v>
      </c>
      <c r="UG491" s="214"/>
      <c r="UH491" s="214">
        <f>VLOOKUP(UE491,$A$563:$F$2330,6,FALSE)</f>
        <v>770</v>
      </c>
      <c r="UI491" s="213" t="s">
        <v>69</v>
      </c>
      <c r="UJ491" s="10">
        <f>UH491*1.1</f>
        <v>847.00000000000011</v>
      </c>
      <c r="UK491" s="10"/>
      <c r="UL491" s="290"/>
      <c r="UM491" s="213" t="s">
        <v>74</v>
      </c>
      <c r="UN491" s="297" t="s">
        <v>186</v>
      </c>
      <c r="UP491" s="214"/>
      <c r="UQ491" s="214" t="e">
        <f>VLOOKUP(UN491,$A$563:$F$2330,6,FALSE)</f>
        <v>#N/A</v>
      </c>
      <c r="UR491" s="213" t="s">
        <v>69</v>
      </c>
      <c r="US491" s="10" t="e">
        <f>UQ491*1.1</f>
        <v>#N/A</v>
      </c>
      <c r="UT491" s="10"/>
      <c r="UU491" s="290"/>
      <c r="UV491" s="213" t="s">
        <v>74</v>
      </c>
      <c r="UW491" s="306" t="s">
        <v>601</v>
      </c>
      <c r="UY491" s="214"/>
      <c r="UZ491" s="214">
        <f>VLOOKUP(UW491,$A$563:$F$2330,6,FALSE)</f>
        <v>627</v>
      </c>
      <c r="VA491" s="213" t="s">
        <v>69</v>
      </c>
      <c r="VB491" s="10">
        <f>UZ491*1.1</f>
        <v>689.7</v>
      </c>
      <c r="VC491" s="10"/>
      <c r="VD491" s="290"/>
      <c r="VE491" s="213" t="s">
        <v>74</v>
      </c>
      <c r="VF491" s="297" t="s">
        <v>186</v>
      </c>
      <c r="VH491" s="214"/>
      <c r="VI491" s="214" t="e">
        <f>VLOOKUP(VF491,$A$563:$F$2330,6,FALSE)</f>
        <v>#N/A</v>
      </c>
      <c r="VJ491" s="213" t="s">
        <v>69</v>
      </c>
      <c r="VK491" s="10" t="e">
        <f>VI491*1.1</f>
        <v>#N/A</v>
      </c>
      <c r="VL491" s="10"/>
      <c r="VM491" s="290"/>
      <c r="VN491" s="213" t="s">
        <v>74</v>
      </c>
      <c r="VO491" s="306" t="s">
        <v>468</v>
      </c>
      <c r="VQ491" s="214"/>
      <c r="VR491" s="214">
        <f>VLOOKUP(VO491,$A$563:$F$2330,6,FALSE)</f>
        <v>215</v>
      </c>
      <c r="VS491" s="213" t="s">
        <v>69</v>
      </c>
      <c r="VT491" s="10">
        <f>VR491*1.1</f>
        <v>236.50000000000003</v>
      </c>
      <c r="VU491" s="10"/>
      <c r="VV491" s="290"/>
      <c r="VW491" s="213" t="s">
        <v>74</v>
      </c>
      <c r="VX491" s="297" t="s">
        <v>186</v>
      </c>
      <c r="WA491" s="214" t="e">
        <f>VLOOKUP(VX491,$A$563:$F$2330,6,FALSE)</f>
        <v>#N/A</v>
      </c>
      <c r="WB491" s="213" t="s">
        <v>69</v>
      </c>
      <c r="WC491" s="10" t="e">
        <f>WA491*1.1</f>
        <v>#N/A</v>
      </c>
      <c r="WE491" s="290"/>
      <c r="WF491" s="213" t="s">
        <v>74</v>
      </c>
      <c r="WG491" s="306" t="s">
        <v>691</v>
      </c>
      <c r="WI491" s="214"/>
      <c r="WJ491" s="214">
        <f>VLOOKUP(WG491,$A$563:$F$2330,6,FALSE)</f>
        <v>770</v>
      </c>
      <c r="WK491" s="213" t="s">
        <v>69</v>
      </c>
      <c r="WL491" s="10">
        <f>WJ491*1.1</f>
        <v>847.00000000000011</v>
      </c>
      <c r="WN491" s="290"/>
      <c r="WO491" s="213" t="s">
        <v>74</v>
      </c>
      <c r="WP491" s="306" t="s">
        <v>750</v>
      </c>
      <c r="WQ491" s="214"/>
      <c r="WR491" s="214"/>
      <c r="WS491" s="214">
        <f>VLOOKUP(WP491,$A$563:$F$2330,6,FALSE)</f>
        <v>189</v>
      </c>
      <c r="WT491" s="213" t="s">
        <v>69</v>
      </c>
      <c r="WU491" s="10">
        <f>WS491*1.1</f>
        <v>207.9</v>
      </c>
      <c r="WV491" s="10"/>
      <c r="WW491" s="290"/>
      <c r="WX491" s="213" t="s">
        <v>74</v>
      </c>
      <c r="WY491" s="306" t="s">
        <v>446</v>
      </c>
      <c r="XA491" s="214"/>
      <c r="XB491" s="214">
        <f>VLOOKUP(WY491,$A$563:$F$2330,6,FALSE)</f>
        <v>543</v>
      </c>
      <c r="XC491" s="213" t="s">
        <v>69</v>
      </c>
      <c r="XD491" s="10">
        <f>XB491*1.1</f>
        <v>597.30000000000007</v>
      </c>
      <c r="XF491" s="290"/>
      <c r="XG491" s="213" t="s">
        <v>74</v>
      </c>
      <c r="XH491" s="297" t="s">
        <v>186</v>
      </c>
      <c r="XK491" s="214" t="e">
        <f>VLOOKUP(XH491,$A$563:$F$2330,6,FALSE)</f>
        <v>#N/A</v>
      </c>
      <c r="XL491" s="213" t="s">
        <v>69</v>
      </c>
      <c r="XM491" s="10" t="e">
        <f>XK491*1.1</f>
        <v>#N/A</v>
      </c>
      <c r="XO491" s="290"/>
      <c r="XP491" s="213" t="s">
        <v>74</v>
      </c>
      <c r="XQ491" s="306" t="s">
        <v>601</v>
      </c>
      <c r="XS491" s="214"/>
      <c r="XT491" s="214">
        <f>VLOOKUP(XQ491,$A$563:$F$2330,6,FALSE)</f>
        <v>627</v>
      </c>
      <c r="XU491" s="213" t="s">
        <v>69</v>
      </c>
      <c r="XV491" s="10">
        <f>XT491*1.1</f>
        <v>689.7</v>
      </c>
      <c r="XW491" s="10"/>
      <c r="XX491" s="290"/>
      <c r="XY491" s="213" t="s">
        <v>74</v>
      </c>
      <c r="XZ491" s="306" t="s">
        <v>906</v>
      </c>
      <c r="YB491" s="214"/>
      <c r="YC491" s="214">
        <f>VLOOKUP(XZ491,$A$563:$F$2330,6,FALSE)</f>
        <v>961</v>
      </c>
      <c r="YD491" s="213" t="s">
        <v>69</v>
      </c>
      <c r="YE491" s="10">
        <f>YC491*1.1</f>
        <v>1057.1000000000001</v>
      </c>
      <c r="YG491" s="290"/>
      <c r="YH491" s="213" t="s">
        <v>74</v>
      </c>
      <c r="YI491" s="306" t="s">
        <v>419</v>
      </c>
      <c r="YK491" s="214"/>
      <c r="YL491" s="214">
        <f>VLOOKUP(YI491,$A$563:$F$2330,6,FALSE)</f>
        <v>589</v>
      </c>
      <c r="YM491" s="213" t="s">
        <v>69</v>
      </c>
      <c r="YN491" s="10">
        <f>YL491*1.1</f>
        <v>647.90000000000009</v>
      </c>
      <c r="YO491" s="10"/>
      <c r="YP491" s="290"/>
      <c r="YQ491" s="213" t="s">
        <v>74</v>
      </c>
      <c r="YR491" s="297" t="s">
        <v>186</v>
      </c>
      <c r="YU491" s="214" t="e">
        <f>VLOOKUP(YR491,$A$563:$F$2330,6,FALSE)</f>
        <v>#N/A</v>
      </c>
      <c r="YV491" s="213" t="s">
        <v>69</v>
      </c>
      <c r="YW491" s="10" t="e">
        <f>YU491*1.1</f>
        <v>#N/A</v>
      </c>
      <c r="YY491" s="290"/>
      <c r="YZ491" s="213" t="s">
        <v>74</v>
      </c>
      <c r="ZA491" s="297" t="s">
        <v>186</v>
      </c>
      <c r="ZD491" s="214" t="e">
        <f>VLOOKUP(ZA491,$A$563:$F$2330,6,FALSE)</f>
        <v>#N/A</v>
      </c>
      <c r="ZE491" s="213" t="s">
        <v>69</v>
      </c>
      <c r="ZF491" s="10" t="e">
        <f>ZD491*1.1</f>
        <v>#N/A</v>
      </c>
      <c r="ZH491" s="290"/>
      <c r="ZI491" s="213" t="s">
        <v>74</v>
      </c>
      <c r="ZJ491" s="293" t="s">
        <v>446</v>
      </c>
      <c r="ZM491" s="214">
        <f>VLOOKUP(ZJ491,$A$563:$F$2330,6,FALSE)</f>
        <v>543</v>
      </c>
      <c r="ZN491" s="213" t="s">
        <v>69</v>
      </c>
      <c r="ZO491" s="10">
        <f>ZM491*1.1</f>
        <v>597.30000000000007</v>
      </c>
      <c r="ZQ491" s="290"/>
      <c r="ZR491" s="213" t="s">
        <v>74</v>
      </c>
      <c r="ZS491" s="297" t="s">
        <v>186</v>
      </c>
      <c r="ZU491" s="214"/>
      <c r="ZV491" s="214" t="e">
        <f>VLOOKUP(ZS491,$A$563:$F$2330,6,FALSE)</f>
        <v>#N/A</v>
      </c>
      <c r="ZW491" s="213" t="s">
        <v>69</v>
      </c>
      <c r="ZX491" s="10" t="e">
        <f>ZV491*1.1</f>
        <v>#N/A</v>
      </c>
      <c r="ZY491" s="10"/>
      <c r="ZZ491" s="290"/>
      <c r="AAA491" s="213" t="s">
        <v>74</v>
      </c>
      <c r="AAB491" s="297" t="s">
        <v>186</v>
      </c>
      <c r="AAD491" s="214"/>
      <c r="AAE491" s="214" t="e">
        <f>VLOOKUP(AAB491,$A$563:$F$2330,6,FALSE)</f>
        <v>#N/A</v>
      </c>
      <c r="AAF491" s="213" t="s">
        <v>69</v>
      </c>
      <c r="AAG491" s="10" t="e">
        <f>AAE491*1.1</f>
        <v>#N/A</v>
      </c>
      <c r="AAH491" s="10"/>
      <c r="AAI491" s="290"/>
      <c r="AAJ491" s="213" t="s">
        <v>74</v>
      </c>
      <c r="AAK491" s="297" t="s">
        <v>186</v>
      </c>
      <c r="AAM491" s="214"/>
      <c r="AAN491" s="214" t="e">
        <f>VLOOKUP(AAK491,$A$563:$F$2330,6,FALSE)</f>
        <v>#N/A</v>
      </c>
      <c r="AAO491" s="213" t="s">
        <v>69</v>
      </c>
      <c r="AAP491" s="10" t="e">
        <f>AAN491*1.1</f>
        <v>#N/A</v>
      </c>
      <c r="AAQ491" s="10"/>
      <c r="AAR491" s="290"/>
      <c r="AAS491" s="213" t="s">
        <v>74</v>
      </c>
      <c r="AAT491" s="297" t="s">
        <v>186</v>
      </c>
      <c r="AAV491" s="214"/>
      <c r="AAW491" s="214" t="e">
        <f>VLOOKUP(AAT491,$A$563:$F$2330,6,FALSE)</f>
        <v>#N/A</v>
      </c>
      <c r="AAX491" s="213" t="s">
        <v>69</v>
      </c>
      <c r="AAY491" s="10" t="e">
        <f>AAW491*1.1</f>
        <v>#N/A</v>
      </c>
      <c r="AAZ491" s="10"/>
      <c r="ABA491" s="290"/>
      <c r="ABB491" s="213" t="s">
        <v>74</v>
      </c>
      <c r="ABC491" s="297" t="s">
        <v>186</v>
      </c>
      <c r="ABE491" s="214"/>
      <c r="ABF491" s="214" t="e">
        <f>VLOOKUP(ABC491,$A$563:$F$2330,6,FALSE)</f>
        <v>#N/A</v>
      </c>
      <c r="ABG491" s="213" t="s">
        <v>69</v>
      </c>
      <c r="ABH491" s="10" t="e">
        <f>ABF491*1.1</f>
        <v>#N/A</v>
      </c>
      <c r="ABI491" s="10"/>
      <c r="ABJ491" s="290"/>
      <c r="ABK491" s="213" t="s">
        <v>74</v>
      </c>
      <c r="ABL491" s="297" t="s">
        <v>186</v>
      </c>
      <c r="ABN491" s="214"/>
      <c r="ABO491" s="214" t="e">
        <f>VLOOKUP(ABL491,$A$563:$F$2330,6,FALSE)</f>
        <v>#N/A</v>
      </c>
      <c r="ABP491" s="213" t="s">
        <v>69</v>
      </c>
      <c r="ABQ491" s="10" t="e">
        <f>ABO491*1.1</f>
        <v>#N/A</v>
      </c>
      <c r="ABR491" s="10"/>
      <c r="ABS491" s="290"/>
      <c r="ABT491" s="213" t="s">
        <v>74</v>
      </c>
      <c r="ABU491" s="297" t="s">
        <v>186</v>
      </c>
      <c r="ABW491" s="214"/>
      <c r="ABX491" s="214" t="e">
        <f>VLOOKUP(ABU491,$A$563:$F$2330,6,FALSE)</f>
        <v>#N/A</v>
      </c>
      <c r="ABY491" s="213" t="s">
        <v>69</v>
      </c>
      <c r="ABZ491" s="10" t="e">
        <f>ABX491*1.1</f>
        <v>#N/A</v>
      </c>
      <c r="ACA491" s="10"/>
      <c r="ACB491" s="290"/>
      <c r="ACC491" s="213" t="s">
        <v>74</v>
      </c>
      <c r="ACD491" s="297" t="s">
        <v>186</v>
      </c>
      <c r="ACF491" s="214"/>
      <c r="ACG491" s="214" t="e">
        <f>VLOOKUP(ACD491,$A$563:$F$2330,6,FALSE)</f>
        <v>#N/A</v>
      </c>
      <c r="ACH491" s="213" t="s">
        <v>69</v>
      </c>
      <c r="ACI491" s="10" t="e">
        <f>ACG491*1.1</f>
        <v>#N/A</v>
      </c>
      <c r="ACJ491" s="10"/>
      <c r="ACK491" s="290"/>
      <c r="ACL491" s="213" t="s">
        <v>74</v>
      </c>
      <c r="ACM491" s="297" t="s">
        <v>186</v>
      </c>
      <c r="ACO491" s="214"/>
      <c r="ACP491" s="214" t="e">
        <f>VLOOKUP(ACM491,$A$563:$F$2330,6,FALSE)</f>
        <v>#N/A</v>
      </c>
      <c r="ACQ491" s="213" t="s">
        <v>69</v>
      </c>
      <c r="ACR491" s="10" t="e">
        <f>ACP491*1.1</f>
        <v>#N/A</v>
      </c>
      <c r="ACS491" s="10"/>
      <c r="ACT491" s="290"/>
      <c r="ACU491" s="213" t="s">
        <v>74</v>
      </c>
      <c r="ACV491" s="293" t="s">
        <v>445</v>
      </c>
      <c r="ACX491" s="214"/>
      <c r="ACY491" s="214">
        <f>VLOOKUP(ACV491,$A$563:$F$2330,6,FALSE)</f>
        <v>267</v>
      </c>
      <c r="ACZ491" s="213" t="s">
        <v>69</v>
      </c>
      <c r="ADA491" s="10">
        <f>ACY491*1.1</f>
        <v>293.70000000000005</v>
      </c>
      <c r="ADB491" s="10"/>
      <c r="ADC491" s="290"/>
      <c r="ADD491" s="213" t="s">
        <v>74</v>
      </c>
      <c r="ADE491" s="306" t="s">
        <v>1062</v>
      </c>
      <c r="ADG491" s="214"/>
      <c r="ADH491" s="214">
        <f>VLOOKUP(ADE491,$A$563:$F$2330,6,FALSE)</f>
        <v>997</v>
      </c>
      <c r="ADI491" s="213" t="s">
        <v>69</v>
      </c>
      <c r="ADJ491" s="10">
        <f>ADH491*1.1</f>
        <v>1096.7</v>
      </c>
      <c r="ADL491" s="290"/>
      <c r="ADM491" s="213" t="s">
        <v>74</v>
      </c>
      <c r="ADN491" s="306" t="s">
        <v>1062</v>
      </c>
      <c r="ADP491" s="214"/>
      <c r="ADQ491" s="214">
        <f>VLOOKUP(ADN491,$A$563:$F$2330,6,FALSE)</f>
        <v>997</v>
      </c>
      <c r="ADR491" s="213" t="s">
        <v>69</v>
      </c>
      <c r="ADS491" s="10">
        <f>ADQ491*1.1</f>
        <v>1096.7</v>
      </c>
      <c r="ADT491" s="10"/>
      <c r="ADU491" s="290"/>
      <c r="ADV491" s="213" t="s">
        <v>74</v>
      </c>
      <c r="ADW491" s="306" t="s">
        <v>513</v>
      </c>
      <c r="ADZ491" s="214">
        <f>VLOOKUP(ADW491,$A$563:$F$2330,6,FALSE)</f>
        <v>719</v>
      </c>
      <c r="AEA491" s="213" t="s">
        <v>69</v>
      </c>
      <c r="AEB491" s="10">
        <f>ADZ491*1.1</f>
        <v>790.90000000000009</v>
      </c>
      <c r="AED491" s="290"/>
      <c r="AEE491" s="213" t="s">
        <v>74</v>
      </c>
      <c r="AEF491" s="306" t="s">
        <v>601</v>
      </c>
      <c r="AEH491" s="214"/>
      <c r="AEI491" s="214">
        <f>VLOOKUP(AEF491,$A$563:$F$2330,6,FALSE)</f>
        <v>627</v>
      </c>
      <c r="AEJ491" s="213" t="s">
        <v>69</v>
      </c>
      <c r="AEK491" s="10">
        <f>AEI491*1.1</f>
        <v>689.7</v>
      </c>
      <c r="AEM491" s="290"/>
      <c r="AEN491" s="213" t="s">
        <v>74</v>
      </c>
      <c r="AEO491" s="306" t="s">
        <v>473</v>
      </c>
      <c r="AEQ491" s="214"/>
      <c r="AER491" s="214">
        <f>VLOOKUP(AEO491,$A$563:$F$2330,6,FALSE)</f>
        <v>424</v>
      </c>
      <c r="AES491" s="213" t="s">
        <v>69</v>
      </c>
      <c r="AET491" s="10">
        <f>AER491*1.1</f>
        <v>466.40000000000003</v>
      </c>
      <c r="AEV491" s="290"/>
      <c r="AEW491" s="213" t="s">
        <v>74</v>
      </c>
      <c r="AEX491" s="306" t="s">
        <v>430</v>
      </c>
      <c r="AEZ491" s="214"/>
      <c r="AFA491" s="214">
        <f>VLOOKUP(AEX491,$A$563:$F$2330,6,FALSE)</f>
        <v>471</v>
      </c>
      <c r="AFB491" s="213" t="s">
        <v>69</v>
      </c>
      <c r="AFC491" s="10">
        <f>AFA491*1.1</f>
        <v>518.1</v>
      </c>
      <c r="AFD491" s="10"/>
      <c r="AFE491" s="290"/>
      <c r="AFF491" s="213" t="s">
        <v>74</v>
      </c>
      <c r="AFG491" s="306" t="s">
        <v>445</v>
      </c>
      <c r="AFI491" s="214"/>
      <c r="AFJ491" s="214">
        <f>VLOOKUP(AFG491,$A$563:$F$2330,6,FALSE)</f>
        <v>267</v>
      </c>
      <c r="AFK491" s="213" t="s">
        <v>69</v>
      </c>
      <c r="AFL491" s="10">
        <f>AFJ491*1.1</f>
        <v>293.70000000000005</v>
      </c>
      <c r="AFM491" s="10"/>
      <c r="AFN491" s="290"/>
      <c r="AFO491" s="213" t="s">
        <v>74</v>
      </c>
      <c r="AFP491" s="306" t="s">
        <v>445</v>
      </c>
      <c r="AFR491" s="214"/>
      <c r="AFS491" s="214">
        <f>VLOOKUP(AFP491,$A$563:$F$2330,6,FALSE)</f>
        <v>267</v>
      </c>
      <c r="AFT491" s="213" t="s">
        <v>69</v>
      </c>
      <c r="AFU491" s="10">
        <f>AFS491*1.1</f>
        <v>293.70000000000005</v>
      </c>
      <c r="AFV491" s="10"/>
      <c r="AFW491" s="290"/>
      <c r="AFX491" s="213" t="s">
        <v>74</v>
      </c>
      <c r="AFY491" s="309" t="s">
        <v>691</v>
      </c>
      <c r="AGA491" s="214"/>
      <c r="AGB491" s="214">
        <f>VLOOKUP(AFY491,$A$563:$F$2330,6,FALSE)</f>
        <v>770</v>
      </c>
      <c r="AGC491" s="213" t="s">
        <v>69</v>
      </c>
      <c r="AGD491" s="10">
        <f>AGB491*1.1</f>
        <v>847.00000000000011</v>
      </c>
      <c r="AGE491" s="10"/>
      <c r="AGF491" s="290"/>
      <c r="AGG491" s="213" t="s">
        <v>74</v>
      </c>
      <c r="AGH491" s="306" t="s">
        <v>601</v>
      </c>
      <c r="AGJ491" s="214"/>
      <c r="AGK491" s="214">
        <f>VLOOKUP(AGH491,$A$563:$F$2330,6,FALSE)</f>
        <v>627</v>
      </c>
      <c r="AGL491" s="213" t="s">
        <v>69</v>
      </c>
      <c r="AGM491" s="10">
        <f>AGK491*1.1</f>
        <v>689.7</v>
      </c>
      <c r="AGN491" s="10"/>
      <c r="AGO491" s="290"/>
      <c r="AGP491" s="213" t="s">
        <v>74</v>
      </c>
      <c r="AGQ491" s="293" t="s">
        <v>691</v>
      </c>
      <c r="AGS491" s="214"/>
      <c r="AGT491" s="214">
        <f>VLOOKUP(AGQ491,$A$563:$F$2330,6,FALSE)</f>
        <v>770</v>
      </c>
      <c r="AGU491" s="213" t="s">
        <v>69</v>
      </c>
      <c r="AGV491" s="10">
        <f>AGT491*1.1</f>
        <v>847.00000000000011</v>
      </c>
      <c r="AGW491" s="10"/>
      <c r="AGX491" s="290"/>
      <c r="AGY491" s="213" t="s">
        <v>74</v>
      </c>
      <c r="AGZ491" s="308" t="s">
        <v>513</v>
      </c>
      <c r="AHB491" s="214"/>
      <c r="AHC491" s="214">
        <f>VLOOKUP(AGZ491,$A$563:$F$2330,6,FALSE)</f>
        <v>719</v>
      </c>
      <c r="AHD491" s="213" t="s">
        <v>69</v>
      </c>
      <c r="AHE491" s="10">
        <f>AHC491*1.1</f>
        <v>790.90000000000009</v>
      </c>
      <c r="AHF491" s="10"/>
      <c r="AHG491" s="290"/>
      <c r="AHH491" s="213"/>
      <c r="AHI491" s="303"/>
      <c r="AHK491" s="214"/>
      <c r="AHL491" s="214"/>
      <c r="AHM491" s="213"/>
      <c r="AHN491" s="10"/>
      <c r="AHO491" s="10"/>
      <c r="AHQ491" s="213"/>
      <c r="AHR491" s="278"/>
      <c r="AHT491" s="214"/>
      <c r="AHU491" s="214"/>
      <c r="AHV491" s="213"/>
      <c r="AHW491" s="10"/>
      <c r="AHX491" s="10"/>
      <c r="AHZ491" s="213"/>
      <c r="AIA491" s="303"/>
      <c r="AIC491" s="214"/>
      <c r="AID491" s="214"/>
      <c r="AIE491" s="213"/>
      <c r="AIF491" s="10"/>
      <c r="AIG491" s="10"/>
      <c r="AII491" s="213"/>
      <c r="AIJ491" s="278"/>
      <c r="AIM491" s="214"/>
      <c r="AIN491" s="213"/>
      <c r="AIO491" s="10"/>
    </row>
    <row r="492" spans="1:926" s="14" customFormat="1" ht="15">
      <c r="A492" s="213"/>
      <c r="B492" s="279"/>
      <c r="D492" s="213"/>
      <c r="E492" s="213"/>
      <c r="F492" s="213"/>
      <c r="G492" s="10"/>
      <c r="H492" s="10">
        <f>SUM(G487:G491)</f>
        <v>3791.7</v>
      </c>
      <c r="I492" s="284"/>
      <c r="J492" s="213"/>
      <c r="K492" s="307"/>
      <c r="M492" s="213"/>
      <c r="N492" s="213"/>
      <c r="O492" s="213"/>
      <c r="P492" s="10"/>
      <c r="Q492" s="10">
        <f>SUM(P487:P491)</f>
        <v>4439.3</v>
      </c>
      <c r="R492" s="284"/>
      <c r="S492" s="213"/>
      <c r="T492" s="307"/>
      <c r="V492" s="213"/>
      <c r="W492" s="213"/>
      <c r="X492" s="213"/>
      <c r="Y492" s="10"/>
      <c r="Z492" s="10">
        <f>SUM(Y487:Y491)</f>
        <v>4813.7000000000007</v>
      </c>
      <c r="AA492" s="284"/>
      <c r="AB492" s="213"/>
      <c r="AC492" s="307"/>
      <c r="AE492" s="213"/>
      <c r="AF492" s="213"/>
      <c r="AG492" s="213"/>
      <c r="AH492" s="10"/>
      <c r="AI492" s="10">
        <f>SUM(AH487:AH491)</f>
        <v>4013.5</v>
      </c>
      <c r="AJ492" s="284"/>
      <c r="AK492" s="213"/>
      <c r="AL492" s="279"/>
      <c r="AN492" s="213"/>
      <c r="AO492" s="213"/>
      <c r="AP492" s="213"/>
      <c r="AQ492" s="10"/>
      <c r="AR492" s="10">
        <f>SUM(AQ487:AQ491)</f>
        <v>4676.8</v>
      </c>
      <c r="AS492" s="284"/>
      <c r="AT492" s="213"/>
      <c r="AU492" s="307"/>
      <c r="AW492" s="213"/>
      <c r="AX492" s="213"/>
      <c r="AY492" s="213"/>
      <c r="AZ492" s="10"/>
      <c r="BA492" s="10">
        <f>SUM(AZ487:AZ491)</f>
        <v>4622.2999999999993</v>
      </c>
      <c r="BB492" s="284"/>
      <c r="BC492" s="213"/>
      <c r="BD492" s="307"/>
      <c r="BF492" s="213"/>
      <c r="BG492" s="213"/>
      <c r="BH492" s="213"/>
      <c r="BI492" s="10"/>
      <c r="BJ492" s="10">
        <f>SUM(BI487:BI491)</f>
        <v>4192.6000000000004</v>
      </c>
      <c r="BK492" s="284"/>
      <c r="BL492" s="213"/>
      <c r="BM492" s="307"/>
      <c r="BO492" s="213"/>
      <c r="BP492" s="213"/>
      <c r="BQ492" s="213"/>
      <c r="BR492" s="10"/>
      <c r="BS492" s="10">
        <f>SUM(BR487:BR491)</f>
        <v>3745.9000000000005</v>
      </c>
      <c r="BT492" s="284"/>
      <c r="BU492" s="213"/>
      <c r="BV492" s="307"/>
      <c r="BX492" s="213"/>
      <c r="BY492" s="213"/>
      <c r="BZ492" s="213"/>
      <c r="CA492" s="10"/>
      <c r="CB492" s="10">
        <f>SUM(CA487:CA491)</f>
        <v>4853.4999999999991</v>
      </c>
      <c r="CC492" s="284"/>
      <c r="CD492" s="213"/>
      <c r="CE492" s="307"/>
      <c r="CG492" s="213"/>
      <c r="CH492" s="213"/>
      <c r="CI492" s="213"/>
      <c r="CJ492" s="10"/>
      <c r="CK492" s="10">
        <f>SUM(CJ487:CJ491)</f>
        <v>4554.3</v>
      </c>
      <c r="CL492" s="284"/>
      <c r="CM492" s="213"/>
      <c r="CN492" s="307"/>
      <c r="CP492" s="213"/>
      <c r="CQ492" s="213"/>
      <c r="CR492" s="213"/>
      <c r="CS492" s="10"/>
      <c r="CT492" s="10">
        <f>SUM(CS487:CS491)</f>
        <v>3495</v>
      </c>
      <c r="CU492" s="284"/>
      <c r="CV492" s="213"/>
      <c r="CW492" s="307"/>
      <c r="CY492" s="213"/>
      <c r="CZ492" s="213"/>
      <c r="DA492" s="213"/>
      <c r="DB492" s="10"/>
      <c r="DC492" s="10">
        <f>SUM(DB487:DB491)</f>
        <v>4741.7</v>
      </c>
      <c r="DD492" s="284"/>
      <c r="DE492" s="213"/>
      <c r="DF492" s="307"/>
      <c r="DH492" s="213"/>
      <c r="DI492" s="213"/>
      <c r="DJ492" s="213"/>
      <c r="DK492" s="10"/>
      <c r="DL492" s="10">
        <f>SUM(DK487:DK491)</f>
        <v>4465.0999999999995</v>
      </c>
      <c r="DM492" s="284"/>
      <c r="DN492" s="213"/>
      <c r="DO492" s="310"/>
      <c r="DQ492" s="213"/>
      <c r="DR492" s="213"/>
      <c r="DS492" s="213"/>
      <c r="DT492" s="10"/>
      <c r="DU492" s="10">
        <f>SUM(DT487:DT491)</f>
        <v>4162.5</v>
      </c>
      <c r="DV492" s="284"/>
      <c r="DW492" s="213"/>
      <c r="DZ492" s="213"/>
      <c r="EA492" s="213"/>
      <c r="EB492" s="213"/>
      <c r="EC492" s="10"/>
      <c r="ED492" s="10" t="e">
        <f>SUM(EC487:EC491)</f>
        <v>#N/A</v>
      </c>
      <c r="EE492" s="284"/>
      <c r="EF492" s="213"/>
      <c r="EG492" s="307"/>
      <c r="EI492" s="213"/>
      <c r="EJ492" s="213"/>
      <c r="EK492" s="213"/>
      <c r="EL492" s="10"/>
      <c r="EM492" s="10">
        <f>SUM(EL487:EL491)</f>
        <v>4406.5</v>
      </c>
      <c r="EN492" s="284"/>
      <c r="EO492" s="213"/>
      <c r="EP492" s="307"/>
      <c r="ER492" s="213"/>
      <c r="ES492" s="213"/>
      <c r="ET492" s="213"/>
      <c r="EU492" s="10"/>
      <c r="EV492" s="10">
        <f>SUM(EU487:EU491)</f>
        <v>4433.8999999999996</v>
      </c>
      <c r="EW492" s="284"/>
      <c r="EX492" s="213"/>
      <c r="FA492" s="213"/>
      <c r="FB492" s="213"/>
      <c r="FC492" s="213"/>
      <c r="FD492" s="10"/>
      <c r="FE492" s="10" t="e">
        <f>SUM(FD487:FD491)</f>
        <v>#N/A</v>
      </c>
      <c r="FF492" s="284"/>
      <c r="FG492" s="213"/>
      <c r="FH492" s="307"/>
      <c r="FJ492" s="213"/>
      <c r="FK492" s="213"/>
      <c r="FL492" s="213"/>
      <c r="FM492" s="10"/>
      <c r="FN492" s="10">
        <f>SUM(FM487:FM491)</f>
        <v>3563.6</v>
      </c>
      <c r="FO492" s="284"/>
      <c r="FP492" s="213"/>
      <c r="FQ492" s="279"/>
      <c r="FS492" s="213"/>
      <c r="FT492" s="213"/>
      <c r="FU492" s="213"/>
      <c r="FV492" s="10"/>
      <c r="FW492" s="10">
        <f>SUM(FV487:FV491)</f>
        <v>4629.7</v>
      </c>
      <c r="FX492" s="284"/>
      <c r="FY492" s="213"/>
      <c r="FZ492" s="279"/>
      <c r="GB492" s="213"/>
      <c r="GC492" s="213"/>
      <c r="GD492" s="213"/>
      <c r="GE492" s="10"/>
      <c r="GF492" s="10">
        <f>SUM(GE487:GE491)</f>
        <v>3853.5</v>
      </c>
      <c r="GG492" s="284"/>
      <c r="GH492" s="213"/>
      <c r="GI492" s="307"/>
      <c r="GK492" s="213"/>
      <c r="GL492" s="213"/>
      <c r="GM492" s="213"/>
      <c r="GN492" s="10"/>
      <c r="GO492" s="10">
        <f>SUM(GN487:GN491)</f>
        <v>3597.1000000000004</v>
      </c>
      <c r="GP492" s="284"/>
      <c r="GQ492" s="213"/>
      <c r="GR492" s="307"/>
      <c r="GT492" s="213"/>
      <c r="GU492" s="213"/>
      <c r="GV492" s="213"/>
      <c r="GW492" s="213"/>
      <c r="GX492" s="10">
        <f>SUM(GW487:GW491)</f>
        <v>3511.3</v>
      </c>
      <c r="GY492" s="284"/>
      <c r="GZ492" s="213"/>
      <c r="HA492" s="310"/>
      <c r="HC492" s="213"/>
      <c r="HD492" s="213"/>
      <c r="HE492" s="213"/>
      <c r="HF492" s="10"/>
      <c r="HG492" s="10">
        <f>SUM(HF487:HF491)</f>
        <v>3430.6999999999994</v>
      </c>
      <c r="HH492" s="284"/>
      <c r="HI492" s="213"/>
      <c r="HJ492" s="307"/>
      <c r="HL492" s="213"/>
      <c r="HM492" s="213"/>
      <c r="HN492" s="213"/>
      <c r="HO492" s="213"/>
      <c r="HP492" s="10">
        <f>SUM(HO487:HO491)</f>
        <v>4401.2</v>
      </c>
      <c r="HQ492" s="284"/>
      <c r="HR492" s="213"/>
      <c r="HS492" s="279"/>
      <c r="HU492" s="213"/>
      <c r="HV492" s="213"/>
      <c r="HW492" s="213"/>
      <c r="HX492" s="10"/>
      <c r="HY492" s="10">
        <f>SUM(HX487:HX491)</f>
        <v>3293.5</v>
      </c>
      <c r="HZ492" s="284"/>
      <c r="IA492" s="213"/>
      <c r="IB492" s="307"/>
      <c r="ID492" s="213"/>
      <c r="IE492" s="213"/>
      <c r="IF492" s="213"/>
      <c r="IG492" s="213"/>
      <c r="IH492" s="10">
        <f>SUM(IG487:IG491)</f>
        <v>3827.9</v>
      </c>
      <c r="II492" s="284"/>
      <c r="IJ492" s="213"/>
      <c r="IK492" s="307"/>
      <c r="IM492" s="213"/>
      <c r="IN492" s="213"/>
      <c r="IO492" s="213"/>
      <c r="IP492" s="10"/>
      <c r="IQ492" s="10">
        <f>SUM(IP487:IP491)</f>
        <v>4639.9000000000005</v>
      </c>
      <c r="IR492" s="284"/>
      <c r="IS492" s="213"/>
      <c r="IT492" s="307"/>
      <c r="IV492" s="213"/>
      <c r="IW492" s="213"/>
      <c r="IX492" s="213"/>
      <c r="IY492" s="10"/>
      <c r="IZ492" s="10">
        <f>SUM(IY487:IY491)</f>
        <v>4036.1</v>
      </c>
      <c r="JA492" s="284"/>
      <c r="JB492" s="213"/>
      <c r="JC492" s="307"/>
      <c r="JE492" s="213"/>
      <c r="JF492" s="213"/>
      <c r="JG492" s="213"/>
      <c r="JH492" s="10"/>
      <c r="JI492" s="10">
        <f>SUM(JH487:JH491)</f>
        <v>4148.2999999999993</v>
      </c>
      <c r="JJ492" s="284"/>
      <c r="JK492" s="213"/>
      <c r="JL492" s="307"/>
      <c r="JN492" s="213"/>
      <c r="JO492" s="213"/>
      <c r="JP492" s="213"/>
      <c r="JQ492" s="10"/>
      <c r="JR492" s="10">
        <f>SUM(JQ487:JQ491)</f>
        <v>4530.9000000000005</v>
      </c>
      <c r="JS492" s="284"/>
      <c r="JT492" s="213"/>
      <c r="JU492" s="307"/>
      <c r="JW492" s="213"/>
      <c r="JX492" s="213"/>
      <c r="JY492" s="213"/>
      <c r="JZ492" s="10"/>
      <c r="KA492" s="10">
        <f>SUM(JZ487:JZ491)</f>
        <v>5445.3</v>
      </c>
      <c r="KB492" s="284"/>
      <c r="KC492" s="213"/>
      <c r="KD492" s="307"/>
      <c r="KF492" s="213"/>
      <c r="KG492" s="213"/>
      <c r="KH492" s="213"/>
      <c r="KI492" s="10"/>
      <c r="KJ492" s="10">
        <f>SUM(KI487:KI491)</f>
        <v>3371.9</v>
      </c>
      <c r="KK492" s="284"/>
      <c r="KL492" s="213"/>
      <c r="KM492" s="307"/>
      <c r="KO492" s="213"/>
      <c r="KP492" s="213"/>
      <c r="KQ492" s="213"/>
      <c r="KR492" s="213"/>
      <c r="KS492" s="10">
        <f>SUM(KR487:KR491)</f>
        <v>3790.9</v>
      </c>
      <c r="KT492" s="284"/>
      <c r="KU492" s="213"/>
      <c r="KV492" s="307"/>
      <c r="KX492" s="213"/>
      <c r="KY492" s="213"/>
      <c r="KZ492" s="213"/>
      <c r="LA492" s="10"/>
      <c r="LB492" s="10">
        <f>SUM(LA487:LA491)</f>
        <v>3573.7999999999997</v>
      </c>
      <c r="LC492" s="284"/>
      <c r="LD492" s="213"/>
      <c r="LE492" s="307"/>
      <c r="LG492" s="213"/>
      <c r="LH492" s="213"/>
      <c r="LI492" s="213"/>
      <c r="LJ492" s="10"/>
      <c r="LK492" s="10">
        <f>SUM(LJ487:LJ491)</f>
        <v>3786.4999999999995</v>
      </c>
      <c r="LL492" s="284"/>
      <c r="LM492" s="213"/>
      <c r="LN492" s="307"/>
      <c r="LP492" s="213"/>
      <c r="LQ492" s="213"/>
      <c r="LR492" s="213"/>
      <c r="LS492" s="10"/>
      <c r="LT492" s="10">
        <f>SUM(LS487:LS491)</f>
        <v>4021.7999999999997</v>
      </c>
      <c r="LU492" s="284"/>
      <c r="LV492" s="213"/>
      <c r="LW492" s="307"/>
      <c r="LY492" s="213"/>
      <c r="LZ492" s="213"/>
      <c r="MA492" s="213"/>
      <c r="MB492" s="10"/>
      <c r="MC492" s="10">
        <f>SUM(MB487:MB491)</f>
        <v>3202.4</v>
      </c>
      <c r="MD492" s="284"/>
      <c r="ME492" s="213"/>
      <c r="MF492" s="308"/>
      <c r="MH492" s="213"/>
      <c r="MI492" s="213"/>
      <c r="MJ492" s="213"/>
      <c r="MK492" s="10"/>
      <c r="ML492" s="10">
        <f>SUM(MK487:MK491)</f>
        <v>2654.4</v>
      </c>
      <c r="MM492" s="284"/>
      <c r="MN492" s="213"/>
      <c r="MO492" s="307"/>
      <c r="MQ492" s="213"/>
      <c r="MR492" s="213"/>
      <c r="MS492" s="213"/>
      <c r="MT492" s="10"/>
      <c r="MU492" s="10">
        <f>SUM(MT487:MT491)</f>
        <v>4347.6000000000004</v>
      </c>
      <c r="MV492" s="284"/>
      <c r="MW492" s="213"/>
      <c r="MX492" s="307"/>
      <c r="MZ492" s="213"/>
      <c r="NA492" s="213"/>
      <c r="NB492" s="213"/>
      <c r="NC492" s="10"/>
      <c r="ND492" s="10">
        <f>SUM(NC487:NC491)</f>
        <v>4589.3</v>
      </c>
      <c r="NE492" s="284"/>
      <c r="NF492" s="213"/>
      <c r="NG492" s="307"/>
      <c r="NI492" s="213"/>
      <c r="NJ492" s="213"/>
      <c r="NK492" s="213"/>
      <c r="NL492" s="10"/>
      <c r="NM492" s="10">
        <f>SUM(NL487:NL491)</f>
        <v>3636.6</v>
      </c>
      <c r="NN492" s="284"/>
      <c r="NO492" s="213"/>
      <c r="NP492" s="307"/>
      <c r="NR492" s="213"/>
      <c r="NS492" s="213"/>
      <c r="NT492" s="213"/>
      <c r="NU492" s="10"/>
      <c r="NV492" s="10">
        <f>SUM(NU487:NU491)</f>
        <v>3512.7000000000003</v>
      </c>
      <c r="NW492" s="284"/>
      <c r="NX492" s="213"/>
      <c r="NY492" s="279"/>
      <c r="OB492" s="213"/>
      <c r="OC492" s="213"/>
      <c r="OD492" s="213"/>
      <c r="OE492" s="10">
        <f>SUM(OD487:OD491)</f>
        <v>4603.3</v>
      </c>
      <c r="OF492" s="284"/>
      <c r="OG492" s="213"/>
      <c r="OH492" s="307"/>
      <c r="OJ492" s="213"/>
      <c r="OK492" s="213"/>
      <c r="OL492" s="213"/>
      <c r="OM492" s="10"/>
      <c r="ON492" s="10">
        <f>SUM(OM487:OM491)</f>
        <v>3536.8999999999996</v>
      </c>
      <c r="OO492" s="284"/>
      <c r="OP492" s="213"/>
      <c r="OQ492" s="279"/>
      <c r="OS492" s="213"/>
      <c r="OT492" s="213"/>
      <c r="OU492" s="213"/>
      <c r="OV492" s="10"/>
      <c r="OW492" s="10">
        <f>SUM(OV487:OV491)</f>
        <v>3602.6000000000004</v>
      </c>
      <c r="OX492" s="284"/>
      <c r="OY492" s="213"/>
      <c r="OZ492" s="307"/>
      <c r="PB492" s="213"/>
      <c r="PC492" s="213"/>
      <c r="PD492" s="213"/>
      <c r="PE492" s="10"/>
      <c r="PF492" s="10">
        <f>SUM(PE487:PE491)</f>
        <v>4589.3</v>
      </c>
      <c r="PG492" s="284"/>
      <c r="PH492" s="213"/>
      <c r="PI492" s="307"/>
      <c r="PK492" s="213"/>
      <c r="PL492" s="213"/>
      <c r="PM492" s="213"/>
      <c r="PN492" s="10"/>
      <c r="PO492" s="10">
        <f>SUM(PN487:PN491)</f>
        <v>4564.5999999999995</v>
      </c>
      <c r="PP492" s="284"/>
      <c r="PQ492" s="213"/>
      <c r="PR492" s="279"/>
      <c r="PT492" s="213"/>
      <c r="PU492" s="213"/>
      <c r="PV492" s="213"/>
      <c r="PW492" s="10"/>
      <c r="PX492" s="10">
        <f>SUM(PW487:PW491)</f>
        <v>4665.2000000000007</v>
      </c>
      <c r="PY492" s="284"/>
      <c r="PZ492" s="213"/>
      <c r="QA492" s="307"/>
      <c r="QC492" s="213"/>
      <c r="QD492" s="213"/>
      <c r="QE492" s="213"/>
      <c r="QF492" s="10"/>
      <c r="QG492" s="10">
        <f>SUM(QF487:QF491)</f>
        <v>4258.1000000000004</v>
      </c>
      <c r="QH492" s="284"/>
      <c r="QI492" s="213"/>
      <c r="QJ492" s="279"/>
      <c r="QL492" s="213"/>
      <c r="QM492" s="213"/>
      <c r="QN492" s="213"/>
      <c r="QO492" s="10"/>
      <c r="QP492" s="10">
        <f>SUM(QO487:QO491)</f>
        <v>3124.4</v>
      </c>
      <c r="QQ492" s="284"/>
      <c r="QR492" s="213"/>
      <c r="QS492" s="307"/>
      <c r="QU492" s="213"/>
      <c r="QV492" s="213"/>
      <c r="QW492" s="213"/>
      <c r="QX492" s="10"/>
      <c r="QY492" s="10">
        <f>SUM(QX487:QX491)</f>
        <v>3981.6</v>
      </c>
      <c r="QZ492" s="284"/>
      <c r="RA492" s="213"/>
      <c r="RB492" s="279"/>
      <c r="RD492" s="213"/>
      <c r="RE492" s="213"/>
      <c r="RF492" s="213"/>
      <c r="RG492" s="10"/>
      <c r="RH492" s="10">
        <f>SUM(RG487:RG491)</f>
        <v>3584.8999999999996</v>
      </c>
      <c r="RI492" s="284"/>
      <c r="RJ492" s="213"/>
      <c r="RN492" s="213"/>
      <c r="RO492" s="213"/>
      <c r="RP492" s="213"/>
      <c r="RQ492" s="10" t="e">
        <f>SUM(RP487:RP491)</f>
        <v>#N/A</v>
      </c>
      <c r="RR492" s="284"/>
      <c r="RS492" s="213"/>
      <c r="RT492" s="307"/>
      <c r="RV492" s="213"/>
      <c r="RW492" s="213"/>
      <c r="RX492" s="213"/>
      <c r="RY492" s="10"/>
      <c r="RZ492" s="10">
        <f>SUM(RY487:RY491)</f>
        <v>4553.3</v>
      </c>
      <c r="SA492" s="290"/>
      <c r="SB492" s="213"/>
      <c r="SC492" s="307"/>
      <c r="SE492" s="213"/>
      <c r="SF492" s="213"/>
      <c r="SG492" s="213"/>
      <c r="SH492" s="10"/>
      <c r="SI492" s="10">
        <f>SUM(SH487:SH491)</f>
        <v>4390</v>
      </c>
      <c r="SJ492" s="290"/>
      <c r="SK492" s="213"/>
      <c r="SL492" s="307"/>
      <c r="SN492" s="213"/>
      <c r="SO492" s="213"/>
      <c r="SP492" s="213"/>
      <c r="SQ492" s="10"/>
      <c r="SR492" s="10">
        <f>SUM(SQ487:SQ491)</f>
        <v>3950.5</v>
      </c>
      <c r="SS492" s="290"/>
      <c r="ST492" s="213"/>
      <c r="SU492" s="307"/>
      <c r="SW492" s="213"/>
      <c r="SX492" s="213"/>
      <c r="SY492" s="213"/>
      <c r="SZ492" s="10"/>
      <c r="TA492" s="10">
        <f>SUM(SZ487:SZ491)</f>
        <v>4100.3</v>
      </c>
      <c r="TB492" s="290"/>
      <c r="TC492" s="213"/>
      <c r="TD492" s="307"/>
      <c r="TF492" s="213"/>
      <c r="TG492" s="213"/>
      <c r="TH492" s="213"/>
      <c r="TI492" s="213"/>
      <c r="TJ492" s="10">
        <f>SUM(TI487:TI491)</f>
        <v>4048.3</v>
      </c>
      <c r="TK492" s="290"/>
      <c r="TL492" s="213"/>
      <c r="TM492" s="307"/>
      <c r="TO492" s="213"/>
      <c r="TP492" s="213"/>
      <c r="TQ492" s="213"/>
      <c r="TR492" s="10"/>
      <c r="TS492" s="10">
        <f>SUM(TR487:TR491)</f>
        <v>3607.2</v>
      </c>
      <c r="TT492" s="290"/>
      <c r="TU492" s="213"/>
      <c r="TX492" s="213"/>
      <c r="TY492" s="213"/>
      <c r="TZ492" s="213"/>
      <c r="UA492" s="10"/>
      <c r="UB492" s="10" t="e">
        <f>SUM(UA487:UA491)</f>
        <v>#N/A</v>
      </c>
      <c r="UC492" s="290"/>
      <c r="UD492" s="213"/>
      <c r="UE492" s="307"/>
      <c r="UG492" s="213"/>
      <c r="UH492" s="213"/>
      <c r="UI492" s="213"/>
      <c r="UJ492" s="10"/>
      <c r="UK492" s="10">
        <f>SUM(UJ487:UJ491)</f>
        <v>4340.5</v>
      </c>
      <c r="UL492" s="290"/>
      <c r="UM492" s="213"/>
      <c r="UP492" s="213"/>
      <c r="UQ492" s="213"/>
      <c r="UR492" s="213"/>
      <c r="US492" s="10"/>
      <c r="UT492" s="10" t="e">
        <f>SUM(US487:US491)</f>
        <v>#N/A</v>
      </c>
      <c r="UU492" s="290"/>
      <c r="UV492" s="213"/>
      <c r="UW492" s="307"/>
      <c r="UY492" s="213"/>
      <c r="UZ492" s="213"/>
      <c r="VA492" s="213"/>
      <c r="VB492" s="10"/>
      <c r="VC492" s="10">
        <f>SUM(VB487:VB491)</f>
        <v>4403.7</v>
      </c>
      <c r="VD492" s="290"/>
      <c r="VE492" s="213"/>
      <c r="VH492" s="213"/>
      <c r="VI492" s="213"/>
      <c r="VJ492" s="213"/>
      <c r="VK492" s="10"/>
      <c r="VL492" s="10" t="e">
        <f>SUM(VK487:VK491)</f>
        <v>#N/A</v>
      </c>
      <c r="VM492" s="290"/>
      <c r="VN492" s="213"/>
      <c r="VO492" s="307"/>
      <c r="VQ492" s="213"/>
      <c r="VR492" s="213"/>
      <c r="VS492" s="213"/>
      <c r="VT492" s="10"/>
      <c r="VU492" s="10">
        <f>SUM(VT487:VT491)</f>
        <v>3762.0999999999995</v>
      </c>
      <c r="VV492" s="290"/>
      <c r="VW492" s="213"/>
      <c r="WA492" s="213"/>
      <c r="WB492" s="213"/>
      <c r="WC492" s="213"/>
      <c r="WD492" s="10" t="e">
        <f>SUM(WC487:WC491)</f>
        <v>#N/A</v>
      </c>
      <c r="WE492" s="290"/>
      <c r="WF492" s="213"/>
      <c r="WG492" s="307"/>
      <c r="WI492" s="213"/>
      <c r="WJ492" s="213"/>
      <c r="WK492" s="213"/>
      <c r="WL492" s="213"/>
      <c r="WM492" s="10">
        <f>SUM(WL487:WL491)</f>
        <v>4099.0000000000009</v>
      </c>
      <c r="WN492" s="290"/>
      <c r="WO492" s="213"/>
      <c r="WP492" s="307"/>
      <c r="WQ492" s="213"/>
      <c r="WR492" s="213"/>
      <c r="WS492" s="213"/>
      <c r="WT492" s="213"/>
      <c r="WU492" s="10"/>
      <c r="WV492" s="10">
        <f>SUM(WU487:WU491)</f>
        <v>4010.9</v>
      </c>
      <c r="WW492" s="290"/>
      <c r="WX492" s="213"/>
      <c r="WY492" s="307"/>
      <c r="XA492" s="213"/>
      <c r="XB492" s="213"/>
      <c r="XC492" s="213"/>
      <c r="XD492" s="213"/>
      <c r="XE492" s="10">
        <f>SUM(XD487:XD491)</f>
        <v>4699.1000000000004</v>
      </c>
      <c r="XF492" s="290"/>
      <c r="XG492" s="213"/>
      <c r="XK492" s="213"/>
      <c r="XL492" s="213"/>
      <c r="XM492" s="213"/>
      <c r="XN492" s="10" t="e">
        <f>SUM(XM487:XM491)</f>
        <v>#N/A</v>
      </c>
      <c r="XO492" s="290"/>
      <c r="XP492" s="213"/>
      <c r="XQ492" s="307"/>
      <c r="XS492" s="213"/>
      <c r="XT492" s="213"/>
      <c r="XU492" s="213"/>
      <c r="XV492" s="10"/>
      <c r="XW492" s="10">
        <f>SUM(XV487:XV491)</f>
        <v>3796.8999999999996</v>
      </c>
      <c r="XX492" s="290"/>
      <c r="XY492" s="213"/>
      <c r="XZ492" s="307"/>
      <c r="YB492" s="213"/>
      <c r="YC492" s="213"/>
      <c r="YD492" s="213"/>
      <c r="YE492" s="213"/>
      <c r="YF492" s="10">
        <f>SUM(YE487:YE491)</f>
        <v>4588.8</v>
      </c>
      <c r="YG492" s="290"/>
      <c r="YH492" s="213"/>
      <c r="YI492" s="307"/>
      <c r="YK492" s="213"/>
      <c r="YL492" s="213"/>
      <c r="YM492" s="213"/>
      <c r="YN492" s="10"/>
      <c r="YO492" s="10">
        <f>SUM(YN487:YN491)</f>
        <v>2739.7000000000003</v>
      </c>
      <c r="YP492" s="290"/>
      <c r="YQ492" s="213"/>
      <c r="YU492" s="213"/>
      <c r="YV492" s="213"/>
      <c r="YW492" s="213"/>
      <c r="YX492" s="10" t="e">
        <f>SUM(YW487:YW491)</f>
        <v>#N/A</v>
      </c>
      <c r="YY492" s="290"/>
      <c r="YZ492" s="213"/>
      <c r="ZD492" s="213"/>
      <c r="ZE492" s="213"/>
      <c r="ZF492" s="213"/>
      <c r="ZG492" s="10" t="e">
        <f>SUM(ZF487:ZF491)</f>
        <v>#N/A</v>
      </c>
      <c r="ZH492" s="290"/>
      <c r="ZI492" s="213"/>
      <c r="ZJ492" s="279"/>
      <c r="ZM492" s="213"/>
      <c r="ZN492" s="213"/>
      <c r="ZO492" s="213"/>
      <c r="ZP492" s="10">
        <f>SUM(ZO487:ZO491)</f>
        <v>4352.0999999999995</v>
      </c>
      <c r="ZQ492" s="290"/>
      <c r="ZR492" s="213"/>
      <c r="ZU492" s="213"/>
      <c r="ZV492" s="213"/>
      <c r="ZW492" s="213"/>
      <c r="ZX492" s="10"/>
      <c r="ZY492" s="10" t="e">
        <f>SUM(ZX487:ZX491)</f>
        <v>#N/A</v>
      </c>
      <c r="ZZ492" s="290"/>
      <c r="AAA492" s="213"/>
      <c r="AAD492" s="213"/>
      <c r="AAE492" s="213"/>
      <c r="AAF492" s="213"/>
      <c r="AAG492" s="10"/>
      <c r="AAH492" s="10" t="e">
        <f>SUM(AAG487:AAG491)</f>
        <v>#N/A</v>
      </c>
      <c r="AAI492" s="290"/>
      <c r="AAJ492" s="213"/>
      <c r="AAM492" s="213"/>
      <c r="AAN492" s="213"/>
      <c r="AAO492" s="213"/>
      <c r="AAP492" s="10"/>
      <c r="AAQ492" s="10" t="e">
        <f>SUM(AAP487:AAP491)</f>
        <v>#N/A</v>
      </c>
      <c r="AAR492" s="290"/>
      <c r="AAS492" s="213"/>
      <c r="AAV492" s="213"/>
      <c r="AAW492" s="213"/>
      <c r="AAX492" s="213"/>
      <c r="AAY492" s="10"/>
      <c r="AAZ492" s="10" t="e">
        <f>SUM(AAY487:AAY491)</f>
        <v>#N/A</v>
      </c>
      <c r="ABA492" s="290"/>
      <c r="ABB492" s="213"/>
      <c r="ABE492" s="213"/>
      <c r="ABF492" s="213"/>
      <c r="ABG492" s="213"/>
      <c r="ABH492" s="10"/>
      <c r="ABI492" s="10" t="e">
        <f>SUM(ABH487:ABH491)</f>
        <v>#N/A</v>
      </c>
      <c r="ABJ492" s="290"/>
      <c r="ABK492" s="213"/>
      <c r="ABN492" s="213"/>
      <c r="ABO492" s="213"/>
      <c r="ABP492" s="213"/>
      <c r="ABQ492" s="10"/>
      <c r="ABR492" s="10" t="e">
        <f>SUM(ABQ487:ABQ491)</f>
        <v>#N/A</v>
      </c>
      <c r="ABS492" s="290"/>
      <c r="ABT492" s="213"/>
      <c r="ABW492" s="213"/>
      <c r="ABX492" s="213"/>
      <c r="ABY492" s="213"/>
      <c r="ABZ492" s="10"/>
      <c r="ACA492" s="10" t="e">
        <f>SUM(ABZ487:ABZ491)</f>
        <v>#N/A</v>
      </c>
      <c r="ACB492" s="290"/>
      <c r="ACC492" s="213"/>
      <c r="ACF492" s="213"/>
      <c r="ACG492" s="213"/>
      <c r="ACH492" s="213"/>
      <c r="ACI492" s="10"/>
      <c r="ACJ492" s="10" t="e">
        <f>SUM(ACI487:ACI491)</f>
        <v>#N/A</v>
      </c>
      <c r="ACK492" s="290"/>
      <c r="ACL492" s="213"/>
      <c r="ACO492" s="213"/>
      <c r="ACP492" s="213"/>
      <c r="ACQ492" s="213"/>
      <c r="ACR492" s="10"/>
      <c r="ACS492" s="10" t="e">
        <f>SUM(ACR487:ACR491)</f>
        <v>#N/A</v>
      </c>
      <c r="ACT492" s="290"/>
      <c r="ACU492" s="213"/>
      <c r="ACV492" s="279"/>
      <c r="ACX492" s="213"/>
      <c r="ACY492" s="213"/>
      <c r="ACZ492" s="213"/>
      <c r="ADA492" s="10"/>
      <c r="ADB492" s="10">
        <f>SUM(ADA487:ADA491)</f>
        <v>3658.1000000000004</v>
      </c>
      <c r="ADC492" s="290"/>
      <c r="ADD492" s="213"/>
      <c r="ADE492" s="307"/>
      <c r="ADG492" s="213"/>
      <c r="ADH492" s="213"/>
      <c r="ADI492" s="213"/>
      <c r="ADJ492" s="213"/>
      <c r="ADK492" s="10">
        <f>SUM(ADJ487:ADJ491)</f>
        <v>4378.7</v>
      </c>
      <c r="ADL492" s="290"/>
      <c r="ADM492" s="213"/>
      <c r="ADN492" s="307"/>
      <c r="ADP492" s="213"/>
      <c r="ADQ492" s="213"/>
      <c r="ADR492" s="213"/>
      <c r="ADS492" s="10"/>
      <c r="ADT492" s="10">
        <f>SUM(ADS487:ADS491)</f>
        <v>4622.1000000000004</v>
      </c>
      <c r="ADU492" s="290"/>
      <c r="ADV492" s="213"/>
      <c r="ADW492" s="307"/>
      <c r="ADZ492" s="213"/>
      <c r="AEA492" s="213"/>
      <c r="AEB492" s="213"/>
      <c r="AEC492" s="10">
        <f>SUM(AEB487:AEB491)</f>
        <v>3155.4</v>
      </c>
      <c r="AED492" s="290"/>
      <c r="AEE492" s="213"/>
      <c r="AEF492" s="307"/>
      <c r="AEH492" s="213"/>
      <c r="AEI492" s="213"/>
      <c r="AEJ492" s="213"/>
      <c r="AEK492" s="213"/>
      <c r="AEL492" s="10">
        <f>SUM(AEK487:AEK491)</f>
        <v>4251</v>
      </c>
      <c r="AEM492" s="290"/>
      <c r="AEN492" s="213"/>
      <c r="AEO492" s="307"/>
      <c r="AEQ492" s="213"/>
      <c r="AER492" s="213"/>
      <c r="AES492" s="213"/>
      <c r="AET492" s="213"/>
      <c r="AEU492" s="10">
        <f>SUM(AET487:AET491)</f>
        <v>4315.4000000000005</v>
      </c>
      <c r="AEV492" s="290"/>
      <c r="AEW492" s="213"/>
      <c r="AEX492" s="307"/>
      <c r="AEZ492" s="213"/>
      <c r="AFA492" s="213"/>
      <c r="AFB492" s="213"/>
      <c r="AFC492" s="10"/>
      <c r="AFD492" s="10">
        <f>SUM(AFC487:AFC491)</f>
        <v>3700.5</v>
      </c>
      <c r="AFE492" s="290"/>
      <c r="AFF492" s="213"/>
      <c r="AFG492" s="307"/>
      <c r="AFI492" s="213"/>
      <c r="AFJ492" s="213"/>
      <c r="AFK492" s="213"/>
      <c r="AFL492" s="10"/>
      <c r="AFM492" s="10">
        <f>SUM(AFL487:AFL491)</f>
        <v>4103.5</v>
      </c>
      <c r="AFN492" s="290"/>
      <c r="AFO492" s="213"/>
      <c r="AFP492" s="307"/>
      <c r="AFR492" s="213"/>
      <c r="AFS492" s="213"/>
      <c r="AFT492" s="213"/>
      <c r="AFU492" s="10"/>
      <c r="AFV492" s="10">
        <f>SUM(AFU487:AFU491)</f>
        <v>4631.8999999999996</v>
      </c>
      <c r="AFW492" s="290"/>
      <c r="AFX492" s="213"/>
      <c r="AFY492" s="309"/>
      <c r="AGA492" s="213"/>
      <c r="AGB492" s="213"/>
      <c r="AGC492" s="213"/>
      <c r="AGD492" s="10"/>
      <c r="AGE492" s="10">
        <f>SUM(AGD487:AGD491)</f>
        <v>3493.7999999999997</v>
      </c>
      <c r="AGF492" s="290"/>
      <c r="AGG492" s="213"/>
      <c r="AGH492" s="307"/>
      <c r="AGJ492" s="213"/>
      <c r="AGK492" s="213"/>
      <c r="AGL492" s="213"/>
      <c r="AGM492" s="10"/>
      <c r="AGN492" s="10">
        <f>SUM(AGM487:AGM491)</f>
        <v>3610.5</v>
      </c>
      <c r="AGO492" s="290"/>
      <c r="AGP492" s="213"/>
      <c r="AGQ492" s="307"/>
      <c r="AGS492" s="213"/>
      <c r="AGT492" s="213"/>
      <c r="AGU492" s="213"/>
      <c r="AGV492" s="10"/>
      <c r="AGW492" s="10">
        <f>SUM(AGV487:AGV491)</f>
        <v>4602.8</v>
      </c>
      <c r="AGX492" s="290"/>
      <c r="AGY492" s="213"/>
      <c r="AGZ492" s="308"/>
      <c r="AHB492" s="213"/>
      <c r="AHC492" s="213"/>
      <c r="AHD492" s="213"/>
      <c r="AHE492" s="10"/>
      <c r="AHF492" s="10">
        <f>SUM(AHE487:AHE491)</f>
        <v>3348.2000000000003</v>
      </c>
      <c r="AHG492" s="290"/>
      <c r="AHH492" s="213"/>
      <c r="AHK492" s="213"/>
      <c r="AHL492" s="213"/>
      <c r="AHM492" s="213"/>
      <c r="AHN492" s="10"/>
      <c r="AHO492" s="10"/>
      <c r="AHQ492" s="213"/>
      <c r="AHR492" s="279"/>
      <c r="AHT492" s="213"/>
      <c r="AHU492" s="213"/>
      <c r="AHV492" s="213"/>
      <c r="AHW492" s="10"/>
      <c r="AHX492" s="10"/>
      <c r="AHZ492" s="213"/>
      <c r="AIA492" s="279"/>
      <c r="AIC492" s="213"/>
      <c r="AID492" s="213"/>
      <c r="AIE492" s="213"/>
      <c r="AIF492" s="10"/>
      <c r="AIG492" s="10"/>
      <c r="AII492" s="213"/>
      <c r="AIJ492" s="279"/>
      <c r="AIM492" s="213"/>
      <c r="AIP492" s="10"/>
    </row>
    <row r="493" spans="1:926" s="14" customFormat="1" ht="15">
      <c r="A493" s="213" t="s">
        <v>75</v>
      </c>
      <c r="B493" s="293" t="s">
        <v>465</v>
      </c>
      <c r="D493" s="304">
        <f>IF(C493="Kopman",1.3,1)</f>
        <v>1</v>
      </c>
      <c r="E493" s="214">
        <f>VLOOKUP(B493,$A$563:$F$2330,6,FALSE)</f>
        <v>81</v>
      </c>
      <c r="F493" s="213" t="s">
        <v>61</v>
      </c>
      <c r="G493" s="10">
        <f>E493*1.5*D493</f>
        <v>121.5</v>
      </c>
      <c r="H493" s="10"/>
      <c r="I493" s="284"/>
      <c r="J493" s="213" t="s">
        <v>75</v>
      </c>
      <c r="K493" s="306" t="s">
        <v>1402</v>
      </c>
      <c r="M493" s="304">
        <f>IF(L493="Kopman",1.3,1)</f>
        <v>1</v>
      </c>
      <c r="N493" s="214">
        <f>VLOOKUP(K493,$A$563:$F$2330,6,FALSE)</f>
        <v>488</v>
      </c>
      <c r="O493" s="213" t="s">
        <v>61</v>
      </c>
      <c r="P493" s="10">
        <f>N493*1.5*M493</f>
        <v>732</v>
      </c>
      <c r="Q493" s="10"/>
      <c r="R493" s="284"/>
      <c r="S493" s="213" t="s">
        <v>75</v>
      </c>
      <c r="T493" s="306" t="s">
        <v>1402</v>
      </c>
      <c r="V493" s="304">
        <f>IF(U493="Kopman",1.3,1)</f>
        <v>1</v>
      </c>
      <c r="W493" s="214">
        <f>VLOOKUP(T493,$A$563:$F$2330,6,FALSE)</f>
        <v>488</v>
      </c>
      <c r="X493" s="213" t="s">
        <v>61</v>
      </c>
      <c r="Y493" s="10">
        <f>W493*1.5*V493</f>
        <v>732</v>
      </c>
      <c r="Z493" s="10"/>
      <c r="AA493" s="284"/>
      <c r="AB493" s="213" t="s">
        <v>75</v>
      </c>
      <c r="AC493" s="306" t="s">
        <v>420</v>
      </c>
      <c r="AE493" s="304">
        <f>IF(AD493="Kopman",1.3,1)</f>
        <v>1</v>
      </c>
      <c r="AF493" s="214">
        <f>VLOOKUP(AC493,$A$563:$F$2330,6,FALSE)</f>
        <v>340</v>
      </c>
      <c r="AG493" s="213" t="s">
        <v>61</v>
      </c>
      <c r="AH493" s="10">
        <f>AF493*1.5*AE493</f>
        <v>510</v>
      </c>
      <c r="AI493" s="10"/>
      <c r="AJ493" s="284"/>
      <c r="AK493" s="213" t="s">
        <v>75</v>
      </c>
      <c r="AL493" s="293" t="s">
        <v>465</v>
      </c>
      <c r="AN493" s="304">
        <f>IF(AM493="Kopman",1.3,1)</f>
        <v>1</v>
      </c>
      <c r="AO493" s="214">
        <f>VLOOKUP(AL493,$A$563:$F$2330,6,FALSE)</f>
        <v>81</v>
      </c>
      <c r="AP493" s="213" t="s">
        <v>61</v>
      </c>
      <c r="AQ493" s="10">
        <f>AO493*1.5*AN493</f>
        <v>121.5</v>
      </c>
      <c r="AR493" s="10"/>
      <c r="AS493" s="284"/>
      <c r="AT493" s="213" t="s">
        <v>75</v>
      </c>
      <c r="AU493" s="306" t="s">
        <v>645</v>
      </c>
      <c r="AW493" s="304">
        <f>IF(AV493="Kopman",1.3,1)</f>
        <v>1</v>
      </c>
      <c r="AX493" s="214">
        <f>VLOOKUP(AU493,$A$563:$F$2330,6,FALSE)</f>
        <v>303</v>
      </c>
      <c r="AY493" s="213" t="s">
        <v>61</v>
      </c>
      <c r="AZ493" s="10">
        <f>AX493*1.5*AW493</f>
        <v>454.5</v>
      </c>
      <c r="BA493" s="10"/>
      <c r="BB493" s="284"/>
      <c r="BC493" s="213" t="s">
        <v>75</v>
      </c>
      <c r="BD493" s="306" t="s">
        <v>420</v>
      </c>
      <c r="BF493" s="304">
        <f>IF(BE493="Kopman",1.3,1)</f>
        <v>1</v>
      </c>
      <c r="BG493" s="214">
        <f>VLOOKUP(BD493,$A$563:$F$2330,6,FALSE)</f>
        <v>340</v>
      </c>
      <c r="BH493" s="213" t="s">
        <v>61</v>
      </c>
      <c r="BI493" s="10">
        <f>BG493*1.5*BF493</f>
        <v>510</v>
      </c>
      <c r="BJ493" s="10"/>
      <c r="BK493" s="284"/>
      <c r="BL493" s="213" t="s">
        <v>75</v>
      </c>
      <c r="BM493" s="306" t="s">
        <v>1402</v>
      </c>
      <c r="BO493" s="304">
        <f>IF(BN493="Kopman",1.3,1)</f>
        <v>1</v>
      </c>
      <c r="BP493" s="214">
        <f>VLOOKUP(BM493,$A$563:$F$2330,6,FALSE)</f>
        <v>488</v>
      </c>
      <c r="BQ493" s="213" t="s">
        <v>61</v>
      </c>
      <c r="BR493" s="10">
        <f>BP493*1.5*BO493</f>
        <v>732</v>
      </c>
      <c r="BS493" s="10"/>
      <c r="BT493" s="284"/>
      <c r="BU493" s="213" t="s">
        <v>75</v>
      </c>
      <c r="BV493" s="306" t="s">
        <v>1402</v>
      </c>
      <c r="BX493" s="304">
        <f>IF(BW493="Kopman",1.3,1)</f>
        <v>1</v>
      </c>
      <c r="BY493" s="214">
        <f>VLOOKUP(BV493,$A$563:$F$2330,6,FALSE)</f>
        <v>488</v>
      </c>
      <c r="BZ493" s="213" t="s">
        <v>61</v>
      </c>
      <c r="CA493" s="10">
        <f>BY493*1.5*BX493</f>
        <v>732</v>
      </c>
      <c r="CB493" s="10"/>
      <c r="CC493" s="284"/>
      <c r="CD493" s="213" t="s">
        <v>75</v>
      </c>
      <c r="CE493" s="306" t="s">
        <v>690</v>
      </c>
      <c r="CG493" s="304">
        <f>IF(CF493="Kopman",1.3,1)</f>
        <v>1</v>
      </c>
      <c r="CH493" s="214">
        <f>VLOOKUP(CE493,$A$563:$F$2330,6,FALSE)</f>
        <v>420</v>
      </c>
      <c r="CI493" s="213" t="s">
        <v>61</v>
      </c>
      <c r="CJ493" s="10">
        <f>CH493*1.5*CG493</f>
        <v>630</v>
      </c>
      <c r="CK493" s="10"/>
      <c r="CL493" s="284"/>
      <c r="CM493" s="213" t="s">
        <v>75</v>
      </c>
      <c r="CN493" s="306" t="s">
        <v>499</v>
      </c>
      <c r="CP493" s="304">
        <f>IF(CO493="Kopman",1.3,1)</f>
        <v>1</v>
      </c>
      <c r="CQ493" s="214">
        <f>VLOOKUP(CN493,$A$563:$F$2330,6,FALSE)</f>
        <v>177</v>
      </c>
      <c r="CR493" s="213" t="s">
        <v>61</v>
      </c>
      <c r="CS493" s="10">
        <f>CQ493*1.5*CP493</f>
        <v>265.5</v>
      </c>
      <c r="CT493" s="10"/>
      <c r="CU493" s="284"/>
      <c r="CV493" s="213" t="s">
        <v>75</v>
      </c>
      <c r="CW493" s="306" t="s">
        <v>465</v>
      </c>
      <c r="CY493" s="304">
        <f>IF(CX493="Kopman",1.3,1)</f>
        <v>1</v>
      </c>
      <c r="CZ493" s="214">
        <f>VLOOKUP(CW493,$A$563:$F$2330,6,FALSE)</f>
        <v>81</v>
      </c>
      <c r="DA493" s="213" t="s">
        <v>61</v>
      </c>
      <c r="DB493" s="10">
        <f>CZ493*1.5*CY493</f>
        <v>121.5</v>
      </c>
      <c r="DC493" s="10"/>
      <c r="DD493" s="284"/>
      <c r="DE493" s="213" t="s">
        <v>75</v>
      </c>
      <c r="DF493" s="306" t="s">
        <v>420</v>
      </c>
      <c r="DH493" s="304">
        <f>IF(DG493="Kopman",1.3,1)</f>
        <v>1</v>
      </c>
      <c r="DI493" s="214">
        <f>VLOOKUP(DF493,$A$563:$F$2330,6,FALSE)</f>
        <v>340</v>
      </c>
      <c r="DJ493" s="213" t="s">
        <v>61</v>
      </c>
      <c r="DK493" s="10">
        <f>DI493*1.5*DH493</f>
        <v>510</v>
      </c>
      <c r="DL493" s="10"/>
      <c r="DM493" s="284"/>
      <c r="DN493" s="213" t="s">
        <v>75</v>
      </c>
      <c r="DO493" s="293" t="s">
        <v>420</v>
      </c>
      <c r="DQ493" s="304">
        <f>IF(DP493="Kopman",1.3,1)</f>
        <v>1</v>
      </c>
      <c r="DR493" s="214">
        <f>VLOOKUP(DO493,$A$563:$F$2330,6,FALSE)</f>
        <v>340</v>
      </c>
      <c r="DS493" s="213" t="s">
        <v>61</v>
      </c>
      <c r="DT493" s="10">
        <f>DR493*1.5*DQ493</f>
        <v>510</v>
      </c>
      <c r="DU493" s="10"/>
      <c r="DV493" s="284"/>
      <c r="DW493" s="213" t="s">
        <v>75</v>
      </c>
      <c r="DX493" s="297" t="s">
        <v>186</v>
      </c>
      <c r="DZ493" s="304">
        <f>IF(DY493="Kopman",1.3,1)</f>
        <v>1</v>
      </c>
      <c r="EA493" s="214" t="e">
        <f>VLOOKUP(DX493,$A$563:$F$2330,6,FALSE)</f>
        <v>#N/A</v>
      </c>
      <c r="EB493" s="213" t="s">
        <v>61</v>
      </c>
      <c r="EC493" s="10" t="e">
        <f>EA493*1.5*DZ493</f>
        <v>#N/A</v>
      </c>
      <c r="ED493" s="10"/>
      <c r="EE493" s="284"/>
      <c r="EF493" s="213" t="s">
        <v>75</v>
      </c>
      <c r="EG493" s="306" t="s">
        <v>1402</v>
      </c>
      <c r="EH493" s="14" t="s">
        <v>2248</v>
      </c>
      <c r="EI493" s="304">
        <f>IF(EH493="Kopman",1.3,1)</f>
        <v>1.3</v>
      </c>
      <c r="EJ493" s="214">
        <f>VLOOKUP(EG493,$A$563:$F$2330,6,FALSE)</f>
        <v>488</v>
      </c>
      <c r="EK493" s="213" t="s">
        <v>61</v>
      </c>
      <c r="EL493" s="10">
        <f>EJ493*1.5*EI493</f>
        <v>951.6</v>
      </c>
      <c r="EM493" s="10"/>
      <c r="EN493" s="284"/>
      <c r="EO493" s="213" t="s">
        <v>75</v>
      </c>
      <c r="EP493" s="306" t="s">
        <v>431</v>
      </c>
      <c r="ER493" s="304">
        <f>IF(EQ493="Kopman",1.3,1)</f>
        <v>1</v>
      </c>
      <c r="ES493" s="214">
        <f>VLOOKUP(EP493,$A$563:$F$2330,6,FALSE)</f>
        <v>463</v>
      </c>
      <c r="ET493" s="213" t="s">
        <v>61</v>
      </c>
      <c r="EU493" s="10">
        <f>ES493*1.5*ER493</f>
        <v>694.5</v>
      </c>
      <c r="EV493" s="10"/>
      <c r="EW493" s="284"/>
      <c r="EX493" s="213" t="s">
        <v>75</v>
      </c>
      <c r="EY493" s="297" t="s">
        <v>186</v>
      </c>
      <c r="FA493" s="304">
        <f>IF(EZ493="Kopman",1.3,1)</f>
        <v>1</v>
      </c>
      <c r="FB493" s="214" t="e">
        <f>VLOOKUP(EY493,$A$563:$F$2330,6,FALSE)</f>
        <v>#N/A</v>
      </c>
      <c r="FC493" s="213" t="s">
        <v>61</v>
      </c>
      <c r="FD493" s="10" t="e">
        <f>FB493*1.5*FA493</f>
        <v>#N/A</v>
      </c>
      <c r="FE493" s="10"/>
      <c r="FF493" s="284"/>
      <c r="FG493" s="213" t="s">
        <v>75</v>
      </c>
      <c r="FH493" s="306" t="s">
        <v>690</v>
      </c>
      <c r="FJ493" s="304">
        <f>IF(FI493="Kopman",1.3,1)</f>
        <v>1</v>
      </c>
      <c r="FK493" s="214">
        <f>VLOOKUP(FH493,$A$563:$F$2330,6,FALSE)</f>
        <v>420</v>
      </c>
      <c r="FL493" s="213" t="s">
        <v>61</v>
      </c>
      <c r="FM493" s="10">
        <f>FK493*1.5*FJ493</f>
        <v>630</v>
      </c>
      <c r="FN493" s="10"/>
      <c r="FO493" s="284"/>
      <c r="FP493" s="213" t="s">
        <v>75</v>
      </c>
      <c r="FQ493" s="293" t="s">
        <v>1402</v>
      </c>
      <c r="FS493" s="304">
        <f>IF(FR493="Kopman",1.3,1)</f>
        <v>1</v>
      </c>
      <c r="FT493" s="214">
        <f>VLOOKUP(FQ493,$A$563:$F$2330,6,FALSE)</f>
        <v>488</v>
      </c>
      <c r="FU493" s="213" t="s">
        <v>61</v>
      </c>
      <c r="FV493" s="10">
        <f>FT493*1.5*FS493</f>
        <v>732</v>
      </c>
      <c r="FW493" s="10"/>
      <c r="FX493" s="284"/>
      <c r="FY493" s="213" t="s">
        <v>75</v>
      </c>
      <c r="FZ493" s="293" t="s">
        <v>499</v>
      </c>
      <c r="GB493" s="304">
        <f>IF(GA493="Kopman",1.3,1)</f>
        <v>1</v>
      </c>
      <c r="GC493" s="214">
        <f>VLOOKUP(FZ493,$A$563:$F$2330,6,FALSE)</f>
        <v>177</v>
      </c>
      <c r="GD493" s="213" t="s">
        <v>61</v>
      </c>
      <c r="GE493" s="10">
        <f>GC493*1.5*GB493</f>
        <v>265.5</v>
      </c>
      <c r="GF493" s="10"/>
      <c r="GG493" s="284"/>
      <c r="GH493" s="213" t="s">
        <v>75</v>
      </c>
      <c r="GI493" s="306" t="s">
        <v>420</v>
      </c>
      <c r="GK493" s="304">
        <f>IF(GJ493="Kopman",1.3,1)</f>
        <v>1</v>
      </c>
      <c r="GL493" s="214">
        <f>VLOOKUP(GI493,$A$563:$F$2330,6,FALSE)</f>
        <v>340</v>
      </c>
      <c r="GM493" s="213" t="s">
        <v>61</v>
      </c>
      <c r="GN493" s="10">
        <f>GL493*1.5*GK493</f>
        <v>510</v>
      </c>
      <c r="GO493" s="10"/>
      <c r="GP493" s="284"/>
      <c r="GQ493" s="213" t="s">
        <v>75</v>
      </c>
      <c r="GR493" s="306" t="s">
        <v>645</v>
      </c>
      <c r="GT493" s="304">
        <f>IF(GS493="Kopman",1.3,1)</f>
        <v>1</v>
      </c>
      <c r="GU493" s="214">
        <f>VLOOKUP(GR493,$A$563:$F$2330,6,FALSE)</f>
        <v>303</v>
      </c>
      <c r="GV493" s="213" t="s">
        <v>61</v>
      </c>
      <c r="GW493" s="10">
        <f>GU493*1.5</f>
        <v>454.5</v>
      </c>
      <c r="GX493" s="10"/>
      <c r="GY493" s="284"/>
      <c r="GZ493" s="213" t="s">
        <v>75</v>
      </c>
      <c r="HA493" s="293" t="s">
        <v>520</v>
      </c>
      <c r="HC493" s="304">
        <f>IF(HB493="Kopman",1.3,1)</f>
        <v>1</v>
      </c>
      <c r="HD493" s="214">
        <f>VLOOKUP(HA493,$A$563:$F$2330,6,FALSE)</f>
        <v>155</v>
      </c>
      <c r="HE493" s="213" t="s">
        <v>61</v>
      </c>
      <c r="HF493" s="10">
        <f>HD493*1.5*HC493</f>
        <v>232.5</v>
      </c>
      <c r="HG493" s="10"/>
      <c r="HH493" s="284"/>
      <c r="HI493" s="213" t="s">
        <v>75</v>
      </c>
      <c r="HJ493" s="306" t="s">
        <v>1402</v>
      </c>
      <c r="HL493" s="304">
        <f>IF(HK493="Kopman",1.3,1)</f>
        <v>1</v>
      </c>
      <c r="HM493" s="214">
        <f>VLOOKUP(HJ493,$A$563:$F$2330,6,FALSE)</f>
        <v>488</v>
      </c>
      <c r="HN493" s="213" t="s">
        <v>61</v>
      </c>
      <c r="HO493" s="10">
        <f>HM493*1.5</f>
        <v>732</v>
      </c>
      <c r="HP493" s="10"/>
      <c r="HQ493" s="284"/>
      <c r="HR493" s="213" t="s">
        <v>75</v>
      </c>
      <c r="HS493" s="293" t="s">
        <v>431</v>
      </c>
      <c r="HU493" s="304">
        <f>IF(HT493="Kopman",1.3,1)</f>
        <v>1</v>
      </c>
      <c r="HV493" s="214">
        <f>VLOOKUP(HS493,$A$563:$F$2330,6,FALSE)</f>
        <v>463</v>
      </c>
      <c r="HW493" s="213" t="s">
        <v>61</v>
      </c>
      <c r="HX493" s="10">
        <f>HV493*1.5*HU493</f>
        <v>694.5</v>
      </c>
      <c r="HY493" s="10"/>
      <c r="HZ493" s="284"/>
      <c r="IA493" s="213" t="s">
        <v>75</v>
      </c>
      <c r="IB493" s="306" t="s">
        <v>645</v>
      </c>
      <c r="ID493" s="304">
        <f>IF(IC493="Kopman",1.3,1)</f>
        <v>1</v>
      </c>
      <c r="IE493" s="214">
        <f>VLOOKUP(IB493,$A$563:$F$2330,6,FALSE)</f>
        <v>303</v>
      </c>
      <c r="IF493" s="213" t="s">
        <v>61</v>
      </c>
      <c r="IG493" s="10">
        <f>IE493*1.5</f>
        <v>454.5</v>
      </c>
      <c r="IH493" s="10"/>
      <c r="II493" s="284"/>
      <c r="IJ493" s="213" t="s">
        <v>75</v>
      </c>
      <c r="IK493" s="306" t="s">
        <v>1402</v>
      </c>
      <c r="IM493" s="304">
        <f>IF(IL493="Kopman",1.3,1)</f>
        <v>1</v>
      </c>
      <c r="IN493" s="214">
        <f>VLOOKUP(IK493,$A$563:$F$2330,6,FALSE)</f>
        <v>488</v>
      </c>
      <c r="IO493" s="213" t="s">
        <v>61</v>
      </c>
      <c r="IP493" s="10">
        <f>IN493*1.5*IM493</f>
        <v>732</v>
      </c>
      <c r="IQ493" s="10"/>
      <c r="IR493" s="284"/>
      <c r="IS493" s="213" t="s">
        <v>75</v>
      </c>
      <c r="IT493" s="306" t="s">
        <v>514</v>
      </c>
      <c r="IV493" s="304">
        <f>IF(IU493="Kopman",1.3,1)</f>
        <v>1</v>
      </c>
      <c r="IW493" s="214">
        <f>VLOOKUP(IT493,$A$563:$F$2330,6,FALSE)</f>
        <v>387</v>
      </c>
      <c r="IX493" s="213" t="s">
        <v>61</v>
      </c>
      <c r="IY493" s="10">
        <f>IW493*1.5*IV493</f>
        <v>580.5</v>
      </c>
      <c r="IZ493" s="10"/>
      <c r="JA493" s="284"/>
      <c r="JB493" s="213" t="s">
        <v>75</v>
      </c>
      <c r="JC493" s="306" t="s">
        <v>690</v>
      </c>
      <c r="JE493" s="304">
        <f>IF(JD493="Kopman",1.3,1)</f>
        <v>1</v>
      </c>
      <c r="JF493" s="214">
        <f>VLOOKUP(JC493,$A$563:$F$2330,6,FALSE)</f>
        <v>420</v>
      </c>
      <c r="JG493" s="213" t="s">
        <v>61</v>
      </c>
      <c r="JH493" s="10">
        <f>JF493*1.5*JE493</f>
        <v>630</v>
      </c>
      <c r="JI493" s="10"/>
      <c r="JJ493" s="284"/>
      <c r="JK493" s="213" t="s">
        <v>75</v>
      </c>
      <c r="JL493" s="306" t="s">
        <v>690</v>
      </c>
      <c r="JN493" s="304">
        <f>IF(JM493="Kopman",1.3,1)</f>
        <v>1</v>
      </c>
      <c r="JO493" s="214">
        <f>VLOOKUP(JL493,$A$563:$F$2330,6,FALSE)</f>
        <v>420</v>
      </c>
      <c r="JP493" s="213" t="s">
        <v>61</v>
      </c>
      <c r="JQ493" s="10">
        <f>JO493*1.5*JN493</f>
        <v>630</v>
      </c>
      <c r="JR493" s="10"/>
      <c r="JS493" s="284"/>
      <c r="JT493" s="213" t="s">
        <v>75</v>
      </c>
      <c r="JU493" s="306" t="s">
        <v>557</v>
      </c>
      <c r="JW493" s="304">
        <f>IF(JV493="Kopman",1.3,1)</f>
        <v>1</v>
      </c>
      <c r="JX493" s="214">
        <f>VLOOKUP(JU493,$A$563:$F$2330,6,FALSE)</f>
        <v>191</v>
      </c>
      <c r="JY493" s="213" t="s">
        <v>61</v>
      </c>
      <c r="JZ493" s="10">
        <f>JX493*1.5*JW493</f>
        <v>286.5</v>
      </c>
      <c r="KA493" s="10"/>
      <c r="KB493" s="284"/>
      <c r="KC493" s="213" t="s">
        <v>75</v>
      </c>
      <c r="KD493" s="306" t="s">
        <v>485</v>
      </c>
      <c r="KF493" s="304">
        <f>IF(KE493="Kopman",1.3,1)</f>
        <v>1</v>
      </c>
      <c r="KG493" s="214">
        <f>VLOOKUP(KD493,$A$563:$F$2330,6,FALSE)</f>
        <v>465</v>
      </c>
      <c r="KH493" s="213" t="s">
        <v>61</v>
      </c>
      <c r="KI493" s="10">
        <f>KG493*1.5*KF493</f>
        <v>697.5</v>
      </c>
      <c r="KJ493" s="10"/>
      <c r="KK493" s="284"/>
      <c r="KL493" s="213" t="s">
        <v>75</v>
      </c>
      <c r="KM493" s="306" t="s">
        <v>465</v>
      </c>
      <c r="KO493" s="304">
        <f>IF(KN493="Kopman",1.3,1)</f>
        <v>1</v>
      </c>
      <c r="KP493" s="214">
        <f>VLOOKUP(KM493,$A$563:$F$2330,6,FALSE)</f>
        <v>81</v>
      </c>
      <c r="KQ493" s="213" t="s">
        <v>61</v>
      </c>
      <c r="KR493" s="10">
        <f>KP493*1.5</f>
        <v>121.5</v>
      </c>
      <c r="KS493" s="10"/>
      <c r="KT493" s="284"/>
      <c r="KU493" s="213" t="s">
        <v>75</v>
      </c>
      <c r="KV493" s="306" t="s">
        <v>421</v>
      </c>
      <c r="KX493" s="304">
        <f>IF(KW493="Kopman",1.3,1)</f>
        <v>1</v>
      </c>
      <c r="KY493" s="214">
        <f>VLOOKUP(KV493,$A$563:$F$2330,6,FALSE)</f>
        <v>123</v>
      </c>
      <c r="KZ493" s="213" t="s">
        <v>61</v>
      </c>
      <c r="LA493" s="10">
        <f>KY493*1.5*KX493</f>
        <v>184.5</v>
      </c>
      <c r="LB493" s="10"/>
      <c r="LC493" s="284"/>
      <c r="LD493" s="213" t="s">
        <v>75</v>
      </c>
      <c r="LE493" s="306" t="s">
        <v>645</v>
      </c>
      <c r="LG493" s="304">
        <f>IF(LF493="Kopman",1.3,1)</f>
        <v>1</v>
      </c>
      <c r="LH493" s="214">
        <f>VLOOKUP(LE493,$A$563:$F$2330,6,FALSE)</f>
        <v>303</v>
      </c>
      <c r="LI493" s="213" t="s">
        <v>61</v>
      </c>
      <c r="LJ493" s="10">
        <f>LH493*1.5*LG493</f>
        <v>454.5</v>
      </c>
      <c r="LK493" s="10"/>
      <c r="LL493" s="284"/>
      <c r="LM493" s="213" t="s">
        <v>75</v>
      </c>
      <c r="LN493" s="306" t="s">
        <v>555</v>
      </c>
      <c r="LP493" s="304">
        <f>IF(LO493="Kopman",1.3,1)</f>
        <v>1</v>
      </c>
      <c r="LQ493" s="214">
        <f>VLOOKUP(LN493,$A$563:$F$2330,6,FALSE)</f>
        <v>267</v>
      </c>
      <c r="LR493" s="213" t="s">
        <v>61</v>
      </c>
      <c r="LS493" s="10">
        <f>LQ493*1.5*LP493</f>
        <v>400.5</v>
      </c>
      <c r="LT493" s="10"/>
      <c r="LU493" s="284"/>
      <c r="LV493" s="213" t="s">
        <v>75</v>
      </c>
      <c r="LW493" s="306" t="s">
        <v>499</v>
      </c>
      <c r="LY493" s="304">
        <f>IF(LX493="Kopman",1.3,1)</f>
        <v>1</v>
      </c>
      <c r="LZ493" s="214">
        <f>VLOOKUP(LW493,$A$563:$F$2330,6,FALSE)</f>
        <v>177</v>
      </c>
      <c r="MA493" s="213" t="s">
        <v>61</v>
      </c>
      <c r="MB493" s="10">
        <f>LZ493*1.5*LY493</f>
        <v>265.5</v>
      </c>
      <c r="MC493" s="10"/>
      <c r="MD493" s="284"/>
      <c r="ME493" s="213" t="s">
        <v>75</v>
      </c>
      <c r="MF493" s="308" t="s">
        <v>472</v>
      </c>
      <c r="MH493" s="304">
        <f>IF(MG493="Kopman",1.3,1)</f>
        <v>1</v>
      </c>
      <c r="MI493" s="214">
        <f>VLOOKUP(MF493,$A$563:$F$2330,6,FALSE)</f>
        <v>160</v>
      </c>
      <c r="MJ493" s="213" t="s">
        <v>61</v>
      </c>
      <c r="MK493" s="10">
        <f>MI493*1.5*MH493</f>
        <v>240</v>
      </c>
      <c r="ML493" s="10"/>
      <c r="MM493" s="284"/>
      <c r="MN493" s="213" t="s">
        <v>75</v>
      </c>
      <c r="MO493" s="306" t="s">
        <v>421</v>
      </c>
      <c r="MQ493" s="304">
        <f>IF(MP493="Kopman",1.3,1)</f>
        <v>1</v>
      </c>
      <c r="MR493" s="214">
        <f>VLOOKUP(MO493,$A$563:$F$2330,6,FALSE)</f>
        <v>123</v>
      </c>
      <c r="MS493" s="213" t="s">
        <v>61</v>
      </c>
      <c r="MT493" s="10">
        <f>MR493*1.5*MQ493</f>
        <v>184.5</v>
      </c>
      <c r="MU493" s="10"/>
      <c r="MV493" s="284"/>
      <c r="MW493" s="213" t="s">
        <v>75</v>
      </c>
      <c r="MX493" s="306" t="s">
        <v>420</v>
      </c>
      <c r="MZ493" s="304">
        <f>IF(MY493="Kopman",1.3,1)</f>
        <v>1</v>
      </c>
      <c r="NA493" s="214">
        <f>VLOOKUP(MX493,$A$563:$F$2330,6,FALSE)</f>
        <v>340</v>
      </c>
      <c r="NB493" s="213" t="s">
        <v>61</v>
      </c>
      <c r="NC493" s="10">
        <f>NA493*1.5*MZ493</f>
        <v>510</v>
      </c>
      <c r="ND493" s="10"/>
      <c r="NE493" s="284"/>
      <c r="NF493" s="213" t="s">
        <v>75</v>
      </c>
      <c r="NG493" s="306" t="s">
        <v>451</v>
      </c>
      <c r="NI493" s="304">
        <f>IF(NH493="Kopman",1.3,1)</f>
        <v>1</v>
      </c>
      <c r="NJ493" s="214">
        <f>VLOOKUP(NG493,$A$563:$F$2330,6,FALSE)</f>
        <v>161</v>
      </c>
      <c r="NK493" s="213" t="s">
        <v>61</v>
      </c>
      <c r="NL493" s="10">
        <f>NJ493*1.5*NI493</f>
        <v>241.5</v>
      </c>
      <c r="NM493" s="10"/>
      <c r="NN493" s="284"/>
      <c r="NO493" s="213" t="s">
        <v>75</v>
      </c>
      <c r="NP493" s="306" t="s">
        <v>690</v>
      </c>
      <c r="NR493" s="304">
        <f>IF(NQ493="Kopman",1.3,1)</f>
        <v>1</v>
      </c>
      <c r="NS493" s="214">
        <f>VLOOKUP(NP493,$A$563:$F$2330,6,FALSE)</f>
        <v>420</v>
      </c>
      <c r="NT493" s="213" t="s">
        <v>61</v>
      </c>
      <c r="NU493" s="10">
        <f>NS493*1.5*NR493</f>
        <v>630</v>
      </c>
      <c r="NV493" s="10"/>
      <c r="NW493" s="284"/>
      <c r="NX493" s="213" t="s">
        <v>75</v>
      </c>
      <c r="NY493" s="293" t="s">
        <v>485</v>
      </c>
      <c r="OB493" s="214">
        <f>VLOOKUP(NY493,$A$563:$F$2330,6,FALSE)</f>
        <v>465</v>
      </c>
      <c r="OC493" s="213" t="s">
        <v>61</v>
      </c>
      <c r="OD493" s="10">
        <f>OB493*1.5</f>
        <v>697.5</v>
      </c>
      <c r="OE493" s="10"/>
      <c r="OF493" s="284"/>
      <c r="OG493" s="213" t="s">
        <v>75</v>
      </c>
      <c r="OH493" s="306" t="s">
        <v>472</v>
      </c>
      <c r="OJ493" s="304">
        <f>IF(OI493="Kopman",1.3,1)</f>
        <v>1</v>
      </c>
      <c r="OK493" s="214">
        <f>VLOOKUP(OH493,$A$563:$F$2330,6,FALSE)</f>
        <v>160</v>
      </c>
      <c r="OL493" s="213" t="s">
        <v>61</v>
      </c>
      <c r="OM493" s="10">
        <f>OK493*1.5*OJ493</f>
        <v>240</v>
      </c>
      <c r="ON493" s="10"/>
      <c r="OO493" s="284"/>
      <c r="OP493" s="213" t="s">
        <v>75</v>
      </c>
      <c r="OQ493" s="293" t="s">
        <v>420</v>
      </c>
      <c r="OS493" s="304">
        <f>IF(OR493="Kopman",1.3,1)</f>
        <v>1</v>
      </c>
      <c r="OT493" s="214">
        <f>VLOOKUP(OQ493,$A$563:$F$2330,6,FALSE)</f>
        <v>340</v>
      </c>
      <c r="OU493" s="213" t="s">
        <v>61</v>
      </c>
      <c r="OV493" s="10">
        <f>OT493*1.5*OS493</f>
        <v>510</v>
      </c>
      <c r="OW493" s="10"/>
      <c r="OX493" s="284"/>
      <c r="OY493" s="213" t="s">
        <v>75</v>
      </c>
      <c r="OZ493" s="306" t="s">
        <v>1402</v>
      </c>
      <c r="PB493" s="304">
        <f>IF(PA493="Kopman",1.3,1)</f>
        <v>1</v>
      </c>
      <c r="PC493" s="214">
        <f>VLOOKUP(OZ493,$A$563:$F$2330,6,FALSE)</f>
        <v>488</v>
      </c>
      <c r="PD493" s="213" t="s">
        <v>61</v>
      </c>
      <c r="PE493" s="10">
        <f>PC493*1.5*PB493</f>
        <v>732</v>
      </c>
      <c r="PF493" s="10"/>
      <c r="PG493" s="284"/>
      <c r="PH493" s="213" t="s">
        <v>75</v>
      </c>
      <c r="PI493" s="306" t="s">
        <v>420</v>
      </c>
      <c r="PK493" s="304">
        <f>IF(PJ493="Kopman",1.3,1)</f>
        <v>1</v>
      </c>
      <c r="PL493" s="214">
        <f>VLOOKUP(PI493,$A$563:$F$2330,6,FALSE)</f>
        <v>340</v>
      </c>
      <c r="PM493" s="213" t="s">
        <v>61</v>
      </c>
      <c r="PN493" s="10">
        <f>PL493*1.5*PK493</f>
        <v>510</v>
      </c>
      <c r="PO493" s="10"/>
      <c r="PP493" s="284"/>
      <c r="PQ493" s="213" t="s">
        <v>75</v>
      </c>
      <c r="PR493" s="293" t="s">
        <v>421</v>
      </c>
      <c r="PT493" s="304">
        <f>IF(PS493="Kopman",1.3,1)</f>
        <v>1</v>
      </c>
      <c r="PU493" s="214">
        <f>VLOOKUP(PR493,$A$563:$F$2330,6,FALSE)</f>
        <v>123</v>
      </c>
      <c r="PV493" s="213" t="s">
        <v>61</v>
      </c>
      <c r="PW493" s="10">
        <f>PU493*1.5*PT493</f>
        <v>184.5</v>
      </c>
      <c r="PX493" s="10"/>
      <c r="PY493" s="284"/>
      <c r="PZ493" s="213" t="s">
        <v>75</v>
      </c>
      <c r="QA493" s="306" t="s">
        <v>690</v>
      </c>
      <c r="QC493" s="304">
        <f>IF(QB493="Kopman",1.3,1)</f>
        <v>1</v>
      </c>
      <c r="QD493" s="214">
        <f>VLOOKUP(QA493,$A$563:$F$2330,6,FALSE)</f>
        <v>420</v>
      </c>
      <c r="QE493" s="213" t="s">
        <v>61</v>
      </c>
      <c r="QF493" s="10">
        <f>QD493*1.5*QC493</f>
        <v>630</v>
      </c>
      <c r="QG493" s="10"/>
      <c r="QH493" s="284"/>
      <c r="QI493" s="213" t="s">
        <v>75</v>
      </c>
      <c r="QJ493" s="293" t="s">
        <v>645</v>
      </c>
      <c r="QL493" s="304">
        <f>IF(QK493="Kopman",1.3,1)</f>
        <v>1</v>
      </c>
      <c r="QM493" s="214">
        <f>VLOOKUP(QJ493,$A$563:$F$2330,6,FALSE)</f>
        <v>303</v>
      </c>
      <c r="QN493" s="213" t="s">
        <v>61</v>
      </c>
      <c r="QO493" s="10">
        <f>QM493*1.5*QL493</f>
        <v>454.5</v>
      </c>
      <c r="QP493" s="10"/>
      <c r="QQ493" s="284"/>
      <c r="QR493" s="213" t="s">
        <v>75</v>
      </c>
      <c r="QS493" s="306" t="s">
        <v>690</v>
      </c>
      <c r="QU493" s="304">
        <f>IF(QT493="Kopman",1.3,1)</f>
        <v>1</v>
      </c>
      <c r="QV493" s="214">
        <f>VLOOKUP(QS493,$A$563:$F$2330,6,FALSE)</f>
        <v>420</v>
      </c>
      <c r="QW493" s="213" t="s">
        <v>61</v>
      </c>
      <c r="QX493" s="10">
        <f>QV493*1.5*QU493</f>
        <v>630</v>
      </c>
      <c r="QY493" s="10"/>
      <c r="QZ493" s="284"/>
      <c r="RA493" s="213" t="s">
        <v>75</v>
      </c>
      <c r="RB493" s="293" t="s">
        <v>690</v>
      </c>
      <c r="RD493" s="304">
        <f>IF(RC493="Kopman",1.3,1)</f>
        <v>1</v>
      </c>
      <c r="RE493" s="214">
        <f>VLOOKUP(RB493,$A$563:$F$2330,6,FALSE)</f>
        <v>420</v>
      </c>
      <c r="RF493" s="213" t="s">
        <v>61</v>
      </c>
      <c r="RG493" s="10">
        <f>RE493*1.5*RD493</f>
        <v>630</v>
      </c>
      <c r="RH493" s="10"/>
      <c r="RI493" s="284"/>
      <c r="RJ493" s="213" t="s">
        <v>75</v>
      </c>
      <c r="RK493" s="297" t="s">
        <v>186</v>
      </c>
      <c r="RN493" s="214" t="e">
        <f>VLOOKUP(RK493,$A$563:$F$2330,6,FALSE)</f>
        <v>#N/A</v>
      </c>
      <c r="RO493" s="213" t="s">
        <v>61</v>
      </c>
      <c r="RP493" s="10" t="e">
        <f>RN493*1.5</f>
        <v>#N/A</v>
      </c>
      <c r="RQ493" s="10"/>
      <c r="RR493" s="284"/>
      <c r="RS493" s="213" t="s">
        <v>75</v>
      </c>
      <c r="RT493" s="306" t="s">
        <v>514</v>
      </c>
      <c r="RV493" s="304">
        <f>IF(RU493="Kopman",1.3,1)</f>
        <v>1</v>
      </c>
      <c r="RW493" s="214">
        <f>VLOOKUP(RT493,$A$563:$F$2330,6,FALSE)</f>
        <v>387</v>
      </c>
      <c r="RX493" s="213" t="s">
        <v>61</v>
      </c>
      <c r="RY493" s="10">
        <f>RW493*1.5*RV493</f>
        <v>580.5</v>
      </c>
      <c r="RZ493" s="10"/>
      <c r="SA493" s="290"/>
      <c r="SB493" s="213" t="s">
        <v>75</v>
      </c>
      <c r="SC493" s="306" t="s">
        <v>645</v>
      </c>
      <c r="SE493" s="304">
        <f>IF(SD493="Kopman",1.3,1)</f>
        <v>1</v>
      </c>
      <c r="SF493" s="214">
        <f>VLOOKUP(SC493,$A$563:$F$2330,6,FALSE)</f>
        <v>303</v>
      </c>
      <c r="SG493" s="213" t="s">
        <v>61</v>
      </c>
      <c r="SH493" s="10">
        <f>SF493*1.5*SE493</f>
        <v>454.5</v>
      </c>
      <c r="SI493" s="10"/>
      <c r="SJ493" s="290"/>
      <c r="SK493" s="213" t="s">
        <v>75</v>
      </c>
      <c r="SL493" s="306" t="s">
        <v>690</v>
      </c>
      <c r="SN493" s="304">
        <f>IF(SM493="Kopman",1.3,1)</f>
        <v>1</v>
      </c>
      <c r="SO493" s="214">
        <f>VLOOKUP(SL493,$A$563:$F$2330,6,FALSE)</f>
        <v>420</v>
      </c>
      <c r="SP493" s="213" t="s">
        <v>61</v>
      </c>
      <c r="SQ493" s="10">
        <f>SO493*1.5*SN493</f>
        <v>630</v>
      </c>
      <c r="SR493" s="10"/>
      <c r="SS493" s="290"/>
      <c r="ST493" s="213" t="s">
        <v>75</v>
      </c>
      <c r="SU493" s="306" t="s">
        <v>520</v>
      </c>
      <c r="SW493" s="304">
        <f>IF(SV493="Kopman",1.3,1)</f>
        <v>1</v>
      </c>
      <c r="SX493" s="214">
        <f>VLOOKUP(SU493,$A$563:$F$2330,6,FALSE)</f>
        <v>155</v>
      </c>
      <c r="SY493" s="213" t="s">
        <v>61</v>
      </c>
      <c r="SZ493" s="10">
        <f>SX493*1.5*SW493</f>
        <v>232.5</v>
      </c>
      <c r="TA493" s="10"/>
      <c r="TB493" s="290"/>
      <c r="TC493" s="213" t="s">
        <v>75</v>
      </c>
      <c r="TD493" s="306" t="s">
        <v>520</v>
      </c>
      <c r="TF493" s="304">
        <f>IF(TE493="Kopman",1.3,1)</f>
        <v>1</v>
      </c>
      <c r="TG493" s="214">
        <f>VLOOKUP(TD493,$A$563:$F$2330,6,FALSE)</f>
        <v>155</v>
      </c>
      <c r="TH493" s="213" t="s">
        <v>61</v>
      </c>
      <c r="TI493" s="10">
        <f>TG493*1.5</f>
        <v>232.5</v>
      </c>
      <c r="TK493" s="290"/>
      <c r="TL493" s="213" t="s">
        <v>75</v>
      </c>
      <c r="TM493" s="306" t="s">
        <v>514</v>
      </c>
      <c r="TO493" s="304">
        <f>IF(TN493="Kopman",1.3,1)</f>
        <v>1</v>
      </c>
      <c r="TP493" s="214">
        <f>VLOOKUP(TM493,$A$563:$F$2330,6,FALSE)</f>
        <v>387</v>
      </c>
      <c r="TQ493" s="213" t="s">
        <v>61</v>
      </c>
      <c r="TR493" s="10">
        <f>TP493*1.5*TO493</f>
        <v>580.5</v>
      </c>
      <c r="TS493" s="10"/>
      <c r="TT493" s="290"/>
      <c r="TU493" s="213" t="s">
        <v>75</v>
      </c>
      <c r="TV493" s="297" t="s">
        <v>186</v>
      </c>
      <c r="TX493" s="304">
        <f>IF(TW493="Kopman",1.3,1)</f>
        <v>1</v>
      </c>
      <c r="TY493" s="214" t="e">
        <f>VLOOKUP(TV493,$A$563:$F$2330,6,FALSE)</f>
        <v>#N/A</v>
      </c>
      <c r="TZ493" s="213" t="s">
        <v>61</v>
      </c>
      <c r="UA493" s="10" t="e">
        <f>TY493*1.5*TX493</f>
        <v>#N/A</v>
      </c>
      <c r="UB493" s="10"/>
      <c r="UC493" s="290"/>
      <c r="UD493" s="213" t="s">
        <v>75</v>
      </c>
      <c r="UE493" s="306" t="s">
        <v>1402</v>
      </c>
      <c r="UF493" s="14" t="s">
        <v>2248</v>
      </c>
      <c r="UG493" s="304">
        <f>IF(UF493="Kopman",1.3,1)</f>
        <v>1.3</v>
      </c>
      <c r="UH493" s="214">
        <f>VLOOKUP(UE493,$A$563:$F$2330,6,FALSE)</f>
        <v>488</v>
      </c>
      <c r="UI493" s="213" t="s">
        <v>61</v>
      </c>
      <c r="UJ493" s="10">
        <f>UH493*1.5*UG493</f>
        <v>951.6</v>
      </c>
      <c r="UK493" s="10"/>
      <c r="UL493" s="290"/>
      <c r="UM493" s="213" t="s">
        <v>75</v>
      </c>
      <c r="UN493" s="297" t="s">
        <v>186</v>
      </c>
      <c r="UP493" s="304">
        <f>IF(UO493="Kopman",1.3,1)</f>
        <v>1</v>
      </c>
      <c r="UQ493" s="214" t="e">
        <f>VLOOKUP(UN493,$A$563:$F$2330,6,FALSE)</f>
        <v>#N/A</v>
      </c>
      <c r="UR493" s="213" t="s">
        <v>61</v>
      </c>
      <c r="US493" s="10" t="e">
        <f>UQ493*1.5*UP493</f>
        <v>#N/A</v>
      </c>
      <c r="UT493" s="10"/>
      <c r="UU493" s="290"/>
      <c r="UV493" s="213" t="s">
        <v>75</v>
      </c>
      <c r="UW493" s="306" t="s">
        <v>420</v>
      </c>
      <c r="UY493" s="304">
        <f>IF(UX493="Kopman",1.3,1)</f>
        <v>1</v>
      </c>
      <c r="UZ493" s="214">
        <f>VLOOKUP(UW493,$A$563:$F$2330,6,FALSE)</f>
        <v>340</v>
      </c>
      <c r="VA493" s="213" t="s">
        <v>61</v>
      </c>
      <c r="VB493" s="10">
        <f>UZ493*1.5*UY493</f>
        <v>510</v>
      </c>
      <c r="VC493" s="10"/>
      <c r="VD493" s="290"/>
      <c r="VE493" s="213" t="s">
        <v>75</v>
      </c>
      <c r="VF493" s="297" t="s">
        <v>186</v>
      </c>
      <c r="VH493" s="304">
        <f>IF(VG493="Kopman",1.3,1)</f>
        <v>1</v>
      </c>
      <c r="VI493" s="214" t="e">
        <f>VLOOKUP(VF493,$A$563:$F$2330,6,FALSE)</f>
        <v>#N/A</v>
      </c>
      <c r="VJ493" s="213" t="s">
        <v>61</v>
      </c>
      <c r="VK493" s="10" t="e">
        <f>VI493*1.5*VH493</f>
        <v>#N/A</v>
      </c>
      <c r="VL493" s="10"/>
      <c r="VM493" s="290"/>
      <c r="VN493" s="213" t="s">
        <v>75</v>
      </c>
      <c r="VO493" s="306" t="s">
        <v>421</v>
      </c>
      <c r="VQ493" s="304">
        <f>IF(VP493="Kopman",1.3,1)</f>
        <v>1</v>
      </c>
      <c r="VR493" s="214">
        <f>VLOOKUP(VO493,$A$563:$F$2330,6,FALSE)</f>
        <v>123</v>
      </c>
      <c r="VS493" s="213" t="s">
        <v>61</v>
      </c>
      <c r="VT493" s="10">
        <f>VR493*1.5*VQ493</f>
        <v>184.5</v>
      </c>
      <c r="VU493" s="10"/>
      <c r="VV493" s="290"/>
      <c r="VW493" s="213" t="s">
        <v>75</v>
      </c>
      <c r="VX493" s="297" t="s">
        <v>186</v>
      </c>
      <c r="WA493" s="214" t="e">
        <f>VLOOKUP(VX493,$A$563:$F$2330,6,FALSE)</f>
        <v>#N/A</v>
      </c>
      <c r="WB493" s="213" t="s">
        <v>61</v>
      </c>
      <c r="WC493" s="10" t="e">
        <f>WA493*1.5</f>
        <v>#N/A</v>
      </c>
      <c r="WE493" s="290"/>
      <c r="WF493" s="213" t="s">
        <v>75</v>
      </c>
      <c r="WG493" s="306" t="s">
        <v>420</v>
      </c>
      <c r="WI493" s="304">
        <f>IF(WH493="Kopman",1.3,1)</f>
        <v>1</v>
      </c>
      <c r="WJ493" s="214">
        <f>VLOOKUP(WG493,$A$563:$F$2330,6,FALSE)</f>
        <v>340</v>
      </c>
      <c r="WK493" s="213" t="s">
        <v>61</v>
      </c>
      <c r="WL493" s="10">
        <f>WJ493*1.5</f>
        <v>510</v>
      </c>
      <c r="WN493" s="290"/>
      <c r="WO493" s="213" t="s">
        <v>75</v>
      </c>
      <c r="WP493" s="306" t="s">
        <v>674</v>
      </c>
      <c r="WQ493" s="214"/>
      <c r="WR493" s="304">
        <f>IF(WQ493="Kopman",1.3,1)</f>
        <v>1</v>
      </c>
      <c r="WS493" s="214">
        <f>VLOOKUP(WP493,$A$563:$F$2330,6,FALSE)</f>
        <v>285</v>
      </c>
      <c r="WT493" s="213" t="s">
        <v>61</v>
      </c>
      <c r="WU493" s="10">
        <f>WS493*1.5*WR493</f>
        <v>427.5</v>
      </c>
      <c r="WV493" s="10"/>
      <c r="WW493" s="290"/>
      <c r="WX493" s="213" t="s">
        <v>75</v>
      </c>
      <c r="WY493" s="306" t="s">
        <v>499</v>
      </c>
      <c r="XA493" s="304">
        <f>IF(WZ493="Kopman",1.3,1)</f>
        <v>1</v>
      </c>
      <c r="XB493" s="214">
        <f>VLOOKUP(WY493,$A$563:$F$2330,6,FALSE)</f>
        <v>177</v>
      </c>
      <c r="XC493" s="213" t="s">
        <v>61</v>
      </c>
      <c r="XD493" s="10">
        <f>XB493*1.5</f>
        <v>265.5</v>
      </c>
      <c r="XF493" s="290"/>
      <c r="XG493" s="213" t="s">
        <v>75</v>
      </c>
      <c r="XH493" s="297" t="s">
        <v>186</v>
      </c>
      <c r="XK493" s="214" t="e">
        <f>VLOOKUP(XH493,$A$563:$F$2330,6,FALSE)</f>
        <v>#N/A</v>
      </c>
      <c r="XL493" s="213" t="s">
        <v>61</v>
      </c>
      <c r="XM493" s="10" t="e">
        <f>XK493*1.5</f>
        <v>#N/A</v>
      </c>
      <c r="XO493" s="290"/>
      <c r="XP493" s="213" t="s">
        <v>75</v>
      </c>
      <c r="XQ493" s="306" t="s">
        <v>451</v>
      </c>
      <c r="XS493" s="304">
        <f>IF(XR493="Kopman",1.3,1)</f>
        <v>1</v>
      </c>
      <c r="XT493" s="214">
        <f>VLOOKUP(XQ493,$A$563:$F$2330,6,FALSE)</f>
        <v>161</v>
      </c>
      <c r="XU493" s="213" t="s">
        <v>61</v>
      </c>
      <c r="XV493" s="10">
        <f>XT493*1.5*XS493</f>
        <v>241.5</v>
      </c>
      <c r="XW493" s="10"/>
      <c r="XX493" s="290"/>
      <c r="XY493" s="213" t="s">
        <v>75</v>
      </c>
      <c r="XZ493" s="306" t="s">
        <v>420</v>
      </c>
      <c r="YB493" s="304">
        <f>IF(YA493="Kopman",1.3,1)</f>
        <v>1</v>
      </c>
      <c r="YC493" s="214">
        <f>VLOOKUP(XZ493,$A$563:$F$2330,6,FALSE)</f>
        <v>340</v>
      </c>
      <c r="YD493" s="213" t="s">
        <v>61</v>
      </c>
      <c r="YE493" s="10">
        <f>YC493*1.5</f>
        <v>510</v>
      </c>
      <c r="YG493" s="290"/>
      <c r="YH493" s="213" t="s">
        <v>75</v>
      </c>
      <c r="YI493" s="306" t="s">
        <v>544</v>
      </c>
      <c r="YK493" s="304">
        <f>IF(YJ493="Kopman",1.3,1)</f>
        <v>1</v>
      </c>
      <c r="YL493" s="214">
        <f>VLOOKUP(YI493,$A$563:$F$2330,6,FALSE)</f>
        <v>299</v>
      </c>
      <c r="YM493" s="213" t="s">
        <v>61</v>
      </c>
      <c r="YN493" s="10">
        <f>YL493*1.5*YK493</f>
        <v>448.5</v>
      </c>
      <c r="YO493" s="10"/>
      <c r="YP493" s="290"/>
      <c r="YQ493" s="213" t="s">
        <v>75</v>
      </c>
      <c r="YR493" s="297" t="s">
        <v>186</v>
      </c>
      <c r="YU493" s="214" t="e">
        <f>VLOOKUP(YR493,$A$563:$F$2330,6,FALSE)</f>
        <v>#N/A</v>
      </c>
      <c r="YV493" s="213" t="s">
        <v>61</v>
      </c>
      <c r="YW493" s="10" t="e">
        <f>YU493*1.5</f>
        <v>#N/A</v>
      </c>
      <c r="YY493" s="290"/>
      <c r="YZ493" s="213" t="s">
        <v>75</v>
      </c>
      <c r="ZA493" s="297" t="s">
        <v>186</v>
      </c>
      <c r="ZD493" s="214" t="e">
        <f>VLOOKUP(ZA493,$A$563:$F$2330,6,FALSE)</f>
        <v>#N/A</v>
      </c>
      <c r="ZE493" s="213" t="s">
        <v>61</v>
      </c>
      <c r="ZF493" s="10" t="e">
        <f>ZD493*1.5</f>
        <v>#N/A</v>
      </c>
      <c r="ZH493" s="290"/>
      <c r="ZI493" s="213" t="s">
        <v>75</v>
      </c>
      <c r="ZJ493" s="293" t="s">
        <v>520</v>
      </c>
      <c r="ZM493" s="214">
        <f>VLOOKUP(ZJ493,$A$563:$F$2330,6,FALSE)</f>
        <v>155</v>
      </c>
      <c r="ZN493" s="213" t="s">
        <v>61</v>
      </c>
      <c r="ZO493" s="10">
        <f>ZM493*1.5</f>
        <v>232.5</v>
      </c>
      <c r="ZQ493" s="290"/>
      <c r="ZR493" s="213" t="s">
        <v>75</v>
      </c>
      <c r="ZS493" s="297" t="s">
        <v>186</v>
      </c>
      <c r="ZU493" s="304">
        <f>IF(ZT493="Kopman",1.3,1)</f>
        <v>1</v>
      </c>
      <c r="ZV493" s="214" t="e">
        <f>VLOOKUP(ZS493,$A$563:$F$2330,6,FALSE)</f>
        <v>#N/A</v>
      </c>
      <c r="ZW493" s="213" t="s">
        <v>61</v>
      </c>
      <c r="ZX493" s="10" t="e">
        <f>ZV493*1.5*ZU493</f>
        <v>#N/A</v>
      </c>
      <c r="ZY493" s="10"/>
      <c r="ZZ493" s="290"/>
      <c r="AAA493" s="213" t="s">
        <v>75</v>
      </c>
      <c r="AAB493" s="297" t="s">
        <v>186</v>
      </c>
      <c r="AAD493" s="304">
        <f>IF(AAC493="Kopman",1.3,1)</f>
        <v>1</v>
      </c>
      <c r="AAE493" s="214" t="e">
        <f>VLOOKUP(AAB493,$A$563:$F$2330,6,FALSE)</f>
        <v>#N/A</v>
      </c>
      <c r="AAF493" s="213" t="s">
        <v>61</v>
      </c>
      <c r="AAG493" s="10" t="e">
        <f>AAE493*1.5*AAD493</f>
        <v>#N/A</v>
      </c>
      <c r="AAH493" s="10"/>
      <c r="AAI493" s="290"/>
      <c r="AAJ493" s="213" t="s">
        <v>75</v>
      </c>
      <c r="AAK493" s="297" t="s">
        <v>186</v>
      </c>
      <c r="AAM493" s="304">
        <f>IF(AAL493="Kopman",1.3,1)</f>
        <v>1</v>
      </c>
      <c r="AAN493" s="214" t="e">
        <f>VLOOKUP(AAK493,$A$563:$F$2330,6,FALSE)</f>
        <v>#N/A</v>
      </c>
      <c r="AAO493" s="213" t="s">
        <v>61</v>
      </c>
      <c r="AAP493" s="10" t="e">
        <f>AAN493*1.5*AAM493</f>
        <v>#N/A</v>
      </c>
      <c r="AAQ493" s="10"/>
      <c r="AAR493" s="290"/>
      <c r="AAS493" s="213" t="s">
        <v>75</v>
      </c>
      <c r="AAT493" s="297" t="s">
        <v>186</v>
      </c>
      <c r="AAV493" s="304">
        <f>IF(AAU493="Kopman",1.3,1)</f>
        <v>1</v>
      </c>
      <c r="AAW493" s="214" t="e">
        <f>VLOOKUP(AAT493,$A$563:$F$2330,6,FALSE)</f>
        <v>#N/A</v>
      </c>
      <c r="AAX493" s="213" t="s">
        <v>61</v>
      </c>
      <c r="AAY493" s="10" t="e">
        <f>AAW493*1.5*AAV493</f>
        <v>#N/A</v>
      </c>
      <c r="AAZ493" s="10"/>
      <c r="ABA493" s="290"/>
      <c r="ABB493" s="213" t="s">
        <v>75</v>
      </c>
      <c r="ABC493" s="297" t="s">
        <v>186</v>
      </c>
      <c r="ABE493" s="304">
        <f>IF(ABD493="Kopman",1.3,1)</f>
        <v>1</v>
      </c>
      <c r="ABF493" s="214" t="e">
        <f>VLOOKUP(ABC493,$A$563:$F$2330,6,FALSE)</f>
        <v>#N/A</v>
      </c>
      <c r="ABG493" s="213" t="s">
        <v>61</v>
      </c>
      <c r="ABH493" s="10" t="e">
        <f>ABF493*1.5*ABE493</f>
        <v>#N/A</v>
      </c>
      <c r="ABI493" s="10"/>
      <c r="ABJ493" s="290"/>
      <c r="ABK493" s="213" t="s">
        <v>75</v>
      </c>
      <c r="ABL493" s="297" t="s">
        <v>186</v>
      </c>
      <c r="ABN493" s="304">
        <f>IF(ABM493="Kopman",1.3,1)</f>
        <v>1</v>
      </c>
      <c r="ABO493" s="214" t="e">
        <f>VLOOKUP(ABL493,$A$563:$F$2330,6,FALSE)</f>
        <v>#N/A</v>
      </c>
      <c r="ABP493" s="213" t="s">
        <v>61</v>
      </c>
      <c r="ABQ493" s="10" t="e">
        <f>ABO493*1.5*ABN493</f>
        <v>#N/A</v>
      </c>
      <c r="ABR493" s="10"/>
      <c r="ABS493" s="290"/>
      <c r="ABT493" s="213" t="s">
        <v>75</v>
      </c>
      <c r="ABU493" s="297" t="s">
        <v>186</v>
      </c>
      <c r="ABW493" s="304">
        <f>IF(ABV493="Kopman",1.3,1)</f>
        <v>1</v>
      </c>
      <c r="ABX493" s="214" t="e">
        <f>VLOOKUP(ABU493,$A$563:$F$2330,6,FALSE)</f>
        <v>#N/A</v>
      </c>
      <c r="ABY493" s="213" t="s">
        <v>61</v>
      </c>
      <c r="ABZ493" s="10" t="e">
        <f>ABX493*1.5*ABW493</f>
        <v>#N/A</v>
      </c>
      <c r="ACA493" s="10"/>
      <c r="ACB493" s="290"/>
      <c r="ACC493" s="213" t="s">
        <v>75</v>
      </c>
      <c r="ACD493" s="297" t="s">
        <v>186</v>
      </c>
      <c r="ACF493" s="304">
        <f>IF(ACE493="Kopman",1.3,1)</f>
        <v>1</v>
      </c>
      <c r="ACG493" s="214" t="e">
        <f>VLOOKUP(ACD493,$A$563:$F$2330,6,FALSE)</f>
        <v>#N/A</v>
      </c>
      <c r="ACH493" s="213" t="s">
        <v>61</v>
      </c>
      <c r="ACI493" s="10" t="e">
        <f>ACG493*1.5*ACF493</f>
        <v>#N/A</v>
      </c>
      <c r="ACJ493" s="10"/>
      <c r="ACK493" s="290"/>
      <c r="ACL493" s="213" t="s">
        <v>75</v>
      </c>
      <c r="ACM493" s="297" t="s">
        <v>186</v>
      </c>
      <c r="ACO493" s="304">
        <f>IF(ACN493="Kopman",1.3,1)</f>
        <v>1</v>
      </c>
      <c r="ACP493" s="214" t="e">
        <f>VLOOKUP(ACM493,$A$563:$F$2330,6,FALSE)</f>
        <v>#N/A</v>
      </c>
      <c r="ACQ493" s="213" t="s">
        <v>61</v>
      </c>
      <c r="ACR493" s="10" t="e">
        <f>ACP493*1.5*ACO493</f>
        <v>#N/A</v>
      </c>
      <c r="ACS493" s="10"/>
      <c r="ACT493" s="290"/>
      <c r="ACU493" s="213" t="s">
        <v>75</v>
      </c>
      <c r="ACV493" s="293" t="s">
        <v>465</v>
      </c>
      <c r="ACX493" s="304">
        <f>IF(ACW493="Kopman",1.3,1)</f>
        <v>1</v>
      </c>
      <c r="ACY493" s="214">
        <f>VLOOKUP(ACV493,$A$563:$F$2330,6,FALSE)</f>
        <v>81</v>
      </c>
      <c r="ACZ493" s="213" t="s">
        <v>61</v>
      </c>
      <c r="ADA493" s="10">
        <f>ACY493*1.5*ACX493</f>
        <v>121.5</v>
      </c>
      <c r="ADB493" s="10"/>
      <c r="ADC493" s="290"/>
      <c r="ADD493" s="213" t="s">
        <v>75</v>
      </c>
      <c r="ADE493" s="306" t="s">
        <v>420</v>
      </c>
      <c r="ADG493" s="304">
        <f>IF(ADF493="Kopman",1.3,1)</f>
        <v>1</v>
      </c>
      <c r="ADH493" s="214">
        <f>VLOOKUP(ADE493,$A$563:$F$2330,6,FALSE)</f>
        <v>340</v>
      </c>
      <c r="ADI493" s="213" t="s">
        <v>61</v>
      </c>
      <c r="ADJ493" s="10">
        <f>ADH493*1.5</f>
        <v>510</v>
      </c>
      <c r="ADL493" s="290"/>
      <c r="ADM493" s="213" t="s">
        <v>75</v>
      </c>
      <c r="ADN493" s="306" t="s">
        <v>520</v>
      </c>
      <c r="ADP493" s="304">
        <f>IF(ADO493="Kopman",1.3,1)</f>
        <v>1</v>
      </c>
      <c r="ADQ493" s="214">
        <f>VLOOKUP(ADN493,$A$563:$F$2330,6,FALSE)</f>
        <v>155</v>
      </c>
      <c r="ADR493" s="213" t="s">
        <v>61</v>
      </c>
      <c r="ADS493" s="10">
        <f>ADQ493*1.5*ADP493</f>
        <v>232.5</v>
      </c>
      <c r="ADT493" s="10"/>
      <c r="ADU493" s="290"/>
      <c r="ADV493" s="213" t="s">
        <v>75</v>
      </c>
      <c r="ADW493" s="306" t="s">
        <v>465</v>
      </c>
      <c r="ADZ493" s="214">
        <f>VLOOKUP(ADW493,$A$563:$F$2330,6,FALSE)</f>
        <v>81</v>
      </c>
      <c r="AEA493" s="213" t="s">
        <v>61</v>
      </c>
      <c r="AEB493" s="10">
        <f>ADZ493*1.5</f>
        <v>121.5</v>
      </c>
      <c r="AED493" s="290"/>
      <c r="AEE493" s="213" t="s">
        <v>75</v>
      </c>
      <c r="AEF493" s="306" t="s">
        <v>520</v>
      </c>
      <c r="AEH493" s="304">
        <f>IF(AEG493="Kopman",1.3,1)</f>
        <v>1</v>
      </c>
      <c r="AEI493" s="214">
        <f>VLOOKUP(AEF493,$A$563:$F$2330,6,FALSE)</f>
        <v>155</v>
      </c>
      <c r="AEJ493" s="213" t="s">
        <v>61</v>
      </c>
      <c r="AEK493" s="10">
        <f>AEI493*1.5</f>
        <v>232.5</v>
      </c>
      <c r="AEM493" s="290"/>
      <c r="AEN493" s="213" t="s">
        <v>75</v>
      </c>
      <c r="AEO493" s="306" t="s">
        <v>420</v>
      </c>
      <c r="AEP493" s="14" t="s">
        <v>2248</v>
      </c>
      <c r="AEQ493" s="304">
        <f>IF(AEP493="Kopman",1.3,1)</f>
        <v>1.3</v>
      </c>
      <c r="AER493" s="214">
        <f>VLOOKUP(AEO493,$A$563:$F$2330,6,FALSE)</f>
        <v>340</v>
      </c>
      <c r="AES493" s="213" t="s">
        <v>61</v>
      </c>
      <c r="AET493" s="10">
        <f>AER493*1.5</f>
        <v>510</v>
      </c>
      <c r="AEV493" s="290"/>
      <c r="AEW493" s="213" t="s">
        <v>75</v>
      </c>
      <c r="AEX493" s="306" t="s">
        <v>544</v>
      </c>
      <c r="AEZ493" s="304">
        <f>IF(AEY493="Kopman",1.3,1)</f>
        <v>1</v>
      </c>
      <c r="AFA493" s="214">
        <f>VLOOKUP(AEX493,$A$563:$F$2330,6,FALSE)</f>
        <v>299</v>
      </c>
      <c r="AFB493" s="213" t="s">
        <v>61</v>
      </c>
      <c r="AFC493" s="10">
        <f>AFA493*1.5*AEZ493</f>
        <v>448.5</v>
      </c>
      <c r="AFD493" s="10"/>
      <c r="AFE493" s="290"/>
      <c r="AFF493" s="213" t="s">
        <v>75</v>
      </c>
      <c r="AFG493" s="306" t="s">
        <v>645</v>
      </c>
      <c r="AFI493" s="304">
        <f>IF(AFH493="Kopman",1.3,1)</f>
        <v>1</v>
      </c>
      <c r="AFJ493" s="214">
        <f>VLOOKUP(AFG493,$A$563:$F$2330,6,FALSE)</f>
        <v>303</v>
      </c>
      <c r="AFK493" s="213" t="s">
        <v>61</v>
      </c>
      <c r="AFL493" s="10">
        <f>AFJ493*1.5*AFI493</f>
        <v>454.5</v>
      </c>
      <c r="AFM493" s="10"/>
      <c r="AFN493" s="290"/>
      <c r="AFO493" s="213" t="s">
        <v>75</v>
      </c>
      <c r="AFP493" s="306" t="s">
        <v>617</v>
      </c>
      <c r="AFR493" s="304">
        <f>IF(AFQ493="Kopman",1.3,1)</f>
        <v>1</v>
      </c>
      <c r="AFS493" s="214">
        <f>VLOOKUP(AFP493,$A$563:$F$2330,6,FALSE)</f>
        <v>121</v>
      </c>
      <c r="AFT493" s="213" t="s">
        <v>61</v>
      </c>
      <c r="AFU493" s="10">
        <f>AFS493*1.5*AFR493</f>
        <v>181.5</v>
      </c>
      <c r="AFV493" s="10"/>
      <c r="AFW493" s="290"/>
      <c r="AFX493" s="213" t="s">
        <v>75</v>
      </c>
      <c r="AFY493" s="309" t="s">
        <v>645</v>
      </c>
      <c r="AGA493" s="304">
        <f>IF(AFZ493="Kopman",1.3,1)</f>
        <v>1</v>
      </c>
      <c r="AGB493" s="214">
        <f>VLOOKUP(AFY493,$A$563:$F$2330,6,FALSE)</f>
        <v>303</v>
      </c>
      <c r="AGC493" s="213" t="s">
        <v>61</v>
      </c>
      <c r="AGD493" s="10">
        <f>AGB493*1.5*AGA493</f>
        <v>454.5</v>
      </c>
      <c r="AGE493" s="10"/>
      <c r="AGF493" s="290"/>
      <c r="AGG493" s="213" t="s">
        <v>75</v>
      </c>
      <c r="AGH493" s="306" t="s">
        <v>645</v>
      </c>
      <c r="AGJ493" s="304">
        <f>IF(AGI493="Kopman",1.3,1)</f>
        <v>1</v>
      </c>
      <c r="AGK493" s="214">
        <f>VLOOKUP(AGH493,$A$563:$F$2330,6,FALSE)</f>
        <v>303</v>
      </c>
      <c r="AGL493" s="213" t="s">
        <v>61</v>
      </c>
      <c r="AGM493" s="10">
        <f>AGK493*1.5*AGJ493</f>
        <v>454.5</v>
      </c>
      <c r="AGN493" s="10"/>
      <c r="AGO493" s="290"/>
      <c r="AGP493" s="213" t="s">
        <v>75</v>
      </c>
      <c r="AGQ493" s="306" t="s">
        <v>485</v>
      </c>
      <c r="AGS493" s="304">
        <f>IF(AGR493="Kopman",1.3,1)</f>
        <v>1</v>
      </c>
      <c r="AGT493" s="214">
        <f>VLOOKUP(AGQ493,$A$563:$F$2330,6,FALSE)</f>
        <v>465</v>
      </c>
      <c r="AGU493" s="213" t="s">
        <v>61</v>
      </c>
      <c r="AGV493" s="10">
        <f>AGT493*1.5*AGS493</f>
        <v>697.5</v>
      </c>
      <c r="AGW493" s="10"/>
      <c r="AGX493" s="290"/>
      <c r="AGY493" s="213" t="s">
        <v>75</v>
      </c>
      <c r="AGZ493" s="308" t="s">
        <v>1402</v>
      </c>
      <c r="AHA493" s="14" t="s">
        <v>2248</v>
      </c>
      <c r="AHB493" s="304">
        <f>IF(AHA493="Kopman",1.3,1)</f>
        <v>1.3</v>
      </c>
      <c r="AHC493" s="214">
        <f>VLOOKUP(AGZ493,$A$563:$F$2330,6,FALSE)</f>
        <v>488</v>
      </c>
      <c r="AHD493" s="213" t="s">
        <v>61</v>
      </c>
      <c r="AHE493" s="10">
        <f>AHC493*1.5*AHB493</f>
        <v>951.6</v>
      </c>
      <c r="AHF493" s="10"/>
      <c r="AHG493" s="290"/>
      <c r="AHH493" s="213"/>
      <c r="AHI493" s="303"/>
      <c r="AHK493" s="304"/>
      <c r="AHL493" s="214"/>
      <c r="AHM493" s="213"/>
      <c r="AHN493" s="10"/>
      <c r="AHO493" s="10"/>
      <c r="AHQ493" s="213"/>
      <c r="AHR493" s="278"/>
      <c r="AHT493" s="304"/>
      <c r="AHU493" s="214"/>
      <c r="AHV493" s="213"/>
      <c r="AHW493" s="10"/>
      <c r="AHX493" s="10"/>
      <c r="AHZ493" s="213"/>
      <c r="AIA493" s="278"/>
      <c r="AIC493" s="304"/>
      <c r="AID493" s="214"/>
      <c r="AIE493" s="213"/>
      <c r="AIF493" s="10"/>
      <c r="AIG493" s="10"/>
      <c r="AII493" s="213"/>
      <c r="AIJ493" s="278"/>
      <c r="AIM493" s="214"/>
      <c r="AIN493" s="213"/>
      <c r="AIO493" s="10"/>
    </row>
    <row r="494" spans="1:926" s="14" customFormat="1" ht="15">
      <c r="A494" s="213" t="s">
        <v>76</v>
      </c>
      <c r="B494" s="293" t="s">
        <v>1402</v>
      </c>
      <c r="D494" s="214"/>
      <c r="E494" s="214">
        <f>VLOOKUP(B494,$A$563:$F$2330,6,FALSE)</f>
        <v>488</v>
      </c>
      <c r="F494" s="213" t="s">
        <v>63</v>
      </c>
      <c r="G494" s="10">
        <f>E494*1.4</f>
        <v>683.19999999999993</v>
      </c>
      <c r="H494" s="10"/>
      <c r="I494" s="284"/>
      <c r="J494" s="213" t="s">
        <v>76</v>
      </c>
      <c r="K494" s="306" t="s">
        <v>420</v>
      </c>
      <c r="M494" s="214"/>
      <c r="N494" s="214">
        <f>VLOOKUP(K494,$A$563:$F$2330,6,FALSE)</f>
        <v>340</v>
      </c>
      <c r="O494" s="213" t="s">
        <v>63</v>
      </c>
      <c r="P494" s="10">
        <f>N494*1.4</f>
        <v>475.99999999999994</v>
      </c>
      <c r="Q494" s="10"/>
      <c r="R494" s="284"/>
      <c r="S494" s="213" t="s">
        <v>76</v>
      </c>
      <c r="T494" s="306" t="s">
        <v>645</v>
      </c>
      <c r="V494" s="214"/>
      <c r="W494" s="214">
        <f>VLOOKUP(T494,$A$563:$F$2330,6,FALSE)</f>
        <v>303</v>
      </c>
      <c r="X494" s="213" t="s">
        <v>63</v>
      </c>
      <c r="Y494" s="10">
        <f>W494*1.4</f>
        <v>424.2</v>
      </c>
      <c r="Z494" s="10"/>
      <c r="AA494" s="284"/>
      <c r="AB494" s="213" t="s">
        <v>76</v>
      </c>
      <c r="AC494" s="306" t="s">
        <v>465</v>
      </c>
      <c r="AE494" s="214"/>
      <c r="AF494" s="214">
        <f>VLOOKUP(AC494,$A$563:$F$2330,6,FALSE)</f>
        <v>81</v>
      </c>
      <c r="AG494" s="213" t="s">
        <v>63</v>
      </c>
      <c r="AH494" s="10">
        <f>AF494*1.4</f>
        <v>113.39999999999999</v>
      </c>
      <c r="AI494" s="10"/>
      <c r="AJ494" s="284"/>
      <c r="AK494" s="213" t="s">
        <v>76</v>
      </c>
      <c r="AL494" s="293" t="s">
        <v>420</v>
      </c>
      <c r="AN494" s="214"/>
      <c r="AO494" s="214">
        <f>VLOOKUP(AL494,$A$563:$F$2330,6,FALSE)</f>
        <v>340</v>
      </c>
      <c r="AP494" s="213" t="s">
        <v>63</v>
      </c>
      <c r="AQ494" s="10">
        <f>AO494*1.4</f>
        <v>475.99999999999994</v>
      </c>
      <c r="AR494" s="10"/>
      <c r="AS494" s="284"/>
      <c r="AT494" s="213" t="s">
        <v>76</v>
      </c>
      <c r="AU494" s="306" t="s">
        <v>514</v>
      </c>
      <c r="AW494" s="214"/>
      <c r="AX494" s="214">
        <f>VLOOKUP(AU494,$A$563:$F$2330,6,FALSE)</f>
        <v>387</v>
      </c>
      <c r="AY494" s="213" t="s">
        <v>63</v>
      </c>
      <c r="AZ494" s="10">
        <f>AX494*1.4</f>
        <v>541.79999999999995</v>
      </c>
      <c r="BA494" s="10"/>
      <c r="BB494" s="284"/>
      <c r="BC494" s="213" t="s">
        <v>76</v>
      </c>
      <c r="BD494" s="306" t="s">
        <v>690</v>
      </c>
      <c r="BF494" s="214"/>
      <c r="BG494" s="214">
        <f>VLOOKUP(BD494,$A$563:$F$2330,6,FALSE)</f>
        <v>420</v>
      </c>
      <c r="BH494" s="213" t="s">
        <v>63</v>
      </c>
      <c r="BI494" s="10">
        <f>BG494*1.4</f>
        <v>588</v>
      </c>
      <c r="BJ494" s="10"/>
      <c r="BK494" s="284"/>
      <c r="BL494" s="213" t="s">
        <v>76</v>
      </c>
      <c r="BM494" s="306" t="s">
        <v>520</v>
      </c>
      <c r="BO494" s="214"/>
      <c r="BP494" s="214">
        <f>VLOOKUP(BM494,$A$563:$F$2330,6,FALSE)</f>
        <v>155</v>
      </c>
      <c r="BQ494" s="213" t="s">
        <v>63</v>
      </c>
      <c r="BR494" s="10">
        <f>BP494*1.4</f>
        <v>217</v>
      </c>
      <c r="BS494" s="10"/>
      <c r="BT494" s="284"/>
      <c r="BU494" s="213" t="s">
        <v>76</v>
      </c>
      <c r="BV494" s="306" t="s">
        <v>420</v>
      </c>
      <c r="BX494" s="214"/>
      <c r="BY494" s="214">
        <f>VLOOKUP(BV494,$A$563:$F$2330,6,FALSE)</f>
        <v>340</v>
      </c>
      <c r="BZ494" s="213" t="s">
        <v>63</v>
      </c>
      <c r="CA494" s="10">
        <f>BY494*1.4</f>
        <v>475.99999999999994</v>
      </c>
      <c r="CB494" s="10"/>
      <c r="CC494" s="284"/>
      <c r="CD494" s="213" t="s">
        <v>76</v>
      </c>
      <c r="CE494" s="306" t="s">
        <v>465</v>
      </c>
      <c r="CG494" s="214"/>
      <c r="CH494" s="214">
        <f>VLOOKUP(CE494,$A$563:$F$2330,6,FALSE)</f>
        <v>81</v>
      </c>
      <c r="CI494" s="213" t="s">
        <v>63</v>
      </c>
      <c r="CJ494" s="10">
        <f>CH494*1.4</f>
        <v>113.39999999999999</v>
      </c>
      <c r="CK494" s="10"/>
      <c r="CL494" s="284"/>
      <c r="CM494" s="213" t="s">
        <v>76</v>
      </c>
      <c r="CN494" s="306" t="s">
        <v>420</v>
      </c>
      <c r="CP494" s="214"/>
      <c r="CQ494" s="214">
        <f>VLOOKUP(CN494,$A$563:$F$2330,6,FALSE)</f>
        <v>340</v>
      </c>
      <c r="CR494" s="213" t="s">
        <v>63</v>
      </c>
      <c r="CS494" s="10">
        <f>CQ494*1.4</f>
        <v>475.99999999999994</v>
      </c>
      <c r="CT494" s="10"/>
      <c r="CU494" s="284"/>
      <c r="CV494" s="213" t="s">
        <v>76</v>
      </c>
      <c r="CW494" s="306" t="s">
        <v>645</v>
      </c>
      <c r="CY494" s="214"/>
      <c r="CZ494" s="214">
        <f>VLOOKUP(CW494,$A$563:$F$2330,6,FALSE)</f>
        <v>303</v>
      </c>
      <c r="DA494" s="213" t="s">
        <v>63</v>
      </c>
      <c r="DB494" s="10">
        <f>CZ494*1.4</f>
        <v>424.2</v>
      </c>
      <c r="DC494" s="10"/>
      <c r="DD494" s="284"/>
      <c r="DE494" s="213" t="s">
        <v>76</v>
      </c>
      <c r="DF494" s="306" t="s">
        <v>1402</v>
      </c>
      <c r="DH494" s="214"/>
      <c r="DI494" s="214">
        <f>VLOOKUP(DF494,$A$563:$F$2330,6,FALSE)</f>
        <v>488</v>
      </c>
      <c r="DJ494" s="213" t="s">
        <v>63</v>
      </c>
      <c r="DK494" s="10">
        <f>DI494*1.4</f>
        <v>683.19999999999993</v>
      </c>
      <c r="DL494" s="10"/>
      <c r="DM494" s="284"/>
      <c r="DN494" s="213" t="s">
        <v>76</v>
      </c>
      <c r="DO494" s="293" t="s">
        <v>1402</v>
      </c>
      <c r="DQ494" s="214"/>
      <c r="DR494" s="214">
        <f>VLOOKUP(DO494,$A$563:$F$2330,6,FALSE)</f>
        <v>488</v>
      </c>
      <c r="DS494" s="213" t="s">
        <v>63</v>
      </c>
      <c r="DT494" s="10">
        <f>DR494*1.4</f>
        <v>683.19999999999993</v>
      </c>
      <c r="DU494" s="10"/>
      <c r="DV494" s="284"/>
      <c r="DW494" s="213" t="s">
        <v>76</v>
      </c>
      <c r="DX494" s="297" t="s">
        <v>186</v>
      </c>
      <c r="DZ494" s="214"/>
      <c r="EA494" s="214" t="e">
        <f>VLOOKUP(DX494,$A$563:$F$2330,6,FALSE)</f>
        <v>#N/A</v>
      </c>
      <c r="EB494" s="213" t="s">
        <v>63</v>
      </c>
      <c r="EC494" s="10" t="e">
        <f>EA494*1.4</f>
        <v>#N/A</v>
      </c>
      <c r="ED494" s="10"/>
      <c r="EE494" s="284"/>
      <c r="EF494" s="213" t="s">
        <v>76</v>
      </c>
      <c r="EG494" s="306" t="s">
        <v>645</v>
      </c>
      <c r="EI494" s="214"/>
      <c r="EJ494" s="214">
        <f>VLOOKUP(EG494,$A$563:$F$2330,6,FALSE)</f>
        <v>303</v>
      </c>
      <c r="EK494" s="213" t="s">
        <v>63</v>
      </c>
      <c r="EL494" s="10">
        <f>EJ494*1.4</f>
        <v>424.2</v>
      </c>
      <c r="EM494" s="10"/>
      <c r="EN494" s="284"/>
      <c r="EO494" s="213" t="s">
        <v>76</v>
      </c>
      <c r="EP494" s="306" t="s">
        <v>420</v>
      </c>
      <c r="ER494" s="214"/>
      <c r="ES494" s="214">
        <f>VLOOKUP(EP494,$A$563:$F$2330,6,FALSE)</f>
        <v>340</v>
      </c>
      <c r="ET494" s="213" t="s">
        <v>63</v>
      </c>
      <c r="EU494" s="10">
        <f>ES494*1.4</f>
        <v>475.99999999999994</v>
      </c>
      <c r="EV494" s="10"/>
      <c r="EW494" s="284"/>
      <c r="EX494" s="213" t="s">
        <v>76</v>
      </c>
      <c r="EY494" s="297" t="s">
        <v>186</v>
      </c>
      <c r="FA494" s="214"/>
      <c r="FB494" s="214" t="e">
        <f>VLOOKUP(EY494,$A$563:$F$2330,6,FALSE)</f>
        <v>#N/A</v>
      </c>
      <c r="FC494" s="213" t="s">
        <v>63</v>
      </c>
      <c r="FD494" s="10" t="e">
        <f>FB494*1.4</f>
        <v>#N/A</v>
      </c>
      <c r="FE494" s="10"/>
      <c r="FF494" s="284"/>
      <c r="FG494" s="213" t="s">
        <v>76</v>
      </c>
      <c r="FH494" s="306" t="s">
        <v>421</v>
      </c>
      <c r="FJ494" s="214"/>
      <c r="FK494" s="214">
        <f>VLOOKUP(FH494,$A$563:$F$2330,6,FALSE)</f>
        <v>123</v>
      </c>
      <c r="FL494" s="213" t="s">
        <v>63</v>
      </c>
      <c r="FM494" s="10">
        <f>FK494*1.4</f>
        <v>172.2</v>
      </c>
      <c r="FN494" s="10"/>
      <c r="FO494" s="284"/>
      <c r="FP494" s="213" t="s">
        <v>76</v>
      </c>
      <c r="FQ494" s="293" t="s">
        <v>465</v>
      </c>
      <c r="FS494" s="214"/>
      <c r="FT494" s="214">
        <f>VLOOKUP(FQ494,$A$563:$F$2330,6,FALSE)</f>
        <v>81</v>
      </c>
      <c r="FU494" s="213" t="s">
        <v>63</v>
      </c>
      <c r="FV494" s="10">
        <f>FT494*1.4</f>
        <v>113.39999999999999</v>
      </c>
      <c r="FW494" s="10"/>
      <c r="FX494" s="284"/>
      <c r="FY494" s="213" t="s">
        <v>76</v>
      </c>
      <c r="FZ494" s="293" t="s">
        <v>674</v>
      </c>
      <c r="GB494" s="214"/>
      <c r="GC494" s="214">
        <f>VLOOKUP(FZ494,$A$563:$F$2330,6,FALSE)</f>
        <v>285</v>
      </c>
      <c r="GD494" s="213" t="s">
        <v>63</v>
      </c>
      <c r="GE494" s="10">
        <f>GC494*1.4</f>
        <v>399</v>
      </c>
      <c r="GF494" s="10"/>
      <c r="GG494" s="284"/>
      <c r="GH494" s="213" t="s">
        <v>76</v>
      </c>
      <c r="GI494" s="306" t="s">
        <v>645</v>
      </c>
      <c r="GK494" s="214"/>
      <c r="GL494" s="214">
        <f>VLOOKUP(GI494,$A$563:$F$2330,6,FALSE)</f>
        <v>303</v>
      </c>
      <c r="GM494" s="213" t="s">
        <v>63</v>
      </c>
      <c r="GN494" s="10">
        <f>GL494*1.4</f>
        <v>424.2</v>
      </c>
      <c r="GO494" s="10"/>
      <c r="GP494" s="284"/>
      <c r="GQ494" s="213" t="s">
        <v>76</v>
      </c>
      <c r="GR494" s="306" t="s">
        <v>465</v>
      </c>
      <c r="GT494" s="214"/>
      <c r="GU494" s="214">
        <f>VLOOKUP(GR494,$A$563:$F$2330,6,FALSE)</f>
        <v>81</v>
      </c>
      <c r="GV494" s="213" t="s">
        <v>63</v>
      </c>
      <c r="GW494" s="10">
        <f>GU494*1.4</f>
        <v>113.39999999999999</v>
      </c>
      <c r="GX494" s="10"/>
      <c r="GY494" s="284"/>
      <c r="GZ494" s="213" t="s">
        <v>76</v>
      </c>
      <c r="HA494" s="293" t="s">
        <v>420</v>
      </c>
      <c r="HC494" s="214"/>
      <c r="HD494" s="214">
        <f>VLOOKUP(HA494,$A$563:$F$2330,6,FALSE)</f>
        <v>340</v>
      </c>
      <c r="HE494" s="213" t="s">
        <v>63</v>
      </c>
      <c r="HF494" s="10">
        <f>HD494*1.4</f>
        <v>475.99999999999994</v>
      </c>
      <c r="HG494" s="10"/>
      <c r="HH494" s="284"/>
      <c r="HI494" s="213" t="s">
        <v>76</v>
      </c>
      <c r="HJ494" s="306" t="s">
        <v>555</v>
      </c>
      <c r="HL494" s="214"/>
      <c r="HM494" s="214">
        <f>VLOOKUP(HJ494,$A$563:$F$2330,6,FALSE)</f>
        <v>267</v>
      </c>
      <c r="HN494" s="213" t="s">
        <v>63</v>
      </c>
      <c r="HO494" s="10">
        <f>HM494*1.4</f>
        <v>373.79999999999995</v>
      </c>
      <c r="HP494" s="10"/>
      <c r="HQ494" s="284"/>
      <c r="HR494" s="213" t="s">
        <v>76</v>
      </c>
      <c r="HS494" s="293" t="s">
        <v>645</v>
      </c>
      <c r="HU494" s="214"/>
      <c r="HV494" s="214">
        <f>VLOOKUP(HS494,$A$563:$F$2330,6,FALSE)</f>
        <v>303</v>
      </c>
      <c r="HW494" s="213" t="s">
        <v>63</v>
      </c>
      <c r="HX494" s="10">
        <f>HV494*1.4</f>
        <v>424.2</v>
      </c>
      <c r="HY494" s="10"/>
      <c r="HZ494" s="284"/>
      <c r="IA494" s="213" t="s">
        <v>76</v>
      </c>
      <c r="IB494" s="306" t="s">
        <v>421</v>
      </c>
      <c r="ID494" s="214"/>
      <c r="IE494" s="214">
        <f>VLOOKUP(IB494,$A$563:$F$2330,6,FALSE)</f>
        <v>123</v>
      </c>
      <c r="IF494" s="213" t="s">
        <v>63</v>
      </c>
      <c r="IG494" s="10">
        <f>IE494*1.4</f>
        <v>172.2</v>
      </c>
      <c r="IH494" s="10"/>
      <c r="II494" s="284"/>
      <c r="IJ494" s="213" t="s">
        <v>76</v>
      </c>
      <c r="IK494" s="306" t="s">
        <v>645</v>
      </c>
      <c r="IM494" s="214"/>
      <c r="IN494" s="214">
        <f>VLOOKUP(IK494,$A$563:$F$2330,6,FALSE)</f>
        <v>303</v>
      </c>
      <c r="IO494" s="213" t="s">
        <v>63</v>
      </c>
      <c r="IP494" s="10">
        <f>IN494*1.4</f>
        <v>424.2</v>
      </c>
      <c r="IQ494" s="10"/>
      <c r="IR494" s="284"/>
      <c r="IS494" s="213" t="s">
        <v>76</v>
      </c>
      <c r="IT494" s="306" t="s">
        <v>421</v>
      </c>
      <c r="IV494" s="214"/>
      <c r="IW494" s="214">
        <f>VLOOKUP(IT494,$A$563:$F$2330,6,FALSE)</f>
        <v>123</v>
      </c>
      <c r="IX494" s="213" t="s">
        <v>63</v>
      </c>
      <c r="IY494" s="10">
        <f>IW494*1.4</f>
        <v>172.2</v>
      </c>
      <c r="IZ494" s="10"/>
      <c r="JA494" s="284"/>
      <c r="JB494" s="213" t="s">
        <v>76</v>
      </c>
      <c r="JC494" s="306" t="s">
        <v>465</v>
      </c>
      <c r="JE494" s="214"/>
      <c r="JF494" s="214">
        <f>VLOOKUP(JC494,$A$563:$F$2330,6,FALSE)</f>
        <v>81</v>
      </c>
      <c r="JG494" s="213" t="s">
        <v>63</v>
      </c>
      <c r="JH494" s="10">
        <f>JF494*1.4</f>
        <v>113.39999999999999</v>
      </c>
      <c r="JI494" s="10"/>
      <c r="JJ494" s="284"/>
      <c r="JK494" s="213" t="s">
        <v>76</v>
      </c>
      <c r="JL494" s="306" t="s">
        <v>465</v>
      </c>
      <c r="JN494" s="214"/>
      <c r="JO494" s="214">
        <f>VLOOKUP(JL494,$A$563:$F$2330,6,FALSE)</f>
        <v>81</v>
      </c>
      <c r="JP494" s="213" t="s">
        <v>63</v>
      </c>
      <c r="JQ494" s="10">
        <f>JO494*1.4</f>
        <v>113.39999999999999</v>
      </c>
      <c r="JR494" s="10"/>
      <c r="JS494" s="284"/>
      <c r="JT494" s="213" t="s">
        <v>76</v>
      </c>
      <c r="JU494" s="306" t="s">
        <v>690</v>
      </c>
      <c r="JW494" s="214"/>
      <c r="JX494" s="214">
        <f>VLOOKUP(JU494,$A$563:$F$2330,6,FALSE)</f>
        <v>420</v>
      </c>
      <c r="JY494" s="213" t="s">
        <v>63</v>
      </c>
      <c r="JZ494" s="10">
        <f>JX494*1.4</f>
        <v>588</v>
      </c>
      <c r="KA494" s="10"/>
      <c r="KB494" s="284"/>
      <c r="KC494" s="213" t="s">
        <v>76</v>
      </c>
      <c r="KD494" s="306" t="s">
        <v>472</v>
      </c>
      <c r="KF494" s="214"/>
      <c r="KG494" s="214">
        <f>VLOOKUP(KD494,$A$563:$F$2330,6,FALSE)</f>
        <v>160</v>
      </c>
      <c r="KH494" s="213" t="s">
        <v>63</v>
      </c>
      <c r="KI494" s="10">
        <f>KG494*1.4</f>
        <v>224</v>
      </c>
      <c r="KJ494" s="10"/>
      <c r="KK494" s="284"/>
      <c r="KL494" s="213" t="s">
        <v>76</v>
      </c>
      <c r="KM494" s="306" t="s">
        <v>557</v>
      </c>
      <c r="KO494" s="214"/>
      <c r="KP494" s="214">
        <f>VLOOKUP(KM494,$A$563:$F$2330,6,FALSE)</f>
        <v>191</v>
      </c>
      <c r="KQ494" s="213" t="s">
        <v>63</v>
      </c>
      <c r="KR494" s="10">
        <f>KP494*1.4</f>
        <v>267.39999999999998</v>
      </c>
      <c r="KS494" s="10"/>
      <c r="KT494" s="284"/>
      <c r="KU494" s="213" t="s">
        <v>76</v>
      </c>
      <c r="KV494" s="306" t="s">
        <v>428</v>
      </c>
      <c r="KX494" s="214"/>
      <c r="KY494" s="214">
        <f>VLOOKUP(KV494,$A$563:$F$2330,6,FALSE)</f>
        <v>508</v>
      </c>
      <c r="KZ494" s="213" t="s">
        <v>63</v>
      </c>
      <c r="LA494" s="10">
        <f>KY494*1.4</f>
        <v>711.19999999999993</v>
      </c>
      <c r="LB494" s="10"/>
      <c r="LC494" s="284"/>
      <c r="LD494" s="213" t="s">
        <v>76</v>
      </c>
      <c r="LE494" s="306" t="s">
        <v>690</v>
      </c>
      <c r="LG494" s="214"/>
      <c r="LH494" s="214">
        <f>VLOOKUP(LE494,$A$563:$F$2330,6,FALSE)</f>
        <v>420</v>
      </c>
      <c r="LI494" s="213" t="s">
        <v>63</v>
      </c>
      <c r="LJ494" s="10">
        <f>LH494*1.4</f>
        <v>588</v>
      </c>
      <c r="LK494" s="10"/>
      <c r="LL494" s="284"/>
      <c r="LM494" s="213" t="s">
        <v>76</v>
      </c>
      <c r="LN494" s="306" t="s">
        <v>617</v>
      </c>
      <c r="LP494" s="214"/>
      <c r="LQ494" s="214">
        <f>VLOOKUP(LN494,$A$563:$F$2330,6,FALSE)</f>
        <v>121</v>
      </c>
      <c r="LR494" s="213" t="s">
        <v>63</v>
      </c>
      <c r="LS494" s="10">
        <f>LQ494*1.4</f>
        <v>169.39999999999998</v>
      </c>
      <c r="LT494" s="10"/>
      <c r="LU494" s="284"/>
      <c r="LV494" s="213" t="s">
        <v>76</v>
      </c>
      <c r="LW494" s="306" t="s">
        <v>421</v>
      </c>
      <c r="LY494" s="214"/>
      <c r="LZ494" s="214">
        <f>VLOOKUP(LW494,$A$563:$F$2330,6,FALSE)</f>
        <v>123</v>
      </c>
      <c r="MA494" s="213" t="s">
        <v>63</v>
      </c>
      <c r="MB494" s="10">
        <f>LZ494*1.4</f>
        <v>172.2</v>
      </c>
      <c r="MC494" s="10"/>
      <c r="MD494" s="284"/>
      <c r="ME494" s="213" t="s">
        <v>76</v>
      </c>
      <c r="MF494" s="308" t="s">
        <v>486</v>
      </c>
      <c r="MH494" s="214"/>
      <c r="MI494" s="214">
        <f>VLOOKUP(MF494,$A$563:$F$2330,6,FALSE)</f>
        <v>241</v>
      </c>
      <c r="MJ494" s="213" t="s">
        <v>63</v>
      </c>
      <c r="MK494" s="10">
        <f>MI494*1.4</f>
        <v>337.4</v>
      </c>
      <c r="ML494" s="10"/>
      <c r="MM494" s="284"/>
      <c r="MN494" s="213" t="s">
        <v>76</v>
      </c>
      <c r="MO494" s="306" t="s">
        <v>451</v>
      </c>
      <c r="MQ494" s="214"/>
      <c r="MR494" s="214">
        <f>VLOOKUP(MO494,$A$563:$F$2330,6,FALSE)</f>
        <v>161</v>
      </c>
      <c r="MS494" s="213" t="s">
        <v>63</v>
      </c>
      <c r="MT494" s="10">
        <f>MR494*1.4</f>
        <v>225.39999999999998</v>
      </c>
      <c r="MU494" s="10"/>
      <c r="MV494" s="284"/>
      <c r="MW494" s="213" t="s">
        <v>76</v>
      </c>
      <c r="MX494" s="306" t="s">
        <v>1402</v>
      </c>
      <c r="MZ494" s="214"/>
      <c r="NA494" s="214">
        <f>VLOOKUP(MX494,$A$563:$F$2330,6,FALSE)</f>
        <v>488</v>
      </c>
      <c r="NB494" s="213" t="s">
        <v>63</v>
      </c>
      <c r="NC494" s="10">
        <f>NA494*1.4</f>
        <v>683.19999999999993</v>
      </c>
      <c r="ND494" s="10"/>
      <c r="NE494" s="284"/>
      <c r="NF494" s="213" t="s">
        <v>76</v>
      </c>
      <c r="NG494" s="306" t="s">
        <v>520</v>
      </c>
      <c r="NI494" s="214"/>
      <c r="NJ494" s="214">
        <f>VLOOKUP(NG494,$A$563:$F$2330,6,FALSE)</f>
        <v>155</v>
      </c>
      <c r="NK494" s="213" t="s">
        <v>63</v>
      </c>
      <c r="NL494" s="10">
        <f>NJ494*1.4</f>
        <v>217</v>
      </c>
      <c r="NM494" s="10"/>
      <c r="NN494" s="284"/>
      <c r="NO494" s="213" t="s">
        <v>76</v>
      </c>
      <c r="NP494" s="306" t="s">
        <v>465</v>
      </c>
      <c r="NR494" s="214"/>
      <c r="NS494" s="214">
        <f>VLOOKUP(NP494,$A$563:$F$2330,6,FALSE)</f>
        <v>81</v>
      </c>
      <c r="NT494" s="213" t="s">
        <v>63</v>
      </c>
      <c r="NU494" s="10">
        <f>NS494*1.4</f>
        <v>113.39999999999999</v>
      </c>
      <c r="NV494" s="10"/>
      <c r="NW494" s="284"/>
      <c r="NX494" s="213" t="s">
        <v>76</v>
      </c>
      <c r="NY494" s="293" t="s">
        <v>674</v>
      </c>
      <c r="OB494" s="214">
        <f>VLOOKUP(NY494,$A$563:$F$2330,6,FALSE)</f>
        <v>285</v>
      </c>
      <c r="OC494" s="213" t="s">
        <v>63</v>
      </c>
      <c r="OD494" s="10">
        <f>OB494*1.4</f>
        <v>399</v>
      </c>
      <c r="OE494" s="10"/>
      <c r="OF494" s="284"/>
      <c r="OG494" s="213" t="s">
        <v>76</v>
      </c>
      <c r="OH494" s="306" t="s">
        <v>485</v>
      </c>
      <c r="OJ494" s="214"/>
      <c r="OK494" s="214">
        <f>VLOOKUP(OH494,$A$563:$F$2330,6,FALSE)</f>
        <v>465</v>
      </c>
      <c r="OL494" s="213" t="s">
        <v>63</v>
      </c>
      <c r="OM494" s="10">
        <f>OK494*1.4</f>
        <v>651</v>
      </c>
      <c r="ON494" s="10"/>
      <c r="OO494" s="284"/>
      <c r="OP494" s="213" t="s">
        <v>76</v>
      </c>
      <c r="OQ494" s="293" t="s">
        <v>557</v>
      </c>
      <c r="OS494" s="214"/>
      <c r="OT494" s="214">
        <f>VLOOKUP(OQ494,$A$563:$F$2330,6,FALSE)</f>
        <v>191</v>
      </c>
      <c r="OU494" s="213" t="s">
        <v>63</v>
      </c>
      <c r="OV494" s="10">
        <f>OT494*1.4</f>
        <v>267.39999999999998</v>
      </c>
      <c r="OW494" s="10"/>
      <c r="OX494" s="284"/>
      <c r="OY494" s="213" t="s">
        <v>76</v>
      </c>
      <c r="OZ494" s="306" t="s">
        <v>465</v>
      </c>
      <c r="PB494" s="214"/>
      <c r="PC494" s="214">
        <f>VLOOKUP(OZ494,$A$563:$F$2330,6,FALSE)</f>
        <v>81</v>
      </c>
      <c r="PD494" s="213" t="s">
        <v>63</v>
      </c>
      <c r="PE494" s="10">
        <f>PC494*1.4</f>
        <v>113.39999999999999</v>
      </c>
      <c r="PF494" s="10"/>
      <c r="PG494" s="284"/>
      <c r="PH494" s="213" t="s">
        <v>76</v>
      </c>
      <c r="PI494" s="306" t="s">
        <v>514</v>
      </c>
      <c r="PK494" s="214"/>
      <c r="PL494" s="214">
        <f>VLOOKUP(PI494,$A$563:$F$2330,6,FALSE)</f>
        <v>387</v>
      </c>
      <c r="PM494" s="213" t="s">
        <v>63</v>
      </c>
      <c r="PN494" s="10">
        <f>PL494*1.4</f>
        <v>541.79999999999995</v>
      </c>
      <c r="PO494" s="10"/>
      <c r="PP494" s="284"/>
      <c r="PQ494" s="213" t="s">
        <v>76</v>
      </c>
      <c r="PR494" s="293" t="s">
        <v>499</v>
      </c>
      <c r="PT494" s="214"/>
      <c r="PU494" s="214">
        <f>VLOOKUP(PR494,$A$563:$F$2330,6,FALSE)</f>
        <v>177</v>
      </c>
      <c r="PV494" s="213" t="s">
        <v>63</v>
      </c>
      <c r="PW494" s="10">
        <f>PU494*1.4</f>
        <v>247.79999999999998</v>
      </c>
      <c r="PX494" s="10"/>
      <c r="PY494" s="284"/>
      <c r="PZ494" s="213" t="s">
        <v>76</v>
      </c>
      <c r="QA494" s="306" t="s">
        <v>428</v>
      </c>
      <c r="QC494" s="214"/>
      <c r="QD494" s="214">
        <f>VLOOKUP(QA494,$A$563:$F$2330,6,FALSE)</f>
        <v>508</v>
      </c>
      <c r="QE494" s="213" t="s">
        <v>63</v>
      </c>
      <c r="QF494" s="10">
        <f>QD494*1.4</f>
        <v>711.19999999999993</v>
      </c>
      <c r="QG494" s="10"/>
      <c r="QH494" s="284"/>
      <c r="QI494" s="213" t="s">
        <v>76</v>
      </c>
      <c r="QJ494" s="293" t="s">
        <v>486</v>
      </c>
      <c r="QL494" s="214"/>
      <c r="QM494" s="214">
        <f>VLOOKUP(QJ494,$A$563:$F$2330,6,FALSE)</f>
        <v>241</v>
      </c>
      <c r="QN494" s="213" t="s">
        <v>63</v>
      </c>
      <c r="QO494" s="10">
        <f>QM494*1.4</f>
        <v>337.4</v>
      </c>
      <c r="QP494" s="10"/>
      <c r="QQ494" s="284"/>
      <c r="QR494" s="213" t="s">
        <v>76</v>
      </c>
      <c r="QS494" s="306" t="s">
        <v>1402</v>
      </c>
      <c r="QU494" s="214"/>
      <c r="QV494" s="214">
        <f>VLOOKUP(QS494,$A$563:$F$2330,6,FALSE)</f>
        <v>488</v>
      </c>
      <c r="QW494" s="213" t="s">
        <v>63</v>
      </c>
      <c r="QX494" s="10">
        <f>QV494*1.4</f>
        <v>683.19999999999993</v>
      </c>
      <c r="QY494" s="10"/>
      <c r="QZ494" s="284"/>
      <c r="RA494" s="213" t="s">
        <v>76</v>
      </c>
      <c r="RB494" s="293" t="s">
        <v>486</v>
      </c>
      <c r="RD494" s="214"/>
      <c r="RE494" s="214">
        <f>VLOOKUP(RB494,$A$563:$F$2330,6,FALSE)</f>
        <v>241</v>
      </c>
      <c r="RF494" s="213" t="s">
        <v>63</v>
      </c>
      <c r="RG494" s="10">
        <f>RE494*1.4</f>
        <v>337.4</v>
      </c>
      <c r="RH494" s="10"/>
      <c r="RI494" s="284"/>
      <c r="RJ494" s="213" t="s">
        <v>76</v>
      </c>
      <c r="RK494" s="297" t="s">
        <v>186</v>
      </c>
      <c r="RN494" s="214" t="e">
        <f>VLOOKUP(RK494,$A$563:$F$2330,6,FALSE)</f>
        <v>#N/A</v>
      </c>
      <c r="RO494" s="213" t="s">
        <v>63</v>
      </c>
      <c r="RP494" s="10" t="e">
        <f>RN494*1.4</f>
        <v>#N/A</v>
      </c>
      <c r="RQ494" s="10"/>
      <c r="RR494" s="284"/>
      <c r="RS494" s="213" t="s">
        <v>76</v>
      </c>
      <c r="RT494" s="306" t="s">
        <v>520</v>
      </c>
      <c r="RV494" s="214"/>
      <c r="RW494" s="214">
        <f>VLOOKUP(RT494,$A$563:$F$2330,6,FALSE)</f>
        <v>155</v>
      </c>
      <c r="RX494" s="213" t="s">
        <v>63</v>
      </c>
      <c r="RY494" s="10">
        <f>RW494*1.4</f>
        <v>217</v>
      </c>
      <c r="RZ494" s="10"/>
      <c r="SA494" s="290"/>
      <c r="SB494" s="213" t="s">
        <v>76</v>
      </c>
      <c r="SC494" s="306" t="s">
        <v>690</v>
      </c>
      <c r="SE494" s="214"/>
      <c r="SF494" s="214">
        <f>VLOOKUP(SC494,$A$563:$F$2330,6,FALSE)</f>
        <v>420</v>
      </c>
      <c r="SG494" s="213" t="s">
        <v>63</v>
      </c>
      <c r="SH494" s="10">
        <f>SF494*1.4</f>
        <v>588</v>
      </c>
      <c r="SI494" s="10"/>
      <c r="SJ494" s="290"/>
      <c r="SK494" s="213" t="s">
        <v>76</v>
      </c>
      <c r="SL494" s="306" t="s">
        <v>520</v>
      </c>
      <c r="SN494" s="214"/>
      <c r="SO494" s="214">
        <f>VLOOKUP(SL494,$A$563:$F$2330,6,FALSE)</f>
        <v>155</v>
      </c>
      <c r="SP494" s="213" t="s">
        <v>63</v>
      </c>
      <c r="SQ494" s="10">
        <f>SO494*1.4</f>
        <v>217</v>
      </c>
      <c r="SR494" s="10"/>
      <c r="SS494" s="290"/>
      <c r="ST494" s="213" t="s">
        <v>76</v>
      </c>
      <c r="SU494" s="306" t="s">
        <v>690</v>
      </c>
      <c r="SW494" s="214"/>
      <c r="SX494" s="214">
        <f>VLOOKUP(SU494,$A$563:$F$2330,6,FALSE)</f>
        <v>420</v>
      </c>
      <c r="SY494" s="213" t="s">
        <v>63</v>
      </c>
      <c r="SZ494" s="10">
        <f>SX494*1.4</f>
        <v>588</v>
      </c>
      <c r="TA494" s="10"/>
      <c r="TB494" s="290"/>
      <c r="TC494" s="213" t="s">
        <v>76</v>
      </c>
      <c r="TD494" s="306" t="s">
        <v>690</v>
      </c>
      <c r="TF494" s="214"/>
      <c r="TG494" s="214">
        <f>VLOOKUP(TD494,$A$563:$F$2330,6,FALSE)</f>
        <v>420</v>
      </c>
      <c r="TH494" s="213" t="s">
        <v>63</v>
      </c>
      <c r="TI494" s="10">
        <f>TG494*1.4</f>
        <v>588</v>
      </c>
      <c r="TK494" s="290"/>
      <c r="TL494" s="213" t="s">
        <v>76</v>
      </c>
      <c r="TM494" s="306" t="s">
        <v>420</v>
      </c>
      <c r="TO494" s="214"/>
      <c r="TP494" s="214">
        <f>VLOOKUP(TM494,$A$563:$F$2330,6,FALSE)</f>
        <v>340</v>
      </c>
      <c r="TQ494" s="213" t="s">
        <v>63</v>
      </c>
      <c r="TR494" s="10">
        <f>TP494*1.4</f>
        <v>475.99999999999994</v>
      </c>
      <c r="TS494" s="10"/>
      <c r="TT494" s="290"/>
      <c r="TU494" s="213" t="s">
        <v>76</v>
      </c>
      <c r="TV494" s="297" t="s">
        <v>186</v>
      </c>
      <c r="TX494" s="214"/>
      <c r="TY494" s="214" t="e">
        <f>VLOOKUP(TV494,$A$563:$F$2330,6,FALSE)</f>
        <v>#N/A</v>
      </c>
      <c r="TZ494" s="213" t="s">
        <v>63</v>
      </c>
      <c r="UA494" s="10" t="e">
        <f>TY494*1.4</f>
        <v>#N/A</v>
      </c>
      <c r="UB494" s="10"/>
      <c r="UC494" s="290"/>
      <c r="UD494" s="213" t="s">
        <v>76</v>
      </c>
      <c r="UE494" s="306" t="s">
        <v>520</v>
      </c>
      <c r="UG494" s="214"/>
      <c r="UH494" s="214">
        <f>VLOOKUP(UE494,$A$563:$F$2330,6,FALSE)</f>
        <v>155</v>
      </c>
      <c r="UI494" s="213" t="s">
        <v>63</v>
      </c>
      <c r="UJ494" s="10">
        <f>UH494*1.4</f>
        <v>217</v>
      </c>
      <c r="UK494" s="10"/>
      <c r="UL494" s="290"/>
      <c r="UM494" s="213" t="s">
        <v>76</v>
      </c>
      <c r="UN494" s="297" t="s">
        <v>186</v>
      </c>
      <c r="UP494" s="214"/>
      <c r="UQ494" s="214" t="e">
        <f>VLOOKUP(UN494,$A$563:$F$2330,6,FALSE)</f>
        <v>#N/A</v>
      </c>
      <c r="UR494" s="213" t="s">
        <v>63</v>
      </c>
      <c r="US494" s="10" t="e">
        <f>UQ494*1.4</f>
        <v>#N/A</v>
      </c>
      <c r="UT494" s="10"/>
      <c r="UU494" s="290"/>
      <c r="UV494" s="213" t="s">
        <v>76</v>
      </c>
      <c r="UW494" s="306" t="s">
        <v>520</v>
      </c>
      <c r="UY494" s="214"/>
      <c r="UZ494" s="214">
        <f>VLOOKUP(UW494,$A$563:$F$2330,6,FALSE)</f>
        <v>155</v>
      </c>
      <c r="VA494" s="213" t="s">
        <v>63</v>
      </c>
      <c r="VB494" s="10">
        <f>UZ494*1.4</f>
        <v>217</v>
      </c>
      <c r="VC494" s="10"/>
      <c r="VD494" s="290"/>
      <c r="VE494" s="213" t="s">
        <v>76</v>
      </c>
      <c r="VF494" s="297" t="s">
        <v>186</v>
      </c>
      <c r="VH494" s="214"/>
      <c r="VI494" s="214" t="e">
        <f>VLOOKUP(VF494,$A$563:$F$2330,6,FALSE)</f>
        <v>#N/A</v>
      </c>
      <c r="VJ494" s="213" t="s">
        <v>63</v>
      </c>
      <c r="VK494" s="10" t="e">
        <f>VI494*1.4</f>
        <v>#N/A</v>
      </c>
      <c r="VL494" s="10"/>
      <c r="VM494" s="290"/>
      <c r="VN494" s="213" t="s">
        <v>76</v>
      </c>
      <c r="VO494" s="306" t="s">
        <v>420</v>
      </c>
      <c r="VQ494" s="214"/>
      <c r="VR494" s="214">
        <f>VLOOKUP(VO494,$A$563:$F$2330,6,FALSE)</f>
        <v>340</v>
      </c>
      <c r="VS494" s="213" t="s">
        <v>63</v>
      </c>
      <c r="VT494" s="10">
        <f>VR494*1.4</f>
        <v>475.99999999999994</v>
      </c>
      <c r="VU494" s="10"/>
      <c r="VV494" s="290"/>
      <c r="VW494" s="213" t="s">
        <v>76</v>
      </c>
      <c r="VX494" s="297" t="s">
        <v>186</v>
      </c>
      <c r="WA494" s="214" t="e">
        <f>VLOOKUP(VX494,$A$563:$F$2330,6,FALSE)</f>
        <v>#N/A</v>
      </c>
      <c r="WB494" s="213" t="s">
        <v>63</v>
      </c>
      <c r="WC494" s="10" t="e">
        <f>WA494*1.4</f>
        <v>#N/A</v>
      </c>
      <c r="WE494" s="290"/>
      <c r="WF494" s="213" t="s">
        <v>76</v>
      </c>
      <c r="WG494" s="306" t="s">
        <v>431</v>
      </c>
      <c r="WI494" s="214"/>
      <c r="WJ494" s="214">
        <f>VLOOKUP(WG494,$A$563:$F$2330,6,FALSE)</f>
        <v>463</v>
      </c>
      <c r="WK494" s="213" t="s">
        <v>63</v>
      </c>
      <c r="WL494" s="10">
        <f>WJ494*1.4</f>
        <v>648.19999999999993</v>
      </c>
      <c r="WN494" s="290"/>
      <c r="WO494" s="213" t="s">
        <v>76</v>
      </c>
      <c r="WP494" s="306" t="s">
        <v>520</v>
      </c>
      <c r="WQ494" s="214"/>
      <c r="WR494" s="214"/>
      <c r="WS494" s="214">
        <f>VLOOKUP(WP494,$A$563:$F$2330,6,FALSE)</f>
        <v>155</v>
      </c>
      <c r="WT494" s="213" t="s">
        <v>63</v>
      </c>
      <c r="WU494" s="10">
        <f>WS494*1.4</f>
        <v>217</v>
      </c>
      <c r="WV494" s="10"/>
      <c r="WW494" s="290"/>
      <c r="WX494" s="213" t="s">
        <v>76</v>
      </c>
      <c r="WY494" s="306" t="s">
        <v>486</v>
      </c>
      <c r="XA494" s="214"/>
      <c r="XB494" s="214">
        <f>VLOOKUP(WY494,$A$563:$F$2330,6,FALSE)</f>
        <v>241</v>
      </c>
      <c r="XC494" s="213" t="s">
        <v>63</v>
      </c>
      <c r="XD494" s="10">
        <f>XB494*1.4</f>
        <v>337.4</v>
      </c>
      <c r="XF494" s="290"/>
      <c r="XG494" s="213" t="s">
        <v>76</v>
      </c>
      <c r="XH494" s="297" t="s">
        <v>186</v>
      </c>
      <c r="XK494" s="214" t="e">
        <f>VLOOKUP(XH494,$A$563:$F$2330,6,FALSE)</f>
        <v>#N/A</v>
      </c>
      <c r="XL494" s="213" t="s">
        <v>63</v>
      </c>
      <c r="XM494" s="10" t="e">
        <f>XK494*1.4</f>
        <v>#N/A</v>
      </c>
      <c r="XO494" s="290"/>
      <c r="XP494" s="213" t="s">
        <v>76</v>
      </c>
      <c r="XQ494" s="306" t="s">
        <v>485</v>
      </c>
      <c r="XS494" s="214"/>
      <c r="XT494" s="214">
        <f>VLOOKUP(XQ494,$A$563:$F$2330,6,FALSE)</f>
        <v>465</v>
      </c>
      <c r="XU494" s="213" t="s">
        <v>63</v>
      </c>
      <c r="XV494" s="10">
        <f>XT494*1.4</f>
        <v>651</v>
      </c>
      <c r="XW494" s="10"/>
      <c r="XX494" s="290"/>
      <c r="XY494" s="213" t="s">
        <v>76</v>
      </c>
      <c r="XZ494" s="306" t="s">
        <v>451</v>
      </c>
      <c r="YB494" s="214"/>
      <c r="YC494" s="214">
        <f>VLOOKUP(XZ494,$A$563:$F$2330,6,FALSE)</f>
        <v>161</v>
      </c>
      <c r="YD494" s="213" t="s">
        <v>63</v>
      </c>
      <c r="YE494" s="10">
        <f>YC494*1.4</f>
        <v>225.39999999999998</v>
      </c>
      <c r="YG494" s="290"/>
      <c r="YH494" s="213" t="s">
        <v>76</v>
      </c>
      <c r="YI494" s="306" t="s">
        <v>690</v>
      </c>
      <c r="YK494" s="214"/>
      <c r="YL494" s="214">
        <f>VLOOKUP(YI494,$A$563:$F$2330,6,FALSE)</f>
        <v>420</v>
      </c>
      <c r="YM494" s="213" t="s">
        <v>63</v>
      </c>
      <c r="YN494" s="10">
        <f>YL494*1.4</f>
        <v>588</v>
      </c>
      <c r="YO494" s="10"/>
      <c r="YP494" s="290"/>
      <c r="YQ494" s="213" t="s">
        <v>76</v>
      </c>
      <c r="YR494" s="297" t="s">
        <v>186</v>
      </c>
      <c r="YU494" s="214" t="e">
        <f>VLOOKUP(YR494,$A$563:$F$2330,6,FALSE)</f>
        <v>#N/A</v>
      </c>
      <c r="YV494" s="213" t="s">
        <v>63</v>
      </c>
      <c r="YW494" s="10" t="e">
        <f>YU494*1.4</f>
        <v>#N/A</v>
      </c>
      <c r="YY494" s="290"/>
      <c r="YZ494" s="213" t="s">
        <v>76</v>
      </c>
      <c r="ZA494" s="297" t="s">
        <v>186</v>
      </c>
      <c r="ZD494" s="214" t="e">
        <f>VLOOKUP(ZA494,$A$563:$F$2330,6,FALSE)</f>
        <v>#N/A</v>
      </c>
      <c r="ZE494" s="213" t="s">
        <v>63</v>
      </c>
      <c r="ZF494" s="10" t="e">
        <f>ZD494*1.4</f>
        <v>#N/A</v>
      </c>
      <c r="ZH494" s="290"/>
      <c r="ZI494" s="213" t="s">
        <v>76</v>
      </c>
      <c r="ZJ494" s="293" t="s">
        <v>421</v>
      </c>
      <c r="ZM494" s="214">
        <f>VLOOKUP(ZJ494,$A$563:$F$2330,6,FALSE)</f>
        <v>123</v>
      </c>
      <c r="ZN494" s="213" t="s">
        <v>63</v>
      </c>
      <c r="ZO494" s="10">
        <f>ZM494*1.4</f>
        <v>172.2</v>
      </c>
      <c r="ZQ494" s="290"/>
      <c r="ZR494" s="213" t="s">
        <v>76</v>
      </c>
      <c r="ZS494" s="297" t="s">
        <v>186</v>
      </c>
      <c r="ZU494" s="214"/>
      <c r="ZV494" s="214" t="e">
        <f>VLOOKUP(ZS494,$A$563:$F$2330,6,FALSE)</f>
        <v>#N/A</v>
      </c>
      <c r="ZW494" s="213" t="s">
        <v>63</v>
      </c>
      <c r="ZX494" s="10" t="e">
        <f>ZV494*1.4</f>
        <v>#N/A</v>
      </c>
      <c r="ZY494" s="10"/>
      <c r="ZZ494" s="290"/>
      <c r="AAA494" s="213" t="s">
        <v>76</v>
      </c>
      <c r="AAB494" s="297" t="s">
        <v>186</v>
      </c>
      <c r="AAD494" s="214"/>
      <c r="AAE494" s="214" t="e">
        <f>VLOOKUP(AAB494,$A$563:$F$2330,6,FALSE)</f>
        <v>#N/A</v>
      </c>
      <c r="AAF494" s="213" t="s">
        <v>63</v>
      </c>
      <c r="AAG494" s="10" t="e">
        <f>AAE494*1.4</f>
        <v>#N/A</v>
      </c>
      <c r="AAH494" s="10"/>
      <c r="AAI494" s="290"/>
      <c r="AAJ494" s="213" t="s">
        <v>76</v>
      </c>
      <c r="AAK494" s="297" t="s">
        <v>186</v>
      </c>
      <c r="AAM494" s="214"/>
      <c r="AAN494" s="214" t="e">
        <f>VLOOKUP(AAK494,$A$563:$F$2330,6,FALSE)</f>
        <v>#N/A</v>
      </c>
      <c r="AAO494" s="213" t="s">
        <v>63</v>
      </c>
      <c r="AAP494" s="10" t="e">
        <f>AAN494*1.4</f>
        <v>#N/A</v>
      </c>
      <c r="AAQ494" s="10"/>
      <c r="AAR494" s="290"/>
      <c r="AAS494" s="213" t="s">
        <v>76</v>
      </c>
      <c r="AAT494" s="297" t="s">
        <v>186</v>
      </c>
      <c r="AAV494" s="214"/>
      <c r="AAW494" s="214" t="e">
        <f>VLOOKUP(AAT494,$A$563:$F$2330,6,FALSE)</f>
        <v>#N/A</v>
      </c>
      <c r="AAX494" s="213" t="s">
        <v>63</v>
      </c>
      <c r="AAY494" s="10" t="e">
        <f>AAW494*1.4</f>
        <v>#N/A</v>
      </c>
      <c r="AAZ494" s="10"/>
      <c r="ABA494" s="290"/>
      <c r="ABB494" s="213" t="s">
        <v>76</v>
      </c>
      <c r="ABC494" s="297" t="s">
        <v>186</v>
      </c>
      <c r="ABE494" s="214"/>
      <c r="ABF494" s="214" t="e">
        <f>VLOOKUP(ABC494,$A$563:$F$2330,6,FALSE)</f>
        <v>#N/A</v>
      </c>
      <c r="ABG494" s="213" t="s">
        <v>63</v>
      </c>
      <c r="ABH494" s="10" t="e">
        <f>ABF494*1.4</f>
        <v>#N/A</v>
      </c>
      <c r="ABI494" s="10"/>
      <c r="ABJ494" s="290"/>
      <c r="ABK494" s="213" t="s">
        <v>76</v>
      </c>
      <c r="ABL494" s="297" t="s">
        <v>186</v>
      </c>
      <c r="ABN494" s="214"/>
      <c r="ABO494" s="214" t="e">
        <f>VLOOKUP(ABL494,$A$563:$F$2330,6,FALSE)</f>
        <v>#N/A</v>
      </c>
      <c r="ABP494" s="213" t="s">
        <v>63</v>
      </c>
      <c r="ABQ494" s="10" t="e">
        <f>ABO494*1.4</f>
        <v>#N/A</v>
      </c>
      <c r="ABR494" s="10"/>
      <c r="ABS494" s="290"/>
      <c r="ABT494" s="213" t="s">
        <v>76</v>
      </c>
      <c r="ABU494" s="297" t="s">
        <v>186</v>
      </c>
      <c r="ABW494" s="214"/>
      <c r="ABX494" s="214" t="e">
        <f>VLOOKUP(ABU494,$A$563:$F$2330,6,FALSE)</f>
        <v>#N/A</v>
      </c>
      <c r="ABY494" s="213" t="s">
        <v>63</v>
      </c>
      <c r="ABZ494" s="10" t="e">
        <f>ABX494*1.4</f>
        <v>#N/A</v>
      </c>
      <c r="ACA494" s="10"/>
      <c r="ACB494" s="290"/>
      <c r="ACC494" s="213" t="s">
        <v>76</v>
      </c>
      <c r="ACD494" s="297" t="s">
        <v>186</v>
      </c>
      <c r="ACF494" s="214"/>
      <c r="ACG494" s="214" t="e">
        <f>VLOOKUP(ACD494,$A$563:$F$2330,6,FALSE)</f>
        <v>#N/A</v>
      </c>
      <c r="ACH494" s="213" t="s">
        <v>63</v>
      </c>
      <c r="ACI494" s="10" t="e">
        <f>ACG494*1.4</f>
        <v>#N/A</v>
      </c>
      <c r="ACJ494" s="10"/>
      <c r="ACK494" s="290"/>
      <c r="ACL494" s="213" t="s">
        <v>76</v>
      </c>
      <c r="ACM494" s="297" t="s">
        <v>186</v>
      </c>
      <c r="ACO494" s="214"/>
      <c r="ACP494" s="214" t="e">
        <f>VLOOKUP(ACM494,$A$563:$F$2330,6,FALSE)</f>
        <v>#N/A</v>
      </c>
      <c r="ACQ494" s="213" t="s">
        <v>63</v>
      </c>
      <c r="ACR494" s="10" t="e">
        <f>ACP494*1.4</f>
        <v>#N/A</v>
      </c>
      <c r="ACS494" s="10"/>
      <c r="ACT494" s="290"/>
      <c r="ACU494" s="213" t="s">
        <v>76</v>
      </c>
      <c r="ACV494" s="293" t="s">
        <v>420</v>
      </c>
      <c r="ACX494" s="214"/>
      <c r="ACY494" s="214">
        <f>VLOOKUP(ACV494,$A$563:$F$2330,6,FALSE)</f>
        <v>340</v>
      </c>
      <c r="ACZ494" s="213" t="s">
        <v>63</v>
      </c>
      <c r="ADA494" s="10">
        <f>ACY494*1.4</f>
        <v>475.99999999999994</v>
      </c>
      <c r="ADB494" s="10"/>
      <c r="ADC494" s="290"/>
      <c r="ADD494" s="213" t="s">
        <v>76</v>
      </c>
      <c r="ADE494" s="306" t="s">
        <v>645</v>
      </c>
      <c r="ADG494" s="214"/>
      <c r="ADH494" s="214">
        <f>VLOOKUP(ADE494,$A$563:$F$2330,6,FALSE)</f>
        <v>303</v>
      </c>
      <c r="ADI494" s="213" t="s">
        <v>63</v>
      </c>
      <c r="ADJ494" s="10">
        <f>ADH494*1.4</f>
        <v>424.2</v>
      </c>
      <c r="ADL494" s="290"/>
      <c r="ADM494" s="213" t="s">
        <v>76</v>
      </c>
      <c r="ADN494" s="306" t="s">
        <v>617</v>
      </c>
      <c r="ADP494" s="214"/>
      <c r="ADQ494" s="214">
        <f>VLOOKUP(ADN494,$A$563:$F$2330,6,FALSE)</f>
        <v>121</v>
      </c>
      <c r="ADR494" s="213" t="s">
        <v>63</v>
      </c>
      <c r="ADS494" s="10">
        <f>ADQ494*1.4</f>
        <v>169.39999999999998</v>
      </c>
      <c r="ADT494" s="10"/>
      <c r="ADU494" s="290"/>
      <c r="ADV494" s="213" t="s">
        <v>76</v>
      </c>
      <c r="ADW494" s="306" t="s">
        <v>645</v>
      </c>
      <c r="ADZ494" s="214">
        <f>VLOOKUP(ADW494,$A$563:$F$2330,6,FALSE)</f>
        <v>303</v>
      </c>
      <c r="AEA494" s="213" t="s">
        <v>63</v>
      </c>
      <c r="AEB494" s="10">
        <f>ADZ494*1.4</f>
        <v>424.2</v>
      </c>
      <c r="AED494" s="290"/>
      <c r="AEE494" s="213" t="s">
        <v>76</v>
      </c>
      <c r="AEF494" s="306" t="s">
        <v>485</v>
      </c>
      <c r="AEH494" s="214"/>
      <c r="AEI494" s="214">
        <f>VLOOKUP(AEF494,$A$563:$F$2330,6,FALSE)</f>
        <v>465</v>
      </c>
      <c r="AEJ494" s="213" t="s">
        <v>63</v>
      </c>
      <c r="AEK494" s="10">
        <f>AEI494*1.4</f>
        <v>651</v>
      </c>
      <c r="AEM494" s="290"/>
      <c r="AEN494" s="213" t="s">
        <v>76</v>
      </c>
      <c r="AEO494" s="306" t="s">
        <v>544</v>
      </c>
      <c r="AEQ494" s="214"/>
      <c r="AER494" s="214">
        <f>VLOOKUP(AEO494,$A$563:$F$2330,6,FALSE)</f>
        <v>299</v>
      </c>
      <c r="AES494" s="213" t="s">
        <v>63</v>
      </c>
      <c r="AET494" s="10">
        <f>AER494*1.4</f>
        <v>418.59999999999997</v>
      </c>
      <c r="AEV494" s="290"/>
      <c r="AEW494" s="213" t="s">
        <v>76</v>
      </c>
      <c r="AEX494" s="306" t="s">
        <v>674</v>
      </c>
      <c r="AEZ494" s="214"/>
      <c r="AFA494" s="214">
        <f>VLOOKUP(AEX494,$A$563:$F$2330,6,FALSE)</f>
        <v>285</v>
      </c>
      <c r="AFB494" s="213" t="s">
        <v>63</v>
      </c>
      <c r="AFC494" s="10">
        <f>AFA494*1.4</f>
        <v>399</v>
      </c>
      <c r="AFD494" s="10"/>
      <c r="AFE494" s="290"/>
      <c r="AFF494" s="213" t="s">
        <v>76</v>
      </c>
      <c r="AFG494" s="306" t="s">
        <v>428</v>
      </c>
      <c r="AFI494" s="214"/>
      <c r="AFJ494" s="214">
        <f>VLOOKUP(AFG494,$A$563:$F$2330,6,FALSE)</f>
        <v>508</v>
      </c>
      <c r="AFK494" s="213" t="s">
        <v>63</v>
      </c>
      <c r="AFL494" s="10">
        <f>AFJ494*1.4</f>
        <v>711.19999999999993</v>
      </c>
      <c r="AFM494" s="10"/>
      <c r="AFN494" s="290"/>
      <c r="AFO494" s="213" t="s">
        <v>76</v>
      </c>
      <c r="AFP494" s="306" t="s">
        <v>472</v>
      </c>
      <c r="AFR494" s="214"/>
      <c r="AFS494" s="214">
        <f>VLOOKUP(AFP494,$A$563:$F$2330,6,FALSE)</f>
        <v>160</v>
      </c>
      <c r="AFT494" s="213" t="s">
        <v>63</v>
      </c>
      <c r="AFU494" s="10">
        <f>AFS494*1.4</f>
        <v>224</v>
      </c>
      <c r="AFV494" s="10"/>
      <c r="AFW494" s="290"/>
      <c r="AFX494" s="213" t="s">
        <v>76</v>
      </c>
      <c r="AFY494" s="309" t="s">
        <v>690</v>
      </c>
      <c r="AGA494" s="214"/>
      <c r="AGB494" s="214">
        <f>VLOOKUP(AFY494,$A$563:$F$2330,6,FALSE)</f>
        <v>420</v>
      </c>
      <c r="AGC494" s="213" t="s">
        <v>63</v>
      </c>
      <c r="AGD494" s="10">
        <f>AGB494*1.4</f>
        <v>588</v>
      </c>
      <c r="AGE494" s="10"/>
      <c r="AGF494" s="290"/>
      <c r="AGG494" s="213" t="s">
        <v>76</v>
      </c>
      <c r="AGH494" s="306" t="s">
        <v>486</v>
      </c>
      <c r="AGJ494" s="214"/>
      <c r="AGK494" s="214">
        <f>VLOOKUP(AGH494,$A$563:$F$2330,6,FALSE)</f>
        <v>241</v>
      </c>
      <c r="AGL494" s="213" t="s">
        <v>63</v>
      </c>
      <c r="AGM494" s="10">
        <f>AGK494*1.4</f>
        <v>337.4</v>
      </c>
      <c r="AGN494" s="10"/>
      <c r="AGO494" s="290"/>
      <c r="AGP494" s="213" t="s">
        <v>76</v>
      </c>
      <c r="AGQ494" s="306" t="s">
        <v>674</v>
      </c>
      <c r="AGS494" s="214"/>
      <c r="AGT494" s="214">
        <f>VLOOKUP(AGQ494,$A$563:$F$2330,6,FALSE)</f>
        <v>285</v>
      </c>
      <c r="AGU494" s="213" t="s">
        <v>63</v>
      </c>
      <c r="AGV494" s="10">
        <f>AGT494*1.4</f>
        <v>399</v>
      </c>
      <c r="AGW494" s="10"/>
      <c r="AGX494" s="290"/>
      <c r="AGY494" s="213" t="s">
        <v>76</v>
      </c>
      <c r="AGZ494" s="308" t="s">
        <v>431</v>
      </c>
      <c r="AHB494" s="214"/>
      <c r="AHC494" s="214">
        <f>VLOOKUP(AGZ494,$A$563:$F$2330,6,FALSE)</f>
        <v>463</v>
      </c>
      <c r="AHD494" s="213" t="s">
        <v>63</v>
      </c>
      <c r="AHE494" s="10">
        <f>AHC494*1.4</f>
        <v>648.19999999999993</v>
      </c>
      <c r="AHF494" s="10"/>
      <c r="AHG494" s="290"/>
      <c r="AHH494" s="213"/>
      <c r="AHI494" s="303"/>
      <c r="AHK494" s="214"/>
      <c r="AHL494" s="214"/>
      <c r="AHM494" s="213"/>
      <c r="AHN494" s="10"/>
      <c r="AHO494" s="10"/>
      <c r="AHQ494" s="213"/>
      <c r="AHR494" s="278"/>
      <c r="AHT494" s="214"/>
      <c r="AHU494" s="214"/>
      <c r="AHV494" s="213"/>
      <c r="AHW494" s="10"/>
      <c r="AHX494" s="10"/>
      <c r="AHZ494" s="213"/>
      <c r="AIA494" s="278"/>
      <c r="AIC494" s="214"/>
      <c r="AID494" s="214"/>
      <c r="AIE494" s="213"/>
      <c r="AIF494" s="10"/>
      <c r="AIG494" s="10"/>
      <c r="AII494" s="213"/>
      <c r="AIJ494" s="278"/>
      <c r="AIM494" s="214"/>
      <c r="AIN494" s="213"/>
      <c r="AIO494" s="10"/>
    </row>
    <row r="495" spans="1:926" s="14" customFormat="1" ht="15">
      <c r="A495" s="213" t="s">
        <v>77</v>
      </c>
      <c r="B495" s="293" t="s">
        <v>520</v>
      </c>
      <c r="D495" s="214"/>
      <c r="E495" s="214">
        <f>VLOOKUP(B495,$A$563:$F$2330,6,FALSE)</f>
        <v>155</v>
      </c>
      <c r="F495" s="213" t="s">
        <v>65</v>
      </c>
      <c r="G495" s="10">
        <f>E495*1.3</f>
        <v>201.5</v>
      </c>
      <c r="H495" s="10"/>
      <c r="I495" s="284"/>
      <c r="J495" s="213" t="s">
        <v>77</v>
      </c>
      <c r="K495" s="306" t="s">
        <v>617</v>
      </c>
      <c r="M495" s="214"/>
      <c r="N495" s="214">
        <f>VLOOKUP(K495,$A$563:$F$2330,6,FALSE)</f>
        <v>121</v>
      </c>
      <c r="O495" s="213" t="s">
        <v>65</v>
      </c>
      <c r="P495" s="10">
        <f>N495*1.3</f>
        <v>157.30000000000001</v>
      </c>
      <c r="Q495" s="10"/>
      <c r="R495" s="284"/>
      <c r="S495" s="213" t="s">
        <v>77</v>
      </c>
      <c r="T495" s="306" t="s">
        <v>420</v>
      </c>
      <c r="V495" s="214"/>
      <c r="W495" s="214">
        <f>VLOOKUP(T495,$A$563:$F$2330,6,FALSE)</f>
        <v>340</v>
      </c>
      <c r="X495" s="213" t="s">
        <v>65</v>
      </c>
      <c r="Y495" s="10">
        <f>W495*1.3</f>
        <v>442</v>
      </c>
      <c r="Z495" s="10"/>
      <c r="AA495" s="284"/>
      <c r="AB495" s="213" t="s">
        <v>77</v>
      </c>
      <c r="AC495" s="306" t="s">
        <v>499</v>
      </c>
      <c r="AE495" s="214"/>
      <c r="AF495" s="214">
        <f>VLOOKUP(AC495,$A$563:$F$2330,6,FALSE)</f>
        <v>177</v>
      </c>
      <c r="AG495" s="213" t="s">
        <v>65</v>
      </c>
      <c r="AH495" s="10">
        <f>AF495*1.3</f>
        <v>230.1</v>
      </c>
      <c r="AI495" s="10"/>
      <c r="AJ495" s="284"/>
      <c r="AK495" s="213" t="s">
        <v>77</v>
      </c>
      <c r="AL495" s="293" t="s">
        <v>645</v>
      </c>
      <c r="AN495" s="214"/>
      <c r="AO495" s="214">
        <f>VLOOKUP(AL495,$A$563:$F$2330,6,FALSE)</f>
        <v>303</v>
      </c>
      <c r="AP495" s="213" t="s">
        <v>65</v>
      </c>
      <c r="AQ495" s="10">
        <f>AO495*1.3</f>
        <v>393.90000000000003</v>
      </c>
      <c r="AR495" s="10"/>
      <c r="AS495" s="284"/>
      <c r="AT495" s="213" t="s">
        <v>77</v>
      </c>
      <c r="AU495" s="306" t="s">
        <v>420</v>
      </c>
      <c r="AW495" s="214"/>
      <c r="AX495" s="214">
        <f>VLOOKUP(AU495,$A$563:$F$2330,6,FALSE)</f>
        <v>340</v>
      </c>
      <c r="AY495" s="213" t="s">
        <v>65</v>
      </c>
      <c r="AZ495" s="10">
        <f>AX495*1.3</f>
        <v>442</v>
      </c>
      <c r="BA495" s="10"/>
      <c r="BB495" s="284"/>
      <c r="BC495" s="213" t="s">
        <v>77</v>
      </c>
      <c r="BD495" s="306" t="s">
        <v>1402</v>
      </c>
      <c r="BF495" s="214"/>
      <c r="BG495" s="214">
        <f>VLOOKUP(BD495,$A$563:$F$2330,6,FALSE)</f>
        <v>488</v>
      </c>
      <c r="BH495" s="213" t="s">
        <v>65</v>
      </c>
      <c r="BI495" s="10">
        <f>BG495*1.3</f>
        <v>634.4</v>
      </c>
      <c r="BJ495" s="10"/>
      <c r="BK495" s="284"/>
      <c r="BL495" s="213" t="s">
        <v>77</v>
      </c>
      <c r="BM495" s="306" t="s">
        <v>420</v>
      </c>
      <c r="BO495" s="214"/>
      <c r="BP495" s="214">
        <f>VLOOKUP(BM495,$A$563:$F$2330,6,FALSE)</f>
        <v>340</v>
      </c>
      <c r="BQ495" s="213" t="s">
        <v>65</v>
      </c>
      <c r="BR495" s="10">
        <f>BP495*1.3</f>
        <v>442</v>
      </c>
      <c r="BS495" s="10"/>
      <c r="BT495" s="284"/>
      <c r="BU495" s="213" t="s">
        <v>77</v>
      </c>
      <c r="BV495" s="306" t="s">
        <v>465</v>
      </c>
      <c r="BX495" s="214"/>
      <c r="BY495" s="214">
        <f>VLOOKUP(BV495,$A$563:$F$2330,6,FALSE)</f>
        <v>81</v>
      </c>
      <c r="BZ495" s="213" t="s">
        <v>65</v>
      </c>
      <c r="CA495" s="10">
        <f>BY495*1.3</f>
        <v>105.3</v>
      </c>
      <c r="CB495" s="10"/>
      <c r="CC495" s="284"/>
      <c r="CD495" s="213" t="s">
        <v>77</v>
      </c>
      <c r="CE495" s="306" t="s">
        <v>645</v>
      </c>
      <c r="CG495" s="214"/>
      <c r="CH495" s="214">
        <f>VLOOKUP(CE495,$A$563:$F$2330,6,FALSE)</f>
        <v>303</v>
      </c>
      <c r="CI495" s="213" t="s">
        <v>65</v>
      </c>
      <c r="CJ495" s="10">
        <f>CH495*1.3</f>
        <v>393.90000000000003</v>
      </c>
      <c r="CK495" s="10"/>
      <c r="CL495" s="284"/>
      <c r="CM495" s="213" t="s">
        <v>77</v>
      </c>
      <c r="CN495" s="306" t="s">
        <v>674</v>
      </c>
      <c r="CP495" s="214"/>
      <c r="CQ495" s="214">
        <f>VLOOKUP(CN495,$A$563:$F$2330,6,FALSE)</f>
        <v>285</v>
      </c>
      <c r="CR495" s="213" t="s">
        <v>65</v>
      </c>
      <c r="CS495" s="10">
        <f>CQ495*1.3</f>
        <v>370.5</v>
      </c>
      <c r="CT495" s="10"/>
      <c r="CU495" s="284"/>
      <c r="CV495" s="213" t="s">
        <v>77</v>
      </c>
      <c r="CW495" s="306" t="s">
        <v>420</v>
      </c>
      <c r="CY495" s="214"/>
      <c r="CZ495" s="214">
        <f>VLOOKUP(CW495,$A$563:$F$2330,6,FALSE)</f>
        <v>340</v>
      </c>
      <c r="DA495" s="213" t="s">
        <v>65</v>
      </c>
      <c r="DB495" s="10">
        <f>CZ495*1.3</f>
        <v>442</v>
      </c>
      <c r="DC495" s="10"/>
      <c r="DD495" s="284"/>
      <c r="DE495" s="213" t="s">
        <v>77</v>
      </c>
      <c r="DF495" s="306" t="s">
        <v>520</v>
      </c>
      <c r="DH495" s="214"/>
      <c r="DI495" s="214">
        <f>VLOOKUP(DF495,$A$563:$F$2330,6,FALSE)</f>
        <v>155</v>
      </c>
      <c r="DJ495" s="213" t="s">
        <v>65</v>
      </c>
      <c r="DK495" s="10">
        <f>DI495*1.3</f>
        <v>201.5</v>
      </c>
      <c r="DL495" s="10"/>
      <c r="DM495" s="284"/>
      <c r="DN495" s="213" t="s">
        <v>77</v>
      </c>
      <c r="DO495" s="293" t="s">
        <v>514</v>
      </c>
      <c r="DQ495" s="214"/>
      <c r="DR495" s="214">
        <f>VLOOKUP(DO495,$A$563:$F$2330,6,FALSE)</f>
        <v>387</v>
      </c>
      <c r="DS495" s="213" t="s">
        <v>65</v>
      </c>
      <c r="DT495" s="10">
        <f>DR495*1.3</f>
        <v>503.1</v>
      </c>
      <c r="DU495" s="10"/>
      <c r="DV495" s="284"/>
      <c r="DW495" s="213" t="s">
        <v>77</v>
      </c>
      <c r="DX495" s="297" t="s">
        <v>186</v>
      </c>
      <c r="DZ495" s="214"/>
      <c r="EA495" s="214" t="e">
        <f>VLOOKUP(DX495,$A$563:$F$2330,6,FALSE)</f>
        <v>#N/A</v>
      </c>
      <c r="EB495" s="213" t="s">
        <v>65</v>
      </c>
      <c r="EC495" s="10" t="e">
        <f>EA495*1.3</f>
        <v>#N/A</v>
      </c>
      <c r="ED495" s="10"/>
      <c r="EE495" s="284"/>
      <c r="EF495" s="213" t="s">
        <v>77</v>
      </c>
      <c r="EG495" s="306" t="s">
        <v>420</v>
      </c>
      <c r="EI495" s="214"/>
      <c r="EJ495" s="214">
        <f>VLOOKUP(EG495,$A$563:$F$2330,6,FALSE)</f>
        <v>340</v>
      </c>
      <c r="EK495" s="213" t="s">
        <v>65</v>
      </c>
      <c r="EL495" s="10">
        <f>EJ495*1.3</f>
        <v>442</v>
      </c>
      <c r="EM495" s="10"/>
      <c r="EN495" s="284"/>
      <c r="EO495" s="213" t="s">
        <v>77</v>
      </c>
      <c r="EP495" s="306" t="s">
        <v>1402</v>
      </c>
      <c r="ER495" s="214"/>
      <c r="ES495" s="214">
        <f>VLOOKUP(EP495,$A$563:$F$2330,6,FALSE)</f>
        <v>488</v>
      </c>
      <c r="ET495" s="213" t="s">
        <v>65</v>
      </c>
      <c r="EU495" s="10">
        <f>ES495*1.3</f>
        <v>634.4</v>
      </c>
      <c r="EV495" s="10"/>
      <c r="EW495" s="284"/>
      <c r="EX495" s="213" t="s">
        <v>77</v>
      </c>
      <c r="EY495" s="297" t="s">
        <v>186</v>
      </c>
      <c r="FA495" s="214"/>
      <c r="FB495" s="214" t="e">
        <f>VLOOKUP(EY495,$A$563:$F$2330,6,FALSE)</f>
        <v>#N/A</v>
      </c>
      <c r="FC495" s="213" t="s">
        <v>65</v>
      </c>
      <c r="FD495" s="10" t="e">
        <f>FB495*1.3</f>
        <v>#N/A</v>
      </c>
      <c r="FE495" s="10"/>
      <c r="FF495" s="284"/>
      <c r="FG495" s="213" t="s">
        <v>77</v>
      </c>
      <c r="FH495" s="306" t="s">
        <v>485</v>
      </c>
      <c r="FJ495" s="214"/>
      <c r="FK495" s="214">
        <f>VLOOKUP(FH495,$A$563:$F$2330,6,FALSE)</f>
        <v>465</v>
      </c>
      <c r="FL495" s="213" t="s">
        <v>65</v>
      </c>
      <c r="FM495" s="10">
        <f>FK495*1.3</f>
        <v>604.5</v>
      </c>
      <c r="FN495" s="10"/>
      <c r="FO495" s="284"/>
      <c r="FP495" s="213" t="s">
        <v>77</v>
      </c>
      <c r="FQ495" s="293" t="s">
        <v>420</v>
      </c>
      <c r="FS495" s="214"/>
      <c r="FT495" s="214">
        <f>VLOOKUP(FQ495,$A$563:$F$2330,6,FALSE)</f>
        <v>340</v>
      </c>
      <c r="FU495" s="213" t="s">
        <v>65</v>
      </c>
      <c r="FV495" s="10">
        <f>FT495*1.3</f>
        <v>442</v>
      </c>
      <c r="FW495" s="10"/>
      <c r="FX495" s="284"/>
      <c r="FY495" s="213" t="s">
        <v>77</v>
      </c>
      <c r="FZ495" s="293" t="s">
        <v>472</v>
      </c>
      <c r="GB495" s="214"/>
      <c r="GC495" s="214">
        <f>VLOOKUP(FZ495,$A$563:$F$2330,6,FALSE)</f>
        <v>160</v>
      </c>
      <c r="GD495" s="213" t="s">
        <v>65</v>
      </c>
      <c r="GE495" s="10">
        <f>GC495*1.3</f>
        <v>208</v>
      </c>
      <c r="GF495" s="10"/>
      <c r="GG495" s="284"/>
      <c r="GH495" s="213" t="s">
        <v>77</v>
      </c>
      <c r="GI495" s="306" t="s">
        <v>617</v>
      </c>
      <c r="GK495" s="214"/>
      <c r="GL495" s="214">
        <f>VLOOKUP(GI495,$A$563:$F$2330,6,FALSE)</f>
        <v>121</v>
      </c>
      <c r="GM495" s="213" t="s">
        <v>65</v>
      </c>
      <c r="GN495" s="10">
        <f>GL495*1.3</f>
        <v>157.30000000000001</v>
      </c>
      <c r="GO495" s="10"/>
      <c r="GP495" s="284"/>
      <c r="GQ495" s="213" t="s">
        <v>77</v>
      </c>
      <c r="GR495" s="306" t="s">
        <v>1402</v>
      </c>
      <c r="GT495" s="214"/>
      <c r="GU495" s="214">
        <f>VLOOKUP(GR495,$A$563:$F$2330,6,FALSE)</f>
        <v>488</v>
      </c>
      <c r="GV495" s="213" t="s">
        <v>65</v>
      </c>
      <c r="GW495" s="10">
        <f>GU495*1.3</f>
        <v>634.4</v>
      </c>
      <c r="GX495" s="10"/>
      <c r="GY495" s="284"/>
      <c r="GZ495" s="213" t="s">
        <v>77</v>
      </c>
      <c r="HA495" s="293" t="s">
        <v>1402</v>
      </c>
      <c r="HC495" s="214"/>
      <c r="HD495" s="214">
        <f>VLOOKUP(HA495,$A$563:$F$2330,6,FALSE)</f>
        <v>488</v>
      </c>
      <c r="HE495" s="213" t="s">
        <v>65</v>
      </c>
      <c r="HF495" s="10">
        <f>HD495*1.3</f>
        <v>634.4</v>
      </c>
      <c r="HG495" s="10"/>
      <c r="HH495" s="284"/>
      <c r="HI495" s="213" t="s">
        <v>77</v>
      </c>
      <c r="HJ495" s="306" t="s">
        <v>465</v>
      </c>
      <c r="HL495" s="214"/>
      <c r="HM495" s="214">
        <f>VLOOKUP(HJ495,$A$563:$F$2330,6,FALSE)</f>
        <v>81</v>
      </c>
      <c r="HN495" s="213" t="s">
        <v>65</v>
      </c>
      <c r="HO495" s="10">
        <f>HM495*1.3</f>
        <v>105.3</v>
      </c>
      <c r="HP495" s="10"/>
      <c r="HQ495" s="284"/>
      <c r="HR495" s="213" t="s">
        <v>77</v>
      </c>
      <c r="HS495" s="293" t="s">
        <v>486</v>
      </c>
      <c r="HU495" s="214"/>
      <c r="HV495" s="214">
        <f>VLOOKUP(HS495,$A$563:$F$2330,6,FALSE)</f>
        <v>241</v>
      </c>
      <c r="HW495" s="213" t="s">
        <v>65</v>
      </c>
      <c r="HX495" s="10">
        <f>HV495*1.3</f>
        <v>313.3</v>
      </c>
      <c r="HY495" s="10"/>
      <c r="HZ495" s="284"/>
      <c r="IA495" s="213" t="s">
        <v>77</v>
      </c>
      <c r="IB495" s="306" t="s">
        <v>520</v>
      </c>
      <c r="ID495" s="214"/>
      <c r="IE495" s="214">
        <f>VLOOKUP(IB495,$A$563:$F$2330,6,FALSE)</f>
        <v>155</v>
      </c>
      <c r="IF495" s="213" t="s">
        <v>65</v>
      </c>
      <c r="IG495" s="10">
        <f>IE495*1.3</f>
        <v>201.5</v>
      </c>
      <c r="IH495" s="10"/>
      <c r="II495" s="284"/>
      <c r="IJ495" s="213" t="s">
        <v>77</v>
      </c>
      <c r="IK495" s="306" t="s">
        <v>499</v>
      </c>
      <c r="IM495" s="214"/>
      <c r="IN495" s="214">
        <f>VLOOKUP(IK495,$A$563:$F$2330,6,FALSE)</f>
        <v>177</v>
      </c>
      <c r="IO495" s="213" t="s">
        <v>65</v>
      </c>
      <c r="IP495" s="10">
        <f>IN495*1.3</f>
        <v>230.1</v>
      </c>
      <c r="IQ495" s="10"/>
      <c r="IR495" s="284"/>
      <c r="IS495" s="213" t="s">
        <v>77</v>
      </c>
      <c r="IT495" s="306" t="s">
        <v>645</v>
      </c>
      <c r="IV495" s="214"/>
      <c r="IW495" s="214">
        <f>VLOOKUP(IT495,$A$563:$F$2330,6,FALSE)</f>
        <v>303</v>
      </c>
      <c r="IX495" s="213" t="s">
        <v>65</v>
      </c>
      <c r="IY495" s="10">
        <f>IW495*1.3</f>
        <v>393.90000000000003</v>
      </c>
      <c r="IZ495" s="10"/>
      <c r="JA495" s="284"/>
      <c r="JB495" s="213" t="s">
        <v>77</v>
      </c>
      <c r="JC495" s="306" t="s">
        <v>431</v>
      </c>
      <c r="JE495" s="214"/>
      <c r="JF495" s="214">
        <f>VLOOKUP(JC495,$A$563:$F$2330,6,FALSE)</f>
        <v>463</v>
      </c>
      <c r="JG495" s="213" t="s">
        <v>65</v>
      </c>
      <c r="JH495" s="10">
        <f>JF495*1.3</f>
        <v>601.9</v>
      </c>
      <c r="JI495" s="10"/>
      <c r="JJ495" s="284"/>
      <c r="JK495" s="213" t="s">
        <v>77</v>
      </c>
      <c r="JL495" s="306" t="s">
        <v>486</v>
      </c>
      <c r="JN495" s="214"/>
      <c r="JO495" s="214">
        <f>VLOOKUP(JL495,$A$563:$F$2330,6,FALSE)</f>
        <v>241</v>
      </c>
      <c r="JP495" s="213" t="s">
        <v>65</v>
      </c>
      <c r="JQ495" s="10">
        <f>JO495*1.3</f>
        <v>313.3</v>
      </c>
      <c r="JR495" s="10"/>
      <c r="JS495" s="284"/>
      <c r="JT495" s="213" t="s">
        <v>77</v>
      </c>
      <c r="JU495" s="306" t="s">
        <v>421</v>
      </c>
      <c r="JW495" s="214"/>
      <c r="JX495" s="214">
        <f>VLOOKUP(JU495,$A$563:$F$2330,6,FALSE)</f>
        <v>123</v>
      </c>
      <c r="JY495" s="213" t="s">
        <v>65</v>
      </c>
      <c r="JZ495" s="10">
        <f>JX495*1.3</f>
        <v>159.9</v>
      </c>
      <c r="KA495" s="10"/>
      <c r="KB495" s="284"/>
      <c r="KC495" s="213" t="s">
        <v>77</v>
      </c>
      <c r="KD495" s="306" t="s">
        <v>465</v>
      </c>
      <c r="KF495" s="214"/>
      <c r="KG495" s="214">
        <f>VLOOKUP(KD495,$A$563:$F$2330,6,FALSE)</f>
        <v>81</v>
      </c>
      <c r="KH495" s="213" t="s">
        <v>65</v>
      </c>
      <c r="KI495" s="10">
        <f>KG495*1.3</f>
        <v>105.3</v>
      </c>
      <c r="KJ495" s="10"/>
      <c r="KK495" s="284"/>
      <c r="KL495" s="213" t="s">
        <v>77</v>
      </c>
      <c r="KM495" s="306" t="s">
        <v>690</v>
      </c>
      <c r="KO495" s="214"/>
      <c r="KP495" s="214">
        <f>VLOOKUP(KM495,$A$563:$F$2330,6,FALSE)</f>
        <v>420</v>
      </c>
      <c r="KQ495" s="213" t="s">
        <v>65</v>
      </c>
      <c r="KR495" s="10">
        <f>KP495*1.3</f>
        <v>546</v>
      </c>
      <c r="KS495" s="10"/>
      <c r="KT495" s="284"/>
      <c r="KU495" s="213" t="s">
        <v>77</v>
      </c>
      <c r="KV495" s="306" t="s">
        <v>465</v>
      </c>
      <c r="KX495" s="214"/>
      <c r="KY495" s="214">
        <f>VLOOKUP(KV495,$A$563:$F$2330,6,FALSE)</f>
        <v>81</v>
      </c>
      <c r="KZ495" s="213" t="s">
        <v>65</v>
      </c>
      <c r="LA495" s="10">
        <f>KY495*1.3</f>
        <v>105.3</v>
      </c>
      <c r="LB495" s="10"/>
      <c r="LC495" s="284"/>
      <c r="LD495" s="213" t="s">
        <v>77</v>
      </c>
      <c r="LE495" s="306" t="s">
        <v>465</v>
      </c>
      <c r="LG495" s="214"/>
      <c r="LH495" s="214">
        <f>VLOOKUP(LE495,$A$563:$F$2330,6,FALSE)</f>
        <v>81</v>
      </c>
      <c r="LI495" s="213" t="s">
        <v>65</v>
      </c>
      <c r="LJ495" s="10">
        <f>LH495*1.3</f>
        <v>105.3</v>
      </c>
      <c r="LK495" s="10"/>
      <c r="LL495" s="284"/>
      <c r="LM495" s="213" t="s">
        <v>77</v>
      </c>
      <c r="LN495" s="306" t="s">
        <v>520</v>
      </c>
      <c r="LP495" s="214"/>
      <c r="LQ495" s="214">
        <f>VLOOKUP(LN495,$A$563:$F$2330,6,FALSE)</f>
        <v>155</v>
      </c>
      <c r="LR495" s="213" t="s">
        <v>65</v>
      </c>
      <c r="LS495" s="10">
        <f>LQ495*1.3</f>
        <v>201.5</v>
      </c>
      <c r="LT495" s="10"/>
      <c r="LU495" s="284"/>
      <c r="LV495" s="213" t="s">
        <v>77</v>
      </c>
      <c r="LW495" s="306" t="s">
        <v>674</v>
      </c>
      <c r="LY495" s="214"/>
      <c r="LZ495" s="214">
        <f>VLOOKUP(LW495,$A$563:$F$2330,6,FALSE)</f>
        <v>285</v>
      </c>
      <c r="MA495" s="213" t="s">
        <v>65</v>
      </c>
      <c r="MB495" s="10">
        <f>LZ495*1.3</f>
        <v>370.5</v>
      </c>
      <c r="MC495" s="10"/>
      <c r="MD495" s="284"/>
      <c r="ME495" s="213" t="s">
        <v>77</v>
      </c>
      <c r="MF495" s="308" t="s">
        <v>674</v>
      </c>
      <c r="MH495" s="214"/>
      <c r="MI495" s="214">
        <f>VLOOKUP(MF495,$A$563:$F$2330,6,FALSE)</f>
        <v>285</v>
      </c>
      <c r="MJ495" s="213" t="s">
        <v>65</v>
      </c>
      <c r="MK495" s="10">
        <f>MI495*1.3</f>
        <v>370.5</v>
      </c>
      <c r="ML495" s="10"/>
      <c r="MM495" s="284"/>
      <c r="MN495" s="213" t="s">
        <v>77</v>
      </c>
      <c r="MO495" s="306" t="s">
        <v>431</v>
      </c>
      <c r="MQ495" s="214"/>
      <c r="MR495" s="214">
        <f>VLOOKUP(MO495,$A$563:$F$2330,6,FALSE)</f>
        <v>463</v>
      </c>
      <c r="MS495" s="213" t="s">
        <v>65</v>
      </c>
      <c r="MT495" s="10">
        <f>MR495*1.3</f>
        <v>601.9</v>
      </c>
      <c r="MU495" s="10"/>
      <c r="MV495" s="284"/>
      <c r="MW495" s="213" t="s">
        <v>77</v>
      </c>
      <c r="MX495" s="306" t="s">
        <v>645</v>
      </c>
      <c r="MZ495" s="214"/>
      <c r="NA495" s="214">
        <f>VLOOKUP(MX495,$A$563:$F$2330,6,FALSE)</f>
        <v>303</v>
      </c>
      <c r="NB495" s="213" t="s">
        <v>65</v>
      </c>
      <c r="NC495" s="10">
        <f>NA495*1.3</f>
        <v>393.90000000000003</v>
      </c>
      <c r="ND495" s="10"/>
      <c r="NE495" s="284"/>
      <c r="NF495" s="213" t="s">
        <v>77</v>
      </c>
      <c r="NG495" s="306" t="s">
        <v>420</v>
      </c>
      <c r="NI495" s="214"/>
      <c r="NJ495" s="214">
        <f>VLOOKUP(NG495,$A$563:$F$2330,6,FALSE)</f>
        <v>340</v>
      </c>
      <c r="NK495" s="213" t="s">
        <v>65</v>
      </c>
      <c r="NL495" s="10">
        <f>NJ495*1.3</f>
        <v>442</v>
      </c>
      <c r="NM495" s="10"/>
      <c r="NN495" s="284"/>
      <c r="NO495" s="213" t="s">
        <v>77</v>
      </c>
      <c r="NP495" s="306" t="s">
        <v>485</v>
      </c>
      <c r="NR495" s="214"/>
      <c r="NS495" s="214">
        <f>VLOOKUP(NP495,$A$563:$F$2330,6,FALSE)</f>
        <v>465</v>
      </c>
      <c r="NT495" s="213" t="s">
        <v>65</v>
      </c>
      <c r="NU495" s="10">
        <f>NS495*1.3</f>
        <v>604.5</v>
      </c>
      <c r="NV495" s="10"/>
      <c r="NW495" s="284"/>
      <c r="NX495" s="213" t="s">
        <v>77</v>
      </c>
      <c r="NY495" s="293" t="s">
        <v>645</v>
      </c>
      <c r="OB495" s="214">
        <f>VLOOKUP(NY495,$A$563:$F$2330,6,FALSE)</f>
        <v>303</v>
      </c>
      <c r="OC495" s="213" t="s">
        <v>65</v>
      </c>
      <c r="OD495" s="10">
        <f>OB495*1.3</f>
        <v>393.90000000000003</v>
      </c>
      <c r="OE495" s="10"/>
      <c r="OF495" s="284"/>
      <c r="OG495" s="213" t="s">
        <v>77</v>
      </c>
      <c r="OH495" s="306" t="s">
        <v>421</v>
      </c>
      <c r="OJ495" s="214"/>
      <c r="OK495" s="214">
        <f>VLOOKUP(OH495,$A$563:$F$2330,6,FALSE)</f>
        <v>123</v>
      </c>
      <c r="OL495" s="213" t="s">
        <v>65</v>
      </c>
      <c r="OM495" s="10">
        <f>OK495*1.3</f>
        <v>159.9</v>
      </c>
      <c r="ON495" s="10"/>
      <c r="OO495" s="284"/>
      <c r="OP495" s="213" t="s">
        <v>77</v>
      </c>
      <c r="OQ495" s="293" t="s">
        <v>465</v>
      </c>
      <c r="OS495" s="214"/>
      <c r="OT495" s="214">
        <f>VLOOKUP(OQ495,$A$563:$F$2330,6,FALSE)</f>
        <v>81</v>
      </c>
      <c r="OU495" s="213" t="s">
        <v>65</v>
      </c>
      <c r="OV495" s="10">
        <f>OT495*1.3</f>
        <v>105.3</v>
      </c>
      <c r="OW495" s="10"/>
      <c r="OX495" s="284"/>
      <c r="OY495" s="213" t="s">
        <v>77</v>
      </c>
      <c r="OZ495" s="306" t="s">
        <v>486</v>
      </c>
      <c r="PB495" s="214"/>
      <c r="PC495" s="214">
        <f>VLOOKUP(OZ495,$A$563:$F$2330,6,FALSE)</f>
        <v>241</v>
      </c>
      <c r="PD495" s="213" t="s">
        <v>65</v>
      </c>
      <c r="PE495" s="10">
        <f>PC495*1.3</f>
        <v>313.3</v>
      </c>
      <c r="PF495" s="10"/>
      <c r="PG495" s="284"/>
      <c r="PH495" s="213" t="s">
        <v>77</v>
      </c>
      <c r="PI495" s="306" t="s">
        <v>428</v>
      </c>
      <c r="PK495" s="214"/>
      <c r="PL495" s="214">
        <f>VLOOKUP(PI495,$A$563:$F$2330,6,FALSE)</f>
        <v>508</v>
      </c>
      <c r="PM495" s="213" t="s">
        <v>65</v>
      </c>
      <c r="PN495" s="10">
        <f>PL495*1.3</f>
        <v>660.4</v>
      </c>
      <c r="PO495" s="10"/>
      <c r="PP495" s="284"/>
      <c r="PQ495" s="213" t="s">
        <v>77</v>
      </c>
      <c r="PR495" s="293" t="s">
        <v>1402</v>
      </c>
      <c r="PT495" s="214"/>
      <c r="PU495" s="214">
        <f>VLOOKUP(PR495,$A$563:$F$2330,6,FALSE)</f>
        <v>488</v>
      </c>
      <c r="PV495" s="213" t="s">
        <v>65</v>
      </c>
      <c r="PW495" s="10">
        <f>PU495*1.3</f>
        <v>634.4</v>
      </c>
      <c r="PX495" s="10"/>
      <c r="PY495" s="284"/>
      <c r="PZ495" s="213" t="s">
        <v>77</v>
      </c>
      <c r="QA495" s="306" t="s">
        <v>645</v>
      </c>
      <c r="QC495" s="214"/>
      <c r="QD495" s="214">
        <f>VLOOKUP(QA495,$A$563:$F$2330,6,FALSE)</f>
        <v>303</v>
      </c>
      <c r="QE495" s="213" t="s">
        <v>65</v>
      </c>
      <c r="QF495" s="10">
        <f>QD495*1.3</f>
        <v>393.90000000000003</v>
      </c>
      <c r="QG495" s="10"/>
      <c r="QH495" s="284"/>
      <c r="QI495" s="213" t="s">
        <v>77</v>
      </c>
      <c r="QJ495" s="293" t="s">
        <v>499</v>
      </c>
      <c r="QL495" s="214"/>
      <c r="QM495" s="214">
        <f>VLOOKUP(QJ495,$A$563:$F$2330,6,FALSE)</f>
        <v>177</v>
      </c>
      <c r="QN495" s="213" t="s">
        <v>65</v>
      </c>
      <c r="QO495" s="10">
        <f>QM495*1.3</f>
        <v>230.1</v>
      </c>
      <c r="QP495" s="10"/>
      <c r="QQ495" s="284"/>
      <c r="QR495" s="213" t="s">
        <v>77</v>
      </c>
      <c r="QS495" s="306" t="s">
        <v>645</v>
      </c>
      <c r="QU495" s="214"/>
      <c r="QV495" s="214">
        <f>VLOOKUP(QS495,$A$563:$F$2330,6,FALSE)</f>
        <v>303</v>
      </c>
      <c r="QW495" s="213" t="s">
        <v>65</v>
      </c>
      <c r="QX495" s="10">
        <f>QV495*1.3</f>
        <v>393.90000000000003</v>
      </c>
      <c r="QY495" s="10"/>
      <c r="QZ495" s="284"/>
      <c r="RA495" s="213" t="s">
        <v>77</v>
      </c>
      <c r="RB495" s="293" t="s">
        <v>499</v>
      </c>
      <c r="RD495" s="214"/>
      <c r="RE495" s="214">
        <f>VLOOKUP(RB495,$A$563:$F$2330,6,FALSE)</f>
        <v>177</v>
      </c>
      <c r="RF495" s="213" t="s">
        <v>65</v>
      </c>
      <c r="RG495" s="10">
        <f>RE495*1.3</f>
        <v>230.1</v>
      </c>
      <c r="RH495" s="10"/>
      <c r="RI495" s="284"/>
      <c r="RJ495" s="213" t="s">
        <v>77</v>
      </c>
      <c r="RK495" s="297" t="s">
        <v>186</v>
      </c>
      <c r="RN495" s="214" t="e">
        <f>VLOOKUP(RK495,$A$563:$F$2330,6,FALSE)</f>
        <v>#N/A</v>
      </c>
      <c r="RO495" s="213" t="s">
        <v>65</v>
      </c>
      <c r="RP495" s="10" t="e">
        <f>RN495*1.3</f>
        <v>#N/A</v>
      </c>
      <c r="RQ495" s="10"/>
      <c r="RR495" s="284"/>
      <c r="RS495" s="213" t="s">
        <v>77</v>
      </c>
      <c r="RT495" s="306" t="s">
        <v>690</v>
      </c>
      <c r="RV495" s="214"/>
      <c r="RW495" s="214">
        <f>VLOOKUP(RT495,$A$563:$F$2330,6,FALSE)</f>
        <v>420</v>
      </c>
      <c r="RX495" s="213" t="s">
        <v>65</v>
      </c>
      <c r="RY495" s="10">
        <f>RW495*1.3</f>
        <v>546</v>
      </c>
      <c r="RZ495" s="10"/>
      <c r="SA495" s="290"/>
      <c r="SB495" s="213" t="s">
        <v>77</v>
      </c>
      <c r="SC495" s="306" t="s">
        <v>420</v>
      </c>
      <c r="SE495" s="214"/>
      <c r="SF495" s="214">
        <f>VLOOKUP(SC495,$A$563:$F$2330,6,FALSE)</f>
        <v>340</v>
      </c>
      <c r="SG495" s="213" t="s">
        <v>65</v>
      </c>
      <c r="SH495" s="10">
        <f>SF495*1.3</f>
        <v>442</v>
      </c>
      <c r="SI495" s="10"/>
      <c r="SJ495" s="290"/>
      <c r="SK495" s="213" t="s">
        <v>77</v>
      </c>
      <c r="SL495" s="306" t="s">
        <v>499</v>
      </c>
      <c r="SN495" s="214"/>
      <c r="SO495" s="214">
        <f>VLOOKUP(SL495,$A$563:$F$2330,6,FALSE)</f>
        <v>177</v>
      </c>
      <c r="SP495" s="213" t="s">
        <v>65</v>
      </c>
      <c r="SQ495" s="10">
        <f>SO495*1.3</f>
        <v>230.1</v>
      </c>
      <c r="SR495" s="10"/>
      <c r="SS495" s="290"/>
      <c r="ST495" s="213" t="s">
        <v>77</v>
      </c>
      <c r="SU495" s="306" t="s">
        <v>420</v>
      </c>
      <c r="SW495" s="214"/>
      <c r="SX495" s="214">
        <f>VLOOKUP(SU495,$A$563:$F$2330,6,FALSE)</f>
        <v>340</v>
      </c>
      <c r="SY495" s="213" t="s">
        <v>65</v>
      </c>
      <c r="SZ495" s="10">
        <f>SX495*1.3</f>
        <v>442</v>
      </c>
      <c r="TA495" s="10"/>
      <c r="TB495" s="290"/>
      <c r="TC495" s="213" t="s">
        <v>77</v>
      </c>
      <c r="TD495" s="306" t="s">
        <v>645</v>
      </c>
      <c r="TF495" s="214"/>
      <c r="TG495" s="214">
        <f>VLOOKUP(TD495,$A$563:$F$2330,6,FALSE)</f>
        <v>303</v>
      </c>
      <c r="TH495" s="213" t="s">
        <v>65</v>
      </c>
      <c r="TI495" s="10">
        <f>TG495*1.3</f>
        <v>393.90000000000003</v>
      </c>
      <c r="TK495" s="290"/>
      <c r="TL495" s="213" t="s">
        <v>77</v>
      </c>
      <c r="TM495" s="306" t="s">
        <v>485</v>
      </c>
      <c r="TO495" s="214"/>
      <c r="TP495" s="214">
        <f>VLOOKUP(TM495,$A$563:$F$2330,6,FALSE)</f>
        <v>465</v>
      </c>
      <c r="TQ495" s="213" t="s">
        <v>65</v>
      </c>
      <c r="TR495" s="10">
        <f>TP495*1.3</f>
        <v>604.5</v>
      </c>
      <c r="TS495" s="10"/>
      <c r="TT495" s="290"/>
      <c r="TU495" s="213" t="s">
        <v>77</v>
      </c>
      <c r="TV495" s="297" t="s">
        <v>186</v>
      </c>
      <c r="TX495" s="214"/>
      <c r="TY495" s="214" t="e">
        <f>VLOOKUP(TV495,$A$563:$F$2330,6,FALSE)</f>
        <v>#N/A</v>
      </c>
      <c r="TZ495" s="213" t="s">
        <v>65</v>
      </c>
      <c r="UA495" s="10" t="e">
        <f>TY495*1.3</f>
        <v>#N/A</v>
      </c>
      <c r="UB495" s="10"/>
      <c r="UC495" s="290"/>
      <c r="UD495" s="213" t="s">
        <v>77</v>
      </c>
      <c r="UE495" s="306" t="s">
        <v>420</v>
      </c>
      <c r="UG495" s="214"/>
      <c r="UH495" s="214">
        <f>VLOOKUP(UE495,$A$563:$F$2330,6,FALSE)</f>
        <v>340</v>
      </c>
      <c r="UI495" s="213" t="s">
        <v>65</v>
      </c>
      <c r="UJ495" s="10">
        <f>UH495*1.3</f>
        <v>442</v>
      </c>
      <c r="UK495" s="10"/>
      <c r="UL495" s="290"/>
      <c r="UM495" s="213" t="s">
        <v>77</v>
      </c>
      <c r="UN495" s="297" t="s">
        <v>186</v>
      </c>
      <c r="UP495" s="214"/>
      <c r="UQ495" s="214" t="e">
        <f>VLOOKUP(UN495,$A$563:$F$2330,6,FALSE)</f>
        <v>#N/A</v>
      </c>
      <c r="UR495" s="213" t="s">
        <v>65</v>
      </c>
      <c r="US495" s="10" t="e">
        <f>UQ495*1.3</f>
        <v>#N/A</v>
      </c>
      <c r="UT495" s="10"/>
      <c r="UU495" s="290"/>
      <c r="UV495" s="213" t="s">
        <v>77</v>
      </c>
      <c r="UW495" s="306" t="s">
        <v>472</v>
      </c>
      <c r="UY495" s="214"/>
      <c r="UZ495" s="214">
        <f>VLOOKUP(UW495,$A$563:$F$2330,6,FALSE)</f>
        <v>160</v>
      </c>
      <c r="VA495" s="213" t="s">
        <v>65</v>
      </c>
      <c r="VB495" s="10">
        <f>UZ495*1.3</f>
        <v>208</v>
      </c>
      <c r="VC495" s="10"/>
      <c r="VD495" s="290"/>
      <c r="VE495" s="213" t="s">
        <v>77</v>
      </c>
      <c r="VF495" s="297" t="s">
        <v>186</v>
      </c>
      <c r="VH495" s="214"/>
      <c r="VI495" s="214" t="e">
        <f>VLOOKUP(VF495,$A$563:$F$2330,6,FALSE)</f>
        <v>#N/A</v>
      </c>
      <c r="VJ495" s="213" t="s">
        <v>65</v>
      </c>
      <c r="VK495" s="10" t="e">
        <f>VI495*1.3</f>
        <v>#N/A</v>
      </c>
      <c r="VL495" s="10"/>
      <c r="VM495" s="290"/>
      <c r="VN495" s="213" t="s">
        <v>77</v>
      </c>
      <c r="VO495" s="306" t="s">
        <v>520</v>
      </c>
      <c r="VQ495" s="214"/>
      <c r="VR495" s="214">
        <f>VLOOKUP(VO495,$A$563:$F$2330,6,FALSE)</f>
        <v>155</v>
      </c>
      <c r="VS495" s="213" t="s">
        <v>65</v>
      </c>
      <c r="VT495" s="10">
        <f>VR495*1.3</f>
        <v>201.5</v>
      </c>
      <c r="VU495" s="10"/>
      <c r="VV495" s="290"/>
      <c r="VW495" s="213" t="s">
        <v>77</v>
      </c>
      <c r="VX495" s="297" t="s">
        <v>186</v>
      </c>
      <c r="WA495" s="214" t="e">
        <f>VLOOKUP(VX495,$A$563:$F$2330,6,FALSE)</f>
        <v>#N/A</v>
      </c>
      <c r="WB495" s="213" t="s">
        <v>65</v>
      </c>
      <c r="WC495" s="10" t="e">
        <f>WA495*1.3</f>
        <v>#N/A</v>
      </c>
      <c r="WE495" s="290"/>
      <c r="WF495" s="213" t="s">
        <v>77</v>
      </c>
      <c r="WG495" s="306" t="s">
        <v>472</v>
      </c>
      <c r="WI495" s="214"/>
      <c r="WJ495" s="214">
        <f>VLOOKUP(WG495,$A$563:$F$2330,6,FALSE)</f>
        <v>160</v>
      </c>
      <c r="WK495" s="213" t="s">
        <v>65</v>
      </c>
      <c r="WL495" s="10">
        <f>WJ495*1.3</f>
        <v>208</v>
      </c>
      <c r="WN495" s="290"/>
      <c r="WO495" s="213" t="s">
        <v>77</v>
      </c>
      <c r="WP495" s="306" t="s">
        <v>690</v>
      </c>
      <c r="WQ495" s="214"/>
      <c r="WR495" s="214"/>
      <c r="WS495" s="214">
        <f>VLOOKUP(WP495,$A$563:$F$2330,6,FALSE)</f>
        <v>420</v>
      </c>
      <c r="WT495" s="213" t="s">
        <v>65</v>
      </c>
      <c r="WU495" s="10">
        <f>WS495*1.3</f>
        <v>546</v>
      </c>
      <c r="WV495" s="10"/>
      <c r="WW495" s="290"/>
      <c r="WX495" s="213" t="s">
        <v>77</v>
      </c>
      <c r="WY495" s="306" t="s">
        <v>465</v>
      </c>
      <c r="XA495" s="214"/>
      <c r="XB495" s="214">
        <f>VLOOKUP(WY495,$A$563:$F$2330,6,FALSE)</f>
        <v>81</v>
      </c>
      <c r="XC495" s="213" t="s">
        <v>65</v>
      </c>
      <c r="XD495" s="10">
        <f>XB495*1.3</f>
        <v>105.3</v>
      </c>
      <c r="XF495" s="290"/>
      <c r="XG495" s="213" t="s">
        <v>77</v>
      </c>
      <c r="XH495" s="297" t="s">
        <v>186</v>
      </c>
      <c r="XK495" s="214" t="e">
        <f>VLOOKUP(XH495,$A$563:$F$2330,6,FALSE)</f>
        <v>#N/A</v>
      </c>
      <c r="XL495" s="213" t="s">
        <v>65</v>
      </c>
      <c r="XM495" s="10" t="e">
        <f>XK495*1.3</f>
        <v>#N/A</v>
      </c>
      <c r="XO495" s="290"/>
      <c r="XP495" s="213" t="s">
        <v>77</v>
      </c>
      <c r="XQ495" s="306" t="s">
        <v>617</v>
      </c>
      <c r="XS495" s="214"/>
      <c r="XT495" s="214">
        <f>VLOOKUP(XQ495,$A$563:$F$2330,6,FALSE)</f>
        <v>121</v>
      </c>
      <c r="XU495" s="213" t="s">
        <v>65</v>
      </c>
      <c r="XV495" s="10">
        <f>XT495*1.3</f>
        <v>157.30000000000001</v>
      </c>
      <c r="XW495" s="10"/>
      <c r="XX495" s="290"/>
      <c r="XY495" s="213" t="s">
        <v>77</v>
      </c>
      <c r="XZ495" s="306" t="s">
        <v>690</v>
      </c>
      <c r="YB495" s="214"/>
      <c r="YC495" s="214">
        <f>VLOOKUP(XZ495,$A$563:$F$2330,6,FALSE)</f>
        <v>420</v>
      </c>
      <c r="YD495" s="213" t="s">
        <v>65</v>
      </c>
      <c r="YE495" s="10">
        <f>YC495*1.3</f>
        <v>546</v>
      </c>
      <c r="YG495" s="290"/>
      <c r="YH495" s="213" t="s">
        <v>77</v>
      </c>
      <c r="YI495" s="306" t="s">
        <v>421</v>
      </c>
      <c r="YK495" s="214"/>
      <c r="YL495" s="214">
        <f>VLOOKUP(YI495,$A$563:$F$2330,6,FALSE)</f>
        <v>123</v>
      </c>
      <c r="YM495" s="213" t="s">
        <v>65</v>
      </c>
      <c r="YN495" s="10">
        <f>YL495*1.3</f>
        <v>159.9</v>
      </c>
      <c r="YO495" s="10"/>
      <c r="YP495" s="290"/>
      <c r="YQ495" s="213" t="s">
        <v>77</v>
      </c>
      <c r="YR495" s="297" t="s">
        <v>186</v>
      </c>
      <c r="YU495" s="214" t="e">
        <f>VLOOKUP(YR495,$A$563:$F$2330,6,FALSE)</f>
        <v>#N/A</v>
      </c>
      <c r="YV495" s="213" t="s">
        <v>65</v>
      </c>
      <c r="YW495" s="10" t="e">
        <f>YU495*1.3</f>
        <v>#N/A</v>
      </c>
      <c r="YY495" s="290"/>
      <c r="YZ495" s="213" t="s">
        <v>77</v>
      </c>
      <c r="ZA495" s="297" t="s">
        <v>186</v>
      </c>
      <c r="ZD495" s="214" t="e">
        <f>VLOOKUP(ZA495,$A$563:$F$2330,6,FALSE)</f>
        <v>#N/A</v>
      </c>
      <c r="ZE495" s="213" t="s">
        <v>65</v>
      </c>
      <c r="ZF495" s="10" t="e">
        <f>ZD495*1.3</f>
        <v>#N/A</v>
      </c>
      <c r="ZH495" s="290"/>
      <c r="ZI495" s="213" t="s">
        <v>77</v>
      </c>
      <c r="ZJ495" s="293" t="s">
        <v>472</v>
      </c>
      <c r="ZM495" s="214">
        <f>VLOOKUP(ZJ495,$A$563:$F$2330,6,FALSE)</f>
        <v>160</v>
      </c>
      <c r="ZN495" s="213" t="s">
        <v>65</v>
      </c>
      <c r="ZO495" s="10">
        <f>ZM495*1.3</f>
        <v>208</v>
      </c>
      <c r="ZQ495" s="290"/>
      <c r="ZR495" s="213" t="s">
        <v>77</v>
      </c>
      <c r="ZS495" s="297" t="s">
        <v>186</v>
      </c>
      <c r="ZU495" s="214"/>
      <c r="ZV495" s="214" t="e">
        <f>VLOOKUP(ZS495,$A$563:$F$2330,6,FALSE)</f>
        <v>#N/A</v>
      </c>
      <c r="ZW495" s="213" t="s">
        <v>65</v>
      </c>
      <c r="ZX495" s="10" t="e">
        <f>ZV495*1.3</f>
        <v>#N/A</v>
      </c>
      <c r="ZY495" s="10"/>
      <c r="ZZ495" s="290"/>
      <c r="AAA495" s="213" t="s">
        <v>77</v>
      </c>
      <c r="AAB495" s="297" t="s">
        <v>186</v>
      </c>
      <c r="AAD495" s="214"/>
      <c r="AAE495" s="214" t="e">
        <f>VLOOKUP(AAB495,$A$563:$F$2330,6,FALSE)</f>
        <v>#N/A</v>
      </c>
      <c r="AAF495" s="213" t="s">
        <v>65</v>
      </c>
      <c r="AAG495" s="10" t="e">
        <f>AAE495*1.3</f>
        <v>#N/A</v>
      </c>
      <c r="AAH495" s="10"/>
      <c r="AAI495" s="290"/>
      <c r="AAJ495" s="213" t="s">
        <v>77</v>
      </c>
      <c r="AAK495" s="297" t="s">
        <v>186</v>
      </c>
      <c r="AAM495" s="214"/>
      <c r="AAN495" s="214" t="e">
        <f>VLOOKUP(AAK495,$A$563:$F$2330,6,FALSE)</f>
        <v>#N/A</v>
      </c>
      <c r="AAO495" s="213" t="s">
        <v>65</v>
      </c>
      <c r="AAP495" s="10" t="e">
        <f>AAN495*1.3</f>
        <v>#N/A</v>
      </c>
      <c r="AAQ495" s="10"/>
      <c r="AAR495" s="290"/>
      <c r="AAS495" s="213" t="s">
        <v>77</v>
      </c>
      <c r="AAT495" s="297" t="s">
        <v>186</v>
      </c>
      <c r="AAV495" s="214"/>
      <c r="AAW495" s="214" t="e">
        <f>VLOOKUP(AAT495,$A$563:$F$2330,6,FALSE)</f>
        <v>#N/A</v>
      </c>
      <c r="AAX495" s="213" t="s">
        <v>65</v>
      </c>
      <c r="AAY495" s="10" t="e">
        <f>AAW495*1.3</f>
        <v>#N/A</v>
      </c>
      <c r="AAZ495" s="10"/>
      <c r="ABA495" s="290"/>
      <c r="ABB495" s="213" t="s">
        <v>77</v>
      </c>
      <c r="ABC495" s="297" t="s">
        <v>186</v>
      </c>
      <c r="ABE495" s="214"/>
      <c r="ABF495" s="214" t="e">
        <f>VLOOKUP(ABC495,$A$563:$F$2330,6,FALSE)</f>
        <v>#N/A</v>
      </c>
      <c r="ABG495" s="213" t="s">
        <v>65</v>
      </c>
      <c r="ABH495" s="10" t="e">
        <f>ABF495*1.3</f>
        <v>#N/A</v>
      </c>
      <c r="ABI495" s="10"/>
      <c r="ABJ495" s="290"/>
      <c r="ABK495" s="213" t="s">
        <v>77</v>
      </c>
      <c r="ABL495" s="297" t="s">
        <v>186</v>
      </c>
      <c r="ABN495" s="214"/>
      <c r="ABO495" s="214" t="e">
        <f>VLOOKUP(ABL495,$A$563:$F$2330,6,FALSE)</f>
        <v>#N/A</v>
      </c>
      <c r="ABP495" s="213" t="s">
        <v>65</v>
      </c>
      <c r="ABQ495" s="10" t="e">
        <f>ABO495*1.3</f>
        <v>#N/A</v>
      </c>
      <c r="ABR495" s="10"/>
      <c r="ABS495" s="290"/>
      <c r="ABT495" s="213" t="s">
        <v>77</v>
      </c>
      <c r="ABU495" s="297" t="s">
        <v>186</v>
      </c>
      <c r="ABW495" s="214"/>
      <c r="ABX495" s="214" t="e">
        <f>VLOOKUP(ABU495,$A$563:$F$2330,6,FALSE)</f>
        <v>#N/A</v>
      </c>
      <c r="ABY495" s="213" t="s">
        <v>65</v>
      </c>
      <c r="ABZ495" s="10" t="e">
        <f>ABX495*1.3</f>
        <v>#N/A</v>
      </c>
      <c r="ACA495" s="10"/>
      <c r="ACB495" s="290"/>
      <c r="ACC495" s="213" t="s">
        <v>77</v>
      </c>
      <c r="ACD495" s="297" t="s">
        <v>186</v>
      </c>
      <c r="ACF495" s="214"/>
      <c r="ACG495" s="214" t="e">
        <f>VLOOKUP(ACD495,$A$563:$F$2330,6,FALSE)</f>
        <v>#N/A</v>
      </c>
      <c r="ACH495" s="213" t="s">
        <v>65</v>
      </c>
      <c r="ACI495" s="10" t="e">
        <f>ACG495*1.3</f>
        <v>#N/A</v>
      </c>
      <c r="ACJ495" s="10"/>
      <c r="ACK495" s="290"/>
      <c r="ACL495" s="213" t="s">
        <v>77</v>
      </c>
      <c r="ACM495" s="297" t="s">
        <v>186</v>
      </c>
      <c r="ACO495" s="214"/>
      <c r="ACP495" s="214" t="e">
        <f>VLOOKUP(ACM495,$A$563:$F$2330,6,FALSE)</f>
        <v>#N/A</v>
      </c>
      <c r="ACQ495" s="213" t="s">
        <v>65</v>
      </c>
      <c r="ACR495" s="10" t="e">
        <f>ACP495*1.3</f>
        <v>#N/A</v>
      </c>
      <c r="ACS495" s="10"/>
      <c r="ACT495" s="290"/>
      <c r="ACU495" s="213" t="s">
        <v>77</v>
      </c>
      <c r="ACV495" s="293" t="s">
        <v>555</v>
      </c>
      <c r="ACX495" s="214"/>
      <c r="ACY495" s="214">
        <f>VLOOKUP(ACV495,$A$563:$F$2330,6,FALSE)</f>
        <v>267</v>
      </c>
      <c r="ACZ495" s="213" t="s">
        <v>65</v>
      </c>
      <c r="ADA495" s="10">
        <f>ACY495*1.3</f>
        <v>347.1</v>
      </c>
      <c r="ADB495" s="10"/>
      <c r="ADC495" s="290"/>
      <c r="ADD495" s="213" t="s">
        <v>77</v>
      </c>
      <c r="ADE495" s="306" t="s">
        <v>1402</v>
      </c>
      <c r="ADG495" s="214"/>
      <c r="ADH495" s="214">
        <f>VLOOKUP(ADE495,$A$563:$F$2330,6,FALSE)</f>
        <v>488</v>
      </c>
      <c r="ADI495" s="213" t="s">
        <v>65</v>
      </c>
      <c r="ADJ495" s="10">
        <f>ADH495*1.3</f>
        <v>634.4</v>
      </c>
      <c r="ADL495" s="290"/>
      <c r="ADM495" s="213" t="s">
        <v>77</v>
      </c>
      <c r="ADN495" s="306" t="s">
        <v>465</v>
      </c>
      <c r="ADP495" s="214"/>
      <c r="ADQ495" s="214">
        <f>VLOOKUP(ADN495,$A$563:$F$2330,6,FALSE)</f>
        <v>81</v>
      </c>
      <c r="ADR495" s="213" t="s">
        <v>65</v>
      </c>
      <c r="ADS495" s="10">
        <f>ADQ495*1.3</f>
        <v>105.3</v>
      </c>
      <c r="ADT495" s="10"/>
      <c r="ADU495" s="290"/>
      <c r="ADV495" s="213" t="s">
        <v>77</v>
      </c>
      <c r="ADW495" s="306" t="s">
        <v>557</v>
      </c>
      <c r="ADZ495" s="214">
        <f>VLOOKUP(ADW495,$A$563:$F$2330,6,FALSE)</f>
        <v>191</v>
      </c>
      <c r="AEA495" s="213" t="s">
        <v>65</v>
      </c>
      <c r="AEB495" s="10">
        <f>ADZ495*1.3</f>
        <v>248.3</v>
      </c>
      <c r="AED495" s="290"/>
      <c r="AEE495" s="213" t="s">
        <v>77</v>
      </c>
      <c r="AEF495" s="306" t="s">
        <v>472</v>
      </c>
      <c r="AEH495" s="214"/>
      <c r="AEI495" s="214">
        <f>VLOOKUP(AEF495,$A$563:$F$2330,6,FALSE)</f>
        <v>160</v>
      </c>
      <c r="AEJ495" s="213" t="s">
        <v>65</v>
      </c>
      <c r="AEK495" s="10">
        <f>AEI495*1.3</f>
        <v>208</v>
      </c>
      <c r="AEM495" s="290"/>
      <c r="AEN495" s="213" t="s">
        <v>77</v>
      </c>
      <c r="AEO495" s="306" t="s">
        <v>486</v>
      </c>
      <c r="AEQ495" s="214"/>
      <c r="AER495" s="214">
        <f>VLOOKUP(AEO495,$A$563:$F$2330,6,FALSE)</f>
        <v>241</v>
      </c>
      <c r="AES495" s="213" t="s">
        <v>65</v>
      </c>
      <c r="AET495" s="10">
        <f>AER495*1.3</f>
        <v>313.3</v>
      </c>
      <c r="AEV495" s="290"/>
      <c r="AEW495" s="213" t="s">
        <v>77</v>
      </c>
      <c r="AEX495" s="306" t="s">
        <v>520</v>
      </c>
      <c r="AEZ495" s="214"/>
      <c r="AFA495" s="214">
        <f>VLOOKUP(AEX495,$A$563:$F$2330,6,FALSE)</f>
        <v>155</v>
      </c>
      <c r="AFB495" s="213" t="s">
        <v>65</v>
      </c>
      <c r="AFC495" s="10">
        <f>AFA495*1.3</f>
        <v>201.5</v>
      </c>
      <c r="AFD495" s="10"/>
      <c r="AFE495" s="290"/>
      <c r="AFF495" s="213" t="s">
        <v>77</v>
      </c>
      <c r="AFG495" s="306" t="s">
        <v>420</v>
      </c>
      <c r="AFI495" s="214"/>
      <c r="AFJ495" s="214">
        <f>VLOOKUP(AFG495,$A$563:$F$2330,6,FALSE)</f>
        <v>340</v>
      </c>
      <c r="AFK495" s="213" t="s">
        <v>65</v>
      </c>
      <c r="AFL495" s="10">
        <f>AFJ495*1.3</f>
        <v>442</v>
      </c>
      <c r="AFM495" s="10"/>
      <c r="AFN495" s="290"/>
      <c r="AFO495" s="213" t="s">
        <v>77</v>
      </c>
      <c r="AFP495" s="306" t="s">
        <v>555</v>
      </c>
      <c r="AFR495" s="214"/>
      <c r="AFS495" s="214">
        <f>VLOOKUP(AFP495,$A$563:$F$2330,6,FALSE)</f>
        <v>267</v>
      </c>
      <c r="AFT495" s="213" t="s">
        <v>65</v>
      </c>
      <c r="AFU495" s="10">
        <f>AFS495*1.3</f>
        <v>347.1</v>
      </c>
      <c r="AFV495" s="10"/>
      <c r="AFW495" s="290"/>
      <c r="AFX495" s="213" t="s">
        <v>77</v>
      </c>
      <c r="AFY495" s="309" t="s">
        <v>421</v>
      </c>
      <c r="AGA495" s="214"/>
      <c r="AGB495" s="214">
        <f>VLOOKUP(AFY495,$A$563:$F$2330,6,FALSE)</f>
        <v>123</v>
      </c>
      <c r="AGC495" s="213" t="s">
        <v>65</v>
      </c>
      <c r="AGD495" s="10">
        <f>AGB495*1.3</f>
        <v>159.9</v>
      </c>
      <c r="AGE495" s="10"/>
      <c r="AGF495" s="290"/>
      <c r="AGG495" s="213" t="s">
        <v>77</v>
      </c>
      <c r="AGH495" s="306" t="s">
        <v>451</v>
      </c>
      <c r="AGJ495" s="214"/>
      <c r="AGK495" s="214">
        <f>VLOOKUP(AGH495,$A$563:$F$2330,6,FALSE)</f>
        <v>161</v>
      </c>
      <c r="AGL495" s="213" t="s">
        <v>65</v>
      </c>
      <c r="AGM495" s="10">
        <f>AGK495*1.3</f>
        <v>209.3</v>
      </c>
      <c r="AGN495" s="10"/>
      <c r="AGO495" s="290"/>
      <c r="AGP495" s="213" t="s">
        <v>77</v>
      </c>
      <c r="AGQ495" s="306" t="s">
        <v>514</v>
      </c>
      <c r="AGS495" s="214"/>
      <c r="AGT495" s="214">
        <f>VLOOKUP(AGQ495,$A$563:$F$2330,6,FALSE)</f>
        <v>387</v>
      </c>
      <c r="AGU495" s="213" t="s">
        <v>65</v>
      </c>
      <c r="AGV495" s="10">
        <f>AGT495*1.3</f>
        <v>503.1</v>
      </c>
      <c r="AGW495" s="10"/>
      <c r="AGX495" s="290"/>
      <c r="AGY495" s="213" t="s">
        <v>77</v>
      </c>
      <c r="AGZ495" s="308" t="s">
        <v>617</v>
      </c>
      <c r="AHB495" s="214"/>
      <c r="AHC495" s="214">
        <f>VLOOKUP(AGZ495,$A$563:$F$2330,6,FALSE)</f>
        <v>121</v>
      </c>
      <c r="AHD495" s="213" t="s">
        <v>65</v>
      </c>
      <c r="AHE495" s="10">
        <f>AHC495*1.3</f>
        <v>157.30000000000001</v>
      </c>
      <c r="AHF495" s="10"/>
      <c r="AHG495" s="290"/>
      <c r="AHH495" s="213"/>
      <c r="AHI495" s="303"/>
      <c r="AHK495" s="214"/>
      <c r="AHL495" s="214"/>
      <c r="AHM495" s="213"/>
      <c r="AHN495" s="10"/>
      <c r="AHO495" s="10"/>
      <c r="AHQ495" s="213"/>
      <c r="AHR495" s="278"/>
      <c r="AHT495" s="214"/>
      <c r="AHU495" s="214"/>
      <c r="AHV495" s="213"/>
      <c r="AHW495" s="10"/>
      <c r="AHX495" s="10"/>
      <c r="AHZ495" s="213"/>
      <c r="AIA495" s="303"/>
      <c r="AIC495" s="214"/>
      <c r="AID495" s="214"/>
      <c r="AIE495" s="213"/>
      <c r="AIF495" s="10"/>
      <c r="AIG495" s="10"/>
      <c r="AII495" s="213"/>
      <c r="AIJ495" s="278"/>
      <c r="AIM495" s="214"/>
      <c r="AIN495" s="213"/>
      <c r="AIO495" s="10"/>
    </row>
    <row r="496" spans="1:926" s="14" customFormat="1" ht="15">
      <c r="A496" s="213" t="s">
        <v>78</v>
      </c>
      <c r="B496" s="293" t="s">
        <v>420</v>
      </c>
      <c r="D496" s="214"/>
      <c r="E496" s="214">
        <f>VLOOKUP(B496,$A$563:$F$2330,6,FALSE)</f>
        <v>340</v>
      </c>
      <c r="F496" s="213" t="s">
        <v>67</v>
      </c>
      <c r="G496" s="10">
        <f>E496*1.2</f>
        <v>408</v>
      </c>
      <c r="H496" s="10"/>
      <c r="I496" s="284"/>
      <c r="J496" s="213" t="s">
        <v>78</v>
      </c>
      <c r="K496" s="306" t="s">
        <v>645</v>
      </c>
      <c r="M496" s="214"/>
      <c r="N496" s="214">
        <f>VLOOKUP(K496,$A$563:$F$2330,6,FALSE)</f>
        <v>303</v>
      </c>
      <c r="O496" s="213" t="s">
        <v>67</v>
      </c>
      <c r="P496" s="10">
        <f>N496*1.2</f>
        <v>363.59999999999997</v>
      </c>
      <c r="Q496" s="10"/>
      <c r="R496" s="284"/>
      <c r="S496" s="213" t="s">
        <v>78</v>
      </c>
      <c r="T496" s="306" t="s">
        <v>465</v>
      </c>
      <c r="V496" s="214"/>
      <c r="W496" s="214">
        <f>VLOOKUP(T496,$A$563:$F$2330,6,FALSE)</f>
        <v>81</v>
      </c>
      <c r="X496" s="213" t="s">
        <v>67</v>
      </c>
      <c r="Y496" s="10">
        <f>W496*1.2</f>
        <v>97.2</v>
      </c>
      <c r="Z496" s="10"/>
      <c r="AA496" s="284"/>
      <c r="AB496" s="213" t="s">
        <v>78</v>
      </c>
      <c r="AC496" s="306" t="s">
        <v>1402</v>
      </c>
      <c r="AE496" s="214"/>
      <c r="AF496" s="214">
        <f>VLOOKUP(AC496,$A$563:$F$2330,6,FALSE)</f>
        <v>488</v>
      </c>
      <c r="AG496" s="213" t="s">
        <v>67</v>
      </c>
      <c r="AH496" s="10">
        <f>AF496*1.2</f>
        <v>585.6</v>
      </c>
      <c r="AI496" s="10"/>
      <c r="AJ496" s="284"/>
      <c r="AK496" s="213" t="s">
        <v>78</v>
      </c>
      <c r="AL496" s="293" t="s">
        <v>520</v>
      </c>
      <c r="AN496" s="214"/>
      <c r="AO496" s="214">
        <f>VLOOKUP(AL496,$A$563:$F$2330,6,FALSE)</f>
        <v>155</v>
      </c>
      <c r="AP496" s="213" t="s">
        <v>67</v>
      </c>
      <c r="AQ496" s="10">
        <f>AO496*1.2</f>
        <v>186</v>
      </c>
      <c r="AR496" s="10"/>
      <c r="AS496" s="284"/>
      <c r="AT496" s="213" t="s">
        <v>78</v>
      </c>
      <c r="AU496" s="306" t="s">
        <v>690</v>
      </c>
      <c r="AW496" s="214"/>
      <c r="AX496" s="214">
        <f>VLOOKUP(AU496,$A$563:$F$2330,6,FALSE)</f>
        <v>420</v>
      </c>
      <c r="AY496" s="213" t="s">
        <v>67</v>
      </c>
      <c r="AZ496" s="10">
        <f>AX496*1.2</f>
        <v>504</v>
      </c>
      <c r="BA496" s="10"/>
      <c r="BB496" s="284"/>
      <c r="BC496" s="213" t="s">
        <v>78</v>
      </c>
      <c r="BD496" s="306" t="s">
        <v>617</v>
      </c>
      <c r="BF496" s="214"/>
      <c r="BG496" s="214">
        <f>VLOOKUP(BD496,$A$563:$F$2330,6,FALSE)</f>
        <v>121</v>
      </c>
      <c r="BH496" s="213" t="s">
        <v>67</v>
      </c>
      <c r="BI496" s="10">
        <f>BG496*1.2</f>
        <v>145.19999999999999</v>
      </c>
      <c r="BJ496" s="10"/>
      <c r="BK496" s="284"/>
      <c r="BL496" s="213" t="s">
        <v>78</v>
      </c>
      <c r="BM496" s="306" t="s">
        <v>465</v>
      </c>
      <c r="BO496" s="214"/>
      <c r="BP496" s="214">
        <f>VLOOKUP(BM496,$A$563:$F$2330,6,FALSE)</f>
        <v>81</v>
      </c>
      <c r="BQ496" s="213" t="s">
        <v>67</v>
      </c>
      <c r="BR496" s="10">
        <f>BP496*1.2</f>
        <v>97.2</v>
      </c>
      <c r="BS496" s="10"/>
      <c r="BT496" s="284"/>
      <c r="BU496" s="213" t="s">
        <v>78</v>
      </c>
      <c r="BV496" s="306" t="s">
        <v>690</v>
      </c>
      <c r="BX496" s="214"/>
      <c r="BY496" s="214">
        <f>VLOOKUP(BV496,$A$563:$F$2330,6,FALSE)</f>
        <v>420</v>
      </c>
      <c r="BZ496" s="213" t="s">
        <v>67</v>
      </c>
      <c r="CA496" s="10">
        <f>BY496*1.2</f>
        <v>504</v>
      </c>
      <c r="CB496" s="10"/>
      <c r="CC496" s="284"/>
      <c r="CD496" s="213" t="s">
        <v>78</v>
      </c>
      <c r="CE496" s="306" t="s">
        <v>1402</v>
      </c>
      <c r="CG496" s="214"/>
      <c r="CH496" s="214">
        <f>VLOOKUP(CE496,$A$563:$F$2330,6,FALSE)</f>
        <v>488</v>
      </c>
      <c r="CI496" s="213" t="s">
        <v>67</v>
      </c>
      <c r="CJ496" s="10">
        <f>CH496*1.2</f>
        <v>585.6</v>
      </c>
      <c r="CK496" s="10"/>
      <c r="CL496" s="284"/>
      <c r="CM496" s="213" t="s">
        <v>78</v>
      </c>
      <c r="CN496" s="306" t="s">
        <v>514</v>
      </c>
      <c r="CP496" s="214"/>
      <c r="CQ496" s="214">
        <f>VLOOKUP(CN496,$A$563:$F$2330,6,FALSE)</f>
        <v>387</v>
      </c>
      <c r="CR496" s="213" t="s">
        <v>67</v>
      </c>
      <c r="CS496" s="10">
        <f>CQ496*1.2</f>
        <v>464.4</v>
      </c>
      <c r="CT496" s="10"/>
      <c r="CU496" s="284"/>
      <c r="CV496" s="213" t="s">
        <v>78</v>
      </c>
      <c r="CW496" s="306" t="s">
        <v>690</v>
      </c>
      <c r="CY496" s="214"/>
      <c r="CZ496" s="214">
        <f>VLOOKUP(CW496,$A$563:$F$2330,6,FALSE)</f>
        <v>420</v>
      </c>
      <c r="DA496" s="213" t="s">
        <v>67</v>
      </c>
      <c r="DB496" s="10">
        <f>CZ496*1.2</f>
        <v>504</v>
      </c>
      <c r="DC496" s="10"/>
      <c r="DD496" s="284"/>
      <c r="DE496" s="213" t="s">
        <v>78</v>
      </c>
      <c r="DF496" s="306" t="s">
        <v>465</v>
      </c>
      <c r="DH496" s="214"/>
      <c r="DI496" s="214">
        <f>VLOOKUP(DF496,$A$563:$F$2330,6,FALSE)</f>
        <v>81</v>
      </c>
      <c r="DJ496" s="213" t="s">
        <v>67</v>
      </c>
      <c r="DK496" s="10">
        <f>DI496*1.2</f>
        <v>97.2</v>
      </c>
      <c r="DL496" s="10"/>
      <c r="DM496" s="284"/>
      <c r="DN496" s="213" t="s">
        <v>78</v>
      </c>
      <c r="DO496" s="293" t="s">
        <v>465</v>
      </c>
      <c r="DQ496" s="214"/>
      <c r="DR496" s="214">
        <f>VLOOKUP(DO496,$A$563:$F$2330,6,FALSE)</f>
        <v>81</v>
      </c>
      <c r="DS496" s="213" t="s">
        <v>67</v>
      </c>
      <c r="DT496" s="10">
        <f>DR496*1.2</f>
        <v>97.2</v>
      </c>
      <c r="DU496" s="10"/>
      <c r="DV496" s="284"/>
      <c r="DW496" s="213" t="s">
        <v>78</v>
      </c>
      <c r="DX496" s="297" t="s">
        <v>186</v>
      </c>
      <c r="DZ496" s="214"/>
      <c r="EA496" s="214" t="e">
        <f>VLOOKUP(DX496,$A$563:$F$2330,6,FALSE)</f>
        <v>#N/A</v>
      </c>
      <c r="EB496" s="213" t="s">
        <v>67</v>
      </c>
      <c r="EC496" s="10" t="e">
        <f>EA496*1.2</f>
        <v>#N/A</v>
      </c>
      <c r="ED496" s="10"/>
      <c r="EE496" s="284"/>
      <c r="EF496" s="213" t="s">
        <v>78</v>
      </c>
      <c r="EG496" s="306" t="s">
        <v>690</v>
      </c>
      <c r="EI496" s="214"/>
      <c r="EJ496" s="214">
        <f>VLOOKUP(EG496,$A$563:$F$2330,6,FALSE)</f>
        <v>420</v>
      </c>
      <c r="EK496" s="213" t="s">
        <v>67</v>
      </c>
      <c r="EL496" s="10">
        <f>EJ496*1.2</f>
        <v>504</v>
      </c>
      <c r="EM496" s="10"/>
      <c r="EN496" s="284"/>
      <c r="EO496" s="213" t="s">
        <v>78</v>
      </c>
      <c r="EP496" s="306" t="s">
        <v>465</v>
      </c>
      <c r="ER496" s="214"/>
      <c r="ES496" s="214">
        <f>VLOOKUP(EP496,$A$563:$F$2330,6,FALSE)</f>
        <v>81</v>
      </c>
      <c r="ET496" s="213" t="s">
        <v>67</v>
      </c>
      <c r="EU496" s="10">
        <f>ES496*1.2</f>
        <v>97.2</v>
      </c>
      <c r="EV496" s="10"/>
      <c r="EW496" s="284"/>
      <c r="EX496" s="213" t="s">
        <v>78</v>
      </c>
      <c r="EY496" s="297" t="s">
        <v>186</v>
      </c>
      <c r="FA496" s="214"/>
      <c r="FB496" s="214" t="e">
        <f>VLOOKUP(EY496,$A$563:$F$2330,6,FALSE)</f>
        <v>#N/A</v>
      </c>
      <c r="FC496" s="213" t="s">
        <v>67</v>
      </c>
      <c r="FD496" s="10" t="e">
        <f>FB496*1.2</f>
        <v>#N/A</v>
      </c>
      <c r="FE496" s="10"/>
      <c r="FF496" s="284"/>
      <c r="FG496" s="213" t="s">
        <v>78</v>
      </c>
      <c r="FH496" s="306" t="s">
        <v>544</v>
      </c>
      <c r="FJ496" s="214"/>
      <c r="FK496" s="214">
        <f>VLOOKUP(FH496,$A$563:$F$2330,6,FALSE)</f>
        <v>299</v>
      </c>
      <c r="FL496" s="213" t="s">
        <v>67</v>
      </c>
      <c r="FM496" s="10">
        <f>FK496*1.2</f>
        <v>358.8</v>
      </c>
      <c r="FN496" s="10"/>
      <c r="FO496" s="284"/>
      <c r="FP496" s="213" t="s">
        <v>78</v>
      </c>
      <c r="FQ496" s="293" t="s">
        <v>431</v>
      </c>
      <c r="FS496" s="214"/>
      <c r="FT496" s="214">
        <f>VLOOKUP(FQ496,$A$563:$F$2330,6,FALSE)</f>
        <v>463</v>
      </c>
      <c r="FU496" s="213" t="s">
        <v>67</v>
      </c>
      <c r="FV496" s="10">
        <f>FT496*1.2</f>
        <v>555.6</v>
      </c>
      <c r="FW496" s="10"/>
      <c r="FX496" s="284"/>
      <c r="FY496" s="213" t="s">
        <v>78</v>
      </c>
      <c r="FZ496" s="293" t="s">
        <v>485</v>
      </c>
      <c r="GB496" s="214"/>
      <c r="GC496" s="214">
        <f>VLOOKUP(FZ496,$A$563:$F$2330,6,FALSE)</f>
        <v>465</v>
      </c>
      <c r="GD496" s="213" t="s">
        <v>67</v>
      </c>
      <c r="GE496" s="10">
        <f>GC496*1.2</f>
        <v>558</v>
      </c>
      <c r="GF496" s="10"/>
      <c r="GG496" s="284"/>
      <c r="GH496" s="213" t="s">
        <v>78</v>
      </c>
      <c r="GI496" s="306" t="s">
        <v>690</v>
      </c>
      <c r="GK496" s="214"/>
      <c r="GL496" s="214">
        <f>VLOOKUP(GI496,$A$563:$F$2330,6,FALSE)</f>
        <v>420</v>
      </c>
      <c r="GM496" s="213" t="s">
        <v>67</v>
      </c>
      <c r="GN496" s="10">
        <f>GL496*1.2</f>
        <v>504</v>
      </c>
      <c r="GO496" s="10"/>
      <c r="GP496" s="284"/>
      <c r="GQ496" s="213" t="s">
        <v>78</v>
      </c>
      <c r="GR496" s="306" t="s">
        <v>486</v>
      </c>
      <c r="GT496" s="214"/>
      <c r="GU496" s="214">
        <f>VLOOKUP(GR496,$A$563:$F$2330,6,FALSE)</f>
        <v>241</v>
      </c>
      <c r="GV496" s="213" t="s">
        <v>67</v>
      </c>
      <c r="GW496" s="10">
        <f>GU496*1.2</f>
        <v>289.2</v>
      </c>
      <c r="GX496" s="10"/>
      <c r="GY496" s="284"/>
      <c r="GZ496" s="213" t="s">
        <v>78</v>
      </c>
      <c r="HA496" s="293" t="s">
        <v>451</v>
      </c>
      <c r="HC496" s="214"/>
      <c r="HD496" s="214">
        <f>VLOOKUP(HA496,$A$563:$F$2330,6,FALSE)</f>
        <v>161</v>
      </c>
      <c r="HE496" s="213" t="s">
        <v>67</v>
      </c>
      <c r="HF496" s="10">
        <f>HD496*1.2</f>
        <v>193.2</v>
      </c>
      <c r="HG496" s="10"/>
      <c r="HH496" s="284"/>
      <c r="HI496" s="213" t="s">
        <v>78</v>
      </c>
      <c r="HJ496" s="306" t="s">
        <v>472</v>
      </c>
      <c r="HL496" s="214"/>
      <c r="HM496" s="214">
        <f>VLOOKUP(HJ496,$A$563:$F$2330,6,FALSE)</f>
        <v>160</v>
      </c>
      <c r="HN496" s="213" t="s">
        <v>67</v>
      </c>
      <c r="HO496" s="10">
        <f>HM496*1.2</f>
        <v>192</v>
      </c>
      <c r="HP496" s="10"/>
      <c r="HQ496" s="284"/>
      <c r="HR496" s="213" t="s">
        <v>78</v>
      </c>
      <c r="HS496" s="293" t="s">
        <v>544</v>
      </c>
      <c r="HU496" s="214"/>
      <c r="HV496" s="214">
        <f>VLOOKUP(HS496,$A$563:$F$2330,6,FALSE)</f>
        <v>299</v>
      </c>
      <c r="HW496" s="213" t="s">
        <v>67</v>
      </c>
      <c r="HX496" s="10">
        <f>HV496*1.2</f>
        <v>358.8</v>
      </c>
      <c r="HY496" s="10"/>
      <c r="HZ496" s="284"/>
      <c r="IA496" s="213" t="s">
        <v>78</v>
      </c>
      <c r="IB496" s="306" t="s">
        <v>465</v>
      </c>
      <c r="ID496" s="214"/>
      <c r="IE496" s="214">
        <f>VLOOKUP(IB496,$A$563:$F$2330,6,FALSE)</f>
        <v>81</v>
      </c>
      <c r="IF496" s="213" t="s">
        <v>67</v>
      </c>
      <c r="IG496" s="10">
        <f>IE496*1.2</f>
        <v>97.2</v>
      </c>
      <c r="IH496" s="10"/>
      <c r="II496" s="284"/>
      <c r="IJ496" s="213" t="s">
        <v>78</v>
      </c>
      <c r="IK496" s="306" t="s">
        <v>420</v>
      </c>
      <c r="IM496" s="214"/>
      <c r="IN496" s="214">
        <f>VLOOKUP(IK496,$A$563:$F$2330,6,FALSE)</f>
        <v>340</v>
      </c>
      <c r="IO496" s="213" t="s">
        <v>67</v>
      </c>
      <c r="IP496" s="10">
        <f>IN496*1.2</f>
        <v>408</v>
      </c>
      <c r="IQ496" s="10"/>
      <c r="IR496" s="284"/>
      <c r="IS496" s="213" t="s">
        <v>78</v>
      </c>
      <c r="IT496" s="306" t="s">
        <v>617</v>
      </c>
      <c r="IV496" s="214"/>
      <c r="IW496" s="214">
        <f>VLOOKUP(IT496,$A$563:$F$2330,6,FALSE)</f>
        <v>121</v>
      </c>
      <c r="IX496" s="213" t="s">
        <v>67</v>
      </c>
      <c r="IY496" s="10">
        <f>IW496*1.2</f>
        <v>145.19999999999999</v>
      </c>
      <c r="IZ496" s="10"/>
      <c r="JA496" s="284"/>
      <c r="JB496" s="213" t="s">
        <v>78</v>
      </c>
      <c r="JC496" s="306" t="s">
        <v>420</v>
      </c>
      <c r="JE496" s="214"/>
      <c r="JF496" s="214">
        <f>VLOOKUP(JC496,$A$563:$F$2330,6,FALSE)</f>
        <v>340</v>
      </c>
      <c r="JG496" s="213" t="s">
        <v>67</v>
      </c>
      <c r="JH496" s="10">
        <f>JF496*1.2</f>
        <v>408</v>
      </c>
      <c r="JI496" s="10"/>
      <c r="JJ496" s="284"/>
      <c r="JK496" s="213" t="s">
        <v>78</v>
      </c>
      <c r="JL496" s="306" t="s">
        <v>520</v>
      </c>
      <c r="JN496" s="214"/>
      <c r="JO496" s="214">
        <f>VLOOKUP(JL496,$A$563:$F$2330,6,FALSE)</f>
        <v>155</v>
      </c>
      <c r="JP496" s="213" t="s">
        <v>67</v>
      </c>
      <c r="JQ496" s="10">
        <f>JO496*1.2</f>
        <v>186</v>
      </c>
      <c r="JR496" s="10"/>
      <c r="JS496" s="284"/>
      <c r="JT496" s="213" t="s">
        <v>78</v>
      </c>
      <c r="JU496" s="306" t="s">
        <v>520</v>
      </c>
      <c r="JW496" s="214"/>
      <c r="JX496" s="214">
        <f>VLOOKUP(JU496,$A$563:$F$2330,6,FALSE)</f>
        <v>155</v>
      </c>
      <c r="JY496" s="213" t="s">
        <v>67</v>
      </c>
      <c r="JZ496" s="10">
        <f>JX496*1.2</f>
        <v>186</v>
      </c>
      <c r="KA496" s="10"/>
      <c r="KB496" s="284"/>
      <c r="KC496" s="213" t="s">
        <v>78</v>
      </c>
      <c r="KD496" s="306" t="s">
        <v>421</v>
      </c>
      <c r="KF496" s="214"/>
      <c r="KG496" s="214">
        <f>VLOOKUP(KD496,$A$563:$F$2330,6,FALSE)</f>
        <v>123</v>
      </c>
      <c r="KH496" s="213" t="s">
        <v>67</v>
      </c>
      <c r="KI496" s="10">
        <f>KG496*1.2</f>
        <v>147.6</v>
      </c>
      <c r="KJ496" s="10"/>
      <c r="KK496" s="284"/>
      <c r="KL496" s="213" t="s">
        <v>78</v>
      </c>
      <c r="KM496" s="306" t="s">
        <v>421</v>
      </c>
      <c r="KO496" s="214"/>
      <c r="KP496" s="214">
        <f>VLOOKUP(KM496,$A$563:$F$2330,6,FALSE)</f>
        <v>123</v>
      </c>
      <c r="KQ496" s="213" t="s">
        <v>67</v>
      </c>
      <c r="KR496" s="10">
        <f>KP496*1.2</f>
        <v>147.6</v>
      </c>
      <c r="KS496" s="10"/>
      <c r="KT496" s="284"/>
      <c r="KU496" s="213" t="s">
        <v>78</v>
      </c>
      <c r="KV496" s="306" t="s">
        <v>520</v>
      </c>
      <c r="KX496" s="214"/>
      <c r="KY496" s="214">
        <f>VLOOKUP(KV496,$A$563:$F$2330,6,FALSE)</f>
        <v>155</v>
      </c>
      <c r="KZ496" s="213" t="s">
        <v>67</v>
      </c>
      <c r="LA496" s="10">
        <f>KY496*1.2</f>
        <v>186</v>
      </c>
      <c r="LB496" s="10"/>
      <c r="LC496" s="284"/>
      <c r="LD496" s="213" t="s">
        <v>78</v>
      </c>
      <c r="LE496" s="306" t="s">
        <v>431</v>
      </c>
      <c r="LG496" s="214"/>
      <c r="LH496" s="214">
        <f>VLOOKUP(LE496,$A$563:$F$2330,6,FALSE)</f>
        <v>463</v>
      </c>
      <c r="LI496" s="213" t="s">
        <v>67</v>
      </c>
      <c r="LJ496" s="10">
        <f>LH496*1.2</f>
        <v>555.6</v>
      </c>
      <c r="LK496" s="10"/>
      <c r="LL496" s="284"/>
      <c r="LM496" s="213" t="s">
        <v>78</v>
      </c>
      <c r="LN496" s="306" t="s">
        <v>557</v>
      </c>
      <c r="LP496" s="214"/>
      <c r="LQ496" s="214">
        <f>VLOOKUP(LN496,$A$563:$F$2330,6,FALSE)</f>
        <v>191</v>
      </c>
      <c r="LR496" s="213" t="s">
        <v>67</v>
      </c>
      <c r="LS496" s="10">
        <f>LQ496*1.2</f>
        <v>229.2</v>
      </c>
      <c r="LT496" s="10"/>
      <c r="LU496" s="284"/>
      <c r="LV496" s="213" t="s">
        <v>78</v>
      </c>
      <c r="LW496" s="306" t="s">
        <v>690</v>
      </c>
      <c r="LY496" s="214"/>
      <c r="LZ496" s="214">
        <f>VLOOKUP(LW496,$A$563:$F$2330,6,FALSE)</f>
        <v>420</v>
      </c>
      <c r="MA496" s="213" t="s">
        <v>67</v>
      </c>
      <c r="MB496" s="10">
        <f>LZ496*1.2</f>
        <v>504</v>
      </c>
      <c r="MC496" s="10"/>
      <c r="MD496" s="284"/>
      <c r="ME496" s="213" t="s">
        <v>78</v>
      </c>
      <c r="MF496" s="308" t="s">
        <v>1402</v>
      </c>
      <c r="MH496" s="214"/>
      <c r="MI496" s="214">
        <f>VLOOKUP(MF496,$A$563:$F$2330,6,FALSE)</f>
        <v>488</v>
      </c>
      <c r="MJ496" s="213" t="s">
        <v>67</v>
      </c>
      <c r="MK496" s="10">
        <f>MI496*1.2</f>
        <v>585.6</v>
      </c>
      <c r="ML496" s="10"/>
      <c r="MM496" s="284"/>
      <c r="MN496" s="213" t="s">
        <v>78</v>
      </c>
      <c r="MO496" s="306" t="s">
        <v>465</v>
      </c>
      <c r="MQ496" s="214"/>
      <c r="MR496" s="214">
        <f>VLOOKUP(MO496,$A$563:$F$2330,6,FALSE)</f>
        <v>81</v>
      </c>
      <c r="MS496" s="213" t="s">
        <v>67</v>
      </c>
      <c r="MT496" s="10">
        <f>MR496*1.2</f>
        <v>97.2</v>
      </c>
      <c r="MU496" s="10"/>
      <c r="MV496" s="284"/>
      <c r="MW496" s="213" t="s">
        <v>78</v>
      </c>
      <c r="MX496" s="306" t="s">
        <v>555</v>
      </c>
      <c r="MZ496" s="214"/>
      <c r="NA496" s="214">
        <f>VLOOKUP(MX496,$A$563:$F$2330,6,FALSE)</f>
        <v>267</v>
      </c>
      <c r="NB496" s="213" t="s">
        <v>67</v>
      </c>
      <c r="NC496" s="10">
        <f>NA496*1.2</f>
        <v>320.39999999999998</v>
      </c>
      <c r="ND496" s="10"/>
      <c r="NE496" s="284"/>
      <c r="NF496" s="213" t="s">
        <v>78</v>
      </c>
      <c r="NG496" s="306" t="s">
        <v>1402</v>
      </c>
      <c r="NI496" s="214"/>
      <c r="NJ496" s="214">
        <f>VLOOKUP(NG496,$A$563:$F$2330,6,FALSE)</f>
        <v>488</v>
      </c>
      <c r="NK496" s="213" t="s">
        <v>67</v>
      </c>
      <c r="NL496" s="10">
        <f>NJ496*1.2</f>
        <v>585.6</v>
      </c>
      <c r="NM496" s="10"/>
      <c r="NN496" s="284"/>
      <c r="NO496" s="213" t="s">
        <v>78</v>
      </c>
      <c r="NP496" s="306" t="s">
        <v>472</v>
      </c>
      <c r="NR496" s="214"/>
      <c r="NS496" s="214">
        <f>VLOOKUP(NP496,$A$563:$F$2330,6,FALSE)</f>
        <v>160</v>
      </c>
      <c r="NT496" s="213" t="s">
        <v>67</v>
      </c>
      <c r="NU496" s="10">
        <f>NS496*1.2</f>
        <v>192</v>
      </c>
      <c r="NV496" s="10"/>
      <c r="NW496" s="284"/>
      <c r="NX496" s="213" t="s">
        <v>78</v>
      </c>
      <c r="NY496" s="293" t="s">
        <v>472</v>
      </c>
      <c r="OB496" s="214">
        <f>VLOOKUP(NY496,$A$563:$F$2330,6,FALSE)</f>
        <v>160</v>
      </c>
      <c r="OC496" s="213" t="s">
        <v>67</v>
      </c>
      <c r="OD496" s="10">
        <f>OB496*1.2</f>
        <v>192</v>
      </c>
      <c r="OE496" s="10"/>
      <c r="OF496" s="284"/>
      <c r="OG496" s="213" t="s">
        <v>78</v>
      </c>
      <c r="OH496" s="306" t="s">
        <v>544</v>
      </c>
      <c r="OJ496" s="214"/>
      <c r="OK496" s="214">
        <f>VLOOKUP(OH496,$A$563:$F$2330,6,FALSE)</f>
        <v>299</v>
      </c>
      <c r="OL496" s="213" t="s">
        <v>67</v>
      </c>
      <c r="OM496" s="10">
        <f>OK496*1.2</f>
        <v>358.8</v>
      </c>
      <c r="ON496" s="10"/>
      <c r="OO496" s="284"/>
      <c r="OP496" s="213" t="s">
        <v>78</v>
      </c>
      <c r="OQ496" s="293" t="s">
        <v>1402</v>
      </c>
      <c r="OS496" s="214"/>
      <c r="OT496" s="214">
        <f>VLOOKUP(OQ496,$A$563:$F$2330,6,FALSE)</f>
        <v>488</v>
      </c>
      <c r="OU496" s="213" t="s">
        <v>67</v>
      </c>
      <c r="OV496" s="10">
        <f>OT496*1.2</f>
        <v>585.6</v>
      </c>
      <c r="OW496" s="10"/>
      <c r="OX496" s="284"/>
      <c r="OY496" s="213" t="s">
        <v>78</v>
      </c>
      <c r="OZ496" s="306" t="s">
        <v>645</v>
      </c>
      <c r="PB496" s="214"/>
      <c r="PC496" s="214">
        <f>VLOOKUP(OZ496,$A$563:$F$2330,6,FALSE)</f>
        <v>303</v>
      </c>
      <c r="PD496" s="213" t="s">
        <v>67</v>
      </c>
      <c r="PE496" s="10">
        <f>PC496*1.2</f>
        <v>363.59999999999997</v>
      </c>
      <c r="PF496" s="10"/>
      <c r="PG496" s="284"/>
      <c r="PH496" s="213" t="s">
        <v>78</v>
      </c>
      <c r="PI496" s="306" t="s">
        <v>465</v>
      </c>
      <c r="PK496" s="214"/>
      <c r="PL496" s="214">
        <f>VLOOKUP(PI496,$A$563:$F$2330,6,FALSE)</f>
        <v>81</v>
      </c>
      <c r="PM496" s="213" t="s">
        <v>67</v>
      </c>
      <c r="PN496" s="10">
        <f>PL496*1.2</f>
        <v>97.2</v>
      </c>
      <c r="PO496" s="10"/>
      <c r="PP496" s="284"/>
      <c r="PQ496" s="213" t="s">
        <v>78</v>
      </c>
      <c r="PR496" s="293" t="s">
        <v>690</v>
      </c>
      <c r="PT496" s="214"/>
      <c r="PU496" s="214">
        <f>VLOOKUP(PR496,$A$563:$F$2330,6,FALSE)</f>
        <v>420</v>
      </c>
      <c r="PV496" s="213" t="s">
        <v>67</v>
      </c>
      <c r="PW496" s="10">
        <f>PU496*1.2</f>
        <v>504</v>
      </c>
      <c r="PX496" s="10"/>
      <c r="PY496" s="284"/>
      <c r="PZ496" s="213" t="s">
        <v>78</v>
      </c>
      <c r="QA496" s="306" t="s">
        <v>1402</v>
      </c>
      <c r="QC496" s="214"/>
      <c r="QD496" s="214">
        <f>VLOOKUP(QA496,$A$563:$F$2330,6,FALSE)</f>
        <v>488</v>
      </c>
      <c r="QE496" s="213" t="s">
        <v>67</v>
      </c>
      <c r="QF496" s="10">
        <f>QD496*1.2</f>
        <v>585.6</v>
      </c>
      <c r="QG496" s="10"/>
      <c r="QH496" s="284"/>
      <c r="QI496" s="213" t="s">
        <v>78</v>
      </c>
      <c r="QJ496" s="293" t="s">
        <v>485</v>
      </c>
      <c r="QL496" s="214"/>
      <c r="QM496" s="214">
        <f>VLOOKUP(QJ496,$A$563:$F$2330,6,FALSE)</f>
        <v>465</v>
      </c>
      <c r="QN496" s="213" t="s">
        <v>67</v>
      </c>
      <c r="QO496" s="10">
        <f>QM496*1.2</f>
        <v>558</v>
      </c>
      <c r="QP496" s="10"/>
      <c r="QQ496" s="284"/>
      <c r="QR496" s="213" t="s">
        <v>78</v>
      </c>
      <c r="QS496" s="306" t="s">
        <v>499</v>
      </c>
      <c r="QU496" s="214"/>
      <c r="QV496" s="214">
        <f>VLOOKUP(QS496,$A$563:$F$2330,6,FALSE)</f>
        <v>177</v>
      </c>
      <c r="QW496" s="213" t="s">
        <v>67</v>
      </c>
      <c r="QX496" s="10">
        <f>QV496*1.2</f>
        <v>212.4</v>
      </c>
      <c r="QY496" s="10"/>
      <c r="QZ496" s="284"/>
      <c r="RA496" s="213" t="s">
        <v>78</v>
      </c>
      <c r="RB496" s="293" t="s">
        <v>421</v>
      </c>
      <c r="RD496" s="214"/>
      <c r="RE496" s="214">
        <f>VLOOKUP(RB496,$A$563:$F$2330,6,FALSE)</f>
        <v>123</v>
      </c>
      <c r="RF496" s="213" t="s">
        <v>67</v>
      </c>
      <c r="RG496" s="10">
        <f>RE496*1.2</f>
        <v>147.6</v>
      </c>
      <c r="RH496" s="10"/>
      <c r="RI496" s="284"/>
      <c r="RJ496" s="213" t="s">
        <v>78</v>
      </c>
      <c r="RK496" s="297" t="s">
        <v>186</v>
      </c>
      <c r="RN496" s="214" t="e">
        <f>VLOOKUP(RK496,$A$563:$F$2330,6,FALSE)</f>
        <v>#N/A</v>
      </c>
      <c r="RO496" s="213" t="s">
        <v>67</v>
      </c>
      <c r="RP496" s="10" t="e">
        <f>RN496*1.2</f>
        <v>#N/A</v>
      </c>
      <c r="RQ496" s="10"/>
      <c r="RR496" s="284"/>
      <c r="RS496" s="213" t="s">
        <v>78</v>
      </c>
      <c r="RT496" s="306" t="s">
        <v>486</v>
      </c>
      <c r="RV496" s="214"/>
      <c r="RW496" s="214">
        <f>VLOOKUP(RT496,$A$563:$F$2330,6,FALSE)</f>
        <v>241</v>
      </c>
      <c r="RX496" s="213" t="s">
        <v>67</v>
      </c>
      <c r="RY496" s="10">
        <f>RW496*1.2</f>
        <v>289.2</v>
      </c>
      <c r="RZ496" s="10"/>
      <c r="SA496" s="290"/>
      <c r="SB496" s="213" t="s">
        <v>78</v>
      </c>
      <c r="SC496" s="306" t="s">
        <v>431</v>
      </c>
      <c r="SE496" s="214"/>
      <c r="SF496" s="214">
        <f>VLOOKUP(SC496,$A$563:$F$2330,6,FALSE)</f>
        <v>463</v>
      </c>
      <c r="SG496" s="213" t="s">
        <v>67</v>
      </c>
      <c r="SH496" s="10">
        <f>SF496*1.2</f>
        <v>555.6</v>
      </c>
      <c r="SI496" s="10"/>
      <c r="SJ496" s="290"/>
      <c r="SK496" s="213" t="s">
        <v>78</v>
      </c>
      <c r="SL496" s="306" t="s">
        <v>420</v>
      </c>
      <c r="SN496" s="214"/>
      <c r="SO496" s="214">
        <f>VLOOKUP(SL496,$A$563:$F$2330,6,FALSE)</f>
        <v>340</v>
      </c>
      <c r="SP496" s="213" t="s">
        <v>67</v>
      </c>
      <c r="SQ496" s="10">
        <f>SO496*1.2</f>
        <v>408</v>
      </c>
      <c r="SR496" s="10"/>
      <c r="SS496" s="290"/>
      <c r="ST496" s="213" t="s">
        <v>78</v>
      </c>
      <c r="SU496" s="306" t="s">
        <v>465</v>
      </c>
      <c r="SW496" s="214"/>
      <c r="SX496" s="214">
        <f>VLOOKUP(SU496,$A$563:$F$2330,6,FALSE)</f>
        <v>81</v>
      </c>
      <c r="SY496" s="213" t="s">
        <v>67</v>
      </c>
      <c r="SZ496" s="10">
        <f>SX496*1.2</f>
        <v>97.2</v>
      </c>
      <c r="TA496" s="10"/>
      <c r="TB496" s="290"/>
      <c r="TC496" s="213" t="s">
        <v>78</v>
      </c>
      <c r="TD496" s="306" t="s">
        <v>1402</v>
      </c>
      <c r="TF496" s="214"/>
      <c r="TG496" s="214">
        <f>VLOOKUP(TD496,$A$563:$F$2330,6,FALSE)</f>
        <v>488</v>
      </c>
      <c r="TH496" s="213" t="s">
        <v>67</v>
      </c>
      <c r="TI496" s="10">
        <f>TG496*1.2</f>
        <v>585.6</v>
      </c>
      <c r="TK496" s="290"/>
      <c r="TL496" s="213" t="s">
        <v>78</v>
      </c>
      <c r="TM496" s="306" t="s">
        <v>555</v>
      </c>
      <c r="TO496" s="214"/>
      <c r="TP496" s="214">
        <f>VLOOKUP(TM496,$A$563:$F$2330,6,FALSE)</f>
        <v>267</v>
      </c>
      <c r="TQ496" s="213" t="s">
        <v>67</v>
      </c>
      <c r="TR496" s="10">
        <f>TP496*1.2</f>
        <v>320.39999999999998</v>
      </c>
      <c r="TS496" s="10"/>
      <c r="TT496" s="290"/>
      <c r="TU496" s="213" t="s">
        <v>78</v>
      </c>
      <c r="TV496" s="297" t="s">
        <v>186</v>
      </c>
      <c r="TX496" s="214"/>
      <c r="TY496" s="214" t="e">
        <f>VLOOKUP(TV496,$A$563:$F$2330,6,FALSE)</f>
        <v>#N/A</v>
      </c>
      <c r="TZ496" s="213" t="s">
        <v>67</v>
      </c>
      <c r="UA496" s="10" t="e">
        <f>TY496*1.2</f>
        <v>#N/A</v>
      </c>
      <c r="UB496" s="10"/>
      <c r="UC496" s="290"/>
      <c r="UD496" s="213" t="s">
        <v>78</v>
      </c>
      <c r="UE496" s="306" t="s">
        <v>472</v>
      </c>
      <c r="UG496" s="214"/>
      <c r="UH496" s="214">
        <f>VLOOKUP(UE496,$A$563:$F$2330,6,FALSE)</f>
        <v>160</v>
      </c>
      <c r="UI496" s="213" t="s">
        <v>67</v>
      </c>
      <c r="UJ496" s="10">
        <f>UH496*1.2</f>
        <v>192</v>
      </c>
      <c r="UK496" s="10"/>
      <c r="UL496" s="290"/>
      <c r="UM496" s="213" t="s">
        <v>78</v>
      </c>
      <c r="UN496" s="297" t="s">
        <v>186</v>
      </c>
      <c r="UP496" s="214"/>
      <c r="UQ496" s="214" t="e">
        <f>VLOOKUP(UN496,$A$563:$F$2330,6,FALSE)</f>
        <v>#N/A</v>
      </c>
      <c r="UR496" s="213" t="s">
        <v>67</v>
      </c>
      <c r="US496" s="10" t="e">
        <f>UQ496*1.2</f>
        <v>#N/A</v>
      </c>
      <c r="UT496" s="10"/>
      <c r="UU496" s="290"/>
      <c r="UV496" s="213" t="s">
        <v>78</v>
      </c>
      <c r="UW496" s="306" t="s">
        <v>465</v>
      </c>
      <c r="UY496" s="214"/>
      <c r="UZ496" s="214">
        <f>VLOOKUP(UW496,$A$563:$F$2330,6,FALSE)</f>
        <v>81</v>
      </c>
      <c r="VA496" s="213" t="s">
        <v>67</v>
      </c>
      <c r="VB496" s="10">
        <f>UZ496*1.2</f>
        <v>97.2</v>
      </c>
      <c r="VC496" s="10"/>
      <c r="VD496" s="290"/>
      <c r="VE496" s="213" t="s">
        <v>78</v>
      </c>
      <c r="VF496" s="297" t="s">
        <v>186</v>
      </c>
      <c r="VH496" s="214"/>
      <c r="VI496" s="214" t="e">
        <f>VLOOKUP(VF496,$A$563:$F$2330,6,FALSE)</f>
        <v>#N/A</v>
      </c>
      <c r="VJ496" s="213" t="s">
        <v>67</v>
      </c>
      <c r="VK496" s="10" t="e">
        <f>VI496*1.2</f>
        <v>#N/A</v>
      </c>
      <c r="VL496" s="10"/>
      <c r="VM496" s="290"/>
      <c r="VN496" s="213" t="s">
        <v>78</v>
      </c>
      <c r="VO496" s="306" t="s">
        <v>465</v>
      </c>
      <c r="VQ496" s="214"/>
      <c r="VR496" s="214">
        <f>VLOOKUP(VO496,$A$563:$F$2330,6,FALSE)</f>
        <v>81</v>
      </c>
      <c r="VS496" s="213" t="s">
        <v>67</v>
      </c>
      <c r="VT496" s="10">
        <f>VR496*1.2</f>
        <v>97.2</v>
      </c>
      <c r="VU496" s="10"/>
      <c r="VV496" s="290"/>
      <c r="VW496" s="213" t="s">
        <v>78</v>
      </c>
      <c r="VX496" s="297" t="s">
        <v>186</v>
      </c>
      <c r="WA496" s="214" t="e">
        <f>VLOOKUP(VX496,$A$563:$F$2330,6,FALSE)</f>
        <v>#N/A</v>
      </c>
      <c r="WB496" s="213" t="s">
        <v>67</v>
      </c>
      <c r="WC496" s="10" t="e">
        <f>WA496*1.2</f>
        <v>#N/A</v>
      </c>
      <c r="WE496" s="290"/>
      <c r="WF496" s="213" t="s">
        <v>78</v>
      </c>
      <c r="WG496" s="306" t="s">
        <v>421</v>
      </c>
      <c r="WI496" s="214"/>
      <c r="WJ496" s="214">
        <f>VLOOKUP(WG496,$A$563:$F$2330,6,FALSE)</f>
        <v>123</v>
      </c>
      <c r="WK496" s="213" t="s">
        <v>67</v>
      </c>
      <c r="WL496" s="10">
        <f>WJ496*1.2</f>
        <v>147.6</v>
      </c>
      <c r="WN496" s="290"/>
      <c r="WO496" s="213" t="s">
        <v>78</v>
      </c>
      <c r="WP496" s="306" t="s">
        <v>421</v>
      </c>
      <c r="WQ496" s="214"/>
      <c r="WR496" s="214"/>
      <c r="WS496" s="214">
        <f>VLOOKUP(WP496,$A$563:$F$2330,6,FALSE)</f>
        <v>123</v>
      </c>
      <c r="WT496" s="213" t="s">
        <v>67</v>
      </c>
      <c r="WU496" s="10">
        <f>WS496*1.2</f>
        <v>147.6</v>
      </c>
      <c r="WV496" s="10"/>
      <c r="WW496" s="290"/>
      <c r="WX496" s="213" t="s">
        <v>78</v>
      </c>
      <c r="WY496" s="306" t="s">
        <v>420</v>
      </c>
      <c r="XA496" s="214"/>
      <c r="XB496" s="214">
        <f>VLOOKUP(WY496,$A$563:$F$2330,6,FALSE)</f>
        <v>340</v>
      </c>
      <c r="XC496" s="213" t="s">
        <v>67</v>
      </c>
      <c r="XD496" s="10">
        <f>XB496*1.2</f>
        <v>408</v>
      </c>
      <c r="XF496" s="290"/>
      <c r="XG496" s="213" t="s">
        <v>78</v>
      </c>
      <c r="XH496" s="297" t="s">
        <v>186</v>
      </c>
      <c r="XK496" s="214" t="e">
        <f>VLOOKUP(XH496,$A$563:$F$2330,6,FALSE)</f>
        <v>#N/A</v>
      </c>
      <c r="XL496" s="213" t="s">
        <v>67</v>
      </c>
      <c r="XM496" s="10" t="e">
        <f>XK496*1.2</f>
        <v>#N/A</v>
      </c>
      <c r="XO496" s="290"/>
      <c r="XP496" s="213" t="s">
        <v>78</v>
      </c>
      <c r="XQ496" s="306" t="s">
        <v>690</v>
      </c>
      <c r="XS496" s="214"/>
      <c r="XT496" s="214">
        <f>VLOOKUP(XQ496,$A$563:$F$2330,6,FALSE)</f>
        <v>420</v>
      </c>
      <c r="XU496" s="213" t="s">
        <v>67</v>
      </c>
      <c r="XV496" s="10">
        <f>XT496*1.2</f>
        <v>504</v>
      </c>
      <c r="XW496" s="10"/>
      <c r="XX496" s="290"/>
      <c r="XY496" s="213" t="s">
        <v>78</v>
      </c>
      <c r="XZ496" s="306" t="s">
        <v>465</v>
      </c>
      <c r="YB496" s="214"/>
      <c r="YC496" s="214">
        <f>VLOOKUP(XZ496,$A$563:$F$2330,6,FALSE)</f>
        <v>81</v>
      </c>
      <c r="YD496" s="213" t="s">
        <v>67</v>
      </c>
      <c r="YE496" s="10">
        <f>YC496*1.2</f>
        <v>97.2</v>
      </c>
      <c r="YG496" s="290"/>
      <c r="YH496" s="213" t="s">
        <v>78</v>
      </c>
      <c r="YI496" s="306" t="s">
        <v>486</v>
      </c>
      <c r="YK496" s="214"/>
      <c r="YL496" s="214">
        <f>VLOOKUP(YI496,$A$563:$F$2330,6,FALSE)</f>
        <v>241</v>
      </c>
      <c r="YM496" s="213" t="s">
        <v>67</v>
      </c>
      <c r="YN496" s="10">
        <f>YL496*1.2</f>
        <v>289.2</v>
      </c>
      <c r="YO496" s="10"/>
      <c r="YP496" s="290"/>
      <c r="YQ496" s="213" t="s">
        <v>78</v>
      </c>
      <c r="YR496" s="297" t="s">
        <v>186</v>
      </c>
      <c r="YU496" s="214" t="e">
        <f>VLOOKUP(YR496,$A$563:$F$2330,6,FALSE)</f>
        <v>#N/A</v>
      </c>
      <c r="YV496" s="213" t="s">
        <v>67</v>
      </c>
      <c r="YW496" s="10" t="e">
        <f>YU496*1.2</f>
        <v>#N/A</v>
      </c>
      <c r="YY496" s="290"/>
      <c r="YZ496" s="213" t="s">
        <v>78</v>
      </c>
      <c r="ZA496" s="297" t="s">
        <v>186</v>
      </c>
      <c r="ZD496" s="214" t="e">
        <f>VLOOKUP(ZA496,$A$563:$F$2330,6,FALSE)</f>
        <v>#N/A</v>
      </c>
      <c r="ZE496" s="213" t="s">
        <v>67</v>
      </c>
      <c r="ZF496" s="10" t="e">
        <f>ZD496*1.2</f>
        <v>#N/A</v>
      </c>
      <c r="ZH496" s="290"/>
      <c r="ZI496" s="213" t="s">
        <v>78</v>
      </c>
      <c r="ZJ496" s="293" t="s">
        <v>544</v>
      </c>
      <c r="ZM496" s="214">
        <f>VLOOKUP(ZJ496,$A$563:$F$2330,6,FALSE)</f>
        <v>299</v>
      </c>
      <c r="ZN496" s="213" t="s">
        <v>67</v>
      </c>
      <c r="ZO496" s="10">
        <f>ZM496*1.2</f>
        <v>358.8</v>
      </c>
      <c r="ZQ496" s="290"/>
      <c r="ZR496" s="213" t="s">
        <v>78</v>
      </c>
      <c r="ZS496" s="297" t="s">
        <v>186</v>
      </c>
      <c r="ZU496" s="214"/>
      <c r="ZV496" s="214" t="e">
        <f>VLOOKUP(ZS496,$A$563:$F$2330,6,FALSE)</f>
        <v>#N/A</v>
      </c>
      <c r="ZW496" s="213" t="s">
        <v>67</v>
      </c>
      <c r="ZX496" s="10" t="e">
        <f>ZV496*1.2</f>
        <v>#N/A</v>
      </c>
      <c r="ZY496" s="10"/>
      <c r="ZZ496" s="290"/>
      <c r="AAA496" s="213" t="s">
        <v>78</v>
      </c>
      <c r="AAB496" s="297" t="s">
        <v>186</v>
      </c>
      <c r="AAD496" s="214"/>
      <c r="AAE496" s="214" t="e">
        <f>VLOOKUP(AAB496,$A$563:$F$2330,6,FALSE)</f>
        <v>#N/A</v>
      </c>
      <c r="AAF496" s="213" t="s">
        <v>67</v>
      </c>
      <c r="AAG496" s="10" t="e">
        <f>AAE496*1.2</f>
        <v>#N/A</v>
      </c>
      <c r="AAH496" s="10"/>
      <c r="AAI496" s="290"/>
      <c r="AAJ496" s="213" t="s">
        <v>78</v>
      </c>
      <c r="AAK496" s="297" t="s">
        <v>186</v>
      </c>
      <c r="AAM496" s="214"/>
      <c r="AAN496" s="214" t="e">
        <f>VLOOKUP(AAK496,$A$563:$F$2330,6,FALSE)</f>
        <v>#N/A</v>
      </c>
      <c r="AAO496" s="213" t="s">
        <v>67</v>
      </c>
      <c r="AAP496" s="10" t="e">
        <f>AAN496*1.2</f>
        <v>#N/A</v>
      </c>
      <c r="AAQ496" s="10"/>
      <c r="AAR496" s="290"/>
      <c r="AAS496" s="213" t="s">
        <v>78</v>
      </c>
      <c r="AAT496" s="297" t="s">
        <v>186</v>
      </c>
      <c r="AAV496" s="214"/>
      <c r="AAW496" s="214" t="e">
        <f>VLOOKUP(AAT496,$A$563:$F$2330,6,FALSE)</f>
        <v>#N/A</v>
      </c>
      <c r="AAX496" s="213" t="s">
        <v>67</v>
      </c>
      <c r="AAY496" s="10" t="e">
        <f>AAW496*1.2</f>
        <v>#N/A</v>
      </c>
      <c r="AAZ496" s="10"/>
      <c r="ABA496" s="290"/>
      <c r="ABB496" s="213" t="s">
        <v>78</v>
      </c>
      <c r="ABC496" s="297" t="s">
        <v>186</v>
      </c>
      <c r="ABE496" s="214"/>
      <c r="ABF496" s="214" t="e">
        <f>VLOOKUP(ABC496,$A$563:$F$2330,6,FALSE)</f>
        <v>#N/A</v>
      </c>
      <c r="ABG496" s="213" t="s">
        <v>67</v>
      </c>
      <c r="ABH496" s="10" t="e">
        <f>ABF496*1.2</f>
        <v>#N/A</v>
      </c>
      <c r="ABI496" s="10"/>
      <c r="ABJ496" s="290"/>
      <c r="ABK496" s="213" t="s">
        <v>78</v>
      </c>
      <c r="ABL496" s="297" t="s">
        <v>186</v>
      </c>
      <c r="ABN496" s="214"/>
      <c r="ABO496" s="214" t="e">
        <f>VLOOKUP(ABL496,$A$563:$F$2330,6,FALSE)</f>
        <v>#N/A</v>
      </c>
      <c r="ABP496" s="213" t="s">
        <v>67</v>
      </c>
      <c r="ABQ496" s="10" t="e">
        <f>ABO496*1.2</f>
        <v>#N/A</v>
      </c>
      <c r="ABR496" s="10"/>
      <c r="ABS496" s="290"/>
      <c r="ABT496" s="213" t="s">
        <v>78</v>
      </c>
      <c r="ABU496" s="297" t="s">
        <v>186</v>
      </c>
      <c r="ABW496" s="214"/>
      <c r="ABX496" s="214" t="e">
        <f>VLOOKUP(ABU496,$A$563:$F$2330,6,FALSE)</f>
        <v>#N/A</v>
      </c>
      <c r="ABY496" s="213" t="s">
        <v>67</v>
      </c>
      <c r="ABZ496" s="10" t="e">
        <f>ABX496*1.2</f>
        <v>#N/A</v>
      </c>
      <c r="ACA496" s="10"/>
      <c r="ACB496" s="290"/>
      <c r="ACC496" s="213" t="s">
        <v>78</v>
      </c>
      <c r="ACD496" s="297" t="s">
        <v>186</v>
      </c>
      <c r="ACF496" s="214"/>
      <c r="ACG496" s="214" t="e">
        <f>VLOOKUP(ACD496,$A$563:$F$2330,6,FALSE)</f>
        <v>#N/A</v>
      </c>
      <c r="ACH496" s="213" t="s">
        <v>67</v>
      </c>
      <c r="ACI496" s="10" t="e">
        <f>ACG496*1.2</f>
        <v>#N/A</v>
      </c>
      <c r="ACJ496" s="10"/>
      <c r="ACK496" s="290"/>
      <c r="ACL496" s="213" t="s">
        <v>78</v>
      </c>
      <c r="ACM496" s="297" t="s">
        <v>186</v>
      </c>
      <c r="ACO496" s="214"/>
      <c r="ACP496" s="214" t="e">
        <f>VLOOKUP(ACM496,$A$563:$F$2330,6,FALSE)</f>
        <v>#N/A</v>
      </c>
      <c r="ACQ496" s="213" t="s">
        <v>67</v>
      </c>
      <c r="ACR496" s="10" t="e">
        <f>ACP496*1.2</f>
        <v>#N/A</v>
      </c>
      <c r="ACS496" s="10"/>
      <c r="ACT496" s="290"/>
      <c r="ACU496" s="213" t="s">
        <v>78</v>
      </c>
      <c r="ACV496" s="293" t="s">
        <v>544</v>
      </c>
      <c r="ACX496" s="214"/>
      <c r="ACY496" s="214">
        <f>VLOOKUP(ACV496,$A$563:$F$2330,6,FALSE)</f>
        <v>299</v>
      </c>
      <c r="ACZ496" s="213" t="s">
        <v>67</v>
      </c>
      <c r="ADA496" s="10">
        <f>ACY496*1.2</f>
        <v>358.8</v>
      </c>
      <c r="ADB496" s="10"/>
      <c r="ADC496" s="290"/>
      <c r="ADD496" s="213" t="s">
        <v>78</v>
      </c>
      <c r="ADE496" s="306" t="s">
        <v>465</v>
      </c>
      <c r="ADG496" s="214"/>
      <c r="ADH496" s="214">
        <f>VLOOKUP(ADE496,$A$563:$F$2330,6,FALSE)</f>
        <v>81</v>
      </c>
      <c r="ADI496" s="213" t="s">
        <v>67</v>
      </c>
      <c r="ADJ496" s="10">
        <f>ADH496*1.2</f>
        <v>97.2</v>
      </c>
      <c r="ADL496" s="290"/>
      <c r="ADM496" s="213" t="s">
        <v>78</v>
      </c>
      <c r="ADN496" s="306" t="s">
        <v>1402</v>
      </c>
      <c r="ADP496" s="214"/>
      <c r="ADQ496" s="214">
        <f>VLOOKUP(ADN496,$A$563:$F$2330,6,FALSE)</f>
        <v>488</v>
      </c>
      <c r="ADR496" s="213" t="s">
        <v>67</v>
      </c>
      <c r="ADS496" s="10">
        <f>ADQ496*1.2</f>
        <v>585.6</v>
      </c>
      <c r="ADT496" s="10"/>
      <c r="ADU496" s="290"/>
      <c r="ADV496" s="213" t="s">
        <v>78</v>
      </c>
      <c r="ADW496" s="306" t="s">
        <v>486</v>
      </c>
      <c r="ADZ496" s="214">
        <f>VLOOKUP(ADW496,$A$563:$F$2330,6,FALSE)</f>
        <v>241</v>
      </c>
      <c r="AEA496" s="213" t="s">
        <v>67</v>
      </c>
      <c r="AEB496" s="10">
        <f>ADZ496*1.2</f>
        <v>289.2</v>
      </c>
      <c r="AED496" s="290"/>
      <c r="AEE496" s="213" t="s">
        <v>78</v>
      </c>
      <c r="AEF496" s="306" t="s">
        <v>617</v>
      </c>
      <c r="AEH496" s="214"/>
      <c r="AEI496" s="214">
        <f>VLOOKUP(AEF496,$A$563:$F$2330,6,FALSE)</f>
        <v>121</v>
      </c>
      <c r="AEJ496" s="213" t="s">
        <v>67</v>
      </c>
      <c r="AEK496" s="10">
        <f>AEI496*1.2</f>
        <v>145.19999999999999</v>
      </c>
      <c r="AEM496" s="290"/>
      <c r="AEN496" s="213" t="s">
        <v>78</v>
      </c>
      <c r="AEO496" s="306" t="s">
        <v>555</v>
      </c>
      <c r="AEQ496" s="214"/>
      <c r="AER496" s="214">
        <f>VLOOKUP(AEO496,$A$563:$F$2330,6,FALSE)</f>
        <v>267</v>
      </c>
      <c r="AES496" s="213" t="s">
        <v>67</v>
      </c>
      <c r="AET496" s="10">
        <f>AER496*1.2</f>
        <v>320.39999999999998</v>
      </c>
      <c r="AEV496" s="290"/>
      <c r="AEW496" s="213" t="s">
        <v>78</v>
      </c>
      <c r="AEX496" s="306" t="s">
        <v>555</v>
      </c>
      <c r="AEZ496" s="214"/>
      <c r="AFA496" s="214">
        <f>VLOOKUP(AEX496,$A$563:$F$2330,6,FALSE)</f>
        <v>267</v>
      </c>
      <c r="AFB496" s="213" t="s">
        <v>67</v>
      </c>
      <c r="AFC496" s="10">
        <f>AFA496*1.2</f>
        <v>320.39999999999998</v>
      </c>
      <c r="AFD496" s="10"/>
      <c r="AFE496" s="290"/>
      <c r="AFF496" s="213" t="s">
        <v>78</v>
      </c>
      <c r="AFG496" s="306" t="s">
        <v>520</v>
      </c>
      <c r="AFI496" s="214"/>
      <c r="AFJ496" s="214">
        <f>VLOOKUP(AFG496,$A$563:$F$2330,6,FALSE)</f>
        <v>155</v>
      </c>
      <c r="AFK496" s="213" t="s">
        <v>67</v>
      </c>
      <c r="AFL496" s="10">
        <f>AFJ496*1.2</f>
        <v>186</v>
      </c>
      <c r="AFM496" s="10"/>
      <c r="AFN496" s="290"/>
      <c r="AFO496" s="213" t="s">
        <v>78</v>
      </c>
      <c r="AFP496" s="306" t="s">
        <v>520</v>
      </c>
      <c r="AFR496" s="214"/>
      <c r="AFS496" s="214">
        <f>VLOOKUP(AFP496,$A$563:$F$2330,6,FALSE)</f>
        <v>155</v>
      </c>
      <c r="AFT496" s="213" t="s">
        <v>67</v>
      </c>
      <c r="AFU496" s="10">
        <f>AFS496*1.2</f>
        <v>186</v>
      </c>
      <c r="AFV496" s="10"/>
      <c r="AFW496" s="290"/>
      <c r="AFX496" s="213" t="s">
        <v>78</v>
      </c>
      <c r="AFY496" s="309" t="s">
        <v>428</v>
      </c>
      <c r="AGA496" s="214"/>
      <c r="AGB496" s="214">
        <f>VLOOKUP(AFY496,$A$563:$F$2330,6,FALSE)</f>
        <v>508</v>
      </c>
      <c r="AGC496" s="213" t="s">
        <v>67</v>
      </c>
      <c r="AGD496" s="10">
        <f>AGB496*1.2</f>
        <v>609.6</v>
      </c>
      <c r="AGE496" s="10"/>
      <c r="AGF496" s="290"/>
      <c r="AGG496" s="213" t="s">
        <v>78</v>
      </c>
      <c r="AGH496" s="306" t="s">
        <v>428</v>
      </c>
      <c r="AGJ496" s="214"/>
      <c r="AGK496" s="214">
        <f>VLOOKUP(AGH496,$A$563:$F$2330,6,FALSE)</f>
        <v>508</v>
      </c>
      <c r="AGL496" s="213" t="s">
        <v>67</v>
      </c>
      <c r="AGM496" s="10">
        <f>AGK496*1.2</f>
        <v>609.6</v>
      </c>
      <c r="AGN496" s="10"/>
      <c r="AGO496" s="290"/>
      <c r="AGP496" s="213" t="s">
        <v>78</v>
      </c>
      <c r="AGQ496" s="306" t="s">
        <v>421</v>
      </c>
      <c r="AGS496" s="214"/>
      <c r="AGT496" s="214">
        <f>VLOOKUP(AGQ496,$A$563:$F$2330,6,FALSE)</f>
        <v>123</v>
      </c>
      <c r="AGU496" s="213" t="s">
        <v>67</v>
      </c>
      <c r="AGV496" s="10">
        <f>AGT496*1.2</f>
        <v>147.6</v>
      </c>
      <c r="AGW496" s="10"/>
      <c r="AGX496" s="290"/>
      <c r="AGY496" s="213" t="s">
        <v>78</v>
      </c>
      <c r="AGZ496" s="308" t="s">
        <v>485</v>
      </c>
      <c r="AHB496" s="214"/>
      <c r="AHC496" s="214">
        <f>VLOOKUP(AGZ496,$A$563:$F$2330,6,FALSE)</f>
        <v>465</v>
      </c>
      <c r="AHD496" s="213" t="s">
        <v>67</v>
      </c>
      <c r="AHE496" s="10">
        <f>AHC496*1.2</f>
        <v>558</v>
      </c>
      <c r="AHF496" s="10"/>
      <c r="AHG496" s="290"/>
      <c r="AHH496" s="213"/>
      <c r="AHI496" s="303"/>
      <c r="AHK496" s="214"/>
      <c r="AHL496" s="214"/>
      <c r="AHM496" s="213"/>
      <c r="AHN496" s="10"/>
      <c r="AHO496" s="10"/>
      <c r="AHQ496" s="213"/>
      <c r="AHR496" s="278"/>
      <c r="AHT496" s="214"/>
      <c r="AHU496" s="214"/>
      <c r="AHV496" s="213"/>
      <c r="AHW496" s="10"/>
      <c r="AHX496" s="10"/>
      <c r="AHZ496" s="213"/>
      <c r="AIA496" s="303"/>
      <c r="AIC496" s="214"/>
      <c r="AID496" s="214"/>
      <c r="AIE496" s="213"/>
      <c r="AIF496" s="10"/>
      <c r="AIG496" s="10"/>
      <c r="AII496" s="213"/>
      <c r="AIJ496" s="278"/>
      <c r="AIM496" s="214"/>
      <c r="AIN496" s="213"/>
      <c r="AIO496" s="10"/>
    </row>
    <row r="497" spans="1:926" s="14" customFormat="1" ht="15">
      <c r="A497" s="213" t="s">
        <v>79</v>
      </c>
      <c r="B497" s="293" t="s">
        <v>499</v>
      </c>
      <c r="D497" s="214"/>
      <c r="E497" s="214">
        <f>VLOOKUP(B497,$A$563:$F$2330,6,FALSE)</f>
        <v>177</v>
      </c>
      <c r="F497" s="213" t="s">
        <v>69</v>
      </c>
      <c r="G497" s="10">
        <f>E497*1.1</f>
        <v>194.70000000000002</v>
      </c>
      <c r="H497" s="10"/>
      <c r="I497" s="284"/>
      <c r="J497" s="213" t="s">
        <v>79</v>
      </c>
      <c r="K497" s="306" t="s">
        <v>690</v>
      </c>
      <c r="M497" s="214"/>
      <c r="N497" s="214">
        <f>VLOOKUP(K497,$A$563:$F$2330,6,FALSE)</f>
        <v>420</v>
      </c>
      <c r="O497" s="213" t="s">
        <v>69</v>
      </c>
      <c r="P497" s="10">
        <f>N497*1.1</f>
        <v>462.00000000000006</v>
      </c>
      <c r="Q497" s="10"/>
      <c r="R497" s="284"/>
      <c r="S497" s="213" t="s">
        <v>79</v>
      </c>
      <c r="T497" s="306" t="s">
        <v>485</v>
      </c>
      <c r="V497" s="214"/>
      <c r="W497" s="214">
        <f>VLOOKUP(T497,$A$563:$F$2330,6,FALSE)</f>
        <v>465</v>
      </c>
      <c r="X497" s="213" t="s">
        <v>69</v>
      </c>
      <c r="Y497" s="10">
        <f>W497*1.1</f>
        <v>511.50000000000006</v>
      </c>
      <c r="Z497" s="10"/>
      <c r="AA497" s="284"/>
      <c r="AB497" s="213" t="s">
        <v>79</v>
      </c>
      <c r="AC497" s="306" t="s">
        <v>617</v>
      </c>
      <c r="AE497" s="214"/>
      <c r="AF497" s="214">
        <f>VLOOKUP(AC497,$A$563:$F$2330,6,FALSE)</f>
        <v>121</v>
      </c>
      <c r="AG497" s="213" t="s">
        <v>69</v>
      </c>
      <c r="AH497" s="10">
        <f>AF497*1.1</f>
        <v>133.10000000000002</v>
      </c>
      <c r="AI497" s="10"/>
      <c r="AJ497" s="284"/>
      <c r="AK497" s="213" t="s">
        <v>79</v>
      </c>
      <c r="AL497" s="293" t="s">
        <v>690</v>
      </c>
      <c r="AN497" s="214"/>
      <c r="AO497" s="214">
        <f>VLOOKUP(AL497,$A$563:$F$2330,6,FALSE)</f>
        <v>420</v>
      </c>
      <c r="AP497" s="213" t="s">
        <v>69</v>
      </c>
      <c r="AQ497" s="10">
        <f>AO497*1.1</f>
        <v>462.00000000000006</v>
      </c>
      <c r="AR497" s="10"/>
      <c r="AS497" s="284"/>
      <c r="AT497" s="213" t="s">
        <v>79</v>
      </c>
      <c r="AU497" s="306" t="s">
        <v>499</v>
      </c>
      <c r="AW497" s="214"/>
      <c r="AX497" s="214">
        <f>VLOOKUP(AU497,$A$563:$F$2330,6,FALSE)</f>
        <v>177</v>
      </c>
      <c r="AY497" s="213" t="s">
        <v>69</v>
      </c>
      <c r="AZ497" s="10">
        <f>AX497*1.1</f>
        <v>194.70000000000002</v>
      </c>
      <c r="BA497" s="10"/>
      <c r="BB497" s="284"/>
      <c r="BC497" s="213" t="s">
        <v>79</v>
      </c>
      <c r="BD497" s="306" t="s">
        <v>645</v>
      </c>
      <c r="BF497" s="214"/>
      <c r="BG497" s="214">
        <f>VLOOKUP(BD497,$A$563:$F$2330,6,FALSE)</f>
        <v>303</v>
      </c>
      <c r="BH497" s="213" t="s">
        <v>69</v>
      </c>
      <c r="BI497" s="10">
        <f>BG497*1.1</f>
        <v>333.3</v>
      </c>
      <c r="BJ497" s="10"/>
      <c r="BK497" s="284"/>
      <c r="BL497" s="213" t="s">
        <v>79</v>
      </c>
      <c r="BM497" s="306" t="s">
        <v>645</v>
      </c>
      <c r="BO497" s="214"/>
      <c r="BP497" s="214">
        <f>VLOOKUP(BM497,$A$563:$F$2330,6,FALSE)</f>
        <v>303</v>
      </c>
      <c r="BQ497" s="213" t="s">
        <v>69</v>
      </c>
      <c r="BR497" s="10">
        <f>BP497*1.1</f>
        <v>333.3</v>
      </c>
      <c r="BS497" s="10"/>
      <c r="BT497" s="284"/>
      <c r="BU497" s="213" t="s">
        <v>79</v>
      </c>
      <c r="BV497" s="306" t="s">
        <v>617</v>
      </c>
      <c r="BX497" s="214"/>
      <c r="BY497" s="214">
        <f>VLOOKUP(BV497,$A$563:$F$2330,6,FALSE)</f>
        <v>121</v>
      </c>
      <c r="BZ497" s="213" t="s">
        <v>69</v>
      </c>
      <c r="CA497" s="10">
        <f>BY497*1.1</f>
        <v>133.10000000000002</v>
      </c>
      <c r="CB497" s="10"/>
      <c r="CC497" s="284"/>
      <c r="CD497" s="213" t="s">
        <v>79</v>
      </c>
      <c r="CE497" s="306" t="s">
        <v>555</v>
      </c>
      <c r="CG497" s="214"/>
      <c r="CH497" s="214">
        <f>VLOOKUP(CE497,$A$563:$F$2330,6,FALSE)</f>
        <v>267</v>
      </c>
      <c r="CI497" s="213" t="s">
        <v>69</v>
      </c>
      <c r="CJ497" s="10">
        <f>CH497*1.1</f>
        <v>293.70000000000005</v>
      </c>
      <c r="CK497" s="10"/>
      <c r="CL497" s="284"/>
      <c r="CM497" s="213" t="s">
        <v>79</v>
      </c>
      <c r="CN497" s="306" t="s">
        <v>555</v>
      </c>
      <c r="CP497" s="214"/>
      <c r="CQ497" s="214">
        <f>VLOOKUP(CN497,$A$563:$F$2330,6,FALSE)</f>
        <v>267</v>
      </c>
      <c r="CR497" s="213" t="s">
        <v>69</v>
      </c>
      <c r="CS497" s="10">
        <f>CQ497*1.1</f>
        <v>293.70000000000005</v>
      </c>
      <c r="CT497" s="10"/>
      <c r="CU497" s="284"/>
      <c r="CV497" s="213" t="s">
        <v>79</v>
      </c>
      <c r="CW497" s="306" t="s">
        <v>472</v>
      </c>
      <c r="CY497" s="214"/>
      <c r="CZ497" s="214">
        <f>VLOOKUP(CW497,$A$563:$F$2330,6,FALSE)</f>
        <v>160</v>
      </c>
      <c r="DA497" s="213" t="s">
        <v>69</v>
      </c>
      <c r="DB497" s="10">
        <f>CZ497*1.1</f>
        <v>176</v>
      </c>
      <c r="DC497" s="10"/>
      <c r="DD497" s="284"/>
      <c r="DE497" s="213" t="s">
        <v>79</v>
      </c>
      <c r="DF497" s="306" t="s">
        <v>617</v>
      </c>
      <c r="DH497" s="214"/>
      <c r="DI497" s="214">
        <f>VLOOKUP(DF497,$A$563:$F$2330,6,FALSE)</f>
        <v>121</v>
      </c>
      <c r="DJ497" s="213" t="s">
        <v>69</v>
      </c>
      <c r="DK497" s="10">
        <f>DI497*1.1</f>
        <v>133.10000000000002</v>
      </c>
      <c r="DL497" s="10"/>
      <c r="DM497" s="284"/>
      <c r="DN497" s="213" t="s">
        <v>79</v>
      </c>
      <c r="DO497" s="293" t="s">
        <v>520</v>
      </c>
      <c r="DQ497" s="214"/>
      <c r="DR497" s="214">
        <f>VLOOKUP(DO497,$A$563:$F$2330,6,FALSE)</f>
        <v>155</v>
      </c>
      <c r="DS497" s="213" t="s">
        <v>69</v>
      </c>
      <c r="DT497" s="10">
        <f>DR497*1.1</f>
        <v>170.5</v>
      </c>
      <c r="DU497" s="10"/>
      <c r="DV497" s="284"/>
      <c r="DW497" s="213" t="s">
        <v>79</v>
      </c>
      <c r="DX497" s="297" t="s">
        <v>186</v>
      </c>
      <c r="DZ497" s="214"/>
      <c r="EA497" s="214" t="e">
        <f>VLOOKUP(DX497,$A$563:$F$2330,6,FALSE)</f>
        <v>#N/A</v>
      </c>
      <c r="EB497" s="213" t="s">
        <v>69</v>
      </c>
      <c r="EC497" s="10" t="e">
        <f>EA497*1.1</f>
        <v>#N/A</v>
      </c>
      <c r="ED497" s="10"/>
      <c r="EE497" s="284"/>
      <c r="EF497" s="213" t="s">
        <v>79</v>
      </c>
      <c r="EG497" s="306" t="s">
        <v>617</v>
      </c>
      <c r="EI497" s="214"/>
      <c r="EJ497" s="214">
        <f>VLOOKUP(EG497,$A$563:$F$2330,6,FALSE)</f>
        <v>121</v>
      </c>
      <c r="EK497" s="213" t="s">
        <v>69</v>
      </c>
      <c r="EL497" s="10">
        <f>EJ497*1.1</f>
        <v>133.10000000000002</v>
      </c>
      <c r="EM497" s="10"/>
      <c r="EN497" s="284"/>
      <c r="EO497" s="213" t="s">
        <v>79</v>
      </c>
      <c r="EP497" s="306" t="s">
        <v>690</v>
      </c>
      <c r="ER497" s="214"/>
      <c r="ES497" s="214">
        <f>VLOOKUP(EP497,$A$563:$F$2330,6,FALSE)</f>
        <v>420</v>
      </c>
      <c r="ET497" s="213" t="s">
        <v>69</v>
      </c>
      <c r="EU497" s="10">
        <f>ES497*1.1</f>
        <v>462.00000000000006</v>
      </c>
      <c r="EV497" s="10"/>
      <c r="EW497" s="284"/>
      <c r="EX497" s="213" t="s">
        <v>79</v>
      </c>
      <c r="EY497" s="297" t="s">
        <v>186</v>
      </c>
      <c r="FA497" s="214"/>
      <c r="FB497" s="214" t="e">
        <f>VLOOKUP(EY497,$A$563:$F$2330,6,FALSE)</f>
        <v>#N/A</v>
      </c>
      <c r="FC497" s="213" t="s">
        <v>69</v>
      </c>
      <c r="FD497" s="10" t="e">
        <f>FB497*1.1</f>
        <v>#N/A</v>
      </c>
      <c r="FE497" s="10"/>
      <c r="FF497" s="284"/>
      <c r="FG497" s="213" t="s">
        <v>79</v>
      </c>
      <c r="FH497" s="306" t="s">
        <v>486</v>
      </c>
      <c r="FJ497" s="214"/>
      <c r="FK497" s="214">
        <f>VLOOKUP(FH497,$A$563:$F$2330,6,FALSE)</f>
        <v>241</v>
      </c>
      <c r="FL497" s="213" t="s">
        <v>69</v>
      </c>
      <c r="FM497" s="10">
        <f>FK497*1.1</f>
        <v>265.10000000000002</v>
      </c>
      <c r="FN497" s="10"/>
      <c r="FO497" s="284"/>
      <c r="FP497" s="213" t="s">
        <v>79</v>
      </c>
      <c r="FQ497" s="293" t="s">
        <v>520</v>
      </c>
      <c r="FS497" s="214"/>
      <c r="FT497" s="214">
        <f>VLOOKUP(FQ497,$A$563:$F$2330,6,FALSE)</f>
        <v>155</v>
      </c>
      <c r="FU497" s="213" t="s">
        <v>69</v>
      </c>
      <c r="FV497" s="10">
        <f>FT497*1.1</f>
        <v>170.5</v>
      </c>
      <c r="FW497" s="10"/>
      <c r="FX497" s="284"/>
      <c r="FY497" s="213" t="s">
        <v>79</v>
      </c>
      <c r="FZ497" s="293" t="s">
        <v>486</v>
      </c>
      <c r="GB497" s="214"/>
      <c r="GC497" s="214">
        <f>VLOOKUP(FZ497,$A$563:$F$2330,6,FALSE)</f>
        <v>241</v>
      </c>
      <c r="GD497" s="213" t="s">
        <v>69</v>
      </c>
      <c r="GE497" s="10">
        <f>GC497*1.1</f>
        <v>265.10000000000002</v>
      </c>
      <c r="GF497" s="10"/>
      <c r="GG497" s="284"/>
      <c r="GH497" s="213" t="s">
        <v>79</v>
      </c>
      <c r="GI497" s="306" t="s">
        <v>1402</v>
      </c>
      <c r="GK497" s="214"/>
      <c r="GL497" s="214">
        <f>VLOOKUP(GI497,$A$563:$F$2330,6,FALSE)</f>
        <v>488</v>
      </c>
      <c r="GM497" s="213" t="s">
        <v>69</v>
      </c>
      <c r="GN497" s="10">
        <f>GL497*1.1</f>
        <v>536.80000000000007</v>
      </c>
      <c r="GO497" s="10"/>
      <c r="GP497" s="284"/>
      <c r="GQ497" s="213" t="s">
        <v>79</v>
      </c>
      <c r="GR497" s="306" t="s">
        <v>421</v>
      </c>
      <c r="GT497" s="214"/>
      <c r="GU497" s="214">
        <f>VLOOKUP(GR497,$A$563:$F$2330,6,FALSE)</f>
        <v>123</v>
      </c>
      <c r="GV497" s="213" t="s">
        <v>69</v>
      </c>
      <c r="GW497" s="10">
        <f>GU497*1.1</f>
        <v>135.30000000000001</v>
      </c>
      <c r="GX497" s="10"/>
      <c r="GY497" s="284"/>
      <c r="GZ497" s="213" t="s">
        <v>79</v>
      </c>
      <c r="HA497" s="293" t="s">
        <v>421</v>
      </c>
      <c r="HC497" s="214"/>
      <c r="HD497" s="214">
        <f>VLOOKUP(HA497,$A$563:$F$2330,6,FALSE)</f>
        <v>123</v>
      </c>
      <c r="HE497" s="213" t="s">
        <v>69</v>
      </c>
      <c r="HF497" s="10">
        <f>HD497*1.1</f>
        <v>135.30000000000001</v>
      </c>
      <c r="HG497" s="10"/>
      <c r="HH497" s="284"/>
      <c r="HI497" s="213" t="s">
        <v>79</v>
      </c>
      <c r="HJ497" s="306" t="s">
        <v>690</v>
      </c>
      <c r="HL497" s="214"/>
      <c r="HM497" s="214">
        <f>VLOOKUP(HJ497,$A$563:$F$2330,6,FALSE)</f>
        <v>420</v>
      </c>
      <c r="HN497" s="213" t="s">
        <v>69</v>
      </c>
      <c r="HO497" s="10">
        <f>HM497*1.1</f>
        <v>462.00000000000006</v>
      </c>
      <c r="HP497" s="10"/>
      <c r="HQ497" s="284"/>
      <c r="HR497" s="213" t="s">
        <v>79</v>
      </c>
      <c r="HS497" s="293" t="s">
        <v>520</v>
      </c>
      <c r="HU497" s="214"/>
      <c r="HV497" s="214">
        <f>VLOOKUP(HS497,$A$563:$F$2330,6,FALSE)</f>
        <v>155</v>
      </c>
      <c r="HW497" s="213" t="s">
        <v>69</v>
      </c>
      <c r="HX497" s="10">
        <f>HV497*1.1</f>
        <v>170.5</v>
      </c>
      <c r="HY497" s="10"/>
      <c r="HZ497" s="284"/>
      <c r="IA497" s="213" t="s">
        <v>79</v>
      </c>
      <c r="IB497" s="306" t="s">
        <v>420</v>
      </c>
      <c r="ID497" s="214"/>
      <c r="IE497" s="214">
        <f>VLOOKUP(IB497,$A$563:$F$2330,6,FALSE)</f>
        <v>340</v>
      </c>
      <c r="IF497" s="213" t="s">
        <v>69</v>
      </c>
      <c r="IG497" s="10">
        <f>IE497*1.1</f>
        <v>374.00000000000006</v>
      </c>
      <c r="IH497" s="10"/>
      <c r="II497" s="284"/>
      <c r="IJ497" s="213" t="s">
        <v>79</v>
      </c>
      <c r="IK497" s="306" t="s">
        <v>617</v>
      </c>
      <c r="IM497" s="214"/>
      <c r="IN497" s="214">
        <f>VLOOKUP(IK497,$A$563:$F$2330,6,FALSE)</f>
        <v>121</v>
      </c>
      <c r="IO497" s="213" t="s">
        <v>69</v>
      </c>
      <c r="IP497" s="10">
        <f>IN497*1.1</f>
        <v>133.10000000000002</v>
      </c>
      <c r="IQ497" s="10"/>
      <c r="IR497" s="284"/>
      <c r="IS497" s="213" t="s">
        <v>79</v>
      </c>
      <c r="IT497" s="306" t="s">
        <v>428</v>
      </c>
      <c r="IV497" s="214"/>
      <c r="IW497" s="214">
        <f>VLOOKUP(IT497,$A$563:$F$2330,6,FALSE)</f>
        <v>508</v>
      </c>
      <c r="IX497" s="213" t="s">
        <v>69</v>
      </c>
      <c r="IY497" s="10">
        <f>IW497*1.1</f>
        <v>558.80000000000007</v>
      </c>
      <c r="IZ497" s="10"/>
      <c r="JA497" s="284"/>
      <c r="JB497" s="213" t="s">
        <v>79</v>
      </c>
      <c r="JC497" s="306" t="s">
        <v>557</v>
      </c>
      <c r="JE497" s="214"/>
      <c r="JF497" s="214">
        <f>VLOOKUP(JC497,$A$563:$F$2330,6,FALSE)</f>
        <v>191</v>
      </c>
      <c r="JG497" s="213" t="s">
        <v>69</v>
      </c>
      <c r="JH497" s="10">
        <f>JF497*1.1</f>
        <v>210.10000000000002</v>
      </c>
      <c r="JI497" s="10"/>
      <c r="JJ497" s="284"/>
      <c r="JK497" s="213" t="s">
        <v>79</v>
      </c>
      <c r="JL497" s="306" t="s">
        <v>555</v>
      </c>
      <c r="JN497" s="214"/>
      <c r="JO497" s="214">
        <f>VLOOKUP(JL497,$A$563:$F$2330,6,FALSE)</f>
        <v>267</v>
      </c>
      <c r="JP497" s="213" t="s">
        <v>69</v>
      </c>
      <c r="JQ497" s="10">
        <f>JO497*1.1</f>
        <v>293.70000000000005</v>
      </c>
      <c r="JR497" s="10"/>
      <c r="JS497" s="284"/>
      <c r="JT497" s="213" t="s">
        <v>79</v>
      </c>
      <c r="JU497" s="306" t="s">
        <v>499</v>
      </c>
      <c r="JW497" s="214"/>
      <c r="JX497" s="214">
        <f>VLOOKUP(JU497,$A$563:$F$2330,6,FALSE)</f>
        <v>177</v>
      </c>
      <c r="JY497" s="213" t="s">
        <v>69</v>
      </c>
      <c r="JZ497" s="10">
        <f>JX497*1.1</f>
        <v>194.70000000000002</v>
      </c>
      <c r="KA497" s="10"/>
      <c r="KB497" s="284"/>
      <c r="KC497" s="213" t="s">
        <v>79</v>
      </c>
      <c r="KD497" s="306" t="s">
        <v>520</v>
      </c>
      <c r="KF497" s="214"/>
      <c r="KG497" s="214">
        <f>VLOOKUP(KD497,$A$563:$F$2330,6,FALSE)</f>
        <v>155</v>
      </c>
      <c r="KH497" s="213" t="s">
        <v>69</v>
      </c>
      <c r="KI497" s="10">
        <f>KG497*1.1</f>
        <v>170.5</v>
      </c>
      <c r="KJ497" s="10"/>
      <c r="KK497" s="284"/>
      <c r="KL497" s="213" t="s">
        <v>79</v>
      </c>
      <c r="KM497" s="306" t="s">
        <v>645</v>
      </c>
      <c r="KO497" s="214"/>
      <c r="KP497" s="214">
        <f>VLOOKUP(KM497,$A$563:$F$2330,6,FALSE)</f>
        <v>303</v>
      </c>
      <c r="KQ497" s="213" t="s">
        <v>69</v>
      </c>
      <c r="KR497" s="10">
        <f>KP497*1.1</f>
        <v>333.3</v>
      </c>
      <c r="KS497" s="10"/>
      <c r="KT497" s="284"/>
      <c r="KU497" s="213" t="s">
        <v>79</v>
      </c>
      <c r="KV497" s="306" t="s">
        <v>674</v>
      </c>
      <c r="KX497" s="214"/>
      <c r="KY497" s="214">
        <f>VLOOKUP(KV497,$A$563:$F$2330,6,FALSE)</f>
        <v>285</v>
      </c>
      <c r="KZ497" s="213" t="s">
        <v>69</v>
      </c>
      <c r="LA497" s="10">
        <f>KY497*1.1</f>
        <v>313.5</v>
      </c>
      <c r="LB497" s="10"/>
      <c r="LC497" s="284"/>
      <c r="LD497" s="213" t="s">
        <v>79</v>
      </c>
      <c r="LE497" s="306" t="s">
        <v>472</v>
      </c>
      <c r="LG497" s="214"/>
      <c r="LH497" s="214">
        <f>VLOOKUP(LE497,$A$563:$F$2330,6,FALSE)</f>
        <v>160</v>
      </c>
      <c r="LI497" s="213" t="s">
        <v>69</v>
      </c>
      <c r="LJ497" s="10">
        <f>LH497*1.1</f>
        <v>176</v>
      </c>
      <c r="LK497" s="10"/>
      <c r="LL497" s="284"/>
      <c r="LM497" s="213" t="s">
        <v>79</v>
      </c>
      <c r="LN497" s="306" t="s">
        <v>428</v>
      </c>
      <c r="LP497" s="214"/>
      <c r="LQ497" s="214">
        <f>VLOOKUP(LN497,$A$563:$F$2330,6,FALSE)</f>
        <v>508</v>
      </c>
      <c r="LR497" s="213" t="s">
        <v>69</v>
      </c>
      <c r="LS497" s="10">
        <f>LQ497*1.1</f>
        <v>558.80000000000007</v>
      </c>
      <c r="LT497" s="10"/>
      <c r="LU497" s="284"/>
      <c r="LV497" s="213" t="s">
        <v>79</v>
      </c>
      <c r="LW497" s="306" t="s">
        <v>617</v>
      </c>
      <c r="LY497" s="214"/>
      <c r="LZ497" s="214">
        <f>VLOOKUP(LW497,$A$563:$F$2330,6,FALSE)</f>
        <v>121</v>
      </c>
      <c r="MA497" s="213" t="s">
        <v>69</v>
      </c>
      <c r="MB497" s="10">
        <f>LZ497*1.1</f>
        <v>133.10000000000002</v>
      </c>
      <c r="MC497" s="10"/>
      <c r="MD497" s="284"/>
      <c r="ME497" s="213" t="s">
        <v>79</v>
      </c>
      <c r="MF497" s="308" t="s">
        <v>690</v>
      </c>
      <c r="MH497" s="214"/>
      <c r="MI497" s="214">
        <f>VLOOKUP(MF497,$A$563:$F$2330,6,FALSE)</f>
        <v>420</v>
      </c>
      <c r="MJ497" s="213" t="s">
        <v>69</v>
      </c>
      <c r="MK497" s="10">
        <f>MI497*1.1</f>
        <v>462.00000000000006</v>
      </c>
      <c r="ML497" s="10"/>
      <c r="MM497" s="284"/>
      <c r="MN497" s="213" t="s">
        <v>79</v>
      </c>
      <c r="MO497" s="306" t="s">
        <v>520</v>
      </c>
      <c r="MQ497" s="214"/>
      <c r="MR497" s="214">
        <f>VLOOKUP(MO497,$A$563:$F$2330,6,FALSE)</f>
        <v>155</v>
      </c>
      <c r="MS497" s="213" t="s">
        <v>69</v>
      </c>
      <c r="MT497" s="10">
        <f>MR497*1.1</f>
        <v>170.5</v>
      </c>
      <c r="MU497" s="10"/>
      <c r="MV497" s="284"/>
      <c r="MW497" s="213" t="s">
        <v>79</v>
      </c>
      <c r="MX497" s="306" t="s">
        <v>472</v>
      </c>
      <c r="MZ497" s="214"/>
      <c r="NA497" s="214">
        <f>VLOOKUP(MX497,$A$563:$F$2330,6,FALSE)</f>
        <v>160</v>
      </c>
      <c r="NB497" s="213" t="s">
        <v>69</v>
      </c>
      <c r="NC497" s="10">
        <f>NA497*1.1</f>
        <v>176</v>
      </c>
      <c r="ND497" s="10"/>
      <c r="NE497" s="284"/>
      <c r="NF497" s="213" t="s">
        <v>79</v>
      </c>
      <c r="NG497" s="306" t="s">
        <v>555</v>
      </c>
      <c r="NI497" s="214"/>
      <c r="NJ497" s="214">
        <f>VLOOKUP(NG497,$A$563:$F$2330,6,FALSE)</f>
        <v>267</v>
      </c>
      <c r="NK497" s="213" t="s">
        <v>69</v>
      </c>
      <c r="NL497" s="10">
        <f>NJ497*1.1</f>
        <v>293.70000000000005</v>
      </c>
      <c r="NM497" s="10"/>
      <c r="NN497" s="284"/>
      <c r="NO497" s="213" t="s">
        <v>79</v>
      </c>
      <c r="NP497" s="306" t="s">
        <v>544</v>
      </c>
      <c r="NR497" s="214"/>
      <c r="NS497" s="214">
        <f>VLOOKUP(NP497,$A$563:$F$2330,6,FALSE)</f>
        <v>299</v>
      </c>
      <c r="NT497" s="213" t="s">
        <v>69</v>
      </c>
      <c r="NU497" s="10">
        <f>NS497*1.1</f>
        <v>328.90000000000003</v>
      </c>
      <c r="NV497" s="10"/>
      <c r="NW497" s="284"/>
      <c r="NX497" s="213" t="s">
        <v>79</v>
      </c>
      <c r="NY497" s="293" t="s">
        <v>544</v>
      </c>
      <c r="OB497" s="214">
        <f>VLOOKUP(NY497,$A$563:$F$2330,6,FALSE)</f>
        <v>299</v>
      </c>
      <c r="OC497" s="213" t="s">
        <v>69</v>
      </c>
      <c r="OD497" s="10">
        <f>OB497*1.1</f>
        <v>328.90000000000003</v>
      </c>
      <c r="OE497" s="10"/>
      <c r="OF497" s="284"/>
      <c r="OG497" s="213" t="s">
        <v>79</v>
      </c>
      <c r="OH497" s="306" t="s">
        <v>674</v>
      </c>
      <c r="OJ497" s="214"/>
      <c r="OK497" s="214">
        <f>VLOOKUP(OH497,$A$563:$F$2330,6,FALSE)</f>
        <v>285</v>
      </c>
      <c r="OL497" s="213" t="s">
        <v>69</v>
      </c>
      <c r="OM497" s="10">
        <f>OK497*1.1</f>
        <v>313.5</v>
      </c>
      <c r="ON497" s="10"/>
      <c r="OO497" s="284"/>
      <c r="OP497" s="213" t="s">
        <v>79</v>
      </c>
      <c r="OQ497" s="293" t="s">
        <v>555</v>
      </c>
      <c r="OS497" s="214"/>
      <c r="OT497" s="214">
        <f>VLOOKUP(OQ497,$A$563:$F$2330,6,FALSE)</f>
        <v>267</v>
      </c>
      <c r="OU497" s="213" t="s">
        <v>69</v>
      </c>
      <c r="OV497" s="10">
        <f>OT497*1.1</f>
        <v>293.70000000000005</v>
      </c>
      <c r="OW497" s="10"/>
      <c r="OX497" s="284"/>
      <c r="OY497" s="213" t="s">
        <v>79</v>
      </c>
      <c r="OZ497" s="306" t="s">
        <v>690</v>
      </c>
      <c r="PB497" s="214"/>
      <c r="PC497" s="214">
        <f>VLOOKUP(OZ497,$A$563:$F$2330,6,FALSE)</f>
        <v>420</v>
      </c>
      <c r="PD497" s="213" t="s">
        <v>69</v>
      </c>
      <c r="PE497" s="10">
        <f>PC497*1.1</f>
        <v>462.00000000000006</v>
      </c>
      <c r="PF497" s="10"/>
      <c r="PG497" s="284"/>
      <c r="PH497" s="213" t="s">
        <v>79</v>
      </c>
      <c r="PI497" s="306" t="s">
        <v>421</v>
      </c>
      <c r="PK497" s="214"/>
      <c r="PL497" s="214">
        <f>VLOOKUP(PI497,$A$563:$F$2330,6,FALSE)</f>
        <v>123</v>
      </c>
      <c r="PM497" s="213" t="s">
        <v>69</v>
      </c>
      <c r="PN497" s="10">
        <f>PL497*1.1</f>
        <v>135.30000000000001</v>
      </c>
      <c r="PO497" s="10"/>
      <c r="PP497" s="284"/>
      <c r="PQ497" s="213" t="s">
        <v>79</v>
      </c>
      <c r="PR497" s="293" t="s">
        <v>420</v>
      </c>
      <c r="PT497" s="214"/>
      <c r="PU497" s="214">
        <f>VLOOKUP(PR497,$A$563:$F$2330,6,FALSE)</f>
        <v>340</v>
      </c>
      <c r="PV497" s="213" t="s">
        <v>69</v>
      </c>
      <c r="PW497" s="10">
        <f>PU497*1.1</f>
        <v>374.00000000000006</v>
      </c>
      <c r="PX497" s="10"/>
      <c r="PY497" s="284"/>
      <c r="PZ497" s="213" t="s">
        <v>79</v>
      </c>
      <c r="QA497" s="306" t="s">
        <v>520</v>
      </c>
      <c r="QC497" s="214"/>
      <c r="QD497" s="214">
        <f>VLOOKUP(QA497,$A$563:$F$2330,6,FALSE)</f>
        <v>155</v>
      </c>
      <c r="QE497" s="213" t="s">
        <v>69</v>
      </c>
      <c r="QF497" s="10">
        <f>QD497*1.1</f>
        <v>170.5</v>
      </c>
      <c r="QG497" s="10"/>
      <c r="QH497" s="284"/>
      <c r="QI497" s="213" t="s">
        <v>79</v>
      </c>
      <c r="QJ497" s="293" t="s">
        <v>472</v>
      </c>
      <c r="QL497" s="214"/>
      <c r="QM497" s="214">
        <f>VLOOKUP(QJ497,$A$563:$F$2330,6,FALSE)</f>
        <v>160</v>
      </c>
      <c r="QN497" s="213" t="s">
        <v>69</v>
      </c>
      <c r="QO497" s="10">
        <f>QM497*1.1</f>
        <v>176</v>
      </c>
      <c r="QP497" s="10"/>
      <c r="QQ497" s="284"/>
      <c r="QR497" s="213" t="s">
        <v>79</v>
      </c>
      <c r="QS497" s="306" t="s">
        <v>465</v>
      </c>
      <c r="QU497" s="214"/>
      <c r="QV497" s="214">
        <f>VLOOKUP(QS497,$A$563:$F$2330,6,FALSE)</f>
        <v>81</v>
      </c>
      <c r="QW497" s="213" t="s">
        <v>69</v>
      </c>
      <c r="QX497" s="10">
        <f>QV497*1.1</f>
        <v>89.100000000000009</v>
      </c>
      <c r="QY497" s="10"/>
      <c r="QZ497" s="284"/>
      <c r="RA497" s="213" t="s">
        <v>79</v>
      </c>
      <c r="RB497" s="293" t="s">
        <v>674</v>
      </c>
      <c r="RD497" s="214"/>
      <c r="RE497" s="214">
        <f>VLOOKUP(RB497,$A$563:$F$2330,6,FALSE)</f>
        <v>285</v>
      </c>
      <c r="RF497" s="213" t="s">
        <v>69</v>
      </c>
      <c r="RG497" s="10">
        <f>RE497*1.1</f>
        <v>313.5</v>
      </c>
      <c r="RH497" s="10"/>
      <c r="RI497" s="284"/>
      <c r="RJ497" s="213" t="s">
        <v>79</v>
      </c>
      <c r="RK497" s="297" t="s">
        <v>186</v>
      </c>
      <c r="RN497" s="214" t="e">
        <f>VLOOKUP(RK497,$A$563:$F$2330,6,FALSE)</f>
        <v>#N/A</v>
      </c>
      <c r="RO497" s="213" t="s">
        <v>69</v>
      </c>
      <c r="RP497" s="10" t="e">
        <f>RN497*1.1</f>
        <v>#N/A</v>
      </c>
      <c r="RQ497" s="10"/>
      <c r="RR497" s="284"/>
      <c r="RS497" s="213" t="s">
        <v>79</v>
      </c>
      <c r="RT497" s="306" t="s">
        <v>465</v>
      </c>
      <c r="RV497" s="214"/>
      <c r="RW497" s="214">
        <f>VLOOKUP(RT497,$A$563:$F$2330,6,FALSE)</f>
        <v>81</v>
      </c>
      <c r="RX497" s="213" t="s">
        <v>69</v>
      </c>
      <c r="RY497" s="10">
        <f>RW497*1.1</f>
        <v>89.100000000000009</v>
      </c>
      <c r="RZ497" s="10"/>
      <c r="SA497" s="290"/>
      <c r="SB497" s="213" t="s">
        <v>79</v>
      </c>
      <c r="SC497" s="306" t="s">
        <v>465</v>
      </c>
      <c r="SE497" s="214"/>
      <c r="SF497" s="214">
        <f>VLOOKUP(SC497,$A$563:$F$2330,6,FALSE)</f>
        <v>81</v>
      </c>
      <c r="SG497" s="213" t="s">
        <v>69</v>
      </c>
      <c r="SH497" s="10">
        <f>SF497*1.1</f>
        <v>89.100000000000009</v>
      </c>
      <c r="SI497" s="10"/>
      <c r="SJ497" s="290"/>
      <c r="SK497" s="213" t="s">
        <v>79</v>
      </c>
      <c r="SL497" s="306" t="s">
        <v>465</v>
      </c>
      <c r="SN497" s="214"/>
      <c r="SO497" s="214">
        <f>VLOOKUP(SL497,$A$563:$F$2330,6,FALSE)</f>
        <v>81</v>
      </c>
      <c r="SP497" s="213" t="s">
        <v>69</v>
      </c>
      <c r="SQ497" s="10">
        <f>SO497*1.1</f>
        <v>89.100000000000009</v>
      </c>
      <c r="SR497" s="10"/>
      <c r="SS497" s="290"/>
      <c r="ST497" s="213" t="s">
        <v>79</v>
      </c>
      <c r="SU497" s="306" t="s">
        <v>1402</v>
      </c>
      <c r="SW497" s="214"/>
      <c r="SX497" s="214">
        <f>VLOOKUP(SU497,$A$563:$F$2330,6,FALSE)</f>
        <v>488</v>
      </c>
      <c r="SY497" s="213" t="s">
        <v>69</v>
      </c>
      <c r="SZ497" s="10">
        <f>SX497*1.1</f>
        <v>536.80000000000007</v>
      </c>
      <c r="TA497" s="10"/>
      <c r="TB497" s="290"/>
      <c r="TC497" s="213" t="s">
        <v>79</v>
      </c>
      <c r="TD497" s="306" t="s">
        <v>674</v>
      </c>
      <c r="TF497" s="214"/>
      <c r="TG497" s="214">
        <f>VLOOKUP(TD497,$A$563:$F$2330,6,FALSE)</f>
        <v>285</v>
      </c>
      <c r="TH497" s="213" t="s">
        <v>69</v>
      </c>
      <c r="TI497" s="10">
        <f>TG497*1.1</f>
        <v>313.5</v>
      </c>
      <c r="TK497" s="290"/>
      <c r="TL497" s="213" t="s">
        <v>79</v>
      </c>
      <c r="TM497" s="306" t="s">
        <v>421</v>
      </c>
      <c r="TO497" s="214"/>
      <c r="TP497" s="214">
        <f>VLOOKUP(TM497,$A$563:$F$2330,6,FALSE)</f>
        <v>123</v>
      </c>
      <c r="TQ497" s="213" t="s">
        <v>69</v>
      </c>
      <c r="TR497" s="10">
        <f>TP497*1.1</f>
        <v>135.30000000000001</v>
      </c>
      <c r="TS497" s="10"/>
      <c r="TT497" s="290"/>
      <c r="TU497" s="213" t="s">
        <v>79</v>
      </c>
      <c r="TV497" s="297" t="s">
        <v>186</v>
      </c>
      <c r="TX497" s="214"/>
      <c r="TY497" s="214" t="e">
        <f>VLOOKUP(TV497,$A$563:$F$2330,6,FALSE)</f>
        <v>#N/A</v>
      </c>
      <c r="TZ497" s="213" t="s">
        <v>69</v>
      </c>
      <c r="UA497" s="10" t="e">
        <f>TY497*1.1</f>
        <v>#N/A</v>
      </c>
      <c r="UB497" s="10"/>
      <c r="UC497" s="290"/>
      <c r="UD497" s="213" t="s">
        <v>79</v>
      </c>
      <c r="UE497" s="306" t="s">
        <v>514</v>
      </c>
      <c r="UG497" s="214"/>
      <c r="UH497" s="214">
        <f>VLOOKUP(UE497,$A$563:$F$2330,6,FALSE)</f>
        <v>387</v>
      </c>
      <c r="UI497" s="213" t="s">
        <v>69</v>
      </c>
      <c r="UJ497" s="10">
        <f>UH497*1.1</f>
        <v>425.70000000000005</v>
      </c>
      <c r="UK497" s="10"/>
      <c r="UL497" s="290"/>
      <c r="UM497" s="213" t="s">
        <v>79</v>
      </c>
      <c r="UN497" s="297" t="s">
        <v>186</v>
      </c>
      <c r="UP497" s="214"/>
      <c r="UQ497" s="214" t="e">
        <f>VLOOKUP(UN497,$A$563:$F$2330,6,FALSE)</f>
        <v>#N/A</v>
      </c>
      <c r="UR497" s="213" t="s">
        <v>69</v>
      </c>
      <c r="US497" s="10" t="e">
        <f>UQ497*1.1</f>
        <v>#N/A</v>
      </c>
      <c r="UT497" s="10"/>
      <c r="UU497" s="290"/>
      <c r="UV497" s="213" t="s">
        <v>79</v>
      </c>
      <c r="UW497" s="306" t="s">
        <v>421</v>
      </c>
      <c r="UY497" s="214"/>
      <c r="UZ497" s="214">
        <f>VLOOKUP(UW497,$A$563:$F$2330,6,FALSE)</f>
        <v>123</v>
      </c>
      <c r="VA497" s="213" t="s">
        <v>69</v>
      </c>
      <c r="VB497" s="10">
        <f>UZ497*1.1</f>
        <v>135.30000000000001</v>
      </c>
      <c r="VC497" s="10"/>
      <c r="VD497" s="290"/>
      <c r="VE497" s="213" t="s">
        <v>79</v>
      </c>
      <c r="VF497" s="297" t="s">
        <v>186</v>
      </c>
      <c r="VH497" s="214"/>
      <c r="VI497" s="214" t="e">
        <f>VLOOKUP(VF497,$A$563:$F$2330,6,FALSE)</f>
        <v>#N/A</v>
      </c>
      <c r="VJ497" s="213" t="s">
        <v>69</v>
      </c>
      <c r="VK497" s="10" t="e">
        <f>VI497*1.1</f>
        <v>#N/A</v>
      </c>
      <c r="VL497" s="10"/>
      <c r="VM497" s="290"/>
      <c r="VN497" s="213" t="s">
        <v>79</v>
      </c>
      <c r="VO497" s="306" t="s">
        <v>472</v>
      </c>
      <c r="VQ497" s="214"/>
      <c r="VR497" s="214">
        <f>VLOOKUP(VO497,$A$563:$F$2330,6,FALSE)</f>
        <v>160</v>
      </c>
      <c r="VS497" s="213" t="s">
        <v>69</v>
      </c>
      <c r="VT497" s="10">
        <f>VR497*1.1</f>
        <v>176</v>
      </c>
      <c r="VU497" s="10"/>
      <c r="VV497" s="290"/>
      <c r="VW497" s="213" t="s">
        <v>79</v>
      </c>
      <c r="VX497" s="297" t="s">
        <v>186</v>
      </c>
      <c r="WA497" s="214" t="e">
        <f>VLOOKUP(VX497,$A$563:$F$2330,6,FALSE)</f>
        <v>#N/A</v>
      </c>
      <c r="WB497" s="213" t="s">
        <v>69</v>
      </c>
      <c r="WC497" s="10" t="e">
        <f>WA497*1.1</f>
        <v>#N/A</v>
      </c>
      <c r="WE497" s="290"/>
      <c r="WF497" s="213" t="s">
        <v>79</v>
      </c>
      <c r="WG497" s="306" t="s">
        <v>465</v>
      </c>
      <c r="WI497" s="214"/>
      <c r="WJ497" s="214">
        <f>VLOOKUP(WG497,$A$563:$F$2330,6,FALSE)</f>
        <v>81</v>
      </c>
      <c r="WK497" s="213" t="s">
        <v>69</v>
      </c>
      <c r="WL497" s="10">
        <f>WJ497*1.1</f>
        <v>89.100000000000009</v>
      </c>
      <c r="WN497" s="290"/>
      <c r="WO497" s="213" t="s">
        <v>79</v>
      </c>
      <c r="WP497" s="306" t="s">
        <v>555</v>
      </c>
      <c r="WQ497" s="214"/>
      <c r="WR497" s="214"/>
      <c r="WS497" s="214">
        <f>VLOOKUP(WP497,$A$563:$F$2330,6,FALSE)</f>
        <v>267</v>
      </c>
      <c r="WT497" s="213" t="s">
        <v>69</v>
      </c>
      <c r="WU497" s="10">
        <f>WS497*1.1</f>
        <v>293.70000000000005</v>
      </c>
      <c r="WV497" s="10"/>
      <c r="WW497" s="290"/>
      <c r="WX497" s="213" t="s">
        <v>79</v>
      </c>
      <c r="WY497" s="306" t="s">
        <v>431</v>
      </c>
      <c r="XA497" s="214"/>
      <c r="XB497" s="214">
        <f>VLOOKUP(WY497,$A$563:$F$2330,6,FALSE)</f>
        <v>463</v>
      </c>
      <c r="XC497" s="213" t="s">
        <v>69</v>
      </c>
      <c r="XD497" s="10">
        <f>XB497*1.1</f>
        <v>509.30000000000007</v>
      </c>
      <c r="XF497" s="290"/>
      <c r="XG497" s="213" t="s">
        <v>79</v>
      </c>
      <c r="XH497" s="297" t="s">
        <v>186</v>
      </c>
      <c r="XK497" s="214" t="e">
        <f>VLOOKUP(XH497,$A$563:$F$2330,6,FALSE)</f>
        <v>#N/A</v>
      </c>
      <c r="XL497" s="213" t="s">
        <v>69</v>
      </c>
      <c r="XM497" s="10" t="e">
        <f>XK497*1.1</f>
        <v>#N/A</v>
      </c>
      <c r="XO497" s="290"/>
      <c r="XP497" s="213" t="s">
        <v>79</v>
      </c>
      <c r="XQ497" s="306" t="s">
        <v>557</v>
      </c>
      <c r="XS497" s="214"/>
      <c r="XT497" s="214">
        <f>VLOOKUP(XQ497,$A$563:$F$2330,6,FALSE)</f>
        <v>191</v>
      </c>
      <c r="XU497" s="213" t="s">
        <v>69</v>
      </c>
      <c r="XV497" s="10">
        <f>XT497*1.1</f>
        <v>210.10000000000002</v>
      </c>
      <c r="XW497" s="10"/>
      <c r="XX497" s="290"/>
      <c r="XY497" s="213" t="s">
        <v>79</v>
      </c>
      <c r="XZ497" s="306" t="s">
        <v>421</v>
      </c>
      <c r="YB497" s="214"/>
      <c r="YC497" s="214">
        <f>VLOOKUP(XZ497,$A$563:$F$2330,6,FALSE)</f>
        <v>123</v>
      </c>
      <c r="YD497" s="213" t="s">
        <v>69</v>
      </c>
      <c r="YE497" s="10">
        <f>YC497*1.1</f>
        <v>135.30000000000001</v>
      </c>
      <c r="YG497" s="290"/>
      <c r="YH497" s="213" t="s">
        <v>79</v>
      </c>
      <c r="YI497" s="306" t="s">
        <v>557</v>
      </c>
      <c r="YK497" s="214"/>
      <c r="YL497" s="214">
        <f>VLOOKUP(YI497,$A$563:$F$2330,6,FALSE)</f>
        <v>191</v>
      </c>
      <c r="YM497" s="213" t="s">
        <v>69</v>
      </c>
      <c r="YN497" s="10">
        <f>YL497*1.1</f>
        <v>210.10000000000002</v>
      </c>
      <c r="YO497" s="10"/>
      <c r="YP497" s="290"/>
      <c r="YQ497" s="213" t="s">
        <v>79</v>
      </c>
      <c r="YR497" s="297" t="s">
        <v>186</v>
      </c>
      <c r="YU497" s="214" t="e">
        <f>VLOOKUP(YR497,$A$563:$F$2330,6,FALSE)</f>
        <v>#N/A</v>
      </c>
      <c r="YV497" s="213" t="s">
        <v>69</v>
      </c>
      <c r="YW497" s="10" t="e">
        <f>YU497*1.1</f>
        <v>#N/A</v>
      </c>
      <c r="YY497" s="290"/>
      <c r="YZ497" s="213" t="s">
        <v>79</v>
      </c>
      <c r="ZA497" s="297" t="s">
        <v>186</v>
      </c>
      <c r="ZD497" s="214" t="e">
        <f>VLOOKUP(ZA497,$A$563:$F$2330,6,FALSE)</f>
        <v>#N/A</v>
      </c>
      <c r="ZE497" s="213" t="s">
        <v>69</v>
      </c>
      <c r="ZF497" s="10" t="e">
        <f>ZD497*1.1</f>
        <v>#N/A</v>
      </c>
      <c r="ZH497" s="290"/>
      <c r="ZI497" s="213" t="s">
        <v>79</v>
      </c>
      <c r="ZJ497" s="293" t="s">
        <v>428</v>
      </c>
      <c r="ZM497" s="214">
        <f>VLOOKUP(ZJ497,$A$563:$F$2330,6,FALSE)</f>
        <v>508</v>
      </c>
      <c r="ZN497" s="213" t="s">
        <v>69</v>
      </c>
      <c r="ZO497" s="10">
        <f>ZM497*1.1</f>
        <v>558.80000000000007</v>
      </c>
      <c r="ZQ497" s="290"/>
      <c r="ZR497" s="213" t="s">
        <v>79</v>
      </c>
      <c r="ZS497" s="297" t="s">
        <v>186</v>
      </c>
      <c r="ZU497" s="214"/>
      <c r="ZV497" s="214" t="e">
        <f>VLOOKUP(ZS497,$A$563:$F$2330,6,FALSE)</f>
        <v>#N/A</v>
      </c>
      <c r="ZW497" s="213" t="s">
        <v>69</v>
      </c>
      <c r="ZX497" s="10" t="e">
        <f>ZV497*1.1</f>
        <v>#N/A</v>
      </c>
      <c r="ZY497" s="10"/>
      <c r="ZZ497" s="290"/>
      <c r="AAA497" s="213" t="s">
        <v>79</v>
      </c>
      <c r="AAB497" s="297" t="s">
        <v>186</v>
      </c>
      <c r="AAD497" s="214"/>
      <c r="AAE497" s="214" t="e">
        <f>VLOOKUP(AAB497,$A$563:$F$2330,6,FALSE)</f>
        <v>#N/A</v>
      </c>
      <c r="AAF497" s="213" t="s">
        <v>69</v>
      </c>
      <c r="AAG497" s="10" t="e">
        <f>AAE497*1.1</f>
        <v>#N/A</v>
      </c>
      <c r="AAH497" s="10"/>
      <c r="AAI497" s="290"/>
      <c r="AAJ497" s="213" t="s">
        <v>79</v>
      </c>
      <c r="AAK497" s="297" t="s">
        <v>186</v>
      </c>
      <c r="AAM497" s="214"/>
      <c r="AAN497" s="214" t="e">
        <f>VLOOKUP(AAK497,$A$563:$F$2330,6,FALSE)</f>
        <v>#N/A</v>
      </c>
      <c r="AAO497" s="213" t="s">
        <v>69</v>
      </c>
      <c r="AAP497" s="10" t="e">
        <f>AAN497*1.1</f>
        <v>#N/A</v>
      </c>
      <c r="AAQ497" s="10"/>
      <c r="AAR497" s="290"/>
      <c r="AAS497" s="213" t="s">
        <v>79</v>
      </c>
      <c r="AAT497" s="297" t="s">
        <v>186</v>
      </c>
      <c r="AAV497" s="214"/>
      <c r="AAW497" s="214" t="e">
        <f>VLOOKUP(AAT497,$A$563:$F$2330,6,FALSE)</f>
        <v>#N/A</v>
      </c>
      <c r="AAX497" s="213" t="s">
        <v>69</v>
      </c>
      <c r="AAY497" s="10" t="e">
        <f>AAW497*1.1</f>
        <v>#N/A</v>
      </c>
      <c r="AAZ497" s="10"/>
      <c r="ABA497" s="290"/>
      <c r="ABB497" s="213" t="s">
        <v>79</v>
      </c>
      <c r="ABC497" s="297" t="s">
        <v>186</v>
      </c>
      <c r="ABE497" s="214"/>
      <c r="ABF497" s="214" t="e">
        <f>VLOOKUP(ABC497,$A$563:$F$2330,6,FALSE)</f>
        <v>#N/A</v>
      </c>
      <c r="ABG497" s="213" t="s">
        <v>69</v>
      </c>
      <c r="ABH497" s="10" t="e">
        <f>ABF497*1.1</f>
        <v>#N/A</v>
      </c>
      <c r="ABI497" s="10"/>
      <c r="ABJ497" s="290"/>
      <c r="ABK497" s="213" t="s">
        <v>79</v>
      </c>
      <c r="ABL497" s="297" t="s">
        <v>186</v>
      </c>
      <c r="ABN497" s="214"/>
      <c r="ABO497" s="214" t="e">
        <f>VLOOKUP(ABL497,$A$563:$F$2330,6,FALSE)</f>
        <v>#N/A</v>
      </c>
      <c r="ABP497" s="213" t="s">
        <v>69</v>
      </c>
      <c r="ABQ497" s="10" t="e">
        <f>ABO497*1.1</f>
        <v>#N/A</v>
      </c>
      <c r="ABR497" s="10"/>
      <c r="ABS497" s="290"/>
      <c r="ABT497" s="213" t="s">
        <v>79</v>
      </c>
      <c r="ABU497" s="297" t="s">
        <v>186</v>
      </c>
      <c r="ABW497" s="214"/>
      <c r="ABX497" s="214" t="e">
        <f>VLOOKUP(ABU497,$A$563:$F$2330,6,FALSE)</f>
        <v>#N/A</v>
      </c>
      <c r="ABY497" s="213" t="s">
        <v>69</v>
      </c>
      <c r="ABZ497" s="10" t="e">
        <f>ABX497*1.1</f>
        <v>#N/A</v>
      </c>
      <c r="ACA497" s="10"/>
      <c r="ACB497" s="290"/>
      <c r="ACC497" s="213" t="s">
        <v>79</v>
      </c>
      <c r="ACD497" s="297" t="s">
        <v>186</v>
      </c>
      <c r="ACF497" s="214"/>
      <c r="ACG497" s="214" t="e">
        <f>VLOOKUP(ACD497,$A$563:$F$2330,6,FALSE)</f>
        <v>#N/A</v>
      </c>
      <c r="ACH497" s="213" t="s">
        <v>69</v>
      </c>
      <c r="ACI497" s="10" t="e">
        <f>ACG497*1.1</f>
        <v>#N/A</v>
      </c>
      <c r="ACJ497" s="10"/>
      <c r="ACK497" s="290"/>
      <c r="ACL497" s="213" t="s">
        <v>79</v>
      </c>
      <c r="ACM497" s="297" t="s">
        <v>186</v>
      </c>
      <c r="ACO497" s="214"/>
      <c r="ACP497" s="214" t="e">
        <f>VLOOKUP(ACM497,$A$563:$F$2330,6,FALSE)</f>
        <v>#N/A</v>
      </c>
      <c r="ACQ497" s="213" t="s">
        <v>69</v>
      </c>
      <c r="ACR497" s="10" t="e">
        <f>ACP497*1.1</f>
        <v>#N/A</v>
      </c>
      <c r="ACS497" s="10"/>
      <c r="ACT497" s="290"/>
      <c r="ACU497" s="213" t="s">
        <v>79</v>
      </c>
      <c r="ACV497" s="293" t="s">
        <v>451</v>
      </c>
      <c r="ACX497" s="214"/>
      <c r="ACY497" s="214">
        <f>VLOOKUP(ACV497,$A$563:$F$2330,6,FALSE)</f>
        <v>161</v>
      </c>
      <c r="ACZ497" s="213" t="s">
        <v>69</v>
      </c>
      <c r="ADA497" s="10">
        <f>ACY497*1.1</f>
        <v>177.10000000000002</v>
      </c>
      <c r="ADB497" s="10"/>
      <c r="ADC497" s="290"/>
      <c r="ADD497" s="213" t="s">
        <v>79</v>
      </c>
      <c r="ADE497" s="306" t="s">
        <v>690</v>
      </c>
      <c r="ADG497" s="214"/>
      <c r="ADH497" s="214">
        <f>VLOOKUP(ADE497,$A$563:$F$2330,6,FALSE)</f>
        <v>420</v>
      </c>
      <c r="ADI497" s="213" t="s">
        <v>69</v>
      </c>
      <c r="ADJ497" s="10">
        <f>ADH497*1.1</f>
        <v>462.00000000000006</v>
      </c>
      <c r="ADL497" s="290"/>
      <c r="ADM497" s="213" t="s">
        <v>79</v>
      </c>
      <c r="ADN497" s="306" t="s">
        <v>645</v>
      </c>
      <c r="ADP497" s="214"/>
      <c r="ADQ497" s="214">
        <f>VLOOKUP(ADN497,$A$563:$F$2330,6,FALSE)</f>
        <v>303</v>
      </c>
      <c r="ADR497" s="213" t="s">
        <v>69</v>
      </c>
      <c r="ADS497" s="10">
        <f>ADQ497*1.1</f>
        <v>333.3</v>
      </c>
      <c r="ADT497" s="10"/>
      <c r="ADU497" s="290"/>
      <c r="ADV497" s="213" t="s">
        <v>79</v>
      </c>
      <c r="ADW497" s="306" t="s">
        <v>555</v>
      </c>
      <c r="ADZ497" s="214">
        <f>VLOOKUP(ADW497,$A$563:$F$2330,6,FALSE)</f>
        <v>267</v>
      </c>
      <c r="AEA497" s="213" t="s">
        <v>69</v>
      </c>
      <c r="AEB497" s="10">
        <f>ADZ497*1.1</f>
        <v>293.70000000000005</v>
      </c>
      <c r="AED497" s="290"/>
      <c r="AEE497" s="213" t="s">
        <v>79</v>
      </c>
      <c r="AEF497" s="306" t="s">
        <v>465</v>
      </c>
      <c r="AEH497" s="214"/>
      <c r="AEI497" s="214">
        <f>VLOOKUP(AEF497,$A$563:$F$2330,6,FALSE)</f>
        <v>81</v>
      </c>
      <c r="AEJ497" s="213" t="s">
        <v>69</v>
      </c>
      <c r="AEK497" s="10">
        <f>AEI497*1.1</f>
        <v>89.100000000000009</v>
      </c>
      <c r="AEM497" s="290"/>
      <c r="AEN497" s="213" t="s">
        <v>79</v>
      </c>
      <c r="AEO497" s="306" t="s">
        <v>1402</v>
      </c>
      <c r="AEQ497" s="214"/>
      <c r="AER497" s="214">
        <f>VLOOKUP(AEO497,$A$563:$F$2330,6,FALSE)</f>
        <v>488</v>
      </c>
      <c r="AES497" s="213" t="s">
        <v>69</v>
      </c>
      <c r="AET497" s="10">
        <f>AER497*1.1</f>
        <v>536.80000000000007</v>
      </c>
      <c r="AEV497" s="290"/>
      <c r="AEW497" s="213" t="s">
        <v>79</v>
      </c>
      <c r="AEX497" s="306" t="s">
        <v>499</v>
      </c>
      <c r="AEZ497" s="214"/>
      <c r="AFA497" s="214">
        <f>VLOOKUP(AEX497,$A$563:$F$2330,6,FALSE)</f>
        <v>177</v>
      </c>
      <c r="AFB497" s="213" t="s">
        <v>69</v>
      </c>
      <c r="AFC497" s="10">
        <f>AFA497*1.1</f>
        <v>194.70000000000002</v>
      </c>
      <c r="AFD497" s="10"/>
      <c r="AFE497" s="290"/>
      <c r="AFF497" s="213" t="s">
        <v>79</v>
      </c>
      <c r="AFG497" s="306" t="s">
        <v>555</v>
      </c>
      <c r="AFI497" s="214"/>
      <c r="AFJ497" s="214">
        <f>VLOOKUP(AFG497,$A$563:$F$2330,6,FALSE)</f>
        <v>267</v>
      </c>
      <c r="AFK497" s="213" t="s">
        <v>69</v>
      </c>
      <c r="AFL497" s="10">
        <f>AFJ497*1.1</f>
        <v>293.70000000000005</v>
      </c>
      <c r="AFM497" s="10"/>
      <c r="AFN497" s="290"/>
      <c r="AFO497" s="213" t="s">
        <v>79</v>
      </c>
      <c r="AFP497" s="306" t="s">
        <v>645</v>
      </c>
      <c r="AFR497" s="214"/>
      <c r="AFS497" s="214">
        <f>VLOOKUP(AFP497,$A$563:$F$2330,6,FALSE)</f>
        <v>303</v>
      </c>
      <c r="AFT497" s="213" t="s">
        <v>69</v>
      </c>
      <c r="AFU497" s="10">
        <f>AFS497*1.1</f>
        <v>333.3</v>
      </c>
      <c r="AFV497" s="10"/>
      <c r="AFW497" s="290"/>
      <c r="AFX497" s="213" t="s">
        <v>79</v>
      </c>
      <c r="AFY497" s="309" t="s">
        <v>544</v>
      </c>
      <c r="AGA497" s="214"/>
      <c r="AGB497" s="214">
        <f>VLOOKUP(AFY497,$A$563:$F$2330,6,FALSE)</f>
        <v>299</v>
      </c>
      <c r="AGC497" s="213" t="s">
        <v>69</v>
      </c>
      <c r="AGD497" s="10">
        <f>AGB497*1.1</f>
        <v>328.90000000000003</v>
      </c>
      <c r="AGE497" s="10"/>
      <c r="AGF497" s="290"/>
      <c r="AGG497" s="213" t="s">
        <v>79</v>
      </c>
      <c r="AGH497" s="306" t="s">
        <v>499</v>
      </c>
      <c r="AGJ497" s="214"/>
      <c r="AGK497" s="214">
        <f>VLOOKUP(AGH497,$A$563:$F$2330,6,FALSE)</f>
        <v>177</v>
      </c>
      <c r="AGL497" s="213" t="s">
        <v>69</v>
      </c>
      <c r="AGM497" s="10">
        <f>AGK497*1.1</f>
        <v>194.70000000000002</v>
      </c>
      <c r="AGN497" s="10"/>
      <c r="AGO497" s="290"/>
      <c r="AGP497" s="213" t="s">
        <v>79</v>
      </c>
      <c r="AGQ497" s="306" t="s">
        <v>420</v>
      </c>
      <c r="AGS497" s="214"/>
      <c r="AGT497" s="214">
        <f>VLOOKUP(AGQ497,$A$563:$F$2330,6,FALSE)</f>
        <v>340</v>
      </c>
      <c r="AGU497" s="213" t="s">
        <v>69</v>
      </c>
      <c r="AGV497" s="10">
        <f>AGT497*1.1</f>
        <v>374.00000000000006</v>
      </c>
      <c r="AGW497" s="10"/>
      <c r="AGX497" s="290"/>
      <c r="AGY497" s="213" t="s">
        <v>79</v>
      </c>
      <c r="AGZ497" s="308" t="s">
        <v>520</v>
      </c>
      <c r="AHB497" s="214"/>
      <c r="AHC497" s="214">
        <f>VLOOKUP(AGZ497,$A$563:$F$2330,6,FALSE)</f>
        <v>155</v>
      </c>
      <c r="AHD497" s="213" t="s">
        <v>69</v>
      </c>
      <c r="AHE497" s="10">
        <f>AHC497*1.1</f>
        <v>170.5</v>
      </c>
      <c r="AHF497" s="10"/>
      <c r="AHG497" s="290"/>
      <c r="AHH497" s="213"/>
      <c r="AHI497" s="303"/>
      <c r="AHK497" s="214"/>
      <c r="AHL497" s="214"/>
      <c r="AHM497" s="213"/>
      <c r="AHN497" s="10"/>
      <c r="AHO497" s="10"/>
      <c r="AHQ497" s="213"/>
      <c r="AHR497" s="278"/>
      <c r="AHT497" s="214"/>
      <c r="AHU497" s="214"/>
      <c r="AHV497" s="213"/>
      <c r="AHW497" s="10"/>
      <c r="AHX497" s="10"/>
      <c r="AHZ497" s="213"/>
      <c r="AIA497" s="303"/>
      <c r="AIC497" s="214"/>
      <c r="AID497" s="214"/>
      <c r="AIE497" s="213"/>
      <c r="AIF497" s="10"/>
      <c r="AIG497" s="10"/>
      <c r="AII497" s="213"/>
      <c r="AIJ497" s="278"/>
      <c r="AIM497" s="214"/>
      <c r="AIN497" s="213"/>
      <c r="AIO497" s="10"/>
    </row>
    <row r="498" spans="1:926" s="14" customFormat="1" ht="15">
      <c r="A498" s="213"/>
      <c r="B498" s="279"/>
      <c r="D498" s="213"/>
      <c r="E498" s="213"/>
      <c r="F498" s="213"/>
      <c r="G498" s="10"/>
      <c r="H498" s="10">
        <f>SUM(G493:G497)</f>
        <v>1608.8999999999999</v>
      </c>
      <c r="I498" s="284"/>
      <c r="J498" s="213"/>
      <c r="K498" s="307"/>
      <c r="M498" s="213"/>
      <c r="N498" s="213"/>
      <c r="O498" s="213"/>
      <c r="P498" s="10"/>
      <c r="Q498" s="10">
        <f>SUM(P493:P497)</f>
        <v>2190.9</v>
      </c>
      <c r="R498" s="284"/>
      <c r="S498" s="213"/>
      <c r="T498" s="307"/>
      <c r="V498" s="213"/>
      <c r="W498" s="213"/>
      <c r="X498" s="213"/>
      <c r="Y498" s="10"/>
      <c r="Z498" s="10">
        <f>SUM(Y493:Y497)</f>
        <v>2206.9</v>
      </c>
      <c r="AA498" s="284"/>
      <c r="AB498" s="213"/>
      <c r="AC498" s="307"/>
      <c r="AE498" s="213"/>
      <c r="AF498" s="213"/>
      <c r="AG498" s="213"/>
      <c r="AH498" s="10"/>
      <c r="AI498" s="10">
        <f>SUM(AH493:AH497)</f>
        <v>1572.1999999999998</v>
      </c>
      <c r="AJ498" s="284"/>
      <c r="AK498" s="213"/>
      <c r="AL498" s="279"/>
      <c r="AN498" s="213"/>
      <c r="AO498" s="213"/>
      <c r="AP498" s="213"/>
      <c r="AQ498" s="10"/>
      <c r="AR498" s="10">
        <f>SUM(AQ493:AQ497)</f>
        <v>1639.4</v>
      </c>
      <c r="AS498" s="284"/>
      <c r="AT498" s="213"/>
      <c r="AU498" s="307"/>
      <c r="AW498" s="213"/>
      <c r="AX498" s="213"/>
      <c r="AY498" s="213"/>
      <c r="AZ498" s="10"/>
      <c r="BA498" s="10">
        <f>SUM(AZ493:AZ497)</f>
        <v>2137</v>
      </c>
      <c r="BB498" s="284"/>
      <c r="BC498" s="213"/>
      <c r="BD498" s="307"/>
      <c r="BF498" s="213"/>
      <c r="BG498" s="213"/>
      <c r="BH498" s="213"/>
      <c r="BI498" s="10"/>
      <c r="BJ498" s="10">
        <f>SUM(BI493:BI497)</f>
        <v>2210.9</v>
      </c>
      <c r="BK498" s="284"/>
      <c r="BL498" s="213"/>
      <c r="BM498" s="307"/>
      <c r="BO498" s="213"/>
      <c r="BP498" s="213"/>
      <c r="BQ498" s="213"/>
      <c r="BR498" s="10"/>
      <c r="BS498" s="10">
        <f>SUM(BR493:BR497)</f>
        <v>1821.5</v>
      </c>
      <c r="BT498" s="284"/>
      <c r="BU498" s="213"/>
      <c r="BV498" s="307"/>
      <c r="BX498" s="213"/>
      <c r="BY498" s="213"/>
      <c r="BZ498" s="213"/>
      <c r="CA498" s="10"/>
      <c r="CB498" s="10">
        <f>SUM(CA493:CA497)</f>
        <v>1950.4</v>
      </c>
      <c r="CC498" s="284"/>
      <c r="CD498" s="213"/>
      <c r="CE498" s="307"/>
      <c r="CG498" s="213"/>
      <c r="CH498" s="213"/>
      <c r="CI498" s="213"/>
      <c r="CJ498" s="10"/>
      <c r="CK498" s="10">
        <f>SUM(CJ493:CJ497)</f>
        <v>2016.6000000000001</v>
      </c>
      <c r="CL498" s="284"/>
      <c r="CM498" s="213"/>
      <c r="CN498" s="307"/>
      <c r="CP498" s="213"/>
      <c r="CQ498" s="213"/>
      <c r="CR498" s="213"/>
      <c r="CS498" s="10"/>
      <c r="CT498" s="10">
        <f>SUM(CS493:CS497)</f>
        <v>1870.1000000000001</v>
      </c>
      <c r="CU498" s="284"/>
      <c r="CV498" s="213"/>
      <c r="CW498" s="307"/>
      <c r="CY498" s="213"/>
      <c r="CZ498" s="213"/>
      <c r="DA498" s="213"/>
      <c r="DB498" s="10"/>
      <c r="DC498" s="10">
        <f>SUM(DB493:DB497)</f>
        <v>1667.7</v>
      </c>
      <c r="DD498" s="284"/>
      <c r="DE498" s="213"/>
      <c r="DF498" s="307"/>
      <c r="DH498" s="213"/>
      <c r="DI498" s="213"/>
      <c r="DJ498" s="213"/>
      <c r="DK498" s="10"/>
      <c r="DL498" s="10">
        <f>SUM(DK493:DK497)</f>
        <v>1625</v>
      </c>
      <c r="DM498" s="284"/>
      <c r="DN498" s="213"/>
      <c r="DO498" s="310"/>
      <c r="DQ498" s="213"/>
      <c r="DR498" s="213"/>
      <c r="DS498" s="213"/>
      <c r="DT498" s="10"/>
      <c r="DU498" s="10">
        <f>SUM(DT493:DT497)</f>
        <v>1963.9999999999998</v>
      </c>
      <c r="DV498" s="284"/>
      <c r="DW498" s="213"/>
      <c r="DZ498" s="213"/>
      <c r="EA498" s="213"/>
      <c r="EB498" s="213"/>
      <c r="EC498" s="10"/>
      <c r="ED498" s="10" t="e">
        <f>SUM(EC493:EC497)</f>
        <v>#N/A</v>
      </c>
      <c r="EE498" s="284"/>
      <c r="EF498" s="213"/>
      <c r="EG498" s="307"/>
      <c r="EI498" s="213"/>
      <c r="EJ498" s="213"/>
      <c r="EK498" s="213"/>
      <c r="EL498" s="10"/>
      <c r="EM498" s="10">
        <f>SUM(EL493:EL497)</f>
        <v>2454.9</v>
      </c>
      <c r="EN498" s="284"/>
      <c r="EO498" s="213"/>
      <c r="EP498" s="307"/>
      <c r="ER498" s="213"/>
      <c r="ES498" s="213"/>
      <c r="ET498" s="213"/>
      <c r="EU498" s="10"/>
      <c r="EV498" s="10">
        <f>SUM(EU493:EU497)</f>
        <v>2364.1000000000004</v>
      </c>
      <c r="EW498" s="284"/>
      <c r="EX498" s="213"/>
      <c r="FA498" s="213"/>
      <c r="FB498" s="213"/>
      <c r="FC498" s="213"/>
      <c r="FD498" s="10"/>
      <c r="FE498" s="10" t="e">
        <f>SUM(FD493:FD497)</f>
        <v>#N/A</v>
      </c>
      <c r="FF498" s="284"/>
      <c r="FG498" s="213"/>
      <c r="FH498" s="307"/>
      <c r="FJ498" s="213"/>
      <c r="FK498" s="213"/>
      <c r="FL498" s="213"/>
      <c r="FM498" s="10"/>
      <c r="FN498" s="10">
        <f>SUM(FM493:FM497)</f>
        <v>2030.6</v>
      </c>
      <c r="FO498" s="284"/>
      <c r="FP498" s="213"/>
      <c r="FQ498" s="279"/>
      <c r="FS498" s="213"/>
      <c r="FT498" s="213"/>
      <c r="FU498" s="213"/>
      <c r="FV498" s="10"/>
      <c r="FW498" s="10">
        <f>SUM(FV493:FV497)</f>
        <v>2013.5</v>
      </c>
      <c r="FX498" s="284"/>
      <c r="FY498" s="213"/>
      <c r="FZ498" s="279"/>
      <c r="GB498" s="213"/>
      <c r="GC498" s="213"/>
      <c r="GD498" s="213"/>
      <c r="GE498" s="10"/>
      <c r="GF498" s="10">
        <f>SUM(GE493:GE497)</f>
        <v>1695.6</v>
      </c>
      <c r="GG498" s="284"/>
      <c r="GH498" s="213"/>
      <c r="GI498" s="307"/>
      <c r="GK498" s="213"/>
      <c r="GL498" s="213"/>
      <c r="GM498" s="213"/>
      <c r="GN498" s="10"/>
      <c r="GO498" s="10">
        <f>SUM(GN493:GN497)</f>
        <v>2132.3000000000002</v>
      </c>
      <c r="GP498" s="284"/>
      <c r="GQ498" s="213"/>
      <c r="GR498" s="307"/>
      <c r="GT498" s="213"/>
      <c r="GU498" s="213"/>
      <c r="GV498" s="213"/>
      <c r="GW498" s="213"/>
      <c r="GX498" s="10">
        <f>SUM(GW493:GW497)</f>
        <v>1626.8</v>
      </c>
      <c r="GY498" s="284"/>
      <c r="GZ498" s="213"/>
      <c r="HA498" s="310"/>
      <c r="HC498" s="213"/>
      <c r="HD498" s="213"/>
      <c r="HE498" s="213"/>
      <c r="HF498" s="10"/>
      <c r="HG498" s="10">
        <f>SUM(HF493:HF497)</f>
        <v>1671.4</v>
      </c>
      <c r="HH498" s="284"/>
      <c r="HI498" s="213"/>
      <c r="HJ498" s="307"/>
      <c r="HL498" s="213"/>
      <c r="HM498" s="213"/>
      <c r="HN498" s="213"/>
      <c r="HO498" s="213"/>
      <c r="HP498" s="10">
        <f>SUM(HO493:HO497)</f>
        <v>1865.1</v>
      </c>
      <c r="HQ498" s="284"/>
      <c r="HR498" s="213"/>
      <c r="HS498" s="279"/>
      <c r="HU498" s="213"/>
      <c r="HV498" s="213"/>
      <c r="HW498" s="213"/>
      <c r="HX498" s="10"/>
      <c r="HY498" s="10">
        <f>SUM(HX493:HX497)</f>
        <v>1961.3</v>
      </c>
      <c r="HZ498" s="284"/>
      <c r="IA498" s="213"/>
      <c r="IB498" s="307"/>
      <c r="ID498" s="213"/>
      <c r="IE498" s="213"/>
      <c r="IF498" s="213"/>
      <c r="IG498" s="213"/>
      <c r="IH498" s="10">
        <f>SUM(IG493:IG497)</f>
        <v>1299.4000000000001</v>
      </c>
      <c r="II498" s="284"/>
      <c r="IJ498" s="213"/>
      <c r="IK498" s="307"/>
      <c r="IM498" s="213"/>
      <c r="IN498" s="213"/>
      <c r="IO498" s="213"/>
      <c r="IP498" s="10"/>
      <c r="IQ498" s="10">
        <f>SUM(IP493:IP497)</f>
        <v>1927.4</v>
      </c>
      <c r="IR498" s="284"/>
      <c r="IS498" s="213"/>
      <c r="IT498" s="307"/>
      <c r="IV498" s="213"/>
      <c r="IW498" s="213"/>
      <c r="IX498" s="213"/>
      <c r="IY498" s="10"/>
      <c r="IZ498" s="10">
        <f>SUM(IY493:IY497)</f>
        <v>1850.6000000000004</v>
      </c>
      <c r="JA498" s="284"/>
      <c r="JB498" s="213"/>
      <c r="JC498" s="307"/>
      <c r="JE498" s="213"/>
      <c r="JF498" s="213"/>
      <c r="JG498" s="213"/>
      <c r="JH498" s="10"/>
      <c r="JI498" s="10">
        <f>SUM(JH493:JH497)</f>
        <v>1963.4</v>
      </c>
      <c r="JJ498" s="284"/>
      <c r="JK498" s="213"/>
      <c r="JL498" s="307"/>
      <c r="JN498" s="213"/>
      <c r="JO498" s="213"/>
      <c r="JP498" s="213"/>
      <c r="JQ498" s="10"/>
      <c r="JR498" s="10">
        <f>SUM(JQ493:JQ497)</f>
        <v>1536.4</v>
      </c>
      <c r="JS498" s="284"/>
      <c r="JT498" s="213"/>
      <c r="JU498" s="307"/>
      <c r="JW498" s="213"/>
      <c r="JX498" s="213"/>
      <c r="JY498" s="213"/>
      <c r="JZ498" s="10"/>
      <c r="KA498" s="10">
        <f>SUM(JZ493:JZ497)</f>
        <v>1415.1000000000001</v>
      </c>
      <c r="KB498" s="284"/>
      <c r="KC498" s="213"/>
      <c r="KD498" s="307"/>
      <c r="KF498" s="213"/>
      <c r="KG498" s="213"/>
      <c r="KH498" s="213"/>
      <c r="KI498" s="10"/>
      <c r="KJ498" s="10">
        <f>SUM(KI493:KI497)</f>
        <v>1344.8999999999999</v>
      </c>
      <c r="KK498" s="284"/>
      <c r="KL498" s="213"/>
      <c r="KM498" s="307"/>
      <c r="KO498" s="213"/>
      <c r="KP498" s="213"/>
      <c r="KQ498" s="213"/>
      <c r="KR498" s="213"/>
      <c r="KS498" s="10">
        <f>SUM(KR493:KR497)</f>
        <v>1415.8</v>
      </c>
      <c r="KT498" s="284"/>
      <c r="KU498" s="213"/>
      <c r="KV498" s="307"/>
      <c r="KX498" s="213"/>
      <c r="KY498" s="213"/>
      <c r="KZ498" s="213"/>
      <c r="LA498" s="10"/>
      <c r="LB498" s="10">
        <f>SUM(LA493:LA497)</f>
        <v>1500.5</v>
      </c>
      <c r="LC498" s="284"/>
      <c r="LD498" s="213"/>
      <c r="LE498" s="307"/>
      <c r="LG498" s="213"/>
      <c r="LH498" s="213"/>
      <c r="LI498" s="213"/>
      <c r="LJ498" s="10"/>
      <c r="LK498" s="10">
        <f>SUM(LJ493:LJ497)</f>
        <v>1879.4</v>
      </c>
      <c r="LL498" s="284"/>
      <c r="LM498" s="213"/>
      <c r="LN498" s="307"/>
      <c r="LP498" s="213"/>
      <c r="LQ498" s="213"/>
      <c r="LR498" s="213"/>
      <c r="LS498" s="10"/>
      <c r="LT498" s="10">
        <f>SUM(LS493:LS497)</f>
        <v>1559.4</v>
      </c>
      <c r="LU498" s="284"/>
      <c r="LV498" s="213"/>
      <c r="LW498" s="307"/>
      <c r="LY498" s="213"/>
      <c r="LZ498" s="213"/>
      <c r="MA498" s="213"/>
      <c r="MB498" s="10"/>
      <c r="MC498" s="10">
        <f>SUM(MB493:MB497)</f>
        <v>1445.3000000000002</v>
      </c>
      <c r="MD498" s="284"/>
      <c r="ME498" s="213"/>
      <c r="MF498" s="308"/>
      <c r="MH498" s="213"/>
      <c r="MI498" s="213"/>
      <c r="MJ498" s="213"/>
      <c r="MK498" s="10"/>
      <c r="ML498" s="10">
        <f>SUM(MK493:MK497)</f>
        <v>1995.5</v>
      </c>
      <c r="MM498" s="284"/>
      <c r="MN498" s="213"/>
      <c r="MO498" s="307"/>
      <c r="MQ498" s="213"/>
      <c r="MR498" s="213"/>
      <c r="MS498" s="213"/>
      <c r="MT498" s="10"/>
      <c r="MU498" s="10">
        <f>SUM(MT493:MT497)</f>
        <v>1279.5</v>
      </c>
      <c r="MV498" s="284"/>
      <c r="MW498" s="213"/>
      <c r="MX498" s="307"/>
      <c r="MZ498" s="213"/>
      <c r="NA498" s="213"/>
      <c r="NB498" s="213"/>
      <c r="NC498" s="10"/>
      <c r="ND498" s="10">
        <f>SUM(NC493:NC497)</f>
        <v>2083.5</v>
      </c>
      <c r="NE498" s="284"/>
      <c r="NF498" s="213"/>
      <c r="NG498" s="307"/>
      <c r="NI498" s="213"/>
      <c r="NJ498" s="213"/>
      <c r="NK498" s="213"/>
      <c r="NL498" s="10"/>
      <c r="NM498" s="10">
        <f>SUM(NL493:NL497)</f>
        <v>1779.8</v>
      </c>
      <c r="NN498" s="284"/>
      <c r="NO498" s="213"/>
      <c r="NP498" s="307"/>
      <c r="NR498" s="213"/>
      <c r="NS498" s="213"/>
      <c r="NT498" s="213"/>
      <c r="NU498" s="10"/>
      <c r="NV498" s="10">
        <f>SUM(NU493:NU497)</f>
        <v>1868.8000000000002</v>
      </c>
      <c r="NW498" s="284"/>
      <c r="NX498" s="213"/>
      <c r="NY498" s="279"/>
      <c r="OB498" s="213"/>
      <c r="OC498" s="213"/>
      <c r="OD498" s="213"/>
      <c r="OE498" s="10">
        <f>SUM(OD493:OD497)</f>
        <v>2011.3000000000002</v>
      </c>
      <c r="OF498" s="284"/>
      <c r="OG498" s="213"/>
      <c r="OH498" s="307"/>
      <c r="OJ498" s="213"/>
      <c r="OK498" s="213"/>
      <c r="OL498" s="213"/>
      <c r="OM498" s="10"/>
      <c r="ON498" s="10">
        <f>SUM(OM493:OM497)</f>
        <v>1723.2</v>
      </c>
      <c r="OO498" s="284"/>
      <c r="OP498" s="213"/>
      <c r="OQ498" s="279"/>
      <c r="OS498" s="213"/>
      <c r="OT498" s="213"/>
      <c r="OU498" s="213"/>
      <c r="OV498" s="10"/>
      <c r="OW498" s="10">
        <f>SUM(OV493:OV497)</f>
        <v>1762</v>
      </c>
      <c r="OX498" s="284"/>
      <c r="OY498" s="213"/>
      <c r="OZ498" s="307"/>
      <c r="PB498" s="213"/>
      <c r="PC498" s="213"/>
      <c r="PD498" s="213"/>
      <c r="PE498" s="10"/>
      <c r="PF498" s="10">
        <f>SUM(PE493:PE497)</f>
        <v>1984.3</v>
      </c>
      <c r="PG498" s="284"/>
      <c r="PH498" s="213"/>
      <c r="PI498" s="307"/>
      <c r="PK498" s="213"/>
      <c r="PL498" s="213"/>
      <c r="PM498" s="213"/>
      <c r="PN498" s="10"/>
      <c r="PO498" s="10">
        <f>SUM(PN493:PN497)</f>
        <v>1944.6999999999998</v>
      </c>
      <c r="PP498" s="284"/>
      <c r="PQ498" s="213"/>
      <c r="PR498" s="279"/>
      <c r="PT498" s="213"/>
      <c r="PU498" s="213"/>
      <c r="PV498" s="213"/>
      <c r="PW498" s="10"/>
      <c r="PX498" s="10">
        <f>SUM(PW493:PW497)</f>
        <v>1944.6999999999998</v>
      </c>
      <c r="PY498" s="284"/>
      <c r="PZ498" s="213"/>
      <c r="QA498" s="307"/>
      <c r="QC498" s="213"/>
      <c r="QD498" s="213"/>
      <c r="QE498" s="213"/>
      <c r="QF498" s="10"/>
      <c r="QG498" s="10">
        <f>SUM(QF493:QF497)</f>
        <v>2491.1999999999998</v>
      </c>
      <c r="QH498" s="284"/>
      <c r="QI498" s="213"/>
      <c r="QJ498" s="279"/>
      <c r="QL498" s="213"/>
      <c r="QM498" s="213"/>
      <c r="QN498" s="213"/>
      <c r="QO498" s="10"/>
      <c r="QP498" s="10">
        <f>SUM(QO493:QO497)</f>
        <v>1756</v>
      </c>
      <c r="QQ498" s="284"/>
      <c r="QR498" s="213"/>
      <c r="QS498" s="307"/>
      <c r="QU498" s="213"/>
      <c r="QV498" s="213"/>
      <c r="QW498" s="213"/>
      <c r="QX498" s="10"/>
      <c r="QY498" s="10">
        <f>SUM(QX493:QX497)</f>
        <v>2008.6</v>
      </c>
      <c r="QZ498" s="284"/>
      <c r="RA498" s="213"/>
      <c r="RB498" s="279"/>
      <c r="RD498" s="213"/>
      <c r="RE498" s="213"/>
      <c r="RF498" s="213"/>
      <c r="RG498" s="10"/>
      <c r="RH498" s="10">
        <f>SUM(RG493:RG497)</f>
        <v>1658.6</v>
      </c>
      <c r="RI498" s="284"/>
      <c r="RJ498" s="213"/>
      <c r="RN498" s="213"/>
      <c r="RO498" s="213"/>
      <c r="RP498" s="213"/>
      <c r="RQ498" s="10" t="e">
        <f>SUM(RP493:RP497)</f>
        <v>#N/A</v>
      </c>
      <c r="RR498" s="284"/>
      <c r="RS498" s="213"/>
      <c r="RT498" s="307"/>
      <c r="RV498" s="213"/>
      <c r="RW498" s="213"/>
      <c r="RX498" s="213"/>
      <c r="RY498" s="10"/>
      <c r="RZ498" s="10">
        <f>SUM(RY493:RY497)</f>
        <v>1721.8</v>
      </c>
      <c r="SA498" s="290"/>
      <c r="SB498" s="213"/>
      <c r="SC498" s="307"/>
      <c r="SE498" s="213"/>
      <c r="SF498" s="213"/>
      <c r="SG498" s="213"/>
      <c r="SH498" s="10"/>
      <c r="SI498" s="10">
        <f>SUM(SH493:SH497)</f>
        <v>2129.1999999999998</v>
      </c>
      <c r="SJ498" s="290"/>
      <c r="SK498" s="213"/>
      <c r="SL498" s="307"/>
      <c r="SN498" s="213"/>
      <c r="SO498" s="213"/>
      <c r="SP498" s="213"/>
      <c r="SQ498" s="10"/>
      <c r="SR498" s="10">
        <f>SUM(SQ493:SQ497)</f>
        <v>1574.1999999999998</v>
      </c>
      <c r="SS498" s="290"/>
      <c r="ST498" s="213"/>
      <c r="SU498" s="307"/>
      <c r="SW498" s="213"/>
      <c r="SX498" s="213"/>
      <c r="SY498" s="213"/>
      <c r="SZ498" s="10"/>
      <c r="TA498" s="10">
        <f>SUM(SZ493:SZ497)</f>
        <v>1896.5</v>
      </c>
      <c r="TB498" s="290"/>
      <c r="TC498" s="213"/>
      <c r="TD498" s="307"/>
      <c r="TF498" s="213"/>
      <c r="TG498" s="213"/>
      <c r="TH498" s="213"/>
      <c r="TI498" s="213"/>
      <c r="TJ498" s="10">
        <f>SUM(TI493:TI497)</f>
        <v>2113.5</v>
      </c>
      <c r="TK498" s="290"/>
      <c r="TL498" s="213"/>
      <c r="TM498" s="307"/>
      <c r="TO498" s="213"/>
      <c r="TP498" s="213"/>
      <c r="TQ498" s="213"/>
      <c r="TR498" s="10"/>
      <c r="TS498" s="10">
        <f>SUM(TR493:TR497)</f>
        <v>2116.7000000000003</v>
      </c>
      <c r="TT498" s="290"/>
      <c r="TU498" s="213"/>
      <c r="TX498" s="213"/>
      <c r="TY498" s="213"/>
      <c r="TZ498" s="213"/>
      <c r="UA498" s="10"/>
      <c r="UB498" s="10" t="e">
        <f>SUM(UA493:UA497)</f>
        <v>#N/A</v>
      </c>
      <c r="UC498" s="290"/>
      <c r="UD498" s="213"/>
      <c r="UE498" s="307"/>
      <c r="UG498" s="213"/>
      <c r="UH498" s="213"/>
      <c r="UI498" s="213"/>
      <c r="UJ498" s="10"/>
      <c r="UK498" s="10">
        <f>SUM(UJ493:UJ497)</f>
        <v>2228.3000000000002</v>
      </c>
      <c r="UL498" s="290"/>
      <c r="UM498" s="213"/>
      <c r="UP498" s="213"/>
      <c r="UQ498" s="213"/>
      <c r="UR498" s="213"/>
      <c r="US498" s="10"/>
      <c r="UT498" s="10" t="e">
        <f>SUM(US493:US497)</f>
        <v>#N/A</v>
      </c>
      <c r="UU498" s="290"/>
      <c r="UV498" s="213"/>
      <c r="UW498" s="307"/>
      <c r="UY498" s="213"/>
      <c r="UZ498" s="213"/>
      <c r="VA498" s="213"/>
      <c r="VB498" s="10"/>
      <c r="VC498" s="10">
        <f>SUM(VB493:VB497)</f>
        <v>1167.5</v>
      </c>
      <c r="VD498" s="290"/>
      <c r="VE498" s="213"/>
      <c r="VH498" s="213"/>
      <c r="VI498" s="213"/>
      <c r="VJ498" s="213"/>
      <c r="VK498" s="10"/>
      <c r="VL498" s="10" t="e">
        <f>SUM(VK493:VK497)</f>
        <v>#N/A</v>
      </c>
      <c r="VM498" s="290"/>
      <c r="VN498" s="213"/>
      <c r="VO498" s="307"/>
      <c r="VQ498" s="213"/>
      <c r="VR498" s="213"/>
      <c r="VS498" s="213"/>
      <c r="VT498" s="10"/>
      <c r="VU498" s="10">
        <f>SUM(VT493:VT497)</f>
        <v>1135.2</v>
      </c>
      <c r="VV498" s="290"/>
      <c r="VW498" s="213"/>
      <c r="WA498" s="213"/>
      <c r="WB498" s="213"/>
      <c r="WC498" s="213"/>
      <c r="WD498" s="10" t="e">
        <f>SUM(WC493:WC497)</f>
        <v>#N/A</v>
      </c>
      <c r="WE498" s="290"/>
      <c r="WF498" s="213"/>
      <c r="WG498" s="307"/>
      <c r="WI498" s="213"/>
      <c r="WJ498" s="213"/>
      <c r="WK498" s="213"/>
      <c r="WL498" s="213"/>
      <c r="WM498" s="10">
        <f>SUM(WL493:WL497)</f>
        <v>1602.8999999999996</v>
      </c>
      <c r="WN498" s="290"/>
      <c r="WO498" s="213"/>
      <c r="WP498" s="307"/>
      <c r="WQ498" s="213"/>
      <c r="WR498" s="213"/>
      <c r="WS498" s="213"/>
      <c r="WT498" s="213"/>
      <c r="WU498" s="10"/>
      <c r="WV498" s="10">
        <f>SUM(WU493:WU497)</f>
        <v>1631.8</v>
      </c>
      <c r="WW498" s="290"/>
      <c r="WX498" s="213"/>
      <c r="WY498" s="307"/>
      <c r="XA498" s="213"/>
      <c r="XB498" s="213"/>
      <c r="XC498" s="213"/>
      <c r="XD498" s="213"/>
      <c r="XE498" s="10">
        <f>SUM(XD493:XD497)</f>
        <v>1625.5</v>
      </c>
      <c r="XF498" s="290"/>
      <c r="XG498" s="213"/>
      <c r="XK498" s="213"/>
      <c r="XL498" s="213"/>
      <c r="XM498" s="213"/>
      <c r="XN498" s="10" t="e">
        <f>SUM(XM493:XM497)</f>
        <v>#N/A</v>
      </c>
      <c r="XO498" s="290"/>
      <c r="XP498" s="213"/>
      <c r="XQ498" s="307"/>
      <c r="XS498" s="213"/>
      <c r="XT498" s="213"/>
      <c r="XU498" s="213"/>
      <c r="XV498" s="10"/>
      <c r="XW498" s="10">
        <f>SUM(XV493:XV497)</f>
        <v>1763.9</v>
      </c>
      <c r="XX498" s="290"/>
      <c r="XY498" s="213"/>
      <c r="XZ498" s="307"/>
      <c r="YB498" s="213"/>
      <c r="YC498" s="213"/>
      <c r="YD498" s="213"/>
      <c r="YE498" s="213"/>
      <c r="YF498" s="10">
        <f>SUM(YE493:YE497)</f>
        <v>1513.9</v>
      </c>
      <c r="YG498" s="290"/>
      <c r="YH498" s="213"/>
      <c r="YI498" s="307"/>
      <c r="YK498" s="213"/>
      <c r="YL498" s="213"/>
      <c r="YM498" s="213"/>
      <c r="YN498" s="10"/>
      <c r="YO498" s="10">
        <f>SUM(YN493:YN497)</f>
        <v>1695.7000000000003</v>
      </c>
      <c r="YP498" s="290"/>
      <c r="YQ498" s="213"/>
      <c r="YU498" s="213"/>
      <c r="YV498" s="213"/>
      <c r="YW498" s="213"/>
      <c r="YX498" s="10" t="e">
        <f>SUM(YW493:YW497)</f>
        <v>#N/A</v>
      </c>
      <c r="YY498" s="290"/>
      <c r="YZ498" s="213"/>
      <c r="ZD498" s="213"/>
      <c r="ZE498" s="213"/>
      <c r="ZF498" s="213"/>
      <c r="ZG498" s="10" t="e">
        <f>SUM(ZF493:ZF497)</f>
        <v>#N/A</v>
      </c>
      <c r="ZH498" s="290"/>
      <c r="ZI498" s="213"/>
      <c r="ZJ498" s="279"/>
      <c r="ZM498" s="213"/>
      <c r="ZN498" s="213"/>
      <c r="ZO498" s="213"/>
      <c r="ZP498" s="10">
        <f>SUM(ZO493:ZO497)</f>
        <v>1530.3000000000002</v>
      </c>
      <c r="ZQ498" s="290"/>
      <c r="ZR498" s="213"/>
      <c r="ZU498" s="213"/>
      <c r="ZV498" s="213"/>
      <c r="ZW498" s="213"/>
      <c r="ZX498" s="10"/>
      <c r="ZY498" s="10" t="e">
        <f>SUM(ZX493:ZX497)</f>
        <v>#N/A</v>
      </c>
      <c r="ZZ498" s="290"/>
      <c r="AAA498" s="213"/>
      <c r="AAD498" s="213"/>
      <c r="AAE498" s="213"/>
      <c r="AAF498" s="213"/>
      <c r="AAG498" s="10"/>
      <c r="AAH498" s="10" t="e">
        <f>SUM(AAG493:AAG497)</f>
        <v>#N/A</v>
      </c>
      <c r="AAI498" s="290"/>
      <c r="AAJ498" s="213"/>
      <c r="AAM498" s="213"/>
      <c r="AAN498" s="213"/>
      <c r="AAO498" s="213"/>
      <c r="AAP498" s="10"/>
      <c r="AAQ498" s="10" t="e">
        <f>SUM(AAP493:AAP497)</f>
        <v>#N/A</v>
      </c>
      <c r="AAR498" s="290"/>
      <c r="AAS498" s="213"/>
      <c r="AAV498" s="213"/>
      <c r="AAW498" s="213"/>
      <c r="AAX498" s="213"/>
      <c r="AAY498" s="10"/>
      <c r="AAZ498" s="10" t="e">
        <f>SUM(AAY493:AAY497)</f>
        <v>#N/A</v>
      </c>
      <c r="ABA498" s="290"/>
      <c r="ABB498" s="213"/>
      <c r="ABE498" s="213"/>
      <c r="ABF498" s="213"/>
      <c r="ABG498" s="213"/>
      <c r="ABH498" s="10"/>
      <c r="ABI498" s="10" t="e">
        <f>SUM(ABH493:ABH497)</f>
        <v>#N/A</v>
      </c>
      <c r="ABJ498" s="290"/>
      <c r="ABK498" s="213"/>
      <c r="ABN498" s="213"/>
      <c r="ABO498" s="213"/>
      <c r="ABP498" s="213"/>
      <c r="ABQ498" s="10"/>
      <c r="ABR498" s="10" t="e">
        <f>SUM(ABQ493:ABQ497)</f>
        <v>#N/A</v>
      </c>
      <c r="ABS498" s="290"/>
      <c r="ABT498" s="213"/>
      <c r="ABW498" s="213"/>
      <c r="ABX498" s="213"/>
      <c r="ABY498" s="213"/>
      <c r="ABZ498" s="10"/>
      <c r="ACA498" s="10" t="e">
        <f>SUM(ABZ493:ABZ497)</f>
        <v>#N/A</v>
      </c>
      <c r="ACB498" s="290"/>
      <c r="ACC498" s="213"/>
      <c r="ACF498" s="213"/>
      <c r="ACG498" s="213"/>
      <c r="ACH498" s="213"/>
      <c r="ACI498" s="10"/>
      <c r="ACJ498" s="10" t="e">
        <f>SUM(ACI493:ACI497)</f>
        <v>#N/A</v>
      </c>
      <c r="ACK498" s="290"/>
      <c r="ACL498" s="213"/>
      <c r="ACO498" s="213"/>
      <c r="ACP498" s="213"/>
      <c r="ACQ498" s="213"/>
      <c r="ACR498" s="10"/>
      <c r="ACS498" s="10" t="e">
        <f>SUM(ACR493:ACR497)</f>
        <v>#N/A</v>
      </c>
      <c r="ACT498" s="290"/>
      <c r="ACU498" s="213"/>
      <c r="ACV498" s="279"/>
      <c r="ACX498" s="213"/>
      <c r="ACY498" s="213"/>
      <c r="ACZ498" s="213"/>
      <c r="ADA498" s="10"/>
      <c r="ADB498" s="10">
        <f>SUM(ADA493:ADA497)</f>
        <v>1480.5</v>
      </c>
      <c r="ADC498" s="290"/>
      <c r="ADD498" s="213"/>
      <c r="ADE498" s="307"/>
      <c r="ADG498" s="213"/>
      <c r="ADH498" s="213"/>
      <c r="ADI498" s="213"/>
      <c r="ADJ498" s="213"/>
      <c r="ADK498" s="10">
        <f>SUM(ADJ493:ADJ497)</f>
        <v>2127.8000000000002</v>
      </c>
      <c r="ADL498" s="290"/>
      <c r="ADM498" s="213"/>
      <c r="ADN498" s="307"/>
      <c r="ADP498" s="213"/>
      <c r="ADQ498" s="213"/>
      <c r="ADR498" s="213"/>
      <c r="ADS498" s="10"/>
      <c r="ADT498" s="10">
        <f>SUM(ADS493:ADS497)</f>
        <v>1426.1</v>
      </c>
      <c r="ADU498" s="290"/>
      <c r="ADV498" s="213"/>
      <c r="ADW498" s="307"/>
      <c r="ADZ498" s="213"/>
      <c r="AEA498" s="213"/>
      <c r="AEB498" s="213"/>
      <c r="AEC498" s="10">
        <f>SUM(AEB493:AEB497)</f>
        <v>1376.9</v>
      </c>
      <c r="AED498" s="290"/>
      <c r="AEE498" s="213"/>
      <c r="AEF498" s="307"/>
      <c r="AEH498" s="213"/>
      <c r="AEI498" s="213"/>
      <c r="AEJ498" s="213"/>
      <c r="AEK498" s="213"/>
      <c r="AEL498" s="10">
        <f>SUM(AEK493:AEK497)</f>
        <v>1325.8</v>
      </c>
      <c r="AEM498" s="290"/>
      <c r="AEN498" s="213"/>
      <c r="AEO498" s="307"/>
      <c r="AEQ498" s="213"/>
      <c r="AER498" s="213"/>
      <c r="AES498" s="213"/>
      <c r="AET498" s="213"/>
      <c r="AEU498" s="10">
        <f>SUM(AET493:AET497)</f>
        <v>2099.1</v>
      </c>
      <c r="AEV498" s="290"/>
      <c r="AEW498" s="213"/>
      <c r="AEX498" s="307"/>
      <c r="AEZ498" s="213"/>
      <c r="AFA498" s="213"/>
      <c r="AFB498" s="213"/>
      <c r="AFC498" s="10"/>
      <c r="AFD498" s="10">
        <f>SUM(AFC493:AFC497)</f>
        <v>1564.1000000000001</v>
      </c>
      <c r="AFE498" s="290"/>
      <c r="AFF498" s="213"/>
      <c r="AFG498" s="307"/>
      <c r="AFI498" s="213"/>
      <c r="AFJ498" s="213"/>
      <c r="AFK498" s="213"/>
      <c r="AFL498" s="10"/>
      <c r="AFM498" s="10">
        <f>SUM(AFL493:AFL497)</f>
        <v>2087.3999999999996</v>
      </c>
      <c r="AFN498" s="290"/>
      <c r="AFO498" s="213"/>
      <c r="AFP498" s="307"/>
      <c r="AFR498" s="213"/>
      <c r="AFS498" s="213"/>
      <c r="AFT498" s="213"/>
      <c r="AFU498" s="10"/>
      <c r="AFV498" s="10">
        <f>SUM(AFU493:AFU497)</f>
        <v>1271.9000000000001</v>
      </c>
      <c r="AFW498" s="290"/>
      <c r="AFX498" s="213"/>
      <c r="AFY498" s="309"/>
      <c r="AGA498" s="213"/>
      <c r="AGB498" s="213"/>
      <c r="AGC498" s="213"/>
      <c r="AGD498" s="10"/>
      <c r="AGE498" s="10">
        <f>SUM(AGD493:AGD497)</f>
        <v>2140.9</v>
      </c>
      <c r="AGF498" s="290"/>
      <c r="AGG498" s="213"/>
      <c r="AGH498" s="307"/>
      <c r="AGJ498" s="213"/>
      <c r="AGK498" s="213"/>
      <c r="AGL498" s="213"/>
      <c r="AGM498" s="10"/>
      <c r="AGN498" s="10">
        <f>SUM(AGM493:AGM497)</f>
        <v>1805.5000000000002</v>
      </c>
      <c r="AGO498" s="290"/>
      <c r="AGP498" s="213"/>
      <c r="AGQ498" s="307"/>
      <c r="AGS498" s="213"/>
      <c r="AGT498" s="213"/>
      <c r="AGU498" s="213"/>
      <c r="AGV498" s="10"/>
      <c r="AGW498" s="10">
        <f>SUM(AGV493:AGV497)</f>
        <v>2121.1999999999998</v>
      </c>
      <c r="AGX498" s="290"/>
      <c r="AGY498" s="213"/>
      <c r="AGZ498" s="308"/>
      <c r="AHB498" s="213"/>
      <c r="AHC498" s="213"/>
      <c r="AHD498" s="213"/>
      <c r="AHE498" s="10"/>
      <c r="AHF498" s="10">
        <f>SUM(AHE493:AHE497)</f>
        <v>2485.6</v>
      </c>
      <c r="AHG498" s="290"/>
      <c r="AHH498" s="213"/>
      <c r="AHK498" s="213"/>
      <c r="AHL498" s="213"/>
      <c r="AHM498" s="213"/>
      <c r="AHN498" s="10"/>
      <c r="AHO498" s="10"/>
      <c r="AHQ498" s="213"/>
      <c r="AHR498" s="279"/>
      <c r="AHT498" s="213"/>
      <c r="AHU498" s="213"/>
      <c r="AHV498" s="213"/>
      <c r="AHW498" s="10"/>
      <c r="AHX498" s="10"/>
      <c r="AHZ498" s="213"/>
      <c r="AIA498" s="279"/>
      <c r="AIC498" s="213"/>
      <c r="AID498" s="213"/>
      <c r="AIE498" s="213"/>
      <c r="AIF498" s="10"/>
      <c r="AIG498" s="10"/>
      <c r="AII498" s="213"/>
      <c r="AIJ498" s="279"/>
      <c r="AIM498" s="213"/>
      <c r="AIP498" s="10"/>
    </row>
    <row r="499" spans="1:926" s="14" customFormat="1" ht="15">
      <c r="A499" s="213" t="s">
        <v>80</v>
      </c>
      <c r="B499" s="293" t="s">
        <v>1420</v>
      </c>
      <c r="C499" s="14" t="s">
        <v>2248</v>
      </c>
      <c r="D499" s="304">
        <f>IF(C499="Kopman",1.4,1)</f>
        <v>1.4</v>
      </c>
      <c r="E499" s="214">
        <f>VLOOKUP(B499,$A$563:$F$2330,6,FALSE)</f>
        <v>469</v>
      </c>
      <c r="F499" s="213" t="s">
        <v>61</v>
      </c>
      <c r="G499" s="10">
        <f>E499*1.5*D499</f>
        <v>984.9</v>
      </c>
      <c r="H499" s="10"/>
      <c r="I499" s="284"/>
      <c r="J499" s="213" t="s">
        <v>80</v>
      </c>
      <c r="K499" s="306" t="s">
        <v>1420</v>
      </c>
      <c r="L499" s="306"/>
      <c r="M499" s="304">
        <f>IF(L499="Kopman",1.4,1)</f>
        <v>1</v>
      </c>
      <c r="N499" s="214">
        <f>VLOOKUP(K499,$A$563:$F$2330,6,FALSE)</f>
        <v>469</v>
      </c>
      <c r="O499" s="213" t="s">
        <v>61</v>
      </c>
      <c r="P499" s="10">
        <f>N499*1.5*M499</f>
        <v>703.5</v>
      </c>
      <c r="Q499" s="10"/>
      <c r="R499" s="284"/>
      <c r="S499" s="213" t="s">
        <v>80</v>
      </c>
      <c r="T499" s="306" t="s">
        <v>1420</v>
      </c>
      <c r="V499" s="304">
        <f>IF(U499="Kopman",1.4,1)</f>
        <v>1</v>
      </c>
      <c r="W499" s="214">
        <f>VLOOKUP(T499,$A$563:$F$2330,6,FALSE)</f>
        <v>469</v>
      </c>
      <c r="X499" s="213" t="s">
        <v>61</v>
      </c>
      <c r="Y499" s="10">
        <f>W499*1.5*V499</f>
        <v>703.5</v>
      </c>
      <c r="Z499" s="10"/>
      <c r="AA499" s="284"/>
      <c r="AB499" s="213" t="s">
        <v>80</v>
      </c>
      <c r="AC499" s="306" t="s">
        <v>1420</v>
      </c>
      <c r="AD499" s="14" t="s">
        <v>2248</v>
      </c>
      <c r="AE499" s="304">
        <f>IF(AD499="Kopman",1.4,1)</f>
        <v>1.4</v>
      </c>
      <c r="AF499" s="214">
        <f>VLOOKUP(AC499,$A$563:$F$2330,6,FALSE)</f>
        <v>469</v>
      </c>
      <c r="AG499" s="213" t="s">
        <v>61</v>
      </c>
      <c r="AH499" s="10">
        <f>AF499*1.5*AE499</f>
        <v>984.9</v>
      </c>
      <c r="AI499" s="10"/>
      <c r="AJ499" s="284"/>
      <c r="AK499" s="213" t="s">
        <v>80</v>
      </c>
      <c r="AL499" s="293" t="s">
        <v>1420</v>
      </c>
      <c r="AN499" s="304">
        <f>IF(AM499="Kopman",1.4,1)</f>
        <v>1</v>
      </c>
      <c r="AO499" s="214">
        <f>VLOOKUP(AL499,$A$563:$F$2330,6,FALSE)</f>
        <v>469</v>
      </c>
      <c r="AP499" s="213" t="s">
        <v>61</v>
      </c>
      <c r="AQ499" s="10">
        <f>AO499*1.5*AN499</f>
        <v>703.5</v>
      </c>
      <c r="AR499" s="10"/>
      <c r="AS499" s="284"/>
      <c r="AT499" s="213" t="s">
        <v>80</v>
      </c>
      <c r="AU499" s="306" t="s">
        <v>1420</v>
      </c>
      <c r="AW499" s="304">
        <f>IF(AV499="Kopman",1.4,1)</f>
        <v>1</v>
      </c>
      <c r="AX499" s="214">
        <f>VLOOKUP(AU499,$A$563:$F$2330,6,FALSE)</f>
        <v>469</v>
      </c>
      <c r="AY499" s="213" t="s">
        <v>61</v>
      </c>
      <c r="AZ499" s="10">
        <f>AX499*1.5*AW499</f>
        <v>703.5</v>
      </c>
      <c r="BA499" s="10"/>
      <c r="BB499" s="284"/>
      <c r="BC499" s="213" t="s">
        <v>80</v>
      </c>
      <c r="BD499" s="306" t="s">
        <v>1420</v>
      </c>
      <c r="BF499" s="304">
        <f>IF(BE499="Kopman",1.4,1)</f>
        <v>1</v>
      </c>
      <c r="BG499" s="214">
        <f>VLOOKUP(BD499,$A$563:$F$2330,6,FALSE)</f>
        <v>469</v>
      </c>
      <c r="BH499" s="213" t="s">
        <v>61</v>
      </c>
      <c r="BI499" s="10">
        <f>BG499*1.5*BF499</f>
        <v>703.5</v>
      </c>
      <c r="BJ499" s="10"/>
      <c r="BK499" s="284"/>
      <c r="BL499" s="213" t="s">
        <v>80</v>
      </c>
      <c r="BM499" s="306" t="s">
        <v>463</v>
      </c>
      <c r="BO499" s="304">
        <f>IF(BN499="Kopman",1.4,1)</f>
        <v>1</v>
      </c>
      <c r="BP499" s="214">
        <f>VLOOKUP(BM499,$A$563:$F$2330,6,FALSE)</f>
        <v>274</v>
      </c>
      <c r="BQ499" s="213" t="s">
        <v>61</v>
      </c>
      <c r="BR499" s="10">
        <f>BP499*1.5*BO499</f>
        <v>411</v>
      </c>
      <c r="BS499" s="10"/>
      <c r="BT499" s="284"/>
      <c r="BU499" s="213" t="s">
        <v>80</v>
      </c>
      <c r="BV499" s="306" t="s">
        <v>1420</v>
      </c>
      <c r="BX499" s="304">
        <f>IF(BW499="Kopman",1.4,1)</f>
        <v>1</v>
      </c>
      <c r="BY499" s="214">
        <f>VLOOKUP(BV499,$A$563:$F$2330,6,FALSE)</f>
        <v>469</v>
      </c>
      <c r="BZ499" s="213" t="s">
        <v>61</v>
      </c>
      <c r="CA499" s="10">
        <f>BY499*1.5*BX499</f>
        <v>703.5</v>
      </c>
      <c r="CB499" s="10"/>
      <c r="CC499" s="284"/>
      <c r="CD499" s="213" t="s">
        <v>80</v>
      </c>
      <c r="CE499" s="306" t="s">
        <v>1420</v>
      </c>
      <c r="CF499" s="14" t="s">
        <v>2248</v>
      </c>
      <c r="CG499" s="304">
        <f>IF(CF499="Kopman",1.4,1)</f>
        <v>1.4</v>
      </c>
      <c r="CH499" s="214">
        <f>VLOOKUP(CE499,$A$563:$F$2330,6,FALSE)</f>
        <v>469</v>
      </c>
      <c r="CI499" s="213" t="s">
        <v>61</v>
      </c>
      <c r="CJ499" s="10">
        <f>CH499*1.5*CG499</f>
        <v>984.9</v>
      </c>
      <c r="CK499" s="10"/>
      <c r="CL499" s="284"/>
      <c r="CM499" s="213" t="s">
        <v>80</v>
      </c>
      <c r="CN499" s="306" t="s">
        <v>463</v>
      </c>
      <c r="CP499" s="304">
        <f>IF(CO499="Kopman",1.4,1)</f>
        <v>1</v>
      </c>
      <c r="CQ499" s="214">
        <f>VLOOKUP(CN499,$A$563:$F$2330,6,FALSE)</f>
        <v>274</v>
      </c>
      <c r="CR499" s="213" t="s">
        <v>61</v>
      </c>
      <c r="CS499" s="10">
        <f>CQ499*1.5*CP499</f>
        <v>411</v>
      </c>
      <c r="CT499" s="10"/>
      <c r="CU499" s="284"/>
      <c r="CV499" s="213" t="s">
        <v>80</v>
      </c>
      <c r="CW499" s="306" t="s">
        <v>1420</v>
      </c>
      <c r="CY499" s="304">
        <f>IF(CX499="Kopman",1.4,1)</f>
        <v>1</v>
      </c>
      <c r="CZ499" s="214">
        <f>VLOOKUP(CW499,$A$563:$F$2330,6,FALSE)</f>
        <v>469</v>
      </c>
      <c r="DA499" s="213" t="s">
        <v>61</v>
      </c>
      <c r="DB499" s="10">
        <f>CZ499*1.5*CY499</f>
        <v>703.5</v>
      </c>
      <c r="DC499" s="10"/>
      <c r="DD499" s="284"/>
      <c r="DE499" s="213" t="s">
        <v>80</v>
      </c>
      <c r="DF499" s="306" t="s">
        <v>1420</v>
      </c>
      <c r="DH499" s="304">
        <f>IF(DG499="Kopman",1.4,1)</f>
        <v>1</v>
      </c>
      <c r="DI499" s="214">
        <f>VLOOKUP(DF499,$A$563:$F$2330,6,FALSE)</f>
        <v>469</v>
      </c>
      <c r="DJ499" s="213" t="s">
        <v>61</v>
      </c>
      <c r="DK499" s="10">
        <f>DI499*1.5*DH499</f>
        <v>703.5</v>
      </c>
      <c r="DL499" s="10"/>
      <c r="DM499" s="284"/>
      <c r="DN499" s="213" t="s">
        <v>80</v>
      </c>
      <c r="DO499" s="293" t="s">
        <v>502</v>
      </c>
      <c r="DQ499" s="304">
        <f>IF(DP499="Kopman",1.4,1)</f>
        <v>1</v>
      </c>
      <c r="DR499" s="214">
        <f>VLOOKUP(DO499,$A$563:$F$2330,6,FALSE)</f>
        <v>200</v>
      </c>
      <c r="DS499" s="213" t="s">
        <v>61</v>
      </c>
      <c r="DT499" s="10">
        <f>DR499*1.5*DQ499</f>
        <v>300</v>
      </c>
      <c r="DU499" s="10"/>
      <c r="DV499" s="284"/>
      <c r="DW499" s="213" t="s">
        <v>80</v>
      </c>
      <c r="DX499" s="297" t="s">
        <v>186</v>
      </c>
      <c r="DZ499" s="304">
        <f>IF(DY499="Kopman",1.4,1)</f>
        <v>1</v>
      </c>
      <c r="EA499" s="214" t="e">
        <f>VLOOKUP(DX499,$A$563:$F$2330,6,FALSE)</f>
        <v>#N/A</v>
      </c>
      <c r="EB499" s="213" t="s">
        <v>61</v>
      </c>
      <c r="EC499" s="10" t="e">
        <f>EA499*1.5*DZ499</f>
        <v>#N/A</v>
      </c>
      <c r="ED499" s="10"/>
      <c r="EE499" s="284"/>
      <c r="EF499" s="213" t="s">
        <v>80</v>
      </c>
      <c r="EG499" s="306" t="s">
        <v>497</v>
      </c>
      <c r="EI499" s="304">
        <f>IF(EH499="Kopman",1.4,1)</f>
        <v>1</v>
      </c>
      <c r="EJ499" s="214">
        <f>VLOOKUP(EG499,$A$563:$F$2330,6,FALSE)</f>
        <v>378</v>
      </c>
      <c r="EK499" s="213" t="s">
        <v>61</v>
      </c>
      <c r="EL499" s="10">
        <f>EJ499*1.5*EI499</f>
        <v>567</v>
      </c>
      <c r="EM499" s="10"/>
      <c r="EN499" s="284"/>
      <c r="EO499" s="213" t="s">
        <v>80</v>
      </c>
      <c r="EP499" s="306" t="s">
        <v>1420</v>
      </c>
      <c r="ER499" s="304">
        <f>IF(EQ499="Kopman",1.4,1)</f>
        <v>1</v>
      </c>
      <c r="ES499" s="214">
        <f>VLOOKUP(EP499,$A$563:$F$2330,6,FALSE)</f>
        <v>469</v>
      </c>
      <c r="ET499" s="213" t="s">
        <v>61</v>
      </c>
      <c r="EU499" s="10">
        <f>ES499*1.5*ER499</f>
        <v>703.5</v>
      </c>
      <c r="EV499" s="10"/>
      <c r="EW499" s="284"/>
      <c r="EX499" s="213" t="s">
        <v>80</v>
      </c>
      <c r="EY499" s="297" t="s">
        <v>186</v>
      </c>
      <c r="FA499" s="304">
        <f>IF(EZ499="Kopman",1.4,1)</f>
        <v>1</v>
      </c>
      <c r="FB499" s="214" t="e">
        <f>VLOOKUP(EY499,$A$563:$F$2330,6,FALSE)</f>
        <v>#N/A</v>
      </c>
      <c r="FC499" s="213" t="s">
        <v>61</v>
      </c>
      <c r="FD499" s="10" t="e">
        <f>FB499*1.5*FA499</f>
        <v>#N/A</v>
      </c>
      <c r="FE499" s="10"/>
      <c r="FF499" s="284"/>
      <c r="FG499" s="213" t="s">
        <v>80</v>
      </c>
      <c r="FH499" s="306" t="s">
        <v>632</v>
      </c>
      <c r="FJ499" s="304">
        <f>IF(FI499="Kopman",1.4,1)</f>
        <v>1</v>
      </c>
      <c r="FK499" s="214">
        <f>VLOOKUP(FH499,$A$563:$F$2330,6,FALSE)</f>
        <v>63</v>
      </c>
      <c r="FL499" s="213" t="s">
        <v>61</v>
      </c>
      <c r="FM499" s="10">
        <f>FK499*1.5*FJ499</f>
        <v>94.5</v>
      </c>
      <c r="FN499" s="10"/>
      <c r="FO499" s="284"/>
      <c r="FP499" s="213" t="s">
        <v>80</v>
      </c>
      <c r="FQ499" s="293" t="s">
        <v>1420</v>
      </c>
      <c r="FS499" s="304">
        <f>IF(FR499="Kopman",1.4,1)</f>
        <v>1</v>
      </c>
      <c r="FT499" s="214">
        <f>VLOOKUP(FQ499,$A$563:$F$2330,6,FALSE)</f>
        <v>469</v>
      </c>
      <c r="FU499" s="213" t="s">
        <v>61</v>
      </c>
      <c r="FV499" s="10">
        <f>FT499*1.5*FS499</f>
        <v>703.5</v>
      </c>
      <c r="FW499" s="10"/>
      <c r="FX499" s="284"/>
      <c r="FY499" s="213" t="s">
        <v>80</v>
      </c>
      <c r="FZ499" s="293" t="s">
        <v>463</v>
      </c>
      <c r="GB499" s="304">
        <f>IF(GA499="Kopman",1.4,1)</f>
        <v>1</v>
      </c>
      <c r="GC499" s="214">
        <f>VLOOKUP(FZ499,$A$563:$F$2330,6,FALSE)</f>
        <v>274</v>
      </c>
      <c r="GD499" s="213" t="s">
        <v>61</v>
      </c>
      <c r="GE499" s="10">
        <f>GC499*1.5*GB499</f>
        <v>411</v>
      </c>
      <c r="GF499" s="10"/>
      <c r="GG499" s="284"/>
      <c r="GH499" s="213" t="s">
        <v>80</v>
      </c>
      <c r="GI499" s="306" t="s">
        <v>1420</v>
      </c>
      <c r="GK499" s="304">
        <f>IF(GJ499="Kopman",1.4,1)</f>
        <v>1</v>
      </c>
      <c r="GL499" s="214">
        <f>VLOOKUP(GI499,$A$563:$F$2330,6,FALSE)</f>
        <v>469</v>
      </c>
      <c r="GM499" s="213" t="s">
        <v>61</v>
      </c>
      <c r="GN499" s="10">
        <f>GL499*1.5*GK499</f>
        <v>703.5</v>
      </c>
      <c r="GO499" s="10"/>
      <c r="GP499" s="284"/>
      <c r="GQ499" s="213" t="s">
        <v>80</v>
      </c>
      <c r="GR499" s="306" t="s">
        <v>1420</v>
      </c>
      <c r="GT499" s="304">
        <f>IF(GS499="Kopman",1.4,1)</f>
        <v>1</v>
      </c>
      <c r="GU499" s="214">
        <f>VLOOKUP(GR499,$A$563:$F$2330,6,FALSE)</f>
        <v>469</v>
      </c>
      <c r="GV499" s="213" t="s">
        <v>61</v>
      </c>
      <c r="GW499" s="10">
        <f>GU499*1.5</f>
        <v>703.5</v>
      </c>
      <c r="GX499" s="10"/>
      <c r="GY499" s="284"/>
      <c r="GZ499" s="213" t="s">
        <v>80</v>
      </c>
      <c r="HA499" s="293" t="s">
        <v>497</v>
      </c>
      <c r="HC499" s="304">
        <f>IF(HB499="Kopman",1.4,1)</f>
        <v>1</v>
      </c>
      <c r="HD499" s="214">
        <f>VLOOKUP(HA499,$A$563:$F$2330,6,FALSE)</f>
        <v>378</v>
      </c>
      <c r="HE499" s="213" t="s">
        <v>61</v>
      </c>
      <c r="HF499" s="10">
        <f>HD499*1.5*HC499</f>
        <v>567</v>
      </c>
      <c r="HG499" s="10"/>
      <c r="HH499" s="284"/>
      <c r="HI499" s="213" t="s">
        <v>80</v>
      </c>
      <c r="HJ499" s="306" t="s">
        <v>546</v>
      </c>
      <c r="HL499" s="304">
        <f>IF(HK499="Kopman",1.4,1)</f>
        <v>1</v>
      </c>
      <c r="HM499" s="214">
        <f>VLOOKUP(HJ499,$A$563:$F$2330,6,FALSE)</f>
        <v>192</v>
      </c>
      <c r="HN499" s="213" t="s">
        <v>61</v>
      </c>
      <c r="HO499" s="10">
        <f>HM499*1.5</f>
        <v>288</v>
      </c>
      <c r="HP499" s="10"/>
      <c r="HQ499" s="284"/>
      <c r="HR499" s="213" t="s">
        <v>80</v>
      </c>
      <c r="HS499" s="293" t="s">
        <v>449</v>
      </c>
      <c r="HU499" s="304">
        <f>IF(HT499="Kopman",1.4,1)</f>
        <v>1</v>
      </c>
      <c r="HV499" s="214">
        <f>VLOOKUP(HS499,$A$563:$F$2330,6,FALSE)</f>
        <v>100</v>
      </c>
      <c r="HW499" s="213" t="s">
        <v>61</v>
      </c>
      <c r="HX499" s="10">
        <f>HV499*1.5*HU499</f>
        <v>150</v>
      </c>
      <c r="HY499" s="10"/>
      <c r="HZ499" s="284"/>
      <c r="IA499" s="213" t="s">
        <v>80</v>
      </c>
      <c r="IB499" s="306" t="s">
        <v>546</v>
      </c>
      <c r="ID499" s="304">
        <f>IF(IC499="Kopman",1.4,1)</f>
        <v>1</v>
      </c>
      <c r="IE499" s="214">
        <f>VLOOKUP(IB499,$A$563:$F$2330,6,FALSE)</f>
        <v>192</v>
      </c>
      <c r="IF499" s="213" t="s">
        <v>61</v>
      </c>
      <c r="IG499" s="10">
        <f>IE499*1.5</f>
        <v>288</v>
      </c>
      <c r="IH499" s="10"/>
      <c r="II499" s="284"/>
      <c r="IJ499" s="213" t="s">
        <v>80</v>
      </c>
      <c r="IK499" s="306" t="s">
        <v>1420</v>
      </c>
      <c r="IM499" s="304">
        <f>IF(IL499="Kopman",1.4,1)</f>
        <v>1</v>
      </c>
      <c r="IN499" s="214">
        <f>VLOOKUP(IK499,$A$563:$F$2330,6,FALSE)</f>
        <v>469</v>
      </c>
      <c r="IO499" s="213" t="s">
        <v>61</v>
      </c>
      <c r="IP499" s="10">
        <f>IN499*1.5*IM499</f>
        <v>703.5</v>
      </c>
      <c r="IQ499" s="10"/>
      <c r="IR499" s="284"/>
      <c r="IS499" s="213" t="s">
        <v>80</v>
      </c>
      <c r="IT499" s="306" t="s">
        <v>547</v>
      </c>
      <c r="IV499" s="304">
        <f>IF(IU499="Kopman",1.4,1)</f>
        <v>1</v>
      </c>
      <c r="IW499" s="214">
        <f>VLOOKUP(IT499,$A$563:$F$2330,6,FALSE)</f>
        <v>152</v>
      </c>
      <c r="IX499" s="213" t="s">
        <v>61</v>
      </c>
      <c r="IY499" s="10">
        <f>IW499*1.5*IV499</f>
        <v>228</v>
      </c>
      <c r="IZ499" s="10"/>
      <c r="JA499" s="284"/>
      <c r="JB499" s="213" t="s">
        <v>80</v>
      </c>
      <c r="JC499" s="306" t="s">
        <v>1420</v>
      </c>
      <c r="JE499" s="304">
        <f>IF(JD499="Kopman",1.4,1)</f>
        <v>1</v>
      </c>
      <c r="JF499" s="214">
        <f>VLOOKUP(JC499,$A$563:$F$2330,6,FALSE)</f>
        <v>469</v>
      </c>
      <c r="JG499" s="213" t="s">
        <v>61</v>
      </c>
      <c r="JH499" s="10">
        <f>JF499*1.5*JE499</f>
        <v>703.5</v>
      </c>
      <c r="JI499" s="10"/>
      <c r="JJ499" s="284"/>
      <c r="JK499" s="213" t="s">
        <v>80</v>
      </c>
      <c r="JL499" s="306" t="s">
        <v>1420</v>
      </c>
      <c r="JN499" s="304">
        <f>IF(JM499="Kopman",1.4,1)</f>
        <v>1</v>
      </c>
      <c r="JO499" s="214">
        <f>VLOOKUP(JL499,$A$563:$F$2330,6,FALSE)</f>
        <v>469</v>
      </c>
      <c r="JP499" s="213" t="s">
        <v>61</v>
      </c>
      <c r="JQ499" s="10">
        <f>JO499*1.5*JN499</f>
        <v>703.5</v>
      </c>
      <c r="JR499" s="10"/>
      <c r="JS499" s="284"/>
      <c r="JT499" s="213" t="s">
        <v>80</v>
      </c>
      <c r="JU499" s="306" t="s">
        <v>497</v>
      </c>
      <c r="JW499" s="304">
        <f>IF(JV499="Kopman",1.4,1)</f>
        <v>1</v>
      </c>
      <c r="JX499" s="214">
        <f>VLOOKUP(JU499,$A$563:$F$2330,6,FALSE)</f>
        <v>378</v>
      </c>
      <c r="JY499" s="213" t="s">
        <v>61</v>
      </c>
      <c r="JZ499" s="10">
        <f>JX499*1.5*JW499</f>
        <v>567</v>
      </c>
      <c r="KA499" s="10"/>
      <c r="KB499" s="284"/>
      <c r="KC499" s="213" t="s">
        <v>80</v>
      </c>
      <c r="KD499" s="306" t="s">
        <v>463</v>
      </c>
      <c r="KF499" s="304">
        <f>IF(KE499="Kopman",1.4,1)</f>
        <v>1</v>
      </c>
      <c r="KG499" s="214">
        <f>VLOOKUP(KD499,$A$563:$F$2330,6,FALSE)</f>
        <v>274</v>
      </c>
      <c r="KH499" s="213" t="s">
        <v>61</v>
      </c>
      <c r="KI499" s="10">
        <f>KG499*1.5*KF499</f>
        <v>411</v>
      </c>
      <c r="KJ499" s="10"/>
      <c r="KK499" s="284"/>
      <c r="KL499" s="213" t="s">
        <v>80</v>
      </c>
      <c r="KM499" s="306" t="s">
        <v>502</v>
      </c>
      <c r="KO499" s="304">
        <f>IF(KN499="Kopman",1.4,1)</f>
        <v>1</v>
      </c>
      <c r="KP499" s="214">
        <f>VLOOKUP(KM499,$A$563:$F$2330,6,FALSE)</f>
        <v>200</v>
      </c>
      <c r="KQ499" s="213" t="s">
        <v>61</v>
      </c>
      <c r="KR499" s="10">
        <f>KP499*1.5</f>
        <v>300</v>
      </c>
      <c r="KS499" s="10"/>
      <c r="KT499" s="284"/>
      <c r="KU499" s="213" t="s">
        <v>80</v>
      </c>
      <c r="KV499" s="306" t="s">
        <v>1420</v>
      </c>
      <c r="KX499" s="304">
        <f>IF(KW499="Kopman",1.4,1)</f>
        <v>1</v>
      </c>
      <c r="KY499" s="214">
        <f>VLOOKUP(KV499,$A$563:$F$2330,6,FALSE)</f>
        <v>469</v>
      </c>
      <c r="KZ499" s="213" t="s">
        <v>61</v>
      </c>
      <c r="LA499" s="10">
        <f>KY499*1.5*KX499</f>
        <v>703.5</v>
      </c>
      <c r="LB499" s="10"/>
      <c r="LC499" s="284"/>
      <c r="LD499" s="213" t="s">
        <v>80</v>
      </c>
      <c r="LE499" s="306" t="s">
        <v>621</v>
      </c>
      <c r="LG499" s="304">
        <f>IF(LF499="Kopman",1.4,1)</f>
        <v>1</v>
      </c>
      <c r="LH499" s="214">
        <f>VLOOKUP(LE499,$A$563:$F$2330,6,FALSE)</f>
        <v>410</v>
      </c>
      <c r="LI499" s="213" t="s">
        <v>61</v>
      </c>
      <c r="LJ499" s="10">
        <f>LH499*1.5*LG499</f>
        <v>615</v>
      </c>
      <c r="LK499" s="10"/>
      <c r="LL499" s="284"/>
      <c r="LM499" s="213" t="s">
        <v>80</v>
      </c>
      <c r="LN499" s="306" t="s">
        <v>463</v>
      </c>
      <c r="LP499" s="304">
        <f>IF(LO499="Kopman",1.4,1)</f>
        <v>1</v>
      </c>
      <c r="LQ499" s="214">
        <f>VLOOKUP(LN499,$A$563:$F$2330,6,FALSE)</f>
        <v>274</v>
      </c>
      <c r="LR499" s="213" t="s">
        <v>61</v>
      </c>
      <c r="LS499" s="10">
        <f>LQ499*1.5*LP499</f>
        <v>411</v>
      </c>
      <c r="LT499" s="10"/>
      <c r="LU499" s="284"/>
      <c r="LV499" s="213" t="s">
        <v>80</v>
      </c>
      <c r="LW499" s="306" t="s">
        <v>497</v>
      </c>
      <c r="LY499" s="304">
        <f>IF(LX499="Kopman",1.4,1)</f>
        <v>1</v>
      </c>
      <c r="LZ499" s="214">
        <f>VLOOKUP(LW499,$A$563:$F$2330,6,FALSE)</f>
        <v>378</v>
      </c>
      <c r="MA499" s="213" t="s">
        <v>61</v>
      </c>
      <c r="MB499" s="10">
        <f>LZ499*1.5*LY499</f>
        <v>567</v>
      </c>
      <c r="MC499" s="10"/>
      <c r="MD499" s="284"/>
      <c r="ME499" s="213" t="s">
        <v>80</v>
      </c>
      <c r="MF499" s="308" t="s">
        <v>1420</v>
      </c>
      <c r="MH499" s="304">
        <f>IF(MG499="Kopman",1.4,1)</f>
        <v>1</v>
      </c>
      <c r="MI499" s="214">
        <f>VLOOKUP(MF499,$A$563:$F$2330,6,FALSE)</f>
        <v>469</v>
      </c>
      <c r="MJ499" s="213" t="s">
        <v>61</v>
      </c>
      <c r="MK499" s="10">
        <f>MI499*1.5*MH499</f>
        <v>703.5</v>
      </c>
      <c r="ML499" s="10"/>
      <c r="MM499" s="284"/>
      <c r="MN499" s="213" t="s">
        <v>80</v>
      </c>
      <c r="MO499" s="306" t="s">
        <v>463</v>
      </c>
      <c r="MQ499" s="304">
        <f>IF(MP499="Kopman",1.4,1)</f>
        <v>1</v>
      </c>
      <c r="MR499" s="214">
        <f>VLOOKUP(MO499,$A$563:$F$2330,6,FALSE)</f>
        <v>274</v>
      </c>
      <c r="MS499" s="213" t="s">
        <v>61</v>
      </c>
      <c r="MT499" s="10">
        <f>MR499*1.5*MQ499</f>
        <v>411</v>
      </c>
      <c r="MU499" s="10"/>
      <c r="MV499" s="284"/>
      <c r="MW499" s="213" t="s">
        <v>80</v>
      </c>
      <c r="MX499" s="306" t="s">
        <v>1420</v>
      </c>
      <c r="MZ499" s="304">
        <f>IF(MY499="Kopman",1.4,1)</f>
        <v>1</v>
      </c>
      <c r="NA499" s="214">
        <f>VLOOKUP(MX499,$A$563:$F$2330,6,FALSE)</f>
        <v>469</v>
      </c>
      <c r="NB499" s="213" t="s">
        <v>61</v>
      </c>
      <c r="NC499" s="10">
        <f>NA499*1.5*MZ499</f>
        <v>703.5</v>
      </c>
      <c r="ND499" s="10"/>
      <c r="NE499" s="284"/>
      <c r="NF499" s="213" t="s">
        <v>80</v>
      </c>
      <c r="NG499" s="306" t="s">
        <v>899</v>
      </c>
      <c r="NI499" s="304">
        <f>IF(NH499="Kopman",1.4,1)</f>
        <v>1</v>
      </c>
      <c r="NJ499" s="214">
        <f>VLOOKUP(NG499,$A$563:$F$2330,6,FALSE)</f>
        <v>649</v>
      </c>
      <c r="NK499" s="213" t="s">
        <v>61</v>
      </c>
      <c r="NL499" s="10">
        <f>NJ499*1.5*NI499</f>
        <v>973.5</v>
      </c>
      <c r="NM499" s="10"/>
      <c r="NN499" s="284"/>
      <c r="NO499" s="213" t="s">
        <v>80</v>
      </c>
      <c r="NP499" s="306" t="s">
        <v>487</v>
      </c>
      <c r="NR499" s="304">
        <f>IF(NQ499="Kopman",1.4,1)</f>
        <v>1</v>
      </c>
      <c r="NS499" s="214">
        <f>VLOOKUP(NP499,$A$563:$F$2330,6,FALSE)</f>
        <v>202</v>
      </c>
      <c r="NT499" s="213" t="s">
        <v>61</v>
      </c>
      <c r="NU499" s="10">
        <f>NS499*1.5*NR499</f>
        <v>303</v>
      </c>
      <c r="NV499" s="10"/>
      <c r="NW499" s="284"/>
      <c r="NX499" s="213" t="s">
        <v>80</v>
      </c>
      <c r="NY499" s="293" t="s">
        <v>463</v>
      </c>
      <c r="OB499" s="214">
        <f>VLOOKUP(NY499,$A$563:$F$2330,6,FALSE)</f>
        <v>274</v>
      </c>
      <c r="OC499" s="213" t="s">
        <v>61</v>
      </c>
      <c r="OD499" s="10">
        <f>OB499*1.5</f>
        <v>411</v>
      </c>
      <c r="OE499" s="10"/>
      <c r="OF499" s="284"/>
      <c r="OG499" s="213" t="s">
        <v>80</v>
      </c>
      <c r="OH499" s="306" t="s">
        <v>463</v>
      </c>
      <c r="OJ499" s="304">
        <f>IF(OI499="Kopman",1.4,1)</f>
        <v>1</v>
      </c>
      <c r="OK499" s="214">
        <f>VLOOKUP(OH499,$A$563:$F$2330,6,FALSE)</f>
        <v>274</v>
      </c>
      <c r="OL499" s="213" t="s">
        <v>61</v>
      </c>
      <c r="OM499" s="10">
        <f>OK499*1.5*OJ499</f>
        <v>411</v>
      </c>
      <c r="ON499" s="10"/>
      <c r="OO499" s="284"/>
      <c r="OP499" s="213" t="s">
        <v>80</v>
      </c>
      <c r="OQ499" s="293" t="s">
        <v>497</v>
      </c>
      <c r="OS499" s="304">
        <f>IF(OR499="Kopman",1.4,1)</f>
        <v>1</v>
      </c>
      <c r="OT499" s="214">
        <f>VLOOKUP(OQ499,$A$563:$F$2330,6,FALSE)</f>
        <v>378</v>
      </c>
      <c r="OU499" s="213" t="s">
        <v>61</v>
      </c>
      <c r="OV499" s="10">
        <f>OT499*1.5*OS499</f>
        <v>567</v>
      </c>
      <c r="OW499" s="10"/>
      <c r="OX499" s="284"/>
      <c r="OY499" s="213" t="s">
        <v>80</v>
      </c>
      <c r="OZ499" s="306" t="s">
        <v>1420</v>
      </c>
      <c r="PB499" s="304">
        <f>IF(PA499="Kopman",1.4,1)</f>
        <v>1</v>
      </c>
      <c r="PC499" s="214">
        <f>VLOOKUP(OZ499,$A$563:$F$2330,6,FALSE)</f>
        <v>469</v>
      </c>
      <c r="PD499" s="213" t="s">
        <v>61</v>
      </c>
      <c r="PE499" s="10">
        <f>PC499*1.5*PB499</f>
        <v>703.5</v>
      </c>
      <c r="PF499" s="10"/>
      <c r="PG499" s="284"/>
      <c r="PH499" s="213" t="s">
        <v>80</v>
      </c>
      <c r="PI499" s="306" t="s">
        <v>1420</v>
      </c>
      <c r="PK499" s="304">
        <f>IF(PJ499="Kopman",1.4,1)</f>
        <v>1</v>
      </c>
      <c r="PL499" s="214">
        <f>VLOOKUP(PI499,$A$563:$F$2330,6,FALSE)</f>
        <v>469</v>
      </c>
      <c r="PM499" s="213" t="s">
        <v>61</v>
      </c>
      <c r="PN499" s="10">
        <f>PL499*1.5*PK499</f>
        <v>703.5</v>
      </c>
      <c r="PO499" s="10"/>
      <c r="PP499" s="284"/>
      <c r="PQ499" s="213" t="s">
        <v>80</v>
      </c>
      <c r="PR499" s="293" t="s">
        <v>1420</v>
      </c>
      <c r="PT499" s="304">
        <f>IF(PS499="Kopman",1.4,1)</f>
        <v>1</v>
      </c>
      <c r="PU499" s="214">
        <f>VLOOKUP(PR499,$A$563:$F$2330,6,FALSE)</f>
        <v>469</v>
      </c>
      <c r="PV499" s="213" t="s">
        <v>61</v>
      </c>
      <c r="PW499" s="10">
        <f>PU499*1.5*PT499</f>
        <v>703.5</v>
      </c>
      <c r="PX499" s="10"/>
      <c r="PY499" s="284"/>
      <c r="PZ499" s="213" t="s">
        <v>80</v>
      </c>
      <c r="QA499" s="306" t="s">
        <v>497</v>
      </c>
      <c r="QC499" s="304">
        <f>IF(QB499="Kopman",1.4,1)</f>
        <v>1</v>
      </c>
      <c r="QD499" s="214">
        <f>VLOOKUP(QA499,$A$563:$F$2330,6,FALSE)</f>
        <v>378</v>
      </c>
      <c r="QE499" s="213" t="s">
        <v>61</v>
      </c>
      <c r="QF499" s="10">
        <f>QD499*1.5*QC499</f>
        <v>567</v>
      </c>
      <c r="QG499" s="10"/>
      <c r="QH499" s="284"/>
      <c r="QI499" s="213" t="s">
        <v>80</v>
      </c>
      <c r="QJ499" s="293" t="s">
        <v>497</v>
      </c>
      <c r="QL499" s="304">
        <f>IF(QK499="Kopman",1.4,1)</f>
        <v>1</v>
      </c>
      <c r="QM499" s="214">
        <f>VLOOKUP(QJ499,$A$563:$F$2330,6,FALSE)</f>
        <v>378</v>
      </c>
      <c r="QN499" s="213" t="s">
        <v>61</v>
      </c>
      <c r="QO499" s="10">
        <f>QM499*1.5*QL499</f>
        <v>567</v>
      </c>
      <c r="QP499" s="10"/>
      <c r="QQ499" s="284"/>
      <c r="QR499" s="213" t="s">
        <v>80</v>
      </c>
      <c r="QS499" s="306" t="s">
        <v>449</v>
      </c>
      <c r="QU499" s="304">
        <f>IF(QT499="Kopman",1.4,1)</f>
        <v>1</v>
      </c>
      <c r="QV499" s="214">
        <f>VLOOKUP(QS499,$A$563:$F$2330,6,FALSE)</f>
        <v>100</v>
      </c>
      <c r="QW499" s="213" t="s">
        <v>61</v>
      </c>
      <c r="QX499" s="10">
        <f>QV499*1.5*QU499</f>
        <v>150</v>
      </c>
      <c r="QY499" s="10"/>
      <c r="QZ499" s="284"/>
      <c r="RA499" s="213" t="s">
        <v>80</v>
      </c>
      <c r="RB499" s="293" t="s">
        <v>497</v>
      </c>
      <c r="RD499" s="304">
        <f>IF(RC499="Kopman",1.4,1)</f>
        <v>1</v>
      </c>
      <c r="RE499" s="214">
        <f>VLOOKUP(RB499,$A$563:$F$2330,6,FALSE)</f>
        <v>378</v>
      </c>
      <c r="RF499" s="213" t="s">
        <v>61</v>
      </c>
      <c r="RG499" s="10">
        <f>RE499*1.5*RD499</f>
        <v>567</v>
      </c>
      <c r="RH499" s="10"/>
      <c r="RI499" s="284"/>
      <c r="RJ499" s="213" t="s">
        <v>80</v>
      </c>
      <c r="RK499" s="297" t="s">
        <v>186</v>
      </c>
      <c r="RN499" s="214" t="e">
        <f>VLOOKUP(RK499,$A$563:$F$2330,6,FALSE)</f>
        <v>#N/A</v>
      </c>
      <c r="RO499" s="213" t="s">
        <v>61</v>
      </c>
      <c r="RP499" s="10" t="e">
        <f>RN499*1.5</f>
        <v>#N/A</v>
      </c>
      <c r="RQ499" s="10"/>
      <c r="RR499" s="284"/>
      <c r="RS499" s="213" t="s">
        <v>80</v>
      </c>
      <c r="RT499" s="306" t="s">
        <v>479</v>
      </c>
      <c r="RV499" s="304">
        <f>IF(RU499="Kopman",1.4,1)</f>
        <v>1</v>
      </c>
      <c r="RW499" s="214">
        <f>VLOOKUP(RT499,$A$563:$F$2330,6,FALSE)</f>
        <v>737</v>
      </c>
      <c r="RX499" s="213" t="s">
        <v>61</v>
      </c>
      <c r="RY499" s="10">
        <f>RW499*1.5*RV499</f>
        <v>1105.5</v>
      </c>
      <c r="RZ499" s="10"/>
      <c r="SA499" s="290"/>
      <c r="SB499" s="213" t="s">
        <v>80</v>
      </c>
      <c r="SC499" s="306" t="s">
        <v>624</v>
      </c>
      <c r="SE499" s="304">
        <f>IF(SD499="Kopman",1.4,1)</f>
        <v>1</v>
      </c>
      <c r="SF499" s="214">
        <f>VLOOKUP(SC499,$A$563:$F$2330,6,FALSE)</f>
        <v>125</v>
      </c>
      <c r="SG499" s="213" t="s">
        <v>61</v>
      </c>
      <c r="SH499" s="10">
        <f>SF499*1.5*SE499</f>
        <v>187.5</v>
      </c>
      <c r="SI499" s="10"/>
      <c r="SJ499" s="290"/>
      <c r="SK499" s="213" t="s">
        <v>80</v>
      </c>
      <c r="SL499" s="306" t="s">
        <v>497</v>
      </c>
      <c r="SN499" s="304">
        <f>IF(SM499="Kopman",1.4,1)</f>
        <v>1</v>
      </c>
      <c r="SO499" s="214">
        <f>VLOOKUP(SL499,$A$563:$F$2330,6,FALSE)</f>
        <v>378</v>
      </c>
      <c r="SP499" s="213" t="s">
        <v>61</v>
      </c>
      <c r="SQ499" s="10">
        <f>SO499*1.5*SN499</f>
        <v>567</v>
      </c>
      <c r="SR499" s="10"/>
      <c r="SS499" s="290"/>
      <c r="ST499" s="213" t="s">
        <v>80</v>
      </c>
      <c r="SU499" s="306" t="s">
        <v>497</v>
      </c>
      <c r="SW499" s="304">
        <f>IF(SV499="Kopman",1.4,1)</f>
        <v>1</v>
      </c>
      <c r="SX499" s="214">
        <f>VLOOKUP(SU499,$A$563:$F$2330,6,FALSE)</f>
        <v>378</v>
      </c>
      <c r="SY499" s="213" t="s">
        <v>61</v>
      </c>
      <c r="SZ499" s="10">
        <f>SX499*1.5*SW499</f>
        <v>567</v>
      </c>
      <c r="TA499" s="10"/>
      <c r="TB499" s="290"/>
      <c r="TC499" s="213" t="s">
        <v>80</v>
      </c>
      <c r="TD499" s="306" t="s">
        <v>1420</v>
      </c>
      <c r="TF499" s="304">
        <f>IF(TE499="Kopman",1.4,1)</f>
        <v>1</v>
      </c>
      <c r="TG499" s="214">
        <f>VLOOKUP(TD499,$A$563:$F$2330,6,FALSE)</f>
        <v>469</v>
      </c>
      <c r="TH499" s="213" t="s">
        <v>61</v>
      </c>
      <c r="TI499" s="10">
        <f>TG499*1.5</f>
        <v>703.5</v>
      </c>
      <c r="TK499" s="290"/>
      <c r="TL499" s="213" t="s">
        <v>80</v>
      </c>
      <c r="TM499" s="306" t="s">
        <v>463</v>
      </c>
      <c r="TO499" s="304">
        <f>IF(TN499="Kopman",1.4,1)</f>
        <v>1</v>
      </c>
      <c r="TP499" s="214">
        <f>VLOOKUP(TM499,$A$563:$F$2330,6,FALSE)</f>
        <v>274</v>
      </c>
      <c r="TQ499" s="213" t="s">
        <v>61</v>
      </c>
      <c r="TR499" s="10">
        <f>TP499*1.5*TO499</f>
        <v>411</v>
      </c>
      <c r="TS499" s="10"/>
      <c r="TT499" s="290"/>
      <c r="TU499" s="213" t="s">
        <v>80</v>
      </c>
      <c r="TV499" s="297" t="s">
        <v>186</v>
      </c>
      <c r="TX499" s="304">
        <f>IF(TW499="Kopman",1.4,1)</f>
        <v>1</v>
      </c>
      <c r="TY499" s="214" t="e">
        <f>VLOOKUP(TV499,$A$563:$F$2330,6,FALSE)</f>
        <v>#N/A</v>
      </c>
      <c r="TZ499" s="213" t="s">
        <v>61</v>
      </c>
      <c r="UA499" s="10" t="e">
        <f>TY499*1.5*TX499</f>
        <v>#N/A</v>
      </c>
      <c r="UB499" s="10"/>
      <c r="UC499" s="290"/>
      <c r="UD499" s="213" t="s">
        <v>80</v>
      </c>
      <c r="UE499" s="306" t="s">
        <v>1420</v>
      </c>
      <c r="UG499" s="304">
        <f>IF(UF499="Kopman",1.4,1)</f>
        <v>1</v>
      </c>
      <c r="UH499" s="214">
        <f>VLOOKUP(UE499,$A$563:$F$2330,6,FALSE)</f>
        <v>469</v>
      </c>
      <c r="UI499" s="213" t="s">
        <v>61</v>
      </c>
      <c r="UJ499" s="10">
        <f>UH499*1.5*UG499</f>
        <v>703.5</v>
      </c>
      <c r="UK499" s="10"/>
      <c r="UL499" s="290"/>
      <c r="UM499" s="213" t="s">
        <v>80</v>
      </c>
      <c r="UN499" s="297" t="s">
        <v>186</v>
      </c>
      <c r="UP499" s="304">
        <f>IF(UO499="Kopman",1.4,1)</f>
        <v>1</v>
      </c>
      <c r="UQ499" s="214" t="e">
        <f>VLOOKUP(UN499,$A$563:$F$2330,6,FALSE)</f>
        <v>#N/A</v>
      </c>
      <c r="UR499" s="213" t="s">
        <v>61</v>
      </c>
      <c r="US499" s="10" t="e">
        <f>UQ499*1.5*UP499</f>
        <v>#N/A</v>
      </c>
      <c r="UT499" s="10"/>
      <c r="UU499" s="290"/>
      <c r="UV499" s="213" t="s">
        <v>80</v>
      </c>
      <c r="UW499" s="306" t="s">
        <v>1420</v>
      </c>
      <c r="UY499" s="304">
        <f>IF(UX499="Kopman",1.4,1)</f>
        <v>1</v>
      </c>
      <c r="UZ499" s="214">
        <f>VLOOKUP(UW499,$A$563:$F$2330,6,FALSE)</f>
        <v>469</v>
      </c>
      <c r="VA499" s="213" t="s">
        <v>61</v>
      </c>
      <c r="VB499" s="10">
        <f>UZ499*1.5*UY499</f>
        <v>703.5</v>
      </c>
      <c r="VC499" s="10"/>
      <c r="VD499" s="290"/>
      <c r="VE499" s="213" t="s">
        <v>80</v>
      </c>
      <c r="VF499" s="297" t="s">
        <v>186</v>
      </c>
      <c r="VH499" s="304">
        <f>IF(VG499="Kopman",1.4,1)</f>
        <v>1</v>
      </c>
      <c r="VI499" s="214" t="e">
        <f>VLOOKUP(VF499,$A$563:$F$2330,6,FALSE)</f>
        <v>#N/A</v>
      </c>
      <c r="VJ499" s="213" t="s">
        <v>61</v>
      </c>
      <c r="VK499" s="10" t="e">
        <f>VI499*1.5*VH499</f>
        <v>#N/A</v>
      </c>
      <c r="VL499" s="10"/>
      <c r="VM499" s="290"/>
      <c r="VN499" s="213" t="s">
        <v>80</v>
      </c>
      <c r="VO499" s="306" t="s">
        <v>1420</v>
      </c>
      <c r="VP499" s="14" t="s">
        <v>2248</v>
      </c>
      <c r="VQ499" s="304">
        <f>IF(VP499="Kopman",1.4,1)</f>
        <v>1.4</v>
      </c>
      <c r="VR499" s="214">
        <f>VLOOKUP(VO499,$A$563:$F$2330,6,FALSE)</f>
        <v>469</v>
      </c>
      <c r="VS499" s="213" t="s">
        <v>61</v>
      </c>
      <c r="VT499" s="10">
        <f>VR499*1.5*VQ499</f>
        <v>984.9</v>
      </c>
      <c r="VU499" s="10"/>
      <c r="VV499" s="290"/>
      <c r="VW499" s="213" t="s">
        <v>80</v>
      </c>
      <c r="VX499" s="297" t="s">
        <v>186</v>
      </c>
      <c r="WA499" s="214" t="e">
        <f>VLOOKUP(VX499,$A$563:$F$2330,6,FALSE)</f>
        <v>#N/A</v>
      </c>
      <c r="WB499" s="213" t="s">
        <v>61</v>
      </c>
      <c r="WC499" s="10" t="e">
        <f>WA499*1.5</f>
        <v>#N/A</v>
      </c>
      <c r="WE499" s="290"/>
      <c r="WF499" s="213" t="s">
        <v>80</v>
      </c>
      <c r="WG499" s="306" t="s">
        <v>1420</v>
      </c>
      <c r="WI499" s="304">
        <f>IF(WH499="Kopman",1.4,1)</f>
        <v>1</v>
      </c>
      <c r="WJ499" s="214">
        <f>VLOOKUP(WG499,$A$563:$F$2330,6,FALSE)</f>
        <v>469</v>
      </c>
      <c r="WK499" s="213" t="s">
        <v>61</v>
      </c>
      <c r="WL499" s="10">
        <f>WJ499*1.5</f>
        <v>703.5</v>
      </c>
      <c r="WN499" s="290"/>
      <c r="WO499" s="213" t="s">
        <v>80</v>
      </c>
      <c r="WP499" s="306" t="s">
        <v>463</v>
      </c>
      <c r="WQ499" s="214"/>
      <c r="WR499" s="304">
        <f>IF(WQ499="Kopman",1.4,1)</f>
        <v>1</v>
      </c>
      <c r="WS499" s="214">
        <f>VLOOKUP(WP499,$A$563:$F$2330,6,FALSE)</f>
        <v>274</v>
      </c>
      <c r="WT499" s="213" t="s">
        <v>2250</v>
      </c>
      <c r="WU499" s="10">
        <f>WS499*1.5*WR499</f>
        <v>411</v>
      </c>
      <c r="WV499" s="10"/>
      <c r="WW499" s="290"/>
      <c r="WX499" s="213" t="s">
        <v>80</v>
      </c>
      <c r="WY499" s="306" t="s">
        <v>497</v>
      </c>
      <c r="XA499" s="304">
        <f>IF(WZ499="Kopman",1.4,1)</f>
        <v>1</v>
      </c>
      <c r="XB499" s="214">
        <f>VLOOKUP(WY499,$A$563:$F$2330,6,FALSE)</f>
        <v>378</v>
      </c>
      <c r="XC499" s="213" t="s">
        <v>61</v>
      </c>
      <c r="XD499" s="10">
        <f>XB499*1.5</f>
        <v>567</v>
      </c>
      <c r="XF499" s="290"/>
      <c r="XG499" s="213" t="s">
        <v>80</v>
      </c>
      <c r="XH499" s="297" t="s">
        <v>186</v>
      </c>
      <c r="XK499" s="214" t="e">
        <f>VLOOKUP(XH499,$A$563:$F$2330,6,FALSE)</f>
        <v>#N/A</v>
      </c>
      <c r="XL499" s="213" t="s">
        <v>61</v>
      </c>
      <c r="XM499" s="10" t="e">
        <f>XK499*1.5</f>
        <v>#N/A</v>
      </c>
      <c r="XO499" s="290"/>
      <c r="XP499" s="213" t="s">
        <v>80</v>
      </c>
      <c r="XQ499" s="306" t="s">
        <v>439</v>
      </c>
      <c r="XS499" s="304">
        <f>IF(XR499="Kopman",1.4,1)</f>
        <v>1</v>
      </c>
      <c r="XT499" s="214">
        <f>VLOOKUP(XQ499,$A$563:$F$2330,6,FALSE)</f>
        <v>441</v>
      </c>
      <c r="XU499" s="213" t="s">
        <v>61</v>
      </c>
      <c r="XV499" s="10">
        <f>XT499*1.5*XS499</f>
        <v>661.5</v>
      </c>
      <c r="XW499" s="10"/>
      <c r="XX499" s="290"/>
      <c r="XY499" s="213" t="s">
        <v>80</v>
      </c>
      <c r="XZ499" s="306" t="s">
        <v>422</v>
      </c>
      <c r="YB499" s="304">
        <f>IF(YA499="Kopman",1.4,1)</f>
        <v>1</v>
      </c>
      <c r="YC499" s="214">
        <f>VLOOKUP(XZ499,$A$563:$F$2330,6,FALSE)</f>
        <v>108</v>
      </c>
      <c r="YD499" s="213" t="s">
        <v>61</v>
      </c>
      <c r="YE499" s="10">
        <f>YC499*1.5</f>
        <v>162</v>
      </c>
      <c r="YG499" s="290"/>
      <c r="YH499" s="213" t="s">
        <v>80</v>
      </c>
      <c r="YI499" s="306" t="s">
        <v>435</v>
      </c>
      <c r="YK499" s="304">
        <f>IF(YJ499="Kopman",1.4,1)</f>
        <v>1</v>
      </c>
      <c r="YL499" s="214">
        <f>VLOOKUP(YI499,$A$563:$F$2330,6,FALSE)</f>
        <v>195</v>
      </c>
      <c r="YM499" s="213" t="s">
        <v>61</v>
      </c>
      <c r="YN499" s="10">
        <f>YL499*1.5*YK499</f>
        <v>292.5</v>
      </c>
      <c r="YO499" s="10"/>
      <c r="YP499" s="290"/>
      <c r="YQ499" s="213" t="s">
        <v>80</v>
      </c>
      <c r="YR499" s="297" t="s">
        <v>186</v>
      </c>
      <c r="YU499" s="214" t="e">
        <f>VLOOKUP(YR499,$A$563:$F$2330,6,FALSE)</f>
        <v>#N/A</v>
      </c>
      <c r="YV499" s="213" t="s">
        <v>61</v>
      </c>
      <c r="YW499" s="10" t="e">
        <f>YU499*1.5</f>
        <v>#N/A</v>
      </c>
      <c r="YY499" s="290"/>
      <c r="YZ499" s="213" t="s">
        <v>80</v>
      </c>
      <c r="ZA499" s="297" t="s">
        <v>186</v>
      </c>
      <c r="ZD499" s="214" t="e">
        <f>VLOOKUP(ZA499,$A$563:$F$2330,6,FALSE)</f>
        <v>#N/A</v>
      </c>
      <c r="ZE499" s="213" t="s">
        <v>61</v>
      </c>
      <c r="ZF499" s="10" t="e">
        <f>ZD499*1.5</f>
        <v>#N/A</v>
      </c>
      <c r="ZH499" s="290"/>
      <c r="ZI499" s="213" t="s">
        <v>80</v>
      </c>
      <c r="ZJ499" s="293" t="s">
        <v>449</v>
      </c>
      <c r="ZK499" s="14" t="s">
        <v>2248</v>
      </c>
      <c r="ZM499" s="214">
        <f>VLOOKUP(ZJ499,$A$563:$F$2330,6,FALSE)</f>
        <v>100</v>
      </c>
      <c r="ZN499" s="213" t="s">
        <v>61</v>
      </c>
      <c r="ZO499" s="10">
        <f>ZM499*1.5</f>
        <v>150</v>
      </c>
      <c r="ZQ499" s="290"/>
      <c r="ZR499" s="213" t="s">
        <v>80</v>
      </c>
      <c r="ZS499" s="297" t="s">
        <v>186</v>
      </c>
      <c r="ZU499" s="304">
        <f>IF(ZT499="Kopman",1.4,1)</f>
        <v>1</v>
      </c>
      <c r="ZV499" s="214" t="e">
        <f>VLOOKUP(ZS499,$A$563:$F$2330,6,FALSE)</f>
        <v>#N/A</v>
      </c>
      <c r="ZW499" s="213" t="s">
        <v>61</v>
      </c>
      <c r="ZX499" s="10" t="e">
        <f>ZV499*1.5*ZU499</f>
        <v>#N/A</v>
      </c>
      <c r="ZY499" s="10"/>
      <c r="ZZ499" s="290"/>
      <c r="AAA499" s="213" t="s">
        <v>80</v>
      </c>
      <c r="AAB499" s="297" t="s">
        <v>186</v>
      </c>
      <c r="AAD499" s="304">
        <f>IF(AAC499="Kopman",1.4,1)</f>
        <v>1</v>
      </c>
      <c r="AAE499" s="214" t="e">
        <f>VLOOKUP(AAB499,$A$563:$F$2330,6,FALSE)</f>
        <v>#N/A</v>
      </c>
      <c r="AAF499" s="213" t="s">
        <v>61</v>
      </c>
      <c r="AAG499" s="10" t="e">
        <f>AAE499*1.5*AAD499</f>
        <v>#N/A</v>
      </c>
      <c r="AAH499" s="10"/>
      <c r="AAI499" s="290"/>
      <c r="AAJ499" s="213" t="s">
        <v>80</v>
      </c>
      <c r="AAK499" s="297" t="s">
        <v>186</v>
      </c>
      <c r="AAM499" s="304">
        <f>IF(AAL499="Kopman",1.4,1)</f>
        <v>1</v>
      </c>
      <c r="AAN499" s="214" t="e">
        <f>VLOOKUP(AAK499,$A$563:$F$2330,6,FALSE)</f>
        <v>#N/A</v>
      </c>
      <c r="AAO499" s="213" t="s">
        <v>61</v>
      </c>
      <c r="AAP499" s="10" t="e">
        <f>AAN499*1.5*AAM499</f>
        <v>#N/A</v>
      </c>
      <c r="AAQ499" s="10"/>
      <c r="AAR499" s="290"/>
      <c r="AAS499" s="213" t="s">
        <v>80</v>
      </c>
      <c r="AAT499" s="297" t="s">
        <v>186</v>
      </c>
      <c r="AAV499" s="304">
        <f>IF(AAU499="Kopman",1.4,1)</f>
        <v>1</v>
      </c>
      <c r="AAW499" s="214" t="e">
        <f>VLOOKUP(AAT499,$A$563:$F$2330,6,FALSE)</f>
        <v>#N/A</v>
      </c>
      <c r="AAX499" s="213" t="s">
        <v>61</v>
      </c>
      <c r="AAY499" s="10" t="e">
        <f>AAW499*1.5*AAV499</f>
        <v>#N/A</v>
      </c>
      <c r="AAZ499" s="10"/>
      <c r="ABA499" s="290"/>
      <c r="ABB499" s="213" t="s">
        <v>80</v>
      </c>
      <c r="ABC499" s="297" t="s">
        <v>186</v>
      </c>
      <c r="ABE499" s="304">
        <f>IF(ABD499="Kopman",1.4,1)</f>
        <v>1</v>
      </c>
      <c r="ABF499" s="214" t="e">
        <f>VLOOKUP(ABC499,$A$563:$F$2330,6,FALSE)</f>
        <v>#N/A</v>
      </c>
      <c r="ABG499" s="213" t="s">
        <v>61</v>
      </c>
      <c r="ABH499" s="10" t="e">
        <f>ABF499*1.5*ABE499</f>
        <v>#N/A</v>
      </c>
      <c r="ABI499" s="10"/>
      <c r="ABJ499" s="290"/>
      <c r="ABK499" s="213" t="s">
        <v>80</v>
      </c>
      <c r="ABL499" s="297" t="s">
        <v>186</v>
      </c>
      <c r="ABN499" s="304">
        <f>IF(ABM499="Kopman",1.4,1)</f>
        <v>1</v>
      </c>
      <c r="ABO499" s="214" t="e">
        <f>VLOOKUP(ABL499,$A$563:$F$2330,6,FALSE)</f>
        <v>#N/A</v>
      </c>
      <c r="ABP499" s="213" t="s">
        <v>61</v>
      </c>
      <c r="ABQ499" s="10" t="e">
        <f>ABO499*1.5*ABN499</f>
        <v>#N/A</v>
      </c>
      <c r="ABR499" s="10"/>
      <c r="ABS499" s="290"/>
      <c r="ABT499" s="213" t="s">
        <v>80</v>
      </c>
      <c r="ABU499" s="297" t="s">
        <v>186</v>
      </c>
      <c r="ABW499" s="304">
        <f>IF(ABV499="Kopman",1.4,1)</f>
        <v>1</v>
      </c>
      <c r="ABX499" s="214" t="e">
        <f>VLOOKUP(ABU499,$A$563:$F$2330,6,FALSE)</f>
        <v>#N/A</v>
      </c>
      <c r="ABY499" s="213" t="s">
        <v>61</v>
      </c>
      <c r="ABZ499" s="10" t="e">
        <f>ABX499*1.5*ABW499</f>
        <v>#N/A</v>
      </c>
      <c r="ACA499" s="10"/>
      <c r="ACB499" s="290"/>
      <c r="ACC499" s="213" t="s">
        <v>80</v>
      </c>
      <c r="ACD499" s="297" t="s">
        <v>186</v>
      </c>
      <c r="ACF499" s="304">
        <f>IF(ACE499="Kopman",1.4,1)</f>
        <v>1</v>
      </c>
      <c r="ACG499" s="214" t="e">
        <f>VLOOKUP(ACD499,$A$563:$F$2330,6,FALSE)</f>
        <v>#N/A</v>
      </c>
      <c r="ACH499" s="213" t="s">
        <v>61</v>
      </c>
      <c r="ACI499" s="10" t="e">
        <f>ACG499*1.5*ACF499</f>
        <v>#N/A</v>
      </c>
      <c r="ACJ499" s="10"/>
      <c r="ACK499" s="290"/>
      <c r="ACL499" s="213" t="s">
        <v>80</v>
      </c>
      <c r="ACM499" s="297" t="s">
        <v>186</v>
      </c>
      <c r="ACO499" s="304">
        <f>IF(ACN499="Kopman",1.4,1)</f>
        <v>1</v>
      </c>
      <c r="ACP499" s="214" t="e">
        <f>VLOOKUP(ACM499,$A$563:$F$2330,6,FALSE)</f>
        <v>#N/A</v>
      </c>
      <c r="ACQ499" s="213" t="s">
        <v>61</v>
      </c>
      <c r="ACR499" s="10" t="e">
        <f>ACP499*1.5*ACO499</f>
        <v>#N/A</v>
      </c>
      <c r="ACS499" s="10"/>
      <c r="ACT499" s="290"/>
      <c r="ACU499" s="213" t="s">
        <v>80</v>
      </c>
      <c r="ACV499" s="293" t="s">
        <v>546</v>
      </c>
      <c r="ACX499" s="304">
        <f>IF(ACW499="Kopman",1.4,1)</f>
        <v>1</v>
      </c>
      <c r="ACY499" s="214">
        <f>VLOOKUP(ACV499,$A$563:$F$2330,6,FALSE)</f>
        <v>192</v>
      </c>
      <c r="ACZ499" s="213" t="s">
        <v>61</v>
      </c>
      <c r="ADA499" s="10">
        <f>ACY499*1.5*ACX499</f>
        <v>288</v>
      </c>
      <c r="ADB499" s="10"/>
      <c r="ADC499" s="290"/>
      <c r="ADD499" s="213" t="s">
        <v>80</v>
      </c>
      <c r="ADE499" s="306" t="s">
        <v>497</v>
      </c>
      <c r="ADG499" s="304">
        <f>IF(ADF499="Kopman",1.4,1)</f>
        <v>1</v>
      </c>
      <c r="ADH499" s="214">
        <f>VLOOKUP(ADE499,$A$563:$F$2330,6,FALSE)</f>
        <v>378</v>
      </c>
      <c r="ADI499" s="213" t="s">
        <v>61</v>
      </c>
      <c r="ADJ499" s="10">
        <f>ADH499*1.5</f>
        <v>567</v>
      </c>
      <c r="ADL499" s="290"/>
      <c r="ADM499" s="213" t="s">
        <v>80</v>
      </c>
      <c r="ADN499" s="306" t="s">
        <v>1420</v>
      </c>
      <c r="ADP499" s="304">
        <f>IF(ADO499="Kopman",1.4,1)</f>
        <v>1</v>
      </c>
      <c r="ADQ499" s="214">
        <f>VLOOKUP(ADN499,$A$563:$F$2330,6,FALSE)</f>
        <v>469</v>
      </c>
      <c r="ADR499" s="213" t="s">
        <v>61</v>
      </c>
      <c r="ADS499" s="10">
        <f>ADQ499*1.5*ADP499</f>
        <v>703.5</v>
      </c>
      <c r="ADT499" s="10"/>
      <c r="ADU499" s="290"/>
      <c r="ADV499" s="213" t="s">
        <v>80</v>
      </c>
      <c r="ADW499" s="306" t="s">
        <v>497</v>
      </c>
      <c r="ADX499" s="14" t="s">
        <v>2248</v>
      </c>
      <c r="ADY499" s="304">
        <f>IF(ADX499="Kopman",1.4,1)</f>
        <v>1.4</v>
      </c>
      <c r="ADZ499" s="214">
        <f>VLOOKUP(ADW499,$A$563:$F$2330,6,FALSE)</f>
        <v>378</v>
      </c>
      <c r="AEA499" s="213" t="s">
        <v>61</v>
      </c>
      <c r="AEB499" s="10">
        <f>ADZ499*1.5</f>
        <v>567</v>
      </c>
      <c r="AED499" s="290"/>
      <c r="AEE499" s="213" t="s">
        <v>80</v>
      </c>
      <c r="AEF499" s="306" t="s">
        <v>426</v>
      </c>
      <c r="AEH499" s="304">
        <f>IF(AEG499="Kopman",1.4,1)</f>
        <v>1</v>
      </c>
      <c r="AEI499" s="214">
        <f>VLOOKUP(AEF499,$A$563:$F$2330,6,FALSE)</f>
        <v>246</v>
      </c>
      <c r="AEJ499" s="213" t="s">
        <v>61</v>
      </c>
      <c r="AEK499" s="10">
        <f>AEI499*1.5</f>
        <v>369</v>
      </c>
      <c r="AEM499" s="290"/>
      <c r="AEN499" s="213" t="s">
        <v>80</v>
      </c>
      <c r="AEO499" s="306" t="s">
        <v>422</v>
      </c>
      <c r="AEQ499" s="304">
        <f>IF(AEP499="Kopman",1.4,1)</f>
        <v>1</v>
      </c>
      <c r="AER499" s="214">
        <f>VLOOKUP(AEO499,$A$563:$F$2330,6,FALSE)</f>
        <v>108</v>
      </c>
      <c r="AES499" s="213" t="s">
        <v>61</v>
      </c>
      <c r="AET499" s="10">
        <f>AER499*1.5</f>
        <v>162</v>
      </c>
      <c r="AEV499" s="290"/>
      <c r="AEW499" s="213" t="s">
        <v>80</v>
      </c>
      <c r="AEX499" s="306" t="s">
        <v>426</v>
      </c>
      <c r="AEZ499" s="304">
        <f>IF(AEY499="Kopman",1.4,1)</f>
        <v>1</v>
      </c>
      <c r="AFA499" s="214">
        <f>VLOOKUP(AEX499,$A$563:$F$2330,6,FALSE)</f>
        <v>246</v>
      </c>
      <c r="AFB499" s="213" t="s">
        <v>61</v>
      </c>
      <c r="AFC499" s="10">
        <f>AFA499*1.5*AEZ499</f>
        <v>369</v>
      </c>
      <c r="AFD499" s="10"/>
      <c r="AFE499" s="290"/>
      <c r="AFF499" s="213" t="s">
        <v>80</v>
      </c>
      <c r="AFG499" s="306" t="s">
        <v>497</v>
      </c>
      <c r="AFI499" s="304">
        <f>IF(AFH499="Kopman",1.4,1)</f>
        <v>1</v>
      </c>
      <c r="AFJ499" s="214">
        <f>VLOOKUP(AFG499,$A$563:$F$2330,6,FALSE)</f>
        <v>378</v>
      </c>
      <c r="AFK499" s="213" t="s">
        <v>61</v>
      </c>
      <c r="AFL499" s="10">
        <f>AFJ499*1.5*AFI499</f>
        <v>567</v>
      </c>
      <c r="AFM499" s="10"/>
      <c r="AFN499" s="290"/>
      <c r="AFO499" s="213" t="s">
        <v>80</v>
      </c>
      <c r="AFP499" s="306" t="s">
        <v>479</v>
      </c>
      <c r="AFR499" s="304">
        <f>IF(AFQ499="Kopman",1.4,1)</f>
        <v>1</v>
      </c>
      <c r="AFS499" s="214">
        <f>VLOOKUP(AFP499,$A$563:$F$2330,6,FALSE)</f>
        <v>737</v>
      </c>
      <c r="AFT499" s="213" t="s">
        <v>61</v>
      </c>
      <c r="AFU499" s="10">
        <f>AFS499*1.5*AFR499</f>
        <v>1105.5</v>
      </c>
      <c r="AFV499" s="10"/>
      <c r="AFW499" s="290"/>
      <c r="AFX499" s="213" t="s">
        <v>80</v>
      </c>
      <c r="AFY499" s="309" t="s">
        <v>463</v>
      </c>
      <c r="AGA499" s="304">
        <f>IF(AFZ499="Kopman",1.4,1)</f>
        <v>1</v>
      </c>
      <c r="AGB499" s="214">
        <f>VLOOKUP(AFY499,$A$563:$F$2330,6,FALSE)</f>
        <v>274</v>
      </c>
      <c r="AGC499" s="213" t="s">
        <v>61</v>
      </c>
      <c r="AGD499" s="10">
        <f>AGB499*1.5*AGA499</f>
        <v>411</v>
      </c>
      <c r="AGE499" s="10"/>
      <c r="AGF499" s="290"/>
      <c r="AGG499" s="213" t="s">
        <v>80</v>
      </c>
      <c r="AGH499" s="306" t="s">
        <v>497</v>
      </c>
      <c r="AGI499" s="14" t="s">
        <v>2248</v>
      </c>
      <c r="AGJ499" s="304">
        <f>IF(AGI499="Kopman",1.4,1)</f>
        <v>1.4</v>
      </c>
      <c r="AGK499" s="214">
        <f>VLOOKUP(AGH499,$A$563:$F$2330,6,FALSE)</f>
        <v>378</v>
      </c>
      <c r="AGL499" s="213" t="s">
        <v>61</v>
      </c>
      <c r="AGM499" s="10">
        <f>AGK499*1.5*AGJ499</f>
        <v>793.8</v>
      </c>
      <c r="AGN499" s="10"/>
      <c r="AGO499" s="290"/>
      <c r="AGP499" s="213" t="s">
        <v>80</v>
      </c>
      <c r="AGQ499" s="306" t="s">
        <v>463</v>
      </c>
      <c r="AGS499" s="304">
        <f>IF(AGR499="Kopman",1.4,1)</f>
        <v>1</v>
      </c>
      <c r="AGT499" s="214">
        <f>VLOOKUP(AGQ499,$A$563:$F$2330,6,FALSE)</f>
        <v>274</v>
      </c>
      <c r="AGU499" s="213" t="s">
        <v>61</v>
      </c>
      <c r="AGV499" s="10">
        <f>AGT499*1.5*AGS499</f>
        <v>411</v>
      </c>
      <c r="AGW499" s="10"/>
      <c r="AGX499" s="290"/>
      <c r="AGY499" s="213" t="s">
        <v>80</v>
      </c>
      <c r="AGZ499" s="308" t="s">
        <v>449</v>
      </c>
      <c r="AHB499" s="304">
        <f>IF(AHA499="Kopman",1.4,1)</f>
        <v>1</v>
      </c>
      <c r="AHC499" s="214">
        <f>VLOOKUP(AGZ499,$A$563:$F$2330,6,FALSE)</f>
        <v>100</v>
      </c>
      <c r="AHD499" s="213" t="s">
        <v>61</v>
      </c>
      <c r="AHE499" s="10">
        <f>AHC499*1.5*AHB499</f>
        <v>150</v>
      </c>
      <c r="AHF499" s="10"/>
      <c r="AHG499" s="290"/>
      <c r="AHH499" s="213"/>
      <c r="AHI499" s="303"/>
      <c r="AHK499" s="304"/>
      <c r="AHL499" s="214"/>
      <c r="AHM499" s="213"/>
      <c r="AHN499" s="10"/>
      <c r="AHO499" s="10"/>
      <c r="AHQ499" s="213"/>
      <c r="AHR499" s="278"/>
      <c r="AHT499" s="304"/>
      <c r="AHU499" s="214"/>
      <c r="AHV499" s="213"/>
      <c r="AHW499" s="10"/>
      <c r="AHX499" s="10"/>
      <c r="AHZ499" s="213"/>
      <c r="AIA499" s="278"/>
      <c r="AIC499" s="304"/>
      <c r="AID499" s="214"/>
      <c r="AIE499" s="213"/>
      <c r="AIF499" s="10"/>
      <c r="AIG499" s="10"/>
      <c r="AII499" s="213"/>
      <c r="AIJ499" s="278"/>
      <c r="AIM499" s="214"/>
      <c r="AIN499" s="213"/>
      <c r="AIO499" s="10"/>
    </row>
    <row r="500" spans="1:926" s="14" customFormat="1" ht="15">
      <c r="A500" s="213" t="s">
        <v>81</v>
      </c>
      <c r="B500" s="293" t="s">
        <v>497</v>
      </c>
      <c r="D500" s="214"/>
      <c r="E500" s="214">
        <f>VLOOKUP(B500,$A$563:$F$2330,6,FALSE)</f>
        <v>378</v>
      </c>
      <c r="F500" s="213" t="s">
        <v>63</v>
      </c>
      <c r="G500" s="10">
        <f>E500*1.4</f>
        <v>529.19999999999993</v>
      </c>
      <c r="H500" s="10"/>
      <c r="I500" s="284"/>
      <c r="J500" s="213" t="s">
        <v>81</v>
      </c>
      <c r="K500" s="306" t="s">
        <v>463</v>
      </c>
      <c r="M500" s="214"/>
      <c r="N500" s="214">
        <f>VLOOKUP(K500,$A$563:$F$2330,6,FALSE)</f>
        <v>274</v>
      </c>
      <c r="O500" s="213" t="s">
        <v>63</v>
      </c>
      <c r="P500" s="10">
        <f>N500*1.4</f>
        <v>383.59999999999997</v>
      </c>
      <c r="Q500" s="10"/>
      <c r="R500" s="284"/>
      <c r="S500" s="213" t="s">
        <v>81</v>
      </c>
      <c r="T500" s="306" t="s">
        <v>899</v>
      </c>
      <c r="V500" s="214"/>
      <c r="W500" s="214">
        <f>VLOOKUP(T500,$A$563:$F$2330,6,FALSE)</f>
        <v>649</v>
      </c>
      <c r="X500" s="213" t="s">
        <v>63</v>
      </c>
      <c r="Y500" s="10">
        <f>W500*1.4</f>
        <v>908.59999999999991</v>
      </c>
      <c r="Z500" s="10"/>
      <c r="AA500" s="284"/>
      <c r="AB500" s="213" t="s">
        <v>81</v>
      </c>
      <c r="AC500" s="306" t="s">
        <v>497</v>
      </c>
      <c r="AE500" s="214"/>
      <c r="AF500" s="214">
        <f>VLOOKUP(AC500,$A$563:$F$2330,6,FALSE)</f>
        <v>378</v>
      </c>
      <c r="AG500" s="213" t="s">
        <v>63</v>
      </c>
      <c r="AH500" s="10">
        <f>AF500*1.4</f>
        <v>529.19999999999993</v>
      </c>
      <c r="AI500" s="10"/>
      <c r="AJ500" s="284"/>
      <c r="AK500" s="213" t="s">
        <v>81</v>
      </c>
      <c r="AL500" s="293" t="s">
        <v>899</v>
      </c>
      <c r="AN500" s="214"/>
      <c r="AO500" s="214">
        <f>VLOOKUP(AL500,$A$563:$F$2330,6,FALSE)</f>
        <v>649</v>
      </c>
      <c r="AP500" s="213" t="s">
        <v>63</v>
      </c>
      <c r="AQ500" s="10">
        <f>AO500*1.4</f>
        <v>908.59999999999991</v>
      </c>
      <c r="AR500" s="10"/>
      <c r="AS500" s="284"/>
      <c r="AT500" s="213" t="s">
        <v>81</v>
      </c>
      <c r="AU500" s="306" t="s">
        <v>497</v>
      </c>
      <c r="AW500" s="214"/>
      <c r="AX500" s="214">
        <f>VLOOKUP(AU500,$A$563:$F$2330,6,FALSE)</f>
        <v>378</v>
      </c>
      <c r="AY500" s="213" t="s">
        <v>63</v>
      </c>
      <c r="AZ500" s="10">
        <f>AX500*1.4</f>
        <v>529.19999999999993</v>
      </c>
      <c r="BA500" s="10"/>
      <c r="BB500" s="284"/>
      <c r="BC500" s="213" t="s">
        <v>81</v>
      </c>
      <c r="BD500" s="306" t="s">
        <v>497</v>
      </c>
      <c r="BF500" s="214"/>
      <c r="BG500" s="214">
        <f>VLOOKUP(BD500,$A$563:$F$2330,6,FALSE)</f>
        <v>378</v>
      </c>
      <c r="BH500" s="213" t="s">
        <v>63</v>
      </c>
      <c r="BI500" s="10">
        <f>BG500*1.4</f>
        <v>529.19999999999993</v>
      </c>
      <c r="BJ500" s="10"/>
      <c r="BK500" s="284"/>
      <c r="BL500" s="213" t="s">
        <v>81</v>
      </c>
      <c r="BM500" s="306" t="s">
        <v>1420</v>
      </c>
      <c r="BO500" s="214"/>
      <c r="BP500" s="214">
        <f>VLOOKUP(BM500,$A$563:$F$2330,6,FALSE)</f>
        <v>469</v>
      </c>
      <c r="BQ500" s="213" t="s">
        <v>63</v>
      </c>
      <c r="BR500" s="10">
        <f>BP500*1.4</f>
        <v>656.59999999999991</v>
      </c>
      <c r="BS500" s="10"/>
      <c r="BT500" s="284"/>
      <c r="BU500" s="213" t="s">
        <v>81</v>
      </c>
      <c r="BV500" s="306" t="s">
        <v>497</v>
      </c>
      <c r="BX500" s="214"/>
      <c r="BY500" s="214">
        <f>VLOOKUP(BV500,$A$563:$F$2330,6,FALSE)</f>
        <v>378</v>
      </c>
      <c r="BZ500" s="213" t="s">
        <v>63</v>
      </c>
      <c r="CA500" s="10">
        <f>BY500*1.4</f>
        <v>529.19999999999993</v>
      </c>
      <c r="CB500" s="10"/>
      <c r="CC500" s="284"/>
      <c r="CD500" s="213" t="s">
        <v>81</v>
      </c>
      <c r="CE500" s="306" t="s">
        <v>497</v>
      </c>
      <c r="CG500" s="214"/>
      <c r="CH500" s="214">
        <f>VLOOKUP(CE500,$A$563:$F$2330,6,FALSE)</f>
        <v>378</v>
      </c>
      <c r="CI500" s="213" t="s">
        <v>63</v>
      </c>
      <c r="CJ500" s="10">
        <f>CH500*1.4</f>
        <v>529.19999999999993</v>
      </c>
      <c r="CK500" s="10"/>
      <c r="CL500" s="284"/>
      <c r="CM500" s="213" t="s">
        <v>81</v>
      </c>
      <c r="CN500" s="306" t="s">
        <v>497</v>
      </c>
      <c r="CP500" s="214"/>
      <c r="CQ500" s="214">
        <f>VLOOKUP(CN500,$A$563:$F$2330,6,FALSE)</f>
        <v>378</v>
      </c>
      <c r="CR500" s="213" t="s">
        <v>63</v>
      </c>
      <c r="CS500" s="10">
        <f>CQ500*1.4</f>
        <v>529.19999999999993</v>
      </c>
      <c r="CT500" s="10"/>
      <c r="CU500" s="284"/>
      <c r="CV500" s="213" t="s">
        <v>81</v>
      </c>
      <c r="CW500" s="306" t="s">
        <v>621</v>
      </c>
      <c r="CY500" s="214"/>
      <c r="CZ500" s="214">
        <f>VLOOKUP(CW500,$A$563:$F$2330,6,FALSE)</f>
        <v>410</v>
      </c>
      <c r="DA500" s="213" t="s">
        <v>63</v>
      </c>
      <c r="DB500" s="10">
        <f>CZ500*1.4</f>
        <v>574</v>
      </c>
      <c r="DC500" s="10"/>
      <c r="DD500" s="284"/>
      <c r="DE500" s="213" t="s">
        <v>81</v>
      </c>
      <c r="DF500" s="306" t="s">
        <v>497</v>
      </c>
      <c r="DH500" s="214"/>
      <c r="DI500" s="214">
        <f>VLOOKUP(DF500,$A$563:$F$2330,6,FALSE)</f>
        <v>378</v>
      </c>
      <c r="DJ500" s="213" t="s">
        <v>63</v>
      </c>
      <c r="DK500" s="10">
        <f>DI500*1.4</f>
        <v>529.19999999999993</v>
      </c>
      <c r="DL500" s="10"/>
      <c r="DM500" s="284"/>
      <c r="DN500" s="213" t="s">
        <v>81</v>
      </c>
      <c r="DO500" s="293" t="s">
        <v>497</v>
      </c>
      <c r="DQ500" s="214"/>
      <c r="DR500" s="214">
        <f>VLOOKUP(DO500,$A$563:$F$2330,6,FALSE)</f>
        <v>378</v>
      </c>
      <c r="DS500" s="213" t="s">
        <v>63</v>
      </c>
      <c r="DT500" s="10">
        <f>DR500*1.4</f>
        <v>529.19999999999993</v>
      </c>
      <c r="DU500" s="10"/>
      <c r="DV500" s="284"/>
      <c r="DW500" s="213" t="s">
        <v>81</v>
      </c>
      <c r="DX500" s="297" t="s">
        <v>186</v>
      </c>
      <c r="DZ500" s="214"/>
      <c r="EA500" s="214" t="e">
        <f>VLOOKUP(DX500,$A$563:$F$2330,6,FALSE)</f>
        <v>#N/A</v>
      </c>
      <c r="EB500" s="213" t="s">
        <v>63</v>
      </c>
      <c r="EC500" s="10" t="e">
        <f>EA500*1.4</f>
        <v>#N/A</v>
      </c>
      <c r="ED500" s="10"/>
      <c r="EE500" s="284"/>
      <c r="EF500" s="213" t="s">
        <v>81</v>
      </c>
      <c r="EG500" s="306" t="s">
        <v>1420</v>
      </c>
      <c r="EI500" s="214"/>
      <c r="EJ500" s="214">
        <f>VLOOKUP(EG500,$A$563:$F$2330,6,FALSE)</f>
        <v>469</v>
      </c>
      <c r="EK500" s="213" t="s">
        <v>63</v>
      </c>
      <c r="EL500" s="10">
        <f>EJ500*1.4</f>
        <v>656.59999999999991</v>
      </c>
      <c r="EM500" s="10"/>
      <c r="EN500" s="284"/>
      <c r="EO500" s="213" t="s">
        <v>81</v>
      </c>
      <c r="EP500" s="306" t="s">
        <v>497</v>
      </c>
      <c r="ER500" s="214"/>
      <c r="ES500" s="214">
        <f>VLOOKUP(EP500,$A$563:$F$2330,6,FALSE)</f>
        <v>378</v>
      </c>
      <c r="ET500" s="213" t="s">
        <v>63</v>
      </c>
      <c r="EU500" s="10">
        <f>ES500*1.4</f>
        <v>529.19999999999993</v>
      </c>
      <c r="EV500" s="10"/>
      <c r="EW500" s="284"/>
      <c r="EX500" s="213" t="s">
        <v>81</v>
      </c>
      <c r="EY500" s="297" t="s">
        <v>186</v>
      </c>
      <c r="FA500" s="214"/>
      <c r="FB500" s="214" t="e">
        <f>VLOOKUP(EY500,$A$563:$F$2330,6,FALSE)</f>
        <v>#N/A</v>
      </c>
      <c r="FC500" s="213" t="s">
        <v>63</v>
      </c>
      <c r="FD500" s="10" t="e">
        <f>FB500*1.4</f>
        <v>#N/A</v>
      </c>
      <c r="FE500" s="10"/>
      <c r="FF500" s="284"/>
      <c r="FG500" s="213" t="s">
        <v>81</v>
      </c>
      <c r="FH500" s="306" t="s">
        <v>1390</v>
      </c>
      <c r="FJ500" s="214"/>
      <c r="FK500" s="214">
        <f>VLOOKUP(FH500,$A$563:$F$2330,6,FALSE)</f>
        <v>125</v>
      </c>
      <c r="FL500" s="213" t="s">
        <v>63</v>
      </c>
      <c r="FM500" s="10">
        <f>FK500*1.4</f>
        <v>175</v>
      </c>
      <c r="FN500" s="10"/>
      <c r="FO500" s="284"/>
      <c r="FP500" s="213" t="s">
        <v>81</v>
      </c>
      <c r="FQ500" s="293" t="s">
        <v>497</v>
      </c>
      <c r="FS500" s="214"/>
      <c r="FT500" s="214">
        <f>VLOOKUP(FQ500,$A$563:$F$2330,6,FALSE)</f>
        <v>378</v>
      </c>
      <c r="FU500" s="213" t="s">
        <v>63</v>
      </c>
      <c r="FV500" s="10">
        <f>FT500*1.4</f>
        <v>529.19999999999993</v>
      </c>
      <c r="FW500" s="10"/>
      <c r="FX500" s="284"/>
      <c r="FY500" s="213" t="s">
        <v>81</v>
      </c>
      <c r="FZ500" s="293" t="s">
        <v>497</v>
      </c>
      <c r="GB500" s="214"/>
      <c r="GC500" s="214">
        <f>VLOOKUP(FZ500,$A$563:$F$2330,6,FALSE)</f>
        <v>378</v>
      </c>
      <c r="GD500" s="213" t="s">
        <v>63</v>
      </c>
      <c r="GE500" s="10">
        <f>GC500*1.4</f>
        <v>529.19999999999993</v>
      </c>
      <c r="GF500" s="10"/>
      <c r="GG500" s="284"/>
      <c r="GH500" s="213" t="s">
        <v>81</v>
      </c>
      <c r="GI500" s="306" t="s">
        <v>497</v>
      </c>
      <c r="GK500" s="214"/>
      <c r="GL500" s="214">
        <f>VLOOKUP(GI500,$A$563:$F$2330,6,FALSE)</f>
        <v>378</v>
      </c>
      <c r="GM500" s="213" t="s">
        <v>63</v>
      </c>
      <c r="GN500" s="10">
        <f>GL500*1.4</f>
        <v>529.19999999999993</v>
      </c>
      <c r="GO500" s="10"/>
      <c r="GP500" s="284"/>
      <c r="GQ500" s="213" t="s">
        <v>81</v>
      </c>
      <c r="GR500" s="306" t="s">
        <v>591</v>
      </c>
      <c r="GT500" s="214"/>
      <c r="GU500" s="214">
        <f>VLOOKUP(GR500,$A$563:$F$2330,6,FALSE)</f>
        <v>421</v>
      </c>
      <c r="GV500" s="213" t="s">
        <v>63</v>
      </c>
      <c r="GW500" s="10">
        <f>GU500*1.4</f>
        <v>589.4</v>
      </c>
      <c r="GX500" s="10"/>
      <c r="GY500" s="284"/>
      <c r="GZ500" s="213" t="s">
        <v>81</v>
      </c>
      <c r="HA500" s="293" t="s">
        <v>463</v>
      </c>
      <c r="HC500" s="214"/>
      <c r="HD500" s="214">
        <f>VLOOKUP(HA500,$A$563:$F$2330,6,FALSE)</f>
        <v>274</v>
      </c>
      <c r="HE500" s="213" t="s">
        <v>63</v>
      </c>
      <c r="HF500" s="10">
        <f>HD500*1.4</f>
        <v>383.59999999999997</v>
      </c>
      <c r="HG500" s="10"/>
      <c r="HH500" s="284"/>
      <c r="HI500" s="213" t="s">
        <v>81</v>
      </c>
      <c r="HJ500" s="306" t="s">
        <v>497</v>
      </c>
      <c r="HL500" s="214"/>
      <c r="HM500" s="214">
        <f>VLOOKUP(HJ500,$A$563:$F$2330,6,FALSE)</f>
        <v>378</v>
      </c>
      <c r="HN500" s="213" t="s">
        <v>63</v>
      </c>
      <c r="HO500" s="10">
        <f>HM500*1.4</f>
        <v>529.19999999999993</v>
      </c>
      <c r="HP500" s="10"/>
      <c r="HQ500" s="284"/>
      <c r="HR500" s="213" t="s">
        <v>81</v>
      </c>
      <c r="HS500" s="293" t="s">
        <v>497</v>
      </c>
      <c r="HU500" s="214"/>
      <c r="HV500" s="214">
        <f>VLOOKUP(HS500,$A$563:$F$2330,6,FALSE)</f>
        <v>378</v>
      </c>
      <c r="HW500" s="213" t="s">
        <v>63</v>
      </c>
      <c r="HX500" s="10">
        <f>HV500*1.4</f>
        <v>529.19999999999993</v>
      </c>
      <c r="HY500" s="10"/>
      <c r="HZ500" s="284"/>
      <c r="IA500" s="213" t="s">
        <v>81</v>
      </c>
      <c r="IB500" s="306" t="s">
        <v>463</v>
      </c>
      <c r="ID500" s="214"/>
      <c r="IE500" s="214">
        <f>VLOOKUP(IB500,$A$563:$F$2330,6,FALSE)</f>
        <v>274</v>
      </c>
      <c r="IF500" s="213" t="s">
        <v>63</v>
      </c>
      <c r="IG500" s="10">
        <f>IE500*1.4</f>
        <v>383.59999999999997</v>
      </c>
      <c r="IH500" s="10"/>
      <c r="II500" s="284"/>
      <c r="IJ500" s="213" t="s">
        <v>81</v>
      </c>
      <c r="IK500" s="306" t="s">
        <v>497</v>
      </c>
      <c r="IM500" s="214"/>
      <c r="IN500" s="214">
        <f>VLOOKUP(IK500,$A$563:$F$2330,6,FALSE)</f>
        <v>378</v>
      </c>
      <c r="IO500" s="213" t="s">
        <v>63</v>
      </c>
      <c r="IP500" s="10">
        <f>IN500*1.4</f>
        <v>529.19999999999993</v>
      </c>
      <c r="IQ500" s="10"/>
      <c r="IR500" s="284"/>
      <c r="IS500" s="213" t="s">
        <v>81</v>
      </c>
      <c r="IT500" s="306" t="s">
        <v>899</v>
      </c>
      <c r="IV500" s="214"/>
      <c r="IW500" s="214">
        <f>VLOOKUP(IT500,$A$563:$F$2330,6,FALSE)</f>
        <v>649</v>
      </c>
      <c r="IX500" s="213" t="s">
        <v>63</v>
      </c>
      <c r="IY500" s="10">
        <f>IW500*1.4</f>
        <v>908.59999999999991</v>
      </c>
      <c r="IZ500" s="10"/>
      <c r="JA500" s="284"/>
      <c r="JB500" s="213" t="s">
        <v>81</v>
      </c>
      <c r="JC500" s="306" t="s">
        <v>1390</v>
      </c>
      <c r="JE500" s="214"/>
      <c r="JF500" s="214">
        <f>VLOOKUP(JC500,$A$563:$F$2330,6,FALSE)</f>
        <v>125</v>
      </c>
      <c r="JG500" s="213" t="s">
        <v>63</v>
      </c>
      <c r="JH500" s="10">
        <f>JF500*1.4</f>
        <v>175</v>
      </c>
      <c r="JI500" s="10"/>
      <c r="JJ500" s="284"/>
      <c r="JK500" s="213" t="s">
        <v>81</v>
      </c>
      <c r="JL500" s="306" t="s">
        <v>899</v>
      </c>
      <c r="JN500" s="214"/>
      <c r="JO500" s="214">
        <f>VLOOKUP(JL500,$A$563:$F$2330,6,FALSE)</f>
        <v>649</v>
      </c>
      <c r="JP500" s="213" t="s">
        <v>63</v>
      </c>
      <c r="JQ500" s="10">
        <f>JO500*1.4</f>
        <v>908.59999999999991</v>
      </c>
      <c r="JR500" s="10"/>
      <c r="JS500" s="284"/>
      <c r="JT500" s="213" t="s">
        <v>81</v>
      </c>
      <c r="JU500" s="306" t="s">
        <v>1420</v>
      </c>
      <c r="JW500" s="214"/>
      <c r="JX500" s="214">
        <f>VLOOKUP(JU500,$A$563:$F$2330,6,FALSE)</f>
        <v>469</v>
      </c>
      <c r="JY500" s="213" t="s">
        <v>63</v>
      </c>
      <c r="JZ500" s="10">
        <f>JX500*1.4</f>
        <v>656.59999999999991</v>
      </c>
      <c r="KA500" s="10"/>
      <c r="KB500" s="284"/>
      <c r="KC500" s="213" t="s">
        <v>81</v>
      </c>
      <c r="KD500" s="306" t="s">
        <v>497</v>
      </c>
      <c r="KF500" s="214"/>
      <c r="KG500" s="214">
        <f>VLOOKUP(KD500,$A$563:$F$2330,6,FALSE)</f>
        <v>378</v>
      </c>
      <c r="KH500" s="213" t="s">
        <v>63</v>
      </c>
      <c r="KI500" s="10">
        <f>KG500*1.4</f>
        <v>529.19999999999993</v>
      </c>
      <c r="KJ500" s="10"/>
      <c r="KK500" s="284"/>
      <c r="KL500" s="213" t="s">
        <v>81</v>
      </c>
      <c r="KM500" s="306" t="s">
        <v>449</v>
      </c>
      <c r="KO500" s="214"/>
      <c r="KP500" s="214">
        <f>VLOOKUP(KM500,$A$563:$F$2330,6,FALSE)</f>
        <v>100</v>
      </c>
      <c r="KQ500" s="213" t="s">
        <v>63</v>
      </c>
      <c r="KR500" s="10">
        <f>KP500*1.4</f>
        <v>140</v>
      </c>
      <c r="KS500" s="10"/>
      <c r="KT500" s="284"/>
      <c r="KU500" s="213" t="s">
        <v>81</v>
      </c>
      <c r="KV500" s="306" t="s">
        <v>497</v>
      </c>
      <c r="KX500" s="214"/>
      <c r="KY500" s="214">
        <f>VLOOKUP(KV500,$A$563:$F$2330,6,FALSE)</f>
        <v>378</v>
      </c>
      <c r="KZ500" s="213" t="s">
        <v>63</v>
      </c>
      <c r="LA500" s="10">
        <f>KY500*1.4</f>
        <v>529.19999999999993</v>
      </c>
      <c r="LB500" s="10"/>
      <c r="LC500" s="284"/>
      <c r="LD500" s="213" t="s">
        <v>81</v>
      </c>
      <c r="LE500" s="306" t="s">
        <v>1420</v>
      </c>
      <c r="LG500" s="214"/>
      <c r="LH500" s="214">
        <f>VLOOKUP(LE500,$A$563:$F$2330,6,FALSE)</f>
        <v>469</v>
      </c>
      <c r="LI500" s="213" t="s">
        <v>63</v>
      </c>
      <c r="LJ500" s="10">
        <f>LH500*1.4</f>
        <v>656.59999999999991</v>
      </c>
      <c r="LK500" s="10"/>
      <c r="LL500" s="284"/>
      <c r="LM500" s="213" t="s">
        <v>81</v>
      </c>
      <c r="LN500" s="306" t="s">
        <v>624</v>
      </c>
      <c r="LP500" s="214"/>
      <c r="LQ500" s="214">
        <f>VLOOKUP(LN500,$A$563:$F$2330,6,FALSE)</f>
        <v>125</v>
      </c>
      <c r="LR500" s="213" t="s">
        <v>63</v>
      </c>
      <c r="LS500" s="10">
        <f>LQ500*1.4</f>
        <v>175</v>
      </c>
      <c r="LT500" s="10"/>
      <c r="LU500" s="284"/>
      <c r="LV500" s="213" t="s">
        <v>81</v>
      </c>
      <c r="LW500" s="306" t="s">
        <v>624</v>
      </c>
      <c r="LY500" s="214"/>
      <c r="LZ500" s="214">
        <f>VLOOKUP(LW500,$A$563:$F$2330,6,FALSE)</f>
        <v>125</v>
      </c>
      <c r="MA500" s="213" t="s">
        <v>63</v>
      </c>
      <c r="MB500" s="10">
        <f>LZ500*1.4</f>
        <v>175</v>
      </c>
      <c r="MC500" s="10"/>
      <c r="MD500" s="284"/>
      <c r="ME500" s="213" t="s">
        <v>81</v>
      </c>
      <c r="MF500" s="308" t="s">
        <v>497</v>
      </c>
      <c r="MH500" s="214"/>
      <c r="MI500" s="214">
        <f>VLOOKUP(MF500,$A$563:$F$2330,6,FALSE)</f>
        <v>378</v>
      </c>
      <c r="MJ500" s="213" t="s">
        <v>63</v>
      </c>
      <c r="MK500" s="10">
        <f>MI500*1.4</f>
        <v>529.19999999999993</v>
      </c>
      <c r="ML500" s="10"/>
      <c r="MM500" s="284"/>
      <c r="MN500" s="213" t="s">
        <v>81</v>
      </c>
      <c r="MO500" s="306" t="s">
        <v>547</v>
      </c>
      <c r="MQ500" s="214"/>
      <c r="MR500" s="214">
        <f>VLOOKUP(MO500,$A$563:$F$2330,6,FALSE)</f>
        <v>152</v>
      </c>
      <c r="MS500" s="213" t="s">
        <v>63</v>
      </c>
      <c r="MT500" s="10">
        <f>MR500*1.4</f>
        <v>212.79999999999998</v>
      </c>
      <c r="MU500" s="10"/>
      <c r="MV500" s="284"/>
      <c r="MW500" s="213" t="s">
        <v>81</v>
      </c>
      <c r="MX500" s="306" t="s">
        <v>449</v>
      </c>
      <c r="MZ500" s="214"/>
      <c r="NA500" s="214">
        <f>VLOOKUP(MX500,$A$563:$F$2330,6,FALSE)</f>
        <v>100</v>
      </c>
      <c r="NB500" s="213" t="s">
        <v>63</v>
      </c>
      <c r="NC500" s="10">
        <f>NA500*1.4</f>
        <v>140</v>
      </c>
      <c r="ND500" s="10"/>
      <c r="NE500" s="284"/>
      <c r="NF500" s="213" t="s">
        <v>81</v>
      </c>
      <c r="NG500" s="306" t="s">
        <v>647</v>
      </c>
      <c r="NI500" s="214"/>
      <c r="NJ500" s="214">
        <f>VLOOKUP(NG500,$A$563:$F$2330,6,FALSE)</f>
        <v>418</v>
      </c>
      <c r="NK500" s="213" t="s">
        <v>63</v>
      </c>
      <c r="NL500" s="10">
        <f>NJ500*1.4</f>
        <v>585.19999999999993</v>
      </c>
      <c r="NM500" s="10"/>
      <c r="NN500" s="284"/>
      <c r="NO500" s="213" t="s">
        <v>81</v>
      </c>
      <c r="NP500" s="306" t="s">
        <v>1420</v>
      </c>
      <c r="NR500" s="214"/>
      <c r="NS500" s="214">
        <f>VLOOKUP(NP500,$A$563:$F$2330,6,FALSE)</f>
        <v>469</v>
      </c>
      <c r="NT500" s="213" t="s">
        <v>63</v>
      </c>
      <c r="NU500" s="10">
        <f>NS500*1.4</f>
        <v>656.59999999999991</v>
      </c>
      <c r="NV500" s="10"/>
      <c r="NW500" s="284"/>
      <c r="NX500" s="213" t="s">
        <v>81</v>
      </c>
      <c r="NY500" s="293" t="s">
        <v>621</v>
      </c>
      <c r="OB500" s="214">
        <f>VLOOKUP(NY500,$A$563:$F$2330,6,FALSE)</f>
        <v>410</v>
      </c>
      <c r="OC500" s="213" t="s">
        <v>63</v>
      </c>
      <c r="OD500" s="10">
        <f>OB500*1.4</f>
        <v>574</v>
      </c>
      <c r="OE500" s="10"/>
      <c r="OF500" s="284"/>
      <c r="OG500" s="213" t="s">
        <v>81</v>
      </c>
      <c r="OH500" s="306" t="s">
        <v>497</v>
      </c>
      <c r="OJ500" s="214"/>
      <c r="OK500" s="214">
        <f>VLOOKUP(OH500,$A$563:$F$2330,6,FALSE)</f>
        <v>378</v>
      </c>
      <c r="OL500" s="213" t="s">
        <v>63</v>
      </c>
      <c r="OM500" s="10">
        <f>OK500*1.4</f>
        <v>529.19999999999993</v>
      </c>
      <c r="ON500" s="10"/>
      <c r="OO500" s="284"/>
      <c r="OP500" s="213" t="s">
        <v>81</v>
      </c>
      <c r="OQ500" s="293" t="s">
        <v>463</v>
      </c>
      <c r="OS500" s="214"/>
      <c r="OT500" s="214">
        <f>VLOOKUP(OQ500,$A$563:$F$2330,6,FALSE)</f>
        <v>274</v>
      </c>
      <c r="OU500" s="213" t="s">
        <v>63</v>
      </c>
      <c r="OV500" s="10">
        <f>OT500*1.4</f>
        <v>383.59999999999997</v>
      </c>
      <c r="OW500" s="10"/>
      <c r="OX500" s="284"/>
      <c r="OY500" s="213" t="s">
        <v>81</v>
      </c>
      <c r="OZ500" s="306" t="s">
        <v>463</v>
      </c>
      <c r="PB500" s="214"/>
      <c r="PC500" s="214">
        <f>VLOOKUP(OZ500,$A$563:$F$2330,6,FALSE)</f>
        <v>274</v>
      </c>
      <c r="PD500" s="213" t="s">
        <v>63</v>
      </c>
      <c r="PE500" s="10">
        <f>PC500*1.4</f>
        <v>383.59999999999997</v>
      </c>
      <c r="PF500" s="10"/>
      <c r="PG500" s="284"/>
      <c r="PH500" s="213" t="s">
        <v>81</v>
      </c>
      <c r="PI500" s="306" t="s">
        <v>497</v>
      </c>
      <c r="PK500" s="214"/>
      <c r="PL500" s="214">
        <f>VLOOKUP(PI500,$A$563:$F$2330,6,FALSE)</f>
        <v>378</v>
      </c>
      <c r="PM500" s="213" t="s">
        <v>63</v>
      </c>
      <c r="PN500" s="10">
        <f>PL500*1.4</f>
        <v>529.19999999999993</v>
      </c>
      <c r="PO500" s="10"/>
      <c r="PP500" s="284"/>
      <c r="PQ500" s="213" t="s">
        <v>81</v>
      </c>
      <c r="PR500" s="293" t="s">
        <v>497</v>
      </c>
      <c r="PT500" s="214"/>
      <c r="PU500" s="214">
        <f>VLOOKUP(PR500,$A$563:$F$2330,6,FALSE)</f>
        <v>378</v>
      </c>
      <c r="PV500" s="213" t="s">
        <v>63</v>
      </c>
      <c r="PW500" s="10">
        <f>PU500*1.4</f>
        <v>529.19999999999993</v>
      </c>
      <c r="PX500" s="10"/>
      <c r="PY500" s="284"/>
      <c r="PZ500" s="213" t="s">
        <v>81</v>
      </c>
      <c r="QA500" s="306" t="s">
        <v>463</v>
      </c>
      <c r="QC500" s="214"/>
      <c r="QD500" s="214">
        <f>VLOOKUP(QA500,$A$563:$F$2330,6,FALSE)</f>
        <v>274</v>
      </c>
      <c r="QE500" s="213" t="s">
        <v>63</v>
      </c>
      <c r="QF500" s="10">
        <f>QD500*1.4</f>
        <v>383.59999999999997</v>
      </c>
      <c r="QG500" s="10"/>
      <c r="QH500" s="284"/>
      <c r="QI500" s="213" t="s">
        <v>81</v>
      </c>
      <c r="QJ500" s="293" t="s">
        <v>422</v>
      </c>
      <c r="QL500" s="214"/>
      <c r="QM500" s="214">
        <f>VLOOKUP(QJ500,$A$563:$F$2330,6,FALSE)</f>
        <v>108</v>
      </c>
      <c r="QN500" s="213" t="s">
        <v>63</v>
      </c>
      <c r="QO500" s="10">
        <f>QM500*1.4</f>
        <v>151.19999999999999</v>
      </c>
      <c r="QP500" s="10"/>
      <c r="QQ500" s="284"/>
      <c r="QR500" s="213" t="s">
        <v>81</v>
      </c>
      <c r="QS500" s="306" t="s">
        <v>647</v>
      </c>
      <c r="QU500" s="214"/>
      <c r="QV500" s="214">
        <f>VLOOKUP(QS500,$A$563:$F$2330,6,FALSE)</f>
        <v>418</v>
      </c>
      <c r="QW500" s="213" t="s">
        <v>63</v>
      </c>
      <c r="QX500" s="10">
        <f>QV500*1.4</f>
        <v>585.19999999999993</v>
      </c>
      <c r="QY500" s="10"/>
      <c r="QZ500" s="284"/>
      <c r="RA500" s="213" t="s">
        <v>81</v>
      </c>
      <c r="RB500" s="293" t="s">
        <v>463</v>
      </c>
      <c r="RD500" s="214"/>
      <c r="RE500" s="214">
        <f>VLOOKUP(RB500,$A$563:$F$2330,6,FALSE)</f>
        <v>274</v>
      </c>
      <c r="RF500" s="213" t="s">
        <v>63</v>
      </c>
      <c r="RG500" s="10">
        <f>RE500*1.4</f>
        <v>383.59999999999997</v>
      </c>
      <c r="RH500" s="10"/>
      <c r="RI500" s="284"/>
      <c r="RJ500" s="213" t="s">
        <v>81</v>
      </c>
      <c r="RK500" s="297" t="s">
        <v>186</v>
      </c>
      <c r="RN500" s="214" t="e">
        <f>VLOOKUP(RK500,$A$563:$F$2330,6,FALSE)</f>
        <v>#N/A</v>
      </c>
      <c r="RO500" s="213" t="s">
        <v>63</v>
      </c>
      <c r="RP500" s="10" t="e">
        <f>RN500*1.4</f>
        <v>#N/A</v>
      </c>
      <c r="RQ500" s="10"/>
      <c r="RR500" s="284"/>
      <c r="RS500" s="213" t="s">
        <v>81</v>
      </c>
      <c r="RT500" s="306" t="s">
        <v>1420</v>
      </c>
      <c r="RV500" s="214"/>
      <c r="RW500" s="214">
        <f>VLOOKUP(RT500,$A$563:$F$2330,6,FALSE)</f>
        <v>469</v>
      </c>
      <c r="RX500" s="213" t="s">
        <v>63</v>
      </c>
      <c r="RY500" s="10">
        <f>RW500*1.4</f>
        <v>656.59999999999991</v>
      </c>
      <c r="RZ500" s="10"/>
      <c r="SA500" s="290"/>
      <c r="SB500" s="213" t="s">
        <v>81</v>
      </c>
      <c r="SC500" s="306" t="s">
        <v>497</v>
      </c>
      <c r="SE500" s="214"/>
      <c r="SF500" s="214">
        <f>VLOOKUP(SC500,$A$563:$F$2330,6,FALSE)</f>
        <v>378</v>
      </c>
      <c r="SG500" s="213" t="s">
        <v>63</v>
      </c>
      <c r="SH500" s="10">
        <f>SF500*1.4</f>
        <v>529.19999999999993</v>
      </c>
      <c r="SI500" s="10"/>
      <c r="SJ500" s="290"/>
      <c r="SK500" s="213" t="s">
        <v>81</v>
      </c>
      <c r="SL500" s="306" t="s">
        <v>1420</v>
      </c>
      <c r="SN500" s="214"/>
      <c r="SO500" s="214">
        <f>VLOOKUP(SL500,$A$563:$F$2330,6,FALSE)</f>
        <v>469</v>
      </c>
      <c r="SP500" s="213" t="s">
        <v>63</v>
      </c>
      <c r="SQ500" s="10">
        <f>SO500*1.4</f>
        <v>656.59999999999991</v>
      </c>
      <c r="SR500" s="10"/>
      <c r="SS500" s="290"/>
      <c r="ST500" s="213" t="s">
        <v>81</v>
      </c>
      <c r="SU500" s="306" t="s">
        <v>1420</v>
      </c>
      <c r="SW500" s="214"/>
      <c r="SX500" s="214">
        <f>VLOOKUP(SU500,$A$563:$F$2330,6,FALSE)</f>
        <v>469</v>
      </c>
      <c r="SY500" s="213" t="s">
        <v>63</v>
      </c>
      <c r="SZ500" s="10">
        <f>SX500*1.4</f>
        <v>656.59999999999991</v>
      </c>
      <c r="TA500" s="10"/>
      <c r="TB500" s="290"/>
      <c r="TC500" s="213" t="s">
        <v>81</v>
      </c>
      <c r="TD500" s="306" t="s">
        <v>497</v>
      </c>
      <c r="TF500" s="214"/>
      <c r="TG500" s="214">
        <f>VLOOKUP(TD500,$A$563:$F$2330,6,FALSE)</f>
        <v>378</v>
      </c>
      <c r="TH500" s="213" t="s">
        <v>63</v>
      </c>
      <c r="TI500" s="10">
        <f>TG500*1.4</f>
        <v>529.19999999999993</v>
      </c>
      <c r="TK500" s="290"/>
      <c r="TL500" s="213" t="s">
        <v>81</v>
      </c>
      <c r="TM500" s="306" t="s">
        <v>426</v>
      </c>
      <c r="TO500" s="214"/>
      <c r="TP500" s="214">
        <f>VLOOKUP(TM500,$A$563:$F$2330,6,FALSE)</f>
        <v>246</v>
      </c>
      <c r="TQ500" s="213" t="s">
        <v>63</v>
      </c>
      <c r="TR500" s="10">
        <f>TP500*1.4</f>
        <v>344.4</v>
      </c>
      <c r="TS500" s="10"/>
      <c r="TT500" s="290"/>
      <c r="TU500" s="213" t="s">
        <v>81</v>
      </c>
      <c r="TV500" s="297" t="s">
        <v>186</v>
      </c>
      <c r="TX500" s="214"/>
      <c r="TY500" s="214" t="e">
        <f>VLOOKUP(TV500,$A$563:$F$2330,6,FALSE)</f>
        <v>#N/A</v>
      </c>
      <c r="TZ500" s="213" t="s">
        <v>63</v>
      </c>
      <c r="UA500" s="10" t="e">
        <f>TY500*1.4</f>
        <v>#N/A</v>
      </c>
      <c r="UB500" s="10"/>
      <c r="UC500" s="290"/>
      <c r="UD500" s="213" t="s">
        <v>81</v>
      </c>
      <c r="UE500" s="306" t="s">
        <v>497</v>
      </c>
      <c r="UG500" s="214"/>
      <c r="UH500" s="214">
        <f>VLOOKUP(UE500,$A$563:$F$2330,6,FALSE)</f>
        <v>378</v>
      </c>
      <c r="UI500" s="213" t="s">
        <v>63</v>
      </c>
      <c r="UJ500" s="10">
        <f>UH500*1.4</f>
        <v>529.19999999999993</v>
      </c>
      <c r="UK500" s="10"/>
      <c r="UL500" s="290"/>
      <c r="UM500" s="213" t="s">
        <v>81</v>
      </c>
      <c r="UN500" s="297" t="s">
        <v>186</v>
      </c>
      <c r="UP500" s="214"/>
      <c r="UQ500" s="214" t="e">
        <f>VLOOKUP(UN500,$A$563:$F$2330,6,FALSE)</f>
        <v>#N/A</v>
      </c>
      <c r="UR500" s="213" t="s">
        <v>63</v>
      </c>
      <c r="US500" s="10" t="e">
        <f>UQ500*1.4</f>
        <v>#N/A</v>
      </c>
      <c r="UT500" s="10"/>
      <c r="UU500" s="290"/>
      <c r="UV500" s="213" t="s">
        <v>81</v>
      </c>
      <c r="UW500" s="306" t="s">
        <v>502</v>
      </c>
      <c r="UY500" s="214"/>
      <c r="UZ500" s="214">
        <f>VLOOKUP(UW500,$A$563:$F$2330,6,FALSE)</f>
        <v>200</v>
      </c>
      <c r="VA500" s="213" t="s">
        <v>63</v>
      </c>
      <c r="VB500" s="10">
        <f>UZ500*1.4</f>
        <v>280</v>
      </c>
      <c r="VC500" s="10"/>
      <c r="VD500" s="290"/>
      <c r="VE500" s="213" t="s">
        <v>81</v>
      </c>
      <c r="VF500" s="297" t="s">
        <v>186</v>
      </c>
      <c r="VH500" s="214"/>
      <c r="VI500" s="214" t="e">
        <f>VLOOKUP(VF500,$A$563:$F$2330,6,FALSE)</f>
        <v>#N/A</v>
      </c>
      <c r="VJ500" s="213" t="s">
        <v>63</v>
      </c>
      <c r="VK500" s="10" t="e">
        <f>VI500*1.4</f>
        <v>#N/A</v>
      </c>
      <c r="VL500" s="10"/>
      <c r="VM500" s="290"/>
      <c r="VN500" s="213" t="s">
        <v>81</v>
      </c>
      <c r="VO500" s="306" t="s">
        <v>497</v>
      </c>
      <c r="VQ500" s="214"/>
      <c r="VR500" s="214">
        <f>VLOOKUP(VO500,$A$563:$F$2330,6,FALSE)</f>
        <v>378</v>
      </c>
      <c r="VS500" s="213" t="s">
        <v>63</v>
      </c>
      <c r="VT500" s="10">
        <f>VR500*1.4</f>
        <v>529.19999999999993</v>
      </c>
      <c r="VU500" s="10"/>
      <c r="VV500" s="290"/>
      <c r="VW500" s="213" t="s">
        <v>81</v>
      </c>
      <c r="VX500" s="297" t="s">
        <v>186</v>
      </c>
      <c r="WA500" s="214" t="e">
        <f>VLOOKUP(VX500,$A$563:$F$2330,6,FALSE)</f>
        <v>#N/A</v>
      </c>
      <c r="WB500" s="213" t="s">
        <v>63</v>
      </c>
      <c r="WC500" s="10" t="e">
        <f>WA500*1.4</f>
        <v>#N/A</v>
      </c>
      <c r="WE500" s="290"/>
      <c r="WF500" s="213" t="s">
        <v>81</v>
      </c>
      <c r="WG500" s="306" t="s">
        <v>497</v>
      </c>
      <c r="WI500" s="214"/>
      <c r="WJ500" s="214">
        <f>VLOOKUP(WG500,$A$563:$F$2330,6,FALSE)</f>
        <v>378</v>
      </c>
      <c r="WK500" s="213" t="s">
        <v>63</v>
      </c>
      <c r="WL500" s="10">
        <f>WJ500*1.4</f>
        <v>529.19999999999993</v>
      </c>
      <c r="WN500" s="290"/>
      <c r="WO500" s="213" t="s">
        <v>81</v>
      </c>
      <c r="WP500" s="306" t="s">
        <v>546</v>
      </c>
      <c r="WQ500" s="214"/>
      <c r="WR500" s="214"/>
      <c r="WS500" s="214">
        <f>VLOOKUP(WP500,$A$563:$F$2330,6,FALSE)</f>
        <v>192</v>
      </c>
      <c r="WT500" s="213" t="s">
        <v>63</v>
      </c>
      <c r="WU500" s="10">
        <f>WS500*1.4</f>
        <v>268.79999999999995</v>
      </c>
      <c r="WV500" s="10"/>
      <c r="WW500" s="290"/>
      <c r="WX500" s="213" t="s">
        <v>81</v>
      </c>
      <c r="WY500" s="306" t="s">
        <v>1420</v>
      </c>
      <c r="XA500" s="214"/>
      <c r="XB500" s="214">
        <f>VLOOKUP(WY500,$A$563:$F$2330,6,FALSE)</f>
        <v>469</v>
      </c>
      <c r="XC500" s="213" t="s">
        <v>63</v>
      </c>
      <c r="XD500" s="10">
        <f>XB500*1.4</f>
        <v>656.59999999999991</v>
      </c>
      <c r="XF500" s="290"/>
      <c r="XG500" s="213" t="s">
        <v>81</v>
      </c>
      <c r="XH500" s="297" t="s">
        <v>186</v>
      </c>
      <c r="XK500" s="214" t="e">
        <f>VLOOKUP(XH500,$A$563:$F$2330,6,FALSE)</f>
        <v>#N/A</v>
      </c>
      <c r="XL500" s="213" t="s">
        <v>63</v>
      </c>
      <c r="XM500" s="10" t="e">
        <f>XK500*1.4</f>
        <v>#N/A</v>
      </c>
      <c r="XO500" s="290"/>
      <c r="XP500" s="213" t="s">
        <v>81</v>
      </c>
      <c r="XQ500" s="306" t="s">
        <v>479</v>
      </c>
      <c r="XS500" s="214"/>
      <c r="XT500" s="214">
        <f>VLOOKUP(XQ500,$A$563:$F$2330,6,FALSE)</f>
        <v>737</v>
      </c>
      <c r="XU500" s="213" t="s">
        <v>63</v>
      </c>
      <c r="XV500" s="10">
        <f>XT500*1.4</f>
        <v>1031.8</v>
      </c>
      <c r="XW500" s="10"/>
      <c r="XX500" s="290"/>
      <c r="XY500" s="213" t="s">
        <v>81</v>
      </c>
      <c r="XZ500" s="306" t="s">
        <v>497</v>
      </c>
      <c r="YB500" s="214"/>
      <c r="YC500" s="214">
        <f>VLOOKUP(XZ500,$A$563:$F$2330,6,FALSE)</f>
        <v>378</v>
      </c>
      <c r="YD500" s="213" t="s">
        <v>63</v>
      </c>
      <c r="YE500" s="10">
        <f>YC500*1.4</f>
        <v>529.19999999999993</v>
      </c>
      <c r="YG500" s="290"/>
      <c r="YH500" s="213" t="s">
        <v>81</v>
      </c>
      <c r="YI500" s="306" t="s">
        <v>1420</v>
      </c>
      <c r="YK500" s="214"/>
      <c r="YL500" s="214">
        <f>VLOOKUP(YI500,$A$563:$F$2330,6,FALSE)</f>
        <v>469</v>
      </c>
      <c r="YM500" s="213" t="s">
        <v>63</v>
      </c>
      <c r="YN500" s="10">
        <f>YL500*1.4</f>
        <v>656.59999999999991</v>
      </c>
      <c r="YO500" s="10"/>
      <c r="YP500" s="290"/>
      <c r="YQ500" s="213" t="s">
        <v>81</v>
      </c>
      <c r="YR500" s="297" t="s">
        <v>186</v>
      </c>
      <c r="YU500" s="214" t="e">
        <f>VLOOKUP(YR500,$A$563:$F$2330,6,FALSE)</f>
        <v>#N/A</v>
      </c>
      <c r="YV500" s="213" t="s">
        <v>63</v>
      </c>
      <c r="YW500" s="10" t="e">
        <f>YU500*1.4</f>
        <v>#N/A</v>
      </c>
      <c r="YY500" s="290"/>
      <c r="YZ500" s="213" t="s">
        <v>81</v>
      </c>
      <c r="ZA500" s="297" t="s">
        <v>186</v>
      </c>
      <c r="ZD500" s="214" t="e">
        <f>VLOOKUP(ZA500,$A$563:$F$2330,6,FALSE)</f>
        <v>#N/A</v>
      </c>
      <c r="ZE500" s="213" t="s">
        <v>63</v>
      </c>
      <c r="ZF500" s="10" t="e">
        <f>ZD500*1.4</f>
        <v>#N/A</v>
      </c>
      <c r="ZH500" s="290"/>
      <c r="ZI500" s="213" t="s">
        <v>81</v>
      </c>
      <c r="ZJ500" s="293" t="s">
        <v>624</v>
      </c>
      <c r="ZM500" s="214">
        <f>VLOOKUP(ZJ500,$A$563:$F$2330,6,FALSE)</f>
        <v>125</v>
      </c>
      <c r="ZN500" s="213" t="s">
        <v>63</v>
      </c>
      <c r="ZO500" s="10">
        <f>ZM500*1.4</f>
        <v>175</v>
      </c>
      <c r="ZQ500" s="290"/>
      <c r="ZR500" s="213" t="s">
        <v>81</v>
      </c>
      <c r="ZS500" s="297" t="s">
        <v>186</v>
      </c>
      <c r="ZU500" s="214"/>
      <c r="ZV500" s="214" t="e">
        <f>VLOOKUP(ZS500,$A$563:$F$2330,6,FALSE)</f>
        <v>#N/A</v>
      </c>
      <c r="ZW500" s="213" t="s">
        <v>63</v>
      </c>
      <c r="ZX500" s="10" t="e">
        <f>ZV500*1.4</f>
        <v>#N/A</v>
      </c>
      <c r="ZY500" s="10"/>
      <c r="ZZ500" s="290"/>
      <c r="AAA500" s="213" t="s">
        <v>81</v>
      </c>
      <c r="AAB500" s="297" t="s">
        <v>186</v>
      </c>
      <c r="AAD500" s="214"/>
      <c r="AAE500" s="214" t="e">
        <f>VLOOKUP(AAB500,$A$563:$F$2330,6,FALSE)</f>
        <v>#N/A</v>
      </c>
      <c r="AAF500" s="213" t="s">
        <v>63</v>
      </c>
      <c r="AAG500" s="10" t="e">
        <f>AAE500*1.4</f>
        <v>#N/A</v>
      </c>
      <c r="AAH500" s="10"/>
      <c r="AAI500" s="290"/>
      <c r="AAJ500" s="213" t="s">
        <v>81</v>
      </c>
      <c r="AAK500" s="297" t="s">
        <v>186</v>
      </c>
      <c r="AAM500" s="214"/>
      <c r="AAN500" s="214" t="e">
        <f>VLOOKUP(AAK500,$A$563:$F$2330,6,FALSE)</f>
        <v>#N/A</v>
      </c>
      <c r="AAO500" s="213" t="s">
        <v>63</v>
      </c>
      <c r="AAP500" s="10" t="e">
        <f>AAN500*1.4</f>
        <v>#N/A</v>
      </c>
      <c r="AAQ500" s="10"/>
      <c r="AAR500" s="290"/>
      <c r="AAS500" s="213" t="s">
        <v>81</v>
      </c>
      <c r="AAT500" s="297" t="s">
        <v>186</v>
      </c>
      <c r="AAV500" s="214"/>
      <c r="AAW500" s="214" t="e">
        <f>VLOOKUP(AAT500,$A$563:$F$2330,6,FALSE)</f>
        <v>#N/A</v>
      </c>
      <c r="AAX500" s="213" t="s">
        <v>63</v>
      </c>
      <c r="AAY500" s="10" t="e">
        <f>AAW500*1.4</f>
        <v>#N/A</v>
      </c>
      <c r="AAZ500" s="10"/>
      <c r="ABA500" s="290"/>
      <c r="ABB500" s="213" t="s">
        <v>81</v>
      </c>
      <c r="ABC500" s="297" t="s">
        <v>186</v>
      </c>
      <c r="ABE500" s="214"/>
      <c r="ABF500" s="214" t="e">
        <f>VLOOKUP(ABC500,$A$563:$F$2330,6,FALSE)</f>
        <v>#N/A</v>
      </c>
      <c r="ABG500" s="213" t="s">
        <v>63</v>
      </c>
      <c r="ABH500" s="10" t="e">
        <f>ABF500*1.4</f>
        <v>#N/A</v>
      </c>
      <c r="ABI500" s="10"/>
      <c r="ABJ500" s="290"/>
      <c r="ABK500" s="213" t="s">
        <v>81</v>
      </c>
      <c r="ABL500" s="297" t="s">
        <v>186</v>
      </c>
      <c r="ABN500" s="214"/>
      <c r="ABO500" s="214" t="e">
        <f>VLOOKUP(ABL500,$A$563:$F$2330,6,FALSE)</f>
        <v>#N/A</v>
      </c>
      <c r="ABP500" s="213" t="s">
        <v>63</v>
      </c>
      <c r="ABQ500" s="10" t="e">
        <f>ABO500*1.4</f>
        <v>#N/A</v>
      </c>
      <c r="ABR500" s="10"/>
      <c r="ABS500" s="290"/>
      <c r="ABT500" s="213" t="s">
        <v>81</v>
      </c>
      <c r="ABU500" s="297" t="s">
        <v>186</v>
      </c>
      <c r="ABW500" s="214"/>
      <c r="ABX500" s="214" t="e">
        <f>VLOOKUP(ABU500,$A$563:$F$2330,6,FALSE)</f>
        <v>#N/A</v>
      </c>
      <c r="ABY500" s="213" t="s">
        <v>63</v>
      </c>
      <c r="ABZ500" s="10" t="e">
        <f>ABX500*1.4</f>
        <v>#N/A</v>
      </c>
      <c r="ACA500" s="10"/>
      <c r="ACB500" s="290"/>
      <c r="ACC500" s="213" t="s">
        <v>81</v>
      </c>
      <c r="ACD500" s="297" t="s">
        <v>186</v>
      </c>
      <c r="ACF500" s="214"/>
      <c r="ACG500" s="214" t="e">
        <f>VLOOKUP(ACD500,$A$563:$F$2330,6,FALSE)</f>
        <v>#N/A</v>
      </c>
      <c r="ACH500" s="213" t="s">
        <v>63</v>
      </c>
      <c r="ACI500" s="10" t="e">
        <f>ACG500*1.4</f>
        <v>#N/A</v>
      </c>
      <c r="ACJ500" s="10"/>
      <c r="ACK500" s="290"/>
      <c r="ACL500" s="213" t="s">
        <v>81</v>
      </c>
      <c r="ACM500" s="297" t="s">
        <v>186</v>
      </c>
      <c r="ACO500" s="214"/>
      <c r="ACP500" s="214" t="e">
        <f>VLOOKUP(ACM500,$A$563:$F$2330,6,FALSE)</f>
        <v>#N/A</v>
      </c>
      <c r="ACQ500" s="213" t="s">
        <v>63</v>
      </c>
      <c r="ACR500" s="10" t="e">
        <f>ACP500*1.4</f>
        <v>#N/A</v>
      </c>
      <c r="ACS500" s="10"/>
      <c r="ACT500" s="290"/>
      <c r="ACU500" s="213" t="s">
        <v>81</v>
      </c>
      <c r="ACV500" s="293" t="s">
        <v>621</v>
      </c>
      <c r="ACX500" s="214"/>
      <c r="ACY500" s="214">
        <f>VLOOKUP(ACV500,$A$563:$F$2330,6,FALSE)</f>
        <v>410</v>
      </c>
      <c r="ACZ500" s="213" t="s">
        <v>63</v>
      </c>
      <c r="ADA500" s="10">
        <f>ACY500*1.4</f>
        <v>574</v>
      </c>
      <c r="ADB500" s="10"/>
      <c r="ADC500" s="290"/>
      <c r="ADD500" s="213" t="s">
        <v>81</v>
      </c>
      <c r="ADE500" s="306" t="s">
        <v>1420</v>
      </c>
      <c r="ADG500" s="214"/>
      <c r="ADH500" s="214">
        <f>VLOOKUP(ADE500,$A$563:$F$2330,6,FALSE)</f>
        <v>469</v>
      </c>
      <c r="ADI500" s="213" t="s">
        <v>63</v>
      </c>
      <c r="ADJ500" s="10">
        <f>ADH500*1.4</f>
        <v>656.59999999999991</v>
      </c>
      <c r="ADL500" s="290"/>
      <c r="ADM500" s="213" t="s">
        <v>81</v>
      </c>
      <c r="ADN500" s="306" t="s">
        <v>632</v>
      </c>
      <c r="ADP500" s="214"/>
      <c r="ADQ500" s="214">
        <f>VLOOKUP(ADN500,$A$563:$F$2330,6,FALSE)</f>
        <v>63</v>
      </c>
      <c r="ADR500" s="213" t="s">
        <v>63</v>
      </c>
      <c r="ADS500" s="10">
        <f>ADQ500*1.4</f>
        <v>88.199999999999989</v>
      </c>
      <c r="ADT500" s="10"/>
      <c r="ADU500" s="290"/>
      <c r="ADV500" s="213" t="s">
        <v>81</v>
      </c>
      <c r="ADW500" s="306" t="s">
        <v>1420</v>
      </c>
      <c r="ADZ500" s="214">
        <f>VLOOKUP(ADW500,$A$563:$F$2330,6,FALSE)</f>
        <v>469</v>
      </c>
      <c r="AEA500" s="213" t="s">
        <v>63</v>
      </c>
      <c r="AEB500" s="10">
        <f>ADZ500*1.4</f>
        <v>656.59999999999991</v>
      </c>
      <c r="AED500" s="290"/>
      <c r="AEE500" s="213" t="s">
        <v>81</v>
      </c>
      <c r="AEF500" s="306" t="s">
        <v>422</v>
      </c>
      <c r="AEH500" s="214"/>
      <c r="AEI500" s="214">
        <f>VLOOKUP(AEF500,$A$563:$F$2330,6,FALSE)</f>
        <v>108</v>
      </c>
      <c r="AEJ500" s="213" t="s">
        <v>63</v>
      </c>
      <c r="AEK500" s="10">
        <f>AEI500*1.4</f>
        <v>151.19999999999999</v>
      </c>
      <c r="AEM500" s="290"/>
      <c r="AEN500" s="213" t="s">
        <v>81</v>
      </c>
      <c r="AEO500" s="306" t="s">
        <v>426</v>
      </c>
      <c r="AEQ500" s="214"/>
      <c r="AER500" s="214">
        <f>VLOOKUP(AEO500,$A$563:$F$2330,6,FALSE)</f>
        <v>246</v>
      </c>
      <c r="AES500" s="213" t="s">
        <v>63</v>
      </c>
      <c r="AET500" s="10">
        <f>AER500*1.4</f>
        <v>344.4</v>
      </c>
      <c r="AEV500" s="290"/>
      <c r="AEW500" s="213" t="s">
        <v>81</v>
      </c>
      <c r="AEX500" s="306" t="s">
        <v>483</v>
      </c>
      <c r="AEZ500" s="214"/>
      <c r="AFA500" s="214">
        <f>VLOOKUP(AEX500,$A$563:$F$2330,6,FALSE)</f>
        <v>94</v>
      </c>
      <c r="AFB500" s="213" t="s">
        <v>63</v>
      </c>
      <c r="AFC500" s="10">
        <f>AFA500*1.4</f>
        <v>131.6</v>
      </c>
      <c r="AFD500" s="10"/>
      <c r="AFE500" s="290"/>
      <c r="AFF500" s="213" t="s">
        <v>81</v>
      </c>
      <c r="AFG500" s="306" t="s">
        <v>1420</v>
      </c>
      <c r="AFI500" s="214"/>
      <c r="AFJ500" s="214">
        <f>VLOOKUP(AFG500,$A$563:$F$2330,6,FALSE)</f>
        <v>469</v>
      </c>
      <c r="AFK500" s="213" t="s">
        <v>63</v>
      </c>
      <c r="AFL500" s="10">
        <f>AFJ500*1.4</f>
        <v>656.59999999999991</v>
      </c>
      <c r="AFM500" s="10"/>
      <c r="AFN500" s="290"/>
      <c r="AFO500" s="213" t="s">
        <v>81</v>
      </c>
      <c r="AFP500" s="306" t="s">
        <v>497</v>
      </c>
      <c r="AFR500" s="214"/>
      <c r="AFS500" s="214">
        <f>VLOOKUP(AFP500,$A$563:$F$2330,6,FALSE)</f>
        <v>378</v>
      </c>
      <c r="AFT500" s="213" t="s">
        <v>63</v>
      </c>
      <c r="AFU500" s="10">
        <f>AFS500*1.4</f>
        <v>529.19999999999993</v>
      </c>
      <c r="AFV500" s="10"/>
      <c r="AFW500" s="290"/>
      <c r="AFX500" s="213" t="s">
        <v>81</v>
      </c>
      <c r="AFY500" s="309" t="s">
        <v>497</v>
      </c>
      <c r="AGA500" s="214"/>
      <c r="AGB500" s="214">
        <f>VLOOKUP(AFY500,$A$563:$F$2330,6,FALSE)</f>
        <v>378</v>
      </c>
      <c r="AGC500" s="213" t="s">
        <v>63</v>
      </c>
      <c r="AGD500" s="10">
        <f>AGB500*1.4</f>
        <v>529.19999999999993</v>
      </c>
      <c r="AGE500" s="10"/>
      <c r="AGF500" s="290"/>
      <c r="AGG500" s="213" t="s">
        <v>81</v>
      </c>
      <c r="AGH500" s="306" t="s">
        <v>1420</v>
      </c>
      <c r="AGJ500" s="214"/>
      <c r="AGK500" s="214">
        <f>VLOOKUP(AGH500,$A$563:$F$2330,6,FALSE)</f>
        <v>469</v>
      </c>
      <c r="AGL500" s="213" t="s">
        <v>63</v>
      </c>
      <c r="AGM500" s="10">
        <f>AGK500*1.4</f>
        <v>656.59999999999991</v>
      </c>
      <c r="AGN500" s="10"/>
      <c r="AGO500" s="290"/>
      <c r="AGP500" s="213" t="s">
        <v>81</v>
      </c>
      <c r="AGQ500" s="306" t="s">
        <v>648</v>
      </c>
      <c r="AGS500" s="214"/>
      <c r="AGT500" s="214">
        <f>VLOOKUP(AGQ500,$A$563:$F$2330,6,FALSE)</f>
        <v>198</v>
      </c>
      <c r="AGU500" s="213" t="s">
        <v>63</v>
      </c>
      <c r="AGV500" s="10">
        <f>AGT500*1.4</f>
        <v>277.2</v>
      </c>
      <c r="AGW500" s="10"/>
      <c r="AGX500" s="290"/>
      <c r="AGY500" s="213" t="s">
        <v>81</v>
      </c>
      <c r="AGZ500" s="308" t="s">
        <v>463</v>
      </c>
      <c r="AHB500" s="214"/>
      <c r="AHC500" s="214">
        <f>VLOOKUP(AGZ500,$A$563:$F$2330,6,FALSE)</f>
        <v>274</v>
      </c>
      <c r="AHD500" s="213" t="s">
        <v>63</v>
      </c>
      <c r="AHE500" s="10">
        <f>AHC500*1.4</f>
        <v>383.59999999999997</v>
      </c>
      <c r="AHF500" s="10"/>
      <c r="AHG500" s="290"/>
      <c r="AHH500" s="213"/>
      <c r="AHI500" s="303"/>
      <c r="AHK500" s="214"/>
      <c r="AHL500" s="214"/>
      <c r="AHM500" s="213"/>
      <c r="AHN500" s="10"/>
      <c r="AHO500" s="10"/>
      <c r="AHQ500" s="213"/>
      <c r="AHR500" s="278"/>
      <c r="AHT500" s="214"/>
      <c r="AHU500" s="214"/>
      <c r="AHV500" s="213"/>
      <c r="AHW500" s="10"/>
      <c r="AHX500" s="10"/>
      <c r="AHZ500" s="213"/>
      <c r="AIA500" s="278"/>
      <c r="AIC500" s="214"/>
      <c r="AID500" s="214"/>
      <c r="AIE500" s="213"/>
      <c r="AIF500" s="10"/>
      <c r="AIG500" s="10"/>
      <c r="AII500" s="213"/>
      <c r="AIJ500" s="278"/>
      <c r="AIM500" s="214"/>
      <c r="AIN500" s="213"/>
      <c r="AIO500" s="10"/>
    </row>
    <row r="501" spans="1:926" s="14" customFormat="1" ht="15">
      <c r="A501" s="213" t="s">
        <v>82</v>
      </c>
      <c r="B501" s="293" t="s">
        <v>502</v>
      </c>
      <c r="D501" s="214"/>
      <c r="E501" s="214">
        <f>VLOOKUP(B501,$A$563:$F$2330,6,FALSE)</f>
        <v>200</v>
      </c>
      <c r="F501" s="213" t="s">
        <v>65</v>
      </c>
      <c r="G501" s="10">
        <f>E501*1.3</f>
        <v>260</v>
      </c>
      <c r="H501" s="10"/>
      <c r="I501" s="284"/>
      <c r="J501" s="213" t="s">
        <v>82</v>
      </c>
      <c r="K501" s="306" t="s">
        <v>899</v>
      </c>
      <c r="M501" s="214"/>
      <c r="N501" s="214">
        <f>VLOOKUP(K501,$A$563:$F$2330,6,FALSE)</f>
        <v>649</v>
      </c>
      <c r="O501" s="213" t="s">
        <v>65</v>
      </c>
      <c r="P501" s="10">
        <f>N501*1.3</f>
        <v>843.7</v>
      </c>
      <c r="Q501" s="10"/>
      <c r="R501" s="284"/>
      <c r="S501" s="213" t="s">
        <v>82</v>
      </c>
      <c r="T501" s="306" t="s">
        <v>497</v>
      </c>
      <c r="V501" s="214"/>
      <c r="W501" s="214">
        <f>VLOOKUP(T501,$A$563:$F$2330,6,FALSE)</f>
        <v>378</v>
      </c>
      <c r="X501" s="213" t="s">
        <v>65</v>
      </c>
      <c r="Y501" s="10">
        <f>W501*1.3</f>
        <v>491.40000000000003</v>
      </c>
      <c r="Z501" s="10"/>
      <c r="AA501" s="284"/>
      <c r="AB501" s="213" t="s">
        <v>82</v>
      </c>
      <c r="AC501" s="306" t="s">
        <v>463</v>
      </c>
      <c r="AE501" s="214"/>
      <c r="AF501" s="214">
        <f>VLOOKUP(AC501,$A$563:$F$2330,6,FALSE)</f>
        <v>274</v>
      </c>
      <c r="AG501" s="213" t="s">
        <v>65</v>
      </c>
      <c r="AH501" s="10">
        <f>AF501*1.3</f>
        <v>356.2</v>
      </c>
      <c r="AI501" s="10"/>
      <c r="AJ501" s="284"/>
      <c r="AK501" s="213" t="s">
        <v>82</v>
      </c>
      <c r="AL501" s="293" t="s">
        <v>502</v>
      </c>
      <c r="AN501" s="214"/>
      <c r="AO501" s="214">
        <f>VLOOKUP(AL501,$A$563:$F$2330,6,FALSE)</f>
        <v>200</v>
      </c>
      <c r="AP501" s="213" t="s">
        <v>65</v>
      </c>
      <c r="AQ501" s="10">
        <f>AO501*1.3</f>
        <v>260</v>
      </c>
      <c r="AR501" s="10"/>
      <c r="AS501" s="284"/>
      <c r="AT501" s="213" t="s">
        <v>82</v>
      </c>
      <c r="AU501" s="306" t="s">
        <v>463</v>
      </c>
      <c r="AW501" s="214"/>
      <c r="AX501" s="214">
        <f>VLOOKUP(AU501,$A$563:$F$2330,6,FALSE)</f>
        <v>274</v>
      </c>
      <c r="AY501" s="213" t="s">
        <v>65</v>
      </c>
      <c r="AZ501" s="10">
        <f>AX501*1.3</f>
        <v>356.2</v>
      </c>
      <c r="BA501" s="10"/>
      <c r="BB501" s="284"/>
      <c r="BC501" s="213" t="s">
        <v>82</v>
      </c>
      <c r="BD501" s="306" t="s">
        <v>449</v>
      </c>
      <c r="BF501" s="214"/>
      <c r="BG501" s="214">
        <f>VLOOKUP(BD501,$A$563:$F$2330,6,FALSE)</f>
        <v>100</v>
      </c>
      <c r="BH501" s="213" t="s">
        <v>65</v>
      </c>
      <c r="BI501" s="10">
        <f>BG501*1.3</f>
        <v>130</v>
      </c>
      <c r="BJ501" s="10"/>
      <c r="BK501" s="284"/>
      <c r="BL501" s="213" t="s">
        <v>82</v>
      </c>
      <c r="BM501" s="306" t="s">
        <v>439</v>
      </c>
      <c r="BO501" s="214"/>
      <c r="BP501" s="214">
        <f>VLOOKUP(BM501,$A$563:$F$2330,6,FALSE)</f>
        <v>441</v>
      </c>
      <c r="BQ501" s="213" t="s">
        <v>65</v>
      </c>
      <c r="BR501" s="10">
        <f>BP501*1.3</f>
        <v>573.30000000000007</v>
      </c>
      <c r="BS501" s="10"/>
      <c r="BT501" s="284"/>
      <c r="BU501" s="213" t="s">
        <v>82</v>
      </c>
      <c r="BV501" s="306" t="s">
        <v>463</v>
      </c>
      <c r="BX501" s="214"/>
      <c r="BY501" s="214">
        <f>VLOOKUP(BV501,$A$563:$F$2330,6,FALSE)</f>
        <v>274</v>
      </c>
      <c r="BZ501" s="213" t="s">
        <v>65</v>
      </c>
      <c r="CA501" s="10">
        <f>BY501*1.3</f>
        <v>356.2</v>
      </c>
      <c r="CB501" s="10"/>
      <c r="CC501" s="284"/>
      <c r="CD501" s="213" t="s">
        <v>82</v>
      </c>
      <c r="CE501" s="306" t="s">
        <v>463</v>
      </c>
      <c r="CG501" s="214"/>
      <c r="CH501" s="214">
        <f>VLOOKUP(CE501,$A$563:$F$2330,6,FALSE)</f>
        <v>274</v>
      </c>
      <c r="CI501" s="213" t="s">
        <v>65</v>
      </c>
      <c r="CJ501" s="10">
        <f>CH501*1.3</f>
        <v>356.2</v>
      </c>
      <c r="CK501" s="10"/>
      <c r="CL501" s="284"/>
      <c r="CM501" s="213" t="s">
        <v>82</v>
      </c>
      <c r="CN501" s="306" t="s">
        <v>936</v>
      </c>
      <c r="CP501" s="214"/>
      <c r="CQ501" s="214">
        <f>VLOOKUP(CN501,$A$563:$F$2330,6,FALSE)</f>
        <v>47</v>
      </c>
      <c r="CR501" s="213" t="s">
        <v>65</v>
      </c>
      <c r="CS501" s="10">
        <f>CQ501*1.3</f>
        <v>61.1</v>
      </c>
      <c r="CT501" s="10"/>
      <c r="CU501" s="284"/>
      <c r="CV501" s="213" t="s">
        <v>82</v>
      </c>
      <c r="CW501" s="306" t="s">
        <v>497</v>
      </c>
      <c r="CY501" s="214"/>
      <c r="CZ501" s="214">
        <f>VLOOKUP(CW501,$A$563:$F$2330,6,FALSE)</f>
        <v>378</v>
      </c>
      <c r="DA501" s="213" t="s">
        <v>65</v>
      </c>
      <c r="DB501" s="10">
        <f>CZ501*1.3</f>
        <v>491.40000000000003</v>
      </c>
      <c r="DC501" s="10"/>
      <c r="DD501" s="284"/>
      <c r="DE501" s="213" t="s">
        <v>82</v>
      </c>
      <c r="DF501" s="306" t="s">
        <v>1390</v>
      </c>
      <c r="DH501" s="214"/>
      <c r="DI501" s="214">
        <f>VLOOKUP(DF501,$A$563:$F$2330,6,FALSE)</f>
        <v>125</v>
      </c>
      <c r="DJ501" s="213" t="s">
        <v>65</v>
      </c>
      <c r="DK501" s="10">
        <f>DI501*1.3</f>
        <v>162.5</v>
      </c>
      <c r="DL501" s="10"/>
      <c r="DM501" s="284"/>
      <c r="DN501" s="213" t="s">
        <v>82</v>
      </c>
      <c r="DO501" s="293" t="s">
        <v>1390</v>
      </c>
      <c r="DQ501" s="214"/>
      <c r="DR501" s="214">
        <f>VLOOKUP(DO501,$A$563:$F$2330,6,FALSE)</f>
        <v>125</v>
      </c>
      <c r="DS501" s="213" t="s">
        <v>65</v>
      </c>
      <c r="DT501" s="10">
        <f>DR501*1.3</f>
        <v>162.5</v>
      </c>
      <c r="DU501" s="10"/>
      <c r="DV501" s="284"/>
      <c r="DW501" s="213" t="s">
        <v>82</v>
      </c>
      <c r="DX501" s="297" t="s">
        <v>186</v>
      </c>
      <c r="DZ501" s="214"/>
      <c r="EA501" s="214" t="e">
        <f>VLOOKUP(DX501,$A$563:$F$2330,6,FALSE)</f>
        <v>#N/A</v>
      </c>
      <c r="EB501" s="213" t="s">
        <v>65</v>
      </c>
      <c r="EC501" s="10" t="e">
        <f>EA501*1.3</f>
        <v>#N/A</v>
      </c>
      <c r="ED501" s="10"/>
      <c r="EE501" s="284"/>
      <c r="EF501" s="213" t="s">
        <v>82</v>
      </c>
      <c r="EG501" s="306" t="s">
        <v>463</v>
      </c>
      <c r="EI501" s="214"/>
      <c r="EJ501" s="214">
        <f>VLOOKUP(EG501,$A$563:$F$2330,6,FALSE)</f>
        <v>274</v>
      </c>
      <c r="EK501" s="213" t="s">
        <v>65</v>
      </c>
      <c r="EL501" s="10">
        <f>EJ501*1.3</f>
        <v>356.2</v>
      </c>
      <c r="EM501" s="10"/>
      <c r="EN501" s="284"/>
      <c r="EO501" s="213" t="s">
        <v>82</v>
      </c>
      <c r="EP501" s="306" t="s">
        <v>463</v>
      </c>
      <c r="ER501" s="214"/>
      <c r="ES501" s="214">
        <f>VLOOKUP(EP501,$A$563:$F$2330,6,FALSE)</f>
        <v>274</v>
      </c>
      <c r="ET501" s="213" t="s">
        <v>65</v>
      </c>
      <c r="EU501" s="10">
        <f>ES501*1.3</f>
        <v>356.2</v>
      </c>
      <c r="EV501" s="10"/>
      <c r="EW501" s="284"/>
      <c r="EX501" s="213" t="s">
        <v>82</v>
      </c>
      <c r="EY501" s="297" t="s">
        <v>186</v>
      </c>
      <c r="FA501" s="214"/>
      <c r="FB501" s="214" t="e">
        <f>VLOOKUP(EY501,$A$563:$F$2330,6,FALSE)</f>
        <v>#N/A</v>
      </c>
      <c r="FC501" s="213" t="s">
        <v>65</v>
      </c>
      <c r="FD501" s="10" t="e">
        <f>FB501*1.3</f>
        <v>#N/A</v>
      </c>
      <c r="FE501" s="10"/>
      <c r="FF501" s="284"/>
      <c r="FG501" s="213" t="s">
        <v>82</v>
      </c>
      <c r="FH501" s="306" t="s">
        <v>497</v>
      </c>
      <c r="FJ501" s="214"/>
      <c r="FK501" s="214">
        <f>VLOOKUP(FH501,$A$563:$F$2330,6,FALSE)</f>
        <v>378</v>
      </c>
      <c r="FL501" s="213" t="s">
        <v>65</v>
      </c>
      <c r="FM501" s="10">
        <f>FK501*1.3</f>
        <v>491.40000000000003</v>
      </c>
      <c r="FN501" s="10"/>
      <c r="FO501" s="284"/>
      <c r="FP501" s="213" t="s">
        <v>82</v>
      </c>
      <c r="FQ501" s="293" t="s">
        <v>502</v>
      </c>
      <c r="FS501" s="214"/>
      <c r="FT501" s="214">
        <f>VLOOKUP(FQ501,$A$563:$F$2330,6,FALSE)</f>
        <v>200</v>
      </c>
      <c r="FU501" s="213" t="s">
        <v>65</v>
      </c>
      <c r="FV501" s="10">
        <f>FT501*1.3</f>
        <v>260</v>
      </c>
      <c r="FW501" s="10"/>
      <c r="FX501" s="284"/>
      <c r="FY501" s="213" t="s">
        <v>82</v>
      </c>
      <c r="FZ501" s="293" t="s">
        <v>439</v>
      </c>
      <c r="GB501" s="214"/>
      <c r="GC501" s="214">
        <f>VLOOKUP(FZ501,$A$563:$F$2330,6,FALSE)</f>
        <v>441</v>
      </c>
      <c r="GD501" s="213" t="s">
        <v>65</v>
      </c>
      <c r="GE501" s="10">
        <f>GC501*1.3</f>
        <v>573.30000000000007</v>
      </c>
      <c r="GF501" s="10"/>
      <c r="GG501" s="284"/>
      <c r="GH501" s="213" t="s">
        <v>82</v>
      </c>
      <c r="GI501" s="306" t="s">
        <v>502</v>
      </c>
      <c r="GK501" s="214"/>
      <c r="GL501" s="214">
        <f>VLOOKUP(GI501,$A$563:$F$2330,6,FALSE)</f>
        <v>200</v>
      </c>
      <c r="GM501" s="213" t="s">
        <v>65</v>
      </c>
      <c r="GN501" s="10">
        <f>GL501*1.3</f>
        <v>260</v>
      </c>
      <c r="GO501" s="10"/>
      <c r="GP501" s="284"/>
      <c r="GQ501" s="213" t="s">
        <v>82</v>
      </c>
      <c r="GR501" s="306" t="s">
        <v>449</v>
      </c>
      <c r="GT501" s="214"/>
      <c r="GU501" s="214">
        <f>VLOOKUP(GR501,$A$563:$F$2330,6,FALSE)</f>
        <v>100</v>
      </c>
      <c r="GV501" s="213" t="s">
        <v>65</v>
      </c>
      <c r="GW501" s="10">
        <f>GU501*1.3</f>
        <v>130</v>
      </c>
      <c r="GX501" s="10"/>
      <c r="GY501" s="284"/>
      <c r="GZ501" s="213" t="s">
        <v>82</v>
      </c>
      <c r="HA501" s="293" t="s">
        <v>449</v>
      </c>
      <c r="HC501" s="214"/>
      <c r="HD501" s="214">
        <f>VLOOKUP(HA501,$A$563:$F$2330,6,FALSE)</f>
        <v>100</v>
      </c>
      <c r="HE501" s="213" t="s">
        <v>65</v>
      </c>
      <c r="HF501" s="10">
        <f>HD501*1.3</f>
        <v>130</v>
      </c>
      <c r="HG501" s="10"/>
      <c r="HH501" s="284"/>
      <c r="HI501" s="213" t="s">
        <v>82</v>
      </c>
      <c r="HJ501" s="306" t="s">
        <v>1420</v>
      </c>
      <c r="HL501" s="214"/>
      <c r="HM501" s="214">
        <f>VLOOKUP(HJ501,$A$563:$F$2330,6,FALSE)</f>
        <v>469</v>
      </c>
      <c r="HN501" s="213" t="s">
        <v>65</v>
      </c>
      <c r="HO501" s="10">
        <f>HM501*1.3</f>
        <v>609.70000000000005</v>
      </c>
      <c r="HP501" s="10"/>
      <c r="HQ501" s="284"/>
      <c r="HR501" s="213" t="s">
        <v>82</v>
      </c>
      <c r="HS501" s="293" t="s">
        <v>1420</v>
      </c>
      <c r="HU501" s="214"/>
      <c r="HV501" s="214">
        <f>VLOOKUP(HS501,$A$563:$F$2330,6,FALSE)</f>
        <v>469</v>
      </c>
      <c r="HW501" s="213" t="s">
        <v>65</v>
      </c>
      <c r="HX501" s="10">
        <f>HV501*1.3</f>
        <v>609.70000000000005</v>
      </c>
      <c r="HY501" s="10"/>
      <c r="HZ501" s="284"/>
      <c r="IA501" s="213" t="s">
        <v>82</v>
      </c>
      <c r="IB501" s="306" t="s">
        <v>1420</v>
      </c>
      <c r="ID501" s="214"/>
      <c r="IE501" s="214">
        <f>VLOOKUP(IB501,$A$563:$F$2330,6,FALSE)</f>
        <v>469</v>
      </c>
      <c r="IF501" s="213" t="s">
        <v>65</v>
      </c>
      <c r="IG501" s="10">
        <f>IE501*1.3</f>
        <v>609.70000000000005</v>
      </c>
      <c r="IH501" s="10"/>
      <c r="II501" s="284"/>
      <c r="IJ501" s="213" t="s">
        <v>82</v>
      </c>
      <c r="IK501" s="306" t="s">
        <v>624</v>
      </c>
      <c r="IM501" s="214"/>
      <c r="IN501" s="214">
        <f>VLOOKUP(IK501,$A$563:$F$2330,6,FALSE)</f>
        <v>125</v>
      </c>
      <c r="IO501" s="213" t="s">
        <v>65</v>
      </c>
      <c r="IP501" s="10">
        <f>IN501*1.3</f>
        <v>162.5</v>
      </c>
      <c r="IQ501" s="10"/>
      <c r="IR501" s="284"/>
      <c r="IS501" s="213" t="s">
        <v>82</v>
      </c>
      <c r="IT501" s="306" t="s">
        <v>497</v>
      </c>
      <c r="IV501" s="214"/>
      <c r="IW501" s="214">
        <f>VLOOKUP(IT501,$A$563:$F$2330,6,FALSE)</f>
        <v>378</v>
      </c>
      <c r="IX501" s="213" t="s">
        <v>65</v>
      </c>
      <c r="IY501" s="10">
        <f>IW501*1.3</f>
        <v>491.40000000000003</v>
      </c>
      <c r="IZ501" s="10"/>
      <c r="JA501" s="284"/>
      <c r="JB501" s="213" t="s">
        <v>82</v>
      </c>
      <c r="JC501" s="306" t="s">
        <v>547</v>
      </c>
      <c r="JE501" s="214"/>
      <c r="JF501" s="214">
        <f>VLOOKUP(JC501,$A$563:$F$2330,6,FALSE)</f>
        <v>152</v>
      </c>
      <c r="JG501" s="213" t="s">
        <v>65</v>
      </c>
      <c r="JH501" s="10">
        <f>JF501*1.3</f>
        <v>197.6</v>
      </c>
      <c r="JI501" s="10"/>
      <c r="JJ501" s="284"/>
      <c r="JK501" s="213" t="s">
        <v>82</v>
      </c>
      <c r="JL501" s="306" t="s">
        <v>449</v>
      </c>
      <c r="JN501" s="214"/>
      <c r="JO501" s="214">
        <f>VLOOKUP(JL501,$A$563:$F$2330,6,FALSE)</f>
        <v>100</v>
      </c>
      <c r="JP501" s="213" t="s">
        <v>65</v>
      </c>
      <c r="JQ501" s="10">
        <f>JO501*1.3</f>
        <v>130</v>
      </c>
      <c r="JR501" s="10"/>
      <c r="JS501" s="284"/>
      <c r="JT501" s="213" t="s">
        <v>82</v>
      </c>
      <c r="JU501" s="306" t="s">
        <v>1390</v>
      </c>
      <c r="JW501" s="214"/>
      <c r="JX501" s="214">
        <f>VLOOKUP(JU501,$A$563:$F$2330,6,FALSE)</f>
        <v>125</v>
      </c>
      <c r="JY501" s="213" t="s">
        <v>65</v>
      </c>
      <c r="JZ501" s="10">
        <f>JX501*1.3</f>
        <v>162.5</v>
      </c>
      <c r="KA501" s="10"/>
      <c r="KB501" s="284"/>
      <c r="KC501" s="213" t="s">
        <v>82</v>
      </c>
      <c r="KD501" s="306" t="s">
        <v>624</v>
      </c>
      <c r="KF501" s="214"/>
      <c r="KG501" s="214">
        <f>VLOOKUP(KD501,$A$563:$F$2330,6,FALSE)</f>
        <v>125</v>
      </c>
      <c r="KH501" s="213" t="s">
        <v>65</v>
      </c>
      <c r="KI501" s="10">
        <f>KG501*1.3</f>
        <v>162.5</v>
      </c>
      <c r="KJ501" s="10"/>
      <c r="KK501" s="284"/>
      <c r="KL501" s="213" t="s">
        <v>82</v>
      </c>
      <c r="KM501" s="306" t="s">
        <v>648</v>
      </c>
      <c r="KO501" s="214"/>
      <c r="KP501" s="214">
        <f>VLOOKUP(KM501,$A$563:$F$2330,6,FALSE)</f>
        <v>198</v>
      </c>
      <c r="KQ501" s="213" t="s">
        <v>65</v>
      </c>
      <c r="KR501" s="10">
        <f>KP501*1.3</f>
        <v>257.40000000000003</v>
      </c>
      <c r="KS501" s="10"/>
      <c r="KT501" s="284"/>
      <c r="KU501" s="213" t="s">
        <v>82</v>
      </c>
      <c r="KV501" s="306" t="s">
        <v>449</v>
      </c>
      <c r="KX501" s="214"/>
      <c r="KY501" s="214">
        <f>VLOOKUP(KV501,$A$563:$F$2330,6,FALSE)</f>
        <v>100</v>
      </c>
      <c r="KZ501" s="213" t="s">
        <v>65</v>
      </c>
      <c r="LA501" s="10">
        <f>KY501*1.3</f>
        <v>130</v>
      </c>
      <c r="LB501" s="10"/>
      <c r="LC501" s="284"/>
      <c r="LD501" s="213" t="s">
        <v>82</v>
      </c>
      <c r="LE501" s="306" t="s">
        <v>497</v>
      </c>
      <c r="LG501" s="214"/>
      <c r="LH501" s="214">
        <f>VLOOKUP(LE501,$A$563:$F$2330,6,FALSE)</f>
        <v>378</v>
      </c>
      <c r="LI501" s="213" t="s">
        <v>65</v>
      </c>
      <c r="LJ501" s="10">
        <f>LH501*1.3</f>
        <v>491.40000000000003</v>
      </c>
      <c r="LK501" s="10"/>
      <c r="LL501" s="284"/>
      <c r="LM501" s="213" t="s">
        <v>82</v>
      </c>
      <c r="LN501" s="306" t="s">
        <v>497</v>
      </c>
      <c r="LP501" s="214"/>
      <c r="LQ501" s="214">
        <f>VLOOKUP(LN501,$A$563:$F$2330,6,FALSE)</f>
        <v>378</v>
      </c>
      <c r="LR501" s="213" t="s">
        <v>65</v>
      </c>
      <c r="LS501" s="10">
        <f>LQ501*1.3</f>
        <v>491.40000000000003</v>
      </c>
      <c r="LT501" s="10"/>
      <c r="LU501" s="284"/>
      <c r="LV501" s="213" t="s">
        <v>82</v>
      </c>
      <c r="LW501" s="306" t="s">
        <v>426</v>
      </c>
      <c r="LY501" s="214"/>
      <c r="LZ501" s="214">
        <f>VLOOKUP(LW501,$A$563:$F$2330,6,FALSE)</f>
        <v>246</v>
      </c>
      <c r="MA501" s="213" t="s">
        <v>65</v>
      </c>
      <c r="MB501" s="10">
        <f>LZ501*1.3</f>
        <v>319.8</v>
      </c>
      <c r="MC501" s="10"/>
      <c r="MD501" s="284"/>
      <c r="ME501" s="213" t="s">
        <v>82</v>
      </c>
      <c r="MF501" s="308" t="s">
        <v>624</v>
      </c>
      <c r="MH501" s="214"/>
      <c r="MI501" s="214">
        <f>VLOOKUP(MF501,$A$563:$F$2330,6,FALSE)</f>
        <v>125</v>
      </c>
      <c r="MJ501" s="213" t="s">
        <v>65</v>
      </c>
      <c r="MK501" s="10">
        <f>MI501*1.3</f>
        <v>162.5</v>
      </c>
      <c r="ML501" s="10"/>
      <c r="MM501" s="284"/>
      <c r="MN501" s="213" t="s">
        <v>82</v>
      </c>
      <c r="MO501" s="306" t="s">
        <v>497</v>
      </c>
      <c r="MQ501" s="214"/>
      <c r="MR501" s="214">
        <f>VLOOKUP(MO501,$A$563:$F$2330,6,FALSE)</f>
        <v>378</v>
      </c>
      <c r="MS501" s="213" t="s">
        <v>65</v>
      </c>
      <c r="MT501" s="10">
        <f>MR501*1.3</f>
        <v>491.40000000000003</v>
      </c>
      <c r="MU501" s="10"/>
      <c r="MV501" s="284"/>
      <c r="MW501" s="213" t="s">
        <v>82</v>
      </c>
      <c r="MX501" s="306" t="s">
        <v>502</v>
      </c>
      <c r="MZ501" s="214"/>
      <c r="NA501" s="214">
        <f>VLOOKUP(MX501,$A$563:$F$2330,6,FALSE)</f>
        <v>200</v>
      </c>
      <c r="NB501" s="213" t="s">
        <v>65</v>
      </c>
      <c r="NC501" s="10">
        <f>NA501*1.3</f>
        <v>260</v>
      </c>
      <c r="ND501" s="10"/>
      <c r="NE501" s="284"/>
      <c r="NF501" s="213" t="s">
        <v>82</v>
      </c>
      <c r="NG501" s="306" t="s">
        <v>547</v>
      </c>
      <c r="NI501" s="214"/>
      <c r="NJ501" s="214">
        <f>VLOOKUP(NG501,$A$563:$F$2330,6,FALSE)</f>
        <v>152</v>
      </c>
      <c r="NK501" s="213" t="s">
        <v>65</v>
      </c>
      <c r="NL501" s="10">
        <f>NJ501*1.3</f>
        <v>197.6</v>
      </c>
      <c r="NM501" s="10"/>
      <c r="NN501" s="284"/>
      <c r="NO501" s="213" t="s">
        <v>82</v>
      </c>
      <c r="NP501" s="306" t="s">
        <v>426</v>
      </c>
      <c r="NR501" s="214"/>
      <c r="NS501" s="214">
        <f>VLOOKUP(NP501,$A$563:$F$2330,6,FALSE)</f>
        <v>246</v>
      </c>
      <c r="NT501" s="213" t="s">
        <v>65</v>
      </c>
      <c r="NU501" s="10">
        <f>NS501*1.3</f>
        <v>319.8</v>
      </c>
      <c r="NV501" s="10"/>
      <c r="NW501" s="284"/>
      <c r="NX501" s="213" t="s">
        <v>82</v>
      </c>
      <c r="NY501" s="293" t="s">
        <v>487</v>
      </c>
      <c r="OB501" s="214">
        <f>VLOOKUP(NY501,$A$563:$F$2330,6,FALSE)</f>
        <v>202</v>
      </c>
      <c r="OC501" s="213" t="s">
        <v>65</v>
      </c>
      <c r="OD501" s="10">
        <f>OB501*1.3</f>
        <v>262.60000000000002</v>
      </c>
      <c r="OE501" s="10"/>
      <c r="OF501" s="284"/>
      <c r="OG501" s="213" t="s">
        <v>82</v>
      </c>
      <c r="OH501" s="306" t="s">
        <v>487</v>
      </c>
      <c r="OJ501" s="214"/>
      <c r="OK501" s="214">
        <f>VLOOKUP(OH501,$A$563:$F$2330,6,FALSE)</f>
        <v>202</v>
      </c>
      <c r="OL501" s="213" t="s">
        <v>65</v>
      </c>
      <c r="OM501" s="10">
        <f>OK501*1.3</f>
        <v>262.60000000000002</v>
      </c>
      <c r="ON501" s="10"/>
      <c r="OO501" s="284"/>
      <c r="OP501" s="213" t="s">
        <v>82</v>
      </c>
      <c r="OQ501" s="293" t="s">
        <v>422</v>
      </c>
      <c r="OS501" s="214"/>
      <c r="OT501" s="214">
        <f>VLOOKUP(OQ501,$A$563:$F$2330,6,FALSE)</f>
        <v>108</v>
      </c>
      <c r="OU501" s="213" t="s">
        <v>65</v>
      </c>
      <c r="OV501" s="10">
        <f>OT501*1.3</f>
        <v>140.4</v>
      </c>
      <c r="OW501" s="10"/>
      <c r="OX501" s="284"/>
      <c r="OY501" s="213" t="s">
        <v>82</v>
      </c>
      <c r="OZ501" s="306" t="s">
        <v>621</v>
      </c>
      <c r="PB501" s="214"/>
      <c r="PC501" s="214">
        <f>VLOOKUP(OZ501,$A$563:$F$2330,6,FALSE)</f>
        <v>410</v>
      </c>
      <c r="PD501" s="213" t="s">
        <v>65</v>
      </c>
      <c r="PE501" s="10">
        <f>PC501*1.3</f>
        <v>533</v>
      </c>
      <c r="PF501" s="10"/>
      <c r="PG501" s="284"/>
      <c r="PH501" s="213" t="s">
        <v>82</v>
      </c>
      <c r="PI501" s="306" t="s">
        <v>463</v>
      </c>
      <c r="PK501" s="214"/>
      <c r="PL501" s="214">
        <f>VLOOKUP(PI501,$A$563:$F$2330,6,FALSE)</f>
        <v>274</v>
      </c>
      <c r="PM501" s="213" t="s">
        <v>65</v>
      </c>
      <c r="PN501" s="10">
        <f>PL501*1.3</f>
        <v>356.2</v>
      </c>
      <c r="PO501" s="10"/>
      <c r="PP501" s="284"/>
      <c r="PQ501" s="213" t="s">
        <v>82</v>
      </c>
      <c r="PR501" s="293" t="s">
        <v>463</v>
      </c>
      <c r="PT501" s="214"/>
      <c r="PU501" s="214">
        <f>VLOOKUP(PR501,$A$563:$F$2330,6,FALSE)</f>
        <v>274</v>
      </c>
      <c r="PV501" s="213" t="s">
        <v>65</v>
      </c>
      <c r="PW501" s="10">
        <f>PU501*1.3</f>
        <v>356.2</v>
      </c>
      <c r="PX501" s="10"/>
      <c r="PY501" s="284"/>
      <c r="PZ501" s="213" t="s">
        <v>82</v>
      </c>
      <c r="QA501" s="306" t="s">
        <v>1420</v>
      </c>
      <c r="QC501" s="214"/>
      <c r="QD501" s="214">
        <f>VLOOKUP(QA501,$A$563:$F$2330,6,FALSE)</f>
        <v>469</v>
      </c>
      <c r="QE501" s="213" t="s">
        <v>65</v>
      </c>
      <c r="QF501" s="10">
        <f>QD501*1.3</f>
        <v>609.70000000000005</v>
      </c>
      <c r="QG501" s="10"/>
      <c r="QH501" s="284"/>
      <c r="QI501" s="213" t="s">
        <v>82</v>
      </c>
      <c r="QJ501" s="293" t="s">
        <v>435</v>
      </c>
      <c r="QL501" s="214"/>
      <c r="QM501" s="214">
        <f>VLOOKUP(QJ501,$A$563:$F$2330,6,FALSE)</f>
        <v>195</v>
      </c>
      <c r="QN501" s="213" t="s">
        <v>65</v>
      </c>
      <c r="QO501" s="10">
        <f>QM501*1.3</f>
        <v>253.5</v>
      </c>
      <c r="QP501" s="10"/>
      <c r="QQ501" s="284"/>
      <c r="QR501" s="213" t="s">
        <v>82</v>
      </c>
      <c r="QS501" s="306" t="s">
        <v>497</v>
      </c>
      <c r="QU501" s="214"/>
      <c r="QV501" s="214">
        <f>VLOOKUP(QS501,$A$563:$F$2330,6,FALSE)</f>
        <v>378</v>
      </c>
      <c r="QW501" s="213" t="s">
        <v>65</v>
      </c>
      <c r="QX501" s="10">
        <f>QV501*1.3</f>
        <v>491.40000000000003</v>
      </c>
      <c r="QY501" s="10"/>
      <c r="QZ501" s="284"/>
      <c r="RA501" s="213" t="s">
        <v>82</v>
      </c>
      <c r="RB501" s="293" t="s">
        <v>621</v>
      </c>
      <c r="RD501" s="214"/>
      <c r="RE501" s="214">
        <f>VLOOKUP(RB501,$A$563:$F$2330,6,FALSE)</f>
        <v>410</v>
      </c>
      <c r="RF501" s="213" t="s">
        <v>65</v>
      </c>
      <c r="RG501" s="10">
        <f>RE501*1.3</f>
        <v>533</v>
      </c>
      <c r="RH501" s="10"/>
      <c r="RI501" s="284"/>
      <c r="RJ501" s="213" t="s">
        <v>82</v>
      </c>
      <c r="RK501" s="297" t="s">
        <v>186</v>
      </c>
      <c r="RN501" s="214" t="e">
        <f>VLOOKUP(RK501,$A$563:$F$2330,6,FALSE)</f>
        <v>#N/A</v>
      </c>
      <c r="RO501" s="213" t="s">
        <v>65</v>
      </c>
      <c r="RP501" s="10" t="e">
        <f>RN501*1.3</f>
        <v>#N/A</v>
      </c>
      <c r="RQ501" s="10"/>
      <c r="RR501" s="284"/>
      <c r="RS501" s="213" t="s">
        <v>82</v>
      </c>
      <c r="RT501" s="306" t="s">
        <v>497</v>
      </c>
      <c r="RV501" s="214"/>
      <c r="RW501" s="214">
        <f>VLOOKUP(RT501,$A$563:$F$2330,6,FALSE)</f>
        <v>378</v>
      </c>
      <c r="RX501" s="213" t="s">
        <v>65</v>
      </c>
      <c r="RY501" s="10">
        <f>RW501*1.3</f>
        <v>491.40000000000003</v>
      </c>
      <c r="RZ501" s="10"/>
      <c r="SA501" s="290"/>
      <c r="SB501" s="213" t="s">
        <v>82</v>
      </c>
      <c r="SC501" s="306" t="s">
        <v>1420</v>
      </c>
      <c r="SE501" s="214"/>
      <c r="SF501" s="214">
        <f>VLOOKUP(SC501,$A$563:$F$2330,6,FALSE)</f>
        <v>469</v>
      </c>
      <c r="SG501" s="213" t="s">
        <v>65</v>
      </c>
      <c r="SH501" s="10">
        <f>SF501*1.3</f>
        <v>609.70000000000005</v>
      </c>
      <c r="SI501" s="10"/>
      <c r="SJ501" s="290"/>
      <c r="SK501" s="213" t="s">
        <v>82</v>
      </c>
      <c r="SL501" s="306" t="s">
        <v>502</v>
      </c>
      <c r="SN501" s="214"/>
      <c r="SO501" s="214">
        <f>VLOOKUP(SL501,$A$563:$F$2330,6,FALSE)</f>
        <v>200</v>
      </c>
      <c r="SP501" s="213" t="s">
        <v>65</v>
      </c>
      <c r="SQ501" s="10">
        <f>SO501*1.3</f>
        <v>260</v>
      </c>
      <c r="SR501" s="10"/>
      <c r="SS501" s="290"/>
      <c r="ST501" s="213" t="s">
        <v>82</v>
      </c>
      <c r="SU501" s="306" t="s">
        <v>502</v>
      </c>
      <c r="SW501" s="214"/>
      <c r="SX501" s="214">
        <f>VLOOKUP(SU501,$A$563:$F$2330,6,FALSE)</f>
        <v>200</v>
      </c>
      <c r="SY501" s="213" t="s">
        <v>65</v>
      </c>
      <c r="SZ501" s="10">
        <f>SX501*1.3</f>
        <v>260</v>
      </c>
      <c r="TA501" s="10"/>
      <c r="TB501" s="290"/>
      <c r="TC501" s="213" t="s">
        <v>82</v>
      </c>
      <c r="TD501" s="306" t="s">
        <v>463</v>
      </c>
      <c r="TF501" s="214"/>
      <c r="TG501" s="214">
        <f>VLOOKUP(TD501,$A$563:$F$2330,6,FALSE)</f>
        <v>274</v>
      </c>
      <c r="TH501" s="213" t="s">
        <v>65</v>
      </c>
      <c r="TI501" s="10">
        <f>TG501*1.3</f>
        <v>356.2</v>
      </c>
      <c r="TK501" s="290"/>
      <c r="TL501" s="213" t="s">
        <v>82</v>
      </c>
      <c r="TM501" s="306" t="s">
        <v>439</v>
      </c>
      <c r="TO501" s="214"/>
      <c r="TP501" s="214">
        <f>VLOOKUP(TM501,$A$563:$F$2330,6,FALSE)</f>
        <v>441</v>
      </c>
      <c r="TQ501" s="213" t="s">
        <v>65</v>
      </c>
      <c r="TR501" s="10">
        <f>TP501*1.3</f>
        <v>573.30000000000007</v>
      </c>
      <c r="TS501" s="10"/>
      <c r="TT501" s="290"/>
      <c r="TU501" s="213" t="s">
        <v>82</v>
      </c>
      <c r="TV501" s="297" t="s">
        <v>186</v>
      </c>
      <c r="TX501" s="214"/>
      <c r="TY501" s="214" t="e">
        <f>VLOOKUP(TV501,$A$563:$F$2330,6,FALSE)</f>
        <v>#N/A</v>
      </c>
      <c r="TZ501" s="213" t="s">
        <v>65</v>
      </c>
      <c r="UA501" s="10" t="e">
        <f>TY501*1.3</f>
        <v>#N/A</v>
      </c>
      <c r="UB501" s="10"/>
      <c r="UC501" s="290"/>
      <c r="UD501" s="213" t="s">
        <v>82</v>
      </c>
      <c r="UE501" s="306" t="s">
        <v>1390</v>
      </c>
      <c r="UG501" s="214"/>
      <c r="UH501" s="214">
        <f>VLOOKUP(UE501,$A$563:$F$2330,6,FALSE)</f>
        <v>125</v>
      </c>
      <c r="UI501" s="213" t="s">
        <v>65</v>
      </c>
      <c r="UJ501" s="10">
        <f>UH501*1.3</f>
        <v>162.5</v>
      </c>
      <c r="UK501" s="10"/>
      <c r="UL501" s="290"/>
      <c r="UM501" s="213" t="s">
        <v>82</v>
      </c>
      <c r="UN501" s="297" t="s">
        <v>186</v>
      </c>
      <c r="UP501" s="214"/>
      <c r="UQ501" s="214" t="e">
        <f>VLOOKUP(UN501,$A$563:$F$2330,6,FALSE)</f>
        <v>#N/A</v>
      </c>
      <c r="UR501" s="213" t="s">
        <v>65</v>
      </c>
      <c r="US501" s="10" t="e">
        <f>UQ501*1.3</f>
        <v>#N/A</v>
      </c>
      <c r="UT501" s="10"/>
      <c r="UU501" s="290"/>
      <c r="UV501" s="213" t="s">
        <v>82</v>
      </c>
      <c r="UW501" s="306" t="s">
        <v>497</v>
      </c>
      <c r="UY501" s="214"/>
      <c r="UZ501" s="214">
        <f>VLOOKUP(UW501,$A$563:$F$2330,6,FALSE)</f>
        <v>378</v>
      </c>
      <c r="VA501" s="213" t="s">
        <v>65</v>
      </c>
      <c r="VB501" s="10">
        <f>UZ501*1.3</f>
        <v>491.40000000000003</v>
      </c>
      <c r="VC501" s="10"/>
      <c r="VD501" s="290"/>
      <c r="VE501" s="213" t="s">
        <v>82</v>
      </c>
      <c r="VF501" s="297" t="s">
        <v>186</v>
      </c>
      <c r="VH501" s="214"/>
      <c r="VI501" s="214" t="e">
        <f>VLOOKUP(VF501,$A$563:$F$2330,6,FALSE)</f>
        <v>#N/A</v>
      </c>
      <c r="VJ501" s="213" t="s">
        <v>65</v>
      </c>
      <c r="VK501" s="10" t="e">
        <f>VI501*1.3</f>
        <v>#N/A</v>
      </c>
      <c r="VL501" s="10"/>
      <c r="VM501" s="290"/>
      <c r="VN501" s="213" t="s">
        <v>82</v>
      </c>
      <c r="VO501" s="306" t="s">
        <v>502</v>
      </c>
      <c r="VQ501" s="214"/>
      <c r="VR501" s="214">
        <f>VLOOKUP(VO501,$A$563:$F$2330,6,FALSE)</f>
        <v>200</v>
      </c>
      <c r="VS501" s="213" t="s">
        <v>65</v>
      </c>
      <c r="VT501" s="10">
        <f>VR501*1.3</f>
        <v>260</v>
      </c>
      <c r="VU501" s="10"/>
      <c r="VV501" s="290"/>
      <c r="VW501" s="213" t="s">
        <v>82</v>
      </c>
      <c r="VX501" s="297" t="s">
        <v>186</v>
      </c>
      <c r="WA501" s="214" t="e">
        <f>VLOOKUP(VX501,$A$563:$F$2330,6,FALSE)</f>
        <v>#N/A</v>
      </c>
      <c r="WB501" s="213" t="s">
        <v>65</v>
      </c>
      <c r="WC501" s="10" t="e">
        <f>WA501*1.3</f>
        <v>#N/A</v>
      </c>
      <c r="WE501" s="290"/>
      <c r="WF501" s="213" t="s">
        <v>82</v>
      </c>
      <c r="WG501" s="306" t="s">
        <v>591</v>
      </c>
      <c r="WI501" s="214"/>
      <c r="WJ501" s="214">
        <f>VLOOKUP(WG501,$A$563:$F$2330,6,FALSE)</f>
        <v>421</v>
      </c>
      <c r="WK501" s="213" t="s">
        <v>65</v>
      </c>
      <c r="WL501" s="10">
        <f>WJ501*1.3</f>
        <v>547.30000000000007</v>
      </c>
      <c r="WN501" s="290"/>
      <c r="WO501" s="213" t="s">
        <v>82</v>
      </c>
      <c r="WP501" s="306" t="s">
        <v>483</v>
      </c>
      <c r="WQ501" s="214"/>
      <c r="WR501" s="214"/>
      <c r="WS501" s="214">
        <f>VLOOKUP(WP501,$A$563:$F$2330,6,FALSE)</f>
        <v>94</v>
      </c>
      <c r="WT501" s="213" t="s">
        <v>65</v>
      </c>
      <c r="WU501" s="10">
        <f>WS501*1.3</f>
        <v>122.2</v>
      </c>
      <c r="WV501" s="10"/>
      <c r="WW501" s="290"/>
      <c r="WX501" s="213" t="s">
        <v>82</v>
      </c>
      <c r="WY501" s="306" t="s">
        <v>1390</v>
      </c>
      <c r="XA501" s="214"/>
      <c r="XB501" s="214">
        <f>VLOOKUP(WY501,$A$563:$F$2330,6,FALSE)</f>
        <v>125</v>
      </c>
      <c r="XC501" s="213" t="s">
        <v>65</v>
      </c>
      <c r="XD501" s="10">
        <f>XB501*1.3</f>
        <v>162.5</v>
      </c>
      <c r="XF501" s="290"/>
      <c r="XG501" s="213" t="s">
        <v>82</v>
      </c>
      <c r="XH501" s="297" t="s">
        <v>186</v>
      </c>
      <c r="XK501" s="214" t="e">
        <f>VLOOKUP(XH501,$A$563:$F$2330,6,FALSE)</f>
        <v>#N/A</v>
      </c>
      <c r="XL501" s="213" t="s">
        <v>65</v>
      </c>
      <c r="XM501" s="10" t="e">
        <f>XK501*1.3</f>
        <v>#N/A</v>
      </c>
      <c r="XO501" s="290"/>
      <c r="XP501" s="213" t="s">
        <v>82</v>
      </c>
      <c r="XQ501" s="306" t="s">
        <v>547</v>
      </c>
      <c r="XS501" s="214"/>
      <c r="XT501" s="214">
        <f>VLOOKUP(XQ501,$A$563:$F$2330,6,FALSE)</f>
        <v>152</v>
      </c>
      <c r="XU501" s="213" t="s">
        <v>65</v>
      </c>
      <c r="XV501" s="10">
        <f>XT501*1.3</f>
        <v>197.6</v>
      </c>
      <c r="XW501" s="10"/>
      <c r="XX501" s="290"/>
      <c r="XY501" s="213" t="s">
        <v>82</v>
      </c>
      <c r="XZ501" s="306" t="s">
        <v>449</v>
      </c>
      <c r="YB501" s="214"/>
      <c r="YC501" s="214">
        <f>VLOOKUP(XZ501,$A$563:$F$2330,6,FALSE)</f>
        <v>100</v>
      </c>
      <c r="YD501" s="213" t="s">
        <v>65</v>
      </c>
      <c r="YE501" s="10">
        <f>YC501*1.3</f>
        <v>130</v>
      </c>
      <c r="YG501" s="290"/>
      <c r="YH501" s="213" t="s">
        <v>82</v>
      </c>
      <c r="YI501" s="306" t="s">
        <v>621</v>
      </c>
      <c r="YK501" s="214"/>
      <c r="YL501" s="214">
        <f>VLOOKUP(YI501,$A$563:$F$2330,6,FALSE)</f>
        <v>410</v>
      </c>
      <c r="YM501" s="213" t="s">
        <v>65</v>
      </c>
      <c r="YN501" s="10">
        <f>YL501*1.3</f>
        <v>533</v>
      </c>
      <c r="YO501" s="10"/>
      <c r="YP501" s="290"/>
      <c r="YQ501" s="213" t="s">
        <v>82</v>
      </c>
      <c r="YR501" s="297" t="s">
        <v>186</v>
      </c>
      <c r="YU501" s="214" t="e">
        <f>VLOOKUP(YR501,$A$563:$F$2330,6,FALSE)</f>
        <v>#N/A</v>
      </c>
      <c r="YV501" s="213" t="s">
        <v>65</v>
      </c>
      <c r="YW501" s="10" t="e">
        <f>YU501*1.3</f>
        <v>#N/A</v>
      </c>
      <c r="YY501" s="290"/>
      <c r="YZ501" s="213" t="s">
        <v>82</v>
      </c>
      <c r="ZA501" s="297" t="s">
        <v>186</v>
      </c>
      <c r="ZD501" s="214" t="e">
        <f>VLOOKUP(ZA501,$A$563:$F$2330,6,FALSE)</f>
        <v>#N/A</v>
      </c>
      <c r="ZE501" s="213" t="s">
        <v>65</v>
      </c>
      <c r="ZF501" s="10" t="e">
        <f>ZD501*1.3</f>
        <v>#N/A</v>
      </c>
      <c r="ZH501" s="290"/>
      <c r="ZI501" s="213" t="s">
        <v>82</v>
      </c>
      <c r="ZJ501" s="293" t="s">
        <v>497</v>
      </c>
      <c r="ZM501" s="214">
        <f>VLOOKUP(ZJ501,$A$563:$F$2330,6,FALSE)</f>
        <v>378</v>
      </c>
      <c r="ZN501" s="213" t="s">
        <v>65</v>
      </c>
      <c r="ZO501" s="10">
        <f>ZM501*1.3</f>
        <v>491.40000000000003</v>
      </c>
      <c r="ZQ501" s="290"/>
      <c r="ZR501" s="213" t="s">
        <v>82</v>
      </c>
      <c r="ZS501" s="297" t="s">
        <v>186</v>
      </c>
      <c r="ZU501" s="214"/>
      <c r="ZV501" s="214" t="e">
        <f>VLOOKUP(ZS501,$A$563:$F$2330,6,FALSE)</f>
        <v>#N/A</v>
      </c>
      <c r="ZW501" s="213" t="s">
        <v>65</v>
      </c>
      <c r="ZX501" s="10" t="e">
        <f>ZV501*1.3</f>
        <v>#N/A</v>
      </c>
      <c r="ZY501" s="10"/>
      <c r="ZZ501" s="290"/>
      <c r="AAA501" s="213" t="s">
        <v>82</v>
      </c>
      <c r="AAB501" s="297" t="s">
        <v>186</v>
      </c>
      <c r="AAD501" s="214"/>
      <c r="AAE501" s="214" t="e">
        <f>VLOOKUP(AAB501,$A$563:$F$2330,6,FALSE)</f>
        <v>#N/A</v>
      </c>
      <c r="AAF501" s="213" t="s">
        <v>65</v>
      </c>
      <c r="AAG501" s="10" t="e">
        <f>AAE501*1.3</f>
        <v>#N/A</v>
      </c>
      <c r="AAH501" s="10"/>
      <c r="AAI501" s="290"/>
      <c r="AAJ501" s="213" t="s">
        <v>82</v>
      </c>
      <c r="AAK501" s="297" t="s">
        <v>186</v>
      </c>
      <c r="AAM501" s="214"/>
      <c r="AAN501" s="214" t="e">
        <f>VLOOKUP(AAK501,$A$563:$F$2330,6,FALSE)</f>
        <v>#N/A</v>
      </c>
      <c r="AAO501" s="213" t="s">
        <v>65</v>
      </c>
      <c r="AAP501" s="10" t="e">
        <f>AAN501*1.3</f>
        <v>#N/A</v>
      </c>
      <c r="AAQ501" s="10"/>
      <c r="AAR501" s="290"/>
      <c r="AAS501" s="213" t="s">
        <v>82</v>
      </c>
      <c r="AAT501" s="297" t="s">
        <v>186</v>
      </c>
      <c r="AAV501" s="214"/>
      <c r="AAW501" s="214" t="e">
        <f>VLOOKUP(AAT501,$A$563:$F$2330,6,FALSE)</f>
        <v>#N/A</v>
      </c>
      <c r="AAX501" s="213" t="s">
        <v>65</v>
      </c>
      <c r="AAY501" s="10" t="e">
        <f>AAW501*1.3</f>
        <v>#N/A</v>
      </c>
      <c r="AAZ501" s="10"/>
      <c r="ABA501" s="290"/>
      <c r="ABB501" s="213" t="s">
        <v>82</v>
      </c>
      <c r="ABC501" s="297" t="s">
        <v>186</v>
      </c>
      <c r="ABE501" s="214"/>
      <c r="ABF501" s="214" t="e">
        <f>VLOOKUP(ABC501,$A$563:$F$2330,6,FALSE)</f>
        <v>#N/A</v>
      </c>
      <c r="ABG501" s="213" t="s">
        <v>65</v>
      </c>
      <c r="ABH501" s="10" t="e">
        <f>ABF501*1.3</f>
        <v>#N/A</v>
      </c>
      <c r="ABI501" s="10"/>
      <c r="ABJ501" s="290"/>
      <c r="ABK501" s="213" t="s">
        <v>82</v>
      </c>
      <c r="ABL501" s="297" t="s">
        <v>186</v>
      </c>
      <c r="ABN501" s="214"/>
      <c r="ABO501" s="214" t="e">
        <f>VLOOKUP(ABL501,$A$563:$F$2330,6,FALSE)</f>
        <v>#N/A</v>
      </c>
      <c r="ABP501" s="213" t="s">
        <v>65</v>
      </c>
      <c r="ABQ501" s="10" t="e">
        <f>ABO501*1.3</f>
        <v>#N/A</v>
      </c>
      <c r="ABR501" s="10"/>
      <c r="ABS501" s="290"/>
      <c r="ABT501" s="213" t="s">
        <v>82</v>
      </c>
      <c r="ABU501" s="297" t="s">
        <v>186</v>
      </c>
      <c r="ABW501" s="214"/>
      <c r="ABX501" s="214" t="e">
        <f>VLOOKUP(ABU501,$A$563:$F$2330,6,FALSE)</f>
        <v>#N/A</v>
      </c>
      <c r="ABY501" s="213" t="s">
        <v>65</v>
      </c>
      <c r="ABZ501" s="10" t="e">
        <f>ABX501*1.3</f>
        <v>#N/A</v>
      </c>
      <c r="ACA501" s="10"/>
      <c r="ACB501" s="290"/>
      <c r="ACC501" s="213" t="s">
        <v>82</v>
      </c>
      <c r="ACD501" s="297" t="s">
        <v>186</v>
      </c>
      <c r="ACF501" s="214"/>
      <c r="ACG501" s="214" t="e">
        <f>VLOOKUP(ACD501,$A$563:$F$2330,6,FALSE)</f>
        <v>#N/A</v>
      </c>
      <c r="ACH501" s="213" t="s">
        <v>65</v>
      </c>
      <c r="ACI501" s="10" t="e">
        <f>ACG501*1.3</f>
        <v>#N/A</v>
      </c>
      <c r="ACJ501" s="10"/>
      <c r="ACK501" s="290"/>
      <c r="ACL501" s="213" t="s">
        <v>82</v>
      </c>
      <c r="ACM501" s="297" t="s">
        <v>186</v>
      </c>
      <c r="ACO501" s="214"/>
      <c r="ACP501" s="214" t="e">
        <f>VLOOKUP(ACM501,$A$563:$F$2330,6,FALSE)</f>
        <v>#N/A</v>
      </c>
      <c r="ACQ501" s="213" t="s">
        <v>65</v>
      </c>
      <c r="ACR501" s="10" t="e">
        <f>ACP501*1.3</f>
        <v>#N/A</v>
      </c>
      <c r="ACS501" s="10"/>
      <c r="ACT501" s="290"/>
      <c r="ACU501" s="213" t="s">
        <v>82</v>
      </c>
      <c r="ACV501" s="293" t="s">
        <v>647</v>
      </c>
      <c r="ACX501" s="214"/>
      <c r="ACY501" s="214">
        <f>VLOOKUP(ACV501,$A$563:$F$2330,6,FALSE)</f>
        <v>418</v>
      </c>
      <c r="ACZ501" s="213" t="s">
        <v>65</v>
      </c>
      <c r="ADA501" s="10">
        <f>ACY501*1.3</f>
        <v>543.4</v>
      </c>
      <c r="ADB501" s="10"/>
      <c r="ADC501" s="290"/>
      <c r="ADD501" s="213" t="s">
        <v>82</v>
      </c>
      <c r="ADE501" s="306" t="s">
        <v>463</v>
      </c>
      <c r="ADG501" s="214"/>
      <c r="ADH501" s="214">
        <f>VLOOKUP(ADE501,$A$563:$F$2330,6,FALSE)</f>
        <v>274</v>
      </c>
      <c r="ADI501" s="213" t="s">
        <v>65</v>
      </c>
      <c r="ADJ501" s="10">
        <f>ADH501*1.3</f>
        <v>356.2</v>
      </c>
      <c r="ADL501" s="290"/>
      <c r="ADM501" s="213" t="s">
        <v>82</v>
      </c>
      <c r="ADN501" s="306" t="s">
        <v>497</v>
      </c>
      <c r="ADP501" s="214"/>
      <c r="ADQ501" s="214">
        <f>VLOOKUP(ADN501,$A$563:$F$2330,6,FALSE)</f>
        <v>378</v>
      </c>
      <c r="ADR501" s="213" t="s">
        <v>65</v>
      </c>
      <c r="ADS501" s="10">
        <f>ADQ501*1.3</f>
        <v>491.40000000000003</v>
      </c>
      <c r="ADT501" s="10"/>
      <c r="ADU501" s="290"/>
      <c r="ADV501" s="213" t="s">
        <v>82</v>
      </c>
      <c r="ADW501" s="306" t="s">
        <v>591</v>
      </c>
      <c r="ADZ501" s="214">
        <f>VLOOKUP(ADW501,$A$563:$F$2330,6,FALSE)</f>
        <v>421</v>
      </c>
      <c r="AEA501" s="213" t="s">
        <v>65</v>
      </c>
      <c r="AEB501" s="10">
        <f>ADZ501*1.3</f>
        <v>547.30000000000007</v>
      </c>
      <c r="AED501" s="290"/>
      <c r="AEE501" s="213" t="s">
        <v>82</v>
      </c>
      <c r="AEF501" s="306" t="s">
        <v>497</v>
      </c>
      <c r="AEH501" s="214"/>
      <c r="AEI501" s="214">
        <f>VLOOKUP(AEF501,$A$563:$F$2330,6,FALSE)</f>
        <v>378</v>
      </c>
      <c r="AEJ501" s="213" t="s">
        <v>65</v>
      </c>
      <c r="AEK501" s="10">
        <f>AEI501*1.3</f>
        <v>491.40000000000003</v>
      </c>
      <c r="AEM501" s="290"/>
      <c r="AEN501" s="213" t="s">
        <v>82</v>
      </c>
      <c r="AEO501" s="306" t="s">
        <v>547</v>
      </c>
      <c r="AEQ501" s="214"/>
      <c r="AER501" s="214">
        <f>VLOOKUP(AEO501,$A$563:$F$2330,6,FALSE)</f>
        <v>152</v>
      </c>
      <c r="AES501" s="213" t="s">
        <v>65</v>
      </c>
      <c r="AET501" s="10">
        <f>AER501*1.3</f>
        <v>197.6</v>
      </c>
      <c r="AEV501" s="290"/>
      <c r="AEW501" s="213" t="s">
        <v>82</v>
      </c>
      <c r="AEX501" s="306" t="s">
        <v>502</v>
      </c>
      <c r="AEZ501" s="214"/>
      <c r="AFA501" s="214">
        <f>VLOOKUP(AEX501,$A$563:$F$2330,6,FALSE)</f>
        <v>200</v>
      </c>
      <c r="AFB501" s="213" t="s">
        <v>65</v>
      </c>
      <c r="AFC501" s="10">
        <f>AFA501*1.3</f>
        <v>260</v>
      </c>
      <c r="AFD501" s="10"/>
      <c r="AFE501" s="290"/>
      <c r="AFF501" s="213" t="s">
        <v>82</v>
      </c>
      <c r="AFG501" s="306" t="s">
        <v>624</v>
      </c>
      <c r="AFI501" s="214"/>
      <c r="AFJ501" s="214">
        <f>VLOOKUP(AFG501,$A$563:$F$2330,6,FALSE)</f>
        <v>125</v>
      </c>
      <c r="AFK501" s="213" t="s">
        <v>65</v>
      </c>
      <c r="AFL501" s="10">
        <f>AFJ501*1.3</f>
        <v>162.5</v>
      </c>
      <c r="AFM501" s="10"/>
      <c r="AFN501" s="290"/>
      <c r="AFO501" s="213" t="s">
        <v>82</v>
      </c>
      <c r="AFP501" s="306" t="s">
        <v>546</v>
      </c>
      <c r="AFR501" s="214"/>
      <c r="AFS501" s="214">
        <f>VLOOKUP(AFP501,$A$563:$F$2330,6,FALSE)</f>
        <v>192</v>
      </c>
      <c r="AFT501" s="213" t="s">
        <v>65</v>
      </c>
      <c r="AFU501" s="10">
        <f>AFS501*1.3</f>
        <v>249.60000000000002</v>
      </c>
      <c r="AFV501" s="10"/>
      <c r="AFW501" s="290"/>
      <c r="AFX501" s="213" t="s">
        <v>82</v>
      </c>
      <c r="AFY501" s="309" t="s">
        <v>624</v>
      </c>
      <c r="AGA501" s="214"/>
      <c r="AGB501" s="214">
        <f>VLOOKUP(AFY501,$A$563:$F$2330,6,FALSE)</f>
        <v>125</v>
      </c>
      <c r="AGC501" s="213" t="s">
        <v>65</v>
      </c>
      <c r="AGD501" s="10">
        <f>AGB501*1.3</f>
        <v>162.5</v>
      </c>
      <c r="AGE501" s="10"/>
      <c r="AGF501" s="290"/>
      <c r="AGG501" s="213" t="s">
        <v>82</v>
      </c>
      <c r="AGH501" s="306" t="s">
        <v>422</v>
      </c>
      <c r="AGJ501" s="214"/>
      <c r="AGK501" s="214">
        <f>VLOOKUP(AGH501,$A$563:$F$2330,6,FALSE)</f>
        <v>108</v>
      </c>
      <c r="AGL501" s="213" t="s">
        <v>65</v>
      </c>
      <c r="AGM501" s="10">
        <f>AGK501*1.3</f>
        <v>140.4</v>
      </c>
      <c r="AGN501" s="10"/>
      <c r="AGO501" s="290"/>
      <c r="AGP501" s="213" t="s">
        <v>82</v>
      </c>
      <c r="AGQ501" s="306" t="s">
        <v>479</v>
      </c>
      <c r="AGS501" s="214"/>
      <c r="AGT501" s="214">
        <f>VLOOKUP(AGQ501,$A$563:$F$2330,6,FALSE)</f>
        <v>737</v>
      </c>
      <c r="AGU501" s="213" t="s">
        <v>65</v>
      </c>
      <c r="AGV501" s="10">
        <f>AGT501*1.3</f>
        <v>958.1</v>
      </c>
      <c r="AGW501" s="10"/>
      <c r="AGX501" s="290"/>
      <c r="AGY501" s="213" t="s">
        <v>82</v>
      </c>
      <c r="AGZ501" s="308" t="s">
        <v>479</v>
      </c>
      <c r="AHB501" s="214"/>
      <c r="AHC501" s="214">
        <f>VLOOKUP(AGZ501,$A$563:$F$2330,6,FALSE)</f>
        <v>737</v>
      </c>
      <c r="AHD501" s="213" t="s">
        <v>65</v>
      </c>
      <c r="AHE501" s="10">
        <f>AHC501*1.3</f>
        <v>958.1</v>
      </c>
      <c r="AHF501" s="10"/>
      <c r="AHG501" s="290"/>
      <c r="AHH501" s="213"/>
      <c r="AHI501" s="303"/>
      <c r="AHK501" s="214"/>
      <c r="AHL501" s="214"/>
      <c r="AHM501" s="213"/>
      <c r="AHN501" s="10"/>
      <c r="AHO501" s="10"/>
      <c r="AHQ501" s="213"/>
      <c r="AHR501" s="278"/>
      <c r="AHT501" s="214"/>
      <c r="AHU501" s="214"/>
      <c r="AHV501" s="213"/>
      <c r="AHW501" s="10"/>
      <c r="AHX501" s="10"/>
      <c r="AHZ501" s="213"/>
      <c r="AIA501" s="278"/>
      <c r="AIC501" s="214"/>
      <c r="AID501" s="214"/>
      <c r="AIE501" s="213"/>
      <c r="AIF501" s="10"/>
      <c r="AIG501" s="10"/>
      <c r="AII501" s="213"/>
      <c r="AIJ501" s="278"/>
      <c r="AIM501" s="214"/>
      <c r="AIN501" s="213"/>
      <c r="AIO501" s="10"/>
    </row>
    <row r="502" spans="1:926" s="14" customFormat="1" ht="15">
      <c r="A502" s="213" t="s">
        <v>83</v>
      </c>
      <c r="B502" s="293" t="s">
        <v>463</v>
      </c>
      <c r="D502" s="214"/>
      <c r="E502" s="214">
        <f>VLOOKUP(B502,$A$563:$F$2330,6,FALSE)</f>
        <v>274</v>
      </c>
      <c r="F502" s="213" t="s">
        <v>67</v>
      </c>
      <c r="G502" s="10">
        <f>E502*1.2</f>
        <v>328.8</v>
      </c>
      <c r="H502" s="10"/>
      <c r="I502" s="284"/>
      <c r="J502" s="213" t="s">
        <v>83</v>
      </c>
      <c r="K502" s="306" t="s">
        <v>502</v>
      </c>
      <c r="M502" s="214"/>
      <c r="N502" s="214">
        <f>VLOOKUP(K502,$A$563:$F$2330,6,FALSE)</f>
        <v>200</v>
      </c>
      <c r="O502" s="213" t="s">
        <v>67</v>
      </c>
      <c r="P502" s="10">
        <f>N502*1.2</f>
        <v>240</v>
      </c>
      <c r="Q502" s="10"/>
      <c r="R502" s="284"/>
      <c r="S502" s="213" t="s">
        <v>83</v>
      </c>
      <c r="T502" s="306" t="s">
        <v>449</v>
      </c>
      <c r="V502" s="214"/>
      <c r="W502" s="214">
        <f>VLOOKUP(T502,$A$563:$F$2330,6,FALSE)</f>
        <v>100</v>
      </c>
      <c r="X502" s="213" t="s">
        <v>67</v>
      </c>
      <c r="Y502" s="10">
        <f>W502*1.2</f>
        <v>120</v>
      </c>
      <c r="Z502" s="10"/>
      <c r="AA502" s="284"/>
      <c r="AB502" s="213" t="s">
        <v>83</v>
      </c>
      <c r="AC502" s="306" t="s">
        <v>439</v>
      </c>
      <c r="AE502" s="214"/>
      <c r="AF502" s="214">
        <f>VLOOKUP(AC502,$A$563:$F$2330,6,FALSE)</f>
        <v>441</v>
      </c>
      <c r="AG502" s="213" t="s">
        <v>67</v>
      </c>
      <c r="AH502" s="10">
        <f>AF502*1.2</f>
        <v>529.19999999999993</v>
      </c>
      <c r="AI502" s="10"/>
      <c r="AJ502" s="284"/>
      <c r="AK502" s="213" t="s">
        <v>83</v>
      </c>
      <c r="AL502" s="293" t="s">
        <v>497</v>
      </c>
      <c r="AN502" s="214"/>
      <c r="AO502" s="214">
        <f>VLOOKUP(AL502,$A$563:$F$2330,6,FALSE)</f>
        <v>378</v>
      </c>
      <c r="AP502" s="213" t="s">
        <v>67</v>
      </c>
      <c r="AQ502" s="10">
        <f>AO502*1.2</f>
        <v>453.59999999999997</v>
      </c>
      <c r="AR502" s="10"/>
      <c r="AS502" s="284"/>
      <c r="AT502" s="213" t="s">
        <v>83</v>
      </c>
      <c r="AU502" s="306" t="s">
        <v>449</v>
      </c>
      <c r="AW502" s="214"/>
      <c r="AX502" s="214">
        <f>VLOOKUP(AU502,$A$563:$F$2330,6,FALSE)</f>
        <v>100</v>
      </c>
      <c r="AY502" s="213" t="s">
        <v>67</v>
      </c>
      <c r="AZ502" s="10">
        <f>AX502*1.2</f>
        <v>120</v>
      </c>
      <c r="BA502" s="10"/>
      <c r="BB502" s="284"/>
      <c r="BC502" s="213" t="s">
        <v>83</v>
      </c>
      <c r="BD502" s="306" t="s">
        <v>936</v>
      </c>
      <c r="BF502" s="214"/>
      <c r="BG502" s="214">
        <f>VLOOKUP(BD502,$A$563:$F$2330,6,FALSE)</f>
        <v>47</v>
      </c>
      <c r="BH502" s="213" t="s">
        <v>67</v>
      </c>
      <c r="BI502" s="10">
        <f>BG502*1.2</f>
        <v>56.4</v>
      </c>
      <c r="BJ502" s="10"/>
      <c r="BK502" s="284"/>
      <c r="BL502" s="213" t="s">
        <v>83</v>
      </c>
      <c r="BM502" s="306" t="s">
        <v>497</v>
      </c>
      <c r="BO502" s="214"/>
      <c r="BP502" s="214">
        <f>VLOOKUP(BM502,$A$563:$F$2330,6,FALSE)</f>
        <v>378</v>
      </c>
      <c r="BQ502" s="213" t="s">
        <v>67</v>
      </c>
      <c r="BR502" s="10">
        <f>BP502*1.2</f>
        <v>453.59999999999997</v>
      </c>
      <c r="BS502" s="10"/>
      <c r="BT502" s="284"/>
      <c r="BU502" s="213" t="s">
        <v>83</v>
      </c>
      <c r="BV502" s="306" t="s">
        <v>449</v>
      </c>
      <c r="BX502" s="214"/>
      <c r="BY502" s="214">
        <f>VLOOKUP(BV502,$A$563:$F$2330,6,FALSE)</f>
        <v>100</v>
      </c>
      <c r="BZ502" s="213" t="s">
        <v>67</v>
      </c>
      <c r="CA502" s="10">
        <f>BY502*1.2</f>
        <v>120</v>
      </c>
      <c r="CB502" s="10"/>
      <c r="CC502" s="284"/>
      <c r="CD502" s="213" t="s">
        <v>83</v>
      </c>
      <c r="CE502" s="306" t="s">
        <v>1390</v>
      </c>
      <c r="CG502" s="214"/>
      <c r="CH502" s="214">
        <f>VLOOKUP(CE502,$A$563:$F$2330,6,FALSE)</f>
        <v>125</v>
      </c>
      <c r="CI502" s="213" t="s">
        <v>67</v>
      </c>
      <c r="CJ502" s="10">
        <f>CH502*1.2</f>
        <v>150</v>
      </c>
      <c r="CK502" s="10"/>
      <c r="CL502" s="284"/>
      <c r="CM502" s="213" t="s">
        <v>83</v>
      </c>
      <c r="CN502" s="306" t="s">
        <v>546</v>
      </c>
      <c r="CP502" s="214"/>
      <c r="CQ502" s="214">
        <f>VLOOKUP(CN502,$A$563:$F$2330,6,FALSE)</f>
        <v>192</v>
      </c>
      <c r="CR502" s="213" t="s">
        <v>67</v>
      </c>
      <c r="CS502" s="10">
        <f>CQ502*1.2</f>
        <v>230.39999999999998</v>
      </c>
      <c r="CT502" s="10"/>
      <c r="CU502" s="284"/>
      <c r="CV502" s="213" t="s">
        <v>83</v>
      </c>
      <c r="CW502" s="306" t="s">
        <v>502</v>
      </c>
      <c r="CY502" s="214"/>
      <c r="CZ502" s="214">
        <f>VLOOKUP(CW502,$A$563:$F$2330,6,FALSE)</f>
        <v>200</v>
      </c>
      <c r="DA502" s="213" t="s">
        <v>67</v>
      </c>
      <c r="DB502" s="10">
        <f>CZ502*1.2</f>
        <v>240</v>
      </c>
      <c r="DC502" s="10"/>
      <c r="DD502" s="284"/>
      <c r="DE502" s="213" t="s">
        <v>83</v>
      </c>
      <c r="DF502" s="306" t="s">
        <v>936</v>
      </c>
      <c r="DH502" s="214"/>
      <c r="DI502" s="214">
        <f>VLOOKUP(DF502,$A$563:$F$2330,6,FALSE)</f>
        <v>47</v>
      </c>
      <c r="DJ502" s="213" t="s">
        <v>67</v>
      </c>
      <c r="DK502" s="10">
        <f>DI502*1.2</f>
        <v>56.4</v>
      </c>
      <c r="DL502" s="10"/>
      <c r="DM502" s="284"/>
      <c r="DN502" s="213" t="s">
        <v>83</v>
      </c>
      <c r="DO502" s="293" t="s">
        <v>591</v>
      </c>
      <c r="DQ502" s="214"/>
      <c r="DR502" s="214">
        <f>VLOOKUP(DO502,$A$563:$F$2330,6,FALSE)</f>
        <v>421</v>
      </c>
      <c r="DS502" s="213" t="s">
        <v>67</v>
      </c>
      <c r="DT502" s="10">
        <f>DR502*1.2</f>
        <v>505.2</v>
      </c>
      <c r="DU502" s="10"/>
      <c r="DV502" s="284"/>
      <c r="DW502" s="213" t="s">
        <v>83</v>
      </c>
      <c r="DX502" s="297" t="s">
        <v>186</v>
      </c>
      <c r="DZ502" s="214"/>
      <c r="EA502" s="214" t="e">
        <f>VLOOKUP(DX502,$A$563:$F$2330,6,FALSE)</f>
        <v>#N/A</v>
      </c>
      <c r="EB502" s="213" t="s">
        <v>67</v>
      </c>
      <c r="EC502" s="10" t="e">
        <f>EA502*1.2</f>
        <v>#N/A</v>
      </c>
      <c r="ED502" s="10"/>
      <c r="EE502" s="284"/>
      <c r="EF502" s="213" t="s">
        <v>83</v>
      </c>
      <c r="EG502" s="306" t="s">
        <v>449</v>
      </c>
      <c r="EI502" s="214"/>
      <c r="EJ502" s="214">
        <f>VLOOKUP(EG502,$A$563:$F$2330,6,FALSE)</f>
        <v>100</v>
      </c>
      <c r="EK502" s="213" t="s">
        <v>67</v>
      </c>
      <c r="EL502" s="10">
        <f>EJ502*1.2</f>
        <v>120</v>
      </c>
      <c r="EM502" s="10"/>
      <c r="EN502" s="284"/>
      <c r="EO502" s="213" t="s">
        <v>83</v>
      </c>
      <c r="EP502" s="306" t="s">
        <v>936</v>
      </c>
      <c r="ER502" s="214"/>
      <c r="ES502" s="214">
        <f>VLOOKUP(EP502,$A$563:$F$2330,6,FALSE)</f>
        <v>47</v>
      </c>
      <c r="ET502" s="213" t="s">
        <v>67</v>
      </c>
      <c r="EU502" s="10">
        <f>ES502*1.2</f>
        <v>56.4</v>
      </c>
      <c r="EV502" s="10"/>
      <c r="EW502" s="284"/>
      <c r="EX502" s="213" t="s">
        <v>83</v>
      </c>
      <c r="EY502" s="297" t="s">
        <v>186</v>
      </c>
      <c r="FA502" s="214"/>
      <c r="FB502" s="214" t="e">
        <f>VLOOKUP(EY502,$A$563:$F$2330,6,FALSE)</f>
        <v>#N/A</v>
      </c>
      <c r="FC502" s="213" t="s">
        <v>67</v>
      </c>
      <c r="FD502" s="10" t="e">
        <f>FB502*1.2</f>
        <v>#N/A</v>
      </c>
      <c r="FE502" s="10"/>
      <c r="FF502" s="284"/>
      <c r="FG502" s="213" t="s">
        <v>83</v>
      </c>
      <c r="FH502" s="306" t="s">
        <v>487</v>
      </c>
      <c r="FJ502" s="214"/>
      <c r="FK502" s="214">
        <f>VLOOKUP(FH502,$A$563:$F$2330,6,FALSE)</f>
        <v>202</v>
      </c>
      <c r="FL502" s="213" t="s">
        <v>67</v>
      </c>
      <c r="FM502" s="10">
        <f>FK502*1.2</f>
        <v>242.39999999999998</v>
      </c>
      <c r="FN502" s="10"/>
      <c r="FO502" s="284"/>
      <c r="FP502" s="213" t="s">
        <v>83</v>
      </c>
      <c r="FQ502" s="293" t="s">
        <v>1390</v>
      </c>
      <c r="FS502" s="214"/>
      <c r="FT502" s="214">
        <f>VLOOKUP(FQ502,$A$563:$F$2330,6,FALSE)</f>
        <v>125</v>
      </c>
      <c r="FU502" s="213" t="s">
        <v>67</v>
      </c>
      <c r="FV502" s="10">
        <f>FT502*1.2</f>
        <v>150</v>
      </c>
      <c r="FW502" s="10"/>
      <c r="FX502" s="284"/>
      <c r="FY502" s="213" t="s">
        <v>83</v>
      </c>
      <c r="FZ502" s="293" t="s">
        <v>426</v>
      </c>
      <c r="GB502" s="214"/>
      <c r="GC502" s="214">
        <f>VLOOKUP(FZ502,$A$563:$F$2330,6,FALSE)</f>
        <v>246</v>
      </c>
      <c r="GD502" s="213" t="s">
        <v>67</v>
      </c>
      <c r="GE502" s="10">
        <f>GC502*1.2</f>
        <v>295.2</v>
      </c>
      <c r="GF502" s="10"/>
      <c r="GG502" s="284"/>
      <c r="GH502" s="213" t="s">
        <v>83</v>
      </c>
      <c r="GI502" s="306" t="s">
        <v>591</v>
      </c>
      <c r="GK502" s="214"/>
      <c r="GL502" s="214">
        <f>VLOOKUP(GI502,$A$563:$F$2330,6,FALSE)</f>
        <v>421</v>
      </c>
      <c r="GM502" s="213" t="s">
        <v>67</v>
      </c>
      <c r="GN502" s="10">
        <f>GL502*1.2</f>
        <v>505.2</v>
      </c>
      <c r="GO502" s="10"/>
      <c r="GP502" s="284"/>
      <c r="GQ502" s="213" t="s">
        <v>83</v>
      </c>
      <c r="GR502" s="306" t="s">
        <v>422</v>
      </c>
      <c r="GT502" s="214"/>
      <c r="GU502" s="214">
        <f>VLOOKUP(GR502,$A$563:$F$2330,6,FALSE)</f>
        <v>108</v>
      </c>
      <c r="GV502" s="213" t="s">
        <v>67</v>
      </c>
      <c r="GW502" s="10">
        <f>GU502*1.2</f>
        <v>129.6</v>
      </c>
      <c r="GX502" s="10"/>
      <c r="GY502" s="284"/>
      <c r="GZ502" s="213" t="s">
        <v>83</v>
      </c>
      <c r="HA502" s="293" t="s">
        <v>422</v>
      </c>
      <c r="HC502" s="214"/>
      <c r="HD502" s="214">
        <f>VLOOKUP(HA502,$A$563:$F$2330,6,FALSE)</f>
        <v>108</v>
      </c>
      <c r="HE502" s="213" t="s">
        <v>67</v>
      </c>
      <c r="HF502" s="10">
        <f>HD502*1.2</f>
        <v>129.6</v>
      </c>
      <c r="HG502" s="10"/>
      <c r="HH502" s="284"/>
      <c r="HI502" s="213" t="s">
        <v>83</v>
      </c>
      <c r="HJ502" s="306" t="s">
        <v>899</v>
      </c>
      <c r="HL502" s="214"/>
      <c r="HM502" s="214">
        <f>VLOOKUP(HJ502,$A$563:$F$2330,6,FALSE)</f>
        <v>649</v>
      </c>
      <c r="HN502" s="213" t="s">
        <v>67</v>
      </c>
      <c r="HO502" s="10">
        <f>HM502*1.2</f>
        <v>778.8</v>
      </c>
      <c r="HP502" s="10"/>
      <c r="HQ502" s="284"/>
      <c r="HR502" s="213" t="s">
        <v>83</v>
      </c>
      <c r="HS502" s="293" t="s">
        <v>483</v>
      </c>
      <c r="HU502" s="214"/>
      <c r="HV502" s="214">
        <f>VLOOKUP(HS502,$A$563:$F$2330,6,FALSE)</f>
        <v>94</v>
      </c>
      <c r="HW502" s="213" t="s">
        <v>67</v>
      </c>
      <c r="HX502" s="10">
        <f>HV502*1.2</f>
        <v>112.8</v>
      </c>
      <c r="HY502" s="10"/>
      <c r="HZ502" s="284"/>
      <c r="IA502" s="213" t="s">
        <v>83</v>
      </c>
      <c r="IB502" s="306" t="s">
        <v>497</v>
      </c>
      <c r="ID502" s="214"/>
      <c r="IE502" s="214">
        <f>VLOOKUP(IB502,$A$563:$F$2330,6,FALSE)</f>
        <v>378</v>
      </c>
      <c r="IF502" s="213" t="s">
        <v>67</v>
      </c>
      <c r="IG502" s="10">
        <f>IE502*1.2</f>
        <v>453.59999999999997</v>
      </c>
      <c r="IH502" s="10"/>
      <c r="II502" s="284"/>
      <c r="IJ502" s="213" t="s">
        <v>83</v>
      </c>
      <c r="IK502" s="306" t="s">
        <v>899</v>
      </c>
      <c r="IM502" s="214"/>
      <c r="IN502" s="214">
        <f>VLOOKUP(IK502,$A$563:$F$2330,6,FALSE)</f>
        <v>649</v>
      </c>
      <c r="IO502" s="213" t="s">
        <v>67</v>
      </c>
      <c r="IP502" s="10">
        <f>IN502*1.2</f>
        <v>778.8</v>
      </c>
      <c r="IQ502" s="10"/>
      <c r="IR502" s="284"/>
      <c r="IS502" s="213" t="s">
        <v>83</v>
      </c>
      <c r="IT502" s="306" t="s">
        <v>624</v>
      </c>
      <c r="IV502" s="214"/>
      <c r="IW502" s="214">
        <f>VLOOKUP(IT502,$A$563:$F$2330,6,FALSE)</f>
        <v>125</v>
      </c>
      <c r="IX502" s="213" t="s">
        <v>67</v>
      </c>
      <c r="IY502" s="10">
        <f>IW502*1.2</f>
        <v>150</v>
      </c>
      <c r="IZ502" s="10"/>
      <c r="JA502" s="284"/>
      <c r="JB502" s="213" t="s">
        <v>83</v>
      </c>
      <c r="JC502" s="306" t="s">
        <v>449</v>
      </c>
      <c r="JE502" s="214"/>
      <c r="JF502" s="214">
        <f>VLOOKUP(JC502,$A$563:$F$2330,6,FALSE)</f>
        <v>100</v>
      </c>
      <c r="JG502" s="213" t="s">
        <v>67</v>
      </c>
      <c r="JH502" s="10">
        <f>JF502*1.2</f>
        <v>120</v>
      </c>
      <c r="JI502" s="10"/>
      <c r="JJ502" s="284"/>
      <c r="JK502" s="213" t="s">
        <v>83</v>
      </c>
      <c r="JL502" s="306" t="s">
        <v>502</v>
      </c>
      <c r="JN502" s="214"/>
      <c r="JO502" s="214">
        <f>VLOOKUP(JL502,$A$563:$F$2330,6,FALSE)</f>
        <v>200</v>
      </c>
      <c r="JP502" s="213" t="s">
        <v>67</v>
      </c>
      <c r="JQ502" s="10">
        <f>JO502*1.2</f>
        <v>240</v>
      </c>
      <c r="JR502" s="10"/>
      <c r="JS502" s="284"/>
      <c r="JT502" s="213" t="s">
        <v>83</v>
      </c>
      <c r="JU502" s="306" t="s">
        <v>484</v>
      </c>
      <c r="JW502" s="214"/>
      <c r="JX502" s="214">
        <f>VLOOKUP(JU502,$A$563:$F$2330,6,FALSE)</f>
        <v>252</v>
      </c>
      <c r="JY502" s="213" t="s">
        <v>67</v>
      </c>
      <c r="JZ502" s="10">
        <f>JX502*1.2</f>
        <v>302.39999999999998</v>
      </c>
      <c r="KA502" s="10"/>
      <c r="KB502" s="284"/>
      <c r="KC502" s="213" t="s">
        <v>83</v>
      </c>
      <c r="KD502" s="306" t="s">
        <v>1420</v>
      </c>
      <c r="KF502" s="214"/>
      <c r="KG502" s="214">
        <f>VLOOKUP(KD502,$A$563:$F$2330,6,FALSE)</f>
        <v>469</v>
      </c>
      <c r="KH502" s="213" t="s">
        <v>67</v>
      </c>
      <c r="KI502" s="10">
        <f>KG502*1.2</f>
        <v>562.79999999999995</v>
      </c>
      <c r="KJ502" s="10"/>
      <c r="KK502" s="284"/>
      <c r="KL502" s="213" t="s">
        <v>83</v>
      </c>
      <c r="KM502" s="306" t="s">
        <v>624</v>
      </c>
      <c r="KO502" s="214"/>
      <c r="KP502" s="214">
        <f>VLOOKUP(KM502,$A$563:$F$2330,6,FALSE)</f>
        <v>125</v>
      </c>
      <c r="KQ502" s="213" t="s">
        <v>67</v>
      </c>
      <c r="KR502" s="10">
        <f>KP502*1.2</f>
        <v>150</v>
      </c>
      <c r="KS502" s="10"/>
      <c r="KT502" s="284"/>
      <c r="KU502" s="213" t="s">
        <v>83</v>
      </c>
      <c r="KV502" s="306" t="s">
        <v>439</v>
      </c>
      <c r="KX502" s="214"/>
      <c r="KY502" s="214">
        <f>VLOOKUP(KV502,$A$563:$F$2330,6,FALSE)</f>
        <v>441</v>
      </c>
      <c r="KZ502" s="213" t="s">
        <v>67</v>
      </c>
      <c r="LA502" s="10">
        <f>KY502*1.2</f>
        <v>529.19999999999993</v>
      </c>
      <c r="LB502" s="10"/>
      <c r="LC502" s="284"/>
      <c r="LD502" s="213" t="s">
        <v>83</v>
      </c>
      <c r="LE502" s="306" t="s">
        <v>439</v>
      </c>
      <c r="LG502" s="214"/>
      <c r="LH502" s="214">
        <f>VLOOKUP(LE502,$A$563:$F$2330,6,FALSE)</f>
        <v>441</v>
      </c>
      <c r="LI502" s="213" t="s">
        <v>67</v>
      </c>
      <c r="LJ502" s="10">
        <f>LH502*1.2</f>
        <v>529.19999999999993</v>
      </c>
      <c r="LK502" s="10"/>
      <c r="LL502" s="284"/>
      <c r="LM502" s="213" t="s">
        <v>83</v>
      </c>
      <c r="LN502" s="306" t="s">
        <v>621</v>
      </c>
      <c r="LP502" s="214"/>
      <c r="LQ502" s="214">
        <f>VLOOKUP(LN502,$A$563:$F$2330,6,FALSE)</f>
        <v>410</v>
      </c>
      <c r="LR502" s="213" t="s">
        <v>67</v>
      </c>
      <c r="LS502" s="10">
        <f>LQ502*1.2</f>
        <v>492</v>
      </c>
      <c r="LT502" s="10"/>
      <c r="LU502" s="284"/>
      <c r="LV502" s="213" t="s">
        <v>83</v>
      </c>
      <c r="LW502" s="306" t="s">
        <v>422</v>
      </c>
      <c r="LY502" s="214"/>
      <c r="LZ502" s="214">
        <f>VLOOKUP(LW502,$A$563:$F$2330,6,FALSE)</f>
        <v>108</v>
      </c>
      <c r="MA502" s="213" t="s">
        <v>67</v>
      </c>
      <c r="MB502" s="10">
        <f>LZ502*1.2</f>
        <v>129.6</v>
      </c>
      <c r="MC502" s="10"/>
      <c r="MD502" s="284"/>
      <c r="ME502" s="213" t="s">
        <v>83</v>
      </c>
      <c r="MF502" s="308" t="s">
        <v>422</v>
      </c>
      <c r="MH502" s="214"/>
      <c r="MI502" s="214">
        <f>VLOOKUP(MF502,$A$563:$F$2330,6,FALSE)</f>
        <v>108</v>
      </c>
      <c r="MJ502" s="213" t="s">
        <v>67</v>
      </c>
      <c r="MK502" s="10">
        <f>MI502*1.2</f>
        <v>129.6</v>
      </c>
      <c r="ML502" s="10"/>
      <c r="MM502" s="284"/>
      <c r="MN502" s="213" t="s">
        <v>83</v>
      </c>
      <c r="MO502" s="306" t="s">
        <v>1420</v>
      </c>
      <c r="MQ502" s="214"/>
      <c r="MR502" s="214">
        <f>VLOOKUP(MO502,$A$563:$F$2330,6,FALSE)</f>
        <v>469</v>
      </c>
      <c r="MS502" s="213" t="s">
        <v>67</v>
      </c>
      <c r="MT502" s="10">
        <f>MR502*1.2</f>
        <v>562.79999999999995</v>
      </c>
      <c r="MU502" s="10"/>
      <c r="MV502" s="284"/>
      <c r="MW502" s="213" t="s">
        <v>83</v>
      </c>
      <c r="MX502" s="306" t="s">
        <v>497</v>
      </c>
      <c r="MZ502" s="214"/>
      <c r="NA502" s="214">
        <f>VLOOKUP(MX502,$A$563:$F$2330,6,FALSE)</f>
        <v>378</v>
      </c>
      <c r="NB502" s="213" t="s">
        <v>67</v>
      </c>
      <c r="NC502" s="10">
        <f>NA502*1.2</f>
        <v>453.59999999999997</v>
      </c>
      <c r="ND502" s="10"/>
      <c r="NE502" s="284"/>
      <c r="NF502" s="213" t="s">
        <v>83</v>
      </c>
      <c r="NG502" s="306" t="s">
        <v>439</v>
      </c>
      <c r="NI502" s="214"/>
      <c r="NJ502" s="214">
        <f>VLOOKUP(NG502,$A$563:$F$2330,6,FALSE)</f>
        <v>441</v>
      </c>
      <c r="NK502" s="213" t="s">
        <v>67</v>
      </c>
      <c r="NL502" s="10">
        <f>NJ502*1.2</f>
        <v>529.19999999999993</v>
      </c>
      <c r="NM502" s="10"/>
      <c r="NN502" s="284"/>
      <c r="NO502" s="213" t="s">
        <v>83</v>
      </c>
      <c r="NP502" s="306" t="s">
        <v>497</v>
      </c>
      <c r="NR502" s="214"/>
      <c r="NS502" s="214">
        <f>VLOOKUP(NP502,$A$563:$F$2330,6,FALSE)</f>
        <v>378</v>
      </c>
      <c r="NT502" s="213" t="s">
        <v>67</v>
      </c>
      <c r="NU502" s="10">
        <f>NS502*1.2</f>
        <v>453.59999999999997</v>
      </c>
      <c r="NV502" s="10"/>
      <c r="NW502" s="284"/>
      <c r="NX502" s="213" t="s">
        <v>83</v>
      </c>
      <c r="NY502" s="293" t="s">
        <v>624</v>
      </c>
      <c r="OB502" s="214">
        <f>VLOOKUP(NY502,$A$563:$F$2330,6,FALSE)</f>
        <v>125</v>
      </c>
      <c r="OC502" s="213" t="s">
        <v>67</v>
      </c>
      <c r="OD502" s="10">
        <f>OB502*1.2</f>
        <v>150</v>
      </c>
      <c r="OE502" s="10"/>
      <c r="OF502" s="284"/>
      <c r="OG502" s="213" t="s">
        <v>83</v>
      </c>
      <c r="OH502" s="306" t="s">
        <v>439</v>
      </c>
      <c r="OJ502" s="214"/>
      <c r="OK502" s="214">
        <f>VLOOKUP(OH502,$A$563:$F$2330,6,FALSE)</f>
        <v>441</v>
      </c>
      <c r="OL502" s="213" t="s">
        <v>67</v>
      </c>
      <c r="OM502" s="10">
        <f>OK502*1.2</f>
        <v>529.19999999999993</v>
      </c>
      <c r="ON502" s="10"/>
      <c r="OO502" s="284"/>
      <c r="OP502" s="213" t="s">
        <v>83</v>
      </c>
      <c r="OQ502" s="293" t="s">
        <v>487</v>
      </c>
      <c r="OS502" s="214"/>
      <c r="OT502" s="214">
        <f>VLOOKUP(OQ502,$A$563:$F$2330,6,FALSE)</f>
        <v>202</v>
      </c>
      <c r="OU502" s="213" t="s">
        <v>67</v>
      </c>
      <c r="OV502" s="10">
        <f>OT502*1.2</f>
        <v>242.39999999999998</v>
      </c>
      <c r="OW502" s="10"/>
      <c r="OX502" s="284"/>
      <c r="OY502" s="213" t="s">
        <v>83</v>
      </c>
      <c r="OZ502" s="306" t="s">
        <v>899</v>
      </c>
      <c r="PB502" s="214"/>
      <c r="PC502" s="214">
        <f>VLOOKUP(OZ502,$A$563:$F$2330,6,FALSE)</f>
        <v>649</v>
      </c>
      <c r="PD502" s="213" t="s">
        <v>67</v>
      </c>
      <c r="PE502" s="10">
        <f>PC502*1.2</f>
        <v>778.8</v>
      </c>
      <c r="PF502" s="10"/>
      <c r="PG502" s="284"/>
      <c r="PH502" s="213" t="s">
        <v>83</v>
      </c>
      <c r="PI502" s="306" t="s">
        <v>449</v>
      </c>
      <c r="PK502" s="214"/>
      <c r="PL502" s="214">
        <f>VLOOKUP(PI502,$A$563:$F$2330,6,FALSE)</f>
        <v>100</v>
      </c>
      <c r="PM502" s="213" t="s">
        <v>67</v>
      </c>
      <c r="PN502" s="10">
        <f>PL502*1.2</f>
        <v>120</v>
      </c>
      <c r="PO502" s="10"/>
      <c r="PP502" s="284"/>
      <c r="PQ502" s="213" t="s">
        <v>83</v>
      </c>
      <c r="PR502" s="293" t="s">
        <v>449</v>
      </c>
      <c r="PT502" s="214"/>
      <c r="PU502" s="214">
        <f>VLOOKUP(PR502,$A$563:$F$2330,6,FALSE)</f>
        <v>100</v>
      </c>
      <c r="PV502" s="213" t="s">
        <v>67</v>
      </c>
      <c r="PW502" s="10">
        <f>PU502*1.2</f>
        <v>120</v>
      </c>
      <c r="PX502" s="10"/>
      <c r="PY502" s="284"/>
      <c r="PZ502" s="213" t="s">
        <v>83</v>
      </c>
      <c r="QA502" s="306" t="s">
        <v>502</v>
      </c>
      <c r="QC502" s="214"/>
      <c r="QD502" s="214">
        <f>VLOOKUP(QA502,$A$563:$F$2330,6,FALSE)</f>
        <v>200</v>
      </c>
      <c r="QE502" s="213" t="s">
        <v>67</v>
      </c>
      <c r="QF502" s="10">
        <f>QD502*1.2</f>
        <v>240</v>
      </c>
      <c r="QG502" s="10"/>
      <c r="QH502" s="284"/>
      <c r="QI502" s="213" t="s">
        <v>83</v>
      </c>
      <c r="QJ502" s="293" t="s">
        <v>624</v>
      </c>
      <c r="QL502" s="214"/>
      <c r="QM502" s="214">
        <f>VLOOKUP(QJ502,$A$563:$F$2330,6,FALSE)</f>
        <v>125</v>
      </c>
      <c r="QN502" s="213" t="s">
        <v>67</v>
      </c>
      <c r="QO502" s="10">
        <f>QM502*1.2</f>
        <v>150</v>
      </c>
      <c r="QP502" s="10"/>
      <c r="QQ502" s="284"/>
      <c r="QR502" s="213" t="s">
        <v>83</v>
      </c>
      <c r="QS502" s="306" t="s">
        <v>546</v>
      </c>
      <c r="QU502" s="214"/>
      <c r="QV502" s="214">
        <f>VLOOKUP(QS502,$A$563:$F$2330,6,FALSE)</f>
        <v>192</v>
      </c>
      <c r="QW502" s="213" t="s">
        <v>67</v>
      </c>
      <c r="QX502" s="10">
        <f>QV502*1.2</f>
        <v>230.39999999999998</v>
      </c>
      <c r="QY502" s="10"/>
      <c r="QZ502" s="284"/>
      <c r="RA502" s="213" t="s">
        <v>83</v>
      </c>
      <c r="RB502" s="293" t="s">
        <v>449</v>
      </c>
      <c r="RD502" s="214"/>
      <c r="RE502" s="214">
        <f>VLOOKUP(RB502,$A$563:$F$2330,6,FALSE)</f>
        <v>100</v>
      </c>
      <c r="RF502" s="213" t="s">
        <v>67</v>
      </c>
      <c r="RG502" s="10">
        <f>RE502*1.2</f>
        <v>120</v>
      </c>
      <c r="RH502" s="10"/>
      <c r="RI502" s="284"/>
      <c r="RJ502" s="213" t="s">
        <v>83</v>
      </c>
      <c r="RK502" s="297" t="s">
        <v>186</v>
      </c>
      <c r="RN502" s="214" t="e">
        <f>VLOOKUP(RK502,$A$563:$F$2330,6,FALSE)</f>
        <v>#N/A</v>
      </c>
      <c r="RO502" s="213" t="s">
        <v>67</v>
      </c>
      <c r="RP502" s="10" t="e">
        <f>RN502*1.2</f>
        <v>#N/A</v>
      </c>
      <c r="RQ502" s="10"/>
      <c r="RR502" s="284"/>
      <c r="RS502" s="213" t="s">
        <v>83</v>
      </c>
      <c r="RT502" s="306" t="s">
        <v>449</v>
      </c>
      <c r="RV502" s="214"/>
      <c r="RW502" s="214">
        <f>VLOOKUP(RT502,$A$563:$F$2330,6,FALSE)</f>
        <v>100</v>
      </c>
      <c r="RX502" s="213" t="s">
        <v>67</v>
      </c>
      <c r="RY502" s="10">
        <f>RW502*1.2</f>
        <v>120</v>
      </c>
      <c r="RZ502" s="10"/>
      <c r="SA502" s="290"/>
      <c r="SB502" s="213" t="s">
        <v>83</v>
      </c>
      <c r="SC502" s="306" t="s">
        <v>647</v>
      </c>
      <c r="SE502" s="214"/>
      <c r="SF502" s="214">
        <f>VLOOKUP(SC502,$A$563:$F$2330,6,FALSE)</f>
        <v>418</v>
      </c>
      <c r="SG502" s="213" t="s">
        <v>67</v>
      </c>
      <c r="SH502" s="10">
        <f>SF502*1.2</f>
        <v>501.59999999999997</v>
      </c>
      <c r="SI502" s="10"/>
      <c r="SJ502" s="290"/>
      <c r="SK502" s="213" t="s">
        <v>83</v>
      </c>
      <c r="SL502" s="306" t="s">
        <v>463</v>
      </c>
      <c r="SN502" s="214"/>
      <c r="SO502" s="214">
        <f>VLOOKUP(SL502,$A$563:$F$2330,6,FALSE)</f>
        <v>274</v>
      </c>
      <c r="SP502" s="213" t="s">
        <v>67</v>
      </c>
      <c r="SQ502" s="10">
        <f>SO502*1.2</f>
        <v>328.8</v>
      </c>
      <c r="SR502" s="10"/>
      <c r="SS502" s="290"/>
      <c r="ST502" s="213" t="s">
        <v>83</v>
      </c>
      <c r="SU502" s="306" t="s">
        <v>463</v>
      </c>
      <c r="SW502" s="214"/>
      <c r="SX502" s="214">
        <f>VLOOKUP(SU502,$A$563:$F$2330,6,FALSE)</f>
        <v>274</v>
      </c>
      <c r="SY502" s="213" t="s">
        <v>67</v>
      </c>
      <c r="SZ502" s="10">
        <f>SX502*1.2</f>
        <v>328.8</v>
      </c>
      <c r="TA502" s="10"/>
      <c r="TB502" s="290"/>
      <c r="TC502" s="213" t="s">
        <v>83</v>
      </c>
      <c r="TD502" s="306" t="s">
        <v>502</v>
      </c>
      <c r="TF502" s="214"/>
      <c r="TG502" s="214">
        <f>VLOOKUP(TD502,$A$563:$F$2330,6,FALSE)</f>
        <v>200</v>
      </c>
      <c r="TH502" s="213" t="s">
        <v>67</v>
      </c>
      <c r="TI502" s="10">
        <f>TG502*1.2</f>
        <v>240</v>
      </c>
      <c r="TK502" s="290"/>
      <c r="TL502" s="213" t="s">
        <v>83</v>
      </c>
      <c r="TM502" s="306" t="s">
        <v>484</v>
      </c>
      <c r="TO502" s="214"/>
      <c r="TP502" s="214">
        <f>VLOOKUP(TM502,$A$563:$F$2330,6,FALSE)</f>
        <v>252</v>
      </c>
      <c r="TQ502" s="213" t="s">
        <v>67</v>
      </c>
      <c r="TR502" s="10">
        <f>TP502*1.2</f>
        <v>302.39999999999998</v>
      </c>
      <c r="TS502" s="10"/>
      <c r="TT502" s="290"/>
      <c r="TU502" s="213" t="s">
        <v>83</v>
      </c>
      <c r="TV502" s="297" t="s">
        <v>186</v>
      </c>
      <c r="TX502" s="214"/>
      <c r="TY502" s="214" t="e">
        <f>VLOOKUP(TV502,$A$563:$F$2330,6,FALSE)</f>
        <v>#N/A</v>
      </c>
      <c r="TZ502" s="213" t="s">
        <v>67</v>
      </c>
      <c r="UA502" s="10" t="e">
        <f>TY502*1.2</f>
        <v>#N/A</v>
      </c>
      <c r="UB502" s="10"/>
      <c r="UC502" s="290"/>
      <c r="UD502" s="213" t="s">
        <v>83</v>
      </c>
      <c r="UE502" s="306" t="s">
        <v>899</v>
      </c>
      <c r="UG502" s="214"/>
      <c r="UH502" s="214">
        <f>VLOOKUP(UE502,$A$563:$F$2330,6,FALSE)</f>
        <v>649</v>
      </c>
      <c r="UI502" s="213" t="s">
        <v>67</v>
      </c>
      <c r="UJ502" s="10">
        <f>UH502*1.2</f>
        <v>778.8</v>
      </c>
      <c r="UK502" s="10"/>
      <c r="UL502" s="290"/>
      <c r="UM502" s="213" t="s">
        <v>83</v>
      </c>
      <c r="UN502" s="297" t="s">
        <v>186</v>
      </c>
      <c r="UP502" s="214"/>
      <c r="UQ502" s="214" t="e">
        <f>VLOOKUP(UN502,$A$563:$F$2330,6,FALSE)</f>
        <v>#N/A</v>
      </c>
      <c r="UR502" s="213" t="s">
        <v>67</v>
      </c>
      <c r="US502" s="10" t="e">
        <f>UQ502*1.2</f>
        <v>#N/A</v>
      </c>
      <c r="UT502" s="10"/>
      <c r="UU502" s="290"/>
      <c r="UV502" s="213" t="s">
        <v>83</v>
      </c>
      <c r="UW502" s="306" t="s">
        <v>621</v>
      </c>
      <c r="UY502" s="214"/>
      <c r="UZ502" s="214">
        <f>VLOOKUP(UW502,$A$563:$F$2330,6,FALSE)</f>
        <v>410</v>
      </c>
      <c r="VA502" s="213" t="s">
        <v>67</v>
      </c>
      <c r="VB502" s="10">
        <f>UZ502*1.2</f>
        <v>492</v>
      </c>
      <c r="VC502" s="10"/>
      <c r="VD502" s="290"/>
      <c r="VE502" s="213" t="s">
        <v>83</v>
      </c>
      <c r="VF502" s="297" t="s">
        <v>186</v>
      </c>
      <c r="VH502" s="214"/>
      <c r="VI502" s="214" t="e">
        <f>VLOOKUP(VF502,$A$563:$F$2330,6,FALSE)</f>
        <v>#N/A</v>
      </c>
      <c r="VJ502" s="213" t="s">
        <v>67</v>
      </c>
      <c r="VK502" s="10" t="e">
        <f>VI502*1.2</f>
        <v>#N/A</v>
      </c>
      <c r="VL502" s="10"/>
      <c r="VM502" s="290"/>
      <c r="VN502" s="213" t="s">
        <v>83</v>
      </c>
      <c r="VO502" s="306" t="s">
        <v>463</v>
      </c>
      <c r="VQ502" s="214"/>
      <c r="VR502" s="214">
        <f>VLOOKUP(VO502,$A$563:$F$2330,6,FALSE)</f>
        <v>274</v>
      </c>
      <c r="VS502" s="213" t="s">
        <v>67</v>
      </c>
      <c r="VT502" s="10">
        <f>VR502*1.2</f>
        <v>328.8</v>
      </c>
      <c r="VU502" s="10"/>
      <c r="VV502" s="290"/>
      <c r="VW502" s="213" t="s">
        <v>83</v>
      </c>
      <c r="VX502" s="297" t="s">
        <v>186</v>
      </c>
      <c r="WA502" s="214" t="e">
        <f>VLOOKUP(VX502,$A$563:$F$2330,6,FALSE)</f>
        <v>#N/A</v>
      </c>
      <c r="WB502" s="213" t="s">
        <v>67</v>
      </c>
      <c r="WC502" s="10" t="e">
        <f>WA502*1.2</f>
        <v>#N/A</v>
      </c>
      <c r="WE502" s="290"/>
      <c r="WF502" s="213" t="s">
        <v>83</v>
      </c>
      <c r="WG502" s="306" t="s">
        <v>936</v>
      </c>
      <c r="WI502" s="214"/>
      <c r="WJ502" s="214">
        <f>VLOOKUP(WG502,$A$563:$F$2330,6,FALSE)</f>
        <v>47</v>
      </c>
      <c r="WK502" s="213" t="s">
        <v>67</v>
      </c>
      <c r="WL502" s="10">
        <f>WJ502*1.2</f>
        <v>56.4</v>
      </c>
      <c r="WN502" s="290"/>
      <c r="WO502" s="213" t="s">
        <v>83</v>
      </c>
      <c r="WP502" s="306" t="s">
        <v>1420</v>
      </c>
      <c r="WQ502" s="214"/>
      <c r="WR502" s="214"/>
      <c r="WS502" s="214">
        <f>VLOOKUP(WP502,$A$563:$F$2330,6,FALSE)</f>
        <v>469</v>
      </c>
      <c r="WT502" s="213" t="s">
        <v>67</v>
      </c>
      <c r="WU502" s="10">
        <f>WS502*1.2</f>
        <v>562.79999999999995</v>
      </c>
      <c r="WV502" s="10"/>
      <c r="WW502" s="290"/>
      <c r="WX502" s="213" t="s">
        <v>83</v>
      </c>
      <c r="WY502" s="306" t="s">
        <v>422</v>
      </c>
      <c r="XA502" s="214"/>
      <c r="XB502" s="214">
        <f>VLOOKUP(WY502,$A$563:$F$2330,6,FALSE)</f>
        <v>108</v>
      </c>
      <c r="XC502" s="213" t="s">
        <v>67</v>
      </c>
      <c r="XD502" s="10">
        <f>XB502*1.2</f>
        <v>129.6</v>
      </c>
      <c r="XF502" s="290"/>
      <c r="XG502" s="213" t="s">
        <v>83</v>
      </c>
      <c r="XH502" s="297" t="s">
        <v>186</v>
      </c>
      <c r="XK502" s="214" t="e">
        <f>VLOOKUP(XH502,$A$563:$F$2330,6,FALSE)</f>
        <v>#N/A</v>
      </c>
      <c r="XL502" s="213" t="s">
        <v>67</v>
      </c>
      <c r="XM502" s="10" t="e">
        <f>XK502*1.2</f>
        <v>#N/A</v>
      </c>
      <c r="XO502" s="290"/>
      <c r="XP502" s="213" t="s">
        <v>83</v>
      </c>
      <c r="XQ502" s="306" t="s">
        <v>899</v>
      </c>
      <c r="XS502" s="214"/>
      <c r="XT502" s="214">
        <f>VLOOKUP(XQ502,$A$563:$F$2330,6,FALSE)</f>
        <v>649</v>
      </c>
      <c r="XU502" s="213" t="s">
        <v>67</v>
      </c>
      <c r="XV502" s="10">
        <f>XT502*1.2</f>
        <v>778.8</v>
      </c>
      <c r="XW502" s="10"/>
      <c r="XX502" s="290"/>
      <c r="XY502" s="213" t="s">
        <v>83</v>
      </c>
      <c r="XZ502" s="306" t="s">
        <v>1420</v>
      </c>
      <c r="YB502" s="214"/>
      <c r="YC502" s="214">
        <f>VLOOKUP(XZ502,$A$563:$F$2330,6,FALSE)</f>
        <v>469</v>
      </c>
      <c r="YD502" s="213" t="s">
        <v>67</v>
      </c>
      <c r="YE502" s="10">
        <f>YC502*1.2</f>
        <v>562.79999999999995</v>
      </c>
      <c r="YG502" s="290"/>
      <c r="YH502" s="213" t="s">
        <v>83</v>
      </c>
      <c r="YI502" s="306" t="s">
        <v>484</v>
      </c>
      <c r="YK502" s="214"/>
      <c r="YL502" s="214">
        <f>VLOOKUP(YI502,$A$563:$F$2330,6,FALSE)</f>
        <v>252</v>
      </c>
      <c r="YM502" s="213" t="s">
        <v>67</v>
      </c>
      <c r="YN502" s="10">
        <f>YL502*1.2</f>
        <v>302.39999999999998</v>
      </c>
      <c r="YO502" s="10"/>
      <c r="YP502" s="290"/>
      <c r="YQ502" s="213" t="s">
        <v>83</v>
      </c>
      <c r="YR502" s="297" t="s">
        <v>186</v>
      </c>
      <c r="YU502" s="214" t="e">
        <f>VLOOKUP(YR502,$A$563:$F$2330,6,FALSE)</f>
        <v>#N/A</v>
      </c>
      <c r="YV502" s="213" t="s">
        <v>67</v>
      </c>
      <c r="YW502" s="10" t="e">
        <f>YU502*1.2</f>
        <v>#N/A</v>
      </c>
      <c r="YY502" s="290"/>
      <c r="YZ502" s="213" t="s">
        <v>83</v>
      </c>
      <c r="ZA502" s="297" t="s">
        <v>186</v>
      </c>
      <c r="ZD502" s="214" t="e">
        <f>VLOOKUP(ZA502,$A$563:$F$2330,6,FALSE)</f>
        <v>#N/A</v>
      </c>
      <c r="ZE502" s="213" t="s">
        <v>67</v>
      </c>
      <c r="ZF502" s="10" t="e">
        <f>ZD502*1.2</f>
        <v>#N/A</v>
      </c>
      <c r="ZH502" s="290"/>
      <c r="ZI502" s="213" t="s">
        <v>83</v>
      </c>
      <c r="ZJ502" s="293" t="s">
        <v>484</v>
      </c>
      <c r="ZM502" s="214">
        <f>VLOOKUP(ZJ502,$A$563:$F$2330,6,FALSE)</f>
        <v>252</v>
      </c>
      <c r="ZN502" s="213" t="s">
        <v>67</v>
      </c>
      <c r="ZO502" s="10">
        <f>ZM502*1.2</f>
        <v>302.39999999999998</v>
      </c>
      <c r="ZQ502" s="290"/>
      <c r="ZR502" s="213" t="s">
        <v>83</v>
      </c>
      <c r="ZS502" s="297" t="s">
        <v>186</v>
      </c>
      <c r="ZU502" s="214"/>
      <c r="ZV502" s="214" t="e">
        <f>VLOOKUP(ZS502,$A$563:$F$2330,6,FALSE)</f>
        <v>#N/A</v>
      </c>
      <c r="ZW502" s="213" t="s">
        <v>67</v>
      </c>
      <c r="ZX502" s="10" t="e">
        <f>ZV502*1.2</f>
        <v>#N/A</v>
      </c>
      <c r="ZY502" s="10"/>
      <c r="ZZ502" s="290"/>
      <c r="AAA502" s="213" t="s">
        <v>83</v>
      </c>
      <c r="AAB502" s="297" t="s">
        <v>186</v>
      </c>
      <c r="AAD502" s="214"/>
      <c r="AAE502" s="214" t="e">
        <f>VLOOKUP(AAB502,$A$563:$F$2330,6,FALSE)</f>
        <v>#N/A</v>
      </c>
      <c r="AAF502" s="213" t="s">
        <v>67</v>
      </c>
      <c r="AAG502" s="10" t="e">
        <f>AAE502*1.2</f>
        <v>#N/A</v>
      </c>
      <c r="AAH502" s="10"/>
      <c r="AAI502" s="290"/>
      <c r="AAJ502" s="213" t="s">
        <v>83</v>
      </c>
      <c r="AAK502" s="297" t="s">
        <v>186</v>
      </c>
      <c r="AAM502" s="214"/>
      <c r="AAN502" s="214" t="e">
        <f>VLOOKUP(AAK502,$A$563:$F$2330,6,FALSE)</f>
        <v>#N/A</v>
      </c>
      <c r="AAO502" s="213" t="s">
        <v>67</v>
      </c>
      <c r="AAP502" s="10" t="e">
        <f>AAN502*1.2</f>
        <v>#N/A</v>
      </c>
      <c r="AAQ502" s="10"/>
      <c r="AAR502" s="290"/>
      <c r="AAS502" s="213" t="s">
        <v>83</v>
      </c>
      <c r="AAT502" s="297" t="s">
        <v>186</v>
      </c>
      <c r="AAV502" s="214"/>
      <c r="AAW502" s="214" t="e">
        <f>VLOOKUP(AAT502,$A$563:$F$2330,6,FALSE)</f>
        <v>#N/A</v>
      </c>
      <c r="AAX502" s="213" t="s">
        <v>67</v>
      </c>
      <c r="AAY502" s="10" t="e">
        <f>AAW502*1.2</f>
        <v>#N/A</v>
      </c>
      <c r="AAZ502" s="10"/>
      <c r="ABA502" s="290"/>
      <c r="ABB502" s="213" t="s">
        <v>83</v>
      </c>
      <c r="ABC502" s="297" t="s">
        <v>186</v>
      </c>
      <c r="ABE502" s="214"/>
      <c r="ABF502" s="214" t="e">
        <f>VLOOKUP(ABC502,$A$563:$F$2330,6,FALSE)</f>
        <v>#N/A</v>
      </c>
      <c r="ABG502" s="213" t="s">
        <v>67</v>
      </c>
      <c r="ABH502" s="10" t="e">
        <f>ABF502*1.2</f>
        <v>#N/A</v>
      </c>
      <c r="ABI502" s="10"/>
      <c r="ABJ502" s="290"/>
      <c r="ABK502" s="213" t="s">
        <v>83</v>
      </c>
      <c r="ABL502" s="297" t="s">
        <v>186</v>
      </c>
      <c r="ABN502" s="214"/>
      <c r="ABO502" s="214" t="e">
        <f>VLOOKUP(ABL502,$A$563:$F$2330,6,FALSE)</f>
        <v>#N/A</v>
      </c>
      <c r="ABP502" s="213" t="s">
        <v>67</v>
      </c>
      <c r="ABQ502" s="10" t="e">
        <f>ABO502*1.2</f>
        <v>#N/A</v>
      </c>
      <c r="ABR502" s="10"/>
      <c r="ABS502" s="290"/>
      <c r="ABT502" s="213" t="s">
        <v>83</v>
      </c>
      <c r="ABU502" s="297" t="s">
        <v>186</v>
      </c>
      <c r="ABW502" s="214"/>
      <c r="ABX502" s="214" t="e">
        <f>VLOOKUP(ABU502,$A$563:$F$2330,6,FALSE)</f>
        <v>#N/A</v>
      </c>
      <c r="ABY502" s="213" t="s">
        <v>67</v>
      </c>
      <c r="ABZ502" s="10" t="e">
        <f>ABX502*1.2</f>
        <v>#N/A</v>
      </c>
      <c r="ACA502" s="10"/>
      <c r="ACB502" s="290"/>
      <c r="ACC502" s="213" t="s">
        <v>83</v>
      </c>
      <c r="ACD502" s="297" t="s">
        <v>186</v>
      </c>
      <c r="ACF502" s="214"/>
      <c r="ACG502" s="214" t="e">
        <f>VLOOKUP(ACD502,$A$563:$F$2330,6,FALSE)</f>
        <v>#N/A</v>
      </c>
      <c r="ACH502" s="213" t="s">
        <v>67</v>
      </c>
      <c r="ACI502" s="10" t="e">
        <f>ACG502*1.2</f>
        <v>#N/A</v>
      </c>
      <c r="ACJ502" s="10"/>
      <c r="ACK502" s="290"/>
      <c r="ACL502" s="213" t="s">
        <v>83</v>
      </c>
      <c r="ACM502" s="297" t="s">
        <v>186</v>
      </c>
      <c r="ACO502" s="214"/>
      <c r="ACP502" s="214" t="e">
        <f>VLOOKUP(ACM502,$A$563:$F$2330,6,FALSE)</f>
        <v>#N/A</v>
      </c>
      <c r="ACQ502" s="213" t="s">
        <v>67</v>
      </c>
      <c r="ACR502" s="10" t="e">
        <f>ACP502*1.2</f>
        <v>#N/A</v>
      </c>
      <c r="ACS502" s="10"/>
      <c r="ACT502" s="290"/>
      <c r="ACU502" s="213" t="s">
        <v>83</v>
      </c>
      <c r="ACV502" s="293" t="s">
        <v>484</v>
      </c>
      <c r="ACX502" s="214"/>
      <c r="ACY502" s="214">
        <f>VLOOKUP(ACV502,$A$563:$F$2330,6,FALSE)</f>
        <v>252</v>
      </c>
      <c r="ACZ502" s="213" t="s">
        <v>67</v>
      </c>
      <c r="ADA502" s="10">
        <f>ACY502*1.2</f>
        <v>302.39999999999998</v>
      </c>
      <c r="ADB502" s="10"/>
      <c r="ADC502" s="290"/>
      <c r="ADD502" s="213" t="s">
        <v>83</v>
      </c>
      <c r="ADE502" s="306" t="s">
        <v>471</v>
      </c>
      <c r="ADG502" s="214"/>
      <c r="ADH502" s="214">
        <f>VLOOKUP(ADE502,$A$563:$F$2330,6,FALSE)</f>
        <v>245</v>
      </c>
      <c r="ADI502" s="213" t="s">
        <v>67</v>
      </c>
      <c r="ADJ502" s="10">
        <f>ADH502*1.2</f>
        <v>294</v>
      </c>
      <c r="ADL502" s="290"/>
      <c r="ADM502" s="213" t="s">
        <v>83</v>
      </c>
      <c r="ADN502" s="306" t="s">
        <v>502</v>
      </c>
      <c r="ADP502" s="214"/>
      <c r="ADQ502" s="214">
        <f>VLOOKUP(ADN502,$A$563:$F$2330,6,FALSE)</f>
        <v>200</v>
      </c>
      <c r="ADR502" s="213" t="s">
        <v>67</v>
      </c>
      <c r="ADS502" s="10">
        <f>ADQ502*1.2</f>
        <v>240</v>
      </c>
      <c r="ADT502" s="10"/>
      <c r="ADU502" s="290"/>
      <c r="ADV502" s="213" t="s">
        <v>83</v>
      </c>
      <c r="ADW502" s="306" t="s">
        <v>546</v>
      </c>
      <c r="ADZ502" s="214">
        <f>VLOOKUP(ADW502,$A$563:$F$2330,6,FALSE)</f>
        <v>192</v>
      </c>
      <c r="AEA502" s="213" t="s">
        <v>67</v>
      </c>
      <c r="AEB502" s="10">
        <f>ADZ502*1.2</f>
        <v>230.39999999999998</v>
      </c>
      <c r="AED502" s="290"/>
      <c r="AEE502" s="213" t="s">
        <v>83</v>
      </c>
      <c r="AEF502" s="306" t="s">
        <v>624</v>
      </c>
      <c r="AEH502" s="214"/>
      <c r="AEI502" s="214">
        <f>VLOOKUP(AEF502,$A$563:$F$2330,6,FALSE)</f>
        <v>125</v>
      </c>
      <c r="AEJ502" s="213" t="s">
        <v>67</v>
      </c>
      <c r="AEK502" s="10">
        <f>AEI502*1.2</f>
        <v>150</v>
      </c>
      <c r="AEM502" s="290"/>
      <c r="AEN502" s="213" t="s">
        <v>83</v>
      </c>
      <c r="AEO502" s="306" t="s">
        <v>463</v>
      </c>
      <c r="AEQ502" s="214"/>
      <c r="AER502" s="214">
        <f>VLOOKUP(AEO502,$A$563:$F$2330,6,FALSE)</f>
        <v>274</v>
      </c>
      <c r="AES502" s="213" t="s">
        <v>67</v>
      </c>
      <c r="AET502" s="10">
        <f>AER502*1.2</f>
        <v>328.8</v>
      </c>
      <c r="AEV502" s="290"/>
      <c r="AEW502" s="213" t="s">
        <v>83</v>
      </c>
      <c r="AEX502" s="306" t="s">
        <v>547</v>
      </c>
      <c r="AEZ502" s="214"/>
      <c r="AFA502" s="214">
        <f>VLOOKUP(AEX502,$A$563:$F$2330,6,FALSE)</f>
        <v>152</v>
      </c>
      <c r="AFB502" s="213" t="s">
        <v>67</v>
      </c>
      <c r="AFC502" s="10">
        <f>AFA502*1.2</f>
        <v>182.4</v>
      </c>
      <c r="AFD502" s="10"/>
      <c r="AFE502" s="290"/>
      <c r="AFF502" s="213" t="s">
        <v>83</v>
      </c>
      <c r="AFG502" s="306" t="s">
        <v>487</v>
      </c>
      <c r="AFI502" s="214"/>
      <c r="AFJ502" s="214">
        <f>VLOOKUP(AFG502,$A$563:$F$2330,6,FALSE)</f>
        <v>202</v>
      </c>
      <c r="AFK502" s="213" t="s">
        <v>67</v>
      </c>
      <c r="AFL502" s="10">
        <f>AFJ502*1.2</f>
        <v>242.39999999999998</v>
      </c>
      <c r="AFM502" s="10"/>
      <c r="AFN502" s="290"/>
      <c r="AFO502" s="213" t="s">
        <v>83</v>
      </c>
      <c r="AFP502" s="306" t="s">
        <v>1420</v>
      </c>
      <c r="AFR502" s="214"/>
      <c r="AFS502" s="214">
        <f>VLOOKUP(AFP502,$A$563:$F$2330,6,FALSE)</f>
        <v>469</v>
      </c>
      <c r="AFT502" s="213" t="s">
        <v>67</v>
      </c>
      <c r="AFU502" s="10">
        <f>AFS502*1.2</f>
        <v>562.79999999999995</v>
      </c>
      <c r="AFV502" s="10"/>
      <c r="AFW502" s="290"/>
      <c r="AFX502" s="213" t="s">
        <v>83</v>
      </c>
      <c r="AFY502" s="309" t="s">
        <v>546</v>
      </c>
      <c r="AGA502" s="214"/>
      <c r="AGB502" s="214">
        <f>VLOOKUP(AFY502,$A$563:$F$2330,6,FALSE)</f>
        <v>192</v>
      </c>
      <c r="AGC502" s="213" t="s">
        <v>67</v>
      </c>
      <c r="AGD502" s="10">
        <f>AGB502*1.2</f>
        <v>230.39999999999998</v>
      </c>
      <c r="AGE502" s="10"/>
      <c r="AGF502" s="290"/>
      <c r="AGG502" s="213" t="s">
        <v>83</v>
      </c>
      <c r="AGH502" s="306" t="s">
        <v>621</v>
      </c>
      <c r="AGJ502" s="214"/>
      <c r="AGK502" s="214">
        <f>VLOOKUP(AGH502,$A$563:$F$2330,6,FALSE)</f>
        <v>410</v>
      </c>
      <c r="AGL502" s="213" t="s">
        <v>67</v>
      </c>
      <c r="AGM502" s="10">
        <f>AGK502*1.2</f>
        <v>492</v>
      </c>
      <c r="AGN502" s="10"/>
      <c r="AGO502" s="290"/>
      <c r="AGP502" s="213" t="s">
        <v>83</v>
      </c>
      <c r="AGQ502" s="306" t="s">
        <v>546</v>
      </c>
      <c r="AGS502" s="214"/>
      <c r="AGT502" s="214">
        <f>VLOOKUP(AGQ502,$A$563:$F$2330,6,FALSE)</f>
        <v>192</v>
      </c>
      <c r="AGU502" s="213" t="s">
        <v>67</v>
      </c>
      <c r="AGV502" s="10">
        <f>AGT502*1.2</f>
        <v>230.39999999999998</v>
      </c>
      <c r="AGW502" s="10"/>
      <c r="AGX502" s="290"/>
      <c r="AGY502" s="213" t="s">
        <v>83</v>
      </c>
      <c r="AGZ502" s="308" t="s">
        <v>1420</v>
      </c>
      <c r="AHB502" s="214"/>
      <c r="AHC502" s="214">
        <f>VLOOKUP(AGZ502,$A$563:$F$2330,6,FALSE)</f>
        <v>469</v>
      </c>
      <c r="AHD502" s="213" t="s">
        <v>67</v>
      </c>
      <c r="AHE502" s="10">
        <f>AHC502*1.2</f>
        <v>562.79999999999995</v>
      </c>
      <c r="AHF502" s="10"/>
      <c r="AHG502" s="290"/>
      <c r="AHH502" s="213"/>
      <c r="AHI502" s="303"/>
      <c r="AHK502" s="214"/>
      <c r="AHL502" s="214"/>
      <c r="AHM502" s="213"/>
      <c r="AHN502" s="10"/>
      <c r="AHO502" s="10"/>
      <c r="AHQ502" s="213"/>
      <c r="AHR502" s="278"/>
      <c r="AHT502" s="214"/>
      <c r="AHU502" s="214"/>
      <c r="AHV502" s="213"/>
      <c r="AHW502" s="10"/>
      <c r="AHX502" s="10"/>
      <c r="AHZ502" s="213"/>
      <c r="AIA502" s="303"/>
      <c r="AIC502" s="214"/>
      <c r="AID502" s="214"/>
      <c r="AIE502" s="213"/>
      <c r="AIF502" s="10"/>
      <c r="AIG502" s="10"/>
      <c r="AII502" s="213"/>
      <c r="AIJ502" s="278"/>
      <c r="AIM502" s="214"/>
      <c r="AIN502" s="213"/>
      <c r="AIO502" s="10"/>
    </row>
    <row r="503" spans="1:926" s="14" customFormat="1" ht="15">
      <c r="A503" s="213" t="s">
        <v>84</v>
      </c>
      <c r="B503" s="293" t="s">
        <v>621</v>
      </c>
      <c r="D503" s="214"/>
      <c r="E503" s="214">
        <f>VLOOKUP(B503,$A$563:$F$2330,6,FALSE)</f>
        <v>410</v>
      </c>
      <c r="F503" s="213" t="s">
        <v>69</v>
      </c>
      <c r="G503" s="10">
        <f>E503*1.1</f>
        <v>451.00000000000006</v>
      </c>
      <c r="H503" s="10"/>
      <c r="I503" s="284"/>
      <c r="J503" s="213" t="s">
        <v>84</v>
      </c>
      <c r="K503" s="306" t="s">
        <v>497</v>
      </c>
      <c r="M503" s="214"/>
      <c r="N503" s="214">
        <f>VLOOKUP(K503,$A$563:$F$2330,6,FALSE)</f>
        <v>378</v>
      </c>
      <c r="O503" s="213" t="s">
        <v>69</v>
      </c>
      <c r="P503" s="10">
        <f>N503*1.1</f>
        <v>415.8</v>
      </c>
      <c r="Q503" s="10"/>
      <c r="R503" s="284"/>
      <c r="S503" s="213" t="s">
        <v>84</v>
      </c>
      <c r="T503" s="306" t="s">
        <v>502</v>
      </c>
      <c r="V503" s="214"/>
      <c r="W503" s="214">
        <f>VLOOKUP(T503,$A$563:$F$2330,6,FALSE)</f>
        <v>200</v>
      </c>
      <c r="X503" s="213" t="s">
        <v>69</v>
      </c>
      <c r="Y503" s="10">
        <f>W503*1.1</f>
        <v>220.00000000000003</v>
      </c>
      <c r="Z503" s="10"/>
      <c r="AA503" s="284"/>
      <c r="AB503" s="213" t="s">
        <v>84</v>
      </c>
      <c r="AC503" s="306" t="s">
        <v>449</v>
      </c>
      <c r="AE503" s="214"/>
      <c r="AF503" s="214">
        <f>VLOOKUP(AC503,$A$563:$F$2330,6,FALSE)</f>
        <v>100</v>
      </c>
      <c r="AG503" s="213" t="s">
        <v>69</v>
      </c>
      <c r="AH503" s="10">
        <f>AF503*1.1</f>
        <v>110.00000000000001</v>
      </c>
      <c r="AI503" s="10"/>
      <c r="AJ503" s="284"/>
      <c r="AK503" s="213" t="s">
        <v>84</v>
      </c>
      <c r="AL503" s="293" t="s">
        <v>591</v>
      </c>
      <c r="AN503" s="214"/>
      <c r="AO503" s="214">
        <f>VLOOKUP(AL503,$A$563:$F$2330,6,FALSE)</f>
        <v>421</v>
      </c>
      <c r="AP503" s="213" t="s">
        <v>69</v>
      </c>
      <c r="AQ503" s="10">
        <f>AO503*1.1</f>
        <v>463.1</v>
      </c>
      <c r="AR503" s="10"/>
      <c r="AS503" s="284"/>
      <c r="AT503" s="213" t="s">
        <v>84</v>
      </c>
      <c r="AU503" s="306" t="s">
        <v>422</v>
      </c>
      <c r="AW503" s="214"/>
      <c r="AX503" s="214">
        <f>VLOOKUP(AU503,$A$563:$F$2330,6,FALSE)</f>
        <v>108</v>
      </c>
      <c r="AY503" s="213" t="s">
        <v>69</v>
      </c>
      <c r="AZ503" s="10">
        <f>AX503*1.1</f>
        <v>118.80000000000001</v>
      </c>
      <c r="BA503" s="10"/>
      <c r="BB503" s="284"/>
      <c r="BC503" s="213" t="s">
        <v>84</v>
      </c>
      <c r="BD503" s="306" t="s">
        <v>463</v>
      </c>
      <c r="BF503" s="214"/>
      <c r="BG503" s="214">
        <f>VLOOKUP(BD503,$A$563:$F$2330,6,FALSE)</f>
        <v>274</v>
      </c>
      <c r="BH503" s="213" t="s">
        <v>69</v>
      </c>
      <c r="BI503" s="10">
        <f>BG503*1.1</f>
        <v>301.40000000000003</v>
      </c>
      <c r="BJ503" s="10"/>
      <c r="BK503" s="284"/>
      <c r="BL503" s="213" t="s">
        <v>84</v>
      </c>
      <c r="BM503" s="306" t="s">
        <v>899</v>
      </c>
      <c r="BO503" s="214"/>
      <c r="BP503" s="214">
        <f>VLOOKUP(BM503,$A$563:$F$2330,6,FALSE)</f>
        <v>649</v>
      </c>
      <c r="BQ503" s="213" t="s">
        <v>69</v>
      </c>
      <c r="BR503" s="10">
        <f>BP503*1.1</f>
        <v>713.90000000000009</v>
      </c>
      <c r="BS503" s="10"/>
      <c r="BT503" s="284"/>
      <c r="BU503" s="213" t="s">
        <v>84</v>
      </c>
      <c r="BV503" s="306" t="s">
        <v>502</v>
      </c>
      <c r="BX503" s="214"/>
      <c r="BY503" s="214">
        <f>VLOOKUP(BV503,$A$563:$F$2330,6,FALSE)</f>
        <v>200</v>
      </c>
      <c r="BZ503" s="213" t="s">
        <v>69</v>
      </c>
      <c r="CA503" s="10">
        <f>BY503*1.1</f>
        <v>220.00000000000003</v>
      </c>
      <c r="CB503" s="10"/>
      <c r="CC503" s="284"/>
      <c r="CD503" s="213" t="s">
        <v>84</v>
      </c>
      <c r="CE503" s="306" t="s">
        <v>936</v>
      </c>
      <c r="CG503" s="214"/>
      <c r="CH503" s="214">
        <f>VLOOKUP(CE503,$A$563:$F$2330,6,FALSE)</f>
        <v>47</v>
      </c>
      <c r="CI503" s="213" t="s">
        <v>69</v>
      </c>
      <c r="CJ503" s="10">
        <f>CH503*1.1</f>
        <v>51.7</v>
      </c>
      <c r="CK503" s="10"/>
      <c r="CL503" s="284"/>
      <c r="CM503" s="213" t="s">
        <v>84</v>
      </c>
      <c r="CN503" s="306" t="s">
        <v>648</v>
      </c>
      <c r="CP503" s="214"/>
      <c r="CQ503" s="214">
        <f>VLOOKUP(CN503,$A$563:$F$2330,6,FALSE)</f>
        <v>198</v>
      </c>
      <c r="CR503" s="213" t="s">
        <v>69</v>
      </c>
      <c r="CS503" s="10">
        <f>CQ503*1.1</f>
        <v>217.8</v>
      </c>
      <c r="CT503" s="10"/>
      <c r="CU503" s="284"/>
      <c r="CV503" s="213" t="s">
        <v>84</v>
      </c>
      <c r="CW503" s="306" t="s">
        <v>899</v>
      </c>
      <c r="CY503" s="214"/>
      <c r="CZ503" s="214">
        <f>VLOOKUP(CW503,$A$563:$F$2330,6,FALSE)</f>
        <v>649</v>
      </c>
      <c r="DA503" s="213" t="s">
        <v>69</v>
      </c>
      <c r="DB503" s="10">
        <f>CZ503*1.1</f>
        <v>713.90000000000009</v>
      </c>
      <c r="DC503" s="10"/>
      <c r="DD503" s="284"/>
      <c r="DE503" s="213" t="s">
        <v>84</v>
      </c>
      <c r="DF503" s="306" t="s">
        <v>621</v>
      </c>
      <c r="DH503" s="214"/>
      <c r="DI503" s="214">
        <f>VLOOKUP(DF503,$A$563:$F$2330,6,FALSE)</f>
        <v>410</v>
      </c>
      <c r="DJ503" s="213" t="s">
        <v>69</v>
      </c>
      <c r="DK503" s="10">
        <f>DI503*1.1</f>
        <v>451.00000000000006</v>
      </c>
      <c r="DL503" s="10"/>
      <c r="DM503" s="284"/>
      <c r="DN503" s="213" t="s">
        <v>84</v>
      </c>
      <c r="DO503" s="293" t="s">
        <v>648</v>
      </c>
      <c r="DQ503" s="214"/>
      <c r="DR503" s="214">
        <f>VLOOKUP(DO503,$A$563:$F$2330,6,FALSE)</f>
        <v>198</v>
      </c>
      <c r="DS503" s="213" t="s">
        <v>69</v>
      </c>
      <c r="DT503" s="10">
        <f>DR503*1.1</f>
        <v>217.8</v>
      </c>
      <c r="DU503" s="10"/>
      <c r="DV503" s="284"/>
      <c r="DW503" s="213" t="s">
        <v>84</v>
      </c>
      <c r="DX503" s="297" t="s">
        <v>186</v>
      </c>
      <c r="DZ503" s="214"/>
      <c r="EA503" s="214" t="e">
        <f>VLOOKUP(DX503,$A$563:$F$2330,6,FALSE)</f>
        <v>#N/A</v>
      </c>
      <c r="EB503" s="213" t="s">
        <v>69</v>
      </c>
      <c r="EC503" s="10" t="e">
        <f>EA503*1.1</f>
        <v>#N/A</v>
      </c>
      <c r="ED503" s="10"/>
      <c r="EE503" s="284"/>
      <c r="EF503" s="213" t="s">
        <v>84</v>
      </c>
      <c r="EG503" s="306" t="s">
        <v>502</v>
      </c>
      <c r="EI503" s="214"/>
      <c r="EJ503" s="214">
        <f>VLOOKUP(EG503,$A$563:$F$2330,6,FALSE)</f>
        <v>200</v>
      </c>
      <c r="EK503" s="213" t="s">
        <v>69</v>
      </c>
      <c r="EL503" s="10">
        <f>EJ503*1.1</f>
        <v>220.00000000000003</v>
      </c>
      <c r="EM503" s="10"/>
      <c r="EN503" s="284"/>
      <c r="EO503" s="213" t="s">
        <v>84</v>
      </c>
      <c r="EP503" s="306" t="s">
        <v>899</v>
      </c>
      <c r="ER503" s="214"/>
      <c r="ES503" s="214">
        <f>VLOOKUP(EP503,$A$563:$F$2330,6,FALSE)</f>
        <v>649</v>
      </c>
      <c r="ET503" s="213" t="s">
        <v>69</v>
      </c>
      <c r="EU503" s="10">
        <f>ES503*1.1</f>
        <v>713.90000000000009</v>
      </c>
      <c r="EV503" s="10"/>
      <c r="EW503" s="284"/>
      <c r="EX503" s="213" t="s">
        <v>84</v>
      </c>
      <c r="EY503" s="297" t="s">
        <v>186</v>
      </c>
      <c r="FA503" s="214"/>
      <c r="FB503" s="214" t="e">
        <f>VLOOKUP(EY503,$A$563:$F$2330,6,FALSE)</f>
        <v>#N/A</v>
      </c>
      <c r="FC503" s="213" t="s">
        <v>69</v>
      </c>
      <c r="FD503" s="10" t="e">
        <f>FB503*1.1</f>
        <v>#N/A</v>
      </c>
      <c r="FE503" s="10"/>
      <c r="FF503" s="284"/>
      <c r="FG503" s="213" t="s">
        <v>84</v>
      </c>
      <c r="FH503" s="306" t="s">
        <v>426</v>
      </c>
      <c r="FJ503" s="214"/>
      <c r="FK503" s="214">
        <f>VLOOKUP(FH503,$A$563:$F$2330,6,FALSE)</f>
        <v>246</v>
      </c>
      <c r="FL503" s="213" t="s">
        <v>69</v>
      </c>
      <c r="FM503" s="10">
        <f>FK503*1.1</f>
        <v>270.60000000000002</v>
      </c>
      <c r="FN503" s="10"/>
      <c r="FO503" s="284"/>
      <c r="FP503" s="213" t="s">
        <v>84</v>
      </c>
      <c r="FQ503" s="293" t="s">
        <v>439</v>
      </c>
      <c r="FS503" s="214"/>
      <c r="FT503" s="214">
        <f>VLOOKUP(FQ503,$A$563:$F$2330,6,FALSE)</f>
        <v>441</v>
      </c>
      <c r="FU503" s="213" t="s">
        <v>69</v>
      </c>
      <c r="FV503" s="10">
        <f>FT503*1.1</f>
        <v>485.1</v>
      </c>
      <c r="FW503" s="10"/>
      <c r="FX503" s="284"/>
      <c r="FY503" s="213" t="s">
        <v>84</v>
      </c>
      <c r="FZ503" s="293" t="s">
        <v>483</v>
      </c>
      <c r="GB503" s="214"/>
      <c r="GC503" s="214">
        <f>VLOOKUP(FZ503,$A$563:$F$2330,6,FALSE)</f>
        <v>94</v>
      </c>
      <c r="GD503" s="213" t="s">
        <v>69</v>
      </c>
      <c r="GE503" s="10">
        <f>GC503*1.1</f>
        <v>103.4</v>
      </c>
      <c r="GF503" s="10"/>
      <c r="GG503" s="284"/>
      <c r="GH503" s="213" t="s">
        <v>84</v>
      </c>
      <c r="GI503" s="306" t="s">
        <v>899</v>
      </c>
      <c r="GK503" s="214"/>
      <c r="GL503" s="214">
        <f>VLOOKUP(GI503,$A$563:$F$2330,6,FALSE)</f>
        <v>649</v>
      </c>
      <c r="GM503" s="213" t="s">
        <v>69</v>
      </c>
      <c r="GN503" s="10">
        <f>GL503*1.1</f>
        <v>713.90000000000009</v>
      </c>
      <c r="GO503" s="10"/>
      <c r="GP503" s="284"/>
      <c r="GQ503" s="213" t="s">
        <v>84</v>
      </c>
      <c r="GR503" s="306" t="s">
        <v>497</v>
      </c>
      <c r="GT503" s="214"/>
      <c r="GU503" s="214">
        <f>VLOOKUP(GR503,$A$563:$F$2330,6,FALSE)</f>
        <v>378</v>
      </c>
      <c r="GV503" s="213" t="s">
        <v>69</v>
      </c>
      <c r="GW503" s="10">
        <f>GU503*1.1</f>
        <v>415.8</v>
      </c>
      <c r="GX503" s="10"/>
      <c r="GY503" s="284"/>
      <c r="GZ503" s="213" t="s">
        <v>84</v>
      </c>
      <c r="HA503" s="293" t="s">
        <v>484</v>
      </c>
      <c r="HC503" s="214"/>
      <c r="HD503" s="214">
        <f>VLOOKUP(HA503,$A$563:$F$2330,6,FALSE)</f>
        <v>252</v>
      </c>
      <c r="HE503" s="213" t="s">
        <v>69</v>
      </c>
      <c r="HF503" s="10">
        <f>HD503*1.1</f>
        <v>277.20000000000005</v>
      </c>
      <c r="HG503" s="10"/>
      <c r="HH503" s="284"/>
      <c r="HI503" s="213" t="s">
        <v>84</v>
      </c>
      <c r="HJ503" s="306" t="s">
        <v>591</v>
      </c>
      <c r="HL503" s="214"/>
      <c r="HM503" s="214">
        <f>VLOOKUP(HJ503,$A$563:$F$2330,6,FALSE)</f>
        <v>421</v>
      </c>
      <c r="HN503" s="213" t="s">
        <v>69</v>
      </c>
      <c r="HO503" s="10">
        <f>HM503*1.1</f>
        <v>463.1</v>
      </c>
      <c r="HP503" s="10"/>
      <c r="HQ503" s="284"/>
      <c r="HR503" s="213" t="s">
        <v>84</v>
      </c>
      <c r="HS503" s="293" t="s">
        <v>502</v>
      </c>
      <c r="HU503" s="214"/>
      <c r="HV503" s="214">
        <f>VLOOKUP(HS503,$A$563:$F$2330,6,FALSE)</f>
        <v>200</v>
      </c>
      <c r="HW503" s="213" t="s">
        <v>69</v>
      </c>
      <c r="HX503" s="10">
        <f>HV503*1.1</f>
        <v>220.00000000000003</v>
      </c>
      <c r="HY503" s="10"/>
      <c r="HZ503" s="284"/>
      <c r="IA503" s="213" t="s">
        <v>84</v>
      </c>
      <c r="IB503" s="306" t="s">
        <v>624</v>
      </c>
      <c r="ID503" s="214"/>
      <c r="IE503" s="214">
        <f>VLOOKUP(IB503,$A$563:$F$2330,6,FALSE)</f>
        <v>125</v>
      </c>
      <c r="IF503" s="213" t="s">
        <v>69</v>
      </c>
      <c r="IG503" s="10">
        <f>IE503*1.1</f>
        <v>137.5</v>
      </c>
      <c r="IH503" s="10"/>
      <c r="II503" s="284"/>
      <c r="IJ503" s="213" t="s">
        <v>84</v>
      </c>
      <c r="IK503" s="306" t="s">
        <v>632</v>
      </c>
      <c r="IM503" s="214"/>
      <c r="IN503" s="214">
        <f>VLOOKUP(IK503,$A$563:$F$2330,6,FALSE)</f>
        <v>63</v>
      </c>
      <c r="IO503" s="213" t="s">
        <v>69</v>
      </c>
      <c r="IP503" s="10">
        <f>IN503*1.1</f>
        <v>69.300000000000011</v>
      </c>
      <c r="IQ503" s="10"/>
      <c r="IR503" s="284"/>
      <c r="IS503" s="213" t="s">
        <v>84</v>
      </c>
      <c r="IT503" s="306" t="s">
        <v>1420</v>
      </c>
      <c r="IV503" s="214"/>
      <c r="IW503" s="214">
        <f>VLOOKUP(IT503,$A$563:$F$2330,6,FALSE)</f>
        <v>469</v>
      </c>
      <c r="IX503" s="213" t="s">
        <v>69</v>
      </c>
      <c r="IY503" s="10">
        <f>IW503*1.1</f>
        <v>515.90000000000009</v>
      </c>
      <c r="IZ503" s="10"/>
      <c r="JA503" s="284"/>
      <c r="JB503" s="213" t="s">
        <v>84</v>
      </c>
      <c r="JC503" s="306" t="s">
        <v>647</v>
      </c>
      <c r="JE503" s="214"/>
      <c r="JF503" s="214">
        <f>VLOOKUP(JC503,$A$563:$F$2330,6,FALSE)</f>
        <v>418</v>
      </c>
      <c r="JG503" s="213" t="s">
        <v>69</v>
      </c>
      <c r="JH503" s="10">
        <f>JF503*1.1</f>
        <v>459.8</v>
      </c>
      <c r="JI503" s="10"/>
      <c r="JJ503" s="284"/>
      <c r="JK503" s="213" t="s">
        <v>84</v>
      </c>
      <c r="JL503" s="306" t="s">
        <v>546</v>
      </c>
      <c r="JN503" s="214"/>
      <c r="JO503" s="214">
        <f>VLOOKUP(JL503,$A$563:$F$2330,6,FALSE)</f>
        <v>192</v>
      </c>
      <c r="JP503" s="213" t="s">
        <v>69</v>
      </c>
      <c r="JQ503" s="10">
        <f>JO503*1.1</f>
        <v>211.20000000000002</v>
      </c>
      <c r="JR503" s="10"/>
      <c r="JS503" s="284"/>
      <c r="JT503" s="213" t="s">
        <v>84</v>
      </c>
      <c r="JU503" s="306" t="s">
        <v>621</v>
      </c>
      <c r="JW503" s="214"/>
      <c r="JX503" s="214">
        <f>VLOOKUP(JU503,$A$563:$F$2330,6,FALSE)</f>
        <v>410</v>
      </c>
      <c r="JY503" s="213" t="s">
        <v>69</v>
      </c>
      <c r="JZ503" s="10">
        <f>JX503*1.1</f>
        <v>451.00000000000006</v>
      </c>
      <c r="KA503" s="10"/>
      <c r="KB503" s="284"/>
      <c r="KC503" s="213" t="s">
        <v>84</v>
      </c>
      <c r="KD503" s="306" t="s">
        <v>502</v>
      </c>
      <c r="KF503" s="214"/>
      <c r="KG503" s="214">
        <f>VLOOKUP(KD503,$A$563:$F$2330,6,FALSE)</f>
        <v>200</v>
      </c>
      <c r="KH503" s="213" t="s">
        <v>69</v>
      </c>
      <c r="KI503" s="10">
        <f>KG503*1.1</f>
        <v>220.00000000000003</v>
      </c>
      <c r="KJ503" s="10"/>
      <c r="KK503" s="284"/>
      <c r="KL503" s="213" t="s">
        <v>84</v>
      </c>
      <c r="KM503" s="306" t="s">
        <v>591</v>
      </c>
      <c r="KO503" s="214"/>
      <c r="KP503" s="214">
        <f>VLOOKUP(KM503,$A$563:$F$2330,6,FALSE)</f>
        <v>421</v>
      </c>
      <c r="KQ503" s="213" t="s">
        <v>69</v>
      </c>
      <c r="KR503" s="10">
        <f>KP503*1.1</f>
        <v>463.1</v>
      </c>
      <c r="KS503" s="10"/>
      <c r="KT503" s="284"/>
      <c r="KU503" s="213" t="s">
        <v>84</v>
      </c>
      <c r="KV503" s="306" t="s">
        <v>463</v>
      </c>
      <c r="KX503" s="214"/>
      <c r="KY503" s="214">
        <f>VLOOKUP(KV503,$A$563:$F$2330,6,FALSE)</f>
        <v>274</v>
      </c>
      <c r="KZ503" s="213" t="s">
        <v>69</v>
      </c>
      <c r="LA503" s="10">
        <f>KY503*1.1</f>
        <v>301.40000000000003</v>
      </c>
      <c r="LB503" s="10"/>
      <c r="LC503" s="284"/>
      <c r="LD503" s="213" t="s">
        <v>84</v>
      </c>
      <c r="LE503" s="306" t="s">
        <v>624</v>
      </c>
      <c r="LG503" s="214"/>
      <c r="LH503" s="214">
        <f>VLOOKUP(LE503,$A$563:$F$2330,6,FALSE)</f>
        <v>125</v>
      </c>
      <c r="LI503" s="213" t="s">
        <v>69</v>
      </c>
      <c r="LJ503" s="10">
        <f>LH503*1.1</f>
        <v>137.5</v>
      </c>
      <c r="LK503" s="10"/>
      <c r="LL503" s="284"/>
      <c r="LM503" s="213" t="s">
        <v>84</v>
      </c>
      <c r="LN503" s="306" t="s">
        <v>1420</v>
      </c>
      <c r="LP503" s="214"/>
      <c r="LQ503" s="214">
        <f>VLOOKUP(LN503,$A$563:$F$2330,6,FALSE)</f>
        <v>469</v>
      </c>
      <c r="LR503" s="213" t="s">
        <v>69</v>
      </c>
      <c r="LS503" s="10">
        <f>LQ503*1.1</f>
        <v>515.90000000000009</v>
      </c>
      <c r="LT503" s="10"/>
      <c r="LU503" s="284"/>
      <c r="LV503" s="213" t="s">
        <v>84</v>
      </c>
      <c r="LW503" s="306" t="s">
        <v>435</v>
      </c>
      <c r="LY503" s="214"/>
      <c r="LZ503" s="214">
        <f>VLOOKUP(LW503,$A$563:$F$2330,6,FALSE)</f>
        <v>195</v>
      </c>
      <c r="MA503" s="213" t="s">
        <v>69</v>
      </c>
      <c r="MB503" s="10">
        <f>LZ503*1.1</f>
        <v>214.50000000000003</v>
      </c>
      <c r="MC503" s="10"/>
      <c r="MD503" s="284"/>
      <c r="ME503" s="213" t="s">
        <v>84</v>
      </c>
      <c r="MF503" s="308" t="s">
        <v>487</v>
      </c>
      <c r="MH503" s="214"/>
      <c r="MI503" s="214">
        <f>VLOOKUP(MF503,$A$563:$F$2330,6,FALSE)</f>
        <v>202</v>
      </c>
      <c r="MJ503" s="213" t="s">
        <v>69</v>
      </c>
      <c r="MK503" s="10">
        <f>MI503*1.1</f>
        <v>222.20000000000002</v>
      </c>
      <c r="ML503" s="10"/>
      <c r="MM503" s="284"/>
      <c r="MN503" s="213" t="s">
        <v>84</v>
      </c>
      <c r="MO503" s="306" t="s">
        <v>426</v>
      </c>
      <c r="MQ503" s="214"/>
      <c r="MR503" s="214">
        <f>VLOOKUP(MO503,$A$563:$F$2330,6,FALSE)</f>
        <v>246</v>
      </c>
      <c r="MS503" s="213" t="s">
        <v>69</v>
      </c>
      <c r="MT503" s="10">
        <f>MR503*1.1</f>
        <v>270.60000000000002</v>
      </c>
      <c r="MU503" s="10"/>
      <c r="MV503" s="284"/>
      <c r="MW503" s="213" t="s">
        <v>84</v>
      </c>
      <c r="MX503" s="306" t="s">
        <v>621</v>
      </c>
      <c r="MZ503" s="214"/>
      <c r="NA503" s="214">
        <f>VLOOKUP(MX503,$A$563:$F$2330,6,FALSE)</f>
        <v>410</v>
      </c>
      <c r="NB503" s="213" t="s">
        <v>69</v>
      </c>
      <c r="NC503" s="10">
        <f>NA503*1.1</f>
        <v>451.00000000000006</v>
      </c>
      <c r="ND503" s="10"/>
      <c r="NE503" s="284"/>
      <c r="NF503" s="213" t="s">
        <v>84</v>
      </c>
      <c r="NG503" s="306" t="s">
        <v>624</v>
      </c>
      <c r="NI503" s="214"/>
      <c r="NJ503" s="214">
        <f>VLOOKUP(NG503,$A$563:$F$2330,6,FALSE)</f>
        <v>125</v>
      </c>
      <c r="NK503" s="213" t="s">
        <v>69</v>
      </c>
      <c r="NL503" s="10">
        <f>NJ503*1.1</f>
        <v>137.5</v>
      </c>
      <c r="NM503" s="10"/>
      <c r="NN503" s="284"/>
      <c r="NO503" s="213" t="s">
        <v>84</v>
      </c>
      <c r="NP503" s="306" t="s">
        <v>624</v>
      </c>
      <c r="NR503" s="214"/>
      <c r="NS503" s="214">
        <f>VLOOKUP(NP503,$A$563:$F$2330,6,FALSE)</f>
        <v>125</v>
      </c>
      <c r="NT503" s="213" t="s">
        <v>69</v>
      </c>
      <c r="NU503" s="10">
        <f>NS503*1.1</f>
        <v>137.5</v>
      </c>
      <c r="NV503" s="10"/>
      <c r="NW503" s="284"/>
      <c r="NX503" s="213" t="s">
        <v>84</v>
      </c>
      <c r="NY503" s="293" t="s">
        <v>1420</v>
      </c>
      <c r="OB503" s="214">
        <f>VLOOKUP(NY503,$A$563:$F$2330,6,FALSE)</f>
        <v>469</v>
      </c>
      <c r="OC503" s="213" t="s">
        <v>69</v>
      </c>
      <c r="OD503" s="10">
        <f>OB503*1.1</f>
        <v>515.90000000000009</v>
      </c>
      <c r="OE503" s="10"/>
      <c r="OF503" s="284"/>
      <c r="OG503" s="213" t="s">
        <v>84</v>
      </c>
      <c r="OH503" s="306" t="s">
        <v>484</v>
      </c>
      <c r="OJ503" s="214"/>
      <c r="OK503" s="214">
        <f>VLOOKUP(OH503,$A$563:$F$2330,6,FALSE)</f>
        <v>252</v>
      </c>
      <c r="OL503" s="213" t="s">
        <v>69</v>
      </c>
      <c r="OM503" s="10">
        <f>OK503*1.1</f>
        <v>277.20000000000005</v>
      </c>
      <c r="ON503" s="10"/>
      <c r="OO503" s="284"/>
      <c r="OP503" s="213" t="s">
        <v>84</v>
      </c>
      <c r="OQ503" s="293" t="s">
        <v>591</v>
      </c>
      <c r="OS503" s="214"/>
      <c r="OT503" s="214">
        <f>VLOOKUP(OQ503,$A$563:$F$2330,6,FALSE)</f>
        <v>421</v>
      </c>
      <c r="OU503" s="213" t="s">
        <v>69</v>
      </c>
      <c r="OV503" s="10">
        <f>OT503*1.1</f>
        <v>463.1</v>
      </c>
      <c r="OW503" s="10"/>
      <c r="OX503" s="284"/>
      <c r="OY503" s="213" t="s">
        <v>84</v>
      </c>
      <c r="OZ503" s="306" t="s">
        <v>1390</v>
      </c>
      <c r="PB503" s="214"/>
      <c r="PC503" s="214">
        <f>VLOOKUP(OZ503,$A$563:$F$2330,6,FALSE)</f>
        <v>125</v>
      </c>
      <c r="PD503" s="213" t="s">
        <v>69</v>
      </c>
      <c r="PE503" s="10">
        <f>PC503*1.1</f>
        <v>137.5</v>
      </c>
      <c r="PF503" s="10"/>
      <c r="PG503" s="284"/>
      <c r="PH503" s="213" t="s">
        <v>84</v>
      </c>
      <c r="PI503" s="306" t="s">
        <v>899</v>
      </c>
      <c r="PK503" s="214"/>
      <c r="PL503" s="214">
        <f>VLOOKUP(PI503,$A$563:$F$2330,6,FALSE)</f>
        <v>649</v>
      </c>
      <c r="PM503" s="213" t="s">
        <v>69</v>
      </c>
      <c r="PN503" s="10">
        <f>PL503*1.1</f>
        <v>713.90000000000009</v>
      </c>
      <c r="PO503" s="10"/>
      <c r="PP503" s="284"/>
      <c r="PQ503" s="213" t="s">
        <v>84</v>
      </c>
      <c r="PR503" s="293" t="s">
        <v>426</v>
      </c>
      <c r="PT503" s="214"/>
      <c r="PU503" s="214">
        <f>VLOOKUP(PR503,$A$563:$F$2330,6,FALSE)</f>
        <v>246</v>
      </c>
      <c r="PV503" s="213" t="s">
        <v>69</v>
      </c>
      <c r="PW503" s="10">
        <f>PU503*1.1</f>
        <v>270.60000000000002</v>
      </c>
      <c r="PX503" s="10"/>
      <c r="PY503" s="284"/>
      <c r="PZ503" s="213" t="s">
        <v>84</v>
      </c>
      <c r="QA503" s="306" t="s">
        <v>487</v>
      </c>
      <c r="QC503" s="214"/>
      <c r="QD503" s="214">
        <f>VLOOKUP(QA503,$A$563:$F$2330,6,FALSE)</f>
        <v>202</v>
      </c>
      <c r="QE503" s="213" t="s">
        <v>69</v>
      </c>
      <c r="QF503" s="10">
        <f>QD503*1.1</f>
        <v>222.20000000000002</v>
      </c>
      <c r="QG503" s="10"/>
      <c r="QH503" s="284"/>
      <c r="QI503" s="213" t="s">
        <v>84</v>
      </c>
      <c r="QJ503" s="293" t="s">
        <v>502</v>
      </c>
      <c r="QL503" s="214"/>
      <c r="QM503" s="214">
        <f>VLOOKUP(QJ503,$A$563:$F$2330,6,FALSE)</f>
        <v>200</v>
      </c>
      <c r="QN503" s="213" t="s">
        <v>69</v>
      </c>
      <c r="QO503" s="10">
        <f>QM503*1.1</f>
        <v>220.00000000000003</v>
      </c>
      <c r="QP503" s="10"/>
      <c r="QQ503" s="284"/>
      <c r="QR503" s="213" t="s">
        <v>84</v>
      </c>
      <c r="QS503" s="306" t="s">
        <v>621</v>
      </c>
      <c r="QU503" s="214"/>
      <c r="QV503" s="214">
        <f>VLOOKUP(QS503,$A$563:$F$2330,6,FALSE)</f>
        <v>410</v>
      </c>
      <c r="QW503" s="213" t="s">
        <v>69</v>
      </c>
      <c r="QX503" s="10">
        <f>QV503*1.1</f>
        <v>451.00000000000006</v>
      </c>
      <c r="QY503" s="10"/>
      <c r="QZ503" s="284"/>
      <c r="RA503" s="213" t="s">
        <v>84</v>
      </c>
      <c r="RB503" s="293" t="s">
        <v>1420</v>
      </c>
      <c r="RD503" s="214"/>
      <c r="RE503" s="214">
        <f>VLOOKUP(RB503,$A$563:$F$2330,6,FALSE)</f>
        <v>469</v>
      </c>
      <c r="RF503" s="213" t="s">
        <v>69</v>
      </c>
      <c r="RG503" s="10">
        <f>RE503*1.1</f>
        <v>515.90000000000009</v>
      </c>
      <c r="RH503" s="10"/>
      <c r="RI503" s="284"/>
      <c r="RJ503" s="213" t="s">
        <v>84</v>
      </c>
      <c r="RK503" s="297" t="s">
        <v>186</v>
      </c>
      <c r="RN503" s="214" t="e">
        <f>VLOOKUP(RK503,$A$563:$F$2330,6,FALSE)</f>
        <v>#N/A</v>
      </c>
      <c r="RO503" s="213" t="s">
        <v>69</v>
      </c>
      <c r="RP503" s="10" t="e">
        <f>RN503*1.1</f>
        <v>#N/A</v>
      </c>
      <c r="RQ503" s="10"/>
      <c r="RR503" s="284"/>
      <c r="RS503" s="213" t="s">
        <v>84</v>
      </c>
      <c r="RT503" s="306" t="s">
        <v>471</v>
      </c>
      <c r="RV503" s="214"/>
      <c r="RW503" s="214">
        <f>VLOOKUP(RT503,$A$563:$F$2330,6,FALSE)</f>
        <v>245</v>
      </c>
      <c r="RX503" s="213" t="s">
        <v>69</v>
      </c>
      <c r="RY503" s="10">
        <f>RW503*1.1</f>
        <v>269.5</v>
      </c>
      <c r="RZ503" s="10"/>
      <c r="SA503" s="290"/>
      <c r="SB503" s="213" t="s">
        <v>84</v>
      </c>
      <c r="SC503" s="306" t="s">
        <v>632</v>
      </c>
      <c r="SE503" s="214"/>
      <c r="SF503" s="214">
        <f>VLOOKUP(SC503,$A$563:$F$2330,6,FALSE)</f>
        <v>63</v>
      </c>
      <c r="SG503" s="213" t="s">
        <v>69</v>
      </c>
      <c r="SH503" s="10">
        <f>SF503*1.1</f>
        <v>69.300000000000011</v>
      </c>
      <c r="SI503" s="10"/>
      <c r="SJ503" s="290"/>
      <c r="SK503" s="213" t="s">
        <v>84</v>
      </c>
      <c r="SL503" s="306" t="s">
        <v>648</v>
      </c>
      <c r="SN503" s="214"/>
      <c r="SO503" s="214">
        <f>VLOOKUP(SL503,$A$563:$F$2330,6,FALSE)</f>
        <v>198</v>
      </c>
      <c r="SP503" s="213" t="s">
        <v>69</v>
      </c>
      <c r="SQ503" s="10">
        <f>SO503*1.1</f>
        <v>217.8</v>
      </c>
      <c r="SR503" s="10"/>
      <c r="SS503" s="290"/>
      <c r="ST503" s="213" t="s">
        <v>84</v>
      </c>
      <c r="SU503" s="306" t="s">
        <v>483</v>
      </c>
      <c r="SW503" s="214"/>
      <c r="SX503" s="214">
        <f>VLOOKUP(SU503,$A$563:$F$2330,6,FALSE)</f>
        <v>94</v>
      </c>
      <c r="SY503" s="213" t="s">
        <v>69</v>
      </c>
      <c r="SZ503" s="10">
        <f>SX503*1.1</f>
        <v>103.4</v>
      </c>
      <c r="TA503" s="10"/>
      <c r="TB503" s="290"/>
      <c r="TC503" s="213" t="s">
        <v>84</v>
      </c>
      <c r="TD503" s="306" t="s">
        <v>487</v>
      </c>
      <c r="TF503" s="214"/>
      <c r="TG503" s="214">
        <f>VLOOKUP(TD503,$A$563:$F$2330,6,FALSE)</f>
        <v>202</v>
      </c>
      <c r="TH503" s="213" t="s">
        <v>69</v>
      </c>
      <c r="TI503" s="10">
        <f>TG503*1.1</f>
        <v>222.20000000000002</v>
      </c>
      <c r="TK503" s="290"/>
      <c r="TL503" s="213" t="s">
        <v>84</v>
      </c>
      <c r="TM503" s="306" t="s">
        <v>483</v>
      </c>
      <c r="TO503" s="214"/>
      <c r="TP503" s="214">
        <f>VLOOKUP(TM503,$A$563:$F$2330,6,FALSE)</f>
        <v>94</v>
      </c>
      <c r="TQ503" s="213" t="s">
        <v>69</v>
      </c>
      <c r="TR503" s="10">
        <f>TP503*1.1</f>
        <v>103.4</v>
      </c>
      <c r="TS503" s="10"/>
      <c r="TT503" s="290"/>
      <c r="TU503" s="213" t="s">
        <v>84</v>
      </c>
      <c r="TV503" s="297" t="s">
        <v>186</v>
      </c>
      <c r="TX503" s="214"/>
      <c r="TY503" s="214" t="e">
        <f>VLOOKUP(TV503,$A$563:$F$2330,6,FALSE)</f>
        <v>#N/A</v>
      </c>
      <c r="TZ503" s="213" t="s">
        <v>69</v>
      </c>
      <c r="UA503" s="10" t="e">
        <f>TY503*1.1</f>
        <v>#N/A</v>
      </c>
      <c r="UB503" s="10"/>
      <c r="UC503" s="290"/>
      <c r="UD503" s="213" t="s">
        <v>84</v>
      </c>
      <c r="UE503" s="306" t="s">
        <v>463</v>
      </c>
      <c r="UG503" s="214"/>
      <c r="UH503" s="214">
        <f>VLOOKUP(UE503,$A$563:$F$2330,6,FALSE)</f>
        <v>274</v>
      </c>
      <c r="UI503" s="213" t="s">
        <v>69</v>
      </c>
      <c r="UJ503" s="10">
        <f>UH503*1.1</f>
        <v>301.40000000000003</v>
      </c>
      <c r="UK503" s="10"/>
      <c r="UL503" s="290"/>
      <c r="UM503" s="213" t="s">
        <v>84</v>
      </c>
      <c r="UN503" s="297" t="s">
        <v>186</v>
      </c>
      <c r="UP503" s="214"/>
      <c r="UQ503" s="214" t="e">
        <f>VLOOKUP(UN503,$A$563:$F$2330,6,FALSE)</f>
        <v>#N/A</v>
      </c>
      <c r="UR503" s="213" t="s">
        <v>69</v>
      </c>
      <c r="US503" s="10" t="e">
        <f>UQ503*1.1</f>
        <v>#N/A</v>
      </c>
      <c r="UT503" s="10"/>
      <c r="UU503" s="290"/>
      <c r="UV503" s="213" t="s">
        <v>84</v>
      </c>
      <c r="UW503" s="306" t="s">
        <v>463</v>
      </c>
      <c r="UY503" s="214"/>
      <c r="UZ503" s="214">
        <f>VLOOKUP(UW503,$A$563:$F$2330,6,FALSE)</f>
        <v>274</v>
      </c>
      <c r="VA503" s="213" t="s">
        <v>69</v>
      </c>
      <c r="VB503" s="10">
        <f>UZ503*1.1</f>
        <v>301.40000000000003</v>
      </c>
      <c r="VC503" s="10"/>
      <c r="VD503" s="290"/>
      <c r="VE503" s="213" t="s">
        <v>84</v>
      </c>
      <c r="VF503" s="297" t="s">
        <v>186</v>
      </c>
      <c r="VH503" s="214"/>
      <c r="VI503" s="214" t="e">
        <f>VLOOKUP(VF503,$A$563:$F$2330,6,FALSE)</f>
        <v>#N/A</v>
      </c>
      <c r="VJ503" s="213" t="s">
        <v>69</v>
      </c>
      <c r="VK503" s="10" t="e">
        <f>VI503*1.1</f>
        <v>#N/A</v>
      </c>
      <c r="VL503" s="10"/>
      <c r="VM503" s="290"/>
      <c r="VN503" s="213" t="s">
        <v>84</v>
      </c>
      <c r="VO503" s="306" t="s">
        <v>435</v>
      </c>
      <c r="VQ503" s="214"/>
      <c r="VR503" s="214">
        <f>VLOOKUP(VO503,$A$563:$F$2330,6,FALSE)</f>
        <v>195</v>
      </c>
      <c r="VS503" s="213" t="s">
        <v>69</v>
      </c>
      <c r="VT503" s="10">
        <f>VR503*1.1</f>
        <v>214.50000000000003</v>
      </c>
      <c r="VU503" s="10"/>
      <c r="VV503" s="290"/>
      <c r="VW503" s="213" t="s">
        <v>84</v>
      </c>
      <c r="VX503" s="297" t="s">
        <v>186</v>
      </c>
      <c r="WA503" s="214" t="e">
        <f>VLOOKUP(VX503,$A$563:$F$2330,6,FALSE)</f>
        <v>#N/A</v>
      </c>
      <c r="WB503" s="213" t="s">
        <v>69</v>
      </c>
      <c r="WC503" s="10" t="e">
        <f>WA503*1.1</f>
        <v>#N/A</v>
      </c>
      <c r="WE503" s="290"/>
      <c r="WF503" s="213" t="s">
        <v>84</v>
      </c>
      <c r="WG503" s="306" t="s">
        <v>449</v>
      </c>
      <c r="WI503" s="214"/>
      <c r="WJ503" s="214">
        <f>VLOOKUP(WG503,$A$563:$F$2330,6,FALSE)</f>
        <v>100</v>
      </c>
      <c r="WK503" s="213" t="s">
        <v>69</v>
      </c>
      <c r="WL503" s="10">
        <f>WJ503*1.1</f>
        <v>110.00000000000001</v>
      </c>
      <c r="WN503" s="290"/>
      <c r="WO503" s="213" t="s">
        <v>84</v>
      </c>
      <c r="WP503" s="306" t="s">
        <v>497</v>
      </c>
      <c r="WQ503" s="214"/>
      <c r="WR503" s="214"/>
      <c r="WS503" s="214">
        <f>VLOOKUP(WP503,$A$563:$F$2330,6,FALSE)</f>
        <v>378</v>
      </c>
      <c r="WT503" s="213" t="s">
        <v>69</v>
      </c>
      <c r="WU503" s="10">
        <f>WS503*1.1</f>
        <v>415.8</v>
      </c>
      <c r="WV503" s="10"/>
      <c r="WW503" s="290"/>
      <c r="WX503" s="213" t="s">
        <v>84</v>
      </c>
      <c r="WY503" s="306" t="s">
        <v>621</v>
      </c>
      <c r="XA503" s="214"/>
      <c r="XB503" s="214">
        <f>VLOOKUP(WY503,$A$563:$F$2330,6,FALSE)</f>
        <v>410</v>
      </c>
      <c r="XC503" s="213" t="s">
        <v>69</v>
      </c>
      <c r="XD503" s="10">
        <f>XB503*1.1</f>
        <v>451.00000000000006</v>
      </c>
      <c r="XF503" s="290"/>
      <c r="XG503" s="213" t="s">
        <v>84</v>
      </c>
      <c r="XH503" s="297" t="s">
        <v>186</v>
      </c>
      <c r="XK503" s="214" t="e">
        <f>VLOOKUP(XH503,$A$563:$F$2330,6,FALSE)</f>
        <v>#N/A</v>
      </c>
      <c r="XL503" s="213" t="s">
        <v>69</v>
      </c>
      <c r="XM503" s="10" t="e">
        <f>XK503*1.1</f>
        <v>#N/A</v>
      </c>
      <c r="XO503" s="290"/>
      <c r="XP503" s="213" t="s">
        <v>84</v>
      </c>
      <c r="XQ503" s="306" t="s">
        <v>435</v>
      </c>
      <c r="XS503" s="214"/>
      <c r="XT503" s="214">
        <f>VLOOKUP(XQ503,$A$563:$F$2330,6,FALSE)</f>
        <v>195</v>
      </c>
      <c r="XU503" s="213" t="s">
        <v>69</v>
      </c>
      <c r="XV503" s="10">
        <f>XT503*1.1</f>
        <v>214.50000000000003</v>
      </c>
      <c r="XW503" s="10"/>
      <c r="XX503" s="290"/>
      <c r="XY503" s="213" t="s">
        <v>84</v>
      </c>
      <c r="XZ503" s="306" t="s">
        <v>591</v>
      </c>
      <c r="YB503" s="214"/>
      <c r="YC503" s="214">
        <f>VLOOKUP(XZ503,$A$563:$F$2330,6,FALSE)</f>
        <v>421</v>
      </c>
      <c r="YD503" s="213" t="s">
        <v>69</v>
      </c>
      <c r="YE503" s="10">
        <f>YC503*1.1</f>
        <v>463.1</v>
      </c>
      <c r="YG503" s="290"/>
      <c r="YH503" s="213" t="s">
        <v>84</v>
      </c>
      <c r="YI503" s="306" t="s">
        <v>497</v>
      </c>
      <c r="YK503" s="214"/>
      <c r="YL503" s="214">
        <f>VLOOKUP(YI503,$A$563:$F$2330,6,FALSE)</f>
        <v>378</v>
      </c>
      <c r="YM503" s="213" t="s">
        <v>69</v>
      </c>
      <c r="YN503" s="10">
        <f>YL503*1.1</f>
        <v>415.8</v>
      </c>
      <c r="YO503" s="10"/>
      <c r="YP503" s="290"/>
      <c r="YQ503" s="213" t="s">
        <v>84</v>
      </c>
      <c r="YR503" s="297" t="s">
        <v>186</v>
      </c>
      <c r="YU503" s="214" t="e">
        <f>VLOOKUP(YR503,$A$563:$F$2330,6,FALSE)</f>
        <v>#N/A</v>
      </c>
      <c r="YV503" s="213" t="s">
        <v>69</v>
      </c>
      <c r="YW503" s="10" t="e">
        <f>YU503*1.1</f>
        <v>#N/A</v>
      </c>
      <c r="YY503" s="290"/>
      <c r="YZ503" s="213" t="s">
        <v>84</v>
      </c>
      <c r="ZA503" s="297" t="s">
        <v>186</v>
      </c>
      <c r="ZD503" s="214" t="e">
        <f>VLOOKUP(ZA503,$A$563:$F$2330,6,FALSE)</f>
        <v>#N/A</v>
      </c>
      <c r="ZE503" s="213" t="s">
        <v>69</v>
      </c>
      <c r="ZF503" s="10" t="e">
        <f>ZD503*1.1</f>
        <v>#N/A</v>
      </c>
      <c r="ZH503" s="290"/>
      <c r="ZI503" s="213" t="s">
        <v>84</v>
      </c>
      <c r="ZJ503" s="293" t="s">
        <v>439</v>
      </c>
      <c r="ZM503" s="214">
        <f>VLOOKUP(ZJ503,$A$563:$F$2330,6,FALSE)</f>
        <v>441</v>
      </c>
      <c r="ZN503" s="213" t="s">
        <v>69</v>
      </c>
      <c r="ZO503" s="10">
        <f>ZM503*1.1</f>
        <v>485.1</v>
      </c>
      <c r="ZQ503" s="290"/>
      <c r="ZR503" s="213" t="s">
        <v>84</v>
      </c>
      <c r="ZS503" s="297" t="s">
        <v>186</v>
      </c>
      <c r="ZU503" s="214"/>
      <c r="ZV503" s="214" t="e">
        <f>VLOOKUP(ZS503,$A$563:$F$2330,6,FALSE)</f>
        <v>#N/A</v>
      </c>
      <c r="ZW503" s="213" t="s">
        <v>69</v>
      </c>
      <c r="ZX503" s="10" t="e">
        <f>ZV503*1.1</f>
        <v>#N/A</v>
      </c>
      <c r="ZY503" s="10"/>
      <c r="ZZ503" s="290"/>
      <c r="AAA503" s="213" t="s">
        <v>84</v>
      </c>
      <c r="AAB503" s="297" t="s">
        <v>186</v>
      </c>
      <c r="AAD503" s="214"/>
      <c r="AAE503" s="214" t="e">
        <f>VLOOKUP(AAB503,$A$563:$F$2330,6,FALSE)</f>
        <v>#N/A</v>
      </c>
      <c r="AAF503" s="213" t="s">
        <v>69</v>
      </c>
      <c r="AAG503" s="10" t="e">
        <f>AAE503*1.1</f>
        <v>#N/A</v>
      </c>
      <c r="AAH503" s="10"/>
      <c r="AAI503" s="290"/>
      <c r="AAJ503" s="213" t="s">
        <v>84</v>
      </c>
      <c r="AAK503" s="297" t="s">
        <v>186</v>
      </c>
      <c r="AAM503" s="214"/>
      <c r="AAN503" s="214" t="e">
        <f>VLOOKUP(AAK503,$A$563:$F$2330,6,FALSE)</f>
        <v>#N/A</v>
      </c>
      <c r="AAO503" s="213" t="s">
        <v>69</v>
      </c>
      <c r="AAP503" s="10" t="e">
        <f>AAN503*1.1</f>
        <v>#N/A</v>
      </c>
      <c r="AAQ503" s="10"/>
      <c r="AAR503" s="290"/>
      <c r="AAS503" s="213" t="s">
        <v>84</v>
      </c>
      <c r="AAT503" s="297" t="s">
        <v>186</v>
      </c>
      <c r="AAV503" s="214"/>
      <c r="AAW503" s="214" t="e">
        <f>VLOOKUP(AAT503,$A$563:$F$2330,6,FALSE)</f>
        <v>#N/A</v>
      </c>
      <c r="AAX503" s="213" t="s">
        <v>69</v>
      </c>
      <c r="AAY503" s="10" t="e">
        <f>AAW503*1.1</f>
        <v>#N/A</v>
      </c>
      <c r="AAZ503" s="10"/>
      <c r="ABA503" s="290"/>
      <c r="ABB503" s="213" t="s">
        <v>84</v>
      </c>
      <c r="ABC503" s="297" t="s">
        <v>186</v>
      </c>
      <c r="ABE503" s="214"/>
      <c r="ABF503" s="214" t="e">
        <f>VLOOKUP(ABC503,$A$563:$F$2330,6,FALSE)</f>
        <v>#N/A</v>
      </c>
      <c r="ABG503" s="213" t="s">
        <v>69</v>
      </c>
      <c r="ABH503" s="10" t="e">
        <f>ABF503*1.1</f>
        <v>#N/A</v>
      </c>
      <c r="ABI503" s="10"/>
      <c r="ABJ503" s="290"/>
      <c r="ABK503" s="213" t="s">
        <v>84</v>
      </c>
      <c r="ABL503" s="297" t="s">
        <v>186</v>
      </c>
      <c r="ABN503" s="214"/>
      <c r="ABO503" s="214" t="e">
        <f>VLOOKUP(ABL503,$A$563:$F$2330,6,FALSE)</f>
        <v>#N/A</v>
      </c>
      <c r="ABP503" s="213" t="s">
        <v>69</v>
      </c>
      <c r="ABQ503" s="10" t="e">
        <f>ABO503*1.1</f>
        <v>#N/A</v>
      </c>
      <c r="ABR503" s="10"/>
      <c r="ABS503" s="290"/>
      <c r="ABT503" s="213" t="s">
        <v>84</v>
      </c>
      <c r="ABU503" s="297" t="s">
        <v>186</v>
      </c>
      <c r="ABW503" s="214"/>
      <c r="ABX503" s="214" t="e">
        <f>VLOOKUP(ABU503,$A$563:$F$2330,6,FALSE)</f>
        <v>#N/A</v>
      </c>
      <c r="ABY503" s="213" t="s">
        <v>69</v>
      </c>
      <c r="ABZ503" s="10" t="e">
        <f>ABX503*1.1</f>
        <v>#N/A</v>
      </c>
      <c r="ACA503" s="10"/>
      <c r="ACB503" s="290"/>
      <c r="ACC503" s="213" t="s">
        <v>84</v>
      </c>
      <c r="ACD503" s="297" t="s">
        <v>186</v>
      </c>
      <c r="ACF503" s="214"/>
      <c r="ACG503" s="214" t="e">
        <f>VLOOKUP(ACD503,$A$563:$F$2330,6,FALSE)</f>
        <v>#N/A</v>
      </c>
      <c r="ACH503" s="213" t="s">
        <v>69</v>
      </c>
      <c r="ACI503" s="10" t="e">
        <f>ACG503*1.1</f>
        <v>#N/A</v>
      </c>
      <c r="ACJ503" s="10"/>
      <c r="ACK503" s="290"/>
      <c r="ACL503" s="213" t="s">
        <v>84</v>
      </c>
      <c r="ACM503" s="297" t="s">
        <v>186</v>
      </c>
      <c r="ACO503" s="214"/>
      <c r="ACP503" s="214" t="e">
        <f>VLOOKUP(ACM503,$A$563:$F$2330,6,FALSE)</f>
        <v>#N/A</v>
      </c>
      <c r="ACQ503" s="213" t="s">
        <v>69</v>
      </c>
      <c r="ACR503" s="10" t="e">
        <f>ACP503*1.1</f>
        <v>#N/A</v>
      </c>
      <c r="ACS503" s="10"/>
      <c r="ACT503" s="290"/>
      <c r="ACU503" s="213" t="s">
        <v>84</v>
      </c>
      <c r="ACV503" s="293" t="s">
        <v>497</v>
      </c>
      <c r="ACX503" s="214"/>
      <c r="ACY503" s="214">
        <f>VLOOKUP(ACV503,$A$563:$F$2330,6,FALSE)</f>
        <v>378</v>
      </c>
      <c r="ACZ503" s="213" t="s">
        <v>69</v>
      </c>
      <c r="ADA503" s="10">
        <f>ACY503*1.1</f>
        <v>415.8</v>
      </c>
      <c r="ADB503" s="10"/>
      <c r="ADC503" s="290"/>
      <c r="ADD503" s="213" t="s">
        <v>84</v>
      </c>
      <c r="ADE503" s="306" t="s">
        <v>449</v>
      </c>
      <c r="ADG503" s="214"/>
      <c r="ADH503" s="214">
        <f>VLOOKUP(ADE503,$A$563:$F$2330,6,FALSE)</f>
        <v>100</v>
      </c>
      <c r="ADI503" s="213" t="s">
        <v>69</v>
      </c>
      <c r="ADJ503" s="10">
        <f>ADH503*1.1</f>
        <v>110.00000000000001</v>
      </c>
      <c r="ADL503" s="290"/>
      <c r="ADM503" s="213" t="s">
        <v>84</v>
      </c>
      <c r="ADN503" s="306" t="s">
        <v>936</v>
      </c>
      <c r="ADP503" s="214"/>
      <c r="ADQ503" s="214">
        <f>VLOOKUP(ADN503,$A$563:$F$2330,6,FALSE)</f>
        <v>47</v>
      </c>
      <c r="ADR503" s="213" t="s">
        <v>69</v>
      </c>
      <c r="ADS503" s="10">
        <f>ADQ503*1.1</f>
        <v>51.7</v>
      </c>
      <c r="ADT503" s="10"/>
      <c r="ADU503" s="290"/>
      <c r="ADV503" s="213" t="s">
        <v>84</v>
      </c>
      <c r="ADW503" s="306" t="s">
        <v>487</v>
      </c>
      <c r="ADZ503" s="214">
        <f>VLOOKUP(ADW503,$A$563:$F$2330,6,FALSE)</f>
        <v>202</v>
      </c>
      <c r="AEA503" s="213" t="s">
        <v>69</v>
      </c>
      <c r="AEB503" s="10">
        <f>ADZ503*1.1</f>
        <v>222.20000000000002</v>
      </c>
      <c r="AED503" s="290"/>
      <c r="AEE503" s="213" t="s">
        <v>84</v>
      </c>
      <c r="AEF503" s="306" t="s">
        <v>479</v>
      </c>
      <c r="AEH503" s="214"/>
      <c r="AEI503" s="214">
        <f>VLOOKUP(AEF503,$A$563:$F$2330,6,FALSE)</f>
        <v>737</v>
      </c>
      <c r="AEJ503" s="213" t="s">
        <v>69</v>
      </c>
      <c r="AEK503" s="10">
        <f>AEI503*1.1</f>
        <v>810.7</v>
      </c>
      <c r="AEM503" s="290"/>
      <c r="AEN503" s="213" t="s">
        <v>84</v>
      </c>
      <c r="AEO503" s="306" t="s">
        <v>449</v>
      </c>
      <c r="AEQ503" s="214"/>
      <c r="AER503" s="214">
        <f>VLOOKUP(AEO503,$A$563:$F$2330,6,FALSE)</f>
        <v>100</v>
      </c>
      <c r="AES503" s="213" t="s">
        <v>69</v>
      </c>
      <c r="AET503" s="10">
        <f>AER503*1.1</f>
        <v>110.00000000000001</v>
      </c>
      <c r="AEV503" s="290"/>
      <c r="AEW503" s="213" t="s">
        <v>84</v>
      </c>
      <c r="AEX503" s="306" t="s">
        <v>449</v>
      </c>
      <c r="AEZ503" s="214"/>
      <c r="AFA503" s="214">
        <f>VLOOKUP(AEX503,$A$563:$F$2330,6,FALSE)</f>
        <v>100</v>
      </c>
      <c r="AFB503" s="213" t="s">
        <v>69</v>
      </c>
      <c r="AFC503" s="10">
        <f>AFA503*1.1</f>
        <v>110.00000000000001</v>
      </c>
      <c r="AFD503" s="10"/>
      <c r="AFE503" s="290"/>
      <c r="AFF503" s="213" t="s">
        <v>84</v>
      </c>
      <c r="AFG503" s="306" t="s">
        <v>502</v>
      </c>
      <c r="AFI503" s="214"/>
      <c r="AFJ503" s="214">
        <f>VLOOKUP(AFG503,$A$563:$F$2330,6,FALSE)</f>
        <v>200</v>
      </c>
      <c r="AFK503" s="213" t="s">
        <v>69</v>
      </c>
      <c r="AFL503" s="10">
        <f>AFJ503*1.1</f>
        <v>220.00000000000003</v>
      </c>
      <c r="AFM503" s="10"/>
      <c r="AFN503" s="290"/>
      <c r="AFO503" s="213" t="s">
        <v>84</v>
      </c>
      <c r="AFP503" s="306" t="s">
        <v>502</v>
      </c>
      <c r="AFR503" s="214"/>
      <c r="AFS503" s="214">
        <f>VLOOKUP(AFP503,$A$563:$F$2330,6,FALSE)</f>
        <v>200</v>
      </c>
      <c r="AFT503" s="213" t="s">
        <v>69</v>
      </c>
      <c r="AFU503" s="10">
        <f>AFS503*1.1</f>
        <v>220.00000000000003</v>
      </c>
      <c r="AFV503" s="10"/>
      <c r="AFW503" s="290"/>
      <c r="AFX503" s="213" t="s">
        <v>84</v>
      </c>
      <c r="AFY503" s="309" t="s">
        <v>1420</v>
      </c>
      <c r="AGA503" s="214"/>
      <c r="AGB503" s="214">
        <f>VLOOKUP(AFY503,$A$563:$F$2330,6,FALSE)</f>
        <v>469</v>
      </c>
      <c r="AGC503" s="213" t="s">
        <v>69</v>
      </c>
      <c r="AGD503" s="10">
        <f>AGB503*1.1</f>
        <v>515.90000000000009</v>
      </c>
      <c r="AGE503" s="10"/>
      <c r="AGF503" s="290"/>
      <c r="AGG503" s="213" t="s">
        <v>84</v>
      </c>
      <c r="AGH503" s="306" t="s">
        <v>936</v>
      </c>
      <c r="AGJ503" s="214"/>
      <c r="AGK503" s="214">
        <f>VLOOKUP(AGH503,$A$563:$F$2330,6,FALSE)</f>
        <v>47</v>
      </c>
      <c r="AGL503" s="213" t="s">
        <v>69</v>
      </c>
      <c r="AGM503" s="10">
        <f>AGK503*1.1</f>
        <v>51.7</v>
      </c>
      <c r="AGN503" s="10"/>
      <c r="AGO503" s="290"/>
      <c r="AGP503" s="213" t="s">
        <v>84</v>
      </c>
      <c r="AGQ503" s="306" t="s">
        <v>547</v>
      </c>
      <c r="AGS503" s="214"/>
      <c r="AGT503" s="214">
        <f>VLOOKUP(AGQ503,$A$563:$F$2330,6,FALSE)</f>
        <v>152</v>
      </c>
      <c r="AGU503" s="213" t="s">
        <v>69</v>
      </c>
      <c r="AGV503" s="10">
        <f>AGT503*1.1</f>
        <v>167.20000000000002</v>
      </c>
      <c r="AGW503" s="10"/>
      <c r="AGX503" s="290"/>
      <c r="AGY503" s="213" t="s">
        <v>84</v>
      </c>
      <c r="AGZ503" s="308" t="s">
        <v>621</v>
      </c>
      <c r="AHB503" s="214"/>
      <c r="AHC503" s="214">
        <f>VLOOKUP(AGZ503,$A$563:$F$2330,6,FALSE)</f>
        <v>410</v>
      </c>
      <c r="AHD503" s="213" t="s">
        <v>69</v>
      </c>
      <c r="AHE503" s="10">
        <f>AHC503*1.1</f>
        <v>451.00000000000006</v>
      </c>
      <c r="AHF503" s="10"/>
      <c r="AHG503" s="290"/>
      <c r="AHH503" s="213"/>
      <c r="AHI503" s="303"/>
      <c r="AHK503" s="214"/>
      <c r="AHL503" s="214"/>
      <c r="AHM503" s="213"/>
      <c r="AHN503" s="10"/>
      <c r="AHO503" s="10"/>
      <c r="AHQ503" s="213"/>
      <c r="AHR503" s="278"/>
      <c r="AHT503" s="214"/>
      <c r="AHU503" s="214"/>
      <c r="AHV503" s="213"/>
      <c r="AHW503" s="10"/>
      <c r="AHX503" s="10"/>
      <c r="AHZ503" s="213"/>
      <c r="AIA503" s="303"/>
      <c r="AIC503" s="214"/>
      <c r="AID503" s="214"/>
      <c r="AIE503" s="213"/>
      <c r="AIF503" s="10"/>
      <c r="AIG503" s="10"/>
      <c r="AII503" s="213"/>
      <c r="AIJ503" s="278"/>
      <c r="AIM503" s="214"/>
      <c r="AIN503" s="213"/>
      <c r="AIO503" s="10"/>
    </row>
    <row r="504" spans="1:926" s="14" customFormat="1" ht="15">
      <c r="A504" s="213"/>
      <c r="B504" s="279"/>
      <c r="D504" s="213"/>
      <c r="E504" s="213"/>
      <c r="F504" s="213"/>
      <c r="G504" s="10"/>
      <c r="H504" s="10">
        <f>SUM(G499:G503)</f>
        <v>2553.9</v>
      </c>
      <c r="I504" s="284"/>
      <c r="J504" s="213"/>
      <c r="K504" s="307"/>
      <c r="M504" s="213"/>
      <c r="N504" s="213"/>
      <c r="O504" s="213"/>
      <c r="P504" s="10"/>
      <c r="Q504" s="10">
        <f>SUM(P499:P503)</f>
        <v>2586.6000000000004</v>
      </c>
      <c r="R504" s="284"/>
      <c r="S504" s="213"/>
      <c r="T504" s="307"/>
      <c r="V504" s="213"/>
      <c r="W504" s="213"/>
      <c r="X504" s="213"/>
      <c r="Y504" s="10"/>
      <c r="Z504" s="10">
        <f>SUM(Y499:Y503)</f>
        <v>2443.5</v>
      </c>
      <c r="AA504" s="284"/>
      <c r="AB504" s="213"/>
      <c r="AC504" s="307"/>
      <c r="AE504" s="213"/>
      <c r="AF504" s="213"/>
      <c r="AG504" s="213"/>
      <c r="AH504" s="10"/>
      <c r="AI504" s="10">
        <f>SUM(AH499:AH503)</f>
        <v>2509.5</v>
      </c>
      <c r="AJ504" s="284"/>
      <c r="AK504" s="213"/>
      <c r="AL504" s="279"/>
      <c r="AN504" s="213"/>
      <c r="AO504" s="213"/>
      <c r="AP504" s="213"/>
      <c r="AQ504" s="10"/>
      <c r="AR504" s="10">
        <f>SUM(AQ499:AQ503)</f>
        <v>2788.7999999999997</v>
      </c>
      <c r="AS504" s="284"/>
      <c r="AT504" s="213"/>
      <c r="AU504" s="307"/>
      <c r="AW504" s="213"/>
      <c r="AX504" s="213"/>
      <c r="AY504" s="213"/>
      <c r="AZ504" s="10"/>
      <c r="BA504" s="10">
        <f>SUM(AZ499:AZ503)</f>
        <v>1827.6999999999998</v>
      </c>
      <c r="BB504" s="284"/>
      <c r="BC504" s="213"/>
      <c r="BD504" s="307"/>
      <c r="BF504" s="213"/>
      <c r="BG504" s="213"/>
      <c r="BH504" s="213"/>
      <c r="BI504" s="10"/>
      <c r="BJ504" s="10">
        <f>SUM(BI499:BI503)</f>
        <v>1720.5</v>
      </c>
      <c r="BK504" s="284"/>
      <c r="BL504" s="213"/>
      <c r="BM504" s="307"/>
      <c r="BO504" s="213"/>
      <c r="BP504" s="213"/>
      <c r="BQ504" s="213"/>
      <c r="BR504" s="10"/>
      <c r="BS504" s="10">
        <f>SUM(BR499:BR503)</f>
        <v>2808.4</v>
      </c>
      <c r="BT504" s="284"/>
      <c r="BU504" s="213"/>
      <c r="BV504" s="307"/>
      <c r="BX504" s="213"/>
      <c r="BY504" s="213"/>
      <c r="BZ504" s="213"/>
      <c r="CA504" s="10"/>
      <c r="CB504" s="10">
        <f>SUM(CA499:CA503)</f>
        <v>1928.8999999999999</v>
      </c>
      <c r="CC504" s="284"/>
      <c r="CD504" s="213"/>
      <c r="CE504" s="307"/>
      <c r="CG504" s="213"/>
      <c r="CH504" s="213"/>
      <c r="CI504" s="213"/>
      <c r="CJ504" s="10"/>
      <c r="CK504" s="10">
        <f>SUM(CJ499:CJ503)</f>
        <v>2072</v>
      </c>
      <c r="CL504" s="284"/>
      <c r="CM504" s="213"/>
      <c r="CN504" s="307"/>
      <c r="CP504" s="213"/>
      <c r="CQ504" s="213"/>
      <c r="CR504" s="213"/>
      <c r="CS504" s="10"/>
      <c r="CT504" s="10">
        <f>SUM(CS499:CS503)</f>
        <v>1449.4999999999998</v>
      </c>
      <c r="CU504" s="284"/>
      <c r="CV504" s="213"/>
      <c r="CW504" s="307"/>
      <c r="CY504" s="213"/>
      <c r="CZ504" s="213"/>
      <c r="DA504" s="213"/>
      <c r="DB504" s="10"/>
      <c r="DC504" s="10">
        <f>SUM(DB499:DB503)</f>
        <v>2722.8</v>
      </c>
      <c r="DD504" s="284"/>
      <c r="DE504" s="213"/>
      <c r="DF504" s="307"/>
      <c r="DH504" s="213"/>
      <c r="DI504" s="213"/>
      <c r="DJ504" s="213"/>
      <c r="DK504" s="10"/>
      <c r="DL504" s="10">
        <f>SUM(DK499:DK503)</f>
        <v>1902.6</v>
      </c>
      <c r="DM504" s="284"/>
      <c r="DN504" s="213"/>
      <c r="DO504" s="310"/>
      <c r="DQ504" s="213"/>
      <c r="DR504" s="213"/>
      <c r="DS504" s="213"/>
      <c r="DT504" s="10"/>
      <c r="DU504" s="10">
        <f>SUM(DT499:DT503)</f>
        <v>1714.6999999999998</v>
      </c>
      <c r="DV504" s="284"/>
      <c r="DW504" s="213"/>
      <c r="DZ504" s="213"/>
      <c r="EA504" s="213"/>
      <c r="EB504" s="213"/>
      <c r="EC504" s="10"/>
      <c r="ED504" s="10" t="e">
        <f>SUM(EC499:EC503)</f>
        <v>#N/A</v>
      </c>
      <c r="EE504" s="284"/>
      <c r="EF504" s="213"/>
      <c r="EG504" s="307"/>
      <c r="EI504" s="213"/>
      <c r="EJ504" s="213"/>
      <c r="EK504" s="213"/>
      <c r="EL504" s="10"/>
      <c r="EM504" s="10">
        <f>SUM(EL499:EL503)</f>
        <v>1919.8</v>
      </c>
      <c r="EN504" s="284"/>
      <c r="EO504" s="213"/>
      <c r="EP504" s="307"/>
      <c r="ER504" s="213"/>
      <c r="ES504" s="213"/>
      <c r="ET504" s="213"/>
      <c r="EU504" s="10"/>
      <c r="EV504" s="10">
        <f>SUM(EU499:EU503)</f>
        <v>2359.1999999999998</v>
      </c>
      <c r="EW504" s="284"/>
      <c r="EX504" s="213"/>
      <c r="FA504" s="213"/>
      <c r="FB504" s="213"/>
      <c r="FC504" s="213"/>
      <c r="FD504" s="10"/>
      <c r="FE504" s="10" t="e">
        <f>SUM(FD499:FD503)</f>
        <v>#N/A</v>
      </c>
      <c r="FF504" s="284"/>
      <c r="FG504" s="213"/>
      <c r="FH504" s="307"/>
      <c r="FJ504" s="213"/>
      <c r="FK504" s="213"/>
      <c r="FL504" s="213"/>
      <c r="FM504" s="10"/>
      <c r="FN504" s="10">
        <f>SUM(FM499:FM503)</f>
        <v>1273.9000000000001</v>
      </c>
      <c r="FO504" s="284"/>
      <c r="FP504" s="213"/>
      <c r="FQ504" s="279"/>
      <c r="FS504" s="213"/>
      <c r="FT504" s="213"/>
      <c r="FU504" s="213"/>
      <c r="FV504" s="10"/>
      <c r="FW504" s="10">
        <f>SUM(FV499:FV503)</f>
        <v>2127.7999999999997</v>
      </c>
      <c r="FX504" s="284"/>
      <c r="FY504" s="213"/>
      <c r="FZ504" s="279"/>
      <c r="GB504" s="213"/>
      <c r="GC504" s="213"/>
      <c r="GD504" s="213"/>
      <c r="GE504" s="10"/>
      <c r="GF504" s="10">
        <f>SUM(GE499:GE503)</f>
        <v>1912.1000000000001</v>
      </c>
      <c r="GG504" s="284"/>
      <c r="GH504" s="213"/>
      <c r="GI504" s="307"/>
      <c r="GK504" s="213"/>
      <c r="GL504" s="213"/>
      <c r="GM504" s="213"/>
      <c r="GN504" s="10"/>
      <c r="GO504" s="10">
        <f>SUM(GN499:GN503)</f>
        <v>2711.8</v>
      </c>
      <c r="GP504" s="284"/>
      <c r="GQ504" s="213"/>
      <c r="GR504" s="307"/>
      <c r="GT504" s="213"/>
      <c r="GU504" s="213"/>
      <c r="GV504" s="213"/>
      <c r="GW504" s="213"/>
      <c r="GX504" s="10">
        <f>SUM(GW499:GW503)</f>
        <v>1968.3</v>
      </c>
      <c r="GY504" s="284"/>
      <c r="GZ504" s="213"/>
      <c r="HA504" s="310"/>
      <c r="HC504" s="213"/>
      <c r="HD504" s="213"/>
      <c r="HE504" s="213"/>
      <c r="HF504" s="10"/>
      <c r="HG504" s="10">
        <f>SUM(HF499:HF503)</f>
        <v>1487.3999999999999</v>
      </c>
      <c r="HH504" s="284"/>
      <c r="HI504" s="213"/>
      <c r="HJ504" s="307"/>
      <c r="HL504" s="213"/>
      <c r="HM504" s="213"/>
      <c r="HN504" s="213"/>
      <c r="HO504" s="213"/>
      <c r="HP504" s="10">
        <f>SUM(HO499:HO503)</f>
        <v>2668.7999999999997</v>
      </c>
      <c r="HQ504" s="284"/>
      <c r="HR504" s="213"/>
      <c r="HS504" s="279"/>
      <c r="HU504" s="213"/>
      <c r="HV504" s="213"/>
      <c r="HW504" s="213"/>
      <c r="HX504" s="10"/>
      <c r="HY504" s="10">
        <f>SUM(HX499:HX503)</f>
        <v>1621.7</v>
      </c>
      <c r="HZ504" s="284"/>
      <c r="IA504" s="213"/>
      <c r="IB504" s="307"/>
      <c r="ID504" s="213"/>
      <c r="IE504" s="213"/>
      <c r="IF504" s="213"/>
      <c r="IG504" s="213"/>
      <c r="IH504" s="10">
        <f>SUM(IG499:IG503)</f>
        <v>1872.3999999999999</v>
      </c>
      <c r="II504" s="284"/>
      <c r="IJ504" s="213"/>
      <c r="IK504" s="307"/>
      <c r="IM504" s="213"/>
      <c r="IN504" s="213"/>
      <c r="IO504" s="213"/>
      <c r="IP504" s="10"/>
      <c r="IQ504" s="10">
        <f>SUM(IP499:IP503)</f>
        <v>2243.3000000000002</v>
      </c>
      <c r="IR504" s="284"/>
      <c r="IS504" s="213"/>
      <c r="IT504" s="307"/>
      <c r="IV504" s="213"/>
      <c r="IW504" s="213"/>
      <c r="IX504" s="213"/>
      <c r="IY504" s="10"/>
      <c r="IZ504" s="10">
        <f>SUM(IY499:IY503)</f>
        <v>2293.9</v>
      </c>
      <c r="JA504" s="284"/>
      <c r="JB504" s="213"/>
      <c r="JC504" s="307"/>
      <c r="JE504" s="213"/>
      <c r="JF504" s="213"/>
      <c r="JG504" s="213"/>
      <c r="JH504" s="10"/>
      <c r="JI504" s="10">
        <f>SUM(JH499:JH503)</f>
        <v>1655.8999999999999</v>
      </c>
      <c r="JJ504" s="284"/>
      <c r="JK504" s="213"/>
      <c r="JL504" s="307"/>
      <c r="JN504" s="213"/>
      <c r="JO504" s="213"/>
      <c r="JP504" s="213"/>
      <c r="JQ504" s="10"/>
      <c r="JR504" s="10">
        <f>SUM(JQ499:JQ503)</f>
        <v>2193.2999999999997</v>
      </c>
      <c r="JS504" s="284"/>
      <c r="JT504" s="213"/>
      <c r="JU504" s="307"/>
      <c r="JW504" s="213"/>
      <c r="JX504" s="213"/>
      <c r="JY504" s="213"/>
      <c r="JZ504" s="10"/>
      <c r="KA504" s="10">
        <f>SUM(JZ499:JZ503)</f>
        <v>2139.5</v>
      </c>
      <c r="KB504" s="284"/>
      <c r="KC504" s="213"/>
      <c r="KD504" s="307"/>
      <c r="KF504" s="213"/>
      <c r="KG504" s="213"/>
      <c r="KH504" s="213"/>
      <c r="KI504" s="10"/>
      <c r="KJ504" s="10">
        <f>SUM(KI499:KI503)</f>
        <v>1885.4999999999998</v>
      </c>
      <c r="KK504" s="284"/>
      <c r="KL504" s="213"/>
      <c r="KM504" s="307"/>
      <c r="KO504" s="213"/>
      <c r="KP504" s="213"/>
      <c r="KQ504" s="213"/>
      <c r="KR504" s="213"/>
      <c r="KS504" s="10">
        <f>SUM(KR499:KR503)</f>
        <v>1310.5</v>
      </c>
      <c r="KT504" s="284"/>
      <c r="KU504" s="213"/>
      <c r="KV504" s="307"/>
      <c r="KX504" s="213"/>
      <c r="KY504" s="213"/>
      <c r="KZ504" s="213"/>
      <c r="LA504" s="10"/>
      <c r="LB504" s="10">
        <f>SUM(LA499:LA503)</f>
        <v>2193.2999999999997</v>
      </c>
      <c r="LC504" s="284"/>
      <c r="LD504" s="213"/>
      <c r="LE504" s="307"/>
      <c r="LG504" s="213"/>
      <c r="LH504" s="213"/>
      <c r="LI504" s="213"/>
      <c r="LJ504" s="10"/>
      <c r="LK504" s="10">
        <f>SUM(LJ499:LJ503)</f>
        <v>2429.6999999999998</v>
      </c>
      <c r="LL504" s="284"/>
      <c r="LM504" s="213"/>
      <c r="LN504" s="307"/>
      <c r="LP504" s="213"/>
      <c r="LQ504" s="213"/>
      <c r="LR504" s="213"/>
      <c r="LS504" s="10"/>
      <c r="LT504" s="10">
        <f>SUM(LS499:LS503)</f>
        <v>2085.3000000000002</v>
      </c>
      <c r="LU504" s="284"/>
      <c r="LV504" s="213"/>
      <c r="LW504" s="307"/>
      <c r="LY504" s="213"/>
      <c r="LZ504" s="213"/>
      <c r="MA504" s="213"/>
      <c r="MB504" s="10"/>
      <c r="MC504" s="10">
        <f>SUM(MB499:MB503)</f>
        <v>1405.8999999999999</v>
      </c>
      <c r="MD504" s="284"/>
      <c r="ME504" s="213"/>
      <c r="MF504" s="308"/>
      <c r="MH504" s="213"/>
      <c r="MI504" s="213"/>
      <c r="MJ504" s="213"/>
      <c r="MK504" s="10"/>
      <c r="ML504" s="10">
        <f>SUM(MK499:MK503)</f>
        <v>1746.9999999999998</v>
      </c>
      <c r="MM504" s="284"/>
      <c r="MN504" s="213"/>
      <c r="MO504" s="307"/>
      <c r="MQ504" s="213"/>
      <c r="MR504" s="213"/>
      <c r="MS504" s="213"/>
      <c r="MT504" s="10"/>
      <c r="MU504" s="10">
        <f>SUM(MT499:MT503)</f>
        <v>1948.6</v>
      </c>
      <c r="MV504" s="284"/>
      <c r="MW504" s="213"/>
      <c r="MX504" s="307"/>
      <c r="MZ504" s="213"/>
      <c r="NA504" s="213"/>
      <c r="NB504" s="213"/>
      <c r="NC504" s="10"/>
      <c r="ND504" s="10">
        <f>SUM(NC499:NC503)</f>
        <v>2008.1</v>
      </c>
      <c r="NE504" s="284"/>
      <c r="NF504" s="213"/>
      <c r="NG504" s="307"/>
      <c r="NI504" s="213"/>
      <c r="NJ504" s="213"/>
      <c r="NK504" s="213"/>
      <c r="NL504" s="10"/>
      <c r="NM504" s="10">
        <f>SUM(NL499:NL503)</f>
        <v>2422.9999999999995</v>
      </c>
      <c r="NN504" s="284"/>
      <c r="NO504" s="213"/>
      <c r="NP504" s="307"/>
      <c r="NR504" s="213"/>
      <c r="NS504" s="213"/>
      <c r="NT504" s="213"/>
      <c r="NU504" s="10"/>
      <c r="NV504" s="10">
        <f>SUM(NU499:NU503)</f>
        <v>1870.4999999999998</v>
      </c>
      <c r="NW504" s="284"/>
      <c r="NX504" s="213"/>
      <c r="NY504" s="279"/>
      <c r="OB504" s="213"/>
      <c r="OC504" s="213"/>
      <c r="OD504" s="213"/>
      <c r="OE504" s="10">
        <f>SUM(OD499:OD503)</f>
        <v>1913.5</v>
      </c>
      <c r="OF504" s="284"/>
      <c r="OG504" s="213"/>
      <c r="OH504" s="307"/>
      <c r="OJ504" s="213"/>
      <c r="OK504" s="213"/>
      <c r="OL504" s="213"/>
      <c r="OM504" s="10"/>
      <c r="ON504" s="10">
        <f>SUM(OM499:OM503)</f>
        <v>2009.2</v>
      </c>
      <c r="OO504" s="284"/>
      <c r="OP504" s="213"/>
      <c r="OQ504" s="279"/>
      <c r="OS504" s="213"/>
      <c r="OT504" s="213"/>
      <c r="OU504" s="213"/>
      <c r="OV504" s="10"/>
      <c r="OW504" s="10">
        <f>SUM(OV499:OV503)</f>
        <v>1796.5</v>
      </c>
      <c r="OX504" s="284"/>
      <c r="OY504" s="213"/>
      <c r="OZ504" s="307"/>
      <c r="PB504" s="213"/>
      <c r="PC504" s="213"/>
      <c r="PD504" s="213"/>
      <c r="PE504" s="10"/>
      <c r="PF504" s="10">
        <f>SUM(PE499:PE503)</f>
        <v>2536.3999999999996</v>
      </c>
      <c r="PG504" s="284"/>
      <c r="PH504" s="213"/>
      <c r="PI504" s="307"/>
      <c r="PK504" s="213"/>
      <c r="PL504" s="213"/>
      <c r="PM504" s="213"/>
      <c r="PN504" s="10"/>
      <c r="PO504" s="10">
        <f>SUM(PN499:PN503)</f>
        <v>2422.8000000000002</v>
      </c>
      <c r="PP504" s="284"/>
      <c r="PQ504" s="213"/>
      <c r="PR504" s="279"/>
      <c r="PT504" s="213"/>
      <c r="PU504" s="213"/>
      <c r="PV504" s="213"/>
      <c r="PW504" s="10"/>
      <c r="PX504" s="10">
        <f>SUM(PW499:PW503)</f>
        <v>1979.5</v>
      </c>
      <c r="PY504" s="284"/>
      <c r="PZ504" s="213"/>
      <c r="QA504" s="307"/>
      <c r="QC504" s="213"/>
      <c r="QD504" s="213"/>
      <c r="QE504" s="213"/>
      <c r="QF504" s="10"/>
      <c r="QG504" s="10">
        <f>SUM(QF499:QF503)</f>
        <v>2022.5</v>
      </c>
      <c r="QH504" s="284"/>
      <c r="QI504" s="213"/>
      <c r="QJ504" s="279"/>
      <c r="QL504" s="213"/>
      <c r="QM504" s="213"/>
      <c r="QN504" s="213"/>
      <c r="QO504" s="10"/>
      <c r="QP504" s="10">
        <f>SUM(QO499:QO503)</f>
        <v>1341.7</v>
      </c>
      <c r="QQ504" s="284"/>
      <c r="QR504" s="213"/>
      <c r="QS504" s="307"/>
      <c r="QU504" s="213"/>
      <c r="QV504" s="213"/>
      <c r="QW504" s="213"/>
      <c r="QX504" s="10"/>
      <c r="QY504" s="10">
        <f>SUM(QX499:QX503)</f>
        <v>1908</v>
      </c>
      <c r="QZ504" s="284"/>
      <c r="RA504" s="213"/>
      <c r="RB504" s="279"/>
      <c r="RD504" s="213"/>
      <c r="RE504" s="213"/>
      <c r="RF504" s="213"/>
      <c r="RG504" s="10"/>
      <c r="RH504" s="10">
        <f>SUM(RG499:RG503)</f>
        <v>2119.5</v>
      </c>
      <c r="RI504" s="284"/>
      <c r="RJ504" s="213"/>
      <c r="RN504" s="213"/>
      <c r="RO504" s="213"/>
      <c r="RP504" s="213"/>
      <c r="RQ504" s="10" t="e">
        <f>SUM(RP499:RP503)</f>
        <v>#N/A</v>
      </c>
      <c r="RR504" s="284"/>
      <c r="RS504" s="213"/>
      <c r="RT504" s="307"/>
      <c r="RV504" s="213"/>
      <c r="RW504" s="213"/>
      <c r="RX504" s="213"/>
      <c r="RY504" s="10"/>
      <c r="RZ504" s="10">
        <f>SUM(RY499:RY503)</f>
        <v>2643</v>
      </c>
      <c r="SA504" s="290"/>
      <c r="SB504" s="213"/>
      <c r="SC504" s="307"/>
      <c r="SE504" s="213"/>
      <c r="SF504" s="213"/>
      <c r="SG504" s="213"/>
      <c r="SH504" s="10"/>
      <c r="SI504" s="10">
        <f>SUM(SH499:SH503)</f>
        <v>1897.3</v>
      </c>
      <c r="SJ504" s="290"/>
      <c r="SK504" s="213"/>
      <c r="SL504" s="307"/>
      <c r="SN504" s="213"/>
      <c r="SO504" s="213"/>
      <c r="SP504" s="213"/>
      <c r="SQ504" s="10"/>
      <c r="SR504" s="10">
        <f>SUM(SQ499:SQ503)</f>
        <v>2030.1999999999998</v>
      </c>
      <c r="SS504" s="290"/>
      <c r="ST504" s="213"/>
      <c r="SU504" s="307"/>
      <c r="SW504" s="213"/>
      <c r="SX504" s="213"/>
      <c r="SY504" s="213"/>
      <c r="SZ504" s="10"/>
      <c r="TA504" s="10">
        <f>SUM(SZ499:SZ503)</f>
        <v>1915.8</v>
      </c>
      <c r="TB504" s="290"/>
      <c r="TC504" s="213"/>
      <c r="TD504" s="307"/>
      <c r="TF504" s="213"/>
      <c r="TG504" s="213"/>
      <c r="TH504" s="213"/>
      <c r="TI504" s="213"/>
      <c r="TJ504" s="10">
        <f>SUM(TI499:TI503)</f>
        <v>2051.1</v>
      </c>
      <c r="TK504" s="290"/>
      <c r="TL504" s="213"/>
      <c r="TM504" s="307"/>
      <c r="TO504" s="213"/>
      <c r="TP504" s="213"/>
      <c r="TQ504" s="213"/>
      <c r="TR504" s="10"/>
      <c r="TS504" s="10">
        <f>SUM(TR499:TR503)</f>
        <v>1734.5</v>
      </c>
      <c r="TT504" s="290"/>
      <c r="TU504" s="213"/>
      <c r="TX504" s="213"/>
      <c r="TY504" s="213"/>
      <c r="TZ504" s="213"/>
      <c r="UA504" s="10"/>
      <c r="UB504" s="10" t="e">
        <f>SUM(UA499:UA503)</f>
        <v>#N/A</v>
      </c>
      <c r="UC504" s="290"/>
      <c r="UD504" s="213"/>
      <c r="UE504" s="307"/>
      <c r="UG504" s="213"/>
      <c r="UH504" s="213"/>
      <c r="UI504" s="213"/>
      <c r="UJ504" s="10"/>
      <c r="UK504" s="10">
        <f>SUM(UJ499:UJ503)</f>
        <v>2475.4</v>
      </c>
      <c r="UL504" s="290"/>
      <c r="UM504" s="213"/>
      <c r="UP504" s="213"/>
      <c r="UQ504" s="213"/>
      <c r="UR504" s="213"/>
      <c r="US504" s="10"/>
      <c r="UT504" s="10" t="e">
        <f>SUM(US499:US503)</f>
        <v>#N/A</v>
      </c>
      <c r="UU504" s="290"/>
      <c r="UV504" s="213"/>
      <c r="UW504" s="307"/>
      <c r="UY504" s="213"/>
      <c r="UZ504" s="213"/>
      <c r="VA504" s="213"/>
      <c r="VB504" s="10"/>
      <c r="VC504" s="10">
        <f>SUM(VB499:VB503)</f>
        <v>2268.3000000000002</v>
      </c>
      <c r="VD504" s="290"/>
      <c r="VE504" s="213"/>
      <c r="VH504" s="213"/>
      <c r="VI504" s="213"/>
      <c r="VJ504" s="213"/>
      <c r="VK504" s="10"/>
      <c r="VL504" s="10" t="e">
        <f>SUM(VK499:VK503)</f>
        <v>#N/A</v>
      </c>
      <c r="VM504" s="290"/>
      <c r="VN504" s="213"/>
      <c r="VO504" s="307"/>
      <c r="VQ504" s="213"/>
      <c r="VR504" s="213"/>
      <c r="VS504" s="213"/>
      <c r="VT504" s="10"/>
      <c r="VU504" s="10">
        <f>SUM(VT499:VT503)</f>
        <v>2317.4</v>
      </c>
      <c r="VV504" s="290"/>
      <c r="VW504" s="213"/>
      <c r="WA504" s="213"/>
      <c r="WB504" s="213"/>
      <c r="WC504" s="213"/>
      <c r="WD504" s="10" t="e">
        <f>SUM(WC499:WC503)</f>
        <v>#N/A</v>
      </c>
      <c r="WE504" s="290"/>
      <c r="WF504" s="213"/>
      <c r="WG504" s="307"/>
      <c r="WI504" s="213"/>
      <c r="WJ504" s="213"/>
      <c r="WK504" s="213"/>
      <c r="WL504" s="213"/>
      <c r="WM504" s="10">
        <f>SUM(WL499:WL503)</f>
        <v>1946.4</v>
      </c>
      <c r="WN504" s="290"/>
      <c r="WO504" s="213"/>
      <c r="WP504" s="307"/>
      <c r="WQ504" s="213"/>
      <c r="WR504" s="213"/>
      <c r="WS504" s="213"/>
      <c r="WT504" s="213"/>
      <c r="WU504" s="10"/>
      <c r="WV504" s="10">
        <f>SUM(WU499:WU503)</f>
        <v>1780.6</v>
      </c>
      <c r="WW504" s="290"/>
      <c r="WX504" s="213"/>
      <c r="WY504" s="307"/>
      <c r="XA504" s="213"/>
      <c r="XB504" s="213"/>
      <c r="XC504" s="213"/>
      <c r="XD504" s="213"/>
      <c r="XE504" s="10">
        <f>SUM(XD499:XD503)</f>
        <v>1966.6999999999998</v>
      </c>
      <c r="XF504" s="290"/>
      <c r="XG504" s="213"/>
      <c r="XK504" s="213"/>
      <c r="XL504" s="213"/>
      <c r="XM504" s="213"/>
      <c r="XN504" s="10" t="e">
        <f>SUM(XM499:XM503)</f>
        <v>#N/A</v>
      </c>
      <c r="XO504" s="290"/>
      <c r="XP504" s="213"/>
      <c r="XQ504" s="307"/>
      <c r="XS504" s="213"/>
      <c r="XT504" s="213"/>
      <c r="XU504" s="213"/>
      <c r="XV504" s="10"/>
      <c r="XW504" s="10">
        <f>SUM(XV499:XV503)</f>
        <v>2884.2</v>
      </c>
      <c r="XX504" s="290"/>
      <c r="XY504" s="213"/>
      <c r="XZ504" s="307"/>
      <c r="YB504" s="213"/>
      <c r="YC504" s="213"/>
      <c r="YD504" s="213"/>
      <c r="YE504" s="213"/>
      <c r="YF504" s="10">
        <f>SUM(YE499:YE503)</f>
        <v>1847.1</v>
      </c>
      <c r="YG504" s="290"/>
      <c r="YH504" s="213"/>
      <c r="YI504" s="307"/>
      <c r="YK504" s="213"/>
      <c r="YL504" s="213"/>
      <c r="YM504" s="213"/>
      <c r="YN504" s="10"/>
      <c r="YO504" s="10">
        <f>SUM(YN499:YN503)</f>
        <v>2200.3000000000002</v>
      </c>
      <c r="YP504" s="290"/>
      <c r="YQ504" s="213"/>
      <c r="YU504" s="213"/>
      <c r="YV504" s="213"/>
      <c r="YW504" s="213"/>
      <c r="YX504" s="10" t="e">
        <f>SUM(YW499:YW503)</f>
        <v>#N/A</v>
      </c>
      <c r="YY504" s="290"/>
      <c r="YZ504" s="213"/>
      <c r="ZD504" s="213"/>
      <c r="ZE504" s="213"/>
      <c r="ZF504" s="213"/>
      <c r="ZG504" s="10" t="e">
        <f>SUM(ZF499:ZF503)</f>
        <v>#N/A</v>
      </c>
      <c r="ZH504" s="290"/>
      <c r="ZI504" s="213"/>
      <c r="ZJ504" s="279"/>
      <c r="ZM504" s="213"/>
      <c r="ZN504" s="213"/>
      <c r="ZO504" s="213"/>
      <c r="ZP504" s="10">
        <f>SUM(ZO499:ZO503)</f>
        <v>1603.9</v>
      </c>
      <c r="ZQ504" s="290"/>
      <c r="ZR504" s="213"/>
      <c r="ZU504" s="213"/>
      <c r="ZV504" s="213"/>
      <c r="ZW504" s="213"/>
      <c r="ZX504" s="10"/>
      <c r="ZY504" s="10" t="e">
        <f>SUM(ZX499:ZX503)</f>
        <v>#N/A</v>
      </c>
      <c r="ZZ504" s="290"/>
      <c r="AAA504" s="213"/>
      <c r="AAD504" s="213"/>
      <c r="AAE504" s="213"/>
      <c r="AAF504" s="213"/>
      <c r="AAG504" s="10"/>
      <c r="AAH504" s="10" t="e">
        <f>SUM(AAG499:AAG503)</f>
        <v>#N/A</v>
      </c>
      <c r="AAI504" s="290"/>
      <c r="AAJ504" s="213"/>
      <c r="AAM504" s="213"/>
      <c r="AAN504" s="213"/>
      <c r="AAO504" s="213"/>
      <c r="AAP504" s="10"/>
      <c r="AAQ504" s="10" t="e">
        <f>SUM(AAP499:AAP503)</f>
        <v>#N/A</v>
      </c>
      <c r="AAR504" s="290"/>
      <c r="AAS504" s="213"/>
      <c r="AAV504" s="213"/>
      <c r="AAW504" s="213"/>
      <c r="AAX504" s="213"/>
      <c r="AAY504" s="10"/>
      <c r="AAZ504" s="10" t="e">
        <f>SUM(AAY499:AAY503)</f>
        <v>#N/A</v>
      </c>
      <c r="ABA504" s="290"/>
      <c r="ABB504" s="213"/>
      <c r="ABE504" s="213"/>
      <c r="ABF504" s="213"/>
      <c r="ABG504" s="213"/>
      <c r="ABH504" s="10"/>
      <c r="ABI504" s="10" t="e">
        <f>SUM(ABH499:ABH503)</f>
        <v>#N/A</v>
      </c>
      <c r="ABJ504" s="290"/>
      <c r="ABK504" s="213"/>
      <c r="ABN504" s="213"/>
      <c r="ABO504" s="213"/>
      <c r="ABP504" s="213"/>
      <c r="ABQ504" s="10"/>
      <c r="ABR504" s="10" t="e">
        <f>SUM(ABQ499:ABQ503)</f>
        <v>#N/A</v>
      </c>
      <c r="ABS504" s="290"/>
      <c r="ABT504" s="213"/>
      <c r="ABW504" s="213"/>
      <c r="ABX504" s="213"/>
      <c r="ABY504" s="213"/>
      <c r="ABZ504" s="10"/>
      <c r="ACA504" s="10" t="e">
        <f>SUM(ABZ499:ABZ503)</f>
        <v>#N/A</v>
      </c>
      <c r="ACB504" s="290"/>
      <c r="ACC504" s="213"/>
      <c r="ACF504" s="213"/>
      <c r="ACG504" s="213"/>
      <c r="ACH504" s="213"/>
      <c r="ACI504" s="10"/>
      <c r="ACJ504" s="10" t="e">
        <f>SUM(ACI499:ACI503)</f>
        <v>#N/A</v>
      </c>
      <c r="ACK504" s="290"/>
      <c r="ACL504" s="213"/>
      <c r="ACO504" s="213"/>
      <c r="ACP504" s="213"/>
      <c r="ACQ504" s="213"/>
      <c r="ACR504" s="10"/>
      <c r="ACS504" s="10" t="e">
        <f>SUM(ACR499:ACR503)</f>
        <v>#N/A</v>
      </c>
      <c r="ACT504" s="290"/>
      <c r="ACU504" s="213"/>
      <c r="ACV504" s="279"/>
      <c r="ACX504" s="213"/>
      <c r="ACY504" s="213"/>
      <c r="ACZ504" s="213"/>
      <c r="ADA504" s="10"/>
      <c r="ADB504" s="10">
        <f>SUM(ADA499:ADA503)</f>
        <v>2123.6000000000004</v>
      </c>
      <c r="ADC504" s="290"/>
      <c r="ADD504" s="213"/>
      <c r="ADE504" s="307"/>
      <c r="ADG504" s="213"/>
      <c r="ADH504" s="213"/>
      <c r="ADI504" s="213"/>
      <c r="ADJ504" s="213"/>
      <c r="ADK504" s="10">
        <f>SUM(ADJ499:ADJ503)</f>
        <v>1983.8</v>
      </c>
      <c r="ADL504" s="290"/>
      <c r="ADM504" s="213"/>
      <c r="ADN504" s="307"/>
      <c r="ADP504" s="213"/>
      <c r="ADQ504" s="213"/>
      <c r="ADR504" s="213"/>
      <c r="ADS504" s="10"/>
      <c r="ADT504" s="10">
        <f>SUM(ADS499:ADS503)</f>
        <v>1574.8000000000002</v>
      </c>
      <c r="ADU504" s="290"/>
      <c r="ADV504" s="213"/>
      <c r="ADW504" s="307"/>
      <c r="ADZ504" s="213"/>
      <c r="AEA504" s="213"/>
      <c r="AEB504" s="213"/>
      <c r="AEC504" s="10">
        <f>SUM(AEB499:AEB503)</f>
        <v>2223.5</v>
      </c>
      <c r="AED504" s="290"/>
      <c r="AEE504" s="213"/>
      <c r="AEF504" s="307"/>
      <c r="AEH504" s="213"/>
      <c r="AEI504" s="213"/>
      <c r="AEJ504" s="213"/>
      <c r="AEK504" s="213"/>
      <c r="AEL504" s="10">
        <f>SUM(AEK499:AEK503)</f>
        <v>1972.3000000000002</v>
      </c>
      <c r="AEM504" s="290"/>
      <c r="AEN504" s="213"/>
      <c r="AEO504" s="307"/>
      <c r="AEQ504" s="213"/>
      <c r="AER504" s="213"/>
      <c r="AES504" s="213"/>
      <c r="AET504" s="213"/>
      <c r="AEU504" s="10">
        <f>SUM(AET499:AET503)</f>
        <v>1142.8</v>
      </c>
      <c r="AEV504" s="290"/>
      <c r="AEW504" s="213"/>
      <c r="AEX504" s="307"/>
      <c r="AEZ504" s="213"/>
      <c r="AFA504" s="213"/>
      <c r="AFB504" s="213"/>
      <c r="AFC504" s="10"/>
      <c r="AFD504" s="10">
        <f>SUM(AFC499:AFC503)</f>
        <v>1053</v>
      </c>
      <c r="AFE504" s="290"/>
      <c r="AFF504" s="213"/>
      <c r="AFG504" s="307"/>
      <c r="AFI504" s="213"/>
      <c r="AFJ504" s="213"/>
      <c r="AFK504" s="213"/>
      <c r="AFL504" s="10"/>
      <c r="AFM504" s="10">
        <f>SUM(AFL499:AFL503)</f>
        <v>1848.5</v>
      </c>
      <c r="AFN504" s="290"/>
      <c r="AFO504" s="213"/>
      <c r="AFP504" s="307"/>
      <c r="AFR504" s="213"/>
      <c r="AFS504" s="213"/>
      <c r="AFT504" s="213"/>
      <c r="AFU504" s="10"/>
      <c r="AFV504" s="10">
        <f>SUM(AFU499:AFU503)</f>
        <v>2667.0999999999995</v>
      </c>
      <c r="AFW504" s="290"/>
      <c r="AFX504" s="213"/>
      <c r="AFY504" s="309"/>
      <c r="AGA504" s="213"/>
      <c r="AGB504" s="213"/>
      <c r="AGC504" s="213"/>
      <c r="AGD504" s="10"/>
      <c r="AGE504" s="10">
        <f>SUM(AGD499:AGD503)</f>
        <v>1849</v>
      </c>
      <c r="AGF504" s="290"/>
      <c r="AGG504" s="213"/>
      <c r="AGH504" s="307"/>
      <c r="AGJ504" s="213"/>
      <c r="AGK504" s="213"/>
      <c r="AGL504" s="213"/>
      <c r="AGM504" s="10"/>
      <c r="AGN504" s="10">
        <f>SUM(AGM499:AGM503)</f>
        <v>2134.5</v>
      </c>
      <c r="AGO504" s="290"/>
      <c r="AGP504" s="213"/>
      <c r="AGQ504" s="307"/>
      <c r="AGS504" s="213"/>
      <c r="AGT504" s="213"/>
      <c r="AGU504" s="213"/>
      <c r="AGV504" s="10"/>
      <c r="AGW504" s="10">
        <f>SUM(AGV499:AGV503)</f>
        <v>2043.9000000000003</v>
      </c>
      <c r="AGX504" s="290"/>
      <c r="AGY504" s="213"/>
      <c r="AGZ504" s="308"/>
      <c r="AHB504" s="213"/>
      <c r="AHC504" s="213"/>
      <c r="AHD504" s="213"/>
      <c r="AHE504" s="10"/>
      <c r="AHF504" s="10">
        <f>SUM(AHE499:AHE503)</f>
        <v>2505.5</v>
      </c>
      <c r="AHG504" s="290"/>
      <c r="AHH504" s="213"/>
      <c r="AHK504" s="213"/>
      <c r="AHL504" s="213"/>
      <c r="AHM504" s="213"/>
      <c r="AHN504" s="10"/>
      <c r="AHO504" s="10"/>
      <c r="AHQ504" s="213"/>
      <c r="AHR504" s="279"/>
      <c r="AHT504" s="213"/>
      <c r="AHU504" s="213"/>
      <c r="AHV504" s="213"/>
      <c r="AHW504" s="10"/>
      <c r="AHX504" s="10"/>
      <c r="AHZ504" s="213"/>
      <c r="AIA504" s="279"/>
      <c r="AIC504" s="213"/>
      <c r="AID504" s="213"/>
      <c r="AIE504" s="213"/>
      <c r="AIF504" s="10"/>
      <c r="AIG504" s="10"/>
      <c r="AII504" s="213"/>
      <c r="AIJ504" s="279"/>
      <c r="AIM504" s="213"/>
      <c r="AIP504" s="10"/>
    </row>
    <row r="505" spans="1:926" s="14" customFormat="1" ht="15">
      <c r="A505" s="213" t="s">
        <v>85</v>
      </c>
      <c r="B505" s="293" t="s">
        <v>425</v>
      </c>
      <c r="D505" s="304">
        <f>IF(C505="Kopman",1.5,1)</f>
        <v>1</v>
      </c>
      <c r="E505" s="214">
        <f>VLOOKUP(B505,$A$563:$F$2330,6,FALSE)</f>
        <v>94</v>
      </c>
      <c r="F505" s="213" t="s">
        <v>61</v>
      </c>
      <c r="G505" s="10">
        <f>E505*1.5*D505</f>
        <v>141</v>
      </c>
      <c r="H505" s="10"/>
      <c r="I505" s="284"/>
      <c r="J505" s="213" t="s">
        <v>85</v>
      </c>
      <c r="K505" s="306" t="s">
        <v>474</v>
      </c>
      <c r="M505" s="304">
        <f>IF(L505="Kopman",1.5,1)</f>
        <v>1</v>
      </c>
      <c r="N505" s="214">
        <f>VLOOKUP(K505,$A$563:$F$2330,6,FALSE)</f>
        <v>209</v>
      </c>
      <c r="O505" s="213" t="s">
        <v>61</v>
      </c>
      <c r="P505" s="10">
        <f>N505*1.5*M505</f>
        <v>313.5</v>
      </c>
      <c r="Q505" s="10"/>
      <c r="R505" s="284"/>
      <c r="S505" s="213" t="s">
        <v>85</v>
      </c>
      <c r="T505" s="306" t="s">
        <v>474</v>
      </c>
      <c r="V505" s="304">
        <f>IF(U505="Kopman",1.5,1)</f>
        <v>1</v>
      </c>
      <c r="W505" s="214">
        <f>VLOOKUP(T505,$A$563:$F$2330,6,FALSE)</f>
        <v>209</v>
      </c>
      <c r="X505" s="213" t="s">
        <v>61</v>
      </c>
      <c r="Y505" s="10">
        <f>W505*1.5*V505</f>
        <v>313.5</v>
      </c>
      <c r="Z505" s="10"/>
      <c r="AA505" s="284"/>
      <c r="AB505" s="213" t="s">
        <v>85</v>
      </c>
      <c r="AC505" s="306" t="s">
        <v>425</v>
      </c>
      <c r="AE505" s="304">
        <f>IF(AD505="Kopman",1.5,1)</f>
        <v>1</v>
      </c>
      <c r="AF505" s="214">
        <f>VLOOKUP(AC505,$A$563:$F$2330,6,FALSE)</f>
        <v>94</v>
      </c>
      <c r="AG505" s="213" t="s">
        <v>61</v>
      </c>
      <c r="AH505" s="10">
        <f>AF505*1.5*AE505</f>
        <v>141</v>
      </c>
      <c r="AI505" s="10"/>
      <c r="AJ505" s="284"/>
      <c r="AK505" s="213" t="s">
        <v>85</v>
      </c>
      <c r="AL505" s="293" t="s">
        <v>425</v>
      </c>
      <c r="AN505" s="304">
        <f>IF(AM505="Kopman",1.5,1)</f>
        <v>1</v>
      </c>
      <c r="AO505" s="214">
        <f>VLOOKUP(AL505,$A$563:$F$2330,6,FALSE)</f>
        <v>94</v>
      </c>
      <c r="AP505" s="213" t="s">
        <v>61</v>
      </c>
      <c r="AQ505" s="10">
        <f>AO505*1.5*AN505</f>
        <v>141</v>
      </c>
      <c r="AR505" s="10"/>
      <c r="AS505" s="284"/>
      <c r="AT505" s="213" t="s">
        <v>85</v>
      </c>
      <c r="AU505" s="306" t="s">
        <v>474</v>
      </c>
      <c r="AW505" s="304">
        <f>IF(AV505="Kopman",1.5,1)</f>
        <v>1</v>
      </c>
      <c r="AX505" s="214">
        <f>VLOOKUP(AU505,$A$563:$F$2330,6,FALSE)</f>
        <v>209</v>
      </c>
      <c r="AY505" s="213" t="s">
        <v>61</v>
      </c>
      <c r="AZ505" s="10">
        <f>AX505*1.5*AW505</f>
        <v>313.5</v>
      </c>
      <c r="BA505" s="10"/>
      <c r="BB505" s="284"/>
      <c r="BC505" s="213" t="s">
        <v>85</v>
      </c>
      <c r="BD505" s="306" t="s">
        <v>425</v>
      </c>
      <c r="BF505" s="304">
        <f>IF(BE505="Kopman",1.5,1)</f>
        <v>1</v>
      </c>
      <c r="BG505" s="214">
        <f>VLOOKUP(BD505,$A$563:$F$2330,6,FALSE)</f>
        <v>94</v>
      </c>
      <c r="BH505" s="213" t="s">
        <v>61</v>
      </c>
      <c r="BI505" s="10">
        <f>BG505*1.5*BF505</f>
        <v>141</v>
      </c>
      <c r="BJ505" s="10"/>
      <c r="BK505" s="284"/>
      <c r="BL505" s="213" t="s">
        <v>85</v>
      </c>
      <c r="BM505" s="306" t="s">
        <v>879</v>
      </c>
      <c r="BO505" s="304">
        <f>IF(BN505="Kopman",1.5,1)</f>
        <v>1</v>
      </c>
      <c r="BP505" s="214">
        <f>VLOOKUP(BM505,$A$563:$F$2330,6,FALSE)</f>
        <v>94</v>
      </c>
      <c r="BQ505" s="213" t="s">
        <v>61</v>
      </c>
      <c r="BR505" s="10">
        <f>BP505*1.5*BO505</f>
        <v>141</v>
      </c>
      <c r="BS505" s="10"/>
      <c r="BT505" s="284"/>
      <c r="BU505" s="213" t="s">
        <v>85</v>
      </c>
      <c r="BV505" s="306" t="s">
        <v>474</v>
      </c>
      <c r="BX505" s="304">
        <f>IF(BW505="Kopman",1.5,1)</f>
        <v>1</v>
      </c>
      <c r="BY505" s="214">
        <f>VLOOKUP(BV505,$A$563:$F$2330,6,FALSE)</f>
        <v>209</v>
      </c>
      <c r="BZ505" s="213" t="s">
        <v>61</v>
      </c>
      <c r="CA505" s="10">
        <f>BY505*1.5*BX505</f>
        <v>313.5</v>
      </c>
      <c r="CB505" s="10"/>
      <c r="CC505" s="284"/>
      <c r="CD505" s="213" t="s">
        <v>85</v>
      </c>
      <c r="CE505" s="306" t="s">
        <v>474</v>
      </c>
      <c r="CG505" s="304">
        <f>IF(CF505="Kopman",1.5,1)</f>
        <v>1</v>
      </c>
      <c r="CH505" s="214">
        <f>VLOOKUP(CE505,$A$563:$F$2330,6,FALSE)</f>
        <v>209</v>
      </c>
      <c r="CI505" s="213" t="s">
        <v>61</v>
      </c>
      <c r="CJ505" s="10">
        <f>CH505*1.5*CG505</f>
        <v>313.5</v>
      </c>
      <c r="CK505" s="10"/>
      <c r="CL505" s="284"/>
      <c r="CM505" s="213" t="s">
        <v>85</v>
      </c>
      <c r="CN505" s="306" t="s">
        <v>474</v>
      </c>
      <c r="CP505" s="304">
        <f>IF(CO505="Kopman",1.5,1)</f>
        <v>1</v>
      </c>
      <c r="CQ505" s="214">
        <f>VLOOKUP(CN505,$A$563:$F$2330,6,FALSE)</f>
        <v>209</v>
      </c>
      <c r="CR505" s="213" t="s">
        <v>61</v>
      </c>
      <c r="CS505" s="10">
        <f>CQ505*1.5*CP505</f>
        <v>313.5</v>
      </c>
      <c r="CT505" s="10"/>
      <c r="CU505" s="284"/>
      <c r="CV505" s="213" t="s">
        <v>85</v>
      </c>
      <c r="CW505" s="306" t="s">
        <v>770</v>
      </c>
      <c r="CY505" s="304">
        <f>IF(CX505="Kopman",1.5,1)</f>
        <v>1</v>
      </c>
      <c r="CZ505" s="214">
        <f>VLOOKUP(CW505,$A$563:$F$2330,6,FALSE)</f>
        <v>226</v>
      </c>
      <c r="DA505" s="213" t="s">
        <v>61</v>
      </c>
      <c r="DB505" s="10">
        <f>CZ505*1.5*CY505</f>
        <v>339</v>
      </c>
      <c r="DC505" s="10"/>
      <c r="DD505" s="284"/>
      <c r="DE505" s="213" t="s">
        <v>85</v>
      </c>
      <c r="DF505" s="306" t="s">
        <v>474</v>
      </c>
      <c r="DH505" s="304">
        <f>IF(DG505="Kopman",1.5,1)</f>
        <v>1</v>
      </c>
      <c r="DI505" s="214">
        <f>VLOOKUP(DF505,$A$563:$F$2330,6,FALSE)</f>
        <v>209</v>
      </c>
      <c r="DJ505" s="213" t="s">
        <v>61</v>
      </c>
      <c r="DK505" s="10">
        <f>DI505*1.5*DH505</f>
        <v>313.5</v>
      </c>
      <c r="DL505" s="10"/>
      <c r="DM505" s="284"/>
      <c r="DN505" s="213" t="s">
        <v>85</v>
      </c>
      <c r="DO505" s="293" t="s">
        <v>450</v>
      </c>
      <c r="DQ505" s="304">
        <f>IF(DP505="Kopman",1.5,1)</f>
        <v>1</v>
      </c>
      <c r="DR505" s="214">
        <f>VLOOKUP(DO505,$A$563:$F$2330,6,FALSE)</f>
        <v>369</v>
      </c>
      <c r="DS505" s="213" t="s">
        <v>61</v>
      </c>
      <c r="DT505" s="10">
        <f>DR505*1.5*DQ505</f>
        <v>553.5</v>
      </c>
      <c r="DU505" s="10"/>
      <c r="DV505" s="284"/>
      <c r="DW505" s="213" t="s">
        <v>85</v>
      </c>
      <c r="DX505" s="297" t="s">
        <v>186</v>
      </c>
      <c r="DZ505" s="304">
        <f>IF(DY505="Kopman",1.5,1)</f>
        <v>1</v>
      </c>
      <c r="EA505" s="214" t="e">
        <f>VLOOKUP(DX505,$A$563:$F$2330,6,FALSE)</f>
        <v>#N/A</v>
      </c>
      <c r="EB505" s="213" t="s">
        <v>61</v>
      </c>
      <c r="EC505" s="10" t="e">
        <f>EA505*1.5*DZ505</f>
        <v>#N/A</v>
      </c>
      <c r="ED505" s="10"/>
      <c r="EE505" s="284"/>
      <c r="EF505" s="213" t="s">
        <v>85</v>
      </c>
      <c r="EG505" s="306" t="s">
        <v>434</v>
      </c>
      <c r="EI505" s="304">
        <f>IF(EH505="Kopman",1.5,1)</f>
        <v>1</v>
      </c>
      <c r="EJ505" s="214">
        <f>VLOOKUP(EG505,$A$563:$F$2330,6,FALSE)</f>
        <v>554</v>
      </c>
      <c r="EK505" s="213" t="s">
        <v>61</v>
      </c>
      <c r="EL505" s="10">
        <f>EJ505*1.5*EI505</f>
        <v>831</v>
      </c>
      <c r="EM505" s="10"/>
      <c r="EN505" s="284"/>
      <c r="EO505" s="213" t="s">
        <v>85</v>
      </c>
      <c r="EP505" s="306" t="s">
        <v>425</v>
      </c>
      <c r="ER505" s="304">
        <f>IF(EQ505="Kopman",1.5,1)</f>
        <v>1</v>
      </c>
      <c r="ES505" s="214">
        <f>VLOOKUP(EP505,$A$563:$F$2330,6,FALSE)</f>
        <v>94</v>
      </c>
      <c r="ET505" s="213" t="s">
        <v>61</v>
      </c>
      <c r="EU505" s="10">
        <f>ES505*1.5*ER505</f>
        <v>141</v>
      </c>
      <c r="EV505" s="10"/>
      <c r="EW505" s="284"/>
      <c r="EX505" s="213" t="s">
        <v>85</v>
      </c>
      <c r="EY505" s="297" t="s">
        <v>186</v>
      </c>
      <c r="FA505" s="304">
        <f>IF(EZ505="Kopman",1.5,1)</f>
        <v>1</v>
      </c>
      <c r="FB505" s="214" t="e">
        <f>VLOOKUP(EY505,$A$563:$F$2330,6,FALSE)</f>
        <v>#N/A</v>
      </c>
      <c r="FC505" s="213" t="s">
        <v>61</v>
      </c>
      <c r="FD505" s="10" t="e">
        <f>FB505*1.5*FA505</f>
        <v>#N/A</v>
      </c>
      <c r="FE505" s="10"/>
      <c r="FF505" s="284"/>
      <c r="FG505" s="213" t="s">
        <v>85</v>
      </c>
      <c r="FH505" s="306" t="s">
        <v>509</v>
      </c>
      <c r="FJ505" s="304">
        <f>IF(FI505="Kopman",1.5,1)</f>
        <v>1</v>
      </c>
      <c r="FK505" s="214">
        <f>VLOOKUP(FH505,$A$563:$F$2330,6,FALSE)</f>
        <v>204</v>
      </c>
      <c r="FL505" s="213" t="s">
        <v>61</v>
      </c>
      <c r="FM505" s="10">
        <f>FK505*1.5*FJ505</f>
        <v>306</v>
      </c>
      <c r="FN505" s="10"/>
      <c r="FO505" s="284"/>
      <c r="FP505" s="213" t="s">
        <v>85</v>
      </c>
      <c r="FQ505" s="293" t="s">
        <v>425</v>
      </c>
      <c r="FS505" s="304">
        <f>IF(FR505="Kopman",1.5,1)</f>
        <v>1</v>
      </c>
      <c r="FT505" s="214">
        <f>VLOOKUP(FQ505,$A$563:$F$2330,6,FALSE)</f>
        <v>94</v>
      </c>
      <c r="FU505" s="213" t="s">
        <v>61</v>
      </c>
      <c r="FV505" s="10">
        <f>FT505*1.5*FS505</f>
        <v>141</v>
      </c>
      <c r="FW505" s="10"/>
      <c r="FX505" s="284"/>
      <c r="FY505" s="213" t="s">
        <v>85</v>
      </c>
      <c r="FZ505" s="293" t="s">
        <v>461</v>
      </c>
      <c r="GB505" s="304">
        <f>IF(GA505="Kopman",1.5,1)</f>
        <v>1</v>
      </c>
      <c r="GC505" s="214">
        <f>VLOOKUP(FZ505,$A$563:$F$2330,6,FALSE)</f>
        <v>168</v>
      </c>
      <c r="GD505" s="213" t="s">
        <v>61</v>
      </c>
      <c r="GE505" s="10">
        <f>GC505*1.5*GB505</f>
        <v>252</v>
      </c>
      <c r="GF505" s="10"/>
      <c r="GG505" s="284"/>
      <c r="GH505" s="213" t="s">
        <v>85</v>
      </c>
      <c r="GI505" s="306" t="s">
        <v>1316</v>
      </c>
      <c r="GK505" s="304">
        <f>IF(GJ505="Kopman",1.5,1)</f>
        <v>1</v>
      </c>
      <c r="GL505" s="214">
        <f>VLOOKUP(GI505,$A$563:$F$2330,6,FALSE)</f>
        <v>193</v>
      </c>
      <c r="GM505" s="213" t="s">
        <v>61</v>
      </c>
      <c r="GN505" s="10">
        <f>GL505*1.5*GK505</f>
        <v>289.5</v>
      </c>
      <c r="GO505" s="10"/>
      <c r="GP505" s="284"/>
      <c r="GQ505" s="213" t="s">
        <v>85</v>
      </c>
      <c r="GR505" s="306" t="s">
        <v>1316</v>
      </c>
      <c r="GT505" s="304">
        <f>IF(GS505="Kopman",1.5,1)</f>
        <v>1</v>
      </c>
      <c r="GU505" s="214">
        <f>VLOOKUP(GR505,$A$563:$F$2330,6,FALSE)</f>
        <v>193</v>
      </c>
      <c r="GV505" s="213" t="s">
        <v>61</v>
      </c>
      <c r="GW505" s="10">
        <f>GU505*1.5</f>
        <v>289.5</v>
      </c>
      <c r="GX505" s="10"/>
      <c r="GY505" s="284"/>
      <c r="GZ505" s="213" t="s">
        <v>85</v>
      </c>
      <c r="HA505" s="293" t="s">
        <v>474</v>
      </c>
      <c r="HC505" s="304">
        <f>IF(HB505="Kopman",1.5,1)</f>
        <v>1</v>
      </c>
      <c r="HD505" s="214">
        <f>VLOOKUP(HA505,$A$563:$F$2330,6,FALSE)</f>
        <v>209</v>
      </c>
      <c r="HE505" s="213" t="s">
        <v>61</v>
      </c>
      <c r="HF505" s="10">
        <f>HD505*1.5*HC505</f>
        <v>313.5</v>
      </c>
      <c r="HG505" s="10"/>
      <c r="HH505" s="284"/>
      <c r="HI505" s="213" t="s">
        <v>85</v>
      </c>
      <c r="HJ505" s="306" t="s">
        <v>436</v>
      </c>
      <c r="HL505" s="304">
        <f>IF(HK505="Kopman",1.5,1)</f>
        <v>1</v>
      </c>
      <c r="HM505" s="214">
        <f>VLOOKUP(HJ505,$A$563:$F$2330,6,FALSE)</f>
        <v>659</v>
      </c>
      <c r="HN505" s="213" t="s">
        <v>61</v>
      </c>
      <c r="HO505" s="10">
        <f>HM505*1.5</f>
        <v>988.5</v>
      </c>
      <c r="HP505" s="10"/>
      <c r="HQ505" s="284"/>
      <c r="HR505" s="213" t="s">
        <v>85</v>
      </c>
      <c r="HS505" s="293" t="s">
        <v>425</v>
      </c>
      <c r="HU505" s="304">
        <f>IF(HT505="Kopman",1.5,1)</f>
        <v>1</v>
      </c>
      <c r="HV505" s="214">
        <f>VLOOKUP(HS505,$A$563:$F$2330,6,FALSE)</f>
        <v>94</v>
      </c>
      <c r="HW505" s="213" t="s">
        <v>61</v>
      </c>
      <c r="HX505" s="10">
        <f>HV505*1.5*HU505</f>
        <v>141</v>
      </c>
      <c r="HY505" s="10"/>
      <c r="HZ505" s="284"/>
      <c r="IA505" s="213" t="s">
        <v>85</v>
      </c>
      <c r="IB505" s="306" t="s">
        <v>436</v>
      </c>
      <c r="ID505" s="304">
        <f>IF(IC505="Kopman",1.5,1)</f>
        <v>1</v>
      </c>
      <c r="IE505" s="214">
        <f>VLOOKUP(IB505,$A$563:$F$2330,6,FALSE)</f>
        <v>659</v>
      </c>
      <c r="IF505" s="213" t="s">
        <v>61</v>
      </c>
      <c r="IG505" s="10">
        <f>IE505*1.5</f>
        <v>988.5</v>
      </c>
      <c r="IH505" s="10"/>
      <c r="II505" s="284"/>
      <c r="IJ505" s="213" t="s">
        <v>85</v>
      </c>
      <c r="IK505" s="306" t="s">
        <v>474</v>
      </c>
      <c r="IM505" s="304">
        <f>IF(IL505="Kopman",1.5,1)</f>
        <v>1</v>
      </c>
      <c r="IN505" s="214">
        <f>VLOOKUP(IK505,$A$563:$F$2330,6,FALSE)</f>
        <v>209</v>
      </c>
      <c r="IO505" s="213" t="s">
        <v>61</v>
      </c>
      <c r="IP505" s="10">
        <f>IN505*1.5*IM505</f>
        <v>313.5</v>
      </c>
      <c r="IQ505" s="10"/>
      <c r="IR505" s="284"/>
      <c r="IS505" s="213" t="s">
        <v>85</v>
      </c>
      <c r="IT505" s="306" t="s">
        <v>425</v>
      </c>
      <c r="IV505" s="304">
        <f>IF(IU505="Kopman",1.5,1)</f>
        <v>1</v>
      </c>
      <c r="IW505" s="214">
        <f>VLOOKUP(IT505,$A$563:$F$2330,6,FALSE)</f>
        <v>94</v>
      </c>
      <c r="IX505" s="213" t="s">
        <v>61</v>
      </c>
      <c r="IY505" s="10">
        <f>IW505*1.5*IV505</f>
        <v>141</v>
      </c>
      <c r="IZ505" s="10"/>
      <c r="JA505" s="284"/>
      <c r="JB505" s="213" t="s">
        <v>85</v>
      </c>
      <c r="JC505" s="306" t="s">
        <v>450</v>
      </c>
      <c r="JE505" s="304">
        <f>IF(JD505="Kopman",1.5,1)</f>
        <v>1</v>
      </c>
      <c r="JF505" s="214">
        <f>VLOOKUP(JC505,$A$563:$F$2330,6,FALSE)</f>
        <v>369</v>
      </c>
      <c r="JG505" s="213" t="s">
        <v>61</v>
      </c>
      <c r="JH505" s="10">
        <f>JF505*1.5*JE505</f>
        <v>553.5</v>
      </c>
      <c r="JI505" s="10"/>
      <c r="JJ505" s="284"/>
      <c r="JK505" s="213" t="s">
        <v>85</v>
      </c>
      <c r="JL505" s="306" t="s">
        <v>474</v>
      </c>
      <c r="JM505" s="14" t="s">
        <v>2248</v>
      </c>
      <c r="JN505" s="304">
        <f>IF(JM505="Kopman",1.5,1)</f>
        <v>1.5</v>
      </c>
      <c r="JO505" s="214">
        <f>VLOOKUP(JL505,$A$563:$F$2330,6,FALSE)</f>
        <v>209</v>
      </c>
      <c r="JP505" s="213" t="s">
        <v>61</v>
      </c>
      <c r="JQ505" s="10">
        <f>JO505*1.5*JN505</f>
        <v>470.25</v>
      </c>
      <c r="JR505" s="10"/>
      <c r="JS505" s="284"/>
      <c r="JT505" s="213" t="s">
        <v>85</v>
      </c>
      <c r="JU505" s="306" t="s">
        <v>474</v>
      </c>
      <c r="JW505" s="304">
        <f>IF(JV505="Kopman",1.5,1)</f>
        <v>1</v>
      </c>
      <c r="JX505" s="214">
        <f>VLOOKUP(JU505,$A$563:$F$2330,6,FALSE)</f>
        <v>209</v>
      </c>
      <c r="JY505" s="213" t="s">
        <v>61</v>
      </c>
      <c r="JZ505" s="10">
        <f>JX505*1.5*JW505</f>
        <v>313.5</v>
      </c>
      <c r="KA505" s="10"/>
      <c r="KB505" s="284"/>
      <c r="KC505" s="213" t="s">
        <v>85</v>
      </c>
      <c r="KD505" s="306" t="s">
        <v>474</v>
      </c>
      <c r="KF505" s="304">
        <f>IF(KE505="Kopman",1.5,1)</f>
        <v>1</v>
      </c>
      <c r="KG505" s="214">
        <f>VLOOKUP(KD505,$A$563:$F$2330,6,FALSE)</f>
        <v>209</v>
      </c>
      <c r="KH505" s="213" t="s">
        <v>61</v>
      </c>
      <c r="KI505" s="10">
        <f>KG505*1.5*KF505</f>
        <v>313.5</v>
      </c>
      <c r="KJ505" s="10"/>
      <c r="KK505" s="284"/>
      <c r="KL505" s="213" t="s">
        <v>85</v>
      </c>
      <c r="KM505" s="306" t="s">
        <v>436</v>
      </c>
      <c r="KN505" s="14" t="s">
        <v>2248</v>
      </c>
      <c r="KO505" s="304">
        <f>IF(KN505="Kopman",1.5,1)</f>
        <v>1.5</v>
      </c>
      <c r="KP505" s="214">
        <f>VLOOKUP(KM505,$A$563:$F$2330,6,FALSE)</f>
        <v>659</v>
      </c>
      <c r="KQ505" s="213" t="s">
        <v>61</v>
      </c>
      <c r="KR505" s="10">
        <f>KP505*1.5</f>
        <v>988.5</v>
      </c>
      <c r="KS505" s="10"/>
      <c r="KT505" s="284"/>
      <c r="KU505" s="213" t="s">
        <v>85</v>
      </c>
      <c r="KV505" s="306" t="s">
        <v>461</v>
      </c>
      <c r="KX505" s="304">
        <f>IF(KW505="Kopman",1.5,1)</f>
        <v>1</v>
      </c>
      <c r="KY505" s="214">
        <f>VLOOKUP(KV505,$A$563:$F$2330,6,FALSE)</f>
        <v>168</v>
      </c>
      <c r="KZ505" s="213" t="s">
        <v>61</v>
      </c>
      <c r="LA505" s="10">
        <f>KY505*1.5*KX505</f>
        <v>252</v>
      </c>
      <c r="LB505" s="10"/>
      <c r="LC505" s="284"/>
      <c r="LD505" s="213" t="s">
        <v>85</v>
      </c>
      <c r="LE505" s="306" t="s">
        <v>461</v>
      </c>
      <c r="LG505" s="304">
        <f>IF(LF505="Kopman",1.5,1)</f>
        <v>1</v>
      </c>
      <c r="LH505" s="214">
        <f>VLOOKUP(LE505,$A$563:$F$2330,6,FALSE)</f>
        <v>168</v>
      </c>
      <c r="LI505" s="213" t="s">
        <v>61</v>
      </c>
      <c r="LJ505" s="10">
        <f>LH505*1.5*LG505</f>
        <v>252</v>
      </c>
      <c r="LK505" s="10"/>
      <c r="LL505" s="284"/>
      <c r="LM505" s="213" t="s">
        <v>85</v>
      </c>
      <c r="LN505" s="306" t="s">
        <v>778</v>
      </c>
      <c r="LP505" s="304">
        <f>IF(LO505="Kopman",1.5,1)</f>
        <v>1</v>
      </c>
      <c r="LQ505" s="214">
        <f>VLOOKUP(LN505,$A$563:$F$2330,6,FALSE)</f>
        <v>72</v>
      </c>
      <c r="LR505" s="213" t="s">
        <v>61</v>
      </c>
      <c r="LS505" s="10">
        <f>LQ505*1.5*LP505</f>
        <v>108</v>
      </c>
      <c r="LT505" s="10"/>
      <c r="LU505" s="284"/>
      <c r="LV505" s="213" t="s">
        <v>85</v>
      </c>
      <c r="LW505" s="306" t="s">
        <v>498</v>
      </c>
      <c r="LY505" s="304">
        <f>IF(LX505="Kopman",1.5,1)</f>
        <v>1</v>
      </c>
      <c r="LZ505" s="214">
        <f>VLOOKUP(LW505,$A$563:$F$2330,6,FALSE)</f>
        <v>288</v>
      </c>
      <c r="MA505" s="213" t="s">
        <v>61</v>
      </c>
      <c r="MB505" s="10">
        <f>LZ505*1.5*LY505</f>
        <v>432</v>
      </c>
      <c r="MC505" s="10"/>
      <c r="MD505" s="284"/>
      <c r="ME505" s="213" t="s">
        <v>85</v>
      </c>
      <c r="MF505" s="308" t="s">
        <v>474</v>
      </c>
      <c r="MH505" s="304">
        <f>IF(MG505="Kopman",1.5,1)</f>
        <v>1</v>
      </c>
      <c r="MI505" s="214">
        <f>VLOOKUP(MF505,$A$563:$F$2330,6,FALSE)</f>
        <v>209</v>
      </c>
      <c r="MJ505" s="213" t="s">
        <v>61</v>
      </c>
      <c r="MK505" s="10">
        <f>MI505*1.5*MH505</f>
        <v>313.5</v>
      </c>
      <c r="ML505" s="10"/>
      <c r="MM505" s="284"/>
      <c r="MN505" s="213" t="s">
        <v>85</v>
      </c>
      <c r="MO505" s="306" t="s">
        <v>498</v>
      </c>
      <c r="MQ505" s="304">
        <f>IF(MP505="Kopman",1.5,1)</f>
        <v>1</v>
      </c>
      <c r="MR505" s="214">
        <f>VLOOKUP(MO505,$A$563:$F$2330,6,FALSE)</f>
        <v>288</v>
      </c>
      <c r="MS505" s="213" t="s">
        <v>61</v>
      </c>
      <c r="MT505" s="10">
        <f>MR505*1.5*MQ505</f>
        <v>432</v>
      </c>
      <c r="MU505" s="10"/>
      <c r="MV505" s="284"/>
      <c r="MW505" s="213" t="s">
        <v>85</v>
      </c>
      <c r="MX505" s="306" t="s">
        <v>474</v>
      </c>
      <c r="MZ505" s="304">
        <f>IF(MY505="Kopman",1.5,1)</f>
        <v>1</v>
      </c>
      <c r="NA505" s="214">
        <f>VLOOKUP(MX505,$A$563:$F$2330,6,FALSE)</f>
        <v>209</v>
      </c>
      <c r="NB505" s="213" t="s">
        <v>61</v>
      </c>
      <c r="NC505" s="10">
        <f>NA505*1.5*MZ505</f>
        <v>313.5</v>
      </c>
      <c r="ND505" s="10"/>
      <c r="NE505" s="284"/>
      <c r="NF505" s="213" t="s">
        <v>85</v>
      </c>
      <c r="NG505" s="306" t="s">
        <v>425</v>
      </c>
      <c r="NH505" s="14" t="s">
        <v>2248</v>
      </c>
      <c r="NI505" s="304">
        <f>IF(NH505="Kopman",1.5,1)</f>
        <v>1.5</v>
      </c>
      <c r="NJ505" s="214">
        <f>VLOOKUP(NG505,$A$563:$F$2330,6,FALSE)</f>
        <v>94</v>
      </c>
      <c r="NK505" s="213" t="s">
        <v>61</v>
      </c>
      <c r="NL505" s="10">
        <f>NJ505*1.5*NI505</f>
        <v>211.5</v>
      </c>
      <c r="NM505" s="10"/>
      <c r="NN505" s="284"/>
      <c r="NO505" s="213" t="s">
        <v>85</v>
      </c>
      <c r="NP505" s="306" t="s">
        <v>436</v>
      </c>
      <c r="NR505" s="304">
        <f>IF(NQ505="Kopman",1.5,1)</f>
        <v>1</v>
      </c>
      <c r="NS505" s="214">
        <f>VLOOKUP(NP505,$A$563:$F$2330,6,FALSE)</f>
        <v>659</v>
      </c>
      <c r="NT505" s="213" t="s">
        <v>61</v>
      </c>
      <c r="NU505" s="10">
        <f>NS505*1.5*NR505</f>
        <v>988.5</v>
      </c>
      <c r="NV505" s="10"/>
      <c r="NW505" s="284"/>
      <c r="NX505" s="213" t="s">
        <v>85</v>
      </c>
      <c r="NY505" s="293" t="s">
        <v>684</v>
      </c>
      <c r="OB505" s="214">
        <f>VLOOKUP(NY505,$A$563:$F$2330,6,FALSE)</f>
        <v>38</v>
      </c>
      <c r="OC505" s="213" t="s">
        <v>61</v>
      </c>
      <c r="OD505" s="10">
        <f>OB505*1.5</f>
        <v>57</v>
      </c>
      <c r="OE505" s="10"/>
      <c r="OF505" s="284"/>
      <c r="OG505" s="213" t="s">
        <v>85</v>
      </c>
      <c r="OH505" s="306" t="s">
        <v>461</v>
      </c>
      <c r="OJ505" s="304">
        <f>IF(OI505="Kopman",1.5,1)</f>
        <v>1</v>
      </c>
      <c r="OK505" s="214">
        <f>VLOOKUP(OH505,$A$563:$F$2330,6,FALSE)</f>
        <v>168</v>
      </c>
      <c r="OL505" s="213" t="s">
        <v>61</v>
      </c>
      <c r="OM505" s="10">
        <f>OK505*1.5*OJ505</f>
        <v>252</v>
      </c>
      <c r="ON505" s="10"/>
      <c r="OO505" s="284"/>
      <c r="OP505" s="213" t="s">
        <v>85</v>
      </c>
      <c r="OQ505" s="293" t="s">
        <v>466</v>
      </c>
      <c r="OS505" s="304">
        <f>IF(OR505="Kopman",1.5,1)</f>
        <v>1</v>
      </c>
      <c r="OT505" s="214">
        <f>VLOOKUP(OQ505,$A$563:$F$2330,6,FALSE)</f>
        <v>421</v>
      </c>
      <c r="OU505" s="213" t="s">
        <v>61</v>
      </c>
      <c r="OV505" s="10">
        <f>OT505*1.5*OS505</f>
        <v>631.5</v>
      </c>
      <c r="OW505" s="10"/>
      <c r="OX505" s="284"/>
      <c r="OY505" s="213" t="s">
        <v>85</v>
      </c>
      <c r="OZ505" s="306" t="s">
        <v>425</v>
      </c>
      <c r="PB505" s="304">
        <f>IF(PA505="Kopman",1.5,1)</f>
        <v>1</v>
      </c>
      <c r="PC505" s="214">
        <f>VLOOKUP(OZ505,$A$563:$F$2330,6,FALSE)</f>
        <v>94</v>
      </c>
      <c r="PD505" s="213" t="s">
        <v>61</v>
      </c>
      <c r="PE505" s="10">
        <f>PC505*1.5*PB505</f>
        <v>141</v>
      </c>
      <c r="PF505" s="10"/>
      <c r="PG505" s="284"/>
      <c r="PH505" s="213" t="s">
        <v>85</v>
      </c>
      <c r="PI505" s="306" t="s">
        <v>425</v>
      </c>
      <c r="PK505" s="304">
        <f>IF(PJ505="Kopman",1.5,1)</f>
        <v>1</v>
      </c>
      <c r="PL505" s="214">
        <f>VLOOKUP(PI505,$A$563:$F$2330,6,FALSE)</f>
        <v>94</v>
      </c>
      <c r="PM505" s="213" t="s">
        <v>61</v>
      </c>
      <c r="PN505" s="10">
        <f>PL505*1.5*PK505</f>
        <v>141</v>
      </c>
      <c r="PO505" s="10"/>
      <c r="PP505" s="284"/>
      <c r="PQ505" s="213" t="s">
        <v>85</v>
      </c>
      <c r="PR505" s="293" t="s">
        <v>425</v>
      </c>
      <c r="PS505" s="14" t="s">
        <v>2248</v>
      </c>
      <c r="PT505" s="304">
        <f>IF(PS505="Kopman",1.5,1)</f>
        <v>1.5</v>
      </c>
      <c r="PU505" s="214">
        <f>VLOOKUP(PR505,$A$563:$F$2330,6,FALSE)</f>
        <v>94</v>
      </c>
      <c r="PV505" s="213" t="s">
        <v>61</v>
      </c>
      <c r="PW505" s="10">
        <f>PU505*1.5*PT505</f>
        <v>211.5</v>
      </c>
      <c r="PX505" s="10"/>
      <c r="PY505" s="284"/>
      <c r="PZ505" s="213" t="s">
        <v>85</v>
      </c>
      <c r="QA505" s="306" t="s">
        <v>425</v>
      </c>
      <c r="QC505" s="304">
        <f>IF(QB505="Kopman",1.5,1)</f>
        <v>1</v>
      </c>
      <c r="QD505" s="214">
        <f>VLOOKUP(QA505,$A$563:$F$2330,6,FALSE)</f>
        <v>94</v>
      </c>
      <c r="QE505" s="213" t="s">
        <v>61</v>
      </c>
      <c r="QF505" s="10">
        <f>QD505*1.5*QC505</f>
        <v>141</v>
      </c>
      <c r="QG505" s="10"/>
      <c r="QH505" s="284"/>
      <c r="QI505" s="213" t="s">
        <v>85</v>
      </c>
      <c r="QJ505" s="293" t="s">
        <v>450</v>
      </c>
      <c r="QL505" s="304">
        <f>IF(QK505="Kopman",1.5,1)</f>
        <v>1</v>
      </c>
      <c r="QM505" s="214">
        <f>VLOOKUP(QJ505,$A$563:$F$2330,6,FALSE)</f>
        <v>369</v>
      </c>
      <c r="QN505" s="213" t="s">
        <v>61</v>
      </c>
      <c r="QO505" s="10">
        <f>QM505*1.5*QL505</f>
        <v>553.5</v>
      </c>
      <c r="QP505" s="10"/>
      <c r="QQ505" s="284"/>
      <c r="QR505" s="213" t="s">
        <v>85</v>
      </c>
      <c r="QS505" s="306" t="s">
        <v>466</v>
      </c>
      <c r="QT505" s="14" t="s">
        <v>2248</v>
      </c>
      <c r="QU505" s="304">
        <f>IF(QT505="Kopman",1.5,1)</f>
        <v>1.5</v>
      </c>
      <c r="QV505" s="214">
        <f>VLOOKUP(QS505,$A$563:$F$2330,6,FALSE)</f>
        <v>421</v>
      </c>
      <c r="QW505" s="213" t="s">
        <v>61</v>
      </c>
      <c r="QX505" s="10">
        <f>QV505*1.5*QU505</f>
        <v>947.25</v>
      </c>
      <c r="QY505" s="10"/>
      <c r="QZ505" s="284"/>
      <c r="RA505" s="213" t="s">
        <v>85</v>
      </c>
      <c r="RB505" s="293" t="s">
        <v>436</v>
      </c>
      <c r="RD505" s="304">
        <f>IF(RC505="Kopman",1.5,1)</f>
        <v>1</v>
      </c>
      <c r="RE505" s="214">
        <f>VLOOKUP(RB505,$A$563:$F$2330,6,FALSE)</f>
        <v>659</v>
      </c>
      <c r="RF505" s="213" t="s">
        <v>61</v>
      </c>
      <c r="RG505" s="10">
        <f>RE505*1.5*RD505</f>
        <v>988.5</v>
      </c>
      <c r="RH505" s="10"/>
      <c r="RI505" s="284"/>
      <c r="RJ505" s="213" t="s">
        <v>85</v>
      </c>
      <c r="RK505" s="297" t="s">
        <v>186</v>
      </c>
      <c r="RN505" s="214" t="e">
        <f>VLOOKUP(RK505,$A$563:$F$2330,6,FALSE)</f>
        <v>#N/A</v>
      </c>
      <c r="RO505" s="213" t="s">
        <v>61</v>
      </c>
      <c r="RP505" s="10" t="e">
        <f>RN505*1.5</f>
        <v>#N/A</v>
      </c>
      <c r="RQ505" s="10"/>
      <c r="RR505" s="284"/>
      <c r="RS505" s="213" t="s">
        <v>85</v>
      </c>
      <c r="RT505" s="306" t="s">
        <v>425</v>
      </c>
      <c r="RV505" s="304">
        <f>IF(RU505="Kopman",1.5,1)</f>
        <v>1</v>
      </c>
      <c r="RW505" s="214">
        <f>VLOOKUP(RT505,$A$563:$F$2330,6,FALSE)</f>
        <v>94</v>
      </c>
      <c r="RX505" s="213" t="s">
        <v>61</v>
      </c>
      <c r="RY505" s="10">
        <f>RW505*1.5*RV505</f>
        <v>141</v>
      </c>
      <c r="RZ505" s="10"/>
      <c r="SA505" s="290"/>
      <c r="SB505" s="213" t="s">
        <v>85</v>
      </c>
      <c r="SC505" s="306" t="s">
        <v>425</v>
      </c>
      <c r="SE505" s="304">
        <f>IF(SD505="Kopman",1.5,1)</f>
        <v>1</v>
      </c>
      <c r="SF505" s="214">
        <f>VLOOKUP(SC505,$A$563:$F$2330,6,FALSE)</f>
        <v>94</v>
      </c>
      <c r="SG505" s="213" t="s">
        <v>61</v>
      </c>
      <c r="SH505" s="10">
        <f>SF505*1.5*SE505</f>
        <v>141</v>
      </c>
      <c r="SI505" s="10"/>
      <c r="SJ505" s="290"/>
      <c r="SK505" s="213" t="s">
        <v>85</v>
      </c>
      <c r="SL505" s="306" t="s">
        <v>425</v>
      </c>
      <c r="SN505" s="304">
        <f>IF(SM505="Kopman",1.5,1)</f>
        <v>1</v>
      </c>
      <c r="SO505" s="214">
        <f>VLOOKUP(SL505,$A$563:$F$2330,6,FALSE)</f>
        <v>94</v>
      </c>
      <c r="SP505" s="213" t="s">
        <v>61</v>
      </c>
      <c r="SQ505" s="10">
        <f>SO505*1.5*SN505</f>
        <v>141</v>
      </c>
      <c r="SR505" s="10"/>
      <c r="SS505" s="290"/>
      <c r="ST505" s="213" t="s">
        <v>85</v>
      </c>
      <c r="SU505" s="306" t="s">
        <v>474</v>
      </c>
      <c r="SW505" s="304">
        <f>IF(SV505="Kopman",1.5,1)</f>
        <v>1</v>
      </c>
      <c r="SX505" s="214">
        <f>VLOOKUP(SU505,$A$563:$F$2330,6,FALSE)</f>
        <v>209</v>
      </c>
      <c r="SY505" s="213" t="s">
        <v>61</v>
      </c>
      <c r="SZ505" s="10">
        <f>SX505*1.5*SW505</f>
        <v>313.5</v>
      </c>
      <c r="TA505" s="10"/>
      <c r="TB505" s="290"/>
      <c r="TC505" s="213" t="s">
        <v>85</v>
      </c>
      <c r="TD505" s="306" t="s">
        <v>1316</v>
      </c>
      <c r="TF505" s="304">
        <f>IF(TE505="Kopman",1.5,1)</f>
        <v>1</v>
      </c>
      <c r="TG505" s="214">
        <f>VLOOKUP(TD505,$A$563:$F$2330,6,FALSE)</f>
        <v>193</v>
      </c>
      <c r="TH505" s="213" t="s">
        <v>61</v>
      </c>
      <c r="TI505" s="10">
        <f>TG505*1.5</f>
        <v>289.5</v>
      </c>
      <c r="TK505" s="290"/>
      <c r="TL505" s="213" t="s">
        <v>85</v>
      </c>
      <c r="TM505" s="306" t="s">
        <v>530</v>
      </c>
      <c r="TO505" s="304">
        <f>IF(TN505="Kopman",1.5,1)</f>
        <v>1</v>
      </c>
      <c r="TP505" s="214">
        <f>VLOOKUP(TM505,$A$563:$F$2330,6,FALSE)</f>
        <v>97</v>
      </c>
      <c r="TQ505" s="213" t="s">
        <v>61</v>
      </c>
      <c r="TR505" s="10">
        <f>TP505*1.5*TO505</f>
        <v>145.5</v>
      </c>
      <c r="TS505" s="10"/>
      <c r="TT505" s="290"/>
      <c r="TU505" s="213" t="s">
        <v>85</v>
      </c>
      <c r="TV505" s="297" t="s">
        <v>186</v>
      </c>
      <c r="TX505" s="304">
        <f>IF(TW505="Kopman",1.5,1)</f>
        <v>1</v>
      </c>
      <c r="TY505" s="214" t="e">
        <f>VLOOKUP(TV505,$A$563:$F$2330,6,FALSE)</f>
        <v>#N/A</v>
      </c>
      <c r="TZ505" s="213" t="s">
        <v>61</v>
      </c>
      <c r="UA505" s="10" t="e">
        <f>TY505*1.5*TX505</f>
        <v>#N/A</v>
      </c>
      <c r="UB505" s="10"/>
      <c r="UC505" s="290"/>
      <c r="UD505" s="213" t="s">
        <v>85</v>
      </c>
      <c r="UE505" s="306" t="s">
        <v>580</v>
      </c>
      <c r="UG505" s="304">
        <f>IF(UF505="Kopman",1.5,1)</f>
        <v>1</v>
      </c>
      <c r="UH505" s="214">
        <f>VLOOKUP(UE505,$A$563:$F$2330,6,FALSE)</f>
        <v>140</v>
      </c>
      <c r="UI505" s="213" t="s">
        <v>61</v>
      </c>
      <c r="UJ505" s="10">
        <f>UH505*1.5*UG505</f>
        <v>210</v>
      </c>
      <c r="UK505" s="10"/>
      <c r="UL505" s="290"/>
      <c r="UM505" s="213" t="s">
        <v>85</v>
      </c>
      <c r="UN505" s="297" t="s">
        <v>186</v>
      </c>
      <c r="UP505" s="304">
        <f>IF(UO505="Kopman",1.5,1)</f>
        <v>1</v>
      </c>
      <c r="UQ505" s="214" t="e">
        <f>VLOOKUP(UN505,$A$563:$F$2330,6,FALSE)</f>
        <v>#N/A</v>
      </c>
      <c r="UR505" s="213" t="s">
        <v>61</v>
      </c>
      <c r="US505" s="10" t="e">
        <f>UQ505*1.5*UP505</f>
        <v>#N/A</v>
      </c>
      <c r="UT505" s="10"/>
      <c r="UU505" s="290"/>
      <c r="UV505" s="213" t="s">
        <v>85</v>
      </c>
      <c r="UW505" s="306" t="s">
        <v>425</v>
      </c>
      <c r="UY505" s="304">
        <f>IF(UX505="Kopman",1.5,1)</f>
        <v>1</v>
      </c>
      <c r="UZ505" s="214">
        <f>VLOOKUP(UW505,$A$563:$F$2330,6,FALSE)</f>
        <v>94</v>
      </c>
      <c r="VA505" s="213" t="s">
        <v>61</v>
      </c>
      <c r="VB505" s="10">
        <f>UZ505*1.5*UY505</f>
        <v>141</v>
      </c>
      <c r="VC505" s="10"/>
      <c r="VD505" s="290"/>
      <c r="VE505" s="213" t="s">
        <v>85</v>
      </c>
      <c r="VF505" s="297" t="s">
        <v>186</v>
      </c>
      <c r="VH505" s="304">
        <f>IF(VG505="Kopman",1.5,1)</f>
        <v>1</v>
      </c>
      <c r="VI505" s="214" t="e">
        <f>VLOOKUP(VF505,$A$563:$F$2330,6,FALSE)</f>
        <v>#N/A</v>
      </c>
      <c r="VJ505" s="213" t="s">
        <v>61</v>
      </c>
      <c r="VK505" s="10" t="e">
        <f>VI505*1.5*VH505</f>
        <v>#N/A</v>
      </c>
      <c r="VL505" s="10"/>
      <c r="VM505" s="290"/>
      <c r="VN505" s="213" t="s">
        <v>85</v>
      </c>
      <c r="VO505" s="306" t="s">
        <v>425</v>
      </c>
      <c r="VQ505" s="304">
        <f>IF(VP505="Kopman",1.5,1)</f>
        <v>1</v>
      </c>
      <c r="VR505" s="214">
        <f>VLOOKUP(VO505,$A$563:$F$2330,6,FALSE)</f>
        <v>94</v>
      </c>
      <c r="VS505" s="213" t="s">
        <v>61</v>
      </c>
      <c r="VT505" s="10">
        <f>VR505*1.5*VQ505</f>
        <v>141</v>
      </c>
      <c r="VU505" s="10"/>
      <c r="VV505" s="290"/>
      <c r="VW505" s="213" t="s">
        <v>85</v>
      </c>
      <c r="VX505" s="297" t="s">
        <v>186</v>
      </c>
      <c r="WA505" s="214" t="e">
        <f>VLOOKUP(VX505,$A$563:$F$2330,6,FALSE)</f>
        <v>#N/A</v>
      </c>
      <c r="WB505" s="213" t="s">
        <v>61</v>
      </c>
      <c r="WC505" s="10" t="e">
        <f>WA505*1.5</f>
        <v>#N/A</v>
      </c>
      <c r="WE505" s="290"/>
      <c r="WF505" s="213" t="s">
        <v>85</v>
      </c>
      <c r="WG505" s="306" t="s">
        <v>425</v>
      </c>
      <c r="WH505" s="14" t="s">
        <v>2248</v>
      </c>
      <c r="WI505" s="304">
        <f>IF(WH505="Kopman",1.5,1)</f>
        <v>1.5</v>
      </c>
      <c r="WJ505" s="214">
        <f>VLOOKUP(WG505,$A$563:$F$2330,6,FALSE)</f>
        <v>94</v>
      </c>
      <c r="WK505" s="213" t="s">
        <v>61</v>
      </c>
      <c r="WL505" s="10">
        <f>WJ505*1.5</f>
        <v>141</v>
      </c>
      <c r="WN505" s="290"/>
      <c r="WO505" s="213" t="s">
        <v>85</v>
      </c>
      <c r="WP505" s="306" t="s">
        <v>436</v>
      </c>
      <c r="WQ505" s="214"/>
      <c r="WR505" s="304">
        <f>IF(WQ505="Kopman",1.5,1)</f>
        <v>1</v>
      </c>
      <c r="WS505" s="214">
        <f>VLOOKUP(WP505,$A$563:$F$2330,6,FALSE)</f>
        <v>659</v>
      </c>
      <c r="WT505" s="213" t="s">
        <v>61</v>
      </c>
      <c r="WU505" s="10">
        <f>WS505*1.5*WR505</f>
        <v>988.5</v>
      </c>
      <c r="WV505" s="10"/>
      <c r="WW505" s="290"/>
      <c r="WX505" s="213" t="s">
        <v>85</v>
      </c>
      <c r="WY505" s="306" t="s">
        <v>461</v>
      </c>
      <c r="XA505" s="304">
        <f>IF(WZ505="Kopman",1.5,1)</f>
        <v>1</v>
      </c>
      <c r="XB505" s="214">
        <f>VLOOKUP(WY505,$A$563:$F$2330,6,FALSE)</f>
        <v>168</v>
      </c>
      <c r="XC505" s="213" t="s">
        <v>61</v>
      </c>
      <c r="XD505" s="10">
        <f>XB505*1.5</f>
        <v>252</v>
      </c>
      <c r="XF505" s="290"/>
      <c r="XG505" s="213" t="s">
        <v>85</v>
      </c>
      <c r="XH505" s="297" t="s">
        <v>186</v>
      </c>
      <c r="XK505" s="214" t="e">
        <f>VLOOKUP(XH505,$A$563:$F$2330,6,FALSE)</f>
        <v>#N/A</v>
      </c>
      <c r="XL505" s="213" t="s">
        <v>61</v>
      </c>
      <c r="XM505" s="10" t="e">
        <f>XK505*1.5</f>
        <v>#N/A</v>
      </c>
      <c r="XO505" s="290"/>
      <c r="XP505" s="213" t="s">
        <v>85</v>
      </c>
      <c r="XQ505" s="306" t="s">
        <v>498</v>
      </c>
      <c r="XS505" s="304">
        <f>IF(XR505="Kopman",1.5,1)</f>
        <v>1</v>
      </c>
      <c r="XT505" s="214">
        <f>VLOOKUP(XQ505,$A$563:$F$2330,6,FALSE)</f>
        <v>288</v>
      </c>
      <c r="XU505" s="213" t="s">
        <v>61</v>
      </c>
      <c r="XV505" s="10">
        <f>XT505*1.5*XS505</f>
        <v>432</v>
      </c>
      <c r="XW505" s="10"/>
      <c r="XX505" s="290"/>
      <c r="XY505" s="213" t="s">
        <v>85</v>
      </c>
      <c r="XZ505" s="306" t="s">
        <v>466</v>
      </c>
      <c r="YA505" s="14" t="s">
        <v>2248</v>
      </c>
      <c r="YB505" s="304">
        <f>IF(YA505="Kopman",1.5,1)</f>
        <v>1.5</v>
      </c>
      <c r="YC505" s="214">
        <f>VLOOKUP(XZ505,$A$563:$F$2330,6,FALSE)</f>
        <v>421</v>
      </c>
      <c r="YD505" s="213" t="s">
        <v>61</v>
      </c>
      <c r="YE505" s="10">
        <f>YC505*1.5</f>
        <v>631.5</v>
      </c>
      <c r="YG505" s="290"/>
      <c r="YH505" s="213" t="s">
        <v>85</v>
      </c>
      <c r="YI505" s="306" t="s">
        <v>436</v>
      </c>
      <c r="YK505" s="304">
        <f>IF(YJ505="Kopman",1.5,1)</f>
        <v>1</v>
      </c>
      <c r="YL505" s="214">
        <f>VLOOKUP(YI505,$A$563:$F$2330,6,FALSE)</f>
        <v>659</v>
      </c>
      <c r="YM505" s="213" t="s">
        <v>61</v>
      </c>
      <c r="YN505" s="10">
        <f>YL505*1.5*YK505</f>
        <v>988.5</v>
      </c>
      <c r="YO505" s="10"/>
      <c r="YP505" s="290"/>
      <c r="YQ505" s="213" t="s">
        <v>85</v>
      </c>
      <c r="YR505" s="297" t="s">
        <v>186</v>
      </c>
      <c r="YU505" s="214" t="e">
        <f>VLOOKUP(YR505,$A$563:$F$2330,6,FALSE)</f>
        <v>#N/A</v>
      </c>
      <c r="YV505" s="213" t="s">
        <v>61</v>
      </c>
      <c r="YW505" s="10" t="e">
        <f>YU505*1.5</f>
        <v>#N/A</v>
      </c>
      <c r="YY505" s="290"/>
      <c r="YZ505" s="213" t="s">
        <v>85</v>
      </c>
      <c r="ZA505" s="297" t="s">
        <v>186</v>
      </c>
      <c r="ZD505" s="214" t="e">
        <f>VLOOKUP(ZA505,$A$563:$F$2330,6,FALSE)</f>
        <v>#N/A</v>
      </c>
      <c r="ZE505" s="213" t="s">
        <v>61</v>
      </c>
      <c r="ZF505" s="10" t="e">
        <f>ZD505*1.5</f>
        <v>#N/A</v>
      </c>
      <c r="ZH505" s="290"/>
      <c r="ZI505" s="213" t="s">
        <v>85</v>
      </c>
      <c r="ZJ505" s="293" t="s">
        <v>934</v>
      </c>
      <c r="ZM505" s="214">
        <f>VLOOKUP(ZJ505,$A$563:$F$2330,6,FALSE)</f>
        <v>81</v>
      </c>
      <c r="ZN505" s="213" t="s">
        <v>61</v>
      </c>
      <c r="ZO505" s="10">
        <f>ZM505*1.5</f>
        <v>121.5</v>
      </c>
      <c r="ZQ505" s="290"/>
      <c r="ZR505" s="213" t="s">
        <v>85</v>
      </c>
      <c r="ZS505" s="297" t="s">
        <v>186</v>
      </c>
      <c r="ZU505" s="304">
        <f>IF(ZT505="Kopman",1.5,1)</f>
        <v>1</v>
      </c>
      <c r="ZV505" s="214" t="e">
        <f>VLOOKUP(ZS505,$A$563:$F$2330,6,FALSE)</f>
        <v>#N/A</v>
      </c>
      <c r="ZW505" s="213" t="s">
        <v>61</v>
      </c>
      <c r="ZX505" s="10" t="e">
        <f>ZV505*1.5*ZU505</f>
        <v>#N/A</v>
      </c>
      <c r="ZY505" s="10"/>
      <c r="ZZ505" s="290"/>
      <c r="AAA505" s="213" t="s">
        <v>85</v>
      </c>
      <c r="AAB505" s="297" t="s">
        <v>186</v>
      </c>
      <c r="AAD505" s="304">
        <f>IF(AAC505="Kopman",1.5,1)</f>
        <v>1</v>
      </c>
      <c r="AAE505" s="214" t="e">
        <f>VLOOKUP(AAB505,$A$563:$F$2330,6,FALSE)</f>
        <v>#N/A</v>
      </c>
      <c r="AAF505" s="213" t="s">
        <v>61</v>
      </c>
      <c r="AAG505" s="10" t="e">
        <f>AAE505*1.5*AAD505</f>
        <v>#N/A</v>
      </c>
      <c r="AAH505" s="10"/>
      <c r="AAI505" s="290"/>
      <c r="AAJ505" s="213" t="s">
        <v>85</v>
      </c>
      <c r="AAK505" s="297" t="s">
        <v>186</v>
      </c>
      <c r="AAM505" s="304">
        <f>IF(AAL505="Kopman",1.5,1)</f>
        <v>1</v>
      </c>
      <c r="AAN505" s="214" t="e">
        <f>VLOOKUP(AAK505,$A$563:$F$2330,6,FALSE)</f>
        <v>#N/A</v>
      </c>
      <c r="AAO505" s="213" t="s">
        <v>61</v>
      </c>
      <c r="AAP505" s="10" t="e">
        <f>AAN505*1.5*AAM505</f>
        <v>#N/A</v>
      </c>
      <c r="AAQ505" s="10"/>
      <c r="AAR505" s="290"/>
      <c r="AAS505" s="213" t="s">
        <v>85</v>
      </c>
      <c r="AAT505" s="297" t="s">
        <v>186</v>
      </c>
      <c r="AAV505" s="304">
        <f>IF(AAU505="Kopman",1.5,1)</f>
        <v>1</v>
      </c>
      <c r="AAW505" s="214" t="e">
        <f>VLOOKUP(AAT505,$A$563:$F$2330,6,FALSE)</f>
        <v>#N/A</v>
      </c>
      <c r="AAX505" s="213" t="s">
        <v>61</v>
      </c>
      <c r="AAY505" s="10" t="e">
        <f>AAW505*1.5*AAV505</f>
        <v>#N/A</v>
      </c>
      <c r="AAZ505" s="10"/>
      <c r="ABA505" s="290"/>
      <c r="ABB505" s="213" t="s">
        <v>85</v>
      </c>
      <c r="ABC505" s="297" t="s">
        <v>186</v>
      </c>
      <c r="ABE505" s="304">
        <f>IF(ABD505="Kopman",1.5,1)</f>
        <v>1</v>
      </c>
      <c r="ABF505" s="214" t="e">
        <f>VLOOKUP(ABC505,$A$563:$F$2330,6,FALSE)</f>
        <v>#N/A</v>
      </c>
      <c r="ABG505" s="213" t="s">
        <v>61</v>
      </c>
      <c r="ABH505" s="10" t="e">
        <f>ABF505*1.5*ABE505</f>
        <v>#N/A</v>
      </c>
      <c r="ABI505" s="10"/>
      <c r="ABJ505" s="290"/>
      <c r="ABK505" s="213" t="s">
        <v>85</v>
      </c>
      <c r="ABL505" s="297" t="s">
        <v>186</v>
      </c>
      <c r="ABN505" s="304">
        <f>IF(ABM505="Kopman",1.5,1)</f>
        <v>1</v>
      </c>
      <c r="ABO505" s="214" t="e">
        <f>VLOOKUP(ABL505,$A$563:$F$2330,6,FALSE)</f>
        <v>#N/A</v>
      </c>
      <c r="ABP505" s="213" t="s">
        <v>61</v>
      </c>
      <c r="ABQ505" s="10" t="e">
        <f>ABO505*1.5*ABN505</f>
        <v>#N/A</v>
      </c>
      <c r="ABR505" s="10"/>
      <c r="ABS505" s="290"/>
      <c r="ABT505" s="213" t="s">
        <v>85</v>
      </c>
      <c r="ABU505" s="297" t="s">
        <v>186</v>
      </c>
      <c r="ABW505" s="304">
        <f>IF(ABV505="Kopman",1.5,1)</f>
        <v>1</v>
      </c>
      <c r="ABX505" s="214" t="e">
        <f>VLOOKUP(ABU505,$A$563:$F$2330,6,FALSE)</f>
        <v>#N/A</v>
      </c>
      <c r="ABY505" s="213" t="s">
        <v>61</v>
      </c>
      <c r="ABZ505" s="10" t="e">
        <f>ABX505*1.5*ABW505</f>
        <v>#N/A</v>
      </c>
      <c r="ACA505" s="10"/>
      <c r="ACB505" s="290"/>
      <c r="ACC505" s="213" t="s">
        <v>85</v>
      </c>
      <c r="ACD505" s="297" t="s">
        <v>186</v>
      </c>
      <c r="ACF505" s="304">
        <f>IF(ACE505="Kopman",1.5,1)</f>
        <v>1</v>
      </c>
      <c r="ACG505" s="214" t="e">
        <f>VLOOKUP(ACD505,$A$563:$F$2330,6,FALSE)</f>
        <v>#N/A</v>
      </c>
      <c r="ACH505" s="213" t="s">
        <v>61</v>
      </c>
      <c r="ACI505" s="10" t="e">
        <f>ACG505*1.5*ACF505</f>
        <v>#N/A</v>
      </c>
      <c r="ACJ505" s="10"/>
      <c r="ACK505" s="290"/>
      <c r="ACL505" s="213" t="s">
        <v>85</v>
      </c>
      <c r="ACM505" s="297" t="s">
        <v>186</v>
      </c>
      <c r="ACO505" s="304">
        <f>IF(ACN505="Kopman",1.5,1)</f>
        <v>1</v>
      </c>
      <c r="ACP505" s="214" t="e">
        <f>VLOOKUP(ACM505,$A$563:$F$2330,6,FALSE)</f>
        <v>#N/A</v>
      </c>
      <c r="ACQ505" s="213" t="s">
        <v>61</v>
      </c>
      <c r="ACR505" s="10" t="e">
        <f>ACP505*1.5*ACO505</f>
        <v>#N/A</v>
      </c>
      <c r="ACS505" s="10"/>
      <c r="ACT505" s="290"/>
      <c r="ACU505" s="213" t="s">
        <v>85</v>
      </c>
      <c r="ACV505" s="293" t="s">
        <v>530</v>
      </c>
      <c r="ACW505" s="14" t="s">
        <v>2285</v>
      </c>
      <c r="ACX505" s="304">
        <f>IF(ACW505="Kopman",1.5,1)</f>
        <v>1</v>
      </c>
      <c r="ACY505" s="214">
        <f>VLOOKUP(ACV505,$A$563:$F$2330,6,FALSE)</f>
        <v>97</v>
      </c>
      <c r="ACZ505" s="213" t="s">
        <v>61</v>
      </c>
      <c r="ADA505" s="10">
        <f>ACY505*1.5*ACX505</f>
        <v>145.5</v>
      </c>
      <c r="ADB505" s="10"/>
      <c r="ADC505" s="290"/>
      <c r="ADD505" s="213" t="s">
        <v>85</v>
      </c>
      <c r="ADE505" s="306" t="s">
        <v>1316</v>
      </c>
      <c r="ADG505" s="304">
        <f>IF(ADF505="Kopman",1.5,1)</f>
        <v>1</v>
      </c>
      <c r="ADH505" s="214">
        <f>VLOOKUP(ADE505,$A$563:$F$2330,6,FALSE)</f>
        <v>193</v>
      </c>
      <c r="ADI505" s="213" t="s">
        <v>61</v>
      </c>
      <c r="ADJ505" s="10">
        <f>ADH505*1.5</f>
        <v>289.5</v>
      </c>
      <c r="ADL505" s="290"/>
      <c r="ADM505" s="213" t="s">
        <v>85</v>
      </c>
      <c r="ADN505" s="306" t="s">
        <v>509</v>
      </c>
      <c r="ADP505" s="304">
        <f>IF(ADO505="Kopman",1.5,1)</f>
        <v>1</v>
      </c>
      <c r="ADQ505" s="214">
        <f>VLOOKUP(ADN505,$A$563:$F$2330,6,FALSE)</f>
        <v>204</v>
      </c>
      <c r="ADR505" s="213" t="s">
        <v>61</v>
      </c>
      <c r="ADS505" s="10">
        <f>ADQ505*1.5*ADP505</f>
        <v>306</v>
      </c>
      <c r="ADT505" s="10"/>
      <c r="ADU505" s="290"/>
      <c r="ADV505" s="213" t="s">
        <v>85</v>
      </c>
      <c r="ADW505" s="306" t="s">
        <v>474</v>
      </c>
      <c r="ADZ505" s="214">
        <f>VLOOKUP(ADW505,$A$563:$F$2330,6,FALSE)</f>
        <v>209</v>
      </c>
      <c r="AEA505" s="213" t="s">
        <v>61</v>
      </c>
      <c r="AEB505" s="10">
        <f>ADZ505*1.5</f>
        <v>313.5</v>
      </c>
      <c r="AED505" s="290"/>
      <c r="AEE505" s="213" t="s">
        <v>85</v>
      </c>
      <c r="AEF505" s="306" t="s">
        <v>436</v>
      </c>
      <c r="AEH505" s="304">
        <f>IF(AEG505="Kopman",1.5,1)</f>
        <v>1</v>
      </c>
      <c r="AEI505" s="214">
        <f>VLOOKUP(AEF505,$A$563:$F$2330,6,FALSE)</f>
        <v>659</v>
      </c>
      <c r="AEJ505" s="213" t="s">
        <v>61</v>
      </c>
      <c r="AEK505" s="10">
        <f>AEI505*1.5</f>
        <v>988.5</v>
      </c>
      <c r="AEM505" s="290"/>
      <c r="AEN505" s="213" t="s">
        <v>85</v>
      </c>
      <c r="AEO505" s="306" t="s">
        <v>436</v>
      </c>
      <c r="AEQ505" s="304">
        <f>IF(AEP505="Kopman",1.5,1)</f>
        <v>1</v>
      </c>
      <c r="AER505" s="214">
        <f>VLOOKUP(AEO505,$A$563:$F$2330,6,FALSE)</f>
        <v>659</v>
      </c>
      <c r="AES505" s="213" t="s">
        <v>61</v>
      </c>
      <c r="AET505" s="10">
        <f>AER505*1.5</f>
        <v>988.5</v>
      </c>
      <c r="AEV505" s="290"/>
      <c r="AEW505" s="213" t="s">
        <v>85</v>
      </c>
      <c r="AEX505" s="306" t="s">
        <v>1086</v>
      </c>
      <c r="AEZ505" s="304">
        <f>IF(AEY505="Kopman",1.5,1)</f>
        <v>1</v>
      </c>
      <c r="AFA505" s="214">
        <f>VLOOKUP(AEX505,$A$563:$F$2330,6,FALSE)</f>
        <v>159</v>
      </c>
      <c r="AFB505" s="213" t="s">
        <v>61</v>
      </c>
      <c r="AFC505" s="10">
        <f>AFA505*1.5*AEZ505</f>
        <v>238.5</v>
      </c>
      <c r="AFD505" s="10"/>
      <c r="AFE505" s="290"/>
      <c r="AFF505" s="213" t="s">
        <v>85</v>
      </c>
      <c r="AFG505" s="306" t="s">
        <v>474</v>
      </c>
      <c r="AFI505" s="304">
        <f>IF(AFH505="Kopman",1.5,1)</f>
        <v>1</v>
      </c>
      <c r="AFJ505" s="214">
        <f>VLOOKUP(AFG505,$A$563:$F$2330,6,FALSE)</f>
        <v>209</v>
      </c>
      <c r="AFK505" s="213" t="s">
        <v>61</v>
      </c>
      <c r="AFL505" s="10">
        <f>AFJ505*1.5*AFI505</f>
        <v>313.5</v>
      </c>
      <c r="AFM505" s="10"/>
      <c r="AFN505" s="290"/>
      <c r="AFO505" s="213" t="s">
        <v>85</v>
      </c>
      <c r="AFP505" s="306" t="s">
        <v>466</v>
      </c>
      <c r="AFR505" s="304">
        <f>IF(AFQ505="Kopman",1.5,1)</f>
        <v>1</v>
      </c>
      <c r="AFS505" s="214">
        <f>VLOOKUP(AFP505,$A$563:$F$2330,6,FALSE)</f>
        <v>421</v>
      </c>
      <c r="AFT505" s="213" t="s">
        <v>61</v>
      </c>
      <c r="AFU505" s="10">
        <f>AFS505*1.5*AFR505</f>
        <v>631.5</v>
      </c>
      <c r="AFV505" s="10"/>
      <c r="AFW505" s="290"/>
      <c r="AFX505" s="213" t="s">
        <v>85</v>
      </c>
      <c r="AFY505" s="309" t="s">
        <v>474</v>
      </c>
      <c r="AFZ505" s="14" t="s">
        <v>2248</v>
      </c>
      <c r="AGA505" s="304">
        <f>IF(AFZ505="Kopman",1.5,1)</f>
        <v>1.5</v>
      </c>
      <c r="AGB505" s="214">
        <f>VLOOKUP(AFY505,$A$563:$F$2330,6,FALSE)</f>
        <v>209</v>
      </c>
      <c r="AGC505" s="213" t="s">
        <v>61</v>
      </c>
      <c r="AGD505" s="10">
        <f>AGB505*1.5*AGA505</f>
        <v>470.25</v>
      </c>
      <c r="AGE505" s="10"/>
      <c r="AGF505" s="290"/>
      <c r="AGG505" s="213" t="s">
        <v>85</v>
      </c>
      <c r="AGH505" s="306" t="s">
        <v>580</v>
      </c>
      <c r="AGJ505" s="304">
        <f>IF(AGI505="Kopman",1.5,1)</f>
        <v>1</v>
      </c>
      <c r="AGK505" s="214">
        <f>VLOOKUP(AGH505,$A$563:$F$2330,6,FALSE)</f>
        <v>140</v>
      </c>
      <c r="AGL505" s="213" t="s">
        <v>61</v>
      </c>
      <c r="AGM505" s="10">
        <f>AGK505*1.5*AGJ505</f>
        <v>210</v>
      </c>
      <c r="AGN505" s="10"/>
      <c r="AGO505" s="290"/>
      <c r="AGP505" s="213" t="s">
        <v>85</v>
      </c>
      <c r="AGQ505" s="306" t="s">
        <v>684</v>
      </c>
      <c r="AGS505" s="304">
        <f>IF(AGR505="Kopman",1.5,1)</f>
        <v>1</v>
      </c>
      <c r="AGT505" s="214">
        <f>VLOOKUP(AGQ505,$A$563:$F$2330,6,FALSE)</f>
        <v>38</v>
      </c>
      <c r="AGU505" s="213" t="s">
        <v>61</v>
      </c>
      <c r="AGV505" s="10">
        <f>AGT505*1.5*AGS505</f>
        <v>57</v>
      </c>
      <c r="AGW505" s="10"/>
      <c r="AGX505" s="290"/>
      <c r="AGY505" s="213" t="s">
        <v>85</v>
      </c>
      <c r="AGZ505" s="308" t="s">
        <v>450</v>
      </c>
      <c r="AHB505" s="304">
        <f>IF(AHA505="Kopman",1.5,1)</f>
        <v>1</v>
      </c>
      <c r="AHC505" s="214">
        <f>VLOOKUP(AGZ505,$A$563:$F$2330,6,FALSE)</f>
        <v>369</v>
      </c>
      <c r="AHD505" s="213" t="s">
        <v>61</v>
      </c>
      <c r="AHE505" s="10">
        <f>AHC505*1.5*AHB505</f>
        <v>553.5</v>
      </c>
      <c r="AHF505" s="10"/>
      <c r="AHG505" s="290"/>
      <c r="AHH505" s="213"/>
      <c r="AHI505" s="303"/>
      <c r="AHK505" s="304"/>
      <c r="AHL505" s="214"/>
      <c r="AHM505" s="213"/>
      <c r="AHN505" s="10"/>
      <c r="AHO505" s="10"/>
      <c r="AHQ505" s="213"/>
      <c r="AHR505" s="278"/>
      <c r="AHT505" s="304"/>
      <c r="AHU505" s="214"/>
      <c r="AHV505" s="213"/>
      <c r="AHW505" s="10"/>
      <c r="AHX505" s="10"/>
      <c r="AHZ505" s="213"/>
      <c r="AIA505" s="278"/>
      <c r="AIC505" s="304"/>
      <c r="AID505" s="214"/>
      <c r="AIE505" s="213"/>
      <c r="AIF505" s="10"/>
      <c r="AIG505" s="10"/>
      <c r="AII505" s="213"/>
      <c r="AIJ505" s="278"/>
      <c r="AIM505" s="214"/>
      <c r="AIN505" s="213"/>
      <c r="AIO505" s="10"/>
    </row>
    <row r="506" spans="1:926" s="14" customFormat="1" ht="15">
      <c r="A506" s="213" t="s">
        <v>86</v>
      </c>
      <c r="B506" s="293" t="s">
        <v>474</v>
      </c>
      <c r="D506" s="214"/>
      <c r="E506" s="214">
        <f>VLOOKUP(B506,$A$563:$F$2330,6,FALSE)</f>
        <v>209</v>
      </c>
      <c r="F506" s="213" t="s">
        <v>63</v>
      </c>
      <c r="G506" s="10">
        <f>E506*1.4</f>
        <v>292.59999999999997</v>
      </c>
      <c r="H506" s="10"/>
      <c r="I506" s="284"/>
      <c r="J506" s="213" t="s">
        <v>86</v>
      </c>
      <c r="K506" s="306" t="s">
        <v>770</v>
      </c>
      <c r="M506" s="214"/>
      <c r="N506" s="214">
        <f>VLOOKUP(K506,$A$563:$F$2330,6,FALSE)</f>
        <v>226</v>
      </c>
      <c r="O506" s="213" t="s">
        <v>63</v>
      </c>
      <c r="P506" s="10">
        <f>N506*1.4</f>
        <v>316.39999999999998</v>
      </c>
      <c r="Q506" s="10"/>
      <c r="R506" s="284"/>
      <c r="S506" s="213" t="s">
        <v>86</v>
      </c>
      <c r="T506" s="306" t="s">
        <v>425</v>
      </c>
      <c r="V506" s="214"/>
      <c r="W506" s="214">
        <f>VLOOKUP(T506,$A$563:$F$2330,6,FALSE)</f>
        <v>94</v>
      </c>
      <c r="X506" s="213" t="s">
        <v>63</v>
      </c>
      <c r="Y506" s="10">
        <f>W506*1.4</f>
        <v>131.6</v>
      </c>
      <c r="Z506" s="10"/>
      <c r="AA506" s="284"/>
      <c r="AB506" s="213" t="s">
        <v>86</v>
      </c>
      <c r="AC506" s="306" t="s">
        <v>474</v>
      </c>
      <c r="AE506" s="214"/>
      <c r="AF506" s="214">
        <f>VLOOKUP(AC506,$A$563:$F$2330,6,FALSE)</f>
        <v>209</v>
      </c>
      <c r="AG506" s="213" t="s">
        <v>63</v>
      </c>
      <c r="AH506" s="10">
        <f>AF506*1.4</f>
        <v>292.59999999999997</v>
      </c>
      <c r="AI506" s="10"/>
      <c r="AJ506" s="284"/>
      <c r="AK506" s="213" t="s">
        <v>86</v>
      </c>
      <c r="AL506" s="293" t="s">
        <v>778</v>
      </c>
      <c r="AN506" s="214"/>
      <c r="AO506" s="214">
        <f>VLOOKUP(AL506,$A$563:$F$2330,6,FALSE)</f>
        <v>72</v>
      </c>
      <c r="AP506" s="213" t="s">
        <v>63</v>
      </c>
      <c r="AQ506" s="10">
        <f>AO506*1.4</f>
        <v>100.8</v>
      </c>
      <c r="AR506" s="10"/>
      <c r="AS506" s="284"/>
      <c r="AT506" s="213" t="s">
        <v>86</v>
      </c>
      <c r="AU506" s="306" t="s">
        <v>436</v>
      </c>
      <c r="AW506" s="214"/>
      <c r="AX506" s="214">
        <f>VLOOKUP(AU506,$A$563:$F$2330,6,FALSE)</f>
        <v>659</v>
      </c>
      <c r="AY506" s="213" t="s">
        <v>63</v>
      </c>
      <c r="AZ506" s="10">
        <f>AX506*1.4</f>
        <v>922.59999999999991</v>
      </c>
      <c r="BA506" s="10"/>
      <c r="BB506" s="284"/>
      <c r="BC506" s="213" t="s">
        <v>86</v>
      </c>
      <c r="BD506" s="306" t="s">
        <v>1316</v>
      </c>
      <c r="BF506" s="214"/>
      <c r="BG506" s="214">
        <f>VLOOKUP(BD506,$A$563:$F$2330,6,FALSE)</f>
        <v>193</v>
      </c>
      <c r="BH506" s="213" t="s">
        <v>63</v>
      </c>
      <c r="BI506" s="10">
        <f>BG506*1.4</f>
        <v>270.2</v>
      </c>
      <c r="BJ506" s="10"/>
      <c r="BK506" s="284"/>
      <c r="BL506" s="213" t="s">
        <v>86</v>
      </c>
      <c r="BM506" s="306" t="s">
        <v>425</v>
      </c>
      <c r="BO506" s="214"/>
      <c r="BP506" s="214">
        <f>VLOOKUP(BM506,$A$563:$F$2330,6,FALSE)</f>
        <v>94</v>
      </c>
      <c r="BQ506" s="213" t="s">
        <v>63</v>
      </c>
      <c r="BR506" s="10">
        <f>BP506*1.4</f>
        <v>131.6</v>
      </c>
      <c r="BS506" s="10"/>
      <c r="BT506" s="284"/>
      <c r="BU506" s="213" t="s">
        <v>86</v>
      </c>
      <c r="BV506" s="306" t="s">
        <v>425</v>
      </c>
      <c r="BX506" s="214"/>
      <c r="BY506" s="214">
        <f>VLOOKUP(BV506,$A$563:$F$2330,6,FALSE)</f>
        <v>94</v>
      </c>
      <c r="BZ506" s="213" t="s">
        <v>63</v>
      </c>
      <c r="CA506" s="10">
        <f>BY506*1.4</f>
        <v>131.6</v>
      </c>
      <c r="CB506" s="10"/>
      <c r="CC506" s="284"/>
      <c r="CD506" s="213" t="s">
        <v>86</v>
      </c>
      <c r="CE506" s="306" t="s">
        <v>466</v>
      </c>
      <c r="CG506" s="214"/>
      <c r="CH506" s="214">
        <f>VLOOKUP(CE506,$A$563:$F$2330,6,FALSE)</f>
        <v>421</v>
      </c>
      <c r="CI506" s="213" t="s">
        <v>63</v>
      </c>
      <c r="CJ506" s="10">
        <f>CH506*1.4</f>
        <v>589.4</v>
      </c>
      <c r="CK506" s="10"/>
      <c r="CL506" s="284"/>
      <c r="CM506" s="213" t="s">
        <v>86</v>
      </c>
      <c r="CN506" s="306" t="s">
        <v>879</v>
      </c>
      <c r="CP506" s="214"/>
      <c r="CQ506" s="214">
        <f>VLOOKUP(CN506,$A$563:$F$2330,6,FALSE)</f>
        <v>94</v>
      </c>
      <c r="CR506" s="213" t="s">
        <v>63</v>
      </c>
      <c r="CS506" s="10">
        <f>CQ506*1.4</f>
        <v>131.6</v>
      </c>
      <c r="CT506" s="10"/>
      <c r="CU506" s="284"/>
      <c r="CV506" s="213" t="s">
        <v>86</v>
      </c>
      <c r="CW506" s="306" t="s">
        <v>474</v>
      </c>
      <c r="CY506" s="214"/>
      <c r="CZ506" s="214">
        <f>VLOOKUP(CW506,$A$563:$F$2330,6,FALSE)</f>
        <v>209</v>
      </c>
      <c r="DA506" s="213" t="s">
        <v>63</v>
      </c>
      <c r="DB506" s="10">
        <f>CZ506*1.4</f>
        <v>292.59999999999997</v>
      </c>
      <c r="DC506" s="10"/>
      <c r="DD506" s="284"/>
      <c r="DE506" s="213" t="s">
        <v>86</v>
      </c>
      <c r="DF506" s="306" t="s">
        <v>436</v>
      </c>
      <c r="DH506" s="214"/>
      <c r="DI506" s="214">
        <f>VLOOKUP(DF506,$A$563:$F$2330,6,FALSE)</f>
        <v>659</v>
      </c>
      <c r="DJ506" s="213" t="s">
        <v>63</v>
      </c>
      <c r="DK506" s="10">
        <f>DI506*1.4</f>
        <v>922.59999999999991</v>
      </c>
      <c r="DL506" s="10"/>
      <c r="DM506" s="284"/>
      <c r="DN506" s="213" t="s">
        <v>86</v>
      </c>
      <c r="DO506" s="293" t="s">
        <v>1316</v>
      </c>
      <c r="DQ506" s="214"/>
      <c r="DR506" s="214">
        <f>VLOOKUP(DO506,$A$563:$F$2330,6,FALSE)</f>
        <v>193</v>
      </c>
      <c r="DS506" s="213" t="s">
        <v>63</v>
      </c>
      <c r="DT506" s="10">
        <f>DR506*1.4</f>
        <v>270.2</v>
      </c>
      <c r="DU506" s="10"/>
      <c r="DV506" s="284"/>
      <c r="DW506" s="213" t="s">
        <v>86</v>
      </c>
      <c r="DX506" s="297" t="s">
        <v>186</v>
      </c>
      <c r="DZ506" s="214"/>
      <c r="EA506" s="214" t="e">
        <f>VLOOKUP(DX506,$A$563:$F$2330,6,FALSE)</f>
        <v>#N/A</v>
      </c>
      <c r="EB506" s="213" t="s">
        <v>63</v>
      </c>
      <c r="EC506" s="10" t="e">
        <f>EA506*1.4</f>
        <v>#N/A</v>
      </c>
      <c r="ED506" s="10"/>
      <c r="EE506" s="284"/>
      <c r="EF506" s="213" t="s">
        <v>86</v>
      </c>
      <c r="EG506" s="306" t="s">
        <v>474</v>
      </c>
      <c r="EI506" s="214"/>
      <c r="EJ506" s="214">
        <f>VLOOKUP(EG506,$A$563:$F$2330,6,FALSE)</f>
        <v>209</v>
      </c>
      <c r="EK506" s="213" t="s">
        <v>63</v>
      </c>
      <c r="EL506" s="10">
        <f>EJ506*1.4</f>
        <v>292.59999999999997</v>
      </c>
      <c r="EM506" s="10"/>
      <c r="EN506" s="284"/>
      <c r="EO506" s="213" t="s">
        <v>86</v>
      </c>
      <c r="EP506" s="306" t="s">
        <v>474</v>
      </c>
      <c r="ER506" s="214"/>
      <c r="ES506" s="214">
        <f>VLOOKUP(EP506,$A$563:$F$2330,6,FALSE)</f>
        <v>209</v>
      </c>
      <c r="ET506" s="213" t="s">
        <v>63</v>
      </c>
      <c r="EU506" s="10">
        <f>ES506*1.4</f>
        <v>292.59999999999997</v>
      </c>
      <c r="EV506" s="10"/>
      <c r="EW506" s="284"/>
      <c r="EX506" s="213" t="s">
        <v>86</v>
      </c>
      <c r="EY506" s="297" t="s">
        <v>186</v>
      </c>
      <c r="FA506" s="214"/>
      <c r="FB506" s="214" t="e">
        <f>VLOOKUP(EY506,$A$563:$F$2330,6,FALSE)</f>
        <v>#N/A</v>
      </c>
      <c r="FC506" s="213" t="s">
        <v>63</v>
      </c>
      <c r="FD506" s="10" t="e">
        <f>FB506*1.4</f>
        <v>#N/A</v>
      </c>
      <c r="FE506" s="10"/>
      <c r="FF506" s="284"/>
      <c r="FG506" s="213" t="s">
        <v>86</v>
      </c>
      <c r="FH506" s="306" t="s">
        <v>461</v>
      </c>
      <c r="FJ506" s="214"/>
      <c r="FK506" s="214">
        <f>VLOOKUP(FH506,$A$563:$F$2330,6,FALSE)</f>
        <v>168</v>
      </c>
      <c r="FL506" s="213" t="s">
        <v>63</v>
      </c>
      <c r="FM506" s="10">
        <f>FK506*1.4</f>
        <v>235.2</v>
      </c>
      <c r="FN506" s="10"/>
      <c r="FO506" s="284"/>
      <c r="FP506" s="213" t="s">
        <v>86</v>
      </c>
      <c r="FQ506" s="293" t="s">
        <v>474</v>
      </c>
      <c r="FS506" s="214"/>
      <c r="FT506" s="214">
        <f>VLOOKUP(FQ506,$A$563:$F$2330,6,FALSE)</f>
        <v>209</v>
      </c>
      <c r="FU506" s="213" t="s">
        <v>63</v>
      </c>
      <c r="FV506" s="10">
        <f>FT506*1.4</f>
        <v>292.59999999999997</v>
      </c>
      <c r="FW506" s="10"/>
      <c r="FX506" s="284"/>
      <c r="FY506" s="213" t="s">
        <v>86</v>
      </c>
      <c r="FZ506" s="293" t="s">
        <v>432</v>
      </c>
      <c r="GB506" s="214"/>
      <c r="GC506" s="214">
        <f>VLOOKUP(FZ506,$A$563:$F$2330,6,FALSE)</f>
        <v>135</v>
      </c>
      <c r="GD506" s="213" t="s">
        <v>63</v>
      </c>
      <c r="GE506" s="10">
        <f>GC506*1.4</f>
        <v>189</v>
      </c>
      <c r="GF506" s="10"/>
      <c r="GG506" s="284"/>
      <c r="GH506" s="213" t="s">
        <v>86</v>
      </c>
      <c r="GI506" s="306" t="s">
        <v>425</v>
      </c>
      <c r="GK506" s="214"/>
      <c r="GL506" s="214">
        <f>VLOOKUP(GI506,$A$563:$F$2330,6,FALSE)</f>
        <v>94</v>
      </c>
      <c r="GM506" s="213" t="s">
        <v>63</v>
      </c>
      <c r="GN506" s="10">
        <f>GL506*1.4</f>
        <v>131.6</v>
      </c>
      <c r="GO506" s="10"/>
      <c r="GP506" s="284"/>
      <c r="GQ506" s="213" t="s">
        <v>86</v>
      </c>
      <c r="GR506" s="306" t="s">
        <v>425</v>
      </c>
      <c r="GT506" s="214"/>
      <c r="GU506" s="214">
        <f>VLOOKUP(GR506,$A$563:$F$2330,6,FALSE)</f>
        <v>94</v>
      </c>
      <c r="GV506" s="213" t="s">
        <v>63</v>
      </c>
      <c r="GW506" s="10">
        <f>GU506*1.4</f>
        <v>131.6</v>
      </c>
      <c r="GX506" s="10"/>
      <c r="GY506" s="284"/>
      <c r="GZ506" s="213" t="s">
        <v>86</v>
      </c>
      <c r="HA506" s="293" t="s">
        <v>530</v>
      </c>
      <c r="HC506" s="214"/>
      <c r="HD506" s="214">
        <f>VLOOKUP(HA506,$A$563:$F$2330,6,FALSE)</f>
        <v>97</v>
      </c>
      <c r="HE506" s="213" t="s">
        <v>63</v>
      </c>
      <c r="HF506" s="10">
        <f>HD506*1.4</f>
        <v>135.79999999999998</v>
      </c>
      <c r="HG506" s="10"/>
      <c r="HH506" s="284"/>
      <c r="HI506" s="213" t="s">
        <v>86</v>
      </c>
      <c r="HJ506" s="306" t="s">
        <v>474</v>
      </c>
      <c r="HL506" s="214"/>
      <c r="HM506" s="214">
        <f>VLOOKUP(HJ506,$A$563:$F$2330,6,FALSE)</f>
        <v>209</v>
      </c>
      <c r="HN506" s="213" t="s">
        <v>63</v>
      </c>
      <c r="HO506" s="10">
        <f>HM506*1.4</f>
        <v>292.59999999999997</v>
      </c>
      <c r="HP506" s="10"/>
      <c r="HQ506" s="284"/>
      <c r="HR506" s="213" t="s">
        <v>86</v>
      </c>
      <c r="HS506" s="293" t="s">
        <v>1316</v>
      </c>
      <c r="HU506" s="214"/>
      <c r="HV506" s="214">
        <f>VLOOKUP(HS506,$A$563:$F$2330,6,FALSE)</f>
        <v>193</v>
      </c>
      <c r="HW506" s="213" t="s">
        <v>63</v>
      </c>
      <c r="HX506" s="10">
        <f>HV506*1.4</f>
        <v>270.2</v>
      </c>
      <c r="HY506" s="10"/>
      <c r="HZ506" s="284"/>
      <c r="IA506" s="213" t="s">
        <v>86</v>
      </c>
      <c r="IB506" s="306" t="s">
        <v>509</v>
      </c>
      <c r="ID506" s="214"/>
      <c r="IE506" s="214">
        <f>VLOOKUP(IB506,$A$563:$F$2330,6,FALSE)</f>
        <v>204</v>
      </c>
      <c r="IF506" s="213" t="s">
        <v>63</v>
      </c>
      <c r="IG506" s="10">
        <f>IE506*1.4</f>
        <v>285.59999999999997</v>
      </c>
      <c r="IH506" s="10"/>
      <c r="II506" s="284"/>
      <c r="IJ506" s="213" t="s">
        <v>86</v>
      </c>
      <c r="IK506" s="306" t="s">
        <v>879</v>
      </c>
      <c r="IM506" s="214"/>
      <c r="IN506" s="214">
        <f>VLOOKUP(IK506,$A$563:$F$2330,6,FALSE)</f>
        <v>94</v>
      </c>
      <c r="IO506" s="213" t="s">
        <v>63</v>
      </c>
      <c r="IP506" s="10">
        <f>IN506*1.4</f>
        <v>131.6</v>
      </c>
      <c r="IQ506" s="10"/>
      <c r="IR506" s="284"/>
      <c r="IS506" s="213" t="s">
        <v>86</v>
      </c>
      <c r="IT506" s="306" t="s">
        <v>462</v>
      </c>
      <c r="IV506" s="214"/>
      <c r="IW506" s="214">
        <f>VLOOKUP(IT506,$A$563:$F$2330,6,FALSE)</f>
        <v>172</v>
      </c>
      <c r="IX506" s="213" t="s">
        <v>63</v>
      </c>
      <c r="IY506" s="10">
        <f>IW506*1.4</f>
        <v>240.79999999999998</v>
      </c>
      <c r="IZ506" s="10"/>
      <c r="JA506" s="284"/>
      <c r="JB506" s="213" t="s">
        <v>86</v>
      </c>
      <c r="JC506" s="306" t="s">
        <v>787</v>
      </c>
      <c r="JE506" s="214"/>
      <c r="JF506" s="214">
        <f>VLOOKUP(JC506,$A$563:$F$2330,6,FALSE)</f>
        <v>239</v>
      </c>
      <c r="JG506" s="213" t="s">
        <v>63</v>
      </c>
      <c r="JH506" s="10">
        <f>JF506*1.4</f>
        <v>334.59999999999997</v>
      </c>
      <c r="JI506" s="10"/>
      <c r="JJ506" s="284"/>
      <c r="JK506" s="213" t="s">
        <v>86</v>
      </c>
      <c r="JL506" s="306" t="s">
        <v>436</v>
      </c>
      <c r="JN506" s="214"/>
      <c r="JO506" s="214">
        <f>VLOOKUP(JL506,$A$563:$F$2330,6,FALSE)</f>
        <v>659</v>
      </c>
      <c r="JP506" s="213" t="s">
        <v>63</v>
      </c>
      <c r="JQ506" s="10">
        <f>JO506*1.4</f>
        <v>922.59999999999991</v>
      </c>
      <c r="JR506" s="10"/>
      <c r="JS506" s="284"/>
      <c r="JT506" s="213" t="s">
        <v>86</v>
      </c>
      <c r="JU506" s="306" t="s">
        <v>425</v>
      </c>
      <c r="JW506" s="214"/>
      <c r="JX506" s="214">
        <f>VLOOKUP(JU506,$A$563:$F$2330,6,FALSE)</f>
        <v>94</v>
      </c>
      <c r="JY506" s="213" t="s">
        <v>63</v>
      </c>
      <c r="JZ506" s="10">
        <f>JX506*1.4</f>
        <v>131.6</v>
      </c>
      <c r="KA506" s="10"/>
      <c r="KB506" s="284"/>
      <c r="KC506" s="213" t="s">
        <v>86</v>
      </c>
      <c r="KD506" s="306" t="s">
        <v>770</v>
      </c>
      <c r="KF506" s="214"/>
      <c r="KG506" s="214">
        <f>VLOOKUP(KD506,$A$563:$F$2330,6,FALSE)</f>
        <v>226</v>
      </c>
      <c r="KH506" s="213" t="s">
        <v>63</v>
      </c>
      <c r="KI506" s="10">
        <f>KG506*1.4</f>
        <v>316.39999999999998</v>
      </c>
      <c r="KJ506" s="10"/>
      <c r="KK506" s="284"/>
      <c r="KL506" s="213" t="s">
        <v>86</v>
      </c>
      <c r="KM506" s="306" t="s">
        <v>474</v>
      </c>
      <c r="KO506" s="214"/>
      <c r="KP506" s="214">
        <f>VLOOKUP(KM506,$A$563:$F$2330,6,FALSE)</f>
        <v>209</v>
      </c>
      <c r="KQ506" s="213" t="s">
        <v>63</v>
      </c>
      <c r="KR506" s="10">
        <f>KP506*1.4</f>
        <v>292.59999999999997</v>
      </c>
      <c r="KS506" s="10"/>
      <c r="KT506" s="284"/>
      <c r="KU506" s="213" t="s">
        <v>86</v>
      </c>
      <c r="KV506" s="306" t="s">
        <v>436</v>
      </c>
      <c r="KX506" s="214"/>
      <c r="KY506" s="214">
        <f>VLOOKUP(KV506,$A$563:$F$2330,6,FALSE)</f>
        <v>659</v>
      </c>
      <c r="KZ506" s="213" t="s">
        <v>63</v>
      </c>
      <c r="LA506" s="10">
        <f>KY506*1.4</f>
        <v>922.59999999999991</v>
      </c>
      <c r="LB506" s="10"/>
      <c r="LC506" s="284"/>
      <c r="LD506" s="213" t="s">
        <v>86</v>
      </c>
      <c r="LE506" s="306" t="s">
        <v>436</v>
      </c>
      <c r="LG506" s="214"/>
      <c r="LH506" s="214">
        <f>VLOOKUP(LE506,$A$563:$F$2330,6,FALSE)</f>
        <v>659</v>
      </c>
      <c r="LI506" s="213" t="s">
        <v>63</v>
      </c>
      <c r="LJ506" s="10">
        <f>LH506*1.4</f>
        <v>922.59999999999991</v>
      </c>
      <c r="LK506" s="10"/>
      <c r="LL506" s="284"/>
      <c r="LM506" s="213" t="s">
        <v>86</v>
      </c>
      <c r="LN506" s="306" t="s">
        <v>462</v>
      </c>
      <c r="LP506" s="214"/>
      <c r="LQ506" s="214">
        <f>VLOOKUP(LN506,$A$563:$F$2330,6,FALSE)</f>
        <v>172</v>
      </c>
      <c r="LR506" s="213" t="s">
        <v>63</v>
      </c>
      <c r="LS506" s="10">
        <f>LQ506*1.4</f>
        <v>240.79999999999998</v>
      </c>
      <c r="LT506" s="10"/>
      <c r="LU506" s="284"/>
      <c r="LV506" s="213" t="s">
        <v>86</v>
      </c>
      <c r="LW506" s="306" t="s">
        <v>436</v>
      </c>
      <c r="LY506" s="214"/>
      <c r="LZ506" s="214">
        <f>VLOOKUP(LW506,$A$563:$F$2330,6,FALSE)</f>
        <v>659</v>
      </c>
      <c r="MA506" s="213" t="s">
        <v>63</v>
      </c>
      <c r="MB506" s="10">
        <f>LZ506*1.4</f>
        <v>922.59999999999991</v>
      </c>
      <c r="MC506" s="10"/>
      <c r="MD506" s="284"/>
      <c r="ME506" s="213" t="s">
        <v>86</v>
      </c>
      <c r="MF506" s="308" t="s">
        <v>450</v>
      </c>
      <c r="MH506" s="214"/>
      <c r="MI506" s="214">
        <f>VLOOKUP(MF506,$A$563:$F$2330,6,FALSE)</f>
        <v>369</v>
      </c>
      <c r="MJ506" s="213" t="s">
        <v>63</v>
      </c>
      <c r="MK506" s="10">
        <f>MI506*1.4</f>
        <v>516.6</v>
      </c>
      <c r="ML506" s="10"/>
      <c r="MM506" s="284"/>
      <c r="MN506" s="213" t="s">
        <v>86</v>
      </c>
      <c r="MO506" s="306" t="s">
        <v>474</v>
      </c>
      <c r="MQ506" s="214"/>
      <c r="MR506" s="214">
        <f>VLOOKUP(MO506,$A$563:$F$2330,6,FALSE)</f>
        <v>209</v>
      </c>
      <c r="MS506" s="213" t="s">
        <v>63</v>
      </c>
      <c r="MT506" s="10">
        <f>MR506*1.4</f>
        <v>292.59999999999997</v>
      </c>
      <c r="MU506" s="10"/>
      <c r="MV506" s="284"/>
      <c r="MW506" s="213" t="s">
        <v>86</v>
      </c>
      <c r="MX506" s="306" t="s">
        <v>466</v>
      </c>
      <c r="MZ506" s="214"/>
      <c r="NA506" s="214">
        <f>VLOOKUP(MX506,$A$563:$F$2330,6,FALSE)</f>
        <v>421</v>
      </c>
      <c r="NB506" s="213" t="s">
        <v>63</v>
      </c>
      <c r="NC506" s="10">
        <f>NA506*1.4</f>
        <v>589.4</v>
      </c>
      <c r="ND506" s="10"/>
      <c r="NE506" s="284"/>
      <c r="NF506" s="213" t="s">
        <v>86</v>
      </c>
      <c r="NG506" s="306" t="s">
        <v>474</v>
      </c>
      <c r="NI506" s="214"/>
      <c r="NJ506" s="214">
        <f>VLOOKUP(NG506,$A$563:$F$2330,6,FALSE)</f>
        <v>209</v>
      </c>
      <c r="NK506" s="213" t="s">
        <v>63</v>
      </c>
      <c r="NL506" s="10">
        <f>NJ506*1.4</f>
        <v>292.59999999999997</v>
      </c>
      <c r="NM506" s="10"/>
      <c r="NN506" s="284"/>
      <c r="NO506" s="213" t="s">
        <v>86</v>
      </c>
      <c r="NP506" s="306" t="s">
        <v>466</v>
      </c>
      <c r="NR506" s="214"/>
      <c r="NS506" s="214">
        <f>VLOOKUP(NP506,$A$563:$F$2330,6,FALSE)</f>
        <v>421</v>
      </c>
      <c r="NT506" s="213" t="s">
        <v>63</v>
      </c>
      <c r="NU506" s="10">
        <f>NS506*1.4</f>
        <v>589.4</v>
      </c>
      <c r="NV506" s="10"/>
      <c r="NW506" s="284"/>
      <c r="NX506" s="213" t="s">
        <v>86</v>
      </c>
      <c r="NY506" s="293" t="s">
        <v>461</v>
      </c>
      <c r="OB506" s="214">
        <f>VLOOKUP(NY506,$A$563:$F$2330,6,FALSE)</f>
        <v>168</v>
      </c>
      <c r="OC506" s="213" t="s">
        <v>63</v>
      </c>
      <c r="OD506" s="10">
        <f>OB506*1.4</f>
        <v>235.2</v>
      </c>
      <c r="OE506" s="10"/>
      <c r="OF506" s="284"/>
      <c r="OG506" s="213" t="s">
        <v>86</v>
      </c>
      <c r="OH506" s="306" t="s">
        <v>530</v>
      </c>
      <c r="OJ506" s="214"/>
      <c r="OK506" s="214">
        <f>VLOOKUP(OH506,$A$563:$F$2330,6,FALSE)</f>
        <v>97</v>
      </c>
      <c r="OL506" s="213" t="s">
        <v>63</v>
      </c>
      <c r="OM506" s="10">
        <f>OK506*1.4</f>
        <v>135.79999999999998</v>
      </c>
      <c r="ON506" s="10"/>
      <c r="OO506" s="284"/>
      <c r="OP506" s="213" t="s">
        <v>86</v>
      </c>
      <c r="OQ506" s="293" t="s">
        <v>425</v>
      </c>
      <c r="OS506" s="214"/>
      <c r="OT506" s="214">
        <f>VLOOKUP(OQ506,$A$563:$F$2330,6,FALSE)</f>
        <v>94</v>
      </c>
      <c r="OU506" s="213" t="s">
        <v>63</v>
      </c>
      <c r="OV506" s="10">
        <f>OT506*1.4</f>
        <v>131.6</v>
      </c>
      <c r="OW506" s="10"/>
      <c r="OX506" s="284"/>
      <c r="OY506" s="213" t="s">
        <v>86</v>
      </c>
      <c r="OZ506" s="306" t="s">
        <v>770</v>
      </c>
      <c r="PB506" s="214"/>
      <c r="PC506" s="214">
        <f>VLOOKUP(OZ506,$A$563:$F$2330,6,FALSE)</f>
        <v>226</v>
      </c>
      <c r="PD506" s="213" t="s">
        <v>63</v>
      </c>
      <c r="PE506" s="10">
        <f>PC506*1.4</f>
        <v>316.39999999999998</v>
      </c>
      <c r="PF506" s="10"/>
      <c r="PG506" s="284"/>
      <c r="PH506" s="213" t="s">
        <v>86</v>
      </c>
      <c r="PI506" s="306" t="s">
        <v>436</v>
      </c>
      <c r="PK506" s="214"/>
      <c r="PL506" s="214">
        <f>VLOOKUP(PI506,$A$563:$F$2330,6,FALSE)</f>
        <v>659</v>
      </c>
      <c r="PM506" s="213" t="s">
        <v>63</v>
      </c>
      <c r="PN506" s="10">
        <f>PL506*1.4</f>
        <v>922.59999999999991</v>
      </c>
      <c r="PO506" s="10"/>
      <c r="PP506" s="284"/>
      <c r="PQ506" s="213" t="s">
        <v>86</v>
      </c>
      <c r="PR506" s="293" t="s">
        <v>436</v>
      </c>
      <c r="PT506" s="214"/>
      <c r="PU506" s="214">
        <f>VLOOKUP(PR506,$A$563:$F$2330,6,FALSE)</f>
        <v>659</v>
      </c>
      <c r="PV506" s="213" t="s">
        <v>63</v>
      </c>
      <c r="PW506" s="10">
        <f>PU506*1.4</f>
        <v>922.59999999999991</v>
      </c>
      <c r="PX506" s="10"/>
      <c r="PY506" s="284"/>
      <c r="PZ506" s="213" t="s">
        <v>86</v>
      </c>
      <c r="QA506" s="306" t="s">
        <v>474</v>
      </c>
      <c r="QC506" s="214"/>
      <c r="QD506" s="214">
        <f>VLOOKUP(QA506,$A$563:$F$2330,6,FALSE)</f>
        <v>209</v>
      </c>
      <c r="QE506" s="213" t="s">
        <v>63</v>
      </c>
      <c r="QF506" s="10">
        <f>QD506*1.4</f>
        <v>292.59999999999997</v>
      </c>
      <c r="QG506" s="10"/>
      <c r="QH506" s="284"/>
      <c r="QI506" s="213" t="s">
        <v>86</v>
      </c>
      <c r="QJ506" s="293" t="s">
        <v>770</v>
      </c>
      <c r="QL506" s="214"/>
      <c r="QM506" s="214">
        <f>VLOOKUP(QJ506,$A$563:$F$2330,6,FALSE)</f>
        <v>226</v>
      </c>
      <c r="QN506" s="213" t="s">
        <v>63</v>
      </c>
      <c r="QO506" s="10">
        <f>QM506*1.4</f>
        <v>316.39999999999998</v>
      </c>
      <c r="QP506" s="10"/>
      <c r="QQ506" s="284"/>
      <c r="QR506" s="213" t="s">
        <v>86</v>
      </c>
      <c r="QS506" s="306" t="s">
        <v>731</v>
      </c>
      <c r="QU506" s="214"/>
      <c r="QV506" s="214">
        <f>VLOOKUP(QS506,$A$563:$F$2330,6,FALSE)</f>
        <v>191</v>
      </c>
      <c r="QW506" s="213" t="s">
        <v>63</v>
      </c>
      <c r="QX506" s="10">
        <f>QV506*1.4</f>
        <v>267.39999999999998</v>
      </c>
      <c r="QY506" s="10"/>
      <c r="QZ506" s="284"/>
      <c r="RA506" s="213" t="s">
        <v>86</v>
      </c>
      <c r="RB506" s="293" t="s">
        <v>509</v>
      </c>
      <c r="RD506" s="214"/>
      <c r="RE506" s="214">
        <f>VLOOKUP(RB506,$A$563:$F$2330,6,FALSE)</f>
        <v>204</v>
      </c>
      <c r="RF506" s="213" t="s">
        <v>63</v>
      </c>
      <c r="RG506" s="10">
        <f>RE506*1.4</f>
        <v>285.59999999999997</v>
      </c>
      <c r="RH506" s="10"/>
      <c r="RI506" s="284"/>
      <c r="RJ506" s="213" t="s">
        <v>86</v>
      </c>
      <c r="RK506" s="297" t="s">
        <v>186</v>
      </c>
      <c r="RN506" s="214" t="e">
        <f>VLOOKUP(RK506,$A$563:$F$2330,6,FALSE)</f>
        <v>#N/A</v>
      </c>
      <c r="RO506" s="213" t="s">
        <v>63</v>
      </c>
      <c r="RP506" s="10" t="e">
        <f>RN506*1.4</f>
        <v>#N/A</v>
      </c>
      <c r="RQ506" s="10"/>
      <c r="RR506" s="284"/>
      <c r="RS506" s="213" t="s">
        <v>86</v>
      </c>
      <c r="RT506" s="306" t="s">
        <v>466</v>
      </c>
      <c r="RV506" s="214"/>
      <c r="RW506" s="214">
        <f>VLOOKUP(RT506,$A$563:$F$2330,6,FALSE)</f>
        <v>421</v>
      </c>
      <c r="RX506" s="213" t="s">
        <v>63</v>
      </c>
      <c r="RY506" s="10">
        <f>RW506*1.4</f>
        <v>589.4</v>
      </c>
      <c r="RZ506" s="10"/>
      <c r="SA506" s="290"/>
      <c r="SB506" s="213" t="s">
        <v>86</v>
      </c>
      <c r="SC506" s="306" t="s">
        <v>450</v>
      </c>
      <c r="SE506" s="214"/>
      <c r="SF506" s="214">
        <f>VLOOKUP(SC506,$A$563:$F$2330,6,FALSE)</f>
        <v>369</v>
      </c>
      <c r="SG506" s="213" t="s">
        <v>63</v>
      </c>
      <c r="SH506" s="10">
        <f>SF506*1.4</f>
        <v>516.6</v>
      </c>
      <c r="SI506" s="10"/>
      <c r="SJ506" s="290"/>
      <c r="SK506" s="213" t="s">
        <v>86</v>
      </c>
      <c r="SL506" s="306" t="s">
        <v>474</v>
      </c>
      <c r="SN506" s="214"/>
      <c r="SO506" s="214">
        <f>VLOOKUP(SL506,$A$563:$F$2330,6,FALSE)</f>
        <v>209</v>
      </c>
      <c r="SP506" s="213" t="s">
        <v>63</v>
      </c>
      <c r="SQ506" s="10">
        <f>SO506*1.4</f>
        <v>292.59999999999997</v>
      </c>
      <c r="SR506" s="10"/>
      <c r="SS506" s="290"/>
      <c r="ST506" s="213" t="s">
        <v>86</v>
      </c>
      <c r="SU506" s="306" t="s">
        <v>425</v>
      </c>
      <c r="SW506" s="214"/>
      <c r="SX506" s="214">
        <f>VLOOKUP(SU506,$A$563:$F$2330,6,FALSE)</f>
        <v>94</v>
      </c>
      <c r="SY506" s="213" t="s">
        <v>63</v>
      </c>
      <c r="SZ506" s="10">
        <f>SX506*1.4</f>
        <v>131.6</v>
      </c>
      <c r="TA506" s="10"/>
      <c r="TB506" s="290"/>
      <c r="TC506" s="213" t="s">
        <v>86</v>
      </c>
      <c r="TD506" s="306" t="s">
        <v>466</v>
      </c>
      <c r="TF506" s="214"/>
      <c r="TG506" s="214">
        <f>VLOOKUP(TD506,$A$563:$F$2330,6,FALSE)</f>
        <v>421</v>
      </c>
      <c r="TH506" s="213" t="s">
        <v>63</v>
      </c>
      <c r="TI506" s="10">
        <f>TG506*1.4</f>
        <v>589.4</v>
      </c>
      <c r="TK506" s="290"/>
      <c r="TL506" s="213" t="s">
        <v>86</v>
      </c>
      <c r="TM506" s="306" t="s">
        <v>474</v>
      </c>
      <c r="TO506" s="214"/>
      <c r="TP506" s="214">
        <f>VLOOKUP(TM506,$A$563:$F$2330,6,FALSE)</f>
        <v>209</v>
      </c>
      <c r="TQ506" s="213" t="s">
        <v>63</v>
      </c>
      <c r="TR506" s="10">
        <f>TP506*1.4</f>
        <v>292.59999999999997</v>
      </c>
      <c r="TS506" s="10"/>
      <c r="TT506" s="290"/>
      <c r="TU506" s="213" t="s">
        <v>86</v>
      </c>
      <c r="TV506" s="297" t="s">
        <v>186</v>
      </c>
      <c r="TX506" s="214"/>
      <c r="TY506" s="214" t="e">
        <f>VLOOKUP(TV506,$A$563:$F$2330,6,FALSE)</f>
        <v>#N/A</v>
      </c>
      <c r="TZ506" s="213" t="s">
        <v>63</v>
      </c>
      <c r="UA506" s="10" t="e">
        <f>TY506*1.4</f>
        <v>#N/A</v>
      </c>
      <c r="UB506" s="10"/>
      <c r="UC506" s="290"/>
      <c r="UD506" s="213" t="s">
        <v>86</v>
      </c>
      <c r="UE506" s="306" t="s">
        <v>1316</v>
      </c>
      <c r="UG506" s="214"/>
      <c r="UH506" s="214">
        <f>VLOOKUP(UE506,$A$563:$F$2330,6,FALSE)</f>
        <v>193</v>
      </c>
      <c r="UI506" s="213" t="s">
        <v>63</v>
      </c>
      <c r="UJ506" s="10">
        <f>UH506*1.4</f>
        <v>270.2</v>
      </c>
      <c r="UK506" s="10"/>
      <c r="UL506" s="290"/>
      <c r="UM506" s="213" t="s">
        <v>86</v>
      </c>
      <c r="UN506" s="297" t="s">
        <v>186</v>
      </c>
      <c r="UP506" s="214"/>
      <c r="UQ506" s="214" t="e">
        <f>VLOOKUP(UN506,$A$563:$F$2330,6,FALSE)</f>
        <v>#N/A</v>
      </c>
      <c r="UR506" s="213" t="s">
        <v>63</v>
      </c>
      <c r="US506" s="10" t="e">
        <f>UQ506*1.4</f>
        <v>#N/A</v>
      </c>
      <c r="UT506" s="10"/>
      <c r="UU506" s="290"/>
      <c r="UV506" s="213" t="s">
        <v>86</v>
      </c>
      <c r="UW506" s="306" t="s">
        <v>474</v>
      </c>
      <c r="UY506" s="214"/>
      <c r="UZ506" s="214">
        <f>VLOOKUP(UW506,$A$563:$F$2330,6,FALSE)</f>
        <v>209</v>
      </c>
      <c r="VA506" s="213" t="s">
        <v>63</v>
      </c>
      <c r="VB506" s="10">
        <f>UZ506*1.4</f>
        <v>292.59999999999997</v>
      </c>
      <c r="VC506" s="10"/>
      <c r="VD506" s="290"/>
      <c r="VE506" s="213" t="s">
        <v>86</v>
      </c>
      <c r="VF506" s="297" t="s">
        <v>186</v>
      </c>
      <c r="VH506" s="214"/>
      <c r="VI506" s="214" t="e">
        <f>VLOOKUP(VF506,$A$563:$F$2330,6,FALSE)</f>
        <v>#N/A</v>
      </c>
      <c r="VJ506" s="213" t="s">
        <v>63</v>
      </c>
      <c r="VK506" s="10" t="e">
        <f>VI506*1.4</f>
        <v>#N/A</v>
      </c>
      <c r="VL506" s="10"/>
      <c r="VM506" s="290"/>
      <c r="VN506" s="213" t="s">
        <v>86</v>
      </c>
      <c r="VO506" s="306" t="s">
        <v>474</v>
      </c>
      <c r="VQ506" s="214"/>
      <c r="VR506" s="214">
        <f>VLOOKUP(VO506,$A$563:$F$2330,6,FALSE)</f>
        <v>209</v>
      </c>
      <c r="VS506" s="213" t="s">
        <v>63</v>
      </c>
      <c r="VT506" s="10">
        <f>VR506*1.4</f>
        <v>292.59999999999997</v>
      </c>
      <c r="VU506" s="10"/>
      <c r="VV506" s="290"/>
      <c r="VW506" s="213" t="s">
        <v>86</v>
      </c>
      <c r="VX506" s="297" t="s">
        <v>186</v>
      </c>
      <c r="WA506" s="214" t="e">
        <f>VLOOKUP(VX506,$A$563:$F$2330,6,FALSE)</f>
        <v>#N/A</v>
      </c>
      <c r="WB506" s="213" t="s">
        <v>63</v>
      </c>
      <c r="WC506" s="10" t="e">
        <f>WA506*1.4</f>
        <v>#N/A</v>
      </c>
      <c r="WE506" s="290"/>
      <c r="WF506" s="213" t="s">
        <v>86</v>
      </c>
      <c r="WG506" s="306" t="s">
        <v>474</v>
      </c>
      <c r="WI506" s="214"/>
      <c r="WJ506" s="214">
        <f>VLOOKUP(WG506,$A$563:$F$2330,6,FALSE)</f>
        <v>209</v>
      </c>
      <c r="WK506" s="213" t="s">
        <v>63</v>
      </c>
      <c r="WL506" s="10">
        <f>WJ506*1.4</f>
        <v>292.59999999999997</v>
      </c>
      <c r="WN506" s="290"/>
      <c r="WO506" s="213" t="s">
        <v>86</v>
      </c>
      <c r="WP506" s="306" t="s">
        <v>425</v>
      </c>
      <c r="WQ506" s="214"/>
      <c r="WR506" s="214"/>
      <c r="WS506" s="214">
        <f>VLOOKUP(WP506,$A$563:$F$2330,6,FALSE)</f>
        <v>94</v>
      </c>
      <c r="WT506" s="213" t="s">
        <v>63</v>
      </c>
      <c r="WU506" s="10">
        <f>WS506*1.4</f>
        <v>131.6</v>
      </c>
      <c r="WV506" s="10"/>
      <c r="WW506" s="290"/>
      <c r="WX506" s="213" t="s">
        <v>86</v>
      </c>
      <c r="WY506" s="306" t="s">
        <v>770</v>
      </c>
      <c r="XA506" s="214"/>
      <c r="XB506" s="214">
        <f>VLOOKUP(WY506,$A$563:$F$2330,6,FALSE)</f>
        <v>226</v>
      </c>
      <c r="XC506" s="213" t="s">
        <v>63</v>
      </c>
      <c r="XD506" s="10">
        <f>XB506*1.4</f>
        <v>316.39999999999998</v>
      </c>
      <c r="XF506" s="290"/>
      <c r="XG506" s="213" t="s">
        <v>86</v>
      </c>
      <c r="XH506" s="297" t="s">
        <v>186</v>
      </c>
      <c r="XK506" s="214" t="e">
        <f>VLOOKUP(XH506,$A$563:$F$2330,6,FALSE)</f>
        <v>#N/A</v>
      </c>
      <c r="XL506" s="213" t="s">
        <v>63</v>
      </c>
      <c r="XM506" s="10" t="e">
        <f>XK506*1.4</f>
        <v>#N/A</v>
      </c>
      <c r="XO506" s="290"/>
      <c r="XP506" s="213" t="s">
        <v>86</v>
      </c>
      <c r="XQ506" s="306" t="s">
        <v>425</v>
      </c>
      <c r="XS506" s="214"/>
      <c r="XT506" s="214">
        <f>VLOOKUP(XQ506,$A$563:$F$2330,6,FALSE)</f>
        <v>94</v>
      </c>
      <c r="XU506" s="213" t="s">
        <v>63</v>
      </c>
      <c r="XV506" s="10">
        <f>XT506*1.4</f>
        <v>131.6</v>
      </c>
      <c r="XW506" s="10"/>
      <c r="XX506" s="290"/>
      <c r="XY506" s="213" t="s">
        <v>86</v>
      </c>
      <c r="XZ506" s="306" t="s">
        <v>474</v>
      </c>
      <c r="YB506" s="214"/>
      <c r="YC506" s="214">
        <f>VLOOKUP(XZ506,$A$563:$F$2330,6,FALSE)</f>
        <v>209</v>
      </c>
      <c r="YD506" s="213" t="s">
        <v>63</v>
      </c>
      <c r="YE506" s="10">
        <f>YC506*1.4</f>
        <v>292.59999999999997</v>
      </c>
      <c r="YG506" s="290"/>
      <c r="YH506" s="213" t="s">
        <v>86</v>
      </c>
      <c r="YI506" s="306" t="s">
        <v>731</v>
      </c>
      <c r="YK506" s="214"/>
      <c r="YL506" s="214">
        <f>VLOOKUP(YI506,$A$563:$F$2330,6,FALSE)</f>
        <v>191</v>
      </c>
      <c r="YM506" s="213" t="s">
        <v>63</v>
      </c>
      <c r="YN506" s="10">
        <f>YL506*1.4</f>
        <v>267.39999999999998</v>
      </c>
      <c r="YO506" s="10"/>
      <c r="YP506" s="290"/>
      <c r="YQ506" s="213" t="s">
        <v>86</v>
      </c>
      <c r="YR506" s="297" t="s">
        <v>186</v>
      </c>
      <c r="YU506" s="214" t="e">
        <f>VLOOKUP(YR506,$A$563:$F$2330,6,FALSE)</f>
        <v>#N/A</v>
      </c>
      <c r="YV506" s="213" t="s">
        <v>63</v>
      </c>
      <c r="YW506" s="10" t="e">
        <f>YU506*1.4</f>
        <v>#N/A</v>
      </c>
      <c r="YY506" s="290"/>
      <c r="YZ506" s="213" t="s">
        <v>86</v>
      </c>
      <c r="ZA506" s="297" t="s">
        <v>186</v>
      </c>
      <c r="ZD506" s="214" t="e">
        <f>VLOOKUP(ZA506,$A$563:$F$2330,6,FALSE)</f>
        <v>#N/A</v>
      </c>
      <c r="ZE506" s="213" t="s">
        <v>63</v>
      </c>
      <c r="ZF506" s="10" t="e">
        <f>ZD506*1.4</f>
        <v>#N/A</v>
      </c>
      <c r="ZH506" s="290"/>
      <c r="ZI506" s="213" t="s">
        <v>86</v>
      </c>
      <c r="ZJ506" s="293" t="s">
        <v>881</v>
      </c>
      <c r="ZM506" s="214">
        <f>VLOOKUP(ZJ506,$A$563:$F$2330,6,FALSE)</f>
        <v>97</v>
      </c>
      <c r="ZN506" s="213" t="s">
        <v>63</v>
      </c>
      <c r="ZO506" s="10">
        <f>ZM506*1.4</f>
        <v>135.79999999999998</v>
      </c>
      <c r="ZQ506" s="290"/>
      <c r="ZR506" s="213" t="s">
        <v>86</v>
      </c>
      <c r="ZS506" s="297" t="s">
        <v>186</v>
      </c>
      <c r="ZU506" s="214"/>
      <c r="ZV506" s="214" t="e">
        <f>VLOOKUP(ZS506,$A$563:$F$2330,6,FALSE)</f>
        <v>#N/A</v>
      </c>
      <c r="ZW506" s="213" t="s">
        <v>63</v>
      </c>
      <c r="ZX506" s="10" t="e">
        <f>ZV506*1.4</f>
        <v>#N/A</v>
      </c>
      <c r="ZY506" s="10"/>
      <c r="ZZ506" s="290"/>
      <c r="AAA506" s="213" t="s">
        <v>86</v>
      </c>
      <c r="AAB506" s="297" t="s">
        <v>186</v>
      </c>
      <c r="AAD506" s="214"/>
      <c r="AAE506" s="214" t="e">
        <f>VLOOKUP(AAB506,$A$563:$F$2330,6,FALSE)</f>
        <v>#N/A</v>
      </c>
      <c r="AAF506" s="213" t="s">
        <v>63</v>
      </c>
      <c r="AAG506" s="10" t="e">
        <f>AAE506*1.4</f>
        <v>#N/A</v>
      </c>
      <c r="AAH506" s="10"/>
      <c r="AAI506" s="290"/>
      <c r="AAJ506" s="213" t="s">
        <v>86</v>
      </c>
      <c r="AAK506" s="297" t="s">
        <v>186</v>
      </c>
      <c r="AAM506" s="214"/>
      <c r="AAN506" s="214" t="e">
        <f>VLOOKUP(AAK506,$A$563:$F$2330,6,FALSE)</f>
        <v>#N/A</v>
      </c>
      <c r="AAO506" s="213" t="s">
        <v>63</v>
      </c>
      <c r="AAP506" s="10" t="e">
        <f>AAN506*1.4</f>
        <v>#N/A</v>
      </c>
      <c r="AAQ506" s="10"/>
      <c r="AAR506" s="290"/>
      <c r="AAS506" s="213" t="s">
        <v>86</v>
      </c>
      <c r="AAT506" s="297" t="s">
        <v>186</v>
      </c>
      <c r="AAV506" s="214"/>
      <c r="AAW506" s="214" t="e">
        <f>VLOOKUP(AAT506,$A$563:$F$2330,6,FALSE)</f>
        <v>#N/A</v>
      </c>
      <c r="AAX506" s="213" t="s">
        <v>63</v>
      </c>
      <c r="AAY506" s="10" t="e">
        <f>AAW506*1.4</f>
        <v>#N/A</v>
      </c>
      <c r="AAZ506" s="10"/>
      <c r="ABA506" s="290"/>
      <c r="ABB506" s="213" t="s">
        <v>86</v>
      </c>
      <c r="ABC506" s="297" t="s">
        <v>186</v>
      </c>
      <c r="ABE506" s="214"/>
      <c r="ABF506" s="214" t="e">
        <f>VLOOKUP(ABC506,$A$563:$F$2330,6,FALSE)</f>
        <v>#N/A</v>
      </c>
      <c r="ABG506" s="213" t="s">
        <v>63</v>
      </c>
      <c r="ABH506" s="10" t="e">
        <f>ABF506*1.4</f>
        <v>#N/A</v>
      </c>
      <c r="ABI506" s="10"/>
      <c r="ABJ506" s="290"/>
      <c r="ABK506" s="213" t="s">
        <v>86</v>
      </c>
      <c r="ABL506" s="297" t="s">
        <v>186</v>
      </c>
      <c r="ABN506" s="214"/>
      <c r="ABO506" s="214" t="e">
        <f>VLOOKUP(ABL506,$A$563:$F$2330,6,FALSE)</f>
        <v>#N/A</v>
      </c>
      <c r="ABP506" s="213" t="s">
        <v>63</v>
      </c>
      <c r="ABQ506" s="10" t="e">
        <f>ABO506*1.4</f>
        <v>#N/A</v>
      </c>
      <c r="ABR506" s="10"/>
      <c r="ABS506" s="290"/>
      <c r="ABT506" s="213" t="s">
        <v>86</v>
      </c>
      <c r="ABU506" s="297" t="s">
        <v>186</v>
      </c>
      <c r="ABW506" s="214"/>
      <c r="ABX506" s="214" t="e">
        <f>VLOOKUP(ABU506,$A$563:$F$2330,6,FALSE)</f>
        <v>#N/A</v>
      </c>
      <c r="ABY506" s="213" t="s">
        <v>63</v>
      </c>
      <c r="ABZ506" s="10" t="e">
        <f>ABX506*1.4</f>
        <v>#N/A</v>
      </c>
      <c r="ACA506" s="10"/>
      <c r="ACB506" s="290"/>
      <c r="ACC506" s="213" t="s">
        <v>86</v>
      </c>
      <c r="ACD506" s="297" t="s">
        <v>186</v>
      </c>
      <c r="ACF506" s="214"/>
      <c r="ACG506" s="214" t="e">
        <f>VLOOKUP(ACD506,$A$563:$F$2330,6,FALSE)</f>
        <v>#N/A</v>
      </c>
      <c r="ACH506" s="213" t="s">
        <v>63</v>
      </c>
      <c r="ACI506" s="10" t="e">
        <f>ACG506*1.4</f>
        <v>#N/A</v>
      </c>
      <c r="ACJ506" s="10"/>
      <c r="ACK506" s="290"/>
      <c r="ACL506" s="213" t="s">
        <v>86</v>
      </c>
      <c r="ACM506" s="297" t="s">
        <v>186</v>
      </c>
      <c r="ACO506" s="214"/>
      <c r="ACP506" s="214" t="e">
        <f>VLOOKUP(ACM506,$A$563:$F$2330,6,FALSE)</f>
        <v>#N/A</v>
      </c>
      <c r="ACQ506" s="213" t="s">
        <v>63</v>
      </c>
      <c r="ACR506" s="10" t="e">
        <f>ACP506*1.4</f>
        <v>#N/A</v>
      </c>
      <c r="ACS506" s="10"/>
      <c r="ACT506" s="290"/>
      <c r="ACU506" s="213" t="s">
        <v>86</v>
      </c>
      <c r="ACV506" s="293" t="s">
        <v>450</v>
      </c>
      <c r="ACX506" s="214"/>
      <c r="ACY506" s="214">
        <f>VLOOKUP(ACV506,$A$563:$F$2330,6,FALSE)</f>
        <v>369</v>
      </c>
      <c r="ACZ506" s="213" t="s">
        <v>63</v>
      </c>
      <c r="ADA506" s="10">
        <f>ACY506*1.4</f>
        <v>516.6</v>
      </c>
      <c r="ADB506" s="10"/>
      <c r="ADC506" s="290"/>
      <c r="ADD506" s="213" t="s">
        <v>86</v>
      </c>
      <c r="ADE506" s="306" t="s">
        <v>474</v>
      </c>
      <c r="ADG506" s="214"/>
      <c r="ADH506" s="214">
        <f>VLOOKUP(ADE506,$A$563:$F$2330,6,FALSE)</f>
        <v>209</v>
      </c>
      <c r="ADI506" s="213" t="s">
        <v>63</v>
      </c>
      <c r="ADJ506" s="10">
        <f>ADH506*1.4</f>
        <v>292.59999999999997</v>
      </c>
      <c r="ADL506" s="290"/>
      <c r="ADM506" s="213" t="s">
        <v>86</v>
      </c>
      <c r="ADN506" s="306" t="s">
        <v>787</v>
      </c>
      <c r="ADP506" s="214"/>
      <c r="ADQ506" s="214">
        <f>VLOOKUP(ADN506,$A$563:$F$2330,6,FALSE)</f>
        <v>239</v>
      </c>
      <c r="ADR506" s="213" t="s">
        <v>63</v>
      </c>
      <c r="ADS506" s="10">
        <f>ADQ506*1.4</f>
        <v>334.59999999999997</v>
      </c>
      <c r="ADT506" s="10"/>
      <c r="ADU506" s="290"/>
      <c r="ADV506" s="213" t="s">
        <v>86</v>
      </c>
      <c r="ADW506" s="306" t="s">
        <v>450</v>
      </c>
      <c r="ADZ506" s="214">
        <f>VLOOKUP(ADW506,$A$563:$F$2330,6,FALSE)</f>
        <v>369</v>
      </c>
      <c r="AEA506" s="213" t="s">
        <v>63</v>
      </c>
      <c r="AEB506" s="10">
        <f>ADZ506*1.4</f>
        <v>516.6</v>
      </c>
      <c r="AED506" s="290"/>
      <c r="AEE506" s="213" t="s">
        <v>86</v>
      </c>
      <c r="AEF506" s="306" t="s">
        <v>787</v>
      </c>
      <c r="AEH506" s="214"/>
      <c r="AEI506" s="214">
        <f>VLOOKUP(AEF506,$A$563:$F$2330,6,FALSE)</f>
        <v>239</v>
      </c>
      <c r="AEJ506" s="213" t="s">
        <v>63</v>
      </c>
      <c r="AEK506" s="10">
        <f>AEI506*1.4</f>
        <v>334.59999999999997</v>
      </c>
      <c r="AEM506" s="290"/>
      <c r="AEN506" s="213" t="s">
        <v>86</v>
      </c>
      <c r="AEO506" s="306" t="s">
        <v>434</v>
      </c>
      <c r="AEQ506" s="214"/>
      <c r="AER506" s="214">
        <f>VLOOKUP(AEO506,$A$563:$F$2330,6,FALSE)</f>
        <v>554</v>
      </c>
      <c r="AES506" s="213" t="s">
        <v>63</v>
      </c>
      <c r="AET506" s="10">
        <f>AER506*1.4</f>
        <v>775.59999999999991</v>
      </c>
      <c r="AEV506" s="290"/>
      <c r="AEW506" s="213" t="s">
        <v>86</v>
      </c>
      <c r="AEX506" s="306" t="s">
        <v>452</v>
      </c>
      <c r="AEZ506" s="214"/>
      <c r="AFA506" s="214">
        <f>VLOOKUP(AEX506,$A$563:$F$2330,6,FALSE)</f>
        <v>5</v>
      </c>
      <c r="AFB506" s="213" t="s">
        <v>63</v>
      </c>
      <c r="AFC506" s="10">
        <f>AFA506*1.4</f>
        <v>7</v>
      </c>
      <c r="AFD506" s="10"/>
      <c r="AFE506" s="290"/>
      <c r="AFF506" s="213" t="s">
        <v>86</v>
      </c>
      <c r="AFG506" s="306" t="s">
        <v>787</v>
      </c>
      <c r="AFI506" s="214"/>
      <c r="AFJ506" s="214">
        <f>VLOOKUP(AFG506,$A$563:$F$2330,6,FALSE)</f>
        <v>239</v>
      </c>
      <c r="AFK506" s="213" t="s">
        <v>63</v>
      </c>
      <c r="AFL506" s="10">
        <f>AFJ506*1.4</f>
        <v>334.59999999999997</v>
      </c>
      <c r="AFM506" s="10"/>
      <c r="AFN506" s="290"/>
      <c r="AFO506" s="213" t="s">
        <v>86</v>
      </c>
      <c r="AFP506" s="306" t="s">
        <v>425</v>
      </c>
      <c r="AFR506" s="214"/>
      <c r="AFS506" s="214">
        <f>VLOOKUP(AFP506,$A$563:$F$2330,6,FALSE)</f>
        <v>94</v>
      </c>
      <c r="AFT506" s="213" t="s">
        <v>63</v>
      </c>
      <c r="AFU506" s="10">
        <f>AFS506*1.4</f>
        <v>131.6</v>
      </c>
      <c r="AFV506" s="10"/>
      <c r="AFW506" s="290"/>
      <c r="AFX506" s="213" t="s">
        <v>86</v>
      </c>
      <c r="AFY506" s="309" t="s">
        <v>450</v>
      </c>
      <c r="AGA506" s="214"/>
      <c r="AGB506" s="214">
        <f>VLOOKUP(AFY506,$A$563:$F$2330,6,FALSE)</f>
        <v>369</v>
      </c>
      <c r="AGC506" s="213" t="s">
        <v>63</v>
      </c>
      <c r="AGD506" s="10">
        <f>AGB506*1.4</f>
        <v>516.6</v>
      </c>
      <c r="AGE506" s="10"/>
      <c r="AGF506" s="290"/>
      <c r="AGG506" s="213" t="s">
        <v>86</v>
      </c>
      <c r="AGH506" s="306" t="s">
        <v>1316</v>
      </c>
      <c r="AGJ506" s="214"/>
      <c r="AGK506" s="214">
        <f>VLOOKUP(AGH506,$A$563:$F$2330,6,FALSE)</f>
        <v>193</v>
      </c>
      <c r="AGL506" s="213" t="s">
        <v>63</v>
      </c>
      <c r="AGM506" s="10">
        <f>AGK506*1.4</f>
        <v>270.2</v>
      </c>
      <c r="AGN506" s="10"/>
      <c r="AGO506" s="290"/>
      <c r="AGP506" s="213" t="s">
        <v>86</v>
      </c>
      <c r="AGQ506" s="306" t="s">
        <v>462</v>
      </c>
      <c r="AGS506" s="214"/>
      <c r="AGT506" s="214">
        <f>VLOOKUP(AGQ506,$A$563:$F$2330,6,FALSE)</f>
        <v>172</v>
      </c>
      <c r="AGU506" s="213" t="s">
        <v>63</v>
      </c>
      <c r="AGV506" s="10">
        <f>AGT506*1.4</f>
        <v>240.79999999999998</v>
      </c>
      <c r="AGW506" s="10"/>
      <c r="AGX506" s="290"/>
      <c r="AGY506" s="213" t="s">
        <v>86</v>
      </c>
      <c r="AGZ506" s="308" t="s">
        <v>934</v>
      </c>
      <c r="AHB506" s="214"/>
      <c r="AHC506" s="214">
        <f>VLOOKUP(AGZ506,$A$563:$F$2330,6,FALSE)</f>
        <v>81</v>
      </c>
      <c r="AHD506" s="213" t="s">
        <v>63</v>
      </c>
      <c r="AHE506" s="10">
        <f>AHC506*1.4</f>
        <v>113.39999999999999</v>
      </c>
      <c r="AHF506" s="10"/>
      <c r="AHG506" s="290"/>
      <c r="AHH506" s="213"/>
      <c r="AHI506" s="303"/>
      <c r="AHK506" s="214"/>
      <c r="AHL506" s="214"/>
      <c r="AHM506" s="213"/>
      <c r="AHN506" s="10"/>
      <c r="AHO506" s="10"/>
      <c r="AHQ506" s="213"/>
      <c r="AHR506" s="278"/>
      <c r="AHT506" s="214"/>
      <c r="AHU506" s="214"/>
      <c r="AHV506" s="213"/>
      <c r="AHW506" s="10"/>
      <c r="AHX506" s="10"/>
      <c r="AHZ506" s="213"/>
      <c r="AIA506" s="278"/>
      <c r="AIC506" s="214"/>
      <c r="AID506" s="214"/>
      <c r="AIE506" s="213"/>
      <c r="AIF506" s="10"/>
      <c r="AIG506" s="10"/>
      <c r="AII506" s="213"/>
      <c r="AIJ506" s="278"/>
      <c r="AIM506" s="214"/>
      <c r="AIN506" s="213"/>
      <c r="AIO506" s="10"/>
    </row>
    <row r="507" spans="1:926" s="14" customFormat="1" ht="15">
      <c r="A507" s="213" t="s">
        <v>87</v>
      </c>
      <c r="B507" s="293" t="s">
        <v>1316</v>
      </c>
      <c r="D507" s="214"/>
      <c r="E507" s="214">
        <f>VLOOKUP(B507,$A$563:$F$2330,6,FALSE)</f>
        <v>193</v>
      </c>
      <c r="F507" s="213" t="s">
        <v>65</v>
      </c>
      <c r="G507" s="10">
        <f>E507*1.3</f>
        <v>250.9</v>
      </c>
      <c r="H507" s="10"/>
      <c r="I507" s="284"/>
      <c r="J507" s="213" t="s">
        <v>87</v>
      </c>
      <c r="K507" s="306" t="s">
        <v>425</v>
      </c>
      <c r="M507" s="214"/>
      <c r="N507" s="214">
        <f>VLOOKUP(K507,$A$563:$F$2330,6,FALSE)</f>
        <v>94</v>
      </c>
      <c r="O507" s="213" t="s">
        <v>65</v>
      </c>
      <c r="P507" s="10">
        <f>N507*1.3</f>
        <v>122.2</v>
      </c>
      <c r="Q507" s="10"/>
      <c r="R507" s="284"/>
      <c r="S507" s="213" t="s">
        <v>87</v>
      </c>
      <c r="T507" s="306" t="s">
        <v>466</v>
      </c>
      <c r="V507" s="214"/>
      <c r="W507" s="214">
        <f>VLOOKUP(T507,$A$563:$F$2330,6,FALSE)</f>
        <v>421</v>
      </c>
      <c r="X507" s="213" t="s">
        <v>65</v>
      </c>
      <c r="Y507" s="10">
        <f>W507*1.3</f>
        <v>547.30000000000007</v>
      </c>
      <c r="Z507" s="10"/>
      <c r="AA507" s="284"/>
      <c r="AB507" s="213" t="s">
        <v>87</v>
      </c>
      <c r="AC507" s="306" t="s">
        <v>452</v>
      </c>
      <c r="AE507" s="214"/>
      <c r="AF507" s="214">
        <f>VLOOKUP(AC507,$A$563:$F$2330,6,FALSE)</f>
        <v>5</v>
      </c>
      <c r="AG507" s="213" t="s">
        <v>65</v>
      </c>
      <c r="AH507" s="10">
        <f>AF507*1.3</f>
        <v>6.5</v>
      </c>
      <c r="AI507" s="10"/>
      <c r="AJ507" s="284"/>
      <c r="AK507" s="213" t="s">
        <v>87</v>
      </c>
      <c r="AL507" s="293" t="s">
        <v>482</v>
      </c>
      <c r="AN507" s="214"/>
      <c r="AO507" s="214">
        <f>VLOOKUP(AL507,$A$563:$F$2330,6,FALSE)</f>
        <v>585</v>
      </c>
      <c r="AP507" s="213" t="s">
        <v>65</v>
      </c>
      <c r="AQ507" s="10">
        <f>AO507*1.3</f>
        <v>760.5</v>
      </c>
      <c r="AR507" s="10"/>
      <c r="AS507" s="284"/>
      <c r="AT507" s="213" t="s">
        <v>87</v>
      </c>
      <c r="AU507" s="306" t="s">
        <v>787</v>
      </c>
      <c r="AW507" s="214"/>
      <c r="AX507" s="214">
        <f>VLOOKUP(AU507,$A$563:$F$2330,6,FALSE)</f>
        <v>239</v>
      </c>
      <c r="AY507" s="213" t="s">
        <v>65</v>
      </c>
      <c r="AZ507" s="10">
        <f>AX507*1.3</f>
        <v>310.7</v>
      </c>
      <c r="BA507" s="10"/>
      <c r="BB507" s="284"/>
      <c r="BC507" s="213" t="s">
        <v>87</v>
      </c>
      <c r="BD507" s="306" t="s">
        <v>561</v>
      </c>
      <c r="BF507" s="214"/>
      <c r="BG507" s="214">
        <f>VLOOKUP(BD507,$A$563:$F$2330,6,FALSE)</f>
        <v>76</v>
      </c>
      <c r="BH507" s="213" t="s">
        <v>65</v>
      </c>
      <c r="BI507" s="10">
        <f>BG507*1.3</f>
        <v>98.8</v>
      </c>
      <c r="BJ507" s="10"/>
      <c r="BK507" s="284"/>
      <c r="BL507" s="213" t="s">
        <v>87</v>
      </c>
      <c r="BM507" s="306" t="s">
        <v>436</v>
      </c>
      <c r="BO507" s="214"/>
      <c r="BP507" s="214">
        <f>VLOOKUP(BM507,$A$563:$F$2330,6,FALSE)</f>
        <v>659</v>
      </c>
      <c r="BQ507" s="213" t="s">
        <v>65</v>
      </c>
      <c r="BR507" s="10">
        <f>BP507*1.3</f>
        <v>856.7</v>
      </c>
      <c r="BS507" s="10"/>
      <c r="BT507" s="284"/>
      <c r="BU507" s="213" t="s">
        <v>87</v>
      </c>
      <c r="BV507" s="306" t="s">
        <v>778</v>
      </c>
      <c r="BX507" s="214"/>
      <c r="BY507" s="214">
        <f>VLOOKUP(BV507,$A$563:$F$2330,6,FALSE)</f>
        <v>72</v>
      </c>
      <c r="BZ507" s="213" t="s">
        <v>65</v>
      </c>
      <c r="CA507" s="10">
        <f>BY507*1.3</f>
        <v>93.600000000000009</v>
      </c>
      <c r="CB507" s="10"/>
      <c r="CC507" s="284"/>
      <c r="CD507" s="213" t="s">
        <v>87</v>
      </c>
      <c r="CE507" s="306" t="s">
        <v>436</v>
      </c>
      <c r="CG507" s="214"/>
      <c r="CH507" s="214">
        <f>VLOOKUP(CE507,$A$563:$F$2330,6,FALSE)</f>
        <v>659</v>
      </c>
      <c r="CI507" s="213" t="s">
        <v>65</v>
      </c>
      <c r="CJ507" s="10">
        <f>CH507*1.3</f>
        <v>856.7</v>
      </c>
      <c r="CK507" s="10"/>
      <c r="CL507" s="284"/>
      <c r="CM507" s="213" t="s">
        <v>87</v>
      </c>
      <c r="CN507" s="306" t="s">
        <v>425</v>
      </c>
      <c r="CP507" s="214"/>
      <c r="CQ507" s="214">
        <f>VLOOKUP(CN507,$A$563:$F$2330,6,FALSE)</f>
        <v>94</v>
      </c>
      <c r="CR507" s="213" t="s">
        <v>65</v>
      </c>
      <c r="CS507" s="10">
        <f>CQ507*1.3</f>
        <v>122.2</v>
      </c>
      <c r="CT507" s="10"/>
      <c r="CU507" s="284"/>
      <c r="CV507" s="213" t="s">
        <v>87</v>
      </c>
      <c r="CW507" s="306" t="s">
        <v>425</v>
      </c>
      <c r="CY507" s="214"/>
      <c r="CZ507" s="214">
        <f>VLOOKUP(CW507,$A$563:$F$2330,6,FALSE)</f>
        <v>94</v>
      </c>
      <c r="DA507" s="213" t="s">
        <v>65</v>
      </c>
      <c r="DB507" s="10">
        <f>CZ507*1.3</f>
        <v>122.2</v>
      </c>
      <c r="DC507" s="10"/>
      <c r="DD507" s="284"/>
      <c r="DE507" s="213" t="s">
        <v>87</v>
      </c>
      <c r="DF507" s="306" t="s">
        <v>425</v>
      </c>
      <c r="DH507" s="214"/>
      <c r="DI507" s="214">
        <f>VLOOKUP(DF507,$A$563:$F$2330,6,FALSE)</f>
        <v>94</v>
      </c>
      <c r="DJ507" s="213" t="s">
        <v>65</v>
      </c>
      <c r="DK507" s="10">
        <f>DI507*1.3</f>
        <v>122.2</v>
      </c>
      <c r="DL507" s="10"/>
      <c r="DM507" s="284"/>
      <c r="DN507" s="213" t="s">
        <v>87</v>
      </c>
      <c r="DO507" s="293" t="s">
        <v>731</v>
      </c>
      <c r="DQ507" s="214"/>
      <c r="DR507" s="214">
        <f>VLOOKUP(DO507,$A$563:$F$2330,6,FALSE)</f>
        <v>191</v>
      </c>
      <c r="DS507" s="213" t="s">
        <v>65</v>
      </c>
      <c r="DT507" s="10">
        <f>DR507*1.3</f>
        <v>248.3</v>
      </c>
      <c r="DU507" s="10"/>
      <c r="DV507" s="284"/>
      <c r="DW507" s="213" t="s">
        <v>87</v>
      </c>
      <c r="DX507" s="297" t="s">
        <v>186</v>
      </c>
      <c r="DZ507" s="214"/>
      <c r="EA507" s="214" t="e">
        <f>VLOOKUP(DX507,$A$563:$F$2330,6,FALSE)</f>
        <v>#N/A</v>
      </c>
      <c r="EB507" s="213" t="s">
        <v>65</v>
      </c>
      <c r="EC507" s="10" t="e">
        <f>EA507*1.3</f>
        <v>#N/A</v>
      </c>
      <c r="ED507" s="10"/>
      <c r="EE507" s="284"/>
      <c r="EF507" s="213" t="s">
        <v>87</v>
      </c>
      <c r="EG507" s="306" t="s">
        <v>770</v>
      </c>
      <c r="EI507" s="214"/>
      <c r="EJ507" s="214">
        <f>VLOOKUP(EG507,$A$563:$F$2330,6,FALSE)</f>
        <v>226</v>
      </c>
      <c r="EK507" s="213" t="s">
        <v>65</v>
      </c>
      <c r="EL507" s="10">
        <f>EJ507*1.3</f>
        <v>293.8</v>
      </c>
      <c r="EM507" s="10"/>
      <c r="EN507" s="284"/>
      <c r="EO507" s="213" t="s">
        <v>87</v>
      </c>
      <c r="EP507" s="306" t="s">
        <v>561</v>
      </c>
      <c r="ER507" s="214"/>
      <c r="ES507" s="214">
        <f>VLOOKUP(EP507,$A$563:$F$2330,6,FALSE)</f>
        <v>76</v>
      </c>
      <c r="ET507" s="213" t="s">
        <v>65</v>
      </c>
      <c r="EU507" s="10">
        <f>ES507*1.3</f>
        <v>98.8</v>
      </c>
      <c r="EV507" s="10"/>
      <c r="EW507" s="284"/>
      <c r="EX507" s="213" t="s">
        <v>87</v>
      </c>
      <c r="EY507" s="297" t="s">
        <v>186</v>
      </c>
      <c r="FA507" s="214"/>
      <c r="FB507" s="214" t="e">
        <f>VLOOKUP(EY507,$A$563:$F$2330,6,FALSE)</f>
        <v>#N/A</v>
      </c>
      <c r="FC507" s="213" t="s">
        <v>65</v>
      </c>
      <c r="FD507" s="10" t="e">
        <f>FB507*1.3</f>
        <v>#N/A</v>
      </c>
      <c r="FE507" s="10"/>
      <c r="FF507" s="284"/>
      <c r="FG507" s="213" t="s">
        <v>87</v>
      </c>
      <c r="FH507" s="306" t="s">
        <v>787</v>
      </c>
      <c r="FJ507" s="214"/>
      <c r="FK507" s="214">
        <f>VLOOKUP(FH507,$A$563:$F$2330,6,FALSE)</f>
        <v>239</v>
      </c>
      <c r="FL507" s="213" t="s">
        <v>65</v>
      </c>
      <c r="FM507" s="10">
        <f>FK507*1.3</f>
        <v>310.7</v>
      </c>
      <c r="FN507" s="10"/>
      <c r="FO507" s="284"/>
      <c r="FP507" s="213" t="s">
        <v>87</v>
      </c>
      <c r="FQ507" s="293" t="s">
        <v>452</v>
      </c>
      <c r="FS507" s="214"/>
      <c r="FT507" s="214">
        <f>VLOOKUP(FQ507,$A$563:$F$2330,6,FALSE)</f>
        <v>5</v>
      </c>
      <c r="FU507" s="213" t="s">
        <v>65</v>
      </c>
      <c r="FV507" s="10">
        <f>FT507*1.3</f>
        <v>6.5</v>
      </c>
      <c r="FW507" s="10"/>
      <c r="FX507" s="284"/>
      <c r="FY507" s="213" t="s">
        <v>87</v>
      </c>
      <c r="FZ507" s="293" t="s">
        <v>530</v>
      </c>
      <c r="GB507" s="214"/>
      <c r="GC507" s="214">
        <f>VLOOKUP(FZ507,$A$563:$F$2330,6,FALSE)</f>
        <v>97</v>
      </c>
      <c r="GD507" s="213" t="s">
        <v>65</v>
      </c>
      <c r="GE507" s="10">
        <f>GC507*1.3</f>
        <v>126.10000000000001</v>
      </c>
      <c r="GF507" s="10"/>
      <c r="GG507" s="284"/>
      <c r="GH507" s="213" t="s">
        <v>87</v>
      </c>
      <c r="GI507" s="306" t="s">
        <v>474</v>
      </c>
      <c r="GK507" s="214"/>
      <c r="GL507" s="214">
        <f>VLOOKUP(GI507,$A$563:$F$2330,6,FALSE)</f>
        <v>209</v>
      </c>
      <c r="GM507" s="213" t="s">
        <v>65</v>
      </c>
      <c r="GN507" s="10">
        <f>GL507*1.3</f>
        <v>271.7</v>
      </c>
      <c r="GO507" s="10"/>
      <c r="GP507" s="284"/>
      <c r="GQ507" s="213" t="s">
        <v>87</v>
      </c>
      <c r="GR507" s="306" t="s">
        <v>474</v>
      </c>
      <c r="GT507" s="214"/>
      <c r="GU507" s="214">
        <f>VLOOKUP(GR507,$A$563:$F$2330,6,FALSE)</f>
        <v>209</v>
      </c>
      <c r="GV507" s="213" t="s">
        <v>65</v>
      </c>
      <c r="GW507" s="10">
        <f>GU507*1.3</f>
        <v>271.7</v>
      </c>
      <c r="GX507" s="10"/>
      <c r="GY507" s="284"/>
      <c r="GZ507" s="213" t="s">
        <v>87</v>
      </c>
      <c r="HA507" s="293" t="s">
        <v>881</v>
      </c>
      <c r="HC507" s="214"/>
      <c r="HD507" s="214">
        <f>VLOOKUP(HA507,$A$563:$F$2330,6,FALSE)</f>
        <v>97</v>
      </c>
      <c r="HE507" s="213" t="s">
        <v>65</v>
      </c>
      <c r="HF507" s="10">
        <f>HD507*1.3</f>
        <v>126.10000000000001</v>
      </c>
      <c r="HG507" s="10"/>
      <c r="HH507" s="284"/>
      <c r="HI507" s="213" t="s">
        <v>87</v>
      </c>
      <c r="HJ507" s="306" t="s">
        <v>787</v>
      </c>
      <c r="HL507" s="214"/>
      <c r="HM507" s="214">
        <f>VLOOKUP(HJ507,$A$563:$F$2330,6,FALSE)</f>
        <v>239</v>
      </c>
      <c r="HN507" s="213" t="s">
        <v>65</v>
      </c>
      <c r="HO507" s="10">
        <f>HM507*1.3</f>
        <v>310.7</v>
      </c>
      <c r="HP507" s="10"/>
      <c r="HQ507" s="284"/>
      <c r="HR507" s="213" t="s">
        <v>87</v>
      </c>
      <c r="HS507" s="293" t="s">
        <v>436</v>
      </c>
      <c r="HU507" s="214"/>
      <c r="HV507" s="214">
        <f>VLOOKUP(HS507,$A$563:$F$2330,6,FALSE)</f>
        <v>659</v>
      </c>
      <c r="HW507" s="213" t="s">
        <v>65</v>
      </c>
      <c r="HX507" s="10">
        <f>HV507*1.3</f>
        <v>856.7</v>
      </c>
      <c r="HY507" s="10"/>
      <c r="HZ507" s="284"/>
      <c r="IA507" s="213" t="s">
        <v>87</v>
      </c>
      <c r="IB507" s="306" t="s">
        <v>474</v>
      </c>
      <c r="ID507" s="214"/>
      <c r="IE507" s="214">
        <f>VLOOKUP(IB507,$A$563:$F$2330,6,FALSE)</f>
        <v>209</v>
      </c>
      <c r="IF507" s="213" t="s">
        <v>65</v>
      </c>
      <c r="IG507" s="10">
        <f>IE507*1.3</f>
        <v>271.7</v>
      </c>
      <c r="IH507" s="10"/>
      <c r="II507" s="284"/>
      <c r="IJ507" s="213" t="s">
        <v>87</v>
      </c>
      <c r="IK507" s="306" t="s">
        <v>1086</v>
      </c>
      <c r="IM507" s="214"/>
      <c r="IN507" s="214">
        <f>VLOOKUP(IK507,$A$563:$F$2330,6,FALSE)</f>
        <v>159</v>
      </c>
      <c r="IO507" s="213" t="s">
        <v>65</v>
      </c>
      <c r="IP507" s="10">
        <f>IN507*1.3</f>
        <v>206.70000000000002</v>
      </c>
      <c r="IQ507" s="10"/>
      <c r="IR507" s="284"/>
      <c r="IS507" s="213" t="s">
        <v>87</v>
      </c>
      <c r="IT507" s="306" t="s">
        <v>527</v>
      </c>
      <c r="IV507" s="214"/>
      <c r="IW507" s="214">
        <f>VLOOKUP(IT507,$A$563:$F$2330,6,FALSE)</f>
        <v>442</v>
      </c>
      <c r="IX507" s="213" t="s">
        <v>65</v>
      </c>
      <c r="IY507" s="10">
        <f>IW507*1.3</f>
        <v>574.6</v>
      </c>
      <c r="IZ507" s="10"/>
      <c r="JA507" s="284"/>
      <c r="JB507" s="213" t="s">
        <v>87</v>
      </c>
      <c r="JC507" s="306" t="s">
        <v>461</v>
      </c>
      <c r="JE507" s="214"/>
      <c r="JF507" s="214">
        <f>VLOOKUP(JC507,$A$563:$F$2330,6,FALSE)</f>
        <v>168</v>
      </c>
      <c r="JG507" s="213" t="s">
        <v>65</v>
      </c>
      <c r="JH507" s="10">
        <f>JF507*1.3</f>
        <v>218.4</v>
      </c>
      <c r="JI507" s="10"/>
      <c r="JJ507" s="284"/>
      <c r="JK507" s="213" t="s">
        <v>87</v>
      </c>
      <c r="JL507" s="306" t="s">
        <v>425</v>
      </c>
      <c r="JN507" s="214"/>
      <c r="JO507" s="214">
        <f>VLOOKUP(JL507,$A$563:$F$2330,6,FALSE)</f>
        <v>94</v>
      </c>
      <c r="JP507" s="213" t="s">
        <v>65</v>
      </c>
      <c r="JQ507" s="10">
        <f>JO507*1.3</f>
        <v>122.2</v>
      </c>
      <c r="JR507" s="10"/>
      <c r="JS507" s="284"/>
      <c r="JT507" s="213" t="s">
        <v>87</v>
      </c>
      <c r="JU507" s="306" t="s">
        <v>436</v>
      </c>
      <c r="JW507" s="214"/>
      <c r="JX507" s="214">
        <f>VLOOKUP(JU507,$A$563:$F$2330,6,FALSE)</f>
        <v>659</v>
      </c>
      <c r="JY507" s="213" t="s">
        <v>65</v>
      </c>
      <c r="JZ507" s="10">
        <f>JX507*1.3</f>
        <v>856.7</v>
      </c>
      <c r="KA507" s="10"/>
      <c r="KB507" s="284"/>
      <c r="KC507" s="213" t="s">
        <v>87</v>
      </c>
      <c r="KD507" s="306" t="s">
        <v>498</v>
      </c>
      <c r="KF507" s="214"/>
      <c r="KG507" s="214">
        <f>VLOOKUP(KD507,$A$563:$F$2330,6,FALSE)</f>
        <v>288</v>
      </c>
      <c r="KH507" s="213" t="s">
        <v>65</v>
      </c>
      <c r="KI507" s="10">
        <f>KG507*1.3</f>
        <v>374.40000000000003</v>
      </c>
      <c r="KJ507" s="10"/>
      <c r="KK507" s="284"/>
      <c r="KL507" s="213" t="s">
        <v>87</v>
      </c>
      <c r="KM507" s="306" t="s">
        <v>770</v>
      </c>
      <c r="KO507" s="214"/>
      <c r="KP507" s="214">
        <f>VLOOKUP(KM507,$A$563:$F$2330,6,FALSE)</f>
        <v>226</v>
      </c>
      <c r="KQ507" s="213" t="s">
        <v>65</v>
      </c>
      <c r="KR507" s="10">
        <f>KP507*1.3</f>
        <v>293.8</v>
      </c>
      <c r="KS507" s="10"/>
      <c r="KT507" s="284"/>
      <c r="KU507" s="213" t="s">
        <v>87</v>
      </c>
      <c r="KV507" s="306" t="s">
        <v>474</v>
      </c>
      <c r="KX507" s="214"/>
      <c r="KY507" s="214">
        <f>VLOOKUP(KV507,$A$563:$F$2330,6,FALSE)</f>
        <v>209</v>
      </c>
      <c r="KZ507" s="213" t="s">
        <v>65</v>
      </c>
      <c r="LA507" s="10">
        <f>KY507*1.3</f>
        <v>271.7</v>
      </c>
      <c r="LB507" s="10"/>
      <c r="LC507" s="284"/>
      <c r="LD507" s="213" t="s">
        <v>87</v>
      </c>
      <c r="LE507" s="306" t="s">
        <v>787</v>
      </c>
      <c r="LG507" s="214"/>
      <c r="LH507" s="214">
        <f>VLOOKUP(LE507,$A$563:$F$2330,6,FALSE)</f>
        <v>239</v>
      </c>
      <c r="LI507" s="213" t="s">
        <v>65</v>
      </c>
      <c r="LJ507" s="10">
        <f>LH507*1.3</f>
        <v>310.7</v>
      </c>
      <c r="LK507" s="10"/>
      <c r="LL507" s="284"/>
      <c r="LM507" s="213" t="s">
        <v>87</v>
      </c>
      <c r="LN507" s="306" t="s">
        <v>474</v>
      </c>
      <c r="LP507" s="214"/>
      <c r="LQ507" s="214">
        <f>VLOOKUP(LN507,$A$563:$F$2330,6,FALSE)</f>
        <v>209</v>
      </c>
      <c r="LR507" s="213" t="s">
        <v>65</v>
      </c>
      <c r="LS507" s="10">
        <f>LQ507*1.3</f>
        <v>271.7</v>
      </c>
      <c r="LT507" s="10"/>
      <c r="LU507" s="284"/>
      <c r="LV507" s="213" t="s">
        <v>87</v>
      </c>
      <c r="LW507" s="306" t="s">
        <v>934</v>
      </c>
      <c r="LY507" s="214"/>
      <c r="LZ507" s="214">
        <f>VLOOKUP(LW507,$A$563:$F$2330,6,FALSE)</f>
        <v>81</v>
      </c>
      <c r="MA507" s="213" t="s">
        <v>65</v>
      </c>
      <c r="MB507" s="10">
        <f>LZ507*1.3</f>
        <v>105.3</v>
      </c>
      <c r="MC507" s="10"/>
      <c r="MD507" s="284"/>
      <c r="ME507" s="213" t="s">
        <v>87</v>
      </c>
      <c r="MF507" s="308" t="s">
        <v>770</v>
      </c>
      <c r="MH507" s="214"/>
      <c r="MI507" s="214">
        <f>VLOOKUP(MF507,$A$563:$F$2330,6,FALSE)</f>
        <v>226</v>
      </c>
      <c r="MJ507" s="213" t="s">
        <v>65</v>
      </c>
      <c r="MK507" s="10">
        <f>MI507*1.3</f>
        <v>293.8</v>
      </c>
      <c r="ML507" s="10"/>
      <c r="MM507" s="284"/>
      <c r="MN507" s="213" t="s">
        <v>87</v>
      </c>
      <c r="MO507" s="306" t="s">
        <v>1356</v>
      </c>
      <c r="MQ507" s="214"/>
      <c r="MR507" s="214">
        <f>VLOOKUP(MO507,$A$563:$F$2330,6,FALSE)</f>
        <v>62</v>
      </c>
      <c r="MS507" s="213" t="s">
        <v>65</v>
      </c>
      <c r="MT507" s="10">
        <f>MR507*1.3</f>
        <v>80.600000000000009</v>
      </c>
      <c r="MU507" s="10"/>
      <c r="MV507" s="284"/>
      <c r="MW507" s="213" t="s">
        <v>87</v>
      </c>
      <c r="MX507" s="306" t="s">
        <v>436</v>
      </c>
      <c r="MZ507" s="214"/>
      <c r="NA507" s="214">
        <f>VLOOKUP(MX507,$A$563:$F$2330,6,FALSE)</f>
        <v>659</v>
      </c>
      <c r="NB507" s="213" t="s">
        <v>65</v>
      </c>
      <c r="NC507" s="10">
        <f>NA507*1.3</f>
        <v>856.7</v>
      </c>
      <c r="ND507" s="10"/>
      <c r="NE507" s="284"/>
      <c r="NF507" s="213" t="s">
        <v>87</v>
      </c>
      <c r="NG507" s="306" t="s">
        <v>879</v>
      </c>
      <c r="NI507" s="214"/>
      <c r="NJ507" s="214">
        <f>VLOOKUP(NG507,$A$563:$F$2330,6,FALSE)</f>
        <v>94</v>
      </c>
      <c r="NK507" s="213" t="s">
        <v>65</v>
      </c>
      <c r="NL507" s="10">
        <f>NJ507*1.3</f>
        <v>122.2</v>
      </c>
      <c r="NM507" s="10"/>
      <c r="NN507" s="284"/>
      <c r="NO507" s="213" t="s">
        <v>87</v>
      </c>
      <c r="NP507" s="306" t="s">
        <v>432</v>
      </c>
      <c r="NR507" s="214"/>
      <c r="NS507" s="214">
        <f>VLOOKUP(NP507,$A$563:$F$2330,6,FALSE)</f>
        <v>135</v>
      </c>
      <c r="NT507" s="213" t="s">
        <v>65</v>
      </c>
      <c r="NU507" s="10">
        <f>NS507*1.3</f>
        <v>175.5</v>
      </c>
      <c r="NV507" s="10"/>
      <c r="NW507" s="284"/>
      <c r="NX507" s="213" t="s">
        <v>87</v>
      </c>
      <c r="NY507" s="293" t="s">
        <v>580</v>
      </c>
      <c r="OB507" s="214">
        <f>VLOOKUP(NY507,$A$563:$F$2330,6,FALSE)</f>
        <v>140</v>
      </c>
      <c r="OC507" s="213" t="s">
        <v>65</v>
      </c>
      <c r="OD507" s="10">
        <f>OB507*1.3</f>
        <v>182</v>
      </c>
      <c r="OE507" s="10"/>
      <c r="OF507" s="284"/>
      <c r="OG507" s="213" t="s">
        <v>87</v>
      </c>
      <c r="OH507" s="306" t="s">
        <v>731</v>
      </c>
      <c r="OJ507" s="214"/>
      <c r="OK507" s="214">
        <f>VLOOKUP(OH507,$A$563:$F$2330,6,FALSE)</f>
        <v>191</v>
      </c>
      <c r="OL507" s="213" t="s">
        <v>65</v>
      </c>
      <c r="OM507" s="10">
        <f>OK507*1.3</f>
        <v>248.3</v>
      </c>
      <c r="ON507" s="10"/>
      <c r="OO507" s="284"/>
      <c r="OP507" s="213" t="s">
        <v>87</v>
      </c>
      <c r="OQ507" s="293" t="s">
        <v>561</v>
      </c>
      <c r="OS507" s="214"/>
      <c r="OT507" s="214">
        <f>VLOOKUP(OQ507,$A$563:$F$2330,6,FALSE)</f>
        <v>76</v>
      </c>
      <c r="OU507" s="213" t="s">
        <v>65</v>
      </c>
      <c r="OV507" s="10">
        <f>OT507*1.3</f>
        <v>98.8</v>
      </c>
      <c r="OW507" s="10"/>
      <c r="OX507" s="284"/>
      <c r="OY507" s="213" t="s">
        <v>87</v>
      </c>
      <c r="OZ507" s="306" t="s">
        <v>461</v>
      </c>
      <c r="PB507" s="214"/>
      <c r="PC507" s="214">
        <f>VLOOKUP(OZ507,$A$563:$F$2330,6,FALSE)</f>
        <v>168</v>
      </c>
      <c r="PD507" s="213" t="s">
        <v>65</v>
      </c>
      <c r="PE507" s="10">
        <f>PC507*1.3</f>
        <v>218.4</v>
      </c>
      <c r="PF507" s="10"/>
      <c r="PG507" s="284"/>
      <c r="PH507" s="213" t="s">
        <v>87</v>
      </c>
      <c r="PI507" s="306" t="s">
        <v>474</v>
      </c>
      <c r="PK507" s="214"/>
      <c r="PL507" s="214">
        <f>VLOOKUP(PI507,$A$563:$F$2330,6,FALSE)</f>
        <v>209</v>
      </c>
      <c r="PM507" s="213" t="s">
        <v>65</v>
      </c>
      <c r="PN507" s="10">
        <f>PL507*1.3</f>
        <v>271.7</v>
      </c>
      <c r="PO507" s="10"/>
      <c r="PP507" s="284"/>
      <c r="PQ507" s="213" t="s">
        <v>87</v>
      </c>
      <c r="PR507" s="293" t="s">
        <v>474</v>
      </c>
      <c r="PT507" s="214"/>
      <c r="PU507" s="214">
        <f>VLOOKUP(PR507,$A$563:$F$2330,6,FALSE)</f>
        <v>209</v>
      </c>
      <c r="PV507" s="213" t="s">
        <v>65</v>
      </c>
      <c r="PW507" s="10">
        <f>PU507*1.3</f>
        <v>271.7</v>
      </c>
      <c r="PX507" s="10"/>
      <c r="PY507" s="284"/>
      <c r="PZ507" s="213" t="s">
        <v>87</v>
      </c>
      <c r="QA507" s="306" t="s">
        <v>436</v>
      </c>
      <c r="QC507" s="214"/>
      <c r="QD507" s="214">
        <f>VLOOKUP(QA507,$A$563:$F$2330,6,FALSE)</f>
        <v>659</v>
      </c>
      <c r="QE507" s="213" t="s">
        <v>65</v>
      </c>
      <c r="QF507" s="10">
        <f>QD507*1.3</f>
        <v>856.7</v>
      </c>
      <c r="QG507" s="10"/>
      <c r="QH507" s="284"/>
      <c r="QI507" s="213" t="s">
        <v>87</v>
      </c>
      <c r="QJ507" s="293" t="s">
        <v>432</v>
      </c>
      <c r="QL507" s="214"/>
      <c r="QM507" s="214">
        <f>VLOOKUP(QJ507,$A$563:$F$2330,6,FALSE)</f>
        <v>135</v>
      </c>
      <c r="QN507" s="213" t="s">
        <v>65</v>
      </c>
      <c r="QO507" s="10">
        <f>QM507*1.3</f>
        <v>175.5</v>
      </c>
      <c r="QP507" s="10"/>
      <c r="QQ507" s="284"/>
      <c r="QR507" s="213" t="s">
        <v>87</v>
      </c>
      <c r="QS507" s="306" t="s">
        <v>561</v>
      </c>
      <c r="QU507" s="214"/>
      <c r="QV507" s="214">
        <f>VLOOKUP(QS507,$A$563:$F$2330,6,FALSE)</f>
        <v>76</v>
      </c>
      <c r="QW507" s="213" t="s">
        <v>65</v>
      </c>
      <c r="QX507" s="10">
        <f>QV507*1.3</f>
        <v>98.8</v>
      </c>
      <c r="QY507" s="10"/>
      <c r="QZ507" s="284"/>
      <c r="RA507" s="213" t="s">
        <v>87</v>
      </c>
      <c r="RB507" s="293" t="s">
        <v>474</v>
      </c>
      <c r="RD507" s="214"/>
      <c r="RE507" s="214">
        <f>VLOOKUP(RB507,$A$563:$F$2330,6,FALSE)</f>
        <v>209</v>
      </c>
      <c r="RF507" s="213" t="s">
        <v>65</v>
      </c>
      <c r="RG507" s="10">
        <f>RE507*1.3</f>
        <v>271.7</v>
      </c>
      <c r="RH507" s="10"/>
      <c r="RI507" s="284"/>
      <c r="RJ507" s="213" t="s">
        <v>87</v>
      </c>
      <c r="RK507" s="297" t="s">
        <v>186</v>
      </c>
      <c r="RN507" s="214" t="e">
        <f>VLOOKUP(RK507,$A$563:$F$2330,6,FALSE)</f>
        <v>#N/A</v>
      </c>
      <c r="RO507" s="213" t="s">
        <v>65</v>
      </c>
      <c r="RP507" s="10" t="e">
        <f>RN507*1.3</f>
        <v>#N/A</v>
      </c>
      <c r="RQ507" s="10"/>
      <c r="RR507" s="284"/>
      <c r="RS507" s="213" t="s">
        <v>87</v>
      </c>
      <c r="RT507" s="306" t="s">
        <v>436</v>
      </c>
      <c r="RV507" s="214"/>
      <c r="RW507" s="214">
        <f>VLOOKUP(RT507,$A$563:$F$2330,6,FALSE)</f>
        <v>659</v>
      </c>
      <c r="RX507" s="213" t="s">
        <v>65</v>
      </c>
      <c r="RY507" s="10">
        <f>RW507*1.3</f>
        <v>856.7</v>
      </c>
      <c r="RZ507" s="10"/>
      <c r="SA507" s="290"/>
      <c r="SB507" s="213" t="s">
        <v>87</v>
      </c>
      <c r="SC507" s="306" t="s">
        <v>474</v>
      </c>
      <c r="SE507" s="214"/>
      <c r="SF507" s="214">
        <f>VLOOKUP(SC507,$A$563:$F$2330,6,FALSE)</f>
        <v>209</v>
      </c>
      <c r="SG507" s="213" t="s">
        <v>65</v>
      </c>
      <c r="SH507" s="10">
        <f>SF507*1.3</f>
        <v>271.7</v>
      </c>
      <c r="SI507" s="10"/>
      <c r="SJ507" s="290"/>
      <c r="SK507" s="213" t="s">
        <v>87</v>
      </c>
      <c r="SL507" s="306" t="s">
        <v>452</v>
      </c>
      <c r="SN507" s="214"/>
      <c r="SO507" s="214">
        <f>VLOOKUP(SL507,$A$563:$F$2330,6,FALSE)</f>
        <v>5</v>
      </c>
      <c r="SP507" s="213" t="s">
        <v>65</v>
      </c>
      <c r="SQ507" s="10">
        <f>SO507*1.3</f>
        <v>6.5</v>
      </c>
      <c r="SR507" s="10"/>
      <c r="SS507" s="290"/>
      <c r="ST507" s="213" t="s">
        <v>87</v>
      </c>
      <c r="SU507" s="306" t="s">
        <v>436</v>
      </c>
      <c r="SW507" s="214"/>
      <c r="SX507" s="214">
        <f>VLOOKUP(SU507,$A$563:$F$2330,6,FALSE)</f>
        <v>659</v>
      </c>
      <c r="SY507" s="213" t="s">
        <v>65</v>
      </c>
      <c r="SZ507" s="10">
        <f>SX507*1.3</f>
        <v>856.7</v>
      </c>
      <c r="TA507" s="10"/>
      <c r="TB507" s="290"/>
      <c r="TC507" s="213" t="s">
        <v>87</v>
      </c>
      <c r="TD507" s="306" t="s">
        <v>1086</v>
      </c>
      <c r="TF507" s="214"/>
      <c r="TG507" s="214">
        <f>VLOOKUP(TD507,$A$563:$F$2330,6,FALSE)</f>
        <v>159</v>
      </c>
      <c r="TH507" s="213" t="s">
        <v>65</v>
      </c>
      <c r="TI507" s="10">
        <f>TG507*1.3</f>
        <v>206.70000000000002</v>
      </c>
      <c r="TK507" s="290"/>
      <c r="TL507" s="213" t="s">
        <v>87</v>
      </c>
      <c r="TM507" s="306" t="s">
        <v>461</v>
      </c>
      <c r="TO507" s="214"/>
      <c r="TP507" s="214">
        <f>VLOOKUP(TM507,$A$563:$F$2330,6,FALSE)</f>
        <v>168</v>
      </c>
      <c r="TQ507" s="213" t="s">
        <v>65</v>
      </c>
      <c r="TR507" s="10">
        <f>TP507*1.3</f>
        <v>218.4</v>
      </c>
      <c r="TS507" s="10"/>
      <c r="TT507" s="290"/>
      <c r="TU507" s="213" t="s">
        <v>87</v>
      </c>
      <c r="TV507" s="297" t="s">
        <v>186</v>
      </c>
      <c r="TX507" s="214"/>
      <c r="TY507" s="214" t="e">
        <f>VLOOKUP(TV507,$A$563:$F$2330,6,FALSE)</f>
        <v>#N/A</v>
      </c>
      <c r="TZ507" s="213" t="s">
        <v>65</v>
      </c>
      <c r="UA507" s="10" t="e">
        <f>TY507*1.3</f>
        <v>#N/A</v>
      </c>
      <c r="UB507" s="10"/>
      <c r="UC507" s="290"/>
      <c r="UD507" s="213" t="s">
        <v>87</v>
      </c>
      <c r="UE507" s="306" t="s">
        <v>436</v>
      </c>
      <c r="UG507" s="214"/>
      <c r="UH507" s="214">
        <f>VLOOKUP(UE507,$A$563:$F$2330,6,FALSE)</f>
        <v>659</v>
      </c>
      <c r="UI507" s="213" t="s">
        <v>65</v>
      </c>
      <c r="UJ507" s="10">
        <f>UH507*1.3</f>
        <v>856.7</v>
      </c>
      <c r="UK507" s="10"/>
      <c r="UL507" s="290"/>
      <c r="UM507" s="213" t="s">
        <v>87</v>
      </c>
      <c r="UN507" s="297" t="s">
        <v>186</v>
      </c>
      <c r="UP507" s="214"/>
      <c r="UQ507" s="214" t="e">
        <f>VLOOKUP(UN507,$A$563:$F$2330,6,FALSE)</f>
        <v>#N/A</v>
      </c>
      <c r="UR507" s="213" t="s">
        <v>65</v>
      </c>
      <c r="US507" s="10" t="e">
        <f>UQ507*1.3</f>
        <v>#N/A</v>
      </c>
      <c r="UT507" s="10"/>
      <c r="UU507" s="290"/>
      <c r="UV507" s="213" t="s">
        <v>87</v>
      </c>
      <c r="UW507" s="306" t="s">
        <v>436</v>
      </c>
      <c r="UY507" s="214"/>
      <c r="UZ507" s="214">
        <f>VLOOKUP(UW507,$A$563:$F$2330,6,FALSE)</f>
        <v>659</v>
      </c>
      <c r="VA507" s="213" t="s">
        <v>65</v>
      </c>
      <c r="VB507" s="10">
        <f>UZ507*1.3</f>
        <v>856.7</v>
      </c>
      <c r="VC507" s="10"/>
      <c r="VD507" s="290"/>
      <c r="VE507" s="213" t="s">
        <v>87</v>
      </c>
      <c r="VF507" s="297" t="s">
        <v>186</v>
      </c>
      <c r="VH507" s="214"/>
      <c r="VI507" s="214" t="e">
        <f>VLOOKUP(VF507,$A$563:$F$2330,6,FALSE)</f>
        <v>#N/A</v>
      </c>
      <c r="VJ507" s="213" t="s">
        <v>65</v>
      </c>
      <c r="VK507" s="10" t="e">
        <f>VI507*1.3</f>
        <v>#N/A</v>
      </c>
      <c r="VL507" s="10"/>
      <c r="VM507" s="290"/>
      <c r="VN507" s="213" t="s">
        <v>87</v>
      </c>
      <c r="VO507" s="306" t="s">
        <v>436</v>
      </c>
      <c r="VQ507" s="214"/>
      <c r="VR507" s="214">
        <f>VLOOKUP(VO507,$A$563:$F$2330,6,FALSE)</f>
        <v>659</v>
      </c>
      <c r="VS507" s="213" t="s">
        <v>65</v>
      </c>
      <c r="VT507" s="10">
        <f>VR507*1.3</f>
        <v>856.7</v>
      </c>
      <c r="VU507" s="10"/>
      <c r="VV507" s="290"/>
      <c r="VW507" s="213" t="s">
        <v>87</v>
      </c>
      <c r="VX507" s="297" t="s">
        <v>186</v>
      </c>
      <c r="WA507" s="214" t="e">
        <f>VLOOKUP(VX507,$A$563:$F$2330,6,FALSE)</f>
        <v>#N/A</v>
      </c>
      <c r="WB507" s="213" t="s">
        <v>65</v>
      </c>
      <c r="WC507" s="10" t="e">
        <f>WA507*1.3</f>
        <v>#N/A</v>
      </c>
      <c r="WE507" s="290"/>
      <c r="WF507" s="213" t="s">
        <v>87</v>
      </c>
      <c r="WG507" s="306" t="s">
        <v>561</v>
      </c>
      <c r="WI507" s="214"/>
      <c r="WJ507" s="214">
        <f>VLOOKUP(WG507,$A$563:$F$2330,6,FALSE)</f>
        <v>76</v>
      </c>
      <c r="WK507" s="213" t="s">
        <v>65</v>
      </c>
      <c r="WL507" s="10">
        <f>WJ507*1.3</f>
        <v>98.8</v>
      </c>
      <c r="WN507" s="290"/>
      <c r="WO507" s="213" t="s">
        <v>87</v>
      </c>
      <c r="WP507" s="306" t="s">
        <v>452</v>
      </c>
      <c r="WQ507" s="214"/>
      <c r="WR507" s="214"/>
      <c r="WS507" s="214">
        <f>VLOOKUP(WP507,$A$563:$F$2330,6,FALSE)</f>
        <v>5</v>
      </c>
      <c r="WT507" s="213" t="s">
        <v>65</v>
      </c>
      <c r="WU507" s="10">
        <f>WS507*1.3</f>
        <v>6.5</v>
      </c>
      <c r="WV507" s="10"/>
      <c r="WW507" s="290"/>
      <c r="WX507" s="213" t="s">
        <v>87</v>
      </c>
      <c r="WY507" s="306" t="s">
        <v>452</v>
      </c>
      <c r="XA507" s="214"/>
      <c r="XB507" s="214">
        <f>VLOOKUP(WY507,$A$563:$F$2330,6,FALSE)</f>
        <v>5</v>
      </c>
      <c r="XC507" s="213" t="s">
        <v>65</v>
      </c>
      <c r="XD507" s="10">
        <f>XB507*1.3</f>
        <v>6.5</v>
      </c>
      <c r="XF507" s="290"/>
      <c r="XG507" s="213" t="s">
        <v>87</v>
      </c>
      <c r="XH507" s="297" t="s">
        <v>186</v>
      </c>
      <c r="XK507" s="214" t="e">
        <f>VLOOKUP(XH507,$A$563:$F$2330,6,FALSE)</f>
        <v>#N/A</v>
      </c>
      <c r="XL507" s="213" t="s">
        <v>65</v>
      </c>
      <c r="XM507" s="10" t="e">
        <f>XK507*1.3</f>
        <v>#N/A</v>
      </c>
      <c r="XO507" s="290"/>
      <c r="XP507" s="213" t="s">
        <v>87</v>
      </c>
      <c r="XQ507" s="306" t="s">
        <v>466</v>
      </c>
      <c r="XS507" s="214"/>
      <c r="XT507" s="214">
        <f>VLOOKUP(XQ507,$A$563:$F$2330,6,FALSE)</f>
        <v>421</v>
      </c>
      <c r="XU507" s="213" t="s">
        <v>65</v>
      </c>
      <c r="XV507" s="10">
        <f>XT507*1.3</f>
        <v>547.30000000000007</v>
      </c>
      <c r="XW507" s="10"/>
      <c r="XX507" s="290"/>
      <c r="XY507" s="213" t="s">
        <v>87</v>
      </c>
      <c r="XZ507" s="306" t="s">
        <v>425</v>
      </c>
      <c r="YB507" s="214"/>
      <c r="YC507" s="214">
        <f>VLOOKUP(XZ507,$A$563:$F$2330,6,FALSE)</f>
        <v>94</v>
      </c>
      <c r="YD507" s="213" t="s">
        <v>65</v>
      </c>
      <c r="YE507" s="10">
        <f>YC507*1.3</f>
        <v>122.2</v>
      </c>
      <c r="YG507" s="290"/>
      <c r="YH507" s="213" t="s">
        <v>87</v>
      </c>
      <c r="YI507" s="306" t="s">
        <v>1356</v>
      </c>
      <c r="YK507" s="214"/>
      <c r="YL507" s="214">
        <f>VLOOKUP(YI507,$A$563:$F$2330,6,FALSE)</f>
        <v>62</v>
      </c>
      <c r="YM507" s="213" t="s">
        <v>65</v>
      </c>
      <c r="YN507" s="10">
        <f>YL507*1.3</f>
        <v>80.600000000000009</v>
      </c>
      <c r="YO507" s="10"/>
      <c r="YP507" s="290"/>
      <c r="YQ507" s="213" t="s">
        <v>87</v>
      </c>
      <c r="YR507" s="297" t="s">
        <v>186</v>
      </c>
      <c r="YU507" s="214" t="e">
        <f>VLOOKUP(YR507,$A$563:$F$2330,6,FALSE)</f>
        <v>#N/A</v>
      </c>
      <c r="YV507" s="213" t="s">
        <v>65</v>
      </c>
      <c r="YW507" s="10" t="e">
        <f>YU507*1.3</f>
        <v>#N/A</v>
      </c>
      <c r="YY507" s="290"/>
      <c r="YZ507" s="213" t="s">
        <v>87</v>
      </c>
      <c r="ZA507" s="297" t="s">
        <v>186</v>
      </c>
      <c r="ZD507" s="214" t="e">
        <f>VLOOKUP(ZA507,$A$563:$F$2330,6,FALSE)</f>
        <v>#N/A</v>
      </c>
      <c r="ZE507" s="213" t="s">
        <v>65</v>
      </c>
      <c r="ZF507" s="10" t="e">
        <f>ZD507*1.3</f>
        <v>#N/A</v>
      </c>
      <c r="ZH507" s="290"/>
      <c r="ZI507" s="213" t="s">
        <v>87</v>
      </c>
      <c r="ZJ507" s="293" t="s">
        <v>434</v>
      </c>
      <c r="ZM507" s="214">
        <f>VLOOKUP(ZJ507,$A$563:$F$2330,6,FALSE)</f>
        <v>554</v>
      </c>
      <c r="ZN507" s="213" t="s">
        <v>65</v>
      </c>
      <c r="ZO507" s="10">
        <f>ZM507*1.3</f>
        <v>720.2</v>
      </c>
      <c r="ZQ507" s="290"/>
      <c r="ZR507" s="213" t="s">
        <v>87</v>
      </c>
      <c r="ZS507" s="297" t="s">
        <v>186</v>
      </c>
      <c r="ZU507" s="214"/>
      <c r="ZV507" s="214" t="e">
        <f>VLOOKUP(ZS507,$A$563:$F$2330,6,FALSE)</f>
        <v>#N/A</v>
      </c>
      <c r="ZW507" s="213" t="s">
        <v>65</v>
      </c>
      <c r="ZX507" s="10" t="e">
        <f>ZV507*1.3</f>
        <v>#N/A</v>
      </c>
      <c r="ZY507" s="10"/>
      <c r="ZZ507" s="290"/>
      <c r="AAA507" s="213" t="s">
        <v>87</v>
      </c>
      <c r="AAB507" s="297" t="s">
        <v>186</v>
      </c>
      <c r="AAD507" s="214"/>
      <c r="AAE507" s="214" t="e">
        <f>VLOOKUP(AAB507,$A$563:$F$2330,6,FALSE)</f>
        <v>#N/A</v>
      </c>
      <c r="AAF507" s="213" t="s">
        <v>65</v>
      </c>
      <c r="AAG507" s="10" t="e">
        <f>AAE507*1.3</f>
        <v>#N/A</v>
      </c>
      <c r="AAH507" s="10"/>
      <c r="AAI507" s="290"/>
      <c r="AAJ507" s="213" t="s">
        <v>87</v>
      </c>
      <c r="AAK507" s="297" t="s">
        <v>186</v>
      </c>
      <c r="AAM507" s="214"/>
      <c r="AAN507" s="214" t="e">
        <f>VLOOKUP(AAK507,$A$563:$F$2330,6,FALSE)</f>
        <v>#N/A</v>
      </c>
      <c r="AAO507" s="213" t="s">
        <v>65</v>
      </c>
      <c r="AAP507" s="10" t="e">
        <f>AAN507*1.3</f>
        <v>#N/A</v>
      </c>
      <c r="AAQ507" s="10"/>
      <c r="AAR507" s="290"/>
      <c r="AAS507" s="213" t="s">
        <v>87</v>
      </c>
      <c r="AAT507" s="297" t="s">
        <v>186</v>
      </c>
      <c r="AAV507" s="214"/>
      <c r="AAW507" s="214" t="e">
        <f>VLOOKUP(AAT507,$A$563:$F$2330,6,FALSE)</f>
        <v>#N/A</v>
      </c>
      <c r="AAX507" s="213" t="s">
        <v>65</v>
      </c>
      <c r="AAY507" s="10" t="e">
        <f>AAW507*1.3</f>
        <v>#N/A</v>
      </c>
      <c r="AAZ507" s="10"/>
      <c r="ABA507" s="290"/>
      <c r="ABB507" s="213" t="s">
        <v>87</v>
      </c>
      <c r="ABC507" s="297" t="s">
        <v>186</v>
      </c>
      <c r="ABE507" s="214"/>
      <c r="ABF507" s="214" t="e">
        <f>VLOOKUP(ABC507,$A$563:$F$2330,6,FALSE)</f>
        <v>#N/A</v>
      </c>
      <c r="ABG507" s="213" t="s">
        <v>65</v>
      </c>
      <c r="ABH507" s="10" t="e">
        <f>ABF507*1.3</f>
        <v>#N/A</v>
      </c>
      <c r="ABI507" s="10"/>
      <c r="ABJ507" s="290"/>
      <c r="ABK507" s="213" t="s">
        <v>87</v>
      </c>
      <c r="ABL507" s="297" t="s">
        <v>186</v>
      </c>
      <c r="ABN507" s="214"/>
      <c r="ABO507" s="214" t="e">
        <f>VLOOKUP(ABL507,$A$563:$F$2330,6,FALSE)</f>
        <v>#N/A</v>
      </c>
      <c r="ABP507" s="213" t="s">
        <v>65</v>
      </c>
      <c r="ABQ507" s="10" t="e">
        <f>ABO507*1.3</f>
        <v>#N/A</v>
      </c>
      <c r="ABR507" s="10"/>
      <c r="ABS507" s="290"/>
      <c r="ABT507" s="213" t="s">
        <v>87</v>
      </c>
      <c r="ABU507" s="297" t="s">
        <v>186</v>
      </c>
      <c r="ABW507" s="214"/>
      <c r="ABX507" s="214" t="e">
        <f>VLOOKUP(ABU507,$A$563:$F$2330,6,FALSE)</f>
        <v>#N/A</v>
      </c>
      <c r="ABY507" s="213" t="s">
        <v>65</v>
      </c>
      <c r="ABZ507" s="10" t="e">
        <f>ABX507*1.3</f>
        <v>#N/A</v>
      </c>
      <c r="ACA507" s="10"/>
      <c r="ACB507" s="290"/>
      <c r="ACC507" s="213" t="s">
        <v>87</v>
      </c>
      <c r="ACD507" s="297" t="s">
        <v>186</v>
      </c>
      <c r="ACF507" s="214"/>
      <c r="ACG507" s="214" t="e">
        <f>VLOOKUP(ACD507,$A$563:$F$2330,6,FALSE)</f>
        <v>#N/A</v>
      </c>
      <c r="ACH507" s="213" t="s">
        <v>65</v>
      </c>
      <c r="ACI507" s="10" t="e">
        <f>ACG507*1.3</f>
        <v>#N/A</v>
      </c>
      <c r="ACJ507" s="10"/>
      <c r="ACK507" s="290"/>
      <c r="ACL507" s="213" t="s">
        <v>87</v>
      </c>
      <c r="ACM507" s="297" t="s">
        <v>186</v>
      </c>
      <c r="ACO507" s="214"/>
      <c r="ACP507" s="214" t="e">
        <f>VLOOKUP(ACM507,$A$563:$F$2330,6,FALSE)</f>
        <v>#N/A</v>
      </c>
      <c r="ACQ507" s="213" t="s">
        <v>65</v>
      </c>
      <c r="ACR507" s="10" t="e">
        <f>ACP507*1.3</f>
        <v>#N/A</v>
      </c>
      <c r="ACS507" s="10"/>
      <c r="ACT507" s="290"/>
      <c r="ACU507" s="213" t="s">
        <v>87</v>
      </c>
      <c r="ACV507" s="293" t="s">
        <v>580</v>
      </c>
      <c r="ACX507" s="214"/>
      <c r="ACY507" s="214">
        <f>VLOOKUP(ACV507,$A$563:$F$2330,6,FALSE)</f>
        <v>140</v>
      </c>
      <c r="ACZ507" s="213" t="s">
        <v>65</v>
      </c>
      <c r="ADA507" s="10">
        <f>ACY507*1.3</f>
        <v>182</v>
      </c>
      <c r="ADB507" s="10"/>
      <c r="ADC507" s="290"/>
      <c r="ADD507" s="213" t="s">
        <v>87</v>
      </c>
      <c r="ADE507" s="306" t="s">
        <v>450</v>
      </c>
      <c r="ADG507" s="214"/>
      <c r="ADH507" s="214">
        <f>VLOOKUP(ADE507,$A$563:$F$2330,6,FALSE)</f>
        <v>369</v>
      </c>
      <c r="ADI507" s="213" t="s">
        <v>65</v>
      </c>
      <c r="ADJ507" s="10">
        <f>ADH507*1.3</f>
        <v>479.7</v>
      </c>
      <c r="ADL507" s="290"/>
      <c r="ADM507" s="213" t="s">
        <v>87</v>
      </c>
      <c r="ADN507" s="306" t="s">
        <v>450</v>
      </c>
      <c r="ADP507" s="214"/>
      <c r="ADQ507" s="214">
        <f>VLOOKUP(ADN507,$A$563:$F$2330,6,FALSE)</f>
        <v>369</v>
      </c>
      <c r="ADR507" s="213" t="s">
        <v>65</v>
      </c>
      <c r="ADS507" s="10">
        <f>ADQ507*1.3</f>
        <v>479.7</v>
      </c>
      <c r="ADT507" s="10"/>
      <c r="ADU507" s="290"/>
      <c r="ADV507" s="213" t="s">
        <v>87</v>
      </c>
      <c r="ADW507" s="306" t="s">
        <v>425</v>
      </c>
      <c r="ADZ507" s="214">
        <f>VLOOKUP(ADW507,$A$563:$F$2330,6,FALSE)</f>
        <v>94</v>
      </c>
      <c r="AEA507" s="213" t="s">
        <v>65</v>
      </c>
      <c r="AEB507" s="10">
        <f>ADZ507*1.3</f>
        <v>122.2</v>
      </c>
      <c r="AED507" s="290"/>
      <c r="AEE507" s="213" t="s">
        <v>87</v>
      </c>
      <c r="AEF507" s="306" t="s">
        <v>474</v>
      </c>
      <c r="AEH507" s="214"/>
      <c r="AEI507" s="214">
        <f>VLOOKUP(AEF507,$A$563:$F$2330,6,FALSE)</f>
        <v>209</v>
      </c>
      <c r="AEJ507" s="213" t="s">
        <v>65</v>
      </c>
      <c r="AEK507" s="10">
        <f>AEI507*1.3</f>
        <v>271.7</v>
      </c>
      <c r="AEM507" s="290"/>
      <c r="AEN507" s="213" t="s">
        <v>87</v>
      </c>
      <c r="AEO507" s="306" t="s">
        <v>881</v>
      </c>
      <c r="AEQ507" s="214"/>
      <c r="AER507" s="214">
        <f>VLOOKUP(AEO507,$A$563:$F$2330,6,FALSE)</f>
        <v>97</v>
      </c>
      <c r="AES507" s="213" t="s">
        <v>65</v>
      </c>
      <c r="AET507" s="10">
        <f>AER507*1.3</f>
        <v>126.10000000000001</v>
      </c>
      <c r="AEV507" s="290"/>
      <c r="AEW507" s="213" t="s">
        <v>87</v>
      </c>
      <c r="AEX507" s="306" t="s">
        <v>482</v>
      </c>
      <c r="AEZ507" s="214"/>
      <c r="AFA507" s="214">
        <f>VLOOKUP(AEX507,$A$563:$F$2330,6,FALSE)</f>
        <v>585</v>
      </c>
      <c r="AFB507" s="213" t="s">
        <v>65</v>
      </c>
      <c r="AFC507" s="10">
        <f>AFA507*1.3</f>
        <v>760.5</v>
      </c>
      <c r="AFD507" s="10"/>
      <c r="AFE507" s="290"/>
      <c r="AFF507" s="213" t="s">
        <v>87</v>
      </c>
      <c r="AFG507" s="306" t="s">
        <v>466</v>
      </c>
      <c r="AFI507" s="214"/>
      <c r="AFJ507" s="214">
        <f>VLOOKUP(AFG507,$A$563:$F$2330,6,FALSE)</f>
        <v>421</v>
      </c>
      <c r="AFK507" s="213" t="s">
        <v>65</v>
      </c>
      <c r="AFL507" s="10">
        <f>AFJ507*1.3</f>
        <v>547.30000000000007</v>
      </c>
      <c r="AFM507" s="10"/>
      <c r="AFN507" s="290"/>
      <c r="AFO507" s="213" t="s">
        <v>87</v>
      </c>
      <c r="AFP507" s="306" t="s">
        <v>452</v>
      </c>
      <c r="AFR507" s="214"/>
      <c r="AFS507" s="214">
        <f>VLOOKUP(AFP507,$A$563:$F$2330,6,FALSE)</f>
        <v>5</v>
      </c>
      <c r="AFT507" s="213" t="s">
        <v>65</v>
      </c>
      <c r="AFU507" s="10">
        <f>AFS507*1.3</f>
        <v>6.5</v>
      </c>
      <c r="AFV507" s="10"/>
      <c r="AFW507" s="290"/>
      <c r="AFX507" s="213" t="s">
        <v>87</v>
      </c>
      <c r="AFY507" s="309" t="s">
        <v>425</v>
      </c>
      <c r="AGA507" s="214"/>
      <c r="AGB507" s="214">
        <f>VLOOKUP(AFY507,$A$563:$F$2330,6,FALSE)</f>
        <v>94</v>
      </c>
      <c r="AGC507" s="213" t="s">
        <v>65</v>
      </c>
      <c r="AGD507" s="10">
        <f>AGB507*1.3</f>
        <v>122.2</v>
      </c>
      <c r="AGE507" s="10"/>
      <c r="AGF507" s="290"/>
      <c r="AGG507" s="213" t="s">
        <v>87</v>
      </c>
      <c r="AGH507" s="306" t="s">
        <v>509</v>
      </c>
      <c r="AGJ507" s="214"/>
      <c r="AGK507" s="214">
        <f>VLOOKUP(AGH507,$A$563:$F$2330,6,FALSE)</f>
        <v>204</v>
      </c>
      <c r="AGL507" s="213" t="s">
        <v>65</v>
      </c>
      <c r="AGM507" s="10">
        <f>AGK507*1.3</f>
        <v>265.2</v>
      </c>
      <c r="AGN507" s="10"/>
      <c r="AGO507" s="290"/>
      <c r="AGP507" s="213" t="s">
        <v>87</v>
      </c>
      <c r="AGQ507" s="306" t="s">
        <v>561</v>
      </c>
      <c r="AGS507" s="214"/>
      <c r="AGT507" s="214">
        <f>VLOOKUP(AGQ507,$A$563:$F$2330,6,FALSE)</f>
        <v>76</v>
      </c>
      <c r="AGU507" s="213" t="s">
        <v>65</v>
      </c>
      <c r="AGV507" s="10">
        <f>AGT507*1.3</f>
        <v>98.8</v>
      </c>
      <c r="AGW507" s="10"/>
      <c r="AGX507" s="290"/>
      <c r="AGY507" s="213" t="s">
        <v>87</v>
      </c>
      <c r="AGZ507" s="308" t="s">
        <v>509</v>
      </c>
      <c r="AHB507" s="214"/>
      <c r="AHC507" s="214">
        <f>VLOOKUP(AGZ507,$A$563:$F$2330,6,FALSE)</f>
        <v>204</v>
      </c>
      <c r="AHD507" s="213" t="s">
        <v>65</v>
      </c>
      <c r="AHE507" s="10">
        <f>AHC507*1.3</f>
        <v>265.2</v>
      </c>
      <c r="AHF507" s="10"/>
      <c r="AHG507" s="290"/>
      <c r="AHH507" s="213"/>
      <c r="AHI507" s="303"/>
      <c r="AHK507" s="214"/>
      <c r="AHL507" s="214"/>
      <c r="AHM507" s="213"/>
      <c r="AHN507" s="10"/>
      <c r="AHO507" s="10"/>
      <c r="AHQ507" s="213"/>
      <c r="AHR507" s="278"/>
      <c r="AHT507" s="214"/>
      <c r="AHU507" s="214"/>
      <c r="AHV507" s="213"/>
      <c r="AHW507" s="10"/>
      <c r="AHX507" s="10"/>
      <c r="AHZ507" s="213"/>
      <c r="AIA507" s="278"/>
      <c r="AIC507" s="214"/>
      <c r="AID507" s="214"/>
      <c r="AIE507" s="213"/>
      <c r="AIF507" s="10"/>
      <c r="AIG507" s="10"/>
      <c r="AII507" s="213"/>
      <c r="AIJ507" s="278"/>
      <c r="AIM507" s="214"/>
      <c r="AIN507" s="213"/>
      <c r="AIO507" s="10"/>
    </row>
    <row r="508" spans="1:926" s="14" customFormat="1" ht="15">
      <c r="A508" s="213" t="s">
        <v>88</v>
      </c>
      <c r="B508" s="293" t="s">
        <v>452</v>
      </c>
      <c r="D508" s="214"/>
      <c r="E508" s="214">
        <f>VLOOKUP(B508,$A$563:$F$2330,6,FALSE)</f>
        <v>5</v>
      </c>
      <c r="F508" s="213" t="s">
        <v>67</v>
      </c>
      <c r="G508" s="10">
        <f>E508*1.2</f>
        <v>6</v>
      </c>
      <c r="H508" s="10"/>
      <c r="I508" s="284"/>
      <c r="J508" s="213" t="s">
        <v>88</v>
      </c>
      <c r="K508" s="306" t="s">
        <v>1316</v>
      </c>
      <c r="M508" s="214"/>
      <c r="N508" s="214">
        <f>VLOOKUP(K508,$A$563:$F$2330,6,FALSE)</f>
        <v>193</v>
      </c>
      <c r="O508" s="213" t="s">
        <v>67</v>
      </c>
      <c r="P508" s="10">
        <f>N508*1.2</f>
        <v>231.6</v>
      </c>
      <c r="Q508" s="10"/>
      <c r="R508" s="284"/>
      <c r="S508" s="213" t="s">
        <v>88</v>
      </c>
      <c r="T508" s="306" t="s">
        <v>436</v>
      </c>
      <c r="V508" s="214"/>
      <c r="W508" s="214">
        <f>VLOOKUP(T508,$A$563:$F$2330,6,FALSE)</f>
        <v>659</v>
      </c>
      <c r="X508" s="213" t="s">
        <v>67</v>
      </c>
      <c r="Y508" s="10">
        <f>W508*1.2</f>
        <v>790.8</v>
      </c>
      <c r="Z508" s="10"/>
      <c r="AA508" s="284"/>
      <c r="AB508" s="213" t="s">
        <v>88</v>
      </c>
      <c r="AC508" s="306" t="s">
        <v>561</v>
      </c>
      <c r="AE508" s="214"/>
      <c r="AF508" s="214">
        <f>VLOOKUP(AC508,$A$563:$F$2330,6,FALSE)</f>
        <v>76</v>
      </c>
      <c r="AG508" s="213" t="s">
        <v>67</v>
      </c>
      <c r="AH508" s="10">
        <f>AF508*1.2</f>
        <v>91.2</v>
      </c>
      <c r="AI508" s="10"/>
      <c r="AJ508" s="284"/>
      <c r="AK508" s="213" t="s">
        <v>88</v>
      </c>
      <c r="AL508" s="293" t="s">
        <v>474</v>
      </c>
      <c r="AN508" s="214"/>
      <c r="AO508" s="214">
        <f>VLOOKUP(AL508,$A$563:$F$2330,6,FALSE)</f>
        <v>209</v>
      </c>
      <c r="AP508" s="213" t="s">
        <v>67</v>
      </c>
      <c r="AQ508" s="10">
        <f>AO508*1.2</f>
        <v>250.79999999999998</v>
      </c>
      <c r="AR508" s="10"/>
      <c r="AS508" s="284"/>
      <c r="AT508" s="213" t="s">
        <v>88</v>
      </c>
      <c r="AU508" s="306" t="s">
        <v>425</v>
      </c>
      <c r="AW508" s="214"/>
      <c r="AX508" s="214">
        <f>VLOOKUP(AU508,$A$563:$F$2330,6,FALSE)</f>
        <v>94</v>
      </c>
      <c r="AY508" s="213" t="s">
        <v>67</v>
      </c>
      <c r="AZ508" s="10">
        <f>AX508*1.2</f>
        <v>112.8</v>
      </c>
      <c r="BA508" s="10"/>
      <c r="BB508" s="284"/>
      <c r="BC508" s="213" t="s">
        <v>88</v>
      </c>
      <c r="BD508" s="306" t="s">
        <v>1086</v>
      </c>
      <c r="BF508" s="214"/>
      <c r="BG508" s="214">
        <f>VLOOKUP(BD508,$A$563:$F$2330,6,FALSE)</f>
        <v>159</v>
      </c>
      <c r="BH508" s="213" t="s">
        <v>67</v>
      </c>
      <c r="BI508" s="10">
        <f>BG508*1.2</f>
        <v>190.79999999999998</v>
      </c>
      <c r="BJ508" s="10"/>
      <c r="BK508" s="284"/>
      <c r="BL508" s="213" t="s">
        <v>88</v>
      </c>
      <c r="BM508" s="306" t="s">
        <v>474</v>
      </c>
      <c r="BO508" s="214"/>
      <c r="BP508" s="214">
        <f>VLOOKUP(BM508,$A$563:$F$2330,6,FALSE)</f>
        <v>209</v>
      </c>
      <c r="BQ508" s="213" t="s">
        <v>67</v>
      </c>
      <c r="BR508" s="10">
        <f>BP508*1.2</f>
        <v>250.79999999999998</v>
      </c>
      <c r="BS508" s="10"/>
      <c r="BT508" s="284"/>
      <c r="BU508" s="213" t="s">
        <v>88</v>
      </c>
      <c r="BV508" s="306" t="s">
        <v>482</v>
      </c>
      <c r="BX508" s="214"/>
      <c r="BY508" s="214">
        <f>VLOOKUP(BV508,$A$563:$F$2330,6,FALSE)</f>
        <v>585</v>
      </c>
      <c r="BZ508" s="213" t="s">
        <v>67</v>
      </c>
      <c r="CA508" s="10">
        <f>BY508*1.2</f>
        <v>702</v>
      </c>
      <c r="CB508" s="10"/>
      <c r="CC508" s="284"/>
      <c r="CD508" s="213" t="s">
        <v>88</v>
      </c>
      <c r="CE508" s="306" t="s">
        <v>778</v>
      </c>
      <c r="CG508" s="214"/>
      <c r="CH508" s="214">
        <f>VLOOKUP(CE508,$A$563:$F$2330,6,FALSE)</f>
        <v>72</v>
      </c>
      <c r="CI508" s="213" t="s">
        <v>67</v>
      </c>
      <c r="CJ508" s="10">
        <f>CH508*1.2</f>
        <v>86.399999999999991</v>
      </c>
      <c r="CK508" s="10"/>
      <c r="CL508" s="284"/>
      <c r="CM508" s="213" t="s">
        <v>88</v>
      </c>
      <c r="CN508" s="306" t="s">
        <v>770</v>
      </c>
      <c r="CP508" s="214"/>
      <c r="CQ508" s="214">
        <f>VLOOKUP(CN508,$A$563:$F$2330,6,FALSE)</f>
        <v>226</v>
      </c>
      <c r="CR508" s="213" t="s">
        <v>67</v>
      </c>
      <c r="CS508" s="10">
        <f>CQ508*1.2</f>
        <v>271.2</v>
      </c>
      <c r="CT508" s="10"/>
      <c r="CU508" s="284"/>
      <c r="CV508" s="213" t="s">
        <v>88</v>
      </c>
      <c r="CW508" s="306" t="s">
        <v>466</v>
      </c>
      <c r="CY508" s="214"/>
      <c r="CZ508" s="214">
        <f>VLOOKUP(CW508,$A$563:$F$2330,6,FALSE)</f>
        <v>421</v>
      </c>
      <c r="DA508" s="213" t="s">
        <v>67</v>
      </c>
      <c r="DB508" s="10">
        <f>CZ508*1.2</f>
        <v>505.2</v>
      </c>
      <c r="DC508" s="10"/>
      <c r="DD508" s="284"/>
      <c r="DE508" s="213" t="s">
        <v>88</v>
      </c>
      <c r="DF508" s="306" t="s">
        <v>1086</v>
      </c>
      <c r="DH508" s="214"/>
      <c r="DI508" s="214">
        <f>VLOOKUP(DF508,$A$563:$F$2330,6,FALSE)</f>
        <v>159</v>
      </c>
      <c r="DJ508" s="213" t="s">
        <v>67</v>
      </c>
      <c r="DK508" s="10">
        <f>DI508*1.2</f>
        <v>190.79999999999998</v>
      </c>
      <c r="DL508" s="10"/>
      <c r="DM508" s="284"/>
      <c r="DN508" s="213" t="s">
        <v>88</v>
      </c>
      <c r="DO508" s="293" t="s">
        <v>509</v>
      </c>
      <c r="DQ508" s="214"/>
      <c r="DR508" s="214">
        <f>VLOOKUP(DO508,$A$563:$F$2330,6,FALSE)</f>
        <v>204</v>
      </c>
      <c r="DS508" s="213" t="s">
        <v>67</v>
      </c>
      <c r="DT508" s="10">
        <f>DR508*1.2</f>
        <v>244.79999999999998</v>
      </c>
      <c r="DU508" s="10"/>
      <c r="DV508" s="284"/>
      <c r="DW508" s="213" t="s">
        <v>88</v>
      </c>
      <c r="DX508" s="297" t="s">
        <v>186</v>
      </c>
      <c r="DZ508" s="214"/>
      <c r="EA508" s="214" t="e">
        <f>VLOOKUP(DX508,$A$563:$F$2330,6,FALSE)</f>
        <v>#N/A</v>
      </c>
      <c r="EB508" s="213" t="s">
        <v>67</v>
      </c>
      <c r="EC508" s="10" t="e">
        <f>EA508*1.2</f>
        <v>#N/A</v>
      </c>
      <c r="ED508" s="10"/>
      <c r="EE508" s="284"/>
      <c r="EF508" s="213" t="s">
        <v>88</v>
      </c>
      <c r="EG508" s="306" t="s">
        <v>425</v>
      </c>
      <c r="EI508" s="214"/>
      <c r="EJ508" s="214">
        <f>VLOOKUP(EG508,$A$563:$F$2330,6,FALSE)</f>
        <v>94</v>
      </c>
      <c r="EK508" s="213" t="s">
        <v>67</v>
      </c>
      <c r="EL508" s="10">
        <f>EJ508*1.2</f>
        <v>112.8</v>
      </c>
      <c r="EM508" s="10"/>
      <c r="EN508" s="284"/>
      <c r="EO508" s="213" t="s">
        <v>88</v>
      </c>
      <c r="EP508" s="306" t="s">
        <v>436</v>
      </c>
      <c r="ER508" s="214"/>
      <c r="ES508" s="214">
        <f>VLOOKUP(EP508,$A$563:$F$2330,6,FALSE)</f>
        <v>659</v>
      </c>
      <c r="ET508" s="213" t="s">
        <v>67</v>
      </c>
      <c r="EU508" s="10">
        <f>ES508*1.2</f>
        <v>790.8</v>
      </c>
      <c r="EV508" s="10"/>
      <c r="EW508" s="284"/>
      <c r="EX508" s="213" t="s">
        <v>88</v>
      </c>
      <c r="EY508" s="297" t="s">
        <v>186</v>
      </c>
      <c r="FA508" s="214"/>
      <c r="FB508" s="214" t="e">
        <f>VLOOKUP(EY508,$A$563:$F$2330,6,FALSE)</f>
        <v>#N/A</v>
      </c>
      <c r="FC508" s="213" t="s">
        <v>67</v>
      </c>
      <c r="FD508" s="10" t="e">
        <f>FB508*1.2</f>
        <v>#N/A</v>
      </c>
      <c r="FE508" s="10"/>
      <c r="FF508" s="284"/>
      <c r="FG508" s="213" t="s">
        <v>88</v>
      </c>
      <c r="FH508" s="306" t="s">
        <v>731</v>
      </c>
      <c r="FJ508" s="214"/>
      <c r="FK508" s="214">
        <f>VLOOKUP(FH508,$A$563:$F$2330,6,FALSE)</f>
        <v>191</v>
      </c>
      <c r="FL508" s="213" t="s">
        <v>67</v>
      </c>
      <c r="FM508" s="10">
        <f>FK508*1.2</f>
        <v>229.2</v>
      </c>
      <c r="FN508" s="10"/>
      <c r="FO508" s="284"/>
      <c r="FP508" s="213" t="s">
        <v>88</v>
      </c>
      <c r="FQ508" s="293" t="s">
        <v>881</v>
      </c>
      <c r="FS508" s="214"/>
      <c r="FT508" s="214">
        <f>VLOOKUP(FQ508,$A$563:$F$2330,6,FALSE)</f>
        <v>97</v>
      </c>
      <c r="FU508" s="213" t="s">
        <v>67</v>
      </c>
      <c r="FV508" s="10">
        <f>FT508*1.2</f>
        <v>116.39999999999999</v>
      </c>
      <c r="FW508" s="10"/>
      <c r="FX508" s="284"/>
      <c r="FY508" s="213" t="s">
        <v>88</v>
      </c>
      <c r="FZ508" s="293" t="s">
        <v>770</v>
      </c>
      <c r="GB508" s="214"/>
      <c r="GC508" s="214">
        <f>VLOOKUP(FZ508,$A$563:$F$2330,6,FALSE)</f>
        <v>226</v>
      </c>
      <c r="GD508" s="213" t="s">
        <v>67</v>
      </c>
      <c r="GE508" s="10">
        <f>GC508*1.2</f>
        <v>271.2</v>
      </c>
      <c r="GF508" s="10"/>
      <c r="GG508" s="284"/>
      <c r="GH508" s="213" t="s">
        <v>88</v>
      </c>
      <c r="GI508" s="306" t="s">
        <v>879</v>
      </c>
      <c r="GK508" s="214"/>
      <c r="GL508" s="214">
        <f>VLOOKUP(GI508,$A$563:$F$2330,6,FALSE)</f>
        <v>94</v>
      </c>
      <c r="GM508" s="213" t="s">
        <v>67</v>
      </c>
      <c r="GN508" s="10">
        <f>GL508*1.2</f>
        <v>112.8</v>
      </c>
      <c r="GO508" s="10"/>
      <c r="GP508" s="284"/>
      <c r="GQ508" s="213" t="s">
        <v>88</v>
      </c>
      <c r="GR508" s="306" t="s">
        <v>461</v>
      </c>
      <c r="GT508" s="214"/>
      <c r="GU508" s="214">
        <f>VLOOKUP(GR508,$A$563:$F$2330,6,FALSE)</f>
        <v>168</v>
      </c>
      <c r="GV508" s="213" t="s">
        <v>67</v>
      </c>
      <c r="GW508" s="10">
        <f>GU508*1.2</f>
        <v>201.6</v>
      </c>
      <c r="GX508" s="10"/>
      <c r="GY508" s="284"/>
      <c r="GZ508" s="213" t="s">
        <v>88</v>
      </c>
      <c r="HA508" s="293" t="s">
        <v>770</v>
      </c>
      <c r="HC508" s="214"/>
      <c r="HD508" s="214">
        <f>VLOOKUP(HA508,$A$563:$F$2330,6,FALSE)</f>
        <v>226</v>
      </c>
      <c r="HE508" s="213" t="s">
        <v>67</v>
      </c>
      <c r="HF508" s="10">
        <f>HD508*1.2</f>
        <v>271.2</v>
      </c>
      <c r="HG508" s="10"/>
      <c r="HH508" s="284"/>
      <c r="HI508" s="213" t="s">
        <v>88</v>
      </c>
      <c r="HJ508" s="306" t="s">
        <v>425</v>
      </c>
      <c r="HL508" s="214"/>
      <c r="HM508" s="214">
        <f>VLOOKUP(HJ508,$A$563:$F$2330,6,FALSE)</f>
        <v>94</v>
      </c>
      <c r="HN508" s="213" t="s">
        <v>67</v>
      </c>
      <c r="HO508" s="10">
        <f>HM508*1.2</f>
        <v>112.8</v>
      </c>
      <c r="HP508" s="10"/>
      <c r="HQ508" s="284"/>
      <c r="HR508" s="213" t="s">
        <v>88</v>
      </c>
      <c r="HS508" s="293" t="s">
        <v>474</v>
      </c>
      <c r="HU508" s="214"/>
      <c r="HV508" s="214">
        <f>VLOOKUP(HS508,$A$563:$F$2330,6,FALSE)</f>
        <v>209</v>
      </c>
      <c r="HW508" s="213" t="s">
        <v>67</v>
      </c>
      <c r="HX508" s="10">
        <f>HV508*1.2</f>
        <v>250.79999999999998</v>
      </c>
      <c r="HY508" s="10"/>
      <c r="HZ508" s="284"/>
      <c r="IA508" s="213" t="s">
        <v>88</v>
      </c>
      <c r="IB508" s="306" t="s">
        <v>466</v>
      </c>
      <c r="ID508" s="214"/>
      <c r="IE508" s="214">
        <f>VLOOKUP(IB508,$A$563:$F$2330,6,FALSE)</f>
        <v>421</v>
      </c>
      <c r="IF508" s="213" t="s">
        <v>67</v>
      </c>
      <c r="IG508" s="10">
        <f>IE508*1.2</f>
        <v>505.2</v>
      </c>
      <c r="IH508" s="10"/>
      <c r="II508" s="284"/>
      <c r="IJ508" s="213" t="s">
        <v>88</v>
      </c>
      <c r="IK508" s="306" t="s">
        <v>425</v>
      </c>
      <c r="IM508" s="214"/>
      <c r="IN508" s="214">
        <f>VLOOKUP(IK508,$A$563:$F$2330,6,FALSE)</f>
        <v>94</v>
      </c>
      <c r="IO508" s="213" t="s">
        <v>67</v>
      </c>
      <c r="IP508" s="10">
        <f>IN508*1.2</f>
        <v>112.8</v>
      </c>
      <c r="IQ508" s="10"/>
      <c r="IR508" s="284"/>
      <c r="IS508" s="213" t="s">
        <v>88</v>
      </c>
      <c r="IT508" s="306" t="s">
        <v>452</v>
      </c>
      <c r="IV508" s="214"/>
      <c r="IW508" s="214">
        <f>VLOOKUP(IT508,$A$563:$F$2330,6,FALSE)</f>
        <v>5</v>
      </c>
      <c r="IX508" s="213" t="s">
        <v>67</v>
      </c>
      <c r="IY508" s="10">
        <f>IW508*1.2</f>
        <v>6</v>
      </c>
      <c r="IZ508" s="10"/>
      <c r="JA508" s="284"/>
      <c r="JB508" s="213" t="s">
        <v>88</v>
      </c>
      <c r="JC508" s="306" t="s">
        <v>436</v>
      </c>
      <c r="JE508" s="214"/>
      <c r="JF508" s="214">
        <f>VLOOKUP(JC508,$A$563:$F$2330,6,FALSE)</f>
        <v>659</v>
      </c>
      <c r="JG508" s="213" t="s">
        <v>67</v>
      </c>
      <c r="JH508" s="10">
        <f>JF508*1.2</f>
        <v>790.8</v>
      </c>
      <c r="JI508" s="10"/>
      <c r="JJ508" s="284"/>
      <c r="JK508" s="213" t="s">
        <v>88</v>
      </c>
      <c r="JL508" s="306" t="s">
        <v>509</v>
      </c>
      <c r="JN508" s="214"/>
      <c r="JO508" s="214">
        <f>VLOOKUP(JL508,$A$563:$F$2330,6,FALSE)</f>
        <v>204</v>
      </c>
      <c r="JP508" s="213" t="s">
        <v>67</v>
      </c>
      <c r="JQ508" s="10">
        <f>JO508*1.2</f>
        <v>244.79999999999998</v>
      </c>
      <c r="JR508" s="10"/>
      <c r="JS508" s="284"/>
      <c r="JT508" s="213" t="s">
        <v>88</v>
      </c>
      <c r="JU508" s="306" t="s">
        <v>1356</v>
      </c>
      <c r="JW508" s="214"/>
      <c r="JX508" s="214">
        <f>VLOOKUP(JU508,$A$563:$F$2330,6,FALSE)</f>
        <v>62</v>
      </c>
      <c r="JY508" s="213" t="s">
        <v>67</v>
      </c>
      <c r="JZ508" s="10">
        <f>JX508*1.2</f>
        <v>74.399999999999991</v>
      </c>
      <c r="KA508" s="10"/>
      <c r="KB508" s="284"/>
      <c r="KC508" s="213" t="s">
        <v>88</v>
      </c>
      <c r="KD508" s="306" t="s">
        <v>466</v>
      </c>
      <c r="KF508" s="214"/>
      <c r="KG508" s="214">
        <f>VLOOKUP(KD508,$A$563:$F$2330,6,FALSE)</f>
        <v>421</v>
      </c>
      <c r="KH508" s="213" t="s">
        <v>67</v>
      </c>
      <c r="KI508" s="10">
        <f>KG508*1.2</f>
        <v>505.2</v>
      </c>
      <c r="KJ508" s="10"/>
      <c r="KK508" s="284"/>
      <c r="KL508" s="213" t="s">
        <v>88</v>
      </c>
      <c r="KM508" s="306" t="s">
        <v>684</v>
      </c>
      <c r="KO508" s="214"/>
      <c r="KP508" s="214">
        <f>VLOOKUP(KM508,$A$563:$F$2330,6,FALSE)</f>
        <v>38</v>
      </c>
      <c r="KQ508" s="213" t="s">
        <v>67</v>
      </c>
      <c r="KR508" s="10">
        <f>KP508*1.2</f>
        <v>45.6</v>
      </c>
      <c r="KS508" s="10"/>
      <c r="KT508" s="284"/>
      <c r="KU508" s="213" t="s">
        <v>88</v>
      </c>
      <c r="KV508" s="306" t="s">
        <v>425</v>
      </c>
      <c r="KX508" s="214"/>
      <c r="KY508" s="214">
        <f>VLOOKUP(KV508,$A$563:$F$2330,6,FALSE)</f>
        <v>94</v>
      </c>
      <c r="KZ508" s="213" t="s">
        <v>67</v>
      </c>
      <c r="LA508" s="10">
        <f>KY508*1.2</f>
        <v>112.8</v>
      </c>
      <c r="LB508" s="10"/>
      <c r="LC508" s="284"/>
      <c r="LD508" s="213" t="s">
        <v>88</v>
      </c>
      <c r="LE508" s="306" t="s">
        <v>498</v>
      </c>
      <c r="LG508" s="214"/>
      <c r="LH508" s="214">
        <f>VLOOKUP(LE508,$A$563:$F$2330,6,FALSE)</f>
        <v>288</v>
      </c>
      <c r="LI508" s="213" t="s">
        <v>67</v>
      </c>
      <c r="LJ508" s="10">
        <f>LH508*1.2</f>
        <v>345.59999999999997</v>
      </c>
      <c r="LK508" s="10"/>
      <c r="LL508" s="284"/>
      <c r="LM508" s="213" t="s">
        <v>88</v>
      </c>
      <c r="LN508" s="306" t="s">
        <v>466</v>
      </c>
      <c r="LP508" s="214"/>
      <c r="LQ508" s="214">
        <f>VLOOKUP(LN508,$A$563:$F$2330,6,FALSE)</f>
        <v>421</v>
      </c>
      <c r="LR508" s="213" t="s">
        <v>67</v>
      </c>
      <c r="LS508" s="10">
        <f>LQ508*1.2</f>
        <v>505.2</v>
      </c>
      <c r="LT508" s="10"/>
      <c r="LU508" s="284"/>
      <c r="LV508" s="213" t="s">
        <v>88</v>
      </c>
      <c r="LW508" s="306" t="s">
        <v>787</v>
      </c>
      <c r="LY508" s="214"/>
      <c r="LZ508" s="214">
        <f>VLOOKUP(LW508,$A$563:$F$2330,6,FALSE)</f>
        <v>239</v>
      </c>
      <c r="MA508" s="213" t="s">
        <v>67</v>
      </c>
      <c r="MB508" s="10">
        <f>LZ508*1.2</f>
        <v>286.8</v>
      </c>
      <c r="MC508" s="10"/>
      <c r="MD508" s="284"/>
      <c r="ME508" s="213" t="s">
        <v>88</v>
      </c>
      <c r="MF508" s="308" t="s">
        <v>466</v>
      </c>
      <c r="MH508" s="214"/>
      <c r="MI508" s="214">
        <f>VLOOKUP(MF508,$A$563:$F$2330,6,FALSE)</f>
        <v>421</v>
      </c>
      <c r="MJ508" s="213" t="s">
        <v>67</v>
      </c>
      <c r="MK508" s="10">
        <f>MI508*1.2</f>
        <v>505.2</v>
      </c>
      <c r="ML508" s="10"/>
      <c r="MM508" s="284"/>
      <c r="MN508" s="213" t="s">
        <v>88</v>
      </c>
      <c r="MO508" s="306" t="s">
        <v>530</v>
      </c>
      <c r="MQ508" s="214"/>
      <c r="MR508" s="214">
        <f>VLOOKUP(MO508,$A$563:$F$2330,6,FALSE)</f>
        <v>97</v>
      </c>
      <c r="MS508" s="213" t="s">
        <v>67</v>
      </c>
      <c r="MT508" s="10">
        <f>MR508*1.2</f>
        <v>116.39999999999999</v>
      </c>
      <c r="MU508" s="10"/>
      <c r="MV508" s="284"/>
      <c r="MW508" s="213" t="s">
        <v>88</v>
      </c>
      <c r="MX508" s="306" t="s">
        <v>450</v>
      </c>
      <c r="MZ508" s="214"/>
      <c r="NA508" s="214">
        <f>VLOOKUP(MX508,$A$563:$F$2330,6,FALSE)</f>
        <v>369</v>
      </c>
      <c r="NB508" s="213" t="s">
        <v>67</v>
      </c>
      <c r="NC508" s="10">
        <f>NA508*1.2</f>
        <v>442.8</v>
      </c>
      <c r="ND508" s="10"/>
      <c r="NE508" s="284"/>
      <c r="NF508" s="213" t="s">
        <v>88</v>
      </c>
      <c r="NG508" s="306" t="s">
        <v>498</v>
      </c>
      <c r="NI508" s="214"/>
      <c r="NJ508" s="214">
        <f>VLOOKUP(NG508,$A$563:$F$2330,6,FALSE)</f>
        <v>288</v>
      </c>
      <c r="NK508" s="213" t="s">
        <v>67</v>
      </c>
      <c r="NL508" s="10">
        <f>NJ508*1.2</f>
        <v>345.59999999999997</v>
      </c>
      <c r="NM508" s="10"/>
      <c r="NN508" s="284"/>
      <c r="NO508" s="213" t="s">
        <v>88</v>
      </c>
      <c r="NP508" s="306" t="s">
        <v>580</v>
      </c>
      <c r="NR508" s="214"/>
      <c r="NS508" s="214">
        <f>VLOOKUP(NP508,$A$563:$F$2330,6,FALSE)</f>
        <v>140</v>
      </c>
      <c r="NT508" s="213" t="s">
        <v>67</v>
      </c>
      <c r="NU508" s="10">
        <f>NS508*1.2</f>
        <v>168</v>
      </c>
      <c r="NV508" s="10"/>
      <c r="NW508" s="284"/>
      <c r="NX508" s="213" t="s">
        <v>88</v>
      </c>
      <c r="NY508" s="293" t="s">
        <v>434</v>
      </c>
      <c r="OB508" s="214">
        <f>VLOOKUP(NY508,$A$563:$F$2330,6,FALSE)</f>
        <v>554</v>
      </c>
      <c r="OC508" s="213" t="s">
        <v>67</v>
      </c>
      <c r="OD508" s="10">
        <f>OB508*1.2</f>
        <v>664.8</v>
      </c>
      <c r="OE508" s="10"/>
      <c r="OF508" s="284"/>
      <c r="OG508" s="213" t="s">
        <v>88</v>
      </c>
      <c r="OH508" s="306" t="s">
        <v>450</v>
      </c>
      <c r="OJ508" s="214"/>
      <c r="OK508" s="214">
        <f>VLOOKUP(OH508,$A$563:$F$2330,6,FALSE)</f>
        <v>369</v>
      </c>
      <c r="OL508" s="213" t="s">
        <v>67</v>
      </c>
      <c r="OM508" s="10">
        <f>OK508*1.2</f>
        <v>442.8</v>
      </c>
      <c r="ON508" s="10"/>
      <c r="OO508" s="284"/>
      <c r="OP508" s="213" t="s">
        <v>88</v>
      </c>
      <c r="OQ508" s="293" t="s">
        <v>580</v>
      </c>
      <c r="OS508" s="214"/>
      <c r="OT508" s="214">
        <f>VLOOKUP(OQ508,$A$563:$F$2330,6,FALSE)</f>
        <v>140</v>
      </c>
      <c r="OU508" s="213" t="s">
        <v>67</v>
      </c>
      <c r="OV508" s="10">
        <f>OT508*1.2</f>
        <v>168</v>
      </c>
      <c r="OW508" s="10"/>
      <c r="OX508" s="284"/>
      <c r="OY508" s="213" t="s">
        <v>88</v>
      </c>
      <c r="OZ508" s="306" t="s">
        <v>436</v>
      </c>
      <c r="PB508" s="214"/>
      <c r="PC508" s="214">
        <f>VLOOKUP(OZ508,$A$563:$F$2330,6,FALSE)</f>
        <v>659</v>
      </c>
      <c r="PD508" s="213" t="s">
        <v>67</v>
      </c>
      <c r="PE508" s="10">
        <f>PC508*1.2</f>
        <v>790.8</v>
      </c>
      <c r="PF508" s="10"/>
      <c r="PG508" s="284"/>
      <c r="PH508" s="213" t="s">
        <v>88</v>
      </c>
      <c r="PI508" s="306" t="s">
        <v>461</v>
      </c>
      <c r="PK508" s="214"/>
      <c r="PL508" s="214">
        <f>VLOOKUP(PI508,$A$563:$F$2330,6,FALSE)</f>
        <v>168</v>
      </c>
      <c r="PM508" s="213" t="s">
        <v>67</v>
      </c>
      <c r="PN508" s="10">
        <f>PL508*1.2</f>
        <v>201.6</v>
      </c>
      <c r="PO508" s="10"/>
      <c r="PP508" s="284"/>
      <c r="PQ508" s="213" t="s">
        <v>88</v>
      </c>
      <c r="PR508" s="293" t="s">
        <v>434</v>
      </c>
      <c r="PT508" s="214"/>
      <c r="PU508" s="214">
        <f>VLOOKUP(PR508,$A$563:$F$2330,6,FALSE)</f>
        <v>554</v>
      </c>
      <c r="PV508" s="213" t="s">
        <v>67</v>
      </c>
      <c r="PW508" s="10">
        <f>PU508*1.2</f>
        <v>664.8</v>
      </c>
      <c r="PX508" s="10"/>
      <c r="PY508" s="284"/>
      <c r="PZ508" s="213" t="s">
        <v>88</v>
      </c>
      <c r="QA508" s="306" t="s">
        <v>787</v>
      </c>
      <c r="QC508" s="214"/>
      <c r="QD508" s="214">
        <f>VLOOKUP(QA508,$A$563:$F$2330,6,FALSE)</f>
        <v>239</v>
      </c>
      <c r="QE508" s="213" t="s">
        <v>67</v>
      </c>
      <c r="QF508" s="10">
        <f>QD508*1.2</f>
        <v>286.8</v>
      </c>
      <c r="QG508" s="10"/>
      <c r="QH508" s="284"/>
      <c r="QI508" s="213" t="s">
        <v>88</v>
      </c>
      <c r="QJ508" s="293" t="s">
        <v>466</v>
      </c>
      <c r="QL508" s="214"/>
      <c r="QM508" s="214">
        <f>VLOOKUP(QJ508,$A$563:$F$2330,6,FALSE)</f>
        <v>421</v>
      </c>
      <c r="QN508" s="213" t="s">
        <v>67</v>
      </c>
      <c r="QO508" s="10">
        <f>QM508*1.2</f>
        <v>505.2</v>
      </c>
      <c r="QP508" s="10"/>
      <c r="QQ508" s="284"/>
      <c r="QR508" s="213" t="s">
        <v>88</v>
      </c>
      <c r="QS508" s="306" t="s">
        <v>474</v>
      </c>
      <c r="QU508" s="214"/>
      <c r="QV508" s="214">
        <f>VLOOKUP(QS508,$A$563:$F$2330,6,FALSE)</f>
        <v>209</v>
      </c>
      <c r="QW508" s="213" t="s">
        <v>67</v>
      </c>
      <c r="QX508" s="10">
        <f>QV508*1.2</f>
        <v>250.79999999999998</v>
      </c>
      <c r="QY508" s="10"/>
      <c r="QZ508" s="284"/>
      <c r="RA508" s="213" t="s">
        <v>88</v>
      </c>
      <c r="RB508" s="293" t="s">
        <v>450</v>
      </c>
      <c r="RD508" s="214"/>
      <c r="RE508" s="214">
        <f>VLOOKUP(RB508,$A$563:$F$2330,6,FALSE)</f>
        <v>369</v>
      </c>
      <c r="RF508" s="213" t="s">
        <v>67</v>
      </c>
      <c r="RG508" s="10">
        <f>RE508*1.2</f>
        <v>442.8</v>
      </c>
      <c r="RH508" s="10"/>
      <c r="RI508" s="284"/>
      <c r="RJ508" s="213" t="s">
        <v>88</v>
      </c>
      <c r="RK508" s="297" t="s">
        <v>186</v>
      </c>
      <c r="RN508" s="214" t="e">
        <f>VLOOKUP(RK508,$A$563:$F$2330,6,FALSE)</f>
        <v>#N/A</v>
      </c>
      <c r="RO508" s="213" t="s">
        <v>67</v>
      </c>
      <c r="RP508" s="10" t="e">
        <f>RN508*1.2</f>
        <v>#N/A</v>
      </c>
      <c r="RQ508" s="10"/>
      <c r="RR508" s="284"/>
      <c r="RS508" s="213" t="s">
        <v>88</v>
      </c>
      <c r="RT508" s="306" t="s">
        <v>787</v>
      </c>
      <c r="RV508" s="214"/>
      <c r="RW508" s="214">
        <f>VLOOKUP(RT508,$A$563:$F$2330,6,FALSE)</f>
        <v>239</v>
      </c>
      <c r="RX508" s="213" t="s">
        <v>67</v>
      </c>
      <c r="RY508" s="10">
        <f>RW508*1.2</f>
        <v>286.8</v>
      </c>
      <c r="RZ508" s="10"/>
      <c r="SA508" s="290"/>
      <c r="SB508" s="213" t="s">
        <v>88</v>
      </c>
      <c r="SC508" s="306" t="s">
        <v>509</v>
      </c>
      <c r="SE508" s="214"/>
      <c r="SF508" s="214">
        <f>VLOOKUP(SC508,$A$563:$F$2330,6,FALSE)</f>
        <v>204</v>
      </c>
      <c r="SG508" s="213" t="s">
        <v>67</v>
      </c>
      <c r="SH508" s="10">
        <f>SF508*1.2</f>
        <v>244.79999999999998</v>
      </c>
      <c r="SI508" s="10"/>
      <c r="SJ508" s="290"/>
      <c r="SK508" s="213" t="s">
        <v>88</v>
      </c>
      <c r="SL508" s="306" t="s">
        <v>561</v>
      </c>
      <c r="SN508" s="214"/>
      <c r="SO508" s="214">
        <f>VLOOKUP(SL508,$A$563:$F$2330,6,FALSE)</f>
        <v>76</v>
      </c>
      <c r="SP508" s="213" t="s">
        <v>67</v>
      </c>
      <c r="SQ508" s="10">
        <f>SO508*1.2</f>
        <v>91.2</v>
      </c>
      <c r="SR508" s="10"/>
      <c r="SS508" s="290"/>
      <c r="ST508" s="213" t="s">
        <v>88</v>
      </c>
      <c r="SU508" s="306" t="s">
        <v>450</v>
      </c>
      <c r="SW508" s="214"/>
      <c r="SX508" s="214">
        <f>VLOOKUP(SU508,$A$563:$F$2330,6,FALSE)</f>
        <v>369</v>
      </c>
      <c r="SY508" s="213" t="s">
        <v>67</v>
      </c>
      <c r="SZ508" s="10">
        <f>SX508*1.2</f>
        <v>442.8</v>
      </c>
      <c r="TA508" s="10"/>
      <c r="TB508" s="290"/>
      <c r="TC508" s="213" t="s">
        <v>88</v>
      </c>
      <c r="TD508" s="306" t="s">
        <v>474</v>
      </c>
      <c r="TF508" s="214"/>
      <c r="TG508" s="214">
        <f>VLOOKUP(TD508,$A$563:$F$2330,6,FALSE)</f>
        <v>209</v>
      </c>
      <c r="TH508" s="213" t="s">
        <v>67</v>
      </c>
      <c r="TI508" s="10">
        <f>TG508*1.2</f>
        <v>250.79999999999998</v>
      </c>
      <c r="TK508" s="290"/>
      <c r="TL508" s="213" t="s">
        <v>88</v>
      </c>
      <c r="TM508" s="306" t="s">
        <v>881</v>
      </c>
      <c r="TO508" s="214"/>
      <c r="TP508" s="214">
        <f>VLOOKUP(TM508,$A$563:$F$2330,6,FALSE)</f>
        <v>97</v>
      </c>
      <c r="TQ508" s="213" t="s">
        <v>67</v>
      </c>
      <c r="TR508" s="10">
        <f>TP508*1.2</f>
        <v>116.39999999999999</v>
      </c>
      <c r="TS508" s="10"/>
      <c r="TT508" s="290"/>
      <c r="TU508" s="213" t="s">
        <v>88</v>
      </c>
      <c r="TV508" s="297" t="s">
        <v>186</v>
      </c>
      <c r="TX508" s="214"/>
      <c r="TY508" s="214" t="e">
        <f>VLOOKUP(TV508,$A$563:$F$2330,6,FALSE)</f>
        <v>#N/A</v>
      </c>
      <c r="TZ508" s="213" t="s">
        <v>67</v>
      </c>
      <c r="UA508" s="10" t="e">
        <f>TY508*1.2</f>
        <v>#N/A</v>
      </c>
      <c r="UB508" s="10"/>
      <c r="UC508" s="290"/>
      <c r="UD508" s="213" t="s">
        <v>88</v>
      </c>
      <c r="UE508" s="306" t="s">
        <v>770</v>
      </c>
      <c r="UG508" s="214"/>
      <c r="UH508" s="214">
        <f>VLOOKUP(UE508,$A$563:$F$2330,6,FALSE)</f>
        <v>226</v>
      </c>
      <c r="UI508" s="213" t="s">
        <v>67</v>
      </c>
      <c r="UJ508" s="10">
        <f>UH508*1.2</f>
        <v>271.2</v>
      </c>
      <c r="UK508" s="10"/>
      <c r="UL508" s="290"/>
      <c r="UM508" s="213" t="s">
        <v>88</v>
      </c>
      <c r="UN508" s="297" t="s">
        <v>186</v>
      </c>
      <c r="UP508" s="214"/>
      <c r="UQ508" s="214" t="e">
        <f>VLOOKUP(UN508,$A$563:$F$2330,6,FALSE)</f>
        <v>#N/A</v>
      </c>
      <c r="UR508" s="213" t="s">
        <v>67</v>
      </c>
      <c r="US508" s="10" t="e">
        <f>UQ508*1.2</f>
        <v>#N/A</v>
      </c>
      <c r="UT508" s="10"/>
      <c r="UU508" s="290"/>
      <c r="UV508" s="213" t="s">
        <v>88</v>
      </c>
      <c r="UW508" s="306" t="s">
        <v>787</v>
      </c>
      <c r="UY508" s="214"/>
      <c r="UZ508" s="214">
        <f>VLOOKUP(UW508,$A$563:$F$2330,6,FALSE)</f>
        <v>239</v>
      </c>
      <c r="VA508" s="213" t="s">
        <v>67</v>
      </c>
      <c r="VB508" s="10">
        <f>UZ508*1.2</f>
        <v>286.8</v>
      </c>
      <c r="VC508" s="10"/>
      <c r="VD508" s="290"/>
      <c r="VE508" s="213" t="s">
        <v>88</v>
      </c>
      <c r="VF508" s="297" t="s">
        <v>186</v>
      </c>
      <c r="VH508" s="214"/>
      <c r="VI508" s="214" t="e">
        <f>VLOOKUP(VF508,$A$563:$F$2330,6,FALSE)</f>
        <v>#N/A</v>
      </c>
      <c r="VJ508" s="213" t="s">
        <v>67</v>
      </c>
      <c r="VK508" s="10" t="e">
        <f>VI508*1.2</f>
        <v>#N/A</v>
      </c>
      <c r="VL508" s="10"/>
      <c r="VM508" s="290"/>
      <c r="VN508" s="213" t="s">
        <v>88</v>
      </c>
      <c r="VO508" s="306" t="s">
        <v>509</v>
      </c>
      <c r="VQ508" s="214"/>
      <c r="VR508" s="214">
        <f>VLOOKUP(VO508,$A$563:$F$2330,6,FALSE)</f>
        <v>204</v>
      </c>
      <c r="VS508" s="213" t="s">
        <v>67</v>
      </c>
      <c r="VT508" s="10">
        <f>VR508*1.2</f>
        <v>244.79999999999998</v>
      </c>
      <c r="VU508" s="10"/>
      <c r="VV508" s="290"/>
      <c r="VW508" s="213" t="s">
        <v>88</v>
      </c>
      <c r="VX508" s="297" t="s">
        <v>186</v>
      </c>
      <c r="WA508" s="214" t="e">
        <f>VLOOKUP(VX508,$A$563:$F$2330,6,FALSE)</f>
        <v>#N/A</v>
      </c>
      <c r="WB508" s="213" t="s">
        <v>67</v>
      </c>
      <c r="WC508" s="10" t="e">
        <f>WA508*1.2</f>
        <v>#N/A</v>
      </c>
      <c r="WE508" s="290"/>
      <c r="WF508" s="213" t="s">
        <v>88</v>
      </c>
      <c r="WG508" s="306" t="s">
        <v>1086</v>
      </c>
      <c r="WI508" s="214"/>
      <c r="WJ508" s="214">
        <f>VLOOKUP(WG508,$A$563:$F$2330,6,FALSE)</f>
        <v>159</v>
      </c>
      <c r="WK508" s="213" t="s">
        <v>67</v>
      </c>
      <c r="WL508" s="10">
        <f>WJ508*1.2</f>
        <v>190.79999999999998</v>
      </c>
      <c r="WN508" s="290"/>
      <c r="WO508" s="213" t="s">
        <v>88</v>
      </c>
      <c r="WP508" s="306" t="s">
        <v>530</v>
      </c>
      <c r="WQ508" s="214"/>
      <c r="WR508" s="214"/>
      <c r="WS508" s="214">
        <f>VLOOKUP(WP508,$A$563:$F$2330,6,FALSE)</f>
        <v>97</v>
      </c>
      <c r="WT508" s="213" t="s">
        <v>67</v>
      </c>
      <c r="WU508" s="10">
        <f>WS508*1.2</f>
        <v>116.39999999999999</v>
      </c>
      <c r="WV508" s="10"/>
      <c r="WW508" s="290"/>
      <c r="WX508" s="213" t="s">
        <v>88</v>
      </c>
      <c r="WY508" s="306" t="s">
        <v>425</v>
      </c>
      <c r="XA508" s="214"/>
      <c r="XB508" s="214">
        <f>VLOOKUP(WY508,$A$563:$F$2330,6,FALSE)</f>
        <v>94</v>
      </c>
      <c r="XC508" s="213" t="s">
        <v>67</v>
      </c>
      <c r="XD508" s="10">
        <f>XB508*1.2</f>
        <v>112.8</v>
      </c>
      <c r="XF508" s="290"/>
      <c r="XG508" s="213" t="s">
        <v>88</v>
      </c>
      <c r="XH508" s="297" t="s">
        <v>186</v>
      </c>
      <c r="XK508" s="214" t="e">
        <f>VLOOKUP(XH508,$A$563:$F$2330,6,FALSE)</f>
        <v>#N/A</v>
      </c>
      <c r="XL508" s="213" t="s">
        <v>67</v>
      </c>
      <c r="XM508" s="10" t="e">
        <f>XK508*1.2</f>
        <v>#N/A</v>
      </c>
      <c r="XO508" s="290"/>
      <c r="XP508" s="213" t="s">
        <v>88</v>
      </c>
      <c r="XQ508" s="306" t="s">
        <v>778</v>
      </c>
      <c r="XS508" s="214"/>
      <c r="XT508" s="214">
        <f>VLOOKUP(XQ508,$A$563:$F$2330,6,FALSE)</f>
        <v>72</v>
      </c>
      <c r="XU508" s="213" t="s">
        <v>67</v>
      </c>
      <c r="XV508" s="10">
        <f>XT508*1.2</f>
        <v>86.399999999999991</v>
      </c>
      <c r="XW508" s="10"/>
      <c r="XX508" s="290"/>
      <c r="XY508" s="213" t="s">
        <v>88</v>
      </c>
      <c r="XZ508" s="306" t="s">
        <v>436</v>
      </c>
      <c r="YB508" s="214"/>
      <c r="YC508" s="214">
        <f>VLOOKUP(XZ508,$A$563:$F$2330,6,FALSE)</f>
        <v>659</v>
      </c>
      <c r="YD508" s="213" t="s">
        <v>67</v>
      </c>
      <c r="YE508" s="10">
        <f>YC508*1.2</f>
        <v>790.8</v>
      </c>
      <c r="YG508" s="290"/>
      <c r="YH508" s="213" t="s">
        <v>88</v>
      </c>
      <c r="YI508" s="306" t="s">
        <v>450</v>
      </c>
      <c r="YK508" s="214"/>
      <c r="YL508" s="214">
        <f>VLOOKUP(YI508,$A$563:$F$2330,6,FALSE)</f>
        <v>369</v>
      </c>
      <c r="YM508" s="213" t="s">
        <v>67</v>
      </c>
      <c r="YN508" s="10">
        <f>YL508*1.2</f>
        <v>442.8</v>
      </c>
      <c r="YO508" s="10"/>
      <c r="YP508" s="290"/>
      <c r="YQ508" s="213" t="s">
        <v>88</v>
      </c>
      <c r="YR508" s="297" t="s">
        <v>186</v>
      </c>
      <c r="YU508" s="214" t="e">
        <f>VLOOKUP(YR508,$A$563:$F$2330,6,FALSE)</f>
        <v>#N/A</v>
      </c>
      <c r="YV508" s="213" t="s">
        <v>67</v>
      </c>
      <c r="YW508" s="10" t="e">
        <f>YU508*1.2</f>
        <v>#N/A</v>
      </c>
      <c r="YY508" s="290"/>
      <c r="YZ508" s="213" t="s">
        <v>88</v>
      </c>
      <c r="ZA508" s="297" t="s">
        <v>186</v>
      </c>
      <c r="ZD508" s="214" t="e">
        <f>VLOOKUP(ZA508,$A$563:$F$2330,6,FALSE)</f>
        <v>#N/A</v>
      </c>
      <c r="ZE508" s="213" t="s">
        <v>67</v>
      </c>
      <c r="ZF508" s="10" t="e">
        <f>ZD508*1.2</f>
        <v>#N/A</v>
      </c>
      <c r="ZH508" s="290"/>
      <c r="ZI508" s="213" t="s">
        <v>88</v>
      </c>
      <c r="ZJ508" s="293" t="s">
        <v>778</v>
      </c>
      <c r="ZM508" s="214">
        <f>VLOOKUP(ZJ508,$A$563:$F$2330,6,FALSE)</f>
        <v>72</v>
      </c>
      <c r="ZN508" s="213" t="s">
        <v>67</v>
      </c>
      <c r="ZO508" s="10">
        <f>ZM508*1.2</f>
        <v>86.399999999999991</v>
      </c>
      <c r="ZQ508" s="290"/>
      <c r="ZR508" s="213" t="s">
        <v>88</v>
      </c>
      <c r="ZS508" s="297" t="s">
        <v>186</v>
      </c>
      <c r="ZU508" s="214"/>
      <c r="ZV508" s="214" t="e">
        <f>VLOOKUP(ZS508,$A$563:$F$2330,6,FALSE)</f>
        <v>#N/A</v>
      </c>
      <c r="ZW508" s="213" t="s">
        <v>67</v>
      </c>
      <c r="ZX508" s="10" t="e">
        <f>ZV508*1.2</f>
        <v>#N/A</v>
      </c>
      <c r="ZY508" s="10"/>
      <c r="ZZ508" s="290"/>
      <c r="AAA508" s="213" t="s">
        <v>88</v>
      </c>
      <c r="AAB508" s="297" t="s">
        <v>186</v>
      </c>
      <c r="AAD508" s="214"/>
      <c r="AAE508" s="214" t="e">
        <f>VLOOKUP(AAB508,$A$563:$F$2330,6,FALSE)</f>
        <v>#N/A</v>
      </c>
      <c r="AAF508" s="213" t="s">
        <v>67</v>
      </c>
      <c r="AAG508" s="10" t="e">
        <f>AAE508*1.2</f>
        <v>#N/A</v>
      </c>
      <c r="AAH508" s="10"/>
      <c r="AAI508" s="290"/>
      <c r="AAJ508" s="213" t="s">
        <v>88</v>
      </c>
      <c r="AAK508" s="297" t="s">
        <v>186</v>
      </c>
      <c r="AAM508" s="214"/>
      <c r="AAN508" s="214" t="e">
        <f>VLOOKUP(AAK508,$A$563:$F$2330,6,FALSE)</f>
        <v>#N/A</v>
      </c>
      <c r="AAO508" s="213" t="s">
        <v>67</v>
      </c>
      <c r="AAP508" s="10" t="e">
        <f>AAN508*1.2</f>
        <v>#N/A</v>
      </c>
      <c r="AAQ508" s="10"/>
      <c r="AAR508" s="290"/>
      <c r="AAS508" s="213" t="s">
        <v>88</v>
      </c>
      <c r="AAT508" s="297" t="s">
        <v>186</v>
      </c>
      <c r="AAV508" s="214"/>
      <c r="AAW508" s="214" t="e">
        <f>VLOOKUP(AAT508,$A$563:$F$2330,6,FALSE)</f>
        <v>#N/A</v>
      </c>
      <c r="AAX508" s="213" t="s">
        <v>67</v>
      </c>
      <c r="AAY508" s="10" t="e">
        <f>AAW508*1.2</f>
        <v>#N/A</v>
      </c>
      <c r="AAZ508" s="10"/>
      <c r="ABA508" s="290"/>
      <c r="ABB508" s="213" t="s">
        <v>88</v>
      </c>
      <c r="ABC508" s="297" t="s">
        <v>186</v>
      </c>
      <c r="ABE508" s="214"/>
      <c r="ABF508" s="214" t="e">
        <f>VLOOKUP(ABC508,$A$563:$F$2330,6,FALSE)</f>
        <v>#N/A</v>
      </c>
      <c r="ABG508" s="213" t="s">
        <v>67</v>
      </c>
      <c r="ABH508" s="10" t="e">
        <f>ABF508*1.2</f>
        <v>#N/A</v>
      </c>
      <c r="ABI508" s="10"/>
      <c r="ABJ508" s="290"/>
      <c r="ABK508" s="213" t="s">
        <v>88</v>
      </c>
      <c r="ABL508" s="297" t="s">
        <v>186</v>
      </c>
      <c r="ABN508" s="214"/>
      <c r="ABO508" s="214" t="e">
        <f>VLOOKUP(ABL508,$A$563:$F$2330,6,FALSE)</f>
        <v>#N/A</v>
      </c>
      <c r="ABP508" s="213" t="s">
        <v>67</v>
      </c>
      <c r="ABQ508" s="10" t="e">
        <f>ABO508*1.2</f>
        <v>#N/A</v>
      </c>
      <c r="ABR508" s="10"/>
      <c r="ABS508" s="290"/>
      <c r="ABT508" s="213" t="s">
        <v>88</v>
      </c>
      <c r="ABU508" s="297" t="s">
        <v>186</v>
      </c>
      <c r="ABW508" s="214"/>
      <c r="ABX508" s="214" t="e">
        <f>VLOOKUP(ABU508,$A$563:$F$2330,6,FALSE)</f>
        <v>#N/A</v>
      </c>
      <c r="ABY508" s="213" t="s">
        <v>67</v>
      </c>
      <c r="ABZ508" s="10" t="e">
        <f>ABX508*1.2</f>
        <v>#N/A</v>
      </c>
      <c r="ACA508" s="10"/>
      <c r="ACB508" s="290"/>
      <c r="ACC508" s="213" t="s">
        <v>88</v>
      </c>
      <c r="ACD508" s="297" t="s">
        <v>186</v>
      </c>
      <c r="ACF508" s="214"/>
      <c r="ACG508" s="214" t="e">
        <f>VLOOKUP(ACD508,$A$563:$F$2330,6,FALSE)</f>
        <v>#N/A</v>
      </c>
      <c r="ACH508" s="213" t="s">
        <v>67</v>
      </c>
      <c r="ACI508" s="10" t="e">
        <f>ACG508*1.2</f>
        <v>#N/A</v>
      </c>
      <c r="ACJ508" s="10"/>
      <c r="ACK508" s="290"/>
      <c r="ACL508" s="213" t="s">
        <v>88</v>
      </c>
      <c r="ACM508" s="297" t="s">
        <v>186</v>
      </c>
      <c r="ACO508" s="214"/>
      <c r="ACP508" s="214" t="e">
        <f>VLOOKUP(ACM508,$A$563:$F$2330,6,FALSE)</f>
        <v>#N/A</v>
      </c>
      <c r="ACQ508" s="213" t="s">
        <v>67</v>
      </c>
      <c r="ACR508" s="10" t="e">
        <f>ACP508*1.2</f>
        <v>#N/A</v>
      </c>
      <c r="ACS508" s="10"/>
      <c r="ACT508" s="290"/>
      <c r="ACU508" s="213" t="s">
        <v>88</v>
      </c>
      <c r="ACV508" s="293" t="s">
        <v>684</v>
      </c>
      <c r="ACX508" s="214"/>
      <c r="ACY508" s="214">
        <f>VLOOKUP(ACV508,$A$563:$F$2330,6,FALSE)</f>
        <v>38</v>
      </c>
      <c r="ACZ508" s="213" t="s">
        <v>67</v>
      </c>
      <c r="ADA508" s="10">
        <f>ACY508*1.2</f>
        <v>45.6</v>
      </c>
      <c r="ADB508" s="10"/>
      <c r="ADC508" s="290"/>
      <c r="ADD508" s="213" t="s">
        <v>88</v>
      </c>
      <c r="ADE508" s="306" t="s">
        <v>466</v>
      </c>
      <c r="ADG508" s="214"/>
      <c r="ADH508" s="214">
        <f>VLOOKUP(ADE508,$A$563:$F$2330,6,FALSE)</f>
        <v>421</v>
      </c>
      <c r="ADI508" s="213" t="s">
        <v>67</v>
      </c>
      <c r="ADJ508" s="10">
        <f>ADH508*1.2</f>
        <v>505.2</v>
      </c>
      <c r="ADL508" s="290"/>
      <c r="ADM508" s="213" t="s">
        <v>88</v>
      </c>
      <c r="ADN508" s="306" t="s">
        <v>879</v>
      </c>
      <c r="ADP508" s="214"/>
      <c r="ADQ508" s="214">
        <f>VLOOKUP(ADN508,$A$563:$F$2330,6,FALSE)</f>
        <v>94</v>
      </c>
      <c r="ADR508" s="213" t="s">
        <v>67</v>
      </c>
      <c r="ADS508" s="10">
        <f>ADQ508*1.2</f>
        <v>112.8</v>
      </c>
      <c r="ADT508" s="10"/>
      <c r="ADU508" s="290"/>
      <c r="ADV508" s="213" t="s">
        <v>88</v>
      </c>
      <c r="ADW508" s="306" t="s">
        <v>580</v>
      </c>
      <c r="ADZ508" s="214">
        <f>VLOOKUP(ADW508,$A$563:$F$2330,6,FALSE)</f>
        <v>140</v>
      </c>
      <c r="AEA508" s="213" t="s">
        <v>67</v>
      </c>
      <c r="AEB508" s="10">
        <f>ADZ508*1.2</f>
        <v>168</v>
      </c>
      <c r="AED508" s="290"/>
      <c r="AEE508" s="213" t="s">
        <v>88</v>
      </c>
      <c r="AEF508" s="306" t="s">
        <v>466</v>
      </c>
      <c r="AEH508" s="214"/>
      <c r="AEI508" s="214">
        <f>VLOOKUP(AEF508,$A$563:$F$2330,6,FALSE)</f>
        <v>421</v>
      </c>
      <c r="AEJ508" s="213" t="s">
        <v>67</v>
      </c>
      <c r="AEK508" s="10">
        <f>AEI508*1.2</f>
        <v>505.2</v>
      </c>
      <c r="AEM508" s="290"/>
      <c r="AEN508" s="213" t="s">
        <v>88</v>
      </c>
      <c r="AEO508" s="306" t="s">
        <v>879</v>
      </c>
      <c r="AEQ508" s="214"/>
      <c r="AER508" s="214">
        <f>VLOOKUP(AEO508,$A$563:$F$2330,6,FALSE)</f>
        <v>94</v>
      </c>
      <c r="AES508" s="213" t="s">
        <v>67</v>
      </c>
      <c r="AET508" s="10">
        <f>AER508*1.2</f>
        <v>112.8</v>
      </c>
      <c r="AEV508" s="290"/>
      <c r="AEW508" s="213" t="s">
        <v>88</v>
      </c>
      <c r="AEX508" s="306" t="s">
        <v>434</v>
      </c>
      <c r="AEZ508" s="214"/>
      <c r="AFA508" s="214">
        <f>VLOOKUP(AEX508,$A$563:$F$2330,6,FALSE)</f>
        <v>554</v>
      </c>
      <c r="AFB508" s="213" t="s">
        <v>67</v>
      </c>
      <c r="AFC508" s="10">
        <f>AFA508*1.2</f>
        <v>664.8</v>
      </c>
      <c r="AFD508" s="10"/>
      <c r="AFE508" s="290"/>
      <c r="AFF508" s="213" t="s">
        <v>88</v>
      </c>
      <c r="AFG508" s="306" t="s">
        <v>425</v>
      </c>
      <c r="AFI508" s="214"/>
      <c r="AFJ508" s="214">
        <f>VLOOKUP(AFG508,$A$563:$F$2330,6,FALSE)</f>
        <v>94</v>
      </c>
      <c r="AFK508" s="213" t="s">
        <v>67</v>
      </c>
      <c r="AFL508" s="10">
        <f>AFJ508*1.2</f>
        <v>112.8</v>
      </c>
      <c r="AFM508" s="10"/>
      <c r="AFN508" s="290"/>
      <c r="AFO508" s="213" t="s">
        <v>88</v>
      </c>
      <c r="AFP508" s="306" t="s">
        <v>474</v>
      </c>
      <c r="AFR508" s="214"/>
      <c r="AFS508" s="214">
        <f>VLOOKUP(AFP508,$A$563:$F$2330,6,FALSE)</f>
        <v>209</v>
      </c>
      <c r="AFT508" s="213" t="s">
        <v>67</v>
      </c>
      <c r="AFU508" s="10">
        <f>AFS508*1.2</f>
        <v>250.79999999999998</v>
      </c>
      <c r="AFV508" s="10"/>
      <c r="AFW508" s="290"/>
      <c r="AFX508" s="213" t="s">
        <v>88</v>
      </c>
      <c r="AFY508" s="309" t="s">
        <v>498</v>
      </c>
      <c r="AGA508" s="214"/>
      <c r="AGB508" s="214">
        <f>VLOOKUP(AFY508,$A$563:$F$2330,6,FALSE)</f>
        <v>288</v>
      </c>
      <c r="AGC508" s="213" t="s">
        <v>67</v>
      </c>
      <c r="AGD508" s="10">
        <f>AGB508*1.2</f>
        <v>345.59999999999997</v>
      </c>
      <c r="AGE508" s="10"/>
      <c r="AGF508" s="290"/>
      <c r="AGG508" s="213" t="s">
        <v>88</v>
      </c>
      <c r="AGH508" s="306" t="s">
        <v>436</v>
      </c>
      <c r="AGJ508" s="214"/>
      <c r="AGK508" s="214">
        <f>VLOOKUP(AGH508,$A$563:$F$2330,6,FALSE)</f>
        <v>659</v>
      </c>
      <c r="AGL508" s="213" t="s">
        <v>67</v>
      </c>
      <c r="AGM508" s="10">
        <f>AGK508*1.2</f>
        <v>790.8</v>
      </c>
      <c r="AGN508" s="10"/>
      <c r="AGO508" s="290"/>
      <c r="AGP508" s="213" t="s">
        <v>88</v>
      </c>
      <c r="AGQ508" s="306" t="s">
        <v>509</v>
      </c>
      <c r="AGS508" s="214"/>
      <c r="AGT508" s="214">
        <f>VLOOKUP(AGQ508,$A$563:$F$2330,6,FALSE)</f>
        <v>204</v>
      </c>
      <c r="AGU508" s="213" t="s">
        <v>67</v>
      </c>
      <c r="AGV508" s="10">
        <f>AGT508*1.2</f>
        <v>244.79999999999998</v>
      </c>
      <c r="AGW508" s="10"/>
      <c r="AGX508" s="290"/>
      <c r="AGY508" s="213" t="s">
        <v>88</v>
      </c>
      <c r="AGZ508" s="308" t="s">
        <v>778</v>
      </c>
      <c r="AHB508" s="214"/>
      <c r="AHC508" s="214">
        <f>VLOOKUP(AGZ508,$A$563:$F$2330,6,FALSE)</f>
        <v>72</v>
      </c>
      <c r="AHD508" s="213" t="s">
        <v>67</v>
      </c>
      <c r="AHE508" s="10">
        <f>AHC508*1.2</f>
        <v>86.399999999999991</v>
      </c>
      <c r="AHF508" s="10"/>
      <c r="AHG508" s="290"/>
      <c r="AHH508" s="213"/>
      <c r="AHI508" s="303"/>
      <c r="AHK508" s="214"/>
      <c r="AHL508" s="214"/>
      <c r="AHM508" s="213"/>
      <c r="AHN508" s="10"/>
      <c r="AHO508" s="10"/>
      <c r="AHQ508" s="213"/>
      <c r="AHR508" s="278"/>
      <c r="AHT508" s="214"/>
      <c r="AHU508" s="214"/>
      <c r="AHV508" s="213"/>
      <c r="AHW508" s="10"/>
      <c r="AHX508" s="10"/>
      <c r="AHZ508" s="213"/>
      <c r="AIA508" s="278"/>
      <c r="AIC508" s="214"/>
      <c r="AID508" s="214"/>
      <c r="AIE508" s="213"/>
      <c r="AIF508" s="10"/>
      <c r="AIG508" s="10"/>
      <c r="AII508" s="213"/>
      <c r="AIJ508" s="278"/>
      <c r="AIM508" s="214"/>
      <c r="AIN508" s="213"/>
      <c r="AIO508" s="10"/>
    </row>
    <row r="509" spans="1:926" s="14" customFormat="1" ht="15">
      <c r="A509" s="213" t="s">
        <v>89</v>
      </c>
      <c r="B509" s="293" t="s">
        <v>778</v>
      </c>
      <c r="D509" s="214"/>
      <c r="E509" s="214">
        <f>VLOOKUP(B509,$A$563:$F$2330,6,FALSE)</f>
        <v>72</v>
      </c>
      <c r="F509" s="213" t="s">
        <v>69</v>
      </c>
      <c r="G509" s="10">
        <f>E509*1.1</f>
        <v>79.2</v>
      </c>
      <c r="H509" s="10"/>
      <c r="I509" s="284"/>
      <c r="J509" s="213" t="s">
        <v>89</v>
      </c>
      <c r="K509" s="306" t="s">
        <v>778</v>
      </c>
      <c r="M509" s="214"/>
      <c r="N509" s="214">
        <f>VLOOKUP(K509,$A$563:$F$2330,6,FALSE)</f>
        <v>72</v>
      </c>
      <c r="O509" s="213" t="s">
        <v>69</v>
      </c>
      <c r="P509" s="10">
        <f>N509*1.1</f>
        <v>79.2</v>
      </c>
      <c r="Q509" s="10"/>
      <c r="R509" s="284"/>
      <c r="S509" s="213" t="s">
        <v>89</v>
      </c>
      <c r="T509" s="306" t="s">
        <v>770</v>
      </c>
      <c r="V509" s="214"/>
      <c r="W509" s="214">
        <f>VLOOKUP(T509,$A$563:$F$2330,6,FALSE)</f>
        <v>226</v>
      </c>
      <c r="X509" s="213" t="s">
        <v>69</v>
      </c>
      <c r="Y509" s="10">
        <f>W509*1.1</f>
        <v>248.60000000000002</v>
      </c>
      <c r="Z509" s="10"/>
      <c r="AA509" s="284"/>
      <c r="AB509" s="213" t="s">
        <v>89</v>
      </c>
      <c r="AC509" s="306" t="s">
        <v>461</v>
      </c>
      <c r="AE509" s="214"/>
      <c r="AF509" s="214">
        <f>VLOOKUP(AC509,$A$563:$F$2330,6,FALSE)</f>
        <v>168</v>
      </c>
      <c r="AG509" s="213" t="s">
        <v>69</v>
      </c>
      <c r="AH509" s="10">
        <f>AF509*1.1</f>
        <v>184.8</v>
      </c>
      <c r="AI509" s="10"/>
      <c r="AJ509" s="284"/>
      <c r="AK509" s="213" t="s">
        <v>89</v>
      </c>
      <c r="AL509" s="293" t="s">
        <v>787</v>
      </c>
      <c r="AN509" s="214"/>
      <c r="AO509" s="214">
        <f>VLOOKUP(AL509,$A$563:$F$2330,6,FALSE)</f>
        <v>239</v>
      </c>
      <c r="AP509" s="213" t="s">
        <v>69</v>
      </c>
      <c r="AQ509" s="10">
        <f>AO509*1.1</f>
        <v>262.90000000000003</v>
      </c>
      <c r="AR509" s="10"/>
      <c r="AS509" s="284"/>
      <c r="AT509" s="213" t="s">
        <v>89</v>
      </c>
      <c r="AU509" s="306" t="s">
        <v>482</v>
      </c>
      <c r="AW509" s="214"/>
      <c r="AX509" s="214">
        <f>VLOOKUP(AU509,$A$563:$F$2330,6,FALSE)</f>
        <v>585</v>
      </c>
      <c r="AY509" s="213" t="s">
        <v>69</v>
      </c>
      <c r="AZ509" s="10">
        <f>AX509*1.1</f>
        <v>643.5</v>
      </c>
      <c r="BA509" s="10"/>
      <c r="BB509" s="284"/>
      <c r="BC509" s="213" t="s">
        <v>89</v>
      </c>
      <c r="BD509" s="306" t="s">
        <v>787</v>
      </c>
      <c r="BF509" s="214"/>
      <c r="BG509" s="214">
        <f>VLOOKUP(BD509,$A$563:$F$2330,6,FALSE)</f>
        <v>239</v>
      </c>
      <c r="BH509" s="213" t="s">
        <v>69</v>
      </c>
      <c r="BI509" s="10">
        <f>BG509*1.1</f>
        <v>262.90000000000003</v>
      </c>
      <c r="BJ509" s="10"/>
      <c r="BK509" s="284"/>
      <c r="BL509" s="213" t="s">
        <v>89</v>
      </c>
      <c r="BM509" s="306" t="s">
        <v>466</v>
      </c>
      <c r="BO509" s="214"/>
      <c r="BP509" s="214">
        <f>VLOOKUP(BM509,$A$563:$F$2330,6,FALSE)</f>
        <v>421</v>
      </c>
      <c r="BQ509" s="213" t="s">
        <v>69</v>
      </c>
      <c r="BR509" s="10">
        <f>BP509*1.1</f>
        <v>463.1</v>
      </c>
      <c r="BS509" s="10"/>
      <c r="BT509" s="284"/>
      <c r="BU509" s="213" t="s">
        <v>89</v>
      </c>
      <c r="BV509" s="306" t="s">
        <v>466</v>
      </c>
      <c r="BX509" s="214"/>
      <c r="BY509" s="214">
        <f>VLOOKUP(BV509,$A$563:$F$2330,6,FALSE)</f>
        <v>421</v>
      </c>
      <c r="BZ509" s="213" t="s">
        <v>69</v>
      </c>
      <c r="CA509" s="10">
        <f>BY509*1.1</f>
        <v>463.1</v>
      </c>
      <c r="CB509" s="10"/>
      <c r="CC509" s="284"/>
      <c r="CD509" s="213" t="s">
        <v>89</v>
      </c>
      <c r="CE509" s="306" t="s">
        <v>561</v>
      </c>
      <c r="CG509" s="214"/>
      <c r="CH509" s="214">
        <f>VLOOKUP(CE509,$A$563:$F$2330,6,FALSE)</f>
        <v>76</v>
      </c>
      <c r="CI509" s="213" t="s">
        <v>69</v>
      </c>
      <c r="CJ509" s="10">
        <f>CH509*1.1</f>
        <v>83.600000000000009</v>
      </c>
      <c r="CK509" s="10"/>
      <c r="CL509" s="284"/>
      <c r="CM509" s="213" t="s">
        <v>89</v>
      </c>
      <c r="CN509" s="306" t="s">
        <v>509</v>
      </c>
      <c r="CP509" s="214"/>
      <c r="CQ509" s="214">
        <f>VLOOKUP(CN509,$A$563:$F$2330,6,FALSE)</f>
        <v>204</v>
      </c>
      <c r="CR509" s="213" t="s">
        <v>69</v>
      </c>
      <c r="CS509" s="10">
        <f>CQ509*1.1</f>
        <v>224.4</v>
      </c>
      <c r="CT509" s="10"/>
      <c r="CU509" s="284"/>
      <c r="CV509" s="213" t="s">
        <v>89</v>
      </c>
      <c r="CW509" s="306" t="s">
        <v>436</v>
      </c>
      <c r="CY509" s="214"/>
      <c r="CZ509" s="214">
        <f>VLOOKUP(CW509,$A$563:$F$2330,6,FALSE)</f>
        <v>659</v>
      </c>
      <c r="DA509" s="213" t="s">
        <v>69</v>
      </c>
      <c r="DB509" s="10">
        <f>CZ509*1.1</f>
        <v>724.90000000000009</v>
      </c>
      <c r="DC509" s="10"/>
      <c r="DD509" s="284"/>
      <c r="DE509" s="213" t="s">
        <v>89</v>
      </c>
      <c r="DF509" s="303" t="s">
        <v>1921</v>
      </c>
      <c r="DH509" s="214"/>
      <c r="DI509" s="214">
        <f>VLOOKUP(DF509,$A$563:$F$2330,6,FALSE)</f>
        <v>61</v>
      </c>
      <c r="DJ509" s="213" t="s">
        <v>69</v>
      </c>
      <c r="DK509" s="10">
        <f>DI509*1.1</f>
        <v>67.100000000000009</v>
      </c>
      <c r="DL509" s="10"/>
      <c r="DM509" s="284"/>
      <c r="DN509" s="213" t="s">
        <v>89</v>
      </c>
      <c r="DO509" s="293" t="s">
        <v>879</v>
      </c>
      <c r="DQ509" s="214"/>
      <c r="DR509" s="214">
        <f>VLOOKUP(DO509,$A$563:$F$2330,6,FALSE)</f>
        <v>94</v>
      </c>
      <c r="DS509" s="213" t="s">
        <v>69</v>
      </c>
      <c r="DT509" s="10">
        <f>DR509*1.1</f>
        <v>103.4</v>
      </c>
      <c r="DU509" s="10"/>
      <c r="DV509" s="284"/>
      <c r="DW509" s="213" t="s">
        <v>89</v>
      </c>
      <c r="DX509" s="297" t="s">
        <v>186</v>
      </c>
      <c r="DZ509" s="214"/>
      <c r="EA509" s="214" t="e">
        <f>VLOOKUP(DX509,$A$563:$F$2330,6,FALSE)</f>
        <v>#N/A</v>
      </c>
      <c r="EB509" s="213" t="s">
        <v>69</v>
      </c>
      <c r="EC509" s="10" t="e">
        <f>EA509*1.1</f>
        <v>#N/A</v>
      </c>
      <c r="ED509" s="10"/>
      <c r="EE509" s="284"/>
      <c r="EF509" s="213" t="s">
        <v>89</v>
      </c>
      <c r="EG509" s="306" t="s">
        <v>436</v>
      </c>
      <c r="EI509" s="214"/>
      <c r="EJ509" s="214">
        <f>VLOOKUP(EG509,$A$563:$F$2330,6,FALSE)</f>
        <v>659</v>
      </c>
      <c r="EK509" s="213" t="s">
        <v>69</v>
      </c>
      <c r="EL509" s="10">
        <f>EJ509*1.1</f>
        <v>724.90000000000009</v>
      </c>
      <c r="EM509" s="10"/>
      <c r="EN509" s="284"/>
      <c r="EO509" s="213" t="s">
        <v>89</v>
      </c>
      <c r="EP509" s="306" t="s">
        <v>787</v>
      </c>
      <c r="ER509" s="214"/>
      <c r="ES509" s="214">
        <f>VLOOKUP(EP509,$A$563:$F$2330,6,FALSE)</f>
        <v>239</v>
      </c>
      <c r="ET509" s="213" t="s">
        <v>69</v>
      </c>
      <c r="EU509" s="10">
        <f>ES509*1.1</f>
        <v>262.90000000000003</v>
      </c>
      <c r="EV509" s="10"/>
      <c r="EW509" s="284"/>
      <c r="EX509" s="213" t="s">
        <v>89</v>
      </c>
      <c r="EY509" s="297" t="s">
        <v>186</v>
      </c>
      <c r="FA509" s="214"/>
      <c r="FB509" s="214" t="e">
        <f>VLOOKUP(EY509,$A$563:$F$2330,6,FALSE)</f>
        <v>#N/A</v>
      </c>
      <c r="FC509" s="213" t="s">
        <v>69</v>
      </c>
      <c r="FD509" s="10" t="e">
        <f>FB509*1.1</f>
        <v>#N/A</v>
      </c>
      <c r="FE509" s="10"/>
      <c r="FF509" s="284"/>
      <c r="FG509" s="213" t="s">
        <v>89</v>
      </c>
      <c r="FH509" s="306" t="s">
        <v>434</v>
      </c>
      <c r="FJ509" s="214"/>
      <c r="FK509" s="214">
        <f>VLOOKUP(FH509,$A$563:$F$2330,6,FALSE)</f>
        <v>554</v>
      </c>
      <c r="FL509" s="213" t="s">
        <v>69</v>
      </c>
      <c r="FM509" s="10">
        <f>FK509*1.1</f>
        <v>609.40000000000009</v>
      </c>
      <c r="FN509" s="10"/>
      <c r="FO509" s="284"/>
      <c r="FP509" s="213" t="s">
        <v>89</v>
      </c>
      <c r="FQ509" s="293" t="s">
        <v>466</v>
      </c>
      <c r="FS509" s="214"/>
      <c r="FT509" s="214">
        <f>VLOOKUP(FQ509,$A$563:$F$2330,6,FALSE)</f>
        <v>421</v>
      </c>
      <c r="FU509" s="213" t="s">
        <v>69</v>
      </c>
      <c r="FV509" s="10">
        <f>FT509*1.1</f>
        <v>463.1</v>
      </c>
      <c r="FW509" s="10"/>
      <c r="FX509" s="284"/>
      <c r="FY509" s="213" t="s">
        <v>89</v>
      </c>
      <c r="FZ509" s="293" t="s">
        <v>474</v>
      </c>
      <c r="GB509" s="214"/>
      <c r="GC509" s="214">
        <f>VLOOKUP(FZ509,$A$563:$F$2330,6,FALSE)</f>
        <v>209</v>
      </c>
      <c r="GD509" s="213" t="s">
        <v>69</v>
      </c>
      <c r="GE509" s="10">
        <f>GC509*1.1</f>
        <v>229.9</v>
      </c>
      <c r="GF509" s="10"/>
      <c r="GG509" s="284"/>
      <c r="GH509" s="213" t="s">
        <v>89</v>
      </c>
      <c r="GI509" s="306" t="s">
        <v>881</v>
      </c>
      <c r="GK509" s="214"/>
      <c r="GL509" s="214">
        <f>VLOOKUP(GI509,$A$563:$F$2330,6,FALSE)</f>
        <v>97</v>
      </c>
      <c r="GM509" s="213" t="s">
        <v>69</v>
      </c>
      <c r="GN509" s="10">
        <f>GL509*1.1</f>
        <v>106.7</v>
      </c>
      <c r="GO509" s="10"/>
      <c r="GP509" s="284"/>
      <c r="GQ509" s="213" t="s">
        <v>89</v>
      </c>
      <c r="GR509" s="306" t="s">
        <v>452</v>
      </c>
      <c r="GT509" s="214"/>
      <c r="GU509" s="214">
        <f>VLOOKUP(GR509,$A$563:$F$2330,6,FALSE)</f>
        <v>5</v>
      </c>
      <c r="GV509" s="213" t="s">
        <v>69</v>
      </c>
      <c r="GW509" s="10">
        <f>GU509*1.1</f>
        <v>5.5</v>
      </c>
      <c r="GX509" s="10"/>
      <c r="GY509" s="284"/>
      <c r="GZ509" s="213" t="s">
        <v>89</v>
      </c>
      <c r="HA509" s="293" t="s">
        <v>482</v>
      </c>
      <c r="HC509" s="214"/>
      <c r="HD509" s="214">
        <f>VLOOKUP(HA509,$A$563:$F$2330,6,FALSE)</f>
        <v>585</v>
      </c>
      <c r="HE509" s="213" t="s">
        <v>69</v>
      </c>
      <c r="HF509" s="10">
        <f>HD509*1.1</f>
        <v>643.5</v>
      </c>
      <c r="HG509" s="10"/>
      <c r="HH509" s="284"/>
      <c r="HI509" s="213" t="s">
        <v>89</v>
      </c>
      <c r="HJ509" s="306" t="s">
        <v>452</v>
      </c>
      <c r="HL509" s="214"/>
      <c r="HM509" s="214">
        <f>VLOOKUP(HJ509,$A$563:$F$2330,6,FALSE)</f>
        <v>5</v>
      </c>
      <c r="HN509" s="213" t="s">
        <v>69</v>
      </c>
      <c r="HO509" s="10">
        <f>HM509*1.1</f>
        <v>5.5</v>
      </c>
      <c r="HP509" s="10"/>
      <c r="HQ509" s="284"/>
      <c r="HR509" s="213" t="s">
        <v>89</v>
      </c>
      <c r="HS509" s="293" t="s">
        <v>787</v>
      </c>
      <c r="HU509" s="214"/>
      <c r="HV509" s="214">
        <f>VLOOKUP(HS509,$A$563:$F$2330,6,FALSE)</f>
        <v>239</v>
      </c>
      <c r="HW509" s="213" t="s">
        <v>69</v>
      </c>
      <c r="HX509" s="10">
        <f>HV509*1.1</f>
        <v>262.90000000000003</v>
      </c>
      <c r="HY509" s="10"/>
      <c r="HZ509" s="284"/>
      <c r="IA509" s="213" t="s">
        <v>89</v>
      </c>
      <c r="IB509" s="306" t="s">
        <v>425</v>
      </c>
      <c r="ID509" s="214"/>
      <c r="IE509" s="214">
        <f>VLOOKUP(IB509,$A$563:$F$2330,6,FALSE)</f>
        <v>94</v>
      </c>
      <c r="IF509" s="213" t="s">
        <v>69</v>
      </c>
      <c r="IG509" s="10">
        <f>IE509*1.1</f>
        <v>103.4</v>
      </c>
      <c r="IH509" s="10"/>
      <c r="II509" s="284"/>
      <c r="IJ509" s="213" t="s">
        <v>89</v>
      </c>
      <c r="IK509" s="306" t="s">
        <v>561</v>
      </c>
      <c r="IM509" s="214"/>
      <c r="IN509" s="214">
        <f>VLOOKUP(IK509,$A$563:$F$2330,6,FALSE)</f>
        <v>76</v>
      </c>
      <c r="IO509" s="213" t="s">
        <v>69</v>
      </c>
      <c r="IP509" s="10">
        <f>IN509*1.1</f>
        <v>83.600000000000009</v>
      </c>
      <c r="IQ509" s="10"/>
      <c r="IR509" s="284"/>
      <c r="IS509" s="213" t="s">
        <v>89</v>
      </c>
      <c r="IT509" s="306" t="s">
        <v>530</v>
      </c>
      <c r="IV509" s="214"/>
      <c r="IW509" s="214">
        <f>VLOOKUP(IT509,$A$563:$F$2330,6,FALSE)</f>
        <v>97</v>
      </c>
      <c r="IX509" s="213" t="s">
        <v>69</v>
      </c>
      <c r="IY509" s="10">
        <f>IW509*1.1</f>
        <v>106.7</v>
      </c>
      <c r="IZ509" s="10"/>
      <c r="JA509" s="284"/>
      <c r="JB509" s="213" t="s">
        <v>89</v>
      </c>
      <c r="JC509" s="306" t="s">
        <v>474</v>
      </c>
      <c r="JE509" s="214"/>
      <c r="JF509" s="214">
        <f>VLOOKUP(JC509,$A$563:$F$2330,6,FALSE)</f>
        <v>209</v>
      </c>
      <c r="JG509" s="213" t="s">
        <v>69</v>
      </c>
      <c r="JH509" s="10">
        <f>JF509*1.1</f>
        <v>229.9</v>
      </c>
      <c r="JI509" s="10"/>
      <c r="JJ509" s="284"/>
      <c r="JK509" s="213" t="s">
        <v>89</v>
      </c>
      <c r="JL509" s="306" t="s">
        <v>498</v>
      </c>
      <c r="JN509" s="214"/>
      <c r="JO509" s="214">
        <f>VLOOKUP(JL509,$A$563:$F$2330,6,FALSE)</f>
        <v>288</v>
      </c>
      <c r="JP509" s="213" t="s">
        <v>69</v>
      </c>
      <c r="JQ509" s="10">
        <f>JO509*1.1</f>
        <v>316.8</v>
      </c>
      <c r="JR509" s="10"/>
      <c r="JS509" s="284"/>
      <c r="JT509" s="213" t="s">
        <v>89</v>
      </c>
      <c r="JU509" s="306" t="s">
        <v>561</v>
      </c>
      <c r="JW509" s="214"/>
      <c r="JX509" s="214">
        <f>VLOOKUP(JU509,$A$563:$F$2330,6,FALSE)</f>
        <v>76</v>
      </c>
      <c r="JY509" s="213" t="s">
        <v>69</v>
      </c>
      <c r="JZ509" s="10">
        <f>JX509*1.1</f>
        <v>83.600000000000009</v>
      </c>
      <c r="KA509" s="10"/>
      <c r="KB509" s="284"/>
      <c r="KC509" s="213" t="s">
        <v>89</v>
      </c>
      <c r="KD509" s="306" t="s">
        <v>462</v>
      </c>
      <c r="KF509" s="214"/>
      <c r="KG509" s="214">
        <f>VLOOKUP(KD509,$A$563:$F$2330,6,FALSE)</f>
        <v>172</v>
      </c>
      <c r="KH509" s="213" t="s">
        <v>69</v>
      </c>
      <c r="KI509" s="10">
        <f>KG509*1.1</f>
        <v>189.20000000000002</v>
      </c>
      <c r="KJ509" s="10"/>
      <c r="KK509" s="284"/>
      <c r="KL509" s="213" t="s">
        <v>89</v>
      </c>
      <c r="KM509" s="306" t="s">
        <v>879</v>
      </c>
      <c r="KO509" s="214"/>
      <c r="KP509" s="214">
        <f>VLOOKUP(KM509,$A$563:$F$2330,6,FALSE)</f>
        <v>94</v>
      </c>
      <c r="KQ509" s="213" t="s">
        <v>69</v>
      </c>
      <c r="KR509" s="10">
        <f>KP509*1.1</f>
        <v>103.4</v>
      </c>
      <c r="KS509" s="10"/>
      <c r="KT509" s="284"/>
      <c r="KU509" s="213" t="s">
        <v>89</v>
      </c>
      <c r="KV509" s="306" t="s">
        <v>787</v>
      </c>
      <c r="KX509" s="214"/>
      <c r="KY509" s="214">
        <f>VLOOKUP(KV509,$A$563:$F$2330,6,FALSE)</f>
        <v>239</v>
      </c>
      <c r="KZ509" s="213" t="s">
        <v>69</v>
      </c>
      <c r="LA509" s="10">
        <f>KY509*1.1</f>
        <v>262.90000000000003</v>
      </c>
      <c r="LB509" s="10"/>
      <c r="LC509" s="284"/>
      <c r="LD509" s="213" t="s">
        <v>89</v>
      </c>
      <c r="LE509" s="306" t="s">
        <v>466</v>
      </c>
      <c r="LG509" s="214"/>
      <c r="LH509" s="214">
        <f>VLOOKUP(LE509,$A$563:$F$2330,6,FALSE)</f>
        <v>421</v>
      </c>
      <c r="LI509" s="213" t="s">
        <v>69</v>
      </c>
      <c r="LJ509" s="10">
        <f>LH509*1.1</f>
        <v>463.1</v>
      </c>
      <c r="LK509" s="10"/>
      <c r="LL509" s="284"/>
      <c r="LM509" s="213" t="s">
        <v>89</v>
      </c>
      <c r="LN509" s="306" t="s">
        <v>879</v>
      </c>
      <c r="LP509" s="214"/>
      <c r="LQ509" s="214">
        <f>VLOOKUP(LN509,$A$563:$F$2330,6,FALSE)</f>
        <v>94</v>
      </c>
      <c r="LR509" s="213" t="s">
        <v>69</v>
      </c>
      <c r="LS509" s="10">
        <f>LQ509*1.1</f>
        <v>103.4</v>
      </c>
      <c r="LT509" s="10"/>
      <c r="LU509" s="284"/>
      <c r="LV509" s="213" t="s">
        <v>89</v>
      </c>
      <c r="LW509" s="306" t="s">
        <v>530</v>
      </c>
      <c r="LY509" s="214"/>
      <c r="LZ509" s="214">
        <f>VLOOKUP(LW509,$A$563:$F$2330,6,FALSE)</f>
        <v>97</v>
      </c>
      <c r="MA509" s="213" t="s">
        <v>69</v>
      </c>
      <c r="MB509" s="10">
        <f>LZ509*1.1</f>
        <v>106.7</v>
      </c>
      <c r="MC509" s="10"/>
      <c r="MD509" s="284"/>
      <c r="ME509" s="213" t="s">
        <v>89</v>
      </c>
      <c r="MF509" s="308" t="s">
        <v>436</v>
      </c>
      <c r="MH509" s="214"/>
      <c r="MI509" s="214">
        <f>VLOOKUP(MF509,$A$563:$F$2330,6,FALSE)</f>
        <v>659</v>
      </c>
      <c r="MJ509" s="213" t="s">
        <v>69</v>
      </c>
      <c r="MK509" s="10">
        <f>MI509*1.1</f>
        <v>724.90000000000009</v>
      </c>
      <c r="ML509" s="10"/>
      <c r="MM509" s="284"/>
      <c r="MN509" s="213" t="s">
        <v>89</v>
      </c>
      <c r="MO509" s="306" t="s">
        <v>450</v>
      </c>
      <c r="MQ509" s="214"/>
      <c r="MR509" s="214">
        <f>VLOOKUP(MO509,$A$563:$F$2330,6,FALSE)</f>
        <v>369</v>
      </c>
      <c r="MS509" s="213" t="s">
        <v>69</v>
      </c>
      <c r="MT509" s="10">
        <f>MR509*1.1</f>
        <v>405.90000000000003</v>
      </c>
      <c r="MU509" s="10"/>
      <c r="MV509" s="284"/>
      <c r="MW509" s="213" t="s">
        <v>89</v>
      </c>
      <c r="MX509" s="306" t="s">
        <v>770</v>
      </c>
      <c r="MZ509" s="214"/>
      <c r="NA509" s="214">
        <f>VLOOKUP(MX509,$A$563:$F$2330,6,FALSE)</f>
        <v>226</v>
      </c>
      <c r="NB509" s="213" t="s">
        <v>69</v>
      </c>
      <c r="NC509" s="10">
        <f>NA509*1.1</f>
        <v>248.60000000000002</v>
      </c>
      <c r="ND509" s="10"/>
      <c r="NE509" s="284"/>
      <c r="NF509" s="213" t="s">
        <v>89</v>
      </c>
      <c r="NG509" s="306" t="s">
        <v>482</v>
      </c>
      <c r="NI509" s="214"/>
      <c r="NJ509" s="214">
        <f>VLOOKUP(NG509,$A$563:$F$2330,6,FALSE)</f>
        <v>585</v>
      </c>
      <c r="NK509" s="213" t="s">
        <v>69</v>
      </c>
      <c r="NL509" s="10">
        <f>NJ509*1.1</f>
        <v>643.5</v>
      </c>
      <c r="NM509" s="10"/>
      <c r="NN509" s="284"/>
      <c r="NO509" s="213" t="s">
        <v>89</v>
      </c>
      <c r="NP509" s="306" t="s">
        <v>461</v>
      </c>
      <c r="NR509" s="214"/>
      <c r="NS509" s="214">
        <f>VLOOKUP(NP509,$A$563:$F$2330,6,FALSE)</f>
        <v>168</v>
      </c>
      <c r="NT509" s="213" t="s">
        <v>69</v>
      </c>
      <c r="NU509" s="10">
        <f>NS509*1.1</f>
        <v>184.8</v>
      </c>
      <c r="NV509" s="10"/>
      <c r="NW509" s="284"/>
      <c r="NX509" s="213" t="s">
        <v>89</v>
      </c>
      <c r="NY509" s="293" t="s">
        <v>1086</v>
      </c>
      <c r="OB509" s="214">
        <f>VLOOKUP(NY509,$A$563:$F$2330,6,FALSE)</f>
        <v>159</v>
      </c>
      <c r="OC509" s="213" t="s">
        <v>69</v>
      </c>
      <c r="OD509" s="10">
        <f>OB509*1.1</f>
        <v>174.9</v>
      </c>
      <c r="OE509" s="10"/>
      <c r="OF509" s="284"/>
      <c r="OG509" s="213" t="s">
        <v>89</v>
      </c>
      <c r="OH509" s="306" t="s">
        <v>926</v>
      </c>
      <c r="OJ509" s="214"/>
      <c r="OK509" s="214">
        <f>VLOOKUP(OH509,$A$563:$F$2330,6,FALSE)</f>
        <v>9</v>
      </c>
      <c r="OL509" s="213" t="s">
        <v>69</v>
      </c>
      <c r="OM509" s="10">
        <f>OK509*1.1</f>
        <v>9.9</v>
      </c>
      <c r="ON509" s="10"/>
      <c r="OO509" s="284"/>
      <c r="OP509" s="213" t="s">
        <v>89</v>
      </c>
      <c r="OQ509" s="293" t="s">
        <v>436</v>
      </c>
      <c r="OS509" s="214"/>
      <c r="OT509" s="214">
        <f>VLOOKUP(OQ509,$A$563:$F$2330,6,FALSE)</f>
        <v>659</v>
      </c>
      <c r="OU509" s="213" t="s">
        <v>69</v>
      </c>
      <c r="OV509" s="10">
        <f>OT509*1.1</f>
        <v>724.90000000000009</v>
      </c>
      <c r="OW509" s="10"/>
      <c r="OX509" s="284"/>
      <c r="OY509" s="213" t="s">
        <v>89</v>
      </c>
      <c r="OZ509" s="306" t="s">
        <v>787</v>
      </c>
      <c r="PB509" s="214"/>
      <c r="PC509" s="214">
        <f>VLOOKUP(OZ509,$A$563:$F$2330,6,FALSE)</f>
        <v>239</v>
      </c>
      <c r="PD509" s="213" t="s">
        <v>69</v>
      </c>
      <c r="PE509" s="10">
        <f>PC509*1.1</f>
        <v>262.90000000000003</v>
      </c>
      <c r="PF509" s="10"/>
      <c r="PG509" s="284"/>
      <c r="PH509" s="213" t="s">
        <v>89</v>
      </c>
      <c r="PI509" s="306" t="s">
        <v>466</v>
      </c>
      <c r="PK509" s="214"/>
      <c r="PL509" s="214">
        <f>VLOOKUP(PI509,$A$563:$F$2330,6,FALSE)</f>
        <v>421</v>
      </c>
      <c r="PM509" s="213" t="s">
        <v>69</v>
      </c>
      <c r="PN509" s="10">
        <f>PL509*1.1</f>
        <v>463.1</v>
      </c>
      <c r="PO509" s="10"/>
      <c r="PP509" s="284"/>
      <c r="PQ509" s="213" t="s">
        <v>89</v>
      </c>
      <c r="PR509" s="293" t="s">
        <v>1316</v>
      </c>
      <c r="PT509" s="214"/>
      <c r="PU509" s="214">
        <f>VLOOKUP(PR509,$A$563:$F$2330,6,FALSE)</f>
        <v>193</v>
      </c>
      <c r="PV509" s="213" t="s">
        <v>69</v>
      </c>
      <c r="PW509" s="10">
        <f>PU509*1.1</f>
        <v>212.3</v>
      </c>
      <c r="PX509" s="10"/>
      <c r="PY509" s="284"/>
      <c r="PZ509" s="213" t="s">
        <v>89</v>
      </c>
      <c r="QA509" s="306" t="s">
        <v>1316</v>
      </c>
      <c r="QC509" s="214"/>
      <c r="QD509" s="214">
        <f>VLOOKUP(QA509,$A$563:$F$2330,6,FALSE)</f>
        <v>193</v>
      </c>
      <c r="QE509" s="213" t="s">
        <v>69</v>
      </c>
      <c r="QF509" s="10">
        <f>QD509*1.1</f>
        <v>212.3</v>
      </c>
      <c r="QG509" s="10"/>
      <c r="QH509" s="284"/>
      <c r="QI509" s="213" t="s">
        <v>89</v>
      </c>
      <c r="QJ509" s="293" t="s">
        <v>452</v>
      </c>
      <c r="QL509" s="214"/>
      <c r="QM509" s="214">
        <f>VLOOKUP(QJ509,$A$563:$F$2330,6,FALSE)</f>
        <v>5</v>
      </c>
      <c r="QN509" s="213" t="s">
        <v>69</v>
      </c>
      <c r="QO509" s="10">
        <f>QM509*1.1</f>
        <v>5.5</v>
      </c>
      <c r="QP509" s="10"/>
      <c r="QQ509" s="284"/>
      <c r="QR509" s="213" t="s">
        <v>89</v>
      </c>
      <c r="QS509" s="306" t="s">
        <v>527</v>
      </c>
      <c r="QU509" s="214"/>
      <c r="QV509" s="214">
        <f>VLOOKUP(QS509,$A$563:$F$2330,6,FALSE)</f>
        <v>442</v>
      </c>
      <c r="QW509" s="213" t="s">
        <v>69</v>
      </c>
      <c r="QX509" s="10">
        <f>QV509*1.1</f>
        <v>486.20000000000005</v>
      </c>
      <c r="QY509" s="10"/>
      <c r="QZ509" s="284"/>
      <c r="RA509" s="213" t="s">
        <v>89</v>
      </c>
      <c r="RB509" s="293" t="s">
        <v>461</v>
      </c>
      <c r="RD509" s="214"/>
      <c r="RE509" s="214">
        <f>VLOOKUP(RB509,$A$563:$F$2330,6,FALSE)</f>
        <v>168</v>
      </c>
      <c r="RF509" s="213" t="s">
        <v>69</v>
      </c>
      <c r="RG509" s="10">
        <f>RE509*1.1</f>
        <v>184.8</v>
      </c>
      <c r="RH509" s="10"/>
      <c r="RI509" s="284"/>
      <c r="RJ509" s="213" t="s">
        <v>89</v>
      </c>
      <c r="RK509" s="297" t="s">
        <v>186</v>
      </c>
      <c r="RN509" s="214" t="e">
        <f>VLOOKUP(RK509,$A$563:$F$2330,6,FALSE)</f>
        <v>#N/A</v>
      </c>
      <c r="RO509" s="213" t="s">
        <v>69</v>
      </c>
      <c r="RP509" s="10" t="e">
        <f>RN509*1.1</f>
        <v>#N/A</v>
      </c>
      <c r="RQ509" s="10"/>
      <c r="RR509" s="284"/>
      <c r="RS509" s="213" t="s">
        <v>89</v>
      </c>
      <c r="RT509" s="306" t="s">
        <v>474</v>
      </c>
      <c r="RV509" s="214"/>
      <c r="RW509" s="214">
        <f>VLOOKUP(RT509,$A$563:$F$2330,6,FALSE)</f>
        <v>209</v>
      </c>
      <c r="RX509" s="213" t="s">
        <v>69</v>
      </c>
      <c r="RY509" s="10">
        <f>RW509*1.1</f>
        <v>229.9</v>
      </c>
      <c r="RZ509" s="10"/>
      <c r="SA509" s="290"/>
      <c r="SB509" s="213" t="s">
        <v>89</v>
      </c>
      <c r="SC509" s="306" t="s">
        <v>770</v>
      </c>
      <c r="SE509" s="214"/>
      <c r="SF509" s="214">
        <f>VLOOKUP(SC509,$A$563:$F$2330,6,FALSE)</f>
        <v>226</v>
      </c>
      <c r="SG509" s="213" t="s">
        <v>69</v>
      </c>
      <c r="SH509" s="10">
        <f>SF509*1.1</f>
        <v>248.60000000000002</v>
      </c>
      <c r="SI509" s="10"/>
      <c r="SJ509" s="290"/>
      <c r="SK509" s="213" t="s">
        <v>89</v>
      </c>
      <c r="SL509" s="306" t="s">
        <v>466</v>
      </c>
      <c r="SN509" s="214"/>
      <c r="SO509" s="214">
        <f>VLOOKUP(SL509,$A$563:$F$2330,6,FALSE)</f>
        <v>421</v>
      </c>
      <c r="SP509" s="213" t="s">
        <v>69</v>
      </c>
      <c r="SQ509" s="10">
        <f>SO509*1.1</f>
        <v>463.1</v>
      </c>
      <c r="SR509" s="10"/>
      <c r="SS509" s="290"/>
      <c r="ST509" s="213" t="s">
        <v>89</v>
      </c>
      <c r="SU509" s="306" t="s">
        <v>452</v>
      </c>
      <c r="SW509" s="214"/>
      <c r="SX509" s="214">
        <f>VLOOKUP(SU509,$A$563:$F$2330,6,FALSE)</f>
        <v>5</v>
      </c>
      <c r="SY509" s="213" t="s">
        <v>69</v>
      </c>
      <c r="SZ509" s="10">
        <f>SX509*1.1</f>
        <v>5.5</v>
      </c>
      <c r="TA509" s="10"/>
      <c r="TB509" s="290"/>
      <c r="TC509" s="213" t="s">
        <v>89</v>
      </c>
      <c r="TD509" s="306" t="s">
        <v>425</v>
      </c>
      <c r="TF509" s="214"/>
      <c r="TG509" s="214">
        <f>VLOOKUP(TD509,$A$563:$F$2330,6,FALSE)</f>
        <v>94</v>
      </c>
      <c r="TH509" s="213" t="s">
        <v>69</v>
      </c>
      <c r="TI509" s="10">
        <f>TG509*1.1</f>
        <v>103.4</v>
      </c>
      <c r="TK509" s="290"/>
      <c r="TL509" s="213" t="s">
        <v>89</v>
      </c>
      <c r="TM509" s="306" t="s">
        <v>436</v>
      </c>
      <c r="TO509" s="214"/>
      <c r="TP509" s="214">
        <f>VLOOKUP(TM509,$A$563:$F$2330,6,FALSE)</f>
        <v>659</v>
      </c>
      <c r="TQ509" s="213" t="s">
        <v>69</v>
      </c>
      <c r="TR509" s="10">
        <f>TP509*1.1</f>
        <v>724.90000000000009</v>
      </c>
      <c r="TS509" s="10"/>
      <c r="TT509" s="290"/>
      <c r="TU509" s="213" t="s">
        <v>89</v>
      </c>
      <c r="TV509" s="297" t="s">
        <v>186</v>
      </c>
      <c r="TX509" s="214"/>
      <c r="TY509" s="214" t="e">
        <f>VLOOKUP(TV509,$A$563:$F$2330,6,FALSE)</f>
        <v>#N/A</v>
      </c>
      <c r="TZ509" s="213" t="s">
        <v>69</v>
      </c>
      <c r="UA509" s="10" t="e">
        <f>TY509*1.1</f>
        <v>#N/A</v>
      </c>
      <c r="UB509" s="10"/>
      <c r="UC509" s="290"/>
      <c r="UD509" s="213" t="s">
        <v>89</v>
      </c>
      <c r="UE509" s="306" t="s">
        <v>462</v>
      </c>
      <c r="UG509" s="214"/>
      <c r="UH509" s="214">
        <f>VLOOKUP(UE509,$A$563:$F$2330,6,FALSE)</f>
        <v>172</v>
      </c>
      <c r="UI509" s="213" t="s">
        <v>69</v>
      </c>
      <c r="UJ509" s="10">
        <f>UH509*1.1</f>
        <v>189.20000000000002</v>
      </c>
      <c r="UK509" s="10"/>
      <c r="UL509" s="290"/>
      <c r="UM509" s="213" t="s">
        <v>89</v>
      </c>
      <c r="UN509" s="297" t="s">
        <v>186</v>
      </c>
      <c r="UP509" s="214"/>
      <c r="UQ509" s="214" t="e">
        <f>VLOOKUP(UN509,$A$563:$F$2330,6,FALSE)</f>
        <v>#N/A</v>
      </c>
      <c r="UR509" s="213" t="s">
        <v>69</v>
      </c>
      <c r="US509" s="10" t="e">
        <f>UQ509*1.1</f>
        <v>#N/A</v>
      </c>
      <c r="UT509" s="10"/>
      <c r="UU509" s="290"/>
      <c r="UV509" s="213" t="s">
        <v>89</v>
      </c>
      <c r="UW509" s="306" t="s">
        <v>509</v>
      </c>
      <c r="UY509" s="214"/>
      <c r="UZ509" s="214">
        <f>VLOOKUP(UW509,$A$563:$F$2330,6,FALSE)</f>
        <v>204</v>
      </c>
      <c r="VA509" s="213" t="s">
        <v>69</v>
      </c>
      <c r="VB509" s="10">
        <f>UZ509*1.1</f>
        <v>224.4</v>
      </c>
      <c r="VC509" s="10"/>
      <c r="VD509" s="290"/>
      <c r="VE509" s="213" t="s">
        <v>89</v>
      </c>
      <c r="VF509" s="297" t="s">
        <v>186</v>
      </c>
      <c r="VH509" s="214"/>
      <c r="VI509" s="214" t="e">
        <f>VLOOKUP(VF509,$A$563:$F$2330,6,FALSE)</f>
        <v>#N/A</v>
      </c>
      <c r="VJ509" s="213" t="s">
        <v>69</v>
      </c>
      <c r="VK509" s="10" t="e">
        <f>VI509*1.1</f>
        <v>#N/A</v>
      </c>
      <c r="VL509" s="10"/>
      <c r="VM509" s="290"/>
      <c r="VN509" s="213" t="s">
        <v>89</v>
      </c>
      <c r="VO509" s="306" t="s">
        <v>1316</v>
      </c>
      <c r="VQ509" s="214"/>
      <c r="VR509" s="214">
        <f>VLOOKUP(VO509,$A$563:$F$2330,6,FALSE)</f>
        <v>193</v>
      </c>
      <c r="VS509" s="213" t="s">
        <v>69</v>
      </c>
      <c r="VT509" s="10">
        <f>VR509*1.1</f>
        <v>212.3</v>
      </c>
      <c r="VU509" s="10"/>
      <c r="VV509" s="290"/>
      <c r="VW509" s="213" t="s">
        <v>89</v>
      </c>
      <c r="VX509" s="297" t="s">
        <v>186</v>
      </c>
      <c r="WA509" s="214" t="e">
        <f>VLOOKUP(VX509,$A$563:$F$2330,6,FALSE)</f>
        <v>#N/A</v>
      </c>
      <c r="WB509" s="213" t="s">
        <v>69</v>
      </c>
      <c r="WC509" s="10" t="e">
        <f>WA509*1.1</f>
        <v>#N/A</v>
      </c>
      <c r="WE509" s="290"/>
      <c r="WF509" s="213" t="s">
        <v>89</v>
      </c>
      <c r="WG509" s="306" t="s">
        <v>1316</v>
      </c>
      <c r="WI509" s="214"/>
      <c r="WJ509" s="214">
        <f>VLOOKUP(WG509,$A$563:$F$2330,6,FALSE)</f>
        <v>193</v>
      </c>
      <c r="WK509" s="213" t="s">
        <v>69</v>
      </c>
      <c r="WL509" s="10">
        <f>WJ509*1.1</f>
        <v>212.3</v>
      </c>
      <c r="WN509" s="290"/>
      <c r="WO509" s="213" t="s">
        <v>89</v>
      </c>
      <c r="WP509" s="306" t="s">
        <v>879</v>
      </c>
      <c r="WQ509" s="214"/>
      <c r="WR509" s="214"/>
      <c r="WS509" s="214">
        <f>VLOOKUP(WP509,$A$563:$F$2330,6,FALSE)</f>
        <v>94</v>
      </c>
      <c r="WT509" s="213" t="s">
        <v>69</v>
      </c>
      <c r="WU509" s="10">
        <f>WS509*1.1</f>
        <v>103.4</v>
      </c>
      <c r="WV509" s="10"/>
      <c r="WW509" s="290"/>
      <c r="WX509" s="213" t="s">
        <v>89</v>
      </c>
      <c r="WY509" s="306" t="s">
        <v>881</v>
      </c>
      <c r="XA509" s="214"/>
      <c r="XB509" s="214">
        <f>VLOOKUP(WY509,$A$563:$F$2330,6,FALSE)</f>
        <v>97</v>
      </c>
      <c r="XC509" s="213" t="s">
        <v>69</v>
      </c>
      <c r="XD509" s="10">
        <f>XB509*1.1</f>
        <v>106.7</v>
      </c>
      <c r="XF509" s="290"/>
      <c r="XG509" s="213" t="s">
        <v>89</v>
      </c>
      <c r="XH509" s="297" t="s">
        <v>186</v>
      </c>
      <c r="XK509" s="214" t="e">
        <f>VLOOKUP(XH509,$A$563:$F$2330,6,FALSE)</f>
        <v>#N/A</v>
      </c>
      <c r="XL509" s="213" t="s">
        <v>69</v>
      </c>
      <c r="XM509" s="10" t="e">
        <f>XK509*1.1</f>
        <v>#N/A</v>
      </c>
      <c r="XO509" s="290"/>
      <c r="XP509" s="213" t="s">
        <v>89</v>
      </c>
      <c r="XQ509" s="306" t="s">
        <v>482</v>
      </c>
      <c r="XS509" s="214"/>
      <c r="XT509" s="214">
        <f>VLOOKUP(XQ509,$A$563:$F$2330,6,FALSE)</f>
        <v>585</v>
      </c>
      <c r="XU509" s="213" t="s">
        <v>69</v>
      </c>
      <c r="XV509" s="10">
        <f>XT509*1.1</f>
        <v>643.5</v>
      </c>
      <c r="XW509" s="10"/>
      <c r="XX509" s="290"/>
      <c r="XY509" s="213" t="s">
        <v>89</v>
      </c>
      <c r="XZ509" s="306" t="s">
        <v>787</v>
      </c>
      <c r="YB509" s="214"/>
      <c r="YC509" s="214">
        <f>VLOOKUP(XZ509,$A$563:$F$2330,6,FALSE)</f>
        <v>239</v>
      </c>
      <c r="YD509" s="213" t="s">
        <v>69</v>
      </c>
      <c r="YE509" s="10">
        <f>YC509*1.1</f>
        <v>262.90000000000003</v>
      </c>
      <c r="YG509" s="290"/>
      <c r="YH509" s="213" t="s">
        <v>89</v>
      </c>
      <c r="YI509" s="306" t="s">
        <v>452</v>
      </c>
      <c r="YK509" s="214"/>
      <c r="YL509" s="214">
        <f>VLOOKUP(YI509,$A$563:$F$2330,6,FALSE)</f>
        <v>5</v>
      </c>
      <c r="YM509" s="213" t="s">
        <v>69</v>
      </c>
      <c r="YN509" s="10">
        <f>YL509*1.1</f>
        <v>5.5</v>
      </c>
      <c r="YO509" s="10"/>
      <c r="YP509" s="290"/>
      <c r="YQ509" s="213" t="s">
        <v>89</v>
      </c>
      <c r="YR509" s="297" t="s">
        <v>186</v>
      </c>
      <c r="YU509" s="214" t="e">
        <f>VLOOKUP(YR509,$A$563:$F$2330,6,FALSE)</f>
        <v>#N/A</v>
      </c>
      <c r="YV509" s="213" t="s">
        <v>69</v>
      </c>
      <c r="YW509" s="10" t="e">
        <f>YU509*1.1</f>
        <v>#N/A</v>
      </c>
      <c r="YY509" s="290"/>
      <c r="YZ509" s="213" t="s">
        <v>89</v>
      </c>
      <c r="ZA509" s="297" t="s">
        <v>186</v>
      </c>
      <c r="ZD509" s="214" t="e">
        <f>VLOOKUP(ZA509,$A$563:$F$2330,6,FALSE)</f>
        <v>#N/A</v>
      </c>
      <c r="ZE509" s="213" t="s">
        <v>69</v>
      </c>
      <c r="ZF509" s="10" t="e">
        <f>ZD509*1.1</f>
        <v>#N/A</v>
      </c>
      <c r="ZH509" s="290"/>
      <c r="ZI509" s="213" t="s">
        <v>89</v>
      </c>
      <c r="ZJ509" s="293" t="s">
        <v>482</v>
      </c>
      <c r="ZM509" s="214">
        <f>VLOOKUP(ZJ509,$A$563:$F$2330,6,FALSE)</f>
        <v>585</v>
      </c>
      <c r="ZN509" s="213" t="s">
        <v>69</v>
      </c>
      <c r="ZO509" s="10">
        <f>ZM509*1.1</f>
        <v>643.5</v>
      </c>
      <c r="ZQ509" s="290"/>
      <c r="ZR509" s="213" t="s">
        <v>89</v>
      </c>
      <c r="ZS509" s="297" t="s">
        <v>186</v>
      </c>
      <c r="ZU509" s="214"/>
      <c r="ZV509" s="214" t="e">
        <f>VLOOKUP(ZS509,$A$563:$F$2330,6,FALSE)</f>
        <v>#N/A</v>
      </c>
      <c r="ZW509" s="213" t="s">
        <v>69</v>
      </c>
      <c r="ZX509" s="10" t="e">
        <f>ZV509*1.1</f>
        <v>#N/A</v>
      </c>
      <c r="ZY509" s="10"/>
      <c r="ZZ509" s="290"/>
      <c r="AAA509" s="213" t="s">
        <v>89</v>
      </c>
      <c r="AAB509" s="297" t="s">
        <v>186</v>
      </c>
      <c r="AAD509" s="214"/>
      <c r="AAE509" s="214" t="e">
        <f>VLOOKUP(AAB509,$A$563:$F$2330,6,FALSE)</f>
        <v>#N/A</v>
      </c>
      <c r="AAF509" s="213" t="s">
        <v>69</v>
      </c>
      <c r="AAG509" s="10" t="e">
        <f>AAE509*1.1</f>
        <v>#N/A</v>
      </c>
      <c r="AAH509" s="10"/>
      <c r="AAI509" s="290"/>
      <c r="AAJ509" s="213" t="s">
        <v>89</v>
      </c>
      <c r="AAK509" s="297" t="s">
        <v>186</v>
      </c>
      <c r="AAM509" s="214"/>
      <c r="AAN509" s="214" t="e">
        <f>VLOOKUP(AAK509,$A$563:$F$2330,6,FALSE)</f>
        <v>#N/A</v>
      </c>
      <c r="AAO509" s="213" t="s">
        <v>69</v>
      </c>
      <c r="AAP509" s="10" t="e">
        <f>AAN509*1.1</f>
        <v>#N/A</v>
      </c>
      <c r="AAQ509" s="10"/>
      <c r="AAR509" s="290"/>
      <c r="AAS509" s="213" t="s">
        <v>89</v>
      </c>
      <c r="AAT509" s="297" t="s">
        <v>186</v>
      </c>
      <c r="AAV509" s="214"/>
      <c r="AAW509" s="214" t="e">
        <f>VLOOKUP(AAT509,$A$563:$F$2330,6,FALSE)</f>
        <v>#N/A</v>
      </c>
      <c r="AAX509" s="213" t="s">
        <v>69</v>
      </c>
      <c r="AAY509" s="10" t="e">
        <f>AAW509*1.1</f>
        <v>#N/A</v>
      </c>
      <c r="AAZ509" s="10"/>
      <c r="ABA509" s="290"/>
      <c r="ABB509" s="213" t="s">
        <v>89</v>
      </c>
      <c r="ABC509" s="297" t="s">
        <v>186</v>
      </c>
      <c r="ABE509" s="214"/>
      <c r="ABF509" s="214" t="e">
        <f>VLOOKUP(ABC509,$A$563:$F$2330,6,FALSE)</f>
        <v>#N/A</v>
      </c>
      <c r="ABG509" s="213" t="s">
        <v>69</v>
      </c>
      <c r="ABH509" s="10" t="e">
        <f>ABF509*1.1</f>
        <v>#N/A</v>
      </c>
      <c r="ABI509" s="10"/>
      <c r="ABJ509" s="290"/>
      <c r="ABK509" s="213" t="s">
        <v>89</v>
      </c>
      <c r="ABL509" s="297" t="s">
        <v>186</v>
      </c>
      <c r="ABN509" s="214"/>
      <c r="ABO509" s="214" t="e">
        <f>VLOOKUP(ABL509,$A$563:$F$2330,6,FALSE)</f>
        <v>#N/A</v>
      </c>
      <c r="ABP509" s="213" t="s">
        <v>69</v>
      </c>
      <c r="ABQ509" s="10" t="e">
        <f>ABO509*1.1</f>
        <v>#N/A</v>
      </c>
      <c r="ABR509" s="10"/>
      <c r="ABS509" s="290"/>
      <c r="ABT509" s="213" t="s">
        <v>89</v>
      </c>
      <c r="ABU509" s="297" t="s">
        <v>186</v>
      </c>
      <c r="ABW509" s="214"/>
      <c r="ABX509" s="214" t="e">
        <f>VLOOKUP(ABU509,$A$563:$F$2330,6,FALSE)</f>
        <v>#N/A</v>
      </c>
      <c r="ABY509" s="213" t="s">
        <v>69</v>
      </c>
      <c r="ABZ509" s="10" t="e">
        <f>ABX509*1.1</f>
        <v>#N/A</v>
      </c>
      <c r="ACA509" s="10"/>
      <c r="ACB509" s="290"/>
      <c r="ACC509" s="213" t="s">
        <v>89</v>
      </c>
      <c r="ACD509" s="297" t="s">
        <v>186</v>
      </c>
      <c r="ACF509" s="214"/>
      <c r="ACG509" s="214" t="e">
        <f>VLOOKUP(ACD509,$A$563:$F$2330,6,FALSE)</f>
        <v>#N/A</v>
      </c>
      <c r="ACH509" s="213" t="s">
        <v>69</v>
      </c>
      <c r="ACI509" s="10" t="e">
        <f>ACG509*1.1</f>
        <v>#N/A</v>
      </c>
      <c r="ACJ509" s="10"/>
      <c r="ACK509" s="290"/>
      <c r="ACL509" s="213" t="s">
        <v>89</v>
      </c>
      <c r="ACM509" s="297" t="s">
        <v>186</v>
      </c>
      <c r="ACO509" s="214"/>
      <c r="ACP509" s="214" t="e">
        <f>VLOOKUP(ACM509,$A$563:$F$2330,6,FALSE)</f>
        <v>#N/A</v>
      </c>
      <c r="ACQ509" s="213" t="s">
        <v>69</v>
      </c>
      <c r="ACR509" s="10" t="e">
        <f>ACP509*1.1</f>
        <v>#N/A</v>
      </c>
      <c r="ACS509" s="10"/>
      <c r="ACT509" s="290"/>
      <c r="ACU509" s="213" t="s">
        <v>89</v>
      </c>
      <c r="ACV509" s="293" t="s">
        <v>1356</v>
      </c>
      <c r="ACX509" s="214"/>
      <c r="ACY509" s="214">
        <f>VLOOKUP(ACV509,$A$563:$F$2330,6,FALSE)</f>
        <v>62</v>
      </c>
      <c r="ACZ509" s="213" t="s">
        <v>69</v>
      </c>
      <c r="ADA509" s="10">
        <f>ACY509*1.1</f>
        <v>68.2</v>
      </c>
      <c r="ADB509" s="10"/>
      <c r="ADC509" s="290"/>
      <c r="ADD509" s="213" t="s">
        <v>89</v>
      </c>
      <c r="ADE509" s="306" t="s">
        <v>425</v>
      </c>
      <c r="ADG509" s="214"/>
      <c r="ADH509" s="214">
        <f>VLOOKUP(ADE509,$A$563:$F$2330,6,FALSE)</f>
        <v>94</v>
      </c>
      <c r="ADI509" s="213" t="s">
        <v>69</v>
      </c>
      <c r="ADJ509" s="10">
        <f>ADH509*1.1</f>
        <v>103.4</v>
      </c>
      <c r="ADL509" s="290"/>
      <c r="ADM509" s="213" t="s">
        <v>89</v>
      </c>
      <c r="ADN509" s="306" t="s">
        <v>474</v>
      </c>
      <c r="ADP509" s="214"/>
      <c r="ADQ509" s="214">
        <f>VLOOKUP(ADN509,$A$563:$F$2330,6,FALSE)</f>
        <v>209</v>
      </c>
      <c r="ADR509" s="213" t="s">
        <v>69</v>
      </c>
      <c r="ADS509" s="10">
        <f>ADQ509*1.1</f>
        <v>229.9</v>
      </c>
      <c r="ADT509" s="10"/>
      <c r="ADU509" s="290"/>
      <c r="ADV509" s="213" t="s">
        <v>89</v>
      </c>
      <c r="ADW509" s="306" t="s">
        <v>1086</v>
      </c>
      <c r="ADZ509" s="214">
        <f>VLOOKUP(ADW509,$A$563:$F$2330,6,FALSE)</f>
        <v>159</v>
      </c>
      <c r="AEA509" s="213" t="s">
        <v>69</v>
      </c>
      <c r="AEB509" s="10">
        <f>ADZ509*1.1</f>
        <v>174.9</v>
      </c>
      <c r="AED509" s="290"/>
      <c r="AEE509" s="213" t="s">
        <v>89</v>
      </c>
      <c r="AEF509" s="306" t="s">
        <v>509</v>
      </c>
      <c r="AEH509" s="214"/>
      <c r="AEI509" s="214">
        <f>VLOOKUP(AEF509,$A$563:$F$2330,6,FALSE)</f>
        <v>204</v>
      </c>
      <c r="AEJ509" s="213" t="s">
        <v>69</v>
      </c>
      <c r="AEK509" s="10">
        <f>AEI509*1.1</f>
        <v>224.4</v>
      </c>
      <c r="AEM509" s="290"/>
      <c r="AEN509" s="213" t="s">
        <v>89</v>
      </c>
      <c r="AEO509" s="306" t="s">
        <v>934</v>
      </c>
      <c r="AEQ509" s="214"/>
      <c r="AER509" s="214">
        <f>VLOOKUP(AEO509,$A$563:$F$2330,6,FALSE)</f>
        <v>81</v>
      </c>
      <c r="AES509" s="213" t="s">
        <v>69</v>
      </c>
      <c r="AET509" s="10">
        <f>AER509*1.1</f>
        <v>89.100000000000009</v>
      </c>
      <c r="AEV509" s="290"/>
      <c r="AEW509" s="213" t="s">
        <v>89</v>
      </c>
      <c r="AEX509" s="306" t="s">
        <v>527</v>
      </c>
      <c r="AEZ509" s="214"/>
      <c r="AFA509" s="214">
        <f>VLOOKUP(AEX509,$A$563:$F$2330,6,FALSE)</f>
        <v>442</v>
      </c>
      <c r="AFB509" s="213" t="s">
        <v>69</v>
      </c>
      <c r="AFC509" s="10">
        <f>AFA509*1.1</f>
        <v>486.20000000000005</v>
      </c>
      <c r="AFD509" s="10"/>
      <c r="AFE509" s="290"/>
      <c r="AFF509" s="213" t="s">
        <v>89</v>
      </c>
      <c r="AFG509" s="306" t="s">
        <v>498</v>
      </c>
      <c r="AFI509" s="214"/>
      <c r="AFJ509" s="214">
        <f>VLOOKUP(AFG509,$A$563:$F$2330,6,FALSE)</f>
        <v>288</v>
      </c>
      <c r="AFK509" s="213" t="s">
        <v>69</v>
      </c>
      <c r="AFL509" s="10">
        <f>AFJ509*1.1</f>
        <v>316.8</v>
      </c>
      <c r="AFM509" s="10"/>
      <c r="AFN509" s="290"/>
      <c r="AFO509" s="213" t="s">
        <v>89</v>
      </c>
      <c r="AFP509" s="306" t="s">
        <v>482</v>
      </c>
      <c r="AFR509" s="214"/>
      <c r="AFS509" s="214">
        <f>VLOOKUP(AFP509,$A$563:$F$2330,6,FALSE)</f>
        <v>585</v>
      </c>
      <c r="AFT509" s="213" t="s">
        <v>69</v>
      </c>
      <c r="AFU509" s="10">
        <f>AFS509*1.1</f>
        <v>643.5</v>
      </c>
      <c r="AFV509" s="10"/>
      <c r="AFW509" s="290"/>
      <c r="AFX509" s="213" t="s">
        <v>89</v>
      </c>
      <c r="AFY509" s="309" t="s">
        <v>436</v>
      </c>
      <c r="AGA509" s="214"/>
      <c r="AGB509" s="214">
        <f>VLOOKUP(AFY509,$A$563:$F$2330,6,FALSE)</f>
        <v>659</v>
      </c>
      <c r="AGC509" s="213" t="s">
        <v>69</v>
      </c>
      <c r="AGD509" s="10">
        <f>AGB509*1.1</f>
        <v>724.90000000000009</v>
      </c>
      <c r="AGE509" s="10"/>
      <c r="AGF509" s="290"/>
      <c r="AGG509" s="213" t="s">
        <v>89</v>
      </c>
      <c r="AGH509" s="306" t="s">
        <v>425</v>
      </c>
      <c r="AGJ509" s="214"/>
      <c r="AGK509" s="214">
        <f>VLOOKUP(AGH509,$A$563:$F$2330,6,FALSE)</f>
        <v>94</v>
      </c>
      <c r="AGL509" s="213" t="s">
        <v>69</v>
      </c>
      <c r="AGM509" s="10">
        <f>AGK509*1.1</f>
        <v>103.4</v>
      </c>
      <c r="AGN509" s="10"/>
      <c r="AGO509" s="290"/>
      <c r="AGP509" s="213" t="s">
        <v>89</v>
      </c>
      <c r="AGQ509" s="306" t="s">
        <v>778</v>
      </c>
      <c r="AGS509" s="214"/>
      <c r="AGT509" s="214">
        <f>VLOOKUP(AGQ509,$A$563:$F$2330,6,FALSE)</f>
        <v>72</v>
      </c>
      <c r="AGU509" s="213" t="s">
        <v>69</v>
      </c>
      <c r="AGV509" s="10">
        <f>AGT509*1.1</f>
        <v>79.2</v>
      </c>
      <c r="AGW509" s="10"/>
      <c r="AGX509" s="290"/>
      <c r="AGY509" s="213" t="s">
        <v>89</v>
      </c>
      <c r="AGZ509" s="308" t="s">
        <v>684</v>
      </c>
      <c r="AHB509" s="214"/>
      <c r="AHC509" s="214">
        <f>VLOOKUP(AGZ509,$A$563:$F$2330,6,FALSE)</f>
        <v>38</v>
      </c>
      <c r="AHD509" s="213" t="s">
        <v>69</v>
      </c>
      <c r="AHE509" s="10">
        <f>AHC509*1.1</f>
        <v>41.800000000000004</v>
      </c>
      <c r="AHF509" s="10"/>
      <c r="AHG509" s="290"/>
      <c r="AHH509" s="213"/>
      <c r="AHI509" s="303"/>
      <c r="AHK509" s="214"/>
      <c r="AHL509" s="214"/>
      <c r="AHM509" s="213"/>
      <c r="AHN509" s="10"/>
      <c r="AHO509" s="10"/>
      <c r="AHQ509" s="213"/>
      <c r="AHR509" s="278"/>
      <c r="AHT509" s="214"/>
      <c r="AHU509" s="214"/>
      <c r="AHV509" s="213"/>
      <c r="AHW509" s="10"/>
      <c r="AHX509" s="10"/>
      <c r="AHZ509" s="213"/>
      <c r="AIA509" s="303"/>
      <c r="AIC509" s="214"/>
      <c r="AID509" s="214"/>
      <c r="AIE509" s="213"/>
      <c r="AIF509" s="10"/>
      <c r="AIG509" s="10"/>
      <c r="AII509" s="213"/>
      <c r="AIJ509" s="278"/>
      <c r="AIM509" s="214"/>
      <c r="AIN509" s="213"/>
      <c r="AIO509" s="10"/>
    </row>
    <row r="510" spans="1:926" s="14" customFormat="1" ht="15">
      <c r="A510" s="213"/>
      <c r="B510" s="279"/>
      <c r="D510" s="213"/>
      <c r="E510" s="213"/>
      <c r="F510" s="213"/>
      <c r="G510" s="10"/>
      <c r="H510" s="10">
        <f>SUM(G505:G509)</f>
        <v>769.7</v>
      </c>
      <c r="I510" s="284"/>
      <c r="J510" s="213"/>
      <c r="K510" s="307"/>
      <c r="M510" s="213"/>
      <c r="N510" s="213"/>
      <c r="O510" s="213"/>
      <c r="P510" s="10"/>
      <c r="Q510" s="10">
        <f>SUM(P505:P509)</f>
        <v>1062.9000000000001</v>
      </c>
      <c r="R510" s="284"/>
      <c r="S510" s="213"/>
      <c r="T510" s="307"/>
      <c r="V510" s="213"/>
      <c r="W510" s="213"/>
      <c r="X510" s="213"/>
      <c r="Y510" s="10"/>
      <c r="Z510" s="10">
        <f>SUM(Y505:Y509)</f>
        <v>2031.8000000000002</v>
      </c>
      <c r="AA510" s="284"/>
      <c r="AB510" s="213"/>
      <c r="AC510" s="307"/>
      <c r="AE510" s="213"/>
      <c r="AF510" s="213"/>
      <c r="AG510" s="213"/>
      <c r="AH510" s="10"/>
      <c r="AI510" s="10">
        <f>SUM(AH505:AH509)</f>
        <v>716.09999999999991</v>
      </c>
      <c r="AJ510" s="284"/>
      <c r="AK510" s="213"/>
      <c r="AL510" s="279"/>
      <c r="AN510" s="213"/>
      <c r="AO510" s="213"/>
      <c r="AP510" s="213"/>
      <c r="AQ510" s="10"/>
      <c r="AR510" s="10">
        <f>SUM(AQ505:AQ509)</f>
        <v>1516</v>
      </c>
      <c r="AS510" s="284"/>
      <c r="AT510" s="213"/>
      <c r="AU510" s="307"/>
      <c r="AW510" s="213"/>
      <c r="AX510" s="213"/>
      <c r="AY510" s="213"/>
      <c r="AZ510" s="10"/>
      <c r="BA510" s="10">
        <f>SUM(AZ505:AZ509)</f>
        <v>2303.1</v>
      </c>
      <c r="BB510" s="284"/>
      <c r="BC510" s="213"/>
      <c r="BD510" s="307"/>
      <c r="BF510" s="213"/>
      <c r="BG510" s="213"/>
      <c r="BH510" s="213"/>
      <c r="BI510" s="10"/>
      <c r="BJ510" s="10">
        <f>SUM(BI505:BI509)</f>
        <v>963.7</v>
      </c>
      <c r="BK510" s="284"/>
      <c r="BL510" s="213"/>
      <c r="BM510" s="307"/>
      <c r="BO510" s="213"/>
      <c r="BP510" s="213"/>
      <c r="BQ510" s="213"/>
      <c r="BR510" s="10"/>
      <c r="BS510" s="10">
        <f>SUM(BR505:BR509)</f>
        <v>1843.2000000000003</v>
      </c>
      <c r="BT510" s="284"/>
      <c r="BU510" s="213"/>
      <c r="BV510" s="307"/>
      <c r="BX510" s="213"/>
      <c r="BY510" s="213"/>
      <c r="BZ510" s="213"/>
      <c r="CA510" s="10"/>
      <c r="CB510" s="10">
        <f>SUM(CA505:CA509)</f>
        <v>1703.8000000000002</v>
      </c>
      <c r="CC510" s="284"/>
      <c r="CD510" s="213"/>
      <c r="CE510" s="307"/>
      <c r="CG510" s="213"/>
      <c r="CH510" s="213"/>
      <c r="CI510" s="213"/>
      <c r="CJ510" s="10"/>
      <c r="CK510" s="10">
        <f>SUM(CJ505:CJ509)</f>
        <v>1929.6</v>
      </c>
      <c r="CL510" s="284"/>
      <c r="CM510" s="213"/>
      <c r="CN510" s="307"/>
      <c r="CP510" s="213"/>
      <c r="CQ510" s="213"/>
      <c r="CR510" s="213"/>
      <c r="CS510" s="10"/>
      <c r="CT510" s="10">
        <f>SUM(CS505:CS509)</f>
        <v>1062.9000000000001</v>
      </c>
      <c r="CU510" s="284"/>
      <c r="CV510" s="213"/>
      <c r="CW510" s="307"/>
      <c r="CY510" s="213"/>
      <c r="CZ510" s="213"/>
      <c r="DA510" s="213"/>
      <c r="DB510" s="10"/>
      <c r="DC510" s="10">
        <f>SUM(DB505:DB509)</f>
        <v>1983.9</v>
      </c>
      <c r="DD510" s="284"/>
      <c r="DE510" s="213"/>
      <c r="DF510" s="307"/>
      <c r="DH510" s="213"/>
      <c r="DI510" s="213"/>
      <c r="DJ510" s="213"/>
      <c r="DK510" s="10"/>
      <c r="DL510" s="10">
        <f>SUM(DK505:DK509)</f>
        <v>1616.1999999999998</v>
      </c>
      <c r="DM510" s="284"/>
      <c r="DN510" s="213"/>
      <c r="DO510" s="310"/>
      <c r="DQ510" s="213"/>
      <c r="DR510" s="213"/>
      <c r="DS510" s="213"/>
      <c r="DT510" s="10"/>
      <c r="DU510" s="10">
        <f>SUM(DT505:DT509)</f>
        <v>1420.2</v>
      </c>
      <c r="DV510" s="284"/>
      <c r="DW510" s="213"/>
      <c r="DZ510" s="213"/>
      <c r="EA510" s="213"/>
      <c r="EB510" s="213"/>
      <c r="EC510" s="10"/>
      <c r="ED510" s="10" t="e">
        <f>SUM(EC505:EC509)</f>
        <v>#N/A</v>
      </c>
      <c r="EE510" s="284"/>
      <c r="EF510" s="213"/>
      <c r="EG510" s="307"/>
      <c r="EI510" s="213"/>
      <c r="EJ510" s="213"/>
      <c r="EK510" s="213"/>
      <c r="EL510" s="10"/>
      <c r="EM510" s="10">
        <f>SUM(EL505:EL509)</f>
        <v>2255.1</v>
      </c>
      <c r="EN510" s="284"/>
      <c r="EO510" s="213"/>
      <c r="EP510" s="307"/>
      <c r="ER510" s="213"/>
      <c r="ES510" s="213"/>
      <c r="ET510" s="213"/>
      <c r="EU510" s="10"/>
      <c r="EV510" s="10">
        <f>SUM(EU505:EU509)</f>
        <v>1586.1</v>
      </c>
      <c r="EW510" s="284"/>
      <c r="EX510" s="213"/>
      <c r="FA510" s="213"/>
      <c r="FB510" s="213"/>
      <c r="FC510" s="213"/>
      <c r="FD510" s="10"/>
      <c r="FE510" s="10" t="e">
        <f>SUM(FD505:FD509)</f>
        <v>#N/A</v>
      </c>
      <c r="FF510" s="284"/>
      <c r="FG510" s="213"/>
      <c r="FH510" s="307"/>
      <c r="FJ510" s="213"/>
      <c r="FK510" s="213"/>
      <c r="FL510" s="213"/>
      <c r="FM510" s="10"/>
      <c r="FN510" s="10">
        <f>SUM(FM505:FM509)</f>
        <v>1690.5000000000002</v>
      </c>
      <c r="FO510" s="284"/>
      <c r="FP510" s="213"/>
      <c r="FQ510" s="279"/>
      <c r="FS510" s="213"/>
      <c r="FT510" s="213"/>
      <c r="FU510" s="213"/>
      <c r="FV510" s="10"/>
      <c r="FW510" s="10">
        <f>SUM(FV505:FV509)</f>
        <v>1019.6</v>
      </c>
      <c r="FX510" s="284"/>
      <c r="FY510" s="213"/>
      <c r="FZ510" s="279"/>
      <c r="GB510" s="213"/>
      <c r="GC510" s="213"/>
      <c r="GD510" s="213"/>
      <c r="GE510" s="10"/>
      <c r="GF510" s="10">
        <f>SUM(GE505:GE509)</f>
        <v>1068.2</v>
      </c>
      <c r="GG510" s="284"/>
      <c r="GH510" s="213"/>
      <c r="GI510" s="307"/>
      <c r="GK510" s="213"/>
      <c r="GL510" s="213"/>
      <c r="GM510" s="213"/>
      <c r="GN510" s="10"/>
      <c r="GO510" s="10">
        <f>SUM(GN505:GN509)</f>
        <v>912.3</v>
      </c>
      <c r="GP510" s="284"/>
      <c r="GQ510" s="213"/>
      <c r="GR510" s="307"/>
      <c r="GT510" s="213"/>
      <c r="GU510" s="213"/>
      <c r="GV510" s="213"/>
      <c r="GW510" s="213"/>
      <c r="GX510" s="10">
        <f>SUM(GW505:GW509)</f>
        <v>899.9</v>
      </c>
      <c r="GY510" s="284"/>
      <c r="GZ510" s="213"/>
      <c r="HA510" s="310"/>
      <c r="HC510" s="213"/>
      <c r="HD510" s="213"/>
      <c r="HE510" s="213"/>
      <c r="HF510" s="10"/>
      <c r="HG510" s="10">
        <f>SUM(HF505:HF509)</f>
        <v>1490.1</v>
      </c>
      <c r="HH510" s="284"/>
      <c r="HI510" s="213"/>
      <c r="HJ510" s="307"/>
      <c r="HL510" s="213"/>
      <c r="HM510" s="213"/>
      <c r="HN510" s="213"/>
      <c r="HO510" s="213"/>
      <c r="HP510" s="10">
        <f>SUM(HO505:HO509)</f>
        <v>1710.1</v>
      </c>
      <c r="HQ510" s="284"/>
      <c r="HR510" s="213"/>
      <c r="HS510" s="279"/>
      <c r="HU510" s="213"/>
      <c r="HV510" s="213"/>
      <c r="HW510" s="213"/>
      <c r="HX510" s="10"/>
      <c r="HY510" s="10">
        <f>SUM(HX505:HX509)</f>
        <v>1781.6000000000001</v>
      </c>
      <c r="HZ510" s="284"/>
      <c r="IA510" s="213"/>
      <c r="IB510" s="307"/>
      <c r="ID510" s="213"/>
      <c r="IE510" s="213"/>
      <c r="IF510" s="213"/>
      <c r="IG510" s="213"/>
      <c r="IH510" s="10">
        <f>SUM(IG505:IG509)</f>
        <v>2154.4</v>
      </c>
      <c r="II510" s="284"/>
      <c r="IJ510" s="213"/>
      <c r="IK510" s="307"/>
      <c r="IM510" s="213"/>
      <c r="IN510" s="213"/>
      <c r="IO510" s="213"/>
      <c r="IP510" s="10"/>
      <c r="IQ510" s="10">
        <f>SUM(IP505:IP509)</f>
        <v>848.2</v>
      </c>
      <c r="IR510" s="284"/>
      <c r="IS510" s="213"/>
      <c r="IT510" s="307"/>
      <c r="IV510" s="213"/>
      <c r="IW510" s="213"/>
      <c r="IX510" s="213"/>
      <c r="IY510" s="10"/>
      <c r="IZ510" s="10">
        <f>SUM(IY505:IY509)</f>
        <v>1069.0999999999999</v>
      </c>
      <c r="JA510" s="284"/>
      <c r="JB510" s="213"/>
      <c r="JC510" s="307"/>
      <c r="JE510" s="213"/>
      <c r="JF510" s="213"/>
      <c r="JG510" s="213"/>
      <c r="JH510" s="10"/>
      <c r="JI510" s="10">
        <f>SUM(JH505:JH509)</f>
        <v>2127.1999999999998</v>
      </c>
      <c r="JJ510" s="284"/>
      <c r="JK510" s="213"/>
      <c r="JL510" s="307"/>
      <c r="JN510" s="213"/>
      <c r="JO510" s="213"/>
      <c r="JP510" s="213"/>
      <c r="JQ510" s="10"/>
      <c r="JR510" s="10">
        <f>SUM(JQ505:JQ509)</f>
        <v>2076.65</v>
      </c>
      <c r="JS510" s="284"/>
      <c r="JT510" s="213"/>
      <c r="JU510" s="307"/>
      <c r="JW510" s="213"/>
      <c r="JX510" s="213"/>
      <c r="JY510" s="213"/>
      <c r="JZ510" s="10"/>
      <c r="KA510" s="10">
        <f>SUM(JZ505:JZ509)</f>
        <v>1459.8000000000002</v>
      </c>
      <c r="KB510" s="284"/>
      <c r="KC510" s="213"/>
      <c r="KD510" s="307"/>
      <c r="KF510" s="213"/>
      <c r="KG510" s="213"/>
      <c r="KH510" s="213"/>
      <c r="KI510" s="10"/>
      <c r="KJ510" s="10">
        <f>SUM(KI505:KI509)</f>
        <v>1698.7</v>
      </c>
      <c r="KK510" s="284"/>
      <c r="KL510" s="213"/>
      <c r="KM510" s="307"/>
      <c r="KO510" s="213"/>
      <c r="KP510" s="213"/>
      <c r="KQ510" s="213"/>
      <c r="KR510" s="213"/>
      <c r="KS510" s="10">
        <f>SUM(KR505:KR509)</f>
        <v>1723.8999999999999</v>
      </c>
      <c r="KT510" s="284"/>
      <c r="KU510" s="213"/>
      <c r="KV510" s="307"/>
      <c r="KX510" s="213"/>
      <c r="KY510" s="213"/>
      <c r="KZ510" s="213"/>
      <c r="LA510" s="10"/>
      <c r="LB510" s="10">
        <f>SUM(LA505:LA509)</f>
        <v>1822</v>
      </c>
      <c r="LC510" s="284"/>
      <c r="LD510" s="213"/>
      <c r="LE510" s="307"/>
      <c r="LG510" s="213"/>
      <c r="LH510" s="213"/>
      <c r="LI510" s="213"/>
      <c r="LJ510" s="10"/>
      <c r="LK510" s="10">
        <f>SUM(LJ505:LJ509)</f>
        <v>2294</v>
      </c>
      <c r="LL510" s="284"/>
      <c r="LM510" s="213"/>
      <c r="LN510" s="307"/>
      <c r="LP510" s="213"/>
      <c r="LQ510" s="213"/>
      <c r="LR510" s="213"/>
      <c r="LS510" s="10"/>
      <c r="LT510" s="10">
        <f>SUM(LS505:LS509)</f>
        <v>1229.1000000000001</v>
      </c>
      <c r="LU510" s="284"/>
      <c r="LV510" s="213"/>
      <c r="LW510" s="307"/>
      <c r="LY510" s="213"/>
      <c r="LZ510" s="213"/>
      <c r="MA510" s="213"/>
      <c r="MB510" s="10"/>
      <c r="MC510" s="10">
        <f>SUM(MB505:MB509)</f>
        <v>1853.3999999999999</v>
      </c>
      <c r="MD510" s="284"/>
      <c r="ME510" s="213"/>
      <c r="MF510" s="308"/>
      <c r="MH510" s="213"/>
      <c r="MI510" s="213"/>
      <c r="MJ510" s="213"/>
      <c r="MK510" s="10"/>
      <c r="ML510" s="10">
        <f>SUM(MK505:MK509)</f>
        <v>2354</v>
      </c>
      <c r="MM510" s="284"/>
      <c r="MN510" s="213"/>
      <c r="MO510" s="307"/>
      <c r="MQ510" s="213"/>
      <c r="MR510" s="213"/>
      <c r="MS510" s="213"/>
      <c r="MT510" s="10"/>
      <c r="MU510" s="10">
        <f>SUM(MT505:MT509)</f>
        <v>1327.5</v>
      </c>
      <c r="MV510" s="284"/>
      <c r="MW510" s="213"/>
      <c r="MX510" s="307"/>
      <c r="MZ510" s="213"/>
      <c r="NA510" s="213"/>
      <c r="NB510" s="213"/>
      <c r="NC510" s="10"/>
      <c r="ND510" s="10">
        <f>SUM(NC505:NC509)</f>
        <v>2451</v>
      </c>
      <c r="NE510" s="284"/>
      <c r="NF510" s="213"/>
      <c r="NG510" s="307"/>
      <c r="NI510" s="213"/>
      <c r="NJ510" s="213"/>
      <c r="NK510" s="213"/>
      <c r="NL510" s="10"/>
      <c r="NM510" s="10">
        <f>SUM(NL505:NL509)</f>
        <v>1615.3999999999999</v>
      </c>
      <c r="NN510" s="284"/>
      <c r="NO510" s="213"/>
      <c r="NP510" s="307"/>
      <c r="NR510" s="213"/>
      <c r="NS510" s="213"/>
      <c r="NT510" s="213"/>
      <c r="NU510" s="10"/>
      <c r="NV510" s="10">
        <f>SUM(NU505:NU509)</f>
        <v>2106.2000000000003</v>
      </c>
      <c r="NW510" s="284"/>
      <c r="NX510" s="213"/>
      <c r="NY510" s="279"/>
      <c r="OB510" s="213"/>
      <c r="OC510" s="213"/>
      <c r="OD510" s="213"/>
      <c r="OE510" s="10">
        <f>SUM(OD505:OD509)</f>
        <v>1313.9</v>
      </c>
      <c r="OF510" s="284"/>
      <c r="OG510" s="213"/>
      <c r="OH510" s="307"/>
      <c r="OJ510" s="213"/>
      <c r="OK510" s="213"/>
      <c r="OL510" s="213"/>
      <c r="OM510" s="10"/>
      <c r="ON510" s="10">
        <f>SUM(OM505:OM509)</f>
        <v>1088.8</v>
      </c>
      <c r="OO510" s="284"/>
      <c r="OP510" s="213"/>
      <c r="OQ510" s="279"/>
      <c r="OS510" s="213"/>
      <c r="OT510" s="213"/>
      <c r="OU510" s="213"/>
      <c r="OV510" s="10"/>
      <c r="OW510" s="10">
        <f>SUM(OV505:OV509)</f>
        <v>1754.8000000000002</v>
      </c>
      <c r="OX510" s="284"/>
      <c r="OY510" s="213"/>
      <c r="OZ510" s="307"/>
      <c r="PB510" s="213"/>
      <c r="PC510" s="213"/>
      <c r="PD510" s="213"/>
      <c r="PE510" s="10"/>
      <c r="PF510" s="10">
        <f>SUM(PE505:PE509)</f>
        <v>1729.5</v>
      </c>
      <c r="PG510" s="284"/>
      <c r="PH510" s="213"/>
      <c r="PI510" s="307"/>
      <c r="PK510" s="213"/>
      <c r="PL510" s="213"/>
      <c r="PM510" s="213"/>
      <c r="PN510" s="10"/>
      <c r="PO510" s="10">
        <f>SUM(PN505:PN509)</f>
        <v>2000</v>
      </c>
      <c r="PP510" s="284"/>
      <c r="PQ510" s="213"/>
      <c r="PR510" s="279"/>
      <c r="PT510" s="213"/>
      <c r="PU510" s="213"/>
      <c r="PV510" s="213"/>
      <c r="PW510" s="10"/>
      <c r="PX510" s="10">
        <f>SUM(PW505:PW509)</f>
        <v>2282.9</v>
      </c>
      <c r="PY510" s="284"/>
      <c r="PZ510" s="213"/>
      <c r="QA510" s="307"/>
      <c r="QC510" s="213"/>
      <c r="QD510" s="213"/>
      <c r="QE510" s="213"/>
      <c r="QF510" s="10"/>
      <c r="QG510" s="10">
        <f>SUM(QF505:QF509)</f>
        <v>1789.3999999999999</v>
      </c>
      <c r="QH510" s="284"/>
      <c r="QI510" s="213"/>
      <c r="QJ510" s="279"/>
      <c r="QL510" s="213"/>
      <c r="QM510" s="213"/>
      <c r="QN510" s="213"/>
      <c r="QO510" s="10"/>
      <c r="QP510" s="10">
        <f>SUM(QO505:QO509)</f>
        <v>1556.1000000000001</v>
      </c>
      <c r="QQ510" s="284"/>
      <c r="QR510" s="213"/>
      <c r="QS510" s="307"/>
      <c r="QU510" s="213"/>
      <c r="QV510" s="213"/>
      <c r="QW510" s="213"/>
      <c r="QX510" s="10"/>
      <c r="QY510" s="10">
        <f>SUM(QX505:QX509)</f>
        <v>2050.4499999999998</v>
      </c>
      <c r="QZ510" s="284"/>
      <c r="RA510" s="213"/>
      <c r="RB510" s="279"/>
      <c r="RD510" s="213"/>
      <c r="RE510" s="213"/>
      <c r="RF510" s="213"/>
      <c r="RG510" s="10"/>
      <c r="RH510" s="10">
        <f>SUM(RG505:RG509)</f>
        <v>2173.4</v>
      </c>
      <c r="RI510" s="284"/>
      <c r="RJ510" s="213"/>
      <c r="RN510" s="213"/>
      <c r="RO510" s="213"/>
      <c r="RP510" s="213"/>
      <c r="RQ510" s="10" t="e">
        <f>SUM(RP505:RP509)</f>
        <v>#N/A</v>
      </c>
      <c r="RR510" s="284"/>
      <c r="RS510" s="213"/>
      <c r="RT510" s="307"/>
      <c r="RV510" s="213"/>
      <c r="RW510" s="213"/>
      <c r="RX510" s="213"/>
      <c r="RY510" s="10"/>
      <c r="RZ510" s="10">
        <f>SUM(RY505:RY509)</f>
        <v>2103.7999999999997</v>
      </c>
      <c r="SA510" s="290"/>
      <c r="SB510" s="213"/>
      <c r="SC510" s="307"/>
      <c r="SE510" s="213"/>
      <c r="SF510" s="213"/>
      <c r="SG510" s="213"/>
      <c r="SH510" s="10"/>
      <c r="SI510" s="10">
        <f>SUM(SH505:SH509)</f>
        <v>1422.6999999999998</v>
      </c>
      <c r="SJ510" s="290"/>
      <c r="SK510" s="213"/>
      <c r="SL510" s="307"/>
      <c r="SN510" s="213"/>
      <c r="SO510" s="213"/>
      <c r="SP510" s="213"/>
      <c r="SQ510" s="10"/>
      <c r="SR510" s="10">
        <f>SUM(SQ505:SQ509)</f>
        <v>994.4</v>
      </c>
      <c r="SS510" s="290"/>
      <c r="ST510" s="213"/>
      <c r="SU510" s="307"/>
      <c r="SW510" s="213"/>
      <c r="SX510" s="213"/>
      <c r="SY510" s="213"/>
      <c r="SZ510" s="10"/>
      <c r="TA510" s="10">
        <f>SUM(SZ505:SZ509)</f>
        <v>1750.1000000000001</v>
      </c>
      <c r="TB510" s="290"/>
      <c r="TC510" s="213"/>
      <c r="TD510" s="307"/>
      <c r="TF510" s="213"/>
      <c r="TG510" s="213"/>
      <c r="TH510" s="213"/>
      <c r="TI510" s="213"/>
      <c r="TJ510" s="10">
        <f>SUM(TI505:TI509)</f>
        <v>1439.8</v>
      </c>
      <c r="TK510" s="290"/>
      <c r="TL510" s="213"/>
      <c r="TM510" s="307"/>
      <c r="TO510" s="213"/>
      <c r="TP510" s="213"/>
      <c r="TQ510" s="213"/>
      <c r="TR510" s="10"/>
      <c r="TS510" s="10">
        <f>SUM(TR505:TR509)</f>
        <v>1497.8000000000002</v>
      </c>
      <c r="TT510" s="290"/>
      <c r="TU510" s="213"/>
      <c r="TX510" s="213"/>
      <c r="TY510" s="213"/>
      <c r="TZ510" s="213"/>
      <c r="UA510" s="10"/>
      <c r="UB510" s="10" t="e">
        <f>SUM(UA505:UA509)</f>
        <v>#N/A</v>
      </c>
      <c r="UC510" s="290"/>
      <c r="UD510" s="213"/>
      <c r="UE510" s="307"/>
      <c r="UG510" s="213"/>
      <c r="UH510" s="213"/>
      <c r="UI510" s="213"/>
      <c r="UJ510" s="10"/>
      <c r="UK510" s="10">
        <f>SUM(UJ505:UJ509)</f>
        <v>1797.3000000000002</v>
      </c>
      <c r="UL510" s="290"/>
      <c r="UM510" s="213"/>
      <c r="UP510" s="213"/>
      <c r="UQ510" s="213"/>
      <c r="UR510" s="213"/>
      <c r="US510" s="10"/>
      <c r="UT510" s="10" t="e">
        <f>SUM(US505:US509)</f>
        <v>#N/A</v>
      </c>
      <c r="UU510" s="290"/>
      <c r="UV510" s="213"/>
      <c r="UW510" s="307"/>
      <c r="UY510" s="213"/>
      <c r="UZ510" s="213"/>
      <c r="VA510" s="213"/>
      <c r="VB510" s="10"/>
      <c r="VC510" s="10">
        <f>SUM(VB505:VB509)</f>
        <v>1801.5</v>
      </c>
      <c r="VD510" s="290"/>
      <c r="VE510" s="213"/>
      <c r="VH510" s="213"/>
      <c r="VI510" s="213"/>
      <c r="VJ510" s="213"/>
      <c r="VK510" s="10"/>
      <c r="VL510" s="10" t="e">
        <f>SUM(VK505:VK509)</f>
        <v>#N/A</v>
      </c>
      <c r="VM510" s="290"/>
      <c r="VN510" s="213"/>
      <c r="VO510" s="307"/>
      <c r="VQ510" s="213"/>
      <c r="VR510" s="213"/>
      <c r="VS510" s="213"/>
      <c r="VT510" s="10"/>
      <c r="VU510" s="10">
        <f>SUM(VT505:VT509)</f>
        <v>1747.3999999999999</v>
      </c>
      <c r="VV510" s="290"/>
      <c r="VW510" s="213"/>
      <c r="WA510" s="213"/>
      <c r="WB510" s="213"/>
      <c r="WC510" s="213"/>
      <c r="WD510" s="10" t="e">
        <f>SUM(WC505:WC509)</f>
        <v>#N/A</v>
      </c>
      <c r="WE510" s="290"/>
      <c r="WF510" s="213"/>
      <c r="WG510" s="307"/>
      <c r="WI510" s="213"/>
      <c r="WJ510" s="213"/>
      <c r="WK510" s="213"/>
      <c r="WL510" s="213"/>
      <c r="WM510" s="10">
        <f>SUM(WL505:WL509)</f>
        <v>935.5</v>
      </c>
      <c r="WN510" s="290"/>
      <c r="WO510" s="213"/>
      <c r="WP510" s="307"/>
      <c r="WQ510" s="213"/>
      <c r="WR510" s="213"/>
      <c r="WS510" s="213"/>
      <c r="WT510" s="213"/>
      <c r="WU510" s="10"/>
      <c r="WV510" s="10">
        <f>SUM(WU505:WU509)</f>
        <v>1346.4</v>
      </c>
      <c r="WW510" s="290"/>
      <c r="WX510" s="213"/>
      <c r="WY510" s="307"/>
      <c r="XA510" s="213"/>
      <c r="XB510" s="213"/>
      <c r="XC510" s="213"/>
      <c r="XD510" s="213"/>
      <c r="XE510" s="10">
        <f>SUM(XD505:XD509)</f>
        <v>794.4</v>
      </c>
      <c r="XF510" s="290"/>
      <c r="XG510" s="213"/>
      <c r="XK510" s="213"/>
      <c r="XL510" s="213"/>
      <c r="XM510" s="213"/>
      <c r="XN510" s="10" t="e">
        <f>SUM(XM505:XM509)</f>
        <v>#N/A</v>
      </c>
      <c r="XO510" s="290"/>
      <c r="XP510" s="213"/>
      <c r="XQ510" s="307"/>
      <c r="XS510" s="213"/>
      <c r="XT510" s="213"/>
      <c r="XU510" s="213"/>
      <c r="XV510" s="10"/>
      <c r="XW510" s="10">
        <f>SUM(XV505:XV509)</f>
        <v>1840.8000000000002</v>
      </c>
      <c r="XX510" s="290"/>
      <c r="XY510" s="213"/>
      <c r="XZ510" s="307"/>
      <c r="YB510" s="213"/>
      <c r="YC510" s="213"/>
      <c r="YD510" s="213"/>
      <c r="YE510" s="213"/>
      <c r="YF510" s="10">
        <f>SUM(YE505:YE509)</f>
        <v>2100</v>
      </c>
      <c r="YG510" s="290"/>
      <c r="YH510" s="213"/>
      <c r="YI510" s="307"/>
      <c r="YK510" s="213"/>
      <c r="YL510" s="213"/>
      <c r="YM510" s="213"/>
      <c r="YN510" s="10"/>
      <c r="YO510" s="10">
        <f>SUM(YN505:YN509)</f>
        <v>1784.8</v>
      </c>
      <c r="YP510" s="290"/>
      <c r="YQ510" s="213"/>
      <c r="YU510" s="213"/>
      <c r="YV510" s="213"/>
      <c r="YW510" s="213"/>
      <c r="YX510" s="10" t="e">
        <f>SUM(YW505:YW509)</f>
        <v>#N/A</v>
      </c>
      <c r="YY510" s="290"/>
      <c r="YZ510" s="213"/>
      <c r="ZD510" s="213"/>
      <c r="ZE510" s="213"/>
      <c r="ZF510" s="213"/>
      <c r="ZG510" s="10" t="e">
        <f>SUM(ZF505:ZF509)</f>
        <v>#N/A</v>
      </c>
      <c r="ZH510" s="290"/>
      <c r="ZI510" s="213"/>
      <c r="ZJ510" s="279"/>
      <c r="ZM510" s="213"/>
      <c r="ZN510" s="213"/>
      <c r="ZO510" s="213"/>
      <c r="ZP510" s="10">
        <f>SUM(ZO505:ZO509)</f>
        <v>1707.4</v>
      </c>
      <c r="ZQ510" s="290"/>
      <c r="ZR510" s="213"/>
      <c r="ZU510" s="213"/>
      <c r="ZV510" s="213"/>
      <c r="ZW510" s="213"/>
      <c r="ZX510" s="10"/>
      <c r="ZY510" s="10" t="e">
        <f>SUM(ZX505:ZX509)</f>
        <v>#N/A</v>
      </c>
      <c r="ZZ510" s="290"/>
      <c r="AAA510" s="213"/>
      <c r="AAD510" s="213"/>
      <c r="AAE510" s="213"/>
      <c r="AAF510" s="213"/>
      <c r="AAG510" s="10"/>
      <c r="AAH510" s="10" t="e">
        <f>SUM(AAG505:AAG509)</f>
        <v>#N/A</v>
      </c>
      <c r="AAI510" s="290"/>
      <c r="AAJ510" s="213"/>
      <c r="AAM510" s="213"/>
      <c r="AAN510" s="213"/>
      <c r="AAO510" s="213"/>
      <c r="AAP510" s="10"/>
      <c r="AAQ510" s="10" t="e">
        <f>SUM(AAP505:AAP509)</f>
        <v>#N/A</v>
      </c>
      <c r="AAR510" s="290"/>
      <c r="AAS510" s="213"/>
      <c r="AAV510" s="213"/>
      <c r="AAW510" s="213"/>
      <c r="AAX510" s="213"/>
      <c r="AAY510" s="10"/>
      <c r="AAZ510" s="10" t="e">
        <f>SUM(AAY505:AAY509)</f>
        <v>#N/A</v>
      </c>
      <c r="ABA510" s="290"/>
      <c r="ABB510" s="213"/>
      <c r="ABE510" s="213"/>
      <c r="ABF510" s="213"/>
      <c r="ABG510" s="213"/>
      <c r="ABH510" s="10"/>
      <c r="ABI510" s="10" t="e">
        <f>SUM(ABH505:ABH509)</f>
        <v>#N/A</v>
      </c>
      <c r="ABJ510" s="290"/>
      <c r="ABK510" s="213"/>
      <c r="ABN510" s="213"/>
      <c r="ABO510" s="213"/>
      <c r="ABP510" s="213"/>
      <c r="ABQ510" s="10"/>
      <c r="ABR510" s="10" t="e">
        <f>SUM(ABQ505:ABQ509)</f>
        <v>#N/A</v>
      </c>
      <c r="ABS510" s="290"/>
      <c r="ABT510" s="213"/>
      <c r="ABW510" s="213"/>
      <c r="ABX510" s="213"/>
      <c r="ABY510" s="213"/>
      <c r="ABZ510" s="10"/>
      <c r="ACA510" s="10" t="e">
        <f>SUM(ABZ505:ABZ509)</f>
        <v>#N/A</v>
      </c>
      <c r="ACB510" s="290"/>
      <c r="ACC510" s="213"/>
      <c r="ACF510" s="213"/>
      <c r="ACG510" s="213"/>
      <c r="ACH510" s="213"/>
      <c r="ACI510" s="10"/>
      <c r="ACJ510" s="10" t="e">
        <f>SUM(ACI505:ACI509)</f>
        <v>#N/A</v>
      </c>
      <c r="ACK510" s="290"/>
      <c r="ACL510" s="213"/>
      <c r="ACO510" s="213"/>
      <c r="ACP510" s="213"/>
      <c r="ACQ510" s="213"/>
      <c r="ACR510" s="10"/>
      <c r="ACS510" s="10" t="e">
        <f>SUM(ACR505:ACR509)</f>
        <v>#N/A</v>
      </c>
      <c r="ACT510" s="290"/>
      <c r="ACU510" s="213"/>
      <c r="ACV510" s="279"/>
      <c r="ACX510" s="213"/>
      <c r="ACY510" s="213"/>
      <c r="ACZ510" s="213"/>
      <c r="ADA510" s="10"/>
      <c r="ADB510" s="10">
        <f>SUM(ADA505:ADA509)</f>
        <v>957.90000000000009</v>
      </c>
      <c r="ADC510" s="290"/>
      <c r="ADD510" s="213"/>
      <c r="ADE510" s="307"/>
      <c r="ADG510" s="213"/>
      <c r="ADH510" s="213"/>
      <c r="ADI510" s="213"/>
      <c r="ADJ510" s="213"/>
      <c r="ADK510" s="10">
        <f>SUM(ADJ505:ADJ509)</f>
        <v>1670.4</v>
      </c>
      <c r="ADL510" s="290"/>
      <c r="ADM510" s="213"/>
      <c r="ADN510" s="307"/>
      <c r="ADP510" s="213"/>
      <c r="ADQ510" s="213"/>
      <c r="ADR510" s="213"/>
      <c r="ADS510" s="10"/>
      <c r="ADT510" s="10">
        <f>SUM(ADS505:ADS509)</f>
        <v>1463</v>
      </c>
      <c r="ADU510" s="290"/>
      <c r="ADV510" s="213"/>
      <c r="ADW510" s="307"/>
      <c r="ADZ510" s="213"/>
      <c r="AEA510" s="213"/>
      <c r="AEB510" s="213"/>
      <c r="AEC510" s="10">
        <f>SUM(AEB505:AEB509)</f>
        <v>1295.2000000000003</v>
      </c>
      <c r="AED510" s="290"/>
      <c r="AEE510" s="213"/>
      <c r="AEF510" s="307"/>
      <c r="AEH510" s="213"/>
      <c r="AEI510" s="213"/>
      <c r="AEJ510" s="213"/>
      <c r="AEK510" s="213"/>
      <c r="AEL510" s="10">
        <f>SUM(AEK505:AEK509)</f>
        <v>2324.4</v>
      </c>
      <c r="AEM510" s="290"/>
      <c r="AEN510" s="213"/>
      <c r="AEO510" s="307"/>
      <c r="AEQ510" s="213"/>
      <c r="AER510" s="213"/>
      <c r="AES510" s="213"/>
      <c r="AET510" s="213"/>
      <c r="AEU510" s="10">
        <f>SUM(AET505:AET509)</f>
        <v>2092.1</v>
      </c>
      <c r="AEV510" s="290"/>
      <c r="AEW510" s="213"/>
      <c r="AEX510" s="307"/>
      <c r="AEZ510" s="213"/>
      <c r="AFA510" s="213"/>
      <c r="AFB510" s="213"/>
      <c r="AFC510" s="10"/>
      <c r="AFD510" s="10">
        <f>SUM(AFC505:AFC509)</f>
        <v>2157</v>
      </c>
      <c r="AFE510" s="290"/>
      <c r="AFF510" s="213"/>
      <c r="AFG510" s="307"/>
      <c r="AFI510" s="213"/>
      <c r="AFJ510" s="213"/>
      <c r="AFK510" s="213"/>
      <c r="AFL510" s="10"/>
      <c r="AFM510" s="10">
        <f>SUM(AFL505:AFL509)</f>
        <v>1625</v>
      </c>
      <c r="AFN510" s="290"/>
      <c r="AFO510" s="213"/>
      <c r="AFP510" s="307"/>
      <c r="AFR510" s="213"/>
      <c r="AFS510" s="213"/>
      <c r="AFT510" s="213"/>
      <c r="AFU510" s="10"/>
      <c r="AFV510" s="10">
        <f>SUM(AFU505:AFU509)</f>
        <v>1663.9</v>
      </c>
      <c r="AFW510" s="290"/>
      <c r="AFX510" s="213"/>
      <c r="AFY510" s="309"/>
      <c r="AGA510" s="213"/>
      <c r="AGB510" s="213"/>
      <c r="AGC510" s="213"/>
      <c r="AGD510" s="10"/>
      <c r="AGE510" s="10">
        <f>SUM(AGD505:AGD509)</f>
        <v>2179.5500000000002</v>
      </c>
      <c r="AGF510" s="290"/>
      <c r="AGG510" s="213"/>
      <c r="AGH510" s="307"/>
      <c r="AGJ510" s="213"/>
      <c r="AGK510" s="213"/>
      <c r="AGL510" s="213"/>
      <c r="AGM510" s="10"/>
      <c r="AGN510" s="10">
        <f>SUM(AGM505:AGM509)</f>
        <v>1639.6</v>
      </c>
      <c r="AGO510" s="290"/>
      <c r="AGP510" s="213"/>
      <c r="AGQ510" s="307"/>
      <c r="AGS510" s="213"/>
      <c r="AGT510" s="213"/>
      <c r="AGU510" s="213"/>
      <c r="AGV510" s="10"/>
      <c r="AGW510" s="10">
        <f>SUM(AGV505:AGV509)</f>
        <v>720.6</v>
      </c>
      <c r="AGX510" s="290"/>
      <c r="AGY510" s="213"/>
      <c r="AGZ510" s="308"/>
      <c r="AHB510" s="213"/>
      <c r="AHC510" s="213"/>
      <c r="AHD510" s="213"/>
      <c r="AHE510" s="10"/>
      <c r="AHF510" s="10">
        <f>SUM(AHE505:AHE509)</f>
        <v>1060.3</v>
      </c>
      <c r="AHG510" s="290"/>
      <c r="AHH510" s="213"/>
      <c r="AHK510" s="213"/>
      <c r="AHL510" s="213"/>
      <c r="AHM510" s="213"/>
      <c r="AHN510" s="10"/>
      <c r="AHO510" s="10"/>
      <c r="AHQ510" s="213"/>
      <c r="AHR510" s="279"/>
      <c r="AHT510" s="213"/>
      <c r="AHU510" s="213"/>
      <c r="AHV510" s="213"/>
      <c r="AHW510" s="10"/>
      <c r="AHX510" s="10"/>
      <c r="AHZ510" s="213"/>
      <c r="AIA510" s="279"/>
      <c r="AIC510" s="213"/>
      <c r="AID510" s="213"/>
      <c r="AIE510" s="213"/>
      <c r="AIF510" s="10"/>
      <c r="AIG510" s="10"/>
      <c r="AII510" s="213"/>
      <c r="AIJ510" s="279"/>
      <c r="AIM510" s="213"/>
      <c r="AIP510" s="10"/>
    </row>
    <row r="511" spans="1:926" s="14" customFormat="1" ht="15">
      <c r="A511" s="213" t="s">
        <v>90</v>
      </c>
      <c r="B511" s="293" t="s">
        <v>423</v>
      </c>
      <c r="D511" s="304">
        <f>IF(C511="Kopman",1.6,1)</f>
        <v>1</v>
      </c>
      <c r="E511" s="214">
        <f>VLOOKUP(B511,$A$563:$F$2330,6,FALSE)</f>
        <v>71</v>
      </c>
      <c r="F511" s="213" t="s">
        <v>61</v>
      </c>
      <c r="G511" s="10">
        <f>E511*1.5*D511</f>
        <v>106.5</v>
      </c>
      <c r="H511" s="10"/>
      <c r="I511" s="284"/>
      <c r="J511" s="213" t="s">
        <v>90</v>
      </c>
      <c r="K511" s="306" t="s">
        <v>790</v>
      </c>
      <c r="M511" s="304">
        <f>IF(L511="Kopman",1.6,1)</f>
        <v>1</v>
      </c>
      <c r="N511" s="214">
        <f>VLOOKUP(K511,$A$563:$F$2330,6,FALSE)</f>
        <v>134</v>
      </c>
      <c r="O511" s="213" t="s">
        <v>61</v>
      </c>
      <c r="P511" s="10">
        <f>N511*1.5*M511</f>
        <v>201</v>
      </c>
      <c r="Q511" s="10"/>
      <c r="R511" s="284"/>
      <c r="S511" s="213" t="s">
        <v>90</v>
      </c>
      <c r="T511" s="306" t="s">
        <v>641</v>
      </c>
      <c r="V511" s="304">
        <f>IF(U511="Kopman",1.6,1)</f>
        <v>1</v>
      </c>
      <c r="W511" s="214">
        <f>VLOOKUP(T511,$A$563:$F$2330,6,FALSE)</f>
        <v>307</v>
      </c>
      <c r="X511" s="213" t="s">
        <v>61</v>
      </c>
      <c r="Y511" s="10">
        <f>W511*1.5*V511</f>
        <v>460.5</v>
      </c>
      <c r="Z511" s="10"/>
      <c r="AA511" s="284"/>
      <c r="AB511" s="213" t="s">
        <v>90</v>
      </c>
      <c r="AC511" s="306" t="s">
        <v>423</v>
      </c>
      <c r="AE511" s="304">
        <f>IF(AD511="Kopman",1.6,1)</f>
        <v>1</v>
      </c>
      <c r="AF511" s="214">
        <f>VLOOKUP(AC511,$A$563:$F$2330,6,FALSE)</f>
        <v>71</v>
      </c>
      <c r="AG511" s="213" t="s">
        <v>61</v>
      </c>
      <c r="AH511" s="10">
        <f>AF511*1.5*AE511</f>
        <v>106.5</v>
      </c>
      <c r="AI511" s="10"/>
      <c r="AJ511" s="284"/>
      <c r="AK511" s="213" t="s">
        <v>90</v>
      </c>
      <c r="AL511" s="293" t="s">
        <v>423</v>
      </c>
      <c r="AN511" s="304">
        <f>IF(AM511="Kopman",1.6,1)</f>
        <v>1</v>
      </c>
      <c r="AO511" s="214">
        <f>VLOOKUP(AL511,$A$563:$F$2330,6,FALSE)</f>
        <v>71</v>
      </c>
      <c r="AP511" s="213" t="s">
        <v>61</v>
      </c>
      <c r="AQ511" s="10">
        <f>AO511*1.5*AN511</f>
        <v>106.5</v>
      </c>
      <c r="AR511" s="10"/>
      <c r="AS511" s="284"/>
      <c r="AT511" s="213" t="s">
        <v>90</v>
      </c>
      <c r="AU511" s="306" t="s">
        <v>423</v>
      </c>
      <c r="AW511" s="304">
        <f>IF(AV511="Kopman",1.6,1)</f>
        <v>1</v>
      </c>
      <c r="AX511" s="214">
        <f>VLOOKUP(AU511,$A$563:$F$2330,6,FALSE)</f>
        <v>71</v>
      </c>
      <c r="AY511" s="213" t="s">
        <v>61</v>
      </c>
      <c r="AZ511" s="10">
        <f>AX511*1.5*AW511</f>
        <v>106.5</v>
      </c>
      <c r="BA511" s="10"/>
      <c r="BB511" s="284"/>
      <c r="BC511" s="213" t="s">
        <v>90</v>
      </c>
      <c r="BD511" s="306" t="s">
        <v>541</v>
      </c>
      <c r="BF511" s="304">
        <f>IF(BE511="Kopman",1.6,1)</f>
        <v>1</v>
      </c>
      <c r="BG511" s="214">
        <f>VLOOKUP(BD511,$A$563:$F$2330,6,FALSE)</f>
        <v>292</v>
      </c>
      <c r="BH511" s="213" t="s">
        <v>61</v>
      </c>
      <c r="BI511" s="10">
        <f>BG511*1.5*BF511</f>
        <v>438</v>
      </c>
      <c r="BJ511" s="10"/>
      <c r="BK511" s="284"/>
      <c r="BL511" s="213" t="s">
        <v>90</v>
      </c>
      <c r="BM511" s="306" t="s">
        <v>423</v>
      </c>
      <c r="BO511" s="304">
        <f>IF(BN511="Kopman",1.6,1)</f>
        <v>1</v>
      </c>
      <c r="BP511" s="214">
        <f>VLOOKUP(BM511,$A$563:$F$2330,6,FALSE)</f>
        <v>71</v>
      </c>
      <c r="BQ511" s="213" t="s">
        <v>61</v>
      </c>
      <c r="BR511" s="10">
        <f>BP511*1.5*BO511</f>
        <v>106.5</v>
      </c>
      <c r="BS511" s="10"/>
      <c r="BT511" s="284"/>
      <c r="BU511" s="213" t="s">
        <v>90</v>
      </c>
      <c r="BV511" s="306" t="s">
        <v>423</v>
      </c>
      <c r="BX511" s="304">
        <f>IF(BW511="Kopman",1.6,1)</f>
        <v>1</v>
      </c>
      <c r="BY511" s="214">
        <f>VLOOKUP(BV511,$A$563:$F$2330,6,FALSE)</f>
        <v>71</v>
      </c>
      <c r="BZ511" s="213" t="s">
        <v>61</v>
      </c>
      <c r="CA511" s="10">
        <f>BY511*1.5*BX511</f>
        <v>106.5</v>
      </c>
      <c r="CB511" s="10"/>
      <c r="CC511" s="284"/>
      <c r="CD511" s="213" t="s">
        <v>90</v>
      </c>
      <c r="CE511" s="306" t="s">
        <v>423</v>
      </c>
      <c r="CG511" s="304">
        <f>IF(CF511="Kopman",1.6,1)</f>
        <v>1</v>
      </c>
      <c r="CH511" s="214">
        <f>VLOOKUP(CE511,$A$563:$F$2330,6,FALSE)</f>
        <v>71</v>
      </c>
      <c r="CI511" s="213" t="s">
        <v>61</v>
      </c>
      <c r="CJ511" s="10">
        <f>CH511*1.5*CG511</f>
        <v>106.5</v>
      </c>
      <c r="CK511" s="10"/>
      <c r="CL511" s="284"/>
      <c r="CM511" s="213" t="s">
        <v>90</v>
      </c>
      <c r="CN511" s="306" t="s">
        <v>541</v>
      </c>
      <c r="CP511" s="304">
        <f>IF(CO511="Kopman",1.6,1)</f>
        <v>1</v>
      </c>
      <c r="CQ511" s="214">
        <f>VLOOKUP(CN511,$A$563:$F$2330,6,FALSE)</f>
        <v>292</v>
      </c>
      <c r="CR511" s="213" t="s">
        <v>61</v>
      </c>
      <c r="CS511" s="10">
        <f>CQ511*1.5*CP511</f>
        <v>438</v>
      </c>
      <c r="CT511" s="10"/>
      <c r="CU511" s="284"/>
      <c r="CV511" s="213" t="s">
        <v>90</v>
      </c>
      <c r="CW511" s="306" t="s">
        <v>423</v>
      </c>
      <c r="CY511" s="304">
        <f>IF(CX511="Kopman",1.6,1)</f>
        <v>1</v>
      </c>
      <c r="CZ511" s="214">
        <f>VLOOKUP(CW511,$A$563:$F$2330,6,FALSE)</f>
        <v>71</v>
      </c>
      <c r="DA511" s="213" t="s">
        <v>61</v>
      </c>
      <c r="DB511" s="10">
        <f>CZ511*1.5*CY511</f>
        <v>106.5</v>
      </c>
      <c r="DC511" s="10"/>
      <c r="DD511" s="284"/>
      <c r="DE511" s="213" t="s">
        <v>90</v>
      </c>
      <c r="DF511" s="306" t="s">
        <v>423</v>
      </c>
      <c r="DH511" s="304">
        <f>IF(DG511="Kopman",1.6,1)</f>
        <v>1</v>
      </c>
      <c r="DI511" s="214">
        <f>VLOOKUP(DF511,$A$563:$F$2330,6,FALSE)</f>
        <v>71</v>
      </c>
      <c r="DJ511" s="213" t="s">
        <v>61</v>
      </c>
      <c r="DK511" s="10">
        <f>DI511*1.5*DH511</f>
        <v>106.5</v>
      </c>
      <c r="DL511" s="10"/>
      <c r="DM511" s="284"/>
      <c r="DN511" s="213" t="s">
        <v>90</v>
      </c>
      <c r="DO511" s="293" t="s">
        <v>1412</v>
      </c>
      <c r="DQ511" s="304">
        <f>IF(DP511="Kopman",1.6,1)</f>
        <v>1</v>
      </c>
      <c r="DR511" s="214">
        <f>VLOOKUP(DO511,$A$563:$F$2330,6,FALSE)</f>
        <v>168</v>
      </c>
      <c r="DS511" s="213" t="s">
        <v>61</v>
      </c>
      <c r="DT511" s="10">
        <f>DR511*1.5*DQ511</f>
        <v>252</v>
      </c>
      <c r="DU511" s="10"/>
      <c r="DV511" s="284"/>
      <c r="DW511" s="213" t="s">
        <v>90</v>
      </c>
      <c r="DX511" s="297" t="s">
        <v>186</v>
      </c>
      <c r="DZ511" s="304">
        <f>IF(DY511="Kopman",1.6,1)</f>
        <v>1</v>
      </c>
      <c r="EA511" s="214" t="e">
        <f>VLOOKUP(DX511,$A$563:$F$2330,6,FALSE)</f>
        <v>#N/A</v>
      </c>
      <c r="EB511" s="213" t="s">
        <v>61</v>
      </c>
      <c r="EC511" s="10" t="e">
        <f>EA511*1.5*DZ511</f>
        <v>#N/A</v>
      </c>
      <c r="ED511" s="10"/>
      <c r="EE511" s="284"/>
      <c r="EF511" s="213" t="s">
        <v>90</v>
      </c>
      <c r="EG511" s="306" t="s">
        <v>534</v>
      </c>
      <c r="EI511" s="304">
        <f>IF(EH511="Kopman",1.6,1)</f>
        <v>1</v>
      </c>
      <c r="EJ511" s="214">
        <f>VLOOKUP(EG511,$A$563:$F$2330,6,FALSE)</f>
        <v>62</v>
      </c>
      <c r="EK511" s="213" t="s">
        <v>61</v>
      </c>
      <c r="EL511" s="10">
        <f>EJ511*1.5*EI511</f>
        <v>93</v>
      </c>
      <c r="EM511" s="10"/>
      <c r="EN511" s="284"/>
      <c r="EO511" s="213" t="s">
        <v>90</v>
      </c>
      <c r="EP511" s="306" t="s">
        <v>423</v>
      </c>
      <c r="EQ511" s="14" t="s">
        <v>2248</v>
      </c>
      <c r="ER511" s="304">
        <f>IF(EQ511="Kopman",1.6,1)</f>
        <v>1.6</v>
      </c>
      <c r="ES511" s="214">
        <f>VLOOKUP(EP511,$A$563:$F$2330,6,FALSE)</f>
        <v>71</v>
      </c>
      <c r="ET511" s="213" t="s">
        <v>61</v>
      </c>
      <c r="EU511" s="10">
        <f>ES511*1.5*ER511</f>
        <v>170.4</v>
      </c>
      <c r="EV511" s="10"/>
      <c r="EW511" s="284"/>
      <c r="EX511" s="213" t="s">
        <v>90</v>
      </c>
      <c r="EY511" s="297" t="s">
        <v>186</v>
      </c>
      <c r="FA511" s="304">
        <f>IF(EZ511="Kopman",1.6,1)</f>
        <v>1</v>
      </c>
      <c r="FB511" s="214" t="e">
        <f>VLOOKUP(EY511,$A$563:$F$2330,6,FALSE)</f>
        <v>#N/A</v>
      </c>
      <c r="FC511" s="213" t="s">
        <v>61</v>
      </c>
      <c r="FD511" s="10" t="e">
        <f>FB511*1.5*FA511</f>
        <v>#N/A</v>
      </c>
      <c r="FE511" s="10"/>
      <c r="FF511" s="284"/>
      <c r="FG511" s="213" t="s">
        <v>90</v>
      </c>
      <c r="FH511" s="306" t="s">
        <v>528</v>
      </c>
      <c r="FJ511" s="304">
        <f>IF(FI511="Kopman",1.6,1)</f>
        <v>1</v>
      </c>
      <c r="FK511" s="214">
        <f>VLOOKUP(FH511,$A$563:$F$2330,6,FALSE)</f>
        <v>66</v>
      </c>
      <c r="FL511" s="213" t="s">
        <v>61</v>
      </c>
      <c r="FM511" s="10">
        <f>FK511*1.5*FJ511</f>
        <v>99</v>
      </c>
      <c r="FN511" s="10"/>
      <c r="FO511" s="284"/>
      <c r="FP511" s="213" t="s">
        <v>90</v>
      </c>
      <c r="FQ511" s="293" t="s">
        <v>541</v>
      </c>
      <c r="FS511" s="304">
        <f>IF(FR511="Kopman",1.6,1)</f>
        <v>1</v>
      </c>
      <c r="FT511" s="214">
        <f>VLOOKUP(FQ511,$A$563:$F$2330,6,FALSE)</f>
        <v>292</v>
      </c>
      <c r="FU511" s="213" t="s">
        <v>61</v>
      </c>
      <c r="FV511" s="10">
        <f>FT511*1.5*FS511</f>
        <v>438</v>
      </c>
      <c r="FW511" s="10"/>
      <c r="FX511" s="284"/>
      <c r="FY511" s="213" t="s">
        <v>90</v>
      </c>
      <c r="FZ511" s="293" t="s">
        <v>522</v>
      </c>
      <c r="GB511" s="304">
        <f>IF(GA511="Kopman",1.6,1)</f>
        <v>1</v>
      </c>
      <c r="GC511" s="214">
        <f>VLOOKUP(FZ511,$A$563:$F$2330,6,FALSE)</f>
        <v>351</v>
      </c>
      <c r="GD511" s="213" t="s">
        <v>61</v>
      </c>
      <c r="GE511" s="10">
        <f>GC511*1.5*GB511</f>
        <v>526.5</v>
      </c>
      <c r="GF511" s="10"/>
      <c r="GG511" s="284"/>
      <c r="GH511" s="213" t="s">
        <v>90</v>
      </c>
      <c r="GI511" s="306" t="s">
        <v>541</v>
      </c>
      <c r="GJ511" s="14" t="s">
        <v>2248</v>
      </c>
      <c r="GK511" s="304">
        <f>IF(GJ511="Kopman",1.6,1)</f>
        <v>1.6</v>
      </c>
      <c r="GL511" s="214">
        <f>VLOOKUP(GI511,$A$563:$F$2330,6,FALSE)</f>
        <v>292</v>
      </c>
      <c r="GM511" s="213" t="s">
        <v>61</v>
      </c>
      <c r="GN511" s="10">
        <f>GL511*1.5*GK511</f>
        <v>700.80000000000007</v>
      </c>
      <c r="GO511" s="10"/>
      <c r="GP511" s="284"/>
      <c r="GQ511" s="213" t="s">
        <v>90</v>
      </c>
      <c r="GR511" s="306" t="s">
        <v>790</v>
      </c>
      <c r="GT511" s="304">
        <f>IF(GS511="Kopman",1.6,1)</f>
        <v>1</v>
      </c>
      <c r="GU511" s="214">
        <f>VLOOKUP(GR511,$A$563:$F$2330,6,FALSE)</f>
        <v>134</v>
      </c>
      <c r="GV511" s="213" t="s">
        <v>61</v>
      </c>
      <c r="GW511" s="10">
        <f>GU511*1.5</f>
        <v>201</v>
      </c>
      <c r="GX511" s="10"/>
      <c r="GY511" s="284"/>
      <c r="GZ511" s="213" t="s">
        <v>90</v>
      </c>
      <c r="HA511" s="293" t="s">
        <v>423</v>
      </c>
      <c r="HC511" s="304">
        <f>IF(HB511="Kopman",1.6,1)</f>
        <v>1</v>
      </c>
      <c r="HD511" s="214">
        <f>VLOOKUP(HA511,$A$563:$F$2330,6,FALSE)</f>
        <v>71</v>
      </c>
      <c r="HE511" s="213" t="s">
        <v>61</v>
      </c>
      <c r="HF511" s="10">
        <f>HD511*1.5*HC511</f>
        <v>106.5</v>
      </c>
      <c r="HG511" s="10"/>
      <c r="HH511" s="284"/>
      <c r="HI511" s="213" t="s">
        <v>90</v>
      </c>
      <c r="HJ511" s="306" t="s">
        <v>1324</v>
      </c>
      <c r="HL511" s="304">
        <f>IF(HK511="Kopman",1.6,1)</f>
        <v>1</v>
      </c>
      <c r="HM511" s="214">
        <f>VLOOKUP(HJ511,$A$563:$F$2330,6,FALSE)</f>
        <v>41</v>
      </c>
      <c r="HN511" s="213" t="s">
        <v>61</v>
      </c>
      <c r="HO511" s="10">
        <f>HM511*1.5</f>
        <v>61.5</v>
      </c>
      <c r="HP511" s="10"/>
      <c r="HQ511" s="284"/>
      <c r="HR511" s="213" t="s">
        <v>90</v>
      </c>
      <c r="HS511" s="293" t="s">
        <v>507</v>
      </c>
      <c r="HU511" s="304">
        <f>IF(HT511="Kopman",1.6,1)</f>
        <v>1</v>
      </c>
      <c r="HV511" s="214">
        <f>VLOOKUP(HS511,$A$563:$F$2330,6,FALSE)</f>
        <v>471</v>
      </c>
      <c r="HW511" s="213" t="s">
        <v>61</v>
      </c>
      <c r="HX511" s="10">
        <f>HV511*1.5*HU511</f>
        <v>706.5</v>
      </c>
      <c r="HY511" s="10"/>
      <c r="HZ511" s="284"/>
      <c r="IA511" s="213" t="s">
        <v>90</v>
      </c>
      <c r="IB511" s="306" t="s">
        <v>423</v>
      </c>
      <c r="IC511" s="14" t="s">
        <v>2248</v>
      </c>
      <c r="ID511" s="304">
        <f>IF(IC511="Kopman",1.6,1)</f>
        <v>1.6</v>
      </c>
      <c r="IE511" s="214">
        <f>VLOOKUP(IB511,$A$563:$F$2330,6,FALSE)</f>
        <v>71</v>
      </c>
      <c r="IF511" s="213" t="s">
        <v>61</v>
      </c>
      <c r="IG511" s="10">
        <f>IE511*1.5</f>
        <v>106.5</v>
      </c>
      <c r="IH511" s="10"/>
      <c r="II511" s="284"/>
      <c r="IJ511" s="213" t="s">
        <v>90</v>
      </c>
      <c r="IK511" s="306" t="s">
        <v>423</v>
      </c>
      <c r="IM511" s="304">
        <f>IF(IL511="Kopman",1.6,1)</f>
        <v>1</v>
      </c>
      <c r="IN511" s="214">
        <f>VLOOKUP(IK511,$A$563:$F$2330,6,FALSE)</f>
        <v>71</v>
      </c>
      <c r="IO511" s="213" t="s">
        <v>61</v>
      </c>
      <c r="IP511" s="10">
        <f>IN511*1.5*IM511</f>
        <v>106.5</v>
      </c>
      <c r="IQ511" s="10"/>
      <c r="IR511" s="284"/>
      <c r="IS511" s="213" t="s">
        <v>90</v>
      </c>
      <c r="IT511" s="306" t="s">
        <v>507</v>
      </c>
      <c r="IV511" s="304">
        <f>IF(IU511="Kopman",1.6,1)</f>
        <v>1</v>
      </c>
      <c r="IW511" s="214">
        <f>VLOOKUP(IT511,$A$563:$F$2330,6,FALSE)</f>
        <v>471</v>
      </c>
      <c r="IX511" s="213" t="s">
        <v>61</v>
      </c>
      <c r="IY511" s="10">
        <f>IW511*1.5*IV511</f>
        <v>706.5</v>
      </c>
      <c r="IZ511" s="10"/>
      <c r="JA511" s="284"/>
      <c r="JB511" s="213" t="s">
        <v>90</v>
      </c>
      <c r="JC511" s="306" t="s">
        <v>442</v>
      </c>
      <c r="JE511" s="304">
        <f>IF(JD511="Kopman",1.6,1)</f>
        <v>1</v>
      </c>
      <c r="JF511" s="214">
        <f>VLOOKUP(JC511,$A$563:$F$2330,6,FALSE)</f>
        <v>63</v>
      </c>
      <c r="JG511" s="213" t="s">
        <v>61</v>
      </c>
      <c r="JH511" s="10">
        <f>JF511*1.5*JE511</f>
        <v>94.5</v>
      </c>
      <c r="JI511" s="10"/>
      <c r="JJ511" s="284"/>
      <c r="JK511" s="213" t="s">
        <v>90</v>
      </c>
      <c r="JL511" s="306" t="s">
        <v>507</v>
      </c>
      <c r="JN511" s="304">
        <f>IF(JM511="Kopman",1.6,1)</f>
        <v>1</v>
      </c>
      <c r="JO511" s="214">
        <f>VLOOKUP(JL511,$A$563:$F$2330,6,FALSE)</f>
        <v>471</v>
      </c>
      <c r="JP511" s="213" t="s">
        <v>61</v>
      </c>
      <c r="JQ511" s="10">
        <f>JO511*1.5*JN511</f>
        <v>706.5</v>
      </c>
      <c r="JR511" s="10"/>
      <c r="JS511" s="284"/>
      <c r="JT511" s="213" t="s">
        <v>90</v>
      </c>
      <c r="JU511" s="306" t="s">
        <v>528</v>
      </c>
      <c r="JW511" s="304">
        <f>IF(JV511="Kopman",1.6,1)</f>
        <v>1</v>
      </c>
      <c r="JX511" s="214">
        <f>VLOOKUP(JU511,$A$563:$F$2330,6,FALSE)</f>
        <v>66</v>
      </c>
      <c r="JY511" s="213" t="s">
        <v>61</v>
      </c>
      <c r="JZ511" s="10">
        <f>JX511*1.5*JW511</f>
        <v>99</v>
      </c>
      <c r="KA511" s="10"/>
      <c r="KB511" s="284"/>
      <c r="KC511" s="213" t="s">
        <v>90</v>
      </c>
      <c r="KD511" s="306" t="s">
        <v>423</v>
      </c>
      <c r="KF511" s="304">
        <f>IF(KE511="Kopman",1.6,1)</f>
        <v>1</v>
      </c>
      <c r="KG511" s="214">
        <f>VLOOKUP(KD511,$A$563:$F$2330,6,FALSE)</f>
        <v>71</v>
      </c>
      <c r="KH511" s="213" t="s">
        <v>61</v>
      </c>
      <c r="KI511" s="10">
        <f>KG511*1.5*KF511</f>
        <v>106.5</v>
      </c>
      <c r="KJ511" s="10"/>
      <c r="KK511" s="284"/>
      <c r="KL511" s="213" t="s">
        <v>90</v>
      </c>
      <c r="KM511" s="306" t="s">
        <v>507</v>
      </c>
      <c r="KO511" s="304">
        <f>IF(KN511="Kopman",1.6,1)</f>
        <v>1</v>
      </c>
      <c r="KP511" s="214">
        <f>VLOOKUP(KM511,$A$563:$F$2330,6,FALSE)</f>
        <v>471</v>
      </c>
      <c r="KQ511" s="213" t="s">
        <v>61</v>
      </c>
      <c r="KR511" s="10">
        <f>KP511*1.5</f>
        <v>706.5</v>
      </c>
      <c r="KS511" s="10"/>
      <c r="KT511" s="284"/>
      <c r="KU511" s="213" t="s">
        <v>90</v>
      </c>
      <c r="KV511" s="306" t="s">
        <v>423</v>
      </c>
      <c r="KX511" s="304">
        <f>IF(KW511="Kopman",1.6,1)</f>
        <v>1</v>
      </c>
      <c r="KY511" s="214">
        <f>VLOOKUP(KV511,$A$563:$F$2330,6,FALSE)</f>
        <v>71</v>
      </c>
      <c r="KZ511" s="213" t="s">
        <v>61</v>
      </c>
      <c r="LA511" s="10">
        <f>KY511*1.5*KX511</f>
        <v>106.5</v>
      </c>
      <c r="LB511" s="10"/>
      <c r="LC511" s="284"/>
      <c r="LD511" s="213" t="s">
        <v>90</v>
      </c>
      <c r="LE511" s="306" t="s">
        <v>423</v>
      </c>
      <c r="LG511" s="304">
        <f>IF(LF511="Kopman",1.6,1)</f>
        <v>1</v>
      </c>
      <c r="LH511" s="214">
        <f>VLOOKUP(LE511,$A$563:$F$2330,6,FALSE)</f>
        <v>71</v>
      </c>
      <c r="LI511" s="213" t="s">
        <v>61</v>
      </c>
      <c r="LJ511" s="10">
        <f>LH511*1.5*LG511</f>
        <v>106.5</v>
      </c>
      <c r="LK511" s="10"/>
      <c r="LL511" s="284"/>
      <c r="LM511" s="213" t="s">
        <v>90</v>
      </c>
      <c r="LN511" s="306" t="s">
        <v>507</v>
      </c>
      <c r="LP511" s="304">
        <f>IF(LO511="Kopman",1.6,1)</f>
        <v>1</v>
      </c>
      <c r="LQ511" s="214">
        <f>VLOOKUP(LN511,$A$563:$F$2330,6,FALSE)</f>
        <v>471</v>
      </c>
      <c r="LR511" s="213" t="s">
        <v>61</v>
      </c>
      <c r="LS511" s="10">
        <f>LQ511*1.5*LP511</f>
        <v>706.5</v>
      </c>
      <c r="LT511" s="10"/>
      <c r="LU511" s="284"/>
      <c r="LV511" s="213" t="s">
        <v>90</v>
      </c>
      <c r="LW511" s="306" t="s">
        <v>423</v>
      </c>
      <c r="LY511" s="304">
        <f>IF(LX511="Kopman",1.6,1)</f>
        <v>1</v>
      </c>
      <c r="LZ511" s="214">
        <f>VLOOKUP(LW511,$A$563:$F$2330,6,FALSE)</f>
        <v>71</v>
      </c>
      <c r="MA511" s="213" t="s">
        <v>61</v>
      </c>
      <c r="MB511" s="10">
        <f>LZ511*1.5*LY511</f>
        <v>106.5</v>
      </c>
      <c r="MC511" s="10"/>
      <c r="MD511" s="284"/>
      <c r="ME511" s="213" t="s">
        <v>90</v>
      </c>
      <c r="MF511" s="308" t="s">
        <v>423</v>
      </c>
      <c r="MG511" s="14" t="s">
        <v>2248</v>
      </c>
      <c r="MH511" s="304">
        <f>IF(MG511="Kopman",1.6,1)</f>
        <v>1.6</v>
      </c>
      <c r="MI511" s="214">
        <f>VLOOKUP(MF511,$A$563:$F$2330,6,FALSE)</f>
        <v>71</v>
      </c>
      <c r="MJ511" s="213" t="s">
        <v>61</v>
      </c>
      <c r="MK511" s="10">
        <f>MI511*1.5*MH511</f>
        <v>170.4</v>
      </c>
      <c r="ML511" s="10"/>
      <c r="MM511" s="284"/>
      <c r="MN511" s="213" t="s">
        <v>90</v>
      </c>
      <c r="MO511" s="306" t="s">
        <v>1921</v>
      </c>
      <c r="MP511" s="14" t="s">
        <v>2248</v>
      </c>
      <c r="MQ511" s="304">
        <f>IF(MP511="Kopman",1.6,1)</f>
        <v>1.6</v>
      </c>
      <c r="MR511" s="214">
        <f>VLOOKUP(MO511,$A$563:$F$2330,6,FALSE)</f>
        <v>61</v>
      </c>
      <c r="MS511" s="213" t="s">
        <v>61</v>
      </c>
      <c r="MT511" s="10">
        <f>MR511*1.5*MQ511</f>
        <v>146.4</v>
      </c>
      <c r="MU511" s="10"/>
      <c r="MV511" s="284"/>
      <c r="MW511" s="213" t="s">
        <v>90</v>
      </c>
      <c r="MX511" s="306" t="s">
        <v>423</v>
      </c>
      <c r="MZ511" s="304">
        <f>IF(MY511="Kopman",1.6,1)</f>
        <v>1</v>
      </c>
      <c r="NA511" s="214">
        <f>VLOOKUP(MX511,$A$563:$F$2330,6,FALSE)</f>
        <v>71</v>
      </c>
      <c r="NB511" s="213" t="s">
        <v>61</v>
      </c>
      <c r="NC511" s="10">
        <f>NA511*1.5*MZ511</f>
        <v>106.5</v>
      </c>
      <c r="ND511" s="10"/>
      <c r="NE511" s="284"/>
      <c r="NF511" s="213" t="s">
        <v>90</v>
      </c>
      <c r="NG511" s="306" t="s">
        <v>541</v>
      </c>
      <c r="NI511" s="304">
        <f>IF(NH511="Kopman",1.6,1)</f>
        <v>1</v>
      </c>
      <c r="NJ511" s="214">
        <f>VLOOKUP(NG511,$A$563:$F$2330,6,FALSE)</f>
        <v>292</v>
      </c>
      <c r="NK511" s="213" t="s">
        <v>61</v>
      </c>
      <c r="NL511" s="10">
        <f>NJ511*1.5*NI511</f>
        <v>438</v>
      </c>
      <c r="NM511" s="10"/>
      <c r="NN511" s="284"/>
      <c r="NO511" s="213" t="s">
        <v>90</v>
      </c>
      <c r="NP511" s="306" t="s">
        <v>423</v>
      </c>
      <c r="NR511" s="304">
        <f>IF(NQ511="Kopman",1.6,1)</f>
        <v>1</v>
      </c>
      <c r="NS511" s="214">
        <f>VLOOKUP(NP511,$A$563:$F$2330,6,FALSE)</f>
        <v>71</v>
      </c>
      <c r="NT511" s="213" t="s">
        <v>61</v>
      </c>
      <c r="NU511" s="10">
        <f>NS511*1.5*NR511</f>
        <v>106.5</v>
      </c>
      <c r="NV511" s="10"/>
      <c r="NW511" s="284"/>
      <c r="NX511" s="213" t="s">
        <v>90</v>
      </c>
      <c r="NY511" s="293" t="s">
        <v>423</v>
      </c>
      <c r="OB511" s="214">
        <f>VLOOKUP(NY511,$A$563:$F$2330,6,FALSE)</f>
        <v>71</v>
      </c>
      <c r="OC511" s="213" t="s">
        <v>61</v>
      </c>
      <c r="OD511" s="10">
        <f>OB511*1.5</f>
        <v>106.5</v>
      </c>
      <c r="OE511" s="10"/>
      <c r="OF511" s="284"/>
      <c r="OG511" s="213" t="s">
        <v>90</v>
      </c>
      <c r="OH511" s="306" t="s">
        <v>423</v>
      </c>
      <c r="OJ511" s="304">
        <f>IF(OI511="Kopman",1.6,1)</f>
        <v>1</v>
      </c>
      <c r="OK511" s="214">
        <f>VLOOKUP(OH511,$A$563:$F$2330,6,FALSE)</f>
        <v>71</v>
      </c>
      <c r="OL511" s="213" t="s">
        <v>61</v>
      </c>
      <c r="OM511" s="10">
        <f>OK511*1.5*OJ511</f>
        <v>106.5</v>
      </c>
      <c r="ON511" s="10"/>
      <c r="OO511" s="284"/>
      <c r="OP511" s="213" t="s">
        <v>90</v>
      </c>
      <c r="OQ511" s="293" t="s">
        <v>440</v>
      </c>
      <c r="OR511" s="14" t="s">
        <v>2248</v>
      </c>
      <c r="OS511" s="304">
        <f>IF(OR511="Kopman",1.6,1)</f>
        <v>1.6</v>
      </c>
      <c r="OT511" s="214">
        <f>VLOOKUP(OQ511,$A$563:$F$2330,6,FALSE)</f>
        <v>187</v>
      </c>
      <c r="OU511" s="213" t="s">
        <v>61</v>
      </c>
      <c r="OV511" s="10">
        <f>OT511*1.5*OS511</f>
        <v>448.8</v>
      </c>
      <c r="OW511" s="10"/>
      <c r="OX511" s="284"/>
      <c r="OY511" s="213" t="s">
        <v>90</v>
      </c>
      <c r="OZ511" s="306" t="s">
        <v>423</v>
      </c>
      <c r="PB511" s="304">
        <f>IF(PA511="Kopman",1.6,1)</f>
        <v>1</v>
      </c>
      <c r="PC511" s="214">
        <f>VLOOKUP(OZ511,$A$563:$F$2330,6,FALSE)</f>
        <v>71</v>
      </c>
      <c r="PD511" s="213" t="s">
        <v>61</v>
      </c>
      <c r="PE511" s="10">
        <f>PC511*1.5*PB511</f>
        <v>106.5</v>
      </c>
      <c r="PF511" s="10"/>
      <c r="PG511" s="284"/>
      <c r="PH511" s="213" t="s">
        <v>90</v>
      </c>
      <c r="PI511" s="306" t="s">
        <v>423</v>
      </c>
      <c r="PK511" s="304">
        <f>IF(PJ511="Kopman",1.6,1)</f>
        <v>1</v>
      </c>
      <c r="PL511" s="214">
        <f>VLOOKUP(PI511,$A$563:$F$2330,6,FALSE)</f>
        <v>71</v>
      </c>
      <c r="PM511" s="213" t="s">
        <v>61</v>
      </c>
      <c r="PN511" s="10">
        <f>PL511*1.5*PK511</f>
        <v>106.5</v>
      </c>
      <c r="PO511" s="10"/>
      <c r="PP511" s="284"/>
      <c r="PQ511" s="213" t="s">
        <v>90</v>
      </c>
      <c r="PR511" s="293" t="s">
        <v>507</v>
      </c>
      <c r="PT511" s="304">
        <f>IF(PS511="Kopman",1.6,1)</f>
        <v>1</v>
      </c>
      <c r="PU511" s="214">
        <f>VLOOKUP(PR511,$A$563:$F$2330,6,FALSE)</f>
        <v>471</v>
      </c>
      <c r="PV511" s="213" t="s">
        <v>61</v>
      </c>
      <c r="PW511" s="10">
        <f>PU511*1.5*PT511</f>
        <v>706.5</v>
      </c>
      <c r="PX511" s="10"/>
      <c r="PY511" s="284"/>
      <c r="PZ511" s="213" t="s">
        <v>90</v>
      </c>
      <c r="QA511" s="306" t="s">
        <v>790</v>
      </c>
      <c r="QC511" s="304">
        <f>IF(QB511="Kopman",1.6,1)</f>
        <v>1</v>
      </c>
      <c r="QD511" s="214">
        <f>VLOOKUP(QA511,$A$563:$F$2330,6,FALSE)</f>
        <v>134</v>
      </c>
      <c r="QE511" s="213" t="s">
        <v>61</v>
      </c>
      <c r="QF511" s="10">
        <f>QD511*1.5*QC511</f>
        <v>201</v>
      </c>
      <c r="QG511" s="10"/>
      <c r="QH511" s="284"/>
      <c r="QI511" s="213" t="s">
        <v>90</v>
      </c>
      <c r="QJ511" s="293" t="s">
        <v>480</v>
      </c>
      <c r="QL511" s="304">
        <f>IF(QK511="Kopman",1.6,1)</f>
        <v>1</v>
      </c>
      <c r="QM511" s="214">
        <f>VLOOKUP(QJ511,$A$563:$F$2330,6,FALSE)</f>
        <v>69</v>
      </c>
      <c r="QN511" s="213" t="s">
        <v>61</v>
      </c>
      <c r="QO511" s="10">
        <f>QM511*1.5*QL511</f>
        <v>103.5</v>
      </c>
      <c r="QP511" s="10"/>
      <c r="QQ511" s="284"/>
      <c r="QR511" s="213" t="s">
        <v>90</v>
      </c>
      <c r="QS511" s="306" t="s">
        <v>489</v>
      </c>
      <c r="QU511" s="304">
        <f>IF(QT511="Kopman",1.6,1)</f>
        <v>1</v>
      </c>
      <c r="QV511" s="214">
        <f>VLOOKUP(QS511,$A$563:$F$2330,6,FALSE)</f>
        <v>245</v>
      </c>
      <c r="QW511" s="213" t="s">
        <v>61</v>
      </c>
      <c r="QX511" s="10">
        <f>QV511*1.5*QU511</f>
        <v>367.5</v>
      </c>
      <c r="QY511" s="10"/>
      <c r="QZ511" s="284"/>
      <c r="RA511" s="213" t="s">
        <v>90</v>
      </c>
      <c r="RB511" s="293" t="s">
        <v>528</v>
      </c>
      <c r="RD511" s="304">
        <f>IF(RC511="Kopman",1.6,1)</f>
        <v>1</v>
      </c>
      <c r="RE511" s="214">
        <f>VLOOKUP(RB511,$A$563:$F$2330,6,FALSE)</f>
        <v>66</v>
      </c>
      <c r="RF511" s="213" t="s">
        <v>61</v>
      </c>
      <c r="RG511" s="10">
        <f>RE511*1.5*RD511</f>
        <v>99</v>
      </c>
      <c r="RH511" s="10"/>
      <c r="RI511" s="284"/>
      <c r="RJ511" s="213" t="s">
        <v>90</v>
      </c>
      <c r="RK511" s="297" t="s">
        <v>186</v>
      </c>
      <c r="RN511" s="214" t="e">
        <f>VLOOKUP(RK511,$A$563:$F$2330,6,FALSE)</f>
        <v>#N/A</v>
      </c>
      <c r="RO511" s="213" t="s">
        <v>61</v>
      </c>
      <c r="RP511" s="10" t="e">
        <f>RN511*1.5</f>
        <v>#N/A</v>
      </c>
      <c r="RQ511" s="10"/>
      <c r="RR511" s="284"/>
      <c r="RS511" s="213" t="s">
        <v>90</v>
      </c>
      <c r="RT511" s="306" t="s">
        <v>440</v>
      </c>
      <c r="RV511" s="304">
        <f>IF(RU511="Kopman",1.6,1)</f>
        <v>1</v>
      </c>
      <c r="RW511" s="214">
        <f>VLOOKUP(RT511,$A$563:$F$2330,6,FALSE)</f>
        <v>187</v>
      </c>
      <c r="RX511" s="213" t="s">
        <v>61</v>
      </c>
      <c r="RY511" s="10">
        <f>RW511*1.5*RV511</f>
        <v>280.5</v>
      </c>
      <c r="RZ511" s="10"/>
      <c r="SA511" s="290"/>
      <c r="SB511" s="213" t="s">
        <v>90</v>
      </c>
      <c r="SC511" s="306" t="s">
        <v>541</v>
      </c>
      <c r="SE511" s="304">
        <f>IF(SD511="Kopman",1.6,1)</f>
        <v>1</v>
      </c>
      <c r="SF511" s="214">
        <f>VLOOKUP(SC511,$A$563:$F$2330,6,FALSE)</f>
        <v>292</v>
      </c>
      <c r="SG511" s="213" t="s">
        <v>61</v>
      </c>
      <c r="SH511" s="10">
        <f>SF511*1.5*SE511</f>
        <v>438</v>
      </c>
      <c r="SI511" s="10"/>
      <c r="SJ511" s="290"/>
      <c r="SK511" s="213" t="s">
        <v>90</v>
      </c>
      <c r="SL511" s="306" t="s">
        <v>440</v>
      </c>
      <c r="SN511" s="304">
        <f>IF(SM511="Kopman",1.6,1)</f>
        <v>1</v>
      </c>
      <c r="SO511" s="214">
        <f>VLOOKUP(SL511,$A$563:$F$2330,6,FALSE)</f>
        <v>187</v>
      </c>
      <c r="SP511" s="213" t="s">
        <v>61</v>
      </c>
      <c r="SQ511" s="10">
        <f>SO511*1.5*SN511</f>
        <v>280.5</v>
      </c>
      <c r="SR511" s="10"/>
      <c r="SS511" s="290"/>
      <c r="ST511" s="213" t="s">
        <v>90</v>
      </c>
      <c r="SU511" s="306" t="s">
        <v>423</v>
      </c>
      <c r="SW511" s="304">
        <f>IF(SV511="Kopman",1.6,1)</f>
        <v>1</v>
      </c>
      <c r="SX511" s="214">
        <f>VLOOKUP(SU511,$A$563:$F$2330,6,FALSE)</f>
        <v>71</v>
      </c>
      <c r="SY511" s="213" t="s">
        <v>61</v>
      </c>
      <c r="SZ511" s="10">
        <f>SX511*1.5*SW511</f>
        <v>106.5</v>
      </c>
      <c r="TA511" s="10"/>
      <c r="TB511" s="290"/>
      <c r="TC511" s="213" t="s">
        <v>90</v>
      </c>
      <c r="TD511" s="306" t="s">
        <v>541</v>
      </c>
      <c r="TF511" s="304">
        <f>IF(TE511="Kopman",1.6,1)</f>
        <v>1</v>
      </c>
      <c r="TG511" s="214">
        <f>VLOOKUP(TD511,$A$563:$F$2330,6,FALSE)</f>
        <v>292</v>
      </c>
      <c r="TH511" s="213" t="s">
        <v>61</v>
      </c>
      <c r="TI511" s="10">
        <f>TG511*1.5</f>
        <v>438</v>
      </c>
      <c r="TK511" s="290"/>
      <c r="TL511" s="213" t="s">
        <v>90</v>
      </c>
      <c r="TM511" s="306" t="s">
        <v>493</v>
      </c>
      <c r="TN511" s="14" t="s">
        <v>2248</v>
      </c>
      <c r="TO511" s="304">
        <f>IF(TN511="Kopman",1.6,1)</f>
        <v>1.6</v>
      </c>
      <c r="TP511" s="214">
        <f>VLOOKUP(TM511,$A$563:$F$2330,6,FALSE)</f>
        <v>227</v>
      </c>
      <c r="TQ511" s="213" t="s">
        <v>61</v>
      </c>
      <c r="TR511" s="10">
        <f>TP511*1.5*TO511</f>
        <v>544.80000000000007</v>
      </c>
      <c r="TS511" s="10"/>
      <c r="TT511" s="290"/>
      <c r="TU511" s="213" t="s">
        <v>90</v>
      </c>
      <c r="TV511" s="297" t="s">
        <v>186</v>
      </c>
      <c r="TX511" s="304">
        <f>IF(TW511="Kopman",1.6,1)</f>
        <v>1</v>
      </c>
      <c r="TY511" s="214" t="e">
        <f>VLOOKUP(TV511,$A$563:$F$2330,6,FALSE)</f>
        <v>#N/A</v>
      </c>
      <c r="TZ511" s="213" t="s">
        <v>61</v>
      </c>
      <c r="UA511" s="10" t="e">
        <f>TY511*1.5*TX511</f>
        <v>#N/A</v>
      </c>
      <c r="UB511" s="10"/>
      <c r="UC511" s="290"/>
      <c r="UD511" s="213" t="s">
        <v>90</v>
      </c>
      <c r="UE511" s="306" t="s">
        <v>541</v>
      </c>
      <c r="UG511" s="304">
        <f>IF(UF511="Kopman",1.6,1)</f>
        <v>1</v>
      </c>
      <c r="UH511" s="214">
        <f>VLOOKUP(UE511,$A$563:$F$2330,6,FALSE)</f>
        <v>292</v>
      </c>
      <c r="UI511" s="213" t="s">
        <v>61</v>
      </c>
      <c r="UJ511" s="10">
        <f>UH511*1.5*UG511</f>
        <v>438</v>
      </c>
      <c r="UK511" s="10"/>
      <c r="UL511" s="290"/>
      <c r="UM511" s="213" t="s">
        <v>90</v>
      </c>
      <c r="UN511" s="297" t="s">
        <v>186</v>
      </c>
      <c r="UP511" s="304">
        <f>IF(UO511="Kopman",1.6,1)</f>
        <v>1</v>
      </c>
      <c r="UQ511" s="214" t="e">
        <f>VLOOKUP(UN511,$A$563:$F$2330,6,FALSE)</f>
        <v>#N/A</v>
      </c>
      <c r="UR511" s="213" t="s">
        <v>61</v>
      </c>
      <c r="US511" s="10" t="e">
        <f>UQ511*1.5*UP511</f>
        <v>#N/A</v>
      </c>
      <c r="UT511" s="10"/>
      <c r="UU511" s="290"/>
      <c r="UV511" s="213" t="s">
        <v>90</v>
      </c>
      <c r="UW511" s="306" t="s">
        <v>423</v>
      </c>
      <c r="UY511" s="304">
        <f>IF(UX511="Kopman",1.6,1)</f>
        <v>1</v>
      </c>
      <c r="UZ511" s="214">
        <f>VLOOKUP(UW511,$A$563:$F$2330,6,FALSE)</f>
        <v>71</v>
      </c>
      <c r="VA511" s="213" t="s">
        <v>61</v>
      </c>
      <c r="VB511" s="10">
        <f>UZ511*1.5*UY511</f>
        <v>106.5</v>
      </c>
      <c r="VC511" s="10"/>
      <c r="VD511" s="290"/>
      <c r="VE511" s="213" t="s">
        <v>90</v>
      </c>
      <c r="VF511" s="297" t="s">
        <v>186</v>
      </c>
      <c r="VH511" s="304">
        <f>IF(VG511="Kopman",1.6,1)</f>
        <v>1</v>
      </c>
      <c r="VI511" s="214" t="e">
        <f>VLOOKUP(VF511,$A$563:$F$2330,6,FALSE)</f>
        <v>#N/A</v>
      </c>
      <c r="VJ511" s="213" t="s">
        <v>61</v>
      </c>
      <c r="VK511" s="10" t="e">
        <f>VI511*1.5*VH511</f>
        <v>#N/A</v>
      </c>
      <c r="VL511" s="10"/>
      <c r="VM511" s="290"/>
      <c r="VN511" s="213" t="s">
        <v>90</v>
      </c>
      <c r="VO511" s="306" t="s">
        <v>423</v>
      </c>
      <c r="VQ511" s="304">
        <f>IF(VP511="Kopman",1.6,1)</f>
        <v>1</v>
      </c>
      <c r="VR511" s="214">
        <f>VLOOKUP(VO511,$A$563:$F$2330,6,FALSE)</f>
        <v>71</v>
      </c>
      <c r="VS511" s="213" t="s">
        <v>61</v>
      </c>
      <c r="VT511" s="10">
        <f>VR511*1.5*VQ511</f>
        <v>106.5</v>
      </c>
      <c r="VU511" s="10"/>
      <c r="VV511" s="290"/>
      <c r="VW511" s="213" t="s">
        <v>90</v>
      </c>
      <c r="VX511" s="297" t="s">
        <v>186</v>
      </c>
      <c r="WA511" s="214" t="e">
        <f>VLOOKUP(VX511,$A$563:$F$2330,6,FALSE)</f>
        <v>#N/A</v>
      </c>
      <c r="WB511" s="213" t="s">
        <v>61</v>
      </c>
      <c r="WC511" s="10" t="e">
        <f>WA511*1.5</f>
        <v>#N/A</v>
      </c>
      <c r="WE511" s="290"/>
      <c r="WF511" s="213" t="s">
        <v>90</v>
      </c>
      <c r="WG511" s="306" t="s">
        <v>541</v>
      </c>
      <c r="WI511" s="304">
        <f>IF(WH511="Kopman",1.6,1)</f>
        <v>1</v>
      </c>
      <c r="WJ511" s="214">
        <f>VLOOKUP(WG511,$A$563:$F$2330,6,FALSE)</f>
        <v>292</v>
      </c>
      <c r="WK511" s="213" t="s">
        <v>61</v>
      </c>
      <c r="WL511" s="10">
        <f>WJ511*1.5</f>
        <v>438</v>
      </c>
      <c r="WN511" s="290"/>
      <c r="WO511" s="213" t="s">
        <v>90</v>
      </c>
      <c r="WP511" s="306" t="s">
        <v>423</v>
      </c>
      <c r="WQ511" s="214"/>
      <c r="WR511" s="304">
        <f>IF(WQ511="Kopman",1.6,1)</f>
        <v>1</v>
      </c>
      <c r="WS511" s="214">
        <f>VLOOKUP(WP511,$A$563:$F$2330,6,FALSE)</f>
        <v>71</v>
      </c>
      <c r="WT511" s="213" t="s">
        <v>61</v>
      </c>
      <c r="WU511" s="10">
        <f>WS511*1.5*WR511</f>
        <v>106.5</v>
      </c>
      <c r="WV511" s="10"/>
      <c r="WW511" s="290"/>
      <c r="WX511" s="213" t="s">
        <v>90</v>
      </c>
      <c r="WY511" s="306" t="s">
        <v>641</v>
      </c>
      <c r="XA511" s="304">
        <f>IF(WZ511="Kopman",1.6,1)</f>
        <v>1</v>
      </c>
      <c r="XB511" s="214">
        <f>VLOOKUP(WY511,$A$563:$F$2330,6,FALSE)</f>
        <v>307</v>
      </c>
      <c r="XC511" s="213" t="s">
        <v>61</v>
      </c>
      <c r="XD511" s="10">
        <f>XB511*1.5</f>
        <v>460.5</v>
      </c>
      <c r="XF511" s="290"/>
      <c r="XG511" s="213" t="s">
        <v>90</v>
      </c>
      <c r="XH511" s="297" t="s">
        <v>186</v>
      </c>
      <c r="XK511" s="214" t="e">
        <f>VLOOKUP(XH511,$A$563:$F$2330,6,FALSE)</f>
        <v>#N/A</v>
      </c>
      <c r="XL511" s="213" t="s">
        <v>61</v>
      </c>
      <c r="XM511" s="10" t="e">
        <f>XK511*1.5</f>
        <v>#N/A</v>
      </c>
      <c r="XO511" s="290"/>
      <c r="XP511" s="213" t="s">
        <v>90</v>
      </c>
      <c r="XQ511" s="306" t="s">
        <v>541</v>
      </c>
      <c r="XR511" s="14" t="s">
        <v>2248</v>
      </c>
      <c r="XS511" s="304">
        <f>IF(XR511="Kopman",1.6,1)</f>
        <v>1.6</v>
      </c>
      <c r="XT511" s="214">
        <f>VLOOKUP(XQ511,$A$563:$F$2330,6,FALSE)</f>
        <v>292</v>
      </c>
      <c r="XU511" s="213" t="s">
        <v>61</v>
      </c>
      <c r="XV511" s="10">
        <f>XT511*1.5*XS511</f>
        <v>700.80000000000007</v>
      </c>
      <c r="XW511" s="10"/>
      <c r="XX511" s="290"/>
      <c r="XY511" s="213" t="s">
        <v>90</v>
      </c>
      <c r="XZ511" s="306" t="s">
        <v>528</v>
      </c>
      <c r="YB511" s="304">
        <f>IF(YA511="Kopman",1.6,1)</f>
        <v>1</v>
      </c>
      <c r="YC511" s="214">
        <f>VLOOKUP(XZ511,$A$563:$F$2330,6,FALSE)</f>
        <v>66</v>
      </c>
      <c r="YD511" s="213" t="s">
        <v>61</v>
      </c>
      <c r="YE511" s="10">
        <f>YC511*1.5</f>
        <v>99</v>
      </c>
      <c r="YG511" s="290"/>
      <c r="YH511" s="213" t="s">
        <v>90</v>
      </c>
      <c r="YI511" s="306" t="s">
        <v>534</v>
      </c>
      <c r="YK511" s="304">
        <f>IF(YJ511="Kopman",1.6,1)</f>
        <v>1</v>
      </c>
      <c r="YL511" s="214">
        <f>VLOOKUP(YI511,$A$563:$F$2330,6,FALSE)</f>
        <v>62</v>
      </c>
      <c r="YM511" s="213" t="s">
        <v>61</v>
      </c>
      <c r="YN511" s="10">
        <f>YL511*1.5*YK511</f>
        <v>93</v>
      </c>
      <c r="YO511" s="10"/>
      <c r="YP511" s="290"/>
      <c r="YQ511" s="213" t="s">
        <v>90</v>
      </c>
      <c r="YR511" s="297" t="s">
        <v>186</v>
      </c>
      <c r="YU511" s="214" t="e">
        <f>VLOOKUP(YR511,$A$563:$F$2330,6,FALSE)</f>
        <v>#N/A</v>
      </c>
      <c r="YV511" s="213" t="s">
        <v>61</v>
      </c>
      <c r="YW511" s="10" t="e">
        <f>YU511*1.5</f>
        <v>#N/A</v>
      </c>
      <c r="YY511" s="290"/>
      <c r="YZ511" s="213" t="s">
        <v>90</v>
      </c>
      <c r="ZA511" s="297" t="s">
        <v>186</v>
      </c>
      <c r="ZD511" s="214" t="e">
        <f>VLOOKUP(ZA511,$A$563:$F$2330,6,FALSE)</f>
        <v>#N/A</v>
      </c>
      <c r="ZE511" s="213" t="s">
        <v>61</v>
      </c>
      <c r="ZF511" s="10" t="e">
        <f>ZD511*1.5</f>
        <v>#N/A</v>
      </c>
      <c r="ZH511" s="290"/>
      <c r="ZI511" s="213" t="s">
        <v>90</v>
      </c>
      <c r="ZJ511" s="293" t="s">
        <v>541</v>
      </c>
      <c r="ZM511" s="214">
        <f>VLOOKUP(ZJ511,$A$563:$F$2330,6,FALSE)</f>
        <v>292</v>
      </c>
      <c r="ZN511" s="213" t="s">
        <v>61</v>
      </c>
      <c r="ZO511" s="10">
        <f>ZM511*1.5</f>
        <v>438</v>
      </c>
      <c r="ZQ511" s="290"/>
      <c r="ZR511" s="213" t="s">
        <v>90</v>
      </c>
      <c r="ZS511" s="297" t="s">
        <v>186</v>
      </c>
      <c r="ZU511" s="304">
        <f>IF(ZT511="Kopman",1.6,1)</f>
        <v>1</v>
      </c>
      <c r="ZV511" s="214" t="e">
        <f>VLOOKUP(ZS511,$A$563:$F$2330,6,FALSE)</f>
        <v>#N/A</v>
      </c>
      <c r="ZW511" s="213" t="s">
        <v>61</v>
      </c>
      <c r="ZX511" s="10" t="e">
        <f>ZV511*1.5*ZU511</f>
        <v>#N/A</v>
      </c>
      <c r="ZY511" s="10"/>
      <c r="ZZ511" s="290"/>
      <c r="AAA511" s="213" t="s">
        <v>90</v>
      </c>
      <c r="AAB511" s="297" t="s">
        <v>186</v>
      </c>
      <c r="AAD511" s="304">
        <f>IF(AAC511="Kopman",1.6,1)</f>
        <v>1</v>
      </c>
      <c r="AAE511" s="214" t="e">
        <f>VLOOKUP(AAB511,$A$563:$F$2330,6,FALSE)</f>
        <v>#N/A</v>
      </c>
      <c r="AAF511" s="213" t="s">
        <v>61</v>
      </c>
      <c r="AAG511" s="10" t="e">
        <f>AAE511*1.5*AAD511</f>
        <v>#N/A</v>
      </c>
      <c r="AAH511" s="10"/>
      <c r="AAI511" s="290"/>
      <c r="AAJ511" s="213" t="s">
        <v>90</v>
      </c>
      <c r="AAK511" s="297" t="s">
        <v>186</v>
      </c>
      <c r="AAM511" s="304">
        <f>IF(AAL511="Kopman",1.6,1)</f>
        <v>1</v>
      </c>
      <c r="AAN511" s="214" t="e">
        <f>VLOOKUP(AAK511,$A$563:$F$2330,6,FALSE)</f>
        <v>#N/A</v>
      </c>
      <c r="AAO511" s="213" t="s">
        <v>61</v>
      </c>
      <c r="AAP511" s="10" t="e">
        <f>AAN511*1.5*AAM511</f>
        <v>#N/A</v>
      </c>
      <c r="AAQ511" s="10"/>
      <c r="AAR511" s="290"/>
      <c r="AAS511" s="213" t="s">
        <v>90</v>
      </c>
      <c r="AAT511" s="297" t="s">
        <v>186</v>
      </c>
      <c r="AAV511" s="304">
        <f>IF(AAU511="Kopman",1.6,1)</f>
        <v>1</v>
      </c>
      <c r="AAW511" s="214" t="e">
        <f>VLOOKUP(AAT511,$A$563:$F$2330,6,FALSE)</f>
        <v>#N/A</v>
      </c>
      <c r="AAX511" s="213" t="s">
        <v>61</v>
      </c>
      <c r="AAY511" s="10" t="e">
        <f>AAW511*1.5*AAV511</f>
        <v>#N/A</v>
      </c>
      <c r="AAZ511" s="10"/>
      <c r="ABA511" s="290"/>
      <c r="ABB511" s="213" t="s">
        <v>90</v>
      </c>
      <c r="ABC511" s="297" t="s">
        <v>186</v>
      </c>
      <c r="ABE511" s="304">
        <f>IF(ABD511="Kopman",1.6,1)</f>
        <v>1</v>
      </c>
      <c r="ABF511" s="214" t="e">
        <f>VLOOKUP(ABC511,$A$563:$F$2330,6,FALSE)</f>
        <v>#N/A</v>
      </c>
      <c r="ABG511" s="213" t="s">
        <v>61</v>
      </c>
      <c r="ABH511" s="10" t="e">
        <f>ABF511*1.5*ABE511</f>
        <v>#N/A</v>
      </c>
      <c r="ABI511" s="10"/>
      <c r="ABJ511" s="290"/>
      <c r="ABK511" s="213" t="s">
        <v>90</v>
      </c>
      <c r="ABL511" s="297" t="s">
        <v>186</v>
      </c>
      <c r="ABN511" s="304">
        <f>IF(ABM511="Kopman",1.6,1)</f>
        <v>1</v>
      </c>
      <c r="ABO511" s="214" t="e">
        <f>VLOOKUP(ABL511,$A$563:$F$2330,6,FALSE)</f>
        <v>#N/A</v>
      </c>
      <c r="ABP511" s="213" t="s">
        <v>61</v>
      </c>
      <c r="ABQ511" s="10" t="e">
        <f>ABO511*1.5*ABN511</f>
        <v>#N/A</v>
      </c>
      <c r="ABR511" s="10"/>
      <c r="ABS511" s="290"/>
      <c r="ABT511" s="213" t="s">
        <v>90</v>
      </c>
      <c r="ABU511" s="297" t="s">
        <v>186</v>
      </c>
      <c r="ABW511" s="304">
        <f>IF(ABV511="Kopman",1.6,1)</f>
        <v>1</v>
      </c>
      <c r="ABX511" s="214" t="e">
        <f>VLOOKUP(ABU511,$A$563:$F$2330,6,FALSE)</f>
        <v>#N/A</v>
      </c>
      <c r="ABY511" s="213" t="s">
        <v>61</v>
      </c>
      <c r="ABZ511" s="10" t="e">
        <f>ABX511*1.5*ABW511</f>
        <v>#N/A</v>
      </c>
      <c r="ACA511" s="10"/>
      <c r="ACB511" s="290"/>
      <c r="ACC511" s="213" t="s">
        <v>90</v>
      </c>
      <c r="ACD511" s="297" t="s">
        <v>186</v>
      </c>
      <c r="ACF511" s="304">
        <f>IF(ACE511="Kopman",1.6,1)</f>
        <v>1</v>
      </c>
      <c r="ACG511" s="214" t="e">
        <f>VLOOKUP(ACD511,$A$563:$F$2330,6,FALSE)</f>
        <v>#N/A</v>
      </c>
      <c r="ACH511" s="213" t="s">
        <v>61</v>
      </c>
      <c r="ACI511" s="10" t="e">
        <f>ACG511*1.5*ACF511</f>
        <v>#N/A</v>
      </c>
      <c r="ACJ511" s="10"/>
      <c r="ACK511" s="290"/>
      <c r="ACL511" s="213" t="s">
        <v>90</v>
      </c>
      <c r="ACM511" s="297" t="s">
        <v>186</v>
      </c>
      <c r="ACO511" s="304">
        <f>IF(ACN511="Kopman",1.6,1)</f>
        <v>1</v>
      </c>
      <c r="ACP511" s="214" t="e">
        <f>VLOOKUP(ACM511,$A$563:$F$2330,6,FALSE)</f>
        <v>#N/A</v>
      </c>
      <c r="ACQ511" s="213" t="s">
        <v>61</v>
      </c>
      <c r="ACR511" s="10" t="e">
        <f>ACP511*1.5*ACO511</f>
        <v>#N/A</v>
      </c>
      <c r="ACS511" s="10"/>
      <c r="ACT511" s="290"/>
      <c r="ACU511" s="213" t="s">
        <v>90</v>
      </c>
      <c r="ACV511" s="293" t="s">
        <v>589</v>
      </c>
      <c r="ACX511" s="304">
        <f>IF(ACW511="Kopman",1.6,1)</f>
        <v>1</v>
      </c>
      <c r="ACY511" s="214">
        <f>VLOOKUP(ACV511,$A$563:$F$2330,6,FALSE)</f>
        <v>121</v>
      </c>
      <c r="ACZ511" s="213" t="s">
        <v>61</v>
      </c>
      <c r="ADA511" s="10">
        <f>ACY511*1.5*ACX511</f>
        <v>181.5</v>
      </c>
      <c r="ADB511" s="10"/>
      <c r="ADC511" s="290"/>
      <c r="ADD511" s="213" t="s">
        <v>90</v>
      </c>
      <c r="ADE511" s="306" t="s">
        <v>423</v>
      </c>
      <c r="ADF511" s="14" t="s">
        <v>2248</v>
      </c>
      <c r="ADG511" s="304">
        <f>IF(ADF511="Kopman",1.6,1)</f>
        <v>1.6</v>
      </c>
      <c r="ADH511" s="214">
        <f>VLOOKUP(ADE511,$A$563:$F$2330,6,FALSE)</f>
        <v>71</v>
      </c>
      <c r="ADI511" s="213" t="s">
        <v>61</v>
      </c>
      <c r="ADJ511" s="10">
        <f>ADH511*1.5</f>
        <v>106.5</v>
      </c>
      <c r="ADL511" s="290"/>
      <c r="ADM511" s="213" t="s">
        <v>90</v>
      </c>
      <c r="ADN511" s="306" t="s">
        <v>528</v>
      </c>
      <c r="ADP511" s="304">
        <f>IF(ADO511="Kopman",1.6,1)</f>
        <v>1</v>
      </c>
      <c r="ADQ511" s="214">
        <f>VLOOKUP(ADN511,$A$563:$F$2330,6,FALSE)</f>
        <v>66</v>
      </c>
      <c r="ADR511" s="213" t="s">
        <v>61</v>
      </c>
      <c r="ADS511" s="10">
        <f>ADQ511*1.5*ADP511</f>
        <v>99</v>
      </c>
      <c r="ADT511" s="10"/>
      <c r="ADU511" s="290"/>
      <c r="ADV511" s="213" t="s">
        <v>90</v>
      </c>
      <c r="ADW511" s="306" t="s">
        <v>641</v>
      </c>
      <c r="ADZ511" s="214">
        <f>VLOOKUP(ADW511,$A$563:$F$2330,6,FALSE)</f>
        <v>307</v>
      </c>
      <c r="AEA511" s="213" t="s">
        <v>61</v>
      </c>
      <c r="AEB511" s="10">
        <f>ADZ511*1.5</f>
        <v>460.5</v>
      </c>
      <c r="AED511" s="290"/>
      <c r="AEE511" s="213" t="s">
        <v>90</v>
      </c>
      <c r="AEF511" s="306" t="s">
        <v>423</v>
      </c>
      <c r="AEG511" s="14" t="s">
        <v>2248</v>
      </c>
      <c r="AEH511" s="304">
        <f>IF(AEG511="Kopman",1.6,1)</f>
        <v>1.6</v>
      </c>
      <c r="AEI511" s="214">
        <f>VLOOKUP(AEF511,$A$563:$F$2330,6,FALSE)</f>
        <v>71</v>
      </c>
      <c r="AEJ511" s="213" t="s">
        <v>61</v>
      </c>
      <c r="AEK511" s="10">
        <f>AEI511*1.5</f>
        <v>106.5</v>
      </c>
      <c r="AEM511" s="290"/>
      <c r="AEN511" s="213" t="s">
        <v>90</v>
      </c>
      <c r="AEO511" s="306" t="s">
        <v>556</v>
      </c>
      <c r="AEQ511" s="304">
        <f>IF(AEP511="Kopman",1.6,1)</f>
        <v>1</v>
      </c>
      <c r="AER511" s="214">
        <f>VLOOKUP(AEO511,$A$563:$F$2330,6,FALSE)</f>
        <v>122</v>
      </c>
      <c r="AES511" s="213" t="s">
        <v>61</v>
      </c>
      <c r="AET511" s="10">
        <f>AER511*1.5</f>
        <v>183</v>
      </c>
      <c r="AEV511" s="290"/>
      <c r="AEW511" s="213" t="s">
        <v>90</v>
      </c>
      <c r="AEX511" s="306" t="s">
        <v>440</v>
      </c>
      <c r="AEY511" s="14" t="s">
        <v>2248</v>
      </c>
      <c r="AEZ511" s="304">
        <f>IF(AEY511="Kopman",1.6,1)</f>
        <v>1.6</v>
      </c>
      <c r="AFA511" s="214">
        <f>VLOOKUP(AEX511,$A$563:$F$2330,6,FALSE)</f>
        <v>187</v>
      </c>
      <c r="AFB511" s="213" t="s">
        <v>61</v>
      </c>
      <c r="AFC511" s="10">
        <f>AFA511*1.5*AEZ511</f>
        <v>448.8</v>
      </c>
      <c r="AFD511" s="10"/>
      <c r="AFE511" s="290"/>
      <c r="AFF511" s="213" t="s">
        <v>90</v>
      </c>
      <c r="AFG511" s="306" t="s">
        <v>423</v>
      </c>
      <c r="AFI511" s="304">
        <f>IF(AFH511="Kopman",1.6,1)</f>
        <v>1</v>
      </c>
      <c r="AFJ511" s="214">
        <f>VLOOKUP(AFG511,$A$563:$F$2330,6,FALSE)</f>
        <v>71</v>
      </c>
      <c r="AFK511" s="213" t="s">
        <v>61</v>
      </c>
      <c r="AFL511" s="10">
        <f>AFJ511*1.5*AFI511</f>
        <v>106.5</v>
      </c>
      <c r="AFM511" s="10"/>
      <c r="AFN511" s="290"/>
      <c r="AFO511" s="213" t="s">
        <v>90</v>
      </c>
      <c r="AFP511" s="306" t="s">
        <v>423</v>
      </c>
      <c r="AFR511" s="304">
        <f>IF(AFQ511="Kopman",1.6,1)</f>
        <v>1</v>
      </c>
      <c r="AFS511" s="214">
        <f>VLOOKUP(AFP511,$A$563:$F$2330,6,FALSE)</f>
        <v>71</v>
      </c>
      <c r="AFT511" s="213" t="s">
        <v>61</v>
      </c>
      <c r="AFU511" s="10">
        <f>AFS511*1.5*AFR511</f>
        <v>106.5</v>
      </c>
      <c r="AFV511" s="10"/>
      <c r="AFW511" s="290"/>
      <c r="AFX511" s="213" t="s">
        <v>90</v>
      </c>
      <c r="AFY511" s="309" t="s">
        <v>528</v>
      </c>
      <c r="AGA511" s="304">
        <f>IF(AFZ511="Kopman",1.6,1)</f>
        <v>1</v>
      </c>
      <c r="AGB511" s="214">
        <f>VLOOKUP(AFY511,$A$563:$F$2330,6,FALSE)</f>
        <v>66</v>
      </c>
      <c r="AGC511" s="213" t="s">
        <v>61</v>
      </c>
      <c r="AGD511" s="10">
        <f>AGB511*1.5*AGA511</f>
        <v>99</v>
      </c>
      <c r="AGE511" s="10"/>
      <c r="AGF511" s="290"/>
      <c r="AGG511" s="213" t="s">
        <v>90</v>
      </c>
      <c r="AGH511" s="306" t="s">
        <v>448</v>
      </c>
      <c r="AGJ511" s="304">
        <f>IF(AGI511="Kopman",1.6,1)</f>
        <v>1</v>
      </c>
      <c r="AGK511" s="214">
        <f>VLOOKUP(AGH511,$A$563:$F$2330,6,FALSE)</f>
        <v>145</v>
      </c>
      <c r="AGL511" s="213" t="s">
        <v>61</v>
      </c>
      <c r="AGM511" s="10">
        <f>AGK511*1.5*AGJ511</f>
        <v>217.5</v>
      </c>
      <c r="AGN511" s="10"/>
      <c r="AGO511" s="290"/>
      <c r="AGP511" s="213" t="s">
        <v>90</v>
      </c>
      <c r="AGQ511" s="306" t="s">
        <v>568</v>
      </c>
      <c r="AGS511" s="304">
        <f>IF(AGR511="Kopman",1.6,1)</f>
        <v>1</v>
      </c>
      <c r="AGT511" s="214">
        <f>VLOOKUP(AGQ511,$A$563:$F$2330,6,FALSE)</f>
        <v>197</v>
      </c>
      <c r="AGU511" s="213" t="s">
        <v>61</v>
      </c>
      <c r="AGV511" s="10">
        <f>AGT511*1.5*AGS511</f>
        <v>295.5</v>
      </c>
      <c r="AGW511" s="10"/>
      <c r="AGX511" s="290"/>
      <c r="AGY511" s="213" t="s">
        <v>90</v>
      </c>
      <c r="AGZ511" s="308" t="s">
        <v>1310</v>
      </c>
      <c r="AHB511" s="304">
        <f>IF(AHA511="Kopman",1.6,1)</f>
        <v>1</v>
      </c>
      <c r="AHC511" s="214">
        <f>VLOOKUP(AGZ511,$A$563:$F$2330,6,FALSE)</f>
        <v>81</v>
      </c>
      <c r="AHD511" s="213" t="s">
        <v>61</v>
      </c>
      <c r="AHE511" s="10">
        <f>AHC511*1.5*AHB511</f>
        <v>121.5</v>
      </c>
      <c r="AHF511" s="10"/>
      <c r="AHG511" s="290"/>
      <c r="AHH511" s="213"/>
      <c r="AHI511" s="303"/>
      <c r="AHK511" s="304"/>
      <c r="AHL511" s="214"/>
      <c r="AHM511" s="213"/>
      <c r="AHN511" s="10"/>
      <c r="AHO511" s="10"/>
      <c r="AHQ511" s="213"/>
      <c r="AHR511" s="278"/>
      <c r="AHT511" s="304"/>
      <c r="AHU511" s="214"/>
      <c r="AHV511" s="213"/>
      <c r="AHW511" s="10"/>
      <c r="AHX511" s="10"/>
      <c r="AHZ511" s="213"/>
      <c r="AIA511" s="278"/>
      <c r="AIC511" s="304"/>
      <c r="AID511" s="214"/>
      <c r="AIE511" s="213"/>
      <c r="AIF511" s="10"/>
      <c r="AIG511" s="10"/>
      <c r="AII511" s="213"/>
      <c r="AIJ511" s="280"/>
      <c r="AIM511" s="214"/>
      <c r="AIN511" s="213"/>
      <c r="AIO511" s="10"/>
    </row>
    <row r="512" spans="1:926" s="14" customFormat="1" ht="15">
      <c r="A512" s="213" t="s">
        <v>91</v>
      </c>
      <c r="B512" s="293" t="s">
        <v>541</v>
      </c>
      <c r="D512" s="214"/>
      <c r="E512" s="214">
        <f>VLOOKUP(B512,$A$563:$F$2330,6,FALSE)</f>
        <v>292</v>
      </c>
      <c r="F512" s="213" t="s">
        <v>63</v>
      </c>
      <c r="G512" s="10">
        <f>E512*1.4</f>
        <v>408.79999999999995</v>
      </c>
      <c r="H512" s="10"/>
      <c r="I512" s="284"/>
      <c r="J512" s="213" t="s">
        <v>91</v>
      </c>
      <c r="K512" s="306" t="s">
        <v>1412</v>
      </c>
      <c r="M512" s="214"/>
      <c r="N512" s="214">
        <f>VLOOKUP(K512,$A$563:$F$2330,6,FALSE)</f>
        <v>168</v>
      </c>
      <c r="O512" s="213" t="s">
        <v>63</v>
      </c>
      <c r="P512" s="10">
        <f>N512*1.4</f>
        <v>235.2</v>
      </c>
      <c r="Q512" s="10"/>
      <c r="R512" s="284"/>
      <c r="S512" s="213" t="s">
        <v>91</v>
      </c>
      <c r="T512" s="306" t="s">
        <v>423</v>
      </c>
      <c r="V512" s="214"/>
      <c r="W512" s="214">
        <f>VLOOKUP(T512,$A$563:$F$2330,6,FALSE)</f>
        <v>71</v>
      </c>
      <c r="X512" s="213" t="s">
        <v>63</v>
      </c>
      <c r="Y512" s="10">
        <f>W512*1.4</f>
        <v>99.399999999999991</v>
      </c>
      <c r="Z512" s="10"/>
      <c r="AA512" s="284"/>
      <c r="AB512" s="213" t="s">
        <v>91</v>
      </c>
      <c r="AC512" s="306" t="s">
        <v>541</v>
      </c>
      <c r="AE512" s="214"/>
      <c r="AF512" s="214">
        <f>VLOOKUP(AC512,$A$563:$F$2330,6,FALSE)</f>
        <v>292</v>
      </c>
      <c r="AG512" s="213" t="s">
        <v>63</v>
      </c>
      <c r="AH512" s="10">
        <f>AF512*1.4</f>
        <v>408.79999999999995</v>
      </c>
      <c r="AI512" s="10"/>
      <c r="AJ512" s="284"/>
      <c r="AK512" s="213" t="s">
        <v>91</v>
      </c>
      <c r="AL512" s="293" t="s">
        <v>541</v>
      </c>
      <c r="AN512" s="214"/>
      <c r="AO512" s="214">
        <f>VLOOKUP(AL512,$A$563:$F$2330,6,FALSE)</f>
        <v>292</v>
      </c>
      <c r="AP512" s="213" t="s">
        <v>63</v>
      </c>
      <c r="AQ512" s="10">
        <f>AO512*1.4</f>
        <v>408.79999999999995</v>
      </c>
      <c r="AR512" s="10"/>
      <c r="AS512" s="284"/>
      <c r="AT512" s="213" t="s">
        <v>91</v>
      </c>
      <c r="AU512" s="306" t="s">
        <v>1412</v>
      </c>
      <c r="AW512" s="214"/>
      <c r="AX512" s="214">
        <f>VLOOKUP(AU512,$A$563:$F$2330,6,FALSE)</f>
        <v>168</v>
      </c>
      <c r="AY512" s="213" t="s">
        <v>63</v>
      </c>
      <c r="AZ512" s="10">
        <f>AX512*1.4</f>
        <v>235.2</v>
      </c>
      <c r="BA512" s="10"/>
      <c r="BB512" s="284"/>
      <c r="BC512" s="213" t="s">
        <v>91</v>
      </c>
      <c r="BD512" s="306" t="s">
        <v>790</v>
      </c>
      <c r="BF512" s="214"/>
      <c r="BG512" s="214">
        <f>VLOOKUP(BD512,$A$563:$F$2330,6,FALSE)</f>
        <v>134</v>
      </c>
      <c r="BH512" s="213" t="s">
        <v>63</v>
      </c>
      <c r="BI512" s="10">
        <f>BG512*1.4</f>
        <v>187.6</v>
      </c>
      <c r="BJ512" s="10"/>
      <c r="BK512" s="284"/>
      <c r="BL512" s="213" t="s">
        <v>91</v>
      </c>
      <c r="BM512" s="306" t="s">
        <v>448</v>
      </c>
      <c r="BO512" s="214"/>
      <c r="BP512" s="214">
        <f>VLOOKUP(BM512,$A$563:$F$2330,6,FALSE)</f>
        <v>145</v>
      </c>
      <c r="BQ512" s="213" t="s">
        <v>63</v>
      </c>
      <c r="BR512" s="10">
        <f>BP512*1.4</f>
        <v>203</v>
      </c>
      <c r="BS512" s="10"/>
      <c r="BT512" s="284"/>
      <c r="BU512" s="213" t="s">
        <v>91</v>
      </c>
      <c r="BV512" s="306" t="s">
        <v>507</v>
      </c>
      <c r="BX512" s="214"/>
      <c r="BY512" s="214">
        <f>VLOOKUP(BV512,$A$563:$F$2330,6,FALSE)</f>
        <v>471</v>
      </c>
      <c r="BZ512" s="213" t="s">
        <v>63</v>
      </c>
      <c r="CA512" s="10">
        <f>BY512*1.4</f>
        <v>659.4</v>
      </c>
      <c r="CB512" s="10"/>
      <c r="CC512" s="284"/>
      <c r="CD512" s="213" t="s">
        <v>91</v>
      </c>
      <c r="CE512" s="306" t="s">
        <v>507</v>
      </c>
      <c r="CG512" s="214"/>
      <c r="CH512" s="214">
        <f>VLOOKUP(CE512,$A$563:$F$2330,6,FALSE)</f>
        <v>471</v>
      </c>
      <c r="CI512" s="213" t="s">
        <v>63</v>
      </c>
      <c r="CJ512" s="10">
        <f>CH512*1.4</f>
        <v>659.4</v>
      </c>
      <c r="CK512" s="10"/>
      <c r="CL512" s="284"/>
      <c r="CM512" s="213" t="s">
        <v>91</v>
      </c>
      <c r="CN512" s="306" t="s">
        <v>1412</v>
      </c>
      <c r="CP512" s="214"/>
      <c r="CQ512" s="214">
        <f>VLOOKUP(CN512,$A$563:$F$2330,6,FALSE)</f>
        <v>168</v>
      </c>
      <c r="CR512" s="213" t="s">
        <v>63</v>
      </c>
      <c r="CS512" s="10">
        <f>CQ512*1.4</f>
        <v>235.2</v>
      </c>
      <c r="CT512" s="10"/>
      <c r="CU512" s="284"/>
      <c r="CV512" s="213" t="s">
        <v>91</v>
      </c>
      <c r="CW512" s="306" t="s">
        <v>507</v>
      </c>
      <c r="CY512" s="214"/>
      <c r="CZ512" s="214">
        <f>VLOOKUP(CW512,$A$563:$F$2330,6,FALSE)</f>
        <v>471</v>
      </c>
      <c r="DA512" s="213" t="s">
        <v>63</v>
      </c>
      <c r="DB512" s="10">
        <f>CZ512*1.4</f>
        <v>659.4</v>
      </c>
      <c r="DC512" s="10"/>
      <c r="DD512" s="284"/>
      <c r="DE512" s="213" t="s">
        <v>91</v>
      </c>
      <c r="DF512" s="306" t="s">
        <v>541</v>
      </c>
      <c r="DH512" s="214"/>
      <c r="DI512" s="214">
        <f>VLOOKUP(DF512,$A$563:$F$2330,6,FALSE)</f>
        <v>292</v>
      </c>
      <c r="DJ512" s="213" t="s">
        <v>63</v>
      </c>
      <c r="DK512" s="10">
        <f>DI512*1.4</f>
        <v>408.79999999999995</v>
      </c>
      <c r="DL512" s="10"/>
      <c r="DM512" s="284"/>
      <c r="DN512" s="213" t="s">
        <v>91</v>
      </c>
      <c r="DO512" s="293" t="s">
        <v>423</v>
      </c>
      <c r="DQ512" s="214"/>
      <c r="DR512" s="214">
        <f>VLOOKUP(DO512,$A$563:$F$2330,6,FALSE)</f>
        <v>71</v>
      </c>
      <c r="DS512" s="213" t="s">
        <v>63</v>
      </c>
      <c r="DT512" s="10">
        <f>DR512*1.4</f>
        <v>99.399999999999991</v>
      </c>
      <c r="DU512" s="10"/>
      <c r="DV512" s="284"/>
      <c r="DW512" s="213" t="s">
        <v>91</v>
      </c>
      <c r="DX512" s="297" t="s">
        <v>186</v>
      </c>
      <c r="DZ512" s="214"/>
      <c r="EA512" s="214" t="e">
        <f>VLOOKUP(DX512,$A$563:$F$2330,6,FALSE)</f>
        <v>#N/A</v>
      </c>
      <c r="EB512" s="213" t="s">
        <v>63</v>
      </c>
      <c r="EC512" s="10" t="e">
        <f>EA512*1.4</f>
        <v>#N/A</v>
      </c>
      <c r="ED512" s="10"/>
      <c r="EE512" s="284"/>
      <c r="EF512" s="213" t="s">
        <v>91</v>
      </c>
      <c r="EG512" s="306" t="s">
        <v>423</v>
      </c>
      <c r="EI512" s="214"/>
      <c r="EJ512" s="214">
        <f>VLOOKUP(EG512,$A$563:$F$2330,6,FALSE)</f>
        <v>71</v>
      </c>
      <c r="EK512" s="213" t="s">
        <v>63</v>
      </c>
      <c r="EL512" s="10">
        <f>EJ512*1.4</f>
        <v>99.399999999999991</v>
      </c>
      <c r="EM512" s="10"/>
      <c r="EN512" s="284"/>
      <c r="EO512" s="213" t="s">
        <v>91</v>
      </c>
      <c r="EP512" s="306" t="s">
        <v>522</v>
      </c>
      <c r="ER512" s="214"/>
      <c r="ES512" s="214">
        <f>VLOOKUP(EP512,$A$563:$F$2330,6,FALSE)</f>
        <v>351</v>
      </c>
      <c r="ET512" s="213" t="s">
        <v>63</v>
      </c>
      <c r="EU512" s="10">
        <f>ES512*1.4</f>
        <v>491.4</v>
      </c>
      <c r="EV512" s="10"/>
      <c r="EW512" s="284"/>
      <c r="EX512" s="213" t="s">
        <v>91</v>
      </c>
      <c r="EY512" s="297" t="s">
        <v>186</v>
      </c>
      <c r="FA512" s="214"/>
      <c r="FB512" s="214" t="e">
        <f>VLOOKUP(EY512,$A$563:$F$2330,6,FALSE)</f>
        <v>#N/A</v>
      </c>
      <c r="FC512" s="213" t="s">
        <v>63</v>
      </c>
      <c r="FD512" s="10" t="e">
        <f>FB512*1.4</f>
        <v>#N/A</v>
      </c>
      <c r="FE512" s="10"/>
      <c r="FF512" s="284"/>
      <c r="FG512" s="213" t="s">
        <v>91</v>
      </c>
      <c r="FH512" s="306" t="s">
        <v>489</v>
      </c>
      <c r="FJ512" s="214"/>
      <c r="FK512" s="214">
        <f>VLOOKUP(FH512,$A$563:$F$2330,6,FALSE)</f>
        <v>245</v>
      </c>
      <c r="FL512" s="213" t="s">
        <v>63</v>
      </c>
      <c r="FM512" s="10">
        <f>FK512*1.4</f>
        <v>343</v>
      </c>
      <c r="FN512" s="10"/>
      <c r="FO512" s="284"/>
      <c r="FP512" s="213" t="s">
        <v>91</v>
      </c>
      <c r="FQ512" s="293" t="s">
        <v>423</v>
      </c>
      <c r="FS512" s="214"/>
      <c r="FT512" s="214">
        <f>VLOOKUP(FQ512,$A$563:$F$2330,6,FALSE)</f>
        <v>71</v>
      </c>
      <c r="FU512" s="213" t="s">
        <v>63</v>
      </c>
      <c r="FV512" s="10">
        <f>FT512*1.4</f>
        <v>99.399999999999991</v>
      </c>
      <c r="FW512" s="10"/>
      <c r="FX512" s="284"/>
      <c r="FY512" s="213" t="s">
        <v>91</v>
      </c>
      <c r="FZ512" s="293" t="s">
        <v>516</v>
      </c>
      <c r="GB512" s="214"/>
      <c r="GC512" s="214">
        <f>VLOOKUP(FZ512,$A$563:$F$2330,6,FALSE)</f>
        <v>52</v>
      </c>
      <c r="GD512" s="213" t="s">
        <v>63</v>
      </c>
      <c r="GE512" s="10">
        <f>GC512*1.4</f>
        <v>72.8</v>
      </c>
      <c r="GF512" s="10"/>
      <c r="GG512" s="284"/>
      <c r="GH512" s="213" t="s">
        <v>91</v>
      </c>
      <c r="GI512" s="306" t="s">
        <v>1627</v>
      </c>
      <c r="GK512" s="214"/>
      <c r="GL512" s="214">
        <f>VLOOKUP(GI512,$A$563:$F$2330,6,FALSE)</f>
        <v>162</v>
      </c>
      <c r="GM512" s="213" t="s">
        <v>63</v>
      </c>
      <c r="GN512" s="10">
        <f>GL512*1.4</f>
        <v>226.79999999999998</v>
      </c>
      <c r="GO512" s="10"/>
      <c r="GP512" s="284"/>
      <c r="GQ512" s="213" t="s">
        <v>91</v>
      </c>
      <c r="GR512" s="306" t="s">
        <v>489</v>
      </c>
      <c r="GT512" s="214"/>
      <c r="GU512" s="214">
        <f>VLOOKUP(GR512,$A$563:$F$2330,6,FALSE)</f>
        <v>245</v>
      </c>
      <c r="GV512" s="213" t="s">
        <v>63</v>
      </c>
      <c r="GW512" s="10">
        <f>GU512*1.4</f>
        <v>343</v>
      </c>
      <c r="GX512" s="10"/>
      <c r="GY512" s="284"/>
      <c r="GZ512" s="213" t="s">
        <v>91</v>
      </c>
      <c r="HA512" s="293" t="s">
        <v>493</v>
      </c>
      <c r="HC512" s="214"/>
      <c r="HD512" s="214">
        <f>VLOOKUP(HA512,$A$563:$F$2330,6,FALSE)</f>
        <v>227</v>
      </c>
      <c r="HE512" s="213" t="s">
        <v>63</v>
      </c>
      <c r="HF512" s="10">
        <f>HD512*1.4</f>
        <v>317.79999999999995</v>
      </c>
      <c r="HG512" s="10"/>
      <c r="HH512" s="284"/>
      <c r="HI512" s="213" t="s">
        <v>91</v>
      </c>
      <c r="HJ512" s="306" t="s">
        <v>541</v>
      </c>
      <c r="HL512" s="214"/>
      <c r="HM512" s="214">
        <f>VLOOKUP(HJ512,$A$563:$F$2330,6,FALSE)</f>
        <v>292</v>
      </c>
      <c r="HN512" s="213" t="s">
        <v>63</v>
      </c>
      <c r="HO512" s="10">
        <f>HM512*1.4</f>
        <v>408.79999999999995</v>
      </c>
      <c r="HP512" s="10"/>
      <c r="HQ512" s="284"/>
      <c r="HR512" s="213" t="s">
        <v>91</v>
      </c>
      <c r="HS512" s="293" t="s">
        <v>423</v>
      </c>
      <c r="HU512" s="214"/>
      <c r="HV512" s="214">
        <f>VLOOKUP(HS512,$A$563:$F$2330,6,FALSE)</f>
        <v>71</v>
      </c>
      <c r="HW512" s="213" t="s">
        <v>63</v>
      </c>
      <c r="HX512" s="10">
        <f>HV512*1.4</f>
        <v>99.399999999999991</v>
      </c>
      <c r="HY512" s="10"/>
      <c r="HZ512" s="284"/>
      <c r="IA512" s="213" t="s">
        <v>91</v>
      </c>
      <c r="IB512" s="306" t="s">
        <v>541</v>
      </c>
      <c r="ID512" s="214"/>
      <c r="IE512" s="214">
        <f>VLOOKUP(IB512,$A$563:$F$2330,6,FALSE)</f>
        <v>292</v>
      </c>
      <c r="IF512" s="213" t="s">
        <v>63</v>
      </c>
      <c r="IG512" s="10">
        <f>IE512*1.4</f>
        <v>408.79999999999995</v>
      </c>
      <c r="IH512" s="10"/>
      <c r="II512" s="284"/>
      <c r="IJ512" s="213" t="s">
        <v>91</v>
      </c>
      <c r="IK512" s="306" t="s">
        <v>948</v>
      </c>
      <c r="IM512" s="214"/>
      <c r="IN512" s="214">
        <f>VLOOKUP(IK512,$A$563:$F$2330,6,FALSE)</f>
        <v>3</v>
      </c>
      <c r="IO512" s="213" t="s">
        <v>63</v>
      </c>
      <c r="IP512" s="10">
        <f>IN512*1.4</f>
        <v>4.1999999999999993</v>
      </c>
      <c r="IQ512" s="10"/>
      <c r="IR512" s="284"/>
      <c r="IS512" s="213" t="s">
        <v>91</v>
      </c>
      <c r="IT512" s="306" t="s">
        <v>522</v>
      </c>
      <c r="IV512" s="214"/>
      <c r="IW512" s="214">
        <f>VLOOKUP(IT512,$A$563:$F$2330,6,FALSE)</f>
        <v>351</v>
      </c>
      <c r="IX512" s="213" t="s">
        <v>63</v>
      </c>
      <c r="IY512" s="10">
        <f>IW512*1.4</f>
        <v>491.4</v>
      </c>
      <c r="IZ512" s="10"/>
      <c r="JA512" s="284"/>
      <c r="JB512" s="213" t="s">
        <v>91</v>
      </c>
      <c r="JC512" s="306" t="s">
        <v>1921</v>
      </c>
      <c r="JE512" s="214"/>
      <c r="JF512" s="214">
        <f>VLOOKUP(JC512,$A$563:$F$2330,6,FALSE)</f>
        <v>61</v>
      </c>
      <c r="JG512" s="213" t="s">
        <v>63</v>
      </c>
      <c r="JH512" s="10">
        <f>JF512*1.4</f>
        <v>85.399999999999991</v>
      </c>
      <c r="JI512" s="10"/>
      <c r="JJ512" s="284"/>
      <c r="JK512" s="213" t="s">
        <v>91</v>
      </c>
      <c r="JL512" s="306" t="s">
        <v>456</v>
      </c>
      <c r="JN512" s="214"/>
      <c r="JO512" s="214">
        <f>VLOOKUP(JL512,$A$563:$F$2330,6,FALSE)</f>
        <v>450</v>
      </c>
      <c r="JP512" s="213" t="s">
        <v>63</v>
      </c>
      <c r="JQ512" s="10">
        <f>JO512*1.4</f>
        <v>630</v>
      </c>
      <c r="JR512" s="10"/>
      <c r="JS512" s="284"/>
      <c r="JT512" s="213" t="s">
        <v>91</v>
      </c>
      <c r="JU512" s="306" t="s">
        <v>790</v>
      </c>
      <c r="JW512" s="214"/>
      <c r="JX512" s="214">
        <f>VLOOKUP(JU512,$A$563:$F$2330,6,FALSE)</f>
        <v>134</v>
      </c>
      <c r="JY512" s="213" t="s">
        <v>63</v>
      </c>
      <c r="JZ512" s="10">
        <f>JX512*1.4</f>
        <v>187.6</v>
      </c>
      <c r="KA512" s="10"/>
      <c r="KB512" s="284"/>
      <c r="KC512" s="213" t="s">
        <v>91</v>
      </c>
      <c r="KD512" s="306" t="s">
        <v>522</v>
      </c>
      <c r="KF512" s="214"/>
      <c r="KG512" s="214">
        <f>VLOOKUP(KD512,$A$563:$F$2330,6,FALSE)</f>
        <v>351</v>
      </c>
      <c r="KH512" s="213" t="s">
        <v>63</v>
      </c>
      <c r="KI512" s="10">
        <f>KG512*1.4</f>
        <v>491.4</v>
      </c>
      <c r="KJ512" s="10"/>
      <c r="KK512" s="284"/>
      <c r="KL512" s="213" t="s">
        <v>91</v>
      </c>
      <c r="KM512" s="306" t="s">
        <v>442</v>
      </c>
      <c r="KO512" s="214"/>
      <c r="KP512" s="214">
        <f>VLOOKUP(KM512,$A$563:$F$2330,6,FALSE)</f>
        <v>63</v>
      </c>
      <c r="KQ512" s="213" t="s">
        <v>63</v>
      </c>
      <c r="KR512" s="10">
        <f>KP512*1.4</f>
        <v>88.199999999999989</v>
      </c>
      <c r="KS512" s="10"/>
      <c r="KT512" s="284"/>
      <c r="KU512" s="213" t="s">
        <v>91</v>
      </c>
      <c r="KV512" s="306" t="s">
        <v>440</v>
      </c>
      <c r="KX512" s="214"/>
      <c r="KY512" s="214">
        <f>VLOOKUP(KV512,$A$563:$F$2330,6,FALSE)</f>
        <v>187</v>
      </c>
      <c r="KZ512" s="213" t="s">
        <v>63</v>
      </c>
      <c r="LA512" s="10">
        <f>KY512*1.4</f>
        <v>261.8</v>
      </c>
      <c r="LB512" s="10"/>
      <c r="LC512" s="284"/>
      <c r="LD512" s="213" t="s">
        <v>91</v>
      </c>
      <c r="LE512" s="306" t="s">
        <v>442</v>
      </c>
      <c r="LG512" s="214"/>
      <c r="LH512" s="214">
        <f>VLOOKUP(LE512,$A$563:$F$2330,6,FALSE)</f>
        <v>63</v>
      </c>
      <c r="LI512" s="213" t="s">
        <v>63</v>
      </c>
      <c r="LJ512" s="10">
        <f>LH512*1.4</f>
        <v>88.199999999999989</v>
      </c>
      <c r="LK512" s="10"/>
      <c r="LL512" s="284"/>
      <c r="LM512" s="213" t="s">
        <v>91</v>
      </c>
      <c r="LN512" s="306" t="s">
        <v>423</v>
      </c>
      <c r="LP512" s="214"/>
      <c r="LQ512" s="214">
        <f>VLOOKUP(LN512,$A$563:$F$2330,6,FALSE)</f>
        <v>71</v>
      </c>
      <c r="LR512" s="213" t="s">
        <v>63</v>
      </c>
      <c r="LS512" s="10">
        <f>LQ512*1.4</f>
        <v>99.399999999999991</v>
      </c>
      <c r="LT512" s="10"/>
      <c r="LU512" s="284"/>
      <c r="LV512" s="213" t="s">
        <v>91</v>
      </c>
      <c r="LW512" s="306" t="s">
        <v>457</v>
      </c>
      <c r="LY512" s="214"/>
      <c r="LZ512" s="214">
        <f>VLOOKUP(LW512,$A$563:$F$2330,6,FALSE)</f>
        <v>139</v>
      </c>
      <c r="MA512" s="213" t="s">
        <v>63</v>
      </c>
      <c r="MB512" s="10">
        <f>LZ512*1.4</f>
        <v>194.6</v>
      </c>
      <c r="MC512" s="10"/>
      <c r="MD512" s="284"/>
      <c r="ME512" s="213" t="s">
        <v>91</v>
      </c>
      <c r="MF512" s="308" t="s">
        <v>948</v>
      </c>
      <c r="MH512" s="214"/>
      <c r="MI512" s="214">
        <f>VLOOKUP(MF512,$A$563:$F$2330,6,FALSE)</f>
        <v>3</v>
      </c>
      <c r="MJ512" s="213" t="s">
        <v>63</v>
      </c>
      <c r="MK512" s="10">
        <f>MI512*1.4</f>
        <v>4.1999999999999993</v>
      </c>
      <c r="ML512" s="10"/>
      <c r="MM512" s="284"/>
      <c r="MN512" s="213" t="s">
        <v>91</v>
      </c>
      <c r="MO512" s="306" t="s">
        <v>448</v>
      </c>
      <c r="MQ512" s="214"/>
      <c r="MR512" s="214">
        <f>VLOOKUP(MO512,$A$563:$F$2330,6,FALSE)</f>
        <v>145</v>
      </c>
      <c r="MS512" s="213" t="s">
        <v>63</v>
      </c>
      <c r="MT512" s="10">
        <f>MR512*1.4</f>
        <v>203</v>
      </c>
      <c r="MU512" s="10"/>
      <c r="MV512" s="284"/>
      <c r="MW512" s="213" t="s">
        <v>91</v>
      </c>
      <c r="MX512" s="306" t="s">
        <v>790</v>
      </c>
      <c r="MZ512" s="214"/>
      <c r="NA512" s="214">
        <f>VLOOKUP(MX512,$A$563:$F$2330,6,FALSE)</f>
        <v>134</v>
      </c>
      <c r="NB512" s="213" t="s">
        <v>63</v>
      </c>
      <c r="NC512" s="10">
        <f>NA512*1.4</f>
        <v>187.6</v>
      </c>
      <c r="ND512" s="10"/>
      <c r="NE512" s="284"/>
      <c r="NF512" s="213" t="s">
        <v>91</v>
      </c>
      <c r="NG512" s="306" t="s">
        <v>516</v>
      </c>
      <c r="NI512" s="214"/>
      <c r="NJ512" s="214">
        <f>VLOOKUP(NG512,$A$563:$F$2330,6,FALSE)</f>
        <v>52</v>
      </c>
      <c r="NK512" s="213" t="s">
        <v>63</v>
      </c>
      <c r="NL512" s="10">
        <f>NJ512*1.4</f>
        <v>72.8</v>
      </c>
      <c r="NM512" s="10"/>
      <c r="NN512" s="284"/>
      <c r="NO512" s="213" t="s">
        <v>91</v>
      </c>
      <c r="NP512" s="306" t="s">
        <v>534</v>
      </c>
      <c r="NR512" s="214"/>
      <c r="NS512" s="214">
        <f>VLOOKUP(NP512,$A$563:$F$2330,6,FALSE)</f>
        <v>62</v>
      </c>
      <c r="NT512" s="213" t="s">
        <v>63</v>
      </c>
      <c r="NU512" s="10">
        <f>NS512*1.4</f>
        <v>86.8</v>
      </c>
      <c r="NV512" s="10"/>
      <c r="NW512" s="284"/>
      <c r="NX512" s="213" t="s">
        <v>91</v>
      </c>
      <c r="NY512" s="293" t="s">
        <v>531</v>
      </c>
      <c r="OB512" s="214">
        <f>VLOOKUP(NY512,$A$563:$F$2330,6,FALSE)</f>
        <v>292</v>
      </c>
      <c r="OC512" s="213" t="s">
        <v>63</v>
      </c>
      <c r="OD512" s="10">
        <f>OB512*1.4</f>
        <v>408.79999999999995</v>
      </c>
      <c r="OE512" s="10"/>
      <c r="OF512" s="284"/>
      <c r="OG512" s="213" t="s">
        <v>91</v>
      </c>
      <c r="OH512" s="306" t="s">
        <v>1412</v>
      </c>
      <c r="OJ512" s="214"/>
      <c r="OK512" s="214">
        <f>VLOOKUP(OH512,$A$563:$F$2330,6,FALSE)</f>
        <v>168</v>
      </c>
      <c r="OL512" s="213" t="s">
        <v>63</v>
      </c>
      <c r="OM512" s="10">
        <f>OK512*1.4</f>
        <v>235.2</v>
      </c>
      <c r="ON512" s="10"/>
      <c r="OO512" s="284"/>
      <c r="OP512" s="213" t="s">
        <v>91</v>
      </c>
      <c r="OQ512" s="293" t="s">
        <v>448</v>
      </c>
      <c r="OS512" s="214"/>
      <c r="OT512" s="214">
        <f>VLOOKUP(OQ512,$A$563:$F$2330,6,FALSE)</f>
        <v>145</v>
      </c>
      <c r="OU512" s="213" t="s">
        <v>63</v>
      </c>
      <c r="OV512" s="10">
        <f>OT512*1.4</f>
        <v>203</v>
      </c>
      <c r="OW512" s="10"/>
      <c r="OX512" s="284"/>
      <c r="OY512" s="213" t="s">
        <v>91</v>
      </c>
      <c r="OZ512" s="306" t="s">
        <v>507</v>
      </c>
      <c r="PB512" s="214"/>
      <c r="PC512" s="214">
        <f>VLOOKUP(OZ512,$A$563:$F$2330,6,FALSE)</f>
        <v>471</v>
      </c>
      <c r="PD512" s="213" t="s">
        <v>63</v>
      </c>
      <c r="PE512" s="10">
        <f>PC512*1.4</f>
        <v>659.4</v>
      </c>
      <c r="PF512" s="10"/>
      <c r="PG512" s="284"/>
      <c r="PH512" s="213" t="s">
        <v>91</v>
      </c>
      <c r="PI512" s="306" t="s">
        <v>507</v>
      </c>
      <c r="PK512" s="214"/>
      <c r="PL512" s="214">
        <f>VLOOKUP(PI512,$A$563:$F$2330,6,FALSE)</f>
        <v>471</v>
      </c>
      <c r="PM512" s="213" t="s">
        <v>63</v>
      </c>
      <c r="PN512" s="10">
        <f>PL512*1.4</f>
        <v>659.4</v>
      </c>
      <c r="PO512" s="10"/>
      <c r="PP512" s="284"/>
      <c r="PQ512" s="213" t="s">
        <v>91</v>
      </c>
      <c r="PR512" s="293" t="s">
        <v>423</v>
      </c>
      <c r="PT512" s="214"/>
      <c r="PU512" s="214">
        <f>VLOOKUP(PR512,$A$563:$F$2330,6,FALSE)</f>
        <v>71</v>
      </c>
      <c r="PV512" s="213" t="s">
        <v>63</v>
      </c>
      <c r="PW512" s="10">
        <f>PU512*1.4</f>
        <v>99.399999999999991</v>
      </c>
      <c r="PX512" s="10"/>
      <c r="PY512" s="284"/>
      <c r="PZ512" s="213" t="s">
        <v>91</v>
      </c>
      <c r="QA512" s="306" t="s">
        <v>528</v>
      </c>
      <c r="QC512" s="214"/>
      <c r="QD512" s="214">
        <f>VLOOKUP(QA512,$A$563:$F$2330,6,FALSE)</f>
        <v>66</v>
      </c>
      <c r="QE512" s="213" t="s">
        <v>63</v>
      </c>
      <c r="QF512" s="10">
        <f>QD512*1.4</f>
        <v>92.399999999999991</v>
      </c>
      <c r="QG512" s="10"/>
      <c r="QH512" s="284"/>
      <c r="QI512" s="213" t="s">
        <v>91</v>
      </c>
      <c r="QJ512" s="293" t="s">
        <v>641</v>
      </c>
      <c r="QL512" s="214"/>
      <c r="QM512" s="214">
        <f>VLOOKUP(QJ512,$A$563:$F$2330,6,FALSE)</f>
        <v>307</v>
      </c>
      <c r="QN512" s="213" t="s">
        <v>63</v>
      </c>
      <c r="QO512" s="10">
        <f>QM512*1.4</f>
        <v>429.79999999999995</v>
      </c>
      <c r="QP512" s="10"/>
      <c r="QQ512" s="284"/>
      <c r="QR512" s="213" t="s">
        <v>91</v>
      </c>
      <c r="QS512" s="306" t="s">
        <v>423</v>
      </c>
      <c r="QU512" s="214"/>
      <c r="QV512" s="214">
        <f>VLOOKUP(QS512,$A$563:$F$2330,6,FALSE)</f>
        <v>71</v>
      </c>
      <c r="QW512" s="213" t="s">
        <v>63</v>
      </c>
      <c r="QX512" s="10">
        <f>QV512*1.4</f>
        <v>99.399999999999991</v>
      </c>
      <c r="QY512" s="10"/>
      <c r="QZ512" s="284"/>
      <c r="RA512" s="213" t="s">
        <v>91</v>
      </c>
      <c r="RB512" s="293" t="s">
        <v>589</v>
      </c>
      <c r="RD512" s="214"/>
      <c r="RE512" s="214">
        <f>VLOOKUP(RB512,$A$563:$F$2330,6,FALSE)</f>
        <v>121</v>
      </c>
      <c r="RF512" s="213" t="s">
        <v>63</v>
      </c>
      <c r="RG512" s="10">
        <f>RE512*1.4</f>
        <v>169.39999999999998</v>
      </c>
      <c r="RH512" s="10"/>
      <c r="RI512" s="284"/>
      <c r="RJ512" s="213" t="s">
        <v>91</v>
      </c>
      <c r="RK512" s="297" t="s">
        <v>186</v>
      </c>
      <c r="RN512" s="214" t="e">
        <f>VLOOKUP(RK512,$A$563:$F$2330,6,FALSE)</f>
        <v>#N/A</v>
      </c>
      <c r="RO512" s="213" t="s">
        <v>63</v>
      </c>
      <c r="RP512" s="10" t="e">
        <f>RN512*1.4</f>
        <v>#N/A</v>
      </c>
      <c r="RQ512" s="10"/>
      <c r="RR512" s="284"/>
      <c r="RS512" s="213" t="s">
        <v>91</v>
      </c>
      <c r="RT512" s="306" t="s">
        <v>507</v>
      </c>
      <c r="RV512" s="214"/>
      <c r="RW512" s="214">
        <f>VLOOKUP(RT512,$A$563:$F$2330,6,FALSE)</f>
        <v>471</v>
      </c>
      <c r="RX512" s="213" t="s">
        <v>63</v>
      </c>
      <c r="RY512" s="10">
        <f>RW512*1.4</f>
        <v>659.4</v>
      </c>
      <c r="RZ512" s="10"/>
      <c r="SA512" s="290"/>
      <c r="SB512" s="213" t="s">
        <v>91</v>
      </c>
      <c r="SC512" s="306" t="s">
        <v>1921</v>
      </c>
      <c r="SE512" s="214"/>
      <c r="SF512" s="214">
        <f>VLOOKUP(SC512,$A$563:$F$2330,6,FALSE)</f>
        <v>61</v>
      </c>
      <c r="SG512" s="213" t="s">
        <v>63</v>
      </c>
      <c r="SH512" s="10">
        <f>SF512*1.4</f>
        <v>85.399999999999991</v>
      </c>
      <c r="SI512" s="10"/>
      <c r="SJ512" s="290"/>
      <c r="SK512" s="213" t="s">
        <v>91</v>
      </c>
      <c r="SL512" s="306" t="s">
        <v>541</v>
      </c>
      <c r="SN512" s="214"/>
      <c r="SO512" s="214">
        <f>VLOOKUP(SL512,$A$563:$F$2330,6,FALSE)</f>
        <v>292</v>
      </c>
      <c r="SP512" s="213" t="s">
        <v>63</v>
      </c>
      <c r="SQ512" s="10">
        <f>SO512*1.4</f>
        <v>408.79999999999995</v>
      </c>
      <c r="SR512" s="10"/>
      <c r="SS512" s="290"/>
      <c r="ST512" s="213" t="s">
        <v>91</v>
      </c>
      <c r="SU512" s="306" t="s">
        <v>507</v>
      </c>
      <c r="SW512" s="214"/>
      <c r="SX512" s="214">
        <f>VLOOKUP(SU512,$A$563:$F$2330,6,FALSE)</f>
        <v>471</v>
      </c>
      <c r="SY512" s="213" t="s">
        <v>63</v>
      </c>
      <c r="SZ512" s="10">
        <f>SX512*1.4</f>
        <v>659.4</v>
      </c>
      <c r="TA512" s="10"/>
      <c r="TB512" s="290"/>
      <c r="TC512" s="213" t="s">
        <v>91</v>
      </c>
      <c r="TD512" s="306" t="s">
        <v>423</v>
      </c>
      <c r="TF512" s="214"/>
      <c r="TG512" s="214">
        <f>VLOOKUP(TD512,$A$563:$F$2330,6,FALSE)</f>
        <v>71</v>
      </c>
      <c r="TH512" s="213" t="s">
        <v>63</v>
      </c>
      <c r="TI512" s="10">
        <f>TG512*1.4</f>
        <v>99.399999999999991</v>
      </c>
      <c r="TK512" s="290"/>
      <c r="TL512" s="213" t="s">
        <v>91</v>
      </c>
      <c r="TM512" s="306" t="s">
        <v>456</v>
      </c>
      <c r="TO512" s="214"/>
      <c r="TP512" s="214">
        <f>VLOOKUP(TM512,$A$563:$F$2330,6,FALSE)</f>
        <v>450</v>
      </c>
      <c r="TQ512" s="213" t="s">
        <v>63</v>
      </c>
      <c r="TR512" s="10">
        <f>TP512*1.4</f>
        <v>630</v>
      </c>
      <c r="TS512" s="10"/>
      <c r="TT512" s="290"/>
      <c r="TU512" s="213" t="s">
        <v>91</v>
      </c>
      <c r="TV512" s="297" t="s">
        <v>186</v>
      </c>
      <c r="TX512" s="214"/>
      <c r="TY512" s="214" t="e">
        <f>VLOOKUP(TV512,$A$563:$F$2330,6,FALSE)</f>
        <v>#N/A</v>
      </c>
      <c r="TZ512" s="213" t="s">
        <v>63</v>
      </c>
      <c r="UA512" s="10" t="e">
        <f>TY512*1.4</f>
        <v>#N/A</v>
      </c>
      <c r="UB512" s="10"/>
      <c r="UC512" s="290"/>
      <c r="UD512" s="213" t="s">
        <v>91</v>
      </c>
      <c r="UE512" s="306" t="s">
        <v>2286</v>
      </c>
      <c r="UG512" s="214"/>
      <c r="UH512" s="214">
        <f>VLOOKUP(UE512,$A$563:$F$2330,6,FALSE)</f>
        <v>351</v>
      </c>
      <c r="UI512" s="213" t="s">
        <v>63</v>
      </c>
      <c r="UJ512" s="10">
        <f>UH512*1.4</f>
        <v>491.4</v>
      </c>
      <c r="UK512" s="10"/>
      <c r="UL512" s="290"/>
      <c r="UM512" s="213" t="s">
        <v>91</v>
      </c>
      <c r="UN512" s="297" t="s">
        <v>186</v>
      </c>
      <c r="UP512" s="214"/>
      <c r="UQ512" s="214" t="e">
        <f>VLOOKUP(UN512,$A$563:$F$2330,6,FALSE)</f>
        <v>#N/A</v>
      </c>
      <c r="UR512" s="213" t="s">
        <v>63</v>
      </c>
      <c r="US512" s="10" t="e">
        <f>UQ512*1.4</f>
        <v>#N/A</v>
      </c>
      <c r="UT512" s="10"/>
      <c r="UU512" s="290"/>
      <c r="UV512" s="213" t="s">
        <v>91</v>
      </c>
      <c r="UW512" s="306" t="s">
        <v>541</v>
      </c>
      <c r="UY512" s="214"/>
      <c r="UZ512" s="214">
        <f>VLOOKUP(UW512,$A$563:$F$2330,6,FALSE)</f>
        <v>292</v>
      </c>
      <c r="VA512" s="213" t="s">
        <v>63</v>
      </c>
      <c r="VB512" s="10">
        <f>UZ512*1.4</f>
        <v>408.79999999999995</v>
      </c>
      <c r="VC512" s="10"/>
      <c r="VD512" s="290"/>
      <c r="VE512" s="213" t="s">
        <v>91</v>
      </c>
      <c r="VF512" s="297" t="s">
        <v>186</v>
      </c>
      <c r="VH512" s="214"/>
      <c r="VI512" s="214" t="e">
        <f>VLOOKUP(VF512,$A$563:$F$2330,6,FALSE)</f>
        <v>#N/A</v>
      </c>
      <c r="VJ512" s="213" t="s">
        <v>63</v>
      </c>
      <c r="VK512" s="10" t="e">
        <f>VI512*1.4</f>
        <v>#N/A</v>
      </c>
      <c r="VL512" s="10"/>
      <c r="VM512" s="290"/>
      <c r="VN512" s="213" t="s">
        <v>91</v>
      </c>
      <c r="VO512" s="306" t="s">
        <v>541</v>
      </c>
      <c r="VQ512" s="214"/>
      <c r="VR512" s="214">
        <f>VLOOKUP(VO512,$A$563:$F$2330,6,FALSE)</f>
        <v>292</v>
      </c>
      <c r="VS512" s="213" t="s">
        <v>63</v>
      </c>
      <c r="VT512" s="10">
        <f>VR512*1.4</f>
        <v>408.79999999999995</v>
      </c>
      <c r="VU512" s="10"/>
      <c r="VV512" s="290"/>
      <c r="VW512" s="213" t="s">
        <v>91</v>
      </c>
      <c r="VX512" s="297" t="s">
        <v>186</v>
      </c>
      <c r="WA512" s="214" t="e">
        <f>VLOOKUP(VX512,$A$563:$F$2330,6,FALSE)</f>
        <v>#N/A</v>
      </c>
      <c r="WB512" s="213" t="s">
        <v>63</v>
      </c>
      <c r="WC512" s="10" t="e">
        <f>WA512*1.4</f>
        <v>#N/A</v>
      </c>
      <c r="WE512" s="290"/>
      <c r="WF512" s="213" t="s">
        <v>91</v>
      </c>
      <c r="WG512" s="306" t="s">
        <v>790</v>
      </c>
      <c r="WI512" s="214"/>
      <c r="WJ512" s="214">
        <f>VLOOKUP(WG512,$A$563:$F$2330,6,FALSE)</f>
        <v>134</v>
      </c>
      <c r="WK512" s="213" t="s">
        <v>63</v>
      </c>
      <c r="WL512" s="10">
        <f>WJ512*1.4</f>
        <v>187.6</v>
      </c>
      <c r="WN512" s="290"/>
      <c r="WO512" s="213" t="s">
        <v>91</v>
      </c>
      <c r="WP512" s="306" t="s">
        <v>541</v>
      </c>
      <c r="WQ512" s="214"/>
      <c r="WR512" s="214"/>
      <c r="WS512" s="214">
        <f>VLOOKUP(WP512,$A$563:$F$2330,6,FALSE)</f>
        <v>292</v>
      </c>
      <c r="WT512" s="213" t="s">
        <v>63</v>
      </c>
      <c r="WU512" s="10">
        <f>WS512*1.4</f>
        <v>408.79999999999995</v>
      </c>
      <c r="WV512" s="10"/>
      <c r="WW512" s="290"/>
      <c r="WX512" s="213" t="s">
        <v>91</v>
      </c>
      <c r="WY512" s="306" t="s">
        <v>457</v>
      </c>
      <c r="XA512" s="214"/>
      <c r="XB512" s="214">
        <f>VLOOKUP(WY512,$A$563:$F$2330,6,FALSE)</f>
        <v>139</v>
      </c>
      <c r="XC512" s="213" t="s">
        <v>63</v>
      </c>
      <c r="XD512" s="10">
        <f>XB512*1.4</f>
        <v>194.6</v>
      </c>
      <c r="XF512" s="290"/>
      <c r="XG512" s="213" t="s">
        <v>91</v>
      </c>
      <c r="XH512" s="297" t="s">
        <v>186</v>
      </c>
      <c r="XK512" s="214" t="e">
        <f>VLOOKUP(XH512,$A$563:$F$2330,6,FALSE)</f>
        <v>#N/A</v>
      </c>
      <c r="XL512" s="213" t="s">
        <v>63</v>
      </c>
      <c r="XM512" s="10" t="e">
        <f>XK512*1.4</f>
        <v>#N/A</v>
      </c>
      <c r="XO512" s="290"/>
      <c r="XP512" s="213" t="s">
        <v>91</v>
      </c>
      <c r="XQ512" s="306" t="s">
        <v>528</v>
      </c>
      <c r="XS512" s="214"/>
      <c r="XT512" s="214">
        <f>VLOOKUP(XQ512,$A$563:$F$2330,6,FALSE)</f>
        <v>66</v>
      </c>
      <c r="XU512" s="213" t="s">
        <v>63</v>
      </c>
      <c r="XV512" s="10">
        <f>XT512*1.4</f>
        <v>92.399999999999991</v>
      </c>
      <c r="XW512" s="10"/>
      <c r="XX512" s="290"/>
      <c r="XY512" s="213" t="s">
        <v>91</v>
      </c>
      <c r="XZ512" s="306" t="s">
        <v>423</v>
      </c>
      <c r="YB512" s="214"/>
      <c r="YC512" s="214">
        <f>VLOOKUP(XZ512,$A$563:$F$2330,6,FALSE)</f>
        <v>71</v>
      </c>
      <c r="YD512" s="213" t="s">
        <v>63</v>
      </c>
      <c r="YE512" s="10">
        <f>YC512*1.4</f>
        <v>99.399999999999991</v>
      </c>
      <c r="YG512" s="290"/>
      <c r="YH512" s="213" t="s">
        <v>91</v>
      </c>
      <c r="YI512" s="306" t="s">
        <v>1921</v>
      </c>
      <c r="YK512" s="214"/>
      <c r="YL512" s="214">
        <f>VLOOKUP(YI512,$A$563:$F$2330,6,FALSE)</f>
        <v>61</v>
      </c>
      <c r="YM512" s="213" t="s">
        <v>63</v>
      </c>
      <c r="YN512" s="10">
        <f>YL512*1.4</f>
        <v>85.399999999999991</v>
      </c>
      <c r="YO512" s="10"/>
      <c r="YP512" s="290"/>
      <c r="YQ512" s="213" t="s">
        <v>91</v>
      </c>
      <c r="YR512" s="297" t="s">
        <v>186</v>
      </c>
      <c r="YU512" s="214" t="e">
        <f>VLOOKUP(YR512,$A$563:$F$2330,6,FALSE)</f>
        <v>#N/A</v>
      </c>
      <c r="YV512" s="213" t="s">
        <v>63</v>
      </c>
      <c r="YW512" s="10" t="e">
        <f>YU512*1.4</f>
        <v>#N/A</v>
      </c>
      <c r="YY512" s="290"/>
      <c r="YZ512" s="213" t="s">
        <v>91</v>
      </c>
      <c r="ZA512" s="297" t="s">
        <v>186</v>
      </c>
      <c r="ZD512" s="214" t="e">
        <f>VLOOKUP(ZA512,$A$563:$F$2330,6,FALSE)</f>
        <v>#N/A</v>
      </c>
      <c r="ZE512" s="213" t="s">
        <v>63</v>
      </c>
      <c r="ZF512" s="10" t="e">
        <f>ZD512*1.4</f>
        <v>#N/A</v>
      </c>
      <c r="ZH512" s="290"/>
      <c r="ZI512" s="213" t="s">
        <v>91</v>
      </c>
      <c r="ZJ512" s="293" t="s">
        <v>489</v>
      </c>
      <c r="ZM512" s="214">
        <f>VLOOKUP(ZJ512,$A$563:$F$2330,6,FALSE)</f>
        <v>245</v>
      </c>
      <c r="ZN512" s="213" t="s">
        <v>63</v>
      </c>
      <c r="ZO512" s="10">
        <f>ZM512*1.4</f>
        <v>343</v>
      </c>
      <c r="ZQ512" s="290"/>
      <c r="ZR512" s="213" t="s">
        <v>91</v>
      </c>
      <c r="ZS512" s="297" t="s">
        <v>186</v>
      </c>
      <c r="ZU512" s="214"/>
      <c r="ZV512" s="214" t="e">
        <f>VLOOKUP(ZS512,$A$563:$F$2330,6,FALSE)</f>
        <v>#N/A</v>
      </c>
      <c r="ZW512" s="213" t="s">
        <v>63</v>
      </c>
      <c r="ZX512" s="10" t="e">
        <f>ZV512*1.4</f>
        <v>#N/A</v>
      </c>
      <c r="ZY512" s="10"/>
      <c r="ZZ512" s="290"/>
      <c r="AAA512" s="213" t="s">
        <v>91</v>
      </c>
      <c r="AAB512" s="297" t="s">
        <v>186</v>
      </c>
      <c r="AAD512" s="214"/>
      <c r="AAE512" s="214" t="e">
        <f>VLOOKUP(AAB512,$A$563:$F$2330,6,FALSE)</f>
        <v>#N/A</v>
      </c>
      <c r="AAF512" s="213" t="s">
        <v>63</v>
      </c>
      <c r="AAG512" s="10" t="e">
        <f>AAE512*1.4</f>
        <v>#N/A</v>
      </c>
      <c r="AAH512" s="10"/>
      <c r="AAI512" s="290"/>
      <c r="AAJ512" s="213" t="s">
        <v>91</v>
      </c>
      <c r="AAK512" s="297" t="s">
        <v>186</v>
      </c>
      <c r="AAM512" s="214"/>
      <c r="AAN512" s="214" t="e">
        <f>VLOOKUP(AAK512,$A$563:$F$2330,6,FALSE)</f>
        <v>#N/A</v>
      </c>
      <c r="AAO512" s="213" t="s">
        <v>63</v>
      </c>
      <c r="AAP512" s="10" t="e">
        <f>AAN512*1.4</f>
        <v>#N/A</v>
      </c>
      <c r="AAQ512" s="10"/>
      <c r="AAR512" s="290"/>
      <c r="AAS512" s="213" t="s">
        <v>91</v>
      </c>
      <c r="AAT512" s="297" t="s">
        <v>186</v>
      </c>
      <c r="AAV512" s="214"/>
      <c r="AAW512" s="214" t="e">
        <f>VLOOKUP(AAT512,$A$563:$F$2330,6,FALSE)</f>
        <v>#N/A</v>
      </c>
      <c r="AAX512" s="213" t="s">
        <v>63</v>
      </c>
      <c r="AAY512" s="10" t="e">
        <f>AAW512*1.4</f>
        <v>#N/A</v>
      </c>
      <c r="AAZ512" s="10"/>
      <c r="ABA512" s="290"/>
      <c r="ABB512" s="213" t="s">
        <v>91</v>
      </c>
      <c r="ABC512" s="297" t="s">
        <v>186</v>
      </c>
      <c r="ABE512" s="214"/>
      <c r="ABF512" s="214" t="e">
        <f>VLOOKUP(ABC512,$A$563:$F$2330,6,FALSE)</f>
        <v>#N/A</v>
      </c>
      <c r="ABG512" s="213" t="s">
        <v>63</v>
      </c>
      <c r="ABH512" s="10" t="e">
        <f>ABF512*1.4</f>
        <v>#N/A</v>
      </c>
      <c r="ABI512" s="10"/>
      <c r="ABJ512" s="290"/>
      <c r="ABK512" s="213" t="s">
        <v>91</v>
      </c>
      <c r="ABL512" s="297" t="s">
        <v>186</v>
      </c>
      <c r="ABN512" s="214"/>
      <c r="ABO512" s="214" t="e">
        <f>VLOOKUP(ABL512,$A$563:$F$2330,6,FALSE)</f>
        <v>#N/A</v>
      </c>
      <c r="ABP512" s="213" t="s">
        <v>63</v>
      </c>
      <c r="ABQ512" s="10" t="e">
        <f>ABO512*1.4</f>
        <v>#N/A</v>
      </c>
      <c r="ABR512" s="10"/>
      <c r="ABS512" s="290"/>
      <c r="ABT512" s="213" t="s">
        <v>91</v>
      </c>
      <c r="ABU512" s="297" t="s">
        <v>186</v>
      </c>
      <c r="ABW512" s="214"/>
      <c r="ABX512" s="214" t="e">
        <f>VLOOKUP(ABU512,$A$563:$F$2330,6,FALSE)</f>
        <v>#N/A</v>
      </c>
      <c r="ABY512" s="213" t="s">
        <v>63</v>
      </c>
      <c r="ABZ512" s="10" t="e">
        <f>ABX512*1.4</f>
        <v>#N/A</v>
      </c>
      <c r="ACA512" s="10"/>
      <c r="ACB512" s="290"/>
      <c r="ACC512" s="213" t="s">
        <v>91</v>
      </c>
      <c r="ACD512" s="297" t="s">
        <v>186</v>
      </c>
      <c r="ACF512" s="214"/>
      <c r="ACG512" s="214" t="e">
        <f>VLOOKUP(ACD512,$A$563:$F$2330,6,FALSE)</f>
        <v>#N/A</v>
      </c>
      <c r="ACH512" s="213" t="s">
        <v>63</v>
      </c>
      <c r="ACI512" s="10" t="e">
        <f>ACG512*1.4</f>
        <v>#N/A</v>
      </c>
      <c r="ACJ512" s="10"/>
      <c r="ACK512" s="290"/>
      <c r="ACL512" s="213" t="s">
        <v>91</v>
      </c>
      <c r="ACM512" s="297" t="s">
        <v>186</v>
      </c>
      <c r="ACO512" s="214"/>
      <c r="ACP512" s="214" t="e">
        <f>VLOOKUP(ACM512,$A$563:$F$2330,6,FALSE)</f>
        <v>#N/A</v>
      </c>
      <c r="ACQ512" s="213" t="s">
        <v>63</v>
      </c>
      <c r="ACR512" s="10" t="e">
        <f>ACP512*1.4</f>
        <v>#N/A</v>
      </c>
      <c r="ACS512" s="10"/>
      <c r="ACT512" s="290"/>
      <c r="ACU512" s="213" t="s">
        <v>91</v>
      </c>
      <c r="ACV512" s="293" t="s">
        <v>790</v>
      </c>
      <c r="ACX512" s="214"/>
      <c r="ACY512" s="214">
        <f>VLOOKUP(ACV512,$A$563:$F$2330,6,FALSE)</f>
        <v>134</v>
      </c>
      <c r="ACZ512" s="213" t="s">
        <v>63</v>
      </c>
      <c r="ADA512" s="10">
        <f>ACY512*1.4</f>
        <v>187.6</v>
      </c>
      <c r="ADB512" s="10"/>
      <c r="ADC512" s="290"/>
      <c r="ADD512" s="213" t="s">
        <v>91</v>
      </c>
      <c r="ADE512" s="306" t="s">
        <v>541</v>
      </c>
      <c r="ADG512" s="214"/>
      <c r="ADH512" s="214">
        <f>VLOOKUP(ADE512,$A$563:$F$2330,6,FALSE)</f>
        <v>292</v>
      </c>
      <c r="ADI512" s="213" t="s">
        <v>63</v>
      </c>
      <c r="ADJ512" s="10">
        <f>ADH512*1.4</f>
        <v>408.79999999999995</v>
      </c>
      <c r="ADL512" s="290"/>
      <c r="ADM512" s="213" t="s">
        <v>91</v>
      </c>
      <c r="ADN512" s="306" t="s">
        <v>489</v>
      </c>
      <c r="ADP512" s="214"/>
      <c r="ADQ512" s="214">
        <f>VLOOKUP(ADN512,$A$563:$F$2330,6,FALSE)</f>
        <v>245</v>
      </c>
      <c r="ADR512" s="213" t="s">
        <v>63</v>
      </c>
      <c r="ADS512" s="10">
        <f>ADQ512*1.4</f>
        <v>343</v>
      </c>
      <c r="ADT512" s="10"/>
      <c r="ADU512" s="290"/>
      <c r="ADV512" s="213" t="s">
        <v>91</v>
      </c>
      <c r="ADW512" s="306" t="s">
        <v>541</v>
      </c>
      <c r="ADZ512" s="214">
        <f>VLOOKUP(ADW512,$A$563:$F$2330,6,FALSE)</f>
        <v>292</v>
      </c>
      <c r="AEA512" s="213" t="s">
        <v>63</v>
      </c>
      <c r="AEB512" s="10">
        <f>ADZ512*1.4</f>
        <v>408.79999999999995</v>
      </c>
      <c r="AED512" s="290"/>
      <c r="AEE512" s="213" t="s">
        <v>91</v>
      </c>
      <c r="AEF512" s="306" t="s">
        <v>641</v>
      </c>
      <c r="AEH512" s="214"/>
      <c r="AEI512" s="214">
        <f>VLOOKUP(AEF512,$A$563:$F$2330,6,FALSE)</f>
        <v>307</v>
      </c>
      <c r="AEJ512" s="213" t="s">
        <v>63</v>
      </c>
      <c r="AEK512" s="10">
        <f>AEI512*1.4</f>
        <v>429.79999999999995</v>
      </c>
      <c r="AEM512" s="290"/>
      <c r="AEN512" s="213" t="s">
        <v>91</v>
      </c>
      <c r="AEO512" s="306" t="s">
        <v>507</v>
      </c>
      <c r="AEQ512" s="214"/>
      <c r="AER512" s="214">
        <f>VLOOKUP(AEO512,$A$563:$F$2330,6,FALSE)</f>
        <v>471</v>
      </c>
      <c r="AES512" s="213" t="s">
        <v>63</v>
      </c>
      <c r="AET512" s="10">
        <f>AER512*1.4</f>
        <v>659.4</v>
      </c>
      <c r="AEV512" s="290"/>
      <c r="AEW512" s="213" t="s">
        <v>91</v>
      </c>
      <c r="AEX512" s="306" t="s">
        <v>1921</v>
      </c>
      <c r="AEZ512" s="214"/>
      <c r="AFA512" s="214">
        <f>VLOOKUP(AEX512,$A$563:$F$2330,6,FALSE)</f>
        <v>61</v>
      </c>
      <c r="AFB512" s="213" t="s">
        <v>63</v>
      </c>
      <c r="AFC512" s="10">
        <f>AFA512*1.4</f>
        <v>85.399999999999991</v>
      </c>
      <c r="AFD512" s="10"/>
      <c r="AFE512" s="290"/>
      <c r="AFF512" s="213" t="s">
        <v>91</v>
      </c>
      <c r="AFG512" s="306" t="s">
        <v>448</v>
      </c>
      <c r="AFI512" s="214"/>
      <c r="AFJ512" s="214">
        <f>VLOOKUP(AFG512,$A$563:$F$2330,6,FALSE)</f>
        <v>145</v>
      </c>
      <c r="AFK512" s="213" t="s">
        <v>63</v>
      </c>
      <c r="AFL512" s="10">
        <f>AFJ512*1.4</f>
        <v>203</v>
      </c>
      <c r="AFM512" s="10"/>
      <c r="AFN512" s="290"/>
      <c r="AFO512" s="213" t="s">
        <v>91</v>
      </c>
      <c r="AFP512" s="306" t="s">
        <v>516</v>
      </c>
      <c r="AFR512" s="214"/>
      <c r="AFS512" s="214">
        <f>VLOOKUP(AFP512,$A$563:$F$2330,6,FALSE)</f>
        <v>52</v>
      </c>
      <c r="AFT512" s="213" t="s">
        <v>63</v>
      </c>
      <c r="AFU512" s="10">
        <f>AFS512*1.4</f>
        <v>72.8</v>
      </c>
      <c r="AFV512" s="10"/>
      <c r="AFW512" s="290"/>
      <c r="AFX512" s="213" t="s">
        <v>91</v>
      </c>
      <c r="AFY512" s="309" t="s">
        <v>448</v>
      </c>
      <c r="AGA512" s="214"/>
      <c r="AGB512" s="214">
        <f>VLOOKUP(AFY512,$A$563:$F$2330,6,FALSE)</f>
        <v>145</v>
      </c>
      <c r="AGC512" s="213" t="s">
        <v>63</v>
      </c>
      <c r="AGD512" s="10">
        <f>AGB512*1.4</f>
        <v>203</v>
      </c>
      <c r="AGE512" s="10"/>
      <c r="AGF512" s="290"/>
      <c r="AGG512" s="213" t="s">
        <v>91</v>
      </c>
      <c r="AGH512" s="306" t="s">
        <v>641</v>
      </c>
      <c r="AGJ512" s="214"/>
      <c r="AGK512" s="214">
        <f>VLOOKUP(AGH512,$A$563:$F$2330,6,FALSE)</f>
        <v>307</v>
      </c>
      <c r="AGL512" s="213" t="s">
        <v>63</v>
      </c>
      <c r="AGM512" s="10">
        <f>AGK512*1.4</f>
        <v>429.79999999999995</v>
      </c>
      <c r="AGN512" s="10"/>
      <c r="AGO512" s="290"/>
      <c r="AGP512" s="213" t="s">
        <v>91</v>
      </c>
      <c r="AGQ512" s="306" t="s">
        <v>440</v>
      </c>
      <c r="AGS512" s="214"/>
      <c r="AGT512" s="214">
        <f>VLOOKUP(AGQ512,$A$563:$F$2330,6,FALSE)</f>
        <v>187</v>
      </c>
      <c r="AGU512" s="213" t="s">
        <v>63</v>
      </c>
      <c r="AGV512" s="10">
        <f>AGT512*1.4</f>
        <v>261.8</v>
      </c>
      <c r="AGW512" s="10"/>
      <c r="AGX512" s="290"/>
      <c r="AGY512" s="213" t="s">
        <v>91</v>
      </c>
      <c r="AGZ512" s="308" t="s">
        <v>575</v>
      </c>
      <c r="AHB512" s="214"/>
      <c r="AHC512" s="214">
        <f>VLOOKUP(AGZ512,$A$563:$F$2330,6,FALSE)</f>
        <v>298</v>
      </c>
      <c r="AHD512" s="213" t="s">
        <v>63</v>
      </c>
      <c r="AHE512" s="10">
        <f>AHC512*1.4</f>
        <v>417.2</v>
      </c>
      <c r="AHF512" s="10"/>
      <c r="AHG512" s="290"/>
      <c r="AHH512" s="213"/>
      <c r="AHI512" s="303"/>
      <c r="AHK512" s="214"/>
      <c r="AHL512" s="214"/>
      <c r="AHM512" s="213"/>
      <c r="AHN512" s="10"/>
      <c r="AHO512" s="10"/>
      <c r="AHQ512" s="213"/>
      <c r="AHR512" s="278"/>
      <c r="AHT512" s="214"/>
      <c r="AHU512" s="214"/>
      <c r="AHV512" s="213"/>
      <c r="AHW512" s="10"/>
      <c r="AHX512" s="10"/>
      <c r="AHZ512" s="213"/>
      <c r="AIA512" s="278"/>
      <c r="AIC512" s="214"/>
      <c r="AID512" s="214"/>
      <c r="AIE512" s="213"/>
      <c r="AIF512" s="10"/>
      <c r="AIG512" s="10"/>
      <c r="AII512" s="213"/>
      <c r="AIJ512" s="278"/>
      <c r="AIM512" s="214"/>
      <c r="AIN512" s="213"/>
      <c r="AIO512" s="10"/>
    </row>
    <row r="513" spans="1:926" s="14" customFormat="1" ht="15">
      <c r="A513" s="213" t="s">
        <v>92</v>
      </c>
      <c r="B513" s="293" t="s">
        <v>641</v>
      </c>
      <c r="D513" s="214"/>
      <c r="E513" s="214">
        <f>VLOOKUP(B513,$A$563:$F$2330,6,FALSE)</f>
        <v>307</v>
      </c>
      <c r="F513" s="213" t="s">
        <v>65</v>
      </c>
      <c r="G513" s="10">
        <f>E513*1.3</f>
        <v>399.1</v>
      </c>
      <c r="H513" s="10"/>
      <c r="I513" s="284"/>
      <c r="J513" s="213" t="s">
        <v>92</v>
      </c>
      <c r="K513" s="306" t="s">
        <v>641</v>
      </c>
      <c r="M513" s="214"/>
      <c r="N513" s="214">
        <f>VLOOKUP(K513,$A$563:$F$2330,6,FALSE)</f>
        <v>307</v>
      </c>
      <c r="O513" s="213" t="s">
        <v>65</v>
      </c>
      <c r="P513" s="10">
        <f>N513*1.3</f>
        <v>399.1</v>
      </c>
      <c r="Q513" s="10"/>
      <c r="R513" s="284"/>
      <c r="S513" s="213" t="s">
        <v>92</v>
      </c>
      <c r="T513" s="306" t="s">
        <v>1627</v>
      </c>
      <c r="V513" s="214"/>
      <c r="W513" s="214">
        <f>VLOOKUP(T513,$A$563:$F$2330,6,FALSE)</f>
        <v>162</v>
      </c>
      <c r="X513" s="213" t="s">
        <v>65</v>
      </c>
      <c r="Y513" s="10">
        <f>W513*1.3</f>
        <v>210.6</v>
      </c>
      <c r="Z513" s="10"/>
      <c r="AA513" s="284"/>
      <c r="AB513" s="213" t="s">
        <v>92</v>
      </c>
      <c r="AC513" s="306" t="s">
        <v>1921</v>
      </c>
      <c r="AE513" s="214"/>
      <c r="AF513" s="214">
        <f>VLOOKUP(AC513,$A$563:$F$2330,6,FALSE)</f>
        <v>61</v>
      </c>
      <c r="AG513" s="213" t="s">
        <v>65</v>
      </c>
      <c r="AH513" s="10">
        <f>AF513*1.3</f>
        <v>79.3</v>
      </c>
      <c r="AI513" s="10"/>
      <c r="AJ513" s="284"/>
      <c r="AK513" s="213" t="s">
        <v>92</v>
      </c>
      <c r="AL513" s="293" t="s">
        <v>2286</v>
      </c>
      <c r="AN513" s="214"/>
      <c r="AO513" s="214">
        <f>VLOOKUP(AL513,$A$563:$F$2330,6,FALSE)</f>
        <v>351</v>
      </c>
      <c r="AP513" s="213" t="s">
        <v>65</v>
      </c>
      <c r="AQ513" s="10">
        <f>AO513*1.3</f>
        <v>456.3</v>
      </c>
      <c r="AR513" s="10"/>
      <c r="AS513" s="284"/>
      <c r="AT513" s="213" t="s">
        <v>92</v>
      </c>
      <c r="AU513" s="306" t="s">
        <v>790</v>
      </c>
      <c r="AW513" s="214"/>
      <c r="AX513" s="214">
        <f>VLOOKUP(AU513,$A$563:$F$2330,6,FALSE)</f>
        <v>134</v>
      </c>
      <c r="AY513" s="213" t="s">
        <v>65</v>
      </c>
      <c r="AZ513" s="10">
        <f>AX513*1.3</f>
        <v>174.20000000000002</v>
      </c>
      <c r="BA513" s="10"/>
      <c r="BB513" s="284"/>
      <c r="BC513" s="213" t="s">
        <v>92</v>
      </c>
      <c r="BD513" s="306" t="s">
        <v>423</v>
      </c>
      <c r="BF513" s="214"/>
      <c r="BG513" s="214">
        <f>VLOOKUP(BD513,$A$563:$F$2330,6,FALSE)</f>
        <v>71</v>
      </c>
      <c r="BH513" s="213" t="s">
        <v>65</v>
      </c>
      <c r="BI513" s="10">
        <f>BG513*1.3</f>
        <v>92.3</v>
      </c>
      <c r="BJ513" s="10"/>
      <c r="BK513" s="284"/>
      <c r="BL513" s="213" t="s">
        <v>92</v>
      </c>
      <c r="BM513" s="306" t="s">
        <v>541</v>
      </c>
      <c r="BO513" s="214"/>
      <c r="BP513" s="214">
        <f>VLOOKUP(BM513,$A$563:$F$2330,6,FALSE)</f>
        <v>292</v>
      </c>
      <c r="BQ513" s="213" t="s">
        <v>65</v>
      </c>
      <c r="BR513" s="10">
        <f>BP513*1.3</f>
        <v>379.6</v>
      </c>
      <c r="BS513" s="10"/>
      <c r="BT513" s="284"/>
      <c r="BU513" s="213" t="s">
        <v>92</v>
      </c>
      <c r="BV513" s="306" t="s">
        <v>541</v>
      </c>
      <c r="BX513" s="214"/>
      <c r="BY513" s="214">
        <f>VLOOKUP(BV513,$A$563:$F$2330,6,FALSE)</f>
        <v>292</v>
      </c>
      <c r="BZ513" s="213" t="s">
        <v>65</v>
      </c>
      <c r="CA513" s="10">
        <f>BY513*1.3</f>
        <v>379.6</v>
      </c>
      <c r="CB513" s="10"/>
      <c r="CC513" s="284"/>
      <c r="CD513" s="213" t="s">
        <v>92</v>
      </c>
      <c r="CE513" s="306" t="s">
        <v>541</v>
      </c>
      <c r="CG513" s="214"/>
      <c r="CH513" s="214">
        <f>VLOOKUP(CE513,$A$563:$F$2330,6,FALSE)</f>
        <v>292</v>
      </c>
      <c r="CI513" s="213" t="s">
        <v>65</v>
      </c>
      <c r="CJ513" s="10">
        <f>CH513*1.3</f>
        <v>379.6</v>
      </c>
      <c r="CK513" s="10"/>
      <c r="CL513" s="284"/>
      <c r="CM513" s="213" t="s">
        <v>92</v>
      </c>
      <c r="CN513" s="306" t="s">
        <v>641</v>
      </c>
      <c r="CP513" s="214"/>
      <c r="CQ513" s="214">
        <f>VLOOKUP(CN513,$A$563:$F$2330,6,FALSE)</f>
        <v>307</v>
      </c>
      <c r="CR513" s="213" t="s">
        <v>65</v>
      </c>
      <c r="CS513" s="10">
        <f>CQ513*1.3</f>
        <v>399.1</v>
      </c>
      <c r="CT513" s="10"/>
      <c r="CU513" s="284"/>
      <c r="CV513" s="213" t="s">
        <v>92</v>
      </c>
      <c r="CW513" s="306" t="s">
        <v>556</v>
      </c>
      <c r="CY513" s="214"/>
      <c r="CZ513" s="214">
        <f>VLOOKUP(CW513,$A$563:$F$2330,6,FALSE)</f>
        <v>122</v>
      </c>
      <c r="DA513" s="213" t="s">
        <v>65</v>
      </c>
      <c r="DB513" s="10">
        <f>CZ513*1.3</f>
        <v>158.6</v>
      </c>
      <c r="DC513" s="10"/>
      <c r="DD513" s="284"/>
      <c r="DE513" s="213" t="s">
        <v>92</v>
      </c>
      <c r="DF513" s="306" t="s">
        <v>507</v>
      </c>
      <c r="DH513" s="214"/>
      <c r="DI513" s="214">
        <f>VLOOKUP(DF513,$A$563:$F$2330,6,FALSE)</f>
        <v>471</v>
      </c>
      <c r="DJ513" s="213" t="s">
        <v>65</v>
      </c>
      <c r="DK513" s="10">
        <f>DI513*1.3</f>
        <v>612.30000000000007</v>
      </c>
      <c r="DL513" s="10"/>
      <c r="DM513" s="284"/>
      <c r="DN513" s="213" t="s">
        <v>92</v>
      </c>
      <c r="DO513" s="293" t="s">
        <v>1921</v>
      </c>
      <c r="DQ513" s="214"/>
      <c r="DR513" s="214">
        <f>VLOOKUP(DO513,$A$563:$F$2330,6,FALSE)</f>
        <v>61</v>
      </c>
      <c r="DS513" s="213" t="s">
        <v>65</v>
      </c>
      <c r="DT513" s="10">
        <f>DR513*1.3</f>
        <v>79.3</v>
      </c>
      <c r="DU513" s="10"/>
      <c r="DV513" s="284"/>
      <c r="DW513" s="213" t="s">
        <v>92</v>
      </c>
      <c r="DX513" s="297" t="s">
        <v>186</v>
      </c>
      <c r="DZ513" s="214"/>
      <c r="EA513" s="214" t="e">
        <f>VLOOKUP(DX513,$A$563:$F$2330,6,FALSE)</f>
        <v>#N/A</v>
      </c>
      <c r="EB513" s="213" t="s">
        <v>65</v>
      </c>
      <c r="EC513" s="10" t="e">
        <f>EA513*1.3</f>
        <v>#N/A</v>
      </c>
      <c r="ED513" s="10"/>
      <c r="EE513" s="284"/>
      <c r="EF513" s="213" t="s">
        <v>92</v>
      </c>
      <c r="EG513" s="306" t="s">
        <v>948</v>
      </c>
      <c r="EI513" s="214"/>
      <c r="EJ513" s="214">
        <f>VLOOKUP(EG513,$A$563:$F$2330,6,FALSE)</f>
        <v>3</v>
      </c>
      <c r="EK513" s="213" t="s">
        <v>65</v>
      </c>
      <c r="EL513" s="10">
        <f>EJ513*1.3</f>
        <v>3.9000000000000004</v>
      </c>
      <c r="EM513" s="10"/>
      <c r="EN513" s="284"/>
      <c r="EO513" s="213" t="s">
        <v>92</v>
      </c>
      <c r="EP513" s="306" t="s">
        <v>641</v>
      </c>
      <c r="ER513" s="214"/>
      <c r="ES513" s="214">
        <f>VLOOKUP(EP513,$A$563:$F$2330,6,FALSE)</f>
        <v>307</v>
      </c>
      <c r="ET513" s="213" t="s">
        <v>65</v>
      </c>
      <c r="EU513" s="10">
        <f>ES513*1.3</f>
        <v>399.1</v>
      </c>
      <c r="EV513" s="10"/>
      <c r="EW513" s="284"/>
      <c r="EX513" s="213" t="s">
        <v>92</v>
      </c>
      <c r="EY513" s="297" t="s">
        <v>186</v>
      </c>
      <c r="FA513" s="214"/>
      <c r="FB513" s="214" t="e">
        <f>VLOOKUP(EY513,$A$563:$F$2330,6,FALSE)</f>
        <v>#N/A</v>
      </c>
      <c r="FC513" s="213" t="s">
        <v>65</v>
      </c>
      <c r="FD513" s="10" t="e">
        <f>FB513*1.3</f>
        <v>#N/A</v>
      </c>
      <c r="FE513" s="10"/>
      <c r="FF513" s="284"/>
      <c r="FG513" s="213" t="s">
        <v>92</v>
      </c>
      <c r="FH513" s="306" t="s">
        <v>1074</v>
      </c>
      <c r="FJ513" s="214"/>
      <c r="FK513" s="214">
        <f>VLOOKUP(FH513,$A$563:$F$2330,6,FALSE)</f>
        <v>129</v>
      </c>
      <c r="FL513" s="213" t="s">
        <v>65</v>
      </c>
      <c r="FM513" s="10">
        <f>FK513*1.3</f>
        <v>167.70000000000002</v>
      </c>
      <c r="FN513" s="10"/>
      <c r="FO513" s="284"/>
      <c r="FP513" s="213" t="s">
        <v>92</v>
      </c>
      <c r="FQ513" s="293" t="s">
        <v>442</v>
      </c>
      <c r="FS513" s="214"/>
      <c r="FT513" s="214">
        <f>VLOOKUP(FQ513,$A$563:$F$2330,6,FALSE)</f>
        <v>63</v>
      </c>
      <c r="FU513" s="213" t="s">
        <v>65</v>
      </c>
      <c r="FV513" s="10">
        <f>FT513*1.3</f>
        <v>81.900000000000006</v>
      </c>
      <c r="FW513" s="10"/>
      <c r="FX513" s="284"/>
      <c r="FY513" s="213" t="s">
        <v>92</v>
      </c>
      <c r="FZ513" s="293" t="s">
        <v>423</v>
      </c>
      <c r="GB513" s="214"/>
      <c r="GC513" s="214">
        <f>VLOOKUP(FZ513,$A$563:$F$2330,6,FALSE)</f>
        <v>71</v>
      </c>
      <c r="GD513" s="213" t="s">
        <v>65</v>
      </c>
      <c r="GE513" s="10">
        <f>GC513*1.3</f>
        <v>92.3</v>
      </c>
      <c r="GF513" s="10"/>
      <c r="GG513" s="284"/>
      <c r="GH513" s="213" t="s">
        <v>92</v>
      </c>
      <c r="GI513" s="306" t="s">
        <v>1310</v>
      </c>
      <c r="GK513" s="214"/>
      <c r="GL513" s="214">
        <f>VLOOKUP(GI513,$A$563:$F$2330,6,FALSE)</f>
        <v>81</v>
      </c>
      <c r="GM513" s="213" t="s">
        <v>65</v>
      </c>
      <c r="GN513" s="10">
        <f>GL513*1.3</f>
        <v>105.3</v>
      </c>
      <c r="GO513" s="10"/>
      <c r="GP513" s="284"/>
      <c r="GQ513" s="213" t="s">
        <v>92</v>
      </c>
      <c r="GR513" s="306" t="s">
        <v>1412</v>
      </c>
      <c r="GT513" s="214"/>
      <c r="GU513" s="214">
        <f>VLOOKUP(GR513,$A$563:$F$2330,6,FALSE)</f>
        <v>168</v>
      </c>
      <c r="GV513" s="213" t="s">
        <v>65</v>
      </c>
      <c r="GW513" s="10">
        <f>GU513*1.3</f>
        <v>218.4</v>
      </c>
      <c r="GX513" s="10"/>
      <c r="GY513" s="284"/>
      <c r="GZ513" s="213" t="s">
        <v>92</v>
      </c>
      <c r="HA513" s="293" t="s">
        <v>2286</v>
      </c>
      <c r="HC513" s="214"/>
      <c r="HD513" s="214">
        <f>VLOOKUP(HA513,$A$563:$F$2330,6,FALSE)</f>
        <v>351</v>
      </c>
      <c r="HE513" s="213" t="s">
        <v>65</v>
      </c>
      <c r="HF513" s="10">
        <f>HD513*1.3</f>
        <v>456.3</v>
      </c>
      <c r="HG513" s="10"/>
      <c r="HH513" s="284"/>
      <c r="HI513" s="213" t="s">
        <v>92</v>
      </c>
      <c r="HJ513" s="306" t="s">
        <v>423</v>
      </c>
      <c r="HL513" s="214"/>
      <c r="HM513" s="214">
        <f>VLOOKUP(HJ513,$A$563:$F$2330,6,FALSE)</f>
        <v>71</v>
      </c>
      <c r="HN513" s="213" t="s">
        <v>65</v>
      </c>
      <c r="HO513" s="10">
        <f>HM513*1.3</f>
        <v>92.3</v>
      </c>
      <c r="HP513" s="10"/>
      <c r="HQ513" s="284"/>
      <c r="HR513" s="213" t="s">
        <v>92</v>
      </c>
      <c r="HS513" s="293" t="s">
        <v>528</v>
      </c>
      <c r="HU513" s="214"/>
      <c r="HV513" s="214">
        <f>VLOOKUP(HS513,$A$563:$F$2330,6,FALSE)</f>
        <v>66</v>
      </c>
      <c r="HW513" s="213" t="s">
        <v>65</v>
      </c>
      <c r="HX513" s="10">
        <f>HV513*1.3</f>
        <v>85.8</v>
      </c>
      <c r="HY513" s="10"/>
      <c r="HZ513" s="284"/>
      <c r="IA513" s="213" t="s">
        <v>92</v>
      </c>
      <c r="IB513" s="306" t="s">
        <v>516</v>
      </c>
      <c r="ID513" s="214"/>
      <c r="IE513" s="214">
        <f>VLOOKUP(IB513,$A$563:$F$2330,6,FALSE)</f>
        <v>52</v>
      </c>
      <c r="IF513" s="213" t="s">
        <v>65</v>
      </c>
      <c r="IG513" s="10">
        <f>IE513*1.3</f>
        <v>67.600000000000009</v>
      </c>
      <c r="IH513" s="10"/>
      <c r="II513" s="284"/>
      <c r="IJ513" s="213" t="s">
        <v>92</v>
      </c>
      <c r="IK513" s="306" t="s">
        <v>1074</v>
      </c>
      <c r="IM513" s="214"/>
      <c r="IN513" s="214">
        <f>VLOOKUP(IK513,$A$563:$F$2330,6,FALSE)</f>
        <v>129</v>
      </c>
      <c r="IO513" s="213" t="s">
        <v>65</v>
      </c>
      <c r="IP513" s="10">
        <f>IN513*1.3</f>
        <v>167.70000000000002</v>
      </c>
      <c r="IQ513" s="10"/>
      <c r="IR513" s="284"/>
      <c r="IS513" s="213" t="s">
        <v>92</v>
      </c>
      <c r="IT513" s="306" t="s">
        <v>745</v>
      </c>
      <c r="IV513" s="214"/>
      <c r="IW513" s="214">
        <f>VLOOKUP(IT513,$A$563:$F$2330,6,FALSE)</f>
        <v>51</v>
      </c>
      <c r="IX513" s="213" t="s">
        <v>65</v>
      </c>
      <c r="IY513" s="10">
        <f>IW513*1.3</f>
        <v>66.3</v>
      </c>
      <c r="IZ513" s="10"/>
      <c r="JA513" s="284"/>
      <c r="JB513" s="213" t="s">
        <v>92</v>
      </c>
      <c r="JC513" s="306" t="s">
        <v>457</v>
      </c>
      <c r="JE513" s="214"/>
      <c r="JF513" s="214">
        <f>VLOOKUP(JC513,$A$563:$F$2330,6,FALSE)</f>
        <v>139</v>
      </c>
      <c r="JG513" s="213" t="s">
        <v>65</v>
      </c>
      <c r="JH513" s="10">
        <f>JF513*1.3</f>
        <v>180.70000000000002</v>
      </c>
      <c r="JI513" s="10"/>
      <c r="JJ513" s="284"/>
      <c r="JK513" s="213" t="s">
        <v>92</v>
      </c>
      <c r="JL513" s="306" t="s">
        <v>2286</v>
      </c>
      <c r="JN513" s="214"/>
      <c r="JO513" s="214">
        <f>VLOOKUP(JL513,$A$563:$F$2330,6,FALSE)</f>
        <v>351</v>
      </c>
      <c r="JP513" s="213" t="s">
        <v>65</v>
      </c>
      <c r="JQ513" s="10">
        <f>JO513*1.3</f>
        <v>456.3</v>
      </c>
      <c r="JR513" s="10"/>
      <c r="JS513" s="284"/>
      <c r="JT513" s="213" t="s">
        <v>92</v>
      </c>
      <c r="JU513" s="306" t="s">
        <v>1073</v>
      </c>
      <c r="JW513" s="214"/>
      <c r="JX513" s="214">
        <f>VLOOKUP(JU513,$A$563:$F$2330,6,FALSE)</f>
        <v>49</v>
      </c>
      <c r="JY513" s="213" t="s">
        <v>65</v>
      </c>
      <c r="JZ513" s="10">
        <f>JX513*1.3</f>
        <v>63.7</v>
      </c>
      <c r="KA513" s="10"/>
      <c r="KB513" s="284"/>
      <c r="KC513" s="213" t="s">
        <v>92</v>
      </c>
      <c r="KD513" s="306" t="s">
        <v>448</v>
      </c>
      <c r="KF513" s="214"/>
      <c r="KG513" s="214">
        <f>VLOOKUP(KD513,$A$563:$F$2330,6,FALSE)</f>
        <v>145</v>
      </c>
      <c r="KH513" s="213" t="s">
        <v>65</v>
      </c>
      <c r="KI513" s="10">
        <f>KG513*1.3</f>
        <v>188.5</v>
      </c>
      <c r="KJ513" s="10"/>
      <c r="KK513" s="284"/>
      <c r="KL513" s="213" t="s">
        <v>92</v>
      </c>
      <c r="KM513" s="306" t="s">
        <v>2286</v>
      </c>
      <c r="KO513" s="214"/>
      <c r="KP513" s="214">
        <f>VLOOKUP(KM513,$A$563:$F$2330,6,FALSE)</f>
        <v>351</v>
      </c>
      <c r="KQ513" s="213" t="s">
        <v>65</v>
      </c>
      <c r="KR513" s="10">
        <f>KP513*1.3</f>
        <v>456.3</v>
      </c>
      <c r="KS513" s="10"/>
      <c r="KT513" s="284"/>
      <c r="KU513" s="213" t="s">
        <v>92</v>
      </c>
      <c r="KV513" s="306" t="s">
        <v>641</v>
      </c>
      <c r="KX513" s="214"/>
      <c r="KY513" s="214">
        <f>VLOOKUP(KV513,$A$563:$F$2330,6,FALSE)</f>
        <v>307</v>
      </c>
      <c r="KZ513" s="213" t="s">
        <v>65</v>
      </c>
      <c r="LA513" s="10">
        <f>KY513*1.3</f>
        <v>399.1</v>
      </c>
      <c r="LB513" s="10"/>
      <c r="LC513" s="284"/>
      <c r="LD513" s="213" t="s">
        <v>92</v>
      </c>
      <c r="LE513" s="306" t="s">
        <v>522</v>
      </c>
      <c r="LG513" s="214"/>
      <c r="LH513" s="214">
        <f>VLOOKUP(LE513,$A$563:$F$2330,6,FALSE)</f>
        <v>351</v>
      </c>
      <c r="LI513" s="213" t="s">
        <v>65</v>
      </c>
      <c r="LJ513" s="10">
        <f>LH513*1.3</f>
        <v>456.3</v>
      </c>
      <c r="LK513" s="10"/>
      <c r="LL513" s="284"/>
      <c r="LM513" s="213" t="s">
        <v>92</v>
      </c>
      <c r="LN513" s="306" t="s">
        <v>1921</v>
      </c>
      <c r="LP513" s="214"/>
      <c r="LQ513" s="214">
        <f>VLOOKUP(LN513,$A$563:$F$2330,6,FALSE)</f>
        <v>61</v>
      </c>
      <c r="LR513" s="213" t="s">
        <v>65</v>
      </c>
      <c r="LS513" s="10">
        <f>LQ513*1.3</f>
        <v>79.3</v>
      </c>
      <c r="LT513" s="10"/>
      <c r="LU513" s="284"/>
      <c r="LV513" s="213" t="s">
        <v>92</v>
      </c>
      <c r="LW513" s="306" t="s">
        <v>1627</v>
      </c>
      <c r="LY513" s="214"/>
      <c r="LZ513" s="214">
        <f>VLOOKUP(LW513,$A$563:$F$2330,6,FALSE)</f>
        <v>162</v>
      </c>
      <c r="MA513" s="213" t="s">
        <v>65</v>
      </c>
      <c r="MB513" s="10">
        <f>LZ513*1.3</f>
        <v>210.6</v>
      </c>
      <c r="MC513" s="10"/>
      <c r="MD513" s="284"/>
      <c r="ME513" s="213" t="s">
        <v>92</v>
      </c>
      <c r="MF513" s="308" t="s">
        <v>1074</v>
      </c>
      <c r="MH513" s="214"/>
      <c r="MI513" s="214">
        <f>VLOOKUP(MF513,$A$563:$F$2330,6,FALSE)</f>
        <v>129</v>
      </c>
      <c r="MJ513" s="213" t="s">
        <v>65</v>
      </c>
      <c r="MK513" s="10">
        <f>MI513*1.3</f>
        <v>167.70000000000002</v>
      </c>
      <c r="ML513" s="10"/>
      <c r="MM513" s="284"/>
      <c r="MN513" s="213" t="s">
        <v>92</v>
      </c>
      <c r="MO513" s="306" t="s">
        <v>457</v>
      </c>
      <c r="MQ513" s="214"/>
      <c r="MR513" s="214">
        <f>VLOOKUP(MO513,$A$563:$F$2330,6,FALSE)</f>
        <v>139</v>
      </c>
      <c r="MS513" s="213" t="s">
        <v>65</v>
      </c>
      <c r="MT513" s="10">
        <f>MR513*1.3</f>
        <v>180.70000000000002</v>
      </c>
      <c r="MU513" s="10"/>
      <c r="MV513" s="284"/>
      <c r="MW513" s="213" t="s">
        <v>92</v>
      </c>
      <c r="MX513" s="306" t="s">
        <v>641</v>
      </c>
      <c r="MZ513" s="214"/>
      <c r="NA513" s="214">
        <f>VLOOKUP(MX513,$A$563:$F$2330,6,FALSE)</f>
        <v>307</v>
      </c>
      <c r="NB513" s="213" t="s">
        <v>65</v>
      </c>
      <c r="NC513" s="10">
        <f>NA513*1.3</f>
        <v>399.1</v>
      </c>
      <c r="ND513" s="10"/>
      <c r="NE513" s="284"/>
      <c r="NF513" s="213" t="s">
        <v>92</v>
      </c>
      <c r="NG513" s="306" t="s">
        <v>457</v>
      </c>
      <c r="NI513" s="214"/>
      <c r="NJ513" s="214">
        <f>VLOOKUP(NG513,$A$563:$F$2330,6,FALSE)</f>
        <v>139</v>
      </c>
      <c r="NK513" s="213" t="s">
        <v>65</v>
      </c>
      <c r="NL513" s="10">
        <f>NJ513*1.3</f>
        <v>180.70000000000002</v>
      </c>
      <c r="NM513" s="10"/>
      <c r="NN513" s="284"/>
      <c r="NO513" s="213" t="s">
        <v>92</v>
      </c>
      <c r="NP513" s="306" t="s">
        <v>480</v>
      </c>
      <c r="NR513" s="214"/>
      <c r="NS513" s="214">
        <f>VLOOKUP(NP513,$A$563:$F$2330,6,FALSE)</f>
        <v>69</v>
      </c>
      <c r="NT513" s="213" t="s">
        <v>65</v>
      </c>
      <c r="NU513" s="10">
        <f>NS513*1.3</f>
        <v>89.7</v>
      </c>
      <c r="NV513" s="10"/>
      <c r="NW513" s="284"/>
      <c r="NX513" s="213" t="s">
        <v>92</v>
      </c>
      <c r="NY513" s="293" t="s">
        <v>534</v>
      </c>
      <c r="OB513" s="214">
        <f>VLOOKUP(NY513,$A$563:$F$2330,6,FALSE)</f>
        <v>62</v>
      </c>
      <c r="OC513" s="213" t="s">
        <v>65</v>
      </c>
      <c r="OD513" s="10">
        <f>OB513*1.3</f>
        <v>80.600000000000009</v>
      </c>
      <c r="OE513" s="10"/>
      <c r="OF513" s="284"/>
      <c r="OG513" s="213" t="s">
        <v>92</v>
      </c>
      <c r="OH513" s="306" t="s">
        <v>573</v>
      </c>
      <c r="OJ513" s="214"/>
      <c r="OK513" s="214">
        <f>VLOOKUP(OH513,$A$563:$F$2330,6,FALSE)</f>
        <v>1</v>
      </c>
      <c r="OL513" s="213" t="s">
        <v>65</v>
      </c>
      <c r="OM513" s="10">
        <f>OK513*1.3</f>
        <v>1.3</v>
      </c>
      <c r="ON513" s="10"/>
      <c r="OO513" s="284"/>
      <c r="OP513" s="213" t="s">
        <v>92</v>
      </c>
      <c r="OQ513" s="293" t="s">
        <v>1898</v>
      </c>
      <c r="OS513" s="214"/>
      <c r="OT513" s="214">
        <f>VLOOKUP(OQ513,$A$563:$F$2330,6,FALSE)</f>
        <v>19</v>
      </c>
      <c r="OU513" s="213" t="s">
        <v>65</v>
      </c>
      <c r="OV513" s="10">
        <f>OT513*1.3</f>
        <v>24.7</v>
      </c>
      <c r="OW513" s="10"/>
      <c r="OX513" s="284"/>
      <c r="OY513" s="213" t="s">
        <v>92</v>
      </c>
      <c r="OZ513" s="306" t="s">
        <v>541</v>
      </c>
      <c r="PB513" s="214"/>
      <c r="PC513" s="214">
        <f>VLOOKUP(OZ513,$A$563:$F$2330,6,FALSE)</f>
        <v>292</v>
      </c>
      <c r="PD513" s="213" t="s">
        <v>65</v>
      </c>
      <c r="PE513" s="10">
        <f>PC513*1.3</f>
        <v>379.6</v>
      </c>
      <c r="PF513" s="10"/>
      <c r="PG513" s="284"/>
      <c r="PH513" s="213" t="s">
        <v>92</v>
      </c>
      <c r="PI513" s="306" t="s">
        <v>541</v>
      </c>
      <c r="PK513" s="214"/>
      <c r="PL513" s="214">
        <f>VLOOKUP(PI513,$A$563:$F$2330,6,FALSE)</f>
        <v>292</v>
      </c>
      <c r="PM513" s="213" t="s">
        <v>65</v>
      </c>
      <c r="PN513" s="10">
        <f>PL513*1.3</f>
        <v>379.6</v>
      </c>
      <c r="PO513" s="10"/>
      <c r="PP513" s="284"/>
      <c r="PQ513" s="213" t="s">
        <v>92</v>
      </c>
      <c r="PR513" s="293" t="s">
        <v>589</v>
      </c>
      <c r="PT513" s="214"/>
      <c r="PU513" s="214">
        <f>VLOOKUP(PR513,$A$563:$F$2330,6,FALSE)</f>
        <v>121</v>
      </c>
      <c r="PV513" s="213" t="s">
        <v>65</v>
      </c>
      <c r="PW513" s="10">
        <f>PU513*1.3</f>
        <v>157.30000000000001</v>
      </c>
      <c r="PX513" s="10"/>
      <c r="PY513" s="284"/>
      <c r="PZ513" s="213" t="s">
        <v>92</v>
      </c>
      <c r="QA513" s="306" t="s">
        <v>440</v>
      </c>
      <c r="QC513" s="214"/>
      <c r="QD513" s="214">
        <f>VLOOKUP(QA513,$A$563:$F$2330,6,FALSE)</f>
        <v>187</v>
      </c>
      <c r="QE513" s="213" t="s">
        <v>65</v>
      </c>
      <c r="QF513" s="10">
        <f>QD513*1.3</f>
        <v>243.1</v>
      </c>
      <c r="QG513" s="10"/>
      <c r="QH513" s="284"/>
      <c r="QI513" s="213" t="s">
        <v>92</v>
      </c>
      <c r="QJ513" s="293" t="s">
        <v>528</v>
      </c>
      <c r="QL513" s="214"/>
      <c r="QM513" s="214">
        <f>VLOOKUP(QJ513,$A$563:$F$2330,6,FALSE)</f>
        <v>66</v>
      </c>
      <c r="QN513" s="213" t="s">
        <v>65</v>
      </c>
      <c r="QO513" s="10">
        <f>QM513*1.3</f>
        <v>85.8</v>
      </c>
      <c r="QP513" s="10"/>
      <c r="QQ513" s="284"/>
      <c r="QR513" s="213" t="s">
        <v>92</v>
      </c>
      <c r="QS513" s="306" t="s">
        <v>440</v>
      </c>
      <c r="QU513" s="214"/>
      <c r="QV513" s="214">
        <f>VLOOKUP(QS513,$A$563:$F$2330,6,FALSE)</f>
        <v>187</v>
      </c>
      <c r="QW513" s="213" t="s">
        <v>65</v>
      </c>
      <c r="QX513" s="10">
        <f>QV513*1.3</f>
        <v>243.1</v>
      </c>
      <c r="QY513" s="10"/>
      <c r="QZ513" s="284"/>
      <c r="RA513" s="213" t="s">
        <v>92</v>
      </c>
      <c r="RB513" s="293" t="s">
        <v>423</v>
      </c>
      <c r="RD513" s="214"/>
      <c r="RE513" s="214">
        <f>VLOOKUP(RB513,$A$563:$F$2330,6,FALSE)</f>
        <v>71</v>
      </c>
      <c r="RF513" s="213" t="s">
        <v>65</v>
      </c>
      <c r="RG513" s="10">
        <f>RE513*1.3</f>
        <v>92.3</v>
      </c>
      <c r="RH513" s="10"/>
      <c r="RI513" s="284"/>
      <c r="RJ513" s="213" t="s">
        <v>92</v>
      </c>
      <c r="RK513" s="297" t="s">
        <v>186</v>
      </c>
      <c r="RN513" s="214" t="e">
        <f>VLOOKUP(RK513,$A$563:$F$2330,6,FALSE)</f>
        <v>#N/A</v>
      </c>
      <c r="RO513" s="213" t="s">
        <v>65</v>
      </c>
      <c r="RP513" s="10" t="e">
        <f>RN513*1.3</f>
        <v>#N/A</v>
      </c>
      <c r="RQ513" s="10"/>
      <c r="RR513" s="284"/>
      <c r="RS513" s="213" t="s">
        <v>92</v>
      </c>
      <c r="RT513" s="306" t="s">
        <v>522</v>
      </c>
      <c r="RV513" s="214"/>
      <c r="RW513" s="214">
        <f>VLOOKUP(RT513,$A$563:$F$2330,6,FALSE)</f>
        <v>351</v>
      </c>
      <c r="RX513" s="213" t="s">
        <v>65</v>
      </c>
      <c r="RY513" s="10">
        <f>RW513*1.3</f>
        <v>456.3</v>
      </c>
      <c r="RZ513" s="10"/>
      <c r="SA513" s="290"/>
      <c r="SB513" s="213" t="s">
        <v>92</v>
      </c>
      <c r="SC513" s="306" t="s">
        <v>1073</v>
      </c>
      <c r="SE513" s="214"/>
      <c r="SF513" s="214">
        <f>VLOOKUP(SC513,$A$563:$F$2330,6,FALSE)</f>
        <v>49</v>
      </c>
      <c r="SG513" s="213" t="s">
        <v>65</v>
      </c>
      <c r="SH513" s="10">
        <f>SF513*1.3</f>
        <v>63.7</v>
      </c>
      <c r="SI513" s="10"/>
      <c r="SJ513" s="290"/>
      <c r="SK513" s="213" t="s">
        <v>92</v>
      </c>
      <c r="SL513" s="306" t="s">
        <v>493</v>
      </c>
      <c r="SN513" s="214"/>
      <c r="SO513" s="214">
        <f>VLOOKUP(SL513,$A$563:$F$2330,6,FALSE)</f>
        <v>227</v>
      </c>
      <c r="SP513" s="213" t="s">
        <v>65</v>
      </c>
      <c r="SQ513" s="10">
        <f>SO513*1.3</f>
        <v>295.10000000000002</v>
      </c>
      <c r="SR513" s="10"/>
      <c r="SS513" s="290"/>
      <c r="ST513" s="213" t="s">
        <v>92</v>
      </c>
      <c r="SU513" s="306" t="s">
        <v>556</v>
      </c>
      <c r="SW513" s="214"/>
      <c r="SX513" s="214">
        <f>VLOOKUP(SU513,$A$563:$F$2330,6,FALSE)</f>
        <v>122</v>
      </c>
      <c r="SY513" s="213" t="s">
        <v>65</v>
      </c>
      <c r="SZ513" s="10">
        <f>SX513*1.3</f>
        <v>158.6</v>
      </c>
      <c r="TA513" s="10"/>
      <c r="TB513" s="290"/>
      <c r="TC513" s="213" t="s">
        <v>92</v>
      </c>
      <c r="TD513" s="306" t="s">
        <v>489</v>
      </c>
      <c r="TF513" s="214"/>
      <c r="TG513" s="214">
        <f>VLOOKUP(TD513,$A$563:$F$2330,6,FALSE)</f>
        <v>245</v>
      </c>
      <c r="TH513" s="213" t="s">
        <v>65</v>
      </c>
      <c r="TI513" s="10">
        <f>TG513*1.3</f>
        <v>318.5</v>
      </c>
      <c r="TK513" s="290"/>
      <c r="TL513" s="213" t="s">
        <v>92</v>
      </c>
      <c r="TM513" s="306" t="s">
        <v>423</v>
      </c>
      <c r="TO513" s="214"/>
      <c r="TP513" s="214">
        <f>VLOOKUP(TM513,$A$563:$F$2330,6,FALSE)</f>
        <v>71</v>
      </c>
      <c r="TQ513" s="213" t="s">
        <v>65</v>
      </c>
      <c r="TR513" s="10">
        <f>TP513*1.3</f>
        <v>92.3</v>
      </c>
      <c r="TS513" s="10"/>
      <c r="TT513" s="290"/>
      <c r="TU513" s="213" t="s">
        <v>92</v>
      </c>
      <c r="TV513" s="297" t="s">
        <v>186</v>
      </c>
      <c r="TX513" s="214"/>
      <c r="TY513" s="214" t="e">
        <f>VLOOKUP(TV513,$A$563:$F$2330,6,FALSE)</f>
        <v>#N/A</v>
      </c>
      <c r="TZ513" s="213" t="s">
        <v>65</v>
      </c>
      <c r="UA513" s="10" t="e">
        <f>TY513*1.3</f>
        <v>#N/A</v>
      </c>
      <c r="UB513" s="10"/>
      <c r="UC513" s="290"/>
      <c r="UD513" s="213" t="s">
        <v>92</v>
      </c>
      <c r="UE513" s="306" t="s">
        <v>423</v>
      </c>
      <c r="UG513" s="214"/>
      <c r="UH513" s="214">
        <f>VLOOKUP(UE513,$A$563:$F$2330,6,FALSE)</f>
        <v>71</v>
      </c>
      <c r="UI513" s="213" t="s">
        <v>65</v>
      </c>
      <c r="UJ513" s="10">
        <f>UH513*1.3</f>
        <v>92.3</v>
      </c>
      <c r="UK513" s="10"/>
      <c r="UL513" s="290"/>
      <c r="UM513" s="213" t="s">
        <v>92</v>
      </c>
      <c r="UN513" s="297" t="s">
        <v>186</v>
      </c>
      <c r="UP513" s="214"/>
      <c r="UQ513" s="214" t="e">
        <f>VLOOKUP(UN513,$A$563:$F$2330,6,FALSE)</f>
        <v>#N/A</v>
      </c>
      <c r="UR513" s="213" t="s">
        <v>65</v>
      </c>
      <c r="US513" s="10" t="e">
        <f>UQ513*1.3</f>
        <v>#N/A</v>
      </c>
      <c r="UT513" s="10"/>
      <c r="UU513" s="290"/>
      <c r="UV513" s="213" t="s">
        <v>92</v>
      </c>
      <c r="UW513" s="306" t="s">
        <v>492</v>
      </c>
      <c r="UY513" s="214"/>
      <c r="UZ513" s="214">
        <f>VLOOKUP(UW513,$A$563:$F$2330,6,FALSE)</f>
        <v>105</v>
      </c>
      <c r="VA513" s="213" t="s">
        <v>65</v>
      </c>
      <c r="VB513" s="10">
        <f>UZ513*1.3</f>
        <v>136.5</v>
      </c>
      <c r="VC513" s="10"/>
      <c r="VD513" s="290"/>
      <c r="VE513" s="213" t="s">
        <v>92</v>
      </c>
      <c r="VF513" s="297" t="s">
        <v>186</v>
      </c>
      <c r="VH513" s="214"/>
      <c r="VI513" s="214" t="e">
        <f>VLOOKUP(VF513,$A$563:$F$2330,6,FALSE)</f>
        <v>#N/A</v>
      </c>
      <c r="VJ513" s="213" t="s">
        <v>65</v>
      </c>
      <c r="VK513" s="10" t="e">
        <f>VI513*1.3</f>
        <v>#N/A</v>
      </c>
      <c r="VL513" s="10"/>
      <c r="VM513" s="290"/>
      <c r="VN513" s="213" t="s">
        <v>92</v>
      </c>
      <c r="VO513" s="306" t="s">
        <v>507</v>
      </c>
      <c r="VQ513" s="214"/>
      <c r="VR513" s="214">
        <f>VLOOKUP(VO513,$A$563:$F$2330,6,FALSE)</f>
        <v>471</v>
      </c>
      <c r="VS513" s="213" t="s">
        <v>65</v>
      </c>
      <c r="VT513" s="10">
        <f>VR513*1.3</f>
        <v>612.30000000000007</v>
      </c>
      <c r="VU513" s="10"/>
      <c r="VV513" s="290"/>
      <c r="VW513" s="213" t="s">
        <v>92</v>
      </c>
      <c r="VX513" s="297" t="s">
        <v>186</v>
      </c>
      <c r="WA513" s="214" t="e">
        <f>VLOOKUP(VX513,$A$563:$F$2330,6,FALSE)</f>
        <v>#N/A</v>
      </c>
      <c r="WB513" s="213" t="s">
        <v>65</v>
      </c>
      <c r="WC513" s="10" t="e">
        <f>WA513*1.3</f>
        <v>#N/A</v>
      </c>
      <c r="WE513" s="290"/>
      <c r="WF513" s="213" t="s">
        <v>92</v>
      </c>
      <c r="WG513" s="306" t="s">
        <v>423</v>
      </c>
      <c r="WI513" s="214"/>
      <c r="WJ513" s="214">
        <f>VLOOKUP(WG513,$A$563:$F$2330,6,FALSE)</f>
        <v>71</v>
      </c>
      <c r="WK513" s="213" t="s">
        <v>65</v>
      </c>
      <c r="WL513" s="10">
        <f>WJ513*1.3</f>
        <v>92.3</v>
      </c>
      <c r="WN513" s="290"/>
      <c r="WO513" s="213" t="s">
        <v>92</v>
      </c>
      <c r="WP513" s="306" t="s">
        <v>948</v>
      </c>
      <c r="WQ513" s="214"/>
      <c r="WR513" s="214"/>
      <c r="WS513" s="214">
        <f>VLOOKUP(WP513,$A$563:$F$2330,6,FALSE)</f>
        <v>3</v>
      </c>
      <c r="WT513" s="213" t="s">
        <v>65</v>
      </c>
      <c r="WU513" s="10">
        <f>WS513*1.3</f>
        <v>3.9000000000000004</v>
      </c>
      <c r="WV513" s="10"/>
      <c r="WW513" s="290"/>
      <c r="WX513" s="213" t="s">
        <v>92</v>
      </c>
      <c r="WY513" s="306" t="s">
        <v>745</v>
      </c>
      <c r="XA513" s="214"/>
      <c r="XB513" s="214">
        <f>VLOOKUP(WY513,$A$563:$F$2330,6,FALSE)</f>
        <v>51</v>
      </c>
      <c r="XC513" s="213" t="s">
        <v>65</v>
      </c>
      <c r="XD513" s="10">
        <f>XB513*1.3</f>
        <v>66.3</v>
      </c>
      <c r="XF513" s="290"/>
      <c r="XG513" s="213" t="s">
        <v>92</v>
      </c>
      <c r="XH513" s="297" t="s">
        <v>186</v>
      </c>
      <c r="XK513" s="214" t="e">
        <f>VLOOKUP(XH513,$A$563:$F$2330,6,FALSE)</f>
        <v>#N/A</v>
      </c>
      <c r="XL513" s="213" t="s">
        <v>65</v>
      </c>
      <c r="XM513" s="10" t="e">
        <f>XK513*1.3</f>
        <v>#N/A</v>
      </c>
      <c r="XO513" s="290"/>
      <c r="XP513" s="213" t="s">
        <v>92</v>
      </c>
      <c r="XQ513" s="306" t="s">
        <v>1412</v>
      </c>
      <c r="XS513" s="214"/>
      <c r="XT513" s="214">
        <f>VLOOKUP(XQ513,$A$563:$F$2330,6,FALSE)</f>
        <v>168</v>
      </c>
      <c r="XU513" s="213" t="s">
        <v>65</v>
      </c>
      <c r="XV513" s="10">
        <f>XT513*1.3</f>
        <v>218.4</v>
      </c>
      <c r="XW513" s="10"/>
      <c r="XX513" s="290"/>
      <c r="XY513" s="213" t="s">
        <v>92</v>
      </c>
      <c r="XZ513" s="306" t="s">
        <v>641</v>
      </c>
      <c r="YB513" s="214"/>
      <c r="YC513" s="214">
        <f>VLOOKUP(XZ513,$A$563:$F$2330,6,FALSE)</f>
        <v>307</v>
      </c>
      <c r="YD513" s="213" t="s">
        <v>65</v>
      </c>
      <c r="YE513" s="10">
        <f>YC513*1.3</f>
        <v>399.1</v>
      </c>
      <c r="YG513" s="290"/>
      <c r="YH513" s="213" t="s">
        <v>92</v>
      </c>
      <c r="YI513" s="306" t="s">
        <v>456</v>
      </c>
      <c r="YK513" s="214"/>
      <c r="YL513" s="214">
        <f>VLOOKUP(YI513,$A$563:$F$2330,6,FALSE)</f>
        <v>450</v>
      </c>
      <c r="YM513" s="213" t="s">
        <v>65</v>
      </c>
      <c r="YN513" s="10">
        <f>YL513*1.3</f>
        <v>585</v>
      </c>
      <c r="YO513" s="10"/>
      <c r="YP513" s="290"/>
      <c r="YQ513" s="213" t="s">
        <v>92</v>
      </c>
      <c r="YR513" s="297" t="s">
        <v>186</v>
      </c>
      <c r="YU513" s="214" t="e">
        <f>VLOOKUP(YR513,$A$563:$F$2330,6,FALSE)</f>
        <v>#N/A</v>
      </c>
      <c r="YV513" s="213" t="s">
        <v>65</v>
      </c>
      <c r="YW513" s="10" t="e">
        <f>YU513*1.3</f>
        <v>#N/A</v>
      </c>
      <c r="YY513" s="290"/>
      <c r="YZ513" s="213" t="s">
        <v>92</v>
      </c>
      <c r="ZA513" s="297" t="s">
        <v>186</v>
      </c>
      <c r="ZD513" s="214" t="e">
        <f>VLOOKUP(ZA513,$A$563:$F$2330,6,FALSE)</f>
        <v>#N/A</v>
      </c>
      <c r="ZE513" s="213" t="s">
        <v>65</v>
      </c>
      <c r="ZF513" s="10" t="e">
        <f>ZD513*1.3</f>
        <v>#N/A</v>
      </c>
      <c r="ZH513" s="290"/>
      <c r="ZI513" s="213" t="s">
        <v>92</v>
      </c>
      <c r="ZJ513" s="293" t="s">
        <v>575</v>
      </c>
      <c r="ZM513" s="214">
        <f>VLOOKUP(ZJ513,$A$563:$F$2330,6,FALSE)</f>
        <v>298</v>
      </c>
      <c r="ZN513" s="213" t="s">
        <v>65</v>
      </c>
      <c r="ZO513" s="10">
        <f>ZM513*1.3</f>
        <v>387.40000000000003</v>
      </c>
      <c r="ZQ513" s="290"/>
      <c r="ZR513" s="213" t="s">
        <v>92</v>
      </c>
      <c r="ZS513" s="297" t="s">
        <v>186</v>
      </c>
      <c r="ZU513" s="214"/>
      <c r="ZV513" s="214" t="e">
        <f>VLOOKUP(ZS513,$A$563:$F$2330,6,FALSE)</f>
        <v>#N/A</v>
      </c>
      <c r="ZW513" s="213" t="s">
        <v>65</v>
      </c>
      <c r="ZX513" s="10" t="e">
        <f>ZV513*1.3</f>
        <v>#N/A</v>
      </c>
      <c r="ZY513" s="10"/>
      <c r="ZZ513" s="290"/>
      <c r="AAA513" s="213" t="s">
        <v>92</v>
      </c>
      <c r="AAB513" s="297" t="s">
        <v>186</v>
      </c>
      <c r="AAD513" s="214"/>
      <c r="AAE513" s="214" t="e">
        <f>VLOOKUP(AAB513,$A$563:$F$2330,6,FALSE)</f>
        <v>#N/A</v>
      </c>
      <c r="AAF513" s="213" t="s">
        <v>65</v>
      </c>
      <c r="AAG513" s="10" t="e">
        <f>AAE513*1.3</f>
        <v>#N/A</v>
      </c>
      <c r="AAH513" s="10"/>
      <c r="AAI513" s="290"/>
      <c r="AAJ513" s="213" t="s">
        <v>92</v>
      </c>
      <c r="AAK513" s="297" t="s">
        <v>186</v>
      </c>
      <c r="AAM513" s="214"/>
      <c r="AAN513" s="214" t="e">
        <f>VLOOKUP(AAK513,$A$563:$F$2330,6,FALSE)</f>
        <v>#N/A</v>
      </c>
      <c r="AAO513" s="213" t="s">
        <v>65</v>
      </c>
      <c r="AAP513" s="10" t="e">
        <f>AAN513*1.3</f>
        <v>#N/A</v>
      </c>
      <c r="AAQ513" s="10"/>
      <c r="AAR513" s="290"/>
      <c r="AAS513" s="213" t="s">
        <v>92</v>
      </c>
      <c r="AAT513" s="297" t="s">
        <v>186</v>
      </c>
      <c r="AAV513" s="214"/>
      <c r="AAW513" s="214" t="e">
        <f>VLOOKUP(AAT513,$A$563:$F$2330,6,FALSE)</f>
        <v>#N/A</v>
      </c>
      <c r="AAX513" s="213" t="s">
        <v>65</v>
      </c>
      <c r="AAY513" s="10" t="e">
        <f>AAW513*1.3</f>
        <v>#N/A</v>
      </c>
      <c r="AAZ513" s="10"/>
      <c r="ABA513" s="290"/>
      <c r="ABB513" s="213" t="s">
        <v>92</v>
      </c>
      <c r="ABC513" s="297" t="s">
        <v>186</v>
      </c>
      <c r="ABE513" s="214"/>
      <c r="ABF513" s="214" t="e">
        <f>VLOOKUP(ABC513,$A$563:$F$2330,6,FALSE)</f>
        <v>#N/A</v>
      </c>
      <c r="ABG513" s="213" t="s">
        <v>65</v>
      </c>
      <c r="ABH513" s="10" t="e">
        <f>ABF513*1.3</f>
        <v>#N/A</v>
      </c>
      <c r="ABI513" s="10"/>
      <c r="ABJ513" s="290"/>
      <c r="ABK513" s="213" t="s">
        <v>92</v>
      </c>
      <c r="ABL513" s="297" t="s">
        <v>186</v>
      </c>
      <c r="ABN513" s="214"/>
      <c r="ABO513" s="214" t="e">
        <f>VLOOKUP(ABL513,$A$563:$F$2330,6,FALSE)</f>
        <v>#N/A</v>
      </c>
      <c r="ABP513" s="213" t="s">
        <v>65</v>
      </c>
      <c r="ABQ513" s="10" t="e">
        <f>ABO513*1.3</f>
        <v>#N/A</v>
      </c>
      <c r="ABR513" s="10"/>
      <c r="ABS513" s="290"/>
      <c r="ABT513" s="213" t="s">
        <v>92</v>
      </c>
      <c r="ABU513" s="297" t="s">
        <v>186</v>
      </c>
      <c r="ABW513" s="214"/>
      <c r="ABX513" s="214" t="e">
        <f>VLOOKUP(ABU513,$A$563:$F$2330,6,FALSE)</f>
        <v>#N/A</v>
      </c>
      <c r="ABY513" s="213" t="s">
        <v>65</v>
      </c>
      <c r="ABZ513" s="10" t="e">
        <f>ABX513*1.3</f>
        <v>#N/A</v>
      </c>
      <c r="ACA513" s="10"/>
      <c r="ACB513" s="290"/>
      <c r="ACC513" s="213" t="s">
        <v>92</v>
      </c>
      <c r="ACD513" s="297" t="s">
        <v>186</v>
      </c>
      <c r="ACF513" s="214"/>
      <c r="ACG513" s="214" t="e">
        <f>VLOOKUP(ACD513,$A$563:$F$2330,6,FALSE)</f>
        <v>#N/A</v>
      </c>
      <c r="ACH513" s="213" t="s">
        <v>65</v>
      </c>
      <c r="ACI513" s="10" t="e">
        <f>ACG513*1.3</f>
        <v>#N/A</v>
      </c>
      <c r="ACJ513" s="10"/>
      <c r="ACK513" s="290"/>
      <c r="ACL513" s="213" t="s">
        <v>92</v>
      </c>
      <c r="ACM513" s="297" t="s">
        <v>186</v>
      </c>
      <c r="ACO513" s="214"/>
      <c r="ACP513" s="214" t="e">
        <f>VLOOKUP(ACM513,$A$563:$F$2330,6,FALSE)</f>
        <v>#N/A</v>
      </c>
      <c r="ACQ513" s="213" t="s">
        <v>65</v>
      </c>
      <c r="ACR513" s="10" t="e">
        <f>ACP513*1.3</f>
        <v>#N/A</v>
      </c>
      <c r="ACS513" s="10"/>
      <c r="ACT513" s="290"/>
      <c r="ACU513" s="213" t="s">
        <v>92</v>
      </c>
      <c r="ACV513" s="293" t="s">
        <v>1921</v>
      </c>
      <c r="ACX513" s="214"/>
      <c r="ACY513" s="214">
        <f>VLOOKUP(ACV513,$A$563:$F$2330,6,FALSE)</f>
        <v>61</v>
      </c>
      <c r="ACZ513" s="213" t="s">
        <v>65</v>
      </c>
      <c r="ADA513" s="10">
        <f>ACY513*1.3</f>
        <v>79.3</v>
      </c>
      <c r="ADB513" s="10"/>
      <c r="ADC513" s="290"/>
      <c r="ADD513" s="213" t="s">
        <v>92</v>
      </c>
      <c r="ADE513" s="306" t="s">
        <v>448</v>
      </c>
      <c r="ADG513" s="214"/>
      <c r="ADH513" s="214">
        <f>VLOOKUP(ADE513,$A$563:$F$2330,6,FALSE)</f>
        <v>145</v>
      </c>
      <c r="ADI513" s="213" t="s">
        <v>65</v>
      </c>
      <c r="ADJ513" s="10">
        <f>ADH513*1.3</f>
        <v>188.5</v>
      </c>
      <c r="ADL513" s="290"/>
      <c r="ADM513" s="213" t="s">
        <v>92</v>
      </c>
      <c r="ADN513" s="306" t="s">
        <v>679</v>
      </c>
      <c r="ADP513" s="214"/>
      <c r="ADQ513" s="214">
        <f>VLOOKUP(ADN513,$A$563:$F$2330,6,FALSE)</f>
        <v>3</v>
      </c>
      <c r="ADR513" s="213" t="s">
        <v>65</v>
      </c>
      <c r="ADS513" s="10">
        <f>ADQ513*1.3</f>
        <v>3.9000000000000004</v>
      </c>
      <c r="ADT513" s="10"/>
      <c r="ADU513" s="290"/>
      <c r="ADV513" s="213" t="s">
        <v>92</v>
      </c>
      <c r="ADW513" s="306" t="s">
        <v>507</v>
      </c>
      <c r="ADZ513" s="214">
        <f>VLOOKUP(ADW513,$A$563:$F$2330,6,FALSE)</f>
        <v>471</v>
      </c>
      <c r="AEA513" s="213" t="s">
        <v>65</v>
      </c>
      <c r="AEB513" s="10">
        <f>ADZ513*1.3</f>
        <v>612.30000000000007</v>
      </c>
      <c r="AED513" s="290"/>
      <c r="AEE513" s="213" t="s">
        <v>92</v>
      </c>
      <c r="AEF513" s="306" t="s">
        <v>507</v>
      </c>
      <c r="AEH513" s="214"/>
      <c r="AEI513" s="214">
        <f>VLOOKUP(AEF513,$A$563:$F$2330,6,FALSE)</f>
        <v>471</v>
      </c>
      <c r="AEJ513" s="213" t="s">
        <v>65</v>
      </c>
      <c r="AEK513" s="10">
        <f>AEI513*1.3</f>
        <v>612.30000000000007</v>
      </c>
      <c r="AEM513" s="290"/>
      <c r="AEN513" s="213" t="s">
        <v>92</v>
      </c>
      <c r="AEO513" s="306" t="s">
        <v>423</v>
      </c>
      <c r="AEQ513" s="214"/>
      <c r="AER513" s="214">
        <f>VLOOKUP(AEO513,$A$563:$F$2330,6,FALSE)</f>
        <v>71</v>
      </c>
      <c r="AES513" s="213" t="s">
        <v>65</v>
      </c>
      <c r="AET513" s="10">
        <f>AER513*1.3</f>
        <v>92.3</v>
      </c>
      <c r="AEV513" s="290"/>
      <c r="AEW513" s="213" t="s">
        <v>92</v>
      </c>
      <c r="AEX513" s="306" t="s">
        <v>790</v>
      </c>
      <c r="AEZ513" s="214"/>
      <c r="AFA513" s="214">
        <f>VLOOKUP(AEX513,$A$563:$F$2330,6,FALSE)</f>
        <v>134</v>
      </c>
      <c r="AFB513" s="213" t="s">
        <v>65</v>
      </c>
      <c r="AFC513" s="10">
        <f>AFA513*1.3</f>
        <v>174.20000000000002</v>
      </c>
      <c r="AFD513" s="10"/>
      <c r="AFE513" s="290"/>
      <c r="AFF513" s="213" t="s">
        <v>92</v>
      </c>
      <c r="AFG513" s="306" t="s">
        <v>541</v>
      </c>
      <c r="AFI513" s="214"/>
      <c r="AFJ513" s="214">
        <f>VLOOKUP(AFG513,$A$563:$F$2330,6,FALSE)</f>
        <v>292</v>
      </c>
      <c r="AFK513" s="213" t="s">
        <v>65</v>
      </c>
      <c r="AFL513" s="10">
        <f>AFJ513*1.3</f>
        <v>379.6</v>
      </c>
      <c r="AFM513" s="10"/>
      <c r="AFN513" s="290"/>
      <c r="AFO513" s="213" t="s">
        <v>92</v>
      </c>
      <c r="AFP513" s="306" t="s">
        <v>492</v>
      </c>
      <c r="AFR513" s="214"/>
      <c r="AFS513" s="214">
        <f>VLOOKUP(AFP513,$A$563:$F$2330,6,FALSE)</f>
        <v>105</v>
      </c>
      <c r="AFT513" s="213" t="s">
        <v>65</v>
      </c>
      <c r="AFU513" s="10">
        <f>AFS513*1.3</f>
        <v>136.5</v>
      </c>
      <c r="AFV513" s="10"/>
      <c r="AFW513" s="290"/>
      <c r="AFX513" s="213" t="s">
        <v>92</v>
      </c>
      <c r="AFY513" s="309" t="s">
        <v>507</v>
      </c>
      <c r="AGA513" s="214"/>
      <c r="AGB513" s="214">
        <f>VLOOKUP(AFY513,$A$563:$F$2330,6,FALSE)</f>
        <v>471</v>
      </c>
      <c r="AGC513" s="213" t="s">
        <v>65</v>
      </c>
      <c r="AGD513" s="10">
        <f>AGB513*1.3</f>
        <v>612.30000000000007</v>
      </c>
      <c r="AGE513" s="10"/>
      <c r="AGF513" s="290"/>
      <c r="AGG513" s="213" t="s">
        <v>92</v>
      </c>
      <c r="AGH513" s="306" t="s">
        <v>522</v>
      </c>
      <c r="AGJ513" s="214"/>
      <c r="AGK513" s="214">
        <f>VLOOKUP(AGH513,$A$563:$F$2330,6,FALSE)</f>
        <v>351</v>
      </c>
      <c r="AGL513" s="213" t="s">
        <v>65</v>
      </c>
      <c r="AGM513" s="10">
        <f>AGK513*1.3</f>
        <v>456.3</v>
      </c>
      <c r="AGN513" s="10"/>
      <c r="AGO513" s="290"/>
      <c r="AGP513" s="213" t="s">
        <v>92</v>
      </c>
      <c r="AGQ513" s="306" t="s">
        <v>480</v>
      </c>
      <c r="AGS513" s="214"/>
      <c r="AGT513" s="214">
        <f>VLOOKUP(AGQ513,$A$563:$F$2330,6,FALSE)</f>
        <v>69</v>
      </c>
      <c r="AGU513" s="213" t="s">
        <v>65</v>
      </c>
      <c r="AGV513" s="10">
        <f>AGT513*1.3</f>
        <v>89.7</v>
      </c>
      <c r="AGW513" s="10"/>
      <c r="AGX513" s="290"/>
      <c r="AGY513" s="213" t="s">
        <v>92</v>
      </c>
      <c r="AGZ513" s="308" t="s">
        <v>541</v>
      </c>
      <c r="AHB513" s="214"/>
      <c r="AHC513" s="214">
        <f>VLOOKUP(AGZ513,$A$563:$F$2330,6,FALSE)</f>
        <v>292</v>
      </c>
      <c r="AHD513" s="213" t="s">
        <v>65</v>
      </c>
      <c r="AHE513" s="10">
        <f>AHC513*1.3</f>
        <v>379.6</v>
      </c>
      <c r="AHF513" s="10"/>
      <c r="AHG513" s="290"/>
      <c r="AHH513" s="213"/>
      <c r="AHI513" s="303"/>
      <c r="AHK513" s="214"/>
      <c r="AHL513" s="214"/>
      <c r="AHM513" s="213"/>
      <c r="AHN513" s="10"/>
      <c r="AHO513" s="10"/>
      <c r="AHQ513" s="213"/>
      <c r="AHR513" s="278"/>
      <c r="AHT513" s="214"/>
      <c r="AHU513" s="214"/>
      <c r="AHV513" s="213"/>
      <c r="AHW513" s="10"/>
      <c r="AHX513" s="10"/>
      <c r="AHZ513" s="213"/>
      <c r="AIA513" s="278"/>
      <c r="AIC513" s="214"/>
      <c r="AID513" s="214"/>
      <c r="AIE513" s="213"/>
      <c r="AIF513" s="10"/>
      <c r="AIG513" s="10"/>
      <c r="AII513" s="213"/>
      <c r="AIJ513" s="278"/>
      <c r="AIM513" s="214"/>
      <c r="AIN513" s="213"/>
      <c r="AIO513" s="10"/>
    </row>
    <row r="514" spans="1:926" s="14" customFormat="1" ht="15">
      <c r="A514" s="213" t="s">
        <v>93</v>
      </c>
      <c r="B514" s="293" t="s">
        <v>507</v>
      </c>
      <c r="D514" s="214"/>
      <c r="E514" s="214">
        <f>VLOOKUP(B514,$A$563:$F$2330,6,FALSE)</f>
        <v>471</v>
      </c>
      <c r="F514" s="213" t="s">
        <v>67</v>
      </c>
      <c r="G514" s="10">
        <f>E514*1.2</f>
        <v>565.19999999999993</v>
      </c>
      <c r="H514" s="10"/>
      <c r="I514" s="284"/>
      <c r="J514" s="213" t="s">
        <v>93</v>
      </c>
      <c r="K514" s="306" t="s">
        <v>507</v>
      </c>
      <c r="M514" s="214"/>
      <c r="N514" s="214">
        <f>VLOOKUP(K514,$A$563:$F$2330,6,FALSE)</f>
        <v>471</v>
      </c>
      <c r="O514" s="213" t="s">
        <v>67</v>
      </c>
      <c r="P514" s="10">
        <f>N514*1.2</f>
        <v>565.19999999999993</v>
      </c>
      <c r="Q514" s="10"/>
      <c r="R514" s="284"/>
      <c r="S514" s="213" t="s">
        <v>93</v>
      </c>
      <c r="T514" s="306" t="s">
        <v>507</v>
      </c>
      <c r="V514" s="214"/>
      <c r="W514" s="214">
        <f>VLOOKUP(T514,$A$563:$F$2330,6,FALSE)</f>
        <v>471</v>
      </c>
      <c r="X514" s="213" t="s">
        <v>67</v>
      </c>
      <c r="Y514" s="10">
        <f>W514*1.2</f>
        <v>565.19999999999993</v>
      </c>
      <c r="Z514" s="10"/>
      <c r="AA514" s="284"/>
      <c r="AB514" s="213" t="s">
        <v>93</v>
      </c>
      <c r="AC514" s="306" t="s">
        <v>641</v>
      </c>
      <c r="AE514" s="214"/>
      <c r="AF514" s="214">
        <f>VLOOKUP(AC514,$A$563:$F$2330,6,FALSE)</f>
        <v>307</v>
      </c>
      <c r="AG514" s="213" t="s">
        <v>67</v>
      </c>
      <c r="AH514" s="10">
        <f>AF514*1.2</f>
        <v>368.4</v>
      </c>
      <c r="AI514" s="10"/>
      <c r="AJ514" s="284"/>
      <c r="AK514" s="213" t="s">
        <v>93</v>
      </c>
      <c r="AL514" s="293" t="s">
        <v>528</v>
      </c>
      <c r="AN514" s="214"/>
      <c r="AO514" s="214">
        <f>VLOOKUP(AL514,$A$563:$F$2330,6,FALSE)</f>
        <v>66</v>
      </c>
      <c r="AP514" s="213" t="s">
        <v>67</v>
      </c>
      <c r="AQ514" s="10">
        <f>AO514*1.2</f>
        <v>79.2</v>
      </c>
      <c r="AR514" s="10"/>
      <c r="AS514" s="284"/>
      <c r="AT514" s="213" t="s">
        <v>93</v>
      </c>
      <c r="AU514" s="306" t="s">
        <v>507</v>
      </c>
      <c r="AW514" s="214"/>
      <c r="AX514" s="214">
        <f>VLOOKUP(AU514,$A$563:$F$2330,6,FALSE)</f>
        <v>471</v>
      </c>
      <c r="AY514" s="213" t="s">
        <v>67</v>
      </c>
      <c r="AZ514" s="10">
        <f>AX514*1.2</f>
        <v>565.19999999999993</v>
      </c>
      <c r="BA514" s="10"/>
      <c r="BB514" s="284"/>
      <c r="BC514" s="213" t="s">
        <v>93</v>
      </c>
      <c r="BD514" s="306" t="s">
        <v>641</v>
      </c>
      <c r="BF514" s="214"/>
      <c r="BG514" s="214">
        <f>VLOOKUP(BD514,$A$563:$F$2330,6,FALSE)</f>
        <v>307</v>
      </c>
      <c r="BH514" s="213" t="s">
        <v>67</v>
      </c>
      <c r="BI514" s="10">
        <f>BG514*1.2</f>
        <v>368.4</v>
      </c>
      <c r="BJ514" s="10"/>
      <c r="BK514" s="284"/>
      <c r="BL514" s="213" t="s">
        <v>93</v>
      </c>
      <c r="BM514" s="306" t="s">
        <v>556</v>
      </c>
      <c r="BO514" s="214"/>
      <c r="BP514" s="214">
        <f>VLOOKUP(BM514,$A$563:$F$2330,6,FALSE)</f>
        <v>122</v>
      </c>
      <c r="BQ514" s="213" t="s">
        <v>67</v>
      </c>
      <c r="BR514" s="10">
        <f>BP514*1.2</f>
        <v>146.4</v>
      </c>
      <c r="BS514" s="10"/>
      <c r="BT514" s="284"/>
      <c r="BU514" s="213" t="s">
        <v>93</v>
      </c>
      <c r="BV514" s="306" t="s">
        <v>790</v>
      </c>
      <c r="BX514" s="214"/>
      <c r="BY514" s="214">
        <f>VLOOKUP(BV514,$A$563:$F$2330,6,FALSE)</f>
        <v>134</v>
      </c>
      <c r="BZ514" s="213" t="s">
        <v>67</v>
      </c>
      <c r="CA514" s="10">
        <f>BY514*1.2</f>
        <v>160.79999999999998</v>
      </c>
      <c r="CB514" s="10"/>
      <c r="CC514" s="284"/>
      <c r="CD514" s="213" t="s">
        <v>93</v>
      </c>
      <c r="CE514" s="306" t="s">
        <v>948</v>
      </c>
      <c r="CG514" s="214"/>
      <c r="CH514" s="214">
        <f>VLOOKUP(CE514,$A$563:$F$2330,6,FALSE)</f>
        <v>3</v>
      </c>
      <c r="CI514" s="213" t="s">
        <v>67</v>
      </c>
      <c r="CJ514" s="10">
        <f>CH514*1.2</f>
        <v>3.5999999999999996</v>
      </c>
      <c r="CK514" s="10"/>
      <c r="CL514" s="284"/>
      <c r="CM514" s="213" t="s">
        <v>93</v>
      </c>
      <c r="CN514" s="306" t="s">
        <v>1310</v>
      </c>
      <c r="CP514" s="214"/>
      <c r="CQ514" s="214">
        <f>VLOOKUP(CN514,$A$563:$F$2330,6,FALSE)</f>
        <v>81</v>
      </c>
      <c r="CR514" s="213" t="s">
        <v>67</v>
      </c>
      <c r="CS514" s="10">
        <f>CQ514*1.2</f>
        <v>97.2</v>
      </c>
      <c r="CT514" s="10"/>
      <c r="CU514" s="284"/>
      <c r="CV514" s="213" t="s">
        <v>93</v>
      </c>
      <c r="CW514" s="306" t="s">
        <v>440</v>
      </c>
      <c r="CY514" s="214"/>
      <c r="CZ514" s="214">
        <f>VLOOKUP(CW514,$A$563:$F$2330,6,FALSE)</f>
        <v>187</v>
      </c>
      <c r="DA514" s="213" t="s">
        <v>67</v>
      </c>
      <c r="DB514" s="10">
        <f>CZ514*1.2</f>
        <v>224.4</v>
      </c>
      <c r="DC514" s="10"/>
      <c r="DD514" s="284"/>
      <c r="DE514" s="213" t="s">
        <v>93</v>
      </c>
      <c r="DF514" s="306" t="s">
        <v>1324</v>
      </c>
      <c r="DH514" s="214"/>
      <c r="DI514" s="214">
        <f>VLOOKUP(DF514,$A$563:$F$2330,6,FALSE)</f>
        <v>41</v>
      </c>
      <c r="DJ514" s="213" t="s">
        <v>67</v>
      </c>
      <c r="DK514" s="10">
        <f>DI514*1.2</f>
        <v>49.199999999999996</v>
      </c>
      <c r="DL514" s="10"/>
      <c r="DM514" s="284"/>
      <c r="DN514" s="213" t="s">
        <v>93</v>
      </c>
      <c r="DO514" s="293" t="s">
        <v>492</v>
      </c>
      <c r="DQ514" s="214"/>
      <c r="DR514" s="214">
        <f>VLOOKUP(DO514,$A$563:$F$2330,6,FALSE)</f>
        <v>105</v>
      </c>
      <c r="DS514" s="213" t="s">
        <v>67</v>
      </c>
      <c r="DT514" s="10">
        <f>DR514*1.2</f>
        <v>126</v>
      </c>
      <c r="DU514" s="10"/>
      <c r="DV514" s="284"/>
      <c r="DW514" s="213" t="s">
        <v>93</v>
      </c>
      <c r="DX514" s="297" t="s">
        <v>186</v>
      </c>
      <c r="DZ514" s="214"/>
      <c r="EA514" s="214" t="e">
        <f>VLOOKUP(DX514,$A$563:$F$2330,6,FALSE)</f>
        <v>#N/A</v>
      </c>
      <c r="EB514" s="213" t="s">
        <v>67</v>
      </c>
      <c r="EC514" s="10" t="e">
        <f>EA514*1.2</f>
        <v>#N/A</v>
      </c>
      <c r="ED514" s="10"/>
      <c r="EE514" s="284"/>
      <c r="EF514" s="213" t="s">
        <v>93</v>
      </c>
      <c r="EG514" s="306" t="s">
        <v>1412</v>
      </c>
      <c r="EI514" s="214"/>
      <c r="EJ514" s="214">
        <f>VLOOKUP(EG514,$A$563:$F$2330,6,FALSE)</f>
        <v>168</v>
      </c>
      <c r="EK514" s="213" t="s">
        <v>67</v>
      </c>
      <c r="EL514" s="10">
        <f>EJ514*1.2</f>
        <v>201.6</v>
      </c>
      <c r="EM514" s="10"/>
      <c r="EN514" s="284"/>
      <c r="EO514" s="213" t="s">
        <v>93</v>
      </c>
      <c r="EP514" s="306" t="s">
        <v>541</v>
      </c>
      <c r="ER514" s="214"/>
      <c r="ES514" s="214">
        <f>VLOOKUP(EP514,$A$563:$F$2330,6,FALSE)</f>
        <v>292</v>
      </c>
      <c r="ET514" s="213" t="s">
        <v>67</v>
      </c>
      <c r="EU514" s="10">
        <f>ES514*1.2</f>
        <v>350.4</v>
      </c>
      <c r="EV514" s="10"/>
      <c r="EW514" s="284"/>
      <c r="EX514" s="213" t="s">
        <v>93</v>
      </c>
      <c r="EY514" s="297" t="s">
        <v>186</v>
      </c>
      <c r="FA514" s="214"/>
      <c r="FB514" s="214" t="e">
        <f>VLOOKUP(EY514,$A$563:$F$2330,6,FALSE)</f>
        <v>#N/A</v>
      </c>
      <c r="FC514" s="213" t="s">
        <v>67</v>
      </c>
      <c r="FD514" s="10" t="e">
        <f>FB514*1.2</f>
        <v>#N/A</v>
      </c>
      <c r="FE514" s="10"/>
      <c r="FF514" s="284"/>
      <c r="FG514" s="213" t="s">
        <v>93</v>
      </c>
      <c r="FH514" s="306" t="s">
        <v>568</v>
      </c>
      <c r="FJ514" s="214"/>
      <c r="FK514" s="214">
        <f>VLOOKUP(FH514,$A$563:$F$2330,6,FALSE)</f>
        <v>197</v>
      </c>
      <c r="FL514" s="213" t="s">
        <v>67</v>
      </c>
      <c r="FM514" s="10">
        <f>FK514*1.2</f>
        <v>236.39999999999998</v>
      </c>
      <c r="FN514" s="10"/>
      <c r="FO514" s="284"/>
      <c r="FP514" s="213" t="s">
        <v>93</v>
      </c>
      <c r="FQ514" s="293" t="s">
        <v>528</v>
      </c>
      <c r="FS514" s="214"/>
      <c r="FT514" s="214">
        <f>VLOOKUP(FQ514,$A$563:$F$2330,6,FALSE)</f>
        <v>66</v>
      </c>
      <c r="FU514" s="213" t="s">
        <v>67</v>
      </c>
      <c r="FV514" s="10">
        <f>FT514*1.2</f>
        <v>79.2</v>
      </c>
      <c r="FW514" s="10"/>
      <c r="FX514" s="284"/>
      <c r="FY514" s="213" t="s">
        <v>93</v>
      </c>
      <c r="FZ514" s="293" t="s">
        <v>493</v>
      </c>
      <c r="GB514" s="214"/>
      <c r="GC514" s="214">
        <f>VLOOKUP(FZ514,$A$563:$F$2330,6,FALSE)</f>
        <v>227</v>
      </c>
      <c r="GD514" s="213" t="s">
        <v>67</v>
      </c>
      <c r="GE514" s="10">
        <f>GC514*1.2</f>
        <v>272.39999999999998</v>
      </c>
      <c r="GF514" s="10"/>
      <c r="GG514" s="284"/>
      <c r="GH514" s="213" t="s">
        <v>93</v>
      </c>
      <c r="GI514" s="306" t="s">
        <v>790</v>
      </c>
      <c r="GK514" s="214"/>
      <c r="GL514" s="214">
        <f>VLOOKUP(GI514,$A$563:$F$2330,6,FALSE)</f>
        <v>134</v>
      </c>
      <c r="GM514" s="213" t="s">
        <v>67</v>
      </c>
      <c r="GN514" s="10">
        <f>GL514*1.2</f>
        <v>160.79999999999998</v>
      </c>
      <c r="GO514" s="10"/>
      <c r="GP514" s="284"/>
      <c r="GQ514" s="213" t="s">
        <v>93</v>
      </c>
      <c r="GR514" s="306" t="s">
        <v>423</v>
      </c>
      <c r="GT514" s="214"/>
      <c r="GU514" s="214">
        <f>VLOOKUP(GR514,$A$563:$F$2330,6,FALSE)</f>
        <v>71</v>
      </c>
      <c r="GV514" s="213" t="s">
        <v>67</v>
      </c>
      <c r="GW514" s="10">
        <f>GU514*1.2</f>
        <v>85.2</v>
      </c>
      <c r="GX514" s="10"/>
      <c r="GY514" s="284"/>
      <c r="GZ514" s="213" t="s">
        <v>93</v>
      </c>
      <c r="HA514" s="293" t="s">
        <v>948</v>
      </c>
      <c r="HC514" s="214"/>
      <c r="HD514" s="214">
        <f>VLOOKUP(HA514,$A$563:$F$2330,6,FALSE)</f>
        <v>3</v>
      </c>
      <c r="HE514" s="213" t="s">
        <v>67</v>
      </c>
      <c r="HF514" s="10">
        <f>HD514*1.2</f>
        <v>3.5999999999999996</v>
      </c>
      <c r="HG514" s="10"/>
      <c r="HH514" s="284"/>
      <c r="HI514" s="213" t="s">
        <v>93</v>
      </c>
      <c r="HJ514" s="306" t="s">
        <v>507</v>
      </c>
      <c r="HL514" s="214"/>
      <c r="HM514" s="214">
        <f>VLOOKUP(HJ514,$A$563:$F$2330,6,FALSE)</f>
        <v>471</v>
      </c>
      <c r="HN514" s="213" t="s">
        <v>67</v>
      </c>
      <c r="HO514" s="10">
        <f>HM514*1.2</f>
        <v>565.19999999999993</v>
      </c>
      <c r="HP514" s="10"/>
      <c r="HQ514" s="284"/>
      <c r="HR514" s="213" t="s">
        <v>93</v>
      </c>
      <c r="HS514" s="293" t="s">
        <v>456</v>
      </c>
      <c r="HU514" s="214"/>
      <c r="HV514" s="214">
        <f>VLOOKUP(HS514,$A$563:$F$2330,6,FALSE)</f>
        <v>450</v>
      </c>
      <c r="HW514" s="213" t="s">
        <v>67</v>
      </c>
      <c r="HX514" s="10">
        <f>HV514*1.2</f>
        <v>540</v>
      </c>
      <c r="HY514" s="10"/>
      <c r="HZ514" s="284"/>
      <c r="IA514" s="213" t="s">
        <v>93</v>
      </c>
      <c r="IB514" s="306" t="s">
        <v>522</v>
      </c>
      <c r="ID514" s="214"/>
      <c r="IE514" s="214">
        <f>VLOOKUP(IB514,$A$563:$F$2330,6,FALSE)</f>
        <v>351</v>
      </c>
      <c r="IF514" s="213" t="s">
        <v>67</v>
      </c>
      <c r="IG514" s="10">
        <f>IE514*1.2</f>
        <v>421.2</v>
      </c>
      <c r="IH514" s="10"/>
      <c r="II514" s="284"/>
      <c r="IJ514" s="213" t="s">
        <v>93</v>
      </c>
      <c r="IK514" s="306" t="s">
        <v>541</v>
      </c>
      <c r="IM514" s="214"/>
      <c r="IN514" s="214">
        <f>VLOOKUP(IK514,$A$563:$F$2330,6,FALSE)</f>
        <v>292</v>
      </c>
      <c r="IO514" s="213" t="s">
        <v>67</v>
      </c>
      <c r="IP514" s="10">
        <f>IN514*1.2</f>
        <v>350.4</v>
      </c>
      <c r="IQ514" s="10"/>
      <c r="IR514" s="284"/>
      <c r="IS514" s="213" t="s">
        <v>93</v>
      </c>
      <c r="IT514" s="306" t="s">
        <v>442</v>
      </c>
      <c r="IV514" s="214"/>
      <c r="IW514" s="214">
        <f>VLOOKUP(IT514,$A$563:$F$2330,6,FALSE)</f>
        <v>63</v>
      </c>
      <c r="IX514" s="213" t="s">
        <v>67</v>
      </c>
      <c r="IY514" s="10">
        <f>IW514*1.2</f>
        <v>75.599999999999994</v>
      </c>
      <c r="IZ514" s="10"/>
      <c r="JA514" s="284"/>
      <c r="JB514" s="213" t="s">
        <v>93</v>
      </c>
      <c r="JC514" s="306" t="s">
        <v>589</v>
      </c>
      <c r="JE514" s="214"/>
      <c r="JF514" s="214">
        <f>VLOOKUP(JC514,$A$563:$F$2330,6,FALSE)</f>
        <v>121</v>
      </c>
      <c r="JG514" s="213" t="s">
        <v>67</v>
      </c>
      <c r="JH514" s="10">
        <f>JF514*1.2</f>
        <v>145.19999999999999</v>
      </c>
      <c r="JI514" s="10"/>
      <c r="JJ514" s="284"/>
      <c r="JK514" s="213" t="s">
        <v>93</v>
      </c>
      <c r="JL514" s="306" t="s">
        <v>541</v>
      </c>
      <c r="JN514" s="214"/>
      <c r="JO514" s="214">
        <f>VLOOKUP(JL514,$A$563:$F$2330,6,FALSE)</f>
        <v>292</v>
      </c>
      <c r="JP514" s="213" t="s">
        <v>67</v>
      </c>
      <c r="JQ514" s="10">
        <f>JO514*1.2</f>
        <v>350.4</v>
      </c>
      <c r="JR514" s="10"/>
      <c r="JS514" s="284"/>
      <c r="JT514" s="213" t="s">
        <v>93</v>
      </c>
      <c r="JU514" s="306" t="s">
        <v>507</v>
      </c>
      <c r="JW514" s="214"/>
      <c r="JX514" s="214">
        <f>VLOOKUP(JU514,$A$563:$F$2330,6,FALSE)</f>
        <v>471</v>
      </c>
      <c r="JY514" s="213" t="s">
        <v>67</v>
      </c>
      <c r="JZ514" s="10">
        <f>JX514*1.2</f>
        <v>565.19999999999993</v>
      </c>
      <c r="KA514" s="10"/>
      <c r="KB514" s="284"/>
      <c r="KC514" s="213" t="s">
        <v>93</v>
      </c>
      <c r="KD514" s="306" t="s">
        <v>457</v>
      </c>
      <c r="KF514" s="214"/>
      <c r="KG514" s="214">
        <f>VLOOKUP(KD514,$A$563:$F$2330,6,FALSE)</f>
        <v>139</v>
      </c>
      <c r="KH514" s="213" t="s">
        <v>67</v>
      </c>
      <c r="KI514" s="10">
        <f>KG514*1.2</f>
        <v>166.79999999999998</v>
      </c>
      <c r="KJ514" s="10"/>
      <c r="KK514" s="284"/>
      <c r="KL514" s="213" t="s">
        <v>93</v>
      </c>
      <c r="KM514" s="306" t="s">
        <v>495</v>
      </c>
      <c r="KO514" s="214"/>
      <c r="KP514" s="214">
        <f>VLOOKUP(KM514,$A$563:$F$2330,6,FALSE)</f>
        <v>147</v>
      </c>
      <c r="KQ514" s="213" t="s">
        <v>67</v>
      </c>
      <c r="KR514" s="10">
        <f>KP514*1.2</f>
        <v>176.4</v>
      </c>
      <c r="KS514" s="10"/>
      <c r="KT514" s="284"/>
      <c r="KU514" s="213" t="s">
        <v>93</v>
      </c>
      <c r="KV514" s="306" t="s">
        <v>507</v>
      </c>
      <c r="KX514" s="214"/>
      <c r="KY514" s="214">
        <f>VLOOKUP(KV514,$A$563:$F$2330,6,FALSE)</f>
        <v>471</v>
      </c>
      <c r="KZ514" s="213" t="s">
        <v>67</v>
      </c>
      <c r="LA514" s="10">
        <f>KY514*1.2</f>
        <v>565.19999999999993</v>
      </c>
      <c r="LB514" s="10"/>
      <c r="LC514" s="284"/>
      <c r="LD514" s="213" t="s">
        <v>93</v>
      </c>
      <c r="LE514" s="306" t="s">
        <v>448</v>
      </c>
      <c r="LG514" s="214"/>
      <c r="LH514" s="214">
        <f>VLOOKUP(LE514,$A$563:$F$2330,6,FALSE)</f>
        <v>145</v>
      </c>
      <c r="LI514" s="213" t="s">
        <v>67</v>
      </c>
      <c r="LJ514" s="10">
        <f>LH514*1.2</f>
        <v>174</v>
      </c>
      <c r="LK514" s="10"/>
      <c r="LL514" s="284"/>
      <c r="LM514" s="213" t="s">
        <v>93</v>
      </c>
      <c r="LN514" s="306" t="s">
        <v>641</v>
      </c>
      <c r="LP514" s="214"/>
      <c r="LQ514" s="214">
        <f>VLOOKUP(LN514,$A$563:$F$2330,6,FALSE)</f>
        <v>307</v>
      </c>
      <c r="LR514" s="213" t="s">
        <v>67</v>
      </c>
      <c r="LS514" s="10">
        <f>LQ514*1.2</f>
        <v>368.4</v>
      </c>
      <c r="LT514" s="10"/>
      <c r="LU514" s="284"/>
      <c r="LV514" s="213" t="s">
        <v>93</v>
      </c>
      <c r="LW514" s="306" t="s">
        <v>641</v>
      </c>
      <c r="LY514" s="214"/>
      <c r="LZ514" s="214">
        <f>VLOOKUP(LW514,$A$563:$F$2330,6,FALSE)</f>
        <v>307</v>
      </c>
      <c r="MA514" s="213" t="s">
        <v>67</v>
      </c>
      <c r="MB514" s="10">
        <f>LZ514*1.2</f>
        <v>368.4</v>
      </c>
      <c r="MC514" s="10"/>
      <c r="MD514" s="284"/>
      <c r="ME514" s="213" t="s">
        <v>93</v>
      </c>
      <c r="MF514" s="308" t="s">
        <v>541</v>
      </c>
      <c r="MH514" s="214"/>
      <c r="MI514" s="214">
        <f>VLOOKUP(MF514,$A$563:$F$2330,6,FALSE)</f>
        <v>292</v>
      </c>
      <c r="MJ514" s="213" t="s">
        <v>67</v>
      </c>
      <c r="MK514" s="10">
        <f>MI514*1.2</f>
        <v>350.4</v>
      </c>
      <c r="ML514" s="10"/>
      <c r="MM514" s="284"/>
      <c r="MN514" s="213" t="s">
        <v>93</v>
      </c>
      <c r="MO514" s="306" t="s">
        <v>1412</v>
      </c>
      <c r="MQ514" s="214"/>
      <c r="MR514" s="214">
        <f>VLOOKUP(MO514,$A$563:$F$2330,6,FALSE)</f>
        <v>168</v>
      </c>
      <c r="MS514" s="213" t="s">
        <v>67</v>
      </c>
      <c r="MT514" s="10">
        <f>MR514*1.2</f>
        <v>201.6</v>
      </c>
      <c r="MU514" s="10"/>
      <c r="MV514" s="284"/>
      <c r="MW514" s="213" t="s">
        <v>93</v>
      </c>
      <c r="MX514" s="306" t="s">
        <v>507</v>
      </c>
      <c r="MZ514" s="214"/>
      <c r="NA514" s="214">
        <f>VLOOKUP(MX514,$A$563:$F$2330,6,FALSE)</f>
        <v>471</v>
      </c>
      <c r="NB514" s="213" t="s">
        <v>67</v>
      </c>
      <c r="NC514" s="10">
        <f>NA514*1.2</f>
        <v>565.19999999999993</v>
      </c>
      <c r="ND514" s="10"/>
      <c r="NE514" s="284"/>
      <c r="NF514" s="213" t="s">
        <v>93</v>
      </c>
      <c r="NG514" s="306" t="s">
        <v>507</v>
      </c>
      <c r="NI514" s="214"/>
      <c r="NJ514" s="214">
        <f>VLOOKUP(NG514,$A$563:$F$2330,6,FALSE)</f>
        <v>471</v>
      </c>
      <c r="NK514" s="213" t="s">
        <v>67</v>
      </c>
      <c r="NL514" s="10">
        <f>NJ514*1.2</f>
        <v>565.19999999999993</v>
      </c>
      <c r="NM514" s="10"/>
      <c r="NN514" s="284"/>
      <c r="NO514" s="213" t="s">
        <v>93</v>
      </c>
      <c r="NP514" s="306" t="s">
        <v>948</v>
      </c>
      <c r="NR514" s="214"/>
      <c r="NS514" s="214">
        <f>VLOOKUP(NP514,$A$563:$F$2330,6,FALSE)</f>
        <v>3</v>
      </c>
      <c r="NT514" s="213" t="s">
        <v>67</v>
      </c>
      <c r="NU514" s="10">
        <f>NS514*1.2</f>
        <v>3.5999999999999996</v>
      </c>
      <c r="NV514" s="10"/>
      <c r="NW514" s="284"/>
      <c r="NX514" s="213" t="s">
        <v>93</v>
      </c>
      <c r="NY514" s="293" t="s">
        <v>2286</v>
      </c>
      <c r="OB514" s="214">
        <f>VLOOKUP(NY514,$A$563:$F$2330,6,FALSE)</f>
        <v>351</v>
      </c>
      <c r="OC514" s="213" t="s">
        <v>67</v>
      </c>
      <c r="OD514" s="10">
        <f>OB514*1.2</f>
        <v>421.2</v>
      </c>
      <c r="OE514" s="10"/>
      <c r="OF514" s="284"/>
      <c r="OG514" s="213" t="s">
        <v>93</v>
      </c>
      <c r="OH514" s="306" t="s">
        <v>493</v>
      </c>
      <c r="OJ514" s="214"/>
      <c r="OK514" s="214">
        <f>VLOOKUP(OH514,$A$563:$F$2330,6,FALSE)</f>
        <v>227</v>
      </c>
      <c r="OL514" s="213" t="s">
        <v>67</v>
      </c>
      <c r="OM514" s="10">
        <f>OK514*1.2</f>
        <v>272.39999999999998</v>
      </c>
      <c r="ON514" s="10"/>
      <c r="OO514" s="284"/>
      <c r="OP514" s="213" t="s">
        <v>93</v>
      </c>
      <c r="OQ514" s="293" t="s">
        <v>790</v>
      </c>
      <c r="OS514" s="214"/>
      <c r="OT514" s="214">
        <f>VLOOKUP(OQ514,$A$563:$F$2330,6,FALSE)</f>
        <v>134</v>
      </c>
      <c r="OU514" s="213" t="s">
        <v>67</v>
      </c>
      <c r="OV514" s="10">
        <f>OT514*1.2</f>
        <v>160.79999999999998</v>
      </c>
      <c r="OW514" s="10"/>
      <c r="OX514" s="284"/>
      <c r="OY514" s="213" t="s">
        <v>93</v>
      </c>
      <c r="OZ514" s="306" t="s">
        <v>1921</v>
      </c>
      <c r="PB514" s="214"/>
      <c r="PC514" s="214">
        <f>VLOOKUP(OZ514,$A$563:$F$2330,6,FALSE)</f>
        <v>61</v>
      </c>
      <c r="PD514" s="213" t="s">
        <v>67</v>
      </c>
      <c r="PE514" s="10">
        <f>PC514*1.2</f>
        <v>73.2</v>
      </c>
      <c r="PF514" s="10"/>
      <c r="PG514" s="284"/>
      <c r="PH514" s="213" t="s">
        <v>93</v>
      </c>
      <c r="PI514" s="306" t="s">
        <v>440</v>
      </c>
      <c r="PK514" s="214"/>
      <c r="PL514" s="214">
        <f>VLOOKUP(PI514,$A$563:$F$2330,6,FALSE)</f>
        <v>187</v>
      </c>
      <c r="PM514" s="213" t="s">
        <v>67</v>
      </c>
      <c r="PN514" s="10">
        <f>PL514*1.2</f>
        <v>224.4</v>
      </c>
      <c r="PO514" s="10"/>
      <c r="PP514" s="284"/>
      <c r="PQ514" s="213" t="s">
        <v>93</v>
      </c>
      <c r="PR514" s="293" t="s">
        <v>790</v>
      </c>
      <c r="PT514" s="214"/>
      <c r="PU514" s="214">
        <f>VLOOKUP(PR514,$A$563:$F$2330,6,FALSE)</f>
        <v>134</v>
      </c>
      <c r="PV514" s="213" t="s">
        <v>67</v>
      </c>
      <c r="PW514" s="10">
        <f>PU514*1.2</f>
        <v>160.79999999999998</v>
      </c>
      <c r="PX514" s="10"/>
      <c r="PY514" s="284"/>
      <c r="PZ514" s="213" t="s">
        <v>93</v>
      </c>
      <c r="QA514" s="306" t="s">
        <v>541</v>
      </c>
      <c r="QC514" s="214"/>
      <c r="QD514" s="214">
        <f>VLOOKUP(QA514,$A$563:$F$2330,6,FALSE)</f>
        <v>292</v>
      </c>
      <c r="QE514" s="213" t="s">
        <v>67</v>
      </c>
      <c r="QF514" s="10">
        <f>QD514*1.2</f>
        <v>350.4</v>
      </c>
      <c r="QG514" s="10"/>
      <c r="QH514" s="284"/>
      <c r="QI514" s="213" t="s">
        <v>93</v>
      </c>
      <c r="QJ514" s="293" t="s">
        <v>522</v>
      </c>
      <c r="QL514" s="214"/>
      <c r="QM514" s="214">
        <f>VLOOKUP(QJ514,$A$563:$F$2330,6,FALSE)</f>
        <v>351</v>
      </c>
      <c r="QN514" s="213" t="s">
        <v>67</v>
      </c>
      <c r="QO514" s="10">
        <f>QM514*1.2</f>
        <v>421.2</v>
      </c>
      <c r="QP514" s="10"/>
      <c r="QQ514" s="284"/>
      <c r="QR514" s="213" t="s">
        <v>93</v>
      </c>
      <c r="QS514" s="306" t="s">
        <v>456</v>
      </c>
      <c r="QU514" s="214"/>
      <c r="QV514" s="214">
        <f>VLOOKUP(QS514,$A$563:$F$2330,6,FALSE)</f>
        <v>450</v>
      </c>
      <c r="QW514" s="213" t="s">
        <v>67</v>
      </c>
      <c r="QX514" s="10">
        <f>QV514*1.2</f>
        <v>540</v>
      </c>
      <c r="QY514" s="10"/>
      <c r="QZ514" s="284"/>
      <c r="RA514" s="213" t="s">
        <v>93</v>
      </c>
      <c r="RB514" s="293" t="s">
        <v>507</v>
      </c>
      <c r="RD514" s="214"/>
      <c r="RE514" s="214">
        <f>VLOOKUP(RB514,$A$563:$F$2330,6,FALSE)</f>
        <v>471</v>
      </c>
      <c r="RF514" s="213" t="s">
        <v>67</v>
      </c>
      <c r="RG514" s="10">
        <f>RE514*1.2</f>
        <v>565.19999999999993</v>
      </c>
      <c r="RH514" s="10"/>
      <c r="RI514" s="284"/>
      <c r="RJ514" s="213" t="s">
        <v>93</v>
      </c>
      <c r="RK514" s="297" t="s">
        <v>186</v>
      </c>
      <c r="RN514" s="214" t="e">
        <f>VLOOKUP(RK514,$A$563:$F$2330,6,FALSE)</f>
        <v>#N/A</v>
      </c>
      <c r="RO514" s="213" t="s">
        <v>67</v>
      </c>
      <c r="RP514" s="10" t="e">
        <f>RN514*1.2</f>
        <v>#N/A</v>
      </c>
      <c r="RQ514" s="10"/>
      <c r="RR514" s="284"/>
      <c r="RS514" s="213" t="s">
        <v>93</v>
      </c>
      <c r="RT514" s="306" t="s">
        <v>456</v>
      </c>
      <c r="RV514" s="214"/>
      <c r="RW514" s="214">
        <f>VLOOKUP(RT514,$A$563:$F$2330,6,FALSE)</f>
        <v>450</v>
      </c>
      <c r="RX514" s="213" t="s">
        <v>67</v>
      </c>
      <c r="RY514" s="10">
        <f>RW514*1.2</f>
        <v>540</v>
      </c>
      <c r="RZ514" s="10"/>
      <c r="SA514" s="290"/>
      <c r="SB514" s="213" t="s">
        <v>93</v>
      </c>
      <c r="SC514" s="306" t="s">
        <v>1310</v>
      </c>
      <c r="SE514" s="214"/>
      <c r="SF514" s="214">
        <f>VLOOKUP(SC514,$A$563:$F$2330,6,FALSE)</f>
        <v>81</v>
      </c>
      <c r="SG514" s="213" t="s">
        <v>67</v>
      </c>
      <c r="SH514" s="10">
        <f>SF514*1.2</f>
        <v>97.2</v>
      </c>
      <c r="SI514" s="10"/>
      <c r="SJ514" s="290"/>
      <c r="SK514" s="213" t="s">
        <v>93</v>
      </c>
      <c r="SL514" s="306" t="s">
        <v>507</v>
      </c>
      <c r="SN514" s="214"/>
      <c r="SO514" s="214">
        <f>VLOOKUP(SL514,$A$563:$F$2330,6,FALSE)</f>
        <v>471</v>
      </c>
      <c r="SP514" s="213" t="s">
        <v>67</v>
      </c>
      <c r="SQ514" s="10">
        <f>SO514*1.2</f>
        <v>565.19999999999993</v>
      </c>
      <c r="SR514" s="10"/>
      <c r="SS514" s="290"/>
      <c r="ST514" s="213" t="s">
        <v>93</v>
      </c>
      <c r="SU514" s="306" t="s">
        <v>790</v>
      </c>
      <c r="SW514" s="214"/>
      <c r="SX514" s="214">
        <f>VLOOKUP(SU514,$A$563:$F$2330,6,FALSE)</f>
        <v>134</v>
      </c>
      <c r="SY514" s="213" t="s">
        <v>67</v>
      </c>
      <c r="SZ514" s="10">
        <f>SX514*1.2</f>
        <v>160.79999999999998</v>
      </c>
      <c r="TA514" s="10"/>
      <c r="TB514" s="290"/>
      <c r="TC514" s="213" t="s">
        <v>93</v>
      </c>
      <c r="TD514" s="306" t="s">
        <v>493</v>
      </c>
      <c r="TF514" s="214"/>
      <c r="TG514" s="214">
        <f>VLOOKUP(TD514,$A$563:$F$2330,6,FALSE)</f>
        <v>227</v>
      </c>
      <c r="TH514" s="213" t="s">
        <v>67</v>
      </c>
      <c r="TI514" s="10">
        <f>TG514*1.2</f>
        <v>272.39999999999998</v>
      </c>
      <c r="TK514" s="290"/>
      <c r="TL514" s="213" t="s">
        <v>93</v>
      </c>
      <c r="TM514" s="306" t="s">
        <v>442</v>
      </c>
      <c r="TO514" s="214"/>
      <c r="TP514" s="214">
        <f>VLOOKUP(TM514,$A$563:$F$2330,6,FALSE)</f>
        <v>63</v>
      </c>
      <c r="TQ514" s="213" t="s">
        <v>67</v>
      </c>
      <c r="TR514" s="10">
        <f>TP514*1.2</f>
        <v>75.599999999999994</v>
      </c>
      <c r="TS514" s="10"/>
      <c r="TT514" s="290"/>
      <c r="TU514" s="213" t="s">
        <v>93</v>
      </c>
      <c r="TV514" s="297" t="s">
        <v>186</v>
      </c>
      <c r="TX514" s="214"/>
      <c r="TY514" s="214" t="e">
        <f>VLOOKUP(TV514,$A$563:$F$2330,6,FALSE)</f>
        <v>#N/A</v>
      </c>
      <c r="TZ514" s="213" t="s">
        <v>67</v>
      </c>
      <c r="UA514" s="10" t="e">
        <f>TY514*1.2</f>
        <v>#N/A</v>
      </c>
      <c r="UB514" s="10"/>
      <c r="UC514" s="290"/>
      <c r="UD514" s="213" t="s">
        <v>93</v>
      </c>
      <c r="UE514" s="306" t="s">
        <v>448</v>
      </c>
      <c r="UG514" s="214"/>
      <c r="UH514" s="214">
        <f>VLOOKUP(UE514,$A$563:$F$2330,6,FALSE)</f>
        <v>145</v>
      </c>
      <c r="UI514" s="213" t="s">
        <v>67</v>
      </c>
      <c r="UJ514" s="10">
        <f>UH514*1.2</f>
        <v>174</v>
      </c>
      <c r="UK514" s="10"/>
      <c r="UL514" s="290"/>
      <c r="UM514" s="213" t="s">
        <v>93</v>
      </c>
      <c r="UN514" s="297" t="s">
        <v>186</v>
      </c>
      <c r="UP514" s="214"/>
      <c r="UQ514" s="214" t="e">
        <f>VLOOKUP(UN514,$A$563:$F$2330,6,FALSE)</f>
        <v>#N/A</v>
      </c>
      <c r="UR514" s="213" t="s">
        <v>67</v>
      </c>
      <c r="US514" s="10" t="e">
        <f>UQ514*1.2</f>
        <v>#N/A</v>
      </c>
      <c r="UT514" s="10"/>
      <c r="UU514" s="290"/>
      <c r="UV514" s="213" t="s">
        <v>93</v>
      </c>
      <c r="UW514" s="306" t="s">
        <v>507</v>
      </c>
      <c r="UY514" s="214"/>
      <c r="UZ514" s="214">
        <f>VLOOKUP(UW514,$A$563:$F$2330,6,FALSE)</f>
        <v>471</v>
      </c>
      <c r="VA514" s="213" t="s">
        <v>67</v>
      </c>
      <c r="VB514" s="10">
        <f>UZ514*1.2</f>
        <v>565.19999999999993</v>
      </c>
      <c r="VC514" s="10"/>
      <c r="VD514" s="290"/>
      <c r="VE514" s="213" t="s">
        <v>93</v>
      </c>
      <c r="VF514" s="297" t="s">
        <v>186</v>
      </c>
      <c r="VH514" s="214"/>
      <c r="VI514" s="214" t="e">
        <f>VLOOKUP(VF514,$A$563:$F$2330,6,FALSE)</f>
        <v>#N/A</v>
      </c>
      <c r="VJ514" s="213" t="s">
        <v>67</v>
      </c>
      <c r="VK514" s="10" t="e">
        <f>VI514*1.2</f>
        <v>#N/A</v>
      </c>
      <c r="VL514" s="10"/>
      <c r="VM514" s="290"/>
      <c r="VN514" s="213" t="s">
        <v>93</v>
      </c>
      <c r="VO514" s="306" t="s">
        <v>790</v>
      </c>
      <c r="VQ514" s="214"/>
      <c r="VR514" s="214">
        <f>VLOOKUP(VO514,$A$563:$F$2330,6,FALSE)</f>
        <v>134</v>
      </c>
      <c r="VS514" s="213" t="s">
        <v>67</v>
      </c>
      <c r="VT514" s="10">
        <f>VR514*1.2</f>
        <v>160.79999999999998</v>
      </c>
      <c r="VU514" s="10"/>
      <c r="VV514" s="290"/>
      <c r="VW514" s="213" t="s">
        <v>93</v>
      </c>
      <c r="VX514" s="297" t="s">
        <v>186</v>
      </c>
      <c r="WA514" s="214" t="e">
        <f>VLOOKUP(VX514,$A$563:$F$2330,6,FALSE)</f>
        <v>#N/A</v>
      </c>
      <c r="WB514" s="213" t="s">
        <v>67</v>
      </c>
      <c r="WC514" s="10" t="e">
        <f>WA514*1.2</f>
        <v>#N/A</v>
      </c>
      <c r="WE514" s="290"/>
      <c r="WF514" s="213" t="s">
        <v>93</v>
      </c>
      <c r="WG514" s="306" t="s">
        <v>641</v>
      </c>
      <c r="WI514" s="214"/>
      <c r="WJ514" s="214">
        <f>VLOOKUP(WG514,$A$563:$F$2330,6,FALSE)</f>
        <v>307</v>
      </c>
      <c r="WK514" s="213" t="s">
        <v>67</v>
      </c>
      <c r="WL514" s="10">
        <f>WJ514*1.2</f>
        <v>368.4</v>
      </c>
      <c r="WN514" s="290"/>
      <c r="WO514" s="213" t="s">
        <v>93</v>
      </c>
      <c r="WP514" s="306" t="s">
        <v>516</v>
      </c>
      <c r="WQ514" s="214"/>
      <c r="WR514" s="214"/>
      <c r="WS514" s="214">
        <f>VLOOKUP(WP514,$A$563:$F$2330,6,FALSE)</f>
        <v>52</v>
      </c>
      <c r="WT514" s="213" t="s">
        <v>67</v>
      </c>
      <c r="WU514" s="10">
        <f>WS514*1.2</f>
        <v>62.4</v>
      </c>
      <c r="WV514" s="10"/>
      <c r="WW514" s="290"/>
      <c r="WX514" s="213" t="s">
        <v>93</v>
      </c>
      <c r="WY514" s="306" t="s">
        <v>534</v>
      </c>
      <c r="XA514" s="214"/>
      <c r="XB514" s="214">
        <f>VLOOKUP(WY514,$A$563:$F$2330,6,FALSE)</f>
        <v>62</v>
      </c>
      <c r="XC514" s="213" t="s">
        <v>67</v>
      </c>
      <c r="XD514" s="10">
        <f>XB514*1.2</f>
        <v>74.399999999999991</v>
      </c>
      <c r="XF514" s="290"/>
      <c r="XG514" s="213" t="s">
        <v>93</v>
      </c>
      <c r="XH514" s="297" t="s">
        <v>186</v>
      </c>
      <c r="XK514" s="214" t="e">
        <f>VLOOKUP(XH514,$A$563:$F$2330,6,FALSE)</f>
        <v>#N/A</v>
      </c>
      <c r="XL514" s="213" t="s">
        <v>67</v>
      </c>
      <c r="XM514" s="10" t="e">
        <f>XK514*1.2</f>
        <v>#N/A</v>
      </c>
      <c r="XO514" s="290"/>
      <c r="XP514" s="213" t="s">
        <v>93</v>
      </c>
      <c r="XQ514" s="306" t="s">
        <v>1627</v>
      </c>
      <c r="XS514" s="214"/>
      <c r="XT514" s="214">
        <f>VLOOKUP(XQ514,$A$563:$F$2330,6,FALSE)</f>
        <v>162</v>
      </c>
      <c r="XU514" s="213" t="s">
        <v>67</v>
      </c>
      <c r="XV514" s="10">
        <f>XT514*1.2</f>
        <v>194.4</v>
      </c>
      <c r="XW514" s="10"/>
      <c r="XX514" s="290"/>
      <c r="XY514" s="213" t="s">
        <v>93</v>
      </c>
      <c r="XZ514" s="306" t="s">
        <v>541</v>
      </c>
      <c r="YB514" s="214"/>
      <c r="YC514" s="214">
        <f>VLOOKUP(XZ514,$A$563:$F$2330,6,FALSE)</f>
        <v>292</v>
      </c>
      <c r="YD514" s="213" t="s">
        <v>67</v>
      </c>
      <c r="YE514" s="10">
        <f>YC514*1.2</f>
        <v>350.4</v>
      </c>
      <c r="YG514" s="290"/>
      <c r="YH514" s="213" t="s">
        <v>93</v>
      </c>
      <c r="YI514" s="306" t="s">
        <v>522</v>
      </c>
      <c r="YK514" s="214"/>
      <c r="YL514" s="214">
        <f>VLOOKUP(YI514,$A$563:$F$2330,6,FALSE)</f>
        <v>351</v>
      </c>
      <c r="YM514" s="213" t="s">
        <v>67</v>
      </c>
      <c r="YN514" s="10">
        <f>YL514*1.2</f>
        <v>421.2</v>
      </c>
      <c r="YO514" s="10"/>
      <c r="YP514" s="290"/>
      <c r="YQ514" s="213" t="s">
        <v>93</v>
      </c>
      <c r="YR514" s="297" t="s">
        <v>186</v>
      </c>
      <c r="YU514" s="214" t="e">
        <f>VLOOKUP(YR514,$A$563:$F$2330,6,FALSE)</f>
        <v>#N/A</v>
      </c>
      <c r="YV514" s="213" t="s">
        <v>67</v>
      </c>
      <c r="YW514" s="10" t="e">
        <f>YU514*1.2</f>
        <v>#N/A</v>
      </c>
      <c r="YY514" s="290"/>
      <c r="YZ514" s="213" t="s">
        <v>93</v>
      </c>
      <c r="ZA514" s="297" t="s">
        <v>186</v>
      </c>
      <c r="ZD514" s="214" t="e">
        <f>VLOOKUP(ZA514,$A$563:$F$2330,6,FALSE)</f>
        <v>#N/A</v>
      </c>
      <c r="ZE514" s="213" t="s">
        <v>67</v>
      </c>
      <c r="ZF514" s="10" t="e">
        <f>ZD514*1.2</f>
        <v>#N/A</v>
      </c>
      <c r="ZH514" s="290"/>
      <c r="ZI514" s="213" t="s">
        <v>93</v>
      </c>
      <c r="ZJ514" s="293" t="s">
        <v>589</v>
      </c>
      <c r="ZM514" s="214">
        <f>VLOOKUP(ZJ514,$A$563:$F$2330,6,FALSE)</f>
        <v>121</v>
      </c>
      <c r="ZN514" s="213" t="s">
        <v>67</v>
      </c>
      <c r="ZO514" s="10">
        <f>ZM514*1.2</f>
        <v>145.19999999999999</v>
      </c>
      <c r="ZQ514" s="290"/>
      <c r="ZR514" s="213" t="s">
        <v>93</v>
      </c>
      <c r="ZS514" s="297" t="s">
        <v>186</v>
      </c>
      <c r="ZU514" s="214"/>
      <c r="ZV514" s="214" t="e">
        <f>VLOOKUP(ZS514,$A$563:$F$2330,6,FALSE)</f>
        <v>#N/A</v>
      </c>
      <c r="ZW514" s="213" t="s">
        <v>67</v>
      </c>
      <c r="ZX514" s="10" t="e">
        <f>ZV514*1.2</f>
        <v>#N/A</v>
      </c>
      <c r="ZY514" s="10"/>
      <c r="ZZ514" s="290"/>
      <c r="AAA514" s="213" t="s">
        <v>93</v>
      </c>
      <c r="AAB514" s="297" t="s">
        <v>186</v>
      </c>
      <c r="AAD514" s="214"/>
      <c r="AAE514" s="214" t="e">
        <f>VLOOKUP(AAB514,$A$563:$F$2330,6,FALSE)</f>
        <v>#N/A</v>
      </c>
      <c r="AAF514" s="213" t="s">
        <v>67</v>
      </c>
      <c r="AAG514" s="10" t="e">
        <f>AAE514*1.2</f>
        <v>#N/A</v>
      </c>
      <c r="AAH514" s="10"/>
      <c r="AAI514" s="290"/>
      <c r="AAJ514" s="213" t="s">
        <v>93</v>
      </c>
      <c r="AAK514" s="297" t="s">
        <v>186</v>
      </c>
      <c r="AAM514" s="214"/>
      <c r="AAN514" s="214" t="e">
        <f>VLOOKUP(AAK514,$A$563:$F$2330,6,FALSE)</f>
        <v>#N/A</v>
      </c>
      <c r="AAO514" s="213" t="s">
        <v>67</v>
      </c>
      <c r="AAP514" s="10" t="e">
        <f>AAN514*1.2</f>
        <v>#N/A</v>
      </c>
      <c r="AAQ514" s="10"/>
      <c r="AAR514" s="290"/>
      <c r="AAS514" s="213" t="s">
        <v>93</v>
      </c>
      <c r="AAT514" s="297" t="s">
        <v>186</v>
      </c>
      <c r="AAV514" s="214"/>
      <c r="AAW514" s="214" t="e">
        <f>VLOOKUP(AAT514,$A$563:$F$2330,6,FALSE)</f>
        <v>#N/A</v>
      </c>
      <c r="AAX514" s="213" t="s">
        <v>67</v>
      </c>
      <c r="AAY514" s="10" t="e">
        <f>AAW514*1.2</f>
        <v>#N/A</v>
      </c>
      <c r="AAZ514" s="10"/>
      <c r="ABA514" s="290"/>
      <c r="ABB514" s="213" t="s">
        <v>93</v>
      </c>
      <c r="ABC514" s="297" t="s">
        <v>186</v>
      </c>
      <c r="ABE514" s="214"/>
      <c r="ABF514" s="214" t="e">
        <f>VLOOKUP(ABC514,$A$563:$F$2330,6,FALSE)</f>
        <v>#N/A</v>
      </c>
      <c r="ABG514" s="213" t="s">
        <v>67</v>
      </c>
      <c r="ABH514" s="10" t="e">
        <f>ABF514*1.2</f>
        <v>#N/A</v>
      </c>
      <c r="ABI514" s="10"/>
      <c r="ABJ514" s="290"/>
      <c r="ABK514" s="213" t="s">
        <v>93</v>
      </c>
      <c r="ABL514" s="297" t="s">
        <v>186</v>
      </c>
      <c r="ABN514" s="214"/>
      <c r="ABO514" s="214" t="e">
        <f>VLOOKUP(ABL514,$A$563:$F$2330,6,FALSE)</f>
        <v>#N/A</v>
      </c>
      <c r="ABP514" s="213" t="s">
        <v>67</v>
      </c>
      <c r="ABQ514" s="10" t="e">
        <f>ABO514*1.2</f>
        <v>#N/A</v>
      </c>
      <c r="ABR514" s="10"/>
      <c r="ABS514" s="290"/>
      <c r="ABT514" s="213" t="s">
        <v>93</v>
      </c>
      <c r="ABU514" s="297" t="s">
        <v>186</v>
      </c>
      <c r="ABW514" s="214"/>
      <c r="ABX514" s="214" t="e">
        <f>VLOOKUP(ABU514,$A$563:$F$2330,6,FALSE)</f>
        <v>#N/A</v>
      </c>
      <c r="ABY514" s="213" t="s">
        <v>67</v>
      </c>
      <c r="ABZ514" s="10" t="e">
        <f>ABX514*1.2</f>
        <v>#N/A</v>
      </c>
      <c r="ACA514" s="10"/>
      <c r="ACB514" s="290"/>
      <c r="ACC514" s="213" t="s">
        <v>93</v>
      </c>
      <c r="ACD514" s="297" t="s">
        <v>186</v>
      </c>
      <c r="ACF514" s="214"/>
      <c r="ACG514" s="214" t="e">
        <f>VLOOKUP(ACD514,$A$563:$F$2330,6,FALSE)</f>
        <v>#N/A</v>
      </c>
      <c r="ACH514" s="213" t="s">
        <v>67</v>
      </c>
      <c r="ACI514" s="10" t="e">
        <f>ACG514*1.2</f>
        <v>#N/A</v>
      </c>
      <c r="ACJ514" s="10"/>
      <c r="ACK514" s="290"/>
      <c r="ACL514" s="213" t="s">
        <v>93</v>
      </c>
      <c r="ACM514" s="297" t="s">
        <v>186</v>
      </c>
      <c r="ACO514" s="214"/>
      <c r="ACP514" s="214" t="e">
        <f>VLOOKUP(ACM514,$A$563:$F$2330,6,FALSE)</f>
        <v>#N/A</v>
      </c>
      <c r="ACQ514" s="213" t="s">
        <v>67</v>
      </c>
      <c r="ACR514" s="10" t="e">
        <f>ACP514*1.2</f>
        <v>#N/A</v>
      </c>
      <c r="ACS514" s="10"/>
      <c r="ACT514" s="290"/>
      <c r="ACU514" s="213" t="s">
        <v>93</v>
      </c>
      <c r="ACV514" s="293" t="s">
        <v>568</v>
      </c>
      <c r="ACX514" s="214"/>
      <c r="ACY514" s="214">
        <f>VLOOKUP(ACV514,$A$563:$F$2330,6,FALSE)</f>
        <v>197</v>
      </c>
      <c r="ACZ514" s="213" t="s">
        <v>67</v>
      </c>
      <c r="ADA514" s="10">
        <f>ACY514*1.2</f>
        <v>236.39999999999998</v>
      </c>
      <c r="ADB514" s="10"/>
      <c r="ADC514" s="290"/>
      <c r="ADD514" s="213" t="s">
        <v>93</v>
      </c>
      <c r="ADE514" s="306" t="s">
        <v>556</v>
      </c>
      <c r="ADG514" s="214"/>
      <c r="ADH514" s="214">
        <f>VLOOKUP(ADE514,$A$563:$F$2330,6,FALSE)</f>
        <v>122</v>
      </c>
      <c r="ADI514" s="213" t="s">
        <v>67</v>
      </c>
      <c r="ADJ514" s="10">
        <f>ADH514*1.2</f>
        <v>146.4</v>
      </c>
      <c r="ADL514" s="290"/>
      <c r="ADM514" s="213" t="s">
        <v>93</v>
      </c>
      <c r="ADN514" s="306" t="s">
        <v>1921</v>
      </c>
      <c r="ADP514" s="214"/>
      <c r="ADQ514" s="214">
        <f>VLOOKUP(ADN514,$A$563:$F$2330,6,FALSE)</f>
        <v>61</v>
      </c>
      <c r="ADR514" s="213" t="s">
        <v>67</v>
      </c>
      <c r="ADS514" s="10">
        <f>ADQ514*1.2</f>
        <v>73.2</v>
      </c>
      <c r="ADT514" s="10"/>
      <c r="ADU514" s="290"/>
      <c r="ADV514" s="213" t="s">
        <v>93</v>
      </c>
      <c r="ADW514" s="306" t="s">
        <v>442</v>
      </c>
      <c r="ADZ514" s="214">
        <f>VLOOKUP(ADW514,$A$563:$F$2330,6,FALSE)</f>
        <v>63</v>
      </c>
      <c r="AEA514" s="213" t="s">
        <v>67</v>
      </c>
      <c r="AEB514" s="10">
        <f>ADZ514*1.2</f>
        <v>75.599999999999994</v>
      </c>
      <c r="AED514" s="290"/>
      <c r="AEE514" s="213" t="s">
        <v>93</v>
      </c>
      <c r="AEF514" s="306" t="s">
        <v>440</v>
      </c>
      <c r="AEH514" s="214"/>
      <c r="AEI514" s="214">
        <f>VLOOKUP(AEF514,$A$563:$F$2330,6,FALSE)</f>
        <v>187</v>
      </c>
      <c r="AEJ514" s="213" t="s">
        <v>67</v>
      </c>
      <c r="AEK514" s="10">
        <f>AEI514*1.2</f>
        <v>224.4</v>
      </c>
      <c r="AEM514" s="290"/>
      <c r="AEN514" s="213" t="s">
        <v>93</v>
      </c>
      <c r="AEO514" s="306" t="s">
        <v>1359</v>
      </c>
      <c r="AEQ514" s="214"/>
      <c r="AER514" s="214">
        <f>VLOOKUP(AEO514,$A$563:$F$2330,6,FALSE)</f>
        <v>270</v>
      </c>
      <c r="AES514" s="213" t="s">
        <v>67</v>
      </c>
      <c r="AET514" s="10">
        <f>AER514*1.2</f>
        <v>324</v>
      </c>
      <c r="AEV514" s="290"/>
      <c r="AEW514" s="213" t="s">
        <v>93</v>
      </c>
      <c r="AEX514" s="306" t="s">
        <v>489</v>
      </c>
      <c r="AEZ514" s="214"/>
      <c r="AFA514" s="214">
        <f>VLOOKUP(AEX514,$A$563:$F$2330,6,FALSE)</f>
        <v>245</v>
      </c>
      <c r="AFB514" s="213" t="s">
        <v>67</v>
      </c>
      <c r="AFC514" s="10">
        <f>AFA514*1.2</f>
        <v>294</v>
      </c>
      <c r="AFD514" s="10"/>
      <c r="AFE514" s="290"/>
      <c r="AFF514" s="213" t="s">
        <v>93</v>
      </c>
      <c r="AFG514" s="306" t="s">
        <v>641</v>
      </c>
      <c r="AFI514" s="214"/>
      <c r="AFJ514" s="214">
        <f>VLOOKUP(AFG514,$A$563:$F$2330,6,FALSE)</f>
        <v>307</v>
      </c>
      <c r="AFK514" s="213" t="s">
        <v>67</v>
      </c>
      <c r="AFL514" s="10">
        <f>AFJ514*1.2</f>
        <v>368.4</v>
      </c>
      <c r="AFM514" s="10"/>
      <c r="AFN514" s="290"/>
      <c r="AFO514" s="213" t="s">
        <v>93</v>
      </c>
      <c r="AFP514" s="306" t="s">
        <v>534</v>
      </c>
      <c r="AFR514" s="214"/>
      <c r="AFS514" s="214">
        <f>VLOOKUP(AFP514,$A$563:$F$2330,6,FALSE)</f>
        <v>62</v>
      </c>
      <c r="AFT514" s="213" t="s">
        <v>67</v>
      </c>
      <c r="AFU514" s="10">
        <f>AFS514*1.2</f>
        <v>74.399999999999991</v>
      </c>
      <c r="AFV514" s="10"/>
      <c r="AFW514" s="290"/>
      <c r="AFX514" s="213" t="s">
        <v>93</v>
      </c>
      <c r="AFY514" s="309" t="s">
        <v>948</v>
      </c>
      <c r="AGA514" s="214"/>
      <c r="AGB514" s="214">
        <f>VLOOKUP(AFY514,$A$563:$F$2330,6,FALSE)</f>
        <v>3</v>
      </c>
      <c r="AGC514" s="213" t="s">
        <v>67</v>
      </c>
      <c r="AGD514" s="10">
        <f>AGB514*1.2</f>
        <v>3.5999999999999996</v>
      </c>
      <c r="AGE514" s="10"/>
      <c r="AGF514" s="290"/>
      <c r="AGG514" s="213" t="s">
        <v>93</v>
      </c>
      <c r="AGH514" s="306" t="s">
        <v>589</v>
      </c>
      <c r="AGJ514" s="214"/>
      <c r="AGK514" s="214">
        <f>VLOOKUP(AGH514,$A$563:$F$2330,6,FALSE)</f>
        <v>121</v>
      </c>
      <c r="AGL514" s="213" t="s">
        <v>67</v>
      </c>
      <c r="AGM514" s="10">
        <f>AGK514*1.2</f>
        <v>145.19999999999999</v>
      </c>
      <c r="AGN514" s="10"/>
      <c r="AGO514" s="290"/>
      <c r="AGP514" s="213" t="s">
        <v>93</v>
      </c>
      <c r="AGQ514" s="306" t="s">
        <v>442</v>
      </c>
      <c r="AGS514" s="214"/>
      <c r="AGT514" s="214">
        <f>VLOOKUP(AGQ514,$A$563:$F$2330,6,FALSE)</f>
        <v>63</v>
      </c>
      <c r="AGU514" s="213" t="s">
        <v>67</v>
      </c>
      <c r="AGV514" s="10">
        <f>AGT514*1.2</f>
        <v>75.599999999999994</v>
      </c>
      <c r="AGW514" s="10"/>
      <c r="AGX514" s="290"/>
      <c r="AGY514" s="213" t="s">
        <v>93</v>
      </c>
      <c r="AGZ514" s="308" t="s">
        <v>1359</v>
      </c>
      <c r="AHB514" s="214"/>
      <c r="AHC514" s="214">
        <f>VLOOKUP(AGZ514,$A$563:$F$2330,6,FALSE)</f>
        <v>270</v>
      </c>
      <c r="AHD514" s="213" t="s">
        <v>67</v>
      </c>
      <c r="AHE514" s="10">
        <f>AHC514*1.2</f>
        <v>324</v>
      </c>
      <c r="AHF514" s="10"/>
      <c r="AHG514" s="290"/>
      <c r="AHH514" s="213"/>
      <c r="AHI514" s="303"/>
      <c r="AHK514" s="214"/>
      <c r="AHL514" s="214"/>
      <c r="AHM514" s="213"/>
      <c r="AHN514" s="10"/>
      <c r="AHO514" s="10"/>
      <c r="AHQ514" s="213"/>
      <c r="AHR514" s="278"/>
      <c r="AHT514" s="214"/>
      <c r="AHU514" s="214"/>
      <c r="AHV514" s="213"/>
      <c r="AHW514" s="10"/>
      <c r="AHX514" s="10"/>
      <c r="AHZ514" s="213"/>
      <c r="AIA514" s="303"/>
      <c r="AIC514" s="214"/>
      <c r="AID514" s="214"/>
      <c r="AIE514" s="213"/>
      <c r="AIF514" s="10"/>
      <c r="AIG514" s="10"/>
      <c r="AII514" s="213"/>
      <c r="AIJ514" s="278"/>
      <c r="AIM514" s="214"/>
      <c r="AIN514" s="213"/>
      <c r="AIO514" s="10"/>
    </row>
    <row r="515" spans="1:926" s="14" customFormat="1" ht="15">
      <c r="A515" s="213" t="s">
        <v>94</v>
      </c>
      <c r="B515" s="293" t="s">
        <v>440</v>
      </c>
      <c r="D515" s="214"/>
      <c r="E515" s="214">
        <f>VLOOKUP(B515,$A$563:$F$2330,6,FALSE)</f>
        <v>187</v>
      </c>
      <c r="F515" s="213" t="s">
        <v>69</v>
      </c>
      <c r="G515" s="10">
        <f>E515*1.1</f>
        <v>205.70000000000002</v>
      </c>
      <c r="H515" s="10"/>
      <c r="I515" s="284"/>
      <c r="J515" s="213" t="s">
        <v>94</v>
      </c>
      <c r="K515" s="306" t="s">
        <v>1073</v>
      </c>
      <c r="M515" s="214"/>
      <c r="N515" s="214">
        <f>VLOOKUP(K515,$A$563:$F$2330,6,FALSE)</f>
        <v>49</v>
      </c>
      <c r="O515" s="213" t="s">
        <v>69</v>
      </c>
      <c r="P515" s="10">
        <f>N515*1.1</f>
        <v>53.900000000000006</v>
      </c>
      <c r="Q515" s="10"/>
      <c r="R515" s="284"/>
      <c r="S515" s="213" t="s">
        <v>94</v>
      </c>
      <c r="T515" s="306" t="s">
        <v>556</v>
      </c>
      <c r="V515" s="214"/>
      <c r="W515" s="214">
        <f>VLOOKUP(T515,$A$563:$F$2330,6,FALSE)</f>
        <v>122</v>
      </c>
      <c r="X515" s="213" t="s">
        <v>69</v>
      </c>
      <c r="Y515" s="10">
        <f>W515*1.1</f>
        <v>134.20000000000002</v>
      </c>
      <c r="Z515" s="10"/>
      <c r="AA515" s="284"/>
      <c r="AB515" s="213" t="s">
        <v>94</v>
      </c>
      <c r="AC515" s="306" t="s">
        <v>522</v>
      </c>
      <c r="AE515" s="214"/>
      <c r="AF515" s="214">
        <f>VLOOKUP(AC515,$A$563:$F$2330,6,FALSE)</f>
        <v>351</v>
      </c>
      <c r="AG515" s="213" t="s">
        <v>69</v>
      </c>
      <c r="AH515" s="10">
        <f>AF515*1.1</f>
        <v>386.1</v>
      </c>
      <c r="AI515" s="10"/>
      <c r="AJ515" s="284"/>
      <c r="AK515" s="213" t="s">
        <v>94</v>
      </c>
      <c r="AL515" s="293" t="s">
        <v>1921</v>
      </c>
      <c r="AN515" s="214"/>
      <c r="AO515" s="214">
        <f>VLOOKUP(AL515,$A$563:$F$2330,6,FALSE)</f>
        <v>61</v>
      </c>
      <c r="AP515" s="213" t="s">
        <v>69</v>
      </c>
      <c r="AQ515" s="10">
        <f>AO515*1.1</f>
        <v>67.100000000000009</v>
      </c>
      <c r="AR515" s="10"/>
      <c r="AS515" s="284"/>
      <c r="AT515" s="213" t="s">
        <v>94</v>
      </c>
      <c r="AU515" s="306" t="s">
        <v>556</v>
      </c>
      <c r="AW515" s="214"/>
      <c r="AX515" s="214">
        <f>VLOOKUP(AU515,$A$563:$F$2330,6,FALSE)</f>
        <v>122</v>
      </c>
      <c r="AY515" s="213" t="s">
        <v>69</v>
      </c>
      <c r="AZ515" s="10">
        <f>AX515*1.1</f>
        <v>134.20000000000002</v>
      </c>
      <c r="BA515" s="10"/>
      <c r="BB515" s="284"/>
      <c r="BC515" s="213" t="s">
        <v>94</v>
      </c>
      <c r="BD515" s="306" t="s">
        <v>2286</v>
      </c>
      <c r="BF515" s="214"/>
      <c r="BG515" s="214">
        <f>VLOOKUP(BD515,$A$563:$F$2330,6,FALSE)</f>
        <v>351</v>
      </c>
      <c r="BH515" s="213" t="s">
        <v>69</v>
      </c>
      <c r="BI515" s="10">
        <f>BG515*1.1</f>
        <v>386.1</v>
      </c>
      <c r="BJ515" s="10"/>
      <c r="BK515" s="284"/>
      <c r="BL515" s="213" t="s">
        <v>94</v>
      </c>
      <c r="BM515" s="306" t="s">
        <v>516</v>
      </c>
      <c r="BO515" s="214"/>
      <c r="BP515" s="214">
        <f>VLOOKUP(BM515,$A$563:$F$2330,6,FALSE)</f>
        <v>52</v>
      </c>
      <c r="BQ515" s="213" t="s">
        <v>69</v>
      </c>
      <c r="BR515" s="10">
        <f>BP515*1.1</f>
        <v>57.2</v>
      </c>
      <c r="BS515" s="10"/>
      <c r="BT515" s="284"/>
      <c r="BU515" s="213" t="s">
        <v>94</v>
      </c>
      <c r="BV515" s="306" t="s">
        <v>1921</v>
      </c>
      <c r="BX515" s="214"/>
      <c r="BY515" s="214">
        <f>VLOOKUP(BV515,$A$563:$F$2330,6,FALSE)</f>
        <v>61</v>
      </c>
      <c r="BZ515" s="213" t="s">
        <v>69</v>
      </c>
      <c r="CA515" s="10">
        <f>BY515*1.1</f>
        <v>67.100000000000009</v>
      </c>
      <c r="CB515" s="10"/>
      <c r="CC515" s="284"/>
      <c r="CD515" s="213" t="s">
        <v>94</v>
      </c>
      <c r="CE515" s="306" t="s">
        <v>1921</v>
      </c>
      <c r="CG515" s="214"/>
      <c r="CH515" s="214">
        <f>VLOOKUP(CE515,$A$563:$F$2330,6,FALSE)</f>
        <v>61</v>
      </c>
      <c r="CI515" s="213" t="s">
        <v>69</v>
      </c>
      <c r="CJ515" s="10">
        <f>CH515*1.1</f>
        <v>67.100000000000009</v>
      </c>
      <c r="CK515" s="10"/>
      <c r="CL515" s="284"/>
      <c r="CM515" s="213" t="s">
        <v>94</v>
      </c>
      <c r="CN515" s="306" t="s">
        <v>423</v>
      </c>
      <c r="CP515" s="214"/>
      <c r="CQ515" s="214">
        <f>VLOOKUP(CN515,$A$563:$F$2330,6,FALSE)</f>
        <v>71</v>
      </c>
      <c r="CR515" s="213" t="s">
        <v>69</v>
      </c>
      <c r="CS515" s="10">
        <f>CQ515*1.1</f>
        <v>78.100000000000009</v>
      </c>
      <c r="CT515" s="10"/>
      <c r="CU515" s="284"/>
      <c r="CV515" s="213" t="s">
        <v>94</v>
      </c>
      <c r="CW515" s="306" t="s">
        <v>641</v>
      </c>
      <c r="CY515" s="214"/>
      <c r="CZ515" s="214">
        <f>VLOOKUP(CW515,$A$563:$F$2330,6,FALSE)</f>
        <v>307</v>
      </c>
      <c r="DA515" s="213" t="s">
        <v>69</v>
      </c>
      <c r="DB515" s="10">
        <f>CZ515*1.1</f>
        <v>337.70000000000005</v>
      </c>
      <c r="DC515" s="10"/>
      <c r="DD515" s="284"/>
      <c r="DE515" s="213" t="s">
        <v>94</v>
      </c>
      <c r="DF515" s="306" t="s">
        <v>790</v>
      </c>
      <c r="DH515" s="214"/>
      <c r="DI515" s="214">
        <f>VLOOKUP(DF515,$A$563:$F$2330,6,FALSE)</f>
        <v>134</v>
      </c>
      <c r="DJ515" s="213" t="s">
        <v>69</v>
      </c>
      <c r="DK515" s="10">
        <f>DI515*1.1</f>
        <v>147.4</v>
      </c>
      <c r="DL515" s="10"/>
      <c r="DM515" s="284"/>
      <c r="DN515" s="213" t="s">
        <v>94</v>
      </c>
      <c r="DO515" s="293" t="s">
        <v>790</v>
      </c>
      <c r="DQ515" s="214"/>
      <c r="DR515" s="214">
        <f>VLOOKUP(DO515,$A$563:$F$2330,6,FALSE)</f>
        <v>134</v>
      </c>
      <c r="DS515" s="213" t="s">
        <v>69</v>
      </c>
      <c r="DT515" s="10">
        <f>DR515*1.1</f>
        <v>147.4</v>
      </c>
      <c r="DU515" s="10"/>
      <c r="DV515" s="284"/>
      <c r="DW515" s="213" t="s">
        <v>94</v>
      </c>
      <c r="DX515" s="297" t="s">
        <v>186</v>
      </c>
      <c r="DZ515" s="214"/>
      <c r="EA515" s="214" t="e">
        <f>VLOOKUP(DX515,$A$563:$F$2330,6,FALSE)</f>
        <v>#N/A</v>
      </c>
      <c r="EB515" s="213" t="s">
        <v>69</v>
      </c>
      <c r="EC515" s="10" t="e">
        <f>EA515*1.1</f>
        <v>#N/A</v>
      </c>
      <c r="ED515" s="10"/>
      <c r="EE515" s="284"/>
      <c r="EF515" s="213" t="s">
        <v>94</v>
      </c>
      <c r="EG515" s="306" t="s">
        <v>790</v>
      </c>
      <c r="EI515" s="214"/>
      <c r="EJ515" s="214">
        <f>VLOOKUP(EG515,$A$563:$F$2330,6,FALSE)</f>
        <v>134</v>
      </c>
      <c r="EK515" s="213" t="s">
        <v>69</v>
      </c>
      <c r="EL515" s="10">
        <f>EJ515*1.1</f>
        <v>147.4</v>
      </c>
      <c r="EM515" s="10"/>
      <c r="EN515" s="284"/>
      <c r="EO515" s="213" t="s">
        <v>94</v>
      </c>
      <c r="EP515" s="306" t="s">
        <v>516</v>
      </c>
      <c r="ER515" s="214"/>
      <c r="ES515" s="214">
        <f>VLOOKUP(EP515,$A$563:$F$2330,6,FALSE)</f>
        <v>52</v>
      </c>
      <c r="ET515" s="213" t="s">
        <v>69</v>
      </c>
      <c r="EU515" s="10">
        <f>ES515*1.1</f>
        <v>57.2</v>
      </c>
      <c r="EV515" s="10"/>
      <c r="EW515" s="284"/>
      <c r="EX515" s="213" t="s">
        <v>94</v>
      </c>
      <c r="EY515" s="297" t="s">
        <v>186</v>
      </c>
      <c r="FA515" s="214"/>
      <c r="FB515" s="214" t="e">
        <f>VLOOKUP(EY515,$A$563:$F$2330,6,FALSE)</f>
        <v>#N/A</v>
      </c>
      <c r="FC515" s="213" t="s">
        <v>69</v>
      </c>
      <c r="FD515" s="10" t="e">
        <f>FB515*1.1</f>
        <v>#N/A</v>
      </c>
      <c r="FE515" s="10"/>
      <c r="FF515" s="284"/>
      <c r="FG515" s="213" t="s">
        <v>94</v>
      </c>
      <c r="FH515" s="306" t="s">
        <v>573</v>
      </c>
      <c r="FJ515" s="214"/>
      <c r="FK515" s="214">
        <f>VLOOKUP(FH515,$A$563:$F$2330,6,FALSE)</f>
        <v>1</v>
      </c>
      <c r="FL515" s="213" t="s">
        <v>69</v>
      </c>
      <c r="FM515" s="10">
        <f>FK515*1.1</f>
        <v>1.1000000000000001</v>
      </c>
      <c r="FN515" s="10"/>
      <c r="FO515" s="284"/>
      <c r="FP515" s="213" t="s">
        <v>94</v>
      </c>
      <c r="FQ515" s="293" t="s">
        <v>493</v>
      </c>
      <c r="FS515" s="214"/>
      <c r="FT515" s="214">
        <f>VLOOKUP(FQ515,$A$563:$F$2330,6,FALSE)</f>
        <v>227</v>
      </c>
      <c r="FU515" s="213" t="s">
        <v>69</v>
      </c>
      <c r="FV515" s="10">
        <f>FT515*1.1</f>
        <v>249.70000000000002</v>
      </c>
      <c r="FW515" s="10"/>
      <c r="FX515" s="284"/>
      <c r="FY515" s="213" t="s">
        <v>94</v>
      </c>
      <c r="FZ515" s="293" t="s">
        <v>456</v>
      </c>
      <c r="GB515" s="214"/>
      <c r="GC515" s="214">
        <f>VLOOKUP(FZ515,$A$563:$F$2330,6,FALSE)</f>
        <v>450</v>
      </c>
      <c r="GD515" s="213" t="s">
        <v>69</v>
      </c>
      <c r="GE515" s="10">
        <f>GC515*1.1</f>
        <v>495.00000000000006</v>
      </c>
      <c r="GF515" s="10"/>
      <c r="GG515" s="284"/>
      <c r="GH515" s="213" t="s">
        <v>94</v>
      </c>
      <c r="GI515" s="306" t="s">
        <v>423</v>
      </c>
      <c r="GK515" s="214"/>
      <c r="GL515" s="214">
        <f>VLOOKUP(GI515,$A$563:$F$2330,6,FALSE)</f>
        <v>71</v>
      </c>
      <c r="GM515" s="213" t="s">
        <v>69</v>
      </c>
      <c r="GN515" s="10">
        <f>GL515*1.1</f>
        <v>78.100000000000009</v>
      </c>
      <c r="GO515" s="10"/>
      <c r="GP515" s="284"/>
      <c r="GQ515" s="213" t="s">
        <v>94</v>
      </c>
      <c r="GR515" s="306" t="s">
        <v>442</v>
      </c>
      <c r="GT515" s="214"/>
      <c r="GU515" s="214">
        <f>VLOOKUP(GR515,$A$563:$F$2330,6,FALSE)</f>
        <v>63</v>
      </c>
      <c r="GV515" s="213" t="s">
        <v>69</v>
      </c>
      <c r="GW515" s="10">
        <f>GU515*1.1</f>
        <v>69.300000000000011</v>
      </c>
      <c r="GX515" s="10"/>
      <c r="GY515" s="284"/>
      <c r="GZ515" s="213" t="s">
        <v>94</v>
      </c>
      <c r="HA515" s="293" t="s">
        <v>534</v>
      </c>
      <c r="HC515" s="214"/>
      <c r="HD515" s="214">
        <f>VLOOKUP(HA515,$A$563:$F$2330,6,FALSE)</f>
        <v>62</v>
      </c>
      <c r="HE515" s="213" t="s">
        <v>69</v>
      </c>
      <c r="HF515" s="10">
        <f>HD515*1.1</f>
        <v>68.2</v>
      </c>
      <c r="HG515" s="10"/>
      <c r="HH515" s="284"/>
      <c r="HI515" s="213" t="s">
        <v>94</v>
      </c>
      <c r="HJ515" s="306" t="s">
        <v>1412</v>
      </c>
      <c r="HL515" s="214"/>
      <c r="HM515" s="214">
        <f>VLOOKUP(HJ515,$A$563:$F$2330,6,FALSE)</f>
        <v>168</v>
      </c>
      <c r="HN515" s="213" t="s">
        <v>69</v>
      </c>
      <c r="HO515" s="10">
        <f>HM515*1.1</f>
        <v>184.8</v>
      </c>
      <c r="HP515" s="10"/>
      <c r="HQ515" s="284"/>
      <c r="HR515" s="213" t="s">
        <v>94</v>
      </c>
      <c r="HS515" s="293" t="s">
        <v>440</v>
      </c>
      <c r="HU515" s="214"/>
      <c r="HV515" s="214">
        <f>VLOOKUP(HS515,$A$563:$F$2330,6,FALSE)</f>
        <v>187</v>
      </c>
      <c r="HW515" s="213" t="s">
        <v>69</v>
      </c>
      <c r="HX515" s="10">
        <f>HV515*1.1</f>
        <v>205.70000000000002</v>
      </c>
      <c r="HY515" s="10"/>
      <c r="HZ515" s="284"/>
      <c r="IA515" s="213" t="s">
        <v>94</v>
      </c>
      <c r="IB515" s="306" t="s">
        <v>507</v>
      </c>
      <c r="ID515" s="214"/>
      <c r="IE515" s="214">
        <f>VLOOKUP(IB515,$A$563:$F$2330,6,FALSE)</f>
        <v>471</v>
      </c>
      <c r="IF515" s="213" t="s">
        <v>69</v>
      </c>
      <c r="IG515" s="10">
        <f>IE515*1.1</f>
        <v>518.1</v>
      </c>
      <c r="IH515" s="10"/>
      <c r="II515" s="284"/>
      <c r="IJ515" s="213" t="s">
        <v>94</v>
      </c>
      <c r="IK515" s="306" t="s">
        <v>790</v>
      </c>
      <c r="IM515" s="214"/>
      <c r="IN515" s="214">
        <f>VLOOKUP(IK515,$A$563:$F$2330,6,FALSE)</f>
        <v>134</v>
      </c>
      <c r="IO515" s="213" t="s">
        <v>69</v>
      </c>
      <c r="IP515" s="10">
        <f>IN515*1.1</f>
        <v>147.4</v>
      </c>
      <c r="IQ515" s="10"/>
      <c r="IR515" s="284"/>
      <c r="IS515" s="213" t="s">
        <v>94</v>
      </c>
      <c r="IT515" s="306" t="s">
        <v>575</v>
      </c>
      <c r="IV515" s="214"/>
      <c r="IW515" s="214">
        <f>VLOOKUP(IT515,$A$563:$F$2330,6,FALSE)</f>
        <v>298</v>
      </c>
      <c r="IX515" s="213" t="s">
        <v>69</v>
      </c>
      <c r="IY515" s="10">
        <f>IW515*1.1</f>
        <v>327.8</v>
      </c>
      <c r="IZ515" s="10"/>
      <c r="JA515" s="284"/>
      <c r="JB515" s="213" t="s">
        <v>94</v>
      </c>
      <c r="JC515" s="306" t="s">
        <v>516</v>
      </c>
      <c r="JE515" s="214"/>
      <c r="JF515" s="214">
        <f>VLOOKUP(JC515,$A$563:$F$2330,6,FALSE)</f>
        <v>52</v>
      </c>
      <c r="JG515" s="213" t="s">
        <v>69</v>
      </c>
      <c r="JH515" s="10">
        <f>JF515*1.1</f>
        <v>57.2</v>
      </c>
      <c r="JI515" s="10"/>
      <c r="JJ515" s="284"/>
      <c r="JK515" s="213" t="s">
        <v>94</v>
      </c>
      <c r="JL515" s="306" t="s">
        <v>442</v>
      </c>
      <c r="JN515" s="214"/>
      <c r="JO515" s="214">
        <f>VLOOKUP(JL515,$A$563:$F$2330,6,FALSE)</f>
        <v>63</v>
      </c>
      <c r="JP515" s="213" t="s">
        <v>69</v>
      </c>
      <c r="JQ515" s="10">
        <f>JO515*1.1</f>
        <v>69.300000000000011</v>
      </c>
      <c r="JR515" s="10"/>
      <c r="JS515" s="284"/>
      <c r="JT515" s="213" t="s">
        <v>94</v>
      </c>
      <c r="JU515" s="306" t="s">
        <v>1921</v>
      </c>
      <c r="JW515" s="214"/>
      <c r="JX515" s="214">
        <f>VLOOKUP(JU515,$A$563:$F$2330,6,FALSE)</f>
        <v>61</v>
      </c>
      <c r="JY515" s="213" t="s">
        <v>69</v>
      </c>
      <c r="JZ515" s="10">
        <f>JX515*1.1</f>
        <v>67.100000000000009</v>
      </c>
      <c r="KA515" s="10"/>
      <c r="KB515" s="284"/>
      <c r="KC515" s="213" t="s">
        <v>94</v>
      </c>
      <c r="KD515" s="306" t="s">
        <v>534</v>
      </c>
      <c r="KF515" s="214"/>
      <c r="KG515" s="214">
        <f>VLOOKUP(KD515,$A$563:$F$2330,6,FALSE)</f>
        <v>62</v>
      </c>
      <c r="KH515" s="213" t="s">
        <v>69</v>
      </c>
      <c r="KI515" s="10">
        <f>KG515*1.1</f>
        <v>68.2</v>
      </c>
      <c r="KJ515" s="10"/>
      <c r="KK515" s="284"/>
      <c r="KL515" s="213" t="s">
        <v>94</v>
      </c>
      <c r="KM515" s="306" t="s">
        <v>575</v>
      </c>
      <c r="KO515" s="214"/>
      <c r="KP515" s="214">
        <f>VLOOKUP(KM515,$A$563:$F$2330,6,FALSE)</f>
        <v>298</v>
      </c>
      <c r="KQ515" s="213" t="s">
        <v>69</v>
      </c>
      <c r="KR515" s="10">
        <f>KP515*1.1</f>
        <v>327.8</v>
      </c>
      <c r="KS515" s="10"/>
      <c r="KT515" s="284"/>
      <c r="KU515" s="213" t="s">
        <v>94</v>
      </c>
      <c r="KV515" s="306" t="s">
        <v>541</v>
      </c>
      <c r="KX515" s="214"/>
      <c r="KY515" s="214">
        <f>VLOOKUP(KV515,$A$563:$F$2330,6,FALSE)</f>
        <v>292</v>
      </c>
      <c r="KZ515" s="213" t="s">
        <v>69</v>
      </c>
      <c r="LA515" s="10">
        <f>KY515*1.1</f>
        <v>321.20000000000005</v>
      </c>
      <c r="LB515" s="10"/>
      <c r="LC515" s="284"/>
      <c r="LD515" s="213" t="s">
        <v>94</v>
      </c>
      <c r="LE515" s="306" t="s">
        <v>457</v>
      </c>
      <c r="LG515" s="214"/>
      <c r="LH515" s="214">
        <f>VLOOKUP(LE515,$A$563:$F$2330,6,FALSE)</f>
        <v>139</v>
      </c>
      <c r="LI515" s="213" t="s">
        <v>69</v>
      </c>
      <c r="LJ515" s="10">
        <f>LH515*1.1</f>
        <v>152.9</v>
      </c>
      <c r="LK515" s="10"/>
      <c r="LL515" s="284"/>
      <c r="LM515" s="213" t="s">
        <v>94</v>
      </c>
      <c r="LN515" s="306" t="s">
        <v>2286</v>
      </c>
      <c r="LP515" s="214"/>
      <c r="LQ515" s="214">
        <f>VLOOKUP(LN515,$A$563:$F$2330,6,FALSE)</f>
        <v>351</v>
      </c>
      <c r="LR515" s="213" t="s">
        <v>69</v>
      </c>
      <c r="LS515" s="10">
        <f>LQ515*1.1</f>
        <v>386.1</v>
      </c>
      <c r="LT515" s="10"/>
      <c r="LU515" s="284"/>
      <c r="LV515" s="213" t="s">
        <v>94</v>
      </c>
      <c r="LW515" s="306" t="s">
        <v>493</v>
      </c>
      <c r="LY515" s="214"/>
      <c r="LZ515" s="214">
        <f>VLOOKUP(LW515,$A$563:$F$2330,6,FALSE)</f>
        <v>227</v>
      </c>
      <c r="MA515" s="213" t="s">
        <v>69</v>
      </c>
      <c r="MB515" s="10">
        <f>LZ515*1.1</f>
        <v>249.70000000000002</v>
      </c>
      <c r="MC515" s="10"/>
      <c r="MD515" s="284"/>
      <c r="ME515" s="213" t="s">
        <v>94</v>
      </c>
      <c r="MF515" s="308" t="s">
        <v>480</v>
      </c>
      <c r="MH515" s="214"/>
      <c r="MI515" s="214">
        <f>VLOOKUP(MF515,$A$563:$F$2330,6,FALSE)</f>
        <v>69</v>
      </c>
      <c r="MJ515" s="213" t="s">
        <v>69</v>
      </c>
      <c r="MK515" s="10">
        <f>MI515*1.1</f>
        <v>75.900000000000006</v>
      </c>
      <c r="ML515" s="10"/>
      <c r="MM515" s="284"/>
      <c r="MN515" s="213" t="s">
        <v>94</v>
      </c>
      <c r="MO515" s="306" t="s">
        <v>1324</v>
      </c>
      <c r="MQ515" s="214"/>
      <c r="MR515" s="214">
        <f>VLOOKUP(MO515,$A$563:$F$2330,6,FALSE)</f>
        <v>41</v>
      </c>
      <c r="MS515" s="213" t="s">
        <v>69</v>
      </c>
      <c r="MT515" s="10">
        <f>MR515*1.1</f>
        <v>45.1</v>
      </c>
      <c r="MU515" s="10"/>
      <c r="MV515" s="284"/>
      <c r="MW515" s="213" t="s">
        <v>94</v>
      </c>
      <c r="MX515" s="306" t="s">
        <v>448</v>
      </c>
      <c r="MZ515" s="214"/>
      <c r="NA515" s="214">
        <f>VLOOKUP(MX515,$A$563:$F$2330,6,FALSE)</f>
        <v>145</v>
      </c>
      <c r="NB515" s="213" t="s">
        <v>69</v>
      </c>
      <c r="NC515" s="10">
        <f>NA515*1.1</f>
        <v>159.5</v>
      </c>
      <c r="ND515" s="10"/>
      <c r="NE515" s="284"/>
      <c r="NF515" s="213" t="s">
        <v>94</v>
      </c>
      <c r="NG515" s="306" t="s">
        <v>745</v>
      </c>
      <c r="NI515" s="214"/>
      <c r="NJ515" s="214">
        <f>VLOOKUP(NG515,$A$563:$F$2330,6,FALSE)</f>
        <v>51</v>
      </c>
      <c r="NK515" s="213" t="s">
        <v>69</v>
      </c>
      <c r="NL515" s="10">
        <f>NJ515*1.1</f>
        <v>56.1</v>
      </c>
      <c r="NM515" s="10"/>
      <c r="NN515" s="284"/>
      <c r="NO515" s="213" t="s">
        <v>94</v>
      </c>
      <c r="NP515" s="306" t="s">
        <v>442</v>
      </c>
      <c r="NR515" s="214"/>
      <c r="NS515" s="214">
        <f>VLOOKUP(NP515,$A$563:$F$2330,6,FALSE)</f>
        <v>63</v>
      </c>
      <c r="NT515" s="213" t="s">
        <v>69</v>
      </c>
      <c r="NU515" s="10">
        <f>NS515*1.1</f>
        <v>69.300000000000011</v>
      </c>
      <c r="NV515" s="10"/>
      <c r="NW515" s="284"/>
      <c r="NX515" s="213" t="s">
        <v>94</v>
      </c>
      <c r="NY515" s="293" t="s">
        <v>1412</v>
      </c>
      <c r="OB515" s="214">
        <f>VLOOKUP(NY515,$A$563:$F$2330,6,FALSE)</f>
        <v>168</v>
      </c>
      <c r="OC515" s="213" t="s">
        <v>69</v>
      </c>
      <c r="OD515" s="10">
        <f>OB515*1.1</f>
        <v>184.8</v>
      </c>
      <c r="OE515" s="10"/>
      <c r="OF515" s="284"/>
      <c r="OG515" s="213" t="s">
        <v>94</v>
      </c>
      <c r="OH515" s="306" t="s">
        <v>534</v>
      </c>
      <c r="OJ515" s="214"/>
      <c r="OK515" s="214">
        <f>VLOOKUP(OH515,$A$563:$F$2330,6,FALSE)</f>
        <v>62</v>
      </c>
      <c r="OL515" s="213" t="s">
        <v>69</v>
      </c>
      <c r="OM515" s="10">
        <f>OK515*1.1</f>
        <v>68.2</v>
      </c>
      <c r="ON515" s="10"/>
      <c r="OO515" s="284"/>
      <c r="OP515" s="213" t="s">
        <v>94</v>
      </c>
      <c r="OQ515" s="293" t="s">
        <v>541</v>
      </c>
      <c r="OS515" s="214"/>
      <c r="OT515" s="214">
        <f>VLOOKUP(OQ515,$A$563:$F$2330,6,FALSE)</f>
        <v>292</v>
      </c>
      <c r="OU515" s="213" t="s">
        <v>69</v>
      </c>
      <c r="OV515" s="10">
        <f>OT515*1.1</f>
        <v>321.20000000000005</v>
      </c>
      <c r="OW515" s="10"/>
      <c r="OX515" s="284"/>
      <c r="OY515" s="213" t="s">
        <v>94</v>
      </c>
      <c r="OZ515" s="306" t="s">
        <v>522</v>
      </c>
      <c r="PB515" s="214"/>
      <c r="PC515" s="214">
        <f>VLOOKUP(OZ515,$A$563:$F$2330,6,FALSE)</f>
        <v>351</v>
      </c>
      <c r="PD515" s="213" t="s">
        <v>69</v>
      </c>
      <c r="PE515" s="10">
        <f>PC515*1.1</f>
        <v>386.1</v>
      </c>
      <c r="PF515" s="10"/>
      <c r="PG515" s="284"/>
      <c r="PH515" s="213" t="s">
        <v>94</v>
      </c>
      <c r="PI515" s="306" t="s">
        <v>493</v>
      </c>
      <c r="PK515" s="214"/>
      <c r="PL515" s="214">
        <f>VLOOKUP(PI515,$A$563:$F$2330,6,FALSE)</f>
        <v>227</v>
      </c>
      <c r="PM515" s="213" t="s">
        <v>69</v>
      </c>
      <c r="PN515" s="10">
        <f>PL515*1.1</f>
        <v>249.70000000000002</v>
      </c>
      <c r="PO515" s="10"/>
      <c r="PP515" s="284"/>
      <c r="PQ515" s="213" t="s">
        <v>94</v>
      </c>
      <c r="PR515" s="293" t="s">
        <v>1921</v>
      </c>
      <c r="PT515" s="214"/>
      <c r="PU515" s="214">
        <f>VLOOKUP(PR515,$A$563:$F$2330,6,FALSE)</f>
        <v>61</v>
      </c>
      <c r="PV515" s="213" t="s">
        <v>69</v>
      </c>
      <c r="PW515" s="10">
        <f>PU515*1.1</f>
        <v>67.100000000000009</v>
      </c>
      <c r="PX515" s="10"/>
      <c r="PY515" s="284"/>
      <c r="PZ515" s="213" t="s">
        <v>94</v>
      </c>
      <c r="QA515" s="306" t="s">
        <v>641</v>
      </c>
      <c r="QC515" s="214"/>
      <c r="QD515" s="214">
        <f>VLOOKUP(QA515,$A$563:$F$2330,6,FALSE)</f>
        <v>307</v>
      </c>
      <c r="QE515" s="213" t="s">
        <v>69</v>
      </c>
      <c r="QF515" s="10">
        <f>QD515*1.1</f>
        <v>337.70000000000005</v>
      </c>
      <c r="QG515" s="10"/>
      <c r="QH515" s="284"/>
      <c r="QI515" s="213" t="s">
        <v>94</v>
      </c>
      <c r="QJ515" s="293" t="s">
        <v>448</v>
      </c>
      <c r="QL515" s="214"/>
      <c r="QM515" s="214">
        <f>VLOOKUP(QJ515,$A$563:$F$2330,6,FALSE)</f>
        <v>145</v>
      </c>
      <c r="QN515" s="213" t="s">
        <v>69</v>
      </c>
      <c r="QO515" s="10">
        <f>QM515*1.1</f>
        <v>159.5</v>
      </c>
      <c r="QP515" s="10"/>
      <c r="QQ515" s="284"/>
      <c r="QR515" s="213" t="s">
        <v>94</v>
      </c>
      <c r="QS515" s="306" t="s">
        <v>948</v>
      </c>
      <c r="QU515" s="214"/>
      <c r="QV515" s="214">
        <f>VLOOKUP(QS515,$A$563:$F$2330,6,FALSE)</f>
        <v>3</v>
      </c>
      <c r="QW515" s="213" t="s">
        <v>69</v>
      </c>
      <c r="QX515" s="10">
        <f>QV515*1.1</f>
        <v>3.3000000000000003</v>
      </c>
      <c r="QY515" s="10"/>
      <c r="QZ515" s="284"/>
      <c r="RA515" s="213" t="s">
        <v>94</v>
      </c>
      <c r="RB515" s="293" t="s">
        <v>456</v>
      </c>
      <c r="RD515" s="214"/>
      <c r="RE515" s="214">
        <f>VLOOKUP(RB515,$A$563:$F$2330,6,FALSE)</f>
        <v>450</v>
      </c>
      <c r="RF515" s="213" t="s">
        <v>69</v>
      </c>
      <c r="RG515" s="10">
        <f>RE515*1.1</f>
        <v>495.00000000000006</v>
      </c>
      <c r="RH515" s="10"/>
      <c r="RI515" s="284"/>
      <c r="RJ515" s="213" t="s">
        <v>94</v>
      </c>
      <c r="RK515" s="297" t="s">
        <v>186</v>
      </c>
      <c r="RN515" s="214" t="e">
        <f>VLOOKUP(RK515,$A$563:$F$2330,6,FALSE)</f>
        <v>#N/A</v>
      </c>
      <c r="RO515" s="213" t="s">
        <v>69</v>
      </c>
      <c r="RP515" s="10" t="e">
        <f>RN515*1.1</f>
        <v>#N/A</v>
      </c>
      <c r="RQ515" s="10"/>
      <c r="RR515" s="284"/>
      <c r="RS515" s="213" t="s">
        <v>94</v>
      </c>
      <c r="RT515" s="306" t="s">
        <v>528</v>
      </c>
      <c r="RV515" s="214"/>
      <c r="RW515" s="214">
        <f>VLOOKUP(RT515,$A$563:$F$2330,6,FALSE)</f>
        <v>66</v>
      </c>
      <c r="RX515" s="213" t="s">
        <v>69</v>
      </c>
      <c r="RY515" s="10">
        <f>RW515*1.1</f>
        <v>72.600000000000009</v>
      </c>
      <c r="RZ515" s="10"/>
      <c r="SA515" s="290"/>
      <c r="SB515" s="213" t="s">
        <v>94</v>
      </c>
      <c r="SC515" s="306" t="s">
        <v>589</v>
      </c>
      <c r="SE515" s="214"/>
      <c r="SF515" s="214">
        <f>VLOOKUP(SC515,$A$563:$F$2330,6,FALSE)</f>
        <v>121</v>
      </c>
      <c r="SG515" s="213" t="s">
        <v>69</v>
      </c>
      <c r="SH515" s="10">
        <f>SF515*1.1</f>
        <v>133.10000000000002</v>
      </c>
      <c r="SI515" s="10"/>
      <c r="SJ515" s="290"/>
      <c r="SK515" s="213" t="s">
        <v>94</v>
      </c>
      <c r="SL515" s="306" t="s">
        <v>1627</v>
      </c>
      <c r="SN515" s="214"/>
      <c r="SO515" s="214">
        <f>VLOOKUP(SL515,$A$563:$F$2330,6,FALSE)</f>
        <v>162</v>
      </c>
      <c r="SP515" s="213" t="s">
        <v>69</v>
      </c>
      <c r="SQ515" s="10">
        <f>SO515*1.1</f>
        <v>178.20000000000002</v>
      </c>
      <c r="SR515" s="10"/>
      <c r="SS515" s="290"/>
      <c r="ST515" s="213" t="s">
        <v>94</v>
      </c>
      <c r="SU515" s="306" t="s">
        <v>440</v>
      </c>
      <c r="SW515" s="214"/>
      <c r="SX515" s="214">
        <f>VLOOKUP(SU515,$A$563:$F$2330,6,FALSE)</f>
        <v>187</v>
      </c>
      <c r="SY515" s="213" t="s">
        <v>69</v>
      </c>
      <c r="SZ515" s="10">
        <f>SX515*1.1</f>
        <v>205.70000000000002</v>
      </c>
      <c r="TA515" s="10"/>
      <c r="TB515" s="290"/>
      <c r="TC515" s="213" t="s">
        <v>94</v>
      </c>
      <c r="TD515" s="306" t="s">
        <v>507</v>
      </c>
      <c r="TF515" s="214"/>
      <c r="TG515" s="214">
        <f>VLOOKUP(TD515,$A$563:$F$2330,6,FALSE)</f>
        <v>471</v>
      </c>
      <c r="TH515" s="213" t="s">
        <v>69</v>
      </c>
      <c r="TI515" s="10">
        <f>TG515*1.1</f>
        <v>518.1</v>
      </c>
      <c r="TK515" s="290"/>
      <c r="TL515" s="213" t="s">
        <v>94</v>
      </c>
      <c r="TM515" s="306" t="s">
        <v>480</v>
      </c>
      <c r="TO515" s="214"/>
      <c r="TP515" s="214">
        <f>VLOOKUP(TM515,$A$563:$F$2330,6,FALSE)</f>
        <v>69</v>
      </c>
      <c r="TQ515" s="213" t="s">
        <v>69</v>
      </c>
      <c r="TR515" s="10">
        <f>TP515*1.1</f>
        <v>75.900000000000006</v>
      </c>
      <c r="TS515" s="10"/>
      <c r="TT515" s="290"/>
      <c r="TU515" s="213" t="s">
        <v>94</v>
      </c>
      <c r="TV515" s="297" t="s">
        <v>186</v>
      </c>
      <c r="TX515" s="214"/>
      <c r="TY515" s="214" t="e">
        <f>VLOOKUP(TV515,$A$563:$F$2330,6,FALSE)</f>
        <v>#N/A</v>
      </c>
      <c r="TZ515" s="213" t="s">
        <v>69</v>
      </c>
      <c r="UA515" s="10" t="e">
        <f>TY515*1.1</f>
        <v>#N/A</v>
      </c>
      <c r="UB515" s="10"/>
      <c r="UC515" s="290"/>
      <c r="UD515" s="213" t="s">
        <v>94</v>
      </c>
      <c r="UE515" s="306" t="s">
        <v>641</v>
      </c>
      <c r="UG515" s="214"/>
      <c r="UH515" s="214">
        <f>VLOOKUP(UE515,$A$563:$F$2330,6,FALSE)</f>
        <v>307</v>
      </c>
      <c r="UI515" s="213" t="s">
        <v>69</v>
      </c>
      <c r="UJ515" s="10">
        <f>UH515*1.1</f>
        <v>337.70000000000005</v>
      </c>
      <c r="UK515" s="10"/>
      <c r="UL515" s="290"/>
      <c r="UM515" s="213" t="s">
        <v>94</v>
      </c>
      <c r="UN515" s="297" t="s">
        <v>186</v>
      </c>
      <c r="UP515" s="214"/>
      <c r="UQ515" s="214" t="e">
        <f>VLOOKUP(UN515,$A$563:$F$2330,6,FALSE)</f>
        <v>#N/A</v>
      </c>
      <c r="UR515" s="213" t="s">
        <v>69</v>
      </c>
      <c r="US515" s="10" t="e">
        <f>UQ515*1.1</f>
        <v>#N/A</v>
      </c>
      <c r="UT515" s="10"/>
      <c r="UU515" s="290"/>
      <c r="UV515" s="213" t="s">
        <v>94</v>
      </c>
      <c r="UW515" s="306" t="s">
        <v>1073</v>
      </c>
      <c r="UY515" s="214"/>
      <c r="UZ515" s="214">
        <f>VLOOKUP(UW515,$A$563:$F$2330,6,FALSE)</f>
        <v>49</v>
      </c>
      <c r="VA515" s="213" t="s">
        <v>69</v>
      </c>
      <c r="VB515" s="10">
        <f>UZ515*1.1</f>
        <v>53.900000000000006</v>
      </c>
      <c r="VC515" s="10"/>
      <c r="VD515" s="290"/>
      <c r="VE515" s="213" t="s">
        <v>94</v>
      </c>
      <c r="VF515" s="297" t="s">
        <v>186</v>
      </c>
      <c r="VH515" s="214"/>
      <c r="VI515" s="214" t="e">
        <f>VLOOKUP(VF515,$A$563:$F$2330,6,FALSE)</f>
        <v>#N/A</v>
      </c>
      <c r="VJ515" s="213" t="s">
        <v>69</v>
      </c>
      <c r="VK515" s="10" t="e">
        <f>VI515*1.1</f>
        <v>#N/A</v>
      </c>
      <c r="VL515" s="10"/>
      <c r="VM515" s="290"/>
      <c r="VN515" s="213" t="s">
        <v>94</v>
      </c>
      <c r="VO515" s="306" t="s">
        <v>556</v>
      </c>
      <c r="VQ515" s="214"/>
      <c r="VR515" s="214">
        <f>VLOOKUP(VO515,$A$563:$F$2330,6,FALSE)</f>
        <v>122</v>
      </c>
      <c r="VS515" s="213" t="s">
        <v>69</v>
      </c>
      <c r="VT515" s="10">
        <f>VR515*1.1</f>
        <v>134.20000000000002</v>
      </c>
      <c r="VU515" s="10"/>
      <c r="VV515" s="290"/>
      <c r="VW515" s="213" t="s">
        <v>94</v>
      </c>
      <c r="VX515" s="297" t="s">
        <v>186</v>
      </c>
      <c r="WA515" s="214" t="e">
        <f>VLOOKUP(VX515,$A$563:$F$2330,6,FALSE)</f>
        <v>#N/A</v>
      </c>
      <c r="WB515" s="213" t="s">
        <v>69</v>
      </c>
      <c r="WC515" s="10" t="e">
        <f>WA515*1.1</f>
        <v>#N/A</v>
      </c>
      <c r="WE515" s="290"/>
      <c r="WF515" s="213" t="s">
        <v>94</v>
      </c>
      <c r="WG515" s="306" t="s">
        <v>1412</v>
      </c>
      <c r="WI515" s="214"/>
      <c r="WJ515" s="214">
        <f>VLOOKUP(WG515,$A$563:$F$2330,6,FALSE)</f>
        <v>168</v>
      </c>
      <c r="WK515" s="213" t="s">
        <v>69</v>
      </c>
      <c r="WL515" s="10">
        <f>WJ515*1.1</f>
        <v>184.8</v>
      </c>
      <c r="WN515" s="290"/>
      <c r="WO515" s="213" t="s">
        <v>94</v>
      </c>
      <c r="WP515" s="306" t="s">
        <v>440</v>
      </c>
      <c r="WQ515" s="214"/>
      <c r="WR515" s="214"/>
      <c r="WS515" s="214">
        <f>VLOOKUP(WP515,$A$563:$F$2330,6,FALSE)</f>
        <v>187</v>
      </c>
      <c r="WT515" s="213" t="s">
        <v>69</v>
      </c>
      <c r="WU515" s="10">
        <f>WS515*1.1</f>
        <v>205.70000000000002</v>
      </c>
      <c r="WV515" s="10"/>
      <c r="WW515" s="290"/>
      <c r="WX515" s="213" t="s">
        <v>94</v>
      </c>
      <c r="WY515" s="306" t="s">
        <v>522</v>
      </c>
      <c r="XA515" s="214"/>
      <c r="XB515" s="214">
        <f>VLOOKUP(WY515,$A$563:$F$2330,6,FALSE)</f>
        <v>351</v>
      </c>
      <c r="XC515" s="213" t="s">
        <v>69</v>
      </c>
      <c r="XD515" s="10">
        <f>XB515*1.1</f>
        <v>386.1</v>
      </c>
      <c r="XF515" s="290"/>
      <c r="XG515" s="213" t="s">
        <v>94</v>
      </c>
      <c r="XH515" s="297" t="s">
        <v>186</v>
      </c>
      <c r="XK515" s="214" t="e">
        <f>VLOOKUP(XH515,$A$563:$F$2330,6,FALSE)</f>
        <v>#N/A</v>
      </c>
      <c r="XL515" s="213" t="s">
        <v>69</v>
      </c>
      <c r="XM515" s="10" t="e">
        <f>XK515*1.1</f>
        <v>#N/A</v>
      </c>
      <c r="XO515" s="290"/>
      <c r="XP515" s="213" t="s">
        <v>94</v>
      </c>
      <c r="XQ515" s="306" t="s">
        <v>440</v>
      </c>
      <c r="XS515" s="214"/>
      <c r="XT515" s="214">
        <f>VLOOKUP(XQ515,$A$563:$F$2330,6,FALSE)</f>
        <v>187</v>
      </c>
      <c r="XU515" s="213" t="s">
        <v>69</v>
      </c>
      <c r="XV515" s="10">
        <f>XT515*1.1</f>
        <v>205.70000000000002</v>
      </c>
      <c r="XW515" s="10"/>
      <c r="XX515" s="290"/>
      <c r="XY515" s="213" t="s">
        <v>94</v>
      </c>
      <c r="XZ515" s="306" t="s">
        <v>534</v>
      </c>
      <c r="YB515" s="214"/>
      <c r="YC515" s="214">
        <f>VLOOKUP(XZ515,$A$563:$F$2330,6,FALSE)</f>
        <v>62</v>
      </c>
      <c r="YD515" s="213" t="s">
        <v>69</v>
      </c>
      <c r="YE515" s="10">
        <f>YC515*1.1</f>
        <v>68.2</v>
      </c>
      <c r="YG515" s="290"/>
      <c r="YH515" s="213" t="s">
        <v>94</v>
      </c>
      <c r="YI515" s="306" t="s">
        <v>589</v>
      </c>
      <c r="YK515" s="214"/>
      <c r="YL515" s="214">
        <f>VLOOKUP(YI515,$A$563:$F$2330,6,FALSE)</f>
        <v>121</v>
      </c>
      <c r="YM515" s="213" t="s">
        <v>69</v>
      </c>
      <c r="YN515" s="10">
        <f>YL515*1.1</f>
        <v>133.10000000000002</v>
      </c>
      <c r="YO515" s="10"/>
      <c r="YP515" s="290"/>
      <c r="YQ515" s="213" t="s">
        <v>94</v>
      </c>
      <c r="YR515" s="297" t="s">
        <v>186</v>
      </c>
      <c r="YU515" s="214" t="e">
        <f>VLOOKUP(YR515,$A$563:$F$2330,6,FALSE)</f>
        <v>#N/A</v>
      </c>
      <c r="YV515" s="213" t="s">
        <v>69</v>
      </c>
      <c r="YW515" s="10" t="e">
        <f>YU515*1.1</f>
        <v>#N/A</v>
      </c>
      <c r="YY515" s="290"/>
      <c r="YZ515" s="213" t="s">
        <v>94</v>
      </c>
      <c r="ZA515" s="297" t="s">
        <v>186</v>
      </c>
      <c r="ZD515" s="214" t="e">
        <f>VLOOKUP(ZA515,$A$563:$F$2330,6,FALSE)</f>
        <v>#N/A</v>
      </c>
      <c r="ZE515" s="213" t="s">
        <v>69</v>
      </c>
      <c r="ZF515" s="10" t="e">
        <f>ZD515*1.1</f>
        <v>#N/A</v>
      </c>
      <c r="ZH515" s="290"/>
      <c r="ZI515" s="213" t="s">
        <v>94</v>
      </c>
      <c r="ZJ515" s="293" t="s">
        <v>1324</v>
      </c>
      <c r="ZM515" s="214">
        <f>VLOOKUP(ZJ515,$A$563:$F$2330,6,FALSE)</f>
        <v>41</v>
      </c>
      <c r="ZN515" s="213" t="s">
        <v>69</v>
      </c>
      <c r="ZO515" s="10">
        <f>ZM515*1.1</f>
        <v>45.1</v>
      </c>
      <c r="ZQ515" s="290"/>
      <c r="ZR515" s="213" t="s">
        <v>94</v>
      </c>
      <c r="ZS515" s="297" t="s">
        <v>186</v>
      </c>
      <c r="ZU515" s="214"/>
      <c r="ZV515" s="214" t="e">
        <f>VLOOKUP(ZS515,$A$563:$F$2330,6,FALSE)</f>
        <v>#N/A</v>
      </c>
      <c r="ZW515" s="213" t="s">
        <v>69</v>
      </c>
      <c r="ZX515" s="10" t="e">
        <f>ZV515*1.1</f>
        <v>#N/A</v>
      </c>
      <c r="ZY515" s="10"/>
      <c r="ZZ515" s="290"/>
      <c r="AAA515" s="213" t="s">
        <v>94</v>
      </c>
      <c r="AAB515" s="297" t="s">
        <v>186</v>
      </c>
      <c r="AAD515" s="214"/>
      <c r="AAE515" s="214" t="e">
        <f>VLOOKUP(AAB515,$A$563:$F$2330,6,FALSE)</f>
        <v>#N/A</v>
      </c>
      <c r="AAF515" s="213" t="s">
        <v>69</v>
      </c>
      <c r="AAG515" s="10" t="e">
        <f>AAE515*1.1</f>
        <v>#N/A</v>
      </c>
      <c r="AAH515" s="10"/>
      <c r="AAI515" s="290"/>
      <c r="AAJ515" s="213" t="s">
        <v>94</v>
      </c>
      <c r="AAK515" s="297" t="s">
        <v>186</v>
      </c>
      <c r="AAM515" s="214"/>
      <c r="AAN515" s="214" t="e">
        <f>VLOOKUP(AAK515,$A$563:$F$2330,6,FALSE)</f>
        <v>#N/A</v>
      </c>
      <c r="AAO515" s="213" t="s">
        <v>69</v>
      </c>
      <c r="AAP515" s="10" t="e">
        <f>AAN515*1.1</f>
        <v>#N/A</v>
      </c>
      <c r="AAQ515" s="10"/>
      <c r="AAR515" s="290"/>
      <c r="AAS515" s="213" t="s">
        <v>94</v>
      </c>
      <c r="AAT515" s="297" t="s">
        <v>186</v>
      </c>
      <c r="AAV515" s="214"/>
      <c r="AAW515" s="214" t="e">
        <f>VLOOKUP(AAT515,$A$563:$F$2330,6,FALSE)</f>
        <v>#N/A</v>
      </c>
      <c r="AAX515" s="213" t="s">
        <v>69</v>
      </c>
      <c r="AAY515" s="10" t="e">
        <f>AAW515*1.1</f>
        <v>#N/A</v>
      </c>
      <c r="AAZ515" s="10"/>
      <c r="ABA515" s="290"/>
      <c r="ABB515" s="213" t="s">
        <v>94</v>
      </c>
      <c r="ABC515" s="297" t="s">
        <v>186</v>
      </c>
      <c r="ABE515" s="214"/>
      <c r="ABF515" s="214" t="e">
        <f>VLOOKUP(ABC515,$A$563:$F$2330,6,FALSE)</f>
        <v>#N/A</v>
      </c>
      <c r="ABG515" s="213" t="s">
        <v>69</v>
      </c>
      <c r="ABH515" s="10" t="e">
        <f>ABF515*1.1</f>
        <v>#N/A</v>
      </c>
      <c r="ABI515" s="10"/>
      <c r="ABJ515" s="290"/>
      <c r="ABK515" s="213" t="s">
        <v>94</v>
      </c>
      <c r="ABL515" s="297" t="s">
        <v>186</v>
      </c>
      <c r="ABN515" s="214"/>
      <c r="ABO515" s="214" t="e">
        <f>VLOOKUP(ABL515,$A$563:$F$2330,6,FALSE)</f>
        <v>#N/A</v>
      </c>
      <c r="ABP515" s="213" t="s">
        <v>69</v>
      </c>
      <c r="ABQ515" s="10" t="e">
        <f>ABO515*1.1</f>
        <v>#N/A</v>
      </c>
      <c r="ABR515" s="10"/>
      <c r="ABS515" s="290"/>
      <c r="ABT515" s="213" t="s">
        <v>94</v>
      </c>
      <c r="ABU515" s="297" t="s">
        <v>186</v>
      </c>
      <c r="ABW515" s="214"/>
      <c r="ABX515" s="214" t="e">
        <f>VLOOKUP(ABU515,$A$563:$F$2330,6,FALSE)</f>
        <v>#N/A</v>
      </c>
      <c r="ABY515" s="213" t="s">
        <v>69</v>
      </c>
      <c r="ABZ515" s="10" t="e">
        <f>ABX515*1.1</f>
        <v>#N/A</v>
      </c>
      <c r="ACA515" s="10"/>
      <c r="ACB515" s="290"/>
      <c r="ACC515" s="213" t="s">
        <v>94</v>
      </c>
      <c r="ACD515" s="297" t="s">
        <v>186</v>
      </c>
      <c r="ACF515" s="214"/>
      <c r="ACG515" s="214" t="e">
        <f>VLOOKUP(ACD515,$A$563:$F$2330,6,FALSE)</f>
        <v>#N/A</v>
      </c>
      <c r="ACH515" s="213" t="s">
        <v>69</v>
      </c>
      <c r="ACI515" s="10" t="e">
        <f>ACG515*1.1</f>
        <v>#N/A</v>
      </c>
      <c r="ACJ515" s="10"/>
      <c r="ACK515" s="290"/>
      <c r="ACL515" s="213" t="s">
        <v>94</v>
      </c>
      <c r="ACM515" s="297" t="s">
        <v>186</v>
      </c>
      <c r="ACO515" s="214"/>
      <c r="ACP515" s="214" t="e">
        <f>VLOOKUP(ACM515,$A$563:$F$2330,6,FALSE)</f>
        <v>#N/A</v>
      </c>
      <c r="ACQ515" s="213" t="s">
        <v>69</v>
      </c>
      <c r="ACR515" s="10" t="e">
        <f>ACP515*1.1</f>
        <v>#N/A</v>
      </c>
      <c r="ACS515" s="10"/>
      <c r="ACT515" s="290"/>
      <c r="ACU515" s="213" t="s">
        <v>94</v>
      </c>
      <c r="ACV515" s="293" t="s">
        <v>440</v>
      </c>
      <c r="ACX515" s="214"/>
      <c r="ACY515" s="214">
        <f>VLOOKUP(ACV515,$A$563:$F$2330,6,FALSE)</f>
        <v>187</v>
      </c>
      <c r="ACZ515" s="213" t="s">
        <v>69</v>
      </c>
      <c r="ADA515" s="10">
        <f>ACY515*1.1</f>
        <v>205.70000000000002</v>
      </c>
      <c r="ADB515" s="10"/>
      <c r="ADC515" s="290"/>
      <c r="ADD515" s="213" t="s">
        <v>94</v>
      </c>
      <c r="ADE515" s="306" t="s">
        <v>493</v>
      </c>
      <c r="ADG515" s="214"/>
      <c r="ADH515" s="214">
        <f>VLOOKUP(ADE515,$A$563:$F$2330,6,FALSE)</f>
        <v>227</v>
      </c>
      <c r="ADI515" s="213" t="s">
        <v>69</v>
      </c>
      <c r="ADJ515" s="10">
        <f>ADH515*1.1</f>
        <v>249.70000000000002</v>
      </c>
      <c r="ADL515" s="290"/>
      <c r="ADM515" s="213" t="s">
        <v>94</v>
      </c>
      <c r="ADN515" s="306" t="s">
        <v>507</v>
      </c>
      <c r="ADP515" s="214"/>
      <c r="ADQ515" s="214">
        <f>VLOOKUP(ADN515,$A$563:$F$2330,6,FALSE)</f>
        <v>471</v>
      </c>
      <c r="ADR515" s="213" t="s">
        <v>69</v>
      </c>
      <c r="ADS515" s="10">
        <f>ADQ515*1.1</f>
        <v>518.1</v>
      </c>
      <c r="ADT515" s="10"/>
      <c r="ADU515" s="290"/>
      <c r="ADV515" s="213" t="s">
        <v>94</v>
      </c>
      <c r="ADW515" s="306" t="s">
        <v>489</v>
      </c>
      <c r="ADZ515" s="214">
        <f>VLOOKUP(ADW515,$A$563:$F$2330,6,FALSE)</f>
        <v>245</v>
      </c>
      <c r="AEA515" s="213" t="s">
        <v>69</v>
      </c>
      <c r="AEB515" s="10">
        <f>ADZ515*1.1</f>
        <v>269.5</v>
      </c>
      <c r="AED515" s="290"/>
      <c r="AEE515" s="213" t="s">
        <v>94</v>
      </c>
      <c r="AEF515" s="306" t="s">
        <v>575</v>
      </c>
      <c r="AEH515" s="214"/>
      <c r="AEI515" s="214">
        <f>VLOOKUP(AEF515,$A$563:$F$2330,6,FALSE)</f>
        <v>298</v>
      </c>
      <c r="AEJ515" s="213" t="s">
        <v>69</v>
      </c>
      <c r="AEK515" s="10">
        <f>AEI515*1.1</f>
        <v>327.8</v>
      </c>
      <c r="AEM515" s="290"/>
      <c r="AEN515" s="213" t="s">
        <v>94</v>
      </c>
      <c r="AEO515" s="306" t="s">
        <v>480</v>
      </c>
      <c r="AEQ515" s="214"/>
      <c r="AER515" s="214">
        <f>VLOOKUP(AEO515,$A$563:$F$2330,6,FALSE)</f>
        <v>69</v>
      </c>
      <c r="AES515" s="213" t="s">
        <v>69</v>
      </c>
      <c r="AET515" s="10">
        <f>AER515*1.1</f>
        <v>75.900000000000006</v>
      </c>
      <c r="AEV515" s="290"/>
      <c r="AEW515" s="213" t="s">
        <v>94</v>
      </c>
      <c r="AEX515" s="306" t="s">
        <v>1412</v>
      </c>
      <c r="AEZ515" s="214"/>
      <c r="AFA515" s="214">
        <f>VLOOKUP(AEX515,$A$563:$F$2330,6,FALSE)</f>
        <v>168</v>
      </c>
      <c r="AFB515" s="213" t="s">
        <v>69</v>
      </c>
      <c r="AFC515" s="10">
        <f>AFA515*1.1</f>
        <v>184.8</v>
      </c>
      <c r="AFD515" s="10"/>
      <c r="AFE515" s="290"/>
      <c r="AFF515" s="213" t="s">
        <v>94</v>
      </c>
      <c r="AFG515" s="306" t="s">
        <v>456</v>
      </c>
      <c r="AFI515" s="214"/>
      <c r="AFJ515" s="214">
        <f>VLOOKUP(AFG515,$A$563:$F$2330,6,FALSE)</f>
        <v>450</v>
      </c>
      <c r="AFK515" s="213" t="s">
        <v>69</v>
      </c>
      <c r="AFL515" s="10">
        <f>AFJ515*1.1</f>
        <v>495.00000000000006</v>
      </c>
      <c r="AFM515" s="10"/>
      <c r="AFN515" s="290"/>
      <c r="AFO515" s="213" t="s">
        <v>94</v>
      </c>
      <c r="AFP515" s="306" t="s">
        <v>948</v>
      </c>
      <c r="AFR515" s="214"/>
      <c r="AFS515" s="214">
        <f>VLOOKUP(AFP515,$A$563:$F$2330,6,FALSE)</f>
        <v>3</v>
      </c>
      <c r="AFT515" s="213" t="s">
        <v>69</v>
      </c>
      <c r="AFU515" s="10">
        <f>AFS515*1.1</f>
        <v>3.3000000000000003</v>
      </c>
      <c r="AFV515" s="10"/>
      <c r="AFW515" s="290"/>
      <c r="AFX515" s="213" t="s">
        <v>94</v>
      </c>
      <c r="AFY515" s="309" t="s">
        <v>641</v>
      </c>
      <c r="AGA515" s="214"/>
      <c r="AGB515" s="214">
        <f>VLOOKUP(AFY515,$A$563:$F$2330,6,FALSE)</f>
        <v>307</v>
      </c>
      <c r="AGC515" s="213" t="s">
        <v>69</v>
      </c>
      <c r="AGD515" s="10">
        <f>AGB515*1.1</f>
        <v>337.70000000000005</v>
      </c>
      <c r="AGE515" s="10"/>
      <c r="AGF515" s="290"/>
      <c r="AGG515" s="213" t="s">
        <v>94</v>
      </c>
      <c r="AGH515" s="306" t="s">
        <v>493</v>
      </c>
      <c r="AGJ515" s="214"/>
      <c r="AGK515" s="214">
        <f>VLOOKUP(AGH515,$A$563:$F$2330,6,FALSE)</f>
        <v>227</v>
      </c>
      <c r="AGL515" s="213" t="s">
        <v>69</v>
      </c>
      <c r="AGM515" s="10">
        <f>AGK515*1.1</f>
        <v>249.70000000000002</v>
      </c>
      <c r="AGN515" s="10"/>
      <c r="AGO515" s="290"/>
      <c r="AGP515" s="213" t="s">
        <v>94</v>
      </c>
      <c r="AGQ515" s="306" t="s">
        <v>493</v>
      </c>
      <c r="AGS515" s="214"/>
      <c r="AGT515" s="214">
        <f>VLOOKUP(AGQ515,$A$563:$F$2330,6,FALSE)</f>
        <v>227</v>
      </c>
      <c r="AGU515" s="213" t="s">
        <v>69</v>
      </c>
      <c r="AGV515" s="10">
        <f>AGT515*1.1</f>
        <v>249.70000000000002</v>
      </c>
      <c r="AGW515" s="10"/>
      <c r="AGX515" s="290"/>
      <c r="AGY515" s="213" t="s">
        <v>94</v>
      </c>
      <c r="AGZ515" s="308" t="s">
        <v>456</v>
      </c>
      <c r="AHB515" s="214"/>
      <c r="AHC515" s="214">
        <f>VLOOKUP(AGZ515,$A$563:$F$2330,6,FALSE)</f>
        <v>450</v>
      </c>
      <c r="AHD515" s="213" t="s">
        <v>69</v>
      </c>
      <c r="AHE515" s="10">
        <f>AHC515*1.1</f>
        <v>495.00000000000006</v>
      </c>
      <c r="AHF515" s="10"/>
      <c r="AHG515" s="290"/>
      <c r="AHH515" s="213"/>
      <c r="AHI515" s="303"/>
      <c r="AHK515" s="214"/>
      <c r="AHL515" s="214"/>
      <c r="AHM515" s="213"/>
      <c r="AHN515" s="10"/>
      <c r="AHO515" s="10"/>
      <c r="AHQ515" s="213"/>
      <c r="AHR515" s="278"/>
      <c r="AHT515" s="214"/>
      <c r="AHU515" s="214"/>
      <c r="AHV515" s="213"/>
      <c r="AHW515" s="10"/>
      <c r="AHX515" s="10"/>
      <c r="AHZ515" s="213"/>
      <c r="AIA515" s="303"/>
      <c r="AIC515" s="214"/>
      <c r="AID515" s="214"/>
      <c r="AIE515" s="213"/>
      <c r="AIF515" s="10"/>
      <c r="AIG515" s="10"/>
      <c r="AII515" s="213"/>
      <c r="AIJ515" s="278"/>
      <c r="AIM515" s="214"/>
      <c r="AIN515" s="213"/>
      <c r="AIO515" s="10"/>
    </row>
    <row r="516" spans="1:926" s="14" customFormat="1" ht="15">
      <c r="A516" s="213"/>
      <c r="B516" s="279"/>
      <c r="D516" s="213"/>
      <c r="E516" s="213"/>
      <c r="F516" s="213"/>
      <c r="G516" s="10"/>
      <c r="H516" s="10">
        <f>SUM(G511:G515)</f>
        <v>1685.3</v>
      </c>
      <c r="I516" s="284"/>
      <c r="J516" s="213"/>
      <c r="K516" s="307"/>
      <c r="M516" s="213"/>
      <c r="N516" s="213"/>
      <c r="O516" s="213"/>
      <c r="P516" s="10"/>
      <c r="Q516" s="10">
        <f>SUM(P511:P515)</f>
        <v>1454.4</v>
      </c>
      <c r="R516" s="284"/>
      <c r="S516" s="213"/>
      <c r="T516" s="307"/>
      <c r="V516" s="213"/>
      <c r="W516" s="213"/>
      <c r="X516" s="213"/>
      <c r="Y516" s="10"/>
      <c r="Z516" s="10">
        <f>SUM(Y511:Y515)</f>
        <v>1469.8999999999999</v>
      </c>
      <c r="AA516" s="284"/>
      <c r="AB516" s="213"/>
      <c r="AC516" s="307"/>
      <c r="AE516" s="213"/>
      <c r="AF516" s="213"/>
      <c r="AG516" s="213"/>
      <c r="AH516" s="10"/>
      <c r="AI516" s="10">
        <f>SUM(AH511:AH515)</f>
        <v>1349.1</v>
      </c>
      <c r="AJ516" s="284"/>
      <c r="AK516" s="213"/>
      <c r="AL516" s="279"/>
      <c r="AN516" s="213"/>
      <c r="AO516" s="213"/>
      <c r="AP516" s="213"/>
      <c r="AQ516" s="10"/>
      <c r="AR516" s="10">
        <f>SUM(AQ511:AQ515)</f>
        <v>1117.8999999999999</v>
      </c>
      <c r="AS516" s="284"/>
      <c r="AT516" s="213"/>
      <c r="AU516" s="307"/>
      <c r="AW516" s="213"/>
      <c r="AX516" s="213"/>
      <c r="AY516" s="213"/>
      <c r="AZ516" s="10"/>
      <c r="BA516" s="10">
        <f>SUM(AZ511:AZ515)</f>
        <v>1215.3</v>
      </c>
      <c r="BB516" s="284"/>
      <c r="BC516" s="213"/>
      <c r="BD516" s="307"/>
      <c r="BF516" s="213"/>
      <c r="BG516" s="213"/>
      <c r="BH516" s="213"/>
      <c r="BI516" s="10"/>
      <c r="BJ516" s="10">
        <f>SUM(BI511:BI515)</f>
        <v>1472.4</v>
      </c>
      <c r="BK516" s="284"/>
      <c r="BL516" s="213"/>
      <c r="BM516" s="307"/>
      <c r="BO516" s="213"/>
      <c r="BP516" s="213"/>
      <c r="BQ516" s="213"/>
      <c r="BR516" s="10"/>
      <c r="BS516" s="10">
        <f>SUM(BR511:BR515)</f>
        <v>892.7</v>
      </c>
      <c r="BT516" s="284"/>
      <c r="BU516" s="213"/>
      <c r="BV516" s="307"/>
      <c r="BX516" s="213"/>
      <c r="BY516" s="213"/>
      <c r="BZ516" s="213"/>
      <c r="CA516" s="10"/>
      <c r="CB516" s="10">
        <f>SUM(CA511:CA515)</f>
        <v>1373.3999999999999</v>
      </c>
      <c r="CC516" s="284"/>
      <c r="CD516" s="213"/>
      <c r="CE516" s="307"/>
      <c r="CG516" s="213"/>
      <c r="CH516" s="213"/>
      <c r="CI516" s="213"/>
      <c r="CJ516" s="10"/>
      <c r="CK516" s="10">
        <f>SUM(CJ511:CJ515)</f>
        <v>1216.1999999999998</v>
      </c>
      <c r="CL516" s="284"/>
      <c r="CM516" s="213"/>
      <c r="CN516" s="307"/>
      <c r="CP516" s="213"/>
      <c r="CQ516" s="213"/>
      <c r="CR516" s="213"/>
      <c r="CS516" s="10"/>
      <c r="CT516" s="10">
        <f>SUM(CS511:CS515)</f>
        <v>1247.6000000000001</v>
      </c>
      <c r="CU516" s="284"/>
      <c r="CV516" s="213"/>
      <c r="CW516" s="307"/>
      <c r="CY516" s="213"/>
      <c r="CZ516" s="213"/>
      <c r="DA516" s="213"/>
      <c r="DB516" s="10"/>
      <c r="DC516" s="10">
        <f>SUM(DB511:DB515)</f>
        <v>1486.6000000000001</v>
      </c>
      <c r="DD516" s="284"/>
      <c r="DE516" s="213"/>
      <c r="DF516" s="307"/>
      <c r="DH516" s="213"/>
      <c r="DI516" s="213"/>
      <c r="DJ516" s="213"/>
      <c r="DK516" s="10"/>
      <c r="DL516" s="10">
        <f>SUM(DK511:DK515)</f>
        <v>1324.2</v>
      </c>
      <c r="DM516" s="284"/>
      <c r="DN516" s="213"/>
      <c r="DO516" s="310"/>
      <c r="DQ516" s="213"/>
      <c r="DR516" s="213"/>
      <c r="DS516" s="213"/>
      <c r="DT516" s="10"/>
      <c r="DU516" s="10">
        <f>SUM(DT511:DT515)</f>
        <v>704.1</v>
      </c>
      <c r="DV516" s="284"/>
      <c r="DW516" s="213"/>
      <c r="DZ516" s="213"/>
      <c r="EA516" s="213"/>
      <c r="EB516" s="213"/>
      <c r="EC516" s="10"/>
      <c r="ED516" s="10" t="e">
        <f>SUM(EC511:EC515)</f>
        <v>#N/A</v>
      </c>
      <c r="EE516" s="284"/>
      <c r="EF516" s="213"/>
      <c r="EG516" s="307"/>
      <c r="EI516" s="213"/>
      <c r="EJ516" s="213"/>
      <c r="EK516" s="213"/>
      <c r="EL516" s="10"/>
      <c r="EM516" s="10">
        <f>SUM(EL511:EL515)</f>
        <v>545.29999999999995</v>
      </c>
      <c r="EN516" s="284"/>
      <c r="EO516" s="213"/>
      <c r="EP516" s="307"/>
      <c r="ER516" s="213"/>
      <c r="ES516" s="213"/>
      <c r="ET516" s="213"/>
      <c r="EU516" s="10"/>
      <c r="EV516" s="10">
        <f>SUM(EU511:EU515)</f>
        <v>1468.5000000000002</v>
      </c>
      <c r="EW516" s="284"/>
      <c r="EX516" s="213"/>
      <c r="FA516" s="213"/>
      <c r="FB516" s="213"/>
      <c r="FC516" s="213"/>
      <c r="FD516" s="10"/>
      <c r="FE516" s="10" t="e">
        <f>SUM(FD511:FD515)</f>
        <v>#N/A</v>
      </c>
      <c r="FF516" s="284"/>
      <c r="FG516" s="213"/>
      <c r="FH516" s="307"/>
      <c r="FJ516" s="213"/>
      <c r="FK516" s="213"/>
      <c r="FL516" s="213"/>
      <c r="FM516" s="10"/>
      <c r="FN516" s="10">
        <f>SUM(FM511:FM515)</f>
        <v>847.2</v>
      </c>
      <c r="FO516" s="284"/>
      <c r="FP516" s="213"/>
      <c r="FQ516" s="279"/>
      <c r="FS516" s="213"/>
      <c r="FT516" s="213"/>
      <c r="FU516" s="213"/>
      <c r="FV516" s="10"/>
      <c r="FW516" s="10">
        <f>SUM(FV511:FV515)</f>
        <v>948.2</v>
      </c>
      <c r="FX516" s="284"/>
      <c r="FY516" s="213"/>
      <c r="FZ516" s="279"/>
      <c r="GB516" s="213"/>
      <c r="GC516" s="213"/>
      <c r="GD516" s="213"/>
      <c r="GE516" s="10"/>
      <c r="GF516" s="10">
        <f>SUM(GE511:GE515)</f>
        <v>1459</v>
      </c>
      <c r="GG516" s="284"/>
      <c r="GH516" s="213"/>
      <c r="GI516" s="307"/>
      <c r="GK516" s="213"/>
      <c r="GL516" s="213"/>
      <c r="GM516" s="213"/>
      <c r="GN516" s="10"/>
      <c r="GO516" s="10">
        <f>SUM(GN511:GN515)</f>
        <v>1271.8</v>
      </c>
      <c r="GP516" s="284"/>
      <c r="GQ516" s="213"/>
      <c r="GR516" s="307"/>
      <c r="GT516" s="213"/>
      <c r="GU516" s="213"/>
      <c r="GV516" s="213"/>
      <c r="GW516" s="213"/>
      <c r="GX516" s="10">
        <f>SUM(GW511:GW515)</f>
        <v>916.90000000000009</v>
      </c>
      <c r="GY516" s="284"/>
      <c r="GZ516" s="213"/>
      <c r="HA516" s="310"/>
      <c r="HC516" s="213"/>
      <c r="HD516" s="213"/>
      <c r="HE516" s="213"/>
      <c r="HF516" s="10"/>
      <c r="HG516" s="10">
        <f>SUM(HF511:HF515)</f>
        <v>952.4</v>
      </c>
      <c r="HH516" s="284"/>
      <c r="HI516" s="213"/>
      <c r="HJ516" s="307"/>
      <c r="HL516" s="213"/>
      <c r="HM516" s="213"/>
      <c r="HN516" s="213"/>
      <c r="HO516" s="213"/>
      <c r="HP516" s="10">
        <f>SUM(HO511:HO515)</f>
        <v>1312.5999999999997</v>
      </c>
      <c r="HQ516" s="284"/>
      <c r="HR516" s="213"/>
      <c r="HS516" s="279"/>
      <c r="HU516" s="213"/>
      <c r="HV516" s="213"/>
      <c r="HW516" s="213"/>
      <c r="HX516" s="10"/>
      <c r="HY516" s="10">
        <f>SUM(HX511:HX515)</f>
        <v>1637.3999999999999</v>
      </c>
      <c r="HZ516" s="284"/>
      <c r="IA516" s="213"/>
      <c r="IB516" s="307"/>
      <c r="ID516" s="213"/>
      <c r="IE516" s="213"/>
      <c r="IF516" s="213"/>
      <c r="IG516" s="213"/>
      <c r="IH516" s="10">
        <f>SUM(IG511:IG515)</f>
        <v>1522.1999999999998</v>
      </c>
      <c r="II516" s="284"/>
      <c r="IJ516" s="213"/>
      <c r="IK516" s="307"/>
      <c r="IM516" s="213"/>
      <c r="IN516" s="213"/>
      <c r="IO516" s="213"/>
      <c r="IP516" s="10"/>
      <c r="IQ516" s="10">
        <f>SUM(IP511:IP515)</f>
        <v>776.19999999999993</v>
      </c>
      <c r="IR516" s="284"/>
      <c r="IS516" s="213"/>
      <c r="IT516" s="307"/>
      <c r="IV516" s="213"/>
      <c r="IW516" s="213"/>
      <c r="IX516" s="213"/>
      <c r="IY516" s="10"/>
      <c r="IZ516" s="10">
        <f>SUM(IY511:IY515)</f>
        <v>1667.6</v>
      </c>
      <c r="JA516" s="284"/>
      <c r="JB516" s="213"/>
      <c r="JC516" s="307"/>
      <c r="JE516" s="213"/>
      <c r="JF516" s="213"/>
      <c r="JG516" s="213"/>
      <c r="JH516" s="10"/>
      <c r="JI516" s="10">
        <f>SUM(JH511:JH515)</f>
        <v>563</v>
      </c>
      <c r="JJ516" s="284"/>
      <c r="JK516" s="213"/>
      <c r="JL516" s="307"/>
      <c r="JN516" s="213"/>
      <c r="JO516" s="213"/>
      <c r="JP516" s="213"/>
      <c r="JQ516" s="10"/>
      <c r="JR516" s="10">
        <f>SUM(JQ511:JQ515)</f>
        <v>2212.5</v>
      </c>
      <c r="JS516" s="284"/>
      <c r="JT516" s="213"/>
      <c r="JU516" s="307"/>
      <c r="JW516" s="213"/>
      <c r="JX516" s="213"/>
      <c r="JY516" s="213"/>
      <c r="JZ516" s="10"/>
      <c r="KA516" s="10">
        <f>SUM(JZ511:JZ515)</f>
        <v>982.6</v>
      </c>
      <c r="KB516" s="284"/>
      <c r="KC516" s="213"/>
      <c r="KD516" s="307"/>
      <c r="KF516" s="213"/>
      <c r="KG516" s="213"/>
      <c r="KH516" s="213"/>
      <c r="KI516" s="10"/>
      <c r="KJ516" s="10">
        <f>SUM(KI511:KI515)</f>
        <v>1021.4</v>
      </c>
      <c r="KK516" s="284"/>
      <c r="KL516" s="213"/>
      <c r="KM516" s="307"/>
      <c r="KO516" s="213"/>
      <c r="KP516" s="213"/>
      <c r="KQ516" s="213"/>
      <c r="KR516" s="213"/>
      <c r="KS516" s="10">
        <f>SUM(KR511:KR515)</f>
        <v>1755.2</v>
      </c>
      <c r="KT516" s="284"/>
      <c r="KU516" s="213"/>
      <c r="KV516" s="307"/>
      <c r="KX516" s="213"/>
      <c r="KY516" s="213"/>
      <c r="KZ516" s="213"/>
      <c r="LA516" s="10"/>
      <c r="LB516" s="10">
        <f>SUM(LA511:LA515)</f>
        <v>1653.8</v>
      </c>
      <c r="LC516" s="284"/>
      <c r="LD516" s="213"/>
      <c r="LE516" s="307"/>
      <c r="LG516" s="213"/>
      <c r="LH516" s="213"/>
      <c r="LI516" s="213"/>
      <c r="LJ516" s="10"/>
      <c r="LK516" s="10">
        <f>SUM(LJ511:LJ515)</f>
        <v>977.9</v>
      </c>
      <c r="LL516" s="284"/>
      <c r="LM516" s="213"/>
      <c r="LN516" s="307"/>
      <c r="LP516" s="213"/>
      <c r="LQ516" s="213"/>
      <c r="LR516" s="213"/>
      <c r="LS516" s="10"/>
      <c r="LT516" s="10">
        <f>SUM(LS511:LS515)</f>
        <v>1639.6999999999998</v>
      </c>
      <c r="LU516" s="284"/>
      <c r="LV516" s="213"/>
      <c r="LW516" s="307"/>
      <c r="LY516" s="213"/>
      <c r="LZ516" s="213"/>
      <c r="MA516" s="213"/>
      <c r="MB516" s="10"/>
      <c r="MC516" s="10">
        <f>SUM(MB511:MB515)</f>
        <v>1129.8</v>
      </c>
      <c r="MD516" s="284"/>
      <c r="ME516" s="213"/>
      <c r="MF516" s="308"/>
      <c r="MH516" s="213"/>
      <c r="MI516" s="213"/>
      <c r="MJ516" s="213"/>
      <c r="MK516" s="10"/>
      <c r="ML516" s="10">
        <f>SUM(MK511:MK515)</f>
        <v>768.6</v>
      </c>
      <c r="MM516" s="284"/>
      <c r="MN516" s="213"/>
      <c r="MO516" s="307"/>
      <c r="MQ516" s="213"/>
      <c r="MR516" s="213"/>
      <c r="MS516" s="213"/>
      <c r="MT516" s="10"/>
      <c r="MU516" s="10">
        <f>SUM(MT511:MT515)</f>
        <v>776.80000000000007</v>
      </c>
      <c r="MV516" s="284"/>
      <c r="MW516" s="213"/>
      <c r="MX516" s="307"/>
      <c r="MZ516" s="213"/>
      <c r="NA516" s="213"/>
      <c r="NB516" s="213"/>
      <c r="NC516" s="10"/>
      <c r="ND516" s="10">
        <f>SUM(NC511:NC515)</f>
        <v>1417.9</v>
      </c>
      <c r="NE516" s="284"/>
      <c r="NF516" s="213"/>
      <c r="NG516" s="307"/>
      <c r="NI516" s="213"/>
      <c r="NJ516" s="213"/>
      <c r="NK516" s="213"/>
      <c r="NL516" s="10"/>
      <c r="NM516" s="10">
        <f>SUM(NL511:NL515)</f>
        <v>1312.7999999999997</v>
      </c>
      <c r="NN516" s="284"/>
      <c r="NO516" s="213"/>
      <c r="NP516" s="307"/>
      <c r="NR516" s="213"/>
      <c r="NS516" s="213"/>
      <c r="NT516" s="213"/>
      <c r="NU516" s="10"/>
      <c r="NV516" s="10">
        <f>SUM(NU511:NU515)</f>
        <v>355.90000000000003</v>
      </c>
      <c r="NW516" s="284"/>
      <c r="NX516" s="213"/>
      <c r="NY516" s="279"/>
      <c r="OB516" s="213"/>
      <c r="OC516" s="213"/>
      <c r="OD516" s="213"/>
      <c r="OE516" s="10">
        <f>SUM(OD511:OD515)</f>
        <v>1201.8999999999999</v>
      </c>
      <c r="OF516" s="284"/>
      <c r="OG516" s="213"/>
      <c r="OH516" s="307"/>
      <c r="OJ516" s="213"/>
      <c r="OK516" s="213"/>
      <c r="OL516" s="213"/>
      <c r="OM516" s="10"/>
      <c r="ON516" s="10">
        <f>SUM(OM511:OM515)</f>
        <v>683.6</v>
      </c>
      <c r="OO516" s="284"/>
      <c r="OP516" s="213"/>
      <c r="OQ516" s="279"/>
      <c r="OS516" s="213"/>
      <c r="OT516" s="213"/>
      <c r="OU516" s="213"/>
      <c r="OV516" s="10"/>
      <c r="OW516" s="10">
        <f>SUM(OV511:OV515)</f>
        <v>1158.5</v>
      </c>
      <c r="OX516" s="284"/>
      <c r="OY516" s="213"/>
      <c r="OZ516" s="307"/>
      <c r="PB516" s="213"/>
      <c r="PC516" s="213"/>
      <c r="PD516" s="213"/>
      <c r="PE516" s="10"/>
      <c r="PF516" s="10">
        <f>SUM(PE511:PE515)</f>
        <v>1604.8000000000002</v>
      </c>
      <c r="PG516" s="284"/>
      <c r="PH516" s="213"/>
      <c r="PI516" s="307"/>
      <c r="PK516" s="213"/>
      <c r="PL516" s="213"/>
      <c r="PM516" s="213"/>
      <c r="PN516" s="10"/>
      <c r="PO516" s="10">
        <f>SUM(PN511:PN515)</f>
        <v>1619.6000000000001</v>
      </c>
      <c r="PP516" s="284"/>
      <c r="PQ516" s="213"/>
      <c r="PR516" s="279"/>
      <c r="PT516" s="213"/>
      <c r="PU516" s="213"/>
      <c r="PV516" s="213"/>
      <c r="PW516" s="10"/>
      <c r="PX516" s="10">
        <f>SUM(PW511:PW515)</f>
        <v>1191.0999999999999</v>
      </c>
      <c r="PY516" s="284"/>
      <c r="PZ516" s="213"/>
      <c r="QA516" s="307"/>
      <c r="QC516" s="213"/>
      <c r="QD516" s="213"/>
      <c r="QE516" s="213"/>
      <c r="QF516" s="10"/>
      <c r="QG516" s="10">
        <f>SUM(QF511:QF515)</f>
        <v>1224.5999999999999</v>
      </c>
      <c r="QH516" s="284"/>
      <c r="QI516" s="213"/>
      <c r="QJ516" s="279"/>
      <c r="QL516" s="213"/>
      <c r="QM516" s="213"/>
      <c r="QN516" s="213"/>
      <c r="QO516" s="10"/>
      <c r="QP516" s="10">
        <f>SUM(QO511:QO515)</f>
        <v>1199.8</v>
      </c>
      <c r="QQ516" s="284"/>
      <c r="QR516" s="213"/>
      <c r="QS516" s="307"/>
      <c r="QU516" s="213"/>
      <c r="QV516" s="213"/>
      <c r="QW516" s="213"/>
      <c r="QX516" s="10"/>
      <c r="QY516" s="10">
        <f>SUM(QX511:QX515)</f>
        <v>1253.3</v>
      </c>
      <c r="QZ516" s="284"/>
      <c r="RA516" s="213"/>
      <c r="RB516" s="279"/>
      <c r="RD516" s="213"/>
      <c r="RE516" s="213"/>
      <c r="RF516" s="213"/>
      <c r="RG516" s="10"/>
      <c r="RH516" s="10">
        <f>SUM(RG511:RG515)</f>
        <v>1420.8999999999999</v>
      </c>
      <c r="RI516" s="284"/>
      <c r="RJ516" s="213"/>
      <c r="RN516" s="213"/>
      <c r="RO516" s="213"/>
      <c r="RP516" s="213"/>
      <c r="RQ516" s="10" t="e">
        <f>SUM(RP511:RP515)</f>
        <v>#N/A</v>
      </c>
      <c r="RR516" s="284"/>
      <c r="RS516" s="213"/>
      <c r="RT516" s="307"/>
      <c r="RV516" s="213"/>
      <c r="RW516" s="213"/>
      <c r="RX516" s="213"/>
      <c r="RY516" s="10"/>
      <c r="RZ516" s="10">
        <f>SUM(RY511:RY515)</f>
        <v>2008.8</v>
      </c>
      <c r="SA516" s="290"/>
      <c r="SB516" s="213"/>
      <c r="SC516" s="307"/>
      <c r="SE516" s="213"/>
      <c r="SF516" s="213"/>
      <c r="SG516" s="213"/>
      <c r="SH516" s="10"/>
      <c r="SI516" s="10">
        <f>SUM(SH511:SH515)</f>
        <v>817.40000000000009</v>
      </c>
      <c r="SJ516" s="290"/>
      <c r="SK516" s="213"/>
      <c r="SL516" s="307"/>
      <c r="SN516" s="213"/>
      <c r="SO516" s="213"/>
      <c r="SP516" s="213"/>
      <c r="SQ516" s="10"/>
      <c r="SR516" s="10">
        <f>SUM(SQ511:SQ515)</f>
        <v>1727.8</v>
      </c>
      <c r="SS516" s="290"/>
      <c r="ST516" s="213"/>
      <c r="SU516" s="307"/>
      <c r="SW516" s="213"/>
      <c r="SX516" s="213"/>
      <c r="SY516" s="213"/>
      <c r="SZ516" s="10"/>
      <c r="TA516" s="10">
        <f>SUM(SZ511:SZ515)</f>
        <v>1291</v>
      </c>
      <c r="TB516" s="290"/>
      <c r="TC516" s="213"/>
      <c r="TD516" s="307"/>
      <c r="TF516" s="213"/>
      <c r="TG516" s="213"/>
      <c r="TH516" s="213"/>
      <c r="TI516" s="213"/>
      <c r="TJ516" s="10">
        <f>SUM(TI511:TI515)</f>
        <v>1646.4</v>
      </c>
      <c r="TK516" s="290"/>
      <c r="TL516" s="213"/>
      <c r="TM516" s="307"/>
      <c r="TO516" s="213"/>
      <c r="TP516" s="213"/>
      <c r="TQ516" s="213"/>
      <c r="TR516" s="10"/>
      <c r="TS516" s="10">
        <f>SUM(TR511:TR515)</f>
        <v>1418.6000000000001</v>
      </c>
      <c r="TT516" s="290"/>
      <c r="TU516" s="213"/>
      <c r="TX516" s="213"/>
      <c r="TY516" s="213"/>
      <c r="TZ516" s="213"/>
      <c r="UA516" s="10"/>
      <c r="UB516" s="10" t="e">
        <f>SUM(UA511:UA515)</f>
        <v>#N/A</v>
      </c>
      <c r="UC516" s="290"/>
      <c r="UD516" s="213"/>
      <c r="UE516" s="307"/>
      <c r="UG516" s="213"/>
      <c r="UH516" s="213"/>
      <c r="UI516" s="213"/>
      <c r="UJ516" s="10"/>
      <c r="UK516" s="10">
        <f>SUM(UJ511:UJ515)</f>
        <v>1533.3999999999999</v>
      </c>
      <c r="UL516" s="290"/>
      <c r="UM516" s="213"/>
      <c r="UP516" s="213"/>
      <c r="UQ516" s="213"/>
      <c r="UR516" s="213"/>
      <c r="US516" s="10"/>
      <c r="UT516" s="10" t="e">
        <f>SUM(US511:US515)</f>
        <v>#N/A</v>
      </c>
      <c r="UU516" s="290"/>
      <c r="UV516" s="213"/>
      <c r="UW516" s="307"/>
      <c r="UY516" s="213"/>
      <c r="UZ516" s="213"/>
      <c r="VA516" s="213"/>
      <c r="VB516" s="10"/>
      <c r="VC516" s="10">
        <f>SUM(VB511:VB515)</f>
        <v>1270.9000000000001</v>
      </c>
      <c r="VD516" s="290"/>
      <c r="VE516" s="213"/>
      <c r="VH516" s="213"/>
      <c r="VI516" s="213"/>
      <c r="VJ516" s="213"/>
      <c r="VK516" s="10"/>
      <c r="VL516" s="10" t="e">
        <f>SUM(VK511:VK515)</f>
        <v>#N/A</v>
      </c>
      <c r="VM516" s="290"/>
      <c r="VN516" s="213"/>
      <c r="VO516" s="307"/>
      <c r="VQ516" s="213"/>
      <c r="VR516" s="213"/>
      <c r="VS516" s="213"/>
      <c r="VT516" s="10"/>
      <c r="VU516" s="10">
        <f>SUM(VT511:VT515)</f>
        <v>1422.6</v>
      </c>
      <c r="VV516" s="290"/>
      <c r="VW516" s="213"/>
      <c r="WA516" s="213"/>
      <c r="WB516" s="213"/>
      <c r="WC516" s="213"/>
      <c r="WD516" s="10" t="e">
        <f>SUM(WC511:WC515)</f>
        <v>#N/A</v>
      </c>
      <c r="WE516" s="290"/>
      <c r="WF516" s="213"/>
      <c r="WG516" s="307"/>
      <c r="WI516" s="213"/>
      <c r="WJ516" s="213"/>
      <c r="WK516" s="213"/>
      <c r="WL516" s="213"/>
      <c r="WM516" s="10">
        <f>SUM(WL511:WL515)</f>
        <v>1271.0999999999999</v>
      </c>
      <c r="WN516" s="290"/>
      <c r="WO516" s="213"/>
      <c r="WP516" s="307"/>
      <c r="WQ516" s="213"/>
      <c r="WR516" s="213"/>
      <c r="WS516" s="213"/>
      <c r="WT516" s="213"/>
      <c r="WU516" s="10"/>
      <c r="WV516" s="10">
        <f>SUM(WU511:WU515)</f>
        <v>787.3</v>
      </c>
      <c r="WW516" s="290"/>
      <c r="WX516" s="213"/>
      <c r="WY516" s="307"/>
      <c r="XA516" s="213"/>
      <c r="XB516" s="213"/>
      <c r="XC516" s="213"/>
      <c r="XD516" s="213"/>
      <c r="XE516" s="10">
        <f>SUM(XD511:XD515)</f>
        <v>1181.9000000000001</v>
      </c>
      <c r="XF516" s="290"/>
      <c r="XG516" s="213"/>
      <c r="XK516" s="213"/>
      <c r="XL516" s="213"/>
      <c r="XM516" s="213"/>
      <c r="XN516" s="10" t="e">
        <f>SUM(XM511:XM515)</f>
        <v>#N/A</v>
      </c>
      <c r="XO516" s="290"/>
      <c r="XP516" s="213"/>
      <c r="XQ516" s="307"/>
      <c r="XS516" s="213"/>
      <c r="XT516" s="213"/>
      <c r="XU516" s="213"/>
      <c r="XV516" s="10"/>
      <c r="XW516" s="10">
        <f>SUM(XV511:XV515)</f>
        <v>1411.7</v>
      </c>
      <c r="XX516" s="290"/>
      <c r="XY516" s="213"/>
      <c r="XZ516" s="307"/>
      <c r="YB516" s="213"/>
      <c r="YC516" s="213"/>
      <c r="YD516" s="213"/>
      <c r="YE516" s="213"/>
      <c r="YF516" s="10">
        <f>SUM(YE511:YE515)</f>
        <v>1016.1</v>
      </c>
      <c r="YG516" s="290"/>
      <c r="YH516" s="213"/>
      <c r="YI516" s="307"/>
      <c r="YK516" s="213"/>
      <c r="YL516" s="213"/>
      <c r="YM516" s="213"/>
      <c r="YN516" s="10"/>
      <c r="YO516" s="10">
        <f>SUM(YN511:YN515)</f>
        <v>1317.6999999999998</v>
      </c>
      <c r="YP516" s="290"/>
      <c r="YQ516" s="213"/>
      <c r="YU516" s="213"/>
      <c r="YV516" s="213"/>
      <c r="YW516" s="213"/>
      <c r="YX516" s="10" t="e">
        <f>SUM(YW511:YW515)</f>
        <v>#N/A</v>
      </c>
      <c r="YY516" s="290"/>
      <c r="YZ516" s="213"/>
      <c r="ZD516" s="213"/>
      <c r="ZE516" s="213"/>
      <c r="ZF516" s="213"/>
      <c r="ZG516" s="10" t="e">
        <f>SUM(ZF511:ZF515)</f>
        <v>#N/A</v>
      </c>
      <c r="ZH516" s="290"/>
      <c r="ZI516" s="213"/>
      <c r="ZJ516" s="279"/>
      <c r="ZM516" s="213"/>
      <c r="ZN516" s="213"/>
      <c r="ZO516" s="213"/>
      <c r="ZP516" s="10">
        <f>SUM(ZO511:ZO515)</f>
        <v>1358.7</v>
      </c>
      <c r="ZQ516" s="290"/>
      <c r="ZR516" s="213"/>
      <c r="ZU516" s="213"/>
      <c r="ZV516" s="213"/>
      <c r="ZW516" s="213"/>
      <c r="ZX516" s="10"/>
      <c r="ZY516" s="10" t="e">
        <f>SUM(ZX511:ZX515)</f>
        <v>#N/A</v>
      </c>
      <c r="ZZ516" s="290"/>
      <c r="AAA516" s="213"/>
      <c r="AAD516" s="213"/>
      <c r="AAE516" s="213"/>
      <c r="AAF516" s="213"/>
      <c r="AAG516" s="10"/>
      <c r="AAH516" s="10" t="e">
        <f>SUM(AAG511:AAG515)</f>
        <v>#N/A</v>
      </c>
      <c r="AAI516" s="290"/>
      <c r="AAJ516" s="213"/>
      <c r="AAM516" s="213"/>
      <c r="AAN516" s="213"/>
      <c r="AAO516" s="213"/>
      <c r="AAP516" s="10"/>
      <c r="AAQ516" s="10" t="e">
        <f>SUM(AAP511:AAP515)</f>
        <v>#N/A</v>
      </c>
      <c r="AAR516" s="290"/>
      <c r="AAS516" s="213"/>
      <c r="AAV516" s="213"/>
      <c r="AAW516" s="213"/>
      <c r="AAX516" s="213"/>
      <c r="AAY516" s="10"/>
      <c r="AAZ516" s="10" t="e">
        <f>SUM(AAY511:AAY515)</f>
        <v>#N/A</v>
      </c>
      <c r="ABA516" s="290"/>
      <c r="ABB516" s="213"/>
      <c r="ABE516" s="213"/>
      <c r="ABF516" s="213"/>
      <c r="ABG516" s="213"/>
      <c r="ABH516" s="10"/>
      <c r="ABI516" s="10" t="e">
        <f>SUM(ABH511:ABH515)</f>
        <v>#N/A</v>
      </c>
      <c r="ABJ516" s="290"/>
      <c r="ABK516" s="213"/>
      <c r="ABN516" s="213"/>
      <c r="ABO516" s="213"/>
      <c r="ABP516" s="213"/>
      <c r="ABQ516" s="10"/>
      <c r="ABR516" s="10" t="e">
        <f>SUM(ABQ511:ABQ515)</f>
        <v>#N/A</v>
      </c>
      <c r="ABS516" s="290"/>
      <c r="ABT516" s="213"/>
      <c r="ABW516" s="213"/>
      <c r="ABX516" s="213"/>
      <c r="ABY516" s="213"/>
      <c r="ABZ516" s="10"/>
      <c r="ACA516" s="10" t="e">
        <f>SUM(ABZ511:ABZ515)</f>
        <v>#N/A</v>
      </c>
      <c r="ACB516" s="290"/>
      <c r="ACC516" s="213"/>
      <c r="ACF516" s="213"/>
      <c r="ACG516" s="213"/>
      <c r="ACH516" s="213"/>
      <c r="ACI516" s="10"/>
      <c r="ACJ516" s="10" t="e">
        <f>SUM(ACI511:ACI515)</f>
        <v>#N/A</v>
      </c>
      <c r="ACK516" s="290"/>
      <c r="ACL516" s="213"/>
      <c r="ACO516" s="213"/>
      <c r="ACP516" s="213"/>
      <c r="ACQ516" s="213"/>
      <c r="ACR516" s="10"/>
      <c r="ACS516" s="10" t="e">
        <f>SUM(ACR511:ACR515)</f>
        <v>#N/A</v>
      </c>
      <c r="ACT516" s="290"/>
      <c r="ACU516" s="213"/>
      <c r="ACV516" s="279"/>
      <c r="ACX516" s="213"/>
      <c r="ACY516" s="213"/>
      <c r="ACZ516" s="213"/>
      <c r="ADA516" s="10"/>
      <c r="ADB516" s="10">
        <f>SUM(ADA511:ADA515)</f>
        <v>890.5</v>
      </c>
      <c r="ADC516" s="290"/>
      <c r="ADD516" s="213"/>
      <c r="ADE516" s="307"/>
      <c r="ADG516" s="213"/>
      <c r="ADH516" s="213"/>
      <c r="ADI516" s="213"/>
      <c r="ADJ516" s="213"/>
      <c r="ADK516" s="10">
        <f>SUM(ADJ511:ADJ515)</f>
        <v>1099.8999999999999</v>
      </c>
      <c r="ADL516" s="290"/>
      <c r="ADM516" s="213"/>
      <c r="ADN516" s="307"/>
      <c r="ADP516" s="213"/>
      <c r="ADQ516" s="213"/>
      <c r="ADR516" s="213"/>
      <c r="ADS516" s="10"/>
      <c r="ADT516" s="10">
        <f>SUM(ADS511:ADS515)</f>
        <v>1037.2</v>
      </c>
      <c r="ADU516" s="290"/>
      <c r="ADV516" s="213"/>
      <c r="ADW516" s="307"/>
      <c r="ADZ516" s="213"/>
      <c r="AEA516" s="213"/>
      <c r="AEB516" s="213"/>
      <c r="AEC516" s="10">
        <f>SUM(AEB511:AEB515)</f>
        <v>1826.6999999999998</v>
      </c>
      <c r="AED516" s="290"/>
      <c r="AEE516" s="213"/>
      <c r="AEF516" s="307"/>
      <c r="AEH516" s="213"/>
      <c r="AEI516" s="213"/>
      <c r="AEJ516" s="213"/>
      <c r="AEK516" s="213"/>
      <c r="AEL516" s="10">
        <f>SUM(AEK511:AEK515)</f>
        <v>1700.8</v>
      </c>
      <c r="AEM516" s="290"/>
      <c r="AEN516" s="213"/>
      <c r="AEO516" s="307"/>
      <c r="AEQ516" s="213"/>
      <c r="AER516" s="213"/>
      <c r="AES516" s="213"/>
      <c r="AET516" s="213"/>
      <c r="AEU516" s="10">
        <f>SUM(AET511:AET515)</f>
        <v>1334.6</v>
      </c>
      <c r="AEV516" s="290"/>
      <c r="AEW516" s="213"/>
      <c r="AEX516" s="307"/>
      <c r="AEZ516" s="213"/>
      <c r="AFA516" s="213"/>
      <c r="AFB516" s="213"/>
      <c r="AFC516" s="10"/>
      <c r="AFD516" s="10">
        <f>SUM(AFC511:AFC515)</f>
        <v>1187.2</v>
      </c>
      <c r="AFE516" s="290"/>
      <c r="AFF516" s="213"/>
      <c r="AFG516" s="307"/>
      <c r="AFI516" s="213"/>
      <c r="AFJ516" s="213"/>
      <c r="AFK516" s="213"/>
      <c r="AFL516" s="10"/>
      <c r="AFM516" s="10">
        <f>SUM(AFL511:AFL515)</f>
        <v>1552.5</v>
      </c>
      <c r="AFN516" s="290"/>
      <c r="AFO516" s="213"/>
      <c r="AFP516" s="307"/>
      <c r="AFR516" s="213"/>
      <c r="AFS516" s="213"/>
      <c r="AFT516" s="213"/>
      <c r="AFU516" s="10"/>
      <c r="AFV516" s="10">
        <f>SUM(AFU511:AFU515)</f>
        <v>393.5</v>
      </c>
      <c r="AFW516" s="290"/>
      <c r="AFX516" s="213"/>
      <c r="AFY516" s="309"/>
      <c r="AGA516" s="213"/>
      <c r="AGB516" s="213"/>
      <c r="AGC516" s="213"/>
      <c r="AGD516" s="10"/>
      <c r="AGE516" s="10">
        <f>SUM(AGD511:AGD515)</f>
        <v>1255.6000000000001</v>
      </c>
      <c r="AGF516" s="290"/>
      <c r="AGG516" s="213"/>
      <c r="AGH516" s="307"/>
      <c r="AGJ516" s="213"/>
      <c r="AGK516" s="213"/>
      <c r="AGL516" s="213"/>
      <c r="AGM516" s="10"/>
      <c r="AGN516" s="10">
        <f>SUM(AGM511:AGM515)</f>
        <v>1498.5</v>
      </c>
      <c r="AGO516" s="290"/>
      <c r="AGP516" s="213"/>
      <c r="AGQ516" s="307"/>
      <c r="AGS516" s="213"/>
      <c r="AGT516" s="213"/>
      <c r="AGU516" s="213"/>
      <c r="AGV516" s="10"/>
      <c r="AGW516" s="10">
        <f>SUM(AGV511:AGV515)</f>
        <v>972.30000000000007</v>
      </c>
      <c r="AGX516" s="290"/>
      <c r="AGY516" s="213"/>
      <c r="AGZ516" s="308"/>
      <c r="AHB516" s="213"/>
      <c r="AHC516" s="213"/>
      <c r="AHD516" s="213"/>
      <c r="AHE516" s="10"/>
      <c r="AHF516" s="10">
        <f>SUM(AHE511:AHE515)</f>
        <v>1737.3000000000002</v>
      </c>
      <c r="AHG516" s="290"/>
      <c r="AHH516" s="213"/>
      <c r="AHK516" s="213"/>
      <c r="AHL516" s="213"/>
      <c r="AHM516" s="213"/>
      <c r="AHN516" s="10"/>
      <c r="AHO516" s="10"/>
      <c r="AHQ516" s="213"/>
      <c r="AHR516" s="279"/>
      <c r="AHT516" s="213"/>
      <c r="AHU516" s="213"/>
      <c r="AHV516" s="213"/>
      <c r="AHW516" s="10"/>
      <c r="AHX516" s="10"/>
      <c r="AHZ516" s="213"/>
      <c r="AIA516" s="279"/>
      <c r="AIC516" s="213"/>
      <c r="AID516" s="213"/>
      <c r="AIE516" s="213"/>
      <c r="AIF516" s="10"/>
      <c r="AIG516" s="10"/>
      <c r="AII516" s="213"/>
      <c r="AIJ516" s="279"/>
      <c r="AIM516" s="213"/>
      <c r="AIP516" s="10"/>
    </row>
    <row r="517" spans="1:926" s="14" customFormat="1" ht="15">
      <c r="A517" s="213" t="s">
        <v>95</v>
      </c>
      <c r="B517" s="293" t="s">
        <v>894</v>
      </c>
      <c r="D517" s="304">
        <f>IF(C517="Kopman",1.7,1)</f>
        <v>1</v>
      </c>
      <c r="E517" s="214">
        <f>VLOOKUP(B517,$A$563:$F$2330,6,FALSE)</f>
        <v>151</v>
      </c>
      <c r="F517" s="213" t="s">
        <v>61</v>
      </c>
      <c r="G517" s="10">
        <f>E517*1.5*D517</f>
        <v>226.5</v>
      </c>
      <c r="H517" s="10"/>
      <c r="I517" s="284"/>
      <c r="J517" s="213" t="s">
        <v>95</v>
      </c>
      <c r="K517" s="306" t="s">
        <v>1622</v>
      </c>
      <c r="M517" s="304">
        <f>IF(L517="Kopman",1.7,1)</f>
        <v>1</v>
      </c>
      <c r="N517" s="214">
        <f>VLOOKUP(K517,$A$563:$F$2330,6,FALSE)</f>
        <v>167</v>
      </c>
      <c r="O517" s="213" t="s">
        <v>61</v>
      </c>
      <c r="P517" s="10">
        <f>N517*1.5*M517</f>
        <v>250.5</v>
      </c>
      <c r="Q517" s="10"/>
      <c r="R517" s="284"/>
      <c r="S517" s="213" t="s">
        <v>95</v>
      </c>
      <c r="T517" s="306" t="s">
        <v>895</v>
      </c>
      <c r="V517" s="304">
        <f>IF(U517="Kopman",1.7,1)</f>
        <v>1</v>
      </c>
      <c r="W517" s="214">
        <f>VLOOKUP(T517,$A$563:$F$2330,6,FALSE)</f>
        <v>613</v>
      </c>
      <c r="X517" s="213" t="s">
        <v>61</v>
      </c>
      <c r="Y517" s="10">
        <f>W517*1.5*V517</f>
        <v>919.5</v>
      </c>
      <c r="Z517" s="10"/>
      <c r="AA517" s="284"/>
      <c r="AB517" s="213" t="s">
        <v>95</v>
      </c>
      <c r="AC517" s="306" t="s">
        <v>481</v>
      </c>
      <c r="AE517" s="304">
        <f>IF(AD517="Kopman",1.7,1)</f>
        <v>1</v>
      </c>
      <c r="AF517" s="214">
        <f>VLOOKUP(AC517,$A$563:$F$2330,6,FALSE)</f>
        <v>335</v>
      </c>
      <c r="AG517" s="213" t="s">
        <v>61</v>
      </c>
      <c r="AH517" s="10">
        <f>AF517*1.5*AE517</f>
        <v>502.5</v>
      </c>
      <c r="AI517" s="10"/>
      <c r="AJ517" s="284"/>
      <c r="AK517" s="213" t="s">
        <v>95</v>
      </c>
      <c r="AL517" s="293" t="s">
        <v>894</v>
      </c>
      <c r="AN517" s="304">
        <f>IF(AM517="Kopman",1.7,1)</f>
        <v>1</v>
      </c>
      <c r="AO517" s="214">
        <f>VLOOKUP(AL517,$A$563:$F$2330,6,FALSE)</f>
        <v>151</v>
      </c>
      <c r="AP517" s="213" t="s">
        <v>61</v>
      </c>
      <c r="AQ517" s="10">
        <f>AO517*1.5*AN517</f>
        <v>226.5</v>
      </c>
      <c r="AR517" s="10"/>
      <c r="AS517" s="284"/>
      <c r="AT517" s="213" t="s">
        <v>95</v>
      </c>
      <c r="AU517" s="306" t="s">
        <v>481</v>
      </c>
      <c r="AV517" s="14" t="s">
        <v>2248</v>
      </c>
      <c r="AW517" s="304">
        <f>IF(AV517="Kopman",1.7,1)</f>
        <v>1.7</v>
      </c>
      <c r="AX517" s="214">
        <f>VLOOKUP(AU517,$A$563:$F$2330,6,FALSE)</f>
        <v>335</v>
      </c>
      <c r="AY517" s="213" t="s">
        <v>61</v>
      </c>
      <c r="AZ517" s="10">
        <f>AX517*1.5*AW517</f>
        <v>854.25</v>
      </c>
      <c r="BA517" s="10"/>
      <c r="BB517" s="284"/>
      <c r="BC517" s="213" t="s">
        <v>95</v>
      </c>
      <c r="BD517" s="306" t="s">
        <v>481</v>
      </c>
      <c r="BE517" s="14" t="s">
        <v>2248</v>
      </c>
      <c r="BF517" s="304">
        <f>IF(BE517="Kopman",1.7,1)</f>
        <v>1.7</v>
      </c>
      <c r="BG517" s="214">
        <f>VLOOKUP(BD517,$A$563:$F$2330,6,FALSE)</f>
        <v>335</v>
      </c>
      <c r="BH517" s="213" t="s">
        <v>61</v>
      </c>
      <c r="BI517" s="10">
        <f>BG517*1.5*BF517</f>
        <v>854.25</v>
      </c>
      <c r="BJ517" s="10"/>
      <c r="BK517" s="284"/>
      <c r="BL517" s="213" t="s">
        <v>95</v>
      </c>
      <c r="BM517" s="306" t="s">
        <v>481</v>
      </c>
      <c r="BO517" s="304">
        <f>IF(BN517="Kopman",1.7,1)</f>
        <v>1</v>
      </c>
      <c r="BP517" s="214">
        <f>VLOOKUP(BM517,$A$563:$F$2330,6,FALSE)</f>
        <v>335</v>
      </c>
      <c r="BQ517" s="213" t="s">
        <v>61</v>
      </c>
      <c r="BR517" s="10">
        <f>BP517*1.5*BO517</f>
        <v>502.5</v>
      </c>
      <c r="BS517" s="10"/>
      <c r="BT517" s="284"/>
      <c r="BU517" s="213" t="s">
        <v>95</v>
      </c>
      <c r="BV517" s="306" t="s">
        <v>481</v>
      </c>
      <c r="BX517" s="304">
        <f>IF(BW517="Kopman",1.7,1)</f>
        <v>1</v>
      </c>
      <c r="BY517" s="214">
        <f>VLOOKUP(BV517,$A$563:$F$2330,6,FALSE)</f>
        <v>335</v>
      </c>
      <c r="BZ517" s="213" t="s">
        <v>61</v>
      </c>
      <c r="CA517" s="10">
        <f>BY517*1.5*BX517</f>
        <v>502.5</v>
      </c>
      <c r="CB517" s="10"/>
      <c r="CC517" s="284"/>
      <c r="CD517" s="213" t="s">
        <v>95</v>
      </c>
      <c r="CE517" s="306" t="s">
        <v>481</v>
      </c>
      <c r="CG517" s="304">
        <f>IF(CF517="Kopman",1.7,1)</f>
        <v>1</v>
      </c>
      <c r="CH517" s="214">
        <f>VLOOKUP(CE517,$A$563:$F$2330,6,FALSE)</f>
        <v>335</v>
      </c>
      <c r="CI517" s="213" t="s">
        <v>61</v>
      </c>
      <c r="CJ517" s="10">
        <f>CH517*1.5*CG517</f>
        <v>502.5</v>
      </c>
      <c r="CK517" s="10"/>
      <c r="CL517" s="284"/>
      <c r="CM517" s="213" t="s">
        <v>95</v>
      </c>
      <c r="CN517" s="307" t="s">
        <v>481</v>
      </c>
      <c r="CP517" s="304">
        <f>IF(CO517="Kopman",1.7,1)</f>
        <v>1</v>
      </c>
      <c r="CQ517" s="214">
        <f>VLOOKUP(CN517,$A$563:$F$2330,6,FALSE)</f>
        <v>335</v>
      </c>
      <c r="CR517" s="213" t="s">
        <v>61</v>
      </c>
      <c r="CS517" s="10">
        <f>CQ517*1.5*CP517</f>
        <v>502.5</v>
      </c>
      <c r="CT517" s="10"/>
      <c r="CU517" s="284"/>
      <c r="CV517" s="213" t="s">
        <v>95</v>
      </c>
      <c r="CW517" s="306" t="s">
        <v>780</v>
      </c>
      <c r="CY517" s="304">
        <f>IF(CX517="Kopman",1.7,1)</f>
        <v>1</v>
      </c>
      <c r="CZ517" s="214">
        <f>VLOOKUP(CW517,$A$563:$F$2330,6,FALSE)</f>
        <v>300</v>
      </c>
      <c r="DA517" s="213" t="s">
        <v>61</v>
      </c>
      <c r="DB517" s="10">
        <f>CZ517*1.5*CY517</f>
        <v>450</v>
      </c>
      <c r="DC517" s="10"/>
      <c r="DD517" s="284"/>
      <c r="DE517" s="213" t="s">
        <v>95</v>
      </c>
      <c r="DF517" s="306" t="s">
        <v>1622</v>
      </c>
      <c r="DG517" s="14" t="s">
        <v>2248</v>
      </c>
      <c r="DH517" s="304">
        <f>IF(DG517="Kopman",1.7,1)</f>
        <v>1.7</v>
      </c>
      <c r="DI517" s="214">
        <f>VLOOKUP(DF517,$A$563:$F$2330,6,FALSE)</f>
        <v>167</v>
      </c>
      <c r="DJ517" s="213" t="s">
        <v>61</v>
      </c>
      <c r="DK517" s="10">
        <f>DI517*1.5*DH517</f>
        <v>425.84999999999997</v>
      </c>
      <c r="DL517" s="10"/>
      <c r="DM517" s="284"/>
      <c r="DN517" s="213" t="s">
        <v>95</v>
      </c>
      <c r="DO517" s="293" t="s">
        <v>481</v>
      </c>
      <c r="DP517" s="14" t="s">
        <v>2248</v>
      </c>
      <c r="DQ517" s="304">
        <f>IF(DP517="Kopman",1.7,1)</f>
        <v>1.7</v>
      </c>
      <c r="DR517" s="214">
        <f>VLOOKUP(DO517,$A$563:$F$2330,6,FALSE)</f>
        <v>335</v>
      </c>
      <c r="DS517" s="213" t="s">
        <v>61</v>
      </c>
      <c r="DT517" s="10">
        <f>DR517*1.5*DQ517</f>
        <v>854.25</v>
      </c>
      <c r="DU517" s="10"/>
      <c r="DV517" s="284"/>
      <c r="DW517" s="213" t="s">
        <v>95</v>
      </c>
      <c r="DX517" s="297" t="s">
        <v>186</v>
      </c>
      <c r="DZ517" s="304">
        <f>IF(DY517="Kopman",1.7,1)</f>
        <v>1</v>
      </c>
      <c r="EA517" s="214" t="e">
        <f>VLOOKUP(DX517,$A$563:$F$2330,6,FALSE)</f>
        <v>#N/A</v>
      </c>
      <c r="EB517" s="213" t="s">
        <v>61</v>
      </c>
      <c r="EC517" s="10" t="e">
        <f>EA517*1.5*DZ517</f>
        <v>#N/A</v>
      </c>
      <c r="ED517" s="10"/>
      <c r="EE517" s="284"/>
      <c r="EF517" s="213" t="s">
        <v>95</v>
      </c>
      <c r="EG517" s="306" t="s">
        <v>481</v>
      </c>
      <c r="EI517" s="304">
        <f>IF(EH517="Kopman",1.7,1)</f>
        <v>1</v>
      </c>
      <c r="EJ517" s="214">
        <f>VLOOKUP(EG517,$A$563:$F$2330,6,FALSE)</f>
        <v>335</v>
      </c>
      <c r="EK517" s="213" t="s">
        <v>61</v>
      </c>
      <c r="EL517" s="10">
        <f>EJ517*1.5*EI517</f>
        <v>502.5</v>
      </c>
      <c r="EM517" s="10"/>
      <c r="EN517" s="284"/>
      <c r="EO517" s="213" t="s">
        <v>95</v>
      </c>
      <c r="EP517" s="306" t="s">
        <v>481</v>
      </c>
      <c r="ER517" s="304">
        <f>IF(EQ517="Kopman",1.7,1)</f>
        <v>1</v>
      </c>
      <c r="ES517" s="214">
        <f>VLOOKUP(EP517,$A$563:$F$2330,6,FALSE)</f>
        <v>335</v>
      </c>
      <c r="ET517" s="213" t="s">
        <v>61</v>
      </c>
      <c r="EU517" s="10">
        <f>ES517*1.5*ER517</f>
        <v>502.5</v>
      </c>
      <c r="EV517" s="10"/>
      <c r="EW517" s="284"/>
      <c r="EX517" s="213" t="s">
        <v>95</v>
      </c>
      <c r="EY517" s="297" t="s">
        <v>186</v>
      </c>
      <c r="FA517" s="304">
        <f>IF(EZ517="Kopman",1.7,1)</f>
        <v>1</v>
      </c>
      <c r="FB517" s="214" t="e">
        <f>VLOOKUP(EY517,$A$563:$F$2330,6,FALSE)</f>
        <v>#N/A</v>
      </c>
      <c r="FC517" s="213" t="s">
        <v>61</v>
      </c>
      <c r="FD517" s="10" t="e">
        <f>FB517*1.5*FA517</f>
        <v>#N/A</v>
      </c>
      <c r="FE517" s="10"/>
      <c r="FF517" s="284"/>
      <c r="FG517" s="213" t="s">
        <v>95</v>
      </c>
      <c r="FH517" s="306" t="s">
        <v>894</v>
      </c>
      <c r="FI517" s="14" t="s">
        <v>2248</v>
      </c>
      <c r="FJ517" s="304">
        <f>IF(FI517="Kopman",1.7,1)</f>
        <v>1.7</v>
      </c>
      <c r="FK517" s="214">
        <f>VLOOKUP(FH517,$A$563:$F$2330,6,FALSE)</f>
        <v>151</v>
      </c>
      <c r="FL517" s="213" t="s">
        <v>61</v>
      </c>
      <c r="FM517" s="10">
        <f>FK517*1.5*FJ517</f>
        <v>385.05</v>
      </c>
      <c r="FN517" s="10"/>
      <c r="FO517" s="284"/>
      <c r="FP517" s="213" t="s">
        <v>95</v>
      </c>
      <c r="FQ517" s="293" t="s">
        <v>635</v>
      </c>
      <c r="FS517" s="304">
        <f>IF(FR517="Kopman",1.7,1)</f>
        <v>1</v>
      </c>
      <c r="FT517" s="214">
        <f>VLOOKUP(FQ517,$A$563:$F$2330,6,FALSE)</f>
        <v>43</v>
      </c>
      <c r="FU517" s="213" t="s">
        <v>61</v>
      </c>
      <c r="FV517" s="10">
        <f>FT517*1.5*FS517</f>
        <v>64.5</v>
      </c>
      <c r="FW517" s="10"/>
      <c r="FX517" s="284"/>
      <c r="FY517" s="213" t="s">
        <v>95</v>
      </c>
      <c r="FZ517" s="293" t="s">
        <v>1430</v>
      </c>
      <c r="GB517" s="304">
        <f>IF(GA517="Kopman",1.7,1)</f>
        <v>1</v>
      </c>
      <c r="GC517" s="214">
        <f>VLOOKUP(FZ517,$A$563:$F$2330,6,FALSE)</f>
        <v>242</v>
      </c>
      <c r="GD517" s="213" t="s">
        <v>61</v>
      </c>
      <c r="GE517" s="10">
        <f>GC517*1.5*GB517</f>
        <v>363</v>
      </c>
      <c r="GF517" s="10"/>
      <c r="GG517" s="284"/>
      <c r="GH517" s="213" t="s">
        <v>95</v>
      </c>
      <c r="GI517" s="306" t="s">
        <v>475</v>
      </c>
      <c r="GK517" s="304">
        <f>IF(GJ517="Kopman",1.7,1)</f>
        <v>1</v>
      </c>
      <c r="GL517" s="214">
        <f>VLOOKUP(GI517,$A$563:$F$2330,6,FALSE)</f>
        <v>98</v>
      </c>
      <c r="GM517" s="213" t="s">
        <v>61</v>
      </c>
      <c r="GN517" s="10">
        <f>GL517*1.5*GK517</f>
        <v>147</v>
      </c>
      <c r="GO517" s="10"/>
      <c r="GP517" s="284"/>
      <c r="GQ517" s="213" t="s">
        <v>95</v>
      </c>
      <c r="GR517" s="306" t="s">
        <v>481</v>
      </c>
      <c r="GS517" s="14" t="s">
        <v>2248</v>
      </c>
      <c r="GT517" s="304">
        <f>IF(GS517="Kopman",1.7,1)</f>
        <v>1.7</v>
      </c>
      <c r="GU517" s="214">
        <f>VLOOKUP(GR517,$A$563:$F$2330,6,FALSE)</f>
        <v>335</v>
      </c>
      <c r="GV517" s="213" t="s">
        <v>149</v>
      </c>
      <c r="GW517" s="10">
        <f>GU517*1.5</f>
        <v>502.5</v>
      </c>
      <c r="GX517" s="10"/>
      <c r="GY517" s="284"/>
      <c r="GZ517" s="213" t="s">
        <v>95</v>
      </c>
      <c r="HA517" s="293" t="s">
        <v>481</v>
      </c>
      <c r="HC517" s="304">
        <f>IF(HB517="Kopman",1.7,1)</f>
        <v>1</v>
      </c>
      <c r="HD517" s="214">
        <f>VLOOKUP(HA517,$A$563:$F$2330,6,FALSE)</f>
        <v>335</v>
      </c>
      <c r="HE517" s="213" t="s">
        <v>61</v>
      </c>
      <c r="HF517" s="10">
        <f>HD517*1.5*HC517</f>
        <v>502.5</v>
      </c>
      <c r="HG517" s="10"/>
      <c r="HH517" s="284"/>
      <c r="HI517" s="213" t="s">
        <v>95</v>
      </c>
      <c r="HJ517" s="306" t="s">
        <v>481</v>
      </c>
      <c r="HK517" s="14" t="s">
        <v>2248</v>
      </c>
      <c r="HL517" s="304">
        <f>IF(HK517="Kopman",1.7,1)</f>
        <v>1.7</v>
      </c>
      <c r="HM517" s="214">
        <f>VLOOKUP(HJ517,$A$563:$F$2330,6,FALSE)</f>
        <v>335</v>
      </c>
      <c r="HN517" s="213" t="s">
        <v>149</v>
      </c>
      <c r="HO517" s="10">
        <f>HM517*1.5</f>
        <v>502.5</v>
      </c>
      <c r="HP517" s="10"/>
      <c r="HQ517" s="284"/>
      <c r="HR517" s="213" t="s">
        <v>95</v>
      </c>
      <c r="HS517" s="293" t="s">
        <v>441</v>
      </c>
      <c r="HU517" s="304">
        <f>IF(HT517="Kopman",1.7,1)</f>
        <v>1</v>
      </c>
      <c r="HV517" s="214">
        <f>VLOOKUP(HS517,$A$563:$F$2330,6,FALSE)</f>
        <v>79</v>
      </c>
      <c r="HW517" s="213" t="s">
        <v>61</v>
      </c>
      <c r="HX517" s="10">
        <f>HV517*1.5*HU517</f>
        <v>118.5</v>
      </c>
      <c r="HY517" s="10"/>
      <c r="HZ517" s="284"/>
      <c r="IA517" s="213" t="s">
        <v>95</v>
      </c>
      <c r="IB517" s="306" t="s">
        <v>894</v>
      </c>
      <c r="ID517" s="304">
        <f>IF(IC517="Kopman",1.7,1)</f>
        <v>1</v>
      </c>
      <c r="IE517" s="214">
        <f>VLOOKUP(IB517,$A$563:$F$2330,6,FALSE)</f>
        <v>151</v>
      </c>
      <c r="IF517" s="213" t="s">
        <v>149</v>
      </c>
      <c r="IG517" s="10">
        <f>IE517*1.5</f>
        <v>226.5</v>
      </c>
      <c r="IH517" s="10"/>
      <c r="II517" s="284"/>
      <c r="IJ517" s="213" t="s">
        <v>95</v>
      </c>
      <c r="IK517" s="306" t="s">
        <v>895</v>
      </c>
      <c r="IL517" s="14" t="s">
        <v>2248</v>
      </c>
      <c r="IM517" s="304">
        <f>IF(IL517="Kopman",1.7,1)</f>
        <v>1.7</v>
      </c>
      <c r="IN517" s="214">
        <f>VLOOKUP(IK517,$A$563:$F$2330,6,FALSE)</f>
        <v>613</v>
      </c>
      <c r="IO517" s="213" t="s">
        <v>61</v>
      </c>
      <c r="IP517" s="10">
        <f>IN517*1.5*IM517</f>
        <v>1563.1499999999999</v>
      </c>
      <c r="IQ517" s="10"/>
      <c r="IR517" s="284"/>
      <c r="IS517" s="213" t="s">
        <v>95</v>
      </c>
      <c r="IT517" s="306" t="s">
        <v>535</v>
      </c>
      <c r="IV517" s="304">
        <f>IF(IU517="Kopman",1.7,1)</f>
        <v>1</v>
      </c>
      <c r="IW517" s="214">
        <f>VLOOKUP(IT517,$A$563:$F$2330,6,FALSE)</f>
        <v>147</v>
      </c>
      <c r="IX517" s="213" t="s">
        <v>61</v>
      </c>
      <c r="IY517" s="10">
        <f>IW517*1.5*IV517</f>
        <v>220.5</v>
      </c>
      <c r="IZ517" s="10"/>
      <c r="JA517" s="284"/>
      <c r="JB517" s="213" t="s">
        <v>95</v>
      </c>
      <c r="JC517" s="306" t="s">
        <v>481</v>
      </c>
      <c r="JE517" s="304">
        <f>IF(JD517="Kopman",1.7,1)</f>
        <v>1</v>
      </c>
      <c r="JF517" s="214">
        <f>VLOOKUP(JC517,$A$563:$F$2330,6,FALSE)</f>
        <v>335</v>
      </c>
      <c r="JG517" s="213" t="s">
        <v>61</v>
      </c>
      <c r="JH517" s="10">
        <f>JF517*1.5*JE517</f>
        <v>502.5</v>
      </c>
      <c r="JI517" s="10"/>
      <c r="JJ517" s="284"/>
      <c r="JK517" s="213" t="s">
        <v>95</v>
      </c>
      <c r="JL517" s="306" t="s">
        <v>444</v>
      </c>
      <c r="JN517" s="304">
        <f>IF(JM517="Kopman",1.7,1)</f>
        <v>1</v>
      </c>
      <c r="JO517" s="214">
        <f>VLOOKUP(JL517,$A$563:$F$2330,6,FALSE)</f>
        <v>193</v>
      </c>
      <c r="JP517" s="213" t="s">
        <v>61</v>
      </c>
      <c r="JQ517" s="10">
        <f>JO517*1.5*JN517</f>
        <v>289.5</v>
      </c>
      <c r="JR517" s="10"/>
      <c r="JS517" s="284"/>
      <c r="JT517" s="213" t="s">
        <v>95</v>
      </c>
      <c r="JU517" s="306" t="s">
        <v>481</v>
      </c>
      <c r="JW517" s="304">
        <f>IF(JV517="Kopman",1.7,1)</f>
        <v>1</v>
      </c>
      <c r="JX517" s="214">
        <f>VLOOKUP(JU517,$A$563:$F$2330,6,FALSE)</f>
        <v>335</v>
      </c>
      <c r="JY517" s="213" t="s">
        <v>61</v>
      </c>
      <c r="JZ517" s="10">
        <f>JX517*1.5*JW517</f>
        <v>502.5</v>
      </c>
      <c r="KA517" s="10"/>
      <c r="KB517" s="284"/>
      <c r="KC517" s="213" t="s">
        <v>95</v>
      </c>
      <c r="KD517" s="306" t="s">
        <v>455</v>
      </c>
      <c r="KF517" s="304">
        <f>IF(KE517="Kopman",1.7,1)</f>
        <v>1</v>
      </c>
      <c r="KG517" s="214">
        <f>VLOOKUP(KD517,$A$563:$F$2330,6,FALSE)</f>
        <v>78</v>
      </c>
      <c r="KH517" s="213" t="s">
        <v>61</v>
      </c>
      <c r="KI517" s="10">
        <f>KG517*1.5*KF517</f>
        <v>117</v>
      </c>
      <c r="KJ517" s="10"/>
      <c r="KK517" s="284"/>
      <c r="KL517" s="213" t="s">
        <v>95</v>
      </c>
      <c r="KM517" s="306" t="s">
        <v>635</v>
      </c>
      <c r="KO517" s="304">
        <f>IF(KN517="Kopman",1.7,1)</f>
        <v>1</v>
      </c>
      <c r="KP517" s="214">
        <f>VLOOKUP(KM517,$A$563:$F$2330,6,FALSE)</f>
        <v>43</v>
      </c>
      <c r="KQ517" s="213" t="s">
        <v>149</v>
      </c>
      <c r="KR517" s="10">
        <f>KP517*1.5</f>
        <v>64.5</v>
      </c>
      <c r="KS517" s="10"/>
      <c r="KT517" s="284"/>
      <c r="KU517" s="213" t="s">
        <v>95</v>
      </c>
      <c r="KV517" s="306" t="s">
        <v>481</v>
      </c>
      <c r="KX517" s="304">
        <f>IF(KW517="Kopman",1.7,1)</f>
        <v>1</v>
      </c>
      <c r="KY517" s="214">
        <f>VLOOKUP(KV517,$A$563:$F$2330,6,FALSE)</f>
        <v>335</v>
      </c>
      <c r="KZ517" s="213" t="s">
        <v>61</v>
      </c>
      <c r="LA517" s="10">
        <f>KY517*1.5*KX517</f>
        <v>502.5</v>
      </c>
      <c r="LB517" s="10"/>
      <c r="LC517" s="284"/>
      <c r="LD517" s="213" t="s">
        <v>95</v>
      </c>
      <c r="LE517" s="306" t="s">
        <v>570</v>
      </c>
      <c r="LG517" s="304">
        <f>IF(LF517="Kopman",1.7,1)</f>
        <v>1</v>
      </c>
      <c r="LH517" s="214">
        <f>VLOOKUP(LE517,$A$563:$F$2330,6,FALSE)</f>
        <v>181</v>
      </c>
      <c r="LI517" s="213" t="s">
        <v>61</v>
      </c>
      <c r="LJ517" s="10">
        <f>LH517*1.5*LG517</f>
        <v>271.5</v>
      </c>
      <c r="LK517" s="10"/>
      <c r="LL517" s="284"/>
      <c r="LM517" s="213" t="s">
        <v>95</v>
      </c>
      <c r="LN517" s="306" t="s">
        <v>475</v>
      </c>
      <c r="LP517" s="304">
        <f>IF(LO517="Kopman",1.7,1)</f>
        <v>1</v>
      </c>
      <c r="LQ517" s="214">
        <f>VLOOKUP(LN517,$A$563:$F$2330,6,FALSE)</f>
        <v>98</v>
      </c>
      <c r="LR517" s="213" t="s">
        <v>61</v>
      </c>
      <c r="LS517" s="10">
        <f>LQ517*1.5*LP517</f>
        <v>147</v>
      </c>
      <c r="LT517" s="10"/>
      <c r="LU517" s="284"/>
      <c r="LV517" s="213" t="s">
        <v>95</v>
      </c>
      <c r="LW517" s="306" t="s">
        <v>570</v>
      </c>
      <c r="LY517" s="304">
        <f>IF(LX517="Kopman",1.7,1)</f>
        <v>1</v>
      </c>
      <c r="LZ517" s="214">
        <f>VLOOKUP(LW517,$A$563:$F$2330,6,FALSE)</f>
        <v>181</v>
      </c>
      <c r="MA517" s="213" t="s">
        <v>61</v>
      </c>
      <c r="MB517" s="10">
        <f>LZ517*1.5*LY517</f>
        <v>271.5</v>
      </c>
      <c r="MC517" s="10"/>
      <c r="MD517" s="284"/>
      <c r="ME517" s="213" t="s">
        <v>95</v>
      </c>
      <c r="MF517" s="308" t="s">
        <v>1430</v>
      </c>
      <c r="MH517" s="304">
        <f>IF(MG517="Kopman",1.7,1)</f>
        <v>1</v>
      </c>
      <c r="MI517" s="214">
        <f>VLOOKUP(MF517,$A$563:$F$2330,6,FALSE)</f>
        <v>242</v>
      </c>
      <c r="MJ517" s="213" t="s">
        <v>61</v>
      </c>
      <c r="MK517" s="10">
        <f>MI517*1.5*MH517</f>
        <v>363</v>
      </c>
      <c r="ML517" s="10"/>
      <c r="MM517" s="284"/>
      <c r="MN517" s="213" t="s">
        <v>95</v>
      </c>
      <c r="MO517" s="306" t="s">
        <v>609</v>
      </c>
      <c r="MQ517" s="304">
        <f>IF(MP517="Kopman",1.7,1)</f>
        <v>1</v>
      </c>
      <c r="MR517" s="214">
        <f>VLOOKUP(MO517,$A$563:$F$2330,6,FALSE)</f>
        <v>36</v>
      </c>
      <c r="MS517" s="213" t="s">
        <v>61</v>
      </c>
      <c r="MT517" s="10">
        <f>MR517*1.5*MQ517</f>
        <v>54</v>
      </c>
      <c r="MU517" s="10"/>
      <c r="MV517" s="284"/>
      <c r="MW517" s="213" t="s">
        <v>95</v>
      </c>
      <c r="MX517" s="306" t="s">
        <v>475</v>
      </c>
      <c r="MZ517" s="304">
        <f>IF(MY517="Kopman",1.7,1)</f>
        <v>1</v>
      </c>
      <c r="NA517" s="214">
        <f>VLOOKUP(MX517,$A$563:$F$2330,6,FALSE)</f>
        <v>98</v>
      </c>
      <c r="NB517" s="213" t="s">
        <v>61</v>
      </c>
      <c r="NC517" s="10">
        <f>NA517*1.5*MZ517</f>
        <v>147</v>
      </c>
      <c r="ND517" s="10"/>
      <c r="NE517" s="284"/>
      <c r="NF517" s="213" t="s">
        <v>95</v>
      </c>
      <c r="NG517" s="306" t="s">
        <v>535</v>
      </c>
      <c r="NI517" s="304">
        <f>IF(NH517="Kopman",1.7,1)</f>
        <v>1</v>
      </c>
      <c r="NJ517" s="214">
        <f>VLOOKUP(NG517,$A$563:$F$2330,6,FALSE)</f>
        <v>147</v>
      </c>
      <c r="NK517" s="213" t="s">
        <v>61</v>
      </c>
      <c r="NL517" s="10">
        <f>NJ517*1.5*NI517</f>
        <v>220.5</v>
      </c>
      <c r="NM517" s="10"/>
      <c r="NN517" s="284"/>
      <c r="NO517" s="213" t="s">
        <v>95</v>
      </c>
      <c r="NP517" s="306" t="s">
        <v>1911</v>
      </c>
      <c r="NR517" s="304">
        <f>IF(NQ517="Kopman",1.7,1)</f>
        <v>1</v>
      </c>
      <c r="NS517" s="214">
        <f>VLOOKUP(NP517,$A$563:$F$2330,6,FALSE)</f>
        <v>132</v>
      </c>
      <c r="NT517" s="213" t="s">
        <v>61</v>
      </c>
      <c r="NU517" s="10">
        <f>NS517*1.5*NR517</f>
        <v>198</v>
      </c>
      <c r="NV517" s="10"/>
      <c r="NW517" s="284"/>
      <c r="NX517" s="213" t="s">
        <v>95</v>
      </c>
      <c r="NY517" s="293" t="s">
        <v>752</v>
      </c>
      <c r="OB517" s="214">
        <f>VLOOKUP(NY517,$A$563:$F$2330,6,FALSE)</f>
        <v>9</v>
      </c>
      <c r="OC517" s="213" t="s">
        <v>149</v>
      </c>
      <c r="OD517" s="10">
        <f>OB517*1.5</f>
        <v>13.5</v>
      </c>
      <c r="OE517" s="10"/>
      <c r="OF517" s="284"/>
      <c r="OG517" s="213" t="s">
        <v>95</v>
      </c>
      <c r="OH517" s="306" t="s">
        <v>752</v>
      </c>
      <c r="OJ517" s="304">
        <f>IF(OI517="Kopman",1.7,1)</f>
        <v>1</v>
      </c>
      <c r="OK517" s="214">
        <f>VLOOKUP(OH517,$A$563:$F$2330,6,FALSE)</f>
        <v>9</v>
      </c>
      <c r="OL517" s="213" t="s">
        <v>61</v>
      </c>
      <c r="OM517" s="10">
        <f>OK517*1.5*OJ517</f>
        <v>13.5</v>
      </c>
      <c r="ON517" s="10"/>
      <c r="OO517" s="284"/>
      <c r="OP517" s="213" t="s">
        <v>95</v>
      </c>
      <c r="OQ517" s="293" t="s">
        <v>1430</v>
      </c>
      <c r="OS517" s="304">
        <f>IF(OR517="Kopman",1.7,1)</f>
        <v>1</v>
      </c>
      <c r="OT517" s="214">
        <f>VLOOKUP(OQ517,$A$563:$F$2330,6,FALSE)</f>
        <v>242</v>
      </c>
      <c r="OU517" s="213" t="s">
        <v>61</v>
      </c>
      <c r="OV517" s="10">
        <f>OT517*1.5*OS517</f>
        <v>363</v>
      </c>
      <c r="OW517" s="10"/>
      <c r="OX517" s="284"/>
      <c r="OY517" s="213" t="s">
        <v>95</v>
      </c>
      <c r="OZ517" s="306" t="s">
        <v>470</v>
      </c>
      <c r="PB517" s="304">
        <f>IF(PA517="Kopman",1.7,1)</f>
        <v>1</v>
      </c>
      <c r="PC517" s="214">
        <f>VLOOKUP(OZ517,$A$563:$F$2330,6,FALSE)</f>
        <v>116</v>
      </c>
      <c r="PD517" s="213" t="s">
        <v>61</v>
      </c>
      <c r="PE517" s="10">
        <f>PC517*1.5*PB517</f>
        <v>174</v>
      </c>
      <c r="PF517" s="10"/>
      <c r="PG517" s="284"/>
      <c r="PH517" s="213" t="s">
        <v>95</v>
      </c>
      <c r="PI517" s="306" t="s">
        <v>481</v>
      </c>
      <c r="PK517" s="304">
        <f>IF(PJ517="Kopman",1.7,1)</f>
        <v>1</v>
      </c>
      <c r="PL517" s="214">
        <f>VLOOKUP(PI517,$A$563:$F$2330,6,FALSE)</f>
        <v>335</v>
      </c>
      <c r="PM517" s="213" t="s">
        <v>61</v>
      </c>
      <c r="PN517" s="10">
        <f>PL517*1.5*PK517</f>
        <v>502.5</v>
      </c>
      <c r="PO517" s="10"/>
      <c r="PP517" s="284"/>
      <c r="PQ517" s="213" t="s">
        <v>95</v>
      </c>
      <c r="PR517" s="293" t="s">
        <v>481</v>
      </c>
      <c r="PT517" s="304">
        <f>IF(PS517="Kopman",1.7,1)</f>
        <v>1</v>
      </c>
      <c r="PU517" s="214">
        <f>VLOOKUP(PR517,$A$563:$F$2330,6,FALSE)</f>
        <v>335</v>
      </c>
      <c r="PV517" s="213" t="s">
        <v>61</v>
      </c>
      <c r="PW517" s="10">
        <f>PU517*1.5*PT517</f>
        <v>502.5</v>
      </c>
      <c r="PX517" s="10"/>
      <c r="PY517" s="284"/>
      <c r="PZ517" s="213" t="s">
        <v>95</v>
      </c>
      <c r="QA517" s="306" t="s">
        <v>481</v>
      </c>
      <c r="QB517" s="14" t="s">
        <v>2248</v>
      </c>
      <c r="QC517" s="304">
        <f>IF(QB517="Kopman",1.7,1)</f>
        <v>1.7</v>
      </c>
      <c r="QD517" s="214">
        <f>VLOOKUP(QA517,$A$563:$F$2330,6,FALSE)</f>
        <v>335</v>
      </c>
      <c r="QE517" s="213" t="s">
        <v>61</v>
      </c>
      <c r="QF517" s="10">
        <f>QD517*1.5*QC517</f>
        <v>854.25</v>
      </c>
      <c r="QG517" s="10"/>
      <c r="QH517" s="284"/>
      <c r="QI517" s="213" t="s">
        <v>95</v>
      </c>
      <c r="QJ517" s="293" t="s">
        <v>455</v>
      </c>
      <c r="QL517" s="304">
        <f>IF(QK517="Kopman",1.7,1)</f>
        <v>1</v>
      </c>
      <c r="QM517" s="214">
        <f>VLOOKUP(QJ517,$A$563:$F$2330,6,FALSE)</f>
        <v>78</v>
      </c>
      <c r="QN517" s="213" t="s">
        <v>61</v>
      </c>
      <c r="QO517" s="10">
        <f>QM517*1.5*QL517</f>
        <v>117</v>
      </c>
      <c r="QP517" s="10"/>
      <c r="QQ517" s="284"/>
      <c r="QR517" s="213" t="s">
        <v>95</v>
      </c>
      <c r="QS517" s="306" t="s">
        <v>481</v>
      </c>
      <c r="QU517" s="304">
        <f>IF(QT517="Kopman",1.7,1)</f>
        <v>1</v>
      </c>
      <c r="QV517" s="214">
        <f>VLOOKUP(QS517,$A$563:$F$2330,6,FALSE)</f>
        <v>335</v>
      </c>
      <c r="QW517" s="213" t="s">
        <v>61</v>
      </c>
      <c r="QX517" s="10">
        <f>QV517*1.5*QU517</f>
        <v>502.5</v>
      </c>
      <c r="QY517" s="10"/>
      <c r="QZ517" s="284"/>
      <c r="RA517" s="213" t="s">
        <v>95</v>
      </c>
      <c r="RB517" s="293" t="s">
        <v>894</v>
      </c>
      <c r="RD517" s="304">
        <f>IF(RC517="Kopman",1.7,1)</f>
        <v>1</v>
      </c>
      <c r="RE517" s="214">
        <f>VLOOKUP(RB517,$A$563:$F$2330,6,FALSE)</f>
        <v>151</v>
      </c>
      <c r="RF517" s="213" t="s">
        <v>61</v>
      </c>
      <c r="RG517" s="10">
        <f>RE517*1.5*RD517</f>
        <v>226.5</v>
      </c>
      <c r="RH517" s="10"/>
      <c r="RI517" s="284"/>
      <c r="RJ517" s="213" t="s">
        <v>95</v>
      </c>
      <c r="RK517" s="297" t="s">
        <v>186</v>
      </c>
      <c r="RN517" s="214" t="e">
        <f>VLOOKUP(RK517,$A$563:$F$2330,6,FALSE)</f>
        <v>#N/A</v>
      </c>
      <c r="RO517" s="213" t="s">
        <v>149</v>
      </c>
      <c r="RP517" s="10" t="e">
        <f>RN517*1.5</f>
        <v>#N/A</v>
      </c>
      <c r="RQ517" s="10"/>
      <c r="RR517" s="284"/>
      <c r="RS517" s="213" t="s">
        <v>95</v>
      </c>
      <c r="RT517" s="306" t="s">
        <v>470</v>
      </c>
      <c r="RV517" s="304">
        <f>IF(RU517="Kopman",1.7,1)</f>
        <v>1</v>
      </c>
      <c r="RW517" s="214">
        <f>VLOOKUP(RT517,$A$563:$F$2330,6,FALSE)</f>
        <v>116</v>
      </c>
      <c r="RX517" s="213" t="s">
        <v>61</v>
      </c>
      <c r="RY517" s="10">
        <f>RW517*1.5*RV517</f>
        <v>174</v>
      </c>
      <c r="RZ517" s="10"/>
      <c r="SA517" s="290"/>
      <c r="SB517" s="213" t="s">
        <v>95</v>
      </c>
      <c r="SC517" s="306" t="s">
        <v>481</v>
      </c>
      <c r="SE517" s="304">
        <f>IF(SD517="Kopman",1.7,1)</f>
        <v>1</v>
      </c>
      <c r="SF517" s="214">
        <f>VLOOKUP(SC517,$A$563:$F$2330,6,FALSE)</f>
        <v>335</v>
      </c>
      <c r="SG517" s="213" t="s">
        <v>61</v>
      </c>
      <c r="SH517" s="10">
        <f>SF517*1.5*SE517</f>
        <v>502.5</v>
      </c>
      <c r="SI517" s="10"/>
      <c r="SJ517" s="290"/>
      <c r="SK517" s="213" t="s">
        <v>95</v>
      </c>
      <c r="SL517" s="306" t="s">
        <v>1430</v>
      </c>
      <c r="SN517" s="304">
        <f>IF(SM517="Kopman",1.7,1)</f>
        <v>1</v>
      </c>
      <c r="SO517" s="214">
        <f>VLOOKUP(SL517,$A$563:$F$2330,6,FALSE)</f>
        <v>242</v>
      </c>
      <c r="SP517" s="213" t="s">
        <v>61</v>
      </c>
      <c r="SQ517" s="10">
        <f>SO517*1.5*SN517</f>
        <v>363</v>
      </c>
      <c r="SR517" s="10"/>
      <c r="SS517" s="290"/>
      <c r="ST517" s="213" t="s">
        <v>95</v>
      </c>
      <c r="SU517" s="306" t="s">
        <v>481</v>
      </c>
      <c r="SW517" s="304">
        <f>IF(SV517="Kopman",1.7,1)</f>
        <v>1</v>
      </c>
      <c r="SX517" s="214">
        <f>VLOOKUP(SU517,$A$563:$F$2330,6,FALSE)</f>
        <v>335</v>
      </c>
      <c r="SY517" s="213" t="s">
        <v>61</v>
      </c>
      <c r="SZ517" s="10">
        <f>SX517*1.5*SW517</f>
        <v>502.5</v>
      </c>
      <c r="TA517" s="10"/>
      <c r="TB517" s="290"/>
      <c r="TC517" s="213" t="s">
        <v>95</v>
      </c>
      <c r="TD517" s="306" t="s">
        <v>894</v>
      </c>
      <c r="TF517" s="304">
        <f>IF(TE517="Kopman",1.7,1)</f>
        <v>1</v>
      </c>
      <c r="TG517" s="214">
        <f>VLOOKUP(TD517,$A$563:$F$2330,6,FALSE)</f>
        <v>151</v>
      </c>
      <c r="TH517" s="213" t="s">
        <v>149</v>
      </c>
      <c r="TI517" s="10">
        <f>TG517*1.5</f>
        <v>226.5</v>
      </c>
      <c r="TK517" s="290"/>
      <c r="TL517" s="213" t="s">
        <v>95</v>
      </c>
      <c r="TM517" s="306" t="s">
        <v>455</v>
      </c>
      <c r="TO517" s="304">
        <f>IF(TN517="Kopman",1.7,1)</f>
        <v>1</v>
      </c>
      <c r="TP517" s="214">
        <f>VLOOKUP(TM517,$A$563:$F$2330,6,FALSE)</f>
        <v>78</v>
      </c>
      <c r="TQ517" s="213" t="s">
        <v>61</v>
      </c>
      <c r="TR517" s="10">
        <f>TP517*1.5*TO517</f>
        <v>117</v>
      </c>
      <c r="TS517" s="10"/>
      <c r="TT517" s="290"/>
      <c r="TU517" s="213" t="s">
        <v>95</v>
      </c>
      <c r="TV517" s="297" t="s">
        <v>186</v>
      </c>
      <c r="TX517" s="304">
        <f>IF(TW517="Kopman",1.7,1)</f>
        <v>1</v>
      </c>
      <c r="TY517" s="214" t="e">
        <f>VLOOKUP(TV517,$A$563:$F$2330,6,FALSE)</f>
        <v>#N/A</v>
      </c>
      <c r="TZ517" s="213" t="s">
        <v>61</v>
      </c>
      <c r="UA517" s="10" t="e">
        <f>TY517*1.5*TX517</f>
        <v>#N/A</v>
      </c>
      <c r="UB517" s="10"/>
      <c r="UC517" s="290"/>
      <c r="UD517" s="213" t="s">
        <v>95</v>
      </c>
      <c r="UE517" s="306" t="s">
        <v>609</v>
      </c>
      <c r="UG517" s="304">
        <f>IF(UF517="Kopman",1.7,1)</f>
        <v>1</v>
      </c>
      <c r="UH517" s="214">
        <f>VLOOKUP(UE517,$A$563:$F$2330,6,FALSE)</f>
        <v>36</v>
      </c>
      <c r="UI517" s="213" t="s">
        <v>61</v>
      </c>
      <c r="UJ517" s="10">
        <f>UH517*1.5*UG517</f>
        <v>54</v>
      </c>
      <c r="UK517" s="10"/>
      <c r="UL517" s="290"/>
      <c r="UM517" s="213" t="s">
        <v>95</v>
      </c>
      <c r="UN517" s="297" t="s">
        <v>186</v>
      </c>
      <c r="UP517" s="304">
        <f>IF(UO517="Kopman",1.7,1)</f>
        <v>1</v>
      </c>
      <c r="UQ517" s="214" t="e">
        <f>VLOOKUP(UN517,$A$563:$F$2330,6,FALSE)</f>
        <v>#N/A</v>
      </c>
      <c r="UR517" s="213" t="s">
        <v>61</v>
      </c>
      <c r="US517" s="10" t="e">
        <f>UQ517*1.5*UP517</f>
        <v>#N/A</v>
      </c>
      <c r="UT517" s="10"/>
      <c r="UU517" s="290"/>
      <c r="UV517" s="213" t="s">
        <v>95</v>
      </c>
      <c r="UW517" s="306" t="s">
        <v>481</v>
      </c>
      <c r="UY517" s="304">
        <f>IF(UX517="Kopman",1.7,1)</f>
        <v>1</v>
      </c>
      <c r="UZ517" s="214">
        <f>VLOOKUP(UW517,$A$563:$F$2330,6,FALSE)</f>
        <v>335</v>
      </c>
      <c r="VA517" s="213" t="s">
        <v>61</v>
      </c>
      <c r="VB517" s="10">
        <f>UZ517*1.5*UY517</f>
        <v>502.5</v>
      </c>
      <c r="VC517" s="10"/>
      <c r="VD517" s="290"/>
      <c r="VE517" s="213" t="s">
        <v>95</v>
      </c>
      <c r="VF517" s="297" t="s">
        <v>186</v>
      </c>
      <c r="VH517" s="304">
        <f>IF(VG517="Kopman",1.7,1)</f>
        <v>1</v>
      </c>
      <c r="VI517" s="214" t="e">
        <f>VLOOKUP(VF517,$A$563:$F$2330,6,FALSE)</f>
        <v>#N/A</v>
      </c>
      <c r="VJ517" s="213" t="s">
        <v>61</v>
      </c>
      <c r="VK517" s="10" t="e">
        <f>VI517*1.5*VH517</f>
        <v>#N/A</v>
      </c>
      <c r="VL517" s="10"/>
      <c r="VM517" s="290"/>
      <c r="VN517" s="213" t="s">
        <v>95</v>
      </c>
      <c r="VO517" s="306" t="s">
        <v>481</v>
      </c>
      <c r="VQ517" s="304">
        <f>IF(VP517="Kopman",1.7,1)</f>
        <v>1</v>
      </c>
      <c r="VR517" s="214">
        <f>VLOOKUP(VO517,$A$563:$F$2330,6,FALSE)</f>
        <v>335</v>
      </c>
      <c r="VS517" s="213" t="s">
        <v>61</v>
      </c>
      <c r="VT517" s="10">
        <f>VR517*1.5*VQ517</f>
        <v>502.5</v>
      </c>
      <c r="VU517" s="10"/>
      <c r="VV517" s="290"/>
      <c r="VW517" s="213" t="s">
        <v>95</v>
      </c>
      <c r="VX517" s="297" t="s">
        <v>186</v>
      </c>
      <c r="WA517" s="214" t="e">
        <f>VLOOKUP(VX517,$A$563:$F$2330,6,FALSE)</f>
        <v>#N/A</v>
      </c>
      <c r="WB517" s="213" t="s">
        <v>149</v>
      </c>
      <c r="WC517" s="10" t="e">
        <f>WA517*1.5</f>
        <v>#N/A</v>
      </c>
      <c r="WE517" s="290"/>
      <c r="WF517" s="213" t="s">
        <v>95</v>
      </c>
      <c r="WG517" s="306" t="s">
        <v>481</v>
      </c>
      <c r="WI517" s="304">
        <f>IF(WH517="Kopman",1.7,1)</f>
        <v>1</v>
      </c>
      <c r="WJ517" s="214">
        <f>VLOOKUP(WG517,$A$563:$F$2330,6,FALSE)</f>
        <v>335</v>
      </c>
      <c r="WK517" s="213" t="s">
        <v>149</v>
      </c>
      <c r="WL517" s="10">
        <f>WJ517*1.5</f>
        <v>502.5</v>
      </c>
      <c r="WN517" s="290"/>
      <c r="WO517" s="213" t="s">
        <v>95</v>
      </c>
      <c r="WP517" s="306" t="s">
        <v>1622</v>
      </c>
      <c r="WQ517" s="214"/>
      <c r="WR517" s="304">
        <f>IF(WQ517="Kopman",1.7,1)</f>
        <v>1</v>
      </c>
      <c r="WS517" s="214">
        <f>VLOOKUP(WP517,$A$563:$F$2330,6,FALSE)</f>
        <v>167</v>
      </c>
      <c r="WT517" s="213" t="s">
        <v>61</v>
      </c>
      <c r="WU517" s="10">
        <f>WS517*1.5*WR517</f>
        <v>250.5</v>
      </c>
      <c r="WV517" s="10"/>
      <c r="WW517" s="290"/>
      <c r="WX517" s="213" t="s">
        <v>95</v>
      </c>
      <c r="WY517" s="306" t="s">
        <v>455</v>
      </c>
      <c r="XA517" s="304">
        <f>IF(WZ517="Kopman",1.7,1)</f>
        <v>1</v>
      </c>
      <c r="XB517" s="214">
        <f>VLOOKUP(WY517,$A$563:$F$2330,6,FALSE)</f>
        <v>78</v>
      </c>
      <c r="XC517" s="213" t="s">
        <v>149</v>
      </c>
      <c r="XD517" s="10">
        <f>XB517*1.5</f>
        <v>117</v>
      </c>
      <c r="XF517" s="290"/>
      <c r="XG517" s="213" t="s">
        <v>95</v>
      </c>
      <c r="XH517" s="297" t="s">
        <v>186</v>
      </c>
      <c r="XK517" s="214" t="e">
        <f>VLOOKUP(XH517,$A$563:$F$2330,6,FALSE)</f>
        <v>#N/A</v>
      </c>
      <c r="XL517" s="213" t="s">
        <v>149</v>
      </c>
      <c r="XM517" s="10" t="e">
        <f>XK517*1.5</f>
        <v>#N/A</v>
      </c>
      <c r="XO517" s="290"/>
      <c r="XP517" s="213" t="s">
        <v>95</v>
      </c>
      <c r="XQ517" s="306" t="s">
        <v>578</v>
      </c>
      <c r="XS517" s="304">
        <f>IF(XR517="Kopman",1.7,1)</f>
        <v>1</v>
      </c>
      <c r="XT517" s="214">
        <f>VLOOKUP(XQ517,$A$563:$F$2330,6,FALSE)</f>
        <v>228</v>
      </c>
      <c r="XU517" s="213" t="s">
        <v>61</v>
      </c>
      <c r="XV517" s="10">
        <f>XT517*1.5*XS517</f>
        <v>342</v>
      </c>
      <c r="XW517" s="10"/>
      <c r="XX517" s="290"/>
      <c r="XY517" s="213" t="s">
        <v>95</v>
      </c>
      <c r="XZ517" s="306" t="s">
        <v>481</v>
      </c>
      <c r="YB517" s="304">
        <f>IF(YA517="Kopman",1.7,1)</f>
        <v>1</v>
      </c>
      <c r="YC517" s="214">
        <f>VLOOKUP(XZ517,$A$563:$F$2330,6,FALSE)</f>
        <v>335</v>
      </c>
      <c r="YD517" s="213" t="s">
        <v>149</v>
      </c>
      <c r="YE517" s="10">
        <f>YC517*1.5</f>
        <v>502.5</v>
      </c>
      <c r="YG517" s="290"/>
      <c r="YH517" s="213" t="s">
        <v>95</v>
      </c>
      <c r="YI517" s="306" t="s">
        <v>481</v>
      </c>
      <c r="YK517" s="304">
        <f>IF(YJ517="Kopman",1.7,1)</f>
        <v>1</v>
      </c>
      <c r="YL517" s="214">
        <f>VLOOKUP(YI517,$A$563:$F$2330,6,FALSE)</f>
        <v>335</v>
      </c>
      <c r="YM517" s="213" t="s">
        <v>61</v>
      </c>
      <c r="YN517" s="10">
        <f>YL517*1.5*YK517</f>
        <v>502.5</v>
      </c>
      <c r="YO517" s="10"/>
      <c r="YP517" s="290"/>
      <c r="YQ517" s="213" t="s">
        <v>95</v>
      </c>
      <c r="YR517" s="297" t="s">
        <v>186</v>
      </c>
      <c r="YU517" s="214" t="e">
        <f>VLOOKUP(YR517,$A$563:$F$2330,6,FALSE)</f>
        <v>#N/A</v>
      </c>
      <c r="YV517" s="213" t="s">
        <v>149</v>
      </c>
      <c r="YW517" s="10" t="e">
        <f>YU517*1.5</f>
        <v>#N/A</v>
      </c>
      <c r="YY517" s="290"/>
      <c r="YZ517" s="213" t="s">
        <v>95</v>
      </c>
      <c r="ZA517" s="297" t="s">
        <v>186</v>
      </c>
      <c r="ZD517" s="214" t="e">
        <f>VLOOKUP(ZA517,$A$563:$F$2330,6,FALSE)</f>
        <v>#N/A</v>
      </c>
      <c r="ZE517" s="213" t="s">
        <v>149</v>
      </c>
      <c r="ZF517" s="10" t="e">
        <f>ZD517*1.5</f>
        <v>#N/A</v>
      </c>
      <c r="ZH517" s="290"/>
      <c r="ZI517" s="213" t="s">
        <v>95</v>
      </c>
      <c r="ZJ517" s="293" t="s">
        <v>535</v>
      </c>
      <c r="ZM517" s="214">
        <f>VLOOKUP(ZJ517,$A$563:$F$2330,6,FALSE)</f>
        <v>147</v>
      </c>
      <c r="ZN517" s="213" t="s">
        <v>149</v>
      </c>
      <c r="ZO517" s="10">
        <f>ZM517*1.5</f>
        <v>220.5</v>
      </c>
      <c r="ZQ517" s="290"/>
      <c r="ZR517" s="213" t="s">
        <v>95</v>
      </c>
      <c r="ZS517" s="297" t="s">
        <v>186</v>
      </c>
      <c r="ZU517" s="304">
        <f>IF(ZT517="Kopman",1.7,1)</f>
        <v>1</v>
      </c>
      <c r="ZV517" s="214" t="e">
        <f>VLOOKUP(ZS517,$A$563:$F$2330,6,FALSE)</f>
        <v>#N/A</v>
      </c>
      <c r="ZW517" s="213" t="s">
        <v>61</v>
      </c>
      <c r="ZX517" s="10" t="e">
        <f>ZV517*1.5*ZU517</f>
        <v>#N/A</v>
      </c>
      <c r="ZY517" s="10"/>
      <c r="ZZ517" s="290"/>
      <c r="AAA517" s="213" t="s">
        <v>95</v>
      </c>
      <c r="AAB517" s="297" t="s">
        <v>186</v>
      </c>
      <c r="AAD517" s="304">
        <f>IF(AAC517="Kopman",1.7,1)</f>
        <v>1</v>
      </c>
      <c r="AAE517" s="214" t="e">
        <f>VLOOKUP(AAB517,$A$563:$F$2330,6,FALSE)</f>
        <v>#N/A</v>
      </c>
      <c r="AAF517" s="213" t="s">
        <v>61</v>
      </c>
      <c r="AAG517" s="10" t="e">
        <f>AAE517*1.5*AAD517</f>
        <v>#N/A</v>
      </c>
      <c r="AAH517" s="10"/>
      <c r="AAI517" s="290"/>
      <c r="AAJ517" s="213" t="s">
        <v>95</v>
      </c>
      <c r="AAK517" s="297" t="s">
        <v>186</v>
      </c>
      <c r="AAM517" s="304">
        <f>IF(AAL517="Kopman",1.7,1)</f>
        <v>1</v>
      </c>
      <c r="AAN517" s="214" t="e">
        <f>VLOOKUP(AAK517,$A$563:$F$2330,6,FALSE)</f>
        <v>#N/A</v>
      </c>
      <c r="AAO517" s="213" t="s">
        <v>61</v>
      </c>
      <c r="AAP517" s="10" t="e">
        <f>AAN517*1.5*AAM517</f>
        <v>#N/A</v>
      </c>
      <c r="AAQ517" s="10"/>
      <c r="AAR517" s="290"/>
      <c r="AAS517" s="213" t="s">
        <v>95</v>
      </c>
      <c r="AAT517" s="297" t="s">
        <v>186</v>
      </c>
      <c r="AAV517" s="304">
        <f>IF(AAU517="Kopman",1.7,1)</f>
        <v>1</v>
      </c>
      <c r="AAW517" s="214" t="e">
        <f>VLOOKUP(AAT517,$A$563:$F$2330,6,FALSE)</f>
        <v>#N/A</v>
      </c>
      <c r="AAX517" s="213" t="s">
        <v>61</v>
      </c>
      <c r="AAY517" s="10" t="e">
        <f>AAW517*1.5*AAV517</f>
        <v>#N/A</v>
      </c>
      <c r="AAZ517" s="10"/>
      <c r="ABA517" s="290"/>
      <c r="ABB517" s="213" t="s">
        <v>95</v>
      </c>
      <c r="ABC517" s="297" t="s">
        <v>186</v>
      </c>
      <c r="ABE517" s="304">
        <f>IF(ABD517="Kopman",1.7,1)</f>
        <v>1</v>
      </c>
      <c r="ABF517" s="214" t="e">
        <f>VLOOKUP(ABC517,$A$563:$F$2330,6,FALSE)</f>
        <v>#N/A</v>
      </c>
      <c r="ABG517" s="213" t="s">
        <v>61</v>
      </c>
      <c r="ABH517" s="10" t="e">
        <f>ABF517*1.5*ABE517</f>
        <v>#N/A</v>
      </c>
      <c r="ABI517" s="10"/>
      <c r="ABJ517" s="290"/>
      <c r="ABK517" s="213" t="s">
        <v>95</v>
      </c>
      <c r="ABL517" s="297" t="s">
        <v>186</v>
      </c>
      <c r="ABN517" s="304">
        <f>IF(ABM517="Kopman",1.7,1)</f>
        <v>1</v>
      </c>
      <c r="ABO517" s="214" t="e">
        <f>VLOOKUP(ABL517,$A$563:$F$2330,6,FALSE)</f>
        <v>#N/A</v>
      </c>
      <c r="ABP517" s="213" t="s">
        <v>61</v>
      </c>
      <c r="ABQ517" s="10" t="e">
        <f>ABO517*1.5*ABN517</f>
        <v>#N/A</v>
      </c>
      <c r="ABR517" s="10"/>
      <c r="ABS517" s="290"/>
      <c r="ABT517" s="213" t="s">
        <v>95</v>
      </c>
      <c r="ABU517" s="297" t="s">
        <v>186</v>
      </c>
      <c r="ABW517" s="304">
        <f>IF(ABV517="Kopman",1.7,1)</f>
        <v>1</v>
      </c>
      <c r="ABX517" s="214" t="e">
        <f>VLOOKUP(ABU517,$A$563:$F$2330,6,FALSE)</f>
        <v>#N/A</v>
      </c>
      <c r="ABY517" s="213" t="s">
        <v>61</v>
      </c>
      <c r="ABZ517" s="10" t="e">
        <f>ABX517*1.5*ABW517</f>
        <v>#N/A</v>
      </c>
      <c r="ACA517" s="10"/>
      <c r="ACB517" s="290"/>
      <c r="ACC517" s="213" t="s">
        <v>95</v>
      </c>
      <c r="ACD517" s="297" t="s">
        <v>186</v>
      </c>
      <c r="ACF517" s="304">
        <f>IF(ACE517="Kopman",1.7,1)</f>
        <v>1</v>
      </c>
      <c r="ACG517" s="214" t="e">
        <f>VLOOKUP(ACD517,$A$563:$F$2330,6,FALSE)</f>
        <v>#N/A</v>
      </c>
      <c r="ACH517" s="213" t="s">
        <v>61</v>
      </c>
      <c r="ACI517" s="10" t="e">
        <f>ACG517*1.5*ACF517</f>
        <v>#N/A</v>
      </c>
      <c r="ACJ517" s="10"/>
      <c r="ACK517" s="290"/>
      <c r="ACL517" s="213" t="s">
        <v>95</v>
      </c>
      <c r="ACM517" s="297" t="s">
        <v>186</v>
      </c>
      <c r="ACO517" s="304">
        <f>IF(ACN517="Kopman",1.7,1)</f>
        <v>1</v>
      </c>
      <c r="ACP517" s="214" t="e">
        <f>VLOOKUP(ACM517,$A$563:$F$2330,6,FALSE)</f>
        <v>#N/A</v>
      </c>
      <c r="ACQ517" s="213" t="s">
        <v>61</v>
      </c>
      <c r="ACR517" s="10" t="e">
        <f>ACP517*1.5*ACO517</f>
        <v>#N/A</v>
      </c>
      <c r="ACS517" s="10"/>
      <c r="ACT517" s="290"/>
      <c r="ACU517" s="213" t="s">
        <v>95</v>
      </c>
      <c r="ACV517" s="293" t="s">
        <v>1870</v>
      </c>
      <c r="ACX517" s="304">
        <f>IF(ACW517="Kopman",1.7,1)</f>
        <v>1</v>
      </c>
      <c r="ACY517" s="214">
        <f>VLOOKUP(ACV517,$A$563:$F$2330,6,FALSE)</f>
        <v>69</v>
      </c>
      <c r="ACZ517" s="213" t="s">
        <v>61</v>
      </c>
      <c r="ADA517" s="10">
        <f>ACY517*1.5*ACX517</f>
        <v>103.5</v>
      </c>
      <c r="ADB517" s="10"/>
      <c r="ADC517" s="290"/>
      <c r="ADD517" s="213" t="s">
        <v>95</v>
      </c>
      <c r="ADE517" s="306" t="s">
        <v>481</v>
      </c>
      <c r="ADG517" s="304">
        <f>IF(ADF517="Kopman",1.7,1)</f>
        <v>1</v>
      </c>
      <c r="ADH517" s="214">
        <f>VLOOKUP(ADE517,$A$563:$F$2330,6,FALSE)</f>
        <v>335</v>
      </c>
      <c r="ADI517" s="213" t="s">
        <v>149</v>
      </c>
      <c r="ADJ517" s="10">
        <f>ADH517*1.5</f>
        <v>502.5</v>
      </c>
      <c r="ADL517" s="290"/>
      <c r="ADM517" s="213" t="s">
        <v>95</v>
      </c>
      <c r="ADN517" s="306" t="s">
        <v>481</v>
      </c>
      <c r="ADP517" s="304">
        <f>IF(ADO517="Kopman",1.7,1)</f>
        <v>1</v>
      </c>
      <c r="ADQ517" s="214">
        <f>VLOOKUP(ADN517,$A$563:$F$2330,6,FALSE)</f>
        <v>335</v>
      </c>
      <c r="ADR517" s="213" t="s">
        <v>61</v>
      </c>
      <c r="ADS517" s="10">
        <f>ADQ517*1.5*ADP517</f>
        <v>502.5</v>
      </c>
      <c r="ADT517" s="10"/>
      <c r="ADU517" s="290"/>
      <c r="ADV517" s="213" t="s">
        <v>95</v>
      </c>
      <c r="ADW517" s="306" t="s">
        <v>481</v>
      </c>
      <c r="ADZ517" s="214">
        <f>VLOOKUP(ADW517,$A$563:$F$2330,6,FALSE)</f>
        <v>335</v>
      </c>
      <c r="AEA517" s="213" t="s">
        <v>149</v>
      </c>
      <c r="AEB517" s="10">
        <f>ADZ517*1.5</f>
        <v>502.5</v>
      </c>
      <c r="AED517" s="290"/>
      <c r="AEE517" s="213" t="s">
        <v>95</v>
      </c>
      <c r="AEF517" s="306" t="s">
        <v>455</v>
      </c>
      <c r="AEH517" s="304">
        <f>IF(AEG517="Kopman",1.7,1)</f>
        <v>1</v>
      </c>
      <c r="AEI517" s="214">
        <f>VLOOKUP(AEF517,$A$563:$F$2330,6,FALSE)</f>
        <v>78</v>
      </c>
      <c r="AEJ517" s="213" t="s">
        <v>149</v>
      </c>
      <c r="AEK517" s="10">
        <f>AEI517*1.5</f>
        <v>117</v>
      </c>
      <c r="AEM517" s="290"/>
      <c r="AEN517" s="213" t="s">
        <v>95</v>
      </c>
      <c r="AEO517" s="306" t="s">
        <v>619</v>
      </c>
      <c r="AEQ517" s="304">
        <f>IF(AEP517="Kopman",1.7,1)</f>
        <v>1</v>
      </c>
      <c r="AER517" s="214">
        <f>VLOOKUP(AEO517,$A$563:$F$2330,6,FALSE)</f>
        <v>78</v>
      </c>
      <c r="AES517" s="213" t="s">
        <v>149</v>
      </c>
      <c r="AET517" s="10">
        <f>AER517*1.5</f>
        <v>117</v>
      </c>
      <c r="AEV517" s="290"/>
      <c r="AEW517" s="213" t="s">
        <v>95</v>
      </c>
      <c r="AEX517" s="306" t="s">
        <v>671</v>
      </c>
      <c r="AEZ517" s="304">
        <f>IF(AEY517="Kopman",1.7,1)</f>
        <v>1</v>
      </c>
      <c r="AFA517" s="214">
        <f>VLOOKUP(AEX517,$A$563:$F$2330,6,FALSE)</f>
        <v>12</v>
      </c>
      <c r="AFB517" s="213" t="s">
        <v>61</v>
      </c>
      <c r="AFC517" s="10">
        <f>AFA517*1.5*AEZ517</f>
        <v>18</v>
      </c>
      <c r="AFD517" s="10"/>
      <c r="AFE517" s="290"/>
      <c r="AFF517" s="213" t="s">
        <v>95</v>
      </c>
      <c r="AFG517" s="306" t="s">
        <v>938</v>
      </c>
      <c r="AFI517" s="304">
        <f>IF(AFH517="Kopman",1.7,1)</f>
        <v>1</v>
      </c>
      <c r="AFJ517" s="214">
        <f>VLOOKUP(AFG517,$A$563:$F$2330,6,FALSE)</f>
        <v>13</v>
      </c>
      <c r="AFK517" s="213" t="s">
        <v>61</v>
      </c>
      <c r="AFL517" s="10">
        <f>AFJ517*1.5*AFI517</f>
        <v>19.5</v>
      </c>
      <c r="AFM517" s="10"/>
      <c r="AFN517" s="290"/>
      <c r="AFO517" s="213" t="s">
        <v>95</v>
      </c>
      <c r="AFP517" s="306" t="s">
        <v>481</v>
      </c>
      <c r="AFR517" s="304">
        <f>IF(AFQ517="Kopman",1.7,1)</f>
        <v>1</v>
      </c>
      <c r="AFS517" s="214">
        <f>VLOOKUP(AFP517,$A$563:$F$2330,6,FALSE)</f>
        <v>335</v>
      </c>
      <c r="AFT517" s="213" t="s">
        <v>61</v>
      </c>
      <c r="AFU517" s="10">
        <f>AFS517*1.5*AFR517</f>
        <v>502.5</v>
      </c>
      <c r="AFV517" s="10"/>
      <c r="AFW517" s="290"/>
      <c r="AFX517" s="213" t="s">
        <v>95</v>
      </c>
      <c r="AFY517" s="309" t="s">
        <v>584</v>
      </c>
      <c r="AGA517" s="304">
        <f>IF(AFZ517="Kopman",1.7,1)</f>
        <v>1</v>
      </c>
      <c r="AGB517" s="214">
        <f>VLOOKUP(AFY517,$A$563:$F$2330,6,FALSE)</f>
        <v>27</v>
      </c>
      <c r="AGC517" s="213" t="s">
        <v>61</v>
      </c>
      <c r="AGD517" s="10">
        <f>AGB517*1.5*AGA517</f>
        <v>40.5</v>
      </c>
      <c r="AGE517" s="10"/>
      <c r="AGF517" s="290"/>
      <c r="AGG517" s="213" t="s">
        <v>95</v>
      </c>
      <c r="AGH517" s="306" t="s">
        <v>481</v>
      </c>
      <c r="AGJ517" s="304">
        <f>IF(AGI517="Kopman",1.7,1)</f>
        <v>1</v>
      </c>
      <c r="AGK517" s="214">
        <f>VLOOKUP(AGH517,$A$563:$F$2330,6,FALSE)</f>
        <v>335</v>
      </c>
      <c r="AGL517" s="213" t="s">
        <v>61</v>
      </c>
      <c r="AGM517" s="10">
        <f>AGK517*1.5*AGJ517</f>
        <v>502.5</v>
      </c>
      <c r="AGN517" s="10"/>
      <c r="AGO517" s="290"/>
      <c r="AGP517" s="213" t="s">
        <v>95</v>
      </c>
      <c r="AGQ517" s="306" t="s">
        <v>1622</v>
      </c>
      <c r="AGS517" s="304">
        <f>IF(AGR517="Kopman",1.7,1)</f>
        <v>1</v>
      </c>
      <c r="AGT517" s="214">
        <f>VLOOKUP(AGQ517,$A$563:$F$2330,6,FALSE)</f>
        <v>167</v>
      </c>
      <c r="AGU517" s="213" t="s">
        <v>61</v>
      </c>
      <c r="AGV517" s="10">
        <f>AGT517*1.5*AGS517</f>
        <v>250.5</v>
      </c>
      <c r="AGW517" s="10"/>
      <c r="AGX517" s="290"/>
      <c r="AGY517" s="213" t="s">
        <v>95</v>
      </c>
      <c r="AGZ517" s="308" t="s">
        <v>609</v>
      </c>
      <c r="AHB517" s="304">
        <f>IF(AHA517="Kopman",1.7,1)</f>
        <v>1</v>
      </c>
      <c r="AHC517" s="214">
        <f>VLOOKUP(AGZ517,$A$563:$F$2330,6,FALSE)</f>
        <v>36</v>
      </c>
      <c r="AHD517" s="213" t="s">
        <v>61</v>
      </c>
      <c r="AHE517" s="10">
        <f>AHC517*1.5*AHB517</f>
        <v>54</v>
      </c>
      <c r="AHF517" s="10"/>
      <c r="AHG517" s="290"/>
      <c r="AHH517" s="213"/>
      <c r="AHI517" s="303"/>
      <c r="AHK517" s="304"/>
      <c r="AHL517" s="214"/>
      <c r="AHM517" s="213"/>
      <c r="AHN517" s="10"/>
      <c r="AHO517" s="10"/>
      <c r="AHQ517" s="213"/>
      <c r="AHR517" s="278"/>
      <c r="AHT517" s="304"/>
      <c r="AHU517" s="214"/>
      <c r="AHV517" s="213"/>
      <c r="AHW517" s="10"/>
      <c r="AHX517" s="10"/>
      <c r="AHZ517" s="213"/>
      <c r="AIA517" s="278"/>
      <c r="AIC517" s="304"/>
      <c r="AID517" s="214"/>
      <c r="AIE517" s="213"/>
      <c r="AIF517" s="10"/>
      <c r="AIG517" s="10"/>
      <c r="AII517" s="213"/>
      <c r="AIJ517" s="278"/>
      <c r="AIM517" s="214"/>
      <c r="AIN517" s="213"/>
      <c r="AIO517" s="10"/>
    </row>
    <row r="518" spans="1:926" s="14" customFormat="1" ht="15">
      <c r="A518" s="213" t="s">
        <v>96</v>
      </c>
      <c r="B518" s="293" t="s">
        <v>1622</v>
      </c>
      <c r="D518" s="214"/>
      <c r="E518" s="214">
        <f>VLOOKUP(B518,$A$563:$F$2330,6,FALSE)</f>
        <v>167</v>
      </c>
      <c r="F518" s="213" t="s">
        <v>63</v>
      </c>
      <c r="G518" s="10">
        <f>E518*1.4</f>
        <v>233.79999999999998</v>
      </c>
      <c r="H518" s="10"/>
      <c r="I518" s="284"/>
      <c r="J518" s="213" t="s">
        <v>96</v>
      </c>
      <c r="K518" s="306" t="s">
        <v>1430</v>
      </c>
      <c r="M518" s="214"/>
      <c r="N518" s="214">
        <f>VLOOKUP(K518,$A$563:$F$2330,6,FALSE)</f>
        <v>242</v>
      </c>
      <c r="O518" s="213" t="s">
        <v>63</v>
      </c>
      <c r="P518" s="10">
        <f>N518*1.4</f>
        <v>338.79999999999995</v>
      </c>
      <c r="Q518" s="10"/>
      <c r="R518" s="284"/>
      <c r="S518" s="213" t="s">
        <v>96</v>
      </c>
      <c r="T518" s="306" t="s">
        <v>1430</v>
      </c>
      <c r="V518" s="214"/>
      <c r="W518" s="214">
        <f>VLOOKUP(T518,$A$563:$F$2330,6,FALSE)</f>
        <v>242</v>
      </c>
      <c r="X518" s="213" t="s">
        <v>63</v>
      </c>
      <c r="Y518" s="10">
        <f>W518*1.4</f>
        <v>338.79999999999995</v>
      </c>
      <c r="Z518" s="10"/>
      <c r="AA518" s="284"/>
      <c r="AB518" s="213" t="s">
        <v>96</v>
      </c>
      <c r="AC518" s="306" t="s">
        <v>894</v>
      </c>
      <c r="AE518" s="214"/>
      <c r="AF518" s="214">
        <f>VLOOKUP(AC518,$A$563:$F$2330,6,FALSE)</f>
        <v>151</v>
      </c>
      <c r="AG518" s="213" t="s">
        <v>63</v>
      </c>
      <c r="AH518" s="10">
        <f>AF518*1.4</f>
        <v>211.39999999999998</v>
      </c>
      <c r="AI518" s="10"/>
      <c r="AJ518" s="284"/>
      <c r="AK518" s="213" t="s">
        <v>96</v>
      </c>
      <c r="AL518" s="293" t="s">
        <v>481</v>
      </c>
      <c r="AN518" s="214"/>
      <c r="AO518" s="214">
        <f>VLOOKUP(AL518,$A$563:$F$2330,6,FALSE)</f>
        <v>335</v>
      </c>
      <c r="AP518" s="213" t="s">
        <v>63</v>
      </c>
      <c r="AQ518" s="10">
        <f>AO518*1.4</f>
        <v>468.99999999999994</v>
      </c>
      <c r="AR518" s="10"/>
      <c r="AS518" s="284"/>
      <c r="AT518" s="213" t="s">
        <v>96</v>
      </c>
      <c r="AU518" s="306" t="s">
        <v>894</v>
      </c>
      <c r="AW518" s="214"/>
      <c r="AX518" s="214">
        <f>VLOOKUP(AU518,$A$563:$F$2330,6,FALSE)</f>
        <v>151</v>
      </c>
      <c r="AY518" s="213" t="s">
        <v>63</v>
      </c>
      <c r="AZ518" s="10">
        <f>AX518*1.4</f>
        <v>211.39999999999998</v>
      </c>
      <c r="BA518" s="10"/>
      <c r="BB518" s="284"/>
      <c r="BC518" s="213" t="s">
        <v>96</v>
      </c>
      <c r="BD518" s="306" t="s">
        <v>1622</v>
      </c>
      <c r="BF518" s="214"/>
      <c r="BG518" s="214">
        <f>VLOOKUP(BD518,$A$563:$F$2330,6,FALSE)</f>
        <v>167</v>
      </c>
      <c r="BH518" s="213" t="s">
        <v>63</v>
      </c>
      <c r="BI518" s="10">
        <f>BG518*1.4</f>
        <v>233.79999999999998</v>
      </c>
      <c r="BJ518" s="10"/>
      <c r="BK518" s="284"/>
      <c r="BL518" s="213" t="s">
        <v>96</v>
      </c>
      <c r="BM518" s="306" t="s">
        <v>1622</v>
      </c>
      <c r="BO518" s="214"/>
      <c r="BP518" s="214">
        <f>VLOOKUP(BM518,$A$563:$F$2330,6,FALSE)</f>
        <v>167</v>
      </c>
      <c r="BQ518" s="213" t="s">
        <v>63</v>
      </c>
      <c r="BR518" s="10">
        <f>BP518*1.4</f>
        <v>233.79999999999998</v>
      </c>
      <c r="BS518" s="10"/>
      <c r="BT518" s="284"/>
      <c r="BU518" s="213" t="s">
        <v>96</v>
      </c>
      <c r="BV518" s="306" t="s">
        <v>1430</v>
      </c>
      <c r="BX518" s="214"/>
      <c r="BY518" s="214">
        <f>VLOOKUP(BV518,$A$563:$F$2330,6,FALSE)</f>
        <v>242</v>
      </c>
      <c r="BZ518" s="213" t="s">
        <v>63</v>
      </c>
      <c r="CA518" s="10">
        <f>BY518*1.4</f>
        <v>338.79999999999995</v>
      </c>
      <c r="CB518" s="10"/>
      <c r="CC518" s="284"/>
      <c r="CD518" s="213" t="s">
        <v>96</v>
      </c>
      <c r="CE518" s="306" t="s">
        <v>1622</v>
      </c>
      <c r="CG518" s="214"/>
      <c r="CH518" s="214">
        <f>VLOOKUP(CE518,$A$563:$F$2330,6,FALSE)</f>
        <v>167</v>
      </c>
      <c r="CI518" s="213" t="s">
        <v>63</v>
      </c>
      <c r="CJ518" s="10">
        <f>CH518*1.4</f>
        <v>233.79999999999998</v>
      </c>
      <c r="CK518" s="10"/>
      <c r="CL518" s="284"/>
      <c r="CM518" s="213" t="s">
        <v>96</v>
      </c>
      <c r="CN518" s="306" t="s">
        <v>609</v>
      </c>
      <c r="CP518" s="214"/>
      <c r="CQ518" s="214">
        <f>VLOOKUP(CN518,$A$563:$F$2330,6,FALSE)</f>
        <v>36</v>
      </c>
      <c r="CR518" s="213" t="s">
        <v>63</v>
      </c>
      <c r="CS518" s="10">
        <f>CQ518*1.4</f>
        <v>50.4</v>
      </c>
      <c r="CT518" s="10"/>
      <c r="CU518" s="284"/>
      <c r="CV518" s="213" t="s">
        <v>96</v>
      </c>
      <c r="CW518" s="306" t="s">
        <v>1430</v>
      </c>
      <c r="CY518" s="214"/>
      <c r="CZ518" s="214">
        <f>VLOOKUP(CW518,$A$563:$F$2330,6,FALSE)</f>
        <v>242</v>
      </c>
      <c r="DA518" s="213" t="s">
        <v>63</v>
      </c>
      <c r="DB518" s="10">
        <f>CZ518*1.4</f>
        <v>338.79999999999995</v>
      </c>
      <c r="DC518" s="10"/>
      <c r="DD518" s="284"/>
      <c r="DE518" s="213" t="s">
        <v>96</v>
      </c>
      <c r="DF518" s="306" t="s">
        <v>481</v>
      </c>
      <c r="DH518" s="214"/>
      <c r="DI518" s="214">
        <f>VLOOKUP(DF518,$A$563:$F$2330,6,FALSE)</f>
        <v>335</v>
      </c>
      <c r="DJ518" s="213" t="s">
        <v>63</v>
      </c>
      <c r="DK518" s="10">
        <f>DI518*1.4</f>
        <v>468.99999999999994</v>
      </c>
      <c r="DL518" s="10"/>
      <c r="DM518" s="284"/>
      <c r="DN518" s="213" t="s">
        <v>96</v>
      </c>
      <c r="DO518" s="293" t="s">
        <v>1430</v>
      </c>
      <c r="DQ518" s="214"/>
      <c r="DR518" s="214">
        <f>VLOOKUP(DO518,$A$563:$F$2330,6,FALSE)</f>
        <v>242</v>
      </c>
      <c r="DS518" s="213" t="s">
        <v>63</v>
      </c>
      <c r="DT518" s="10">
        <f>DR518*1.4</f>
        <v>338.79999999999995</v>
      </c>
      <c r="DU518" s="10"/>
      <c r="DV518" s="284"/>
      <c r="DW518" s="213" t="s">
        <v>96</v>
      </c>
      <c r="DX518" s="297" t="s">
        <v>186</v>
      </c>
      <c r="DZ518" s="214"/>
      <c r="EA518" s="214" t="e">
        <f>VLOOKUP(DX518,$A$563:$F$2330,6,FALSE)</f>
        <v>#N/A</v>
      </c>
      <c r="EB518" s="213" t="s">
        <v>63</v>
      </c>
      <c r="EC518" s="10" t="e">
        <f>EA518*1.4</f>
        <v>#N/A</v>
      </c>
      <c r="ED518" s="10"/>
      <c r="EE518" s="284"/>
      <c r="EF518" s="213" t="s">
        <v>96</v>
      </c>
      <c r="EG518" s="306" t="s">
        <v>1430</v>
      </c>
      <c r="EI518" s="214"/>
      <c r="EJ518" s="214">
        <f>VLOOKUP(EG518,$A$563:$F$2330,6,FALSE)</f>
        <v>242</v>
      </c>
      <c r="EK518" s="213" t="s">
        <v>63</v>
      </c>
      <c r="EL518" s="10">
        <f>EJ518*1.4</f>
        <v>338.79999999999995</v>
      </c>
      <c r="EM518" s="10"/>
      <c r="EN518" s="284"/>
      <c r="EO518" s="213" t="s">
        <v>96</v>
      </c>
      <c r="EP518" s="306" t="s">
        <v>894</v>
      </c>
      <c r="ER518" s="214"/>
      <c r="ES518" s="214">
        <f>VLOOKUP(EP518,$A$563:$F$2330,6,FALSE)</f>
        <v>151</v>
      </c>
      <c r="ET518" s="213" t="s">
        <v>63</v>
      </c>
      <c r="EU518" s="10">
        <f>ES518*1.4</f>
        <v>211.39999999999998</v>
      </c>
      <c r="EV518" s="10"/>
      <c r="EW518" s="284"/>
      <c r="EX518" s="213" t="s">
        <v>96</v>
      </c>
      <c r="EY518" s="297" t="s">
        <v>186</v>
      </c>
      <c r="FA518" s="214"/>
      <c r="FB518" s="214" t="e">
        <f>VLOOKUP(EY518,$A$563:$F$2330,6,FALSE)</f>
        <v>#N/A</v>
      </c>
      <c r="FC518" s="213" t="s">
        <v>63</v>
      </c>
      <c r="FD518" s="10" t="e">
        <f>FB518*1.4</f>
        <v>#N/A</v>
      </c>
      <c r="FE518" s="10"/>
      <c r="FF518" s="284"/>
      <c r="FG518" s="213" t="s">
        <v>96</v>
      </c>
      <c r="FH518" s="306" t="s">
        <v>956</v>
      </c>
      <c r="FJ518" s="214"/>
      <c r="FK518" s="214">
        <f>VLOOKUP(FH518,$A$563:$F$2330,6,FALSE)</f>
        <v>52</v>
      </c>
      <c r="FL518" s="213" t="s">
        <v>63</v>
      </c>
      <c r="FM518" s="10">
        <f>FK518*1.4</f>
        <v>72.8</v>
      </c>
      <c r="FN518" s="10"/>
      <c r="FO518" s="284"/>
      <c r="FP518" s="213" t="s">
        <v>96</v>
      </c>
      <c r="FQ518" s="293" t="s">
        <v>1622</v>
      </c>
      <c r="FS518" s="214"/>
      <c r="FT518" s="214">
        <f>VLOOKUP(FQ518,$A$563:$F$2330,6,FALSE)</f>
        <v>167</v>
      </c>
      <c r="FU518" s="213" t="s">
        <v>63</v>
      </c>
      <c r="FV518" s="10">
        <f>FT518*1.4</f>
        <v>233.79999999999998</v>
      </c>
      <c r="FW518" s="10"/>
      <c r="FX518" s="284"/>
      <c r="FY518" s="213" t="s">
        <v>96</v>
      </c>
      <c r="FZ518" s="293" t="s">
        <v>441</v>
      </c>
      <c r="GB518" s="214"/>
      <c r="GC518" s="214">
        <f>VLOOKUP(FZ518,$A$563:$F$2330,6,FALSE)</f>
        <v>79</v>
      </c>
      <c r="GD518" s="213" t="s">
        <v>63</v>
      </c>
      <c r="GE518" s="10">
        <f>GC518*1.4</f>
        <v>110.6</v>
      </c>
      <c r="GF518" s="10"/>
      <c r="GG518" s="284"/>
      <c r="GH518" s="213" t="s">
        <v>96</v>
      </c>
      <c r="GI518" s="306" t="s">
        <v>481</v>
      </c>
      <c r="GK518" s="214"/>
      <c r="GL518" s="214">
        <f>VLOOKUP(GI518,$A$563:$F$2330,6,FALSE)</f>
        <v>335</v>
      </c>
      <c r="GM518" s="213" t="s">
        <v>63</v>
      </c>
      <c r="GN518" s="10">
        <f>GL518*1.4</f>
        <v>468.99999999999994</v>
      </c>
      <c r="GO518" s="10"/>
      <c r="GP518" s="284"/>
      <c r="GQ518" s="213" t="s">
        <v>96</v>
      </c>
      <c r="GR518" s="306" t="s">
        <v>441</v>
      </c>
      <c r="GT518" s="214"/>
      <c r="GU518" s="214">
        <f>VLOOKUP(GR518,$A$563:$F$2330,6,FALSE)</f>
        <v>79</v>
      </c>
      <c r="GV518" s="213" t="s">
        <v>63</v>
      </c>
      <c r="GW518" s="10">
        <f>GU518*1.4</f>
        <v>110.6</v>
      </c>
      <c r="GX518" s="10"/>
      <c r="GY518" s="284"/>
      <c r="GZ518" s="213" t="s">
        <v>96</v>
      </c>
      <c r="HA518" s="293" t="s">
        <v>441</v>
      </c>
      <c r="HC518" s="214"/>
      <c r="HD518" s="214">
        <f>VLOOKUP(HA518,$A$563:$F$2330,6,FALSE)</f>
        <v>79</v>
      </c>
      <c r="HE518" s="213" t="s">
        <v>63</v>
      </c>
      <c r="HF518" s="10">
        <f>HD518*1.4</f>
        <v>110.6</v>
      </c>
      <c r="HG518" s="10"/>
      <c r="HH518" s="284"/>
      <c r="HI518" s="213" t="s">
        <v>96</v>
      </c>
      <c r="HJ518" s="306" t="s">
        <v>1622</v>
      </c>
      <c r="HL518" s="214"/>
      <c r="HM518" s="214">
        <f>VLOOKUP(HJ518,$A$563:$F$2330,6,FALSE)</f>
        <v>167</v>
      </c>
      <c r="HN518" s="213" t="s">
        <v>63</v>
      </c>
      <c r="HO518" s="10">
        <f>HM518*1.4</f>
        <v>233.79999999999998</v>
      </c>
      <c r="HP518" s="10"/>
      <c r="HQ518" s="284"/>
      <c r="HR518" s="213" t="s">
        <v>96</v>
      </c>
      <c r="HS518" s="293" t="s">
        <v>443</v>
      </c>
      <c r="HU518" s="214"/>
      <c r="HV518" s="214">
        <f>VLOOKUP(HS518,$A$563:$F$2330,6,FALSE)</f>
        <v>196</v>
      </c>
      <c r="HW518" s="213" t="s">
        <v>63</v>
      </c>
      <c r="HX518" s="10">
        <f>HV518*1.4</f>
        <v>274.39999999999998</v>
      </c>
      <c r="HY518" s="10"/>
      <c r="HZ518" s="284"/>
      <c r="IA518" s="213" t="s">
        <v>96</v>
      </c>
      <c r="IB518" s="306" t="s">
        <v>570</v>
      </c>
      <c r="ID518" s="214"/>
      <c r="IE518" s="214">
        <f>VLOOKUP(IB518,$A$563:$F$2330,6,FALSE)</f>
        <v>181</v>
      </c>
      <c r="IF518" s="213" t="s">
        <v>63</v>
      </c>
      <c r="IG518" s="10">
        <f>IE518*1.4</f>
        <v>253.39999999999998</v>
      </c>
      <c r="IH518" s="10"/>
      <c r="II518" s="284"/>
      <c r="IJ518" s="213" t="s">
        <v>96</v>
      </c>
      <c r="IK518" s="306" t="s">
        <v>1351</v>
      </c>
      <c r="IM518" s="214"/>
      <c r="IN518" s="214">
        <f>VLOOKUP(IK518,$A$563:$F$2330,6,FALSE)</f>
        <v>152</v>
      </c>
      <c r="IO518" s="213" t="s">
        <v>63</v>
      </c>
      <c r="IP518" s="10">
        <f>IN518*1.4</f>
        <v>212.79999999999998</v>
      </c>
      <c r="IQ518" s="10"/>
      <c r="IR518" s="284"/>
      <c r="IS518" s="213" t="s">
        <v>96</v>
      </c>
      <c r="IT518" s="306" t="s">
        <v>752</v>
      </c>
      <c r="IV518" s="214"/>
      <c r="IW518" s="214">
        <f>VLOOKUP(IT518,$A$563:$F$2330,6,FALSE)</f>
        <v>9</v>
      </c>
      <c r="IX518" s="213" t="s">
        <v>63</v>
      </c>
      <c r="IY518" s="10">
        <f>IW518*1.4</f>
        <v>12.6</v>
      </c>
      <c r="IZ518" s="10"/>
      <c r="JA518" s="284"/>
      <c r="JB518" s="213" t="s">
        <v>96</v>
      </c>
      <c r="JC518" s="306" t="s">
        <v>443</v>
      </c>
      <c r="JE518" s="214"/>
      <c r="JF518" s="214">
        <f>VLOOKUP(JC518,$A$563:$F$2330,6,FALSE)</f>
        <v>196</v>
      </c>
      <c r="JG518" s="213" t="s">
        <v>63</v>
      </c>
      <c r="JH518" s="10">
        <f>JF518*1.4</f>
        <v>274.39999999999998</v>
      </c>
      <c r="JI518" s="10"/>
      <c r="JJ518" s="284"/>
      <c r="JK518" s="213" t="s">
        <v>96</v>
      </c>
      <c r="JL518" s="306" t="s">
        <v>1430</v>
      </c>
      <c r="JN518" s="214"/>
      <c r="JO518" s="214">
        <f>VLOOKUP(JL518,$A$563:$F$2330,6,FALSE)</f>
        <v>242</v>
      </c>
      <c r="JP518" s="213" t="s">
        <v>63</v>
      </c>
      <c r="JQ518" s="10">
        <f>JO518*1.4</f>
        <v>338.79999999999995</v>
      </c>
      <c r="JR518" s="10"/>
      <c r="JS518" s="284"/>
      <c r="JT518" s="213" t="s">
        <v>96</v>
      </c>
      <c r="JU518" s="306" t="s">
        <v>1430</v>
      </c>
      <c r="JW518" s="214"/>
      <c r="JX518" s="214">
        <f>VLOOKUP(JU518,$A$563:$F$2330,6,FALSE)</f>
        <v>242</v>
      </c>
      <c r="JY518" s="213" t="s">
        <v>63</v>
      </c>
      <c r="JZ518" s="10">
        <f>JX518*1.4</f>
        <v>338.79999999999995</v>
      </c>
      <c r="KA518" s="10"/>
      <c r="KB518" s="284"/>
      <c r="KC518" s="213" t="s">
        <v>96</v>
      </c>
      <c r="KD518" s="306" t="s">
        <v>752</v>
      </c>
      <c r="KF518" s="214"/>
      <c r="KG518" s="214">
        <f>VLOOKUP(KD518,$A$563:$F$2330,6,FALSE)</f>
        <v>9</v>
      </c>
      <c r="KH518" s="213" t="s">
        <v>63</v>
      </c>
      <c r="KI518" s="10">
        <f>KG518*1.4</f>
        <v>12.6</v>
      </c>
      <c r="KJ518" s="10"/>
      <c r="KK518" s="284"/>
      <c r="KL518" s="213" t="s">
        <v>96</v>
      </c>
      <c r="KM518" s="306" t="s">
        <v>570</v>
      </c>
      <c r="KO518" s="214"/>
      <c r="KP518" s="214">
        <f>VLOOKUP(KM518,$A$563:$F$2330,6,FALSE)</f>
        <v>181</v>
      </c>
      <c r="KQ518" s="213" t="s">
        <v>63</v>
      </c>
      <c r="KR518" s="10">
        <f>KP518*1.4</f>
        <v>253.39999999999998</v>
      </c>
      <c r="KS518" s="10"/>
      <c r="KT518" s="284"/>
      <c r="KU518" s="213" t="s">
        <v>96</v>
      </c>
      <c r="KV518" s="306" t="s">
        <v>444</v>
      </c>
      <c r="KX518" s="214"/>
      <c r="KY518" s="214">
        <f>VLOOKUP(KV518,$A$563:$F$2330,6,FALSE)</f>
        <v>193</v>
      </c>
      <c r="KZ518" s="213" t="s">
        <v>63</v>
      </c>
      <c r="LA518" s="10">
        <f>KY518*1.4</f>
        <v>270.2</v>
      </c>
      <c r="LB518" s="10"/>
      <c r="LC518" s="284"/>
      <c r="LD518" s="213" t="s">
        <v>96</v>
      </c>
      <c r="LE518" s="306" t="s">
        <v>752</v>
      </c>
      <c r="LG518" s="214"/>
      <c r="LH518" s="214">
        <f>VLOOKUP(LE518,$A$563:$F$2330,6,FALSE)</f>
        <v>9</v>
      </c>
      <c r="LI518" s="213" t="s">
        <v>63</v>
      </c>
      <c r="LJ518" s="10">
        <f>LH518*1.4</f>
        <v>12.6</v>
      </c>
      <c r="LK518" s="10"/>
      <c r="LL518" s="284"/>
      <c r="LM518" s="213" t="s">
        <v>96</v>
      </c>
      <c r="LN518" s="306" t="s">
        <v>1430</v>
      </c>
      <c r="LP518" s="214"/>
      <c r="LQ518" s="214">
        <f>VLOOKUP(LN518,$A$563:$F$2330,6,FALSE)</f>
        <v>242</v>
      </c>
      <c r="LR518" s="213" t="s">
        <v>63</v>
      </c>
      <c r="LS518" s="10">
        <f>LQ518*1.4</f>
        <v>338.79999999999995</v>
      </c>
      <c r="LT518" s="10"/>
      <c r="LU518" s="284"/>
      <c r="LV518" s="213" t="s">
        <v>96</v>
      </c>
      <c r="LW518" s="306" t="s">
        <v>469</v>
      </c>
      <c r="LY518" s="214"/>
      <c r="LZ518" s="214">
        <f>VLOOKUP(LW518,$A$563:$F$2330,6,FALSE)</f>
        <v>34</v>
      </c>
      <c r="MA518" s="213" t="s">
        <v>63</v>
      </c>
      <c r="MB518" s="10">
        <f>LZ518*1.4</f>
        <v>47.599999999999994</v>
      </c>
      <c r="MC518" s="10"/>
      <c r="MD518" s="284"/>
      <c r="ME518" s="213" t="s">
        <v>96</v>
      </c>
      <c r="MF518" s="308" t="s">
        <v>1426</v>
      </c>
      <c r="MH518" s="214"/>
      <c r="MI518" s="214">
        <f>VLOOKUP(MF518,$A$563:$F$2330,6,FALSE)</f>
        <v>88</v>
      </c>
      <c r="MJ518" s="213" t="s">
        <v>63</v>
      </c>
      <c r="MK518" s="10">
        <f>MI518*1.4</f>
        <v>123.19999999999999</v>
      </c>
      <c r="ML518" s="10"/>
      <c r="MM518" s="284"/>
      <c r="MN518" s="213" t="s">
        <v>96</v>
      </c>
      <c r="MO518" s="306" t="s">
        <v>671</v>
      </c>
      <c r="MQ518" s="214"/>
      <c r="MR518" s="214">
        <f>VLOOKUP(MO518,$A$563:$F$2330,6,FALSE)</f>
        <v>12</v>
      </c>
      <c r="MS518" s="213" t="s">
        <v>63</v>
      </c>
      <c r="MT518" s="10">
        <f>MR518*1.4</f>
        <v>16.799999999999997</v>
      </c>
      <c r="MU518" s="10"/>
      <c r="MV518" s="284"/>
      <c r="MW518" s="213" t="s">
        <v>96</v>
      </c>
      <c r="MX518" s="306" t="s">
        <v>780</v>
      </c>
      <c r="MZ518" s="214"/>
      <c r="NA518" s="214">
        <f>VLOOKUP(MX518,$A$563:$F$2330,6,FALSE)</f>
        <v>300</v>
      </c>
      <c r="NB518" s="213" t="s">
        <v>63</v>
      </c>
      <c r="NC518" s="10">
        <f>NA518*1.4</f>
        <v>420</v>
      </c>
      <c r="ND518" s="10"/>
      <c r="NE518" s="284"/>
      <c r="NF518" s="213" t="s">
        <v>96</v>
      </c>
      <c r="NG518" s="306" t="s">
        <v>578</v>
      </c>
      <c r="NI518" s="214"/>
      <c r="NJ518" s="214">
        <f>VLOOKUP(NG518,$A$563:$F$2330,6,FALSE)</f>
        <v>228</v>
      </c>
      <c r="NK518" s="213" t="s">
        <v>63</v>
      </c>
      <c r="NL518" s="10">
        <f>NJ518*1.4</f>
        <v>319.2</v>
      </c>
      <c r="NM518" s="10"/>
      <c r="NN518" s="284"/>
      <c r="NO518" s="213" t="s">
        <v>96</v>
      </c>
      <c r="NP518" s="306" t="s">
        <v>752</v>
      </c>
      <c r="NR518" s="214"/>
      <c r="NS518" s="214">
        <f>VLOOKUP(NP518,$A$563:$F$2330,6,FALSE)</f>
        <v>9</v>
      </c>
      <c r="NT518" s="213" t="s">
        <v>63</v>
      </c>
      <c r="NU518" s="10">
        <f>NS518*1.4</f>
        <v>12.6</v>
      </c>
      <c r="NV518" s="10"/>
      <c r="NW518" s="284"/>
      <c r="NX518" s="213" t="s">
        <v>96</v>
      </c>
      <c r="NY518" s="293" t="s">
        <v>753</v>
      </c>
      <c r="OB518" s="214">
        <f>VLOOKUP(NY518,$A$563:$F$2330,6,FALSE)</f>
        <v>242</v>
      </c>
      <c r="OC518" s="213" t="s">
        <v>63</v>
      </c>
      <c r="OD518" s="10">
        <f>OB518*1.4</f>
        <v>338.79999999999995</v>
      </c>
      <c r="OE518" s="10"/>
      <c r="OF518" s="284"/>
      <c r="OG518" s="213" t="s">
        <v>96</v>
      </c>
      <c r="OH518" s="306" t="s">
        <v>475</v>
      </c>
      <c r="OJ518" s="214"/>
      <c r="OK518" s="214">
        <f>VLOOKUP(OH518,$A$563:$F$2330,6,FALSE)</f>
        <v>98</v>
      </c>
      <c r="OL518" s="213" t="s">
        <v>63</v>
      </c>
      <c r="OM518" s="10">
        <f>OK518*1.4</f>
        <v>137.19999999999999</v>
      </c>
      <c r="ON518" s="10"/>
      <c r="OO518" s="284"/>
      <c r="OP518" s="213" t="s">
        <v>96</v>
      </c>
      <c r="OQ518" s="293" t="s">
        <v>1622</v>
      </c>
      <c r="OS518" s="214"/>
      <c r="OT518" s="214">
        <f>VLOOKUP(OQ518,$A$563:$F$2330,6,FALSE)</f>
        <v>167</v>
      </c>
      <c r="OU518" s="213" t="s">
        <v>63</v>
      </c>
      <c r="OV518" s="10">
        <f>OT518*1.4</f>
        <v>233.79999999999998</v>
      </c>
      <c r="OW518" s="10"/>
      <c r="OX518" s="284"/>
      <c r="OY518" s="213" t="s">
        <v>96</v>
      </c>
      <c r="OZ518" s="306" t="s">
        <v>481</v>
      </c>
      <c r="PB518" s="214"/>
      <c r="PC518" s="214">
        <f>VLOOKUP(OZ518,$A$563:$F$2330,6,FALSE)</f>
        <v>335</v>
      </c>
      <c r="PD518" s="213" t="s">
        <v>63</v>
      </c>
      <c r="PE518" s="10">
        <f>PC518*1.4</f>
        <v>468.99999999999994</v>
      </c>
      <c r="PF518" s="10"/>
      <c r="PG518" s="284"/>
      <c r="PH518" s="213" t="s">
        <v>96</v>
      </c>
      <c r="PI518" s="306" t="s">
        <v>441</v>
      </c>
      <c r="PK518" s="214"/>
      <c r="PL518" s="214">
        <f>VLOOKUP(PI518,$A$563:$F$2330,6,FALSE)</f>
        <v>79</v>
      </c>
      <c r="PM518" s="213" t="s">
        <v>63</v>
      </c>
      <c r="PN518" s="10">
        <f>PL518*1.4</f>
        <v>110.6</v>
      </c>
      <c r="PO518" s="10"/>
      <c r="PP518" s="284"/>
      <c r="PQ518" s="213" t="s">
        <v>96</v>
      </c>
      <c r="PR518" s="293" t="s">
        <v>570</v>
      </c>
      <c r="PT518" s="214"/>
      <c r="PU518" s="214">
        <f>VLOOKUP(PR518,$A$563:$F$2330,6,FALSE)</f>
        <v>181</v>
      </c>
      <c r="PV518" s="213" t="s">
        <v>63</v>
      </c>
      <c r="PW518" s="10">
        <f>PU518*1.4</f>
        <v>253.39999999999998</v>
      </c>
      <c r="PX518" s="10"/>
      <c r="PY518" s="284"/>
      <c r="PZ518" s="213" t="s">
        <v>96</v>
      </c>
      <c r="QA518" s="306" t="s">
        <v>475</v>
      </c>
      <c r="QC518" s="214"/>
      <c r="QD518" s="214">
        <f>VLOOKUP(QA518,$A$563:$F$2330,6,FALSE)</f>
        <v>98</v>
      </c>
      <c r="QE518" s="213" t="s">
        <v>63</v>
      </c>
      <c r="QF518" s="10">
        <f>QD518*1.4</f>
        <v>137.19999999999999</v>
      </c>
      <c r="QG518" s="10"/>
      <c r="QH518" s="284"/>
      <c r="QI518" s="213" t="s">
        <v>96</v>
      </c>
      <c r="QJ518" s="293" t="s">
        <v>477</v>
      </c>
      <c r="QL518" s="214"/>
      <c r="QM518" s="214">
        <f>VLOOKUP(QJ518,$A$563:$F$2330,6,FALSE)</f>
        <v>7</v>
      </c>
      <c r="QN518" s="213" t="s">
        <v>63</v>
      </c>
      <c r="QO518" s="10">
        <f>QM518*1.4</f>
        <v>9.7999999999999989</v>
      </c>
      <c r="QP518" s="10"/>
      <c r="QQ518" s="284"/>
      <c r="QR518" s="213" t="s">
        <v>96</v>
      </c>
      <c r="QS518" s="306" t="s">
        <v>752</v>
      </c>
      <c r="QU518" s="214"/>
      <c r="QV518" s="214">
        <f>VLOOKUP(QS518,$A$563:$F$2330,6,FALSE)</f>
        <v>9</v>
      </c>
      <c r="QW518" s="213" t="s">
        <v>63</v>
      </c>
      <c r="QX518" s="10">
        <f>QV518*1.4</f>
        <v>12.6</v>
      </c>
      <c r="QY518" s="10"/>
      <c r="QZ518" s="284"/>
      <c r="RA518" s="213" t="s">
        <v>96</v>
      </c>
      <c r="RB518" s="293" t="s">
        <v>752</v>
      </c>
      <c r="RD518" s="214"/>
      <c r="RE518" s="214">
        <f>VLOOKUP(RB518,$A$563:$F$2330,6,FALSE)</f>
        <v>9</v>
      </c>
      <c r="RF518" s="213" t="s">
        <v>63</v>
      </c>
      <c r="RG518" s="10">
        <f>RE518*1.4</f>
        <v>12.6</v>
      </c>
      <c r="RH518" s="10"/>
      <c r="RI518" s="284"/>
      <c r="RJ518" s="213" t="s">
        <v>96</v>
      </c>
      <c r="RK518" s="297" t="s">
        <v>186</v>
      </c>
      <c r="RN518" s="214" t="e">
        <f>VLOOKUP(RK518,$A$563:$F$2330,6,FALSE)</f>
        <v>#N/A</v>
      </c>
      <c r="RO518" s="213" t="s">
        <v>63</v>
      </c>
      <c r="RP518" s="10" t="e">
        <f>RN518*1.4</f>
        <v>#N/A</v>
      </c>
      <c r="RQ518" s="10"/>
      <c r="RR518" s="284"/>
      <c r="RS518" s="213" t="s">
        <v>96</v>
      </c>
      <c r="RT518" s="306" t="s">
        <v>1430</v>
      </c>
      <c r="RV518" s="214"/>
      <c r="RW518" s="214">
        <f>VLOOKUP(RT518,$A$563:$F$2330,6,FALSE)</f>
        <v>242</v>
      </c>
      <c r="RX518" s="213" t="s">
        <v>63</v>
      </c>
      <c r="RY518" s="10">
        <f>RW518*1.4</f>
        <v>338.79999999999995</v>
      </c>
      <c r="RZ518" s="10"/>
      <c r="SA518" s="290"/>
      <c r="SB518" s="213" t="s">
        <v>96</v>
      </c>
      <c r="SC518" s="306" t="s">
        <v>1870</v>
      </c>
      <c r="SE518" s="214"/>
      <c r="SF518" s="214">
        <f>VLOOKUP(SC518,$A$563:$F$2330,6,FALSE)</f>
        <v>69</v>
      </c>
      <c r="SG518" s="213" t="s">
        <v>63</v>
      </c>
      <c r="SH518" s="10">
        <f>SF518*1.4</f>
        <v>96.6</v>
      </c>
      <c r="SI518" s="10"/>
      <c r="SJ518" s="290"/>
      <c r="SK518" s="213" t="s">
        <v>96</v>
      </c>
      <c r="SL518" s="306" t="s">
        <v>894</v>
      </c>
      <c r="SN518" s="214"/>
      <c r="SO518" s="214">
        <f>VLOOKUP(SL518,$A$563:$F$2330,6,FALSE)</f>
        <v>151</v>
      </c>
      <c r="SP518" s="213" t="s">
        <v>63</v>
      </c>
      <c r="SQ518" s="10">
        <f>SO518*1.4</f>
        <v>211.39999999999998</v>
      </c>
      <c r="SR518" s="10"/>
      <c r="SS518" s="290"/>
      <c r="ST518" s="213" t="s">
        <v>96</v>
      </c>
      <c r="SU518" s="306" t="s">
        <v>570</v>
      </c>
      <c r="SW518" s="214"/>
      <c r="SX518" s="214">
        <f>VLOOKUP(SU518,$A$563:$F$2330,6,FALSE)</f>
        <v>181</v>
      </c>
      <c r="SY518" s="213" t="s">
        <v>63</v>
      </c>
      <c r="SZ518" s="10">
        <f>SX518*1.4</f>
        <v>253.39999999999998</v>
      </c>
      <c r="TA518" s="10"/>
      <c r="TB518" s="290"/>
      <c r="TC518" s="213" t="s">
        <v>96</v>
      </c>
      <c r="TD518" s="306" t="s">
        <v>481</v>
      </c>
      <c r="TF518" s="214"/>
      <c r="TG518" s="214">
        <f>VLOOKUP(TD518,$A$563:$F$2330,6,FALSE)</f>
        <v>335</v>
      </c>
      <c r="TH518" s="213" t="s">
        <v>63</v>
      </c>
      <c r="TI518" s="10">
        <f>TG518*1.4</f>
        <v>468.99999999999994</v>
      </c>
      <c r="TK518" s="290"/>
      <c r="TL518" s="213" t="s">
        <v>96</v>
      </c>
      <c r="TM518" s="306" t="s">
        <v>454</v>
      </c>
      <c r="TO518" s="214"/>
      <c r="TP518" s="214">
        <f>VLOOKUP(TM518,$A$563:$F$2330,6,FALSE)</f>
        <v>89</v>
      </c>
      <c r="TQ518" s="213" t="s">
        <v>63</v>
      </c>
      <c r="TR518" s="10">
        <f>TP518*1.4</f>
        <v>124.6</v>
      </c>
      <c r="TS518" s="10"/>
      <c r="TT518" s="290"/>
      <c r="TU518" s="213" t="s">
        <v>96</v>
      </c>
      <c r="TV518" s="297" t="s">
        <v>186</v>
      </c>
      <c r="TX518" s="214"/>
      <c r="TY518" s="214" t="e">
        <f>VLOOKUP(TV518,$A$563:$F$2330,6,FALSE)</f>
        <v>#N/A</v>
      </c>
      <c r="TZ518" s="213" t="s">
        <v>63</v>
      </c>
      <c r="UA518" s="10" t="e">
        <f>TY518*1.4</f>
        <v>#N/A</v>
      </c>
      <c r="UB518" s="10"/>
      <c r="UC518" s="290"/>
      <c r="UD518" s="213" t="s">
        <v>96</v>
      </c>
      <c r="UE518" s="306" t="s">
        <v>577</v>
      </c>
      <c r="UG518" s="214"/>
      <c r="UH518" s="214">
        <f>VLOOKUP(UE518,$A$563:$F$2330,6,FALSE)</f>
        <v>63</v>
      </c>
      <c r="UI518" s="213" t="s">
        <v>63</v>
      </c>
      <c r="UJ518" s="10">
        <f>UH518*1.4</f>
        <v>88.199999999999989</v>
      </c>
      <c r="UK518" s="10"/>
      <c r="UL518" s="290"/>
      <c r="UM518" s="213" t="s">
        <v>96</v>
      </c>
      <c r="UN518" s="297" t="s">
        <v>186</v>
      </c>
      <c r="UP518" s="214"/>
      <c r="UQ518" s="214" t="e">
        <f>VLOOKUP(UN518,$A$563:$F$2330,6,FALSE)</f>
        <v>#N/A</v>
      </c>
      <c r="UR518" s="213" t="s">
        <v>63</v>
      </c>
      <c r="US518" s="10" t="e">
        <f>UQ518*1.4</f>
        <v>#N/A</v>
      </c>
      <c r="UT518" s="10"/>
      <c r="UU518" s="290"/>
      <c r="UV518" s="213" t="s">
        <v>96</v>
      </c>
      <c r="UW518" s="306" t="s">
        <v>470</v>
      </c>
      <c r="UY518" s="214"/>
      <c r="UZ518" s="214">
        <f>VLOOKUP(UW518,$A$563:$F$2330,6,FALSE)</f>
        <v>116</v>
      </c>
      <c r="VA518" s="213" t="s">
        <v>63</v>
      </c>
      <c r="VB518" s="10">
        <f>UZ518*1.4</f>
        <v>162.39999999999998</v>
      </c>
      <c r="VC518" s="10"/>
      <c r="VD518" s="290"/>
      <c r="VE518" s="213" t="s">
        <v>96</v>
      </c>
      <c r="VF518" s="297" t="s">
        <v>186</v>
      </c>
      <c r="VH518" s="214"/>
      <c r="VI518" s="214" t="e">
        <f>VLOOKUP(VF518,$A$563:$F$2330,6,FALSE)</f>
        <v>#N/A</v>
      </c>
      <c r="VJ518" s="213" t="s">
        <v>63</v>
      </c>
      <c r="VK518" s="10" t="e">
        <f>VI518*1.4</f>
        <v>#N/A</v>
      </c>
      <c r="VL518" s="10"/>
      <c r="VM518" s="290"/>
      <c r="VN518" s="213" t="s">
        <v>96</v>
      </c>
      <c r="VO518" s="306" t="s">
        <v>1622</v>
      </c>
      <c r="VQ518" s="214"/>
      <c r="VR518" s="214">
        <f>VLOOKUP(VO518,$A$563:$F$2330,6,FALSE)</f>
        <v>167</v>
      </c>
      <c r="VS518" s="213" t="s">
        <v>63</v>
      </c>
      <c r="VT518" s="10">
        <f>VR518*1.4</f>
        <v>233.79999999999998</v>
      </c>
      <c r="VU518" s="10"/>
      <c r="VV518" s="290"/>
      <c r="VW518" s="213" t="s">
        <v>96</v>
      </c>
      <c r="VX518" s="297" t="s">
        <v>186</v>
      </c>
      <c r="WA518" s="214" t="e">
        <f>VLOOKUP(VX518,$A$563:$F$2330,6,FALSE)</f>
        <v>#N/A</v>
      </c>
      <c r="WB518" s="213" t="s">
        <v>63</v>
      </c>
      <c r="WC518" s="10" t="e">
        <f>WA518*1.4</f>
        <v>#N/A</v>
      </c>
      <c r="WE518" s="290"/>
      <c r="WF518" s="213" t="s">
        <v>96</v>
      </c>
      <c r="WG518" s="306" t="s">
        <v>1622</v>
      </c>
      <c r="WI518" s="214"/>
      <c r="WJ518" s="214">
        <f>VLOOKUP(WG518,$A$563:$F$2330,6,FALSE)</f>
        <v>167</v>
      </c>
      <c r="WK518" s="213" t="s">
        <v>63</v>
      </c>
      <c r="WL518" s="10">
        <f>WJ518*1.4</f>
        <v>233.79999999999998</v>
      </c>
      <c r="WN518" s="290"/>
      <c r="WO518" s="213" t="s">
        <v>96</v>
      </c>
      <c r="WP518" s="306" t="s">
        <v>894</v>
      </c>
      <c r="WQ518" s="214"/>
      <c r="WR518" s="214"/>
      <c r="WS518" s="214">
        <f>VLOOKUP(WP518,$A$563:$F$2330,6,FALSE)</f>
        <v>151</v>
      </c>
      <c r="WT518" s="213" t="s">
        <v>63</v>
      </c>
      <c r="WU518" s="10">
        <f>WS518*1.4</f>
        <v>211.39999999999998</v>
      </c>
      <c r="WV518" s="10"/>
      <c r="WW518" s="290"/>
      <c r="WX518" s="213" t="s">
        <v>96</v>
      </c>
      <c r="WY518" s="306" t="s">
        <v>752</v>
      </c>
      <c r="XA518" s="214"/>
      <c r="XB518" s="214">
        <f>VLOOKUP(WY518,$A$563:$F$2330,6,FALSE)</f>
        <v>9</v>
      </c>
      <c r="XC518" s="213" t="s">
        <v>63</v>
      </c>
      <c r="XD518" s="10">
        <f>XB518*1.4</f>
        <v>12.6</v>
      </c>
      <c r="XF518" s="290"/>
      <c r="XG518" s="213" t="s">
        <v>96</v>
      </c>
      <c r="XH518" s="297" t="s">
        <v>186</v>
      </c>
      <c r="XK518" s="214" t="e">
        <f>VLOOKUP(XH518,$A$563:$F$2330,6,FALSE)</f>
        <v>#N/A</v>
      </c>
      <c r="XL518" s="213" t="s">
        <v>63</v>
      </c>
      <c r="XM518" s="10" t="e">
        <f>XK518*1.4</f>
        <v>#N/A</v>
      </c>
      <c r="XO518" s="290"/>
      <c r="XP518" s="213" t="s">
        <v>96</v>
      </c>
      <c r="XQ518" s="306" t="s">
        <v>508</v>
      </c>
      <c r="XS518" s="214"/>
      <c r="XT518" s="214">
        <f>VLOOKUP(XQ518,$A$563:$F$2330,6,FALSE)</f>
        <v>246</v>
      </c>
      <c r="XU518" s="213" t="s">
        <v>63</v>
      </c>
      <c r="XV518" s="10">
        <f>XT518*1.4</f>
        <v>344.4</v>
      </c>
      <c r="XW518" s="10"/>
      <c r="XX518" s="290"/>
      <c r="XY518" s="213" t="s">
        <v>96</v>
      </c>
      <c r="XZ518" s="306" t="s">
        <v>1430</v>
      </c>
      <c r="YB518" s="214"/>
      <c r="YC518" s="214">
        <f>VLOOKUP(XZ518,$A$563:$F$2330,6,FALSE)</f>
        <v>242</v>
      </c>
      <c r="YD518" s="213" t="s">
        <v>63</v>
      </c>
      <c r="YE518" s="10">
        <f>YC518*1.4</f>
        <v>338.79999999999995</v>
      </c>
      <c r="YG518" s="290"/>
      <c r="YH518" s="213" t="s">
        <v>96</v>
      </c>
      <c r="YI518" s="306" t="s">
        <v>477</v>
      </c>
      <c r="YK518" s="214"/>
      <c r="YL518" s="214">
        <f>VLOOKUP(YI518,$A$563:$F$2330,6,FALSE)</f>
        <v>7</v>
      </c>
      <c r="YM518" s="213" t="s">
        <v>63</v>
      </c>
      <c r="YN518" s="10">
        <f>YL518*1.4</f>
        <v>9.7999999999999989</v>
      </c>
      <c r="YO518" s="10"/>
      <c r="YP518" s="290"/>
      <c r="YQ518" s="213" t="s">
        <v>96</v>
      </c>
      <c r="YR518" s="297" t="s">
        <v>186</v>
      </c>
      <c r="YU518" s="214" t="e">
        <f>VLOOKUP(YR518,$A$563:$F$2330,6,FALSE)</f>
        <v>#N/A</v>
      </c>
      <c r="YV518" s="213" t="s">
        <v>63</v>
      </c>
      <c r="YW518" s="10" t="e">
        <f>YU518*1.4</f>
        <v>#N/A</v>
      </c>
      <c r="YY518" s="290"/>
      <c r="YZ518" s="213" t="s">
        <v>96</v>
      </c>
      <c r="ZA518" s="297" t="s">
        <v>186</v>
      </c>
      <c r="ZD518" s="214" t="e">
        <f>VLOOKUP(ZA518,$A$563:$F$2330,6,FALSE)</f>
        <v>#N/A</v>
      </c>
      <c r="ZE518" s="213" t="s">
        <v>63</v>
      </c>
      <c r="ZF518" s="10" t="e">
        <f>ZD518*1.4</f>
        <v>#N/A</v>
      </c>
      <c r="ZH518" s="290"/>
      <c r="ZI518" s="213" t="s">
        <v>96</v>
      </c>
      <c r="ZJ518" s="293" t="s">
        <v>752</v>
      </c>
      <c r="ZM518" s="214">
        <f>VLOOKUP(ZJ518,$A$563:$F$2330,6,FALSE)</f>
        <v>9</v>
      </c>
      <c r="ZN518" s="213" t="s">
        <v>63</v>
      </c>
      <c r="ZO518" s="10">
        <f>ZM518*1.4</f>
        <v>12.6</v>
      </c>
      <c r="ZQ518" s="290"/>
      <c r="ZR518" s="213" t="s">
        <v>96</v>
      </c>
      <c r="ZS518" s="297" t="s">
        <v>186</v>
      </c>
      <c r="ZU518" s="214"/>
      <c r="ZV518" s="214" t="e">
        <f>VLOOKUP(ZS518,$A$563:$F$2330,6,FALSE)</f>
        <v>#N/A</v>
      </c>
      <c r="ZW518" s="213" t="s">
        <v>63</v>
      </c>
      <c r="ZX518" s="10" t="e">
        <f>ZV518*1.4</f>
        <v>#N/A</v>
      </c>
      <c r="ZY518" s="10"/>
      <c r="ZZ518" s="290"/>
      <c r="AAA518" s="213" t="s">
        <v>96</v>
      </c>
      <c r="AAB518" s="297" t="s">
        <v>186</v>
      </c>
      <c r="AAD518" s="214"/>
      <c r="AAE518" s="214" t="e">
        <f>VLOOKUP(AAB518,$A$563:$F$2330,6,FALSE)</f>
        <v>#N/A</v>
      </c>
      <c r="AAF518" s="213" t="s">
        <v>63</v>
      </c>
      <c r="AAG518" s="10" t="e">
        <f>AAE518*1.4</f>
        <v>#N/A</v>
      </c>
      <c r="AAH518" s="10"/>
      <c r="AAI518" s="290"/>
      <c r="AAJ518" s="213" t="s">
        <v>96</v>
      </c>
      <c r="AAK518" s="297" t="s">
        <v>186</v>
      </c>
      <c r="AAM518" s="214"/>
      <c r="AAN518" s="214" t="e">
        <f>VLOOKUP(AAK518,$A$563:$F$2330,6,FALSE)</f>
        <v>#N/A</v>
      </c>
      <c r="AAO518" s="213" t="s">
        <v>63</v>
      </c>
      <c r="AAP518" s="10" t="e">
        <f>AAN518*1.4</f>
        <v>#N/A</v>
      </c>
      <c r="AAQ518" s="10"/>
      <c r="AAR518" s="290"/>
      <c r="AAS518" s="213" t="s">
        <v>96</v>
      </c>
      <c r="AAT518" s="297" t="s">
        <v>186</v>
      </c>
      <c r="AAV518" s="214"/>
      <c r="AAW518" s="214" t="e">
        <f>VLOOKUP(AAT518,$A$563:$F$2330,6,FALSE)</f>
        <v>#N/A</v>
      </c>
      <c r="AAX518" s="213" t="s">
        <v>63</v>
      </c>
      <c r="AAY518" s="10" t="e">
        <f>AAW518*1.4</f>
        <v>#N/A</v>
      </c>
      <c r="AAZ518" s="10"/>
      <c r="ABA518" s="290"/>
      <c r="ABB518" s="213" t="s">
        <v>96</v>
      </c>
      <c r="ABC518" s="297" t="s">
        <v>186</v>
      </c>
      <c r="ABE518" s="214"/>
      <c r="ABF518" s="214" t="e">
        <f>VLOOKUP(ABC518,$A$563:$F$2330,6,FALSE)</f>
        <v>#N/A</v>
      </c>
      <c r="ABG518" s="213" t="s">
        <v>63</v>
      </c>
      <c r="ABH518" s="10" t="e">
        <f>ABF518*1.4</f>
        <v>#N/A</v>
      </c>
      <c r="ABI518" s="10"/>
      <c r="ABJ518" s="290"/>
      <c r="ABK518" s="213" t="s">
        <v>96</v>
      </c>
      <c r="ABL518" s="297" t="s">
        <v>186</v>
      </c>
      <c r="ABN518" s="214"/>
      <c r="ABO518" s="214" t="e">
        <f>VLOOKUP(ABL518,$A$563:$F$2330,6,FALSE)</f>
        <v>#N/A</v>
      </c>
      <c r="ABP518" s="213" t="s">
        <v>63</v>
      </c>
      <c r="ABQ518" s="10" t="e">
        <f>ABO518*1.4</f>
        <v>#N/A</v>
      </c>
      <c r="ABR518" s="10"/>
      <c r="ABS518" s="290"/>
      <c r="ABT518" s="213" t="s">
        <v>96</v>
      </c>
      <c r="ABU518" s="297" t="s">
        <v>186</v>
      </c>
      <c r="ABW518" s="214"/>
      <c r="ABX518" s="214" t="e">
        <f>VLOOKUP(ABU518,$A$563:$F$2330,6,FALSE)</f>
        <v>#N/A</v>
      </c>
      <c r="ABY518" s="213" t="s">
        <v>63</v>
      </c>
      <c r="ABZ518" s="10" t="e">
        <f>ABX518*1.4</f>
        <v>#N/A</v>
      </c>
      <c r="ACA518" s="10"/>
      <c r="ACB518" s="290"/>
      <c r="ACC518" s="213" t="s">
        <v>96</v>
      </c>
      <c r="ACD518" s="297" t="s">
        <v>186</v>
      </c>
      <c r="ACF518" s="214"/>
      <c r="ACG518" s="214" t="e">
        <f>VLOOKUP(ACD518,$A$563:$F$2330,6,FALSE)</f>
        <v>#N/A</v>
      </c>
      <c r="ACH518" s="213" t="s">
        <v>63</v>
      </c>
      <c r="ACI518" s="10" t="e">
        <f>ACG518*1.4</f>
        <v>#N/A</v>
      </c>
      <c r="ACJ518" s="10"/>
      <c r="ACK518" s="290"/>
      <c r="ACL518" s="213" t="s">
        <v>96</v>
      </c>
      <c r="ACM518" s="297" t="s">
        <v>186</v>
      </c>
      <c r="ACO518" s="214"/>
      <c r="ACP518" s="214" t="e">
        <f>VLOOKUP(ACM518,$A$563:$F$2330,6,FALSE)</f>
        <v>#N/A</v>
      </c>
      <c r="ACQ518" s="213" t="s">
        <v>63</v>
      </c>
      <c r="ACR518" s="10" t="e">
        <f>ACP518*1.4</f>
        <v>#N/A</v>
      </c>
      <c r="ACS518" s="10"/>
      <c r="ACT518" s="290"/>
      <c r="ACU518" s="213" t="s">
        <v>96</v>
      </c>
      <c r="ACV518" s="293" t="s">
        <v>1622</v>
      </c>
      <c r="ACX518" s="214"/>
      <c r="ACY518" s="214">
        <f>VLOOKUP(ACV518,$A$563:$F$2330,6,FALSE)</f>
        <v>167</v>
      </c>
      <c r="ACZ518" s="213" t="s">
        <v>63</v>
      </c>
      <c r="ADA518" s="10">
        <f>ACY518*1.4</f>
        <v>233.79999999999998</v>
      </c>
      <c r="ADB518" s="10"/>
      <c r="ADC518" s="290"/>
      <c r="ADD518" s="213" t="s">
        <v>96</v>
      </c>
      <c r="ADE518" s="306" t="s">
        <v>570</v>
      </c>
      <c r="ADG518" s="214"/>
      <c r="ADH518" s="214">
        <f>VLOOKUP(ADE518,$A$563:$F$2330,6,FALSE)</f>
        <v>181</v>
      </c>
      <c r="ADI518" s="213" t="s">
        <v>63</v>
      </c>
      <c r="ADJ518" s="10">
        <f>ADH518*1.4</f>
        <v>253.39999999999998</v>
      </c>
      <c r="ADL518" s="290"/>
      <c r="ADM518" s="213" t="s">
        <v>96</v>
      </c>
      <c r="ADN518" s="306" t="s">
        <v>635</v>
      </c>
      <c r="ADP518" s="214"/>
      <c r="ADQ518" s="214">
        <f>VLOOKUP(ADN518,$A$563:$F$2330,6,FALSE)</f>
        <v>43</v>
      </c>
      <c r="ADR518" s="213" t="s">
        <v>63</v>
      </c>
      <c r="ADS518" s="10">
        <f>ADQ518*1.4</f>
        <v>60.199999999999996</v>
      </c>
      <c r="ADT518" s="10"/>
      <c r="ADU518" s="290"/>
      <c r="ADV518" s="213" t="s">
        <v>96</v>
      </c>
      <c r="ADW518" s="306" t="s">
        <v>470</v>
      </c>
      <c r="ADZ518" s="214">
        <f>VLOOKUP(ADW518,$A$563:$F$2330,6,FALSE)</f>
        <v>116</v>
      </c>
      <c r="AEA518" s="213" t="s">
        <v>63</v>
      </c>
      <c r="AEB518" s="10">
        <f>ADZ518*1.4</f>
        <v>162.39999999999998</v>
      </c>
      <c r="AED518" s="290"/>
      <c r="AEE518" s="213" t="s">
        <v>96</v>
      </c>
      <c r="AEF518" s="306" t="s">
        <v>481</v>
      </c>
      <c r="AEH518" s="214"/>
      <c r="AEI518" s="214">
        <f>VLOOKUP(AEF518,$A$563:$F$2330,6,FALSE)</f>
        <v>335</v>
      </c>
      <c r="AEJ518" s="213" t="s">
        <v>63</v>
      </c>
      <c r="AEK518" s="10">
        <f>AEI518*1.4</f>
        <v>468.99999999999994</v>
      </c>
      <c r="AEM518" s="290"/>
      <c r="AEN518" s="213" t="s">
        <v>96</v>
      </c>
      <c r="AEO518" s="306" t="s">
        <v>1870</v>
      </c>
      <c r="AEQ518" s="214"/>
      <c r="AER518" s="214">
        <f>VLOOKUP(AEO518,$A$563:$F$2330,6,FALSE)</f>
        <v>69</v>
      </c>
      <c r="AES518" s="213" t="s">
        <v>63</v>
      </c>
      <c r="AET518" s="10">
        <f>AER518*1.4</f>
        <v>96.6</v>
      </c>
      <c r="AEV518" s="290"/>
      <c r="AEW518" s="213" t="s">
        <v>96</v>
      </c>
      <c r="AEX518" s="306" t="s">
        <v>1345</v>
      </c>
      <c r="AEZ518" s="214"/>
      <c r="AFA518" s="214">
        <f>VLOOKUP(AEX518,$A$563:$F$2330,6,FALSE)</f>
        <v>154</v>
      </c>
      <c r="AFB518" s="213" t="s">
        <v>63</v>
      </c>
      <c r="AFC518" s="10">
        <f>AFA518*1.4</f>
        <v>215.6</v>
      </c>
      <c r="AFD518" s="10"/>
      <c r="AFE518" s="290"/>
      <c r="AFF518" s="213" t="s">
        <v>96</v>
      </c>
      <c r="AFG518" s="306" t="s">
        <v>481</v>
      </c>
      <c r="AFI518" s="214"/>
      <c r="AFJ518" s="214">
        <f>VLOOKUP(AFG518,$A$563:$F$2330,6,FALSE)</f>
        <v>335</v>
      </c>
      <c r="AFK518" s="213" t="s">
        <v>63</v>
      </c>
      <c r="AFL518" s="10">
        <f>AFJ518*1.4</f>
        <v>468.99999999999994</v>
      </c>
      <c r="AFM518" s="10"/>
      <c r="AFN518" s="290"/>
      <c r="AFO518" s="213" t="s">
        <v>96</v>
      </c>
      <c r="AFP518" s="306" t="s">
        <v>458</v>
      </c>
      <c r="AFR518" s="214"/>
      <c r="AFS518" s="214">
        <f>VLOOKUP(AFP518,$A$563:$F$2330,6,FALSE)</f>
        <v>100</v>
      </c>
      <c r="AFT518" s="213" t="s">
        <v>63</v>
      </c>
      <c r="AFU518" s="10">
        <f>AFS518*1.4</f>
        <v>140</v>
      </c>
      <c r="AFV518" s="10"/>
      <c r="AFW518" s="290"/>
      <c r="AFX518" s="213" t="s">
        <v>96</v>
      </c>
      <c r="AFY518" s="309" t="s">
        <v>481</v>
      </c>
      <c r="AGA518" s="214"/>
      <c r="AGB518" s="214">
        <f>VLOOKUP(AFY518,$A$563:$F$2330,6,FALSE)</f>
        <v>335</v>
      </c>
      <c r="AGC518" s="213" t="s">
        <v>63</v>
      </c>
      <c r="AGD518" s="10">
        <f>AGB518*1.4</f>
        <v>468.99999999999994</v>
      </c>
      <c r="AGE518" s="10"/>
      <c r="AGF518" s="290"/>
      <c r="AGG518" s="213" t="s">
        <v>96</v>
      </c>
      <c r="AGH518" s="306" t="s">
        <v>455</v>
      </c>
      <c r="AGJ518" s="214"/>
      <c r="AGK518" s="214">
        <f>VLOOKUP(AGH518,$A$563:$F$2330,6,FALSE)</f>
        <v>78</v>
      </c>
      <c r="AGL518" s="213" t="s">
        <v>63</v>
      </c>
      <c r="AGM518" s="10">
        <f>AGK518*1.4</f>
        <v>109.19999999999999</v>
      </c>
      <c r="AGN518" s="10"/>
      <c r="AGO518" s="290"/>
      <c r="AGP518" s="213" t="s">
        <v>96</v>
      </c>
      <c r="AGQ518" s="306" t="s">
        <v>1121</v>
      </c>
      <c r="AGS518" s="214"/>
      <c r="AGT518" s="214">
        <f>VLOOKUP(AGQ518,$A$563:$F$2330,6,FALSE)</f>
        <v>112</v>
      </c>
      <c r="AGU518" s="213" t="s">
        <v>63</v>
      </c>
      <c r="AGV518" s="10">
        <f>AGT518*1.4</f>
        <v>156.79999999999998</v>
      </c>
      <c r="AGW518" s="10"/>
      <c r="AGX518" s="290"/>
      <c r="AGY518" s="213" t="s">
        <v>96</v>
      </c>
      <c r="AGZ518" s="308" t="s">
        <v>1121</v>
      </c>
      <c r="AHB518" s="214"/>
      <c r="AHC518" s="214">
        <f>VLOOKUP(AGZ518,$A$563:$F$2330,6,FALSE)</f>
        <v>112</v>
      </c>
      <c r="AHD518" s="213" t="s">
        <v>63</v>
      </c>
      <c r="AHE518" s="10">
        <f>AHC518*1.4</f>
        <v>156.79999999999998</v>
      </c>
      <c r="AHF518" s="10"/>
      <c r="AHG518" s="290"/>
      <c r="AHH518" s="213"/>
      <c r="AHI518" s="303"/>
      <c r="AHK518" s="214"/>
      <c r="AHL518" s="214"/>
      <c r="AHM518" s="213"/>
      <c r="AHN518" s="10"/>
      <c r="AHO518" s="10"/>
      <c r="AHQ518" s="213"/>
      <c r="AHR518" s="278"/>
      <c r="AHT518" s="214"/>
      <c r="AHU518" s="214"/>
      <c r="AHV518" s="213"/>
      <c r="AHW518" s="10"/>
      <c r="AHX518" s="10"/>
      <c r="AHZ518" s="213"/>
      <c r="AIA518" s="278"/>
      <c r="AIC518" s="214"/>
      <c r="AID518" s="214"/>
      <c r="AIE518" s="213"/>
      <c r="AIF518" s="10"/>
      <c r="AIG518" s="10"/>
      <c r="AII518" s="213"/>
      <c r="AIJ518" s="278"/>
      <c r="AIM518" s="214"/>
      <c r="AIN518" s="213"/>
      <c r="AIO518" s="10"/>
    </row>
    <row r="519" spans="1:926" s="14" customFormat="1" ht="15">
      <c r="A519" s="213" t="s">
        <v>97</v>
      </c>
      <c r="B519" s="293" t="s">
        <v>444</v>
      </c>
      <c r="D519" s="214"/>
      <c r="E519" s="214">
        <f>VLOOKUP(B519,$A$563:$F$2330,6,FALSE)</f>
        <v>193</v>
      </c>
      <c r="F519" s="213" t="s">
        <v>65</v>
      </c>
      <c r="G519" s="10">
        <f>E519*1.3</f>
        <v>250.9</v>
      </c>
      <c r="H519" s="10"/>
      <c r="I519" s="284"/>
      <c r="J519" s="213" t="s">
        <v>97</v>
      </c>
      <c r="K519" s="306" t="s">
        <v>1426</v>
      </c>
      <c r="M519" s="214"/>
      <c r="N519" s="214">
        <f>VLOOKUP(K519,$A$563:$F$2330,6,FALSE)</f>
        <v>88</v>
      </c>
      <c r="O519" s="213" t="s">
        <v>65</v>
      </c>
      <c r="P519" s="10">
        <f>N519*1.3</f>
        <v>114.4</v>
      </c>
      <c r="Q519" s="10"/>
      <c r="R519" s="284"/>
      <c r="S519" s="213" t="s">
        <v>97</v>
      </c>
      <c r="T519" s="306" t="s">
        <v>475</v>
      </c>
      <c r="V519" s="214"/>
      <c r="W519" s="214">
        <f>VLOOKUP(T519,$A$563:$F$2330,6,FALSE)</f>
        <v>98</v>
      </c>
      <c r="X519" s="213" t="s">
        <v>65</v>
      </c>
      <c r="Y519" s="10">
        <f>W519*1.3</f>
        <v>127.4</v>
      </c>
      <c r="Z519" s="10"/>
      <c r="AA519" s="284"/>
      <c r="AB519" s="213" t="s">
        <v>97</v>
      </c>
      <c r="AC519" s="306" t="s">
        <v>635</v>
      </c>
      <c r="AE519" s="214"/>
      <c r="AF519" s="214">
        <f>VLOOKUP(AC519,$A$563:$F$2330,6,FALSE)</f>
        <v>43</v>
      </c>
      <c r="AG519" s="213" t="s">
        <v>65</v>
      </c>
      <c r="AH519" s="10">
        <f>AF519*1.3</f>
        <v>55.9</v>
      </c>
      <c r="AI519" s="10"/>
      <c r="AJ519" s="284"/>
      <c r="AK519" s="213" t="s">
        <v>97</v>
      </c>
      <c r="AL519" s="293" t="s">
        <v>470</v>
      </c>
      <c r="AN519" s="214"/>
      <c r="AO519" s="214">
        <f>VLOOKUP(AL519,$A$563:$F$2330,6,FALSE)</f>
        <v>116</v>
      </c>
      <c r="AP519" s="213" t="s">
        <v>65</v>
      </c>
      <c r="AQ519" s="10">
        <f>AO519*1.3</f>
        <v>150.80000000000001</v>
      </c>
      <c r="AR519" s="10"/>
      <c r="AS519" s="284"/>
      <c r="AT519" s="213" t="s">
        <v>97</v>
      </c>
      <c r="AU519" s="306" t="s">
        <v>470</v>
      </c>
      <c r="AW519" s="214"/>
      <c r="AX519" s="214">
        <f>VLOOKUP(AU519,$A$563:$F$2330,6,FALSE)</f>
        <v>116</v>
      </c>
      <c r="AY519" s="213" t="s">
        <v>65</v>
      </c>
      <c r="AZ519" s="10">
        <f>AX519*1.3</f>
        <v>150.80000000000001</v>
      </c>
      <c r="BA519" s="10"/>
      <c r="BB519" s="284"/>
      <c r="BC519" s="213" t="s">
        <v>97</v>
      </c>
      <c r="BD519" s="306" t="s">
        <v>1430</v>
      </c>
      <c r="BF519" s="214"/>
      <c r="BG519" s="214">
        <f>VLOOKUP(BD519,$A$563:$F$2330,6,FALSE)</f>
        <v>242</v>
      </c>
      <c r="BH519" s="213" t="s">
        <v>65</v>
      </c>
      <c r="BI519" s="10">
        <f>BG519*1.3</f>
        <v>314.60000000000002</v>
      </c>
      <c r="BJ519" s="10"/>
      <c r="BK519" s="284"/>
      <c r="BL519" s="213" t="s">
        <v>97</v>
      </c>
      <c r="BM519" s="306" t="s">
        <v>894</v>
      </c>
      <c r="BO519" s="214"/>
      <c r="BP519" s="214">
        <f>VLOOKUP(BM519,$A$563:$F$2330,6,FALSE)</f>
        <v>151</v>
      </c>
      <c r="BQ519" s="213" t="s">
        <v>65</v>
      </c>
      <c r="BR519" s="10">
        <f>BP519*1.3</f>
        <v>196.3</v>
      </c>
      <c r="BS519" s="10"/>
      <c r="BT519" s="284"/>
      <c r="BU519" s="213" t="s">
        <v>97</v>
      </c>
      <c r="BV519" s="306" t="s">
        <v>1911</v>
      </c>
      <c r="BX519" s="214"/>
      <c r="BY519" s="214">
        <f>VLOOKUP(BV519,$A$563:$F$2330,6,FALSE)</f>
        <v>132</v>
      </c>
      <c r="BZ519" s="213" t="s">
        <v>65</v>
      </c>
      <c r="CA519" s="10">
        <f>BY519*1.3</f>
        <v>171.6</v>
      </c>
      <c r="CB519" s="10"/>
      <c r="CC519" s="284"/>
      <c r="CD519" s="213" t="s">
        <v>97</v>
      </c>
      <c r="CE519" s="306" t="s">
        <v>895</v>
      </c>
      <c r="CG519" s="214"/>
      <c r="CH519" s="214">
        <f>VLOOKUP(CE519,$A$563:$F$2330,6,FALSE)</f>
        <v>613</v>
      </c>
      <c r="CI519" s="213" t="s">
        <v>65</v>
      </c>
      <c r="CJ519" s="10">
        <f>CH519*1.3</f>
        <v>796.9</v>
      </c>
      <c r="CK519" s="10"/>
      <c r="CL519" s="284"/>
      <c r="CM519" s="213" t="s">
        <v>97</v>
      </c>
      <c r="CN519" s="306" t="s">
        <v>1622</v>
      </c>
      <c r="CP519" s="214"/>
      <c r="CQ519" s="214">
        <f>VLOOKUP(CN519,$A$563:$F$2330,6,FALSE)</f>
        <v>167</v>
      </c>
      <c r="CR519" s="213" t="s">
        <v>65</v>
      </c>
      <c r="CS519" s="10">
        <f>CQ519*1.3</f>
        <v>217.1</v>
      </c>
      <c r="CT519" s="10"/>
      <c r="CU519" s="284"/>
      <c r="CV519" s="213" t="s">
        <v>97</v>
      </c>
      <c r="CW519" s="306" t="s">
        <v>475</v>
      </c>
      <c r="CY519" s="214"/>
      <c r="CZ519" s="214">
        <f>VLOOKUP(CW519,$A$563:$F$2330,6,FALSE)</f>
        <v>98</v>
      </c>
      <c r="DA519" s="213" t="s">
        <v>65</v>
      </c>
      <c r="DB519" s="10">
        <f>CZ519*1.3</f>
        <v>127.4</v>
      </c>
      <c r="DC519" s="10"/>
      <c r="DD519" s="284"/>
      <c r="DE519" s="213" t="s">
        <v>97</v>
      </c>
      <c r="DF519" s="306" t="s">
        <v>475</v>
      </c>
      <c r="DH519" s="214"/>
      <c r="DI519" s="214">
        <f>VLOOKUP(DF519,$A$563:$F$2330,6,FALSE)</f>
        <v>98</v>
      </c>
      <c r="DJ519" s="213" t="s">
        <v>65</v>
      </c>
      <c r="DK519" s="10">
        <f>DI519*1.3</f>
        <v>127.4</v>
      </c>
      <c r="DL519" s="10"/>
      <c r="DM519" s="284"/>
      <c r="DN519" s="213" t="s">
        <v>97</v>
      </c>
      <c r="DO519" s="293" t="s">
        <v>1622</v>
      </c>
      <c r="DQ519" s="214"/>
      <c r="DR519" s="214">
        <f>VLOOKUP(DO519,$A$563:$F$2330,6,FALSE)</f>
        <v>167</v>
      </c>
      <c r="DS519" s="213" t="s">
        <v>65</v>
      </c>
      <c r="DT519" s="10">
        <f>DR519*1.3</f>
        <v>217.1</v>
      </c>
      <c r="DU519" s="10"/>
      <c r="DV519" s="284"/>
      <c r="DW519" s="213" t="s">
        <v>97</v>
      </c>
      <c r="DX519" s="297" t="s">
        <v>186</v>
      </c>
      <c r="DZ519" s="214"/>
      <c r="EA519" s="214" t="e">
        <f>VLOOKUP(DX519,$A$563:$F$2330,6,FALSE)</f>
        <v>#N/A</v>
      </c>
      <c r="EB519" s="213" t="s">
        <v>65</v>
      </c>
      <c r="EC519" s="10" t="e">
        <f>EA519*1.3</f>
        <v>#N/A</v>
      </c>
      <c r="ED519" s="10"/>
      <c r="EE519" s="284"/>
      <c r="EF519" s="213" t="s">
        <v>97</v>
      </c>
      <c r="EG519" s="306" t="s">
        <v>1622</v>
      </c>
      <c r="EI519" s="214"/>
      <c r="EJ519" s="214">
        <f>VLOOKUP(EG519,$A$563:$F$2330,6,FALSE)</f>
        <v>167</v>
      </c>
      <c r="EK519" s="213" t="s">
        <v>65</v>
      </c>
      <c r="EL519" s="10">
        <f>EJ519*1.3</f>
        <v>217.1</v>
      </c>
      <c r="EM519" s="10"/>
      <c r="EN519" s="284"/>
      <c r="EO519" s="213" t="s">
        <v>97</v>
      </c>
      <c r="EP519" s="306" t="s">
        <v>444</v>
      </c>
      <c r="ER519" s="214"/>
      <c r="ES519" s="214">
        <f>VLOOKUP(EP519,$A$563:$F$2330,6,FALSE)</f>
        <v>193</v>
      </c>
      <c r="ET519" s="213" t="s">
        <v>65</v>
      </c>
      <c r="EU519" s="10">
        <f>ES519*1.3</f>
        <v>250.9</v>
      </c>
      <c r="EV519" s="10"/>
      <c r="EW519" s="284"/>
      <c r="EX519" s="213" t="s">
        <v>97</v>
      </c>
      <c r="EY519" s="297" t="s">
        <v>186</v>
      </c>
      <c r="FA519" s="214"/>
      <c r="FB519" s="214" t="e">
        <f>VLOOKUP(EY519,$A$563:$F$2330,6,FALSE)</f>
        <v>#N/A</v>
      </c>
      <c r="FC519" s="213" t="s">
        <v>65</v>
      </c>
      <c r="FD519" s="10" t="e">
        <f>FB519*1.3</f>
        <v>#N/A</v>
      </c>
      <c r="FE519" s="10"/>
      <c r="FF519" s="284"/>
      <c r="FG519" s="213" t="s">
        <v>97</v>
      </c>
      <c r="FH519" s="306" t="s">
        <v>469</v>
      </c>
      <c r="FJ519" s="214"/>
      <c r="FK519" s="214">
        <f>VLOOKUP(FH519,$A$563:$F$2330,6,FALSE)</f>
        <v>34</v>
      </c>
      <c r="FL519" s="213" t="s">
        <v>65</v>
      </c>
      <c r="FM519" s="10">
        <f>FK519*1.3</f>
        <v>44.2</v>
      </c>
      <c r="FN519" s="10"/>
      <c r="FO519" s="284"/>
      <c r="FP519" s="213" t="s">
        <v>97</v>
      </c>
      <c r="FQ519" s="293" t="s">
        <v>470</v>
      </c>
      <c r="FS519" s="214"/>
      <c r="FT519" s="214">
        <f>VLOOKUP(FQ519,$A$563:$F$2330,6,FALSE)</f>
        <v>116</v>
      </c>
      <c r="FU519" s="213" t="s">
        <v>65</v>
      </c>
      <c r="FV519" s="10">
        <f>FT519*1.3</f>
        <v>150.80000000000001</v>
      </c>
      <c r="FW519" s="10"/>
      <c r="FX519" s="284"/>
      <c r="FY519" s="213" t="s">
        <v>97</v>
      </c>
      <c r="FZ519" s="293" t="s">
        <v>469</v>
      </c>
      <c r="GB519" s="214"/>
      <c r="GC519" s="214">
        <f>VLOOKUP(FZ519,$A$563:$F$2330,6,FALSE)</f>
        <v>34</v>
      </c>
      <c r="GD519" s="213" t="s">
        <v>65</v>
      </c>
      <c r="GE519" s="10">
        <f>GC519*1.3</f>
        <v>44.2</v>
      </c>
      <c r="GF519" s="10"/>
      <c r="GG519" s="284"/>
      <c r="GH519" s="213" t="s">
        <v>97</v>
      </c>
      <c r="GI519" s="306" t="s">
        <v>1622</v>
      </c>
      <c r="GK519" s="214"/>
      <c r="GL519" s="214">
        <f>VLOOKUP(GI519,$A$563:$F$2330,6,FALSE)</f>
        <v>167</v>
      </c>
      <c r="GM519" s="213" t="s">
        <v>65</v>
      </c>
      <c r="GN519" s="10">
        <f>GL519*1.3</f>
        <v>217.1</v>
      </c>
      <c r="GO519" s="10"/>
      <c r="GP519" s="284"/>
      <c r="GQ519" s="213" t="s">
        <v>97</v>
      </c>
      <c r="GR519" s="306" t="s">
        <v>454</v>
      </c>
      <c r="GT519" s="214"/>
      <c r="GU519" s="214">
        <f>VLOOKUP(GR519,$A$563:$F$2330,6,FALSE)</f>
        <v>89</v>
      </c>
      <c r="GV519" s="213" t="s">
        <v>65</v>
      </c>
      <c r="GW519" s="10">
        <f>GU519*1.3</f>
        <v>115.7</v>
      </c>
      <c r="GX519" s="10"/>
      <c r="GY519" s="284"/>
      <c r="GZ519" s="213" t="s">
        <v>97</v>
      </c>
      <c r="HA519" s="293" t="s">
        <v>752</v>
      </c>
      <c r="HC519" s="214"/>
      <c r="HD519" s="214">
        <f>VLOOKUP(HA519,$A$563:$F$2330,6,FALSE)</f>
        <v>9</v>
      </c>
      <c r="HE519" s="213" t="s">
        <v>65</v>
      </c>
      <c r="HF519" s="10">
        <f>HD519*1.3</f>
        <v>11.700000000000001</v>
      </c>
      <c r="HG519" s="10"/>
      <c r="HH519" s="284"/>
      <c r="HI519" s="213" t="s">
        <v>97</v>
      </c>
      <c r="HJ519" s="306" t="s">
        <v>894</v>
      </c>
      <c r="HL519" s="214"/>
      <c r="HM519" s="214">
        <f>VLOOKUP(HJ519,$A$563:$F$2330,6,FALSE)</f>
        <v>151</v>
      </c>
      <c r="HN519" s="213" t="s">
        <v>65</v>
      </c>
      <c r="HO519" s="10">
        <f>HM519*1.3</f>
        <v>196.3</v>
      </c>
      <c r="HP519" s="10"/>
      <c r="HQ519" s="284"/>
      <c r="HR519" s="213" t="s">
        <v>97</v>
      </c>
      <c r="HS519" s="293" t="s">
        <v>570</v>
      </c>
      <c r="HU519" s="214"/>
      <c r="HV519" s="214">
        <f>VLOOKUP(HS519,$A$563:$F$2330,6,FALSE)</f>
        <v>181</v>
      </c>
      <c r="HW519" s="213" t="s">
        <v>65</v>
      </c>
      <c r="HX519" s="10">
        <f>HV519*1.3</f>
        <v>235.3</v>
      </c>
      <c r="HY519" s="10"/>
      <c r="HZ519" s="284"/>
      <c r="IA519" s="213" t="s">
        <v>97</v>
      </c>
      <c r="IB519" s="306" t="s">
        <v>481</v>
      </c>
      <c r="ID519" s="214"/>
      <c r="IE519" s="214">
        <f>VLOOKUP(IB519,$A$563:$F$2330,6,FALSE)</f>
        <v>335</v>
      </c>
      <c r="IF519" s="213" t="s">
        <v>65</v>
      </c>
      <c r="IG519" s="10">
        <f>IE519*1.3</f>
        <v>435.5</v>
      </c>
      <c r="IH519" s="10"/>
      <c r="II519" s="284"/>
      <c r="IJ519" s="213" t="s">
        <v>97</v>
      </c>
      <c r="IK519" s="306" t="s">
        <v>635</v>
      </c>
      <c r="IM519" s="214"/>
      <c r="IN519" s="214">
        <f>VLOOKUP(IK519,$A$563:$F$2330,6,FALSE)</f>
        <v>43</v>
      </c>
      <c r="IO519" s="213" t="s">
        <v>65</v>
      </c>
      <c r="IP519" s="10">
        <f>IN519*1.3</f>
        <v>55.9</v>
      </c>
      <c r="IQ519" s="10"/>
      <c r="IR519" s="284"/>
      <c r="IS519" s="213" t="s">
        <v>97</v>
      </c>
      <c r="IT519" s="306" t="s">
        <v>570</v>
      </c>
      <c r="IV519" s="214"/>
      <c r="IW519" s="214">
        <f>VLOOKUP(IT519,$A$563:$F$2330,6,FALSE)</f>
        <v>181</v>
      </c>
      <c r="IX519" s="213" t="s">
        <v>65</v>
      </c>
      <c r="IY519" s="10">
        <f>IW519*1.3</f>
        <v>235.3</v>
      </c>
      <c r="IZ519" s="10"/>
      <c r="JA519" s="284"/>
      <c r="JB519" s="213" t="s">
        <v>97</v>
      </c>
      <c r="JC519" s="306" t="s">
        <v>619</v>
      </c>
      <c r="JE519" s="214"/>
      <c r="JF519" s="214">
        <f>VLOOKUP(JC519,$A$563:$F$2330,6,FALSE)</f>
        <v>78</v>
      </c>
      <c r="JG519" s="213" t="s">
        <v>65</v>
      </c>
      <c r="JH519" s="10">
        <f>JF519*1.3</f>
        <v>101.4</v>
      </c>
      <c r="JI519" s="10"/>
      <c r="JJ519" s="284"/>
      <c r="JK519" s="213" t="s">
        <v>97</v>
      </c>
      <c r="JL519" s="306" t="s">
        <v>894</v>
      </c>
      <c r="JN519" s="214"/>
      <c r="JO519" s="214">
        <f>VLOOKUP(JL519,$A$563:$F$2330,6,FALSE)</f>
        <v>151</v>
      </c>
      <c r="JP519" s="213" t="s">
        <v>65</v>
      </c>
      <c r="JQ519" s="10">
        <f>JO519*1.3</f>
        <v>196.3</v>
      </c>
      <c r="JR519" s="10"/>
      <c r="JS519" s="284"/>
      <c r="JT519" s="213" t="s">
        <v>97</v>
      </c>
      <c r="JU519" s="306" t="s">
        <v>794</v>
      </c>
      <c r="JW519" s="214"/>
      <c r="JX519" s="214">
        <f>VLOOKUP(JU519,$A$563:$F$2330,6,FALSE)</f>
        <v>149</v>
      </c>
      <c r="JY519" s="213" t="s">
        <v>65</v>
      </c>
      <c r="JZ519" s="10">
        <f>JX519*1.3</f>
        <v>193.70000000000002</v>
      </c>
      <c r="KA519" s="10"/>
      <c r="KB519" s="284"/>
      <c r="KC519" s="213" t="s">
        <v>97</v>
      </c>
      <c r="KD519" s="306" t="s">
        <v>491</v>
      </c>
      <c r="KF519" s="214"/>
      <c r="KG519" s="214">
        <f>VLOOKUP(KD519,$A$563:$F$2330,6,FALSE)</f>
        <v>41</v>
      </c>
      <c r="KH519" s="213" t="s">
        <v>65</v>
      </c>
      <c r="KI519" s="10">
        <f>KG519*1.3</f>
        <v>53.300000000000004</v>
      </c>
      <c r="KJ519" s="10"/>
      <c r="KK519" s="284"/>
      <c r="KL519" s="213" t="s">
        <v>97</v>
      </c>
      <c r="KM519" s="306" t="s">
        <v>780</v>
      </c>
      <c r="KO519" s="214"/>
      <c r="KP519" s="214">
        <f>VLOOKUP(KM519,$A$563:$F$2330,6,FALSE)</f>
        <v>300</v>
      </c>
      <c r="KQ519" s="213" t="s">
        <v>65</v>
      </c>
      <c r="KR519" s="10">
        <f>KP519*1.3</f>
        <v>390</v>
      </c>
      <c r="KS519" s="10"/>
      <c r="KT519" s="284"/>
      <c r="KU519" s="213" t="s">
        <v>97</v>
      </c>
      <c r="KV519" s="306" t="s">
        <v>1622</v>
      </c>
      <c r="KX519" s="214"/>
      <c r="KY519" s="214">
        <f>VLOOKUP(KV519,$A$563:$F$2330,6,FALSE)</f>
        <v>167</v>
      </c>
      <c r="KZ519" s="213" t="s">
        <v>65</v>
      </c>
      <c r="LA519" s="10">
        <f>KY519*1.3</f>
        <v>217.1</v>
      </c>
      <c r="LB519" s="10"/>
      <c r="LC519" s="284"/>
      <c r="LD519" s="213" t="s">
        <v>97</v>
      </c>
      <c r="LE519" s="306" t="s">
        <v>454</v>
      </c>
      <c r="LG519" s="214"/>
      <c r="LH519" s="214">
        <f>VLOOKUP(LE519,$A$563:$F$2330,6,FALSE)</f>
        <v>89</v>
      </c>
      <c r="LI519" s="213" t="s">
        <v>65</v>
      </c>
      <c r="LJ519" s="10">
        <f>LH519*1.3</f>
        <v>115.7</v>
      </c>
      <c r="LK519" s="10"/>
      <c r="LL519" s="284"/>
      <c r="LM519" s="213" t="s">
        <v>97</v>
      </c>
      <c r="LN519" s="306" t="s">
        <v>752</v>
      </c>
      <c r="LP519" s="214"/>
      <c r="LQ519" s="214">
        <f>VLOOKUP(LN519,$A$563:$F$2330,6,FALSE)</f>
        <v>9</v>
      </c>
      <c r="LR519" s="213" t="s">
        <v>65</v>
      </c>
      <c r="LS519" s="10">
        <f>LQ519*1.3</f>
        <v>11.700000000000001</v>
      </c>
      <c r="LT519" s="10"/>
      <c r="LU519" s="284"/>
      <c r="LV519" s="213" t="s">
        <v>97</v>
      </c>
      <c r="LW519" s="306" t="s">
        <v>455</v>
      </c>
      <c r="LY519" s="214"/>
      <c r="LZ519" s="214">
        <f>VLOOKUP(LW519,$A$563:$F$2330,6,FALSE)</f>
        <v>78</v>
      </c>
      <c r="MA519" s="213" t="s">
        <v>65</v>
      </c>
      <c r="MB519" s="10">
        <f>LZ519*1.3</f>
        <v>101.4</v>
      </c>
      <c r="MC519" s="10"/>
      <c r="MD519" s="284"/>
      <c r="ME519" s="213" t="s">
        <v>97</v>
      </c>
      <c r="MF519" s="308" t="s">
        <v>752</v>
      </c>
      <c r="MH519" s="214"/>
      <c r="MI519" s="214">
        <f>VLOOKUP(MF519,$A$563:$F$2330,6,FALSE)</f>
        <v>9</v>
      </c>
      <c r="MJ519" s="213" t="s">
        <v>65</v>
      </c>
      <c r="MK519" s="10">
        <f>MI519*1.3</f>
        <v>11.700000000000001</v>
      </c>
      <c r="ML519" s="10"/>
      <c r="MM519" s="284"/>
      <c r="MN519" s="213" t="s">
        <v>97</v>
      </c>
      <c r="MO519" s="306" t="s">
        <v>508</v>
      </c>
      <c r="MQ519" s="214"/>
      <c r="MR519" s="214">
        <f>VLOOKUP(MO519,$A$563:$F$2330,6,FALSE)</f>
        <v>246</v>
      </c>
      <c r="MS519" s="213" t="s">
        <v>65</v>
      </c>
      <c r="MT519" s="10">
        <f>MR519*1.3</f>
        <v>319.8</v>
      </c>
      <c r="MU519" s="10"/>
      <c r="MV519" s="284"/>
      <c r="MW519" s="213" t="s">
        <v>97</v>
      </c>
      <c r="MX519" s="306" t="s">
        <v>1430</v>
      </c>
      <c r="MZ519" s="214"/>
      <c r="NA519" s="214">
        <f>VLOOKUP(MX519,$A$563:$F$2330,6,FALSE)</f>
        <v>242</v>
      </c>
      <c r="NB519" s="213" t="s">
        <v>65</v>
      </c>
      <c r="NC519" s="10">
        <f>NA519*1.3</f>
        <v>314.60000000000002</v>
      </c>
      <c r="ND519" s="10"/>
      <c r="NE519" s="284"/>
      <c r="NF519" s="213" t="s">
        <v>97</v>
      </c>
      <c r="NG519" s="306" t="s">
        <v>1622</v>
      </c>
      <c r="NI519" s="214"/>
      <c r="NJ519" s="214">
        <f>VLOOKUP(NG519,$A$563:$F$2330,6,FALSE)</f>
        <v>167</v>
      </c>
      <c r="NK519" s="213" t="s">
        <v>65</v>
      </c>
      <c r="NL519" s="10">
        <f>NJ519*1.3</f>
        <v>217.1</v>
      </c>
      <c r="NM519" s="10"/>
      <c r="NN519" s="284"/>
      <c r="NO519" s="213" t="s">
        <v>97</v>
      </c>
      <c r="NP519" s="306" t="s">
        <v>481</v>
      </c>
      <c r="NR519" s="214"/>
      <c r="NS519" s="214">
        <f>VLOOKUP(NP519,$A$563:$F$2330,6,FALSE)</f>
        <v>335</v>
      </c>
      <c r="NT519" s="213" t="s">
        <v>65</v>
      </c>
      <c r="NU519" s="10">
        <f>NS519*1.3</f>
        <v>435.5</v>
      </c>
      <c r="NV519" s="10"/>
      <c r="NW519" s="284"/>
      <c r="NX519" s="213" t="s">
        <v>97</v>
      </c>
      <c r="NY519" s="293" t="s">
        <v>481</v>
      </c>
      <c r="OB519" s="214">
        <f>VLOOKUP(NY519,$A$563:$F$2330,6,FALSE)</f>
        <v>335</v>
      </c>
      <c r="OC519" s="213" t="s">
        <v>65</v>
      </c>
      <c r="OD519" s="10">
        <f>OB519*1.3</f>
        <v>435.5</v>
      </c>
      <c r="OE519" s="10"/>
      <c r="OF519" s="284"/>
      <c r="OG519" s="213" t="s">
        <v>97</v>
      </c>
      <c r="OH519" s="306" t="s">
        <v>469</v>
      </c>
      <c r="OJ519" s="214"/>
      <c r="OK519" s="214">
        <f>VLOOKUP(OH519,$A$563:$F$2330,6,FALSE)</f>
        <v>34</v>
      </c>
      <c r="OL519" s="213" t="s">
        <v>65</v>
      </c>
      <c r="OM519" s="10">
        <f>OK519*1.3</f>
        <v>44.2</v>
      </c>
      <c r="ON519" s="10"/>
      <c r="OO519" s="284"/>
      <c r="OP519" s="213" t="s">
        <v>97</v>
      </c>
      <c r="OQ519" s="293" t="s">
        <v>481</v>
      </c>
      <c r="OS519" s="214"/>
      <c r="OT519" s="214">
        <f>VLOOKUP(OQ519,$A$563:$F$2330,6,FALSE)</f>
        <v>335</v>
      </c>
      <c r="OU519" s="213" t="s">
        <v>65</v>
      </c>
      <c r="OV519" s="10">
        <f>OT519*1.3</f>
        <v>435.5</v>
      </c>
      <c r="OW519" s="10"/>
      <c r="OX519" s="284"/>
      <c r="OY519" s="213" t="s">
        <v>97</v>
      </c>
      <c r="OZ519" s="306" t="s">
        <v>475</v>
      </c>
      <c r="PB519" s="214"/>
      <c r="PC519" s="214">
        <f>VLOOKUP(OZ519,$A$563:$F$2330,6,FALSE)</f>
        <v>98</v>
      </c>
      <c r="PD519" s="213" t="s">
        <v>65</v>
      </c>
      <c r="PE519" s="10">
        <f>PC519*1.3</f>
        <v>127.4</v>
      </c>
      <c r="PF519" s="10"/>
      <c r="PG519" s="284"/>
      <c r="PH519" s="213" t="s">
        <v>97</v>
      </c>
      <c r="PI519" s="306" t="s">
        <v>1430</v>
      </c>
      <c r="PK519" s="214"/>
      <c r="PL519" s="214">
        <f>VLOOKUP(PI519,$A$563:$F$2330,6,FALSE)</f>
        <v>242</v>
      </c>
      <c r="PM519" s="213" t="s">
        <v>65</v>
      </c>
      <c r="PN519" s="10">
        <f>PL519*1.3</f>
        <v>314.60000000000002</v>
      </c>
      <c r="PO519" s="10"/>
      <c r="PP519" s="284"/>
      <c r="PQ519" s="213" t="s">
        <v>97</v>
      </c>
      <c r="PR519" s="293" t="s">
        <v>441</v>
      </c>
      <c r="PT519" s="214"/>
      <c r="PU519" s="214">
        <f>VLOOKUP(PR519,$A$563:$F$2330,6,FALSE)</f>
        <v>79</v>
      </c>
      <c r="PV519" s="213" t="s">
        <v>65</v>
      </c>
      <c r="PW519" s="10">
        <f>PU519*1.3</f>
        <v>102.7</v>
      </c>
      <c r="PX519" s="10"/>
      <c r="PY519" s="284"/>
      <c r="PZ519" s="213" t="s">
        <v>97</v>
      </c>
      <c r="QA519" s="306" t="s">
        <v>1622</v>
      </c>
      <c r="QC519" s="214"/>
      <c r="QD519" s="214">
        <f>VLOOKUP(QA519,$A$563:$F$2330,6,FALSE)</f>
        <v>167</v>
      </c>
      <c r="QE519" s="213" t="s">
        <v>65</v>
      </c>
      <c r="QF519" s="10">
        <f>QD519*1.3</f>
        <v>217.1</v>
      </c>
      <c r="QG519" s="10"/>
      <c r="QH519" s="284"/>
      <c r="QI519" s="213" t="s">
        <v>97</v>
      </c>
      <c r="QJ519" s="293" t="s">
        <v>1430</v>
      </c>
      <c r="QL519" s="214"/>
      <c r="QM519" s="214">
        <f>VLOOKUP(QJ519,$A$563:$F$2330,6,FALSE)</f>
        <v>242</v>
      </c>
      <c r="QN519" s="213" t="s">
        <v>65</v>
      </c>
      <c r="QO519" s="10">
        <f>QM519*1.3</f>
        <v>314.60000000000002</v>
      </c>
      <c r="QP519" s="10"/>
      <c r="QQ519" s="284"/>
      <c r="QR519" s="213" t="s">
        <v>97</v>
      </c>
      <c r="QS519" s="306" t="s">
        <v>635</v>
      </c>
      <c r="QU519" s="214"/>
      <c r="QV519" s="214">
        <f>VLOOKUP(QS519,$A$563:$F$2330,6,FALSE)</f>
        <v>43</v>
      </c>
      <c r="QW519" s="213" t="s">
        <v>65</v>
      </c>
      <c r="QX519" s="10">
        <f>QV519*1.3</f>
        <v>55.9</v>
      </c>
      <c r="QY519" s="10"/>
      <c r="QZ519" s="284"/>
      <c r="RA519" s="213" t="s">
        <v>97</v>
      </c>
      <c r="RB519" s="293" t="s">
        <v>481</v>
      </c>
      <c r="RD519" s="214"/>
      <c r="RE519" s="214">
        <f>VLOOKUP(RB519,$A$563:$F$2330,6,FALSE)</f>
        <v>335</v>
      </c>
      <c r="RF519" s="213" t="s">
        <v>65</v>
      </c>
      <c r="RG519" s="10">
        <f>RE519*1.3</f>
        <v>435.5</v>
      </c>
      <c r="RH519" s="10"/>
      <c r="RI519" s="284"/>
      <c r="RJ519" s="213" t="s">
        <v>97</v>
      </c>
      <c r="RK519" s="297" t="s">
        <v>186</v>
      </c>
      <c r="RN519" s="214" t="e">
        <f>VLOOKUP(RK519,$A$563:$F$2330,6,FALSE)</f>
        <v>#N/A</v>
      </c>
      <c r="RO519" s="213" t="s">
        <v>65</v>
      </c>
      <c r="RP519" s="10" t="e">
        <f>RN519*1.3</f>
        <v>#N/A</v>
      </c>
      <c r="RQ519" s="10"/>
      <c r="RR519" s="284"/>
      <c r="RS519" s="213" t="s">
        <v>97</v>
      </c>
      <c r="RT519" s="306" t="s">
        <v>570</v>
      </c>
      <c r="RV519" s="214"/>
      <c r="RW519" s="214">
        <f>VLOOKUP(RT519,$A$563:$F$2330,6,FALSE)</f>
        <v>181</v>
      </c>
      <c r="RX519" s="213" t="s">
        <v>65</v>
      </c>
      <c r="RY519" s="10">
        <f>RW519*1.3</f>
        <v>235.3</v>
      </c>
      <c r="RZ519" s="10"/>
      <c r="SA519" s="290"/>
      <c r="SB519" s="213" t="s">
        <v>97</v>
      </c>
      <c r="SC519" s="306" t="s">
        <v>895</v>
      </c>
      <c r="SE519" s="214"/>
      <c r="SF519" s="214">
        <f>VLOOKUP(SC519,$A$563:$F$2330,6,FALSE)</f>
        <v>613</v>
      </c>
      <c r="SG519" s="213" t="s">
        <v>65</v>
      </c>
      <c r="SH519" s="10">
        <f>SF519*1.3</f>
        <v>796.9</v>
      </c>
      <c r="SI519" s="10"/>
      <c r="SJ519" s="290"/>
      <c r="SK519" s="213" t="s">
        <v>97</v>
      </c>
      <c r="SL519" s="306" t="s">
        <v>481</v>
      </c>
      <c r="SN519" s="214"/>
      <c r="SO519" s="214">
        <f>VLOOKUP(SL519,$A$563:$F$2330,6,FALSE)</f>
        <v>335</v>
      </c>
      <c r="SP519" s="213" t="s">
        <v>65</v>
      </c>
      <c r="SQ519" s="10">
        <f>SO519*1.3</f>
        <v>435.5</v>
      </c>
      <c r="SR519" s="10"/>
      <c r="SS519" s="290"/>
      <c r="ST519" s="213" t="s">
        <v>97</v>
      </c>
      <c r="SU519" s="306" t="s">
        <v>1121</v>
      </c>
      <c r="SW519" s="214"/>
      <c r="SX519" s="214">
        <f>VLOOKUP(SU519,$A$563:$F$2330,6,FALSE)</f>
        <v>112</v>
      </c>
      <c r="SY519" s="213" t="s">
        <v>65</v>
      </c>
      <c r="SZ519" s="10">
        <f>SX519*1.3</f>
        <v>145.6</v>
      </c>
      <c r="TA519" s="10"/>
      <c r="TB519" s="290"/>
      <c r="TC519" s="213" t="s">
        <v>97</v>
      </c>
      <c r="TD519" s="306" t="s">
        <v>444</v>
      </c>
      <c r="TF519" s="214"/>
      <c r="TG519" s="214">
        <f>VLOOKUP(TD519,$A$563:$F$2330,6,FALSE)</f>
        <v>193</v>
      </c>
      <c r="TH519" s="213" t="s">
        <v>65</v>
      </c>
      <c r="TI519" s="10">
        <f>TG519*1.3</f>
        <v>250.9</v>
      </c>
      <c r="TK519" s="290"/>
      <c r="TL519" s="213" t="s">
        <v>97</v>
      </c>
      <c r="TM519" s="306" t="s">
        <v>1426</v>
      </c>
      <c r="TO519" s="214"/>
      <c r="TP519" s="214">
        <f>VLOOKUP(TM519,$A$563:$F$2330,6,FALSE)</f>
        <v>88</v>
      </c>
      <c r="TQ519" s="213" t="s">
        <v>65</v>
      </c>
      <c r="TR519" s="10">
        <f>TP519*1.3</f>
        <v>114.4</v>
      </c>
      <c r="TS519" s="10"/>
      <c r="TT519" s="290"/>
      <c r="TU519" s="213" t="s">
        <v>97</v>
      </c>
      <c r="TV519" s="297" t="s">
        <v>186</v>
      </c>
      <c r="TX519" s="214"/>
      <c r="TY519" s="214" t="e">
        <f>VLOOKUP(TV519,$A$563:$F$2330,6,FALSE)</f>
        <v>#N/A</v>
      </c>
      <c r="TZ519" s="213" t="s">
        <v>65</v>
      </c>
      <c r="UA519" s="10" t="e">
        <f>TY519*1.3</f>
        <v>#N/A</v>
      </c>
      <c r="UB519" s="10"/>
      <c r="UC519" s="290"/>
      <c r="UD519" s="213" t="s">
        <v>97</v>
      </c>
      <c r="UE519" s="306" t="s">
        <v>894</v>
      </c>
      <c r="UG519" s="214"/>
      <c r="UH519" s="214">
        <f>VLOOKUP(UE519,$A$563:$F$2330,6,FALSE)</f>
        <v>151</v>
      </c>
      <c r="UI519" s="213" t="s">
        <v>65</v>
      </c>
      <c r="UJ519" s="10">
        <f>UH519*1.3</f>
        <v>196.3</v>
      </c>
      <c r="UK519" s="10"/>
      <c r="UL519" s="290"/>
      <c r="UM519" s="213" t="s">
        <v>97</v>
      </c>
      <c r="UN519" s="297" t="s">
        <v>186</v>
      </c>
      <c r="UP519" s="214"/>
      <c r="UQ519" s="214" t="e">
        <f>VLOOKUP(UN519,$A$563:$F$2330,6,FALSE)</f>
        <v>#N/A</v>
      </c>
      <c r="UR519" s="213" t="s">
        <v>65</v>
      </c>
      <c r="US519" s="10" t="e">
        <f>UQ519*1.3</f>
        <v>#N/A</v>
      </c>
      <c r="UT519" s="10"/>
      <c r="UU519" s="290"/>
      <c r="UV519" s="213" t="s">
        <v>97</v>
      </c>
      <c r="UW519" s="306" t="s">
        <v>1622</v>
      </c>
      <c r="UY519" s="214"/>
      <c r="UZ519" s="214">
        <f>VLOOKUP(UW519,$A$563:$F$2330,6,FALSE)</f>
        <v>167</v>
      </c>
      <c r="VA519" s="213" t="s">
        <v>65</v>
      </c>
      <c r="VB519" s="10">
        <f>UZ519*1.3</f>
        <v>217.1</v>
      </c>
      <c r="VC519" s="10"/>
      <c r="VD519" s="290"/>
      <c r="VE519" s="213" t="s">
        <v>97</v>
      </c>
      <c r="VF519" s="297" t="s">
        <v>186</v>
      </c>
      <c r="VH519" s="214"/>
      <c r="VI519" s="214" t="e">
        <f>VLOOKUP(VF519,$A$563:$F$2330,6,FALSE)</f>
        <v>#N/A</v>
      </c>
      <c r="VJ519" s="213" t="s">
        <v>65</v>
      </c>
      <c r="VK519" s="10" t="e">
        <f>VI519*1.3</f>
        <v>#N/A</v>
      </c>
      <c r="VL519" s="10"/>
      <c r="VM519" s="290"/>
      <c r="VN519" s="213" t="s">
        <v>97</v>
      </c>
      <c r="VO519" s="306" t="s">
        <v>470</v>
      </c>
      <c r="VQ519" s="214"/>
      <c r="VR519" s="214">
        <f>VLOOKUP(VO519,$A$563:$F$2330,6,FALSE)</f>
        <v>116</v>
      </c>
      <c r="VS519" s="213" t="s">
        <v>65</v>
      </c>
      <c r="VT519" s="10">
        <f>VR519*1.3</f>
        <v>150.80000000000001</v>
      </c>
      <c r="VU519" s="10"/>
      <c r="VV519" s="290"/>
      <c r="VW519" s="213" t="s">
        <v>97</v>
      </c>
      <c r="VX519" s="297" t="s">
        <v>186</v>
      </c>
      <c r="WA519" s="214" t="e">
        <f>VLOOKUP(VX519,$A$563:$F$2330,6,FALSE)</f>
        <v>#N/A</v>
      </c>
      <c r="WB519" s="213" t="s">
        <v>65</v>
      </c>
      <c r="WC519" s="10" t="e">
        <f>WA519*1.3</f>
        <v>#N/A</v>
      </c>
      <c r="WE519" s="290"/>
      <c r="WF519" s="213" t="s">
        <v>97</v>
      </c>
      <c r="WG519" s="306" t="s">
        <v>1430</v>
      </c>
      <c r="WI519" s="214"/>
      <c r="WJ519" s="214">
        <f>VLOOKUP(WG519,$A$563:$F$2330,6,FALSE)</f>
        <v>242</v>
      </c>
      <c r="WK519" s="213" t="s">
        <v>65</v>
      </c>
      <c r="WL519" s="10">
        <f>WJ519*1.3</f>
        <v>314.60000000000002</v>
      </c>
      <c r="WN519" s="290"/>
      <c r="WO519" s="213" t="s">
        <v>97</v>
      </c>
      <c r="WP519" s="306" t="s">
        <v>481</v>
      </c>
      <c r="WQ519" s="214"/>
      <c r="WR519" s="214"/>
      <c r="WS519" s="214">
        <f>VLOOKUP(WP519,$A$563:$F$2330,6,FALSE)</f>
        <v>335</v>
      </c>
      <c r="WT519" s="213" t="s">
        <v>65</v>
      </c>
      <c r="WU519" s="10">
        <f>WS519*1.3</f>
        <v>435.5</v>
      </c>
      <c r="WV519" s="10"/>
      <c r="WW519" s="290"/>
      <c r="WX519" s="213" t="s">
        <v>97</v>
      </c>
      <c r="WY519" s="306" t="s">
        <v>635</v>
      </c>
      <c r="XA519" s="214"/>
      <c r="XB519" s="214">
        <f>VLOOKUP(WY519,$A$563:$F$2330,6,FALSE)</f>
        <v>43</v>
      </c>
      <c r="XC519" s="213" t="s">
        <v>65</v>
      </c>
      <c r="XD519" s="10">
        <f>XB519*1.3</f>
        <v>55.9</v>
      </c>
      <c r="XF519" s="290"/>
      <c r="XG519" s="213" t="s">
        <v>97</v>
      </c>
      <c r="XH519" s="297" t="s">
        <v>186</v>
      </c>
      <c r="XK519" s="214" t="e">
        <f>VLOOKUP(XH519,$A$563:$F$2330,6,FALSE)</f>
        <v>#N/A</v>
      </c>
      <c r="XL519" s="213" t="s">
        <v>65</v>
      </c>
      <c r="XM519" s="10" t="e">
        <f>XK519*1.3</f>
        <v>#N/A</v>
      </c>
      <c r="XO519" s="290"/>
      <c r="XP519" s="213" t="s">
        <v>97</v>
      </c>
      <c r="XQ519" s="306" t="s">
        <v>535</v>
      </c>
      <c r="XS519" s="214"/>
      <c r="XT519" s="214">
        <f>VLOOKUP(XQ519,$A$563:$F$2330,6,FALSE)</f>
        <v>147</v>
      </c>
      <c r="XU519" s="213" t="s">
        <v>65</v>
      </c>
      <c r="XV519" s="10">
        <f>XT519*1.3</f>
        <v>191.1</v>
      </c>
      <c r="XW519" s="10"/>
      <c r="XX519" s="290"/>
      <c r="XY519" s="213" t="s">
        <v>97</v>
      </c>
      <c r="XZ519" s="306" t="s">
        <v>752</v>
      </c>
      <c r="YB519" s="214"/>
      <c r="YC519" s="214">
        <f>VLOOKUP(XZ519,$A$563:$F$2330,6,FALSE)</f>
        <v>9</v>
      </c>
      <c r="YD519" s="213" t="s">
        <v>65</v>
      </c>
      <c r="YE519" s="10">
        <f>YC519*1.3</f>
        <v>11.700000000000001</v>
      </c>
      <c r="YG519" s="290"/>
      <c r="YH519" s="213" t="s">
        <v>97</v>
      </c>
      <c r="YI519" s="306" t="s">
        <v>987</v>
      </c>
      <c r="YK519" s="214"/>
      <c r="YL519" s="214">
        <f>VLOOKUP(YI519,$A$563:$F$2330,6,FALSE)</f>
        <v>40</v>
      </c>
      <c r="YM519" s="213" t="s">
        <v>65</v>
      </c>
      <c r="YN519" s="10">
        <f>YL519*1.3</f>
        <v>52</v>
      </c>
      <c r="YO519" s="10"/>
      <c r="YP519" s="290"/>
      <c r="YQ519" s="213" t="s">
        <v>97</v>
      </c>
      <c r="YR519" s="297" t="s">
        <v>186</v>
      </c>
      <c r="YU519" s="214" t="e">
        <f>VLOOKUP(YR519,$A$563:$F$2330,6,FALSE)</f>
        <v>#N/A</v>
      </c>
      <c r="YV519" s="213" t="s">
        <v>65</v>
      </c>
      <c r="YW519" s="10" t="e">
        <f>YU519*1.3</f>
        <v>#N/A</v>
      </c>
      <c r="YY519" s="290"/>
      <c r="YZ519" s="213" t="s">
        <v>97</v>
      </c>
      <c r="ZA519" s="297" t="s">
        <v>186</v>
      </c>
      <c r="ZD519" s="214" t="e">
        <f>VLOOKUP(ZA519,$A$563:$F$2330,6,FALSE)</f>
        <v>#N/A</v>
      </c>
      <c r="ZE519" s="213" t="s">
        <v>65</v>
      </c>
      <c r="ZF519" s="10" t="e">
        <f>ZD519*1.3</f>
        <v>#N/A</v>
      </c>
      <c r="ZH519" s="290"/>
      <c r="ZI519" s="213" t="s">
        <v>97</v>
      </c>
      <c r="ZJ519" s="293" t="s">
        <v>956</v>
      </c>
      <c r="ZM519" s="214">
        <f>VLOOKUP(ZJ519,$A$563:$F$2330,6,FALSE)</f>
        <v>52</v>
      </c>
      <c r="ZN519" s="213" t="s">
        <v>65</v>
      </c>
      <c r="ZO519" s="10">
        <f>ZM519*1.3</f>
        <v>67.600000000000009</v>
      </c>
      <c r="ZQ519" s="290"/>
      <c r="ZR519" s="213" t="s">
        <v>97</v>
      </c>
      <c r="ZS519" s="297" t="s">
        <v>186</v>
      </c>
      <c r="ZU519" s="214"/>
      <c r="ZV519" s="214" t="e">
        <f>VLOOKUP(ZS519,$A$563:$F$2330,6,FALSE)</f>
        <v>#N/A</v>
      </c>
      <c r="ZW519" s="213" t="s">
        <v>65</v>
      </c>
      <c r="ZX519" s="10" t="e">
        <f>ZV519*1.3</f>
        <v>#N/A</v>
      </c>
      <c r="ZY519" s="10"/>
      <c r="ZZ519" s="290"/>
      <c r="AAA519" s="213" t="s">
        <v>97</v>
      </c>
      <c r="AAB519" s="297" t="s">
        <v>186</v>
      </c>
      <c r="AAD519" s="214"/>
      <c r="AAE519" s="214" t="e">
        <f>VLOOKUP(AAB519,$A$563:$F$2330,6,FALSE)</f>
        <v>#N/A</v>
      </c>
      <c r="AAF519" s="213" t="s">
        <v>65</v>
      </c>
      <c r="AAG519" s="10" t="e">
        <f>AAE519*1.3</f>
        <v>#N/A</v>
      </c>
      <c r="AAH519" s="10"/>
      <c r="AAI519" s="290"/>
      <c r="AAJ519" s="213" t="s">
        <v>97</v>
      </c>
      <c r="AAK519" s="297" t="s">
        <v>186</v>
      </c>
      <c r="AAM519" s="214"/>
      <c r="AAN519" s="214" t="e">
        <f>VLOOKUP(AAK519,$A$563:$F$2330,6,FALSE)</f>
        <v>#N/A</v>
      </c>
      <c r="AAO519" s="213" t="s">
        <v>65</v>
      </c>
      <c r="AAP519" s="10" t="e">
        <f>AAN519*1.3</f>
        <v>#N/A</v>
      </c>
      <c r="AAQ519" s="10"/>
      <c r="AAR519" s="290"/>
      <c r="AAS519" s="213" t="s">
        <v>97</v>
      </c>
      <c r="AAT519" s="297" t="s">
        <v>186</v>
      </c>
      <c r="AAV519" s="214"/>
      <c r="AAW519" s="214" t="e">
        <f>VLOOKUP(AAT519,$A$563:$F$2330,6,FALSE)</f>
        <v>#N/A</v>
      </c>
      <c r="AAX519" s="213" t="s">
        <v>65</v>
      </c>
      <c r="AAY519" s="10" t="e">
        <f>AAW519*1.3</f>
        <v>#N/A</v>
      </c>
      <c r="AAZ519" s="10"/>
      <c r="ABA519" s="290"/>
      <c r="ABB519" s="213" t="s">
        <v>97</v>
      </c>
      <c r="ABC519" s="297" t="s">
        <v>186</v>
      </c>
      <c r="ABE519" s="214"/>
      <c r="ABF519" s="214" t="e">
        <f>VLOOKUP(ABC519,$A$563:$F$2330,6,FALSE)</f>
        <v>#N/A</v>
      </c>
      <c r="ABG519" s="213" t="s">
        <v>65</v>
      </c>
      <c r="ABH519" s="10" t="e">
        <f>ABF519*1.3</f>
        <v>#N/A</v>
      </c>
      <c r="ABI519" s="10"/>
      <c r="ABJ519" s="290"/>
      <c r="ABK519" s="213" t="s">
        <v>97</v>
      </c>
      <c r="ABL519" s="297" t="s">
        <v>186</v>
      </c>
      <c r="ABN519" s="214"/>
      <c r="ABO519" s="214" t="e">
        <f>VLOOKUP(ABL519,$A$563:$F$2330,6,FALSE)</f>
        <v>#N/A</v>
      </c>
      <c r="ABP519" s="213" t="s">
        <v>65</v>
      </c>
      <c r="ABQ519" s="10" t="e">
        <f>ABO519*1.3</f>
        <v>#N/A</v>
      </c>
      <c r="ABR519" s="10"/>
      <c r="ABS519" s="290"/>
      <c r="ABT519" s="213" t="s">
        <v>97</v>
      </c>
      <c r="ABU519" s="297" t="s">
        <v>186</v>
      </c>
      <c r="ABW519" s="214"/>
      <c r="ABX519" s="214" t="e">
        <f>VLOOKUP(ABU519,$A$563:$F$2330,6,FALSE)</f>
        <v>#N/A</v>
      </c>
      <c r="ABY519" s="213" t="s">
        <v>65</v>
      </c>
      <c r="ABZ519" s="10" t="e">
        <f>ABX519*1.3</f>
        <v>#N/A</v>
      </c>
      <c r="ACA519" s="10"/>
      <c r="ACB519" s="290"/>
      <c r="ACC519" s="213" t="s">
        <v>97</v>
      </c>
      <c r="ACD519" s="297" t="s">
        <v>186</v>
      </c>
      <c r="ACF519" s="214"/>
      <c r="ACG519" s="214" t="e">
        <f>VLOOKUP(ACD519,$A$563:$F$2330,6,FALSE)</f>
        <v>#N/A</v>
      </c>
      <c r="ACH519" s="213" t="s">
        <v>65</v>
      </c>
      <c r="ACI519" s="10" t="e">
        <f>ACG519*1.3</f>
        <v>#N/A</v>
      </c>
      <c r="ACJ519" s="10"/>
      <c r="ACK519" s="290"/>
      <c r="ACL519" s="213" t="s">
        <v>97</v>
      </c>
      <c r="ACM519" s="297" t="s">
        <v>186</v>
      </c>
      <c r="ACO519" s="214"/>
      <c r="ACP519" s="214" t="e">
        <f>VLOOKUP(ACM519,$A$563:$F$2330,6,FALSE)</f>
        <v>#N/A</v>
      </c>
      <c r="ACQ519" s="213" t="s">
        <v>65</v>
      </c>
      <c r="ACR519" s="10" t="e">
        <f>ACP519*1.3</f>
        <v>#N/A</v>
      </c>
      <c r="ACS519" s="10"/>
      <c r="ACT519" s="290"/>
      <c r="ACU519" s="213" t="s">
        <v>97</v>
      </c>
      <c r="ACV519" s="293" t="s">
        <v>894</v>
      </c>
      <c r="ACX519" s="214"/>
      <c r="ACY519" s="214">
        <f>VLOOKUP(ACV519,$A$563:$F$2330,6,FALSE)</f>
        <v>151</v>
      </c>
      <c r="ACZ519" s="213" t="s">
        <v>65</v>
      </c>
      <c r="ADA519" s="10">
        <f>ACY519*1.3</f>
        <v>196.3</v>
      </c>
      <c r="ADB519" s="10"/>
      <c r="ADC519" s="290"/>
      <c r="ADD519" s="213" t="s">
        <v>97</v>
      </c>
      <c r="ADE519" s="306" t="s">
        <v>609</v>
      </c>
      <c r="ADG519" s="214"/>
      <c r="ADH519" s="214">
        <f>VLOOKUP(ADE519,$A$563:$F$2330,6,FALSE)</f>
        <v>36</v>
      </c>
      <c r="ADI519" s="213" t="s">
        <v>65</v>
      </c>
      <c r="ADJ519" s="10">
        <f>ADH519*1.3</f>
        <v>46.800000000000004</v>
      </c>
      <c r="ADL519" s="290"/>
      <c r="ADM519" s="213" t="s">
        <v>97</v>
      </c>
      <c r="ADN519" s="306" t="s">
        <v>1430</v>
      </c>
      <c r="ADP519" s="214"/>
      <c r="ADQ519" s="214">
        <f>VLOOKUP(ADN519,$A$563:$F$2330,6,FALSE)</f>
        <v>242</v>
      </c>
      <c r="ADR519" s="213" t="s">
        <v>65</v>
      </c>
      <c r="ADS519" s="10">
        <f>ADQ519*1.3</f>
        <v>314.60000000000002</v>
      </c>
      <c r="ADT519" s="10"/>
      <c r="ADU519" s="290"/>
      <c r="ADV519" s="213" t="s">
        <v>97</v>
      </c>
      <c r="ADW519" s="306" t="s">
        <v>1870</v>
      </c>
      <c r="ADZ519" s="214">
        <f>VLOOKUP(ADW519,$A$563:$F$2330,6,FALSE)</f>
        <v>69</v>
      </c>
      <c r="AEA519" s="213" t="s">
        <v>65</v>
      </c>
      <c r="AEB519" s="10">
        <f>ADZ519*1.3</f>
        <v>89.7</v>
      </c>
      <c r="AED519" s="290"/>
      <c r="AEE519" s="213" t="s">
        <v>97</v>
      </c>
      <c r="AEF519" s="306" t="s">
        <v>712</v>
      </c>
      <c r="AEH519" s="214"/>
      <c r="AEI519" s="214">
        <f>VLOOKUP(AEF519,$A$563:$F$2330,6,FALSE)</f>
        <v>19</v>
      </c>
      <c r="AEJ519" s="213" t="s">
        <v>65</v>
      </c>
      <c r="AEK519" s="10">
        <f>AEI519*1.3</f>
        <v>24.7</v>
      </c>
      <c r="AEM519" s="290"/>
      <c r="AEN519" s="213" t="s">
        <v>97</v>
      </c>
      <c r="AEO519" s="306" t="s">
        <v>584</v>
      </c>
      <c r="AEQ519" s="214"/>
      <c r="AER519" s="214">
        <f>VLOOKUP(AEO519,$A$563:$F$2330,6,FALSE)</f>
        <v>27</v>
      </c>
      <c r="AES519" s="213" t="s">
        <v>65</v>
      </c>
      <c r="AET519" s="10">
        <f>AER519*1.3</f>
        <v>35.1</v>
      </c>
      <c r="AEV519" s="290"/>
      <c r="AEW519" s="213" t="s">
        <v>97</v>
      </c>
      <c r="AEX519" s="306" t="s">
        <v>1426</v>
      </c>
      <c r="AEZ519" s="214"/>
      <c r="AFA519" s="214">
        <f>VLOOKUP(AEX519,$A$563:$F$2330,6,FALSE)</f>
        <v>88</v>
      </c>
      <c r="AFB519" s="213" t="s">
        <v>65</v>
      </c>
      <c r="AFC519" s="10">
        <f>AFA519*1.3</f>
        <v>114.4</v>
      </c>
      <c r="AFD519" s="10"/>
      <c r="AFE519" s="290"/>
      <c r="AFF519" s="213" t="s">
        <v>97</v>
      </c>
      <c r="AFG519" s="306" t="s">
        <v>598</v>
      </c>
      <c r="AFI519" s="214"/>
      <c r="AFJ519" s="214">
        <f>VLOOKUP(AFG519,$A$563:$F$2330,6,FALSE)</f>
        <v>42</v>
      </c>
      <c r="AFK519" s="213" t="s">
        <v>65</v>
      </c>
      <c r="AFL519" s="10">
        <f>AFJ519*1.3</f>
        <v>54.6</v>
      </c>
      <c r="AFM519" s="10"/>
      <c r="AFN519" s="290"/>
      <c r="AFO519" s="213" t="s">
        <v>97</v>
      </c>
      <c r="AFP519" s="306" t="s">
        <v>752</v>
      </c>
      <c r="AFR519" s="214"/>
      <c r="AFS519" s="214">
        <f>VLOOKUP(AFP519,$A$563:$F$2330,6,FALSE)</f>
        <v>9</v>
      </c>
      <c r="AFT519" s="213" t="s">
        <v>65</v>
      </c>
      <c r="AFU519" s="10">
        <f>AFS519*1.3</f>
        <v>11.700000000000001</v>
      </c>
      <c r="AFV519" s="10"/>
      <c r="AFW519" s="290"/>
      <c r="AFX519" s="213" t="s">
        <v>97</v>
      </c>
      <c r="AFY519" s="309" t="s">
        <v>475</v>
      </c>
      <c r="AGA519" s="214"/>
      <c r="AGB519" s="214">
        <f>VLOOKUP(AFY519,$A$563:$F$2330,6,FALSE)</f>
        <v>98</v>
      </c>
      <c r="AGC519" s="213" t="s">
        <v>65</v>
      </c>
      <c r="AGD519" s="10">
        <f>AGB519*1.3</f>
        <v>127.4</v>
      </c>
      <c r="AGE519" s="10"/>
      <c r="AGF519" s="290"/>
      <c r="AGG519" s="213" t="s">
        <v>97</v>
      </c>
      <c r="AGH519" s="306" t="s">
        <v>570</v>
      </c>
      <c r="AGJ519" s="214"/>
      <c r="AGK519" s="214">
        <f>VLOOKUP(AGH519,$A$563:$F$2330,6,FALSE)</f>
        <v>181</v>
      </c>
      <c r="AGL519" s="213" t="s">
        <v>65</v>
      </c>
      <c r="AGM519" s="10">
        <f>AGK519*1.3</f>
        <v>235.3</v>
      </c>
      <c r="AGN519" s="10"/>
      <c r="AGO519" s="290"/>
      <c r="AGP519" s="213" t="s">
        <v>97</v>
      </c>
      <c r="AGQ519" s="306" t="s">
        <v>635</v>
      </c>
      <c r="AGS519" s="214"/>
      <c r="AGT519" s="214">
        <f>VLOOKUP(AGQ519,$A$563:$F$2330,6,FALSE)</f>
        <v>43</v>
      </c>
      <c r="AGU519" s="213" t="s">
        <v>65</v>
      </c>
      <c r="AGV519" s="10">
        <f>AGT519*1.3</f>
        <v>55.9</v>
      </c>
      <c r="AGW519" s="10"/>
      <c r="AGX519" s="290"/>
      <c r="AGY519" s="213" t="s">
        <v>97</v>
      </c>
      <c r="AGZ519" s="308" t="s">
        <v>455</v>
      </c>
      <c r="AHB519" s="214"/>
      <c r="AHC519" s="214">
        <f>VLOOKUP(AGZ519,$A$563:$F$2330,6,FALSE)</f>
        <v>78</v>
      </c>
      <c r="AHD519" s="213" t="s">
        <v>65</v>
      </c>
      <c r="AHE519" s="10">
        <f>AHC519*1.3</f>
        <v>101.4</v>
      </c>
      <c r="AHF519" s="10"/>
      <c r="AHG519" s="290"/>
      <c r="AHH519" s="213"/>
      <c r="AHI519" s="303"/>
      <c r="AHK519" s="214"/>
      <c r="AHL519" s="214"/>
      <c r="AHM519" s="213"/>
      <c r="AHN519" s="10"/>
      <c r="AHO519" s="10"/>
      <c r="AHQ519" s="213"/>
      <c r="AHR519" s="278"/>
      <c r="AHT519" s="214"/>
      <c r="AHU519" s="214"/>
      <c r="AHV519" s="213"/>
      <c r="AHW519" s="10"/>
      <c r="AHX519" s="10"/>
      <c r="AHZ519" s="213"/>
      <c r="AIA519" s="278"/>
      <c r="AIC519" s="214"/>
      <c r="AID519" s="214"/>
      <c r="AIE519" s="213"/>
      <c r="AIF519" s="10"/>
      <c r="AIG519" s="10"/>
      <c r="AII519" s="213"/>
      <c r="AIJ519" s="278"/>
      <c r="AIM519" s="214"/>
      <c r="AIN519" s="213"/>
      <c r="AIO519" s="10"/>
    </row>
    <row r="520" spans="1:926" s="14" customFormat="1" ht="15">
      <c r="A520" s="213" t="s">
        <v>98</v>
      </c>
      <c r="B520" s="293" t="s">
        <v>481</v>
      </c>
      <c r="D520" s="214"/>
      <c r="E520" s="214">
        <f>VLOOKUP(B520,$A$563:$F$2330,6,FALSE)</f>
        <v>335</v>
      </c>
      <c r="F520" s="213" t="s">
        <v>67</v>
      </c>
      <c r="G520" s="10">
        <f>E520*1.2</f>
        <v>402</v>
      </c>
      <c r="H520" s="10"/>
      <c r="I520" s="284"/>
      <c r="J520" s="213" t="s">
        <v>98</v>
      </c>
      <c r="K520" s="306" t="s">
        <v>1345</v>
      </c>
      <c r="M520" s="214"/>
      <c r="N520" s="214">
        <f>VLOOKUP(K520,$A$563:$F$2330,6,FALSE)</f>
        <v>154</v>
      </c>
      <c r="O520" s="213" t="s">
        <v>67</v>
      </c>
      <c r="P520" s="10">
        <f>N520*1.2</f>
        <v>184.79999999999998</v>
      </c>
      <c r="Q520" s="10"/>
      <c r="R520" s="284"/>
      <c r="S520" s="213" t="s">
        <v>98</v>
      </c>
      <c r="T520" s="306" t="s">
        <v>481</v>
      </c>
      <c r="V520" s="214"/>
      <c r="W520" s="214">
        <f>VLOOKUP(T520,$A$563:$F$2330,6,FALSE)</f>
        <v>335</v>
      </c>
      <c r="X520" s="213" t="s">
        <v>67</v>
      </c>
      <c r="Y520" s="10">
        <f>W520*1.2</f>
        <v>402</v>
      </c>
      <c r="Z520" s="10"/>
      <c r="AA520" s="284"/>
      <c r="AB520" s="213" t="s">
        <v>98</v>
      </c>
      <c r="AC520" s="306" t="s">
        <v>1911</v>
      </c>
      <c r="AE520" s="214"/>
      <c r="AF520" s="214">
        <f>VLOOKUP(AC520,$A$563:$F$2330,6,FALSE)</f>
        <v>132</v>
      </c>
      <c r="AG520" s="213" t="s">
        <v>67</v>
      </c>
      <c r="AH520" s="10">
        <f>AF520*1.2</f>
        <v>158.4</v>
      </c>
      <c r="AI520" s="10"/>
      <c r="AJ520" s="284"/>
      <c r="AK520" s="213" t="s">
        <v>98</v>
      </c>
      <c r="AL520" s="293" t="s">
        <v>1622</v>
      </c>
      <c r="AN520" s="214"/>
      <c r="AO520" s="214">
        <f>VLOOKUP(AL520,$A$563:$F$2330,6,FALSE)</f>
        <v>167</v>
      </c>
      <c r="AP520" s="213" t="s">
        <v>67</v>
      </c>
      <c r="AQ520" s="10">
        <f>AO520*1.2</f>
        <v>200.4</v>
      </c>
      <c r="AR520" s="10"/>
      <c r="AS520" s="284"/>
      <c r="AT520" s="213" t="s">
        <v>98</v>
      </c>
      <c r="AU520" s="306" t="s">
        <v>570</v>
      </c>
      <c r="AW520" s="214"/>
      <c r="AX520" s="214">
        <f>VLOOKUP(AU520,$A$563:$F$2330,6,FALSE)</f>
        <v>181</v>
      </c>
      <c r="AY520" s="213" t="s">
        <v>67</v>
      </c>
      <c r="AZ520" s="10">
        <f>AX520*1.2</f>
        <v>217.2</v>
      </c>
      <c r="BA520" s="10"/>
      <c r="BB520" s="284"/>
      <c r="BC520" s="213" t="s">
        <v>98</v>
      </c>
      <c r="BD520" s="306" t="s">
        <v>635</v>
      </c>
      <c r="BF520" s="214"/>
      <c r="BG520" s="214">
        <f>VLOOKUP(BD520,$A$563:$F$2330,6,FALSE)</f>
        <v>43</v>
      </c>
      <c r="BH520" s="213" t="s">
        <v>67</v>
      </c>
      <c r="BI520" s="10">
        <f>BG520*1.2</f>
        <v>51.6</v>
      </c>
      <c r="BJ520" s="10"/>
      <c r="BK520" s="284"/>
      <c r="BL520" s="213" t="s">
        <v>98</v>
      </c>
      <c r="BM520" s="306" t="s">
        <v>443</v>
      </c>
      <c r="BO520" s="214"/>
      <c r="BP520" s="214">
        <f>VLOOKUP(BM520,$A$563:$F$2330,6,FALSE)</f>
        <v>196</v>
      </c>
      <c r="BQ520" s="213" t="s">
        <v>67</v>
      </c>
      <c r="BR520" s="10">
        <f>BP520*1.2</f>
        <v>235.2</v>
      </c>
      <c r="BS520" s="10"/>
      <c r="BT520" s="284"/>
      <c r="BU520" s="213" t="s">
        <v>98</v>
      </c>
      <c r="BV520" s="306" t="s">
        <v>1622</v>
      </c>
      <c r="BX520" s="214"/>
      <c r="BY520" s="214">
        <f>VLOOKUP(BV520,$A$563:$F$2330,6,FALSE)</f>
        <v>167</v>
      </c>
      <c r="BZ520" s="213" t="s">
        <v>67</v>
      </c>
      <c r="CA520" s="10">
        <f>BY520*1.2</f>
        <v>200.4</v>
      </c>
      <c r="CB520" s="10"/>
      <c r="CC520" s="284"/>
      <c r="CD520" s="213" t="s">
        <v>98</v>
      </c>
      <c r="CE520" s="306" t="s">
        <v>1426</v>
      </c>
      <c r="CG520" s="214"/>
      <c r="CH520" s="214">
        <f>VLOOKUP(CE520,$A$563:$F$2330,6,FALSE)</f>
        <v>88</v>
      </c>
      <c r="CI520" s="213" t="s">
        <v>67</v>
      </c>
      <c r="CJ520" s="10">
        <f>CH520*1.2</f>
        <v>105.6</v>
      </c>
      <c r="CK520" s="10"/>
      <c r="CL520" s="284"/>
      <c r="CM520" s="213" t="s">
        <v>98</v>
      </c>
      <c r="CN520" s="306" t="s">
        <v>702</v>
      </c>
      <c r="CP520" s="214"/>
      <c r="CQ520" s="214">
        <f>VLOOKUP(CN520,$A$563:$F$2330,6,FALSE)</f>
        <v>13</v>
      </c>
      <c r="CR520" s="213" t="s">
        <v>67</v>
      </c>
      <c r="CS520" s="10">
        <f>CQ520*1.2</f>
        <v>15.6</v>
      </c>
      <c r="CT520" s="10"/>
      <c r="CU520" s="284"/>
      <c r="CV520" s="213" t="s">
        <v>98</v>
      </c>
      <c r="CW520" s="306" t="s">
        <v>441</v>
      </c>
      <c r="CY520" s="214"/>
      <c r="CZ520" s="214">
        <f>VLOOKUP(CW520,$A$563:$F$2330,6,FALSE)</f>
        <v>79</v>
      </c>
      <c r="DA520" s="213" t="s">
        <v>67</v>
      </c>
      <c r="DB520" s="10">
        <f>CZ520*1.2</f>
        <v>94.8</v>
      </c>
      <c r="DC520" s="10"/>
      <c r="DD520" s="284"/>
      <c r="DE520" s="213" t="s">
        <v>98</v>
      </c>
      <c r="DF520" s="306" t="s">
        <v>1430</v>
      </c>
      <c r="DH520" s="214"/>
      <c r="DI520" s="214">
        <f>VLOOKUP(DF520,$A$563:$F$2330,6,FALSE)</f>
        <v>242</v>
      </c>
      <c r="DJ520" s="213" t="s">
        <v>67</v>
      </c>
      <c r="DK520" s="10">
        <f>DI520*1.2</f>
        <v>290.39999999999998</v>
      </c>
      <c r="DL520" s="10"/>
      <c r="DM520" s="284"/>
      <c r="DN520" s="213" t="s">
        <v>98</v>
      </c>
      <c r="DO520" s="293" t="s">
        <v>443</v>
      </c>
      <c r="DQ520" s="214"/>
      <c r="DR520" s="214">
        <f>VLOOKUP(DO520,$A$563:$F$2330,6,FALSE)</f>
        <v>196</v>
      </c>
      <c r="DS520" s="213" t="s">
        <v>67</v>
      </c>
      <c r="DT520" s="10">
        <f>DR520*1.2</f>
        <v>235.2</v>
      </c>
      <c r="DU520" s="10"/>
      <c r="DV520" s="284"/>
      <c r="DW520" s="213" t="s">
        <v>98</v>
      </c>
      <c r="DX520" s="297" t="s">
        <v>186</v>
      </c>
      <c r="DZ520" s="214"/>
      <c r="EA520" s="214" t="e">
        <f>VLOOKUP(DX520,$A$563:$F$2330,6,FALSE)</f>
        <v>#N/A</v>
      </c>
      <c r="EB520" s="213" t="s">
        <v>67</v>
      </c>
      <c r="EC520" s="10" t="e">
        <f>EA520*1.2</f>
        <v>#N/A</v>
      </c>
      <c r="ED520" s="10"/>
      <c r="EE520" s="284"/>
      <c r="EF520" s="213" t="s">
        <v>98</v>
      </c>
      <c r="EG520" s="306" t="s">
        <v>1075</v>
      </c>
      <c r="EI520" s="214"/>
      <c r="EJ520" s="214">
        <f>VLOOKUP(EG520,$A$563:$F$2330,6,FALSE)</f>
        <v>77</v>
      </c>
      <c r="EK520" s="213" t="s">
        <v>67</v>
      </c>
      <c r="EL520" s="10">
        <f>EJ520*1.2</f>
        <v>92.399999999999991</v>
      </c>
      <c r="EM520" s="10"/>
      <c r="EN520" s="284"/>
      <c r="EO520" s="213" t="s">
        <v>98</v>
      </c>
      <c r="EP520" s="306" t="s">
        <v>1430</v>
      </c>
      <c r="ER520" s="214"/>
      <c r="ES520" s="214">
        <f>VLOOKUP(EP520,$A$563:$F$2330,6,FALSE)</f>
        <v>242</v>
      </c>
      <c r="ET520" s="213" t="s">
        <v>67</v>
      </c>
      <c r="EU520" s="10">
        <f>ES520*1.2</f>
        <v>290.39999999999998</v>
      </c>
      <c r="EV520" s="10"/>
      <c r="EW520" s="284"/>
      <c r="EX520" s="213" t="s">
        <v>98</v>
      </c>
      <c r="EY520" s="297" t="s">
        <v>186</v>
      </c>
      <c r="FA520" s="214"/>
      <c r="FB520" s="214" t="e">
        <f>VLOOKUP(EY520,$A$563:$F$2330,6,FALSE)</f>
        <v>#N/A</v>
      </c>
      <c r="FC520" s="213" t="s">
        <v>67</v>
      </c>
      <c r="FD520" s="10" t="e">
        <f>FB520*1.2</f>
        <v>#N/A</v>
      </c>
      <c r="FE520" s="10"/>
      <c r="FF520" s="284"/>
      <c r="FG520" s="213" t="s">
        <v>98</v>
      </c>
      <c r="FH520" s="306" t="s">
        <v>1911</v>
      </c>
      <c r="FJ520" s="214"/>
      <c r="FK520" s="214">
        <f>VLOOKUP(FH520,$A$563:$F$2330,6,FALSE)</f>
        <v>132</v>
      </c>
      <c r="FL520" s="213" t="s">
        <v>67</v>
      </c>
      <c r="FM520" s="10">
        <f>FK520*1.2</f>
        <v>158.4</v>
      </c>
      <c r="FN520" s="10"/>
      <c r="FO520" s="284"/>
      <c r="FP520" s="213" t="s">
        <v>98</v>
      </c>
      <c r="FQ520" s="293" t="s">
        <v>895</v>
      </c>
      <c r="FS520" s="214"/>
      <c r="FT520" s="214">
        <f>VLOOKUP(FQ520,$A$563:$F$2330,6,FALSE)</f>
        <v>613</v>
      </c>
      <c r="FU520" s="213" t="s">
        <v>67</v>
      </c>
      <c r="FV520" s="10">
        <f>FT520*1.2</f>
        <v>735.6</v>
      </c>
      <c r="FW520" s="10"/>
      <c r="FX520" s="284"/>
      <c r="FY520" s="213" t="s">
        <v>98</v>
      </c>
      <c r="FZ520" s="293" t="s">
        <v>491</v>
      </c>
      <c r="GB520" s="214"/>
      <c r="GC520" s="214">
        <f>VLOOKUP(FZ520,$A$563:$F$2330,6,FALSE)</f>
        <v>41</v>
      </c>
      <c r="GD520" s="213" t="s">
        <v>67</v>
      </c>
      <c r="GE520" s="10">
        <f>GC520*1.2</f>
        <v>49.199999999999996</v>
      </c>
      <c r="GF520" s="10"/>
      <c r="GG520" s="284"/>
      <c r="GH520" s="213" t="s">
        <v>98</v>
      </c>
      <c r="GI520" s="306" t="s">
        <v>895</v>
      </c>
      <c r="GK520" s="214"/>
      <c r="GL520" s="214">
        <f>VLOOKUP(GI520,$A$563:$F$2330,6,FALSE)</f>
        <v>613</v>
      </c>
      <c r="GM520" s="213" t="s">
        <v>67</v>
      </c>
      <c r="GN520" s="10">
        <f>GL520*1.2</f>
        <v>735.6</v>
      </c>
      <c r="GO520" s="10"/>
      <c r="GP520" s="284"/>
      <c r="GQ520" s="213" t="s">
        <v>98</v>
      </c>
      <c r="GR520" s="306" t="s">
        <v>895</v>
      </c>
      <c r="GT520" s="214"/>
      <c r="GU520" s="214">
        <f>VLOOKUP(GR520,$A$563:$F$2330,6,FALSE)</f>
        <v>613</v>
      </c>
      <c r="GV520" s="213" t="s">
        <v>67</v>
      </c>
      <c r="GW520" s="10">
        <f>GU520*1.2</f>
        <v>735.6</v>
      </c>
      <c r="GX520" s="10"/>
      <c r="GY520" s="284"/>
      <c r="GZ520" s="213" t="s">
        <v>98</v>
      </c>
      <c r="HA520" s="293" t="s">
        <v>470</v>
      </c>
      <c r="HC520" s="214"/>
      <c r="HD520" s="214">
        <f>VLOOKUP(HA520,$A$563:$F$2330,6,FALSE)</f>
        <v>116</v>
      </c>
      <c r="HE520" s="213" t="s">
        <v>67</v>
      </c>
      <c r="HF520" s="10">
        <f>HD520*1.2</f>
        <v>139.19999999999999</v>
      </c>
      <c r="HG520" s="10"/>
      <c r="HH520" s="284"/>
      <c r="HI520" s="213" t="s">
        <v>98</v>
      </c>
      <c r="HJ520" s="306" t="s">
        <v>635</v>
      </c>
      <c r="HL520" s="214"/>
      <c r="HM520" s="214">
        <f>VLOOKUP(HJ520,$A$563:$F$2330,6,FALSE)</f>
        <v>43</v>
      </c>
      <c r="HN520" s="213" t="s">
        <v>67</v>
      </c>
      <c r="HO520" s="10">
        <f>HM520*1.2</f>
        <v>51.6</v>
      </c>
      <c r="HP520" s="10"/>
      <c r="HQ520" s="284"/>
      <c r="HR520" s="213" t="s">
        <v>98</v>
      </c>
      <c r="HS520" s="293" t="s">
        <v>752</v>
      </c>
      <c r="HU520" s="214"/>
      <c r="HV520" s="214">
        <f>VLOOKUP(HS520,$A$563:$F$2330,6,FALSE)</f>
        <v>9</v>
      </c>
      <c r="HW520" s="213" t="s">
        <v>67</v>
      </c>
      <c r="HX520" s="10">
        <f>HV520*1.2</f>
        <v>10.799999999999999</v>
      </c>
      <c r="HY520" s="10"/>
      <c r="HZ520" s="284"/>
      <c r="IA520" s="213" t="s">
        <v>98</v>
      </c>
      <c r="IB520" s="306" t="s">
        <v>470</v>
      </c>
      <c r="ID520" s="214"/>
      <c r="IE520" s="214">
        <f>VLOOKUP(IB520,$A$563:$F$2330,6,FALSE)</f>
        <v>116</v>
      </c>
      <c r="IF520" s="213" t="s">
        <v>67</v>
      </c>
      <c r="IG520" s="10">
        <f>IE520*1.2</f>
        <v>139.19999999999999</v>
      </c>
      <c r="IH520" s="10"/>
      <c r="II520" s="284"/>
      <c r="IJ520" s="213" t="s">
        <v>98</v>
      </c>
      <c r="IK520" s="306" t="s">
        <v>481</v>
      </c>
      <c r="IM520" s="214"/>
      <c r="IN520" s="214">
        <f>VLOOKUP(IK520,$A$563:$F$2330,6,FALSE)</f>
        <v>335</v>
      </c>
      <c r="IO520" s="213" t="s">
        <v>67</v>
      </c>
      <c r="IP520" s="10">
        <f>IN520*1.2</f>
        <v>402</v>
      </c>
      <c r="IQ520" s="10"/>
      <c r="IR520" s="284"/>
      <c r="IS520" s="213" t="s">
        <v>98</v>
      </c>
      <c r="IT520" s="306" t="s">
        <v>441</v>
      </c>
      <c r="IV520" s="214"/>
      <c r="IW520" s="214">
        <f>VLOOKUP(IT520,$A$563:$F$2330,6,FALSE)</f>
        <v>79</v>
      </c>
      <c r="IX520" s="213" t="s">
        <v>67</v>
      </c>
      <c r="IY520" s="10">
        <f>IW520*1.2</f>
        <v>94.8</v>
      </c>
      <c r="IZ520" s="10"/>
      <c r="JA520" s="284"/>
      <c r="JB520" s="213" t="s">
        <v>98</v>
      </c>
      <c r="JC520" s="306" t="s">
        <v>577</v>
      </c>
      <c r="JE520" s="214"/>
      <c r="JF520" s="214">
        <f>VLOOKUP(JC520,$A$563:$F$2330,6,FALSE)</f>
        <v>63</v>
      </c>
      <c r="JG520" s="213" t="s">
        <v>67</v>
      </c>
      <c r="JH520" s="10">
        <f>JF520*1.2</f>
        <v>75.599999999999994</v>
      </c>
      <c r="JI520" s="10"/>
      <c r="JJ520" s="284"/>
      <c r="JK520" s="213" t="s">
        <v>98</v>
      </c>
      <c r="JL520" s="306" t="s">
        <v>481</v>
      </c>
      <c r="JN520" s="214"/>
      <c r="JO520" s="214">
        <f>VLOOKUP(JL520,$A$563:$F$2330,6,FALSE)</f>
        <v>335</v>
      </c>
      <c r="JP520" s="213" t="s">
        <v>67</v>
      </c>
      <c r="JQ520" s="10">
        <f>JO520*1.2</f>
        <v>402</v>
      </c>
      <c r="JR520" s="10"/>
      <c r="JS520" s="284"/>
      <c r="JT520" s="213" t="s">
        <v>98</v>
      </c>
      <c r="JU520" s="306" t="s">
        <v>475</v>
      </c>
      <c r="JW520" s="214"/>
      <c r="JX520" s="214">
        <f>VLOOKUP(JU520,$A$563:$F$2330,6,FALSE)</f>
        <v>98</v>
      </c>
      <c r="JY520" s="213" t="s">
        <v>67</v>
      </c>
      <c r="JZ520" s="10">
        <f>JX520*1.2</f>
        <v>117.6</v>
      </c>
      <c r="KA520" s="10"/>
      <c r="KB520" s="284"/>
      <c r="KC520" s="213" t="s">
        <v>98</v>
      </c>
      <c r="KD520" s="306" t="s">
        <v>469</v>
      </c>
      <c r="KF520" s="214"/>
      <c r="KG520" s="214">
        <f>VLOOKUP(KD520,$A$563:$F$2330,6,FALSE)</f>
        <v>34</v>
      </c>
      <c r="KH520" s="213" t="s">
        <v>67</v>
      </c>
      <c r="KI520" s="10">
        <f>KG520*1.2</f>
        <v>40.799999999999997</v>
      </c>
      <c r="KJ520" s="10"/>
      <c r="KK520" s="284"/>
      <c r="KL520" s="213" t="s">
        <v>98</v>
      </c>
      <c r="KM520" s="306" t="s">
        <v>671</v>
      </c>
      <c r="KO520" s="214"/>
      <c r="KP520" s="214">
        <f>VLOOKUP(KM520,$A$563:$F$2330,6,FALSE)</f>
        <v>12</v>
      </c>
      <c r="KQ520" s="213" t="s">
        <v>67</v>
      </c>
      <c r="KR520" s="10">
        <f>KP520*1.2</f>
        <v>14.399999999999999</v>
      </c>
      <c r="KS520" s="10"/>
      <c r="KT520" s="284"/>
      <c r="KU520" s="213" t="s">
        <v>98</v>
      </c>
      <c r="KV520" s="306" t="s">
        <v>570</v>
      </c>
      <c r="KX520" s="214"/>
      <c r="KY520" s="214">
        <f>VLOOKUP(KV520,$A$563:$F$2330,6,FALSE)</f>
        <v>181</v>
      </c>
      <c r="KZ520" s="213" t="s">
        <v>67</v>
      </c>
      <c r="LA520" s="10">
        <f>KY520*1.2</f>
        <v>217.2</v>
      </c>
      <c r="LB520" s="10"/>
      <c r="LC520" s="284"/>
      <c r="LD520" s="213" t="s">
        <v>98</v>
      </c>
      <c r="LE520" s="306" t="s">
        <v>619</v>
      </c>
      <c r="LG520" s="214"/>
      <c r="LH520" s="214">
        <f>VLOOKUP(LE520,$A$563:$F$2330,6,FALSE)</f>
        <v>78</v>
      </c>
      <c r="LI520" s="213" t="s">
        <v>67</v>
      </c>
      <c r="LJ520" s="10">
        <f>LH520*1.2</f>
        <v>93.6</v>
      </c>
      <c r="LK520" s="10"/>
      <c r="LL520" s="284"/>
      <c r="LM520" s="213" t="s">
        <v>98</v>
      </c>
      <c r="LN520" s="306" t="s">
        <v>1117</v>
      </c>
      <c r="LP520" s="214"/>
      <c r="LQ520" s="214">
        <f>VLOOKUP(LN520,$A$563:$F$2330,6,FALSE)</f>
        <v>410</v>
      </c>
      <c r="LR520" s="213" t="s">
        <v>67</v>
      </c>
      <c r="LS520" s="10">
        <f>LQ520*1.2</f>
        <v>492</v>
      </c>
      <c r="LT520" s="10"/>
      <c r="LU520" s="284"/>
      <c r="LV520" s="213" t="s">
        <v>98</v>
      </c>
      <c r="LW520" s="306" t="s">
        <v>460</v>
      </c>
      <c r="LY520" s="214"/>
      <c r="LZ520" s="214">
        <f>VLOOKUP(LW520,$A$563:$F$2330,6,FALSE)</f>
        <v>19</v>
      </c>
      <c r="MA520" s="213" t="s">
        <v>67</v>
      </c>
      <c r="MB520" s="10">
        <f>LZ520*1.2</f>
        <v>22.8</v>
      </c>
      <c r="MC520" s="10"/>
      <c r="MD520" s="284"/>
      <c r="ME520" s="213" t="s">
        <v>98</v>
      </c>
      <c r="MF520" s="308" t="s">
        <v>481</v>
      </c>
      <c r="MH520" s="214"/>
      <c r="MI520" s="214">
        <f>VLOOKUP(MF520,$A$563:$F$2330,6,FALSE)</f>
        <v>335</v>
      </c>
      <c r="MJ520" s="213" t="s">
        <v>67</v>
      </c>
      <c r="MK520" s="10">
        <f>MI520*1.2</f>
        <v>402</v>
      </c>
      <c r="ML520" s="10"/>
      <c r="MM520" s="284"/>
      <c r="MN520" s="213" t="s">
        <v>98</v>
      </c>
      <c r="MO520" s="306" t="s">
        <v>702</v>
      </c>
      <c r="MQ520" s="214"/>
      <c r="MR520" s="214">
        <f>VLOOKUP(MO520,$A$563:$F$2330,6,FALSE)</f>
        <v>13</v>
      </c>
      <c r="MS520" s="213" t="s">
        <v>67</v>
      </c>
      <c r="MT520" s="10">
        <f>MR520*1.2</f>
        <v>15.6</v>
      </c>
      <c r="MU520" s="10"/>
      <c r="MV520" s="284"/>
      <c r="MW520" s="213" t="s">
        <v>98</v>
      </c>
      <c r="MX520" s="306" t="s">
        <v>895</v>
      </c>
      <c r="MZ520" s="214"/>
      <c r="NA520" s="214">
        <f>VLOOKUP(MX520,$A$563:$F$2330,6,FALSE)</f>
        <v>613</v>
      </c>
      <c r="NB520" s="213" t="s">
        <v>67</v>
      </c>
      <c r="NC520" s="10">
        <f>NA520*1.2</f>
        <v>735.6</v>
      </c>
      <c r="ND520" s="10"/>
      <c r="NE520" s="284"/>
      <c r="NF520" s="213" t="s">
        <v>98</v>
      </c>
      <c r="NG520" s="306" t="s">
        <v>508</v>
      </c>
      <c r="NI520" s="214"/>
      <c r="NJ520" s="214">
        <f>VLOOKUP(NG520,$A$563:$F$2330,6,FALSE)</f>
        <v>246</v>
      </c>
      <c r="NK520" s="213" t="s">
        <v>67</v>
      </c>
      <c r="NL520" s="10">
        <f>NJ520*1.2</f>
        <v>295.2</v>
      </c>
      <c r="NM520" s="10"/>
      <c r="NN520" s="284"/>
      <c r="NO520" s="213" t="s">
        <v>98</v>
      </c>
      <c r="NP520" s="306" t="s">
        <v>441</v>
      </c>
      <c r="NR520" s="214"/>
      <c r="NS520" s="214">
        <f>VLOOKUP(NP520,$A$563:$F$2330,6,FALSE)</f>
        <v>79</v>
      </c>
      <c r="NT520" s="213" t="s">
        <v>67</v>
      </c>
      <c r="NU520" s="10">
        <f>NS520*1.2</f>
        <v>94.8</v>
      </c>
      <c r="NV520" s="10"/>
      <c r="NW520" s="284"/>
      <c r="NX520" s="213" t="s">
        <v>98</v>
      </c>
      <c r="NY520" s="293" t="s">
        <v>535</v>
      </c>
      <c r="OB520" s="214">
        <f>VLOOKUP(NY520,$A$563:$F$2330,6,FALSE)</f>
        <v>147</v>
      </c>
      <c r="OC520" s="213" t="s">
        <v>67</v>
      </c>
      <c r="OD520" s="10">
        <f>OB520*1.2</f>
        <v>176.4</v>
      </c>
      <c r="OE520" s="10"/>
      <c r="OF520" s="284"/>
      <c r="OG520" s="213" t="s">
        <v>98</v>
      </c>
      <c r="OH520" s="306" t="s">
        <v>481</v>
      </c>
      <c r="OJ520" s="214"/>
      <c r="OK520" s="214">
        <f>VLOOKUP(OH520,$A$563:$F$2330,6,FALSE)</f>
        <v>335</v>
      </c>
      <c r="OL520" s="213" t="s">
        <v>67</v>
      </c>
      <c r="OM520" s="10">
        <f>OK520*1.2</f>
        <v>402</v>
      </c>
      <c r="ON520" s="10"/>
      <c r="OO520" s="284"/>
      <c r="OP520" s="213" t="s">
        <v>98</v>
      </c>
      <c r="OQ520" s="293" t="s">
        <v>570</v>
      </c>
      <c r="OS520" s="214"/>
      <c r="OT520" s="214">
        <f>VLOOKUP(OQ520,$A$563:$F$2330,6,FALSE)</f>
        <v>181</v>
      </c>
      <c r="OU520" s="213" t="s">
        <v>67</v>
      </c>
      <c r="OV520" s="10">
        <f>OT520*1.2</f>
        <v>217.2</v>
      </c>
      <c r="OW520" s="10"/>
      <c r="OX520" s="284"/>
      <c r="OY520" s="213" t="s">
        <v>98</v>
      </c>
      <c r="OZ520" s="306" t="s">
        <v>1622</v>
      </c>
      <c r="PB520" s="214"/>
      <c r="PC520" s="214">
        <f>VLOOKUP(OZ520,$A$563:$F$2330,6,FALSE)</f>
        <v>167</v>
      </c>
      <c r="PD520" s="213" t="s">
        <v>67</v>
      </c>
      <c r="PE520" s="10">
        <f>PC520*1.2</f>
        <v>200.4</v>
      </c>
      <c r="PF520" s="10"/>
      <c r="PG520" s="284"/>
      <c r="PH520" s="213" t="s">
        <v>98</v>
      </c>
      <c r="PI520" s="306" t="s">
        <v>570</v>
      </c>
      <c r="PK520" s="214"/>
      <c r="PL520" s="214">
        <f>VLOOKUP(PI520,$A$563:$F$2330,6,FALSE)</f>
        <v>181</v>
      </c>
      <c r="PM520" s="213" t="s">
        <v>67</v>
      </c>
      <c r="PN520" s="10">
        <f>PL520*1.2</f>
        <v>217.2</v>
      </c>
      <c r="PO520" s="10"/>
      <c r="PP520" s="284"/>
      <c r="PQ520" s="213" t="s">
        <v>98</v>
      </c>
      <c r="PR520" s="293" t="s">
        <v>444</v>
      </c>
      <c r="PT520" s="214"/>
      <c r="PU520" s="214">
        <f>VLOOKUP(PR520,$A$563:$F$2330,6,FALSE)</f>
        <v>193</v>
      </c>
      <c r="PV520" s="213" t="s">
        <v>67</v>
      </c>
      <c r="PW520" s="10">
        <f>PU520*1.2</f>
        <v>231.6</v>
      </c>
      <c r="PX520" s="10"/>
      <c r="PY520" s="284"/>
      <c r="PZ520" s="213" t="s">
        <v>98</v>
      </c>
      <c r="QA520" s="306" t="s">
        <v>455</v>
      </c>
      <c r="QC520" s="214"/>
      <c r="QD520" s="214">
        <f>VLOOKUP(QA520,$A$563:$F$2330,6,FALSE)</f>
        <v>78</v>
      </c>
      <c r="QE520" s="213" t="s">
        <v>67</v>
      </c>
      <c r="QF520" s="10">
        <f>QD520*1.2</f>
        <v>93.6</v>
      </c>
      <c r="QG520" s="10"/>
      <c r="QH520" s="284"/>
      <c r="QI520" s="213" t="s">
        <v>98</v>
      </c>
      <c r="QJ520" s="293" t="s">
        <v>481</v>
      </c>
      <c r="QL520" s="214"/>
      <c r="QM520" s="214">
        <f>VLOOKUP(QJ520,$A$563:$F$2330,6,FALSE)</f>
        <v>335</v>
      </c>
      <c r="QN520" s="213" t="s">
        <v>67</v>
      </c>
      <c r="QO520" s="10">
        <f>QM520*1.2</f>
        <v>402</v>
      </c>
      <c r="QP520" s="10"/>
      <c r="QQ520" s="284"/>
      <c r="QR520" s="213" t="s">
        <v>98</v>
      </c>
      <c r="QS520" s="306" t="s">
        <v>1430</v>
      </c>
      <c r="QU520" s="214"/>
      <c r="QV520" s="214">
        <f>VLOOKUP(QS520,$A$563:$F$2330,6,FALSE)</f>
        <v>242</v>
      </c>
      <c r="QW520" s="213" t="s">
        <v>67</v>
      </c>
      <c r="QX520" s="10">
        <f>QV520*1.2</f>
        <v>290.39999999999998</v>
      </c>
      <c r="QY520" s="10"/>
      <c r="QZ520" s="284"/>
      <c r="RA520" s="213" t="s">
        <v>98</v>
      </c>
      <c r="RB520" s="293" t="s">
        <v>635</v>
      </c>
      <c r="RD520" s="214"/>
      <c r="RE520" s="214">
        <f>VLOOKUP(RB520,$A$563:$F$2330,6,FALSE)</f>
        <v>43</v>
      </c>
      <c r="RF520" s="213" t="s">
        <v>67</v>
      </c>
      <c r="RG520" s="10">
        <f>RE520*1.2</f>
        <v>51.6</v>
      </c>
      <c r="RH520" s="10"/>
      <c r="RI520" s="284"/>
      <c r="RJ520" s="213" t="s">
        <v>98</v>
      </c>
      <c r="RK520" s="297" t="s">
        <v>186</v>
      </c>
      <c r="RN520" s="214" t="e">
        <f>VLOOKUP(RK520,$A$563:$F$2330,6,FALSE)</f>
        <v>#N/A</v>
      </c>
      <c r="RO520" s="213" t="s">
        <v>67</v>
      </c>
      <c r="RP520" s="10" t="e">
        <f>RN520*1.2</f>
        <v>#N/A</v>
      </c>
      <c r="RQ520" s="10"/>
      <c r="RR520" s="284"/>
      <c r="RS520" s="213" t="s">
        <v>98</v>
      </c>
      <c r="RT520" s="306" t="s">
        <v>481</v>
      </c>
      <c r="RV520" s="214"/>
      <c r="RW520" s="214">
        <f>VLOOKUP(RT520,$A$563:$F$2330,6,FALSE)</f>
        <v>335</v>
      </c>
      <c r="RX520" s="213" t="s">
        <v>67</v>
      </c>
      <c r="RY520" s="10">
        <f>RW520*1.2</f>
        <v>402</v>
      </c>
      <c r="RZ520" s="10"/>
      <c r="SA520" s="290"/>
      <c r="SB520" s="213" t="s">
        <v>98</v>
      </c>
      <c r="SC520" s="306" t="s">
        <v>540</v>
      </c>
      <c r="SE520" s="214"/>
      <c r="SF520" s="214">
        <f>VLOOKUP(SC520,$A$563:$F$2330,6,FALSE)</f>
        <v>216</v>
      </c>
      <c r="SG520" s="213" t="s">
        <v>67</v>
      </c>
      <c r="SH520" s="10">
        <f>SF520*1.2</f>
        <v>259.2</v>
      </c>
      <c r="SI520" s="10"/>
      <c r="SJ520" s="290"/>
      <c r="SK520" s="213" t="s">
        <v>98</v>
      </c>
      <c r="SL520" s="306" t="s">
        <v>1622</v>
      </c>
      <c r="SN520" s="214"/>
      <c r="SO520" s="214">
        <f>VLOOKUP(SL520,$A$563:$F$2330,6,FALSE)</f>
        <v>167</v>
      </c>
      <c r="SP520" s="213" t="s">
        <v>67</v>
      </c>
      <c r="SQ520" s="10">
        <f>SO520*1.2</f>
        <v>200.4</v>
      </c>
      <c r="SR520" s="10"/>
      <c r="SS520" s="290"/>
      <c r="ST520" s="213" t="s">
        <v>98</v>
      </c>
      <c r="SU520" s="306" t="s">
        <v>1075</v>
      </c>
      <c r="SW520" s="214"/>
      <c r="SX520" s="214">
        <f>VLOOKUP(SU520,$A$563:$F$2330,6,FALSE)</f>
        <v>77</v>
      </c>
      <c r="SY520" s="213" t="s">
        <v>67</v>
      </c>
      <c r="SZ520" s="10">
        <f>SX520*1.2</f>
        <v>92.399999999999991</v>
      </c>
      <c r="TA520" s="10"/>
      <c r="TB520" s="290"/>
      <c r="TC520" s="213" t="s">
        <v>98</v>
      </c>
      <c r="TD520" s="306" t="s">
        <v>455</v>
      </c>
      <c r="TF520" s="214"/>
      <c r="TG520" s="214">
        <f>VLOOKUP(TD520,$A$563:$F$2330,6,FALSE)</f>
        <v>78</v>
      </c>
      <c r="TH520" s="213" t="s">
        <v>67</v>
      </c>
      <c r="TI520" s="10">
        <f>TG520*1.2</f>
        <v>93.6</v>
      </c>
      <c r="TK520" s="290"/>
      <c r="TL520" s="213" t="s">
        <v>98</v>
      </c>
      <c r="TM520" s="306" t="s">
        <v>578</v>
      </c>
      <c r="TO520" s="214"/>
      <c r="TP520" s="214">
        <f>VLOOKUP(TM520,$A$563:$F$2330,6,FALSE)</f>
        <v>228</v>
      </c>
      <c r="TQ520" s="213" t="s">
        <v>67</v>
      </c>
      <c r="TR520" s="10">
        <f>TP520*1.2</f>
        <v>273.59999999999997</v>
      </c>
      <c r="TS520" s="10"/>
      <c r="TT520" s="290"/>
      <c r="TU520" s="213" t="s">
        <v>98</v>
      </c>
      <c r="TV520" s="297" t="s">
        <v>186</v>
      </c>
      <c r="TX520" s="214"/>
      <c r="TY520" s="214" t="e">
        <f>VLOOKUP(TV520,$A$563:$F$2330,6,FALSE)</f>
        <v>#N/A</v>
      </c>
      <c r="TZ520" s="213" t="s">
        <v>67</v>
      </c>
      <c r="UA520" s="10" t="e">
        <f>TY520*1.2</f>
        <v>#N/A</v>
      </c>
      <c r="UB520" s="10"/>
      <c r="UC520" s="290"/>
      <c r="UD520" s="213" t="s">
        <v>98</v>
      </c>
      <c r="UE520" s="306" t="s">
        <v>1622</v>
      </c>
      <c r="UG520" s="214"/>
      <c r="UH520" s="214">
        <f>VLOOKUP(UE520,$A$563:$F$2330,6,FALSE)</f>
        <v>167</v>
      </c>
      <c r="UI520" s="213" t="s">
        <v>67</v>
      </c>
      <c r="UJ520" s="10">
        <f>UH520*1.2</f>
        <v>200.4</v>
      </c>
      <c r="UK520" s="10"/>
      <c r="UL520" s="290"/>
      <c r="UM520" s="213" t="s">
        <v>98</v>
      </c>
      <c r="UN520" s="297" t="s">
        <v>186</v>
      </c>
      <c r="UP520" s="214"/>
      <c r="UQ520" s="214" t="e">
        <f>VLOOKUP(UN520,$A$563:$F$2330,6,FALSE)</f>
        <v>#N/A</v>
      </c>
      <c r="UR520" s="213" t="s">
        <v>67</v>
      </c>
      <c r="US520" s="10" t="e">
        <f>UQ520*1.2</f>
        <v>#N/A</v>
      </c>
      <c r="UT520" s="10"/>
      <c r="UU520" s="290"/>
      <c r="UV520" s="213" t="s">
        <v>98</v>
      </c>
      <c r="UW520" s="306" t="s">
        <v>635</v>
      </c>
      <c r="UY520" s="214"/>
      <c r="UZ520" s="214">
        <f>VLOOKUP(UW520,$A$563:$F$2330,6,FALSE)</f>
        <v>43</v>
      </c>
      <c r="VA520" s="213" t="s">
        <v>67</v>
      </c>
      <c r="VB520" s="10">
        <f>UZ520*1.2</f>
        <v>51.6</v>
      </c>
      <c r="VC520" s="10"/>
      <c r="VD520" s="290"/>
      <c r="VE520" s="213" t="s">
        <v>98</v>
      </c>
      <c r="VF520" s="297" t="s">
        <v>186</v>
      </c>
      <c r="VH520" s="214"/>
      <c r="VI520" s="214" t="e">
        <f>VLOOKUP(VF520,$A$563:$F$2330,6,FALSE)</f>
        <v>#N/A</v>
      </c>
      <c r="VJ520" s="213" t="s">
        <v>67</v>
      </c>
      <c r="VK520" s="10" t="e">
        <f>VI520*1.2</f>
        <v>#N/A</v>
      </c>
      <c r="VL520" s="10"/>
      <c r="VM520" s="290"/>
      <c r="VN520" s="213" t="s">
        <v>98</v>
      </c>
      <c r="VO520" s="306" t="s">
        <v>894</v>
      </c>
      <c r="VQ520" s="214"/>
      <c r="VR520" s="214">
        <f>VLOOKUP(VO520,$A$563:$F$2330,6,FALSE)</f>
        <v>151</v>
      </c>
      <c r="VS520" s="213" t="s">
        <v>67</v>
      </c>
      <c r="VT520" s="10">
        <f>VR520*1.2</f>
        <v>181.2</v>
      </c>
      <c r="VU520" s="10"/>
      <c r="VV520" s="290"/>
      <c r="VW520" s="213" t="s">
        <v>98</v>
      </c>
      <c r="VX520" s="297" t="s">
        <v>186</v>
      </c>
      <c r="WA520" s="214" t="e">
        <f>VLOOKUP(VX520,$A$563:$F$2330,6,FALSE)</f>
        <v>#N/A</v>
      </c>
      <c r="WB520" s="213" t="s">
        <v>67</v>
      </c>
      <c r="WC520" s="10" t="e">
        <f>WA520*1.2</f>
        <v>#N/A</v>
      </c>
      <c r="WE520" s="290"/>
      <c r="WF520" s="213" t="s">
        <v>98</v>
      </c>
      <c r="WG520" s="306" t="s">
        <v>635</v>
      </c>
      <c r="WI520" s="214"/>
      <c r="WJ520" s="214">
        <f>VLOOKUP(WG520,$A$563:$F$2330,6,FALSE)</f>
        <v>43</v>
      </c>
      <c r="WK520" s="213" t="s">
        <v>67</v>
      </c>
      <c r="WL520" s="10">
        <f>WJ520*1.2</f>
        <v>51.6</v>
      </c>
      <c r="WN520" s="290"/>
      <c r="WO520" s="213" t="s">
        <v>98</v>
      </c>
      <c r="WP520" s="306" t="s">
        <v>1351</v>
      </c>
      <c r="WQ520" s="214"/>
      <c r="WR520" s="214"/>
      <c r="WS520" s="214">
        <f>VLOOKUP(WP520,$A$563:$F$2330,6,FALSE)</f>
        <v>152</v>
      </c>
      <c r="WT520" s="213" t="s">
        <v>67</v>
      </c>
      <c r="WU520" s="10">
        <f>WS520*1.2</f>
        <v>182.4</v>
      </c>
      <c r="WV520" s="10"/>
      <c r="WW520" s="290"/>
      <c r="WX520" s="213" t="s">
        <v>98</v>
      </c>
      <c r="WY520" s="306" t="s">
        <v>1911</v>
      </c>
      <c r="XA520" s="214"/>
      <c r="XB520" s="214">
        <f>VLOOKUP(WY520,$A$563:$F$2330,6,FALSE)</f>
        <v>132</v>
      </c>
      <c r="XC520" s="213" t="s">
        <v>67</v>
      </c>
      <c r="XD520" s="10">
        <f>XB520*1.2</f>
        <v>158.4</v>
      </c>
      <c r="XF520" s="290"/>
      <c r="XG520" s="213" t="s">
        <v>98</v>
      </c>
      <c r="XH520" s="297" t="s">
        <v>186</v>
      </c>
      <c r="XK520" s="214" t="e">
        <f>VLOOKUP(XH520,$A$563:$F$2330,6,FALSE)</f>
        <v>#N/A</v>
      </c>
      <c r="XL520" s="213" t="s">
        <v>67</v>
      </c>
      <c r="XM520" s="10" t="e">
        <f>XK520*1.2</f>
        <v>#N/A</v>
      </c>
      <c r="XO520" s="290"/>
      <c r="XP520" s="213" t="s">
        <v>98</v>
      </c>
      <c r="XQ520" s="306" t="s">
        <v>1075</v>
      </c>
      <c r="XS520" s="214"/>
      <c r="XT520" s="214">
        <f>VLOOKUP(XQ520,$A$563:$F$2330,6,FALSE)</f>
        <v>77</v>
      </c>
      <c r="XU520" s="213" t="s">
        <v>67</v>
      </c>
      <c r="XV520" s="10">
        <f>XT520*1.2</f>
        <v>92.399999999999991</v>
      </c>
      <c r="XW520" s="10"/>
      <c r="XX520" s="290"/>
      <c r="XY520" s="213" t="s">
        <v>98</v>
      </c>
      <c r="XZ520" s="306" t="s">
        <v>987</v>
      </c>
      <c r="YB520" s="214"/>
      <c r="YC520" s="214">
        <f>VLOOKUP(XZ520,$A$563:$F$2330,6,FALSE)</f>
        <v>40</v>
      </c>
      <c r="YD520" s="213" t="s">
        <v>67</v>
      </c>
      <c r="YE520" s="10">
        <f>YC520*1.2</f>
        <v>48</v>
      </c>
      <c r="YG520" s="290"/>
      <c r="YH520" s="213" t="s">
        <v>98</v>
      </c>
      <c r="YI520" s="306" t="s">
        <v>1430</v>
      </c>
      <c r="YK520" s="214"/>
      <c r="YL520" s="214">
        <f>VLOOKUP(YI520,$A$563:$F$2330,6,FALSE)</f>
        <v>242</v>
      </c>
      <c r="YM520" s="213" t="s">
        <v>67</v>
      </c>
      <c r="YN520" s="10">
        <f>YL520*1.2</f>
        <v>290.39999999999998</v>
      </c>
      <c r="YO520" s="10"/>
      <c r="YP520" s="290"/>
      <c r="YQ520" s="213" t="s">
        <v>98</v>
      </c>
      <c r="YR520" s="297" t="s">
        <v>186</v>
      </c>
      <c r="YU520" s="214" t="e">
        <f>VLOOKUP(YR520,$A$563:$F$2330,6,FALSE)</f>
        <v>#N/A</v>
      </c>
      <c r="YV520" s="213" t="s">
        <v>67</v>
      </c>
      <c r="YW520" s="10" t="e">
        <f>YU520*1.2</f>
        <v>#N/A</v>
      </c>
      <c r="YY520" s="290"/>
      <c r="YZ520" s="213" t="s">
        <v>98</v>
      </c>
      <c r="ZA520" s="297" t="s">
        <v>186</v>
      </c>
      <c r="ZD520" s="214" t="e">
        <f>VLOOKUP(ZA520,$A$563:$F$2330,6,FALSE)</f>
        <v>#N/A</v>
      </c>
      <c r="ZE520" s="213" t="s">
        <v>67</v>
      </c>
      <c r="ZF520" s="10" t="e">
        <f>ZD520*1.2</f>
        <v>#N/A</v>
      </c>
      <c r="ZH520" s="290"/>
      <c r="ZI520" s="213" t="s">
        <v>98</v>
      </c>
      <c r="ZJ520" s="293" t="s">
        <v>540</v>
      </c>
      <c r="ZM520" s="214">
        <f>VLOOKUP(ZJ520,$A$563:$F$2330,6,FALSE)</f>
        <v>216</v>
      </c>
      <c r="ZN520" s="213" t="s">
        <v>67</v>
      </c>
      <c r="ZO520" s="10">
        <f>ZM520*1.2</f>
        <v>259.2</v>
      </c>
      <c r="ZQ520" s="290"/>
      <c r="ZR520" s="213" t="s">
        <v>98</v>
      </c>
      <c r="ZS520" s="297" t="s">
        <v>186</v>
      </c>
      <c r="ZU520" s="214"/>
      <c r="ZV520" s="214" t="e">
        <f>VLOOKUP(ZS520,$A$563:$F$2330,6,FALSE)</f>
        <v>#N/A</v>
      </c>
      <c r="ZW520" s="213" t="s">
        <v>67</v>
      </c>
      <c r="ZX520" s="10" t="e">
        <f>ZV520*1.2</f>
        <v>#N/A</v>
      </c>
      <c r="ZY520" s="10"/>
      <c r="ZZ520" s="290"/>
      <c r="AAA520" s="213" t="s">
        <v>98</v>
      </c>
      <c r="AAB520" s="297" t="s">
        <v>186</v>
      </c>
      <c r="AAD520" s="214"/>
      <c r="AAE520" s="214" t="e">
        <f>VLOOKUP(AAB520,$A$563:$F$2330,6,FALSE)</f>
        <v>#N/A</v>
      </c>
      <c r="AAF520" s="213" t="s">
        <v>67</v>
      </c>
      <c r="AAG520" s="10" t="e">
        <f>AAE520*1.2</f>
        <v>#N/A</v>
      </c>
      <c r="AAH520" s="10"/>
      <c r="AAI520" s="290"/>
      <c r="AAJ520" s="213" t="s">
        <v>98</v>
      </c>
      <c r="AAK520" s="297" t="s">
        <v>186</v>
      </c>
      <c r="AAM520" s="214"/>
      <c r="AAN520" s="214" t="e">
        <f>VLOOKUP(AAK520,$A$563:$F$2330,6,FALSE)</f>
        <v>#N/A</v>
      </c>
      <c r="AAO520" s="213" t="s">
        <v>67</v>
      </c>
      <c r="AAP520" s="10" t="e">
        <f>AAN520*1.2</f>
        <v>#N/A</v>
      </c>
      <c r="AAQ520" s="10"/>
      <c r="AAR520" s="290"/>
      <c r="AAS520" s="213" t="s">
        <v>98</v>
      </c>
      <c r="AAT520" s="297" t="s">
        <v>186</v>
      </c>
      <c r="AAV520" s="214"/>
      <c r="AAW520" s="214" t="e">
        <f>VLOOKUP(AAT520,$A$563:$F$2330,6,FALSE)</f>
        <v>#N/A</v>
      </c>
      <c r="AAX520" s="213" t="s">
        <v>67</v>
      </c>
      <c r="AAY520" s="10" t="e">
        <f>AAW520*1.2</f>
        <v>#N/A</v>
      </c>
      <c r="AAZ520" s="10"/>
      <c r="ABA520" s="290"/>
      <c r="ABB520" s="213" t="s">
        <v>98</v>
      </c>
      <c r="ABC520" s="297" t="s">
        <v>186</v>
      </c>
      <c r="ABE520" s="214"/>
      <c r="ABF520" s="214" t="e">
        <f>VLOOKUP(ABC520,$A$563:$F$2330,6,FALSE)</f>
        <v>#N/A</v>
      </c>
      <c r="ABG520" s="213" t="s">
        <v>67</v>
      </c>
      <c r="ABH520" s="10" t="e">
        <f>ABF520*1.2</f>
        <v>#N/A</v>
      </c>
      <c r="ABI520" s="10"/>
      <c r="ABJ520" s="290"/>
      <c r="ABK520" s="213" t="s">
        <v>98</v>
      </c>
      <c r="ABL520" s="297" t="s">
        <v>186</v>
      </c>
      <c r="ABN520" s="214"/>
      <c r="ABO520" s="214" t="e">
        <f>VLOOKUP(ABL520,$A$563:$F$2330,6,FALSE)</f>
        <v>#N/A</v>
      </c>
      <c r="ABP520" s="213" t="s">
        <v>67</v>
      </c>
      <c r="ABQ520" s="10" t="e">
        <f>ABO520*1.2</f>
        <v>#N/A</v>
      </c>
      <c r="ABR520" s="10"/>
      <c r="ABS520" s="290"/>
      <c r="ABT520" s="213" t="s">
        <v>98</v>
      </c>
      <c r="ABU520" s="297" t="s">
        <v>186</v>
      </c>
      <c r="ABW520" s="214"/>
      <c r="ABX520" s="214" t="e">
        <f>VLOOKUP(ABU520,$A$563:$F$2330,6,FALSE)</f>
        <v>#N/A</v>
      </c>
      <c r="ABY520" s="213" t="s">
        <v>67</v>
      </c>
      <c r="ABZ520" s="10" t="e">
        <f>ABX520*1.2</f>
        <v>#N/A</v>
      </c>
      <c r="ACA520" s="10"/>
      <c r="ACB520" s="290"/>
      <c r="ACC520" s="213" t="s">
        <v>98</v>
      </c>
      <c r="ACD520" s="297" t="s">
        <v>186</v>
      </c>
      <c r="ACF520" s="214"/>
      <c r="ACG520" s="214" t="e">
        <f>VLOOKUP(ACD520,$A$563:$F$2330,6,FALSE)</f>
        <v>#N/A</v>
      </c>
      <c r="ACH520" s="213" t="s">
        <v>67</v>
      </c>
      <c r="ACI520" s="10" t="e">
        <f>ACG520*1.2</f>
        <v>#N/A</v>
      </c>
      <c r="ACJ520" s="10"/>
      <c r="ACK520" s="290"/>
      <c r="ACL520" s="213" t="s">
        <v>98</v>
      </c>
      <c r="ACM520" s="297" t="s">
        <v>186</v>
      </c>
      <c r="ACO520" s="214"/>
      <c r="ACP520" s="214" t="e">
        <f>VLOOKUP(ACM520,$A$563:$F$2330,6,FALSE)</f>
        <v>#N/A</v>
      </c>
      <c r="ACQ520" s="213" t="s">
        <v>67</v>
      </c>
      <c r="ACR520" s="10" t="e">
        <f>ACP520*1.2</f>
        <v>#N/A</v>
      </c>
      <c r="ACS520" s="10"/>
      <c r="ACT520" s="290"/>
      <c r="ACU520" s="213" t="s">
        <v>98</v>
      </c>
      <c r="ACV520" s="293" t="s">
        <v>577</v>
      </c>
      <c r="ACX520" s="214"/>
      <c r="ACY520" s="214">
        <f>VLOOKUP(ACV520,$A$563:$F$2330,6,FALSE)</f>
        <v>63</v>
      </c>
      <c r="ACZ520" s="213" t="s">
        <v>67</v>
      </c>
      <c r="ADA520" s="10">
        <f>ACY520*1.2</f>
        <v>75.599999999999994</v>
      </c>
      <c r="ADB520" s="10"/>
      <c r="ADC520" s="290"/>
      <c r="ADD520" s="213" t="s">
        <v>98</v>
      </c>
      <c r="ADE520" s="306" t="s">
        <v>475</v>
      </c>
      <c r="ADG520" s="214"/>
      <c r="ADH520" s="214">
        <f>VLOOKUP(ADE520,$A$563:$F$2330,6,FALSE)</f>
        <v>98</v>
      </c>
      <c r="ADI520" s="213" t="s">
        <v>67</v>
      </c>
      <c r="ADJ520" s="10">
        <f>ADH520*1.2</f>
        <v>117.6</v>
      </c>
      <c r="ADL520" s="290"/>
      <c r="ADM520" s="213" t="s">
        <v>98</v>
      </c>
      <c r="ADN520" s="306" t="s">
        <v>1622</v>
      </c>
      <c r="ADP520" s="214"/>
      <c r="ADQ520" s="214">
        <f>VLOOKUP(ADN520,$A$563:$F$2330,6,FALSE)</f>
        <v>167</v>
      </c>
      <c r="ADR520" s="213" t="s">
        <v>67</v>
      </c>
      <c r="ADS520" s="10">
        <f>ADQ520*1.2</f>
        <v>200.4</v>
      </c>
      <c r="ADT520" s="10"/>
      <c r="ADU520" s="290"/>
      <c r="ADV520" s="213" t="s">
        <v>98</v>
      </c>
      <c r="ADW520" s="306" t="s">
        <v>635</v>
      </c>
      <c r="ADZ520" s="214">
        <f>VLOOKUP(ADW520,$A$563:$F$2330,6,FALSE)</f>
        <v>43</v>
      </c>
      <c r="AEA520" s="213" t="s">
        <v>67</v>
      </c>
      <c r="AEB520" s="10">
        <f>ADZ520*1.2</f>
        <v>51.6</v>
      </c>
      <c r="AED520" s="290"/>
      <c r="AEE520" s="213" t="s">
        <v>98</v>
      </c>
      <c r="AEF520" s="306" t="s">
        <v>441</v>
      </c>
      <c r="AEH520" s="214"/>
      <c r="AEI520" s="214">
        <f>VLOOKUP(AEF520,$A$563:$F$2330,6,FALSE)</f>
        <v>79</v>
      </c>
      <c r="AEJ520" s="213" t="s">
        <v>67</v>
      </c>
      <c r="AEK520" s="10">
        <f>AEI520*1.2</f>
        <v>94.8</v>
      </c>
      <c r="AEM520" s="290"/>
      <c r="AEN520" s="213" t="s">
        <v>98</v>
      </c>
      <c r="AEO520" s="306" t="s">
        <v>1075</v>
      </c>
      <c r="AEQ520" s="214"/>
      <c r="AER520" s="214">
        <f>VLOOKUP(AEO520,$A$563:$F$2330,6,FALSE)</f>
        <v>77</v>
      </c>
      <c r="AES520" s="213" t="s">
        <v>67</v>
      </c>
      <c r="AET520" s="10">
        <f>AER520*1.2</f>
        <v>92.399999999999991</v>
      </c>
      <c r="AEV520" s="290"/>
      <c r="AEW520" s="213" t="s">
        <v>98</v>
      </c>
      <c r="AEX520" s="306" t="s">
        <v>752</v>
      </c>
      <c r="AEZ520" s="214"/>
      <c r="AFA520" s="214">
        <f>VLOOKUP(AEX520,$A$563:$F$2330,6,FALSE)</f>
        <v>9</v>
      </c>
      <c r="AFB520" s="213" t="s">
        <v>67</v>
      </c>
      <c r="AFC520" s="10">
        <f>AFA520*1.2</f>
        <v>10.799999999999999</v>
      </c>
      <c r="AFD520" s="10"/>
      <c r="AFE520" s="290"/>
      <c r="AFF520" s="213" t="s">
        <v>98</v>
      </c>
      <c r="AFG520" s="306" t="s">
        <v>441</v>
      </c>
      <c r="AFI520" s="214"/>
      <c r="AFJ520" s="214">
        <f>VLOOKUP(AFG520,$A$563:$F$2330,6,FALSE)</f>
        <v>79</v>
      </c>
      <c r="AFK520" s="213" t="s">
        <v>67</v>
      </c>
      <c r="AFL520" s="10">
        <f>AFJ520*1.2</f>
        <v>94.8</v>
      </c>
      <c r="AFM520" s="10"/>
      <c r="AFN520" s="290"/>
      <c r="AFO520" s="213" t="s">
        <v>98</v>
      </c>
      <c r="AFP520" s="306" t="s">
        <v>570</v>
      </c>
      <c r="AFR520" s="214"/>
      <c r="AFS520" s="214">
        <f>VLOOKUP(AFP520,$A$563:$F$2330,6,FALSE)</f>
        <v>181</v>
      </c>
      <c r="AFT520" s="213" t="s">
        <v>67</v>
      </c>
      <c r="AFU520" s="10">
        <f>AFS520*1.2</f>
        <v>217.2</v>
      </c>
      <c r="AFV520" s="10"/>
      <c r="AFW520" s="290"/>
      <c r="AFX520" s="213" t="s">
        <v>98</v>
      </c>
      <c r="AFY520" s="309" t="s">
        <v>460</v>
      </c>
      <c r="AGA520" s="214"/>
      <c r="AGB520" s="214">
        <f>VLOOKUP(AFY520,$A$563:$F$2330,6,FALSE)</f>
        <v>19</v>
      </c>
      <c r="AGC520" s="213" t="s">
        <v>67</v>
      </c>
      <c r="AGD520" s="10">
        <f>AGB520*1.2</f>
        <v>22.8</v>
      </c>
      <c r="AGE520" s="10"/>
      <c r="AGF520" s="290"/>
      <c r="AGG520" s="213" t="s">
        <v>98</v>
      </c>
      <c r="AGH520" s="306" t="s">
        <v>441</v>
      </c>
      <c r="AGJ520" s="214"/>
      <c r="AGK520" s="214">
        <f>VLOOKUP(AGH520,$A$563:$F$2330,6,FALSE)</f>
        <v>79</v>
      </c>
      <c r="AGL520" s="213" t="s">
        <v>67</v>
      </c>
      <c r="AGM520" s="10">
        <f>AGK520*1.2</f>
        <v>94.8</v>
      </c>
      <c r="AGN520" s="10"/>
      <c r="AGO520" s="290"/>
      <c r="AGP520" s="213" t="s">
        <v>98</v>
      </c>
      <c r="AGQ520" s="306" t="s">
        <v>481</v>
      </c>
      <c r="AGS520" s="214"/>
      <c r="AGT520" s="214">
        <f>VLOOKUP(AGQ520,$A$563:$F$2330,6,FALSE)</f>
        <v>335</v>
      </c>
      <c r="AGU520" s="213" t="s">
        <v>67</v>
      </c>
      <c r="AGV520" s="10">
        <f>AGT520*1.2</f>
        <v>402</v>
      </c>
      <c r="AGW520" s="10"/>
      <c r="AGX520" s="290"/>
      <c r="AGY520" s="213" t="s">
        <v>98</v>
      </c>
      <c r="AGZ520" s="308" t="s">
        <v>894</v>
      </c>
      <c r="AHB520" s="214"/>
      <c r="AHC520" s="214">
        <f>VLOOKUP(AGZ520,$A$563:$F$2330,6,FALSE)</f>
        <v>151</v>
      </c>
      <c r="AHD520" s="213" t="s">
        <v>67</v>
      </c>
      <c r="AHE520" s="10">
        <f>AHC520*1.2</f>
        <v>181.2</v>
      </c>
      <c r="AHF520" s="10"/>
      <c r="AHG520" s="290"/>
      <c r="AHH520" s="213"/>
      <c r="AHI520" s="303"/>
      <c r="AHK520" s="214"/>
      <c r="AHL520" s="214"/>
      <c r="AHM520" s="213"/>
      <c r="AHN520" s="10"/>
      <c r="AHO520" s="10"/>
      <c r="AHQ520" s="213"/>
      <c r="AHR520" s="278"/>
      <c r="AHT520" s="214"/>
      <c r="AHU520" s="214"/>
      <c r="AHV520" s="213"/>
      <c r="AHW520" s="10"/>
      <c r="AHX520" s="10"/>
      <c r="AHZ520" s="213"/>
      <c r="AIA520" s="278"/>
      <c r="AIC520" s="214"/>
      <c r="AID520" s="214"/>
      <c r="AIE520" s="213"/>
      <c r="AIF520" s="10"/>
      <c r="AIG520" s="10"/>
      <c r="AII520" s="213"/>
      <c r="AIJ520" s="278"/>
      <c r="AIM520" s="214"/>
      <c r="AIN520" s="213"/>
      <c r="AIO520" s="10"/>
    </row>
    <row r="521" spans="1:926" s="14" customFormat="1" ht="15">
      <c r="A521" s="213" t="s">
        <v>99</v>
      </c>
      <c r="B521" s="293" t="s">
        <v>1911</v>
      </c>
      <c r="D521" s="214"/>
      <c r="E521" s="214">
        <f>VLOOKUP(B521,$A$563:$F$2330,6,FALSE)</f>
        <v>132</v>
      </c>
      <c r="F521" s="213" t="s">
        <v>69</v>
      </c>
      <c r="G521" s="10">
        <f>E521*1.1</f>
        <v>145.20000000000002</v>
      </c>
      <c r="H521" s="10"/>
      <c r="I521" s="284"/>
      <c r="J521" s="213" t="s">
        <v>99</v>
      </c>
      <c r="K521" s="306" t="s">
        <v>1075</v>
      </c>
      <c r="M521" s="214"/>
      <c r="N521" s="214">
        <f>VLOOKUP(K521,$A$563:$F$2330,6,FALSE)</f>
        <v>77</v>
      </c>
      <c r="O521" s="213" t="s">
        <v>69</v>
      </c>
      <c r="P521" s="10">
        <f>N521*1.1</f>
        <v>84.7</v>
      </c>
      <c r="Q521" s="10"/>
      <c r="R521" s="284"/>
      <c r="S521" s="213" t="s">
        <v>99</v>
      </c>
      <c r="T521" s="306" t="s">
        <v>894</v>
      </c>
      <c r="V521" s="214"/>
      <c r="W521" s="214">
        <f>VLOOKUP(T521,$A$563:$F$2330,6,FALSE)</f>
        <v>151</v>
      </c>
      <c r="X521" s="213" t="s">
        <v>69</v>
      </c>
      <c r="Y521" s="10">
        <f>W521*1.1</f>
        <v>166.10000000000002</v>
      </c>
      <c r="Z521" s="10"/>
      <c r="AA521" s="284"/>
      <c r="AB521" s="213" t="s">
        <v>99</v>
      </c>
      <c r="AC521" s="306" t="s">
        <v>895</v>
      </c>
      <c r="AE521" s="214"/>
      <c r="AF521" s="214">
        <f>VLOOKUP(AC521,$A$563:$F$2330,6,FALSE)</f>
        <v>613</v>
      </c>
      <c r="AG521" s="213" t="s">
        <v>69</v>
      </c>
      <c r="AH521" s="10">
        <f>AF521*1.1</f>
        <v>674.30000000000007</v>
      </c>
      <c r="AI521" s="10"/>
      <c r="AJ521" s="284"/>
      <c r="AK521" s="213" t="s">
        <v>99</v>
      </c>
      <c r="AL521" s="293" t="s">
        <v>1430</v>
      </c>
      <c r="AN521" s="214"/>
      <c r="AO521" s="214">
        <f>VLOOKUP(AL521,$A$563:$F$2330,6,FALSE)</f>
        <v>242</v>
      </c>
      <c r="AP521" s="213" t="s">
        <v>69</v>
      </c>
      <c r="AQ521" s="10">
        <f>AO521*1.1</f>
        <v>266.20000000000005</v>
      </c>
      <c r="AR521" s="10"/>
      <c r="AS521" s="284"/>
      <c r="AT521" s="213" t="s">
        <v>99</v>
      </c>
      <c r="AU521" s="306" t="s">
        <v>1430</v>
      </c>
      <c r="AW521" s="214"/>
      <c r="AX521" s="214">
        <f>VLOOKUP(AU521,$A$563:$F$2330,6,FALSE)</f>
        <v>242</v>
      </c>
      <c r="AY521" s="213" t="s">
        <v>69</v>
      </c>
      <c r="AZ521" s="10">
        <f>AX521*1.1</f>
        <v>266.20000000000005</v>
      </c>
      <c r="BA521" s="10"/>
      <c r="BB521" s="284"/>
      <c r="BC521" s="213" t="s">
        <v>99</v>
      </c>
      <c r="BD521" s="306" t="s">
        <v>895</v>
      </c>
      <c r="BF521" s="214"/>
      <c r="BG521" s="214">
        <f>VLOOKUP(BD521,$A$563:$F$2330,6,FALSE)</f>
        <v>613</v>
      </c>
      <c r="BH521" s="213" t="s">
        <v>69</v>
      </c>
      <c r="BI521" s="10">
        <f>BG521*1.1</f>
        <v>674.30000000000007</v>
      </c>
      <c r="BJ521" s="10"/>
      <c r="BK521" s="284"/>
      <c r="BL521" s="213" t="s">
        <v>99</v>
      </c>
      <c r="BM521" s="306" t="s">
        <v>1430</v>
      </c>
      <c r="BO521" s="214"/>
      <c r="BP521" s="214">
        <f>VLOOKUP(BM521,$A$563:$F$2330,6,FALSE)</f>
        <v>242</v>
      </c>
      <c r="BQ521" s="213" t="s">
        <v>69</v>
      </c>
      <c r="BR521" s="10">
        <f>BP521*1.1</f>
        <v>266.20000000000005</v>
      </c>
      <c r="BS521" s="10"/>
      <c r="BT521" s="284"/>
      <c r="BU521" s="213" t="s">
        <v>99</v>
      </c>
      <c r="BV521" s="306" t="s">
        <v>1426</v>
      </c>
      <c r="BX521" s="214"/>
      <c r="BY521" s="214">
        <f>VLOOKUP(BV521,$A$563:$F$2330,6,FALSE)</f>
        <v>88</v>
      </c>
      <c r="BZ521" s="213" t="s">
        <v>69</v>
      </c>
      <c r="CA521" s="10">
        <f>BY521*1.1</f>
        <v>96.800000000000011</v>
      </c>
      <c r="CB521" s="10"/>
      <c r="CC521" s="284"/>
      <c r="CD521" s="213" t="s">
        <v>99</v>
      </c>
      <c r="CE521" s="306" t="s">
        <v>1430</v>
      </c>
      <c r="CG521" s="214"/>
      <c r="CH521" s="214">
        <f>VLOOKUP(CE521,$A$563:$F$2330,6,FALSE)</f>
        <v>242</v>
      </c>
      <c r="CI521" s="213" t="s">
        <v>69</v>
      </c>
      <c r="CJ521" s="10">
        <f>CH521*1.1</f>
        <v>266.20000000000005</v>
      </c>
      <c r="CK521" s="10"/>
      <c r="CL521" s="284"/>
      <c r="CM521" s="213" t="s">
        <v>99</v>
      </c>
      <c r="CN521" s="306" t="s">
        <v>1870</v>
      </c>
      <c r="CP521" s="214"/>
      <c r="CQ521" s="214">
        <f>VLOOKUP(CN521,$A$563:$F$2330,6,FALSE)</f>
        <v>69</v>
      </c>
      <c r="CR521" s="213" t="s">
        <v>69</v>
      </c>
      <c r="CS521" s="10">
        <f>CQ521*1.1</f>
        <v>75.900000000000006</v>
      </c>
      <c r="CT521" s="10"/>
      <c r="CU521" s="284"/>
      <c r="CV521" s="213" t="s">
        <v>99</v>
      </c>
      <c r="CW521" s="306" t="s">
        <v>635</v>
      </c>
      <c r="CY521" s="214"/>
      <c r="CZ521" s="214">
        <f>VLOOKUP(CW521,$A$563:$F$2330,6,FALSE)</f>
        <v>43</v>
      </c>
      <c r="DA521" s="213" t="s">
        <v>69</v>
      </c>
      <c r="DB521" s="10">
        <f>CZ521*1.1</f>
        <v>47.300000000000004</v>
      </c>
      <c r="DC521" s="10"/>
      <c r="DD521" s="284"/>
      <c r="DE521" s="213" t="s">
        <v>99</v>
      </c>
      <c r="DF521" s="306" t="s">
        <v>956</v>
      </c>
      <c r="DH521" s="214"/>
      <c r="DI521" s="214">
        <f>VLOOKUP(DF521,$A$563:$F$2330,6,FALSE)</f>
        <v>52</v>
      </c>
      <c r="DJ521" s="213" t="s">
        <v>69</v>
      </c>
      <c r="DK521" s="10">
        <f>DI521*1.1</f>
        <v>57.2</v>
      </c>
      <c r="DL521" s="10"/>
      <c r="DM521" s="284"/>
      <c r="DN521" s="213" t="s">
        <v>99</v>
      </c>
      <c r="DO521" s="293" t="s">
        <v>1870</v>
      </c>
      <c r="DQ521" s="214"/>
      <c r="DR521" s="214">
        <f>VLOOKUP(DO521,$A$563:$F$2330,6,FALSE)</f>
        <v>69</v>
      </c>
      <c r="DS521" s="213" t="s">
        <v>69</v>
      </c>
      <c r="DT521" s="10">
        <f>DR521*1.1</f>
        <v>75.900000000000006</v>
      </c>
      <c r="DU521" s="10"/>
      <c r="DV521" s="284"/>
      <c r="DW521" s="213" t="s">
        <v>99</v>
      </c>
      <c r="DX521" s="297" t="s">
        <v>186</v>
      </c>
      <c r="DZ521" s="214"/>
      <c r="EA521" s="214" t="e">
        <f>VLOOKUP(DX521,$A$563:$F$2330,6,FALSE)</f>
        <v>#N/A</v>
      </c>
      <c r="EB521" s="213" t="s">
        <v>69</v>
      </c>
      <c r="EC521" s="10" t="e">
        <f>EA521*1.1</f>
        <v>#N/A</v>
      </c>
      <c r="ED521" s="10"/>
      <c r="EE521" s="284"/>
      <c r="EF521" s="213" t="s">
        <v>99</v>
      </c>
      <c r="EG521" s="306" t="s">
        <v>578</v>
      </c>
      <c r="EI521" s="214"/>
      <c r="EJ521" s="214">
        <f>VLOOKUP(EG521,$A$563:$F$2330,6,FALSE)</f>
        <v>228</v>
      </c>
      <c r="EK521" s="213" t="s">
        <v>69</v>
      </c>
      <c r="EL521" s="10">
        <f>EJ521*1.1</f>
        <v>250.8</v>
      </c>
      <c r="EM521" s="10"/>
      <c r="EN521" s="284"/>
      <c r="EO521" s="213" t="s">
        <v>99</v>
      </c>
      <c r="EP521" s="306" t="s">
        <v>1622</v>
      </c>
      <c r="ER521" s="214"/>
      <c r="ES521" s="214">
        <f>VLOOKUP(EP521,$A$563:$F$2330,6,FALSE)</f>
        <v>167</v>
      </c>
      <c r="ET521" s="213" t="s">
        <v>69</v>
      </c>
      <c r="EU521" s="10">
        <f>ES521*1.1</f>
        <v>183.70000000000002</v>
      </c>
      <c r="EV521" s="10"/>
      <c r="EW521" s="284"/>
      <c r="EX521" s="213" t="s">
        <v>99</v>
      </c>
      <c r="EY521" s="297" t="s">
        <v>186</v>
      </c>
      <c r="FA521" s="214"/>
      <c r="FB521" s="214" t="e">
        <f>VLOOKUP(EY521,$A$563:$F$2330,6,FALSE)</f>
        <v>#N/A</v>
      </c>
      <c r="FC521" s="213" t="s">
        <v>69</v>
      </c>
      <c r="FD521" s="10" t="e">
        <f>FB521*1.1</f>
        <v>#N/A</v>
      </c>
      <c r="FE521" s="10"/>
      <c r="FF521" s="284"/>
      <c r="FG521" s="213" t="s">
        <v>99</v>
      </c>
      <c r="FH521" s="306" t="s">
        <v>460</v>
      </c>
      <c r="FJ521" s="214"/>
      <c r="FK521" s="214">
        <f>VLOOKUP(FH521,$A$563:$F$2330,6,FALSE)</f>
        <v>19</v>
      </c>
      <c r="FL521" s="213" t="s">
        <v>69</v>
      </c>
      <c r="FM521" s="10">
        <f>FK521*1.1</f>
        <v>20.900000000000002</v>
      </c>
      <c r="FN521" s="10"/>
      <c r="FO521" s="284"/>
      <c r="FP521" s="213" t="s">
        <v>99</v>
      </c>
      <c r="FQ521" s="293" t="s">
        <v>1430</v>
      </c>
      <c r="FS521" s="214"/>
      <c r="FT521" s="214">
        <f>VLOOKUP(FQ521,$A$563:$F$2330,6,FALSE)</f>
        <v>242</v>
      </c>
      <c r="FU521" s="213" t="s">
        <v>69</v>
      </c>
      <c r="FV521" s="10">
        <f>FT521*1.1</f>
        <v>266.20000000000005</v>
      </c>
      <c r="FW521" s="10"/>
      <c r="FX521" s="284"/>
      <c r="FY521" s="213" t="s">
        <v>99</v>
      </c>
      <c r="FZ521" s="293" t="s">
        <v>481</v>
      </c>
      <c r="GB521" s="214"/>
      <c r="GC521" s="214">
        <f>VLOOKUP(FZ521,$A$563:$F$2330,6,FALSE)</f>
        <v>335</v>
      </c>
      <c r="GD521" s="213" t="s">
        <v>69</v>
      </c>
      <c r="GE521" s="10">
        <f>GC521*1.1</f>
        <v>368.50000000000006</v>
      </c>
      <c r="GF521" s="10"/>
      <c r="GG521" s="284"/>
      <c r="GH521" s="213" t="s">
        <v>99</v>
      </c>
      <c r="GI521" s="306" t="s">
        <v>1351</v>
      </c>
      <c r="GK521" s="214"/>
      <c r="GL521" s="214">
        <f>VLOOKUP(GI521,$A$563:$F$2330,6,FALSE)</f>
        <v>152</v>
      </c>
      <c r="GM521" s="213" t="s">
        <v>69</v>
      </c>
      <c r="GN521" s="10">
        <f>GL521*1.1</f>
        <v>167.20000000000002</v>
      </c>
      <c r="GO521" s="10"/>
      <c r="GP521" s="284"/>
      <c r="GQ521" s="213" t="s">
        <v>99</v>
      </c>
      <c r="GR521" s="306" t="s">
        <v>1345</v>
      </c>
      <c r="GT521" s="214"/>
      <c r="GU521" s="214">
        <f>VLOOKUP(GR521,$A$563:$F$2330,6,FALSE)</f>
        <v>154</v>
      </c>
      <c r="GV521" s="213" t="s">
        <v>69</v>
      </c>
      <c r="GW521" s="10">
        <f>GU521*1.1</f>
        <v>169.4</v>
      </c>
      <c r="GX521" s="10"/>
      <c r="GY521" s="284"/>
      <c r="GZ521" s="213" t="s">
        <v>99</v>
      </c>
      <c r="HA521" s="293" t="s">
        <v>794</v>
      </c>
      <c r="HC521" s="214"/>
      <c r="HD521" s="214">
        <f>VLOOKUP(HA521,$A$563:$F$2330,6,FALSE)</f>
        <v>149</v>
      </c>
      <c r="HE521" s="213" t="s">
        <v>69</v>
      </c>
      <c r="HF521" s="10">
        <f>HD521*1.1</f>
        <v>163.9</v>
      </c>
      <c r="HG521" s="10"/>
      <c r="HH521" s="284"/>
      <c r="HI521" s="213" t="s">
        <v>99</v>
      </c>
      <c r="HJ521" s="306" t="s">
        <v>475</v>
      </c>
      <c r="HL521" s="214"/>
      <c r="HM521" s="214">
        <f>VLOOKUP(HJ521,$A$563:$F$2330,6,FALSE)</f>
        <v>98</v>
      </c>
      <c r="HN521" s="213" t="s">
        <v>69</v>
      </c>
      <c r="HO521" s="10">
        <f>HM521*1.1</f>
        <v>107.80000000000001</v>
      </c>
      <c r="HP521" s="10"/>
      <c r="HQ521" s="284"/>
      <c r="HR521" s="213" t="s">
        <v>99</v>
      </c>
      <c r="HS521" s="293" t="s">
        <v>460</v>
      </c>
      <c r="HU521" s="214"/>
      <c r="HV521" s="214">
        <f>VLOOKUP(HS521,$A$563:$F$2330,6,FALSE)</f>
        <v>19</v>
      </c>
      <c r="HW521" s="213" t="s">
        <v>69</v>
      </c>
      <c r="HX521" s="10">
        <f>HV521*1.1</f>
        <v>20.900000000000002</v>
      </c>
      <c r="HY521" s="10"/>
      <c r="HZ521" s="284"/>
      <c r="IA521" s="213" t="s">
        <v>99</v>
      </c>
      <c r="IB521" s="306" t="s">
        <v>635</v>
      </c>
      <c r="ID521" s="214"/>
      <c r="IE521" s="214">
        <f>VLOOKUP(IB521,$A$563:$F$2330,6,FALSE)</f>
        <v>43</v>
      </c>
      <c r="IF521" s="213" t="s">
        <v>69</v>
      </c>
      <c r="IG521" s="10">
        <f>IE521*1.1</f>
        <v>47.300000000000004</v>
      </c>
      <c r="IH521" s="10"/>
      <c r="II521" s="284"/>
      <c r="IJ521" s="213" t="s">
        <v>99</v>
      </c>
      <c r="IK521" s="306" t="s">
        <v>794</v>
      </c>
      <c r="IM521" s="214"/>
      <c r="IN521" s="214">
        <f>VLOOKUP(IK521,$A$563:$F$2330,6,FALSE)</f>
        <v>149</v>
      </c>
      <c r="IO521" s="213" t="s">
        <v>69</v>
      </c>
      <c r="IP521" s="10">
        <f>IN521*1.1</f>
        <v>163.9</v>
      </c>
      <c r="IQ521" s="10"/>
      <c r="IR521" s="284"/>
      <c r="IS521" s="213" t="s">
        <v>99</v>
      </c>
      <c r="IT521" s="306" t="s">
        <v>444</v>
      </c>
      <c r="IV521" s="214"/>
      <c r="IW521" s="214">
        <f>VLOOKUP(IT521,$A$563:$F$2330,6,FALSE)</f>
        <v>193</v>
      </c>
      <c r="IX521" s="213" t="s">
        <v>69</v>
      </c>
      <c r="IY521" s="10">
        <f>IW521*1.1</f>
        <v>212.3</v>
      </c>
      <c r="IZ521" s="10"/>
      <c r="JA521" s="284"/>
      <c r="JB521" s="213" t="s">
        <v>99</v>
      </c>
      <c r="JC521" s="306" t="s">
        <v>570</v>
      </c>
      <c r="JE521" s="214"/>
      <c r="JF521" s="214">
        <f>VLOOKUP(JC521,$A$563:$F$2330,6,FALSE)</f>
        <v>181</v>
      </c>
      <c r="JG521" s="213" t="s">
        <v>69</v>
      </c>
      <c r="JH521" s="10">
        <f>JF521*1.1</f>
        <v>199.10000000000002</v>
      </c>
      <c r="JI521" s="10"/>
      <c r="JJ521" s="284"/>
      <c r="JK521" s="213" t="s">
        <v>99</v>
      </c>
      <c r="JL521" s="306" t="s">
        <v>752</v>
      </c>
      <c r="JN521" s="214"/>
      <c r="JO521" s="214">
        <f>VLOOKUP(JL521,$A$563:$F$2330,6,FALSE)</f>
        <v>9</v>
      </c>
      <c r="JP521" s="213" t="s">
        <v>69</v>
      </c>
      <c r="JQ521" s="10">
        <f>JO521*1.1</f>
        <v>9.9</v>
      </c>
      <c r="JR521" s="10"/>
      <c r="JS521" s="284"/>
      <c r="JT521" s="213" t="s">
        <v>99</v>
      </c>
      <c r="JU521" s="306" t="s">
        <v>1886</v>
      </c>
      <c r="JW521" s="214"/>
      <c r="JX521" s="214">
        <f>VLOOKUP(JU521,$A$563:$F$2330,6,FALSE)</f>
        <v>112</v>
      </c>
      <c r="JY521" s="213" t="s">
        <v>69</v>
      </c>
      <c r="JZ521" s="10">
        <f>JX521*1.1</f>
        <v>123.20000000000002</v>
      </c>
      <c r="KA521" s="10"/>
      <c r="KB521" s="284"/>
      <c r="KC521" s="213" t="s">
        <v>99</v>
      </c>
      <c r="KD521" s="306" t="s">
        <v>441</v>
      </c>
      <c r="KF521" s="214"/>
      <c r="KG521" s="214">
        <f>VLOOKUP(KD521,$A$563:$F$2330,6,FALSE)</f>
        <v>79</v>
      </c>
      <c r="KH521" s="213" t="s">
        <v>69</v>
      </c>
      <c r="KI521" s="10">
        <f>KG521*1.1</f>
        <v>86.9</v>
      </c>
      <c r="KJ521" s="10"/>
      <c r="KK521" s="284"/>
      <c r="KL521" s="213" t="s">
        <v>99</v>
      </c>
      <c r="KM521" s="306" t="s">
        <v>712</v>
      </c>
      <c r="KO521" s="214"/>
      <c r="KP521" s="214">
        <f>VLOOKUP(KM521,$A$563:$F$2330,6,FALSE)</f>
        <v>19</v>
      </c>
      <c r="KQ521" s="213" t="s">
        <v>69</v>
      </c>
      <c r="KR521" s="10">
        <f>KP521*1.1</f>
        <v>20.900000000000002</v>
      </c>
      <c r="KS521" s="10"/>
      <c r="KT521" s="284"/>
      <c r="KU521" s="213" t="s">
        <v>99</v>
      </c>
      <c r="KV521" s="306" t="s">
        <v>455</v>
      </c>
      <c r="KX521" s="214"/>
      <c r="KY521" s="214">
        <f>VLOOKUP(KV521,$A$563:$F$2330,6,FALSE)</f>
        <v>78</v>
      </c>
      <c r="KZ521" s="213" t="s">
        <v>69</v>
      </c>
      <c r="LA521" s="10">
        <f>KY521*1.1</f>
        <v>85.800000000000011</v>
      </c>
      <c r="LB521" s="10"/>
      <c r="LC521" s="284"/>
      <c r="LD521" s="213" t="s">
        <v>99</v>
      </c>
      <c r="LE521" s="306" t="s">
        <v>481</v>
      </c>
      <c r="LG521" s="214"/>
      <c r="LH521" s="214">
        <f>VLOOKUP(LE521,$A$563:$F$2330,6,FALSE)</f>
        <v>335</v>
      </c>
      <c r="LI521" s="213" t="s">
        <v>69</v>
      </c>
      <c r="LJ521" s="10">
        <f>LH521*1.1</f>
        <v>368.50000000000006</v>
      </c>
      <c r="LK521" s="10"/>
      <c r="LL521" s="284"/>
      <c r="LM521" s="213" t="s">
        <v>99</v>
      </c>
      <c r="LN521" s="306" t="s">
        <v>1870</v>
      </c>
      <c r="LP521" s="214"/>
      <c r="LQ521" s="214">
        <f>VLOOKUP(LN521,$A$563:$F$2330,6,FALSE)</f>
        <v>69</v>
      </c>
      <c r="LR521" s="213" t="s">
        <v>69</v>
      </c>
      <c r="LS521" s="10">
        <f>LQ521*1.1</f>
        <v>75.900000000000006</v>
      </c>
      <c r="LT521" s="10"/>
      <c r="LU521" s="284"/>
      <c r="LV521" s="213" t="s">
        <v>99</v>
      </c>
      <c r="LW521" s="306" t="s">
        <v>441</v>
      </c>
      <c r="LY521" s="214"/>
      <c r="LZ521" s="214">
        <f>VLOOKUP(LW521,$A$563:$F$2330,6,FALSE)</f>
        <v>79</v>
      </c>
      <c r="MA521" s="213" t="s">
        <v>69</v>
      </c>
      <c r="MB521" s="10">
        <f>LZ521*1.1</f>
        <v>86.9</v>
      </c>
      <c r="MC521" s="10"/>
      <c r="MD521" s="284"/>
      <c r="ME521" s="213" t="s">
        <v>99</v>
      </c>
      <c r="MF521" s="308" t="s">
        <v>1870</v>
      </c>
      <c r="MH521" s="214"/>
      <c r="MI521" s="214">
        <f>VLOOKUP(MF521,$A$563:$F$2330,6,FALSE)</f>
        <v>69</v>
      </c>
      <c r="MJ521" s="213" t="s">
        <v>69</v>
      </c>
      <c r="MK521" s="10">
        <f>MI521*1.1</f>
        <v>75.900000000000006</v>
      </c>
      <c r="ML521" s="10"/>
      <c r="MM521" s="284"/>
      <c r="MN521" s="213" t="s">
        <v>99</v>
      </c>
      <c r="MO521" s="306" t="s">
        <v>470</v>
      </c>
      <c r="MQ521" s="214"/>
      <c r="MR521" s="214">
        <f>VLOOKUP(MO521,$A$563:$F$2330,6,FALSE)</f>
        <v>116</v>
      </c>
      <c r="MS521" s="213" t="s">
        <v>69</v>
      </c>
      <c r="MT521" s="10">
        <f>MR521*1.1</f>
        <v>127.60000000000001</v>
      </c>
      <c r="MU521" s="10"/>
      <c r="MV521" s="284"/>
      <c r="MW521" s="213" t="s">
        <v>99</v>
      </c>
      <c r="MX521" s="306" t="s">
        <v>481</v>
      </c>
      <c r="MZ521" s="214"/>
      <c r="NA521" s="214">
        <f>VLOOKUP(MX521,$A$563:$F$2330,6,FALSE)</f>
        <v>335</v>
      </c>
      <c r="NB521" s="213" t="s">
        <v>69</v>
      </c>
      <c r="NC521" s="10">
        <f>NA521*1.1</f>
        <v>368.50000000000006</v>
      </c>
      <c r="ND521" s="10"/>
      <c r="NE521" s="284"/>
      <c r="NF521" s="213" t="s">
        <v>99</v>
      </c>
      <c r="NG521" s="306" t="s">
        <v>1075</v>
      </c>
      <c r="NI521" s="214"/>
      <c r="NJ521" s="214">
        <f>VLOOKUP(NG521,$A$563:$F$2330,6,FALSE)</f>
        <v>77</v>
      </c>
      <c r="NK521" s="213" t="s">
        <v>69</v>
      </c>
      <c r="NL521" s="10">
        <f>NJ521*1.1</f>
        <v>84.7</v>
      </c>
      <c r="NM521" s="10"/>
      <c r="NN521" s="284"/>
      <c r="NO521" s="213" t="s">
        <v>99</v>
      </c>
      <c r="NP521" s="306" t="s">
        <v>469</v>
      </c>
      <c r="NR521" s="214"/>
      <c r="NS521" s="214">
        <f>VLOOKUP(NP521,$A$563:$F$2330,6,FALSE)</f>
        <v>34</v>
      </c>
      <c r="NT521" s="213" t="s">
        <v>69</v>
      </c>
      <c r="NU521" s="10">
        <f>NS521*1.1</f>
        <v>37.400000000000006</v>
      </c>
      <c r="NV521" s="10"/>
      <c r="NW521" s="284"/>
      <c r="NX521" s="213" t="s">
        <v>99</v>
      </c>
      <c r="NY521" s="293" t="s">
        <v>470</v>
      </c>
      <c r="OB521" s="214">
        <f>VLOOKUP(NY521,$A$563:$F$2330,6,FALSE)</f>
        <v>116</v>
      </c>
      <c r="OC521" s="213" t="s">
        <v>69</v>
      </c>
      <c r="OD521" s="10">
        <f>OB521*1.1</f>
        <v>127.60000000000001</v>
      </c>
      <c r="OE521" s="10"/>
      <c r="OF521" s="284"/>
      <c r="OG521" s="213" t="s">
        <v>99</v>
      </c>
      <c r="OH521" s="306" t="s">
        <v>441</v>
      </c>
      <c r="OJ521" s="214"/>
      <c r="OK521" s="214">
        <f>VLOOKUP(OH521,$A$563:$F$2330,6,FALSE)</f>
        <v>79</v>
      </c>
      <c r="OL521" s="213" t="s">
        <v>69</v>
      </c>
      <c r="OM521" s="10">
        <f>OK521*1.1</f>
        <v>86.9</v>
      </c>
      <c r="ON521" s="10"/>
      <c r="OO521" s="284"/>
      <c r="OP521" s="213" t="s">
        <v>99</v>
      </c>
      <c r="OQ521" s="293" t="s">
        <v>1897</v>
      </c>
      <c r="OS521" s="214"/>
      <c r="OT521" s="214">
        <f>VLOOKUP(OQ521,$A$563:$F$2330,6,FALSE)</f>
        <v>179</v>
      </c>
      <c r="OU521" s="213" t="s">
        <v>69</v>
      </c>
      <c r="OV521" s="10">
        <f>OT521*1.1</f>
        <v>196.9</v>
      </c>
      <c r="OW521" s="10"/>
      <c r="OX521" s="284"/>
      <c r="OY521" s="213" t="s">
        <v>99</v>
      </c>
      <c r="OZ521" s="306" t="s">
        <v>635</v>
      </c>
      <c r="PB521" s="214"/>
      <c r="PC521" s="214">
        <f>VLOOKUP(OZ521,$A$563:$F$2330,6,FALSE)</f>
        <v>43</v>
      </c>
      <c r="PD521" s="213" t="s">
        <v>69</v>
      </c>
      <c r="PE521" s="10">
        <f>PC521*1.1</f>
        <v>47.300000000000004</v>
      </c>
      <c r="PF521" s="10"/>
      <c r="PG521" s="284"/>
      <c r="PH521" s="213" t="s">
        <v>99</v>
      </c>
      <c r="PI521" s="306" t="s">
        <v>1911</v>
      </c>
      <c r="PK521" s="214"/>
      <c r="PL521" s="214">
        <f>VLOOKUP(PI521,$A$563:$F$2330,6,FALSE)</f>
        <v>132</v>
      </c>
      <c r="PM521" s="213" t="s">
        <v>69</v>
      </c>
      <c r="PN521" s="10">
        <f>PL521*1.1</f>
        <v>145.20000000000002</v>
      </c>
      <c r="PO521" s="10"/>
      <c r="PP521" s="284"/>
      <c r="PQ521" s="213" t="s">
        <v>99</v>
      </c>
      <c r="PR521" s="293" t="s">
        <v>469</v>
      </c>
      <c r="PT521" s="214"/>
      <c r="PU521" s="214">
        <f>VLOOKUP(PR521,$A$563:$F$2330,6,FALSE)</f>
        <v>34</v>
      </c>
      <c r="PV521" s="213" t="s">
        <v>69</v>
      </c>
      <c r="PW521" s="10">
        <f>PU521*1.1</f>
        <v>37.400000000000006</v>
      </c>
      <c r="PX521" s="10"/>
      <c r="PY521" s="284"/>
      <c r="PZ521" s="213" t="s">
        <v>99</v>
      </c>
      <c r="QA521" s="306" t="s">
        <v>794</v>
      </c>
      <c r="QC521" s="214"/>
      <c r="QD521" s="214">
        <f>VLOOKUP(QA521,$A$563:$F$2330,6,FALSE)</f>
        <v>149</v>
      </c>
      <c r="QE521" s="213" t="s">
        <v>69</v>
      </c>
      <c r="QF521" s="10">
        <f>QD521*1.1</f>
        <v>163.9</v>
      </c>
      <c r="QG521" s="10"/>
      <c r="QH521" s="284"/>
      <c r="QI521" s="213" t="s">
        <v>99</v>
      </c>
      <c r="QJ521" s="293" t="s">
        <v>454</v>
      </c>
      <c r="QL521" s="214"/>
      <c r="QM521" s="214">
        <f>VLOOKUP(QJ521,$A$563:$F$2330,6,FALSE)</f>
        <v>89</v>
      </c>
      <c r="QN521" s="213" t="s">
        <v>69</v>
      </c>
      <c r="QO521" s="10">
        <f>QM521*1.1</f>
        <v>97.9</v>
      </c>
      <c r="QP521" s="10"/>
      <c r="QQ521" s="284"/>
      <c r="QR521" s="213" t="s">
        <v>99</v>
      </c>
      <c r="QS521" s="306" t="s">
        <v>570</v>
      </c>
      <c r="QU521" s="214"/>
      <c r="QV521" s="214">
        <f>VLOOKUP(QS521,$A$563:$F$2330,6,FALSE)</f>
        <v>181</v>
      </c>
      <c r="QW521" s="213" t="s">
        <v>69</v>
      </c>
      <c r="QX521" s="10">
        <f>QV521*1.1</f>
        <v>199.10000000000002</v>
      </c>
      <c r="QY521" s="10"/>
      <c r="QZ521" s="284"/>
      <c r="RA521" s="213" t="s">
        <v>99</v>
      </c>
      <c r="RB521" s="293" t="s">
        <v>460</v>
      </c>
      <c r="RD521" s="214"/>
      <c r="RE521" s="214">
        <f>VLOOKUP(RB521,$A$563:$F$2330,6,FALSE)</f>
        <v>19</v>
      </c>
      <c r="RF521" s="213" t="s">
        <v>69</v>
      </c>
      <c r="RG521" s="10">
        <f>RE521*1.1</f>
        <v>20.900000000000002</v>
      </c>
      <c r="RH521" s="10"/>
      <c r="RI521" s="284"/>
      <c r="RJ521" s="213" t="s">
        <v>99</v>
      </c>
      <c r="RK521" s="297" t="s">
        <v>186</v>
      </c>
      <c r="RN521" s="214" t="e">
        <f>VLOOKUP(RK521,$A$563:$F$2330,6,FALSE)</f>
        <v>#N/A</v>
      </c>
      <c r="RO521" s="213" t="s">
        <v>69</v>
      </c>
      <c r="RP521" s="10" t="e">
        <f>RN521*1.1</f>
        <v>#N/A</v>
      </c>
      <c r="RQ521" s="10"/>
      <c r="RR521" s="284"/>
      <c r="RS521" s="213" t="s">
        <v>99</v>
      </c>
      <c r="RT521" s="306" t="s">
        <v>455</v>
      </c>
      <c r="RV521" s="214"/>
      <c r="RW521" s="214">
        <f>VLOOKUP(RT521,$A$563:$F$2330,6,FALSE)</f>
        <v>78</v>
      </c>
      <c r="RX521" s="213" t="s">
        <v>69</v>
      </c>
      <c r="RY521" s="10">
        <f>RW521*1.1</f>
        <v>85.800000000000011</v>
      </c>
      <c r="RZ521" s="10"/>
      <c r="SA521" s="290"/>
      <c r="SB521" s="213" t="s">
        <v>99</v>
      </c>
      <c r="SC521" s="306" t="s">
        <v>609</v>
      </c>
      <c r="SE521" s="214"/>
      <c r="SF521" s="214">
        <f>VLOOKUP(SC521,$A$563:$F$2330,6,FALSE)</f>
        <v>36</v>
      </c>
      <c r="SG521" s="213" t="s">
        <v>69</v>
      </c>
      <c r="SH521" s="10">
        <f>SF521*1.1</f>
        <v>39.6</v>
      </c>
      <c r="SI521" s="10"/>
      <c r="SJ521" s="290"/>
      <c r="SK521" s="213" t="s">
        <v>99</v>
      </c>
      <c r="SL521" s="306" t="s">
        <v>987</v>
      </c>
      <c r="SN521" s="214"/>
      <c r="SO521" s="214">
        <f>VLOOKUP(SL521,$A$563:$F$2330,6,FALSE)</f>
        <v>40</v>
      </c>
      <c r="SP521" s="213" t="s">
        <v>69</v>
      </c>
      <c r="SQ521" s="10">
        <f>SO521*1.1</f>
        <v>44</v>
      </c>
      <c r="SR521" s="10"/>
      <c r="SS521" s="290"/>
      <c r="ST521" s="213" t="s">
        <v>99</v>
      </c>
      <c r="SU521" s="306" t="s">
        <v>444</v>
      </c>
      <c r="SW521" s="214"/>
      <c r="SX521" s="214">
        <f>VLOOKUP(SU521,$A$563:$F$2330,6,FALSE)</f>
        <v>193</v>
      </c>
      <c r="SY521" s="213" t="s">
        <v>69</v>
      </c>
      <c r="SZ521" s="10">
        <f>SX521*1.1</f>
        <v>212.3</v>
      </c>
      <c r="TA521" s="10"/>
      <c r="TB521" s="290"/>
      <c r="TC521" s="213" t="s">
        <v>99</v>
      </c>
      <c r="TD521" s="306" t="s">
        <v>441</v>
      </c>
      <c r="TF521" s="214"/>
      <c r="TG521" s="214">
        <f>VLOOKUP(TD521,$A$563:$F$2330,6,FALSE)</f>
        <v>79</v>
      </c>
      <c r="TH521" s="213" t="s">
        <v>69</v>
      </c>
      <c r="TI521" s="10">
        <f>TG521*1.1</f>
        <v>86.9</v>
      </c>
      <c r="TK521" s="290"/>
      <c r="TL521" s="213" t="s">
        <v>99</v>
      </c>
      <c r="TM521" s="306" t="s">
        <v>458</v>
      </c>
      <c r="TO521" s="214"/>
      <c r="TP521" s="214">
        <f>VLOOKUP(TM521,$A$563:$F$2330,6,FALSE)</f>
        <v>100</v>
      </c>
      <c r="TQ521" s="213" t="s">
        <v>69</v>
      </c>
      <c r="TR521" s="10">
        <f>TP521*1.1</f>
        <v>110.00000000000001</v>
      </c>
      <c r="TS521" s="10"/>
      <c r="TT521" s="290"/>
      <c r="TU521" s="213" t="s">
        <v>99</v>
      </c>
      <c r="TV521" s="297" t="s">
        <v>186</v>
      </c>
      <c r="TX521" s="214"/>
      <c r="TY521" s="214" t="e">
        <f>VLOOKUP(TV521,$A$563:$F$2330,6,FALSE)</f>
        <v>#N/A</v>
      </c>
      <c r="TZ521" s="213" t="s">
        <v>69</v>
      </c>
      <c r="UA521" s="10" t="e">
        <f>TY521*1.1</f>
        <v>#N/A</v>
      </c>
      <c r="UB521" s="10"/>
      <c r="UC521" s="290"/>
      <c r="UD521" s="213" t="s">
        <v>99</v>
      </c>
      <c r="UE521" s="306" t="s">
        <v>515</v>
      </c>
      <c r="UG521" s="214"/>
      <c r="UH521" s="214">
        <f>VLOOKUP(UE521,$A$563:$F$2330,6,FALSE)</f>
        <v>66</v>
      </c>
      <c r="UI521" s="213" t="s">
        <v>69</v>
      </c>
      <c r="UJ521" s="10">
        <f>UH521*1.1</f>
        <v>72.600000000000009</v>
      </c>
      <c r="UK521" s="10"/>
      <c r="UL521" s="290"/>
      <c r="UM521" s="213" t="s">
        <v>99</v>
      </c>
      <c r="UN521" s="297" t="s">
        <v>186</v>
      </c>
      <c r="UP521" s="214"/>
      <c r="UQ521" s="214" t="e">
        <f>VLOOKUP(UN521,$A$563:$F$2330,6,FALSE)</f>
        <v>#N/A</v>
      </c>
      <c r="UR521" s="213" t="s">
        <v>69</v>
      </c>
      <c r="US521" s="10" t="e">
        <f>UQ521*1.1</f>
        <v>#N/A</v>
      </c>
      <c r="UT521" s="10"/>
      <c r="UU521" s="290"/>
      <c r="UV521" s="213" t="s">
        <v>99</v>
      </c>
      <c r="UW521" s="306" t="s">
        <v>1430</v>
      </c>
      <c r="UY521" s="214"/>
      <c r="UZ521" s="214">
        <f>VLOOKUP(UW521,$A$563:$F$2330,6,FALSE)</f>
        <v>242</v>
      </c>
      <c r="VA521" s="213" t="s">
        <v>69</v>
      </c>
      <c r="VB521" s="10">
        <f>UZ521*1.1</f>
        <v>266.20000000000005</v>
      </c>
      <c r="VC521" s="10"/>
      <c r="VD521" s="290"/>
      <c r="VE521" s="213" t="s">
        <v>99</v>
      </c>
      <c r="VF521" s="297" t="s">
        <v>186</v>
      </c>
      <c r="VH521" s="214"/>
      <c r="VI521" s="214" t="e">
        <f>VLOOKUP(VF521,$A$563:$F$2330,6,FALSE)</f>
        <v>#N/A</v>
      </c>
      <c r="VJ521" s="213" t="s">
        <v>69</v>
      </c>
      <c r="VK521" s="10" t="e">
        <f>VI521*1.1</f>
        <v>#N/A</v>
      </c>
      <c r="VL521" s="10"/>
      <c r="VM521" s="290"/>
      <c r="VN521" s="213" t="s">
        <v>99</v>
      </c>
      <c r="VO521" s="306" t="s">
        <v>895</v>
      </c>
      <c r="VQ521" s="214"/>
      <c r="VR521" s="214">
        <f>VLOOKUP(VO521,$A$563:$F$2330,6,FALSE)</f>
        <v>613</v>
      </c>
      <c r="VS521" s="213" t="s">
        <v>69</v>
      </c>
      <c r="VT521" s="10">
        <f>VR521*1.1</f>
        <v>674.30000000000007</v>
      </c>
      <c r="VU521" s="10"/>
      <c r="VV521" s="290"/>
      <c r="VW521" s="213" t="s">
        <v>99</v>
      </c>
      <c r="VX521" s="297" t="s">
        <v>186</v>
      </c>
      <c r="WA521" s="214" t="e">
        <f>VLOOKUP(VX521,$A$563:$F$2330,6,FALSE)</f>
        <v>#N/A</v>
      </c>
      <c r="WB521" s="213" t="s">
        <v>69</v>
      </c>
      <c r="WC521" s="10" t="e">
        <f>WA521*1.1</f>
        <v>#N/A</v>
      </c>
      <c r="WE521" s="290"/>
      <c r="WF521" s="213" t="s">
        <v>99</v>
      </c>
      <c r="WG521" s="306" t="s">
        <v>475</v>
      </c>
      <c r="WI521" s="214"/>
      <c r="WJ521" s="214">
        <f>VLOOKUP(WG521,$A$563:$F$2330,6,FALSE)</f>
        <v>98</v>
      </c>
      <c r="WK521" s="213" t="s">
        <v>69</v>
      </c>
      <c r="WL521" s="10">
        <f>WJ521*1.1</f>
        <v>107.80000000000001</v>
      </c>
      <c r="WN521" s="290"/>
      <c r="WO521" s="213" t="s">
        <v>99</v>
      </c>
      <c r="WP521" s="306" t="s">
        <v>1430</v>
      </c>
      <c r="WQ521" s="214"/>
      <c r="WR521" s="214"/>
      <c r="WS521" s="214">
        <f>VLOOKUP(WP521,$A$563:$F$2330,6,FALSE)</f>
        <v>242</v>
      </c>
      <c r="WT521" s="213" t="s">
        <v>69</v>
      </c>
      <c r="WU521" s="10">
        <f>WS521*1.1</f>
        <v>266.20000000000005</v>
      </c>
      <c r="WV521" s="10"/>
      <c r="WW521" s="290"/>
      <c r="WX521" s="213" t="s">
        <v>99</v>
      </c>
      <c r="WY521" s="306" t="s">
        <v>454</v>
      </c>
      <c r="XA521" s="214"/>
      <c r="XB521" s="214">
        <f>VLOOKUP(WY521,$A$563:$F$2330,6,FALSE)</f>
        <v>89</v>
      </c>
      <c r="XC521" s="213" t="s">
        <v>69</v>
      </c>
      <c r="XD521" s="10">
        <f>XB521*1.1</f>
        <v>97.9</v>
      </c>
      <c r="XF521" s="290"/>
      <c r="XG521" s="213" t="s">
        <v>99</v>
      </c>
      <c r="XH521" s="297" t="s">
        <v>186</v>
      </c>
      <c r="XK521" s="214" t="e">
        <f>VLOOKUP(XH521,$A$563:$F$2330,6,FALSE)</f>
        <v>#N/A</v>
      </c>
      <c r="XL521" s="213" t="s">
        <v>69</v>
      </c>
      <c r="XM521" s="10" t="e">
        <f>XK521*1.1</f>
        <v>#N/A</v>
      </c>
      <c r="XO521" s="290"/>
      <c r="XP521" s="213" t="s">
        <v>99</v>
      </c>
      <c r="XQ521" s="306" t="s">
        <v>1117</v>
      </c>
      <c r="XS521" s="214"/>
      <c r="XT521" s="214">
        <f>VLOOKUP(XQ521,$A$563:$F$2330,6,FALSE)</f>
        <v>410</v>
      </c>
      <c r="XU521" s="213" t="s">
        <v>69</v>
      </c>
      <c r="XV521" s="10">
        <f>XT521*1.1</f>
        <v>451.00000000000006</v>
      </c>
      <c r="XW521" s="10"/>
      <c r="XX521" s="290"/>
      <c r="XY521" s="213" t="s">
        <v>99</v>
      </c>
      <c r="XZ521" s="306" t="s">
        <v>475</v>
      </c>
      <c r="YB521" s="214"/>
      <c r="YC521" s="214">
        <f>VLOOKUP(XZ521,$A$563:$F$2330,6,FALSE)</f>
        <v>98</v>
      </c>
      <c r="YD521" s="213" t="s">
        <v>69</v>
      </c>
      <c r="YE521" s="10">
        <f>YC521*1.1</f>
        <v>107.80000000000001</v>
      </c>
      <c r="YG521" s="290"/>
      <c r="YH521" s="213" t="s">
        <v>99</v>
      </c>
      <c r="YI521" s="306" t="s">
        <v>460</v>
      </c>
      <c r="YK521" s="214"/>
      <c r="YL521" s="214">
        <f>VLOOKUP(YI521,$A$563:$F$2330,6,FALSE)</f>
        <v>19</v>
      </c>
      <c r="YM521" s="213" t="s">
        <v>69</v>
      </c>
      <c r="YN521" s="10">
        <f>YL521*1.1</f>
        <v>20.900000000000002</v>
      </c>
      <c r="YO521" s="10"/>
      <c r="YP521" s="290"/>
      <c r="YQ521" s="213" t="s">
        <v>99</v>
      </c>
      <c r="YR521" s="297" t="s">
        <v>186</v>
      </c>
      <c r="YU521" s="214" t="e">
        <f>VLOOKUP(YR521,$A$563:$F$2330,6,FALSE)</f>
        <v>#N/A</v>
      </c>
      <c r="YV521" s="213" t="s">
        <v>69</v>
      </c>
      <c r="YW521" s="10" t="e">
        <f>YU521*1.1</f>
        <v>#N/A</v>
      </c>
      <c r="YY521" s="290"/>
      <c r="YZ521" s="213" t="s">
        <v>99</v>
      </c>
      <c r="ZA521" s="297" t="s">
        <v>186</v>
      </c>
      <c r="ZD521" s="214" t="e">
        <f>VLOOKUP(ZA521,$A$563:$F$2330,6,FALSE)</f>
        <v>#N/A</v>
      </c>
      <c r="ZE521" s="213" t="s">
        <v>69</v>
      </c>
      <c r="ZF521" s="10" t="e">
        <f>ZD521*1.1</f>
        <v>#N/A</v>
      </c>
      <c r="ZH521" s="290"/>
      <c r="ZI521" s="213" t="s">
        <v>99</v>
      </c>
      <c r="ZJ521" s="293" t="s">
        <v>671</v>
      </c>
      <c r="ZM521" s="214">
        <f>VLOOKUP(ZJ521,$A$563:$F$2330,6,FALSE)</f>
        <v>12</v>
      </c>
      <c r="ZN521" s="213" t="s">
        <v>69</v>
      </c>
      <c r="ZO521" s="10">
        <f>ZM521*1.1</f>
        <v>13.200000000000001</v>
      </c>
      <c r="ZQ521" s="290"/>
      <c r="ZR521" s="213" t="s">
        <v>99</v>
      </c>
      <c r="ZS521" s="297" t="s">
        <v>186</v>
      </c>
      <c r="ZU521" s="214"/>
      <c r="ZV521" s="214" t="e">
        <f>VLOOKUP(ZS521,$A$563:$F$2330,6,FALSE)</f>
        <v>#N/A</v>
      </c>
      <c r="ZW521" s="213" t="s">
        <v>69</v>
      </c>
      <c r="ZX521" s="10" t="e">
        <f>ZV521*1.1</f>
        <v>#N/A</v>
      </c>
      <c r="ZY521" s="10"/>
      <c r="ZZ521" s="290"/>
      <c r="AAA521" s="213" t="s">
        <v>99</v>
      </c>
      <c r="AAB521" s="297" t="s">
        <v>186</v>
      </c>
      <c r="AAD521" s="214"/>
      <c r="AAE521" s="214" t="e">
        <f>VLOOKUP(AAB521,$A$563:$F$2330,6,FALSE)</f>
        <v>#N/A</v>
      </c>
      <c r="AAF521" s="213" t="s">
        <v>69</v>
      </c>
      <c r="AAG521" s="10" t="e">
        <f>AAE521*1.1</f>
        <v>#N/A</v>
      </c>
      <c r="AAH521" s="10"/>
      <c r="AAI521" s="290"/>
      <c r="AAJ521" s="213" t="s">
        <v>99</v>
      </c>
      <c r="AAK521" s="297" t="s">
        <v>186</v>
      </c>
      <c r="AAM521" s="214"/>
      <c r="AAN521" s="214" t="e">
        <f>VLOOKUP(AAK521,$A$563:$F$2330,6,FALSE)</f>
        <v>#N/A</v>
      </c>
      <c r="AAO521" s="213" t="s">
        <v>69</v>
      </c>
      <c r="AAP521" s="10" t="e">
        <f>AAN521*1.1</f>
        <v>#N/A</v>
      </c>
      <c r="AAQ521" s="10"/>
      <c r="AAR521" s="290"/>
      <c r="AAS521" s="213" t="s">
        <v>99</v>
      </c>
      <c r="AAT521" s="297" t="s">
        <v>186</v>
      </c>
      <c r="AAV521" s="214"/>
      <c r="AAW521" s="214" t="e">
        <f>VLOOKUP(AAT521,$A$563:$F$2330,6,FALSE)</f>
        <v>#N/A</v>
      </c>
      <c r="AAX521" s="213" t="s">
        <v>69</v>
      </c>
      <c r="AAY521" s="10" t="e">
        <f>AAW521*1.1</f>
        <v>#N/A</v>
      </c>
      <c r="AAZ521" s="10"/>
      <c r="ABA521" s="290"/>
      <c r="ABB521" s="213" t="s">
        <v>99</v>
      </c>
      <c r="ABC521" s="297" t="s">
        <v>186</v>
      </c>
      <c r="ABE521" s="214"/>
      <c r="ABF521" s="214" t="e">
        <f>VLOOKUP(ABC521,$A$563:$F$2330,6,FALSE)</f>
        <v>#N/A</v>
      </c>
      <c r="ABG521" s="213" t="s">
        <v>69</v>
      </c>
      <c r="ABH521" s="10" t="e">
        <f>ABF521*1.1</f>
        <v>#N/A</v>
      </c>
      <c r="ABI521" s="10"/>
      <c r="ABJ521" s="290"/>
      <c r="ABK521" s="213" t="s">
        <v>99</v>
      </c>
      <c r="ABL521" s="297" t="s">
        <v>186</v>
      </c>
      <c r="ABN521" s="214"/>
      <c r="ABO521" s="214" t="e">
        <f>VLOOKUP(ABL521,$A$563:$F$2330,6,FALSE)</f>
        <v>#N/A</v>
      </c>
      <c r="ABP521" s="213" t="s">
        <v>69</v>
      </c>
      <c r="ABQ521" s="10" t="e">
        <f>ABO521*1.1</f>
        <v>#N/A</v>
      </c>
      <c r="ABR521" s="10"/>
      <c r="ABS521" s="290"/>
      <c r="ABT521" s="213" t="s">
        <v>99</v>
      </c>
      <c r="ABU521" s="297" t="s">
        <v>186</v>
      </c>
      <c r="ABW521" s="214"/>
      <c r="ABX521" s="214" t="e">
        <f>VLOOKUP(ABU521,$A$563:$F$2330,6,FALSE)</f>
        <v>#N/A</v>
      </c>
      <c r="ABY521" s="213" t="s">
        <v>69</v>
      </c>
      <c r="ABZ521" s="10" t="e">
        <f>ABX521*1.1</f>
        <v>#N/A</v>
      </c>
      <c r="ACA521" s="10"/>
      <c r="ACB521" s="290"/>
      <c r="ACC521" s="213" t="s">
        <v>99</v>
      </c>
      <c r="ACD521" s="297" t="s">
        <v>186</v>
      </c>
      <c r="ACF521" s="214"/>
      <c r="ACG521" s="214" t="e">
        <f>VLOOKUP(ACD521,$A$563:$F$2330,6,FALSE)</f>
        <v>#N/A</v>
      </c>
      <c r="ACH521" s="213" t="s">
        <v>69</v>
      </c>
      <c r="ACI521" s="10" t="e">
        <f>ACG521*1.1</f>
        <v>#N/A</v>
      </c>
      <c r="ACJ521" s="10"/>
      <c r="ACK521" s="290"/>
      <c r="ACL521" s="213" t="s">
        <v>99</v>
      </c>
      <c r="ACM521" s="297" t="s">
        <v>186</v>
      </c>
      <c r="ACO521" s="214"/>
      <c r="ACP521" s="214" t="e">
        <f>VLOOKUP(ACM521,$A$563:$F$2330,6,FALSE)</f>
        <v>#N/A</v>
      </c>
      <c r="ACQ521" s="213" t="s">
        <v>69</v>
      </c>
      <c r="ACR521" s="10" t="e">
        <f>ACP521*1.1</f>
        <v>#N/A</v>
      </c>
      <c r="ACS521" s="10"/>
      <c r="ACT521" s="290"/>
      <c r="ACU521" s="213" t="s">
        <v>99</v>
      </c>
      <c r="ACV521" s="293" t="s">
        <v>477</v>
      </c>
      <c r="ACX521" s="214"/>
      <c r="ACY521" s="214">
        <f>VLOOKUP(ACV521,$A$563:$F$2330,6,FALSE)</f>
        <v>7</v>
      </c>
      <c r="ACZ521" s="213" t="s">
        <v>69</v>
      </c>
      <c r="ADA521" s="10">
        <f>ACY521*1.1</f>
        <v>7.7000000000000011</v>
      </c>
      <c r="ADB521" s="10"/>
      <c r="ADC521" s="290"/>
      <c r="ADD521" s="213" t="s">
        <v>99</v>
      </c>
      <c r="ADE521" s="306" t="s">
        <v>895</v>
      </c>
      <c r="ADG521" s="214"/>
      <c r="ADH521" s="214">
        <f>VLOOKUP(ADE521,$A$563:$F$2330,6,FALSE)</f>
        <v>613</v>
      </c>
      <c r="ADI521" s="213" t="s">
        <v>69</v>
      </c>
      <c r="ADJ521" s="10">
        <f>ADH521*1.1</f>
        <v>674.30000000000007</v>
      </c>
      <c r="ADL521" s="290"/>
      <c r="ADM521" s="213" t="s">
        <v>99</v>
      </c>
      <c r="ADN521" s="306" t="s">
        <v>1870</v>
      </c>
      <c r="ADP521" s="214"/>
      <c r="ADQ521" s="214">
        <f>VLOOKUP(ADN521,$A$563:$F$2330,6,FALSE)</f>
        <v>69</v>
      </c>
      <c r="ADR521" s="213" t="s">
        <v>69</v>
      </c>
      <c r="ADS521" s="10">
        <f>ADQ521*1.1</f>
        <v>75.900000000000006</v>
      </c>
      <c r="ADT521" s="10"/>
      <c r="ADU521" s="290"/>
      <c r="ADV521" s="213" t="s">
        <v>99</v>
      </c>
      <c r="ADW521" s="306" t="s">
        <v>752</v>
      </c>
      <c r="ADZ521" s="214">
        <f>VLOOKUP(ADW521,$A$563:$F$2330,6,FALSE)</f>
        <v>9</v>
      </c>
      <c r="AEA521" s="213" t="s">
        <v>69</v>
      </c>
      <c r="AEB521" s="10">
        <f>ADZ521*1.1</f>
        <v>9.9</v>
      </c>
      <c r="AED521" s="290"/>
      <c r="AEE521" s="213" t="s">
        <v>99</v>
      </c>
      <c r="AEF521" s="306" t="s">
        <v>475</v>
      </c>
      <c r="AEH521" s="214"/>
      <c r="AEI521" s="214">
        <f>VLOOKUP(AEF521,$A$563:$F$2330,6,FALSE)</f>
        <v>98</v>
      </c>
      <c r="AEJ521" s="213" t="s">
        <v>69</v>
      </c>
      <c r="AEK521" s="10">
        <f>AEI521*1.1</f>
        <v>107.80000000000001</v>
      </c>
      <c r="AEM521" s="290"/>
      <c r="AEN521" s="213" t="s">
        <v>99</v>
      </c>
      <c r="AEO521" s="306" t="s">
        <v>477</v>
      </c>
      <c r="AEQ521" s="214"/>
      <c r="AER521" s="214">
        <f>VLOOKUP(AEO521,$A$563:$F$2330,6,FALSE)</f>
        <v>7</v>
      </c>
      <c r="AES521" s="213" t="s">
        <v>69</v>
      </c>
      <c r="AET521" s="10">
        <f>AER521*1.1</f>
        <v>7.7000000000000011</v>
      </c>
      <c r="AEV521" s="290"/>
      <c r="AEW521" s="213" t="s">
        <v>99</v>
      </c>
      <c r="AEX521" s="306" t="s">
        <v>753</v>
      </c>
      <c r="AEZ521" s="214"/>
      <c r="AFA521" s="214">
        <f>VLOOKUP(AEX521,$A$563:$F$2330,6,FALSE)</f>
        <v>242</v>
      </c>
      <c r="AFB521" s="213" t="s">
        <v>69</v>
      </c>
      <c r="AFC521" s="10">
        <f>AFA521*1.1</f>
        <v>266.20000000000005</v>
      </c>
      <c r="AFD521" s="10"/>
      <c r="AFE521" s="290"/>
      <c r="AFF521" s="213" t="s">
        <v>99</v>
      </c>
      <c r="AFG521" s="306" t="s">
        <v>475</v>
      </c>
      <c r="AFI521" s="214"/>
      <c r="AFJ521" s="214">
        <f>VLOOKUP(AFG521,$A$563:$F$2330,6,FALSE)</f>
        <v>98</v>
      </c>
      <c r="AFK521" s="213" t="s">
        <v>69</v>
      </c>
      <c r="AFL521" s="10">
        <f>AFJ521*1.1</f>
        <v>107.80000000000001</v>
      </c>
      <c r="AFM521" s="10"/>
      <c r="AFN521" s="290"/>
      <c r="AFO521" s="213" t="s">
        <v>99</v>
      </c>
      <c r="AFP521" s="306" t="s">
        <v>460</v>
      </c>
      <c r="AFR521" s="214"/>
      <c r="AFS521" s="214">
        <f>VLOOKUP(AFP521,$A$563:$F$2330,6,FALSE)</f>
        <v>19</v>
      </c>
      <c r="AFT521" s="213" t="s">
        <v>69</v>
      </c>
      <c r="AFU521" s="10">
        <f>AFS521*1.1</f>
        <v>20.900000000000002</v>
      </c>
      <c r="AFV521" s="10"/>
      <c r="AFW521" s="290"/>
      <c r="AFX521" s="213" t="s">
        <v>99</v>
      </c>
      <c r="AFY521" s="309" t="s">
        <v>455</v>
      </c>
      <c r="AGA521" s="214"/>
      <c r="AGB521" s="214">
        <f>VLOOKUP(AFY521,$A$563:$F$2330,6,FALSE)</f>
        <v>78</v>
      </c>
      <c r="AGC521" s="213" t="s">
        <v>69</v>
      </c>
      <c r="AGD521" s="10">
        <f>AGB521*1.1</f>
        <v>85.800000000000011</v>
      </c>
      <c r="AGE521" s="10"/>
      <c r="AGF521" s="290"/>
      <c r="AGG521" s="213" t="s">
        <v>99</v>
      </c>
      <c r="AGH521" s="306" t="s">
        <v>635</v>
      </c>
      <c r="AGJ521" s="214"/>
      <c r="AGK521" s="214">
        <f>VLOOKUP(AGH521,$A$563:$F$2330,6,FALSE)</f>
        <v>43</v>
      </c>
      <c r="AGL521" s="213" t="s">
        <v>69</v>
      </c>
      <c r="AGM521" s="10">
        <f>AGK521*1.1</f>
        <v>47.300000000000004</v>
      </c>
      <c r="AGN521" s="10"/>
      <c r="AGO521" s="290"/>
      <c r="AGP521" s="213" t="s">
        <v>99</v>
      </c>
      <c r="AGQ521" s="306" t="s">
        <v>1430</v>
      </c>
      <c r="AGS521" s="214"/>
      <c r="AGT521" s="214">
        <f>VLOOKUP(AGQ521,$A$563:$F$2330,6,FALSE)</f>
        <v>242</v>
      </c>
      <c r="AGU521" s="213" t="s">
        <v>69</v>
      </c>
      <c r="AGV521" s="10">
        <f>AGT521*1.1</f>
        <v>266.20000000000005</v>
      </c>
      <c r="AGW521" s="10"/>
      <c r="AGX521" s="290"/>
      <c r="AGY521" s="213" t="s">
        <v>99</v>
      </c>
      <c r="AGZ521" s="308" t="s">
        <v>535</v>
      </c>
      <c r="AHB521" s="214"/>
      <c r="AHC521" s="214">
        <f>VLOOKUP(AGZ521,$A$563:$F$2330,6,FALSE)</f>
        <v>147</v>
      </c>
      <c r="AHD521" s="213" t="s">
        <v>69</v>
      </c>
      <c r="AHE521" s="10">
        <f>AHC521*1.1</f>
        <v>161.70000000000002</v>
      </c>
      <c r="AHF521" s="10"/>
      <c r="AHG521" s="290"/>
      <c r="AHH521" s="213"/>
      <c r="AHI521" s="303"/>
      <c r="AHK521" s="214"/>
      <c r="AHL521" s="214"/>
      <c r="AHM521" s="213"/>
      <c r="AHN521" s="10"/>
      <c r="AHO521" s="10"/>
      <c r="AHQ521" s="213"/>
      <c r="AHR521" s="278"/>
      <c r="AHT521" s="214"/>
      <c r="AHU521" s="214"/>
      <c r="AHV521" s="213"/>
      <c r="AHW521" s="10"/>
      <c r="AHX521" s="10"/>
      <c r="AHZ521" s="213"/>
      <c r="AIA521" s="278"/>
      <c r="AIC521" s="214"/>
      <c r="AID521" s="214"/>
      <c r="AIE521" s="213"/>
      <c r="AIF521" s="10"/>
      <c r="AIG521" s="10"/>
      <c r="AII521" s="213"/>
      <c r="AIJ521" s="278"/>
      <c r="AIM521" s="214"/>
      <c r="AIN521" s="213"/>
      <c r="AIO521" s="10"/>
    </row>
    <row r="522" spans="1:926" s="14" customFormat="1" ht="15">
      <c r="A522" s="213"/>
      <c r="B522" s="279"/>
      <c r="D522" s="213"/>
      <c r="E522" s="213"/>
      <c r="F522" s="213"/>
      <c r="G522" s="10"/>
      <c r="H522" s="10">
        <f>SUM(G517:G521)</f>
        <v>1258.3999999999999</v>
      </c>
      <c r="I522" s="284"/>
      <c r="J522" s="213"/>
      <c r="K522" s="307"/>
      <c r="M522" s="213"/>
      <c r="N522" s="213"/>
      <c r="O522" s="213"/>
      <c r="P522" s="10"/>
      <c r="Q522" s="10">
        <f>SUM(P517:P521)</f>
        <v>973.19999999999993</v>
      </c>
      <c r="R522" s="284"/>
      <c r="S522" s="213"/>
      <c r="T522" s="307"/>
      <c r="V522" s="213"/>
      <c r="W522" s="213"/>
      <c r="X522" s="213"/>
      <c r="Y522" s="10"/>
      <c r="Z522" s="10">
        <f>SUM(Y517:Y521)</f>
        <v>1953.8000000000002</v>
      </c>
      <c r="AA522" s="284"/>
      <c r="AB522" s="213"/>
      <c r="AC522" s="307"/>
      <c r="AE522" s="213"/>
      <c r="AF522" s="213"/>
      <c r="AG522" s="213"/>
      <c r="AH522" s="10"/>
      <c r="AI522" s="10">
        <f>SUM(AH517:AH521)</f>
        <v>1602.5</v>
      </c>
      <c r="AJ522" s="284"/>
      <c r="AK522" s="213"/>
      <c r="AL522" s="279"/>
      <c r="AN522" s="213"/>
      <c r="AO522" s="213"/>
      <c r="AP522" s="213"/>
      <c r="AQ522" s="10"/>
      <c r="AR522" s="10">
        <f>SUM(AQ517:AQ521)</f>
        <v>1312.9</v>
      </c>
      <c r="AS522" s="284"/>
      <c r="AT522" s="213"/>
      <c r="AU522" s="307"/>
      <c r="AW522" s="213"/>
      <c r="AX522" s="213"/>
      <c r="AY522" s="213"/>
      <c r="AZ522" s="10"/>
      <c r="BA522" s="10">
        <f>SUM(AZ517:AZ521)</f>
        <v>1699.8500000000001</v>
      </c>
      <c r="BB522" s="284"/>
      <c r="BC522" s="213"/>
      <c r="BD522" s="307"/>
      <c r="BF522" s="213"/>
      <c r="BG522" s="213"/>
      <c r="BH522" s="213"/>
      <c r="BI522" s="10"/>
      <c r="BJ522" s="10">
        <f>SUM(BI517:BI521)</f>
        <v>2128.5500000000002</v>
      </c>
      <c r="BK522" s="284"/>
      <c r="BL522" s="213"/>
      <c r="BM522" s="307"/>
      <c r="BO522" s="213"/>
      <c r="BP522" s="213"/>
      <c r="BQ522" s="213"/>
      <c r="BR522" s="10"/>
      <c r="BS522" s="10">
        <f>SUM(BR517:BR521)</f>
        <v>1434</v>
      </c>
      <c r="BT522" s="284"/>
      <c r="BU522" s="213"/>
      <c r="BV522" s="307"/>
      <c r="BX522" s="213"/>
      <c r="BY522" s="213"/>
      <c r="BZ522" s="213"/>
      <c r="CA522" s="10"/>
      <c r="CB522" s="10">
        <f>SUM(CA517:CA521)</f>
        <v>1310.0999999999999</v>
      </c>
      <c r="CC522" s="284"/>
      <c r="CD522" s="213"/>
      <c r="CE522" s="307"/>
      <c r="CG522" s="213"/>
      <c r="CH522" s="213"/>
      <c r="CI522" s="213"/>
      <c r="CJ522" s="10"/>
      <c r="CK522" s="10">
        <f>SUM(CJ517:CJ521)</f>
        <v>1904.9999999999998</v>
      </c>
      <c r="CL522" s="284"/>
      <c r="CM522" s="213"/>
      <c r="CN522" s="307"/>
      <c r="CP522" s="213"/>
      <c r="CQ522" s="213"/>
      <c r="CR522" s="213"/>
      <c r="CS522" s="10"/>
      <c r="CT522" s="10">
        <f>SUM(CS517:CS521)</f>
        <v>861.5</v>
      </c>
      <c r="CU522" s="284"/>
      <c r="CV522" s="213"/>
      <c r="CW522" s="307"/>
      <c r="CY522" s="213"/>
      <c r="CZ522" s="213"/>
      <c r="DA522" s="213"/>
      <c r="DB522" s="10"/>
      <c r="DC522" s="10">
        <f>SUM(DB517:DB521)</f>
        <v>1058.3</v>
      </c>
      <c r="DD522" s="284"/>
      <c r="DE522" s="213"/>
      <c r="DF522" s="307"/>
      <c r="DH522" s="213"/>
      <c r="DI522" s="213"/>
      <c r="DJ522" s="213"/>
      <c r="DK522" s="10"/>
      <c r="DL522" s="10">
        <f>SUM(DK517:DK521)</f>
        <v>1369.85</v>
      </c>
      <c r="DM522" s="284"/>
      <c r="DN522" s="213"/>
      <c r="DO522" s="310"/>
      <c r="DQ522" s="213"/>
      <c r="DR522" s="213"/>
      <c r="DS522" s="213"/>
      <c r="DT522" s="10"/>
      <c r="DU522" s="10">
        <f>SUM(DT517:DT521)</f>
        <v>1721.25</v>
      </c>
      <c r="DV522" s="284"/>
      <c r="DW522" s="213"/>
      <c r="DZ522" s="213"/>
      <c r="EA522" s="213"/>
      <c r="EB522" s="213"/>
      <c r="EC522" s="10"/>
      <c r="ED522" s="10" t="e">
        <f>SUM(EC517:EC521)</f>
        <v>#N/A</v>
      </c>
      <c r="EE522" s="284"/>
      <c r="EF522" s="213"/>
      <c r="EG522" s="307"/>
      <c r="EI522" s="213"/>
      <c r="EJ522" s="213"/>
      <c r="EK522" s="213"/>
      <c r="EL522" s="10"/>
      <c r="EM522" s="10">
        <f>SUM(EL517:EL521)</f>
        <v>1401.6</v>
      </c>
      <c r="EN522" s="284"/>
      <c r="EO522" s="213"/>
      <c r="EP522" s="307"/>
      <c r="ER522" s="213"/>
      <c r="ES522" s="213"/>
      <c r="ET522" s="213"/>
      <c r="EU522" s="10"/>
      <c r="EV522" s="10">
        <f>SUM(EU517:EU521)</f>
        <v>1438.8999999999999</v>
      </c>
      <c r="EW522" s="284"/>
      <c r="EX522" s="213"/>
      <c r="FA522" s="213"/>
      <c r="FB522" s="213"/>
      <c r="FC522" s="213"/>
      <c r="FD522" s="10"/>
      <c r="FE522" s="10" t="e">
        <f>SUM(FD517:FD521)</f>
        <v>#N/A</v>
      </c>
      <c r="FF522" s="284"/>
      <c r="FG522" s="213"/>
      <c r="FH522" s="307"/>
      <c r="FJ522" s="213"/>
      <c r="FK522" s="213"/>
      <c r="FL522" s="213"/>
      <c r="FM522" s="10"/>
      <c r="FN522" s="10">
        <f>SUM(FM517:FM521)</f>
        <v>681.35</v>
      </c>
      <c r="FO522" s="284"/>
      <c r="FP522" s="213"/>
      <c r="FQ522" s="279"/>
      <c r="FS522" s="213"/>
      <c r="FT522" s="213"/>
      <c r="FU522" s="213"/>
      <c r="FV522" s="10"/>
      <c r="FW522" s="10">
        <f>SUM(FV517:FV521)</f>
        <v>1450.9</v>
      </c>
      <c r="FX522" s="284"/>
      <c r="FY522" s="213"/>
      <c r="FZ522" s="279"/>
      <c r="GB522" s="213"/>
      <c r="GC522" s="213"/>
      <c r="GD522" s="213"/>
      <c r="GE522" s="10"/>
      <c r="GF522" s="10">
        <f>SUM(GE517:GE521)</f>
        <v>935.50000000000023</v>
      </c>
      <c r="GG522" s="284"/>
      <c r="GH522" s="213"/>
      <c r="GI522" s="307"/>
      <c r="GK522" s="213"/>
      <c r="GL522" s="213"/>
      <c r="GM522" s="213"/>
      <c r="GN522" s="10"/>
      <c r="GO522" s="10">
        <f>SUM(GN517:GN521)</f>
        <v>1735.9</v>
      </c>
      <c r="GP522" s="284"/>
      <c r="GQ522" s="213"/>
      <c r="GR522" s="307"/>
      <c r="GT522" s="213"/>
      <c r="GU522" s="213"/>
      <c r="GV522" s="213"/>
      <c r="GW522" s="213"/>
      <c r="GX522" s="10">
        <f>SUM(GW517:GW521)</f>
        <v>1633.8000000000002</v>
      </c>
      <c r="GY522" s="284"/>
      <c r="GZ522" s="213"/>
      <c r="HA522" s="310"/>
      <c r="HC522" s="213"/>
      <c r="HD522" s="213"/>
      <c r="HE522" s="213"/>
      <c r="HF522" s="10"/>
      <c r="HG522" s="10">
        <f>SUM(HF517:HF521)</f>
        <v>927.9</v>
      </c>
      <c r="HH522" s="284"/>
      <c r="HI522" s="213"/>
      <c r="HJ522" s="307"/>
      <c r="HL522" s="213"/>
      <c r="HM522" s="213"/>
      <c r="HN522" s="213"/>
      <c r="HO522" s="213"/>
      <c r="HP522" s="10">
        <f>SUM(HO517:HO521)</f>
        <v>1092</v>
      </c>
      <c r="HQ522" s="284"/>
      <c r="HR522" s="213"/>
      <c r="HS522" s="279"/>
      <c r="HU522" s="213"/>
      <c r="HV522" s="213"/>
      <c r="HW522" s="213"/>
      <c r="HX522" s="10"/>
      <c r="HY522" s="10">
        <f>SUM(HX517:HX521)</f>
        <v>659.9</v>
      </c>
      <c r="HZ522" s="284"/>
      <c r="IA522" s="213"/>
      <c r="IB522" s="307"/>
      <c r="ID522" s="213"/>
      <c r="IE522" s="213"/>
      <c r="IF522" s="213"/>
      <c r="IG522" s="213"/>
      <c r="IH522" s="10">
        <f>SUM(IG517:IG521)</f>
        <v>1101.8999999999999</v>
      </c>
      <c r="II522" s="284"/>
      <c r="IJ522" s="213"/>
      <c r="IK522" s="307"/>
      <c r="IM522" s="213"/>
      <c r="IN522" s="213"/>
      <c r="IO522" s="213"/>
      <c r="IP522" s="10"/>
      <c r="IQ522" s="10">
        <f>SUM(IP517:IP521)</f>
        <v>2397.75</v>
      </c>
      <c r="IR522" s="284"/>
      <c r="IS522" s="213"/>
      <c r="IT522" s="307"/>
      <c r="IV522" s="213"/>
      <c r="IW522" s="213"/>
      <c r="IX522" s="213"/>
      <c r="IY522" s="10"/>
      <c r="IZ522" s="10">
        <f>SUM(IY517:IY521)</f>
        <v>775.5</v>
      </c>
      <c r="JA522" s="284"/>
      <c r="JB522" s="213"/>
      <c r="JC522" s="307"/>
      <c r="JE522" s="213"/>
      <c r="JF522" s="213"/>
      <c r="JG522" s="213"/>
      <c r="JH522" s="10"/>
      <c r="JI522" s="10">
        <f>SUM(JH517:JH521)</f>
        <v>1153</v>
      </c>
      <c r="JJ522" s="284"/>
      <c r="JK522" s="213"/>
      <c r="JL522" s="307"/>
      <c r="JN522" s="213"/>
      <c r="JO522" s="213"/>
      <c r="JP522" s="213"/>
      <c r="JQ522" s="10"/>
      <c r="JR522" s="10">
        <f>SUM(JQ517:JQ521)</f>
        <v>1236.5</v>
      </c>
      <c r="JS522" s="284"/>
      <c r="JT522" s="213"/>
      <c r="JU522" s="307"/>
      <c r="JW522" s="213"/>
      <c r="JX522" s="213"/>
      <c r="JY522" s="213"/>
      <c r="JZ522" s="10"/>
      <c r="KA522" s="10">
        <f>SUM(JZ517:JZ521)</f>
        <v>1275.8</v>
      </c>
      <c r="KB522" s="284"/>
      <c r="KC522" s="213"/>
      <c r="KD522" s="307"/>
      <c r="KF522" s="213"/>
      <c r="KG522" s="213"/>
      <c r="KH522" s="213"/>
      <c r="KI522" s="10"/>
      <c r="KJ522" s="10">
        <f>SUM(KI517:KI521)</f>
        <v>310.60000000000002</v>
      </c>
      <c r="KK522" s="284"/>
      <c r="KL522" s="213"/>
      <c r="KM522" s="307"/>
      <c r="KO522" s="213"/>
      <c r="KP522" s="213"/>
      <c r="KQ522" s="213"/>
      <c r="KR522" s="213"/>
      <c r="KS522" s="10">
        <f>SUM(KR517:KR521)</f>
        <v>743.19999999999993</v>
      </c>
      <c r="KT522" s="284"/>
      <c r="KU522" s="213"/>
      <c r="KV522" s="307"/>
      <c r="KX522" s="213"/>
      <c r="KY522" s="213"/>
      <c r="KZ522" s="213"/>
      <c r="LA522" s="10"/>
      <c r="LB522" s="10">
        <f>SUM(LA517:LA521)</f>
        <v>1292.8</v>
      </c>
      <c r="LC522" s="284"/>
      <c r="LD522" s="213"/>
      <c r="LE522" s="307"/>
      <c r="LG522" s="213"/>
      <c r="LH522" s="213"/>
      <c r="LI522" s="213"/>
      <c r="LJ522" s="10"/>
      <c r="LK522" s="10">
        <f>SUM(LJ517:LJ521)</f>
        <v>861.90000000000009</v>
      </c>
      <c r="LL522" s="284"/>
      <c r="LM522" s="213"/>
      <c r="LN522" s="307"/>
      <c r="LP522" s="213"/>
      <c r="LQ522" s="213"/>
      <c r="LR522" s="213"/>
      <c r="LS522" s="10"/>
      <c r="LT522" s="10">
        <f>SUM(LS517:LS521)</f>
        <v>1065.4000000000001</v>
      </c>
      <c r="LU522" s="284"/>
      <c r="LV522" s="213"/>
      <c r="LW522" s="307"/>
      <c r="LY522" s="213"/>
      <c r="LZ522" s="213"/>
      <c r="MA522" s="213"/>
      <c r="MB522" s="10"/>
      <c r="MC522" s="10">
        <f>SUM(MB517:MB521)</f>
        <v>530.20000000000005</v>
      </c>
      <c r="MD522" s="284"/>
      <c r="ME522" s="213"/>
      <c r="MF522" s="308"/>
      <c r="MH522" s="213"/>
      <c r="MI522" s="213"/>
      <c r="MJ522" s="213"/>
      <c r="MK522" s="10"/>
      <c r="ML522" s="10">
        <f>SUM(MK517:MK521)</f>
        <v>975.8</v>
      </c>
      <c r="MM522" s="284"/>
      <c r="MN522" s="213"/>
      <c r="MO522" s="307"/>
      <c r="MQ522" s="213"/>
      <c r="MR522" s="213"/>
      <c r="MS522" s="213"/>
      <c r="MT522" s="10"/>
      <c r="MU522" s="10">
        <f>SUM(MT517:MT521)</f>
        <v>533.80000000000007</v>
      </c>
      <c r="MV522" s="284"/>
      <c r="MW522" s="213"/>
      <c r="MX522" s="307"/>
      <c r="MZ522" s="213"/>
      <c r="NA522" s="213"/>
      <c r="NB522" s="213"/>
      <c r="NC522" s="10"/>
      <c r="ND522" s="10">
        <f>SUM(NC517:NC521)</f>
        <v>1985.7</v>
      </c>
      <c r="NE522" s="284"/>
      <c r="NF522" s="213"/>
      <c r="NG522" s="307"/>
      <c r="NI522" s="213"/>
      <c r="NJ522" s="213"/>
      <c r="NK522" s="213"/>
      <c r="NL522" s="10"/>
      <c r="NM522" s="10">
        <f>SUM(NL517:NL521)</f>
        <v>1136.7</v>
      </c>
      <c r="NN522" s="284"/>
      <c r="NO522" s="213"/>
      <c r="NP522" s="307"/>
      <c r="NR522" s="213"/>
      <c r="NS522" s="213"/>
      <c r="NT522" s="213"/>
      <c r="NU522" s="10"/>
      <c r="NV522" s="10">
        <f>SUM(NU517:NU521)</f>
        <v>778.3</v>
      </c>
      <c r="NW522" s="284"/>
      <c r="NX522" s="213"/>
      <c r="NY522" s="279"/>
      <c r="OB522" s="213"/>
      <c r="OC522" s="213"/>
      <c r="OD522" s="213"/>
      <c r="OE522" s="10">
        <f>SUM(OD517:OD521)</f>
        <v>1091.8</v>
      </c>
      <c r="OF522" s="284"/>
      <c r="OG522" s="213"/>
      <c r="OH522" s="307"/>
      <c r="OJ522" s="213"/>
      <c r="OK522" s="213"/>
      <c r="OL522" s="213"/>
      <c r="OM522" s="10"/>
      <c r="ON522" s="10">
        <f>SUM(OM517:OM521)</f>
        <v>683.8</v>
      </c>
      <c r="OO522" s="284"/>
      <c r="OP522" s="213"/>
      <c r="OQ522" s="279"/>
      <c r="OS522" s="213"/>
      <c r="OT522" s="213"/>
      <c r="OU522" s="213"/>
      <c r="OV522" s="10"/>
      <c r="OW522" s="10">
        <f>SUM(OV517:OV521)</f>
        <v>1446.4</v>
      </c>
      <c r="OX522" s="284"/>
      <c r="OY522" s="213"/>
      <c r="OZ522" s="307"/>
      <c r="PB522" s="213"/>
      <c r="PC522" s="213"/>
      <c r="PD522" s="213"/>
      <c r="PE522" s="10"/>
      <c r="PF522" s="10">
        <f>SUM(PE517:PE521)</f>
        <v>1018.0999999999999</v>
      </c>
      <c r="PG522" s="284"/>
      <c r="PH522" s="213"/>
      <c r="PI522" s="307"/>
      <c r="PK522" s="213"/>
      <c r="PL522" s="213"/>
      <c r="PM522" s="213"/>
      <c r="PN522" s="10"/>
      <c r="PO522" s="10">
        <f>SUM(PN517:PN521)</f>
        <v>1290.1000000000001</v>
      </c>
      <c r="PP522" s="284"/>
      <c r="PQ522" s="213"/>
      <c r="PR522" s="279"/>
      <c r="PT522" s="213"/>
      <c r="PU522" s="213"/>
      <c r="PV522" s="213"/>
      <c r="PW522" s="10"/>
      <c r="PX522" s="10">
        <f>SUM(PW517:PW521)</f>
        <v>1127.6000000000001</v>
      </c>
      <c r="PY522" s="284"/>
      <c r="PZ522" s="213"/>
      <c r="QA522" s="307"/>
      <c r="QC522" s="213"/>
      <c r="QD522" s="213"/>
      <c r="QE522" s="213"/>
      <c r="QF522" s="10"/>
      <c r="QG522" s="10">
        <f>SUM(QF517:QF521)</f>
        <v>1466.05</v>
      </c>
      <c r="QH522" s="284"/>
      <c r="QI522" s="213"/>
      <c r="QJ522" s="279"/>
      <c r="QL522" s="213"/>
      <c r="QM522" s="213"/>
      <c r="QN522" s="213"/>
      <c r="QO522" s="10"/>
      <c r="QP522" s="10">
        <f>SUM(QO517:QO521)</f>
        <v>941.30000000000007</v>
      </c>
      <c r="QQ522" s="284"/>
      <c r="QR522" s="213"/>
      <c r="QS522" s="307"/>
      <c r="QU522" s="213"/>
      <c r="QV522" s="213"/>
      <c r="QW522" s="213"/>
      <c r="QX522" s="10"/>
      <c r="QY522" s="10">
        <f>SUM(QX517:QX521)</f>
        <v>1060.5</v>
      </c>
      <c r="QZ522" s="284"/>
      <c r="RA522" s="213"/>
      <c r="RB522" s="279"/>
      <c r="RD522" s="213"/>
      <c r="RE522" s="213"/>
      <c r="RF522" s="213"/>
      <c r="RG522" s="10"/>
      <c r="RH522" s="10">
        <f>SUM(RG517:RG521)</f>
        <v>747.1</v>
      </c>
      <c r="RI522" s="284"/>
      <c r="RJ522" s="213"/>
      <c r="RN522" s="213"/>
      <c r="RO522" s="213"/>
      <c r="RP522" s="213"/>
      <c r="RQ522" s="10" t="e">
        <f>SUM(RP517:RP521)</f>
        <v>#N/A</v>
      </c>
      <c r="RR522" s="284"/>
      <c r="RS522" s="213"/>
      <c r="RT522" s="307"/>
      <c r="RV522" s="213"/>
      <c r="RW522" s="213"/>
      <c r="RX522" s="213"/>
      <c r="RY522" s="10"/>
      <c r="RZ522" s="10">
        <f>SUM(RY517:RY521)</f>
        <v>1235.8999999999999</v>
      </c>
      <c r="SA522" s="290"/>
      <c r="SB522" s="213"/>
      <c r="SC522" s="307"/>
      <c r="SE522" s="213"/>
      <c r="SF522" s="213"/>
      <c r="SG522" s="213"/>
      <c r="SH522" s="10"/>
      <c r="SI522" s="10">
        <f>SUM(SH517:SH521)</f>
        <v>1694.8</v>
      </c>
      <c r="SJ522" s="290"/>
      <c r="SK522" s="213"/>
      <c r="SL522" s="307"/>
      <c r="SN522" s="213"/>
      <c r="SO522" s="213"/>
      <c r="SP522" s="213"/>
      <c r="SQ522" s="10"/>
      <c r="SR522" s="10">
        <f>SUM(SQ517:SQ521)</f>
        <v>1254.3</v>
      </c>
      <c r="SS522" s="290"/>
      <c r="ST522" s="213"/>
      <c r="SU522" s="307"/>
      <c r="SW522" s="213"/>
      <c r="SX522" s="213"/>
      <c r="SY522" s="213"/>
      <c r="SZ522" s="10"/>
      <c r="TA522" s="10">
        <f>SUM(SZ517:SZ521)</f>
        <v>1206.2</v>
      </c>
      <c r="TB522" s="290"/>
      <c r="TC522" s="213"/>
      <c r="TD522" s="307"/>
      <c r="TF522" s="213"/>
      <c r="TG522" s="213"/>
      <c r="TH522" s="213"/>
      <c r="TI522" s="213"/>
      <c r="TJ522" s="10">
        <f>SUM(TI517:TI521)</f>
        <v>1126.9000000000001</v>
      </c>
      <c r="TK522" s="290"/>
      <c r="TL522" s="213"/>
      <c r="TM522" s="307"/>
      <c r="TO522" s="213"/>
      <c r="TP522" s="213"/>
      <c r="TQ522" s="213"/>
      <c r="TR522" s="10"/>
      <c r="TS522" s="10">
        <f>SUM(TR517:TR521)</f>
        <v>739.59999999999991</v>
      </c>
      <c r="TT522" s="290"/>
      <c r="TU522" s="213"/>
      <c r="TX522" s="213"/>
      <c r="TY522" s="213"/>
      <c r="TZ522" s="213"/>
      <c r="UA522" s="10"/>
      <c r="UB522" s="10" t="e">
        <f>SUM(UA517:UA521)</f>
        <v>#N/A</v>
      </c>
      <c r="UC522" s="290"/>
      <c r="UD522" s="213"/>
      <c r="UE522" s="307"/>
      <c r="UG522" s="213"/>
      <c r="UH522" s="213"/>
      <c r="UI522" s="213"/>
      <c r="UJ522" s="10"/>
      <c r="UK522" s="10">
        <f>SUM(UJ517:UJ521)</f>
        <v>611.5</v>
      </c>
      <c r="UL522" s="290"/>
      <c r="UM522" s="213"/>
      <c r="UP522" s="213"/>
      <c r="UQ522" s="213"/>
      <c r="UR522" s="213"/>
      <c r="US522" s="10"/>
      <c r="UT522" s="10" t="e">
        <f>SUM(US517:US521)</f>
        <v>#N/A</v>
      </c>
      <c r="UU522" s="290"/>
      <c r="UV522" s="213"/>
      <c r="UW522" s="307"/>
      <c r="UY522" s="213"/>
      <c r="UZ522" s="213"/>
      <c r="VA522" s="213"/>
      <c r="VB522" s="10"/>
      <c r="VC522" s="10">
        <f>SUM(VB517:VB521)</f>
        <v>1199.8000000000002</v>
      </c>
      <c r="VD522" s="290"/>
      <c r="VE522" s="213"/>
      <c r="VH522" s="213"/>
      <c r="VI522" s="213"/>
      <c r="VJ522" s="213"/>
      <c r="VK522" s="10"/>
      <c r="VL522" s="10" t="e">
        <f>SUM(VK517:VK521)</f>
        <v>#N/A</v>
      </c>
      <c r="VM522" s="290"/>
      <c r="VN522" s="213"/>
      <c r="VO522" s="307"/>
      <c r="VQ522" s="213"/>
      <c r="VR522" s="213"/>
      <c r="VS522" s="213"/>
      <c r="VT522" s="10"/>
      <c r="VU522" s="10">
        <f>SUM(VT517:VT521)</f>
        <v>1742.6</v>
      </c>
      <c r="VV522" s="290"/>
      <c r="VW522" s="213"/>
      <c r="WA522" s="213"/>
      <c r="WB522" s="213"/>
      <c r="WC522" s="213"/>
      <c r="WD522" s="10" t="e">
        <f>SUM(WC517:WC521)</f>
        <v>#N/A</v>
      </c>
      <c r="WE522" s="290"/>
      <c r="WF522" s="213"/>
      <c r="WG522" s="307"/>
      <c r="WI522" s="213"/>
      <c r="WJ522" s="213"/>
      <c r="WK522" s="213"/>
      <c r="WL522" s="213"/>
      <c r="WM522" s="10">
        <f>SUM(WL517:WL521)</f>
        <v>1210.3</v>
      </c>
      <c r="WN522" s="290"/>
      <c r="WO522" s="213"/>
      <c r="WP522" s="307"/>
      <c r="WQ522" s="213"/>
      <c r="WR522" s="213"/>
      <c r="WS522" s="213"/>
      <c r="WT522" s="213"/>
      <c r="WU522" s="10"/>
      <c r="WV522" s="10">
        <f>SUM(WU517:WU521)</f>
        <v>1346</v>
      </c>
      <c r="WW522" s="290"/>
      <c r="WX522" s="213"/>
      <c r="WY522" s="307"/>
      <c r="XA522" s="213"/>
      <c r="XB522" s="213"/>
      <c r="XC522" s="213"/>
      <c r="XD522" s="213"/>
      <c r="XE522" s="10">
        <f>SUM(XD517:XD521)</f>
        <v>441.79999999999995</v>
      </c>
      <c r="XF522" s="290"/>
      <c r="XG522" s="213"/>
      <c r="XK522" s="213"/>
      <c r="XL522" s="213"/>
      <c r="XM522" s="213"/>
      <c r="XN522" s="10" t="e">
        <f>SUM(XM517:XM521)</f>
        <v>#N/A</v>
      </c>
      <c r="XO522" s="290"/>
      <c r="XP522" s="213"/>
      <c r="XQ522" s="307"/>
      <c r="XS522" s="213"/>
      <c r="XT522" s="213"/>
      <c r="XU522" s="213"/>
      <c r="XV522" s="10"/>
      <c r="XW522" s="10">
        <f>SUM(XV517:XV521)</f>
        <v>1420.9</v>
      </c>
      <c r="XX522" s="290"/>
      <c r="XY522" s="213"/>
      <c r="XZ522" s="307"/>
      <c r="YB522" s="213"/>
      <c r="YC522" s="213"/>
      <c r="YD522" s="213"/>
      <c r="YE522" s="213"/>
      <c r="YF522" s="10">
        <f>SUM(YE517:YE521)</f>
        <v>1008.8</v>
      </c>
      <c r="YG522" s="290"/>
      <c r="YH522" s="213"/>
      <c r="YI522" s="307"/>
      <c r="YK522" s="213"/>
      <c r="YL522" s="213"/>
      <c r="YM522" s="213"/>
      <c r="YN522" s="10"/>
      <c r="YO522" s="10">
        <f>SUM(YN517:YN521)</f>
        <v>875.59999999999991</v>
      </c>
      <c r="YP522" s="290"/>
      <c r="YQ522" s="213"/>
      <c r="YU522" s="213"/>
      <c r="YV522" s="213"/>
      <c r="YW522" s="213"/>
      <c r="YX522" s="10" t="e">
        <f>SUM(YW517:YW521)</f>
        <v>#N/A</v>
      </c>
      <c r="YY522" s="290"/>
      <c r="YZ522" s="213"/>
      <c r="ZD522" s="213"/>
      <c r="ZE522" s="213"/>
      <c r="ZF522" s="213"/>
      <c r="ZG522" s="10" t="e">
        <f>SUM(ZF517:ZF521)</f>
        <v>#N/A</v>
      </c>
      <c r="ZH522" s="290"/>
      <c r="ZI522" s="213"/>
      <c r="ZJ522" s="279"/>
      <c r="ZM522" s="213"/>
      <c r="ZN522" s="213"/>
      <c r="ZO522" s="213"/>
      <c r="ZP522" s="10">
        <f>SUM(ZO517:ZO521)</f>
        <v>573.1</v>
      </c>
      <c r="ZQ522" s="290"/>
      <c r="ZR522" s="213"/>
      <c r="ZU522" s="213"/>
      <c r="ZV522" s="213"/>
      <c r="ZW522" s="213"/>
      <c r="ZX522" s="10"/>
      <c r="ZY522" s="10" t="e">
        <f>SUM(ZX517:ZX521)</f>
        <v>#N/A</v>
      </c>
      <c r="ZZ522" s="290"/>
      <c r="AAA522" s="213"/>
      <c r="AAD522" s="213"/>
      <c r="AAE522" s="213"/>
      <c r="AAF522" s="213"/>
      <c r="AAG522" s="10"/>
      <c r="AAH522" s="10" t="e">
        <f>SUM(AAG517:AAG521)</f>
        <v>#N/A</v>
      </c>
      <c r="AAI522" s="290"/>
      <c r="AAJ522" s="213"/>
      <c r="AAM522" s="213"/>
      <c r="AAN522" s="213"/>
      <c r="AAO522" s="213"/>
      <c r="AAP522" s="10"/>
      <c r="AAQ522" s="10" t="e">
        <f>SUM(AAP517:AAP521)</f>
        <v>#N/A</v>
      </c>
      <c r="AAR522" s="290"/>
      <c r="AAS522" s="213"/>
      <c r="AAV522" s="213"/>
      <c r="AAW522" s="213"/>
      <c r="AAX522" s="213"/>
      <c r="AAY522" s="10"/>
      <c r="AAZ522" s="10" t="e">
        <f>SUM(AAY517:AAY521)</f>
        <v>#N/A</v>
      </c>
      <c r="ABA522" s="290"/>
      <c r="ABB522" s="213"/>
      <c r="ABE522" s="213"/>
      <c r="ABF522" s="213"/>
      <c r="ABG522" s="213"/>
      <c r="ABH522" s="10"/>
      <c r="ABI522" s="10" t="e">
        <f>SUM(ABH517:ABH521)</f>
        <v>#N/A</v>
      </c>
      <c r="ABJ522" s="290"/>
      <c r="ABK522" s="213"/>
      <c r="ABN522" s="213"/>
      <c r="ABO522" s="213"/>
      <c r="ABP522" s="213"/>
      <c r="ABQ522" s="10"/>
      <c r="ABR522" s="10" t="e">
        <f>SUM(ABQ517:ABQ521)</f>
        <v>#N/A</v>
      </c>
      <c r="ABS522" s="290"/>
      <c r="ABT522" s="213"/>
      <c r="ABW522" s="213"/>
      <c r="ABX522" s="213"/>
      <c r="ABY522" s="213"/>
      <c r="ABZ522" s="10"/>
      <c r="ACA522" s="10" t="e">
        <f>SUM(ABZ517:ABZ521)</f>
        <v>#N/A</v>
      </c>
      <c r="ACB522" s="290"/>
      <c r="ACC522" s="213"/>
      <c r="ACF522" s="213"/>
      <c r="ACG522" s="213"/>
      <c r="ACH522" s="213"/>
      <c r="ACI522" s="10"/>
      <c r="ACJ522" s="10" t="e">
        <f>SUM(ACI517:ACI521)</f>
        <v>#N/A</v>
      </c>
      <c r="ACK522" s="290"/>
      <c r="ACL522" s="213"/>
      <c r="ACO522" s="213"/>
      <c r="ACP522" s="213"/>
      <c r="ACQ522" s="213"/>
      <c r="ACR522" s="10"/>
      <c r="ACS522" s="10" t="e">
        <f>SUM(ACR517:ACR521)</f>
        <v>#N/A</v>
      </c>
      <c r="ACT522" s="290"/>
      <c r="ACU522" s="213"/>
      <c r="ACV522" s="279"/>
      <c r="ACX522" s="213"/>
      <c r="ACY522" s="213"/>
      <c r="ACZ522" s="213"/>
      <c r="ADA522" s="10"/>
      <c r="ADB522" s="10">
        <f>SUM(ADA517:ADA521)</f>
        <v>616.9</v>
      </c>
      <c r="ADC522" s="290"/>
      <c r="ADD522" s="213"/>
      <c r="ADE522" s="307"/>
      <c r="ADG522" s="213"/>
      <c r="ADH522" s="213"/>
      <c r="ADI522" s="213"/>
      <c r="ADJ522" s="213"/>
      <c r="ADK522" s="10">
        <f>SUM(ADJ517:ADJ521)</f>
        <v>1594.6</v>
      </c>
      <c r="ADL522" s="290"/>
      <c r="ADM522" s="213"/>
      <c r="ADN522" s="307"/>
      <c r="ADP522" s="213"/>
      <c r="ADQ522" s="213"/>
      <c r="ADR522" s="213"/>
      <c r="ADS522" s="10"/>
      <c r="ADT522" s="10">
        <f>SUM(ADS517:ADS521)</f>
        <v>1153.6000000000001</v>
      </c>
      <c r="ADU522" s="290"/>
      <c r="ADV522" s="213"/>
      <c r="ADW522" s="307"/>
      <c r="ADZ522" s="213"/>
      <c r="AEA522" s="213"/>
      <c r="AEB522" s="213"/>
      <c r="AEC522" s="10">
        <f>SUM(AEB517:AEB521)</f>
        <v>816.1</v>
      </c>
      <c r="AED522" s="290"/>
      <c r="AEE522" s="213"/>
      <c r="AEF522" s="307"/>
      <c r="AEH522" s="213"/>
      <c r="AEI522" s="213"/>
      <c r="AEJ522" s="213"/>
      <c r="AEK522" s="213"/>
      <c r="AEL522" s="10">
        <f>SUM(AEK517:AEK521)</f>
        <v>813.3</v>
      </c>
      <c r="AEM522" s="290"/>
      <c r="AEN522" s="213"/>
      <c r="AEO522" s="307"/>
      <c r="AEQ522" s="213"/>
      <c r="AER522" s="213"/>
      <c r="AES522" s="213"/>
      <c r="AET522" s="213"/>
      <c r="AEU522" s="10">
        <f>SUM(AET517:AET521)</f>
        <v>348.79999999999995</v>
      </c>
      <c r="AEV522" s="290"/>
      <c r="AEW522" s="213"/>
      <c r="AEX522" s="307"/>
      <c r="AEZ522" s="213"/>
      <c r="AFA522" s="213"/>
      <c r="AFB522" s="213"/>
      <c r="AFC522" s="10"/>
      <c r="AFD522" s="10">
        <f>SUM(AFC517:AFC521)</f>
        <v>625</v>
      </c>
      <c r="AFE522" s="290"/>
      <c r="AFF522" s="213"/>
      <c r="AFG522" s="307"/>
      <c r="AFI522" s="213"/>
      <c r="AFJ522" s="213"/>
      <c r="AFK522" s="213"/>
      <c r="AFL522" s="10"/>
      <c r="AFM522" s="10">
        <f>SUM(AFL517:AFL521)</f>
        <v>745.69999999999982</v>
      </c>
      <c r="AFN522" s="290"/>
      <c r="AFO522" s="213"/>
      <c r="AFP522" s="307"/>
      <c r="AFR522" s="213"/>
      <c r="AFS522" s="213"/>
      <c r="AFT522" s="213"/>
      <c r="AFU522" s="10"/>
      <c r="AFV522" s="10">
        <f>SUM(AFU517:AFU521)</f>
        <v>892.30000000000007</v>
      </c>
      <c r="AFW522" s="290"/>
      <c r="AFX522" s="213"/>
      <c r="AFY522" s="309"/>
      <c r="AGA522" s="213"/>
      <c r="AGB522" s="213"/>
      <c r="AGC522" s="213"/>
      <c r="AGD522" s="10"/>
      <c r="AGE522" s="10">
        <f>SUM(AGD517:AGD521)</f>
        <v>745.5</v>
      </c>
      <c r="AGF522" s="290"/>
      <c r="AGG522" s="213"/>
      <c r="AGH522" s="307"/>
      <c r="AGJ522" s="213"/>
      <c r="AGK522" s="213"/>
      <c r="AGL522" s="213"/>
      <c r="AGM522" s="10"/>
      <c r="AGN522" s="10">
        <f>SUM(AGM517:AGM521)</f>
        <v>989.09999999999991</v>
      </c>
      <c r="AGO522" s="290"/>
      <c r="AGP522" s="213"/>
      <c r="AGQ522" s="307"/>
      <c r="AGS522" s="213"/>
      <c r="AGT522" s="213"/>
      <c r="AGU522" s="213"/>
      <c r="AGV522" s="10"/>
      <c r="AGW522" s="10">
        <f>SUM(AGV517:AGV521)</f>
        <v>1131.4000000000001</v>
      </c>
      <c r="AGX522" s="290"/>
      <c r="AGY522" s="213"/>
      <c r="AGZ522" s="308"/>
      <c r="AHB522" s="213"/>
      <c r="AHC522" s="213"/>
      <c r="AHD522" s="213"/>
      <c r="AHE522" s="10"/>
      <c r="AHF522" s="10">
        <f>SUM(AHE517:AHE521)</f>
        <v>655.1</v>
      </c>
      <c r="AHG522" s="290"/>
      <c r="AHH522" s="213"/>
      <c r="AHK522" s="213"/>
      <c r="AHL522" s="213"/>
      <c r="AHM522" s="213"/>
      <c r="AHN522" s="10"/>
      <c r="AHO522" s="10"/>
      <c r="AHQ522" s="213"/>
      <c r="AHR522" s="279"/>
      <c r="AHT522" s="213"/>
      <c r="AHU522" s="213"/>
      <c r="AHV522" s="213"/>
      <c r="AHW522" s="10"/>
      <c r="AHX522" s="10"/>
      <c r="AHZ522" s="213"/>
      <c r="AIA522" s="279"/>
      <c r="AIC522" s="213"/>
      <c r="AID522" s="213"/>
      <c r="AIE522" s="213"/>
      <c r="AIF522" s="10"/>
      <c r="AIG522" s="10"/>
      <c r="AII522" s="213"/>
      <c r="AIJ522" s="279"/>
      <c r="AIM522" s="213"/>
      <c r="AIP522" s="10"/>
    </row>
    <row r="523" spans="1:926" s="14" customFormat="1" ht="15">
      <c r="A523" s="213" t="s">
        <v>100</v>
      </c>
      <c r="B523" s="293" t="s">
        <v>1906</v>
      </c>
      <c r="D523" s="304">
        <f>IF(C523="Kopman",1.8,1)</f>
        <v>1</v>
      </c>
      <c r="E523" s="214">
        <f>VLOOKUP(B523,$A$563:$F$2330,6,FALSE)</f>
        <v>204</v>
      </c>
      <c r="F523" s="213" t="s">
        <v>61</v>
      </c>
      <c r="G523" s="10">
        <f>E523*1.5*D523</f>
        <v>306</v>
      </c>
      <c r="H523" s="10"/>
      <c r="I523" s="284"/>
      <c r="J523" s="213" t="s">
        <v>100</v>
      </c>
      <c r="K523" s="306" t="s">
        <v>467</v>
      </c>
      <c r="M523" s="304">
        <f>IF(L523="Kopman",1.8,1)</f>
        <v>1</v>
      </c>
      <c r="N523" s="214">
        <f>VLOOKUP(K523,$A$563:$F$2330,6,FALSE)</f>
        <v>155</v>
      </c>
      <c r="O523" s="213" t="s">
        <v>61</v>
      </c>
      <c r="P523" s="10">
        <f>N523*1.5*M523</f>
        <v>232.5</v>
      </c>
      <c r="Q523" s="10"/>
      <c r="R523" s="284"/>
      <c r="S523" s="213" t="s">
        <v>100</v>
      </c>
      <c r="T523" s="306" t="s">
        <v>1433</v>
      </c>
      <c r="V523" s="304">
        <f>IF(U523="Kopman",1.8,1)</f>
        <v>1</v>
      </c>
      <c r="W523" s="214">
        <f>VLOOKUP(T523,$A$563:$F$2330,6,FALSE)</f>
        <v>81</v>
      </c>
      <c r="X523" s="213" t="s">
        <v>61</v>
      </c>
      <c r="Y523" s="10">
        <f>W523*1.5*V523</f>
        <v>121.5</v>
      </c>
      <c r="Z523" s="10"/>
      <c r="AA523" s="284"/>
      <c r="AB523" s="213" t="s">
        <v>100</v>
      </c>
      <c r="AC523" s="306" t="s">
        <v>1433</v>
      </c>
      <c r="AE523" s="304">
        <f>IF(AD523="Kopman",1.8,1)</f>
        <v>1</v>
      </c>
      <c r="AF523" s="214">
        <f>VLOOKUP(AC523,$A$563:$F$2330,6,FALSE)</f>
        <v>81</v>
      </c>
      <c r="AG523" s="213" t="s">
        <v>61</v>
      </c>
      <c r="AH523" s="10">
        <f>AF523*1.5*AE523</f>
        <v>121.5</v>
      </c>
      <c r="AI523" s="10"/>
      <c r="AJ523" s="284"/>
      <c r="AK523" s="213" t="s">
        <v>100</v>
      </c>
      <c r="AL523" s="293" t="s">
        <v>467</v>
      </c>
      <c r="AN523" s="304">
        <f>IF(AM523="Kopman",1.8,1)</f>
        <v>1</v>
      </c>
      <c r="AO523" s="214">
        <f>VLOOKUP(AL523,$A$563:$F$2330,6,FALSE)</f>
        <v>155</v>
      </c>
      <c r="AP523" s="213" t="s">
        <v>61</v>
      </c>
      <c r="AQ523" s="10">
        <f>AO523*1.5*AN523</f>
        <v>232.5</v>
      </c>
      <c r="AR523" s="10"/>
      <c r="AS523" s="284"/>
      <c r="AT523" s="213" t="s">
        <v>100</v>
      </c>
      <c r="AU523" s="306" t="s">
        <v>467</v>
      </c>
      <c r="AW523" s="304">
        <f>IF(AV523="Kopman",1.8,1)</f>
        <v>1</v>
      </c>
      <c r="AX523" s="214">
        <f>VLOOKUP(AU523,$A$563:$F$2330,6,FALSE)</f>
        <v>155</v>
      </c>
      <c r="AY523" s="213" t="s">
        <v>61</v>
      </c>
      <c r="AZ523" s="10">
        <f>AX523*1.5*AW523</f>
        <v>232.5</v>
      </c>
      <c r="BA523" s="10"/>
      <c r="BB523" s="284"/>
      <c r="BC523" s="213" t="s">
        <v>100</v>
      </c>
      <c r="BD523" s="306" t="s">
        <v>467</v>
      </c>
      <c r="BF523" s="304">
        <f>IF(BE523="Kopman",1.8,1)</f>
        <v>1</v>
      </c>
      <c r="BG523" s="214">
        <f>VLOOKUP(BD523,$A$563:$F$2330,6,FALSE)</f>
        <v>155</v>
      </c>
      <c r="BH523" s="213" t="s">
        <v>61</v>
      </c>
      <c r="BI523" s="10">
        <f>BG523*1.5*BF523</f>
        <v>232.5</v>
      </c>
      <c r="BJ523" s="10"/>
      <c r="BK523" s="284"/>
      <c r="BL523" s="213" t="s">
        <v>100</v>
      </c>
      <c r="BM523" s="306" t="s">
        <v>467</v>
      </c>
      <c r="BO523" s="304">
        <f>IF(BN523="Kopman",1.8,1)</f>
        <v>1</v>
      </c>
      <c r="BP523" s="214">
        <f>VLOOKUP(BM523,$A$563:$F$2330,6,FALSE)</f>
        <v>155</v>
      </c>
      <c r="BQ523" s="213" t="s">
        <v>61</v>
      </c>
      <c r="BR523" s="10">
        <f>BP523*1.5*BO523</f>
        <v>232.5</v>
      </c>
      <c r="BS523" s="10"/>
      <c r="BT523" s="284"/>
      <c r="BU523" s="213" t="s">
        <v>100</v>
      </c>
      <c r="BV523" s="306" t="s">
        <v>1906</v>
      </c>
      <c r="BX523" s="304">
        <f>IF(BW523="Kopman",1.8,1)</f>
        <v>1</v>
      </c>
      <c r="BY523" s="214">
        <f>VLOOKUP(BV523,$A$563:$F$2330,6,FALSE)</f>
        <v>204</v>
      </c>
      <c r="BZ523" s="213" t="s">
        <v>61</v>
      </c>
      <c r="CA523" s="10">
        <f>BY523*1.5*BX523</f>
        <v>306</v>
      </c>
      <c r="CB523" s="10"/>
      <c r="CC523" s="284"/>
      <c r="CD523" s="213" t="s">
        <v>100</v>
      </c>
      <c r="CE523" s="306" t="s">
        <v>1906</v>
      </c>
      <c r="CG523" s="304">
        <f>IF(CF523="Kopman",1.8,1)</f>
        <v>1</v>
      </c>
      <c r="CH523" s="214">
        <f>VLOOKUP(CE523,$A$563:$F$2330,6,FALSE)</f>
        <v>204</v>
      </c>
      <c r="CI523" s="213" t="s">
        <v>61</v>
      </c>
      <c r="CJ523" s="10">
        <f>CH523*1.5*CG523</f>
        <v>306</v>
      </c>
      <c r="CK523" s="10"/>
      <c r="CL523" s="284"/>
      <c r="CM523" s="213" t="s">
        <v>100</v>
      </c>
      <c r="CN523" s="306" t="s">
        <v>1433</v>
      </c>
      <c r="CP523" s="304">
        <f>IF(CO523="Kopman",1.8,1)</f>
        <v>1</v>
      </c>
      <c r="CQ523" s="214">
        <f>VLOOKUP(CN523,$A$563:$F$2330,6,FALSE)</f>
        <v>81</v>
      </c>
      <c r="CR523" s="213" t="s">
        <v>61</v>
      </c>
      <c r="CS523" s="10">
        <f>CQ523*1.5*CP523</f>
        <v>121.5</v>
      </c>
      <c r="CT523" s="10"/>
      <c r="CU523" s="284"/>
      <c r="CV523" s="213" t="s">
        <v>100</v>
      </c>
      <c r="CW523" s="306" t="s">
        <v>467</v>
      </c>
      <c r="CY523" s="304">
        <f>IF(CX523="Kopman",1.8,1)</f>
        <v>1</v>
      </c>
      <c r="CZ523" s="214">
        <f>VLOOKUP(CW523,$A$563:$F$2330,6,FALSE)</f>
        <v>155</v>
      </c>
      <c r="DA523" s="213" t="s">
        <v>61</v>
      </c>
      <c r="DB523" s="10">
        <f>CZ523*1.5*CY523</f>
        <v>232.5</v>
      </c>
      <c r="DC523" s="10"/>
      <c r="DD523" s="284"/>
      <c r="DE523" s="213" t="s">
        <v>100</v>
      </c>
      <c r="DF523" s="306" t="s">
        <v>467</v>
      </c>
      <c r="DH523" s="304">
        <f>IF(DG523="Kopman",1.8,1)</f>
        <v>1</v>
      </c>
      <c r="DI523" s="214">
        <f>VLOOKUP(DF523,$A$563:$F$2330,6,FALSE)</f>
        <v>155</v>
      </c>
      <c r="DJ523" s="213" t="s">
        <v>61</v>
      </c>
      <c r="DK523" s="10">
        <f>DI523*1.5*DH523</f>
        <v>232.5</v>
      </c>
      <c r="DL523" s="10"/>
      <c r="DM523" s="284"/>
      <c r="DN523" s="213" t="s">
        <v>100</v>
      </c>
      <c r="DO523" s="293" t="s">
        <v>697</v>
      </c>
      <c r="DQ523" s="304">
        <f>IF(DP523="Kopman",1.8,1)</f>
        <v>1</v>
      </c>
      <c r="DR523" s="214">
        <f>VLOOKUP(DO523,$A$563:$F$2330,6,FALSE)</f>
        <v>7</v>
      </c>
      <c r="DS523" s="213" t="s">
        <v>61</v>
      </c>
      <c r="DT523" s="10">
        <f>DR523*1.5*DQ523</f>
        <v>10.5</v>
      </c>
      <c r="DU523" s="10"/>
      <c r="DV523" s="284"/>
      <c r="DW523" s="213" t="s">
        <v>100</v>
      </c>
      <c r="DX523" s="297" t="s">
        <v>186</v>
      </c>
      <c r="DZ523" s="304">
        <f>IF(DY523="Kopman",1.8,1)</f>
        <v>1</v>
      </c>
      <c r="EA523" s="214" t="e">
        <f>VLOOKUP(DX523,$A$563:$F$2330,6,FALSE)</f>
        <v>#N/A</v>
      </c>
      <c r="EB523" s="213" t="s">
        <v>61</v>
      </c>
      <c r="EC523" s="10" t="e">
        <f>EA523*1.5*DZ523</f>
        <v>#N/A</v>
      </c>
      <c r="ED523" s="10"/>
      <c r="EE523" s="284"/>
      <c r="EF523" s="213" t="s">
        <v>100</v>
      </c>
      <c r="EG523" s="306" t="s">
        <v>1320</v>
      </c>
      <c r="EI523" s="304">
        <f>IF(EH523="Kopman",1.8,1)</f>
        <v>1</v>
      </c>
      <c r="EJ523" s="214">
        <f>VLOOKUP(EG523,$A$563:$F$2330,6,FALSE)</f>
        <v>90</v>
      </c>
      <c r="EK523" s="213" t="s">
        <v>61</v>
      </c>
      <c r="EL523" s="10">
        <f>EJ523*1.5*EI523</f>
        <v>135</v>
      </c>
      <c r="EM523" s="10"/>
      <c r="EN523" s="284"/>
      <c r="EO523" s="213" t="s">
        <v>100</v>
      </c>
      <c r="EP523" s="306" t="s">
        <v>467</v>
      </c>
      <c r="ER523" s="304">
        <f>IF(EQ523="Kopman",1.8,1)</f>
        <v>1</v>
      </c>
      <c r="ES523" s="214">
        <f>VLOOKUP(EP523,$A$563:$F$2330,6,FALSE)</f>
        <v>155</v>
      </c>
      <c r="ET523" s="213" t="s">
        <v>61</v>
      </c>
      <c r="EU523" s="10">
        <f>ES523*1.5*ER523</f>
        <v>232.5</v>
      </c>
      <c r="EV523" s="10"/>
      <c r="EW523" s="284"/>
      <c r="EX523" s="213" t="s">
        <v>100</v>
      </c>
      <c r="EY523" s="297" t="s">
        <v>186</v>
      </c>
      <c r="FA523" s="304">
        <f>IF(EZ523="Kopman",1.8,1)</f>
        <v>1</v>
      </c>
      <c r="FB523" s="214" t="e">
        <f>VLOOKUP(EY523,$A$563:$F$2330,6,FALSE)</f>
        <v>#N/A</v>
      </c>
      <c r="FC523" s="213" t="s">
        <v>61</v>
      </c>
      <c r="FD523" s="10" t="e">
        <f>FB523*1.5*FA523</f>
        <v>#N/A</v>
      </c>
      <c r="FE523" s="10"/>
      <c r="FF523" s="284"/>
      <c r="FG523" s="213" t="s">
        <v>100</v>
      </c>
      <c r="FH523" s="306" t="s">
        <v>1320</v>
      </c>
      <c r="FJ523" s="304">
        <f>IF(FI523="Kopman",1.8,1)</f>
        <v>1</v>
      </c>
      <c r="FK523" s="214">
        <f>VLOOKUP(FH523,$A$563:$F$2330,6,FALSE)</f>
        <v>90</v>
      </c>
      <c r="FL523" s="213" t="s">
        <v>61</v>
      </c>
      <c r="FM523" s="10">
        <f>FK523*1.5*FJ523</f>
        <v>135</v>
      </c>
      <c r="FN523" s="10"/>
      <c r="FO523" s="284"/>
      <c r="FP523" s="213" t="s">
        <v>100</v>
      </c>
      <c r="FQ523" s="293" t="s">
        <v>1822</v>
      </c>
      <c r="FR523" s="14" t="s">
        <v>2248</v>
      </c>
      <c r="FS523" s="304">
        <f>IF(FR523="Kopman",1.8,1)</f>
        <v>1.8</v>
      </c>
      <c r="FT523" s="214">
        <f>VLOOKUP(FQ523,$A$563:$F$2330,6,FALSE)</f>
        <v>384</v>
      </c>
      <c r="FU523" s="213" t="s">
        <v>61</v>
      </c>
      <c r="FV523" s="10">
        <f>FT523*1.5*FS523</f>
        <v>1036.8</v>
      </c>
      <c r="FW523" s="10"/>
      <c r="FX523" s="284"/>
      <c r="FY523" s="213" t="s">
        <v>100</v>
      </c>
      <c r="FZ523" s="293" t="s">
        <v>467</v>
      </c>
      <c r="GB523" s="304">
        <f>IF(GA523="Kopman",1.8,1)</f>
        <v>1</v>
      </c>
      <c r="GC523" s="214">
        <f>VLOOKUP(FZ523,$A$563:$F$2330,6,FALSE)</f>
        <v>155</v>
      </c>
      <c r="GD523" s="213" t="s">
        <v>61</v>
      </c>
      <c r="GE523" s="10">
        <f>GC523*1.5*GB523</f>
        <v>232.5</v>
      </c>
      <c r="GF523" s="10"/>
      <c r="GG523" s="284"/>
      <c r="GH523" s="213" t="s">
        <v>100</v>
      </c>
      <c r="GI523" s="306" t="s">
        <v>1433</v>
      </c>
      <c r="GK523" s="304">
        <f>IF(GJ523="Kopman",1.8,1)</f>
        <v>1</v>
      </c>
      <c r="GL523" s="214">
        <f>VLOOKUP(GI523,$A$563:$F$2330,6,FALSE)</f>
        <v>81</v>
      </c>
      <c r="GM523" s="213" t="s">
        <v>61</v>
      </c>
      <c r="GN523" s="10">
        <f>GL523*1.5*GK523</f>
        <v>121.5</v>
      </c>
      <c r="GO523" s="10"/>
      <c r="GP523" s="284"/>
      <c r="GQ523" s="213" t="s">
        <v>100</v>
      </c>
      <c r="GR523" s="306" t="s">
        <v>741</v>
      </c>
      <c r="GT523" s="304">
        <f>IF(GS523="Kopman",1.8,1)</f>
        <v>1</v>
      </c>
      <c r="GU523" s="214">
        <f>VLOOKUP(GR523,$A$563:$F$2330,6,FALSE)</f>
        <v>89</v>
      </c>
      <c r="GV523" s="213" t="s">
        <v>61</v>
      </c>
      <c r="GW523" s="10">
        <f>GU523*1.5</f>
        <v>133.5</v>
      </c>
      <c r="GX523" s="10"/>
      <c r="GY523" s="284"/>
      <c r="GZ523" s="213" t="s">
        <v>100</v>
      </c>
      <c r="HA523" s="293" t="s">
        <v>1906</v>
      </c>
      <c r="HC523" s="304">
        <f>IF(HB523="Kopman",1.8,1)</f>
        <v>1</v>
      </c>
      <c r="HD523" s="214">
        <f>VLOOKUP(HA523,$A$563:$F$2330,6,FALSE)</f>
        <v>204</v>
      </c>
      <c r="HE523" s="213" t="s">
        <v>61</v>
      </c>
      <c r="HF523" s="10">
        <f>HD523*1.5*HC523</f>
        <v>306</v>
      </c>
      <c r="HG523" s="10"/>
      <c r="HH523" s="284"/>
      <c r="HI523" s="213" t="s">
        <v>100</v>
      </c>
      <c r="HJ523" s="306" t="s">
        <v>734</v>
      </c>
      <c r="HL523" s="304">
        <f>IF(HK523="Kopman",1.8,1)</f>
        <v>1</v>
      </c>
      <c r="HM523" s="214">
        <f>VLOOKUP(HJ523,$A$563:$F$2330,6,FALSE)</f>
        <v>436</v>
      </c>
      <c r="HN523" s="213" t="s">
        <v>61</v>
      </c>
      <c r="HO523" s="10">
        <f>HM523*1.5</f>
        <v>654</v>
      </c>
      <c r="HP523" s="10"/>
      <c r="HQ523" s="284"/>
      <c r="HR523" s="213" t="s">
        <v>100</v>
      </c>
      <c r="HS523" s="293" t="s">
        <v>467</v>
      </c>
      <c r="HU523" s="304">
        <f>IF(HT523="Kopman",1.8,1)</f>
        <v>1</v>
      </c>
      <c r="HV523" s="214">
        <f>VLOOKUP(HS523,$A$563:$F$2330,6,FALSE)</f>
        <v>155</v>
      </c>
      <c r="HW523" s="213" t="s">
        <v>61</v>
      </c>
      <c r="HX523" s="10">
        <f>HV523*1.5*HU523</f>
        <v>232.5</v>
      </c>
      <c r="HY523" s="10"/>
      <c r="HZ523" s="284"/>
      <c r="IA523" s="213" t="s">
        <v>100</v>
      </c>
      <c r="IB523" s="306" t="s">
        <v>734</v>
      </c>
      <c r="ID523" s="304">
        <f>IF(IC523="Kopman",1.8,1)</f>
        <v>1</v>
      </c>
      <c r="IE523" s="214">
        <f>VLOOKUP(IB523,$A$563:$F$2330,6,FALSE)</f>
        <v>436</v>
      </c>
      <c r="IF523" s="213" t="s">
        <v>61</v>
      </c>
      <c r="IG523" s="10">
        <f>IE523*1.5</f>
        <v>654</v>
      </c>
      <c r="IH523" s="10"/>
      <c r="II523" s="284"/>
      <c r="IJ523" s="213" t="s">
        <v>100</v>
      </c>
      <c r="IK523" s="306" t="s">
        <v>1888</v>
      </c>
      <c r="IM523" s="304">
        <f>IF(IL523="Kopman",1.8,1)</f>
        <v>1</v>
      </c>
      <c r="IN523" s="214">
        <f>VLOOKUP(IK523,$A$563:$F$2330,6,FALSE)</f>
        <v>168</v>
      </c>
      <c r="IO523" s="213" t="s">
        <v>61</v>
      </c>
      <c r="IP523" s="10">
        <f>IN523*1.5*IM523</f>
        <v>252</v>
      </c>
      <c r="IQ523" s="10"/>
      <c r="IR523" s="284"/>
      <c r="IS523" s="213" t="s">
        <v>100</v>
      </c>
      <c r="IT523" s="306" t="s">
        <v>467</v>
      </c>
      <c r="IV523" s="304">
        <f>IF(IU523="Kopman",1.8,1)</f>
        <v>1</v>
      </c>
      <c r="IW523" s="214">
        <f>VLOOKUP(IT523,$A$563:$F$2330,6,FALSE)</f>
        <v>155</v>
      </c>
      <c r="IX523" s="213" t="s">
        <v>61</v>
      </c>
      <c r="IY523" s="10">
        <f>IW523*1.5*IV523</f>
        <v>232.5</v>
      </c>
      <c r="IZ523" s="10"/>
      <c r="JA523" s="284"/>
      <c r="JB523" s="213" t="s">
        <v>100</v>
      </c>
      <c r="JC523" s="306" t="s">
        <v>529</v>
      </c>
      <c r="JE523" s="304">
        <f>IF(JD523="Kopman",1.8,1)</f>
        <v>1</v>
      </c>
      <c r="JF523" s="214">
        <f>VLOOKUP(JC523,$A$563:$F$2330,6,FALSE)</f>
        <v>24</v>
      </c>
      <c r="JG523" s="213" t="s">
        <v>61</v>
      </c>
      <c r="JH523" s="10">
        <f>JF523*1.5*JE523</f>
        <v>36</v>
      </c>
      <c r="JI523" s="10"/>
      <c r="JJ523" s="284"/>
      <c r="JK523" s="213" t="s">
        <v>100</v>
      </c>
      <c r="JL523" s="306" t="s">
        <v>1320</v>
      </c>
      <c r="JN523" s="304">
        <f>IF(JM523="Kopman",1.8,1)</f>
        <v>1</v>
      </c>
      <c r="JO523" s="214">
        <f>VLOOKUP(JL523,$A$563:$F$2330,6,FALSE)</f>
        <v>90</v>
      </c>
      <c r="JP523" s="213" t="s">
        <v>61</v>
      </c>
      <c r="JQ523" s="10">
        <f>JO523*1.5*JN523</f>
        <v>135</v>
      </c>
      <c r="JR523" s="10"/>
      <c r="JS523" s="284"/>
      <c r="JT523" s="213" t="s">
        <v>100</v>
      </c>
      <c r="JU523" s="306" t="s">
        <v>692</v>
      </c>
      <c r="JW523" s="304">
        <f>IF(JV523="Kopman",1.8,1)</f>
        <v>1</v>
      </c>
      <c r="JX523" s="214">
        <f>VLOOKUP(JU523,$A$563:$F$2330,6,FALSE)</f>
        <v>71</v>
      </c>
      <c r="JY523" s="213" t="s">
        <v>61</v>
      </c>
      <c r="JZ523" s="10">
        <f>JX523*1.5*JW523</f>
        <v>106.5</v>
      </c>
      <c r="KA523" s="10"/>
      <c r="KB523" s="284"/>
      <c r="KC523" s="213" t="s">
        <v>100</v>
      </c>
      <c r="KD523" s="306" t="s">
        <v>705</v>
      </c>
      <c r="KF523" s="304">
        <f>IF(KE523="Kopman",1.8,1)</f>
        <v>1</v>
      </c>
      <c r="KG523" s="214">
        <f>VLOOKUP(KD523,$A$563:$F$2330,6,FALSE)</f>
        <v>40</v>
      </c>
      <c r="KH523" s="213" t="s">
        <v>61</v>
      </c>
      <c r="KI523" s="10">
        <f>KG523*1.5*KF523</f>
        <v>60</v>
      </c>
      <c r="KJ523" s="10"/>
      <c r="KK523" s="284"/>
      <c r="KL523" s="213" t="s">
        <v>100</v>
      </c>
      <c r="KM523" s="306" t="s">
        <v>947</v>
      </c>
      <c r="KO523" s="304">
        <f>IF(KN523="Kopman",1.8,1)</f>
        <v>1</v>
      </c>
      <c r="KP523" s="214">
        <f>VLOOKUP(KM523,$A$563:$F$2330,6,FALSE)</f>
        <v>55</v>
      </c>
      <c r="KQ523" s="213" t="s">
        <v>61</v>
      </c>
      <c r="KR523" s="10">
        <f>KP523*1.5</f>
        <v>82.5</v>
      </c>
      <c r="KS523" s="10"/>
      <c r="KT523" s="284"/>
      <c r="KU523" s="213" t="s">
        <v>100</v>
      </c>
      <c r="KV523" s="306" t="s">
        <v>467</v>
      </c>
      <c r="KX523" s="304">
        <f>IF(KW523="Kopman",1.8,1)</f>
        <v>1</v>
      </c>
      <c r="KY523" s="214">
        <f>VLOOKUP(KV523,$A$563:$F$2330,6,FALSE)</f>
        <v>155</v>
      </c>
      <c r="KZ523" s="213" t="s">
        <v>61</v>
      </c>
      <c r="LA523" s="10">
        <f>KY523*1.5*KX523</f>
        <v>232.5</v>
      </c>
      <c r="LB523" s="10"/>
      <c r="LC523" s="284"/>
      <c r="LD523" s="213" t="s">
        <v>100</v>
      </c>
      <c r="LE523" s="306" t="s">
        <v>986</v>
      </c>
      <c r="LG523" s="304">
        <f>IF(LF523="Kopman",1.8,1)</f>
        <v>1</v>
      </c>
      <c r="LH523" s="214">
        <f>VLOOKUP(LE523,$A$563:$F$2330,6,FALSE)</f>
        <v>0</v>
      </c>
      <c r="LI523" s="213" t="s">
        <v>61</v>
      </c>
      <c r="LJ523" s="10">
        <f>LH523*1.5*LG523</f>
        <v>0</v>
      </c>
      <c r="LK523" s="10"/>
      <c r="LL523" s="284"/>
      <c r="LM523" s="213" t="s">
        <v>100</v>
      </c>
      <c r="LN523" s="306" t="s">
        <v>467</v>
      </c>
      <c r="LP523" s="304">
        <f>IF(LO523="Kopman",1.8,1)</f>
        <v>1</v>
      </c>
      <c r="LQ523" s="214">
        <f>VLOOKUP(LN523,$A$563:$F$2330,6,FALSE)</f>
        <v>155</v>
      </c>
      <c r="LR523" s="213" t="s">
        <v>61</v>
      </c>
      <c r="LS523" s="10">
        <f>LQ523*1.5*LP523</f>
        <v>232.5</v>
      </c>
      <c r="LT523" s="10"/>
      <c r="LU523" s="284"/>
      <c r="LV523" s="213" t="s">
        <v>100</v>
      </c>
      <c r="LW523" s="306" t="s">
        <v>667</v>
      </c>
      <c r="LY523" s="304">
        <f>IF(LX523="Kopman",1.8,1)</f>
        <v>1</v>
      </c>
      <c r="LZ523" s="214">
        <f>VLOOKUP(LW523,$A$563:$F$2330,6,FALSE)</f>
        <v>43</v>
      </c>
      <c r="MA523" s="213" t="s">
        <v>61</v>
      </c>
      <c r="MB523" s="10">
        <f>LZ523*1.5*LY523</f>
        <v>64.5</v>
      </c>
      <c r="MC523" s="10"/>
      <c r="MD523" s="284"/>
      <c r="ME523" s="213" t="s">
        <v>100</v>
      </c>
      <c r="MF523" s="308" t="s">
        <v>1433</v>
      </c>
      <c r="MH523" s="304">
        <f>IF(MG523="Kopman",1.8,1)</f>
        <v>1</v>
      </c>
      <c r="MI523" s="214">
        <f>VLOOKUP(MF523,$A$563:$F$2330,6,FALSE)</f>
        <v>81</v>
      </c>
      <c r="MJ523" s="213" t="s">
        <v>61</v>
      </c>
      <c r="MK523" s="10">
        <f>MI523*1.5*MH523</f>
        <v>121.5</v>
      </c>
      <c r="ML523" s="10"/>
      <c r="MM523" s="284"/>
      <c r="MN523" s="213" t="s">
        <v>100</v>
      </c>
      <c r="MO523" s="306" t="s">
        <v>694</v>
      </c>
      <c r="MQ523" s="304">
        <f>IF(MP523="Kopman",1.8,1)</f>
        <v>1</v>
      </c>
      <c r="MR523" s="214">
        <f>VLOOKUP(MO523,$A$563:$F$2330,6,FALSE)</f>
        <v>4</v>
      </c>
      <c r="MS523" s="213" t="s">
        <v>61</v>
      </c>
      <c r="MT523" s="10">
        <f>MR523*1.5*MQ523</f>
        <v>6</v>
      </c>
      <c r="MU523" s="10"/>
      <c r="MV523" s="284"/>
      <c r="MW523" s="213" t="s">
        <v>100</v>
      </c>
      <c r="MX523" s="306" t="s">
        <v>1433</v>
      </c>
      <c r="MZ523" s="304">
        <f>IF(MY523="Kopman",1.8,1)</f>
        <v>1</v>
      </c>
      <c r="NA523" s="214">
        <f>VLOOKUP(MX523,$A$563:$F$2330,6,FALSE)</f>
        <v>81</v>
      </c>
      <c r="NB523" s="213" t="s">
        <v>61</v>
      </c>
      <c r="NC523" s="10">
        <f>NA523*1.5*MZ523</f>
        <v>121.5</v>
      </c>
      <c r="ND523" s="10"/>
      <c r="NE523" s="284"/>
      <c r="NF523" s="213" t="s">
        <v>100</v>
      </c>
      <c r="NG523" s="306" t="s">
        <v>1863</v>
      </c>
      <c r="NI523" s="304">
        <f>IF(NH523="Kopman",1.8,1)</f>
        <v>1</v>
      </c>
      <c r="NJ523" s="214">
        <f>VLOOKUP(NG523,$A$563:$F$2330,6,FALSE)</f>
        <v>320</v>
      </c>
      <c r="NK523" s="213" t="s">
        <v>61</v>
      </c>
      <c r="NL523" s="10">
        <f>NJ523*1.5*NI523</f>
        <v>480</v>
      </c>
      <c r="NM523" s="10"/>
      <c r="NN523" s="284"/>
      <c r="NO523" s="213" t="s">
        <v>100</v>
      </c>
      <c r="NP523" s="306" t="s">
        <v>741</v>
      </c>
      <c r="NR523" s="304">
        <f>IF(NQ523="Kopman",1.8,1)</f>
        <v>1</v>
      </c>
      <c r="NS523" s="214">
        <f>VLOOKUP(NP523,$A$563:$F$2330,6,FALSE)</f>
        <v>89</v>
      </c>
      <c r="NT523" s="213" t="s">
        <v>61</v>
      </c>
      <c r="NU523" s="10">
        <f>NS523*1.5*NR523</f>
        <v>133.5</v>
      </c>
      <c r="NV523" s="10"/>
      <c r="NW523" s="284"/>
      <c r="NX523" s="213" t="s">
        <v>100</v>
      </c>
      <c r="NY523" s="293" t="s">
        <v>1432</v>
      </c>
      <c r="OB523" s="214">
        <f>VLOOKUP(NY523,$A$563:$F$2330,6,FALSE)</f>
        <v>108</v>
      </c>
      <c r="OC523" s="213" t="s">
        <v>61</v>
      </c>
      <c r="OD523" s="10">
        <f>OB523*1.5</f>
        <v>162</v>
      </c>
      <c r="OE523" s="10"/>
      <c r="OF523" s="284"/>
      <c r="OG523" s="213" t="s">
        <v>100</v>
      </c>
      <c r="OH523" s="306" t="s">
        <v>467</v>
      </c>
      <c r="OJ523" s="304">
        <f>IF(OI523="Kopman",1.8,1)</f>
        <v>1</v>
      </c>
      <c r="OK523" s="214">
        <f>VLOOKUP(OH523,$A$563:$F$2330,6,FALSE)</f>
        <v>155</v>
      </c>
      <c r="OL523" s="213" t="s">
        <v>61</v>
      </c>
      <c r="OM523" s="10">
        <f>OK523*1.5*OJ523</f>
        <v>232.5</v>
      </c>
      <c r="ON523" s="10"/>
      <c r="OO523" s="284"/>
      <c r="OP523" s="213" t="s">
        <v>100</v>
      </c>
      <c r="OQ523" s="293" t="s">
        <v>467</v>
      </c>
      <c r="OS523" s="304">
        <f>IF(OR523="Kopman",1.8,1)</f>
        <v>1</v>
      </c>
      <c r="OT523" s="214">
        <f>VLOOKUP(OQ523,$A$563:$F$2330,6,FALSE)</f>
        <v>155</v>
      </c>
      <c r="OU523" s="213" t="s">
        <v>61</v>
      </c>
      <c r="OV523" s="10">
        <f>OT523*1.5*OS523</f>
        <v>232.5</v>
      </c>
      <c r="OW523" s="10"/>
      <c r="OX523" s="284"/>
      <c r="OY523" s="213" t="s">
        <v>100</v>
      </c>
      <c r="OZ523" s="306" t="s">
        <v>1433</v>
      </c>
      <c r="PB523" s="304">
        <f>IF(PA523="Kopman",1.8,1)</f>
        <v>1</v>
      </c>
      <c r="PC523" s="214">
        <f>VLOOKUP(OZ523,$A$563:$F$2330,6,FALSE)</f>
        <v>81</v>
      </c>
      <c r="PD523" s="213" t="s">
        <v>61</v>
      </c>
      <c r="PE523" s="10">
        <f>PC523*1.5*PB523</f>
        <v>121.5</v>
      </c>
      <c r="PF523" s="10"/>
      <c r="PG523" s="284"/>
      <c r="PH523" s="213" t="s">
        <v>100</v>
      </c>
      <c r="PI523" s="306" t="s">
        <v>467</v>
      </c>
      <c r="PK523" s="304">
        <f>IF(PJ523="Kopman",1.8,1)</f>
        <v>1</v>
      </c>
      <c r="PL523" s="214">
        <f>VLOOKUP(PI523,$A$563:$F$2330,6,FALSE)</f>
        <v>155</v>
      </c>
      <c r="PM523" s="213" t="s">
        <v>61</v>
      </c>
      <c r="PN523" s="10">
        <f>PL523*1.5*PK523</f>
        <v>232.5</v>
      </c>
      <c r="PO523" s="10"/>
      <c r="PP523" s="284"/>
      <c r="PQ523" s="213" t="s">
        <v>100</v>
      </c>
      <c r="PR523" s="293" t="s">
        <v>467</v>
      </c>
      <c r="PT523" s="304">
        <f>IF(PS523="Kopman",1.8,1)</f>
        <v>1</v>
      </c>
      <c r="PU523" s="214">
        <f>VLOOKUP(PR523,$A$563:$F$2330,6,FALSE)</f>
        <v>155</v>
      </c>
      <c r="PV523" s="213" t="s">
        <v>61</v>
      </c>
      <c r="PW523" s="10">
        <f>PU523*1.5*PT523</f>
        <v>232.5</v>
      </c>
      <c r="PX523" s="10"/>
      <c r="PY523" s="284"/>
      <c r="PZ523" s="213" t="s">
        <v>100</v>
      </c>
      <c r="QA523" s="306" t="s">
        <v>467</v>
      </c>
      <c r="QC523" s="304">
        <f>IF(QB523="Kopman",1.8,1)</f>
        <v>1</v>
      </c>
      <c r="QD523" s="214">
        <f>VLOOKUP(QA523,$A$563:$F$2330,6,FALSE)</f>
        <v>155</v>
      </c>
      <c r="QE523" s="213" t="s">
        <v>61</v>
      </c>
      <c r="QF523" s="10">
        <f>QD523*1.5*QC523</f>
        <v>232.5</v>
      </c>
      <c r="QG523" s="10"/>
      <c r="QH523" s="284"/>
      <c r="QI523" s="213" t="s">
        <v>100</v>
      </c>
      <c r="QJ523" s="293" t="s">
        <v>467</v>
      </c>
      <c r="QL523" s="304">
        <f>IF(QK523="Kopman",1.8,1)</f>
        <v>1</v>
      </c>
      <c r="QM523" s="214">
        <f>VLOOKUP(QJ523,$A$563:$F$2330,6,FALSE)</f>
        <v>155</v>
      </c>
      <c r="QN523" s="213" t="s">
        <v>61</v>
      </c>
      <c r="QO523" s="10">
        <f>QM523*1.5*QL523</f>
        <v>232.5</v>
      </c>
      <c r="QP523" s="10"/>
      <c r="QQ523" s="284"/>
      <c r="QR523" s="213" t="s">
        <v>100</v>
      </c>
      <c r="QS523" s="306" t="s">
        <v>1906</v>
      </c>
      <c r="QU523" s="304">
        <f>IF(QT523="Kopman",1.8,1)</f>
        <v>1</v>
      </c>
      <c r="QV523" s="214">
        <f>VLOOKUP(QS523,$A$563:$F$2330,6,FALSE)</f>
        <v>204</v>
      </c>
      <c r="QW523" s="213" t="s">
        <v>61</v>
      </c>
      <c r="QX523" s="10">
        <f>QV523*1.5*QU523</f>
        <v>306</v>
      </c>
      <c r="QY523" s="10"/>
      <c r="QZ523" s="284"/>
      <c r="RA523" s="213" t="s">
        <v>100</v>
      </c>
      <c r="RB523" s="293" t="s">
        <v>545</v>
      </c>
      <c r="RD523" s="304">
        <f>IF(RC523="Kopman",1.8,1)</f>
        <v>1</v>
      </c>
      <c r="RE523" s="214">
        <f>VLOOKUP(RB523,$A$563:$F$2330,6,FALSE)</f>
        <v>19</v>
      </c>
      <c r="RF523" s="213" t="s">
        <v>61</v>
      </c>
      <c r="RG523" s="10">
        <f>RE523*1.5*RD523</f>
        <v>28.5</v>
      </c>
      <c r="RH523" s="10"/>
      <c r="RI523" s="284"/>
      <c r="RJ523" s="213" t="s">
        <v>100</v>
      </c>
      <c r="RK523" s="297" t="s">
        <v>186</v>
      </c>
      <c r="RN523" s="214" t="e">
        <f>VLOOKUP(RK523,$A$563:$F$2330,6,FALSE)</f>
        <v>#N/A</v>
      </c>
      <c r="RO523" s="213" t="s">
        <v>61</v>
      </c>
      <c r="RP523" s="10" t="e">
        <f>RN523*1.5</f>
        <v>#N/A</v>
      </c>
      <c r="RQ523" s="10"/>
      <c r="RR523" s="284"/>
      <c r="RS523" s="213" t="s">
        <v>100</v>
      </c>
      <c r="RT523" s="306" t="s">
        <v>467</v>
      </c>
      <c r="RV523" s="304">
        <f>IF(RU523="Kopman",1.8,1)</f>
        <v>1</v>
      </c>
      <c r="RW523" s="214">
        <f>VLOOKUP(RT523,$A$563:$F$2330,6,FALSE)</f>
        <v>155</v>
      </c>
      <c r="RX523" s="213" t="s">
        <v>61</v>
      </c>
      <c r="RY523" s="10">
        <f>RW523*1.5*RV523</f>
        <v>232.5</v>
      </c>
      <c r="RZ523" s="10"/>
      <c r="SA523" s="290"/>
      <c r="SB523" s="213" t="s">
        <v>100</v>
      </c>
      <c r="SC523" s="306" t="s">
        <v>525</v>
      </c>
      <c r="SE523" s="304">
        <f>IF(SD523="Kopman",1.8,1)</f>
        <v>1</v>
      </c>
      <c r="SF523" s="214">
        <f>VLOOKUP(SC523,$A$563:$F$2330,6,FALSE)</f>
        <v>0</v>
      </c>
      <c r="SG523" s="213" t="s">
        <v>61</v>
      </c>
      <c r="SH523" s="10">
        <f>SF523*1.5*SE523</f>
        <v>0</v>
      </c>
      <c r="SI523" s="10"/>
      <c r="SJ523" s="290"/>
      <c r="SK523" s="213" t="s">
        <v>100</v>
      </c>
      <c r="SL523" s="306" t="s">
        <v>467</v>
      </c>
      <c r="SN523" s="304">
        <f>IF(SM523="Kopman",1.8,1)</f>
        <v>1</v>
      </c>
      <c r="SO523" s="214">
        <f>VLOOKUP(SL523,$A$563:$F$2330,6,FALSE)</f>
        <v>155</v>
      </c>
      <c r="SP523" s="213" t="s">
        <v>61</v>
      </c>
      <c r="SQ523" s="10">
        <f>SO523*1.5*SN523</f>
        <v>232.5</v>
      </c>
      <c r="SR523" s="10"/>
      <c r="SS523" s="290"/>
      <c r="ST523" s="213" t="s">
        <v>100</v>
      </c>
      <c r="SU523" s="306" t="s">
        <v>694</v>
      </c>
      <c r="SW523" s="304">
        <f>IF(SV523="Kopman",1.8,1)</f>
        <v>1</v>
      </c>
      <c r="SX523" s="214">
        <f>VLOOKUP(SU523,$A$563:$F$2330,6,FALSE)</f>
        <v>4</v>
      </c>
      <c r="SY523" s="213" t="s">
        <v>61</v>
      </c>
      <c r="SZ523" s="10">
        <f>SX523*1.5*SW523</f>
        <v>6</v>
      </c>
      <c r="TA523" s="10"/>
      <c r="TB523" s="290"/>
      <c r="TC523" s="213" t="s">
        <v>100</v>
      </c>
      <c r="TD523" s="306" t="s">
        <v>467</v>
      </c>
      <c r="TF523" s="304">
        <f>IF(TE523="Kopman",1.8,1)</f>
        <v>1</v>
      </c>
      <c r="TG523" s="214">
        <f>VLOOKUP(TD523,$A$563:$F$2330,6,FALSE)</f>
        <v>155</v>
      </c>
      <c r="TH523" s="213" t="s">
        <v>61</v>
      </c>
      <c r="TI523" s="10">
        <f>TG523*1.5</f>
        <v>232.5</v>
      </c>
      <c r="TK523" s="290"/>
      <c r="TL523" s="213" t="s">
        <v>100</v>
      </c>
      <c r="TM523" s="306" t="s">
        <v>1326</v>
      </c>
      <c r="TO523" s="304">
        <f>IF(TN523="Kopman",1.8,1)</f>
        <v>1</v>
      </c>
      <c r="TP523" s="214">
        <f>VLOOKUP(TM523,$A$563:$F$2330,6,FALSE)</f>
        <v>7</v>
      </c>
      <c r="TQ523" s="213" t="s">
        <v>61</v>
      </c>
      <c r="TR523" s="10">
        <f>TP523*1.5*TO523</f>
        <v>10.5</v>
      </c>
      <c r="TS523" s="10"/>
      <c r="TT523" s="290"/>
      <c r="TU523" s="213" t="s">
        <v>100</v>
      </c>
      <c r="TV523" s="297" t="s">
        <v>186</v>
      </c>
      <c r="TX523" s="304">
        <f>IF(TW523="Kopman",1.8,1)</f>
        <v>1</v>
      </c>
      <c r="TY523" s="214" t="e">
        <f>VLOOKUP(TV523,$A$563:$F$2330,6,FALSE)</f>
        <v>#N/A</v>
      </c>
      <c r="TZ523" s="213" t="s">
        <v>61</v>
      </c>
      <c r="UA523" s="10" t="e">
        <f>TY523*1.5*TX523</f>
        <v>#N/A</v>
      </c>
      <c r="UB523" s="10"/>
      <c r="UC523" s="290"/>
      <c r="UD523" s="213" t="s">
        <v>100</v>
      </c>
      <c r="UE523" s="306" t="s">
        <v>549</v>
      </c>
      <c r="UG523" s="304">
        <f>IF(UF523="Kopman",1.8,1)</f>
        <v>1</v>
      </c>
      <c r="UH523" s="214">
        <f>VLOOKUP(UE523,$A$563:$F$2330,6,FALSE)</f>
        <v>85</v>
      </c>
      <c r="UI523" s="213" t="s">
        <v>61</v>
      </c>
      <c r="UJ523" s="10">
        <f>UH523*1.5*UG523</f>
        <v>127.5</v>
      </c>
      <c r="UK523" s="10"/>
      <c r="UL523" s="290"/>
      <c r="UM523" s="213" t="s">
        <v>100</v>
      </c>
      <c r="UN523" s="297" t="s">
        <v>186</v>
      </c>
      <c r="UP523" s="304">
        <f>IF(UO523="Kopman",1.8,1)</f>
        <v>1</v>
      </c>
      <c r="UQ523" s="214" t="e">
        <f>VLOOKUP(UN523,$A$563:$F$2330,6,FALSE)</f>
        <v>#N/A</v>
      </c>
      <c r="UR523" s="213" t="s">
        <v>61</v>
      </c>
      <c r="US523" s="10" t="e">
        <f>UQ523*1.5*UP523</f>
        <v>#N/A</v>
      </c>
      <c r="UT523" s="10"/>
      <c r="UU523" s="290"/>
      <c r="UV523" s="213" t="s">
        <v>100</v>
      </c>
      <c r="UW523" s="306" t="s">
        <v>467</v>
      </c>
      <c r="UY523" s="304">
        <f>IF(UX523="Kopman",1.8,1)</f>
        <v>1</v>
      </c>
      <c r="UZ523" s="214">
        <f>VLOOKUP(UW523,$A$563:$F$2330,6,FALSE)</f>
        <v>155</v>
      </c>
      <c r="VA523" s="213" t="s">
        <v>61</v>
      </c>
      <c r="VB523" s="10">
        <f>UZ523*1.5*UY523</f>
        <v>232.5</v>
      </c>
      <c r="VC523" s="10"/>
      <c r="VD523" s="290"/>
      <c r="VE523" s="213" t="s">
        <v>100</v>
      </c>
      <c r="VF523" s="297" t="s">
        <v>186</v>
      </c>
      <c r="VH523" s="304">
        <f>IF(VG523="Kopman",1.8,1)</f>
        <v>1</v>
      </c>
      <c r="VI523" s="214" t="e">
        <f>VLOOKUP(VF523,$A$563:$F$2330,6,FALSE)</f>
        <v>#N/A</v>
      </c>
      <c r="VJ523" s="213" t="s">
        <v>61</v>
      </c>
      <c r="VK523" s="10" t="e">
        <f>VI523*1.5*VH523</f>
        <v>#N/A</v>
      </c>
      <c r="VL523" s="10"/>
      <c r="VM523" s="290"/>
      <c r="VN523" s="213" t="s">
        <v>100</v>
      </c>
      <c r="VO523" s="306" t="s">
        <v>467</v>
      </c>
      <c r="VQ523" s="304">
        <f>IF(VP523="Kopman",1.8,1)</f>
        <v>1</v>
      </c>
      <c r="VR523" s="214">
        <f>VLOOKUP(VO523,$A$563:$F$2330,6,FALSE)</f>
        <v>155</v>
      </c>
      <c r="VS523" s="213" t="s">
        <v>61</v>
      </c>
      <c r="VT523" s="10">
        <f>VR523*1.5*VQ523</f>
        <v>232.5</v>
      </c>
      <c r="VU523" s="10"/>
      <c r="VV523" s="290"/>
      <c r="VW523" s="213" t="s">
        <v>100</v>
      </c>
      <c r="VX523" s="297" t="s">
        <v>186</v>
      </c>
      <c r="WA523" s="214" t="e">
        <f>VLOOKUP(VX523,$A$563:$F$2330,6,FALSE)</f>
        <v>#N/A</v>
      </c>
      <c r="WB523" s="213" t="s">
        <v>61</v>
      </c>
      <c r="WC523" s="10" t="e">
        <f>WA523*1.5</f>
        <v>#N/A</v>
      </c>
      <c r="WE523" s="290"/>
      <c r="WF523" s="213" t="s">
        <v>100</v>
      </c>
      <c r="WG523" s="306" t="s">
        <v>467</v>
      </c>
      <c r="WI523" s="304">
        <f>IF(WH523="Kopman",1.8,1)</f>
        <v>1</v>
      </c>
      <c r="WJ523" s="214">
        <f>VLOOKUP(WG523,$A$563:$F$2330,6,FALSE)</f>
        <v>155</v>
      </c>
      <c r="WK523" s="213" t="s">
        <v>61</v>
      </c>
      <c r="WL523" s="10">
        <f>WJ523*1.5</f>
        <v>232.5</v>
      </c>
      <c r="WN523" s="290"/>
      <c r="WO523" s="213" t="s">
        <v>100</v>
      </c>
      <c r="WP523" s="306" t="s">
        <v>1433</v>
      </c>
      <c r="WQ523" s="214"/>
      <c r="WR523" s="304">
        <f>IF(WQ523="Kopman",1.8,1)</f>
        <v>1</v>
      </c>
      <c r="WS523" s="214">
        <f>VLOOKUP(WP523,$A$563:$F$2330,6,FALSE)</f>
        <v>81</v>
      </c>
      <c r="WT523" s="213" t="s">
        <v>61</v>
      </c>
      <c r="WU523" s="10">
        <f>WS523*1.5*WR523</f>
        <v>121.5</v>
      </c>
      <c r="WV523" s="10"/>
      <c r="WW523" s="290"/>
      <c r="WX523" s="213" t="s">
        <v>100</v>
      </c>
      <c r="WY523" s="306" t="s">
        <v>1432</v>
      </c>
      <c r="XA523" s="304">
        <f>IF(WZ523="Kopman",1.8,1)</f>
        <v>1</v>
      </c>
      <c r="XB523" s="214">
        <f>VLOOKUP(WY523,$A$563:$F$2330,6,FALSE)</f>
        <v>108</v>
      </c>
      <c r="XC523" s="213" t="s">
        <v>61</v>
      </c>
      <c r="XD523" s="10">
        <f>XB523*1.5</f>
        <v>162</v>
      </c>
      <c r="XF523" s="290"/>
      <c r="XG523" s="213" t="s">
        <v>100</v>
      </c>
      <c r="XH523" s="297" t="s">
        <v>186</v>
      </c>
      <c r="XK523" s="214" t="e">
        <f>VLOOKUP(XH523,$A$563:$F$2330,6,FALSE)</f>
        <v>#N/A</v>
      </c>
      <c r="XL523" s="213" t="s">
        <v>61</v>
      </c>
      <c r="XM523" s="10" t="e">
        <f>XK523*1.5</f>
        <v>#N/A</v>
      </c>
      <c r="XO523" s="290"/>
      <c r="XP523" s="213" t="s">
        <v>100</v>
      </c>
      <c r="XQ523" s="306" t="s">
        <v>613</v>
      </c>
      <c r="XS523" s="304">
        <f>IF(XR523="Kopman",1.8,1)</f>
        <v>1</v>
      </c>
      <c r="XT523" s="214">
        <f>VLOOKUP(XQ523,$A$563:$F$2330,6,FALSE)</f>
        <v>67</v>
      </c>
      <c r="XU523" s="213" t="s">
        <v>61</v>
      </c>
      <c r="XV523" s="10">
        <f>XT523*1.5*XS523</f>
        <v>100.5</v>
      </c>
      <c r="XW523" s="10"/>
      <c r="XX523" s="290"/>
      <c r="XY523" s="213" t="s">
        <v>100</v>
      </c>
      <c r="XZ523" s="306" t="s">
        <v>467</v>
      </c>
      <c r="YB523" s="304">
        <f>IF(YA523="Kopman",1.8,1)</f>
        <v>1</v>
      </c>
      <c r="YC523" s="214">
        <f>VLOOKUP(XZ523,$A$563:$F$2330,6,FALSE)</f>
        <v>155</v>
      </c>
      <c r="YD523" s="213" t="s">
        <v>61</v>
      </c>
      <c r="YE523" s="10">
        <f>YC523*1.5</f>
        <v>232.5</v>
      </c>
      <c r="YG523" s="290"/>
      <c r="YH523" s="213" t="s">
        <v>100</v>
      </c>
      <c r="YI523" s="306" t="s">
        <v>734</v>
      </c>
      <c r="YK523" s="304">
        <f>IF(YJ523="Kopman",1.8,1)</f>
        <v>1</v>
      </c>
      <c r="YL523" s="214">
        <f>VLOOKUP(YI523,$A$563:$F$2330,6,FALSE)</f>
        <v>436</v>
      </c>
      <c r="YM523" s="213" t="s">
        <v>61</v>
      </c>
      <c r="YN523" s="10">
        <f>YL523*1.5*YK523</f>
        <v>654</v>
      </c>
      <c r="YO523" s="10"/>
      <c r="YP523" s="290"/>
      <c r="YQ523" s="213" t="s">
        <v>100</v>
      </c>
      <c r="YR523" s="297" t="s">
        <v>186</v>
      </c>
      <c r="YU523" s="214" t="e">
        <f>VLOOKUP(YR523,$A$563:$F$2330,6,FALSE)</f>
        <v>#N/A</v>
      </c>
      <c r="YV523" s="213" t="s">
        <v>61</v>
      </c>
      <c r="YW523" s="10" t="e">
        <f>YU523*1.5</f>
        <v>#N/A</v>
      </c>
      <c r="YY523" s="290"/>
      <c r="YZ523" s="213" t="s">
        <v>100</v>
      </c>
      <c r="ZA523" s="297" t="s">
        <v>186</v>
      </c>
      <c r="ZD523" s="214" t="e">
        <f>VLOOKUP(ZA523,$A$563:$F$2330,6,FALSE)</f>
        <v>#N/A</v>
      </c>
      <c r="ZE523" s="213" t="s">
        <v>61</v>
      </c>
      <c r="ZF523" s="10" t="e">
        <f>ZD523*1.5</f>
        <v>#N/A</v>
      </c>
      <c r="ZH523" s="290"/>
      <c r="ZI523" s="213" t="s">
        <v>100</v>
      </c>
      <c r="ZJ523" s="293" t="s">
        <v>734</v>
      </c>
      <c r="ZM523" s="214">
        <f>VLOOKUP(ZJ523,$A$563:$F$2330,6,FALSE)</f>
        <v>436</v>
      </c>
      <c r="ZN523" s="213" t="s">
        <v>61</v>
      </c>
      <c r="ZO523" s="10">
        <f>ZM523*1.5</f>
        <v>654</v>
      </c>
      <c r="ZQ523" s="290"/>
      <c r="ZR523" s="213" t="s">
        <v>100</v>
      </c>
      <c r="ZS523" s="297" t="s">
        <v>186</v>
      </c>
      <c r="ZU523" s="304">
        <f>IF(ZT523="Kopman",1.8,1)</f>
        <v>1</v>
      </c>
      <c r="ZV523" s="214" t="e">
        <f>VLOOKUP(ZS523,$A$563:$F$2330,6,FALSE)</f>
        <v>#N/A</v>
      </c>
      <c r="ZW523" s="213" t="s">
        <v>61</v>
      </c>
      <c r="ZX523" s="10" t="e">
        <f>ZV523*1.5*ZU523</f>
        <v>#N/A</v>
      </c>
      <c r="ZY523" s="10"/>
      <c r="ZZ523" s="290"/>
      <c r="AAA523" s="213" t="s">
        <v>100</v>
      </c>
      <c r="AAB523" s="297" t="s">
        <v>186</v>
      </c>
      <c r="AAD523" s="304">
        <f>IF(AAC523="Kopman",1.8,1)</f>
        <v>1</v>
      </c>
      <c r="AAE523" s="214" t="e">
        <f>VLOOKUP(AAB523,$A$563:$F$2330,6,FALSE)</f>
        <v>#N/A</v>
      </c>
      <c r="AAF523" s="213" t="s">
        <v>61</v>
      </c>
      <c r="AAG523" s="10" t="e">
        <f>AAE523*1.5*AAD523</f>
        <v>#N/A</v>
      </c>
      <c r="AAH523" s="10"/>
      <c r="AAI523" s="290"/>
      <c r="AAJ523" s="213" t="s">
        <v>100</v>
      </c>
      <c r="AAK523" s="297" t="s">
        <v>186</v>
      </c>
      <c r="AAM523" s="304">
        <f>IF(AAL523="Kopman",1.8,1)</f>
        <v>1</v>
      </c>
      <c r="AAN523" s="214" t="e">
        <f>VLOOKUP(AAK523,$A$563:$F$2330,6,FALSE)</f>
        <v>#N/A</v>
      </c>
      <c r="AAO523" s="213" t="s">
        <v>61</v>
      </c>
      <c r="AAP523" s="10" t="e">
        <f>AAN523*1.5*AAM523</f>
        <v>#N/A</v>
      </c>
      <c r="AAQ523" s="10"/>
      <c r="AAR523" s="290"/>
      <c r="AAS523" s="213" t="s">
        <v>100</v>
      </c>
      <c r="AAT523" s="297" t="s">
        <v>186</v>
      </c>
      <c r="AAV523" s="304">
        <f>IF(AAU523="Kopman",1.8,1)</f>
        <v>1</v>
      </c>
      <c r="AAW523" s="214" t="e">
        <f>VLOOKUP(AAT523,$A$563:$F$2330,6,FALSE)</f>
        <v>#N/A</v>
      </c>
      <c r="AAX523" s="213" t="s">
        <v>61</v>
      </c>
      <c r="AAY523" s="10" t="e">
        <f>AAW523*1.5*AAV523</f>
        <v>#N/A</v>
      </c>
      <c r="AAZ523" s="10"/>
      <c r="ABA523" s="290"/>
      <c r="ABB523" s="213" t="s">
        <v>100</v>
      </c>
      <c r="ABC523" s="297" t="s">
        <v>186</v>
      </c>
      <c r="ABE523" s="304">
        <f>IF(ABD523="Kopman",1.8,1)</f>
        <v>1</v>
      </c>
      <c r="ABF523" s="214" t="e">
        <f>VLOOKUP(ABC523,$A$563:$F$2330,6,FALSE)</f>
        <v>#N/A</v>
      </c>
      <c r="ABG523" s="213" t="s">
        <v>61</v>
      </c>
      <c r="ABH523" s="10" t="e">
        <f>ABF523*1.5*ABE523</f>
        <v>#N/A</v>
      </c>
      <c r="ABI523" s="10"/>
      <c r="ABJ523" s="290"/>
      <c r="ABK523" s="213" t="s">
        <v>100</v>
      </c>
      <c r="ABL523" s="297" t="s">
        <v>186</v>
      </c>
      <c r="ABN523" s="304">
        <f>IF(ABM523="Kopman",1.8,1)</f>
        <v>1</v>
      </c>
      <c r="ABO523" s="214" t="e">
        <f>VLOOKUP(ABL523,$A$563:$F$2330,6,FALSE)</f>
        <v>#N/A</v>
      </c>
      <c r="ABP523" s="213" t="s">
        <v>61</v>
      </c>
      <c r="ABQ523" s="10" t="e">
        <f>ABO523*1.5*ABN523</f>
        <v>#N/A</v>
      </c>
      <c r="ABR523" s="10"/>
      <c r="ABS523" s="290"/>
      <c r="ABT523" s="213" t="s">
        <v>100</v>
      </c>
      <c r="ABU523" s="297" t="s">
        <v>186</v>
      </c>
      <c r="ABW523" s="304">
        <f>IF(ABV523="Kopman",1.8,1)</f>
        <v>1</v>
      </c>
      <c r="ABX523" s="214" t="e">
        <f>VLOOKUP(ABU523,$A$563:$F$2330,6,FALSE)</f>
        <v>#N/A</v>
      </c>
      <c r="ABY523" s="213" t="s">
        <v>61</v>
      </c>
      <c r="ABZ523" s="10" t="e">
        <f>ABX523*1.5*ABW523</f>
        <v>#N/A</v>
      </c>
      <c r="ACA523" s="10"/>
      <c r="ACB523" s="290"/>
      <c r="ACC523" s="213" t="s">
        <v>100</v>
      </c>
      <c r="ACD523" s="297" t="s">
        <v>186</v>
      </c>
      <c r="ACF523" s="304">
        <f>IF(ACE523="Kopman",1.8,1)</f>
        <v>1</v>
      </c>
      <c r="ACG523" s="214" t="e">
        <f>VLOOKUP(ACD523,$A$563:$F$2330,6,FALSE)</f>
        <v>#N/A</v>
      </c>
      <c r="ACH523" s="213" t="s">
        <v>61</v>
      </c>
      <c r="ACI523" s="10" t="e">
        <f>ACG523*1.5*ACF523</f>
        <v>#N/A</v>
      </c>
      <c r="ACJ523" s="10"/>
      <c r="ACK523" s="290"/>
      <c r="ACL523" s="213" t="s">
        <v>100</v>
      </c>
      <c r="ACM523" s="297" t="s">
        <v>186</v>
      </c>
      <c r="ACO523" s="304">
        <f>IF(ACN523="Kopman",1.8,1)</f>
        <v>1</v>
      </c>
      <c r="ACP523" s="214" t="e">
        <f>VLOOKUP(ACM523,$A$563:$F$2330,6,FALSE)</f>
        <v>#N/A</v>
      </c>
      <c r="ACQ523" s="213" t="s">
        <v>61</v>
      </c>
      <c r="ACR523" s="10" t="e">
        <f>ACP523*1.5*ACO523</f>
        <v>#N/A</v>
      </c>
      <c r="ACS523" s="10"/>
      <c r="ACT523" s="290"/>
      <c r="ACU523" s="213" t="s">
        <v>100</v>
      </c>
      <c r="ACV523" s="293" t="s">
        <v>2055</v>
      </c>
      <c r="ACX523" s="304">
        <f>IF(ACW523="Kopman",1.8,1)</f>
        <v>1</v>
      </c>
      <c r="ACY523" s="214">
        <f>VLOOKUP(ACV523,$A$563:$F$2330,6,FALSE)</f>
        <v>10</v>
      </c>
      <c r="ACZ523" s="213" t="s">
        <v>61</v>
      </c>
      <c r="ADA523" s="10">
        <f>ACY523*1.5*ACX523</f>
        <v>15</v>
      </c>
      <c r="ADB523" s="10"/>
      <c r="ADC523" s="290"/>
      <c r="ADD523" s="213" t="s">
        <v>100</v>
      </c>
      <c r="ADE523" s="306" t="s">
        <v>467</v>
      </c>
      <c r="ADG523" s="304">
        <f>IF(ADF523="Kopman",1.8,1)</f>
        <v>1</v>
      </c>
      <c r="ADH523" s="214">
        <f>VLOOKUP(ADE523,$A$563:$F$2330,6,FALSE)</f>
        <v>155</v>
      </c>
      <c r="ADI523" s="213" t="s">
        <v>61</v>
      </c>
      <c r="ADJ523" s="10">
        <f>ADH523*1.5</f>
        <v>232.5</v>
      </c>
      <c r="ADL523" s="290"/>
      <c r="ADM523" s="213" t="s">
        <v>100</v>
      </c>
      <c r="ADN523" s="306" t="s">
        <v>467</v>
      </c>
      <c r="ADP523" s="304">
        <f>IF(ADO523="Kopman",1.8,1)</f>
        <v>1</v>
      </c>
      <c r="ADQ523" s="214">
        <f>VLOOKUP(ADN523,$A$563:$F$2330,6,FALSE)</f>
        <v>155</v>
      </c>
      <c r="ADR523" s="213" t="s">
        <v>61</v>
      </c>
      <c r="ADS523" s="10">
        <f>ADQ523*1.5*ADP523</f>
        <v>232.5</v>
      </c>
      <c r="ADT523" s="10"/>
      <c r="ADU523" s="290"/>
      <c r="ADV523" s="213" t="s">
        <v>100</v>
      </c>
      <c r="ADW523" s="306" t="s">
        <v>467</v>
      </c>
      <c r="ADZ523" s="214">
        <f>VLOOKUP(ADW523,$A$563:$F$2330,6,FALSE)</f>
        <v>155</v>
      </c>
      <c r="AEA523" s="213" t="s">
        <v>61</v>
      </c>
      <c r="AEB523" s="10">
        <f>ADZ523*1.5</f>
        <v>232.5</v>
      </c>
      <c r="AED523" s="290"/>
      <c r="AEE523" s="213" t="s">
        <v>100</v>
      </c>
      <c r="AEF523" s="306" t="s">
        <v>467</v>
      </c>
      <c r="AEH523" s="304">
        <f>IF(AEG523="Kopman",1.8,1)</f>
        <v>1</v>
      </c>
      <c r="AEI523" s="214">
        <f>VLOOKUP(AEF523,$A$563:$F$2330,6,FALSE)</f>
        <v>155</v>
      </c>
      <c r="AEJ523" s="213" t="s">
        <v>61</v>
      </c>
      <c r="AEK523" s="10">
        <f>AEI523*1.5</f>
        <v>232.5</v>
      </c>
      <c r="AEM523" s="290"/>
      <c r="AEN523" s="213" t="s">
        <v>100</v>
      </c>
      <c r="AEO523" s="306" t="s">
        <v>583</v>
      </c>
      <c r="AEQ523" s="304">
        <f>IF(AEP523="Kopman",1.8,1)</f>
        <v>1</v>
      </c>
      <c r="AER523" s="214">
        <f>VLOOKUP(AEO523,$A$563:$F$2330,6,FALSE)</f>
        <v>38</v>
      </c>
      <c r="AES523" s="213" t="s">
        <v>61</v>
      </c>
      <c r="AET523" s="10">
        <f>AER523*1.5</f>
        <v>57</v>
      </c>
      <c r="AEV523" s="290"/>
      <c r="AEW523" s="213" t="s">
        <v>100</v>
      </c>
      <c r="AEX523" s="306" t="s">
        <v>1433</v>
      </c>
      <c r="AEZ523" s="304">
        <f>IF(AEY523="Kopman",1.8,1)</f>
        <v>1</v>
      </c>
      <c r="AFA523" s="214">
        <f>VLOOKUP(AEX523,$A$563:$F$2330,6,FALSE)</f>
        <v>81</v>
      </c>
      <c r="AFB523" s="213" t="s">
        <v>61</v>
      </c>
      <c r="AFC523" s="10">
        <f>AFA523*1.5*AEZ523</f>
        <v>121.5</v>
      </c>
      <c r="AFD523" s="10"/>
      <c r="AFE523" s="290"/>
      <c r="AFF523" s="213" t="s">
        <v>100</v>
      </c>
      <c r="AFG523" s="306" t="s">
        <v>529</v>
      </c>
      <c r="AFI523" s="304">
        <f>IF(AFH523="Kopman",1.8,1)</f>
        <v>1</v>
      </c>
      <c r="AFJ523" s="214">
        <f>VLOOKUP(AFG523,$A$563:$F$2330,6,FALSE)</f>
        <v>24</v>
      </c>
      <c r="AFK523" s="213" t="s">
        <v>61</v>
      </c>
      <c r="AFL523" s="10">
        <f>AFJ523*1.5*AFI523</f>
        <v>36</v>
      </c>
      <c r="AFM523" s="10"/>
      <c r="AFN523" s="290"/>
      <c r="AFO523" s="213" t="s">
        <v>100</v>
      </c>
      <c r="AFP523" s="306" t="s">
        <v>734</v>
      </c>
      <c r="AFR523" s="304">
        <f>IF(AFQ523="Kopman",1.8,1)</f>
        <v>1</v>
      </c>
      <c r="AFS523" s="214">
        <f>VLOOKUP(AFP523,$A$563:$F$2330,6,FALSE)</f>
        <v>436</v>
      </c>
      <c r="AFT523" s="213" t="s">
        <v>61</v>
      </c>
      <c r="AFU523" s="10">
        <f>AFS523*1.5*AFR523</f>
        <v>654</v>
      </c>
      <c r="AFV523" s="10"/>
      <c r="AFW523" s="290"/>
      <c r="AFX523" s="213" t="s">
        <v>100</v>
      </c>
      <c r="AFY523" s="309" t="s">
        <v>651</v>
      </c>
      <c r="AGA523" s="304">
        <f>IF(AFZ523="Kopman",1.8,1)</f>
        <v>1</v>
      </c>
      <c r="AGB523" s="214">
        <f>VLOOKUP(AFY523,$A$563:$F$2330,6,FALSE)</f>
        <v>165</v>
      </c>
      <c r="AGC523" s="213" t="s">
        <v>61</v>
      </c>
      <c r="AGD523" s="10">
        <f>AGB523*1.5*AGA523</f>
        <v>247.5</v>
      </c>
      <c r="AGE523" s="10"/>
      <c r="AGF523" s="290"/>
      <c r="AGG523" s="213" t="s">
        <v>100</v>
      </c>
      <c r="AGH523" s="306" t="s">
        <v>734</v>
      </c>
      <c r="AGJ523" s="304">
        <f>IF(AGI523="Kopman",1.8,1)</f>
        <v>1</v>
      </c>
      <c r="AGK523" s="214">
        <f>VLOOKUP(AGH523,$A$563:$F$2330,6,FALSE)</f>
        <v>436</v>
      </c>
      <c r="AGL523" s="213" t="s">
        <v>61</v>
      </c>
      <c r="AGM523" s="10">
        <f>AGK523*1.5*AGJ523</f>
        <v>654</v>
      </c>
      <c r="AGN523" s="10"/>
      <c r="AGO523" s="290"/>
      <c r="AGP523" s="213" t="s">
        <v>100</v>
      </c>
      <c r="AGQ523" s="306" t="s">
        <v>741</v>
      </c>
      <c r="AGS523" s="304">
        <f>IF(AGR523="Kopman",1.8,1)</f>
        <v>1</v>
      </c>
      <c r="AGT523" s="214">
        <f>VLOOKUP(AGQ523,$A$563:$F$2330,6,FALSE)</f>
        <v>89</v>
      </c>
      <c r="AGU523" s="213" t="s">
        <v>61</v>
      </c>
      <c r="AGV523" s="10">
        <f>AGT523*1.5*AGS523</f>
        <v>133.5</v>
      </c>
      <c r="AGW523" s="10"/>
      <c r="AGX523" s="290"/>
      <c r="AGY523" s="213" t="s">
        <v>100</v>
      </c>
      <c r="AGZ523" s="308" t="s">
        <v>1428</v>
      </c>
      <c r="AHB523" s="304">
        <f>IF(AHA523="Kopman",1.8,1)</f>
        <v>1</v>
      </c>
      <c r="AHC523" s="214">
        <f>VLOOKUP(AGZ523,$A$563:$F$2330,6,FALSE)</f>
        <v>246</v>
      </c>
      <c r="AHD523" s="213" t="s">
        <v>61</v>
      </c>
      <c r="AHE523" s="10">
        <f>AHC523*1.5*AHB523</f>
        <v>369</v>
      </c>
      <c r="AHF523" s="10"/>
      <c r="AHG523" s="290"/>
      <c r="AHH523" s="213"/>
      <c r="AHI523" s="303"/>
      <c r="AHK523" s="304"/>
      <c r="AHL523" s="214"/>
      <c r="AHM523" s="213"/>
      <c r="AHN523" s="10"/>
      <c r="AHO523" s="10"/>
      <c r="AHQ523" s="213"/>
      <c r="AHR523" s="278"/>
      <c r="AHT523" s="304"/>
      <c r="AHU523" s="214"/>
      <c r="AHV523" s="213"/>
      <c r="AHW523" s="10"/>
      <c r="AHX523" s="10"/>
      <c r="AHZ523" s="213"/>
      <c r="AIA523" s="278"/>
      <c r="AIC523" s="304"/>
      <c r="AID523" s="214"/>
      <c r="AIE523" s="213"/>
      <c r="AIF523" s="10"/>
      <c r="AIG523" s="10"/>
      <c r="AII523" s="213"/>
      <c r="AIJ523" s="278"/>
      <c r="AIM523" s="214"/>
      <c r="AIN523" s="213"/>
      <c r="AIO523" s="10"/>
    </row>
    <row r="524" spans="1:926" s="14" customFormat="1" ht="15">
      <c r="A524" s="213" t="s">
        <v>101</v>
      </c>
      <c r="B524" s="293" t="s">
        <v>467</v>
      </c>
      <c r="D524" s="214"/>
      <c r="E524" s="214">
        <f>VLOOKUP(B524,$A$563:$F$2330,6,FALSE)</f>
        <v>155</v>
      </c>
      <c r="F524" s="213" t="s">
        <v>63</v>
      </c>
      <c r="G524" s="10">
        <f>E524*1.4</f>
        <v>217</v>
      </c>
      <c r="H524" s="10"/>
      <c r="I524" s="284"/>
      <c r="J524" s="213" t="s">
        <v>101</v>
      </c>
      <c r="K524" s="306" t="s">
        <v>1320</v>
      </c>
      <c r="M524" s="214"/>
      <c r="N524" s="214">
        <f>VLOOKUP(K524,$A$563:$F$2330,6,FALSE)</f>
        <v>90</v>
      </c>
      <c r="O524" s="213" t="s">
        <v>63</v>
      </c>
      <c r="P524" s="10">
        <f>N524*1.4</f>
        <v>125.99999999999999</v>
      </c>
      <c r="Q524" s="10"/>
      <c r="R524" s="284"/>
      <c r="S524" s="213" t="s">
        <v>101</v>
      </c>
      <c r="T524" s="306" t="s">
        <v>467</v>
      </c>
      <c r="V524" s="214"/>
      <c r="W524" s="214">
        <f>VLOOKUP(T524,$A$563:$F$2330,6,FALSE)</f>
        <v>155</v>
      </c>
      <c r="X524" s="213" t="s">
        <v>63</v>
      </c>
      <c r="Y524" s="10">
        <f>W524*1.4</f>
        <v>217</v>
      </c>
      <c r="Z524" s="10"/>
      <c r="AA524" s="284"/>
      <c r="AB524" s="213" t="s">
        <v>101</v>
      </c>
      <c r="AC524" s="306" t="s">
        <v>467</v>
      </c>
      <c r="AE524" s="214"/>
      <c r="AF524" s="214">
        <f>VLOOKUP(AC524,$A$563:$F$2330,6,FALSE)</f>
        <v>155</v>
      </c>
      <c r="AG524" s="213" t="s">
        <v>63</v>
      </c>
      <c r="AH524" s="10">
        <f>AF524*1.4</f>
        <v>217</v>
      </c>
      <c r="AI524" s="10"/>
      <c r="AJ524" s="284"/>
      <c r="AK524" s="213" t="s">
        <v>101</v>
      </c>
      <c r="AL524" s="293" t="s">
        <v>1906</v>
      </c>
      <c r="AN524" s="214"/>
      <c r="AO524" s="214">
        <f>VLOOKUP(AL524,$A$563:$F$2330,6,FALSE)</f>
        <v>204</v>
      </c>
      <c r="AP524" s="213" t="s">
        <v>63</v>
      </c>
      <c r="AQ524" s="10">
        <f>AO524*1.4</f>
        <v>285.59999999999997</v>
      </c>
      <c r="AR524" s="10"/>
      <c r="AS524" s="284"/>
      <c r="AT524" s="213" t="s">
        <v>101</v>
      </c>
      <c r="AU524" s="306" t="s">
        <v>525</v>
      </c>
      <c r="AW524" s="214"/>
      <c r="AX524" s="214">
        <f>VLOOKUP(AU524,$A$563:$F$2330,6,FALSE)</f>
        <v>0</v>
      </c>
      <c r="AY524" s="213" t="s">
        <v>63</v>
      </c>
      <c r="AZ524" s="10">
        <f>AX524*1.4</f>
        <v>0</v>
      </c>
      <c r="BA524" s="10"/>
      <c r="BB524" s="284"/>
      <c r="BC524" s="213" t="s">
        <v>101</v>
      </c>
      <c r="BD524" s="306" t="s">
        <v>1822</v>
      </c>
      <c r="BF524" s="214"/>
      <c r="BG524" s="214">
        <f>VLOOKUP(BD524,$A$563:$F$2330,6,FALSE)</f>
        <v>384</v>
      </c>
      <c r="BH524" s="213" t="s">
        <v>63</v>
      </c>
      <c r="BI524" s="10">
        <f>BG524*1.4</f>
        <v>537.59999999999991</v>
      </c>
      <c r="BJ524" s="10"/>
      <c r="BK524" s="284"/>
      <c r="BL524" s="213" t="s">
        <v>101</v>
      </c>
      <c r="BM524" s="306" t="s">
        <v>1433</v>
      </c>
      <c r="BO524" s="214"/>
      <c r="BP524" s="214">
        <f>VLOOKUP(BM524,$A$563:$F$2330,6,FALSE)</f>
        <v>81</v>
      </c>
      <c r="BQ524" s="213" t="s">
        <v>63</v>
      </c>
      <c r="BR524" s="10">
        <f>BP524*1.4</f>
        <v>113.39999999999999</v>
      </c>
      <c r="BS524" s="10"/>
      <c r="BT524" s="284"/>
      <c r="BU524" s="213" t="s">
        <v>101</v>
      </c>
      <c r="BV524" s="306" t="s">
        <v>1433</v>
      </c>
      <c r="BX524" s="214"/>
      <c r="BY524" s="214">
        <f>VLOOKUP(BV524,$A$563:$F$2330,6,FALSE)</f>
        <v>81</v>
      </c>
      <c r="BZ524" s="213" t="s">
        <v>63</v>
      </c>
      <c r="CA524" s="10">
        <f>BY524*1.4</f>
        <v>113.39999999999999</v>
      </c>
      <c r="CB524" s="10"/>
      <c r="CC524" s="284"/>
      <c r="CD524" s="213" t="s">
        <v>101</v>
      </c>
      <c r="CE524" s="306" t="s">
        <v>1433</v>
      </c>
      <c r="CG524" s="214"/>
      <c r="CH524" s="214">
        <f>VLOOKUP(CE524,$A$563:$F$2330,6,FALSE)</f>
        <v>81</v>
      </c>
      <c r="CI524" s="213" t="s">
        <v>63</v>
      </c>
      <c r="CJ524" s="10">
        <f>CH524*1.4</f>
        <v>113.39999999999999</v>
      </c>
      <c r="CK524" s="10"/>
      <c r="CL524" s="284"/>
      <c r="CM524" s="213" t="s">
        <v>101</v>
      </c>
      <c r="CN524" s="306" t="s">
        <v>919</v>
      </c>
      <c r="CP524" s="214"/>
      <c r="CQ524" s="214">
        <f>VLOOKUP(CN524,$A$563:$F$2330,6,FALSE)</f>
        <v>45</v>
      </c>
      <c r="CR524" s="213" t="s">
        <v>63</v>
      </c>
      <c r="CS524" s="10">
        <f>CQ524*1.4</f>
        <v>62.999999999999993</v>
      </c>
      <c r="CT524" s="10"/>
      <c r="CU524" s="284"/>
      <c r="CV524" s="213" t="s">
        <v>101</v>
      </c>
      <c r="CW524" s="306" t="s">
        <v>1433</v>
      </c>
      <c r="CY524" s="214"/>
      <c r="CZ524" s="214">
        <f>VLOOKUP(CW524,$A$563:$F$2330,6,FALSE)</f>
        <v>81</v>
      </c>
      <c r="DA524" s="213" t="s">
        <v>63</v>
      </c>
      <c r="DB524" s="10">
        <f>CZ524*1.4</f>
        <v>113.39999999999999</v>
      </c>
      <c r="DC524" s="10"/>
      <c r="DD524" s="284"/>
      <c r="DE524" s="213" t="s">
        <v>101</v>
      </c>
      <c r="DF524" s="306" t="s">
        <v>734</v>
      </c>
      <c r="DH524" s="214"/>
      <c r="DI524" s="214">
        <f>VLOOKUP(DF524,$A$563:$F$2330,6,FALSE)</f>
        <v>436</v>
      </c>
      <c r="DJ524" s="213" t="s">
        <v>63</v>
      </c>
      <c r="DK524" s="10">
        <f>DI524*1.4</f>
        <v>610.4</v>
      </c>
      <c r="DL524" s="10"/>
      <c r="DM524" s="284"/>
      <c r="DN524" s="213" t="s">
        <v>101</v>
      </c>
      <c r="DO524" s="293" t="s">
        <v>687</v>
      </c>
      <c r="DQ524" s="214"/>
      <c r="DR524" s="214">
        <f>VLOOKUP(DO524,$A$563:$F$2330,6,FALSE)</f>
        <v>4</v>
      </c>
      <c r="DS524" s="213" t="s">
        <v>63</v>
      </c>
      <c r="DT524" s="10">
        <f>DR524*1.4</f>
        <v>5.6</v>
      </c>
      <c r="DU524" s="10"/>
      <c r="DV524" s="284"/>
      <c r="DW524" s="213" t="s">
        <v>101</v>
      </c>
      <c r="DX524" s="297" t="s">
        <v>186</v>
      </c>
      <c r="DZ524" s="214"/>
      <c r="EA524" s="214" t="e">
        <f>VLOOKUP(DX524,$A$563:$F$2330,6,FALSE)</f>
        <v>#N/A</v>
      </c>
      <c r="EB524" s="213" t="s">
        <v>63</v>
      </c>
      <c r="EC524" s="10" t="e">
        <f>EA524*1.4</f>
        <v>#N/A</v>
      </c>
      <c r="ED524" s="10"/>
      <c r="EE524" s="284"/>
      <c r="EF524" s="213" t="s">
        <v>101</v>
      </c>
      <c r="EG524" s="306" t="s">
        <v>467</v>
      </c>
      <c r="EI524" s="214"/>
      <c r="EJ524" s="214">
        <f>VLOOKUP(EG524,$A$563:$F$2330,6,FALSE)</f>
        <v>155</v>
      </c>
      <c r="EK524" s="213" t="s">
        <v>63</v>
      </c>
      <c r="EL524" s="10">
        <f>EJ524*1.4</f>
        <v>217</v>
      </c>
      <c r="EM524" s="10"/>
      <c r="EN524" s="284"/>
      <c r="EO524" s="213" t="s">
        <v>101</v>
      </c>
      <c r="EP524" s="306" t="s">
        <v>1906</v>
      </c>
      <c r="ER524" s="214"/>
      <c r="ES524" s="214">
        <f>VLOOKUP(EP524,$A$563:$F$2330,6,FALSE)</f>
        <v>204</v>
      </c>
      <c r="ET524" s="213" t="s">
        <v>63</v>
      </c>
      <c r="EU524" s="10">
        <f>ES524*1.4</f>
        <v>285.59999999999997</v>
      </c>
      <c r="EV524" s="10"/>
      <c r="EW524" s="284"/>
      <c r="EX524" s="213" t="s">
        <v>101</v>
      </c>
      <c r="EY524" s="297" t="s">
        <v>186</v>
      </c>
      <c r="FA524" s="214"/>
      <c r="FB524" s="214" t="e">
        <f>VLOOKUP(EY524,$A$563:$F$2330,6,FALSE)</f>
        <v>#N/A</v>
      </c>
      <c r="FC524" s="213" t="s">
        <v>63</v>
      </c>
      <c r="FD524" s="10" t="e">
        <f>FB524*1.4</f>
        <v>#N/A</v>
      </c>
      <c r="FE524" s="10"/>
      <c r="FF524" s="284"/>
      <c r="FG524" s="213" t="s">
        <v>101</v>
      </c>
      <c r="FH524" s="306" t="s">
        <v>1432</v>
      </c>
      <c r="FJ524" s="214"/>
      <c r="FK524" s="214">
        <f>VLOOKUP(FH524,$A$563:$F$2330,6,FALSE)</f>
        <v>108</v>
      </c>
      <c r="FL524" s="213" t="s">
        <v>63</v>
      </c>
      <c r="FM524" s="10">
        <f>FK524*1.4</f>
        <v>151.19999999999999</v>
      </c>
      <c r="FN524" s="10"/>
      <c r="FO524" s="284"/>
      <c r="FP524" s="213" t="s">
        <v>101</v>
      </c>
      <c r="FQ524" s="293" t="s">
        <v>467</v>
      </c>
      <c r="FS524" s="214"/>
      <c r="FT524" s="214">
        <f>VLOOKUP(FQ524,$A$563:$F$2330,6,FALSE)</f>
        <v>155</v>
      </c>
      <c r="FU524" s="213" t="s">
        <v>63</v>
      </c>
      <c r="FV524" s="10">
        <f>FT524*1.4</f>
        <v>217</v>
      </c>
      <c r="FW524" s="10"/>
      <c r="FX524" s="284"/>
      <c r="FY524" s="213" t="s">
        <v>101</v>
      </c>
      <c r="FZ524" s="293" t="s">
        <v>1326</v>
      </c>
      <c r="GB524" s="214"/>
      <c r="GC524" s="214">
        <f>VLOOKUP(FZ524,$A$563:$F$2330,6,FALSE)</f>
        <v>7</v>
      </c>
      <c r="GD524" s="213" t="s">
        <v>63</v>
      </c>
      <c r="GE524" s="10">
        <f>GC524*1.4</f>
        <v>9.7999999999999989</v>
      </c>
      <c r="GF524" s="10"/>
      <c r="GG524" s="284"/>
      <c r="GH524" s="213" t="s">
        <v>101</v>
      </c>
      <c r="GI524" s="306" t="s">
        <v>916</v>
      </c>
      <c r="GK524" s="214"/>
      <c r="GL524" s="214">
        <f>VLOOKUP(GI524,$A$563:$F$2330,6,FALSE)</f>
        <v>191</v>
      </c>
      <c r="GM524" s="213" t="s">
        <v>63</v>
      </c>
      <c r="GN524" s="10">
        <f>GL524*1.4</f>
        <v>267.39999999999998</v>
      </c>
      <c r="GO524" s="10"/>
      <c r="GP524" s="284"/>
      <c r="GQ524" s="213" t="s">
        <v>101</v>
      </c>
      <c r="GR524" s="306" t="s">
        <v>1888</v>
      </c>
      <c r="GT524" s="214"/>
      <c r="GU524" s="214">
        <f>VLOOKUP(GR524,$A$563:$F$2330,6,FALSE)</f>
        <v>168</v>
      </c>
      <c r="GV524" s="213" t="s">
        <v>63</v>
      </c>
      <c r="GW524" s="10">
        <f>GU524*1.4</f>
        <v>235.2</v>
      </c>
      <c r="GX524" s="10"/>
      <c r="GY524" s="284"/>
      <c r="GZ524" s="213" t="s">
        <v>101</v>
      </c>
      <c r="HA524" s="293" t="s">
        <v>741</v>
      </c>
      <c r="HC524" s="214"/>
      <c r="HD524" s="214">
        <f>VLOOKUP(HA524,$A$563:$F$2330,6,FALSE)</f>
        <v>89</v>
      </c>
      <c r="HE524" s="213" t="s">
        <v>63</v>
      </c>
      <c r="HF524" s="10">
        <f>HD524*1.4</f>
        <v>124.6</v>
      </c>
      <c r="HG524" s="10"/>
      <c r="HH524" s="284"/>
      <c r="HI524" s="213" t="s">
        <v>101</v>
      </c>
      <c r="HJ524" s="306" t="s">
        <v>467</v>
      </c>
      <c r="HL524" s="214"/>
      <c r="HM524" s="214">
        <f>VLOOKUP(HJ524,$A$563:$F$2330,6,FALSE)</f>
        <v>155</v>
      </c>
      <c r="HN524" s="213" t="s">
        <v>63</v>
      </c>
      <c r="HO524" s="10">
        <f>HM524*1.4</f>
        <v>217</v>
      </c>
      <c r="HP524" s="10"/>
      <c r="HQ524" s="284"/>
      <c r="HR524" s="213" t="s">
        <v>101</v>
      </c>
      <c r="HS524" s="293" t="s">
        <v>678</v>
      </c>
      <c r="HU524" s="214"/>
      <c r="HV524" s="214">
        <f>VLOOKUP(HS524,$A$563:$F$2330,6,FALSE)</f>
        <v>118</v>
      </c>
      <c r="HW524" s="213" t="s">
        <v>63</v>
      </c>
      <c r="HX524" s="10">
        <f>HV524*1.4</f>
        <v>165.2</v>
      </c>
      <c r="HY524" s="10"/>
      <c r="HZ524" s="284"/>
      <c r="IA524" s="213" t="s">
        <v>101</v>
      </c>
      <c r="IB524" s="306" t="s">
        <v>467</v>
      </c>
      <c r="ID524" s="214"/>
      <c r="IE524" s="214">
        <f>VLOOKUP(IB524,$A$563:$F$2330,6,FALSE)</f>
        <v>155</v>
      </c>
      <c r="IF524" s="213" t="s">
        <v>63</v>
      </c>
      <c r="IG524" s="10">
        <f>IE524*1.4</f>
        <v>217</v>
      </c>
      <c r="IH524" s="10"/>
      <c r="II524" s="284"/>
      <c r="IJ524" s="213" t="s">
        <v>101</v>
      </c>
      <c r="IK524" s="306" t="s">
        <v>1433</v>
      </c>
      <c r="IM524" s="214"/>
      <c r="IN524" s="214">
        <f>VLOOKUP(IK524,$A$563:$F$2330,6,FALSE)</f>
        <v>81</v>
      </c>
      <c r="IO524" s="213" t="s">
        <v>63</v>
      </c>
      <c r="IP524" s="10">
        <f>IN524*1.4</f>
        <v>113.39999999999999</v>
      </c>
      <c r="IQ524" s="10"/>
      <c r="IR524" s="284"/>
      <c r="IS524" s="213" t="s">
        <v>101</v>
      </c>
      <c r="IT524" s="306" t="s">
        <v>574</v>
      </c>
      <c r="IV524" s="214"/>
      <c r="IW524" s="214">
        <f>VLOOKUP(IT524,$A$563:$F$2330,6,FALSE)</f>
        <v>94</v>
      </c>
      <c r="IX524" s="213" t="s">
        <v>63</v>
      </c>
      <c r="IY524" s="10">
        <f>IW524*1.4</f>
        <v>131.6</v>
      </c>
      <c r="IZ524" s="10"/>
      <c r="JA524" s="284"/>
      <c r="JB524" s="213" t="s">
        <v>101</v>
      </c>
      <c r="JC524" s="306" t="s">
        <v>963</v>
      </c>
      <c r="JE524" s="214"/>
      <c r="JF524" s="214">
        <f>VLOOKUP(JC524,$A$563:$F$2330,6,FALSE)</f>
        <v>151</v>
      </c>
      <c r="JG524" s="213" t="s">
        <v>63</v>
      </c>
      <c r="JH524" s="10">
        <f>JF524*1.4</f>
        <v>211.39999999999998</v>
      </c>
      <c r="JI524" s="10"/>
      <c r="JJ524" s="284"/>
      <c r="JK524" s="213" t="s">
        <v>101</v>
      </c>
      <c r="JL524" s="306" t="s">
        <v>734</v>
      </c>
      <c r="JN524" s="214"/>
      <c r="JO524" s="214">
        <f>VLOOKUP(JL524,$A$563:$F$2330,6,FALSE)</f>
        <v>436</v>
      </c>
      <c r="JP524" s="213" t="s">
        <v>63</v>
      </c>
      <c r="JQ524" s="10">
        <f>JO524*1.4</f>
        <v>610.4</v>
      </c>
      <c r="JR524" s="10"/>
      <c r="JS524" s="284"/>
      <c r="JT524" s="213" t="s">
        <v>101</v>
      </c>
      <c r="JU524" s="306" t="s">
        <v>1822</v>
      </c>
      <c r="JW524" s="214"/>
      <c r="JX524" s="214">
        <f>VLOOKUP(JU524,$A$563:$F$2330,6,FALSE)</f>
        <v>384</v>
      </c>
      <c r="JY524" s="213" t="s">
        <v>63</v>
      </c>
      <c r="JZ524" s="10">
        <f>JX524*1.4</f>
        <v>537.59999999999991</v>
      </c>
      <c r="KA524" s="10"/>
      <c r="KB524" s="284"/>
      <c r="KC524" s="213" t="s">
        <v>101</v>
      </c>
      <c r="KD524" s="306" t="s">
        <v>593</v>
      </c>
      <c r="KF524" s="214"/>
      <c r="KG524" s="214">
        <f>VLOOKUP(KD524,$A$563:$F$2330,6,FALSE)</f>
        <v>51</v>
      </c>
      <c r="KH524" s="213" t="s">
        <v>63</v>
      </c>
      <c r="KI524" s="10">
        <f>KG524*1.4</f>
        <v>71.399999999999991</v>
      </c>
      <c r="KJ524" s="10"/>
      <c r="KK524" s="284"/>
      <c r="KL524" s="213" t="s">
        <v>101</v>
      </c>
      <c r="KM524" s="306" t="s">
        <v>603</v>
      </c>
      <c r="KO524" s="214"/>
      <c r="KP524" s="214">
        <f>VLOOKUP(KM524,$A$563:$F$2330,6,FALSE)</f>
        <v>46</v>
      </c>
      <c r="KQ524" s="213" t="s">
        <v>63</v>
      </c>
      <c r="KR524" s="10">
        <f>KP524*1.4</f>
        <v>64.399999999999991</v>
      </c>
      <c r="KS524" s="10"/>
      <c r="KT524" s="284"/>
      <c r="KU524" s="213" t="s">
        <v>101</v>
      </c>
      <c r="KV524" s="306" t="s">
        <v>1906</v>
      </c>
      <c r="KX524" s="214"/>
      <c r="KY524" s="214">
        <f>VLOOKUP(KV524,$A$563:$F$2330,6,FALSE)</f>
        <v>204</v>
      </c>
      <c r="KZ524" s="213" t="s">
        <v>63</v>
      </c>
      <c r="LA524" s="10">
        <f>KY524*1.4</f>
        <v>285.59999999999997</v>
      </c>
      <c r="LB524" s="10"/>
      <c r="LC524" s="284"/>
      <c r="LD524" s="213" t="s">
        <v>101</v>
      </c>
      <c r="LE524" s="306" t="s">
        <v>529</v>
      </c>
      <c r="LG524" s="214"/>
      <c r="LH524" s="214">
        <f>VLOOKUP(LE524,$A$563:$F$2330,6,FALSE)</f>
        <v>24</v>
      </c>
      <c r="LI524" s="213" t="s">
        <v>63</v>
      </c>
      <c r="LJ524" s="10">
        <f>LH524*1.4</f>
        <v>33.599999999999994</v>
      </c>
      <c r="LK524" s="10"/>
      <c r="LL524" s="284"/>
      <c r="LM524" s="213" t="s">
        <v>101</v>
      </c>
      <c r="LN524" s="306" t="s">
        <v>734</v>
      </c>
      <c r="LP524" s="214"/>
      <c r="LQ524" s="214">
        <f>VLOOKUP(LN524,$A$563:$F$2330,6,FALSE)</f>
        <v>436</v>
      </c>
      <c r="LR524" s="213" t="s">
        <v>63</v>
      </c>
      <c r="LS524" s="10">
        <f>LQ524*1.4</f>
        <v>610.4</v>
      </c>
      <c r="LT524" s="10"/>
      <c r="LU524" s="284"/>
      <c r="LV524" s="213" t="s">
        <v>101</v>
      </c>
      <c r="LW524" s="306" t="s">
        <v>603</v>
      </c>
      <c r="LY524" s="214"/>
      <c r="LZ524" s="214">
        <f>VLOOKUP(LW524,$A$563:$F$2330,6,FALSE)</f>
        <v>46</v>
      </c>
      <c r="MA524" s="213" t="s">
        <v>63</v>
      </c>
      <c r="MB524" s="10">
        <f>LZ524*1.4</f>
        <v>64.399999999999991</v>
      </c>
      <c r="MC524" s="10"/>
      <c r="MD524" s="284"/>
      <c r="ME524" s="213" t="s">
        <v>101</v>
      </c>
      <c r="MF524" s="308" t="s">
        <v>916</v>
      </c>
      <c r="MH524" s="214"/>
      <c r="MI524" s="214">
        <f>VLOOKUP(MF524,$A$563:$F$2330,6,FALSE)</f>
        <v>191</v>
      </c>
      <c r="MJ524" s="213" t="s">
        <v>63</v>
      </c>
      <c r="MK524" s="10">
        <f>MI524*1.4</f>
        <v>267.39999999999998</v>
      </c>
      <c r="ML524" s="10"/>
      <c r="MM524" s="284"/>
      <c r="MN524" s="213" t="s">
        <v>101</v>
      </c>
      <c r="MO524" s="306" t="s">
        <v>678</v>
      </c>
      <c r="MQ524" s="214"/>
      <c r="MR524" s="214">
        <f>VLOOKUP(MO524,$A$563:$F$2330,6,FALSE)</f>
        <v>118</v>
      </c>
      <c r="MS524" s="213" t="s">
        <v>63</v>
      </c>
      <c r="MT524" s="10">
        <f>MR524*1.4</f>
        <v>165.2</v>
      </c>
      <c r="MU524" s="10"/>
      <c r="MV524" s="284"/>
      <c r="MW524" s="213" t="s">
        <v>101</v>
      </c>
      <c r="MX524" s="306" t="s">
        <v>467</v>
      </c>
      <c r="MZ524" s="214"/>
      <c r="NA524" s="214">
        <f>VLOOKUP(MX524,$A$563:$F$2330,6,FALSE)</f>
        <v>155</v>
      </c>
      <c r="NB524" s="213" t="s">
        <v>63</v>
      </c>
      <c r="NC524" s="10">
        <f>NA524*1.4</f>
        <v>217</v>
      </c>
      <c r="ND524" s="10"/>
      <c r="NE524" s="284"/>
      <c r="NF524" s="213" t="s">
        <v>101</v>
      </c>
      <c r="NG524" s="306" t="s">
        <v>467</v>
      </c>
      <c r="NI524" s="214"/>
      <c r="NJ524" s="214">
        <f>VLOOKUP(NG524,$A$563:$F$2330,6,FALSE)</f>
        <v>155</v>
      </c>
      <c r="NK524" s="213" t="s">
        <v>63</v>
      </c>
      <c r="NL524" s="10">
        <f>NJ524*1.4</f>
        <v>217</v>
      </c>
      <c r="NM524" s="10"/>
      <c r="NN524" s="284"/>
      <c r="NO524" s="213" t="s">
        <v>101</v>
      </c>
      <c r="NP524" s="306" t="s">
        <v>545</v>
      </c>
      <c r="NR524" s="214"/>
      <c r="NS524" s="214">
        <f>VLOOKUP(NP524,$A$563:$F$2330,6,FALSE)</f>
        <v>19</v>
      </c>
      <c r="NT524" s="213" t="s">
        <v>63</v>
      </c>
      <c r="NU524" s="10">
        <f>NS524*1.4</f>
        <v>26.599999999999998</v>
      </c>
      <c r="NV524" s="10"/>
      <c r="NW524" s="284"/>
      <c r="NX524" s="213" t="s">
        <v>101</v>
      </c>
      <c r="NY524" s="293" t="s">
        <v>1320</v>
      </c>
      <c r="OB524" s="214">
        <f>VLOOKUP(NY524,$A$563:$F$2330,6,FALSE)</f>
        <v>90</v>
      </c>
      <c r="OC524" s="213" t="s">
        <v>63</v>
      </c>
      <c r="OD524" s="10">
        <f>OB524*1.4</f>
        <v>125.99999999999999</v>
      </c>
      <c r="OE524" s="10"/>
      <c r="OF524" s="284"/>
      <c r="OG524" s="213" t="s">
        <v>101</v>
      </c>
      <c r="OH524" s="306" t="s">
        <v>545</v>
      </c>
      <c r="OJ524" s="214"/>
      <c r="OK524" s="214">
        <f>VLOOKUP(OH524,$A$563:$F$2330,6,FALSE)</f>
        <v>19</v>
      </c>
      <c r="OL524" s="213" t="s">
        <v>63</v>
      </c>
      <c r="OM524" s="10">
        <f>OK524*1.4</f>
        <v>26.599999999999998</v>
      </c>
      <c r="ON524" s="10"/>
      <c r="OO524" s="284"/>
      <c r="OP524" s="213" t="s">
        <v>101</v>
      </c>
      <c r="OQ524" s="293" t="s">
        <v>603</v>
      </c>
      <c r="OS524" s="214"/>
      <c r="OT524" s="214">
        <f>VLOOKUP(OQ524,$A$563:$F$2330,6,FALSE)</f>
        <v>46</v>
      </c>
      <c r="OU524" s="213" t="s">
        <v>63</v>
      </c>
      <c r="OV524" s="10">
        <f>OT524*1.4</f>
        <v>64.399999999999991</v>
      </c>
      <c r="OW524" s="10"/>
      <c r="OX524" s="284"/>
      <c r="OY524" s="213" t="s">
        <v>101</v>
      </c>
      <c r="OZ524" s="306" t="s">
        <v>741</v>
      </c>
      <c r="PB524" s="214"/>
      <c r="PC524" s="214">
        <f>VLOOKUP(OZ524,$A$563:$F$2330,6,FALSE)</f>
        <v>89</v>
      </c>
      <c r="PD524" s="213" t="s">
        <v>63</v>
      </c>
      <c r="PE524" s="10">
        <f>PC524*1.4</f>
        <v>124.6</v>
      </c>
      <c r="PF524" s="10"/>
      <c r="PG524" s="284"/>
      <c r="PH524" s="213" t="s">
        <v>101</v>
      </c>
      <c r="PI524" s="306" t="s">
        <v>734</v>
      </c>
      <c r="PK524" s="214"/>
      <c r="PL524" s="214">
        <f>VLOOKUP(PI524,$A$563:$F$2330,6,FALSE)</f>
        <v>436</v>
      </c>
      <c r="PM524" s="213" t="s">
        <v>63</v>
      </c>
      <c r="PN524" s="10">
        <f>PL524*1.4</f>
        <v>610.4</v>
      </c>
      <c r="PO524" s="10"/>
      <c r="PP524" s="284"/>
      <c r="PQ524" s="213" t="s">
        <v>101</v>
      </c>
      <c r="PR524" s="293" t="s">
        <v>1906</v>
      </c>
      <c r="PT524" s="214"/>
      <c r="PU524" s="214">
        <f>VLOOKUP(PR524,$A$563:$F$2330,6,FALSE)</f>
        <v>204</v>
      </c>
      <c r="PV524" s="213" t="s">
        <v>63</v>
      </c>
      <c r="PW524" s="10">
        <f>PU524*1.4</f>
        <v>285.59999999999997</v>
      </c>
      <c r="PX524" s="10"/>
      <c r="PY524" s="284"/>
      <c r="PZ524" s="213" t="s">
        <v>101</v>
      </c>
      <c r="QA524" s="306" t="s">
        <v>613</v>
      </c>
      <c r="QC524" s="214"/>
      <c r="QD524" s="214">
        <f>VLOOKUP(QA524,$A$563:$F$2330,6,FALSE)</f>
        <v>67</v>
      </c>
      <c r="QE524" s="213" t="s">
        <v>63</v>
      </c>
      <c r="QF524" s="10">
        <f>QD524*1.4</f>
        <v>93.8</v>
      </c>
      <c r="QG524" s="10"/>
      <c r="QH524" s="284"/>
      <c r="QI524" s="213" t="s">
        <v>101</v>
      </c>
      <c r="QJ524" s="293" t="s">
        <v>653</v>
      </c>
      <c r="QL524" s="214"/>
      <c r="QM524" s="214">
        <f>VLOOKUP(QJ524,$A$563:$F$2330,6,FALSE)</f>
        <v>207</v>
      </c>
      <c r="QN524" s="213" t="s">
        <v>63</v>
      </c>
      <c r="QO524" s="10">
        <f>QM524*1.4</f>
        <v>289.79999999999995</v>
      </c>
      <c r="QP524" s="10"/>
      <c r="QQ524" s="284"/>
      <c r="QR524" s="213" t="s">
        <v>101</v>
      </c>
      <c r="QS524" s="306" t="s">
        <v>574</v>
      </c>
      <c r="QU524" s="214"/>
      <c r="QV524" s="214">
        <f>VLOOKUP(QS524,$A$563:$F$2330,6,FALSE)</f>
        <v>94</v>
      </c>
      <c r="QW524" s="213" t="s">
        <v>63</v>
      </c>
      <c r="QX524" s="10">
        <f>QV524*1.4</f>
        <v>131.6</v>
      </c>
      <c r="QY524" s="10"/>
      <c r="QZ524" s="284"/>
      <c r="RA524" s="213" t="s">
        <v>101</v>
      </c>
      <c r="RB524" s="293" t="s">
        <v>533</v>
      </c>
      <c r="RD524" s="214"/>
      <c r="RE524" s="214">
        <f>VLOOKUP(RB524,$A$563:$F$2330,6,FALSE)</f>
        <v>262</v>
      </c>
      <c r="RF524" s="213" t="s">
        <v>63</v>
      </c>
      <c r="RG524" s="10">
        <f>RE524*1.4</f>
        <v>366.79999999999995</v>
      </c>
      <c r="RH524" s="10"/>
      <c r="RI524" s="284"/>
      <c r="RJ524" s="213" t="s">
        <v>101</v>
      </c>
      <c r="RK524" s="297" t="s">
        <v>186</v>
      </c>
      <c r="RN524" s="214" t="e">
        <f>VLOOKUP(RK524,$A$563:$F$2330,6,FALSE)</f>
        <v>#N/A</v>
      </c>
      <c r="RO524" s="213" t="s">
        <v>63</v>
      </c>
      <c r="RP524" s="10" t="e">
        <f>RN524*1.4</f>
        <v>#N/A</v>
      </c>
      <c r="RQ524" s="10"/>
      <c r="RR524" s="284"/>
      <c r="RS524" s="213" t="s">
        <v>101</v>
      </c>
      <c r="RT524" s="306" t="s">
        <v>740</v>
      </c>
      <c r="RV524" s="214"/>
      <c r="RW524" s="214">
        <f>VLOOKUP(RT524,$A$563:$F$2330,6,FALSE)</f>
        <v>122</v>
      </c>
      <c r="RX524" s="213" t="s">
        <v>63</v>
      </c>
      <c r="RY524" s="10">
        <f>RW524*1.4</f>
        <v>170.79999999999998</v>
      </c>
      <c r="RZ524" s="10"/>
      <c r="SA524" s="290"/>
      <c r="SB524" s="213" t="s">
        <v>101</v>
      </c>
      <c r="SC524" s="306" t="s">
        <v>734</v>
      </c>
      <c r="SE524" s="214"/>
      <c r="SF524" s="214">
        <f>VLOOKUP(SC524,$A$563:$F$2330,6,FALSE)</f>
        <v>436</v>
      </c>
      <c r="SG524" s="213" t="s">
        <v>63</v>
      </c>
      <c r="SH524" s="10">
        <f>SF524*1.4</f>
        <v>610.4</v>
      </c>
      <c r="SI524" s="10"/>
      <c r="SJ524" s="290"/>
      <c r="SK524" s="213" t="s">
        <v>101</v>
      </c>
      <c r="SL524" s="306" t="s">
        <v>525</v>
      </c>
      <c r="SN524" s="214"/>
      <c r="SO524" s="214">
        <f>VLOOKUP(SL524,$A$563:$F$2330,6,FALSE)</f>
        <v>0</v>
      </c>
      <c r="SP524" s="213" t="s">
        <v>63</v>
      </c>
      <c r="SQ524" s="10">
        <f>SO524*1.4</f>
        <v>0</v>
      </c>
      <c r="SR524" s="10"/>
      <c r="SS524" s="290"/>
      <c r="ST524" s="213" t="s">
        <v>101</v>
      </c>
      <c r="SU524" s="306" t="s">
        <v>467</v>
      </c>
      <c r="SW524" s="214"/>
      <c r="SX524" s="214">
        <f>VLOOKUP(SU524,$A$563:$F$2330,6,FALSE)</f>
        <v>155</v>
      </c>
      <c r="SY524" s="213" t="s">
        <v>63</v>
      </c>
      <c r="SZ524" s="10">
        <f>SX524*1.4</f>
        <v>217</v>
      </c>
      <c r="TA524" s="10"/>
      <c r="TB524" s="290"/>
      <c r="TC524" s="213" t="s">
        <v>101</v>
      </c>
      <c r="TD524" s="306" t="s">
        <v>1906</v>
      </c>
      <c r="TF524" s="214"/>
      <c r="TG524" s="214">
        <f>VLOOKUP(TD524,$A$563:$F$2330,6,FALSE)</f>
        <v>204</v>
      </c>
      <c r="TH524" s="213" t="s">
        <v>63</v>
      </c>
      <c r="TI524" s="10">
        <f>TG524*1.4</f>
        <v>285.59999999999997</v>
      </c>
      <c r="TK524" s="290"/>
      <c r="TL524" s="213" t="s">
        <v>101</v>
      </c>
      <c r="TM524" s="306" t="s">
        <v>1432</v>
      </c>
      <c r="TO524" s="214"/>
      <c r="TP524" s="214">
        <f>VLOOKUP(TM524,$A$563:$F$2330,6,FALSE)</f>
        <v>108</v>
      </c>
      <c r="TQ524" s="213" t="s">
        <v>63</v>
      </c>
      <c r="TR524" s="10">
        <f>TP524*1.4</f>
        <v>151.19999999999999</v>
      </c>
      <c r="TS524" s="10"/>
      <c r="TT524" s="290"/>
      <c r="TU524" s="213" t="s">
        <v>101</v>
      </c>
      <c r="TV524" s="297" t="s">
        <v>186</v>
      </c>
      <c r="TX524" s="214"/>
      <c r="TY524" s="214" t="e">
        <f>VLOOKUP(TV524,$A$563:$F$2330,6,FALSE)</f>
        <v>#N/A</v>
      </c>
      <c r="TZ524" s="213" t="s">
        <v>63</v>
      </c>
      <c r="UA524" s="10" t="e">
        <f>TY524*1.4</f>
        <v>#N/A</v>
      </c>
      <c r="UB524" s="10"/>
      <c r="UC524" s="290"/>
      <c r="UD524" s="213" t="s">
        <v>101</v>
      </c>
      <c r="UE524" s="306" t="s">
        <v>606</v>
      </c>
      <c r="UG524" s="214"/>
      <c r="UH524" s="214">
        <f>VLOOKUP(UE524,$A$563:$F$2330,6,FALSE)</f>
        <v>35</v>
      </c>
      <c r="UI524" s="213" t="s">
        <v>63</v>
      </c>
      <c r="UJ524" s="10">
        <f>UH524*1.4</f>
        <v>49</v>
      </c>
      <c r="UK524" s="10"/>
      <c r="UL524" s="290"/>
      <c r="UM524" s="213" t="s">
        <v>101</v>
      </c>
      <c r="UN524" s="297" t="s">
        <v>186</v>
      </c>
      <c r="UP524" s="214"/>
      <c r="UQ524" s="214" t="e">
        <f>VLOOKUP(UN524,$A$563:$F$2330,6,FALSE)</f>
        <v>#N/A</v>
      </c>
      <c r="UR524" s="213" t="s">
        <v>63</v>
      </c>
      <c r="US524" s="10" t="e">
        <f>UQ524*1.4</f>
        <v>#N/A</v>
      </c>
      <c r="UT524" s="10"/>
      <c r="UU524" s="290"/>
      <c r="UV524" s="213" t="s">
        <v>101</v>
      </c>
      <c r="UW524" s="306" t="s">
        <v>525</v>
      </c>
      <c r="UY524" s="214"/>
      <c r="UZ524" s="214">
        <f>VLOOKUP(UW524,$A$563:$F$2330,6,FALSE)</f>
        <v>0</v>
      </c>
      <c r="VA524" s="213" t="s">
        <v>63</v>
      </c>
      <c r="VB524" s="10">
        <f>UZ524*1.4</f>
        <v>0</v>
      </c>
      <c r="VC524" s="10"/>
      <c r="VD524" s="290"/>
      <c r="VE524" s="213" t="s">
        <v>101</v>
      </c>
      <c r="VF524" s="297" t="s">
        <v>186</v>
      </c>
      <c r="VH524" s="214"/>
      <c r="VI524" s="214" t="e">
        <f>VLOOKUP(VF524,$A$563:$F$2330,6,FALSE)</f>
        <v>#N/A</v>
      </c>
      <c r="VJ524" s="213" t="s">
        <v>63</v>
      </c>
      <c r="VK524" s="10" t="e">
        <f>VI524*1.4</f>
        <v>#N/A</v>
      </c>
      <c r="VL524" s="10"/>
      <c r="VM524" s="290"/>
      <c r="VN524" s="213" t="s">
        <v>101</v>
      </c>
      <c r="VO524" s="306" t="s">
        <v>1906</v>
      </c>
      <c r="VQ524" s="214"/>
      <c r="VR524" s="214">
        <f>VLOOKUP(VO524,$A$563:$F$2330,6,FALSE)</f>
        <v>204</v>
      </c>
      <c r="VS524" s="213" t="s">
        <v>63</v>
      </c>
      <c r="VT524" s="10">
        <f>VR524*1.4</f>
        <v>285.59999999999997</v>
      </c>
      <c r="VU524" s="10"/>
      <c r="VV524" s="290"/>
      <c r="VW524" s="213" t="s">
        <v>101</v>
      </c>
      <c r="VX524" s="297" t="s">
        <v>186</v>
      </c>
      <c r="WA524" s="214" t="e">
        <f>VLOOKUP(VX524,$A$563:$F$2330,6,FALSE)</f>
        <v>#N/A</v>
      </c>
      <c r="WB524" s="213" t="s">
        <v>63</v>
      </c>
      <c r="WC524" s="10" t="e">
        <f>WA524*1.4</f>
        <v>#N/A</v>
      </c>
      <c r="WE524" s="290"/>
      <c r="WF524" s="213" t="s">
        <v>101</v>
      </c>
      <c r="WG524" s="306" t="s">
        <v>1888</v>
      </c>
      <c r="WI524" s="214"/>
      <c r="WJ524" s="214">
        <f>VLOOKUP(WG524,$A$563:$F$2330,6,FALSE)</f>
        <v>168</v>
      </c>
      <c r="WK524" s="213" t="s">
        <v>63</v>
      </c>
      <c r="WL524" s="10">
        <f>WJ524*1.4</f>
        <v>235.2</v>
      </c>
      <c r="WN524" s="290"/>
      <c r="WO524" s="213" t="s">
        <v>101</v>
      </c>
      <c r="WP524" s="306" t="s">
        <v>1906</v>
      </c>
      <c r="WQ524" s="214"/>
      <c r="WR524" s="214"/>
      <c r="WS524" s="214">
        <f>VLOOKUP(WP524,$A$563:$F$2330,6,FALSE)</f>
        <v>204</v>
      </c>
      <c r="WT524" s="213" t="s">
        <v>63</v>
      </c>
      <c r="WU524" s="10">
        <f>WS524*1.4</f>
        <v>285.59999999999997</v>
      </c>
      <c r="WV524" s="10"/>
      <c r="WW524" s="290"/>
      <c r="WX524" s="213" t="s">
        <v>101</v>
      </c>
      <c r="WY524" s="306" t="s">
        <v>1428</v>
      </c>
      <c r="XA524" s="214"/>
      <c r="XB524" s="214">
        <f>VLOOKUP(WY524,$A$563:$F$2330,6,FALSE)</f>
        <v>246</v>
      </c>
      <c r="XC524" s="213" t="s">
        <v>63</v>
      </c>
      <c r="XD524" s="10">
        <f>XB524*1.4</f>
        <v>344.4</v>
      </c>
      <c r="XF524" s="290"/>
      <c r="XG524" s="213" t="s">
        <v>101</v>
      </c>
      <c r="XH524" s="297" t="s">
        <v>186</v>
      </c>
      <c r="XK524" s="214" t="e">
        <f>VLOOKUP(XH524,$A$563:$F$2330,6,FALSE)</f>
        <v>#N/A</v>
      </c>
      <c r="XL524" s="213" t="s">
        <v>63</v>
      </c>
      <c r="XM524" s="10" t="e">
        <f>XK524*1.4</f>
        <v>#N/A</v>
      </c>
      <c r="XO524" s="290"/>
      <c r="XP524" s="213" t="s">
        <v>101</v>
      </c>
      <c r="XQ524" s="306" t="s">
        <v>1822</v>
      </c>
      <c r="XS524" s="214"/>
      <c r="XT524" s="214">
        <f>VLOOKUP(XQ524,$A$563:$F$2330,6,FALSE)</f>
        <v>384</v>
      </c>
      <c r="XU524" s="213" t="s">
        <v>63</v>
      </c>
      <c r="XV524" s="10">
        <f>XT524*1.4</f>
        <v>537.59999999999991</v>
      </c>
      <c r="XW524" s="10"/>
      <c r="XX524" s="290"/>
      <c r="XY524" s="213" t="s">
        <v>101</v>
      </c>
      <c r="XZ524" s="306" t="s">
        <v>1326</v>
      </c>
      <c r="YB524" s="214"/>
      <c r="YC524" s="214">
        <f>VLOOKUP(XZ524,$A$563:$F$2330,6,FALSE)</f>
        <v>7</v>
      </c>
      <c r="YD524" s="213" t="s">
        <v>63</v>
      </c>
      <c r="YE524" s="10">
        <f>YC524*1.4</f>
        <v>9.7999999999999989</v>
      </c>
      <c r="YG524" s="290"/>
      <c r="YH524" s="213" t="s">
        <v>101</v>
      </c>
      <c r="YI524" s="306" t="s">
        <v>667</v>
      </c>
      <c r="YK524" s="214"/>
      <c r="YL524" s="214">
        <f>VLOOKUP(YI524,$A$563:$F$2330,6,FALSE)</f>
        <v>43</v>
      </c>
      <c r="YM524" s="213" t="s">
        <v>63</v>
      </c>
      <c r="YN524" s="10">
        <f>YL524*1.4</f>
        <v>60.199999999999996</v>
      </c>
      <c r="YO524" s="10"/>
      <c r="YP524" s="290"/>
      <c r="YQ524" s="213" t="s">
        <v>101</v>
      </c>
      <c r="YR524" s="297" t="s">
        <v>186</v>
      </c>
      <c r="YU524" s="214" t="e">
        <f>VLOOKUP(YR524,$A$563:$F$2330,6,FALSE)</f>
        <v>#N/A</v>
      </c>
      <c r="YV524" s="213" t="s">
        <v>63</v>
      </c>
      <c r="YW524" s="10" t="e">
        <f>YU524*1.4</f>
        <v>#N/A</v>
      </c>
      <c r="YY524" s="290"/>
      <c r="YZ524" s="213" t="s">
        <v>101</v>
      </c>
      <c r="ZA524" s="297" t="s">
        <v>186</v>
      </c>
      <c r="ZD524" s="214" t="e">
        <f>VLOOKUP(ZA524,$A$563:$F$2330,6,FALSE)</f>
        <v>#N/A</v>
      </c>
      <c r="ZE524" s="213" t="s">
        <v>63</v>
      </c>
      <c r="ZF524" s="10" t="e">
        <f>ZD524*1.4</f>
        <v>#N/A</v>
      </c>
      <c r="ZH524" s="290"/>
      <c r="ZI524" s="213" t="s">
        <v>101</v>
      </c>
      <c r="ZJ524" s="293" t="s">
        <v>616</v>
      </c>
      <c r="ZM524" s="214">
        <f>VLOOKUP(ZJ524,$A$563:$F$2330,6,FALSE)</f>
        <v>297</v>
      </c>
      <c r="ZN524" s="213" t="s">
        <v>63</v>
      </c>
      <c r="ZO524" s="10">
        <f>ZM524*1.4</f>
        <v>415.79999999999995</v>
      </c>
      <c r="ZQ524" s="290"/>
      <c r="ZR524" s="213" t="s">
        <v>101</v>
      </c>
      <c r="ZS524" s="297" t="s">
        <v>186</v>
      </c>
      <c r="ZU524" s="214"/>
      <c r="ZV524" s="214" t="e">
        <f>VLOOKUP(ZS524,$A$563:$F$2330,6,FALSE)</f>
        <v>#N/A</v>
      </c>
      <c r="ZW524" s="213" t="s">
        <v>63</v>
      </c>
      <c r="ZX524" s="10" t="e">
        <f>ZV524*1.4</f>
        <v>#N/A</v>
      </c>
      <c r="ZY524" s="10"/>
      <c r="ZZ524" s="290"/>
      <c r="AAA524" s="213" t="s">
        <v>101</v>
      </c>
      <c r="AAB524" s="297" t="s">
        <v>186</v>
      </c>
      <c r="AAD524" s="214"/>
      <c r="AAE524" s="214" t="e">
        <f>VLOOKUP(AAB524,$A$563:$F$2330,6,FALSE)</f>
        <v>#N/A</v>
      </c>
      <c r="AAF524" s="213" t="s">
        <v>63</v>
      </c>
      <c r="AAG524" s="10" t="e">
        <f>AAE524*1.4</f>
        <v>#N/A</v>
      </c>
      <c r="AAH524" s="10"/>
      <c r="AAI524" s="290"/>
      <c r="AAJ524" s="213" t="s">
        <v>101</v>
      </c>
      <c r="AAK524" s="297" t="s">
        <v>186</v>
      </c>
      <c r="AAM524" s="214"/>
      <c r="AAN524" s="214" t="e">
        <f>VLOOKUP(AAK524,$A$563:$F$2330,6,FALSE)</f>
        <v>#N/A</v>
      </c>
      <c r="AAO524" s="213" t="s">
        <v>63</v>
      </c>
      <c r="AAP524" s="10" t="e">
        <f>AAN524*1.4</f>
        <v>#N/A</v>
      </c>
      <c r="AAQ524" s="10"/>
      <c r="AAR524" s="290"/>
      <c r="AAS524" s="213" t="s">
        <v>101</v>
      </c>
      <c r="AAT524" s="297" t="s">
        <v>186</v>
      </c>
      <c r="AAV524" s="214"/>
      <c r="AAW524" s="214" t="e">
        <f>VLOOKUP(AAT524,$A$563:$F$2330,6,FALSE)</f>
        <v>#N/A</v>
      </c>
      <c r="AAX524" s="213" t="s">
        <v>63</v>
      </c>
      <c r="AAY524" s="10" t="e">
        <f>AAW524*1.4</f>
        <v>#N/A</v>
      </c>
      <c r="AAZ524" s="10"/>
      <c r="ABA524" s="290"/>
      <c r="ABB524" s="213" t="s">
        <v>101</v>
      </c>
      <c r="ABC524" s="297" t="s">
        <v>186</v>
      </c>
      <c r="ABE524" s="214"/>
      <c r="ABF524" s="214" t="e">
        <f>VLOOKUP(ABC524,$A$563:$F$2330,6,FALSE)</f>
        <v>#N/A</v>
      </c>
      <c r="ABG524" s="213" t="s">
        <v>63</v>
      </c>
      <c r="ABH524" s="10" t="e">
        <f>ABF524*1.4</f>
        <v>#N/A</v>
      </c>
      <c r="ABI524" s="10"/>
      <c r="ABJ524" s="290"/>
      <c r="ABK524" s="213" t="s">
        <v>101</v>
      </c>
      <c r="ABL524" s="297" t="s">
        <v>186</v>
      </c>
      <c r="ABN524" s="214"/>
      <c r="ABO524" s="214" t="e">
        <f>VLOOKUP(ABL524,$A$563:$F$2330,6,FALSE)</f>
        <v>#N/A</v>
      </c>
      <c r="ABP524" s="213" t="s">
        <v>63</v>
      </c>
      <c r="ABQ524" s="10" t="e">
        <f>ABO524*1.4</f>
        <v>#N/A</v>
      </c>
      <c r="ABR524" s="10"/>
      <c r="ABS524" s="290"/>
      <c r="ABT524" s="213" t="s">
        <v>101</v>
      </c>
      <c r="ABU524" s="297" t="s">
        <v>186</v>
      </c>
      <c r="ABW524" s="214"/>
      <c r="ABX524" s="214" t="e">
        <f>VLOOKUP(ABU524,$A$563:$F$2330,6,FALSE)</f>
        <v>#N/A</v>
      </c>
      <c r="ABY524" s="213" t="s">
        <v>63</v>
      </c>
      <c r="ABZ524" s="10" t="e">
        <f>ABX524*1.4</f>
        <v>#N/A</v>
      </c>
      <c r="ACA524" s="10"/>
      <c r="ACB524" s="290"/>
      <c r="ACC524" s="213" t="s">
        <v>101</v>
      </c>
      <c r="ACD524" s="297" t="s">
        <v>186</v>
      </c>
      <c r="ACF524" s="214"/>
      <c r="ACG524" s="214" t="e">
        <f>VLOOKUP(ACD524,$A$563:$F$2330,6,FALSE)</f>
        <v>#N/A</v>
      </c>
      <c r="ACH524" s="213" t="s">
        <v>63</v>
      </c>
      <c r="ACI524" s="10" t="e">
        <f>ACG524*1.4</f>
        <v>#N/A</v>
      </c>
      <c r="ACJ524" s="10"/>
      <c r="ACK524" s="290"/>
      <c r="ACL524" s="213" t="s">
        <v>101</v>
      </c>
      <c r="ACM524" s="297" t="s">
        <v>186</v>
      </c>
      <c r="ACO524" s="214"/>
      <c r="ACP524" s="214" t="e">
        <f>VLOOKUP(ACM524,$A$563:$F$2330,6,FALSE)</f>
        <v>#N/A</v>
      </c>
      <c r="ACQ524" s="213" t="s">
        <v>63</v>
      </c>
      <c r="ACR524" s="10" t="e">
        <f>ACP524*1.4</f>
        <v>#N/A</v>
      </c>
      <c r="ACS524" s="10"/>
      <c r="ACT524" s="290"/>
      <c r="ACU524" s="213" t="s">
        <v>101</v>
      </c>
      <c r="ACV524" s="293" t="s">
        <v>882</v>
      </c>
      <c r="ACX524" s="214"/>
      <c r="ACY524" s="214">
        <f>VLOOKUP(ACV524,$A$563:$F$2330,6,FALSE)</f>
        <v>31</v>
      </c>
      <c r="ACZ524" s="213" t="s">
        <v>63</v>
      </c>
      <c r="ADA524" s="10">
        <f>ACY524*1.4</f>
        <v>43.4</v>
      </c>
      <c r="ADB524" s="10"/>
      <c r="ADC524" s="290"/>
      <c r="ADD524" s="213" t="s">
        <v>101</v>
      </c>
      <c r="ADE524" s="306" t="s">
        <v>616</v>
      </c>
      <c r="ADG524" s="214"/>
      <c r="ADH524" s="214">
        <f>VLOOKUP(ADE524,$A$563:$F$2330,6,FALSE)</f>
        <v>297</v>
      </c>
      <c r="ADI524" s="213" t="s">
        <v>63</v>
      </c>
      <c r="ADJ524" s="10">
        <f>ADH524*1.4</f>
        <v>415.79999999999995</v>
      </c>
      <c r="ADL524" s="290"/>
      <c r="ADM524" s="213" t="s">
        <v>101</v>
      </c>
      <c r="ADN524" s="306" t="s">
        <v>740</v>
      </c>
      <c r="ADP524" s="214"/>
      <c r="ADQ524" s="214">
        <f>VLOOKUP(ADN524,$A$563:$F$2330,6,FALSE)</f>
        <v>122</v>
      </c>
      <c r="ADR524" s="213" t="s">
        <v>63</v>
      </c>
      <c r="ADS524" s="10">
        <f>ADQ524*1.4</f>
        <v>170.79999999999998</v>
      </c>
      <c r="ADT524" s="10"/>
      <c r="ADU524" s="290"/>
      <c r="ADV524" s="213" t="s">
        <v>101</v>
      </c>
      <c r="ADW524" s="306" t="s">
        <v>882</v>
      </c>
      <c r="ADZ524" s="214">
        <f>VLOOKUP(ADW524,$A$563:$F$2330,6,FALSE)</f>
        <v>31</v>
      </c>
      <c r="AEA524" s="213" t="s">
        <v>63</v>
      </c>
      <c r="AEB524" s="10">
        <f>ADZ524*1.4</f>
        <v>43.4</v>
      </c>
      <c r="AED524" s="290"/>
      <c r="AEE524" s="213" t="s">
        <v>101</v>
      </c>
      <c r="AEF524" s="306" t="s">
        <v>708</v>
      </c>
      <c r="AEH524" s="214"/>
      <c r="AEI524" s="214">
        <f>VLOOKUP(AEF524,$A$563:$F$2330,6,FALSE)</f>
        <v>29</v>
      </c>
      <c r="AEJ524" s="213" t="s">
        <v>63</v>
      </c>
      <c r="AEK524" s="10">
        <f>AEI524*1.4</f>
        <v>40.599999999999994</v>
      </c>
      <c r="AEM524" s="290"/>
      <c r="AEN524" s="213" t="s">
        <v>101</v>
      </c>
      <c r="AEO524" s="306" t="s">
        <v>2055</v>
      </c>
      <c r="AEQ524" s="214"/>
      <c r="AER524" s="214">
        <f>VLOOKUP(AEO524,$A$563:$F$2330,6,FALSE)</f>
        <v>10</v>
      </c>
      <c r="AES524" s="213" t="s">
        <v>63</v>
      </c>
      <c r="AET524" s="10">
        <f>AER524*1.4</f>
        <v>14</v>
      </c>
      <c r="AEV524" s="290"/>
      <c r="AEW524" s="213" t="s">
        <v>101</v>
      </c>
      <c r="AEX524" s="306" t="s">
        <v>574</v>
      </c>
      <c r="AEZ524" s="214"/>
      <c r="AFA524" s="214">
        <f>VLOOKUP(AEX524,$A$563:$F$2330,6,FALSE)</f>
        <v>94</v>
      </c>
      <c r="AFB524" s="213" t="s">
        <v>63</v>
      </c>
      <c r="AFC524" s="10">
        <f>AFA524*1.4</f>
        <v>131.6</v>
      </c>
      <c r="AFD524" s="10"/>
      <c r="AFE524" s="290"/>
      <c r="AFF524" s="213" t="s">
        <v>101</v>
      </c>
      <c r="AFG524" s="306" t="s">
        <v>467</v>
      </c>
      <c r="AFI524" s="214"/>
      <c r="AFJ524" s="214">
        <f>VLOOKUP(AFG524,$A$563:$F$2330,6,FALSE)</f>
        <v>155</v>
      </c>
      <c r="AFK524" s="213" t="s">
        <v>63</v>
      </c>
      <c r="AFL524" s="10">
        <f>AFJ524*1.4</f>
        <v>217</v>
      </c>
      <c r="AFM524" s="10"/>
      <c r="AFN524" s="290"/>
      <c r="AFO524" s="213" t="s">
        <v>101</v>
      </c>
      <c r="AFP524" s="306" t="s">
        <v>758</v>
      </c>
      <c r="AFR524" s="214"/>
      <c r="AFS524" s="214">
        <f>VLOOKUP(AFP524,$A$563:$F$2330,6,FALSE)</f>
        <v>104</v>
      </c>
      <c r="AFT524" s="213" t="s">
        <v>63</v>
      </c>
      <c r="AFU524" s="10">
        <f>AFS524*1.4</f>
        <v>145.6</v>
      </c>
      <c r="AFV524" s="10"/>
      <c r="AFW524" s="290"/>
      <c r="AFX524" s="213" t="s">
        <v>101</v>
      </c>
      <c r="AFY524" s="309" t="s">
        <v>500</v>
      </c>
      <c r="AGA524" s="214"/>
      <c r="AGB524" s="214">
        <f>VLOOKUP(AFY524,$A$563:$F$2330,6,FALSE)</f>
        <v>17</v>
      </c>
      <c r="AGC524" s="213" t="s">
        <v>63</v>
      </c>
      <c r="AGD524" s="10">
        <f>AGB524*1.4</f>
        <v>23.799999999999997</v>
      </c>
      <c r="AGE524" s="10"/>
      <c r="AGF524" s="290"/>
      <c r="AGG524" s="213" t="s">
        <v>101</v>
      </c>
      <c r="AGH524" s="306" t="s">
        <v>741</v>
      </c>
      <c r="AGJ524" s="214"/>
      <c r="AGK524" s="214">
        <f>VLOOKUP(AGH524,$A$563:$F$2330,6,FALSE)</f>
        <v>89</v>
      </c>
      <c r="AGL524" s="213" t="s">
        <v>63</v>
      </c>
      <c r="AGM524" s="10">
        <f>AGK524*1.4</f>
        <v>124.6</v>
      </c>
      <c r="AGN524" s="10"/>
      <c r="AGO524" s="290"/>
      <c r="AGP524" s="213" t="s">
        <v>101</v>
      </c>
      <c r="AGQ524" s="306" t="s">
        <v>774</v>
      </c>
      <c r="AGS524" s="214"/>
      <c r="AGT524" s="214">
        <f>VLOOKUP(AGQ524,$A$563:$F$2330,6,FALSE)</f>
        <v>16</v>
      </c>
      <c r="AGU524" s="213" t="s">
        <v>63</v>
      </c>
      <c r="AGV524" s="10">
        <f>AGT524*1.4</f>
        <v>22.4</v>
      </c>
      <c r="AGW524" s="10"/>
      <c r="AGX524" s="290"/>
      <c r="AGY524" s="213" t="s">
        <v>101</v>
      </c>
      <c r="AGZ524" s="308" t="s">
        <v>741</v>
      </c>
      <c r="AHB524" s="214"/>
      <c r="AHC524" s="214">
        <f>VLOOKUP(AGZ524,$A$563:$F$2330,6,FALSE)</f>
        <v>89</v>
      </c>
      <c r="AHD524" s="213" t="s">
        <v>63</v>
      </c>
      <c r="AHE524" s="10">
        <f>AHC524*1.4</f>
        <v>124.6</v>
      </c>
      <c r="AHF524" s="10"/>
      <c r="AHG524" s="290"/>
      <c r="AHH524" s="213"/>
      <c r="AHI524" s="303"/>
      <c r="AHK524" s="214"/>
      <c r="AHL524" s="214"/>
      <c r="AHM524" s="213"/>
      <c r="AHN524" s="10"/>
      <c r="AHO524" s="10"/>
      <c r="AHQ524" s="213"/>
      <c r="AHR524" s="278"/>
      <c r="AHT524" s="214"/>
      <c r="AHU524" s="214"/>
      <c r="AHV524" s="213"/>
      <c r="AHW524" s="10"/>
      <c r="AHX524" s="10"/>
      <c r="AHZ524" s="213"/>
      <c r="AIA524" s="278"/>
      <c r="AIC524" s="214"/>
      <c r="AID524" s="214"/>
      <c r="AIE524" s="213"/>
      <c r="AIF524" s="10"/>
      <c r="AIG524" s="10"/>
      <c r="AII524" s="213"/>
      <c r="AIJ524" s="278"/>
      <c r="AIM524" s="214"/>
      <c r="AIN524" s="213"/>
      <c r="AIO524" s="10"/>
    </row>
    <row r="525" spans="1:926" s="14" customFormat="1" ht="15">
      <c r="A525" s="213" t="s">
        <v>102</v>
      </c>
      <c r="B525" s="293" t="s">
        <v>734</v>
      </c>
      <c r="D525" s="214"/>
      <c r="E525" s="214">
        <f>VLOOKUP(B525,$A$563:$F$2330,6,FALSE)</f>
        <v>436</v>
      </c>
      <c r="F525" s="213" t="s">
        <v>65</v>
      </c>
      <c r="G525" s="10">
        <f>E525*1.3</f>
        <v>566.80000000000007</v>
      </c>
      <c r="H525" s="10"/>
      <c r="I525" s="284"/>
      <c r="J525" s="213" t="s">
        <v>102</v>
      </c>
      <c r="K525" s="306" t="s">
        <v>1906</v>
      </c>
      <c r="M525" s="214"/>
      <c r="N525" s="214">
        <f>VLOOKUP(K525,$A$563:$F$2330,6,FALSE)</f>
        <v>204</v>
      </c>
      <c r="O525" s="213" t="s">
        <v>65</v>
      </c>
      <c r="P525" s="10">
        <f>N525*1.3</f>
        <v>265.2</v>
      </c>
      <c r="Q525" s="10"/>
      <c r="R525" s="284"/>
      <c r="S525" s="213" t="s">
        <v>102</v>
      </c>
      <c r="T525" s="306" t="s">
        <v>741</v>
      </c>
      <c r="V525" s="214"/>
      <c r="W525" s="214">
        <f>VLOOKUP(T525,$A$563:$F$2330,6,FALSE)</f>
        <v>89</v>
      </c>
      <c r="X525" s="213" t="s">
        <v>65</v>
      </c>
      <c r="Y525" s="10">
        <f>W525*1.3</f>
        <v>115.7</v>
      </c>
      <c r="Z525" s="10"/>
      <c r="AA525" s="284"/>
      <c r="AB525" s="213" t="s">
        <v>102</v>
      </c>
      <c r="AC525" s="306" t="s">
        <v>1906</v>
      </c>
      <c r="AE525" s="214"/>
      <c r="AF525" s="214">
        <f>VLOOKUP(AC525,$A$563:$F$2330,6,FALSE)</f>
        <v>204</v>
      </c>
      <c r="AG525" s="213" t="s">
        <v>65</v>
      </c>
      <c r="AH525" s="10">
        <f>AF525*1.3</f>
        <v>265.2</v>
      </c>
      <c r="AI525" s="10"/>
      <c r="AJ525" s="284"/>
      <c r="AK525" s="213" t="s">
        <v>102</v>
      </c>
      <c r="AL525" s="293" t="s">
        <v>916</v>
      </c>
      <c r="AN525" s="214"/>
      <c r="AO525" s="214">
        <f>VLOOKUP(AL525,$A$563:$F$2330,6,FALSE)</f>
        <v>191</v>
      </c>
      <c r="AP525" s="213" t="s">
        <v>65</v>
      </c>
      <c r="AQ525" s="10">
        <f>AO525*1.3</f>
        <v>248.3</v>
      </c>
      <c r="AR525" s="10"/>
      <c r="AS525" s="284"/>
      <c r="AT525" s="213" t="s">
        <v>102</v>
      </c>
      <c r="AU525" s="306" t="s">
        <v>1906</v>
      </c>
      <c r="AW525" s="214"/>
      <c r="AX525" s="214">
        <f>VLOOKUP(AU525,$A$563:$F$2330,6,FALSE)</f>
        <v>204</v>
      </c>
      <c r="AY525" s="213" t="s">
        <v>65</v>
      </c>
      <c r="AZ525" s="10">
        <f>AX525*1.3</f>
        <v>265.2</v>
      </c>
      <c r="BA525" s="10"/>
      <c r="BB525" s="284"/>
      <c r="BC525" s="213" t="s">
        <v>102</v>
      </c>
      <c r="BD525" s="306" t="s">
        <v>741</v>
      </c>
      <c r="BF525" s="214"/>
      <c r="BG525" s="214">
        <f>VLOOKUP(BD525,$A$563:$F$2330,6,FALSE)</f>
        <v>89</v>
      </c>
      <c r="BH525" s="213" t="s">
        <v>65</v>
      </c>
      <c r="BI525" s="10">
        <f>BG525*1.3</f>
        <v>115.7</v>
      </c>
      <c r="BJ525" s="10"/>
      <c r="BK525" s="284"/>
      <c r="BL525" s="213" t="s">
        <v>102</v>
      </c>
      <c r="BM525" s="306" t="s">
        <v>545</v>
      </c>
      <c r="BO525" s="214"/>
      <c r="BP525" s="214">
        <f>VLOOKUP(BM525,$A$563:$F$2330,6,FALSE)</f>
        <v>19</v>
      </c>
      <c r="BQ525" s="213" t="s">
        <v>65</v>
      </c>
      <c r="BR525" s="10">
        <f>BP525*1.3</f>
        <v>24.7</v>
      </c>
      <c r="BS525" s="10"/>
      <c r="BT525" s="284"/>
      <c r="BU525" s="213" t="s">
        <v>102</v>
      </c>
      <c r="BV525" s="306" t="s">
        <v>1428</v>
      </c>
      <c r="BX525" s="214"/>
      <c r="BY525" s="214">
        <f>VLOOKUP(BV525,$A$563:$F$2330,6,FALSE)</f>
        <v>246</v>
      </c>
      <c r="BZ525" s="213" t="s">
        <v>65</v>
      </c>
      <c r="CA525" s="10">
        <f>BY525*1.3</f>
        <v>319.8</v>
      </c>
      <c r="CB525" s="10"/>
      <c r="CC525" s="284"/>
      <c r="CD525" s="213" t="s">
        <v>102</v>
      </c>
      <c r="CE525" s="306" t="s">
        <v>734</v>
      </c>
      <c r="CG525" s="214"/>
      <c r="CH525" s="214">
        <f>VLOOKUP(CE525,$A$563:$F$2330,6,FALSE)</f>
        <v>436</v>
      </c>
      <c r="CI525" s="213" t="s">
        <v>65</v>
      </c>
      <c r="CJ525" s="10">
        <f>CH525*1.3</f>
        <v>566.80000000000007</v>
      </c>
      <c r="CK525" s="10"/>
      <c r="CL525" s="284"/>
      <c r="CM525" s="213" t="s">
        <v>102</v>
      </c>
      <c r="CN525" s="306" t="s">
        <v>616</v>
      </c>
      <c r="CP525" s="214"/>
      <c r="CQ525" s="214">
        <f>VLOOKUP(CN525,$A$563:$F$2330,6,FALSE)</f>
        <v>297</v>
      </c>
      <c r="CR525" s="213" t="s">
        <v>65</v>
      </c>
      <c r="CS525" s="10">
        <f>CQ525*1.3</f>
        <v>386.1</v>
      </c>
      <c r="CT525" s="10"/>
      <c r="CU525" s="284"/>
      <c r="CV525" s="213" t="s">
        <v>102</v>
      </c>
      <c r="CW525" s="306" t="s">
        <v>919</v>
      </c>
      <c r="CY525" s="214"/>
      <c r="CZ525" s="214">
        <f>VLOOKUP(CW525,$A$563:$F$2330,6,FALSE)</f>
        <v>45</v>
      </c>
      <c r="DA525" s="213" t="s">
        <v>65</v>
      </c>
      <c r="DB525" s="10">
        <f>CZ525*1.3</f>
        <v>58.5</v>
      </c>
      <c r="DC525" s="10"/>
      <c r="DD525" s="284"/>
      <c r="DE525" s="213" t="s">
        <v>102</v>
      </c>
      <c r="DF525" s="306" t="s">
        <v>1433</v>
      </c>
      <c r="DH525" s="214"/>
      <c r="DI525" s="214">
        <f>VLOOKUP(DF525,$A$563:$F$2330,6,FALSE)</f>
        <v>81</v>
      </c>
      <c r="DJ525" s="213" t="s">
        <v>65</v>
      </c>
      <c r="DK525" s="10">
        <f>DI525*1.3</f>
        <v>105.3</v>
      </c>
      <c r="DL525" s="10"/>
      <c r="DM525" s="284"/>
      <c r="DN525" s="213" t="s">
        <v>102</v>
      </c>
      <c r="DO525" s="293" t="s">
        <v>1888</v>
      </c>
      <c r="DQ525" s="214"/>
      <c r="DR525" s="214">
        <f>VLOOKUP(DO525,$A$563:$F$2330,6,FALSE)</f>
        <v>168</v>
      </c>
      <c r="DS525" s="213" t="s">
        <v>65</v>
      </c>
      <c r="DT525" s="10">
        <f>DR525*1.3</f>
        <v>218.4</v>
      </c>
      <c r="DU525" s="10"/>
      <c r="DV525" s="284"/>
      <c r="DW525" s="213" t="s">
        <v>102</v>
      </c>
      <c r="DX525" s="297" t="s">
        <v>186</v>
      </c>
      <c r="DZ525" s="214"/>
      <c r="EA525" s="214" t="e">
        <f>VLOOKUP(DX525,$A$563:$F$2330,6,FALSE)</f>
        <v>#N/A</v>
      </c>
      <c r="EB525" s="213" t="s">
        <v>65</v>
      </c>
      <c r="EC525" s="10" t="e">
        <f>EA525*1.3</f>
        <v>#N/A</v>
      </c>
      <c r="ED525" s="10"/>
      <c r="EE525" s="284"/>
      <c r="EF525" s="213" t="s">
        <v>102</v>
      </c>
      <c r="EG525" s="306" t="s">
        <v>694</v>
      </c>
      <c r="EI525" s="214"/>
      <c r="EJ525" s="214">
        <f>VLOOKUP(EG525,$A$563:$F$2330,6,FALSE)</f>
        <v>4</v>
      </c>
      <c r="EK525" s="213" t="s">
        <v>65</v>
      </c>
      <c r="EL525" s="10">
        <f>EJ525*1.3</f>
        <v>5.2</v>
      </c>
      <c r="EM525" s="10"/>
      <c r="EN525" s="284"/>
      <c r="EO525" s="213" t="s">
        <v>102</v>
      </c>
      <c r="EP525" s="306" t="s">
        <v>734</v>
      </c>
      <c r="ER525" s="214"/>
      <c r="ES525" s="214">
        <f>VLOOKUP(EP525,$A$563:$F$2330,6,FALSE)</f>
        <v>436</v>
      </c>
      <c r="ET525" s="213" t="s">
        <v>65</v>
      </c>
      <c r="EU525" s="10">
        <f>ES525*1.3</f>
        <v>566.80000000000007</v>
      </c>
      <c r="EV525" s="10"/>
      <c r="EW525" s="284"/>
      <c r="EX525" s="213" t="s">
        <v>102</v>
      </c>
      <c r="EY525" s="297" t="s">
        <v>186</v>
      </c>
      <c r="FA525" s="214"/>
      <c r="FB525" s="214" t="e">
        <f>VLOOKUP(EY525,$A$563:$F$2330,6,FALSE)</f>
        <v>#N/A</v>
      </c>
      <c r="FC525" s="213" t="s">
        <v>65</v>
      </c>
      <c r="FD525" s="10" t="e">
        <f>FB525*1.3</f>
        <v>#N/A</v>
      </c>
      <c r="FE525" s="10"/>
      <c r="FF525" s="284"/>
      <c r="FG525" s="213" t="s">
        <v>102</v>
      </c>
      <c r="FH525" s="306" t="s">
        <v>734</v>
      </c>
      <c r="FJ525" s="214"/>
      <c r="FK525" s="214">
        <f>VLOOKUP(FH525,$A$563:$F$2330,6,FALSE)</f>
        <v>436</v>
      </c>
      <c r="FL525" s="213" t="s">
        <v>65</v>
      </c>
      <c r="FM525" s="10">
        <f>FK525*1.3</f>
        <v>566.80000000000007</v>
      </c>
      <c r="FN525" s="10"/>
      <c r="FO525" s="284"/>
      <c r="FP525" s="213" t="s">
        <v>102</v>
      </c>
      <c r="FQ525" s="293" t="s">
        <v>1888</v>
      </c>
      <c r="FS525" s="214"/>
      <c r="FT525" s="214">
        <f>VLOOKUP(FQ525,$A$563:$F$2330,6,FALSE)</f>
        <v>168</v>
      </c>
      <c r="FU525" s="213" t="s">
        <v>65</v>
      </c>
      <c r="FV525" s="10">
        <f>FT525*1.3</f>
        <v>218.4</v>
      </c>
      <c r="FW525" s="10"/>
      <c r="FX525" s="284"/>
      <c r="FY525" s="213" t="s">
        <v>102</v>
      </c>
      <c r="FZ525" s="293" t="s">
        <v>1822</v>
      </c>
      <c r="GB525" s="214"/>
      <c r="GC525" s="214">
        <f>VLOOKUP(FZ525,$A$563:$F$2330,6,FALSE)</f>
        <v>384</v>
      </c>
      <c r="GD525" s="213" t="s">
        <v>65</v>
      </c>
      <c r="GE525" s="10">
        <f>GC525*1.3</f>
        <v>499.20000000000005</v>
      </c>
      <c r="GF525" s="10"/>
      <c r="GG525" s="284"/>
      <c r="GH525" s="213" t="s">
        <v>102</v>
      </c>
      <c r="GI525" s="306" t="s">
        <v>1906</v>
      </c>
      <c r="GK525" s="214"/>
      <c r="GL525" s="214">
        <f>VLOOKUP(GI525,$A$563:$F$2330,6,FALSE)</f>
        <v>204</v>
      </c>
      <c r="GM525" s="213" t="s">
        <v>65</v>
      </c>
      <c r="GN525" s="10">
        <f>GL525*1.3</f>
        <v>265.2</v>
      </c>
      <c r="GO525" s="10"/>
      <c r="GP525" s="284"/>
      <c r="GQ525" s="213" t="s">
        <v>102</v>
      </c>
      <c r="GR525" s="306" t="s">
        <v>667</v>
      </c>
      <c r="GT525" s="214"/>
      <c r="GU525" s="214">
        <f>VLOOKUP(GR525,$A$563:$F$2330,6,FALSE)</f>
        <v>43</v>
      </c>
      <c r="GV525" s="213" t="s">
        <v>65</v>
      </c>
      <c r="GW525" s="10">
        <f>GU525*1.3</f>
        <v>55.9</v>
      </c>
      <c r="GX525" s="10"/>
      <c r="GY525" s="284"/>
      <c r="GZ525" s="213" t="s">
        <v>102</v>
      </c>
      <c r="HA525" s="293" t="s">
        <v>734</v>
      </c>
      <c r="HC525" s="214"/>
      <c r="HD525" s="214">
        <f>VLOOKUP(HA525,$A$563:$F$2330,6,FALSE)</f>
        <v>436</v>
      </c>
      <c r="HE525" s="213" t="s">
        <v>65</v>
      </c>
      <c r="HF525" s="10">
        <f>HD525*1.3</f>
        <v>566.80000000000007</v>
      </c>
      <c r="HG525" s="10"/>
      <c r="HH525" s="284"/>
      <c r="HI525" s="213" t="s">
        <v>102</v>
      </c>
      <c r="HJ525" s="306" t="s">
        <v>774</v>
      </c>
      <c r="HL525" s="214"/>
      <c r="HM525" s="214">
        <f>VLOOKUP(HJ525,$A$563:$F$2330,6,FALSE)</f>
        <v>16</v>
      </c>
      <c r="HN525" s="213" t="s">
        <v>65</v>
      </c>
      <c r="HO525" s="10">
        <f>HM525*1.3</f>
        <v>20.8</v>
      </c>
      <c r="HP525" s="10"/>
      <c r="HQ525" s="284"/>
      <c r="HR525" s="213" t="s">
        <v>102</v>
      </c>
      <c r="HS525" s="293" t="s">
        <v>667</v>
      </c>
      <c r="HU525" s="214"/>
      <c r="HV525" s="214">
        <f>VLOOKUP(HS525,$A$563:$F$2330,6,FALSE)</f>
        <v>43</v>
      </c>
      <c r="HW525" s="213" t="s">
        <v>65</v>
      </c>
      <c r="HX525" s="10">
        <f>HV525*1.3</f>
        <v>55.9</v>
      </c>
      <c r="HY525" s="10"/>
      <c r="HZ525" s="284"/>
      <c r="IA525" s="213" t="s">
        <v>102</v>
      </c>
      <c r="IB525" s="306" t="s">
        <v>741</v>
      </c>
      <c r="ID525" s="214"/>
      <c r="IE525" s="214">
        <f>VLOOKUP(IB525,$A$563:$F$2330,6,FALSE)</f>
        <v>89</v>
      </c>
      <c r="IF525" s="213" t="s">
        <v>65</v>
      </c>
      <c r="IG525" s="10">
        <f>IE525*1.3</f>
        <v>115.7</v>
      </c>
      <c r="IH525" s="10"/>
      <c r="II525" s="284"/>
      <c r="IJ525" s="213" t="s">
        <v>102</v>
      </c>
      <c r="IK525" s="306" t="s">
        <v>1906</v>
      </c>
      <c r="IM525" s="214"/>
      <c r="IN525" s="214">
        <f>VLOOKUP(IK525,$A$563:$F$2330,6,FALSE)</f>
        <v>204</v>
      </c>
      <c r="IO525" s="213" t="s">
        <v>65</v>
      </c>
      <c r="IP525" s="10">
        <f>IN525*1.3</f>
        <v>265.2</v>
      </c>
      <c r="IQ525" s="10"/>
      <c r="IR525" s="284"/>
      <c r="IS525" s="213" t="s">
        <v>102</v>
      </c>
      <c r="IT525" s="306" t="s">
        <v>651</v>
      </c>
      <c r="IV525" s="214"/>
      <c r="IW525" s="214">
        <f>VLOOKUP(IT525,$A$563:$F$2330,6,FALSE)</f>
        <v>165</v>
      </c>
      <c r="IX525" s="213" t="s">
        <v>65</v>
      </c>
      <c r="IY525" s="10">
        <f>IW525*1.3</f>
        <v>214.5</v>
      </c>
      <c r="IZ525" s="10"/>
      <c r="JA525" s="284"/>
      <c r="JB525" s="213" t="s">
        <v>102</v>
      </c>
      <c r="JC525" s="306" t="s">
        <v>986</v>
      </c>
      <c r="JE525" s="214"/>
      <c r="JF525" s="214">
        <f>VLOOKUP(JC525,$A$563:$F$2330,6,FALSE)</f>
        <v>0</v>
      </c>
      <c r="JG525" s="213" t="s">
        <v>65</v>
      </c>
      <c r="JH525" s="10">
        <f>JF525*1.3</f>
        <v>0</v>
      </c>
      <c r="JI525" s="10"/>
      <c r="JJ525" s="284"/>
      <c r="JK525" s="213" t="s">
        <v>102</v>
      </c>
      <c r="JL525" s="306" t="s">
        <v>533</v>
      </c>
      <c r="JN525" s="214"/>
      <c r="JO525" s="214">
        <f>VLOOKUP(JL525,$A$563:$F$2330,6,FALSE)</f>
        <v>262</v>
      </c>
      <c r="JP525" s="213" t="s">
        <v>65</v>
      </c>
      <c r="JQ525" s="10">
        <f>JO525*1.3</f>
        <v>340.6</v>
      </c>
      <c r="JR525" s="10"/>
      <c r="JS525" s="284"/>
      <c r="JT525" s="213" t="s">
        <v>102</v>
      </c>
      <c r="JU525" s="306" t="s">
        <v>653</v>
      </c>
      <c r="JW525" s="214"/>
      <c r="JX525" s="214">
        <f>VLOOKUP(JU525,$A$563:$F$2330,6,FALSE)</f>
        <v>207</v>
      </c>
      <c r="JY525" s="213" t="s">
        <v>65</v>
      </c>
      <c r="JZ525" s="10">
        <f>JX525*1.3</f>
        <v>269.10000000000002</v>
      </c>
      <c r="KA525" s="10"/>
      <c r="KB525" s="284"/>
      <c r="KC525" s="213" t="s">
        <v>102</v>
      </c>
      <c r="KD525" s="306" t="s">
        <v>651</v>
      </c>
      <c r="KF525" s="214"/>
      <c r="KG525" s="214">
        <f>VLOOKUP(KD525,$A$563:$F$2330,6,FALSE)</f>
        <v>165</v>
      </c>
      <c r="KH525" s="213" t="s">
        <v>65</v>
      </c>
      <c r="KI525" s="10">
        <f>KG525*1.3</f>
        <v>214.5</v>
      </c>
      <c r="KJ525" s="10"/>
      <c r="KK525" s="284"/>
      <c r="KL525" s="213" t="s">
        <v>102</v>
      </c>
      <c r="KM525" s="306" t="s">
        <v>986</v>
      </c>
      <c r="KO525" s="214"/>
      <c r="KP525" s="214">
        <f>VLOOKUP(KM525,$A$563:$F$2330,6,FALSE)</f>
        <v>0</v>
      </c>
      <c r="KQ525" s="213" t="s">
        <v>65</v>
      </c>
      <c r="KR525" s="10">
        <f>KP525*1.3</f>
        <v>0</v>
      </c>
      <c r="KS525" s="10"/>
      <c r="KT525" s="284"/>
      <c r="KU525" s="213" t="s">
        <v>102</v>
      </c>
      <c r="KV525" s="306" t="s">
        <v>734</v>
      </c>
      <c r="KX525" s="214"/>
      <c r="KY525" s="214">
        <f>VLOOKUP(KV525,$A$563:$F$2330,6,FALSE)</f>
        <v>436</v>
      </c>
      <c r="KZ525" s="213" t="s">
        <v>65</v>
      </c>
      <c r="LA525" s="10">
        <f>KY525*1.3</f>
        <v>566.80000000000007</v>
      </c>
      <c r="LB525" s="10"/>
      <c r="LC525" s="284"/>
      <c r="LD525" s="213" t="s">
        <v>102</v>
      </c>
      <c r="LE525" s="306" t="s">
        <v>653</v>
      </c>
      <c r="LG525" s="214"/>
      <c r="LH525" s="214">
        <f>VLOOKUP(LE525,$A$563:$F$2330,6,FALSE)</f>
        <v>207</v>
      </c>
      <c r="LI525" s="213" t="s">
        <v>65</v>
      </c>
      <c r="LJ525" s="10">
        <f>LH525*1.3</f>
        <v>269.10000000000002</v>
      </c>
      <c r="LK525" s="10"/>
      <c r="LL525" s="284"/>
      <c r="LM525" s="213" t="s">
        <v>102</v>
      </c>
      <c r="LN525" s="306" t="s">
        <v>1433</v>
      </c>
      <c r="LP525" s="214"/>
      <c r="LQ525" s="214">
        <f>VLOOKUP(LN525,$A$563:$F$2330,6,FALSE)</f>
        <v>81</v>
      </c>
      <c r="LR525" s="213" t="s">
        <v>65</v>
      </c>
      <c r="LS525" s="10">
        <f>LQ525*1.3</f>
        <v>105.3</v>
      </c>
      <c r="LT525" s="10"/>
      <c r="LU525" s="284"/>
      <c r="LV525" s="213" t="s">
        <v>102</v>
      </c>
      <c r="LW525" s="306" t="s">
        <v>1428</v>
      </c>
      <c r="LY525" s="214"/>
      <c r="LZ525" s="214">
        <f>VLOOKUP(LW525,$A$563:$F$2330,6,FALSE)</f>
        <v>246</v>
      </c>
      <c r="MA525" s="213" t="s">
        <v>65</v>
      </c>
      <c r="MB525" s="10">
        <f>LZ525*1.3</f>
        <v>319.8</v>
      </c>
      <c r="MC525" s="10"/>
      <c r="MD525" s="284"/>
      <c r="ME525" s="213" t="s">
        <v>102</v>
      </c>
      <c r="MF525" s="308" t="s">
        <v>1906</v>
      </c>
      <c r="MH525" s="214"/>
      <c r="MI525" s="214">
        <f>VLOOKUP(MF525,$A$563:$F$2330,6,FALSE)</f>
        <v>204</v>
      </c>
      <c r="MJ525" s="213" t="s">
        <v>65</v>
      </c>
      <c r="MK525" s="10">
        <f>MI525*1.3</f>
        <v>265.2</v>
      </c>
      <c r="ML525" s="10"/>
      <c r="MM525" s="284"/>
      <c r="MN525" s="213" t="s">
        <v>102</v>
      </c>
      <c r="MO525" s="306" t="s">
        <v>593</v>
      </c>
      <c r="MQ525" s="214"/>
      <c r="MR525" s="214">
        <f>VLOOKUP(MO525,$A$563:$F$2330,6,FALSE)</f>
        <v>51</v>
      </c>
      <c r="MS525" s="213" t="s">
        <v>65</v>
      </c>
      <c r="MT525" s="10">
        <f>MR525*1.3</f>
        <v>66.3</v>
      </c>
      <c r="MU525" s="10"/>
      <c r="MV525" s="284"/>
      <c r="MW525" s="213" t="s">
        <v>102</v>
      </c>
      <c r="MX525" s="306" t="s">
        <v>741</v>
      </c>
      <c r="MZ525" s="214"/>
      <c r="NA525" s="214">
        <f>VLOOKUP(MX525,$A$563:$F$2330,6,FALSE)</f>
        <v>89</v>
      </c>
      <c r="NB525" s="213" t="s">
        <v>65</v>
      </c>
      <c r="NC525" s="10">
        <f>NA525*1.3</f>
        <v>115.7</v>
      </c>
      <c r="ND525" s="10"/>
      <c r="NE525" s="284"/>
      <c r="NF525" s="213" t="s">
        <v>102</v>
      </c>
      <c r="NG525" s="306" t="s">
        <v>525</v>
      </c>
      <c r="NI525" s="214"/>
      <c r="NJ525" s="214">
        <f>VLOOKUP(NG525,$A$563:$F$2330,6,FALSE)</f>
        <v>0</v>
      </c>
      <c r="NK525" s="213" t="s">
        <v>65</v>
      </c>
      <c r="NL525" s="10">
        <f>NJ525*1.3</f>
        <v>0</v>
      </c>
      <c r="NM525" s="10"/>
      <c r="NN525" s="284"/>
      <c r="NO525" s="213" t="s">
        <v>102</v>
      </c>
      <c r="NP525" s="306" t="s">
        <v>467</v>
      </c>
      <c r="NR525" s="214"/>
      <c r="NS525" s="214">
        <f>VLOOKUP(NP525,$A$563:$F$2330,6,FALSE)</f>
        <v>155</v>
      </c>
      <c r="NT525" s="213" t="s">
        <v>65</v>
      </c>
      <c r="NU525" s="10">
        <f>NS525*1.3</f>
        <v>201.5</v>
      </c>
      <c r="NV525" s="10"/>
      <c r="NW525" s="284"/>
      <c r="NX525" s="213" t="s">
        <v>102</v>
      </c>
      <c r="NY525" s="293" t="s">
        <v>529</v>
      </c>
      <c r="OB525" s="214">
        <f>VLOOKUP(NY525,$A$563:$F$2330,6,FALSE)</f>
        <v>24</v>
      </c>
      <c r="OC525" s="213" t="s">
        <v>65</v>
      </c>
      <c r="OD525" s="10">
        <f>OB525*1.3</f>
        <v>31.200000000000003</v>
      </c>
      <c r="OE525" s="10"/>
      <c r="OF525" s="284"/>
      <c r="OG525" s="213" t="s">
        <v>102</v>
      </c>
      <c r="OH525" s="306" t="s">
        <v>616</v>
      </c>
      <c r="OJ525" s="214"/>
      <c r="OK525" s="214">
        <f>VLOOKUP(OH525,$A$563:$F$2330,6,FALSE)</f>
        <v>297</v>
      </c>
      <c r="OL525" s="213" t="s">
        <v>65</v>
      </c>
      <c r="OM525" s="10">
        <f>OK525*1.3</f>
        <v>386.1</v>
      </c>
      <c r="ON525" s="10"/>
      <c r="OO525" s="284"/>
      <c r="OP525" s="213" t="s">
        <v>102</v>
      </c>
      <c r="OQ525" s="293" t="s">
        <v>772</v>
      </c>
      <c r="OS525" s="214"/>
      <c r="OT525" s="214">
        <f>VLOOKUP(OQ525,$A$563:$F$2330,6,FALSE)</f>
        <v>26</v>
      </c>
      <c r="OU525" s="213" t="s">
        <v>65</v>
      </c>
      <c r="OV525" s="10">
        <f>OT525*1.3</f>
        <v>33.800000000000004</v>
      </c>
      <c r="OW525" s="10"/>
      <c r="OX525" s="284"/>
      <c r="OY525" s="213" t="s">
        <v>102</v>
      </c>
      <c r="OZ525" s="306" t="s">
        <v>740</v>
      </c>
      <c r="PB525" s="214"/>
      <c r="PC525" s="214">
        <f>VLOOKUP(OZ525,$A$563:$F$2330,6,FALSE)</f>
        <v>122</v>
      </c>
      <c r="PD525" s="213" t="s">
        <v>65</v>
      </c>
      <c r="PE525" s="10">
        <f>PC525*1.3</f>
        <v>158.6</v>
      </c>
      <c r="PF525" s="10"/>
      <c r="PG525" s="284"/>
      <c r="PH525" s="213" t="s">
        <v>102</v>
      </c>
      <c r="PI525" s="306" t="s">
        <v>740</v>
      </c>
      <c r="PK525" s="214"/>
      <c r="PL525" s="214">
        <f>VLOOKUP(PI525,$A$563:$F$2330,6,FALSE)</f>
        <v>122</v>
      </c>
      <c r="PM525" s="213" t="s">
        <v>65</v>
      </c>
      <c r="PN525" s="10">
        <f>PL525*1.3</f>
        <v>158.6</v>
      </c>
      <c r="PO525" s="10"/>
      <c r="PP525" s="284"/>
      <c r="PQ525" s="213" t="s">
        <v>102</v>
      </c>
      <c r="PR525" s="293" t="s">
        <v>1428</v>
      </c>
      <c r="PT525" s="214"/>
      <c r="PU525" s="214">
        <f>VLOOKUP(PR525,$A$563:$F$2330,6,FALSE)</f>
        <v>246</v>
      </c>
      <c r="PV525" s="213" t="s">
        <v>65</v>
      </c>
      <c r="PW525" s="10">
        <f>PU525*1.3</f>
        <v>319.8</v>
      </c>
      <c r="PX525" s="10"/>
      <c r="PY525" s="284"/>
      <c r="PZ525" s="213" t="s">
        <v>102</v>
      </c>
      <c r="QA525" s="306" t="s">
        <v>1906</v>
      </c>
      <c r="QC525" s="214"/>
      <c r="QD525" s="214">
        <f>VLOOKUP(QA525,$A$563:$F$2330,6,FALSE)</f>
        <v>204</v>
      </c>
      <c r="QE525" s="213" t="s">
        <v>65</v>
      </c>
      <c r="QF525" s="10">
        <f>QD525*1.3</f>
        <v>265.2</v>
      </c>
      <c r="QG525" s="10"/>
      <c r="QH525" s="284"/>
      <c r="QI525" s="213" t="s">
        <v>102</v>
      </c>
      <c r="QJ525" s="293" t="s">
        <v>1326</v>
      </c>
      <c r="QL525" s="214"/>
      <c r="QM525" s="214">
        <f>VLOOKUP(QJ525,$A$563:$F$2330,6,FALSE)</f>
        <v>7</v>
      </c>
      <c r="QN525" s="213" t="s">
        <v>65</v>
      </c>
      <c r="QO525" s="10">
        <f>QM525*1.3</f>
        <v>9.1</v>
      </c>
      <c r="QP525" s="10"/>
      <c r="QQ525" s="284"/>
      <c r="QR525" s="213" t="s">
        <v>102</v>
      </c>
      <c r="QS525" s="306" t="s">
        <v>919</v>
      </c>
      <c r="QU525" s="214"/>
      <c r="QV525" s="214">
        <f>VLOOKUP(QS525,$A$563:$F$2330,6,FALSE)</f>
        <v>45</v>
      </c>
      <c r="QW525" s="213" t="s">
        <v>65</v>
      </c>
      <c r="QX525" s="10">
        <f>QV525*1.3</f>
        <v>58.5</v>
      </c>
      <c r="QY525" s="10"/>
      <c r="QZ525" s="284"/>
      <c r="RA525" s="213" t="s">
        <v>102</v>
      </c>
      <c r="RB525" s="293" t="s">
        <v>574</v>
      </c>
      <c r="RD525" s="214"/>
      <c r="RE525" s="214">
        <f>VLOOKUP(RB525,$A$563:$F$2330,6,FALSE)</f>
        <v>94</v>
      </c>
      <c r="RF525" s="213" t="s">
        <v>65</v>
      </c>
      <c r="RG525" s="10">
        <f>RE525*1.3</f>
        <v>122.2</v>
      </c>
      <c r="RH525" s="10"/>
      <c r="RI525" s="284"/>
      <c r="RJ525" s="213" t="s">
        <v>102</v>
      </c>
      <c r="RK525" s="297" t="s">
        <v>186</v>
      </c>
      <c r="RN525" s="214" t="e">
        <f>VLOOKUP(RK525,$A$563:$F$2330,6,FALSE)</f>
        <v>#N/A</v>
      </c>
      <c r="RO525" s="213" t="s">
        <v>65</v>
      </c>
      <c r="RP525" s="10" t="e">
        <f>RN525*1.3</f>
        <v>#N/A</v>
      </c>
      <c r="RQ525" s="10"/>
      <c r="RR525" s="284"/>
      <c r="RS525" s="213" t="s">
        <v>102</v>
      </c>
      <c r="RT525" s="306" t="s">
        <v>882</v>
      </c>
      <c r="RV525" s="214"/>
      <c r="RW525" s="214">
        <f>VLOOKUP(RT525,$A$563:$F$2330,6,FALSE)</f>
        <v>31</v>
      </c>
      <c r="RX525" s="213" t="s">
        <v>65</v>
      </c>
      <c r="RY525" s="10">
        <f>RW525*1.3</f>
        <v>40.300000000000004</v>
      </c>
      <c r="RZ525" s="10"/>
      <c r="SA525" s="290"/>
      <c r="SB525" s="213" t="s">
        <v>102</v>
      </c>
      <c r="SC525" s="306" t="s">
        <v>741</v>
      </c>
      <c r="SE525" s="214"/>
      <c r="SF525" s="214">
        <f>VLOOKUP(SC525,$A$563:$F$2330,6,FALSE)</f>
        <v>89</v>
      </c>
      <c r="SG525" s="213" t="s">
        <v>65</v>
      </c>
      <c r="SH525" s="10">
        <f>SF525*1.3</f>
        <v>115.7</v>
      </c>
      <c r="SI525" s="10"/>
      <c r="SJ525" s="290"/>
      <c r="SK525" s="213" t="s">
        <v>102</v>
      </c>
      <c r="SL525" s="306" t="s">
        <v>1822</v>
      </c>
      <c r="SN525" s="214"/>
      <c r="SO525" s="214">
        <f>VLOOKUP(SL525,$A$563:$F$2330,6,FALSE)</f>
        <v>384</v>
      </c>
      <c r="SP525" s="213" t="s">
        <v>65</v>
      </c>
      <c r="SQ525" s="10">
        <f>SO525*1.3</f>
        <v>499.20000000000005</v>
      </c>
      <c r="SR525" s="10"/>
      <c r="SS525" s="290"/>
      <c r="ST525" s="213" t="s">
        <v>102</v>
      </c>
      <c r="SU525" s="306" t="s">
        <v>734</v>
      </c>
      <c r="SW525" s="214"/>
      <c r="SX525" s="214">
        <f>VLOOKUP(SU525,$A$563:$F$2330,6,FALSE)</f>
        <v>436</v>
      </c>
      <c r="SY525" s="213" t="s">
        <v>65</v>
      </c>
      <c r="SZ525" s="10">
        <f>SX525*1.3</f>
        <v>566.80000000000007</v>
      </c>
      <c r="TA525" s="10"/>
      <c r="TB525" s="290"/>
      <c r="TC525" s="213" t="s">
        <v>102</v>
      </c>
      <c r="TD525" s="306" t="s">
        <v>697</v>
      </c>
      <c r="TF525" s="214"/>
      <c r="TG525" s="214">
        <f>VLOOKUP(TD525,$A$563:$F$2330,6,FALSE)</f>
        <v>7</v>
      </c>
      <c r="TH525" s="213" t="s">
        <v>65</v>
      </c>
      <c r="TI525" s="10">
        <f>TG525*1.3</f>
        <v>9.1</v>
      </c>
      <c r="TK525" s="290"/>
      <c r="TL525" s="213" t="s">
        <v>102</v>
      </c>
      <c r="TM525" s="306" t="s">
        <v>606</v>
      </c>
      <c r="TO525" s="214"/>
      <c r="TP525" s="214">
        <f>VLOOKUP(TM525,$A$563:$F$2330,6,FALSE)</f>
        <v>35</v>
      </c>
      <c r="TQ525" s="213" t="s">
        <v>65</v>
      </c>
      <c r="TR525" s="10">
        <f>TP525*1.3</f>
        <v>45.5</v>
      </c>
      <c r="TS525" s="10"/>
      <c r="TT525" s="290"/>
      <c r="TU525" s="213" t="s">
        <v>102</v>
      </c>
      <c r="TV525" s="297" t="s">
        <v>186</v>
      </c>
      <c r="TX525" s="214"/>
      <c r="TY525" s="214" t="e">
        <f>VLOOKUP(TV525,$A$563:$F$2330,6,FALSE)</f>
        <v>#N/A</v>
      </c>
      <c r="TZ525" s="213" t="s">
        <v>65</v>
      </c>
      <c r="UA525" s="10" t="e">
        <f>TY525*1.3</f>
        <v>#N/A</v>
      </c>
      <c r="UB525" s="10"/>
      <c r="UC525" s="290"/>
      <c r="UD525" s="213" t="s">
        <v>102</v>
      </c>
      <c r="UE525" s="306" t="s">
        <v>692</v>
      </c>
      <c r="UG525" s="214"/>
      <c r="UH525" s="214">
        <f>VLOOKUP(UE525,$A$563:$F$2330,6,FALSE)</f>
        <v>71</v>
      </c>
      <c r="UI525" s="213" t="s">
        <v>65</v>
      </c>
      <c r="UJ525" s="10">
        <f>UH525*1.3</f>
        <v>92.3</v>
      </c>
      <c r="UK525" s="10"/>
      <c r="UL525" s="290"/>
      <c r="UM525" s="213" t="s">
        <v>102</v>
      </c>
      <c r="UN525" s="297" t="s">
        <v>186</v>
      </c>
      <c r="UP525" s="214"/>
      <c r="UQ525" s="214" t="e">
        <f>VLOOKUP(UN525,$A$563:$F$2330,6,FALSE)</f>
        <v>#N/A</v>
      </c>
      <c r="UR525" s="213" t="s">
        <v>65</v>
      </c>
      <c r="US525" s="10" t="e">
        <f>UQ525*1.3</f>
        <v>#N/A</v>
      </c>
      <c r="UT525" s="10"/>
      <c r="UU525" s="290"/>
      <c r="UV525" s="213" t="s">
        <v>102</v>
      </c>
      <c r="UW525" s="306" t="s">
        <v>1906</v>
      </c>
      <c r="UY525" s="214"/>
      <c r="UZ525" s="214">
        <f>VLOOKUP(UW525,$A$563:$F$2330,6,FALSE)</f>
        <v>204</v>
      </c>
      <c r="VA525" s="213" t="s">
        <v>65</v>
      </c>
      <c r="VB525" s="10">
        <f>UZ525*1.3</f>
        <v>265.2</v>
      </c>
      <c r="VC525" s="10"/>
      <c r="VD525" s="290"/>
      <c r="VE525" s="213" t="s">
        <v>102</v>
      </c>
      <c r="VF525" s="297" t="s">
        <v>186</v>
      </c>
      <c r="VH525" s="214"/>
      <c r="VI525" s="214" t="e">
        <f>VLOOKUP(VF525,$A$563:$F$2330,6,FALSE)</f>
        <v>#N/A</v>
      </c>
      <c r="VJ525" s="213" t="s">
        <v>65</v>
      </c>
      <c r="VK525" s="10" t="e">
        <f>VI525*1.3</f>
        <v>#N/A</v>
      </c>
      <c r="VL525" s="10"/>
      <c r="VM525" s="290"/>
      <c r="VN525" s="213" t="s">
        <v>102</v>
      </c>
      <c r="VO525" s="306" t="s">
        <v>525</v>
      </c>
      <c r="VQ525" s="214"/>
      <c r="VR525" s="214">
        <f>VLOOKUP(VO525,$A$563:$F$2330,6,FALSE)</f>
        <v>0</v>
      </c>
      <c r="VS525" s="213" t="s">
        <v>65</v>
      </c>
      <c r="VT525" s="10">
        <f>VR525*1.3</f>
        <v>0</v>
      </c>
      <c r="VU525" s="10"/>
      <c r="VV525" s="290"/>
      <c r="VW525" s="213" t="s">
        <v>102</v>
      </c>
      <c r="VX525" s="297" t="s">
        <v>186</v>
      </c>
      <c r="WA525" s="214" t="e">
        <f>VLOOKUP(VX525,$A$563:$F$2330,6,FALSE)</f>
        <v>#N/A</v>
      </c>
      <c r="WB525" s="213" t="s">
        <v>65</v>
      </c>
      <c r="WC525" s="10" t="e">
        <f>WA525*1.3</f>
        <v>#N/A</v>
      </c>
      <c r="WE525" s="290"/>
      <c r="WF525" s="213" t="s">
        <v>102</v>
      </c>
      <c r="WG525" s="306" t="s">
        <v>741</v>
      </c>
      <c r="WI525" s="214"/>
      <c r="WJ525" s="214">
        <f>VLOOKUP(WG525,$A$563:$F$2330,6,FALSE)</f>
        <v>89</v>
      </c>
      <c r="WK525" s="213" t="s">
        <v>65</v>
      </c>
      <c r="WL525" s="10">
        <f>WJ525*1.3</f>
        <v>115.7</v>
      </c>
      <c r="WN525" s="290"/>
      <c r="WO525" s="213" t="s">
        <v>102</v>
      </c>
      <c r="WP525" s="306" t="s">
        <v>525</v>
      </c>
      <c r="WQ525" s="214"/>
      <c r="WR525" s="214"/>
      <c r="WS525" s="214">
        <f>VLOOKUP(WP525,$A$563:$F$2330,6,FALSE)</f>
        <v>0</v>
      </c>
      <c r="WT525" s="213" t="s">
        <v>65</v>
      </c>
      <c r="WU525" s="10">
        <f>WS525*1.3</f>
        <v>0</v>
      </c>
      <c r="WV525" s="10"/>
      <c r="WW525" s="290"/>
      <c r="WX525" s="213" t="s">
        <v>102</v>
      </c>
      <c r="WY525" s="306" t="s">
        <v>467</v>
      </c>
      <c r="XA525" s="214"/>
      <c r="XB525" s="214">
        <f>VLOOKUP(WY525,$A$563:$F$2330,6,FALSE)</f>
        <v>155</v>
      </c>
      <c r="XC525" s="213" t="s">
        <v>65</v>
      </c>
      <c r="XD525" s="10">
        <f>XB525*1.3</f>
        <v>201.5</v>
      </c>
      <c r="XF525" s="290"/>
      <c r="XG525" s="213" t="s">
        <v>102</v>
      </c>
      <c r="XH525" s="297" t="s">
        <v>186</v>
      </c>
      <c r="XK525" s="214" t="e">
        <f>VLOOKUP(XH525,$A$563:$F$2330,6,FALSE)</f>
        <v>#N/A</v>
      </c>
      <c r="XL525" s="213" t="s">
        <v>65</v>
      </c>
      <c r="XM525" s="10" t="e">
        <f>XK525*1.3</f>
        <v>#N/A</v>
      </c>
      <c r="XO525" s="290"/>
      <c r="XP525" s="213" t="s">
        <v>102</v>
      </c>
      <c r="XQ525" s="306" t="s">
        <v>1863</v>
      </c>
      <c r="XS525" s="214"/>
      <c r="XT525" s="214">
        <f>VLOOKUP(XQ525,$A$563:$F$2330,6,FALSE)</f>
        <v>320</v>
      </c>
      <c r="XU525" s="213" t="s">
        <v>65</v>
      </c>
      <c r="XV525" s="10">
        <f>XT525*1.3</f>
        <v>416</v>
      </c>
      <c r="XW525" s="10"/>
      <c r="XX525" s="290"/>
      <c r="XY525" s="213" t="s">
        <v>102</v>
      </c>
      <c r="XZ525" s="306" t="s">
        <v>1433</v>
      </c>
      <c r="YB525" s="214"/>
      <c r="YC525" s="214">
        <f>VLOOKUP(XZ525,$A$563:$F$2330,6,FALSE)</f>
        <v>81</v>
      </c>
      <c r="YD525" s="213" t="s">
        <v>65</v>
      </c>
      <c r="YE525" s="10">
        <f>YC525*1.3</f>
        <v>105.3</v>
      </c>
      <c r="YG525" s="290"/>
      <c r="YH525" s="213" t="s">
        <v>102</v>
      </c>
      <c r="YI525" s="306" t="s">
        <v>1888</v>
      </c>
      <c r="YK525" s="214"/>
      <c r="YL525" s="214">
        <f>VLOOKUP(YI525,$A$563:$F$2330,6,FALSE)</f>
        <v>168</v>
      </c>
      <c r="YM525" s="213" t="s">
        <v>65</v>
      </c>
      <c r="YN525" s="10">
        <f>YL525*1.3</f>
        <v>218.4</v>
      </c>
      <c r="YO525" s="10"/>
      <c r="YP525" s="290"/>
      <c r="YQ525" s="213" t="s">
        <v>102</v>
      </c>
      <c r="YR525" s="297" t="s">
        <v>186</v>
      </c>
      <c r="YU525" s="214" t="e">
        <f>VLOOKUP(YR525,$A$563:$F$2330,6,FALSE)</f>
        <v>#N/A</v>
      </c>
      <c r="YV525" s="213" t="s">
        <v>65</v>
      </c>
      <c r="YW525" s="10" t="e">
        <f>YU525*1.3</f>
        <v>#N/A</v>
      </c>
      <c r="YY525" s="290"/>
      <c r="YZ525" s="213" t="s">
        <v>102</v>
      </c>
      <c r="ZA525" s="297" t="s">
        <v>186</v>
      </c>
      <c r="ZD525" s="214" t="e">
        <f>VLOOKUP(ZA525,$A$563:$F$2330,6,FALSE)</f>
        <v>#N/A</v>
      </c>
      <c r="ZE525" s="213" t="s">
        <v>65</v>
      </c>
      <c r="ZF525" s="10" t="e">
        <f>ZD525*1.3</f>
        <v>#N/A</v>
      </c>
      <c r="ZH525" s="290"/>
      <c r="ZI525" s="213" t="s">
        <v>102</v>
      </c>
      <c r="ZJ525" s="293" t="s">
        <v>741</v>
      </c>
      <c r="ZM525" s="214">
        <f>VLOOKUP(ZJ525,$A$563:$F$2330,6,FALSE)</f>
        <v>89</v>
      </c>
      <c r="ZN525" s="213" t="s">
        <v>65</v>
      </c>
      <c r="ZO525" s="10">
        <f>ZM525*1.3</f>
        <v>115.7</v>
      </c>
      <c r="ZQ525" s="290"/>
      <c r="ZR525" s="213" t="s">
        <v>102</v>
      </c>
      <c r="ZS525" s="297" t="s">
        <v>186</v>
      </c>
      <c r="ZU525" s="214"/>
      <c r="ZV525" s="214" t="e">
        <f>VLOOKUP(ZS525,$A$563:$F$2330,6,FALSE)</f>
        <v>#N/A</v>
      </c>
      <c r="ZW525" s="213" t="s">
        <v>65</v>
      </c>
      <c r="ZX525" s="10" t="e">
        <f>ZV525*1.3</f>
        <v>#N/A</v>
      </c>
      <c r="ZY525" s="10"/>
      <c r="ZZ525" s="290"/>
      <c r="AAA525" s="213" t="s">
        <v>102</v>
      </c>
      <c r="AAB525" s="297" t="s">
        <v>186</v>
      </c>
      <c r="AAD525" s="214"/>
      <c r="AAE525" s="214" t="e">
        <f>VLOOKUP(AAB525,$A$563:$F$2330,6,FALSE)</f>
        <v>#N/A</v>
      </c>
      <c r="AAF525" s="213" t="s">
        <v>65</v>
      </c>
      <c r="AAG525" s="10" t="e">
        <f>AAE525*1.3</f>
        <v>#N/A</v>
      </c>
      <c r="AAH525" s="10"/>
      <c r="AAI525" s="290"/>
      <c r="AAJ525" s="213" t="s">
        <v>102</v>
      </c>
      <c r="AAK525" s="297" t="s">
        <v>186</v>
      </c>
      <c r="AAM525" s="214"/>
      <c r="AAN525" s="214" t="e">
        <f>VLOOKUP(AAK525,$A$563:$F$2330,6,FALSE)</f>
        <v>#N/A</v>
      </c>
      <c r="AAO525" s="213" t="s">
        <v>65</v>
      </c>
      <c r="AAP525" s="10" t="e">
        <f>AAN525*1.3</f>
        <v>#N/A</v>
      </c>
      <c r="AAQ525" s="10"/>
      <c r="AAR525" s="290"/>
      <c r="AAS525" s="213" t="s">
        <v>102</v>
      </c>
      <c r="AAT525" s="297" t="s">
        <v>186</v>
      </c>
      <c r="AAV525" s="214"/>
      <c r="AAW525" s="214" t="e">
        <f>VLOOKUP(AAT525,$A$563:$F$2330,6,FALSE)</f>
        <v>#N/A</v>
      </c>
      <c r="AAX525" s="213" t="s">
        <v>65</v>
      </c>
      <c r="AAY525" s="10" t="e">
        <f>AAW525*1.3</f>
        <v>#N/A</v>
      </c>
      <c r="AAZ525" s="10"/>
      <c r="ABA525" s="290"/>
      <c r="ABB525" s="213" t="s">
        <v>102</v>
      </c>
      <c r="ABC525" s="297" t="s">
        <v>186</v>
      </c>
      <c r="ABE525" s="214"/>
      <c r="ABF525" s="214" t="e">
        <f>VLOOKUP(ABC525,$A$563:$F$2330,6,FALSE)</f>
        <v>#N/A</v>
      </c>
      <c r="ABG525" s="213" t="s">
        <v>65</v>
      </c>
      <c r="ABH525" s="10" t="e">
        <f>ABF525*1.3</f>
        <v>#N/A</v>
      </c>
      <c r="ABI525" s="10"/>
      <c r="ABJ525" s="290"/>
      <c r="ABK525" s="213" t="s">
        <v>102</v>
      </c>
      <c r="ABL525" s="297" t="s">
        <v>186</v>
      </c>
      <c r="ABN525" s="214"/>
      <c r="ABO525" s="214" t="e">
        <f>VLOOKUP(ABL525,$A$563:$F$2330,6,FALSE)</f>
        <v>#N/A</v>
      </c>
      <c r="ABP525" s="213" t="s">
        <v>65</v>
      </c>
      <c r="ABQ525" s="10" t="e">
        <f>ABO525*1.3</f>
        <v>#N/A</v>
      </c>
      <c r="ABR525" s="10"/>
      <c r="ABS525" s="290"/>
      <c r="ABT525" s="213" t="s">
        <v>102</v>
      </c>
      <c r="ABU525" s="297" t="s">
        <v>186</v>
      </c>
      <c r="ABW525" s="214"/>
      <c r="ABX525" s="214" t="e">
        <f>VLOOKUP(ABU525,$A$563:$F$2330,6,FALSE)</f>
        <v>#N/A</v>
      </c>
      <c r="ABY525" s="213" t="s">
        <v>65</v>
      </c>
      <c r="ABZ525" s="10" t="e">
        <f>ABX525*1.3</f>
        <v>#N/A</v>
      </c>
      <c r="ACA525" s="10"/>
      <c r="ACB525" s="290"/>
      <c r="ACC525" s="213" t="s">
        <v>102</v>
      </c>
      <c r="ACD525" s="297" t="s">
        <v>186</v>
      </c>
      <c r="ACF525" s="214"/>
      <c r="ACG525" s="214" t="e">
        <f>VLOOKUP(ACD525,$A$563:$F$2330,6,FALSE)</f>
        <v>#N/A</v>
      </c>
      <c r="ACH525" s="213" t="s">
        <v>65</v>
      </c>
      <c r="ACI525" s="10" t="e">
        <f>ACG525*1.3</f>
        <v>#N/A</v>
      </c>
      <c r="ACJ525" s="10"/>
      <c r="ACK525" s="290"/>
      <c r="ACL525" s="213" t="s">
        <v>102</v>
      </c>
      <c r="ACM525" s="297" t="s">
        <v>186</v>
      </c>
      <c r="ACO525" s="214"/>
      <c r="ACP525" s="214" t="e">
        <f>VLOOKUP(ACM525,$A$563:$F$2330,6,FALSE)</f>
        <v>#N/A</v>
      </c>
      <c r="ACQ525" s="213" t="s">
        <v>65</v>
      </c>
      <c r="ACR525" s="10" t="e">
        <f>ACP525*1.3</f>
        <v>#N/A</v>
      </c>
      <c r="ACS525" s="10"/>
      <c r="ACT525" s="290"/>
      <c r="ACU525" s="213" t="s">
        <v>102</v>
      </c>
      <c r="ACV525" s="293" t="s">
        <v>545</v>
      </c>
      <c r="ACX525" s="214"/>
      <c r="ACY525" s="214">
        <f>VLOOKUP(ACV525,$A$563:$F$2330,6,FALSE)</f>
        <v>19</v>
      </c>
      <c r="ACZ525" s="213" t="s">
        <v>65</v>
      </c>
      <c r="ADA525" s="10">
        <f>ACY525*1.3</f>
        <v>24.7</v>
      </c>
      <c r="ADB525" s="10"/>
      <c r="ADC525" s="290"/>
      <c r="ADD525" s="213" t="s">
        <v>102</v>
      </c>
      <c r="ADE525" s="306" t="s">
        <v>916</v>
      </c>
      <c r="ADG525" s="214"/>
      <c r="ADH525" s="214">
        <f>VLOOKUP(ADE525,$A$563:$F$2330,6,FALSE)</f>
        <v>191</v>
      </c>
      <c r="ADI525" s="213" t="s">
        <v>65</v>
      </c>
      <c r="ADJ525" s="10">
        <f>ADH525*1.3</f>
        <v>248.3</v>
      </c>
      <c r="ADL525" s="290"/>
      <c r="ADM525" s="213" t="s">
        <v>102</v>
      </c>
      <c r="ADN525" s="306" t="s">
        <v>1433</v>
      </c>
      <c r="ADP525" s="214"/>
      <c r="ADQ525" s="214">
        <f>VLOOKUP(ADN525,$A$563:$F$2330,6,FALSE)</f>
        <v>81</v>
      </c>
      <c r="ADR525" s="213" t="s">
        <v>65</v>
      </c>
      <c r="ADS525" s="10">
        <f>ADQ525*1.3</f>
        <v>105.3</v>
      </c>
      <c r="ADT525" s="10"/>
      <c r="ADU525" s="290"/>
      <c r="ADV525" s="213" t="s">
        <v>102</v>
      </c>
      <c r="ADW525" s="306" t="s">
        <v>525</v>
      </c>
      <c r="ADZ525" s="214">
        <f>VLOOKUP(ADW525,$A$563:$F$2330,6,FALSE)</f>
        <v>0</v>
      </c>
      <c r="AEA525" s="213" t="s">
        <v>65</v>
      </c>
      <c r="AEB525" s="10">
        <f>ADZ525*1.3</f>
        <v>0</v>
      </c>
      <c r="AED525" s="290"/>
      <c r="AEE525" s="213" t="s">
        <v>102</v>
      </c>
      <c r="AEF525" s="306" t="s">
        <v>1433</v>
      </c>
      <c r="AEH525" s="214"/>
      <c r="AEI525" s="214">
        <f>VLOOKUP(AEF525,$A$563:$F$2330,6,FALSE)</f>
        <v>81</v>
      </c>
      <c r="AEJ525" s="213" t="s">
        <v>65</v>
      </c>
      <c r="AEK525" s="10">
        <f>AEI525*1.3</f>
        <v>105.3</v>
      </c>
      <c r="AEM525" s="290"/>
      <c r="AEN525" s="213" t="s">
        <v>102</v>
      </c>
      <c r="AEO525" s="306" t="s">
        <v>603</v>
      </c>
      <c r="AEQ525" s="214"/>
      <c r="AER525" s="214">
        <f>VLOOKUP(AEO525,$A$563:$F$2330,6,FALSE)</f>
        <v>46</v>
      </c>
      <c r="AES525" s="213" t="s">
        <v>65</v>
      </c>
      <c r="AET525" s="10">
        <f>AER525*1.3</f>
        <v>59.800000000000004</v>
      </c>
      <c r="AEV525" s="290"/>
      <c r="AEW525" s="213" t="s">
        <v>102</v>
      </c>
      <c r="AEX525" s="306" t="s">
        <v>664</v>
      </c>
      <c r="AEZ525" s="214"/>
      <c r="AFA525" s="214">
        <f>VLOOKUP(AEX525,$A$563:$F$2330,6,FALSE)</f>
        <v>26</v>
      </c>
      <c r="AFB525" s="213" t="s">
        <v>65</v>
      </c>
      <c r="AFC525" s="10">
        <f>AFA525*1.3</f>
        <v>33.800000000000004</v>
      </c>
      <c r="AFD525" s="10"/>
      <c r="AFE525" s="290"/>
      <c r="AFF525" s="213" t="s">
        <v>102</v>
      </c>
      <c r="AFG525" s="306" t="s">
        <v>882</v>
      </c>
      <c r="AFI525" s="214"/>
      <c r="AFJ525" s="214">
        <f>VLOOKUP(AFG525,$A$563:$F$2330,6,FALSE)</f>
        <v>31</v>
      </c>
      <c r="AFK525" s="213" t="s">
        <v>65</v>
      </c>
      <c r="AFL525" s="10">
        <f>AFJ525*1.3</f>
        <v>40.300000000000004</v>
      </c>
      <c r="AFM525" s="10"/>
      <c r="AFN525" s="290"/>
      <c r="AFO525" s="213" t="s">
        <v>102</v>
      </c>
      <c r="AFP525" s="306" t="s">
        <v>574</v>
      </c>
      <c r="AFR525" s="214"/>
      <c r="AFS525" s="214">
        <f>VLOOKUP(AFP525,$A$563:$F$2330,6,FALSE)</f>
        <v>94</v>
      </c>
      <c r="AFT525" s="213" t="s">
        <v>65</v>
      </c>
      <c r="AFU525" s="10">
        <f>AFS525*1.3</f>
        <v>122.2</v>
      </c>
      <c r="AFV525" s="10"/>
      <c r="AFW525" s="290"/>
      <c r="AFX525" s="213" t="s">
        <v>102</v>
      </c>
      <c r="AFY525" s="309" t="s">
        <v>467</v>
      </c>
      <c r="AGA525" s="214"/>
      <c r="AGB525" s="214">
        <f>VLOOKUP(AFY525,$A$563:$F$2330,6,FALSE)</f>
        <v>155</v>
      </c>
      <c r="AGC525" s="213" t="s">
        <v>65</v>
      </c>
      <c r="AGD525" s="10">
        <f>AGB525*1.3</f>
        <v>201.5</v>
      </c>
      <c r="AGE525" s="10"/>
      <c r="AGF525" s="290"/>
      <c r="AGG525" s="213" t="s">
        <v>102</v>
      </c>
      <c r="AGH525" s="306" t="s">
        <v>467</v>
      </c>
      <c r="AGJ525" s="214"/>
      <c r="AGK525" s="214">
        <f>VLOOKUP(AGH525,$A$563:$F$2330,6,FALSE)</f>
        <v>155</v>
      </c>
      <c r="AGL525" s="213" t="s">
        <v>65</v>
      </c>
      <c r="AGM525" s="10">
        <f>AGK525*1.3</f>
        <v>201.5</v>
      </c>
      <c r="AGN525" s="10"/>
      <c r="AGO525" s="290"/>
      <c r="AGP525" s="213" t="s">
        <v>102</v>
      </c>
      <c r="AGQ525" s="306" t="s">
        <v>651</v>
      </c>
      <c r="AGS525" s="214"/>
      <c r="AGT525" s="214">
        <f>VLOOKUP(AGQ525,$A$563:$F$2330,6,FALSE)</f>
        <v>165</v>
      </c>
      <c r="AGU525" s="213" t="s">
        <v>65</v>
      </c>
      <c r="AGV525" s="10">
        <f>AGT525*1.3</f>
        <v>214.5</v>
      </c>
      <c r="AGW525" s="10"/>
      <c r="AGX525" s="290"/>
      <c r="AGY525" s="213" t="s">
        <v>102</v>
      </c>
      <c r="AGZ525" s="308" t="s">
        <v>606</v>
      </c>
      <c r="AHB525" s="214"/>
      <c r="AHC525" s="214">
        <f>VLOOKUP(AGZ525,$A$563:$F$2330,6,FALSE)</f>
        <v>35</v>
      </c>
      <c r="AHD525" s="213" t="s">
        <v>65</v>
      </c>
      <c r="AHE525" s="10">
        <f>AHC525*1.3</f>
        <v>45.5</v>
      </c>
      <c r="AHF525" s="10"/>
      <c r="AHG525" s="290"/>
      <c r="AHH525" s="213"/>
      <c r="AHI525" s="303"/>
      <c r="AHK525" s="214"/>
      <c r="AHL525" s="214"/>
      <c r="AHM525" s="213"/>
      <c r="AHN525" s="10"/>
      <c r="AHO525" s="10"/>
      <c r="AHQ525" s="213"/>
      <c r="AHR525" s="278"/>
      <c r="AHT525" s="214"/>
      <c r="AHU525" s="214"/>
      <c r="AHV525" s="213"/>
      <c r="AHW525" s="10"/>
      <c r="AHX525" s="10"/>
      <c r="AHZ525" s="213"/>
      <c r="AIA525" s="278"/>
      <c r="AIC525" s="214"/>
      <c r="AID525" s="214"/>
      <c r="AIE525" s="213"/>
      <c r="AIF525" s="10"/>
      <c r="AIG525" s="10"/>
      <c r="AII525" s="213"/>
      <c r="AIJ525" s="278"/>
      <c r="AIM525" s="214"/>
      <c r="AIN525" s="213"/>
      <c r="AIO525" s="10"/>
    </row>
    <row r="526" spans="1:926" s="14" customFormat="1" ht="15">
      <c r="A526" s="213" t="s">
        <v>103</v>
      </c>
      <c r="B526" s="293" t="s">
        <v>1433</v>
      </c>
      <c r="D526" s="214"/>
      <c r="E526" s="214">
        <f>VLOOKUP(B526,$A$563:$F$2330,6,FALSE)</f>
        <v>81</v>
      </c>
      <c r="F526" s="213" t="s">
        <v>67</v>
      </c>
      <c r="G526" s="10">
        <f>E526*1.2</f>
        <v>97.2</v>
      </c>
      <c r="H526" s="10"/>
      <c r="I526" s="284"/>
      <c r="J526" s="213" t="s">
        <v>103</v>
      </c>
      <c r="K526" s="306" t="s">
        <v>774</v>
      </c>
      <c r="M526" s="214"/>
      <c r="N526" s="214">
        <f>VLOOKUP(K526,$A$563:$F$2330,6,FALSE)</f>
        <v>16</v>
      </c>
      <c r="O526" s="213" t="s">
        <v>67</v>
      </c>
      <c r="P526" s="10">
        <f>N526*1.2</f>
        <v>19.2</v>
      </c>
      <c r="Q526" s="10"/>
      <c r="R526" s="284"/>
      <c r="S526" s="213" t="s">
        <v>103</v>
      </c>
      <c r="T526" s="306" t="s">
        <v>1822</v>
      </c>
      <c r="V526" s="214"/>
      <c r="W526" s="214">
        <f>VLOOKUP(T526,$A$563:$F$2330,6,FALSE)</f>
        <v>384</v>
      </c>
      <c r="X526" s="213" t="s">
        <v>67</v>
      </c>
      <c r="Y526" s="10">
        <f>W526*1.2</f>
        <v>460.79999999999995</v>
      </c>
      <c r="Z526" s="10"/>
      <c r="AA526" s="284"/>
      <c r="AB526" s="213" t="s">
        <v>103</v>
      </c>
      <c r="AC526" s="306" t="s">
        <v>734</v>
      </c>
      <c r="AE526" s="214"/>
      <c r="AF526" s="214">
        <f>VLOOKUP(AC526,$A$563:$F$2330,6,FALSE)</f>
        <v>436</v>
      </c>
      <c r="AG526" s="213" t="s">
        <v>67</v>
      </c>
      <c r="AH526" s="10">
        <f>AF526*1.2</f>
        <v>523.19999999999993</v>
      </c>
      <c r="AI526" s="10"/>
      <c r="AJ526" s="284"/>
      <c r="AK526" s="213" t="s">
        <v>103</v>
      </c>
      <c r="AL526" s="293" t="s">
        <v>1863</v>
      </c>
      <c r="AN526" s="214"/>
      <c r="AO526" s="214">
        <f>VLOOKUP(AL526,$A$563:$F$2330,6,FALSE)</f>
        <v>320</v>
      </c>
      <c r="AP526" s="213" t="s">
        <v>67</v>
      </c>
      <c r="AQ526" s="10">
        <f>AO526*1.2</f>
        <v>384</v>
      </c>
      <c r="AR526" s="10"/>
      <c r="AS526" s="284"/>
      <c r="AT526" s="213" t="s">
        <v>103</v>
      </c>
      <c r="AU526" s="306" t="s">
        <v>740</v>
      </c>
      <c r="AW526" s="214"/>
      <c r="AX526" s="214">
        <f>VLOOKUP(AU526,$A$563:$F$2330,6,FALSE)</f>
        <v>122</v>
      </c>
      <c r="AY526" s="213" t="s">
        <v>67</v>
      </c>
      <c r="AZ526" s="10">
        <f>AX526*1.2</f>
        <v>146.4</v>
      </c>
      <c r="BA526" s="10"/>
      <c r="BB526" s="284"/>
      <c r="BC526" s="213" t="s">
        <v>103</v>
      </c>
      <c r="BD526" s="306" t="s">
        <v>1433</v>
      </c>
      <c r="BF526" s="214"/>
      <c r="BG526" s="214">
        <f>VLOOKUP(BD526,$A$563:$F$2330,6,FALSE)</f>
        <v>81</v>
      </c>
      <c r="BH526" s="213" t="s">
        <v>67</v>
      </c>
      <c r="BI526" s="10">
        <f>BG526*1.2</f>
        <v>97.2</v>
      </c>
      <c r="BJ526" s="10"/>
      <c r="BK526" s="284"/>
      <c r="BL526" s="213" t="s">
        <v>103</v>
      </c>
      <c r="BM526" s="306" t="s">
        <v>1428</v>
      </c>
      <c r="BO526" s="214"/>
      <c r="BP526" s="214">
        <f>VLOOKUP(BM526,$A$563:$F$2330,6,FALSE)</f>
        <v>246</v>
      </c>
      <c r="BQ526" s="213" t="s">
        <v>67</v>
      </c>
      <c r="BR526" s="10">
        <f>BP526*1.2</f>
        <v>295.2</v>
      </c>
      <c r="BS526" s="10"/>
      <c r="BT526" s="284"/>
      <c r="BU526" s="213" t="s">
        <v>103</v>
      </c>
      <c r="BV526" s="306" t="s">
        <v>734</v>
      </c>
      <c r="BX526" s="214"/>
      <c r="BY526" s="214">
        <f>VLOOKUP(BV526,$A$563:$F$2330,6,FALSE)</f>
        <v>436</v>
      </c>
      <c r="BZ526" s="213" t="s">
        <v>67</v>
      </c>
      <c r="CA526" s="10">
        <f>BY526*1.2</f>
        <v>523.19999999999993</v>
      </c>
      <c r="CB526" s="10"/>
      <c r="CC526" s="284"/>
      <c r="CD526" s="213" t="s">
        <v>103</v>
      </c>
      <c r="CE526" s="306" t="s">
        <v>1428</v>
      </c>
      <c r="CG526" s="214"/>
      <c r="CH526" s="214">
        <f>VLOOKUP(CE526,$A$563:$F$2330,6,FALSE)</f>
        <v>246</v>
      </c>
      <c r="CI526" s="213" t="s">
        <v>67</v>
      </c>
      <c r="CJ526" s="10">
        <f>CH526*1.2</f>
        <v>295.2</v>
      </c>
      <c r="CK526" s="10"/>
      <c r="CL526" s="284"/>
      <c r="CM526" s="213" t="s">
        <v>103</v>
      </c>
      <c r="CN526" s="303" t="s">
        <v>549</v>
      </c>
      <c r="CP526" s="214"/>
      <c r="CQ526" s="214">
        <f>VLOOKUP(CN526,$A$563:$F$2330,6,FALSE)</f>
        <v>85</v>
      </c>
      <c r="CR526" s="213" t="s">
        <v>67</v>
      </c>
      <c r="CS526" s="10">
        <f>CQ526*1.2</f>
        <v>102</v>
      </c>
      <c r="CT526" s="10"/>
      <c r="CU526" s="284"/>
      <c r="CV526" s="213" t="s">
        <v>103</v>
      </c>
      <c r="CW526" s="306" t="s">
        <v>734</v>
      </c>
      <c r="CY526" s="214"/>
      <c r="CZ526" s="214">
        <f>VLOOKUP(CW526,$A$563:$F$2330,6,FALSE)</f>
        <v>436</v>
      </c>
      <c r="DA526" s="213" t="s">
        <v>67</v>
      </c>
      <c r="DB526" s="10">
        <f>CZ526*1.2</f>
        <v>523.19999999999993</v>
      </c>
      <c r="DC526" s="10"/>
      <c r="DD526" s="284"/>
      <c r="DE526" s="213" t="s">
        <v>103</v>
      </c>
      <c r="DF526" s="293" t="s">
        <v>1888</v>
      </c>
      <c r="DH526" s="214"/>
      <c r="DI526" s="214">
        <f>VLOOKUP(DF526,$A$563:$F$2330,6,FALSE)</f>
        <v>168</v>
      </c>
      <c r="DJ526" s="213" t="s">
        <v>67</v>
      </c>
      <c r="DK526" s="10">
        <f>DI526*1.2</f>
        <v>201.6</v>
      </c>
      <c r="DL526" s="10"/>
      <c r="DM526" s="284"/>
      <c r="DN526" s="213" t="s">
        <v>103</v>
      </c>
      <c r="DO526" s="293" t="s">
        <v>467</v>
      </c>
      <c r="DQ526" s="214"/>
      <c r="DR526" s="214">
        <f>VLOOKUP(DO526,$A$563:$F$2330,6,FALSE)</f>
        <v>155</v>
      </c>
      <c r="DS526" s="213" t="s">
        <v>67</v>
      </c>
      <c r="DT526" s="10">
        <f>DR526*1.2</f>
        <v>186</v>
      </c>
      <c r="DU526" s="10"/>
      <c r="DV526" s="284"/>
      <c r="DW526" s="213" t="s">
        <v>103</v>
      </c>
      <c r="DX526" s="297" t="s">
        <v>186</v>
      </c>
      <c r="DZ526" s="214"/>
      <c r="EA526" s="214" t="e">
        <f>VLOOKUP(DX526,$A$563:$F$2330,6,FALSE)</f>
        <v>#N/A</v>
      </c>
      <c r="EB526" s="213" t="s">
        <v>67</v>
      </c>
      <c r="EC526" s="10" t="e">
        <f>EA526*1.2</f>
        <v>#N/A</v>
      </c>
      <c r="ED526" s="10"/>
      <c r="EE526" s="284"/>
      <c r="EF526" s="213" t="s">
        <v>103</v>
      </c>
      <c r="EG526" s="306" t="s">
        <v>774</v>
      </c>
      <c r="EI526" s="214"/>
      <c r="EJ526" s="214">
        <f>VLOOKUP(EG526,$A$563:$F$2330,6,FALSE)</f>
        <v>16</v>
      </c>
      <c r="EK526" s="213" t="s">
        <v>67</v>
      </c>
      <c r="EL526" s="10">
        <f>EJ526*1.2</f>
        <v>19.2</v>
      </c>
      <c r="EM526" s="10"/>
      <c r="EN526" s="284"/>
      <c r="EO526" s="213" t="s">
        <v>103</v>
      </c>
      <c r="EP526" s="306" t="s">
        <v>1822</v>
      </c>
      <c r="ER526" s="214"/>
      <c r="ES526" s="214">
        <f>VLOOKUP(EP526,$A$563:$F$2330,6,FALSE)</f>
        <v>384</v>
      </c>
      <c r="ET526" s="213" t="s">
        <v>67</v>
      </c>
      <c r="EU526" s="10">
        <f>ES526*1.2</f>
        <v>460.79999999999995</v>
      </c>
      <c r="EV526" s="10"/>
      <c r="EW526" s="284"/>
      <c r="EX526" s="213" t="s">
        <v>103</v>
      </c>
      <c r="EY526" s="297" t="s">
        <v>186</v>
      </c>
      <c r="FA526" s="214"/>
      <c r="FB526" s="214" t="e">
        <f>VLOOKUP(EY526,$A$563:$F$2330,6,FALSE)</f>
        <v>#N/A</v>
      </c>
      <c r="FC526" s="213" t="s">
        <v>67</v>
      </c>
      <c r="FD526" s="10" t="e">
        <f>FB526*1.2</f>
        <v>#N/A</v>
      </c>
      <c r="FE526" s="10"/>
      <c r="FF526" s="284"/>
      <c r="FG526" s="213" t="s">
        <v>103</v>
      </c>
      <c r="FH526" s="306" t="s">
        <v>1822</v>
      </c>
      <c r="FJ526" s="214"/>
      <c r="FK526" s="214">
        <f>VLOOKUP(FH526,$A$563:$F$2330,6,FALSE)</f>
        <v>384</v>
      </c>
      <c r="FL526" s="213" t="s">
        <v>67</v>
      </c>
      <c r="FM526" s="10">
        <f>FK526*1.2</f>
        <v>460.79999999999995</v>
      </c>
      <c r="FN526" s="10"/>
      <c r="FO526" s="284"/>
      <c r="FP526" s="213" t="s">
        <v>103</v>
      </c>
      <c r="FQ526" s="293" t="s">
        <v>734</v>
      </c>
      <c r="FS526" s="214"/>
      <c r="FT526" s="214">
        <f>VLOOKUP(FQ526,$A$563:$F$2330,6,FALSE)</f>
        <v>436</v>
      </c>
      <c r="FU526" s="213" t="s">
        <v>67</v>
      </c>
      <c r="FV526" s="10">
        <f>FT526*1.2</f>
        <v>523.19999999999993</v>
      </c>
      <c r="FW526" s="10"/>
      <c r="FX526" s="284"/>
      <c r="FY526" s="213" t="s">
        <v>103</v>
      </c>
      <c r="FZ526" s="293" t="s">
        <v>549</v>
      </c>
      <c r="GB526" s="214"/>
      <c r="GC526" s="214">
        <f>VLOOKUP(FZ526,$A$563:$F$2330,6,FALSE)</f>
        <v>85</v>
      </c>
      <c r="GD526" s="213" t="s">
        <v>67</v>
      </c>
      <c r="GE526" s="10">
        <f>GC526*1.2</f>
        <v>102</v>
      </c>
      <c r="GF526" s="10"/>
      <c r="GG526" s="284"/>
      <c r="GH526" s="213" t="s">
        <v>103</v>
      </c>
      <c r="GI526" s="306" t="s">
        <v>1428</v>
      </c>
      <c r="GK526" s="214"/>
      <c r="GL526" s="214">
        <f>VLOOKUP(GI526,$A$563:$F$2330,6,FALSE)</f>
        <v>246</v>
      </c>
      <c r="GM526" s="213" t="s">
        <v>67</v>
      </c>
      <c r="GN526" s="10">
        <f>GL526*1.2</f>
        <v>295.2</v>
      </c>
      <c r="GO526" s="10"/>
      <c r="GP526" s="284"/>
      <c r="GQ526" s="213" t="s">
        <v>103</v>
      </c>
      <c r="GR526" s="306" t="s">
        <v>694</v>
      </c>
      <c r="GT526" s="214"/>
      <c r="GU526" s="214">
        <f>VLOOKUP(GR526,$A$563:$F$2330,6,FALSE)</f>
        <v>4</v>
      </c>
      <c r="GV526" s="213" t="s">
        <v>67</v>
      </c>
      <c r="GW526" s="10">
        <f>GU526*1.2</f>
        <v>4.8</v>
      </c>
      <c r="GX526" s="10"/>
      <c r="GY526" s="284"/>
      <c r="GZ526" s="213" t="s">
        <v>103</v>
      </c>
      <c r="HA526" s="293" t="s">
        <v>574</v>
      </c>
      <c r="HC526" s="214"/>
      <c r="HD526" s="214">
        <f>VLOOKUP(HA526,$A$563:$F$2330,6,FALSE)</f>
        <v>94</v>
      </c>
      <c r="HE526" s="213" t="s">
        <v>67</v>
      </c>
      <c r="HF526" s="10">
        <f>HD526*1.2</f>
        <v>112.8</v>
      </c>
      <c r="HG526" s="10"/>
      <c r="HH526" s="284"/>
      <c r="HI526" s="213" t="s">
        <v>103</v>
      </c>
      <c r="HJ526" s="306" t="s">
        <v>740</v>
      </c>
      <c r="HL526" s="214"/>
      <c r="HM526" s="214">
        <f>VLOOKUP(HJ526,$A$563:$F$2330,6,FALSE)</f>
        <v>122</v>
      </c>
      <c r="HN526" s="213" t="s">
        <v>67</v>
      </c>
      <c r="HO526" s="10">
        <f>HM526*1.2</f>
        <v>146.4</v>
      </c>
      <c r="HP526" s="10"/>
      <c r="HQ526" s="284"/>
      <c r="HR526" s="213" t="s">
        <v>103</v>
      </c>
      <c r="HS526" s="293" t="s">
        <v>651</v>
      </c>
      <c r="HU526" s="214"/>
      <c r="HV526" s="214">
        <f>VLOOKUP(HS526,$A$563:$F$2330,6,FALSE)</f>
        <v>165</v>
      </c>
      <c r="HW526" s="213" t="s">
        <v>67</v>
      </c>
      <c r="HX526" s="10">
        <f>HV526*1.2</f>
        <v>198</v>
      </c>
      <c r="HY526" s="10"/>
      <c r="HZ526" s="284"/>
      <c r="IA526" s="213" t="s">
        <v>103</v>
      </c>
      <c r="IB526" s="306" t="s">
        <v>774</v>
      </c>
      <c r="ID526" s="214"/>
      <c r="IE526" s="214">
        <f>VLOOKUP(IB526,$A$563:$F$2330,6,FALSE)</f>
        <v>16</v>
      </c>
      <c r="IF526" s="213" t="s">
        <v>67</v>
      </c>
      <c r="IG526" s="10">
        <f>IE526*1.2</f>
        <v>19.2</v>
      </c>
      <c r="IH526" s="10"/>
      <c r="II526" s="284"/>
      <c r="IJ526" s="213" t="s">
        <v>103</v>
      </c>
      <c r="IK526" s="306" t="s">
        <v>734</v>
      </c>
      <c r="IM526" s="214"/>
      <c r="IN526" s="214">
        <f>VLOOKUP(IK526,$A$563:$F$2330,6,FALSE)</f>
        <v>436</v>
      </c>
      <c r="IO526" s="213" t="s">
        <v>67</v>
      </c>
      <c r="IP526" s="10">
        <f>IN526*1.2</f>
        <v>523.19999999999993</v>
      </c>
      <c r="IQ526" s="10"/>
      <c r="IR526" s="284"/>
      <c r="IS526" s="213" t="s">
        <v>103</v>
      </c>
      <c r="IT526" s="306" t="s">
        <v>549</v>
      </c>
      <c r="IV526" s="214"/>
      <c r="IW526" s="214">
        <f>VLOOKUP(IT526,$A$563:$F$2330,6,FALSE)</f>
        <v>85</v>
      </c>
      <c r="IX526" s="213" t="s">
        <v>67</v>
      </c>
      <c r="IY526" s="10">
        <f>IW526*1.2</f>
        <v>102</v>
      </c>
      <c r="IZ526" s="10"/>
      <c r="JA526" s="284"/>
      <c r="JB526" s="213" t="s">
        <v>103</v>
      </c>
      <c r="JC526" s="306" t="s">
        <v>667</v>
      </c>
      <c r="JE526" s="214"/>
      <c r="JF526" s="214">
        <f>VLOOKUP(JC526,$A$563:$F$2330,6,FALSE)</f>
        <v>43</v>
      </c>
      <c r="JG526" s="213" t="s">
        <v>67</v>
      </c>
      <c r="JH526" s="10">
        <f>JF526*1.2</f>
        <v>51.6</v>
      </c>
      <c r="JI526" s="10"/>
      <c r="JJ526" s="284"/>
      <c r="JK526" s="213" t="s">
        <v>103</v>
      </c>
      <c r="JL526" s="306" t="s">
        <v>525</v>
      </c>
      <c r="JN526" s="214"/>
      <c r="JO526" s="214">
        <f>VLOOKUP(JL526,$A$563:$F$2330,6,FALSE)</f>
        <v>0</v>
      </c>
      <c r="JP526" s="213" t="s">
        <v>67</v>
      </c>
      <c r="JQ526" s="10">
        <f>JO526*1.2</f>
        <v>0</v>
      </c>
      <c r="JR526" s="10"/>
      <c r="JS526" s="284"/>
      <c r="JT526" s="213" t="s">
        <v>103</v>
      </c>
      <c r="JU526" s="306" t="s">
        <v>574</v>
      </c>
      <c r="JW526" s="214"/>
      <c r="JX526" s="214">
        <f>VLOOKUP(JU526,$A$563:$F$2330,6,FALSE)</f>
        <v>94</v>
      </c>
      <c r="JY526" s="213" t="s">
        <v>67</v>
      </c>
      <c r="JZ526" s="10">
        <f>JX526*1.2</f>
        <v>112.8</v>
      </c>
      <c r="KA526" s="10"/>
      <c r="KB526" s="284"/>
      <c r="KC526" s="213" t="s">
        <v>103</v>
      </c>
      <c r="KD526" s="306" t="s">
        <v>583</v>
      </c>
      <c r="KF526" s="214"/>
      <c r="KG526" s="214">
        <f>VLOOKUP(KD526,$A$563:$F$2330,6,FALSE)</f>
        <v>38</v>
      </c>
      <c r="KH526" s="213" t="s">
        <v>67</v>
      </c>
      <c r="KI526" s="10">
        <f>KG526*1.2</f>
        <v>45.6</v>
      </c>
      <c r="KJ526" s="10"/>
      <c r="KK526" s="284"/>
      <c r="KL526" s="213" t="s">
        <v>103</v>
      </c>
      <c r="KM526" s="306" t="s">
        <v>749</v>
      </c>
      <c r="KO526" s="214"/>
      <c r="KP526" s="214">
        <f>VLOOKUP(KM526,$A$563:$F$2330,6,FALSE)</f>
        <v>31</v>
      </c>
      <c r="KQ526" s="213" t="s">
        <v>67</v>
      </c>
      <c r="KR526" s="10">
        <f>KP526*1.2</f>
        <v>37.199999999999996</v>
      </c>
      <c r="KS526" s="10"/>
      <c r="KT526" s="284"/>
      <c r="KU526" s="213" t="s">
        <v>103</v>
      </c>
      <c r="KV526" s="306" t="s">
        <v>525</v>
      </c>
      <c r="KX526" s="214"/>
      <c r="KY526" s="214">
        <f>VLOOKUP(KV526,$A$563:$F$2330,6,FALSE)</f>
        <v>0</v>
      </c>
      <c r="KZ526" s="213" t="s">
        <v>67</v>
      </c>
      <c r="LA526" s="10">
        <f>KY526*1.2</f>
        <v>0</v>
      </c>
      <c r="LB526" s="10"/>
      <c r="LC526" s="284"/>
      <c r="LD526" s="213" t="s">
        <v>103</v>
      </c>
      <c r="LE526" s="306" t="s">
        <v>593</v>
      </c>
      <c r="LG526" s="214"/>
      <c r="LH526" s="214">
        <f>VLOOKUP(LE526,$A$563:$F$2330,6,FALSE)</f>
        <v>51</v>
      </c>
      <c r="LI526" s="213" t="s">
        <v>67</v>
      </c>
      <c r="LJ526" s="10">
        <f>LH526*1.2</f>
        <v>61.199999999999996</v>
      </c>
      <c r="LK526" s="10"/>
      <c r="LL526" s="284"/>
      <c r="LM526" s="213" t="s">
        <v>103</v>
      </c>
      <c r="LN526" s="306" t="s">
        <v>1822</v>
      </c>
      <c r="LP526" s="214"/>
      <c r="LQ526" s="214">
        <f>VLOOKUP(LN526,$A$563:$F$2330,6,FALSE)</f>
        <v>384</v>
      </c>
      <c r="LR526" s="213" t="s">
        <v>67</v>
      </c>
      <c r="LS526" s="10">
        <f>LQ526*1.2</f>
        <v>460.79999999999995</v>
      </c>
      <c r="LT526" s="10"/>
      <c r="LU526" s="284"/>
      <c r="LV526" s="213" t="s">
        <v>103</v>
      </c>
      <c r="LW526" s="306" t="s">
        <v>545</v>
      </c>
      <c r="LY526" s="214"/>
      <c r="LZ526" s="214">
        <f>VLOOKUP(LW526,$A$563:$F$2330,6,FALSE)</f>
        <v>19</v>
      </c>
      <c r="MA526" s="213" t="s">
        <v>67</v>
      </c>
      <c r="MB526" s="10">
        <f>LZ526*1.2</f>
        <v>22.8</v>
      </c>
      <c r="MC526" s="10"/>
      <c r="MD526" s="284"/>
      <c r="ME526" s="213" t="s">
        <v>103</v>
      </c>
      <c r="MF526" s="308" t="s">
        <v>734</v>
      </c>
      <c r="MH526" s="214"/>
      <c r="MI526" s="214">
        <f>VLOOKUP(MF526,$A$563:$F$2330,6,FALSE)</f>
        <v>436</v>
      </c>
      <c r="MJ526" s="213" t="s">
        <v>67</v>
      </c>
      <c r="MK526" s="10">
        <f>MI526*1.2</f>
        <v>523.19999999999993</v>
      </c>
      <c r="ML526" s="10"/>
      <c r="MM526" s="284"/>
      <c r="MN526" s="213" t="s">
        <v>103</v>
      </c>
      <c r="MO526" s="306" t="s">
        <v>741</v>
      </c>
      <c r="MQ526" s="214"/>
      <c r="MR526" s="214">
        <f>VLOOKUP(MO526,$A$563:$F$2330,6,FALSE)</f>
        <v>89</v>
      </c>
      <c r="MS526" s="213" t="s">
        <v>67</v>
      </c>
      <c r="MT526" s="10">
        <f>MR526*1.2</f>
        <v>106.8</v>
      </c>
      <c r="MU526" s="10"/>
      <c r="MV526" s="284"/>
      <c r="MW526" s="213" t="s">
        <v>103</v>
      </c>
      <c r="MX526" s="306" t="s">
        <v>1320</v>
      </c>
      <c r="MZ526" s="214"/>
      <c r="NA526" s="214">
        <f>VLOOKUP(MX526,$A$563:$F$2330,6,FALSE)</f>
        <v>90</v>
      </c>
      <c r="NB526" s="213" t="s">
        <v>67</v>
      </c>
      <c r="NC526" s="10">
        <f>NA526*1.2</f>
        <v>108</v>
      </c>
      <c r="ND526" s="10"/>
      <c r="NE526" s="284"/>
      <c r="NF526" s="213" t="s">
        <v>103</v>
      </c>
      <c r="NG526" s="306" t="s">
        <v>613</v>
      </c>
      <c r="NI526" s="214"/>
      <c r="NJ526" s="214">
        <f>VLOOKUP(NG526,$A$563:$F$2330,6,FALSE)</f>
        <v>67</v>
      </c>
      <c r="NK526" s="213" t="s">
        <v>67</v>
      </c>
      <c r="NL526" s="10">
        <f>NJ526*1.2</f>
        <v>80.399999999999991</v>
      </c>
      <c r="NM526" s="10"/>
      <c r="NN526" s="284"/>
      <c r="NO526" s="213" t="s">
        <v>103</v>
      </c>
      <c r="NP526" s="306" t="s">
        <v>593</v>
      </c>
      <c r="NR526" s="214"/>
      <c r="NS526" s="214">
        <f>VLOOKUP(NP526,$A$563:$F$2330,6,FALSE)</f>
        <v>51</v>
      </c>
      <c r="NT526" s="213" t="s">
        <v>67</v>
      </c>
      <c r="NU526" s="10">
        <f>NS526*1.2</f>
        <v>61.199999999999996</v>
      </c>
      <c r="NV526" s="10"/>
      <c r="NW526" s="284"/>
      <c r="NX526" s="213" t="s">
        <v>103</v>
      </c>
      <c r="NY526" s="293" t="s">
        <v>667</v>
      </c>
      <c r="OB526" s="214">
        <f>VLOOKUP(NY526,$A$563:$F$2330,6,FALSE)</f>
        <v>43</v>
      </c>
      <c r="OC526" s="213" t="s">
        <v>67</v>
      </c>
      <c r="OD526" s="10">
        <f>OB526*1.2</f>
        <v>51.6</v>
      </c>
      <c r="OE526" s="10"/>
      <c r="OF526" s="284"/>
      <c r="OG526" s="213" t="s">
        <v>103</v>
      </c>
      <c r="OH526" s="306" t="s">
        <v>916</v>
      </c>
      <c r="OJ526" s="214"/>
      <c r="OK526" s="214">
        <f>VLOOKUP(OH526,$A$563:$F$2330,6,FALSE)</f>
        <v>191</v>
      </c>
      <c r="OL526" s="213" t="s">
        <v>67</v>
      </c>
      <c r="OM526" s="10">
        <f>OK526*1.2</f>
        <v>229.2</v>
      </c>
      <c r="ON526" s="10"/>
      <c r="OO526" s="284"/>
      <c r="OP526" s="213" t="s">
        <v>103</v>
      </c>
      <c r="OQ526" s="293" t="s">
        <v>1433</v>
      </c>
      <c r="OS526" s="214"/>
      <c r="OT526" s="214">
        <f>VLOOKUP(OQ526,$A$563:$F$2330,6,FALSE)</f>
        <v>81</v>
      </c>
      <c r="OU526" s="213" t="s">
        <v>67</v>
      </c>
      <c r="OV526" s="10">
        <f>OT526*1.2</f>
        <v>97.2</v>
      </c>
      <c r="OW526" s="10"/>
      <c r="OX526" s="284"/>
      <c r="OY526" s="213" t="s">
        <v>103</v>
      </c>
      <c r="OZ526" s="306" t="s">
        <v>1428</v>
      </c>
      <c r="PB526" s="214"/>
      <c r="PC526" s="214">
        <f>VLOOKUP(OZ526,$A$563:$F$2330,6,FALSE)</f>
        <v>246</v>
      </c>
      <c r="PD526" s="213" t="s">
        <v>67</v>
      </c>
      <c r="PE526" s="10">
        <f>PC526*1.2</f>
        <v>295.2</v>
      </c>
      <c r="PF526" s="10"/>
      <c r="PG526" s="284"/>
      <c r="PH526" s="213" t="s">
        <v>103</v>
      </c>
      <c r="PI526" s="306" t="s">
        <v>1906</v>
      </c>
      <c r="PK526" s="214"/>
      <c r="PL526" s="214">
        <f>VLOOKUP(PI526,$A$563:$F$2330,6,FALSE)</f>
        <v>204</v>
      </c>
      <c r="PM526" s="213" t="s">
        <v>67</v>
      </c>
      <c r="PN526" s="10">
        <f>PL526*1.2</f>
        <v>244.79999999999998</v>
      </c>
      <c r="PO526" s="10"/>
      <c r="PP526" s="284"/>
      <c r="PQ526" s="213" t="s">
        <v>103</v>
      </c>
      <c r="PR526" s="293" t="s">
        <v>525</v>
      </c>
      <c r="PT526" s="214"/>
      <c r="PU526" s="214">
        <f>VLOOKUP(PR526,$A$563:$F$2330,6,FALSE)</f>
        <v>0</v>
      </c>
      <c r="PV526" s="213" t="s">
        <v>67</v>
      </c>
      <c r="PW526" s="10">
        <f>PU526*1.2</f>
        <v>0</v>
      </c>
      <c r="PX526" s="10"/>
      <c r="PY526" s="284"/>
      <c r="PZ526" s="213" t="s">
        <v>103</v>
      </c>
      <c r="QA526" s="306" t="s">
        <v>1433</v>
      </c>
      <c r="QC526" s="214"/>
      <c r="QD526" s="214">
        <f>VLOOKUP(QA526,$A$563:$F$2330,6,FALSE)</f>
        <v>81</v>
      </c>
      <c r="QE526" s="213" t="s">
        <v>67</v>
      </c>
      <c r="QF526" s="10">
        <f>QD526*1.2</f>
        <v>97.2</v>
      </c>
      <c r="QG526" s="10"/>
      <c r="QH526" s="284"/>
      <c r="QI526" s="213" t="s">
        <v>103</v>
      </c>
      <c r="QJ526" s="293" t="s">
        <v>1433</v>
      </c>
      <c r="QL526" s="214"/>
      <c r="QM526" s="214">
        <f>VLOOKUP(QJ526,$A$563:$F$2330,6,FALSE)</f>
        <v>81</v>
      </c>
      <c r="QN526" s="213" t="s">
        <v>67</v>
      </c>
      <c r="QO526" s="10">
        <f>QM526*1.2</f>
        <v>97.2</v>
      </c>
      <c r="QP526" s="10"/>
      <c r="QQ526" s="284"/>
      <c r="QR526" s="213" t="s">
        <v>103</v>
      </c>
      <c r="QS526" s="306" t="s">
        <v>467</v>
      </c>
      <c r="QU526" s="214"/>
      <c r="QV526" s="214">
        <f>VLOOKUP(QS526,$A$563:$F$2330,6,FALSE)</f>
        <v>155</v>
      </c>
      <c r="QW526" s="213" t="s">
        <v>67</v>
      </c>
      <c r="QX526" s="10">
        <f>QV526*1.2</f>
        <v>186</v>
      </c>
      <c r="QY526" s="10"/>
      <c r="QZ526" s="284"/>
      <c r="RA526" s="213" t="s">
        <v>103</v>
      </c>
      <c r="RB526" s="293" t="s">
        <v>734</v>
      </c>
      <c r="RD526" s="214"/>
      <c r="RE526" s="214">
        <f>VLOOKUP(RB526,$A$563:$F$2330,6,FALSE)</f>
        <v>436</v>
      </c>
      <c r="RF526" s="213" t="s">
        <v>67</v>
      </c>
      <c r="RG526" s="10">
        <f>RE526*1.2</f>
        <v>523.19999999999993</v>
      </c>
      <c r="RH526" s="10"/>
      <c r="RI526" s="284"/>
      <c r="RJ526" s="213" t="s">
        <v>103</v>
      </c>
      <c r="RK526" s="297" t="s">
        <v>186</v>
      </c>
      <c r="RN526" s="214" t="e">
        <f>VLOOKUP(RK526,$A$563:$F$2330,6,FALSE)</f>
        <v>#N/A</v>
      </c>
      <c r="RO526" s="213" t="s">
        <v>67</v>
      </c>
      <c r="RP526" s="10" t="e">
        <f>RN526*1.2</f>
        <v>#N/A</v>
      </c>
      <c r="RQ526" s="10"/>
      <c r="RR526" s="284"/>
      <c r="RS526" s="213" t="s">
        <v>103</v>
      </c>
      <c r="RT526" s="306" t="s">
        <v>525</v>
      </c>
      <c r="RV526" s="214"/>
      <c r="RW526" s="214">
        <f>VLOOKUP(RT526,$A$563:$F$2330,6,FALSE)</f>
        <v>0</v>
      </c>
      <c r="RX526" s="213" t="s">
        <v>67</v>
      </c>
      <c r="RY526" s="10">
        <f>RW526*1.2</f>
        <v>0</v>
      </c>
      <c r="RZ526" s="10"/>
      <c r="SA526" s="290"/>
      <c r="SB526" s="213" t="s">
        <v>103</v>
      </c>
      <c r="SC526" s="306" t="s">
        <v>705</v>
      </c>
      <c r="SE526" s="214"/>
      <c r="SF526" s="214">
        <f>VLOOKUP(SC526,$A$563:$F$2330,6,FALSE)</f>
        <v>40</v>
      </c>
      <c r="SG526" s="213" t="s">
        <v>67</v>
      </c>
      <c r="SH526" s="10">
        <f>SF526*1.2</f>
        <v>48</v>
      </c>
      <c r="SI526" s="10"/>
      <c r="SJ526" s="290"/>
      <c r="SK526" s="213" t="s">
        <v>103</v>
      </c>
      <c r="SL526" s="306" t="s">
        <v>740</v>
      </c>
      <c r="SN526" s="214"/>
      <c r="SO526" s="214">
        <f>VLOOKUP(SL526,$A$563:$F$2330,6,FALSE)</f>
        <v>122</v>
      </c>
      <c r="SP526" s="213" t="s">
        <v>67</v>
      </c>
      <c r="SQ526" s="10">
        <f>SO526*1.2</f>
        <v>146.4</v>
      </c>
      <c r="SR526" s="10"/>
      <c r="SS526" s="290"/>
      <c r="ST526" s="213" t="s">
        <v>103</v>
      </c>
      <c r="SU526" s="306" t="s">
        <v>774</v>
      </c>
      <c r="SW526" s="214"/>
      <c r="SX526" s="214">
        <f>VLOOKUP(SU526,$A$563:$F$2330,6,FALSE)</f>
        <v>16</v>
      </c>
      <c r="SY526" s="213" t="s">
        <v>67</v>
      </c>
      <c r="SZ526" s="10">
        <f>SX526*1.2</f>
        <v>19.2</v>
      </c>
      <c r="TA526" s="10"/>
      <c r="TB526" s="290"/>
      <c r="TC526" s="213" t="s">
        <v>103</v>
      </c>
      <c r="TD526" s="306" t="s">
        <v>947</v>
      </c>
      <c r="TF526" s="214"/>
      <c r="TG526" s="214">
        <f>VLOOKUP(TD526,$A$563:$F$2330,6,FALSE)</f>
        <v>55</v>
      </c>
      <c r="TH526" s="213" t="s">
        <v>67</v>
      </c>
      <c r="TI526" s="10">
        <f>TG526*1.2</f>
        <v>66</v>
      </c>
      <c r="TK526" s="290"/>
      <c r="TL526" s="213" t="s">
        <v>103</v>
      </c>
      <c r="TM526" s="306" t="s">
        <v>1428</v>
      </c>
      <c r="TO526" s="214"/>
      <c r="TP526" s="214">
        <f>VLOOKUP(TM526,$A$563:$F$2330,6,FALSE)</f>
        <v>246</v>
      </c>
      <c r="TQ526" s="213" t="s">
        <v>67</v>
      </c>
      <c r="TR526" s="10">
        <f>TP526*1.2</f>
        <v>295.2</v>
      </c>
      <c r="TS526" s="10"/>
      <c r="TT526" s="290"/>
      <c r="TU526" s="213" t="s">
        <v>103</v>
      </c>
      <c r="TV526" s="297" t="s">
        <v>186</v>
      </c>
      <c r="TX526" s="214"/>
      <c r="TY526" s="214" t="e">
        <f>VLOOKUP(TV526,$A$563:$F$2330,6,FALSE)</f>
        <v>#N/A</v>
      </c>
      <c r="TZ526" s="213" t="s">
        <v>67</v>
      </c>
      <c r="UA526" s="10" t="e">
        <f>TY526*1.2</f>
        <v>#N/A</v>
      </c>
      <c r="UB526" s="10"/>
      <c r="UC526" s="290"/>
      <c r="UD526" s="213" t="s">
        <v>103</v>
      </c>
      <c r="UE526" s="306" t="s">
        <v>710</v>
      </c>
      <c r="UG526" s="214"/>
      <c r="UH526" s="214">
        <f>VLOOKUP(UE526,$A$563:$F$2330,6,FALSE)</f>
        <v>44</v>
      </c>
      <c r="UI526" s="213" t="s">
        <v>67</v>
      </c>
      <c r="UJ526" s="10">
        <f>UH526*1.2</f>
        <v>52.8</v>
      </c>
      <c r="UK526" s="10"/>
      <c r="UL526" s="290"/>
      <c r="UM526" s="213" t="s">
        <v>103</v>
      </c>
      <c r="UN526" s="297" t="s">
        <v>186</v>
      </c>
      <c r="UP526" s="214"/>
      <c r="UQ526" s="214" t="e">
        <f>VLOOKUP(UN526,$A$563:$F$2330,6,FALSE)</f>
        <v>#N/A</v>
      </c>
      <c r="UR526" s="213" t="s">
        <v>67</v>
      </c>
      <c r="US526" s="10" t="e">
        <f>UQ526*1.2</f>
        <v>#N/A</v>
      </c>
      <c r="UT526" s="10"/>
      <c r="UU526" s="290"/>
      <c r="UV526" s="213" t="s">
        <v>103</v>
      </c>
      <c r="UW526" s="306" t="s">
        <v>1432</v>
      </c>
      <c r="UY526" s="214"/>
      <c r="UZ526" s="214">
        <f>VLOOKUP(UW526,$A$563:$F$2330,6,FALSE)</f>
        <v>108</v>
      </c>
      <c r="VA526" s="213" t="s">
        <v>67</v>
      </c>
      <c r="VB526" s="10">
        <f>UZ526*1.2</f>
        <v>129.6</v>
      </c>
      <c r="VC526" s="10"/>
      <c r="VD526" s="290"/>
      <c r="VE526" s="213" t="s">
        <v>103</v>
      </c>
      <c r="VF526" s="297" t="s">
        <v>186</v>
      </c>
      <c r="VH526" s="214"/>
      <c r="VI526" s="214" t="e">
        <f>VLOOKUP(VF526,$A$563:$F$2330,6,FALSE)</f>
        <v>#N/A</v>
      </c>
      <c r="VJ526" s="213" t="s">
        <v>67</v>
      </c>
      <c r="VK526" s="10" t="e">
        <f>VI526*1.2</f>
        <v>#N/A</v>
      </c>
      <c r="VL526" s="10"/>
      <c r="VM526" s="290"/>
      <c r="VN526" s="213" t="s">
        <v>103</v>
      </c>
      <c r="VO526" s="306" t="s">
        <v>1888</v>
      </c>
      <c r="VQ526" s="214"/>
      <c r="VR526" s="214">
        <f>VLOOKUP(VO526,$A$563:$F$2330,6,FALSE)</f>
        <v>168</v>
      </c>
      <c r="VS526" s="213" t="s">
        <v>67</v>
      </c>
      <c r="VT526" s="10">
        <f>VR526*1.2</f>
        <v>201.6</v>
      </c>
      <c r="VU526" s="10"/>
      <c r="VV526" s="290"/>
      <c r="VW526" s="213" t="s">
        <v>103</v>
      </c>
      <c r="VX526" s="297" t="s">
        <v>186</v>
      </c>
      <c r="WA526" s="214" t="e">
        <f>VLOOKUP(VX526,$A$563:$F$2330,6,FALSE)</f>
        <v>#N/A</v>
      </c>
      <c r="WB526" s="213" t="s">
        <v>67</v>
      </c>
      <c r="WC526" s="10" t="e">
        <f>WA526*1.2</f>
        <v>#N/A</v>
      </c>
      <c r="WE526" s="290"/>
      <c r="WF526" s="213" t="s">
        <v>103</v>
      </c>
      <c r="WG526" s="306" t="s">
        <v>1433</v>
      </c>
      <c r="WI526" s="214"/>
      <c r="WJ526" s="214">
        <f>VLOOKUP(WG526,$A$563:$F$2330,6,FALSE)</f>
        <v>81</v>
      </c>
      <c r="WK526" s="213" t="s">
        <v>67</v>
      </c>
      <c r="WL526" s="10">
        <f>WJ526*1.2</f>
        <v>97.2</v>
      </c>
      <c r="WN526" s="290"/>
      <c r="WO526" s="213" t="s">
        <v>103</v>
      </c>
      <c r="WP526" s="306" t="s">
        <v>734</v>
      </c>
      <c r="WQ526" s="214"/>
      <c r="WR526" s="214"/>
      <c r="WS526" s="214">
        <f>VLOOKUP(WP526,$A$563:$F$2330,6,FALSE)</f>
        <v>436</v>
      </c>
      <c r="WT526" s="213" t="s">
        <v>67</v>
      </c>
      <c r="WU526" s="10">
        <f>WS526*1.2</f>
        <v>523.19999999999993</v>
      </c>
      <c r="WV526" s="10"/>
      <c r="WW526" s="290"/>
      <c r="WX526" s="213" t="s">
        <v>103</v>
      </c>
      <c r="WY526" s="306" t="s">
        <v>916</v>
      </c>
      <c r="XA526" s="214"/>
      <c r="XB526" s="214">
        <f>VLOOKUP(WY526,$A$563:$F$2330,6,FALSE)</f>
        <v>191</v>
      </c>
      <c r="XC526" s="213" t="s">
        <v>67</v>
      </c>
      <c r="XD526" s="10">
        <f>XB526*1.2</f>
        <v>229.2</v>
      </c>
      <c r="XF526" s="290"/>
      <c r="XG526" s="213" t="s">
        <v>103</v>
      </c>
      <c r="XH526" s="297" t="s">
        <v>186</v>
      </c>
      <c r="XK526" s="214" t="e">
        <f>VLOOKUP(XH526,$A$563:$F$2330,6,FALSE)</f>
        <v>#N/A</v>
      </c>
      <c r="XL526" s="213" t="s">
        <v>67</v>
      </c>
      <c r="XM526" s="10" t="e">
        <f>XK526*1.2</f>
        <v>#N/A</v>
      </c>
      <c r="XO526" s="290"/>
      <c r="XP526" s="213" t="s">
        <v>103</v>
      </c>
      <c r="XQ526" s="306" t="s">
        <v>500</v>
      </c>
      <c r="XS526" s="214"/>
      <c r="XT526" s="214">
        <f>VLOOKUP(XQ526,$A$563:$F$2330,6,FALSE)</f>
        <v>17</v>
      </c>
      <c r="XU526" s="213" t="s">
        <v>67</v>
      </c>
      <c r="XV526" s="10">
        <f>XT526*1.2</f>
        <v>20.399999999999999</v>
      </c>
      <c r="XW526" s="10"/>
      <c r="XX526" s="290"/>
      <c r="XY526" s="213" t="s">
        <v>103</v>
      </c>
      <c r="XZ526" s="306" t="s">
        <v>694</v>
      </c>
      <c r="YB526" s="214"/>
      <c r="YC526" s="214">
        <f>VLOOKUP(XZ526,$A$563:$F$2330,6,FALSE)</f>
        <v>4</v>
      </c>
      <c r="YD526" s="213" t="s">
        <v>67</v>
      </c>
      <c r="YE526" s="10">
        <f>YC526*1.2</f>
        <v>4.8</v>
      </c>
      <c r="YG526" s="290"/>
      <c r="YH526" s="213" t="s">
        <v>103</v>
      </c>
      <c r="YI526" s="306" t="s">
        <v>692</v>
      </c>
      <c r="YK526" s="214"/>
      <c r="YL526" s="214">
        <f>VLOOKUP(YI526,$A$563:$F$2330,6,FALSE)</f>
        <v>71</v>
      </c>
      <c r="YM526" s="213" t="s">
        <v>67</v>
      </c>
      <c r="YN526" s="10">
        <f>YL526*1.2</f>
        <v>85.2</v>
      </c>
      <c r="YO526" s="10"/>
      <c r="YP526" s="290"/>
      <c r="YQ526" s="213" t="s">
        <v>103</v>
      </c>
      <c r="YR526" s="297" t="s">
        <v>186</v>
      </c>
      <c r="YU526" s="214" t="e">
        <f>VLOOKUP(YR526,$A$563:$F$2330,6,FALSE)</f>
        <v>#N/A</v>
      </c>
      <c r="YV526" s="213" t="s">
        <v>67</v>
      </c>
      <c r="YW526" s="10" t="e">
        <f>YU526*1.2</f>
        <v>#N/A</v>
      </c>
      <c r="YY526" s="290"/>
      <c r="YZ526" s="213" t="s">
        <v>103</v>
      </c>
      <c r="ZA526" s="297" t="s">
        <v>186</v>
      </c>
      <c r="ZD526" s="214" t="e">
        <f>VLOOKUP(ZA526,$A$563:$F$2330,6,FALSE)</f>
        <v>#N/A</v>
      </c>
      <c r="ZE526" s="213" t="s">
        <v>67</v>
      </c>
      <c r="ZF526" s="10" t="e">
        <f>ZD526*1.2</f>
        <v>#N/A</v>
      </c>
      <c r="ZH526" s="290"/>
      <c r="ZI526" s="213" t="s">
        <v>103</v>
      </c>
      <c r="ZJ526" s="293" t="s">
        <v>749</v>
      </c>
      <c r="ZM526" s="214">
        <f>VLOOKUP(ZJ526,$A$563:$F$2330,6,FALSE)</f>
        <v>31</v>
      </c>
      <c r="ZN526" s="213" t="s">
        <v>67</v>
      </c>
      <c r="ZO526" s="10">
        <f>ZM526*1.2</f>
        <v>37.199999999999996</v>
      </c>
      <c r="ZQ526" s="290"/>
      <c r="ZR526" s="213" t="s">
        <v>103</v>
      </c>
      <c r="ZS526" s="297" t="s">
        <v>186</v>
      </c>
      <c r="ZU526" s="214"/>
      <c r="ZV526" s="214" t="e">
        <f>VLOOKUP(ZS526,$A$563:$F$2330,6,FALSE)</f>
        <v>#N/A</v>
      </c>
      <c r="ZW526" s="213" t="s">
        <v>67</v>
      </c>
      <c r="ZX526" s="10" t="e">
        <f>ZV526*1.2</f>
        <v>#N/A</v>
      </c>
      <c r="ZY526" s="10"/>
      <c r="ZZ526" s="290"/>
      <c r="AAA526" s="213" t="s">
        <v>103</v>
      </c>
      <c r="AAB526" s="297" t="s">
        <v>186</v>
      </c>
      <c r="AAD526" s="214"/>
      <c r="AAE526" s="214" t="e">
        <f>VLOOKUP(AAB526,$A$563:$F$2330,6,FALSE)</f>
        <v>#N/A</v>
      </c>
      <c r="AAF526" s="213" t="s">
        <v>67</v>
      </c>
      <c r="AAG526" s="10" t="e">
        <f>AAE526*1.2</f>
        <v>#N/A</v>
      </c>
      <c r="AAH526" s="10"/>
      <c r="AAI526" s="290"/>
      <c r="AAJ526" s="213" t="s">
        <v>103</v>
      </c>
      <c r="AAK526" s="297" t="s">
        <v>186</v>
      </c>
      <c r="AAM526" s="214"/>
      <c r="AAN526" s="214" t="e">
        <f>VLOOKUP(AAK526,$A$563:$F$2330,6,FALSE)</f>
        <v>#N/A</v>
      </c>
      <c r="AAO526" s="213" t="s">
        <v>67</v>
      </c>
      <c r="AAP526" s="10" t="e">
        <f>AAN526*1.2</f>
        <v>#N/A</v>
      </c>
      <c r="AAQ526" s="10"/>
      <c r="AAR526" s="290"/>
      <c r="AAS526" s="213" t="s">
        <v>103</v>
      </c>
      <c r="AAT526" s="297" t="s">
        <v>186</v>
      </c>
      <c r="AAV526" s="214"/>
      <c r="AAW526" s="214" t="e">
        <f>VLOOKUP(AAT526,$A$563:$F$2330,6,FALSE)</f>
        <v>#N/A</v>
      </c>
      <c r="AAX526" s="213" t="s">
        <v>67</v>
      </c>
      <c r="AAY526" s="10" t="e">
        <f>AAW526*1.2</f>
        <v>#N/A</v>
      </c>
      <c r="AAZ526" s="10"/>
      <c r="ABA526" s="290"/>
      <c r="ABB526" s="213" t="s">
        <v>103</v>
      </c>
      <c r="ABC526" s="297" t="s">
        <v>186</v>
      </c>
      <c r="ABE526" s="214"/>
      <c r="ABF526" s="214" t="e">
        <f>VLOOKUP(ABC526,$A$563:$F$2330,6,FALSE)</f>
        <v>#N/A</v>
      </c>
      <c r="ABG526" s="213" t="s">
        <v>67</v>
      </c>
      <c r="ABH526" s="10" t="e">
        <f>ABF526*1.2</f>
        <v>#N/A</v>
      </c>
      <c r="ABI526" s="10"/>
      <c r="ABJ526" s="290"/>
      <c r="ABK526" s="213" t="s">
        <v>103</v>
      </c>
      <c r="ABL526" s="297" t="s">
        <v>186</v>
      </c>
      <c r="ABN526" s="214"/>
      <c r="ABO526" s="214" t="e">
        <f>VLOOKUP(ABL526,$A$563:$F$2330,6,FALSE)</f>
        <v>#N/A</v>
      </c>
      <c r="ABP526" s="213" t="s">
        <v>67</v>
      </c>
      <c r="ABQ526" s="10" t="e">
        <f>ABO526*1.2</f>
        <v>#N/A</v>
      </c>
      <c r="ABR526" s="10"/>
      <c r="ABS526" s="290"/>
      <c r="ABT526" s="213" t="s">
        <v>103</v>
      </c>
      <c r="ABU526" s="297" t="s">
        <v>186</v>
      </c>
      <c r="ABW526" s="214"/>
      <c r="ABX526" s="214" t="e">
        <f>VLOOKUP(ABU526,$A$563:$F$2330,6,FALSE)</f>
        <v>#N/A</v>
      </c>
      <c r="ABY526" s="213" t="s">
        <v>67</v>
      </c>
      <c r="ABZ526" s="10" t="e">
        <f>ABX526*1.2</f>
        <v>#N/A</v>
      </c>
      <c r="ACA526" s="10"/>
      <c r="ACB526" s="290"/>
      <c r="ACC526" s="213" t="s">
        <v>103</v>
      </c>
      <c r="ACD526" s="297" t="s">
        <v>186</v>
      </c>
      <c r="ACF526" s="214"/>
      <c r="ACG526" s="214" t="e">
        <f>VLOOKUP(ACD526,$A$563:$F$2330,6,FALSE)</f>
        <v>#N/A</v>
      </c>
      <c r="ACH526" s="213" t="s">
        <v>67</v>
      </c>
      <c r="ACI526" s="10" t="e">
        <f>ACG526*1.2</f>
        <v>#N/A</v>
      </c>
      <c r="ACJ526" s="10"/>
      <c r="ACK526" s="290"/>
      <c r="ACL526" s="213" t="s">
        <v>103</v>
      </c>
      <c r="ACM526" s="297" t="s">
        <v>186</v>
      </c>
      <c r="ACO526" s="214"/>
      <c r="ACP526" s="214" t="e">
        <f>VLOOKUP(ACM526,$A$563:$F$2330,6,FALSE)</f>
        <v>#N/A</v>
      </c>
      <c r="ACQ526" s="213" t="s">
        <v>67</v>
      </c>
      <c r="ACR526" s="10" t="e">
        <f>ACP526*1.2</f>
        <v>#N/A</v>
      </c>
      <c r="ACS526" s="10"/>
      <c r="ACT526" s="290"/>
      <c r="ACU526" s="213" t="s">
        <v>103</v>
      </c>
      <c r="ACV526" s="293" t="s">
        <v>687</v>
      </c>
      <c r="ACX526" s="214"/>
      <c r="ACY526" s="214">
        <f>VLOOKUP(ACV526,$A$563:$F$2330,6,FALSE)</f>
        <v>4</v>
      </c>
      <c r="ACZ526" s="213" t="s">
        <v>67</v>
      </c>
      <c r="ADA526" s="10">
        <f>ACY526*1.2</f>
        <v>4.8</v>
      </c>
      <c r="ADB526" s="10"/>
      <c r="ADC526" s="290"/>
      <c r="ADD526" s="213" t="s">
        <v>103</v>
      </c>
      <c r="ADE526" s="306" t="s">
        <v>1433</v>
      </c>
      <c r="ADG526" s="214"/>
      <c r="ADH526" s="214">
        <f>VLOOKUP(ADE526,$A$563:$F$2330,6,FALSE)</f>
        <v>81</v>
      </c>
      <c r="ADI526" s="213" t="s">
        <v>67</v>
      </c>
      <c r="ADJ526" s="10">
        <f>ADH526*1.2</f>
        <v>97.2</v>
      </c>
      <c r="ADL526" s="290"/>
      <c r="ADM526" s="213" t="s">
        <v>103</v>
      </c>
      <c r="ADN526" s="306" t="s">
        <v>734</v>
      </c>
      <c r="ADP526" s="214"/>
      <c r="ADQ526" s="214">
        <f>VLOOKUP(ADN526,$A$563:$F$2330,6,FALSE)</f>
        <v>436</v>
      </c>
      <c r="ADR526" s="213" t="s">
        <v>67</v>
      </c>
      <c r="ADS526" s="10">
        <f>ADQ526*1.2</f>
        <v>523.19999999999993</v>
      </c>
      <c r="ADT526" s="10"/>
      <c r="ADU526" s="290"/>
      <c r="ADV526" s="213" t="s">
        <v>103</v>
      </c>
      <c r="ADW526" s="306" t="s">
        <v>616</v>
      </c>
      <c r="ADZ526" s="214">
        <f>VLOOKUP(ADW526,$A$563:$F$2330,6,FALSE)</f>
        <v>297</v>
      </c>
      <c r="AEA526" s="213" t="s">
        <v>67</v>
      </c>
      <c r="AEB526" s="10">
        <f>ADZ526*1.2</f>
        <v>356.4</v>
      </c>
      <c r="AED526" s="290"/>
      <c r="AEE526" s="213" t="s">
        <v>103</v>
      </c>
      <c r="AEF526" s="306" t="s">
        <v>664</v>
      </c>
      <c r="AEH526" s="214"/>
      <c r="AEI526" s="214">
        <f>VLOOKUP(AEF526,$A$563:$F$2330,6,FALSE)</f>
        <v>26</v>
      </c>
      <c r="AEJ526" s="213" t="s">
        <v>67</v>
      </c>
      <c r="AEK526" s="10">
        <f>AEI526*1.2</f>
        <v>31.2</v>
      </c>
      <c r="AEM526" s="290"/>
      <c r="AEN526" s="213" t="s">
        <v>103</v>
      </c>
      <c r="AEO526" s="306" t="s">
        <v>533</v>
      </c>
      <c r="AEQ526" s="214"/>
      <c r="AER526" s="214">
        <f>VLOOKUP(AEO526,$A$563:$F$2330,6,FALSE)</f>
        <v>262</v>
      </c>
      <c r="AES526" s="213" t="s">
        <v>67</v>
      </c>
      <c r="AET526" s="10">
        <f>AER526*1.2</f>
        <v>314.39999999999998</v>
      </c>
      <c r="AEV526" s="290"/>
      <c r="AEW526" s="213" t="s">
        <v>103</v>
      </c>
      <c r="AEX526" s="306" t="s">
        <v>533</v>
      </c>
      <c r="AEZ526" s="214"/>
      <c r="AFA526" s="214">
        <f>VLOOKUP(AEX526,$A$563:$F$2330,6,FALSE)</f>
        <v>262</v>
      </c>
      <c r="AFB526" s="213" t="s">
        <v>67</v>
      </c>
      <c r="AFC526" s="10">
        <f>AFA526*1.2</f>
        <v>314.39999999999998</v>
      </c>
      <c r="AFD526" s="10"/>
      <c r="AFE526" s="290"/>
      <c r="AFF526" s="213" t="s">
        <v>103</v>
      </c>
      <c r="AFG526" s="306" t="s">
        <v>593</v>
      </c>
      <c r="AFI526" s="214"/>
      <c r="AFJ526" s="214">
        <f>VLOOKUP(AFG526,$A$563:$F$2330,6,FALSE)</f>
        <v>51</v>
      </c>
      <c r="AFK526" s="213" t="s">
        <v>67</v>
      </c>
      <c r="AFL526" s="10">
        <f>AFJ526*1.2</f>
        <v>61.199999999999996</v>
      </c>
      <c r="AFM526" s="10"/>
      <c r="AFN526" s="290"/>
      <c r="AFO526" s="213" t="s">
        <v>103</v>
      </c>
      <c r="AFP526" s="306" t="s">
        <v>692</v>
      </c>
      <c r="AFR526" s="214"/>
      <c r="AFS526" s="214">
        <f>VLOOKUP(AFP526,$A$563:$F$2330,6,FALSE)</f>
        <v>71</v>
      </c>
      <c r="AFT526" s="213" t="s">
        <v>67</v>
      </c>
      <c r="AFU526" s="10">
        <f>AFS526*1.2</f>
        <v>85.2</v>
      </c>
      <c r="AFV526" s="10"/>
      <c r="AFW526" s="290"/>
      <c r="AFX526" s="213" t="s">
        <v>103</v>
      </c>
      <c r="AFY526" s="309" t="s">
        <v>986</v>
      </c>
      <c r="AGA526" s="214"/>
      <c r="AGB526" s="214">
        <f>VLOOKUP(AFY526,$A$563:$F$2330,6,FALSE)</f>
        <v>0</v>
      </c>
      <c r="AGC526" s="213" t="s">
        <v>67</v>
      </c>
      <c r="AGD526" s="10">
        <f>AGB526*1.2</f>
        <v>0</v>
      </c>
      <c r="AGE526" s="10"/>
      <c r="AGF526" s="290"/>
      <c r="AGG526" s="213" t="s">
        <v>103</v>
      </c>
      <c r="AGH526" s="306" t="s">
        <v>667</v>
      </c>
      <c r="AGJ526" s="214"/>
      <c r="AGK526" s="214">
        <f>VLOOKUP(AGH526,$A$563:$F$2330,6,FALSE)</f>
        <v>43</v>
      </c>
      <c r="AGL526" s="213" t="s">
        <v>67</v>
      </c>
      <c r="AGM526" s="10">
        <f>AGK526*1.2</f>
        <v>51.6</v>
      </c>
      <c r="AGN526" s="10"/>
      <c r="AGO526" s="290"/>
      <c r="AGP526" s="213" t="s">
        <v>103</v>
      </c>
      <c r="AGQ526" s="306" t="s">
        <v>1888</v>
      </c>
      <c r="AGS526" s="214"/>
      <c r="AGT526" s="214">
        <f>VLOOKUP(AGQ526,$A$563:$F$2330,6,FALSE)</f>
        <v>168</v>
      </c>
      <c r="AGU526" s="213" t="s">
        <v>67</v>
      </c>
      <c r="AGV526" s="10">
        <f>AGT526*1.2</f>
        <v>201.6</v>
      </c>
      <c r="AGW526" s="10"/>
      <c r="AGX526" s="290"/>
      <c r="AGY526" s="213" t="s">
        <v>103</v>
      </c>
      <c r="AGZ526" s="306" t="s">
        <v>734</v>
      </c>
      <c r="AHB526" s="214"/>
      <c r="AHC526" s="214">
        <f>VLOOKUP(AGZ526,$A$563:$F$2330,6,FALSE)</f>
        <v>436</v>
      </c>
      <c r="AHD526" s="213" t="s">
        <v>67</v>
      </c>
      <c r="AHE526" s="10">
        <f>AHC526*1.2</f>
        <v>523.19999999999993</v>
      </c>
      <c r="AHF526" s="10"/>
      <c r="AHG526" s="290"/>
      <c r="AHH526" s="213"/>
      <c r="AHI526" s="303"/>
      <c r="AHK526" s="214"/>
      <c r="AHL526" s="214"/>
      <c r="AHM526" s="213"/>
      <c r="AHN526" s="10"/>
      <c r="AHO526" s="10"/>
      <c r="AHQ526" s="213"/>
      <c r="AHR526" s="278"/>
      <c r="AHT526" s="214"/>
      <c r="AHU526" s="214"/>
      <c r="AHV526" s="213"/>
      <c r="AHW526" s="10"/>
      <c r="AHX526" s="10"/>
      <c r="AHZ526" s="213"/>
      <c r="AIA526" s="278"/>
      <c r="AIC526" s="214"/>
      <c r="AID526" s="214"/>
      <c r="AIE526" s="213"/>
      <c r="AIF526" s="10"/>
      <c r="AIG526" s="10"/>
      <c r="AII526" s="213"/>
      <c r="AIJ526" s="278"/>
      <c r="AIM526" s="214"/>
      <c r="AIN526" s="213"/>
      <c r="AIO526" s="10"/>
    </row>
    <row r="527" spans="1:926" s="14" customFormat="1" ht="15">
      <c r="A527" s="213" t="s">
        <v>104</v>
      </c>
      <c r="B527" s="293" t="s">
        <v>1432</v>
      </c>
      <c r="D527" s="214"/>
      <c r="E527" s="214">
        <f>VLOOKUP(B527,$A$563:$F$2330,6,FALSE)</f>
        <v>108</v>
      </c>
      <c r="F527" s="213" t="s">
        <v>69</v>
      </c>
      <c r="G527" s="10">
        <f>E527*1.1</f>
        <v>118.80000000000001</v>
      </c>
      <c r="H527" s="10"/>
      <c r="I527" s="284"/>
      <c r="J527" s="213" t="s">
        <v>104</v>
      </c>
      <c r="K527" s="306" t="s">
        <v>2287</v>
      </c>
      <c r="M527" s="214"/>
      <c r="N527" s="214">
        <f>VLOOKUP(K527,$A$563:$F$2330,6,FALSE)</f>
        <v>92</v>
      </c>
      <c r="O527" s="213" t="s">
        <v>69</v>
      </c>
      <c r="P527" s="10">
        <f>N527*1.1</f>
        <v>101.2</v>
      </c>
      <c r="Q527" s="10"/>
      <c r="R527" s="284"/>
      <c r="S527" s="213" t="s">
        <v>104</v>
      </c>
      <c r="T527" s="306" t="s">
        <v>2288</v>
      </c>
      <c r="V527" s="214"/>
      <c r="W527" s="214">
        <f>VLOOKUP(T527,$A$563:$F$2330,6,FALSE)</f>
        <v>12</v>
      </c>
      <c r="X527" s="213" t="s">
        <v>69</v>
      </c>
      <c r="Y527" s="10">
        <f>W527*1.1</f>
        <v>13.200000000000001</v>
      </c>
      <c r="Z527" s="10"/>
      <c r="AA527" s="284"/>
      <c r="AB527" s="213" t="s">
        <v>104</v>
      </c>
      <c r="AC527" s="306" t="s">
        <v>740</v>
      </c>
      <c r="AE527" s="214"/>
      <c r="AF527" s="214">
        <f>VLOOKUP(AC527,$A$563:$F$2330,6,FALSE)</f>
        <v>122</v>
      </c>
      <c r="AG527" s="213" t="s">
        <v>69</v>
      </c>
      <c r="AH527" s="10">
        <f>AF527*1.1</f>
        <v>134.20000000000002</v>
      </c>
      <c r="AI527" s="10"/>
      <c r="AJ527" s="284"/>
      <c r="AK527" s="213" t="s">
        <v>104</v>
      </c>
      <c r="AL527" s="293" t="s">
        <v>667</v>
      </c>
      <c r="AN527" s="214"/>
      <c r="AO527" s="214">
        <f>VLOOKUP(AL527,$A$563:$F$2330,6,FALSE)</f>
        <v>43</v>
      </c>
      <c r="AP527" s="213" t="s">
        <v>69</v>
      </c>
      <c r="AQ527" s="10">
        <f>AO527*1.1</f>
        <v>47.300000000000004</v>
      </c>
      <c r="AR527" s="10"/>
      <c r="AS527" s="284"/>
      <c r="AT527" s="213" t="s">
        <v>104</v>
      </c>
      <c r="AU527" s="306" t="s">
        <v>1433</v>
      </c>
      <c r="AW527" s="214"/>
      <c r="AX527" s="214">
        <f>VLOOKUP(AU527,$A$563:$F$2330,6,FALSE)</f>
        <v>81</v>
      </c>
      <c r="AY527" s="213" t="s">
        <v>69</v>
      </c>
      <c r="AZ527" s="10">
        <f>AX527*1.1</f>
        <v>89.100000000000009</v>
      </c>
      <c r="BA527" s="10"/>
      <c r="BB527" s="284"/>
      <c r="BC527" s="213" t="s">
        <v>104</v>
      </c>
      <c r="BD527" s="306" t="s">
        <v>1888</v>
      </c>
      <c r="BF527" s="214"/>
      <c r="BG527" s="214">
        <f>VLOOKUP(BD527,$A$563:$F$2330,6,FALSE)</f>
        <v>168</v>
      </c>
      <c r="BH527" s="213" t="s">
        <v>69</v>
      </c>
      <c r="BI527" s="10">
        <f>BG527*1.1</f>
        <v>184.8</v>
      </c>
      <c r="BJ527" s="10"/>
      <c r="BK527" s="284"/>
      <c r="BL527" s="213" t="s">
        <v>104</v>
      </c>
      <c r="BM527" s="306" t="s">
        <v>774</v>
      </c>
      <c r="BO527" s="214"/>
      <c r="BP527" s="214">
        <f>VLOOKUP(BM527,$A$563:$F$2330,6,FALSE)</f>
        <v>16</v>
      </c>
      <c r="BQ527" s="213" t="s">
        <v>69</v>
      </c>
      <c r="BR527" s="10">
        <f>BP527*1.1</f>
        <v>17.600000000000001</v>
      </c>
      <c r="BS527" s="10"/>
      <c r="BT527" s="284"/>
      <c r="BU527" s="213" t="s">
        <v>104</v>
      </c>
      <c r="BV527" s="306" t="s">
        <v>1888</v>
      </c>
      <c r="BX527" s="214"/>
      <c r="BY527" s="214">
        <f>VLOOKUP(BV527,$A$563:$F$2330,6,FALSE)</f>
        <v>168</v>
      </c>
      <c r="BZ527" s="213" t="s">
        <v>69</v>
      </c>
      <c r="CA527" s="10">
        <f>BY527*1.1</f>
        <v>184.8</v>
      </c>
      <c r="CB527" s="10"/>
      <c r="CC527" s="284"/>
      <c r="CD527" s="213" t="s">
        <v>104</v>
      </c>
      <c r="CE527" s="306" t="s">
        <v>1822</v>
      </c>
      <c r="CG527" s="214"/>
      <c r="CH527" s="214">
        <f>VLOOKUP(CE527,$A$563:$F$2330,6,FALSE)</f>
        <v>384</v>
      </c>
      <c r="CI527" s="213" t="s">
        <v>69</v>
      </c>
      <c r="CJ527" s="10">
        <f>CH527*1.1</f>
        <v>422.40000000000003</v>
      </c>
      <c r="CK527" s="10"/>
      <c r="CL527" s="284"/>
      <c r="CM527" s="213" t="s">
        <v>104</v>
      </c>
      <c r="CN527" s="306" t="s">
        <v>734</v>
      </c>
      <c r="CP527" s="214"/>
      <c r="CQ527" s="214">
        <f>VLOOKUP(CN527,$A$563:$F$2330,6,FALSE)</f>
        <v>436</v>
      </c>
      <c r="CR527" s="213" t="s">
        <v>69</v>
      </c>
      <c r="CS527" s="10">
        <f>CQ527*1.1</f>
        <v>479.6</v>
      </c>
      <c r="CT527" s="10"/>
      <c r="CU527" s="284"/>
      <c r="CV527" s="213" t="s">
        <v>104</v>
      </c>
      <c r="CW527" s="306" t="s">
        <v>741</v>
      </c>
      <c r="CY527" s="214"/>
      <c r="CZ527" s="214">
        <f>VLOOKUP(CW527,$A$563:$F$2330,6,FALSE)</f>
        <v>89</v>
      </c>
      <c r="DA527" s="213" t="s">
        <v>69</v>
      </c>
      <c r="DB527" s="10">
        <f>CZ527*1.1</f>
        <v>97.9</v>
      </c>
      <c r="DC527" s="10"/>
      <c r="DD527" s="284"/>
      <c r="DE527" s="213" t="s">
        <v>104</v>
      </c>
      <c r="DF527" s="306" t="s">
        <v>1906</v>
      </c>
      <c r="DH527" s="214"/>
      <c r="DI527" s="214">
        <f>VLOOKUP(DF527,$A$563:$F$2330,6,FALSE)</f>
        <v>204</v>
      </c>
      <c r="DJ527" s="213" t="s">
        <v>69</v>
      </c>
      <c r="DK527" s="10">
        <f>DI527*1.1</f>
        <v>224.4</v>
      </c>
      <c r="DL527" s="10"/>
      <c r="DM527" s="284"/>
      <c r="DN527" s="213" t="s">
        <v>104</v>
      </c>
      <c r="DO527" s="293" t="s">
        <v>1906</v>
      </c>
      <c r="DQ527" s="214"/>
      <c r="DR527" s="214">
        <f>VLOOKUP(DO527,$A$563:$F$2330,6,FALSE)</f>
        <v>204</v>
      </c>
      <c r="DS527" s="213" t="s">
        <v>69</v>
      </c>
      <c r="DT527" s="10">
        <f>DR527*1.1</f>
        <v>224.4</v>
      </c>
      <c r="DU527" s="10"/>
      <c r="DV527" s="284"/>
      <c r="DW527" s="213" t="s">
        <v>104</v>
      </c>
      <c r="DX527" s="297" t="s">
        <v>186</v>
      </c>
      <c r="DZ527" s="214"/>
      <c r="EA527" s="214" t="e">
        <f>VLOOKUP(DX527,$A$563:$F$2330,6,FALSE)</f>
        <v>#N/A</v>
      </c>
      <c r="EB527" s="213" t="s">
        <v>69</v>
      </c>
      <c r="EC527" s="10" t="e">
        <f>EA527*1.1</f>
        <v>#N/A</v>
      </c>
      <c r="ED527" s="10"/>
      <c r="EE527" s="284"/>
      <c r="EF527" s="213" t="s">
        <v>104</v>
      </c>
      <c r="EG527" s="306" t="s">
        <v>1432</v>
      </c>
      <c r="EI527" s="214"/>
      <c r="EJ527" s="214">
        <f>VLOOKUP(EG527,$A$563:$F$2330,6,FALSE)</f>
        <v>108</v>
      </c>
      <c r="EK527" s="213" t="s">
        <v>69</v>
      </c>
      <c r="EL527" s="10">
        <f>EJ527*1.1</f>
        <v>118.80000000000001</v>
      </c>
      <c r="EM527" s="10"/>
      <c r="EN527" s="284"/>
      <c r="EO527" s="213" t="s">
        <v>104</v>
      </c>
      <c r="EP527" s="306" t="s">
        <v>667</v>
      </c>
      <c r="ER527" s="214"/>
      <c r="ES527" s="214">
        <f>VLOOKUP(EP527,$A$563:$F$2330,6,FALSE)</f>
        <v>43</v>
      </c>
      <c r="ET527" s="213" t="s">
        <v>69</v>
      </c>
      <c r="EU527" s="10">
        <f>ES527*1.1</f>
        <v>47.300000000000004</v>
      </c>
      <c r="EV527" s="10"/>
      <c r="EW527" s="284"/>
      <c r="EX527" s="213" t="s">
        <v>104</v>
      </c>
      <c r="EY527" s="297" t="s">
        <v>186</v>
      </c>
      <c r="FA527" s="214"/>
      <c r="FB527" s="214" t="e">
        <f>VLOOKUP(EY527,$A$563:$F$2330,6,FALSE)</f>
        <v>#N/A</v>
      </c>
      <c r="FC527" s="213" t="s">
        <v>69</v>
      </c>
      <c r="FD527" s="10" t="e">
        <f>FB527*1.1</f>
        <v>#N/A</v>
      </c>
      <c r="FE527" s="10"/>
      <c r="FF527" s="284"/>
      <c r="FG527" s="213" t="s">
        <v>104</v>
      </c>
      <c r="FH527" s="306" t="s">
        <v>1906</v>
      </c>
      <c r="FJ527" s="214"/>
      <c r="FK527" s="214">
        <f>VLOOKUP(FH527,$A$563:$F$2330,6,FALSE)</f>
        <v>204</v>
      </c>
      <c r="FL527" s="213" t="s">
        <v>69</v>
      </c>
      <c r="FM527" s="10">
        <f>FK527*1.1</f>
        <v>224.4</v>
      </c>
      <c r="FN527" s="10"/>
      <c r="FO527" s="284"/>
      <c r="FP527" s="213" t="s">
        <v>104</v>
      </c>
      <c r="FQ527" s="293" t="s">
        <v>1433</v>
      </c>
      <c r="FS527" s="214"/>
      <c r="FT527" s="214">
        <f>VLOOKUP(FQ527,$A$563:$F$2330,6,FALSE)</f>
        <v>81</v>
      </c>
      <c r="FU527" s="213" t="s">
        <v>69</v>
      </c>
      <c r="FV527" s="10">
        <f>FT527*1.1</f>
        <v>89.100000000000009</v>
      </c>
      <c r="FW527" s="10"/>
      <c r="FX527" s="284"/>
      <c r="FY527" s="213" t="s">
        <v>104</v>
      </c>
      <c r="FZ527" s="293" t="s">
        <v>705</v>
      </c>
      <c r="GB527" s="214"/>
      <c r="GC527" s="214">
        <f>VLOOKUP(FZ527,$A$563:$F$2330,6,FALSE)</f>
        <v>40</v>
      </c>
      <c r="GD527" s="213" t="s">
        <v>69</v>
      </c>
      <c r="GE527" s="10">
        <f>GC527*1.1</f>
        <v>44</v>
      </c>
      <c r="GF527" s="10"/>
      <c r="GG527" s="284"/>
      <c r="GH527" s="213" t="s">
        <v>104</v>
      </c>
      <c r="GI527" s="306" t="s">
        <v>1888</v>
      </c>
      <c r="GK527" s="214"/>
      <c r="GL527" s="214">
        <f>VLOOKUP(GI527,$A$563:$F$2330,6,FALSE)</f>
        <v>168</v>
      </c>
      <c r="GM527" s="213" t="s">
        <v>69</v>
      </c>
      <c r="GN527" s="10">
        <f>GL527*1.1</f>
        <v>184.8</v>
      </c>
      <c r="GO527" s="10"/>
      <c r="GP527" s="284"/>
      <c r="GQ527" s="213" t="s">
        <v>104</v>
      </c>
      <c r="GR527" s="306" t="s">
        <v>1822</v>
      </c>
      <c r="GT527" s="214"/>
      <c r="GU527" s="214">
        <f>VLOOKUP(GR527,$A$563:$F$2330,6,FALSE)</f>
        <v>384</v>
      </c>
      <c r="GV527" s="213" t="s">
        <v>69</v>
      </c>
      <c r="GW527" s="10">
        <f>GU527*1.1</f>
        <v>422.40000000000003</v>
      </c>
      <c r="GX527" s="10"/>
      <c r="GY527" s="284"/>
      <c r="GZ527" s="213" t="s">
        <v>104</v>
      </c>
      <c r="HA527" s="293" t="s">
        <v>692</v>
      </c>
      <c r="HC527" s="214"/>
      <c r="HD527" s="214">
        <f>VLOOKUP(HA527,$A$563:$F$2330,6,FALSE)</f>
        <v>71</v>
      </c>
      <c r="HE527" s="213" t="s">
        <v>69</v>
      </c>
      <c r="HF527" s="10">
        <f>HD527*1.1</f>
        <v>78.100000000000009</v>
      </c>
      <c r="HG527" s="10"/>
      <c r="HH527" s="284"/>
      <c r="HI527" s="213" t="s">
        <v>104</v>
      </c>
      <c r="HJ527" s="306" t="s">
        <v>613</v>
      </c>
      <c r="HL527" s="214"/>
      <c r="HM527" s="214">
        <f>VLOOKUP(HJ527,$A$563:$F$2330,6,FALSE)</f>
        <v>67</v>
      </c>
      <c r="HN527" s="213" t="s">
        <v>69</v>
      </c>
      <c r="HO527" s="10">
        <f>HM527*1.1</f>
        <v>73.7</v>
      </c>
      <c r="HP527" s="10"/>
      <c r="HQ527" s="284"/>
      <c r="HR527" s="213" t="s">
        <v>104</v>
      </c>
      <c r="HS527" s="293" t="s">
        <v>574</v>
      </c>
      <c r="HU527" s="214"/>
      <c r="HV527" s="214">
        <f>VLOOKUP(HS527,$A$563:$F$2330,6,FALSE)</f>
        <v>94</v>
      </c>
      <c r="HW527" s="213" t="s">
        <v>69</v>
      </c>
      <c r="HX527" s="10">
        <f>HV527*1.1</f>
        <v>103.4</v>
      </c>
      <c r="HY527" s="10"/>
      <c r="HZ527" s="284"/>
      <c r="IA527" s="213" t="s">
        <v>104</v>
      </c>
      <c r="IB527" s="306" t="s">
        <v>740</v>
      </c>
      <c r="ID527" s="214"/>
      <c r="IE527" s="214">
        <f>VLOOKUP(IB527,$A$563:$F$2330,6,FALSE)</f>
        <v>122</v>
      </c>
      <c r="IF527" s="213" t="s">
        <v>69</v>
      </c>
      <c r="IG527" s="10">
        <f>IE527*1.1</f>
        <v>134.20000000000002</v>
      </c>
      <c r="IH527" s="10"/>
      <c r="II527" s="284"/>
      <c r="IJ527" s="213" t="s">
        <v>104</v>
      </c>
      <c r="IK527" s="306" t="s">
        <v>467</v>
      </c>
      <c r="IM527" s="214"/>
      <c r="IN527" s="214">
        <f>VLOOKUP(IK527,$A$563:$F$2330,6,FALSE)</f>
        <v>155</v>
      </c>
      <c r="IO527" s="213" t="s">
        <v>69</v>
      </c>
      <c r="IP527" s="10">
        <f>IN527*1.1</f>
        <v>170.5</v>
      </c>
      <c r="IQ527" s="10"/>
      <c r="IR527" s="284"/>
      <c r="IS527" s="213" t="s">
        <v>104</v>
      </c>
      <c r="IT527" s="306" t="s">
        <v>667</v>
      </c>
      <c r="IV527" s="214"/>
      <c r="IW527" s="214">
        <f>VLOOKUP(IT527,$A$563:$F$2330,6,FALSE)</f>
        <v>43</v>
      </c>
      <c r="IX527" s="213" t="s">
        <v>69</v>
      </c>
      <c r="IY527" s="10">
        <f>IW527*1.1</f>
        <v>47.300000000000004</v>
      </c>
      <c r="IZ527" s="10"/>
      <c r="JA527" s="284"/>
      <c r="JB527" s="213" t="s">
        <v>104</v>
      </c>
      <c r="JC527" s="306" t="s">
        <v>630</v>
      </c>
      <c r="JE527" s="214"/>
      <c r="JF527" s="214">
        <f>VLOOKUP(JC527,$A$563:$F$2330,6,FALSE)</f>
        <v>75</v>
      </c>
      <c r="JG527" s="213" t="s">
        <v>69</v>
      </c>
      <c r="JH527" s="10">
        <f>JF527*1.1</f>
        <v>82.5</v>
      </c>
      <c r="JI527" s="10"/>
      <c r="JJ527" s="284"/>
      <c r="JK527" s="213" t="s">
        <v>104</v>
      </c>
      <c r="JL527" s="306" t="s">
        <v>1428</v>
      </c>
      <c r="JN527" s="214"/>
      <c r="JO527" s="214">
        <f>VLOOKUP(JL527,$A$563:$F$2330,6,FALSE)</f>
        <v>246</v>
      </c>
      <c r="JP527" s="213" t="s">
        <v>69</v>
      </c>
      <c r="JQ527" s="10">
        <f>JO527*1.1</f>
        <v>270.60000000000002</v>
      </c>
      <c r="JR527" s="10"/>
      <c r="JS527" s="284"/>
      <c r="JT527" s="213" t="s">
        <v>104</v>
      </c>
      <c r="JU527" s="306" t="s">
        <v>740</v>
      </c>
      <c r="JW527" s="214"/>
      <c r="JX527" s="214">
        <f>VLOOKUP(JU527,$A$563:$F$2330,6,FALSE)</f>
        <v>122</v>
      </c>
      <c r="JY527" s="213" t="s">
        <v>69</v>
      </c>
      <c r="JZ527" s="10">
        <f>JX527*1.1</f>
        <v>134.20000000000002</v>
      </c>
      <c r="KA527" s="10"/>
      <c r="KB527" s="284"/>
      <c r="KC527" s="213" t="s">
        <v>104</v>
      </c>
      <c r="KD527" s="306" t="s">
        <v>749</v>
      </c>
      <c r="KF527" s="214"/>
      <c r="KG527" s="214">
        <f>VLOOKUP(KD527,$A$563:$F$2330,6,FALSE)</f>
        <v>31</v>
      </c>
      <c r="KH527" s="213" t="s">
        <v>69</v>
      </c>
      <c r="KI527" s="10">
        <f>KG527*1.1</f>
        <v>34.1</v>
      </c>
      <c r="KJ527" s="10"/>
      <c r="KK527" s="284"/>
      <c r="KL527" s="213" t="s">
        <v>104</v>
      </c>
      <c r="KM527" s="306" t="s">
        <v>916</v>
      </c>
      <c r="KO527" s="214"/>
      <c r="KP527" s="214">
        <f>VLOOKUP(KM527,$A$563:$F$2330,6,FALSE)</f>
        <v>191</v>
      </c>
      <c r="KQ527" s="213" t="s">
        <v>69</v>
      </c>
      <c r="KR527" s="10">
        <f>KP527*1.1</f>
        <v>210.10000000000002</v>
      </c>
      <c r="KS527" s="10"/>
      <c r="KT527" s="284"/>
      <c r="KU527" s="213" t="s">
        <v>104</v>
      </c>
      <c r="KV527" s="306" t="s">
        <v>774</v>
      </c>
      <c r="KX527" s="214"/>
      <c r="KY527" s="214">
        <f>VLOOKUP(KV527,$A$563:$F$2330,6,FALSE)</f>
        <v>16</v>
      </c>
      <c r="KZ527" s="213" t="s">
        <v>69</v>
      </c>
      <c r="LA527" s="10">
        <f>KY527*1.1</f>
        <v>17.600000000000001</v>
      </c>
      <c r="LB527" s="10"/>
      <c r="LC527" s="284"/>
      <c r="LD527" s="213" t="s">
        <v>104</v>
      </c>
      <c r="LE527" s="306" t="s">
        <v>694</v>
      </c>
      <c r="LG527" s="214"/>
      <c r="LH527" s="214">
        <f>VLOOKUP(LE527,$A$563:$F$2330,6,FALSE)</f>
        <v>4</v>
      </c>
      <c r="LI527" s="213" t="s">
        <v>69</v>
      </c>
      <c r="LJ527" s="10">
        <f>LH527*1.1</f>
        <v>4.4000000000000004</v>
      </c>
      <c r="LK527" s="10"/>
      <c r="LL527" s="284"/>
      <c r="LM527" s="213" t="s">
        <v>104</v>
      </c>
      <c r="LN527" s="306" t="s">
        <v>1428</v>
      </c>
      <c r="LP527" s="214"/>
      <c r="LQ527" s="214">
        <f>VLOOKUP(LN527,$A$563:$F$2330,6,FALSE)</f>
        <v>246</v>
      </c>
      <c r="LR527" s="213" t="s">
        <v>69</v>
      </c>
      <c r="LS527" s="10">
        <f>LQ527*1.1</f>
        <v>270.60000000000002</v>
      </c>
      <c r="LT527" s="10"/>
      <c r="LU527" s="284"/>
      <c r="LV527" s="213" t="s">
        <v>104</v>
      </c>
      <c r="LW527" s="306" t="s">
        <v>1906</v>
      </c>
      <c r="LY527" s="214"/>
      <c r="LZ527" s="214">
        <f>VLOOKUP(LW527,$A$563:$F$2330,6,FALSE)</f>
        <v>204</v>
      </c>
      <c r="MA527" s="213" t="s">
        <v>69</v>
      </c>
      <c r="MB527" s="10">
        <f>LZ527*1.1</f>
        <v>224.4</v>
      </c>
      <c r="MC527" s="10"/>
      <c r="MD527" s="284"/>
      <c r="ME527" s="213" t="s">
        <v>104</v>
      </c>
      <c r="MF527" s="308" t="s">
        <v>467</v>
      </c>
      <c r="MH527" s="214"/>
      <c r="MI527" s="214">
        <f>VLOOKUP(MF527,$A$563:$F$2330,6,FALSE)</f>
        <v>155</v>
      </c>
      <c r="MJ527" s="213" t="s">
        <v>69</v>
      </c>
      <c r="MK527" s="10">
        <f>MI527*1.1</f>
        <v>170.5</v>
      </c>
      <c r="ML527" s="10"/>
      <c r="MM527" s="284"/>
      <c r="MN527" s="213" t="s">
        <v>104</v>
      </c>
      <c r="MO527" s="306" t="s">
        <v>1320</v>
      </c>
      <c r="MQ527" s="214"/>
      <c r="MR527" s="214">
        <f>VLOOKUP(MO527,$A$563:$F$2330,6,FALSE)</f>
        <v>90</v>
      </c>
      <c r="MS527" s="213" t="s">
        <v>69</v>
      </c>
      <c r="MT527" s="10">
        <f>MR527*1.1</f>
        <v>99.000000000000014</v>
      </c>
      <c r="MU527" s="10"/>
      <c r="MV527" s="284"/>
      <c r="MW527" s="213" t="s">
        <v>104</v>
      </c>
      <c r="MX527" s="306" t="s">
        <v>919</v>
      </c>
      <c r="MZ527" s="214"/>
      <c r="NA527" s="214">
        <f>VLOOKUP(MX527,$A$563:$F$2330,6,FALSE)</f>
        <v>45</v>
      </c>
      <c r="NB527" s="213" t="s">
        <v>69</v>
      </c>
      <c r="NC527" s="10">
        <f>NA527*1.1</f>
        <v>49.500000000000007</v>
      </c>
      <c r="ND527" s="10"/>
      <c r="NE527" s="284"/>
      <c r="NF527" s="213" t="s">
        <v>104</v>
      </c>
      <c r="NG527" s="306" t="s">
        <v>1072</v>
      </c>
      <c r="NI527" s="214"/>
      <c r="NJ527" s="214">
        <f>VLOOKUP(NG527,$A$563:$F$2330,6,FALSE)</f>
        <v>56</v>
      </c>
      <c r="NK527" s="213" t="s">
        <v>69</v>
      </c>
      <c r="NL527" s="10">
        <f>NJ527*1.1</f>
        <v>61.600000000000009</v>
      </c>
      <c r="NM527" s="10"/>
      <c r="NN527" s="284"/>
      <c r="NO527" s="213" t="s">
        <v>104</v>
      </c>
      <c r="NP527" s="306" t="s">
        <v>774</v>
      </c>
      <c r="NR527" s="214"/>
      <c r="NS527" s="214">
        <f>VLOOKUP(NP527,$A$563:$F$2330,6,FALSE)</f>
        <v>16</v>
      </c>
      <c r="NT527" s="213" t="s">
        <v>69</v>
      </c>
      <c r="NU527" s="10">
        <f>NS527*1.1</f>
        <v>17.600000000000001</v>
      </c>
      <c r="NV527" s="10"/>
      <c r="NW527" s="284"/>
      <c r="NX527" s="213" t="s">
        <v>104</v>
      </c>
      <c r="NY527" s="293" t="s">
        <v>692</v>
      </c>
      <c r="OB527" s="214">
        <f>VLOOKUP(NY527,$A$563:$F$2330,6,FALSE)</f>
        <v>71</v>
      </c>
      <c r="OC527" s="213" t="s">
        <v>69</v>
      </c>
      <c r="OD527" s="10">
        <f>OB527*1.1</f>
        <v>78.100000000000009</v>
      </c>
      <c r="OE527" s="10"/>
      <c r="OF527" s="284"/>
      <c r="OG527" s="213" t="s">
        <v>104</v>
      </c>
      <c r="OH527" s="306" t="s">
        <v>651</v>
      </c>
      <c r="OJ527" s="214"/>
      <c r="OK527" s="214">
        <f>VLOOKUP(OH527,$A$563:$F$2330,6,FALSE)</f>
        <v>165</v>
      </c>
      <c r="OL527" s="213" t="s">
        <v>69</v>
      </c>
      <c r="OM527" s="10">
        <f>OK527*1.1</f>
        <v>181.50000000000003</v>
      </c>
      <c r="ON527" s="10"/>
      <c r="OO527" s="284"/>
      <c r="OP527" s="213" t="s">
        <v>104</v>
      </c>
      <c r="OQ527" s="293" t="s">
        <v>1888</v>
      </c>
      <c r="OS527" s="214"/>
      <c r="OT527" s="214">
        <f>VLOOKUP(OQ527,$A$563:$F$2330,6,FALSE)</f>
        <v>168</v>
      </c>
      <c r="OU527" s="213" t="s">
        <v>69</v>
      </c>
      <c r="OV527" s="10">
        <f>OT527*1.1</f>
        <v>184.8</v>
      </c>
      <c r="OW527" s="10"/>
      <c r="OX527" s="284"/>
      <c r="OY527" s="213" t="s">
        <v>104</v>
      </c>
      <c r="OZ527" s="306" t="s">
        <v>734</v>
      </c>
      <c r="PB527" s="214"/>
      <c r="PC527" s="214">
        <f>VLOOKUP(OZ527,$A$563:$F$2330,6,FALSE)</f>
        <v>436</v>
      </c>
      <c r="PD527" s="213" t="s">
        <v>69</v>
      </c>
      <c r="PE527" s="10">
        <f>PC527*1.1</f>
        <v>479.6</v>
      </c>
      <c r="PF527" s="10"/>
      <c r="PG527" s="284"/>
      <c r="PH527" s="213" t="s">
        <v>104</v>
      </c>
      <c r="PI527" s="306" t="s">
        <v>963</v>
      </c>
      <c r="PK527" s="214"/>
      <c r="PL527" s="214">
        <f>VLOOKUP(PI527,$A$563:$F$2330,6,FALSE)</f>
        <v>151</v>
      </c>
      <c r="PM527" s="213" t="s">
        <v>69</v>
      </c>
      <c r="PN527" s="10">
        <f>PL527*1.1</f>
        <v>166.10000000000002</v>
      </c>
      <c r="PO527" s="10"/>
      <c r="PP527" s="284"/>
      <c r="PQ527" s="213" t="s">
        <v>104</v>
      </c>
      <c r="PR527" s="293" t="s">
        <v>774</v>
      </c>
      <c r="PT527" s="214"/>
      <c r="PU527" s="214">
        <f>VLOOKUP(PR527,$A$563:$F$2330,6,FALSE)</f>
        <v>16</v>
      </c>
      <c r="PV527" s="213" t="s">
        <v>69</v>
      </c>
      <c r="PW527" s="10">
        <f>PU527*1.1</f>
        <v>17.600000000000001</v>
      </c>
      <c r="PX527" s="10"/>
      <c r="PY527" s="284"/>
      <c r="PZ527" s="213" t="s">
        <v>104</v>
      </c>
      <c r="QA527" s="306" t="s">
        <v>741</v>
      </c>
      <c r="QC527" s="214"/>
      <c r="QD527" s="214">
        <f>VLOOKUP(QA527,$A$563:$F$2330,6,FALSE)</f>
        <v>89</v>
      </c>
      <c r="QE527" s="213" t="s">
        <v>69</v>
      </c>
      <c r="QF527" s="10">
        <f>QD527*1.1</f>
        <v>97.9</v>
      </c>
      <c r="QG527" s="10"/>
      <c r="QH527" s="284"/>
      <c r="QI527" s="213" t="s">
        <v>104</v>
      </c>
      <c r="QJ527" s="293" t="s">
        <v>583</v>
      </c>
      <c r="QL527" s="214"/>
      <c r="QM527" s="214">
        <f>VLOOKUP(QJ527,$A$563:$F$2330,6,FALSE)</f>
        <v>38</v>
      </c>
      <c r="QN527" s="213" t="s">
        <v>69</v>
      </c>
      <c r="QO527" s="10">
        <f>QM527*1.1</f>
        <v>41.800000000000004</v>
      </c>
      <c r="QP527" s="10"/>
      <c r="QQ527" s="284"/>
      <c r="QR527" s="213" t="s">
        <v>104</v>
      </c>
      <c r="QS527" s="306" t="s">
        <v>525</v>
      </c>
      <c r="QU527" s="214"/>
      <c r="QV527" s="214">
        <f>VLOOKUP(QS527,$A$563:$F$2330,6,FALSE)</f>
        <v>0</v>
      </c>
      <c r="QW527" s="213" t="s">
        <v>69</v>
      </c>
      <c r="QX527" s="10">
        <f>QV527*1.1</f>
        <v>0</v>
      </c>
      <c r="QY527" s="10"/>
      <c r="QZ527" s="284"/>
      <c r="RA527" s="213" t="s">
        <v>104</v>
      </c>
      <c r="RB527" s="293" t="s">
        <v>467</v>
      </c>
      <c r="RD527" s="214"/>
      <c r="RE527" s="214">
        <f>VLOOKUP(RB527,$A$563:$F$2330,6,FALSE)</f>
        <v>155</v>
      </c>
      <c r="RF527" s="213" t="s">
        <v>69</v>
      </c>
      <c r="RG527" s="10">
        <f>RE527*1.1</f>
        <v>170.5</v>
      </c>
      <c r="RH527" s="10"/>
      <c r="RI527" s="284"/>
      <c r="RJ527" s="213" t="s">
        <v>104</v>
      </c>
      <c r="RK527" s="297" t="s">
        <v>186</v>
      </c>
      <c r="RN527" s="214" t="e">
        <f>VLOOKUP(RK527,$A$563:$F$2330,6,FALSE)</f>
        <v>#N/A</v>
      </c>
      <c r="RO527" s="213" t="s">
        <v>69</v>
      </c>
      <c r="RP527" s="10" t="e">
        <f>RN527*1.1</f>
        <v>#N/A</v>
      </c>
      <c r="RQ527" s="10"/>
      <c r="RR527" s="284"/>
      <c r="RS527" s="213" t="s">
        <v>104</v>
      </c>
      <c r="RT527" s="306" t="s">
        <v>774</v>
      </c>
      <c r="RV527" s="214"/>
      <c r="RW527" s="214">
        <f>VLOOKUP(RT527,$A$563:$F$2330,6,FALSE)</f>
        <v>16</v>
      </c>
      <c r="RX527" s="213" t="s">
        <v>69</v>
      </c>
      <c r="RY527" s="10">
        <f>RW527*1.1</f>
        <v>17.600000000000001</v>
      </c>
      <c r="RZ527" s="10"/>
      <c r="SA527" s="290"/>
      <c r="SB527" s="213" t="s">
        <v>104</v>
      </c>
      <c r="SC527" s="306" t="s">
        <v>774</v>
      </c>
      <c r="SE527" s="214"/>
      <c r="SF527" s="214">
        <f>VLOOKUP(SC527,$A$563:$F$2330,6,FALSE)</f>
        <v>16</v>
      </c>
      <c r="SG527" s="213" t="s">
        <v>69</v>
      </c>
      <c r="SH527" s="10">
        <f>SF527*1.1</f>
        <v>17.600000000000001</v>
      </c>
      <c r="SI527" s="10"/>
      <c r="SJ527" s="290"/>
      <c r="SK527" s="213" t="s">
        <v>104</v>
      </c>
      <c r="SL527" s="306" t="s">
        <v>1433</v>
      </c>
      <c r="SN527" s="214"/>
      <c r="SO527" s="214">
        <f>VLOOKUP(SL527,$A$563:$F$2330,6,FALSE)</f>
        <v>81</v>
      </c>
      <c r="SP527" s="213" t="s">
        <v>69</v>
      </c>
      <c r="SQ527" s="10">
        <f>SO527*1.1</f>
        <v>89.100000000000009</v>
      </c>
      <c r="SR527" s="10"/>
      <c r="SS527" s="290"/>
      <c r="ST527" s="213" t="s">
        <v>104</v>
      </c>
      <c r="SU527" s="306" t="s">
        <v>1433</v>
      </c>
      <c r="SW527" s="214"/>
      <c r="SX527" s="214">
        <f>VLOOKUP(SU527,$A$563:$F$2330,6,FALSE)</f>
        <v>81</v>
      </c>
      <c r="SY527" s="213" t="s">
        <v>69</v>
      </c>
      <c r="SZ527" s="10">
        <f>SX527*1.1</f>
        <v>89.100000000000009</v>
      </c>
      <c r="TA527" s="10"/>
      <c r="TB527" s="290"/>
      <c r="TC527" s="213" t="s">
        <v>104</v>
      </c>
      <c r="TD527" s="306" t="s">
        <v>549</v>
      </c>
      <c r="TF527" s="214"/>
      <c r="TG527" s="214">
        <f>VLOOKUP(TD527,$A$563:$F$2330,6,FALSE)</f>
        <v>85</v>
      </c>
      <c r="TH527" s="213" t="s">
        <v>69</v>
      </c>
      <c r="TI527" s="10">
        <f>TG527*1.1</f>
        <v>93.500000000000014</v>
      </c>
      <c r="TK527" s="290"/>
      <c r="TL527" s="213" t="s">
        <v>104</v>
      </c>
      <c r="TM527" s="306" t="s">
        <v>1822</v>
      </c>
      <c r="TO527" s="214"/>
      <c r="TP527" s="214">
        <f>VLOOKUP(TM527,$A$563:$F$2330,6,FALSE)</f>
        <v>384</v>
      </c>
      <c r="TQ527" s="213" t="s">
        <v>69</v>
      </c>
      <c r="TR527" s="10">
        <f>TP527*1.1</f>
        <v>422.40000000000003</v>
      </c>
      <c r="TS527" s="10"/>
      <c r="TT527" s="290"/>
      <c r="TU527" s="213" t="s">
        <v>104</v>
      </c>
      <c r="TV527" s="297" t="s">
        <v>186</v>
      </c>
      <c r="TX527" s="214"/>
      <c r="TY527" s="214" t="e">
        <f>VLOOKUP(TV527,$A$563:$F$2330,6,FALSE)</f>
        <v>#N/A</v>
      </c>
      <c r="TZ527" s="213" t="s">
        <v>69</v>
      </c>
      <c r="UA527" s="10" t="e">
        <f>TY527*1.1</f>
        <v>#N/A</v>
      </c>
      <c r="UB527" s="10"/>
      <c r="UC527" s="290"/>
      <c r="UD527" s="213" t="s">
        <v>104</v>
      </c>
      <c r="UE527" s="306" t="s">
        <v>1326</v>
      </c>
      <c r="UG527" s="214"/>
      <c r="UH527" s="214">
        <f>VLOOKUP(UE527,$A$563:$F$2330,6,FALSE)</f>
        <v>7</v>
      </c>
      <c r="UI527" s="213" t="s">
        <v>69</v>
      </c>
      <c r="UJ527" s="10">
        <f>UH527*1.1</f>
        <v>7.7000000000000011</v>
      </c>
      <c r="UK527" s="10"/>
      <c r="UL527" s="290"/>
      <c r="UM527" s="213" t="s">
        <v>104</v>
      </c>
      <c r="UN527" s="297" t="s">
        <v>186</v>
      </c>
      <c r="UP527" s="214"/>
      <c r="UQ527" s="214" t="e">
        <f>VLOOKUP(UN527,$A$563:$F$2330,6,FALSE)</f>
        <v>#N/A</v>
      </c>
      <c r="UR527" s="213" t="s">
        <v>69</v>
      </c>
      <c r="US527" s="10" t="e">
        <f>UQ527*1.1</f>
        <v>#N/A</v>
      </c>
      <c r="UT527" s="10"/>
      <c r="UU527" s="290"/>
      <c r="UV527" s="213" t="s">
        <v>104</v>
      </c>
      <c r="UW527" s="306" t="s">
        <v>1433</v>
      </c>
      <c r="UY527" s="214"/>
      <c r="UZ527" s="214">
        <f>VLOOKUP(UW527,$A$563:$F$2330,6,FALSE)</f>
        <v>81</v>
      </c>
      <c r="VA527" s="213" t="s">
        <v>69</v>
      </c>
      <c r="VB527" s="10">
        <f>UZ527*1.1</f>
        <v>89.100000000000009</v>
      </c>
      <c r="VC527" s="10"/>
      <c r="VD527" s="290"/>
      <c r="VE527" s="213" t="s">
        <v>104</v>
      </c>
      <c r="VF527" s="297" t="s">
        <v>186</v>
      </c>
      <c r="VH527" s="214"/>
      <c r="VI527" s="214" t="e">
        <f>VLOOKUP(VF527,$A$563:$F$2330,6,FALSE)</f>
        <v>#N/A</v>
      </c>
      <c r="VJ527" s="213" t="s">
        <v>69</v>
      </c>
      <c r="VK527" s="10" t="e">
        <f>VI527*1.1</f>
        <v>#N/A</v>
      </c>
      <c r="VL527" s="10"/>
      <c r="VM527" s="290"/>
      <c r="VN527" s="213" t="s">
        <v>104</v>
      </c>
      <c r="VO527" s="306" t="s">
        <v>1432</v>
      </c>
      <c r="VQ527" s="214"/>
      <c r="VR527" s="214">
        <f>VLOOKUP(VO527,$A$563:$F$2330,6,FALSE)</f>
        <v>108</v>
      </c>
      <c r="VS527" s="213" t="s">
        <v>69</v>
      </c>
      <c r="VT527" s="10">
        <f>VR527*1.1</f>
        <v>118.80000000000001</v>
      </c>
      <c r="VU527" s="10"/>
      <c r="VV527" s="290"/>
      <c r="VW527" s="213" t="s">
        <v>104</v>
      </c>
      <c r="VX527" s="297" t="s">
        <v>186</v>
      </c>
      <c r="WA527" s="214" t="e">
        <f>VLOOKUP(VX527,$A$563:$F$2330,6,FALSE)</f>
        <v>#N/A</v>
      </c>
      <c r="WB527" s="213" t="s">
        <v>69</v>
      </c>
      <c r="WC527" s="10" t="e">
        <f>WA527*1.1</f>
        <v>#N/A</v>
      </c>
      <c r="WE527" s="290"/>
      <c r="WF527" s="213" t="s">
        <v>104</v>
      </c>
      <c r="WG527" s="306" t="s">
        <v>1822</v>
      </c>
      <c r="WI527" s="214"/>
      <c r="WJ527" s="214">
        <f>VLOOKUP(WG527,$A$563:$F$2330,6,FALSE)</f>
        <v>384</v>
      </c>
      <c r="WK527" s="213" t="s">
        <v>69</v>
      </c>
      <c r="WL527" s="10">
        <f>WJ527*1.1</f>
        <v>422.40000000000003</v>
      </c>
      <c r="WN527" s="290"/>
      <c r="WO527" s="213" t="s">
        <v>104</v>
      </c>
      <c r="WP527" s="306" t="s">
        <v>467</v>
      </c>
      <c r="WQ527" s="214"/>
      <c r="WR527" s="214"/>
      <c r="WS527" s="214">
        <f>VLOOKUP(WP527,$A$563:$F$2330,6,FALSE)</f>
        <v>155</v>
      </c>
      <c r="WT527" s="213" t="s">
        <v>69</v>
      </c>
      <c r="WU527" s="10">
        <f>WS527*1.1</f>
        <v>170.5</v>
      </c>
      <c r="WV527" s="10"/>
      <c r="WW527" s="290"/>
      <c r="WX527" s="213" t="s">
        <v>104</v>
      </c>
      <c r="WY527" s="306" t="s">
        <v>593</v>
      </c>
      <c r="XA527" s="214"/>
      <c r="XB527" s="214">
        <f>VLOOKUP(WY527,$A$563:$F$2330,6,FALSE)</f>
        <v>51</v>
      </c>
      <c r="XC527" s="213" t="s">
        <v>69</v>
      </c>
      <c r="XD527" s="10">
        <f>XB527*1.1</f>
        <v>56.1</v>
      </c>
      <c r="XF527" s="290"/>
      <c r="XG527" s="213" t="s">
        <v>104</v>
      </c>
      <c r="XH527" s="297" t="s">
        <v>186</v>
      </c>
      <c r="XK527" s="214" t="e">
        <f>VLOOKUP(XH527,$A$563:$F$2330,6,FALSE)</f>
        <v>#N/A</v>
      </c>
      <c r="XL527" s="213" t="s">
        <v>69</v>
      </c>
      <c r="XM527" s="10" t="e">
        <f>XK527*1.1</f>
        <v>#N/A</v>
      </c>
      <c r="XO527" s="290"/>
      <c r="XP527" s="213" t="s">
        <v>104</v>
      </c>
      <c r="XQ527" s="306" t="s">
        <v>525</v>
      </c>
      <c r="XS527" s="214"/>
      <c r="XT527" s="214">
        <f>VLOOKUP(XQ527,$A$563:$F$2330,6,FALSE)</f>
        <v>0</v>
      </c>
      <c r="XU527" s="213" t="s">
        <v>69</v>
      </c>
      <c r="XV527" s="10">
        <f>XT527*1.1</f>
        <v>0</v>
      </c>
      <c r="XW527" s="10"/>
      <c r="XX527" s="290"/>
      <c r="XY527" s="213" t="s">
        <v>104</v>
      </c>
      <c r="XZ527" s="306" t="s">
        <v>692</v>
      </c>
      <c r="YB527" s="214"/>
      <c r="YC527" s="214">
        <f>VLOOKUP(XZ527,$A$563:$F$2330,6,FALSE)</f>
        <v>71</v>
      </c>
      <c r="YD527" s="213" t="s">
        <v>69</v>
      </c>
      <c r="YE527" s="10">
        <f>YC527*1.1</f>
        <v>78.100000000000009</v>
      </c>
      <c r="YG527" s="290"/>
      <c r="YH527" s="213" t="s">
        <v>104</v>
      </c>
      <c r="YI527" s="306" t="s">
        <v>616</v>
      </c>
      <c r="YK527" s="214"/>
      <c r="YL527" s="214">
        <f>VLOOKUP(YI527,$A$563:$F$2330,6,FALSE)</f>
        <v>297</v>
      </c>
      <c r="YM527" s="213" t="s">
        <v>69</v>
      </c>
      <c r="YN527" s="10">
        <f>YL527*1.1</f>
        <v>326.70000000000005</v>
      </c>
      <c r="YO527" s="10"/>
      <c r="YP527" s="290"/>
      <c r="YQ527" s="213" t="s">
        <v>104</v>
      </c>
      <c r="YR527" s="297" t="s">
        <v>186</v>
      </c>
      <c r="YU527" s="214" t="e">
        <f>VLOOKUP(YR527,$A$563:$F$2330,6,FALSE)</f>
        <v>#N/A</v>
      </c>
      <c r="YV527" s="213" t="s">
        <v>69</v>
      </c>
      <c r="YW527" s="10" t="e">
        <f>YU527*1.1</f>
        <v>#N/A</v>
      </c>
      <c r="YY527" s="290"/>
      <c r="YZ527" s="213" t="s">
        <v>104</v>
      </c>
      <c r="ZA527" s="297" t="s">
        <v>186</v>
      </c>
      <c r="ZD527" s="214" t="e">
        <f>VLOOKUP(ZA527,$A$563:$F$2330,6,FALSE)</f>
        <v>#N/A</v>
      </c>
      <c r="ZE527" s="213" t="s">
        <v>69</v>
      </c>
      <c r="ZF527" s="10" t="e">
        <f>ZD527*1.1</f>
        <v>#N/A</v>
      </c>
      <c r="ZH527" s="290"/>
      <c r="ZI527" s="213" t="s">
        <v>104</v>
      </c>
      <c r="ZJ527" s="293" t="s">
        <v>574</v>
      </c>
      <c r="ZM527" s="214">
        <f>VLOOKUP(ZJ527,$A$563:$F$2330,6,FALSE)</f>
        <v>94</v>
      </c>
      <c r="ZN527" s="213" t="s">
        <v>69</v>
      </c>
      <c r="ZO527" s="10">
        <f>ZM527*1.1</f>
        <v>103.4</v>
      </c>
      <c r="ZQ527" s="290"/>
      <c r="ZR527" s="213" t="s">
        <v>104</v>
      </c>
      <c r="ZS527" s="297" t="s">
        <v>186</v>
      </c>
      <c r="ZU527" s="214"/>
      <c r="ZV527" s="214" t="e">
        <f>VLOOKUP(ZS527,$A$563:$F$2330,6,FALSE)</f>
        <v>#N/A</v>
      </c>
      <c r="ZW527" s="213" t="s">
        <v>69</v>
      </c>
      <c r="ZX527" s="10" t="e">
        <f>ZV527*1.1</f>
        <v>#N/A</v>
      </c>
      <c r="ZY527" s="10"/>
      <c r="ZZ527" s="290"/>
      <c r="AAA527" s="213" t="s">
        <v>104</v>
      </c>
      <c r="AAB527" s="297" t="s">
        <v>186</v>
      </c>
      <c r="AAD527" s="214"/>
      <c r="AAE527" s="214" t="e">
        <f>VLOOKUP(AAB527,$A$563:$F$2330,6,FALSE)</f>
        <v>#N/A</v>
      </c>
      <c r="AAF527" s="213" t="s">
        <v>69</v>
      </c>
      <c r="AAG527" s="10" t="e">
        <f>AAE527*1.1</f>
        <v>#N/A</v>
      </c>
      <c r="AAH527" s="10"/>
      <c r="AAI527" s="290"/>
      <c r="AAJ527" s="213" t="s">
        <v>104</v>
      </c>
      <c r="AAK527" s="297" t="s">
        <v>186</v>
      </c>
      <c r="AAM527" s="214"/>
      <c r="AAN527" s="214" t="e">
        <f>VLOOKUP(AAK527,$A$563:$F$2330,6,FALSE)</f>
        <v>#N/A</v>
      </c>
      <c r="AAO527" s="213" t="s">
        <v>69</v>
      </c>
      <c r="AAP527" s="10" t="e">
        <f>AAN527*1.1</f>
        <v>#N/A</v>
      </c>
      <c r="AAQ527" s="10"/>
      <c r="AAR527" s="290"/>
      <c r="AAS527" s="213" t="s">
        <v>104</v>
      </c>
      <c r="AAT527" s="297" t="s">
        <v>186</v>
      </c>
      <c r="AAV527" s="214"/>
      <c r="AAW527" s="214" t="e">
        <f>VLOOKUP(AAT527,$A$563:$F$2330,6,FALSE)</f>
        <v>#N/A</v>
      </c>
      <c r="AAX527" s="213" t="s">
        <v>69</v>
      </c>
      <c r="AAY527" s="10" t="e">
        <f>AAW527*1.1</f>
        <v>#N/A</v>
      </c>
      <c r="AAZ527" s="10"/>
      <c r="ABA527" s="290"/>
      <c r="ABB527" s="213" t="s">
        <v>104</v>
      </c>
      <c r="ABC527" s="297" t="s">
        <v>186</v>
      </c>
      <c r="ABE527" s="214"/>
      <c r="ABF527" s="214" t="e">
        <f>VLOOKUP(ABC527,$A$563:$F$2330,6,FALSE)</f>
        <v>#N/A</v>
      </c>
      <c r="ABG527" s="213" t="s">
        <v>69</v>
      </c>
      <c r="ABH527" s="10" t="e">
        <f>ABF527*1.1</f>
        <v>#N/A</v>
      </c>
      <c r="ABI527" s="10"/>
      <c r="ABJ527" s="290"/>
      <c r="ABK527" s="213" t="s">
        <v>104</v>
      </c>
      <c r="ABL527" s="297" t="s">
        <v>186</v>
      </c>
      <c r="ABN527" s="214"/>
      <c r="ABO527" s="214" t="e">
        <f>VLOOKUP(ABL527,$A$563:$F$2330,6,FALSE)</f>
        <v>#N/A</v>
      </c>
      <c r="ABP527" s="213" t="s">
        <v>69</v>
      </c>
      <c r="ABQ527" s="10" t="e">
        <f>ABO527*1.1</f>
        <v>#N/A</v>
      </c>
      <c r="ABR527" s="10"/>
      <c r="ABS527" s="290"/>
      <c r="ABT527" s="213" t="s">
        <v>104</v>
      </c>
      <c r="ABU527" s="297" t="s">
        <v>186</v>
      </c>
      <c r="ABW527" s="214"/>
      <c r="ABX527" s="214" t="e">
        <f>VLOOKUP(ABU527,$A$563:$F$2330,6,FALSE)</f>
        <v>#N/A</v>
      </c>
      <c r="ABY527" s="213" t="s">
        <v>69</v>
      </c>
      <c r="ABZ527" s="10" t="e">
        <f>ABX527*1.1</f>
        <v>#N/A</v>
      </c>
      <c r="ACA527" s="10"/>
      <c r="ACB527" s="290"/>
      <c r="ACC527" s="213" t="s">
        <v>104</v>
      </c>
      <c r="ACD527" s="297" t="s">
        <v>186</v>
      </c>
      <c r="ACF527" s="214"/>
      <c r="ACG527" s="214" t="e">
        <f>VLOOKUP(ACD527,$A$563:$F$2330,6,FALSE)</f>
        <v>#N/A</v>
      </c>
      <c r="ACH527" s="213" t="s">
        <v>69</v>
      </c>
      <c r="ACI527" s="10" t="e">
        <f>ACG527*1.1</f>
        <v>#N/A</v>
      </c>
      <c r="ACJ527" s="10"/>
      <c r="ACK527" s="290"/>
      <c r="ACL527" s="213" t="s">
        <v>104</v>
      </c>
      <c r="ACM527" s="297" t="s">
        <v>186</v>
      </c>
      <c r="ACO527" s="214"/>
      <c r="ACP527" s="214" t="e">
        <f>VLOOKUP(ACM527,$A$563:$F$2330,6,FALSE)</f>
        <v>#N/A</v>
      </c>
      <c r="ACQ527" s="213" t="s">
        <v>69</v>
      </c>
      <c r="ACR527" s="10" t="e">
        <f>ACP527*1.1</f>
        <v>#N/A</v>
      </c>
      <c r="ACS527" s="10"/>
      <c r="ACT527" s="290"/>
      <c r="ACU527" s="213" t="s">
        <v>104</v>
      </c>
      <c r="ACV527" s="293" t="s">
        <v>692</v>
      </c>
      <c r="ACX527" s="214"/>
      <c r="ACY527" s="214">
        <f>VLOOKUP(ACV527,$A$563:$F$2330,6,FALSE)</f>
        <v>71</v>
      </c>
      <c r="ACZ527" s="213" t="s">
        <v>69</v>
      </c>
      <c r="ADA527" s="10">
        <f>ACY527*1.1</f>
        <v>78.100000000000009</v>
      </c>
      <c r="ADB527" s="10"/>
      <c r="ADC527" s="290"/>
      <c r="ADD527" s="213" t="s">
        <v>104</v>
      </c>
      <c r="ADE527" s="306" t="s">
        <v>2288</v>
      </c>
      <c r="ADG527" s="214"/>
      <c r="ADH527" s="214">
        <f>VLOOKUP(ADE527,$A$563:$F$2330,6,FALSE)</f>
        <v>12</v>
      </c>
      <c r="ADI527" s="213" t="s">
        <v>69</v>
      </c>
      <c r="ADJ527" s="10">
        <f>ADH527*1.1</f>
        <v>13.200000000000001</v>
      </c>
      <c r="ADL527" s="290"/>
      <c r="ADM527" s="213" t="s">
        <v>104</v>
      </c>
      <c r="ADN527" s="306" t="s">
        <v>1072</v>
      </c>
      <c r="ADP527" s="214"/>
      <c r="ADQ527" s="214">
        <f>VLOOKUP(ADN527,$A$563:$F$2330,6,FALSE)</f>
        <v>56</v>
      </c>
      <c r="ADR527" s="213" t="s">
        <v>69</v>
      </c>
      <c r="ADS527" s="10">
        <f>ADQ527*1.1</f>
        <v>61.600000000000009</v>
      </c>
      <c r="ADT527" s="10"/>
      <c r="ADU527" s="290"/>
      <c r="ADV527" s="213" t="s">
        <v>104</v>
      </c>
      <c r="ADW527" s="306" t="s">
        <v>734</v>
      </c>
      <c r="ADZ527" s="214">
        <f>VLOOKUP(ADW527,$A$563:$F$2330,6,FALSE)</f>
        <v>436</v>
      </c>
      <c r="AEA527" s="213" t="s">
        <v>69</v>
      </c>
      <c r="AEB527" s="10">
        <f>ADZ527*1.1</f>
        <v>479.6</v>
      </c>
      <c r="AED527" s="290"/>
      <c r="AEE527" s="213" t="s">
        <v>104</v>
      </c>
      <c r="AEF527" s="306" t="s">
        <v>678</v>
      </c>
      <c r="AEH527" s="214"/>
      <c r="AEI527" s="214">
        <f>VLOOKUP(AEF527,$A$563:$F$2330,6,FALSE)</f>
        <v>118</v>
      </c>
      <c r="AEJ527" s="213" t="s">
        <v>69</v>
      </c>
      <c r="AEK527" s="10">
        <f>AEI527*1.1</f>
        <v>129.80000000000001</v>
      </c>
      <c r="AEM527" s="290"/>
      <c r="AEN527" s="213" t="s">
        <v>104</v>
      </c>
      <c r="AEO527" s="306" t="s">
        <v>692</v>
      </c>
      <c r="AEQ527" s="214"/>
      <c r="AER527" s="214">
        <f>VLOOKUP(AEO527,$A$563:$F$2330,6,FALSE)</f>
        <v>71</v>
      </c>
      <c r="AES527" s="213" t="s">
        <v>69</v>
      </c>
      <c r="AET527" s="10">
        <f>AER527*1.1</f>
        <v>78.100000000000009</v>
      </c>
      <c r="AEV527" s="290"/>
      <c r="AEW527" s="213" t="s">
        <v>104</v>
      </c>
      <c r="AEX527" s="306" t="s">
        <v>708</v>
      </c>
      <c r="AEZ527" s="214"/>
      <c r="AFA527" s="214">
        <f>VLOOKUP(AEX527,$A$563:$F$2330,6,FALSE)</f>
        <v>29</v>
      </c>
      <c r="AFB527" s="213" t="s">
        <v>69</v>
      </c>
      <c r="AFC527" s="10">
        <f>AFA527*1.1</f>
        <v>31.900000000000002</v>
      </c>
      <c r="AFD527" s="10"/>
      <c r="AFE527" s="290"/>
      <c r="AFF527" s="213" t="s">
        <v>104</v>
      </c>
      <c r="AFG527" s="306" t="s">
        <v>651</v>
      </c>
      <c r="AFI527" s="214"/>
      <c r="AFJ527" s="214">
        <f>VLOOKUP(AFG527,$A$563:$F$2330,6,FALSE)</f>
        <v>165</v>
      </c>
      <c r="AFK527" s="213" t="s">
        <v>69</v>
      </c>
      <c r="AFL527" s="10">
        <f>AFJ527*1.1</f>
        <v>181.50000000000003</v>
      </c>
      <c r="AFM527" s="10"/>
      <c r="AFN527" s="290"/>
      <c r="AFO527" s="213" t="s">
        <v>104</v>
      </c>
      <c r="AFP527" s="306" t="s">
        <v>1433</v>
      </c>
      <c r="AFR527" s="214"/>
      <c r="AFS527" s="214">
        <f>VLOOKUP(AFP527,$A$563:$F$2330,6,FALSE)</f>
        <v>81</v>
      </c>
      <c r="AFT527" s="213" t="s">
        <v>69</v>
      </c>
      <c r="AFU527" s="10">
        <f>AFS527*1.1</f>
        <v>89.100000000000009</v>
      </c>
      <c r="AFV527" s="10"/>
      <c r="AFW527" s="290"/>
      <c r="AFX527" s="213" t="s">
        <v>104</v>
      </c>
      <c r="AFY527" s="309" t="s">
        <v>583</v>
      </c>
      <c r="AGA527" s="214"/>
      <c r="AGB527" s="214">
        <f>VLOOKUP(AFY527,$A$563:$F$2330,6,FALSE)</f>
        <v>38</v>
      </c>
      <c r="AGC527" s="213" t="s">
        <v>69</v>
      </c>
      <c r="AGD527" s="10">
        <f>AGB527*1.1</f>
        <v>41.800000000000004</v>
      </c>
      <c r="AGE527" s="10"/>
      <c r="AGF527" s="290"/>
      <c r="AGG527" s="213" t="s">
        <v>104</v>
      </c>
      <c r="AGH527" s="306" t="s">
        <v>1433</v>
      </c>
      <c r="AGJ527" s="214"/>
      <c r="AGK527" s="214">
        <f>VLOOKUP(AGH527,$A$563:$F$2330,6,FALSE)</f>
        <v>81</v>
      </c>
      <c r="AGL527" s="213" t="s">
        <v>69</v>
      </c>
      <c r="AGM527" s="10">
        <f>AGK527*1.1</f>
        <v>89.100000000000009</v>
      </c>
      <c r="AGN527" s="10"/>
      <c r="AGO527" s="290"/>
      <c r="AGP527" s="213" t="s">
        <v>104</v>
      </c>
      <c r="AGQ527" s="306" t="s">
        <v>710</v>
      </c>
      <c r="AGS527" s="214"/>
      <c r="AGT527" s="214">
        <f>VLOOKUP(AGQ527,$A$563:$F$2330,6,FALSE)</f>
        <v>44</v>
      </c>
      <c r="AGU527" s="213" t="s">
        <v>69</v>
      </c>
      <c r="AGV527" s="10">
        <f>AGT527*1.1</f>
        <v>48.400000000000006</v>
      </c>
      <c r="AGW527" s="10"/>
      <c r="AGX527" s="290"/>
      <c r="AGY527" s="213" t="s">
        <v>104</v>
      </c>
      <c r="AGZ527" s="308" t="s">
        <v>708</v>
      </c>
      <c r="AHB527" s="214"/>
      <c r="AHC527" s="214">
        <f>VLOOKUP(AGZ527,$A$563:$F$2330,6,FALSE)</f>
        <v>29</v>
      </c>
      <c r="AHD527" s="213" t="s">
        <v>69</v>
      </c>
      <c r="AHE527" s="10">
        <f>AHC527*1.1</f>
        <v>31.900000000000002</v>
      </c>
      <c r="AHF527" s="10"/>
      <c r="AHG527" s="290"/>
      <c r="AHH527" s="213"/>
      <c r="AHI527" s="303"/>
      <c r="AHK527" s="214"/>
      <c r="AHL527" s="214"/>
      <c r="AHM527" s="213"/>
      <c r="AHN527" s="10"/>
      <c r="AHO527" s="10"/>
      <c r="AHQ527" s="213"/>
      <c r="AHR527" s="278"/>
      <c r="AHT527" s="214"/>
      <c r="AHU527" s="214"/>
      <c r="AHV527" s="213"/>
      <c r="AHW527" s="10"/>
      <c r="AHX527" s="10"/>
      <c r="AHZ527" s="213"/>
      <c r="AIA527" s="278"/>
      <c r="AIC527" s="214"/>
      <c r="AID527" s="214"/>
      <c r="AIE527" s="213"/>
      <c r="AIF527" s="10"/>
      <c r="AIG527" s="10"/>
      <c r="AII527" s="213"/>
      <c r="AIJ527" s="278"/>
      <c r="AIM527" s="214"/>
      <c r="AIN527" s="213"/>
      <c r="AIO527" s="10"/>
    </row>
    <row r="528" spans="1:926" s="14" customFormat="1" ht="15">
      <c r="A528" s="213"/>
      <c r="B528" s="279"/>
      <c r="D528" s="213"/>
      <c r="E528" s="213"/>
      <c r="F528" s="213"/>
      <c r="G528" s="10"/>
      <c r="H528" s="10">
        <f>SUM(G523:G527)</f>
        <v>1305.8000000000002</v>
      </c>
      <c r="I528" s="284"/>
      <c r="J528" s="213"/>
      <c r="K528" s="307"/>
      <c r="M528" s="213"/>
      <c r="N528" s="213"/>
      <c r="O528" s="213"/>
      <c r="P528" s="10"/>
      <c r="Q528" s="10">
        <f>SUM(P523:P527)</f>
        <v>744.10000000000014</v>
      </c>
      <c r="R528" s="284"/>
      <c r="S528" s="213"/>
      <c r="T528" s="307"/>
      <c r="V528" s="213"/>
      <c r="W528" s="213"/>
      <c r="X528" s="213"/>
      <c r="Y528" s="10"/>
      <c r="Z528" s="10">
        <f>SUM(Y523:Y527)</f>
        <v>928.2</v>
      </c>
      <c r="AA528" s="284"/>
      <c r="AB528" s="213"/>
      <c r="AC528" s="307"/>
      <c r="AE528" s="213"/>
      <c r="AF528" s="213"/>
      <c r="AG528" s="213"/>
      <c r="AH528" s="10"/>
      <c r="AI528" s="10">
        <f>SUM(AH523:AH527)</f>
        <v>1261.1000000000001</v>
      </c>
      <c r="AJ528" s="284"/>
      <c r="AK528" s="213"/>
      <c r="AL528" s="279"/>
      <c r="AN528" s="213"/>
      <c r="AO528" s="213"/>
      <c r="AP528" s="213"/>
      <c r="AQ528" s="10"/>
      <c r="AR528" s="10">
        <f>SUM(AQ523:AQ527)</f>
        <v>1197.6999999999998</v>
      </c>
      <c r="AS528" s="284"/>
      <c r="AT528" s="213"/>
      <c r="AU528" s="307"/>
      <c r="AW528" s="213"/>
      <c r="AX528" s="213"/>
      <c r="AY528" s="213"/>
      <c r="AZ528" s="10"/>
      <c r="BA528" s="10">
        <f>SUM(AZ523:AZ527)</f>
        <v>733.2</v>
      </c>
      <c r="BB528" s="284"/>
      <c r="BC528" s="213"/>
      <c r="BD528" s="307"/>
      <c r="BF528" s="213"/>
      <c r="BG528" s="213"/>
      <c r="BH528" s="213"/>
      <c r="BI528" s="10"/>
      <c r="BJ528" s="10">
        <f>SUM(BI523:BI527)</f>
        <v>1167.8</v>
      </c>
      <c r="BK528" s="284"/>
      <c r="BL528" s="213"/>
      <c r="BM528" s="307"/>
      <c r="BO528" s="213"/>
      <c r="BP528" s="213"/>
      <c r="BQ528" s="213"/>
      <c r="BR528" s="10"/>
      <c r="BS528" s="10">
        <f>SUM(BR523:BR527)</f>
        <v>683.4</v>
      </c>
      <c r="BT528" s="284"/>
      <c r="BU528" s="213"/>
      <c r="BV528" s="307"/>
      <c r="BX528" s="213"/>
      <c r="BY528" s="213"/>
      <c r="BZ528" s="213"/>
      <c r="CA528" s="10"/>
      <c r="CB528" s="10">
        <f>SUM(CA523:CA527)</f>
        <v>1447.2</v>
      </c>
      <c r="CC528" s="284"/>
      <c r="CD528" s="213"/>
      <c r="CE528" s="307"/>
      <c r="CG528" s="213"/>
      <c r="CH528" s="213"/>
      <c r="CI528" s="213"/>
      <c r="CJ528" s="10"/>
      <c r="CK528" s="10">
        <f>SUM(CJ523:CJ527)</f>
        <v>1703.8000000000002</v>
      </c>
      <c r="CL528" s="284"/>
      <c r="CM528" s="213"/>
      <c r="CN528" s="307"/>
      <c r="CP528" s="213"/>
      <c r="CQ528" s="213"/>
      <c r="CR528" s="213"/>
      <c r="CS528" s="10"/>
      <c r="CT528" s="10">
        <f>SUM(CS523:CS527)</f>
        <v>1152.2</v>
      </c>
      <c r="CU528" s="284"/>
      <c r="CV528" s="213"/>
      <c r="CW528" s="307"/>
      <c r="CY528" s="213"/>
      <c r="CZ528" s="213"/>
      <c r="DA528" s="213"/>
      <c r="DB528" s="10"/>
      <c r="DC528" s="10">
        <f>SUM(DB523:DB527)</f>
        <v>1025.5</v>
      </c>
      <c r="DD528" s="284"/>
      <c r="DE528" s="213"/>
      <c r="DF528" s="307"/>
      <c r="DH528" s="213"/>
      <c r="DI528" s="213"/>
      <c r="DJ528" s="213"/>
      <c r="DK528" s="10"/>
      <c r="DL528" s="10">
        <f>SUM(DK523:DK527)</f>
        <v>1374.2</v>
      </c>
      <c r="DM528" s="284"/>
      <c r="DN528" s="213"/>
      <c r="DO528" s="310"/>
      <c r="DQ528" s="213"/>
      <c r="DR528" s="213"/>
      <c r="DS528" s="213"/>
      <c r="DT528" s="10"/>
      <c r="DU528" s="10">
        <f>SUM(DT523:DT527)</f>
        <v>644.9</v>
      </c>
      <c r="DV528" s="284"/>
      <c r="DW528" s="213"/>
      <c r="DZ528" s="213"/>
      <c r="EA528" s="213"/>
      <c r="EB528" s="213"/>
      <c r="EC528" s="10"/>
      <c r="ED528" s="10" t="e">
        <f>SUM(EC523:EC527)</f>
        <v>#N/A</v>
      </c>
      <c r="EE528" s="284"/>
      <c r="EF528" s="213"/>
      <c r="EG528" s="307"/>
      <c r="EI528" s="213"/>
      <c r="EJ528" s="213"/>
      <c r="EK528" s="213"/>
      <c r="EL528" s="10"/>
      <c r="EM528" s="10">
        <f>SUM(EL523:EL527)</f>
        <v>495.2</v>
      </c>
      <c r="EN528" s="284"/>
      <c r="EO528" s="213"/>
      <c r="EP528" s="307"/>
      <c r="ER528" s="213"/>
      <c r="ES528" s="213"/>
      <c r="ET528" s="213"/>
      <c r="EU528" s="10"/>
      <c r="EV528" s="10">
        <f>SUM(EU523:EU527)</f>
        <v>1593</v>
      </c>
      <c r="EW528" s="284"/>
      <c r="EX528" s="213"/>
      <c r="FA528" s="213"/>
      <c r="FB528" s="213"/>
      <c r="FC528" s="213"/>
      <c r="FD528" s="10"/>
      <c r="FE528" s="10" t="e">
        <f>SUM(FD523:FD527)</f>
        <v>#N/A</v>
      </c>
      <c r="FF528" s="284"/>
      <c r="FG528" s="213"/>
      <c r="FH528" s="307"/>
      <c r="FJ528" s="213"/>
      <c r="FK528" s="213"/>
      <c r="FL528" s="213"/>
      <c r="FM528" s="10"/>
      <c r="FN528" s="10">
        <f>SUM(FM523:FM527)</f>
        <v>1538.2</v>
      </c>
      <c r="FO528" s="284"/>
      <c r="FP528" s="213"/>
      <c r="FQ528" s="279"/>
      <c r="FS528" s="213"/>
      <c r="FT528" s="213"/>
      <c r="FU528" s="213"/>
      <c r="FV528" s="10"/>
      <c r="FW528" s="10">
        <f>SUM(FV523:FV527)</f>
        <v>2084.5</v>
      </c>
      <c r="FX528" s="284"/>
      <c r="FY528" s="213"/>
      <c r="FZ528" s="279"/>
      <c r="GB528" s="213"/>
      <c r="GC528" s="213"/>
      <c r="GD528" s="213"/>
      <c r="GE528" s="10"/>
      <c r="GF528" s="10">
        <f>SUM(GE523:GE527)</f>
        <v>887.5</v>
      </c>
      <c r="GG528" s="284"/>
      <c r="GH528" s="213"/>
      <c r="GI528" s="307"/>
      <c r="GK528" s="213"/>
      <c r="GL528" s="213"/>
      <c r="GM528" s="213"/>
      <c r="GN528" s="10"/>
      <c r="GO528" s="10">
        <f>SUM(GN523:GN527)</f>
        <v>1134.0999999999999</v>
      </c>
      <c r="GP528" s="284"/>
      <c r="GQ528" s="213"/>
      <c r="GR528" s="307"/>
      <c r="GT528" s="213"/>
      <c r="GU528" s="213"/>
      <c r="GV528" s="213"/>
      <c r="GW528" s="213"/>
      <c r="GX528" s="10">
        <f>SUM(GW523:GW527)</f>
        <v>851.8</v>
      </c>
      <c r="GY528" s="284"/>
      <c r="GZ528" s="213"/>
      <c r="HA528" s="310"/>
      <c r="HC528" s="213"/>
      <c r="HD528" s="213"/>
      <c r="HE528" s="213"/>
      <c r="HF528" s="10"/>
      <c r="HG528" s="10">
        <f>SUM(HF523:HF527)</f>
        <v>1188.3</v>
      </c>
      <c r="HH528" s="284"/>
      <c r="HI528" s="213"/>
      <c r="HJ528" s="307"/>
      <c r="HL528" s="213"/>
      <c r="HM528" s="213"/>
      <c r="HN528" s="213"/>
      <c r="HO528" s="213"/>
      <c r="HP528" s="10">
        <f>SUM(HO523:HO527)</f>
        <v>1111.9000000000001</v>
      </c>
      <c r="HQ528" s="284"/>
      <c r="HR528" s="213"/>
      <c r="HS528" s="279"/>
      <c r="HU528" s="213"/>
      <c r="HV528" s="213"/>
      <c r="HW528" s="213"/>
      <c r="HX528" s="10"/>
      <c r="HY528" s="10">
        <f>SUM(HX523:HX527)</f>
        <v>754.99999999999989</v>
      </c>
      <c r="HZ528" s="284"/>
      <c r="IA528" s="213"/>
      <c r="IB528" s="307"/>
      <c r="ID528" s="213"/>
      <c r="IE528" s="213"/>
      <c r="IF528" s="213"/>
      <c r="IG528" s="213"/>
      <c r="IH528" s="10">
        <f>SUM(IG523:IG527)</f>
        <v>1140.1000000000001</v>
      </c>
      <c r="II528" s="284"/>
      <c r="IJ528" s="213"/>
      <c r="IK528" s="307"/>
      <c r="IM528" s="213"/>
      <c r="IN528" s="213"/>
      <c r="IO528" s="213"/>
      <c r="IP528" s="10"/>
      <c r="IQ528" s="10">
        <f>SUM(IP523:IP527)</f>
        <v>1324.2999999999997</v>
      </c>
      <c r="IR528" s="284"/>
      <c r="IS528" s="213"/>
      <c r="IT528" s="307"/>
      <c r="IV528" s="213"/>
      <c r="IW528" s="213"/>
      <c r="IX528" s="213"/>
      <c r="IY528" s="10"/>
      <c r="IZ528" s="10">
        <f>SUM(IY523:IY527)</f>
        <v>727.9</v>
      </c>
      <c r="JA528" s="284"/>
      <c r="JB528" s="213"/>
      <c r="JC528" s="307"/>
      <c r="JE528" s="213"/>
      <c r="JF528" s="213"/>
      <c r="JG528" s="213"/>
      <c r="JH528" s="10"/>
      <c r="JI528" s="10">
        <f>SUM(JH523:JH527)</f>
        <v>381.5</v>
      </c>
      <c r="JJ528" s="284"/>
      <c r="JK528" s="213"/>
      <c r="JL528" s="307"/>
      <c r="JN528" s="213"/>
      <c r="JO528" s="213"/>
      <c r="JP528" s="213"/>
      <c r="JQ528" s="10"/>
      <c r="JR528" s="10">
        <f>SUM(JQ523:JQ527)</f>
        <v>1356.6</v>
      </c>
      <c r="JS528" s="284"/>
      <c r="JT528" s="213"/>
      <c r="JU528" s="307"/>
      <c r="JW528" s="213"/>
      <c r="JX528" s="213"/>
      <c r="JY528" s="213"/>
      <c r="JZ528" s="10"/>
      <c r="KA528" s="10">
        <f>SUM(JZ523:JZ527)</f>
        <v>1160.2</v>
      </c>
      <c r="KB528" s="284"/>
      <c r="KC528" s="213"/>
      <c r="KD528" s="307"/>
      <c r="KF528" s="213"/>
      <c r="KG528" s="213"/>
      <c r="KH528" s="213"/>
      <c r="KI528" s="10"/>
      <c r="KJ528" s="10">
        <f>SUM(KI523:KI527)</f>
        <v>425.6</v>
      </c>
      <c r="KK528" s="284"/>
      <c r="KL528" s="213"/>
      <c r="KM528" s="307"/>
      <c r="KO528" s="213"/>
      <c r="KP528" s="213"/>
      <c r="KQ528" s="213"/>
      <c r="KR528" s="213"/>
      <c r="KS528" s="10">
        <f>SUM(KR523:KR527)</f>
        <v>394.2</v>
      </c>
      <c r="KT528" s="284"/>
      <c r="KU528" s="213"/>
      <c r="KV528" s="307"/>
      <c r="KX528" s="213"/>
      <c r="KY528" s="213"/>
      <c r="KZ528" s="213"/>
      <c r="LA528" s="10"/>
      <c r="LB528" s="10">
        <f>SUM(LA523:LA527)</f>
        <v>1102.5</v>
      </c>
      <c r="LC528" s="284"/>
      <c r="LD528" s="213"/>
      <c r="LE528" s="307"/>
      <c r="LG528" s="213"/>
      <c r="LH528" s="213"/>
      <c r="LI528" s="213"/>
      <c r="LJ528" s="10"/>
      <c r="LK528" s="10">
        <f>SUM(LJ523:LJ527)</f>
        <v>368.3</v>
      </c>
      <c r="LL528" s="284"/>
      <c r="LM528" s="213"/>
      <c r="LN528" s="307"/>
      <c r="LP528" s="213"/>
      <c r="LQ528" s="213"/>
      <c r="LR528" s="213"/>
      <c r="LS528" s="10"/>
      <c r="LT528" s="10">
        <f>SUM(LS523:LS527)</f>
        <v>1679.6</v>
      </c>
      <c r="LU528" s="284"/>
      <c r="LV528" s="213"/>
      <c r="LW528" s="307"/>
      <c r="LY528" s="213"/>
      <c r="LZ528" s="213"/>
      <c r="MA528" s="213"/>
      <c r="MB528" s="10"/>
      <c r="MC528" s="10">
        <f>SUM(MB523:MB527)</f>
        <v>695.9</v>
      </c>
      <c r="MD528" s="284"/>
      <c r="ME528" s="213"/>
      <c r="MF528" s="308"/>
      <c r="MH528" s="213"/>
      <c r="MI528" s="213"/>
      <c r="MJ528" s="213"/>
      <c r="MK528" s="10"/>
      <c r="ML528" s="10">
        <f>SUM(MK523:MK527)</f>
        <v>1347.7999999999997</v>
      </c>
      <c r="MM528" s="284"/>
      <c r="MN528" s="213"/>
      <c r="MO528" s="307"/>
      <c r="MQ528" s="213"/>
      <c r="MR528" s="213"/>
      <c r="MS528" s="213"/>
      <c r="MT528" s="10"/>
      <c r="MU528" s="10">
        <f>SUM(MT523:MT527)</f>
        <v>443.3</v>
      </c>
      <c r="MV528" s="284"/>
      <c r="MW528" s="213"/>
      <c r="MX528" s="307"/>
      <c r="MZ528" s="213"/>
      <c r="NA528" s="213"/>
      <c r="NB528" s="213"/>
      <c r="NC528" s="10"/>
      <c r="ND528" s="10">
        <f>SUM(NC523:NC527)</f>
        <v>611.70000000000005</v>
      </c>
      <c r="NE528" s="284"/>
      <c r="NF528" s="213"/>
      <c r="NG528" s="307"/>
      <c r="NI528" s="213"/>
      <c r="NJ528" s="213"/>
      <c r="NK528" s="213"/>
      <c r="NL528" s="10"/>
      <c r="NM528" s="10">
        <f>SUM(NL523:NL527)</f>
        <v>839</v>
      </c>
      <c r="NN528" s="284"/>
      <c r="NO528" s="213"/>
      <c r="NP528" s="307"/>
      <c r="NR528" s="213"/>
      <c r="NS528" s="213"/>
      <c r="NT528" s="213"/>
      <c r="NU528" s="10"/>
      <c r="NV528" s="10">
        <f>SUM(NU523:NU527)</f>
        <v>440.40000000000003</v>
      </c>
      <c r="NW528" s="284"/>
      <c r="NX528" s="213"/>
      <c r="NY528" s="279"/>
      <c r="OB528" s="213"/>
      <c r="OC528" s="213"/>
      <c r="OD528" s="213"/>
      <c r="OE528" s="10">
        <f>SUM(OD523:OD527)</f>
        <v>448.90000000000003</v>
      </c>
      <c r="OF528" s="284"/>
      <c r="OG528" s="213"/>
      <c r="OH528" s="307"/>
      <c r="OJ528" s="213"/>
      <c r="OK528" s="213"/>
      <c r="OL528" s="213"/>
      <c r="OM528" s="10"/>
      <c r="ON528" s="10">
        <f>SUM(OM523:OM527)</f>
        <v>1055.9000000000001</v>
      </c>
      <c r="OO528" s="284"/>
      <c r="OP528" s="213"/>
      <c r="OQ528" s="279"/>
      <c r="OS528" s="213"/>
      <c r="OT528" s="213"/>
      <c r="OU528" s="213"/>
      <c r="OV528" s="10"/>
      <c r="OW528" s="10">
        <f>SUM(OV523:OV527)</f>
        <v>612.70000000000005</v>
      </c>
      <c r="OX528" s="284"/>
      <c r="OY528" s="213"/>
      <c r="OZ528" s="307"/>
      <c r="PB528" s="213"/>
      <c r="PC528" s="213"/>
      <c r="PD528" s="213"/>
      <c r="PE528" s="10"/>
      <c r="PF528" s="10">
        <f>SUM(PE523:PE527)</f>
        <v>1179.5</v>
      </c>
      <c r="PG528" s="284"/>
      <c r="PH528" s="213"/>
      <c r="PI528" s="307"/>
      <c r="PK528" s="213"/>
      <c r="PL528" s="213"/>
      <c r="PM528" s="213"/>
      <c r="PN528" s="10"/>
      <c r="PO528" s="10">
        <f>SUM(PN523:PN527)</f>
        <v>1412.4</v>
      </c>
      <c r="PP528" s="284"/>
      <c r="PQ528" s="213"/>
      <c r="PR528" s="279"/>
      <c r="PT528" s="213"/>
      <c r="PU528" s="213"/>
      <c r="PV528" s="213"/>
      <c r="PW528" s="10"/>
      <c r="PX528" s="10">
        <f>SUM(PW523:PW527)</f>
        <v>855.49999999999989</v>
      </c>
      <c r="PY528" s="284"/>
      <c r="PZ528" s="213"/>
      <c r="QA528" s="307"/>
      <c r="QC528" s="213"/>
      <c r="QD528" s="213"/>
      <c r="QE528" s="213"/>
      <c r="QF528" s="10"/>
      <c r="QG528" s="10">
        <f>SUM(QF523:QF527)</f>
        <v>786.6</v>
      </c>
      <c r="QH528" s="284"/>
      <c r="QI528" s="213"/>
      <c r="QJ528" s="279"/>
      <c r="QL528" s="213"/>
      <c r="QM528" s="213"/>
      <c r="QN528" s="213"/>
      <c r="QO528" s="10"/>
      <c r="QP528" s="10">
        <f>SUM(QO523:QO527)</f>
        <v>670.4</v>
      </c>
      <c r="QQ528" s="284"/>
      <c r="QR528" s="213"/>
      <c r="QS528" s="307"/>
      <c r="QU528" s="213"/>
      <c r="QV528" s="213"/>
      <c r="QW528" s="213"/>
      <c r="QX528" s="10"/>
      <c r="QY528" s="10">
        <f>SUM(QX523:QX527)</f>
        <v>682.1</v>
      </c>
      <c r="QZ528" s="284"/>
      <c r="RA528" s="213"/>
      <c r="RB528" s="279"/>
      <c r="RD528" s="213"/>
      <c r="RE528" s="213"/>
      <c r="RF528" s="213"/>
      <c r="RG528" s="10"/>
      <c r="RH528" s="10">
        <f>SUM(RG523:RG527)</f>
        <v>1211.1999999999998</v>
      </c>
      <c r="RI528" s="284"/>
      <c r="RJ528" s="213"/>
      <c r="RN528" s="213"/>
      <c r="RO528" s="213"/>
      <c r="RP528" s="213"/>
      <c r="RQ528" s="10" t="e">
        <f>SUM(RP523:RP527)</f>
        <v>#N/A</v>
      </c>
      <c r="RR528" s="284"/>
      <c r="RS528" s="213"/>
      <c r="RT528" s="307"/>
      <c r="RV528" s="213"/>
      <c r="RW528" s="213"/>
      <c r="RX528" s="213"/>
      <c r="RY528" s="10"/>
      <c r="RZ528" s="10">
        <f>SUM(RY523:RY527)</f>
        <v>461.2</v>
      </c>
      <c r="SA528" s="290"/>
      <c r="SB528" s="213"/>
      <c r="SC528" s="307"/>
      <c r="SE528" s="213"/>
      <c r="SF528" s="213"/>
      <c r="SG528" s="213"/>
      <c r="SH528" s="10"/>
      <c r="SI528" s="10">
        <f>SUM(SH523:SH527)</f>
        <v>791.7</v>
      </c>
      <c r="SJ528" s="290"/>
      <c r="SK528" s="213"/>
      <c r="SL528" s="307"/>
      <c r="SN528" s="213"/>
      <c r="SO528" s="213"/>
      <c r="SP528" s="213"/>
      <c r="SQ528" s="10"/>
      <c r="SR528" s="10">
        <f>SUM(SQ523:SQ527)</f>
        <v>967.2</v>
      </c>
      <c r="SS528" s="290"/>
      <c r="ST528" s="213"/>
      <c r="SU528" s="307"/>
      <c r="SW528" s="213"/>
      <c r="SX528" s="213"/>
      <c r="SY528" s="213"/>
      <c r="SZ528" s="10"/>
      <c r="TA528" s="10">
        <f>SUM(SZ523:SZ527)</f>
        <v>898.10000000000014</v>
      </c>
      <c r="TB528" s="290"/>
      <c r="TC528" s="213"/>
      <c r="TD528" s="307"/>
      <c r="TF528" s="213"/>
      <c r="TG528" s="213"/>
      <c r="TH528" s="213"/>
      <c r="TI528" s="213"/>
      <c r="TJ528" s="10">
        <f>SUM(TI523:TI527)</f>
        <v>686.69999999999993</v>
      </c>
      <c r="TK528" s="290"/>
      <c r="TL528" s="213"/>
      <c r="TM528" s="307"/>
      <c r="TO528" s="213"/>
      <c r="TP528" s="213"/>
      <c r="TQ528" s="213"/>
      <c r="TR528" s="10"/>
      <c r="TS528" s="10">
        <f>SUM(TR523:TR527)</f>
        <v>924.8</v>
      </c>
      <c r="TT528" s="290"/>
      <c r="TU528" s="213"/>
      <c r="TX528" s="213"/>
      <c r="TY528" s="213"/>
      <c r="TZ528" s="213"/>
      <c r="UA528" s="10"/>
      <c r="UB528" s="10" t="e">
        <f>SUM(UA523:UA527)</f>
        <v>#N/A</v>
      </c>
      <c r="UC528" s="290"/>
      <c r="UD528" s="213"/>
      <c r="UE528" s="307"/>
      <c r="UG528" s="213"/>
      <c r="UH528" s="213"/>
      <c r="UI528" s="213"/>
      <c r="UJ528" s="10"/>
      <c r="UK528" s="10">
        <f>SUM(UJ523:UJ527)</f>
        <v>329.3</v>
      </c>
      <c r="UL528" s="290"/>
      <c r="UM528" s="213"/>
      <c r="UP528" s="213"/>
      <c r="UQ528" s="213"/>
      <c r="UR528" s="213"/>
      <c r="US528" s="10"/>
      <c r="UT528" s="10" t="e">
        <f>SUM(US523:US527)</f>
        <v>#N/A</v>
      </c>
      <c r="UU528" s="290"/>
      <c r="UV528" s="213"/>
      <c r="UW528" s="307"/>
      <c r="UY528" s="213"/>
      <c r="UZ528" s="213"/>
      <c r="VA528" s="213"/>
      <c r="VB528" s="10"/>
      <c r="VC528" s="10">
        <f>SUM(VB523:VB527)</f>
        <v>716.4</v>
      </c>
      <c r="VD528" s="290"/>
      <c r="VE528" s="213"/>
      <c r="VH528" s="213"/>
      <c r="VI528" s="213"/>
      <c r="VJ528" s="213"/>
      <c r="VK528" s="10"/>
      <c r="VL528" s="10" t="e">
        <f>SUM(VK523:VK527)</f>
        <v>#N/A</v>
      </c>
      <c r="VM528" s="290"/>
      <c r="VN528" s="213"/>
      <c r="VO528" s="307"/>
      <c r="VQ528" s="213"/>
      <c r="VR528" s="213"/>
      <c r="VS528" s="213"/>
      <c r="VT528" s="10"/>
      <c r="VU528" s="10">
        <f>SUM(VT523:VT527)</f>
        <v>838.5</v>
      </c>
      <c r="VV528" s="290"/>
      <c r="VW528" s="213"/>
      <c r="WA528" s="213"/>
      <c r="WB528" s="213"/>
      <c r="WC528" s="213"/>
      <c r="WD528" s="10" t="e">
        <f>SUM(WC523:WC527)</f>
        <v>#N/A</v>
      </c>
      <c r="WE528" s="290"/>
      <c r="WF528" s="213"/>
      <c r="WG528" s="307"/>
      <c r="WI528" s="213"/>
      <c r="WJ528" s="213"/>
      <c r="WK528" s="213"/>
      <c r="WL528" s="213"/>
      <c r="WM528" s="10">
        <f>SUM(WL523:WL527)</f>
        <v>1103</v>
      </c>
      <c r="WN528" s="290"/>
      <c r="WO528" s="213"/>
      <c r="WP528" s="307"/>
      <c r="WQ528" s="213"/>
      <c r="WR528" s="213"/>
      <c r="WS528" s="213"/>
      <c r="WT528" s="213"/>
      <c r="WU528" s="10"/>
      <c r="WV528" s="10">
        <f>SUM(WU523:WU527)</f>
        <v>1100.8</v>
      </c>
      <c r="WW528" s="290"/>
      <c r="WX528" s="213"/>
      <c r="WY528" s="307"/>
      <c r="XA528" s="213"/>
      <c r="XB528" s="213"/>
      <c r="XC528" s="213"/>
      <c r="XD528" s="213"/>
      <c r="XE528" s="10">
        <f>SUM(XD523:XD527)</f>
        <v>993.19999999999993</v>
      </c>
      <c r="XF528" s="290"/>
      <c r="XG528" s="213"/>
      <c r="XK528" s="213"/>
      <c r="XL528" s="213"/>
      <c r="XM528" s="213"/>
      <c r="XN528" s="10" t="e">
        <f>SUM(XM523:XM527)</f>
        <v>#N/A</v>
      </c>
      <c r="XO528" s="290"/>
      <c r="XP528" s="213"/>
      <c r="XQ528" s="307"/>
      <c r="XS528" s="213"/>
      <c r="XT528" s="213"/>
      <c r="XU528" s="213"/>
      <c r="XV528" s="10"/>
      <c r="XW528" s="10">
        <f>SUM(XV523:XV527)</f>
        <v>1074.5</v>
      </c>
      <c r="XX528" s="290"/>
      <c r="XY528" s="213"/>
      <c r="XZ528" s="307"/>
      <c r="YB528" s="213"/>
      <c r="YC528" s="213"/>
      <c r="YD528" s="213"/>
      <c r="YE528" s="213"/>
      <c r="YF528" s="10">
        <f>SUM(YE523:YE527)</f>
        <v>430.50000000000006</v>
      </c>
      <c r="YG528" s="290"/>
      <c r="YH528" s="213"/>
      <c r="YI528" s="307"/>
      <c r="YK528" s="213"/>
      <c r="YL528" s="213"/>
      <c r="YM528" s="213"/>
      <c r="YN528" s="10"/>
      <c r="YO528" s="10">
        <f>SUM(YN523:YN527)</f>
        <v>1344.5</v>
      </c>
      <c r="YP528" s="290"/>
      <c r="YQ528" s="213"/>
      <c r="YU528" s="213"/>
      <c r="YV528" s="213"/>
      <c r="YW528" s="213"/>
      <c r="YX528" s="10" t="e">
        <f>SUM(YW523:YW527)</f>
        <v>#N/A</v>
      </c>
      <c r="YY528" s="290"/>
      <c r="YZ528" s="213"/>
      <c r="ZD528" s="213"/>
      <c r="ZE528" s="213"/>
      <c r="ZF528" s="213"/>
      <c r="ZG528" s="10" t="e">
        <f>SUM(ZF523:ZF527)</f>
        <v>#N/A</v>
      </c>
      <c r="ZH528" s="290"/>
      <c r="ZI528" s="213"/>
      <c r="ZJ528" s="279"/>
      <c r="ZM528" s="213"/>
      <c r="ZN528" s="213"/>
      <c r="ZO528" s="213"/>
      <c r="ZP528" s="10">
        <f>SUM(ZO523:ZO527)</f>
        <v>1326.1000000000001</v>
      </c>
      <c r="ZQ528" s="290"/>
      <c r="ZR528" s="213"/>
      <c r="ZU528" s="213"/>
      <c r="ZV528" s="213"/>
      <c r="ZW528" s="213"/>
      <c r="ZX528" s="10"/>
      <c r="ZY528" s="10" t="e">
        <f>SUM(ZX523:ZX527)</f>
        <v>#N/A</v>
      </c>
      <c r="ZZ528" s="290"/>
      <c r="AAA528" s="213"/>
      <c r="AAD528" s="213"/>
      <c r="AAE528" s="213"/>
      <c r="AAF528" s="213"/>
      <c r="AAG528" s="10"/>
      <c r="AAH528" s="10" t="e">
        <f>SUM(AAG523:AAG527)</f>
        <v>#N/A</v>
      </c>
      <c r="AAI528" s="290"/>
      <c r="AAJ528" s="213"/>
      <c r="AAM528" s="213"/>
      <c r="AAN528" s="213"/>
      <c r="AAO528" s="213"/>
      <c r="AAP528" s="10"/>
      <c r="AAQ528" s="10" t="e">
        <f>SUM(AAP523:AAP527)</f>
        <v>#N/A</v>
      </c>
      <c r="AAR528" s="290"/>
      <c r="AAS528" s="213"/>
      <c r="AAV528" s="213"/>
      <c r="AAW528" s="213"/>
      <c r="AAX528" s="213"/>
      <c r="AAY528" s="10"/>
      <c r="AAZ528" s="10" t="e">
        <f>SUM(AAY523:AAY527)</f>
        <v>#N/A</v>
      </c>
      <c r="ABA528" s="290"/>
      <c r="ABB528" s="213"/>
      <c r="ABE528" s="213"/>
      <c r="ABF528" s="213"/>
      <c r="ABG528" s="213"/>
      <c r="ABH528" s="10"/>
      <c r="ABI528" s="10" t="e">
        <f>SUM(ABH523:ABH527)</f>
        <v>#N/A</v>
      </c>
      <c r="ABJ528" s="290"/>
      <c r="ABK528" s="213"/>
      <c r="ABN528" s="213"/>
      <c r="ABO528" s="213"/>
      <c r="ABP528" s="213"/>
      <c r="ABQ528" s="10"/>
      <c r="ABR528" s="10" t="e">
        <f>SUM(ABQ523:ABQ527)</f>
        <v>#N/A</v>
      </c>
      <c r="ABS528" s="290"/>
      <c r="ABT528" s="213"/>
      <c r="ABW528" s="213"/>
      <c r="ABX528" s="213"/>
      <c r="ABY528" s="213"/>
      <c r="ABZ528" s="10"/>
      <c r="ACA528" s="10" t="e">
        <f>SUM(ABZ523:ABZ527)</f>
        <v>#N/A</v>
      </c>
      <c r="ACB528" s="290"/>
      <c r="ACC528" s="213"/>
      <c r="ACF528" s="213"/>
      <c r="ACG528" s="213"/>
      <c r="ACH528" s="213"/>
      <c r="ACI528" s="10"/>
      <c r="ACJ528" s="10" t="e">
        <f>SUM(ACI523:ACI527)</f>
        <v>#N/A</v>
      </c>
      <c r="ACK528" s="290"/>
      <c r="ACL528" s="213"/>
      <c r="ACO528" s="213"/>
      <c r="ACP528" s="213"/>
      <c r="ACQ528" s="213"/>
      <c r="ACR528" s="10"/>
      <c r="ACS528" s="10" t="e">
        <f>SUM(ACR523:ACR527)</f>
        <v>#N/A</v>
      </c>
      <c r="ACT528" s="290"/>
      <c r="ACU528" s="213"/>
      <c r="ACV528" s="279"/>
      <c r="ACX528" s="213"/>
      <c r="ACY528" s="213"/>
      <c r="ACZ528" s="213"/>
      <c r="ADA528" s="10"/>
      <c r="ADB528" s="10">
        <f>SUM(ADA523:ADA527)</f>
        <v>166</v>
      </c>
      <c r="ADC528" s="290"/>
      <c r="ADD528" s="213"/>
      <c r="ADE528" s="307"/>
      <c r="ADG528" s="213"/>
      <c r="ADH528" s="213"/>
      <c r="ADI528" s="213"/>
      <c r="ADJ528" s="213"/>
      <c r="ADK528" s="10">
        <f>SUM(ADJ523:ADJ527)</f>
        <v>1007</v>
      </c>
      <c r="ADL528" s="290"/>
      <c r="ADM528" s="213"/>
      <c r="ADN528" s="307"/>
      <c r="ADP528" s="213"/>
      <c r="ADQ528" s="213"/>
      <c r="ADR528" s="213"/>
      <c r="ADS528" s="10"/>
      <c r="ADT528" s="10">
        <f>SUM(ADS523:ADS527)</f>
        <v>1093.3999999999999</v>
      </c>
      <c r="ADU528" s="290"/>
      <c r="ADV528" s="213"/>
      <c r="ADW528" s="307"/>
      <c r="ADZ528" s="213"/>
      <c r="AEA528" s="213"/>
      <c r="AEB528" s="213"/>
      <c r="AEC528" s="10">
        <f>SUM(AEB523:AEB527)</f>
        <v>1111.9000000000001</v>
      </c>
      <c r="AED528" s="290"/>
      <c r="AEE528" s="213"/>
      <c r="AEF528" s="307"/>
      <c r="AEH528" s="213"/>
      <c r="AEI528" s="213"/>
      <c r="AEJ528" s="213"/>
      <c r="AEK528" s="213"/>
      <c r="AEL528" s="10">
        <f>SUM(AEK523:AEK527)</f>
        <v>539.40000000000009</v>
      </c>
      <c r="AEM528" s="290"/>
      <c r="AEN528" s="213"/>
      <c r="AEO528" s="307"/>
      <c r="AEQ528" s="213"/>
      <c r="AER528" s="213"/>
      <c r="AES528" s="213"/>
      <c r="AET528" s="213"/>
      <c r="AEU528" s="10">
        <f>SUM(AET523:AET527)</f>
        <v>523.29999999999995</v>
      </c>
      <c r="AEV528" s="290"/>
      <c r="AEW528" s="213"/>
      <c r="AEX528" s="307"/>
      <c r="AEZ528" s="213"/>
      <c r="AFA528" s="213"/>
      <c r="AFB528" s="213"/>
      <c r="AFC528" s="10"/>
      <c r="AFD528" s="10">
        <f>SUM(AFC523:AFC527)</f>
        <v>633.19999999999993</v>
      </c>
      <c r="AFE528" s="290"/>
      <c r="AFF528" s="213"/>
      <c r="AFG528" s="307"/>
      <c r="AFI528" s="213"/>
      <c r="AFJ528" s="213"/>
      <c r="AFK528" s="213"/>
      <c r="AFL528" s="10"/>
      <c r="AFM528" s="10">
        <f>SUM(AFL523:AFL527)</f>
        <v>536</v>
      </c>
      <c r="AFN528" s="290"/>
      <c r="AFO528" s="213"/>
      <c r="AFP528" s="307"/>
      <c r="AFR528" s="213"/>
      <c r="AFS528" s="213"/>
      <c r="AFT528" s="213"/>
      <c r="AFU528" s="10"/>
      <c r="AFV528" s="10">
        <f>SUM(AFU523:AFU527)</f>
        <v>1096.1000000000001</v>
      </c>
      <c r="AFW528" s="290"/>
      <c r="AFX528" s="213"/>
      <c r="AFY528" s="309"/>
      <c r="AGA528" s="213"/>
      <c r="AGB528" s="213"/>
      <c r="AGC528" s="213"/>
      <c r="AGD528" s="10"/>
      <c r="AGE528" s="10">
        <f>SUM(AGD523:AGD527)</f>
        <v>514.6</v>
      </c>
      <c r="AGF528" s="290"/>
      <c r="AGG528" s="213"/>
      <c r="AGH528" s="307"/>
      <c r="AGJ528" s="213"/>
      <c r="AGK528" s="213"/>
      <c r="AGL528" s="213"/>
      <c r="AGM528" s="10"/>
      <c r="AGN528" s="10">
        <f>SUM(AGM523:AGM527)</f>
        <v>1120.8</v>
      </c>
      <c r="AGO528" s="290"/>
      <c r="AGP528" s="213"/>
      <c r="AGQ528" s="307"/>
      <c r="AGS528" s="213"/>
      <c r="AGT528" s="213"/>
      <c r="AGU528" s="213"/>
      <c r="AGV528" s="10"/>
      <c r="AGW528" s="10">
        <f>SUM(AGV523:AGV527)</f>
        <v>620.4</v>
      </c>
      <c r="AGX528" s="290"/>
      <c r="AGY528" s="213"/>
      <c r="AGZ528" s="308"/>
      <c r="AHB528" s="213"/>
      <c r="AHC528" s="213"/>
      <c r="AHD528" s="213"/>
      <c r="AHE528" s="10"/>
      <c r="AHF528" s="10">
        <f>SUM(AHE523:AHE527)</f>
        <v>1094.2</v>
      </c>
      <c r="AHG528" s="290"/>
      <c r="AHH528" s="213"/>
      <c r="AHK528" s="213"/>
      <c r="AHL528" s="213"/>
      <c r="AHM528" s="213"/>
      <c r="AHN528" s="10"/>
      <c r="AHO528" s="10"/>
      <c r="AHQ528" s="213"/>
      <c r="AHR528" s="279"/>
      <c r="AHT528" s="213"/>
      <c r="AHU528" s="213"/>
      <c r="AHV528" s="213"/>
      <c r="AHW528" s="10"/>
      <c r="AHX528" s="10"/>
      <c r="AHZ528" s="213"/>
      <c r="AIA528" s="279"/>
      <c r="AIC528" s="213"/>
      <c r="AID528" s="213"/>
      <c r="AIE528" s="213"/>
      <c r="AIF528" s="10"/>
      <c r="AIG528" s="10"/>
      <c r="AII528" s="213"/>
      <c r="AIJ528" s="279"/>
      <c r="AIM528" s="213"/>
      <c r="AIP528" s="10"/>
    </row>
    <row r="529" spans="1:926" s="14" customFormat="1" ht="15">
      <c r="A529" s="213" t="s">
        <v>105</v>
      </c>
      <c r="B529" s="293" t="s">
        <v>427</v>
      </c>
      <c r="D529" s="304">
        <f>IF(C529="Kopman",1.9,1)</f>
        <v>1</v>
      </c>
      <c r="E529" s="214">
        <f>VLOOKUP(B529,$A$563:$F$2330,6,FALSE)</f>
        <v>283</v>
      </c>
      <c r="F529" s="213" t="s">
        <v>61</v>
      </c>
      <c r="G529" s="10">
        <f>E529*1.5*D529</f>
        <v>424.5</v>
      </c>
      <c r="H529" s="10"/>
      <c r="I529" s="284"/>
      <c r="J529" s="213" t="s">
        <v>105</v>
      </c>
      <c r="K529" s="306" t="s">
        <v>524</v>
      </c>
      <c r="M529" s="304">
        <f>IF(L529="Kopman",1.9,1)</f>
        <v>1</v>
      </c>
      <c r="N529" s="214">
        <f>VLOOKUP(K529,$A$563:$F$2330,6,FALSE)</f>
        <v>131</v>
      </c>
      <c r="O529" s="213" t="s">
        <v>61</v>
      </c>
      <c r="P529" s="10">
        <f>N529*1.5*M529</f>
        <v>196.5</v>
      </c>
      <c r="Q529" s="10"/>
      <c r="R529" s="284"/>
      <c r="S529" s="213" t="s">
        <v>105</v>
      </c>
      <c r="T529" s="306" t="s">
        <v>524</v>
      </c>
      <c r="V529" s="304">
        <f>IF(U529="Kopman",1.9,1)</f>
        <v>1</v>
      </c>
      <c r="W529" s="214">
        <f>VLOOKUP(T529,$A$563:$F$2330,6,FALSE)</f>
        <v>131</v>
      </c>
      <c r="X529" s="213" t="s">
        <v>61</v>
      </c>
      <c r="Y529" s="10">
        <f>W529*1.5*V529</f>
        <v>196.5</v>
      </c>
      <c r="Z529" s="10"/>
      <c r="AA529" s="284"/>
      <c r="AB529" s="213" t="s">
        <v>105</v>
      </c>
      <c r="AC529" s="306" t="s">
        <v>427</v>
      </c>
      <c r="AE529" s="304">
        <f>IF(AD529="Kopman",1.9,1)</f>
        <v>1</v>
      </c>
      <c r="AF529" s="214">
        <f>VLOOKUP(AC529,$A$563:$F$2330,6,FALSE)</f>
        <v>283</v>
      </c>
      <c r="AG529" s="213" t="s">
        <v>61</v>
      </c>
      <c r="AH529" s="10">
        <f>AF529*1.5*AE529</f>
        <v>424.5</v>
      </c>
      <c r="AI529" s="10"/>
      <c r="AJ529" s="284"/>
      <c r="AK529" s="213" t="s">
        <v>105</v>
      </c>
      <c r="AL529" s="293" t="s">
        <v>427</v>
      </c>
      <c r="AN529" s="304">
        <f>IF(AM529="Kopman",1.9,1)</f>
        <v>1</v>
      </c>
      <c r="AO529" s="214">
        <f>VLOOKUP(AL529,$A$563:$F$2330,6,FALSE)</f>
        <v>283</v>
      </c>
      <c r="AP529" s="213" t="s">
        <v>61</v>
      </c>
      <c r="AQ529" s="10">
        <f>AO529*1.5*AN529</f>
        <v>424.5</v>
      </c>
      <c r="AR529" s="10"/>
      <c r="AS529" s="284"/>
      <c r="AT529" s="213" t="s">
        <v>105</v>
      </c>
      <c r="AU529" s="306" t="s">
        <v>501</v>
      </c>
      <c r="AW529" s="304">
        <f>IF(AV529="Kopman",1.9,1)</f>
        <v>1</v>
      </c>
      <c r="AX529" s="214">
        <f>VLOOKUP(AU529,$A$563:$F$2330,6,FALSE)</f>
        <v>174</v>
      </c>
      <c r="AY529" s="213" t="s">
        <v>61</v>
      </c>
      <c r="AZ529" s="10">
        <f>AX529*1.5*AW529</f>
        <v>261</v>
      </c>
      <c r="BA529" s="10"/>
      <c r="BB529" s="284"/>
      <c r="BC529" s="213" t="s">
        <v>105</v>
      </c>
      <c r="BD529" s="306" t="s">
        <v>550</v>
      </c>
      <c r="BF529" s="304">
        <f>IF(BE529="Kopman",1.9,1)</f>
        <v>1</v>
      </c>
      <c r="BG529" s="214">
        <f>VLOOKUP(BD529,$A$563:$F$2330,6,FALSE)</f>
        <v>68</v>
      </c>
      <c r="BH529" s="213" t="s">
        <v>61</v>
      </c>
      <c r="BI529" s="10">
        <f>BG529*1.5*BF529</f>
        <v>102</v>
      </c>
      <c r="BJ529" s="10"/>
      <c r="BK529" s="284"/>
      <c r="BL529" s="213" t="s">
        <v>105</v>
      </c>
      <c r="BM529" s="306" t="s">
        <v>427</v>
      </c>
      <c r="BN529" s="14" t="s">
        <v>2248</v>
      </c>
      <c r="BO529" s="304">
        <f>IF(BN529="Kopman",1.9,1)</f>
        <v>1.9</v>
      </c>
      <c r="BP529" s="214">
        <f>VLOOKUP(BM529,$A$563:$F$2330,6,FALSE)</f>
        <v>283</v>
      </c>
      <c r="BQ529" s="213" t="s">
        <v>61</v>
      </c>
      <c r="BR529" s="10">
        <f>BP529*1.5*BO529</f>
        <v>806.55</v>
      </c>
      <c r="BS529" s="10"/>
      <c r="BT529" s="284"/>
      <c r="BU529" s="213" t="s">
        <v>105</v>
      </c>
      <c r="BV529" s="306" t="s">
        <v>427</v>
      </c>
      <c r="BW529" s="14" t="s">
        <v>2248</v>
      </c>
      <c r="BX529" s="304">
        <f>IF(BW529="Kopman",1.9,1)</f>
        <v>1.9</v>
      </c>
      <c r="BY529" s="214">
        <f>VLOOKUP(BV529,$A$563:$F$2330,6,FALSE)</f>
        <v>283</v>
      </c>
      <c r="BZ529" s="213" t="s">
        <v>61</v>
      </c>
      <c r="CA529" s="10">
        <f>BY529*1.5*BX529</f>
        <v>806.55</v>
      </c>
      <c r="CB529" s="10"/>
      <c r="CC529" s="284"/>
      <c r="CD529" s="213" t="s">
        <v>105</v>
      </c>
      <c r="CE529" s="306" t="s">
        <v>427</v>
      </c>
      <c r="CG529" s="304">
        <f>IF(CF529="Kopman",1.9,1)</f>
        <v>1</v>
      </c>
      <c r="CH529" s="214">
        <f>VLOOKUP(CE529,$A$563:$F$2330,6,FALSE)</f>
        <v>283</v>
      </c>
      <c r="CI529" s="213" t="s">
        <v>61</v>
      </c>
      <c r="CJ529" s="10">
        <f>CH529*1.5*CG529</f>
        <v>424.5</v>
      </c>
      <c r="CK529" s="10"/>
      <c r="CL529" s="284"/>
      <c r="CM529" s="213" t="s">
        <v>105</v>
      </c>
      <c r="CN529" s="306" t="s">
        <v>1896</v>
      </c>
      <c r="CP529" s="304">
        <f>IF(CO529="Kopman",1.9,1)</f>
        <v>1</v>
      </c>
      <c r="CQ529" s="214">
        <f>VLOOKUP(CN529,$A$563:$F$2330,6,FALSE)</f>
        <v>0</v>
      </c>
      <c r="CR529" s="213" t="s">
        <v>61</v>
      </c>
      <c r="CS529" s="10">
        <f>CQ529*1.5*CP529</f>
        <v>0</v>
      </c>
      <c r="CT529" s="10"/>
      <c r="CU529" s="284"/>
      <c r="CV529" s="213" t="s">
        <v>105</v>
      </c>
      <c r="CW529" s="306" t="s">
        <v>427</v>
      </c>
      <c r="CX529" s="14" t="s">
        <v>2248</v>
      </c>
      <c r="CY529" s="304">
        <f>IF(CX529="Kopman",1.9,1)</f>
        <v>1.9</v>
      </c>
      <c r="CZ529" s="214">
        <f>VLOOKUP(CW529,$A$563:$F$2330,6,FALSE)</f>
        <v>283</v>
      </c>
      <c r="DA529" s="213" t="s">
        <v>61</v>
      </c>
      <c r="DB529" s="10">
        <f>CZ529*1.5*CY529</f>
        <v>806.55</v>
      </c>
      <c r="DC529" s="10"/>
      <c r="DD529" s="284"/>
      <c r="DE529" s="213" t="s">
        <v>105</v>
      </c>
      <c r="DF529" s="306" t="s">
        <v>550</v>
      </c>
      <c r="DH529" s="304">
        <f>IF(DG529="Kopman",1.9,1)</f>
        <v>1</v>
      </c>
      <c r="DI529" s="214">
        <f>VLOOKUP(DF529,$A$563:$F$2330,6,FALSE)</f>
        <v>68</v>
      </c>
      <c r="DJ529" s="213" t="s">
        <v>61</v>
      </c>
      <c r="DK529" s="10">
        <f>DI529*1.5*DH529</f>
        <v>102</v>
      </c>
      <c r="DL529" s="10"/>
      <c r="DM529" s="284"/>
      <c r="DN529" s="213" t="s">
        <v>105</v>
      </c>
      <c r="DO529" s="293" t="s">
        <v>2039</v>
      </c>
      <c r="DQ529" s="304">
        <f>IF(DP529="Kopman",1.9,1)</f>
        <v>1</v>
      </c>
      <c r="DR529" s="214">
        <f>VLOOKUP(DO529,$A$563:$F$2330,6,FALSE)</f>
        <v>19</v>
      </c>
      <c r="DS529" s="213" t="s">
        <v>61</v>
      </c>
      <c r="DT529" s="10">
        <f>DR529*1.5*DQ529</f>
        <v>28.5</v>
      </c>
      <c r="DU529" s="10"/>
      <c r="DV529" s="284"/>
      <c r="DW529" s="213" t="s">
        <v>105</v>
      </c>
      <c r="DX529" s="297" t="s">
        <v>186</v>
      </c>
      <c r="DZ529" s="304">
        <f>IF(DY529="Kopman",1.9,1)</f>
        <v>1</v>
      </c>
      <c r="EA529" s="214" t="e">
        <f>VLOOKUP(DX529,$A$563:$F$2330,6,FALSE)</f>
        <v>#N/A</v>
      </c>
      <c r="EB529" s="213" t="s">
        <v>2249</v>
      </c>
      <c r="EC529" s="10" t="e">
        <f>EA529*1.5*DZ529</f>
        <v>#N/A</v>
      </c>
      <c r="ED529" s="10"/>
      <c r="EE529" s="284"/>
      <c r="EF529" s="213" t="s">
        <v>105</v>
      </c>
      <c r="EG529" s="306" t="s">
        <v>501</v>
      </c>
      <c r="EI529" s="304">
        <f>IF(EH529="Kopman",1.9,1)</f>
        <v>1</v>
      </c>
      <c r="EJ529" s="214">
        <f>VLOOKUP(EG529,$A$563:$F$2330,6,FALSE)</f>
        <v>174</v>
      </c>
      <c r="EK529" s="213" t="s">
        <v>61</v>
      </c>
      <c r="EL529" s="10">
        <f>EJ529*1.5*EI529</f>
        <v>261</v>
      </c>
      <c r="EM529" s="10"/>
      <c r="EN529" s="284"/>
      <c r="EO529" s="213" t="s">
        <v>105</v>
      </c>
      <c r="EP529" s="306" t="s">
        <v>524</v>
      </c>
      <c r="ER529" s="304">
        <f>IF(EQ529="Kopman",1.9,1)</f>
        <v>1</v>
      </c>
      <c r="ES529" s="214">
        <f>VLOOKUP(EP529,$A$563:$F$2330,6,FALSE)</f>
        <v>131</v>
      </c>
      <c r="ET529" s="213" t="s">
        <v>61</v>
      </c>
      <c r="EU529" s="10">
        <f>ES529*1.5*ER529</f>
        <v>196.5</v>
      </c>
      <c r="EV529" s="10"/>
      <c r="EW529" s="284"/>
      <c r="EX529" s="213" t="s">
        <v>105</v>
      </c>
      <c r="EY529" s="297" t="s">
        <v>186</v>
      </c>
      <c r="FA529" s="304">
        <f>IF(EZ529="Kopman",1.9,1)</f>
        <v>1</v>
      </c>
      <c r="FB529" s="214" t="e">
        <f>VLOOKUP(EY529,$A$563:$F$2330,6,FALSE)</f>
        <v>#N/A</v>
      </c>
      <c r="FC529" s="213" t="s">
        <v>61</v>
      </c>
      <c r="FD529" s="10" t="e">
        <f>FB529*1.5*FA529</f>
        <v>#N/A</v>
      </c>
      <c r="FE529" s="10"/>
      <c r="FF529" s="284"/>
      <c r="FG529" s="213" t="s">
        <v>105</v>
      </c>
      <c r="FH529" s="306" t="s">
        <v>1092</v>
      </c>
      <c r="FJ529" s="304">
        <f>IF(FI529="Kopman",1.9,1)</f>
        <v>1</v>
      </c>
      <c r="FK529" s="214">
        <f>VLOOKUP(FH529,$A$563:$F$2330,6,FALSE)</f>
        <v>128</v>
      </c>
      <c r="FL529" s="213" t="s">
        <v>61</v>
      </c>
      <c r="FM529" s="10">
        <f>FK529*1.5*FJ529</f>
        <v>192</v>
      </c>
      <c r="FN529" s="10"/>
      <c r="FO529" s="284"/>
      <c r="FP529" s="213" t="s">
        <v>105</v>
      </c>
      <c r="FQ529" s="293" t="s">
        <v>1896</v>
      </c>
      <c r="FS529" s="304">
        <f>IF(FR529="Kopman",1.9,1)</f>
        <v>1</v>
      </c>
      <c r="FT529" s="214">
        <f>VLOOKUP(FQ529,$A$563:$F$2330,6,FALSE)</f>
        <v>0</v>
      </c>
      <c r="FU529" s="213" t="s">
        <v>61</v>
      </c>
      <c r="FV529" s="10">
        <f>FT529*1.5*FS529</f>
        <v>0</v>
      </c>
      <c r="FW529" s="10"/>
      <c r="FX529" s="284"/>
      <c r="FY529" s="213" t="s">
        <v>105</v>
      </c>
      <c r="FZ529" s="293" t="s">
        <v>501</v>
      </c>
      <c r="GB529" s="304">
        <f>IF(GA529="Kopman",1.9,1)</f>
        <v>1</v>
      </c>
      <c r="GC529" s="214">
        <f>VLOOKUP(FZ529,$A$563:$F$2330,6,FALSE)</f>
        <v>174</v>
      </c>
      <c r="GD529" s="213" t="s">
        <v>61</v>
      </c>
      <c r="GE529" s="10">
        <f>GC529*1.5*GB529</f>
        <v>261</v>
      </c>
      <c r="GF529" s="10"/>
      <c r="GG529" s="284"/>
      <c r="GH529" s="213" t="s">
        <v>105</v>
      </c>
      <c r="GI529" s="306" t="s">
        <v>501</v>
      </c>
      <c r="GK529" s="304">
        <f>IF(GJ529="Kopman",1.9,1)</f>
        <v>1</v>
      </c>
      <c r="GL529" s="214">
        <f>VLOOKUP(GI529,$A$563:$F$2330,6,FALSE)</f>
        <v>174</v>
      </c>
      <c r="GM529" s="213" t="s">
        <v>61</v>
      </c>
      <c r="GN529" s="10">
        <f>GL529*1.5*GK529</f>
        <v>261</v>
      </c>
      <c r="GO529" s="10"/>
      <c r="GP529" s="284"/>
      <c r="GQ529" s="213" t="s">
        <v>105</v>
      </c>
      <c r="GR529" s="306" t="s">
        <v>1926</v>
      </c>
      <c r="GT529" s="304">
        <f>IF(GS529="Kopman",1.9,1)</f>
        <v>1</v>
      </c>
      <c r="GU529" s="214">
        <f>VLOOKUP(GR529,$A$563:$F$2330,6,FALSE)</f>
        <v>402</v>
      </c>
      <c r="GV529" s="213" t="s">
        <v>61</v>
      </c>
      <c r="GW529" s="10">
        <f>GU529*1.5</f>
        <v>603</v>
      </c>
      <c r="GX529" s="10"/>
      <c r="GY529" s="284"/>
      <c r="GZ529" s="213" t="s">
        <v>105</v>
      </c>
      <c r="HA529" s="293" t="s">
        <v>550</v>
      </c>
      <c r="HC529" s="304">
        <f>IF(HB529="Kopman",1.9,1)</f>
        <v>1</v>
      </c>
      <c r="HD529" s="214">
        <f>VLOOKUP(HA529,$A$563:$F$2330,6,FALSE)</f>
        <v>68</v>
      </c>
      <c r="HE529" s="213" t="s">
        <v>61</v>
      </c>
      <c r="HF529" s="10">
        <f>HD529*1.5*HC529</f>
        <v>102</v>
      </c>
      <c r="HG529" s="10"/>
      <c r="HH529" s="284"/>
      <c r="HI529" s="213" t="s">
        <v>105</v>
      </c>
      <c r="HJ529" s="306" t="s">
        <v>550</v>
      </c>
      <c r="HL529" s="304">
        <f>IF(HK529="Kopman",1.9,1)</f>
        <v>1</v>
      </c>
      <c r="HM529" s="214">
        <f>VLOOKUP(HJ529,$A$563:$F$2330,6,FALSE)</f>
        <v>68</v>
      </c>
      <c r="HN529" s="213" t="s">
        <v>61</v>
      </c>
      <c r="HO529" s="10">
        <f>HM529*1.5</f>
        <v>102</v>
      </c>
      <c r="HP529" s="10"/>
      <c r="HQ529" s="284"/>
      <c r="HR529" s="213" t="s">
        <v>105</v>
      </c>
      <c r="HS529" s="293" t="s">
        <v>1896</v>
      </c>
      <c r="HU529" s="304">
        <f>IF(HT529="Kopman",1.9,1)</f>
        <v>1</v>
      </c>
      <c r="HV529" s="214">
        <f>VLOOKUP(HS529,$A$563:$F$2330,6,FALSE)</f>
        <v>0</v>
      </c>
      <c r="HW529" s="213" t="s">
        <v>61</v>
      </c>
      <c r="HX529" s="10">
        <f>HV529*1.5*HU529</f>
        <v>0</v>
      </c>
      <c r="HY529" s="10"/>
      <c r="HZ529" s="284"/>
      <c r="IA529" s="213" t="s">
        <v>105</v>
      </c>
      <c r="IB529" s="306" t="s">
        <v>1896</v>
      </c>
      <c r="ID529" s="304">
        <f>IF(IC529="Kopman",1.9,1)</f>
        <v>1</v>
      </c>
      <c r="IE529" s="214">
        <f>VLOOKUP(IB529,$A$563:$F$2330,6,FALSE)</f>
        <v>0</v>
      </c>
      <c r="IF529" s="213" t="s">
        <v>61</v>
      </c>
      <c r="IG529" s="10">
        <f>IE529*1.5</f>
        <v>0</v>
      </c>
      <c r="IH529" s="10"/>
      <c r="II529" s="284"/>
      <c r="IJ529" s="213" t="s">
        <v>105</v>
      </c>
      <c r="IK529" s="306" t="s">
        <v>550</v>
      </c>
      <c r="IM529" s="304">
        <f>IF(IL529="Kopman",1.9,1)</f>
        <v>1</v>
      </c>
      <c r="IN529" s="214">
        <f>VLOOKUP(IK529,$A$563:$F$2330,6,FALSE)</f>
        <v>68</v>
      </c>
      <c r="IO529" s="213" t="s">
        <v>61</v>
      </c>
      <c r="IP529" s="10">
        <f>IN529*1.5*IM529</f>
        <v>102</v>
      </c>
      <c r="IQ529" s="10"/>
      <c r="IR529" s="284"/>
      <c r="IS529" s="213" t="s">
        <v>105</v>
      </c>
      <c r="IT529" s="306" t="s">
        <v>562</v>
      </c>
      <c r="IV529" s="304">
        <f>IF(IU529="Kopman",1.9,1)</f>
        <v>1</v>
      </c>
      <c r="IW529" s="214">
        <f>VLOOKUP(IT529,$A$563:$F$2330,6,FALSE)</f>
        <v>17</v>
      </c>
      <c r="IX529" s="213" t="s">
        <v>61</v>
      </c>
      <c r="IY529" s="10">
        <f>IW529*1.5*IV529</f>
        <v>25.5</v>
      </c>
      <c r="IZ529" s="10"/>
      <c r="JA529" s="284"/>
      <c r="JB529" s="213" t="s">
        <v>105</v>
      </c>
      <c r="JC529" s="306" t="s">
        <v>1436</v>
      </c>
      <c r="JE529" s="304">
        <f>IF(JD529="Kopman",1.9,1)</f>
        <v>1</v>
      </c>
      <c r="JF529" s="214">
        <f>VLOOKUP(JC529,$A$563:$F$2330,6,FALSE)</f>
        <v>41</v>
      </c>
      <c r="JG529" s="213" t="s">
        <v>61</v>
      </c>
      <c r="JH529" s="10">
        <f>JF529*1.5*JE529</f>
        <v>61.5</v>
      </c>
      <c r="JI529" s="10"/>
      <c r="JJ529" s="284"/>
      <c r="JK529" s="213" t="s">
        <v>105</v>
      </c>
      <c r="JL529" s="306" t="s">
        <v>501</v>
      </c>
      <c r="JN529" s="304">
        <f>IF(JM529="Kopman",1.9,1)</f>
        <v>1</v>
      </c>
      <c r="JO529" s="214">
        <f>VLOOKUP(JL529,$A$563:$F$2330,6,FALSE)</f>
        <v>174</v>
      </c>
      <c r="JP529" s="213" t="s">
        <v>61</v>
      </c>
      <c r="JQ529" s="10">
        <f>JO529*1.5*JN529</f>
        <v>261</v>
      </c>
      <c r="JR529" s="10"/>
      <c r="JS529" s="284"/>
      <c r="JT529" s="213" t="s">
        <v>105</v>
      </c>
      <c r="JU529" s="306" t="s">
        <v>1896</v>
      </c>
      <c r="JW529" s="304">
        <f>IF(JV529="Kopman",1.9,1)</f>
        <v>1</v>
      </c>
      <c r="JX529" s="214">
        <f>VLOOKUP(JU529,$A$563:$F$2330,6,FALSE)</f>
        <v>0</v>
      </c>
      <c r="JY529" s="213" t="s">
        <v>61</v>
      </c>
      <c r="JZ529" s="10">
        <f>JX529*1.5*JW529</f>
        <v>0</v>
      </c>
      <c r="KA529" s="10"/>
      <c r="KB529" s="284"/>
      <c r="KC529" s="213" t="s">
        <v>105</v>
      </c>
      <c r="KD529" s="306" t="s">
        <v>2039</v>
      </c>
      <c r="KF529" s="304">
        <f>IF(KE529="Kopman",1.9,1)</f>
        <v>1</v>
      </c>
      <c r="KG529" s="214">
        <f>VLOOKUP(KD529,$A$563:$F$2330,6,FALSE)</f>
        <v>19</v>
      </c>
      <c r="KH529" s="213" t="s">
        <v>61</v>
      </c>
      <c r="KI529" s="10">
        <f>KG529*1.5*KF529</f>
        <v>28.5</v>
      </c>
      <c r="KJ529" s="10"/>
      <c r="KK529" s="284"/>
      <c r="KL529" s="213" t="s">
        <v>105</v>
      </c>
      <c r="KM529" s="306" t="s">
        <v>564</v>
      </c>
      <c r="KO529" s="304">
        <f>IF(KN529="Kopman",1.9,1)</f>
        <v>1</v>
      </c>
      <c r="KP529" s="214">
        <f>VLOOKUP(KM529,$A$563:$F$2330,6,FALSE)</f>
        <v>101</v>
      </c>
      <c r="KQ529" s="213" t="s">
        <v>61</v>
      </c>
      <c r="KR529" s="10">
        <f>KP529*1.5</f>
        <v>151.5</v>
      </c>
      <c r="KS529" s="10"/>
      <c r="KT529" s="284"/>
      <c r="KU529" s="213" t="s">
        <v>105</v>
      </c>
      <c r="KV529" s="306" t="s">
        <v>427</v>
      </c>
      <c r="KX529" s="304">
        <f>IF(KW529="Kopman",1.9,1)</f>
        <v>1</v>
      </c>
      <c r="KY529" s="214">
        <f>VLOOKUP(KV529,$A$563:$F$2330,6,FALSE)</f>
        <v>283</v>
      </c>
      <c r="KZ529" s="213" t="s">
        <v>61</v>
      </c>
      <c r="LA529" s="10">
        <f>KY529*1.5*KX529</f>
        <v>424.5</v>
      </c>
      <c r="LB529" s="10"/>
      <c r="LC529" s="284"/>
      <c r="LD529" s="213" t="s">
        <v>105</v>
      </c>
      <c r="LE529" s="306" t="s">
        <v>562</v>
      </c>
      <c r="LG529" s="304">
        <f>IF(LF529="Kopman",1.9,1)</f>
        <v>1</v>
      </c>
      <c r="LH529" s="214">
        <f>VLOOKUP(LE529,$A$563:$F$2330,6,FALSE)</f>
        <v>17</v>
      </c>
      <c r="LI529" s="213" t="s">
        <v>61</v>
      </c>
      <c r="LJ529" s="10">
        <f>LH529*1.5*LG529</f>
        <v>25.5</v>
      </c>
      <c r="LK529" s="10"/>
      <c r="LL529" s="284"/>
      <c r="LM529" s="213" t="s">
        <v>105</v>
      </c>
      <c r="LN529" s="306" t="s">
        <v>1342</v>
      </c>
      <c r="LP529" s="304">
        <f>IF(LO529="Kopman",1.9,1)</f>
        <v>1</v>
      </c>
      <c r="LQ529" s="214">
        <f>VLOOKUP(LN529,$A$563:$F$2330,6,FALSE)</f>
        <v>0</v>
      </c>
      <c r="LR529" s="213" t="s">
        <v>61</v>
      </c>
      <c r="LS529" s="10">
        <f>LQ529*1.5*LP529</f>
        <v>0</v>
      </c>
      <c r="LT529" s="10"/>
      <c r="LU529" s="284"/>
      <c r="LV529" s="213" t="s">
        <v>105</v>
      </c>
      <c r="LW529" s="306" t="s">
        <v>554</v>
      </c>
      <c r="LY529" s="304">
        <f>IF(LX529="Kopman",1.9,1)</f>
        <v>1</v>
      </c>
      <c r="LZ529" s="214">
        <f>VLOOKUP(LW529,$A$563:$F$2330,6,FALSE)</f>
        <v>152</v>
      </c>
      <c r="MA529" s="213" t="s">
        <v>61</v>
      </c>
      <c r="MB529" s="10">
        <f>LZ529*1.5*LY529</f>
        <v>228</v>
      </c>
      <c r="MC529" s="10"/>
      <c r="MD529" s="284"/>
      <c r="ME529" s="213" t="s">
        <v>105</v>
      </c>
      <c r="MF529" s="308" t="s">
        <v>1896</v>
      </c>
      <c r="MH529" s="304">
        <f>IF(MG529="Kopman",1.9,1)</f>
        <v>1</v>
      </c>
      <c r="MI529" s="214">
        <f>VLOOKUP(MF529,$A$563:$F$2330,6,FALSE)</f>
        <v>0</v>
      </c>
      <c r="MJ529" s="213" t="s">
        <v>61</v>
      </c>
      <c r="MK529" s="10">
        <f>MI529*1.5*MH529</f>
        <v>0</v>
      </c>
      <c r="ML529" s="10"/>
      <c r="MM529" s="284"/>
      <c r="MN529" s="213" t="s">
        <v>105</v>
      </c>
      <c r="MO529" s="306" t="s">
        <v>1092</v>
      </c>
      <c r="MQ529" s="304">
        <f>IF(MP529="Kopman",1.9,1)</f>
        <v>1</v>
      </c>
      <c r="MR529" s="214">
        <f>VLOOKUP(MO529,$A$563:$F$2330,6,FALSE)</f>
        <v>128</v>
      </c>
      <c r="MS529" s="213" t="s">
        <v>61</v>
      </c>
      <c r="MT529" s="10">
        <f>MR529*1.5*MQ529</f>
        <v>192</v>
      </c>
      <c r="MU529" s="10"/>
      <c r="MV529" s="284"/>
      <c r="MW529" s="213" t="s">
        <v>105</v>
      </c>
      <c r="MX529" s="306" t="s">
        <v>427</v>
      </c>
      <c r="MY529" s="14" t="s">
        <v>2248</v>
      </c>
      <c r="MZ529" s="304">
        <f>IF(MY529="Kopman",1.9,1)</f>
        <v>1.9</v>
      </c>
      <c r="NA529" s="214">
        <f>VLOOKUP(MX529,$A$563:$F$2330,6,FALSE)</f>
        <v>283</v>
      </c>
      <c r="NB529" s="213" t="s">
        <v>61</v>
      </c>
      <c r="NC529" s="10">
        <f>NA529*1.5*MZ529</f>
        <v>806.55</v>
      </c>
      <c r="ND529" s="10"/>
      <c r="NE529" s="284"/>
      <c r="NF529" s="213" t="s">
        <v>105</v>
      </c>
      <c r="NG529" s="306" t="s">
        <v>2289</v>
      </c>
      <c r="NI529" s="304">
        <f>IF(NH529="Kopman",1.9,1)</f>
        <v>1</v>
      </c>
      <c r="NJ529" s="214">
        <f>VLOOKUP(NG529,$A$563:$F$2330,6,FALSE)</f>
        <v>41</v>
      </c>
      <c r="NK529" s="213" t="s">
        <v>61</v>
      </c>
      <c r="NL529" s="10">
        <f>NJ529*1.5*NI529</f>
        <v>61.5</v>
      </c>
      <c r="NM529" s="10"/>
      <c r="NN529" s="284"/>
      <c r="NO529" s="213" t="s">
        <v>105</v>
      </c>
      <c r="NP529" s="306" t="s">
        <v>1896</v>
      </c>
      <c r="NR529" s="304">
        <f>IF(NQ529="Kopman",1.9,1)</f>
        <v>1</v>
      </c>
      <c r="NS529" s="214">
        <f>VLOOKUP(NP529,$A$563:$F$2330,6,FALSE)</f>
        <v>0</v>
      </c>
      <c r="NT529" s="213" t="s">
        <v>61</v>
      </c>
      <c r="NU529" s="10">
        <f>NS529*1.5*NR529</f>
        <v>0</v>
      </c>
      <c r="NV529" s="10"/>
      <c r="NW529" s="284"/>
      <c r="NX529" s="213" t="s">
        <v>105</v>
      </c>
      <c r="NY529" s="293" t="s">
        <v>2292</v>
      </c>
      <c r="OB529" s="214">
        <f>VLOOKUP(NY529,$A$563:$F$2330,6,FALSE)</f>
        <v>153</v>
      </c>
      <c r="OC529" s="213" t="s">
        <v>61</v>
      </c>
      <c r="OD529" s="10">
        <f>OB529*1.5</f>
        <v>229.5</v>
      </c>
      <c r="OE529" s="10"/>
      <c r="OF529" s="284"/>
      <c r="OG529" s="213" t="s">
        <v>105</v>
      </c>
      <c r="OH529" s="306" t="s">
        <v>1896</v>
      </c>
      <c r="OJ529" s="304"/>
      <c r="OK529" s="214">
        <f>VLOOKUP(OH529,$A$563:$F$2330,6,FALSE)</f>
        <v>0</v>
      </c>
      <c r="OL529" s="213" t="s">
        <v>61</v>
      </c>
      <c r="OM529" s="10">
        <f>OK529*1.5*OJ529</f>
        <v>0</v>
      </c>
      <c r="ON529" s="10"/>
      <c r="OO529" s="284"/>
      <c r="OP529" s="213" t="s">
        <v>105</v>
      </c>
      <c r="OQ529" s="293" t="s">
        <v>779</v>
      </c>
      <c r="OS529" s="304">
        <f>IF(OR529="Kopman",1.9,1)</f>
        <v>1</v>
      </c>
      <c r="OT529" s="214">
        <f>VLOOKUP(OQ529,$A$563:$F$2330,6,FALSE)</f>
        <v>540</v>
      </c>
      <c r="OU529" s="213" t="s">
        <v>61</v>
      </c>
      <c r="OV529" s="10">
        <f>OT529*1.5*OS529</f>
        <v>810</v>
      </c>
      <c r="OW529" s="10"/>
      <c r="OX529" s="284"/>
      <c r="OY529" s="213" t="s">
        <v>105</v>
      </c>
      <c r="OZ529" s="306" t="s">
        <v>779</v>
      </c>
      <c r="PB529" s="304">
        <f>IF(PA529="Kopman",1.9,1)</f>
        <v>1</v>
      </c>
      <c r="PC529" s="214">
        <f>VLOOKUP(OZ529,$A$563:$F$2330,6,FALSE)</f>
        <v>540</v>
      </c>
      <c r="PD529" s="213" t="s">
        <v>61</v>
      </c>
      <c r="PE529" s="10">
        <f>PC529*1.5*PB529</f>
        <v>810</v>
      </c>
      <c r="PF529" s="10"/>
      <c r="PG529" s="284"/>
      <c r="PH529" s="213" t="s">
        <v>105</v>
      </c>
      <c r="PI529" s="306" t="s">
        <v>550</v>
      </c>
      <c r="PJ529" s="14" t="s">
        <v>2248</v>
      </c>
      <c r="PK529" s="304">
        <f>IF(PJ529="Kopman",1.9,1)</f>
        <v>1.9</v>
      </c>
      <c r="PL529" s="214">
        <f>VLOOKUP(PI529,$A$563:$F$2330,6,FALSE)</f>
        <v>68</v>
      </c>
      <c r="PM529" s="213" t="s">
        <v>61</v>
      </c>
      <c r="PN529" s="10">
        <f>PL529*1.5*PK529</f>
        <v>193.79999999999998</v>
      </c>
      <c r="PO529" s="10"/>
      <c r="PP529" s="284"/>
      <c r="PQ529" s="213" t="s">
        <v>105</v>
      </c>
      <c r="PR529" s="293" t="s">
        <v>550</v>
      </c>
      <c r="PT529" s="304">
        <f>IF(PS529="Kopman",1.9,1)</f>
        <v>1</v>
      </c>
      <c r="PU529" s="214">
        <f>VLOOKUP(PR529,$A$563:$F$2330,6,FALSE)</f>
        <v>68</v>
      </c>
      <c r="PV529" s="213" t="s">
        <v>61</v>
      </c>
      <c r="PW529" s="10">
        <f>PU529*1.5*PT529</f>
        <v>102</v>
      </c>
      <c r="PX529" s="10"/>
      <c r="PY529" s="284"/>
      <c r="PZ529" s="213" t="s">
        <v>105</v>
      </c>
      <c r="QA529" s="306" t="s">
        <v>550</v>
      </c>
      <c r="QC529" s="304">
        <f>IF(QB529="Kopman",1.9,1)</f>
        <v>1</v>
      </c>
      <c r="QD529" s="214">
        <f>VLOOKUP(QA529,$A$563:$F$2330,6,FALSE)</f>
        <v>68</v>
      </c>
      <c r="QE529" s="213" t="s">
        <v>61</v>
      </c>
      <c r="QF529" s="10">
        <f>QD529*1.5*QC529</f>
        <v>102</v>
      </c>
      <c r="QG529" s="10"/>
      <c r="QH529" s="284"/>
      <c r="QI529" s="213" t="s">
        <v>105</v>
      </c>
      <c r="QJ529" s="293" t="s">
        <v>1092</v>
      </c>
      <c r="QL529" s="304">
        <f>IF(QK529="Kopman",1.9,1)</f>
        <v>1</v>
      </c>
      <c r="QM529" s="214">
        <f>VLOOKUP(QJ529,$A$563:$F$2330,6,FALSE)</f>
        <v>128</v>
      </c>
      <c r="QN529" s="213" t="s">
        <v>61</v>
      </c>
      <c r="QO529" s="10">
        <f>QM529*1.5*QL529</f>
        <v>192</v>
      </c>
      <c r="QP529" s="10"/>
      <c r="QQ529" s="284"/>
      <c r="QR529" s="213" t="s">
        <v>105</v>
      </c>
      <c r="QS529" s="306" t="s">
        <v>501</v>
      </c>
      <c r="QU529" s="304">
        <f>IF(QT529="Kopman",1.9,1)</f>
        <v>1</v>
      </c>
      <c r="QV529" s="214">
        <f>VLOOKUP(QS529,$A$563:$F$2330,6,FALSE)</f>
        <v>174</v>
      </c>
      <c r="QW529" s="213" t="s">
        <v>61</v>
      </c>
      <c r="QX529" s="10">
        <f>QV529*1.5*QU529</f>
        <v>261</v>
      </c>
      <c r="QY529" s="10"/>
      <c r="QZ529" s="284"/>
      <c r="RA529" s="213" t="s">
        <v>105</v>
      </c>
      <c r="RB529" s="293" t="s">
        <v>1436</v>
      </c>
      <c r="RD529" s="304">
        <f>IF(RC529="Kopman",1.9,1)</f>
        <v>1</v>
      </c>
      <c r="RE529" s="214">
        <f>VLOOKUP(RB529,$A$563:$F$2330,6,FALSE)</f>
        <v>41</v>
      </c>
      <c r="RF529" s="213" t="s">
        <v>61</v>
      </c>
      <c r="RG529" s="10">
        <f>RE529*1.5*RD529</f>
        <v>61.5</v>
      </c>
      <c r="RH529" s="10"/>
      <c r="RI529" s="284"/>
      <c r="RJ529" s="213" t="s">
        <v>105</v>
      </c>
      <c r="RK529" s="297" t="s">
        <v>186</v>
      </c>
      <c r="RN529" s="214" t="e">
        <f>VLOOKUP(RK529,$A$563:$F$2330,6,FALSE)</f>
        <v>#N/A</v>
      </c>
      <c r="RO529" s="213" t="s">
        <v>61</v>
      </c>
      <c r="RP529" s="10" t="e">
        <f>RN529*1.5</f>
        <v>#N/A</v>
      </c>
      <c r="RQ529" s="10"/>
      <c r="RR529" s="284"/>
      <c r="RS529" s="213" t="s">
        <v>105</v>
      </c>
      <c r="RT529" s="306" t="s">
        <v>550</v>
      </c>
      <c r="RV529" s="304">
        <f>IF(RU529="Kopman",1.9,1)</f>
        <v>1</v>
      </c>
      <c r="RW529" s="214">
        <f>VLOOKUP(RT529,$A$563:$F$2330,6,FALSE)</f>
        <v>68</v>
      </c>
      <c r="RX529" s="213" t="s">
        <v>61</v>
      </c>
      <c r="RY529" s="10">
        <f>RW529*1.5*RV529</f>
        <v>102</v>
      </c>
      <c r="RZ529" s="10"/>
      <c r="SA529" s="290"/>
      <c r="SB529" s="213" t="s">
        <v>105</v>
      </c>
      <c r="SC529" s="306" t="s">
        <v>550</v>
      </c>
      <c r="SE529" s="304">
        <f>IF(SD529="Kopman",1.9,1)</f>
        <v>1</v>
      </c>
      <c r="SF529" s="214">
        <f>VLOOKUP(SC529,$A$563:$F$2330,6,FALSE)</f>
        <v>68</v>
      </c>
      <c r="SG529" s="213" t="s">
        <v>61</v>
      </c>
      <c r="SH529" s="10">
        <f>SF529*1.5*SE529</f>
        <v>102</v>
      </c>
      <c r="SI529" s="10"/>
      <c r="SJ529" s="290"/>
      <c r="SK529" s="213" t="s">
        <v>105</v>
      </c>
      <c r="SL529" s="306" t="s">
        <v>1896</v>
      </c>
      <c r="SN529" s="304">
        <f>IF(SM529="Kopman",1.9,1)</f>
        <v>1</v>
      </c>
      <c r="SO529" s="214">
        <f>VLOOKUP(SL529,$A$563:$F$2330,6,FALSE)</f>
        <v>0</v>
      </c>
      <c r="SP529" s="213" t="s">
        <v>61</v>
      </c>
      <c r="SQ529" s="10">
        <f>SO529*1.5*SN529</f>
        <v>0</v>
      </c>
      <c r="SR529" s="10"/>
      <c r="SS529" s="290"/>
      <c r="ST529" s="213" t="s">
        <v>105</v>
      </c>
      <c r="SU529" s="306" t="s">
        <v>1436</v>
      </c>
      <c r="SW529" s="304">
        <f>IF(SV529="Kopman",1.9,1)</f>
        <v>1</v>
      </c>
      <c r="SX529" s="214">
        <f>VLOOKUP(SU529,$A$563:$F$2330,6,FALSE)</f>
        <v>41</v>
      </c>
      <c r="SY529" s="213" t="s">
        <v>61</v>
      </c>
      <c r="SZ529" s="10">
        <f>SX529*1.5*SW529</f>
        <v>61.5</v>
      </c>
      <c r="TA529" s="10"/>
      <c r="TB529" s="290"/>
      <c r="TC529" s="213" t="s">
        <v>105</v>
      </c>
      <c r="TD529" s="306" t="s">
        <v>427</v>
      </c>
      <c r="TF529" s="304">
        <f>IF(TE529="Kopman",1.9,1)</f>
        <v>1</v>
      </c>
      <c r="TG529" s="214">
        <f>VLOOKUP(TD529,$A$563:$F$2330,6,FALSE)</f>
        <v>283</v>
      </c>
      <c r="TH529" s="213" t="s">
        <v>61</v>
      </c>
      <c r="TI529" s="10">
        <f>TG529*1.5</f>
        <v>424.5</v>
      </c>
      <c r="TK529" s="290"/>
      <c r="TL529" s="213" t="s">
        <v>105</v>
      </c>
      <c r="TM529" s="306" t="s">
        <v>427</v>
      </c>
      <c r="TO529" s="304">
        <f>IF(TN529="Kopman",1.9,1)</f>
        <v>1</v>
      </c>
      <c r="TP529" s="214">
        <f>VLOOKUP(TM529,$A$563:$F$2330,6,FALSE)</f>
        <v>283</v>
      </c>
      <c r="TQ529" s="213" t="s">
        <v>61</v>
      </c>
      <c r="TR529" s="10">
        <f>TP529*1.5*TO529</f>
        <v>424.5</v>
      </c>
      <c r="TS529" s="10"/>
      <c r="TT529" s="290"/>
      <c r="TU529" s="213" t="s">
        <v>105</v>
      </c>
      <c r="TV529" s="297" t="s">
        <v>186</v>
      </c>
      <c r="TX529" s="304">
        <f>IF(TW529="Kopman",1.9,1)</f>
        <v>1</v>
      </c>
      <c r="TY529" s="214" t="e">
        <f>VLOOKUP(TV529,$A$563:$F$2330,6,FALSE)</f>
        <v>#N/A</v>
      </c>
      <c r="TZ529" s="213" t="s">
        <v>61</v>
      </c>
      <c r="UA529" s="10" t="e">
        <f>TY529*1.5*TX529</f>
        <v>#N/A</v>
      </c>
      <c r="UB529" s="10"/>
      <c r="UC529" s="290"/>
      <c r="UD529" s="213" t="s">
        <v>105</v>
      </c>
      <c r="UE529" s="306" t="s">
        <v>562</v>
      </c>
      <c r="UG529" s="304">
        <f>IF(UF529="Kopman",1.9,1)</f>
        <v>1</v>
      </c>
      <c r="UH529" s="214">
        <f>VLOOKUP(UE529,$A$563:$F$2330,6,FALSE)</f>
        <v>17</v>
      </c>
      <c r="UI529" s="213" t="s">
        <v>61</v>
      </c>
      <c r="UJ529" s="10">
        <f>UH529*1.5*UG529</f>
        <v>25.5</v>
      </c>
      <c r="UK529" s="10"/>
      <c r="UL529" s="290"/>
      <c r="UM529" s="213" t="s">
        <v>105</v>
      </c>
      <c r="UN529" s="297" t="s">
        <v>186</v>
      </c>
      <c r="UP529" s="304">
        <f>IF(UO529="Kopman",1.9,1)</f>
        <v>1</v>
      </c>
      <c r="UQ529" s="214" t="e">
        <f>VLOOKUP(UN529,$A$563:$F$2330,6,FALSE)</f>
        <v>#N/A</v>
      </c>
      <c r="UR529" s="213" t="s">
        <v>61</v>
      </c>
      <c r="US529" s="10" t="e">
        <f>UQ529*1.5*UP529</f>
        <v>#N/A</v>
      </c>
      <c r="UT529" s="10"/>
      <c r="UU529" s="290"/>
      <c r="UV529" s="213" t="s">
        <v>105</v>
      </c>
      <c r="UW529" s="306" t="s">
        <v>427</v>
      </c>
      <c r="UY529" s="304">
        <f>IF(UX529="Kopman",1.9,1)</f>
        <v>1</v>
      </c>
      <c r="UZ529" s="214">
        <f>VLOOKUP(UW529,$A$563:$F$2330,6,FALSE)</f>
        <v>283</v>
      </c>
      <c r="VA529" s="213" t="s">
        <v>61</v>
      </c>
      <c r="VB529" s="10">
        <f>UZ529*1.5*UY529</f>
        <v>424.5</v>
      </c>
      <c r="VC529" s="10"/>
      <c r="VD529" s="290"/>
      <c r="VE529" s="213" t="s">
        <v>105</v>
      </c>
      <c r="VF529" s="297" t="s">
        <v>186</v>
      </c>
      <c r="VH529" s="304">
        <f>IF(VG529="Kopman",1.9,1)</f>
        <v>1</v>
      </c>
      <c r="VI529" s="214" t="e">
        <f>VLOOKUP(VF529,$A$563:$F$2330,6,FALSE)</f>
        <v>#N/A</v>
      </c>
      <c r="VJ529" s="213" t="s">
        <v>61</v>
      </c>
      <c r="VK529" s="10" t="e">
        <f>VI529*1.5*VH529</f>
        <v>#N/A</v>
      </c>
      <c r="VL529" s="10"/>
      <c r="VM529" s="290"/>
      <c r="VN529" s="213" t="s">
        <v>105</v>
      </c>
      <c r="VO529" s="306" t="s">
        <v>550</v>
      </c>
      <c r="VQ529" s="304">
        <f>IF(VP529="Kopman",1.9,1)</f>
        <v>1</v>
      </c>
      <c r="VR529" s="214">
        <f>VLOOKUP(VO529,$A$563:$F$2330,6,FALSE)</f>
        <v>68</v>
      </c>
      <c r="VS529" s="213" t="s">
        <v>61</v>
      </c>
      <c r="VT529" s="10">
        <f>VR529*1.5*VQ529</f>
        <v>102</v>
      </c>
      <c r="VU529" s="10"/>
      <c r="VV529" s="290"/>
      <c r="VW529" s="213" t="s">
        <v>105</v>
      </c>
      <c r="VX529" s="297" t="s">
        <v>186</v>
      </c>
      <c r="WA529" s="214" t="e">
        <f>VLOOKUP(VX529,$A$563:$F$2330,6,FALSE)</f>
        <v>#N/A</v>
      </c>
      <c r="WB529" s="213" t="s">
        <v>61</v>
      </c>
      <c r="WC529" s="10" t="e">
        <f>WA529*1.5</f>
        <v>#N/A</v>
      </c>
      <c r="WE529" s="290"/>
      <c r="WF529" s="213" t="s">
        <v>105</v>
      </c>
      <c r="WG529" s="306" t="s">
        <v>550</v>
      </c>
      <c r="WI529" s="304">
        <f>IF(WH529="Kopman",1.9,1)</f>
        <v>1</v>
      </c>
      <c r="WJ529" s="214">
        <f>VLOOKUP(WG529,$A$563:$F$2330,6,FALSE)</f>
        <v>68</v>
      </c>
      <c r="WK529" s="213" t="s">
        <v>61</v>
      </c>
      <c r="WL529" s="10">
        <f>WJ529*1.5</f>
        <v>102</v>
      </c>
      <c r="WN529" s="290"/>
      <c r="WO529" s="213" t="s">
        <v>105</v>
      </c>
      <c r="WP529" s="306" t="s">
        <v>550</v>
      </c>
      <c r="WQ529" s="214"/>
      <c r="WR529" s="304">
        <f>IF(WQ529="Kopman",1.9,1)</f>
        <v>1</v>
      </c>
      <c r="WS529" s="214">
        <f>VLOOKUP(WP529,$A$563:$F$2330,6,FALSE)</f>
        <v>68</v>
      </c>
      <c r="WT529" s="213" t="s">
        <v>61</v>
      </c>
      <c r="WU529" s="10">
        <f>WS529*1.5*WR529</f>
        <v>102</v>
      </c>
      <c r="WV529" s="10"/>
      <c r="WW529" s="290"/>
      <c r="WX529" s="213" t="s">
        <v>105</v>
      </c>
      <c r="WY529" s="306" t="s">
        <v>1319</v>
      </c>
      <c r="XA529" s="304">
        <f>IF(WZ529="Kopman",1.9,1)</f>
        <v>1</v>
      </c>
      <c r="XB529" s="214">
        <f>VLOOKUP(WY529,$A$563:$F$2330,6,FALSE)</f>
        <v>0</v>
      </c>
      <c r="XC529" s="213" t="s">
        <v>61</v>
      </c>
      <c r="XD529" s="10">
        <f>XB529*1.5</f>
        <v>0</v>
      </c>
      <c r="XF529" s="290"/>
      <c r="XG529" s="213" t="s">
        <v>105</v>
      </c>
      <c r="XH529" s="297" t="s">
        <v>186</v>
      </c>
      <c r="XK529" s="214" t="e">
        <f>VLOOKUP(XH529,$A$563:$F$2330,6,FALSE)</f>
        <v>#N/A</v>
      </c>
      <c r="XL529" s="213" t="s">
        <v>61</v>
      </c>
      <c r="XM529" s="10" t="e">
        <f>XK529*1.5</f>
        <v>#N/A</v>
      </c>
      <c r="XO529" s="290"/>
      <c r="XP529" s="213" t="s">
        <v>105</v>
      </c>
      <c r="XQ529" s="306" t="s">
        <v>2289</v>
      </c>
      <c r="XS529" s="304">
        <f>IF(XR529="Kopman",1.9,1)</f>
        <v>1</v>
      </c>
      <c r="XT529" s="214">
        <f>VLOOKUP(XQ529,$A$563:$F$2330,6,FALSE)</f>
        <v>41</v>
      </c>
      <c r="XU529" s="213" t="s">
        <v>61</v>
      </c>
      <c r="XV529" s="10">
        <f>XT529*1.5*XS529</f>
        <v>61.5</v>
      </c>
      <c r="XW529" s="10"/>
      <c r="XX529" s="290"/>
      <c r="XY529" s="213" t="s">
        <v>105</v>
      </c>
      <c r="XZ529" s="306" t="s">
        <v>427</v>
      </c>
      <c r="YB529" s="304">
        <f>IF(YA529="Kopman",1.9,1)</f>
        <v>1</v>
      </c>
      <c r="YC529" s="214">
        <f>VLOOKUP(XZ529,$A$563:$F$2330,6,FALSE)</f>
        <v>283</v>
      </c>
      <c r="YD529" s="213" t="s">
        <v>61</v>
      </c>
      <c r="YE529" s="10">
        <f>YC529*1.5</f>
        <v>424.5</v>
      </c>
      <c r="YG529" s="290"/>
      <c r="YH529" s="213" t="s">
        <v>105</v>
      </c>
      <c r="YI529" s="306" t="s">
        <v>562</v>
      </c>
      <c r="YK529" s="304">
        <f>IF(YJ529="Kopman",1.9,1)</f>
        <v>1</v>
      </c>
      <c r="YL529" s="214">
        <f>VLOOKUP(YI529,$A$563:$F$2330,6,FALSE)</f>
        <v>17</v>
      </c>
      <c r="YM529" s="213" t="s">
        <v>61</v>
      </c>
      <c r="YN529" s="10">
        <f>YL529*1.5*YK529</f>
        <v>25.5</v>
      </c>
      <c r="YO529" s="10"/>
      <c r="YP529" s="290"/>
      <c r="YQ529" s="213" t="s">
        <v>105</v>
      </c>
      <c r="YR529" s="297" t="s">
        <v>186</v>
      </c>
      <c r="YU529" s="214" t="e">
        <f>VLOOKUP(YR529,$A$563:$F$2330,6,FALSE)</f>
        <v>#N/A</v>
      </c>
      <c r="YV529" s="213" t="s">
        <v>61</v>
      </c>
      <c r="YW529" s="10" t="e">
        <f>YU529*1.5</f>
        <v>#N/A</v>
      </c>
      <c r="YY529" s="290"/>
      <c r="YZ529" s="213" t="s">
        <v>105</v>
      </c>
      <c r="ZA529" s="297" t="s">
        <v>186</v>
      </c>
      <c r="ZD529" s="214" t="e">
        <f>VLOOKUP(ZA529,$A$563:$F$2330,6,FALSE)</f>
        <v>#N/A</v>
      </c>
      <c r="ZE529" s="213" t="s">
        <v>61</v>
      </c>
      <c r="ZF529" s="10" t="e">
        <f>ZD529*1.5</f>
        <v>#N/A</v>
      </c>
      <c r="ZH529" s="290"/>
      <c r="ZI529" s="213" t="s">
        <v>105</v>
      </c>
      <c r="ZJ529" s="293" t="s">
        <v>682</v>
      </c>
      <c r="ZM529" s="214">
        <f>VLOOKUP(ZJ529,$A$563:$F$2330,6,FALSE)</f>
        <v>34</v>
      </c>
      <c r="ZN529" s="213" t="s">
        <v>61</v>
      </c>
      <c r="ZO529" s="10">
        <f>ZM529*1.5</f>
        <v>51</v>
      </c>
      <c r="ZQ529" s="290"/>
      <c r="ZR529" s="213" t="s">
        <v>105</v>
      </c>
      <c r="ZS529" s="297" t="s">
        <v>186</v>
      </c>
      <c r="ZU529" s="304">
        <f>IF(ZT529="Kopman",1.9,1)</f>
        <v>1</v>
      </c>
      <c r="ZV529" s="214" t="e">
        <f>VLOOKUP(ZS529,$A$563:$F$2330,6,FALSE)</f>
        <v>#N/A</v>
      </c>
      <c r="ZW529" s="213" t="s">
        <v>61</v>
      </c>
      <c r="ZX529" s="10" t="e">
        <f>ZV529*1.5*ZU529</f>
        <v>#N/A</v>
      </c>
      <c r="ZY529" s="10"/>
      <c r="ZZ529" s="290"/>
      <c r="AAA529" s="213" t="s">
        <v>105</v>
      </c>
      <c r="AAB529" s="297" t="s">
        <v>186</v>
      </c>
      <c r="AAD529" s="304">
        <f>IF(AAC529="Kopman",1.9,1)</f>
        <v>1</v>
      </c>
      <c r="AAE529" s="214" t="e">
        <f>VLOOKUP(AAB529,$A$563:$F$2330,6,FALSE)</f>
        <v>#N/A</v>
      </c>
      <c r="AAF529" s="213" t="s">
        <v>61</v>
      </c>
      <c r="AAG529" s="10" t="e">
        <f>AAE529*1.5*AAD529</f>
        <v>#N/A</v>
      </c>
      <c r="AAH529" s="10"/>
      <c r="AAI529" s="290"/>
      <c r="AAJ529" s="213" t="s">
        <v>105</v>
      </c>
      <c r="AAK529" s="297" t="s">
        <v>186</v>
      </c>
      <c r="AAM529" s="304">
        <f>IF(AAL529="Kopman",1.9,1)</f>
        <v>1</v>
      </c>
      <c r="AAN529" s="214" t="e">
        <f>VLOOKUP(AAK529,$A$563:$F$2330,6,FALSE)</f>
        <v>#N/A</v>
      </c>
      <c r="AAO529" s="213" t="s">
        <v>61</v>
      </c>
      <c r="AAP529" s="10" t="e">
        <f>AAN529*1.5*AAM529</f>
        <v>#N/A</v>
      </c>
      <c r="AAQ529" s="10"/>
      <c r="AAR529" s="290"/>
      <c r="AAS529" s="213" t="s">
        <v>105</v>
      </c>
      <c r="AAT529" s="297" t="s">
        <v>186</v>
      </c>
      <c r="AAV529" s="304">
        <f>IF(AAU529="Kopman",1.9,1)</f>
        <v>1</v>
      </c>
      <c r="AAW529" s="214" t="e">
        <f>VLOOKUP(AAT529,$A$563:$F$2330,6,FALSE)</f>
        <v>#N/A</v>
      </c>
      <c r="AAX529" s="213" t="s">
        <v>61</v>
      </c>
      <c r="AAY529" s="10" t="e">
        <f>AAW529*1.5*AAV529</f>
        <v>#N/A</v>
      </c>
      <c r="AAZ529" s="10"/>
      <c r="ABA529" s="290"/>
      <c r="ABB529" s="213" t="s">
        <v>105</v>
      </c>
      <c r="ABC529" s="297" t="s">
        <v>186</v>
      </c>
      <c r="ABE529" s="304">
        <f>IF(ABD529="Kopman",1.9,1)</f>
        <v>1</v>
      </c>
      <c r="ABF529" s="214" t="e">
        <f>VLOOKUP(ABC529,$A$563:$F$2330,6,FALSE)</f>
        <v>#N/A</v>
      </c>
      <c r="ABG529" s="213" t="s">
        <v>61</v>
      </c>
      <c r="ABH529" s="10" t="e">
        <f>ABF529*1.5*ABE529</f>
        <v>#N/A</v>
      </c>
      <c r="ABI529" s="10"/>
      <c r="ABJ529" s="290"/>
      <c r="ABK529" s="213" t="s">
        <v>105</v>
      </c>
      <c r="ABL529" s="297" t="s">
        <v>186</v>
      </c>
      <c r="ABN529" s="304">
        <f>IF(ABM529="Kopman",1.9,1)</f>
        <v>1</v>
      </c>
      <c r="ABO529" s="214" t="e">
        <f>VLOOKUP(ABL529,$A$563:$F$2330,6,FALSE)</f>
        <v>#N/A</v>
      </c>
      <c r="ABP529" s="213" t="s">
        <v>61</v>
      </c>
      <c r="ABQ529" s="10" t="e">
        <f>ABO529*1.5*ABN529</f>
        <v>#N/A</v>
      </c>
      <c r="ABR529" s="10"/>
      <c r="ABS529" s="290"/>
      <c r="ABT529" s="213" t="s">
        <v>105</v>
      </c>
      <c r="ABU529" s="297" t="s">
        <v>186</v>
      </c>
      <c r="ABW529" s="304">
        <f>IF(ABV529="Kopman",1.9,1)</f>
        <v>1</v>
      </c>
      <c r="ABX529" s="214" t="e">
        <f>VLOOKUP(ABU529,$A$563:$F$2330,6,FALSE)</f>
        <v>#N/A</v>
      </c>
      <c r="ABY529" s="213" t="s">
        <v>61</v>
      </c>
      <c r="ABZ529" s="10" t="e">
        <f>ABX529*1.5*ABW529</f>
        <v>#N/A</v>
      </c>
      <c r="ACA529" s="10"/>
      <c r="ACB529" s="290"/>
      <c r="ACC529" s="213" t="s">
        <v>105</v>
      </c>
      <c r="ACD529" s="297" t="s">
        <v>186</v>
      </c>
      <c r="ACF529" s="304">
        <f>IF(ACE529="Kopman",1.9,1)</f>
        <v>1</v>
      </c>
      <c r="ACG529" s="214" t="e">
        <f>VLOOKUP(ACD529,$A$563:$F$2330,6,FALSE)</f>
        <v>#N/A</v>
      </c>
      <c r="ACH529" s="213" t="s">
        <v>61</v>
      </c>
      <c r="ACI529" s="10" t="e">
        <f>ACG529*1.5*ACF529</f>
        <v>#N/A</v>
      </c>
      <c r="ACJ529" s="10"/>
      <c r="ACK529" s="290"/>
      <c r="ACL529" s="213" t="s">
        <v>105</v>
      </c>
      <c r="ACM529" s="297" t="s">
        <v>186</v>
      </c>
      <c r="ACO529" s="304">
        <f>IF(ACN529="Kopman",1.9,1)</f>
        <v>1</v>
      </c>
      <c r="ACP529" s="214" t="e">
        <f>VLOOKUP(ACM529,$A$563:$F$2330,6,FALSE)</f>
        <v>#N/A</v>
      </c>
      <c r="ACQ529" s="213" t="s">
        <v>61</v>
      </c>
      <c r="ACR529" s="10" t="e">
        <f>ACP529*1.5*ACO529</f>
        <v>#N/A</v>
      </c>
      <c r="ACS529" s="10"/>
      <c r="ACT529" s="290"/>
      <c r="ACU529" s="213" t="s">
        <v>105</v>
      </c>
      <c r="ACV529" s="293" t="s">
        <v>922</v>
      </c>
      <c r="ACX529" s="304">
        <f>IF(ACW529="Kopman",1.9,1)</f>
        <v>1</v>
      </c>
      <c r="ACY529" s="214">
        <f>VLOOKUP(ACV529,$A$563:$F$2330,6,FALSE)</f>
        <v>5</v>
      </c>
      <c r="ACZ529" s="213" t="s">
        <v>61</v>
      </c>
      <c r="ADA529" s="10">
        <f>ACY529*1.5*ACX529</f>
        <v>7.5</v>
      </c>
      <c r="ADB529" s="10"/>
      <c r="ADC529" s="290"/>
      <c r="ADD529" s="213" t="s">
        <v>105</v>
      </c>
      <c r="ADE529" s="306" t="s">
        <v>779</v>
      </c>
      <c r="ADG529" s="304">
        <f>IF(ADF529="Kopman",1.9,1)</f>
        <v>1</v>
      </c>
      <c r="ADH529" s="214">
        <f>VLOOKUP(ADE529,$A$563:$F$2330,6,FALSE)</f>
        <v>540</v>
      </c>
      <c r="ADI529" s="213" t="s">
        <v>61</v>
      </c>
      <c r="ADJ529" s="10">
        <f>ADH529*1.5</f>
        <v>810</v>
      </c>
      <c r="ADL529" s="290"/>
      <c r="ADM529" s="213" t="s">
        <v>105</v>
      </c>
      <c r="ADN529" s="306" t="s">
        <v>779</v>
      </c>
      <c r="ADP529" s="304">
        <f>IF(ADO529="Kopman",1.9,1)</f>
        <v>1</v>
      </c>
      <c r="ADQ529" s="214">
        <f>VLOOKUP(ADN529,$A$563:$F$2330,6,FALSE)</f>
        <v>540</v>
      </c>
      <c r="ADR529" s="213" t="s">
        <v>61</v>
      </c>
      <c r="ADS529" s="10">
        <f>ADQ529*1.5*ADP529</f>
        <v>810</v>
      </c>
      <c r="ADT529" s="10"/>
      <c r="ADU529" s="290"/>
      <c r="ADV529" s="213" t="s">
        <v>105</v>
      </c>
      <c r="ADW529" s="306" t="s">
        <v>693</v>
      </c>
      <c r="ADZ529" s="214">
        <f>VLOOKUP(ADW529,$A$563:$F$2330,6,FALSE)</f>
        <v>29</v>
      </c>
      <c r="AEA529" s="213" t="s">
        <v>61</v>
      </c>
      <c r="AEB529" s="10">
        <f>ADZ529*1.5</f>
        <v>43.5</v>
      </c>
      <c r="AED529" s="290"/>
      <c r="AEE529" s="213" t="s">
        <v>105</v>
      </c>
      <c r="AEF529" s="306" t="s">
        <v>427</v>
      </c>
      <c r="AEH529" s="304">
        <f>IF(AEG529="Kopman",1.9,1)</f>
        <v>1</v>
      </c>
      <c r="AEI529" s="214">
        <f>VLOOKUP(AEF529,$A$563:$F$2330,6,FALSE)</f>
        <v>283</v>
      </c>
      <c r="AEJ529" s="213" t="s">
        <v>61</v>
      </c>
      <c r="AEK529" s="10">
        <f>AEI529*1.5</f>
        <v>424.5</v>
      </c>
      <c r="AEM529" s="290"/>
      <c r="AEN529" s="213" t="s">
        <v>105</v>
      </c>
      <c r="AEO529" s="306" t="s">
        <v>1403</v>
      </c>
      <c r="AEQ529" s="304">
        <f>IF(AEP529="Kopman",1.9,1)</f>
        <v>1</v>
      </c>
      <c r="AER529" s="214">
        <f>VLOOKUP(AEO529,$A$563:$F$2330,6,FALSE)</f>
        <v>1</v>
      </c>
      <c r="AES529" s="213" t="s">
        <v>61</v>
      </c>
      <c r="AET529" s="10">
        <f>AER529*1.5</f>
        <v>1.5</v>
      </c>
      <c r="AEV529" s="290"/>
      <c r="AEW529" s="213" t="s">
        <v>105</v>
      </c>
      <c r="AEX529" s="306" t="s">
        <v>922</v>
      </c>
      <c r="AEZ529" s="304">
        <f>IF(AEY529="Kopman",1.9,1)</f>
        <v>1</v>
      </c>
      <c r="AFA529" s="214">
        <f>VLOOKUP(AEX529,$A$563:$F$2330,6,FALSE)</f>
        <v>5</v>
      </c>
      <c r="AFB529" s="213" t="s">
        <v>61</v>
      </c>
      <c r="AFC529" s="10">
        <f>AFA529*1.5*AEZ529</f>
        <v>7.5</v>
      </c>
      <c r="AFD529" s="10"/>
      <c r="AFE529" s="290"/>
      <c r="AFF529" s="213" t="s">
        <v>105</v>
      </c>
      <c r="AFG529" s="306" t="s">
        <v>550</v>
      </c>
      <c r="AFI529" s="304">
        <f>IF(AFH529="Kopman",1.9,1)</f>
        <v>1</v>
      </c>
      <c r="AFJ529" s="214">
        <f>VLOOKUP(AFG529,$A$563:$F$2330,6,FALSE)</f>
        <v>68</v>
      </c>
      <c r="AFK529" s="213" t="s">
        <v>61</v>
      </c>
      <c r="AFL529" s="10">
        <f>AFJ529*1.5*AFI529</f>
        <v>102</v>
      </c>
      <c r="AFM529" s="10"/>
      <c r="AFN529" s="290"/>
      <c r="AFO529" s="213" t="s">
        <v>105</v>
      </c>
      <c r="AFP529" s="306" t="s">
        <v>550</v>
      </c>
      <c r="AFR529" s="304">
        <f>IF(AFQ529="Kopman",1.9,1)</f>
        <v>1</v>
      </c>
      <c r="AFS529" s="214">
        <f>VLOOKUP(AFP529,$A$563:$F$2330,6,FALSE)</f>
        <v>68</v>
      </c>
      <c r="AFT529" s="213" t="s">
        <v>61</v>
      </c>
      <c r="AFU529" s="10">
        <f>AFS529*1.5*AFR529</f>
        <v>102</v>
      </c>
      <c r="AFV529" s="10"/>
      <c r="AFW529" s="290"/>
      <c r="AFX529" s="213" t="s">
        <v>105</v>
      </c>
      <c r="AFY529" s="309" t="s">
        <v>501</v>
      </c>
      <c r="AGA529" s="304">
        <f>IF(AFZ529="Kopman",1.9,1)</f>
        <v>1</v>
      </c>
      <c r="AGB529" s="214">
        <f>VLOOKUP(AFY529,$A$563:$F$2330,6,FALSE)</f>
        <v>174</v>
      </c>
      <c r="AGC529" s="213" t="s">
        <v>61</v>
      </c>
      <c r="AGD529" s="10">
        <f>AGB529*1.5*AGA529</f>
        <v>261</v>
      </c>
      <c r="AGE529" s="10"/>
      <c r="AGF529" s="290"/>
      <c r="AGG529" s="213" t="s">
        <v>105</v>
      </c>
      <c r="AGH529" s="306" t="s">
        <v>427</v>
      </c>
      <c r="AGJ529" s="304">
        <f>IF(AGI529="Kopman",1.9,1)</f>
        <v>1</v>
      </c>
      <c r="AGK529" s="214">
        <f>VLOOKUP(AGH529,$A$563:$F$2330,6,FALSE)</f>
        <v>283</v>
      </c>
      <c r="AGL529" s="213" t="s">
        <v>61</v>
      </c>
      <c r="AGM529" s="10">
        <f>AGK529*1.5*AGJ529</f>
        <v>424.5</v>
      </c>
      <c r="AGN529" s="10"/>
      <c r="AGO529" s="290"/>
      <c r="AGP529" s="213" t="s">
        <v>105</v>
      </c>
      <c r="AGQ529" s="306" t="s">
        <v>1436</v>
      </c>
      <c r="AGS529" s="304">
        <f>IF(AGR529="Kopman",1.9,1)</f>
        <v>1</v>
      </c>
      <c r="AGT529" s="214">
        <f>VLOOKUP(AGQ529,$A$563:$F$2330,6,FALSE)</f>
        <v>41</v>
      </c>
      <c r="AGU529" s="213" t="s">
        <v>61</v>
      </c>
      <c r="AGV529" s="10">
        <f>AGT529*1.5*AGS529</f>
        <v>61.5</v>
      </c>
      <c r="AGW529" s="10"/>
      <c r="AGX529" s="290"/>
      <c r="AGY529" s="213" t="s">
        <v>105</v>
      </c>
      <c r="AGZ529" s="308" t="s">
        <v>2289</v>
      </c>
      <c r="AHB529" s="304">
        <f>IF(AHA529="Kopman",1.9,1)</f>
        <v>1</v>
      </c>
      <c r="AHC529" s="214">
        <f>VLOOKUP(AGZ529,$A$563:$F$2330,6,FALSE)</f>
        <v>41</v>
      </c>
      <c r="AHD529" s="213" t="s">
        <v>61</v>
      </c>
      <c r="AHE529" s="10">
        <f>AHC529*1.5*AHB529</f>
        <v>61.5</v>
      </c>
      <c r="AHF529" s="10"/>
      <c r="AHG529" s="290"/>
      <c r="AHH529" s="213"/>
      <c r="AHI529" s="303"/>
      <c r="AHK529" s="304"/>
      <c r="AHL529" s="214"/>
      <c r="AHM529" s="213"/>
      <c r="AHN529" s="10"/>
      <c r="AHO529" s="10"/>
      <c r="AHQ529" s="213"/>
      <c r="AHR529" s="278"/>
      <c r="AHT529" s="304"/>
      <c r="AHU529" s="214"/>
      <c r="AHV529" s="213"/>
      <c r="AHW529" s="10"/>
      <c r="AHX529" s="10"/>
      <c r="AHZ529" s="213"/>
      <c r="AIA529" s="278"/>
      <c r="AIC529" s="304"/>
      <c r="AID529" s="214"/>
      <c r="AIE529" s="213"/>
      <c r="AIF529" s="10"/>
      <c r="AIG529" s="10"/>
      <c r="AII529" s="213"/>
      <c r="AIJ529" s="278"/>
      <c r="AIM529" s="214"/>
      <c r="AIN529" s="213"/>
      <c r="AIO529" s="10"/>
    </row>
    <row r="530" spans="1:926" s="14" customFormat="1" ht="15">
      <c r="A530" s="213" t="s">
        <v>106</v>
      </c>
      <c r="B530" s="293" t="s">
        <v>1896</v>
      </c>
      <c r="D530" s="214"/>
      <c r="E530" s="214">
        <f>VLOOKUP(B530,$A$563:$F$2330,6,FALSE)</f>
        <v>0</v>
      </c>
      <c r="F530" s="213" t="s">
        <v>63</v>
      </c>
      <c r="G530" s="10">
        <f>E530*1.4</f>
        <v>0</v>
      </c>
      <c r="H530" s="10"/>
      <c r="I530" s="284"/>
      <c r="J530" s="213" t="s">
        <v>106</v>
      </c>
      <c r="K530" s="306" t="s">
        <v>779</v>
      </c>
      <c r="M530" s="214"/>
      <c r="N530" s="214">
        <f>VLOOKUP(K530,$A$563:$F$2330,6,FALSE)</f>
        <v>540</v>
      </c>
      <c r="O530" s="213" t="s">
        <v>63</v>
      </c>
      <c r="P530" s="10">
        <f>N530*1.4</f>
        <v>756</v>
      </c>
      <c r="Q530" s="10"/>
      <c r="R530" s="284"/>
      <c r="S530" s="213" t="s">
        <v>106</v>
      </c>
      <c r="T530" s="306" t="s">
        <v>427</v>
      </c>
      <c r="V530" s="214"/>
      <c r="W530" s="214">
        <f>VLOOKUP(T530,$A$563:$F$2330,6,FALSE)</f>
        <v>283</v>
      </c>
      <c r="X530" s="213" t="s">
        <v>63</v>
      </c>
      <c r="Y530" s="10">
        <f>W530*1.4</f>
        <v>396.2</v>
      </c>
      <c r="Z530" s="10"/>
      <c r="AA530" s="284"/>
      <c r="AB530" s="213" t="s">
        <v>106</v>
      </c>
      <c r="AC530" s="306" t="s">
        <v>501</v>
      </c>
      <c r="AE530" s="214"/>
      <c r="AF530" s="214">
        <f>VLOOKUP(AC530,$A$563:$F$2330,6,FALSE)</f>
        <v>174</v>
      </c>
      <c r="AG530" s="213" t="s">
        <v>63</v>
      </c>
      <c r="AH530" s="10">
        <f>AF530*1.4</f>
        <v>243.6</v>
      </c>
      <c r="AI530" s="10"/>
      <c r="AJ530" s="284"/>
      <c r="AK530" s="213" t="s">
        <v>106</v>
      </c>
      <c r="AL530" s="293" t="s">
        <v>1366</v>
      </c>
      <c r="AN530" s="214"/>
      <c r="AO530" s="214">
        <f>VLOOKUP(AL530,$A$563:$F$2330,6,FALSE)</f>
        <v>347</v>
      </c>
      <c r="AP530" s="213" t="s">
        <v>63</v>
      </c>
      <c r="AQ530" s="10">
        <f>AO530*1.4</f>
        <v>485.79999999999995</v>
      </c>
      <c r="AR530" s="10"/>
      <c r="AS530" s="284"/>
      <c r="AT530" s="213" t="s">
        <v>106</v>
      </c>
      <c r="AU530" s="306" t="s">
        <v>1383</v>
      </c>
      <c r="AW530" s="214"/>
      <c r="AX530" s="214">
        <f>VLOOKUP(AU530,$A$563:$F$2330,6,FALSE)</f>
        <v>38</v>
      </c>
      <c r="AY530" s="213" t="s">
        <v>63</v>
      </c>
      <c r="AZ530" s="10">
        <f>AX530*1.4</f>
        <v>53.199999999999996</v>
      </c>
      <c r="BA530" s="10"/>
      <c r="BB530" s="284"/>
      <c r="BC530" s="213" t="s">
        <v>106</v>
      </c>
      <c r="BD530" s="306" t="s">
        <v>501</v>
      </c>
      <c r="BF530" s="214"/>
      <c r="BG530" s="214">
        <f>VLOOKUP(BD530,$A$563:$F$2330,6,FALSE)</f>
        <v>174</v>
      </c>
      <c r="BH530" s="213" t="s">
        <v>63</v>
      </c>
      <c r="BI530" s="10">
        <f>BG530*1.4</f>
        <v>243.6</v>
      </c>
      <c r="BJ530" s="10"/>
      <c r="BK530" s="284"/>
      <c r="BL530" s="213" t="s">
        <v>106</v>
      </c>
      <c r="BM530" s="306" t="s">
        <v>550</v>
      </c>
      <c r="BO530" s="214"/>
      <c r="BP530" s="214">
        <f>VLOOKUP(BM530,$A$563:$F$2330,6,FALSE)</f>
        <v>68</v>
      </c>
      <c r="BQ530" s="213" t="s">
        <v>63</v>
      </c>
      <c r="BR530" s="10">
        <f>BP530*1.4</f>
        <v>95.199999999999989</v>
      </c>
      <c r="BS530" s="10"/>
      <c r="BT530" s="284"/>
      <c r="BU530" s="213" t="s">
        <v>106</v>
      </c>
      <c r="BV530" s="306" t="s">
        <v>779</v>
      </c>
      <c r="BX530" s="214"/>
      <c r="BY530" s="214">
        <f>VLOOKUP(BV530,$A$563:$F$2330,6,FALSE)</f>
        <v>540</v>
      </c>
      <c r="BZ530" s="213" t="s">
        <v>63</v>
      </c>
      <c r="CA530" s="10">
        <f>BY530*1.4</f>
        <v>756</v>
      </c>
      <c r="CB530" s="10"/>
      <c r="CC530" s="284"/>
      <c r="CD530" s="213" t="s">
        <v>106</v>
      </c>
      <c r="CE530" s="306" t="s">
        <v>550</v>
      </c>
      <c r="CG530" s="214"/>
      <c r="CH530" s="214">
        <f>VLOOKUP(CE530,$A$563:$F$2330,6,FALSE)</f>
        <v>68</v>
      </c>
      <c r="CI530" s="213" t="s">
        <v>63</v>
      </c>
      <c r="CJ530" s="10">
        <f>CH530*1.4</f>
        <v>95.199999999999989</v>
      </c>
      <c r="CK530" s="10"/>
      <c r="CL530" s="284"/>
      <c r="CM530" s="213" t="s">
        <v>106</v>
      </c>
      <c r="CN530" s="306" t="s">
        <v>501</v>
      </c>
      <c r="CP530" s="214"/>
      <c r="CQ530" s="214">
        <f>VLOOKUP(CN530,$A$563:$F$2330,6,FALSE)</f>
        <v>174</v>
      </c>
      <c r="CR530" s="213" t="s">
        <v>63</v>
      </c>
      <c r="CS530" s="10">
        <f>CQ530*1.4</f>
        <v>243.6</v>
      </c>
      <c r="CT530" s="10"/>
      <c r="CU530" s="284"/>
      <c r="CV530" s="213" t="s">
        <v>106</v>
      </c>
      <c r="CW530" s="306" t="s">
        <v>1623</v>
      </c>
      <c r="CY530" s="214"/>
      <c r="CZ530" s="214">
        <f>VLOOKUP(CW530,$A$563:$F$2330,6,FALSE)</f>
        <v>95</v>
      </c>
      <c r="DA530" s="213" t="s">
        <v>63</v>
      </c>
      <c r="DB530" s="10">
        <f>CZ530*1.4</f>
        <v>133</v>
      </c>
      <c r="DC530" s="10"/>
      <c r="DD530" s="284"/>
      <c r="DE530" s="213" t="s">
        <v>106</v>
      </c>
      <c r="DF530" s="306" t="s">
        <v>779</v>
      </c>
      <c r="DH530" s="214"/>
      <c r="DI530" s="214">
        <f>VLOOKUP(DF530,$A$563:$F$2330,6,FALSE)</f>
        <v>540</v>
      </c>
      <c r="DJ530" s="213" t="s">
        <v>63</v>
      </c>
      <c r="DK530" s="10">
        <f>DI530*1.4</f>
        <v>756</v>
      </c>
      <c r="DL530" s="10"/>
      <c r="DM530" s="284"/>
      <c r="DN530" s="213" t="s">
        <v>106</v>
      </c>
      <c r="DO530" s="293" t="s">
        <v>1876</v>
      </c>
      <c r="DQ530" s="214"/>
      <c r="DR530" s="214">
        <f>VLOOKUP(DO530,$A$563:$F$2330,6,FALSE)</f>
        <v>83</v>
      </c>
      <c r="DS530" s="213" t="s">
        <v>63</v>
      </c>
      <c r="DT530" s="10">
        <f>DR530*1.4</f>
        <v>116.19999999999999</v>
      </c>
      <c r="DU530" s="10"/>
      <c r="DV530" s="284"/>
      <c r="DW530" s="213" t="s">
        <v>106</v>
      </c>
      <c r="DX530" s="297" t="s">
        <v>186</v>
      </c>
      <c r="DZ530" s="214"/>
      <c r="EA530" s="214" t="e">
        <f>VLOOKUP(DX530,$A$563:$F$2330,6,FALSE)</f>
        <v>#N/A</v>
      </c>
      <c r="EB530" s="213" t="s">
        <v>63</v>
      </c>
      <c r="EC530" s="10" t="e">
        <f>EA530*1.4</f>
        <v>#N/A</v>
      </c>
      <c r="ED530" s="10"/>
      <c r="EE530" s="284"/>
      <c r="EF530" s="213" t="s">
        <v>106</v>
      </c>
      <c r="EG530" s="306" t="s">
        <v>1896</v>
      </c>
      <c r="EI530" s="214"/>
      <c r="EJ530" s="214">
        <f>VLOOKUP(EG530,$A$563:$F$2330,6,FALSE)</f>
        <v>0</v>
      </c>
      <c r="EK530" s="213" t="s">
        <v>63</v>
      </c>
      <c r="EL530" s="10">
        <f>EJ530*1.4</f>
        <v>0</v>
      </c>
      <c r="EM530" s="10"/>
      <c r="EN530" s="284"/>
      <c r="EO530" s="213" t="s">
        <v>106</v>
      </c>
      <c r="EP530" s="306" t="s">
        <v>550</v>
      </c>
      <c r="ER530" s="214"/>
      <c r="ES530" s="214">
        <f>VLOOKUP(EP530,$A$563:$F$2330,6,FALSE)</f>
        <v>68</v>
      </c>
      <c r="ET530" s="213" t="s">
        <v>63</v>
      </c>
      <c r="EU530" s="10">
        <f>ES530*1.4</f>
        <v>95.199999999999989</v>
      </c>
      <c r="EV530" s="10"/>
      <c r="EW530" s="284"/>
      <c r="EX530" s="213" t="s">
        <v>106</v>
      </c>
      <c r="EY530" s="297" t="s">
        <v>186</v>
      </c>
      <c r="FA530" s="214"/>
      <c r="FB530" s="214" t="e">
        <f>VLOOKUP(EY530,$A$563:$F$2330,6,FALSE)</f>
        <v>#N/A</v>
      </c>
      <c r="FC530" s="213" t="s">
        <v>63</v>
      </c>
      <c r="FD530" s="10" t="e">
        <f>FB530*1.4</f>
        <v>#N/A</v>
      </c>
      <c r="FE530" s="10"/>
      <c r="FF530" s="284"/>
      <c r="FG530" s="213" t="s">
        <v>106</v>
      </c>
      <c r="FH530" s="306" t="s">
        <v>2290</v>
      </c>
      <c r="FJ530" s="214"/>
      <c r="FK530" s="214">
        <f>VLOOKUP(FH530,$A$563:$F$2330,6,FALSE)</f>
        <v>0</v>
      </c>
      <c r="FL530" s="213" t="s">
        <v>63</v>
      </c>
      <c r="FM530" s="10">
        <f>FK530*1.4</f>
        <v>0</v>
      </c>
      <c r="FN530" s="10"/>
      <c r="FO530" s="284"/>
      <c r="FP530" s="213" t="s">
        <v>106</v>
      </c>
      <c r="FQ530" s="293" t="s">
        <v>550</v>
      </c>
      <c r="FS530" s="214"/>
      <c r="FT530" s="214">
        <f>VLOOKUP(FQ530,$A$563:$F$2330,6,FALSE)</f>
        <v>68</v>
      </c>
      <c r="FU530" s="213" t="s">
        <v>63</v>
      </c>
      <c r="FV530" s="10">
        <f>FT530*1.4</f>
        <v>95.199999999999989</v>
      </c>
      <c r="FW530" s="10"/>
      <c r="FX530" s="284"/>
      <c r="FY530" s="213" t="s">
        <v>106</v>
      </c>
      <c r="FZ530" s="293" t="s">
        <v>562</v>
      </c>
      <c r="GB530" s="214"/>
      <c r="GC530" s="214">
        <f>VLOOKUP(FZ530,$A$563:$F$2330,6,FALSE)</f>
        <v>17</v>
      </c>
      <c r="GD530" s="213" t="s">
        <v>63</v>
      </c>
      <c r="GE530" s="10">
        <f>GC530*1.4</f>
        <v>23.799999999999997</v>
      </c>
      <c r="GF530" s="10"/>
      <c r="GG530" s="284"/>
      <c r="GH530" s="213" t="s">
        <v>106</v>
      </c>
      <c r="GI530" s="306" t="s">
        <v>779</v>
      </c>
      <c r="GK530" s="214"/>
      <c r="GL530" s="214">
        <f>VLOOKUP(GI530,$A$563:$F$2330,6,FALSE)</f>
        <v>540</v>
      </c>
      <c r="GM530" s="213" t="s">
        <v>63</v>
      </c>
      <c r="GN530" s="10">
        <f>GL530*1.4</f>
        <v>756</v>
      </c>
      <c r="GO530" s="10"/>
      <c r="GP530" s="284"/>
      <c r="GQ530" s="213" t="s">
        <v>106</v>
      </c>
      <c r="GR530" s="306" t="s">
        <v>779</v>
      </c>
      <c r="GT530" s="214"/>
      <c r="GU530" s="214">
        <f>VLOOKUP(GR530,$A$563:$F$2330,6,FALSE)</f>
        <v>540</v>
      </c>
      <c r="GV530" s="213" t="s">
        <v>63</v>
      </c>
      <c r="GW530" s="10">
        <f>GU530*1.4</f>
        <v>756</v>
      </c>
      <c r="GX530" s="10"/>
      <c r="GY530" s="284"/>
      <c r="GZ530" s="213" t="s">
        <v>106</v>
      </c>
      <c r="HA530" s="293" t="s">
        <v>779</v>
      </c>
      <c r="HC530" s="214"/>
      <c r="HD530" s="214">
        <f>VLOOKUP(HA530,$A$563:$F$2330,6,FALSE)</f>
        <v>540</v>
      </c>
      <c r="HE530" s="213" t="s">
        <v>63</v>
      </c>
      <c r="HF530" s="10">
        <f>HD530*1.4</f>
        <v>756</v>
      </c>
      <c r="HG530" s="10"/>
      <c r="HH530" s="284"/>
      <c r="HI530" s="213" t="s">
        <v>106</v>
      </c>
      <c r="HJ530" s="306" t="s">
        <v>1468</v>
      </c>
      <c r="HL530" s="214"/>
      <c r="HM530" s="214">
        <f>VLOOKUP(HJ530,$A$563:$F$2330,6,FALSE)</f>
        <v>10</v>
      </c>
      <c r="HN530" s="213" t="s">
        <v>63</v>
      </c>
      <c r="HO530" s="10">
        <f>HM530*1.4</f>
        <v>14</v>
      </c>
      <c r="HP530" s="10"/>
      <c r="HQ530" s="284"/>
      <c r="HR530" s="213" t="s">
        <v>106</v>
      </c>
      <c r="HS530" s="293" t="s">
        <v>1468</v>
      </c>
      <c r="HU530" s="214"/>
      <c r="HV530" s="214">
        <f>VLOOKUP(HS530,$A$563:$F$2330,6,FALSE)</f>
        <v>10</v>
      </c>
      <c r="HW530" s="213" t="s">
        <v>63</v>
      </c>
      <c r="HX530" s="10">
        <f>HV530*1.4</f>
        <v>14</v>
      </c>
      <c r="HY530" s="10"/>
      <c r="HZ530" s="284"/>
      <c r="IA530" s="213" t="s">
        <v>106</v>
      </c>
      <c r="IB530" s="306" t="s">
        <v>550</v>
      </c>
      <c r="ID530" s="214"/>
      <c r="IE530" s="214">
        <f>VLOOKUP(IB530,$A$563:$F$2330,6,FALSE)</f>
        <v>68</v>
      </c>
      <c r="IF530" s="213" t="s">
        <v>63</v>
      </c>
      <c r="IG530" s="10">
        <f>IE530*1.4</f>
        <v>95.199999999999989</v>
      </c>
      <c r="IH530" s="10"/>
      <c r="II530" s="284"/>
      <c r="IJ530" s="213" t="s">
        <v>106</v>
      </c>
      <c r="IK530" s="306" t="s">
        <v>779</v>
      </c>
      <c r="IM530" s="214"/>
      <c r="IN530" s="214">
        <f>VLOOKUP(IK530,$A$563:$F$2330,6,FALSE)</f>
        <v>540</v>
      </c>
      <c r="IO530" s="213" t="s">
        <v>63</v>
      </c>
      <c r="IP530" s="10">
        <f>IN530*1.4</f>
        <v>756</v>
      </c>
      <c r="IQ530" s="10"/>
      <c r="IR530" s="284"/>
      <c r="IS530" s="213" t="s">
        <v>106</v>
      </c>
      <c r="IT530" s="306" t="s">
        <v>505</v>
      </c>
      <c r="IV530" s="214"/>
      <c r="IW530" s="214">
        <f>VLOOKUP(IT530,$A$563:$F$2330,6,FALSE)</f>
        <v>0</v>
      </c>
      <c r="IX530" s="213" t="s">
        <v>63</v>
      </c>
      <c r="IY530" s="10">
        <f>IW530*1.4</f>
        <v>0</v>
      </c>
      <c r="IZ530" s="10"/>
      <c r="JA530" s="284"/>
      <c r="JB530" s="213" t="s">
        <v>106</v>
      </c>
      <c r="JC530" s="306" t="s">
        <v>1896</v>
      </c>
      <c r="JE530" s="214"/>
      <c r="JF530" s="214">
        <f>VLOOKUP(JC530,$A$563:$F$2330,6,FALSE)</f>
        <v>0</v>
      </c>
      <c r="JG530" s="213" t="s">
        <v>63</v>
      </c>
      <c r="JH530" s="10">
        <f>JF530*1.4</f>
        <v>0</v>
      </c>
      <c r="JI530" s="10"/>
      <c r="JJ530" s="284"/>
      <c r="JK530" s="213" t="s">
        <v>106</v>
      </c>
      <c r="JL530" s="306" t="s">
        <v>779</v>
      </c>
      <c r="JN530" s="214"/>
      <c r="JO530" s="214">
        <f>VLOOKUP(JL530,$A$563:$F$2330,6,FALSE)</f>
        <v>540</v>
      </c>
      <c r="JP530" s="213" t="s">
        <v>63</v>
      </c>
      <c r="JQ530" s="10">
        <f>JO530*1.4</f>
        <v>756</v>
      </c>
      <c r="JR530" s="10"/>
      <c r="JS530" s="284"/>
      <c r="JT530" s="213" t="s">
        <v>106</v>
      </c>
      <c r="JU530" s="306" t="s">
        <v>550</v>
      </c>
      <c r="JW530" s="214"/>
      <c r="JX530" s="214">
        <f>VLOOKUP(JU530,$A$563:$F$2330,6,FALSE)</f>
        <v>68</v>
      </c>
      <c r="JY530" s="213" t="s">
        <v>63</v>
      </c>
      <c r="JZ530" s="10">
        <f>JX530*1.4</f>
        <v>95.199999999999989</v>
      </c>
      <c r="KA530" s="10"/>
      <c r="KB530" s="284"/>
      <c r="KC530" s="213" t="s">
        <v>106</v>
      </c>
      <c r="KD530" s="306" t="s">
        <v>754</v>
      </c>
      <c r="KF530" s="214"/>
      <c r="KG530" s="214">
        <f>VLOOKUP(KD530,$A$563:$F$2330,6,FALSE)</f>
        <v>18</v>
      </c>
      <c r="KH530" s="213" t="s">
        <v>63</v>
      </c>
      <c r="KI530" s="10">
        <f>KG530*1.4</f>
        <v>25.2</v>
      </c>
      <c r="KJ530" s="10"/>
      <c r="KK530" s="284"/>
      <c r="KL530" s="213" t="s">
        <v>106</v>
      </c>
      <c r="KM530" s="306" t="s">
        <v>464</v>
      </c>
      <c r="KO530" s="214"/>
      <c r="KP530" s="214">
        <f>VLOOKUP(KM530,$A$563:$F$2330,6,FALSE)</f>
        <v>13</v>
      </c>
      <c r="KQ530" s="213" t="s">
        <v>63</v>
      </c>
      <c r="KR530" s="10">
        <f>KP530*1.4</f>
        <v>18.2</v>
      </c>
      <c r="KS530" s="10"/>
      <c r="KT530" s="284"/>
      <c r="KU530" s="213" t="s">
        <v>106</v>
      </c>
      <c r="KV530" s="306" t="s">
        <v>550</v>
      </c>
      <c r="KX530" s="214"/>
      <c r="KY530" s="214">
        <f>VLOOKUP(KV530,$A$563:$F$2330,6,FALSE)</f>
        <v>68</v>
      </c>
      <c r="KZ530" s="213" t="s">
        <v>63</v>
      </c>
      <c r="LA530" s="10">
        <f>KY530*1.4</f>
        <v>95.199999999999989</v>
      </c>
      <c r="LB530" s="10"/>
      <c r="LC530" s="284"/>
      <c r="LD530" s="213" t="s">
        <v>106</v>
      </c>
      <c r="LE530" s="306" t="s">
        <v>1896</v>
      </c>
      <c r="LG530" s="214"/>
      <c r="LH530" s="214">
        <f>VLOOKUP(LE530,$A$563:$F$2330,6,FALSE)</f>
        <v>0</v>
      </c>
      <c r="LI530" s="213" t="s">
        <v>63</v>
      </c>
      <c r="LJ530" s="10">
        <f>LH530*1.4</f>
        <v>0</v>
      </c>
      <c r="LK530" s="10"/>
      <c r="LL530" s="284"/>
      <c r="LM530" s="213" t="s">
        <v>106</v>
      </c>
      <c r="LN530" s="306" t="s">
        <v>1366</v>
      </c>
      <c r="LP530" s="214"/>
      <c r="LQ530" s="214">
        <f>VLOOKUP(LN530,$A$563:$F$2330,6,FALSE)</f>
        <v>347</v>
      </c>
      <c r="LR530" s="213" t="s">
        <v>63</v>
      </c>
      <c r="LS530" s="10">
        <f>LQ530*1.4</f>
        <v>485.79999999999995</v>
      </c>
      <c r="LT530" s="10"/>
      <c r="LU530" s="284"/>
      <c r="LV530" s="213" t="s">
        <v>106</v>
      </c>
      <c r="LW530" s="306" t="s">
        <v>438</v>
      </c>
      <c r="LY530" s="214"/>
      <c r="LZ530" s="214">
        <f>VLOOKUP(LW530,$A$563:$F$2330,6,FALSE)</f>
        <v>290</v>
      </c>
      <c r="MA530" s="213" t="s">
        <v>63</v>
      </c>
      <c r="MB530" s="10">
        <f>LZ530*1.4</f>
        <v>406</v>
      </c>
      <c r="MC530" s="10"/>
      <c r="MD530" s="284"/>
      <c r="ME530" s="213" t="s">
        <v>106</v>
      </c>
      <c r="MF530" s="308" t="s">
        <v>550</v>
      </c>
      <c r="MH530" s="214"/>
      <c r="MI530" s="214">
        <f>VLOOKUP(MF530,$A$563:$F$2330,6,FALSE)</f>
        <v>68</v>
      </c>
      <c r="MJ530" s="213" t="s">
        <v>63</v>
      </c>
      <c r="MK530" s="10">
        <f>MI530*1.4</f>
        <v>95.199999999999989</v>
      </c>
      <c r="ML530" s="10"/>
      <c r="MM530" s="284"/>
      <c r="MN530" s="213" t="s">
        <v>106</v>
      </c>
      <c r="MO530" s="306" t="s">
        <v>1118</v>
      </c>
      <c r="MQ530" s="214"/>
      <c r="MR530" s="214">
        <f>VLOOKUP(MO530,$A$563:$F$2330,6,FALSE)</f>
        <v>121</v>
      </c>
      <c r="MS530" s="213" t="s">
        <v>63</v>
      </c>
      <c r="MT530" s="10">
        <f>MR530*1.4</f>
        <v>169.39999999999998</v>
      </c>
      <c r="MU530" s="10"/>
      <c r="MV530" s="284"/>
      <c r="MW530" s="213" t="s">
        <v>106</v>
      </c>
      <c r="MX530" s="306" t="s">
        <v>550</v>
      </c>
      <c r="MZ530" s="214"/>
      <c r="NA530" s="214">
        <f>VLOOKUP(MX530,$A$563:$F$2330,6,FALSE)</f>
        <v>68</v>
      </c>
      <c r="NB530" s="213" t="s">
        <v>63</v>
      </c>
      <c r="NC530" s="10">
        <f>NA530*1.4</f>
        <v>95.199999999999989</v>
      </c>
      <c r="ND530" s="10"/>
      <c r="NE530" s="284"/>
      <c r="NF530" s="213" t="s">
        <v>106</v>
      </c>
      <c r="NG530" s="306" t="s">
        <v>524</v>
      </c>
      <c r="NI530" s="214"/>
      <c r="NJ530" s="214">
        <f>VLOOKUP(NG530,$A$563:$F$2330,6,FALSE)</f>
        <v>131</v>
      </c>
      <c r="NK530" s="213" t="s">
        <v>63</v>
      </c>
      <c r="NL530" s="10">
        <f>NJ530*1.4</f>
        <v>183.39999999999998</v>
      </c>
      <c r="NM530" s="10"/>
      <c r="NN530" s="284"/>
      <c r="NO530" s="213" t="s">
        <v>106</v>
      </c>
      <c r="NP530" s="306" t="s">
        <v>496</v>
      </c>
      <c r="NR530" s="214"/>
      <c r="NS530" s="214">
        <f>VLOOKUP(NP530,$A$563:$F$2330,6,FALSE)</f>
        <v>24</v>
      </c>
      <c r="NT530" s="213" t="s">
        <v>63</v>
      </c>
      <c r="NU530" s="10">
        <f>NS530*1.4</f>
        <v>33.599999999999994</v>
      </c>
      <c r="NV530" s="10"/>
      <c r="NW530" s="284"/>
      <c r="NX530" s="213" t="s">
        <v>106</v>
      </c>
      <c r="NY530" s="293" t="s">
        <v>659</v>
      </c>
      <c r="OB530" s="214">
        <f>VLOOKUP(NY530,$A$563:$F$2330,6,FALSE)</f>
        <v>2</v>
      </c>
      <c r="OC530" s="213" t="s">
        <v>63</v>
      </c>
      <c r="OD530" s="10">
        <f>OB530*1.4</f>
        <v>2.8</v>
      </c>
      <c r="OE530" s="10"/>
      <c r="OF530" s="284"/>
      <c r="OG530" s="213" t="s">
        <v>106</v>
      </c>
      <c r="OH530" s="306" t="s">
        <v>1118</v>
      </c>
      <c r="OJ530" s="214"/>
      <c r="OK530" s="214">
        <f>VLOOKUP(OH530,$A$563:$F$2330,6,FALSE)</f>
        <v>121</v>
      </c>
      <c r="OL530" s="213" t="s">
        <v>63</v>
      </c>
      <c r="OM530" s="10">
        <f>OK530*1.4</f>
        <v>169.39999999999998</v>
      </c>
      <c r="ON530" s="10"/>
      <c r="OO530" s="284"/>
      <c r="OP530" s="213" t="s">
        <v>106</v>
      </c>
      <c r="OQ530" s="293" t="s">
        <v>550</v>
      </c>
      <c r="OS530" s="214"/>
      <c r="OT530" s="214">
        <f>VLOOKUP(OQ530,$A$563:$F$2330,6,FALSE)</f>
        <v>68</v>
      </c>
      <c r="OU530" s="213" t="s">
        <v>63</v>
      </c>
      <c r="OV530" s="10">
        <f>OT530*1.4</f>
        <v>95.199999999999989</v>
      </c>
      <c r="OW530" s="10"/>
      <c r="OX530" s="284"/>
      <c r="OY530" s="213" t="s">
        <v>106</v>
      </c>
      <c r="OZ530" s="306" t="s">
        <v>524</v>
      </c>
      <c r="PB530" s="214"/>
      <c r="PC530" s="214">
        <f>VLOOKUP(OZ530,$A$563:$F$2330,6,FALSE)</f>
        <v>131</v>
      </c>
      <c r="PD530" s="213" t="s">
        <v>63</v>
      </c>
      <c r="PE530" s="10">
        <f>PC530*1.4</f>
        <v>183.39999999999998</v>
      </c>
      <c r="PF530" s="10"/>
      <c r="PG530" s="284"/>
      <c r="PH530" s="213" t="s">
        <v>106</v>
      </c>
      <c r="PI530" s="306" t="s">
        <v>427</v>
      </c>
      <c r="PK530" s="214"/>
      <c r="PL530" s="214">
        <f>VLOOKUP(PI530,$A$563:$F$2330,6,FALSE)</f>
        <v>283</v>
      </c>
      <c r="PM530" s="213" t="s">
        <v>63</v>
      </c>
      <c r="PN530" s="10">
        <f>PL530*1.4</f>
        <v>396.2</v>
      </c>
      <c r="PO530" s="10"/>
      <c r="PP530" s="284"/>
      <c r="PQ530" s="213" t="s">
        <v>106</v>
      </c>
      <c r="PR530" s="293" t="s">
        <v>427</v>
      </c>
      <c r="PT530" s="214"/>
      <c r="PU530" s="214">
        <f>VLOOKUP(PR530,$A$563:$F$2330,6,FALSE)</f>
        <v>283</v>
      </c>
      <c r="PV530" s="213" t="s">
        <v>63</v>
      </c>
      <c r="PW530" s="10">
        <f>PU530*1.4</f>
        <v>396.2</v>
      </c>
      <c r="PX530" s="10"/>
      <c r="PY530" s="284"/>
      <c r="PZ530" s="213" t="s">
        <v>106</v>
      </c>
      <c r="QA530" s="306" t="s">
        <v>501</v>
      </c>
      <c r="QC530" s="214"/>
      <c r="QD530" s="214">
        <f>VLOOKUP(QA530,$A$563:$F$2330,6,FALSE)</f>
        <v>174</v>
      </c>
      <c r="QE530" s="213" t="s">
        <v>63</v>
      </c>
      <c r="QF530" s="10">
        <f>QD530*1.4</f>
        <v>243.6</v>
      </c>
      <c r="QG530" s="10"/>
      <c r="QH530" s="284"/>
      <c r="QI530" s="213" t="s">
        <v>106</v>
      </c>
      <c r="QJ530" s="293" t="s">
        <v>627</v>
      </c>
      <c r="QL530" s="214"/>
      <c r="QM530" s="214">
        <f>VLOOKUP(QJ530,$A$563:$F$2330,6,FALSE)</f>
        <v>14</v>
      </c>
      <c r="QN530" s="213" t="s">
        <v>63</v>
      </c>
      <c r="QO530" s="10">
        <f>QM530*1.4</f>
        <v>19.599999999999998</v>
      </c>
      <c r="QP530" s="10"/>
      <c r="QQ530" s="284"/>
      <c r="QR530" s="213" t="s">
        <v>106</v>
      </c>
      <c r="QS530" s="306" t="s">
        <v>1926</v>
      </c>
      <c r="QU530" s="214"/>
      <c r="QV530" s="214">
        <f>VLOOKUP(QS530,$A$563:$F$2330,6,FALSE)</f>
        <v>402</v>
      </c>
      <c r="QW530" s="213" t="s">
        <v>63</v>
      </c>
      <c r="QX530" s="10">
        <f>QV530*1.4</f>
        <v>562.79999999999995</v>
      </c>
      <c r="QY530" s="10"/>
      <c r="QZ530" s="284"/>
      <c r="RA530" s="213" t="s">
        <v>106</v>
      </c>
      <c r="RB530" s="293" t="s">
        <v>1468</v>
      </c>
      <c r="RD530" s="214"/>
      <c r="RE530" s="214">
        <f>VLOOKUP(RB530,$A$563:$F$2330,6,FALSE)</f>
        <v>10</v>
      </c>
      <c r="RF530" s="213" t="s">
        <v>63</v>
      </c>
      <c r="RG530" s="10">
        <f>RE530*1.4</f>
        <v>14</v>
      </c>
      <c r="RH530" s="10"/>
      <c r="RI530" s="284"/>
      <c r="RJ530" s="213" t="s">
        <v>106</v>
      </c>
      <c r="RK530" s="297" t="s">
        <v>186</v>
      </c>
      <c r="RN530" s="214" t="e">
        <f>VLOOKUP(RK530,$A$563:$F$2330,6,FALSE)</f>
        <v>#N/A</v>
      </c>
      <c r="RO530" s="213" t="s">
        <v>63</v>
      </c>
      <c r="RP530" s="10" t="e">
        <f>RN530*1.4</f>
        <v>#N/A</v>
      </c>
      <c r="RQ530" s="10"/>
      <c r="RR530" s="284"/>
      <c r="RS530" s="213" t="s">
        <v>106</v>
      </c>
      <c r="RT530" s="306" t="s">
        <v>779</v>
      </c>
      <c r="RV530" s="214"/>
      <c r="RW530" s="214">
        <f>VLOOKUP(RT530,$A$563:$F$2330,6,FALSE)</f>
        <v>540</v>
      </c>
      <c r="RX530" s="213" t="s">
        <v>63</v>
      </c>
      <c r="RY530" s="10">
        <f>RW530*1.4</f>
        <v>756</v>
      </c>
      <c r="RZ530" s="10"/>
      <c r="SA530" s="290"/>
      <c r="SB530" s="213" t="s">
        <v>106</v>
      </c>
      <c r="SC530" s="306" t="s">
        <v>427</v>
      </c>
      <c r="SE530" s="214"/>
      <c r="SF530" s="214">
        <f>VLOOKUP(SC530,$A$563:$F$2330,6,FALSE)</f>
        <v>283</v>
      </c>
      <c r="SG530" s="213" t="s">
        <v>63</v>
      </c>
      <c r="SH530" s="10">
        <f>SF530*1.4</f>
        <v>396.2</v>
      </c>
      <c r="SI530" s="10"/>
      <c r="SJ530" s="290"/>
      <c r="SK530" s="213" t="s">
        <v>106</v>
      </c>
      <c r="SL530" s="306" t="s">
        <v>524</v>
      </c>
      <c r="SN530" s="214"/>
      <c r="SO530" s="214">
        <f>VLOOKUP(SL530,$A$563:$F$2330,6,FALSE)</f>
        <v>131</v>
      </c>
      <c r="SP530" s="213" t="s">
        <v>63</v>
      </c>
      <c r="SQ530" s="10">
        <f>SO530*1.4</f>
        <v>183.39999999999998</v>
      </c>
      <c r="SR530" s="10"/>
      <c r="SS530" s="290"/>
      <c r="ST530" s="213" t="s">
        <v>106</v>
      </c>
      <c r="SU530" s="306" t="s">
        <v>501</v>
      </c>
      <c r="SW530" s="214"/>
      <c r="SX530" s="214">
        <f>VLOOKUP(SU530,$A$563:$F$2330,6,FALSE)</f>
        <v>174</v>
      </c>
      <c r="SY530" s="213" t="s">
        <v>63</v>
      </c>
      <c r="SZ530" s="10">
        <f>SX530*1.4</f>
        <v>243.6</v>
      </c>
      <c r="TA530" s="10"/>
      <c r="TB530" s="290"/>
      <c r="TC530" s="213" t="s">
        <v>106</v>
      </c>
      <c r="TD530" s="306" t="s">
        <v>595</v>
      </c>
      <c r="TF530" s="214"/>
      <c r="TG530" s="214">
        <f>VLOOKUP(TD530,$A$563:$F$2330,6,FALSE)</f>
        <v>15</v>
      </c>
      <c r="TH530" s="213" t="s">
        <v>63</v>
      </c>
      <c r="TI530" s="10">
        <f>TG530*1.4</f>
        <v>21</v>
      </c>
      <c r="TK530" s="290"/>
      <c r="TL530" s="213" t="s">
        <v>106</v>
      </c>
      <c r="TM530" s="306" t="s">
        <v>928</v>
      </c>
      <c r="TO530" s="214"/>
      <c r="TP530" s="214">
        <f>VLOOKUP(TM530,$A$563:$F$2330,6,FALSE)</f>
        <v>0</v>
      </c>
      <c r="TQ530" s="213" t="s">
        <v>63</v>
      </c>
      <c r="TR530" s="10">
        <f>TP530*1.4</f>
        <v>0</v>
      </c>
      <c r="TS530" s="10"/>
      <c r="TT530" s="290"/>
      <c r="TU530" s="213" t="s">
        <v>106</v>
      </c>
      <c r="TV530" s="297" t="s">
        <v>186</v>
      </c>
      <c r="TX530" s="214"/>
      <c r="TY530" s="214" t="e">
        <f>VLOOKUP(TV530,$A$563:$F$2330,6,FALSE)</f>
        <v>#N/A</v>
      </c>
      <c r="TZ530" s="213" t="s">
        <v>63</v>
      </c>
      <c r="UA530" s="10" t="e">
        <f>TY530*1.4</f>
        <v>#N/A</v>
      </c>
      <c r="UB530" s="10"/>
      <c r="UC530" s="290"/>
      <c r="UD530" s="213" t="s">
        <v>106</v>
      </c>
      <c r="UE530" s="306" t="s">
        <v>2039</v>
      </c>
      <c r="UG530" s="214"/>
      <c r="UH530" s="214">
        <f>VLOOKUP(UE530,$A$563:$F$2330,6,FALSE)</f>
        <v>19</v>
      </c>
      <c r="UI530" s="213" t="s">
        <v>63</v>
      </c>
      <c r="UJ530" s="10">
        <f>UH530*1.4</f>
        <v>26.599999999999998</v>
      </c>
      <c r="UK530" s="10"/>
      <c r="UL530" s="290"/>
      <c r="UM530" s="213" t="s">
        <v>106</v>
      </c>
      <c r="UN530" s="297" t="s">
        <v>186</v>
      </c>
      <c r="UP530" s="214"/>
      <c r="UQ530" s="214" t="e">
        <f>VLOOKUP(UN530,$A$563:$F$2330,6,FALSE)</f>
        <v>#N/A</v>
      </c>
      <c r="UR530" s="213" t="s">
        <v>63</v>
      </c>
      <c r="US530" s="10" t="e">
        <f>UQ530*1.4</f>
        <v>#N/A</v>
      </c>
      <c r="UT530" s="10"/>
      <c r="UU530" s="290"/>
      <c r="UV530" s="213" t="s">
        <v>106</v>
      </c>
      <c r="UW530" s="306" t="s">
        <v>550</v>
      </c>
      <c r="UY530" s="214"/>
      <c r="UZ530" s="214">
        <f>VLOOKUP(UW530,$A$563:$F$2330,6,FALSE)</f>
        <v>68</v>
      </c>
      <c r="VA530" s="213" t="s">
        <v>63</v>
      </c>
      <c r="VB530" s="10">
        <f>UZ530*1.4</f>
        <v>95.199999999999989</v>
      </c>
      <c r="VC530" s="10"/>
      <c r="VD530" s="290"/>
      <c r="VE530" s="213" t="s">
        <v>106</v>
      </c>
      <c r="VF530" s="297" t="s">
        <v>186</v>
      </c>
      <c r="VH530" s="214"/>
      <c r="VI530" s="214" t="e">
        <f>VLOOKUP(VF530,$A$563:$F$2330,6,FALSE)</f>
        <v>#N/A</v>
      </c>
      <c r="VJ530" s="213" t="s">
        <v>63</v>
      </c>
      <c r="VK530" s="10" t="e">
        <f>VI530*1.4</f>
        <v>#N/A</v>
      </c>
      <c r="VL530" s="10"/>
      <c r="VM530" s="290"/>
      <c r="VN530" s="213" t="s">
        <v>106</v>
      </c>
      <c r="VO530" s="306" t="s">
        <v>501</v>
      </c>
      <c r="VQ530" s="214"/>
      <c r="VR530" s="214">
        <f>VLOOKUP(VO530,$A$563:$F$2330,6,FALSE)</f>
        <v>174</v>
      </c>
      <c r="VS530" s="213" t="s">
        <v>63</v>
      </c>
      <c r="VT530" s="10">
        <f>VR530*1.4</f>
        <v>243.6</v>
      </c>
      <c r="VU530" s="10"/>
      <c r="VV530" s="290"/>
      <c r="VW530" s="213" t="s">
        <v>106</v>
      </c>
      <c r="VX530" s="297" t="s">
        <v>186</v>
      </c>
      <c r="WA530" s="214" t="e">
        <f>VLOOKUP(VX530,$A$563:$F$2330,6,FALSE)</f>
        <v>#N/A</v>
      </c>
      <c r="WB530" s="213" t="s">
        <v>63</v>
      </c>
      <c r="WC530" s="10" t="e">
        <f>WA530*1.4</f>
        <v>#N/A</v>
      </c>
      <c r="WE530" s="290"/>
      <c r="WF530" s="213" t="s">
        <v>106</v>
      </c>
      <c r="WG530" s="306" t="s">
        <v>779</v>
      </c>
      <c r="WI530" s="214"/>
      <c r="WJ530" s="214">
        <f>VLOOKUP(WG530,$A$563:$F$2330,6,FALSE)</f>
        <v>540</v>
      </c>
      <c r="WK530" s="213" t="s">
        <v>63</v>
      </c>
      <c r="WL530" s="10">
        <f>WJ530*1.4</f>
        <v>756</v>
      </c>
      <c r="WN530" s="290"/>
      <c r="WO530" s="213" t="s">
        <v>106</v>
      </c>
      <c r="WP530" s="306" t="s">
        <v>501</v>
      </c>
      <c r="WQ530" s="214"/>
      <c r="WR530" s="214"/>
      <c r="WS530" s="214">
        <f>VLOOKUP(WP530,$A$563:$F$2330,6,FALSE)</f>
        <v>174</v>
      </c>
      <c r="WT530" s="213" t="s">
        <v>63</v>
      </c>
      <c r="WU530" s="10">
        <f>WS530*1.4</f>
        <v>243.6</v>
      </c>
      <c r="WV530" s="10"/>
      <c r="WW530" s="290"/>
      <c r="WX530" s="213" t="s">
        <v>106</v>
      </c>
      <c r="WY530" s="306" t="s">
        <v>2291</v>
      </c>
      <c r="XA530" s="214"/>
      <c r="XB530" s="214">
        <f>VLOOKUP(WY530,$A$563:$F$2330,6,FALSE)</f>
        <v>98</v>
      </c>
      <c r="XC530" s="213" t="s">
        <v>63</v>
      </c>
      <c r="XD530" s="10">
        <f>XB530*1.4</f>
        <v>137.19999999999999</v>
      </c>
      <c r="XF530" s="290"/>
      <c r="XG530" s="213" t="s">
        <v>106</v>
      </c>
      <c r="XH530" s="297" t="s">
        <v>186</v>
      </c>
      <c r="XK530" s="214" t="e">
        <f>VLOOKUP(XH530,$A$563:$F$2330,6,FALSE)</f>
        <v>#N/A</v>
      </c>
      <c r="XL530" s="213" t="s">
        <v>63</v>
      </c>
      <c r="XM530" s="10" t="e">
        <f>XK530*1.4</f>
        <v>#N/A</v>
      </c>
      <c r="XO530" s="290"/>
      <c r="XP530" s="213" t="s">
        <v>106</v>
      </c>
      <c r="XQ530" s="306" t="s">
        <v>505</v>
      </c>
      <c r="XS530" s="214"/>
      <c r="XT530" s="214">
        <f>VLOOKUP(XQ530,$A$563:$F$2330,6,FALSE)</f>
        <v>0</v>
      </c>
      <c r="XU530" s="213" t="s">
        <v>63</v>
      </c>
      <c r="XV530" s="10">
        <f>XT530*1.4</f>
        <v>0</v>
      </c>
      <c r="XW530" s="10"/>
      <c r="XX530" s="290"/>
      <c r="XY530" s="213" t="s">
        <v>106</v>
      </c>
      <c r="XZ530" s="306" t="s">
        <v>550</v>
      </c>
      <c r="YB530" s="214"/>
      <c r="YC530" s="214">
        <f>VLOOKUP(XZ530,$A$563:$F$2330,6,FALSE)</f>
        <v>68</v>
      </c>
      <c r="YD530" s="213" t="s">
        <v>63</v>
      </c>
      <c r="YE530" s="10">
        <f>YC530*1.4</f>
        <v>95.199999999999989</v>
      </c>
      <c r="YG530" s="290"/>
      <c r="YH530" s="213" t="s">
        <v>106</v>
      </c>
      <c r="YI530" s="306" t="s">
        <v>782</v>
      </c>
      <c r="YK530" s="214"/>
      <c r="YL530" s="214">
        <f>VLOOKUP(YI530,$A$563:$F$2330,6,FALSE)</f>
        <v>2</v>
      </c>
      <c r="YM530" s="213" t="s">
        <v>63</v>
      </c>
      <c r="YN530" s="10">
        <f>YL530*1.4</f>
        <v>2.8</v>
      </c>
      <c r="YO530" s="10"/>
      <c r="YP530" s="290"/>
      <c r="YQ530" s="213" t="s">
        <v>106</v>
      </c>
      <c r="YR530" s="297" t="s">
        <v>186</v>
      </c>
      <c r="YU530" s="214" t="e">
        <f>VLOOKUP(YR530,$A$563:$F$2330,6,FALSE)</f>
        <v>#N/A</v>
      </c>
      <c r="YV530" s="213" t="s">
        <v>63</v>
      </c>
      <c r="YW530" s="10" t="e">
        <f>YU530*1.4</f>
        <v>#N/A</v>
      </c>
      <c r="YY530" s="290"/>
      <c r="YZ530" s="213" t="s">
        <v>106</v>
      </c>
      <c r="ZA530" s="297" t="s">
        <v>186</v>
      </c>
      <c r="ZD530" s="214" t="e">
        <f>VLOOKUP(ZA530,$A$563:$F$2330,6,FALSE)</f>
        <v>#N/A</v>
      </c>
      <c r="ZE530" s="213" t="s">
        <v>63</v>
      </c>
      <c r="ZF530" s="10" t="e">
        <f>ZD530*1.4</f>
        <v>#N/A</v>
      </c>
      <c r="ZH530" s="290"/>
      <c r="ZI530" s="213" t="s">
        <v>106</v>
      </c>
      <c r="ZJ530" s="293" t="s">
        <v>922</v>
      </c>
      <c r="ZM530" s="214">
        <f>VLOOKUP(ZJ530,$A$563:$F$2330,6,FALSE)</f>
        <v>5</v>
      </c>
      <c r="ZN530" s="213" t="s">
        <v>63</v>
      </c>
      <c r="ZO530" s="10">
        <f>ZM530*1.4</f>
        <v>7</v>
      </c>
      <c r="ZQ530" s="290"/>
      <c r="ZR530" s="213" t="s">
        <v>106</v>
      </c>
      <c r="ZS530" s="297" t="s">
        <v>186</v>
      </c>
      <c r="ZU530" s="214"/>
      <c r="ZV530" s="214" t="e">
        <f>VLOOKUP(ZS530,$A$563:$F$2330,6,FALSE)</f>
        <v>#N/A</v>
      </c>
      <c r="ZW530" s="213" t="s">
        <v>63</v>
      </c>
      <c r="ZX530" s="10" t="e">
        <f>ZV530*1.4</f>
        <v>#N/A</v>
      </c>
      <c r="ZY530" s="10"/>
      <c r="ZZ530" s="290"/>
      <c r="AAA530" s="213" t="s">
        <v>106</v>
      </c>
      <c r="AAB530" s="297" t="s">
        <v>186</v>
      </c>
      <c r="AAD530" s="214"/>
      <c r="AAE530" s="214" t="e">
        <f>VLOOKUP(AAB530,$A$563:$F$2330,6,FALSE)</f>
        <v>#N/A</v>
      </c>
      <c r="AAF530" s="213" t="s">
        <v>63</v>
      </c>
      <c r="AAG530" s="10" t="e">
        <f>AAE530*1.4</f>
        <v>#N/A</v>
      </c>
      <c r="AAH530" s="10"/>
      <c r="AAI530" s="290"/>
      <c r="AAJ530" s="213" t="s">
        <v>106</v>
      </c>
      <c r="AAK530" s="297" t="s">
        <v>186</v>
      </c>
      <c r="AAM530" s="214"/>
      <c r="AAN530" s="214" t="e">
        <f>VLOOKUP(AAK530,$A$563:$F$2330,6,FALSE)</f>
        <v>#N/A</v>
      </c>
      <c r="AAO530" s="213" t="s">
        <v>63</v>
      </c>
      <c r="AAP530" s="10" t="e">
        <f>AAN530*1.4</f>
        <v>#N/A</v>
      </c>
      <c r="AAQ530" s="10"/>
      <c r="AAR530" s="290"/>
      <c r="AAS530" s="213" t="s">
        <v>106</v>
      </c>
      <c r="AAT530" s="297" t="s">
        <v>186</v>
      </c>
      <c r="AAV530" s="214"/>
      <c r="AAW530" s="214" t="e">
        <f>VLOOKUP(AAT530,$A$563:$F$2330,6,FALSE)</f>
        <v>#N/A</v>
      </c>
      <c r="AAX530" s="213" t="s">
        <v>63</v>
      </c>
      <c r="AAY530" s="10" t="e">
        <f>AAW530*1.4</f>
        <v>#N/A</v>
      </c>
      <c r="AAZ530" s="10"/>
      <c r="ABA530" s="290"/>
      <c r="ABB530" s="213" t="s">
        <v>106</v>
      </c>
      <c r="ABC530" s="297" t="s">
        <v>186</v>
      </c>
      <c r="ABE530" s="214"/>
      <c r="ABF530" s="214" t="e">
        <f>VLOOKUP(ABC530,$A$563:$F$2330,6,FALSE)</f>
        <v>#N/A</v>
      </c>
      <c r="ABG530" s="213" t="s">
        <v>63</v>
      </c>
      <c r="ABH530" s="10" t="e">
        <f>ABF530*1.4</f>
        <v>#N/A</v>
      </c>
      <c r="ABI530" s="10"/>
      <c r="ABJ530" s="290"/>
      <c r="ABK530" s="213" t="s">
        <v>106</v>
      </c>
      <c r="ABL530" s="297" t="s">
        <v>186</v>
      </c>
      <c r="ABN530" s="214"/>
      <c r="ABO530" s="214" t="e">
        <f>VLOOKUP(ABL530,$A$563:$F$2330,6,FALSE)</f>
        <v>#N/A</v>
      </c>
      <c r="ABP530" s="213" t="s">
        <v>63</v>
      </c>
      <c r="ABQ530" s="10" t="e">
        <f>ABO530*1.4</f>
        <v>#N/A</v>
      </c>
      <c r="ABR530" s="10"/>
      <c r="ABS530" s="290"/>
      <c r="ABT530" s="213" t="s">
        <v>106</v>
      </c>
      <c r="ABU530" s="297" t="s">
        <v>186</v>
      </c>
      <c r="ABW530" s="214"/>
      <c r="ABX530" s="214" t="e">
        <f>VLOOKUP(ABU530,$A$563:$F$2330,6,FALSE)</f>
        <v>#N/A</v>
      </c>
      <c r="ABY530" s="213" t="s">
        <v>63</v>
      </c>
      <c r="ABZ530" s="10" t="e">
        <f>ABX530*1.4</f>
        <v>#N/A</v>
      </c>
      <c r="ACA530" s="10"/>
      <c r="ACB530" s="290"/>
      <c r="ACC530" s="213" t="s">
        <v>106</v>
      </c>
      <c r="ACD530" s="297" t="s">
        <v>186</v>
      </c>
      <c r="ACF530" s="214"/>
      <c r="ACG530" s="214" t="e">
        <f>VLOOKUP(ACD530,$A$563:$F$2330,6,FALSE)</f>
        <v>#N/A</v>
      </c>
      <c r="ACH530" s="213" t="s">
        <v>63</v>
      </c>
      <c r="ACI530" s="10" t="e">
        <f>ACG530*1.4</f>
        <v>#N/A</v>
      </c>
      <c r="ACJ530" s="10"/>
      <c r="ACK530" s="290"/>
      <c r="ACL530" s="213" t="s">
        <v>106</v>
      </c>
      <c r="ACM530" s="297" t="s">
        <v>186</v>
      </c>
      <c r="ACO530" s="214"/>
      <c r="ACP530" s="214" t="e">
        <f>VLOOKUP(ACM530,$A$563:$F$2330,6,FALSE)</f>
        <v>#N/A</v>
      </c>
      <c r="ACQ530" s="213" t="s">
        <v>63</v>
      </c>
      <c r="ACR530" s="10" t="e">
        <f>ACP530*1.4</f>
        <v>#N/A</v>
      </c>
      <c r="ACS530" s="10"/>
      <c r="ACT530" s="290"/>
      <c r="ACU530" s="213" t="s">
        <v>106</v>
      </c>
      <c r="ACV530" s="293" t="s">
        <v>1092</v>
      </c>
      <c r="ACX530" s="214"/>
      <c r="ACY530" s="214">
        <f>VLOOKUP(ACV530,$A$563:$F$2330,6,FALSE)</f>
        <v>128</v>
      </c>
      <c r="ACZ530" s="213" t="s">
        <v>63</v>
      </c>
      <c r="ADA530" s="10">
        <f>ACY530*1.4</f>
        <v>179.2</v>
      </c>
      <c r="ADB530" s="10"/>
      <c r="ADC530" s="290"/>
      <c r="ADD530" s="213" t="s">
        <v>106</v>
      </c>
      <c r="ADE530" s="306" t="s">
        <v>427</v>
      </c>
      <c r="ADG530" s="214"/>
      <c r="ADH530" s="214">
        <f>VLOOKUP(ADE530,$A$563:$F$2330,6,FALSE)</f>
        <v>283</v>
      </c>
      <c r="ADI530" s="213" t="s">
        <v>63</v>
      </c>
      <c r="ADJ530" s="10">
        <f>ADH530*1.4</f>
        <v>396.2</v>
      </c>
      <c r="ADL530" s="290"/>
      <c r="ADM530" s="213" t="s">
        <v>106</v>
      </c>
      <c r="ADN530" s="306" t="s">
        <v>524</v>
      </c>
      <c r="ADP530" s="214"/>
      <c r="ADQ530" s="214">
        <f>VLOOKUP(ADN530,$A$563:$F$2330,6,FALSE)</f>
        <v>131</v>
      </c>
      <c r="ADR530" s="213" t="s">
        <v>63</v>
      </c>
      <c r="ADS530" s="10">
        <f>ADQ530*1.4</f>
        <v>183.39999999999998</v>
      </c>
      <c r="ADT530" s="10"/>
      <c r="ADU530" s="290"/>
      <c r="ADV530" s="213" t="s">
        <v>106</v>
      </c>
      <c r="ADW530" s="306" t="s">
        <v>501</v>
      </c>
      <c r="ADZ530" s="214">
        <f>VLOOKUP(ADW530,$A$563:$F$2330,6,FALSE)</f>
        <v>174</v>
      </c>
      <c r="AEA530" s="213" t="s">
        <v>63</v>
      </c>
      <c r="AEB530" s="10">
        <f>ADZ530*1.4</f>
        <v>243.6</v>
      </c>
      <c r="AED530" s="290"/>
      <c r="AEE530" s="213" t="s">
        <v>106</v>
      </c>
      <c r="AEF530" s="306" t="s">
        <v>736</v>
      </c>
      <c r="AEH530" s="214"/>
      <c r="AEI530" s="214">
        <f>VLOOKUP(AEF530,$A$563:$F$2330,6,FALSE)</f>
        <v>35</v>
      </c>
      <c r="AEJ530" s="213" t="s">
        <v>63</v>
      </c>
      <c r="AEK530" s="10">
        <f>AEI530*1.4</f>
        <v>49</v>
      </c>
      <c r="AEM530" s="290"/>
      <c r="AEN530" s="213" t="s">
        <v>106</v>
      </c>
      <c r="AEO530" s="306" t="s">
        <v>464</v>
      </c>
      <c r="AEQ530" s="214"/>
      <c r="AER530" s="214">
        <f>VLOOKUP(AEO530,$A$563:$F$2330,6,FALSE)</f>
        <v>13</v>
      </c>
      <c r="AES530" s="213" t="s">
        <v>63</v>
      </c>
      <c r="AET530" s="10">
        <f>AER530*1.4</f>
        <v>18.2</v>
      </c>
      <c r="AEV530" s="290"/>
      <c r="AEW530" s="213" t="s">
        <v>106</v>
      </c>
      <c r="AEX530" s="306" t="s">
        <v>893</v>
      </c>
      <c r="AEZ530" s="214"/>
      <c r="AFA530" s="214">
        <f>VLOOKUP(AEX530,$A$563:$F$2330,6,FALSE)</f>
        <v>15</v>
      </c>
      <c r="AFB530" s="213" t="s">
        <v>63</v>
      </c>
      <c r="AFC530" s="10">
        <f>AFA530*1.4</f>
        <v>21</v>
      </c>
      <c r="AFD530" s="10"/>
      <c r="AFE530" s="290"/>
      <c r="AFF530" s="213" t="s">
        <v>106</v>
      </c>
      <c r="AFG530" s="306" t="s">
        <v>501</v>
      </c>
      <c r="AFI530" s="214"/>
      <c r="AFJ530" s="214">
        <f>VLOOKUP(AFG530,$A$563:$F$2330,6,FALSE)</f>
        <v>174</v>
      </c>
      <c r="AFK530" s="213" t="s">
        <v>63</v>
      </c>
      <c r="AFL530" s="10">
        <f>AFJ530*1.4</f>
        <v>243.6</v>
      </c>
      <c r="AFM530" s="10"/>
      <c r="AFN530" s="290"/>
      <c r="AFO530" s="213" t="s">
        <v>106</v>
      </c>
      <c r="AFP530" s="306" t="s">
        <v>779</v>
      </c>
      <c r="AFR530" s="214"/>
      <c r="AFS530" s="214">
        <f>VLOOKUP(AFP530,$A$563:$F$2330,6,FALSE)</f>
        <v>540</v>
      </c>
      <c r="AFT530" s="213" t="s">
        <v>63</v>
      </c>
      <c r="AFU530" s="10">
        <f>AFS530*1.4</f>
        <v>756</v>
      </c>
      <c r="AFV530" s="10"/>
      <c r="AFW530" s="290"/>
      <c r="AFX530" s="213" t="s">
        <v>106</v>
      </c>
      <c r="AFY530" s="309" t="s">
        <v>427</v>
      </c>
      <c r="AGA530" s="214"/>
      <c r="AGB530" s="214">
        <f>VLOOKUP(AFY530,$A$563:$F$2330,6,FALSE)</f>
        <v>283</v>
      </c>
      <c r="AGC530" s="213" t="s">
        <v>63</v>
      </c>
      <c r="AGD530" s="10">
        <f>AGB530*1.4</f>
        <v>396.2</v>
      </c>
      <c r="AGE530" s="10"/>
      <c r="AGF530" s="290"/>
      <c r="AGG530" s="213" t="s">
        <v>106</v>
      </c>
      <c r="AGH530" s="306" t="s">
        <v>1896</v>
      </c>
      <c r="AGJ530" s="214"/>
      <c r="AGK530" s="214">
        <f>VLOOKUP(AGH530,$A$563:$F$2330,6,FALSE)</f>
        <v>0</v>
      </c>
      <c r="AGL530" s="213" t="s">
        <v>63</v>
      </c>
      <c r="AGM530" s="10">
        <f>AGK530*1.4</f>
        <v>0</v>
      </c>
      <c r="AGN530" s="10"/>
      <c r="AGO530" s="290"/>
      <c r="AGP530" s="213" t="s">
        <v>106</v>
      </c>
      <c r="AGQ530" s="306" t="s">
        <v>1623</v>
      </c>
      <c r="AGS530" s="214"/>
      <c r="AGT530" s="214">
        <f>VLOOKUP(AGQ530,$A$563:$F$2330,6,FALSE)</f>
        <v>95</v>
      </c>
      <c r="AGU530" s="213" t="s">
        <v>63</v>
      </c>
      <c r="AGV530" s="10">
        <f>AGT530*1.4</f>
        <v>133</v>
      </c>
      <c r="AGW530" s="10"/>
      <c r="AGX530" s="290"/>
      <c r="AGY530" s="213" t="s">
        <v>106</v>
      </c>
      <c r="AGZ530" s="308" t="s">
        <v>1876</v>
      </c>
      <c r="AHB530" s="214"/>
      <c r="AHC530" s="214">
        <f>VLOOKUP(AGZ530,$A$563:$F$2330,6,FALSE)</f>
        <v>83</v>
      </c>
      <c r="AHD530" s="213" t="s">
        <v>63</v>
      </c>
      <c r="AHE530" s="10">
        <f>AHC530*1.4</f>
        <v>116.19999999999999</v>
      </c>
      <c r="AHF530" s="10"/>
      <c r="AHG530" s="290"/>
      <c r="AHH530" s="213"/>
      <c r="AHI530" s="303"/>
      <c r="AHK530" s="214"/>
      <c r="AHL530" s="214"/>
      <c r="AHM530" s="213"/>
      <c r="AHN530" s="10"/>
      <c r="AHO530" s="10"/>
      <c r="AHQ530" s="213"/>
      <c r="AHR530" s="278"/>
      <c r="AHT530" s="214"/>
      <c r="AHU530" s="214"/>
      <c r="AHV530" s="213"/>
      <c r="AHW530" s="10"/>
      <c r="AHX530" s="10"/>
      <c r="AHZ530" s="213"/>
      <c r="AIA530" s="278"/>
      <c r="AIC530" s="214"/>
      <c r="AID530" s="214"/>
      <c r="AIE530" s="213"/>
      <c r="AIF530" s="10"/>
      <c r="AIG530" s="10"/>
      <c r="AII530" s="213"/>
      <c r="AIJ530" s="278"/>
      <c r="AIM530" s="214"/>
      <c r="AIN530" s="213"/>
      <c r="AIO530" s="10"/>
    </row>
    <row r="531" spans="1:926" s="14" customFormat="1" ht="15">
      <c r="A531" s="213" t="s">
        <v>107</v>
      </c>
      <c r="B531" s="293" t="s">
        <v>501</v>
      </c>
      <c r="D531" s="214"/>
      <c r="E531" s="214">
        <f>VLOOKUP(B531,$A$563:$F$2330,6,FALSE)</f>
        <v>174</v>
      </c>
      <c r="F531" s="213" t="s">
        <v>65</v>
      </c>
      <c r="G531" s="10">
        <f>E531*1.3</f>
        <v>226.20000000000002</v>
      </c>
      <c r="H531" s="10"/>
      <c r="I531" s="284"/>
      <c r="J531" s="213" t="s">
        <v>107</v>
      </c>
      <c r="K531" s="306" t="s">
        <v>501</v>
      </c>
      <c r="M531" s="214"/>
      <c r="N531" s="214">
        <f>VLOOKUP(K531,$A$563:$F$2330,6,FALSE)</f>
        <v>174</v>
      </c>
      <c r="O531" s="213" t="s">
        <v>65</v>
      </c>
      <c r="P531" s="10">
        <f>N531*1.3</f>
        <v>226.20000000000002</v>
      </c>
      <c r="Q531" s="10"/>
      <c r="R531" s="284"/>
      <c r="S531" s="213" t="s">
        <v>107</v>
      </c>
      <c r="T531" s="306" t="s">
        <v>779</v>
      </c>
      <c r="V531" s="214"/>
      <c r="W531" s="214">
        <f>VLOOKUP(T531,$A$563:$F$2330,6,FALSE)</f>
        <v>540</v>
      </c>
      <c r="X531" s="213" t="s">
        <v>65</v>
      </c>
      <c r="Y531" s="10">
        <f>W531*1.3</f>
        <v>702</v>
      </c>
      <c r="Z531" s="10"/>
      <c r="AA531" s="284"/>
      <c r="AB531" s="213" t="s">
        <v>107</v>
      </c>
      <c r="AC531" s="306" t="s">
        <v>1896</v>
      </c>
      <c r="AE531" s="214"/>
      <c r="AF531" s="214">
        <f>VLOOKUP(AC531,$A$563:$F$2330,6,FALSE)</f>
        <v>0</v>
      </c>
      <c r="AG531" s="213" t="s">
        <v>65</v>
      </c>
      <c r="AH531" s="10">
        <f>AF531*1.3</f>
        <v>0</v>
      </c>
      <c r="AI531" s="10"/>
      <c r="AJ531" s="284"/>
      <c r="AK531" s="213" t="s">
        <v>107</v>
      </c>
      <c r="AL531" s="293" t="s">
        <v>550</v>
      </c>
      <c r="AN531" s="214"/>
      <c r="AO531" s="214">
        <f>VLOOKUP(AL531,$A$563:$F$2330,6,FALSE)</f>
        <v>68</v>
      </c>
      <c r="AP531" s="213" t="s">
        <v>65</v>
      </c>
      <c r="AQ531" s="10">
        <f>AO531*1.3</f>
        <v>88.4</v>
      </c>
      <c r="AR531" s="10"/>
      <c r="AS531" s="284"/>
      <c r="AT531" s="213" t="s">
        <v>107</v>
      </c>
      <c r="AU531" s="306" t="s">
        <v>1342</v>
      </c>
      <c r="AW531" s="214"/>
      <c r="AX531" s="214">
        <f>VLOOKUP(AU531,$A$563:$F$2330,6,FALSE)</f>
        <v>0</v>
      </c>
      <c r="AY531" s="213" t="s">
        <v>65</v>
      </c>
      <c r="AZ531" s="10">
        <f>AX531*1.3</f>
        <v>0</v>
      </c>
      <c r="BA531" s="10"/>
      <c r="BB531" s="284"/>
      <c r="BC531" s="213" t="s">
        <v>107</v>
      </c>
      <c r="BD531" s="306" t="s">
        <v>524</v>
      </c>
      <c r="BF531" s="214"/>
      <c r="BG531" s="214">
        <f>VLOOKUP(BD531,$A$563:$F$2330,6,FALSE)</f>
        <v>131</v>
      </c>
      <c r="BH531" s="213" t="s">
        <v>65</v>
      </c>
      <c r="BI531" s="10">
        <f>BG531*1.3</f>
        <v>170.3</v>
      </c>
      <c r="BJ531" s="10"/>
      <c r="BK531" s="284"/>
      <c r="BL531" s="213" t="s">
        <v>107</v>
      </c>
      <c r="BM531" s="306" t="s">
        <v>501</v>
      </c>
      <c r="BO531" s="214"/>
      <c r="BP531" s="214">
        <f>VLOOKUP(BM531,$A$563:$F$2330,6,FALSE)</f>
        <v>174</v>
      </c>
      <c r="BQ531" s="213" t="s">
        <v>65</v>
      </c>
      <c r="BR531" s="10">
        <f>BP531*1.3</f>
        <v>226.20000000000002</v>
      </c>
      <c r="BS531" s="10"/>
      <c r="BT531" s="284"/>
      <c r="BU531" s="213" t="s">
        <v>107</v>
      </c>
      <c r="BV531" s="306" t="s">
        <v>550</v>
      </c>
      <c r="BX531" s="214"/>
      <c r="BY531" s="214">
        <f>VLOOKUP(BV531,$A$563:$F$2330,6,FALSE)</f>
        <v>68</v>
      </c>
      <c r="BZ531" s="213" t="s">
        <v>65</v>
      </c>
      <c r="CA531" s="10">
        <f>BY531*1.3</f>
        <v>88.4</v>
      </c>
      <c r="CB531" s="10"/>
      <c r="CC531" s="284"/>
      <c r="CD531" s="213" t="s">
        <v>107</v>
      </c>
      <c r="CE531" s="306" t="s">
        <v>779</v>
      </c>
      <c r="CG531" s="214"/>
      <c r="CH531" s="214">
        <f>VLOOKUP(CE531,$A$563:$F$2330,6,FALSE)</f>
        <v>540</v>
      </c>
      <c r="CI531" s="213" t="s">
        <v>65</v>
      </c>
      <c r="CJ531" s="10">
        <f>CH531*1.3</f>
        <v>702</v>
      </c>
      <c r="CK531" s="10"/>
      <c r="CL531" s="284"/>
      <c r="CM531" s="213" t="s">
        <v>107</v>
      </c>
      <c r="CN531" s="306" t="s">
        <v>550</v>
      </c>
      <c r="CP531" s="214"/>
      <c r="CQ531" s="214">
        <f>VLOOKUP(CN531,$A$563:$F$2330,6,FALSE)</f>
        <v>68</v>
      </c>
      <c r="CR531" s="213" t="s">
        <v>65</v>
      </c>
      <c r="CS531" s="10">
        <f>CQ531*1.3</f>
        <v>88.4</v>
      </c>
      <c r="CT531" s="10"/>
      <c r="CU531" s="284"/>
      <c r="CV531" s="213" t="s">
        <v>107</v>
      </c>
      <c r="CW531" s="306" t="s">
        <v>1366</v>
      </c>
      <c r="CY531" s="214"/>
      <c r="CZ531" s="214">
        <f>VLOOKUP(CW531,$A$563:$F$2330,6,FALSE)</f>
        <v>347</v>
      </c>
      <c r="DA531" s="213" t="s">
        <v>65</v>
      </c>
      <c r="DB531" s="10">
        <f>CZ531*1.3</f>
        <v>451.1</v>
      </c>
      <c r="DC531" s="10"/>
      <c r="DD531" s="284"/>
      <c r="DE531" s="213" t="s">
        <v>107</v>
      </c>
      <c r="DF531" s="306" t="s">
        <v>1876</v>
      </c>
      <c r="DH531" s="214"/>
      <c r="DI531" s="214">
        <f>VLOOKUP(DF531,$A$563:$F$2330,6,FALSE)</f>
        <v>83</v>
      </c>
      <c r="DJ531" s="213" t="s">
        <v>65</v>
      </c>
      <c r="DK531" s="10">
        <f>DI531*1.3</f>
        <v>107.9</v>
      </c>
      <c r="DL531" s="10"/>
      <c r="DM531" s="284"/>
      <c r="DN531" s="213" t="s">
        <v>107</v>
      </c>
      <c r="DO531" s="293" t="s">
        <v>1468</v>
      </c>
      <c r="DQ531" s="214"/>
      <c r="DR531" s="214">
        <f>VLOOKUP(DO531,$A$563:$F$2330,6,FALSE)</f>
        <v>10</v>
      </c>
      <c r="DS531" s="213" t="s">
        <v>65</v>
      </c>
      <c r="DT531" s="10">
        <f>DR531*1.3</f>
        <v>13</v>
      </c>
      <c r="DU531" s="10"/>
      <c r="DV531" s="284"/>
      <c r="DW531" s="213" t="s">
        <v>107</v>
      </c>
      <c r="DX531" s="297" t="s">
        <v>186</v>
      </c>
      <c r="DZ531" s="214"/>
      <c r="EA531" s="214" t="e">
        <f>VLOOKUP(DX531,$A$563:$F$2330,6,FALSE)</f>
        <v>#N/A</v>
      </c>
      <c r="EB531" s="213" t="s">
        <v>65</v>
      </c>
      <c r="EC531" s="10" t="e">
        <f>EA531*1.3</f>
        <v>#N/A</v>
      </c>
      <c r="ED531" s="10"/>
      <c r="EE531" s="284"/>
      <c r="EF531" s="213" t="s">
        <v>107</v>
      </c>
      <c r="EG531" s="306" t="s">
        <v>1926</v>
      </c>
      <c r="EI531" s="214"/>
      <c r="EJ531" s="214">
        <f>VLOOKUP(EG531,$A$563:$F$2330,6,FALSE)</f>
        <v>402</v>
      </c>
      <c r="EK531" s="213" t="s">
        <v>65</v>
      </c>
      <c r="EL531" s="10">
        <f>EJ531*1.3</f>
        <v>522.6</v>
      </c>
      <c r="EM531" s="10"/>
      <c r="EN531" s="284"/>
      <c r="EO531" s="213" t="s">
        <v>107</v>
      </c>
      <c r="EP531" s="306" t="s">
        <v>779</v>
      </c>
      <c r="ER531" s="214"/>
      <c r="ES531" s="214">
        <f>VLOOKUP(EP531,$A$563:$F$2330,6,FALSE)</f>
        <v>540</v>
      </c>
      <c r="ET531" s="213" t="s">
        <v>65</v>
      </c>
      <c r="EU531" s="10">
        <f>ES531*1.3</f>
        <v>702</v>
      </c>
      <c r="EV531" s="10"/>
      <c r="EW531" s="284"/>
      <c r="EX531" s="213" t="s">
        <v>107</v>
      </c>
      <c r="EY531" s="297" t="s">
        <v>186</v>
      </c>
      <c r="FA531" s="214"/>
      <c r="FB531" s="214" t="e">
        <f>VLOOKUP(EY531,$A$563:$F$2330,6,FALSE)</f>
        <v>#N/A</v>
      </c>
      <c r="FC531" s="213" t="s">
        <v>65</v>
      </c>
      <c r="FD531" s="10" t="e">
        <f>FB531*1.3</f>
        <v>#N/A</v>
      </c>
      <c r="FE531" s="10"/>
      <c r="FF531" s="284"/>
      <c r="FG531" s="213" t="s">
        <v>107</v>
      </c>
      <c r="FH531" s="306" t="s">
        <v>717</v>
      </c>
      <c r="FJ531" s="214"/>
      <c r="FK531" s="214">
        <f>VLOOKUP(FH531,$A$563:$F$2330,6,FALSE)</f>
        <v>251</v>
      </c>
      <c r="FL531" s="213" t="s">
        <v>65</v>
      </c>
      <c r="FM531" s="10">
        <f>FK531*1.3</f>
        <v>326.3</v>
      </c>
      <c r="FN531" s="10"/>
      <c r="FO531" s="284"/>
      <c r="FP531" s="213" t="s">
        <v>107</v>
      </c>
      <c r="FQ531" s="293" t="s">
        <v>427</v>
      </c>
      <c r="FS531" s="214"/>
      <c r="FT531" s="214">
        <f>VLOOKUP(FQ531,$A$563:$F$2330,6,FALSE)</f>
        <v>283</v>
      </c>
      <c r="FU531" s="213" t="s">
        <v>65</v>
      </c>
      <c r="FV531" s="10">
        <f>FT531*1.3</f>
        <v>367.90000000000003</v>
      </c>
      <c r="FW531" s="10"/>
      <c r="FX531" s="284"/>
      <c r="FY531" s="213" t="s">
        <v>107</v>
      </c>
      <c r="FZ531" s="293" t="s">
        <v>464</v>
      </c>
      <c r="GB531" s="214"/>
      <c r="GC531" s="214">
        <f>VLOOKUP(FZ531,$A$563:$F$2330,6,FALSE)</f>
        <v>13</v>
      </c>
      <c r="GD531" s="213" t="s">
        <v>65</v>
      </c>
      <c r="GE531" s="10">
        <f>GC531*1.3</f>
        <v>16.900000000000002</v>
      </c>
      <c r="GF531" s="10"/>
      <c r="GG531" s="284"/>
      <c r="GH531" s="213" t="s">
        <v>107</v>
      </c>
      <c r="GI531" s="306" t="s">
        <v>1926</v>
      </c>
      <c r="GK531" s="214"/>
      <c r="GL531" s="214">
        <f>VLOOKUP(GI531,$A$563:$F$2330,6,FALSE)</f>
        <v>402</v>
      </c>
      <c r="GM531" s="213" t="s">
        <v>65</v>
      </c>
      <c r="GN531" s="10">
        <f>GL531*1.3</f>
        <v>522.6</v>
      </c>
      <c r="GO531" s="10"/>
      <c r="GP531" s="284"/>
      <c r="GQ531" s="213" t="s">
        <v>107</v>
      </c>
      <c r="GR531" s="306" t="s">
        <v>550</v>
      </c>
      <c r="GT531" s="214"/>
      <c r="GU531" s="214">
        <f>VLOOKUP(GR531,$A$563:$F$2330,6,FALSE)</f>
        <v>68</v>
      </c>
      <c r="GV531" s="213" t="s">
        <v>65</v>
      </c>
      <c r="GW531" s="10">
        <f>GU531*1.3</f>
        <v>88.4</v>
      </c>
      <c r="GX531" s="10"/>
      <c r="GY531" s="284"/>
      <c r="GZ531" s="213" t="s">
        <v>107</v>
      </c>
      <c r="HA531" s="293" t="s">
        <v>1926</v>
      </c>
      <c r="HC531" s="214"/>
      <c r="HD531" s="214">
        <f>VLOOKUP(HA531,$A$563:$F$2330,6,FALSE)</f>
        <v>402</v>
      </c>
      <c r="HE531" s="213" t="s">
        <v>65</v>
      </c>
      <c r="HF531" s="10">
        <f>HD531*1.3</f>
        <v>522.6</v>
      </c>
      <c r="HG531" s="10"/>
      <c r="HH531" s="284"/>
      <c r="HI531" s="213" t="s">
        <v>107</v>
      </c>
      <c r="HJ531" s="306" t="s">
        <v>779</v>
      </c>
      <c r="HL531" s="214"/>
      <c r="HM531" s="214">
        <f>VLOOKUP(HJ531,$A$563:$F$2330,6,FALSE)</f>
        <v>540</v>
      </c>
      <c r="HN531" s="213" t="s">
        <v>65</v>
      </c>
      <c r="HO531" s="10">
        <f>HM531*1.3</f>
        <v>702</v>
      </c>
      <c r="HP531" s="10"/>
      <c r="HQ531" s="284"/>
      <c r="HR531" s="213" t="s">
        <v>107</v>
      </c>
      <c r="HS531" s="293" t="s">
        <v>505</v>
      </c>
      <c r="HU531" s="214"/>
      <c r="HV531" s="214">
        <f>VLOOKUP(HS531,$A$563:$F$2330,6,FALSE)</f>
        <v>0</v>
      </c>
      <c r="HW531" s="213" t="s">
        <v>65</v>
      </c>
      <c r="HX531" s="10">
        <f>HV531*1.3</f>
        <v>0</v>
      </c>
      <c r="HY531" s="10"/>
      <c r="HZ531" s="284"/>
      <c r="IA531" s="213" t="s">
        <v>107</v>
      </c>
      <c r="IB531" s="306" t="s">
        <v>501</v>
      </c>
      <c r="ID531" s="214"/>
      <c r="IE531" s="214">
        <f>VLOOKUP(IB531,$A$563:$F$2330,6,FALSE)</f>
        <v>174</v>
      </c>
      <c r="IF531" s="213" t="s">
        <v>65</v>
      </c>
      <c r="IG531" s="10">
        <f>IE531*1.3</f>
        <v>226.20000000000002</v>
      </c>
      <c r="IH531" s="10"/>
      <c r="II531" s="284"/>
      <c r="IJ531" s="213" t="s">
        <v>107</v>
      </c>
      <c r="IK531" s="306" t="s">
        <v>1342</v>
      </c>
      <c r="IM531" s="214"/>
      <c r="IN531" s="214">
        <f>VLOOKUP(IK531,$A$563:$F$2330,6,FALSE)</f>
        <v>0</v>
      </c>
      <c r="IO531" s="213" t="s">
        <v>65</v>
      </c>
      <c r="IP531" s="10">
        <f>IN531*1.3</f>
        <v>0</v>
      </c>
      <c r="IQ531" s="10"/>
      <c r="IR531" s="284"/>
      <c r="IS531" s="213" t="s">
        <v>107</v>
      </c>
      <c r="IT531" s="306" t="s">
        <v>683</v>
      </c>
      <c r="IV531" s="214"/>
      <c r="IW531" s="214">
        <f>VLOOKUP(IT531,$A$563:$F$2330,6,FALSE)</f>
        <v>110</v>
      </c>
      <c r="IX531" s="213" t="s">
        <v>65</v>
      </c>
      <c r="IY531" s="10">
        <f>IW531*1.3</f>
        <v>143</v>
      </c>
      <c r="IZ531" s="10"/>
      <c r="JA531" s="284"/>
      <c r="JB531" s="213" t="s">
        <v>107</v>
      </c>
      <c r="JC531" s="306" t="s">
        <v>1926</v>
      </c>
      <c r="JE531" s="214"/>
      <c r="JF531" s="214">
        <f>VLOOKUP(JC531,$A$563:$F$2330,6,FALSE)</f>
        <v>402</v>
      </c>
      <c r="JG531" s="213" t="s">
        <v>65</v>
      </c>
      <c r="JH531" s="10">
        <f>JF531*1.3</f>
        <v>522.6</v>
      </c>
      <c r="JI531" s="10"/>
      <c r="JJ531" s="284"/>
      <c r="JK531" s="213" t="s">
        <v>107</v>
      </c>
      <c r="JL531" s="306" t="s">
        <v>550</v>
      </c>
      <c r="JN531" s="214"/>
      <c r="JO531" s="214">
        <f>VLOOKUP(JL531,$A$563:$F$2330,6,FALSE)</f>
        <v>68</v>
      </c>
      <c r="JP531" s="213" t="s">
        <v>65</v>
      </c>
      <c r="JQ531" s="10">
        <f>JO531*1.3</f>
        <v>88.4</v>
      </c>
      <c r="JR531" s="10"/>
      <c r="JS531" s="284"/>
      <c r="JT531" s="213" t="s">
        <v>107</v>
      </c>
      <c r="JU531" s="306" t="s">
        <v>1342</v>
      </c>
      <c r="JW531" s="214"/>
      <c r="JX531" s="214">
        <f>VLOOKUP(JU531,$A$563:$F$2330,6,FALSE)</f>
        <v>0</v>
      </c>
      <c r="JY531" s="213" t="s">
        <v>65</v>
      </c>
      <c r="JZ531" s="10">
        <f>JX531*1.3</f>
        <v>0</v>
      </c>
      <c r="KA531" s="10"/>
      <c r="KB531" s="284"/>
      <c r="KC531" s="213" t="s">
        <v>107</v>
      </c>
      <c r="KD531" s="306" t="s">
        <v>501</v>
      </c>
      <c r="KF531" s="214"/>
      <c r="KG531" s="214">
        <f>VLOOKUP(KD531,$A$563:$F$2330,6,FALSE)</f>
        <v>174</v>
      </c>
      <c r="KH531" s="213" t="s">
        <v>65</v>
      </c>
      <c r="KI531" s="10">
        <f>KG531*1.3</f>
        <v>226.20000000000002</v>
      </c>
      <c r="KJ531" s="10"/>
      <c r="KK531" s="284"/>
      <c r="KL531" s="213" t="s">
        <v>107</v>
      </c>
      <c r="KM531" s="306" t="s">
        <v>1896</v>
      </c>
      <c r="KO531" s="214"/>
      <c r="KP531" s="214">
        <f>VLOOKUP(KM531,$A$563:$F$2330,6,FALSE)</f>
        <v>0</v>
      </c>
      <c r="KQ531" s="213" t="s">
        <v>65</v>
      </c>
      <c r="KR531" s="10">
        <f>KP531*1.3</f>
        <v>0</v>
      </c>
      <c r="KS531" s="10"/>
      <c r="KT531" s="284"/>
      <c r="KU531" s="213" t="s">
        <v>107</v>
      </c>
      <c r="KV531" s="306" t="s">
        <v>779</v>
      </c>
      <c r="KX531" s="214"/>
      <c r="KY531" s="214">
        <f>VLOOKUP(KV531,$A$563:$F$2330,6,FALSE)</f>
        <v>540</v>
      </c>
      <c r="KZ531" s="213" t="s">
        <v>65</v>
      </c>
      <c r="LA531" s="10">
        <f>KY531*1.3</f>
        <v>702</v>
      </c>
      <c r="LB531" s="10"/>
      <c r="LC531" s="284"/>
      <c r="LD531" s="213" t="s">
        <v>107</v>
      </c>
      <c r="LE531" s="306" t="s">
        <v>438</v>
      </c>
      <c r="LG531" s="214"/>
      <c r="LH531" s="214">
        <f>VLOOKUP(LE531,$A$563:$F$2330,6,FALSE)</f>
        <v>290</v>
      </c>
      <c r="LI531" s="213" t="s">
        <v>65</v>
      </c>
      <c r="LJ531" s="10">
        <f>LH531*1.3</f>
        <v>377</v>
      </c>
      <c r="LK531" s="10"/>
      <c r="LL531" s="284"/>
      <c r="LM531" s="213" t="s">
        <v>107</v>
      </c>
      <c r="LN531" s="306" t="s">
        <v>427</v>
      </c>
      <c r="LP531" s="214"/>
      <c r="LQ531" s="214">
        <f>VLOOKUP(LN531,$A$563:$F$2330,6,FALSE)</f>
        <v>283</v>
      </c>
      <c r="LR531" s="213" t="s">
        <v>65</v>
      </c>
      <c r="LS531" s="10">
        <f>LQ531*1.3</f>
        <v>367.90000000000003</v>
      </c>
      <c r="LT531" s="10"/>
      <c r="LU531" s="284"/>
      <c r="LV531" s="213" t="s">
        <v>107</v>
      </c>
      <c r="LW531" s="306" t="s">
        <v>501</v>
      </c>
      <c r="LY531" s="214"/>
      <c r="LZ531" s="214">
        <f>VLOOKUP(LW531,$A$563:$F$2330,6,FALSE)</f>
        <v>174</v>
      </c>
      <c r="MA531" s="213" t="s">
        <v>65</v>
      </c>
      <c r="MB531" s="10">
        <f>LZ531*1.3</f>
        <v>226.20000000000002</v>
      </c>
      <c r="MC531" s="10"/>
      <c r="MD531" s="284"/>
      <c r="ME531" s="213" t="s">
        <v>107</v>
      </c>
      <c r="MF531" s="308" t="s">
        <v>779</v>
      </c>
      <c r="MH531" s="214"/>
      <c r="MI531" s="214">
        <f>VLOOKUP(MF531,$A$563:$F$2330,6,FALSE)</f>
        <v>540</v>
      </c>
      <c r="MJ531" s="213" t="s">
        <v>65</v>
      </c>
      <c r="MK531" s="10">
        <f>MI531*1.3</f>
        <v>702</v>
      </c>
      <c r="ML531" s="10"/>
      <c r="MM531" s="284"/>
      <c r="MN531" s="213" t="s">
        <v>107</v>
      </c>
      <c r="MO531" s="306" t="s">
        <v>2292</v>
      </c>
      <c r="MQ531" s="214"/>
      <c r="MR531" s="214">
        <f>VLOOKUP(MO531,$A$563:$F$2330,6,FALSE)</f>
        <v>153</v>
      </c>
      <c r="MS531" s="213" t="s">
        <v>65</v>
      </c>
      <c r="MT531" s="10">
        <f>MR531*1.3</f>
        <v>198.9</v>
      </c>
      <c r="MU531" s="10"/>
      <c r="MV531" s="284"/>
      <c r="MW531" s="213" t="s">
        <v>107</v>
      </c>
      <c r="MX531" s="306" t="s">
        <v>1366</v>
      </c>
      <c r="MZ531" s="214"/>
      <c r="NA531" s="214">
        <f>VLOOKUP(MX531,$A$563:$F$2330,6,FALSE)</f>
        <v>347</v>
      </c>
      <c r="NB531" s="213" t="s">
        <v>65</v>
      </c>
      <c r="NC531" s="10">
        <f>NA531*1.3</f>
        <v>451.1</v>
      </c>
      <c r="ND531" s="10"/>
      <c r="NE531" s="284"/>
      <c r="NF531" s="213" t="s">
        <v>107</v>
      </c>
      <c r="NG531" s="306" t="s">
        <v>689</v>
      </c>
      <c r="NI531" s="214"/>
      <c r="NJ531" s="214">
        <f>VLOOKUP(NG531,$A$563:$F$2330,6,FALSE)</f>
        <v>10</v>
      </c>
      <c r="NK531" s="213" t="s">
        <v>65</v>
      </c>
      <c r="NL531" s="10">
        <f>NJ531*1.3</f>
        <v>13</v>
      </c>
      <c r="NM531" s="10"/>
      <c r="NN531" s="284"/>
      <c r="NO531" s="213" t="s">
        <v>107</v>
      </c>
      <c r="NP531" s="306" t="s">
        <v>1342</v>
      </c>
      <c r="NR531" s="214"/>
      <c r="NS531" s="214">
        <f>VLOOKUP(NP531,$A$563:$F$2330,6,FALSE)</f>
        <v>0</v>
      </c>
      <c r="NT531" s="213" t="s">
        <v>65</v>
      </c>
      <c r="NU531" s="10">
        <f>NS531*1.3</f>
        <v>0</v>
      </c>
      <c r="NV531" s="10"/>
      <c r="NW531" s="284"/>
      <c r="NX531" s="213" t="s">
        <v>107</v>
      </c>
      <c r="NY531" s="293" t="s">
        <v>496</v>
      </c>
      <c r="OB531" s="214">
        <f>VLOOKUP(NY531,$A$563:$F$2330,6,FALSE)</f>
        <v>24</v>
      </c>
      <c r="OC531" s="213" t="s">
        <v>65</v>
      </c>
      <c r="OD531" s="10">
        <f>OB531*1.3</f>
        <v>31.200000000000003</v>
      </c>
      <c r="OE531" s="10"/>
      <c r="OF531" s="284"/>
      <c r="OG531" s="213" t="s">
        <v>107</v>
      </c>
      <c r="OH531" s="306" t="s">
        <v>427</v>
      </c>
      <c r="OJ531" s="214"/>
      <c r="OK531" s="214">
        <f>VLOOKUP(OH531,$A$563:$F$2330,6,FALSE)</f>
        <v>283</v>
      </c>
      <c r="OL531" s="213" t="s">
        <v>65</v>
      </c>
      <c r="OM531" s="10">
        <f>OK531*1.3</f>
        <v>367.90000000000003</v>
      </c>
      <c r="ON531" s="10"/>
      <c r="OO531" s="284"/>
      <c r="OP531" s="213" t="s">
        <v>107</v>
      </c>
      <c r="OQ531" s="293" t="s">
        <v>1926</v>
      </c>
      <c r="OS531" s="214"/>
      <c r="OT531" s="214">
        <f>VLOOKUP(OQ531,$A$563:$F$2330,6,FALSE)</f>
        <v>402</v>
      </c>
      <c r="OU531" s="213" t="s">
        <v>65</v>
      </c>
      <c r="OV531" s="10">
        <f>OT531*1.3</f>
        <v>522.6</v>
      </c>
      <c r="OW531" s="10"/>
      <c r="OX531" s="284"/>
      <c r="OY531" s="213" t="s">
        <v>107</v>
      </c>
      <c r="OZ531" s="306" t="s">
        <v>550</v>
      </c>
      <c r="PB531" s="214"/>
      <c r="PC531" s="214">
        <f>VLOOKUP(OZ531,$A$563:$F$2330,6,FALSE)</f>
        <v>68</v>
      </c>
      <c r="PD531" s="213" t="s">
        <v>65</v>
      </c>
      <c r="PE531" s="10">
        <f>PC531*1.3</f>
        <v>88.4</v>
      </c>
      <c r="PF531" s="10"/>
      <c r="PG531" s="284"/>
      <c r="PH531" s="213" t="s">
        <v>107</v>
      </c>
      <c r="PI531" s="306" t="s">
        <v>779</v>
      </c>
      <c r="PK531" s="214"/>
      <c r="PL531" s="214">
        <f>VLOOKUP(PI531,$A$563:$F$2330,6,FALSE)</f>
        <v>540</v>
      </c>
      <c r="PM531" s="213" t="s">
        <v>65</v>
      </c>
      <c r="PN531" s="10">
        <f>PL531*1.3</f>
        <v>702</v>
      </c>
      <c r="PO531" s="10"/>
      <c r="PP531" s="284"/>
      <c r="PQ531" s="213" t="s">
        <v>107</v>
      </c>
      <c r="PR531" s="293" t="s">
        <v>501</v>
      </c>
      <c r="PT531" s="214"/>
      <c r="PU531" s="214">
        <f>VLOOKUP(PR531,$A$563:$F$2330,6,FALSE)</f>
        <v>174</v>
      </c>
      <c r="PV531" s="213" t="s">
        <v>65</v>
      </c>
      <c r="PW531" s="10">
        <f>PU531*1.3</f>
        <v>226.20000000000002</v>
      </c>
      <c r="PX531" s="10"/>
      <c r="PY531" s="284"/>
      <c r="PZ531" s="213" t="s">
        <v>107</v>
      </c>
      <c r="QA531" s="306" t="s">
        <v>427</v>
      </c>
      <c r="QC531" s="214"/>
      <c r="QD531" s="214">
        <f>VLOOKUP(QA531,$A$563:$F$2330,6,FALSE)</f>
        <v>283</v>
      </c>
      <c r="QE531" s="213" t="s">
        <v>65</v>
      </c>
      <c r="QF531" s="10">
        <f>QD531*1.3</f>
        <v>367.90000000000003</v>
      </c>
      <c r="QG531" s="10"/>
      <c r="QH531" s="284"/>
      <c r="QI531" s="213" t="s">
        <v>107</v>
      </c>
      <c r="QJ531" s="293" t="s">
        <v>680</v>
      </c>
      <c r="QL531" s="214"/>
      <c r="QM531" s="214">
        <f>VLOOKUP(QJ531,$A$563:$F$2330,6,FALSE)</f>
        <v>51</v>
      </c>
      <c r="QN531" s="213" t="s">
        <v>65</v>
      </c>
      <c r="QO531" s="10">
        <f>QM531*1.3</f>
        <v>66.3</v>
      </c>
      <c r="QP531" s="10"/>
      <c r="QQ531" s="284"/>
      <c r="QR531" s="213" t="s">
        <v>107</v>
      </c>
      <c r="QS531" s="306" t="s">
        <v>1896</v>
      </c>
      <c r="QU531" s="214"/>
      <c r="QV531" s="214">
        <f>VLOOKUP(QS531,$A$563:$F$2330,6,FALSE)</f>
        <v>0</v>
      </c>
      <c r="QW531" s="213" t="s">
        <v>65</v>
      </c>
      <c r="QX531" s="10">
        <f>QV531*1.3</f>
        <v>0</v>
      </c>
      <c r="QY531" s="10"/>
      <c r="QZ531" s="284"/>
      <c r="RA531" s="213" t="s">
        <v>107</v>
      </c>
      <c r="RB531" s="293" t="s">
        <v>1926</v>
      </c>
      <c r="RD531" s="214"/>
      <c r="RE531" s="214">
        <f>VLOOKUP(RB531,$A$563:$F$2330,6,FALSE)</f>
        <v>402</v>
      </c>
      <c r="RF531" s="213" t="s">
        <v>65</v>
      </c>
      <c r="RG531" s="10">
        <f>RE531*1.3</f>
        <v>522.6</v>
      </c>
      <c r="RH531" s="10"/>
      <c r="RI531" s="284"/>
      <c r="RJ531" s="213" t="s">
        <v>107</v>
      </c>
      <c r="RK531" s="297" t="s">
        <v>186</v>
      </c>
      <c r="RN531" s="214" t="e">
        <f>VLOOKUP(RK531,$A$563:$F$2330,6,FALSE)</f>
        <v>#N/A</v>
      </c>
      <c r="RO531" s="213" t="s">
        <v>65</v>
      </c>
      <c r="RP531" s="10" t="e">
        <f>RN531*1.3</f>
        <v>#N/A</v>
      </c>
      <c r="RQ531" s="10"/>
      <c r="RR531" s="284"/>
      <c r="RS531" s="213" t="s">
        <v>107</v>
      </c>
      <c r="RT531" s="306" t="s">
        <v>501</v>
      </c>
      <c r="RV531" s="214"/>
      <c r="RW531" s="214">
        <f>VLOOKUP(RT531,$A$563:$F$2330,6,FALSE)</f>
        <v>174</v>
      </c>
      <c r="RX531" s="213" t="s">
        <v>65</v>
      </c>
      <c r="RY531" s="10">
        <f>RW531*1.3</f>
        <v>226.20000000000002</v>
      </c>
      <c r="RZ531" s="10"/>
      <c r="SA531" s="290"/>
      <c r="SB531" s="213" t="s">
        <v>107</v>
      </c>
      <c r="SC531" s="306" t="s">
        <v>683</v>
      </c>
      <c r="SE531" s="214"/>
      <c r="SF531" s="214">
        <f>VLOOKUP(SC531,$A$563:$F$2330,6,FALSE)</f>
        <v>110</v>
      </c>
      <c r="SG531" s="213" t="s">
        <v>65</v>
      </c>
      <c r="SH531" s="10">
        <f>SF531*1.3</f>
        <v>143</v>
      </c>
      <c r="SI531" s="10"/>
      <c r="SJ531" s="290"/>
      <c r="SK531" s="213" t="s">
        <v>107</v>
      </c>
      <c r="SL531" s="306" t="s">
        <v>1092</v>
      </c>
      <c r="SN531" s="214"/>
      <c r="SO531" s="214">
        <f>VLOOKUP(SL531,$A$563:$F$2330,6,FALSE)</f>
        <v>128</v>
      </c>
      <c r="SP531" s="213" t="s">
        <v>65</v>
      </c>
      <c r="SQ531" s="10">
        <f>SO531*1.3</f>
        <v>166.4</v>
      </c>
      <c r="SR531" s="10"/>
      <c r="SS531" s="290"/>
      <c r="ST531" s="213" t="s">
        <v>107</v>
      </c>
      <c r="SU531" s="306" t="s">
        <v>564</v>
      </c>
      <c r="SW531" s="214"/>
      <c r="SX531" s="214">
        <f>VLOOKUP(SU531,$A$563:$F$2330,6,FALSE)</f>
        <v>101</v>
      </c>
      <c r="SY531" s="213" t="s">
        <v>65</v>
      </c>
      <c r="SZ531" s="10">
        <f>SX531*1.3</f>
        <v>131.30000000000001</v>
      </c>
      <c r="TA531" s="10"/>
      <c r="TB531" s="290"/>
      <c r="TC531" s="213" t="s">
        <v>107</v>
      </c>
      <c r="TD531" s="306" t="s">
        <v>1896</v>
      </c>
      <c r="TF531" s="214"/>
      <c r="TG531" s="214">
        <f>VLOOKUP(TD531,$A$563:$F$2330,6,FALSE)</f>
        <v>0</v>
      </c>
      <c r="TH531" s="213" t="s">
        <v>65</v>
      </c>
      <c r="TI531" s="10">
        <f>TG531*1.3</f>
        <v>0</v>
      </c>
      <c r="TK531" s="290"/>
      <c r="TL531" s="213" t="s">
        <v>107</v>
      </c>
      <c r="TM531" s="306" t="s">
        <v>608</v>
      </c>
      <c r="TO531" s="214"/>
      <c r="TP531" s="214">
        <f>VLOOKUP(TM531,$A$563:$F$2330,6,FALSE)</f>
        <v>29</v>
      </c>
      <c r="TQ531" s="213" t="s">
        <v>65</v>
      </c>
      <c r="TR531" s="10">
        <f>TP531*1.3</f>
        <v>37.700000000000003</v>
      </c>
      <c r="TS531" s="10"/>
      <c r="TT531" s="290"/>
      <c r="TU531" s="213" t="s">
        <v>107</v>
      </c>
      <c r="TV531" s="297" t="s">
        <v>186</v>
      </c>
      <c r="TX531" s="214"/>
      <c r="TY531" s="214" t="e">
        <f>VLOOKUP(TV531,$A$563:$F$2330,6,FALSE)</f>
        <v>#N/A</v>
      </c>
      <c r="TZ531" s="213" t="s">
        <v>65</v>
      </c>
      <c r="UA531" s="10" t="e">
        <f>TY531*1.3</f>
        <v>#N/A</v>
      </c>
      <c r="UB531" s="10"/>
      <c r="UC531" s="290"/>
      <c r="UD531" s="213" t="s">
        <v>107</v>
      </c>
      <c r="UE531" s="306" t="s">
        <v>717</v>
      </c>
      <c r="UG531" s="214"/>
      <c r="UH531" s="214">
        <f>VLOOKUP(UE531,$A$563:$F$2330,6,FALSE)</f>
        <v>251</v>
      </c>
      <c r="UI531" s="213" t="s">
        <v>65</v>
      </c>
      <c r="UJ531" s="10">
        <f>UH531*1.3</f>
        <v>326.3</v>
      </c>
      <c r="UK531" s="10"/>
      <c r="UL531" s="290"/>
      <c r="UM531" s="213" t="s">
        <v>107</v>
      </c>
      <c r="UN531" s="297" t="s">
        <v>186</v>
      </c>
      <c r="UP531" s="214"/>
      <c r="UQ531" s="214" t="e">
        <f>VLOOKUP(UN531,$A$563:$F$2330,6,FALSE)</f>
        <v>#N/A</v>
      </c>
      <c r="UR531" s="213" t="s">
        <v>65</v>
      </c>
      <c r="US531" s="10" t="e">
        <f>UQ531*1.3</f>
        <v>#N/A</v>
      </c>
      <c r="UT531" s="10"/>
      <c r="UU531" s="290"/>
      <c r="UV531" s="213" t="s">
        <v>107</v>
      </c>
      <c r="UW531" s="306" t="s">
        <v>524</v>
      </c>
      <c r="UY531" s="214"/>
      <c r="UZ531" s="214">
        <f>VLOOKUP(UW531,$A$563:$F$2330,6,FALSE)</f>
        <v>131</v>
      </c>
      <c r="VA531" s="213" t="s">
        <v>65</v>
      </c>
      <c r="VB531" s="10">
        <f>UZ531*1.3</f>
        <v>170.3</v>
      </c>
      <c r="VC531" s="10"/>
      <c r="VD531" s="290"/>
      <c r="VE531" s="213" t="s">
        <v>107</v>
      </c>
      <c r="VF531" s="297" t="s">
        <v>186</v>
      </c>
      <c r="VH531" s="214"/>
      <c r="VI531" s="214" t="e">
        <f>VLOOKUP(VF531,$A$563:$F$2330,6,FALSE)</f>
        <v>#N/A</v>
      </c>
      <c r="VJ531" s="213" t="s">
        <v>65</v>
      </c>
      <c r="VK531" s="10" t="e">
        <f>VI531*1.3</f>
        <v>#N/A</v>
      </c>
      <c r="VL531" s="10"/>
      <c r="VM531" s="290"/>
      <c r="VN531" s="213" t="s">
        <v>107</v>
      </c>
      <c r="VO531" s="306" t="s">
        <v>1383</v>
      </c>
      <c r="VQ531" s="214"/>
      <c r="VR531" s="214">
        <f>VLOOKUP(VO531,$A$563:$F$2330,6,FALSE)</f>
        <v>38</v>
      </c>
      <c r="VS531" s="213" t="s">
        <v>65</v>
      </c>
      <c r="VT531" s="10">
        <f>VR531*1.3</f>
        <v>49.4</v>
      </c>
      <c r="VU531" s="10"/>
      <c r="VV531" s="290"/>
      <c r="VW531" s="213" t="s">
        <v>107</v>
      </c>
      <c r="VX531" s="297" t="s">
        <v>186</v>
      </c>
      <c r="WA531" s="214" t="e">
        <f>VLOOKUP(VX531,$A$563:$F$2330,6,FALSE)</f>
        <v>#N/A</v>
      </c>
      <c r="WB531" s="213" t="s">
        <v>65</v>
      </c>
      <c r="WC531" s="10" t="e">
        <f>WA531*1.3</f>
        <v>#N/A</v>
      </c>
      <c r="WE531" s="290"/>
      <c r="WF531" s="213" t="s">
        <v>107</v>
      </c>
      <c r="WG531" s="306" t="s">
        <v>501</v>
      </c>
      <c r="WI531" s="214"/>
      <c r="WJ531" s="214">
        <f>VLOOKUP(WG531,$A$563:$F$2330,6,FALSE)</f>
        <v>174</v>
      </c>
      <c r="WK531" s="213" t="s">
        <v>65</v>
      </c>
      <c r="WL531" s="10">
        <f>WJ531*1.3</f>
        <v>226.20000000000002</v>
      </c>
      <c r="WN531" s="290"/>
      <c r="WO531" s="213" t="s">
        <v>107</v>
      </c>
      <c r="WP531" s="306" t="s">
        <v>427</v>
      </c>
      <c r="WQ531" s="214"/>
      <c r="WR531" s="214"/>
      <c r="WS531" s="214">
        <f>VLOOKUP(WP531,$A$563:$F$2330,6,FALSE)</f>
        <v>283</v>
      </c>
      <c r="WT531" s="213" t="s">
        <v>65</v>
      </c>
      <c r="WU531" s="10">
        <f>WS531*1.3</f>
        <v>367.90000000000003</v>
      </c>
      <c r="WV531" s="10"/>
      <c r="WW531" s="290"/>
      <c r="WX531" s="213" t="s">
        <v>107</v>
      </c>
      <c r="WY531" s="306" t="s">
        <v>1876</v>
      </c>
      <c r="XA531" s="214"/>
      <c r="XB531" s="214">
        <f>VLOOKUP(WY531,$A$563:$F$2330,6,FALSE)</f>
        <v>83</v>
      </c>
      <c r="XC531" s="213" t="s">
        <v>65</v>
      </c>
      <c r="XD531" s="10">
        <f>XB531*1.3</f>
        <v>107.9</v>
      </c>
      <c r="XF531" s="290"/>
      <c r="XG531" s="213" t="s">
        <v>107</v>
      </c>
      <c r="XH531" s="297" t="s">
        <v>186</v>
      </c>
      <c r="XK531" s="214" t="e">
        <f>VLOOKUP(XH531,$A$563:$F$2330,6,FALSE)</f>
        <v>#N/A</v>
      </c>
      <c r="XL531" s="213" t="s">
        <v>65</v>
      </c>
      <c r="XM531" s="10" t="e">
        <f>XK531*1.3</f>
        <v>#N/A</v>
      </c>
      <c r="XO531" s="290"/>
      <c r="XP531" s="213" t="s">
        <v>107</v>
      </c>
      <c r="XQ531" s="306" t="s">
        <v>1623</v>
      </c>
      <c r="XS531" s="214"/>
      <c r="XT531" s="214">
        <f>VLOOKUP(XQ531,$A$563:$F$2330,6,FALSE)</f>
        <v>95</v>
      </c>
      <c r="XU531" s="213" t="s">
        <v>65</v>
      </c>
      <c r="XV531" s="10">
        <f>XT531*1.3</f>
        <v>123.5</v>
      </c>
      <c r="XW531" s="10"/>
      <c r="XX531" s="290"/>
      <c r="XY531" s="213" t="s">
        <v>107</v>
      </c>
      <c r="XZ531" s="306" t="s">
        <v>1366</v>
      </c>
      <c r="YB531" s="214"/>
      <c r="YC531" s="214">
        <f>VLOOKUP(XZ531,$A$563:$F$2330,6,FALSE)</f>
        <v>347</v>
      </c>
      <c r="YD531" s="213" t="s">
        <v>65</v>
      </c>
      <c r="YE531" s="10">
        <f>YC531*1.3</f>
        <v>451.1</v>
      </c>
      <c r="YG531" s="290"/>
      <c r="YH531" s="213" t="s">
        <v>107</v>
      </c>
      <c r="YI531" s="306" t="s">
        <v>998</v>
      </c>
      <c r="YK531" s="214"/>
      <c r="YL531" s="214">
        <f>VLOOKUP(YI531,$A$563:$F$2330,6,FALSE)</f>
        <v>9</v>
      </c>
      <c r="YM531" s="213" t="s">
        <v>65</v>
      </c>
      <c r="YN531" s="10">
        <f>YL531*1.3</f>
        <v>11.700000000000001</v>
      </c>
      <c r="YO531" s="10"/>
      <c r="YP531" s="290"/>
      <c r="YQ531" s="213" t="s">
        <v>107</v>
      </c>
      <c r="YR531" s="297" t="s">
        <v>186</v>
      </c>
      <c r="YU531" s="214" t="e">
        <f>VLOOKUP(YR531,$A$563:$F$2330,6,FALSE)</f>
        <v>#N/A</v>
      </c>
      <c r="YV531" s="213" t="s">
        <v>65</v>
      </c>
      <c r="YW531" s="10" t="e">
        <f>YU531*1.3</f>
        <v>#N/A</v>
      </c>
      <c r="YY531" s="290"/>
      <c r="YZ531" s="213" t="s">
        <v>107</v>
      </c>
      <c r="ZA531" s="297" t="s">
        <v>186</v>
      </c>
      <c r="ZD531" s="214" t="e">
        <f>VLOOKUP(ZA531,$A$563:$F$2330,6,FALSE)</f>
        <v>#N/A</v>
      </c>
      <c r="ZE531" s="213" t="s">
        <v>65</v>
      </c>
      <c r="ZF531" s="10" t="e">
        <f>ZD531*1.3</f>
        <v>#N/A</v>
      </c>
      <c r="ZH531" s="290"/>
      <c r="ZI531" s="213" t="s">
        <v>107</v>
      </c>
      <c r="ZJ531" s="293" t="s">
        <v>1926</v>
      </c>
      <c r="ZM531" s="214">
        <f>VLOOKUP(ZJ531,$A$563:$F$2330,6,FALSE)</f>
        <v>402</v>
      </c>
      <c r="ZN531" s="213" t="s">
        <v>65</v>
      </c>
      <c r="ZO531" s="10">
        <f>ZM531*1.3</f>
        <v>522.6</v>
      </c>
      <c r="ZQ531" s="290"/>
      <c r="ZR531" s="213" t="s">
        <v>107</v>
      </c>
      <c r="ZS531" s="297" t="s">
        <v>186</v>
      </c>
      <c r="ZU531" s="214"/>
      <c r="ZV531" s="214" t="e">
        <f>VLOOKUP(ZS531,$A$563:$F$2330,6,FALSE)</f>
        <v>#N/A</v>
      </c>
      <c r="ZW531" s="213" t="s">
        <v>65</v>
      </c>
      <c r="ZX531" s="10" t="e">
        <f>ZV531*1.3</f>
        <v>#N/A</v>
      </c>
      <c r="ZY531" s="10"/>
      <c r="ZZ531" s="290"/>
      <c r="AAA531" s="213" t="s">
        <v>107</v>
      </c>
      <c r="AAB531" s="297" t="s">
        <v>186</v>
      </c>
      <c r="AAD531" s="214"/>
      <c r="AAE531" s="214" t="e">
        <f>VLOOKUP(AAB531,$A$563:$F$2330,6,FALSE)</f>
        <v>#N/A</v>
      </c>
      <c r="AAF531" s="213" t="s">
        <v>65</v>
      </c>
      <c r="AAG531" s="10" t="e">
        <f>AAE531*1.3</f>
        <v>#N/A</v>
      </c>
      <c r="AAH531" s="10"/>
      <c r="AAI531" s="290"/>
      <c r="AAJ531" s="213" t="s">
        <v>107</v>
      </c>
      <c r="AAK531" s="297" t="s">
        <v>186</v>
      </c>
      <c r="AAM531" s="214"/>
      <c r="AAN531" s="214" t="e">
        <f>VLOOKUP(AAK531,$A$563:$F$2330,6,FALSE)</f>
        <v>#N/A</v>
      </c>
      <c r="AAO531" s="213" t="s">
        <v>65</v>
      </c>
      <c r="AAP531" s="10" t="e">
        <f>AAN531*1.3</f>
        <v>#N/A</v>
      </c>
      <c r="AAQ531" s="10"/>
      <c r="AAR531" s="290"/>
      <c r="AAS531" s="213" t="s">
        <v>107</v>
      </c>
      <c r="AAT531" s="297" t="s">
        <v>186</v>
      </c>
      <c r="AAV531" s="214"/>
      <c r="AAW531" s="214" t="e">
        <f>VLOOKUP(AAT531,$A$563:$F$2330,6,FALSE)</f>
        <v>#N/A</v>
      </c>
      <c r="AAX531" s="213" t="s">
        <v>65</v>
      </c>
      <c r="AAY531" s="10" t="e">
        <f>AAW531*1.3</f>
        <v>#N/A</v>
      </c>
      <c r="AAZ531" s="10"/>
      <c r="ABA531" s="290"/>
      <c r="ABB531" s="213" t="s">
        <v>107</v>
      </c>
      <c r="ABC531" s="297" t="s">
        <v>186</v>
      </c>
      <c r="ABE531" s="214"/>
      <c r="ABF531" s="214" t="e">
        <f>VLOOKUP(ABC531,$A$563:$F$2330,6,FALSE)</f>
        <v>#N/A</v>
      </c>
      <c r="ABG531" s="213" t="s">
        <v>65</v>
      </c>
      <c r="ABH531" s="10" t="e">
        <f>ABF531*1.3</f>
        <v>#N/A</v>
      </c>
      <c r="ABI531" s="10"/>
      <c r="ABJ531" s="290"/>
      <c r="ABK531" s="213" t="s">
        <v>107</v>
      </c>
      <c r="ABL531" s="297" t="s">
        <v>186</v>
      </c>
      <c r="ABN531" s="214"/>
      <c r="ABO531" s="214" t="e">
        <f>VLOOKUP(ABL531,$A$563:$F$2330,6,FALSE)</f>
        <v>#N/A</v>
      </c>
      <c r="ABP531" s="213" t="s">
        <v>65</v>
      </c>
      <c r="ABQ531" s="10" t="e">
        <f>ABO531*1.3</f>
        <v>#N/A</v>
      </c>
      <c r="ABR531" s="10"/>
      <c r="ABS531" s="290"/>
      <c r="ABT531" s="213" t="s">
        <v>107</v>
      </c>
      <c r="ABU531" s="297" t="s">
        <v>186</v>
      </c>
      <c r="ABW531" s="214"/>
      <c r="ABX531" s="214" t="e">
        <f>VLOOKUP(ABU531,$A$563:$F$2330,6,FALSE)</f>
        <v>#N/A</v>
      </c>
      <c r="ABY531" s="213" t="s">
        <v>65</v>
      </c>
      <c r="ABZ531" s="10" t="e">
        <f>ABX531*1.3</f>
        <v>#N/A</v>
      </c>
      <c r="ACA531" s="10"/>
      <c r="ACB531" s="290"/>
      <c r="ACC531" s="213" t="s">
        <v>107</v>
      </c>
      <c r="ACD531" s="297" t="s">
        <v>186</v>
      </c>
      <c r="ACF531" s="214"/>
      <c r="ACG531" s="214" t="e">
        <f>VLOOKUP(ACD531,$A$563:$F$2330,6,FALSE)</f>
        <v>#N/A</v>
      </c>
      <c r="ACH531" s="213" t="s">
        <v>65</v>
      </c>
      <c r="ACI531" s="10" t="e">
        <f>ACG531*1.3</f>
        <v>#N/A</v>
      </c>
      <c r="ACJ531" s="10"/>
      <c r="ACK531" s="290"/>
      <c r="ACL531" s="213" t="s">
        <v>107</v>
      </c>
      <c r="ACM531" s="297" t="s">
        <v>186</v>
      </c>
      <c r="ACO531" s="214"/>
      <c r="ACP531" s="214" t="e">
        <f>VLOOKUP(ACM531,$A$563:$F$2330,6,FALSE)</f>
        <v>#N/A</v>
      </c>
      <c r="ACQ531" s="213" t="s">
        <v>65</v>
      </c>
      <c r="ACR531" s="10" t="e">
        <f>ACP531*1.3</f>
        <v>#N/A</v>
      </c>
      <c r="ACS531" s="10"/>
      <c r="ACT531" s="290"/>
      <c r="ACU531" s="213" t="s">
        <v>107</v>
      </c>
      <c r="ACV531" s="293" t="s">
        <v>683</v>
      </c>
      <c r="ACX531" s="214"/>
      <c r="ACY531" s="214">
        <f>VLOOKUP(ACV531,$A$563:$F$2330,6,FALSE)</f>
        <v>110</v>
      </c>
      <c r="ACZ531" s="213" t="s">
        <v>65</v>
      </c>
      <c r="ADA531" s="10">
        <f>ACY531*1.3</f>
        <v>143</v>
      </c>
      <c r="ADB531" s="10"/>
      <c r="ADC531" s="290"/>
      <c r="ADD531" s="213" t="s">
        <v>107</v>
      </c>
      <c r="ADE531" s="306" t="s">
        <v>1926</v>
      </c>
      <c r="ADG531" s="214"/>
      <c r="ADH531" s="214">
        <f>VLOOKUP(ADE531,$A$563:$F$2330,6,FALSE)</f>
        <v>402</v>
      </c>
      <c r="ADI531" s="213" t="s">
        <v>65</v>
      </c>
      <c r="ADJ531" s="10">
        <f>ADH531*1.3</f>
        <v>522.6</v>
      </c>
      <c r="ADL531" s="290"/>
      <c r="ADM531" s="213" t="s">
        <v>107</v>
      </c>
      <c r="ADN531" s="306" t="s">
        <v>2039</v>
      </c>
      <c r="ADP531" s="214"/>
      <c r="ADQ531" s="214">
        <f>VLOOKUP(ADN531,$A$563:$F$2330,6,FALSE)</f>
        <v>19</v>
      </c>
      <c r="ADR531" s="213" t="s">
        <v>65</v>
      </c>
      <c r="ADS531" s="10">
        <f>ADQ531*1.3</f>
        <v>24.7</v>
      </c>
      <c r="ADT531" s="10"/>
      <c r="ADU531" s="290"/>
      <c r="ADV531" s="213" t="s">
        <v>107</v>
      </c>
      <c r="ADW531" s="306" t="s">
        <v>505</v>
      </c>
      <c r="ADZ531" s="214">
        <f>VLOOKUP(ADW531,$A$563:$F$2330,6,FALSE)</f>
        <v>0</v>
      </c>
      <c r="AEA531" s="213" t="s">
        <v>65</v>
      </c>
      <c r="AEB531" s="10">
        <f>ADZ531*1.3</f>
        <v>0</v>
      </c>
      <c r="AED531" s="290"/>
      <c r="AEE531" s="213" t="s">
        <v>107</v>
      </c>
      <c r="AEF531" s="306" t="s">
        <v>1623</v>
      </c>
      <c r="AEH531" s="214"/>
      <c r="AEI531" s="214">
        <f>VLOOKUP(AEF531,$A$563:$F$2330,6,FALSE)</f>
        <v>95</v>
      </c>
      <c r="AEJ531" s="213" t="s">
        <v>65</v>
      </c>
      <c r="AEK531" s="10">
        <f>AEI531*1.3</f>
        <v>123.5</v>
      </c>
      <c r="AEM531" s="290"/>
      <c r="AEN531" s="213" t="s">
        <v>107</v>
      </c>
      <c r="AEO531" s="306" t="s">
        <v>1926</v>
      </c>
      <c r="AEQ531" s="214"/>
      <c r="AER531" s="214">
        <f>VLOOKUP(AEO531,$A$563:$F$2330,6,FALSE)</f>
        <v>402</v>
      </c>
      <c r="AES531" s="213" t="s">
        <v>65</v>
      </c>
      <c r="AET531" s="10">
        <f>AER531*1.3</f>
        <v>522.6</v>
      </c>
      <c r="AEV531" s="290"/>
      <c r="AEW531" s="213" t="s">
        <v>107</v>
      </c>
      <c r="AEX531" s="306" t="s">
        <v>659</v>
      </c>
      <c r="AEZ531" s="214"/>
      <c r="AFA531" s="214">
        <f>VLOOKUP(AEX531,$A$563:$F$2330,6,FALSE)</f>
        <v>2</v>
      </c>
      <c r="AFB531" s="213" t="s">
        <v>65</v>
      </c>
      <c r="AFC531" s="10">
        <f>AFA531*1.3</f>
        <v>2.6</v>
      </c>
      <c r="AFD531" s="10"/>
      <c r="AFE531" s="290"/>
      <c r="AFF531" s="213" t="s">
        <v>107</v>
      </c>
      <c r="AFG531" s="306" t="s">
        <v>511</v>
      </c>
      <c r="AFI531" s="214"/>
      <c r="AFJ531" s="214">
        <f>VLOOKUP(AFG531,$A$563:$F$2330,6,FALSE)</f>
        <v>4</v>
      </c>
      <c r="AFK531" s="213" t="s">
        <v>65</v>
      </c>
      <c r="AFL531" s="10">
        <f>AFJ531*1.3</f>
        <v>5.2</v>
      </c>
      <c r="AFM531" s="10"/>
      <c r="AFN531" s="290"/>
      <c r="AFO531" s="213" t="s">
        <v>107</v>
      </c>
      <c r="AFP531" s="306" t="s">
        <v>1896</v>
      </c>
      <c r="AFR531" s="214"/>
      <c r="AFS531" s="214">
        <f>VLOOKUP(AFP531,$A$563:$F$2330,6,FALSE)</f>
        <v>0</v>
      </c>
      <c r="AFT531" s="213" t="s">
        <v>65</v>
      </c>
      <c r="AFU531" s="10">
        <f>AFS531*1.3</f>
        <v>0</v>
      </c>
      <c r="AFV531" s="10"/>
      <c r="AFW531" s="290"/>
      <c r="AFX531" s="213" t="s">
        <v>107</v>
      </c>
      <c r="AFY531" s="309" t="s">
        <v>438</v>
      </c>
      <c r="AGA531" s="214"/>
      <c r="AGB531" s="214">
        <f>VLOOKUP(AFY531,$A$563:$F$2330,6,FALSE)</f>
        <v>290</v>
      </c>
      <c r="AGC531" s="213" t="s">
        <v>65</v>
      </c>
      <c r="AGD531" s="10">
        <f>AGB531*1.3</f>
        <v>377</v>
      </c>
      <c r="AGE531" s="10"/>
      <c r="AGF531" s="290"/>
      <c r="AGG531" s="213" t="s">
        <v>107</v>
      </c>
      <c r="AGH531" s="306" t="s">
        <v>496</v>
      </c>
      <c r="AGJ531" s="214"/>
      <c r="AGK531" s="214">
        <f>VLOOKUP(AGH531,$A$563:$F$2330,6,FALSE)</f>
        <v>24</v>
      </c>
      <c r="AGL531" s="213" t="s">
        <v>65</v>
      </c>
      <c r="AGM531" s="10">
        <f>AGK531*1.3</f>
        <v>31.200000000000003</v>
      </c>
      <c r="AGN531" s="10"/>
      <c r="AGO531" s="290"/>
      <c r="AGP531" s="213" t="s">
        <v>107</v>
      </c>
      <c r="AGQ531" s="306" t="s">
        <v>1092</v>
      </c>
      <c r="AGS531" s="214"/>
      <c r="AGT531" s="214">
        <f>VLOOKUP(AGQ531,$A$563:$F$2330,6,FALSE)</f>
        <v>128</v>
      </c>
      <c r="AGU531" s="213" t="s">
        <v>65</v>
      </c>
      <c r="AGV531" s="10">
        <f>AGT531*1.3</f>
        <v>166.4</v>
      </c>
      <c r="AGW531" s="10"/>
      <c r="AGX531" s="290"/>
      <c r="AGY531" s="213" t="s">
        <v>107</v>
      </c>
      <c r="AGZ531" s="308" t="s">
        <v>657</v>
      </c>
      <c r="AHB531" s="214"/>
      <c r="AHC531" s="214">
        <f>VLOOKUP(AGZ531,$A$563:$F$2330,6,FALSE)</f>
        <v>0</v>
      </c>
      <c r="AHD531" s="213" t="s">
        <v>65</v>
      </c>
      <c r="AHE531" s="10">
        <f>AHC531*1.3</f>
        <v>0</v>
      </c>
      <c r="AHF531" s="10"/>
      <c r="AHG531" s="290"/>
      <c r="AHH531" s="213"/>
      <c r="AHI531" s="303"/>
      <c r="AHK531" s="214"/>
      <c r="AHL531" s="214"/>
      <c r="AHM531" s="213"/>
      <c r="AHN531" s="10"/>
      <c r="AHO531" s="10"/>
      <c r="AHQ531" s="213"/>
      <c r="AHR531" s="278"/>
      <c r="AHT531" s="214"/>
      <c r="AHU531" s="214"/>
      <c r="AHV531" s="213"/>
      <c r="AHW531" s="10"/>
      <c r="AHX531" s="10"/>
      <c r="AHZ531" s="213"/>
      <c r="AIA531" s="278"/>
      <c r="AIC531" s="214"/>
      <c r="AID531" s="214"/>
      <c r="AIE531" s="213"/>
      <c r="AIF531" s="10"/>
      <c r="AIG531" s="10"/>
      <c r="AII531" s="213"/>
      <c r="AIJ531" s="278"/>
      <c r="AIM531" s="214"/>
      <c r="AIN531" s="213"/>
      <c r="AIO531" s="10"/>
    </row>
    <row r="532" spans="1:926" s="14" customFormat="1" ht="15">
      <c r="A532" s="213" t="s">
        <v>108</v>
      </c>
      <c r="B532" s="293" t="s">
        <v>1342</v>
      </c>
      <c r="D532" s="214"/>
      <c r="E532" s="214">
        <f>VLOOKUP(B532,$A$563:$F$2330,6,FALSE)</f>
        <v>0</v>
      </c>
      <c r="F532" s="213" t="s">
        <v>67</v>
      </c>
      <c r="G532" s="10">
        <f>E532*1.2</f>
        <v>0</v>
      </c>
      <c r="H532" s="10"/>
      <c r="I532" s="284"/>
      <c r="J532" s="213" t="s">
        <v>108</v>
      </c>
      <c r="K532" s="306" t="s">
        <v>1092</v>
      </c>
      <c r="M532" s="214"/>
      <c r="N532" s="214">
        <f>VLOOKUP(K532,$A$563:$F$2330,6,FALSE)</f>
        <v>128</v>
      </c>
      <c r="O532" s="213" t="s">
        <v>67</v>
      </c>
      <c r="P532" s="10">
        <f>N532*1.2</f>
        <v>153.6</v>
      </c>
      <c r="Q532" s="10"/>
      <c r="R532" s="284"/>
      <c r="S532" s="213" t="s">
        <v>108</v>
      </c>
      <c r="T532" s="306" t="s">
        <v>1366</v>
      </c>
      <c r="V532" s="214"/>
      <c r="W532" s="214">
        <f>VLOOKUP(T532,$A$563:$F$2330,6,FALSE)</f>
        <v>347</v>
      </c>
      <c r="X532" s="213" t="s">
        <v>67</v>
      </c>
      <c r="Y532" s="10">
        <f>W532*1.2</f>
        <v>416.4</v>
      </c>
      <c r="Z532" s="10"/>
      <c r="AA532" s="284"/>
      <c r="AB532" s="213" t="s">
        <v>108</v>
      </c>
      <c r="AC532" s="306" t="s">
        <v>1403</v>
      </c>
      <c r="AE532" s="214"/>
      <c r="AF532" s="214">
        <f>VLOOKUP(AC532,$A$563:$F$2330,6,FALSE)</f>
        <v>1</v>
      </c>
      <c r="AG532" s="213" t="s">
        <v>67</v>
      </c>
      <c r="AH532" s="10">
        <f>AF532*1.2</f>
        <v>1.2</v>
      </c>
      <c r="AI532" s="10"/>
      <c r="AJ532" s="284"/>
      <c r="AK532" s="213" t="s">
        <v>108</v>
      </c>
      <c r="AL532" s="293" t="s">
        <v>1926</v>
      </c>
      <c r="AN532" s="214"/>
      <c r="AO532" s="214">
        <f>VLOOKUP(AL532,$A$563:$F$2330,6,FALSE)</f>
        <v>402</v>
      </c>
      <c r="AP532" s="213" t="s">
        <v>67</v>
      </c>
      <c r="AQ532" s="10">
        <f>AO532*1.2</f>
        <v>482.4</v>
      </c>
      <c r="AR532" s="10"/>
      <c r="AS532" s="284"/>
      <c r="AT532" s="213" t="s">
        <v>108</v>
      </c>
      <c r="AU532" s="306" t="s">
        <v>2291</v>
      </c>
      <c r="AW532" s="214"/>
      <c r="AX532" s="214">
        <f>VLOOKUP(AU532,$A$563:$F$2330,6,FALSE)</f>
        <v>98</v>
      </c>
      <c r="AY532" s="213" t="s">
        <v>67</v>
      </c>
      <c r="AZ532" s="10">
        <f>AX532*1.2</f>
        <v>117.6</v>
      </c>
      <c r="BA532" s="10"/>
      <c r="BB532" s="284"/>
      <c r="BC532" s="213" t="s">
        <v>108</v>
      </c>
      <c r="BD532" s="306" t="s">
        <v>779</v>
      </c>
      <c r="BF532" s="214"/>
      <c r="BG532" s="214">
        <f>VLOOKUP(BD532,$A$563:$F$2330,6,FALSE)</f>
        <v>540</v>
      </c>
      <c r="BH532" s="213" t="s">
        <v>67</v>
      </c>
      <c r="BI532" s="10">
        <f>BG532*1.2</f>
        <v>648</v>
      </c>
      <c r="BJ532" s="10"/>
      <c r="BK532" s="284"/>
      <c r="BL532" s="213" t="s">
        <v>108</v>
      </c>
      <c r="BM532" s="306" t="s">
        <v>524</v>
      </c>
      <c r="BO532" s="214"/>
      <c r="BP532" s="214">
        <f>VLOOKUP(BM532,$A$563:$F$2330,6,FALSE)</f>
        <v>131</v>
      </c>
      <c r="BQ532" s="213" t="s">
        <v>67</v>
      </c>
      <c r="BR532" s="10">
        <f>BP532*1.2</f>
        <v>157.19999999999999</v>
      </c>
      <c r="BS532" s="10"/>
      <c r="BT532" s="284"/>
      <c r="BU532" s="213" t="s">
        <v>108</v>
      </c>
      <c r="BV532" s="306" t="s">
        <v>1926</v>
      </c>
      <c r="BX532" s="214"/>
      <c r="BY532" s="214">
        <f>VLOOKUP(BV532,$A$563:$F$2330,6,FALSE)</f>
        <v>402</v>
      </c>
      <c r="BZ532" s="213" t="s">
        <v>67</v>
      </c>
      <c r="CA532" s="10">
        <f>BY532*1.2</f>
        <v>482.4</v>
      </c>
      <c r="CB532" s="10"/>
      <c r="CC532" s="284"/>
      <c r="CD532" s="213" t="s">
        <v>108</v>
      </c>
      <c r="CE532" s="306" t="s">
        <v>1926</v>
      </c>
      <c r="CG532" s="214"/>
      <c r="CH532" s="214">
        <f>VLOOKUP(CE532,$A$563:$F$2330,6,FALSE)</f>
        <v>402</v>
      </c>
      <c r="CI532" s="213" t="s">
        <v>67</v>
      </c>
      <c r="CJ532" s="10">
        <f>CH532*1.2</f>
        <v>482.4</v>
      </c>
      <c r="CK532" s="10"/>
      <c r="CL532" s="284"/>
      <c r="CM532" s="213" t="s">
        <v>108</v>
      </c>
      <c r="CN532" s="306" t="s">
        <v>427</v>
      </c>
      <c r="CP532" s="214"/>
      <c r="CQ532" s="214">
        <f>VLOOKUP(CN532,$A$563:$F$2330,6,FALSE)</f>
        <v>283</v>
      </c>
      <c r="CR532" s="213" t="s">
        <v>67</v>
      </c>
      <c r="CS532" s="10">
        <f>CQ532*1.2</f>
        <v>339.59999999999997</v>
      </c>
      <c r="CT532" s="10"/>
      <c r="CU532" s="284"/>
      <c r="CV532" s="213" t="s">
        <v>108</v>
      </c>
      <c r="CW532" s="306" t="s">
        <v>1926</v>
      </c>
      <c r="CY532" s="214"/>
      <c r="CZ532" s="214">
        <f>VLOOKUP(CW532,$A$563:$F$2330,6,FALSE)</f>
        <v>402</v>
      </c>
      <c r="DA532" s="213" t="s">
        <v>67</v>
      </c>
      <c r="DB532" s="10">
        <f>CZ532*1.2</f>
        <v>482.4</v>
      </c>
      <c r="DC532" s="10"/>
      <c r="DD532" s="284"/>
      <c r="DE532" s="213" t="s">
        <v>108</v>
      </c>
      <c r="DF532" s="306" t="s">
        <v>1342</v>
      </c>
      <c r="DH532" s="214"/>
      <c r="DI532" s="214">
        <f>VLOOKUP(DF532,$A$563:$F$2330,6,FALSE)</f>
        <v>0</v>
      </c>
      <c r="DJ532" s="213" t="s">
        <v>67</v>
      </c>
      <c r="DK532" s="10">
        <f>DI532*1.2</f>
        <v>0</v>
      </c>
      <c r="DL532" s="10"/>
      <c r="DM532" s="284"/>
      <c r="DN532" s="213" t="s">
        <v>108</v>
      </c>
      <c r="DO532" s="293" t="s">
        <v>693</v>
      </c>
      <c r="DQ532" s="214"/>
      <c r="DR532" s="214">
        <f>VLOOKUP(DO532,$A$563:$F$2330,6,FALSE)</f>
        <v>29</v>
      </c>
      <c r="DS532" s="213" t="s">
        <v>67</v>
      </c>
      <c r="DT532" s="10">
        <f>DR532*1.2</f>
        <v>34.799999999999997</v>
      </c>
      <c r="DU532" s="10"/>
      <c r="DV532" s="284"/>
      <c r="DW532" s="213" t="s">
        <v>108</v>
      </c>
      <c r="DX532" s="297" t="s">
        <v>186</v>
      </c>
      <c r="DZ532" s="214"/>
      <c r="EA532" s="214" t="e">
        <f>VLOOKUP(DX532,$A$563:$F$2330,6,FALSE)</f>
        <v>#N/A</v>
      </c>
      <c r="EB532" s="213" t="s">
        <v>67</v>
      </c>
      <c r="EC532" s="10" t="e">
        <f>EA532*1.2</f>
        <v>#N/A</v>
      </c>
      <c r="ED532" s="10"/>
      <c r="EE532" s="284"/>
      <c r="EF532" s="213" t="s">
        <v>108</v>
      </c>
      <c r="EG532" s="306" t="s">
        <v>524</v>
      </c>
      <c r="EI532" s="214"/>
      <c r="EJ532" s="214">
        <f>VLOOKUP(EG532,$A$563:$F$2330,6,FALSE)</f>
        <v>131</v>
      </c>
      <c r="EK532" s="213" t="s">
        <v>67</v>
      </c>
      <c r="EL532" s="10">
        <f>EJ532*1.2</f>
        <v>157.19999999999999</v>
      </c>
      <c r="EM532" s="10"/>
      <c r="EN532" s="284"/>
      <c r="EO532" s="213" t="s">
        <v>108</v>
      </c>
      <c r="EP532" s="306" t="s">
        <v>427</v>
      </c>
      <c r="ER532" s="214"/>
      <c r="ES532" s="214">
        <f>VLOOKUP(EP532,$A$563:$F$2330,6,FALSE)</f>
        <v>283</v>
      </c>
      <c r="ET532" s="213" t="s">
        <v>67</v>
      </c>
      <c r="EU532" s="10">
        <f>ES532*1.2</f>
        <v>339.59999999999997</v>
      </c>
      <c r="EV532" s="10"/>
      <c r="EW532" s="284"/>
      <c r="EX532" s="213" t="s">
        <v>108</v>
      </c>
      <c r="EY532" s="297" t="s">
        <v>186</v>
      </c>
      <c r="FA532" s="214"/>
      <c r="FB532" s="214" t="e">
        <f>VLOOKUP(EY532,$A$563:$F$2330,6,FALSE)</f>
        <v>#N/A</v>
      </c>
      <c r="FC532" s="213" t="s">
        <v>67</v>
      </c>
      <c r="FD532" s="10" t="e">
        <f>FB532*1.2</f>
        <v>#N/A</v>
      </c>
      <c r="FE532" s="10"/>
      <c r="FF532" s="284"/>
      <c r="FG532" s="213" t="s">
        <v>108</v>
      </c>
      <c r="FH532" s="306" t="s">
        <v>754</v>
      </c>
      <c r="FJ532" s="214"/>
      <c r="FK532" s="214">
        <f>VLOOKUP(FH532,$A$563:$F$2330,6,FALSE)</f>
        <v>18</v>
      </c>
      <c r="FL532" s="213" t="s">
        <v>67</v>
      </c>
      <c r="FM532" s="10">
        <f>FK532*1.2</f>
        <v>21.599999999999998</v>
      </c>
      <c r="FN532" s="10"/>
      <c r="FO532" s="284"/>
      <c r="FP532" s="213" t="s">
        <v>108</v>
      </c>
      <c r="FQ532" s="293" t="s">
        <v>524</v>
      </c>
      <c r="FS532" s="214"/>
      <c r="FT532" s="214">
        <f>VLOOKUP(FQ532,$A$563:$F$2330,6,FALSE)</f>
        <v>131</v>
      </c>
      <c r="FU532" s="213" t="s">
        <v>67</v>
      </c>
      <c r="FV532" s="10">
        <f>FT532*1.2</f>
        <v>157.19999999999999</v>
      </c>
      <c r="FW532" s="10"/>
      <c r="FX532" s="284"/>
      <c r="FY532" s="213" t="s">
        <v>108</v>
      </c>
      <c r="FZ532" s="293" t="s">
        <v>581</v>
      </c>
      <c r="GB532" s="214"/>
      <c r="GC532" s="214">
        <f>VLOOKUP(FZ532,$A$563:$F$2330,6,FALSE)</f>
        <v>80</v>
      </c>
      <c r="GD532" s="213" t="s">
        <v>67</v>
      </c>
      <c r="GE532" s="10">
        <f>GC532*1.2</f>
        <v>96</v>
      </c>
      <c r="GF532" s="10"/>
      <c r="GG532" s="284"/>
      <c r="GH532" s="213" t="s">
        <v>108</v>
      </c>
      <c r="GI532" s="306" t="s">
        <v>524</v>
      </c>
      <c r="GK532" s="214"/>
      <c r="GL532" s="214">
        <f>VLOOKUP(GI532,$A$563:$F$2330,6,FALSE)</f>
        <v>131</v>
      </c>
      <c r="GM532" s="213" t="s">
        <v>67</v>
      </c>
      <c r="GN532" s="10">
        <f>GL532*1.2</f>
        <v>157.19999999999999</v>
      </c>
      <c r="GO532" s="10"/>
      <c r="GP532" s="284"/>
      <c r="GQ532" s="213" t="s">
        <v>108</v>
      </c>
      <c r="GR532" s="306" t="s">
        <v>501</v>
      </c>
      <c r="GT532" s="214"/>
      <c r="GU532" s="214">
        <f>VLOOKUP(GR532,$A$563:$F$2330,6,FALSE)</f>
        <v>174</v>
      </c>
      <c r="GV532" s="213" t="s">
        <v>67</v>
      </c>
      <c r="GW532" s="10">
        <f>GU532*1.2</f>
        <v>208.79999999999998</v>
      </c>
      <c r="GX532" s="10"/>
      <c r="GY532" s="284"/>
      <c r="GZ532" s="213" t="s">
        <v>108</v>
      </c>
      <c r="HA532" s="293" t="s">
        <v>1896</v>
      </c>
      <c r="HC532" s="214"/>
      <c r="HD532" s="214">
        <f>VLOOKUP(HA532,$A$563:$F$2330,6,FALSE)</f>
        <v>0</v>
      </c>
      <c r="HE532" s="213" t="s">
        <v>67</v>
      </c>
      <c r="HF532" s="10">
        <f>HD532*1.2</f>
        <v>0</v>
      </c>
      <c r="HG532" s="10"/>
      <c r="HH532" s="284"/>
      <c r="HI532" s="213" t="s">
        <v>108</v>
      </c>
      <c r="HJ532" s="306" t="s">
        <v>1926</v>
      </c>
      <c r="HL532" s="214"/>
      <c r="HM532" s="214">
        <f>VLOOKUP(HJ532,$A$563:$F$2330,6,FALSE)</f>
        <v>402</v>
      </c>
      <c r="HN532" s="213" t="s">
        <v>67</v>
      </c>
      <c r="HO532" s="10">
        <f>HM532*1.2</f>
        <v>482.4</v>
      </c>
      <c r="HP532" s="10"/>
      <c r="HQ532" s="284"/>
      <c r="HR532" s="213" t="s">
        <v>108</v>
      </c>
      <c r="HS532" s="293" t="s">
        <v>900</v>
      </c>
      <c r="HU532" s="214"/>
      <c r="HV532" s="214">
        <f>VLOOKUP(HS532,$A$563:$F$2330,6,FALSE)</f>
        <v>68</v>
      </c>
      <c r="HW532" s="213" t="s">
        <v>67</v>
      </c>
      <c r="HX532" s="10">
        <f>HV532*1.2</f>
        <v>81.599999999999994</v>
      </c>
      <c r="HY532" s="10"/>
      <c r="HZ532" s="284"/>
      <c r="IA532" s="213" t="s">
        <v>108</v>
      </c>
      <c r="IB532" s="306" t="s">
        <v>779</v>
      </c>
      <c r="ID532" s="214"/>
      <c r="IE532" s="214">
        <f>VLOOKUP(IB532,$A$563:$F$2330,6,FALSE)</f>
        <v>540</v>
      </c>
      <c r="IF532" s="213" t="s">
        <v>67</v>
      </c>
      <c r="IG532" s="10">
        <f>IE532*1.2</f>
        <v>648</v>
      </c>
      <c r="IH532" s="10"/>
      <c r="II532" s="284"/>
      <c r="IJ532" s="213" t="s">
        <v>108</v>
      </c>
      <c r="IK532" s="306" t="s">
        <v>1366</v>
      </c>
      <c r="IM532" s="214"/>
      <c r="IN532" s="214">
        <f>VLOOKUP(IK532,$A$563:$F$2330,6,FALSE)</f>
        <v>347</v>
      </c>
      <c r="IO532" s="213" t="s">
        <v>67</v>
      </c>
      <c r="IP532" s="10">
        <f>IN532*1.2</f>
        <v>416.4</v>
      </c>
      <c r="IQ532" s="10"/>
      <c r="IR532" s="284"/>
      <c r="IS532" s="213" t="s">
        <v>108</v>
      </c>
      <c r="IT532" s="306" t="s">
        <v>501</v>
      </c>
      <c r="IV532" s="214"/>
      <c r="IW532" s="214">
        <f>VLOOKUP(IT532,$A$563:$F$2330,6,FALSE)</f>
        <v>174</v>
      </c>
      <c r="IX532" s="213" t="s">
        <v>67</v>
      </c>
      <c r="IY532" s="10">
        <f>IW532*1.2</f>
        <v>208.79999999999998</v>
      </c>
      <c r="IZ532" s="10"/>
      <c r="JA532" s="284"/>
      <c r="JB532" s="213" t="s">
        <v>108</v>
      </c>
      <c r="JC532" s="306" t="s">
        <v>683</v>
      </c>
      <c r="JE532" s="214"/>
      <c r="JF532" s="214">
        <f>VLOOKUP(JC532,$A$563:$F$2330,6,FALSE)</f>
        <v>110</v>
      </c>
      <c r="JG532" s="213" t="s">
        <v>67</v>
      </c>
      <c r="JH532" s="10">
        <f>JF532*1.2</f>
        <v>132</v>
      </c>
      <c r="JI532" s="10"/>
      <c r="JJ532" s="284"/>
      <c r="JK532" s="213" t="s">
        <v>108</v>
      </c>
      <c r="JL532" s="306" t="s">
        <v>1896</v>
      </c>
      <c r="JN532" s="214"/>
      <c r="JO532" s="214">
        <f>VLOOKUP(JL532,$A$563:$F$2330,6,FALSE)</f>
        <v>0</v>
      </c>
      <c r="JP532" s="213" t="s">
        <v>67</v>
      </c>
      <c r="JQ532" s="10">
        <f>JO532*1.2</f>
        <v>0</v>
      </c>
      <c r="JR532" s="10"/>
      <c r="JS532" s="284"/>
      <c r="JT532" s="213" t="s">
        <v>108</v>
      </c>
      <c r="JU532" s="306" t="s">
        <v>1436</v>
      </c>
      <c r="JW532" s="214"/>
      <c r="JX532" s="214">
        <f>VLOOKUP(JU532,$A$563:$F$2330,6,FALSE)</f>
        <v>41</v>
      </c>
      <c r="JY532" s="213" t="s">
        <v>67</v>
      </c>
      <c r="JZ532" s="10">
        <f>JX532*1.2</f>
        <v>49.199999999999996</v>
      </c>
      <c r="KA532" s="10"/>
      <c r="KB532" s="284"/>
      <c r="KC532" s="213" t="s">
        <v>108</v>
      </c>
      <c r="KD532" s="306" t="s">
        <v>504</v>
      </c>
      <c r="KF532" s="214"/>
      <c r="KG532" s="214">
        <f>VLOOKUP(KD532,$A$563:$F$2330,6,FALSE)</f>
        <v>0</v>
      </c>
      <c r="KH532" s="213" t="s">
        <v>67</v>
      </c>
      <c r="KI532" s="10">
        <f>KG532*1.2</f>
        <v>0</v>
      </c>
      <c r="KJ532" s="10"/>
      <c r="KK532" s="284"/>
      <c r="KL532" s="213" t="s">
        <v>108</v>
      </c>
      <c r="KM532" s="306" t="s">
        <v>518</v>
      </c>
      <c r="KO532" s="214"/>
      <c r="KP532" s="214">
        <f>VLOOKUP(KM532,$A$563:$F$2330,6,FALSE)</f>
        <v>231</v>
      </c>
      <c r="KQ532" s="213" t="s">
        <v>67</v>
      </c>
      <c r="KR532" s="10">
        <f>KP532*1.2</f>
        <v>277.2</v>
      </c>
      <c r="KS532" s="10"/>
      <c r="KT532" s="284"/>
      <c r="KU532" s="213" t="s">
        <v>108</v>
      </c>
      <c r="KV532" s="306" t="s">
        <v>1926</v>
      </c>
      <c r="KX532" s="214"/>
      <c r="KY532" s="214">
        <f>VLOOKUP(KV532,$A$563:$F$2330,6,FALSE)</f>
        <v>402</v>
      </c>
      <c r="KZ532" s="213" t="s">
        <v>67</v>
      </c>
      <c r="LA532" s="10">
        <f>KY532*1.2</f>
        <v>482.4</v>
      </c>
      <c r="LB532" s="10"/>
      <c r="LC532" s="284"/>
      <c r="LD532" s="213" t="s">
        <v>108</v>
      </c>
      <c r="LE532" s="306" t="s">
        <v>1342</v>
      </c>
      <c r="LG532" s="214"/>
      <c r="LH532" s="214">
        <f>VLOOKUP(LE532,$A$563:$F$2330,6,FALSE)</f>
        <v>0</v>
      </c>
      <c r="LI532" s="213" t="s">
        <v>67</v>
      </c>
      <c r="LJ532" s="10">
        <f>LH532*1.2</f>
        <v>0</v>
      </c>
      <c r="LK532" s="10"/>
      <c r="LL532" s="284"/>
      <c r="LM532" s="213" t="s">
        <v>108</v>
      </c>
      <c r="LN532" s="306" t="s">
        <v>779</v>
      </c>
      <c r="LP532" s="214"/>
      <c r="LQ532" s="214">
        <f>VLOOKUP(LN532,$A$563:$F$2330,6,FALSE)</f>
        <v>540</v>
      </c>
      <c r="LR532" s="213" t="s">
        <v>67</v>
      </c>
      <c r="LS532" s="10">
        <f>LQ532*1.2</f>
        <v>648</v>
      </c>
      <c r="LT532" s="10"/>
      <c r="LU532" s="284"/>
      <c r="LV532" s="213" t="s">
        <v>108</v>
      </c>
      <c r="LW532" s="306" t="s">
        <v>1896</v>
      </c>
      <c r="LY532" s="214"/>
      <c r="LZ532" s="214">
        <f>VLOOKUP(LW532,$A$563:$F$2330,6,FALSE)</f>
        <v>0</v>
      </c>
      <c r="MA532" s="213" t="s">
        <v>67</v>
      </c>
      <c r="MB532" s="10">
        <f>LZ532*1.2</f>
        <v>0</v>
      </c>
      <c r="MC532" s="10"/>
      <c r="MD532" s="284"/>
      <c r="ME532" s="213" t="s">
        <v>108</v>
      </c>
      <c r="MF532" s="308" t="s">
        <v>1342</v>
      </c>
      <c r="MH532" s="214"/>
      <c r="MI532" s="214">
        <f>VLOOKUP(MF532,$A$563:$F$2330,6,FALSE)</f>
        <v>0</v>
      </c>
      <c r="MJ532" s="213" t="s">
        <v>67</v>
      </c>
      <c r="MK532" s="10">
        <f>MI532*1.2</f>
        <v>0</v>
      </c>
      <c r="ML532" s="10"/>
      <c r="MM532" s="284"/>
      <c r="MN532" s="213" t="s">
        <v>108</v>
      </c>
      <c r="MO532" s="306" t="s">
        <v>693</v>
      </c>
      <c r="MQ532" s="214"/>
      <c r="MR532" s="214">
        <f>VLOOKUP(MO532,$A$563:$F$2330,6,FALSE)</f>
        <v>29</v>
      </c>
      <c r="MS532" s="213" t="s">
        <v>67</v>
      </c>
      <c r="MT532" s="10">
        <f>MR532*1.2</f>
        <v>34.799999999999997</v>
      </c>
      <c r="MU532" s="10"/>
      <c r="MV532" s="284"/>
      <c r="MW532" s="213" t="s">
        <v>108</v>
      </c>
      <c r="MX532" s="306" t="s">
        <v>1926</v>
      </c>
      <c r="MZ532" s="214"/>
      <c r="NA532" s="214">
        <f>VLOOKUP(MX532,$A$563:$F$2330,6,FALSE)</f>
        <v>402</v>
      </c>
      <c r="NB532" s="213" t="s">
        <v>67</v>
      </c>
      <c r="NC532" s="10">
        <f>NA532*1.2</f>
        <v>482.4</v>
      </c>
      <c r="ND532" s="10"/>
      <c r="NE532" s="284"/>
      <c r="NF532" s="213" t="s">
        <v>108</v>
      </c>
      <c r="NG532" s="306" t="s">
        <v>1623</v>
      </c>
      <c r="NI532" s="214"/>
      <c r="NJ532" s="214">
        <f>VLOOKUP(NG532,$A$563:$F$2330,6,FALSE)</f>
        <v>95</v>
      </c>
      <c r="NK532" s="213" t="s">
        <v>67</v>
      </c>
      <c r="NL532" s="10">
        <f>NJ532*1.2</f>
        <v>114</v>
      </c>
      <c r="NM532" s="10"/>
      <c r="NN532" s="284"/>
      <c r="NO532" s="213" t="s">
        <v>108</v>
      </c>
      <c r="NP532" s="306" t="s">
        <v>511</v>
      </c>
      <c r="NR532" s="214"/>
      <c r="NS532" s="214">
        <f>VLOOKUP(NP532,$A$563:$F$2330,6,FALSE)</f>
        <v>4</v>
      </c>
      <c r="NT532" s="213" t="s">
        <v>67</v>
      </c>
      <c r="NU532" s="10">
        <f>NS532*1.2</f>
        <v>4.8</v>
      </c>
      <c r="NV532" s="10"/>
      <c r="NW532" s="284"/>
      <c r="NX532" s="213" t="s">
        <v>108</v>
      </c>
      <c r="NY532" s="293" t="s">
        <v>1896</v>
      </c>
      <c r="OB532" s="214">
        <f>VLOOKUP(NY532,$A$563:$F$2330,6,FALSE)</f>
        <v>0</v>
      </c>
      <c r="OC532" s="213" t="s">
        <v>67</v>
      </c>
      <c r="OD532" s="10">
        <f>OB532*1.2</f>
        <v>0</v>
      </c>
      <c r="OE532" s="10"/>
      <c r="OF532" s="284"/>
      <c r="OG532" s="213" t="s">
        <v>108</v>
      </c>
      <c r="OH532" s="306" t="s">
        <v>608</v>
      </c>
      <c r="OJ532" s="214"/>
      <c r="OK532" s="214">
        <f>VLOOKUP(OH532,$A$563:$F$2330,6,FALSE)</f>
        <v>29</v>
      </c>
      <c r="OL532" s="213" t="s">
        <v>67</v>
      </c>
      <c r="OM532" s="10">
        <f>OK532*1.2</f>
        <v>34.799999999999997</v>
      </c>
      <c r="ON532" s="10"/>
      <c r="OO532" s="284"/>
      <c r="OP532" s="213" t="s">
        <v>108</v>
      </c>
      <c r="OQ532" s="293" t="s">
        <v>1896</v>
      </c>
      <c r="OS532" s="214"/>
      <c r="OT532" s="214">
        <f>VLOOKUP(OQ532,$A$563:$F$2330,6,FALSE)</f>
        <v>0</v>
      </c>
      <c r="OU532" s="213" t="s">
        <v>67</v>
      </c>
      <c r="OV532" s="10">
        <f>OT532*1.2</f>
        <v>0</v>
      </c>
      <c r="OW532" s="10"/>
      <c r="OX532" s="284"/>
      <c r="OY532" s="213" t="s">
        <v>108</v>
      </c>
      <c r="OZ532" s="306" t="s">
        <v>501</v>
      </c>
      <c r="PB532" s="214"/>
      <c r="PC532" s="214">
        <f>VLOOKUP(OZ532,$A$563:$F$2330,6,FALSE)</f>
        <v>174</v>
      </c>
      <c r="PD532" s="213" t="s">
        <v>67</v>
      </c>
      <c r="PE532" s="10">
        <f>PC532*1.2</f>
        <v>208.79999999999998</v>
      </c>
      <c r="PF532" s="10"/>
      <c r="PG532" s="284"/>
      <c r="PH532" s="213" t="s">
        <v>108</v>
      </c>
      <c r="PI532" s="306" t="s">
        <v>501</v>
      </c>
      <c r="PK532" s="214"/>
      <c r="PL532" s="214">
        <f>VLOOKUP(PI532,$A$563:$F$2330,6,FALSE)</f>
        <v>174</v>
      </c>
      <c r="PM532" s="213" t="s">
        <v>67</v>
      </c>
      <c r="PN532" s="10">
        <f>PL532*1.2</f>
        <v>208.79999999999998</v>
      </c>
      <c r="PO532" s="10"/>
      <c r="PP532" s="284"/>
      <c r="PQ532" s="213" t="s">
        <v>108</v>
      </c>
      <c r="PR532" s="293" t="s">
        <v>779</v>
      </c>
      <c r="PT532" s="214"/>
      <c r="PU532" s="214">
        <f>VLOOKUP(PR532,$A$563:$F$2330,6,FALSE)</f>
        <v>540</v>
      </c>
      <c r="PV532" s="213" t="s">
        <v>67</v>
      </c>
      <c r="PW532" s="10">
        <f>PU532*1.2</f>
        <v>648</v>
      </c>
      <c r="PX532" s="10"/>
      <c r="PY532" s="284"/>
      <c r="PZ532" s="213" t="s">
        <v>108</v>
      </c>
      <c r="QA532" s="306" t="s">
        <v>564</v>
      </c>
      <c r="QC532" s="214"/>
      <c r="QD532" s="214">
        <f>VLOOKUP(QA532,$A$563:$F$2330,6,FALSE)</f>
        <v>101</v>
      </c>
      <c r="QE532" s="213" t="s">
        <v>67</v>
      </c>
      <c r="QF532" s="10">
        <f>QD532*1.2</f>
        <v>121.19999999999999</v>
      </c>
      <c r="QG532" s="10"/>
      <c r="QH532" s="284"/>
      <c r="QI532" s="213" t="s">
        <v>108</v>
      </c>
      <c r="QJ532" s="293" t="s">
        <v>640</v>
      </c>
      <c r="QL532" s="214"/>
      <c r="QM532" s="214">
        <f>VLOOKUP(QJ532,$A$563:$F$2330,6,FALSE)</f>
        <v>0</v>
      </c>
      <c r="QN532" s="213" t="s">
        <v>67</v>
      </c>
      <c r="QO532" s="10">
        <f>QM532*1.2</f>
        <v>0</v>
      </c>
      <c r="QP532" s="10"/>
      <c r="QQ532" s="284"/>
      <c r="QR532" s="213" t="s">
        <v>108</v>
      </c>
      <c r="QS532" s="306" t="s">
        <v>427</v>
      </c>
      <c r="QU532" s="214"/>
      <c r="QV532" s="214">
        <f>VLOOKUP(QS532,$A$563:$F$2330,6,FALSE)</f>
        <v>283</v>
      </c>
      <c r="QW532" s="213" t="s">
        <v>67</v>
      </c>
      <c r="QX532" s="10">
        <f>QV532*1.2</f>
        <v>339.59999999999997</v>
      </c>
      <c r="QY532" s="10"/>
      <c r="QZ532" s="284"/>
      <c r="RA532" s="213" t="s">
        <v>108</v>
      </c>
      <c r="RB532" s="293" t="s">
        <v>501</v>
      </c>
      <c r="RD532" s="214"/>
      <c r="RE532" s="214">
        <f>VLOOKUP(RB532,$A$563:$F$2330,6,FALSE)</f>
        <v>174</v>
      </c>
      <c r="RF532" s="213" t="s">
        <v>67</v>
      </c>
      <c r="RG532" s="10">
        <f>RE532*1.2</f>
        <v>208.79999999999998</v>
      </c>
      <c r="RH532" s="10"/>
      <c r="RI532" s="284"/>
      <c r="RJ532" s="213" t="s">
        <v>108</v>
      </c>
      <c r="RK532" s="297" t="s">
        <v>186</v>
      </c>
      <c r="RN532" s="214" t="e">
        <f>VLOOKUP(RK532,$A$563:$F$2330,6,FALSE)</f>
        <v>#N/A</v>
      </c>
      <c r="RO532" s="213" t="s">
        <v>67</v>
      </c>
      <c r="RP532" s="10" t="e">
        <f>RN532*1.2</f>
        <v>#N/A</v>
      </c>
      <c r="RQ532" s="10"/>
      <c r="RR532" s="284"/>
      <c r="RS532" s="213" t="s">
        <v>108</v>
      </c>
      <c r="RT532" s="306" t="s">
        <v>427</v>
      </c>
      <c r="RV532" s="214"/>
      <c r="RW532" s="214">
        <f>VLOOKUP(RT532,$A$563:$F$2330,6,FALSE)</f>
        <v>283</v>
      </c>
      <c r="RX532" s="213" t="s">
        <v>67</v>
      </c>
      <c r="RY532" s="10">
        <f>RW532*1.2</f>
        <v>339.59999999999997</v>
      </c>
      <c r="RZ532" s="10"/>
      <c r="SA532" s="290"/>
      <c r="SB532" s="213" t="s">
        <v>108</v>
      </c>
      <c r="SC532" s="306" t="s">
        <v>595</v>
      </c>
      <c r="SE532" s="214"/>
      <c r="SF532" s="214">
        <f>VLOOKUP(SC532,$A$563:$F$2330,6,FALSE)</f>
        <v>15</v>
      </c>
      <c r="SG532" s="213" t="s">
        <v>67</v>
      </c>
      <c r="SH532" s="10">
        <f>SF532*1.2</f>
        <v>18</v>
      </c>
      <c r="SI532" s="10"/>
      <c r="SJ532" s="290"/>
      <c r="SK532" s="213" t="s">
        <v>108</v>
      </c>
      <c r="SL532" s="306" t="s">
        <v>501</v>
      </c>
      <c r="SN532" s="214"/>
      <c r="SO532" s="214">
        <f>VLOOKUP(SL532,$A$563:$F$2330,6,FALSE)</f>
        <v>174</v>
      </c>
      <c r="SP532" s="213" t="s">
        <v>67</v>
      </c>
      <c r="SQ532" s="10">
        <f>SO532*1.2</f>
        <v>208.79999999999998</v>
      </c>
      <c r="SR532" s="10"/>
      <c r="SS532" s="290"/>
      <c r="ST532" s="213" t="s">
        <v>108</v>
      </c>
      <c r="SU532" s="306" t="s">
        <v>524</v>
      </c>
      <c r="SW532" s="214"/>
      <c r="SX532" s="214">
        <f>VLOOKUP(SU532,$A$563:$F$2330,6,FALSE)</f>
        <v>131</v>
      </c>
      <c r="SY532" s="213" t="s">
        <v>67</v>
      </c>
      <c r="SZ532" s="10">
        <f>SX532*1.2</f>
        <v>157.19999999999999</v>
      </c>
      <c r="TA532" s="10"/>
      <c r="TB532" s="290"/>
      <c r="TC532" s="213" t="s">
        <v>108</v>
      </c>
      <c r="TD532" s="306" t="s">
        <v>550</v>
      </c>
      <c r="TF532" s="214"/>
      <c r="TG532" s="214">
        <f>VLOOKUP(TD532,$A$563:$F$2330,6,FALSE)</f>
        <v>68</v>
      </c>
      <c r="TH532" s="213" t="s">
        <v>67</v>
      </c>
      <c r="TI532" s="10">
        <f>TG532*1.2</f>
        <v>81.599999999999994</v>
      </c>
      <c r="TK532" s="290"/>
      <c r="TL532" s="213" t="s">
        <v>108</v>
      </c>
      <c r="TM532" s="306" t="s">
        <v>2290</v>
      </c>
      <c r="TO532" s="214"/>
      <c r="TP532" s="214">
        <f>VLOOKUP(TM532,$A$563:$F$2330,6,FALSE)</f>
        <v>0</v>
      </c>
      <c r="TQ532" s="213" t="s">
        <v>67</v>
      </c>
      <c r="TR532" s="10">
        <f>TP532*1.2</f>
        <v>0</v>
      </c>
      <c r="TS532" s="10"/>
      <c r="TT532" s="290"/>
      <c r="TU532" s="213" t="s">
        <v>108</v>
      </c>
      <c r="TV532" s="297" t="s">
        <v>186</v>
      </c>
      <c r="TX532" s="214"/>
      <c r="TY532" s="214" t="e">
        <f>VLOOKUP(TV532,$A$563:$F$2330,6,FALSE)</f>
        <v>#N/A</v>
      </c>
      <c r="TZ532" s="213" t="s">
        <v>67</v>
      </c>
      <c r="UA532" s="10" t="e">
        <f>TY532*1.2</f>
        <v>#N/A</v>
      </c>
      <c r="UB532" s="10"/>
      <c r="UC532" s="290"/>
      <c r="UD532" s="213" t="s">
        <v>108</v>
      </c>
      <c r="UE532" s="306" t="s">
        <v>754</v>
      </c>
      <c r="UG532" s="214"/>
      <c r="UH532" s="214">
        <f>VLOOKUP(UE532,$A$563:$F$2330,6,FALSE)</f>
        <v>18</v>
      </c>
      <c r="UI532" s="213" t="s">
        <v>67</v>
      </c>
      <c r="UJ532" s="10">
        <f>UH532*1.2</f>
        <v>21.599999999999998</v>
      </c>
      <c r="UK532" s="10"/>
      <c r="UL532" s="290"/>
      <c r="UM532" s="213" t="s">
        <v>108</v>
      </c>
      <c r="UN532" s="297" t="s">
        <v>186</v>
      </c>
      <c r="UP532" s="214"/>
      <c r="UQ532" s="214" t="e">
        <f>VLOOKUP(UN532,$A$563:$F$2330,6,FALSE)</f>
        <v>#N/A</v>
      </c>
      <c r="UR532" s="213" t="s">
        <v>67</v>
      </c>
      <c r="US532" s="10" t="e">
        <f>UQ532*1.2</f>
        <v>#N/A</v>
      </c>
      <c r="UT532" s="10"/>
      <c r="UU532" s="290"/>
      <c r="UV532" s="213" t="s">
        <v>108</v>
      </c>
      <c r="UW532" s="306" t="s">
        <v>1625</v>
      </c>
      <c r="UY532" s="214"/>
      <c r="UZ532" s="214">
        <f>VLOOKUP(UW532,$A$563:$F$2330,6,FALSE)</f>
        <v>106</v>
      </c>
      <c r="VA532" s="213" t="s">
        <v>67</v>
      </c>
      <c r="VB532" s="10">
        <f>UZ532*1.2</f>
        <v>127.19999999999999</v>
      </c>
      <c r="VC532" s="10"/>
      <c r="VD532" s="290"/>
      <c r="VE532" s="213" t="s">
        <v>108</v>
      </c>
      <c r="VF532" s="297" t="s">
        <v>186</v>
      </c>
      <c r="VH532" s="214"/>
      <c r="VI532" s="214" t="e">
        <f>VLOOKUP(VF532,$A$563:$F$2330,6,FALSE)</f>
        <v>#N/A</v>
      </c>
      <c r="VJ532" s="213" t="s">
        <v>67</v>
      </c>
      <c r="VK532" s="10" t="e">
        <f>VI532*1.2</f>
        <v>#N/A</v>
      </c>
      <c r="VL532" s="10"/>
      <c r="VM532" s="290"/>
      <c r="VN532" s="213" t="s">
        <v>108</v>
      </c>
      <c r="VO532" s="306" t="s">
        <v>1926</v>
      </c>
      <c r="VQ532" s="214"/>
      <c r="VR532" s="214">
        <f>VLOOKUP(VO532,$A$563:$F$2330,6,FALSE)</f>
        <v>402</v>
      </c>
      <c r="VS532" s="213" t="s">
        <v>67</v>
      </c>
      <c r="VT532" s="10">
        <f>VR532*1.2</f>
        <v>482.4</v>
      </c>
      <c r="VU532" s="10"/>
      <c r="VV532" s="290"/>
      <c r="VW532" s="213" t="s">
        <v>108</v>
      </c>
      <c r="VX532" s="297" t="s">
        <v>186</v>
      </c>
      <c r="WA532" s="214" t="e">
        <f>VLOOKUP(VX532,$A$563:$F$2330,6,FALSE)</f>
        <v>#N/A</v>
      </c>
      <c r="WB532" s="213" t="s">
        <v>67</v>
      </c>
      <c r="WC532" s="10" t="e">
        <f>WA532*1.2</f>
        <v>#N/A</v>
      </c>
      <c r="WE532" s="290"/>
      <c r="WF532" s="213" t="s">
        <v>108</v>
      </c>
      <c r="WG532" s="306" t="s">
        <v>524</v>
      </c>
      <c r="WI532" s="214"/>
      <c r="WJ532" s="214">
        <f>VLOOKUP(WG532,$A$563:$F$2330,6,FALSE)</f>
        <v>131</v>
      </c>
      <c r="WK532" s="213" t="s">
        <v>67</v>
      </c>
      <c r="WL532" s="10">
        <f>WJ532*1.2</f>
        <v>157.19999999999999</v>
      </c>
      <c r="WN532" s="290"/>
      <c r="WO532" s="213" t="s">
        <v>108</v>
      </c>
      <c r="WP532" s="306" t="s">
        <v>581</v>
      </c>
      <c r="WQ532" s="214"/>
      <c r="WR532" s="214"/>
      <c r="WS532" s="214">
        <f>VLOOKUP(WP532,$A$563:$F$2330,6,FALSE)</f>
        <v>80</v>
      </c>
      <c r="WT532" s="213" t="s">
        <v>67</v>
      </c>
      <c r="WU532" s="10">
        <f>WS532*1.2</f>
        <v>96</v>
      </c>
      <c r="WV532" s="10"/>
      <c r="WW532" s="290"/>
      <c r="WX532" s="213" t="s">
        <v>108</v>
      </c>
      <c r="WY532" s="306" t="s">
        <v>590</v>
      </c>
      <c r="XA532" s="214"/>
      <c r="XB532" s="214">
        <f>VLOOKUP(WY532,$A$563:$F$2330,6,FALSE)</f>
        <v>36</v>
      </c>
      <c r="XC532" s="213" t="s">
        <v>67</v>
      </c>
      <c r="XD532" s="10">
        <f>XB532*1.2</f>
        <v>43.199999999999996</v>
      </c>
      <c r="XF532" s="290"/>
      <c r="XG532" s="213" t="s">
        <v>108</v>
      </c>
      <c r="XH532" s="297" t="s">
        <v>186</v>
      </c>
      <c r="XK532" s="214" t="e">
        <f>VLOOKUP(XH532,$A$563:$F$2330,6,FALSE)</f>
        <v>#N/A</v>
      </c>
      <c r="XL532" s="213" t="s">
        <v>67</v>
      </c>
      <c r="XM532" s="10" t="e">
        <f>XK532*1.2</f>
        <v>#N/A</v>
      </c>
      <c r="XO532" s="290"/>
      <c r="XP532" s="213" t="s">
        <v>108</v>
      </c>
      <c r="XQ532" s="306" t="s">
        <v>524</v>
      </c>
      <c r="XS532" s="214"/>
      <c r="XT532" s="214">
        <f>VLOOKUP(XQ532,$A$563:$F$2330,6,FALSE)</f>
        <v>131</v>
      </c>
      <c r="XU532" s="213" t="s">
        <v>67</v>
      </c>
      <c r="XV532" s="10">
        <f>XT532*1.2</f>
        <v>157.19999999999999</v>
      </c>
      <c r="XW532" s="10"/>
      <c r="XX532" s="290"/>
      <c r="XY532" s="213" t="s">
        <v>108</v>
      </c>
      <c r="XZ532" s="306" t="s">
        <v>779</v>
      </c>
      <c r="YB532" s="214"/>
      <c r="YC532" s="214">
        <f>VLOOKUP(XZ532,$A$563:$F$2330,6,FALSE)</f>
        <v>540</v>
      </c>
      <c r="YD532" s="213" t="s">
        <v>67</v>
      </c>
      <c r="YE532" s="10">
        <f>YC532*1.2</f>
        <v>648</v>
      </c>
      <c r="YG532" s="290"/>
      <c r="YH532" s="213" t="s">
        <v>108</v>
      </c>
      <c r="YI532" s="306" t="s">
        <v>581</v>
      </c>
      <c r="YK532" s="214"/>
      <c r="YL532" s="214">
        <f>VLOOKUP(YI532,$A$563:$F$2330,6,FALSE)</f>
        <v>80</v>
      </c>
      <c r="YM532" s="213" t="s">
        <v>67</v>
      </c>
      <c r="YN532" s="10">
        <f>YL532*1.2</f>
        <v>96</v>
      </c>
      <c r="YO532" s="10"/>
      <c r="YP532" s="290"/>
      <c r="YQ532" s="213" t="s">
        <v>108</v>
      </c>
      <c r="YR532" s="297" t="s">
        <v>186</v>
      </c>
      <c r="YU532" s="214" t="e">
        <f>VLOOKUP(YR532,$A$563:$F$2330,6,FALSE)</f>
        <v>#N/A</v>
      </c>
      <c r="YV532" s="213" t="s">
        <v>67</v>
      </c>
      <c r="YW532" s="10" t="e">
        <f>YU532*1.2</f>
        <v>#N/A</v>
      </c>
      <c r="YY532" s="290"/>
      <c r="YZ532" s="213" t="s">
        <v>108</v>
      </c>
      <c r="ZA532" s="297" t="s">
        <v>186</v>
      </c>
      <c r="ZD532" s="214" t="e">
        <f>VLOOKUP(ZA532,$A$563:$F$2330,6,FALSE)</f>
        <v>#N/A</v>
      </c>
      <c r="ZE532" s="213" t="s">
        <v>67</v>
      </c>
      <c r="ZF532" s="10" t="e">
        <f>ZD532*1.2</f>
        <v>#N/A</v>
      </c>
      <c r="ZH532" s="290"/>
      <c r="ZI532" s="213" t="s">
        <v>108</v>
      </c>
      <c r="ZJ532" s="293" t="s">
        <v>680</v>
      </c>
      <c r="ZM532" s="214">
        <f>VLOOKUP(ZJ532,$A$563:$F$2330,6,FALSE)</f>
        <v>51</v>
      </c>
      <c r="ZN532" s="213" t="s">
        <v>67</v>
      </c>
      <c r="ZO532" s="10">
        <f>ZM532*1.2</f>
        <v>61.199999999999996</v>
      </c>
      <c r="ZQ532" s="290"/>
      <c r="ZR532" s="213" t="s">
        <v>108</v>
      </c>
      <c r="ZS532" s="297" t="s">
        <v>186</v>
      </c>
      <c r="ZU532" s="214"/>
      <c r="ZV532" s="214" t="e">
        <f>VLOOKUP(ZS532,$A$563:$F$2330,6,FALSE)</f>
        <v>#N/A</v>
      </c>
      <c r="ZW532" s="213" t="s">
        <v>67</v>
      </c>
      <c r="ZX532" s="10" t="e">
        <f>ZV532*1.2</f>
        <v>#N/A</v>
      </c>
      <c r="ZY532" s="10"/>
      <c r="ZZ532" s="290"/>
      <c r="AAA532" s="213" t="s">
        <v>108</v>
      </c>
      <c r="AAB532" s="297" t="s">
        <v>186</v>
      </c>
      <c r="AAD532" s="214"/>
      <c r="AAE532" s="214" t="e">
        <f>VLOOKUP(AAB532,$A$563:$F$2330,6,FALSE)</f>
        <v>#N/A</v>
      </c>
      <c r="AAF532" s="213" t="s">
        <v>67</v>
      </c>
      <c r="AAG532" s="10" t="e">
        <f>AAE532*1.2</f>
        <v>#N/A</v>
      </c>
      <c r="AAH532" s="10"/>
      <c r="AAI532" s="290"/>
      <c r="AAJ532" s="213" t="s">
        <v>108</v>
      </c>
      <c r="AAK532" s="297" t="s">
        <v>186</v>
      </c>
      <c r="AAM532" s="214"/>
      <c r="AAN532" s="214" t="e">
        <f>VLOOKUP(AAK532,$A$563:$F$2330,6,FALSE)</f>
        <v>#N/A</v>
      </c>
      <c r="AAO532" s="213" t="s">
        <v>67</v>
      </c>
      <c r="AAP532" s="10" t="e">
        <f>AAN532*1.2</f>
        <v>#N/A</v>
      </c>
      <c r="AAQ532" s="10"/>
      <c r="AAR532" s="290"/>
      <c r="AAS532" s="213" t="s">
        <v>108</v>
      </c>
      <c r="AAT532" s="297" t="s">
        <v>186</v>
      </c>
      <c r="AAV532" s="214"/>
      <c r="AAW532" s="214" t="e">
        <f>VLOOKUP(AAT532,$A$563:$F$2330,6,FALSE)</f>
        <v>#N/A</v>
      </c>
      <c r="AAX532" s="213" t="s">
        <v>67</v>
      </c>
      <c r="AAY532" s="10" t="e">
        <f>AAW532*1.2</f>
        <v>#N/A</v>
      </c>
      <c r="AAZ532" s="10"/>
      <c r="ABA532" s="290"/>
      <c r="ABB532" s="213" t="s">
        <v>108</v>
      </c>
      <c r="ABC532" s="297" t="s">
        <v>186</v>
      </c>
      <c r="ABE532" s="214"/>
      <c r="ABF532" s="214" t="e">
        <f>VLOOKUP(ABC532,$A$563:$F$2330,6,FALSE)</f>
        <v>#N/A</v>
      </c>
      <c r="ABG532" s="213" t="s">
        <v>67</v>
      </c>
      <c r="ABH532" s="10" t="e">
        <f>ABF532*1.2</f>
        <v>#N/A</v>
      </c>
      <c r="ABI532" s="10"/>
      <c r="ABJ532" s="290"/>
      <c r="ABK532" s="213" t="s">
        <v>108</v>
      </c>
      <c r="ABL532" s="297" t="s">
        <v>186</v>
      </c>
      <c r="ABN532" s="214"/>
      <c r="ABO532" s="214" t="e">
        <f>VLOOKUP(ABL532,$A$563:$F$2330,6,FALSE)</f>
        <v>#N/A</v>
      </c>
      <c r="ABP532" s="213" t="s">
        <v>67</v>
      </c>
      <c r="ABQ532" s="10" t="e">
        <f>ABO532*1.2</f>
        <v>#N/A</v>
      </c>
      <c r="ABR532" s="10"/>
      <c r="ABS532" s="290"/>
      <c r="ABT532" s="213" t="s">
        <v>108</v>
      </c>
      <c r="ABU532" s="297" t="s">
        <v>186</v>
      </c>
      <c r="ABW532" s="214"/>
      <c r="ABX532" s="214" t="e">
        <f>VLOOKUP(ABU532,$A$563:$F$2330,6,FALSE)</f>
        <v>#N/A</v>
      </c>
      <c r="ABY532" s="213" t="s">
        <v>67</v>
      </c>
      <c r="ABZ532" s="10" t="e">
        <f>ABX532*1.2</f>
        <v>#N/A</v>
      </c>
      <c r="ACA532" s="10"/>
      <c r="ACB532" s="290"/>
      <c r="ACC532" s="213" t="s">
        <v>108</v>
      </c>
      <c r="ACD532" s="297" t="s">
        <v>186</v>
      </c>
      <c r="ACF532" s="214"/>
      <c r="ACG532" s="214" t="e">
        <f>VLOOKUP(ACD532,$A$563:$F$2330,6,FALSE)</f>
        <v>#N/A</v>
      </c>
      <c r="ACH532" s="213" t="s">
        <v>67</v>
      </c>
      <c r="ACI532" s="10" t="e">
        <f>ACG532*1.2</f>
        <v>#N/A</v>
      </c>
      <c r="ACJ532" s="10"/>
      <c r="ACK532" s="290"/>
      <c r="ACL532" s="213" t="s">
        <v>108</v>
      </c>
      <c r="ACM532" s="297" t="s">
        <v>186</v>
      </c>
      <c r="ACO532" s="214"/>
      <c r="ACP532" s="214" t="e">
        <f>VLOOKUP(ACM532,$A$563:$F$2330,6,FALSE)</f>
        <v>#N/A</v>
      </c>
      <c r="ACQ532" s="213" t="s">
        <v>67</v>
      </c>
      <c r="ACR532" s="10" t="e">
        <f>ACP532*1.2</f>
        <v>#N/A</v>
      </c>
      <c r="ACS532" s="10"/>
      <c r="ACT532" s="290"/>
      <c r="ACU532" s="213" t="s">
        <v>108</v>
      </c>
      <c r="ACV532" s="293" t="s">
        <v>1876</v>
      </c>
      <c r="ACX532" s="214"/>
      <c r="ACY532" s="214">
        <f>VLOOKUP(ACV532,$A$563:$F$2330,6,FALSE)</f>
        <v>83</v>
      </c>
      <c r="ACZ532" s="213" t="s">
        <v>67</v>
      </c>
      <c r="ADA532" s="10">
        <f>ACY532*1.2</f>
        <v>99.6</v>
      </c>
      <c r="ADB532" s="10"/>
      <c r="ADC532" s="290"/>
      <c r="ADD532" s="213" t="s">
        <v>108</v>
      </c>
      <c r="ADE532" s="306" t="s">
        <v>1403</v>
      </c>
      <c r="ADG532" s="214"/>
      <c r="ADH532" s="214">
        <f>VLOOKUP(ADE532,$A$563:$F$2330,6,FALSE)</f>
        <v>1</v>
      </c>
      <c r="ADI532" s="213" t="s">
        <v>67</v>
      </c>
      <c r="ADJ532" s="10">
        <f>ADH532*1.2</f>
        <v>1.2</v>
      </c>
      <c r="ADL532" s="290"/>
      <c r="ADM532" s="213" t="s">
        <v>108</v>
      </c>
      <c r="ADN532" s="306" t="s">
        <v>1896</v>
      </c>
      <c r="ADP532" s="214"/>
      <c r="ADQ532" s="214">
        <f>VLOOKUP(ADN532,$A$563:$F$2330,6,FALSE)</f>
        <v>0</v>
      </c>
      <c r="ADR532" s="213" t="s">
        <v>67</v>
      </c>
      <c r="ADS532" s="10">
        <f>ADQ532*1.2</f>
        <v>0</v>
      </c>
      <c r="ADT532" s="10"/>
      <c r="ADU532" s="290"/>
      <c r="ADV532" s="213" t="s">
        <v>108</v>
      </c>
      <c r="ADW532" s="306" t="s">
        <v>550</v>
      </c>
      <c r="ADZ532" s="214">
        <f>VLOOKUP(ADW532,$A$563:$F$2330,6,FALSE)</f>
        <v>68</v>
      </c>
      <c r="AEA532" s="213" t="s">
        <v>67</v>
      </c>
      <c r="AEB532" s="10">
        <f>ADZ532*1.2</f>
        <v>81.599999999999994</v>
      </c>
      <c r="AED532" s="290"/>
      <c r="AEE532" s="213" t="s">
        <v>108</v>
      </c>
      <c r="AEF532" s="306" t="s">
        <v>1092</v>
      </c>
      <c r="AEH532" s="214"/>
      <c r="AEI532" s="214">
        <f>VLOOKUP(AEF532,$A$563:$F$2330,6,FALSE)</f>
        <v>128</v>
      </c>
      <c r="AEJ532" s="213" t="s">
        <v>67</v>
      </c>
      <c r="AEK532" s="10">
        <f>AEI532*1.2</f>
        <v>153.6</v>
      </c>
      <c r="AEM532" s="290"/>
      <c r="AEN532" s="213" t="s">
        <v>108</v>
      </c>
      <c r="AEO532" s="306" t="s">
        <v>1366</v>
      </c>
      <c r="AEQ532" s="214"/>
      <c r="AER532" s="214">
        <f>VLOOKUP(AEO532,$A$563:$F$2330,6,FALSE)</f>
        <v>347</v>
      </c>
      <c r="AES532" s="213" t="s">
        <v>67</v>
      </c>
      <c r="AET532" s="10">
        <f>AER532*1.2</f>
        <v>416.4</v>
      </c>
      <c r="AEV532" s="290"/>
      <c r="AEW532" s="213" t="s">
        <v>108</v>
      </c>
      <c r="AEX532" s="306" t="s">
        <v>464</v>
      </c>
      <c r="AEZ532" s="214"/>
      <c r="AFA532" s="214">
        <f>VLOOKUP(AEX532,$A$563:$F$2330,6,FALSE)</f>
        <v>13</v>
      </c>
      <c r="AFB532" s="213" t="s">
        <v>67</v>
      </c>
      <c r="AFC532" s="10">
        <f>AFA532*1.2</f>
        <v>15.6</v>
      </c>
      <c r="AFD532" s="10"/>
      <c r="AFE532" s="290"/>
      <c r="AFF532" s="213" t="s">
        <v>108</v>
      </c>
      <c r="AFG532" s="306" t="s">
        <v>909</v>
      </c>
      <c r="AFI532" s="214"/>
      <c r="AFJ532" s="214">
        <f>VLOOKUP(AFG532,$A$563:$F$2330,6,FALSE)</f>
        <v>11</v>
      </c>
      <c r="AFK532" s="213" t="s">
        <v>67</v>
      </c>
      <c r="AFL532" s="10">
        <f>AFJ532*1.2</f>
        <v>13.2</v>
      </c>
      <c r="AFM532" s="10"/>
      <c r="AFN532" s="290"/>
      <c r="AFO532" s="213" t="s">
        <v>108</v>
      </c>
      <c r="AFP532" s="306" t="s">
        <v>581</v>
      </c>
      <c r="AFR532" s="214"/>
      <c r="AFS532" s="214">
        <f>VLOOKUP(AFP532,$A$563:$F$2330,6,FALSE)</f>
        <v>80</v>
      </c>
      <c r="AFT532" s="213" t="s">
        <v>67</v>
      </c>
      <c r="AFU532" s="10">
        <f>AFS532*1.2</f>
        <v>96</v>
      </c>
      <c r="AFV532" s="10"/>
      <c r="AFW532" s="290"/>
      <c r="AFX532" s="213" t="s">
        <v>108</v>
      </c>
      <c r="AFY532" s="309" t="s">
        <v>550</v>
      </c>
      <c r="AGA532" s="214"/>
      <c r="AGB532" s="214">
        <f>VLOOKUP(AFY532,$A$563:$F$2330,6,FALSE)</f>
        <v>68</v>
      </c>
      <c r="AGC532" s="213" t="s">
        <v>67</v>
      </c>
      <c r="AGD532" s="10">
        <f>AGB532*1.2</f>
        <v>81.599999999999994</v>
      </c>
      <c r="AGE532" s="10"/>
      <c r="AGF532" s="290"/>
      <c r="AGG532" s="213" t="s">
        <v>108</v>
      </c>
      <c r="AGH532" s="306" t="s">
        <v>501</v>
      </c>
      <c r="AGJ532" s="214"/>
      <c r="AGK532" s="214">
        <f>VLOOKUP(AGH532,$A$563:$F$2330,6,FALSE)</f>
        <v>174</v>
      </c>
      <c r="AGL532" s="213" t="s">
        <v>67</v>
      </c>
      <c r="AGM532" s="10">
        <f>AGK532*1.2</f>
        <v>208.79999999999998</v>
      </c>
      <c r="AGN532" s="10"/>
      <c r="AGO532" s="290"/>
      <c r="AGP532" s="213" t="s">
        <v>108</v>
      </c>
      <c r="AGQ532" s="306" t="s">
        <v>1625</v>
      </c>
      <c r="AGS532" s="214"/>
      <c r="AGT532" s="214">
        <f>VLOOKUP(AGQ532,$A$563:$F$2330,6,FALSE)</f>
        <v>106</v>
      </c>
      <c r="AGU532" s="213" t="s">
        <v>67</v>
      </c>
      <c r="AGV532" s="10">
        <f>AGT532*1.2</f>
        <v>127.19999999999999</v>
      </c>
      <c r="AGW532" s="10"/>
      <c r="AGX532" s="290"/>
      <c r="AGY532" s="213" t="s">
        <v>108</v>
      </c>
      <c r="AGZ532" s="308" t="s">
        <v>566</v>
      </c>
      <c r="AHB532" s="214"/>
      <c r="AHC532" s="214">
        <f>VLOOKUP(AGZ532,$A$563:$F$2330,6,FALSE)</f>
        <v>38</v>
      </c>
      <c r="AHD532" s="213" t="s">
        <v>67</v>
      </c>
      <c r="AHE532" s="10">
        <f>AHC532*1.2</f>
        <v>45.6</v>
      </c>
      <c r="AHF532" s="10"/>
      <c r="AHG532" s="290"/>
      <c r="AHH532" s="213"/>
      <c r="AHI532" s="303"/>
      <c r="AHK532" s="214"/>
      <c r="AHL532" s="214"/>
      <c r="AHM532" s="213"/>
      <c r="AHN532" s="10"/>
      <c r="AHO532" s="10"/>
      <c r="AHQ532" s="213"/>
      <c r="AHR532" s="278"/>
      <c r="AHT532" s="214"/>
      <c r="AHU532" s="214"/>
      <c r="AHV532" s="213"/>
      <c r="AHW532" s="10"/>
      <c r="AHX532" s="10"/>
      <c r="AHZ532" s="213"/>
      <c r="AIA532" s="278"/>
      <c r="AIC532" s="214"/>
      <c r="AID532" s="214"/>
      <c r="AIE532" s="213"/>
      <c r="AIF532" s="10"/>
      <c r="AIG532" s="10"/>
      <c r="AII532" s="213"/>
      <c r="AIJ532" s="278"/>
      <c r="AIM532" s="214"/>
      <c r="AIN532" s="213"/>
      <c r="AIO532" s="10"/>
    </row>
    <row r="533" spans="1:926" s="14" customFormat="1" ht="15">
      <c r="A533" s="213" t="s">
        <v>109</v>
      </c>
      <c r="B533" s="293" t="s">
        <v>1366</v>
      </c>
      <c r="D533" s="214"/>
      <c r="E533" s="214">
        <f>VLOOKUP(B533,$A$563:$F$2330,6,FALSE)</f>
        <v>347</v>
      </c>
      <c r="F533" s="213" t="s">
        <v>69</v>
      </c>
      <c r="G533" s="10">
        <f>E533*1.1</f>
        <v>381.70000000000005</v>
      </c>
      <c r="H533" s="10"/>
      <c r="I533" s="284"/>
      <c r="J533" s="213" t="s">
        <v>109</v>
      </c>
      <c r="K533" s="306" t="s">
        <v>1366</v>
      </c>
      <c r="M533" s="214"/>
      <c r="N533" s="214">
        <f>VLOOKUP(K533,$A$563:$F$2330,6,FALSE)</f>
        <v>347</v>
      </c>
      <c r="O533" s="213" t="s">
        <v>69</v>
      </c>
      <c r="P533" s="10">
        <f>N533*1.1</f>
        <v>381.70000000000005</v>
      </c>
      <c r="Q533" s="10"/>
      <c r="R533" s="284"/>
      <c r="S533" s="213" t="s">
        <v>109</v>
      </c>
      <c r="T533" s="306" t="s">
        <v>550</v>
      </c>
      <c r="V533" s="214"/>
      <c r="W533" s="214">
        <f>VLOOKUP(T533,$A$563:$F$2330,6,FALSE)</f>
        <v>68</v>
      </c>
      <c r="X533" s="213" t="s">
        <v>69</v>
      </c>
      <c r="Y533" s="10">
        <f>W533*1.1</f>
        <v>74.800000000000011</v>
      </c>
      <c r="Z533" s="10"/>
      <c r="AA533" s="284"/>
      <c r="AB533" s="213" t="s">
        <v>109</v>
      </c>
      <c r="AC533" s="306" t="s">
        <v>550</v>
      </c>
      <c r="AE533" s="214"/>
      <c r="AF533" s="214">
        <f>VLOOKUP(AC533,$A$563:$F$2330,6,FALSE)</f>
        <v>68</v>
      </c>
      <c r="AG533" s="213" t="s">
        <v>69</v>
      </c>
      <c r="AH533" s="10">
        <f>AF533*1.1</f>
        <v>74.800000000000011</v>
      </c>
      <c r="AI533" s="10"/>
      <c r="AJ533" s="284"/>
      <c r="AK533" s="213" t="s">
        <v>109</v>
      </c>
      <c r="AL533" s="293" t="s">
        <v>1896</v>
      </c>
      <c r="AN533" s="214"/>
      <c r="AO533" s="214">
        <f>VLOOKUP(AL533,$A$563:$F$2330,6,FALSE)</f>
        <v>0</v>
      </c>
      <c r="AP533" s="213" t="s">
        <v>69</v>
      </c>
      <c r="AQ533" s="10">
        <f>AO533*1.1</f>
        <v>0</v>
      </c>
      <c r="AR533" s="10"/>
      <c r="AS533" s="284"/>
      <c r="AT533" s="213" t="s">
        <v>109</v>
      </c>
      <c r="AU533" s="306" t="s">
        <v>1625</v>
      </c>
      <c r="AW533" s="214"/>
      <c r="AX533" s="214">
        <f>VLOOKUP(AU533,$A$563:$F$2330,6,FALSE)</f>
        <v>106</v>
      </c>
      <c r="AY533" s="213" t="s">
        <v>69</v>
      </c>
      <c r="AZ533" s="10">
        <f>AX533*1.1</f>
        <v>116.60000000000001</v>
      </c>
      <c r="BA533" s="10"/>
      <c r="BB533" s="284"/>
      <c r="BC533" s="213" t="s">
        <v>109</v>
      </c>
      <c r="BD533" s="306" t="s">
        <v>1926</v>
      </c>
      <c r="BF533" s="214"/>
      <c r="BG533" s="214">
        <f>VLOOKUP(BD533,$A$563:$F$2330,6,FALSE)</f>
        <v>402</v>
      </c>
      <c r="BH533" s="213" t="s">
        <v>69</v>
      </c>
      <c r="BI533" s="10">
        <f>BG533*1.1</f>
        <v>442.20000000000005</v>
      </c>
      <c r="BJ533" s="10"/>
      <c r="BK533" s="284"/>
      <c r="BL533" s="213" t="s">
        <v>109</v>
      </c>
      <c r="BM533" s="306" t="s">
        <v>1896</v>
      </c>
      <c r="BO533" s="214"/>
      <c r="BP533" s="214">
        <f>VLOOKUP(BM533,$A$563:$F$2330,6,FALSE)</f>
        <v>0</v>
      </c>
      <c r="BQ533" s="213" t="s">
        <v>69</v>
      </c>
      <c r="BR533" s="10">
        <f>BP533*1.1</f>
        <v>0</v>
      </c>
      <c r="BS533" s="10"/>
      <c r="BT533" s="284"/>
      <c r="BU533" s="213" t="s">
        <v>109</v>
      </c>
      <c r="BV533" s="306" t="s">
        <v>524</v>
      </c>
      <c r="BX533" s="214"/>
      <c r="BY533" s="214">
        <f>VLOOKUP(BV533,$A$563:$F$2330,6,FALSE)</f>
        <v>131</v>
      </c>
      <c r="BZ533" s="213" t="s">
        <v>69</v>
      </c>
      <c r="CA533" s="10">
        <f>BY533*1.1</f>
        <v>144.10000000000002</v>
      </c>
      <c r="CB533" s="10"/>
      <c r="CC533" s="284"/>
      <c r="CD533" s="213" t="s">
        <v>109</v>
      </c>
      <c r="CE533" s="306" t="s">
        <v>1625</v>
      </c>
      <c r="CG533" s="214"/>
      <c r="CH533" s="214">
        <f>VLOOKUP(CE533,$A$563:$F$2330,6,FALSE)</f>
        <v>106</v>
      </c>
      <c r="CI533" s="213" t="s">
        <v>69</v>
      </c>
      <c r="CJ533" s="10">
        <f>CH533*1.1</f>
        <v>116.60000000000001</v>
      </c>
      <c r="CK533" s="10"/>
      <c r="CL533" s="284"/>
      <c r="CM533" s="213" t="s">
        <v>109</v>
      </c>
      <c r="CN533" s="306" t="s">
        <v>1342</v>
      </c>
      <c r="CP533" s="214"/>
      <c r="CQ533" s="214">
        <f>VLOOKUP(CN533,$A$563:$F$2330,6,FALSE)</f>
        <v>0</v>
      </c>
      <c r="CR533" s="213" t="s">
        <v>69</v>
      </c>
      <c r="CS533" s="10">
        <f>CQ533*1.1</f>
        <v>0</v>
      </c>
      <c r="CT533" s="10"/>
      <c r="CU533" s="284"/>
      <c r="CV533" s="213" t="s">
        <v>109</v>
      </c>
      <c r="CW533" s="306" t="s">
        <v>1625</v>
      </c>
      <c r="CY533" s="214"/>
      <c r="CZ533" s="214">
        <f>VLOOKUP(CW533,$A$563:$F$2330,6,FALSE)</f>
        <v>106</v>
      </c>
      <c r="DA533" s="213" t="s">
        <v>69</v>
      </c>
      <c r="DB533" s="10">
        <f>CZ533*1.1</f>
        <v>116.60000000000001</v>
      </c>
      <c r="DC533" s="10"/>
      <c r="DD533" s="284"/>
      <c r="DE533" s="213" t="s">
        <v>109</v>
      </c>
      <c r="DF533" s="306" t="s">
        <v>1468</v>
      </c>
      <c r="DH533" s="214"/>
      <c r="DI533" s="214">
        <f>VLOOKUP(DF533,$A$563:$F$2330,6,FALSE)</f>
        <v>10</v>
      </c>
      <c r="DJ533" s="213" t="s">
        <v>69</v>
      </c>
      <c r="DK533" s="10">
        <f>DI533*1.1</f>
        <v>11</v>
      </c>
      <c r="DL533" s="10"/>
      <c r="DM533" s="284"/>
      <c r="DN533" s="213" t="s">
        <v>109</v>
      </c>
      <c r="DO533" s="293" t="s">
        <v>550</v>
      </c>
      <c r="DQ533" s="214"/>
      <c r="DR533" s="214">
        <f>VLOOKUP(DO533,$A$563:$F$2330,6,FALSE)</f>
        <v>68</v>
      </c>
      <c r="DS533" s="213" t="s">
        <v>69</v>
      </c>
      <c r="DT533" s="10">
        <f>DR533*1.1</f>
        <v>74.800000000000011</v>
      </c>
      <c r="DU533" s="10"/>
      <c r="DV533" s="284"/>
      <c r="DW533" s="213" t="s">
        <v>109</v>
      </c>
      <c r="DX533" s="297" t="s">
        <v>186</v>
      </c>
      <c r="DZ533" s="214"/>
      <c r="EA533" s="214" t="e">
        <f>VLOOKUP(DX533,$A$563:$F$2330,6,FALSE)</f>
        <v>#N/A</v>
      </c>
      <c r="EB533" s="213" t="s">
        <v>69</v>
      </c>
      <c r="EC533" s="10" t="e">
        <f>EA533*1.1</f>
        <v>#N/A</v>
      </c>
      <c r="ED533" s="10"/>
      <c r="EE533" s="284"/>
      <c r="EF533" s="213" t="s">
        <v>109</v>
      </c>
      <c r="EG533" s="306" t="s">
        <v>928</v>
      </c>
      <c r="EI533" s="214"/>
      <c r="EJ533" s="214">
        <f>VLOOKUP(EG533,$A$563:$F$2330,6,FALSE)</f>
        <v>0</v>
      </c>
      <c r="EK533" s="213" t="s">
        <v>69</v>
      </c>
      <c r="EL533" s="10">
        <f>EJ533*1.1</f>
        <v>0</v>
      </c>
      <c r="EM533" s="10"/>
      <c r="EN533" s="284"/>
      <c r="EO533" s="213" t="s">
        <v>109</v>
      </c>
      <c r="EP533" s="306" t="s">
        <v>501</v>
      </c>
      <c r="ER533" s="214"/>
      <c r="ES533" s="214">
        <f>VLOOKUP(EP533,$A$563:$F$2330,6,FALSE)</f>
        <v>174</v>
      </c>
      <c r="ET533" s="213" t="s">
        <v>69</v>
      </c>
      <c r="EU533" s="10">
        <f>ES533*1.1</f>
        <v>191.4</v>
      </c>
      <c r="EV533" s="10"/>
      <c r="EW533" s="284"/>
      <c r="EX533" s="213" t="s">
        <v>109</v>
      </c>
      <c r="EY533" s="297" t="s">
        <v>186</v>
      </c>
      <c r="FA533" s="214"/>
      <c r="FB533" s="214" t="e">
        <f>VLOOKUP(EY533,$A$563:$F$2330,6,FALSE)</f>
        <v>#N/A</v>
      </c>
      <c r="FC533" s="213" t="s">
        <v>69</v>
      </c>
      <c r="FD533" s="10" t="e">
        <f>FB533*1.1</f>
        <v>#N/A</v>
      </c>
      <c r="FE533" s="10"/>
      <c r="FF533" s="284"/>
      <c r="FG533" s="213" t="s">
        <v>109</v>
      </c>
      <c r="FH533" s="306" t="s">
        <v>566</v>
      </c>
      <c r="FJ533" s="214"/>
      <c r="FK533" s="214">
        <f>VLOOKUP(FH533,$A$563:$F$2330,6,FALSE)</f>
        <v>38</v>
      </c>
      <c r="FL533" s="213" t="s">
        <v>69</v>
      </c>
      <c r="FM533" s="10">
        <f>FK533*1.1</f>
        <v>41.800000000000004</v>
      </c>
      <c r="FN533" s="10"/>
      <c r="FO533" s="284"/>
      <c r="FP533" s="213" t="s">
        <v>109</v>
      </c>
      <c r="FQ533" s="293" t="s">
        <v>1366</v>
      </c>
      <c r="FS533" s="214"/>
      <c r="FT533" s="214">
        <f>VLOOKUP(FQ533,$A$563:$F$2330,6,FALSE)</f>
        <v>347</v>
      </c>
      <c r="FU533" s="213" t="s">
        <v>69</v>
      </c>
      <c r="FV533" s="10">
        <f>FT533*1.1</f>
        <v>381.70000000000005</v>
      </c>
      <c r="FW533" s="10"/>
      <c r="FX533" s="284"/>
      <c r="FY533" s="213" t="s">
        <v>109</v>
      </c>
      <c r="FZ533" s="293" t="s">
        <v>680</v>
      </c>
      <c r="GB533" s="214"/>
      <c r="GC533" s="214">
        <f>VLOOKUP(FZ533,$A$563:$F$2330,6,FALSE)</f>
        <v>51</v>
      </c>
      <c r="GD533" s="213" t="s">
        <v>69</v>
      </c>
      <c r="GE533" s="10">
        <f>GC533*1.1</f>
        <v>56.1</v>
      </c>
      <c r="GF533" s="10"/>
      <c r="GG533" s="284"/>
      <c r="GH533" s="213" t="s">
        <v>109</v>
      </c>
      <c r="GI533" s="306" t="s">
        <v>550</v>
      </c>
      <c r="GK533" s="214"/>
      <c r="GL533" s="214">
        <f>VLOOKUP(GI533,$A$563:$F$2330,6,FALSE)</f>
        <v>68</v>
      </c>
      <c r="GM533" s="213" t="s">
        <v>69</v>
      </c>
      <c r="GN533" s="10">
        <f>GL533*1.1</f>
        <v>74.800000000000011</v>
      </c>
      <c r="GO533" s="10"/>
      <c r="GP533" s="284"/>
      <c r="GQ533" s="213" t="s">
        <v>109</v>
      </c>
      <c r="GR533" s="306" t="s">
        <v>524</v>
      </c>
      <c r="GT533" s="214"/>
      <c r="GU533" s="214">
        <f>VLOOKUP(GR533,$A$563:$F$2330,6,FALSE)</f>
        <v>131</v>
      </c>
      <c r="GV533" s="213" t="s">
        <v>69</v>
      </c>
      <c r="GW533" s="10">
        <f>GU533*1.1</f>
        <v>144.10000000000002</v>
      </c>
      <c r="GX533" s="10"/>
      <c r="GY533" s="284"/>
      <c r="GZ533" s="213" t="s">
        <v>109</v>
      </c>
      <c r="HA533" s="293" t="s">
        <v>1468</v>
      </c>
      <c r="HC533" s="214"/>
      <c r="HD533" s="214">
        <f>VLOOKUP(HA533,$A$563:$F$2330,6,FALSE)</f>
        <v>10</v>
      </c>
      <c r="HE533" s="213" t="s">
        <v>69</v>
      </c>
      <c r="HF533" s="10">
        <f>HD533*1.1</f>
        <v>11</v>
      </c>
      <c r="HG533" s="10"/>
      <c r="HH533" s="284"/>
      <c r="HI533" s="213" t="s">
        <v>109</v>
      </c>
      <c r="HJ533" s="306" t="s">
        <v>566</v>
      </c>
      <c r="HL533" s="214"/>
      <c r="HM533" s="214">
        <f>VLOOKUP(HJ533,$A$563:$F$2330,6,FALSE)</f>
        <v>38</v>
      </c>
      <c r="HN533" s="213" t="s">
        <v>69</v>
      </c>
      <c r="HO533" s="10">
        <f>HM533*1.1</f>
        <v>41.800000000000004</v>
      </c>
      <c r="HP533" s="10"/>
      <c r="HQ533" s="284"/>
      <c r="HR533" s="213" t="s">
        <v>109</v>
      </c>
      <c r="HS533" s="293" t="s">
        <v>909</v>
      </c>
      <c r="HU533" s="214"/>
      <c r="HV533" s="214">
        <f>VLOOKUP(HS533,$A$563:$F$2330,6,FALSE)</f>
        <v>11</v>
      </c>
      <c r="HW533" s="213" t="s">
        <v>69</v>
      </c>
      <c r="HX533" s="10">
        <f>HV533*1.1</f>
        <v>12.100000000000001</v>
      </c>
      <c r="HY533" s="10"/>
      <c r="HZ533" s="284"/>
      <c r="IA533" s="213" t="s">
        <v>109</v>
      </c>
      <c r="IB533" s="306" t="s">
        <v>427</v>
      </c>
      <c r="ID533" s="214"/>
      <c r="IE533" s="214">
        <f>VLOOKUP(IB533,$A$563:$F$2330,6,FALSE)</f>
        <v>283</v>
      </c>
      <c r="IF533" s="213" t="s">
        <v>69</v>
      </c>
      <c r="IG533" s="10">
        <f>IE533*1.1</f>
        <v>311.3</v>
      </c>
      <c r="IH533" s="10"/>
      <c r="II533" s="284"/>
      <c r="IJ533" s="213" t="s">
        <v>109</v>
      </c>
      <c r="IK533" s="306" t="s">
        <v>1926</v>
      </c>
      <c r="IM533" s="214"/>
      <c r="IN533" s="214">
        <f>VLOOKUP(IK533,$A$563:$F$2330,6,FALSE)</f>
        <v>402</v>
      </c>
      <c r="IO533" s="213" t="s">
        <v>69</v>
      </c>
      <c r="IP533" s="10">
        <f>IN533*1.1</f>
        <v>442.20000000000005</v>
      </c>
      <c r="IQ533" s="10"/>
      <c r="IR533" s="284"/>
      <c r="IS533" s="213" t="s">
        <v>109</v>
      </c>
      <c r="IT533" s="306" t="s">
        <v>1896</v>
      </c>
      <c r="IV533" s="214"/>
      <c r="IW533" s="214">
        <f>VLOOKUP(IT533,$A$563:$F$2330,6,FALSE)</f>
        <v>0</v>
      </c>
      <c r="IX533" s="213" t="s">
        <v>69</v>
      </c>
      <c r="IY533" s="10">
        <f>IW533*1.1</f>
        <v>0</v>
      </c>
      <c r="IZ533" s="10"/>
      <c r="JA533" s="284"/>
      <c r="JB533" s="213" t="s">
        <v>109</v>
      </c>
      <c r="JC533" s="306" t="s">
        <v>680</v>
      </c>
      <c r="JE533" s="214"/>
      <c r="JF533" s="214">
        <f>VLOOKUP(JC533,$A$563:$F$2330,6,FALSE)</f>
        <v>51</v>
      </c>
      <c r="JG533" s="213" t="s">
        <v>69</v>
      </c>
      <c r="JH533" s="10">
        <f>JF533*1.1</f>
        <v>56.1</v>
      </c>
      <c r="JI533" s="10"/>
      <c r="JJ533" s="284"/>
      <c r="JK533" s="213" t="s">
        <v>109</v>
      </c>
      <c r="JL533" s="306" t="s">
        <v>2289</v>
      </c>
      <c r="JN533" s="214"/>
      <c r="JO533" s="214">
        <f>VLOOKUP(JL533,$A$563:$F$2330,6,FALSE)</f>
        <v>41</v>
      </c>
      <c r="JP533" s="213" t="s">
        <v>69</v>
      </c>
      <c r="JQ533" s="10">
        <f>JO533*1.1</f>
        <v>45.1</v>
      </c>
      <c r="JR533" s="10"/>
      <c r="JS533" s="284"/>
      <c r="JT533" s="213" t="s">
        <v>109</v>
      </c>
      <c r="JU533" s="306" t="s">
        <v>564</v>
      </c>
      <c r="JW533" s="214"/>
      <c r="JX533" s="214">
        <f>VLOOKUP(JU533,$A$563:$F$2330,6,FALSE)</f>
        <v>101</v>
      </c>
      <c r="JY533" s="213" t="s">
        <v>69</v>
      </c>
      <c r="JZ533" s="10">
        <f>JX533*1.1</f>
        <v>111.10000000000001</v>
      </c>
      <c r="KA533" s="10"/>
      <c r="KB533" s="284"/>
      <c r="KC533" s="213" t="s">
        <v>109</v>
      </c>
      <c r="KD533" s="306" t="s">
        <v>438</v>
      </c>
      <c r="KF533" s="214"/>
      <c r="KG533" s="214">
        <f>VLOOKUP(KD533,$A$563:$F$2330,6,FALSE)</f>
        <v>290</v>
      </c>
      <c r="KH533" s="213" t="s">
        <v>69</v>
      </c>
      <c r="KI533" s="10">
        <f>KG533*1.1</f>
        <v>319</v>
      </c>
      <c r="KJ533" s="10"/>
      <c r="KK533" s="284"/>
      <c r="KL533" s="213" t="s">
        <v>109</v>
      </c>
      <c r="KM533" s="306" t="s">
        <v>566</v>
      </c>
      <c r="KO533" s="214"/>
      <c r="KP533" s="214">
        <f>VLOOKUP(KM533,$A$563:$F$2330,6,FALSE)</f>
        <v>38</v>
      </c>
      <c r="KQ533" s="213" t="s">
        <v>69</v>
      </c>
      <c r="KR533" s="10">
        <f>KP533*1.1</f>
        <v>41.800000000000004</v>
      </c>
      <c r="KS533" s="10"/>
      <c r="KT533" s="284"/>
      <c r="KU533" s="213" t="s">
        <v>109</v>
      </c>
      <c r="KV533" s="306" t="s">
        <v>1896</v>
      </c>
      <c r="KX533" s="214"/>
      <c r="KY533" s="214">
        <f>VLOOKUP(KV533,$A$563:$F$2330,6,FALSE)</f>
        <v>0</v>
      </c>
      <c r="KZ533" s="213" t="s">
        <v>69</v>
      </c>
      <c r="LA533" s="10">
        <f>KY533*1.1</f>
        <v>0</v>
      </c>
      <c r="LB533" s="10"/>
      <c r="LC533" s="284"/>
      <c r="LD533" s="213" t="s">
        <v>109</v>
      </c>
      <c r="LE533" s="306" t="s">
        <v>782</v>
      </c>
      <c r="LG533" s="214"/>
      <c r="LH533" s="214">
        <f>VLOOKUP(LE533,$A$563:$F$2330,6,FALSE)</f>
        <v>2</v>
      </c>
      <c r="LI533" s="213" t="s">
        <v>69</v>
      </c>
      <c r="LJ533" s="10">
        <f>LH533*1.1</f>
        <v>2.2000000000000002</v>
      </c>
      <c r="LK533" s="10"/>
      <c r="LL533" s="284"/>
      <c r="LM533" s="213" t="s">
        <v>109</v>
      </c>
      <c r="LN533" s="306" t="s">
        <v>1403</v>
      </c>
      <c r="LP533" s="214"/>
      <c r="LQ533" s="214">
        <f>VLOOKUP(LN533,$A$563:$F$2330,6,FALSE)</f>
        <v>1</v>
      </c>
      <c r="LR533" s="213" t="s">
        <v>69</v>
      </c>
      <c r="LS533" s="10">
        <f>LQ533*1.1</f>
        <v>1.1000000000000001</v>
      </c>
      <c r="LT533" s="10"/>
      <c r="LU533" s="284"/>
      <c r="LV533" s="213" t="s">
        <v>109</v>
      </c>
      <c r="LW533" s="306" t="s">
        <v>2039</v>
      </c>
      <c r="LY533" s="214"/>
      <c r="LZ533" s="214">
        <f>VLOOKUP(LW533,$A$563:$F$2330,6,FALSE)</f>
        <v>19</v>
      </c>
      <c r="MA533" s="213" t="s">
        <v>69</v>
      </c>
      <c r="MB533" s="10">
        <f>LZ533*1.1</f>
        <v>20.900000000000002</v>
      </c>
      <c r="MC533" s="10"/>
      <c r="MD533" s="284"/>
      <c r="ME533" s="213" t="s">
        <v>109</v>
      </c>
      <c r="MF533" s="308" t="s">
        <v>1366</v>
      </c>
      <c r="MH533" s="214"/>
      <c r="MI533" s="214">
        <f>VLOOKUP(MF533,$A$563:$F$2330,6,FALSE)</f>
        <v>347</v>
      </c>
      <c r="MJ533" s="213" t="s">
        <v>69</v>
      </c>
      <c r="MK533" s="10">
        <f>MI533*1.1</f>
        <v>381.70000000000005</v>
      </c>
      <c r="ML533" s="10"/>
      <c r="MM533" s="284"/>
      <c r="MN533" s="213" t="s">
        <v>109</v>
      </c>
      <c r="MO533" s="306" t="s">
        <v>718</v>
      </c>
      <c r="MQ533" s="214"/>
      <c r="MR533" s="214">
        <f>VLOOKUP(MO533,$A$563:$F$2330,6,FALSE)</f>
        <v>57</v>
      </c>
      <c r="MS533" s="213" t="s">
        <v>69</v>
      </c>
      <c r="MT533" s="10">
        <f>MR533*1.1</f>
        <v>62.7</v>
      </c>
      <c r="MU533" s="10"/>
      <c r="MV533" s="284"/>
      <c r="MW533" s="213" t="s">
        <v>109</v>
      </c>
      <c r="MX533" s="306" t="s">
        <v>1625</v>
      </c>
      <c r="MZ533" s="214"/>
      <c r="NA533" s="214">
        <f>VLOOKUP(MX533,$A$563:$F$2330,6,FALSE)</f>
        <v>106</v>
      </c>
      <c r="NB533" s="213" t="s">
        <v>69</v>
      </c>
      <c r="NC533" s="10">
        <f>NA533*1.1</f>
        <v>116.60000000000001</v>
      </c>
      <c r="ND533" s="10"/>
      <c r="NE533" s="284"/>
      <c r="NF533" s="213" t="s">
        <v>109</v>
      </c>
      <c r="NG533" s="306" t="s">
        <v>464</v>
      </c>
      <c r="NI533" s="214"/>
      <c r="NJ533" s="214">
        <f>VLOOKUP(NG533,$A$563:$F$2330,6,FALSE)</f>
        <v>13</v>
      </c>
      <c r="NK533" s="213" t="s">
        <v>69</v>
      </c>
      <c r="NL533" s="10">
        <f>NJ533*1.1</f>
        <v>14.3</v>
      </c>
      <c r="NM533" s="10"/>
      <c r="NN533" s="284"/>
      <c r="NO533" s="213" t="s">
        <v>109</v>
      </c>
      <c r="NP533" s="306" t="s">
        <v>562</v>
      </c>
      <c r="NR533" s="214"/>
      <c r="NS533" s="214">
        <f>VLOOKUP(NP533,$A$563:$F$2330,6,FALSE)</f>
        <v>17</v>
      </c>
      <c r="NT533" s="213" t="s">
        <v>69</v>
      </c>
      <c r="NU533" s="10">
        <f>NS533*1.1</f>
        <v>18.700000000000003</v>
      </c>
      <c r="NV533" s="10"/>
      <c r="NW533" s="284"/>
      <c r="NX533" s="213" t="s">
        <v>109</v>
      </c>
      <c r="NY533" s="293" t="s">
        <v>1625</v>
      </c>
      <c r="OB533" s="214">
        <f>VLOOKUP(NY533,$A$563:$F$2330,6,FALSE)</f>
        <v>106</v>
      </c>
      <c r="OC533" s="213" t="s">
        <v>69</v>
      </c>
      <c r="OD533" s="10">
        <f>OB533*1.1</f>
        <v>116.60000000000001</v>
      </c>
      <c r="OE533" s="10"/>
      <c r="OF533" s="284"/>
      <c r="OG533" s="213" t="s">
        <v>109</v>
      </c>
      <c r="OH533" s="306" t="s">
        <v>1319</v>
      </c>
      <c r="OJ533" s="214"/>
      <c r="OK533" s="214">
        <f>VLOOKUP(OH533,$A$563:$F$2330,6,FALSE)</f>
        <v>0</v>
      </c>
      <c r="OL533" s="213" t="s">
        <v>69</v>
      </c>
      <c r="OM533" s="10">
        <f>OK533*1.1</f>
        <v>0</v>
      </c>
      <c r="ON533" s="10"/>
      <c r="OO533" s="284"/>
      <c r="OP533" s="213" t="s">
        <v>109</v>
      </c>
      <c r="OQ533" s="293" t="s">
        <v>501</v>
      </c>
      <c r="OS533" s="214"/>
      <c r="OT533" s="214">
        <f>VLOOKUP(OQ533,$A$563:$F$2330,6,FALSE)</f>
        <v>174</v>
      </c>
      <c r="OU533" s="213" t="s">
        <v>69</v>
      </c>
      <c r="OV533" s="10">
        <f>OT533*1.1</f>
        <v>191.4</v>
      </c>
      <c r="OW533" s="10"/>
      <c r="OX533" s="284"/>
      <c r="OY533" s="213" t="s">
        <v>109</v>
      </c>
      <c r="OZ533" s="306" t="s">
        <v>1366</v>
      </c>
      <c r="PB533" s="214"/>
      <c r="PC533" s="214">
        <f>VLOOKUP(OZ533,$A$563:$F$2330,6,FALSE)</f>
        <v>347</v>
      </c>
      <c r="PD533" s="213" t="s">
        <v>69</v>
      </c>
      <c r="PE533" s="10">
        <f>PC533*1.1</f>
        <v>381.70000000000005</v>
      </c>
      <c r="PF533" s="10"/>
      <c r="PG533" s="284"/>
      <c r="PH533" s="213" t="s">
        <v>109</v>
      </c>
      <c r="PI533" s="306" t="s">
        <v>1926</v>
      </c>
      <c r="PK533" s="214"/>
      <c r="PL533" s="214">
        <f>VLOOKUP(PI533,$A$563:$F$2330,6,FALSE)</f>
        <v>402</v>
      </c>
      <c r="PM533" s="213" t="s">
        <v>69</v>
      </c>
      <c r="PN533" s="10">
        <f>PL533*1.1</f>
        <v>442.20000000000005</v>
      </c>
      <c r="PO533" s="10"/>
      <c r="PP533" s="284"/>
      <c r="PQ533" s="213" t="s">
        <v>109</v>
      </c>
      <c r="PR533" s="293" t="s">
        <v>1896</v>
      </c>
      <c r="PT533" s="214"/>
      <c r="PU533" s="214">
        <f>VLOOKUP(PR533,$A$563:$F$2330,6,FALSE)</f>
        <v>0</v>
      </c>
      <c r="PV533" s="213" t="s">
        <v>69</v>
      </c>
      <c r="PW533" s="10">
        <f>PU533*1.1</f>
        <v>0</v>
      </c>
      <c r="PX533" s="10"/>
      <c r="PY533" s="284"/>
      <c r="PZ533" s="213" t="s">
        <v>109</v>
      </c>
      <c r="QA533" s="306" t="s">
        <v>1896</v>
      </c>
      <c r="QC533" s="214"/>
      <c r="QD533" s="214">
        <f>VLOOKUP(QA533,$A$563:$F$2330,6,FALSE)</f>
        <v>0</v>
      </c>
      <c r="QE533" s="213" t="s">
        <v>69</v>
      </c>
      <c r="QF533" s="10">
        <f>QD533*1.1</f>
        <v>0</v>
      </c>
      <c r="QG533" s="10"/>
      <c r="QH533" s="284"/>
      <c r="QI533" s="213" t="s">
        <v>109</v>
      </c>
      <c r="QJ533" s="293" t="s">
        <v>693</v>
      </c>
      <c r="QL533" s="214"/>
      <c r="QM533" s="214">
        <f>VLOOKUP(QJ533,$A$563:$F$2330,6,FALSE)</f>
        <v>29</v>
      </c>
      <c r="QN533" s="213" t="s">
        <v>69</v>
      </c>
      <c r="QO533" s="10">
        <f>QM533*1.1</f>
        <v>31.900000000000002</v>
      </c>
      <c r="QP533" s="10"/>
      <c r="QQ533" s="284"/>
      <c r="QR533" s="213" t="s">
        <v>109</v>
      </c>
      <c r="QS533" s="306" t="s">
        <v>1342</v>
      </c>
      <c r="QU533" s="214"/>
      <c r="QV533" s="214">
        <f>VLOOKUP(QS533,$A$563:$F$2330,6,FALSE)</f>
        <v>0</v>
      </c>
      <c r="QW533" s="213" t="s">
        <v>69</v>
      </c>
      <c r="QX533" s="10">
        <f>QV533*1.1</f>
        <v>0</v>
      </c>
      <c r="QY533" s="10"/>
      <c r="QZ533" s="284"/>
      <c r="RA533" s="213" t="s">
        <v>109</v>
      </c>
      <c r="RB533" s="293" t="s">
        <v>427</v>
      </c>
      <c r="RD533" s="214"/>
      <c r="RE533" s="214">
        <f>VLOOKUP(RB533,$A$563:$F$2330,6,FALSE)</f>
        <v>283</v>
      </c>
      <c r="RF533" s="213" t="s">
        <v>69</v>
      </c>
      <c r="RG533" s="10">
        <f>RE533*1.1</f>
        <v>311.3</v>
      </c>
      <c r="RH533" s="10"/>
      <c r="RI533" s="284"/>
      <c r="RJ533" s="213" t="s">
        <v>109</v>
      </c>
      <c r="RK533" s="297" t="s">
        <v>186</v>
      </c>
      <c r="RN533" s="214" t="e">
        <f>VLOOKUP(RK533,$A$563:$F$2330,6,FALSE)</f>
        <v>#N/A</v>
      </c>
      <c r="RO533" s="213" t="s">
        <v>69</v>
      </c>
      <c r="RP533" s="10" t="e">
        <f>RN533*1.1</f>
        <v>#N/A</v>
      </c>
      <c r="RQ533" s="10"/>
      <c r="RR533" s="284"/>
      <c r="RS533" s="213" t="s">
        <v>109</v>
      </c>
      <c r="RT533" s="306" t="s">
        <v>1383</v>
      </c>
      <c r="RV533" s="214"/>
      <c r="RW533" s="214">
        <f>VLOOKUP(RT533,$A$563:$F$2330,6,FALSE)</f>
        <v>38</v>
      </c>
      <c r="RX533" s="213" t="s">
        <v>69</v>
      </c>
      <c r="RY533" s="10">
        <f>RW533*1.1</f>
        <v>41.800000000000004</v>
      </c>
      <c r="RZ533" s="10"/>
      <c r="SA533" s="290"/>
      <c r="SB533" s="213" t="s">
        <v>109</v>
      </c>
      <c r="SC533" s="306" t="s">
        <v>779</v>
      </c>
      <c r="SE533" s="214"/>
      <c r="SF533" s="214">
        <f>VLOOKUP(SC533,$A$563:$F$2330,6,FALSE)</f>
        <v>540</v>
      </c>
      <c r="SG533" s="213" t="s">
        <v>69</v>
      </c>
      <c r="SH533" s="10">
        <f>SF533*1.1</f>
        <v>594</v>
      </c>
      <c r="SI533" s="10"/>
      <c r="SJ533" s="290"/>
      <c r="SK533" s="213" t="s">
        <v>109</v>
      </c>
      <c r="SL533" s="306" t="s">
        <v>1414</v>
      </c>
      <c r="SN533" s="214"/>
      <c r="SO533" s="214">
        <f>VLOOKUP(SL533,$A$563:$F$2330,6,FALSE)</f>
        <v>0</v>
      </c>
      <c r="SP533" s="213" t="s">
        <v>69</v>
      </c>
      <c r="SQ533" s="10">
        <f>SO533*1.1</f>
        <v>0</v>
      </c>
      <c r="SR533" s="10"/>
      <c r="SS533" s="290"/>
      <c r="ST533" s="213" t="s">
        <v>109</v>
      </c>
      <c r="SU533" s="306" t="s">
        <v>427</v>
      </c>
      <c r="SW533" s="214"/>
      <c r="SX533" s="214">
        <f>VLOOKUP(SU533,$A$563:$F$2330,6,FALSE)</f>
        <v>283</v>
      </c>
      <c r="SY533" s="213" t="s">
        <v>69</v>
      </c>
      <c r="SZ533" s="10">
        <f>SX533*1.1</f>
        <v>311.3</v>
      </c>
      <c r="TA533" s="10"/>
      <c r="TB533" s="290"/>
      <c r="TC533" s="213" t="s">
        <v>109</v>
      </c>
      <c r="TD533" s="306" t="s">
        <v>779</v>
      </c>
      <c r="TF533" s="214"/>
      <c r="TG533" s="214">
        <f>VLOOKUP(TD533,$A$563:$F$2330,6,FALSE)</f>
        <v>540</v>
      </c>
      <c r="TH533" s="213" t="s">
        <v>69</v>
      </c>
      <c r="TI533" s="10">
        <f>TG533*1.1</f>
        <v>594</v>
      </c>
      <c r="TK533" s="290"/>
      <c r="TL533" s="213" t="s">
        <v>109</v>
      </c>
      <c r="TM533" s="306" t="s">
        <v>496</v>
      </c>
      <c r="TO533" s="214"/>
      <c r="TP533" s="214">
        <f>VLOOKUP(TM533,$A$563:$F$2330,6,FALSE)</f>
        <v>24</v>
      </c>
      <c r="TQ533" s="213" t="s">
        <v>69</v>
      </c>
      <c r="TR533" s="10">
        <f>TP533*1.1</f>
        <v>26.400000000000002</v>
      </c>
      <c r="TS533" s="10"/>
      <c r="TT533" s="290"/>
      <c r="TU533" s="213" t="s">
        <v>109</v>
      </c>
      <c r="TV533" s="297" t="s">
        <v>186</v>
      </c>
      <c r="TX533" s="214"/>
      <c r="TY533" s="214" t="e">
        <f>VLOOKUP(TV533,$A$563:$F$2330,6,FALSE)</f>
        <v>#N/A</v>
      </c>
      <c r="TZ533" s="213" t="s">
        <v>69</v>
      </c>
      <c r="UA533" s="10" t="e">
        <f>TY533*1.1</f>
        <v>#N/A</v>
      </c>
      <c r="UB533" s="10"/>
      <c r="UC533" s="290"/>
      <c r="UD533" s="213" t="s">
        <v>109</v>
      </c>
      <c r="UE533" s="306" t="s">
        <v>736</v>
      </c>
      <c r="UG533" s="214"/>
      <c r="UH533" s="214">
        <f>VLOOKUP(UE533,$A$563:$F$2330,6,FALSE)</f>
        <v>35</v>
      </c>
      <c r="UI533" s="213" t="s">
        <v>69</v>
      </c>
      <c r="UJ533" s="10">
        <f>UH533*1.1</f>
        <v>38.5</v>
      </c>
      <c r="UK533" s="10"/>
      <c r="UL533" s="290"/>
      <c r="UM533" s="213" t="s">
        <v>109</v>
      </c>
      <c r="UN533" s="297" t="s">
        <v>186</v>
      </c>
      <c r="UP533" s="214"/>
      <c r="UQ533" s="214" t="e">
        <f>VLOOKUP(UN533,$A$563:$F$2330,6,FALSE)</f>
        <v>#N/A</v>
      </c>
      <c r="UR533" s="213" t="s">
        <v>69</v>
      </c>
      <c r="US533" s="10" t="e">
        <f>UQ533*1.1</f>
        <v>#N/A</v>
      </c>
      <c r="UT533" s="10"/>
      <c r="UU533" s="290"/>
      <c r="UV533" s="213" t="s">
        <v>109</v>
      </c>
      <c r="UW533" s="306" t="s">
        <v>1926</v>
      </c>
      <c r="UY533" s="214"/>
      <c r="UZ533" s="214">
        <f>VLOOKUP(UW533,$A$563:$F$2330,6,FALSE)</f>
        <v>402</v>
      </c>
      <c r="VA533" s="213" t="s">
        <v>69</v>
      </c>
      <c r="VB533" s="10">
        <f>UZ533*1.1</f>
        <v>442.20000000000005</v>
      </c>
      <c r="VC533" s="10"/>
      <c r="VD533" s="290"/>
      <c r="VE533" s="213" t="s">
        <v>109</v>
      </c>
      <c r="VF533" s="297" t="s">
        <v>186</v>
      </c>
      <c r="VH533" s="214"/>
      <c r="VI533" s="214" t="e">
        <f>VLOOKUP(VF533,$A$563:$F$2330,6,FALSE)</f>
        <v>#N/A</v>
      </c>
      <c r="VJ533" s="213" t="s">
        <v>69</v>
      </c>
      <c r="VK533" s="10" t="e">
        <f>VI533*1.1</f>
        <v>#N/A</v>
      </c>
      <c r="VL533" s="10"/>
      <c r="VM533" s="290"/>
      <c r="VN533" s="213" t="s">
        <v>109</v>
      </c>
      <c r="VO533" s="306" t="s">
        <v>524</v>
      </c>
      <c r="VQ533" s="214"/>
      <c r="VR533" s="214">
        <f>VLOOKUP(VO533,$A$563:$F$2330,6,FALSE)</f>
        <v>131</v>
      </c>
      <c r="VS533" s="213" t="s">
        <v>69</v>
      </c>
      <c r="VT533" s="10">
        <f>VR533*1.1</f>
        <v>144.10000000000002</v>
      </c>
      <c r="VU533" s="10"/>
      <c r="VV533" s="290"/>
      <c r="VW533" s="213" t="s">
        <v>109</v>
      </c>
      <c r="VX533" s="297" t="s">
        <v>186</v>
      </c>
      <c r="WA533" s="214" t="e">
        <f>VLOOKUP(VX533,$A$563:$F$2330,6,FALSE)</f>
        <v>#N/A</v>
      </c>
      <c r="WB533" s="213" t="s">
        <v>69</v>
      </c>
      <c r="WC533" s="10" t="e">
        <f>WA533*1.1</f>
        <v>#N/A</v>
      </c>
      <c r="WE533" s="290"/>
      <c r="WF533" s="213" t="s">
        <v>109</v>
      </c>
      <c r="WG533" s="306" t="s">
        <v>1926</v>
      </c>
      <c r="WI533" s="214"/>
      <c r="WJ533" s="214">
        <f>VLOOKUP(WG533,$A$563:$F$2330,6,FALSE)</f>
        <v>402</v>
      </c>
      <c r="WK533" s="213" t="s">
        <v>69</v>
      </c>
      <c r="WL533" s="10">
        <f>WJ533*1.1</f>
        <v>442.20000000000005</v>
      </c>
      <c r="WN533" s="290"/>
      <c r="WO533" s="213" t="s">
        <v>109</v>
      </c>
      <c r="WP533" s="306" t="s">
        <v>1876</v>
      </c>
      <c r="WQ533" s="214"/>
      <c r="WR533" s="214"/>
      <c r="WS533" s="214">
        <f>VLOOKUP(WP533,$A$563:$F$2330,6,FALSE)</f>
        <v>83</v>
      </c>
      <c r="WT533" s="213" t="s">
        <v>69</v>
      </c>
      <c r="WU533" s="10">
        <f>WS533*1.1</f>
        <v>91.300000000000011</v>
      </c>
      <c r="WV533" s="10"/>
      <c r="WW533" s="290"/>
      <c r="WX533" s="213" t="s">
        <v>109</v>
      </c>
      <c r="WY533" s="306" t="s">
        <v>909</v>
      </c>
      <c r="XA533" s="214"/>
      <c r="XB533" s="214">
        <f>VLOOKUP(WY533,$A$563:$F$2330,6,FALSE)</f>
        <v>11</v>
      </c>
      <c r="XC533" s="213" t="s">
        <v>69</v>
      </c>
      <c r="XD533" s="10">
        <f>XB533*1.1</f>
        <v>12.100000000000001</v>
      </c>
      <c r="XF533" s="290"/>
      <c r="XG533" s="213" t="s">
        <v>109</v>
      </c>
      <c r="XH533" s="297" t="s">
        <v>186</v>
      </c>
      <c r="XK533" s="214" t="e">
        <f>VLOOKUP(XH533,$A$563:$F$2330,6,FALSE)</f>
        <v>#N/A</v>
      </c>
      <c r="XL533" s="213" t="s">
        <v>69</v>
      </c>
      <c r="XM533" s="10" t="e">
        <f>XK533*1.1</f>
        <v>#N/A</v>
      </c>
      <c r="XO533" s="290"/>
      <c r="XP533" s="213" t="s">
        <v>109</v>
      </c>
      <c r="XQ533" s="306" t="s">
        <v>564</v>
      </c>
      <c r="XS533" s="214"/>
      <c r="XT533" s="214">
        <f>VLOOKUP(XQ533,$A$563:$F$2330,6,FALSE)</f>
        <v>101</v>
      </c>
      <c r="XU533" s="213" t="s">
        <v>69</v>
      </c>
      <c r="XV533" s="10">
        <f>XT533*1.1</f>
        <v>111.10000000000001</v>
      </c>
      <c r="XW533" s="10"/>
      <c r="XX533" s="290"/>
      <c r="XY533" s="213" t="s">
        <v>109</v>
      </c>
      <c r="XZ533" s="306" t="s">
        <v>1092</v>
      </c>
      <c r="YB533" s="214"/>
      <c r="YC533" s="214">
        <f>VLOOKUP(XZ533,$A$563:$F$2330,6,FALSE)</f>
        <v>128</v>
      </c>
      <c r="YD533" s="213" t="s">
        <v>69</v>
      </c>
      <c r="YE533" s="10">
        <f>YC533*1.1</f>
        <v>140.80000000000001</v>
      </c>
      <c r="YG533" s="290"/>
      <c r="YH533" s="213" t="s">
        <v>109</v>
      </c>
      <c r="YI533" s="306" t="s">
        <v>683</v>
      </c>
      <c r="YK533" s="214"/>
      <c r="YL533" s="214">
        <f>VLOOKUP(YI533,$A$563:$F$2330,6,FALSE)</f>
        <v>110</v>
      </c>
      <c r="YM533" s="213" t="s">
        <v>69</v>
      </c>
      <c r="YN533" s="10">
        <f>YL533*1.1</f>
        <v>121.00000000000001</v>
      </c>
      <c r="YO533" s="10"/>
      <c r="YP533" s="290"/>
      <c r="YQ533" s="213" t="s">
        <v>109</v>
      </c>
      <c r="YR533" s="297" t="s">
        <v>186</v>
      </c>
      <c r="YU533" s="214" t="e">
        <f>VLOOKUP(YR533,$A$563:$F$2330,6,FALSE)</f>
        <v>#N/A</v>
      </c>
      <c r="YV533" s="213" t="s">
        <v>69</v>
      </c>
      <c r="YW533" s="10" t="e">
        <f>YU533*1.1</f>
        <v>#N/A</v>
      </c>
      <c r="YY533" s="290"/>
      <c r="YZ533" s="213" t="s">
        <v>109</v>
      </c>
      <c r="ZA533" s="297" t="s">
        <v>186</v>
      </c>
      <c r="ZD533" s="214" t="e">
        <f>VLOOKUP(ZA533,$A$563:$F$2330,6,FALSE)</f>
        <v>#N/A</v>
      </c>
      <c r="ZE533" s="213" t="s">
        <v>69</v>
      </c>
      <c r="ZF533" s="10" t="e">
        <f>ZD533*1.1</f>
        <v>#N/A</v>
      </c>
      <c r="ZH533" s="290"/>
      <c r="ZI533" s="213" t="s">
        <v>109</v>
      </c>
      <c r="ZJ533" s="293" t="s">
        <v>2292</v>
      </c>
      <c r="ZM533" s="214">
        <f>VLOOKUP(ZJ533,$A$563:$F$2330,6,FALSE)</f>
        <v>153</v>
      </c>
      <c r="ZN533" s="213" t="s">
        <v>69</v>
      </c>
      <c r="ZO533" s="10">
        <f>ZM533*1.1</f>
        <v>168.3</v>
      </c>
      <c r="ZQ533" s="290"/>
      <c r="ZR533" s="213" t="s">
        <v>109</v>
      </c>
      <c r="ZS533" s="297" t="s">
        <v>186</v>
      </c>
      <c r="ZU533" s="214"/>
      <c r="ZV533" s="214" t="e">
        <f>VLOOKUP(ZS533,$A$563:$F$2330,6,FALSE)</f>
        <v>#N/A</v>
      </c>
      <c r="ZW533" s="213" t="s">
        <v>69</v>
      </c>
      <c r="ZX533" s="10" t="e">
        <f>ZV533*1.1</f>
        <v>#N/A</v>
      </c>
      <c r="ZY533" s="10"/>
      <c r="ZZ533" s="290"/>
      <c r="AAA533" s="213" t="s">
        <v>109</v>
      </c>
      <c r="AAB533" s="297" t="s">
        <v>186</v>
      </c>
      <c r="AAD533" s="214"/>
      <c r="AAE533" s="214" t="e">
        <f>VLOOKUP(AAB533,$A$563:$F$2330,6,FALSE)</f>
        <v>#N/A</v>
      </c>
      <c r="AAF533" s="213" t="s">
        <v>69</v>
      </c>
      <c r="AAG533" s="10" t="e">
        <f>AAE533*1.1</f>
        <v>#N/A</v>
      </c>
      <c r="AAH533" s="10"/>
      <c r="AAI533" s="290"/>
      <c r="AAJ533" s="213" t="s">
        <v>109</v>
      </c>
      <c r="AAK533" s="297" t="s">
        <v>186</v>
      </c>
      <c r="AAM533" s="214"/>
      <c r="AAN533" s="214" t="e">
        <f>VLOOKUP(AAK533,$A$563:$F$2330,6,FALSE)</f>
        <v>#N/A</v>
      </c>
      <c r="AAO533" s="213" t="s">
        <v>69</v>
      </c>
      <c r="AAP533" s="10" t="e">
        <f>AAN533*1.1</f>
        <v>#N/A</v>
      </c>
      <c r="AAQ533" s="10"/>
      <c r="AAR533" s="290"/>
      <c r="AAS533" s="213" t="s">
        <v>109</v>
      </c>
      <c r="AAT533" s="297" t="s">
        <v>186</v>
      </c>
      <c r="AAV533" s="214"/>
      <c r="AAW533" s="214" t="e">
        <f>VLOOKUP(AAT533,$A$563:$F$2330,6,FALSE)</f>
        <v>#N/A</v>
      </c>
      <c r="AAX533" s="213" t="s">
        <v>69</v>
      </c>
      <c r="AAY533" s="10" t="e">
        <f>AAW533*1.1</f>
        <v>#N/A</v>
      </c>
      <c r="AAZ533" s="10"/>
      <c r="ABA533" s="290"/>
      <c r="ABB533" s="213" t="s">
        <v>109</v>
      </c>
      <c r="ABC533" s="297" t="s">
        <v>186</v>
      </c>
      <c r="ABE533" s="214"/>
      <c r="ABF533" s="214" t="e">
        <f>VLOOKUP(ABC533,$A$563:$F$2330,6,FALSE)</f>
        <v>#N/A</v>
      </c>
      <c r="ABG533" s="213" t="s">
        <v>69</v>
      </c>
      <c r="ABH533" s="10" t="e">
        <f>ABF533*1.1</f>
        <v>#N/A</v>
      </c>
      <c r="ABI533" s="10"/>
      <c r="ABJ533" s="290"/>
      <c r="ABK533" s="213" t="s">
        <v>109</v>
      </c>
      <c r="ABL533" s="297" t="s">
        <v>186</v>
      </c>
      <c r="ABN533" s="214"/>
      <c r="ABO533" s="214" t="e">
        <f>VLOOKUP(ABL533,$A$563:$F$2330,6,FALSE)</f>
        <v>#N/A</v>
      </c>
      <c r="ABP533" s="213" t="s">
        <v>69</v>
      </c>
      <c r="ABQ533" s="10" t="e">
        <f>ABO533*1.1</f>
        <v>#N/A</v>
      </c>
      <c r="ABR533" s="10"/>
      <c r="ABS533" s="290"/>
      <c r="ABT533" s="213" t="s">
        <v>109</v>
      </c>
      <c r="ABU533" s="297" t="s">
        <v>186</v>
      </c>
      <c r="ABW533" s="214"/>
      <c r="ABX533" s="214" t="e">
        <f>VLOOKUP(ABU533,$A$563:$F$2330,6,FALSE)</f>
        <v>#N/A</v>
      </c>
      <c r="ABY533" s="213" t="s">
        <v>69</v>
      </c>
      <c r="ABZ533" s="10" t="e">
        <f>ABX533*1.1</f>
        <v>#N/A</v>
      </c>
      <c r="ACA533" s="10"/>
      <c r="ACB533" s="290"/>
      <c r="ACC533" s="213" t="s">
        <v>109</v>
      </c>
      <c r="ACD533" s="297" t="s">
        <v>186</v>
      </c>
      <c r="ACF533" s="214"/>
      <c r="ACG533" s="214" t="e">
        <f>VLOOKUP(ACD533,$A$563:$F$2330,6,FALSE)</f>
        <v>#N/A</v>
      </c>
      <c r="ACH533" s="213" t="s">
        <v>69</v>
      </c>
      <c r="ACI533" s="10" t="e">
        <f>ACG533*1.1</f>
        <v>#N/A</v>
      </c>
      <c r="ACJ533" s="10"/>
      <c r="ACK533" s="290"/>
      <c r="ACL533" s="213" t="s">
        <v>109</v>
      </c>
      <c r="ACM533" s="297" t="s">
        <v>186</v>
      </c>
      <c r="ACO533" s="214"/>
      <c r="ACP533" s="214" t="e">
        <f>VLOOKUP(ACM533,$A$563:$F$2330,6,FALSE)</f>
        <v>#N/A</v>
      </c>
      <c r="ACQ533" s="213" t="s">
        <v>69</v>
      </c>
      <c r="ACR533" s="10" t="e">
        <f>ACP533*1.1</f>
        <v>#N/A</v>
      </c>
      <c r="ACS533" s="10"/>
      <c r="ACT533" s="290"/>
      <c r="ACU533" s="213" t="s">
        <v>109</v>
      </c>
      <c r="ACV533" s="293" t="s">
        <v>2039</v>
      </c>
      <c r="ACX533" s="214"/>
      <c r="ACY533" s="214">
        <f>VLOOKUP(ACV533,$A$563:$F$2330,6,FALSE)</f>
        <v>19</v>
      </c>
      <c r="ACZ533" s="213" t="s">
        <v>69</v>
      </c>
      <c r="ADA533" s="10">
        <f>ACY533*1.1</f>
        <v>20.900000000000002</v>
      </c>
      <c r="ADB533" s="10"/>
      <c r="ADC533" s="290"/>
      <c r="ADD533" s="213" t="s">
        <v>109</v>
      </c>
      <c r="ADE533" s="306" t="s">
        <v>893</v>
      </c>
      <c r="ADG533" s="214"/>
      <c r="ADH533" s="214">
        <f>VLOOKUP(ADE533,$A$563:$F$2330,6,FALSE)</f>
        <v>15</v>
      </c>
      <c r="ADI533" s="213" t="s">
        <v>69</v>
      </c>
      <c r="ADJ533" s="10">
        <f>ADH533*1.1</f>
        <v>16.5</v>
      </c>
      <c r="ADL533" s="290"/>
      <c r="ADM533" s="213" t="s">
        <v>109</v>
      </c>
      <c r="ADN533" s="306" t="s">
        <v>693</v>
      </c>
      <c r="ADP533" s="214"/>
      <c r="ADQ533" s="214">
        <f>VLOOKUP(ADN533,$A$563:$F$2330,6,FALSE)</f>
        <v>29</v>
      </c>
      <c r="ADR533" s="213" t="s">
        <v>69</v>
      </c>
      <c r="ADS533" s="10">
        <f>ADQ533*1.1</f>
        <v>31.900000000000002</v>
      </c>
      <c r="ADT533" s="10"/>
      <c r="ADU533" s="290"/>
      <c r="ADV533" s="213" t="s">
        <v>109</v>
      </c>
      <c r="ADW533" s="306" t="s">
        <v>1896</v>
      </c>
      <c r="ADZ533" s="214">
        <f>VLOOKUP(ADW533,$A$563:$F$2330,6,FALSE)</f>
        <v>0</v>
      </c>
      <c r="AEA533" s="213" t="s">
        <v>69</v>
      </c>
      <c r="AEB533" s="10">
        <f>ADZ533*1.1</f>
        <v>0</v>
      </c>
      <c r="AED533" s="290"/>
      <c r="AEE533" s="213" t="s">
        <v>109</v>
      </c>
      <c r="AEF533" s="306" t="s">
        <v>511</v>
      </c>
      <c r="AEH533" s="214"/>
      <c r="AEI533" s="214">
        <f>VLOOKUP(AEF533,$A$563:$F$2330,6,FALSE)</f>
        <v>4</v>
      </c>
      <c r="AEJ533" s="213" t="s">
        <v>69</v>
      </c>
      <c r="AEK533" s="10">
        <f>AEI533*1.1</f>
        <v>4.4000000000000004</v>
      </c>
      <c r="AEM533" s="290"/>
      <c r="AEN533" s="213" t="s">
        <v>109</v>
      </c>
      <c r="AEO533" s="306" t="s">
        <v>2292</v>
      </c>
      <c r="AEQ533" s="214"/>
      <c r="AER533" s="214">
        <f>VLOOKUP(AEO533,$A$563:$F$2330,6,FALSE)</f>
        <v>153</v>
      </c>
      <c r="AES533" s="213" t="s">
        <v>69</v>
      </c>
      <c r="AET533" s="10">
        <f>AER533*1.1</f>
        <v>168.3</v>
      </c>
      <c r="AEV533" s="290"/>
      <c r="AEW533" s="213" t="s">
        <v>109</v>
      </c>
      <c r="AEX533" s="306" t="s">
        <v>779</v>
      </c>
      <c r="AEZ533" s="214"/>
      <c r="AFA533" s="214">
        <f>VLOOKUP(AEX533,$A$563:$F$2330,6,FALSE)</f>
        <v>540</v>
      </c>
      <c r="AFB533" s="213" t="s">
        <v>69</v>
      </c>
      <c r="AFC533" s="10">
        <f>AFA533*1.1</f>
        <v>594</v>
      </c>
      <c r="AFD533" s="10"/>
      <c r="AFE533" s="290"/>
      <c r="AFF533" s="213" t="s">
        <v>109</v>
      </c>
      <c r="AFG533" s="306" t="s">
        <v>1342</v>
      </c>
      <c r="AFI533" s="214"/>
      <c r="AFJ533" s="214">
        <f>VLOOKUP(AFG533,$A$563:$F$2330,6,FALSE)</f>
        <v>0</v>
      </c>
      <c r="AFK533" s="213" t="s">
        <v>69</v>
      </c>
      <c r="AFL533" s="10">
        <f>AFJ533*1.1</f>
        <v>0</v>
      </c>
      <c r="AFM533" s="10"/>
      <c r="AFN533" s="290"/>
      <c r="AFO533" s="213" t="s">
        <v>109</v>
      </c>
      <c r="AFP533" s="306" t="s">
        <v>2290</v>
      </c>
      <c r="AFR533" s="214"/>
      <c r="AFS533" s="214">
        <f>VLOOKUP(AFP533,$A$563:$F$2330,6,FALSE)</f>
        <v>0</v>
      </c>
      <c r="AFT533" s="213" t="s">
        <v>69</v>
      </c>
      <c r="AFU533" s="10">
        <f>AFS533*1.1</f>
        <v>0</v>
      </c>
      <c r="AFV533" s="10"/>
      <c r="AFW533" s="290"/>
      <c r="AFX533" s="213" t="s">
        <v>109</v>
      </c>
      <c r="AFY533" s="309" t="s">
        <v>496</v>
      </c>
      <c r="AGA533" s="214"/>
      <c r="AGB533" s="214">
        <f>VLOOKUP(AFY533,$A$563:$F$2330,6,FALSE)</f>
        <v>24</v>
      </c>
      <c r="AGC533" s="213" t="s">
        <v>69</v>
      </c>
      <c r="AGD533" s="10">
        <f>AGB533*1.1</f>
        <v>26.400000000000002</v>
      </c>
      <c r="AGE533" s="10"/>
      <c r="AGF533" s="290"/>
      <c r="AGG533" s="213" t="s">
        <v>109</v>
      </c>
      <c r="AGH533" s="306" t="s">
        <v>1926</v>
      </c>
      <c r="AGJ533" s="214"/>
      <c r="AGK533" s="214">
        <f>VLOOKUP(AGH533,$A$563:$F$2330,6,FALSE)</f>
        <v>402</v>
      </c>
      <c r="AGL533" s="213" t="s">
        <v>69</v>
      </c>
      <c r="AGM533" s="10">
        <f>AGK533*1.1</f>
        <v>442.20000000000005</v>
      </c>
      <c r="AGN533" s="10"/>
      <c r="AGO533" s="290"/>
      <c r="AGP533" s="213" t="s">
        <v>109</v>
      </c>
      <c r="AGQ533" s="306" t="s">
        <v>427</v>
      </c>
      <c r="AGS533" s="214"/>
      <c r="AGT533" s="214">
        <f>VLOOKUP(AGQ533,$A$563:$F$2330,6,FALSE)</f>
        <v>283</v>
      </c>
      <c r="AGU533" s="213" t="s">
        <v>69</v>
      </c>
      <c r="AGV533" s="10">
        <f>AGT533*1.1</f>
        <v>311.3</v>
      </c>
      <c r="AGW533" s="10"/>
      <c r="AGX533" s="290"/>
      <c r="AGY533" s="213" t="s">
        <v>109</v>
      </c>
      <c r="AGZ533" s="308" t="s">
        <v>2291</v>
      </c>
      <c r="AHB533" s="214"/>
      <c r="AHC533" s="214">
        <f>VLOOKUP(AGZ533,$A$563:$F$2330,6,FALSE)</f>
        <v>98</v>
      </c>
      <c r="AHD533" s="213" t="s">
        <v>69</v>
      </c>
      <c r="AHE533" s="10">
        <f>AHC533*1.1</f>
        <v>107.80000000000001</v>
      </c>
      <c r="AHF533" s="10"/>
      <c r="AHG533" s="290"/>
      <c r="AHH533" s="213"/>
      <c r="AHI533" s="303"/>
      <c r="AHK533" s="214"/>
      <c r="AHL533" s="214"/>
      <c r="AHM533" s="213"/>
      <c r="AHN533" s="10"/>
      <c r="AHO533" s="10"/>
      <c r="AHQ533" s="213"/>
      <c r="AHR533" s="278"/>
      <c r="AHT533" s="214"/>
      <c r="AHU533" s="214"/>
      <c r="AHV533" s="213"/>
      <c r="AHW533" s="10"/>
      <c r="AHX533" s="10"/>
      <c r="AHZ533" s="213"/>
      <c r="AIA533" s="278"/>
      <c r="AIC533" s="214"/>
      <c r="AID533" s="214"/>
      <c r="AIE533" s="213"/>
      <c r="AIF533" s="10"/>
      <c r="AIG533" s="10"/>
      <c r="AII533" s="213"/>
      <c r="AIJ533" s="278"/>
      <c r="AIM533" s="214"/>
      <c r="AIN533" s="213"/>
      <c r="AIO533" s="10"/>
    </row>
    <row r="534" spans="1:926" s="14" customFormat="1" ht="15">
      <c r="A534" s="213"/>
      <c r="B534" s="279"/>
      <c r="D534" s="213"/>
      <c r="E534" s="213"/>
      <c r="F534" s="213"/>
      <c r="G534" s="10"/>
      <c r="H534" s="10">
        <f>SUM(G529:G533)</f>
        <v>1032.4000000000001</v>
      </c>
      <c r="I534" s="284"/>
      <c r="J534" s="213"/>
      <c r="K534" s="307"/>
      <c r="M534" s="213"/>
      <c r="N534" s="213"/>
      <c r="O534" s="213"/>
      <c r="P534" s="10"/>
      <c r="Q534" s="10">
        <f>SUM(P529:P533)</f>
        <v>1714</v>
      </c>
      <c r="R534" s="284"/>
      <c r="S534" s="213"/>
      <c r="T534" s="307"/>
      <c r="V534" s="213"/>
      <c r="W534" s="213"/>
      <c r="X534" s="213"/>
      <c r="Y534" s="10"/>
      <c r="Z534" s="10">
        <f>SUM(Y529:Y533)</f>
        <v>1785.8999999999999</v>
      </c>
      <c r="AA534" s="284"/>
      <c r="AB534" s="213"/>
      <c r="AC534" s="307"/>
      <c r="AE534" s="213"/>
      <c r="AF534" s="213"/>
      <c r="AG534" s="213"/>
      <c r="AH534" s="10"/>
      <c r="AI534" s="10">
        <f>SUM(AH529:AH533)</f>
        <v>744.10000000000014</v>
      </c>
      <c r="AJ534" s="284"/>
      <c r="AK534" s="213"/>
      <c r="AL534" s="279"/>
      <c r="AN534" s="213"/>
      <c r="AO534" s="213"/>
      <c r="AP534" s="213"/>
      <c r="AQ534" s="10"/>
      <c r="AR534" s="10">
        <f>SUM(AQ529:AQ533)</f>
        <v>1481.1</v>
      </c>
      <c r="AS534" s="284"/>
      <c r="AT534" s="213"/>
      <c r="AU534" s="307"/>
      <c r="AW534" s="213"/>
      <c r="AX534" s="213"/>
      <c r="AY534" s="213"/>
      <c r="AZ534" s="10"/>
      <c r="BA534" s="10">
        <f>SUM(AZ529:AZ533)</f>
        <v>548.4</v>
      </c>
      <c r="BB534" s="284"/>
      <c r="BC534" s="213"/>
      <c r="BD534" s="307"/>
      <c r="BF534" s="213"/>
      <c r="BG534" s="213"/>
      <c r="BH534" s="213"/>
      <c r="BI534" s="10"/>
      <c r="BJ534" s="10">
        <f>SUM(BI529:BI533)</f>
        <v>1606.1000000000001</v>
      </c>
      <c r="BK534" s="284"/>
      <c r="BL534" s="213"/>
      <c r="BM534" s="307"/>
      <c r="BO534" s="213"/>
      <c r="BP534" s="213"/>
      <c r="BQ534" s="213"/>
      <c r="BR534" s="10"/>
      <c r="BS534" s="10">
        <f>SUM(BR529:BR533)</f>
        <v>1285.1500000000001</v>
      </c>
      <c r="BT534" s="284"/>
      <c r="BU534" s="213"/>
      <c r="BV534" s="307"/>
      <c r="BX534" s="213"/>
      <c r="BY534" s="213"/>
      <c r="BZ534" s="213"/>
      <c r="CA534" s="10"/>
      <c r="CB534" s="10">
        <f>SUM(CA529:CA533)</f>
        <v>2277.4499999999998</v>
      </c>
      <c r="CC534" s="284"/>
      <c r="CD534" s="213"/>
      <c r="CE534" s="307"/>
      <c r="CG534" s="213"/>
      <c r="CH534" s="213"/>
      <c r="CI534" s="213"/>
      <c r="CJ534" s="10"/>
      <c r="CK534" s="10">
        <f>SUM(CJ529:CJ533)</f>
        <v>1820.6999999999998</v>
      </c>
      <c r="CL534" s="284"/>
      <c r="CM534" s="213"/>
      <c r="CN534" s="307"/>
      <c r="CP534" s="213"/>
      <c r="CQ534" s="213"/>
      <c r="CR534" s="213"/>
      <c r="CS534" s="10"/>
      <c r="CT534" s="10">
        <f>SUM(CS529:CS533)</f>
        <v>671.59999999999991</v>
      </c>
      <c r="CU534" s="284"/>
      <c r="CV534" s="213"/>
      <c r="CW534" s="307"/>
      <c r="CY534" s="213"/>
      <c r="CZ534" s="213"/>
      <c r="DA534" s="213"/>
      <c r="DB534" s="10"/>
      <c r="DC534" s="10">
        <f>SUM(DB529:DB533)</f>
        <v>1989.65</v>
      </c>
      <c r="DD534" s="284"/>
      <c r="DE534" s="213"/>
      <c r="DF534" s="307"/>
      <c r="DH534" s="213"/>
      <c r="DI534" s="213"/>
      <c r="DJ534" s="213"/>
      <c r="DK534" s="10"/>
      <c r="DL534" s="10">
        <f>SUM(DK529:DK533)</f>
        <v>976.9</v>
      </c>
      <c r="DM534" s="284"/>
      <c r="DN534" s="213"/>
      <c r="DO534" s="310"/>
      <c r="DQ534" s="213"/>
      <c r="DR534" s="213"/>
      <c r="DS534" s="213"/>
      <c r="DT534" s="10"/>
      <c r="DU534" s="10">
        <f>SUM(DT529:DT533)</f>
        <v>267.3</v>
      </c>
      <c r="DV534" s="284"/>
      <c r="DW534" s="213"/>
      <c r="DZ534" s="213"/>
      <c r="EA534" s="213"/>
      <c r="EB534" s="213"/>
      <c r="EC534" s="10"/>
      <c r="ED534" s="10" t="e">
        <f>SUM(EC529:EC533)</f>
        <v>#N/A</v>
      </c>
      <c r="EE534" s="284"/>
      <c r="EF534" s="213"/>
      <c r="EG534" s="307"/>
      <c r="EI534" s="213"/>
      <c r="EJ534" s="213"/>
      <c r="EK534" s="213"/>
      <c r="EL534" s="10"/>
      <c r="EM534" s="10">
        <f>SUM(EL529:EL533)</f>
        <v>940.8</v>
      </c>
      <c r="EN534" s="284"/>
      <c r="EO534" s="213"/>
      <c r="EP534" s="307"/>
      <c r="ER534" s="213"/>
      <c r="ES534" s="213"/>
      <c r="ET534" s="213"/>
      <c r="EU534" s="10"/>
      <c r="EV534" s="10">
        <f>SUM(EU529:EU533)</f>
        <v>1524.7</v>
      </c>
      <c r="EW534" s="284"/>
      <c r="EX534" s="213"/>
      <c r="FA534" s="213"/>
      <c r="FB534" s="213"/>
      <c r="FC534" s="213"/>
      <c r="FD534" s="10"/>
      <c r="FE534" s="10" t="e">
        <f>SUM(FD529:FD533)</f>
        <v>#N/A</v>
      </c>
      <c r="FF534" s="284"/>
      <c r="FG534" s="213"/>
      <c r="FH534" s="307"/>
      <c r="FJ534" s="213"/>
      <c r="FK534" s="213"/>
      <c r="FL534" s="213"/>
      <c r="FM534" s="10"/>
      <c r="FN534" s="10">
        <f>SUM(FM529:FM533)</f>
        <v>581.69999999999993</v>
      </c>
      <c r="FO534" s="284"/>
      <c r="FP534" s="213"/>
      <c r="FQ534" s="279"/>
      <c r="FS534" s="213"/>
      <c r="FT534" s="213"/>
      <c r="FU534" s="213"/>
      <c r="FV534" s="10"/>
      <c r="FW534" s="10">
        <f>SUM(FV529:FV533)</f>
        <v>1002</v>
      </c>
      <c r="FX534" s="284"/>
      <c r="FY534" s="213"/>
      <c r="FZ534" s="279"/>
      <c r="GB534" s="213"/>
      <c r="GC534" s="213"/>
      <c r="GD534" s="213"/>
      <c r="GE534" s="10"/>
      <c r="GF534" s="10">
        <f>SUM(GE529:GE533)</f>
        <v>453.8</v>
      </c>
      <c r="GG534" s="284"/>
      <c r="GH534" s="213"/>
      <c r="GI534" s="307"/>
      <c r="GK534" s="213"/>
      <c r="GL534" s="213"/>
      <c r="GM534" s="213"/>
      <c r="GN534" s="10"/>
      <c r="GO534" s="10">
        <f>SUM(GN529:GN533)</f>
        <v>1771.6</v>
      </c>
      <c r="GP534" s="284"/>
      <c r="GQ534" s="213"/>
      <c r="GR534" s="307"/>
      <c r="GT534" s="213"/>
      <c r="GU534" s="213"/>
      <c r="GV534" s="213"/>
      <c r="GW534" s="213"/>
      <c r="GX534" s="10">
        <f>SUM(GW529:GW533)</f>
        <v>1800.3000000000002</v>
      </c>
      <c r="GY534" s="284"/>
      <c r="GZ534" s="213"/>
      <c r="HA534" s="310"/>
      <c r="HC534" s="213"/>
      <c r="HD534" s="213"/>
      <c r="HE534" s="213"/>
      <c r="HF534" s="10"/>
      <c r="HG534" s="10">
        <f>SUM(HF529:HF533)</f>
        <v>1391.6</v>
      </c>
      <c r="HH534" s="284"/>
      <c r="HI534" s="213"/>
      <c r="HJ534" s="307"/>
      <c r="HL534" s="213"/>
      <c r="HM534" s="213"/>
      <c r="HN534" s="213"/>
      <c r="HO534" s="213"/>
      <c r="HP534" s="10">
        <f>SUM(HO529:HO533)</f>
        <v>1342.2</v>
      </c>
      <c r="HQ534" s="284"/>
      <c r="HR534" s="213"/>
      <c r="HS534" s="279"/>
      <c r="HU534" s="213"/>
      <c r="HV534" s="213"/>
      <c r="HW534" s="213"/>
      <c r="HX534" s="10"/>
      <c r="HY534" s="10">
        <f>SUM(HX529:HX533)</f>
        <v>107.69999999999999</v>
      </c>
      <c r="HZ534" s="284"/>
      <c r="IA534" s="213"/>
      <c r="IB534" s="307"/>
      <c r="ID534" s="213"/>
      <c r="IE534" s="213"/>
      <c r="IF534" s="213"/>
      <c r="IG534" s="213"/>
      <c r="IH534" s="10">
        <f>SUM(IG529:IG533)</f>
        <v>1280.7</v>
      </c>
      <c r="II534" s="284"/>
      <c r="IJ534" s="213"/>
      <c r="IK534" s="307"/>
      <c r="IM534" s="213"/>
      <c r="IN534" s="213"/>
      <c r="IO534" s="213"/>
      <c r="IP534" s="10"/>
      <c r="IQ534" s="10">
        <f>SUM(IP529:IP533)</f>
        <v>1716.6000000000001</v>
      </c>
      <c r="IR534" s="284"/>
      <c r="IS534" s="213"/>
      <c r="IT534" s="307"/>
      <c r="IV534" s="213"/>
      <c r="IW534" s="213"/>
      <c r="IX534" s="213"/>
      <c r="IY534" s="10"/>
      <c r="IZ534" s="10">
        <f>SUM(IY529:IY533)</f>
        <v>377.29999999999995</v>
      </c>
      <c r="JA534" s="284"/>
      <c r="JB534" s="213"/>
      <c r="JC534" s="307"/>
      <c r="JE534" s="213"/>
      <c r="JF534" s="213"/>
      <c r="JG534" s="213"/>
      <c r="JH534" s="10"/>
      <c r="JI534" s="10">
        <f>SUM(JH529:JH533)</f>
        <v>772.2</v>
      </c>
      <c r="JJ534" s="284"/>
      <c r="JK534" s="213"/>
      <c r="JL534" s="307"/>
      <c r="JN534" s="213"/>
      <c r="JO534" s="213"/>
      <c r="JP534" s="213"/>
      <c r="JQ534" s="10"/>
      <c r="JR534" s="10">
        <f>SUM(JQ529:JQ533)</f>
        <v>1150.5</v>
      </c>
      <c r="JS534" s="284"/>
      <c r="JT534" s="213"/>
      <c r="JU534" s="307"/>
      <c r="JW534" s="213"/>
      <c r="JX534" s="213"/>
      <c r="JY534" s="213"/>
      <c r="JZ534" s="10"/>
      <c r="KA534" s="10">
        <f>SUM(JZ529:JZ533)</f>
        <v>255.5</v>
      </c>
      <c r="KB534" s="284"/>
      <c r="KC534" s="213"/>
      <c r="KD534" s="307"/>
      <c r="KF534" s="213"/>
      <c r="KG534" s="213"/>
      <c r="KH534" s="213"/>
      <c r="KI534" s="10"/>
      <c r="KJ534" s="10">
        <f>SUM(KI529:KI533)</f>
        <v>598.90000000000009</v>
      </c>
      <c r="KK534" s="284"/>
      <c r="KL534" s="213"/>
      <c r="KM534" s="307"/>
      <c r="KO534" s="213"/>
      <c r="KP534" s="213"/>
      <c r="KQ534" s="213"/>
      <c r="KR534" s="213"/>
      <c r="KS534" s="10">
        <f>SUM(KR529:KR533)</f>
        <v>488.7</v>
      </c>
      <c r="KT534" s="284"/>
      <c r="KU534" s="213"/>
      <c r="KV534" s="307"/>
      <c r="KX534" s="213"/>
      <c r="KY534" s="213"/>
      <c r="KZ534" s="213"/>
      <c r="LA534" s="10"/>
      <c r="LB534" s="10">
        <f>SUM(LA529:LA533)</f>
        <v>1704.1</v>
      </c>
      <c r="LC534" s="284"/>
      <c r="LD534" s="213"/>
      <c r="LE534" s="307"/>
      <c r="LG534" s="213"/>
      <c r="LH534" s="213"/>
      <c r="LI534" s="213"/>
      <c r="LJ534" s="10"/>
      <c r="LK534" s="10">
        <f>SUM(LJ529:LJ533)</f>
        <v>404.7</v>
      </c>
      <c r="LL534" s="284"/>
      <c r="LM534" s="213"/>
      <c r="LN534" s="307"/>
      <c r="LP534" s="213"/>
      <c r="LQ534" s="213"/>
      <c r="LR534" s="213"/>
      <c r="LS534" s="10"/>
      <c r="LT534" s="10">
        <f>SUM(LS529:LS533)</f>
        <v>1502.8</v>
      </c>
      <c r="LU534" s="284"/>
      <c r="LV534" s="213"/>
      <c r="LW534" s="307"/>
      <c r="LY534" s="213"/>
      <c r="LZ534" s="213"/>
      <c r="MA534" s="213"/>
      <c r="MB534" s="10"/>
      <c r="MC534" s="10">
        <f>SUM(MB529:MB533)</f>
        <v>881.1</v>
      </c>
      <c r="MD534" s="284"/>
      <c r="ME534" s="213"/>
      <c r="MF534" s="308"/>
      <c r="MH534" s="213"/>
      <c r="MI534" s="213"/>
      <c r="MJ534" s="213"/>
      <c r="MK534" s="10"/>
      <c r="ML534" s="10">
        <f>SUM(MK529:MK533)</f>
        <v>1178.9000000000001</v>
      </c>
      <c r="MM534" s="284"/>
      <c r="MN534" s="213"/>
      <c r="MO534" s="307"/>
      <c r="MQ534" s="213"/>
      <c r="MR534" s="213"/>
      <c r="MS534" s="213"/>
      <c r="MT534" s="10"/>
      <c r="MU534" s="10">
        <f>SUM(MT529:MT533)</f>
        <v>657.8</v>
      </c>
      <c r="MV534" s="284"/>
      <c r="MW534" s="213"/>
      <c r="MX534" s="307"/>
      <c r="MZ534" s="213"/>
      <c r="NA534" s="213"/>
      <c r="NB534" s="213"/>
      <c r="NC534" s="10"/>
      <c r="ND534" s="10">
        <f>SUM(NC529:NC533)</f>
        <v>1951.85</v>
      </c>
      <c r="NE534" s="284"/>
      <c r="NF534" s="213"/>
      <c r="NG534" s="307"/>
      <c r="NI534" s="213"/>
      <c r="NJ534" s="213"/>
      <c r="NK534" s="213"/>
      <c r="NL534" s="10"/>
      <c r="NM534" s="10">
        <f>SUM(NL529:NL533)</f>
        <v>386.2</v>
      </c>
      <c r="NN534" s="284"/>
      <c r="NO534" s="213"/>
      <c r="NP534" s="307"/>
      <c r="NR534" s="213"/>
      <c r="NS534" s="213"/>
      <c r="NT534" s="213"/>
      <c r="NU534" s="10"/>
      <c r="NV534" s="10">
        <f>SUM(NU529:NU533)</f>
        <v>57.099999999999994</v>
      </c>
      <c r="NW534" s="284"/>
      <c r="NX534" s="213"/>
      <c r="NY534" s="279"/>
      <c r="OB534" s="213"/>
      <c r="OC534" s="213"/>
      <c r="OD534" s="213"/>
      <c r="OE534" s="10">
        <f>SUM(OD529:OD533)</f>
        <v>380.1</v>
      </c>
      <c r="OF534" s="284"/>
      <c r="OG534" s="213"/>
      <c r="OH534" s="307"/>
      <c r="OJ534" s="213"/>
      <c r="OK534" s="213"/>
      <c r="OL534" s="213"/>
      <c r="OM534" s="10"/>
      <c r="ON534" s="10">
        <f>SUM(OM529:OM533)</f>
        <v>572.09999999999991</v>
      </c>
      <c r="OO534" s="284"/>
      <c r="OP534" s="213"/>
      <c r="OQ534" s="279"/>
      <c r="OS534" s="213"/>
      <c r="OT534" s="213"/>
      <c r="OU534" s="213"/>
      <c r="OV534" s="10"/>
      <c r="OW534" s="10">
        <f>SUM(OV529:OV533)</f>
        <v>1619.2000000000003</v>
      </c>
      <c r="OX534" s="284"/>
      <c r="OY534" s="213"/>
      <c r="OZ534" s="307"/>
      <c r="PB534" s="213"/>
      <c r="PC534" s="213"/>
      <c r="PD534" s="213"/>
      <c r="PE534" s="10"/>
      <c r="PF534" s="10">
        <f>SUM(PE529:PE533)</f>
        <v>1672.3</v>
      </c>
      <c r="PG534" s="284"/>
      <c r="PH534" s="213"/>
      <c r="PI534" s="307"/>
      <c r="PK534" s="213"/>
      <c r="PL534" s="213"/>
      <c r="PM534" s="213"/>
      <c r="PN534" s="10"/>
      <c r="PO534" s="10">
        <f>SUM(PN529:PN533)</f>
        <v>1943</v>
      </c>
      <c r="PP534" s="284"/>
      <c r="PQ534" s="213"/>
      <c r="PR534" s="279"/>
      <c r="PT534" s="213"/>
      <c r="PU534" s="213"/>
      <c r="PV534" s="213"/>
      <c r="PW534" s="10"/>
      <c r="PX534" s="10">
        <f>SUM(PW529:PW533)</f>
        <v>1372.4</v>
      </c>
      <c r="PY534" s="284"/>
      <c r="PZ534" s="213"/>
      <c r="QA534" s="307"/>
      <c r="QC534" s="213"/>
      <c r="QD534" s="213"/>
      <c r="QE534" s="213"/>
      <c r="QF534" s="10"/>
      <c r="QG534" s="10">
        <f>SUM(QF529:QF533)</f>
        <v>834.7</v>
      </c>
      <c r="QH534" s="284"/>
      <c r="QI534" s="213"/>
      <c r="QJ534" s="279"/>
      <c r="QL534" s="213"/>
      <c r="QM534" s="213"/>
      <c r="QN534" s="213"/>
      <c r="QO534" s="10"/>
      <c r="QP534" s="10">
        <f>SUM(QO529:QO533)</f>
        <v>309.79999999999995</v>
      </c>
      <c r="QQ534" s="284"/>
      <c r="QR534" s="213"/>
      <c r="QS534" s="307"/>
      <c r="QU534" s="213"/>
      <c r="QV534" s="213"/>
      <c r="QW534" s="213"/>
      <c r="QX534" s="10"/>
      <c r="QY534" s="10">
        <f>SUM(QX529:QX533)</f>
        <v>1163.3999999999999</v>
      </c>
      <c r="QZ534" s="284"/>
      <c r="RA534" s="213"/>
      <c r="RB534" s="279"/>
      <c r="RD534" s="213"/>
      <c r="RE534" s="213"/>
      <c r="RF534" s="213"/>
      <c r="RG534" s="10"/>
      <c r="RH534" s="10">
        <f>SUM(RG529:RG533)</f>
        <v>1118.2</v>
      </c>
      <c r="RI534" s="284"/>
      <c r="RJ534" s="213"/>
      <c r="RN534" s="213"/>
      <c r="RO534" s="213"/>
      <c r="RP534" s="213"/>
      <c r="RQ534" s="10" t="e">
        <f>SUM(RP529:RP533)</f>
        <v>#N/A</v>
      </c>
      <c r="RR534" s="284"/>
      <c r="RS534" s="213"/>
      <c r="RT534" s="307"/>
      <c r="RV534" s="213"/>
      <c r="RW534" s="213"/>
      <c r="RX534" s="213"/>
      <c r="RY534" s="10"/>
      <c r="RZ534" s="10">
        <f>SUM(RY529:RY533)</f>
        <v>1465.6</v>
      </c>
      <c r="SA534" s="290"/>
      <c r="SB534" s="213"/>
      <c r="SC534" s="307"/>
      <c r="SE534" s="213"/>
      <c r="SF534" s="213"/>
      <c r="SG534" s="213"/>
      <c r="SH534" s="10"/>
      <c r="SI534" s="10">
        <f>SUM(SH529:SH533)</f>
        <v>1253.2</v>
      </c>
      <c r="SJ534" s="290"/>
      <c r="SK534" s="213"/>
      <c r="SL534" s="307"/>
      <c r="SN534" s="213"/>
      <c r="SO534" s="213"/>
      <c r="SP534" s="213"/>
      <c r="SQ534" s="10"/>
      <c r="SR534" s="10">
        <f>SUM(SQ529:SQ533)</f>
        <v>558.59999999999991</v>
      </c>
      <c r="SS534" s="290"/>
      <c r="ST534" s="213"/>
      <c r="SU534" s="307"/>
      <c r="SW534" s="213"/>
      <c r="SX534" s="213"/>
      <c r="SY534" s="213"/>
      <c r="SZ534" s="10"/>
      <c r="TA534" s="10">
        <f>SUM(SZ529:SZ533)</f>
        <v>904.90000000000009</v>
      </c>
      <c r="TB534" s="290"/>
      <c r="TC534" s="213"/>
      <c r="TD534" s="307"/>
      <c r="TF534" s="213"/>
      <c r="TG534" s="213"/>
      <c r="TH534" s="213"/>
      <c r="TI534" s="213"/>
      <c r="TJ534" s="10">
        <f>SUM(TI529:TI533)</f>
        <v>1121.0999999999999</v>
      </c>
      <c r="TK534" s="290"/>
      <c r="TL534" s="213"/>
      <c r="TM534" s="307"/>
      <c r="TO534" s="213"/>
      <c r="TP534" s="213"/>
      <c r="TQ534" s="213"/>
      <c r="TR534" s="10"/>
      <c r="TS534" s="10">
        <f>SUM(TR529:TR533)</f>
        <v>488.59999999999997</v>
      </c>
      <c r="TT534" s="290"/>
      <c r="TU534" s="213"/>
      <c r="TX534" s="213"/>
      <c r="TY534" s="213"/>
      <c r="TZ534" s="213"/>
      <c r="UA534" s="10"/>
      <c r="UB534" s="10" t="e">
        <f>SUM(UA529:UA533)</f>
        <v>#N/A</v>
      </c>
      <c r="UC534" s="290"/>
      <c r="UD534" s="213"/>
      <c r="UE534" s="307"/>
      <c r="UG534" s="213"/>
      <c r="UH534" s="213"/>
      <c r="UI534" s="213"/>
      <c r="UJ534" s="10"/>
      <c r="UK534" s="10">
        <f>SUM(UJ529:UJ533)</f>
        <v>438.5</v>
      </c>
      <c r="UL534" s="290"/>
      <c r="UM534" s="213"/>
      <c r="UP534" s="213"/>
      <c r="UQ534" s="213"/>
      <c r="UR534" s="213"/>
      <c r="US534" s="10"/>
      <c r="UT534" s="10" t="e">
        <f>SUM(US529:US533)</f>
        <v>#N/A</v>
      </c>
      <c r="UU534" s="290"/>
      <c r="UV534" s="213"/>
      <c r="UW534" s="307"/>
      <c r="UY534" s="213"/>
      <c r="UZ534" s="213"/>
      <c r="VA534" s="213"/>
      <c r="VB534" s="10"/>
      <c r="VC534" s="10">
        <f>SUM(VB529:VB533)</f>
        <v>1259.4000000000001</v>
      </c>
      <c r="VD534" s="290"/>
      <c r="VE534" s="213"/>
      <c r="VH534" s="213"/>
      <c r="VI534" s="213"/>
      <c r="VJ534" s="213"/>
      <c r="VK534" s="10"/>
      <c r="VL534" s="10" t="e">
        <f>SUM(VK529:VK533)</f>
        <v>#N/A</v>
      </c>
      <c r="VM534" s="290"/>
      <c r="VN534" s="213"/>
      <c r="VO534" s="307"/>
      <c r="VQ534" s="213"/>
      <c r="VR534" s="213"/>
      <c r="VS534" s="213"/>
      <c r="VT534" s="10"/>
      <c r="VU534" s="10">
        <f>SUM(VT529:VT533)</f>
        <v>1021.5</v>
      </c>
      <c r="VV534" s="290"/>
      <c r="VW534" s="213"/>
      <c r="WA534" s="213"/>
      <c r="WB534" s="213"/>
      <c r="WC534" s="213"/>
      <c r="WD534" s="10" t="e">
        <f>SUM(WC529:WC533)</f>
        <v>#N/A</v>
      </c>
      <c r="WE534" s="290"/>
      <c r="WF534" s="213"/>
      <c r="WG534" s="307"/>
      <c r="WI534" s="213"/>
      <c r="WJ534" s="213"/>
      <c r="WK534" s="213"/>
      <c r="WL534" s="213"/>
      <c r="WM534" s="10">
        <f>SUM(WL529:WL533)</f>
        <v>1683.6000000000001</v>
      </c>
      <c r="WN534" s="290"/>
      <c r="WO534" s="213"/>
      <c r="WP534" s="307"/>
      <c r="WQ534" s="213"/>
      <c r="WR534" s="213"/>
      <c r="WS534" s="213"/>
      <c r="WT534" s="213"/>
      <c r="WU534" s="10"/>
      <c r="WV534" s="10">
        <f>SUM(WU529:WU533)</f>
        <v>900.8</v>
      </c>
      <c r="WW534" s="290"/>
      <c r="WX534" s="213"/>
      <c r="WY534" s="307"/>
      <c r="XA534" s="213"/>
      <c r="XB534" s="213"/>
      <c r="XC534" s="213"/>
      <c r="XD534" s="213"/>
      <c r="XE534" s="10">
        <f>SUM(XD529:XD533)</f>
        <v>300.40000000000003</v>
      </c>
      <c r="XF534" s="290"/>
      <c r="XG534" s="213"/>
      <c r="XK534" s="213"/>
      <c r="XL534" s="213"/>
      <c r="XM534" s="213"/>
      <c r="XN534" s="10" t="e">
        <f>SUM(XM529:XM533)</f>
        <v>#N/A</v>
      </c>
      <c r="XO534" s="290"/>
      <c r="XP534" s="213"/>
      <c r="XQ534" s="307"/>
      <c r="XS534" s="213"/>
      <c r="XT534" s="213"/>
      <c r="XU534" s="213"/>
      <c r="XV534" s="10"/>
      <c r="XW534" s="10">
        <f>SUM(XV529:XV533)</f>
        <v>453.3</v>
      </c>
      <c r="XX534" s="290"/>
      <c r="XY534" s="213"/>
      <c r="XZ534" s="307"/>
      <c r="YB534" s="213"/>
      <c r="YC534" s="213"/>
      <c r="YD534" s="213"/>
      <c r="YE534" s="213"/>
      <c r="YF534" s="10">
        <f>SUM(YE529:YE533)</f>
        <v>1759.6000000000001</v>
      </c>
      <c r="YG534" s="290"/>
      <c r="YH534" s="213"/>
      <c r="YI534" s="307"/>
      <c r="YK534" s="213"/>
      <c r="YL534" s="213"/>
      <c r="YM534" s="213"/>
      <c r="YN534" s="10"/>
      <c r="YO534" s="10">
        <f>SUM(YN529:YN533)</f>
        <v>257</v>
      </c>
      <c r="YP534" s="290"/>
      <c r="YQ534" s="213"/>
      <c r="YU534" s="213"/>
      <c r="YV534" s="213"/>
      <c r="YW534" s="213"/>
      <c r="YX534" s="10" t="e">
        <f>SUM(YW529:YW533)</f>
        <v>#N/A</v>
      </c>
      <c r="YY534" s="290"/>
      <c r="YZ534" s="213"/>
      <c r="ZD534" s="213"/>
      <c r="ZE534" s="213"/>
      <c r="ZF534" s="213"/>
      <c r="ZG534" s="10" t="e">
        <f>SUM(ZF529:ZF533)</f>
        <v>#N/A</v>
      </c>
      <c r="ZH534" s="290"/>
      <c r="ZI534" s="213"/>
      <c r="ZJ534" s="279"/>
      <c r="ZM534" s="213"/>
      <c r="ZN534" s="213"/>
      <c r="ZO534" s="213"/>
      <c r="ZP534" s="10">
        <f>SUM(ZO529:ZO533)</f>
        <v>810.10000000000014</v>
      </c>
      <c r="ZQ534" s="290"/>
      <c r="ZR534" s="213"/>
      <c r="ZU534" s="213"/>
      <c r="ZV534" s="213"/>
      <c r="ZW534" s="213"/>
      <c r="ZX534" s="10"/>
      <c r="ZY534" s="10" t="e">
        <f>SUM(ZX529:ZX533)</f>
        <v>#N/A</v>
      </c>
      <c r="ZZ534" s="290"/>
      <c r="AAA534" s="213"/>
      <c r="AAD534" s="213"/>
      <c r="AAE534" s="213"/>
      <c r="AAF534" s="213"/>
      <c r="AAG534" s="10"/>
      <c r="AAH534" s="10" t="e">
        <f>SUM(AAG529:AAG533)</f>
        <v>#N/A</v>
      </c>
      <c r="AAI534" s="290"/>
      <c r="AAJ534" s="213"/>
      <c r="AAM534" s="213"/>
      <c r="AAN534" s="213"/>
      <c r="AAO534" s="213"/>
      <c r="AAP534" s="10"/>
      <c r="AAQ534" s="10" t="e">
        <f>SUM(AAP529:AAP533)</f>
        <v>#N/A</v>
      </c>
      <c r="AAR534" s="290"/>
      <c r="AAS534" s="213"/>
      <c r="AAV534" s="213"/>
      <c r="AAW534" s="213"/>
      <c r="AAX534" s="213"/>
      <c r="AAY534" s="10"/>
      <c r="AAZ534" s="10" t="e">
        <f>SUM(AAY529:AAY533)</f>
        <v>#N/A</v>
      </c>
      <c r="ABA534" s="290"/>
      <c r="ABB534" s="213"/>
      <c r="ABE534" s="213"/>
      <c r="ABF534" s="213"/>
      <c r="ABG534" s="213"/>
      <c r="ABH534" s="10"/>
      <c r="ABI534" s="10" t="e">
        <f>SUM(ABH529:ABH533)</f>
        <v>#N/A</v>
      </c>
      <c r="ABJ534" s="290"/>
      <c r="ABK534" s="213"/>
      <c r="ABN534" s="213"/>
      <c r="ABO534" s="213"/>
      <c r="ABP534" s="213"/>
      <c r="ABQ534" s="10"/>
      <c r="ABR534" s="10" t="e">
        <f>SUM(ABQ529:ABQ533)</f>
        <v>#N/A</v>
      </c>
      <c r="ABS534" s="290"/>
      <c r="ABT534" s="213"/>
      <c r="ABW534" s="213"/>
      <c r="ABX534" s="213"/>
      <c r="ABY534" s="213"/>
      <c r="ABZ534" s="10"/>
      <c r="ACA534" s="10" t="e">
        <f>SUM(ABZ529:ABZ533)</f>
        <v>#N/A</v>
      </c>
      <c r="ACB534" s="290"/>
      <c r="ACC534" s="213"/>
      <c r="ACF534" s="213"/>
      <c r="ACG534" s="213"/>
      <c r="ACH534" s="213"/>
      <c r="ACI534" s="10"/>
      <c r="ACJ534" s="10" t="e">
        <f>SUM(ACI529:ACI533)</f>
        <v>#N/A</v>
      </c>
      <c r="ACK534" s="290"/>
      <c r="ACL534" s="213"/>
      <c r="ACO534" s="213"/>
      <c r="ACP534" s="213"/>
      <c r="ACQ534" s="213"/>
      <c r="ACR534" s="10"/>
      <c r="ACS534" s="10" t="e">
        <f>SUM(ACR529:ACR533)</f>
        <v>#N/A</v>
      </c>
      <c r="ACT534" s="290"/>
      <c r="ACU534" s="213"/>
      <c r="ACV534" s="279"/>
      <c r="ACX534" s="213"/>
      <c r="ACY534" s="213"/>
      <c r="ACZ534" s="213"/>
      <c r="ADA534" s="10"/>
      <c r="ADB534" s="10">
        <f>SUM(ADA529:ADA533)</f>
        <v>450.19999999999993</v>
      </c>
      <c r="ADC534" s="290"/>
      <c r="ADD534" s="213"/>
      <c r="ADE534" s="307"/>
      <c r="ADG534" s="213"/>
      <c r="ADH534" s="213"/>
      <c r="ADI534" s="213"/>
      <c r="ADJ534" s="213"/>
      <c r="ADK534" s="10">
        <f>SUM(ADJ529:ADJ533)</f>
        <v>1746.5000000000002</v>
      </c>
      <c r="ADL534" s="290"/>
      <c r="ADM534" s="213"/>
      <c r="ADN534" s="307"/>
      <c r="ADP534" s="213"/>
      <c r="ADQ534" s="213"/>
      <c r="ADR534" s="213"/>
      <c r="ADS534" s="10"/>
      <c r="ADT534" s="10">
        <f>SUM(ADS529:ADS533)</f>
        <v>1050</v>
      </c>
      <c r="ADU534" s="290"/>
      <c r="ADV534" s="213"/>
      <c r="ADW534" s="307"/>
      <c r="ADZ534" s="213"/>
      <c r="AEA534" s="213"/>
      <c r="AEB534" s="213"/>
      <c r="AEC534" s="10">
        <f>SUM(AEB529:AEB533)</f>
        <v>368.70000000000005</v>
      </c>
      <c r="AED534" s="290"/>
      <c r="AEE534" s="213"/>
      <c r="AEF534" s="307"/>
      <c r="AEH534" s="213"/>
      <c r="AEI534" s="213"/>
      <c r="AEJ534" s="213"/>
      <c r="AEK534" s="213"/>
      <c r="AEL534" s="10">
        <f>SUM(AEK529:AEK533)</f>
        <v>755</v>
      </c>
      <c r="AEM534" s="290"/>
      <c r="AEN534" s="213"/>
      <c r="AEO534" s="307"/>
      <c r="AEQ534" s="213"/>
      <c r="AER534" s="213"/>
      <c r="AES534" s="213"/>
      <c r="AET534" s="213"/>
      <c r="AEU534" s="10">
        <f>SUM(AET529:AET533)</f>
        <v>1127</v>
      </c>
      <c r="AEV534" s="290"/>
      <c r="AEW534" s="213"/>
      <c r="AEX534" s="307"/>
      <c r="AEZ534" s="213"/>
      <c r="AFA534" s="213"/>
      <c r="AFB534" s="213"/>
      <c r="AFC534" s="10"/>
      <c r="AFD534" s="10">
        <f>SUM(AFC529:AFC533)</f>
        <v>640.70000000000005</v>
      </c>
      <c r="AFE534" s="290"/>
      <c r="AFF534" s="213"/>
      <c r="AFG534" s="307"/>
      <c r="AFI534" s="213"/>
      <c r="AFJ534" s="213"/>
      <c r="AFK534" s="213"/>
      <c r="AFL534" s="10"/>
      <c r="AFM534" s="10">
        <f>SUM(AFL529:AFL533)</f>
        <v>364</v>
      </c>
      <c r="AFN534" s="290"/>
      <c r="AFO534" s="213"/>
      <c r="AFP534" s="307"/>
      <c r="AFR534" s="213"/>
      <c r="AFS534" s="213"/>
      <c r="AFT534" s="213"/>
      <c r="AFU534" s="10"/>
      <c r="AFV534" s="10">
        <f>SUM(AFU529:AFU533)</f>
        <v>954</v>
      </c>
      <c r="AFW534" s="290"/>
      <c r="AFX534" s="213"/>
      <c r="AFY534" s="309"/>
      <c r="AGA534" s="213"/>
      <c r="AGB534" s="213"/>
      <c r="AGC534" s="213"/>
      <c r="AGD534" s="10"/>
      <c r="AGE534" s="10">
        <f>SUM(AGD529:AGD533)</f>
        <v>1142.2</v>
      </c>
      <c r="AGF534" s="290"/>
      <c r="AGG534" s="213"/>
      <c r="AGH534" s="307"/>
      <c r="AGJ534" s="213"/>
      <c r="AGK534" s="213"/>
      <c r="AGL534" s="213"/>
      <c r="AGM534" s="10"/>
      <c r="AGN534" s="10">
        <f>SUM(AGM529:AGM533)</f>
        <v>1106.7</v>
      </c>
      <c r="AGO534" s="290"/>
      <c r="AGP534" s="213"/>
      <c r="AGQ534" s="307"/>
      <c r="AGS534" s="213"/>
      <c r="AGT534" s="213"/>
      <c r="AGU534" s="213"/>
      <c r="AGV534" s="10"/>
      <c r="AGW534" s="10">
        <f>SUM(AGV529:AGV533)</f>
        <v>799.4</v>
      </c>
      <c r="AGX534" s="290"/>
      <c r="AGY534" s="213"/>
      <c r="AGZ534" s="308"/>
      <c r="AHB534" s="213"/>
      <c r="AHC534" s="213"/>
      <c r="AHD534" s="213"/>
      <c r="AHE534" s="10"/>
      <c r="AHF534" s="10">
        <f>SUM(AHE529:AHE533)</f>
        <v>331.1</v>
      </c>
      <c r="AHG534" s="290"/>
      <c r="AHH534" s="213"/>
      <c r="AHK534" s="213"/>
      <c r="AHL534" s="213"/>
      <c r="AHM534" s="213"/>
      <c r="AHN534" s="10"/>
      <c r="AHO534" s="10"/>
      <c r="AHQ534" s="213"/>
      <c r="AHR534" s="279"/>
      <c r="AHT534" s="213"/>
      <c r="AHU534" s="213"/>
      <c r="AHV534" s="213"/>
      <c r="AHW534" s="10"/>
      <c r="AHX534" s="10"/>
      <c r="AHZ534" s="213"/>
      <c r="AIA534" s="279"/>
      <c r="AIC534" s="213"/>
      <c r="AID534" s="213"/>
      <c r="AIE534" s="213"/>
      <c r="AIF534" s="10"/>
      <c r="AIG534" s="10"/>
      <c r="AII534" s="213"/>
      <c r="AIJ534" s="279"/>
      <c r="AIM534" s="213"/>
      <c r="AIP534" s="10"/>
    </row>
    <row r="535" spans="1:926" s="14" customFormat="1" ht="15">
      <c r="A535" s="213" t="s">
        <v>110</v>
      </c>
      <c r="B535" s="293" t="s">
        <v>1343</v>
      </c>
      <c r="D535" s="304">
        <f>IF(C535="Kopman",2,1)</f>
        <v>1</v>
      </c>
      <c r="E535" s="214">
        <f>VLOOKUP(B535,$A$563:$F$2330,6,FALSE)</f>
        <v>297</v>
      </c>
      <c r="F535" s="213" t="s">
        <v>61</v>
      </c>
      <c r="G535" s="10">
        <f>E535*1.5*D535</f>
        <v>445.5</v>
      </c>
      <c r="H535" s="10"/>
      <c r="I535" s="284"/>
      <c r="J535" s="213" t="s">
        <v>110</v>
      </c>
      <c r="K535" s="306" t="s">
        <v>2293</v>
      </c>
      <c r="M535" s="304">
        <f>IF(L535="Kopman",2,1)</f>
        <v>1</v>
      </c>
      <c r="N535" s="214">
        <f>VLOOKUP(K535,$A$563:$F$2330,6,FALSE)</f>
        <v>19</v>
      </c>
      <c r="O535" s="213" t="s">
        <v>61</v>
      </c>
      <c r="P535" s="10">
        <f>N535*1.5*M535</f>
        <v>28.5</v>
      </c>
      <c r="Q535" s="10"/>
      <c r="R535" s="284"/>
      <c r="S535" s="213" t="s">
        <v>110</v>
      </c>
      <c r="T535" s="306" t="s">
        <v>2294</v>
      </c>
      <c r="V535" s="304">
        <f>IF(U535="Kopman",2,1)</f>
        <v>1</v>
      </c>
      <c r="W535" s="214">
        <f>VLOOKUP(T535,$A$563:$F$2330,6,FALSE)</f>
        <v>3</v>
      </c>
      <c r="X535" s="213" t="s">
        <v>61</v>
      </c>
      <c r="Y535" s="10">
        <f>W535*1.5*V535</f>
        <v>4.5</v>
      </c>
      <c r="Z535" s="10"/>
      <c r="AA535" s="284"/>
      <c r="AB535" s="213" t="s">
        <v>110</v>
      </c>
      <c r="AC535" s="306" t="s">
        <v>1343</v>
      </c>
      <c r="AE535" s="304">
        <f>IF(AD535="Kopman",2,1)</f>
        <v>1</v>
      </c>
      <c r="AF535" s="214">
        <f>VLOOKUP(AC535,$A$563:$F$2330,6,FALSE)</f>
        <v>297</v>
      </c>
      <c r="AG535" s="213" t="s">
        <v>61</v>
      </c>
      <c r="AH535" s="10">
        <f>AF535*1.5*AE535</f>
        <v>445.5</v>
      </c>
      <c r="AI535" s="10"/>
      <c r="AJ535" s="284"/>
      <c r="AK535" s="213" t="s">
        <v>110</v>
      </c>
      <c r="AL535" s="293" t="s">
        <v>1343</v>
      </c>
      <c r="AN535" s="304">
        <f>IF(AM535="Kopman",2,1)</f>
        <v>1</v>
      </c>
      <c r="AO535" s="214">
        <f>VLOOKUP(AL535,$A$563:$F$2330,6,FALSE)</f>
        <v>297</v>
      </c>
      <c r="AP535" s="213" t="s">
        <v>61</v>
      </c>
      <c r="AQ535" s="10">
        <f>AO535*1.5*AN535</f>
        <v>445.5</v>
      </c>
      <c r="AR535" s="10"/>
      <c r="AS535" s="284"/>
      <c r="AT535" s="213" t="s">
        <v>110</v>
      </c>
      <c r="AU535" s="306" t="s">
        <v>655</v>
      </c>
      <c r="AW535" s="304">
        <f>IF(AV535="Kopman",2,1)</f>
        <v>1</v>
      </c>
      <c r="AX535" s="214">
        <f>VLOOKUP(AU535,$A$563:$F$2330,6,FALSE)</f>
        <v>52</v>
      </c>
      <c r="AY535" s="213" t="s">
        <v>61</v>
      </c>
      <c r="AZ535" s="10">
        <f>AX535*1.5*AW535</f>
        <v>78</v>
      </c>
      <c r="BA535" s="10"/>
      <c r="BB535" s="284"/>
      <c r="BC535" s="213" t="s">
        <v>110</v>
      </c>
      <c r="BD535" s="306" t="s">
        <v>1343</v>
      </c>
      <c r="BF535" s="304">
        <f>IF(BE535="Kopman",2,1)</f>
        <v>1</v>
      </c>
      <c r="BG535" s="214">
        <f>VLOOKUP(BD535,$A$563:$F$2330,6,FALSE)</f>
        <v>297</v>
      </c>
      <c r="BH535" s="213" t="s">
        <v>61</v>
      </c>
      <c r="BI535" s="10">
        <f>BG535*1.5*BF535</f>
        <v>445.5</v>
      </c>
      <c r="BJ535" s="10"/>
      <c r="BK535" s="284"/>
      <c r="BL535" s="213" t="s">
        <v>110</v>
      </c>
      <c r="BM535" s="306" t="s">
        <v>700</v>
      </c>
      <c r="BO535" s="304">
        <f>IF(BN535="Kopman",2,1)</f>
        <v>1</v>
      </c>
      <c r="BP535" s="214">
        <f>VLOOKUP(BM535,$A$563:$F$2330,6,FALSE)</f>
        <v>38</v>
      </c>
      <c r="BQ535" s="213" t="s">
        <v>61</v>
      </c>
      <c r="BR535" s="10">
        <f>BP535*1.5*BO535</f>
        <v>57</v>
      </c>
      <c r="BS535" s="10"/>
      <c r="BT535" s="284"/>
      <c r="BU535" s="213" t="s">
        <v>110</v>
      </c>
      <c r="BV535" s="306" t="s">
        <v>2295</v>
      </c>
      <c r="BX535" s="304">
        <f>IF(BW535="Kopman",2,1)</f>
        <v>1</v>
      </c>
      <c r="BY535" s="214">
        <f>VLOOKUP(BV535,$A$563:$F$2330,6,FALSE)</f>
        <v>233</v>
      </c>
      <c r="BZ535" s="213" t="s">
        <v>61</v>
      </c>
      <c r="CA535" s="10">
        <f>BY535*1.5*BX535</f>
        <v>349.5</v>
      </c>
      <c r="CB535" s="10"/>
      <c r="CC535" s="284"/>
      <c r="CD535" s="213" t="s">
        <v>110</v>
      </c>
      <c r="CE535" s="306" t="s">
        <v>1343</v>
      </c>
      <c r="CG535" s="304">
        <f>IF(CF535="Kopman",2,1)</f>
        <v>1</v>
      </c>
      <c r="CH535" s="214">
        <f>VLOOKUP(CE535,$A$563:$F$2330,6,FALSE)</f>
        <v>297</v>
      </c>
      <c r="CI535" s="213" t="s">
        <v>61</v>
      </c>
      <c r="CJ535" s="10">
        <f>CH535*1.5*CG535</f>
        <v>445.5</v>
      </c>
      <c r="CK535" s="10"/>
      <c r="CL535" s="284"/>
      <c r="CM535" s="213" t="s">
        <v>110</v>
      </c>
      <c r="CN535" s="306" t="s">
        <v>1495</v>
      </c>
      <c r="CP535" s="304">
        <f>IF(CO535="Kopman",2,1)</f>
        <v>1</v>
      </c>
      <c r="CQ535" s="214">
        <f>VLOOKUP(CN535,$A$563:$F$2330,6,FALSE)</f>
        <v>143</v>
      </c>
      <c r="CR535" s="213" t="s">
        <v>61</v>
      </c>
      <c r="CS535" s="10">
        <f>CQ535*1.5*CP535</f>
        <v>214.5</v>
      </c>
      <c r="CT535" s="10"/>
      <c r="CU535" s="284"/>
      <c r="CV535" s="213" t="s">
        <v>110</v>
      </c>
      <c r="CW535" s="306" t="s">
        <v>1343</v>
      </c>
      <c r="CY535" s="304">
        <f>IF(CX535="Kopman",2,1)</f>
        <v>1</v>
      </c>
      <c r="CZ535" s="214">
        <f>VLOOKUP(CW535,$A$563:$F$2330,6,FALSE)</f>
        <v>297</v>
      </c>
      <c r="DA535" s="213" t="s">
        <v>61</v>
      </c>
      <c r="DB535" s="10">
        <f>CZ535*1.5*CY535</f>
        <v>445.5</v>
      </c>
      <c r="DC535" s="10"/>
      <c r="DD535" s="284"/>
      <c r="DE535" s="213" t="s">
        <v>110</v>
      </c>
      <c r="DF535" s="306" t="s">
        <v>1343</v>
      </c>
      <c r="DH535" s="304">
        <f>IF(DG535="Kopman",2,1)</f>
        <v>1</v>
      </c>
      <c r="DI535" s="214">
        <f>VLOOKUP(DF535,$A$563:$F$2330,6,FALSE)</f>
        <v>297</v>
      </c>
      <c r="DJ535" s="213" t="s">
        <v>61</v>
      </c>
      <c r="DK535" s="10">
        <f>DI535*1.5*DH535</f>
        <v>445.5</v>
      </c>
      <c r="DL535" s="10"/>
      <c r="DM535" s="284"/>
      <c r="DN535" s="213" t="s">
        <v>110</v>
      </c>
      <c r="DO535" s="293" t="s">
        <v>1343</v>
      </c>
      <c r="DQ535" s="304">
        <f>IF(DP535="Kopman",2,1)</f>
        <v>1</v>
      </c>
      <c r="DR535" s="214">
        <f>VLOOKUP(DO535,$A$563:$F$2330,6,FALSE)</f>
        <v>297</v>
      </c>
      <c r="DS535" s="213" t="s">
        <v>61</v>
      </c>
      <c r="DT535" s="10">
        <f>DR535*1.5*DQ535</f>
        <v>445.5</v>
      </c>
      <c r="DU535" s="10"/>
      <c r="DV535" s="284"/>
      <c r="DW535" s="213" t="s">
        <v>110</v>
      </c>
      <c r="DX535" s="297" t="s">
        <v>186</v>
      </c>
      <c r="DZ535" s="304">
        <f>IF(DY535="Kopman",2,1)</f>
        <v>1</v>
      </c>
      <c r="EA535" s="214" t="e">
        <f>VLOOKUP(DX535,$A$563:$F$2330,6,FALSE)</f>
        <v>#N/A</v>
      </c>
      <c r="EB535" s="213" t="s">
        <v>61</v>
      </c>
      <c r="EC535" s="10" t="e">
        <f>EA535*1.5*DZ535</f>
        <v>#N/A</v>
      </c>
      <c r="ED535" s="10"/>
      <c r="EE535" s="284"/>
      <c r="EF535" s="213" t="s">
        <v>110</v>
      </c>
      <c r="EG535" s="306" t="s">
        <v>746</v>
      </c>
      <c r="EI535" s="304">
        <f>IF(EH535="Kopman",2,1)</f>
        <v>1</v>
      </c>
      <c r="EJ535" s="214">
        <f>VLOOKUP(EG535,$A$563:$F$2330,6,FALSE)</f>
        <v>0</v>
      </c>
      <c r="EK535" s="213" t="s">
        <v>61</v>
      </c>
      <c r="EL535" s="10">
        <f>EJ535*1.5*EI535</f>
        <v>0</v>
      </c>
      <c r="EM535" s="10"/>
      <c r="EN535" s="284"/>
      <c r="EO535" s="213" t="s">
        <v>110</v>
      </c>
      <c r="EP535" s="306" t="s">
        <v>1343</v>
      </c>
      <c r="ER535" s="304">
        <f>IF(EQ535="Kopman",2,1)</f>
        <v>1</v>
      </c>
      <c r="ES535" s="214">
        <f>VLOOKUP(EP535,$A$563:$F$2330,6,FALSE)</f>
        <v>297</v>
      </c>
      <c r="ET535" s="213" t="s">
        <v>61</v>
      </c>
      <c r="EU535" s="10">
        <f>ES535*1.5*ER535</f>
        <v>445.5</v>
      </c>
      <c r="EV535" s="10"/>
      <c r="EW535" s="284"/>
      <c r="EX535" s="213" t="s">
        <v>110</v>
      </c>
      <c r="EY535" s="297" t="s">
        <v>186</v>
      </c>
      <c r="FA535" s="304">
        <f>IF(EZ535="Kopman",2,1)</f>
        <v>1</v>
      </c>
      <c r="FB535" s="214" t="e">
        <f>VLOOKUP(EY535,$A$563:$F$2330,6,FALSE)</f>
        <v>#N/A</v>
      </c>
      <c r="FC535" s="213" t="s">
        <v>61</v>
      </c>
      <c r="FD535" s="10" t="e">
        <f>FB535*1.5*FA535</f>
        <v>#N/A</v>
      </c>
      <c r="FE535" s="10"/>
      <c r="FF535" s="284"/>
      <c r="FG535" s="213" t="s">
        <v>110</v>
      </c>
      <c r="FH535" s="306" t="s">
        <v>1901</v>
      </c>
      <c r="FJ535" s="304">
        <f>IF(FI535="Kopman",2,1)</f>
        <v>1</v>
      </c>
      <c r="FK535" s="214">
        <f>VLOOKUP(FH535,$A$563:$F$2330,6,FALSE)</f>
        <v>89</v>
      </c>
      <c r="FL535" s="213" t="s">
        <v>61</v>
      </c>
      <c r="FM535" s="10">
        <f>FK535*1.5*FJ535</f>
        <v>133.5</v>
      </c>
      <c r="FN535" s="10"/>
      <c r="FO535" s="284"/>
      <c r="FP535" s="213" t="s">
        <v>110</v>
      </c>
      <c r="FQ535" s="293" t="s">
        <v>901</v>
      </c>
      <c r="FS535" s="304">
        <f>IF(FR535="Kopman",2,1)</f>
        <v>1</v>
      </c>
      <c r="FT535" s="214">
        <f>VLOOKUP(FQ535,$A$563:$F$2330,6,FALSE)</f>
        <v>105</v>
      </c>
      <c r="FU535" s="213" t="s">
        <v>61</v>
      </c>
      <c r="FV535" s="10">
        <f>FT535*1.5*FS535</f>
        <v>157.5</v>
      </c>
      <c r="FW535" s="10"/>
      <c r="FX535" s="284"/>
      <c r="FY535" s="213" t="s">
        <v>110</v>
      </c>
      <c r="FZ535" s="293" t="s">
        <v>2293</v>
      </c>
      <c r="GB535" s="304">
        <f>IF(GA535="Kopman",2,1)</f>
        <v>1</v>
      </c>
      <c r="GC535" s="214">
        <f>VLOOKUP(FZ535,$A$563:$F$2330,6,FALSE)</f>
        <v>19</v>
      </c>
      <c r="GD535" s="213" t="s">
        <v>61</v>
      </c>
      <c r="GE535" s="10">
        <f>GC535*1.5*GB535</f>
        <v>28.5</v>
      </c>
      <c r="GF535" s="10"/>
      <c r="GG535" s="284"/>
      <c r="GH535" s="213" t="s">
        <v>110</v>
      </c>
      <c r="GI535" s="306" t="s">
        <v>1343</v>
      </c>
      <c r="GK535" s="304">
        <f>IF(GJ535="Kopman",2,1)</f>
        <v>1</v>
      </c>
      <c r="GL535" s="214">
        <f>VLOOKUP(GI535,$A$563:$F$2330,6,FALSE)</f>
        <v>297</v>
      </c>
      <c r="GM535" s="213" t="s">
        <v>61</v>
      </c>
      <c r="GN535" s="10">
        <f>GL535*1.5*GK535</f>
        <v>445.5</v>
      </c>
      <c r="GO535" s="10"/>
      <c r="GP535" s="284"/>
      <c r="GQ535" s="213" t="s">
        <v>110</v>
      </c>
      <c r="GR535" s="306" t="s">
        <v>2295</v>
      </c>
      <c r="GT535" s="304">
        <f>IF(GS535="Kopman",2,1)</f>
        <v>1</v>
      </c>
      <c r="GU535" s="214">
        <f>VLOOKUP(GR535,$A$563:$F$2330,6,FALSE)</f>
        <v>233</v>
      </c>
      <c r="GV535" s="213" t="s">
        <v>61</v>
      </c>
      <c r="GW535" s="10">
        <f>GU535*1.5</f>
        <v>349.5</v>
      </c>
      <c r="GX535" s="10"/>
      <c r="GY535" s="284"/>
      <c r="GZ535" s="213" t="s">
        <v>110</v>
      </c>
      <c r="HA535" s="293" t="s">
        <v>1343</v>
      </c>
      <c r="HC535" s="304">
        <f>IF(HB535="Kopman",2,1)</f>
        <v>1</v>
      </c>
      <c r="HD535" s="214">
        <f>VLOOKUP(HA535,$A$563:$F$2330,6,FALSE)</f>
        <v>297</v>
      </c>
      <c r="HE535" s="213" t="s">
        <v>61</v>
      </c>
      <c r="HF535" s="10">
        <f>HD535*1.5*HC535</f>
        <v>445.5</v>
      </c>
      <c r="HG535" s="10"/>
      <c r="HH535" s="284"/>
      <c r="HI535" s="213" t="s">
        <v>110</v>
      </c>
      <c r="HJ535" s="306" t="s">
        <v>1343</v>
      </c>
      <c r="HL535" s="304">
        <f>IF(HK535="Kopman",2,1)</f>
        <v>1</v>
      </c>
      <c r="HM535" s="214">
        <f>VLOOKUP(HJ535,$A$563:$F$2330,6,FALSE)</f>
        <v>297</v>
      </c>
      <c r="HN535" s="213" t="s">
        <v>61</v>
      </c>
      <c r="HO535" s="10">
        <f>HM535*1.5</f>
        <v>445.5</v>
      </c>
      <c r="HP535" s="10"/>
      <c r="HQ535" s="284"/>
      <c r="HR535" s="213" t="s">
        <v>110</v>
      </c>
      <c r="HS535" s="293" t="s">
        <v>767</v>
      </c>
      <c r="HU535" s="304">
        <f>IF(HT535="Kopman",2,1)</f>
        <v>1</v>
      </c>
      <c r="HV535" s="214">
        <f>VLOOKUP(HS535,$A$563:$F$2330,6,FALSE)</f>
        <v>18</v>
      </c>
      <c r="HW535" s="213" t="s">
        <v>61</v>
      </c>
      <c r="HX535" s="10">
        <f>HV535*1.5*HU535</f>
        <v>27</v>
      </c>
      <c r="HY535" s="10"/>
      <c r="HZ535" s="284"/>
      <c r="IA535" s="213" t="s">
        <v>110</v>
      </c>
      <c r="IB535" s="306" t="s">
        <v>767</v>
      </c>
      <c r="ID535" s="304">
        <f>IF(IC535="Kopman",2,1)</f>
        <v>1</v>
      </c>
      <c r="IE535" s="214">
        <f>VLOOKUP(IB535,$A$563:$F$2330,6,FALSE)</f>
        <v>18</v>
      </c>
      <c r="IF535" s="213" t="s">
        <v>61</v>
      </c>
      <c r="IG535" s="10">
        <f>IE535*1.5</f>
        <v>27</v>
      </c>
      <c r="IH535" s="10"/>
      <c r="II535" s="284"/>
      <c r="IJ535" s="213" t="s">
        <v>110</v>
      </c>
      <c r="IK535" s="306" t="s">
        <v>1343</v>
      </c>
      <c r="IM535" s="304">
        <f>IF(IL535="Kopman",2,1)</f>
        <v>1</v>
      </c>
      <c r="IN535" s="214">
        <f>VLOOKUP(IK535,$A$563:$F$2330,6,FALSE)</f>
        <v>297</v>
      </c>
      <c r="IO535" s="213" t="s">
        <v>61</v>
      </c>
      <c r="IP535" s="10">
        <f>IN535*1.5*IM535</f>
        <v>445.5</v>
      </c>
      <c r="IQ535" s="10"/>
      <c r="IR535" s="284"/>
      <c r="IS535" s="213" t="s">
        <v>110</v>
      </c>
      <c r="IT535" s="306" t="s">
        <v>747</v>
      </c>
      <c r="IV535" s="304">
        <f>IF(IU535="Kopman",2,1)</f>
        <v>1</v>
      </c>
      <c r="IW535" s="214">
        <f>VLOOKUP(IT535,$A$563:$F$2330,6,FALSE)</f>
        <v>29</v>
      </c>
      <c r="IX535" s="213" t="s">
        <v>61</v>
      </c>
      <c r="IY535" s="10">
        <f>IW535*1.5*IV535</f>
        <v>43.5</v>
      </c>
      <c r="IZ535" s="10"/>
      <c r="JA535" s="284"/>
      <c r="JB535" s="213" t="s">
        <v>110</v>
      </c>
      <c r="JC535" s="306" t="s">
        <v>1343</v>
      </c>
      <c r="JE535" s="304">
        <f>IF(JD535="Kopman",2,1)</f>
        <v>1</v>
      </c>
      <c r="JF535" s="214">
        <f>VLOOKUP(JC535,$A$563:$F$2330,6,FALSE)</f>
        <v>297</v>
      </c>
      <c r="JG535" s="213" t="s">
        <v>61</v>
      </c>
      <c r="JH535" s="10">
        <f>JF535*1.5*JE535</f>
        <v>445.5</v>
      </c>
      <c r="JI535" s="10"/>
      <c r="JJ535" s="284"/>
      <c r="JK535" s="213" t="s">
        <v>110</v>
      </c>
      <c r="JL535" s="306" t="s">
        <v>1901</v>
      </c>
      <c r="JN535" s="304">
        <f>IF(JM535="Kopman",2,1)</f>
        <v>1</v>
      </c>
      <c r="JO535" s="214">
        <f>VLOOKUP(JL535,$A$563:$F$2330,6,FALSE)</f>
        <v>89</v>
      </c>
      <c r="JP535" s="213" t="s">
        <v>61</v>
      </c>
      <c r="JQ535" s="10">
        <f>JO535*1.5*JN535</f>
        <v>133.5</v>
      </c>
      <c r="JR535" s="10"/>
      <c r="JS535" s="284"/>
      <c r="JT535" s="213" t="s">
        <v>110</v>
      </c>
      <c r="JU535" s="306" t="s">
        <v>1343</v>
      </c>
      <c r="JW535" s="304">
        <f>IF(JV535="Kopman",2,1)</f>
        <v>1</v>
      </c>
      <c r="JX535" s="214">
        <f>VLOOKUP(JU535,$A$563:$F$2330,6,FALSE)</f>
        <v>297</v>
      </c>
      <c r="JY535" s="213" t="s">
        <v>61</v>
      </c>
      <c r="JZ535" s="10">
        <f>JX535*1.5*JW535</f>
        <v>445.5</v>
      </c>
      <c r="KA535" s="10"/>
      <c r="KB535" s="284"/>
      <c r="KC535" s="213" t="s">
        <v>110</v>
      </c>
      <c r="KD535" s="306" t="s">
        <v>700</v>
      </c>
      <c r="KF535" s="304">
        <f>IF(KE535="Kopman",2,1)</f>
        <v>1</v>
      </c>
      <c r="KG535" s="214">
        <f>VLOOKUP(KD535,$A$563:$F$2330,6,FALSE)</f>
        <v>38</v>
      </c>
      <c r="KH535" s="213" t="s">
        <v>61</v>
      </c>
      <c r="KI535" s="10">
        <f>KG535*1.5*KF535</f>
        <v>57</v>
      </c>
      <c r="KJ535" s="10"/>
      <c r="KK535" s="284"/>
      <c r="KL535" s="213" t="s">
        <v>110</v>
      </c>
      <c r="KM535" s="306" t="s">
        <v>2294</v>
      </c>
      <c r="KO535" s="304">
        <f>IF(KN535="Kopman",2,1)</f>
        <v>1</v>
      </c>
      <c r="KP535" s="214">
        <f>VLOOKUP(KM535,$A$563:$F$2330,6,FALSE)</f>
        <v>3</v>
      </c>
      <c r="KQ535" s="213" t="s">
        <v>61</v>
      </c>
      <c r="KR535" s="10">
        <f>KP535*1.5</f>
        <v>4.5</v>
      </c>
      <c r="KS535" s="10"/>
      <c r="KT535" s="284"/>
      <c r="KU535" s="213" t="s">
        <v>110</v>
      </c>
      <c r="KV535" s="306" t="s">
        <v>1343</v>
      </c>
      <c r="KX535" s="304">
        <f>IF(KW535="Kopman",2,1)</f>
        <v>1</v>
      </c>
      <c r="KY535" s="214">
        <f>VLOOKUP(KV535,$A$563:$F$2330,6,FALSE)</f>
        <v>297</v>
      </c>
      <c r="KZ535" s="213" t="s">
        <v>61</v>
      </c>
      <c r="LA535" s="10">
        <f>KY535*1.5*KX535</f>
        <v>445.5</v>
      </c>
      <c r="LB535" s="10"/>
      <c r="LC535" s="284"/>
      <c r="LD535" s="213" t="s">
        <v>110</v>
      </c>
      <c r="LE535" s="306" t="s">
        <v>767</v>
      </c>
      <c r="LG535" s="304">
        <f>IF(LF535="Kopman",2,1)</f>
        <v>1</v>
      </c>
      <c r="LH535" s="214">
        <f>VLOOKUP(LE535,$A$563:$F$2330,6,FALSE)</f>
        <v>18</v>
      </c>
      <c r="LI535" s="213" t="s">
        <v>61</v>
      </c>
      <c r="LJ535" s="10">
        <f>LH535*1.5*LG535</f>
        <v>27</v>
      </c>
      <c r="LK535" s="10"/>
      <c r="LL535" s="284"/>
      <c r="LM535" s="213" t="s">
        <v>110</v>
      </c>
      <c r="LN535" s="306" t="s">
        <v>1343</v>
      </c>
      <c r="LP535" s="304">
        <f>IF(LO535="Kopman",2,1)</f>
        <v>1</v>
      </c>
      <c r="LQ535" s="214">
        <f>VLOOKUP(LN535,$A$563:$F$2330,6,FALSE)</f>
        <v>297</v>
      </c>
      <c r="LR535" s="213" t="s">
        <v>61</v>
      </c>
      <c r="LS535" s="10">
        <f>LQ535*1.5*LP535</f>
        <v>445.5</v>
      </c>
      <c r="LT535" s="10"/>
      <c r="LU535" s="284"/>
      <c r="LV535" s="213" t="s">
        <v>110</v>
      </c>
      <c r="LW535" s="306" t="s">
        <v>1448</v>
      </c>
      <c r="LY535" s="304">
        <f>IF(LX535="Kopman",2,1)</f>
        <v>1</v>
      </c>
      <c r="LZ535" s="214">
        <f>VLOOKUP(LW535,$A$563:$F$2330,6,FALSE)</f>
        <v>18</v>
      </c>
      <c r="MA535" s="213" t="s">
        <v>61</v>
      </c>
      <c r="MB535" s="10">
        <f>LZ535*1.5*LY535</f>
        <v>27</v>
      </c>
      <c r="MC535" s="10"/>
      <c r="MD535" s="284"/>
      <c r="ME535" s="213" t="s">
        <v>110</v>
      </c>
      <c r="MF535" s="308" t="s">
        <v>1343</v>
      </c>
      <c r="MH535" s="304">
        <f>IF(MG535="Kopman",2,1)</f>
        <v>1</v>
      </c>
      <c r="MI535" s="214">
        <f>VLOOKUP(MF535,$A$563:$F$2330,6,FALSE)</f>
        <v>297</v>
      </c>
      <c r="MJ535" s="213" t="s">
        <v>61</v>
      </c>
      <c r="MK535" s="10">
        <f>MI535*1.5*MH535</f>
        <v>445.5</v>
      </c>
      <c r="ML535" s="10"/>
      <c r="MM535" s="284"/>
      <c r="MN535" s="213" t="s">
        <v>110</v>
      </c>
      <c r="MO535" s="306" t="s">
        <v>781</v>
      </c>
      <c r="MQ535" s="304">
        <f>IF(MP535="Kopman",2,1)</f>
        <v>1</v>
      </c>
      <c r="MR535" s="214">
        <f>VLOOKUP(MO535,$A$563:$F$2330,6,FALSE)</f>
        <v>9</v>
      </c>
      <c r="MS535" s="213" t="s">
        <v>61</v>
      </c>
      <c r="MT535" s="10">
        <f>MR535*1.5*MQ535</f>
        <v>13.5</v>
      </c>
      <c r="MU535" s="10"/>
      <c r="MV535" s="284"/>
      <c r="MW535" s="213" t="s">
        <v>110</v>
      </c>
      <c r="MX535" s="306" t="s">
        <v>1343</v>
      </c>
      <c r="MZ535" s="304">
        <f>IF(MY535="Kopman",2,1)</f>
        <v>1</v>
      </c>
      <c r="NA535" s="214">
        <f>VLOOKUP(MX535,$A$563:$F$2330,6,FALSE)</f>
        <v>297</v>
      </c>
      <c r="NB535" s="213" t="s">
        <v>61</v>
      </c>
      <c r="NC535" s="10">
        <f>NA535*1.5*MZ535</f>
        <v>445.5</v>
      </c>
      <c r="ND535" s="10"/>
      <c r="NE535" s="284"/>
      <c r="NF535" s="213" t="s">
        <v>110</v>
      </c>
      <c r="NG535" s="306" t="s">
        <v>2296</v>
      </c>
      <c r="NI535" s="304">
        <f>IF(NH535="Kopman",2,1)</f>
        <v>1</v>
      </c>
      <c r="NJ535" s="214">
        <f>VLOOKUP(NG535,$A$563:$F$2330,6,FALSE)</f>
        <v>0</v>
      </c>
      <c r="NK535" s="213" t="s">
        <v>61</v>
      </c>
      <c r="NL535" s="10">
        <f>NJ535*1.5*NI535</f>
        <v>0</v>
      </c>
      <c r="NM535" s="10"/>
      <c r="NN535" s="284"/>
      <c r="NO535" s="213" t="s">
        <v>110</v>
      </c>
      <c r="NP535" s="306" t="s">
        <v>655</v>
      </c>
      <c r="NR535" s="304">
        <f>IF(NQ535="Kopman",2,1)</f>
        <v>1</v>
      </c>
      <c r="NS535" s="214">
        <f>VLOOKUP(NP535,$A$563:$F$2330,6,FALSE)</f>
        <v>52</v>
      </c>
      <c r="NT535" s="213" t="s">
        <v>61</v>
      </c>
      <c r="NU535" s="10">
        <f>NS535*1.5*NR535</f>
        <v>78</v>
      </c>
      <c r="NV535" s="10"/>
      <c r="NW535" s="284"/>
      <c r="NX535" s="213" t="s">
        <v>110</v>
      </c>
      <c r="NY535" s="293" t="s">
        <v>1927</v>
      </c>
      <c r="OB535" s="214">
        <f>VLOOKUP(NY535,$A$563:$F$2330,6,FALSE)</f>
        <v>0</v>
      </c>
      <c r="OC535" s="213" t="s">
        <v>61</v>
      </c>
      <c r="OD535" s="10">
        <f>OB535*1.5</f>
        <v>0</v>
      </c>
      <c r="OE535" s="10"/>
      <c r="OF535" s="284"/>
      <c r="OG535" s="213" t="s">
        <v>110</v>
      </c>
      <c r="OH535" s="306" t="s">
        <v>1100</v>
      </c>
      <c r="OJ535" s="304">
        <f>IF(OI535="Kopman",2,1)</f>
        <v>1</v>
      </c>
      <c r="OK535" s="214">
        <f>VLOOKUP(OH535,$A$563:$F$2330,6,FALSE)</f>
        <v>10</v>
      </c>
      <c r="OL535" s="213" t="s">
        <v>61</v>
      </c>
      <c r="OM535" s="10">
        <f>OK535*1.5*OJ535</f>
        <v>15</v>
      </c>
      <c r="ON535" s="10"/>
      <c r="OO535" s="284"/>
      <c r="OP535" s="213" t="s">
        <v>110</v>
      </c>
      <c r="OQ535" s="293" t="s">
        <v>2294</v>
      </c>
      <c r="OS535" s="304">
        <f>IF(OR535="Kopman",2,1)</f>
        <v>1</v>
      </c>
      <c r="OT535" s="214">
        <f>VLOOKUP(OQ535,$A$563:$F$2330,6,FALSE)</f>
        <v>3</v>
      </c>
      <c r="OU535" s="213" t="s">
        <v>61</v>
      </c>
      <c r="OV535" s="10">
        <f>OT535*1.5*OS535</f>
        <v>4.5</v>
      </c>
      <c r="OW535" s="10"/>
      <c r="OX535" s="284"/>
      <c r="OY535" s="213" t="s">
        <v>110</v>
      </c>
      <c r="OZ535" s="306" t="s">
        <v>1343</v>
      </c>
      <c r="PB535" s="304">
        <f>IF(PA535="Kopman",2,1)</f>
        <v>1</v>
      </c>
      <c r="PC535" s="214">
        <f>VLOOKUP(OZ535,$A$563:$F$2330,6,FALSE)</f>
        <v>297</v>
      </c>
      <c r="PD535" s="213" t="s">
        <v>61</v>
      </c>
      <c r="PE535" s="10">
        <f>PC535*1.5*PB535</f>
        <v>445.5</v>
      </c>
      <c r="PF535" s="10"/>
      <c r="PG535" s="284"/>
      <c r="PH535" s="213" t="s">
        <v>110</v>
      </c>
      <c r="PI535" s="306" t="s">
        <v>1343</v>
      </c>
      <c r="PK535" s="304">
        <f>IF(PJ535="Kopman",2,1)</f>
        <v>1</v>
      </c>
      <c r="PL535" s="214">
        <f>VLOOKUP(PI535,$A$563:$F$2330,6,FALSE)</f>
        <v>297</v>
      </c>
      <c r="PM535" s="213" t="s">
        <v>61</v>
      </c>
      <c r="PN535" s="10">
        <f>PL535*1.5*PK535</f>
        <v>445.5</v>
      </c>
      <c r="PO535" s="10"/>
      <c r="PP535" s="284"/>
      <c r="PQ535" s="213" t="s">
        <v>110</v>
      </c>
      <c r="PR535" s="293" t="s">
        <v>1343</v>
      </c>
      <c r="PT535" s="304">
        <f>IF(PS535="Kopman",2,1)</f>
        <v>1</v>
      </c>
      <c r="PU535" s="214">
        <f>VLOOKUP(PR535,$A$563:$F$2330,6,FALSE)</f>
        <v>297</v>
      </c>
      <c r="PV535" s="213" t="s">
        <v>61</v>
      </c>
      <c r="PW535" s="10">
        <f>PU535*1.5*PT535</f>
        <v>445.5</v>
      </c>
      <c r="PX535" s="10"/>
      <c r="PY535" s="284"/>
      <c r="PZ535" s="213" t="s">
        <v>110</v>
      </c>
      <c r="QA535" s="306" t="s">
        <v>655</v>
      </c>
      <c r="QC535" s="304">
        <f>IF(QB535="Kopman",2,1)</f>
        <v>1</v>
      </c>
      <c r="QD535" s="214">
        <f>VLOOKUP(QA535,$A$563:$F$2330,6,FALSE)</f>
        <v>52</v>
      </c>
      <c r="QE535" s="213" t="s">
        <v>61</v>
      </c>
      <c r="QF535" s="10">
        <f>QD535*1.5*QC535</f>
        <v>78</v>
      </c>
      <c r="QG535" s="10"/>
      <c r="QH535" s="284"/>
      <c r="QI535" s="213" t="s">
        <v>110</v>
      </c>
      <c r="QJ535" s="293" t="s">
        <v>2300</v>
      </c>
      <c r="QL535" s="304">
        <f>IF(QK535="Kopman",2,1)</f>
        <v>1</v>
      </c>
      <c r="QM535" s="214">
        <f>VLOOKUP(QJ535,$A$563:$F$2330,6,FALSE)</f>
        <v>0</v>
      </c>
      <c r="QN535" s="213" t="s">
        <v>61</v>
      </c>
      <c r="QO535" s="10">
        <f>QM535*1.5*QL535</f>
        <v>0</v>
      </c>
      <c r="QP535" s="10"/>
      <c r="QQ535" s="284"/>
      <c r="QR535" s="213" t="s">
        <v>110</v>
      </c>
      <c r="QS535" s="306" t="s">
        <v>1343</v>
      </c>
      <c r="QU535" s="304">
        <f>IF(QT535="Kopman",2,1)</f>
        <v>1</v>
      </c>
      <c r="QV535" s="214">
        <f>VLOOKUP(QS535,$A$563:$F$2330,6,FALSE)</f>
        <v>297</v>
      </c>
      <c r="QW535" s="213" t="s">
        <v>61</v>
      </c>
      <c r="QX535" s="10">
        <f>QV535*1.5*QU535</f>
        <v>445.5</v>
      </c>
      <c r="QY535" s="10"/>
      <c r="QZ535" s="284"/>
      <c r="RA535" s="213" t="s">
        <v>110</v>
      </c>
      <c r="RB535" s="293" t="s">
        <v>792</v>
      </c>
      <c r="RD535" s="304">
        <f>IF(RC535="Kopman",2,1)</f>
        <v>1</v>
      </c>
      <c r="RE535" s="214">
        <f>VLOOKUP(RB535,$A$563:$F$2330,6,FALSE)</f>
        <v>6</v>
      </c>
      <c r="RF535" s="213" t="s">
        <v>61</v>
      </c>
      <c r="RG535" s="10">
        <f>RE535*1.5*RD535</f>
        <v>9</v>
      </c>
      <c r="RH535" s="10"/>
      <c r="RI535" s="284"/>
      <c r="RJ535" s="213" t="s">
        <v>110</v>
      </c>
      <c r="RK535" s="297" t="s">
        <v>186</v>
      </c>
      <c r="RN535" s="214" t="e">
        <f>VLOOKUP(RK535,$A$563:$F$2330,6,FALSE)</f>
        <v>#N/A</v>
      </c>
      <c r="RO535" s="213" t="s">
        <v>61</v>
      </c>
      <c r="RP535" s="10" t="e">
        <f>RN535*1.5</f>
        <v>#N/A</v>
      </c>
      <c r="RQ535" s="10"/>
      <c r="RR535" s="284"/>
      <c r="RS535" s="213" t="s">
        <v>110</v>
      </c>
      <c r="RT535" s="306" t="s">
        <v>1343</v>
      </c>
      <c r="RV535" s="304">
        <f>IF(RU535="Kopman",2,1)</f>
        <v>1</v>
      </c>
      <c r="RW535" s="214">
        <f>VLOOKUP(RT535,$A$563:$F$2330,6,FALSE)</f>
        <v>297</v>
      </c>
      <c r="RX535" s="213" t="s">
        <v>61</v>
      </c>
      <c r="RY535" s="10">
        <f>RW535*1.5*RV535</f>
        <v>445.5</v>
      </c>
      <c r="RZ535" s="10"/>
      <c r="SA535" s="290"/>
      <c r="SB535" s="213" t="s">
        <v>110</v>
      </c>
      <c r="SC535" s="306" t="s">
        <v>1343</v>
      </c>
      <c r="SE535" s="304">
        <f>IF(SD535="Kopman",2,1)</f>
        <v>1</v>
      </c>
      <c r="SF535" s="214">
        <f>VLOOKUP(SC535,$A$563:$F$2330,6,FALSE)</f>
        <v>297</v>
      </c>
      <c r="SG535" s="213" t="s">
        <v>61</v>
      </c>
      <c r="SH535" s="10">
        <f>SF535*1.5*SE535</f>
        <v>445.5</v>
      </c>
      <c r="SI535" s="10"/>
      <c r="SJ535" s="290"/>
      <c r="SK535" s="213" t="s">
        <v>110</v>
      </c>
      <c r="SL535" s="306" t="s">
        <v>2293</v>
      </c>
      <c r="SN535" s="304">
        <f>IF(SM535="Kopman",2,1)</f>
        <v>1</v>
      </c>
      <c r="SO535" s="214">
        <f>VLOOKUP(SL535,$A$563:$F$2330,6,FALSE)</f>
        <v>19</v>
      </c>
      <c r="SP535" s="213" t="s">
        <v>61</v>
      </c>
      <c r="SQ535" s="10">
        <f>SO535*1.5*SN535</f>
        <v>28.5</v>
      </c>
      <c r="SR535" s="10"/>
      <c r="SS535" s="290"/>
      <c r="ST535" s="213" t="s">
        <v>110</v>
      </c>
      <c r="SU535" s="306" t="s">
        <v>655</v>
      </c>
      <c r="SW535" s="304">
        <f>IF(SV535="Kopman",2,1)</f>
        <v>1</v>
      </c>
      <c r="SX535" s="214">
        <f>VLOOKUP(SU535,$A$563:$F$2330,6,FALSE)</f>
        <v>52</v>
      </c>
      <c r="SY535" s="213" t="s">
        <v>61</v>
      </c>
      <c r="SZ535" s="10">
        <f>SX535*1.5*SW535</f>
        <v>78</v>
      </c>
      <c r="TA535" s="10"/>
      <c r="TB535" s="290"/>
      <c r="TC535" s="213" t="s">
        <v>110</v>
      </c>
      <c r="TD535" s="306" t="s">
        <v>1343</v>
      </c>
      <c r="TF535" s="304">
        <f>IF(TE535="Kopman",2,1)</f>
        <v>1</v>
      </c>
      <c r="TG535" s="214">
        <f>VLOOKUP(TD535,$A$563:$F$2330,6,FALSE)</f>
        <v>297</v>
      </c>
      <c r="TH535" s="213" t="s">
        <v>61</v>
      </c>
      <c r="TI535" s="10">
        <f>TG535*1.5</f>
        <v>445.5</v>
      </c>
      <c r="TK535" s="290"/>
      <c r="TL535" s="213" t="s">
        <v>110</v>
      </c>
      <c r="TM535" s="306" t="s">
        <v>1098</v>
      </c>
      <c r="TO535" s="304">
        <f>IF(TN535="Kopman",2,1)</f>
        <v>1</v>
      </c>
      <c r="TP535" s="214">
        <f>VLOOKUP(TM535,$A$563:$F$2330,6,FALSE)</f>
        <v>0</v>
      </c>
      <c r="TQ535" s="213" t="s">
        <v>61</v>
      </c>
      <c r="TR535" s="10">
        <f>TP535*1.5*TO535</f>
        <v>0</v>
      </c>
      <c r="TS535" s="10"/>
      <c r="TT535" s="290"/>
      <c r="TU535" s="213" t="s">
        <v>110</v>
      </c>
      <c r="TV535" s="297" t="s">
        <v>186</v>
      </c>
      <c r="TX535" s="304">
        <f>IF(TW535="Kopman",2,1)</f>
        <v>1</v>
      </c>
      <c r="TY535" s="214" t="e">
        <f>VLOOKUP(TV535,$A$563:$F$2330,6,FALSE)</f>
        <v>#N/A</v>
      </c>
      <c r="TZ535" s="213" t="s">
        <v>61</v>
      </c>
      <c r="UA535" s="10" t="e">
        <f>TY535*1.5*TX535</f>
        <v>#N/A</v>
      </c>
      <c r="UB535" s="10"/>
      <c r="UC535" s="290"/>
      <c r="UD535" s="213" t="s">
        <v>110</v>
      </c>
      <c r="UE535" s="306" t="s">
        <v>2295</v>
      </c>
      <c r="UG535" s="304">
        <f>IF(UF535="Kopman",2,1)</f>
        <v>1</v>
      </c>
      <c r="UH535" s="214">
        <f>VLOOKUP(UE535,$A$563:$F$2330,6,FALSE)</f>
        <v>233</v>
      </c>
      <c r="UI535" s="213" t="s">
        <v>61</v>
      </c>
      <c r="UJ535" s="10">
        <f>UH535*1.5*UG535</f>
        <v>349.5</v>
      </c>
      <c r="UK535" s="10"/>
      <c r="UL535" s="290"/>
      <c r="UM535" s="213" t="s">
        <v>110</v>
      </c>
      <c r="UN535" s="297" t="s">
        <v>186</v>
      </c>
      <c r="UP535" s="304">
        <f>IF(UO535="Kopman",2,1)</f>
        <v>1</v>
      </c>
      <c r="UQ535" s="214" t="e">
        <f>VLOOKUP(UN535,$A$563:$F$2330,6,FALSE)</f>
        <v>#N/A</v>
      </c>
      <c r="UR535" s="213" t="s">
        <v>61</v>
      </c>
      <c r="US535" s="10" t="e">
        <f>UQ535*1.5*UP535</f>
        <v>#N/A</v>
      </c>
      <c r="UT535" s="10"/>
      <c r="UU535" s="290"/>
      <c r="UV535" s="213" t="s">
        <v>110</v>
      </c>
      <c r="UW535" s="306" t="s">
        <v>1343</v>
      </c>
      <c r="UY535" s="304">
        <f>IF(UX535="Kopman",2,1)</f>
        <v>1</v>
      </c>
      <c r="UZ535" s="214">
        <f>VLOOKUP(UW535,$A$563:$F$2330,6,FALSE)</f>
        <v>297</v>
      </c>
      <c r="VA535" s="213" t="s">
        <v>61</v>
      </c>
      <c r="VB535" s="10">
        <f>UZ535*1.5*UY535</f>
        <v>445.5</v>
      </c>
      <c r="VC535" s="10"/>
      <c r="VD535" s="290"/>
      <c r="VE535" s="213" t="s">
        <v>110</v>
      </c>
      <c r="VF535" s="297" t="s">
        <v>186</v>
      </c>
      <c r="VH535" s="304">
        <f>IF(VG535="Kopman",2,1)</f>
        <v>1</v>
      </c>
      <c r="VI535" s="214" t="e">
        <f>VLOOKUP(VF535,$A$563:$F$2330,6,FALSE)</f>
        <v>#N/A</v>
      </c>
      <c r="VJ535" s="213" t="s">
        <v>61</v>
      </c>
      <c r="VK535" s="10" t="e">
        <f>VI535*1.5*VH535</f>
        <v>#N/A</v>
      </c>
      <c r="VL535" s="10"/>
      <c r="VM535" s="290"/>
      <c r="VN535" s="213" t="s">
        <v>110</v>
      </c>
      <c r="VO535" s="306" t="s">
        <v>901</v>
      </c>
      <c r="VQ535" s="304">
        <f>IF(VP535="Kopman",2,1)</f>
        <v>1</v>
      </c>
      <c r="VR535" s="214">
        <f>VLOOKUP(VO535,$A$563:$F$2330,6,FALSE)</f>
        <v>105</v>
      </c>
      <c r="VS535" s="213" t="s">
        <v>61</v>
      </c>
      <c r="VT535" s="10">
        <f>VR535*1.5*VQ535</f>
        <v>157.5</v>
      </c>
      <c r="VU535" s="10"/>
      <c r="VV535" s="290"/>
      <c r="VW535" s="213" t="s">
        <v>110</v>
      </c>
      <c r="VX535" s="297" t="s">
        <v>186</v>
      </c>
      <c r="WA535" s="214" t="e">
        <f>VLOOKUP(VX535,$A$563:$F$2330,6,FALSE)</f>
        <v>#N/A</v>
      </c>
      <c r="WB535" s="213" t="s">
        <v>61</v>
      </c>
      <c r="WC535" s="10" t="e">
        <f>WA535*1.5</f>
        <v>#N/A</v>
      </c>
      <c r="WE535" s="290"/>
      <c r="WF535" s="213" t="s">
        <v>110</v>
      </c>
      <c r="WG535" s="306" t="s">
        <v>1343</v>
      </c>
      <c r="WI535" s="304">
        <f>IF(WH535="Kopman",2,1)</f>
        <v>1</v>
      </c>
      <c r="WJ535" s="214">
        <f>VLOOKUP(WG535,$A$563:$F$2330,6,FALSE)</f>
        <v>297</v>
      </c>
      <c r="WK535" s="213" t="s">
        <v>61</v>
      </c>
      <c r="WL535" s="10">
        <f>WJ535*1.5</f>
        <v>445.5</v>
      </c>
      <c r="WN535" s="290"/>
      <c r="WO535" s="213" t="s">
        <v>110</v>
      </c>
      <c r="WP535" s="306" t="s">
        <v>1927</v>
      </c>
      <c r="WQ535" s="214"/>
      <c r="WR535" s="304">
        <f>IF(WQ535="Kopman",2,1)</f>
        <v>1</v>
      </c>
      <c r="WS535" s="214">
        <f>VLOOKUP(WP535,$A$563:$F$2330,6,FALSE)</f>
        <v>0</v>
      </c>
      <c r="WT535" s="213" t="s">
        <v>61</v>
      </c>
      <c r="WU535" s="10">
        <f>WS535*1.5*WR535</f>
        <v>0</v>
      </c>
      <c r="WV535" s="10"/>
      <c r="WW535" s="290"/>
      <c r="WX535" s="213" t="s">
        <v>110</v>
      </c>
      <c r="WY535" s="306" t="s">
        <v>700</v>
      </c>
      <c r="XA535" s="304">
        <f>IF(WZ535="Kopman",2,1)</f>
        <v>1</v>
      </c>
      <c r="XB535" s="214">
        <f>VLOOKUP(WY535,$A$563:$F$2330,6,FALSE)</f>
        <v>38</v>
      </c>
      <c r="XC535" s="213" t="s">
        <v>61</v>
      </c>
      <c r="XD535" s="10">
        <f>XB535*1.5</f>
        <v>57</v>
      </c>
      <c r="XF535" s="290"/>
      <c r="XG535" s="213" t="s">
        <v>110</v>
      </c>
      <c r="XH535" s="297" t="s">
        <v>186</v>
      </c>
      <c r="XK535" s="214" t="e">
        <f>VLOOKUP(XH535,$A$563:$F$2330,6,FALSE)</f>
        <v>#N/A</v>
      </c>
      <c r="XL535" s="213" t="s">
        <v>61</v>
      </c>
      <c r="XM535" s="10" t="e">
        <f>XK535*1.5</f>
        <v>#N/A</v>
      </c>
      <c r="XO535" s="290"/>
      <c r="XP535" s="213" t="s">
        <v>110</v>
      </c>
      <c r="XQ535" s="306" t="s">
        <v>1305</v>
      </c>
      <c r="XS535" s="304">
        <f>IF(XR535="Kopman",2,1)</f>
        <v>1</v>
      </c>
      <c r="XT535" s="214">
        <f>VLOOKUP(XQ535,$A$563:$F$2330,6,FALSE)</f>
        <v>8</v>
      </c>
      <c r="XU535" s="213" t="s">
        <v>61</v>
      </c>
      <c r="XV535" s="10">
        <f>XT535*1.5*XS535</f>
        <v>12</v>
      </c>
      <c r="XW535" s="10"/>
      <c r="XX535" s="290"/>
      <c r="XY535" s="213" t="s">
        <v>110</v>
      </c>
      <c r="XZ535" s="306" t="s">
        <v>1343</v>
      </c>
      <c r="YB535" s="304">
        <f>IF(YA535="Kopman",2,1)</f>
        <v>1</v>
      </c>
      <c r="YC535" s="214">
        <f>VLOOKUP(XZ535,$A$563:$F$2330,6,FALSE)</f>
        <v>297</v>
      </c>
      <c r="YD535" s="213" t="s">
        <v>61</v>
      </c>
      <c r="YE535" s="10">
        <f>YC535*1.5</f>
        <v>445.5</v>
      </c>
      <c r="YG535" s="290"/>
      <c r="YH535" s="213" t="s">
        <v>110</v>
      </c>
      <c r="YI535" s="306" t="s">
        <v>1429</v>
      </c>
      <c r="YK535" s="304">
        <f>IF(YJ535="Kopman",2,1)</f>
        <v>1</v>
      </c>
      <c r="YL535" s="214">
        <f>VLOOKUP(YI535,$A$563:$F$2330,6,FALSE)</f>
        <v>46</v>
      </c>
      <c r="YM535" s="213" t="s">
        <v>61</v>
      </c>
      <c r="YN535" s="10">
        <f>YL535*1.5*YK535</f>
        <v>69</v>
      </c>
      <c r="YO535" s="10"/>
      <c r="YP535" s="290"/>
      <c r="YQ535" s="213" t="s">
        <v>110</v>
      </c>
      <c r="YR535" s="297" t="s">
        <v>186</v>
      </c>
      <c r="YU535" s="214" t="e">
        <f>VLOOKUP(YR535,$A$563:$F$2330,6,FALSE)</f>
        <v>#N/A</v>
      </c>
      <c r="YV535" s="213" t="s">
        <v>61</v>
      </c>
      <c r="YW535" s="10" t="e">
        <f>YU535*1.5</f>
        <v>#N/A</v>
      </c>
      <c r="YY535" s="290"/>
      <c r="YZ535" s="213" t="s">
        <v>110</v>
      </c>
      <c r="ZA535" s="297" t="s">
        <v>186</v>
      </c>
      <c r="ZD535" s="214" t="e">
        <f>VLOOKUP(ZA535,$A$563:$F$2330,6,FALSE)</f>
        <v>#N/A</v>
      </c>
      <c r="ZE535" s="213" t="s">
        <v>61</v>
      </c>
      <c r="ZF535" s="10" t="e">
        <f>ZD535*1.5</f>
        <v>#N/A</v>
      </c>
      <c r="ZH535" s="290"/>
      <c r="ZI535" s="213" t="s">
        <v>110</v>
      </c>
      <c r="ZJ535" s="293" t="s">
        <v>2056</v>
      </c>
      <c r="ZM535" s="214">
        <f>VLOOKUP(ZJ535,$A$563:$F$2330,6,FALSE)</f>
        <v>7</v>
      </c>
      <c r="ZN535" s="213" t="s">
        <v>61</v>
      </c>
      <c r="ZO535" s="10">
        <f>ZM535*1.5</f>
        <v>10.5</v>
      </c>
      <c r="ZQ535" s="290"/>
      <c r="ZR535" s="213" t="s">
        <v>110</v>
      </c>
      <c r="ZS535" s="297" t="s">
        <v>186</v>
      </c>
      <c r="ZU535" s="304">
        <f>IF(ZT535="Kopman",2,1)</f>
        <v>1</v>
      </c>
      <c r="ZV535" s="214" t="e">
        <f>VLOOKUP(ZS535,$A$563:$F$2330,6,FALSE)</f>
        <v>#N/A</v>
      </c>
      <c r="ZW535" s="213" t="s">
        <v>61</v>
      </c>
      <c r="ZX535" s="10" t="e">
        <f>ZV535*1.5*ZU535</f>
        <v>#N/A</v>
      </c>
      <c r="ZY535" s="10"/>
      <c r="ZZ535" s="290"/>
      <c r="AAA535" s="213" t="s">
        <v>110</v>
      </c>
      <c r="AAB535" s="297" t="s">
        <v>186</v>
      </c>
      <c r="AAD535" s="304">
        <f>IF(AAC535="Kopman",2,1)</f>
        <v>1</v>
      </c>
      <c r="AAE535" s="214" t="e">
        <f>VLOOKUP(AAB535,$A$563:$F$2330,6,FALSE)</f>
        <v>#N/A</v>
      </c>
      <c r="AAF535" s="213" t="s">
        <v>61</v>
      </c>
      <c r="AAG535" s="10" t="e">
        <f>AAE535*1.5*AAD535</f>
        <v>#N/A</v>
      </c>
      <c r="AAH535" s="10"/>
      <c r="AAI535" s="290"/>
      <c r="AAJ535" s="213" t="s">
        <v>110</v>
      </c>
      <c r="AAK535" s="297" t="s">
        <v>186</v>
      </c>
      <c r="AAM535" s="304">
        <f>IF(AAL535="Kopman",2,1)</f>
        <v>1</v>
      </c>
      <c r="AAN535" s="214" t="e">
        <f>VLOOKUP(AAK535,$A$563:$F$2330,6,FALSE)</f>
        <v>#N/A</v>
      </c>
      <c r="AAO535" s="213" t="s">
        <v>61</v>
      </c>
      <c r="AAP535" s="10" t="e">
        <f>AAN535*1.5*AAM535</f>
        <v>#N/A</v>
      </c>
      <c r="AAQ535" s="10"/>
      <c r="AAR535" s="290"/>
      <c r="AAS535" s="213" t="s">
        <v>110</v>
      </c>
      <c r="AAT535" s="297" t="s">
        <v>186</v>
      </c>
      <c r="AAV535" s="304">
        <f>IF(AAU535="Kopman",2,1)</f>
        <v>1</v>
      </c>
      <c r="AAW535" s="214" t="e">
        <f>VLOOKUP(AAT535,$A$563:$F$2330,6,FALSE)</f>
        <v>#N/A</v>
      </c>
      <c r="AAX535" s="213" t="s">
        <v>61</v>
      </c>
      <c r="AAY535" s="10" t="e">
        <f>AAW535*1.5*AAV535</f>
        <v>#N/A</v>
      </c>
      <c r="AAZ535" s="10"/>
      <c r="ABA535" s="290"/>
      <c r="ABB535" s="213" t="s">
        <v>110</v>
      </c>
      <c r="ABC535" s="297" t="s">
        <v>186</v>
      </c>
      <c r="ABE535" s="304">
        <f>IF(ABD535="Kopman",2,1)</f>
        <v>1</v>
      </c>
      <c r="ABF535" s="214" t="e">
        <f>VLOOKUP(ABC535,$A$563:$F$2330,6,FALSE)</f>
        <v>#N/A</v>
      </c>
      <c r="ABG535" s="213" t="s">
        <v>61</v>
      </c>
      <c r="ABH535" s="10" t="e">
        <f>ABF535*1.5*ABE535</f>
        <v>#N/A</v>
      </c>
      <c r="ABI535" s="10"/>
      <c r="ABJ535" s="290"/>
      <c r="ABK535" s="213" t="s">
        <v>110</v>
      </c>
      <c r="ABL535" s="297" t="s">
        <v>186</v>
      </c>
      <c r="ABN535" s="304">
        <f>IF(ABM535="Kopman",2,1)</f>
        <v>1</v>
      </c>
      <c r="ABO535" s="214" t="e">
        <f>VLOOKUP(ABL535,$A$563:$F$2330,6,FALSE)</f>
        <v>#N/A</v>
      </c>
      <c r="ABP535" s="213" t="s">
        <v>61</v>
      </c>
      <c r="ABQ535" s="10" t="e">
        <f>ABO535*1.5*ABN535</f>
        <v>#N/A</v>
      </c>
      <c r="ABR535" s="10"/>
      <c r="ABS535" s="290"/>
      <c r="ABT535" s="213" t="s">
        <v>110</v>
      </c>
      <c r="ABU535" s="297" t="s">
        <v>186</v>
      </c>
      <c r="ABW535" s="304">
        <f>IF(ABV535="Kopman",2,1)</f>
        <v>1</v>
      </c>
      <c r="ABX535" s="214" t="e">
        <f>VLOOKUP(ABU535,$A$563:$F$2330,6,FALSE)</f>
        <v>#N/A</v>
      </c>
      <c r="ABY535" s="213" t="s">
        <v>61</v>
      </c>
      <c r="ABZ535" s="10" t="e">
        <f>ABX535*1.5*ABW535</f>
        <v>#N/A</v>
      </c>
      <c r="ACA535" s="10"/>
      <c r="ACB535" s="290"/>
      <c r="ACC535" s="213" t="s">
        <v>110</v>
      </c>
      <c r="ACD535" s="297" t="s">
        <v>186</v>
      </c>
      <c r="ACF535" s="304">
        <f>IF(ACE535="Kopman",2,1)</f>
        <v>1</v>
      </c>
      <c r="ACG535" s="214" t="e">
        <f>VLOOKUP(ACD535,$A$563:$F$2330,6,FALSE)</f>
        <v>#N/A</v>
      </c>
      <c r="ACH535" s="213" t="s">
        <v>61</v>
      </c>
      <c r="ACI535" s="10" t="e">
        <f>ACG535*1.5*ACF535</f>
        <v>#N/A</v>
      </c>
      <c r="ACJ535" s="10"/>
      <c r="ACK535" s="290"/>
      <c r="ACL535" s="213" t="s">
        <v>110</v>
      </c>
      <c r="ACM535" s="297" t="s">
        <v>186</v>
      </c>
      <c r="ACO535" s="304">
        <f>IF(ACN535="Kopman",2,1)</f>
        <v>1</v>
      </c>
      <c r="ACP535" s="214" t="e">
        <f>VLOOKUP(ACM535,$A$563:$F$2330,6,FALSE)</f>
        <v>#N/A</v>
      </c>
      <c r="ACQ535" s="213" t="s">
        <v>61</v>
      </c>
      <c r="ACR535" s="10" t="e">
        <f>ACP535*1.5*ACO535</f>
        <v>#N/A</v>
      </c>
      <c r="ACS535" s="10"/>
      <c r="ACT535" s="290"/>
      <c r="ACU535" s="213" t="s">
        <v>110</v>
      </c>
      <c r="ACV535" s="293" t="s">
        <v>738</v>
      </c>
      <c r="ACX535" s="304">
        <f>IF(ACW535="Kopman",2,1)</f>
        <v>1</v>
      </c>
      <c r="ACY535" s="214">
        <f>VLOOKUP(ACV535,$A$563:$F$2330,6,FALSE)</f>
        <v>51</v>
      </c>
      <c r="ACZ535" s="213" t="s">
        <v>61</v>
      </c>
      <c r="ADA535" s="10">
        <f>ACY535*1.5*ACX535</f>
        <v>76.5</v>
      </c>
      <c r="ADB535" s="10"/>
      <c r="ADC535" s="290"/>
      <c r="ADD535" s="213" t="s">
        <v>110</v>
      </c>
      <c r="ADE535" s="306" t="s">
        <v>1343</v>
      </c>
      <c r="ADG535" s="304">
        <f>IF(ADF535="Kopman",2,1)</f>
        <v>1</v>
      </c>
      <c r="ADH535" s="214">
        <f>VLOOKUP(ADE535,$A$563:$F$2330,6,FALSE)</f>
        <v>297</v>
      </c>
      <c r="ADI535" s="213" t="s">
        <v>61</v>
      </c>
      <c r="ADJ535" s="10">
        <f>ADH535*1.5</f>
        <v>445.5</v>
      </c>
      <c r="ADL535" s="290"/>
      <c r="ADM535" s="213" t="s">
        <v>110</v>
      </c>
      <c r="ADN535" s="306" t="s">
        <v>1343</v>
      </c>
      <c r="ADP535" s="304">
        <f>IF(ADO535="Kopman",2,1)</f>
        <v>1</v>
      </c>
      <c r="ADQ535" s="214">
        <f>VLOOKUP(ADN535,$A$563:$F$2330,6,FALSE)</f>
        <v>297</v>
      </c>
      <c r="ADR535" s="213" t="s">
        <v>61</v>
      </c>
      <c r="ADS535" s="10">
        <f>ADQ535*1.5*ADP535</f>
        <v>445.5</v>
      </c>
      <c r="ADT535" s="10"/>
      <c r="ADU535" s="290"/>
      <c r="ADV535" s="213" t="s">
        <v>110</v>
      </c>
      <c r="ADW535" s="306" t="s">
        <v>1343</v>
      </c>
      <c r="ADZ535" s="214">
        <f>VLOOKUP(ADW535,$A$563:$F$2330,6,FALSE)</f>
        <v>297</v>
      </c>
      <c r="AEA535" s="213" t="s">
        <v>61</v>
      </c>
      <c r="AEB535" s="10">
        <f>ADZ535*1.5</f>
        <v>445.5</v>
      </c>
      <c r="AED535" s="290"/>
      <c r="AEE535" s="213" t="s">
        <v>110</v>
      </c>
      <c r="AEF535" s="306" t="s">
        <v>1901</v>
      </c>
      <c r="AEH535" s="304">
        <f>IF(AEG535="Kopman",2,1)</f>
        <v>1</v>
      </c>
      <c r="AEI535" s="214">
        <f>VLOOKUP(AEF535,$A$563:$F$2330,6,FALSE)</f>
        <v>89</v>
      </c>
      <c r="AEJ535" s="213" t="s">
        <v>61</v>
      </c>
      <c r="AEK535" s="10">
        <f>AEI535*1.5</f>
        <v>133.5</v>
      </c>
      <c r="AEM535" s="290"/>
      <c r="AEN535" s="213" t="s">
        <v>110</v>
      </c>
      <c r="AEO535" s="306" t="s">
        <v>1388</v>
      </c>
      <c r="AEQ535" s="304">
        <f>IF(AEP535="Kopman",2,1)</f>
        <v>1</v>
      </c>
      <c r="AER535" s="214">
        <f>VLOOKUP(AEO535,$A$563:$F$2330,6,FALSE)</f>
        <v>0</v>
      </c>
      <c r="AES535" s="213" t="s">
        <v>61</v>
      </c>
      <c r="AET535" s="10">
        <f>AER535*1.5</f>
        <v>0</v>
      </c>
      <c r="AEV535" s="290"/>
      <c r="AEW535" s="213" t="s">
        <v>110</v>
      </c>
      <c r="AEX535" s="306" t="s">
        <v>655</v>
      </c>
      <c r="AEZ535" s="304">
        <f>IF(AEY535="Kopman",2,1)</f>
        <v>1</v>
      </c>
      <c r="AFA535" s="214">
        <f>VLOOKUP(AEX535,$A$563:$F$2330,6,FALSE)</f>
        <v>52</v>
      </c>
      <c r="AFB535" s="213" t="s">
        <v>61</v>
      </c>
      <c r="AFC535" s="10">
        <f>AFA535*1.5*AEZ535</f>
        <v>78</v>
      </c>
      <c r="AFD535" s="10"/>
      <c r="AFE535" s="290"/>
      <c r="AFF535" s="213" t="s">
        <v>110</v>
      </c>
      <c r="AFG535" s="306" t="s">
        <v>767</v>
      </c>
      <c r="AFI535" s="304">
        <f>IF(AFH535="Kopman",2,1)</f>
        <v>1</v>
      </c>
      <c r="AFJ535" s="214">
        <f>VLOOKUP(AFG535,$A$563:$F$2330,6,FALSE)</f>
        <v>18</v>
      </c>
      <c r="AFK535" s="213" t="s">
        <v>61</v>
      </c>
      <c r="AFL535" s="10">
        <f>AFJ535*1.5*AFI535</f>
        <v>27</v>
      </c>
      <c r="AFM535" s="10"/>
      <c r="AFN535" s="290"/>
      <c r="AFO535" s="213" t="s">
        <v>110</v>
      </c>
      <c r="AFP535" s="306" t="s">
        <v>1343</v>
      </c>
      <c r="AFR535" s="304">
        <f>IF(AFQ535="Kopman",2,1)</f>
        <v>1</v>
      </c>
      <c r="AFS535" s="214">
        <f>VLOOKUP(AFP535,$A$563:$F$2330,6,FALSE)</f>
        <v>297</v>
      </c>
      <c r="AFT535" s="213" t="s">
        <v>61</v>
      </c>
      <c r="AFU535" s="10">
        <f>AFS535*1.5*AFR535</f>
        <v>445.5</v>
      </c>
      <c r="AFV535" s="10"/>
      <c r="AFW535" s="290"/>
      <c r="AFX535" s="213" t="s">
        <v>110</v>
      </c>
      <c r="AFY535" s="306" t="s">
        <v>1327</v>
      </c>
      <c r="AGA535" s="304">
        <f>IF(AFZ535="Kopman",2,1)</f>
        <v>1</v>
      </c>
      <c r="AGB535" s="214">
        <f>VLOOKUP(AFY535,$A$563:$F$2330,6,FALSE)</f>
        <v>3</v>
      </c>
      <c r="AGC535" s="213" t="s">
        <v>61</v>
      </c>
      <c r="AGD535" s="10">
        <f>AGB535*1.5*AGA535</f>
        <v>4.5</v>
      </c>
      <c r="AGE535" s="10"/>
      <c r="AGF535" s="290"/>
      <c r="AGG535" s="213" t="s">
        <v>110</v>
      </c>
      <c r="AGH535" s="306" t="s">
        <v>1343</v>
      </c>
      <c r="AGJ535" s="304">
        <f>IF(AGI535="Kopman",2,1)</f>
        <v>1</v>
      </c>
      <c r="AGK535" s="214">
        <f>VLOOKUP(AGH535,$A$563:$F$2330,6,FALSE)</f>
        <v>297</v>
      </c>
      <c r="AGL535" s="213" t="s">
        <v>61</v>
      </c>
      <c r="AGM535" s="10">
        <f>AGK535*1.5*AGJ535</f>
        <v>445.5</v>
      </c>
      <c r="AGN535" s="10"/>
      <c r="AGO535" s="290"/>
      <c r="AGP535" s="213" t="s">
        <v>110</v>
      </c>
      <c r="AGQ535" s="306" t="s">
        <v>2293</v>
      </c>
      <c r="AGR535" s="14" t="s">
        <v>2248</v>
      </c>
      <c r="AGS535" s="304">
        <f>IF(AGR535="Kopman",2,1)</f>
        <v>2</v>
      </c>
      <c r="AGT535" s="214">
        <f>VLOOKUP(AGQ535,$A$563:$F$2330,6,FALSE)</f>
        <v>19</v>
      </c>
      <c r="AGU535" s="213" t="s">
        <v>61</v>
      </c>
      <c r="AGV535" s="10">
        <f>AGT535*1.5*AGS535</f>
        <v>57</v>
      </c>
      <c r="AGW535" s="10"/>
      <c r="AGX535" s="290"/>
      <c r="AGY535" s="213" t="s">
        <v>110</v>
      </c>
      <c r="AGZ535" s="306" t="s">
        <v>746</v>
      </c>
      <c r="AHB535" s="304">
        <f>IF(AHA535="Kopman",2,1)</f>
        <v>1</v>
      </c>
      <c r="AHC535" s="214">
        <f>VLOOKUP(AGZ535,$A$563:$F$2330,6,FALSE)</f>
        <v>0</v>
      </c>
      <c r="AHD535" s="213" t="s">
        <v>61</v>
      </c>
      <c r="AHE535" s="10">
        <f>AHC535*1.5*AHB535</f>
        <v>0</v>
      </c>
      <c r="AHF535" s="10"/>
      <c r="AHG535" s="290"/>
      <c r="AHH535" s="213"/>
      <c r="AHI535" s="303"/>
      <c r="AHK535" s="304"/>
      <c r="AHL535" s="214"/>
      <c r="AHM535" s="213"/>
      <c r="AHN535" s="10"/>
      <c r="AHO535" s="10"/>
      <c r="AHQ535" s="213"/>
      <c r="AHR535" s="278"/>
      <c r="AHT535" s="304"/>
      <c r="AHU535" s="214"/>
      <c r="AHV535" s="213"/>
      <c r="AHW535" s="10"/>
      <c r="AHX535" s="10"/>
      <c r="AHZ535" s="213"/>
      <c r="AIA535" s="278"/>
      <c r="AIC535" s="304"/>
      <c r="AID535" s="214"/>
      <c r="AIE535" s="213"/>
      <c r="AIF535" s="10"/>
      <c r="AIG535" s="10"/>
      <c r="AII535" s="213"/>
      <c r="AIJ535" s="278"/>
      <c r="AIM535" s="214"/>
      <c r="AIN535" s="213"/>
      <c r="AIO535" s="10"/>
    </row>
    <row r="536" spans="1:926" s="14" customFormat="1" ht="15">
      <c r="A536" s="213" t="s">
        <v>111</v>
      </c>
      <c r="B536" s="293" t="s">
        <v>901</v>
      </c>
      <c r="D536" s="214"/>
      <c r="E536" s="214">
        <f>VLOOKUP(B536,$A$563:$F$2330,6,FALSE)</f>
        <v>105</v>
      </c>
      <c r="F536" s="213" t="s">
        <v>63</v>
      </c>
      <c r="G536" s="10">
        <f>E536*1.4</f>
        <v>147</v>
      </c>
      <c r="H536" s="10"/>
      <c r="I536" s="284"/>
      <c r="J536" s="213" t="s">
        <v>111</v>
      </c>
      <c r="K536" s="306" t="s">
        <v>746</v>
      </c>
      <c r="M536" s="214"/>
      <c r="N536" s="214">
        <f>VLOOKUP(K536,$A$563:$F$2330,6,FALSE)</f>
        <v>0</v>
      </c>
      <c r="O536" s="213" t="s">
        <v>63</v>
      </c>
      <c r="P536" s="10">
        <f>N536*1.4</f>
        <v>0</v>
      </c>
      <c r="Q536" s="10"/>
      <c r="R536" s="284"/>
      <c r="S536" s="213" t="s">
        <v>111</v>
      </c>
      <c r="T536" s="306" t="s">
        <v>1343</v>
      </c>
      <c r="V536" s="214"/>
      <c r="W536" s="214">
        <f>VLOOKUP(T536,$A$563:$F$2330,6,FALSE)</f>
        <v>297</v>
      </c>
      <c r="X536" s="213" t="s">
        <v>63</v>
      </c>
      <c r="Y536" s="10">
        <f>W536*1.4</f>
        <v>415.79999999999995</v>
      </c>
      <c r="Z536" s="10"/>
      <c r="AA536" s="284"/>
      <c r="AB536" s="213" t="s">
        <v>111</v>
      </c>
      <c r="AC536" s="306" t="s">
        <v>1429</v>
      </c>
      <c r="AE536" s="214"/>
      <c r="AF536" s="214">
        <f>VLOOKUP(AC536,$A$563:$F$2330,6,FALSE)</f>
        <v>46</v>
      </c>
      <c r="AG536" s="213" t="s">
        <v>63</v>
      </c>
      <c r="AH536" s="10">
        <f>AF536*1.4</f>
        <v>64.399999999999991</v>
      </c>
      <c r="AI536" s="10"/>
      <c r="AJ536" s="284"/>
      <c r="AK536" s="213" t="s">
        <v>111</v>
      </c>
      <c r="AL536" s="293" t="s">
        <v>1429</v>
      </c>
      <c r="AN536" s="214"/>
      <c r="AO536" s="214">
        <f>VLOOKUP(AL536,$A$563:$F$2330,6,FALSE)</f>
        <v>46</v>
      </c>
      <c r="AP536" s="213" t="s">
        <v>63</v>
      </c>
      <c r="AQ536" s="10">
        <f>AO536*1.4</f>
        <v>64.399999999999991</v>
      </c>
      <c r="AR536" s="10"/>
      <c r="AS536" s="284"/>
      <c r="AT536" s="213" t="s">
        <v>111</v>
      </c>
      <c r="AU536" s="306" t="s">
        <v>1343</v>
      </c>
      <c r="AW536" s="214"/>
      <c r="AX536" s="214">
        <f>VLOOKUP(AU536,$A$563:$F$2330,6,FALSE)</f>
        <v>297</v>
      </c>
      <c r="AY536" s="213" t="s">
        <v>63</v>
      </c>
      <c r="AZ536" s="10">
        <f>AX536*1.4</f>
        <v>415.79999999999995</v>
      </c>
      <c r="BA536" s="10"/>
      <c r="BB536" s="284"/>
      <c r="BC536" s="213" t="s">
        <v>111</v>
      </c>
      <c r="BD536" s="306" t="s">
        <v>2295</v>
      </c>
      <c r="BF536" s="214"/>
      <c r="BG536" s="214">
        <f>VLOOKUP(BD536,$A$563:$F$2330,6,FALSE)</f>
        <v>233</v>
      </c>
      <c r="BH536" s="213" t="s">
        <v>63</v>
      </c>
      <c r="BI536" s="10">
        <f>BG536*1.4</f>
        <v>326.2</v>
      </c>
      <c r="BJ536" s="10"/>
      <c r="BK536" s="284"/>
      <c r="BL536" s="213" t="s">
        <v>111</v>
      </c>
      <c r="BM536" s="306" t="s">
        <v>746</v>
      </c>
      <c r="BO536" s="214"/>
      <c r="BP536" s="214">
        <f>VLOOKUP(BM536,$A$563:$F$2330,6,FALSE)</f>
        <v>0</v>
      </c>
      <c r="BQ536" s="213" t="s">
        <v>63</v>
      </c>
      <c r="BR536" s="10">
        <f>BP536*1.4</f>
        <v>0</v>
      </c>
      <c r="BS536" s="10"/>
      <c r="BT536" s="284"/>
      <c r="BU536" s="213" t="s">
        <v>111</v>
      </c>
      <c r="BV536" s="306" t="s">
        <v>1448</v>
      </c>
      <c r="BX536" s="214"/>
      <c r="BY536" s="214">
        <f>VLOOKUP(BV536,$A$563:$F$2330,6,FALSE)</f>
        <v>18</v>
      </c>
      <c r="BZ536" s="213" t="s">
        <v>63</v>
      </c>
      <c r="CA536" s="10">
        <f>BY536*1.4</f>
        <v>25.2</v>
      </c>
      <c r="CB536" s="10"/>
      <c r="CC536" s="284"/>
      <c r="CD536" s="213" t="s">
        <v>111</v>
      </c>
      <c r="CE536" s="306" t="s">
        <v>901</v>
      </c>
      <c r="CG536" s="214"/>
      <c r="CH536" s="214">
        <f>VLOOKUP(CE536,$A$563:$F$2330,6,FALSE)</f>
        <v>105</v>
      </c>
      <c r="CI536" s="213" t="s">
        <v>63</v>
      </c>
      <c r="CJ536" s="10">
        <f>CH536*1.4</f>
        <v>147</v>
      </c>
      <c r="CK536" s="10"/>
      <c r="CL536" s="284"/>
      <c r="CM536" s="213" t="s">
        <v>111</v>
      </c>
      <c r="CN536" s="306" t="s">
        <v>746</v>
      </c>
      <c r="CP536" s="214"/>
      <c r="CQ536" s="214">
        <f>VLOOKUP(CN536,$A$563:$F$2330,6,FALSE)</f>
        <v>0</v>
      </c>
      <c r="CR536" s="213" t="s">
        <v>63</v>
      </c>
      <c r="CS536" s="10">
        <f>CQ536*1.4</f>
        <v>0</v>
      </c>
      <c r="CT536" s="10"/>
      <c r="CU536" s="284"/>
      <c r="CV536" s="213" t="s">
        <v>111</v>
      </c>
      <c r="CW536" s="306" t="s">
        <v>2294</v>
      </c>
      <c r="CY536" s="214"/>
      <c r="CZ536" s="214">
        <f>VLOOKUP(CW536,$A$563:$F$2330,6,FALSE)</f>
        <v>3</v>
      </c>
      <c r="DA536" s="213" t="s">
        <v>63</v>
      </c>
      <c r="DB536" s="10">
        <f>CZ536*1.4</f>
        <v>4.1999999999999993</v>
      </c>
      <c r="DC536" s="10"/>
      <c r="DD536" s="284"/>
      <c r="DE536" s="213" t="s">
        <v>111</v>
      </c>
      <c r="DF536" s="306" t="s">
        <v>700</v>
      </c>
      <c r="DH536" s="214"/>
      <c r="DI536" s="214">
        <f>VLOOKUP(DF536,$A$563:$F$2330,6,FALSE)</f>
        <v>38</v>
      </c>
      <c r="DJ536" s="213" t="s">
        <v>63</v>
      </c>
      <c r="DK536" s="10">
        <f>DI536*1.4</f>
        <v>53.199999999999996</v>
      </c>
      <c r="DL536" s="10"/>
      <c r="DM536" s="284"/>
      <c r="DN536" s="213" t="s">
        <v>111</v>
      </c>
      <c r="DO536" s="293" t="s">
        <v>655</v>
      </c>
      <c r="DQ536" s="214"/>
      <c r="DR536" s="214">
        <f>VLOOKUP(DO536,$A$563:$F$2330,6,FALSE)</f>
        <v>52</v>
      </c>
      <c r="DS536" s="213" t="s">
        <v>63</v>
      </c>
      <c r="DT536" s="10">
        <f>DR536*1.4</f>
        <v>72.8</v>
      </c>
      <c r="DU536" s="10"/>
      <c r="DV536" s="284"/>
      <c r="DW536" s="213" t="s">
        <v>111</v>
      </c>
      <c r="DX536" s="297" t="s">
        <v>186</v>
      </c>
      <c r="DZ536" s="214"/>
      <c r="EA536" s="214" t="e">
        <f>VLOOKUP(DX536,$A$563:$F$2330,6,FALSE)</f>
        <v>#N/A</v>
      </c>
      <c r="EB536" s="213" t="s">
        <v>63</v>
      </c>
      <c r="EC536" s="10" t="e">
        <f>EA536*1.4</f>
        <v>#N/A</v>
      </c>
      <c r="ED536" s="10"/>
      <c r="EE536" s="284"/>
      <c r="EF536" s="213" t="s">
        <v>111</v>
      </c>
      <c r="EG536" s="306" t="s">
        <v>1081</v>
      </c>
      <c r="EI536" s="214"/>
      <c r="EJ536" s="214">
        <f>VLOOKUP(EG536,$A$563:$F$2330,6,FALSE)</f>
        <v>50</v>
      </c>
      <c r="EK536" s="213" t="s">
        <v>63</v>
      </c>
      <c r="EL536" s="10">
        <f>EJ536*1.4</f>
        <v>70</v>
      </c>
      <c r="EM536" s="10"/>
      <c r="EN536" s="284"/>
      <c r="EO536" s="213" t="s">
        <v>111</v>
      </c>
      <c r="EP536" s="306" t="s">
        <v>901</v>
      </c>
      <c r="ER536" s="214"/>
      <c r="ES536" s="214">
        <f>VLOOKUP(EP536,$A$563:$F$2330,6,FALSE)</f>
        <v>105</v>
      </c>
      <c r="ET536" s="213" t="s">
        <v>63</v>
      </c>
      <c r="EU536" s="10">
        <f>ES536*1.4</f>
        <v>147</v>
      </c>
      <c r="EV536" s="10"/>
      <c r="EW536" s="284"/>
      <c r="EX536" s="213" t="s">
        <v>111</v>
      </c>
      <c r="EY536" s="297" t="s">
        <v>186</v>
      </c>
      <c r="FA536" s="214"/>
      <c r="FB536" s="214" t="e">
        <f>VLOOKUP(EY536,$A$563:$F$2330,6,FALSE)</f>
        <v>#N/A</v>
      </c>
      <c r="FC536" s="213" t="s">
        <v>63</v>
      </c>
      <c r="FD536" s="10" t="e">
        <f>FB536*1.4</f>
        <v>#N/A</v>
      </c>
      <c r="FE536" s="10"/>
      <c r="FF536" s="284"/>
      <c r="FG536" s="213" t="s">
        <v>111</v>
      </c>
      <c r="FH536" s="306" t="s">
        <v>523</v>
      </c>
      <c r="FJ536" s="214"/>
      <c r="FK536" s="214">
        <f>VLOOKUP(FH536,$A$563:$F$2330,6,FALSE)</f>
        <v>48</v>
      </c>
      <c r="FL536" s="213" t="s">
        <v>63</v>
      </c>
      <c r="FM536" s="10">
        <f>FK536*1.4</f>
        <v>67.199999999999989</v>
      </c>
      <c r="FN536" s="10"/>
      <c r="FO536" s="284"/>
      <c r="FP536" s="213" t="s">
        <v>111</v>
      </c>
      <c r="FQ536" s="293" t="s">
        <v>2295</v>
      </c>
      <c r="FS536" s="214"/>
      <c r="FT536" s="214">
        <f>VLOOKUP(FQ536,$A$563:$F$2330,6,FALSE)</f>
        <v>233</v>
      </c>
      <c r="FU536" s="213" t="s">
        <v>63</v>
      </c>
      <c r="FV536" s="10">
        <f>FT536*1.4</f>
        <v>326.2</v>
      </c>
      <c r="FW536" s="10"/>
      <c r="FX536" s="284"/>
      <c r="FY536" s="213" t="s">
        <v>111</v>
      </c>
      <c r="FZ536" s="293" t="s">
        <v>1927</v>
      </c>
      <c r="GB536" s="214"/>
      <c r="GC536" s="214">
        <f>VLOOKUP(FZ536,$A$563:$F$2330,6,FALSE)</f>
        <v>0</v>
      </c>
      <c r="GD536" s="213" t="s">
        <v>63</v>
      </c>
      <c r="GE536" s="10">
        <f>GC536*1.4</f>
        <v>0</v>
      </c>
      <c r="GF536" s="10"/>
      <c r="GG536" s="284"/>
      <c r="GH536" s="213" t="s">
        <v>111</v>
      </c>
      <c r="GI536" s="306" t="s">
        <v>1427</v>
      </c>
      <c r="GK536" s="214"/>
      <c r="GL536" s="214">
        <f>VLOOKUP(GI536,$A$563:$F$2330,6,FALSE)</f>
        <v>32</v>
      </c>
      <c r="GM536" s="213" t="s">
        <v>63</v>
      </c>
      <c r="GN536" s="10">
        <f>GL536*1.4</f>
        <v>44.8</v>
      </c>
      <c r="GO536" s="10"/>
      <c r="GP536" s="284"/>
      <c r="GQ536" s="213" t="s">
        <v>111</v>
      </c>
      <c r="GR536" s="306" t="s">
        <v>723</v>
      </c>
      <c r="GT536" s="214"/>
      <c r="GU536" s="214">
        <f>VLOOKUP(GR536,$A$563:$F$2330,6,FALSE)</f>
        <v>9</v>
      </c>
      <c r="GV536" s="213" t="s">
        <v>63</v>
      </c>
      <c r="GW536" s="10">
        <f>GU536*1.4</f>
        <v>12.6</v>
      </c>
      <c r="GX536" s="10"/>
      <c r="GY536" s="284"/>
      <c r="GZ536" s="213" t="s">
        <v>111</v>
      </c>
      <c r="HA536" s="293" t="s">
        <v>2054</v>
      </c>
      <c r="HC536" s="214"/>
      <c r="HD536" s="214">
        <f>VLOOKUP(HA536,$A$563:$F$2330,6,FALSE)</f>
        <v>12</v>
      </c>
      <c r="HE536" s="213" t="s">
        <v>63</v>
      </c>
      <c r="HF536" s="10">
        <f>HD536*1.4</f>
        <v>16.799999999999997</v>
      </c>
      <c r="HG536" s="10"/>
      <c r="HH536" s="284"/>
      <c r="HI536" s="213" t="s">
        <v>111</v>
      </c>
      <c r="HJ536" s="306" t="s">
        <v>1305</v>
      </c>
      <c r="HL536" s="214"/>
      <c r="HM536" s="214">
        <f>VLOOKUP(HJ536,$A$563:$F$2330,6,FALSE)</f>
        <v>8</v>
      </c>
      <c r="HN536" s="213" t="s">
        <v>63</v>
      </c>
      <c r="HO536" s="10">
        <f>HM536*1.4</f>
        <v>11.2</v>
      </c>
      <c r="HP536" s="10"/>
      <c r="HQ536" s="284"/>
      <c r="HR536" s="213" t="s">
        <v>111</v>
      </c>
      <c r="HS536" s="293" t="s">
        <v>586</v>
      </c>
      <c r="HU536" s="214"/>
      <c r="HV536" s="214">
        <f>VLOOKUP(HS536,$A$563:$F$2330,6,FALSE)</f>
        <v>0</v>
      </c>
      <c r="HW536" s="213" t="s">
        <v>63</v>
      </c>
      <c r="HX536" s="10">
        <f>HV536*1.4</f>
        <v>0</v>
      </c>
      <c r="HY536" s="10"/>
      <c r="HZ536" s="284"/>
      <c r="IA536" s="213" t="s">
        <v>111</v>
      </c>
      <c r="IB536" s="306" t="s">
        <v>551</v>
      </c>
      <c r="ID536" s="214"/>
      <c r="IE536" s="214">
        <f>VLOOKUP(IB536,$A$563:$F$2330,6,FALSE)</f>
        <v>1</v>
      </c>
      <c r="IF536" s="213" t="s">
        <v>63</v>
      </c>
      <c r="IG536" s="10">
        <f>IE536*1.4</f>
        <v>1.4</v>
      </c>
      <c r="IH536" s="10"/>
      <c r="II536" s="284"/>
      <c r="IJ536" s="213" t="s">
        <v>111</v>
      </c>
      <c r="IK536" s="306" t="s">
        <v>901</v>
      </c>
      <c r="IM536" s="214"/>
      <c r="IN536" s="214">
        <f>VLOOKUP(IK536,$A$563:$F$2330,6,FALSE)</f>
        <v>105</v>
      </c>
      <c r="IO536" s="213" t="s">
        <v>63</v>
      </c>
      <c r="IP536" s="10">
        <f>IN536*1.4</f>
        <v>147</v>
      </c>
      <c r="IQ536" s="10"/>
      <c r="IR536" s="284"/>
      <c r="IS536" s="213" t="s">
        <v>111</v>
      </c>
      <c r="IT536" s="306" t="s">
        <v>1103</v>
      </c>
      <c r="IV536" s="214"/>
      <c r="IW536" s="214">
        <f>VLOOKUP(IT536,$A$563:$F$2330,6,FALSE)</f>
        <v>19</v>
      </c>
      <c r="IX536" s="213" t="s">
        <v>63</v>
      </c>
      <c r="IY536" s="10">
        <f>IW536*1.4</f>
        <v>26.599999999999998</v>
      </c>
      <c r="IZ536" s="10"/>
      <c r="JA536" s="284"/>
      <c r="JB536" s="213" t="s">
        <v>111</v>
      </c>
      <c r="JC536" s="306" t="s">
        <v>655</v>
      </c>
      <c r="JE536" s="214"/>
      <c r="JF536" s="214">
        <f>VLOOKUP(JC536,$A$563:$F$2330,6,FALSE)</f>
        <v>52</v>
      </c>
      <c r="JG536" s="213" t="s">
        <v>63</v>
      </c>
      <c r="JH536" s="10">
        <f>JF536*1.4</f>
        <v>72.8</v>
      </c>
      <c r="JI536" s="10"/>
      <c r="JJ536" s="284"/>
      <c r="JK536" s="213" t="s">
        <v>111</v>
      </c>
      <c r="JL536" s="306" t="s">
        <v>2297</v>
      </c>
      <c r="JN536" s="214"/>
      <c r="JO536" s="214">
        <f>VLOOKUP(JL536,$A$563:$F$2330,6,FALSE)</f>
        <v>43</v>
      </c>
      <c r="JP536" s="213" t="s">
        <v>63</v>
      </c>
      <c r="JQ536" s="10">
        <f>JO536*1.4</f>
        <v>60.199999999999996</v>
      </c>
      <c r="JR536" s="10"/>
      <c r="JS536" s="284"/>
      <c r="JT536" s="213" t="s">
        <v>111</v>
      </c>
      <c r="JU536" s="306" t="s">
        <v>655</v>
      </c>
      <c r="JW536" s="214"/>
      <c r="JX536" s="214">
        <f>VLOOKUP(JU536,$A$563:$F$2330,6,FALSE)</f>
        <v>52</v>
      </c>
      <c r="JY536" s="213" t="s">
        <v>63</v>
      </c>
      <c r="JZ536" s="10">
        <f>JX536*1.4</f>
        <v>72.8</v>
      </c>
      <c r="KA536" s="10"/>
      <c r="KB536" s="284"/>
      <c r="KC536" s="213" t="s">
        <v>111</v>
      </c>
      <c r="KD536" s="306" t="s">
        <v>723</v>
      </c>
      <c r="KF536" s="214"/>
      <c r="KG536" s="214">
        <f>VLOOKUP(KD536,$A$563:$F$2330,6,FALSE)</f>
        <v>9</v>
      </c>
      <c r="KH536" s="213" t="s">
        <v>63</v>
      </c>
      <c r="KI536" s="10">
        <f>KG536*1.4</f>
        <v>12.6</v>
      </c>
      <c r="KJ536" s="10"/>
      <c r="KK536" s="284"/>
      <c r="KL536" s="213" t="s">
        <v>111</v>
      </c>
      <c r="KM536" s="306" t="s">
        <v>747</v>
      </c>
      <c r="KO536" s="214"/>
      <c r="KP536" s="214">
        <f>VLOOKUP(KM536,$A$563:$F$2330,6,FALSE)</f>
        <v>29</v>
      </c>
      <c r="KQ536" s="213" t="s">
        <v>63</v>
      </c>
      <c r="KR536" s="10">
        <f>KP536*1.4</f>
        <v>40.599999999999994</v>
      </c>
      <c r="KS536" s="10"/>
      <c r="KT536" s="284"/>
      <c r="KU536" s="213" t="s">
        <v>111</v>
      </c>
      <c r="KV536" s="306" t="s">
        <v>592</v>
      </c>
      <c r="KX536" s="214"/>
      <c r="KY536" s="214">
        <f>VLOOKUP(KV536,$A$563:$F$2330,6,FALSE)</f>
        <v>84</v>
      </c>
      <c r="KZ536" s="213" t="s">
        <v>63</v>
      </c>
      <c r="LA536" s="10">
        <f>KY536*1.4</f>
        <v>117.6</v>
      </c>
      <c r="LB536" s="10"/>
      <c r="LC536" s="284"/>
      <c r="LD536" s="213" t="s">
        <v>111</v>
      </c>
      <c r="LE536" s="306" t="s">
        <v>615</v>
      </c>
      <c r="LG536" s="214"/>
      <c r="LH536" s="214">
        <f>VLOOKUP(LE536,$A$563:$F$2330,6,FALSE)</f>
        <v>14</v>
      </c>
      <c r="LI536" s="213" t="s">
        <v>63</v>
      </c>
      <c r="LJ536" s="10">
        <f>LH536*1.4</f>
        <v>19.599999999999998</v>
      </c>
      <c r="LK536" s="10"/>
      <c r="LL536" s="284"/>
      <c r="LM536" s="213" t="s">
        <v>111</v>
      </c>
      <c r="LN536" s="306" t="s">
        <v>700</v>
      </c>
      <c r="LP536" s="214"/>
      <c r="LQ536" s="214">
        <f>VLOOKUP(LN536,$A$563:$F$2330,6,FALSE)</f>
        <v>38</v>
      </c>
      <c r="LR536" s="213" t="s">
        <v>63</v>
      </c>
      <c r="LS536" s="10">
        <f>LQ536*1.4</f>
        <v>53.199999999999996</v>
      </c>
      <c r="LT536" s="10"/>
      <c r="LU536" s="284"/>
      <c r="LV536" s="213" t="s">
        <v>111</v>
      </c>
      <c r="LW536" s="306" t="s">
        <v>523</v>
      </c>
      <c r="LY536" s="214"/>
      <c r="LZ536" s="214">
        <f>VLOOKUP(LW536,$A$563:$F$2330,6,FALSE)</f>
        <v>48</v>
      </c>
      <c r="MA536" s="213" t="s">
        <v>63</v>
      </c>
      <c r="MB536" s="10">
        <f>LZ536*1.4</f>
        <v>67.199999999999989</v>
      </c>
      <c r="MC536" s="10"/>
      <c r="MD536" s="284"/>
      <c r="ME536" s="213" t="s">
        <v>111</v>
      </c>
      <c r="MF536" s="308" t="s">
        <v>901</v>
      </c>
      <c r="MH536" s="214"/>
      <c r="MI536" s="214">
        <f>VLOOKUP(MF536,$A$563:$F$2330,6,FALSE)</f>
        <v>105</v>
      </c>
      <c r="MJ536" s="213" t="s">
        <v>63</v>
      </c>
      <c r="MK536" s="10">
        <f>MI536*1.4</f>
        <v>147</v>
      </c>
      <c r="ML536" s="10"/>
      <c r="MM536" s="284"/>
      <c r="MN536" s="213" t="s">
        <v>111</v>
      </c>
      <c r="MO536" s="306" t="s">
        <v>1379</v>
      </c>
      <c r="MQ536" s="214"/>
      <c r="MR536" s="214">
        <f>VLOOKUP(MO536,$A$563:$F$2330,6,FALSE)</f>
        <v>42</v>
      </c>
      <c r="MS536" s="213" t="s">
        <v>63</v>
      </c>
      <c r="MT536" s="10">
        <f>MR536*1.4</f>
        <v>58.8</v>
      </c>
      <c r="MU536" s="10"/>
      <c r="MV536" s="284"/>
      <c r="MW536" s="213" t="s">
        <v>111</v>
      </c>
      <c r="MX536" s="306" t="s">
        <v>2295</v>
      </c>
      <c r="MZ536" s="214"/>
      <c r="NA536" s="214">
        <f>VLOOKUP(MX536,$A$563:$F$2330,6,FALSE)</f>
        <v>233</v>
      </c>
      <c r="NB536" s="213" t="s">
        <v>63</v>
      </c>
      <c r="NC536" s="10">
        <f>NA536*1.4</f>
        <v>326.2</v>
      </c>
      <c r="ND536" s="10"/>
      <c r="NE536" s="284"/>
      <c r="NF536" s="213" t="s">
        <v>111</v>
      </c>
      <c r="NG536" s="306" t="s">
        <v>1305</v>
      </c>
      <c r="NI536" s="214"/>
      <c r="NJ536" s="214">
        <f>VLOOKUP(NG536,$A$563:$F$2330,6,FALSE)</f>
        <v>8</v>
      </c>
      <c r="NK536" s="213" t="s">
        <v>63</v>
      </c>
      <c r="NL536" s="10">
        <f>NJ536*1.4</f>
        <v>11.2</v>
      </c>
      <c r="NM536" s="10"/>
      <c r="NN536" s="284"/>
      <c r="NO536" s="213" t="s">
        <v>111</v>
      </c>
      <c r="NP536" s="306" t="s">
        <v>615</v>
      </c>
      <c r="NR536" s="214"/>
      <c r="NS536" s="214">
        <f>VLOOKUP(NP536,$A$563:$F$2330,6,FALSE)</f>
        <v>14</v>
      </c>
      <c r="NT536" s="213" t="s">
        <v>63</v>
      </c>
      <c r="NU536" s="10">
        <f>NS536*1.4</f>
        <v>19.599999999999998</v>
      </c>
      <c r="NV536" s="10"/>
      <c r="NW536" s="284"/>
      <c r="NX536" s="213" t="s">
        <v>111</v>
      </c>
      <c r="NY536" s="293" t="s">
        <v>1621</v>
      </c>
      <c r="OB536" s="214">
        <f>VLOOKUP(NY536,$A$563:$F$2330,6,FALSE)</f>
        <v>13</v>
      </c>
      <c r="OC536" s="213" t="s">
        <v>63</v>
      </c>
      <c r="OD536" s="10">
        <f>OB536*1.4</f>
        <v>18.2</v>
      </c>
      <c r="OE536" s="10"/>
      <c r="OF536" s="284"/>
      <c r="OG536" s="213" t="s">
        <v>111</v>
      </c>
      <c r="OH536" s="306" t="s">
        <v>551</v>
      </c>
      <c r="OJ536" s="214"/>
      <c r="OK536" s="214">
        <f>VLOOKUP(OH536,$A$563:$F$2330,6,FALSE)</f>
        <v>1</v>
      </c>
      <c r="OL536" s="213" t="s">
        <v>63</v>
      </c>
      <c r="OM536" s="10">
        <f>OK536*1.4</f>
        <v>1.4</v>
      </c>
      <c r="ON536" s="10"/>
      <c r="OO536" s="284"/>
      <c r="OP536" s="213" t="s">
        <v>111</v>
      </c>
      <c r="OQ536" s="293" t="s">
        <v>1429</v>
      </c>
      <c r="OS536" s="214"/>
      <c r="OT536" s="214">
        <f>VLOOKUP(OQ536,$A$563:$F$2330,6,FALSE)</f>
        <v>46</v>
      </c>
      <c r="OU536" s="213" t="s">
        <v>63</v>
      </c>
      <c r="OV536" s="10">
        <f>OT536*1.4</f>
        <v>64.399999999999991</v>
      </c>
      <c r="OW536" s="10"/>
      <c r="OX536" s="284"/>
      <c r="OY536" s="213" t="s">
        <v>111</v>
      </c>
      <c r="OZ536" s="306" t="s">
        <v>901</v>
      </c>
      <c r="PB536" s="214"/>
      <c r="PC536" s="214">
        <f>VLOOKUP(OZ536,$A$563:$F$2330,6,FALSE)</f>
        <v>105</v>
      </c>
      <c r="PD536" s="213" t="s">
        <v>63</v>
      </c>
      <c r="PE536" s="10">
        <f>PC536*1.4</f>
        <v>147</v>
      </c>
      <c r="PF536" s="10"/>
      <c r="PG536" s="284"/>
      <c r="PH536" s="213" t="s">
        <v>111</v>
      </c>
      <c r="PI536" s="306" t="s">
        <v>700</v>
      </c>
      <c r="PK536" s="214"/>
      <c r="PL536" s="214">
        <f>VLOOKUP(PI536,$A$563:$F$2330,6,FALSE)</f>
        <v>38</v>
      </c>
      <c r="PM536" s="213" t="s">
        <v>63</v>
      </c>
      <c r="PN536" s="10">
        <f>PL536*1.4</f>
        <v>53.199999999999996</v>
      </c>
      <c r="PO536" s="10"/>
      <c r="PP536" s="284"/>
      <c r="PQ536" s="213" t="s">
        <v>111</v>
      </c>
      <c r="PR536" s="293" t="s">
        <v>1404</v>
      </c>
      <c r="PT536" s="214"/>
      <c r="PU536" s="214">
        <f>VLOOKUP(PR536,$A$563:$F$2330,6,FALSE)</f>
        <v>138</v>
      </c>
      <c r="PV536" s="213" t="s">
        <v>63</v>
      </c>
      <c r="PW536" s="10">
        <f>PU536*1.4</f>
        <v>193.2</v>
      </c>
      <c r="PX536" s="10"/>
      <c r="PY536" s="284"/>
      <c r="PZ536" s="213" t="s">
        <v>111</v>
      </c>
      <c r="QA536" s="306" t="s">
        <v>901</v>
      </c>
      <c r="QC536" s="214"/>
      <c r="QD536" s="214">
        <f>VLOOKUP(QA536,$A$563:$F$2330,6,FALSE)</f>
        <v>105</v>
      </c>
      <c r="QE536" s="213" t="s">
        <v>63</v>
      </c>
      <c r="QF536" s="10">
        <f>QD536*1.4</f>
        <v>147</v>
      </c>
      <c r="QG536" s="10"/>
      <c r="QH536" s="284"/>
      <c r="QI536" s="213" t="s">
        <v>111</v>
      </c>
      <c r="QJ536" s="293" t="s">
        <v>1388</v>
      </c>
      <c r="QL536" s="214"/>
      <c r="QM536" s="214">
        <f>VLOOKUP(QJ536,$A$563:$F$2330,6,FALSE)</f>
        <v>0</v>
      </c>
      <c r="QN536" s="213" t="s">
        <v>63</v>
      </c>
      <c r="QO536" s="10">
        <f>QM536*1.4</f>
        <v>0</v>
      </c>
      <c r="QP536" s="10"/>
      <c r="QQ536" s="284"/>
      <c r="QR536" s="213" t="s">
        <v>111</v>
      </c>
      <c r="QS536" s="306" t="s">
        <v>521</v>
      </c>
      <c r="QU536" s="214"/>
      <c r="QV536" s="214">
        <f>VLOOKUP(QS536,$A$563:$F$2330,6,FALSE)</f>
        <v>0</v>
      </c>
      <c r="QW536" s="213" t="s">
        <v>63</v>
      </c>
      <c r="QX536" s="10">
        <f>QV536*1.4</f>
        <v>0</v>
      </c>
      <c r="QY536" s="10"/>
      <c r="QZ536" s="284"/>
      <c r="RA536" s="213" t="s">
        <v>111</v>
      </c>
      <c r="RB536" s="293" t="s">
        <v>700</v>
      </c>
      <c r="RD536" s="214"/>
      <c r="RE536" s="214">
        <f>VLOOKUP(RB536,$A$563:$F$2330,6,FALSE)</f>
        <v>38</v>
      </c>
      <c r="RF536" s="213" t="s">
        <v>63</v>
      </c>
      <c r="RG536" s="10">
        <f>RE536*1.4</f>
        <v>53.199999999999996</v>
      </c>
      <c r="RH536" s="10"/>
      <c r="RI536" s="284"/>
      <c r="RJ536" s="213" t="s">
        <v>111</v>
      </c>
      <c r="RK536" s="297" t="s">
        <v>186</v>
      </c>
      <c r="RN536" s="214" t="e">
        <f>VLOOKUP(RK536,$A$563:$F$2330,6,FALSE)</f>
        <v>#N/A</v>
      </c>
      <c r="RO536" s="213" t="s">
        <v>63</v>
      </c>
      <c r="RP536" s="10" t="e">
        <f>RN536*1.4</f>
        <v>#N/A</v>
      </c>
      <c r="RQ536" s="10"/>
      <c r="RR536" s="284"/>
      <c r="RS536" s="213" t="s">
        <v>111</v>
      </c>
      <c r="RT536" s="306" t="s">
        <v>729</v>
      </c>
      <c r="RV536" s="214"/>
      <c r="RW536" s="214">
        <f>VLOOKUP(RT536,$A$563:$F$2330,6,FALSE)</f>
        <v>53</v>
      </c>
      <c r="RX536" s="213" t="s">
        <v>63</v>
      </c>
      <c r="RY536" s="10">
        <f>RW536*1.4</f>
        <v>74.199999999999989</v>
      </c>
      <c r="RZ536" s="10"/>
      <c r="SA536" s="290"/>
      <c r="SB536" s="213" t="s">
        <v>111</v>
      </c>
      <c r="SC536" s="306" t="s">
        <v>592</v>
      </c>
      <c r="SE536" s="214"/>
      <c r="SF536" s="214">
        <f>VLOOKUP(SC536,$A$563:$F$2330,6,FALSE)</f>
        <v>84</v>
      </c>
      <c r="SG536" s="213" t="s">
        <v>63</v>
      </c>
      <c r="SH536" s="10">
        <f>SF536*1.4</f>
        <v>117.6</v>
      </c>
      <c r="SI536" s="10"/>
      <c r="SJ536" s="290"/>
      <c r="SK536" s="213" t="s">
        <v>111</v>
      </c>
      <c r="SL536" s="306" t="s">
        <v>551</v>
      </c>
      <c r="SN536" s="214"/>
      <c r="SO536" s="214">
        <f>VLOOKUP(SL536,$A$563:$F$2330,6,FALSE)</f>
        <v>1</v>
      </c>
      <c r="SP536" s="213" t="s">
        <v>63</v>
      </c>
      <c r="SQ536" s="10">
        <f>SO536*1.4</f>
        <v>1.4</v>
      </c>
      <c r="SR536" s="10"/>
      <c r="SS536" s="290"/>
      <c r="ST536" s="213" t="s">
        <v>111</v>
      </c>
      <c r="SU536" s="306" t="s">
        <v>1901</v>
      </c>
      <c r="SW536" s="214"/>
      <c r="SX536" s="214">
        <f>VLOOKUP(SU536,$A$563:$F$2330,6,FALSE)</f>
        <v>89</v>
      </c>
      <c r="SY536" s="213" t="s">
        <v>63</v>
      </c>
      <c r="SZ536" s="10">
        <f>SX536*1.4</f>
        <v>124.6</v>
      </c>
      <c r="TA536" s="10"/>
      <c r="TB536" s="290"/>
      <c r="TC536" s="213" t="s">
        <v>111</v>
      </c>
      <c r="TD536" s="306" t="s">
        <v>700</v>
      </c>
      <c r="TF536" s="214"/>
      <c r="TG536" s="214">
        <f>VLOOKUP(TD536,$A$563:$F$2330,6,FALSE)</f>
        <v>38</v>
      </c>
      <c r="TH536" s="213" t="s">
        <v>63</v>
      </c>
      <c r="TI536" s="10">
        <f>TG536*1.4</f>
        <v>53.199999999999996</v>
      </c>
      <c r="TK536" s="290"/>
      <c r="TL536" s="213" t="s">
        <v>111</v>
      </c>
      <c r="TM536" s="306" t="s">
        <v>655</v>
      </c>
      <c r="TO536" s="214"/>
      <c r="TP536" s="214">
        <f>VLOOKUP(TM536,$A$563:$F$2330,6,FALSE)</f>
        <v>52</v>
      </c>
      <c r="TQ536" s="213" t="s">
        <v>63</v>
      </c>
      <c r="TR536" s="10">
        <f>TP536*1.4</f>
        <v>72.8</v>
      </c>
      <c r="TS536" s="10"/>
      <c r="TT536" s="290"/>
      <c r="TU536" s="213" t="s">
        <v>111</v>
      </c>
      <c r="TV536" s="297" t="s">
        <v>186</v>
      </c>
      <c r="TX536" s="214"/>
      <c r="TY536" s="214" t="e">
        <f>VLOOKUP(TV536,$A$563:$F$2330,6,FALSE)</f>
        <v>#N/A</v>
      </c>
      <c r="TZ536" s="213" t="s">
        <v>63</v>
      </c>
      <c r="UA536" s="10" t="e">
        <f>TY536*1.4</f>
        <v>#N/A</v>
      </c>
      <c r="UB536" s="10"/>
      <c r="UC536" s="290"/>
      <c r="UD536" s="213" t="s">
        <v>111</v>
      </c>
      <c r="UE536" s="306" t="s">
        <v>959</v>
      </c>
      <c r="UG536" s="214"/>
      <c r="UH536" s="214">
        <f>VLOOKUP(UE536,$A$563:$F$2330,6,FALSE)</f>
        <v>3</v>
      </c>
      <c r="UI536" s="213" t="s">
        <v>63</v>
      </c>
      <c r="UJ536" s="10">
        <f>UH536*1.4</f>
        <v>4.1999999999999993</v>
      </c>
      <c r="UK536" s="10"/>
      <c r="UL536" s="290"/>
      <c r="UM536" s="213" t="s">
        <v>111</v>
      </c>
      <c r="UN536" s="297" t="s">
        <v>186</v>
      </c>
      <c r="UP536" s="214"/>
      <c r="UQ536" s="214" t="e">
        <f>VLOOKUP(UN536,$A$563:$F$2330,6,FALSE)</f>
        <v>#N/A</v>
      </c>
      <c r="UR536" s="213" t="s">
        <v>63</v>
      </c>
      <c r="US536" s="10" t="e">
        <f>UQ536*1.4</f>
        <v>#N/A</v>
      </c>
      <c r="UT536" s="10"/>
      <c r="UU536" s="290"/>
      <c r="UV536" s="213" t="s">
        <v>111</v>
      </c>
      <c r="UW536" s="306" t="s">
        <v>901</v>
      </c>
      <c r="UY536" s="214"/>
      <c r="UZ536" s="214">
        <f>VLOOKUP(UW536,$A$563:$F$2330,6,FALSE)</f>
        <v>105</v>
      </c>
      <c r="VA536" s="213" t="s">
        <v>63</v>
      </c>
      <c r="VB536" s="10">
        <f>UZ536*1.4</f>
        <v>147</v>
      </c>
      <c r="VC536" s="10"/>
      <c r="VD536" s="290"/>
      <c r="VE536" s="213" t="s">
        <v>111</v>
      </c>
      <c r="VF536" s="297" t="s">
        <v>186</v>
      </c>
      <c r="VH536" s="214"/>
      <c r="VI536" s="214" t="e">
        <f>VLOOKUP(VF536,$A$563:$F$2330,6,FALSE)</f>
        <v>#N/A</v>
      </c>
      <c r="VJ536" s="213" t="s">
        <v>63</v>
      </c>
      <c r="VK536" s="10" t="e">
        <f>VI536*1.4</f>
        <v>#N/A</v>
      </c>
      <c r="VL536" s="10"/>
      <c r="VM536" s="290"/>
      <c r="VN536" s="213" t="s">
        <v>111</v>
      </c>
      <c r="VO536" s="306" t="s">
        <v>1343</v>
      </c>
      <c r="VQ536" s="214"/>
      <c r="VR536" s="214">
        <f>VLOOKUP(VO536,$A$563:$F$2330,6,FALSE)</f>
        <v>297</v>
      </c>
      <c r="VS536" s="213" t="s">
        <v>63</v>
      </c>
      <c r="VT536" s="10">
        <f>VR536*1.4</f>
        <v>415.79999999999995</v>
      </c>
      <c r="VU536" s="10"/>
      <c r="VV536" s="290"/>
      <c r="VW536" s="213" t="s">
        <v>111</v>
      </c>
      <c r="VX536" s="297" t="s">
        <v>186</v>
      </c>
      <c r="WA536" s="214" t="e">
        <f>VLOOKUP(VX536,$A$563:$F$2330,6,FALSE)</f>
        <v>#N/A</v>
      </c>
      <c r="WB536" s="213" t="s">
        <v>63</v>
      </c>
      <c r="WC536" s="10" t="e">
        <f>WA536*1.4</f>
        <v>#N/A</v>
      </c>
      <c r="WE536" s="290"/>
      <c r="WF536" s="213" t="s">
        <v>111</v>
      </c>
      <c r="WG536" s="306" t="s">
        <v>2295</v>
      </c>
      <c r="WI536" s="214"/>
      <c r="WJ536" s="214">
        <f>VLOOKUP(WG536,$A$563:$F$2330,6,FALSE)</f>
        <v>233</v>
      </c>
      <c r="WK536" s="213" t="s">
        <v>63</v>
      </c>
      <c r="WL536" s="10">
        <f>WJ536*1.4</f>
        <v>326.2</v>
      </c>
      <c r="WN536" s="290"/>
      <c r="WO536" s="213" t="s">
        <v>111</v>
      </c>
      <c r="WP536" s="306" t="s">
        <v>1343</v>
      </c>
      <c r="WQ536" s="214"/>
      <c r="WR536" s="214"/>
      <c r="WS536" s="214">
        <f>VLOOKUP(WP536,$A$563:$F$2330,6,FALSE)</f>
        <v>297</v>
      </c>
      <c r="WT536" s="213" t="s">
        <v>63</v>
      </c>
      <c r="WU536" s="10">
        <f>WS536*1.4</f>
        <v>415.79999999999995</v>
      </c>
      <c r="WV536" s="10"/>
      <c r="WW536" s="290"/>
      <c r="WX536" s="213" t="s">
        <v>111</v>
      </c>
      <c r="WY536" s="306" t="s">
        <v>723</v>
      </c>
      <c r="XA536" s="214"/>
      <c r="XB536" s="214">
        <f>VLOOKUP(WY536,$A$563:$F$2330,6,FALSE)</f>
        <v>9</v>
      </c>
      <c r="XC536" s="213" t="s">
        <v>63</v>
      </c>
      <c r="XD536" s="10">
        <f>XB536*1.4</f>
        <v>12.6</v>
      </c>
      <c r="XF536" s="290"/>
      <c r="XG536" s="213" t="s">
        <v>111</v>
      </c>
      <c r="XH536" s="297" t="s">
        <v>186</v>
      </c>
      <c r="XK536" s="214" t="e">
        <f>VLOOKUP(XH536,$A$563:$F$2330,6,FALSE)</f>
        <v>#N/A</v>
      </c>
      <c r="XL536" s="213" t="s">
        <v>63</v>
      </c>
      <c r="XM536" s="10" t="e">
        <f>XK536*1.4</f>
        <v>#N/A</v>
      </c>
      <c r="XO536" s="290"/>
      <c r="XP536" s="213" t="s">
        <v>111</v>
      </c>
      <c r="XQ536" s="306" t="s">
        <v>1098</v>
      </c>
      <c r="XS536" s="214"/>
      <c r="XT536" s="214">
        <f>VLOOKUP(XQ536,$A$563:$F$2330,6,FALSE)</f>
        <v>0</v>
      </c>
      <c r="XU536" s="213" t="s">
        <v>63</v>
      </c>
      <c r="XV536" s="10">
        <f>XT536*1.4</f>
        <v>0</v>
      </c>
      <c r="XW536" s="10"/>
      <c r="XX536" s="290"/>
      <c r="XY536" s="213" t="s">
        <v>111</v>
      </c>
      <c r="XZ536" s="306" t="s">
        <v>951</v>
      </c>
      <c r="YB536" s="214"/>
      <c r="YC536" s="214">
        <f>VLOOKUP(XZ536,$A$563:$F$2330,6,FALSE)</f>
        <v>23</v>
      </c>
      <c r="YD536" s="213" t="s">
        <v>63</v>
      </c>
      <c r="YE536" s="10">
        <f>YC536*1.4</f>
        <v>32.199999999999996</v>
      </c>
      <c r="YG536" s="290"/>
      <c r="YH536" s="213" t="s">
        <v>111</v>
      </c>
      <c r="YI536" s="306" t="s">
        <v>521</v>
      </c>
      <c r="YK536" s="214"/>
      <c r="YL536" s="214">
        <f>VLOOKUP(YI536,$A$563:$F$2330,6,FALSE)</f>
        <v>0</v>
      </c>
      <c r="YM536" s="213" t="s">
        <v>63</v>
      </c>
      <c r="YN536" s="10">
        <f>YL536*1.4</f>
        <v>0</v>
      </c>
      <c r="YO536" s="10"/>
      <c r="YP536" s="290"/>
      <c r="YQ536" s="213" t="s">
        <v>111</v>
      </c>
      <c r="YR536" s="297" t="s">
        <v>186</v>
      </c>
      <c r="YU536" s="214" t="e">
        <f>VLOOKUP(YR536,$A$563:$F$2330,6,FALSE)</f>
        <v>#N/A</v>
      </c>
      <c r="YV536" s="213" t="s">
        <v>63</v>
      </c>
      <c r="YW536" s="10" t="e">
        <f>YU536*1.4</f>
        <v>#N/A</v>
      </c>
      <c r="YY536" s="290"/>
      <c r="YZ536" s="213" t="s">
        <v>111</v>
      </c>
      <c r="ZA536" s="297" t="s">
        <v>186</v>
      </c>
      <c r="ZD536" s="214" t="e">
        <f>VLOOKUP(ZA536,$A$563:$F$2330,6,FALSE)</f>
        <v>#N/A</v>
      </c>
      <c r="ZE536" s="213" t="s">
        <v>63</v>
      </c>
      <c r="ZF536" s="10" t="e">
        <f>ZD536*1.4</f>
        <v>#N/A</v>
      </c>
      <c r="ZH536" s="290"/>
      <c r="ZI536" s="213" t="s">
        <v>111</v>
      </c>
      <c r="ZJ536" s="293" t="s">
        <v>723</v>
      </c>
      <c r="ZM536" s="214">
        <f>VLOOKUP(ZJ536,$A$563:$F$2330,6,FALSE)</f>
        <v>9</v>
      </c>
      <c r="ZN536" s="213" t="s">
        <v>63</v>
      </c>
      <c r="ZO536" s="10">
        <f>ZM536*1.4</f>
        <v>12.6</v>
      </c>
      <c r="ZQ536" s="290"/>
      <c r="ZR536" s="213" t="s">
        <v>111</v>
      </c>
      <c r="ZS536" s="297" t="s">
        <v>186</v>
      </c>
      <c r="ZU536" s="214"/>
      <c r="ZV536" s="214" t="e">
        <f>VLOOKUP(ZS536,$A$563:$F$2330,6,FALSE)</f>
        <v>#N/A</v>
      </c>
      <c r="ZW536" s="213" t="s">
        <v>63</v>
      </c>
      <c r="ZX536" s="10" t="e">
        <f>ZV536*1.4</f>
        <v>#N/A</v>
      </c>
      <c r="ZY536" s="10"/>
      <c r="ZZ536" s="290"/>
      <c r="AAA536" s="213" t="s">
        <v>111</v>
      </c>
      <c r="AAB536" s="297" t="s">
        <v>186</v>
      </c>
      <c r="AAD536" s="214"/>
      <c r="AAE536" s="214" t="e">
        <f>VLOOKUP(AAB536,$A$563:$F$2330,6,FALSE)</f>
        <v>#N/A</v>
      </c>
      <c r="AAF536" s="213" t="s">
        <v>63</v>
      </c>
      <c r="AAG536" s="10" t="e">
        <f>AAE536*1.4</f>
        <v>#N/A</v>
      </c>
      <c r="AAH536" s="10"/>
      <c r="AAI536" s="290"/>
      <c r="AAJ536" s="213" t="s">
        <v>111</v>
      </c>
      <c r="AAK536" s="297" t="s">
        <v>186</v>
      </c>
      <c r="AAM536" s="214"/>
      <c r="AAN536" s="214" t="e">
        <f>VLOOKUP(AAK536,$A$563:$F$2330,6,FALSE)</f>
        <v>#N/A</v>
      </c>
      <c r="AAO536" s="213" t="s">
        <v>63</v>
      </c>
      <c r="AAP536" s="10" t="e">
        <f>AAN536*1.4</f>
        <v>#N/A</v>
      </c>
      <c r="AAQ536" s="10"/>
      <c r="AAR536" s="290"/>
      <c r="AAS536" s="213" t="s">
        <v>111</v>
      </c>
      <c r="AAT536" s="297" t="s">
        <v>186</v>
      </c>
      <c r="AAV536" s="214"/>
      <c r="AAW536" s="214" t="e">
        <f>VLOOKUP(AAT536,$A$563:$F$2330,6,FALSE)</f>
        <v>#N/A</v>
      </c>
      <c r="AAX536" s="213" t="s">
        <v>63</v>
      </c>
      <c r="AAY536" s="10" t="e">
        <f>AAW536*1.4</f>
        <v>#N/A</v>
      </c>
      <c r="AAZ536" s="10"/>
      <c r="ABA536" s="290"/>
      <c r="ABB536" s="213" t="s">
        <v>111</v>
      </c>
      <c r="ABC536" s="297" t="s">
        <v>186</v>
      </c>
      <c r="ABE536" s="214"/>
      <c r="ABF536" s="214" t="e">
        <f>VLOOKUP(ABC536,$A$563:$F$2330,6,FALSE)</f>
        <v>#N/A</v>
      </c>
      <c r="ABG536" s="213" t="s">
        <v>63</v>
      </c>
      <c r="ABH536" s="10" t="e">
        <f>ABF536*1.4</f>
        <v>#N/A</v>
      </c>
      <c r="ABI536" s="10"/>
      <c r="ABJ536" s="290"/>
      <c r="ABK536" s="213" t="s">
        <v>111</v>
      </c>
      <c r="ABL536" s="297" t="s">
        <v>186</v>
      </c>
      <c r="ABN536" s="214"/>
      <c r="ABO536" s="214" t="e">
        <f>VLOOKUP(ABL536,$A$563:$F$2330,6,FALSE)</f>
        <v>#N/A</v>
      </c>
      <c r="ABP536" s="213" t="s">
        <v>63</v>
      </c>
      <c r="ABQ536" s="10" t="e">
        <f>ABO536*1.4</f>
        <v>#N/A</v>
      </c>
      <c r="ABR536" s="10"/>
      <c r="ABS536" s="290"/>
      <c r="ABT536" s="213" t="s">
        <v>111</v>
      </c>
      <c r="ABU536" s="297" t="s">
        <v>186</v>
      </c>
      <c r="ABW536" s="214"/>
      <c r="ABX536" s="214" t="e">
        <f>VLOOKUP(ABU536,$A$563:$F$2330,6,FALSE)</f>
        <v>#N/A</v>
      </c>
      <c r="ABY536" s="213" t="s">
        <v>63</v>
      </c>
      <c r="ABZ536" s="10" t="e">
        <f>ABX536*1.4</f>
        <v>#N/A</v>
      </c>
      <c r="ACA536" s="10"/>
      <c r="ACB536" s="290"/>
      <c r="ACC536" s="213" t="s">
        <v>111</v>
      </c>
      <c r="ACD536" s="297" t="s">
        <v>186</v>
      </c>
      <c r="ACF536" s="214"/>
      <c r="ACG536" s="214" t="e">
        <f>VLOOKUP(ACD536,$A$563:$F$2330,6,FALSE)</f>
        <v>#N/A</v>
      </c>
      <c r="ACH536" s="213" t="s">
        <v>63</v>
      </c>
      <c r="ACI536" s="10" t="e">
        <f>ACG536*1.4</f>
        <v>#N/A</v>
      </c>
      <c r="ACJ536" s="10"/>
      <c r="ACK536" s="290"/>
      <c r="ACL536" s="213" t="s">
        <v>111</v>
      </c>
      <c r="ACM536" s="297" t="s">
        <v>186</v>
      </c>
      <c r="ACO536" s="214"/>
      <c r="ACP536" s="214" t="e">
        <f>VLOOKUP(ACM536,$A$563:$F$2330,6,FALSE)</f>
        <v>#N/A</v>
      </c>
      <c r="ACQ536" s="213" t="s">
        <v>63</v>
      </c>
      <c r="ACR536" s="10" t="e">
        <f>ACP536*1.4</f>
        <v>#N/A</v>
      </c>
      <c r="ACS536" s="10"/>
      <c r="ACT536" s="290"/>
      <c r="ACU536" s="213" t="s">
        <v>111</v>
      </c>
      <c r="ACV536" s="293" t="s">
        <v>586</v>
      </c>
      <c r="ACX536" s="214"/>
      <c r="ACY536" s="214">
        <f>VLOOKUP(ACV536,$A$563:$F$2330,6,FALSE)</f>
        <v>0</v>
      </c>
      <c r="ACZ536" s="213" t="s">
        <v>63</v>
      </c>
      <c r="ADA536" s="10">
        <f>ACY536*1.4</f>
        <v>0</v>
      </c>
      <c r="ADB536" s="10"/>
      <c r="ADC536" s="290"/>
      <c r="ADD536" s="213" t="s">
        <v>111</v>
      </c>
      <c r="ADE536" s="306" t="s">
        <v>551</v>
      </c>
      <c r="ADG536" s="214"/>
      <c r="ADH536" s="214">
        <f>VLOOKUP(ADE536,$A$563:$F$2330,6,FALSE)</f>
        <v>1</v>
      </c>
      <c r="ADI536" s="213" t="s">
        <v>63</v>
      </c>
      <c r="ADJ536" s="10">
        <f>ADH536*1.4</f>
        <v>1.4</v>
      </c>
      <c r="ADL536" s="290"/>
      <c r="ADM536" s="213" t="s">
        <v>111</v>
      </c>
      <c r="ADN536" s="306" t="s">
        <v>1901</v>
      </c>
      <c r="ADP536" s="214"/>
      <c r="ADQ536" s="214">
        <f>VLOOKUP(ADN536,$A$563:$F$2330,6,FALSE)</f>
        <v>89</v>
      </c>
      <c r="ADR536" s="213" t="s">
        <v>63</v>
      </c>
      <c r="ADS536" s="10">
        <f>ADQ536*1.4</f>
        <v>124.6</v>
      </c>
      <c r="ADT536" s="10"/>
      <c r="ADU536" s="290"/>
      <c r="ADV536" s="213" t="s">
        <v>111</v>
      </c>
      <c r="ADW536" s="306" t="s">
        <v>668</v>
      </c>
      <c r="ADZ536" s="214">
        <f>VLOOKUP(ADW536,$A$563:$F$2330,6,FALSE)</f>
        <v>9</v>
      </c>
      <c r="AEA536" s="213" t="s">
        <v>63</v>
      </c>
      <c r="AEB536" s="10">
        <f>ADZ536*1.4</f>
        <v>12.6</v>
      </c>
      <c r="AED536" s="290"/>
      <c r="AEE536" s="213" t="s">
        <v>111</v>
      </c>
      <c r="AEF536" s="306" t="s">
        <v>767</v>
      </c>
      <c r="AEH536" s="214"/>
      <c r="AEI536" s="214">
        <f>VLOOKUP(AEF536,$A$563:$F$2330,6,FALSE)</f>
        <v>18</v>
      </c>
      <c r="AEJ536" s="213" t="s">
        <v>63</v>
      </c>
      <c r="AEK536" s="10">
        <f>AEI536*1.4</f>
        <v>25.2</v>
      </c>
      <c r="AEM536" s="290"/>
      <c r="AEN536" s="213" t="s">
        <v>111</v>
      </c>
      <c r="AEO536" s="306" t="s">
        <v>1323</v>
      </c>
      <c r="AEQ536" s="214"/>
      <c r="AER536" s="214">
        <f>VLOOKUP(AEO536,$A$563:$F$2330,6,FALSE)</f>
        <v>12</v>
      </c>
      <c r="AES536" s="213" t="s">
        <v>63</v>
      </c>
      <c r="AET536" s="10">
        <f>AER536*1.4</f>
        <v>16.799999999999997</v>
      </c>
      <c r="AEV536" s="290"/>
      <c r="AEW536" s="213" t="s">
        <v>111</v>
      </c>
      <c r="AEX536" s="306" t="s">
        <v>1388</v>
      </c>
      <c r="AEZ536" s="214"/>
      <c r="AFA536" s="214">
        <f>VLOOKUP(AEX536,$A$563:$F$2330,6,FALSE)</f>
        <v>0</v>
      </c>
      <c r="AFB536" s="213" t="s">
        <v>63</v>
      </c>
      <c r="AFC536" s="10">
        <f>AFA536*1.4</f>
        <v>0</v>
      </c>
      <c r="AFD536" s="10"/>
      <c r="AFE536" s="290"/>
      <c r="AFF536" s="213" t="s">
        <v>111</v>
      </c>
      <c r="AFG536" s="306" t="s">
        <v>1448</v>
      </c>
      <c r="AFI536" s="214"/>
      <c r="AFJ536" s="214">
        <f>VLOOKUP(AFG536,$A$563:$F$2330,6,FALSE)</f>
        <v>18</v>
      </c>
      <c r="AFK536" s="213" t="s">
        <v>63</v>
      </c>
      <c r="AFL536" s="10">
        <f>AFJ536*1.4</f>
        <v>25.2</v>
      </c>
      <c r="AFM536" s="10"/>
      <c r="AFN536" s="290"/>
      <c r="AFO536" s="213" t="s">
        <v>111</v>
      </c>
      <c r="AFP536" s="306" t="s">
        <v>700</v>
      </c>
      <c r="AFR536" s="214"/>
      <c r="AFS536" s="214">
        <f>VLOOKUP(AFP536,$A$563:$F$2330,6,FALSE)</f>
        <v>38</v>
      </c>
      <c r="AFT536" s="213" t="s">
        <v>63</v>
      </c>
      <c r="AFU536" s="10">
        <f>AFS536*1.4</f>
        <v>53.199999999999996</v>
      </c>
      <c r="AFV536" s="10"/>
      <c r="AFW536" s="290"/>
      <c r="AFX536" s="213" t="s">
        <v>111</v>
      </c>
      <c r="AFY536" s="306" t="s">
        <v>523</v>
      </c>
      <c r="AGA536" s="214"/>
      <c r="AGB536" s="214">
        <f>VLOOKUP(AFY536,$A$563:$F$2330,6,FALSE)</f>
        <v>48</v>
      </c>
      <c r="AGC536" s="213" t="s">
        <v>63</v>
      </c>
      <c r="AGD536" s="10">
        <f>AGB536*1.4</f>
        <v>67.199999999999989</v>
      </c>
      <c r="AGE536" s="10"/>
      <c r="AGF536" s="290"/>
      <c r="AGG536" s="213" t="s">
        <v>111</v>
      </c>
      <c r="AGH536" s="306" t="s">
        <v>744</v>
      </c>
      <c r="AGJ536" s="214"/>
      <c r="AGK536" s="214">
        <f>VLOOKUP(AGH536,$A$563:$F$2330,6,FALSE)</f>
        <v>41</v>
      </c>
      <c r="AGL536" s="213" t="s">
        <v>63</v>
      </c>
      <c r="AGM536" s="10">
        <f>AGK536*1.4</f>
        <v>57.4</v>
      </c>
      <c r="AGN536" s="10"/>
      <c r="AGO536" s="290"/>
      <c r="AGP536" s="213" t="s">
        <v>111</v>
      </c>
      <c r="AGQ536" s="306" t="s">
        <v>1343</v>
      </c>
      <c r="AGS536" s="214"/>
      <c r="AGT536" s="214">
        <f>VLOOKUP(AGQ536,$A$563:$F$2330,6,FALSE)</f>
        <v>297</v>
      </c>
      <c r="AGU536" s="213" t="s">
        <v>63</v>
      </c>
      <c r="AGV536" s="10">
        <f>AGT536*1.4</f>
        <v>415.79999999999995</v>
      </c>
      <c r="AGW536" s="10"/>
      <c r="AGX536" s="290"/>
      <c r="AGY536" s="213" t="s">
        <v>111</v>
      </c>
      <c r="AGZ536" s="306" t="s">
        <v>929</v>
      </c>
      <c r="AHB536" s="214"/>
      <c r="AHC536" s="214">
        <f>VLOOKUP(AGZ536,$A$563:$F$2330,6,FALSE)</f>
        <v>40</v>
      </c>
      <c r="AHD536" s="213" t="s">
        <v>63</v>
      </c>
      <c r="AHE536" s="10">
        <f>AHC536*1.4</f>
        <v>56</v>
      </c>
      <c r="AHF536" s="10"/>
      <c r="AHG536" s="290"/>
      <c r="AHH536" s="213"/>
      <c r="AHI536" s="303"/>
      <c r="AHK536" s="214"/>
      <c r="AHL536" s="214"/>
      <c r="AHM536" s="213"/>
      <c r="AHN536" s="10"/>
      <c r="AHO536" s="10"/>
      <c r="AHQ536" s="213"/>
      <c r="AHR536" s="278"/>
      <c r="AHT536" s="214"/>
      <c r="AHU536" s="214"/>
      <c r="AHV536" s="213"/>
      <c r="AHW536" s="10"/>
      <c r="AHX536" s="10"/>
      <c r="AHZ536" s="213"/>
      <c r="AIA536" s="278"/>
      <c r="AIC536" s="214"/>
      <c r="AID536" s="214"/>
      <c r="AIE536" s="213"/>
      <c r="AIF536" s="10"/>
      <c r="AIG536" s="10"/>
      <c r="AII536" s="213"/>
      <c r="AIJ536" s="278"/>
      <c r="AIM536" s="214"/>
      <c r="AIN536" s="213"/>
      <c r="AIO536" s="10"/>
    </row>
    <row r="537" spans="1:926" s="14" customFormat="1" ht="15">
      <c r="A537" s="213" t="s">
        <v>112</v>
      </c>
      <c r="B537" s="293" t="s">
        <v>2295</v>
      </c>
      <c r="D537" s="214"/>
      <c r="E537" s="214">
        <f>VLOOKUP(B537,$A$563:$F$2330,6,FALSE)</f>
        <v>233</v>
      </c>
      <c r="F537" s="213" t="s">
        <v>65</v>
      </c>
      <c r="G537" s="10">
        <f>E537*1.3</f>
        <v>302.90000000000003</v>
      </c>
      <c r="H537" s="10"/>
      <c r="I537" s="284"/>
      <c r="J537" s="213" t="s">
        <v>112</v>
      </c>
      <c r="K537" s="306" t="s">
        <v>1343</v>
      </c>
      <c r="M537" s="214"/>
      <c r="N537" s="214">
        <f>VLOOKUP(K537,$A$563:$F$2330,6,FALSE)</f>
        <v>297</v>
      </c>
      <c r="O537" s="213" t="s">
        <v>65</v>
      </c>
      <c r="P537" s="10">
        <f>N537*1.3</f>
        <v>386.1</v>
      </c>
      <c r="Q537" s="10"/>
      <c r="R537" s="284"/>
      <c r="S537" s="213" t="s">
        <v>112</v>
      </c>
      <c r="T537" s="306" t="s">
        <v>2298</v>
      </c>
      <c r="V537" s="214"/>
      <c r="W537" s="214">
        <f>VLOOKUP(T537,$A$563:$F$2330,6,FALSE)</f>
        <v>53</v>
      </c>
      <c r="X537" s="213" t="s">
        <v>65</v>
      </c>
      <c r="Y537" s="10">
        <f>W537*1.3</f>
        <v>68.900000000000006</v>
      </c>
      <c r="Z537" s="10"/>
      <c r="AA537" s="284"/>
      <c r="AB537" s="213" t="s">
        <v>112</v>
      </c>
      <c r="AC537" s="306" t="s">
        <v>2054</v>
      </c>
      <c r="AE537" s="214"/>
      <c r="AF537" s="214">
        <f>VLOOKUP(AC537,$A$563:$F$2330,6,FALSE)</f>
        <v>12</v>
      </c>
      <c r="AG537" s="213" t="s">
        <v>65</v>
      </c>
      <c r="AH537" s="10">
        <f>AF537*1.3</f>
        <v>15.600000000000001</v>
      </c>
      <c r="AI537" s="10"/>
      <c r="AJ537" s="284"/>
      <c r="AK537" s="213" t="s">
        <v>112</v>
      </c>
      <c r="AL537" s="293" t="s">
        <v>2056</v>
      </c>
      <c r="AN537" s="214"/>
      <c r="AO537" s="214">
        <f>VLOOKUP(AL537,$A$563:$F$2330,6,FALSE)</f>
        <v>7</v>
      </c>
      <c r="AP537" s="213" t="s">
        <v>65</v>
      </c>
      <c r="AQ537" s="10">
        <f>AO537*1.3</f>
        <v>9.1</v>
      </c>
      <c r="AR537" s="10"/>
      <c r="AS537" s="284"/>
      <c r="AT537" s="213" t="s">
        <v>112</v>
      </c>
      <c r="AU537" s="306" t="s">
        <v>700</v>
      </c>
      <c r="AW537" s="214"/>
      <c r="AX537" s="214">
        <f>VLOOKUP(AU537,$A$563:$F$2330,6,FALSE)</f>
        <v>38</v>
      </c>
      <c r="AY537" s="213" t="s">
        <v>65</v>
      </c>
      <c r="AZ537" s="10">
        <f>AX537*1.3</f>
        <v>49.4</v>
      </c>
      <c r="BA537" s="10"/>
      <c r="BB537" s="284"/>
      <c r="BC537" s="213" t="s">
        <v>112</v>
      </c>
      <c r="BD537" s="306" t="s">
        <v>723</v>
      </c>
      <c r="BF537" s="214"/>
      <c r="BG537" s="214">
        <f>VLOOKUP(BD537,$A$563:$F$2330,6,FALSE)</f>
        <v>9</v>
      </c>
      <c r="BH537" s="213" t="s">
        <v>65</v>
      </c>
      <c r="BI537" s="10">
        <f>BG537*1.3</f>
        <v>11.700000000000001</v>
      </c>
      <c r="BJ537" s="10"/>
      <c r="BK537" s="284"/>
      <c r="BL537" s="213" t="s">
        <v>112</v>
      </c>
      <c r="BM537" s="306" t="s">
        <v>723</v>
      </c>
      <c r="BO537" s="214"/>
      <c r="BP537" s="214">
        <f>VLOOKUP(BM537,$A$563:$F$2330,6,FALSE)</f>
        <v>9</v>
      </c>
      <c r="BQ537" s="213" t="s">
        <v>65</v>
      </c>
      <c r="BR537" s="10">
        <f>BP537*1.3</f>
        <v>11.700000000000001</v>
      </c>
      <c r="BS537" s="10"/>
      <c r="BT537" s="284"/>
      <c r="BU537" s="213" t="s">
        <v>112</v>
      </c>
      <c r="BV537" s="306" t="s">
        <v>1343</v>
      </c>
      <c r="BX537" s="214"/>
      <c r="BY537" s="214">
        <f>VLOOKUP(BV537,$A$563:$F$2330,6,FALSE)</f>
        <v>297</v>
      </c>
      <c r="BZ537" s="213" t="s">
        <v>65</v>
      </c>
      <c r="CA537" s="10">
        <f>BY537*1.3</f>
        <v>386.1</v>
      </c>
      <c r="CB537" s="10"/>
      <c r="CC537" s="284"/>
      <c r="CD537" s="213" t="s">
        <v>112</v>
      </c>
      <c r="CE537" s="306" t="s">
        <v>1429</v>
      </c>
      <c r="CG537" s="214"/>
      <c r="CH537" s="214">
        <f>VLOOKUP(CE537,$A$563:$F$2330,6,FALSE)</f>
        <v>46</v>
      </c>
      <c r="CI537" s="213" t="s">
        <v>65</v>
      </c>
      <c r="CJ537" s="10">
        <f>CH537*1.3</f>
        <v>59.800000000000004</v>
      </c>
      <c r="CK537" s="10"/>
      <c r="CL537" s="284"/>
      <c r="CM537" s="213" t="s">
        <v>112</v>
      </c>
      <c r="CN537" s="306" t="s">
        <v>767</v>
      </c>
      <c r="CP537" s="214"/>
      <c r="CQ537" s="214">
        <f>VLOOKUP(CN537,$A$563:$F$2330,6,FALSE)</f>
        <v>18</v>
      </c>
      <c r="CR537" s="213" t="s">
        <v>65</v>
      </c>
      <c r="CS537" s="10">
        <f>CQ537*1.3</f>
        <v>23.400000000000002</v>
      </c>
      <c r="CT537" s="10"/>
      <c r="CU537" s="284"/>
      <c r="CV537" s="213" t="s">
        <v>112</v>
      </c>
      <c r="CW537" s="306" t="s">
        <v>2295</v>
      </c>
      <c r="CY537" s="214"/>
      <c r="CZ537" s="214">
        <f>VLOOKUP(CW537,$A$563:$F$2330,6,FALSE)</f>
        <v>233</v>
      </c>
      <c r="DA537" s="213" t="s">
        <v>65</v>
      </c>
      <c r="DB537" s="10">
        <f>CZ537*1.3</f>
        <v>302.90000000000003</v>
      </c>
      <c r="DC537" s="10"/>
      <c r="DD537" s="284"/>
      <c r="DE537" s="213" t="s">
        <v>112</v>
      </c>
      <c r="DF537" s="306" t="s">
        <v>1495</v>
      </c>
      <c r="DH537" s="214"/>
      <c r="DI537" s="214">
        <f>VLOOKUP(DF537,$A$563:$F$2330,6,FALSE)</f>
        <v>143</v>
      </c>
      <c r="DJ537" s="213" t="s">
        <v>65</v>
      </c>
      <c r="DK537" s="10">
        <f>DI537*1.3</f>
        <v>185.9</v>
      </c>
      <c r="DL537" s="10"/>
      <c r="DM537" s="284"/>
      <c r="DN537" s="213" t="s">
        <v>112</v>
      </c>
      <c r="DO537" s="293" t="s">
        <v>901</v>
      </c>
      <c r="DQ537" s="214"/>
      <c r="DR537" s="214">
        <f>VLOOKUP(DO537,$A$563:$F$2330,6,FALSE)</f>
        <v>105</v>
      </c>
      <c r="DS537" s="213" t="s">
        <v>65</v>
      </c>
      <c r="DT537" s="10">
        <f>DR537*1.3</f>
        <v>136.5</v>
      </c>
      <c r="DU537" s="10"/>
      <c r="DV537" s="284"/>
      <c r="DW537" s="213" t="s">
        <v>112</v>
      </c>
      <c r="DX537" s="297" t="s">
        <v>186</v>
      </c>
      <c r="DZ537" s="214"/>
      <c r="EA537" s="214" t="e">
        <f>VLOOKUP(DX537,$A$563:$F$2330,6,FALSE)</f>
        <v>#N/A</v>
      </c>
      <c r="EB537" s="213" t="s">
        <v>65</v>
      </c>
      <c r="EC537" s="10" t="e">
        <f>EA537*1.3</f>
        <v>#N/A</v>
      </c>
      <c r="ED537" s="10"/>
      <c r="EE537" s="284"/>
      <c r="EF537" s="213" t="s">
        <v>112</v>
      </c>
      <c r="EG537" s="306" t="s">
        <v>2293</v>
      </c>
      <c r="EI537" s="214"/>
      <c r="EJ537" s="214">
        <f>VLOOKUP(EG537,$A$563:$F$2330,6,FALSE)</f>
        <v>19</v>
      </c>
      <c r="EK537" s="213" t="s">
        <v>65</v>
      </c>
      <c r="EL537" s="10">
        <f>EJ537*1.3</f>
        <v>24.7</v>
      </c>
      <c r="EM537" s="10"/>
      <c r="EN537" s="284"/>
      <c r="EO537" s="213" t="s">
        <v>112</v>
      </c>
      <c r="EP537" s="306" t="s">
        <v>700</v>
      </c>
      <c r="ER537" s="214"/>
      <c r="ES537" s="214">
        <f>VLOOKUP(EP537,$A$563:$F$2330,6,FALSE)</f>
        <v>38</v>
      </c>
      <c r="ET537" s="213" t="s">
        <v>65</v>
      </c>
      <c r="EU537" s="10">
        <f>ES537*1.3</f>
        <v>49.4</v>
      </c>
      <c r="EV537" s="10"/>
      <c r="EW537" s="284"/>
      <c r="EX537" s="213" t="s">
        <v>112</v>
      </c>
      <c r="EY537" s="297" t="s">
        <v>186</v>
      </c>
      <c r="FA537" s="214"/>
      <c r="FB537" s="214" t="e">
        <f>VLOOKUP(EY537,$A$563:$F$2330,6,FALSE)</f>
        <v>#N/A</v>
      </c>
      <c r="FC537" s="213" t="s">
        <v>65</v>
      </c>
      <c r="FD537" s="10" t="e">
        <f>FB537*1.3</f>
        <v>#N/A</v>
      </c>
      <c r="FE537" s="10"/>
      <c r="FF537" s="284"/>
      <c r="FG537" s="213" t="s">
        <v>112</v>
      </c>
      <c r="FH537" s="306" t="s">
        <v>946</v>
      </c>
      <c r="FJ537" s="214"/>
      <c r="FK537" s="214">
        <f>VLOOKUP(FH537,$A$563:$F$2330,6,FALSE)</f>
        <v>0</v>
      </c>
      <c r="FL537" s="213" t="s">
        <v>65</v>
      </c>
      <c r="FM537" s="10">
        <f>FK537*1.3</f>
        <v>0</v>
      </c>
      <c r="FN537" s="10"/>
      <c r="FO537" s="284"/>
      <c r="FP537" s="213" t="s">
        <v>112</v>
      </c>
      <c r="FQ537" s="293" t="s">
        <v>592</v>
      </c>
      <c r="FS537" s="214"/>
      <c r="FT537" s="214">
        <f>VLOOKUP(FQ537,$A$563:$F$2330,6,FALSE)</f>
        <v>84</v>
      </c>
      <c r="FU537" s="213" t="s">
        <v>65</v>
      </c>
      <c r="FV537" s="10">
        <f>FT537*1.3</f>
        <v>109.2</v>
      </c>
      <c r="FW537" s="10"/>
      <c r="FX537" s="284"/>
      <c r="FY537" s="213" t="s">
        <v>112</v>
      </c>
      <c r="FZ537" s="293" t="s">
        <v>602</v>
      </c>
      <c r="GB537" s="214"/>
      <c r="GC537" s="214">
        <f>VLOOKUP(FZ537,$A$563:$F$2330,6,FALSE)</f>
        <v>50</v>
      </c>
      <c r="GD537" s="213" t="s">
        <v>65</v>
      </c>
      <c r="GE537" s="10">
        <f>GC537*1.3</f>
        <v>65</v>
      </c>
      <c r="GF537" s="10"/>
      <c r="GG537" s="284"/>
      <c r="GH537" s="213" t="s">
        <v>112</v>
      </c>
      <c r="GI537" s="306" t="s">
        <v>2056</v>
      </c>
      <c r="GK537" s="214"/>
      <c r="GL537" s="214">
        <f>VLOOKUP(GI537,$A$563:$F$2330,6,FALSE)</f>
        <v>7</v>
      </c>
      <c r="GM537" s="213" t="s">
        <v>65</v>
      </c>
      <c r="GN537" s="10">
        <f>GL537*1.3</f>
        <v>9.1</v>
      </c>
      <c r="GO537" s="10"/>
      <c r="GP537" s="284"/>
      <c r="GQ537" s="213" t="s">
        <v>112</v>
      </c>
      <c r="GR537" s="306" t="s">
        <v>1343</v>
      </c>
      <c r="GT537" s="214"/>
      <c r="GU537" s="214">
        <f>VLOOKUP(GR537,$A$563:$F$2330,6,FALSE)</f>
        <v>297</v>
      </c>
      <c r="GV537" s="213" t="s">
        <v>65</v>
      </c>
      <c r="GW537" s="10">
        <f>GU537*1.3</f>
        <v>386.1</v>
      </c>
      <c r="GX537" s="10"/>
      <c r="GY537" s="284"/>
      <c r="GZ537" s="213" t="s">
        <v>112</v>
      </c>
      <c r="HA537" s="293" t="s">
        <v>700</v>
      </c>
      <c r="HC537" s="214"/>
      <c r="HD537" s="214">
        <f>VLOOKUP(HA537,$A$563:$F$2330,6,FALSE)</f>
        <v>38</v>
      </c>
      <c r="HE537" s="213" t="s">
        <v>65</v>
      </c>
      <c r="HF537" s="10">
        <f>HD537*1.3</f>
        <v>49.4</v>
      </c>
      <c r="HG537" s="10"/>
      <c r="HH537" s="284"/>
      <c r="HI537" s="213" t="s">
        <v>112</v>
      </c>
      <c r="HJ537" s="306" t="s">
        <v>655</v>
      </c>
      <c r="HL537" s="214"/>
      <c r="HM537" s="214">
        <f>VLOOKUP(HJ537,$A$563:$F$2330,6,FALSE)</f>
        <v>52</v>
      </c>
      <c r="HN537" s="213" t="s">
        <v>65</v>
      </c>
      <c r="HO537" s="10">
        <f>HM537*1.3</f>
        <v>67.600000000000009</v>
      </c>
      <c r="HP537" s="10"/>
      <c r="HQ537" s="284"/>
      <c r="HR537" s="213" t="s">
        <v>112</v>
      </c>
      <c r="HS537" s="293" t="s">
        <v>729</v>
      </c>
      <c r="HU537" s="214"/>
      <c r="HV537" s="214">
        <f>VLOOKUP(HS537,$A$563:$F$2330,6,FALSE)</f>
        <v>53</v>
      </c>
      <c r="HW537" s="213" t="s">
        <v>65</v>
      </c>
      <c r="HX537" s="10">
        <f>HV537*1.3</f>
        <v>68.900000000000006</v>
      </c>
      <c r="HY537" s="10"/>
      <c r="HZ537" s="284"/>
      <c r="IA537" s="213" t="s">
        <v>112</v>
      </c>
      <c r="IB537" s="306" t="s">
        <v>615</v>
      </c>
      <c r="ID537" s="214"/>
      <c r="IE537" s="214">
        <f>VLOOKUP(IB537,$A$563:$F$2330,6,FALSE)</f>
        <v>14</v>
      </c>
      <c r="IF537" s="213" t="s">
        <v>65</v>
      </c>
      <c r="IG537" s="10">
        <f>IE537*1.3</f>
        <v>18.2</v>
      </c>
      <c r="IH537" s="10"/>
      <c r="II537" s="284"/>
      <c r="IJ537" s="213" t="s">
        <v>112</v>
      </c>
      <c r="IK537" s="306" t="s">
        <v>2056</v>
      </c>
      <c r="IM537" s="214"/>
      <c r="IN537" s="214">
        <f>VLOOKUP(IK537,$A$563:$F$2330,6,FALSE)</f>
        <v>7</v>
      </c>
      <c r="IO537" s="213" t="s">
        <v>65</v>
      </c>
      <c r="IP537" s="10">
        <f>IN537*1.3</f>
        <v>9.1</v>
      </c>
      <c r="IQ537" s="10"/>
      <c r="IR537" s="284"/>
      <c r="IS537" s="213" t="s">
        <v>112</v>
      </c>
      <c r="IT537" s="306" t="s">
        <v>615</v>
      </c>
      <c r="IV537" s="214"/>
      <c r="IW537" s="214">
        <f>VLOOKUP(IT537,$A$563:$F$2330,6,FALSE)</f>
        <v>14</v>
      </c>
      <c r="IX537" s="213" t="s">
        <v>65</v>
      </c>
      <c r="IY537" s="10">
        <f>IW537*1.3</f>
        <v>18.2</v>
      </c>
      <c r="IZ537" s="10"/>
      <c r="JA537" s="284"/>
      <c r="JB537" s="213" t="s">
        <v>112</v>
      </c>
      <c r="JC537" s="306" t="s">
        <v>521</v>
      </c>
      <c r="JE537" s="214"/>
      <c r="JF537" s="214">
        <f>VLOOKUP(JC537,$A$563:$F$2330,6,FALSE)</f>
        <v>0</v>
      </c>
      <c r="JG537" s="213" t="s">
        <v>65</v>
      </c>
      <c r="JH537" s="10">
        <f>JF537*1.3</f>
        <v>0</v>
      </c>
      <c r="JI537" s="10"/>
      <c r="JJ537" s="284"/>
      <c r="JK537" s="213" t="s">
        <v>112</v>
      </c>
      <c r="JL537" s="306" t="s">
        <v>1343</v>
      </c>
      <c r="JN537" s="214"/>
      <c r="JO537" s="214">
        <f>VLOOKUP(JL537,$A$563:$F$2330,6,FALSE)</f>
        <v>297</v>
      </c>
      <c r="JP537" s="213" t="s">
        <v>65</v>
      </c>
      <c r="JQ537" s="10">
        <f>JO537*1.3</f>
        <v>386.1</v>
      </c>
      <c r="JR537" s="10"/>
      <c r="JS537" s="284"/>
      <c r="JT537" s="213" t="s">
        <v>112</v>
      </c>
      <c r="JU537" s="306" t="s">
        <v>1404</v>
      </c>
      <c r="JW537" s="214"/>
      <c r="JX537" s="214">
        <f>VLOOKUP(JU537,$A$563:$F$2330,6,FALSE)</f>
        <v>138</v>
      </c>
      <c r="JY537" s="213" t="s">
        <v>65</v>
      </c>
      <c r="JZ537" s="10">
        <f>JX537*1.3</f>
        <v>179.4</v>
      </c>
      <c r="KA537" s="10"/>
      <c r="KB537" s="284"/>
      <c r="KC537" s="213" t="s">
        <v>112</v>
      </c>
      <c r="KD537" s="306" t="s">
        <v>686</v>
      </c>
      <c r="KF537" s="214"/>
      <c r="KG537" s="214">
        <f>VLOOKUP(KD537,$A$563:$F$2330,6,FALSE)</f>
        <v>0</v>
      </c>
      <c r="KH537" s="213" t="s">
        <v>65</v>
      </c>
      <c r="KI537" s="10">
        <f>KG537*1.3</f>
        <v>0</v>
      </c>
      <c r="KJ537" s="10"/>
      <c r="KK537" s="284"/>
      <c r="KL537" s="213" t="s">
        <v>112</v>
      </c>
      <c r="KM537" s="306" t="s">
        <v>1107</v>
      </c>
      <c r="KO537" s="214"/>
      <c r="KP537" s="214">
        <f>VLOOKUP(KM537,$A$563:$F$2330,6,FALSE)</f>
        <v>68</v>
      </c>
      <c r="KQ537" s="213" t="s">
        <v>65</v>
      </c>
      <c r="KR537" s="10">
        <f>KP537*1.3</f>
        <v>88.4</v>
      </c>
      <c r="KS537" s="10"/>
      <c r="KT537" s="284"/>
      <c r="KU537" s="213" t="s">
        <v>112</v>
      </c>
      <c r="KV537" s="306" t="s">
        <v>700</v>
      </c>
      <c r="KX537" s="214"/>
      <c r="KY537" s="214">
        <f>VLOOKUP(KV537,$A$563:$F$2330,6,FALSE)</f>
        <v>38</v>
      </c>
      <c r="KZ537" s="213" t="s">
        <v>65</v>
      </c>
      <c r="LA537" s="10">
        <f>KY537*1.3</f>
        <v>49.4</v>
      </c>
      <c r="LB537" s="10"/>
      <c r="LC537" s="284"/>
      <c r="LD537" s="213" t="s">
        <v>112</v>
      </c>
      <c r="LE537" s="306" t="s">
        <v>586</v>
      </c>
      <c r="LG537" s="214"/>
      <c r="LH537" s="214">
        <f>VLOOKUP(LE537,$A$563:$F$2330,6,FALSE)</f>
        <v>0</v>
      </c>
      <c r="LI537" s="213" t="s">
        <v>65</v>
      </c>
      <c r="LJ537" s="10">
        <f>LH537*1.3</f>
        <v>0</v>
      </c>
      <c r="LK537" s="10"/>
      <c r="LL537" s="284"/>
      <c r="LM537" s="213" t="s">
        <v>112</v>
      </c>
      <c r="LN537" s="306" t="s">
        <v>723</v>
      </c>
      <c r="LP537" s="214"/>
      <c r="LQ537" s="214">
        <f>VLOOKUP(LN537,$A$563:$F$2330,6,FALSE)</f>
        <v>9</v>
      </c>
      <c r="LR537" s="213" t="s">
        <v>65</v>
      </c>
      <c r="LS537" s="10">
        <f>LQ537*1.3</f>
        <v>11.700000000000001</v>
      </c>
      <c r="LT537" s="10"/>
      <c r="LU537" s="284"/>
      <c r="LV537" s="213" t="s">
        <v>112</v>
      </c>
      <c r="LW537" s="306" t="s">
        <v>1098</v>
      </c>
      <c r="LY537" s="214"/>
      <c r="LZ537" s="214">
        <f>VLOOKUP(LW537,$A$563:$F$2330,6,FALSE)</f>
        <v>0</v>
      </c>
      <c r="MA537" s="213" t="s">
        <v>65</v>
      </c>
      <c r="MB537" s="10">
        <f>LZ537*1.3</f>
        <v>0</v>
      </c>
      <c r="MC537" s="10"/>
      <c r="MD537" s="284"/>
      <c r="ME537" s="213" t="s">
        <v>112</v>
      </c>
      <c r="MF537" s="308" t="s">
        <v>700</v>
      </c>
      <c r="MH537" s="214"/>
      <c r="MI537" s="214">
        <f>VLOOKUP(MF537,$A$563:$F$2330,6,FALSE)</f>
        <v>38</v>
      </c>
      <c r="MJ537" s="213" t="s">
        <v>65</v>
      </c>
      <c r="MK537" s="10">
        <f>MI537*1.3</f>
        <v>49.4</v>
      </c>
      <c r="ML537" s="10"/>
      <c r="MM537" s="284"/>
      <c r="MN537" s="213" t="s">
        <v>112</v>
      </c>
      <c r="MO537" s="306" t="s">
        <v>1404</v>
      </c>
      <c r="MQ537" s="214"/>
      <c r="MR537" s="214">
        <f>VLOOKUP(MO537,$A$563:$F$2330,6,FALSE)</f>
        <v>138</v>
      </c>
      <c r="MS537" s="213" t="s">
        <v>65</v>
      </c>
      <c r="MT537" s="10">
        <f>MR537*1.3</f>
        <v>179.4</v>
      </c>
      <c r="MU537" s="10"/>
      <c r="MV537" s="284"/>
      <c r="MW537" s="213" t="s">
        <v>112</v>
      </c>
      <c r="MX537" s="306" t="s">
        <v>2294</v>
      </c>
      <c r="MZ537" s="214"/>
      <c r="NA537" s="214">
        <f>VLOOKUP(MX537,$A$563:$F$2330,6,FALSE)</f>
        <v>3</v>
      </c>
      <c r="NB537" s="213" t="s">
        <v>65</v>
      </c>
      <c r="NC537" s="10">
        <f>NA537*1.3</f>
        <v>3.9000000000000004</v>
      </c>
      <c r="ND537" s="10"/>
      <c r="NE537" s="284"/>
      <c r="NF537" s="213" t="s">
        <v>112</v>
      </c>
      <c r="NG537" s="306" t="s">
        <v>2294</v>
      </c>
      <c r="NI537" s="214"/>
      <c r="NJ537" s="214">
        <f>VLOOKUP(NG537,$A$563:$F$2330,6,FALSE)</f>
        <v>3</v>
      </c>
      <c r="NK537" s="213" t="s">
        <v>65</v>
      </c>
      <c r="NL537" s="10">
        <f>NJ537*1.3</f>
        <v>3.9000000000000004</v>
      </c>
      <c r="NM537" s="10"/>
      <c r="NN537" s="284"/>
      <c r="NO537" s="213" t="s">
        <v>112</v>
      </c>
      <c r="NP537" s="306" t="s">
        <v>946</v>
      </c>
      <c r="NR537" s="214"/>
      <c r="NS537" s="214">
        <f>VLOOKUP(NP537,$A$563:$F$2330,6,FALSE)</f>
        <v>0</v>
      </c>
      <c r="NT537" s="213" t="s">
        <v>65</v>
      </c>
      <c r="NU537" s="10">
        <f>NS537*1.3</f>
        <v>0</v>
      </c>
      <c r="NV537" s="10"/>
      <c r="NW537" s="284"/>
      <c r="NX537" s="213" t="s">
        <v>112</v>
      </c>
      <c r="NY537" s="293" t="s">
        <v>1901</v>
      </c>
      <c r="OB537" s="214">
        <f>VLOOKUP(NY537,$A$563:$F$2330,6,FALSE)</f>
        <v>89</v>
      </c>
      <c r="OC537" s="213" t="s">
        <v>65</v>
      </c>
      <c r="OD537" s="10">
        <f>OB537*1.3</f>
        <v>115.7</v>
      </c>
      <c r="OE537" s="10"/>
      <c r="OF537" s="284"/>
      <c r="OG537" s="213" t="s">
        <v>112</v>
      </c>
      <c r="OH537" s="306" t="s">
        <v>2294</v>
      </c>
      <c r="OJ537" s="214"/>
      <c r="OK537" s="214">
        <f>VLOOKUP(OH537,$A$563:$F$2330,6,FALSE)</f>
        <v>3</v>
      </c>
      <c r="OL537" s="213" t="s">
        <v>65</v>
      </c>
      <c r="OM537" s="10">
        <f>OK537*1.3</f>
        <v>3.9000000000000004</v>
      </c>
      <c r="ON537" s="10"/>
      <c r="OO537" s="284"/>
      <c r="OP537" s="213" t="s">
        <v>112</v>
      </c>
      <c r="OQ537" s="293" t="s">
        <v>2297</v>
      </c>
      <c r="OS537" s="214"/>
      <c r="OT537" s="214">
        <f>VLOOKUP(OQ537,$A$563:$F$2330,6,FALSE)</f>
        <v>43</v>
      </c>
      <c r="OU537" s="213" t="s">
        <v>65</v>
      </c>
      <c r="OV537" s="10">
        <f>OT537*1.3</f>
        <v>55.9</v>
      </c>
      <c r="OW537" s="10"/>
      <c r="OX537" s="284"/>
      <c r="OY537" s="213" t="s">
        <v>112</v>
      </c>
      <c r="OZ537" s="306" t="s">
        <v>700</v>
      </c>
      <c r="PB537" s="214"/>
      <c r="PC537" s="214">
        <f>VLOOKUP(OZ537,$A$563:$F$2330,6,FALSE)</f>
        <v>38</v>
      </c>
      <c r="PD537" s="213" t="s">
        <v>65</v>
      </c>
      <c r="PE537" s="10">
        <f>PC537*1.3</f>
        <v>49.4</v>
      </c>
      <c r="PF537" s="10"/>
      <c r="PG537" s="284"/>
      <c r="PH537" s="213" t="s">
        <v>112</v>
      </c>
      <c r="PI537" s="306" t="s">
        <v>901</v>
      </c>
      <c r="PK537" s="214"/>
      <c r="PL537" s="214">
        <f>VLOOKUP(PI537,$A$563:$F$2330,6,FALSE)</f>
        <v>105</v>
      </c>
      <c r="PM537" s="213" t="s">
        <v>65</v>
      </c>
      <c r="PN537" s="10">
        <f>PL537*1.3</f>
        <v>136.5</v>
      </c>
      <c r="PO537" s="10"/>
      <c r="PP537" s="284"/>
      <c r="PQ537" s="213" t="s">
        <v>112</v>
      </c>
      <c r="PR537" s="293" t="s">
        <v>901</v>
      </c>
      <c r="PT537" s="214"/>
      <c r="PU537" s="214">
        <f>VLOOKUP(PR537,$A$563:$F$2330,6,FALSE)</f>
        <v>105</v>
      </c>
      <c r="PV537" s="213" t="s">
        <v>65</v>
      </c>
      <c r="PW537" s="10">
        <f>PU537*1.3</f>
        <v>136.5</v>
      </c>
      <c r="PX537" s="10"/>
      <c r="PY537" s="284"/>
      <c r="PZ537" s="213" t="s">
        <v>112</v>
      </c>
      <c r="QA537" s="306" t="s">
        <v>1343</v>
      </c>
      <c r="QC537" s="214"/>
      <c r="QD537" s="214">
        <f>VLOOKUP(QA537,$A$563:$F$2330,6,FALSE)</f>
        <v>297</v>
      </c>
      <c r="QE537" s="213" t="s">
        <v>65</v>
      </c>
      <c r="QF537" s="10">
        <f>QD537*1.3</f>
        <v>386.1</v>
      </c>
      <c r="QG537" s="10"/>
      <c r="QH537" s="284"/>
      <c r="QI537" s="213" t="s">
        <v>112</v>
      </c>
      <c r="QJ537" s="293" t="s">
        <v>767</v>
      </c>
      <c r="QL537" s="214"/>
      <c r="QM537" s="214">
        <f>VLOOKUP(QJ537,$A$563:$F$2330,6,FALSE)</f>
        <v>18</v>
      </c>
      <c r="QN537" s="213" t="s">
        <v>65</v>
      </c>
      <c r="QO537" s="10">
        <f>QM537*1.3</f>
        <v>23.400000000000002</v>
      </c>
      <c r="QP537" s="10"/>
      <c r="QQ537" s="284"/>
      <c r="QR537" s="213" t="s">
        <v>112</v>
      </c>
      <c r="QS537" s="306" t="s">
        <v>592</v>
      </c>
      <c r="QU537" s="214"/>
      <c r="QV537" s="214">
        <f>VLOOKUP(QS537,$A$563:$F$2330,6,FALSE)</f>
        <v>84</v>
      </c>
      <c r="QW537" s="213" t="s">
        <v>65</v>
      </c>
      <c r="QX537" s="10">
        <f>QV537*1.3</f>
        <v>109.2</v>
      </c>
      <c r="QY537" s="10"/>
      <c r="QZ537" s="284"/>
      <c r="RA537" s="213" t="s">
        <v>112</v>
      </c>
      <c r="RB537" s="293" t="s">
        <v>1404</v>
      </c>
      <c r="RD537" s="214"/>
      <c r="RE537" s="214">
        <f>VLOOKUP(RB537,$A$563:$F$2330,6,FALSE)</f>
        <v>138</v>
      </c>
      <c r="RF537" s="213" t="s">
        <v>65</v>
      </c>
      <c r="RG537" s="10">
        <f>RE537*1.3</f>
        <v>179.4</v>
      </c>
      <c r="RH537" s="10"/>
      <c r="RI537" s="284"/>
      <c r="RJ537" s="213" t="s">
        <v>112</v>
      </c>
      <c r="RK537" s="297" t="s">
        <v>186</v>
      </c>
      <c r="RN537" s="214" t="e">
        <f>VLOOKUP(RK537,$A$563:$F$2330,6,FALSE)</f>
        <v>#N/A</v>
      </c>
      <c r="RO537" s="213" t="s">
        <v>65</v>
      </c>
      <c r="RP537" s="10" t="e">
        <f>RN537*1.3</f>
        <v>#N/A</v>
      </c>
      <c r="RQ537" s="10"/>
      <c r="RR537" s="284"/>
      <c r="RS537" s="213" t="s">
        <v>112</v>
      </c>
      <c r="RT537" s="306" t="s">
        <v>665</v>
      </c>
      <c r="RV537" s="214"/>
      <c r="RW537" s="214">
        <f>VLOOKUP(RT537,$A$563:$F$2330,6,FALSE)</f>
        <v>0</v>
      </c>
      <c r="RX537" s="213" t="s">
        <v>65</v>
      </c>
      <c r="RY537" s="10">
        <f>RW537*1.3</f>
        <v>0</v>
      </c>
      <c r="RZ537" s="10"/>
      <c r="SA537" s="290"/>
      <c r="SB537" s="213" t="s">
        <v>112</v>
      </c>
      <c r="SC537" s="306" t="s">
        <v>655</v>
      </c>
      <c r="SE537" s="214"/>
      <c r="SF537" s="214">
        <f>VLOOKUP(SC537,$A$563:$F$2330,6,FALSE)</f>
        <v>52</v>
      </c>
      <c r="SG537" s="213" t="s">
        <v>65</v>
      </c>
      <c r="SH537" s="10">
        <f>SF537*1.3</f>
        <v>67.600000000000009</v>
      </c>
      <c r="SI537" s="10"/>
      <c r="SJ537" s="290"/>
      <c r="SK537" s="213" t="s">
        <v>112</v>
      </c>
      <c r="SL537" s="306" t="s">
        <v>2295</v>
      </c>
      <c r="SN537" s="214"/>
      <c r="SO537" s="214">
        <f>VLOOKUP(SL537,$A$563:$F$2330,6,FALSE)</f>
        <v>233</v>
      </c>
      <c r="SP537" s="213" t="s">
        <v>65</v>
      </c>
      <c r="SQ537" s="10">
        <f>SO537*1.3</f>
        <v>302.90000000000003</v>
      </c>
      <c r="SR537" s="10"/>
      <c r="SS537" s="290"/>
      <c r="ST537" s="213" t="s">
        <v>112</v>
      </c>
      <c r="SU537" s="306" t="s">
        <v>781</v>
      </c>
      <c r="SW537" s="214"/>
      <c r="SX537" s="214">
        <f>VLOOKUP(SU537,$A$563:$F$2330,6,FALSE)</f>
        <v>9</v>
      </c>
      <c r="SY537" s="213" t="s">
        <v>65</v>
      </c>
      <c r="SZ537" s="10">
        <f>SX537*1.3</f>
        <v>11.700000000000001</v>
      </c>
      <c r="TA537" s="10"/>
      <c r="TB537" s="290"/>
      <c r="TC537" s="213" t="s">
        <v>112</v>
      </c>
      <c r="TD537" s="306" t="s">
        <v>723</v>
      </c>
      <c r="TF537" s="214"/>
      <c r="TG537" s="214">
        <f>VLOOKUP(TD537,$A$563:$F$2330,6,FALSE)</f>
        <v>9</v>
      </c>
      <c r="TH537" s="213" t="s">
        <v>65</v>
      </c>
      <c r="TI537" s="10">
        <f>TG537*1.3</f>
        <v>11.700000000000001</v>
      </c>
      <c r="TK537" s="290"/>
      <c r="TL537" s="213" t="s">
        <v>112</v>
      </c>
      <c r="TM537" s="306" t="s">
        <v>1327</v>
      </c>
      <c r="TO537" s="214"/>
      <c r="TP537" s="214">
        <f>VLOOKUP(TM537,$A$563:$F$2330,6,FALSE)</f>
        <v>3</v>
      </c>
      <c r="TQ537" s="213" t="s">
        <v>65</v>
      </c>
      <c r="TR537" s="10">
        <f>TP537*1.3</f>
        <v>3.9000000000000004</v>
      </c>
      <c r="TS537" s="10"/>
      <c r="TT537" s="290"/>
      <c r="TU537" s="213" t="s">
        <v>112</v>
      </c>
      <c r="TV537" s="297" t="s">
        <v>186</v>
      </c>
      <c r="TX537" s="214"/>
      <c r="TY537" s="214" t="e">
        <f>VLOOKUP(TV537,$A$563:$F$2330,6,FALSE)</f>
        <v>#N/A</v>
      </c>
      <c r="TZ537" s="213" t="s">
        <v>65</v>
      </c>
      <c r="UA537" s="10" t="e">
        <f>TY537*1.3</f>
        <v>#N/A</v>
      </c>
      <c r="UB537" s="10"/>
      <c r="UC537" s="290"/>
      <c r="UD537" s="213" t="s">
        <v>112</v>
      </c>
      <c r="UE537" s="306" t="s">
        <v>688</v>
      </c>
      <c r="UG537" s="214"/>
      <c r="UH537" s="214">
        <f>VLOOKUP(UE537,$A$563:$F$2330,6,FALSE)</f>
        <v>0</v>
      </c>
      <c r="UI537" s="213" t="s">
        <v>65</v>
      </c>
      <c r="UJ537" s="10">
        <f>UH537*1.3</f>
        <v>0</v>
      </c>
      <c r="UK537" s="10"/>
      <c r="UL537" s="290"/>
      <c r="UM537" s="213" t="s">
        <v>112</v>
      </c>
      <c r="UN537" s="297" t="s">
        <v>186</v>
      </c>
      <c r="UP537" s="214"/>
      <c r="UQ537" s="214" t="e">
        <f>VLOOKUP(UN537,$A$563:$F$2330,6,FALSE)</f>
        <v>#N/A</v>
      </c>
      <c r="UR537" s="213" t="s">
        <v>65</v>
      </c>
      <c r="US537" s="10" t="e">
        <f>UQ537*1.3</f>
        <v>#N/A</v>
      </c>
      <c r="UT537" s="10"/>
      <c r="UU537" s="290"/>
      <c r="UV537" s="213" t="s">
        <v>112</v>
      </c>
      <c r="UW537" s="306" t="s">
        <v>700</v>
      </c>
      <c r="UY537" s="214"/>
      <c r="UZ537" s="214">
        <f>VLOOKUP(UW537,$A$563:$F$2330,6,FALSE)</f>
        <v>38</v>
      </c>
      <c r="VA537" s="213" t="s">
        <v>65</v>
      </c>
      <c r="VB537" s="10">
        <f>UZ537*1.3</f>
        <v>49.4</v>
      </c>
      <c r="VC537" s="10"/>
      <c r="VD537" s="290"/>
      <c r="VE537" s="213" t="s">
        <v>112</v>
      </c>
      <c r="VF537" s="297" t="s">
        <v>186</v>
      </c>
      <c r="VH537" s="214"/>
      <c r="VI537" s="214" t="e">
        <f>VLOOKUP(VF537,$A$563:$F$2330,6,FALSE)</f>
        <v>#N/A</v>
      </c>
      <c r="VJ537" s="213" t="s">
        <v>65</v>
      </c>
      <c r="VK537" s="10" t="e">
        <f>VI537*1.3</f>
        <v>#N/A</v>
      </c>
      <c r="VL537" s="10"/>
      <c r="VM537" s="290"/>
      <c r="VN537" s="213" t="s">
        <v>112</v>
      </c>
      <c r="VO537" s="306" t="s">
        <v>700</v>
      </c>
      <c r="VQ537" s="214"/>
      <c r="VR537" s="214">
        <f>VLOOKUP(VO537,$A$563:$F$2330,6,FALSE)</f>
        <v>38</v>
      </c>
      <c r="VS537" s="213" t="s">
        <v>65</v>
      </c>
      <c r="VT537" s="10">
        <f>VR537*1.3</f>
        <v>49.4</v>
      </c>
      <c r="VU537" s="10"/>
      <c r="VV537" s="290"/>
      <c r="VW537" s="213" t="s">
        <v>112</v>
      </c>
      <c r="VX537" s="297" t="s">
        <v>186</v>
      </c>
      <c r="WA537" s="214" t="e">
        <f>VLOOKUP(VX537,$A$563:$F$2330,6,FALSE)</f>
        <v>#N/A</v>
      </c>
      <c r="WB537" s="213" t="s">
        <v>65</v>
      </c>
      <c r="WC537" s="10" t="e">
        <f>WA537*1.3</f>
        <v>#N/A</v>
      </c>
      <c r="WE537" s="290"/>
      <c r="WF537" s="213" t="s">
        <v>112</v>
      </c>
      <c r="WG537" s="306" t="s">
        <v>723</v>
      </c>
      <c r="WI537" s="214"/>
      <c r="WJ537" s="214">
        <f>VLOOKUP(WG537,$A$563:$F$2330,6,FALSE)</f>
        <v>9</v>
      </c>
      <c r="WK537" s="213" t="s">
        <v>65</v>
      </c>
      <c r="WL537" s="10">
        <f>WJ537*1.3</f>
        <v>11.700000000000001</v>
      </c>
      <c r="WN537" s="290"/>
      <c r="WO537" s="213" t="s">
        <v>112</v>
      </c>
      <c r="WP537" s="306" t="s">
        <v>700</v>
      </c>
      <c r="WQ537" s="214"/>
      <c r="WR537" s="214"/>
      <c r="WS537" s="214">
        <f>VLOOKUP(WP537,$A$563:$F$2330,6,FALSE)</f>
        <v>38</v>
      </c>
      <c r="WT537" s="213" t="s">
        <v>65</v>
      </c>
      <c r="WU537" s="10">
        <f>WS537*1.3</f>
        <v>49.4</v>
      </c>
      <c r="WV537" s="10"/>
      <c r="WW537" s="290"/>
      <c r="WX537" s="213" t="s">
        <v>112</v>
      </c>
      <c r="WY537" s="306" t="s">
        <v>744</v>
      </c>
      <c r="XA537" s="214"/>
      <c r="XB537" s="214">
        <f>VLOOKUP(WY537,$A$563:$F$2330,6,FALSE)</f>
        <v>41</v>
      </c>
      <c r="XC537" s="213" t="s">
        <v>65</v>
      </c>
      <c r="XD537" s="10">
        <f>XB537*1.3</f>
        <v>53.300000000000004</v>
      </c>
      <c r="XF537" s="290"/>
      <c r="XG537" s="213" t="s">
        <v>112</v>
      </c>
      <c r="XH537" s="297" t="s">
        <v>186</v>
      </c>
      <c r="XK537" s="214" t="e">
        <f>VLOOKUP(XH537,$A$563:$F$2330,6,FALSE)</f>
        <v>#N/A</v>
      </c>
      <c r="XL537" s="213" t="s">
        <v>65</v>
      </c>
      <c r="XM537" s="10" t="e">
        <f>XK537*1.3</f>
        <v>#N/A</v>
      </c>
      <c r="XO537" s="290"/>
      <c r="XP537" s="213" t="s">
        <v>112</v>
      </c>
      <c r="XQ537" s="306" t="s">
        <v>2294</v>
      </c>
      <c r="XS537" s="214"/>
      <c r="XT537" s="214">
        <f>VLOOKUP(XQ537,$A$563:$F$2330,6,FALSE)</f>
        <v>3</v>
      </c>
      <c r="XU537" s="213" t="s">
        <v>65</v>
      </c>
      <c r="XV537" s="10">
        <f>XT537*1.3</f>
        <v>3.9000000000000004</v>
      </c>
      <c r="XW537" s="10"/>
      <c r="XX537" s="290"/>
      <c r="XY537" s="213" t="s">
        <v>112</v>
      </c>
      <c r="XZ537" s="306" t="s">
        <v>521</v>
      </c>
      <c r="YB537" s="214"/>
      <c r="YC537" s="214">
        <f>VLOOKUP(XZ537,$A$563:$F$2330,6,FALSE)</f>
        <v>0</v>
      </c>
      <c r="YD537" s="213" t="s">
        <v>65</v>
      </c>
      <c r="YE537" s="10">
        <f>YC537*1.3</f>
        <v>0</v>
      </c>
      <c r="YG537" s="290"/>
      <c r="YH537" s="213" t="s">
        <v>112</v>
      </c>
      <c r="YI537" s="306" t="s">
        <v>2056</v>
      </c>
      <c r="YK537" s="214"/>
      <c r="YL537" s="214">
        <f>VLOOKUP(YI537,$A$563:$F$2330,6,FALSE)</f>
        <v>7</v>
      </c>
      <c r="YM537" s="213" t="s">
        <v>65</v>
      </c>
      <c r="YN537" s="10">
        <f>YL537*1.3</f>
        <v>9.1</v>
      </c>
      <c r="YO537" s="10"/>
      <c r="YP537" s="290"/>
      <c r="YQ537" s="213" t="s">
        <v>112</v>
      </c>
      <c r="YR537" s="297" t="s">
        <v>186</v>
      </c>
      <c r="YU537" s="214" t="e">
        <f>VLOOKUP(YR537,$A$563:$F$2330,6,FALSE)</f>
        <v>#N/A</v>
      </c>
      <c r="YV537" s="213" t="s">
        <v>65</v>
      </c>
      <c r="YW537" s="10" t="e">
        <f>YU537*1.3</f>
        <v>#N/A</v>
      </c>
      <c r="YY537" s="290"/>
      <c r="YZ537" s="213" t="s">
        <v>112</v>
      </c>
      <c r="ZA537" s="297" t="s">
        <v>186</v>
      </c>
      <c r="ZD537" s="214" t="e">
        <f>VLOOKUP(ZA537,$A$563:$F$2330,6,FALSE)</f>
        <v>#N/A</v>
      </c>
      <c r="ZE537" s="213" t="s">
        <v>65</v>
      </c>
      <c r="ZF537" s="10" t="e">
        <f>ZD537*1.3</f>
        <v>#N/A</v>
      </c>
      <c r="ZH537" s="290"/>
      <c r="ZI537" s="213" t="s">
        <v>112</v>
      </c>
      <c r="ZJ537" s="293" t="s">
        <v>2297</v>
      </c>
      <c r="ZM537" s="214">
        <f>VLOOKUP(ZJ537,$A$563:$F$2330,6,FALSE)</f>
        <v>43</v>
      </c>
      <c r="ZN537" s="213" t="s">
        <v>65</v>
      </c>
      <c r="ZO537" s="10">
        <f>ZM537*1.3</f>
        <v>55.9</v>
      </c>
      <c r="ZQ537" s="290"/>
      <c r="ZR537" s="213" t="s">
        <v>112</v>
      </c>
      <c r="ZS537" s="297" t="s">
        <v>186</v>
      </c>
      <c r="ZU537" s="214"/>
      <c r="ZV537" s="214" t="e">
        <f>VLOOKUP(ZS537,$A$563:$F$2330,6,FALSE)</f>
        <v>#N/A</v>
      </c>
      <c r="ZW537" s="213" t="s">
        <v>65</v>
      </c>
      <c r="ZX537" s="10" t="e">
        <f>ZV537*1.3</f>
        <v>#N/A</v>
      </c>
      <c r="ZY537" s="10"/>
      <c r="ZZ537" s="290"/>
      <c r="AAA537" s="213" t="s">
        <v>112</v>
      </c>
      <c r="AAB537" s="297" t="s">
        <v>186</v>
      </c>
      <c r="AAD537" s="214"/>
      <c r="AAE537" s="214" t="e">
        <f>VLOOKUP(AAB537,$A$563:$F$2330,6,FALSE)</f>
        <v>#N/A</v>
      </c>
      <c r="AAF537" s="213" t="s">
        <v>65</v>
      </c>
      <c r="AAG537" s="10" t="e">
        <f>AAE537*1.3</f>
        <v>#N/A</v>
      </c>
      <c r="AAH537" s="10"/>
      <c r="AAI537" s="290"/>
      <c r="AAJ537" s="213" t="s">
        <v>112</v>
      </c>
      <c r="AAK537" s="297" t="s">
        <v>186</v>
      </c>
      <c r="AAM537" s="214"/>
      <c r="AAN537" s="214" t="e">
        <f>VLOOKUP(AAK537,$A$563:$F$2330,6,FALSE)</f>
        <v>#N/A</v>
      </c>
      <c r="AAO537" s="213" t="s">
        <v>65</v>
      </c>
      <c r="AAP537" s="10" t="e">
        <f>AAN537*1.3</f>
        <v>#N/A</v>
      </c>
      <c r="AAQ537" s="10"/>
      <c r="AAR537" s="290"/>
      <c r="AAS537" s="213" t="s">
        <v>112</v>
      </c>
      <c r="AAT537" s="297" t="s">
        <v>186</v>
      </c>
      <c r="AAV537" s="214"/>
      <c r="AAW537" s="214" t="e">
        <f>VLOOKUP(AAT537,$A$563:$F$2330,6,FALSE)</f>
        <v>#N/A</v>
      </c>
      <c r="AAX537" s="213" t="s">
        <v>65</v>
      </c>
      <c r="AAY537" s="10" t="e">
        <f>AAW537*1.3</f>
        <v>#N/A</v>
      </c>
      <c r="AAZ537" s="10"/>
      <c r="ABA537" s="290"/>
      <c r="ABB537" s="213" t="s">
        <v>112</v>
      </c>
      <c r="ABC537" s="297" t="s">
        <v>186</v>
      </c>
      <c r="ABE537" s="214"/>
      <c r="ABF537" s="214" t="e">
        <f>VLOOKUP(ABC537,$A$563:$F$2330,6,FALSE)</f>
        <v>#N/A</v>
      </c>
      <c r="ABG537" s="213" t="s">
        <v>65</v>
      </c>
      <c r="ABH537" s="10" t="e">
        <f>ABF537*1.3</f>
        <v>#N/A</v>
      </c>
      <c r="ABI537" s="10"/>
      <c r="ABJ537" s="290"/>
      <c r="ABK537" s="213" t="s">
        <v>112</v>
      </c>
      <c r="ABL537" s="297" t="s">
        <v>186</v>
      </c>
      <c r="ABN537" s="214"/>
      <c r="ABO537" s="214" t="e">
        <f>VLOOKUP(ABL537,$A$563:$F$2330,6,FALSE)</f>
        <v>#N/A</v>
      </c>
      <c r="ABP537" s="213" t="s">
        <v>65</v>
      </c>
      <c r="ABQ537" s="10" t="e">
        <f>ABO537*1.3</f>
        <v>#N/A</v>
      </c>
      <c r="ABR537" s="10"/>
      <c r="ABS537" s="290"/>
      <c r="ABT537" s="213" t="s">
        <v>112</v>
      </c>
      <c r="ABU537" s="297" t="s">
        <v>186</v>
      </c>
      <c r="ABW537" s="214"/>
      <c r="ABX537" s="214" t="e">
        <f>VLOOKUP(ABU537,$A$563:$F$2330,6,FALSE)</f>
        <v>#N/A</v>
      </c>
      <c r="ABY537" s="213" t="s">
        <v>65</v>
      </c>
      <c r="ABZ537" s="10" t="e">
        <f>ABX537*1.3</f>
        <v>#N/A</v>
      </c>
      <c r="ACA537" s="10"/>
      <c r="ACB537" s="290"/>
      <c r="ACC537" s="213" t="s">
        <v>112</v>
      </c>
      <c r="ACD537" s="297" t="s">
        <v>186</v>
      </c>
      <c r="ACF537" s="214"/>
      <c r="ACG537" s="214" t="e">
        <f>VLOOKUP(ACD537,$A$563:$F$2330,6,FALSE)</f>
        <v>#N/A</v>
      </c>
      <c r="ACH537" s="213" t="s">
        <v>65</v>
      </c>
      <c r="ACI537" s="10" t="e">
        <f>ACG537*1.3</f>
        <v>#N/A</v>
      </c>
      <c r="ACJ537" s="10"/>
      <c r="ACK537" s="290"/>
      <c r="ACL537" s="213" t="s">
        <v>112</v>
      </c>
      <c r="ACM537" s="297" t="s">
        <v>186</v>
      </c>
      <c r="ACO537" s="214"/>
      <c r="ACP537" s="214" t="e">
        <f>VLOOKUP(ACM537,$A$563:$F$2330,6,FALSE)</f>
        <v>#N/A</v>
      </c>
      <c r="ACQ537" s="213" t="s">
        <v>65</v>
      </c>
      <c r="ACR537" s="10" t="e">
        <f>ACP537*1.3</f>
        <v>#N/A</v>
      </c>
      <c r="ACS537" s="10"/>
      <c r="ACT537" s="290"/>
      <c r="ACU537" s="213" t="s">
        <v>112</v>
      </c>
      <c r="ACV537" s="293" t="s">
        <v>1104</v>
      </c>
      <c r="ACX537" s="214"/>
      <c r="ACY537" s="214">
        <f>VLOOKUP(ACV537,$A$563:$F$2330,6,FALSE)</f>
        <v>26</v>
      </c>
      <c r="ACZ537" s="213" t="s">
        <v>65</v>
      </c>
      <c r="ADA537" s="10">
        <f>ACY537*1.3</f>
        <v>33.800000000000004</v>
      </c>
      <c r="ADB537" s="10"/>
      <c r="ADC537" s="290"/>
      <c r="ADD537" s="213" t="s">
        <v>112</v>
      </c>
      <c r="ADE537" s="306" t="s">
        <v>592</v>
      </c>
      <c r="ADG537" s="214"/>
      <c r="ADH537" s="214">
        <f>VLOOKUP(ADE537,$A$563:$F$2330,6,FALSE)</f>
        <v>84</v>
      </c>
      <c r="ADI537" s="213" t="s">
        <v>65</v>
      </c>
      <c r="ADJ537" s="10">
        <f>ADH537*1.3</f>
        <v>109.2</v>
      </c>
      <c r="ADL537" s="290"/>
      <c r="ADM537" s="213" t="s">
        <v>112</v>
      </c>
      <c r="ADN537" s="306" t="s">
        <v>2296</v>
      </c>
      <c r="ADP537" s="214"/>
      <c r="ADQ537" s="214">
        <f>VLOOKUP(ADN537,$A$563:$F$2330,6,FALSE)</f>
        <v>0</v>
      </c>
      <c r="ADR537" s="213" t="s">
        <v>65</v>
      </c>
      <c r="ADS537" s="10">
        <f>ADQ537*1.3</f>
        <v>0</v>
      </c>
      <c r="ADT537" s="10"/>
      <c r="ADU537" s="290"/>
      <c r="ADV537" s="213" t="s">
        <v>112</v>
      </c>
      <c r="ADW537" s="306" t="s">
        <v>747</v>
      </c>
      <c r="ADZ537" s="214">
        <f>VLOOKUP(ADW537,$A$563:$F$2330,6,FALSE)</f>
        <v>29</v>
      </c>
      <c r="AEA537" s="213" t="s">
        <v>65</v>
      </c>
      <c r="AEB537" s="10">
        <f>ADZ537*1.3</f>
        <v>37.700000000000003</v>
      </c>
      <c r="AED537" s="290"/>
      <c r="AEE537" s="213" t="s">
        <v>112</v>
      </c>
      <c r="AEF537" s="306" t="s">
        <v>592</v>
      </c>
      <c r="AEH537" s="214"/>
      <c r="AEI537" s="214">
        <f>VLOOKUP(AEF537,$A$563:$F$2330,6,FALSE)</f>
        <v>84</v>
      </c>
      <c r="AEJ537" s="213" t="s">
        <v>65</v>
      </c>
      <c r="AEK537" s="10">
        <f>AEI537*1.3</f>
        <v>109.2</v>
      </c>
      <c r="AEM537" s="290"/>
      <c r="AEN537" s="213" t="s">
        <v>112</v>
      </c>
      <c r="AEO537" s="306" t="s">
        <v>665</v>
      </c>
      <c r="AEQ537" s="214"/>
      <c r="AER537" s="214">
        <f>VLOOKUP(AEO537,$A$563:$F$2330,6,FALSE)</f>
        <v>0</v>
      </c>
      <c r="AES537" s="213" t="s">
        <v>65</v>
      </c>
      <c r="AET537" s="10">
        <f>AER537*1.3</f>
        <v>0</v>
      </c>
      <c r="AEV537" s="290"/>
      <c r="AEW537" s="213" t="s">
        <v>112</v>
      </c>
      <c r="AEX537" s="306" t="s">
        <v>1379</v>
      </c>
      <c r="AEZ537" s="214"/>
      <c r="AFA537" s="214">
        <f>VLOOKUP(AEX537,$A$563:$F$2330,6,FALSE)</f>
        <v>42</v>
      </c>
      <c r="AFB537" s="213" t="s">
        <v>65</v>
      </c>
      <c r="AFC537" s="10">
        <f>AFA537*1.3</f>
        <v>54.6</v>
      </c>
      <c r="AFD537" s="10"/>
      <c r="AFE537" s="290"/>
      <c r="AFF537" s="213" t="s">
        <v>112</v>
      </c>
      <c r="AFG537" s="306" t="s">
        <v>723</v>
      </c>
      <c r="AFI537" s="214"/>
      <c r="AFJ537" s="214">
        <f>VLOOKUP(AFG537,$A$563:$F$2330,6,FALSE)</f>
        <v>9</v>
      </c>
      <c r="AFK537" s="213" t="s">
        <v>65</v>
      </c>
      <c r="AFL537" s="10">
        <f>AFJ537*1.3</f>
        <v>11.700000000000001</v>
      </c>
      <c r="AFM537" s="10"/>
      <c r="AFN537" s="290"/>
      <c r="AFO537" s="213" t="s">
        <v>112</v>
      </c>
      <c r="AFP537" s="306" t="s">
        <v>1404</v>
      </c>
      <c r="AFR537" s="214"/>
      <c r="AFS537" s="214">
        <f>VLOOKUP(AFP537,$A$563:$F$2330,6,FALSE)</f>
        <v>138</v>
      </c>
      <c r="AFT537" s="213" t="s">
        <v>65</v>
      </c>
      <c r="AFU537" s="10">
        <f>AFS537*1.3</f>
        <v>179.4</v>
      </c>
      <c r="AFV537" s="10"/>
      <c r="AFW537" s="290"/>
      <c r="AFX537" s="213" t="s">
        <v>112</v>
      </c>
      <c r="AFY537" s="306" t="s">
        <v>729</v>
      </c>
      <c r="AGA537" s="214"/>
      <c r="AGB537" s="214">
        <f>VLOOKUP(AFY537,$A$563:$F$2330,6,FALSE)</f>
        <v>53</v>
      </c>
      <c r="AGC537" s="213" t="s">
        <v>65</v>
      </c>
      <c r="AGD537" s="10">
        <f>AGB537*1.3</f>
        <v>68.900000000000006</v>
      </c>
      <c r="AGE537" s="10"/>
      <c r="AGF537" s="290"/>
      <c r="AGG537" s="213" t="s">
        <v>112</v>
      </c>
      <c r="AGH537" s="306" t="s">
        <v>2054</v>
      </c>
      <c r="AGJ537" s="214"/>
      <c r="AGK537" s="214">
        <f>VLOOKUP(AGH537,$A$563:$F$2330,6,FALSE)</f>
        <v>12</v>
      </c>
      <c r="AGL537" s="213" t="s">
        <v>65</v>
      </c>
      <c r="AGM537" s="10">
        <f>AGK537*1.3</f>
        <v>15.600000000000001</v>
      </c>
      <c r="AGN537" s="10"/>
      <c r="AGO537" s="290"/>
      <c r="AGP537" s="213" t="s">
        <v>112</v>
      </c>
      <c r="AGQ537" s="306" t="s">
        <v>901</v>
      </c>
      <c r="AGS537" s="214"/>
      <c r="AGT537" s="214">
        <f>VLOOKUP(AGQ537,$A$563:$F$2330,6,FALSE)</f>
        <v>105</v>
      </c>
      <c r="AGU537" s="213" t="s">
        <v>65</v>
      </c>
      <c r="AGV537" s="10">
        <f>AGT537*1.3</f>
        <v>136.5</v>
      </c>
      <c r="AGW537" s="10"/>
      <c r="AGX537" s="290"/>
      <c r="AGY537" s="213" t="s">
        <v>112</v>
      </c>
      <c r="AGZ537" s="306" t="s">
        <v>1404</v>
      </c>
      <c r="AHB537" s="214"/>
      <c r="AHC537" s="214">
        <f>VLOOKUP(AGZ537,$A$563:$F$2330,6,FALSE)</f>
        <v>138</v>
      </c>
      <c r="AHD537" s="213" t="s">
        <v>65</v>
      </c>
      <c r="AHE537" s="10">
        <f>AHC537*1.3</f>
        <v>179.4</v>
      </c>
      <c r="AHF537" s="10"/>
      <c r="AHG537" s="290"/>
      <c r="AHH537" s="213"/>
      <c r="AHI537" s="303"/>
      <c r="AHK537" s="214"/>
      <c r="AHL537" s="214"/>
      <c r="AHM537" s="213"/>
      <c r="AHN537" s="10"/>
      <c r="AHO537" s="10"/>
      <c r="AHQ537" s="213"/>
      <c r="AHR537" s="278"/>
      <c r="AHT537" s="214"/>
      <c r="AHU537" s="214"/>
      <c r="AHV537" s="213"/>
      <c r="AHW537" s="10"/>
      <c r="AHX537" s="10"/>
      <c r="AHZ537" s="213"/>
      <c r="AIA537" s="278"/>
      <c r="AIC537" s="214"/>
      <c r="AID537" s="214"/>
      <c r="AIE537" s="213"/>
      <c r="AIF537" s="10"/>
      <c r="AIG537" s="10"/>
      <c r="AII537" s="213"/>
      <c r="AIJ537" s="278"/>
      <c r="AIM537" s="214"/>
      <c r="AIN537" s="213"/>
      <c r="AIO537" s="10"/>
    </row>
    <row r="538" spans="1:926" s="14" customFormat="1" ht="15">
      <c r="A538" s="213" t="s">
        <v>113</v>
      </c>
      <c r="B538" s="293" t="s">
        <v>792</v>
      </c>
      <c r="D538" s="214"/>
      <c r="E538" s="214">
        <f>VLOOKUP(B538,$A$563:$F$2330,6,FALSE)</f>
        <v>6</v>
      </c>
      <c r="F538" s="213" t="s">
        <v>67</v>
      </c>
      <c r="G538" s="10">
        <f>E538*1.2</f>
        <v>7.1999999999999993</v>
      </c>
      <c r="H538" s="10"/>
      <c r="I538" s="284"/>
      <c r="J538" s="213" t="s">
        <v>113</v>
      </c>
      <c r="K538" s="306" t="s">
        <v>1081</v>
      </c>
      <c r="M538" s="214"/>
      <c r="N538" s="214">
        <f>VLOOKUP(K538,$A$563:$F$2330,6,FALSE)</f>
        <v>50</v>
      </c>
      <c r="O538" s="213" t="s">
        <v>67</v>
      </c>
      <c r="P538" s="10">
        <f>N538*1.2</f>
        <v>60</v>
      </c>
      <c r="Q538" s="10"/>
      <c r="R538" s="284"/>
      <c r="S538" s="213" t="s">
        <v>113</v>
      </c>
      <c r="T538" s="306" t="s">
        <v>2295</v>
      </c>
      <c r="V538" s="214"/>
      <c r="W538" s="214">
        <f>VLOOKUP(T538,$A$563:$F$2330,6,FALSE)</f>
        <v>233</v>
      </c>
      <c r="X538" s="213" t="s">
        <v>67</v>
      </c>
      <c r="Y538" s="10">
        <f>W538*1.2</f>
        <v>279.59999999999997</v>
      </c>
      <c r="Z538" s="10"/>
      <c r="AA538" s="284"/>
      <c r="AB538" s="213" t="s">
        <v>113</v>
      </c>
      <c r="AC538" s="306" t="s">
        <v>2295</v>
      </c>
      <c r="AE538" s="214"/>
      <c r="AF538" s="214">
        <f>VLOOKUP(AC538,$A$563:$F$2330,6,FALSE)</f>
        <v>233</v>
      </c>
      <c r="AG538" s="213" t="s">
        <v>67</v>
      </c>
      <c r="AH538" s="10">
        <f>AF538*1.2</f>
        <v>279.59999999999997</v>
      </c>
      <c r="AI538" s="10"/>
      <c r="AJ538" s="284"/>
      <c r="AK538" s="213" t="s">
        <v>113</v>
      </c>
      <c r="AL538" s="293" t="s">
        <v>901</v>
      </c>
      <c r="AN538" s="214"/>
      <c r="AO538" s="214">
        <f>VLOOKUP(AL538,$A$563:$F$2330,6,FALSE)</f>
        <v>105</v>
      </c>
      <c r="AP538" s="213" t="s">
        <v>67</v>
      </c>
      <c r="AQ538" s="10">
        <f>AO538*1.2</f>
        <v>126</v>
      </c>
      <c r="AR538" s="10"/>
      <c r="AS538" s="284"/>
      <c r="AT538" s="213" t="s">
        <v>113</v>
      </c>
      <c r="AU538" s="306" t="s">
        <v>2293</v>
      </c>
      <c r="AW538" s="214"/>
      <c r="AX538" s="214">
        <f>VLOOKUP(AU538,$A$563:$F$2330,6,FALSE)</f>
        <v>19</v>
      </c>
      <c r="AY538" s="213" t="s">
        <v>67</v>
      </c>
      <c r="AZ538" s="10">
        <f>AX538*1.2</f>
        <v>22.8</v>
      </c>
      <c r="BA538" s="10"/>
      <c r="BB538" s="284"/>
      <c r="BC538" s="213" t="s">
        <v>113</v>
      </c>
      <c r="BD538" s="306" t="s">
        <v>729</v>
      </c>
      <c r="BF538" s="214"/>
      <c r="BG538" s="214">
        <f>VLOOKUP(BD538,$A$563:$F$2330,6,FALSE)</f>
        <v>53</v>
      </c>
      <c r="BH538" s="213" t="s">
        <v>67</v>
      </c>
      <c r="BI538" s="10">
        <f>BG538*1.2</f>
        <v>63.599999999999994</v>
      </c>
      <c r="BJ538" s="10"/>
      <c r="BK538" s="284"/>
      <c r="BL538" s="213" t="s">
        <v>113</v>
      </c>
      <c r="BM538" s="306" t="s">
        <v>1343</v>
      </c>
      <c r="BO538" s="214"/>
      <c r="BP538" s="214">
        <f>VLOOKUP(BM538,$A$563:$F$2330,6,FALSE)</f>
        <v>297</v>
      </c>
      <c r="BQ538" s="213" t="s">
        <v>67</v>
      </c>
      <c r="BR538" s="10">
        <f>BP538*1.2</f>
        <v>356.4</v>
      </c>
      <c r="BS538" s="10"/>
      <c r="BT538" s="284"/>
      <c r="BU538" s="213" t="s">
        <v>113</v>
      </c>
      <c r="BV538" s="306" t="s">
        <v>655</v>
      </c>
      <c r="BX538" s="214"/>
      <c r="BY538" s="214">
        <f>VLOOKUP(BV538,$A$563:$F$2330,6,FALSE)</f>
        <v>52</v>
      </c>
      <c r="BZ538" s="213" t="s">
        <v>67</v>
      </c>
      <c r="CA538" s="10">
        <f>BY538*1.2</f>
        <v>62.4</v>
      </c>
      <c r="CB538" s="10"/>
      <c r="CC538" s="284"/>
      <c r="CD538" s="213" t="s">
        <v>113</v>
      </c>
      <c r="CE538" s="306" t="s">
        <v>655</v>
      </c>
      <c r="CG538" s="214"/>
      <c r="CH538" s="214">
        <f>VLOOKUP(CE538,$A$563:$F$2330,6,FALSE)</f>
        <v>52</v>
      </c>
      <c r="CI538" s="213" t="s">
        <v>67</v>
      </c>
      <c r="CJ538" s="10">
        <f>CH538*1.2</f>
        <v>62.4</v>
      </c>
      <c r="CK538" s="10"/>
      <c r="CL538" s="284"/>
      <c r="CM538" s="213" t="s">
        <v>113</v>
      </c>
      <c r="CN538" s="306" t="s">
        <v>946</v>
      </c>
      <c r="CP538" s="214"/>
      <c r="CQ538" s="214">
        <f>VLOOKUP(CN538,$A$563:$F$2330,6,FALSE)</f>
        <v>0</v>
      </c>
      <c r="CR538" s="213" t="s">
        <v>67</v>
      </c>
      <c r="CS538" s="10">
        <f>CQ538*1.2</f>
        <v>0</v>
      </c>
      <c r="CT538" s="10"/>
      <c r="CU538" s="284"/>
      <c r="CV538" s="213" t="s">
        <v>113</v>
      </c>
      <c r="CW538" s="306" t="s">
        <v>1104</v>
      </c>
      <c r="CY538" s="214"/>
      <c r="CZ538" s="214">
        <f>VLOOKUP(CW538,$A$563:$F$2330,6,FALSE)</f>
        <v>26</v>
      </c>
      <c r="DA538" s="213" t="s">
        <v>67</v>
      </c>
      <c r="DB538" s="10">
        <f>CZ538*1.2</f>
        <v>31.2</v>
      </c>
      <c r="DC538" s="10"/>
      <c r="DD538" s="284"/>
      <c r="DE538" s="213" t="s">
        <v>113</v>
      </c>
      <c r="DF538" s="306" t="s">
        <v>744</v>
      </c>
      <c r="DH538" s="214"/>
      <c r="DI538" s="214">
        <f>VLOOKUP(DF538,$A$563:$F$2330,6,FALSE)</f>
        <v>41</v>
      </c>
      <c r="DJ538" s="213" t="s">
        <v>67</v>
      </c>
      <c r="DK538" s="10">
        <f>DI538*1.2</f>
        <v>49.199999999999996</v>
      </c>
      <c r="DL538" s="10"/>
      <c r="DM538" s="284"/>
      <c r="DN538" s="213" t="s">
        <v>113</v>
      </c>
      <c r="DO538" s="293" t="s">
        <v>729</v>
      </c>
      <c r="DQ538" s="214"/>
      <c r="DR538" s="214">
        <f>VLOOKUP(DO538,$A$563:$F$2330,6,FALSE)</f>
        <v>53</v>
      </c>
      <c r="DS538" s="213" t="s">
        <v>67</v>
      </c>
      <c r="DT538" s="10">
        <f>DR538*1.2</f>
        <v>63.599999999999994</v>
      </c>
      <c r="DU538" s="10"/>
      <c r="DV538" s="284"/>
      <c r="DW538" s="213" t="s">
        <v>113</v>
      </c>
      <c r="DX538" s="297" t="s">
        <v>186</v>
      </c>
      <c r="DZ538" s="214"/>
      <c r="EA538" s="214" t="e">
        <f>VLOOKUP(DX538,$A$563:$F$2330,6,FALSE)</f>
        <v>#N/A</v>
      </c>
      <c r="EB538" s="213" t="s">
        <v>67</v>
      </c>
      <c r="EC538" s="10" t="e">
        <f>EA538*1.2</f>
        <v>#N/A</v>
      </c>
      <c r="ED538" s="10"/>
      <c r="EE538" s="284"/>
      <c r="EF538" s="213" t="s">
        <v>113</v>
      </c>
      <c r="EG538" s="306" t="s">
        <v>592</v>
      </c>
      <c r="EI538" s="214"/>
      <c r="EJ538" s="214">
        <f>VLOOKUP(EG538,$A$563:$F$2330,6,FALSE)</f>
        <v>84</v>
      </c>
      <c r="EK538" s="213" t="s">
        <v>67</v>
      </c>
      <c r="EL538" s="10">
        <f>EJ538*1.2</f>
        <v>100.8</v>
      </c>
      <c r="EM538" s="10"/>
      <c r="EN538" s="284"/>
      <c r="EO538" s="213" t="s">
        <v>113</v>
      </c>
      <c r="EP538" s="306" t="s">
        <v>729</v>
      </c>
      <c r="ER538" s="214"/>
      <c r="ES538" s="214">
        <f>VLOOKUP(EP538,$A$563:$F$2330,6,FALSE)</f>
        <v>53</v>
      </c>
      <c r="ET538" s="213" t="s">
        <v>67</v>
      </c>
      <c r="EU538" s="10">
        <f>ES538*1.2</f>
        <v>63.599999999999994</v>
      </c>
      <c r="EV538" s="10"/>
      <c r="EW538" s="284"/>
      <c r="EX538" s="213" t="s">
        <v>113</v>
      </c>
      <c r="EY538" s="297" t="s">
        <v>186</v>
      </c>
      <c r="FA538" s="214"/>
      <c r="FB538" s="214" t="e">
        <f>VLOOKUP(EY538,$A$563:$F$2330,6,FALSE)</f>
        <v>#N/A</v>
      </c>
      <c r="FC538" s="213" t="s">
        <v>67</v>
      </c>
      <c r="FD538" s="10" t="e">
        <f>FB538*1.2</f>
        <v>#N/A</v>
      </c>
      <c r="FE538" s="10"/>
      <c r="FF538" s="284"/>
      <c r="FG538" s="213" t="s">
        <v>113</v>
      </c>
      <c r="FH538" s="306" t="s">
        <v>1379</v>
      </c>
      <c r="FJ538" s="214"/>
      <c r="FK538" s="214">
        <f>VLOOKUP(FH538,$A$563:$F$2330,6,FALSE)</f>
        <v>42</v>
      </c>
      <c r="FL538" s="213" t="s">
        <v>67</v>
      </c>
      <c r="FM538" s="10">
        <f>FK538*1.2</f>
        <v>50.4</v>
      </c>
      <c r="FN538" s="10"/>
      <c r="FO538" s="284"/>
      <c r="FP538" s="213" t="s">
        <v>113</v>
      </c>
      <c r="FQ538" s="293" t="s">
        <v>2299</v>
      </c>
      <c r="FS538" s="214"/>
      <c r="FT538" s="214">
        <f>VLOOKUP(FQ538,$A$563:$F$2330,6,FALSE)</f>
        <v>37</v>
      </c>
      <c r="FU538" s="213" t="s">
        <v>67</v>
      </c>
      <c r="FV538" s="10">
        <f>FT538*1.2</f>
        <v>44.4</v>
      </c>
      <c r="FW538" s="10"/>
      <c r="FX538" s="284"/>
      <c r="FY538" s="213" t="s">
        <v>113</v>
      </c>
      <c r="FZ538" s="293" t="s">
        <v>723</v>
      </c>
      <c r="GB538" s="214"/>
      <c r="GC538" s="214">
        <f>VLOOKUP(FZ538,$A$563:$F$2330,6,FALSE)</f>
        <v>9</v>
      </c>
      <c r="GD538" s="213" t="s">
        <v>67</v>
      </c>
      <c r="GE538" s="10">
        <f>GC538*1.2</f>
        <v>10.799999999999999</v>
      </c>
      <c r="GF538" s="10"/>
      <c r="GG538" s="284"/>
      <c r="GH538" s="213" t="s">
        <v>113</v>
      </c>
      <c r="GI538" s="306" t="s">
        <v>1429</v>
      </c>
      <c r="GK538" s="214"/>
      <c r="GL538" s="214">
        <f>VLOOKUP(GI538,$A$563:$F$2330,6,FALSE)</f>
        <v>46</v>
      </c>
      <c r="GM538" s="213" t="s">
        <v>67</v>
      </c>
      <c r="GN538" s="10">
        <f>GL538*1.2</f>
        <v>55.199999999999996</v>
      </c>
      <c r="GO538" s="10"/>
      <c r="GP538" s="284"/>
      <c r="GQ538" s="213" t="s">
        <v>113</v>
      </c>
      <c r="GR538" s="306" t="s">
        <v>2054</v>
      </c>
      <c r="GT538" s="214"/>
      <c r="GU538" s="214">
        <f>VLOOKUP(GR538,$A$563:$F$2330,6,FALSE)</f>
        <v>12</v>
      </c>
      <c r="GV538" s="213" t="s">
        <v>67</v>
      </c>
      <c r="GW538" s="10">
        <f>GU538*1.2</f>
        <v>14.399999999999999</v>
      </c>
      <c r="GX538" s="10"/>
      <c r="GY538" s="284"/>
      <c r="GZ538" s="213" t="s">
        <v>113</v>
      </c>
      <c r="HA538" s="293" t="s">
        <v>792</v>
      </c>
      <c r="HC538" s="214"/>
      <c r="HD538" s="214">
        <f>VLOOKUP(HA538,$A$563:$F$2330,6,FALSE)</f>
        <v>6</v>
      </c>
      <c r="HE538" s="213" t="s">
        <v>67</v>
      </c>
      <c r="HF538" s="10">
        <f>HD538*1.2</f>
        <v>7.1999999999999993</v>
      </c>
      <c r="HG538" s="10"/>
      <c r="HH538" s="284"/>
      <c r="HI538" s="213" t="s">
        <v>113</v>
      </c>
      <c r="HJ538" s="306" t="s">
        <v>551</v>
      </c>
      <c r="HL538" s="214"/>
      <c r="HM538" s="214">
        <f>VLOOKUP(HJ538,$A$563:$F$2330,6,FALSE)</f>
        <v>1</v>
      </c>
      <c r="HN538" s="213" t="s">
        <v>67</v>
      </c>
      <c r="HO538" s="10">
        <f>HM538*1.2</f>
        <v>1.2</v>
      </c>
      <c r="HP538" s="10"/>
      <c r="HQ538" s="284"/>
      <c r="HR538" s="213" t="s">
        <v>113</v>
      </c>
      <c r="HS538" s="293" t="s">
        <v>1379</v>
      </c>
      <c r="HU538" s="214"/>
      <c r="HV538" s="214">
        <f>VLOOKUP(HS538,$A$563:$F$2330,6,FALSE)</f>
        <v>42</v>
      </c>
      <c r="HW538" s="213" t="s">
        <v>67</v>
      </c>
      <c r="HX538" s="10">
        <f>HV538*1.2</f>
        <v>50.4</v>
      </c>
      <c r="HY538" s="10"/>
      <c r="HZ538" s="284"/>
      <c r="IA538" s="213" t="s">
        <v>113</v>
      </c>
      <c r="IB538" s="306" t="s">
        <v>655</v>
      </c>
      <c r="ID538" s="214"/>
      <c r="IE538" s="214">
        <f>VLOOKUP(IB538,$A$563:$F$2330,6,FALSE)</f>
        <v>52</v>
      </c>
      <c r="IF538" s="213" t="s">
        <v>67</v>
      </c>
      <c r="IG538" s="10">
        <f>IE538*1.2</f>
        <v>62.4</v>
      </c>
      <c r="IH538" s="10"/>
      <c r="II538" s="284"/>
      <c r="IJ538" s="213" t="s">
        <v>113</v>
      </c>
      <c r="IK538" s="306" t="s">
        <v>792</v>
      </c>
      <c r="IM538" s="214"/>
      <c r="IN538" s="214">
        <f>VLOOKUP(IK538,$A$563:$F$2330,6,FALSE)</f>
        <v>6</v>
      </c>
      <c r="IO538" s="213" t="s">
        <v>67</v>
      </c>
      <c r="IP538" s="10">
        <f>IN538*1.2</f>
        <v>7.1999999999999993</v>
      </c>
      <c r="IQ538" s="10"/>
      <c r="IR538" s="284"/>
      <c r="IS538" s="213" t="s">
        <v>113</v>
      </c>
      <c r="IT538" s="306" t="s">
        <v>665</v>
      </c>
      <c r="IV538" s="214"/>
      <c r="IW538" s="214">
        <f>VLOOKUP(IT538,$A$563:$F$2330,6,FALSE)</f>
        <v>0</v>
      </c>
      <c r="IX538" s="213" t="s">
        <v>67</v>
      </c>
      <c r="IY538" s="10">
        <f>IW538*1.2</f>
        <v>0</v>
      </c>
      <c r="IZ538" s="10"/>
      <c r="JA538" s="284"/>
      <c r="JB538" s="213" t="s">
        <v>113</v>
      </c>
      <c r="JC538" s="306" t="s">
        <v>723</v>
      </c>
      <c r="JE538" s="214"/>
      <c r="JF538" s="214">
        <f>VLOOKUP(JC538,$A$563:$F$2330,6,FALSE)</f>
        <v>9</v>
      </c>
      <c r="JG538" s="213" t="s">
        <v>67</v>
      </c>
      <c r="JH538" s="10">
        <f>JF538*1.2</f>
        <v>10.799999999999999</v>
      </c>
      <c r="JI538" s="10"/>
      <c r="JJ538" s="284"/>
      <c r="JK538" s="213" t="s">
        <v>113</v>
      </c>
      <c r="JL538" s="306" t="s">
        <v>1098</v>
      </c>
      <c r="JN538" s="214"/>
      <c r="JO538" s="214">
        <f>VLOOKUP(JL538,$A$563:$F$2330,6,FALSE)</f>
        <v>0</v>
      </c>
      <c r="JP538" s="213" t="s">
        <v>67</v>
      </c>
      <c r="JQ538" s="10">
        <f>JO538*1.2</f>
        <v>0</v>
      </c>
      <c r="JR538" s="10"/>
      <c r="JS538" s="284"/>
      <c r="JT538" s="213" t="s">
        <v>113</v>
      </c>
      <c r="JU538" s="306" t="s">
        <v>700</v>
      </c>
      <c r="JW538" s="214"/>
      <c r="JX538" s="214">
        <f>VLOOKUP(JU538,$A$563:$F$2330,6,FALSE)</f>
        <v>38</v>
      </c>
      <c r="JY538" s="213" t="s">
        <v>67</v>
      </c>
      <c r="JZ538" s="10">
        <f>JX538*1.2</f>
        <v>45.6</v>
      </c>
      <c r="KA538" s="10"/>
      <c r="KB538" s="284"/>
      <c r="KC538" s="213" t="s">
        <v>113</v>
      </c>
      <c r="KD538" s="306" t="s">
        <v>738</v>
      </c>
      <c r="KF538" s="214"/>
      <c r="KG538" s="214">
        <f>VLOOKUP(KD538,$A$563:$F$2330,6,FALSE)</f>
        <v>51</v>
      </c>
      <c r="KH538" s="213" t="s">
        <v>67</v>
      </c>
      <c r="KI538" s="10">
        <f>KG538*1.2</f>
        <v>61.199999999999996</v>
      </c>
      <c r="KJ538" s="10"/>
      <c r="KK538" s="284"/>
      <c r="KL538" s="213" t="s">
        <v>113</v>
      </c>
      <c r="KM538" s="306" t="s">
        <v>720</v>
      </c>
      <c r="KO538" s="214"/>
      <c r="KP538" s="214">
        <f>VLOOKUP(KM538,$A$563:$F$2330,6,FALSE)</f>
        <v>43</v>
      </c>
      <c r="KQ538" s="213" t="s">
        <v>67</v>
      </c>
      <c r="KR538" s="10">
        <f>KP538*1.2</f>
        <v>51.6</v>
      </c>
      <c r="KS538" s="10"/>
      <c r="KT538" s="284"/>
      <c r="KU538" s="213" t="s">
        <v>113</v>
      </c>
      <c r="KV538" s="306" t="s">
        <v>655</v>
      </c>
      <c r="KX538" s="214"/>
      <c r="KY538" s="214">
        <f>VLOOKUP(KV538,$A$563:$F$2330,6,FALSE)</f>
        <v>52</v>
      </c>
      <c r="KZ538" s="213" t="s">
        <v>67</v>
      </c>
      <c r="LA538" s="10">
        <f>KY538*1.2</f>
        <v>62.4</v>
      </c>
      <c r="LB538" s="10"/>
      <c r="LC538" s="284"/>
      <c r="LD538" s="213" t="s">
        <v>113</v>
      </c>
      <c r="LE538" s="306" t="s">
        <v>665</v>
      </c>
      <c r="LG538" s="214"/>
      <c r="LH538" s="214">
        <f>VLOOKUP(LE538,$A$563:$F$2330,6,FALSE)</f>
        <v>0</v>
      </c>
      <c r="LI538" s="213" t="s">
        <v>67</v>
      </c>
      <c r="LJ538" s="10">
        <f>LH538*1.2</f>
        <v>0</v>
      </c>
      <c r="LK538" s="10"/>
      <c r="LL538" s="284"/>
      <c r="LM538" s="213" t="s">
        <v>113</v>
      </c>
      <c r="LN538" s="306" t="s">
        <v>2056</v>
      </c>
      <c r="LP538" s="214"/>
      <c r="LQ538" s="214">
        <f>VLOOKUP(LN538,$A$563:$F$2330,6,FALSE)</f>
        <v>7</v>
      </c>
      <c r="LR538" s="213" t="s">
        <v>67</v>
      </c>
      <c r="LS538" s="10">
        <f>LQ538*1.2</f>
        <v>8.4</v>
      </c>
      <c r="LT538" s="10"/>
      <c r="LU538" s="284"/>
      <c r="LV538" s="213" t="s">
        <v>113</v>
      </c>
      <c r="LW538" s="306" t="s">
        <v>2293</v>
      </c>
      <c r="LY538" s="214"/>
      <c r="LZ538" s="214">
        <f>VLOOKUP(LW538,$A$563:$F$2330,6,FALSE)</f>
        <v>19</v>
      </c>
      <c r="MA538" s="213" t="s">
        <v>67</v>
      </c>
      <c r="MB538" s="10">
        <f>LZ538*1.2</f>
        <v>22.8</v>
      </c>
      <c r="MC538" s="10"/>
      <c r="MD538" s="284"/>
      <c r="ME538" s="213" t="s">
        <v>113</v>
      </c>
      <c r="MF538" s="308" t="s">
        <v>792</v>
      </c>
      <c r="MH538" s="214"/>
      <c r="MI538" s="214">
        <f>VLOOKUP(MF538,$A$563:$F$2330,6,FALSE)</f>
        <v>6</v>
      </c>
      <c r="MJ538" s="213" t="s">
        <v>67</v>
      </c>
      <c r="MK538" s="10">
        <f>MI538*1.2</f>
        <v>7.1999999999999993</v>
      </c>
      <c r="ML538" s="10"/>
      <c r="MM538" s="284"/>
      <c r="MN538" s="213" t="s">
        <v>113</v>
      </c>
      <c r="MO538" s="306" t="s">
        <v>951</v>
      </c>
      <c r="MQ538" s="214"/>
      <c r="MR538" s="214">
        <f>VLOOKUP(MO538,$A$563:$F$2330,6,FALSE)</f>
        <v>23</v>
      </c>
      <c r="MS538" s="213" t="s">
        <v>67</v>
      </c>
      <c r="MT538" s="10">
        <f>MR538*1.2</f>
        <v>27.599999999999998</v>
      </c>
      <c r="MU538" s="10"/>
      <c r="MV538" s="284"/>
      <c r="MW538" s="213" t="s">
        <v>113</v>
      </c>
      <c r="MX538" s="306" t="s">
        <v>700</v>
      </c>
      <c r="MZ538" s="214"/>
      <c r="NA538" s="214">
        <f>VLOOKUP(MX538,$A$563:$F$2330,6,FALSE)</f>
        <v>38</v>
      </c>
      <c r="NB538" s="213" t="s">
        <v>67</v>
      </c>
      <c r="NC538" s="10">
        <f>NA538*1.2</f>
        <v>45.6</v>
      </c>
      <c r="ND538" s="10"/>
      <c r="NE538" s="284"/>
      <c r="NF538" s="213" t="s">
        <v>113</v>
      </c>
      <c r="NG538" s="306" t="s">
        <v>1107</v>
      </c>
      <c r="NI538" s="214"/>
      <c r="NJ538" s="214">
        <f>VLOOKUP(NG538,$A$563:$F$2330,6,FALSE)</f>
        <v>68</v>
      </c>
      <c r="NK538" s="213" t="s">
        <v>67</v>
      </c>
      <c r="NL538" s="10">
        <f>NJ538*1.2</f>
        <v>81.599999999999994</v>
      </c>
      <c r="NM538" s="10"/>
      <c r="NN538" s="284"/>
      <c r="NO538" s="213" t="s">
        <v>113</v>
      </c>
      <c r="NP538" s="306" t="s">
        <v>677</v>
      </c>
      <c r="NR538" s="214"/>
      <c r="NS538" s="214">
        <f>VLOOKUP(NP538,$A$563:$F$2330,6,FALSE)</f>
        <v>13</v>
      </c>
      <c r="NT538" s="213" t="s">
        <v>67</v>
      </c>
      <c r="NU538" s="10">
        <f>NS538*1.2</f>
        <v>15.6</v>
      </c>
      <c r="NV538" s="10"/>
      <c r="NW538" s="284"/>
      <c r="NX538" s="213" t="s">
        <v>113</v>
      </c>
      <c r="NY538" s="293" t="s">
        <v>1418</v>
      </c>
      <c r="OB538" s="214">
        <f>VLOOKUP(NY538,$A$563:$F$2330,6,FALSE)</f>
        <v>0</v>
      </c>
      <c r="OC538" s="213" t="s">
        <v>67</v>
      </c>
      <c r="OD538" s="10">
        <f>OB538*1.2</f>
        <v>0</v>
      </c>
      <c r="OE538" s="10"/>
      <c r="OF538" s="284"/>
      <c r="OG538" s="213" t="s">
        <v>113</v>
      </c>
      <c r="OH538" s="306" t="s">
        <v>686</v>
      </c>
      <c r="OJ538" s="214"/>
      <c r="OK538" s="214">
        <f>VLOOKUP(OH538,$A$563:$F$2330,6,FALSE)</f>
        <v>0</v>
      </c>
      <c r="OL538" s="213" t="s">
        <v>67</v>
      </c>
      <c r="OM538" s="10">
        <f>OK538*1.2</f>
        <v>0</v>
      </c>
      <c r="ON538" s="10"/>
      <c r="OO538" s="284"/>
      <c r="OP538" s="213" t="s">
        <v>113</v>
      </c>
      <c r="OQ538" s="293" t="s">
        <v>2293</v>
      </c>
      <c r="OS538" s="214"/>
      <c r="OT538" s="214">
        <f>VLOOKUP(OQ538,$A$563:$F$2330,6,FALSE)</f>
        <v>19</v>
      </c>
      <c r="OU538" s="213" t="s">
        <v>67</v>
      </c>
      <c r="OV538" s="10">
        <f>OT538*1.2</f>
        <v>22.8</v>
      </c>
      <c r="OW538" s="10"/>
      <c r="OX538" s="284"/>
      <c r="OY538" s="213" t="s">
        <v>113</v>
      </c>
      <c r="OZ538" s="306" t="s">
        <v>2295</v>
      </c>
      <c r="PB538" s="214"/>
      <c r="PC538" s="214">
        <f>VLOOKUP(OZ538,$A$563:$F$2330,6,FALSE)</f>
        <v>233</v>
      </c>
      <c r="PD538" s="213" t="s">
        <v>67</v>
      </c>
      <c r="PE538" s="10">
        <f>PC538*1.2</f>
        <v>279.59999999999997</v>
      </c>
      <c r="PF538" s="10"/>
      <c r="PG538" s="284"/>
      <c r="PH538" s="213" t="s">
        <v>113</v>
      </c>
      <c r="PI538" s="306" t="s">
        <v>1404</v>
      </c>
      <c r="PK538" s="214"/>
      <c r="PL538" s="214">
        <f>VLOOKUP(PI538,$A$563:$F$2330,6,FALSE)</f>
        <v>138</v>
      </c>
      <c r="PM538" s="213" t="s">
        <v>67</v>
      </c>
      <c r="PN538" s="10">
        <f>PL538*1.2</f>
        <v>165.6</v>
      </c>
      <c r="PO538" s="10"/>
      <c r="PP538" s="284"/>
      <c r="PQ538" s="213" t="s">
        <v>113</v>
      </c>
      <c r="PR538" s="293" t="s">
        <v>655</v>
      </c>
      <c r="PT538" s="214"/>
      <c r="PU538" s="214">
        <f>VLOOKUP(PR538,$A$563:$F$2330,6,FALSE)</f>
        <v>52</v>
      </c>
      <c r="PV538" s="213" t="s">
        <v>67</v>
      </c>
      <c r="PW538" s="10">
        <f>PU538*1.2</f>
        <v>62.4</v>
      </c>
      <c r="PX538" s="10"/>
      <c r="PY538" s="284"/>
      <c r="PZ538" s="213" t="s">
        <v>113</v>
      </c>
      <c r="QA538" s="306" t="s">
        <v>700</v>
      </c>
      <c r="QC538" s="214"/>
      <c r="QD538" s="214">
        <f>VLOOKUP(QA538,$A$563:$F$2330,6,FALSE)</f>
        <v>38</v>
      </c>
      <c r="QE538" s="213" t="s">
        <v>67</v>
      </c>
      <c r="QF538" s="10">
        <f>QD538*1.2</f>
        <v>45.6</v>
      </c>
      <c r="QG538" s="10"/>
      <c r="QH538" s="284"/>
      <c r="QI538" s="213" t="s">
        <v>113</v>
      </c>
      <c r="QJ538" s="293" t="s">
        <v>959</v>
      </c>
      <c r="QL538" s="214"/>
      <c r="QM538" s="214">
        <f>VLOOKUP(QJ538,$A$563:$F$2330,6,FALSE)</f>
        <v>3</v>
      </c>
      <c r="QN538" s="213" t="s">
        <v>67</v>
      </c>
      <c r="QO538" s="10">
        <f>QM538*1.2</f>
        <v>3.5999999999999996</v>
      </c>
      <c r="QP538" s="10"/>
      <c r="QQ538" s="284"/>
      <c r="QR538" s="213" t="s">
        <v>113</v>
      </c>
      <c r="QS538" s="306" t="s">
        <v>1379</v>
      </c>
      <c r="QU538" s="214"/>
      <c r="QV538" s="214">
        <f>VLOOKUP(QS538,$A$563:$F$2330,6,FALSE)</f>
        <v>42</v>
      </c>
      <c r="QW538" s="213" t="s">
        <v>67</v>
      </c>
      <c r="QX538" s="10">
        <f>QV538*1.2</f>
        <v>50.4</v>
      </c>
      <c r="QY538" s="10"/>
      <c r="QZ538" s="284"/>
      <c r="RA538" s="213" t="s">
        <v>113</v>
      </c>
      <c r="RB538" s="293" t="s">
        <v>686</v>
      </c>
      <c r="RD538" s="214"/>
      <c r="RE538" s="214">
        <f>VLOOKUP(RB538,$A$563:$F$2330,6,FALSE)</f>
        <v>0</v>
      </c>
      <c r="RF538" s="213" t="s">
        <v>67</v>
      </c>
      <c r="RG538" s="10">
        <f>RE538*1.2</f>
        <v>0</v>
      </c>
      <c r="RH538" s="10"/>
      <c r="RI538" s="284"/>
      <c r="RJ538" s="213" t="s">
        <v>113</v>
      </c>
      <c r="RK538" s="297" t="s">
        <v>186</v>
      </c>
      <c r="RN538" s="214" t="e">
        <f>VLOOKUP(RK538,$A$563:$F$2330,6,FALSE)</f>
        <v>#N/A</v>
      </c>
      <c r="RO538" s="213" t="s">
        <v>67</v>
      </c>
      <c r="RP538" s="10" t="e">
        <f>RN538*1.2</f>
        <v>#N/A</v>
      </c>
      <c r="RQ538" s="10"/>
      <c r="RR538" s="284"/>
      <c r="RS538" s="213" t="s">
        <v>113</v>
      </c>
      <c r="RT538" s="306" t="s">
        <v>700</v>
      </c>
      <c r="RV538" s="214"/>
      <c r="RW538" s="214">
        <f>VLOOKUP(RT538,$A$563:$F$2330,6,FALSE)</f>
        <v>38</v>
      </c>
      <c r="RX538" s="213" t="s">
        <v>67</v>
      </c>
      <c r="RY538" s="10">
        <f>RW538*1.2</f>
        <v>45.6</v>
      </c>
      <c r="RZ538" s="10"/>
      <c r="SA538" s="290"/>
      <c r="SB538" s="213" t="s">
        <v>113</v>
      </c>
      <c r="SC538" s="306" t="s">
        <v>1312</v>
      </c>
      <c r="SE538" s="214"/>
      <c r="SF538" s="214">
        <f>VLOOKUP(SC538,$A$563:$F$2330,6,FALSE)</f>
        <v>0</v>
      </c>
      <c r="SG538" s="213" t="s">
        <v>67</v>
      </c>
      <c r="SH538" s="10">
        <f>SF538*1.2</f>
        <v>0</v>
      </c>
      <c r="SI538" s="10"/>
      <c r="SJ538" s="290"/>
      <c r="SK538" s="213" t="s">
        <v>113</v>
      </c>
      <c r="SL538" s="306" t="s">
        <v>2299</v>
      </c>
      <c r="SN538" s="214"/>
      <c r="SO538" s="214">
        <f>VLOOKUP(SL538,$A$563:$F$2330,6,FALSE)</f>
        <v>37</v>
      </c>
      <c r="SP538" s="213" t="s">
        <v>67</v>
      </c>
      <c r="SQ538" s="10">
        <f>SO538*1.2</f>
        <v>44.4</v>
      </c>
      <c r="SR538" s="10"/>
      <c r="SS538" s="290"/>
      <c r="ST538" s="213" t="s">
        <v>113</v>
      </c>
      <c r="SU538" s="306" t="s">
        <v>677</v>
      </c>
      <c r="SW538" s="214"/>
      <c r="SX538" s="214">
        <f>VLOOKUP(SU538,$A$563:$F$2330,6,FALSE)</f>
        <v>13</v>
      </c>
      <c r="SY538" s="213" t="s">
        <v>67</v>
      </c>
      <c r="SZ538" s="10">
        <f>SX538*1.2</f>
        <v>15.6</v>
      </c>
      <c r="TA538" s="10"/>
      <c r="TB538" s="290"/>
      <c r="TC538" s="213" t="s">
        <v>113</v>
      </c>
      <c r="TD538" s="306" t="s">
        <v>677</v>
      </c>
      <c r="TF538" s="214"/>
      <c r="TG538" s="214">
        <f>VLOOKUP(TD538,$A$563:$F$2330,6,FALSE)</f>
        <v>13</v>
      </c>
      <c r="TH538" s="213" t="s">
        <v>67</v>
      </c>
      <c r="TI538" s="10">
        <f>TG538*1.2</f>
        <v>15.6</v>
      </c>
      <c r="TK538" s="290"/>
      <c r="TL538" s="213" t="s">
        <v>113</v>
      </c>
      <c r="TM538" s="306" t="s">
        <v>1902</v>
      </c>
      <c r="TO538" s="214"/>
      <c r="TP538" s="214">
        <f>VLOOKUP(TM538,$A$563:$F$2330,6,FALSE)</f>
        <v>13</v>
      </c>
      <c r="TQ538" s="213" t="s">
        <v>67</v>
      </c>
      <c r="TR538" s="10">
        <f>TP538*1.2</f>
        <v>15.6</v>
      </c>
      <c r="TS538" s="10"/>
      <c r="TT538" s="290"/>
      <c r="TU538" s="213" t="s">
        <v>113</v>
      </c>
      <c r="TV538" s="297" t="s">
        <v>186</v>
      </c>
      <c r="TX538" s="214"/>
      <c r="TY538" s="214" t="e">
        <f>VLOOKUP(TV538,$A$563:$F$2330,6,FALSE)</f>
        <v>#N/A</v>
      </c>
      <c r="TZ538" s="213" t="s">
        <v>67</v>
      </c>
      <c r="UA538" s="10" t="e">
        <f>TY538*1.2</f>
        <v>#N/A</v>
      </c>
      <c r="UB538" s="10"/>
      <c r="UC538" s="290"/>
      <c r="UD538" s="213" t="s">
        <v>113</v>
      </c>
      <c r="UE538" s="306" t="s">
        <v>744</v>
      </c>
      <c r="UG538" s="214"/>
      <c r="UH538" s="214">
        <f>VLOOKUP(UE538,$A$563:$F$2330,6,FALSE)</f>
        <v>41</v>
      </c>
      <c r="UI538" s="213" t="s">
        <v>67</v>
      </c>
      <c r="UJ538" s="10">
        <f>UH538*1.2</f>
        <v>49.199999999999996</v>
      </c>
      <c r="UK538" s="10"/>
      <c r="UL538" s="290"/>
      <c r="UM538" s="213" t="s">
        <v>113</v>
      </c>
      <c r="UN538" s="297" t="s">
        <v>186</v>
      </c>
      <c r="UP538" s="214"/>
      <c r="UQ538" s="214" t="e">
        <f>VLOOKUP(UN538,$A$563:$F$2330,6,FALSE)</f>
        <v>#N/A</v>
      </c>
      <c r="UR538" s="213" t="s">
        <v>67</v>
      </c>
      <c r="US538" s="10" t="e">
        <f>UQ538*1.2</f>
        <v>#N/A</v>
      </c>
      <c r="UT538" s="10"/>
      <c r="UU538" s="290"/>
      <c r="UV538" s="213" t="s">
        <v>113</v>
      </c>
      <c r="UW538" s="306" t="s">
        <v>2295</v>
      </c>
      <c r="UY538" s="214"/>
      <c r="UZ538" s="214">
        <f>VLOOKUP(UW538,$A$563:$F$2330,6,FALSE)</f>
        <v>233</v>
      </c>
      <c r="VA538" s="213" t="s">
        <v>67</v>
      </c>
      <c r="VB538" s="10">
        <f>UZ538*1.2</f>
        <v>279.59999999999997</v>
      </c>
      <c r="VC538" s="10"/>
      <c r="VD538" s="290"/>
      <c r="VE538" s="213" t="s">
        <v>113</v>
      </c>
      <c r="VF538" s="297" t="s">
        <v>186</v>
      </c>
      <c r="VH538" s="214"/>
      <c r="VI538" s="214" t="e">
        <f>VLOOKUP(VF538,$A$563:$F$2330,6,FALSE)</f>
        <v>#N/A</v>
      </c>
      <c r="VJ538" s="213" t="s">
        <v>67</v>
      </c>
      <c r="VK538" s="10" t="e">
        <f>VI538*1.2</f>
        <v>#N/A</v>
      </c>
      <c r="VL538" s="10"/>
      <c r="VM538" s="290"/>
      <c r="VN538" s="213" t="s">
        <v>113</v>
      </c>
      <c r="VO538" s="306" t="s">
        <v>2295</v>
      </c>
      <c r="VQ538" s="214"/>
      <c r="VR538" s="214">
        <f>VLOOKUP(VO538,$A$563:$F$2330,6,FALSE)</f>
        <v>233</v>
      </c>
      <c r="VS538" s="213" t="s">
        <v>67</v>
      </c>
      <c r="VT538" s="10">
        <f>VR538*1.2</f>
        <v>279.59999999999997</v>
      </c>
      <c r="VU538" s="10"/>
      <c r="VV538" s="290"/>
      <c r="VW538" s="213" t="s">
        <v>113</v>
      </c>
      <c r="VX538" s="297" t="s">
        <v>186</v>
      </c>
      <c r="WA538" s="214" t="e">
        <f>VLOOKUP(VX538,$A$563:$F$2330,6,FALSE)</f>
        <v>#N/A</v>
      </c>
      <c r="WB538" s="213" t="s">
        <v>67</v>
      </c>
      <c r="WC538" s="10" t="e">
        <f>WA538*1.2</f>
        <v>#N/A</v>
      </c>
      <c r="WE538" s="290"/>
      <c r="WF538" s="213" t="s">
        <v>113</v>
      </c>
      <c r="WG538" s="306" t="s">
        <v>729</v>
      </c>
      <c r="WI538" s="214"/>
      <c r="WJ538" s="214">
        <f>VLOOKUP(WG538,$A$563:$F$2330,6,FALSE)</f>
        <v>53</v>
      </c>
      <c r="WK538" s="213" t="s">
        <v>67</v>
      </c>
      <c r="WL538" s="10">
        <f>WJ538*1.2</f>
        <v>63.599999999999994</v>
      </c>
      <c r="WN538" s="290"/>
      <c r="WO538" s="213" t="s">
        <v>113</v>
      </c>
      <c r="WP538" s="306" t="s">
        <v>792</v>
      </c>
      <c r="WQ538" s="214"/>
      <c r="WR538" s="214"/>
      <c r="WS538" s="214">
        <f>VLOOKUP(WP538,$A$563:$F$2330,6,FALSE)</f>
        <v>6</v>
      </c>
      <c r="WT538" s="213" t="s">
        <v>67</v>
      </c>
      <c r="WU538" s="10">
        <f>WS538*1.2</f>
        <v>7.1999999999999993</v>
      </c>
      <c r="WV538" s="10"/>
      <c r="WW538" s="290"/>
      <c r="WX538" s="213" t="s">
        <v>113</v>
      </c>
      <c r="WY538" s="306" t="s">
        <v>1107</v>
      </c>
      <c r="XA538" s="214"/>
      <c r="XB538" s="214">
        <f>VLOOKUP(WY538,$A$563:$F$2330,6,FALSE)</f>
        <v>68</v>
      </c>
      <c r="XC538" s="213" t="s">
        <v>67</v>
      </c>
      <c r="XD538" s="10">
        <f>XB538*1.2</f>
        <v>81.599999999999994</v>
      </c>
      <c r="XF538" s="290"/>
      <c r="XG538" s="213" t="s">
        <v>113</v>
      </c>
      <c r="XH538" s="297" t="s">
        <v>186</v>
      </c>
      <c r="XK538" s="214" t="e">
        <f>VLOOKUP(XH538,$A$563:$F$2330,6,FALSE)</f>
        <v>#N/A</v>
      </c>
      <c r="XL538" s="213" t="s">
        <v>67</v>
      </c>
      <c r="XM538" s="10" t="e">
        <f>XK538*1.2</f>
        <v>#N/A</v>
      </c>
      <c r="XO538" s="290"/>
      <c r="XP538" s="213" t="s">
        <v>113</v>
      </c>
      <c r="XQ538" s="306" t="s">
        <v>729</v>
      </c>
      <c r="XS538" s="214"/>
      <c r="XT538" s="214">
        <f>VLOOKUP(XQ538,$A$563:$F$2330,6,FALSE)</f>
        <v>53</v>
      </c>
      <c r="XU538" s="213" t="s">
        <v>67</v>
      </c>
      <c r="XV538" s="10">
        <f>XT538*1.2</f>
        <v>63.599999999999994</v>
      </c>
      <c r="XW538" s="10"/>
      <c r="XX538" s="290"/>
      <c r="XY538" s="213" t="s">
        <v>113</v>
      </c>
      <c r="XZ538" s="306" t="s">
        <v>523</v>
      </c>
      <c r="YB538" s="214"/>
      <c r="YC538" s="214">
        <f>VLOOKUP(XZ538,$A$563:$F$2330,6,FALSE)</f>
        <v>48</v>
      </c>
      <c r="YD538" s="213" t="s">
        <v>67</v>
      </c>
      <c r="YE538" s="10">
        <f>YC538*1.2</f>
        <v>57.599999999999994</v>
      </c>
      <c r="YG538" s="290"/>
      <c r="YH538" s="213" t="s">
        <v>113</v>
      </c>
      <c r="YI538" s="306" t="s">
        <v>2054</v>
      </c>
      <c r="YK538" s="214"/>
      <c r="YL538" s="214">
        <f>VLOOKUP(YI538,$A$563:$F$2330,6,FALSE)</f>
        <v>12</v>
      </c>
      <c r="YM538" s="213" t="s">
        <v>67</v>
      </c>
      <c r="YN538" s="10">
        <f>YL538*1.2</f>
        <v>14.399999999999999</v>
      </c>
      <c r="YO538" s="10"/>
      <c r="YP538" s="290"/>
      <c r="YQ538" s="213" t="s">
        <v>113</v>
      </c>
      <c r="YR538" s="297" t="s">
        <v>186</v>
      </c>
      <c r="YU538" s="214" t="e">
        <f>VLOOKUP(YR538,$A$563:$F$2330,6,FALSE)</f>
        <v>#N/A</v>
      </c>
      <c r="YV538" s="213" t="s">
        <v>67</v>
      </c>
      <c r="YW538" s="10" t="e">
        <f>YU538*1.2</f>
        <v>#N/A</v>
      </c>
      <c r="YY538" s="290"/>
      <c r="YZ538" s="213" t="s">
        <v>113</v>
      </c>
      <c r="ZA538" s="297" t="s">
        <v>186</v>
      </c>
      <c r="ZD538" s="214" t="e">
        <f>VLOOKUP(ZA538,$A$563:$F$2330,6,FALSE)</f>
        <v>#N/A</v>
      </c>
      <c r="ZE538" s="213" t="s">
        <v>67</v>
      </c>
      <c r="ZF538" s="10" t="e">
        <f>ZD538*1.2</f>
        <v>#N/A</v>
      </c>
      <c r="ZH538" s="290"/>
      <c r="ZI538" s="213" t="s">
        <v>113</v>
      </c>
      <c r="ZJ538" s="293" t="s">
        <v>792</v>
      </c>
      <c r="ZM538" s="214">
        <f>VLOOKUP(ZJ538,$A$563:$F$2330,6,FALSE)</f>
        <v>6</v>
      </c>
      <c r="ZN538" s="213" t="s">
        <v>67</v>
      </c>
      <c r="ZO538" s="10">
        <f>ZM538*1.2</f>
        <v>7.1999999999999993</v>
      </c>
      <c r="ZQ538" s="290"/>
      <c r="ZR538" s="213" t="s">
        <v>113</v>
      </c>
      <c r="ZS538" s="297" t="s">
        <v>186</v>
      </c>
      <c r="ZU538" s="214"/>
      <c r="ZV538" s="214" t="e">
        <f>VLOOKUP(ZS538,$A$563:$F$2330,6,FALSE)</f>
        <v>#N/A</v>
      </c>
      <c r="ZW538" s="213" t="s">
        <v>67</v>
      </c>
      <c r="ZX538" s="10" t="e">
        <f>ZV538*1.2</f>
        <v>#N/A</v>
      </c>
      <c r="ZY538" s="10"/>
      <c r="ZZ538" s="290"/>
      <c r="AAA538" s="213" t="s">
        <v>113</v>
      </c>
      <c r="AAB538" s="297" t="s">
        <v>186</v>
      </c>
      <c r="AAD538" s="214"/>
      <c r="AAE538" s="214" t="e">
        <f>VLOOKUP(AAB538,$A$563:$F$2330,6,FALSE)</f>
        <v>#N/A</v>
      </c>
      <c r="AAF538" s="213" t="s">
        <v>67</v>
      </c>
      <c r="AAG538" s="10" t="e">
        <f>AAE538*1.2</f>
        <v>#N/A</v>
      </c>
      <c r="AAH538" s="10"/>
      <c r="AAI538" s="290"/>
      <c r="AAJ538" s="213" t="s">
        <v>113</v>
      </c>
      <c r="AAK538" s="297" t="s">
        <v>186</v>
      </c>
      <c r="AAM538" s="214"/>
      <c r="AAN538" s="214" t="e">
        <f>VLOOKUP(AAK538,$A$563:$F$2330,6,FALSE)</f>
        <v>#N/A</v>
      </c>
      <c r="AAO538" s="213" t="s">
        <v>67</v>
      </c>
      <c r="AAP538" s="10" t="e">
        <f>AAN538*1.2</f>
        <v>#N/A</v>
      </c>
      <c r="AAQ538" s="10"/>
      <c r="AAR538" s="290"/>
      <c r="AAS538" s="213" t="s">
        <v>113</v>
      </c>
      <c r="AAT538" s="297" t="s">
        <v>186</v>
      </c>
      <c r="AAV538" s="214"/>
      <c r="AAW538" s="214" t="e">
        <f>VLOOKUP(AAT538,$A$563:$F$2330,6,FALSE)</f>
        <v>#N/A</v>
      </c>
      <c r="AAX538" s="213" t="s">
        <v>67</v>
      </c>
      <c r="AAY538" s="10" t="e">
        <f>AAW538*1.2</f>
        <v>#N/A</v>
      </c>
      <c r="AAZ538" s="10"/>
      <c r="ABA538" s="290"/>
      <c r="ABB538" s="213" t="s">
        <v>113</v>
      </c>
      <c r="ABC538" s="297" t="s">
        <v>186</v>
      </c>
      <c r="ABE538" s="214"/>
      <c r="ABF538" s="214" t="e">
        <f>VLOOKUP(ABC538,$A$563:$F$2330,6,FALSE)</f>
        <v>#N/A</v>
      </c>
      <c r="ABG538" s="213" t="s">
        <v>67</v>
      </c>
      <c r="ABH538" s="10" t="e">
        <f>ABF538*1.2</f>
        <v>#N/A</v>
      </c>
      <c r="ABI538" s="10"/>
      <c r="ABJ538" s="290"/>
      <c r="ABK538" s="213" t="s">
        <v>113</v>
      </c>
      <c r="ABL538" s="297" t="s">
        <v>186</v>
      </c>
      <c r="ABN538" s="214"/>
      <c r="ABO538" s="214" t="e">
        <f>VLOOKUP(ABL538,$A$563:$F$2330,6,FALSE)</f>
        <v>#N/A</v>
      </c>
      <c r="ABP538" s="213" t="s">
        <v>67</v>
      </c>
      <c r="ABQ538" s="10" t="e">
        <f>ABO538*1.2</f>
        <v>#N/A</v>
      </c>
      <c r="ABR538" s="10"/>
      <c r="ABS538" s="290"/>
      <c r="ABT538" s="213" t="s">
        <v>113</v>
      </c>
      <c r="ABU538" s="297" t="s">
        <v>186</v>
      </c>
      <c r="ABW538" s="214"/>
      <c r="ABX538" s="214" t="e">
        <f>VLOOKUP(ABU538,$A$563:$F$2330,6,FALSE)</f>
        <v>#N/A</v>
      </c>
      <c r="ABY538" s="213" t="s">
        <v>67</v>
      </c>
      <c r="ABZ538" s="10" t="e">
        <f>ABX538*1.2</f>
        <v>#N/A</v>
      </c>
      <c r="ACA538" s="10"/>
      <c r="ACB538" s="290"/>
      <c r="ACC538" s="213" t="s">
        <v>113</v>
      </c>
      <c r="ACD538" s="297" t="s">
        <v>186</v>
      </c>
      <c r="ACF538" s="214"/>
      <c r="ACG538" s="214" t="e">
        <f>VLOOKUP(ACD538,$A$563:$F$2330,6,FALSE)</f>
        <v>#N/A</v>
      </c>
      <c r="ACH538" s="213" t="s">
        <v>67</v>
      </c>
      <c r="ACI538" s="10" t="e">
        <f>ACG538*1.2</f>
        <v>#N/A</v>
      </c>
      <c r="ACJ538" s="10"/>
      <c r="ACK538" s="290"/>
      <c r="ACL538" s="213" t="s">
        <v>113</v>
      </c>
      <c r="ACM538" s="297" t="s">
        <v>186</v>
      </c>
      <c r="ACO538" s="214"/>
      <c r="ACP538" s="214" t="e">
        <f>VLOOKUP(ACM538,$A$563:$F$2330,6,FALSE)</f>
        <v>#N/A</v>
      </c>
      <c r="ACQ538" s="213" t="s">
        <v>67</v>
      </c>
      <c r="ACR538" s="10" t="e">
        <f>ACP538*1.2</f>
        <v>#N/A</v>
      </c>
      <c r="ACS538" s="10"/>
      <c r="ACT538" s="290"/>
      <c r="ACU538" s="213" t="s">
        <v>113</v>
      </c>
      <c r="ACV538" s="293" t="s">
        <v>959</v>
      </c>
      <c r="ACX538" s="214"/>
      <c r="ACY538" s="214">
        <f>VLOOKUP(ACV538,$A$563:$F$2330,6,FALSE)</f>
        <v>3</v>
      </c>
      <c r="ACZ538" s="213" t="s">
        <v>67</v>
      </c>
      <c r="ADA538" s="10">
        <f>ACY538*1.2</f>
        <v>3.5999999999999996</v>
      </c>
      <c r="ADB538" s="10"/>
      <c r="ADC538" s="290"/>
      <c r="ADD538" s="213" t="s">
        <v>113</v>
      </c>
      <c r="ADE538" s="306" t="s">
        <v>729</v>
      </c>
      <c r="ADG538" s="214"/>
      <c r="ADH538" s="214">
        <f>VLOOKUP(ADE538,$A$563:$F$2330,6,FALSE)</f>
        <v>53</v>
      </c>
      <c r="ADI538" s="213" t="s">
        <v>67</v>
      </c>
      <c r="ADJ538" s="10">
        <f>ADH538*1.2</f>
        <v>63.599999999999994</v>
      </c>
      <c r="ADL538" s="290"/>
      <c r="ADM538" s="213" t="s">
        <v>113</v>
      </c>
      <c r="ADN538" s="306" t="s">
        <v>655</v>
      </c>
      <c r="ADP538" s="214"/>
      <c r="ADQ538" s="214">
        <f>VLOOKUP(ADN538,$A$563:$F$2330,6,FALSE)</f>
        <v>52</v>
      </c>
      <c r="ADR538" s="213" t="s">
        <v>67</v>
      </c>
      <c r="ADS538" s="10">
        <f>ADQ538*1.2</f>
        <v>62.4</v>
      </c>
      <c r="ADT538" s="10"/>
      <c r="ADU538" s="290"/>
      <c r="ADV538" s="213" t="s">
        <v>113</v>
      </c>
      <c r="ADW538" s="306" t="s">
        <v>597</v>
      </c>
      <c r="ADZ538" s="214">
        <f>VLOOKUP(ADW538,$A$563:$F$2330,6,FALSE)</f>
        <v>14</v>
      </c>
      <c r="AEA538" s="213" t="s">
        <v>67</v>
      </c>
      <c r="AEB538" s="10">
        <f>ADZ538*1.2</f>
        <v>16.8</v>
      </c>
      <c r="AED538" s="290"/>
      <c r="AEE538" s="213" t="s">
        <v>113</v>
      </c>
      <c r="AEF538" s="306" t="s">
        <v>668</v>
      </c>
      <c r="AEH538" s="214"/>
      <c r="AEI538" s="214">
        <f>VLOOKUP(AEF538,$A$563:$F$2330,6,FALSE)</f>
        <v>9</v>
      </c>
      <c r="AEJ538" s="213" t="s">
        <v>67</v>
      </c>
      <c r="AEK538" s="10">
        <f>AEI538*1.2</f>
        <v>10.799999999999999</v>
      </c>
      <c r="AEM538" s="290"/>
      <c r="AEN538" s="213" t="s">
        <v>113</v>
      </c>
      <c r="AEO538" s="306" t="s">
        <v>2300</v>
      </c>
      <c r="AEQ538" s="214"/>
      <c r="AER538" s="214">
        <f>VLOOKUP(AEO538,$A$563:$F$2330,6,FALSE)</f>
        <v>0</v>
      </c>
      <c r="AES538" s="213" t="s">
        <v>67</v>
      </c>
      <c r="AET538" s="10">
        <f>AER538*1.2</f>
        <v>0</v>
      </c>
      <c r="AEV538" s="290"/>
      <c r="AEW538" s="213" t="s">
        <v>113</v>
      </c>
      <c r="AEX538" s="306" t="s">
        <v>729</v>
      </c>
      <c r="AEZ538" s="214"/>
      <c r="AFA538" s="214">
        <f>VLOOKUP(AEX538,$A$563:$F$2330,6,FALSE)</f>
        <v>53</v>
      </c>
      <c r="AFB538" s="213" t="s">
        <v>67</v>
      </c>
      <c r="AFC538" s="10">
        <f>AFA538*1.2</f>
        <v>63.599999999999994</v>
      </c>
      <c r="AFD538" s="10"/>
      <c r="AFE538" s="290"/>
      <c r="AFF538" s="213" t="s">
        <v>113</v>
      </c>
      <c r="AFG538" s="306" t="s">
        <v>597</v>
      </c>
      <c r="AFI538" s="214"/>
      <c r="AFJ538" s="214">
        <f>VLOOKUP(AFG538,$A$563:$F$2330,6,FALSE)</f>
        <v>14</v>
      </c>
      <c r="AFK538" s="213" t="s">
        <v>67</v>
      </c>
      <c r="AFL538" s="10">
        <f>AFJ538*1.2</f>
        <v>16.8</v>
      </c>
      <c r="AFM538" s="10"/>
      <c r="AFN538" s="290"/>
      <c r="AFO538" s="213" t="s">
        <v>113</v>
      </c>
      <c r="AFP538" s="306" t="s">
        <v>747</v>
      </c>
      <c r="AFR538" s="214"/>
      <c r="AFS538" s="214">
        <f>VLOOKUP(AFP538,$A$563:$F$2330,6,FALSE)</f>
        <v>29</v>
      </c>
      <c r="AFT538" s="213" t="s">
        <v>67</v>
      </c>
      <c r="AFU538" s="10">
        <f>AFS538*1.2</f>
        <v>34.799999999999997</v>
      </c>
      <c r="AFV538" s="10"/>
      <c r="AFW538" s="290"/>
      <c r="AFX538" s="213" t="s">
        <v>113</v>
      </c>
      <c r="AFY538" s="306" t="s">
        <v>737</v>
      </c>
      <c r="AGA538" s="214"/>
      <c r="AGB538" s="214">
        <f>VLOOKUP(AFY538,$A$563:$F$2330,6,FALSE)</f>
        <v>83</v>
      </c>
      <c r="AGC538" s="213" t="s">
        <v>67</v>
      </c>
      <c r="AGD538" s="10">
        <f>AGB538*1.2</f>
        <v>99.6</v>
      </c>
      <c r="AGE538" s="10"/>
      <c r="AGF538" s="290"/>
      <c r="AGG538" s="213" t="s">
        <v>113</v>
      </c>
      <c r="AGH538" s="306" t="s">
        <v>946</v>
      </c>
      <c r="AGJ538" s="214"/>
      <c r="AGK538" s="214">
        <f>VLOOKUP(AGH538,$A$563:$F$2330,6,FALSE)</f>
        <v>0</v>
      </c>
      <c r="AGL538" s="213" t="s">
        <v>67</v>
      </c>
      <c r="AGM538" s="10">
        <f>AGK538*1.2</f>
        <v>0</v>
      </c>
      <c r="AGN538" s="10"/>
      <c r="AGO538" s="290"/>
      <c r="AGP538" s="213" t="s">
        <v>113</v>
      </c>
      <c r="AGQ538" s="306" t="s">
        <v>1901</v>
      </c>
      <c r="AGS538" s="214"/>
      <c r="AGT538" s="214">
        <f>VLOOKUP(AGQ538,$A$563:$F$2330,6,FALSE)</f>
        <v>89</v>
      </c>
      <c r="AGU538" s="213" t="s">
        <v>67</v>
      </c>
      <c r="AGV538" s="10">
        <f>AGT538*1.2</f>
        <v>106.8</v>
      </c>
      <c r="AGW538" s="10"/>
      <c r="AGX538" s="290"/>
      <c r="AGY538" s="213" t="s">
        <v>113</v>
      </c>
      <c r="AGZ538" s="306" t="s">
        <v>723</v>
      </c>
      <c r="AHB538" s="214"/>
      <c r="AHC538" s="214">
        <f>VLOOKUP(AGZ538,$A$563:$F$2330,6,FALSE)</f>
        <v>9</v>
      </c>
      <c r="AHD538" s="213" t="s">
        <v>67</v>
      </c>
      <c r="AHE538" s="10">
        <f>AHC538*1.2</f>
        <v>10.799999999999999</v>
      </c>
      <c r="AHF538" s="10"/>
      <c r="AHG538" s="290"/>
      <c r="AHH538" s="213"/>
      <c r="AHI538" s="303"/>
      <c r="AHK538" s="214"/>
      <c r="AHL538" s="214"/>
      <c r="AHM538" s="213"/>
      <c r="AHN538" s="10"/>
      <c r="AHO538" s="10"/>
      <c r="AHQ538" s="213"/>
      <c r="AHR538" s="278"/>
      <c r="AHT538" s="214"/>
      <c r="AHU538" s="214"/>
      <c r="AHV538" s="213"/>
      <c r="AHW538" s="10"/>
      <c r="AHX538" s="10"/>
      <c r="AHZ538" s="213"/>
      <c r="AIA538" s="278"/>
      <c r="AIC538" s="214"/>
      <c r="AID538" s="214"/>
      <c r="AIE538" s="213"/>
      <c r="AIF538" s="10"/>
      <c r="AIG538" s="10"/>
      <c r="AII538" s="213"/>
      <c r="AIJ538" s="278"/>
      <c r="AIM538" s="214"/>
      <c r="AIN538" s="213"/>
      <c r="AIO538" s="10"/>
    </row>
    <row r="539" spans="1:926" s="14" customFormat="1" ht="15">
      <c r="A539" s="213" t="s">
        <v>114</v>
      </c>
      <c r="B539" s="293" t="s">
        <v>2056</v>
      </c>
      <c r="D539" s="214"/>
      <c r="E539" s="214">
        <f>VLOOKUP(B539,$A$563:$F$2330,6,FALSE)</f>
        <v>7</v>
      </c>
      <c r="F539" s="213" t="s">
        <v>69</v>
      </c>
      <c r="G539" s="10">
        <f>E539*1.1</f>
        <v>7.7000000000000011</v>
      </c>
      <c r="H539" s="10"/>
      <c r="I539" s="284"/>
      <c r="J539" s="213" t="s">
        <v>114</v>
      </c>
      <c r="K539" s="306" t="s">
        <v>2294</v>
      </c>
      <c r="M539" s="214"/>
      <c r="N539" s="214">
        <f>VLOOKUP(K539,$A$563:$F$2330,6,FALSE)</f>
        <v>3</v>
      </c>
      <c r="O539" s="213" t="s">
        <v>69</v>
      </c>
      <c r="P539" s="10">
        <f>N539*1.1</f>
        <v>3.3000000000000003</v>
      </c>
      <c r="Q539" s="10"/>
      <c r="R539" s="284"/>
      <c r="S539" s="213" t="s">
        <v>114</v>
      </c>
      <c r="T539" s="306" t="s">
        <v>592</v>
      </c>
      <c r="V539" s="214"/>
      <c r="W539" s="214">
        <f>VLOOKUP(T539,$A$563:$F$2330,6,FALSE)</f>
        <v>84</v>
      </c>
      <c r="X539" s="213" t="s">
        <v>69</v>
      </c>
      <c r="Y539" s="10">
        <f>W539*1.1</f>
        <v>92.4</v>
      </c>
      <c r="Z539" s="10"/>
      <c r="AA539" s="284"/>
      <c r="AB539" s="213" t="s">
        <v>114</v>
      </c>
      <c r="AC539" s="306" t="s">
        <v>2293</v>
      </c>
      <c r="AE539" s="214"/>
      <c r="AF539" s="214">
        <f>VLOOKUP(AC539,$A$563:$F$2330,6,FALSE)</f>
        <v>19</v>
      </c>
      <c r="AG539" s="213" t="s">
        <v>69</v>
      </c>
      <c r="AH539" s="10">
        <f>AF539*1.1</f>
        <v>20.900000000000002</v>
      </c>
      <c r="AI539" s="10"/>
      <c r="AJ539" s="284"/>
      <c r="AK539" s="213" t="s">
        <v>114</v>
      </c>
      <c r="AL539" s="293" t="s">
        <v>2294</v>
      </c>
      <c r="AN539" s="214"/>
      <c r="AO539" s="214">
        <f>VLOOKUP(AL539,$A$563:$F$2330,6,FALSE)</f>
        <v>3</v>
      </c>
      <c r="AP539" s="213" t="s">
        <v>69</v>
      </c>
      <c r="AQ539" s="10">
        <f>AO539*1.1</f>
        <v>3.3000000000000003</v>
      </c>
      <c r="AR539" s="10"/>
      <c r="AS539" s="284"/>
      <c r="AT539" s="213" t="s">
        <v>114</v>
      </c>
      <c r="AU539" s="306" t="s">
        <v>781</v>
      </c>
      <c r="AW539" s="214"/>
      <c r="AX539" s="214">
        <f>VLOOKUP(AU539,$A$563:$F$2330,6,FALSE)</f>
        <v>9</v>
      </c>
      <c r="AY539" s="213" t="s">
        <v>69</v>
      </c>
      <c r="AZ539" s="10">
        <f>AX539*1.1</f>
        <v>9.9</v>
      </c>
      <c r="BA539" s="10"/>
      <c r="BB539" s="284"/>
      <c r="BC539" s="213" t="s">
        <v>114</v>
      </c>
      <c r="BD539" s="306" t="s">
        <v>2054</v>
      </c>
      <c r="BF539" s="214"/>
      <c r="BG539" s="214">
        <f>VLOOKUP(BD539,$A$563:$F$2330,6,FALSE)</f>
        <v>12</v>
      </c>
      <c r="BH539" s="213" t="s">
        <v>69</v>
      </c>
      <c r="BI539" s="10">
        <f>BG539*1.1</f>
        <v>13.200000000000001</v>
      </c>
      <c r="BJ539" s="10"/>
      <c r="BK539" s="284"/>
      <c r="BL539" s="213" t="s">
        <v>114</v>
      </c>
      <c r="BM539" s="306" t="s">
        <v>655</v>
      </c>
      <c r="BO539" s="214"/>
      <c r="BP539" s="214">
        <f>VLOOKUP(BM539,$A$563:$F$2330,6,FALSE)</f>
        <v>52</v>
      </c>
      <c r="BQ539" s="213" t="s">
        <v>69</v>
      </c>
      <c r="BR539" s="10">
        <f>BP539*1.1</f>
        <v>57.2</v>
      </c>
      <c r="BS539" s="10"/>
      <c r="BT539" s="284"/>
      <c r="BU539" s="213" t="s">
        <v>114</v>
      </c>
      <c r="BV539" s="306" t="s">
        <v>2301</v>
      </c>
      <c r="BX539" s="214"/>
      <c r="BY539" s="214">
        <f>VLOOKUP(BV539,$A$563:$F$2330,6,FALSE)</f>
        <v>75</v>
      </c>
      <c r="BZ539" s="213" t="s">
        <v>69</v>
      </c>
      <c r="CA539" s="10">
        <f>BY539*1.1</f>
        <v>82.5</v>
      </c>
      <c r="CB539" s="10"/>
      <c r="CC539" s="284"/>
      <c r="CD539" s="213" t="s">
        <v>114</v>
      </c>
      <c r="CE539" s="306" t="s">
        <v>2293</v>
      </c>
      <c r="CG539" s="214"/>
      <c r="CH539" s="214">
        <f>VLOOKUP(CE539,$A$563:$F$2330,6,FALSE)</f>
        <v>19</v>
      </c>
      <c r="CI539" s="213" t="s">
        <v>69</v>
      </c>
      <c r="CJ539" s="10">
        <f>CH539*1.1</f>
        <v>20.900000000000002</v>
      </c>
      <c r="CK539" s="10"/>
      <c r="CL539" s="284"/>
      <c r="CM539" s="213" t="s">
        <v>114</v>
      </c>
      <c r="CN539" s="306" t="s">
        <v>723</v>
      </c>
      <c r="CP539" s="214"/>
      <c r="CQ539" s="214">
        <f>VLOOKUP(CN539,$A$563:$F$2330,6,FALSE)</f>
        <v>9</v>
      </c>
      <c r="CR539" s="213" t="s">
        <v>69</v>
      </c>
      <c r="CS539" s="10">
        <f>CQ539*1.1</f>
        <v>9.9</v>
      </c>
      <c r="CT539" s="10"/>
      <c r="CU539" s="284"/>
      <c r="CV539" s="213" t="s">
        <v>114</v>
      </c>
      <c r="CW539" s="306" t="s">
        <v>700</v>
      </c>
      <c r="CY539" s="214"/>
      <c r="CZ539" s="214">
        <f>VLOOKUP(CW539,$A$563:$F$2330,6,FALSE)</f>
        <v>38</v>
      </c>
      <c r="DA539" s="213" t="s">
        <v>69</v>
      </c>
      <c r="DB539" s="10">
        <f>CZ539*1.1</f>
        <v>41.800000000000004</v>
      </c>
      <c r="DC539" s="10"/>
      <c r="DD539" s="284"/>
      <c r="DE539" s="213" t="s">
        <v>114</v>
      </c>
      <c r="DF539" s="306" t="s">
        <v>655</v>
      </c>
      <c r="DH539" s="214"/>
      <c r="DI539" s="214">
        <f>VLOOKUP(DF539,$A$563:$F$2330,6,FALSE)</f>
        <v>52</v>
      </c>
      <c r="DJ539" s="213" t="s">
        <v>69</v>
      </c>
      <c r="DK539" s="10">
        <f>DI539*1.1</f>
        <v>57.2</v>
      </c>
      <c r="DL539" s="10"/>
      <c r="DM539" s="284"/>
      <c r="DN539" s="213" t="s">
        <v>114</v>
      </c>
      <c r="DO539" s="293" t="s">
        <v>615</v>
      </c>
      <c r="DQ539" s="214"/>
      <c r="DR539" s="214">
        <f>VLOOKUP(DO539,$A$563:$F$2330,6,FALSE)</f>
        <v>14</v>
      </c>
      <c r="DS539" s="213" t="s">
        <v>69</v>
      </c>
      <c r="DT539" s="10">
        <f>DR539*1.1</f>
        <v>15.400000000000002</v>
      </c>
      <c r="DU539" s="10"/>
      <c r="DV539" s="284"/>
      <c r="DW539" s="213" t="s">
        <v>114</v>
      </c>
      <c r="DX539" s="297" t="s">
        <v>186</v>
      </c>
      <c r="DZ539" s="214"/>
      <c r="EA539" s="214" t="e">
        <f>VLOOKUP(DX539,$A$563:$F$2330,6,FALSE)</f>
        <v>#N/A</v>
      </c>
      <c r="EB539" s="213" t="s">
        <v>69</v>
      </c>
      <c r="EC539" s="10" t="e">
        <f>EA539*1.1</f>
        <v>#N/A</v>
      </c>
      <c r="ED539" s="10"/>
      <c r="EE539" s="284"/>
      <c r="EF539" s="213" t="s">
        <v>114</v>
      </c>
      <c r="EG539" s="306" t="s">
        <v>781</v>
      </c>
      <c r="EI539" s="214"/>
      <c r="EJ539" s="214">
        <f>VLOOKUP(EG539,$A$563:$F$2330,6,FALSE)</f>
        <v>9</v>
      </c>
      <c r="EK539" s="213" t="s">
        <v>69</v>
      </c>
      <c r="EL539" s="10">
        <f>EJ539*1.1</f>
        <v>9.9</v>
      </c>
      <c r="EM539" s="10"/>
      <c r="EN539" s="284"/>
      <c r="EO539" s="213" t="s">
        <v>114</v>
      </c>
      <c r="EP539" s="306" t="s">
        <v>723</v>
      </c>
      <c r="ER539" s="214"/>
      <c r="ES539" s="214">
        <f>VLOOKUP(EP539,$A$563:$F$2330,6,FALSE)</f>
        <v>9</v>
      </c>
      <c r="ET539" s="213" t="s">
        <v>69</v>
      </c>
      <c r="EU539" s="10">
        <f>ES539*1.1</f>
        <v>9.9</v>
      </c>
      <c r="EV539" s="10"/>
      <c r="EW539" s="284"/>
      <c r="EX539" s="213" t="s">
        <v>114</v>
      </c>
      <c r="EY539" s="297" t="s">
        <v>186</v>
      </c>
      <c r="FA539" s="214"/>
      <c r="FB539" s="214" t="e">
        <f>VLOOKUP(EY539,$A$563:$F$2330,6,FALSE)</f>
        <v>#N/A</v>
      </c>
      <c r="FC539" s="213" t="s">
        <v>69</v>
      </c>
      <c r="FD539" s="10" t="e">
        <f>FB539*1.1</f>
        <v>#N/A</v>
      </c>
      <c r="FE539" s="10"/>
      <c r="FF539" s="284"/>
      <c r="FG539" s="213" t="s">
        <v>114</v>
      </c>
      <c r="FH539" s="306" t="s">
        <v>696</v>
      </c>
      <c r="FJ539" s="214"/>
      <c r="FK539" s="214">
        <f>VLOOKUP(FH539,$A$563:$F$2330,6,FALSE)</f>
        <v>15</v>
      </c>
      <c r="FL539" s="213" t="s">
        <v>69</v>
      </c>
      <c r="FM539" s="10">
        <f>FK539*1.1</f>
        <v>16.5</v>
      </c>
      <c r="FN539" s="10"/>
      <c r="FO539" s="284"/>
      <c r="FP539" s="213" t="s">
        <v>114</v>
      </c>
      <c r="FQ539" s="293" t="s">
        <v>523</v>
      </c>
      <c r="FS539" s="214"/>
      <c r="FT539" s="214">
        <f>VLOOKUP(FQ539,$A$563:$F$2330,6,FALSE)</f>
        <v>48</v>
      </c>
      <c r="FU539" s="213" t="s">
        <v>69</v>
      </c>
      <c r="FV539" s="10">
        <f>FT539*1.1</f>
        <v>52.800000000000004</v>
      </c>
      <c r="FW539" s="10"/>
      <c r="FX539" s="284"/>
      <c r="FY539" s="213" t="s">
        <v>114</v>
      </c>
      <c r="FZ539" s="293" t="s">
        <v>677</v>
      </c>
      <c r="GB539" s="214"/>
      <c r="GC539" s="214">
        <f>VLOOKUP(FZ539,$A$563:$F$2330,6,FALSE)</f>
        <v>13</v>
      </c>
      <c r="GD539" s="213" t="s">
        <v>69</v>
      </c>
      <c r="GE539" s="10">
        <f>GC539*1.1</f>
        <v>14.3</v>
      </c>
      <c r="GF539" s="10"/>
      <c r="GG539" s="284"/>
      <c r="GH539" s="213" t="s">
        <v>114</v>
      </c>
      <c r="GI539" s="306" t="s">
        <v>744</v>
      </c>
      <c r="GK539" s="214"/>
      <c r="GL539" s="214">
        <f>VLOOKUP(GI539,$A$563:$F$2330,6,FALSE)</f>
        <v>41</v>
      </c>
      <c r="GM539" s="213" t="s">
        <v>69</v>
      </c>
      <c r="GN539" s="10">
        <f>GL539*1.1</f>
        <v>45.1</v>
      </c>
      <c r="GO539" s="10"/>
      <c r="GP539" s="284"/>
      <c r="GQ539" s="213" t="s">
        <v>114</v>
      </c>
      <c r="GR539" s="306" t="s">
        <v>729</v>
      </c>
      <c r="GT539" s="214"/>
      <c r="GU539" s="214">
        <f>VLOOKUP(GR539,$A$563:$F$2330,6,FALSE)</f>
        <v>53</v>
      </c>
      <c r="GV539" s="213" t="s">
        <v>69</v>
      </c>
      <c r="GW539" s="10">
        <f>GU539*1.1</f>
        <v>58.300000000000004</v>
      </c>
      <c r="GX539" s="10"/>
      <c r="GY539" s="284"/>
      <c r="GZ539" s="213" t="s">
        <v>114</v>
      </c>
      <c r="HA539" s="293" t="s">
        <v>1404</v>
      </c>
      <c r="HC539" s="214"/>
      <c r="HD539" s="214">
        <f>VLOOKUP(HA539,$A$563:$F$2330,6,FALSE)</f>
        <v>138</v>
      </c>
      <c r="HE539" s="213" t="s">
        <v>69</v>
      </c>
      <c r="HF539" s="10">
        <f>HD539*1.1</f>
        <v>151.80000000000001</v>
      </c>
      <c r="HG539" s="10"/>
      <c r="HH539" s="284"/>
      <c r="HI539" s="213" t="s">
        <v>114</v>
      </c>
      <c r="HJ539" s="306" t="s">
        <v>724</v>
      </c>
      <c r="HL539" s="214"/>
      <c r="HM539" s="214">
        <f>VLOOKUP(HJ539,$A$563:$F$2330,6,FALSE)</f>
        <v>14</v>
      </c>
      <c r="HN539" s="213" t="s">
        <v>69</v>
      </c>
      <c r="HO539" s="10">
        <f>HM539*1.1</f>
        <v>15.400000000000002</v>
      </c>
      <c r="HP539" s="10"/>
      <c r="HQ539" s="284"/>
      <c r="HR539" s="213" t="s">
        <v>114</v>
      </c>
      <c r="HS539" s="293" t="s">
        <v>655</v>
      </c>
      <c r="HU539" s="214"/>
      <c r="HV539" s="214">
        <f>VLOOKUP(HS539,$A$563:$F$2330,6,FALSE)</f>
        <v>52</v>
      </c>
      <c r="HW539" s="213" t="s">
        <v>69</v>
      </c>
      <c r="HX539" s="10">
        <f>HV539*1.1</f>
        <v>57.2</v>
      </c>
      <c r="HY539" s="10"/>
      <c r="HZ539" s="284"/>
      <c r="IA539" s="213" t="s">
        <v>114</v>
      </c>
      <c r="IB539" s="306" t="s">
        <v>1343</v>
      </c>
      <c r="ID539" s="214"/>
      <c r="IE539" s="214">
        <f>VLOOKUP(IB539,$A$563:$F$2330,6,FALSE)</f>
        <v>297</v>
      </c>
      <c r="IF539" s="213" t="s">
        <v>69</v>
      </c>
      <c r="IG539" s="10">
        <f>IE539*1.1</f>
        <v>326.70000000000005</v>
      </c>
      <c r="IH539" s="10"/>
      <c r="II539" s="284"/>
      <c r="IJ539" s="213" t="s">
        <v>114</v>
      </c>
      <c r="IK539" s="306" t="s">
        <v>2295</v>
      </c>
      <c r="IM539" s="214"/>
      <c r="IN539" s="214">
        <f>VLOOKUP(IK539,$A$563:$F$2330,6,FALSE)</f>
        <v>233</v>
      </c>
      <c r="IO539" s="213" t="s">
        <v>69</v>
      </c>
      <c r="IP539" s="10">
        <f>IN539*1.1</f>
        <v>256.3</v>
      </c>
      <c r="IQ539" s="10"/>
      <c r="IR539" s="284"/>
      <c r="IS539" s="213" t="s">
        <v>114</v>
      </c>
      <c r="IT539" s="306" t="s">
        <v>521</v>
      </c>
      <c r="IV539" s="214"/>
      <c r="IW539" s="214">
        <f>VLOOKUP(IT539,$A$563:$F$2330,6,FALSE)</f>
        <v>0</v>
      </c>
      <c r="IX539" s="213" t="s">
        <v>69</v>
      </c>
      <c r="IY539" s="10">
        <f>IW539*1.1</f>
        <v>0</v>
      </c>
      <c r="IZ539" s="10"/>
      <c r="JA539" s="284"/>
      <c r="JB539" s="213" t="s">
        <v>114</v>
      </c>
      <c r="JC539" s="306" t="s">
        <v>615</v>
      </c>
      <c r="JE539" s="214"/>
      <c r="JF539" s="214">
        <f>VLOOKUP(JC539,$A$563:$F$2330,6,FALSE)</f>
        <v>14</v>
      </c>
      <c r="JG539" s="213" t="s">
        <v>69</v>
      </c>
      <c r="JH539" s="10">
        <f>JF539*1.1</f>
        <v>15.400000000000002</v>
      </c>
      <c r="JI539" s="10"/>
      <c r="JJ539" s="284"/>
      <c r="JK539" s="213" t="s">
        <v>114</v>
      </c>
      <c r="JL539" s="306" t="s">
        <v>655</v>
      </c>
      <c r="JN539" s="214"/>
      <c r="JO539" s="214">
        <f>VLOOKUP(JL539,$A$563:$F$2330,6,FALSE)</f>
        <v>52</v>
      </c>
      <c r="JP539" s="213" t="s">
        <v>69</v>
      </c>
      <c r="JQ539" s="10">
        <f>JO539*1.1</f>
        <v>57.2</v>
      </c>
      <c r="JR539" s="10"/>
      <c r="JS539" s="284"/>
      <c r="JT539" s="213" t="s">
        <v>114</v>
      </c>
      <c r="JU539" s="306" t="s">
        <v>677</v>
      </c>
      <c r="JW539" s="214"/>
      <c r="JX539" s="214">
        <f>VLOOKUP(JU539,$A$563:$F$2330,6,FALSE)</f>
        <v>13</v>
      </c>
      <c r="JY539" s="213" t="s">
        <v>69</v>
      </c>
      <c r="JZ539" s="10">
        <f>JX539*1.1</f>
        <v>14.3</v>
      </c>
      <c r="KA539" s="10"/>
      <c r="KB539" s="284"/>
      <c r="KC539" s="213" t="s">
        <v>114</v>
      </c>
      <c r="KD539" s="306" t="s">
        <v>1388</v>
      </c>
      <c r="KF539" s="214"/>
      <c r="KG539" s="214">
        <f>VLOOKUP(KD539,$A$563:$F$2330,6,FALSE)</f>
        <v>0</v>
      </c>
      <c r="KH539" s="213" t="s">
        <v>69</v>
      </c>
      <c r="KI539" s="10">
        <f>KG539*1.1</f>
        <v>0</v>
      </c>
      <c r="KJ539" s="10"/>
      <c r="KK539" s="284"/>
      <c r="KL539" s="213" t="s">
        <v>114</v>
      </c>
      <c r="KM539" s="306" t="s">
        <v>2295</v>
      </c>
      <c r="KO539" s="214"/>
      <c r="KP539" s="214">
        <f>VLOOKUP(KM539,$A$563:$F$2330,6,FALSE)</f>
        <v>233</v>
      </c>
      <c r="KQ539" s="213" t="s">
        <v>69</v>
      </c>
      <c r="KR539" s="10">
        <f>KP539*1.1</f>
        <v>256.3</v>
      </c>
      <c r="KS539" s="10"/>
      <c r="KT539" s="284"/>
      <c r="KU539" s="213" t="s">
        <v>114</v>
      </c>
      <c r="KV539" s="306" t="s">
        <v>615</v>
      </c>
      <c r="KX539" s="214"/>
      <c r="KY539" s="214">
        <f>VLOOKUP(KV539,$A$563:$F$2330,6,FALSE)</f>
        <v>14</v>
      </c>
      <c r="KZ539" s="213" t="s">
        <v>69</v>
      </c>
      <c r="LA539" s="10">
        <f>KY539*1.1</f>
        <v>15.400000000000002</v>
      </c>
      <c r="LB539" s="10"/>
      <c r="LC539" s="284"/>
      <c r="LD539" s="213" t="s">
        <v>114</v>
      </c>
      <c r="LE539" s="306" t="s">
        <v>747</v>
      </c>
      <c r="LG539" s="214"/>
      <c r="LH539" s="214">
        <f>VLOOKUP(LE539,$A$563:$F$2330,6,FALSE)</f>
        <v>29</v>
      </c>
      <c r="LI539" s="213" t="s">
        <v>69</v>
      </c>
      <c r="LJ539" s="10">
        <f>LH539*1.1</f>
        <v>31.900000000000002</v>
      </c>
      <c r="LK539" s="10"/>
      <c r="LL539" s="284"/>
      <c r="LM539" s="213" t="s">
        <v>114</v>
      </c>
      <c r="LN539" s="306" t="s">
        <v>901</v>
      </c>
      <c r="LP539" s="214"/>
      <c r="LQ539" s="214">
        <f>VLOOKUP(LN539,$A$563:$F$2330,6,FALSE)</f>
        <v>105</v>
      </c>
      <c r="LR539" s="213" t="s">
        <v>69</v>
      </c>
      <c r="LS539" s="10">
        <f>LQ539*1.1</f>
        <v>115.50000000000001</v>
      </c>
      <c r="LT539" s="10"/>
      <c r="LU539" s="284"/>
      <c r="LV539" s="213" t="s">
        <v>114</v>
      </c>
      <c r="LW539" s="306" t="s">
        <v>597</v>
      </c>
      <c r="LY539" s="214"/>
      <c r="LZ539" s="214">
        <f>VLOOKUP(LW539,$A$563:$F$2330,6,FALSE)</f>
        <v>14</v>
      </c>
      <c r="MA539" s="213" t="s">
        <v>69</v>
      </c>
      <c r="MB539" s="10">
        <f>LZ539*1.1</f>
        <v>15.400000000000002</v>
      </c>
      <c r="MC539" s="10"/>
      <c r="MD539" s="284"/>
      <c r="ME539" s="213" t="s">
        <v>114</v>
      </c>
      <c r="MF539" s="308" t="s">
        <v>655</v>
      </c>
      <c r="MH539" s="214"/>
      <c r="MI539" s="214">
        <f>VLOOKUP(MF539,$A$563:$F$2330,6,FALSE)</f>
        <v>52</v>
      </c>
      <c r="MJ539" s="213" t="s">
        <v>69</v>
      </c>
      <c r="MK539" s="10">
        <f>MI539*1.1</f>
        <v>57.2</v>
      </c>
      <c r="ML539" s="10"/>
      <c r="MM539" s="284"/>
      <c r="MN539" s="213" t="s">
        <v>114</v>
      </c>
      <c r="MO539" s="306" t="s">
        <v>729</v>
      </c>
      <c r="MQ539" s="214"/>
      <c r="MR539" s="214">
        <f>VLOOKUP(MO539,$A$563:$F$2330,6,FALSE)</f>
        <v>53</v>
      </c>
      <c r="MS539" s="213" t="s">
        <v>69</v>
      </c>
      <c r="MT539" s="10">
        <f>MR539*1.1</f>
        <v>58.300000000000004</v>
      </c>
      <c r="MU539" s="10"/>
      <c r="MV539" s="284"/>
      <c r="MW539" s="213" t="s">
        <v>114</v>
      </c>
      <c r="MX539" s="306" t="s">
        <v>1104</v>
      </c>
      <c r="MZ539" s="214"/>
      <c r="NA539" s="214">
        <f>VLOOKUP(MX539,$A$563:$F$2330,6,FALSE)</f>
        <v>26</v>
      </c>
      <c r="NB539" s="213" t="s">
        <v>69</v>
      </c>
      <c r="NC539" s="10">
        <f>NA539*1.1</f>
        <v>28.6</v>
      </c>
      <c r="ND539" s="10"/>
      <c r="NE539" s="284"/>
      <c r="NF539" s="213" t="s">
        <v>114</v>
      </c>
      <c r="NG539" s="306" t="s">
        <v>551</v>
      </c>
      <c r="NI539" s="214"/>
      <c r="NJ539" s="214">
        <f>VLOOKUP(NG539,$A$563:$F$2330,6,FALSE)</f>
        <v>1</v>
      </c>
      <c r="NK539" s="213" t="s">
        <v>69</v>
      </c>
      <c r="NL539" s="10">
        <f>NJ539*1.1</f>
        <v>1.1000000000000001</v>
      </c>
      <c r="NM539" s="10"/>
      <c r="NN539" s="284"/>
      <c r="NO539" s="213" t="s">
        <v>114</v>
      </c>
      <c r="NP539" s="306" t="s">
        <v>738</v>
      </c>
      <c r="NR539" s="214"/>
      <c r="NS539" s="214">
        <f>VLOOKUP(NP539,$A$563:$F$2330,6,FALSE)</f>
        <v>51</v>
      </c>
      <c r="NT539" s="213" t="s">
        <v>69</v>
      </c>
      <c r="NU539" s="10">
        <f>NS539*1.1</f>
        <v>56.1</v>
      </c>
      <c r="NV539" s="10"/>
      <c r="NW539" s="284"/>
      <c r="NX539" s="213" t="s">
        <v>114</v>
      </c>
      <c r="NY539" s="293" t="s">
        <v>1388</v>
      </c>
      <c r="OB539" s="214">
        <f>VLOOKUP(NY539,$A$563:$F$2330,6,FALSE)</f>
        <v>0</v>
      </c>
      <c r="OC539" s="213" t="s">
        <v>69</v>
      </c>
      <c r="OD539" s="10">
        <f>OB539*1.1</f>
        <v>0</v>
      </c>
      <c r="OE539" s="10"/>
      <c r="OF539" s="284"/>
      <c r="OG539" s="213" t="s">
        <v>114</v>
      </c>
      <c r="OH539" s="306" t="s">
        <v>2301</v>
      </c>
      <c r="OJ539" s="214"/>
      <c r="OK539" s="214">
        <f>VLOOKUP(OH539,$A$563:$F$2330,6,FALSE)</f>
        <v>75</v>
      </c>
      <c r="OL539" s="213" t="s">
        <v>69</v>
      </c>
      <c r="OM539" s="10">
        <f>OK539*1.1</f>
        <v>82.5</v>
      </c>
      <c r="ON539" s="10"/>
      <c r="OO539" s="284"/>
      <c r="OP539" s="213" t="s">
        <v>114</v>
      </c>
      <c r="OQ539" s="293" t="s">
        <v>1343</v>
      </c>
      <c r="OS539" s="214"/>
      <c r="OT539" s="214">
        <f>VLOOKUP(OQ539,$A$563:$F$2330,6,FALSE)</f>
        <v>297</v>
      </c>
      <c r="OU539" s="213" t="s">
        <v>69</v>
      </c>
      <c r="OV539" s="10">
        <f>OT539*1.1</f>
        <v>326.70000000000005</v>
      </c>
      <c r="OW539" s="10"/>
      <c r="OX539" s="284"/>
      <c r="OY539" s="213" t="s">
        <v>114</v>
      </c>
      <c r="OZ539" s="306" t="s">
        <v>2301</v>
      </c>
      <c r="PB539" s="214"/>
      <c r="PC539" s="214">
        <f>VLOOKUP(OZ539,$A$563:$F$2330,6,FALSE)</f>
        <v>75</v>
      </c>
      <c r="PD539" s="213" t="s">
        <v>69</v>
      </c>
      <c r="PE539" s="10">
        <f>PC539*1.1</f>
        <v>82.5</v>
      </c>
      <c r="PF539" s="10"/>
      <c r="PG539" s="284"/>
      <c r="PH539" s="213" t="s">
        <v>114</v>
      </c>
      <c r="PI539" s="306" t="s">
        <v>2295</v>
      </c>
      <c r="PK539" s="214"/>
      <c r="PL539" s="214">
        <f>VLOOKUP(PI539,$A$563:$F$2330,6,FALSE)</f>
        <v>233</v>
      </c>
      <c r="PM539" s="213" t="s">
        <v>69</v>
      </c>
      <c r="PN539" s="10">
        <f>PL539*1.1</f>
        <v>256.3</v>
      </c>
      <c r="PO539" s="10"/>
      <c r="PP539" s="284"/>
      <c r="PQ539" s="213" t="s">
        <v>114</v>
      </c>
      <c r="PR539" s="293" t="s">
        <v>700</v>
      </c>
      <c r="PT539" s="214"/>
      <c r="PU539" s="214">
        <f>VLOOKUP(PR539,$A$563:$F$2330,6,FALSE)</f>
        <v>38</v>
      </c>
      <c r="PV539" s="213" t="s">
        <v>69</v>
      </c>
      <c r="PW539" s="10">
        <f>PU539*1.1</f>
        <v>41.800000000000004</v>
      </c>
      <c r="PX539" s="10"/>
      <c r="PY539" s="284"/>
      <c r="PZ539" s="213" t="s">
        <v>114</v>
      </c>
      <c r="QA539" s="306" t="s">
        <v>1404</v>
      </c>
      <c r="QC539" s="214"/>
      <c r="QD539" s="214">
        <f>VLOOKUP(QA539,$A$563:$F$2330,6,FALSE)</f>
        <v>138</v>
      </c>
      <c r="QE539" s="213" t="s">
        <v>69</v>
      </c>
      <c r="QF539" s="10">
        <f>QD539*1.1</f>
        <v>151.80000000000001</v>
      </c>
      <c r="QG539" s="10"/>
      <c r="QH539" s="284"/>
      <c r="QI539" s="213" t="s">
        <v>114</v>
      </c>
      <c r="QJ539" s="293" t="s">
        <v>2298</v>
      </c>
      <c r="QL539" s="214"/>
      <c r="QM539" s="214">
        <f>VLOOKUP(QJ539,$A$563:$F$2330,6,FALSE)</f>
        <v>53</v>
      </c>
      <c r="QN539" s="213" t="s">
        <v>69</v>
      </c>
      <c r="QO539" s="10">
        <f>QM539*1.1</f>
        <v>58.300000000000004</v>
      </c>
      <c r="QP539" s="10"/>
      <c r="QQ539" s="284"/>
      <c r="QR539" s="213" t="s">
        <v>114</v>
      </c>
      <c r="QS539" s="306" t="s">
        <v>767</v>
      </c>
      <c r="QU539" s="214"/>
      <c r="QV539" s="214">
        <f>VLOOKUP(QS539,$A$563:$F$2330,6,FALSE)</f>
        <v>18</v>
      </c>
      <c r="QW539" s="213" t="s">
        <v>69</v>
      </c>
      <c r="QX539" s="10">
        <f>QV539*1.1</f>
        <v>19.8</v>
      </c>
      <c r="QY539" s="10"/>
      <c r="QZ539" s="284"/>
      <c r="RA539" s="213" t="s">
        <v>114</v>
      </c>
      <c r="RB539" s="293" t="s">
        <v>959</v>
      </c>
      <c r="RD539" s="214"/>
      <c r="RE539" s="214">
        <f>VLOOKUP(RB539,$A$563:$F$2330,6,FALSE)</f>
        <v>3</v>
      </c>
      <c r="RF539" s="213" t="s">
        <v>69</v>
      </c>
      <c r="RG539" s="10">
        <f>RE539*1.1</f>
        <v>3.3000000000000003</v>
      </c>
      <c r="RH539" s="10"/>
      <c r="RI539" s="284"/>
      <c r="RJ539" s="213" t="s">
        <v>114</v>
      </c>
      <c r="RK539" s="297" t="s">
        <v>186</v>
      </c>
      <c r="RN539" s="214" t="e">
        <f>VLOOKUP(RK539,$A$563:$F$2330,6,FALSE)</f>
        <v>#N/A</v>
      </c>
      <c r="RO539" s="213" t="s">
        <v>69</v>
      </c>
      <c r="RP539" s="10" t="e">
        <f>RN539*1.1</f>
        <v>#N/A</v>
      </c>
      <c r="RQ539" s="10"/>
      <c r="RR539" s="284"/>
      <c r="RS539" s="213" t="s">
        <v>114</v>
      </c>
      <c r="RT539" s="306" t="s">
        <v>655</v>
      </c>
      <c r="RV539" s="214"/>
      <c r="RW539" s="214">
        <f>VLOOKUP(RT539,$A$563:$F$2330,6,FALSE)</f>
        <v>52</v>
      </c>
      <c r="RX539" s="213" t="s">
        <v>69</v>
      </c>
      <c r="RY539" s="10">
        <f>RW539*1.1</f>
        <v>57.2</v>
      </c>
      <c r="RZ539" s="10"/>
      <c r="SA539" s="290"/>
      <c r="SB539" s="213" t="s">
        <v>114</v>
      </c>
      <c r="SC539" s="306" t="s">
        <v>738</v>
      </c>
      <c r="SE539" s="214"/>
      <c r="SF539" s="214">
        <f>VLOOKUP(SC539,$A$563:$F$2330,6,FALSE)</f>
        <v>51</v>
      </c>
      <c r="SG539" s="213" t="s">
        <v>69</v>
      </c>
      <c r="SH539" s="10">
        <f>SF539*1.1</f>
        <v>56.1</v>
      </c>
      <c r="SI539" s="10"/>
      <c r="SJ539" s="290"/>
      <c r="SK539" s="213" t="s">
        <v>114</v>
      </c>
      <c r="SL539" s="306" t="s">
        <v>1343</v>
      </c>
      <c r="SN539" s="214"/>
      <c r="SO539" s="214">
        <f>VLOOKUP(SL539,$A$563:$F$2330,6,FALSE)</f>
        <v>297</v>
      </c>
      <c r="SP539" s="213" t="s">
        <v>69</v>
      </c>
      <c r="SQ539" s="10">
        <f>SO539*1.1</f>
        <v>326.70000000000005</v>
      </c>
      <c r="SR539" s="10"/>
      <c r="SS539" s="290"/>
      <c r="ST539" s="213" t="s">
        <v>114</v>
      </c>
      <c r="SU539" s="306" t="s">
        <v>1495</v>
      </c>
      <c r="SW539" s="214"/>
      <c r="SX539" s="214">
        <f>VLOOKUP(SU539,$A$563:$F$2330,6,FALSE)</f>
        <v>143</v>
      </c>
      <c r="SY539" s="213" t="s">
        <v>69</v>
      </c>
      <c r="SZ539" s="10">
        <f>SX539*1.1</f>
        <v>157.30000000000001</v>
      </c>
      <c r="TA539" s="10"/>
      <c r="TB539" s="290"/>
      <c r="TC539" s="213" t="s">
        <v>114</v>
      </c>
      <c r="TD539" s="306" t="s">
        <v>615</v>
      </c>
      <c r="TF539" s="214"/>
      <c r="TG539" s="214">
        <f>VLOOKUP(TD539,$A$563:$F$2330,6,FALSE)</f>
        <v>14</v>
      </c>
      <c r="TH539" s="213" t="s">
        <v>69</v>
      </c>
      <c r="TI539" s="10">
        <f>TG539*1.1</f>
        <v>15.400000000000002</v>
      </c>
      <c r="TK539" s="290"/>
      <c r="TL539" s="213" t="s">
        <v>114</v>
      </c>
      <c r="TM539" s="306" t="s">
        <v>1081</v>
      </c>
      <c r="TO539" s="214"/>
      <c r="TP539" s="214">
        <f>VLOOKUP(TM539,$A$563:$F$2330,6,FALSE)</f>
        <v>50</v>
      </c>
      <c r="TQ539" s="213" t="s">
        <v>69</v>
      </c>
      <c r="TR539" s="10">
        <f>TP539*1.1</f>
        <v>55.000000000000007</v>
      </c>
      <c r="TS539" s="10"/>
      <c r="TT539" s="290"/>
      <c r="TU539" s="213" t="s">
        <v>114</v>
      </c>
      <c r="TV539" s="297" t="s">
        <v>186</v>
      </c>
      <c r="TX539" s="214"/>
      <c r="TY539" s="214" t="e">
        <f>VLOOKUP(TV539,$A$563:$F$2330,6,FALSE)</f>
        <v>#N/A</v>
      </c>
      <c r="TZ539" s="213" t="s">
        <v>69</v>
      </c>
      <c r="UA539" s="10" t="e">
        <f>TY539*1.1</f>
        <v>#N/A</v>
      </c>
      <c r="UB539" s="10"/>
      <c r="UC539" s="290"/>
      <c r="UD539" s="213" t="s">
        <v>114</v>
      </c>
      <c r="UE539" s="306" t="s">
        <v>700</v>
      </c>
      <c r="UG539" s="214"/>
      <c r="UH539" s="214">
        <f>VLOOKUP(UE539,$A$563:$F$2330,6,FALSE)</f>
        <v>38</v>
      </c>
      <c r="UI539" s="213" t="s">
        <v>69</v>
      </c>
      <c r="UJ539" s="10">
        <f>UH539*1.1</f>
        <v>41.800000000000004</v>
      </c>
      <c r="UK539" s="10"/>
      <c r="UL539" s="290"/>
      <c r="UM539" s="213" t="s">
        <v>114</v>
      </c>
      <c r="UN539" s="297" t="s">
        <v>186</v>
      </c>
      <c r="UP539" s="214"/>
      <c r="UQ539" s="214" t="e">
        <f>VLOOKUP(UN539,$A$563:$F$2330,6,FALSE)</f>
        <v>#N/A</v>
      </c>
      <c r="UR539" s="213" t="s">
        <v>69</v>
      </c>
      <c r="US539" s="10" t="e">
        <f>UQ539*1.1</f>
        <v>#N/A</v>
      </c>
      <c r="UT539" s="10"/>
      <c r="UU539" s="290"/>
      <c r="UV539" s="213" t="s">
        <v>114</v>
      </c>
      <c r="UW539" s="306" t="s">
        <v>655</v>
      </c>
      <c r="UY539" s="214"/>
      <c r="UZ539" s="214">
        <f>VLOOKUP(UW539,$A$563:$F$2330,6,FALSE)</f>
        <v>52</v>
      </c>
      <c r="VA539" s="213" t="s">
        <v>69</v>
      </c>
      <c r="VB539" s="10">
        <f>UZ539*1.1</f>
        <v>57.2</v>
      </c>
      <c r="VC539" s="10"/>
      <c r="VD539" s="290"/>
      <c r="VE539" s="213" t="s">
        <v>114</v>
      </c>
      <c r="VF539" s="297" t="s">
        <v>186</v>
      </c>
      <c r="VH539" s="214"/>
      <c r="VI539" s="214" t="e">
        <f>VLOOKUP(VF539,$A$563:$F$2330,6,FALSE)</f>
        <v>#N/A</v>
      </c>
      <c r="VJ539" s="213" t="s">
        <v>69</v>
      </c>
      <c r="VK539" s="10" t="e">
        <f>VI539*1.1</f>
        <v>#N/A</v>
      </c>
      <c r="VL539" s="10"/>
      <c r="VM539" s="290"/>
      <c r="VN539" s="213" t="s">
        <v>114</v>
      </c>
      <c r="VO539" s="306" t="s">
        <v>592</v>
      </c>
      <c r="VQ539" s="214"/>
      <c r="VR539" s="214">
        <f>VLOOKUP(VO539,$A$563:$F$2330,6,FALSE)</f>
        <v>84</v>
      </c>
      <c r="VS539" s="213" t="s">
        <v>69</v>
      </c>
      <c r="VT539" s="10">
        <f>VR539*1.1</f>
        <v>92.4</v>
      </c>
      <c r="VU539" s="10"/>
      <c r="VV539" s="290"/>
      <c r="VW539" s="213" t="s">
        <v>114</v>
      </c>
      <c r="VX539" s="297" t="s">
        <v>186</v>
      </c>
      <c r="WA539" s="214" t="e">
        <f>VLOOKUP(VX539,$A$563:$F$2330,6,FALSE)</f>
        <v>#N/A</v>
      </c>
      <c r="WB539" s="213" t="s">
        <v>69</v>
      </c>
      <c r="WC539" s="10" t="e">
        <f>WA539*1.1</f>
        <v>#N/A</v>
      </c>
      <c r="WE539" s="290"/>
      <c r="WF539" s="213" t="s">
        <v>114</v>
      </c>
      <c r="WG539" s="306" t="s">
        <v>2054</v>
      </c>
      <c r="WI539" s="214"/>
      <c r="WJ539" s="214">
        <f>VLOOKUP(WG539,$A$563:$F$2330,6,FALSE)</f>
        <v>12</v>
      </c>
      <c r="WK539" s="213" t="s">
        <v>69</v>
      </c>
      <c r="WL539" s="10">
        <f>WJ539*1.1</f>
        <v>13.200000000000001</v>
      </c>
      <c r="WN539" s="290"/>
      <c r="WO539" s="213" t="s">
        <v>114</v>
      </c>
      <c r="WP539" s="306" t="s">
        <v>729</v>
      </c>
      <c r="WQ539" s="214"/>
      <c r="WR539" s="214"/>
      <c r="WS539" s="214">
        <f>VLOOKUP(WP539,$A$563:$F$2330,6,FALSE)</f>
        <v>53</v>
      </c>
      <c r="WT539" s="213" t="s">
        <v>69</v>
      </c>
      <c r="WU539" s="10">
        <f>WS539*1.1</f>
        <v>58.300000000000004</v>
      </c>
      <c r="WV539" s="10"/>
      <c r="WW539" s="290"/>
      <c r="WX539" s="213" t="s">
        <v>114</v>
      </c>
      <c r="WY539" s="306" t="s">
        <v>1081</v>
      </c>
      <c r="XA539" s="214"/>
      <c r="XB539" s="214">
        <f>VLOOKUP(WY539,$A$563:$F$2330,6,FALSE)</f>
        <v>50</v>
      </c>
      <c r="XC539" s="213" t="s">
        <v>69</v>
      </c>
      <c r="XD539" s="10">
        <f>XB539*1.1</f>
        <v>55.000000000000007</v>
      </c>
      <c r="XF539" s="290"/>
      <c r="XG539" s="213" t="s">
        <v>114</v>
      </c>
      <c r="XH539" s="297" t="s">
        <v>186</v>
      </c>
      <c r="XK539" s="214" t="e">
        <f>VLOOKUP(XH539,$A$563:$F$2330,6,FALSE)</f>
        <v>#N/A</v>
      </c>
      <c r="XL539" s="213" t="s">
        <v>69</v>
      </c>
      <c r="XM539" s="10" t="e">
        <f>XK539*1.1</f>
        <v>#N/A</v>
      </c>
      <c r="XO539" s="290"/>
      <c r="XP539" s="213" t="s">
        <v>114</v>
      </c>
      <c r="XQ539" s="306" t="s">
        <v>2296</v>
      </c>
      <c r="XS539" s="214"/>
      <c r="XT539" s="214">
        <f>VLOOKUP(XQ539,$A$563:$F$2330,6,FALSE)</f>
        <v>0</v>
      </c>
      <c r="XU539" s="213" t="s">
        <v>69</v>
      </c>
      <c r="XV539" s="10">
        <f>XT539*1.1</f>
        <v>0</v>
      </c>
      <c r="XW539" s="10"/>
      <c r="XX539" s="290"/>
      <c r="XY539" s="213" t="s">
        <v>114</v>
      </c>
      <c r="XZ539" s="306" t="s">
        <v>700</v>
      </c>
      <c r="YB539" s="214"/>
      <c r="YC539" s="214">
        <f>VLOOKUP(XZ539,$A$563:$F$2330,6,FALSE)</f>
        <v>38</v>
      </c>
      <c r="YD539" s="213" t="s">
        <v>69</v>
      </c>
      <c r="YE539" s="10">
        <f>YC539*1.1</f>
        <v>41.800000000000004</v>
      </c>
      <c r="YG539" s="290"/>
      <c r="YH539" s="213" t="s">
        <v>114</v>
      </c>
      <c r="YI539" s="306" t="s">
        <v>655</v>
      </c>
      <c r="YK539" s="214"/>
      <c r="YL539" s="214">
        <f>VLOOKUP(YI539,$A$563:$F$2330,6,FALSE)</f>
        <v>52</v>
      </c>
      <c r="YM539" s="213" t="s">
        <v>69</v>
      </c>
      <c r="YN539" s="10">
        <f>YL539*1.1</f>
        <v>57.2</v>
      </c>
      <c r="YO539" s="10"/>
      <c r="YP539" s="290"/>
      <c r="YQ539" s="213" t="s">
        <v>114</v>
      </c>
      <c r="YR539" s="297" t="s">
        <v>186</v>
      </c>
      <c r="YU539" s="214" t="e">
        <f>VLOOKUP(YR539,$A$563:$F$2330,6,FALSE)</f>
        <v>#N/A</v>
      </c>
      <c r="YV539" s="213" t="s">
        <v>69</v>
      </c>
      <c r="YW539" s="10" t="e">
        <f>YU539*1.1</f>
        <v>#N/A</v>
      </c>
      <c r="YY539" s="290"/>
      <c r="YZ539" s="213" t="s">
        <v>114</v>
      </c>
      <c r="ZA539" s="297" t="s">
        <v>186</v>
      </c>
      <c r="ZD539" s="214" t="e">
        <f>VLOOKUP(ZA539,$A$563:$F$2330,6,FALSE)</f>
        <v>#N/A</v>
      </c>
      <c r="ZE539" s="213" t="s">
        <v>69</v>
      </c>
      <c r="ZF539" s="10" t="e">
        <f>ZD539*1.1</f>
        <v>#N/A</v>
      </c>
      <c r="ZH539" s="290"/>
      <c r="ZI539" s="213" t="s">
        <v>114</v>
      </c>
      <c r="ZJ539" s="293" t="s">
        <v>1495</v>
      </c>
      <c r="ZM539" s="214">
        <f>VLOOKUP(ZJ539,$A$563:$F$2330,6,FALSE)</f>
        <v>143</v>
      </c>
      <c r="ZN539" s="213" t="s">
        <v>69</v>
      </c>
      <c r="ZO539" s="10">
        <f>ZM539*1.1</f>
        <v>157.30000000000001</v>
      </c>
      <c r="ZQ539" s="290"/>
      <c r="ZR539" s="213" t="s">
        <v>114</v>
      </c>
      <c r="ZS539" s="297" t="s">
        <v>186</v>
      </c>
      <c r="ZU539" s="214"/>
      <c r="ZV539" s="214" t="e">
        <f>VLOOKUP(ZS539,$A$563:$F$2330,6,FALSE)</f>
        <v>#N/A</v>
      </c>
      <c r="ZW539" s="213" t="s">
        <v>69</v>
      </c>
      <c r="ZX539" s="10" t="e">
        <f>ZV539*1.1</f>
        <v>#N/A</v>
      </c>
      <c r="ZY539" s="10"/>
      <c r="ZZ539" s="290"/>
      <c r="AAA539" s="213" t="s">
        <v>114</v>
      </c>
      <c r="AAB539" s="297" t="s">
        <v>186</v>
      </c>
      <c r="AAD539" s="214"/>
      <c r="AAE539" s="214" t="e">
        <f>VLOOKUP(AAB539,$A$563:$F$2330,6,FALSE)</f>
        <v>#N/A</v>
      </c>
      <c r="AAF539" s="213" t="s">
        <v>69</v>
      </c>
      <c r="AAG539" s="10" t="e">
        <f>AAE539*1.1</f>
        <v>#N/A</v>
      </c>
      <c r="AAH539" s="10"/>
      <c r="AAI539" s="290"/>
      <c r="AAJ539" s="213" t="s">
        <v>114</v>
      </c>
      <c r="AAK539" s="297" t="s">
        <v>186</v>
      </c>
      <c r="AAM539" s="214"/>
      <c r="AAN539" s="214" t="e">
        <f>VLOOKUP(AAK539,$A$563:$F$2330,6,FALSE)</f>
        <v>#N/A</v>
      </c>
      <c r="AAO539" s="213" t="s">
        <v>69</v>
      </c>
      <c r="AAP539" s="10" t="e">
        <f>AAN539*1.1</f>
        <v>#N/A</v>
      </c>
      <c r="AAQ539" s="10"/>
      <c r="AAR539" s="290"/>
      <c r="AAS539" s="213" t="s">
        <v>114</v>
      </c>
      <c r="AAT539" s="297" t="s">
        <v>186</v>
      </c>
      <c r="AAV539" s="214"/>
      <c r="AAW539" s="214" t="e">
        <f>VLOOKUP(AAT539,$A$563:$F$2330,6,FALSE)</f>
        <v>#N/A</v>
      </c>
      <c r="AAX539" s="213" t="s">
        <v>69</v>
      </c>
      <c r="AAY539" s="10" t="e">
        <f>AAW539*1.1</f>
        <v>#N/A</v>
      </c>
      <c r="AAZ539" s="10"/>
      <c r="ABA539" s="290"/>
      <c r="ABB539" s="213" t="s">
        <v>114</v>
      </c>
      <c r="ABC539" s="297" t="s">
        <v>186</v>
      </c>
      <c r="ABE539" s="214"/>
      <c r="ABF539" s="214" t="e">
        <f>VLOOKUP(ABC539,$A$563:$F$2330,6,FALSE)</f>
        <v>#N/A</v>
      </c>
      <c r="ABG539" s="213" t="s">
        <v>69</v>
      </c>
      <c r="ABH539" s="10" t="e">
        <f>ABF539*1.1</f>
        <v>#N/A</v>
      </c>
      <c r="ABI539" s="10"/>
      <c r="ABJ539" s="290"/>
      <c r="ABK539" s="213" t="s">
        <v>114</v>
      </c>
      <c r="ABL539" s="297" t="s">
        <v>186</v>
      </c>
      <c r="ABN539" s="214"/>
      <c r="ABO539" s="214" t="e">
        <f>VLOOKUP(ABL539,$A$563:$F$2330,6,FALSE)</f>
        <v>#N/A</v>
      </c>
      <c r="ABP539" s="213" t="s">
        <v>69</v>
      </c>
      <c r="ABQ539" s="10" t="e">
        <f>ABO539*1.1</f>
        <v>#N/A</v>
      </c>
      <c r="ABR539" s="10"/>
      <c r="ABS539" s="290"/>
      <c r="ABT539" s="213" t="s">
        <v>114</v>
      </c>
      <c r="ABU539" s="297" t="s">
        <v>186</v>
      </c>
      <c r="ABW539" s="214"/>
      <c r="ABX539" s="214" t="e">
        <f>VLOOKUP(ABU539,$A$563:$F$2330,6,FALSE)</f>
        <v>#N/A</v>
      </c>
      <c r="ABY539" s="213" t="s">
        <v>69</v>
      </c>
      <c r="ABZ539" s="10" t="e">
        <f>ABX539*1.1</f>
        <v>#N/A</v>
      </c>
      <c r="ACA539" s="10"/>
      <c r="ACB539" s="290"/>
      <c r="ACC539" s="213" t="s">
        <v>114</v>
      </c>
      <c r="ACD539" s="297" t="s">
        <v>186</v>
      </c>
      <c r="ACF539" s="214"/>
      <c r="ACG539" s="214" t="e">
        <f>VLOOKUP(ACD539,$A$563:$F$2330,6,FALSE)</f>
        <v>#N/A</v>
      </c>
      <c r="ACH539" s="213" t="s">
        <v>69</v>
      </c>
      <c r="ACI539" s="10" t="e">
        <f>ACG539*1.1</f>
        <v>#N/A</v>
      </c>
      <c r="ACJ539" s="10"/>
      <c r="ACK539" s="290"/>
      <c r="ACL539" s="213" t="s">
        <v>114</v>
      </c>
      <c r="ACM539" s="297" t="s">
        <v>186</v>
      </c>
      <c r="ACO539" s="214"/>
      <c r="ACP539" s="214" t="e">
        <f>VLOOKUP(ACM539,$A$563:$F$2330,6,FALSE)</f>
        <v>#N/A</v>
      </c>
      <c r="ACQ539" s="213" t="s">
        <v>69</v>
      </c>
      <c r="ACR539" s="10" t="e">
        <f>ACP539*1.1</f>
        <v>#N/A</v>
      </c>
      <c r="ACS539" s="10"/>
      <c r="ACT539" s="290"/>
      <c r="ACU539" s="213" t="s">
        <v>114</v>
      </c>
      <c r="ACV539" s="293" t="s">
        <v>1388</v>
      </c>
      <c r="ACX539" s="214"/>
      <c r="ACY539" s="214">
        <f>VLOOKUP(ACV539,$A$563:$F$2330,6,FALSE)</f>
        <v>0</v>
      </c>
      <c r="ACZ539" s="213" t="s">
        <v>69</v>
      </c>
      <c r="ADA539" s="10">
        <f>ACY539*1.1</f>
        <v>0</v>
      </c>
      <c r="ADB539" s="10"/>
      <c r="ADC539" s="290"/>
      <c r="ADD539" s="213" t="s">
        <v>114</v>
      </c>
      <c r="ADE539" s="306" t="s">
        <v>615</v>
      </c>
      <c r="ADG539" s="214"/>
      <c r="ADH539" s="214">
        <f>VLOOKUP(ADE539,$A$563:$F$2330,6,FALSE)</f>
        <v>14</v>
      </c>
      <c r="ADI539" s="213" t="s">
        <v>69</v>
      </c>
      <c r="ADJ539" s="10">
        <f>ADH539*1.1</f>
        <v>15.400000000000002</v>
      </c>
      <c r="ADL539" s="290"/>
      <c r="ADM539" s="213" t="s">
        <v>114</v>
      </c>
      <c r="ADN539" s="306" t="s">
        <v>521</v>
      </c>
      <c r="ADP539" s="214"/>
      <c r="ADQ539" s="214">
        <f>VLOOKUP(ADN539,$A$563:$F$2330,6,FALSE)</f>
        <v>0</v>
      </c>
      <c r="ADR539" s="213" t="s">
        <v>69</v>
      </c>
      <c r="ADS539" s="10">
        <f>ADQ539*1.1</f>
        <v>0</v>
      </c>
      <c r="ADT539" s="10"/>
      <c r="ADU539" s="290"/>
      <c r="ADV539" s="213" t="s">
        <v>114</v>
      </c>
      <c r="ADW539" s="306" t="s">
        <v>1107</v>
      </c>
      <c r="ADZ539" s="214">
        <f>VLOOKUP(ADW539,$A$563:$F$2330,6,FALSE)</f>
        <v>68</v>
      </c>
      <c r="AEA539" s="213" t="s">
        <v>69</v>
      </c>
      <c r="AEB539" s="10">
        <f>ADZ539*1.1</f>
        <v>74.800000000000011</v>
      </c>
      <c r="AED539" s="290"/>
      <c r="AEE539" s="213" t="s">
        <v>114</v>
      </c>
      <c r="AEF539" s="306" t="s">
        <v>655</v>
      </c>
      <c r="AEH539" s="214"/>
      <c r="AEI539" s="214">
        <f>VLOOKUP(AEF539,$A$563:$F$2330,6,FALSE)</f>
        <v>52</v>
      </c>
      <c r="AEJ539" s="213" t="s">
        <v>69</v>
      </c>
      <c r="AEK539" s="10">
        <f>AEI539*1.1</f>
        <v>57.2</v>
      </c>
      <c r="AEM539" s="290"/>
      <c r="AEN539" s="213" t="s">
        <v>114</v>
      </c>
      <c r="AEO539" s="306" t="s">
        <v>789</v>
      </c>
      <c r="AEQ539" s="214"/>
      <c r="AER539" s="214">
        <f>VLOOKUP(AEO539,$A$563:$F$2330,6,FALSE)</f>
        <v>65</v>
      </c>
      <c r="AES539" s="213" t="s">
        <v>69</v>
      </c>
      <c r="AET539" s="10">
        <f>AER539*1.1</f>
        <v>71.5</v>
      </c>
      <c r="AEV539" s="290"/>
      <c r="AEW539" s="213" t="s">
        <v>114</v>
      </c>
      <c r="AEX539" s="306" t="s">
        <v>633</v>
      </c>
      <c r="AEZ539" s="214"/>
      <c r="AFA539" s="214">
        <f>VLOOKUP(AEX539,$A$563:$F$2330,6,FALSE)</f>
        <v>6</v>
      </c>
      <c r="AFB539" s="213" t="s">
        <v>69</v>
      </c>
      <c r="AFC539" s="10">
        <f>AFA539*1.1</f>
        <v>6.6000000000000005</v>
      </c>
      <c r="AFD539" s="10"/>
      <c r="AFE539" s="290"/>
      <c r="AFF539" s="213" t="s">
        <v>114</v>
      </c>
      <c r="AFG539" s="306" t="s">
        <v>729</v>
      </c>
      <c r="AFI539" s="214"/>
      <c r="AFJ539" s="214">
        <f>VLOOKUP(AFG539,$A$563:$F$2330,6,FALSE)</f>
        <v>53</v>
      </c>
      <c r="AFK539" s="213" t="s">
        <v>69</v>
      </c>
      <c r="AFL539" s="10">
        <f>AFJ539*1.1</f>
        <v>58.300000000000004</v>
      </c>
      <c r="AFM539" s="10"/>
      <c r="AFN539" s="290"/>
      <c r="AFO539" s="213" t="s">
        <v>114</v>
      </c>
      <c r="AFP539" s="306" t="s">
        <v>665</v>
      </c>
      <c r="AFR539" s="214"/>
      <c r="AFS539" s="214">
        <f>VLOOKUP(AFP539,$A$563:$F$2330,6,FALSE)</f>
        <v>0</v>
      </c>
      <c r="AFT539" s="213" t="s">
        <v>69</v>
      </c>
      <c r="AFU539" s="10">
        <f>AFS539*1.1</f>
        <v>0</v>
      </c>
      <c r="AFV539" s="10"/>
      <c r="AFW539" s="290"/>
      <c r="AFX539" s="213" t="s">
        <v>114</v>
      </c>
      <c r="AFY539" s="309" t="s">
        <v>1379</v>
      </c>
      <c r="AGA539" s="214"/>
      <c r="AGB539" s="214">
        <f>VLOOKUP(AFY539,$A$563:$F$2330,6,FALSE)</f>
        <v>42</v>
      </c>
      <c r="AGC539" s="213" t="s">
        <v>69</v>
      </c>
      <c r="AGD539" s="10">
        <f>AGB539*1.1</f>
        <v>46.2</v>
      </c>
      <c r="AGE539" s="10"/>
      <c r="AGF539" s="290"/>
      <c r="AGG539" s="213" t="s">
        <v>114</v>
      </c>
      <c r="AGH539" s="306" t="s">
        <v>2295</v>
      </c>
      <c r="AGJ539" s="214"/>
      <c r="AGK539" s="214">
        <f>VLOOKUP(AGH539,$A$563:$F$2330,6,FALSE)</f>
        <v>233</v>
      </c>
      <c r="AGL539" s="213" t="s">
        <v>69</v>
      </c>
      <c r="AGM539" s="10">
        <f>AGK539*1.1</f>
        <v>256.3</v>
      </c>
      <c r="AGN539" s="10"/>
      <c r="AGO539" s="290"/>
      <c r="AGP539" s="213" t="s">
        <v>114</v>
      </c>
      <c r="AGQ539" s="306" t="s">
        <v>700</v>
      </c>
      <c r="AGS539" s="214"/>
      <c r="AGT539" s="214">
        <f>VLOOKUP(AGQ539,$A$563:$F$2330,6,FALSE)</f>
        <v>38</v>
      </c>
      <c r="AGU539" s="213" t="s">
        <v>69</v>
      </c>
      <c r="AGV539" s="10">
        <f>AGT539*1.1</f>
        <v>41.800000000000004</v>
      </c>
      <c r="AGW539" s="10"/>
      <c r="AGX539" s="290"/>
      <c r="AGY539" s="213" t="s">
        <v>114</v>
      </c>
      <c r="AGZ539" s="306" t="s">
        <v>1927</v>
      </c>
      <c r="AHB539" s="214"/>
      <c r="AHC539" s="214">
        <f>VLOOKUP(AGZ539,$A$563:$F$2330,6,FALSE)</f>
        <v>0</v>
      </c>
      <c r="AHD539" s="213" t="s">
        <v>69</v>
      </c>
      <c r="AHE539" s="10">
        <f>AHC539*1.1</f>
        <v>0</v>
      </c>
      <c r="AHF539" s="10"/>
      <c r="AHG539" s="290"/>
      <c r="AHH539" s="213"/>
      <c r="AHI539" s="303"/>
      <c r="AHK539" s="214"/>
      <c r="AHL539" s="214"/>
      <c r="AHM539" s="213"/>
      <c r="AHN539" s="10"/>
      <c r="AHO539" s="10"/>
      <c r="AHQ539" s="213"/>
      <c r="AHR539" s="278"/>
      <c r="AHT539" s="214"/>
      <c r="AHU539" s="214"/>
      <c r="AHV539" s="213"/>
      <c r="AHW539" s="10"/>
      <c r="AHX539" s="10"/>
      <c r="AHZ539" s="213"/>
      <c r="AIA539" s="278"/>
      <c r="AIC539" s="214"/>
      <c r="AID539" s="214"/>
      <c r="AIE539" s="213"/>
      <c r="AIF539" s="10"/>
      <c r="AIG539" s="10"/>
      <c r="AII539" s="213"/>
      <c r="AIJ539" s="278"/>
      <c r="AIM539" s="214"/>
      <c r="AIN539" s="213"/>
      <c r="AIO539" s="10"/>
    </row>
    <row r="540" spans="1:926" s="14" customFormat="1" ht="15">
      <c r="A540" s="213"/>
      <c r="B540" s="279"/>
      <c r="D540" s="213"/>
      <c r="E540" s="213"/>
      <c r="F540" s="213"/>
      <c r="G540" s="10"/>
      <c r="H540" s="10">
        <f>SUM(G535:G539)</f>
        <v>910.30000000000018</v>
      </c>
      <c r="I540" s="284"/>
      <c r="J540" s="213"/>
      <c r="K540" s="307"/>
      <c r="M540" s="213"/>
      <c r="N540" s="213"/>
      <c r="O540" s="213"/>
      <c r="P540" s="10"/>
      <c r="Q540" s="10">
        <f>SUM(P535:P539)</f>
        <v>477.90000000000003</v>
      </c>
      <c r="R540" s="284"/>
      <c r="S540" s="213"/>
      <c r="T540" s="307"/>
      <c r="V540" s="213"/>
      <c r="W540" s="213"/>
      <c r="X540" s="213"/>
      <c r="Y540" s="10"/>
      <c r="Z540" s="10">
        <f>SUM(Y535:Y539)</f>
        <v>861.19999999999993</v>
      </c>
      <c r="AA540" s="284"/>
      <c r="AB540" s="213"/>
      <c r="AC540" s="307"/>
      <c r="AE540" s="213"/>
      <c r="AF540" s="213"/>
      <c r="AG540" s="213"/>
      <c r="AH540" s="10"/>
      <c r="AI540" s="10">
        <f>SUM(AH535:AH539)</f>
        <v>825.99999999999989</v>
      </c>
      <c r="AJ540" s="284"/>
      <c r="AK540" s="213"/>
      <c r="AL540" s="279"/>
      <c r="AN540" s="213"/>
      <c r="AO540" s="213"/>
      <c r="AP540" s="213"/>
      <c r="AQ540" s="10"/>
      <c r="AR540" s="10">
        <f>SUM(AQ535:AQ539)</f>
        <v>648.29999999999995</v>
      </c>
      <c r="AS540" s="284"/>
      <c r="AT540" s="213"/>
      <c r="AU540" s="307"/>
      <c r="AW540" s="213"/>
      <c r="AX540" s="213"/>
      <c r="AY540" s="213"/>
      <c r="AZ540" s="10"/>
      <c r="BA540" s="10">
        <f>SUM(AZ535:AZ539)</f>
        <v>575.89999999999986</v>
      </c>
      <c r="BB540" s="284"/>
      <c r="BC540" s="213"/>
      <c r="BD540" s="307"/>
      <c r="BF540" s="213"/>
      <c r="BG540" s="213"/>
      <c r="BH540" s="213"/>
      <c r="BI540" s="10"/>
      <c r="BJ540" s="10">
        <f>SUM(BI535:BI539)</f>
        <v>860.20000000000016</v>
      </c>
      <c r="BK540" s="284"/>
      <c r="BL540" s="213"/>
      <c r="BM540" s="307"/>
      <c r="BO540" s="213"/>
      <c r="BP540" s="213"/>
      <c r="BQ540" s="213"/>
      <c r="BR540" s="10"/>
      <c r="BS540" s="10">
        <f>SUM(BR535:BR539)</f>
        <v>482.29999999999995</v>
      </c>
      <c r="BT540" s="284"/>
      <c r="BU540" s="213"/>
      <c r="BV540" s="307"/>
      <c r="BX540" s="213"/>
      <c r="BY540" s="213"/>
      <c r="BZ540" s="213"/>
      <c r="CA540" s="10"/>
      <c r="CB540" s="10">
        <f>SUM(CA535:CA539)</f>
        <v>905.69999999999993</v>
      </c>
      <c r="CC540" s="284"/>
      <c r="CD540" s="213"/>
      <c r="CE540" s="307"/>
      <c r="CG540" s="213"/>
      <c r="CH540" s="213"/>
      <c r="CI540" s="213"/>
      <c r="CJ540" s="10"/>
      <c r="CK540" s="10">
        <f>SUM(CJ535:CJ539)</f>
        <v>735.59999999999991</v>
      </c>
      <c r="CL540" s="284"/>
      <c r="CM540" s="213"/>
      <c r="CN540" s="307"/>
      <c r="CP540" s="213"/>
      <c r="CQ540" s="213"/>
      <c r="CR540" s="213"/>
      <c r="CS540" s="10"/>
      <c r="CT540" s="10">
        <f>SUM(CS535:CS539)</f>
        <v>247.8</v>
      </c>
      <c r="CU540" s="284"/>
      <c r="CV540" s="213"/>
      <c r="CW540" s="307"/>
      <c r="CY540" s="213"/>
      <c r="CZ540" s="213"/>
      <c r="DA540" s="213"/>
      <c r="DB540" s="10"/>
      <c r="DC540" s="10">
        <f>SUM(DB535:DB539)</f>
        <v>825.6</v>
      </c>
      <c r="DD540" s="284"/>
      <c r="DE540" s="213"/>
      <c r="DF540" s="307"/>
      <c r="DH540" s="213"/>
      <c r="DI540" s="213"/>
      <c r="DJ540" s="213"/>
      <c r="DK540" s="10"/>
      <c r="DL540" s="10">
        <f>SUM(DK535:DK539)</f>
        <v>791.00000000000011</v>
      </c>
      <c r="DM540" s="284"/>
      <c r="DN540" s="213"/>
      <c r="DO540" s="310"/>
      <c r="DQ540" s="213"/>
      <c r="DR540" s="213"/>
      <c r="DS540" s="213"/>
      <c r="DT540" s="10"/>
      <c r="DU540" s="10">
        <f>SUM(DT535:DT539)</f>
        <v>733.8</v>
      </c>
      <c r="DV540" s="284"/>
      <c r="DW540" s="213"/>
      <c r="DZ540" s="213"/>
      <c r="EA540" s="213"/>
      <c r="EB540" s="213"/>
      <c r="EC540" s="10"/>
      <c r="ED540" s="10" t="e">
        <f>SUM(EC535:EC539)</f>
        <v>#N/A</v>
      </c>
      <c r="EE540" s="284"/>
      <c r="EF540" s="213"/>
      <c r="EG540" s="307"/>
      <c r="EI540" s="213"/>
      <c r="EJ540" s="213"/>
      <c r="EK540" s="213"/>
      <c r="EL540" s="10"/>
      <c r="EM540" s="10">
        <f>SUM(EL535:EL539)</f>
        <v>205.4</v>
      </c>
      <c r="EN540" s="284"/>
      <c r="EO540" s="213"/>
      <c r="EP540" s="307"/>
      <c r="ER540" s="213"/>
      <c r="ES540" s="213"/>
      <c r="ET540" s="213"/>
      <c r="EU540" s="10"/>
      <c r="EV540" s="10">
        <f>SUM(EU535:EU539)</f>
        <v>715.4</v>
      </c>
      <c r="EW540" s="284"/>
      <c r="EX540" s="213"/>
      <c r="FA540" s="213"/>
      <c r="FB540" s="213"/>
      <c r="FC540" s="213"/>
      <c r="FD540" s="10"/>
      <c r="FE540" s="10" t="e">
        <f>SUM(FD535:FD539)</f>
        <v>#N/A</v>
      </c>
      <c r="FF540" s="284"/>
      <c r="FG540" s="213"/>
      <c r="FH540" s="307"/>
      <c r="FJ540" s="213"/>
      <c r="FK540" s="213"/>
      <c r="FL540" s="213"/>
      <c r="FM540" s="10"/>
      <c r="FN540" s="10">
        <f>SUM(FM535:FM539)</f>
        <v>267.60000000000002</v>
      </c>
      <c r="FO540" s="284"/>
      <c r="FP540" s="213"/>
      <c r="FQ540" s="279"/>
      <c r="FS540" s="213"/>
      <c r="FT540" s="213"/>
      <c r="FU540" s="213"/>
      <c r="FV540" s="10"/>
      <c r="FW540" s="10">
        <f>SUM(FV535:FV539)</f>
        <v>690.09999999999991</v>
      </c>
      <c r="FX540" s="284"/>
      <c r="FY540" s="213"/>
      <c r="FZ540" s="279"/>
      <c r="GB540" s="213"/>
      <c r="GC540" s="213"/>
      <c r="GD540" s="213"/>
      <c r="GE540" s="10"/>
      <c r="GF540" s="10">
        <f>SUM(GE535:GE539)</f>
        <v>118.6</v>
      </c>
      <c r="GG540" s="284"/>
      <c r="GH540" s="213"/>
      <c r="GI540" s="307"/>
      <c r="GK540" s="213"/>
      <c r="GL540" s="213"/>
      <c r="GM540" s="213"/>
      <c r="GN540" s="10"/>
      <c r="GO540" s="10">
        <f>SUM(GN535:GN539)</f>
        <v>599.70000000000005</v>
      </c>
      <c r="GP540" s="284"/>
      <c r="GQ540" s="213"/>
      <c r="GR540" s="307"/>
      <c r="GT540" s="213"/>
      <c r="GU540" s="213"/>
      <c r="GV540" s="213"/>
      <c r="GW540" s="213"/>
      <c r="GX540" s="10">
        <f>SUM(GW535:GW539)</f>
        <v>820.9</v>
      </c>
      <c r="GY540" s="284"/>
      <c r="GZ540" s="213"/>
      <c r="HA540" s="310"/>
      <c r="HC540" s="213"/>
      <c r="HD540" s="213"/>
      <c r="HE540" s="213"/>
      <c r="HF540" s="10"/>
      <c r="HG540" s="10">
        <f>SUM(HF535:HF539)</f>
        <v>670.7</v>
      </c>
      <c r="HH540" s="284"/>
      <c r="HI540" s="213"/>
      <c r="HJ540" s="307"/>
      <c r="HL540" s="213"/>
      <c r="HM540" s="213"/>
      <c r="HN540" s="213"/>
      <c r="HO540" s="213"/>
      <c r="HP540" s="10">
        <f>SUM(HO535:HO539)</f>
        <v>540.9</v>
      </c>
      <c r="HQ540" s="284"/>
      <c r="HR540" s="213"/>
      <c r="HS540" s="279"/>
      <c r="HU540" s="213"/>
      <c r="HV540" s="213"/>
      <c r="HW540" s="213"/>
      <c r="HX540" s="10"/>
      <c r="HY540" s="10">
        <f>SUM(HX535:HX539)</f>
        <v>203.5</v>
      </c>
      <c r="HZ540" s="284"/>
      <c r="IA540" s="213"/>
      <c r="IB540" s="307"/>
      <c r="ID540" s="213"/>
      <c r="IE540" s="213"/>
      <c r="IF540" s="213"/>
      <c r="IG540" s="213"/>
      <c r="IH540" s="10">
        <f>SUM(IG535:IG539)</f>
        <v>435.70000000000005</v>
      </c>
      <c r="II540" s="284"/>
      <c r="IJ540" s="213"/>
      <c r="IK540" s="307"/>
      <c r="IM540" s="213"/>
      <c r="IN540" s="213"/>
      <c r="IO540" s="213"/>
      <c r="IP540" s="10"/>
      <c r="IQ540" s="10">
        <f>SUM(IP535:IP539)</f>
        <v>865.10000000000014</v>
      </c>
      <c r="IR540" s="284"/>
      <c r="IS540" s="213"/>
      <c r="IT540" s="307"/>
      <c r="IV540" s="213"/>
      <c r="IW540" s="213"/>
      <c r="IX540" s="213"/>
      <c r="IY540" s="10"/>
      <c r="IZ540" s="10">
        <f>SUM(IY535:IY539)</f>
        <v>88.3</v>
      </c>
      <c r="JA540" s="284"/>
      <c r="JB540" s="213"/>
      <c r="JC540" s="307"/>
      <c r="JE540" s="213"/>
      <c r="JF540" s="213"/>
      <c r="JG540" s="213"/>
      <c r="JH540" s="10"/>
      <c r="JI540" s="10">
        <f>SUM(JH535:JH539)</f>
        <v>544.49999999999989</v>
      </c>
      <c r="JJ540" s="284"/>
      <c r="JK540" s="213"/>
      <c r="JL540" s="307"/>
      <c r="JN540" s="213"/>
      <c r="JO540" s="213"/>
      <c r="JP540" s="213"/>
      <c r="JQ540" s="10"/>
      <c r="JR540" s="10">
        <f>SUM(JQ535:JQ539)</f>
        <v>637</v>
      </c>
      <c r="JS540" s="284"/>
      <c r="JT540" s="213"/>
      <c r="JU540" s="307"/>
      <c r="JW540" s="213"/>
      <c r="JX540" s="213"/>
      <c r="JY540" s="213"/>
      <c r="JZ540" s="10"/>
      <c r="KA540" s="10">
        <f>SUM(JZ535:JZ539)</f>
        <v>757.59999999999991</v>
      </c>
      <c r="KB540" s="284"/>
      <c r="KC540" s="213"/>
      <c r="KD540" s="307"/>
      <c r="KF540" s="213"/>
      <c r="KG540" s="213"/>
      <c r="KH540" s="213"/>
      <c r="KI540" s="10"/>
      <c r="KJ540" s="10">
        <f>SUM(KI535:KI539)</f>
        <v>130.79999999999998</v>
      </c>
      <c r="KK540" s="284"/>
      <c r="KL540" s="213"/>
      <c r="KM540" s="307"/>
      <c r="KO540" s="213"/>
      <c r="KP540" s="213"/>
      <c r="KQ540" s="213"/>
      <c r="KR540" s="213"/>
      <c r="KS540" s="10">
        <f>SUM(KR535:KR539)</f>
        <v>441.4</v>
      </c>
      <c r="KT540" s="284"/>
      <c r="KU540" s="213"/>
      <c r="KV540" s="307"/>
      <c r="KX540" s="213"/>
      <c r="KY540" s="213"/>
      <c r="KZ540" s="213"/>
      <c r="LA540" s="10"/>
      <c r="LB540" s="10">
        <f>SUM(LA535:LA539)</f>
        <v>690.3</v>
      </c>
      <c r="LC540" s="284"/>
      <c r="LD540" s="213"/>
      <c r="LE540" s="307"/>
      <c r="LG540" s="213"/>
      <c r="LH540" s="213"/>
      <c r="LI540" s="213"/>
      <c r="LJ540" s="10"/>
      <c r="LK540" s="10">
        <f>SUM(LJ535:LJ539)</f>
        <v>78.5</v>
      </c>
      <c r="LL540" s="284"/>
      <c r="LM540" s="213"/>
      <c r="LN540" s="307"/>
      <c r="LP540" s="213"/>
      <c r="LQ540" s="213"/>
      <c r="LR540" s="213"/>
      <c r="LS540" s="10"/>
      <c r="LT540" s="10">
        <f>SUM(LS535:LS539)</f>
        <v>634.29999999999995</v>
      </c>
      <c r="LU540" s="284"/>
      <c r="LV540" s="213"/>
      <c r="LW540" s="307"/>
      <c r="LY540" s="213"/>
      <c r="LZ540" s="213"/>
      <c r="MA540" s="213"/>
      <c r="MB540" s="10"/>
      <c r="MC540" s="10">
        <f>SUM(MB535:MB539)</f>
        <v>132.39999999999998</v>
      </c>
      <c r="MD540" s="284"/>
      <c r="ME540" s="213"/>
      <c r="MF540" s="308"/>
      <c r="MH540" s="213"/>
      <c r="MI540" s="213"/>
      <c r="MJ540" s="213"/>
      <c r="MK540" s="10"/>
      <c r="ML540" s="10">
        <f>SUM(MK535:MK539)</f>
        <v>706.30000000000007</v>
      </c>
      <c r="MM540" s="284"/>
      <c r="MN540" s="213"/>
      <c r="MO540" s="307"/>
      <c r="MQ540" s="213"/>
      <c r="MR540" s="213"/>
      <c r="MS540" s="213"/>
      <c r="MT540" s="10"/>
      <c r="MU540" s="10">
        <f>SUM(MT535:MT539)</f>
        <v>337.6</v>
      </c>
      <c r="MV540" s="284"/>
      <c r="MW540" s="213"/>
      <c r="MX540" s="307"/>
      <c r="MZ540" s="213"/>
      <c r="NA540" s="213"/>
      <c r="NB540" s="213"/>
      <c r="NC540" s="10"/>
      <c r="ND540" s="10">
        <f>SUM(NC535:NC539)</f>
        <v>849.80000000000007</v>
      </c>
      <c r="NE540" s="284"/>
      <c r="NF540" s="213"/>
      <c r="NG540" s="307"/>
      <c r="NI540" s="213"/>
      <c r="NJ540" s="213"/>
      <c r="NK540" s="213"/>
      <c r="NL540" s="10"/>
      <c r="NM540" s="10">
        <f>SUM(NL535:NL539)</f>
        <v>97.799999999999983</v>
      </c>
      <c r="NN540" s="284"/>
      <c r="NO540" s="213"/>
      <c r="NP540" s="307"/>
      <c r="NR540" s="213"/>
      <c r="NS540" s="213"/>
      <c r="NT540" s="213"/>
      <c r="NU540" s="10"/>
      <c r="NV540" s="10">
        <f>SUM(NU535:NU539)</f>
        <v>169.29999999999998</v>
      </c>
      <c r="NW540" s="284"/>
      <c r="NX540" s="213"/>
      <c r="NY540" s="279"/>
      <c r="OB540" s="213"/>
      <c r="OC540" s="213"/>
      <c r="OD540" s="213"/>
      <c r="OE540" s="10">
        <f>SUM(OD535:OD539)</f>
        <v>133.9</v>
      </c>
      <c r="OF540" s="284"/>
      <c r="OG540" s="213"/>
      <c r="OH540" s="307"/>
      <c r="OJ540" s="213"/>
      <c r="OK540" s="213"/>
      <c r="OL540" s="213"/>
      <c r="OM540" s="10"/>
      <c r="ON540" s="10">
        <f>SUM(OM535:OM539)</f>
        <v>102.8</v>
      </c>
      <c r="OO540" s="284"/>
      <c r="OP540" s="213"/>
      <c r="OQ540" s="279"/>
      <c r="OS540" s="213"/>
      <c r="OT540" s="213"/>
      <c r="OU540" s="213"/>
      <c r="OV540" s="10"/>
      <c r="OW540" s="10">
        <f>SUM(OV535:OV539)</f>
        <v>474.30000000000007</v>
      </c>
      <c r="OX540" s="284"/>
      <c r="OY540" s="213"/>
      <c r="OZ540" s="307"/>
      <c r="PB540" s="213"/>
      <c r="PC540" s="213"/>
      <c r="PD540" s="213"/>
      <c r="PE540" s="10"/>
      <c r="PF540" s="10">
        <f>SUM(PE535:PE539)</f>
        <v>1004</v>
      </c>
      <c r="PG540" s="284"/>
      <c r="PH540" s="213"/>
      <c r="PI540" s="307"/>
      <c r="PK540" s="213"/>
      <c r="PL540" s="213"/>
      <c r="PM540" s="213"/>
      <c r="PN540" s="10"/>
      <c r="PO540" s="10">
        <f>SUM(PN535:PN539)</f>
        <v>1057.1000000000001</v>
      </c>
      <c r="PP540" s="284"/>
      <c r="PQ540" s="213"/>
      <c r="PR540" s="279"/>
      <c r="PT540" s="213"/>
      <c r="PU540" s="213"/>
      <c r="PV540" s="213"/>
      <c r="PW540" s="10"/>
      <c r="PX540" s="10">
        <f>SUM(PW535:PW539)</f>
        <v>879.4</v>
      </c>
      <c r="PY540" s="284"/>
      <c r="PZ540" s="213"/>
      <c r="QA540" s="307"/>
      <c r="QC540" s="213"/>
      <c r="QD540" s="213"/>
      <c r="QE540" s="213"/>
      <c r="QF540" s="10"/>
      <c r="QG540" s="10">
        <f>SUM(QF535:QF539)</f>
        <v>808.5</v>
      </c>
      <c r="QH540" s="284"/>
      <c r="QI540" s="213"/>
      <c r="QJ540" s="279"/>
      <c r="QL540" s="213"/>
      <c r="QM540" s="213"/>
      <c r="QN540" s="213"/>
      <c r="QO540" s="10"/>
      <c r="QP540" s="10">
        <f>SUM(QO535:QO539)</f>
        <v>85.300000000000011</v>
      </c>
      <c r="QQ540" s="284"/>
      <c r="QR540" s="213"/>
      <c r="QS540" s="307"/>
      <c r="QU540" s="213"/>
      <c r="QV540" s="213"/>
      <c r="QW540" s="213"/>
      <c r="QX540" s="10"/>
      <c r="QY540" s="10">
        <f>SUM(QX535:QX539)</f>
        <v>624.9</v>
      </c>
      <c r="QZ540" s="284"/>
      <c r="RA540" s="213"/>
      <c r="RB540" s="279"/>
      <c r="RD540" s="213"/>
      <c r="RE540" s="213"/>
      <c r="RF540" s="213"/>
      <c r="RG540" s="10"/>
      <c r="RH540" s="10">
        <f>SUM(RG535:RG539)</f>
        <v>244.9</v>
      </c>
      <c r="RI540" s="284"/>
      <c r="RJ540" s="213"/>
      <c r="RN540" s="213"/>
      <c r="RO540" s="213"/>
      <c r="RP540" s="213"/>
      <c r="RQ540" s="10" t="e">
        <f>SUM(RP535:RP539)</f>
        <v>#N/A</v>
      </c>
      <c r="RR540" s="284"/>
      <c r="RS540" s="213"/>
      <c r="RT540" s="307"/>
      <c r="RV540" s="213"/>
      <c r="RW540" s="213"/>
      <c r="RX540" s="213"/>
      <c r="RY540" s="10"/>
      <c r="RZ540" s="10">
        <f>SUM(RY535:RY539)</f>
        <v>622.50000000000011</v>
      </c>
      <c r="SA540" s="290"/>
      <c r="SB540" s="213"/>
      <c r="SC540" s="307"/>
      <c r="SE540" s="213"/>
      <c r="SF540" s="213"/>
      <c r="SG540" s="213"/>
      <c r="SH540" s="10"/>
      <c r="SI540" s="10">
        <f>SUM(SH535:SH539)</f>
        <v>686.80000000000007</v>
      </c>
      <c r="SJ540" s="290"/>
      <c r="SK540" s="213"/>
      <c r="SL540" s="307"/>
      <c r="SN540" s="213"/>
      <c r="SO540" s="213"/>
      <c r="SP540" s="213"/>
      <c r="SQ540" s="10"/>
      <c r="SR540" s="10">
        <f>SUM(SQ535:SQ539)</f>
        <v>703.90000000000009</v>
      </c>
      <c r="SS540" s="290"/>
      <c r="ST540" s="213"/>
      <c r="SU540" s="307"/>
      <c r="SW540" s="213"/>
      <c r="SX540" s="213"/>
      <c r="SY540" s="213"/>
      <c r="SZ540" s="10"/>
      <c r="TA540" s="10">
        <f>SUM(SZ535:SZ539)</f>
        <v>387.2</v>
      </c>
      <c r="TB540" s="290"/>
      <c r="TC540" s="213"/>
      <c r="TD540" s="307"/>
      <c r="TF540" s="213"/>
      <c r="TG540" s="213"/>
      <c r="TH540" s="213"/>
      <c r="TI540" s="213"/>
      <c r="TJ540" s="10">
        <f>SUM(TI535:TI539)</f>
        <v>541.4</v>
      </c>
      <c r="TK540" s="290"/>
      <c r="TL540" s="213"/>
      <c r="TM540" s="307"/>
      <c r="TO540" s="213"/>
      <c r="TP540" s="213"/>
      <c r="TQ540" s="213"/>
      <c r="TR540" s="10"/>
      <c r="TS540" s="10">
        <f>SUM(TR535:TR539)</f>
        <v>147.30000000000001</v>
      </c>
      <c r="TT540" s="290"/>
      <c r="TU540" s="213"/>
      <c r="TX540" s="213"/>
      <c r="TY540" s="213"/>
      <c r="TZ540" s="213"/>
      <c r="UA540" s="10"/>
      <c r="UB540" s="10" t="e">
        <f>SUM(UA535:UA539)</f>
        <v>#N/A</v>
      </c>
      <c r="UC540" s="290"/>
      <c r="UD540" s="213"/>
      <c r="UE540" s="307"/>
      <c r="UG540" s="213"/>
      <c r="UH540" s="213"/>
      <c r="UI540" s="213"/>
      <c r="UJ540" s="10"/>
      <c r="UK540" s="10">
        <f>SUM(UJ535:UJ539)</f>
        <v>444.7</v>
      </c>
      <c r="UL540" s="290"/>
      <c r="UM540" s="213"/>
      <c r="UP540" s="213"/>
      <c r="UQ540" s="213"/>
      <c r="UR540" s="213"/>
      <c r="US540" s="10"/>
      <c r="UT540" s="10" t="e">
        <f>SUM(US535:US539)</f>
        <v>#N/A</v>
      </c>
      <c r="UU540" s="290"/>
      <c r="UV540" s="213"/>
      <c r="UW540" s="307"/>
      <c r="UY540" s="213"/>
      <c r="UZ540" s="213"/>
      <c r="VA540" s="213"/>
      <c r="VB540" s="10"/>
      <c r="VC540" s="10">
        <f>SUM(VB535:VB539)</f>
        <v>978.7</v>
      </c>
      <c r="VD540" s="290"/>
      <c r="VE540" s="213"/>
      <c r="VH540" s="213"/>
      <c r="VI540" s="213"/>
      <c r="VJ540" s="213"/>
      <c r="VK540" s="10"/>
      <c r="VL540" s="10" t="e">
        <f>SUM(VK535:VK539)</f>
        <v>#N/A</v>
      </c>
      <c r="VM540" s="290"/>
      <c r="VN540" s="213"/>
      <c r="VO540" s="307"/>
      <c r="VQ540" s="213"/>
      <c r="VR540" s="213"/>
      <c r="VS540" s="213"/>
      <c r="VT540" s="10"/>
      <c r="VU540" s="10">
        <f>SUM(VT535:VT539)</f>
        <v>994.69999999999993</v>
      </c>
      <c r="VV540" s="290"/>
      <c r="VW540" s="213"/>
      <c r="WA540" s="213"/>
      <c r="WB540" s="213"/>
      <c r="WC540" s="213"/>
      <c r="WD540" s="10" t="e">
        <f>SUM(WC535:WC539)</f>
        <v>#N/A</v>
      </c>
      <c r="WE540" s="290"/>
      <c r="WF540" s="213"/>
      <c r="WG540" s="307"/>
      <c r="WI540" s="213"/>
      <c r="WJ540" s="213"/>
      <c r="WK540" s="213"/>
      <c r="WL540" s="213"/>
      <c r="WM540" s="10">
        <f>SUM(WL535:WL539)</f>
        <v>860.20000000000016</v>
      </c>
      <c r="WN540" s="290"/>
      <c r="WO540" s="213"/>
      <c r="WP540" s="307"/>
      <c r="WQ540" s="213"/>
      <c r="WR540" s="213"/>
      <c r="WS540" s="213"/>
      <c r="WT540" s="213"/>
      <c r="WU540" s="10"/>
      <c r="WV540" s="10">
        <f>SUM(WU535:WU539)</f>
        <v>530.69999999999993</v>
      </c>
      <c r="WW540" s="290"/>
      <c r="WX540" s="213"/>
      <c r="WY540" s="307"/>
      <c r="XA540" s="213"/>
      <c r="XB540" s="213"/>
      <c r="XC540" s="213"/>
      <c r="XD540" s="213"/>
      <c r="XE540" s="10">
        <f>SUM(XD535:XD539)</f>
        <v>259.5</v>
      </c>
      <c r="XF540" s="290"/>
      <c r="XG540" s="213"/>
      <c r="XK540" s="213"/>
      <c r="XL540" s="213"/>
      <c r="XM540" s="213"/>
      <c r="XN540" s="10" t="e">
        <f>SUM(XM535:XM539)</f>
        <v>#N/A</v>
      </c>
      <c r="XO540" s="290"/>
      <c r="XP540" s="213"/>
      <c r="XQ540" s="307"/>
      <c r="XS540" s="213"/>
      <c r="XT540" s="213"/>
      <c r="XU540" s="213"/>
      <c r="XV540" s="10"/>
      <c r="XW540" s="10">
        <f>SUM(XV535:XV539)</f>
        <v>79.5</v>
      </c>
      <c r="XX540" s="290"/>
      <c r="XY540" s="213"/>
      <c r="XZ540" s="307"/>
      <c r="YB540" s="213"/>
      <c r="YC540" s="213"/>
      <c r="YD540" s="213"/>
      <c r="YE540" s="213"/>
      <c r="YF540" s="10">
        <f>SUM(YE535:YE539)</f>
        <v>577.09999999999991</v>
      </c>
      <c r="YG540" s="290"/>
      <c r="YH540" s="213"/>
      <c r="YI540" s="307"/>
      <c r="YK540" s="213"/>
      <c r="YL540" s="213"/>
      <c r="YM540" s="213"/>
      <c r="YN540" s="10"/>
      <c r="YO540" s="10">
        <f>SUM(YN535:YN539)</f>
        <v>149.69999999999999</v>
      </c>
      <c r="YP540" s="290"/>
      <c r="YQ540" s="213"/>
      <c r="YU540" s="213"/>
      <c r="YV540" s="213"/>
      <c r="YW540" s="213"/>
      <c r="YX540" s="10" t="e">
        <f>SUM(YW535:YW539)</f>
        <v>#N/A</v>
      </c>
      <c r="YY540" s="290"/>
      <c r="YZ540" s="213"/>
      <c r="ZD540" s="213"/>
      <c r="ZE540" s="213"/>
      <c r="ZF540" s="213"/>
      <c r="ZG540" s="10" t="e">
        <f>SUM(ZF535:ZF539)</f>
        <v>#N/A</v>
      </c>
      <c r="ZH540" s="290"/>
      <c r="ZI540" s="213"/>
      <c r="ZJ540" s="279"/>
      <c r="ZM540" s="213"/>
      <c r="ZN540" s="213"/>
      <c r="ZO540" s="213"/>
      <c r="ZP540" s="10">
        <f>SUM(ZO535:ZO539)</f>
        <v>243.5</v>
      </c>
      <c r="ZQ540" s="290"/>
      <c r="ZR540" s="213"/>
      <c r="ZU540" s="213"/>
      <c r="ZV540" s="213"/>
      <c r="ZW540" s="213"/>
      <c r="ZX540" s="10"/>
      <c r="ZY540" s="10" t="e">
        <f>SUM(ZX535:ZX539)</f>
        <v>#N/A</v>
      </c>
      <c r="ZZ540" s="290"/>
      <c r="AAA540" s="213"/>
      <c r="AAD540" s="213"/>
      <c r="AAE540" s="213"/>
      <c r="AAF540" s="213"/>
      <c r="AAG540" s="10"/>
      <c r="AAH540" s="10" t="e">
        <f>SUM(AAG535:AAG539)</f>
        <v>#N/A</v>
      </c>
      <c r="AAI540" s="290"/>
      <c r="AAJ540" s="213"/>
      <c r="AAM540" s="213"/>
      <c r="AAN540" s="213"/>
      <c r="AAO540" s="213"/>
      <c r="AAP540" s="10"/>
      <c r="AAQ540" s="10" t="e">
        <f>SUM(AAP535:AAP539)</f>
        <v>#N/A</v>
      </c>
      <c r="AAR540" s="290"/>
      <c r="AAS540" s="213"/>
      <c r="AAV540" s="213"/>
      <c r="AAW540" s="213"/>
      <c r="AAX540" s="213"/>
      <c r="AAY540" s="10"/>
      <c r="AAZ540" s="10" t="e">
        <f>SUM(AAY535:AAY539)</f>
        <v>#N/A</v>
      </c>
      <c r="ABA540" s="290"/>
      <c r="ABB540" s="213"/>
      <c r="ABE540" s="213"/>
      <c r="ABF540" s="213"/>
      <c r="ABG540" s="213"/>
      <c r="ABH540" s="10"/>
      <c r="ABI540" s="10" t="e">
        <f>SUM(ABH535:ABH539)</f>
        <v>#N/A</v>
      </c>
      <c r="ABJ540" s="290"/>
      <c r="ABK540" s="213"/>
      <c r="ABN540" s="213"/>
      <c r="ABO540" s="213"/>
      <c r="ABP540" s="213"/>
      <c r="ABQ540" s="10"/>
      <c r="ABR540" s="10" t="e">
        <f>SUM(ABQ535:ABQ539)</f>
        <v>#N/A</v>
      </c>
      <c r="ABS540" s="290"/>
      <c r="ABT540" s="213"/>
      <c r="ABW540" s="213"/>
      <c r="ABX540" s="213"/>
      <c r="ABY540" s="213"/>
      <c r="ABZ540" s="10"/>
      <c r="ACA540" s="10" t="e">
        <f>SUM(ABZ535:ABZ539)</f>
        <v>#N/A</v>
      </c>
      <c r="ACB540" s="290"/>
      <c r="ACC540" s="213"/>
      <c r="ACF540" s="213"/>
      <c r="ACG540" s="213"/>
      <c r="ACH540" s="213"/>
      <c r="ACI540" s="10"/>
      <c r="ACJ540" s="10" t="e">
        <f>SUM(ACI535:ACI539)</f>
        <v>#N/A</v>
      </c>
      <c r="ACK540" s="290"/>
      <c r="ACL540" s="213"/>
      <c r="ACO540" s="213"/>
      <c r="ACP540" s="213"/>
      <c r="ACQ540" s="213"/>
      <c r="ACR540" s="10"/>
      <c r="ACS540" s="10" t="e">
        <f>SUM(ACR535:ACR539)</f>
        <v>#N/A</v>
      </c>
      <c r="ACT540" s="290"/>
      <c r="ACU540" s="213"/>
      <c r="ACV540" s="279"/>
      <c r="ACX540" s="213"/>
      <c r="ACY540" s="213"/>
      <c r="ACZ540" s="213"/>
      <c r="ADA540" s="10"/>
      <c r="ADB540" s="10">
        <f>SUM(ADA535:ADA539)</f>
        <v>113.9</v>
      </c>
      <c r="ADC540" s="290"/>
      <c r="ADD540" s="213"/>
      <c r="ADE540" s="307"/>
      <c r="ADG540" s="213"/>
      <c r="ADH540" s="213"/>
      <c r="ADI540" s="213"/>
      <c r="ADJ540" s="213"/>
      <c r="ADK540" s="10">
        <f>SUM(ADJ535:ADJ539)</f>
        <v>635.1</v>
      </c>
      <c r="ADL540" s="290"/>
      <c r="ADM540" s="213"/>
      <c r="ADN540" s="307"/>
      <c r="ADP540" s="213"/>
      <c r="ADQ540" s="213"/>
      <c r="ADR540" s="213"/>
      <c r="ADS540" s="10"/>
      <c r="ADT540" s="10">
        <f>SUM(ADS535:ADS539)</f>
        <v>632.5</v>
      </c>
      <c r="ADU540" s="290"/>
      <c r="ADV540" s="213"/>
      <c r="ADW540" s="307"/>
      <c r="ADZ540" s="213"/>
      <c r="AEA540" s="213"/>
      <c r="AEB540" s="213"/>
      <c r="AEC540" s="10">
        <f>SUM(AEB535:AEB539)</f>
        <v>587.40000000000009</v>
      </c>
      <c r="AED540" s="290"/>
      <c r="AEE540" s="213"/>
      <c r="AEF540" s="307"/>
      <c r="AEH540" s="213"/>
      <c r="AEI540" s="213"/>
      <c r="AEJ540" s="213"/>
      <c r="AEK540" s="213"/>
      <c r="AEL540" s="10">
        <f>SUM(AEK535:AEK539)</f>
        <v>335.9</v>
      </c>
      <c r="AEM540" s="290"/>
      <c r="AEN540" s="213"/>
      <c r="AEO540" s="307"/>
      <c r="AEQ540" s="213"/>
      <c r="AER540" s="213"/>
      <c r="AES540" s="213"/>
      <c r="AET540" s="213"/>
      <c r="AEU540" s="10">
        <f>SUM(AET535:AET539)</f>
        <v>88.3</v>
      </c>
      <c r="AEV540" s="290"/>
      <c r="AEW540" s="213"/>
      <c r="AEX540" s="307"/>
      <c r="AEZ540" s="213"/>
      <c r="AFA540" s="213"/>
      <c r="AFB540" s="213"/>
      <c r="AFC540" s="10"/>
      <c r="AFD540" s="10">
        <f>SUM(AFC535:AFC539)</f>
        <v>202.79999999999998</v>
      </c>
      <c r="AFE540" s="290"/>
      <c r="AFF540" s="213"/>
      <c r="AFG540" s="307"/>
      <c r="AFI540" s="213"/>
      <c r="AFJ540" s="213"/>
      <c r="AFK540" s="213"/>
      <c r="AFL540" s="10"/>
      <c r="AFM540" s="10">
        <f>SUM(AFL535:AFL539)</f>
        <v>139</v>
      </c>
      <c r="AFN540" s="290"/>
      <c r="AFO540" s="213"/>
      <c r="AFP540" s="307"/>
      <c r="AFR540" s="213"/>
      <c r="AFS540" s="213"/>
      <c r="AFT540" s="213"/>
      <c r="AFU540" s="10"/>
      <c r="AFV540" s="10">
        <f>SUM(AFU535:AFU539)</f>
        <v>712.9</v>
      </c>
      <c r="AFW540" s="290"/>
      <c r="AFX540" s="213"/>
      <c r="AFY540" s="309"/>
      <c r="AGA540" s="213"/>
      <c r="AGB540" s="213"/>
      <c r="AGC540" s="213"/>
      <c r="AGD540" s="10"/>
      <c r="AGE540" s="10">
        <f>SUM(AGD535:AGD539)</f>
        <v>286.39999999999998</v>
      </c>
      <c r="AGF540" s="290"/>
      <c r="AGG540" s="213"/>
      <c r="AGH540" s="307"/>
      <c r="AGJ540" s="213"/>
      <c r="AGK540" s="213"/>
      <c r="AGL540" s="213"/>
      <c r="AGM540" s="10"/>
      <c r="AGN540" s="10">
        <f>SUM(AGM535:AGM539)</f>
        <v>774.8</v>
      </c>
      <c r="AGO540" s="290"/>
      <c r="AGP540" s="213"/>
      <c r="AGQ540" s="307"/>
      <c r="AGS540" s="213"/>
      <c r="AGT540" s="213"/>
      <c r="AGU540" s="213"/>
      <c r="AGV540" s="10"/>
      <c r="AGW540" s="10">
        <f>SUM(AGV535:AGV539)</f>
        <v>757.89999999999986</v>
      </c>
      <c r="AGX540" s="290"/>
      <c r="AGY540" s="213"/>
      <c r="AGZ540" s="308"/>
      <c r="AHB540" s="213"/>
      <c r="AHC540" s="213"/>
      <c r="AHD540" s="213"/>
      <c r="AHE540" s="10"/>
      <c r="AHF540" s="10">
        <f>SUM(AHE535:AHE539)</f>
        <v>246.20000000000002</v>
      </c>
      <c r="AHG540" s="290"/>
      <c r="AHH540" s="213"/>
      <c r="AHK540" s="213"/>
      <c r="AHL540" s="213"/>
      <c r="AHM540" s="213"/>
      <c r="AHN540" s="10"/>
      <c r="AHO540" s="10"/>
      <c r="AHQ540" s="213"/>
      <c r="AHR540" s="279"/>
      <c r="AHT540" s="213"/>
      <c r="AHU540" s="213"/>
      <c r="AHV540" s="213"/>
      <c r="AHW540" s="10"/>
      <c r="AHX540" s="10"/>
      <c r="AHZ540" s="213"/>
      <c r="AIA540" s="279"/>
      <c r="AIC540" s="213"/>
      <c r="AID540" s="213"/>
      <c r="AIE540" s="213"/>
      <c r="AIF540" s="10"/>
      <c r="AIG540" s="10"/>
      <c r="AII540" s="213"/>
      <c r="AIJ540" s="279"/>
      <c r="AIM540" s="213"/>
      <c r="AIP540" s="10"/>
    </row>
    <row r="541" spans="1:926" s="14" customFormat="1" ht="15">
      <c r="A541" s="213" t="s">
        <v>115</v>
      </c>
      <c r="B541" s="293" t="s">
        <v>2302</v>
      </c>
      <c r="D541" s="304">
        <f>IF(C541="Kopman",2.1,1)</f>
        <v>1</v>
      </c>
      <c r="E541" s="214">
        <f>VLOOKUP(B541,$A$563:$F$2330,6,FALSE)</f>
        <v>334</v>
      </c>
      <c r="F541" s="213" t="s">
        <v>61</v>
      </c>
      <c r="G541" s="10">
        <f>E541*1.5*D541</f>
        <v>501</v>
      </c>
      <c r="H541" s="10"/>
      <c r="I541" s="284"/>
      <c r="J541" s="213" t="s">
        <v>115</v>
      </c>
      <c r="K541" s="306" t="s">
        <v>2302</v>
      </c>
      <c r="L541" s="14" t="s">
        <v>2248</v>
      </c>
      <c r="M541" s="304">
        <f>IF(L541="Kopman",2.1,1)</f>
        <v>2.1</v>
      </c>
      <c r="N541" s="214">
        <f>VLOOKUP(K541,$A$563:$F$2330,6,FALSE)</f>
        <v>334</v>
      </c>
      <c r="O541" s="213" t="s">
        <v>61</v>
      </c>
      <c r="P541" s="10">
        <f>N541*1.5*M541</f>
        <v>1052.1000000000001</v>
      </c>
      <c r="Q541" s="10"/>
      <c r="R541" s="284"/>
      <c r="S541" s="213" t="s">
        <v>115</v>
      </c>
      <c r="T541" s="306" t="s">
        <v>2302</v>
      </c>
      <c r="U541" s="14" t="s">
        <v>2248</v>
      </c>
      <c r="V541" s="304">
        <f>IF(U541="Kopman",2.1,1)</f>
        <v>2.1</v>
      </c>
      <c r="W541" s="214">
        <f>VLOOKUP(T541,$A$563:$F$2330,6,FALSE)</f>
        <v>334</v>
      </c>
      <c r="X541" s="213" t="s">
        <v>61</v>
      </c>
      <c r="Y541" s="10">
        <f>W541*1.5*V541</f>
        <v>1052.1000000000001</v>
      </c>
      <c r="Z541" s="10"/>
      <c r="AA541" s="284"/>
      <c r="AB541" s="213" t="s">
        <v>115</v>
      </c>
      <c r="AC541" s="306" t="s">
        <v>2302</v>
      </c>
      <c r="AE541" s="304">
        <f>IF(AD541="Kopman",2.1,1)</f>
        <v>1</v>
      </c>
      <c r="AF541" s="214">
        <f>VLOOKUP(AC541,$A$563:$F$2330,6,FALSE)</f>
        <v>334</v>
      </c>
      <c r="AG541" s="213" t="s">
        <v>61</v>
      </c>
      <c r="AH541" s="10">
        <f>AF541*1.5*AE541</f>
        <v>501</v>
      </c>
      <c r="AI541" s="10"/>
      <c r="AJ541" s="284"/>
      <c r="AK541" s="213" t="s">
        <v>115</v>
      </c>
      <c r="AL541" s="293" t="s">
        <v>2303</v>
      </c>
      <c r="AN541" s="304">
        <f>IF(AM541="Kopman",2.1,1)</f>
        <v>1</v>
      </c>
      <c r="AO541" s="214">
        <f>VLOOKUP(AL541,$A$563:$F$2330,6,FALSE)</f>
        <v>54</v>
      </c>
      <c r="AP541" s="213" t="s">
        <v>61</v>
      </c>
      <c r="AQ541" s="10">
        <f>AO541*1.5*AN541</f>
        <v>81</v>
      </c>
      <c r="AR541" s="10"/>
      <c r="AS541" s="284"/>
      <c r="AT541" s="213" t="s">
        <v>115</v>
      </c>
      <c r="AU541" s="306" t="s">
        <v>2302</v>
      </c>
      <c r="AW541" s="304">
        <f>IF(AV541="Kopman",2.1,1)</f>
        <v>1</v>
      </c>
      <c r="AX541" s="214">
        <f>VLOOKUP(AU541,$A$563:$F$2330,6,FALSE)</f>
        <v>334</v>
      </c>
      <c r="AY541" s="213" t="s">
        <v>61</v>
      </c>
      <c r="AZ541" s="10">
        <f>AX541*1.5*AW541</f>
        <v>501</v>
      </c>
      <c r="BA541" s="10"/>
      <c r="BB541" s="284"/>
      <c r="BC541" s="213" t="s">
        <v>115</v>
      </c>
      <c r="BD541" s="306" t="s">
        <v>2302</v>
      </c>
      <c r="BF541" s="304">
        <f>IF(BE541="Kopman",2.1,1)</f>
        <v>1</v>
      </c>
      <c r="BG541" s="214">
        <f>VLOOKUP(BD541,$A$563:$F$2330,6,FALSE)</f>
        <v>334</v>
      </c>
      <c r="BH541" s="213" t="s">
        <v>61</v>
      </c>
      <c r="BI541" s="10">
        <f>BG541*1.5*BF541</f>
        <v>501</v>
      </c>
      <c r="BJ541" s="10"/>
      <c r="BK541" s="284"/>
      <c r="BL541" s="213" t="s">
        <v>115</v>
      </c>
      <c r="BM541" s="306" t="s">
        <v>2302</v>
      </c>
      <c r="BO541" s="304">
        <f>IF(BN541="Kopman",2.1,1)</f>
        <v>1</v>
      </c>
      <c r="BP541" s="214">
        <f>VLOOKUP(BM541,$A$563:$F$2330,6,FALSE)</f>
        <v>334</v>
      </c>
      <c r="BQ541" s="213" t="s">
        <v>61</v>
      </c>
      <c r="BR541" s="10">
        <f>BP541*1.5*BO541</f>
        <v>501</v>
      </c>
      <c r="BS541" s="10"/>
      <c r="BT541" s="284"/>
      <c r="BU541" s="213" t="s">
        <v>115</v>
      </c>
      <c r="BV541" s="306" t="s">
        <v>2302</v>
      </c>
      <c r="BX541" s="304">
        <f>IF(BW541="Kopman",2.1,1)</f>
        <v>1</v>
      </c>
      <c r="BY541" s="214">
        <f>VLOOKUP(BV541,$A$563:$F$2330,6,FALSE)</f>
        <v>334</v>
      </c>
      <c r="BZ541" s="213" t="s">
        <v>61</v>
      </c>
      <c r="CA541" s="10">
        <f>BY541*1.5*BX541</f>
        <v>501</v>
      </c>
      <c r="CB541" s="10"/>
      <c r="CC541" s="284"/>
      <c r="CD541" s="213" t="s">
        <v>115</v>
      </c>
      <c r="CE541" s="306" t="s">
        <v>2302</v>
      </c>
      <c r="CG541" s="304">
        <f>IF(CF541="Kopman",2.1,1)</f>
        <v>1</v>
      </c>
      <c r="CH541" s="214">
        <f>VLOOKUP(CE541,$A$563:$F$2330,6,FALSE)</f>
        <v>334</v>
      </c>
      <c r="CI541" s="213" t="s">
        <v>61</v>
      </c>
      <c r="CJ541" s="10">
        <f>CH541*1.5*CG541</f>
        <v>501</v>
      </c>
      <c r="CK541" s="10"/>
      <c r="CL541" s="284"/>
      <c r="CM541" s="213" t="s">
        <v>115</v>
      </c>
      <c r="CN541" s="306" t="s">
        <v>539</v>
      </c>
      <c r="CP541" s="304">
        <f>IF(CO541="Kopman",2.1,1)</f>
        <v>1</v>
      </c>
      <c r="CQ541" s="214">
        <f>VLOOKUP(CN541,$A$563:$F$2330,6,FALSE)</f>
        <v>0</v>
      </c>
      <c r="CR541" s="213" t="s">
        <v>61</v>
      </c>
      <c r="CS541" s="10">
        <f>CQ541*1.5*CP541</f>
        <v>0</v>
      </c>
      <c r="CT541" s="10"/>
      <c r="CU541" s="284"/>
      <c r="CV541" s="213" t="s">
        <v>115</v>
      </c>
      <c r="CW541" s="306" t="s">
        <v>2302</v>
      </c>
      <c r="CY541" s="304">
        <f>IF(CX541="Kopman",2.1,1)</f>
        <v>1</v>
      </c>
      <c r="CZ541" s="214">
        <f>VLOOKUP(CW541,$A$563:$F$2330,6,FALSE)</f>
        <v>334</v>
      </c>
      <c r="DA541" s="213" t="s">
        <v>61</v>
      </c>
      <c r="DB541" s="10">
        <f>CZ541*1.5*CY541</f>
        <v>501</v>
      </c>
      <c r="DC541" s="10"/>
      <c r="DD541" s="284"/>
      <c r="DE541" s="213" t="s">
        <v>115</v>
      </c>
      <c r="DF541" s="303" t="s">
        <v>1991</v>
      </c>
      <c r="DH541" s="304">
        <f>IF(DG541="Kopman",2.1,1)</f>
        <v>1</v>
      </c>
      <c r="DI541" s="214">
        <f>VLOOKUP(DF541,$A$563:$F$2330,6,FALSE)</f>
        <v>224</v>
      </c>
      <c r="DJ541" s="213" t="s">
        <v>61</v>
      </c>
      <c r="DK541" s="10">
        <f>DI541*1.5*DH541</f>
        <v>336</v>
      </c>
      <c r="DL541" s="10"/>
      <c r="DM541" s="284"/>
      <c r="DN541" s="213" t="s">
        <v>115</v>
      </c>
      <c r="DO541" s="293" t="s">
        <v>2303</v>
      </c>
      <c r="DQ541" s="304">
        <f>IF(DP541="Kopman",2.1,1)</f>
        <v>1</v>
      </c>
      <c r="DR541" s="214">
        <f>VLOOKUP(DO541,$A$563:$F$2330,6,FALSE)</f>
        <v>54</v>
      </c>
      <c r="DS541" s="213" t="s">
        <v>61</v>
      </c>
      <c r="DT541" s="10">
        <f>DR541*1.5*DQ541</f>
        <v>81</v>
      </c>
      <c r="DU541" s="10"/>
      <c r="DV541" s="284"/>
      <c r="DW541" s="213" t="s">
        <v>115</v>
      </c>
      <c r="DX541" s="297" t="s">
        <v>186</v>
      </c>
      <c r="DZ541" s="304">
        <f>IF(DY541="Kopman",2.1,1)</f>
        <v>1</v>
      </c>
      <c r="EA541" s="214" t="e">
        <f>VLOOKUP(DX541,$A$563:$F$2330,6,FALSE)</f>
        <v>#N/A</v>
      </c>
      <c r="EB541" s="213" t="s">
        <v>61</v>
      </c>
      <c r="EC541" s="10" t="e">
        <f>EA541*1.5*DZ541</f>
        <v>#N/A</v>
      </c>
      <c r="ED541" s="10"/>
      <c r="EE541" s="284"/>
      <c r="EF541" s="213" t="s">
        <v>115</v>
      </c>
      <c r="EG541" s="306" t="s">
        <v>2302</v>
      </c>
      <c r="EI541" s="304">
        <f>IF(EH541="Kopman",2.1,1)</f>
        <v>1</v>
      </c>
      <c r="EJ541" s="214">
        <f>VLOOKUP(EG541,$A$563:$F$2330,6,FALSE)</f>
        <v>334</v>
      </c>
      <c r="EK541" s="213" t="s">
        <v>61</v>
      </c>
      <c r="EL541" s="10">
        <f>EJ541*1.5*EI541</f>
        <v>501</v>
      </c>
      <c r="EM541" s="10"/>
      <c r="EN541" s="284"/>
      <c r="EO541" s="213" t="s">
        <v>115</v>
      </c>
      <c r="EP541" s="306" t="s">
        <v>503</v>
      </c>
      <c r="ER541" s="304">
        <f>IF(EQ541="Kopman",2.1,1)</f>
        <v>1</v>
      </c>
      <c r="ES541" s="214">
        <f>VLOOKUP(EP541,$A$563:$F$2330,6,FALSE)</f>
        <v>0</v>
      </c>
      <c r="ET541" s="213" t="s">
        <v>61</v>
      </c>
      <c r="EU541" s="10">
        <f>ES541*1.5*ER541</f>
        <v>0</v>
      </c>
      <c r="EV541" s="10"/>
      <c r="EW541" s="284"/>
      <c r="EX541" s="213" t="s">
        <v>115</v>
      </c>
      <c r="EY541" s="297" t="s">
        <v>186</v>
      </c>
      <c r="FA541" s="304">
        <f>IF(EZ541="Kopman",2.1,1)</f>
        <v>1</v>
      </c>
      <c r="FB541" s="214" t="e">
        <f>VLOOKUP(EY542,$A$563:$F$2330,6,FALSE)</f>
        <v>#N/A</v>
      </c>
      <c r="FC541" s="213" t="s">
        <v>61</v>
      </c>
      <c r="FD541" s="10" t="e">
        <f>FB541*1.5*FA541</f>
        <v>#N/A</v>
      </c>
      <c r="FE541" s="10"/>
      <c r="FF541" s="284"/>
      <c r="FG541" s="213" t="s">
        <v>115</v>
      </c>
      <c r="FH541" s="306" t="s">
        <v>2302</v>
      </c>
      <c r="FJ541" s="304">
        <f>IF(FI541="Kopman",2.1,1)</f>
        <v>1</v>
      </c>
      <c r="FK541" s="214">
        <f>VLOOKUP(FH541,$A$563:$F$2330,6,FALSE)</f>
        <v>334</v>
      </c>
      <c r="FL541" s="213" t="s">
        <v>61</v>
      </c>
      <c r="FM541" s="10">
        <f>FK541*1.5*FJ541</f>
        <v>501</v>
      </c>
      <c r="FN541" s="10"/>
      <c r="FO541" s="284"/>
      <c r="FP541" s="213" t="s">
        <v>115</v>
      </c>
      <c r="FQ541" s="293" t="s">
        <v>2304</v>
      </c>
      <c r="FS541" s="304">
        <f>IF(FR541="Kopman",2.1,1)</f>
        <v>1</v>
      </c>
      <c r="FT541" s="214">
        <f>VLOOKUP(FQ541,$A$563:$F$2330,6,FALSE)</f>
        <v>15</v>
      </c>
      <c r="FU541" s="213" t="s">
        <v>61</v>
      </c>
      <c r="FV541" s="10">
        <f>FT541*1.5*FS541</f>
        <v>22.5</v>
      </c>
      <c r="FW541" s="10"/>
      <c r="FX541" s="284"/>
      <c r="FY541" s="213" t="s">
        <v>115</v>
      </c>
      <c r="FZ541" s="293" t="s">
        <v>2302</v>
      </c>
      <c r="GB541" s="304">
        <f>IF(GA541="Kopman",2.1,1)</f>
        <v>1</v>
      </c>
      <c r="GC541" s="214">
        <f>VLOOKUP(FZ541,$A$563:$F$2330,6,FALSE)</f>
        <v>334</v>
      </c>
      <c r="GD541" s="213" t="s">
        <v>61</v>
      </c>
      <c r="GE541" s="10">
        <f>GC541*1.5*GB541</f>
        <v>501</v>
      </c>
      <c r="GF541" s="10"/>
      <c r="GG541" s="284"/>
      <c r="GH541" s="213" t="s">
        <v>115</v>
      </c>
      <c r="GI541" s="306" t="s">
        <v>2305</v>
      </c>
      <c r="GK541" s="304">
        <f>IF(GJ541="Kopman",2.1,1)</f>
        <v>1</v>
      </c>
      <c r="GL541" s="214">
        <f>VLOOKUP(GI541,$A$563:$F$2330,6,FALSE)</f>
        <v>23</v>
      </c>
      <c r="GM541" s="213" t="s">
        <v>61</v>
      </c>
      <c r="GN541" s="10">
        <f>GL541*1.5*GK541</f>
        <v>34.5</v>
      </c>
      <c r="GO541" s="10"/>
      <c r="GP541" s="284"/>
      <c r="GQ541" s="213" t="s">
        <v>115</v>
      </c>
      <c r="GR541" s="306" t="s">
        <v>2302</v>
      </c>
      <c r="GT541" s="304">
        <f>IF(GS541="Kopman",2.1,1)</f>
        <v>1</v>
      </c>
      <c r="GU541" s="214">
        <f>VLOOKUP(GR541,$A$563:$F$2330,6,FALSE)</f>
        <v>334</v>
      </c>
      <c r="GV541" s="213" t="s">
        <v>61</v>
      </c>
      <c r="GW541" s="10">
        <f>GU541*1.5</f>
        <v>501</v>
      </c>
      <c r="GX541" s="10"/>
      <c r="GY541" s="284"/>
      <c r="GZ541" s="213" t="s">
        <v>115</v>
      </c>
      <c r="HA541" s="293" t="s">
        <v>2302</v>
      </c>
      <c r="HB541" s="14" t="s">
        <v>2248</v>
      </c>
      <c r="HC541" s="304">
        <f>IF(HB541="Kopman",2.1,1)</f>
        <v>2.1</v>
      </c>
      <c r="HD541" s="214">
        <f>VLOOKUP(HA541,$A$563:$F$2330,6,FALSE)</f>
        <v>334</v>
      </c>
      <c r="HE541" s="213" t="s">
        <v>61</v>
      </c>
      <c r="HF541" s="10">
        <f>HD541*1.5*HC541</f>
        <v>1052.1000000000001</v>
      </c>
      <c r="HG541" s="10"/>
      <c r="HH541" s="284"/>
      <c r="HI541" s="213" t="s">
        <v>115</v>
      </c>
      <c r="HJ541" s="306" t="s">
        <v>784</v>
      </c>
      <c r="HL541" s="304">
        <f>IF(HK541="Kopman",2.1,1)</f>
        <v>1</v>
      </c>
      <c r="HM541" s="214">
        <f>VLOOKUP(HJ541,$A$563:$F$2330,6,FALSE)</f>
        <v>66</v>
      </c>
      <c r="HN541" s="213" t="s">
        <v>61</v>
      </c>
      <c r="HO541" s="10">
        <f>HM541*1.5</f>
        <v>99</v>
      </c>
      <c r="HP541" s="10"/>
      <c r="HQ541" s="284"/>
      <c r="HR541" s="213" t="s">
        <v>115</v>
      </c>
      <c r="HS541" s="293" t="s">
        <v>656</v>
      </c>
      <c r="HU541" s="304">
        <f>IF(HT541="Kopman",2.1,1)</f>
        <v>1</v>
      </c>
      <c r="HV541" s="214">
        <f>VLOOKUP(HS541,$A$563:$F$2330,6,FALSE)</f>
        <v>0</v>
      </c>
      <c r="HW541" s="213" t="s">
        <v>61</v>
      </c>
      <c r="HX541" s="10">
        <f>HV541*1.5*HU541</f>
        <v>0</v>
      </c>
      <c r="HY541" s="10"/>
      <c r="HZ541" s="284"/>
      <c r="IA541" s="213" t="s">
        <v>115</v>
      </c>
      <c r="IB541" s="306" t="s">
        <v>784</v>
      </c>
      <c r="ID541" s="304">
        <f>IF(IC541="Kopman",2.1,1)</f>
        <v>1</v>
      </c>
      <c r="IE541" s="214">
        <f>VLOOKUP(IB541,$A$563:$F$2330,6,FALSE)</f>
        <v>66</v>
      </c>
      <c r="IF541" s="213" t="s">
        <v>61</v>
      </c>
      <c r="IG541" s="10">
        <f>IE541*1.5</f>
        <v>99</v>
      </c>
      <c r="IH541" s="10"/>
      <c r="II541" s="284"/>
      <c r="IJ541" s="213" t="s">
        <v>115</v>
      </c>
      <c r="IK541" s="306" t="s">
        <v>2302</v>
      </c>
      <c r="IM541" s="304">
        <f>IF(IL541="Kopman",2.1,1)</f>
        <v>1</v>
      </c>
      <c r="IN541" s="214">
        <f>VLOOKUP(IK541,$A$563:$F$2330,6,FALSE)</f>
        <v>334</v>
      </c>
      <c r="IO541" s="213" t="s">
        <v>61</v>
      </c>
      <c r="IP541" s="10">
        <f>IN541*1.5*IM541</f>
        <v>501</v>
      </c>
      <c r="IQ541" s="10"/>
      <c r="IR541" s="284"/>
      <c r="IS541" s="213" t="s">
        <v>115</v>
      </c>
      <c r="IT541" s="306" t="s">
        <v>503</v>
      </c>
      <c r="IV541" s="304">
        <f>IF(IU541="Kopman",2.1,1)</f>
        <v>1</v>
      </c>
      <c r="IW541" s="214">
        <f>VLOOKUP(IT541,$A$563:$F$2330,6,FALSE)</f>
        <v>0</v>
      </c>
      <c r="IX541" s="213" t="s">
        <v>61</v>
      </c>
      <c r="IY541" s="10">
        <f>IW541*1.5*IV541</f>
        <v>0</v>
      </c>
      <c r="IZ541" s="10"/>
      <c r="JA541" s="284"/>
      <c r="JB541" s="213" t="s">
        <v>115</v>
      </c>
      <c r="JC541" s="306" t="s">
        <v>713</v>
      </c>
      <c r="JE541" s="304">
        <f>IF(JD541="Kopman",2.1,1)</f>
        <v>1</v>
      </c>
      <c r="JF541" s="214">
        <f>VLOOKUP(JC541,$A$563:$F$2330,6,FALSE)</f>
        <v>1</v>
      </c>
      <c r="JG541" s="213" t="s">
        <v>61</v>
      </c>
      <c r="JH541" s="10">
        <f>JF541*1.5*JE541</f>
        <v>1.5</v>
      </c>
      <c r="JI541" s="10"/>
      <c r="JJ541" s="284"/>
      <c r="JK541" s="213" t="s">
        <v>115</v>
      </c>
      <c r="JL541" s="306" t="s">
        <v>2302</v>
      </c>
      <c r="JN541" s="304">
        <f>IF(JM541="Kopman",2.1,1)</f>
        <v>1</v>
      </c>
      <c r="JO541" s="214">
        <f>VLOOKUP(JL541,$A$563:$F$2330,6,FALSE)</f>
        <v>334</v>
      </c>
      <c r="JP541" s="213" t="s">
        <v>61</v>
      </c>
      <c r="JQ541" s="10">
        <f>JO541*1.5*JN541</f>
        <v>501</v>
      </c>
      <c r="JR541" s="10"/>
      <c r="JS541" s="284"/>
      <c r="JT541" s="213" t="s">
        <v>115</v>
      </c>
      <c r="JU541" s="306" t="s">
        <v>2304</v>
      </c>
      <c r="JW541" s="304">
        <f>IF(JV541="Kopman",2.1,1)</f>
        <v>1</v>
      </c>
      <c r="JX541" s="214">
        <f>VLOOKUP(JU541,$A$563:$F$2330,6,FALSE)</f>
        <v>15</v>
      </c>
      <c r="JY541" s="213" t="s">
        <v>61</v>
      </c>
      <c r="JZ541" s="10">
        <f>JX541*1.5*JW541</f>
        <v>22.5</v>
      </c>
      <c r="KA541" s="10"/>
      <c r="KB541" s="284"/>
      <c r="KC541" s="213" t="s">
        <v>115</v>
      </c>
      <c r="KD541" s="306" t="s">
        <v>713</v>
      </c>
      <c r="KF541" s="304">
        <f>IF(KE541="Kopman",2.1,1)</f>
        <v>1</v>
      </c>
      <c r="KG541" s="214">
        <f>VLOOKUP(KD541,$A$563:$F$2330,6,FALSE)</f>
        <v>1</v>
      </c>
      <c r="KH541" s="213" t="s">
        <v>61</v>
      </c>
      <c r="KI541" s="10">
        <f>KG541*1.5*KF541</f>
        <v>1.5</v>
      </c>
      <c r="KJ541" s="10"/>
      <c r="KK541" s="284"/>
      <c r="KL541" s="213" t="s">
        <v>115</v>
      </c>
      <c r="KM541" s="306" t="s">
        <v>1445</v>
      </c>
      <c r="KO541" s="304">
        <f>IF(KN541="Kopman",2.1,1)</f>
        <v>1</v>
      </c>
      <c r="KP541" s="214">
        <f>VLOOKUP(KM541,$A$563:$F$2330,6,FALSE)</f>
        <v>3</v>
      </c>
      <c r="KQ541" s="213" t="s">
        <v>61</v>
      </c>
      <c r="KR541" s="10">
        <f>KP541*1.5</f>
        <v>4.5</v>
      </c>
      <c r="KS541" s="10"/>
      <c r="KT541" s="284"/>
      <c r="KU541" s="213" t="s">
        <v>115</v>
      </c>
      <c r="KV541" s="306" t="s">
        <v>660</v>
      </c>
      <c r="KX541" s="304">
        <f>IF(KW541="Kopman",2.1,1)</f>
        <v>1</v>
      </c>
      <c r="KY541" s="214">
        <f>VLOOKUP(KV541,$A$563:$F$2330,6,FALSE)</f>
        <v>212</v>
      </c>
      <c r="KZ541" s="213" t="s">
        <v>61</v>
      </c>
      <c r="LA541" s="10">
        <f>KY541*1.5*KX541</f>
        <v>318</v>
      </c>
      <c r="LB541" s="10"/>
      <c r="LC541" s="284"/>
      <c r="LD541" s="213" t="s">
        <v>115</v>
      </c>
      <c r="LE541" s="306" t="s">
        <v>675</v>
      </c>
      <c r="LG541" s="304">
        <f>IF(LF541="Kopman",2.1,1)</f>
        <v>1</v>
      </c>
      <c r="LH541" s="214">
        <f>VLOOKUP(LE541,$A$563:$F$2330,6,FALSE)</f>
        <v>193</v>
      </c>
      <c r="LI541" s="213" t="s">
        <v>61</v>
      </c>
      <c r="LJ541" s="10">
        <f>LH541*1.5*LG541</f>
        <v>289.5</v>
      </c>
      <c r="LK541" s="10"/>
      <c r="LL541" s="284"/>
      <c r="LM541" s="213" t="s">
        <v>115</v>
      </c>
      <c r="LN541" s="306" t="s">
        <v>1330</v>
      </c>
      <c r="LP541" s="304">
        <f>IF(LO541="Kopman",2.1,1)</f>
        <v>1</v>
      </c>
      <c r="LQ541" s="214">
        <f>VLOOKUP(LN541,$A$563:$F$2330,6,FALSE)</f>
        <v>0</v>
      </c>
      <c r="LR541" s="213" t="s">
        <v>61</v>
      </c>
      <c r="LS541" s="10">
        <f>LQ541*1.5*LP541</f>
        <v>0</v>
      </c>
      <c r="LT541" s="10"/>
      <c r="LU541" s="284"/>
      <c r="LV541" s="213" t="s">
        <v>115</v>
      </c>
      <c r="LW541" s="306" t="s">
        <v>503</v>
      </c>
      <c r="LY541" s="304">
        <f>IF(LX541="Kopman",2.1,1)</f>
        <v>1</v>
      </c>
      <c r="LZ541" s="214">
        <f>VLOOKUP(LW541,$A$563:$F$2330,6,FALSE)</f>
        <v>0</v>
      </c>
      <c r="MA541" s="213" t="s">
        <v>61</v>
      </c>
      <c r="MB541" s="10">
        <f>LZ541*1.5*LY541</f>
        <v>0</v>
      </c>
      <c r="MC541" s="10"/>
      <c r="MD541" s="284"/>
      <c r="ME541" s="213" t="s">
        <v>115</v>
      </c>
      <c r="MF541" s="308" t="s">
        <v>629</v>
      </c>
      <c r="MH541" s="304">
        <f>IF(MG541="Kopman",2.1,1)</f>
        <v>1</v>
      </c>
      <c r="MI541" s="214">
        <f>VLOOKUP(MF541,$A$563:$F$2330,6,FALSE)</f>
        <v>22</v>
      </c>
      <c r="MJ541" s="213" t="s">
        <v>61</v>
      </c>
      <c r="MK541" s="10">
        <f>MI541*1.5*MH541</f>
        <v>33</v>
      </c>
      <c r="ML541" s="10"/>
      <c r="MM541" s="284"/>
      <c r="MN541" s="213" t="s">
        <v>115</v>
      </c>
      <c r="MO541" s="306" t="s">
        <v>560</v>
      </c>
      <c r="MQ541" s="304">
        <f>IF(MP541="Kopman",2.1,1)</f>
        <v>1</v>
      </c>
      <c r="MR541" s="214">
        <f>VLOOKUP(MO541,$A$563:$F$2330,6,FALSE)</f>
        <v>2</v>
      </c>
      <c r="MS541" s="213" t="s">
        <v>61</v>
      </c>
      <c r="MT541" s="10">
        <f>MR541*1.5*MQ541</f>
        <v>3</v>
      </c>
      <c r="MU541" s="10"/>
      <c r="MV541" s="284"/>
      <c r="MW541" s="213" t="s">
        <v>115</v>
      </c>
      <c r="MX541" s="306" t="s">
        <v>2302</v>
      </c>
      <c r="MZ541" s="304">
        <f>IF(MY541="Kopman",2.1,1)</f>
        <v>1</v>
      </c>
      <c r="NA541" s="214">
        <f>VLOOKUP(MX541,$A$563:$F$2330,6,FALSE)</f>
        <v>334</v>
      </c>
      <c r="NB541" s="213" t="s">
        <v>61</v>
      </c>
      <c r="NC541" s="10">
        <f>NA541*1.5*MZ541</f>
        <v>501</v>
      </c>
      <c r="ND541" s="10"/>
      <c r="NE541" s="284"/>
      <c r="NF541" s="213" t="s">
        <v>115</v>
      </c>
      <c r="NG541" s="306" t="s">
        <v>905</v>
      </c>
      <c r="NI541" s="304">
        <f>IF(NH541="Kopman",2.1,1)</f>
        <v>1</v>
      </c>
      <c r="NJ541" s="214">
        <f>VLOOKUP(NG541,$A$563:$F$2330,6,FALSE)</f>
        <v>0</v>
      </c>
      <c r="NK541" s="213" t="s">
        <v>61</v>
      </c>
      <c r="NL541" s="10">
        <f>NJ541*1.5*NI541</f>
        <v>0</v>
      </c>
      <c r="NM541" s="10"/>
      <c r="NN541" s="284"/>
      <c r="NO541" s="213" t="s">
        <v>115</v>
      </c>
      <c r="NP541" s="306" t="s">
        <v>911</v>
      </c>
      <c r="NR541" s="304">
        <f>IF(NQ541="Kopman",2.1,1)</f>
        <v>1</v>
      </c>
      <c r="NS541" s="214">
        <f>VLOOKUP(NP541,$A$563:$F$2330,6,FALSE)</f>
        <v>0</v>
      </c>
      <c r="NT541" s="213" t="s">
        <v>61</v>
      </c>
      <c r="NU541" s="10">
        <f>NS541*1.5*NR541</f>
        <v>0</v>
      </c>
      <c r="NV541" s="10"/>
      <c r="NW541" s="284"/>
      <c r="NX541" s="213" t="s">
        <v>115</v>
      </c>
      <c r="NY541" s="293" t="s">
        <v>2304</v>
      </c>
      <c r="OB541" s="214">
        <f>VLOOKUP(NY541,$A$563:$F$2330,6,FALSE)</f>
        <v>15</v>
      </c>
      <c r="OC541" s="213" t="s">
        <v>61</v>
      </c>
      <c r="OD541" s="10">
        <f>OB541*1.5</f>
        <v>22.5</v>
      </c>
      <c r="OE541" s="10"/>
      <c r="OF541" s="284"/>
      <c r="OG541" s="213" t="s">
        <v>115</v>
      </c>
      <c r="OH541" s="306" t="s">
        <v>1099</v>
      </c>
      <c r="OJ541" s="304">
        <f>IF(OI541="Kopman",2.1,1)</f>
        <v>1</v>
      </c>
      <c r="OK541" s="214">
        <f>VLOOKUP(OH541,$A$563:$F$2330,6,FALSE)</f>
        <v>0</v>
      </c>
      <c r="OL541" s="213" t="s">
        <v>61</v>
      </c>
      <c r="OM541" s="10">
        <f>OK541*1.5*OJ541</f>
        <v>0</v>
      </c>
      <c r="ON541" s="10"/>
      <c r="OO541" s="284"/>
      <c r="OP541" s="213" t="s">
        <v>115</v>
      </c>
      <c r="OQ541" s="293" t="s">
        <v>669</v>
      </c>
      <c r="OS541" s="304">
        <f>IF(OR541="Kopman",2.1,1)</f>
        <v>1</v>
      </c>
      <c r="OT541" s="214">
        <f>VLOOKUP(OQ541,$A$563:$F$2330,6,FALSE)</f>
        <v>204</v>
      </c>
      <c r="OU541" s="213" t="s">
        <v>61</v>
      </c>
      <c r="OV541" s="10">
        <f>OT541*1.5*OS541</f>
        <v>306</v>
      </c>
      <c r="OW541" s="10"/>
      <c r="OX541" s="284"/>
      <c r="OY541" s="213" t="s">
        <v>115</v>
      </c>
      <c r="OZ541" s="306" t="s">
        <v>2302</v>
      </c>
      <c r="PA541" s="14" t="s">
        <v>2248</v>
      </c>
      <c r="PB541" s="304">
        <f>IF(PA541="Kopman",2.1,1)</f>
        <v>2.1</v>
      </c>
      <c r="PC541" s="214">
        <f>VLOOKUP(OZ541,$A$563:$F$2330,6,FALSE)</f>
        <v>334</v>
      </c>
      <c r="PD541" s="213" t="s">
        <v>61</v>
      </c>
      <c r="PE541" s="10">
        <f>PC541*1.5*PB541</f>
        <v>1052.1000000000001</v>
      </c>
      <c r="PF541" s="10"/>
      <c r="PG541" s="284"/>
      <c r="PH541" s="213" t="s">
        <v>115</v>
      </c>
      <c r="PI541" s="306" t="s">
        <v>2302</v>
      </c>
      <c r="PK541" s="304">
        <f>IF(PJ541="Kopman",2.1,1)</f>
        <v>1</v>
      </c>
      <c r="PL541" s="214">
        <f>VLOOKUP(PI541,$A$563:$F$2330,6,FALSE)</f>
        <v>334</v>
      </c>
      <c r="PM541" s="213" t="s">
        <v>61</v>
      </c>
      <c r="PN541" s="10">
        <f>PL541*1.5*PK541</f>
        <v>501</v>
      </c>
      <c r="PO541" s="10"/>
      <c r="PP541" s="284"/>
      <c r="PQ541" s="213" t="s">
        <v>115</v>
      </c>
      <c r="PR541" s="293" t="s">
        <v>2302</v>
      </c>
      <c r="PT541" s="304">
        <f>IF(PS541="Kopman",2.1,1)</f>
        <v>1</v>
      </c>
      <c r="PU541" s="214">
        <f>VLOOKUP(PR541,$A$563:$F$2330,6,FALSE)</f>
        <v>334</v>
      </c>
      <c r="PV541" s="213" t="s">
        <v>61</v>
      </c>
      <c r="PW541" s="10">
        <f>PU541*1.5*PT541</f>
        <v>501</v>
      </c>
      <c r="PX541" s="10"/>
      <c r="PY541" s="284"/>
      <c r="PZ541" s="213" t="s">
        <v>115</v>
      </c>
      <c r="QA541" s="306" t="s">
        <v>1991</v>
      </c>
      <c r="QC541" s="304">
        <f>IF(QB541="Kopman",2.1,1)</f>
        <v>1</v>
      </c>
      <c r="QD541" s="214">
        <f>VLOOKUP(QA541,$A$563:$F$2330,6,FALSE)</f>
        <v>224</v>
      </c>
      <c r="QE541" s="213" t="s">
        <v>61</v>
      </c>
      <c r="QF541" s="10">
        <f>QD541*1.5*QC541</f>
        <v>336</v>
      </c>
      <c r="QG541" s="10"/>
      <c r="QH541" s="284"/>
      <c r="QI541" s="213" t="s">
        <v>115</v>
      </c>
      <c r="QJ541" s="293" t="s">
        <v>2309</v>
      </c>
      <c r="QL541" s="304">
        <f>IF(QK541="Kopman",2.1,1)</f>
        <v>1</v>
      </c>
      <c r="QM541" s="214">
        <f>VLOOKUP(QJ541,$A$563:$F$2330,6,FALSE)</f>
        <v>38</v>
      </c>
      <c r="QN541" s="213" t="s">
        <v>61</v>
      </c>
      <c r="QO541" s="10">
        <f>QM541*1.5*QL541</f>
        <v>57</v>
      </c>
      <c r="QP541" s="10"/>
      <c r="QQ541" s="284"/>
      <c r="QR541" s="213" t="s">
        <v>115</v>
      </c>
      <c r="QS541" s="306" t="s">
        <v>626</v>
      </c>
      <c r="QU541" s="304">
        <f>IF(QT541="Kopman",2.1,1)</f>
        <v>1</v>
      </c>
      <c r="QV541" s="214">
        <f>VLOOKUP(QS541,$A$563:$F$2330,6,FALSE)</f>
        <v>28</v>
      </c>
      <c r="QW541" s="213" t="s">
        <v>61</v>
      </c>
      <c r="QX541" s="10">
        <f>QV541*1.5*QU541</f>
        <v>42</v>
      </c>
      <c r="QY541" s="10"/>
      <c r="QZ541" s="284"/>
      <c r="RA541" s="213" t="s">
        <v>115</v>
      </c>
      <c r="RB541" s="293" t="s">
        <v>2303</v>
      </c>
      <c r="RD541" s="304">
        <f>IF(RC541="Kopman",2.1,1)</f>
        <v>1</v>
      </c>
      <c r="RE541" s="214">
        <f>VLOOKUP(RB541,$A$563:$F$2330,6,FALSE)</f>
        <v>54</v>
      </c>
      <c r="RF541" s="213" t="s">
        <v>61</v>
      </c>
      <c r="RG541" s="10">
        <f>RE541*1.5*RD541</f>
        <v>81</v>
      </c>
      <c r="RH541" s="10"/>
      <c r="RI541" s="284"/>
      <c r="RJ541" s="213" t="s">
        <v>115</v>
      </c>
      <c r="RK541" s="297" t="s">
        <v>186</v>
      </c>
      <c r="RN541" s="214" t="e">
        <f>VLOOKUP(RK541,$A$563:$F$2330,6,FALSE)</f>
        <v>#N/A</v>
      </c>
      <c r="RO541" s="213" t="s">
        <v>61</v>
      </c>
      <c r="RP541" s="10" t="e">
        <f>RN541*1.5</f>
        <v>#N/A</v>
      </c>
      <c r="RQ541" s="10"/>
      <c r="RR541" s="284"/>
      <c r="RS541" s="213" t="s">
        <v>115</v>
      </c>
      <c r="RT541" s="306" t="s">
        <v>587</v>
      </c>
      <c r="RV541" s="304">
        <f>IF(RU541="Kopman",2.1,1)</f>
        <v>1</v>
      </c>
      <c r="RW541" s="214">
        <f>VLOOKUP(RT541,$A$563:$F$2330,6,FALSE)</f>
        <v>121</v>
      </c>
      <c r="RX541" s="213" t="s">
        <v>61</v>
      </c>
      <c r="RY541" s="10">
        <f>RW541*1.5*RV541</f>
        <v>181.5</v>
      </c>
      <c r="RZ541" s="10"/>
      <c r="SA541" s="290"/>
      <c r="SB541" s="213" t="s">
        <v>115</v>
      </c>
      <c r="SC541" s="306" t="s">
        <v>510</v>
      </c>
      <c r="SE541" s="304">
        <f>IF(SD541="Kopman",2.1,1)</f>
        <v>1</v>
      </c>
      <c r="SF541" s="214">
        <f>VLOOKUP(SC541,$A$563:$F$2330,6,FALSE)</f>
        <v>18</v>
      </c>
      <c r="SG541" s="213" t="s">
        <v>61</v>
      </c>
      <c r="SH541" s="10">
        <f>SF541*1.5*SE541</f>
        <v>27</v>
      </c>
      <c r="SI541" s="10"/>
      <c r="SJ541" s="290"/>
      <c r="SK541" s="213" t="s">
        <v>115</v>
      </c>
      <c r="SL541" s="306" t="s">
        <v>2302</v>
      </c>
      <c r="SN541" s="304">
        <f>IF(SM541="Kopman",2.1,1)</f>
        <v>1</v>
      </c>
      <c r="SO541" s="214">
        <f>VLOOKUP(SL541,$A$563:$F$2330,6,FALSE)</f>
        <v>334</v>
      </c>
      <c r="SP541" s="213" t="s">
        <v>61</v>
      </c>
      <c r="SQ541" s="10">
        <f>SO541*1.5*SN541</f>
        <v>501</v>
      </c>
      <c r="SR541" s="10"/>
      <c r="SS541" s="290"/>
      <c r="ST541" s="213" t="s">
        <v>115</v>
      </c>
      <c r="SU541" s="306" t="s">
        <v>2302</v>
      </c>
      <c r="SW541" s="304">
        <f>IF(SV541="Kopman",2.1,1)</f>
        <v>1</v>
      </c>
      <c r="SX541" s="214">
        <f>VLOOKUP(SU541,$A$563:$F$2330,6,FALSE)</f>
        <v>334</v>
      </c>
      <c r="SY541" s="213" t="s">
        <v>61</v>
      </c>
      <c r="SZ541" s="10">
        <f>SX541*1.5*SW541</f>
        <v>501</v>
      </c>
      <c r="TA541" s="10"/>
      <c r="TB541" s="290"/>
      <c r="TC541" s="213" t="s">
        <v>115</v>
      </c>
      <c r="TD541" s="306" t="s">
        <v>911</v>
      </c>
      <c r="TF541" s="304">
        <f>IF(TE541="Kopman",2.1,1)</f>
        <v>1</v>
      </c>
      <c r="TG541" s="214">
        <f>VLOOKUP(TD541,$A$563:$F$2330,6,FALSE)</f>
        <v>0</v>
      </c>
      <c r="TH541" s="213" t="s">
        <v>61</v>
      </c>
      <c r="TI541" s="10">
        <f>TG541*1.5</f>
        <v>0</v>
      </c>
      <c r="TK541" s="290"/>
      <c r="TL541" s="213" t="s">
        <v>115</v>
      </c>
      <c r="TM541" s="306" t="s">
        <v>921</v>
      </c>
      <c r="TO541" s="304">
        <f>IF(TN541="Kopman",2.1,1)</f>
        <v>1</v>
      </c>
      <c r="TP541" s="214">
        <f>VLOOKUP(TM541,$A$563:$F$2330,6,FALSE)</f>
        <v>0</v>
      </c>
      <c r="TQ541" s="213" t="s">
        <v>61</v>
      </c>
      <c r="TR541" s="10">
        <f>TP541*1.5*TO541</f>
        <v>0</v>
      </c>
      <c r="TS541" s="10"/>
      <c r="TT541" s="290"/>
      <c r="TU541" s="213" t="s">
        <v>115</v>
      </c>
      <c r="TV541" s="297" t="s">
        <v>186</v>
      </c>
      <c r="TX541" s="304">
        <f>IF(TW541="Kopman",2.1,1)</f>
        <v>1</v>
      </c>
      <c r="TY541" s="214" t="e">
        <f>VLOOKUP(TV541,$A$563:$F$2330,6,FALSE)</f>
        <v>#N/A</v>
      </c>
      <c r="TZ541" s="213" t="s">
        <v>61</v>
      </c>
      <c r="UA541" s="10" t="e">
        <f>TY541*1.5*TX541</f>
        <v>#N/A</v>
      </c>
      <c r="UB541" s="10"/>
      <c r="UC541" s="290"/>
      <c r="UD541" s="213" t="s">
        <v>115</v>
      </c>
      <c r="UE541" s="306" t="s">
        <v>1339</v>
      </c>
      <c r="UG541" s="304">
        <f>IF(UF541="Kopman",2.1,1)</f>
        <v>1</v>
      </c>
      <c r="UH541" s="214">
        <f>VLOOKUP(UE541,$A$563:$F$2330,6,FALSE)</f>
        <v>40</v>
      </c>
      <c r="UI541" s="213" t="s">
        <v>61</v>
      </c>
      <c r="UJ541" s="10">
        <f>UH541*1.5*UG541</f>
        <v>60</v>
      </c>
      <c r="UK541" s="10"/>
      <c r="UL541" s="290"/>
      <c r="UM541" s="213" t="s">
        <v>115</v>
      </c>
      <c r="UN541" s="297" t="s">
        <v>186</v>
      </c>
      <c r="UP541" s="304">
        <f>IF(UO541="Kopman",2.1,1)</f>
        <v>1</v>
      </c>
      <c r="UQ541" s="214" t="e">
        <f>VLOOKUP(UN541,$A$563:$F$2330,6,FALSE)</f>
        <v>#N/A</v>
      </c>
      <c r="UR541" s="213" t="s">
        <v>61</v>
      </c>
      <c r="US541" s="10" t="e">
        <f>UQ541*1.5*UP541</f>
        <v>#N/A</v>
      </c>
      <c r="UT541" s="10"/>
      <c r="UU541" s="290"/>
      <c r="UV541" s="213" t="s">
        <v>115</v>
      </c>
      <c r="UW541" s="306" t="s">
        <v>2302</v>
      </c>
      <c r="UY541" s="304">
        <f>IF(UX541="Kopman",2.1,1)</f>
        <v>1</v>
      </c>
      <c r="UZ541" s="214">
        <f>VLOOKUP(UW541,$A$563:$F$2330,6,FALSE)</f>
        <v>334</v>
      </c>
      <c r="VA541" s="213" t="s">
        <v>61</v>
      </c>
      <c r="VB541" s="10">
        <f>UZ541*1.5*UY541</f>
        <v>501</v>
      </c>
      <c r="VC541" s="10"/>
      <c r="VD541" s="290"/>
      <c r="VE541" s="213" t="s">
        <v>115</v>
      </c>
      <c r="VF541" s="297" t="s">
        <v>186</v>
      </c>
      <c r="VH541" s="304">
        <f>IF(VG541="Kopman",2.1,1)</f>
        <v>1</v>
      </c>
      <c r="VI541" s="214" t="e">
        <f>VLOOKUP(VF541,$A$563:$F$2330,6,FALSE)</f>
        <v>#N/A</v>
      </c>
      <c r="VJ541" s="213" t="s">
        <v>61</v>
      </c>
      <c r="VK541" s="10" t="e">
        <f>VI541*1.5*VH541</f>
        <v>#N/A</v>
      </c>
      <c r="VL541" s="10"/>
      <c r="VM541" s="290"/>
      <c r="VN541" s="213" t="s">
        <v>115</v>
      </c>
      <c r="VO541" s="306" t="s">
        <v>2302</v>
      </c>
      <c r="VQ541" s="304">
        <f>IF(VP541="Kopman",2.1,1)</f>
        <v>1</v>
      </c>
      <c r="VR541" s="214">
        <f>VLOOKUP(VO541,$A$563:$F$2330,6,FALSE)</f>
        <v>334</v>
      </c>
      <c r="VS541" s="213" t="s">
        <v>61</v>
      </c>
      <c r="VT541" s="10">
        <f>VR541*1.5*VQ541</f>
        <v>501</v>
      </c>
      <c r="VU541" s="10"/>
      <c r="VV541" s="290"/>
      <c r="VW541" s="213" t="s">
        <v>115</v>
      </c>
      <c r="VX541" s="297" t="s">
        <v>186</v>
      </c>
      <c r="WA541" s="214" t="e">
        <f>VLOOKUP(VX541,$A$563:$F$2330,6,FALSE)</f>
        <v>#N/A</v>
      </c>
      <c r="WB541" s="213" t="s">
        <v>61</v>
      </c>
      <c r="WC541" s="10" t="e">
        <f>WA541*1.5</f>
        <v>#N/A</v>
      </c>
      <c r="WE541" s="290"/>
      <c r="WF541" s="213" t="s">
        <v>115</v>
      </c>
      <c r="WG541" s="306" t="s">
        <v>669</v>
      </c>
      <c r="WI541" s="304">
        <f>IF(WH541="Kopman",2.1,1)</f>
        <v>1</v>
      </c>
      <c r="WJ541" s="214">
        <f>VLOOKUP(WG541,$A$563:$F$2330,6,FALSE)</f>
        <v>204</v>
      </c>
      <c r="WK541" s="213" t="s">
        <v>61</v>
      </c>
      <c r="WL541" s="10">
        <f>WJ541*1.5</f>
        <v>306</v>
      </c>
      <c r="WN541" s="290"/>
      <c r="WO541" s="213" t="s">
        <v>115</v>
      </c>
      <c r="WP541" s="306" t="s">
        <v>927</v>
      </c>
      <c r="WQ541" s="214"/>
      <c r="WR541" s="304">
        <f>IF(WQ541="Kopman",2.1,1)</f>
        <v>1</v>
      </c>
      <c r="WS541" s="214">
        <f>VLOOKUP(WP541,$A$563:$F$2330,6,FALSE)</f>
        <v>0</v>
      </c>
      <c r="WT541" s="213" t="s">
        <v>61</v>
      </c>
      <c r="WU541" s="10">
        <f>WS541*1.5*WR541</f>
        <v>0</v>
      </c>
      <c r="WV541" s="10"/>
      <c r="WW541" s="290"/>
      <c r="WX541" s="213" t="s">
        <v>115</v>
      </c>
      <c r="WY541" s="306" t="s">
        <v>2302</v>
      </c>
      <c r="XA541" s="304">
        <f>IF(WZ541="Kopman",2.1,1)</f>
        <v>1</v>
      </c>
      <c r="XB541" s="214">
        <f>VLOOKUP(WY541,$A$563:$F$2330,6,FALSE)</f>
        <v>334</v>
      </c>
      <c r="XC541" s="213" t="s">
        <v>61</v>
      </c>
      <c r="XD541" s="10">
        <f>XB541*1.5</f>
        <v>501</v>
      </c>
      <c r="XF541" s="290"/>
      <c r="XG541" s="213" t="s">
        <v>115</v>
      </c>
      <c r="XH541" s="297" t="s">
        <v>186</v>
      </c>
      <c r="XK541" s="214" t="e">
        <f>VLOOKUP(XH541,$A$563:$F$2330,6,FALSE)</f>
        <v>#N/A</v>
      </c>
      <c r="XL541" s="213" t="s">
        <v>61</v>
      </c>
      <c r="XM541" s="10" t="e">
        <f>XK541*1.5</f>
        <v>#N/A</v>
      </c>
      <c r="XO541" s="290"/>
      <c r="XP541" s="213" t="s">
        <v>115</v>
      </c>
      <c r="XQ541" s="306" t="s">
        <v>2302</v>
      </c>
      <c r="XS541" s="304">
        <f>IF(XR541="Kopman",2.1,1)</f>
        <v>1</v>
      </c>
      <c r="XT541" s="214">
        <f>VLOOKUP(XQ541,$A$563:$F$2330,6,FALSE)</f>
        <v>334</v>
      </c>
      <c r="XU541" s="213" t="s">
        <v>61</v>
      </c>
      <c r="XV541" s="10">
        <f>XT541*1.5*XS541</f>
        <v>501</v>
      </c>
      <c r="XW541" s="10"/>
      <c r="XX541" s="290"/>
      <c r="XY541" s="213" t="s">
        <v>115</v>
      </c>
      <c r="XZ541" s="306" t="s">
        <v>503</v>
      </c>
      <c r="YB541" s="304">
        <f>IF(YA541="Kopman",2.1,1)</f>
        <v>1</v>
      </c>
      <c r="YC541" s="214">
        <f>VLOOKUP(XZ541,$A$563:$F$2330,6,FALSE)</f>
        <v>0</v>
      </c>
      <c r="YD541" s="213" t="s">
        <v>61</v>
      </c>
      <c r="YE541" s="10">
        <f>YC541*1.5</f>
        <v>0</v>
      </c>
      <c r="YG541" s="290"/>
      <c r="YH541" s="213" t="s">
        <v>115</v>
      </c>
      <c r="YI541" s="306" t="s">
        <v>656</v>
      </c>
      <c r="YK541" s="304">
        <f>IF(YJ541="Kopman",2.1,1)</f>
        <v>1</v>
      </c>
      <c r="YL541" s="214">
        <f>VLOOKUP(YI541,$A$563:$F$2330,6,FALSE)</f>
        <v>0</v>
      </c>
      <c r="YM541" s="213" t="s">
        <v>61</v>
      </c>
      <c r="YN541" s="10">
        <f>YL541*1.5*YK541</f>
        <v>0</v>
      </c>
      <c r="YO541" s="10"/>
      <c r="YP541" s="290"/>
      <c r="YQ541" s="213" t="s">
        <v>115</v>
      </c>
      <c r="YR541" s="297" t="s">
        <v>186</v>
      </c>
      <c r="YU541" s="214" t="e">
        <f>VLOOKUP(YR541,$A$563:$F$2330,6,FALSE)</f>
        <v>#N/A</v>
      </c>
      <c r="YV541" s="213" t="s">
        <v>61</v>
      </c>
      <c r="YW541" s="10" t="e">
        <f>YU541*1.5</f>
        <v>#N/A</v>
      </c>
      <c r="YY541" s="290"/>
      <c r="YZ541" s="213" t="s">
        <v>115</v>
      </c>
      <c r="ZA541" s="297" t="s">
        <v>186</v>
      </c>
      <c r="ZD541" s="214" t="e">
        <f>VLOOKUP(ZA541,$A$563:$F$2330,6,FALSE)</f>
        <v>#N/A</v>
      </c>
      <c r="ZE541" s="213" t="s">
        <v>61</v>
      </c>
      <c r="ZF541" s="10" t="e">
        <f>ZD541*1.5</f>
        <v>#N/A</v>
      </c>
      <c r="ZH541" s="290"/>
      <c r="ZI541" s="213" t="s">
        <v>115</v>
      </c>
      <c r="ZJ541" s="293" t="s">
        <v>2309</v>
      </c>
      <c r="ZM541" s="214">
        <f>VLOOKUP(ZJ541,$A$563:$F$2330,6,FALSE)</f>
        <v>38</v>
      </c>
      <c r="ZN541" s="213" t="s">
        <v>61</v>
      </c>
      <c r="ZO541" s="10">
        <f>ZM541*1.5</f>
        <v>57</v>
      </c>
      <c r="ZQ541" s="290"/>
      <c r="ZR541" s="213" t="s">
        <v>115</v>
      </c>
      <c r="ZS541" s="297" t="s">
        <v>186</v>
      </c>
      <c r="ZU541" s="304">
        <f>IF(ZT541="Kopman",2.1,1)</f>
        <v>1</v>
      </c>
      <c r="ZV541" s="214" t="e">
        <f>VLOOKUP(ZS541,$A$563:$F$2330,6,FALSE)</f>
        <v>#N/A</v>
      </c>
      <c r="ZW541" s="213" t="s">
        <v>61</v>
      </c>
      <c r="ZX541" s="10" t="e">
        <f>ZV541*1.5*ZU541</f>
        <v>#N/A</v>
      </c>
      <c r="ZY541" s="10"/>
      <c r="ZZ541" s="290"/>
      <c r="AAA541" s="213" t="s">
        <v>115</v>
      </c>
      <c r="AAB541" s="297" t="s">
        <v>186</v>
      </c>
      <c r="AAD541" s="304">
        <f>IF(AAC541="Kopman",2.1,1)</f>
        <v>1</v>
      </c>
      <c r="AAE541" s="214" t="e">
        <f>VLOOKUP(AAB541,$A$563:$F$2330,6,FALSE)</f>
        <v>#N/A</v>
      </c>
      <c r="AAF541" s="213" t="s">
        <v>61</v>
      </c>
      <c r="AAG541" s="10" t="e">
        <f>AAE541*1.5*AAD541</f>
        <v>#N/A</v>
      </c>
      <c r="AAH541" s="10"/>
      <c r="AAI541" s="290"/>
      <c r="AAJ541" s="213" t="s">
        <v>115</v>
      </c>
      <c r="AAK541" s="297" t="s">
        <v>186</v>
      </c>
      <c r="AAM541" s="304">
        <f>IF(AAL541="Kopman",2.1,1)</f>
        <v>1</v>
      </c>
      <c r="AAN541" s="214" t="e">
        <f>VLOOKUP(AAK541,$A$563:$F$2330,6,FALSE)</f>
        <v>#N/A</v>
      </c>
      <c r="AAO541" s="213" t="s">
        <v>61</v>
      </c>
      <c r="AAP541" s="10" t="e">
        <f>AAN541*1.5*AAM541</f>
        <v>#N/A</v>
      </c>
      <c r="AAQ541" s="10"/>
      <c r="AAR541" s="290"/>
      <c r="AAS541" s="213" t="s">
        <v>115</v>
      </c>
      <c r="AAT541" s="297" t="s">
        <v>186</v>
      </c>
      <c r="AAV541" s="304">
        <f>IF(AAU541="Kopman",2.1,1)</f>
        <v>1</v>
      </c>
      <c r="AAW541" s="214" t="e">
        <f>VLOOKUP(AAT541,$A$563:$F$2330,6,FALSE)</f>
        <v>#N/A</v>
      </c>
      <c r="AAX541" s="213" t="s">
        <v>61</v>
      </c>
      <c r="AAY541" s="10" t="e">
        <f>AAW541*1.5*AAV541</f>
        <v>#N/A</v>
      </c>
      <c r="AAZ541" s="10"/>
      <c r="ABA541" s="290"/>
      <c r="ABB541" s="213" t="s">
        <v>115</v>
      </c>
      <c r="ABC541" s="297" t="s">
        <v>186</v>
      </c>
      <c r="ABE541" s="304">
        <f>IF(ABD541="Kopman",2.1,1)</f>
        <v>1</v>
      </c>
      <c r="ABF541" s="214" t="e">
        <f>VLOOKUP(ABC541,$A$563:$F$2330,6,FALSE)</f>
        <v>#N/A</v>
      </c>
      <c r="ABG541" s="213" t="s">
        <v>61</v>
      </c>
      <c r="ABH541" s="10" t="e">
        <f>ABF541*1.5*ABE541</f>
        <v>#N/A</v>
      </c>
      <c r="ABI541" s="10"/>
      <c r="ABJ541" s="290"/>
      <c r="ABK541" s="213" t="s">
        <v>115</v>
      </c>
      <c r="ABL541" s="297" t="s">
        <v>186</v>
      </c>
      <c r="ABN541" s="304">
        <f>IF(ABM541="Kopman",2.1,1)</f>
        <v>1</v>
      </c>
      <c r="ABO541" s="214" t="e">
        <f>VLOOKUP(ABL541,$A$563:$F$2330,6,FALSE)</f>
        <v>#N/A</v>
      </c>
      <c r="ABP541" s="213" t="s">
        <v>61</v>
      </c>
      <c r="ABQ541" s="10" t="e">
        <f>ABO541*1.5*ABN541</f>
        <v>#N/A</v>
      </c>
      <c r="ABR541" s="10"/>
      <c r="ABS541" s="290"/>
      <c r="ABT541" s="213" t="s">
        <v>115</v>
      </c>
      <c r="ABU541" s="297" t="s">
        <v>186</v>
      </c>
      <c r="ABW541" s="304">
        <f>IF(ABV541="Kopman",2.1,1)</f>
        <v>1</v>
      </c>
      <c r="ABX541" s="214" t="e">
        <f>VLOOKUP(ABU541,$A$563:$F$2330,6,FALSE)</f>
        <v>#N/A</v>
      </c>
      <c r="ABY541" s="213" t="s">
        <v>61</v>
      </c>
      <c r="ABZ541" s="10" t="e">
        <f>ABX541*1.5*ABW541</f>
        <v>#N/A</v>
      </c>
      <c r="ACA541" s="10"/>
      <c r="ACB541" s="290"/>
      <c r="ACC541" s="213" t="s">
        <v>115</v>
      </c>
      <c r="ACD541" s="297" t="s">
        <v>186</v>
      </c>
      <c r="ACF541" s="304">
        <f>IF(ACE541="Kopman",2.1,1)</f>
        <v>1</v>
      </c>
      <c r="ACG541" s="214" t="e">
        <f>VLOOKUP(ACD541,$A$563:$F$2330,6,FALSE)</f>
        <v>#N/A</v>
      </c>
      <c r="ACH541" s="213" t="s">
        <v>61</v>
      </c>
      <c r="ACI541" s="10" t="e">
        <f>ACG541*1.5*ACF541</f>
        <v>#N/A</v>
      </c>
      <c r="ACJ541" s="10"/>
      <c r="ACK541" s="290"/>
      <c r="ACL541" s="213" t="s">
        <v>115</v>
      </c>
      <c r="ACM541" s="297" t="s">
        <v>186</v>
      </c>
      <c r="ACO541" s="304">
        <f>IF(ACN541="Kopman",2.1,1)</f>
        <v>1</v>
      </c>
      <c r="ACP541" s="214" t="e">
        <f>VLOOKUP(ACM541,$A$563:$F$2330,6,FALSE)</f>
        <v>#N/A</v>
      </c>
      <c r="ACQ541" s="213" t="s">
        <v>61</v>
      </c>
      <c r="ACR541" s="10" t="e">
        <f>ACP541*1.5*ACO541</f>
        <v>#N/A</v>
      </c>
      <c r="ACS541" s="10"/>
      <c r="ACT541" s="290"/>
      <c r="ACU541" s="213" t="s">
        <v>115</v>
      </c>
      <c r="ACV541" s="293" t="s">
        <v>2302</v>
      </c>
      <c r="ACX541" s="304">
        <f>IF(ACW541="Kopman",2.1,1)</f>
        <v>1</v>
      </c>
      <c r="ACY541" s="214">
        <f>VLOOKUP(ACV541,$A$563:$F$2330,6,FALSE)</f>
        <v>334</v>
      </c>
      <c r="ACZ541" s="213" t="s">
        <v>61</v>
      </c>
      <c r="ADA541" s="10">
        <f>ACY541*1.5*ACX541</f>
        <v>501</v>
      </c>
      <c r="ADB541" s="10"/>
      <c r="ADC541" s="290"/>
      <c r="ADD541" s="213" t="s">
        <v>115</v>
      </c>
      <c r="ADE541" s="306" t="s">
        <v>660</v>
      </c>
      <c r="ADG541" s="304">
        <f>IF(ADF541="Kopman",2.1,1)</f>
        <v>1</v>
      </c>
      <c r="ADH541" s="214">
        <f>VLOOKUP(ADE541,$A$563:$F$2330,6,FALSE)</f>
        <v>212</v>
      </c>
      <c r="ADI541" s="213" t="s">
        <v>61</v>
      </c>
      <c r="ADJ541" s="10">
        <f>ADH541*1.5</f>
        <v>318</v>
      </c>
      <c r="ADL541" s="290"/>
      <c r="ADM541" s="213" t="s">
        <v>115</v>
      </c>
      <c r="ADN541" s="306" t="s">
        <v>1057</v>
      </c>
      <c r="ADP541" s="304">
        <f>IF(ADO541="Kopman",2.1,1)</f>
        <v>1</v>
      </c>
      <c r="ADQ541" s="214">
        <f>VLOOKUP(ADN541,$A$563:$F$2330,6,FALSE)</f>
        <v>26</v>
      </c>
      <c r="ADR541" s="213" t="s">
        <v>61</v>
      </c>
      <c r="ADS541" s="10">
        <f>ADQ541*1.5*ADP541</f>
        <v>39</v>
      </c>
      <c r="ADT541" s="10"/>
      <c r="ADU541" s="290"/>
      <c r="ADV541" s="213" t="s">
        <v>115</v>
      </c>
      <c r="ADW541" s="306" t="s">
        <v>1330</v>
      </c>
      <c r="ADZ541" s="214">
        <f>VLOOKUP(ADW541,$A$563:$F$2330,6,FALSE)</f>
        <v>0</v>
      </c>
      <c r="AEA541" s="213" t="s">
        <v>61</v>
      </c>
      <c r="AEB541" s="10">
        <f>ADZ541*1.5</f>
        <v>0</v>
      </c>
      <c r="AED541" s="290"/>
      <c r="AEE541" s="213" t="s">
        <v>115</v>
      </c>
      <c r="AEF541" s="306" t="s">
        <v>2306</v>
      </c>
      <c r="AEH541" s="304">
        <f>IF(AEG541="Kopman",2.1,1)</f>
        <v>1</v>
      </c>
      <c r="AEI541" s="214">
        <f>VLOOKUP(AEF541,$A$563:$F$2330,6,FALSE)</f>
        <v>22</v>
      </c>
      <c r="AEJ541" s="213" t="s">
        <v>61</v>
      </c>
      <c r="AEK541" s="10">
        <f>AEI541*1.5</f>
        <v>33</v>
      </c>
      <c r="AEM541" s="290"/>
      <c r="AEN541" s="213" t="s">
        <v>115</v>
      </c>
      <c r="AEO541" s="306" t="s">
        <v>924</v>
      </c>
      <c r="AEQ541" s="304">
        <f>IF(AEP541="Kopman",2.1,1)</f>
        <v>1</v>
      </c>
      <c r="AER541" s="214">
        <f>VLOOKUP(AEO541,$A$563:$F$2330,6,FALSE)</f>
        <v>0</v>
      </c>
      <c r="AES541" s="213" t="s">
        <v>61</v>
      </c>
      <c r="AET541" s="10">
        <f>AER541*1.5</f>
        <v>0</v>
      </c>
      <c r="AEV541" s="290"/>
      <c r="AEW541" s="213" t="s">
        <v>115</v>
      </c>
      <c r="AEX541" s="306" t="s">
        <v>672</v>
      </c>
      <c r="AEZ541" s="304">
        <f>IF(AEY541="Kopman",2.1,1)</f>
        <v>1</v>
      </c>
      <c r="AFA541" s="214">
        <f>VLOOKUP(AEX541,$A$563:$F$2330,6,FALSE)</f>
        <v>42</v>
      </c>
      <c r="AFB541" s="213" t="s">
        <v>61</v>
      </c>
      <c r="AFC541" s="10">
        <f>AFA541*1.5*AEZ541</f>
        <v>63</v>
      </c>
      <c r="AFD541" s="10"/>
      <c r="AFE541" s="290"/>
      <c r="AFF541" s="213" t="s">
        <v>115</v>
      </c>
      <c r="AFG541" s="306" t="s">
        <v>576</v>
      </c>
      <c r="AFI541" s="304">
        <f>IF(AFH541="Kopman",2.1,1)</f>
        <v>1</v>
      </c>
      <c r="AFJ541" s="214">
        <f>VLOOKUP(AFG541,$A$563:$F$2330,6,FALSE)</f>
        <v>8</v>
      </c>
      <c r="AFK541" s="213" t="s">
        <v>61</v>
      </c>
      <c r="AFL541" s="10">
        <f>AFJ541*1.5*AFI541</f>
        <v>12</v>
      </c>
      <c r="AFM541" s="10"/>
      <c r="AFN541" s="290"/>
      <c r="AFO541" s="213" t="s">
        <v>115</v>
      </c>
      <c r="AFP541" s="306" t="s">
        <v>587</v>
      </c>
      <c r="AFR541" s="304">
        <f>IF(AFQ541="Kopman",2.1,1)</f>
        <v>1</v>
      </c>
      <c r="AFS541" s="214">
        <f>VLOOKUP(AFP541,$A$563:$F$2330,6,FALSE)</f>
        <v>121</v>
      </c>
      <c r="AFT541" s="213" t="s">
        <v>61</v>
      </c>
      <c r="AFU541" s="10">
        <f>AFS541*1.5*AFR541</f>
        <v>181.5</v>
      </c>
      <c r="AFV541" s="10"/>
      <c r="AFW541" s="290"/>
      <c r="AFX541" s="213" t="s">
        <v>115</v>
      </c>
      <c r="AFY541" s="309" t="s">
        <v>713</v>
      </c>
      <c r="AGA541" s="304">
        <f>IF(AFZ541="Kopman",2.1,1)</f>
        <v>1</v>
      </c>
      <c r="AGB541" s="214">
        <f>VLOOKUP(AFY541,$A$563:$F$2330,6,FALSE)</f>
        <v>1</v>
      </c>
      <c r="AGC541" s="213" t="s">
        <v>61</v>
      </c>
      <c r="AGD541" s="10">
        <f>AGB541*1.5*AGA541</f>
        <v>1.5</v>
      </c>
      <c r="AGE541" s="10"/>
      <c r="AGF541" s="290"/>
      <c r="AGG541" s="213" t="s">
        <v>115</v>
      </c>
      <c r="AGH541" s="306" t="s">
        <v>1991</v>
      </c>
      <c r="AGJ541" s="304">
        <f>IF(AGI541="Kopman",2.1,1)</f>
        <v>1</v>
      </c>
      <c r="AGK541" s="214">
        <f>VLOOKUP(AGH541,$A$563:$F$2330,6,FALSE)</f>
        <v>224</v>
      </c>
      <c r="AGL541" s="213" t="s">
        <v>61</v>
      </c>
      <c r="AGM541" s="10">
        <f>AGK541*1.5*AGJ541</f>
        <v>336</v>
      </c>
      <c r="AGN541" s="10"/>
      <c r="AGO541" s="290"/>
      <c r="AGP541" s="213" t="s">
        <v>115</v>
      </c>
      <c r="AGQ541" s="306" t="s">
        <v>672</v>
      </c>
      <c r="AGS541" s="304">
        <f>IF(AGR541="Kopman",2.1,1)</f>
        <v>1</v>
      </c>
      <c r="AGT541" s="214">
        <f>VLOOKUP(AGQ541,$A$563:$F$2330,6,FALSE)</f>
        <v>42</v>
      </c>
      <c r="AGU541" s="213" t="s">
        <v>61</v>
      </c>
      <c r="AGV541" s="10">
        <f>AGT541*1.5*AGS541</f>
        <v>63</v>
      </c>
      <c r="AGW541" s="10"/>
      <c r="AGX541" s="290"/>
      <c r="AGY541" s="213" t="s">
        <v>115</v>
      </c>
      <c r="AGZ541" s="308" t="s">
        <v>1339</v>
      </c>
      <c r="AHB541" s="304">
        <f>IF(AHA541="Kopman",2.1,1)</f>
        <v>1</v>
      </c>
      <c r="AHC541" s="214">
        <f>VLOOKUP(AGZ541,$A$563:$F$2330,6,FALSE)</f>
        <v>40</v>
      </c>
      <c r="AHD541" s="213" t="s">
        <v>61</v>
      </c>
      <c r="AHE541" s="10">
        <f>AHC541*1.5*AHB541</f>
        <v>60</v>
      </c>
      <c r="AHF541" s="10"/>
      <c r="AHG541" s="290"/>
      <c r="AHH541" s="213"/>
      <c r="AHI541" s="303"/>
      <c r="AHK541" s="304"/>
      <c r="AHL541" s="214"/>
      <c r="AHM541" s="213"/>
      <c r="AHN541" s="10"/>
      <c r="AHO541" s="10"/>
      <c r="AHQ541" s="213"/>
      <c r="AHR541" s="278"/>
      <c r="AHT541" s="304"/>
      <c r="AHU541" s="214"/>
      <c r="AHV541" s="213"/>
      <c r="AHW541" s="10"/>
      <c r="AHX541" s="10"/>
      <c r="AHZ541" s="213"/>
      <c r="AIA541" s="278"/>
      <c r="AIC541" s="304"/>
      <c r="AID541" s="214"/>
      <c r="AIE541" s="213"/>
      <c r="AIF541" s="10"/>
      <c r="AIG541" s="10"/>
      <c r="AII541" s="213"/>
      <c r="AIJ541" s="278"/>
      <c r="AIM541" s="214"/>
      <c r="AIN541" s="213"/>
      <c r="AIO541" s="10"/>
    </row>
    <row r="542" spans="1:926" s="14" customFormat="1" ht="15">
      <c r="A542" s="213" t="s">
        <v>116</v>
      </c>
      <c r="B542" s="293" t="s">
        <v>2304</v>
      </c>
      <c r="D542" s="214"/>
      <c r="E542" s="214">
        <f>VLOOKUP(B542,$A$563:$F$2330,6,FALSE)</f>
        <v>15</v>
      </c>
      <c r="F542" s="213" t="s">
        <v>63</v>
      </c>
      <c r="G542" s="10">
        <f>E542*1.4</f>
        <v>21</v>
      </c>
      <c r="H542" s="10"/>
      <c r="I542" s="284"/>
      <c r="J542" s="213" t="s">
        <v>116</v>
      </c>
      <c r="K542" s="306" t="s">
        <v>709</v>
      </c>
      <c r="M542" s="214"/>
      <c r="N542" s="214">
        <f>VLOOKUP(K542,$A$563:$F$2330,6,FALSE)</f>
        <v>209</v>
      </c>
      <c r="O542" s="213" t="s">
        <v>63</v>
      </c>
      <c r="P542" s="10">
        <f>N542*1.4</f>
        <v>292.59999999999997</v>
      </c>
      <c r="Q542" s="10"/>
      <c r="R542" s="284"/>
      <c r="S542" s="213" t="s">
        <v>116</v>
      </c>
      <c r="T542" s="306" t="s">
        <v>669</v>
      </c>
      <c r="V542" s="214"/>
      <c r="W542" s="214">
        <f>VLOOKUP(T542,$A$563:$F$2330,6,FALSE)</f>
        <v>204</v>
      </c>
      <c r="X542" s="213" t="s">
        <v>63</v>
      </c>
      <c r="Y542" s="10">
        <f>W542*1.4</f>
        <v>285.59999999999997</v>
      </c>
      <c r="Z542" s="10"/>
      <c r="AA542" s="284"/>
      <c r="AB542" s="213" t="s">
        <v>116</v>
      </c>
      <c r="AC542" s="306" t="s">
        <v>629</v>
      </c>
      <c r="AE542" s="214"/>
      <c r="AF542" s="214">
        <f>VLOOKUP(AC542,$A$563:$F$2330,6,FALSE)</f>
        <v>22</v>
      </c>
      <c r="AG542" s="213" t="s">
        <v>63</v>
      </c>
      <c r="AH542" s="10">
        <f>AF542*1.4</f>
        <v>30.799999999999997</v>
      </c>
      <c r="AI542" s="10"/>
      <c r="AJ542" s="284"/>
      <c r="AK542" s="213" t="s">
        <v>116</v>
      </c>
      <c r="AL542" s="293" t="s">
        <v>2307</v>
      </c>
      <c r="AN542" s="214"/>
      <c r="AO542" s="214">
        <f>VLOOKUP(AL542,$A$563:$F$2330,6,FALSE)</f>
        <v>114</v>
      </c>
      <c r="AP542" s="213" t="s">
        <v>63</v>
      </c>
      <c r="AQ542" s="10">
        <f>AO542*1.4</f>
        <v>159.6</v>
      </c>
      <c r="AR542" s="10"/>
      <c r="AS542" s="284"/>
      <c r="AT542" s="213" t="s">
        <v>116</v>
      </c>
      <c r="AU542" s="306" t="s">
        <v>1367</v>
      </c>
      <c r="AW542" s="214"/>
      <c r="AX542" s="214">
        <f>VLOOKUP(AU542,$A$563:$F$2330,6,FALSE)</f>
        <v>22</v>
      </c>
      <c r="AY542" s="213" t="s">
        <v>63</v>
      </c>
      <c r="AZ542" s="10">
        <f>AX542*1.4</f>
        <v>30.799999999999997</v>
      </c>
      <c r="BA542" s="10"/>
      <c r="BB542" s="284"/>
      <c r="BC542" s="213" t="s">
        <v>116</v>
      </c>
      <c r="BD542" s="306" t="s">
        <v>669</v>
      </c>
      <c r="BF542" s="214"/>
      <c r="BG542" s="214">
        <f>VLOOKUP(BD542,$A$563:$F$2330,6,FALSE)</f>
        <v>204</v>
      </c>
      <c r="BH542" s="213" t="s">
        <v>63</v>
      </c>
      <c r="BI542" s="10">
        <f>BG542*1.4</f>
        <v>285.59999999999997</v>
      </c>
      <c r="BJ542" s="10"/>
      <c r="BK542" s="284"/>
      <c r="BL542" s="213" t="s">
        <v>116</v>
      </c>
      <c r="BM542" s="306" t="s">
        <v>672</v>
      </c>
      <c r="BO542" s="214"/>
      <c r="BP542" s="214">
        <f>VLOOKUP(BM542,$A$563:$F$2330,6,FALSE)</f>
        <v>42</v>
      </c>
      <c r="BQ542" s="213" t="s">
        <v>63</v>
      </c>
      <c r="BR542" s="10">
        <f>BP542*1.4</f>
        <v>58.8</v>
      </c>
      <c r="BS542" s="10"/>
      <c r="BT542" s="284"/>
      <c r="BU542" s="213" t="s">
        <v>116</v>
      </c>
      <c r="BV542" s="306" t="s">
        <v>2307</v>
      </c>
      <c r="BX542" s="214"/>
      <c r="BY542" s="214">
        <f>VLOOKUP(BV542,$A$563:$F$2330,6,FALSE)</f>
        <v>114</v>
      </c>
      <c r="BZ542" s="213" t="s">
        <v>63</v>
      </c>
      <c r="CA542" s="10">
        <f>BY542*1.4</f>
        <v>159.6</v>
      </c>
      <c r="CB542" s="10"/>
      <c r="CC542" s="284"/>
      <c r="CD542" s="213" t="s">
        <v>116</v>
      </c>
      <c r="CE542" s="306" t="s">
        <v>1991</v>
      </c>
      <c r="CG542" s="214"/>
      <c r="CH542" s="214">
        <f>VLOOKUP(CE542,$A$563:$F$2330,6,FALSE)</f>
        <v>224</v>
      </c>
      <c r="CI542" s="213" t="s">
        <v>63</v>
      </c>
      <c r="CJ542" s="10">
        <f>CH542*1.4</f>
        <v>313.59999999999997</v>
      </c>
      <c r="CK542" s="10"/>
      <c r="CL542" s="284"/>
      <c r="CM542" s="213" t="s">
        <v>116</v>
      </c>
      <c r="CN542" s="306" t="s">
        <v>652</v>
      </c>
      <c r="CP542" s="214"/>
      <c r="CQ542" s="214">
        <f>VLOOKUP(CN542,$A$563:$F$2330,6,FALSE)</f>
        <v>70</v>
      </c>
      <c r="CR542" s="213" t="s">
        <v>63</v>
      </c>
      <c r="CS542" s="10">
        <f>CQ542*1.4</f>
        <v>98</v>
      </c>
      <c r="CT542" s="10"/>
      <c r="CU542" s="284"/>
      <c r="CV542" s="213" t="s">
        <v>116</v>
      </c>
      <c r="CW542" s="306" t="s">
        <v>1317</v>
      </c>
      <c r="CY542" s="214"/>
      <c r="CZ542" s="214">
        <f>VLOOKUP(CW542,$A$563:$F$2330,6,FALSE)</f>
        <v>101</v>
      </c>
      <c r="DA542" s="213" t="s">
        <v>63</v>
      </c>
      <c r="DB542" s="10">
        <f>CZ542*1.4</f>
        <v>141.39999999999998</v>
      </c>
      <c r="DC542" s="10"/>
      <c r="DD542" s="284"/>
      <c r="DE542" s="213" t="s">
        <v>116</v>
      </c>
      <c r="DF542" s="306" t="s">
        <v>2307</v>
      </c>
      <c r="DH542" s="214"/>
      <c r="DI542" s="214">
        <f>VLOOKUP(DF542,$A$563:$F$2330,6,FALSE)</f>
        <v>114</v>
      </c>
      <c r="DJ542" s="213" t="s">
        <v>63</v>
      </c>
      <c r="DK542" s="10">
        <f>DI542*1.4</f>
        <v>159.6</v>
      </c>
      <c r="DL542" s="10"/>
      <c r="DM542" s="284"/>
      <c r="DN542" s="213" t="s">
        <v>116</v>
      </c>
      <c r="DO542" s="293" t="s">
        <v>560</v>
      </c>
      <c r="DQ542" s="214"/>
      <c r="DR542" s="214">
        <f>VLOOKUP(DO542,$A$563:$F$2330,6,FALSE)</f>
        <v>2</v>
      </c>
      <c r="DS542" s="213" t="s">
        <v>63</v>
      </c>
      <c r="DT542" s="10">
        <f>DR542*1.4</f>
        <v>2.8</v>
      </c>
      <c r="DU542" s="10"/>
      <c r="DV542" s="284"/>
      <c r="DW542" s="213" t="s">
        <v>116</v>
      </c>
      <c r="DX542" s="297" t="s">
        <v>186</v>
      </c>
      <c r="DZ542" s="214"/>
      <c r="EA542" s="214" t="e">
        <f>VLOOKUP(DX542,$A$563:$F$2330,6,FALSE)</f>
        <v>#N/A</v>
      </c>
      <c r="EB542" s="213" t="s">
        <v>63</v>
      </c>
      <c r="EC542" s="10" t="e">
        <f>EA542*1.4</f>
        <v>#N/A</v>
      </c>
      <c r="ED542" s="10"/>
      <c r="EE542" s="284"/>
      <c r="EF542" s="213" t="s">
        <v>116</v>
      </c>
      <c r="EG542" s="306" t="s">
        <v>1407</v>
      </c>
      <c r="EI542" s="214"/>
      <c r="EJ542" s="214">
        <f>VLOOKUP(EG542,$A$563:$F$2330,6,FALSE)</f>
        <v>26</v>
      </c>
      <c r="EK542" s="213" t="s">
        <v>63</v>
      </c>
      <c r="EL542" s="10">
        <f>EJ542*1.4</f>
        <v>36.4</v>
      </c>
      <c r="EM542" s="10"/>
      <c r="EN542" s="284"/>
      <c r="EO542" s="213" t="s">
        <v>116</v>
      </c>
      <c r="EP542" s="306" t="s">
        <v>713</v>
      </c>
      <c r="ER542" s="214"/>
      <c r="ES542" s="214">
        <f>VLOOKUP(EP542,$A$563:$F$2330,6,FALSE)</f>
        <v>1</v>
      </c>
      <c r="ET542" s="213" t="s">
        <v>63</v>
      </c>
      <c r="EU542" s="10">
        <f>ES542*1.4</f>
        <v>1.4</v>
      </c>
      <c r="EV542" s="10"/>
      <c r="EW542" s="284"/>
      <c r="EX542" s="213" t="s">
        <v>116</v>
      </c>
      <c r="EY542" s="297" t="s">
        <v>186</v>
      </c>
      <c r="FA542" s="214"/>
      <c r="FB542" s="214" t="e">
        <f>VLOOKUP(EY543,$A$563:$F$2330,6,FALSE)</f>
        <v>#N/A</v>
      </c>
      <c r="FC542" s="213" t="s">
        <v>63</v>
      </c>
      <c r="FD542" s="10" t="e">
        <f>FB542*1.4</f>
        <v>#N/A</v>
      </c>
      <c r="FE542" s="10"/>
      <c r="FF542" s="284"/>
      <c r="FG542" s="213" t="s">
        <v>116</v>
      </c>
      <c r="FH542" s="306" t="s">
        <v>761</v>
      </c>
      <c r="FJ542" s="214"/>
      <c r="FK542" s="214">
        <f>VLOOKUP(FH542,$A$563:$F$2330,6,FALSE)</f>
        <v>27</v>
      </c>
      <c r="FL542" s="213" t="s">
        <v>63</v>
      </c>
      <c r="FM542" s="10">
        <f>FK542*1.4</f>
        <v>37.799999999999997</v>
      </c>
      <c r="FN542" s="10"/>
      <c r="FO542" s="284"/>
      <c r="FP542" s="213" t="s">
        <v>116</v>
      </c>
      <c r="FQ542" s="293" t="s">
        <v>2302</v>
      </c>
      <c r="FS542" s="214"/>
      <c r="FT542" s="214">
        <f>VLOOKUP(FQ542,$A$563:$F$2330,6,FALSE)</f>
        <v>334</v>
      </c>
      <c r="FU542" s="213" t="s">
        <v>63</v>
      </c>
      <c r="FV542" s="10">
        <f>FT542*1.4</f>
        <v>467.59999999999997</v>
      </c>
      <c r="FW542" s="10"/>
      <c r="FX542" s="284"/>
      <c r="FY542" s="213" t="s">
        <v>116</v>
      </c>
      <c r="FZ542" s="293" t="s">
        <v>1339</v>
      </c>
      <c r="GB542" s="214"/>
      <c r="GC542" s="214">
        <f>VLOOKUP(FZ542,$A$563:$F$2330,6,FALSE)</f>
        <v>40</v>
      </c>
      <c r="GD542" s="213" t="s">
        <v>63</v>
      </c>
      <c r="GE542" s="10">
        <f>GC542*1.4</f>
        <v>56</v>
      </c>
      <c r="GF542" s="10"/>
      <c r="GG542" s="284"/>
      <c r="GH542" s="213" t="s">
        <v>116</v>
      </c>
      <c r="GI542" s="306" t="s">
        <v>660</v>
      </c>
      <c r="GK542" s="214"/>
      <c r="GL542" s="214">
        <f>VLOOKUP(GI542,$A$563:$F$2330,6,FALSE)</f>
        <v>212</v>
      </c>
      <c r="GM542" s="213" t="s">
        <v>63</v>
      </c>
      <c r="GN542" s="10">
        <f>GL542*1.4</f>
        <v>296.79999999999995</v>
      </c>
      <c r="GO542" s="10"/>
      <c r="GP542" s="284"/>
      <c r="GQ542" s="213" t="s">
        <v>116</v>
      </c>
      <c r="GR542" s="306" t="s">
        <v>2304</v>
      </c>
      <c r="GT542" s="214"/>
      <c r="GU542" s="214">
        <f>VLOOKUP(GR542,$A$563:$F$2330,6,FALSE)</f>
        <v>15</v>
      </c>
      <c r="GV542" s="213" t="s">
        <v>63</v>
      </c>
      <c r="GW542" s="10">
        <f>GU542*1.4</f>
        <v>21</v>
      </c>
      <c r="GX542" s="10"/>
      <c r="GY542" s="284"/>
      <c r="GZ542" s="213" t="s">
        <v>116</v>
      </c>
      <c r="HA542" s="293" t="s">
        <v>735</v>
      </c>
      <c r="HC542" s="214"/>
      <c r="HD542" s="214">
        <f>VLOOKUP(HA542,$A$563:$F$2330,6,FALSE)</f>
        <v>9</v>
      </c>
      <c r="HE542" s="213" t="s">
        <v>63</v>
      </c>
      <c r="HF542" s="10">
        <f>HD542*1.4</f>
        <v>12.6</v>
      </c>
      <c r="HG542" s="10"/>
      <c r="HH542" s="284"/>
      <c r="HI542" s="213" t="s">
        <v>116</v>
      </c>
      <c r="HJ542" s="306" t="s">
        <v>579</v>
      </c>
      <c r="HL542" s="214"/>
      <c r="HM542" s="214">
        <f>VLOOKUP(HJ542,$A$563:$F$2330,6,FALSE)</f>
        <v>19</v>
      </c>
      <c r="HN542" s="213" t="s">
        <v>63</v>
      </c>
      <c r="HO542" s="10">
        <f>HM542*1.4</f>
        <v>26.599999999999998</v>
      </c>
      <c r="HP542" s="10"/>
      <c r="HQ542" s="284"/>
      <c r="HR542" s="213" t="s">
        <v>116</v>
      </c>
      <c r="HS542" s="293" t="s">
        <v>911</v>
      </c>
      <c r="HU542" s="214"/>
      <c r="HV542" s="214">
        <f>VLOOKUP(HS542,$A$563:$F$2330,6,FALSE)</f>
        <v>0</v>
      </c>
      <c r="HW542" s="213" t="s">
        <v>63</v>
      </c>
      <c r="HX542" s="10">
        <f>HV542*1.4</f>
        <v>0</v>
      </c>
      <c r="HY542" s="10"/>
      <c r="HZ542" s="284"/>
      <c r="IA542" s="213" t="s">
        <v>116</v>
      </c>
      <c r="IB542" s="306" t="s">
        <v>2302</v>
      </c>
      <c r="ID542" s="214"/>
      <c r="IE542" s="214">
        <f>VLOOKUP(IB542,$A$563:$F$2330,6,FALSE)</f>
        <v>334</v>
      </c>
      <c r="IF542" s="213" t="s">
        <v>63</v>
      </c>
      <c r="IG542" s="10">
        <f>IE542*1.4</f>
        <v>467.59999999999997</v>
      </c>
      <c r="IH542" s="10"/>
      <c r="II542" s="284"/>
      <c r="IJ542" s="213" t="s">
        <v>116</v>
      </c>
      <c r="IK542" s="306" t="s">
        <v>1991</v>
      </c>
      <c r="IM542" s="214"/>
      <c r="IN542" s="214">
        <f>VLOOKUP(IK542,$A$563:$F$2330,6,FALSE)</f>
        <v>224</v>
      </c>
      <c r="IO542" s="213" t="s">
        <v>63</v>
      </c>
      <c r="IP542" s="10">
        <f>IN542*1.4</f>
        <v>313.59999999999997</v>
      </c>
      <c r="IQ542" s="10"/>
      <c r="IR542" s="284"/>
      <c r="IS542" s="213" t="s">
        <v>116</v>
      </c>
      <c r="IT542" s="306" t="s">
        <v>1330</v>
      </c>
      <c r="IV542" s="214"/>
      <c r="IW542" s="214">
        <f>VLOOKUP(IT542,$A$563:$F$2330,6,FALSE)</f>
        <v>0</v>
      </c>
      <c r="IX542" s="213" t="s">
        <v>63</v>
      </c>
      <c r="IY542" s="10">
        <f>IW542*1.4</f>
        <v>0</v>
      </c>
      <c r="IZ542" s="10"/>
      <c r="JA542" s="284"/>
      <c r="JB542" s="213" t="s">
        <v>116</v>
      </c>
      <c r="JC542" s="306" t="s">
        <v>510</v>
      </c>
      <c r="JE542" s="214"/>
      <c r="JF542" s="214">
        <f>VLOOKUP(JC542,$A$563:$F$2330,6,FALSE)</f>
        <v>18</v>
      </c>
      <c r="JG542" s="213" t="s">
        <v>63</v>
      </c>
      <c r="JH542" s="10">
        <f>JF542*1.4</f>
        <v>25.2</v>
      </c>
      <c r="JI542" s="10"/>
      <c r="JJ542" s="284"/>
      <c r="JK542" s="213" t="s">
        <v>116</v>
      </c>
      <c r="JL542" s="306" t="s">
        <v>784</v>
      </c>
      <c r="JN542" s="214"/>
      <c r="JO542" s="214">
        <f>VLOOKUP(JL542,$A$563:$F$2330,6,FALSE)</f>
        <v>66</v>
      </c>
      <c r="JP542" s="213" t="s">
        <v>63</v>
      </c>
      <c r="JQ542" s="10">
        <f>JO542*1.4</f>
        <v>92.399999999999991</v>
      </c>
      <c r="JR542" s="10"/>
      <c r="JS542" s="284"/>
      <c r="JT542" s="213" t="s">
        <v>116</v>
      </c>
      <c r="JU542" s="306" t="s">
        <v>660</v>
      </c>
      <c r="JW542" s="214"/>
      <c r="JX542" s="214">
        <f>VLOOKUP(JU542,$A$563:$F$2330,6,FALSE)</f>
        <v>212</v>
      </c>
      <c r="JY542" s="213" t="s">
        <v>63</v>
      </c>
      <c r="JZ542" s="10">
        <f>JX542*1.4</f>
        <v>296.79999999999995</v>
      </c>
      <c r="KA542" s="10"/>
      <c r="KB542" s="284"/>
      <c r="KC542" s="213" t="s">
        <v>116</v>
      </c>
      <c r="KD542" s="306" t="s">
        <v>510</v>
      </c>
      <c r="KF542" s="214"/>
      <c r="KG542" s="214">
        <f>VLOOKUP(KD542,$A$563:$F$2330,6,FALSE)</f>
        <v>18</v>
      </c>
      <c r="KH542" s="213" t="s">
        <v>63</v>
      </c>
      <c r="KI542" s="10">
        <f>KG542*1.4</f>
        <v>25.2</v>
      </c>
      <c r="KJ542" s="10"/>
      <c r="KK542" s="284"/>
      <c r="KL542" s="213" t="s">
        <v>116</v>
      </c>
      <c r="KM542" s="306" t="s">
        <v>735</v>
      </c>
      <c r="KO542" s="214"/>
      <c r="KP542" s="214">
        <f>VLOOKUP(KM542,$A$563:$F$2330,6,FALSE)</f>
        <v>9</v>
      </c>
      <c r="KQ542" s="213" t="s">
        <v>63</v>
      </c>
      <c r="KR542" s="10">
        <f>KP542*1.4</f>
        <v>12.6</v>
      </c>
      <c r="KS542" s="10"/>
      <c r="KT542" s="284"/>
      <c r="KU542" s="213" t="s">
        <v>116</v>
      </c>
      <c r="KV542" s="306" t="s">
        <v>669</v>
      </c>
      <c r="KX542" s="214"/>
      <c r="KY542" s="214">
        <f>VLOOKUP(KV542,$A$563:$F$2330,6,FALSE)</f>
        <v>204</v>
      </c>
      <c r="KZ542" s="213" t="s">
        <v>63</v>
      </c>
      <c r="LA542" s="10">
        <f>KY542*1.4</f>
        <v>285.59999999999997</v>
      </c>
      <c r="LB542" s="10"/>
      <c r="LC542" s="284"/>
      <c r="LD542" s="213" t="s">
        <v>116</v>
      </c>
      <c r="LE542" s="306" t="s">
        <v>503</v>
      </c>
      <c r="LG542" s="214"/>
      <c r="LH542" s="214">
        <f>VLOOKUP(LE542,$A$563:$F$2330,6,FALSE)</f>
        <v>0</v>
      </c>
      <c r="LI542" s="213" t="s">
        <v>63</v>
      </c>
      <c r="LJ542" s="10">
        <f>LH542*1.4</f>
        <v>0</v>
      </c>
      <c r="LK542" s="10"/>
      <c r="LL542" s="284"/>
      <c r="LM542" s="213" t="s">
        <v>116</v>
      </c>
      <c r="LN542" s="306" t="s">
        <v>660</v>
      </c>
      <c r="LP542" s="214"/>
      <c r="LQ542" s="214">
        <f>VLOOKUP(LN542,$A$563:$F$2330,6,FALSE)</f>
        <v>212</v>
      </c>
      <c r="LR542" s="213" t="s">
        <v>63</v>
      </c>
      <c r="LS542" s="10">
        <f>LQ542*1.4</f>
        <v>296.79999999999995</v>
      </c>
      <c r="LT542" s="10"/>
      <c r="LU542" s="284"/>
      <c r="LV542" s="213" t="s">
        <v>116</v>
      </c>
      <c r="LW542" s="306" t="s">
        <v>2308</v>
      </c>
      <c r="LY542" s="214"/>
      <c r="LZ542" s="214">
        <f>VLOOKUP(LW542,$A$563:$F$2330,6,FALSE)</f>
        <v>74</v>
      </c>
      <c r="MA542" s="213" t="s">
        <v>63</v>
      </c>
      <c r="MB542" s="10">
        <f>LZ542*1.4</f>
        <v>103.6</v>
      </c>
      <c r="MC542" s="10"/>
      <c r="MD542" s="284"/>
      <c r="ME542" s="213" t="s">
        <v>116</v>
      </c>
      <c r="MF542" s="308" t="s">
        <v>503</v>
      </c>
      <c r="MH542" s="214"/>
      <c r="MI542" s="214">
        <f>VLOOKUP(MF542,$A$563:$F$2330,6,FALSE)</f>
        <v>0</v>
      </c>
      <c r="MJ542" s="213" t="s">
        <v>63</v>
      </c>
      <c r="MK542" s="10">
        <f>MI542*1.4</f>
        <v>0</v>
      </c>
      <c r="ML542" s="10"/>
      <c r="MM542" s="284"/>
      <c r="MN542" s="213" t="s">
        <v>116</v>
      </c>
      <c r="MO542" s="306" t="s">
        <v>539</v>
      </c>
      <c r="MQ542" s="214"/>
      <c r="MR542" s="214">
        <f>VLOOKUP(MO542,$A$563:$F$2330,6,FALSE)</f>
        <v>0</v>
      </c>
      <c r="MS542" s="213" t="s">
        <v>63</v>
      </c>
      <c r="MT542" s="10">
        <f>MR542*1.4</f>
        <v>0</v>
      </c>
      <c r="MU542" s="10"/>
      <c r="MV542" s="284"/>
      <c r="MW542" s="213" t="s">
        <v>116</v>
      </c>
      <c r="MX542" s="306" t="s">
        <v>905</v>
      </c>
      <c r="MZ542" s="214"/>
      <c r="NA542" s="214">
        <f>VLOOKUP(MX542,$A$563:$F$2330,6,FALSE)</f>
        <v>0</v>
      </c>
      <c r="NB542" s="213" t="s">
        <v>63</v>
      </c>
      <c r="NC542" s="10">
        <f>NA542*1.4</f>
        <v>0</v>
      </c>
      <c r="ND542" s="10"/>
      <c r="NE542" s="284"/>
      <c r="NF542" s="213" t="s">
        <v>116</v>
      </c>
      <c r="NG542" s="306" t="s">
        <v>2302</v>
      </c>
      <c r="NI542" s="214"/>
      <c r="NJ542" s="214">
        <f>VLOOKUP(NG542,$A$563:$F$2330,6,FALSE)</f>
        <v>334</v>
      </c>
      <c r="NK542" s="213" t="s">
        <v>63</v>
      </c>
      <c r="NL542" s="10">
        <f>NJ542*1.4</f>
        <v>467.59999999999997</v>
      </c>
      <c r="NM542" s="10"/>
      <c r="NN542" s="284"/>
      <c r="NO542" s="213" t="s">
        <v>116</v>
      </c>
      <c r="NP542" s="306" t="s">
        <v>2303</v>
      </c>
      <c r="NR542" s="214"/>
      <c r="NS542" s="214">
        <f>VLOOKUP(NP542,$A$563:$F$2330,6,FALSE)</f>
        <v>54</v>
      </c>
      <c r="NT542" s="213" t="s">
        <v>63</v>
      </c>
      <c r="NU542" s="10">
        <f>NS542*1.4</f>
        <v>75.599999999999994</v>
      </c>
      <c r="NV542" s="10"/>
      <c r="NW542" s="284"/>
      <c r="NX542" s="213" t="s">
        <v>116</v>
      </c>
      <c r="NY542" s="293" t="s">
        <v>2302</v>
      </c>
      <c r="OB542" s="214">
        <f>VLOOKUP(NY542,$A$563:$F$2330,6,FALSE)</f>
        <v>334</v>
      </c>
      <c r="OC542" s="213" t="s">
        <v>63</v>
      </c>
      <c r="OD542" s="10">
        <f>OB542*1.4</f>
        <v>467.59999999999997</v>
      </c>
      <c r="OE542" s="10"/>
      <c r="OF542" s="284"/>
      <c r="OG542" s="213" t="s">
        <v>116</v>
      </c>
      <c r="OH542" s="306" t="s">
        <v>921</v>
      </c>
      <c r="OJ542" s="214"/>
      <c r="OK542" s="214">
        <f>VLOOKUP(OH542,$A$563:$F$2330,6,FALSE)</f>
        <v>0</v>
      </c>
      <c r="OL542" s="213" t="s">
        <v>63</v>
      </c>
      <c r="OM542" s="10">
        <f>OK542*1.4</f>
        <v>0</v>
      </c>
      <c r="ON542" s="10"/>
      <c r="OO542" s="284"/>
      <c r="OP542" s="213" t="s">
        <v>116</v>
      </c>
      <c r="OQ542" s="293" t="s">
        <v>2302</v>
      </c>
      <c r="OS542" s="214"/>
      <c r="OT542" s="214">
        <f>VLOOKUP(OQ542,$A$563:$F$2330,6,FALSE)</f>
        <v>334</v>
      </c>
      <c r="OU542" s="213" t="s">
        <v>63</v>
      </c>
      <c r="OV542" s="10">
        <f>OT542*1.4</f>
        <v>467.59999999999997</v>
      </c>
      <c r="OW542" s="10"/>
      <c r="OX542" s="284"/>
      <c r="OY542" s="213" t="s">
        <v>116</v>
      </c>
      <c r="OZ542" s="306" t="s">
        <v>660</v>
      </c>
      <c r="PB542" s="214"/>
      <c r="PC542" s="214">
        <f>VLOOKUP(OZ542,$A$563:$F$2330,6,FALSE)</f>
        <v>212</v>
      </c>
      <c r="PD542" s="213" t="s">
        <v>63</v>
      </c>
      <c r="PE542" s="10">
        <f>PC542*1.4</f>
        <v>296.79999999999995</v>
      </c>
      <c r="PF542" s="10"/>
      <c r="PG542" s="284"/>
      <c r="PH542" s="213" t="s">
        <v>116</v>
      </c>
      <c r="PI542" s="306" t="s">
        <v>669</v>
      </c>
      <c r="PK542" s="214"/>
      <c r="PL542" s="214">
        <f>VLOOKUP(PI542,$A$563:$F$2330,6,FALSE)</f>
        <v>204</v>
      </c>
      <c r="PM542" s="213" t="s">
        <v>63</v>
      </c>
      <c r="PN542" s="10">
        <f>PL542*1.4</f>
        <v>285.59999999999997</v>
      </c>
      <c r="PO542" s="10"/>
      <c r="PP542" s="284"/>
      <c r="PQ542" s="213" t="s">
        <v>116</v>
      </c>
      <c r="PR542" s="293" t="s">
        <v>1991</v>
      </c>
      <c r="PT542" s="214"/>
      <c r="PU542" s="214">
        <f>VLOOKUP(PR542,$A$563:$F$2330,6,FALSE)</f>
        <v>224</v>
      </c>
      <c r="PV542" s="213" t="s">
        <v>63</v>
      </c>
      <c r="PW542" s="10">
        <f>PU542*1.4</f>
        <v>313.59999999999997</v>
      </c>
      <c r="PX542" s="10"/>
      <c r="PY542" s="284"/>
      <c r="PZ542" s="213" t="s">
        <v>116</v>
      </c>
      <c r="QA542" s="306" t="s">
        <v>669</v>
      </c>
      <c r="QC542" s="214"/>
      <c r="QD542" s="214">
        <f>VLOOKUP(QA542,$A$563:$F$2330,6,FALSE)</f>
        <v>204</v>
      </c>
      <c r="QE542" s="213" t="s">
        <v>63</v>
      </c>
      <c r="QF542" s="10">
        <f>QD542*1.4</f>
        <v>285.59999999999997</v>
      </c>
      <c r="QG542" s="10"/>
      <c r="QH542" s="284"/>
      <c r="QI542" s="213" t="s">
        <v>116</v>
      </c>
      <c r="QJ542" s="293" t="s">
        <v>1060</v>
      </c>
      <c r="QL542" s="214"/>
      <c r="QM542" s="214">
        <f>VLOOKUP(QJ542,$A$563:$F$2330,6,FALSE)</f>
        <v>40</v>
      </c>
      <c r="QN542" s="213" t="s">
        <v>63</v>
      </c>
      <c r="QO542" s="10">
        <f>QM542*1.4</f>
        <v>56</v>
      </c>
      <c r="QP542" s="10"/>
      <c r="QQ542" s="284"/>
      <c r="QR542" s="213" t="s">
        <v>116</v>
      </c>
      <c r="QS542" s="306" t="s">
        <v>2302</v>
      </c>
      <c r="QU542" s="214"/>
      <c r="QV542" s="214">
        <f>VLOOKUP(QS542,$A$563:$F$2330,6,FALSE)</f>
        <v>334</v>
      </c>
      <c r="QW542" s="213" t="s">
        <v>63</v>
      </c>
      <c r="QX542" s="10">
        <f>QV542*1.4</f>
        <v>467.59999999999997</v>
      </c>
      <c r="QY542" s="10"/>
      <c r="QZ542" s="284"/>
      <c r="RA542" s="213" t="s">
        <v>116</v>
      </c>
      <c r="RB542" s="293" t="s">
        <v>670</v>
      </c>
      <c r="RD542" s="214"/>
      <c r="RE542" s="214">
        <f>VLOOKUP(RB542,$A$563:$F$2330,6,FALSE)</f>
        <v>44</v>
      </c>
      <c r="RF542" s="213" t="s">
        <v>63</v>
      </c>
      <c r="RG542" s="10">
        <f>RE542*1.4</f>
        <v>61.599999999999994</v>
      </c>
      <c r="RH542" s="10"/>
      <c r="RI542" s="284"/>
      <c r="RJ542" s="213" t="s">
        <v>116</v>
      </c>
      <c r="RK542" s="297" t="s">
        <v>186</v>
      </c>
      <c r="RN542" s="214" t="e">
        <f>VLOOKUP(RK542,$A$563:$F$2330,6,FALSE)</f>
        <v>#N/A</v>
      </c>
      <c r="RO542" s="213" t="s">
        <v>63</v>
      </c>
      <c r="RP542" s="10" t="e">
        <f>RN542*1.4</f>
        <v>#N/A</v>
      </c>
      <c r="RQ542" s="10"/>
      <c r="RR542" s="284"/>
      <c r="RS542" s="213" t="s">
        <v>116</v>
      </c>
      <c r="RT542" s="306" t="s">
        <v>596</v>
      </c>
      <c r="RV542" s="214"/>
      <c r="RW542" s="214">
        <f>VLOOKUP(RT542,$A$563:$F$2330,6,FALSE)</f>
        <v>184</v>
      </c>
      <c r="RX542" s="213" t="s">
        <v>63</v>
      </c>
      <c r="RY542" s="10">
        <f>RW542*1.4</f>
        <v>257.59999999999997</v>
      </c>
      <c r="RZ542" s="10"/>
      <c r="SA542" s="290"/>
      <c r="SB542" s="213" t="s">
        <v>116</v>
      </c>
      <c r="SC542" s="306" t="s">
        <v>1989</v>
      </c>
      <c r="SE542" s="214"/>
      <c r="SF542" s="214">
        <f>VLOOKUP(SC542,$A$563:$F$2330,6,FALSE)</f>
        <v>191</v>
      </c>
      <c r="SG542" s="213" t="s">
        <v>63</v>
      </c>
      <c r="SH542" s="10">
        <f>SF542*1.4</f>
        <v>267.39999999999998</v>
      </c>
      <c r="SI542" s="10"/>
      <c r="SJ542" s="290"/>
      <c r="SK542" s="213" t="s">
        <v>116</v>
      </c>
      <c r="SL542" s="306" t="s">
        <v>2304</v>
      </c>
      <c r="SN542" s="214"/>
      <c r="SO542" s="214">
        <f>VLOOKUP(SL542,$A$563:$F$2330,6,FALSE)</f>
        <v>15</v>
      </c>
      <c r="SP542" s="213" t="s">
        <v>63</v>
      </c>
      <c r="SQ542" s="10">
        <f>SO542*1.4</f>
        <v>21</v>
      </c>
      <c r="SR542" s="10"/>
      <c r="SS542" s="290"/>
      <c r="ST542" s="213" t="s">
        <v>116</v>
      </c>
      <c r="SU542" s="306" t="s">
        <v>675</v>
      </c>
      <c r="SW542" s="214"/>
      <c r="SX542" s="214">
        <f>VLOOKUP(SU542,$A$563:$F$2330,6,FALSE)</f>
        <v>193</v>
      </c>
      <c r="SY542" s="213" t="s">
        <v>63</v>
      </c>
      <c r="SZ542" s="10">
        <f>SX542*1.4</f>
        <v>270.2</v>
      </c>
      <c r="TA542" s="10"/>
      <c r="TB542" s="290"/>
      <c r="TC542" s="213" t="s">
        <v>116</v>
      </c>
      <c r="TD542" s="306" t="s">
        <v>2305</v>
      </c>
      <c r="TF542" s="214"/>
      <c r="TG542" s="214">
        <f>VLOOKUP(TD542,$A$563:$F$2330,6,FALSE)</f>
        <v>23</v>
      </c>
      <c r="TH542" s="213" t="s">
        <v>63</v>
      </c>
      <c r="TI542" s="10">
        <f>TG542*1.4</f>
        <v>32.199999999999996</v>
      </c>
      <c r="TK542" s="290"/>
      <c r="TL542" s="213" t="s">
        <v>116</v>
      </c>
      <c r="TM542" s="306" t="s">
        <v>923</v>
      </c>
      <c r="TO542" s="214"/>
      <c r="TP542" s="214">
        <f>VLOOKUP(TM542,$A$563:$F$2330,6,FALSE)</f>
        <v>0</v>
      </c>
      <c r="TQ542" s="213" t="s">
        <v>63</v>
      </c>
      <c r="TR542" s="10">
        <f>TP542*1.4</f>
        <v>0</v>
      </c>
      <c r="TS542" s="10"/>
      <c r="TT542" s="290"/>
      <c r="TU542" s="213" t="s">
        <v>116</v>
      </c>
      <c r="TV542" s="297" t="s">
        <v>186</v>
      </c>
      <c r="TX542" s="214"/>
      <c r="TY542" s="214" t="e">
        <f>VLOOKUP(TV542,$A$563:$F$2330,6,FALSE)</f>
        <v>#N/A</v>
      </c>
      <c r="TZ542" s="213" t="s">
        <v>63</v>
      </c>
      <c r="UA542" s="10" t="e">
        <f>TY542*1.4</f>
        <v>#N/A</v>
      </c>
      <c r="UB542" s="10"/>
      <c r="UC542" s="290"/>
      <c r="UD542" s="213" t="s">
        <v>116</v>
      </c>
      <c r="UE542" s="306" t="s">
        <v>761</v>
      </c>
      <c r="UG542" s="214"/>
      <c r="UH542" s="214">
        <f>VLOOKUP(UE542,$A$563:$F$2330,6,FALSE)</f>
        <v>27</v>
      </c>
      <c r="UI542" s="213" t="s">
        <v>63</v>
      </c>
      <c r="UJ542" s="10">
        <f>UH542*1.4</f>
        <v>37.799999999999997</v>
      </c>
      <c r="UK542" s="10"/>
      <c r="UL542" s="290"/>
      <c r="UM542" s="213" t="s">
        <v>116</v>
      </c>
      <c r="UN542" s="297" t="s">
        <v>186</v>
      </c>
      <c r="UP542" s="214"/>
      <c r="UQ542" s="214" t="e">
        <f>VLOOKUP(UN542,$A$563:$F$2330,6,FALSE)</f>
        <v>#N/A</v>
      </c>
      <c r="UR542" s="213" t="s">
        <v>63</v>
      </c>
      <c r="US542" s="10" t="e">
        <f>UQ542*1.4</f>
        <v>#N/A</v>
      </c>
      <c r="UT542" s="10"/>
      <c r="UU542" s="290"/>
      <c r="UV542" s="213" t="s">
        <v>116</v>
      </c>
      <c r="UW542" s="306" t="s">
        <v>2304</v>
      </c>
      <c r="UY542" s="214"/>
      <c r="UZ542" s="214">
        <f>VLOOKUP(UW542,$A$563:$F$2330,6,FALSE)</f>
        <v>15</v>
      </c>
      <c r="VA542" s="213" t="s">
        <v>63</v>
      </c>
      <c r="VB542" s="10">
        <f>UZ542*1.4</f>
        <v>21</v>
      </c>
      <c r="VC542" s="10"/>
      <c r="VD542" s="290"/>
      <c r="VE542" s="213" t="s">
        <v>116</v>
      </c>
      <c r="VF542" s="297" t="s">
        <v>186</v>
      </c>
      <c r="VH542" s="214"/>
      <c r="VI542" s="214" t="e">
        <f>VLOOKUP(VF542,$A$563:$F$2330,6,FALSE)</f>
        <v>#N/A</v>
      </c>
      <c r="VJ542" s="213" t="s">
        <v>63</v>
      </c>
      <c r="VK542" s="10" t="e">
        <f>VI542*1.4</f>
        <v>#N/A</v>
      </c>
      <c r="VL542" s="10"/>
      <c r="VM542" s="290"/>
      <c r="VN542" s="213" t="s">
        <v>116</v>
      </c>
      <c r="VO542" s="306" t="s">
        <v>2304</v>
      </c>
      <c r="VQ542" s="214"/>
      <c r="VR542" s="214">
        <f>VLOOKUP(VO542,$A$563:$F$2330,6,FALSE)</f>
        <v>15</v>
      </c>
      <c r="VS542" s="213" t="s">
        <v>63</v>
      </c>
      <c r="VT542" s="10">
        <f>VR542*1.4</f>
        <v>21</v>
      </c>
      <c r="VU542" s="10"/>
      <c r="VV542" s="290"/>
      <c r="VW542" s="213" t="s">
        <v>116</v>
      </c>
      <c r="VX542" s="297" t="s">
        <v>186</v>
      </c>
      <c r="WA542" s="214" t="e">
        <f>VLOOKUP(VX542,$A$563:$F$2330,6,FALSE)</f>
        <v>#N/A</v>
      </c>
      <c r="WB542" s="213" t="s">
        <v>63</v>
      </c>
      <c r="WC542" s="10" t="e">
        <f>WA542*1.4</f>
        <v>#N/A</v>
      </c>
      <c r="WE542" s="290"/>
      <c r="WF542" s="213" t="s">
        <v>116</v>
      </c>
      <c r="WG542" s="306" t="s">
        <v>2302</v>
      </c>
      <c r="WI542" s="214"/>
      <c r="WJ542" s="214">
        <f>VLOOKUP(WG542,$A$563:$F$2330,6,FALSE)</f>
        <v>334</v>
      </c>
      <c r="WK542" s="213" t="s">
        <v>63</v>
      </c>
      <c r="WL542" s="10">
        <f>WJ542*1.4</f>
        <v>467.59999999999997</v>
      </c>
      <c r="WN542" s="290"/>
      <c r="WO542" s="213" t="s">
        <v>116</v>
      </c>
      <c r="WP542" s="306" t="s">
        <v>933</v>
      </c>
      <c r="WQ542" s="214"/>
      <c r="WR542" s="214"/>
      <c r="WS542" s="214">
        <f>VLOOKUP(WP542,$A$563:$F$2330,6,FALSE)</f>
        <v>4</v>
      </c>
      <c r="WT542" s="213" t="s">
        <v>63</v>
      </c>
      <c r="WU542" s="10">
        <f>WS542*1.4</f>
        <v>5.6</v>
      </c>
      <c r="WV542" s="10"/>
      <c r="WW542" s="290"/>
      <c r="WX542" s="213" t="s">
        <v>116</v>
      </c>
      <c r="WY542" s="306" t="s">
        <v>2304</v>
      </c>
      <c r="XA542" s="214"/>
      <c r="XB542" s="214">
        <f>VLOOKUP(WY542,$A$563:$F$2330,6,FALSE)</f>
        <v>15</v>
      </c>
      <c r="XC542" s="213" t="s">
        <v>63</v>
      </c>
      <c r="XD542" s="10">
        <f>XB542*1.4</f>
        <v>21</v>
      </c>
      <c r="XF542" s="290"/>
      <c r="XG542" s="213" t="s">
        <v>116</v>
      </c>
      <c r="XH542" s="297" t="s">
        <v>186</v>
      </c>
      <c r="XK542" s="214" t="e">
        <f>VLOOKUP(XH542,$A$563:$F$2330,6,FALSE)</f>
        <v>#N/A</v>
      </c>
      <c r="XL542" s="213" t="s">
        <v>63</v>
      </c>
      <c r="XM542" s="10" t="e">
        <f>XK542*1.4</f>
        <v>#N/A</v>
      </c>
      <c r="XO542" s="290"/>
      <c r="XP542" s="213" t="s">
        <v>116</v>
      </c>
      <c r="XQ542" s="306" t="s">
        <v>1122</v>
      </c>
      <c r="XS542" s="214"/>
      <c r="XT542" s="214">
        <f>VLOOKUP(XQ542,$A$563:$F$2330,6,FALSE)</f>
        <v>3</v>
      </c>
      <c r="XU542" s="213" t="s">
        <v>63</v>
      </c>
      <c r="XV542" s="10">
        <f>XT542*1.4</f>
        <v>4.1999999999999993</v>
      </c>
      <c r="XW542" s="10"/>
      <c r="XX542" s="290"/>
      <c r="XY542" s="213" t="s">
        <v>116</v>
      </c>
      <c r="XZ542" s="306" t="s">
        <v>626</v>
      </c>
      <c r="YB542" s="214"/>
      <c r="YC542" s="214">
        <f>VLOOKUP(XZ542,$A$563:$F$2330,6,FALSE)</f>
        <v>28</v>
      </c>
      <c r="YD542" s="213" t="s">
        <v>63</v>
      </c>
      <c r="YE542" s="10">
        <f>YC542*1.4</f>
        <v>39.199999999999996</v>
      </c>
      <c r="YG542" s="290"/>
      <c r="YH542" s="213" t="s">
        <v>116</v>
      </c>
      <c r="YI542" s="306" t="s">
        <v>911</v>
      </c>
      <c r="YK542" s="214"/>
      <c r="YL542" s="214">
        <f>VLOOKUP(YI542,$A$563:$F$2330,6,FALSE)</f>
        <v>0</v>
      </c>
      <c r="YM542" s="213" t="s">
        <v>63</v>
      </c>
      <c r="YN542" s="10">
        <f>YL542*1.4</f>
        <v>0</v>
      </c>
      <c r="YO542" s="10"/>
      <c r="YP542" s="290"/>
      <c r="YQ542" s="213" t="s">
        <v>116</v>
      </c>
      <c r="YR542" s="297" t="s">
        <v>186</v>
      </c>
      <c r="YU542" s="214" t="e">
        <f>VLOOKUP(YR542,$A$563:$F$2330,6,FALSE)</f>
        <v>#N/A</v>
      </c>
      <c r="YV542" s="213" t="s">
        <v>63</v>
      </c>
      <c r="YW542" s="10" t="e">
        <f>YU542*1.4</f>
        <v>#N/A</v>
      </c>
      <c r="YY542" s="290"/>
      <c r="YZ542" s="213" t="s">
        <v>116</v>
      </c>
      <c r="ZA542" s="297" t="s">
        <v>186</v>
      </c>
      <c r="ZD542" s="214" t="e">
        <f>VLOOKUP(ZA542,$A$563:$F$2330,6,FALSE)</f>
        <v>#N/A</v>
      </c>
      <c r="ZE542" s="213" t="s">
        <v>63</v>
      </c>
      <c r="ZF542" s="10" t="e">
        <f>ZD542*1.4</f>
        <v>#N/A</v>
      </c>
      <c r="ZH542" s="290"/>
      <c r="ZI542" s="213" t="s">
        <v>116</v>
      </c>
      <c r="ZJ542" s="293" t="s">
        <v>1317</v>
      </c>
      <c r="ZM542" s="214">
        <f>VLOOKUP(ZJ542,$A$563:$F$2330,6,FALSE)</f>
        <v>101</v>
      </c>
      <c r="ZN542" s="213" t="s">
        <v>63</v>
      </c>
      <c r="ZO542" s="10">
        <f>ZM542*1.4</f>
        <v>141.39999999999998</v>
      </c>
      <c r="ZQ542" s="290"/>
      <c r="ZR542" s="213" t="s">
        <v>116</v>
      </c>
      <c r="ZS542" s="297" t="s">
        <v>186</v>
      </c>
      <c r="ZU542" s="214"/>
      <c r="ZV542" s="214" t="e">
        <f>VLOOKUP(ZS542,$A$563:$F$2330,6,FALSE)</f>
        <v>#N/A</v>
      </c>
      <c r="ZW542" s="213" t="s">
        <v>63</v>
      </c>
      <c r="ZX542" s="10" t="e">
        <f>ZV542*1.4</f>
        <v>#N/A</v>
      </c>
      <c r="ZY542" s="10"/>
      <c r="ZZ542" s="290"/>
      <c r="AAA542" s="213" t="s">
        <v>116</v>
      </c>
      <c r="AAB542" s="297" t="s">
        <v>186</v>
      </c>
      <c r="AAD542" s="214"/>
      <c r="AAE542" s="214" t="e">
        <f>VLOOKUP(AAB542,$A$563:$F$2330,6,FALSE)</f>
        <v>#N/A</v>
      </c>
      <c r="AAF542" s="213" t="s">
        <v>63</v>
      </c>
      <c r="AAG542" s="10" t="e">
        <f>AAE542*1.4</f>
        <v>#N/A</v>
      </c>
      <c r="AAH542" s="10"/>
      <c r="AAI542" s="290"/>
      <c r="AAJ542" s="213" t="s">
        <v>116</v>
      </c>
      <c r="AAK542" s="297" t="s">
        <v>186</v>
      </c>
      <c r="AAM542" s="214"/>
      <c r="AAN542" s="214" t="e">
        <f>VLOOKUP(AAK542,$A$563:$F$2330,6,FALSE)</f>
        <v>#N/A</v>
      </c>
      <c r="AAO542" s="213" t="s">
        <v>63</v>
      </c>
      <c r="AAP542" s="10" t="e">
        <f>AAN542*1.4</f>
        <v>#N/A</v>
      </c>
      <c r="AAQ542" s="10"/>
      <c r="AAR542" s="290"/>
      <c r="AAS542" s="213" t="s">
        <v>116</v>
      </c>
      <c r="AAT542" s="297" t="s">
        <v>186</v>
      </c>
      <c r="AAV542" s="214"/>
      <c r="AAW542" s="214" t="e">
        <f>VLOOKUP(AAT542,$A$563:$F$2330,6,FALSE)</f>
        <v>#N/A</v>
      </c>
      <c r="AAX542" s="213" t="s">
        <v>63</v>
      </c>
      <c r="AAY542" s="10" t="e">
        <f>AAW542*1.4</f>
        <v>#N/A</v>
      </c>
      <c r="AAZ542" s="10"/>
      <c r="ABA542" s="290"/>
      <c r="ABB542" s="213" t="s">
        <v>116</v>
      </c>
      <c r="ABC542" s="297" t="s">
        <v>186</v>
      </c>
      <c r="ABE542" s="214"/>
      <c r="ABF542" s="214" t="e">
        <f>VLOOKUP(ABC542,$A$563:$F$2330,6,FALSE)</f>
        <v>#N/A</v>
      </c>
      <c r="ABG542" s="213" t="s">
        <v>63</v>
      </c>
      <c r="ABH542" s="10" t="e">
        <f>ABF542*1.4</f>
        <v>#N/A</v>
      </c>
      <c r="ABI542" s="10"/>
      <c r="ABJ542" s="290"/>
      <c r="ABK542" s="213" t="s">
        <v>116</v>
      </c>
      <c r="ABL542" s="297" t="s">
        <v>186</v>
      </c>
      <c r="ABN542" s="214"/>
      <c r="ABO542" s="214" t="e">
        <f>VLOOKUP(ABL542,$A$563:$F$2330,6,FALSE)</f>
        <v>#N/A</v>
      </c>
      <c r="ABP542" s="213" t="s">
        <v>63</v>
      </c>
      <c r="ABQ542" s="10" t="e">
        <f>ABO542*1.4</f>
        <v>#N/A</v>
      </c>
      <c r="ABR542" s="10"/>
      <c r="ABS542" s="290"/>
      <c r="ABT542" s="213" t="s">
        <v>116</v>
      </c>
      <c r="ABU542" s="297" t="s">
        <v>186</v>
      </c>
      <c r="ABW542" s="214"/>
      <c r="ABX542" s="214" t="e">
        <f>VLOOKUP(ABU542,$A$563:$F$2330,6,FALSE)</f>
        <v>#N/A</v>
      </c>
      <c r="ABY542" s="213" t="s">
        <v>63</v>
      </c>
      <c r="ABZ542" s="10" t="e">
        <f>ABX542*1.4</f>
        <v>#N/A</v>
      </c>
      <c r="ACA542" s="10"/>
      <c r="ACB542" s="290"/>
      <c r="ACC542" s="213" t="s">
        <v>116</v>
      </c>
      <c r="ACD542" s="297" t="s">
        <v>186</v>
      </c>
      <c r="ACF542" s="214"/>
      <c r="ACG542" s="214" t="e">
        <f>VLOOKUP(ACD542,$A$563:$F$2330,6,FALSE)</f>
        <v>#N/A</v>
      </c>
      <c r="ACH542" s="213" t="s">
        <v>63</v>
      </c>
      <c r="ACI542" s="10" t="e">
        <f>ACG542*1.4</f>
        <v>#N/A</v>
      </c>
      <c r="ACJ542" s="10"/>
      <c r="ACK542" s="290"/>
      <c r="ACL542" s="213" t="s">
        <v>116</v>
      </c>
      <c r="ACM542" s="297" t="s">
        <v>186</v>
      </c>
      <c r="ACO542" s="214"/>
      <c r="ACP542" s="214" t="e">
        <f>VLOOKUP(ACM542,$A$563:$F$2330,6,FALSE)</f>
        <v>#N/A</v>
      </c>
      <c r="ACQ542" s="213" t="s">
        <v>63</v>
      </c>
      <c r="ACR542" s="10" t="e">
        <f>ACP542*1.4</f>
        <v>#N/A</v>
      </c>
      <c r="ACS542" s="10"/>
      <c r="ACT542" s="290"/>
      <c r="ACU542" s="213" t="s">
        <v>116</v>
      </c>
      <c r="ACV542" s="293" t="s">
        <v>2311</v>
      </c>
      <c r="ACX542" s="214"/>
      <c r="ACY542" s="214">
        <f>VLOOKUP(ACV542,$A$563:$F$2330,6,FALSE)</f>
        <v>9</v>
      </c>
      <c r="ACZ542" s="213" t="s">
        <v>63</v>
      </c>
      <c r="ADA542" s="10">
        <f>ACY542*1.4</f>
        <v>12.6</v>
      </c>
      <c r="ADB542" s="10"/>
      <c r="ADC542" s="290"/>
      <c r="ADD542" s="213" t="s">
        <v>116</v>
      </c>
      <c r="ADE542" s="306" t="s">
        <v>2302</v>
      </c>
      <c r="ADG542" s="214"/>
      <c r="ADH542" s="214">
        <f>VLOOKUP(ADE542,$A$563:$F$2330,6,FALSE)</f>
        <v>334</v>
      </c>
      <c r="ADI542" s="213" t="s">
        <v>63</v>
      </c>
      <c r="ADJ542" s="10">
        <f>ADH542*1.4</f>
        <v>467.59999999999997</v>
      </c>
      <c r="ADL542" s="290"/>
      <c r="ADM542" s="213" t="s">
        <v>116</v>
      </c>
      <c r="ADN542" s="306" t="s">
        <v>669</v>
      </c>
      <c r="ADP542" s="214"/>
      <c r="ADQ542" s="214">
        <f>VLOOKUP(ADN542,$A$563:$F$2330,6,FALSE)</f>
        <v>204</v>
      </c>
      <c r="ADR542" s="213" t="s">
        <v>63</v>
      </c>
      <c r="ADS542" s="10">
        <f>ADQ542*1.4</f>
        <v>285.59999999999997</v>
      </c>
      <c r="ADT542" s="10"/>
      <c r="ADU542" s="290"/>
      <c r="ADV542" s="213" t="s">
        <v>116</v>
      </c>
      <c r="ADW542" s="306" t="s">
        <v>652</v>
      </c>
      <c r="ADZ542" s="214">
        <f>VLOOKUP(ADW542,$A$563:$F$2330,6,FALSE)</f>
        <v>70</v>
      </c>
      <c r="AEA542" s="213" t="s">
        <v>63</v>
      </c>
      <c r="AEB542" s="10">
        <f>ADZ542*1.4</f>
        <v>98</v>
      </c>
      <c r="AED542" s="290"/>
      <c r="AEE542" s="213" t="s">
        <v>116</v>
      </c>
      <c r="AEF542" s="306" t="s">
        <v>739</v>
      </c>
      <c r="AEH542" s="214"/>
      <c r="AEI542" s="214">
        <f>VLOOKUP(AEF542,$A$563:$F$2330,6,FALSE)</f>
        <v>0</v>
      </c>
      <c r="AEJ542" s="213" t="s">
        <v>63</v>
      </c>
      <c r="AEK542" s="10">
        <f>AEI542*1.4</f>
        <v>0</v>
      </c>
      <c r="AEM542" s="290"/>
      <c r="AEN542" s="213" t="s">
        <v>116</v>
      </c>
      <c r="AEO542" s="306" t="s">
        <v>1439</v>
      </c>
      <c r="AEQ542" s="214"/>
      <c r="AER542" s="214">
        <f>VLOOKUP(AEO542,$A$563:$F$2330,6,FALSE)</f>
        <v>80</v>
      </c>
      <c r="AES542" s="213" t="s">
        <v>63</v>
      </c>
      <c r="AET542" s="10">
        <f>AER542*1.4</f>
        <v>112</v>
      </c>
      <c r="AEV542" s="290"/>
      <c r="AEW542" s="213" t="s">
        <v>116</v>
      </c>
      <c r="AEX542" s="306" t="s">
        <v>911</v>
      </c>
      <c r="AEZ542" s="214"/>
      <c r="AFA542" s="214">
        <f>VLOOKUP(AEX542,$A$563:$F$2330,6,FALSE)</f>
        <v>0</v>
      </c>
      <c r="AFB542" s="213" t="s">
        <v>63</v>
      </c>
      <c r="AFC542" s="10">
        <f>AFA542*1.4</f>
        <v>0</v>
      </c>
      <c r="AFD542" s="10"/>
      <c r="AFE542" s="290"/>
      <c r="AFF542" s="213" t="s">
        <v>116</v>
      </c>
      <c r="AFG542" s="306" t="s">
        <v>672</v>
      </c>
      <c r="AFI542" s="214"/>
      <c r="AFJ542" s="214">
        <f>VLOOKUP(AFG542,$A$563:$F$2330,6,FALSE)</f>
        <v>42</v>
      </c>
      <c r="AFK542" s="213" t="s">
        <v>63</v>
      </c>
      <c r="AFL542" s="10">
        <f>AFJ542*1.4</f>
        <v>58.8</v>
      </c>
      <c r="AFM542" s="10"/>
      <c r="AFN542" s="290"/>
      <c r="AFO542" s="213" t="s">
        <v>116</v>
      </c>
      <c r="AFP542" s="306" t="s">
        <v>510</v>
      </c>
      <c r="AFR542" s="214"/>
      <c r="AFS542" s="214">
        <f>VLOOKUP(AFP542,$A$563:$F$2330,6,FALSE)</f>
        <v>18</v>
      </c>
      <c r="AFT542" s="213" t="s">
        <v>63</v>
      </c>
      <c r="AFU542" s="10">
        <f>AFS542*1.4</f>
        <v>25.2</v>
      </c>
      <c r="AFV542" s="10"/>
      <c r="AFW542" s="290"/>
      <c r="AFX542" s="213" t="s">
        <v>116</v>
      </c>
      <c r="AFY542" s="309" t="s">
        <v>1330</v>
      </c>
      <c r="AGA542" s="214"/>
      <c r="AGB542" s="214">
        <f>VLOOKUP(AFY542,$A$563:$F$2330,6,FALSE)</f>
        <v>0</v>
      </c>
      <c r="AGC542" s="213" t="s">
        <v>63</v>
      </c>
      <c r="AGD542" s="10">
        <f>AGB542*1.4</f>
        <v>0</v>
      </c>
      <c r="AGE542" s="10"/>
      <c r="AGF542" s="290"/>
      <c r="AGG542" s="213" t="s">
        <v>116</v>
      </c>
      <c r="AGH542" s="306" t="s">
        <v>2303</v>
      </c>
      <c r="AGJ542" s="214"/>
      <c r="AGK542" s="214">
        <f>VLOOKUP(AGH542,$A$563:$F$2330,6,FALSE)</f>
        <v>54</v>
      </c>
      <c r="AGL542" s="213" t="s">
        <v>63</v>
      </c>
      <c r="AGM542" s="10">
        <f>AGK542*1.4</f>
        <v>75.599999999999994</v>
      </c>
      <c r="AGN542" s="10"/>
      <c r="AGO542" s="290"/>
      <c r="AGP542" s="213" t="s">
        <v>116</v>
      </c>
      <c r="AGQ542" s="306" t="s">
        <v>503</v>
      </c>
      <c r="AGS542" s="214"/>
      <c r="AGT542" s="214">
        <f>VLOOKUP(AGQ542,$A$563:$F$2330,6,FALSE)</f>
        <v>0</v>
      </c>
      <c r="AGU542" s="213" t="s">
        <v>63</v>
      </c>
      <c r="AGV542" s="10">
        <f>AGT542*1.4</f>
        <v>0</v>
      </c>
      <c r="AGW542" s="10"/>
      <c r="AGX542" s="290"/>
      <c r="AGY542" s="213" t="s">
        <v>116</v>
      </c>
      <c r="AGZ542" s="308" t="s">
        <v>503</v>
      </c>
      <c r="AHB542" s="214"/>
      <c r="AHC542" s="214">
        <f>VLOOKUP(AGZ542,$A$563:$F$2330,6,FALSE)</f>
        <v>0</v>
      </c>
      <c r="AHD542" s="213" t="s">
        <v>63</v>
      </c>
      <c r="AHE542" s="10">
        <f>AHC542*1.4</f>
        <v>0</v>
      </c>
      <c r="AHF542" s="10"/>
      <c r="AHG542" s="290"/>
      <c r="AHH542" s="213"/>
      <c r="AHI542" s="303"/>
      <c r="AHK542" s="214"/>
      <c r="AHL542" s="214"/>
      <c r="AHM542" s="213"/>
      <c r="AHN542" s="10"/>
      <c r="AHO542" s="10"/>
      <c r="AHQ542" s="213"/>
      <c r="AHR542" s="278"/>
      <c r="AHT542" s="214"/>
      <c r="AHU542" s="214"/>
      <c r="AHV542" s="213"/>
      <c r="AHW542" s="10"/>
      <c r="AHX542" s="10"/>
      <c r="AHZ542" s="213"/>
      <c r="AIA542" s="278"/>
      <c r="AIC542" s="214"/>
      <c r="AID542" s="214"/>
      <c r="AIE542" s="213"/>
      <c r="AIF542" s="10"/>
      <c r="AIG542" s="10"/>
      <c r="AII542" s="213"/>
      <c r="AIJ542" s="278"/>
      <c r="AIM542" s="214"/>
      <c r="AIN542" s="213"/>
      <c r="AIO542" s="10"/>
    </row>
    <row r="543" spans="1:926" s="14" customFormat="1" ht="15">
      <c r="A543" s="213" t="s">
        <v>117</v>
      </c>
      <c r="B543" s="293" t="s">
        <v>660</v>
      </c>
      <c r="D543" s="214"/>
      <c r="E543" s="214">
        <f>VLOOKUP(B543,$A$563:$F$2330,6,FALSE)</f>
        <v>212</v>
      </c>
      <c r="F543" s="213" t="s">
        <v>65</v>
      </c>
      <c r="G543" s="10">
        <f>E543*1.3</f>
        <v>275.60000000000002</v>
      </c>
      <c r="H543" s="10"/>
      <c r="I543" s="284"/>
      <c r="J543" s="213" t="s">
        <v>117</v>
      </c>
      <c r="K543" s="306" t="s">
        <v>672</v>
      </c>
      <c r="M543" s="214"/>
      <c r="N543" s="214">
        <f>VLOOKUP(K543,$A$563:$F$2330,6,FALSE)</f>
        <v>42</v>
      </c>
      <c r="O543" s="213" t="s">
        <v>65</v>
      </c>
      <c r="P543" s="10">
        <f>N543*1.3</f>
        <v>54.6</v>
      </c>
      <c r="Q543" s="10"/>
      <c r="R543" s="284"/>
      <c r="S543" s="213" t="s">
        <v>117</v>
      </c>
      <c r="T543" s="306" t="s">
        <v>2304</v>
      </c>
      <c r="V543" s="214"/>
      <c r="W543" s="214">
        <f>VLOOKUP(T543,$A$563:$F$2330,6,FALSE)</f>
        <v>15</v>
      </c>
      <c r="X543" s="213" t="s">
        <v>65</v>
      </c>
      <c r="Y543" s="10">
        <f>W543*1.3</f>
        <v>19.5</v>
      </c>
      <c r="Z543" s="10"/>
      <c r="AA543" s="284"/>
      <c r="AB543" s="213" t="s">
        <v>117</v>
      </c>
      <c r="AC543" s="306" t="s">
        <v>2304</v>
      </c>
      <c r="AE543" s="214"/>
      <c r="AF543" s="214">
        <f>VLOOKUP(AC543,$A$563:$F$2330,6,FALSE)</f>
        <v>15</v>
      </c>
      <c r="AG543" s="213" t="s">
        <v>65</v>
      </c>
      <c r="AH543" s="10">
        <f>AF543*1.3</f>
        <v>19.5</v>
      </c>
      <c r="AI543" s="10"/>
      <c r="AJ543" s="284"/>
      <c r="AK543" s="213" t="s">
        <v>117</v>
      </c>
      <c r="AL543" s="293" t="s">
        <v>2308</v>
      </c>
      <c r="AN543" s="214"/>
      <c r="AO543" s="214">
        <f>VLOOKUP(AL543,$A$563:$F$2330,6,FALSE)</f>
        <v>74</v>
      </c>
      <c r="AP543" s="213" t="s">
        <v>65</v>
      </c>
      <c r="AQ543" s="10">
        <f>AO543*1.3</f>
        <v>96.2</v>
      </c>
      <c r="AR543" s="10"/>
      <c r="AS543" s="284"/>
      <c r="AT543" s="213" t="s">
        <v>117</v>
      </c>
      <c r="AU543" s="306" t="s">
        <v>660</v>
      </c>
      <c r="AW543" s="214"/>
      <c r="AX543" s="214">
        <f>VLOOKUP(AU543,$A$563:$F$2330,6,FALSE)</f>
        <v>212</v>
      </c>
      <c r="AY543" s="213" t="s">
        <v>65</v>
      </c>
      <c r="AZ543" s="10">
        <f>AX543*1.3</f>
        <v>275.60000000000002</v>
      </c>
      <c r="BA543" s="10"/>
      <c r="BB543" s="284"/>
      <c r="BC543" s="213" t="s">
        <v>117</v>
      </c>
      <c r="BD543" s="306" t="s">
        <v>2304</v>
      </c>
      <c r="BF543" s="214"/>
      <c r="BG543" s="214">
        <f>VLOOKUP(BD543,$A$563:$F$2330,6,FALSE)</f>
        <v>15</v>
      </c>
      <c r="BH543" s="213" t="s">
        <v>65</v>
      </c>
      <c r="BI543" s="10">
        <f>BG543*1.3</f>
        <v>19.5</v>
      </c>
      <c r="BJ543" s="10"/>
      <c r="BK543" s="284"/>
      <c r="BL543" s="213" t="s">
        <v>117</v>
      </c>
      <c r="BM543" s="306" t="s">
        <v>579</v>
      </c>
      <c r="BO543" s="214"/>
      <c r="BP543" s="214">
        <f>VLOOKUP(BM543,$A$563:$F$2330,6,FALSE)</f>
        <v>19</v>
      </c>
      <c r="BQ543" s="213" t="s">
        <v>65</v>
      </c>
      <c r="BR543" s="10">
        <f>BP543*1.3</f>
        <v>24.7</v>
      </c>
      <c r="BS543" s="10"/>
      <c r="BT543" s="284"/>
      <c r="BU543" s="213" t="s">
        <v>117</v>
      </c>
      <c r="BV543" s="306" t="s">
        <v>2303</v>
      </c>
      <c r="BX543" s="214"/>
      <c r="BY543" s="214">
        <f>VLOOKUP(BV543,$A$563:$F$2330,6,FALSE)</f>
        <v>54</v>
      </c>
      <c r="BZ543" s="213" t="s">
        <v>65</v>
      </c>
      <c r="CA543" s="10">
        <f>BY543*1.3</f>
        <v>70.2</v>
      </c>
      <c r="CB543" s="10"/>
      <c r="CC543" s="284"/>
      <c r="CD543" s="213" t="s">
        <v>117</v>
      </c>
      <c r="CE543" s="306" t="s">
        <v>660</v>
      </c>
      <c r="CG543" s="214"/>
      <c r="CH543" s="214">
        <f>VLOOKUP(CE543,$A$563:$F$2330,6,FALSE)</f>
        <v>212</v>
      </c>
      <c r="CI543" s="213" t="s">
        <v>65</v>
      </c>
      <c r="CJ543" s="10">
        <f>CH543*1.3</f>
        <v>275.60000000000002</v>
      </c>
      <c r="CK543" s="10"/>
      <c r="CL543" s="284"/>
      <c r="CM543" s="213" t="s">
        <v>117</v>
      </c>
      <c r="CN543" s="306" t="s">
        <v>576</v>
      </c>
      <c r="CP543" s="214"/>
      <c r="CQ543" s="214">
        <f>VLOOKUP(CN543,$A$563:$F$2330,6,FALSE)</f>
        <v>8</v>
      </c>
      <c r="CR543" s="213" t="s">
        <v>65</v>
      </c>
      <c r="CS543" s="10">
        <f>CQ543*1.3</f>
        <v>10.4</v>
      </c>
      <c r="CT543" s="10"/>
      <c r="CU543" s="284"/>
      <c r="CV543" s="213" t="s">
        <v>117</v>
      </c>
      <c r="CW543" s="306" t="s">
        <v>2305</v>
      </c>
      <c r="CY543" s="214"/>
      <c r="CZ543" s="214">
        <f>VLOOKUP(CW543,$A$563:$F$2330,6,FALSE)</f>
        <v>23</v>
      </c>
      <c r="DA543" s="213" t="s">
        <v>65</v>
      </c>
      <c r="DB543" s="10">
        <f>CZ543*1.3</f>
        <v>29.900000000000002</v>
      </c>
      <c r="DC543" s="10"/>
      <c r="DD543" s="284"/>
      <c r="DE543" s="213" t="s">
        <v>117</v>
      </c>
      <c r="DF543" s="306" t="s">
        <v>660</v>
      </c>
      <c r="DH543" s="214"/>
      <c r="DI543" s="214">
        <f>VLOOKUP(DF543,$A$563:$F$2330,6,FALSE)</f>
        <v>212</v>
      </c>
      <c r="DJ543" s="213" t="s">
        <v>65</v>
      </c>
      <c r="DK543" s="10">
        <f>DI543*1.3</f>
        <v>275.60000000000002</v>
      </c>
      <c r="DL543" s="10"/>
      <c r="DM543" s="284"/>
      <c r="DN543" s="213" t="s">
        <v>117</v>
      </c>
      <c r="DO543" s="293" t="s">
        <v>576</v>
      </c>
      <c r="DQ543" s="214"/>
      <c r="DR543" s="214">
        <f>VLOOKUP(DO543,$A$563:$F$2330,6,FALSE)</f>
        <v>8</v>
      </c>
      <c r="DS543" s="213" t="s">
        <v>65</v>
      </c>
      <c r="DT543" s="10">
        <f>DR543*1.3</f>
        <v>10.4</v>
      </c>
      <c r="DU543" s="10"/>
      <c r="DV543" s="284"/>
      <c r="DW543" s="213" t="s">
        <v>117</v>
      </c>
      <c r="DX543" s="297" t="s">
        <v>186</v>
      </c>
      <c r="DZ543" s="214"/>
      <c r="EA543" s="214" t="e">
        <f>VLOOKUP(DX543,$A$563:$F$2330,6,FALSE)</f>
        <v>#N/A</v>
      </c>
      <c r="EB543" s="213" t="s">
        <v>65</v>
      </c>
      <c r="EC543" s="10" t="e">
        <f>EA543*1.3</f>
        <v>#N/A</v>
      </c>
      <c r="ED543" s="10"/>
      <c r="EE543" s="284"/>
      <c r="EF543" s="213" t="s">
        <v>117</v>
      </c>
      <c r="EG543" s="306" t="s">
        <v>660</v>
      </c>
      <c r="EI543" s="214"/>
      <c r="EJ543" s="214">
        <f>VLOOKUP(EG543,$A$563:$F$2330,6,FALSE)</f>
        <v>212</v>
      </c>
      <c r="EK543" s="213" t="s">
        <v>65</v>
      </c>
      <c r="EL543" s="10">
        <f>EJ543*1.3</f>
        <v>275.60000000000002</v>
      </c>
      <c r="EM543" s="10"/>
      <c r="EN543" s="284"/>
      <c r="EO543" s="213" t="s">
        <v>117</v>
      </c>
      <c r="EP543" s="306" t="s">
        <v>1422</v>
      </c>
      <c r="ER543" s="214"/>
      <c r="ES543" s="214">
        <f>VLOOKUP(EP543,$A$563:$F$2330,6,FALSE)</f>
        <v>32</v>
      </c>
      <c r="ET543" s="213" t="s">
        <v>65</v>
      </c>
      <c r="EU543" s="10">
        <f>ES543*1.3</f>
        <v>41.6</v>
      </c>
      <c r="EV543" s="10"/>
      <c r="EW543" s="284"/>
      <c r="EX543" s="213" t="s">
        <v>117</v>
      </c>
      <c r="EY543" s="297" t="s">
        <v>186</v>
      </c>
      <c r="FA543" s="214"/>
      <c r="FB543" s="214" t="e">
        <f>VLOOKUP(EY544,$A$563:$F$2330,6,FALSE)</f>
        <v>#N/A</v>
      </c>
      <c r="FC543" s="213" t="s">
        <v>65</v>
      </c>
      <c r="FD543" s="10" t="e">
        <f>FB543*1.3</f>
        <v>#N/A</v>
      </c>
      <c r="FE543" s="10"/>
      <c r="FF543" s="284"/>
      <c r="FG543" s="213" t="s">
        <v>117</v>
      </c>
      <c r="FH543" s="306" t="s">
        <v>2307</v>
      </c>
      <c r="FJ543" s="214"/>
      <c r="FK543" s="214">
        <f>VLOOKUP(FH543,$A$563:$F$2330,6,FALSE)</f>
        <v>114</v>
      </c>
      <c r="FL543" s="213" t="s">
        <v>65</v>
      </c>
      <c r="FM543" s="10">
        <f>FK543*1.3</f>
        <v>148.20000000000002</v>
      </c>
      <c r="FN543" s="10"/>
      <c r="FO543" s="284"/>
      <c r="FP543" s="213" t="s">
        <v>117</v>
      </c>
      <c r="FQ543" s="293" t="s">
        <v>669</v>
      </c>
      <c r="FS543" s="214"/>
      <c r="FT543" s="214">
        <f>VLOOKUP(FQ543,$A$563:$F$2330,6,FALSE)</f>
        <v>204</v>
      </c>
      <c r="FU543" s="213" t="s">
        <v>65</v>
      </c>
      <c r="FV543" s="10">
        <f>FT543*1.3</f>
        <v>265.2</v>
      </c>
      <c r="FW543" s="10"/>
      <c r="FX543" s="284"/>
      <c r="FY543" s="213" t="s">
        <v>117</v>
      </c>
      <c r="FZ543" s="293" t="s">
        <v>539</v>
      </c>
      <c r="GB543" s="214"/>
      <c r="GC543" s="214">
        <f>VLOOKUP(FZ543,$A$563:$F$2330,6,FALSE)</f>
        <v>0</v>
      </c>
      <c r="GD543" s="213" t="s">
        <v>65</v>
      </c>
      <c r="GE543" s="10">
        <f>GC543*1.3</f>
        <v>0</v>
      </c>
      <c r="GF543" s="10"/>
      <c r="GG543" s="284"/>
      <c r="GH543" s="213" t="s">
        <v>117</v>
      </c>
      <c r="GI543" s="306" t="s">
        <v>672</v>
      </c>
      <c r="GK543" s="214"/>
      <c r="GL543" s="214">
        <f>VLOOKUP(GI543,$A$563:$F$2330,6,FALSE)</f>
        <v>42</v>
      </c>
      <c r="GM543" s="213" t="s">
        <v>65</v>
      </c>
      <c r="GN543" s="10">
        <f>GL543*1.3</f>
        <v>54.6</v>
      </c>
      <c r="GO543" s="10"/>
      <c r="GP543" s="284"/>
      <c r="GQ543" s="213" t="s">
        <v>117</v>
      </c>
      <c r="GR543" s="306" t="s">
        <v>2303</v>
      </c>
      <c r="GT543" s="214"/>
      <c r="GU543" s="214">
        <f>VLOOKUP(GR543,$A$563:$F$2330,6,FALSE)</f>
        <v>54</v>
      </c>
      <c r="GV543" s="213" t="s">
        <v>65</v>
      </c>
      <c r="GW543" s="10">
        <f>GU543*1.3</f>
        <v>70.2</v>
      </c>
      <c r="GX543" s="10"/>
      <c r="GY543" s="284"/>
      <c r="GZ543" s="213" t="s">
        <v>117</v>
      </c>
      <c r="HA543" s="293" t="s">
        <v>1991</v>
      </c>
      <c r="HC543" s="214"/>
      <c r="HD543" s="214">
        <f>VLOOKUP(HA543,$A$563:$F$2330,6,FALSE)</f>
        <v>224</v>
      </c>
      <c r="HE543" s="213" t="s">
        <v>65</v>
      </c>
      <c r="HF543" s="10">
        <f>HD543*1.3</f>
        <v>291.2</v>
      </c>
      <c r="HG543" s="10"/>
      <c r="HH543" s="284"/>
      <c r="HI543" s="213" t="s">
        <v>117</v>
      </c>
      <c r="HJ543" s="306" t="s">
        <v>660</v>
      </c>
      <c r="HL543" s="214"/>
      <c r="HM543" s="214">
        <f>VLOOKUP(HJ543,$A$563:$F$2330,6,FALSE)</f>
        <v>212</v>
      </c>
      <c r="HN543" s="213" t="s">
        <v>65</v>
      </c>
      <c r="HO543" s="10">
        <f>HM543*1.3</f>
        <v>275.60000000000002</v>
      </c>
      <c r="HP543" s="10"/>
      <c r="HQ543" s="284"/>
      <c r="HR543" s="213" t="s">
        <v>117</v>
      </c>
      <c r="HS543" s="293" t="s">
        <v>713</v>
      </c>
      <c r="HU543" s="214"/>
      <c r="HV543" s="214">
        <f>VLOOKUP(HS543,$A$563:$F$2330,6,FALSE)</f>
        <v>1</v>
      </c>
      <c r="HW543" s="213" t="s">
        <v>65</v>
      </c>
      <c r="HX543" s="10">
        <f>HV543*1.3</f>
        <v>1.3</v>
      </c>
      <c r="HY543" s="10"/>
      <c r="HZ543" s="284"/>
      <c r="IA543" s="213" t="s">
        <v>117</v>
      </c>
      <c r="IB543" s="306" t="s">
        <v>660</v>
      </c>
      <c r="ID543" s="214"/>
      <c r="IE543" s="214">
        <f>VLOOKUP(IB543,$A$563:$F$2330,6,FALSE)</f>
        <v>212</v>
      </c>
      <c r="IF543" s="213" t="s">
        <v>65</v>
      </c>
      <c r="IG543" s="10">
        <f>IE543*1.3</f>
        <v>275.60000000000002</v>
      </c>
      <c r="IH543" s="10"/>
      <c r="II543" s="284"/>
      <c r="IJ543" s="213" t="s">
        <v>117</v>
      </c>
      <c r="IK543" s="306" t="s">
        <v>2304</v>
      </c>
      <c r="IM543" s="214"/>
      <c r="IN543" s="214">
        <f>VLOOKUP(IK543,$A$563:$F$2330,6,FALSE)</f>
        <v>15</v>
      </c>
      <c r="IO543" s="213" t="s">
        <v>65</v>
      </c>
      <c r="IP543" s="10">
        <f>IN543*1.3</f>
        <v>19.5</v>
      </c>
      <c r="IQ543" s="10"/>
      <c r="IR543" s="284"/>
      <c r="IS543" s="213" t="s">
        <v>117</v>
      </c>
      <c r="IT543" s="306" t="s">
        <v>536</v>
      </c>
      <c r="IV543" s="214"/>
      <c r="IW543" s="214">
        <f>VLOOKUP(IT543,$A$563:$F$2330,6,FALSE)</f>
        <v>0</v>
      </c>
      <c r="IX543" s="213" t="s">
        <v>65</v>
      </c>
      <c r="IY543" s="10">
        <f>IW543*1.3</f>
        <v>0</v>
      </c>
      <c r="IZ543" s="10"/>
      <c r="JA543" s="284"/>
      <c r="JB543" s="213" t="s">
        <v>117</v>
      </c>
      <c r="JC543" s="306" t="s">
        <v>626</v>
      </c>
      <c r="JE543" s="214"/>
      <c r="JF543" s="214">
        <f>VLOOKUP(JC543,$A$563:$F$2330,6,FALSE)</f>
        <v>28</v>
      </c>
      <c r="JG543" s="213" t="s">
        <v>65</v>
      </c>
      <c r="JH543" s="10">
        <f>JF543*1.3</f>
        <v>36.4</v>
      </c>
      <c r="JI543" s="10"/>
      <c r="JJ543" s="284"/>
      <c r="JK543" s="213" t="s">
        <v>117</v>
      </c>
      <c r="JL543" s="306" t="s">
        <v>2305</v>
      </c>
      <c r="JN543" s="214"/>
      <c r="JO543" s="214">
        <f>VLOOKUP(JL543,$A$563:$F$2330,6,FALSE)</f>
        <v>23</v>
      </c>
      <c r="JP543" s="213" t="s">
        <v>65</v>
      </c>
      <c r="JQ543" s="10">
        <f>JO543*1.3</f>
        <v>29.900000000000002</v>
      </c>
      <c r="JR543" s="10"/>
      <c r="JS543" s="284"/>
      <c r="JT543" s="213" t="s">
        <v>117</v>
      </c>
      <c r="JU543" s="306" t="s">
        <v>669</v>
      </c>
      <c r="JW543" s="214"/>
      <c r="JX543" s="214">
        <f>VLOOKUP(JU543,$A$563:$F$2330,6,FALSE)</f>
        <v>204</v>
      </c>
      <c r="JY543" s="213" t="s">
        <v>65</v>
      </c>
      <c r="JZ543" s="10">
        <f>JX543*1.3</f>
        <v>265.2</v>
      </c>
      <c r="KA543" s="10"/>
      <c r="KB543" s="284"/>
      <c r="KC543" s="213" t="s">
        <v>117</v>
      </c>
      <c r="KD543" s="306" t="s">
        <v>576</v>
      </c>
      <c r="KF543" s="214"/>
      <c r="KG543" s="214">
        <f>VLOOKUP(KD543,$A$563:$F$2330,6,FALSE)</f>
        <v>8</v>
      </c>
      <c r="KH543" s="213" t="s">
        <v>65</v>
      </c>
      <c r="KI543" s="10">
        <f>KG543*1.3</f>
        <v>10.4</v>
      </c>
      <c r="KJ543" s="10"/>
      <c r="KK543" s="284"/>
      <c r="KL543" s="213" t="s">
        <v>117</v>
      </c>
      <c r="KM543" s="306" t="s">
        <v>569</v>
      </c>
      <c r="KO543" s="214"/>
      <c r="KP543" s="214">
        <f>VLOOKUP(KM543,$A$563:$F$2330,6,FALSE)</f>
        <v>0</v>
      </c>
      <c r="KQ543" s="213" t="s">
        <v>65</v>
      </c>
      <c r="KR543" s="10">
        <f>KP543*1.3</f>
        <v>0</v>
      </c>
      <c r="KS543" s="10"/>
      <c r="KT543" s="284"/>
      <c r="KU543" s="213" t="s">
        <v>117</v>
      </c>
      <c r="KV543" s="306" t="s">
        <v>503</v>
      </c>
      <c r="KX543" s="214"/>
      <c r="KY543" s="214">
        <f>VLOOKUP(KV543,$A$563:$F$2330,6,FALSE)</f>
        <v>0</v>
      </c>
      <c r="KZ543" s="213" t="s">
        <v>65</v>
      </c>
      <c r="LA543" s="10">
        <f>KY543*1.3</f>
        <v>0</v>
      </c>
      <c r="LB543" s="10"/>
      <c r="LC543" s="284"/>
      <c r="LD543" s="213" t="s">
        <v>117</v>
      </c>
      <c r="LE543" s="306" t="s">
        <v>610</v>
      </c>
      <c r="LG543" s="214"/>
      <c r="LH543" s="214">
        <f>VLOOKUP(LE543,$A$563:$F$2330,6,FALSE)</f>
        <v>47</v>
      </c>
      <c r="LI543" s="213" t="s">
        <v>65</v>
      </c>
      <c r="LJ543" s="10">
        <f>LH543*1.3</f>
        <v>61.1</v>
      </c>
      <c r="LK543" s="10"/>
      <c r="LL543" s="284"/>
      <c r="LM543" s="213" t="s">
        <v>117</v>
      </c>
      <c r="LN543" s="306" t="s">
        <v>1422</v>
      </c>
      <c r="LP543" s="214"/>
      <c r="LQ543" s="214">
        <f>VLOOKUP(LN543,$A$563:$F$2330,6,FALSE)</f>
        <v>32</v>
      </c>
      <c r="LR543" s="213" t="s">
        <v>65</v>
      </c>
      <c r="LS543" s="10">
        <f>LQ543*1.3</f>
        <v>41.6</v>
      </c>
      <c r="LT543" s="10"/>
      <c r="LU543" s="284"/>
      <c r="LV543" s="213" t="s">
        <v>117</v>
      </c>
      <c r="LW543" s="306" t="s">
        <v>905</v>
      </c>
      <c r="LY543" s="214"/>
      <c r="LZ543" s="214">
        <f>VLOOKUP(LW543,$A$563:$F$2330,6,FALSE)</f>
        <v>0</v>
      </c>
      <c r="MA543" s="213" t="s">
        <v>65</v>
      </c>
      <c r="MB543" s="10">
        <f>LZ543*1.3</f>
        <v>0</v>
      </c>
      <c r="MC543" s="10"/>
      <c r="MD543" s="284"/>
      <c r="ME543" s="213" t="s">
        <v>117</v>
      </c>
      <c r="MF543" s="308" t="s">
        <v>739</v>
      </c>
      <c r="MH543" s="214"/>
      <c r="MI543" s="214">
        <f>VLOOKUP(MF543,$A$563:$F$2330,6,FALSE)</f>
        <v>0</v>
      </c>
      <c r="MJ543" s="213" t="s">
        <v>65</v>
      </c>
      <c r="MK543" s="10">
        <f>MI543*1.3</f>
        <v>0</v>
      </c>
      <c r="ML543" s="10"/>
      <c r="MM543" s="284"/>
      <c r="MN543" s="213" t="s">
        <v>117</v>
      </c>
      <c r="MO543" s="306" t="s">
        <v>622</v>
      </c>
      <c r="MQ543" s="214"/>
      <c r="MR543" s="214">
        <f>VLOOKUP(MO543,$A$563:$F$2330,6,FALSE)</f>
        <v>16</v>
      </c>
      <c r="MS543" s="213" t="s">
        <v>65</v>
      </c>
      <c r="MT543" s="10">
        <f>MR543*1.3</f>
        <v>20.8</v>
      </c>
      <c r="MU543" s="10"/>
      <c r="MV543" s="284"/>
      <c r="MW543" s="213" t="s">
        <v>117</v>
      </c>
      <c r="MX543" s="306" t="s">
        <v>1991</v>
      </c>
      <c r="MZ543" s="214"/>
      <c r="NA543" s="214">
        <f>VLOOKUP(MX543,$A$563:$F$2330,6,FALSE)</f>
        <v>224</v>
      </c>
      <c r="NB543" s="213" t="s">
        <v>65</v>
      </c>
      <c r="NC543" s="10">
        <f>NA543*1.3</f>
        <v>291.2</v>
      </c>
      <c r="ND543" s="10"/>
      <c r="NE543" s="284"/>
      <c r="NF543" s="213" t="s">
        <v>117</v>
      </c>
      <c r="NG543" s="306" t="s">
        <v>669</v>
      </c>
      <c r="NI543" s="214"/>
      <c r="NJ543" s="214">
        <f>VLOOKUP(NG543,$A$563:$F$2330,6,FALSE)</f>
        <v>204</v>
      </c>
      <c r="NK543" s="213" t="s">
        <v>65</v>
      </c>
      <c r="NL543" s="10">
        <f>NJ543*1.3</f>
        <v>265.2</v>
      </c>
      <c r="NM543" s="10"/>
      <c r="NN543" s="284"/>
      <c r="NO543" s="213" t="s">
        <v>117</v>
      </c>
      <c r="NP543" s="306" t="s">
        <v>587</v>
      </c>
      <c r="NR543" s="214"/>
      <c r="NS543" s="214">
        <f>VLOOKUP(NP543,$A$563:$F$2330,6,FALSE)</f>
        <v>121</v>
      </c>
      <c r="NT543" s="213" t="s">
        <v>65</v>
      </c>
      <c r="NU543" s="10">
        <f>NS543*1.3</f>
        <v>157.30000000000001</v>
      </c>
      <c r="NV543" s="10"/>
      <c r="NW543" s="284"/>
      <c r="NX543" s="213" t="s">
        <v>117</v>
      </c>
      <c r="NY543" s="293" t="s">
        <v>1106</v>
      </c>
      <c r="OB543" s="214">
        <f>VLOOKUP(NY543,$A$563:$F$2330,6,FALSE)</f>
        <v>41</v>
      </c>
      <c r="OC543" s="213" t="s">
        <v>65</v>
      </c>
      <c r="OD543" s="10">
        <f>OB543*1.3</f>
        <v>53.300000000000004</v>
      </c>
      <c r="OE543" s="10"/>
      <c r="OF543" s="284"/>
      <c r="OG543" s="213" t="s">
        <v>117</v>
      </c>
      <c r="OH543" s="306" t="s">
        <v>622</v>
      </c>
      <c r="OJ543" s="214"/>
      <c r="OK543" s="214">
        <f>VLOOKUP(OH543,$A$563:$F$2330,6,FALSE)</f>
        <v>16</v>
      </c>
      <c r="OL543" s="213" t="s">
        <v>65</v>
      </c>
      <c r="OM543" s="10">
        <f>OK543*1.3</f>
        <v>20.8</v>
      </c>
      <c r="ON543" s="10"/>
      <c r="OO543" s="284"/>
      <c r="OP543" s="213" t="s">
        <v>117</v>
      </c>
      <c r="OQ543" s="293" t="s">
        <v>913</v>
      </c>
      <c r="OS543" s="214"/>
      <c r="OT543" s="214">
        <f>VLOOKUP(OQ543,$A$563:$F$2330,6,FALSE)</f>
        <v>23</v>
      </c>
      <c r="OU543" s="213" t="s">
        <v>65</v>
      </c>
      <c r="OV543" s="10">
        <f>OT543*1.3</f>
        <v>29.900000000000002</v>
      </c>
      <c r="OW543" s="10"/>
      <c r="OX543" s="284"/>
      <c r="OY543" s="213" t="s">
        <v>117</v>
      </c>
      <c r="OZ543" s="306" t="s">
        <v>2304</v>
      </c>
      <c r="PB543" s="214"/>
      <c r="PC543" s="214">
        <f>VLOOKUP(OZ543,$A$563:$F$2330,6,FALSE)</f>
        <v>15</v>
      </c>
      <c r="PD543" s="213" t="s">
        <v>65</v>
      </c>
      <c r="PE543" s="10">
        <f>PC543*1.3</f>
        <v>19.5</v>
      </c>
      <c r="PF543" s="10"/>
      <c r="PG543" s="284"/>
      <c r="PH543" s="213" t="s">
        <v>117</v>
      </c>
      <c r="PI543" s="306" t="s">
        <v>660</v>
      </c>
      <c r="PK543" s="214"/>
      <c r="PL543" s="214">
        <f>VLOOKUP(PI543,$A$563:$F$2330,6,FALSE)</f>
        <v>212</v>
      </c>
      <c r="PM543" s="213" t="s">
        <v>65</v>
      </c>
      <c r="PN543" s="10">
        <f>PL543*1.3</f>
        <v>275.60000000000002</v>
      </c>
      <c r="PO543" s="10"/>
      <c r="PP543" s="284"/>
      <c r="PQ543" s="213" t="s">
        <v>117</v>
      </c>
      <c r="PR543" s="293" t="s">
        <v>660</v>
      </c>
      <c r="PT543" s="214"/>
      <c r="PU543" s="214">
        <f>VLOOKUP(PR543,$A$563:$F$2330,6,FALSE)</f>
        <v>212</v>
      </c>
      <c r="PV543" s="213" t="s">
        <v>65</v>
      </c>
      <c r="PW543" s="10">
        <f>PU543*1.3</f>
        <v>275.60000000000002</v>
      </c>
      <c r="PX543" s="10"/>
      <c r="PY543" s="284"/>
      <c r="PZ543" s="213" t="s">
        <v>117</v>
      </c>
      <c r="QA543" s="306" t="s">
        <v>2307</v>
      </c>
      <c r="QC543" s="214"/>
      <c r="QD543" s="214">
        <f>VLOOKUP(QA543,$A$563:$F$2330,6,FALSE)</f>
        <v>114</v>
      </c>
      <c r="QE543" s="213" t="s">
        <v>65</v>
      </c>
      <c r="QF543" s="10">
        <f>QD543*1.3</f>
        <v>148.20000000000002</v>
      </c>
      <c r="QG543" s="10"/>
      <c r="QH543" s="284"/>
      <c r="QI543" s="213" t="s">
        <v>117</v>
      </c>
      <c r="QJ543" s="293" t="s">
        <v>652</v>
      </c>
      <c r="QL543" s="214"/>
      <c r="QM543" s="214">
        <f>VLOOKUP(QJ543,$A$563:$F$2330,6,FALSE)</f>
        <v>70</v>
      </c>
      <c r="QN543" s="213" t="s">
        <v>65</v>
      </c>
      <c r="QO543" s="10">
        <f>QM543*1.3</f>
        <v>91</v>
      </c>
      <c r="QP543" s="10"/>
      <c r="QQ543" s="284"/>
      <c r="QR543" s="213" t="s">
        <v>117</v>
      </c>
      <c r="QS543" s="306" t="s">
        <v>1991</v>
      </c>
      <c r="QU543" s="214"/>
      <c r="QV543" s="214">
        <f>VLOOKUP(QS543,$A$563:$F$2330,6,FALSE)</f>
        <v>224</v>
      </c>
      <c r="QW543" s="213" t="s">
        <v>65</v>
      </c>
      <c r="QX543" s="10">
        <f>QV543*1.3</f>
        <v>291.2</v>
      </c>
      <c r="QY543" s="10"/>
      <c r="QZ543" s="284"/>
      <c r="RA543" s="213" t="s">
        <v>117</v>
      </c>
      <c r="RB543" s="293" t="s">
        <v>713</v>
      </c>
      <c r="RD543" s="214"/>
      <c r="RE543" s="214">
        <f>VLOOKUP(RB543,$A$563:$F$2330,6,FALSE)</f>
        <v>1</v>
      </c>
      <c r="RF543" s="213" t="s">
        <v>65</v>
      </c>
      <c r="RG543" s="10">
        <f>RE543*1.3</f>
        <v>1.3</v>
      </c>
      <c r="RH543" s="10"/>
      <c r="RI543" s="284"/>
      <c r="RJ543" s="213" t="s">
        <v>117</v>
      </c>
      <c r="RK543" s="297" t="s">
        <v>186</v>
      </c>
      <c r="RN543" s="214" t="e">
        <f>VLOOKUP(RK543,$A$563:$F$2330,6,FALSE)</f>
        <v>#N/A</v>
      </c>
      <c r="RO543" s="213" t="s">
        <v>65</v>
      </c>
      <c r="RP543" s="10" t="e">
        <f>RN543*1.3</f>
        <v>#N/A</v>
      </c>
      <c r="RQ543" s="10"/>
      <c r="RR543" s="284"/>
      <c r="RS543" s="213" t="s">
        <v>117</v>
      </c>
      <c r="RT543" s="306" t="s">
        <v>669</v>
      </c>
      <c r="RV543" s="214"/>
      <c r="RW543" s="214">
        <f>VLOOKUP(RT543,$A$563:$F$2330,6,FALSE)</f>
        <v>204</v>
      </c>
      <c r="RX543" s="213" t="s">
        <v>65</v>
      </c>
      <c r="RY543" s="10">
        <f>RW543*1.3</f>
        <v>265.2</v>
      </c>
      <c r="RZ543" s="10"/>
      <c r="SA543" s="290"/>
      <c r="SB543" s="213" t="s">
        <v>117</v>
      </c>
      <c r="SC543" s="306" t="s">
        <v>660</v>
      </c>
      <c r="SE543" s="214"/>
      <c r="SF543" s="214">
        <f>VLOOKUP(SC543,$A$563:$F$2330,6,FALSE)</f>
        <v>212</v>
      </c>
      <c r="SG543" s="213" t="s">
        <v>65</v>
      </c>
      <c r="SH543" s="10">
        <f>SF543*1.3</f>
        <v>275.60000000000002</v>
      </c>
      <c r="SI543" s="10"/>
      <c r="SJ543" s="290"/>
      <c r="SK543" s="213" t="s">
        <v>117</v>
      </c>
      <c r="SL543" s="306" t="s">
        <v>1991</v>
      </c>
      <c r="SN543" s="214"/>
      <c r="SO543" s="214">
        <f>VLOOKUP(SL543,$A$563:$F$2330,6,FALSE)</f>
        <v>224</v>
      </c>
      <c r="SP543" s="213" t="s">
        <v>65</v>
      </c>
      <c r="SQ543" s="10">
        <f>SO543*1.3</f>
        <v>291.2</v>
      </c>
      <c r="SR543" s="10"/>
      <c r="SS543" s="290"/>
      <c r="ST543" s="213" t="s">
        <v>117</v>
      </c>
      <c r="SU543" s="306" t="s">
        <v>2307</v>
      </c>
      <c r="SW543" s="214"/>
      <c r="SX543" s="214">
        <f>VLOOKUP(SU543,$A$563:$F$2330,6,FALSE)</f>
        <v>114</v>
      </c>
      <c r="SY543" s="213" t="s">
        <v>65</v>
      </c>
      <c r="SZ543" s="10">
        <f>SX543*1.3</f>
        <v>148.20000000000002</v>
      </c>
      <c r="TA543" s="10"/>
      <c r="TB543" s="290"/>
      <c r="TC543" s="213" t="s">
        <v>117</v>
      </c>
      <c r="TD543" s="306" t="s">
        <v>669</v>
      </c>
      <c r="TF543" s="214"/>
      <c r="TG543" s="214">
        <f>VLOOKUP(TD543,$A$563:$F$2330,6,FALSE)</f>
        <v>204</v>
      </c>
      <c r="TH543" s="213" t="s">
        <v>65</v>
      </c>
      <c r="TI543" s="10">
        <f>TG543*1.3</f>
        <v>265.2</v>
      </c>
      <c r="TK543" s="290"/>
      <c r="TL543" s="213" t="s">
        <v>117</v>
      </c>
      <c r="TM543" s="306" t="s">
        <v>2044</v>
      </c>
      <c r="TO543" s="214"/>
      <c r="TP543" s="214">
        <f>VLOOKUP(TM543,$A$563:$F$2330,6,FALSE)</f>
        <v>1</v>
      </c>
      <c r="TQ543" s="213" t="s">
        <v>65</v>
      </c>
      <c r="TR543" s="10">
        <f>TP543*1.3</f>
        <v>1.3</v>
      </c>
      <c r="TS543" s="10"/>
      <c r="TT543" s="290"/>
      <c r="TU543" s="213" t="s">
        <v>117</v>
      </c>
      <c r="TV543" s="297" t="s">
        <v>186</v>
      </c>
      <c r="TX543" s="214"/>
      <c r="TY543" s="214" t="e">
        <f>VLOOKUP(TV543,$A$563:$F$2330,6,FALSE)</f>
        <v>#N/A</v>
      </c>
      <c r="TZ543" s="213" t="s">
        <v>65</v>
      </c>
      <c r="UA543" s="10" t="e">
        <f>TY543*1.3</f>
        <v>#N/A</v>
      </c>
      <c r="UB543" s="10"/>
      <c r="UC543" s="290"/>
      <c r="UD543" s="213" t="s">
        <v>117</v>
      </c>
      <c r="UE543" s="306" t="s">
        <v>2304</v>
      </c>
      <c r="UG543" s="214"/>
      <c r="UH543" s="214">
        <f>VLOOKUP(UE543,$A$563:$F$2330,6,FALSE)</f>
        <v>15</v>
      </c>
      <c r="UI543" s="213" t="s">
        <v>65</v>
      </c>
      <c r="UJ543" s="10">
        <f>UH543*1.3</f>
        <v>19.5</v>
      </c>
      <c r="UK543" s="10"/>
      <c r="UL543" s="290"/>
      <c r="UM543" s="213" t="s">
        <v>117</v>
      </c>
      <c r="UN543" s="297" t="s">
        <v>186</v>
      </c>
      <c r="UP543" s="214"/>
      <c r="UQ543" s="214" t="e">
        <f>VLOOKUP(UN543,$A$563:$F$2330,6,FALSE)</f>
        <v>#N/A</v>
      </c>
      <c r="UR543" s="213" t="s">
        <v>65</v>
      </c>
      <c r="US543" s="10" t="e">
        <f>UQ543*1.3</f>
        <v>#N/A</v>
      </c>
      <c r="UT543" s="10"/>
      <c r="UU543" s="290"/>
      <c r="UV543" s="213" t="s">
        <v>117</v>
      </c>
      <c r="UW543" s="306" t="s">
        <v>2303</v>
      </c>
      <c r="UY543" s="214"/>
      <c r="UZ543" s="214">
        <f>VLOOKUP(UW543,$A$563:$F$2330,6,FALSE)</f>
        <v>54</v>
      </c>
      <c r="VA543" s="213" t="s">
        <v>65</v>
      </c>
      <c r="VB543" s="10">
        <f>UZ543*1.3</f>
        <v>70.2</v>
      </c>
      <c r="VC543" s="10"/>
      <c r="VD543" s="290"/>
      <c r="VE543" s="213" t="s">
        <v>117</v>
      </c>
      <c r="VF543" s="297" t="s">
        <v>186</v>
      </c>
      <c r="VH543" s="214"/>
      <c r="VI543" s="214" t="e">
        <f>VLOOKUP(VF543,$A$563:$F$2330,6,FALSE)</f>
        <v>#N/A</v>
      </c>
      <c r="VJ543" s="213" t="s">
        <v>65</v>
      </c>
      <c r="VK543" s="10" t="e">
        <f>VI543*1.3</f>
        <v>#N/A</v>
      </c>
      <c r="VL543" s="10"/>
      <c r="VM543" s="290"/>
      <c r="VN543" s="213" t="s">
        <v>117</v>
      </c>
      <c r="VO543" s="306" t="s">
        <v>2303</v>
      </c>
      <c r="VQ543" s="214"/>
      <c r="VR543" s="214">
        <f>VLOOKUP(VO543,$A$563:$F$2330,6,FALSE)</f>
        <v>54</v>
      </c>
      <c r="VS543" s="213" t="s">
        <v>65</v>
      </c>
      <c r="VT543" s="10">
        <f>VR543*1.3</f>
        <v>70.2</v>
      </c>
      <c r="VU543" s="10"/>
      <c r="VV543" s="290"/>
      <c r="VW543" s="213" t="s">
        <v>117</v>
      </c>
      <c r="VX543" s="297" t="s">
        <v>186</v>
      </c>
      <c r="WA543" s="214" t="e">
        <f>VLOOKUP(VX543,$A$563:$F$2330,6,FALSE)</f>
        <v>#N/A</v>
      </c>
      <c r="WB543" s="213" t="s">
        <v>65</v>
      </c>
      <c r="WC543" s="10" t="e">
        <f>WA543*1.3</f>
        <v>#N/A</v>
      </c>
      <c r="WE543" s="290"/>
      <c r="WF543" s="213" t="s">
        <v>117</v>
      </c>
      <c r="WG543" s="306" t="s">
        <v>735</v>
      </c>
      <c r="WI543" s="214"/>
      <c r="WJ543" s="214">
        <f>VLOOKUP(WG543,$A$563:$F$2330,6,FALSE)</f>
        <v>9</v>
      </c>
      <c r="WK543" s="213" t="s">
        <v>65</v>
      </c>
      <c r="WL543" s="10">
        <f>WJ543*1.3</f>
        <v>11.700000000000001</v>
      </c>
      <c r="WN543" s="290"/>
      <c r="WO543" s="213" t="s">
        <v>117</v>
      </c>
      <c r="WP543" s="306" t="s">
        <v>669</v>
      </c>
      <c r="WQ543" s="214"/>
      <c r="WR543" s="214"/>
      <c r="WS543" s="214">
        <f>VLOOKUP(WP543,$A$563:$F$2330,6,FALSE)</f>
        <v>204</v>
      </c>
      <c r="WT543" s="213" t="s">
        <v>65</v>
      </c>
      <c r="WU543" s="10">
        <f>WS543*1.3</f>
        <v>265.2</v>
      </c>
      <c r="WV543" s="10"/>
      <c r="WW543" s="290"/>
      <c r="WX543" s="213" t="s">
        <v>117</v>
      </c>
      <c r="WY543" s="306" t="s">
        <v>2309</v>
      </c>
      <c r="XA543" s="214"/>
      <c r="XB543" s="214">
        <f>VLOOKUP(WY543,$A$563:$F$2330,6,FALSE)</f>
        <v>38</v>
      </c>
      <c r="XC543" s="213" t="s">
        <v>65</v>
      </c>
      <c r="XD543" s="10">
        <f>XB543*1.3</f>
        <v>49.4</v>
      </c>
      <c r="XF543" s="290"/>
      <c r="XG543" s="213" t="s">
        <v>117</v>
      </c>
      <c r="XH543" s="297" t="s">
        <v>186</v>
      </c>
      <c r="XK543" s="214" t="e">
        <f>VLOOKUP(XH543,$A$563:$F$2330,6,FALSE)</f>
        <v>#N/A</v>
      </c>
      <c r="XL543" s="213" t="s">
        <v>65</v>
      </c>
      <c r="XM543" s="10" t="e">
        <f>XK543*1.3</f>
        <v>#N/A</v>
      </c>
      <c r="XO543" s="290"/>
      <c r="XP543" s="213" t="s">
        <v>117</v>
      </c>
      <c r="XQ543" s="306" t="s">
        <v>905</v>
      </c>
      <c r="XS543" s="214"/>
      <c r="XT543" s="214">
        <f>VLOOKUP(XQ543,$A$563:$F$2330,6,FALSE)</f>
        <v>0</v>
      </c>
      <c r="XU543" s="213" t="s">
        <v>65</v>
      </c>
      <c r="XV543" s="10">
        <f>XT543*1.3</f>
        <v>0</v>
      </c>
      <c r="XW543" s="10"/>
      <c r="XX543" s="290"/>
      <c r="XY543" s="213" t="s">
        <v>117</v>
      </c>
      <c r="XZ543" s="306" t="s">
        <v>587</v>
      </c>
      <c r="YB543" s="214"/>
      <c r="YC543" s="214">
        <f>VLOOKUP(XZ543,$A$563:$F$2330,6,FALSE)</f>
        <v>121</v>
      </c>
      <c r="YD543" s="213" t="s">
        <v>65</v>
      </c>
      <c r="YE543" s="10">
        <f>YC543*1.3</f>
        <v>157.30000000000001</v>
      </c>
      <c r="YG543" s="290"/>
      <c r="YH543" s="213" t="s">
        <v>117</v>
      </c>
      <c r="YI543" s="306" t="s">
        <v>1991</v>
      </c>
      <c r="YK543" s="214"/>
      <c r="YL543" s="214">
        <f>VLOOKUP(YI543,$A$563:$F$2330,6,FALSE)</f>
        <v>224</v>
      </c>
      <c r="YM543" s="213" t="s">
        <v>65</v>
      </c>
      <c r="YN543" s="10">
        <f>YL543*1.3</f>
        <v>291.2</v>
      </c>
      <c r="YO543" s="10"/>
      <c r="YP543" s="290"/>
      <c r="YQ543" s="213" t="s">
        <v>117</v>
      </c>
      <c r="YR543" s="297" t="s">
        <v>186</v>
      </c>
      <c r="YU543" s="214" t="e">
        <f>VLOOKUP(YR543,$A$563:$F$2330,6,FALSE)</f>
        <v>#N/A</v>
      </c>
      <c r="YV543" s="213" t="s">
        <v>65</v>
      </c>
      <c r="YW543" s="10" t="e">
        <f>YU543*1.3</f>
        <v>#N/A</v>
      </c>
      <c r="YY543" s="290"/>
      <c r="YZ543" s="213" t="s">
        <v>117</v>
      </c>
      <c r="ZA543" s="297" t="s">
        <v>186</v>
      </c>
      <c r="ZD543" s="214" t="e">
        <f>VLOOKUP(ZA543,$A$563:$F$2330,6,FALSE)</f>
        <v>#N/A</v>
      </c>
      <c r="ZE543" s="213" t="s">
        <v>65</v>
      </c>
      <c r="ZF543" s="10" t="e">
        <f>ZD543*1.3</f>
        <v>#N/A</v>
      </c>
      <c r="ZH543" s="290"/>
      <c r="ZI543" s="213" t="s">
        <v>117</v>
      </c>
      <c r="ZJ543" s="293" t="s">
        <v>739</v>
      </c>
      <c r="ZM543" s="214">
        <f>VLOOKUP(ZJ543,$A$563:$F$2330,6,FALSE)</f>
        <v>0</v>
      </c>
      <c r="ZN543" s="213" t="s">
        <v>65</v>
      </c>
      <c r="ZO543" s="10">
        <f>ZM543*1.3</f>
        <v>0</v>
      </c>
      <c r="ZQ543" s="290"/>
      <c r="ZR543" s="213" t="s">
        <v>117</v>
      </c>
      <c r="ZS543" s="297" t="s">
        <v>186</v>
      </c>
      <c r="ZU543" s="214"/>
      <c r="ZV543" s="214" t="e">
        <f>VLOOKUP(ZS543,$A$563:$F$2330,6,FALSE)</f>
        <v>#N/A</v>
      </c>
      <c r="ZW543" s="213" t="s">
        <v>65</v>
      </c>
      <c r="ZX543" s="10" t="e">
        <f>ZV543*1.3</f>
        <v>#N/A</v>
      </c>
      <c r="ZY543" s="10"/>
      <c r="ZZ543" s="290"/>
      <c r="AAA543" s="213" t="s">
        <v>117</v>
      </c>
      <c r="AAB543" s="297" t="s">
        <v>186</v>
      </c>
      <c r="AAD543" s="214"/>
      <c r="AAE543" s="214" t="e">
        <f>VLOOKUP(AAB543,$A$563:$F$2330,6,FALSE)</f>
        <v>#N/A</v>
      </c>
      <c r="AAF543" s="213" t="s">
        <v>65</v>
      </c>
      <c r="AAG543" s="10" t="e">
        <f>AAE543*1.3</f>
        <v>#N/A</v>
      </c>
      <c r="AAH543" s="10"/>
      <c r="AAI543" s="290"/>
      <c r="AAJ543" s="213" t="s">
        <v>117</v>
      </c>
      <c r="AAK543" s="297" t="s">
        <v>186</v>
      </c>
      <c r="AAM543" s="214"/>
      <c r="AAN543" s="214" t="e">
        <f>VLOOKUP(AAK543,$A$563:$F$2330,6,FALSE)</f>
        <v>#N/A</v>
      </c>
      <c r="AAO543" s="213" t="s">
        <v>65</v>
      </c>
      <c r="AAP543" s="10" t="e">
        <f>AAN543*1.3</f>
        <v>#N/A</v>
      </c>
      <c r="AAQ543" s="10"/>
      <c r="AAR543" s="290"/>
      <c r="AAS543" s="213" t="s">
        <v>117</v>
      </c>
      <c r="AAT543" s="297" t="s">
        <v>186</v>
      </c>
      <c r="AAV543" s="214"/>
      <c r="AAW543" s="214" t="e">
        <f>VLOOKUP(AAT543,$A$563:$F$2330,6,FALSE)</f>
        <v>#N/A</v>
      </c>
      <c r="AAX543" s="213" t="s">
        <v>65</v>
      </c>
      <c r="AAY543" s="10" t="e">
        <f>AAW543*1.3</f>
        <v>#N/A</v>
      </c>
      <c r="AAZ543" s="10"/>
      <c r="ABA543" s="290"/>
      <c r="ABB543" s="213" t="s">
        <v>117</v>
      </c>
      <c r="ABC543" s="297" t="s">
        <v>186</v>
      </c>
      <c r="ABE543" s="214"/>
      <c r="ABF543" s="214" t="e">
        <f>VLOOKUP(ABC543,$A$563:$F$2330,6,FALSE)</f>
        <v>#N/A</v>
      </c>
      <c r="ABG543" s="213" t="s">
        <v>65</v>
      </c>
      <c r="ABH543" s="10" t="e">
        <f>ABF543*1.3</f>
        <v>#N/A</v>
      </c>
      <c r="ABI543" s="10"/>
      <c r="ABJ543" s="290"/>
      <c r="ABK543" s="213" t="s">
        <v>117</v>
      </c>
      <c r="ABL543" s="297" t="s">
        <v>186</v>
      </c>
      <c r="ABN543" s="214"/>
      <c r="ABO543" s="214" t="e">
        <f>VLOOKUP(ABL543,$A$563:$F$2330,6,FALSE)</f>
        <v>#N/A</v>
      </c>
      <c r="ABP543" s="213" t="s">
        <v>65</v>
      </c>
      <c r="ABQ543" s="10" t="e">
        <f>ABO543*1.3</f>
        <v>#N/A</v>
      </c>
      <c r="ABR543" s="10"/>
      <c r="ABS543" s="290"/>
      <c r="ABT543" s="213" t="s">
        <v>117</v>
      </c>
      <c r="ABU543" s="297" t="s">
        <v>186</v>
      </c>
      <c r="ABW543" s="214"/>
      <c r="ABX543" s="214" t="e">
        <f>VLOOKUP(ABU543,$A$563:$F$2330,6,FALSE)</f>
        <v>#N/A</v>
      </c>
      <c r="ABY543" s="213" t="s">
        <v>65</v>
      </c>
      <c r="ABZ543" s="10" t="e">
        <f>ABX543*1.3</f>
        <v>#N/A</v>
      </c>
      <c r="ACA543" s="10"/>
      <c r="ACB543" s="290"/>
      <c r="ACC543" s="213" t="s">
        <v>117</v>
      </c>
      <c r="ACD543" s="297" t="s">
        <v>186</v>
      </c>
      <c r="ACF543" s="214"/>
      <c r="ACG543" s="214" t="e">
        <f>VLOOKUP(ACD543,$A$563:$F$2330,6,FALSE)</f>
        <v>#N/A</v>
      </c>
      <c r="ACH543" s="213" t="s">
        <v>65</v>
      </c>
      <c r="ACI543" s="10" t="e">
        <f>ACG543*1.3</f>
        <v>#N/A</v>
      </c>
      <c r="ACJ543" s="10"/>
      <c r="ACK543" s="290"/>
      <c r="ACL543" s="213" t="s">
        <v>117</v>
      </c>
      <c r="ACM543" s="297" t="s">
        <v>186</v>
      </c>
      <c r="ACO543" s="214"/>
      <c r="ACP543" s="214" t="e">
        <f>VLOOKUP(ACM543,$A$563:$F$2330,6,FALSE)</f>
        <v>#N/A</v>
      </c>
      <c r="ACQ543" s="213" t="s">
        <v>65</v>
      </c>
      <c r="ACR543" s="10" t="e">
        <f>ACP543*1.3</f>
        <v>#N/A</v>
      </c>
      <c r="ACS543" s="10"/>
      <c r="ACT543" s="290"/>
      <c r="ACU543" s="213" t="s">
        <v>117</v>
      </c>
      <c r="ACV543" s="293" t="s">
        <v>761</v>
      </c>
      <c r="ACX543" s="214"/>
      <c r="ACY543" s="214">
        <f>VLOOKUP(ACV543,$A$563:$F$2330,6,FALSE)</f>
        <v>27</v>
      </c>
      <c r="ACZ543" s="213" t="s">
        <v>65</v>
      </c>
      <c r="ADA543" s="10">
        <f>ACY543*1.3</f>
        <v>35.1</v>
      </c>
      <c r="ADB543" s="10"/>
      <c r="ADC543" s="290"/>
      <c r="ADD543" s="213" t="s">
        <v>117</v>
      </c>
      <c r="ADE543" s="306" t="s">
        <v>579</v>
      </c>
      <c r="ADG543" s="214"/>
      <c r="ADH543" s="214">
        <f>VLOOKUP(ADE543,$A$563:$F$2330,6,FALSE)</f>
        <v>19</v>
      </c>
      <c r="ADI543" s="213" t="s">
        <v>65</v>
      </c>
      <c r="ADJ543" s="10">
        <f>ADH543*1.3</f>
        <v>24.7</v>
      </c>
      <c r="ADL543" s="290"/>
      <c r="ADM543" s="213" t="s">
        <v>117</v>
      </c>
      <c r="ADN543" s="306" t="s">
        <v>587</v>
      </c>
      <c r="ADP543" s="214"/>
      <c r="ADQ543" s="214">
        <f>VLOOKUP(ADN543,$A$563:$F$2330,6,FALSE)</f>
        <v>121</v>
      </c>
      <c r="ADR543" s="213" t="s">
        <v>65</v>
      </c>
      <c r="ADS543" s="10">
        <f>ADQ543*1.3</f>
        <v>157.30000000000001</v>
      </c>
      <c r="ADT543" s="10"/>
      <c r="ADU543" s="290"/>
      <c r="ADV543" s="213" t="s">
        <v>117</v>
      </c>
      <c r="ADW543" s="306" t="s">
        <v>656</v>
      </c>
      <c r="ADZ543" s="214">
        <f>VLOOKUP(ADW543,$A$563:$F$2330,6,FALSE)</f>
        <v>0</v>
      </c>
      <c r="AEA543" s="213" t="s">
        <v>65</v>
      </c>
      <c r="AEB543" s="10">
        <f>ADZ543*1.3</f>
        <v>0</v>
      </c>
      <c r="AED543" s="290"/>
      <c r="AEE543" s="213" t="s">
        <v>117</v>
      </c>
      <c r="AEF543" s="306" t="s">
        <v>626</v>
      </c>
      <c r="AEH543" s="214"/>
      <c r="AEI543" s="214">
        <f>VLOOKUP(AEF543,$A$563:$F$2330,6,FALSE)</f>
        <v>28</v>
      </c>
      <c r="AEJ543" s="213" t="s">
        <v>65</v>
      </c>
      <c r="AEK543" s="10">
        <f>AEI543*1.3</f>
        <v>36.4</v>
      </c>
      <c r="AEM543" s="290"/>
      <c r="AEN543" s="213" t="s">
        <v>117</v>
      </c>
      <c r="AEO543" s="306" t="s">
        <v>1377</v>
      </c>
      <c r="AEQ543" s="214"/>
      <c r="AER543" s="214">
        <f>VLOOKUP(AEO543,$A$563:$F$2330,6,FALSE)</f>
        <v>140</v>
      </c>
      <c r="AES543" s="213" t="s">
        <v>65</v>
      </c>
      <c r="AET543" s="10">
        <f>AER543*1.3</f>
        <v>182</v>
      </c>
      <c r="AEV543" s="290"/>
      <c r="AEW543" s="213" t="s">
        <v>117</v>
      </c>
      <c r="AEX543" s="306" t="s">
        <v>675</v>
      </c>
      <c r="AEZ543" s="214"/>
      <c r="AFA543" s="214">
        <f>VLOOKUP(AEX543,$A$563:$F$2330,6,FALSE)</f>
        <v>193</v>
      </c>
      <c r="AFB543" s="213" t="s">
        <v>65</v>
      </c>
      <c r="AFC543" s="10">
        <f>AFA543*1.3</f>
        <v>250.9</v>
      </c>
      <c r="AFD543" s="10"/>
      <c r="AFE543" s="290"/>
      <c r="AFF543" s="213" t="s">
        <v>117</v>
      </c>
      <c r="AFG543" s="306" t="s">
        <v>587</v>
      </c>
      <c r="AFI543" s="214"/>
      <c r="AFJ543" s="214">
        <f>VLOOKUP(AFG543,$A$563:$F$2330,6,FALSE)</f>
        <v>121</v>
      </c>
      <c r="AFK543" s="213" t="s">
        <v>65</v>
      </c>
      <c r="AFL543" s="10">
        <f>AFJ543*1.3</f>
        <v>157.30000000000001</v>
      </c>
      <c r="AFM543" s="10"/>
      <c r="AFN543" s="290"/>
      <c r="AFO543" s="213" t="s">
        <v>117</v>
      </c>
      <c r="AFP543" s="306" t="s">
        <v>2305</v>
      </c>
      <c r="AFR543" s="214"/>
      <c r="AFS543" s="214">
        <f>VLOOKUP(AFP543,$A$563:$F$2330,6,FALSE)</f>
        <v>23</v>
      </c>
      <c r="AFT543" s="213" t="s">
        <v>65</v>
      </c>
      <c r="AFU543" s="10">
        <f>AFS543*1.3</f>
        <v>29.900000000000002</v>
      </c>
      <c r="AFV543" s="10"/>
      <c r="AFW543" s="290"/>
      <c r="AFX543" s="213" t="s">
        <v>117</v>
      </c>
      <c r="AFY543" s="309" t="s">
        <v>576</v>
      </c>
      <c r="AGA543" s="214"/>
      <c r="AGB543" s="214">
        <f>VLOOKUP(AFY543,$A$563:$F$2330,6,FALSE)</f>
        <v>8</v>
      </c>
      <c r="AGC543" s="213" t="s">
        <v>65</v>
      </c>
      <c r="AGD543" s="10">
        <f>AGB543*1.3</f>
        <v>10.4</v>
      </c>
      <c r="AGE543" s="10"/>
      <c r="AGF543" s="290"/>
      <c r="AGG543" s="213" t="s">
        <v>117</v>
      </c>
      <c r="AGH543" s="306" t="s">
        <v>709</v>
      </c>
      <c r="AGJ543" s="214"/>
      <c r="AGK543" s="214">
        <f>VLOOKUP(AGH543,$A$563:$F$2330,6,FALSE)</f>
        <v>209</v>
      </c>
      <c r="AGL543" s="213" t="s">
        <v>65</v>
      </c>
      <c r="AGM543" s="10">
        <f>AGK543*1.3</f>
        <v>271.7</v>
      </c>
      <c r="AGN543" s="10"/>
      <c r="AGO543" s="290"/>
      <c r="AGP543" s="213" t="s">
        <v>117</v>
      </c>
      <c r="AGQ543" s="306" t="s">
        <v>939</v>
      </c>
      <c r="AGS543" s="214"/>
      <c r="AGT543" s="214">
        <f>VLOOKUP(AGQ543,$A$563:$F$2330,6,FALSE)</f>
        <v>4</v>
      </c>
      <c r="AGU543" s="213" t="s">
        <v>65</v>
      </c>
      <c r="AGV543" s="10">
        <f>AGT543*1.3</f>
        <v>5.2</v>
      </c>
      <c r="AGW543" s="10"/>
      <c r="AGX543" s="290"/>
      <c r="AGY543" s="213" t="s">
        <v>117</v>
      </c>
      <c r="AGZ543" s="308" t="s">
        <v>2310</v>
      </c>
      <c r="AHB543" s="214"/>
      <c r="AHC543" s="214">
        <f>VLOOKUP(AGZ543,$A$563:$F$2330,6,FALSE)</f>
        <v>0</v>
      </c>
      <c r="AHD543" s="213" t="s">
        <v>65</v>
      </c>
      <c r="AHE543" s="10">
        <f>AHC543*1.3</f>
        <v>0</v>
      </c>
      <c r="AHF543" s="10"/>
      <c r="AHG543" s="290"/>
      <c r="AHH543" s="213"/>
      <c r="AHI543" s="303"/>
      <c r="AHK543" s="214"/>
      <c r="AHL543" s="214"/>
      <c r="AHM543" s="213"/>
      <c r="AHN543" s="10"/>
      <c r="AHO543" s="10"/>
      <c r="AHQ543" s="213"/>
      <c r="AHR543" s="278"/>
      <c r="AHT543" s="214"/>
      <c r="AHU543" s="214"/>
      <c r="AHV543" s="213"/>
      <c r="AHW543" s="10"/>
      <c r="AHX543" s="10"/>
      <c r="AHZ543" s="213"/>
      <c r="AIA543" s="278"/>
      <c r="AIC543" s="214"/>
      <c r="AID543" s="214"/>
      <c r="AIE543" s="213"/>
      <c r="AIF543" s="10"/>
      <c r="AIG543" s="10"/>
      <c r="AII543" s="213"/>
      <c r="AIJ543" s="278"/>
      <c r="AIM543" s="214"/>
      <c r="AIN543" s="213"/>
      <c r="AIO543" s="10"/>
    </row>
    <row r="544" spans="1:926" s="14" customFormat="1" ht="15">
      <c r="A544" s="213" t="s">
        <v>118</v>
      </c>
      <c r="B544" s="293" t="s">
        <v>1422</v>
      </c>
      <c r="D544" s="214"/>
      <c r="E544" s="214">
        <f>VLOOKUP(B544,$A$563:$F$2330,6,FALSE)</f>
        <v>32</v>
      </c>
      <c r="F544" s="213" t="s">
        <v>67</v>
      </c>
      <c r="G544" s="10">
        <f>E544*1.2</f>
        <v>38.4</v>
      </c>
      <c r="H544" s="10"/>
      <c r="I544" s="284"/>
      <c r="J544" s="213" t="s">
        <v>118</v>
      </c>
      <c r="K544" s="306" t="s">
        <v>2306</v>
      </c>
      <c r="M544" s="214"/>
      <c r="N544" s="214">
        <f>VLOOKUP(K544,$A$563:$F$2330,6,FALSE)</f>
        <v>22</v>
      </c>
      <c r="O544" s="213" t="s">
        <v>67</v>
      </c>
      <c r="P544" s="10">
        <f>N544*1.2</f>
        <v>26.4</v>
      </c>
      <c r="Q544" s="10"/>
      <c r="R544" s="284"/>
      <c r="S544" s="213" t="s">
        <v>118</v>
      </c>
      <c r="T544" s="306" t="s">
        <v>660</v>
      </c>
      <c r="V544" s="214"/>
      <c r="W544" s="214">
        <f>VLOOKUP(T544,$A$563:$F$2330,6,FALSE)</f>
        <v>212</v>
      </c>
      <c r="X544" s="213" t="s">
        <v>67</v>
      </c>
      <c r="Y544" s="10">
        <f>W544*1.2</f>
        <v>254.39999999999998</v>
      </c>
      <c r="Z544" s="10"/>
      <c r="AA544" s="284"/>
      <c r="AB544" s="213" t="s">
        <v>118</v>
      </c>
      <c r="AC544" s="306" t="s">
        <v>2306</v>
      </c>
      <c r="AE544" s="214"/>
      <c r="AF544" s="214">
        <f>VLOOKUP(AC544,$A$563:$F$2330,6,FALSE)</f>
        <v>22</v>
      </c>
      <c r="AG544" s="213" t="s">
        <v>67</v>
      </c>
      <c r="AH544" s="10">
        <f>AF544*1.2</f>
        <v>26.4</v>
      </c>
      <c r="AI544" s="10"/>
      <c r="AJ544" s="284"/>
      <c r="AK544" s="213" t="s">
        <v>118</v>
      </c>
      <c r="AL544" s="293" t="s">
        <v>1317</v>
      </c>
      <c r="AN544" s="214"/>
      <c r="AO544" s="214">
        <f>VLOOKUP(AL544,$A$563:$F$2330,6,FALSE)</f>
        <v>101</v>
      </c>
      <c r="AP544" s="213" t="s">
        <v>67</v>
      </c>
      <c r="AQ544" s="10">
        <f>AO544*1.2</f>
        <v>121.19999999999999</v>
      </c>
      <c r="AR544" s="10"/>
      <c r="AS544" s="284"/>
      <c r="AT544" s="213" t="s">
        <v>118</v>
      </c>
      <c r="AU544" s="306" t="s">
        <v>669</v>
      </c>
      <c r="AW544" s="214"/>
      <c r="AX544" s="214">
        <f>VLOOKUP(AU544,$A$563:$F$2330,6,FALSE)</f>
        <v>204</v>
      </c>
      <c r="AY544" s="213" t="s">
        <v>67</v>
      </c>
      <c r="AZ544" s="10">
        <f>AX544*1.2</f>
        <v>244.79999999999998</v>
      </c>
      <c r="BA544" s="10"/>
      <c r="BB544" s="284"/>
      <c r="BC544" s="213" t="s">
        <v>118</v>
      </c>
      <c r="BD544" s="306" t="s">
        <v>2303</v>
      </c>
      <c r="BF544" s="214"/>
      <c r="BG544" s="214">
        <f>VLOOKUP(BD544,$A$563:$F$2330,6,FALSE)</f>
        <v>54</v>
      </c>
      <c r="BH544" s="213" t="s">
        <v>67</v>
      </c>
      <c r="BI544" s="10">
        <f>BG544*1.2</f>
        <v>64.8</v>
      </c>
      <c r="BJ544" s="10"/>
      <c r="BK544" s="284"/>
      <c r="BL544" s="213" t="s">
        <v>118</v>
      </c>
      <c r="BM544" s="306" t="s">
        <v>713</v>
      </c>
      <c r="BO544" s="214"/>
      <c r="BP544" s="214">
        <f>VLOOKUP(BM544,$A$563:$F$2330,6,FALSE)</f>
        <v>1</v>
      </c>
      <c r="BQ544" s="213" t="s">
        <v>67</v>
      </c>
      <c r="BR544" s="10">
        <f>BP544*1.2</f>
        <v>1.2</v>
      </c>
      <c r="BS544" s="10"/>
      <c r="BT544" s="284"/>
      <c r="BU544" s="213" t="s">
        <v>118</v>
      </c>
      <c r="BV544" s="306" t="s">
        <v>2305</v>
      </c>
      <c r="BX544" s="214"/>
      <c r="BY544" s="214">
        <f>VLOOKUP(BV544,$A$563:$F$2330,6,FALSE)</f>
        <v>23</v>
      </c>
      <c r="BZ544" s="213" t="s">
        <v>67</v>
      </c>
      <c r="CA544" s="10">
        <f>BY544*1.2</f>
        <v>27.599999999999998</v>
      </c>
      <c r="CB544" s="10"/>
      <c r="CC544" s="284"/>
      <c r="CD544" s="213" t="s">
        <v>118</v>
      </c>
      <c r="CE544" s="306" t="s">
        <v>927</v>
      </c>
      <c r="CG544" s="214"/>
      <c r="CH544" s="214">
        <f>VLOOKUP(CE544,$A$563:$F$2330,6,FALSE)</f>
        <v>0</v>
      </c>
      <c r="CI544" s="213" t="s">
        <v>67</v>
      </c>
      <c r="CJ544" s="10">
        <f>CH544*1.2</f>
        <v>0</v>
      </c>
      <c r="CK544" s="10"/>
      <c r="CL544" s="284"/>
      <c r="CM544" s="213" t="s">
        <v>118</v>
      </c>
      <c r="CN544" s="306" t="s">
        <v>672</v>
      </c>
      <c r="CP544" s="214"/>
      <c r="CQ544" s="214">
        <f>VLOOKUP(CN544,$A$563:$F$2330,6,FALSE)</f>
        <v>42</v>
      </c>
      <c r="CR544" s="213" t="s">
        <v>67</v>
      </c>
      <c r="CS544" s="10">
        <f>CQ544*1.2</f>
        <v>50.4</v>
      </c>
      <c r="CT544" s="10"/>
      <c r="CU544" s="284"/>
      <c r="CV544" s="213" t="s">
        <v>118</v>
      </c>
      <c r="CW544" s="306" t="s">
        <v>660</v>
      </c>
      <c r="CY544" s="214"/>
      <c r="CZ544" s="214">
        <f>VLOOKUP(CW544,$A$563:$F$2330,6,FALSE)</f>
        <v>212</v>
      </c>
      <c r="DA544" s="213" t="s">
        <v>67</v>
      </c>
      <c r="DB544" s="10">
        <f>CZ544*1.2</f>
        <v>254.39999999999998</v>
      </c>
      <c r="DC544" s="10"/>
      <c r="DD544" s="284"/>
      <c r="DE544" s="213" t="s">
        <v>118</v>
      </c>
      <c r="DF544" s="306" t="s">
        <v>1422</v>
      </c>
      <c r="DH544" s="214"/>
      <c r="DI544" s="214">
        <f>VLOOKUP(DF544,$A$563:$F$2330,6,FALSE)</f>
        <v>32</v>
      </c>
      <c r="DJ544" s="213" t="s">
        <v>67</v>
      </c>
      <c r="DK544" s="10">
        <f>DI544*1.2</f>
        <v>38.4</v>
      </c>
      <c r="DL544" s="10"/>
      <c r="DM544" s="284"/>
      <c r="DN544" s="213" t="s">
        <v>118</v>
      </c>
      <c r="DO544" s="293" t="s">
        <v>784</v>
      </c>
      <c r="DQ544" s="214"/>
      <c r="DR544" s="214">
        <f>VLOOKUP(DO544,$A$563:$F$2330,6,FALSE)</f>
        <v>66</v>
      </c>
      <c r="DS544" s="213" t="s">
        <v>67</v>
      </c>
      <c r="DT544" s="10">
        <f>DR544*1.2</f>
        <v>79.2</v>
      </c>
      <c r="DU544" s="10"/>
      <c r="DV544" s="284"/>
      <c r="DW544" s="213" t="s">
        <v>118</v>
      </c>
      <c r="DX544" s="297" t="s">
        <v>186</v>
      </c>
      <c r="DZ544" s="214"/>
      <c r="EA544" s="214" t="e">
        <f>VLOOKUP(DX544,$A$563:$F$2330,6,FALSE)</f>
        <v>#N/A</v>
      </c>
      <c r="EB544" s="213" t="s">
        <v>67</v>
      </c>
      <c r="EC544" s="10" t="e">
        <f>EA544*1.2</f>
        <v>#N/A</v>
      </c>
      <c r="ED544" s="10"/>
      <c r="EE544" s="284"/>
      <c r="EF544" s="213" t="s">
        <v>118</v>
      </c>
      <c r="EG544" s="306" t="s">
        <v>622</v>
      </c>
      <c r="EI544" s="214"/>
      <c r="EJ544" s="214">
        <f>VLOOKUP(EG544,$A$563:$F$2330,6,FALSE)</f>
        <v>16</v>
      </c>
      <c r="EK544" s="213" t="s">
        <v>67</v>
      </c>
      <c r="EL544" s="10">
        <f>EJ544*1.2</f>
        <v>19.2</v>
      </c>
      <c r="EM544" s="10"/>
      <c r="EN544" s="284"/>
      <c r="EO544" s="213" t="s">
        <v>118</v>
      </c>
      <c r="EP544" s="306" t="s">
        <v>660</v>
      </c>
      <c r="ER544" s="214"/>
      <c r="ES544" s="214">
        <f>VLOOKUP(EP544,$A$563:$F$2330,6,FALSE)</f>
        <v>212</v>
      </c>
      <c r="ET544" s="213" t="s">
        <v>67</v>
      </c>
      <c r="EU544" s="10">
        <f>ES544*1.2</f>
        <v>254.39999999999998</v>
      </c>
      <c r="EV544" s="10"/>
      <c r="EW544" s="284"/>
      <c r="EX544" s="213" t="s">
        <v>118</v>
      </c>
      <c r="EY544" s="297" t="s">
        <v>186</v>
      </c>
      <c r="FA544" s="214"/>
      <c r="FB544" s="214" t="e">
        <f>VLOOKUP(EY541,$A$563:$F$2330,6,FALSE)</f>
        <v>#N/A</v>
      </c>
      <c r="FC544" s="213" t="s">
        <v>67</v>
      </c>
      <c r="FD544" s="10" t="e">
        <f>FB544*1.2</f>
        <v>#N/A</v>
      </c>
      <c r="FE544" s="10"/>
      <c r="FF544" s="284"/>
      <c r="FG544" s="213" t="s">
        <v>118</v>
      </c>
      <c r="FH544" s="306" t="s">
        <v>2303</v>
      </c>
      <c r="FJ544" s="214"/>
      <c r="FK544" s="214">
        <f>VLOOKUP(FH544,$A$563:$F$2330,6,FALSE)</f>
        <v>54</v>
      </c>
      <c r="FL544" s="213" t="s">
        <v>67</v>
      </c>
      <c r="FM544" s="10">
        <f>FK544*1.2</f>
        <v>64.8</v>
      </c>
      <c r="FN544" s="10"/>
      <c r="FO544" s="284"/>
      <c r="FP544" s="213" t="s">
        <v>118</v>
      </c>
      <c r="FQ544" s="293" t="s">
        <v>2306</v>
      </c>
      <c r="FS544" s="214"/>
      <c r="FT544" s="214">
        <f>VLOOKUP(FQ544,$A$563:$F$2330,6,FALSE)</f>
        <v>22</v>
      </c>
      <c r="FU544" s="213" t="s">
        <v>67</v>
      </c>
      <c r="FV544" s="10">
        <f>FT544*1.2</f>
        <v>26.4</v>
      </c>
      <c r="FW544" s="10"/>
      <c r="FX544" s="284"/>
      <c r="FY544" s="213" t="s">
        <v>118</v>
      </c>
      <c r="FZ544" s="293" t="s">
        <v>1407</v>
      </c>
      <c r="GB544" s="214"/>
      <c r="GC544" s="214">
        <f>VLOOKUP(FZ544,$A$563:$F$2330,6,FALSE)</f>
        <v>26</v>
      </c>
      <c r="GD544" s="213" t="s">
        <v>67</v>
      </c>
      <c r="GE544" s="10">
        <f>GC544*1.2</f>
        <v>31.2</v>
      </c>
      <c r="GF544" s="10"/>
      <c r="GG544" s="284"/>
      <c r="GH544" s="213" t="s">
        <v>118</v>
      </c>
      <c r="GI544" s="306" t="s">
        <v>1991</v>
      </c>
      <c r="GK544" s="214"/>
      <c r="GL544" s="214">
        <f>VLOOKUP(GI544,$A$563:$F$2330,6,FALSE)</f>
        <v>224</v>
      </c>
      <c r="GM544" s="213" t="s">
        <v>67</v>
      </c>
      <c r="GN544" s="10">
        <f>GL544*1.2</f>
        <v>268.8</v>
      </c>
      <c r="GO544" s="10"/>
      <c r="GP544" s="284"/>
      <c r="GQ544" s="213" t="s">
        <v>118</v>
      </c>
      <c r="GR544" s="306" t="s">
        <v>669</v>
      </c>
      <c r="GT544" s="214"/>
      <c r="GU544" s="214">
        <f>VLOOKUP(GR544,$A$563:$F$2330,6,FALSE)</f>
        <v>204</v>
      </c>
      <c r="GV544" s="213" t="s">
        <v>67</v>
      </c>
      <c r="GW544" s="10">
        <f>GU544*1.2</f>
        <v>244.79999999999998</v>
      </c>
      <c r="GX544" s="10"/>
      <c r="GY544" s="284"/>
      <c r="GZ544" s="213" t="s">
        <v>118</v>
      </c>
      <c r="HA544" s="293" t="s">
        <v>2307</v>
      </c>
      <c r="HC544" s="214"/>
      <c r="HD544" s="214">
        <f>VLOOKUP(HA544,$A$563:$F$2330,6,FALSE)</f>
        <v>114</v>
      </c>
      <c r="HE544" s="213" t="s">
        <v>67</v>
      </c>
      <c r="HF544" s="10">
        <f>HD544*1.2</f>
        <v>136.79999999999998</v>
      </c>
      <c r="HG544" s="10"/>
      <c r="HH544" s="284"/>
      <c r="HI544" s="213" t="s">
        <v>118</v>
      </c>
      <c r="HJ544" s="306" t="s">
        <v>1105</v>
      </c>
      <c r="HL544" s="214"/>
      <c r="HM544" s="214">
        <f>VLOOKUP(HJ544,$A$563:$F$2330,6,FALSE)</f>
        <v>0</v>
      </c>
      <c r="HN544" s="213" t="s">
        <v>67</v>
      </c>
      <c r="HO544" s="10">
        <f>HM544*1.2</f>
        <v>0</v>
      </c>
      <c r="HP544" s="10"/>
      <c r="HQ544" s="284"/>
      <c r="HR544" s="213" t="s">
        <v>118</v>
      </c>
      <c r="HS544" s="293" t="s">
        <v>536</v>
      </c>
      <c r="HU544" s="214"/>
      <c r="HV544" s="214">
        <f>VLOOKUP(HS544,$A$563:$F$2330,6,FALSE)</f>
        <v>0</v>
      </c>
      <c r="HW544" s="213" t="s">
        <v>67</v>
      </c>
      <c r="HX544" s="10">
        <f>HV544*1.2</f>
        <v>0</v>
      </c>
      <c r="HY544" s="10"/>
      <c r="HZ544" s="284"/>
      <c r="IA544" s="213" t="s">
        <v>118</v>
      </c>
      <c r="IB544" s="306" t="s">
        <v>2305</v>
      </c>
      <c r="ID544" s="214"/>
      <c r="IE544" s="214">
        <f>VLOOKUP(IB544,$A$563:$F$2330,6,FALSE)</f>
        <v>23</v>
      </c>
      <c r="IF544" s="213" t="s">
        <v>67</v>
      </c>
      <c r="IG544" s="10">
        <f>IE544*1.2</f>
        <v>27.599999999999998</v>
      </c>
      <c r="IH544" s="10"/>
      <c r="II544" s="284"/>
      <c r="IJ544" s="213" t="s">
        <v>118</v>
      </c>
      <c r="IK544" s="306" t="s">
        <v>2303</v>
      </c>
      <c r="IM544" s="214"/>
      <c r="IN544" s="214">
        <f>VLOOKUP(IK544,$A$563:$F$2330,6,FALSE)</f>
        <v>54</v>
      </c>
      <c r="IO544" s="213" t="s">
        <v>67</v>
      </c>
      <c r="IP544" s="10">
        <f>IN544*1.2</f>
        <v>64.8</v>
      </c>
      <c r="IQ544" s="10"/>
      <c r="IR544" s="284"/>
      <c r="IS544" s="213" t="s">
        <v>118</v>
      </c>
      <c r="IT544" s="306" t="s">
        <v>626</v>
      </c>
      <c r="IV544" s="214"/>
      <c r="IW544" s="214">
        <f>VLOOKUP(IT544,$A$563:$F$2330,6,FALSE)</f>
        <v>28</v>
      </c>
      <c r="IX544" s="213" t="s">
        <v>67</v>
      </c>
      <c r="IY544" s="10">
        <f>IW544*1.2</f>
        <v>33.6</v>
      </c>
      <c r="IZ544" s="10"/>
      <c r="JA544" s="284"/>
      <c r="JB544" s="213" t="s">
        <v>118</v>
      </c>
      <c r="JC544" s="306" t="s">
        <v>610</v>
      </c>
      <c r="JE544" s="214"/>
      <c r="JF544" s="214">
        <f>VLOOKUP(JC544,$A$563:$F$2330,6,FALSE)</f>
        <v>47</v>
      </c>
      <c r="JG544" s="213" t="s">
        <v>67</v>
      </c>
      <c r="JH544" s="10">
        <f>JF544*1.2</f>
        <v>56.4</v>
      </c>
      <c r="JI544" s="10"/>
      <c r="JJ544" s="284"/>
      <c r="JK544" s="213" t="s">
        <v>118</v>
      </c>
      <c r="JL544" s="306" t="s">
        <v>629</v>
      </c>
      <c r="JN544" s="214"/>
      <c r="JO544" s="214">
        <f>VLOOKUP(JL544,$A$563:$F$2330,6,FALSE)</f>
        <v>22</v>
      </c>
      <c r="JP544" s="213" t="s">
        <v>67</v>
      </c>
      <c r="JQ544" s="10">
        <f>JO544*1.2</f>
        <v>26.4</v>
      </c>
      <c r="JR544" s="10"/>
      <c r="JS544" s="284"/>
      <c r="JT544" s="213" t="s">
        <v>118</v>
      </c>
      <c r="JU544" s="306" t="s">
        <v>713</v>
      </c>
      <c r="JW544" s="214"/>
      <c r="JX544" s="214">
        <f>VLOOKUP(JU544,$A$563:$F$2330,6,FALSE)</f>
        <v>1</v>
      </c>
      <c r="JY544" s="213" t="s">
        <v>67</v>
      </c>
      <c r="JZ544" s="10">
        <f>JX544*1.2</f>
        <v>1.2</v>
      </c>
      <c r="KA544" s="10"/>
      <c r="KB544" s="284"/>
      <c r="KC544" s="213" t="s">
        <v>118</v>
      </c>
      <c r="KD544" s="306" t="s">
        <v>2311</v>
      </c>
      <c r="KF544" s="214"/>
      <c r="KG544" s="214">
        <f>VLOOKUP(KD544,$A$563:$F$2330,6,FALSE)</f>
        <v>9</v>
      </c>
      <c r="KH544" s="213" t="s">
        <v>67</v>
      </c>
      <c r="KI544" s="10">
        <f>KG544*1.2</f>
        <v>10.799999999999999</v>
      </c>
      <c r="KJ544" s="10"/>
      <c r="KK544" s="284"/>
      <c r="KL544" s="213" t="s">
        <v>118</v>
      </c>
      <c r="KM544" s="306" t="s">
        <v>1060</v>
      </c>
      <c r="KO544" s="214"/>
      <c r="KP544" s="214">
        <f>VLOOKUP(KM544,$A$563:$F$2330,6,FALSE)</f>
        <v>40</v>
      </c>
      <c r="KQ544" s="213" t="s">
        <v>67</v>
      </c>
      <c r="KR544" s="10">
        <f>KP544*1.2</f>
        <v>48</v>
      </c>
      <c r="KS544" s="10"/>
      <c r="KT544" s="284"/>
      <c r="KU544" s="213" t="s">
        <v>118</v>
      </c>
      <c r="KV544" s="306" t="s">
        <v>629</v>
      </c>
      <c r="KX544" s="214"/>
      <c r="KY544" s="214">
        <f>VLOOKUP(KV544,$A$563:$F$2330,6,FALSE)</f>
        <v>22</v>
      </c>
      <c r="KZ544" s="213" t="s">
        <v>67</v>
      </c>
      <c r="LA544" s="10">
        <f>KY544*1.2</f>
        <v>26.4</v>
      </c>
      <c r="LB544" s="10"/>
      <c r="LC544" s="284"/>
      <c r="LD544" s="213" t="s">
        <v>118</v>
      </c>
      <c r="LE544" s="306" t="s">
        <v>1889</v>
      </c>
      <c r="LG544" s="214"/>
      <c r="LH544" s="214">
        <f>VLOOKUP(LE544,$A$563:$F$2330,6,FALSE)</f>
        <v>33</v>
      </c>
      <c r="LI544" s="213" t="s">
        <v>67</v>
      </c>
      <c r="LJ544" s="10">
        <f>LH544*1.2</f>
        <v>39.6</v>
      </c>
      <c r="LK544" s="10"/>
      <c r="LL544" s="284"/>
      <c r="LM544" s="213" t="s">
        <v>118</v>
      </c>
      <c r="LN544" s="306" t="s">
        <v>503</v>
      </c>
      <c r="LP544" s="214"/>
      <c r="LQ544" s="214">
        <f>VLOOKUP(LN544,$A$563:$F$2330,6,FALSE)</f>
        <v>0</v>
      </c>
      <c r="LR544" s="213" t="s">
        <v>67</v>
      </c>
      <c r="LS544" s="10">
        <f>LQ544*1.2</f>
        <v>0</v>
      </c>
      <c r="LT544" s="10"/>
      <c r="LU544" s="284"/>
      <c r="LV544" s="213" t="s">
        <v>118</v>
      </c>
      <c r="LW544" s="306" t="s">
        <v>669</v>
      </c>
      <c r="LY544" s="214"/>
      <c r="LZ544" s="214">
        <f>VLOOKUP(LW544,$A$563:$F$2330,6,FALSE)</f>
        <v>204</v>
      </c>
      <c r="MA544" s="213" t="s">
        <v>67</v>
      </c>
      <c r="MB544" s="10">
        <f>LZ544*1.2</f>
        <v>244.79999999999998</v>
      </c>
      <c r="MC544" s="10"/>
      <c r="MD544" s="284"/>
      <c r="ME544" s="213" t="s">
        <v>118</v>
      </c>
      <c r="MF544" s="308" t="s">
        <v>2303</v>
      </c>
      <c r="MH544" s="214"/>
      <c r="MI544" s="214">
        <f>VLOOKUP(MF544,$A$563:$F$2330,6,FALSE)</f>
        <v>54</v>
      </c>
      <c r="MJ544" s="213" t="s">
        <v>67</v>
      </c>
      <c r="MK544" s="10">
        <f>MI544*1.2</f>
        <v>64.8</v>
      </c>
      <c r="ML544" s="10"/>
      <c r="MM544" s="284"/>
      <c r="MN544" s="213" t="s">
        <v>118</v>
      </c>
      <c r="MO544" s="306" t="s">
        <v>755</v>
      </c>
      <c r="MQ544" s="214"/>
      <c r="MR544" s="214">
        <f>VLOOKUP(MO544,$A$563:$F$2330,6,FALSE)</f>
        <v>15</v>
      </c>
      <c r="MS544" s="213" t="s">
        <v>67</v>
      </c>
      <c r="MT544" s="10">
        <f>MR544*1.2</f>
        <v>18</v>
      </c>
      <c r="MU544" s="10"/>
      <c r="MV544" s="284"/>
      <c r="MW544" s="213" t="s">
        <v>118</v>
      </c>
      <c r="MX544" s="306" t="s">
        <v>669</v>
      </c>
      <c r="MZ544" s="214"/>
      <c r="NA544" s="214">
        <f>VLOOKUP(MX544,$A$563:$F$2330,6,FALSE)</f>
        <v>204</v>
      </c>
      <c r="NB544" s="213" t="s">
        <v>67</v>
      </c>
      <c r="NC544" s="10">
        <f>NA544*1.2</f>
        <v>244.79999999999998</v>
      </c>
      <c r="ND544" s="10"/>
      <c r="NE544" s="284"/>
      <c r="NF544" s="213" t="s">
        <v>118</v>
      </c>
      <c r="NG544" s="306" t="s">
        <v>1422</v>
      </c>
      <c r="NI544" s="214"/>
      <c r="NJ544" s="214">
        <f>VLOOKUP(NG544,$A$563:$F$2330,6,FALSE)</f>
        <v>32</v>
      </c>
      <c r="NK544" s="213" t="s">
        <v>67</v>
      </c>
      <c r="NL544" s="10">
        <f>NJ544*1.2</f>
        <v>38.4</v>
      </c>
      <c r="NM544" s="10"/>
      <c r="NN544" s="284"/>
      <c r="NO544" s="213" t="s">
        <v>118</v>
      </c>
      <c r="NP544" s="306" t="s">
        <v>569</v>
      </c>
      <c r="NR544" s="214"/>
      <c r="NS544" s="214">
        <f>VLOOKUP(NP544,$A$563:$F$2330,6,FALSE)</f>
        <v>0</v>
      </c>
      <c r="NT544" s="213" t="s">
        <v>67</v>
      </c>
      <c r="NU544" s="10">
        <f>NS544*1.2</f>
        <v>0</v>
      </c>
      <c r="NV544" s="10"/>
      <c r="NW544" s="284"/>
      <c r="NX544" s="213" t="s">
        <v>118</v>
      </c>
      <c r="NY544" s="293" t="s">
        <v>1060</v>
      </c>
      <c r="OB544" s="214">
        <f>VLOOKUP(NY544,$A$563:$F$2330,6,FALSE)</f>
        <v>40</v>
      </c>
      <c r="OC544" s="213" t="s">
        <v>67</v>
      </c>
      <c r="OD544" s="10">
        <f>OB544*1.2</f>
        <v>48</v>
      </c>
      <c r="OE544" s="10"/>
      <c r="OF544" s="284"/>
      <c r="OG544" s="213" t="s">
        <v>118</v>
      </c>
      <c r="OH544" s="306" t="s">
        <v>739</v>
      </c>
      <c r="OJ544" s="214"/>
      <c r="OK544" s="214">
        <f>VLOOKUP(OH544,$A$563:$F$2330,6,FALSE)</f>
        <v>0</v>
      </c>
      <c r="OL544" s="213" t="s">
        <v>67</v>
      </c>
      <c r="OM544" s="10">
        <f>OK544*1.2</f>
        <v>0</v>
      </c>
      <c r="ON544" s="10"/>
      <c r="OO544" s="284"/>
      <c r="OP544" s="213" t="s">
        <v>118</v>
      </c>
      <c r="OQ544" s="293" t="s">
        <v>622</v>
      </c>
      <c r="OS544" s="214"/>
      <c r="OT544" s="214">
        <f>VLOOKUP(OQ544,$A$563:$F$2330,6,FALSE)</f>
        <v>16</v>
      </c>
      <c r="OU544" s="213" t="s">
        <v>67</v>
      </c>
      <c r="OV544" s="10">
        <f>OT544*1.2</f>
        <v>19.2</v>
      </c>
      <c r="OW544" s="10"/>
      <c r="OX544" s="284"/>
      <c r="OY544" s="213" t="s">
        <v>118</v>
      </c>
      <c r="OZ544" s="306" t="s">
        <v>2303</v>
      </c>
      <c r="PB544" s="214"/>
      <c r="PC544" s="214">
        <f>VLOOKUP(OZ544,$A$563:$F$2330,6,FALSE)</f>
        <v>54</v>
      </c>
      <c r="PD544" s="213" t="s">
        <v>67</v>
      </c>
      <c r="PE544" s="10">
        <f>PC544*1.2</f>
        <v>64.8</v>
      </c>
      <c r="PF544" s="10"/>
      <c r="PG544" s="284"/>
      <c r="PH544" s="213" t="s">
        <v>118</v>
      </c>
      <c r="PI544" s="306" t="s">
        <v>1422</v>
      </c>
      <c r="PK544" s="214"/>
      <c r="PL544" s="214">
        <f>VLOOKUP(PI544,$A$563:$F$2330,6,FALSE)</f>
        <v>32</v>
      </c>
      <c r="PM544" s="213" t="s">
        <v>67</v>
      </c>
      <c r="PN544" s="10">
        <f>PL544*1.2</f>
        <v>38.4</v>
      </c>
      <c r="PO544" s="10"/>
      <c r="PP544" s="284"/>
      <c r="PQ544" s="213" t="s">
        <v>118</v>
      </c>
      <c r="PR544" s="293" t="s">
        <v>1422</v>
      </c>
      <c r="PT544" s="214"/>
      <c r="PU544" s="214">
        <f>VLOOKUP(PR544,$A$563:$F$2330,6,FALSE)</f>
        <v>32</v>
      </c>
      <c r="PV544" s="213" t="s">
        <v>67</v>
      </c>
      <c r="PW544" s="10">
        <f>PU544*1.2</f>
        <v>38.4</v>
      </c>
      <c r="PX544" s="10"/>
      <c r="PY544" s="284"/>
      <c r="PZ544" s="213" t="s">
        <v>118</v>
      </c>
      <c r="QA544" s="293" t="s">
        <v>2309</v>
      </c>
      <c r="QC544" s="214"/>
      <c r="QD544" s="214">
        <f>VLOOKUP(QA544,$A$563:$F$2330,6,FALSE)</f>
        <v>38</v>
      </c>
      <c r="QE544" s="213" t="s">
        <v>67</v>
      </c>
      <c r="QF544" s="10">
        <f>QD544*1.2</f>
        <v>45.6</v>
      </c>
      <c r="QG544" s="10"/>
      <c r="QH544" s="284"/>
      <c r="QI544" s="213" t="s">
        <v>118</v>
      </c>
      <c r="QJ544" s="293" t="s">
        <v>2307</v>
      </c>
      <c r="QL544" s="214"/>
      <c r="QM544" s="214">
        <f>VLOOKUP(QJ544,$A$563:$F$2330,6,FALSE)</f>
        <v>114</v>
      </c>
      <c r="QN544" s="213" t="s">
        <v>67</v>
      </c>
      <c r="QO544" s="10">
        <f>QM544*1.2</f>
        <v>136.79999999999998</v>
      </c>
      <c r="QP544" s="10"/>
      <c r="QQ544" s="284"/>
      <c r="QR544" s="213" t="s">
        <v>118</v>
      </c>
      <c r="QS544" s="306" t="s">
        <v>670</v>
      </c>
      <c r="QU544" s="214"/>
      <c r="QV544" s="214">
        <f>VLOOKUP(QS544,$A$563:$F$2330,6,FALSE)</f>
        <v>44</v>
      </c>
      <c r="QW544" s="213" t="s">
        <v>67</v>
      </c>
      <c r="QX544" s="10">
        <f>QV544*1.2</f>
        <v>52.8</v>
      </c>
      <c r="QY544" s="10"/>
      <c r="QZ544" s="284"/>
      <c r="RA544" s="213" t="s">
        <v>118</v>
      </c>
      <c r="RB544" s="293" t="s">
        <v>784</v>
      </c>
      <c r="RD544" s="214"/>
      <c r="RE544" s="214">
        <f>VLOOKUP(RB544,$A$563:$F$2330,6,FALSE)</f>
        <v>66</v>
      </c>
      <c r="RF544" s="213" t="s">
        <v>67</v>
      </c>
      <c r="RG544" s="10">
        <f>RE544*1.2</f>
        <v>79.2</v>
      </c>
      <c r="RH544" s="10"/>
      <c r="RI544" s="284"/>
      <c r="RJ544" s="213" t="s">
        <v>118</v>
      </c>
      <c r="RK544" s="297" t="s">
        <v>186</v>
      </c>
      <c r="RN544" s="214" t="e">
        <f>VLOOKUP(RK544,$A$563:$F$2330,6,FALSE)</f>
        <v>#N/A</v>
      </c>
      <c r="RO544" s="213" t="s">
        <v>67</v>
      </c>
      <c r="RP544" s="10" t="e">
        <f>RN544*1.2</f>
        <v>#N/A</v>
      </c>
      <c r="RQ544" s="10"/>
      <c r="RR544" s="284"/>
      <c r="RS544" s="213" t="s">
        <v>118</v>
      </c>
      <c r="RT544" s="306" t="s">
        <v>2307</v>
      </c>
      <c r="RV544" s="214"/>
      <c r="RW544" s="214">
        <f>VLOOKUP(RT544,$A$563:$F$2330,6,FALSE)</f>
        <v>114</v>
      </c>
      <c r="RX544" s="213" t="s">
        <v>67</v>
      </c>
      <c r="RY544" s="10">
        <f>RW544*1.2</f>
        <v>136.79999999999998</v>
      </c>
      <c r="RZ544" s="10"/>
      <c r="SA544" s="290"/>
      <c r="SB544" s="213" t="s">
        <v>118</v>
      </c>
      <c r="SC544" s="306" t="s">
        <v>1377</v>
      </c>
      <c r="SE544" s="214"/>
      <c r="SF544" s="214">
        <f>VLOOKUP(SC544,$A$563:$F$2330,6,FALSE)</f>
        <v>140</v>
      </c>
      <c r="SG544" s="213" t="s">
        <v>67</v>
      </c>
      <c r="SH544" s="10">
        <f>SF544*1.2</f>
        <v>168</v>
      </c>
      <c r="SI544" s="10"/>
      <c r="SJ544" s="290"/>
      <c r="SK544" s="213" t="s">
        <v>118</v>
      </c>
      <c r="SL544" s="306" t="s">
        <v>1058</v>
      </c>
      <c r="SN544" s="214"/>
      <c r="SO544" s="214">
        <f>VLOOKUP(SL544,$A$563:$F$2330,6,FALSE)</f>
        <v>56</v>
      </c>
      <c r="SP544" s="213" t="s">
        <v>67</v>
      </c>
      <c r="SQ544" s="10">
        <f>SO544*1.2</f>
        <v>67.2</v>
      </c>
      <c r="SR544" s="10"/>
      <c r="SS544" s="290"/>
      <c r="ST544" s="213" t="s">
        <v>118</v>
      </c>
      <c r="SU544" s="306" t="s">
        <v>1367</v>
      </c>
      <c r="SW544" s="214"/>
      <c r="SX544" s="214">
        <f>VLOOKUP(SU544,$A$563:$F$2330,6,FALSE)</f>
        <v>22</v>
      </c>
      <c r="SY544" s="213" t="s">
        <v>67</v>
      </c>
      <c r="SZ544" s="10">
        <f>SX544*1.2</f>
        <v>26.4</v>
      </c>
      <c r="TA544" s="10"/>
      <c r="TB544" s="290"/>
      <c r="TC544" s="213" t="s">
        <v>118</v>
      </c>
      <c r="TD544" s="306" t="s">
        <v>1422</v>
      </c>
      <c r="TF544" s="214"/>
      <c r="TG544" s="214">
        <f>VLOOKUP(TD544,$A$563:$F$2330,6,FALSE)</f>
        <v>32</v>
      </c>
      <c r="TH544" s="213" t="s">
        <v>67</v>
      </c>
      <c r="TI544" s="10">
        <f>TG544*1.2</f>
        <v>38.4</v>
      </c>
      <c r="TK544" s="290"/>
      <c r="TL544" s="213" t="s">
        <v>118</v>
      </c>
      <c r="TM544" s="306" t="s">
        <v>536</v>
      </c>
      <c r="TO544" s="214"/>
      <c r="TP544" s="214">
        <f>VLOOKUP(TM544,$A$563:$F$2330,6,FALSE)</f>
        <v>0</v>
      </c>
      <c r="TQ544" s="213" t="s">
        <v>67</v>
      </c>
      <c r="TR544" s="10">
        <f>TP544*1.2</f>
        <v>0</v>
      </c>
      <c r="TS544" s="10"/>
      <c r="TT544" s="290"/>
      <c r="TU544" s="213" t="s">
        <v>118</v>
      </c>
      <c r="TV544" s="297" t="s">
        <v>186</v>
      </c>
      <c r="TX544" s="214"/>
      <c r="TY544" s="214" t="e">
        <f>VLOOKUP(TV544,$A$563:$F$2330,6,FALSE)</f>
        <v>#N/A</v>
      </c>
      <c r="TZ544" s="213" t="s">
        <v>67</v>
      </c>
      <c r="UA544" s="10" t="e">
        <f>TY544*1.2</f>
        <v>#N/A</v>
      </c>
      <c r="UB544" s="10"/>
      <c r="UC544" s="290"/>
      <c r="UD544" s="213" t="s">
        <v>118</v>
      </c>
      <c r="UE544" s="306" t="s">
        <v>735</v>
      </c>
      <c r="UG544" s="214"/>
      <c r="UH544" s="214">
        <f>VLOOKUP(UE544,$A$563:$F$2330,6,FALSE)</f>
        <v>9</v>
      </c>
      <c r="UI544" s="213" t="s">
        <v>67</v>
      </c>
      <c r="UJ544" s="10">
        <f>UH544*1.2</f>
        <v>10.799999999999999</v>
      </c>
      <c r="UK544" s="10"/>
      <c r="UL544" s="290"/>
      <c r="UM544" s="213" t="s">
        <v>118</v>
      </c>
      <c r="UN544" s="297" t="s">
        <v>186</v>
      </c>
      <c r="UP544" s="214"/>
      <c r="UQ544" s="214" t="e">
        <f>VLOOKUP(UN544,$A$563:$F$2330,6,FALSE)</f>
        <v>#N/A</v>
      </c>
      <c r="UR544" s="213" t="s">
        <v>67</v>
      </c>
      <c r="US544" s="10" t="e">
        <f>UQ544*1.2</f>
        <v>#N/A</v>
      </c>
      <c r="UT544" s="10"/>
      <c r="UU544" s="290"/>
      <c r="UV544" s="213" t="s">
        <v>118</v>
      </c>
      <c r="UW544" s="306" t="s">
        <v>660</v>
      </c>
      <c r="UY544" s="214"/>
      <c r="UZ544" s="214">
        <f>VLOOKUP(UW544,$A$563:$F$2330,6,FALSE)</f>
        <v>212</v>
      </c>
      <c r="VA544" s="213" t="s">
        <v>67</v>
      </c>
      <c r="VB544" s="10">
        <f>UZ544*1.2</f>
        <v>254.39999999999998</v>
      </c>
      <c r="VC544" s="10"/>
      <c r="VD544" s="290"/>
      <c r="VE544" s="213" t="s">
        <v>118</v>
      </c>
      <c r="VF544" s="297" t="s">
        <v>186</v>
      </c>
      <c r="VH544" s="214"/>
      <c r="VI544" s="214" t="e">
        <f>VLOOKUP(VF544,$A$563:$F$2330,6,FALSE)</f>
        <v>#N/A</v>
      </c>
      <c r="VJ544" s="213" t="s">
        <v>67</v>
      </c>
      <c r="VK544" s="10" t="e">
        <f>VI544*1.2</f>
        <v>#N/A</v>
      </c>
      <c r="VL544" s="10"/>
      <c r="VM544" s="290"/>
      <c r="VN544" s="213" t="s">
        <v>118</v>
      </c>
      <c r="VO544" s="306" t="s">
        <v>660</v>
      </c>
      <c r="VQ544" s="214"/>
      <c r="VR544" s="214">
        <f>VLOOKUP(VO544,$A$563:$F$2330,6,FALSE)</f>
        <v>212</v>
      </c>
      <c r="VS544" s="213" t="s">
        <v>67</v>
      </c>
      <c r="VT544" s="10">
        <f>VR544*1.2</f>
        <v>254.39999999999998</v>
      </c>
      <c r="VU544" s="10"/>
      <c r="VV544" s="290"/>
      <c r="VW544" s="213" t="s">
        <v>118</v>
      </c>
      <c r="VX544" s="297" t="s">
        <v>186</v>
      </c>
      <c r="WA544" s="214" t="e">
        <f>VLOOKUP(VX544,$A$563:$F$2330,6,FALSE)</f>
        <v>#N/A</v>
      </c>
      <c r="WB544" s="213" t="s">
        <v>67</v>
      </c>
      <c r="WC544" s="10" t="e">
        <f>WA544*1.2</f>
        <v>#N/A</v>
      </c>
      <c r="WE544" s="290"/>
      <c r="WF544" s="213" t="s">
        <v>118</v>
      </c>
      <c r="WG544" s="306" t="s">
        <v>1422</v>
      </c>
      <c r="WI544" s="214"/>
      <c r="WJ544" s="214">
        <f>VLOOKUP(WG544,$A$563:$F$2330,6,FALSE)</f>
        <v>32</v>
      </c>
      <c r="WK544" s="213" t="s">
        <v>67</v>
      </c>
      <c r="WL544" s="10">
        <f>WJ544*1.2</f>
        <v>38.4</v>
      </c>
      <c r="WN544" s="290"/>
      <c r="WO544" s="213" t="s">
        <v>118</v>
      </c>
      <c r="WP544" s="306" t="s">
        <v>569</v>
      </c>
      <c r="WQ544" s="214"/>
      <c r="WR544" s="214"/>
      <c r="WS544" s="214">
        <f>VLOOKUP(WP544,$A$563:$F$2330,6,FALSE)</f>
        <v>0</v>
      </c>
      <c r="WT544" s="213" t="s">
        <v>67</v>
      </c>
      <c r="WU544" s="10">
        <f>WS544*1.2</f>
        <v>0</v>
      </c>
      <c r="WV544" s="10"/>
      <c r="WW544" s="290"/>
      <c r="WX544" s="213" t="s">
        <v>118</v>
      </c>
      <c r="WY544" s="306" t="s">
        <v>761</v>
      </c>
      <c r="XA544" s="214"/>
      <c r="XB544" s="214">
        <f>VLOOKUP(WY544,$A$563:$F$2330,6,FALSE)</f>
        <v>27</v>
      </c>
      <c r="XC544" s="213" t="s">
        <v>67</v>
      </c>
      <c r="XD544" s="10">
        <f>XB544*1.2</f>
        <v>32.4</v>
      </c>
      <c r="XF544" s="290"/>
      <c r="XG544" s="213" t="s">
        <v>118</v>
      </c>
      <c r="XH544" s="297" t="s">
        <v>186</v>
      </c>
      <c r="XK544" s="214" t="e">
        <f>VLOOKUP(XH544,$A$563:$F$2330,6,FALSE)</f>
        <v>#N/A</v>
      </c>
      <c r="XL544" s="213" t="s">
        <v>67</v>
      </c>
      <c r="XM544" s="10" t="e">
        <f>XK544*1.2</f>
        <v>#N/A</v>
      </c>
      <c r="XO544" s="290"/>
      <c r="XP544" s="213" t="s">
        <v>118</v>
      </c>
      <c r="XQ544" s="306" t="s">
        <v>924</v>
      </c>
      <c r="XS544" s="214"/>
      <c r="XT544" s="214">
        <f>VLOOKUP(XQ544,$A$563:$F$2330,6,FALSE)</f>
        <v>0</v>
      </c>
      <c r="XU544" s="213" t="s">
        <v>67</v>
      </c>
      <c r="XV544" s="10">
        <f>XT544*1.2</f>
        <v>0</v>
      </c>
      <c r="XW544" s="10"/>
      <c r="XX544" s="290"/>
      <c r="XY544" s="213" t="s">
        <v>118</v>
      </c>
      <c r="XZ544" s="306" t="s">
        <v>675</v>
      </c>
      <c r="YB544" s="214"/>
      <c r="YC544" s="214">
        <f>VLOOKUP(XZ544,$A$563:$F$2330,6,FALSE)</f>
        <v>193</v>
      </c>
      <c r="YD544" s="213" t="s">
        <v>67</v>
      </c>
      <c r="YE544" s="10">
        <f>YC544*1.2</f>
        <v>231.6</v>
      </c>
      <c r="YG544" s="290"/>
      <c r="YH544" s="213" t="s">
        <v>118</v>
      </c>
      <c r="YI544" s="306" t="s">
        <v>2303</v>
      </c>
      <c r="YK544" s="214"/>
      <c r="YL544" s="214">
        <f>VLOOKUP(YI544,$A$563:$F$2330,6,FALSE)</f>
        <v>54</v>
      </c>
      <c r="YM544" s="213" t="s">
        <v>67</v>
      </c>
      <c r="YN544" s="10">
        <f>YL544*1.2</f>
        <v>64.8</v>
      </c>
      <c r="YO544" s="10"/>
      <c r="YP544" s="290"/>
      <c r="YQ544" s="213" t="s">
        <v>118</v>
      </c>
      <c r="YR544" s="297" t="s">
        <v>186</v>
      </c>
      <c r="YU544" s="214" t="e">
        <f>VLOOKUP(YR544,$A$563:$F$2330,6,FALSE)</f>
        <v>#N/A</v>
      </c>
      <c r="YV544" s="213" t="s">
        <v>67</v>
      </c>
      <c r="YW544" s="10" t="e">
        <f>YU544*1.2</f>
        <v>#N/A</v>
      </c>
      <c r="YY544" s="290"/>
      <c r="YZ544" s="213" t="s">
        <v>118</v>
      </c>
      <c r="ZA544" s="297" t="s">
        <v>186</v>
      </c>
      <c r="ZD544" s="214" t="e">
        <f>VLOOKUP(ZA544,$A$563:$F$2330,6,FALSE)</f>
        <v>#N/A</v>
      </c>
      <c r="ZE544" s="213" t="s">
        <v>67</v>
      </c>
      <c r="ZF544" s="10" t="e">
        <f>ZD544*1.2</f>
        <v>#N/A</v>
      </c>
      <c r="ZH544" s="290"/>
      <c r="ZI544" s="213" t="s">
        <v>118</v>
      </c>
      <c r="ZJ544" s="293" t="s">
        <v>784</v>
      </c>
      <c r="ZM544" s="214">
        <f>VLOOKUP(ZJ544,$A$563:$F$2330,6,FALSE)</f>
        <v>66</v>
      </c>
      <c r="ZN544" s="213" t="s">
        <v>67</v>
      </c>
      <c r="ZO544" s="10">
        <f>ZM544*1.2</f>
        <v>79.2</v>
      </c>
      <c r="ZQ544" s="290"/>
      <c r="ZR544" s="213" t="s">
        <v>118</v>
      </c>
      <c r="ZS544" s="297" t="s">
        <v>186</v>
      </c>
      <c r="ZU544" s="214"/>
      <c r="ZV544" s="214" t="e">
        <f>VLOOKUP(ZS544,$A$563:$F$2330,6,FALSE)</f>
        <v>#N/A</v>
      </c>
      <c r="ZW544" s="213" t="s">
        <v>67</v>
      </c>
      <c r="ZX544" s="10" t="e">
        <f>ZV544*1.2</f>
        <v>#N/A</v>
      </c>
      <c r="ZY544" s="10"/>
      <c r="ZZ544" s="290"/>
      <c r="AAA544" s="213" t="s">
        <v>118</v>
      </c>
      <c r="AAB544" s="297" t="s">
        <v>186</v>
      </c>
      <c r="AAD544" s="214"/>
      <c r="AAE544" s="214" t="e">
        <f>VLOOKUP(AAB544,$A$563:$F$2330,6,FALSE)</f>
        <v>#N/A</v>
      </c>
      <c r="AAF544" s="213" t="s">
        <v>67</v>
      </c>
      <c r="AAG544" s="10" t="e">
        <f>AAE544*1.2</f>
        <v>#N/A</v>
      </c>
      <c r="AAH544" s="10"/>
      <c r="AAI544" s="290"/>
      <c r="AAJ544" s="213" t="s">
        <v>118</v>
      </c>
      <c r="AAK544" s="297" t="s">
        <v>186</v>
      </c>
      <c r="AAM544" s="214"/>
      <c r="AAN544" s="214" t="e">
        <f>VLOOKUP(AAK544,$A$563:$F$2330,6,FALSE)</f>
        <v>#N/A</v>
      </c>
      <c r="AAO544" s="213" t="s">
        <v>67</v>
      </c>
      <c r="AAP544" s="10" t="e">
        <f>AAN544*1.2</f>
        <v>#N/A</v>
      </c>
      <c r="AAQ544" s="10"/>
      <c r="AAR544" s="290"/>
      <c r="AAS544" s="213" t="s">
        <v>118</v>
      </c>
      <c r="AAT544" s="297" t="s">
        <v>186</v>
      </c>
      <c r="AAV544" s="214"/>
      <c r="AAW544" s="214" t="e">
        <f>VLOOKUP(AAT544,$A$563:$F$2330,6,FALSE)</f>
        <v>#N/A</v>
      </c>
      <c r="AAX544" s="213" t="s">
        <v>67</v>
      </c>
      <c r="AAY544" s="10" t="e">
        <f>AAW544*1.2</f>
        <v>#N/A</v>
      </c>
      <c r="AAZ544" s="10"/>
      <c r="ABA544" s="290"/>
      <c r="ABB544" s="213" t="s">
        <v>118</v>
      </c>
      <c r="ABC544" s="297" t="s">
        <v>186</v>
      </c>
      <c r="ABE544" s="214"/>
      <c r="ABF544" s="214" t="e">
        <f>VLOOKUP(ABC544,$A$563:$F$2330,6,FALSE)</f>
        <v>#N/A</v>
      </c>
      <c r="ABG544" s="213" t="s">
        <v>67</v>
      </c>
      <c r="ABH544" s="10" t="e">
        <f>ABF544*1.2</f>
        <v>#N/A</v>
      </c>
      <c r="ABI544" s="10"/>
      <c r="ABJ544" s="290"/>
      <c r="ABK544" s="213" t="s">
        <v>118</v>
      </c>
      <c r="ABL544" s="297" t="s">
        <v>186</v>
      </c>
      <c r="ABN544" s="214"/>
      <c r="ABO544" s="214" t="e">
        <f>VLOOKUP(ABL544,$A$563:$F$2330,6,FALSE)</f>
        <v>#N/A</v>
      </c>
      <c r="ABP544" s="213" t="s">
        <v>67</v>
      </c>
      <c r="ABQ544" s="10" t="e">
        <f>ABO544*1.2</f>
        <v>#N/A</v>
      </c>
      <c r="ABR544" s="10"/>
      <c r="ABS544" s="290"/>
      <c r="ABT544" s="213" t="s">
        <v>118</v>
      </c>
      <c r="ABU544" s="297" t="s">
        <v>186</v>
      </c>
      <c r="ABW544" s="214"/>
      <c r="ABX544" s="214" t="e">
        <f>VLOOKUP(ABU544,$A$563:$F$2330,6,FALSE)</f>
        <v>#N/A</v>
      </c>
      <c r="ABY544" s="213" t="s">
        <v>67</v>
      </c>
      <c r="ABZ544" s="10" t="e">
        <f>ABX544*1.2</f>
        <v>#N/A</v>
      </c>
      <c r="ACA544" s="10"/>
      <c r="ACB544" s="290"/>
      <c r="ACC544" s="213" t="s">
        <v>118</v>
      </c>
      <c r="ACD544" s="297" t="s">
        <v>186</v>
      </c>
      <c r="ACF544" s="214"/>
      <c r="ACG544" s="214" t="e">
        <f>VLOOKUP(ACD544,$A$563:$F$2330,6,FALSE)</f>
        <v>#N/A</v>
      </c>
      <c r="ACH544" s="213" t="s">
        <v>67</v>
      </c>
      <c r="ACI544" s="10" t="e">
        <f>ACG544*1.2</f>
        <v>#N/A</v>
      </c>
      <c r="ACJ544" s="10"/>
      <c r="ACK544" s="290"/>
      <c r="ACL544" s="213" t="s">
        <v>118</v>
      </c>
      <c r="ACM544" s="297" t="s">
        <v>186</v>
      </c>
      <c r="ACO544" s="214"/>
      <c r="ACP544" s="214" t="e">
        <f>VLOOKUP(ACM544,$A$563:$F$2330,6,FALSE)</f>
        <v>#N/A</v>
      </c>
      <c r="ACQ544" s="213" t="s">
        <v>67</v>
      </c>
      <c r="ACR544" s="10" t="e">
        <f>ACP544*1.2</f>
        <v>#N/A</v>
      </c>
      <c r="ACS544" s="10"/>
      <c r="ACT544" s="290"/>
      <c r="ACU544" s="213" t="s">
        <v>118</v>
      </c>
      <c r="ACV544" s="293" t="s">
        <v>1101</v>
      </c>
      <c r="ACX544" s="214"/>
      <c r="ACY544" s="214">
        <f>VLOOKUP(ACV544,$A$563:$F$2330,6,FALSE)</f>
        <v>17</v>
      </c>
      <c r="ACZ544" s="213" t="s">
        <v>67</v>
      </c>
      <c r="ADA544" s="10">
        <f>ACY544*1.2</f>
        <v>20.399999999999999</v>
      </c>
      <c r="ADB544" s="10"/>
      <c r="ADC544" s="290"/>
      <c r="ADD544" s="213" t="s">
        <v>118</v>
      </c>
      <c r="ADE544" s="306" t="s">
        <v>933</v>
      </c>
      <c r="ADG544" s="214"/>
      <c r="ADH544" s="214">
        <f>VLOOKUP(ADE544,$A$563:$F$2330,6,FALSE)</f>
        <v>4</v>
      </c>
      <c r="ADI544" s="213" t="s">
        <v>67</v>
      </c>
      <c r="ADJ544" s="10">
        <f>ADH544*1.2</f>
        <v>4.8</v>
      </c>
      <c r="ADL544" s="290"/>
      <c r="ADM544" s="213" t="s">
        <v>118</v>
      </c>
      <c r="ADN544" s="306" t="s">
        <v>1422</v>
      </c>
      <c r="ADP544" s="214"/>
      <c r="ADQ544" s="214">
        <f>VLOOKUP(ADN544,$A$563:$F$2330,6,FALSE)</f>
        <v>32</v>
      </c>
      <c r="ADR544" s="213" t="s">
        <v>67</v>
      </c>
      <c r="ADS544" s="10">
        <f>ADQ544*1.2</f>
        <v>38.4</v>
      </c>
      <c r="ADT544" s="10"/>
      <c r="ADU544" s="290"/>
      <c r="ADV544" s="213" t="s">
        <v>118</v>
      </c>
      <c r="ADW544" s="306" t="s">
        <v>735</v>
      </c>
      <c r="ADZ544" s="214">
        <f>VLOOKUP(ADW544,$A$563:$F$2330,6,FALSE)</f>
        <v>9</v>
      </c>
      <c r="AEA544" s="213" t="s">
        <v>67</v>
      </c>
      <c r="AEB544" s="10">
        <f>ADZ544*1.2</f>
        <v>10.799999999999999</v>
      </c>
      <c r="AED544" s="290"/>
      <c r="AEE544" s="213" t="s">
        <v>118</v>
      </c>
      <c r="AEF544" s="306" t="s">
        <v>2311</v>
      </c>
      <c r="AEH544" s="214"/>
      <c r="AEI544" s="214">
        <f>VLOOKUP(AEF544,$A$563:$F$2330,6,FALSE)</f>
        <v>9</v>
      </c>
      <c r="AEJ544" s="213" t="s">
        <v>67</v>
      </c>
      <c r="AEK544" s="10">
        <f>AEI544*1.2</f>
        <v>10.799999999999999</v>
      </c>
      <c r="AEM544" s="290"/>
      <c r="AEN544" s="213" t="s">
        <v>118</v>
      </c>
      <c r="AEO544" s="306" t="s">
        <v>1407</v>
      </c>
      <c r="AEQ544" s="214"/>
      <c r="AER544" s="214">
        <f>VLOOKUP(AEO544,$A$563:$F$2330,6,FALSE)</f>
        <v>26</v>
      </c>
      <c r="AES544" s="213" t="s">
        <v>67</v>
      </c>
      <c r="AET544" s="10">
        <f>AER544*1.2</f>
        <v>31.2</v>
      </c>
      <c r="AEV544" s="290"/>
      <c r="AEW544" s="213" t="s">
        <v>118</v>
      </c>
      <c r="AEX544" s="306" t="s">
        <v>924</v>
      </c>
      <c r="AEZ544" s="214"/>
      <c r="AFA544" s="214">
        <f>VLOOKUP(AEX544,$A$563:$F$2330,6,FALSE)</f>
        <v>0</v>
      </c>
      <c r="AFB544" s="213" t="s">
        <v>67</v>
      </c>
      <c r="AFC544" s="10">
        <f>AFA544*1.2</f>
        <v>0</v>
      </c>
      <c r="AFD544" s="10"/>
      <c r="AFE544" s="290"/>
      <c r="AFF544" s="213" t="s">
        <v>118</v>
      </c>
      <c r="AFG544" s="306" t="s">
        <v>510</v>
      </c>
      <c r="AFI544" s="214"/>
      <c r="AFJ544" s="214">
        <f>VLOOKUP(AFG544,$A$563:$F$2330,6,FALSE)</f>
        <v>18</v>
      </c>
      <c r="AFK544" s="213" t="s">
        <v>67</v>
      </c>
      <c r="AFL544" s="10">
        <f>AFJ544*1.2</f>
        <v>21.599999999999998</v>
      </c>
      <c r="AFM544" s="10"/>
      <c r="AFN544" s="290"/>
      <c r="AFO544" s="213" t="s">
        <v>118</v>
      </c>
      <c r="AFP544" s="306" t="s">
        <v>2307</v>
      </c>
      <c r="AFR544" s="214"/>
      <c r="AFS544" s="214">
        <f>VLOOKUP(AFP544,$A$563:$F$2330,6,FALSE)</f>
        <v>114</v>
      </c>
      <c r="AFT544" s="213" t="s">
        <v>67</v>
      </c>
      <c r="AFU544" s="10">
        <f>AFS544*1.2</f>
        <v>136.79999999999998</v>
      </c>
      <c r="AFV544" s="10"/>
      <c r="AFW544" s="290"/>
      <c r="AFX544" s="213" t="s">
        <v>118</v>
      </c>
      <c r="AFY544" s="306" t="s">
        <v>739</v>
      </c>
      <c r="AGA544" s="214"/>
      <c r="AGB544" s="214">
        <f>VLOOKUP(AFY544,$A$563:$F$2330,6,FALSE)</f>
        <v>0</v>
      </c>
      <c r="AGC544" s="213" t="s">
        <v>67</v>
      </c>
      <c r="AGD544" s="10">
        <f>AGB544*1.2</f>
        <v>0</v>
      </c>
      <c r="AGE544" s="10"/>
      <c r="AGF544" s="290"/>
      <c r="AGG544" s="213" t="s">
        <v>118</v>
      </c>
      <c r="AGH544" s="306" t="s">
        <v>656</v>
      </c>
      <c r="AGJ544" s="214"/>
      <c r="AGK544" s="214">
        <f>VLOOKUP(AGH544,$A$563:$F$2330,6,FALSE)</f>
        <v>0</v>
      </c>
      <c r="AGL544" s="213" t="s">
        <v>67</v>
      </c>
      <c r="AGM544" s="10">
        <f>AGK544*1.2</f>
        <v>0</v>
      </c>
      <c r="AGN544" s="10"/>
      <c r="AGO544" s="290"/>
      <c r="AGP544" s="213" t="s">
        <v>118</v>
      </c>
      <c r="AGQ544" s="306" t="s">
        <v>1991</v>
      </c>
      <c r="AGS544" s="214"/>
      <c r="AGT544" s="214">
        <f>VLOOKUP(AGQ544,$A$563:$F$2330,6,FALSE)</f>
        <v>224</v>
      </c>
      <c r="AGU544" s="213" t="s">
        <v>67</v>
      </c>
      <c r="AGV544" s="10">
        <f>AGT544*1.2</f>
        <v>268.8</v>
      </c>
      <c r="AGW544" s="10"/>
      <c r="AGX544" s="290"/>
      <c r="AGY544" s="213" t="s">
        <v>118</v>
      </c>
      <c r="AGZ544" s="306" t="s">
        <v>2312</v>
      </c>
      <c r="AHB544" s="214"/>
      <c r="AHC544" s="214">
        <f>VLOOKUP(AGZ544,$A$563:$F$2330,6,FALSE)</f>
        <v>12</v>
      </c>
      <c r="AHD544" s="213" t="s">
        <v>67</v>
      </c>
      <c r="AHE544" s="10">
        <f>AHC544*1.2</f>
        <v>14.399999999999999</v>
      </c>
      <c r="AHF544" s="10"/>
      <c r="AHG544" s="290"/>
      <c r="AHH544" s="213"/>
      <c r="AHI544" s="303"/>
      <c r="AHK544" s="214"/>
      <c r="AHL544" s="214"/>
      <c r="AHM544" s="213"/>
      <c r="AHN544" s="10"/>
      <c r="AHO544" s="10"/>
      <c r="AHQ544" s="213"/>
      <c r="AHR544" s="278"/>
      <c r="AHT544" s="214"/>
      <c r="AHU544" s="214"/>
      <c r="AHV544" s="213"/>
      <c r="AHW544" s="10"/>
      <c r="AHX544" s="10"/>
      <c r="AHZ544" s="213"/>
      <c r="AIA544" s="278"/>
      <c r="AIC544" s="214"/>
      <c r="AID544" s="214"/>
      <c r="AIE544" s="213"/>
      <c r="AIF544" s="10"/>
      <c r="AIG544" s="10"/>
      <c r="AII544" s="213"/>
      <c r="AIJ544" s="278"/>
      <c r="AIM544" s="214"/>
      <c r="AIN544" s="213"/>
      <c r="AIO544" s="10"/>
    </row>
    <row r="545" spans="1:926" s="14" customFormat="1" ht="15">
      <c r="A545" s="213" t="s">
        <v>119</v>
      </c>
      <c r="B545" s="293" t="s">
        <v>1991</v>
      </c>
      <c r="D545" s="214"/>
      <c r="E545" s="214">
        <f>VLOOKUP(B545,$A$563:$F$2330,6,FALSE)</f>
        <v>224</v>
      </c>
      <c r="F545" s="213" t="s">
        <v>69</v>
      </c>
      <c r="G545" s="10">
        <f>E545*1.1</f>
        <v>246.40000000000003</v>
      </c>
      <c r="H545" s="10"/>
      <c r="I545" s="284"/>
      <c r="J545" s="213" t="s">
        <v>119</v>
      </c>
      <c r="K545" s="306" t="s">
        <v>669</v>
      </c>
      <c r="M545" s="214"/>
      <c r="N545" s="214">
        <f>VLOOKUP(K545,$A$563:$F$2330,6,FALSE)</f>
        <v>204</v>
      </c>
      <c r="O545" s="213" t="s">
        <v>69</v>
      </c>
      <c r="P545" s="10">
        <f>N545*1.1</f>
        <v>224.4</v>
      </c>
      <c r="Q545" s="10"/>
      <c r="R545" s="284"/>
      <c r="S545" s="213" t="s">
        <v>119</v>
      </c>
      <c r="T545" s="306" t="s">
        <v>905</v>
      </c>
      <c r="V545" s="214"/>
      <c r="W545" s="214">
        <f>VLOOKUP(T545,$A$563:$F$2330,6,FALSE)</f>
        <v>0</v>
      </c>
      <c r="X545" s="213" t="s">
        <v>69</v>
      </c>
      <c r="Y545" s="10">
        <f>W545*1.1</f>
        <v>0</v>
      </c>
      <c r="Z545" s="10"/>
      <c r="AA545" s="284"/>
      <c r="AB545" s="213" t="s">
        <v>119</v>
      </c>
      <c r="AC545" s="306" t="s">
        <v>2303</v>
      </c>
      <c r="AE545" s="214"/>
      <c r="AF545" s="214">
        <f>VLOOKUP(AC545,$A$563:$F$2330,6,FALSE)</f>
        <v>54</v>
      </c>
      <c r="AG545" s="213" t="s">
        <v>69</v>
      </c>
      <c r="AH545" s="10">
        <f>AF545*1.1</f>
        <v>59.400000000000006</v>
      </c>
      <c r="AI545" s="10"/>
      <c r="AJ545" s="284"/>
      <c r="AK545" s="213" t="s">
        <v>119</v>
      </c>
      <c r="AL545" s="293" t="s">
        <v>1884</v>
      </c>
      <c r="AN545" s="214"/>
      <c r="AO545" s="214">
        <f>VLOOKUP(AL545,$A$563:$F$2330,6,FALSE)</f>
        <v>51</v>
      </c>
      <c r="AP545" s="213" t="s">
        <v>69</v>
      </c>
      <c r="AQ545" s="10">
        <f>AO545*1.1</f>
        <v>56.1</v>
      </c>
      <c r="AR545" s="10"/>
      <c r="AS545" s="284"/>
      <c r="AT545" s="213" t="s">
        <v>119</v>
      </c>
      <c r="AU545" s="306" t="s">
        <v>629</v>
      </c>
      <c r="AW545" s="214"/>
      <c r="AX545" s="214">
        <f>VLOOKUP(AU545,$A$563:$F$2330,6,FALSE)</f>
        <v>22</v>
      </c>
      <c r="AY545" s="213" t="s">
        <v>69</v>
      </c>
      <c r="AZ545" s="10">
        <f>AX545*1.1</f>
        <v>24.200000000000003</v>
      </c>
      <c r="BA545" s="10"/>
      <c r="BB545" s="284"/>
      <c r="BC545" s="213" t="s">
        <v>119</v>
      </c>
      <c r="BD545" s="306" t="s">
        <v>1422</v>
      </c>
      <c r="BF545" s="214"/>
      <c r="BG545" s="214">
        <f>VLOOKUP(BD545,$A$563:$F$2330,6,FALSE)</f>
        <v>32</v>
      </c>
      <c r="BH545" s="213" t="s">
        <v>69</v>
      </c>
      <c r="BI545" s="10">
        <f>BG545*1.1</f>
        <v>35.200000000000003</v>
      </c>
      <c r="BJ545" s="10"/>
      <c r="BK545" s="284"/>
      <c r="BL545" s="213" t="s">
        <v>119</v>
      </c>
      <c r="BM545" s="306" t="s">
        <v>735</v>
      </c>
      <c r="BO545" s="214"/>
      <c r="BP545" s="214">
        <f>VLOOKUP(BM545,$A$563:$F$2330,6,FALSE)</f>
        <v>9</v>
      </c>
      <c r="BQ545" s="213" t="s">
        <v>69</v>
      </c>
      <c r="BR545" s="10">
        <f>BP545*1.1</f>
        <v>9.9</v>
      </c>
      <c r="BS545" s="10"/>
      <c r="BT545" s="284"/>
      <c r="BU545" s="213" t="s">
        <v>119</v>
      </c>
      <c r="BV545" s="306" t="s">
        <v>2308</v>
      </c>
      <c r="BX545" s="214"/>
      <c r="BY545" s="214">
        <f>VLOOKUP(BV545,$A$563:$F$2330,6,FALSE)</f>
        <v>74</v>
      </c>
      <c r="BZ545" s="213" t="s">
        <v>69</v>
      </c>
      <c r="CA545" s="10">
        <f>BY545*1.1</f>
        <v>81.400000000000006</v>
      </c>
      <c r="CB545" s="10"/>
      <c r="CC545" s="284"/>
      <c r="CD545" s="213" t="s">
        <v>119</v>
      </c>
      <c r="CE545" s="306" t="s">
        <v>2307</v>
      </c>
      <c r="CG545" s="214"/>
      <c r="CH545" s="214">
        <f>VLOOKUP(CE545,$A$563:$F$2330,6,FALSE)</f>
        <v>114</v>
      </c>
      <c r="CI545" s="213" t="s">
        <v>69</v>
      </c>
      <c r="CJ545" s="10">
        <f>CH545*1.1</f>
        <v>125.4</v>
      </c>
      <c r="CK545" s="10"/>
      <c r="CL545" s="284"/>
      <c r="CM545" s="213" t="s">
        <v>119</v>
      </c>
      <c r="CN545" s="306" t="s">
        <v>587</v>
      </c>
      <c r="CP545" s="214"/>
      <c r="CQ545" s="214">
        <f>VLOOKUP(CN545,$A$563:$F$2330,6,FALSE)</f>
        <v>121</v>
      </c>
      <c r="CR545" s="213" t="s">
        <v>69</v>
      </c>
      <c r="CS545" s="10">
        <f>CQ545*1.1</f>
        <v>133.10000000000002</v>
      </c>
      <c r="CT545" s="10"/>
      <c r="CU545" s="284"/>
      <c r="CV545" s="213" t="s">
        <v>119</v>
      </c>
      <c r="CW545" s="306" t="s">
        <v>2313</v>
      </c>
      <c r="CY545" s="214"/>
      <c r="CZ545" s="214">
        <f>VLOOKUP(CW545,$A$563:$F$2330,6,FALSE)</f>
        <v>4</v>
      </c>
      <c r="DA545" s="213" t="s">
        <v>69</v>
      </c>
      <c r="DB545" s="10">
        <f>CZ545*1.1</f>
        <v>4.4000000000000004</v>
      </c>
      <c r="DC545" s="10"/>
      <c r="DD545" s="284"/>
      <c r="DE545" s="213" t="s">
        <v>119</v>
      </c>
      <c r="DF545" s="306" t="s">
        <v>2302</v>
      </c>
      <c r="DH545" s="214"/>
      <c r="DI545" s="214">
        <f>VLOOKUP(DF545,$A$563:$F$2330,6,FALSE)</f>
        <v>334</v>
      </c>
      <c r="DJ545" s="213" t="s">
        <v>69</v>
      </c>
      <c r="DK545" s="10">
        <f>DI545*1.1</f>
        <v>367.40000000000003</v>
      </c>
      <c r="DL545" s="10"/>
      <c r="DM545" s="284"/>
      <c r="DN545" s="213" t="s">
        <v>119</v>
      </c>
      <c r="DO545" s="293" t="s">
        <v>503</v>
      </c>
      <c r="DQ545" s="214"/>
      <c r="DR545" s="214">
        <f>VLOOKUP(DO545,$A$563:$F$2330,6,FALSE)</f>
        <v>0</v>
      </c>
      <c r="DS545" s="213" t="s">
        <v>69</v>
      </c>
      <c r="DT545" s="10">
        <f>DR545*1.1</f>
        <v>0</v>
      </c>
      <c r="DU545" s="10"/>
      <c r="DV545" s="284"/>
      <c r="DW545" s="213" t="s">
        <v>119</v>
      </c>
      <c r="DX545" s="297" t="s">
        <v>186</v>
      </c>
      <c r="DZ545" s="214"/>
      <c r="EA545" s="214" t="e">
        <f>VLOOKUP(DX545,$A$563:$F$2330,6,FALSE)</f>
        <v>#N/A</v>
      </c>
      <c r="EB545" s="213" t="s">
        <v>69</v>
      </c>
      <c r="EC545" s="10" t="e">
        <f>EA545*1.1</f>
        <v>#N/A</v>
      </c>
      <c r="ED545" s="10"/>
      <c r="EE545" s="284"/>
      <c r="EF545" s="213" t="s">
        <v>119</v>
      </c>
      <c r="EG545" s="306" t="s">
        <v>706</v>
      </c>
      <c r="EI545" s="214"/>
      <c r="EJ545" s="214">
        <f>VLOOKUP(EG545,$A$563:$F$2330,6,FALSE)</f>
        <v>0</v>
      </c>
      <c r="EK545" s="213" t="s">
        <v>69</v>
      </c>
      <c r="EL545" s="10">
        <f>EJ545*1.1</f>
        <v>0</v>
      </c>
      <c r="EM545" s="10"/>
      <c r="EN545" s="284"/>
      <c r="EO545" s="213" t="s">
        <v>119</v>
      </c>
      <c r="EP545" s="306" t="s">
        <v>1330</v>
      </c>
      <c r="ER545" s="214"/>
      <c r="ES545" s="214">
        <f>VLOOKUP(EP545,$A$563:$F$2330,6,FALSE)</f>
        <v>0</v>
      </c>
      <c r="ET545" s="213" t="s">
        <v>69</v>
      </c>
      <c r="EU545" s="10">
        <f>ES545*1.1</f>
        <v>0</v>
      </c>
      <c r="EV545" s="10"/>
      <c r="EW545" s="284"/>
      <c r="EX545" s="213" t="s">
        <v>119</v>
      </c>
      <c r="EY545" s="297" t="s">
        <v>186</v>
      </c>
      <c r="FA545" s="214"/>
      <c r="FB545" s="214" t="e">
        <f>VLOOKUP(EY545,$A$563:$F$2330,6,FALSE)</f>
        <v>#N/A</v>
      </c>
      <c r="FC545" s="213" t="s">
        <v>69</v>
      </c>
      <c r="FD545" s="10" t="e">
        <f>FB545*1.1</f>
        <v>#N/A</v>
      </c>
      <c r="FE545" s="10"/>
      <c r="FF545" s="284"/>
      <c r="FG545" s="213" t="s">
        <v>119</v>
      </c>
      <c r="FH545" s="306" t="s">
        <v>1439</v>
      </c>
      <c r="FJ545" s="214"/>
      <c r="FK545" s="214">
        <f>VLOOKUP(FH545,$A$563:$F$2330,6,FALSE)</f>
        <v>80</v>
      </c>
      <c r="FL545" s="213" t="s">
        <v>69</v>
      </c>
      <c r="FM545" s="10">
        <f>FK545*1.1</f>
        <v>88</v>
      </c>
      <c r="FN545" s="10"/>
      <c r="FO545" s="284"/>
      <c r="FP545" s="213" t="s">
        <v>119</v>
      </c>
      <c r="FQ545" s="293" t="s">
        <v>2303</v>
      </c>
      <c r="FS545" s="214"/>
      <c r="FT545" s="214">
        <f>VLOOKUP(FQ545,$A$563:$F$2330,6,FALSE)</f>
        <v>54</v>
      </c>
      <c r="FU545" s="213" t="s">
        <v>69</v>
      </c>
      <c r="FV545" s="10">
        <f>FT545*1.1</f>
        <v>59.400000000000006</v>
      </c>
      <c r="FW545" s="10"/>
      <c r="FX545" s="284"/>
      <c r="FY545" s="213" t="s">
        <v>119</v>
      </c>
      <c r="FZ545" s="293" t="s">
        <v>1058</v>
      </c>
      <c r="GB545" s="214"/>
      <c r="GC545" s="214">
        <f>VLOOKUP(FZ545,$A$563:$F$2330,6,FALSE)</f>
        <v>56</v>
      </c>
      <c r="GD545" s="213" t="s">
        <v>69</v>
      </c>
      <c r="GE545" s="10">
        <f>GC545*1.1</f>
        <v>61.600000000000009</v>
      </c>
      <c r="GF545" s="10"/>
      <c r="GG545" s="284"/>
      <c r="GH545" s="213" t="s">
        <v>119</v>
      </c>
      <c r="GI545" s="306" t="s">
        <v>2302</v>
      </c>
      <c r="GK545" s="214"/>
      <c r="GL545" s="214">
        <f>VLOOKUP(GI545,$A$563:$F$2330,6,FALSE)</f>
        <v>334</v>
      </c>
      <c r="GM545" s="213" t="s">
        <v>69</v>
      </c>
      <c r="GN545" s="10">
        <f>GL545*1.1</f>
        <v>367.40000000000003</v>
      </c>
      <c r="GO545" s="10"/>
      <c r="GP545" s="284"/>
      <c r="GQ545" s="213" t="s">
        <v>119</v>
      </c>
      <c r="GR545" s="306" t="s">
        <v>1422</v>
      </c>
      <c r="GT545" s="214"/>
      <c r="GU545" s="214">
        <f>VLOOKUP(GR545,$A$563:$F$2330,6,FALSE)</f>
        <v>32</v>
      </c>
      <c r="GV545" s="213" t="s">
        <v>69</v>
      </c>
      <c r="GW545" s="10">
        <f>GU545*1.1</f>
        <v>35.200000000000003</v>
      </c>
      <c r="GX545" s="10"/>
      <c r="GY545" s="284"/>
      <c r="GZ545" s="213" t="s">
        <v>119</v>
      </c>
      <c r="HA545" s="293" t="s">
        <v>2303</v>
      </c>
      <c r="HC545" s="214"/>
      <c r="HD545" s="214">
        <f>VLOOKUP(HA545,$A$563:$F$2330,6,FALSE)</f>
        <v>54</v>
      </c>
      <c r="HE545" s="213" t="s">
        <v>69</v>
      </c>
      <c r="HF545" s="10">
        <f>HD545*1.1</f>
        <v>59.400000000000006</v>
      </c>
      <c r="HG545" s="10"/>
      <c r="HH545" s="284"/>
      <c r="HI545" s="213" t="s">
        <v>119</v>
      </c>
      <c r="HJ545" s="306" t="s">
        <v>1422</v>
      </c>
      <c r="HL545" s="214"/>
      <c r="HM545" s="214">
        <f>VLOOKUP(HJ545,$A$563:$F$2330,6,FALSE)</f>
        <v>32</v>
      </c>
      <c r="HN545" s="213" t="s">
        <v>69</v>
      </c>
      <c r="HO545" s="10">
        <f>HM545*1.1</f>
        <v>35.200000000000003</v>
      </c>
      <c r="HP545" s="10"/>
      <c r="HQ545" s="284"/>
      <c r="HR545" s="213" t="s">
        <v>119</v>
      </c>
      <c r="HS545" s="293" t="s">
        <v>560</v>
      </c>
      <c r="HU545" s="214"/>
      <c r="HV545" s="214">
        <f>VLOOKUP(HS545,$A$563:$F$2330,6,FALSE)</f>
        <v>2</v>
      </c>
      <c r="HW545" s="213" t="s">
        <v>69</v>
      </c>
      <c r="HX545" s="10">
        <f>HV545*1.1</f>
        <v>2.2000000000000002</v>
      </c>
      <c r="HY545" s="10"/>
      <c r="HZ545" s="284"/>
      <c r="IA545" s="213" t="s">
        <v>119</v>
      </c>
      <c r="IB545" s="306" t="s">
        <v>503</v>
      </c>
      <c r="ID545" s="214"/>
      <c r="IE545" s="214">
        <f>VLOOKUP(IB545,$A$563:$F$2330,6,FALSE)</f>
        <v>0</v>
      </c>
      <c r="IF545" s="213" t="s">
        <v>69</v>
      </c>
      <c r="IG545" s="10">
        <f>IE545*1.1</f>
        <v>0</v>
      </c>
      <c r="IH545" s="10"/>
      <c r="II545" s="284"/>
      <c r="IJ545" s="213" t="s">
        <v>119</v>
      </c>
      <c r="IK545" s="306" t="s">
        <v>660</v>
      </c>
      <c r="IM545" s="214"/>
      <c r="IN545" s="214">
        <f>VLOOKUP(IK545,$A$563:$F$2330,6,FALSE)</f>
        <v>212</v>
      </c>
      <c r="IO545" s="213" t="s">
        <v>69</v>
      </c>
      <c r="IP545" s="10">
        <f>IN545*1.1</f>
        <v>233.20000000000002</v>
      </c>
      <c r="IQ545" s="10"/>
      <c r="IR545" s="284"/>
      <c r="IS545" s="213" t="s">
        <v>119</v>
      </c>
      <c r="IT545" s="306" t="s">
        <v>675</v>
      </c>
      <c r="IV545" s="214"/>
      <c r="IW545" s="214">
        <f>VLOOKUP(IT545,$A$563:$F$2330,6,FALSE)</f>
        <v>193</v>
      </c>
      <c r="IX545" s="213" t="s">
        <v>69</v>
      </c>
      <c r="IY545" s="10">
        <f>IW545*1.1</f>
        <v>212.3</v>
      </c>
      <c r="IZ545" s="10"/>
      <c r="JA545" s="284"/>
      <c r="JB545" s="213" t="s">
        <v>119</v>
      </c>
      <c r="JC545" s="306" t="s">
        <v>923</v>
      </c>
      <c r="JE545" s="214"/>
      <c r="JF545" s="214">
        <f>VLOOKUP(JC545,$A$563:$F$2330,6,FALSE)</f>
        <v>0</v>
      </c>
      <c r="JG545" s="213" t="s">
        <v>69</v>
      </c>
      <c r="JH545" s="10">
        <f>JF545*1.1</f>
        <v>0</v>
      </c>
      <c r="JI545" s="10"/>
      <c r="JJ545" s="284"/>
      <c r="JK545" s="213" t="s">
        <v>119</v>
      </c>
      <c r="JL545" s="306" t="s">
        <v>652</v>
      </c>
      <c r="JN545" s="214"/>
      <c r="JO545" s="214">
        <f>VLOOKUP(JL545,$A$563:$F$2330,6,FALSE)</f>
        <v>70</v>
      </c>
      <c r="JP545" s="213" t="s">
        <v>69</v>
      </c>
      <c r="JQ545" s="10">
        <f>JO545*1.1</f>
        <v>77</v>
      </c>
      <c r="JR545" s="10"/>
      <c r="JS545" s="284"/>
      <c r="JT545" s="213" t="s">
        <v>119</v>
      </c>
      <c r="JU545" s="306" t="s">
        <v>1106</v>
      </c>
      <c r="JW545" s="214"/>
      <c r="JX545" s="214">
        <f>VLOOKUP(JU545,$A$563:$F$2330,6,FALSE)</f>
        <v>41</v>
      </c>
      <c r="JY545" s="213" t="s">
        <v>69</v>
      </c>
      <c r="JZ545" s="10">
        <f>JX545*1.1</f>
        <v>45.1</v>
      </c>
      <c r="KA545" s="10"/>
      <c r="KB545" s="284"/>
      <c r="KC545" s="213" t="s">
        <v>119</v>
      </c>
      <c r="KD545" s="306" t="s">
        <v>503</v>
      </c>
      <c r="KF545" s="214"/>
      <c r="KG545" s="214">
        <f>VLOOKUP(KD545,$A$563:$F$2330,6,FALSE)</f>
        <v>0</v>
      </c>
      <c r="KH545" s="213" t="s">
        <v>69</v>
      </c>
      <c r="KI545" s="10">
        <f>KG545*1.1</f>
        <v>0</v>
      </c>
      <c r="KJ545" s="10"/>
      <c r="KK545" s="284"/>
      <c r="KL545" s="213" t="s">
        <v>119</v>
      </c>
      <c r="KM545" s="306" t="s">
        <v>1991</v>
      </c>
      <c r="KO545" s="214"/>
      <c r="KP545" s="214">
        <f>VLOOKUP(KM545,$A$563:$F$2330,6,FALSE)</f>
        <v>224</v>
      </c>
      <c r="KQ545" s="213" t="s">
        <v>69</v>
      </c>
      <c r="KR545" s="10">
        <f>KP545*1.1</f>
        <v>246.40000000000003</v>
      </c>
      <c r="KS545" s="10"/>
      <c r="KT545" s="284"/>
      <c r="KU545" s="213" t="s">
        <v>119</v>
      </c>
      <c r="KV545" s="306" t="s">
        <v>2302</v>
      </c>
      <c r="KX545" s="214"/>
      <c r="KY545" s="214">
        <f>VLOOKUP(KV545,$A$563:$F$2330,6,FALSE)</f>
        <v>334</v>
      </c>
      <c r="KZ545" s="213" t="s">
        <v>69</v>
      </c>
      <c r="LA545" s="10">
        <f>KY545*1.1</f>
        <v>367.40000000000003</v>
      </c>
      <c r="LB545" s="10"/>
      <c r="LC545" s="284"/>
      <c r="LD545" s="213" t="s">
        <v>119</v>
      </c>
      <c r="LE545" s="306" t="s">
        <v>713</v>
      </c>
      <c r="LG545" s="214"/>
      <c r="LH545" s="214">
        <f>VLOOKUP(LE545,$A$563:$F$2330,6,FALSE)</f>
        <v>1</v>
      </c>
      <c r="LI545" s="213" t="s">
        <v>69</v>
      </c>
      <c r="LJ545" s="10">
        <f>LH545*1.1</f>
        <v>1.1000000000000001</v>
      </c>
      <c r="LK545" s="10"/>
      <c r="LL545" s="284"/>
      <c r="LM545" s="213" t="s">
        <v>119</v>
      </c>
      <c r="LN545" s="306" t="s">
        <v>709</v>
      </c>
      <c r="LP545" s="214"/>
      <c r="LQ545" s="214">
        <f>VLOOKUP(LN545,$A$563:$F$2330,6,FALSE)</f>
        <v>209</v>
      </c>
      <c r="LR545" s="213" t="s">
        <v>69</v>
      </c>
      <c r="LS545" s="10">
        <f>LQ545*1.1</f>
        <v>229.9</v>
      </c>
      <c r="LT545" s="10"/>
      <c r="LU545" s="284"/>
      <c r="LV545" s="213" t="s">
        <v>119</v>
      </c>
      <c r="LW545" s="306" t="s">
        <v>1101</v>
      </c>
      <c r="LY545" s="214"/>
      <c r="LZ545" s="214">
        <f>VLOOKUP(LW545,$A$563:$F$2330,6,FALSE)</f>
        <v>17</v>
      </c>
      <c r="MA545" s="213" t="s">
        <v>69</v>
      </c>
      <c r="MB545" s="10">
        <f>LZ545*1.1</f>
        <v>18.700000000000003</v>
      </c>
      <c r="MC545" s="10"/>
      <c r="MD545" s="284"/>
      <c r="ME545" s="213" t="s">
        <v>119</v>
      </c>
      <c r="MF545" s="308" t="s">
        <v>660</v>
      </c>
      <c r="MH545" s="214"/>
      <c r="MI545" s="214">
        <f>VLOOKUP(MF545,$A$563:$F$2330,6,FALSE)</f>
        <v>212</v>
      </c>
      <c r="MJ545" s="213" t="s">
        <v>69</v>
      </c>
      <c r="MK545" s="10">
        <f>MI545*1.1</f>
        <v>233.20000000000002</v>
      </c>
      <c r="ML545" s="10"/>
      <c r="MM545" s="284"/>
      <c r="MN545" s="213" t="s">
        <v>119</v>
      </c>
      <c r="MO545" s="306" t="s">
        <v>2312</v>
      </c>
      <c r="MQ545" s="214"/>
      <c r="MR545" s="214">
        <f>VLOOKUP(MO545,$A$563:$F$2330,6,FALSE)</f>
        <v>12</v>
      </c>
      <c r="MS545" s="213" t="s">
        <v>69</v>
      </c>
      <c r="MT545" s="10">
        <f>MR545*1.1</f>
        <v>13.200000000000001</v>
      </c>
      <c r="MU545" s="10"/>
      <c r="MV545" s="284"/>
      <c r="MW545" s="213" t="s">
        <v>119</v>
      </c>
      <c r="MX545" s="306" t="s">
        <v>510</v>
      </c>
      <c r="MZ545" s="214"/>
      <c r="NA545" s="214">
        <f>VLOOKUP(MX545,$A$563:$F$2330,6,FALSE)</f>
        <v>18</v>
      </c>
      <c r="NB545" s="213" t="s">
        <v>69</v>
      </c>
      <c r="NC545" s="10">
        <f>NA545*1.1</f>
        <v>19.8</v>
      </c>
      <c r="ND545" s="10"/>
      <c r="NE545" s="284"/>
      <c r="NF545" s="213" t="s">
        <v>119</v>
      </c>
      <c r="NG545" s="306" t="s">
        <v>1991</v>
      </c>
      <c r="NI545" s="214"/>
      <c r="NJ545" s="214">
        <f>VLOOKUP(NG545,$A$563:$F$2330,6,FALSE)</f>
        <v>224</v>
      </c>
      <c r="NK545" s="213" t="s">
        <v>69</v>
      </c>
      <c r="NL545" s="10">
        <f>NJ545*1.1</f>
        <v>246.40000000000003</v>
      </c>
      <c r="NM545" s="10"/>
      <c r="NN545" s="284"/>
      <c r="NO545" s="213" t="s">
        <v>119</v>
      </c>
      <c r="NP545" s="306" t="s">
        <v>536</v>
      </c>
      <c r="NR545" s="214"/>
      <c r="NS545" s="214">
        <f>VLOOKUP(NP545,$A$563:$F$2330,6,FALSE)</f>
        <v>0</v>
      </c>
      <c r="NT545" s="213" t="s">
        <v>69</v>
      </c>
      <c r="NU545" s="10">
        <f>NS545*1.1</f>
        <v>0</v>
      </c>
      <c r="NV545" s="10"/>
      <c r="NW545" s="284"/>
      <c r="NX545" s="213" t="s">
        <v>119</v>
      </c>
      <c r="NY545" s="293" t="s">
        <v>907</v>
      </c>
      <c r="OB545" s="214">
        <f>VLOOKUP(NY545,$A$563:$F$2330,6,FALSE)</f>
        <v>5</v>
      </c>
      <c r="OC545" s="213" t="s">
        <v>69</v>
      </c>
      <c r="OD545" s="10">
        <f>OB545*1.1</f>
        <v>5.5</v>
      </c>
      <c r="OE545" s="10"/>
      <c r="OF545" s="284"/>
      <c r="OG545" s="213" t="s">
        <v>119</v>
      </c>
      <c r="OH545" s="306" t="s">
        <v>1377</v>
      </c>
      <c r="OJ545" s="214"/>
      <c r="OK545" s="214">
        <f>VLOOKUP(OH545,$A$563:$F$2330,6,FALSE)</f>
        <v>140</v>
      </c>
      <c r="OL545" s="213" t="s">
        <v>69</v>
      </c>
      <c r="OM545" s="10">
        <f>OK545*1.1</f>
        <v>154</v>
      </c>
      <c r="ON545" s="10"/>
      <c r="OO545" s="284"/>
      <c r="OP545" s="213" t="s">
        <v>119</v>
      </c>
      <c r="OQ545" s="293" t="s">
        <v>709</v>
      </c>
      <c r="OS545" s="214"/>
      <c r="OT545" s="214">
        <f>VLOOKUP(OQ545,$A$563:$F$2330,6,FALSE)</f>
        <v>209</v>
      </c>
      <c r="OU545" s="213" t="s">
        <v>69</v>
      </c>
      <c r="OV545" s="10">
        <f>OT545*1.1</f>
        <v>229.9</v>
      </c>
      <c r="OW545" s="10"/>
      <c r="OX545" s="284"/>
      <c r="OY545" s="213" t="s">
        <v>119</v>
      </c>
      <c r="OZ545" s="306" t="s">
        <v>709</v>
      </c>
      <c r="PB545" s="214"/>
      <c r="PC545" s="214">
        <f>VLOOKUP(OZ545,$A$563:$F$2330,6,FALSE)</f>
        <v>209</v>
      </c>
      <c r="PD545" s="213" t="s">
        <v>69</v>
      </c>
      <c r="PE545" s="10">
        <f>PC545*1.1</f>
        <v>229.9</v>
      </c>
      <c r="PF545" s="10"/>
      <c r="PG545" s="284"/>
      <c r="PH545" s="213" t="s">
        <v>119</v>
      </c>
      <c r="PI545" s="306" t="s">
        <v>1991</v>
      </c>
      <c r="PK545" s="214"/>
      <c r="PL545" s="214">
        <f>VLOOKUP(PI545,$A$563:$F$2330,6,FALSE)</f>
        <v>224</v>
      </c>
      <c r="PM545" s="213" t="s">
        <v>69</v>
      </c>
      <c r="PN545" s="10">
        <f>PL545*1.1</f>
        <v>246.40000000000003</v>
      </c>
      <c r="PO545" s="10"/>
      <c r="PP545" s="284"/>
      <c r="PQ545" s="213" t="s">
        <v>119</v>
      </c>
      <c r="PR545" s="293" t="s">
        <v>2311</v>
      </c>
      <c r="PT545" s="214"/>
      <c r="PU545" s="214">
        <f>VLOOKUP(PR545,$A$563:$F$2330,6,FALSE)</f>
        <v>9</v>
      </c>
      <c r="PV545" s="213" t="s">
        <v>69</v>
      </c>
      <c r="PW545" s="10">
        <f>PU545*1.1</f>
        <v>9.9</v>
      </c>
      <c r="PX545" s="10"/>
      <c r="PY545" s="284"/>
      <c r="PZ545" s="213" t="s">
        <v>119</v>
      </c>
      <c r="QA545" s="306" t="s">
        <v>735</v>
      </c>
      <c r="QC545" s="214"/>
      <c r="QD545" s="214">
        <f>VLOOKUP(QA545,$A$563:$F$2330,6,FALSE)</f>
        <v>9</v>
      </c>
      <c r="QE545" s="213" t="s">
        <v>69</v>
      </c>
      <c r="QF545" s="10">
        <f>QD545*1.1</f>
        <v>9.9</v>
      </c>
      <c r="QG545" s="10"/>
      <c r="QH545" s="284"/>
      <c r="QI545" s="213" t="s">
        <v>119</v>
      </c>
      <c r="QJ545" s="293" t="s">
        <v>911</v>
      </c>
      <c r="QL545" s="214"/>
      <c r="QM545" s="214">
        <f>VLOOKUP(QJ545,$A$563:$F$2330,6,FALSE)</f>
        <v>0</v>
      </c>
      <c r="QN545" s="213" t="s">
        <v>69</v>
      </c>
      <c r="QO545" s="10">
        <f>QM545*1.1</f>
        <v>0</v>
      </c>
      <c r="QP545" s="10"/>
      <c r="QQ545" s="284"/>
      <c r="QR545" s="213" t="s">
        <v>119</v>
      </c>
      <c r="QS545" s="306" t="s">
        <v>911</v>
      </c>
      <c r="QU545" s="214"/>
      <c r="QV545" s="214">
        <f>VLOOKUP(QS545,$A$563:$F$2330,6,FALSE)</f>
        <v>0</v>
      </c>
      <c r="QW545" s="213" t="s">
        <v>69</v>
      </c>
      <c r="QX545" s="10">
        <f>QV545*1.1</f>
        <v>0</v>
      </c>
      <c r="QY545" s="10"/>
      <c r="QZ545" s="284"/>
      <c r="RA545" s="213" t="s">
        <v>119</v>
      </c>
      <c r="RB545" s="293" t="s">
        <v>672</v>
      </c>
      <c r="RD545" s="214"/>
      <c r="RE545" s="214">
        <f>VLOOKUP(RB545,$A$563:$F$2330,6,FALSE)</f>
        <v>42</v>
      </c>
      <c r="RF545" s="213" t="s">
        <v>69</v>
      </c>
      <c r="RG545" s="10">
        <f>RE545*1.1</f>
        <v>46.2</v>
      </c>
      <c r="RH545" s="10"/>
      <c r="RI545" s="284"/>
      <c r="RJ545" s="213" t="s">
        <v>119</v>
      </c>
      <c r="RK545" s="297" t="s">
        <v>186</v>
      </c>
      <c r="RN545" s="214" t="e">
        <f>VLOOKUP(RK545,$A$563:$F$2330,6,FALSE)</f>
        <v>#N/A</v>
      </c>
      <c r="RO545" s="213" t="s">
        <v>69</v>
      </c>
      <c r="RP545" s="10" t="e">
        <f>RN545*1.1</f>
        <v>#N/A</v>
      </c>
      <c r="RQ545" s="10"/>
      <c r="RR545" s="284"/>
      <c r="RS545" s="213" t="s">
        <v>119</v>
      </c>
      <c r="RT545" s="306" t="s">
        <v>660</v>
      </c>
      <c r="RV545" s="214"/>
      <c r="RW545" s="214">
        <f>VLOOKUP(RT545,$A$563:$F$2330,6,FALSE)</f>
        <v>212</v>
      </c>
      <c r="RX545" s="213" t="s">
        <v>69</v>
      </c>
      <c r="RY545" s="10">
        <f>RW545*1.1</f>
        <v>233.20000000000002</v>
      </c>
      <c r="RZ545" s="10"/>
      <c r="SA545" s="290"/>
      <c r="SB545" s="213" t="s">
        <v>119</v>
      </c>
      <c r="SC545" s="306" t="s">
        <v>2314</v>
      </c>
      <c r="SE545" s="214"/>
      <c r="SF545" s="214">
        <f>VLOOKUP(SC545,$A$563:$F$2330,6,FALSE)</f>
        <v>21</v>
      </c>
      <c r="SG545" s="213" t="s">
        <v>69</v>
      </c>
      <c r="SH545" s="10">
        <f>SF545*1.1</f>
        <v>23.1</v>
      </c>
      <c r="SI545" s="10"/>
      <c r="SJ545" s="290"/>
      <c r="SK545" s="213" t="s">
        <v>119</v>
      </c>
      <c r="SL545" s="306" t="s">
        <v>1422</v>
      </c>
      <c r="SN545" s="214"/>
      <c r="SO545" s="214">
        <f>VLOOKUP(SL545,$A$563:$F$2330,6,FALSE)</f>
        <v>32</v>
      </c>
      <c r="SP545" s="213" t="s">
        <v>69</v>
      </c>
      <c r="SQ545" s="10">
        <f>SO545*1.1</f>
        <v>35.200000000000003</v>
      </c>
      <c r="SR545" s="10"/>
      <c r="SS545" s="290"/>
      <c r="ST545" s="213" t="s">
        <v>119</v>
      </c>
      <c r="SU545" s="306" t="s">
        <v>2303</v>
      </c>
      <c r="SW545" s="214"/>
      <c r="SX545" s="214">
        <f>VLOOKUP(SU545,$A$563:$F$2330,6,FALSE)</f>
        <v>54</v>
      </c>
      <c r="SY545" s="213" t="s">
        <v>69</v>
      </c>
      <c r="SZ545" s="10">
        <f>SX545*1.1</f>
        <v>59.400000000000006</v>
      </c>
      <c r="TA545" s="10"/>
      <c r="TB545" s="290"/>
      <c r="TC545" s="213" t="s">
        <v>119</v>
      </c>
      <c r="TD545" s="306" t="s">
        <v>2304</v>
      </c>
      <c r="TF545" s="214"/>
      <c r="TG545" s="214">
        <f>VLOOKUP(TD545,$A$563:$F$2330,6,FALSE)</f>
        <v>15</v>
      </c>
      <c r="TH545" s="213" t="s">
        <v>69</v>
      </c>
      <c r="TI545" s="10">
        <f>TG545*1.1</f>
        <v>16.5</v>
      </c>
      <c r="TK545" s="290"/>
      <c r="TL545" s="213" t="s">
        <v>119</v>
      </c>
      <c r="TM545" s="306" t="s">
        <v>2314</v>
      </c>
      <c r="TO545" s="214"/>
      <c r="TP545" s="214">
        <f>VLOOKUP(TM545,$A$563:$F$2330,6,FALSE)</f>
        <v>21</v>
      </c>
      <c r="TQ545" s="213" t="s">
        <v>69</v>
      </c>
      <c r="TR545" s="10">
        <f>TP545*1.1</f>
        <v>23.1</v>
      </c>
      <c r="TS545" s="10"/>
      <c r="TT545" s="290"/>
      <c r="TU545" s="213" t="s">
        <v>119</v>
      </c>
      <c r="TV545" s="297" t="s">
        <v>186</v>
      </c>
      <c r="TX545" s="214"/>
      <c r="TY545" s="214" t="e">
        <f>VLOOKUP(TV545,$A$563:$F$2330,6,FALSE)</f>
        <v>#N/A</v>
      </c>
      <c r="TZ545" s="213" t="s">
        <v>69</v>
      </c>
      <c r="UA545" s="10" t="e">
        <f>TY545*1.1</f>
        <v>#N/A</v>
      </c>
      <c r="UB545" s="10"/>
      <c r="UC545" s="290"/>
      <c r="UD545" s="213" t="s">
        <v>119</v>
      </c>
      <c r="UE545" s="306" t="s">
        <v>1317</v>
      </c>
      <c r="UG545" s="214"/>
      <c r="UH545" s="214">
        <f>VLOOKUP(UE545,$A$563:$F$2330,6,FALSE)</f>
        <v>101</v>
      </c>
      <c r="UI545" s="213" t="s">
        <v>69</v>
      </c>
      <c r="UJ545" s="10">
        <f>UH545*1.1</f>
        <v>111.10000000000001</v>
      </c>
      <c r="UK545" s="10"/>
      <c r="UL545" s="290"/>
      <c r="UM545" s="213" t="s">
        <v>119</v>
      </c>
      <c r="UN545" s="297" t="s">
        <v>186</v>
      </c>
      <c r="UP545" s="214"/>
      <c r="UQ545" s="214" t="e">
        <f>VLOOKUP(UN545,$A$563:$F$2330,6,FALSE)</f>
        <v>#N/A</v>
      </c>
      <c r="UR545" s="213" t="s">
        <v>69</v>
      </c>
      <c r="US545" s="10" t="e">
        <f>UQ545*1.1</f>
        <v>#N/A</v>
      </c>
      <c r="UT545" s="10"/>
      <c r="UU545" s="290"/>
      <c r="UV545" s="213" t="s">
        <v>119</v>
      </c>
      <c r="UW545" s="306" t="s">
        <v>2305</v>
      </c>
      <c r="UY545" s="214"/>
      <c r="UZ545" s="214">
        <f>VLOOKUP(UW545,$A$563:$F$2330,6,FALSE)</f>
        <v>23</v>
      </c>
      <c r="VA545" s="213" t="s">
        <v>69</v>
      </c>
      <c r="VB545" s="10">
        <f>UZ545*1.1</f>
        <v>25.3</v>
      </c>
      <c r="VC545" s="10"/>
      <c r="VD545" s="290"/>
      <c r="VE545" s="213" t="s">
        <v>119</v>
      </c>
      <c r="VF545" s="297" t="s">
        <v>186</v>
      </c>
      <c r="VH545" s="214"/>
      <c r="VI545" s="214" t="e">
        <f>VLOOKUP(VF545,$A$563:$F$2330,6,FALSE)</f>
        <v>#N/A</v>
      </c>
      <c r="VJ545" s="213" t="s">
        <v>69</v>
      </c>
      <c r="VK545" s="10" t="e">
        <f>VI545*1.1</f>
        <v>#N/A</v>
      </c>
      <c r="VL545" s="10"/>
      <c r="VM545" s="290"/>
      <c r="VN545" s="213" t="s">
        <v>119</v>
      </c>
      <c r="VO545" s="306" t="s">
        <v>2305</v>
      </c>
      <c r="VQ545" s="214"/>
      <c r="VR545" s="214">
        <f>VLOOKUP(VO545,$A$563:$F$2330,6,FALSE)</f>
        <v>23</v>
      </c>
      <c r="VS545" s="213" t="s">
        <v>69</v>
      </c>
      <c r="VT545" s="10">
        <f>VR545*1.1</f>
        <v>25.3</v>
      </c>
      <c r="VU545" s="10"/>
      <c r="VV545" s="290"/>
      <c r="VW545" s="213" t="s">
        <v>119</v>
      </c>
      <c r="VX545" s="297" t="s">
        <v>186</v>
      </c>
      <c r="WA545" s="214" t="e">
        <f>VLOOKUP(VX545,$A$563:$F$2330,6,FALSE)</f>
        <v>#N/A</v>
      </c>
      <c r="WB545" s="213" t="s">
        <v>69</v>
      </c>
      <c r="WC545" s="10" t="e">
        <f>WA545*1.1</f>
        <v>#N/A</v>
      </c>
      <c r="WE545" s="290"/>
      <c r="WF545" s="213" t="s">
        <v>119</v>
      </c>
      <c r="WG545" s="306" t="s">
        <v>2304</v>
      </c>
      <c r="WI545" s="214"/>
      <c r="WJ545" s="214">
        <f>VLOOKUP(WG545,$A$563:$F$2330,6,FALSE)</f>
        <v>15</v>
      </c>
      <c r="WK545" s="213" t="s">
        <v>69</v>
      </c>
      <c r="WL545" s="10">
        <f>WJ545*1.1</f>
        <v>16.5</v>
      </c>
      <c r="WN545" s="290"/>
      <c r="WO545" s="213" t="s">
        <v>119</v>
      </c>
      <c r="WP545" s="306" t="s">
        <v>739</v>
      </c>
      <c r="WQ545" s="214"/>
      <c r="WR545" s="214"/>
      <c r="WS545" s="214">
        <f>VLOOKUP(WP545,$A$563:$F$2330,6,FALSE)</f>
        <v>0</v>
      </c>
      <c r="WT545" s="213" t="s">
        <v>69</v>
      </c>
      <c r="WU545" s="10">
        <f>WS545*1.1</f>
        <v>0</v>
      </c>
      <c r="WV545" s="10"/>
      <c r="WW545" s="290"/>
      <c r="WX545" s="213" t="s">
        <v>119</v>
      </c>
      <c r="WY545" s="306" t="s">
        <v>1348</v>
      </c>
      <c r="XA545" s="214"/>
      <c r="XB545" s="214">
        <f>VLOOKUP(WY545,$A$563:$F$2330,6,FALSE)</f>
        <v>28</v>
      </c>
      <c r="XC545" s="213" t="s">
        <v>69</v>
      </c>
      <c r="XD545" s="10">
        <f>XB545*1.1</f>
        <v>30.800000000000004</v>
      </c>
      <c r="XF545" s="290"/>
      <c r="XG545" s="213" t="s">
        <v>119</v>
      </c>
      <c r="XH545" s="297" t="s">
        <v>186</v>
      </c>
      <c r="XK545" s="214" t="e">
        <f>VLOOKUP(XH545,$A$563:$F$2330,6,FALSE)</f>
        <v>#N/A</v>
      </c>
      <c r="XL545" s="213" t="s">
        <v>69</v>
      </c>
      <c r="XM545" s="10" t="e">
        <f>XK545*1.1</f>
        <v>#N/A</v>
      </c>
      <c r="XO545" s="290"/>
      <c r="XP545" s="213" t="s">
        <v>119</v>
      </c>
      <c r="XQ545" s="306" t="s">
        <v>1422</v>
      </c>
      <c r="XS545" s="214"/>
      <c r="XT545" s="214">
        <f>VLOOKUP(XQ545,$A$563:$F$2330,6,FALSE)</f>
        <v>32</v>
      </c>
      <c r="XU545" s="213" t="s">
        <v>69</v>
      </c>
      <c r="XV545" s="10">
        <f>XT545*1.1</f>
        <v>35.200000000000003</v>
      </c>
      <c r="XW545" s="10"/>
      <c r="XX545" s="290"/>
      <c r="XY545" s="213" t="s">
        <v>119</v>
      </c>
      <c r="XZ545" s="306" t="s">
        <v>536</v>
      </c>
      <c r="YB545" s="214"/>
      <c r="YC545" s="214">
        <f>VLOOKUP(XZ545,$A$563:$F$2330,6,FALSE)</f>
        <v>0</v>
      </c>
      <c r="YD545" s="213" t="s">
        <v>69</v>
      </c>
      <c r="YE545" s="10">
        <f>YC545*1.1</f>
        <v>0</v>
      </c>
      <c r="YG545" s="290"/>
      <c r="YH545" s="213" t="s">
        <v>119</v>
      </c>
      <c r="YI545" s="306" t="s">
        <v>510</v>
      </c>
      <c r="YK545" s="214"/>
      <c r="YL545" s="214">
        <f>VLOOKUP(YI545,$A$563:$F$2330,6,FALSE)</f>
        <v>18</v>
      </c>
      <c r="YM545" s="213" t="s">
        <v>69</v>
      </c>
      <c r="YN545" s="10">
        <f>YL545*1.1</f>
        <v>19.8</v>
      </c>
      <c r="YO545" s="10"/>
      <c r="YP545" s="290"/>
      <c r="YQ545" s="213" t="s">
        <v>119</v>
      </c>
      <c r="YR545" s="297" t="s">
        <v>186</v>
      </c>
      <c r="YU545" s="214" t="e">
        <f>VLOOKUP(YR545,$A$563:$F$2330,6,FALSE)</f>
        <v>#N/A</v>
      </c>
      <c r="YV545" s="213" t="s">
        <v>69</v>
      </c>
      <c r="YW545" s="10" t="e">
        <f>YU545*1.1</f>
        <v>#N/A</v>
      </c>
      <c r="YY545" s="290"/>
      <c r="YZ545" s="213" t="s">
        <v>119</v>
      </c>
      <c r="ZA545" s="297" t="s">
        <v>186</v>
      </c>
      <c r="ZD545" s="214" t="e">
        <f>VLOOKUP(ZA545,$A$563:$F$2330,6,FALSE)</f>
        <v>#N/A</v>
      </c>
      <c r="ZE545" s="213" t="s">
        <v>69</v>
      </c>
      <c r="ZF545" s="10" t="e">
        <f>ZD545*1.1</f>
        <v>#N/A</v>
      </c>
      <c r="ZH545" s="290"/>
      <c r="ZI545" s="213" t="s">
        <v>119</v>
      </c>
      <c r="ZJ545" s="293" t="s">
        <v>2304</v>
      </c>
      <c r="ZM545" s="214">
        <f>VLOOKUP(ZJ545,$A$563:$F$2330,6,FALSE)</f>
        <v>15</v>
      </c>
      <c r="ZN545" s="213" t="s">
        <v>69</v>
      </c>
      <c r="ZO545" s="10">
        <f>ZM545*1.1</f>
        <v>16.5</v>
      </c>
      <c r="ZQ545" s="290"/>
      <c r="ZR545" s="213" t="s">
        <v>119</v>
      </c>
      <c r="ZS545" s="297" t="s">
        <v>186</v>
      </c>
      <c r="ZU545" s="214"/>
      <c r="ZV545" s="214" t="e">
        <f>VLOOKUP(ZS545,$A$563:$F$2330,6,FALSE)</f>
        <v>#N/A</v>
      </c>
      <c r="ZW545" s="213" t="s">
        <v>69</v>
      </c>
      <c r="ZX545" s="10" t="e">
        <f>ZV545*1.1</f>
        <v>#N/A</v>
      </c>
      <c r="ZY545" s="10"/>
      <c r="ZZ545" s="290"/>
      <c r="AAA545" s="213" t="s">
        <v>119</v>
      </c>
      <c r="AAB545" s="297" t="s">
        <v>186</v>
      </c>
      <c r="AAD545" s="214"/>
      <c r="AAE545" s="214" t="e">
        <f>VLOOKUP(AAB545,$A$563:$F$2330,6,FALSE)</f>
        <v>#N/A</v>
      </c>
      <c r="AAF545" s="213" t="s">
        <v>69</v>
      </c>
      <c r="AAG545" s="10" t="e">
        <f>AAE545*1.1</f>
        <v>#N/A</v>
      </c>
      <c r="AAH545" s="10"/>
      <c r="AAI545" s="290"/>
      <c r="AAJ545" s="213" t="s">
        <v>119</v>
      </c>
      <c r="AAK545" s="297" t="s">
        <v>186</v>
      </c>
      <c r="AAM545" s="214"/>
      <c r="AAN545" s="214" t="e">
        <f>VLOOKUP(AAK545,$A$563:$F$2330,6,FALSE)</f>
        <v>#N/A</v>
      </c>
      <c r="AAO545" s="213" t="s">
        <v>69</v>
      </c>
      <c r="AAP545" s="10" t="e">
        <f>AAN545*1.1</f>
        <v>#N/A</v>
      </c>
      <c r="AAQ545" s="10"/>
      <c r="AAR545" s="290"/>
      <c r="AAS545" s="213" t="s">
        <v>119</v>
      </c>
      <c r="AAT545" s="297" t="s">
        <v>186</v>
      </c>
      <c r="AAV545" s="214"/>
      <c r="AAW545" s="214" t="e">
        <f>VLOOKUP(AAT545,$A$563:$F$2330,6,FALSE)</f>
        <v>#N/A</v>
      </c>
      <c r="AAX545" s="213" t="s">
        <v>69</v>
      </c>
      <c r="AAY545" s="10" t="e">
        <f>AAW545*1.1</f>
        <v>#N/A</v>
      </c>
      <c r="AAZ545" s="10"/>
      <c r="ABA545" s="290"/>
      <c r="ABB545" s="213" t="s">
        <v>119</v>
      </c>
      <c r="ABC545" s="297" t="s">
        <v>186</v>
      </c>
      <c r="ABE545" s="214"/>
      <c r="ABF545" s="214" t="e">
        <f>VLOOKUP(ABC545,$A$563:$F$2330,6,FALSE)</f>
        <v>#N/A</v>
      </c>
      <c r="ABG545" s="213" t="s">
        <v>69</v>
      </c>
      <c r="ABH545" s="10" t="e">
        <f>ABF545*1.1</f>
        <v>#N/A</v>
      </c>
      <c r="ABI545" s="10"/>
      <c r="ABJ545" s="290"/>
      <c r="ABK545" s="213" t="s">
        <v>119</v>
      </c>
      <c r="ABL545" s="297" t="s">
        <v>186</v>
      </c>
      <c r="ABN545" s="214"/>
      <c r="ABO545" s="214" t="e">
        <f>VLOOKUP(ABL545,$A$563:$F$2330,6,FALSE)</f>
        <v>#N/A</v>
      </c>
      <c r="ABP545" s="213" t="s">
        <v>69</v>
      </c>
      <c r="ABQ545" s="10" t="e">
        <f>ABO545*1.1</f>
        <v>#N/A</v>
      </c>
      <c r="ABR545" s="10"/>
      <c r="ABS545" s="290"/>
      <c r="ABT545" s="213" t="s">
        <v>119</v>
      </c>
      <c r="ABU545" s="297" t="s">
        <v>186</v>
      </c>
      <c r="ABW545" s="214"/>
      <c r="ABX545" s="214" t="e">
        <f>VLOOKUP(ABU545,$A$563:$F$2330,6,FALSE)</f>
        <v>#N/A</v>
      </c>
      <c r="ABY545" s="213" t="s">
        <v>69</v>
      </c>
      <c r="ABZ545" s="10" t="e">
        <f>ABX545*1.1</f>
        <v>#N/A</v>
      </c>
      <c r="ACA545" s="10"/>
      <c r="ACB545" s="290"/>
      <c r="ACC545" s="213" t="s">
        <v>119</v>
      </c>
      <c r="ACD545" s="297" t="s">
        <v>186</v>
      </c>
      <c r="ACF545" s="214"/>
      <c r="ACG545" s="214" t="e">
        <f>VLOOKUP(ACD545,$A$563:$F$2330,6,FALSE)</f>
        <v>#N/A</v>
      </c>
      <c r="ACH545" s="213" t="s">
        <v>69</v>
      </c>
      <c r="ACI545" s="10" t="e">
        <f>ACG545*1.1</f>
        <v>#N/A</v>
      </c>
      <c r="ACJ545" s="10"/>
      <c r="ACK545" s="290"/>
      <c r="ACL545" s="213" t="s">
        <v>119</v>
      </c>
      <c r="ACM545" s="297" t="s">
        <v>186</v>
      </c>
      <c r="ACO545" s="214"/>
      <c r="ACP545" s="214" t="e">
        <f>VLOOKUP(ACM545,$A$563:$F$2330,6,FALSE)</f>
        <v>#N/A</v>
      </c>
      <c r="ACQ545" s="213" t="s">
        <v>69</v>
      </c>
      <c r="ACR545" s="10" t="e">
        <f>ACP545*1.1</f>
        <v>#N/A</v>
      </c>
      <c r="ACS545" s="10"/>
      <c r="ACT545" s="290"/>
      <c r="ACU545" s="213" t="s">
        <v>119</v>
      </c>
      <c r="ACV545" s="293" t="s">
        <v>596</v>
      </c>
      <c r="ACX545" s="214"/>
      <c r="ACY545" s="214">
        <f>VLOOKUP(ACV545,$A$563:$F$2330,6,FALSE)</f>
        <v>184</v>
      </c>
      <c r="ACZ545" s="213" t="s">
        <v>69</v>
      </c>
      <c r="ADA545" s="10">
        <f>ACY545*1.1</f>
        <v>202.4</v>
      </c>
      <c r="ADB545" s="10"/>
      <c r="ADC545" s="290"/>
      <c r="ADD545" s="213" t="s">
        <v>119</v>
      </c>
      <c r="ADE545" s="306" t="s">
        <v>610</v>
      </c>
      <c r="ADG545" s="214"/>
      <c r="ADH545" s="214">
        <f>VLOOKUP(ADE545,$A$563:$F$2330,6,FALSE)</f>
        <v>47</v>
      </c>
      <c r="ADI545" s="213" t="s">
        <v>69</v>
      </c>
      <c r="ADJ545" s="10">
        <f>ADH545*1.1</f>
        <v>51.7</v>
      </c>
      <c r="ADL545" s="290"/>
      <c r="ADM545" s="213" t="s">
        <v>119</v>
      </c>
      <c r="ADN545" s="306" t="s">
        <v>727</v>
      </c>
      <c r="ADP545" s="214"/>
      <c r="ADQ545" s="214">
        <f>VLOOKUP(ADN545,$A$563:$F$2330,6,FALSE)</f>
        <v>215</v>
      </c>
      <c r="ADR545" s="213" t="s">
        <v>69</v>
      </c>
      <c r="ADS545" s="10">
        <f>ADQ545*1.1</f>
        <v>236.50000000000003</v>
      </c>
      <c r="ADT545" s="10"/>
      <c r="ADU545" s="290"/>
      <c r="ADV545" s="213" t="s">
        <v>119</v>
      </c>
      <c r="ADW545" s="306" t="s">
        <v>911</v>
      </c>
      <c r="ADZ545" s="214">
        <f>VLOOKUP(ADW545,$A$563:$F$2330,6,FALSE)</f>
        <v>0</v>
      </c>
      <c r="AEA545" s="213" t="s">
        <v>69</v>
      </c>
      <c r="AEB545" s="10">
        <f>ADZ545*1.1</f>
        <v>0</v>
      </c>
      <c r="AED545" s="290"/>
      <c r="AEE545" s="213" t="s">
        <v>119</v>
      </c>
      <c r="AEF545" s="306" t="s">
        <v>669</v>
      </c>
      <c r="AEH545" s="214"/>
      <c r="AEI545" s="214">
        <f>VLOOKUP(AEF545,$A$563:$F$2330,6,FALSE)</f>
        <v>204</v>
      </c>
      <c r="AEJ545" s="213" t="s">
        <v>69</v>
      </c>
      <c r="AEK545" s="10">
        <f>AEI545*1.1</f>
        <v>224.4</v>
      </c>
      <c r="AEM545" s="290"/>
      <c r="AEN545" s="213" t="s">
        <v>119</v>
      </c>
      <c r="AEO545" s="306" t="s">
        <v>2302</v>
      </c>
      <c r="AEQ545" s="214"/>
      <c r="AER545" s="214">
        <f>VLOOKUP(AEO545,$A$563:$F$2330,6,FALSE)</f>
        <v>334</v>
      </c>
      <c r="AES545" s="213" t="s">
        <v>69</v>
      </c>
      <c r="AET545" s="10">
        <f>AER545*1.1</f>
        <v>367.40000000000003</v>
      </c>
      <c r="AEV545" s="290"/>
      <c r="AEW545" s="213" t="s">
        <v>119</v>
      </c>
      <c r="AEX545" s="306" t="s">
        <v>503</v>
      </c>
      <c r="AEZ545" s="214"/>
      <c r="AFA545" s="214">
        <f>VLOOKUP(AEX545,$A$563:$F$2330,6,FALSE)</f>
        <v>0</v>
      </c>
      <c r="AFB545" s="213" t="s">
        <v>69</v>
      </c>
      <c r="AFC545" s="10">
        <f>AFA545*1.1</f>
        <v>0</v>
      </c>
      <c r="AFD545" s="10"/>
      <c r="AFE545" s="290"/>
      <c r="AFF545" s="213" t="s">
        <v>119</v>
      </c>
      <c r="AFG545" s="306" t="s">
        <v>536</v>
      </c>
      <c r="AFI545" s="214"/>
      <c r="AFJ545" s="214">
        <f>VLOOKUP(AFG545,$A$563:$F$2330,6,FALSE)</f>
        <v>0</v>
      </c>
      <c r="AFK545" s="213" t="s">
        <v>69</v>
      </c>
      <c r="AFL545" s="10">
        <f>AFJ545*1.1</f>
        <v>0</v>
      </c>
      <c r="AFM545" s="10"/>
      <c r="AFN545" s="290"/>
      <c r="AFO545" s="213" t="s">
        <v>119</v>
      </c>
      <c r="AFP545" s="306" t="s">
        <v>2303</v>
      </c>
      <c r="AFR545" s="214"/>
      <c r="AFS545" s="214">
        <f>VLOOKUP(AFP545,$A$563:$F$2330,6,FALSE)</f>
        <v>54</v>
      </c>
      <c r="AFT545" s="213" t="s">
        <v>69</v>
      </c>
      <c r="AFU545" s="10">
        <f>AFS545*1.1</f>
        <v>59.400000000000006</v>
      </c>
      <c r="AFV545" s="10"/>
      <c r="AFW545" s="290"/>
      <c r="AFX545" s="213" t="s">
        <v>119</v>
      </c>
      <c r="AFY545" s="306" t="s">
        <v>536</v>
      </c>
      <c r="AGA545" s="214"/>
      <c r="AGB545" s="214">
        <f>VLOOKUP(AFY545,$A$563:$F$2330,6,FALSE)</f>
        <v>0</v>
      </c>
      <c r="AGC545" s="213" t="s">
        <v>69</v>
      </c>
      <c r="AGD545" s="10">
        <f>AGB545*1.1</f>
        <v>0</v>
      </c>
      <c r="AGE545" s="10"/>
      <c r="AGF545" s="290"/>
      <c r="AGG545" s="213" t="s">
        <v>119</v>
      </c>
      <c r="AGH545" s="306" t="s">
        <v>2305</v>
      </c>
      <c r="AGJ545" s="214"/>
      <c r="AGK545" s="214">
        <f>VLOOKUP(AGH545,$A$563:$F$2330,6,FALSE)</f>
        <v>23</v>
      </c>
      <c r="AGL545" s="213" t="s">
        <v>69</v>
      </c>
      <c r="AGM545" s="10">
        <f>AGK545*1.1</f>
        <v>25.3</v>
      </c>
      <c r="AGN545" s="10"/>
      <c r="AGO545" s="290"/>
      <c r="AGP545" s="213" t="s">
        <v>119</v>
      </c>
      <c r="AGQ545" s="306" t="s">
        <v>755</v>
      </c>
      <c r="AGS545" s="214"/>
      <c r="AGT545" s="214">
        <f>VLOOKUP(AGQ545,$A$563:$F$2330,6,FALSE)</f>
        <v>15</v>
      </c>
      <c r="AGU545" s="213" t="s">
        <v>69</v>
      </c>
      <c r="AGV545" s="10">
        <f>AGT545*1.1</f>
        <v>16.5</v>
      </c>
      <c r="AGW545" s="10"/>
      <c r="AGX545" s="290"/>
      <c r="AGY545" s="213" t="s">
        <v>119</v>
      </c>
      <c r="AGZ545" s="306" t="s">
        <v>503</v>
      </c>
      <c r="AHB545" s="214"/>
      <c r="AHC545" s="214">
        <f>VLOOKUP(AGZ545,$A$563:$F$2330,6,FALSE)</f>
        <v>0</v>
      </c>
      <c r="AHD545" s="213" t="s">
        <v>69</v>
      </c>
      <c r="AHE545" s="10">
        <f>AHC545*1.1</f>
        <v>0</v>
      </c>
      <c r="AHF545" s="10"/>
      <c r="AHG545" s="290"/>
      <c r="AHH545" s="213"/>
      <c r="AHI545" s="303"/>
      <c r="AHK545" s="214"/>
      <c r="AHL545" s="214"/>
      <c r="AHM545" s="213"/>
      <c r="AHN545" s="10"/>
      <c r="AHO545" s="10"/>
      <c r="AHQ545" s="213"/>
      <c r="AHR545" s="278"/>
      <c r="AHT545" s="214"/>
      <c r="AHU545" s="214"/>
      <c r="AHV545" s="213"/>
      <c r="AHW545" s="10"/>
      <c r="AHX545" s="10"/>
      <c r="AHZ545" s="213"/>
      <c r="AIA545" s="278"/>
      <c r="AIC545" s="214"/>
      <c r="AID545" s="214"/>
      <c r="AIE545" s="213"/>
      <c r="AIF545" s="10"/>
      <c r="AIG545" s="10"/>
      <c r="AII545" s="213"/>
      <c r="AIJ545" s="278"/>
      <c r="AIM545" s="214"/>
      <c r="AIN545" s="213"/>
      <c r="AIO545" s="10"/>
    </row>
    <row r="546" spans="1:926" s="14" customFormat="1" ht="15">
      <c r="A546" s="213"/>
      <c r="B546" s="279"/>
      <c r="D546" s="213"/>
      <c r="E546" s="213"/>
      <c r="F546" s="213"/>
      <c r="G546" s="10"/>
      <c r="H546" s="10">
        <f>SUM(G541:G545)</f>
        <v>1082.4000000000001</v>
      </c>
      <c r="I546" s="284"/>
      <c r="J546" s="213"/>
      <c r="K546" s="307"/>
      <c r="M546" s="213"/>
      <c r="N546" s="213"/>
      <c r="O546" s="213"/>
      <c r="P546" s="10"/>
      <c r="Q546" s="10">
        <f>SUM(P541:P545)</f>
        <v>1650.1000000000001</v>
      </c>
      <c r="R546" s="284"/>
      <c r="S546" s="213"/>
      <c r="T546" s="307"/>
      <c r="V546" s="213"/>
      <c r="W546" s="213"/>
      <c r="X546" s="213"/>
      <c r="Y546" s="10"/>
      <c r="Z546" s="10">
        <f>SUM(Y541:Y545)</f>
        <v>1611.6</v>
      </c>
      <c r="AA546" s="284"/>
      <c r="AB546" s="213"/>
      <c r="AC546" s="307"/>
      <c r="AE546" s="213"/>
      <c r="AF546" s="213"/>
      <c r="AG546" s="213"/>
      <c r="AH546" s="10"/>
      <c r="AI546" s="10">
        <f>SUM(AH541:AH545)</f>
        <v>637.09999999999991</v>
      </c>
      <c r="AJ546" s="284"/>
      <c r="AK546" s="213"/>
      <c r="AL546" s="279"/>
      <c r="AN546" s="213"/>
      <c r="AO546" s="213"/>
      <c r="AP546" s="213"/>
      <c r="AQ546" s="10"/>
      <c r="AR546" s="10">
        <f>SUM(AQ541:AQ545)</f>
        <v>514.1</v>
      </c>
      <c r="AS546" s="284"/>
      <c r="AT546" s="213"/>
      <c r="AU546" s="307"/>
      <c r="AW546" s="213"/>
      <c r="AX546" s="213"/>
      <c r="AY546" s="213"/>
      <c r="AZ546" s="10"/>
      <c r="BA546" s="10">
        <f>SUM(AZ541:AZ545)</f>
        <v>1076.4000000000001</v>
      </c>
      <c r="BB546" s="284"/>
      <c r="BC546" s="213"/>
      <c r="BD546" s="307"/>
      <c r="BF546" s="213"/>
      <c r="BG546" s="213"/>
      <c r="BH546" s="213"/>
      <c r="BI546" s="10"/>
      <c r="BJ546" s="10">
        <f>SUM(BI541:BI545)</f>
        <v>906.09999999999991</v>
      </c>
      <c r="BK546" s="284"/>
      <c r="BL546" s="213"/>
      <c r="BM546" s="307"/>
      <c r="BO546" s="213"/>
      <c r="BP546" s="213"/>
      <c r="BQ546" s="213"/>
      <c r="BR546" s="10"/>
      <c r="BS546" s="10">
        <f>SUM(BR541:BR545)</f>
        <v>595.6</v>
      </c>
      <c r="BT546" s="284"/>
      <c r="BU546" s="213"/>
      <c r="BV546" s="307"/>
      <c r="BX546" s="213"/>
      <c r="BY546" s="213"/>
      <c r="BZ546" s="213"/>
      <c r="CA546" s="10"/>
      <c r="CB546" s="10">
        <f>SUM(CA541:CA545)</f>
        <v>839.80000000000007</v>
      </c>
      <c r="CC546" s="284"/>
      <c r="CD546" s="213"/>
      <c r="CE546" s="307"/>
      <c r="CG546" s="213"/>
      <c r="CH546" s="213"/>
      <c r="CI546" s="213"/>
      <c r="CJ546" s="10"/>
      <c r="CK546" s="10">
        <f>SUM(CJ541:CJ545)</f>
        <v>1215.5999999999999</v>
      </c>
      <c r="CL546" s="284"/>
      <c r="CM546" s="213"/>
      <c r="CN546" s="307"/>
      <c r="CP546" s="213"/>
      <c r="CQ546" s="213"/>
      <c r="CR546" s="213"/>
      <c r="CS546" s="10"/>
      <c r="CT546" s="10">
        <f>SUM(CS541:CS545)</f>
        <v>291.90000000000003</v>
      </c>
      <c r="CU546" s="284"/>
      <c r="CV546" s="213"/>
      <c r="CW546" s="307"/>
      <c r="CY546" s="213"/>
      <c r="CZ546" s="213"/>
      <c r="DA546" s="213"/>
      <c r="DB546" s="10"/>
      <c r="DC546" s="10">
        <f>SUM(DB541:DB545)</f>
        <v>931.09999999999991</v>
      </c>
      <c r="DD546" s="284"/>
      <c r="DE546" s="213"/>
      <c r="DF546" s="307"/>
      <c r="DH546" s="213"/>
      <c r="DI546" s="213"/>
      <c r="DJ546" s="213"/>
      <c r="DK546" s="10"/>
      <c r="DL546" s="10">
        <f>SUM(DK541:DK545)</f>
        <v>1177</v>
      </c>
      <c r="DM546" s="284"/>
      <c r="DN546" s="213"/>
      <c r="DO546" s="310"/>
      <c r="DQ546" s="213"/>
      <c r="DR546" s="213"/>
      <c r="DS546" s="213"/>
      <c r="DT546" s="10"/>
      <c r="DU546" s="10">
        <f>SUM(DT541:DT545)</f>
        <v>173.4</v>
      </c>
      <c r="DV546" s="284"/>
      <c r="DW546" s="213"/>
      <c r="DZ546" s="213"/>
      <c r="EA546" s="213"/>
      <c r="EB546" s="213"/>
      <c r="EC546" s="10"/>
      <c r="ED546" s="10" t="e">
        <f>SUM(EC541:EC545)</f>
        <v>#N/A</v>
      </c>
      <c r="EE546" s="284"/>
      <c r="EF546" s="213"/>
      <c r="EG546" s="307"/>
      <c r="EI546" s="213"/>
      <c r="EJ546" s="213"/>
      <c r="EK546" s="213"/>
      <c r="EL546" s="10"/>
      <c r="EM546" s="10">
        <f>SUM(EL541:EL545)</f>
        <v>832.2</v>
      </c>
      <c r="EN546" s="284"/>
      <c r="EO546" s="213"/>
      <c r="EP546" s="307"/>
      <c r="ER546" s="213"/>
      <c r="ES546" s="213"/>
      <c r="ET546" s="213"/>
      <c r="EU546" s="10"/>
      <c r="EV546" s="10">
        <f>SUM(EU541:EU545)</f>
        <v>297.39999999999998</v>
      </c>
      <c r="EW546" s="284"/>
      <c r="EX546" s="213"/>
      <c r="FA546" s="213"/>
      <c r="FB546" s="213"/>
      <c r="FC546" s="213"/>
      <c r="FD546" s="10"/>
      <c r="FE546" s="10" t="e">
        <f>SUM(FD541:FD545)</f>
        <v>#N/A</v>
      </c>
      <c r="FF546" s="284"/>
      <c r="FG546" s="213"/>
      <c r="FH546" s="307"/>
      <c r="FJ546" s="213"/>
      <c r="FK546" s="213"/>
      <c r="FL546" s="213"/>
      <c r="FM546" s="10"/>
      <c r="FN546" s="10">
        <f>SUM(FM541:FM545)</f>
        <v>839.8</v>
      </c>
      <c r="FO546" s="284"/>
      <c r="FP546" s="213"/>
      <c r="FQ546" s="279"/>
      <c r="FS546" s="213"/>
      <c r="FT546" s="213"/>
      <c r="FU546" s="213"/>
      <c r="FV546" s="10"/>
      <c r="FW546" s="10">
        <f>SUM(FV541:FV545)</f>
        <v>841.09999999999991</v>
      </c>
      <c r="FX546" s="284"/>
      <c r="FY546" s="213"/>
      <c r="FZ546" s="279"/>
      <c r="GB546" s="213"/>
      <c r="GC546" s="213"/>
      <c r="GD546" s="213"/>
      <c r="GE546" s="10"/>
      <c r="GF546" s="10">
        <f>SUM(GE541:GE545)</f>
        <v>649.80000000000007</v>
      </c>
      <c r="GG546" s="284"/>
      <c r="GH546" s="213"/>
      <c r="GI546" s="307"/>
      <c r="GK546" s="213"/>
      <c r="GL546" s="213"/>
      <c r="GM546" s="213"/>
      <c r="GN546" s="10"/>
      <c r="GO546" s="10">
        <f>SUM(GN541:GN545)</f>
        <v>1022.1000000000001</v>
      </c>
      <c r="GP546" s="284"/>
      <c r="GQ546" s="213"/>
      <c r="GR546" s="307"/>
      <c r="GT546" s="213"/>
      <c r="GU546" s="213"/>
      <c r="GV546" s="213"/>
      <c r="GW546" s="213"/>
      <c r="GX546" s="10">
        <f>SUM(GW541:GW545)</f>
        <v>872.2</v>
      </c>
      <c r="GY546" s="284"/>
      <c r="GZ546" s="213"/>
      <c r="HA546" s="310"/>
      <c r="HC546" s="213"/>
      <c r="HD546" s="213"/>
      <c r="HE546" s="213"/>
      <c r="HF546" s="10"/>
      <c r="HG546" s="10">
        <f>SUM(HF541:HF545)</f>
        <v>1552.1000000000001</v>
      </c>
      <c r="HH546" s="284"/>
      <c r="HI546" s="213"/>
      <c r="HJ546" s="307"/>
      <c r="HL546" s="213"/>
      <c r="HM546" s="213"/>
      <c r="HN546" s="213"/>
      <c r="HO546" s="213"/>
      <c r="HP546" s="10">
        <f>SUM(HO541:HO545)</f>
        <v>436.40000000000003</v>
      </c>
      <c r="HQ546" s="284"/>
      <c r="HR546" s="213"/>
      <c r="HS546" s="279"/>
      <c r="HU546" s="213"/>
      <c r="HV546" s="213"/>
      <c r="HW546" s="213"/>
      <c r="HX546" s="10"/>
      <c r="HY546" s="10">
        <f>SUM(HX541:HX545)</f>
        <v>3.5</v>
      </c>
      <c r="HZ546" s="284"/>
      <c r="IA546" s="213"/>
      <c r="IB546" s="307"/>
      <c r="ID546" s="213"/>
      <c r="IE546" s="213"/>
      <c r="IF546" s="213"/>
      <c r="IG546" s="213"/>
      <c r="IH546" s="10">
        <f>SUM(IG541:IG545)</f>
        <v>869.8</v>
      </c>
      <c r="II546" s="284"/>
      <c r="IJ546" s="213"/>
      <c r="IK546" s="307"/>
      <c r="IM546" s="213"/>
      <c r="IN546" s="213"/>
      <c r="IO546" s="213"/>
      <c r="IP546" s="10"/>
      <c r="IQ546" s="10">
        <f>SUM(IP541:IP545)</f>
        <v>1132.0999999999999</v>
      </c>
      <c r="IR546" s="284"/>
      <c r="IS546" s="213"/>
      <c r="IT546" s="307"/>
      <c r="IV546" s="213"/>
      <c r="IW546" s="213"/>
      <c r="IX546" s="213"/>
      <c r="IY546" s="10"/>
      <c r="IZ546" s="10">
        <f>SUM(IY541:IY545)</f>
        <v>245.9</v>
      </c>
      <c r="JA546" s="284"/>
      <c r="JB546" s="213"/>
      <c r="JC546" s="307"/>
      <c r="JE546" s="213"/>
      <c r="JF546" s="213"/>
      <c r="JG546" s="213"/>
      <c r="JH546" s="10"/>
      <c r="JI546" s="10">
        <f>SUM(JH541:JH545)</f>
        <v>119.5</v>
      </c>
      <c r="JJ546" s="284"/>
      <c r="JK546" s="213"/>
      <c r="JL546" s="307"/>
      <c r="JN546" s="213"/>
      <c r="JO546" s="213"/>
      <c r="JP546" s="213"/>
      <c r="JQ546" s="10"/>
      <c r="JR546" s="10">
        <f>SUM(JQ541:JQ545)</f>
        <v>726.69999999999993</v>
      </c>
      <c r="JS546" s="284"/>
      <c r="JT546" s="213"/>
      <c r="JU546" s="307"/>
      <c r="JW546" s="213"/>
      <c r="JX546" s="213"/>
      <c r="JY546" s="213"/>
      <c r="JZ546" s="10"/>
      <c r="KA546" s="10">
        <f>SUM(JZ541:JZ545)</f>
        <v>630.80000000000007</v>
      </c>
      <c r="KB546" s="284"/>
      <c r="KC546" s="213"/>
      <c r="KD546" s="307"/>
      <c r="KF546" s="213"/>
      <c r="KG546" s="213"/>
      <c r="KH546" s="213"/>
      <c r="KI546" s="10"/>
      <c r="KJ546" s="10">
        <f>SUM(KI541:KI545)</f>
        <v>47.9</v>
      </c>
      <c r="KK546" s="284"/>
      <c r="KL546" s="213"/>
      <c r="KM546" s="307"/>
      <c r="KO546" s="213"/>
      <c r="KP546" s="213"/>
      <c r="KQ546" s="213"/>
      <c r="KR546" s="213"/>
      <c r="KS546" s="10">
        <f>SUM(KR541:KR545)</f>
        <v>311.5</v>
      </c>
      <c r="KT546" s="284"/>
      <c r="KU546" s="213"/>
      <c r="KV546" s="307"/>
      <c r="KX546" s="213"/>
      <c r="KY546" s="213"/>
      <c r="KZ546" s="213"/>
      <c r="LA546" s="10"/>
      <c r="LB546" s="10">
        <f>SUM(LA541:LA545)</f>
        <v>997.39999999999986</v>
      </c>
      <c r="LC546" s="284"/>
      <c r="LD546" s="213"/>
      <c r="LE546" s="307"/>
      <c r="LG546" s="213"/>
      <c r="LH546" s="213"/>
      <c r="LI546" s="213"/>
      <c r="LJ546" s="10"/>
      <c r="LK546" s="10">
        <f>SUM(LJ541:LJ545)</f>
        <v>391.30000000000007</v>
      </c>
      <c r="LL546" s="284"/>
      <c r="LM546" s="213"/>
      <c r="LN546" s="307"/>
      <c r="LP546" s="213"/>
      <c r="LQ546" s="213"/>
      <c r="LR546" s="213"/>
      <c r="LS546" s="10"/>
      <c r="LT546" s="10">
        <f>SUM(LS541:LS545)</f>
        <v>568.29999999999995</v>
      </c>
      <c r="LU546" s="284"/>
      <c r="LV546" s="213"/>
      <c r="LW546" s="307"/>
      <c r="LY546" s="213"/>
      <c r="LZ546" s="213"/>
      <c r="MA546" s="213"/>
      <c r="MB546" s="10"/>
      <c r="MC546" s="10">
        <f>SUM(MB541:MB545)</f>
        <v>367.09999999999997</v>
      </c>
      <c r="MD546" s="284"/>
      <c r="ME546" s="213"/>
      <c r="MF546" s="308"/>
      <c r="MH546" s="213"/>
      <c r="MI546" s="213"/>
      <c r="MJ546" s="213"/>
      <c r="MK546" s="10"/>
      <c r="ML546" s="10">
        <f>SUM(MK541:MK545)</f>
        <v>331</v>
      </c>
      <c r="MM546" s="284"/>
      <c r="MN546" s="213"/>
      <c r="MO546" s="307"/>
      <c r="MQ546" s="213"/>
      <c r="MR546" s="213"/>
      <c r="MS546" s="213"/>
      <c r="MT546" s="10"/>
      <c r="MU546" s="10">
        <f>SUM(MT541:MT545)</f>
        <v>55</v>
      </c>
      <c r="MV546" s="284"/>
      <c r="MW546" s="213"/>
      <c r="MX546" s="307"/>
      <c r="MZ546" s="213"/>
      <c r="NA546" s="213"/>
      <c r="NB546" s="213"/>
      <c r="NC546" s="10"/>
      <c r="ND546" s="10">
        <f>SUM(NC541:NC545)</f>
        <v>1056.8</v>
      </c>
      <c r="NE546" s="284"/>
      <c r="NF546" s="213"/>
      <c r="NG546" s="307"/>
      <c r="NI546" s="213"/>
      <c r="NJ546" s="213"/>
      <c r="NK546" s="213"/>
      <c r="NL546" s="10"/>
      <c r="NM546" s="10">
        <f>SUM(NL541:NL545)</f>
        <v>1017.5999999999999</v>
      </c>
      <c r="NN546" s="284"/>
      <c r="NO546" s="213"/>
      <c r="NP546" s="307"/>
      <c r="NR546" s="213"/>
      <c r="NS546" s="213"/>
      <c r="NT546" s="213"/>
      <c r="NU546" s="10"/>
      <c r="NV546" s="10">
        <f>SUM(NU541:NU545)</f>
        <v>232.9</v>
      </c>
      <c r="NW546" s="284"/>
      <c r="NX546" s="213"/>
      <c r="NY546" s="279"/>
      <c r="OB546" s="213"/>
      <c r="OC546" s="213"/>
      <c r="OD546" s="213"/>
      <c r="OE546" s="10">
        <f>SUM(OD541:OD545)</f>
        <v>596.9</v>
      </c>
      <c r="OF546" s="284"/>
      <c r="OG546" s="213"/>
      <c r="OH546" s="307"/>
      <c r="OJ546" s="213"/>
      <c r="OK546" s="213"/>
      <c r="OL546" s="213"/>
      <c r="OM546" s="10"/>
      <c r="ON546" s="10">
        <f>SUM(OM541:OM545)</f>
        <v>174.8</v>
      </c>
      <c r="OO546" s="284"/>
      <c r="OP546" s="213"/>
      <c r="OQ546" s="279"/>
      <c r="OS546" s="213"/>
      <c r="OT546" s="213"/>
      <c r="OU546" s="213"/>
      <c r="OV546" s="10"/>
      <c r="OW546" s="10">
        <f>SUM(OV541:OV545)</f>
        <v>1052.5999999999999</v>
      </c>
      <c r="OX546" s="284"/>
      <c r="OY546" s="213"/>
      <c r="OZ546" s="307"/>
      <c r="PB546" s="213"/>
      <c r="PC546" s="213"/>
      <c r="PD546" s="213"/>
      <c r="PE546" s="10"/>
      <c r="PF546" s="10">
        <f>SUM(PE541:PE545)</f>
        <v>1663.1000000000001</v>
      </c>
      <c r="PG546" s="284"/>
      <c r="PH546" s="213"/>
      <c r="PI546" s="307"/>
      <c r="PK546" s="213"/>
      <c r="PL546" s="213"/>
      <c r="PM546" s="213"/>
      <c r="PN546" s="10"/>
      <c r="PO546" s="10">
        <f>SUM(PN541:PN545)</f>
        <v>1347</v>
      </c>
      <c r="PP546" s="284"/>
      <c r="PQ546" s="213"/>
      <c r="PR546" s="279"/>
      <c r="PT546" s="213"/>
      <c r="PU546" s="213"/>
      <c r="PV546" s="213"/>
      <c r="PW546" s="10"/>
      <c r="PX546" s="10">
        <f>SUM(PW541:PW545)</f>
        <v>1138.5</v>
      </c>
      <c r="PY546" s="284"/>
      <c r="PZ546" s="213"/>
      <c r="QA546" s="307"/>
      <c r="QC546" s="213"/>
      <c r="QD546" s="213"/>
      <c r="QE546" s="213"/>
      <c r="QF546" s="10"/>
      <c r="QG546" s="10">
        <f>SUM(QF541:QF545)</f>
        <v>825.3</v>
      </c>
      <c r="QH546" s="284"/>
      <c r="QI546" s="213"/>
      <c r="QJ546" s="279"/>
      <c r="QL546" s="213"/>
      <c r="QM546" s="213"/>
      <c r="QN546" s="213"/>
      <c r="QO546" s="10"/>
      <c r="QP546" s="10">
        <f>SUM(QO541:QO545)</f>
        <v>340.79999999999995</v>
      </c>
      <c r="QQ546" s="284"/>
      <c r="QR546" s="213"/>
      <c r="QS546" s="307"/>
      <c r="QU546" s="213"/>
      <c r="QV546" s="213"/>
      <c r="QW546" s="213"/>
      <c r="QX546" s="10"/>
      <c r="QY546" s="10">
        <f>SUM(QX541:QX545)</f>
        <v>853.59999999999991</v>
      </c>
      <c r="QZ546" s="284"/>
      <c r="RA546" s="213"/>
      <c r="RB546" s="279"/>
      <c r="RD546" s="213"/>
      <c r="RE546" s="213"/>
      <c r="RF546" s="213"/>
      <c r="RG546" s="10"/>
      <c r="RH546" s="10">
        <f>SUM(RG541:RG545)</f>
        <v>269.3</v>
      </c>
      <c r="RI546" s="284"/>
      <c r="RJ546" s="213"/>
      <c r="RN546" s="213"/>
      <c r="RO546" s="213"/>
      <c r="RP546" s="213"/>
      <c r="RQ546" s="10" t="e">
        <f>SUM(RP541:RP545)</f>
        <v>#N/A</v>
      </c>
      <c r="RR546" s="284"/>
      <c r="RS546" s="213"/>
      <c r="RT546" s="307"/>
      <c r="RV546" s="213"/>
      <c r="RW546" s="213"/>
      <c r="RX546" s="213"/>
      <c r="RY546" s="10"/>
      <c r="RZ546" s="10">
        <f>SUM(RY541:RY545)</f>
        <v>1074.3</v>
      </c>
      <c r="SA546" s="290"/>
      <c r="SB546" s="213"/>
      <c r="SC546" s="307"/>
      <c r="SE546" s="213"/>
      <c r="SF546" s="213"/>
      <c r="SG546" s="213"/>
      <c r="SH546" s="10"/>
      <c r="SI546" s="10">
        <f>SUM(SH541:SH545)</f>
        <v>761.1</v>
      </c>
      <c r="SJ546" s="290"/>
      <c r="SK546" s="213"/>
      <c r="SL546" s="307"/>
      <c r="SN546" s="213"/>
      <c r="SO546" s="213"/>
      <c r="SP546" s="213"/>
      <c r="SQ546" s="10"/>
      <c r="SR546" s="10">
        <f>SUM(SQ541:SQ545)</f>
        <v>915.60000000000014</v>
      </c>
      <c r="SS546" s="290"/>
      <c r="ST546" s="213"/>
      <c r="SU546" s="307"/>
      <c r="SW546" s="213"/>
      <c r="SX546" s="213"/>
      <c r="SY546" s="213"/>
      <c r="SZ546" s="10"/>
      <c r="TA546" s="10">
        <f>SUM(SZ541:SZ545)</f>
        <v>1005.2</v>
      </c>
      <c r="TB546" s="290"/>
      <c r="TC546" s="213"/>
      <c r="TD546" s="307"/>
      <c r="TF546" s="213"/>
      <c r="TG546" s="213"/>
      <c r="TH546" s="213"/>
      <c r="TI546" s="213"/>
      <c r="TJ546" s="10">
        <f>SUM(TI541:TI545)</f>
        <v>352.29999999999995</v>
      </c>
      <c r="TK546" s="290"/>
      <c r="TL546" s="213"/>
      <c r="TM546" s="307"/>
      <c r="TO546" s="213"/>
      <c r="TP546" s="213"/>
      <c r="TQ546" s="213"/>
      <c r="TR546" s="10"/>
      <c r="TS546" s="10">
        <f>SUM(TR541:TR545)</f>
        <v>24.400000000000002</v>
      </c>
      <c r="TT546" s="290"/>
      <c r="TU546" s="213"/>
      <c r="TX546" s="213"/>
      <c r="TY546" s="213"/>
      <c r="TZ546" s="213"/>
      <c r="UA546" s="10"/>
      <c r="UB546" s="10" t="e">
        <f>SUM(UA541:UA545)</f>
        <v>#N/A</v>
      </c>
      <c r="UC546" s="290"/>
      <c r="UD546" s="213"/>
      <c r="UE546" s="307"/>
      <c r="UG546" s="213"/>
      <c r="UH546" s="213"/>
      <c r="UI546" s="213"/>
      <c r="UJ546" s="10"/>
      <c r="UK546" s="10">
        <f>SUM(UJ541:UJ545)</f>
        <v>239.2</v>
      </c>
      <c r="UL546" s="290"/>
      <c r="UM546" s="213"/>
      <c r="UP546" s="213"/>
      <c r="UQ546" s="213"/>
      <c r="UR546" s="213"/>
      <c r="US546" s="10"/>
      <c r="UT546" s="10" t="e">
        <f>SUM(US541:US545)</f>
        <v>#N/A</v>
      </c>
      <c r="UU546" s="290"/>
      <c r="UV546" s="213"/>
      <c r="UW546" s="307"/>
      <c r="UY546" s="213"/>
      <c r="UZ546" s="213"/>
      <c r="VA546" s="213"/>
      <c r="VB546" s="10"/>
      <c r="VC546" s="10">
        <f>SUM(VB541:VB545)</f>
        <v>871.9</v>
      </c>
      <c r="VD546" s="290"/>
      <c r="VE546" s="213"/>
      <c r="VH546" s="213"/>
      <c r="VI546" s="213"/>
      <c r="VJ546" s="213"/>
      <c r="VK546" s="10"/>
      <c r="VL546" s="10" t="e">
        <f>SUM(VK541:VK545)</f>
        <v>#N/A</v>
      </c>
      <c r="VM546" s="290"/>
      <c r="VN546" s="213"/>
      <c r="VO546" s="307"/>
      <c r="VQ546" s="213"/>
      <c r="VR546" s="213"/>
      <c r="VS546" s="213"/>
      <c r="VT546" s="10"/>
      <c r="VU546" s="10">
        <f>SUM(VT541:VT545)</f>
        <v>871.9</v>
      </c>
      <c r="VV546" s="290"/>
      <c r="VW546" s="213"/>
      <c r="WA546" s="213"/>
      <c r="WB546" s="213"/>
      <c r="WC546" s="213"/>
      <c r="WD546" s="10" t="e">
        <f>SUM(WC541:WC545)</f>
        <v>#N/A</v>
      </c>
      <c r="WE546" s="290"/>
      <c r="WF546" s="213"/>
      <c r="WG546" s="307"/>
      <c r="WI546" s="213"/>
      <c r="WJ546" s="213"/>
      <c r="WK546" s="213"/>
      <c r="WL546" s="213"/>
      <c r="WM546" s="10">
        <f>SUM(WL541:WL545)</f>
        <v>840.19999999999993</v>
      </c>
      <c r="WN546" s="290"/>
      <c r="WO546" s="213"/>
      <c r="WP546" s="307"/>
      <c r="WQ546" s="213"/>
      <c r="WR546" s="213"/>
      <c r="WS546" s="213"/>
      <c r="WT546" s="213"/>
      <c r="WU546" s="10"/>
      <c r="WV546" s="10">
        <f>SUM(WU541:WU545)</f>
        <v>270.8</v>
      </c>
      <c r="WW546" s="290"/>
      <c r="WX546" s="213"/>
      <c r="WY546" s="307"/>
      <c r="XA546" s="213"/>
      <c r="XB546" s="213"/>
      <c r="XC546" s="213"/>
      <c r="XD546" s="213"/>
      <c r="XE546" s="10">
        <f>SUM(XD541:XD545)</f>
        <v>634.59999999999991</v>
      </c>
      <c r="XF546" s="290"/>
      <c r="XG546" s="213"/>
      <c r="XK546" s="213"/>
      <c r="XL546" s="213"/>
      <c r="XM546" s="213"/>
      <c r="XN546" s="10" t="e">
        <f>SUM(XM541:XM545)</f>
        <v>#N/A</v>
      </c>
      <c r="XO546" s="290"/>
      <c r="XP546" s="213"/>
      <c r="XQ546" s="307"/>
      <c r="XS546" s="213"/>
      <c r="XT546" s="213"/>
      <c r="XU546" s="213"/>
      <c r="XV546" s="10"/>
      <c r="XW546" s="10">
        <f>SUM(XV541:XV545)</f>
        <v>540.4</v>
      </c>
      <c r="XX546" s="290"/>
      <c r="XY546" s="213"/>
      <c r="XZ546" s="307"/>
      <c r="YB546" s="213"/>
      <c r="YC546" s="213"/>
      <c r="YD546" s="213"/>
      <c r="YE546" s="213"/>
      <c r="YF546" s="10">
        <f>SUM(YE541:YE545)</f>
        <v>428.1</v>
      </c>
      <c r="YG546" s="290"/>
      <c r="YH546" s="213"/>
      <c r="YI546" s="307"/>
      <c r="YK546" s="213"/>
      <c r="YL546" s="213"/>
      <c r="YM546" s="213"/>
      <c r="YN546" s="10"/>
      <c r="YO546" s="10">
        <f>SUM(YN541:YN545)</f>
        <v>375.8</v>
      </c>
      <c r="YP546" s="290"/>
      <c r="YQ546" s="213"/>
      <c r="YU546" s="213"/>
      <c r="YV546" s="213"/>
      <c r="YW546" s="213"/>
      <c r="YX546" s="10" t="e">
        <f>SUM(YW541:YW545)</f>
        <v>#N/A</v>
      </c>
      <c r="YY546" s="290"/>
      <c r="YZ546" s="213"/>
      <c r="ZD546" s="213"/>
      <c r="ZE546" s="213"/>
      <c r="ZF546" s="213"/>
      <c r="ZG546" s="10" t="e">
        <f>SUM(ZF541:ZF545)</f>
        <v>#N/A</v>
      </c>
      <c r="ZH546" s="290"/>
      <c r="ZI546" s="213"/>
      <c r="ZJ546" s="279"/>
      <c r="ZM546" s="213"/>
      <c r="ZN546" s="213"/>
      <c r="ZO546" s="213"/>
      <c r="ZP546" s="10">
        <f>SUM(ZO541:ZO545)</f>
        <v>294.09999999999997</v>
      </c>
      <c r="ZQ546" s="290"/>
      <c r="ZR546" s="213"/>
      <c r="ZU546" s="213"/>
      <c r="ZV546" s="213"/>
      <c r="ZW546" s="213"/>
      <c r="ZX546" s="10"/>
      <c r="ZY546" s="10" t="e">
        <f>SUM(ZX541:ZX545)</f>
        <v>#N/A</v>
      </c>
      <c r="ZZ546" s="290"/>
      <c r="AAA546" s="213"/>
      <c r="AAD546" s="213"/>
      <c r="AAE546" s="213"/>
      <c r="AAF546" s="213"/>
      <c r="AAG546" s="10"/>
      <c r="AAH546" s="10" t="e">
        <f>SUM(AAG541:AAG545)</f>
        <v>#N/A</v>
      </c>
      <c r="AAI546" s="290"/>
      <c r="AAJ546" s="213"/>
      <c r="AAM546" s="213"/>
      <c r="AAN546" s="213"/>
      <c r="AAO546" s="213"/>
      <c r="AAP546" s="10"/>
      <c r="AAQ546" s="10" t="e">
        <f>SUM(AAP541:AAP545)</f>
        <v>#N/A</v>
      </c>
      <c r="AAR546" s="290"/>
      <c r="AAS546" s="213"/>
      <c r="AAV546" s="213"/>
      <c r="AAW546" s="213"/>
      <c r="AAX546" s="213"/>
      <c r="AAY546" s="10"/>
      <c r="AAZ546" s="10" t="e">
        <f>SUM(AAY541:AAY545)</f>
        <v>#N/A</v>
      </c>
      <c r="ABA546" s="290"/>
      <c r="ABB546" s="213"/>
      <c r="ABE546" s="213"/>
      <c r="ABF546" s="213"/>
      <c r="ABG546" s="213"/>
      <c r="ABH546" s="10"/>
      <c r="ABI546" s="10" t="e">
        <f>SUM(ABH541:ABH545)</f>
        <v>#N/A</v>
      </c>
      <c r="ABJ546" s="290"/>
      <c r="ABK546" s="213"/>
      <c r="ABN546" s="213"/>
      <c r="ABO546" s="213"/>
      <c r="ABP546" s="213"/>
      <c r="ABQ546" s="10"/>
      <c r="ABR546" s="10" t="e">
        <f>SUM(ABQ541:ABQ545)</f>
        <v>#N/A</v>
      </c>
      <c r="ABS546" s="290"/>
      <c r="ABT546" s="213"/>
      <c r="ABW546" s="213"/>
      <c r="ABX546" s="213"/>
      <c r="ABY546" s="213"/>
      <c r="ABZ546" s="10"/>
      <c r="ACA546" s="10" t="e">
        <f>SUM(ABZ541:ABZ545)</f>
        <v>#N/A</v>
      </c>
      <c r="ACB546" s="290"/>
      <c r="ACC546" s="213"/>
      <c r="ACF546" s="213"/>
      <c r="ACG546" s="213"/>
      <c r="ACH546" s="213"/>
      <c r="ACI546" s="10"/>
      <c r="ACJ546" s="10" t="e">
        <f>SUM(ACI541:ACI545)</f>
        <v>#N/A</v>
      </c>
      <c r="ACK546" s="290"/>
      <c r="ACL546" s="213"/>
      <c r="ACO546" s="213"/>
      <c r="ACP546" s="213"/>
      <c r="ACQ546" s="213"/>
      <c r="ACR546" s="10"/>
      <c r="ACS546" s="10" t="e">
        <f>SUM(ACR541:ACR545)</f>
        <v>#N/A</v>
      </c>
      <c r="ACT546" s="290"/>
      <c r="ACU546" s="213"/>
      <c r="ACV546" s="279"/>
      <c r="ACX546" s="213"/>
      <c r="ACY546" s="213"/>
      <c r="ACZ546" s="213"/>
      <c r="ADA546" s="10"/>
      <c r="ADB546" s="10">
        <f>SUM(ADA541:ADA545)</f>
        <v>771.5</v>
      </c>
      <c r="ADC546" s="290"/>
      <c r="ADD546" s="213"/>
      <c r="ADE546" s="307"/>
      <c r="ADG546" s="213"/>
      <c r="ADH546" s="213"/>
      <c r="ADI546" s="213"/>
      <c r="ADJ546" s="213"/>
      <c r="ADK546" s="10">
        <f>SUM(ADJ541:ADJ545)</f>
        <v>866.8</v>
      </c>
      <c r="ADL546" s="290"/>
      <c r="ADM546" s="213"/>
      <c r="ADN546" s="307"/>
      <c r="ADP546" s="213"/>
      <c r="ADQ546" s="213"/>
      <c r="ADR546" s="213"/>
      <c r="ADS546" s="10"/>
      <c r="ADT546" s="10">
        <f>SUM(ADS541:ADS545)</f>
        <v>756.8</v>
      </c>
      <c r="ADU546" s="290"/>
      <c r="ADV546" s="213"/>
      <c r="ADW546" s="307"/>
      <c r="ADZ546" s="213"/>
      <c r="AEA546" s="213"/>
      <c r="AEB546" s="213"/>
      <c r="AEC546" s="10">
        <f>SUM(AEB541:AEB545)</f>
        <v>108.8</v>
      </c>
      <c r="AED546" s="290"/>
      <c r="AEE546" s="213"/>
      <c r="AEF546" s="307"/>
      <c r="AEH546" s="213"/>
      <c r="AEI546" s="213"/>
      <c r="AEJ546" s="213"/>
      <c r="AEK546" s="213"/>
      <c r="AEL546" s="10">
        <f>SUM(AEK541:AEK545)</f>
        <v>304.60000000000002</v>
      </c>
      <c r="AEM546" s="290"/>
      <c r="AEN546" s="213"/>
      <c r="AEO546" s="307"/>
      <c r="AEQ546" s="213"/>
      <c r="AER546" s="213"/>
      <c r="AES546" s="213"/>
      <c r="AET546" s="213"/>
      <c r="AEU546" s="10">
        <f>SUM(AET541:AET545)</f>
        <v>692.6</v>
      </c>
      <c r="AEV546" s="290"/>
      <c r="AEW546" s="213"/>
      <c r="AEX546" s="307"/>
      <c r="AEZ546" s="213"/>
      <c r="AFA546" s="213"/>
      <c r="AFB546" s="213"/>
      <c r="AFC546" s="10"/>
      <c r="AFD546" s="10">
        <f>SUM(AFC541:AFC545)</f>
        <v>313.89999999999998</v>
      </c>
      <c r="AFE546" s="290"/>
      <c r="AFF546" s="213"/>
      <c r="AFG546" s="307"/>
      <c r="AFI546" s="213"/>
      <c r="AFJ546" s="213"/>
      <c r="AFK546" s="213"/>
      <c r="AFL546" s="10"/>
      <c r="AFM546" s="10">
        <f>SUM(AFL541:AFL545)</f>
        <v>249.70000000000002</v>
      </c>
      <c r="AFN546" s="290"/>
      <c r="AFO546" s="213"/>
      <c r="AFP546" s="307"/>
      <c r="AFR546" s="213"/>
      <c r="AFS546" s="213"/>
      <c r="AFT546" s="213"/>
      <c r="AFU546" s="10"/>
      <c r="AFV546" s="10">
        <f>SUM(AFU541:AFU545)</f>
        <v>432.79999999999995</v>
      </c>
      <c r="AFW546" s="290"/>
      <c r="AFX546" s="213"/>
      <c r="AFY546" s="309"/>
      <c r="AGA546" s="213"/>
      <c r="AGB546" s="213"/>
      <c r="AGC546" s="213"/>
      <c r="AGD546" s="10"/>
      <c r="AGE546" s="10">
        <f>SUM(AGD541:AGD545)</f>
        <v>11.9</v>
      </c>
      <c r="AGF546" s="290"/>
      <c r="AGG546" s="213"/>
      <c r="AGH546" s="307"/>
      <c r="AGJ546" s="213"/>
      <c r="AGK546" s="213"/>
      <c r="AGL546" s="213"/>
      <c r="AGM546" s="10"/>
      <c r="AGN546" s="10">
        <f>SUM(AGM541:AGM545)</f>
        <v>708.59999999999991</v>
      </c>
      <c r="AGO546" s="290"/>
      <c r="AGP546" s="213"/>
      <c r="AGQ546" s="307"/>
      <c r="AGS546" s="213"/>
      <c r="AGT546" s="213"/>
      <c r="AGU546" s="213"/>
      <c r="AGV546" s="10"/>
      <c r="AGW546" s="10">
        <f>SUM(AGV541:AGV545)</f>
        <v>353.5</v>
      </c>
      <c r="AGX546" s="290"/>
      <c r="AGY546" s="213"/>
      <c r="AGZ546" s="308"/>
      <c r="AHB546" s="213"/>
      <c r="AHC546" s="213"/>
      <c r="AHD546" s="213"/>
      <c r="AHE546" s="10"/>
      <c r="AHF546" s="10">
        <f>SUM(AHE541:AHE545)</f>
        <v>74.400000000000006</v>
      </c>
      <c r="AHG546" s="290"/>
      <c r="AHH546" s="213"/>
      <c r="AHK546" s="213"/>
      <c r="AHL546" s="213"/>
      <c r="AHM546" s="213"/>
      <c r="AHN546" s="10"/>
      <c r="AHO546" s="10"/>
      <c r="AHQ546" s="213"/>
      <c r="AHR546" s="279"/>
      <c r="AHT546" s="213"/>
      <c r="AHU546" s="213"/>
      <c r="AHV546" s="213"/>
      <c r="AHW546" s="10"/>
      <c r="AHX546" s="10"/>
      <c r="AHZ546" s="213"/>
      <c r="AIA546" s="279"/>
      <c r="AIC546" s="213"/>
      <c r="AID546" s="213"/>
      <c r="AIE546" s="213"/>
      <c r="AIF546" s="10"/>
      <c r="AIG546" s="10"/>
      <c r="AII546" s="213"/>
      <c r="AIJ546" s="279"/>
      <c r="AIM546" s="213"/>
      <c r="AIP546" s="10"/>
    </row>
    <row r="547" spans="1:926" s="14" customFormat="1" ht="15">
      <c r="A547" s="213" t="s">
        <v>120</v>
      </c>
      <c r="B547" s="302" t="s">
        <v>2315</v>
      </c>
      <c r="D547" s="304">
        <f>IF(C547="Kopman",2.2,1)</f>
        <v>1</v>
      </c>
      <c r="E547" s="214">
        <f>VLOOKUP(B547,$A$563:$F$2330,6,FALSE)</f>
        <v>236</v>
      </c>
      <c r="F547" s="213" t="s">
        <v>61</v>
      </c>
      <c r="G547" s="10">
        <f>E547*1.5*D547</f>
        <v>354</v>
      </c>
      <c r="H547" s="10"/>
      <c r="I547" s="284"/>
      <c r="J547" s="213" t="s">
        <v>120</v>
      </c>
      <c r="K547" s="306" t="s">
        <v>2315</v>
      </c>
      <c r="M547" s="304">
        <f>IF(L547="Kopman",2.2,1)</f>
        <v>1</v>
      </c>
      <c r="N547" s="214">
        <f>VLOOKUP(K547,$A$563:$F$2330,6,FALSE)</f>
        <v>236</v>
      </c>
      <c r="O547" s="213" t="s">
        <v>61</v>
      </c>
      <c r="P547" s="10">
        <f>N547*1.5*M547</f>
        <v>354</v>
      </c>
      <c r="Q547" s="10"/>
      <c r="R547" s="284"/>
      <c r="S547" s="213" t="s">
        <v>120</v>
      </c>
      <c r="T547" s="306" t="s">
        <v>478</v>
      </c>
      <c r="V547" s="304">
        <f>IF(U547="Kopman",2.2,1)</f>
        <v>1</v>
      </c>
      <c r="W547" s="214">
        <f>VLOOKUP(T547,$A$563:$F$2330,6,FALSE)</f>
        <v>188</v>
      </c>
      <c r="X547" s="213" t="s">
        <v>61</v>
      </c>
      <c r="Y547" s="10">
        <f>W547*1.5*V547</f>
        <v>282</v>
      </c>
      <c r="Z547" s="10"/>
      <c r="AA547" s="284"/>
      <c r="AB547" s="213" t="s">
        <v>120</v>
      </c>
      <c r="AC547" s="306" t="s">
        <v>478</v>
      </c>
      <c r="AE547" s="304">
        <f>IF(AD547="Kopman",2.2,1)</f>
        <v>1</v>
      </c>
      <c r="AF547" s="214">
        <f>VLOOKUP(AC547,$A$563:$F$2330,6,FALSE)</f>
        <v>188</v>
      </c>
      <c r="AG547" s="213" t="s">
        <v>61</v>
      </c>
      <c r="AH547" s="10">
        <f>AF547*1.5*AE547</f>
        <v>282</v>
      </c>
      <c r="AI547" s="10"/>
      <c r="AJ547" s="284"/>
      <c r="AK547" s="213" t="s">
        <v>120</v>
      </c>
      <c r="AL547" s="293" t="s">
        <v>478</v>
      </c>
      <c r="AM547" s="14" t="s">
        <v>2248</v>
      </c>
      <c r="AN547" s="304">
        <f>IF(AM547="Kopman",2.2,1)</f>
        <v>2.2000000000000002</v>
      </c>
      <c r="AO547" s="214">
        <f>VLOOKUP(AL547,$A$563:$F$2330,6,FALSE)</f>
        <v>188</v>
      </c>
      <c r="AP547" s="213" t="s">
        <v>61</v>
      </c>
      <c r="AQ547" s="10">
        <f>AO547*1.5*AN547</f>
        <v>620.40000000000009</v>
      </c>
      <c r="AR547" s="10"/>
      <c r="AS547" s="284"/>
      <c r="AT547" s="213" t="s">
        <v>120</v>
      </c>
      <c r="AU547" s="306" t="s">
        <v>2316</v>
      </c>
      <c r="AW547" s="304">
        <f>IF(AV547="Kopman",2.2,1)</f>
        <v>1</v>
      </c>
      <c r="AX547" s="214">
        <f>VLOOKUP(AU547,$A$563:$F$2330,6,FALSE)</f>
        <v>6</v>
      </c>
      <c r="AY547" s="213" t="s">
        <v>61</v>
      </c>
      <c r="AZ547" s="10">
        <f>AX547*1.5*AW547</f>
        <v>9</v>
      </c>
      <c r="BA547" s="10"/>
      <c r="BB547" s="284"/>
      <c r="BC547" s="213" t="s">
        <v>120</v>
      </c>
      <c r="BD547" s="306" t="s">
        <v>478</v>
      </c>
      <c r="BF547" s="304">
        <f>IF(BE547="Kopman",2.2,1)</f>
        <v>1</v>
      </c>
      <c r="BG547" s="214">
        <f>VLOOKUP(BD547,$A$563:$F$2330,6,FALSE)</f>
        <v>188</v>
      </c>
      <c r="BH547" s="213" t="s">
        <v>61</v>
      </c>
      <c r="BI547" s="10">
        <f>BG547*1.5*BF547</f>
        <v>282</v>
      </c>
      <c r="BJ547" s="10"/>
      <c r="BK547" s="284"/>
      <c r="BL547" s="213" t="s">
        <v>120</v>
      </c>
      <c r="BM547" s="306" t="s">
        <v>572</v>
      </c>
      <c r="BO547" s="304">
        <f>IF(BN547="Kopman",2.2,1)</f>
        <v>1</v>
      </c>
      <c r="BP547" s="214">
        <f>VLOOKUP(BM547,$A$563:$F$2330,6,FALSE)</f>
        <v>5</v>
      </c>
      <c r="BQ547" s="213" t="s">
        <v>61</v>
      </c>
      <c r="BR547" s="10">
        <f>BP547*1.5*BO547</f>
        <v>7.5</v>
      </c>
      <c r="BS547" s="10"/>
      <c r="BT547" s="284"/>
      <c r="BU547" s="213" t="s">
        <v>120</v>
      </c>
      <c r="BV547" s="306" t="s">
        <v>478</v>
      </c>
      <c r="BX547" s="304">
        <f>IF(BW547="Kopman",2.2,1)</f>
        <v>1</v>
      </c>
      <c r="BY547" s="214">
        <f>VLOOKUP(BV547,$A$563:$F$2330,6,FALSE)</f>
        <v>188</v>
      </c>
      <c r="BZ547" s="213" t="s">
        <v>61</v>
      </c>
      <c r="CA547" s="10">
        <f>BY547*1.5*BX547</f>
        <v>282</v>
      </c>
      <c r="CB547" s="10"/>
      <c r="CC547" s="284"/>
      <c r="CD547" s="213" t="s">
        <v>120</v>
      </c>
      <c r="CE547" s="306" t="s">
        <v>625</v>
      </c>
      <c r="CG547" s="304">
        <f>IF(CF547="Kopman",2.2,1)</f>
        <v>1</v>
      </c>
      <c r="CH547" s="214">
        <f>VLOOKUP(CE547,$A$563:$F$2330,6,FALSE)</f>
        <v>45</v>
      </c>
      <c r="CI547" s="213" t="s">
        <v>61</v>
      </c>
      <c r="CJ547" s="10">
        <f>CH547*1.5*CG547</f>
        <v>67.5</v>
      </c>
      <c r="CK547" s="10"/>
      <c r="CL547" s="284"/>
      <c r="CM547" s="213" t="s">
        <v>120</v>
      </c>
      <c r="CN547" s="306" t="s">
        <v>1466</v>
      </c>
      <c r="CP547" s="304">
        <f>IF(CO547="Kopman",2.2,1)</f>
        <v>1</v>
      </c>
      <c r="CQ547" s="214">
        <f>VLOOKUP(CN547,$A$563:$F$2330,6,FALSE)</f>
        <v>66</v>
      </c>
      <c r="CR547" s="213" t="s">
        <v>61</v>
      </c>
      <c r="CS547" s="10">
        <f>CQ547*1.5*CP547</f>
        <v>99</v>
      </c>
      <c r="CT547" s="10"/>
      <c r="CU547" s="284"/>
      <c r="CV547" s="213" t="s">
        <v>120</v>
      </c>
      <c r="CW547" s="306" t="s">
        <v>478</v>
      </c>
      <c r="CY547" s="304">
        <f>IF(CX547="Kopman",2.2,1)</f>
        <v>1</v>
      </c>
      <c r="CZ547" s="214">
        <f>VLOOKUP(CW547,$A$563:$F$2330,6,FALSE)</f>
        <v>188</v>
      </c>
      <c r="DA547" s="213" t="s">
        <v>61</v>
      </c>
      <c r="DB547" s="10">
        <f>CZ547*1.5*CY547</f>
        <v>282</v>
      </c>
      <c r="DC547" s="10"/>
      <c r="DD547" s="284"/>
      <c r="DE547" s="213" t="s">
        <v>120</v>
      </c>
      <c r="DF547" s="306" t="s">
        <v>1363</v>
      </c>
      <c r="DH547" s="304">
        <f>IF(DG547="Kopman",2.2,1)</f>
        <v>1</v>
      </c>
      <c r="DI547" s="214">
        <f>VLOOKUP(DF547,$A$563:$F$2330,6,FALSE)</f>
        <v>0</v>
      </c>
      <c r="DJ547" s="213" t="s">
        <v>61</v>
      </c>
      <c r="DK547" s="10">
        <f>DI547*1.5*DH547</f>
        <v>0</v>
      </c>
      <c r="DL547" s="10"/>
      <c r="DM547" s="284"/>
      <c r="DN547" s="213" t="s">
        <v>120</v>
      </c>
      <c r="DO547" s="293" t="s">
        <v>572</v>
      </c>
      <c r="DQ547" s="304">
        <f>IF(DP547="Kopman",2.2,1)</f>
        <v>1</v>
      </c>
      <c r="DR547" s="214">
        <f>VLOOKUP(DO547,$A$563:$F$2330,6,FALSE)</f>
        <v>5</v>
      </c>
      <c r="DS547" s="213" t="s">
        <v>61</v>
      </c>
      <c r="DT547" s="10">
        <f>DR547*1.5*DQ547</f>
        <v>7.5</v>
      </c>
      <c r="DU547" s="10"/>
      <c r="DV547" s="284"/>
      <c r="DW547" s="213" t="s">
        <v>120</v>
      </c>
      <c r="DX547" s="297" t="s">
        <v>186</v>
      </c>
      <c r="DZ547" s="304">
        <f>IF(DY547="Kopman",2.2,1)</f>
        <v>1</v>
      </c>
      <c r="EA547" s="214" t="e">
        <f>VLOOKUP(DX547,$A$563:$F$2330,6,FALSE)</f>
        <v>#N/A</v>
      </c>
      <c r="EB547" s="213" t="s">
        <v>61</v>
      </c>
      <c r="EC547" s="10" t="e">
        <f>EA547*1.5*DZ547</f>
        <v>#N/A</v>
      </c>
      <c r="ED547" s="10"/>
      <c r="EE547" s="284"/>
      <c r="EF547" s="213" t="s">
        <v>120</v>
      </c>
      <c r="EG547" s="306" t="s">
        <v>2317</v>
      </c>
      <c r="EI547" s="304">
        <f>IF(EH547="Kopman",2.2,1)</f>
        <v>1</v>
      </c>
      <c r="EJ547" s="214">
        <f>VLOOKUP(EG547,$A$563:$F$2330,6,FALSE)</f>
        <v>65</v>
      </c>
      <c r="EK547" s="213" t="s">
        <v>61</v>
      </c>
      <c r="EL547" s="10">
        <f>EJ547*1.5*EI547</f>
        <v>97.5</v>
      </c>
      <c r="EM547" s="10"/>
      <c r="EN547" s="284"/>
      <c r="EO547" s="213" t="s">
        <v>120</v>
      </c>
      <c r="EP547" s="306" t="s">
        <v>478</v>
      </c>
      <c r="ER547" s="304">
        <f>IF(EQ547="Kopman",2.2,1)</f>
        <v>1</v>
      </c>
      <c r="ES547" s="214">
        <f>VLOOKUP(EP547,$A$563:$F$2330,6,FALSE)</f>
        <v>188</v>
      </c>
      <c r="ET547" s="213" t="s">
        <v>61</v>
      </c>
      <c r="EU547" s="10">
        <f>ES547*1.5*ER547</f>
        <v>282</v>
      </c>
      <c r="EV547" s="10"/>
      <c r="EW547" s="284"/>
      <c r="EX547" s="213" t="s">
        <v>120</v>
      </c>
      <c r="EY547" s="297" t="s">
        <v>186</v>
      </c>
      <c r="FA547" s="304">
        <f>IF(EZ547="Kopman",2.2,1)</f>
        <v>1</v>
      </c>
      <c r="FB547" s="214" t="e">
        <f>VLOOKUP(EY547,$A$563:$F$2330,6,FALSE)</f>
        <v>#N/A</v>
      </c>
      <c r="FC547" s="213" t="s">
        <v>61</v>
      </c>
      <c r="FD547" s="10" t="e">
        <f>FB547*1.5*FA547</f>
        <v>#N/A</v>
      </c>
      <c r="FE547" s="10"/>
      <c r="FF547" s="284"/>
      <c r="FG547" s="213" t="s">
        <v>120</v>
      </c>
      <c r="FH547" s="306" t="s">
        <v>1363</v>
      </c>
      <c r="FJ547" s="304">
        <f>IF(FI547="Kopman",2.2,1)</f>
        <v>1</v>
      </c>
      <c r="FK547" s="214">
        <f>VLOOKUP(FH547,$A$563:$F$2330,6,FALSE)</f>
        <v>0</v>
      </c>
      <c r="FL547" s="213" t="s">
        <v>61</v>
      </c>
      <c r="FM547" s="10">
        <f>FK547*1.5*FJ547</f>
        <v>0</v>
      </c>
      <c r="FN547" s="10"/>
      <c r="FO547" s="284"/>
      <c r="FP547" s="213" t="s">
        <v>120</v>
      </c>
      <c r="FQ547" s="293" t="s">
        <v>2318</v>
      </c>
      <c r="FS547" s="304">
        <f>IF(FR547="Kopman",2.2,1)</f>
        <v>1</v>
      </c>
      <c r="FT547" s="214">
        <f>VLOOKUP(FQ547,$A$563:$F$2330,6,FALSE)</f>
        <v>66</v>
      </c>
      <c r="FU547" s="213" t="s">
        <v>61</v>
      </c>
      <c r="FV547" s="10">
        <f>FT547*1.5*FS547</f>
        <v>99</v>
      </c>
      <c r="FW547" s="10"/>
      <c r="FX547" s="284"/>
      <c r="FY547" s="213" t="s">
        <v>120</v>
      </c>
      <c r="FZ547" s="293" t="s">
        <v>2315</v>
      </c>
      <c r="GB547" s="304">
        <f>IF(GA547="Kopman",2.2,1)</f>
        <v>1</v>
      </c>
      <c r="GC547" s="214">
        <f>VLOOKUP(FZ547,$A$563:$F$2330,6,FALSE)</f>
        <v>236</v>
      </c>
      <c r="GD547" s="213" t="s">
        <v>61</v>
      </c>
      <c r="GE547" s="10">
        <f>GC547*1.5*GB547</f>
        <v>354</v>
      </c>
      <c r="GF547" s="10"/>
      <c r="GG547" s="284"/>
      <c r="GH547" s="213" t="s">
        <v>120</v>
      </c>
      <c r="GI547" s="306" t="s">
        <v>1338</v>
      </c>
      <c r="GK547" s="304">
        <f>IF(GJ547="Kopman",2.2,1)</f>
        <v>1</v>
      </c>
      <c r="GL547" s="214">
        <f>VLOOKUP(GI547,$A$563:$F$2330,6,FALSE)</f>
        <v>2</v>
      </c>
      <c r="GM547" s="213" t="s">
        <v>61</v>
      </c>
      <c r="GN547" s="10">
        <f>GL547*1.5*GK547</f>
        <v>3</v>
      </c>
      <c r="GO547" s="10"/>
      <c r="GP547" s="284"/>
      <c r="GQ547" s="213" t="s">
        <v>120</v>
      </c>
      <c r="GR547" s="306" t="s">
        <v>2315</v>
      </c>
      <c r="GT547" s="304">
        <f>IF(GS547="Kopman",2.2,1)</f>
        <v>1</v>
      </c>
      <c r="GU547" s="214">
        <f>VLOOKUP(GR547,$A$563:$F$2330,6,FALSE)</f>
        <v>236</v>
      </c>
      <c r="GV547" s="213" t="s">
        <v>61</v>
      </c>
      <c r="GW547" s="10">
        <f>GU547*1.5</f>
        <v>354</v>
      </c>
      <c r="GX547" s="10"/>
      <c r="GY547" s="284"/>
      <c r="GZ547" s="213" t="s">
        <v>120</v>
      </c>
      <c r="HA547" s="293" t="s">
        <v>478</v>
      </c>
      <c r="HC547" s="304">
        <f>IF(HB547="Kopman",2.2,1)</f>
        <v>1</v>
      </c>
      <c r="HD547" s="214">
        <f>VLOOKUP(HA547,$A$563:$F$2330,6,FALSE)</f>
        <v>188</v>
      </c>
      <c r="HE547" s="213" t="s">
        <v>61</v>
      </c>
      <c r="HF547" s="10">
        <f>HD547*1.5*HC547</f>
        <v>282</v>
      </c>
      <c r="HG547" s="10"/>
      <c r="HH547" s="284"/>
      <c r="HI547" s="213" t="s">
        <v>120</v>
      </c>
      <c r="HJ547" s="306" t="s">
        <v>1385</v>
      </c>
      <c r="HL547" s="304">
        <f>IF(HK547="Kopman",2.2,1)</f>
        <v>1</v>
      </c>
      <c r="HM547" s="214">
        <f>VLOOKUP(HJ547,$A$563:$F$2330,6,FALSE)</f>
        <v>0</v>
      </c>
      <c r="HN547" s="213" t="s">
        <v>61</v>
      </c>
      <c r="HO547" s="10">
        <f>HM547*1.5</f>
        <v>0</v>
      </c>
      <c r="HP547" s="10"/>
      <c r="HQ547" s="284"/>
      <c r="HR547" s="213" t="s">
        <v>120</v>
      </c>
      <c r="HS547" s="293" t="s">
        <v>572</v>
      </c>
      <c r="HU547" s="304">
        <f>IF(HT547="Kopman",2.2,1)</f>
        <v>1</v>
      </c>
      <c r="HV547" s="214">
        <f>VLOOKUP(HS547,$A$563:$F$2330,6,FALSE)</f>
        <v>5</v>
      </c>
      <c r="HW547" s="213" t="s">
        <v>61</v>
      </c>
      <c r="HX547" s="10">
        <f>HV547*1.5*HU547</f>
        <v>7.5</v>
      </c>
      <c r="HY547" s="10"/>
      <c r="HZ547" s="284"/>
      <c r="IA547" s="213" t="s">
        <v>120</v>
      </c>
      <c r="IB547" s="306" t="s">
        <v>695</v>
      </c>
      <c r="ID547" s="304">
        <f>IF(IC547="Kopman",2.2,1)</f>
        <v>1</v>
      </c>
      <c r="IE547" s="214">
        <f>VLOOKUP(IB547,$A$563:$F$2330,6,FALSE)</f>
        <v>24</v>
      </c>
      <c r="IF547" s="213" t="s">
        <v>61</v>
      </c>
      <c r="IG547" s="10">
        <f>IE547*1.5</f>
        <v>36</v>
      </c>
      <c r="IH547" s="10"/>
      <c r="II547" s="284"/>
      <c r="IJ547" s="213" t="s">
        <v>120</v>
      </c>
      <c r="IK547" s="306" t="s">
        <v>2316</v>
      </c>
      <c r="IM547" s="304">
        <f>IF(IL547="Kopman",2.2,1)</f>
        <v>1</v>
      </c>
      <c r="IN547" s="214">
        <f>VLOOKUP(IK547,$A$563:$F$2330,6,FALSE)</f>
        <v>6</v>
      </c>
      <c r="IO547" s="213" t="s">
        <v>61</v>
      </c>
      <c r="IP547" s="10">
        <f>IN547*1.5*IM547</f>
        <v>9</v>
      </c>
      <c r="IQ547" s="10"/>
      <c r="IR547" s="284"/>
      <c r="IS547" s="213" t="s">
        <v>120</v>
      </c>
      <c r="IT547" s="306" t="s">
        <v>988</v>
      </c>
      <c r="IV547" s="304">
        <f>IF(IU547="Kopman",2.2,1)</f>
        <v>1</v>
      </c>
      <c r="IW547" s="214">
        <f>VLOOKUP(IT547,$A$563:$F$2330,6,FALSE)</f>
        <v>0</v>
      </c>
      <c r="IX547" s="213" t="s">
        <v>61</v>
      </c>
      <c r="IY547" s="10">
        <f>IW547*1.5*IV547</f>
        <v>0</v>
      </c>
      <c r="IZ547" s="10"/>
      <c r="JA547" s="284"/>
      <c r="JB547" s="213" t="s">
        <v>120</v>
      </c>
      <c r="JC547" s="306" t="s">
        <v>673</v>
      </c>
      <c r="JE547" s="304">
        <f>IF(JD547="Kopman",2.2,1)</f>
        <v>1</v>
      </c>
      <c r="JF547" s="214">
        <f>VLOOKUP(JC547,$A$563:$F$2330,6,FALSE)</f>
        <v>4</v>
      </c>
      <c r="JG547" s="213" t="s">
        <v>61</v>
      </c>
      <c r="JH547" s="10">
        <f>JF547*1.5*JE547</f>
        <v>6</v>
      </c>
      <c r="JI547" s="10"/>
      <c r="JJ547" s="284"/>
      <c r="JK547" s="213" t="s">
        <v>120</v>
      </c>
      <c r="JL547" s="306" t="s">
        <v>2317</v>
      </c>
      <c r="JN547" s="304">
        <f>IF(JM547="Kopman",2.2,1)</f>
        <v>1</v>
      </c>
      <c r="JO547" s="214">
        <f>VLOOKUP(JL547,$A$563:$F$2330,6,FALSE)</f>
        <v>65</v>
      </c>
      <c r="JP547" s="213" t="s">
        <v>61</v>
      </c>
      <c r="JQ547" s="10">
        <f>JO547*1.5*JN547</f>
        <v>97.5</v>
      </c>
      <c r="JR547" s="10"/>
      <c r="JS547" s="284"/>
      <c r="JT547" s="213" t="s">
        <v>120</v>
      </c>
      <c r="JU547" s="306" t="s">
        <v>1904</v>
      </c>
      <c r="JW547" s="304">
        <f>IF(JV547="Kopman",2.2,1)</f>
        <v>1</v>
      </c>
      <c r="JX547" s="214">
        <f>VLOOKUP(JU547,$A$563:$F$2330,6,FALSE)</f>
        <v>4</v>
      </c>
      <c r="JY547" s="213" t="s">
        <v>61</v>
      </c>
      <c r="JZ547" s="10">
        <f>JX547*1.5*JW547</f>
        <v>6</v>
      </c>
      <c r="KA547" s="10"/>
      <c r="KB547" s="284"/>
      <c r="KC547" s="213" t="s">
        <v>120</v>
      </c>
      <c r="KD547" s="306" t="s">
        <v>1352</v>
      </c>
      <c r="KF547" s="304">
        <f>IF(KE547="Kopman",2.2,1)</f>
        <v>1</v>
      </c>
      <c r="KG547" s="214">
        <f>VLOOKUP(KD547,$A$563:$F$2330,6,FALSE)</f>
        <v>0</v>
      </c>
      <c r="KH547" s="213" t="s">
        <v>61</v>
      </c>
      <c r="KI547" s="10">
        <f>KG547*1.5*KF547</f>
        <v>0</v>
      </c>
      <c r="KJ547" s="10"/>
      <c r="KK547" s="284"/>
      <c r="KL547" s="213" t="s">
        <v>120</v>
      </c>
      <c r="KM547" s="306" t="s">
        <v>2319</v>
      </c>
      <c r="KO547" s="304">
        <f>IF(KN547="Kopman",2.2,1)</f>
        <v>1</v>
      </c>
      <c r="KP547" s="214">
        <f>VLOOKUP(KM547,$A$563:$F$2330,6,FALSE)</f>
        <v>0</v>
      </c>
      <c r="KQ547" s="213" t="s">
        <v>61</v>
      </c>
      <c r="KR547" s="10">
        <f>KP547*1.5</f>
        <v>0</v>
      </c>
      <c r="KS547" s="10"/>
      <c r="KT547" s="284"/>
      <c r="KU547" s="213" t="s">
        <v>120</v>
      </c>
      <c r="KV547" s="306" t="s">
        <v>478</v>
      </c>
      <c r="KX547" s="304">
        <f>IF(KW547="Kopman",2.2,1)</f>
        <v>1</v>
      </c>
      <c r="KY547" s="214">
        <f>VLOOKUP(KV547,$A$563:$F$2330,6,FALSE)</f>
        <v>188</v>
      </c>
      <c r="KZ547" s="213" t="s">
        <v>61</v>
      </c>
      <c r="LA547" s="10">
        <f>KY547*1.5*KX547</f>
        <v>282</v>
      </c>
      <c r="LB547" s="10"/>
      <c r="LC547" s="284"/>
      <c r="LD547" s="213" t="s">
        <v>120</v>
      </c>
      <c r="LE547" s="306" t="s">
        <v>572</v>
      </c>
      <c r="LG547" s="304">
        <f>IF(LF547="Kopman",2.2,1)</f>
        <v>1</v>
      </c>
      <c r="LH547" s="214">
        <f>VLOOKUP(LE547,$A$563:$F$2330,6,FALSE)</f>
        <v>5</v>
      </c>
      <c r="LI547" s="213" t="s">
        <v>61</v>
      </c>
      <c r="LJ547" s="10">
        <f>LH547*1.5*LG547</f>
        <v>7.5</v>
      </c>
      <c r="LK547" s="10"/>
      <c r="LL547" s="284"/>
      <c r="LM547" s="213" t="s">
        <v>120</v>
      </c>
      <c r="LN547" s="306" t="s">
        <v>572</v>
      </c>
      <c r="LP547" s="304">
        <f>IF(LO547="Kopman",2.2,1)</f>
        <v>1</v>
      </c>
      <c r="LQ547" s="214">
        <f>VLOOKUP(LN547,$A$563:$F$2330,6,FALSE)</f>
        <v>5</v>
      </c>
      <c r="LR547" s="213" t="s">
        <v>61</v>
      </c>
      <c r="LS547" s="10">
        <f>LQ547*1.5*LP547</f>
        <v>7.5</v>
      </c>
      <c r="LT547" s="10"/>
      <c r="LU547" s="284"/>
      <c r="LV547" s="213" t="s">
        <v>120</v>
      </c>
      <c r="LW547" s="306" t="s">
        <v>488</v>
      </c>
      <c r="LY547" s="304">
        <f>IF(LX547="Kopman",2.2,1)</f>
        <v>1</v>
      </c>
      <c r="LZ547" s="214">
        <f>VLOOKUP(LW547,$A$563:$F$2330,6,FALSE)</f>
        <v>104</v>
      </c>
      <c r="MA547" s="213" t="s">
        <v>61</v>
      </c>
      <c r="MB547" s="10">
        <f>LZ547*1.5*LY547</f>
        <v>156</v>
      </c>
      <c r="MC547" s="10"/>
      <c r="MD547" s="284"/>
      <c r="ME547" s="213" t="s">
        <v>120</v>
      </c>
      <c r="MF547" s="308" t="s">
        <v>459</v>
      </c>
      <c r="MH547" s="304">
        <f>IF(MG547="Kopman",2.2,1)</f>
        <v>1</v>
      </c>
      <c r="MI547" s="214">
        <f>VLOOKUP(MF547,$A$563:$F$2330,6,FALSE)</f>
        <v>5</v>
      </c>
      <c r="MJ547" s="213" t="s">
        <v>61</v>
      </c>
      <c r="MK547" s="10">
        <f>MI547*1.5*MH547</f>
        <v>7.5</v>
      </c>
      <c r="ML547" s="10"/>
      <c r="MM547" s="284"/>
      <c r="MN547" s="213" t="s">
        <v>120</v>
      </c>
      <c r="MO547" s="306" t="s">
        <v>1311</v>
      </c>
      <c r="MQ547" s="304">
        <f>IF(MP547="Kopman",2.2,1)</f>
        <v>1</v>
      </c>
      <c r="MR547" s="214">
        <f>VLOOKUP(MO547,$A$563:$F$2330,6,FALSE)</f>
        <v>0</v>
      </c>
      <c r="MS547" s="213" t="s">
        <v>61</v>
      </c>
      <c r="MT547" s="10">
        <f>MR547*1.5*MQ547</f>
        <v>0</v>
      </c>
      <c r="MU547" s="10"/>
      <c r="MV547" s="284"/>
      <c r="MW547" s="213" t="s">
        <v>120</v>
      </c>
      <c r="MX547" s="306" t="s">
        <v>488</v>
      </c>
      <c r="MZ547" s="304">
        <f>IF(MY547="Kopman",2.2,1)</f>
        <v>1</v>
      </c>
      <c r="NA547" s="214">
        <f>VLOOKUP(MX547,$A$563:$F$2330,6,FALSE)</f>
        <v>104</v>
      </c>
      <c r="NB547" s="213" t="s">
        <v>61</v>
      </c>
      <c r="NC547" s="10">
        <f>NA547*1.5*MZ547</f>
        <v>156</v>
      </c>
      <c r="ND547" s="10"/>
      <c r="NE547" s="284"/>
      <c r="NF547" s="213" t="s">
        <v>120</v>
      </c>
      <c r="NG547" s="306" t="s">
        <v>976</v>
      </c>
      <c r="NI547" s="304">
        <f>IF(NH547="Kopman",2.2,1)</f>
        <v>1</v>
      </c>
      <c r="NJ547" s="214">
        <f>VLOOKUP(NG547,$A$563:$F$2330,6,FALSE)</f>
        <v>0</v>
      </c>
      <c r="NK547" s="213" t="s">
        <v>61</v>
      </c>
      <c r="NL547" s="10">
        <f>NJ547*1.5*NI547</f>
        <v>0</v>
      </c>
      <c r="NM547" s="10"/>
      <c r="NN547" s="284"/>
      <c r="NO547" s="213" t="s">
        <v>120</v>
      </c>
      <c r="NP547" s="306" t="s">
        <v>1096</v>
      </c>
      <c r="NR547" s="304">
        <f>IF(NQ547="Kopman",2.2,1)</f>
        <v>1</v>
      </c>
      <c r="NS547" s="214">
        <f>VLOOKUP(NP547,$A$563:$F$2330,6,FALSE)</f>
        <v>4</v>
      </c>
      <c r="NT547" s="213" t="s">
        <v>61</v>
      </c>
      <c r="NU547" s="10">
        <f>NS547*1.5*NR547</f>
        <v>6</v>
      </c>
      <c r="NV547" s="10"/>
      <c r="NW547" s="284"/>
      <c r="NX547" s="213" t="s">
        <v>120</v>
      </c>
      <c r="NY547" s="293" t="s">
        <v>1875</v>
      </c>
      <c r="OB547" s="214">
        <f>VLOOKUP(NY547,$A$563:$F$2330,6,FALSE)</f>
        <v>5</v>
      </c>
      <c r="OC547" s="213" t="s">
        <v>61</v>
      </c>
      <c r="OD547" s="10">
        <f>OB547*1.5</f>
        <v>7.5</v>
      </c>
      <c r="OE547" s="10"/>
      <c r="OF547" s="284"/>
      <c r="OG547" s="213" t="s">
        <v>120</v>
      </c>
      <c r="OH547" s="306" t="s">
        <v>762</v>
      </c>
      <c r="OJ547" s="304">
        <f>IF(OI547="Kopman",2.2,1)</f>
        <v>1</v>
      </c>
      <c r="OK547" s="214">
        <f>VLOOKUP(OH547,$A$563:$F$2330,6,FALSE)</f>
        <v>11</v>
      </c>
      <c r="OL547" s="213" t="s">
        <v>61</v>
      </c>
      <c r="OM547" s="10">
        <f>OK547*1.5*OJ547</f>
        <v>16.5</v>
      </c>
      <c r="ON547" s="10"/>
      <c r="OO547" s="284"/>
      <c r="OP547" s="213" t="s">
        <v>120</v>
      </c>
      <c r="OQ547" s="293" t="s">
        <v>695</v>
      </c>
      <c r="OS547" s="304">
        <f>IF(OR547="Kopman",2.2,1)</f>
        <v>1</v>
      </c>
      <c r="OT547" s="214">
        <f>VLOOKUP(OQ547,$A$563:$F$2330,6,FALSE)</f>
        <v>24</v>
      </c>
      <c r="OU547" s="213" t="s">
        <v>61</v>
      </c>
      <c r="OV547" s="10">
        <f>OT547*1.5*OS547</f>
        <v>36</v>
      </c>
      <c r="OW547" s="10"/>
      <c r="OX547" s="284"/>
      <c r="OY547" s="213" t="s">
        <v>120</v>
      </c>
      <c r="OZ547" s="306" t="s">
        <v>764</v>
      </c>
      <c r="PB547" s="304">
        <f>IF(PA547="Kopman",2.2,1)</f>
        <v>1</v>
      </c>
      <c r="PC547" s="214">
        <f>VLOOKUP(OZ547,$A$563:$F$2330,6,FALSE)</f>
        <v>11</v>
      </c>
      <c r="PD547" s="213" t="s">
        <v>61</v>
      </c>
      <c r="PE547" s="10">
        <f>PC547*1.5*PB547</f>
        <v>16.5</v>
      </c>
      <c r="PF547" s="10"/>
      <c r="PG547" s="284"/>
      <c r="PH547" s="213" t="s">
        <v>120</v>
      </c>
      <c r="PI547" s="306" t="s">
        <v>478</v>
      </c>
      <c r="PK547" s="304">
        <f>IF(PJ547="Kopman",2.2,1)</f>
        <v>1</v>
      </c>
      <c r="PL547" s="214">
        <f>VLOOKUP(PI547,$A$563:$F$2330,6,FALSE)</f>
        <v>188</v>
      </c>
      <c r="PM547" s="213" t="s">
        <v>61</v>
      </c>
      <c r="PN547" s="10">
        <f>PL547*1.5*PK547</f>
        <v>282</v>
      </c>
      <c r="PO547" s="10"/>
      <c r="PP547" s="284"/>
      <c r="PQ547" s="213" t="s">
        <v>120</v>
      </c>
      <c r="PR547" s="293" t="s">
        <v>478</v>
      </c>
      <c r="PT547" s="304">
        <f>IF(PS547="Kopman",2.2,1)</f>
        <v>1</v>
      </c>
      <c r="PU547" s="214">
        <f>VLOOKUP(PR547,$A$563:$F$2330,6,FALSE)</f>
        <v>188</v>
      </c>
      <c r="PV547" s="213" t="s">
        <v>61</v>
      </c>
      <c r="PW547" s="10">
        <f>PU547*1.5*PT547</f>
        <v>282</v>
      </c>
      <c r="PX547" s="10"/>
      <c r="PY547" s="284"/>
      <c r="PZ547" s="213" t="s">
        <v>120</v>
      </c>
      <c r="QA547" s="306" t="s">
        <v>572</v>
      </c>
      <c r="QC547" s="304">
        <f>IF(QB547="Kopman",2.2,1)</f>
        <v>1</v>
      </c>
      <c r="QD547" s="214">
        <f>VLOOKUP(QA547,$A$563:$F$2330,6,FALSE)</f>
        <v>5</v>
      </c>
      <c r="QE547" s="213" t="s">
        <v>61</v>
      </c>
      <c r="QF547" s="10">
        <f>QD547*1.5*QC547</f>
        <v>7.5</v>
      </c>
      <c r="QG547" s="10"/>
      <c r="QH547" s="284"/>
      <c r="QI547" s="213" t="s">
        <v>120</v>
      </c>
      <c r="QJ547" s="293" t="s">
        <v>2323</v>
      </c>
      <c r="QL547" s="304">
        <f>IF(QK547="Kopman",2.2,1)</f>
        <v>1</v>
      </c>
      <c r="QM547" s="214">
        <f>VLOOKUP(QJ547,$A$563:$F$2330,6,FALSE)</f>
        <v>0</v>
      </c>
      <c r="QN547" s="213" t="s">
        <v>61</v>
      </c>
      <c r="QO547" s="10">
        <f>QM547*1.5*QL547</f>
        <v>0</v>
      </c>
      <c r="QP547" s="10"/>
      <c r="QQ547" s="284"/>
      <c r="QR547" s="213" t="s">
        <v>120</v>
      </c>
      <c r="QS547" s="306" t="s">
        <v>2320</v>
      </c>
      <c r="QU547" s="304">
        <f>IF(QT547="Kopman",2.2,1)</f>
        <v>1</v>
      </c>
      <c r="QV547" s="214">
        <f>VLOOKUP(QS547,$A$563:$F$2330,6,FALSE)</f>
        <v>31</v>
      </c>
      <c r="QW547" s="213" t="s">
        <v>61</v>
      </c>
      <c r="QX547" s="10">
        <f>QV547*1.5*QU547</f>
        <v>46.5</v>
      </c>
      <c r="QY547" s="10"/>
      <c r="QZ547" s="284"/>
      <c r="RA547" s="213" t="s">
        <v>120</v>
      </c>
      <c r="RB547" s="293" t="s">
        <v>2334</v>
      </c>
      <c r="RD547" s="304">
        <f>IF(RC547="Kopman",2.2,1)</f>
        <v>1</v>
      </c>
      <c r="RE547" s="214">
        <f>VLOOKUP(RB547,$A$563:$F$2330,6,FALSE)</f>
        <v>0</v>
      </c>
      <c r="RF547" s="213" t="s">
        <v>61</v>
      </c>
      <c r="RG547" s="10">
        <f>RE547*1.5*RD547</f>
        <v>0</v>
      </c>
      <c r="RH547" s="10"/>
      <c r="RI547" s="284"/>
      <c r="RJ547" s="213" t="s">
        <v>120</v>
      </c>
      <c r="RK547" s="297" t="s">
        <v>186</v>
      </c>
      <c r="RN547" s="214" t="e">
        <f>VLOOKUP(RK547,$A$563:$F$2330,6,FALSE)</f>
        <v>#N/A</v>
      </c>
      <c r="RO547" s="213" t="s">
        <v>61</v>
      </c>
      <c r="RP547" s="10" t="e">
        <f>RN547*1.5</f>
        <v>#N/A</v>
      </c>
      <c r="RQ547" s="10"/>
      <c r="RR547" s="284"/>
      <c r="RS547" s="213" t="s">
        <v>120</v>
      </c>
      <c r="RT547" s="306" t="s">
        <v>478</v>
      </c>
      <c r="RV547" s="304">
        <f>IF(RU547="Kopman",2.2,1)</f>
        <v>1</v>
      </c>
      <c r="RW547" s="214">
        <f>VLOOKUP(RT547,$A$563:$F$2330,6,FALSE)</f>
        <v>188</v>
      </c>
      <c r="RX547" s="213" t="s">
        <v>61</v>
      </c>
      <c r="RY547" s="10">
        <f>RW547*1.5*RV547</f>
        <v>282</v>
      </c>
      <c r="RZ547" s="10"/>
      <c r="SA547" s="290"/>
      <c r="SB547" s="213" t="s">
        <v>120</v>
      </c>
      <c r="SC547" s="306" t="s">
        <v>695</v>
      </c>
      <c r="SE547" s="304">
        <f>IF(SD547="Kopman",2.2,1)</f>
        <v>1</v>
      </c>
      <c r="SF547" s="214">
        <f>VLOOKUP(SC547,$A$563:$F$2330,6,FALSE)</f>
        <v>24</v>
      </c>
      <c r="SG547" s="213" t="s">
        <v>61</v>
      </c>
      <c r="SH547" s="10">
        <f>SF547*1.5*SE547</f>
        <v>36</v>
      </c>
      <c r="SI547" s="10"/>
      <c r="SJ547" s="290"/>
      <c r="SK547" s="213" t="s">
        <v>120</v>
      </c>
      <c r="SL547" s="306" t="s">
        <v>2315</v>
      </c>
      <c r="SN547" s="304">
        <f>IF(SM547="Kopman",2.2,1)</f>
        <v>1</v>
      </c>
      <c r="SO547" s="214">
        <f>VLOOKUP(SL547,$A$563:$F$2330,6,FALSE)</f>
        <v>236</v>
      </c>
      <c r="SP547" s="213" t="s">
        <v>61</v>
      </c>
      <c r="SQ547" s="10">
        <f>SO547*1.5*SN547</f>
        <v>354</v>
      </c>
      <c r="SR547" s="10"/>
      <c r="SS547" s="290"/>
      <c r="ST547" s="213" t="s">
        <v>120</v>
      </c>
      <c r="SU547" s="306" t="s">
        <v>625</v>
      </c>
      <c r="SW547" s="304">
        <f>IF(SV547="Kopman",2.2,1)</f>
        <v>1</v>
      </c>
      <c r="SX547" s="214">
        <f>VLOOKUP(SU547,$A$563:$F$2330,6,FALSE)</f>
        <v>45</v>
      </c>
      <c r="SY547" s="213" t="s">
        <v>61</v>
      </c>
      <c r="SZ547" s="10">
        <f>SX547*1.5*SW547</f>
        <v>67.5</v>
      </c>
      <c r="TA547" s="10"/>
      <c r="TB547" s="290"/>
      <c r="TC547" s="213" t="s">
        <v>120</v>
      </c>
      <c r="TD547" s="306" t="s">
        <v>478</v>
      </c>
      <c r="TF547" s="304">
        <f>IF(TE547="Kopman",2.2,1)</f>
        <v>1</v>
      </c>
      <c r="TG547" s="214">
        <f>VLOOKUP(TD547,$A$563:$F$2330,6,FALSE)</f>
        <v>188</v>
      </c>
      <c r="TH547" s="213" t="s">
        <v>61</v>
      </c>
      <c r="TI547" s="10">
        <f>TG547*1.5</f>
        <v>282</v>
      </c>
      <c r="TK547" s="290"/>
      <c r="TL547" s="213" t="s">
        <v>120</v>
      </c>
      <c r="TM547" s="306" t="s">
        <v>762</v>
      </c>
      <c r="TO547" s="304">
        <f>IF(TN547="Kopman",2.2,1)</f>
        <v>1</v>
      </c>
      <c r="TP547" s="214">
        <f>VLOOKUP(TM547,$A$563:$F$2330,6,FALSE)</f>
        <v>11</v>
      </c>
      <c r="TQ547" s="213" t="s">
        <v>61</v>
      </c>
      <c r="TR547" s="10">
        <f>TP547*1.5*TO547</f>
        <v>16.5</v>
      </c>
      <c r="TS547" s="10"/>
      <c r="TT547" s="290"/>
      <c r="TU547" s="213" t="s">
        <v>120</v>
      </c>
      <c r="TV547" s="297" t="s">
        <v>186</v>
      </c>
      <c r="TX547" s="304">
        <f>IF(TW547="Kopman",2.2,1)</f>
        <v>1</v>
      </c>
      <c r="TY547" s="214" t="e">
        <f>VLOOKUP(TV547,$A$563:$F$2330,6,FALSE)</f>
        <v>#N/A</v>
      </c>
      <c r="TZ547" s="213" t="s">
        <v>61</v>
      </c>
      <c r="UA547" s="10" t="e">
        <f>TY547*1.5*TX547</f>
        <v>#N/A</v>
      </c>
      <c r="UB547" s="10"/>
      <c r="UC547" s="290"/>
      <c r="UD547" s="213" t="s">
        <v>120</v>
      </c>
      <c r="UE547" s="306" t="s">
        <v>478</v>
      </c>
      <c r="UG547" s="304">
        <f>IF(UF547="Kopman",2.2,1)</f>
        <v>1</v>
      </c>
      <c r="UH547" s="214">
        <f>VLOOKUP(UE547,$A$563:$F$2330,6,FALSE)</f>
        <v>188</v>
      </c>
      <c r="UI547" s="213" t="s">
        <v>61</v>
      </c>
      <c r="UJ547" s="10">
        <f>UH547*1.5*UG547</f>
        <v>282</v>
      </c>
      <c r="UK547" s="10"/>
      <c r="UL547" s="290"/>
      <c r="UM547" s="213" t="s">
        <v>120</v>
      </c>
      <c r="UN547" s="297" t="s">
        <v>186</v>
      </c>
      <c r="UP547" s="304">
        <f>IF(UO547="Kopman",2.2,1)</f>
        <v>1</v>
      </c>
      <c r="UQ547" s="214" t="e">
        <f>VLOOKUP(UN547,$A$563:$F$2330,6,FALSE)</f>
        <v>#N/A</v>
      </c>
      <c r="UR547" s="213" t="s">
        <v>61</v>
      </c>
      <c r="US547" s="10" t="e">
        <f>UQ547*1.5*UP547</f>
        <v>#N/A</v>
      </c>
      <c r="UT547" s="10"/>
      <c r="UU547" s="290"/>
      <c r="UV547" s="213" t="s">
        <v>120</v>
      </c>
      <c r="UW547" s="306" t="s">
        <v>478</v>
      </c>
      <c r="UY547" s="304">
        <f>IF(UX547="Kopman",2.2,1)</f>
        <v>1</v>
      </c>
      <c r="UZ547" s="214">
        <f>VLOOKUP(UW547,$A$563:$F$2330,6,FALSE)</f>
        <v>188</v>
      </c>
      <c r="VA547" s="213" t="s">
        <v>61</v>
      </c>
      <c r="VB547" s="10">
        <f>UZ547*1.5*UY547</f>
        <v>282</v>
      </c>
      <c r="VC547" s="10"/>
      <c r="VD547" s="290"/>
      <c r="VE547" s="213" t="s">
        <v>120</v>
      </c>
      <c r="VF547" s="297" t="s">
        <v>186</v>
      </c>
      <c r="VH547" s="304">
        <f>IF(VG547="Kopman",2.2,1)</f>
        <v>1</v>
      </c>
      <c r="VI547" s="214" t="e">
        <f>VLOOKUP(VF547,$A$563:$F$2330,6,FALSE)</f>
        <v>#N/A</v>
      </c>
      <c r="VJ547" s="213" t="s">
        <v>61</v>
      </c>
      <c r="VK547" s="10" t="e">
        <f>VI547*1.5*VH547</f>
        <v>#N/A</v>
      </c>
      <c r="VL547" s="10"/>
      <c r="VM547" s="290"/>
      <c r="VN547" s="213" t="s">
        <v>120</v>
      </c>
      <c r="VO547" s="306" t="s">
        <v>2315</v>
      </c>
      <c r="VQ547" s="304">
        <f>IF(VP547="Kopman",2.2,1)</f>
        <v>1</v>
      </c>
      <c r="VR547" s="214">
        <f>VLOOKUP(VO547,$A$563:$F$2330,6,FALSE)</f>
        <v>236</v>
      </c>
      <c r="VS547" s="213" t="s">
        <v>61</v>
      </c>
      <c r="VT547" s="10">
        <f>VR547*1.5*VQ547</f>
        <v>354</v>
      </c>
      <c r="VU547" s="10"/>
      <c r="VV547" s="290"/>
      <c r="VW547" s="213" t="s">
        <v>120</v>
      </c>
      <c r="VX547" s="297" t="s">
        <v>186</v>
      </c>
      <c r="WA547" s="214" t="e">
        <f>VLOOKUP(VX547,$A$563:$F$2330,6,FALSE)</f>
        <v>#N/A</v>
      </c>
      <c r="WB547" s="213" t="s">
        <v>61</v>
      </c>
      <c r="WC547" s="10" t="e">
        <f>WA547*1.5</f>
        <v>#N/A</v>
      </c>
      <c r="WE547" s="290"/>
      <c r="WF547" s="213" t="s">
        <v>120</v>
      </c>
      <c r="WG547" s="306" t="s">
        <v>478</v>
      </c>
      <c r="WI547" s="304">
        <f>IF(WH547="Kopman",2.2,1)</f>
        <v>1</v>
      </c>
      <c r="WJ547" s="214">
        <f>VLOOKUP(WG547,$A$563:$F$2330,6,FALSE)</f>
        <v>188</v>
      </c>
      <c r="WK547" s="213" t="s">
        <v>61</v>
      </c>
      <c r="WL547" s="10">
        <f>WJ547*1.5</f>
        <v>282</v>
      </c>
      <c r="WN547" s="290"/>
      <c r="WO547" s="213" t="s">
        <v>120</v>
      </c>
      <c r="WP547" s="306" t="s">
        <v>1466</v>
      </c>
      <c r="WQ547" s="214"/>
      <c r="WR547" s="304">
        <f>IF(WQ547="Kopman",2.2,1)</f>
        <v>1</v>
      </c>
      <c r="WS547" s="214">
        <f>VLOOKUP(WP547,$A$563:$F$2330,6,FALSE)</f>
        <v>66</v>
      </c>
      <c r="WT547" s="213" t="s">
        <v>61</v>
      </c>
      <c r="WU547" s="10">
        <f>WS547*1.5*WR547</f>
        <v>99</v>
      </c>
      <c r="WV547" s="10"/>
      <c r="WW547" s="290"/>
      <c r="WX547" s="213" t="s">
        <v>120</v>
      </c>
      <c r="WY547" s="306" t="s">
        <v>2321</v>
      </c>
      <c r="XA547" s="304">
        <f>IF(WZ547="Kopman",2.2,1)</f>
        <v>1</v>
      </c>
      <c r="XB547" s="214">
        <f>VLOOKUP(WY547,$A$563:$F$2330,6,FALSE)</f>
        <v>2</v>
      </c>
      <c r="XC547" s="213" t="s">
        <v>61</v>
      </c>
      <c r="XD547" s="10">
        <f>XB547*1.5</f>
        <v>3</v>
      </c>
      <c r="XF547" s="290"/>
      <c r="XG547" s="213" t="s">
        <v>120</v>
      </c>
      <c r="XH547" s="297" t="s">
        <v>186</v>
      </c>
      <c r="XK547" s="214" t="e">
        <f>VLOOKUP(XH547,$A$563:$F$2330,6,FALSE)</f>
        <v>#N/A</v>
      </c>
      <c r="XL547" s="213" t="s">
        <v>61</v>
      </c>
      <c r="XM547" s="10" t="e">
        <f>XK547*1.5</f>
        <v>#N/A</v>
      </c>
      <c r="XO547" s="290"/>
      <c r="XP547" s="213" t="s">
        <v>120</v>
      </c>
      <c r="XQ547" s="306" t="s">
        <v>1065</v>
      </c>
      <c r="XS547" s="304">
        <f>IF(XR547="Kopman",2.2,1)</f>
        <v>1</v>
      </c>
      <c r="XT547" s="214">
        <f>VLOOKUP(XQ547,$A$563:$F$2330,6,FALSE)</f>
        <v>0</v>
      </c>
      <c r="XU547" s="213" t="s">
        <v>61</v>
      </c>
      <c r="XV547" s="10">
        <f>XT547*1.5*XS547</f>
        <v>0</v>
      </c>
      <c r="XW547" s="10"/>
      <c r="XX547" s="290"/>
      <c r="XY547" s="213" t="s">
        <v>120</v>
      </c>
      <c r="XZ547" s="306" t="s">
        <v>715</v>
      </c>
      <c r="YB547" s="304">
        <f>IF(YA547="Kopman",2.2,1)</f>
        <v>1</v>
      </c>
      <c r="YC547" s="214">
        <f>VLOOKUP(XZ547,$A$563:$F$2330,6,FALSE)</f>
        <v>28</v>
      </c>
      <c r="YD547" s="213" t="s">
        <v>61</v>
      </c>
      <c r="YE547" s="10">
        <f>YC547*1.5</f>
        <v>42</v>
      </c>
      <c r="YG547" s="290"/>
      <c r="YH547" s="213" t="s">
        <v>120</v>
      </c>
      <c r="YI547" s="306" t="s">
        <v>1096</v>
      </c>
      <c r="YK547" s="304">
        <f>IF(YJ547="Kopman",2.2,1)</f>
        <v>1</v>
      </c>
      <c r="YL547" s="214">
        <f>VLOOKUP(YI547,$A$563:$F$2330,6,FALSE)</f>
        <v>4</v>
      </c>
      <c r="YM547" s="213" t="s">
        <v>61</v>
      </c>
      <c r="YN547" s="10">
        <f>YL547*1.5*YK547</f>
        <v>6</v>
      </c>
      <c r="YO547" s="10"/>
      <c r="YP547" s="290"/>
      <c r="YQ547" s="213" t="s">
        <v>120</v>
      </c>
      <c r="YR547" s="297" t="s">
        <v>186</v>
      </c>
      <c r="YU547" s="214" t="e">
        <f>VLOOKUP(YR547,$A$563:$F$2330,6,FALSE)</f>
        <v>#N/A</v>
      </c>
      <c r="YV547" s="213" t="s">
        <v>61</v>
      </c>
      <c r="YW547" s="10" t="e">
        <f>YU547*1.5</f>
        <v>#N/A</v>
      </c>
      <c r="YY547" s="290"/>
      <c r="YZ547" s="213" t="s">
        <v>120</v>
      </c>
      <c r="ZA547" s="297" t="s">
        <v>186</v>
      </c>
      <c r="ZD547" s="214" t="e">
        <f>VLOOKUP(ZA547,$A$563:$F$2330,6,FALSE)</f>
        <v>#N/A</v>
      </c>
      <c r="ZE547" s="213" t="s">
        <v>61</v>
      </c>
      <c r="ZF547" s="10" t="e">
        <f>ZD547*1.5</f>
        <v>#N/A</v>
      </c>
      <c r="ZH547" s="290"/>
      <c r="ZI547" s="213" t="s">
        <v>120</v>
      </c>
      <c r="ZJ547" s="293" t="s">
        <v>1352</v>
      </c>
      <c r="ZM547" s="214">
        <f>VLOOKUP(ZJ547,$A$563:$F$2330,6,FALSE)</f>
        <v>0</v>
      </c>
      <c r="ZN547" s="213" t="s">
        <v>61</v>
      </c>
      <c r="ZO547" s="10">
        <f>ZM547*1.5</f>
        <v>0</v>
      </c>
      <c r="ZQ547" s="290"/>
      <c r="ZR547" s="213" t="s">
        <v>120</v>
      </c>
      <c r="ZS547" s="297" t="s">
        <v>186</v>
      </c>
      <c r="ZU547" s="304">
        <f>IF(ZT547="Kopman",2.2,1)</f>
        <v>1</v>
      </c>
      <c r="ZV547" s="214" t="e">
        <f>VLOOKUP(ZS547,$A$563:$F$2330,6,FALSE)</f>
        <v>#N/A</v>
      </c>
      <c r="ZW547" s="213" t="s">
        <v>61</v>
      </c>
      <c r="ZX547" s="10" t="e">
        <f>ZV547*1.5*ZU547</f>
        <v>#N/A</v>
      </c>
      <c r="ZY547" s="10"/>
      <c r="ZZ547" s="290"/>
      <c r="AAA547" s="213" t="s">
        <v>120</v>
      </c>
      <c r="AAB547" s="297" t="s">
        <v>186</v>
      </c>
      <c r="AAD547" s="304">
        <f>IF(AAC547="Kopman",2.2,1)</f>
        <v>1</v>
      </c>
      <c r="AAE547" s="214" t="e">
        <f>VLOOKUP(AAB547,$A$563:$F$2330,6,FALSE)</f>
        <v>#N/A</v>
      </c>
      <c r="AAF547" s="213" t="s">
        <v>61</v>
      </c>
      <c r="AAG547" s="10" t="e">
        <f>AAE547*1.5*AAD547</f>
        <v>#N/A</v>
      </c>
      <c r="AAH547" s="10"/>
      <c r="AAI547" s="290"/>
      <c r="AAJ547" s="213" t="s">
        <v>120</v>
      </c>
      <c r="AAK547" s="297" t="s">
        <v>186</v>
      </c>
      <c r="AAM547" s="304">
        <f>IF(AAL547="Kopman",2.2,1)</f>
        <v>1</v>
      </c>
      <c r="AAN547" s="214" t="e">
        <f>VLOOKUP(AAK547,$A$563:$F$2330,6,FALSE)</f>
        <v>#N/A</v>
      </c>
      <c r="AAO547" s="213" t="s">
        <v>61</v>
      </c>
      <c r="AAP547" s="10" t="e">
        <f>AAN547*1.5*AAM547</f>
        <v>#N/A</v>
      </c>
      <c r="AAQ547" s="10"/>
      <c r="AAR547" s="290"/>
      <c r="AAS547" s="213" t="s">
        <v>120</v>
      </c>
      <c r="AAT547" s="297" t="s">
        <v>186</v>
      </c>
      <c r="AAV547" s="304">
        <f>IF(AAU547="Kopman",2.2,1)</f>
        <v>1</v>
      </c>
      <c r="AAW547" s="214" t="e">
        <f>VLOOKUP(AAT547,$A$563:$F$2330,6,FALSE)</f>
        <v>#N/A</v>
      </c>
      <c r="AAX547" s="213" t="s">
        <v>61</v>
      </c>
      <c r="AAY547" s="10" t="e">
        <f>AAW547*1.5*AAV547</f>
        <v>#N/A</v>
      </c>
      <c r="AAZ547" s="10"/>
      <c r="ABA547" s="290"/>
      <c r="ABB547" s="213" t="s">
        <v>120</v>
      </c>
      <c r="ABC547" s="297" t="s">
        <v>186</v>
      </c>
      <c r="ABE547" s="304">
        <f>IF(ABD547="Kopman",2.2,1)</f>
        <v>1</v>
      </c>
      <c r="ABF547" s="214" t="e">
        <f>VLOOKUP(ABC547,$A$563:$F$2330,6,FALSE)</f>
        <v>#N/A</v>
      </c>
      <c r="ABG547" s="213" t="s">
        <v>61</v>
      </c>
      <c r="ABH547" s="10" t="e">
        <f>ABF547*1.5*ABE547</f>
        <v>#N/A</v>
      </c>
      <c r="ABI547" s="10"/>
      <c r="ABJ547" s="290"/>
      <c r="ABK547" s="213" t="s">
        <v>120</v>
      </c>
      <c r="ABL547" s="297" t="s">
        <v>186</v>
      </c>
      <c r="ABN547" s="304">
        <f>IF(ABM547="Kopman",2.2,1)</f>
        <v>1</v>
      </c>
      <c r="ABO547" s="214" t="e">
        <f>VLOOKUP(ABL547,$A$563:$F$2330,6,FALSE)</f>
        <v>#N/A</v>
      </c>
      <c r="ABP547" s="213" t="s">
        <v>61</v>
      </c>
      <c r="ABQ547" s="10" t="e">
        <f>ABO547*1.5*ABN547</f>
        <v>#N/A</v>
      </c>
      <c r="ABR547" s="10"/>
      <c r="ABS547" s="290"/>
      <c r="ABT547" s="213" t="s">
        <v>120</v>
      </c>
      <c r="ABU547" s="297" t="s">
        <v>186</v>
      </c>
      <c r="ABW547" s="304">
        <f>IF(ABV547="Kopman",2.2,1)</f>
        <v>1</v>
      </c>
      <c r="ABX547" s="214" t="e">
        <f>VLOOKUP(ABU547,$A$563:$F$2330,6,FALSE)</f>
        <v>#N/A</v>
      </c>
      <c r="ABY547" s="213" t="s">
        <v>61</v>
      </c>
      <c r="ABZ547" s="10" t="e">
        <f>ABX547*1.5*ABW547</f>
        <v>#N/A</v>
      </c>
      <c r="ACA547" s="10"/>
      <c r="ACB547" s="290"/>
      <c r="ACC547" s="213" t="s">
        <v>120</v>
      </c>
      <c r="ACD547" s="297" t="s">
        <v>186</v>
      </c>
      <c r="ACF547" s="304">
        <f>IF(ACE547="Kopman",2.2,1)</f>
        <v>1</v>
      </c>
      <c r="ACG547" s="214" t="e">
        <f>VLOOKUP(ACD547,$A$563:$F$2330,6,FALSE)</f>
        <v>#N/A</v>
      </c>
      <c r="ACH547" s="213" t="s">
        <v>61</v>
      </c>
      <c r="ACI547" s="10" t="e">
        <f>ACG547*1.5*ACF547</f>
        <v>#N/A</v>
      </c>
      <c r="ACJ547" s="10"/>
      <c r="ACK547" s="290"/>
      <c r="ACL547" s="213" t="s">
        <v>120</v>
      </c>
      <c r="ACM547" s="297" t="s">
        <v>186</v>
      </c>
      <c r="ACO547" s="304">
        <f>IF(ACN547="Kopman",2.2,1)</f>
        <v>1</v>
      </c>
      <c r="ACP547" s="214" t="e">
        <f>VLOOKUP(ACM547,$A$563:$F$2330,6,FALSE)</f>
        <v>#N/A</v>
      </c>
      <c r="ACQ547" s="213" t="s">
        <v>61</v>
      </c>
      <c r="ACR547" s="10" t="e">
        <f>ACP547*1.5*ACO547</f>
        <v>#N/A</v>
      </c>
      <c r="ACS547" s="10"/>
      <c r="ACT547" s="290"/>
      <c r="ACU547" s="213" t="s">
        <v>120</v>
      </c>
      <c r="ACV547" s="293" t="s">
        <v>2469</v>
      </c>
      <c r="ACX547" s="304">
        <f>IF(ACW547="Kopman",2.2,1)</f>
        <v>1</v>
      </c>
      <c r="ACY547" s="214">
        <f>VLOOKUP(ACV547,$A$563:$F$2330,6,FALSE)</f>
        <v>0</v>
      </c>
      <c r="ACZ547" s="213" t="s">
        <v>61</v>
      </c>
      <c r="ADA547" s="10">
        <f>ACY547*1.5*ACX547</f>
        <v>0</v>
      </c>
      <c r="ADB547" s="10"/>
      <c r="ADC547" s="290"/>
      <c r="ADD547" s="213" t="s">
        <v>120</v>
      </c>
      <c r="ADE547" s="306" t="s">
        <v>2317</v>
      </c>
      <c r="ADG547" s="304">
        <f>IF(ADF547="Kopman",2.2,1)</f>
        <v>1</v>
      </c>
      <c r="ADH547" s="214">
        <f>VLOOKUP(ADE547,$A$563:$F$2330,6,FALSE)</f>
        <v>65</v>
      </c>
      <c r="ADI547" s="213" t="s">
        <v>61</v>
      </c>
      <c r="ADJ547" s="10">
        <f>ADH547*1.5</f>
        <v>97.5</v>
      </c>
      <c r="ADL547" s="290"/>
      <c r="ADM547" s="213" t="s">
        <v>120</v>
      </c>
      <c r="ADN547" s="306" t="s">
        <v>681</v>
      </c>
      <c r="ADP547" s="304">
        <f>IF(ADO547="Kopman",2.2,1)</f>
        <v>1</v>
      </c>
      <c r="ADQ547" s="214">
        <f>VLOOKUP(ADN547,$A$563:$F$2330,6,FALSE)</f>
        <v>29</v>
      </c>
      <c r="ADR547" s="213" t="s">
        <v>61</v>
      </c>
      <c r="ADS547" s="10">
        <f>ADQ547*1.5*ADP547</f>
        <v>43.5</v>
      </c>
      <c r="ADT547" s="10"/>
      <c r="ADU547" s="290"/>
      <c r="ADV547" s="213" t="s">
        <v>120</v>
      </c>
      <c r="ADW547" s="306" t="s">
        <v>548</v>
      </c>
      <c r="ADZ547" s="214">
        <f>VLOOKUP(ADW547,$A$563:$F$2330,6,FALSE)</f>
        <v>10</v>
      </c>
      <c r="AEA547" s="213" t="s">
        <v>61</v>
      </c>
      <c r="AEB547" s="10">
        <f>ADZ547*1.5</f>
        <v>15</v>
      </c>
      <c r="AED547" s="290"/>
      <c r="AEE547" s="213" t="s">
        <v>120</v>
      </c>
      <c r="AEF547" s="306" t="s">
        <v>478</v>
      </c>
      <c r="AEH547" s="304">
        <f>IF(AEG547="Kopman",2.2,1)</f>
        <v>1</v>
      </c>
      <c r="AEI547" s="214">
        <f>VLOOKUP(AEF547,$A$563:$F$2330,6,FALSE)</f>
        <v>188</v>
      </c>
      <c r="AEJ547" s="213" t="s">
        <v>61</v>
      </c>
      <c r="AEK547" s="10">
        <f>AEI547*1.5</f>
        <v>282</v>
      </c>
      <c r="AEM547" s="290"/>
      <c r="AEN547" s="213" t="s">
        <v>120</v>
      </c>
      <c r="AEO547" s="306" t="s">
        <v>2322</v>
      </c>
      <c r="AEQ547" s="304">
        <f>IF(AEP547="Kopman",2.2,1)</f>
        <v>1</v>
      </c>
      <c r="AER547" s="214">
        <f>VLOOKUP(AEO547,$A$563:$F$2330,6,FALSE)</f>
        <v>1</v>
      </c>
      <c r="AES547" s="213" t="s">
        <v>61</v>
      </c>
      <c r="AET547" s="10">
        <f>AER547*1.5</f>
        <v>1.5</v>
      </c>
      <c r="AEV547" s="290"/>
      <c r="AEW547" s="213" t="s">
        <v>120</v>
      </c>
      <c r="AEX547" s="306" t="s">
        <v>1900</v>
      </c>
      <c r="AEZ547" s="304">
        <f>IF(AEY547="Kopman",2.2,1)</f>
        <v>1</v>
      </c>
      <c r="AFA547" s="214">
        <f>VLOOKUP(AEX547,$A$563:$F$2330,6,FALSE)</f>
        <v>0</v>
      </c>
      <c r="AFB547" s="213" t="s">
        <v>61</v>
      </c>
      <c r="AFC547" s="10">
        <f>AFA547*1.5*AEZ547</f>
        <v>0</v>
      </c>
      <c r="AFD547" s="10"/>
      <c r="AFE547" s="290"/>
      <c r="AFF547" s="213" t="s">
        <v>120</v>
      </c>
      <c r="AFG547" s="306" t="s">
        <v>726</v>
      </c>
      <c r="AFI547" s="304">
        <f>IF(AFH547="Kopman",2.2,1)</f>
        <v>1</v>
      </c>
      <c r="AFJ547" s="214">
        <f>VLOOKUP(AFG547,$A$563:$F$2330,6,FALSE)</f>
        <v>5</v>
      </c>
      <c r="AFK547" s="213" t="s">
        <v>61</v>
      </c>
      <c r="AFL547" s="10">
        <f>AFJ547*1.5*AFI547</f>
        <v>7.5</v>
      </c>
      <c r="AFM547" s="10"/>
      <c r="AFN547" s="290"/>
      <c r="AFO547" s="213" t="s">
        <v>120</v>
      </c>
      <c r="AFP547" s="306" t="s">
        <v>1385</v>
      </c>
      <c r="AFR547" s="304">
        <f>IF(AFQ547="Kopman",2.2,1)</f>
        <v>1</v>
      </c>
      <c r="AFS547" s="214">
        <f>VLOOKUP(AFP547,$A$563:$F$2330,6,FALSE)</f>
        <v>0</v>
      </c>
      <c r="AFT547" s="213" t="s">
        <v>61</v>
      </c>
      <c r="AFU547" s="10">
        <f>AFS547*1.5*AFR547</f>
        <v>0</v>
      </c>
      <c r="AFV547" s="10"/>
      <c r="AFW547" s="290"/>
      <c r="AFX547" s="213" t="s">
        <v>120</v>
      </c>
      <c r="AFY547" s="306" t="s">
        <v>478</v>
      </c>
      <c r="AGA547" s="304">
        <f>IF(AFZ547="Kopman",2.2,1)</f>
        <v>1</v>
      </c>
      <c r="AGB547" s="214">
        <f>VLOOKUP(AFY547,$A$563:$F$2330,6,FALSE)</f>
        <v>188</v>
      </c>
      <c r="AGC547" s="213" t="s">
        <v>61</v>
      </c>
      <c r="AGD547" s="10">
        <f>AGB547*1.5*AGA547</f>
        <v>282</v>
      </c>
      <c r="AGE547" s="10"/>
      <c r="AGF547" s="290"/>
      <c r="AGG547" s="213" t="s">
        <v>120</v>
      </c>
      <c r="AGH547" s="306" t="s">
        <v>1385</v>
      </c>
      <c r="AGJ547" s="304">
        <f>IF(AGI547="Kopman",2.2,1)</f>
        <v>1</v>
      </c>
      <c r="AGK547" s="214">
        <f>VLOOKUP(AGH547,$A$563:$F$2330,6,FALSE)</f>
        <v>0</v>
      </c>
      <c r="AGL547" s="213" t="s">
        <v>61</v>
      </c>
      <c r="AGM547" s="10">
        <f>AGK547*1.5*AGJ547</f>
        <v>0</v>
      </c>
      <c r="AGN547" s="10"/>
      <c r="AGO547" s="290"/>
      <c r="AGP547" s="213" t="s">
        <v>120</v>
      </c>
      <c r="AGQ547" s="306" t="s">
        <v>478</v>
      </c>
      <c r="AGS547" s="304">
        <f>IF(AGR547="Kopman",2.2,1)</f>
        <v>1</v>
      </c>
      <c r="AGT547" s="214">
        <f>VLOOKUP(AGQ547,$A$563:$F$2330,6,FALSE)</f>
        <v>188</v>
      </c>
      <c r="AGU547" s="213" t="s">
        <v>61</v>
      </c>
      <c r="AGV547" s="10">
        <f>AGT547*1.5*AGS547</f>
        <v>282</v>
      </c>
      <c r="AGW547" s="10"/>
      <c r="AGX547" s="290"/>
      <c r="AGY547" s="213" t="s">
        <v>120</v>
      </c>
      <c r="AGZ547" s="306" t="s">
        <v>2323</v>
      </c>
      <c r="AHB547" s="304">
        <f>IF(AHA547="Kopman",2.2,1)</f>
        <v>1</v>
      </c>
      <c r="AHC547" s="214">
        <f>VLOOKUP(AGZ547,$A$563:$F$2330,6,FALSE)</f>
        <v>0</v>
      </c>
      <c r="AHD547" s="213" t="s">
        <v>61</v>
      </c>
      <c r="AHE547" s="10">
        <f>AHC547*1.5*AHB547</f>
        <v>0</v>
      </c>
      <c r="AHF547" s="10"/>
      <c r="AHG547" s="290"/>
      <c r="AHH547" s="213"/>
      <c r="AHI547" s="303"/>
      <c r="AHK547" s="304"/>
      <c r="AHL547" s="214"/>
      <c r="AHM547" s="213"/>
      <c r="AHN547" s="10"/>
      <c r="AHO547" s="10"/>
      <c r="AHQ547" s="213"/>
      <c r="AHR547" s="278"/>
      <c r="AHT547" s="304"/>
      <c r="AHU547" s="214"/>
      <c r="AHV547" s="213"/>
      <c r="AHW547" s="10"/>
      <c r="AHX547" s="10"/>
      <c r="AHZ547" s="213"/>
      <c r="AIA547" s="278"/>
      <c r="AIC547" s="304"/>
      <c r="AID547" s="214"/>
      <c r="AIE547" s="213"/>
      <c r="AIF547" s="10"/>
      <c r="AIG547" s="10"/>
      <c r="AII547" s="213"/>
      <c r="AIJ547" s="278"/>
      <c r="AIM547" s="214"/>
      <c r="AIN547" s="213"/>
      <c r="AIO547" s="10"/>
    </row>
    <row r="548" spans="1:926" s="14" customFormat="1" ht="15">
      <c r="A548" s="213" t="s">
        <v>121</v>
      </c>
      <c r="B548" s="293" t="s">
        <v>478</v>
      </c>
      <c r="D548" s="214"/>
      <c r="E548" s="214">
        <f>VLOOKUP(B548,$A$563:$F$2330,6,FALSE)</f>
        <v>188</v>
      </c>
      <c r="F548" s="213" t="s">
        <v>63</v>
      </c>
      <c r="G548" s="10">
        <f>E548*1.4</f>
        <v>263.2</v>
      </c>
      <c r="H548" s="10"/>
      <c r="I548" s="284"/>
      <c r="J548" s="213" t="s">
        <v>121</v>
      </c>
      <c r="K548" s="306" t="s">
        <v>478</v>
      </c>
      <c r="M548" s="214"/>
      <c r="N548" s="214">
        <f>VLOOKUP(K548,$A$563:$F$2330,6,FALSE)</f>
        <v>188</v>
      </c>
      <c r="O548" s="213" t="s">
        <v>63</v>
      </c>
      <c r="P548" s="10">
        <f>N548*1.4</f>
        <v>263.2</v>
      </c>
      <c r="Q548" s="10"/>
      <c r="R548" s="284"/>
      <c r="S548" s="213" t="s">
        <v>121</v>
      </c>
      <c r="T548" s="306" t="s">
        <v>2318</v>
      </c>
      <c r="V548" s="214"/>
      <c r="W548" s="214">
        <f>VLOOKUP(T548,$A$563:$F$2330,6,FALSE)</f>
        <v>66</v>
      </c>
      <c r="X548" s="213" t="s">
        <v>63</v>
      </c>
      <c r="Y548" s="10">
        <f>W548*1.4</f>
        <v>92.399999999999991</v>
      </c>
      <c r="Z548" s="10"/>
      <c r="AA548" s="284"/>
      <c r="AB548" s="213" t="s">
        <v>121</v>
      </c>
      <c r="AC548" s="306" t="s">
        <v>1336</v>
      </c>
      <c r="AE548" s="214"/>
      <c r="AF548" s="214">
        <f>VLOOKUP(AC548,$A$563:$F$2330,6,FALSE)</f>
        <v>0</v>
      </c>
      <c r="AG548" s="213" t="s">
        <v>63</v>
      </c>
      <c r="AH548" s="10">
        <f>AF548*1.4</f>
        <v>0</v>
      </c>
      <c r="AI548" s="10"/>
      <c r="AJ548" s="284"/>
      <c r="AK548" s="213" t="s">
        <v>121</v>
      </c>
      <c r="AL548" s="293" t="s">
        <v>459</v>
      </c>
      <c r="AN548" s="214"/>
      <c r="AO548" s="214">
        <f>VLOOKUP(AL548,$A$563:$F$2330,6,FALSE)</f>
        <v>5</v>
      </c>
      <c r="AP548" s="213" t="s">
        <v>63</v>
      </c>
      <c r="AQ548" s="10">
        <f>AO548*1.4</f>
        <v>7</v>
      </c>
      <c r="AR548" s="10"/>
      <c r="AS548" s="284"/>
      <c r="AT548" s="213" t="s">
        <v>121</v>
      </c>
      <c r="AU548" s="306" t="s">
        <v>2317</v>
      </c>
      <c r="AW548" s="214"/>
      <c r="AX548" s="214">
        <f>VLOOKUP(AU548,$A$563:$F$2330,6,FALSE)</f>
        <v>65</v>
      </c>
      <c r="AY548" s="213" t="s">
        <v>63</v>
      </c>
      <c r="AZ548" s="10">
        <f>AX548*1.4</f>
        <v>91</v>
      </c>
      <c r="BA548" s="10"/>
      <c r="BB548" s="284"/>
      <c r="BC548" s="213" t="s">
        <v>121</v>
      </c>
      <c r="BD548" s="306" t="s">
        <v>1875</v>
      </c>
      <c r="BF548" s="214"/>
      <c r="BG548" s="214">
        <f>VLOOKUP(BD548,$A$563:$F$2330,6,FALSE)</f>
        <v>5</v>
      </c>
      <c r="BH548" s="213" t="s">
        <v>63</v>
      </c>
      <c r="BI548" s="10">
        <f>BG548*1.4</f>
        <v>7</v>
      </c>
      <c r="BJ548" s="10"/>
      <c r="BK548" s="284"/>
      <c r="BL548" s="213" t="s">
        <v>121</v>
      </c>
      <c r="BM548" s="306" t="s">
        <v>695</v>
      </c>
      <c r="BO548" s="214"/>
      <c r="BP548" s="214">
        <f>VLOOKUP(BM548,$A$563:$F$2330,6,FALSE)</f>
        <v>24</v>
      </c>
      <c r="BQ548" s="213" t="s">
        <v>63</v>
      </c>
      <c r="BR548" s="10">
        <f>BP548*1.4</f>
        <v>33.599999999999994</v>
      </c>
      <c r="BS548" s="10"/>
      <c r="BT548" s="284"/>
      <c r="BU548" s="213" t="s">
        <v>121</v>
      </c>
      <c r="BV548" s="306" t="s">
        <v>2317</v>
      </c>
      <c r="BX548" s="214"/>
      <c r="BY548" s="214">
        <f>VLOOKUP(BV548,$A$563:$F$2330,6,FALSE)</f>
        <v>65</v>
      </c>
      <c r="BZ548" s="213" t="s">
        <v>63</v>
      </c>
      <c r="CA548" s="10">
        <f>BY548*1.4</f>
        <v>91</v>
      </c>
      <c r="CB548" s="10"/>
      <c r="CC548" s="284"/>
      <c r="CD548" s="213" t="s">
        <v>121</v>
      </c>
      <c r="CE548" s="306" t="s">
        <v>478</v>
      </c>
      <c r="CG548" s="214"/>
      <c r="CH548" s="214">
        <f>VLOOKUP(CE548,$A$563:$F$2330,6,FALSE)</f>
        <v>188</v>
      </c>
      <c r="CI548" s="213" t="s">
        <v>63</v>
      </c>
      <c r="CJ548" s="10">
        <f>CH548*1.4</f>
        <v>263.2</v>
      </c>
      <c r="CK548" s="10"/>
      <c r="CL548" s="284"/>
      <c r="CM548" s="213" t="s">
        <v>121</v>
      </c>
      <c r="CN548" s="306" t="s">
        <v>728</v>
      </c>
      <c r="CP548" s="214"/>
      <c r="CQ548" s="214">
        <f>VLOOKUP(CN548,$A$563:$F$2330,6,FALSE)</f>
        <v>0</v>
      </c>
      <c r="CR548" s="213" t="s">
        <v>63</v>
      </c>
      <c r="CS548" s="10">
        <f>CQ548*1.4</f>
        <v>0</v>
      </c>
      <c r="CT548" s="10"/>
      <c r="CU548" s="284"/>
      <c r="CV548" s="213" t="s">
        <v>121</v>
      </c>
      <c r="CW548" s="306" t="s">
        <v>1824</v>
      </c>
      <c r="CY548" s="214"/>
      <c r="CZ548" s="214">
        <f>VLOOKUP(CW548,$A$563:$F$2330,6,FALSE)</f>
        <v>0</v>
      </c>
      <c r="DA548" s="213" t="s">
        <v>63</v>
      </c>
      <c r="DB548" s="10">
        <f>CZ548*1.4</f>
        <v>0</v>
      </c>
      <c r="DC548" s="10"/>
      <c r="DD548" s="284"/>
      <c r="DE548" s="213" t="s">
        <v>121</v>
      </c>
      <c r="DF548" s="306" t="s">
        <v>625</v>
      </c>
      <c r="DH548" s="214"/>
      <c r="DI548" s="214">
        <f>VLOOKUP(DF548,$A$563:$F$2330,6,FALSE)</f>
        <v>45</v>
      </c>
      <c r="DJ548" s="213" t="s">
        <v>63</v>
      </c>
      <c r="DK548" s="10">
        <f>DI548*1.4</f>
        <v>62.999999999999993</v>
      </c>
      <c r="DL548" s="10"/>
      <c r="DM548" s="284"/>
      <c r="DN548" s="213" t="s">
        <v>121</v>
      </c>
      <c r="DO548" s="293" t="s">
        <v>625</v>
      </c>
      <c r="DQ548" s="214"/>
      <c r="DR548" s="214">
        <f>VLOOKUP(DO548,$A$563:$F$2330,6,FALSE)</f>
        <v>45</v>
      </c>
      <c r="DS548" s="213" t="s">
        <v>63</v>
      </c>
      <c r="DT548" s="10">
        <f>DR548*1.4</f>
        <v>62.999999999999993</v>
      </c>
      <c r="DU548" s="10"/>
      <c r="DV548" s="284"/>
      <c r="DW548" s="213" t="s">
        <v>121</v>
      </c>
      <c r="DX548" s="297" t="s">
        <v>186</v>
      </c>
      <c r="DZ548" s="214"/>
      <c r="EA548" s="214" t="e">
        <f>VLOOKUP(DX548,$A$563:$F$2330,6,FALSE)</f>
        <v>#N/A</v>
      </c>
      <c r="EB548" s="213" t="s">
        <v>63</v>
      </c>
      <c r="EC548" s="10" t="e">
        <f>EA548*1.4</f>
        <v>#N/A</v>
      </c>
      <c r="ED548" s="10"/>
      <c r="EE548" s="284"/>
      <c r="EF548" s="213" t="s">
        <v>121</v>
      </c>
      <c r="EG548" s="306" t="s">
        <v>2315</v>
      </c>
      <c r="EI548" s="214"/>
      <c r="EJ548" s="214">
        <f>VLOOKUP(EG548,$A$563:$F$2330,6,FALSE)</f>
        <v>236</v>
      </c>
      <c r="EK548" s="213" t="s">
        <v>63</v>
      </c>
      <c r="EL548" s="10">
        <f>EJ548*1.4</f>
        <v>330.4</v>
      </c>
      <c r="EM548" s="10"/>
      <c r="EN548" s="284"/>
      <c r="EO548" s="213" t="s">
        <v>121</v>
      </c>
      <c r="EP548" s="306" t="s">
        <v>2315</v>
      </c>
      <c r="ER548" s="214"/>
      <c r="ES548" s="214">
        <f>VLOOKUP(EP548,$A$563:$F$2330,6,FALSE)</f>
        <v>236</v>
      </c>
      <c r="ET548" s="213" t="s">
        <v>63</v>
      </c>
      <c r="EU548" s="10">
        <f>ES548*1.4</f>
        <v>330.4</v>
      </c>
      <c r="EV548" s="10"/>
      <c r="EW548" s="284"/>
      <c r="EX548" s="213" t="s">
        <v>121</v>
      </c>
      <c r="EY548" s="297" t="s">
        <v>186</v>
      </c>
      <c r="FA548" s="214"/>
      <c r="FB548" s="214" t="e">
        <f>VLOOKUP(EY548,$A$563:$F$2330,6,FALSE)</f>
        <v>#N/A</v>
      </c>
      <c r="FC548" s="213" t="s">
        <v>63</v>
      </c>
      <c r="FD548" s="10" t="e">
        <f>FB548*1.4</f>
        <v>#N/A</v>
      </c>
      <c r="FE548" s="10"/>
      <c r="FF548" s="284"/>
      <c r="FG548" s="213" t="s">
        <v>121</v>
      </c>
      <c r="FH548" s="306" t="s">
        <v>1904</v>
      </c>
      <c r="FJ548" s="214"/>
      <c r="FK548" s="214">
        <f>VLOOKUP(FH548,$A$563:$F$2330,6,FALSE)</f>
        <v>4</v>
      </c>
      <c r="FL548" s="213" t="s">
        <v>63</v>
      </c>
      <c r="FM548" s="10">
        <f>FK548*1.4</f>
        <v>5.6</v>
      </c>
      <c r="FN548" s="10"/>
      <c r="FO548" s="284"/>
      <c r="FP548" s="213" t="s">
        <v>121</v>
      </c>
      <c r="FQ548" s="293" t="s">
        <v>722</v>
      </c>
      <c r="FS548" s="214"/>
      <c r="FT548" s="214">
        <f>VLOOKUP(FQ548,$A$563:$F$2330,6,FALSE)</f>
        <v>148</v>
      </c>
      <c r="FU548" s="213" t="s">
        <v>63</v>
      </c>
      <c r="FV548" s="10">
        <f>FT548*1.4</f>
        <v>207.2</v>
      </c>
      <c r="FW548" s="10"/>
      <c r="FX548" s="284"/>
      <c r="FY548" s="213" t="s">
        <v>121</v>
      </c>
      <c r="FZ548" s="293" t="s">
        <v>478</v>
      </c>
      <c r="GB548" s="214"/>
      <c r="GC548" s="214">
        <f>VLOOKUP(FZ548,$A$563:$F$2330,6,FALSE)</f>
        <v>188</v>
      </c>
      <c r="GD548" s="213" t="s">
        <v>63</v>
      </c>
      <c r="GE548" s="10">
        <f>GC548*1.4</f>
        <v>263.2</v>
      </c>
      <c r="GF548" s="10"/>
      <c r="GG548" s="284"/>
      <c r="GH548" s="213" t="s">
        <v>121</v>
      </c>
      <c r="GI548" s="306" t="s">
        <v>2320</v>
      </c>
      <c r="GK548" s="214"/>
      <c r="GL548" s="214">
        <f>VLOOKUP(GI548,$A$563:$F$2330,6,FALSE)</f>
        <v>31</v>
      </c>
      <c r="GM548" s="213" t="s">
        <v>63</v>
      </c>
      <c r="GN548" s="10">
        <f>GL548*1.4</f>
        <v>43.4</v>
      </c>
      <c r="GO548" s="10"/>
      <c r="GP548" s="284"/>
      <c r="GQ548" s="213" t="s">
        <v>121</v>
      </c>
      <c r="GR548" s="306" t="s">
        <v>2320</v>
      </c>
      <c r="GT548" s="214"/>
      <c r="GU548" s="214">
        <f>VLOOKUP(GR548,$A$563:$F$2330,6,FALSE)</f>
        <v>31</v>
      </c>
      <c r="GV548" s="213" t="s">
        <v>63</v>
      </c>
      <c r="GW548" s="10">
        <f>GU548*1.4</f>
        <v>43.4</v>
      </c>
      <c r="GX548" s="10"/>
      <c r="GY548" s="284"/>
      <c r="GZ548" s="213" t="s">
        <v>121</v>
      </c>
      <c r="HA548" s="293" t="s">
        <v>459</v>
      </c>
      <c r="HC548" s="214"/>
      <c r="HD548" s="214">
        <f>VLOOKUP(HA548,$A$563:$F$2330,6,FALSE)</f>
        <v>5</v>
      </c>
      <c r="HE548" s="213" t="s">
        <v>63</v>
      </c>
      <c r="HF548" s="10">
        <f>HD548*1.4</f>
        <v>7</v>
      </c>
      <c r="HG548" s="10"/>
      <c r="HH548" s="284"/>
      <c r="HI548" s="213" t="s">
        <v>121</v>
      </c>
      <c r="HJ548" s="306" t="s">
        <v>2324</v>
      </c>
      <c r="HL548" s="214"/>
      <c r="HM548" s="214">
        <f>VLOOKUP(HJ548,$A$563:$F$2330,6,FALSE)</f>
        <v>0</v>
      </c>
      <c r="HN548" s="213" t="s">
        <v>63</v>
      </c>
      <c r="HO548" s="10">
        <f>HM548*1.4</f>
        <v>0</v>
      </c>
      <c r="HP548" s="10"/>
      <c r="HQ548" s="284"/>
      <c r="HR548" s="213" t="s">
        <v>121</v>
      </c>
      <c r="HS548" s="293" t="s">
        <v>537</v>
      </c>
      <c r="HU548" s="214"/>
      <c r="HV548" s="214">
        <f>VLOOKUP(HS548,$A$563:$F$2330,6,FALSE)</f>
        <v>0</v>
      </c>
      <c r="HW548" s="213" t="s">
        <v>63</v>
      </c>
      <c r="HX548" s="10">
        <f>HV548*1.4</f>
        <v>0</v>
      </c>
      <c r="HY548" s="10"/>
      <c r="HZ548" s="284"/>
      <c r="IA548" s="213" t="s">
        <v>121</v>
      </c>
      <c r="IB548" s="306" t="s">
        <v>488</v>
      </c>
      <c r="ID548" s="214"/>
      <c r="IE548" s="214">
        <f>VLOOKUP(IB548,$A$563:$F$2330,6,FALSE)</f>
        <v>104</v>
      </c>
      <c r="IF548" s="213" t="s">
        <v>63</v>
      </c>
      <c r="IG548" s="10">
        <f>IE548*1.4</f>
        <v>145.6</v>
      </c>
      <c r="IH548" s="10"/>
      <c r="II548" s="284"/>
      <c r="IJ548" s="213" t="s">
        <v>121</v>
      </c>
      <c r="IK548" s="306" t="s">
        <v>478</v>
      </c>
      <c r="IM548" s="214"/>
      <c r="IN548" s="214">
        <f>VLOOKUP(IK548,$A$563:$F$2330,6,FALSE)</f>
        <v>188</v>
      </c>
      <c r="IO548" s="213" t="s">
        <v>63</v>
      </c>
      <c r="IP548" s="10">
        <f>IN548*1.4</f>
        <v>263.2</v>
      </c>
      <c r="IQ548" s="10"/>
      <c r="IR548" s="284"/>
      <c r="IS548" s="213" t="s">
        <v>121</v>
      </c>
      <c r="IT548" s="306" t="s">
        <v>994</v>
      </c>
      <c r="IV548" s="214"/>
      <c r="IW548" s="214">
        <f>VLOOKUP(IT548,$A$563:$F$2330,6,FALSE)</f>
        <v>0</v>
      </c>
      <c r="IX548" s="213" t="s">
        <v>63</v>
      </c>
      <c r="IY548" s="10">
        <f>IW548*1.4</f>
        <v>0</v>
      </c>
      <c r="IZ548" s="10"/>
      <c r="JA548" s="284"/>
      <c r="JB548" s="213" t="s">
        <v>121</v>
      </c>
      <c r="JC548" s="306" t="s">
        <v>1466</v>
      </c>
      <c r="JE548" s="214"/>
      <c r="JF548" s="214">
        <f>VLOOKUP(JC548,$A$563:$F$2330,6,FALSE)</f>
        <v>66</v>
      </c>
      <c r="JG548" s="213" t="s">
        <v>63</v>
      </c>
      <c r="JH548" s="10">
        <f>JF548*1.4</f>
        <v>92.399999999999991</v>
      </c>
      <c r="JI548" s="10"/>
      <c r="JJ548" s="284"/>
      <c r="JK548" s="213" t="s">
        <v>121</v>
      </c>
      <c r="JL548" s="306" t="s">
        <v>722</v>
      </c>
      <c r="JN548" s="214"/>
      <c r="JO548" s="214">
        <f>VLOOKUP(JL548,$A$563:$F$2330,6,FALSE)</f>
        <v>148</v>
      </c>
      <c r="JP548" s="213" t="s">
        <v>63</v>
      </c>
      <c r="JQ548" s="10">
        <f>JO548*1.4</f>
        <v>207.2</v>
      </c>
      <c r="JR548" s="10"/>
      <c r="JS548" s="284"/>
      <c r="JT548" s="213" t="s">
        <v>121</v>
      </c>
      <c r="JU548" s="306" t="s">
        <v>459</v>
      </c>
      <c r="JW548" s="214"/>
      <c r="JX548" s="214">
        <f>VLOOKUP(JU548,$A$563:$F$2330,6,FALSE)</f>
        <v>5</v>
      </c>
      <c r="JY548" s="213" t="s">
        <v>63</v>
      </c>
      <c r="JZ548" s="10">
        <f>JX548*1.4</f>
        <v>7</v>
      </c>
      <c r="KA548" s="10"/>
      <c r="KB548" s="284"/>
      <c r="KC548" s="213" t="s">
        <v>121</v>
      </c>
      <c r="KD548" s="306" t="s">
        <v>1624</v>
      </c>
      <c r="KF548" s="214"/>
      <c r="KG548" s="214">
        <f>VLOOKUP(KD548,$A$563:$F$2330,6,FALSE)</f>
        <v>0</v>
      </c>
      <c r="KH548" s="213" t="s">
        <v>63</v>
      </c>
      <c r="KI548" s="10">
        <f>KG548*1.4</f>
        <v>0</v>
      </c>
      <c r="KJ548" s="10"/>
      <c r="KK548" s="284"/>
      <c r="KL548" s="213" t="s">
        <v>121</v>
      </c>
      <c r="KM548" s="306" t="s">
        <v>2325</v>
      </c>
      <c r="KO548" s="214"/>
      <c r="KP548" s="214">
        <f>VLOOKUP(KM548,$A$563:$F$2330,6,FALSE)</f>
        <v>179</v>
      </c>
      <c r="KQ548" s="213" t="s">
        <v>63</v>
      </c>
      <c r="KR548" s="10">
        <f>KP548*1.4</f>
        <v>250.6</v>
      </c>
      <c r="KS548" s="10"/>
      <c r="KT548" s="284"/>
      <c r="KU548" s="213" t="s">
        <v>121</v>
      </c>
      <c r="KV548" s="306" t="s">
        <v>459</v>
      </c>
      <c r="KX548" s="214"/>
      <c r="KY548" s="214">
        <f>VLOOKUP(KV548,$A$563:$F$2330,6,FALSE)</f>
        <v>5</v>
      </c>
      <c r="KZ548" s="213" t="s">
        <v>63</v>
      </c>
      <c r="LA548" s="10">
        <f>KY548*1.4</f>
        <v>7</v>
      </c>
      <c r="LB548" s="10"/>
      <c r="LC548" s="284"/>
      <c r="LD548" s="213" t="s">
        <v>121</v>
      </c>
      <c r="LE548" s="306" t="s">
        <v>1385</v>
      </c>
      <c r="LG548" s="214"/>
      <c r="LH548" s="214">
        <f>VLOOKUP(LE548,$A$563:$F$2330,6,FALSE)</f>
        <v>0</v>
      </c>
      <c r="LI548" s="213" t="s">
        <v>63</v>
      </c>
      <c r="LJ548" s="10">
        <f>LH548*1.4</f>
        <v>0</v>
      </c>
      <c r="LK548" s="10"/>
      <c r="LL548" s="284"/>
      <c r="LM548" s="213" t="s">
        <v>121</v>
      </c>
      <c r="LN548" s="306" t="s">
        <v>599</v>
      </c>
      <c r="LP548" s="214"/>
      <c r="LQ548" s="214">
        <f>VLOOKUP(LN548,$A$563:$F$2330,6,FALSE)</f>
        <v>0</v>
      </c>
      <c r="LR548" s="213" t="s">
        <v>63</v>
      </c>
      <c r="LS548" s="10">
        <f>LQ548*1.4</f>
        <v>0</v>
      </c>
      <c r="LT548" s="10"/>
      <c r="LU548" s="284"/>
      <c r="LV548" s="213" t="s">
        <v>121</v>
      </c>
      <c r="LW548" s="306" t="s">
        <v>2326</v>
      </c>
      <c r="LY548" s="214"/>
      <c r="LZ548" s="214">
        <f>VLOOKUP(LW548,$A$563:$F$2330,6,FALSE)</f>
        <v>0</v>
      </c>
      <c r="MA548" s="213" t="s">
        <v>63</v>
      </c>
      <c r="MB548" s="10">
        <f>LZ548*1.4</f>
        <v>0</v>
      </c>
      <c r="MC548" s="10"/>
      <c r="MD548" s="284"/>
      <c r="ME548" s="213" t="s">
        <v>121</v>
      </c>
      <c r="MF548" s="308" t="s">
        <v>478</v>
      </c>
      <c r="MH548" s="214"/>
      <c r="MI548" s="214">
        <f>VLOOKUP(MF548,$A$563:$F$2330,6,FALSE)</f>
        <v>188</v>
      </c>
      <c r="MJ548" s="213" t="s">
        <v>63</v>
      </c>
      <c r="MK548" s="10">
        <f>MI548*1.4</f>
        <v>263.2</v>
      </c>
      <c r="ML548" s="10"/>
      <c r="MM548" s="284"/>
      <c r="MN548" s="213" t="s">
        <v>121</v>
      </c>
      <c r="MO548" s="306" t="s">
        <v>676</v>
      </c>
      <c r="MQ548" s="214"/>
      <c r="MR548" s="214">
        <f>VLOOKUP(MO548,$A$563:$F$2330,6,FALSE)</f>
        <v>22</v>
      </c>
      <c r="MS548" s="213" t="s">
        <v>63</v>
      </c>
      <c r="MT548" s="10">
        <f>MR548*1.4</f>
        <v>30.799999999999997</v>
      </c>
      <c r="MU548" s="10"/>
      <c r="MV548" s="284"/>
      <c r="MW548" s="213" t="s">
        <v>121</v>
      </c>
      <c r="MX548" s="306" t="s">
        <v>478</v>
      </c>
      <c r="MZ548" s="214"/>
      <c r="NA548" s="214">
        <f>VLOOKUP(MX548,$A$563:$F$2330,6,FALSE)</f>
        <v>188</v>
      </c>
      <c r="NB548" s="213" t="s">
        <v>63</v>
      </c>
      <c r="NC548" s="10">
        <f>NA548*1.4</f>
        <v>263.2</v>
      </c>
      <c r="ND548" s="10"/>
      <c r="NE548" s="284"/>
      <c r="NF548" s="213" t="s">
        <v>121</v>
      </c>
      <c r="NG548" s="306" t="s">
        <v>2315</v>
      </c>
      <c r="NI548" s="214"/>
      <c r="NJ548" s="214">
        <f>VLOOKUP(NG548,$A$563:$F$2330,6,FALSE)</f>
        <v>236</v>
      </c>
      <c r="NK548" s="213" t="s">
        <v>63</v>
      </c>
      <c r="NL548" s="10">
        <f>NJ548*1.4</f>
        <v>330.4</v>
      </c>
      <c r="NM548" s="10"/>
      <c r="NN548" s="284"/>
      <c r="NO548" s="213" t="s">
        <v>121</v>
      </c>
      <c r="NP548" s="306" t="s">
        <v>748</v>
      </c>
      <c r="NR548" s="214"/>
      <c r="NS548" s="214">
        <f>VLOOKUP(NP548,$A$563:$F$2330,6,FALSE)</f>
        <v>0</v>
      </c>
      <c r="NT548" s="213" t="s">
        <v>63</v>
      </c>
      <c r="NU548" s="10">
        <f>NS548*1.4</f>
        <v>0</v>
      </c>
      <c r="NV548" s="10"/>
      <c r="NW548" s="284"/>
      <c r="NX548" s="213" t="s">
        <v>121</v>
      </c>
      <c r="NY548" s="293" t="s">
        <v>1066</v>
      </c>
      <c r="OB548" s="214">
        <f>VLOOKUP(NY548,$A$563:$F$2330,6,FALSE)</f>
        <v>0</v>
      </c>
      <c r="OC548" s="213" t="s">
        <v>63</v>
      </c>
      <c r="OD548" s="10">
        <f>OB548*1.4</f>
        <v>0</v>
      </c>
      <c r="OE548" s="10"/>
      <c r="OF548" s="284"/>
      <c r="OG548" s="213" t="s">
        <v>121</v>
      </c>
      <c r="OH548" s="306" t="s">
        <v>1067</v>
      </c>
      <c r="OJ548" s="214"/>
      <c r="OK548" s="214">
        <f>VLOOKUP(OH548,$A$563:$F$2330,6,FALSE)</f>
        <v>2</v>
      </c>
      <c r="OL548" s="213" t="s">
        <v>63</v>
      </c>
      <c r="OM548" s="10">
        <f>OK548*1.4</f>
        <v>2.8</v>
      </c>
      <c r="ON548" s="10"/>
      <c r="OO548" s="284"/>
      <c r="OP548" s="213" t="s">
        <v>121</v>
      </c>
      <c r="OQ548" s="293" t="s">
        <v>478</v>
      </c>
      <c r="OS548" s="214"/>
      <c r="OT548" s="214">
        <f>VLOOKUP(OQ548,$A$563:$F$2330,6,FALSE)</f>
        <v>188</v>
      </c>
      <c r="OU548" s="213" t="s">
        <v>63</v>
      </c>
      <c r="OV548" s="10">
        <f>OT548*1.4</f>
        <v>263.2</v>
      </c>
      <c r="OW548" s="10"/>
      <c r="OX548" s="284"/>
      <c r="OY548" s="213" t="s">
        <v>121</v>
      </c>
      <c r="OZ548" s="306" t="s">
        <v>1824</v>
      </c>
      <c r="PB548" s="214"/>
      <c r="PC548" s="214">
        <f>VLOOKUP(OZ548,$A$563:$F$2330,6,FALSE)</f>
        <v>0</v>
      </c>
      <c r="PD548" s="213" t="s">
        <v>63</v>
      </c>
      <c r="PE548" s="10">
        <f>PC548*1.4</f>
        <v>0</v>
      </c>
      <c r="PF548" s="10"/>
      <c r="PG548" s="284"/>
      <c r="PH548" s="213" t="s">
        <v>121</v>
      </c>
      <c r="PI548" s="306" t="s">
        <v>553</v>
      </c>
      <c r="PK548" s="214"/>
      <c r="PL548" s="214">
        <f>VLOOKUP(PI548,$A$563:$F$2330,6,FALSE)</f>
        <v>68</v>
      </c>
      <c r="PM548" s="213" t="s">
        <v>63</v>
      </c>
      <c r="PN548" s="10">
        <f>PL548*1.4</f>
        <v>95.199999999999989</v>
      </c>
      <c r="PO548" s="10"/>
      <c r="PP548" s="284"/>
      <c r="PQ548" s="213" t="s">
        <v>121</v>
      </c>
      <c r="PR548" s="293" t="s">
        <v>722</v>
      </c>
      <c r="PT548" s="214"/>
      <c r="PU548" s="214">
        <f>VLOOKUP(PR548,$A$563:$F$2330,6,FALSE)</f>
        <v>148</v>
      </c>
      <c r="PV548" s="213" t="s">
        <v>63</v>
      </c>
      <c r="PW548" s="10">
        <f>PU548*1.4</f>
        <v>207.2</v>
      </c>
      <c r="PX548" s="10"/>
      <c r="PY548" s="284"/>
      <c r="PZ548" s="213" t="s">
        <v>121</v>
      </c>
      <c r="QA548" s="306" t="s">
        <v>1384</v>
      </c>
      <c r="QC548" s="214"/>
      <c r="QD548" s="214">
        <f>VLOOKUP(QA548,$A$563:$F$2330,6,FALSE)</f>
        <v>6</v>
      </c>
      <c r="QE548" s="213" t="s">
        <v>63</v>
      </c>
      <c r="QF548" s="10">
        <f>QD548*1.4</f>
        <v>8.3999999999999986</v>
      </c>
      <c r="QG548" s="10"/>
      <c r="QH548" s="284"/>
      <c r="QI548" s="213" t="s">
        <v>121</v>
      </c>
      <c r="QJ548" s="293" t="s">
        <v>719</v>
      </c>
      <c r="QL548" s="214"/>
      <c r="QM548" s="214">
        <f>VLOOKUP(QJ548,$A$563:$F$2330,6,FALSE)</f>
        <v>3</v>
      </c>
      <c r="QN548" s="213" t="s">
        <v>63</v>
      </c>
      <c r="QO548" s="10">
        <f>QM548*1.4</f>
        <v>4.1999999999999993</v>
      </c>
      <c r="QP548" s="10"/>
      <c r="QQ548" s="284"/>
      <c r="QR548" s="213" t="s">
        <v>121</v>
      </c>
      <c r="QS548" s="306" t="s">
        <v>572</v>
      </c>
      <c r="QU548" s="214"/>
      <c r="QV548" s="214">
        <f>VLOOKUP(QS548,$A$563:$F$2330,6,FALSE)</f>
        <v>5</v>
      </c>
      <c r="QW548" s="213" t="s">
        <v>63</v>
      </c>
      <c r="QX548" s="10">
        <f>QV548*1.4</f>
        <v>7</v>
      </c>
      <c r="QY548" s="10"/>
      <c r="QZ548" s="284"/>
      <c r="RA548" s="213" t="s">
        <v>121</v>
      </c>
      <c r="RB548" s="293" t="s">
        <v>2386</v>
      </c>
      <c r="RD548" s="214"/>
      <c r="RE548" s="214">
        <f>VLOOKUP(RB548,$A$563:$F$2330,6,FALSE)</f>
        <v>33</v>
      </c>
      <c r="RF548" s="213" t="s">
        <v>63</v>
      </c>
      <c r="RG548" s="10">
        <f>RE548*1.4</f>
        <v>46.199999999999996</v>
      </c>
      <c r="RH548" s="10"/>
      <c r="RI548" s="284"/>
      <c r="RJ548" s="213" t="s">
        <v>121</v>
      </c>
      <c r="RK548" s="297" t="s">
        <v>186</v>
      </c>
      <c r="RN548" s="214" t="e">
        <f>VLOOKUP(RK548,$A$563:$F$2330,6,FALSE)</f>
        <v>#N/A</v>
      </c>
      <c r="RO548" s="213" t="s">
        <v>63</v>
      </c>
      <c r="RP548" s="10" t="e">
        <f>RN548*1.4</f>
        <v>#N/A</v>
      </c>
      <c r="RQ548" s="10"/>
      <c r="RR548" s="284"/>
      <c r="RS548" s="213" t="s">
        <v>121</v>
      </c>
      <c r="RT548" s="306" t="s">
        <v>625</v>
      </c>
      <c r="RV548" s="214"/>
      <c r="RW548" s="214">
        <f>VLOOKUP(RT548,$A$563:$F$2330,6,FALSE)</f>
        <v>45</v>
      </c>
      <c r="RX548" s="213" t="s">
        <v>63</v>
      </c>
      <c r="RY548" s="10">
        <f>RW548*1.4</f>
        <v>62.999999999999993</v>
      </c>
      <c r="RZ548" s="10"/>
      <c r="SA548" s="290"/>
      <c r="SB548" s="213" t="s">
        <v>121</v>
      </c>
      <c r="SC548" s="306" t="s">
        <v>572</v>
      </c>
      <c r="SE548" s="214"/>
      <c r="SF548" s="214">
        <f>VLOOKUP(SC548,$A$563:$F$2330,6,FALSE)</f>
        <v>5</v>
      </c>
      <c r="SG548" s="213" t="s">
        <v>63</v>
      </c>
      <c r="SH548" s="10">
        <f>SF548*1.4</f>
        <v>7</v>
      </c>
      <c r="SI548" s="10"/>
      <c r="SJ548" s="290"/>
      <c r="SK548" s="213" t="s">
        <v>121</v>
      </c>
      <c r="SL548" s="306" t="s">
        <v>1455</v>
      </c>
      <c r="SN548" s="214"/>
      <c r="SO548" s="214">
        <f>VLOOKUP(SL548,$A$563:$F$2330,6,FALSE)</f>
        <v>3</v>
      </c>
      <c r="SP548" s="213" t="s">
        <v>63</v>
      </c>
      <c r="SQ548" s="10">
        <f>SO548*1.4</f>
        <v>4.1999999999999993</v>
      </c>
      <c r="SR548" s="10"/>
      <c r="SS548" s="290"/>
      <c r="ST548" s="213" t="s">
        <v>121</v>
      </c>
      <c r="SU548" s="306" t="s">
        <v>614</v>
      </c>
      <c r="SW548" s="214"/>
      <c r="SX548" s="214">
        <f>VLOOKUP(SU548,$A$563:$F$2330,6,FALSE)</f>
        <v>7</v>
      </c>
      <c r="SY548" s="213" t="s">
        <v>63</v>
      </c>
      <c r="SZ548" s="10">
        <f>SX548*1.4</f>
        <v>9.7999999999999989</v>
      </c>
      <c r="TA548" s="10"/>
      <c r="TB548" s="290"/>
      <c r="TC548" s="213" t="s">
        <v>121</v>
      </c>
      <c r="TD548" s="306" t="s">
        <v>459</v>
      </c>
      <c r="TF548" s="214"/>
      <c r="TG548" s="214">
        <f>VLOOKUP(TD548,$A$563:$F$2330,6,FALSE)</f>
        <v>5</v>
      </c>
      <c r="TH548" s="213" t="s">
        <v>63</v>
      </c>
      <c r="TI548" s="10">
        <f>TG548*1.4</f>
        <v>7</v>
      </c>
      <c r="TK548" s="290"/>
      <c r="TL548" s="213" t="s">
        <v>121</v>
      </c>
      <c r="TM548" s="306" t="s">
        <v>760</v>
      </c>
      <c r="TO548" s="214"/>
      <c r="TP548" s="214">
        <f>VLOOKUP(TM548,$A$563:$F$2330,6,FALSE)</f>
        <v>10</v>
      </c>
      <c r="TQ548" s="213" t="s">
        <v>63</v>
      </c>
      <c r="TR548" s="10">
        <f>TP548*1.4</f>
        <v>14</v>
      </c>
      <c r="TS548" s="10"/>
      <c r="TT548" s="290"/>
      <c r="TU548" s="213" t="s">
        <v>121</v>
      </c>
      <c r="TV548" s="297" t="s">
        <v>186</v>
      </c>
      <c r="TX548" s="214"/>
      <c r="TY548" s="214" t="e">
        <f>VLOOKUP(TV548,$A$563:$F$2330,6,FALSE)</f>
        <v>#N/A</v>
      </c>
      <c r="TZ548" s="213" t="s">
        <v>63</v>
      </c>
      <c r="UA548" s="10" t="e">
        <f>TY548*1.4</f>
        <v>#N/A</v>
      </c>
      <c r="UB548" s="10"/>
      <c r="UC548" s="290"/>
      <c r="UD548" s="213" t="s">
        <v>121</v>
      </c>
      <c r="UE548" s="306" t="s">
        <v>2317</v>
      </c>
      <c r="UG548" s="214"/>
      <c r="UH548" s="214">
        <f>VLOOKUP(UE548,$A$563:$F$2330,6,FALSE)</f>
        <v>65</v>
      </c>
      <c r="UI548" s="213" t="s">
        <v>63</v>
      </c>
      <c r="UJ548" s="10">
        <f>UH548*1.4</f>
        <v>91</v>
      </c>
      <c r="UK548" s="10"/>
      <c r="UL548" s="290"/>
      <c r="UM548" s="213" t="s">
        <v>121</v>
      </c>
      <c r="UN548" s="297" t="s">
        <v>186</v>
      </c>
      <c r="UP548" s="214"/>
      <c r="UQ548" s="214" t="e">
        <f>VLOOKUP(UN548,$A$563:$F$2330,6,FALSE)</f>
        <v>#N/A</v>
      </c>
      <c r="UR548" s="213" t="s">
        <v>63</v>
      </c>
      <c r="US548" s="10" t="e">
        <f>UQ548*1.4</f>
        <v>#N/A</v>
      </c>
      <c r="UT548" s="10"/>
      <c r="UU548" s="290"/>
      <c r="UV548" s="213" t="s">
        <v>121</v>
      </c>
      <c r="UW548" s="306" t="s">
        <v>699</v>
      </c>
      <c r="UY548" s="214"/>
      <c r="UZ548" s="214">
        <f>VLOOKUP(UW548,$A$563:$F$2330,6,FALSE)</f>
        <v>16</v>
      </c>
      <c r="VA548" s="213" t="s">
        <v>63</v>
      </c>
      <c r="VB548" s="10">
        <f>UZ548*1.4</f>
        <v>22.4</v>
      </c>
      <c r="VC548" s="10"/>
      <c r="VD548" s="290"/>
      <c r="VE548" s="213" t="s">
        <v>121</v>
      </c>
      <c r="VF548" s="297" t="s">
        <v>186</v>
      </c>
      <c r="VH548" s="214"/>
      <c r="VI548" s="214" t="e">
        <f>VLOOKUP(VF548,$A$563:$F$2330,6,FALSE)</f>
        <v>#N/A</v>
      </c>
      <c r="VJ548" s="213" t="s">
        <v>63</v>
      </c>
      <c r="VK548" s="10" t="e">
        <f>VI548*1.4</f>
        <v>#N/A</v>
      </c>
      <c r="VL548" s="10"/>
      <c r="VM548" s="290"/>
      <c r="VN548" s="213" t="s">
        <v>121</v>
      </c>
      <c r="VO548" s="306" t="s">
        <v>2317</v>
      </c>
      <c r="VQ548" s="214"/>
      <c r="VR548" s="214">
        <f>VLOOKUP(VO548,$A$563:$F$2330,6,FALSE)</f>
        <v>65</v>
      </c>
      <c r="VS548" s="213" t="s">
        <v>63</v>
      </c>
      <c r="VT548" s="10">
        <f>VR548*1.4</f>
        <v>91</v>
      </c>
      <c r="VU548" s="10"/>
      <c r="VV548" s="290"/>
      <c r="VW548" s="213" t="s">
        <v>121</v>
      </c>
      <c r="VX548" s="297" t="s">
        <v>186</v>
      </c>
      <c r="WA548" s="214" t="e">
        <f>VLOOKUP(VX548,$A$563:$F$2330,6,FALSE)</f>
        <v>#N/A</v>
      </c>
      <c r="WB548" s="213" t="s">
        <v>63</v>
      </c>
      <c r="WC548" s="10" t="e">
        <f>WA548*1.4</f>
        <v>#N/A</v>
      </c>
      <c r="WE548" s="290"/>
      <c r="WF548" s="213" t="s">
        <v>121</v>
      </c>
      <c r="WG548" s="306" t="s">
        <v>572</v>
      </c>
      <c r="WI548" s="214"/>
      <c r="WJ548" s="214">
        <f>VLOOKUP(WG548,$A$563:$F$2330,6,FALSE)</f>
        <v>5</v>
      </c>
      <c r="WK548" s="213" t="s">
        <v>63</v>
      </c>
      <c r="WL548" s="10">
        <f>WJ548*1.4</f>
        <v>7</v>
      </c>
      <c r="WN548" s="290"/>
      <c r="WO548" s="213" t="s">
        <v>121</v>
      </c>
      <c r="WP548" s="306" t="s">
        <v>519</v>
      </c>
      <c r="WQ548" s="214"/>
      <c r="WR548" s="214"/>
      <c r="WS548" s="214">
        <f>VLOOKUP(WP548,$A$563:$F$2330,6,FALSE)</f>
        <v>0</v>
      </c>
      <c r="WT548" s="213" t="s">
        <v>63</v>
      </c>
      <c r="WU548" s="10">
        <f>WS548*1.4</f>
        <v>0</v>
      </c>
      <c r="WV548" s="10"/>
      <c r="WW548" s="290"/>
      <c r="WX548" s="213" t="s">
        <v>121</v>
      </c>
      <c r="WY548" s="306" t="s">
        <v>1624</v>
      </c>
      <c r="XA548" s="214"/>
      <c r="XB548" s="214">
        <f>VLOOKUP(WY548,$A$563:$F$2330,6,FALSE)</f>
        <v>0</v>
      </c>
      <c r="XC548" s="213" t="s">
        <v>63</v>
      </c>
      <c r="XD548" s="10">
        <f>XB548*1.4</f>
        <v>0</v>
      </c>
      <c r="XF548" s="290"/>
      <c r="XG548" s="213" t="s">
        <v>121</v>
      </c>
      <c r="XH548" s="297" t="s">
        <v>186</v>
      </c>
      <c r="XK548" s="214" t="e">
        <f>VLOOKUP(XH548,$A$563:$F$2330,6,FALSE)</f>
        <v>#N/A</v>
      </c>
      <c r="XL548" s="213" t="s">
        <v>63</v>
      </c>
      <c r="XM548" s="10" t="e">
        <f>XK548*1.4</f>
        <v>#N/A</v>
      </c>
      <c r="XO548" s="290"/>
      <c r="XP548" s="213" t="s">
        <v>121</v>
      </c>
      <c r="XQ548" s="306" t="s">
        <v>1328</v>
      </c>
      <c r="XS548" s="214"/>
      <c r="XT548" s="214">
        <f>VLOOKUP(XQ548,$A$563:$F$2330,6,FALSE)</f>
        <v>0</v>
      </c>
      <c r="XU548" s="213" t="s">
        <v>63</v>
      </c>
      <c r="XV548" s="10">
        <f>XT548*1.4</f>
        <v>0</v>
      </c>
      <c r="XW548" s="10"/>
      <c r="XX548" s="290"/>
      <c r="XY548" s="213" t="s">
        <v>121</v>
      </c>
      <c r="XZ548" s="306" t="s">
        <v>572</v>
      </c>
      <c r="YB548" s="214"/>
      <c r="YC548" s="214">
        <f>VLOOKUP(XZ548,$A$563:$F$2330,6,FALSE)</f>
        <v>5</v>
      </c>
      <c r="YD548" s="213" t="s">
        <v>63</v>
      </c>
      <c r="YE548" s="10">
        <f>YC548*1.4</f>
        <v>7</v>
      </c>
      <c r="YG548" s="290"/>
      <c r="YH548" s="213" t="s">
        <v>121</v>
      </c>
      <c r="YI548" s="306" t="s">
        <v>2327</v>
      </c>
      <c r="YK548" s="214"/>
      <c r="YL548" s="214">
        <f>VLOOKUP(YI548,$A$563:$F$2330,6,FALSE)</f>
        <v>27</v>
      </c>
      <c r="YM548" s="213" t="s">
        <v>63</v>
      </c>
      <c r="YN548" s="10">
        <f>YL548*1.4</f>
        <v>37.799999999999997</v>
      </c>
      <c r="YO548" s="10"/>
      <c r="YP548" s="290"/>
      <c r="YQ548" s="213" t="s">
        <v>121</v>
      </c>
      <c r="YR548" s="297" t="s">
        <v>186</v>
      </c>
      <c r="YU548" s="214" t="e">
        <f>VLOOKUP(YR548,$A$563:$F$2330,6,FALSE)</f>
        <v>#N/A</v>
      </c>
      <c r="YV548" s="213" t="s">
        <v>63</v>
      </c>
      <c r="YW548" s="10" t="e">
        <f>YU548*1.4</f>
        <v>#N/A</v>
      </c>
      <c r="YY548" s="290"/>
      <c r="YZ548" s="213" t="s">
        <v>121</v>
      </c>
      <c r="ZA548" s="297" t="s">
        <v>186</v>
      </c>
      <c r="ZD548" s="214" t="e">
        <f>VLOOKUP(ZA548,$A$563:$F$2330,6,FALSE)</f>
        <v>#N/A</v>
      </c>
      <c r="ZE548" s="213" t="s">
        <v>63</v>
      </c>
      <c r="ZF548" s="10" t="e">
        <f>ZD548*1.4</f>
        <v>#N/A</v>
      </c>
      <c r="ZH548" s="290"/>
      <c r="ZI548" s="213" t="s">
        <v>121</v>
      </c>
      <c r="ZJ548" s="293" t="s">
        <v>2417</v>
      </c>
      <c r="ZM548" s="214">
        <f>VLOOKUP(ZJ548,$A$563:$F$2330,6,FALSE)</f>
        <v>0</v>
      </c>
      <c r="ZN548" s="213" t="s">
        <v>63</v>
      </c>
      <c r="ZO548" s="10">
        <f>ZM548*1.4</f>
        <v>0</v>
      </c>
      <c r="ZQ548" s="290"/>
      <c r="ZR548" s="213" t="s">
        <v>121</v>
      </c>
      <c r="ZS548" s="297" t="s">
        <v>186</v>
      </c>
      <c r="ZU548" s="214"/>
      <c r="ZV548" s="214" t="e">
        <f>VLOOKUP(ZS548,$A$563:$F$2330,6,FALSE)</f>
        <v>#N/A</v>
      </c>
      <c r="ZW548" s="213" t="s">
        <v>63</v>
      </c>
      <c r="ZX548" s="10" t="e">
        <f>ZV548*1.4</f>
        <v>#N/A</v>
      </c>
      <c r="ZY548" s="10"/>
      <c r="ZZ548" s="290"/>
      <c r="AAA548" s="213" t="s">
        <v>121</v>
      </c>
      <c r="AAB548" s="297" t="s">
        <v>186</v>
      </c>
      <c r="AAD548" s="214"/>
      <c r="AAE548" s="214" t="e">
        <f>VLOOKUP(AAB548,$A$563:$F$2330,6,FALSE)</f>
        <v>#N/A</v>
      </c>
      <c r="AAF548" s="213" t="s">
        <v>63</v>
      </c>
      <c r="AAG548" s="10" t="e">
        <f>AAE548*1.4</f>
        <v>#N/A</v>
      </c>
      <c r="AAH548" s="10"/>
      <c r="AAI548" s="290"/>
      <c r="AAJ548" s="213" t="s">
        <v>121</v>
      </c>
      <c r="AAK548" s="297" t="s">
        <v>186</v>
      </c>
      <c r="AAM548" s="214"/>
      <c r="AAN548" s="214" t="e">
        <f>VLOOKUP(AAK548,$A$563:$F$2330,6,FALSE)</f>
        <v>#N/A</v>
      </c>
      <c r="AAO548" s="213" t="s">
        <v>63</v>
      </c>
      <c r="AAP548" s="10" t="e">
        <f>AAN548*1.4</f>
        <v>#N/A</v>
      </c>
      <c r="AAQ548" s="10"/>
      <c r="AAR548" s="290"/>
      <c r="AAS548" s="213" t="s">
        <v>121</v>
      </c>
      <c r="AAT548" s="297" t="s">
        <v>186</v>
      </c>
      <c r="AAV548" s="214"/>
      <c r="AAW548" s="214" t="e">
        <f>VLOOKUP(AAT548,$A$563:$F$2330,6,FALSE)</f>
        <v>#N/A</v>
      </c>
      <c r="AAX548" s="213" t="s">
        <v>63</v>
      </c>
      <c r="AAY548" s="10" t="e">
        <f>AAW548*1.4</f>
        <v>#N/A</v>
      </c>
      <c r="AAZ548" s="10"/>
      <c r="ABA548" s="290"/>
      <c r="ABB548" s="213" t="s">
        <v>121</v>
      </c>
      <c r="ABC548" s="297" t="s">
        <v>186</v>
      </c>
      <c r="ABE548" s="214"/>
      <c r="ABF548" s="214" t="e">
        <f>VLOOKUP(ABC548,$A$563:$F$2330,6,FALSE)</f>
        <v>#N/A</v>
      </c>
      <c r="ABG548" s="213" t="s">
        <v>63</v>
      </c>
      <c r="ABH548" s="10" t="e">
        <f>ABF548*1.4</f>
        <v>#N/A</v>
      </c>
      <c r="ABI548" s="10"/>
      <c r="ABJ548" s="290"/>
      <c r="ABK548" s="213" t="s">
        <v>121</v>
      </c>
      <c r="ABL548" s="297" t="s">
        <v>186</v>
      </c>
      <c r="ABN548" s="214"/>
      <c r="ABO548" s="214" t="e">
        <f>VLOOKUP(ABL548,$A$563:$F$2330,6,FALSE)</f>
        <v>#N/A</v>
      </c>
      <c r="ABP548" s="213" t="s">
        <v>63</v>
      </c>
      <c r="ABQ548" s="10" t="e">
        <f>ABO548*1.4</f>
        <v>#N/A</v>
      </c>
      <c r="ABR548" s="10"/>
      <c r="ABS548" s="290"/>
      <c r="ABT548" s="213" t="s">
        <v>121</v>
      </c>
      <c r="ABU548" s="297" t="s">
        <v>186</v>
      </c>
      <c r="ABW548" s="214"/>
      <c r="ABX548" s="214" t="e">
        <f>VLOOKUP(ABU548,$A$563:$F$2330,6,FALSE)</f>
        <v>#N/A</v>
      </c>
      <c r="ABY548" s="213" t="s">
        <v>63</v>
      </c>
      <c r="ABZ548" s="10" t="e">
        <f>ABX548*1.4</f>
        <v>#N/A</v>
      </c>
      <c r="ACA548" s="10"/>
      <c r="ACB548" s="290"/>
      <c r="ACC548" s="213" t="s">
        <v>121</v>
      </c>
      <c r="ACD548" s="297" t="s">
        <v>186</v>
      </c>
      <c r="ACF548" s="214"/>
      <c r="ACG548" s="214" t="e">
        <f>VLOOKUP(ACD548,$A$563:$F$2330,6,FALSE)</f>
        <v>#N/A</v>
      </c>
      <c r="ACH548" s="213" t="s">
        <v>63</v>
      </c>
      <c r="ACI548" s="10" t="e">
        <f>ACG548*1.4</f>
        <v>#N/A</v>
      </c>
      <c r="ACJ548" s="10"/>
      <c r="ACK548" s="290"/>
      <c r="ACL548" s="213" t="s">
        <v>121</v>
      </c>
      <c r="ACM548" s="297" t="s">
        <v>186</v>
      </c>
      <c r="ACO548" s="214"/>
      <c r="ACP548" s="214" t="e">
        <f>VLOOKUP(ACM548,$A$563:$F$2330,6,FALSE)</f>
        <v>#N/A</v>
      </c>
      <c r="ACQ548" s="213" t="s">
        <v>63</v>
      </c>
      <c r="ACR548" s="10" t="e">
        <f>ACP548*1.4</f>
        <v>#N/A</v>
      </c>
      <c r="ACS548" s="10"/>
      <c r="ACT548" s="290"/>
      <c r="ACU548" s="213" t="s">
        <v>121</v>
      </c>
      <c r="ACV548" s="293" t="s">
        <v>701</v>
      </c>
      <c r="ACX548" s="214"/>
      <c r="ACY548" s="214">
        <f>VLOOKUP(ACV548,$A$563:$F$2330,6,FALSE)</f>
        <v>5</v>
      </c>
      <c r="ACZ548" s="213" t="s">
        <v>63</v>
      </c>
      <c r="ADA548" s="10">
        <f>ACY548*1.4</f>
        <v>7</v>
      </c>
      <c r="ADB548" s="10"/>
      <c r="ADC548" s="290"/>
      <c r="ADD548" s="213" t="s">
        <v>121</v>
      </c>
      <c r="ADE548" s="306" t="s">
        <v>558</v>
      </c>
      <c r="ADG548" s="214"/>
      <c r="ADH548" s="214">
        <f>VLOOKUP(ADE548,$A$563:$F$2330,6,FALSE)</f>
        <v>169</v>
      </c>
      <c r="ADI548" s="213" t="s">
        <v>63</v>
      </c>
      <c r="ADJ548" s="10">
        <f>ADH548*1.4</f>
        <v>236.6</v>
      </c>
      <c r="ADL548" s="290"/>
      <c r="ADM548" s="213" t="s">
        <v>121</v>
      </c>
      <c r="ADN548" s="306" t="s">
        <v>572</v>
      </c>
      <c r="ADP548" s="214"/>
      <c r="ADQ548" s="214">
        <f>VLOOKUP(ADN548,$A$563:$F$2330,6,FALSE)</f>
        <v>5</v>
      </c>
      <c r="ADR548" s="213" t="s">
        <v>63</v>
      </c>
      <c r="ADS548" s="10">
        <f>ADQ548*1.4</f>
        <v>7</v>
      </c>
      <c r="ADT548" s="10"/>
      <c r="ADU548" s="290"/>
      <c r="ADV548" s="213" t="s">
        <v>121</v>
      </c>
      <c r="ADW548" s="306" t="s">
        <v>726</v>
      </c>
      <c r="ADZ548" s="214">
        <f>VLOOKUP(ADW548,$A$563:$F$2330,6,FALSE)</f>
        <v>5</v>
      </c>
      <c r="AEA548" s="213" t="s">
        <v>63</v>
      </c>
      <c r="AEB548" s="10">
        <f>ADZ548*1.4</f>
        <v>7</v>
      </c>
      <c r="AED548" s="290"/>
      <c r="AEE548" s="213" t="s">
        <v>121</v>
      </c>
      <c r="AEF548" s="306" t="s">
        <v>488</v>
      </c>
      <c r="AEH548" s="214"/>
      <c r="AEI548" s="214">
        <f>VLOOKUP(AEF548,$A$563:$F$2330,6,FALSE)</f>
        <v>104</v>
      </c>
      <c r="AEJ548" s="213" t="s">
        <v>63</v>
      </c>
      <c r="AEK548" s="10">
        <f>AEI548*1.4</f>
        <v>145.6</v>
      </c>
      <c r="AEM548" s="290"/>
      <c r="AEN548" s="213" t="s">
        <v>121</v>
      </c>
      <c r="AEO548" s="306" t="s">
        <v>1878</v>
      </c>
      <c r="AEQ548" s="214"/>
      <c r="AER548" s="214">
        <f>VLOOKUP(AEO548,$A$563:$F$2330,6,FALSE)</f>
        <v>24</v>
      </c>
      <c r="AES548" s="213" t="s">
        <v>63</v>
      </c>
      <c r="AET548" s="10">
        <f>AER548*1.4</f>
        <v>33.599999999999994</v>
      </c>
      <c r="AEV548" s="290"/>
      <c r="AEW548" s="213" t="s">
        <v>121</v>
      </c>
      <c r="AEX548" s="306" t="s">
        <v>957</v>
      </c>
      <c r="AEZ548" s="214"/>
      <c r="AFA548" s="214">
        <f>VLOOKUP(AEX548,$A$563:$F$2330,6,FALSE)</f>
        <v>17</v>
      </c>
      <c r="AFB548" s="213" t="s">
        <v>63</v>
      </c>
      <c r="AFC548" s="10">
        <f>AFA548*1.4</f>
        <v>23.799999999999997</v>
      </c>
      <c r="AFD548" s="10"/>
      <c r="AFE548" s="290"/>
      <c r="AFF548" s="213" t="s">
        <v>121</v>
      </c>
      <c r="AFG548" s="306" t="s">
        <v>558</v>
      </c>
      <c r="AFI548" s="214"/>
      <c r="AFJ548" s="214">
        <f>VLOOKUP(AFG548,$A$563:$F$2330,6,FALSE)</f>
        <v>169</v>
      </c>
      <c r="AFK548" s="213" t="s">
        <v>63</v>
      </c>
      <c r="AFL548" s="10">
        <f>AFJ548*1.4</f>
        <v>236.6</v>
      </c>
      <c r="AFM548" s="10"/>
      <c r="AFN548" s="290"/>
      <c r="AFO548" s="213" t="s">
        <v>121</v>
      </c>
      <c r="AFP548" s="306" t="s">
        <v>488</v>
      </c>
      <c r="AFR548" s="214"/>
      <c r="AFS548" s="214">
        <f>VLOOKUP(AFP548,$A$563:$F$2330,6,FALSE)</f>
        <v>104</v>
      </c>
      <c r="AFT548" s="213" t="s">
        <v>63</v>
      </c>
      <c r="AFU548" s="10">
        <f>AFS548*1.4</f>
        <v>145.6</v>
      </c>
      <c r="AFV548" s="10"/>
      <c r="AFW548" s="290"/>
      <c r="AFX548" s="213" t="s">
        <v>121</v>
      </c>
      <c r="AFY548" s="306" t="s">
        <v>532</v>
      </c>
      <c r="AGA548" s="214"/>
      <c r="AGB548" s="214">
        <f>VLOOKUP(AFY548,$A$563:$F$2330,6,FALSE)</f>
        <v>0</v>
      </c>
      <c r="AGC548" s="213" t="s">
        <v>63</v>
      </c>
      <c r="AGD548" s="10">
        <f>AGB548*1.4</f>
        <v>0</v>
      </c>
      <c r="AGE548" s="10"/>
      <c r="AGF548" s="290"/>
      <c r="AGG548" s="213" t="s">
        <v>121</v>
      </c>
      <c r="AGH548" s="306" t="s">
        <v>976</v>
      </c>
      <c r="AGJ548" s="214"/>
      <c r="AGK548" s="214">
        <f>VLOOKUP(AGH548,$A$563:$F$2330,6,FALSE)</f>
        <v>0</v>
      </c>
      <c r="AGL548" s="213" t="s">
        <v>63</v>
      </c>
      <c r="AGM548" s="10">
        <f>AGK548*1.4</f>
        <v>0</v>
      </c>
      <c r="AGN548" s="10"/>
      <c r="AGO548" s="290"/>
      <c r="AGP548" s="213" t="s">
        <v>121</v>
      </c>
      <c r="AGQ548" s="306" t="s">
        <v>715</v>
      </c>
      <c r="AGS548" s="214"/>
      <c r="AGT548" s="214">
        <f>VLOOKUP(AGQ548,$A$563:$F$2330,6,FALSE)</f>
        <v>28</v>
      </c>
      <c r="AGU548" s="213" t="s">
        <v>63</v>
      </c>
      <c r="AGV548" s="10">
        <f>AGT548*1.4</f>
        <v>39.199999999999996</v>
      </c>
      <c r="AGW548" s="10"/>
      <c r="AGX548" s="290"/>
      <c r="AGY548" s="213" t="s">
        <v>121</v>
      </c>
      <c r="AGZ548" s="306" t="s">
        <v>1435</v>
      </c>
      <c r="AHB548" s="214"/>
      <c r="AHC548" s="214">
        <f>VLOOKUP(AGZ548,$A$563:$F$2330,6,FALSE)</f>
        <v>0</v>
      </c>
      <c r="AHD548" s="213" t="s">
        <v>63</v>
      </c>
      <c r="AHE548" s="10">
        <f>AHC548*1.4</f>
        <v>0</v>
      </c>
      <c r="AHF548" s="10"/>
      <c r="AHG548" s="290"/>
      <c r="AHH548" s="213"/>
      <c r="AHI548" s="303"/>
      <c r="AHK548" s="214"/>
      <c r="AHL548" s="214"/>
      <c r="AHM548" s="213"/>
      <c r="AHN548" s="10"/>
      <c r="AHO548" s="10"/>
      <c r="AHQ548" s="213"/>
      <c r="AHR548" s="278"/>
      <c r="AHT548" s="214"/>
      <c r="AHU548" s="214"/>
      <c r="AHV548" s="213"/>
      <c r="AHW548" s="10"/>
      <c r="AHX548" s="10"/>
      <c r="AHZ548" s="213"/>
      <c r="AIA548" s="303"/>
      <c r="AIC548" s="214"/>
      <c r="AID548" s="214"/>
      <c r="AIE548" s="213"/>
      <c r="AIF548" s="10"/>
      <c r="AIG548" s="10"/>
      <c r="AII548" s="213"/>
      <c r="AIJ548" s="278"/>
      <c r="AIM548" s="214"/>
      <c r="AIN548" s="213"/>
      <c r="AIO548" s="10"/>
    </row>
    <row r="549" spans="1:926" s="14" customFormat="1" ht="15">
      <c r="A549" s="213" t="s">
        <v>122</v>
      </c>
      <c r="B549" s="293" t="s">
        <v>1455</v>
      </c>
      <c r="D549" s="214"/>
      <c r="E549" s="214">
        <f>VLOOKUP(B549,$A$563:$F$2330,6,FALSE)</f>
        <v>3</v>
      </c>
      <c r="F549" s="213" t="s">
        <v>65</v>
      </c>
      <c r="G549" s="10">
        <f>E549*1.3</f>
        <v>3.9000000000000004</v>
      </c>
      <c r="H549" s="10"/>
      <c r="I549" s="284"/>
      <c r="J549" s="213" t="s">
        <v>122</v>
      </c>
      <c r="K549" s="306" t="s">
        <v>976</v>
      </c>
      <c r="M549" s="214"/>
      <c r="N549" s="214">
        <f>VLOOKUP(K549,$A$563:$F$2330,6,FALSE)</f>
        <v>0</v>
      </c>
      <c r="O549" s="213" t="s">
        <v>65</v>
      </c>
      <c r="P549" s="10">
        <f>N549*1.3</f>
        <v>0</v>
      </c>
      <c r="Q549" s="10"/>
      <c r="R549" s="284"/>
      <c r="S549" s="213" t="s">
        <v>122</v>
      </c>
      <c r="T549" s="306" t="s">
        <v>764</v>
      </c>
      <c r="V549" s="214"/>
      <c r="W549" s="214">
        <f>VLOOKUP(T549,$A$563:$F$2330,6,FALSE)</f>
        <v>11</v>
      </c>
      <c r="X549" s="213" t="s">
        <v>65</v>
      </c>
      <c r="Y549" s="10">
        <f>W549*1.3</f>
        <v>14.3</v>
      </c>
      <c r="Z549" s="10"/>
      <c r="AA549" s="284"/>
      <c r="AB549" s="213" t="s">
        <v>122</v>
      </c>
      <c r="AC549" s="306" t="s">
        <v>2317</v>
      </c>
      <c r="AE549" s="214"/>
      <c r="AF549" s="214">
        <f>VLOOKUP(AC549,$A$563:$F$2330,6,FALSE)</f>
        <v>65</v>
      </c>
      <c r="AG549" s="213" t="s">
        <v>65</v>
      </c>
      <c r="AH549" s="10">
        <f>AF549*1.3</f>
        <v>84.5</v>
      </c>
      <c r="AI549" s="10"/>
      <c r="AJ549" s="284"/>
      <c r="AK549" s="213" t="s">
        <v>122</v>
      </c>
      <c r="AL549" s="293" t="s">
        <v>1824</v>
      </c>
      <c r="AN549" s="214"/>
      <c r="AO549" s="214">
        <f>VLOOKUP(AL549,$A$563:$F$2330,6,FALSE)</f>
        <v>0</v>
      </c>
      <c r="AP549" s="213" t="s">
        <v>65</v>
      </c>
      <c r="AQ549" s="10">
        <f>AO549*1.3</f>
        <v>0</v>
      </c>
      <c r="AR549" s="10"/>
      <c r="AS549" s="284"/>
      <c r="AT549" s="213" t="s">
        <v>122</v>
      </c>
      <c r="AU549" s="306" t="s">
        <v>2315</v>
      </c>
      <c r="AW549" s="214"/>
      <c r="AX549" s="214">
        <f>VLOOKUP(AU549,$A$563:$F$2330,6,FALSE)</f>
        <v>236</v>
      </c>
      <c r="AY549" s="213" t="s">
        <v>65</v>
      </c>
      <c r="AZ549" s="10">
        <f>AX549*1.3</f>
        <v>306.8</v>
      </c>
      <c r="BA549" s="10"/>
      <c r="BB549" s="284"/>
      <c r="BC549" s="213" t="s">
        <v>122</v>
      </c>
      <c r="BD549" s="306" t="s">
        <v>2317</v>
      </c>
      <c r="BF549" s="214"/>
      <c r="BG549" s="214">
        <f>VLOOKUP(BD549,$A$563:$F$2330,6,FALSE)</f>
        <v>65</v>
      </c>
      <c r="BH549" s="213" t="s">
        <v>65</v>
      </c>
      <c r="BI549" s="10">
        <f>BG549*1.3</f>
        <v>84.5</v>
      </c>
      <c r="BJ549" s="10"/>
      <c r="BK549" s="284"/>
      <c r="BL549" s="213" t="s">
        <v>122</v>
      </c>
      <c r="BM549" s="306" t="s">
        <v>722</v>
      </c>
      <c r="BO549" s="214"/>
      <c r="BP549" s="214">
        <f>VLOOKUP(BM549,$A$563:$F$2330,6,FALSE)</f>
        <v>148</v>
      </c>
      <c r="BQ549" s="213" t="s">
        <v>65</v>
      </c>
      <c r="BR549" s="10">
        <f>BP549*1.3</f>
        <v>192.4</v>
      </c>
      <c r="BS549" s="10"/>
      <c r="BT549" s="284"/>
      <c r="BU549" s="213" t="s">
        <v>122</v>
      </c>
      <c r="BV549" s="306" t="s">
        <v>1451</v>
      </c>
      <c r="BX549" s="214"/>
      <c r="BY549" s="214">
        <f>VLOOKUP(BV549,$A$563:$F$2330,6,FALSE)</f>
        <v>62</v>
      </c>
      <c r="BZ549" s="213" t="s">
        <v>65</v>
      </c>
      <c r="CA549" s="10">
        <f>BY549*1.3</f>
        <v>80.600000000000009</v>
      </c>
      <c r="CB549" s="10"/>
      <c r="CC549" s="284"/>
      <c r="CD549" s="213" t="s">
        <v>122</v>
      </c>
      <c r="CE549" s="306" t="s">
        <v>2317</v>
      </c>
      <c r="CG549" s="214"/>
      <c r="CH549" s="214">
        <f>VLOOKUP(CE549,$A$563:$F$2330,6,FALSE)</f>
        <v>65</v>
      </c>
      <c r="CI549" s="213" t="s">
        <v>65</v>
      </c>
      <c r="CJ549" s="10">
        <f>CH549*1.3</f>
        <v>84.5</v>
      </c>
      <c r="CK549" s="10"/>
      <c r="CL549" s="284"/>
      <c r="CM549" s="213" t="s">
        <v>122</v>
      </c>
      <c r="CN549" s="306" t="s">
        <v>699</v>
      </c>
      <c r="CP549" s="214"/>
      <c r="CQ549" s="214">
        <f>VLOOKUP(CN549,$A$563:$F$2330,6,FALSE)</f>
        <v>16</v>
      </c>
      <c r="CR549" s="213" t="s">
        <v>65</v>
      </c>
      <c r="CS549" s="10">
        <f>CQ549*1.3</f>
        <v>20.8</v>
      </c>
      <c r="CT549" s="10"/>
      <c r="CU549" s="284"/>
      <c r="CV549" s="213" t="s">
        <v>122</v>
      </c>
      <c r="CW549" s="306" t="s">
        <v>1455</v>
      </c>
      <c r="CY549" s="214"/>
      <c r="CZ549" s="214">
        <f>VLOOKUP(CW549,$A$563:$F$2330,6,FALSE)</f>
        <v>3</v>
      </c>
      <c r="DA549" s="213" t="s">
        <v>65</v>
      </c>
      <c r="DB549" s="10">
        <f>CZ549*1.3</f>
        <v>3.9000000000000004</v>
      </c>
      <c r="DC549" s="10"/>
      <c r="DD549" s="284"/>
      <c r="DE549" s="213" t="s">
        <v>122</v>
      </c>
      <c r="DF549" s="306" t="s">
        <v>1824</v>
      </c>
      <c r="DH549" s="214"/>
      <c r="DI549" s="214">
        <f>VLOOKUP(DF549,$A$563:$F$2330,6,FALSE)</f>
        <v>0</v>
      </c>
      <c r="DJ549" s="213" t="s">
        <v>65</v>
      </c>
      <c r="DK549" s="10">
        <f>DI549*1.3</f>
        <v>0</v>
      </c>
      <c r="DL549" s="10"/>
      <c r="DM549" s="284"/>
      <c r="DN549" s="213" t="s">
        <v>122</v>
      </c>
      <c r="DO549" s="293" t="s">
        <v>478</v>
      </c>
      <c r="DQ549" s="214"/>
      <c r="DR549" s="214">
        <f>VLOOKUP(DO549,$A$563:$F$2330,6,FALSE)</f>
        <v>188</v>
      </c>
      <c r="DS549" s="213" t="s">
        <v>65</v>
      </c>
      <c r="DT549" s="10">
        <f>DR549*1.3</f>
        <v>244.4</v>
      </c>
      <c r="DU549" s="10"/>
      <c r="DV549" s="284"/>
      <c r="DW549" s="213" t="s">
        <v>122</v>
      </c>
      <c r="DX549" s="297" t="s">
        <v>186</v>
      </c>
      <c r="DZ549" s="214"/>
      <c r="EA549" s="214" t="e">
        <f>VLOOKUP(DX549,$A$563:$F$2330,6,FALSE)</f>
        <v>#N/A</v>
      </c>
      <c r="EB549" s="213" t="s">
        <v>65</v>
      </c>
      <c r="EC549" s="10" t="e">
        <f>EA549*1.3</f>
        <v>#N/A</v>
      </c>
      <c r="ED549" s="10"/>
      <c r="EE549" s="284"/>
      <c r="EF549" s="213" t="s">
        <v>122</v>
      </c>
      <c r="EG549" s="306" t="s">
        <v>478</v>
      </c>
      <c r="EI549" s="214"/>
      <c r="EJ549" s="214">
        <f>VLOOKUP(EG549,$A$563:$F$2330,6,FALSE)</f>
        <v>188</v>
      </c>
      <c r="EK549" s="213" t="s">
        <v>65</v>
      </c>
      <c r="EL549" s="10">
        <f>EJ549*1.3</f>
        <v>244.4</v>
      </c>
      <c r="EM549" s="10"/>
      <c r="EN549" s="284"/>
      <c r="EO549" s="213" t="s">
        <v>122</v>
      </c>
      <c r="EP549" s="306" t="s">
        <v>572</v>
      </c>
      <c r="ER549" s="214"/>
      <c r="ES549" s="214">
        <f>VLOOKUP(EP549,$A$563:$F$2330,6,FALSE)</f>
        <v>5</v>
      </c>
      <c r="ET549" s="213" t="s">
        <v>65</v>
      </c>
      <c r="EU549" s="10">
        <f>ES549*1.3</f>
        <v>6.5</v>
      </c>
      <c r="EV549" s="10"/>
      <c r="EW549" s="284"/>
      <c r="EX549" s="213" t="s">
        <v>122</v>
      </c>
      <c r="EY549" s="297" t="s">
        <v>186</v>
      </c>
      <c r="FA549" s="214"/>
      <c r="FB549" s="214" t="e">
        <f>VLOOKUP(EY549,$A$563:$F$2330,6,FALSE)</f>
        <v>#N/A</v>
      </c>
      <c r="FC549" s="213" t="s">
        <v>65</v>
      </c>
      <c r="FD549" s="10" t="e">
        <f>FB549*1.3</f>
        <v>#N/A</v>
      </c>
      <c r="FE549" s="10"/>
      <c r="FF549" s="284"/>
      <c r="FG549" s="213" t="s">
        <v>122</v>
      </c>
      <c r="FH549" s="306" t="s">
        <v>2317</v>
      </c>
      <c r="FJ549" s="214"/>
      <c r="FK549" s="214">
        <f>VLOOKUP(FH549,$A$563:$F$2330,6,FALSE)</f>
        <v>65</v>
      </c>
      <c r="FL549" s="213" t="s">
        <v>65</v>
      </c>
      <c r="FM549" s="10">
        <f>FK549*1.3</f>
        <v>84.5</v>
      </c>
      <c r="FN549" s="10"/>
      <c r="FO549" s="284"/>
      <c r="FP549" s="213" t="s">
        <v>122</v>
      </c>
      <c r="FQ549" s="293" t="s">
        <v>1338</v>
      </c>
      <c r="FS549" s="214"/>
      <c r="FT549" s="214">
        <f>VLOOKUP(FQ549,$A$563:$F$2330,6,FALSE)</f>
        <v>2</v>
      </c>
      <c r="FU549" s="213" t="s">
        <v>65</v>
      </c>
      <c r="FV549" s="10">
        <f>FT549*1.3</f>
        <v>2.6</v>
      </c>
      <c r="FW549" s="10"/>
      <c r="FX549" s="284"/>
      <c r="FY549" s="213" t="s">
        <v>122</v>
      </c>
      <c r="FZ549" s="293" t="s">
        <v>2359</v>
      </c>
      <c r="GB549" s="214"/>
      <c r="GC549" s="214">
        <f>VLOOKUP(FZ549,$A$563:$F$2330,6,FALSE)</f>
        <v>0</v>
      </c>
      <c r="GD549" s="213" t="s">
        <v>65</v>
      </c>
      <c r="GE549" s="10">
        <f>GC549*1.3</f>
        <v>0</v>
      </c>
      <c r="GF549" s="10"/>
      <c r="GG549" s="284"/>
      <c r="GH549" s="213" t="s">
        <v>122</v>
      </c>
      <c r="GI549" s="306" t="s">
        <v>2317</v>
      </c>
      <c r="GK549" s="214"/>
      <c r="GL549" s="214">
        <f>VLOOKUP(GI549,$A$563:$F$2330,6,FALSE)</f>
        <v>65</v>
      </c>
      <c r="GM549" s="213" t="s">
        <v>65</v>
      </c>
      <c r="GN549" s="10">
        <f>GL549*1.3</f>
        <v>84.5</v>
      </c>
      <c r="GO549" s="10"/>
      <c r="GP549" s="284"/>
      <c r="GQ549" s="213" t="s">
        <v>122</v>
      </c>
      <c r="GR549" s="306" t="s">
        <v>1875</v>
      </c>
      <c r="GT549" s="214"/>
      <c r="GU549" s="214">
        <f>VLOOKUP(GR549,$A$563:$F$2330,6,FALSE)</f>
        <v>5</v>
      </c>
      <c r="GV549" s="213" t="s">
        <v>65</v>
      </c>
      <c r="GW549" s="10">
        <f>GU549*1.3</f>
        <v>6.5</v>
      </c>
      <c r="GX549" s="10"/>
      <c r="GY549" s="284"/>
      <c r="GZ549" s="213" t="s">
        <v>122</v>
      </c>
      <c r="HA549" s="293" t="s">
        <v>2317</v>
      </c>
      <c r="HC549" s="214"/>
      <c r="HD549" s="214">
        <f>VLOOKUP(HA549,$A$563:$F$2330,6,FALSE)</f>
        <v>65</v>
      </c>
      <c r="HE549" s="213" t="s">
        <v>65</v>
      </c>
      <c r="HF549" s="10">
        <f>HD549*1.3</f>
        <v>84.5</v>
      </c>
      <c r="HG549" s="10"/>
      <c r="HH549" s="284"/>
      <c r="HI549" s="213" t="s">
        <v>122</v>
      </c>
      <c r="HJ549" s="306" t="s">
        <v>2328</v>
      </c>
      <c r="HL549" s="214"/>
      <c r="HM549" s="214">
        <f>VLOOKUP(HJ549,$A$563:$F$2330,6,FALSE)</f>
        <v>17</v>
      </c>
      <c r="HN549" s="213" t="s">
        <v>65</v>
      </c>
      <c r="HO549" s="10">
        <f>HM549*1.3</f>
        <v>22.1</v>
      </c>
      <c r="HP549" s="10"/>
      <c r="HQ549" s="284"/>
      <c r="HR549" s="213" t="s">
        <v>122</v>
      </c>
      <c r="HS549" s="293" t="s">
        <v>532</v>
      </c>
      <c r="HU549" s="214"/>
      <c r="HV549" s="214">
        <f>VLOOKUP(HS549,$A$563:$F$2330,6,FALSE)</f>
        <v>0</v>
      </c>
      <c r="HW549" s="213" t="s">
        <v>65</v>
      </c>
      <c r="HX549" s="10">
        <f>HV549*1.3</f>
        <v>0</v>
      </c>
      <c r="HY549" s="10"/>
      <c r="HZ549" s="284"/>
      <c r="IA549" s="213" t="s">
        <v>122</v>
      </c>
      <c r="IB549" s="306" t="s">
        <v>1869</v>
      </c>
      <c r="ID549" s="214"/>
      <c r="IE549" s="214">
        <f>VLOOKUP(IB549,$A$563:$F$2330,6,FALSE)</f>
        <v>9</v>
      </c>
      <c r="IF549" s="213" t="s">
        <v>65</v>
      </c>
      <c r="IG549" s="10">
        <f>IE549*1.3</f>
        <v>11.700000000000001</v>
      </c>
      <c r="IH549" s="10"/>
      <c r="II549" s="284"/>
      <c r="IJ549" s="213" t="s">
        <v>122</v>
      </c>
      <c r="IK549" s="306" t="s">
        <v>2315</v>
      </c>
      <c r="IM549" s="214"/>
      <c r="IN549" s="214">
        <f>VLOOKUP(IK549,$A$563:$F$2330,6,FALSE)</f>
        <v>236</v>
      </c>
      <c r="IO549" s="213" t="s">
        <v>65</v>
      </c>
      <c r="IP549" s="10">
        <f>IN549*1.3</f>
        <v>306.8</v>
      </c>
      <c r="IQ549" s="10"/>
      <c r="IR549" s="284"/>
      <c r="IS549" s="213" t="s">
        <v>122</v>
      </c>
      <c r="IT549" s="306" t="s">
        <v>1328</v>
      </c>
      <c r="IV549" s="214"/>
      <c r="IW549" s="214">
        <f>VLOOKUP(IT549,$A$563:$F$2330,6,FALSE)</f>
        <v>0</v>
      </c>
      <c r="IX549" s="213" t="s">
        <v>65</v>
      </c>
      <c r="IY549" s="10">
        <f>IW549*1.3</f>
        <v>0</v>
      </c>
      <c r="IZ549" s="10"/>
      <c r="JA549" s="284"/>
      <c r="JB549" s="213" t="s">
        <v>122</v>
      </c>
      <c r="JC549" s="306" t="s">
        <v>572</v>
      </c>
      <c r="JE549" s="214"/>
      <c r="JF549" s="214">
        <f>VLOOKUP(JC549,$A$563:$F$2330,6,FALSE)</f>
        <v>5</v>
      </c>
      <c r="JG549" s="213" t="s">
        <v>65</v>
      </c>
      <c r="JH549" s="10">
        <f>JF549*1.3</f>
        <v>6.5</v>
      </c>
      <c r="JI549" s="10"/>
      <c r="JJ549" s="284"/>
      <c r="JK549" s="213" t="s">
        <v>122</v>
      </c>
      <c r="JL549" s="306" t="s">
        <v>478</v>
      </c>
      <c r="JN549" s="214"/>
      <c r="JO549" s="214">
        <f>VLOOKUP(JL549,$A$563:$F$2330,6,FALSE)</f>
        <v>188</v>
      </c>
      <c r="JP549" s="213" t="s">
        <v>65</v>
      </c>
      <c r="JQ549" s="10">
        <f>JO549*1.3</f>
        <v>244.4</v>
      </c>
      <c r="JR549" s="10"/>
      <c r="JS549" s="284"/>
      <c r="JT549" s="213" t="s">
        <v>122</v>
      </c>
      <c r="JU549" s="306" t="s">
        <v>2327</v>
      </c>
      <c r="JW549" s="214"/>
      <c r="JX549" s="214">
        <f>VLOOKUP(JU549,$A$563:$F$2330,6,FALSE)</f>
        <v>27</v>
      </c>
      <c r="JY549" s="213" t="s">
        <v>65</v>
      </c>
      <c r="JZ549" s="10">
        <f>JX549*1.3</f>
        <v>35.1</v>
      </c>
      <c r="KA549" s="10"/>
      <c r="KB549" s="284"/>
      <c r="KC549" s="213" t="s">
        <v>122</v>
      </c>
      <c r="KD549" s="306" t="s">
        <v>2315</v>
      </c>
      <c r="KF549" s="214"/>
      <c r="KG549" s="214">
        <f>VLOOKUP(KD549,$A$563:$F$2330,6,FALSE)</f>
        <v>236</v>
      </c>
      <c r="KH549" s="213" t="s">
        <v>65</v>
      </c>
      <c r="KI549" s="10">
        <f>KG549*1.3</f>
        <v>306.8</v>
      </c>
      <c r="KJ549" s="10"/>
      <c r="KK549" s="284"/>
      <c r="KL549" s="213" t="s">
        <v>122</v>
      </c>
      <c r="KM549" s="306" t="s">
        <v>2329</v>
      </c>
      <c r="KO549" s="214"/>
      <c r="KP549" s="214">
        <f>VLOOKUP(KM549,$A$563:$F$2330,6,FALSE)</f>
        <v>32</v>
      </c>
      <c r="KQ549" s="213" t="s">
        <v>65</v>
      </c>
      <c r="KR549" s="10">
        <f>KP549*1.3</f>
        <v>41.6</v>
      </c>
      <c r="KS549" s="10"/>
      <c r="KT549" s="284"/>
      <c r="KU549" s="213" t="s">
        <v>122</v>
      </c>
      <c r="KV549" s="306" t="s">
        <v>625</v>
      </c>
      <c r="KX549" s="214"/>
      <c r="KY549" s="214">
        <f>VLOOKUP(KV549,$A$563:$F$2330,6,FALSE)</f>
        <v>45</v>
      </c>
      <c r="KZ549" s="213" t="s">
        <v>65</v>
      </c>
      <c r="LA549" s="10">
        <f>KY549*1.3</f>
        <v>58.5</v>
      </c>
      <c r="LB549" s="10"/>
      <c r="LC549" s="284"/>
      <c r="LD549" s="213" t="s">
        <v>122</v>
      </c>
      <c r="LE549" s="306" t="s">
        <v>1455</v>
      </c>
      <c r="LG549" s="214"/>
      <c r="LH549" s="214">
        <f>VLOOKUP(LE549,$A$563:$F$2330,6,FALSE)</f>
        <v>3</v>
      </c>
      <c r="LI549" s="213" t="s">
        <v>65</v>
      </c>
      <c r="LJ549" s="10">
        <f>LH549*1.3</f>
        <v>3.9000000000000004</v>
      </c>
      <c r="LK549" s="10"/>
      <c r="LL549" s="284"/>
      <c r="LM549" s="213" t="s">
        <v>122</v>
      </c>
      <c r="LN549" s="306" t="s">
        <v>726</v>
      </c>
      <c r="LP549" s="214"/>
      <c r="LQ549" s="214">
        <f>VLOOKUP(LN549,$A$563:$F$2330,6,FALSE)</f>
        <v>5</v>
      </c>
      <c r="LR549" s="213" t="s">
        <v>65</v>
      </c>
      <c r="LS549" s="10">
        <f>LQ549*1.3</f>
        <v>6.5</v>
      </c>
      <c r="LT549" s="10"/>
      <c r="LU549" s="284"/>
      <c r="LV549" s="213" t="s">
        <v>122</v>
      </c>
      <c r="LW549" s="306" t="s">
        <v>1885</v>
      </c>
      <c r="LY549" s="214"/>
      <c r="LZ549" s="214">
        <f>VLOOKUP(LW549,$A$563:$F$2330,6,FALSE)</f>
        <v>3</v>
      </c>
      <c r="MA549" s="213" t="s">
        <v>65</v>
      </c>
      <c r="MB549" s="10">
        <f>LZ549*1.3</f>
        <v>3.9000000000000004</v>
      </c>
      <c r="MC549" s="10"/>
      <c r="MD549" s="284"/>
      <c r="ME549" s="213" t="s">
        <v>122</v>
      </c>
      <c r="MF549" s="308" t="s">
        <v>1385</v>
      </c>
      <c r="MH549" s="214"/>
      <c r="MI549" s="214">
        <f>VLOOKUP(MF549,$A$563:$F$2330,6,FALSE)</f>
        <v>0</v>
      </c>
      <c r="MJ549" s="213" t="s">
        <v>65</v>
      </c>
      <c r="MK549" s="10">
        <f>MI549*1.3</f>
        <v>0</v>
      </c>
      <c r="ML549" s="10"/>
      <c r="MM549" s="284"/>
      <c r="MN549" s="213" t="s">
        <v>122</v>
      </c>
      <c r="MO549" s="306" t="s">
        <v>618</v>
      </c>
      <c r="MQ549" s="214"/>
      <c r="MR549" s="214">
        <f>VLOOKUP(MO549,$A$563:$F$2330,6,FALSE)</f>
        <v>0</v>
      </c>
      <c r="MS549" s="213" t="s">
        <v>65</v>
      </c>
      <c r="MT549" s="10">
        <f>MR549*1.3</f>
        <v>0</v>
      </c>
      <c r="MU549" s="10"/>
      <c r="MV549" s="284"/>
      <c r="MW549" s="213" t="s">
        <v>122</v>
      </c>
      <c r="MX549" s="306" t="s">
        <v>599</v>
      </c>
      <c r="MZ549" s="214"/>
      <c r="NA549" s="214">
        <f>VLOOKUP(MX549,$A$563:$F$2330,6,FALSE)</f>
        <v>0</v>
      </c>
      <c r="NB549" s="213" t="s">
        <v>65</v>
      </c>
      <c r="NC549" s="10">
        <f>NA549*1.3</f>
        <v>0</v>
      </c>
      <c r="ND549" s="10"/>
      <c r="NE549" s="284"/>
      <c r="NF549" s="213" t="s">
        <v>122</v>
      </c>
      <c r="NG549" s="306" t="s">
        <v>2316</v>
      </c>
      <c r="NI549" s="214"/>
      <c r="NJ549" s="214">
        <f>VLOOKUP(NG549,$A$563:$F$2330,6,FALSE)</f>
        <v>6</v>
      </c>
      <c r="NK549" s="213" t="s">
        <v>65</v>
      </c>
      <c r="NL549" s="10">
        <f>NJ549*1.3</f>
        <v>7.8000000000000007</v>
      </c>
      <c r="NM549" s="10"/>
      <c r="NN549" s="284"/>
      <c r="NO549" s="213" t="s">
        <v>122</v>
      </c>
      <c r="NP549" s="306" t="s">
        <v>459</v>
      </c>
      <c r="NR549" s="214"/>
      <c r="NS549" s="214">
        <f>VLOOKUP(NP549,$A$563:$F$2330,6,FALSE)</f>
        <v>5</v>
      </c>
      <c r="NT549" s="213" t="s">
        <v>65</v>
      </c>
      <c r="NU549" s="10">
        <f>NS549*1.3</f>
        <v>6.5</v>
      </c>
      <c r="NV549" s="10"/>
      <c r="NW549" s="284"/>
      <c r="NX549" s="213" t="s">
        <v>122</v>
      </c>
      <c r="NY549" s="293" t="s">
        <v>2430</v>
      </c>
      <c r="OB549" s="214">
        <f>VLOOKUP(NY549,$A$563:$F$2330,6,FALSE)</f>
        <v>2</v>
      </c>
      <c r="OC549" s="213" t="s">
        <v>65</v>
      </c>
      <c r="OD549" s="10">
        <f>OB549*1.3</f>
        <v>2.6</v>
      </c>
      <c r="OE549" s="10"/>
      <c r="OF549" s="284"/>
      <c r="OG549" s="213" t="s">
        <v>122</v>
      </c>
      <c r="OH549" s="306" t="s">
        <v>707</v>
      </c>
      <c r="OJ549" s="214"/>
      <c r="OK549" s="214">
        <f>VLOOKUP(OH549,$A$563:$F$2330,6,FALSE)</f>
        <v>5</v>
      </c>
      <c r="OL549" s="213" t="s">
        <v>65</v>
      </c>
      <c r="OM549" s="10">
        <f>OK549*1.3</f>
        <v>6.5</v>
      </c>
      <c r="ON549" s="10"/>
      <c r="OO549" s="284"/>
      <c r="OP549" s="213" t="s">
        <v>122</v>
      </c>
      <c r="OQ549" s="293" t="s">
        <v>572</v>
      </c>
      <c r="OS549" s="214"/>
      <c r="OT549" s="214">
        <f>VLOOKUP(OQ549,$A$563:$F$2330,6,FALSE)</f>
        <v>5</v>
      </c>
      <c r="OU549" s="213" t="s">
        <v>65</v>
      </c>
      <c r="OV549" s="10">
        <f>OT549*1.3</f>
        <v>6.5</v>
      </c>
      <c r="OW549" s="10"/>
      <c r="OX549" s="284"/>
      <c r="OY549" s="213" t="s">
        <v>122</v>
      </c>
      <c r="OZ549" s="306" t="s">
        <v>2317</v>
      </c>
      <c r="PB549" s="214"/>
      <c r="PC549" s="214">
        <f>VLOOKUP(OZ549,$A$563:$F$2330,6,FALSE)</f>
        <v>65</v>
      </c>
      <c r="PD549" s="213" t="s">
        <v>65</v>
      </c>
      <c r="PE549" s="10">
        <f>PC549*1.3</f>
        <v>84.5</v>
      </c>
      <c r="PF549" s="10"/>
      <c r="PG549" s="284"/>
      <c r="PH549" s="213" t="s">
        <v>122</v>
      </c>
      <c r="PI549" s="306" t="s">
        <v>722</v>
      </c>
      <c r="PK549" s="214"/>
      <c r="PL549" s="214">
        <f>VLOOKUP(PI549,$A$563:$F$2330,6,FALSE)</f>
        <v>148</v>
      </c>
      <c r="PM549" s="213" t="s">
        <v>65</v>
      </c>
      <c r="PN549" s="10">
        <f>PL549*1.3</f>
        <v>192.4</v>
      </c>
      <c r="PO549" s="10"/>
      <c r="PP549" s="284"/>
      <c r="PQ549" s="213" t="s">
        <v>122</v>
      </c>
      <c r="PR549" s="293" t="s">
        <v>2320</v>
      </c>
      <c r="PT549" s="214"/>
      <c r="PU549" s="214">
        <f>VLOOKUP(PR549,$A$563:$F$2330,6,FALSE)</f>
        <v>31</v>
      </c>
      <c r="PV549" s="213" t="s">
        <v>65</v>
      </c>
      <c r="PW549" s="10">
        <f>PU549*1.3</f>
        <v>40.300000000000004</v>
      </c>
      <c r="PX549" s="10"/>
      <c r="PY549" s="284"/>
      <c r="PZ549" s="213" t="s">
        <v>122</v>
      </c>
      <c r="QA549" s="306" t="s">
        <v>776</v>
      </c>
      <c r="QC549" s="214"/>
      <c r="QD549" s="214">
        <f>VLOOKUP(QA549,$A$563:$F$2330,6,FALSE)</f>
        <v>0</v>
      </c>
      <c r="QE549" s="213" t="s">
        <v>65</v>
      </c>
      <c r="QF549" s="10">
        <f>QD549*1.3</f>
        <v>0</v>
      </c>
      <c r="QG549" s="10"/>
      <c r="QH549" s="284"/>
      <c r="QI549" s="213" t="s">
        <v>122</v>
      </c>
      <c r="QJ549" s="293" t="s">
        <v>1344</v>
      </c>
      <c r="QL549" s="214"/>
      <c r="QM549" s="214">
        <f>VLOOKUP(QJ549,$A$563:$F$2330,6,FALSE)</f>
        <v>0</v>
      </c>
      <c r="QN549" s="213" t="s">
        <v>65</v>
      </c>
      <c r="QO549" s="10">
        <f>QM549*1.3</f>
        <v>0</v>
      </c>
      <c r="QP549" s="10"/>
      <c r="QQ549" s="284"/>
      <c r="QR549" s="213" t="s">
        <v>122</v>
      </c>
      <c r="QS549" s="306" t="s">
        <v>1466</v>
      </c>
      <c r="QU549" s="214"/>
      <c r="QV549" s="214">
        <f>VLOOKUP(QS549,$A$563:$F$2330,6,FALSE)</f>
        <v>66</v>
      </c>
      <c r="QW549" s="213" t="s">
        <v>65</v>
      </c>
      <c r="QX549" s="10">
        <f>QV549*1.3</f>
        <v>85.8</v>
      </c>
      <c r="QY549" s="10"/>
      <c r="QZ549" s="284"/>
      <c r="RA549" s="213" t="s">
        <v>122</v>
      </c>
      <c r="RB549" s="293" t="s">
        <v>2327</v>
      </c>
      <c r="RD549" s="214"/>
      <c r="RE549" s="214">
        <f>VLOOKUP(RB549,$A$563:$F$2330,6,FALSE)</f>
        <v>27</v>
      </c>
      <c r="RF549" s="213" t="s">
        <v>65</v>
      </c>
      <c r="RG549" s="10">
        <f>RE549*1.3</f>
        <v>35.1</v>
      </c>
      <c r="RH549" s="10"/>
      <c r="RI549" s="284"/>
      <c r="RJ549" s="213" t="s">
        <v>122</v>
      </c>
      <c r="RK549" s="297" t="s">
        <v>186</v>
      </c>
      <c r="RN549" s="214" t="e">
        <f>VLOOKUP(RK549,$A$563:$F$2330,6,FALSE)</f>
        <v>#N/A</v>
      </c>
      <c r="RO549" s="213" t="s">
        <v>65</v>
      </c>
      <c r="RP549" s="10" t="e">
        <f>RN549*1.3</f>
        <v>#N/A</v>
      </c>
      <c r="RQ549" s="10"/>
      <c r="RR549" s="284"/>
      <c r="RS549" s="213" t="s">
        <v>122</v>
      </c>
      <c r="RT549" s="306" t="s">
        <v>748</v>
      </c>
      <c r="RV549" s="214"/>
      <c r="RW549" s="214">
        <f>VLOOKUP(RT549,$A$563:$F$2330,6,FALSE)</f>
        <v>0</v>
      </c>
      <c r="RX549" s="213" t="s">
        <v>65</v>
      </c>
      <c r="RY549" s="10">
        <f>RW549*1.3</f>
        <v>0</v>
      </c>
      <c r="RZ549" s="10"/>
      <c r="SA549" s="290"/>
      <c r="SB549" s="213" t="s">
        <v>122</v>
      </c>
      <c r="SC549" s="306" t="s">
        <v>1900</v>
      </c>
      <c r="SE549" s="214"/>
      <c r="SF549" s="214">
        <f>VLOOKUP(SC549,$A$563:$F$2330,6,FALSE)</f>
        <v>0</v>
      </c>
      <c r="SG549" s="213" t="s">
        <v>65</v>
      </c>
      <c r="SH549" s="10">
        <f>SF549*1.3</f>
        <v>0</v>
      </c>
      <c r="SI549" s="10"/>
      <c r="SJ549" s="290"/>
      <c r="SK549" s="213" t="s">
        <v>122</v>
      </c>
      <c r="SL549" s="306" t="s">
        <v>2330</v>
      </c>
      <c r="SN549" s="214"/>
      <c r="SO549" s="214">
        <f>VLOOKUP(SL549,$A$563:$F$2330,6,FALSE)</f>
        <v>22</v>
      </c>
      <c r="SP549" s="213" t="s">
        <v>65</v>
      </c>
      <c r="SQ549" s="10">
        <f>SO549*1.3</f>
        <v>28.6</v>
      </c>
      <c r="SR549" s="10"/>
      <c r="SS549" s="290"/>
      <c r="ST549" s="213" t="s">
        <v>122</v>
      </c>
      <c r="SU549" s="306" t="s">
        <v>488</v>
      </c>
      <c r="SW549" s="214"/>
      <c r="SX549" s="214">
        <f>VLOOKUP(SU549,$A$563:$F$2330,6,FALSE)</f>
        <v>104</v>
      </c>
      <c r="SY549" s="213" t="s">
        <v>65</v>
      </c>
      <c r="SZ549" s="10">
        <f>SX549*1.3</f>
        <v>135.20000000000002</v>
      </c>
      <c r="TA549" s="10"/>
      <c r="TB549" s="290"/>
      <c r="TC549" s="213" t="s">
        <v>122</v>
      </c>
      <c r="TD549" s="306" t="s">
        <v>1859</v>
      </c>
      <c r="TF549" s="214"/>
      <c r="TG549" s="214">
        <f>VLOOKUP(TD549,$A$563:$F$2330,6,FALSE)</f>
        <v>28</v>
      </c>
      <c r="TH549" s="213" t="s">
        <v>65</v>
      </c>
      <c r="TI549" s="10">
        <f>TG549*1.3</f>
        <v>36.4</v>
      </c>
      <c r="TK549" s="290"/>
      <c r="TL549" s="213" t="s">
        <v>122</v>
      </c>
      <c r="TM549" s="306" t="s">
        <v>2331</v>
      </c>
      <c r="TO549" s="214"/>
      <c r="TP549" s="214">
        <f>VLOOKUP(TM549,$A$563:$F$2330,6,FALSE)</f>
        <v>31</v>
      </c>
      <c r="TQ549" s="213" t="s">
        <v>65</v>
      </c>
      <c r="TR549" s="10">
        <f>TP549*1.3</f>
        <v>40.300000000000004</v>
      </c>
      <c r="TS549" s="10"/>
      <c r="TT549" s="290"/>
      <c r="TU549" s="213" t="s">
        <v>122</v>
      </c>
      <c r="TV549" s="297" t="s">
        <v>186</v>
      </c>
      <c r="TX549" s="214"/>
      <c r="TY549" s="214" t="e">
        <f>VLOOKUP(TV549,$A$563:$F$2330,6,FALSE)</f>
        <v>#N/A</v>
      </c>
      <c r="TZ549" s="213" t="s">
        <v>65</v>
      </c>
      <c r="UA549" s="10" t="e">
        <f>TY549*1.3</f>
        <v>#N/A</v>
      </c>
      <c r="UB549" s="10"/>
      <c r="UC549" s="290"/>
      <c r="UD549" s="213" t="s">
        <v>122</v>
      </c>
      <c r="UE549" s="306" t="s">
        <v>2332</v>
      </c>
      <c r="UG549" s="214"/>
      <c r="UH549" s="214">
        <f>VLOOKUP(UE549,$A$563:$F$2330,6,FALSE)</f>
        <v>28</v>
      </c>
      <c r="UI549" s="213" t="s">
        <v>65</v>
      </c>
      <c r="UJ549" s="10">
        <f>UH549*1.3</f>
        <v>36.4</v>
      </c>
      <c r="UK549" s="10"/>
      <c r="UL549" s="290"/>
      <c r="UM549" s="213" t="s">
        <v>122</v>
      </c>
      <c r="UN549" s="297" t="s">
        <v>186</v>
      </c>
      <c r="UP549" s="214"/>
      <c r="UQ549" s="214" t="e">
        <f>VLOOKUP(UN549,$A$563:$F$2330,6,FALSE)</f>
        <v>#N/A</v>
      </c>
      <c r="UR549" s="213" t="s">
        <v>65</v>
      </c>
      <c r="US549" s="10" t="e">
        <f>UQ549*1.3</f>
        <v>#N/A</v>
      </c>
      <c r="UT549" s="10"/>
      <c r="UU549" s="290"/>
      <c r="UV549" s="213" t="s">
        <v>122</v>
      </c>
      <c r="UW549" s="306" t="s">
        <v>2317</v>
      </c>
      <c r="UY549" s="214"/>
      <c r="UZ549" s="214">
        <f>VLOOKUP(UW549,$A$563:$F$2330,6,FALSE)</f>
        <v>65</v>
      </c>
      <c r="VA549" s="213" t="s">
        <v>65</v>
      </c>
      <c r="VB549" s="10">
        <f>UZ549*1.3</f>
        <v>84.5</v>
      </c>
      <c r="VC549" s="10"/>
      <c r="VD549" s="290"/>
      <c r="VE549" s="213" t="s">
        <v>122</v>
      </c>
      <c r="VF549" s="297" t="s">
        <v>186</v>
      </c>
      <c r="VH549" s="214"/>
      <c r="VI549" s="214" t="e">
        <f>VLOOKUP(VF549,$A$563:$F$2330,6,FALSE)</f>
        <v>#N/A</v>
      </c>
      <c r="VJ549" s="213" t="s">
        <v>65</v>
      </c>
      <c r="VK549" s="10" t="e">
        <f>VI549*1.3</f>
        <v>#N/A</v>
      </c>
      <c r="VL549" s="10"/>
      <c r="VM549" s="290"/>
      <c r="VN549" s="213" t="s">
        <v>122</v>
      </c>
      <c r="VO549" s="306" t="s">
        <v>722</v>
      </c>
      <c r="VQ549" s="214"/>
      <c r="VR549" s="214">
        <f>VLOOKUP(VO549,$A$563:$F$2330,6,FALSE)</f>
        <v>148</v>
      </c>
      <c r="VS549" s="213" t="s">
        <v>65</v>
      </c>
      <c r="VT549" s="10">
        <f>VR549*1.3</f>
        <v>192.4</v>
      </c>
      <c r="VU549" s="10"/>
      <c r="VV549" s="290"/>
      <c r="VW549" s="213" t="s">
        <v>122</v>
      </c>
      <c r="VX549" s="297" t="s">
        <v>186</v>
      </c>
      <c r="WA549" s="214" t="e">
        <f>VLOOKUP(VX549,$A$563:$F$2330,6,FALSE)</f>
        <v>#N/A</v>
      </c>
      <c r="WB549" s="213" t="s">
        <v>65</v>
      </c>
      <c r="WC549" s="10" t="e">
        <f>WA549*1.3</f>
        <v>#N/A</v>
      </c>
      <c r="WE549" s="290"/>
      <c r="WF549" s="213" t="s">
        <v>122</v>
      </c>
      <c r="WG549" s="306" t="s">
        <v>1824</v>
      </c>
      <c r="WI549" s="214"/>
      <c r="WJ549" s="214">
        <f>VLOOKUP(WG549,$A$563:$F$2330,6,FALSE)</f>
        <v>0</v>
      </c>
      <c r="WK549" s="213" t="s">
        <v>65</v>
      </c>
      <c r="WL549" s="10">
        <f>WJ549*1.3</f>
        <v>0</v>
      </c>
      <c r="WN549" s="290"/>
      <c r="WO549" s="213" t="s">
        <v>122</v>
      </c>
      <c r="WP549" s="306" t="s">
        <v>2333</v>
      </c>
      <c r="WQ549" s="214"/>
      <c r="WR549" s="214"/>
      <c r="WS549" s="214">
        <f>VLOOKUP(WP549,$A$563:$F$2330,6,FALSE)</f>
        <v>0</v>
      </c>
      <c r="WT549" s="213" t="s">
        <v>65</v>
      </c>
      <c r="WU549" s="10">
        <f>WS549*1.3</f>
        <v>0</v>
      </c>
      <c r="WV549" s="10"/>
      <c r="WW549" s="290"/>
      <c r="WX549" s="213" t="s">
        <v>122</v>
      </c>
      <c r="WY549" s="306" t="s">
        <v>2334</v>
      </c>
      <c r="XA549" s="214"/>
      <c r="XB549" s="214">
        <f>VLOOKUP(WY549,$A$563:$F$2330,6,FALSE)</f>
        <v>0</v>
      </c>
      <c r="XC549" s="213" t="s">
        <v>65</v>
      </c>
      <c r="XD549" s="10">
        <f>XB549*1.3</f>
        <v>0</v>
      </c>
      <c r="XF549" s="290"/>
      <c r="XG549" s="213" t="s">
        <v>122</v>
      </c>
      <c r="XH549" s="297" t="s">
        <v>186</v>
      </c>
      <c r="XK549" s="214" t="e">
        <f>VLOOKUP(XH549,$A$563:$F$2330,6,FALSE)</f>
        <v>#N/A</v>
      </c>
      <c r="XL549" s="213" t="s">
        <v>65</v>
      </c>
      <c r="XM549" s="10" t="e">
        <f>XK549*1.3</f>
        <v>#N/A</v>
      </c>
      <c r="XO549" s="290"/>
      <c r="XP549" s="213" t="s">
        <v>122</v>
      </c>
      <c r="XQ549" s="306" t="s">
        <v>1116</v>
      </c>
      <c r="XS549" s="214"/>
      <c r="XT549" s="214">
        <f>VLOOKUP(XQ549,$A$563:$F$2330,6,FALSE)</f>
        <v>4</v>
      </c>
      <c r="XU549" s="213" t="s">
        <v>65</v>
      </c>
      <c r="XV549" s="10">
        <f>XT549*1.3</f>
        <v>5.2</v>
      </c>
      <c r="XW549" s="10"/>
      <c r="XX549" s="290"/>
      <c r="XY549" s="213" t="s">
        <v>122</v>
      </c>
      <c r="XZ549" s="306" t="s">
        <v>1435</v>
      </c>
      <c r="YB549" s="214"/>
      <c r="YC549" s="214">
        <f>VLOOKUP(XZ549,$A$563:$F$2330,6,FALSE)</f>
        <v>0</v>
      </c>
      <c r="YD549" s="213" t="s">
        <v>65</v>
      </c>
      <c r="YE549" s="10">
        <f>YC549*1.3</f>
        <v>0</v>
      </c>
      <c r="YG549" s="290"/>
      <c r="YH549" s="213" t="s">
        <v>122</v>
      </c>
      <c r="YI549" s="306" t="s">
        <v>1352</v>
      </c>
      <c r="YK549" s="214"/>
      <c r="YL549" s="214">
        <f>VLOOKUP(YI549,$A$563:$F$2330,6,FALSE)</f>
        <v>0</v>
      </c>
      <c r="YM549" s="213" t="s">
        <v>65</v>
      </c>
      <c r="YN549" s="10">
        <f>YL549*1.3</f>
        <v>0</v>
      </c>
      <c r="YO549" s="10"/>
      <c r="YP549" s="290"/>
      <c r="YQ549" s="213" t="s">
        <v>122</v>
      </c>
      <c r="YR549" s="297" t="s">
        <v>186</v>
      </c>
      <c r="YU549" s="214" t="e">
        <f>VLOOKUP(YR549,$A$563:$F$2330,6,FALSE)</f>
        <v>#N/A</v>
      </c>
      <c r="YV549" s="213" t="s">
        <v>65</v>
      </c>
      <c r="YW549" s="10" t="e">
        <f>YU549*1.3</f>
        <v>#N/A</v>
      </c>
      <c r="YY549" s="290"/>
      <c r="YZ549" s="213" t="s">
        <v>122</v>
      </c>
      <c r="ZA549" s="297" t="s">
        <v>186</v>
      </c>
      <c r="ZD549" s="214" t="e">
        <f>VLOOKUP(ZA549,$A$563:$F$2330,6,FALSE)</f>
        <v>#N/A</v>
      </c>
      <c r="ZE549" s="213" t="s">
        <v>65</v>
      </c>
      <c r="ZF549" s="10" t="e">
        <f>ZD549*1.3</f>
        <v>#N/A</v>
      </c>
      <c r="ZH549" s="290"/>
      <c r="ZI549" s="213" t="s">
        <v>122</v>
      </c>
      <c r="ZJ549" s="293" t="s">
        <v>1325</v>
      </c>
      <c r="ZM549" s="214">
        <f>VLOOKUP(ZJ549,$A$563:$F$2330,6,FALSE)</f>
        <v>15</v>
      </c>
      <c r="ZN549" s="213" t="s">
        <v>65</v>
      </c>
      <c r="ZO549" s="10">
        <f>ZM549*1.3</f>
        <v>19.5</v>
      </c>
      <c r="ZQ549" s="290"/>
      <c r="ZR549" s="213" t="s">
        <v>122</v>
      </c>
      <c r="ZS549" s="297" t="s">
        <v>186</v>
      </c>
      <c r="ZU549" s="214"/>
      <c r="ZV549" s="214" t="e">
        <f>VLOOKUP(ZS549,$A$563:$F$2330,6,FALSE)</f>
        <v>#N/A</v>
      </c>
      <c r="ZW549" s="213" t="s">
        <v>65</v>
      </c>
      <c r="ZX549" s="10" t="e">
        <f>ZV549*1.3</f>
        <v>#N/A</v>
      </c>
      <c r="ZY549" s="10"/>
      <c r="ZZ549" s="290"/>
      <c r="AAA549" s="213" t="s">
        <v>122</v>
      </c>
      <c r="AAB549" s="297" t="s">
        <v>186</v>
      </c>
      <c r="AAD549" s="214"/>
      <c r="AAE549" s="214" t="e">
        <f>VLOOKUP(AAB549,$A$563:$F$2330,6,FALSE)</f>
        <v>#N/A</v>
      </c>
      <c r="AAF549" s="213" t="s">
        <v>65</v>
      </c>
      <c r="AAG549" s="10" t="e">
        <f>AAE549*1.3</f>
        <v>#N/A</v>
      </c>
      <c r="AAH549" s="10"/>
      <c r="AAI549" s="290"/>
      <c r="AAJ549" s="213" t="s">
        <v>122</v>
      </c>
      <c r="AAK549" s="297" t="s">
        <v>186</v>
      </c>
      <c r="AAM549" s="214"/>
      <c r="AAN549" s="214" t="e">
        <f>VLOOKUP(AAK549,$A$563:$F$2330,6,FALSE)</f>
        <v>#N/A</v>
      </c>
      <c r="AAO549" s="213" t="s">
        <v>65</v>
      </c>
      <c r="AAP549" s="10" t="e">
        <f>AAN549*1.3</f>
        <v>#N/A</v>
      </c>
      <c r="AAQ549" s="10"/>
      <c r="AAR549" s="290"/>
      <c r="AAS549" s="213" t="s">
        <v>122</v>
      </c>
      <c r="AAT549" s="297" t="s">
        <v>186</v>
      </c>
      <c r="AAV549" s="214"/>
      <c r="AAW549" s="214" t="e">
        <f>VLOOKUP(AAT549,$A$563:$F$2330,6,FALSE)</f>
        <v>#N/A</v>
      </c>
      <c r="AAX549" s="213" t="s">
        <v>65</v>
      </c>
      <c r="AAY549" s="10" t="e">
        <f>AAW549*1.3</f>
        <v>#N/A</v>
      </c>
      <c r="AAZ549" s="10"/>
      <c r="ABA549" s="290"/>
      <c r="ABB549" s="213" t="s">
        <v>122</v>
      </c>
      <c r="ABC549" s="297" t="s">
        <v>186</v>
      </c>
      <c r="ABE549" s="214"/>
      <c r="ABF549" s="214" t="e">
        <f>VLOOKUP(ABC549,$A$563:$F$2330,6,FALSE)</f>
        <v>#N/A</v>
      </c>
      <c r="ABG549" s="213" t="s">
        <v>65</v>
      </c>
      <c r="ABH549" s="10" t="e">
        <f>ABF549*1.3</f>
        <v>#N/A</v>
      </c>
      <c r="ABI549" s="10"/>
      <c r="ABJ549" s="290"/>
      <c r="ABK549" s="213" t="s">
        <v>122</v>
      </c>
      <c r="ABL549" s="297" t="s">
        <v>186</v>
      </c>
      <c r="ABN549" s="214"/>
      <c r="ABO549" s="214" t="e">
        <f>VLOOKUP(ABL549,$A$563:$F$2330,6,FALSE)</f>
        <v>#N/A</v>
      </c>
      <c r="ABP549" s="213" t="s">
        <v>65</v>
      </c>
      <c r="ABQ549" s="10" t="e">
        <f>ABO549*1.3</f>
        <v>#N/A</v>
      </c>
      <c r="ABR549" s="10"/>
      <c r="ABS549" s="290"/>
      <c r="ABT549" s="213" t="s">
        <v>122</v>
      </c>
      <c r="ABU549" s="297" t="s">
        <v>186</v>
      </c>
      <c r="ABW549" s="214"/>
      <c r="ABX549" s="214" t="e">
        <f>VLOOKUP(ABU549,$A$563:$F$2330,6,FALSE)</f>
        <v>#N/A</v>
      </c>
      <c r="ABY549" s="213" t="s">
        <v>65</v>
      </c>
      <c r="ABZ549" s="10" t="e">
        <f>ABX549*1.3</f>
        <v>#N/A</v>
      </c>
      <c r="ACA549" s="10"/>
      <c r="ACB549" s="290"/>
      <c r="ACC549" s="213" t="s">
        <v>122</v>
      </c>
      <c r="ACD549" s="297" t="s">
        <v>186</v>
      </c>
      <c r="ACF549" s="214"/>
      <c r="ACG549" s="214" t="e">
        <f>VLOOKUP(ACD549,$A$563:$F$2330,6,FALSE)</f>
        <v>#N/A</v>
      </c>
      <c r="ACH549" s="213" t="s">
        <v>65</v>
      </c>
      <c r="ACI549" s="10" t="e">
        <f>ACG549*1.3</f>
        <v>#N/A</v>
      </c>
      <c r="ACJ549" s="10"/>
      <c r="ACK549" s="290"/>
      <c r="ACL549" s="213" t="s">
        <v>122</v>
      </c>
      <c r="ACM549" s="297" t="s">
        <v>186</v>
      </c>
      <c r="ACO549" s="214"/>
      <c r="ACP549" s="214" t="e">
        <f>VLOOKUP(ACM549,$A$563:$F$2330,6,FALSE)</f>
        <v>#N/A</v>
      </c>
      <c r="ACQ549" s="213" t="s">
        <v>65</v>
      </c>
      <c r="ACR549" s="10" t="e">
        <f>ACP549*1.3</f>
        <v>#N/A</v>
      </c>
      <c r="ACS549" s="10"/>
      <c r="ACT549" s="290"/>
      <c r="ACU549" s="213" t="s">
        <v>122</v>
      </c>
      <c r="ACV549" s="293" t="s">
        <v>2324</v>
      </c>
      <c r="ACX549" s="214"/>
      <c r="ACY549" s="214">
        <f>VLOOKUP(ACV549,$A$563:$F$2330,6,FALSE)</f>
        <v>0</v>
      </c>
      <c r="ACZ549" s="213" t="s">
        <v>65</v>
      </c>
      <c r="ADA549" s="10">
        <f>ACY549*1.3</f>
        <v>0</v>
      </c>
      <c r="ADB549" s="10"/>
      <c r="ADC549" s="290"/>
      <c r="ADD549" s="213" t="s">
        <v>122</v>
      </c>
      <c r="ADE549" s="306" t="s">
        <v>1824</v>
      </c>
      <c r="ADG549" s="214"/>
      <c r="ADH549" s="214">
        <f>VLOOKUP(ADE549,$A$563:$F$2330,6,FALSE)</f>
        <v>0</v>
      </c>
      <c r="ADI549" s="213" t="s">
        <v>65</v>
      </c>
      <c r="ADJ549" s="10">
        <f>ADH549*1.3</f>
        <v>0</v>
      </c>
      <c r="ADL549" s="290"/>
      <c r="ADM549" s="213" t="s">
        <v>122</v>
      </c>
      <c r="ADN549" s="306" t="s">
        <v>666</v>
      </c>
      <c r="ADP549" s="214"/>
      <c r="ADQ549" s="214">
        <f>VLOOKUP(ADN549,$A$563:$F$2330,6,FALSE)</f>
        <v>19</v>
      </c>
      <c r="ADR549" s="213" t="s">
        <v>65</v>
      </c>
      <c r="ADS549" s="10">
        <f>ADQ549*1.3</f>
        <v>24.7</v>
      </c>
      <c r="ADT549" s="10"/>
      <c r="ADU549" s="290"/>
      <c r="ADV549" s="213" t="s">
        <v>122</v>
      </c>
      <c r="ADW549" s="306" t="s">
        <v>572</v>
      </c>
      <c r="ADZ549" s="214">
        <f>VLOOKUP(ADW549,$A$563:$F$2330,6,FALSE)</f>
        <v>5</v>
      </c>
      <c r="AEA549" s="213" t="s">
        <v>65</v>
      </c>
      <c r="AEB549" s="10">
        <f>ADZ549*1.3</f>
        <v>6.5</v>
      </c>
      <c r="AED549" s="290"/>
      <c r="AEE549" s="213" t="s">
        <v>122</v>
      </c>
      <c r="AEF549" s="306" t="s">
        <v>715</v>
      </c>
      <c r="AEH549" s="214"/>
      <c r="AEI549" s="214">
        <f>VLOOKUP(AEF549,$A$563:$F$2330,6,FALSE)</f>
        <v>28</v>
      </c>
      <c r="AEJ549" s="213" t="s">
        <v>65</v>
      </c>
      <c r="AEK549" s="10">
        <f>AEI549*1.3</f>
        <v>36.4</v>
      </c>
      <c r="AEM549" s="290"/>
      <c r="AEN549" s="213" t="s">
        <v>122</v>
      </c>
      <c r="AEO549" s="306" t="s">
        <v>2335</v>
      </c>
      <c r="AEQ549" s="214"/>
      <c r="AER549" s="214">
        <f>VLOOKUP(AEO549,$A$563:$F$2330,6,FALSE)</f>
        <v>0</v>
      </c>
      <c r="AES549" s="213" t="s">
        <v>65</v>
      </c>
      <c r="AET549" s="10">
        <f>AER549*1.3</f>
        <v>0</v>
      </c>
      <c r="AEV549" s="290"/>
      <c r="AEW549" s="213" t="s">
        <v>122</v>
      </c>
      <c r="AEX549" s="306" t="s">
        <v>2336</v>
      </c>
      <c r="AEZ549" s="214"/>
      <c r="AFA549" s="214">
        <f>VLOOKUP(AEX549,$A$563:$F$2330,6,FALSE)</f>
        <v>0</v>
      </c>
      <c r="AFB549" s="213" t="s">
        <v>65</v>
      </c>
      <c r="AFC549" s="10">
        <f>AFA549*1.3</f>
        <v>0</v>
      </c>
      <c r="AFD549" s="10"/>
      <c r="AFE549" s="290"/>
      <c r="AFF549" s="213" t="s">
        <v>122</v>
      </c>
      <c r="AFG549" s="306" t="s">
        <v>1349</v>
      </c>
      <c r="AFI549" s="214"/>
      <c r="AFJ549" s="214">
        <f>VLOOKUP(AFG549,$A$563:$F$2330,6,FALSE)</f>
        <v>1</v>
      </c>
      <c r="AFK549" s="213" t="s">
        <v>65</v>
      </c>
      <c r="AFL549" s="10">
        <f>AFJ549*1.3</f>
        <v>1.3</v>
      </c>
      <c r="AFM549" s="10"/>
      <c r="AFN549" s="290"/>
      <c r="AFO549" s="213" t="s">
        <v>122</v>
      </c>
      <c r="AFP549" s="306" t="s">
        <v>459</v>
      </c>
      <c r="AFR549" s="214"/>
      <c r="AFS549" s="214">
        <f>VLOOKUP(AFP549,$A$563:$F$2330,6,FALSE)</f>
        <v>5</v>
      </c>
      <c r="AFT549" s="213" t="s">
        <v>65</v>
      </c>
      <c r="AFU549" s="10">
        <f>AFS549*1.3</f>
        <v>6.5</v>
      </c>
      <c r="AFV549" s="10"/>
      <c r="AFW549" s="290"/>
      <c r="AFX549" s="213" t="s">
        <v>122</v>
      </c>
      <c r="AFY549" s="309" t="s">
        <v>572</v>
      </c>
      <c r="AGA549" s="214"/>
      <c r="AGB549" s="214">
        <f>VLOOKUP(AFY549,$A$563:$F$2330,6,FALSE)</f>
        <v>5</v>
      </c>
      <c r="AGC549" s="213" t="s">
        <v>65</v>
      </c>
      <c r="AGD549" s="10">
        <f>AGB549*1.3</f>
        <v>6.5</v>
      </c>
      <c r="AGE549" s="10"/>
      <c r="AGF549" s="290"/>
      <c r="AGG549" s="213" t="s">
        <v>122</v>
      </c>
      <c r="AGH549" s="306" t="s">
        <v>478</v>
      </c>
      <c r="AGJ549" s="214"/>
      <c r="AGK549" s="214">
        <f>VLOOKUP(AGH549,$A$563:$F$2330,6,FALSE)</f>
        <v>188</v>
      </c>
      <c r="AGL549" s="213" t="s">
        <v>65</v>
      </c>
      <c r="AGM549" s="10">
        <f>AGK549*1.3</f>
        <v>244.4</v>
      </c>
      <c r="AGN549" s="10"/>
      <c r="AGO549" s="290"/>
      <c r="AGP549" s="213" t="s">
        <v>122</v>
      </c>
      <c r="AGQ549" s="306" t="s">
        <v>952</v>
      </c>
      <c r="AGS549" s="214"/>
      <c r="AGT549" s="214">
        <f>VLOOKUP(AGQ549,$A$563:$F$2330,6,FALSE)</f>
        <v>48</v>
      </c>
      <c r="AGU549" s="213" t="s">
        <v>65</v>
      </c>
      <c r="AGV549" s="10">
        <f>AGT549*1.3</f>
        <v>62.400000000000006</v>
      </c>
      <c r="AGW549" s="10"/>
      <c r="AGX549" s="290"/>
      <c r="AGY549" s="213" t="s">
        <v>122</v>
      </c>
      <c r="AGZ549" s="306" t="s">
        <v>2335</v>
      </c>
      <c r="AHB549" s="214"/>
      <c r="AHC549" s="214">
        <f>VLOOKUP(AGZ549,$A$563:$F$2330,6,FALSE)</f>
        <v>0</v>
      </c>
      <c r="AHD549" s="213" t="s">
        <v>65</v>
      </c>
      <c r="AHE549" s="10">
        <f>AHC549*1.3</f>
        <v>0</v>
      </c>
      <c r="AHF549" s="10"/>
      <c r="AHG549" s="290"/>
      <c r="AHH549" s="213"/>
      <c r="AHI549" s="303"/>
      <c r="AHK549" s="214"/>
      <c r="AHL549" s="214"/>
      <c r="AHM549" s="213"/>
      <c r="AHN549" s="10"/>
      <c r="AHO549" s="10"/>
      <c r="AHQ549" s="213"/>
      <c r="AHR549" s="278"/>
      <c r="AHT549" s="214"/>
      <c r="AHU549" s="214"/>
      <c r="AHV549" s="213"/>
      <c r="AHW549" s="10"/>
      <c r="AHX549" s="10"/>
      <c r="AHZ549" s="213"/>
      <c r="AIA549" s="303"/>
      <c r="AIC549" s="214"/>
      <c r="AID549" s="214"/>
      <c r="AIE549" s="213"/>
      <c r="AIF549" s="10"/>
      <c r="AIG549" s="10"/>
      <c r="AII549" s="213"/>
      <c r="AIJ549" s="278"/>
      <c r="AIM549" s="214"/>
      <c r="AIN549" s="213"/>
      <c r="AIO549" s="10"/>
    </row>
    <row r="550" spans="1:926" s="14" customFormat="1" ht="15">
      <c r="A550" s="213" t="s">
        <v>123</v>
      </c>
      <c r="B550" s="293" t="s">
        <v>2317</v>
      </c>
      <c r="D550" s="214"/>
      <c r="E550" s="214">
        <f>VLOOKUP(B550,$A$563:$F$2330,6,FALSE)</f>
        <v>65</v>
      </c>
      <c r="F550" s="213" t="s">
        <v>67</v>
      </c>
      <c r="G550" s="10">
        <f>E550*1.2</f>
        <v>78</v>
      </c>
      <c r="H550" s="10"/>
      <c r="I550" s="284"/>
      <c r="J550" s="213" t="s">
        <v>123</v>
      </c>
      <c r="K550" s="306" t="s">
        <v>2316</v>
      </c>
      <c r="M550" s="214"/>
      <c r="N550" s="214">
        <f>VLOOKUP(K550,$A$563:$F$2330,6,FALSE)</f>
        <v>6</v>
      </c>
      <c r="O550" s="213" t="s">
        <v>67</v>
      </c>
      <c r="P550" s="10">
        <f>N550*1.2</f>
        <v>7.1999999999999993</v>
      </c>
      <c r="Q550" s="10"/>
      <c r="R550" s="284"/>
      <c r="S550" s="213" t="s">
        <v>123</v>
      </c>
      <c r="T550" s="306" t="s">
        <v>2315</v>
      </c>
      <c r="V550" s="214"/>
      <c r="W550" s="214">
        <f>VLOOKUP(T550,$A$563:$F$2330,6,FALSE)</f>
        <v>236</v>
      </c>
      <c r="X550" s="213" t="s">
        <v>67</v>
      </c>
      <c r="Y550" s="10">
        <f>W550*1.2</f>
        <v>283.2</v>
      </c>
      <c r="Z550" s="10"/>
      <c r="AA550" s="284"/>
      <c r="AB550" s="213" t="s">
        <v>123</v>
      </c>
      <c r="AC550" s="306" t="s">
        <v>2337</v>
      </c>
      <c r="AE550" s="214"/>
      <c r="AF550" s="214">
        <f>VLOOKUP(AC550,$A$563:$F$2330,6,FALSE)</f>
        <v>5</v>
      </c>
      <c r="AG550" s="213" t="s">
        <v>67</v>
      </c>
      <c r="AH550" s="10">
        <f>AF550*1.2</f>
        <v>6</v>
      </c>
      <c r="AI550" s="10"/>
      <c r="AJ550" s="284"/>
      <c r="AK550" s="213" t="s">
        <v>123</v>
      </c>
      <c r="AL550" s="293" t="s">
        <v>488</v>
      </c>
      <c r="AN550" s="214"/>
      <c r="AO550" s="214">
        <f>VLOOKUP(AL550,$A$563:$F$2330,6,FALSE)</f>
        <v>104</v>
      </c>
      <c r="AP550" s="213" t="s">
        <v>67</v>
      </c>
      <c r="AQ550" s="10">
        <f>AO550*1.2</f>
        <v>124.8</v>
      </c>
      <c r="AR550" s="10"/>
      <c r="AS550" s="284"/>
      <c r="AT550" s="213" t="s">
        <v>123</v>
      </c>
      <c r="AU550" s="306" t="s">
        <v>1824</v>
      </c>
      <c r="AW550" s="214"/>
      <c r="AX550" s="214">
        <f>VLOOKUP(AU550,$A$563:$F$2330,6,FALSE)</f>
        <v>0</v>
      </c>
      <c r="AY550" s="213" t="s">
        <v>67</v>
      </c>
      <c r="AZ550" s="10">
        <f>AX550*1.2</f>
        <v>0</v>
      </c>
      <c r="BA550" s="10"/>
      <c r="BB550" s="284"/>
      <c r="BC550" s="213" t="s">
        <v>123</v>
      </c>
      <c r="BD550" s="306" t="s">
        <v>2315</v>
      </c>
      <c r="BF550" s="214"/>
      <c r="BG550" s="214">
        <f>VLOOKUP(BD550,$A$563:$F$2330,6,FALSE)</f>
        <v>236</v>
      </c>
      <c r="BH550" s="213" t="s">
        <v>67</v>
      </c>
      <c r="BI550" s="10">
        <f>BG550*1.2</f>
        <v>283.2</v>
      </c>
      <c r="BJ550" s="10"/>
      <c r="BK550" s="284"/>
      <c r="BL550" s="213" t="s">
        <v>123</v>
      </c>
      <c r="BM550" s="306" t="s">
        <v>699</v>
      </c>
      <c r="BO550" s="214"/>
      <c r="BP550" s="214">
        <f>VLOOKUP(BM550,$A$563:$F$2330,6,FALSE)</f>
        <v>16</v>
      </c>
      <c r="BQ550" s="213" t="s">
        <v>67</v>
      </c>
      <c r="BR550" s="10">
        <f>BP550*1.2</f>
        <v>19.2</v>
      </c>
      <c r="BS550" s="10"/>
      <c r="BT550" s="284"/>
      <c r="BU550" s="213" t="s">
        <v>123</v>
      </c>
      <c r="BV550" s="306" t="s">
        <v>2338</v>
      </c>
      <c r="BX550" s="214"/>
      <c r="BY550" s="214">
        <f>VLOOKUP(BV550,$A$563:$F$2330,6,FALSE)</f>
        <v>15</v>
      </c>
      <c r="BZ550" s="213" t="s">
        <v>67</v>
      </c>
      <c r="CA550" s="10">
        <f>BY550*1.2</f>
        <v>18</v>
      </c>
      <c r="CB550" s="10"/>
      <c r="CC550" s="284"/>
      <c r="CD550" s="213" t="s">
        <v>123</v>
      </c>
      <c r="CE550" s="306" t="s">
        <v>1466</v>
      </c>
      <c r="CG550" s="214"/>
      <c r="CH550" s="214">
        <f>VLOOKUP(CE550,$A$563:$F$2330,6,FALSE)</f>
        <v>66</v>
      </c>
      <c r="CI550" s="213" t="s">
        <v>67</v>
      </c>
      <c r="CJ550" s="10">
        <f>CH550*1.2</f>
        <v>79.2</v>
      </c>
      <c r="CK550" s="10"/>
      <c r="CL550" s="284"/>
      <c r="CM550" s="213" t="s">
        <v>123</v>
      </c>
      <c r="CN550" s="306" t="s">
        <v>748</v>
      </c>
      <c r="CP550" s="214"/>
      <c r="CQ550" s="214">
        <f>VLOOKUP(CN550,$A$563:$F$2330,6,FALSE)</f>
        <v>0</v>
      </c>
      <c r="CR550" s="213" t="s">
        <v>67</v>
      </c>
      <c r="CS550" s="10">
        <f>CQ550*1.2</f>
        <v>0</v>
      </c>
      <c r="CT550" s="10"/>
      <c r="CU550" s="284"/>
      <c r="CV550" s="213" t="s">
        <v>123</v>
      </c>
      <c r="CW550" s="306" t="s">
        <v>2332</v>
      </c>
      <c r="CY550" s="214"/>
      <c r="CZ550" s="214">
        <f>VLOOKUP(CW550,$A$563:$F$2330,6,FALSE)</f>
        <v>28</v>
      </c>
      <c r="DA550" s="213" t="s">
        <v>67</v>
      </c>
      <c r="DB550" s="10">
        <f>CZ550*1.2</f>
        <v>33.6</v>
      </c>
      <c r="DC550" s="10"/>
      <c r="DD550" s="284"/>
      <c r="DE550" s="213" t="s">
        <v>123</v>
      </c>
      <c r="DF550" s="303" t="s">
        <v>599</v>
      </c>
      <c r="DH550" s="214"/>
      <c r="DI550" s="214">
        <f>VLOOKUP(DF550,$A$563:$F$2330,6,FALSE)</f>
        <v>0</v>
      </c>
      <c r="DJ550" s="213" t="s">
        <v>67</v>
      </c>
      <c r="DK550" s="10">
        <f>DI550*1.2</f>
        <v>0</v>
      </c>
      <c r="DL550" s="10"/>
      <c r="DM550" s="284"/>
      <c r="DN550" s="213" t="s">
        <v>123</v>
      </c>
      <c r="DO550" s="293" t="s">
        <v>1363</v>
      </c>
      <c r="DQ550" s="214"/>
      <c r="DR550" s="214">
        <f>VLOOKUP(DO550,$A$563:$F$2330,6,FALSE)</f>
        <v>0</v>
      </c>
      <c r="DS550" s="213" t="s">
        <v>67</v>
      </c>
      <c r="DT550" s="10">
        <f>DR550*1.2</f>
        <v>0</v>
      </c>
      <c r="DU550" s="10"/>
      <c r="DV550" s="284"/>
      <c r="DW550" s="213" t="s">
        <v>123</v>
      </c>
      <c r="DX550" s="297" t="s">
        <v>186</v>
      </c>
      <c r="DZ550" s="214"/>
      <c r="EA550" s="214" t="e">
        <f>VLOOKUP(DX550,$A$563:$F$2330,6,FALSE)</f>
        <v>#N/A</v>
      </c>
      <c r="EB550" s="213" t="s">
        <v>67</v>
      </c>
      <c r="EC550" s="10" t="e">
        <f>EA550*1.2</f>
        <v>#N/A</v>
      </c>
      <c r="ED550" s="10"/>
      <c r="EE550" s="284"/>
      <c r="EF550" s="213" t="s">
        <v>123</v>
      </c>
      <c r="EG550" s="306" t="s">
        <v>572</v>
      </c>
      <c r="EI550" s="214"/>
      <c r="EJ550" s="214">
        <f>VLOOKUP(EG550,$A$563:$F$2330,6,FALSE)</f>
        <v>5</v>
      </c>
      <c r="EK550" s="213" t="s">
        <v>67</v>
      </c>
      <c r="EL550" s="10">
        <f>EJ550*1.2</f>
        <v>6</v>
      </c>
      <c r="EM550" s="10"/>
      <c r="EN550" s="284"/>
      <c r="EO550" s="213" t="s">
        <v>123</v>
      </c>
      <c r="EP550" s="306" t="s">
        <v>931</v>
      </c>
      <c r="ER550" s="214"/>
      <c r="ES550" s="214">
        <f>VLOOKUP(EP550,$A$563:$F$2330,6,FALSE)</f>
        <v>10</v>
      </c>
      <c r="ET550" s="213" t="s">
        <v>67</v>
      </c>
      <c r="EU550" s="10">
        <f>ES550*1.2</f>
        <v>12</v>
      </c>
      <c r="EV550" s="10"/>
      <c r="EW550" s="284"/>
      <c r="EX550" s="213" t="s">
        <v>123</v>
      </c>
      <c r="EY550" s="297" t="s">
        <v>186</v>
      </c>
      <c r="FA550" s="214"/>
      <c r="FB550" s="214" t="e">
        <f>VLOOKUP(EY550,$A$563:$F$2330,6,FALSE)</f>
        <v>#N/A</v>
      </c>
      <c r="FC550" s="213" t="s">
        <v>67</v>
      </c>
      <c r="FD550" s="10" t="e">
        <f>FB550*1.2</f>
        <v>#N/A</v>
      </c>
      <c r="FE550" s="10"/>
      <c r="FF550" s="284"/>
      <c r="FG550" s="213" t="s">
        <v>123</v>
      </c>
      <c r="FH550" s="306" t="s">
        <v>2339</v>
      </c>
      <c r="FJ550" s="214"/>
      <c r="FK550" s="214">
        <f>VLOOKUP(FH550,$A$563:$F$2330,6,FALSE)</f>
        <v>0</v>
      </c>
      <c r="FL550" s="213" t="s">
        <v>67</v>
      </c>
      <c r="FM550" s="10">
        <f>FK550*1.2</f>
        <v>0</v>
      </c>
      <c r="FN550" s="10"/>
      <c r="FO550" s="284"/>
      <c r="FP550" s="213" t="s">
        <v>123</v>
      </c>
      <c r="FQ550" s="293" t="s">
        <v>1862</v>
      </c>
      <c r="FS550" s="214"/>
      <c r="FT550" s="214">
        <f>VLOOKUP(FQ550,$A$563:$F$2330,6,FALSE)</f>
        <v>25</v>
      </c>
      <c r="FU550" s="213" t="s">
        <v>67</v>
      </c>
      <c r="FV550" s="10">
        <f>FT550*1.2</f>
        <v>30</v>
      </c>
      <c r="FW550" s="10"/>
      <c r="FX550" s="284"/>
      <c r="FY550" s="213" t="s">
        <v>123</v>
      </c>
      <c r="FZ550" s="293" t="s">
        <v>1344</v>
      </c>
      <c r="GB550" s="214"/>
      <c r="GC550" s="214">
        <f>VLOOKUP(FZ550,$A$563:$F$2330,6,FALSE)</f>
        <v>0</v>
      </c>
      <c r="GD550" s="213" t="s">
        <v>67</v>
      </c>
      <c r="GE550" s="10">
        <f>GC550*1.2</f>
        <v>0</v>
      </c>
      <c r="GF550" s="10"/>
      <c r="GG550" s="284"/>
      <c r="GH550" s="213" t="s">
        <v>123</v>
      </c>
      <c r="GI550" s="306" t="s">
        <v>1456</v>
      </c>
      <c r="GK550" s="214"/>
      <c r="GL550" s="214">
        <f>VLOOKUP(GI550,$A$563:$F$2330,6,FALSE)</f>
        <v>9</v>
      </c>
      <c r="GM550" s="213" t="s">
        <v>67</v>
      </c>
      <c r="GN550" s="10">
        <f>GL550*1.2</f>
        <v>10.799999999999999</v>
      </c>
      <c r="GO550" s="10"/>
      <c r="GP550" s="284"/>
      <c r="GQ550" s="213" t="s">
        <v>123</v>
      </c>
      <c r="GR550" s="306" t="s">
        <v>2317</v>
      </c>
      <c r="GT550" s="214"/>
      <c r="GU550" s="214">
        <f>VLOOKUP(GR550,$A$563:$F$2330,6,FALSE)</f>
        <v>65</v>
      </c>
      <c r="GV550" s="213" t="s">
        <v>67</v>
      </c>
      <c r="GW550" s="10">
        <f>GU550*1.2</f>
        <v>78</v>
      </c>
      <c r="GX550" s="10"/>
      <c r="GY550" s="284"/>
      <c r="GZ550" s="213" t="s">
        <v>123</v>
      </c>
      <c r="HA550" s="293" t="s">
        <v>2338</v>
      </c>
      <c r="HC550" s="214"/>
      <c r="HD550" s="214">
        <f>VLOOKUP(HA550,$A$563:$F$2330,6,FALSE)</f>
        <v>15</v>
      </c>
      <c r="HE550" s="213" t="s">
        <v>67</v>
      </c>
      <c r="HF550" s="10">
        <f>HD550*1.2</f>
        <v>18</v>
      </c>
      <c r="HG550" s="10"/>
      <c r="HH550" s="284"/>
      <c r="HI550" s="213" t="s">
        <v>123</v>
      </c>
      <c r="HJ550" s="306" t="s">
        <v>1349</v>
      </c>
      <c r="HL550" s="214"/>
      <c r="HM550" s="214">
        <f>VLOOKUP(HJ550,$A$563:$F$2330,6,FALSE)</f>
        <v>1</v>
      </c>
      <c r="HN550" s="213" t="s">
        <v>67</v>
      </c>
      <c r="HO550" s="10">
        <f>HM550*1.2</f>
        <v>1.2</v>
      </c>
      <c r="HP550" s="10"/>
      <c r="HQ550" s="284"/>
      <c r="HR550" s="213" t="s">
        <v>123</v>
      </c>
      <c r="HS550" s="293" t="s">
        <v>1455</v>
      </c>
      <c r="HU550" s="214"/>
      <c r="HV550" s="214">
        <f>VLOOKUP(HS550,$A$563:$F$2330,6,FALSE)</f>
        <v>3</v>
      </c>
      <c r="HW550" s="213" t="s">
        <v>67</v>
      </c>
      <c r="HX550" s="10">
        <f>HV550*1.2</f>
        <v>3.5999999999999996</v>
      </c>
      <c r="HY550" s="10"/>
      <c r="HZ550" s="284"/>
      <c r="IA550" s="213" t="s">
        <v>123</v>
      </c>
      <c r="IB550" s="306" t="s">
        <v>955</v>
      </c>
      <c r="ID550" s="214"/>
      <c r="IE550" s="214">
        <f>VLOOKUP(IB550,$A$563:$F$2330,6,FALSE)</f>
        <v>5</v>
      </c>
      <c r="IF550" s="213" t="s">
        <v>67</v>
      </c>
      <c r="IG550" s="10">
        <f>IE550*1.2</f>
        <v>6</v>
      </c>
      <c r="IH550" s="10"/>
      <c r="II550" s="284"/>
      <c r="IJ550" s="213" t="s">
        <v>123</v>
      </c>
      <c r="IK550" s="306" t="s">
        <v>623</v>
      </c>
      <c r="IM550" s="214"/>
      <c r="IN550" s="214">
        <f>VLOOKUP(IK550,$A$563:$F$2330,6,FALSE)</f>
        <v>13</v>
      </c>
      <c r="IO550" s="213" t="s">
        <v>67</v>
      </c>
      <c r="IP550" s="10">
        <f>IN550*1.2</f>
        <v>15.6</v>
      </c>
      <c r="IQ550" s="10"/>
      <c r="IR550" s="284"/>
      <c r="IS550" s="213" t="s">
        <v>123</v>
      </c>
      <c r="IT550" s="306" t="s">
        <v>478</v>
      </c>
      <c r="IV550" s="214"/>
      <c r="IW550" s="214">
        <f>VLOOKUP(IT550,$A$563:$F$2330,6,FALSE)</f>
        <v>188</v>
      </c>
      <c r="IX550" s="213" t="s">
        <v>67</v>
      </c>
      <c r="IY550" s="10">
        <f>IW550*1.2</f>
        <v>225.6</v>
      </c>
      <c r="IZ550" s="10"/>
      <c r="JA550" s="284"/>
      <c r="JB550" s="213" t="s">
        <v>123</v>
      </c>
      <c r="JC550" s="306" t="s">
        <v>1416</v>
      </c>
      <c r="JE550" s="214"/>
      <c r="JF550" s="214">
        <f>VLOOKUP(JC550,$A$563:$F$2330,6,FALSE)</f>
        <v>13</v>
      </c>
      <c r="JG550" s="213" t="s">
        <v>67</v>
      </c>
      <c r="JH550" s="10">
        <f>JF550*1.2</f>
        <v>15.6</v>
      </c>
      <c r="JI550" s="10"/>
      <c r="JJ550" s="284"/>
      <c r="JK550" s="213" t="s">
        <v>123</v>
      </c>
      <c r="JL550" s="306" t="s">
        <v>1466</v>
      </c>
      <c r="JN550" s="214"/>
      <c r="JO550" s="214">
        <f>VLOOKUP(JL550,$A$563:$F$2330,6,FALSE)</f>
        <v>66</v>
      </c>
      <c r="JP550" s="213" t="s">
        <v>67</v>
      </c>
      <c r="JQ550" s="10">
        <f>JO550*1.2</f>
        <v>79.2</v>
      </c>
      <c r="JR550" s="10"/>
      <c r="JS550" s="284"/>
      <c r="JT550" s="213" t="s">
        <v>123</v>
      </c>
      <c r="JU550" s="306" t="s">
        <v>1466</v>
      </c>
      <c r="JW550" s="214"/>
      <c r="JX550" s="214">
        <f>VLOOKUP(JU550,$A$563:$F$2330,6,FALSE)</f>
        <v>66</v>
      </c>
      <c r="JY550" s="213" t="s">
        <v>67</v>
      </c>
      <c r="JZ550" s="10">
        <f>JX550*1.2</f>
        <v>79.2</v>
      </c>
      <c r="KA550" s="10"/>
      <c r="KB550" s="284"/>
      <c r="KC550" s="213" t="s">
        <v>123</v>
      </c>
      <c r="KD550" s="306" t="s">
        <v>1416</v>
      </c>
      <c r="KF550" s="214"/>
      <c r="KG550" s="214">
        <f>VLOOKUP(KD550,$A$563:$F$2330,6,FALSE)</f>
        <v>13</v>
      </c>
      <c r="KH550" s="213" t="s">
        <v>67</v>
      </c>
      <c r="KI550" s="10">
        <f>KG550*1.2</f>
        <v>15.6</v>
      </c>
      <c r="KJ550" s="10"/>
      <c r="KK550" s="284"/>
      <c r="KL550" s="213" t="s">
        <v>123</v>
      </c>
      <c r="KM550" s="306" t="s">
        <v>2328</v>
      </c>
      <c r="KO550" s="214"/>
      <c r="KP550" s="214">
        <f>VLOOKUP(KM550,$A$563:$F$2330,6,FALSE)</f>
        <v>17</v>
      </c>
      <c r="KQ550" s="213" t="s">
        <v>67</v>
      </c>
      <c r="KR550" s="10">
        <f>KP550*1.2</f>
        <v>20.399999999999999</v>
      </c>
      <c r="KS550" s="10"/>
      <c r="KT550" s="284"/>
      <c r="KU550" s="213" t="s">
        <v>123</v>
      </c>
      <c r="KV550" s="306" t="s">
        <v>558</v>
      </c>
      <c r="KX550" s="214"/>
      <c r="KY550" s="214">
        <f>VLOOKUP(KV550,$A$563:$F$2330,6,FALSE)</f>
        <v>169</v>
      </c>
      <c r="KZ550" s="213" t="s">
        <v>67</v>
      </c>
      <c r="LA550" s="10">
        <f>KY550*1.2</f>
        <v>202.79999999999998</v>
      </c>
      <c r="LB550" s="10"/>
      <c r="LC550" s="284"/>
      <c r="LD550" s="213" t="s">
        <v>123</v>
      </c>
      <c r="LE550" s="306" t="s">
        <v>625</v>
      </c>
      <c r="LG550" s="214"/>
      <c r="LH550" s="214">
        <f>VLOOKUP(LE550,$A$563:$F$2330,6,FALSE)</f>
        <v>45</v>
      </c>
      <c r="LI550" s="213" t="s">
        <v>67</v>
      </c>
      <c r="LJ550" s="10">
        <f>LH550*1.2</f>
        <v>54</v>
      </c>
      <c r="LK550" s="10"/>
      <c r="LL550" s="284"/>
      <c r="LM550" s="213" t="s">
        <v>123</v>
      </c>
      <c r="LN550" s="306" t="s">
        <v>558</v>
      </c>
      <c r="LP550" s="214"/>
      <c r="LQ550" s="214">
        <f>VLOOKUP(LN550,$A$563:$F$2330,6,FALSE)</f>
        <v>169</v>
      </c>
      <c r="LR550" s="213" t="s">
        <v>67</v>
      </c>
      <c r="LS550" s="10">
        <f>LQ550*1.2</f>
        <v>202.79999999999998</v>
      </c>
      <c r="LT550" s="10"/>
      <c r="LU550" s="284"/>
      <c r="LV550" s="213" t="s">
        <v>123</v>
      </c>
      <c r="LW550" s="306" t="s">
        <v>2325</v>
      </c>
      <c r="LY550" s="214"/>
      <c r="LZ550" s="214">
        <f>VLOOKUP(LW550,$A$563:$F$2330,6,FALSE)</f>
        <v>179</v>
      </c>
      <c r="MA550" s="213" t="s">
        <v>67</v>
      </c>
      <c r="MB550" s="10">
        <f>LZ550*1.2</f>
        <v>214.79999999999998</v>
      </c>
      <c r="MC550" s="10"/>
      <c r="MD550" s="284"/>
      <c r="ME550" s="213" t="s">
        <v>123</v>
      </c>
      <c r="MF550" s="308" t="s">
        <v>623</v>
      </c>
      <c r="MH550" s="214"/>
      <c r="MI550" s="214">
        <f>VLOOKUP(MF550,$A$563:$F$2330,6,FALSE)</f>
        <v>13</v>
      </c>
      <c r="MJ550" s="213" t="s">
        <v>67</v>
      </c>
      <c r="MK550" s="10">
        <f>MI550*1.2</f>
        <v>15.6</v>
      </c>
      <c r="ML550" s="10"/>
      <c r="MM550" s="284"/>
      <c r="MN550" s="213" t="s">
        <v>123</v>
      </c>
      <c r="MO550" s="306" t="s">
        <v>572</v>
      </c>
      <c r="MQ550" s="214"/>
      <c r="MR550" s="214">
        <f>VLOOKUP(MO550,$A$563:$F$2330,6,FALSE)</f>
        <v>5</v>
      </c>
      <c r="MS550" s="213" t="s">
        <v>67</v>
      </c>
      <c r="MT550" s="10">
        <f>MR550*1.2</f>
        <v>6</v>
      </c>
      <c r="MU550" s="10"/>
      <c r="MV550" s="284"/>
      <c r="MW550" s="213" t="s">
        <v>123</v>
      </c>
      <c r="MX550" s="306" t="s">
        <v>1923</v>
      </c>
      <c r="MZ550" s="214"/>
      <c r="NA550" s="214">
        <f>VLOOKUP(MX550,$A$563:$F$2330,6,FALSE)</f>
        <v>0</v>
      </c>
      <c r="NB550" s="213" t="s">
        <v>67</v>
      </c>
      <c r="NC550" s="10">
        <f>NA550*1.2</f>
        <v>0</v>
      </c>
      <c r="ND550" s="10"/>
      <c r="NE550" s="284"/>
      <c r="NF550" s="213" t="s">
        <v>123</v>
      </c>
      <c r="NG550" s="306" t="s">
        <v>478</v>
      </c>
      <c r="NI550" s="214"/>
      <c r="NJ550" s="214">
        <f>VLOOKUP(NG550,$A$563:$F$2330,6,FALSE)</f>
        <v>188</v>
      </c>
      <c r="NK550" s="213" t="s">
        <v>67</v>
      </c>
      <c r="NL550" s="10">
        <f>NJ550*1.2</f>
        <v>225.6</v>
      </c>
      <c r="NM550" s="10"/>
      <c r="NN550" s="284"/>
      <c r="NO550" s="213" t="s">
        <v>123</v>
      </c>
      <c r="NP550" s="306" t="s">
        <v>662</v>
      </c>
      <c r="NR550" s="214"/>
      <c r="NS550" s="214">
        <f>VLOOKUP(NP550,$A$563:$F$2330,6,FALSE)</f>
        <v>0</v>
      </c>
      <c r="NT550" s="213" t="s">
        <v>67</v>
      </c>
      <c r="NU550" s="10">
        <f>NS550*1.2</f>
        <v>0</v>
      </c>
      <c r="NV550" s="10"/>
      <c r="NW550" s="284"/>
      <c r="NX550" s="213" t="s">
        <v>123</v>
      </c>
      <c r="NY550" s="293" t="s">
        <v>2375</v>
      </c>
      <c r="OB550" s="214">
        <f>VLOOKUP(NY550,$A$563:$F$2330,6,FALSE)</f>
        <v>0</v>
      </c>
      <c r="OC550" s="213" t="s">
        <v>67</v>
      </c>
      <c r="OD550" s="10">
        <f>OB550*1.2</f>
        <v>0</v>
      </c>
      <c r="OE550" s="10"/>
      <c r="OF550" s="284"/>
      <c r="OG550" s="213" t="s">
        <v>123</v>
      </c>
      <c r="OH550" s="306" t="s">
        <v>1885</v>
      </c>
      <c r="OJ550" s="214"/>
      <c r="OK550" s="214">
        <f>VLOOKUP(OH550,$A$563:$F$2330,6,FALSE)</f>
        <v>3</v>
      </c>
      <c r="OL550" s="213" t="s">
        <v>67</v>
      </c>
      <c r="OM550" s="10">
        <f>OK550*1.2</f>
        <v>3.5999999999999996</v>
      </c>
      <c r="ON550" s="10"/>
      <c r="OO550" s="284"/>
      <c r="OP550" s="213" t="s">
        <v>123</v>
      </c>
      <c r="OQ550" s="293" t="s">
        <v>2315</v>
      </c>
      <c r="OS550" s="214"/>
      <c r="OT550" s="214">
        <f>VLOOKUP(OQ550,$A$563:$F$2330,6,FALSE)</f>
        <v>236</v>
      </c>
      <c r="OU550" s="213" t="s">
        <v>67</v>
      </c>
      <c r="OV550" s="10">
        <f>OT550*1.2</f>
        <v>283.2</v>
      </c>
      <c r="OW550" s="10"/>
      <c r="OX550" s="284"/>
      <c r="OY550" s="213" t="s">
        <v>123</v>
      </c>
      <c r="OZ550" s="306" t="s">
        <v>722</v>
      </c>
      <c r="PB550" s="214"/>
      <c r="PC550" s="214">
        <f>VLOOKUP(OZ550,$A$563:$F$2330,6,FALSE)</f>
        <v>148</v>
      </c>
      <c r="PD550" s="213" t="s">
        <v>67</v>
      </c>
      <c r="PE550" s="10">
        <f>PC550*1.2</f>
        <v>177.6</v>
      </c>
      <c r="PF550" s="10"/>
      <c r="PG550" s="284"/>
      <c r="PH550" s="213" t="s">
        <v>123</v>
      </c>
      <c r="PI550" s="306" t="s">
        <v>2321</v>
      </c>
      <c r="PK550" s="214"/>
      <c r="PL550" s="214">
        <f>VLOOKUP(PI550,$A$563:$F$2330,6,FALSE)</f>
        <v>2</v>
      </c>
      <c r="PM550" s="213" t="s">
        <v>67</v>
      </c>
      <c r="PN550" s="10">
        <f>PL550*1.2</f>
        <v>2.4</v>
      </c>
      <c r="PO550" s="10"/>
      <c r="PP550" s="284"/>
      <c r="PQ550" s="213" t="s">
        <v>123</v>
      </c>
      <c r="PR550" s="293" t="s">
        <v>1451</v>
      </c>
      <c r="PT550" s="214"/>
      <c r="PU550" s="214">
        <f>VLOOKUP(PR550,$A$563:$F$2330,6,FALSE)</f>
        <v>62</v>
      </c>
      <c r="PV550" s="213" t="s">
        <v>67</v>
      </c>
      <c r="PW550" s="10">
        <f>PU550*1.2</f>
        <v>74.399999999999991</v>
      </c>
      <c r="PX550" s="10"/>
      <c r="PY550" s="284"/>
      <c r="PZ550" s="213" t="s">
        <v>123</v>
      </c>
      <c r="QA550" s="306" t="s">
        <v>2327</v>
      </c>
      <c r="QC550" s="214"/>
      <c r="QD550" s="214">
        <f>VLOOKUP(QA550,$A$563:$F$2330,6,FALSE)</f>
        <v>27</v>
      </c>
      <c r="QE550" s="213" t="s">
        <v>67</v>
      </c>
      <c r="QF550" s="10">
        <f>QD550*1.2</f>
        <v>32.4</v>
      </c>
      <c r="QG550" s="10"/>
      <c r="QH550" s="284"/>
      <c r="QI550" s="213" t="s">
        <v>123</v>
      </c>
      <c r="QJ550" s="293" t="s">
        <v>2412</v>
      </c>
      <c r="QL550" s="214"/>
      <c r="QM550" s="214">
        <f>VLOOKUP(QJ550,$A$563:$F$2330,6,FALSE)</f>
        <v>0</v>
      </c>
      <c r="QN550" s="213" t="s">
        <v>67</v>
      </c>
      <c r="QO550" s="10">
        <f>QM550*1.2</f>
        <v>0</v>
      </c>
      <c r="QP550" s="10"/>
      <c r="QQ550" s="284"/>
      <c r="QR550" s="213" t="s">
        <v>123</v>
      </c>
      <c r="QS550" s="306" t="s">
        <v>558</v>
      </c>
      <c r="QU550" s="214"/>
      <c r="QV550" s="214">
        <f>VLOOKUP(QS550,$A$563:$F$2330,6,FALSE)</f>
        <v>169</v>
      </c>
      <c r="QW550" s="213" t="s">
        <v>67</v>
      </c>
      <c r="QX550" s="10">
        <f>QV550*1.2</f>
        <v>202.79999999999998</v>
      </c>
      <c r="QY550" s="10"/>
      <c r="QZ550" s="284"/>
      <c r="RA550" s="213" t="s">
        <v>123</v>
      </c>
      <c r="RB550" s="293" t="s">
        <v>459</v>
      </c>
      <c r="RD550" s="214"/>
      <c r="RE550" s="214">
        <f>VLOOKUP(RB550,$A$563:$F$2330,6,FALSE)</f>
        <v>5</v>
      </c>
      <c r="RF550" s="213" t="s">
        <v>67</v>
      </c>
      <c r="RG550" s="10">
        <f>RE550*1.2</f>
        <v>6</v>
      </c>
      <c r="RH550" s="10"/>
      <c r="RI550" s="284"/>
      <c r="RJ550" s="213" t="s">
        <v>123</v>
      </c>
      <c r="RK550" s="297" t="s">
        <v>186</v>
      </c>
      <c r="RN550" s="214" t="e">
        <f>VLOOKUP(RK550,$A$563:$F$2330,6,FALSE)</f>
        <v>#N/A</v>
      </c>
      <c r="RO550" s="213" t="s">
        <v>67</v>
      </c>
      <c r="RP550" s="10" t="e">
        <f>RN550*1.2</f>
        <v>#N/A</v>
      </c>
      <c r="RQ550" s="10"/>
      <c r="RR550" s="284"/>
      <c r="RS550" s="213" t="s">
        <v>123</v>
      </c>
      <c r="RT550" s="306" t="s">
        <v>695</v>
      </c>
      <c r="RV550" s="214"/>
      <c r="RW550" s="214">
        <f>VLOOKUP(RT550,$A$563:$F$2330,6,FALSE)</f>
        <v>24</v>
      </c>
      <c r="RX550" s="213" t="s">
        <v>67</v>
      </c>
      <c r="RY550" s="10">
        <f>RW550*1.2</f>
        <v>28.799999999999997</v>
      </c>
      <c r="RZ550" s="10"/>
      <c r="SA550" s="290"/>
      <c r="SB550" s="213" t="s">
        <v>123</v>
      </c>
      <c r="SC550" s="306" t="s">
        <v>1096</v>
      </c>
      <c r="SE550" s="214"/>
      <c r="SF550" s="214">
        <f>VLOOKUP(SC550,$A$563:$F$2330,6,FALSE)</f>
        <v>4</v>
      </c>
      <c r="SG550" s="213" t="s">
        <v>67</v>
      </c>
      <c r="SH550" s="10">
        <f>SF550*1.2</f>
        <v>4.8</v>
      </c>
      <c r="SI550" s="10"/>
      <c r="SJ550" s="290"/>
      <c r="SK550" s="213" t="s">
        <v>123</v>
      </c>
      <c r="SL550" s="306" t="s">
        <v>2321</v>
      </c>
      <c r="SN550" s="214"/>
      <c r="SO550" s="214">
        <f>VLOOKUP(SL550,$A$563:$F$2330,6,FALSE)</f>
        <v>2</v>
      </c>
      <c r="SP550" s="213" t="s">
        <v>67</v>
      </c>
      <c r="SQ550" s="10">
        <f>SO550*1.2</f>
        <v>2.4</v>
      </c>
      <c r="SR550" s="10"/>
      <c r="SS550" s="290"/>
      <c r="ST550" s="213" t="s">
        <v>123</v>
      </c>
      <c r="SU550" s="306" t="s">
        <v>1860</v>
      </c>
      <c r="SW550" s="214"/>
      <c r="SX550" s="214">
        <f>VLOOKUP(SU550,$A$563:$F$2330,6,FALSE)</f>
        <v>22</v>
      </c>
      <c r="SY550" s="213" t="s">
        <v>67</v>
      </c>
      <c r="SZ550" s="10">
        <f>SX550*1.2</f>
        <v>26.4</v>
      </c>
      <c r="TA550" s="10"/>
      <c r="TB550" s="290"/>
      <c r="TC550" s="213" t="s">
        <v>123</v>
      </c>
      <c r="TD550" s="306" t="s">
        <v>898</v>
      </c>
      <c r="TF550" s="214"/>
      <c r="TG550" s="214">
        <f>VLOOKUP(TD550,$A$563:$F$2330,6,FALSE)</f>
        <v>40</v>
      </c>
      <c r="TH550" s="213" t="s">
        <v>67</v>
      </c>
      <c r="TI550" s="10">
        <f>TG550*1.2</f>
        <v>48</v>
      </c>
      <c r="TK550" s="290"/>
      <c r="TL550" s="213" t="s">
        <v>123</v>
      </c>
      <c r="TM550" s="306" t="s">
        <v>1879</v>
      </c>
      <c r="TO550" s="214"/>
      <c r="TP550" s="214">
        <f>VLOOKUP(TM550,$A$563:$F$2330,6,FALSE)</f>
        <v>3</v>
      </c>
      <c r="TQ550" s="213" t="s">
        <v>67</v>
      </c>
      <c r="TR550" s="10">
        <f>TP550*1.2</f>
        <v>3.5999999999999996</v>
      </c>
      <c r="TS550" s="10"/>
      <c r="TT550" s="290"/>
      <c r="TU550" s="213" t="s">
        <v>123</v>
      </c>
      <c r="TV550" s="297" t="s">
        <v>186</v>
      </c>
      <c r="TX550" s="214"/>
      <c r="TY550" s="214" t="e">
        <f>VLOOKUP(TV550,$A$563:$F$2330,6,FALSE)</f>
        <v>#N/A</v>
      </c>
      <c r="TZ550" s="213" t="s">
        <v>67</v>
      </c>
      <c r="UA550" s="10" t="e">
        <f>TY550*1.2</f>
        <v>#N/A</v>
      </c>
      <c r="UB550" s="10"/>
      <c r="UC550" s="290"/>
      <c r="UD550" s="213" t="s">
        <v>123</v>
      </c>
      <c r="UE550" s="306" t="s">
        <v>572</v>
      </c>
      <c r="UG550" s="214"/>
      <c r="UH550" s="214">
        <f>VLOOKUP(UE550,$A$563:$F$2330,6,FALSE)</f>
        <v>5</v>
      </c>
      <c r="UI550" s="213" t="s">
        <v>67</v>
      </c>
      <c r="UJ550" s="10">
        <f>UH550*1.2</f>
        <v>6</v>
      </c>
      <c r="UK550" s="10"/>
      <c r="UL550" s="290"/>
      <c r="UM550" s="213" t="s">
        <v>123</v>
      </c>
      <c r="UN550" s="297" t="s">
        <v>186</v>
      </c>
      <c r="UP550" s="214"/>
      <c r="UQ550" s="214" t="e">
        <f>VLOOKUP(UN550,$A$563:$F$2330,6,FALSE)</f>
        <v>#N/A</v>
      </c>
      <c r="UR550" s="213" t="s">
        <v>67</v>
      </c>
      <c r="US550" s="10" t="e">
        <f>UQ550*1.2</f>
        <v>#N/A</v>
      </c>
      <c r="UT550" s="10"/>
      <c r="UU550" s="290"/>
      <c r="UV550" s="213" t="s">
        <v>123</v>
      </c>
      <c r="UW550" s="306" t="s">
        <v>2315</v>
      </c>
      <c r="UY550" s="214"/>
      <c r="UZ550" s="214">
        <f>VLOOKUP(UW550,$A$563:$F$2330,6,FALSE)</f>
        <v>236</v>
      </c>
      <c r="VA550" s="213" t="s">
        <v>67</v>
      </c>
      <c r="VB550" s="10">
        <f>UZ550*1.2</f>
        <v>283.2</v>
      </c>
      <c r="VC550" s="10"/>
      <c r="VD550" s="290"/>
      <c r="VE550" s="213" t="s">
        <v>123</v>
      </c>
      <c r="VF550" s="297" t="s">
        <v>186</v>
      </c>
      <c r="VH550" s="214"/>
      <c r="VI550" s="214" t="e">
        <f>VLOOKUP(VF550,$A$563:$F$2330,6,FALSE)</f>
        <v>#N/A</v>
      </c>
      <c r="VJ550" s="213" t="s">
        <v>67</v>
      </c>
      <c r="VK550" s="10" t="e">
        <f>VI550*1.2</f>
        <v>#N/A</v>
      </c>
      <c r="VL550" s="10"/>
      <c r="VM550" s="290"/>
      <c r="VN550" s="213" t="s">
        <v>123</v>
      </c>
      <c r="VO550" s="306" t="s">
        <v>478</v>
      </c>
      <c r="VQ550" s="214"/>
      <c r="VR550" s="214">
        <f>VLOOKUP(VO550,$A$563:$F$2330,6,FALSE)</f>
        <v>188</v>
      </c>
      <c r="VS550" s="213" t="s">
        <v>67</v>
      </c>
      <c r="VT550" s="10">
        <f>VR550*1.2</f>
        <v>225.6</v>
      </c>
      <c r="VU550" s="10"/>
      <c r="VV550" s="290"/>
      <c r="VW550" s="213" t="s">
        <v>123</v>
      </c>
      <c r="VX550" s="297" t="s">
        <v>186</v>
      </c>
      <c r="WA550" s="214" t="e">
        <f>VLOOKUP(VX550,$A$563:$F$2330,6,FALSE)</f>
        <v>#N/A</v>
      </c>
      <c r="WB550" s="213" t="s">
        <v>67</v>
      </c>
      <c r="WC550" s="10" t="e">
        <f>WA550*1.2</f>
        <v>#N/A</v>
      </c>
      <c r="WE550" s="290"/>
      <c r="WF550" s="213" t="s">
        <v>123</v>
      </c>
      <c r="WG550" s="306" t="s">
        <v>2315</v>
      </c>
      <c r="WI550" s="214"/>
      <c r="WJ550" s="214">
        <f>VLOOKUP(WG550,$A$563:$F$2330,6,FALSE)</f>
        <v>236</v>
      </c>
      <c r="WK550" s="213" t="s">
        <v>67</v>
      </c>
      <c r="WL550" s="10">
        <f>WJ550*1.2</f>
        <v>283.2</v>
      </c>
      <c r="WN550" s="290"/>
      <c r="WO550" s="213" t="s">
        <v>123</v>
      </c>
      <c r="WP550" s="306" t="s">
        <v>733</v>
      </c>
      <c r="WQ550" s="214"/>
      <c r="WR550" s="214"/>
      <c r="WS550" s="214">
        <f>VLOOKUP(WP550,$A$563:$F$2330,6,FALSE)</f>
        <v>0</v>
      </c>
      <c r="WT550" s="213" t="s">
        <v>67</v>
      </c>
      <c r="WU550" s="10">
        <f>WS550*1.2</f>
        <v>0</v>
      </c>
      <c r="WV550" s="10"/>
      <c r="WW550" s="290"/>
      <c r="WX550" s="213" t="s">
        <v>123</v>
      </c>
      <c r="WY550" s="306" t="s">
        <v>572</v>
      </c>
      <c r="XA550" s="214"/>
      <c r="XB550" s="214">
        <f>VLOOKUP(WY550,$A$563:$F$2330,6,FALSE)</f>
        <v>5</v>
      </c>
      <c r="XC550" s="213" t="s">
        <v>67</v>
      </c>
      <c r="XD550" s="10">
        <f>XB550*1.2</f>
        <v>6</v>
      </c>
      <c r="XF550" s="290"/>
      <c r="XG550" s="213" t="s">
        <v>123</v>
      </c>
      <c r="XH550" s="297" t="s">
        <v>186</v>
      </c>
      <c r="XK550" s="214" t="e">
        <f>VLOOKUP(XH550,$A$563:$F$2330,6,FALSE)</f>
        <v>#N/A</v>
      </c>
      <c r="XL550" s="213" t="s">
        <v>67</v>
      </c>
      <c r="XM550" s="10" t="e">
        <f>XK550*1.2</f>
        <v>#N/A</v>
      </c>
      <c r="XO550" s="290"/>
      <c r="XP550" s="213" t="s">
        <v>123</v>
      </c>
      <c r="XQ550" s="306" t="s">
        <v>1114</v>
      </c>
      <c r="XS550" s="214"/>
      <c r="XT550" s="214">
        <f>VLOOKUP(XQ550,$A$563:$F$2330,6,FALSE)</f>
        <v>0</v>
      </c>
      <c r="XU550" s="213" t="s">
        <v>67</v>
      </c>
      <c r="XV550" s="10">
        <f>XT550*1.2</f>
        <v>0</v>
      </c>
      <c r="XW550" s="10"/>
      <c r="XX550" s="290"/>
      <c r="XY550" s="213" t="s">
        <v>123</v>
      </c>
      <c r="XZ550" s="306" t="s">
        <v>614</v>
      </c>
      <c r="YB550" s="214"/>
      <c r="YC550" s="214">
        <f>VLOOKUP(XZ550,$A$563:$F$2330,6,FALSE)</f>
        <v>7</v>
      </c>
      <c r="YD550" s="213" t="s">
        <v>67</v>
      </c>
      <c r="YE550" s="10">
        <f>YC550*1.2</f>
        <v>8.4</v>
      </c>
      <c r="YG550" s="290"/>
      <c r="YH550" s="213" t="s">
        <v>123</v>
      </c>
      <c r="YI550" s="306" t="s">
        <v>2338</v>
      </c>
      <c r="YK550" s="214"/>
      <c r="YL550" s="214">
        <f>VLOOKUP(YI550,$A$563:$F$2330,6,FALSE)</f>
        <v>15</v>
      </c>
      <c r="YM550" s="213" t="s">
        <v>67</v>
      </c>
      <c r="YN550" s="10">
        <f>YL550*1.2</f>
        <v>18</v>
      </c>
      <c r="YO550" s="10"/>
      <c r="YP550" s="290"/>
      <c r="YQ550" s="213" t="s">
        <v>123</v>
      </c>
      <c r="YR550" s="297" t="s">
        <v>186</v>
      </c>
      <c r="YU550" s="214" t="e">
        <f>VLOOKUP(YR550,$A$563:$F$2330,6,FALSE)</f>
        <v>#N/A</v>
      </c>
      <c r="YV550" s="213" t="s">
        <v>67</v>
      </c>
      <c r="YW550" s="10" t="e">
        <f>YU550*1.2</f>
        <v>#N/A</v>
      </c>
      <c r="YY550" s="290"/>
      <c r="YZ550" s="213" t="s">
        <v>123</v>
      </c>
      <c r="ZA550" s="297" t="s">
        <v>186</v>
      </c>
      <c r="ZD550" s="214" t="e">
        <f>VLOOKUP(ZA550,$A$563:$F$2330,6,FALSE)</f>
        <v>#N/A</v>
      </c>
      <c r="ZE550" s="213" t="s">
        <v>67</v>
      </c>
      <c r="ZF550" s="10" t="e">
        <f>ZD550*1.2</f>
        <v>#N/A</v>
      </c>
      <c r="ZH550" s="290"/>
      <c r="ZI550" s="213" t="s">
        <v>123</v>
      </c>
      <c r="ZJ550" s="293" t="s">
        <v>1438</v>
      </c>
      <c r="ZM550" s="214">
        <f>VLOOKUP(ZJ550,$A$563:$F$2330,6,FALSE)</f>
        <v>0</v>
      </c>
      <c r="ZN550" s="213" t="s">
        <v>67</v>
      </c>
      <c r="ZO550" s="10">
        <f>ZM550*1.2</f>
        <v>0</v>
      </c>
      <c r="ZQ550" s="290"/>
      <c r="ZR550" s="213" t="s">
        <v>123</v>
      </c>
      <c r="ZS550" s="297" t="s">
        <v>186</v>
      </c>
      <c r="ZU550" s="214"/>
      <c r="ZV550" s="214" t="e">
        <f>VLOOKUP(ZS550,$A$563:$F$2330,6,FALSE)</f>
        <v>#N/A</v>
      </c>
      <c r="ZW550" s="213" t="s">
        <v>67</v>
      </c>
      <c r="ZX550" s="10" t="e">
        <f>ZV550*1.2</f>
        <v>#N/A</v>
      </c>
      <c r="ZY550" s="10"/>
      <c r="ZZ550" s="290"/>
      <c r="AAA550" s="213" t="s">
        <v>123</v>
      </c>
      <c r="AAB550" s="297" t="s">
        <v>186</v>
      </c>
      <c r="AAD550" s="214"/>
      <c r="AAE550" s="214" t="e">
        <f>VLOOKUP(AAB550,$A$563:$F$2330,6,FALSE)</f>
        <v>#N/A</v>
      </c>
      <c r="AAF550" s="213" t="s">
        <v>67</v>
      </c>
      <c r="AAG550" s="10" t="e">
        <f>AAE550*1.2</f>
        <v>#N/A</v>
      </c>
      <c r="AAH550" s="10"/>
      <c r="AAI550" s="290"/>
      <c r="AAJ550" s="213" t="s">
        <v>123</v>
      </c>
      <c r="AAK550" s="297" t="s">
        <v>186</v>
      </c>
      <c r="AAM550" s="214"/>
      <c r="AAN550" s="214" t="e">
        <f>VLOOKUP(AAK550,$A$563:$F$2330,6,FALSE)</f>
        <v>#N/A</v>
      </c>
      <c r="AAO550" s="213" t="s">
        <v>67</v>
      </c>
      <c r="AAP550" s="10" t="e">
        <f>AAN550*1.2</f>
        <v>#N/A</v>
      </c>
      <c r="AAQ550" s="10"/>
      <c r="AAR550" s="290"/>
      <c r="AAS550" s="213" t="s">
        <v>123</v>
      </c>
      <c r="AAT550" s="297" t="s">
        <v>186</v>
      </c>
      <c r="AAV550" s="214"/>
      <c r="AAW550" s="214" t="e">
        <f>VLOOKUP(AAT550,$A$563:$F$2330,6,FALSE)</f>
        <v>#N/A</v>
      </c>
      <c r="AAX550" s="213" t="s">
        <v>67</v>
      </c>
      <c r="AAY550" s="10" t="e">
        <f>AAW550*1.2</f>
        <v>#N/A</v>
      </c>
      <c r="AAZ550" s="10"/>
      <c r="ABA550" s="290"/>
      <c r="ABB550" s="213" t="s">
        <v>123</v>
      </c>
      <c r="ABC550" s="297" t="s">
        <v>186</v>
      </c>
      <c r="ABE550" s="214"/>
      <c r="ABF550" s="214" t="e">
        <f>VLOOKUP(ABC550,$A$563:$F$2330,6,FALSE)</f>
        <v>#N/A</v>
      </c>
      <c r="ABG550" s="213" t="s">
        <v>67</v>
      </c>
      <c r="ABH550" s="10" t="e">
        <f>ABF550*1.2</f>
        <v>#N/A</v>
      </c>
      <c r="ABI550" s="10"/>
      <c r="ABJ550" s="290"/>
      <c r="ABK550" s="213" t="s">
        <v>123</v>
      </c>
      <c r="ABL550" s="297" t="s">
        <v>186</v>
      </c>
      <c r="ABN550" s="214"/>
      <c r="ABO550" s="214" t="e">
        <f>VLOOKUP(ABL550,$A$563:$F$2330,6,FALSE)</f>
        <v>#N/A</v>
      </c>
      <c r="ABP550" s="213" t="s">
        <v>67</v>
      </c>
      <c r="ABQ550" s="10" t="e">
        <f>ABO550*1.2</f>
        <v>#N/A</v>
      </c>
      <c r="ABR550" s="10"/>
      <c r="ABS550" s="290"/>
      <c r="ABT550" s="213" t="s">
        <v>123</v>
      </c>
      <c r="ABU550" s="297" t="s">
        <v>186</v>
      </c>
      <c r="ABW550" s="214"/>
      <c r="ABX550" s="214" t="e">
        <f>VLOOKUP(ABU550,$A$563:$F$2330,6,FALSE)</f>
        <v>#N/A</v>
      </c>
      <c r="ABY550" s="213" t="s">
        <v>67</v>
      </c>
      <c r="ABZ550" s="10" t="e">
        <f>ABX550*1.2</f>
        <v>#N/A</v>
      </c>
      <c r="ACA550" s="10"/>
      <c r="ACB550" s="290"/>
      <c r="ACC550" s="213" t="s">
        <v>123</v>
      </c>
      <c r="ACD550" s="297" t="s">
        <v>186</v>
      </c>
      <c r="ACF550" s="214"/>
      <c r="ACG550" s="214" t="e">
        <f>VLOOKUP(ACD550,$A$563:$F$2330,6,FALSE)</f>
        <v>#N/A</v>
      </c>
      <c r="ACH550" s="213" t="s">
        <v>67</v>
      </c>
      <c r="ACI550" s="10" t="e">
        <f>ACG550*1.2</f>
        <v>#N/A</v>
      </c>
      <c r="ACJ550" s="10"/>
      <c r="ACK550" s="290"/>
      <c r="ACL550" s="213" t="s">
        <v>123</v>
      </c>
      <c r="ACM550" s="297" t="s">
        <v>186</v>
      </c>
      <c r="ACO550" s="214"/>
      <c r="ACP550" s="214" t="e">
        <f>VLOOKUP(ACM550,$A$563:$F$2330,6,FALSE)</f>
        <v>#N/A</v>
      </c>
      <c r="ACQ550" s="213" t="s">
        <v>67</v>
      </c>
      <c r="ACR550" s="10" t="e">
        <f>ACP550*1.2</f>
        <v>#N/A</v>
      </c>
      <c r="ACS550" s="10"/>
      <c r="ACT550" s="290"/>
      <c r="ACU550" s="213" t="s">
        <v>123</v>
      </c>
      <c r="ACV550" s="293" t="s">
        <v>2356</v>
      </c>
      <c r="ACX550" s="214"/>
      <c r="ACY550" s="214">
        <f>VLOOKUP(ACV550,$A$563:$F$2330,6,FALSE)</f>
        <v>0</v>
      </c>
      <c r="ACZ550" s="213" t="s">
        <v>67</v>
      </c>
      <c r="ADA550" s="10">
        <f>ACY550*1.2</f>
        <v>0</v>
      </c>
      <c r="ADB550" s="10"/>
      <c r="ADC550" s="290"/>
      <c r="ADD550" s="213" t="s">
        <v>123</v>
      </c>
      <c r="ADE550" s="306" t="s">
        <v>478</v>
      </c>
      <c r="ADG550" s="214"/>
      <c r="ADH550" s="214">
        <f>VLOOKUP(ADE550,$A$563:$F$2330,6,FALSE)</f>
        <v>188</v>
      </c>
      <c r="ADI550" s="213" t="s">
        <v>67</v>
      </c>
      <c r="ADJ550" s="10">
        <f>ADH550*1.2</f>
        <v>225.6</v>
      </c>
      <c r="ADL550" s="290"/>
      <c r="ADM550" s="213" t="s">
        <v>123</v>
      </c>
      <c r="ADN550" s="306" t="s">
        <v>532</v>
      </c>
      <c r="ADP550" s="214"/>
      <c r="ADQ550" s="214">
        <f>VLOOKUP(ADN550,$A$563:$F$2330,6,FALSE)</f>
        <v>0</v>
      </c>
      <c r="ADR550" s="213" t="s">
        <v>67</v>
      </c>
      <c r="ADS550" s="10">
        <f>ADQ550*1.2</f>
        <v>0</v>
      </c>
      <c r="ADT550" s="10"/>
      <c r="ADU550" s="290"/>
      <c r="ADV550" s="213" t="s">
        <v>123</v>
      </c>
      <c r="ADW550" s="306" t="s">
        <v>526</v>
      </c>
      <c r="ADZ550" s="214">
        <f>VLOOKUP(ADW550,$A$563:$F$2330,6,FALSE)</f>
        <v>18</v>
      </c>
      <c r="AEA550" s="213" t="s">
        <v>67</v>
      </c>
      <c r="AEB550" s="10">
        <f>ADZ550*1.2</f>
        <v>21.599999999999998</v>
      </c>
      <c r="AED550" s="290"/>
      <c r="AEE550" s="213" t="s">
        <v>123</v>
      </c>
      <c r="AEF550" s="306" t="s">
        <v>1384</v>
      </c>
      <c r="AEH550" s="214"/>
      <c r="AEI550" s="214">
        <f>VLOOKUP(AEF550,$A$563:$F$2330,6,FALSE)</f>
        <v>6</v>
      </c>
      <c r="AEJ550" s="213" t="s">
        <v>67</v>
      </c>
      <c r="AEK550" s="10">
        <f>AEI550*1.2</f>
        <v>7.1999999999999993</v>
      </c>
      <c r="AEM550" s="290"/>
      <c r="AEN550" s="213" t="s">
        <v>123</v>
      </c>
      <c r="AEO550" s="306" t="s">
        <v>614</v>
      </c>
      <c r="AEQ550" s="214"/>
      <c r="AER550" s="214">
        <f>VLOOKUP(AEO550,$A$563:$F$2330,6,FALSE)</f>
        <v>7</v>
      </c>
      <c r="AES550" s="213" t="s">
        <v>67</v>
      </c>
      <c r="AET550" s="10">
        <f>AER550*1.2</f>
        <v>8.4</v>
      </c>
      <c r="AEV550" s="290"/>
      <c r="AEW550" s="213" t="s">
        <v>123</v>
      </c>
      <c r="AEX550" s="306" t="s">
        <v>2340</v>
      </c>
      <c r="AEZ550" s="214"/>
      <c r="AFA550" s="214">
        <f>VLOOKUP(AEX550,$A$563:$F$2330,6,FALSE)</f>
        <v>0</v>
      </c>
      <c r="AFB550" s="213" t="s">
        <v>67</v>
      </c>
      <c r="AFC550" s="10">
        <f>AFA550*1.2</f>
        <v>0</v>
      </c>
      <c r="AFD550" s="10"/>
      <c r="AFE550" s="290"/>
      <c r="AFF550" s="213" t="s">
        <v>123</v>
      </c>
      <c r="AFG550" s="306" t="s">
        <v>2341</v>
      </c>
      <c r="AFI550" s="214"/>
      <c r="AFJ550" s="214">
        <f>VLOOKUP(AFG550,$A$563:$F$2330,6,FALSE)</f>
        <v>6</v>
      </c>
      <c r="AFK550" s="213" t="s">
        <v>67</v>
      </c>
      <c r="AFL550" s="10">
        <f>AFJ550*1.2</f>
        <v>7.1999999999999993</v>
      </c>
      <c r="AFM550" s="10"/>
      <c r="AFN550" s="290"/>
      <c r="AFO550" s="213" t="s">
        <v>123</v>
      </c>
      <c r="AFP550" s="306" t="s">
        <v>572</v>
      </c>
      <c r="AFR550" s="214"/>
      <c r="AFS550" s="214">
        <f>VLOOKUP(AFP550,$A$563:$F$2330,6,FALSE)</f>
        <v>5</v>
      </c>
      <c r="AFT550" s="213" t="s">
        <v>67</v>
      </c>
      <c r="AFU550" s="10">
        <f>AFS550*1.2</f>
        <v>6</v>
      </c>
      <c r="AFV550" s="10"/>
      <c r="AFW550" s="290"/>
      <c r="AFX550" s="213" t="s">
        <v>123</v>
      </c>
      <c r="AFY550" s="306" t="s">
        <v>488</v>
      </c>
      <c r="AGA550" s="214"/>
      <c r="AGB550" s="214">
        <f>VLOOKUP(AFY550,$A$563:$F$2330,6,FALSE)</f>
        <v>104</v>
      </c>
      <c r="AGC550" s="213" t="s">
        <v>67</v>
      </c>
      <c r="AGD550" s="10">
        <f>AGB550*1.2</f>
        <v>124.8</v>
      </c>
      <c r="AGE550" s="10"/>
      <c r="AGF550" s="290"/>
      <c r="AGG550" s="213" t="s">
        <v>123</v>
      </c>
      <c r="AGH550" s="306" t="s">
        <v>604</v>
      </c>
      <c r="AGJ550" s="214"/>
      <c r="AGK550" s="214">
        <f>VLOOKUP(AGH550,$A$563:$F$2330,6,FALSE)</f>
        <v>0</v>
      </c>
      <c r="AGL550" s="213" t="s">
        <v>67</v>
      </c>
      <c r="AGM550" s="10">
        <f>AGK550*1.2</f>
        <v>0</v>
      </c>
      <c r="AGN550" s="10"/>
      <c r="AGO550" s="290"/>
      <c r="AGP550" s="213" t="s">
        <v>123</v>
      </c>
      <c r="AGQ550" s="306" t="s">
        <v>636</v>
      </c>
      <c r="AGS550" s="214"/>
      <c r="AGT550" s="214">
        <f>VLOOKUP(AGQ550,$A$563:$F$2330,6,FALSE)</f>
        <v>6</v>
      </c>
      <c r="AGU550" s="213" t="s">
        <v>67</v>
      </c>
      <c r="AGV550" s="10">
        <f>AGT550*1.2</f>
        <v>7.1999999999999993</v>
      </c>
      <c r="AGW550" s="10"/>
      <c r="AGX550" s="290"/>
      <c r="AGY550" s="213" t="s">
        <v>123</v>
      </c>
      <c r="AGZ550" s="306" t="s">
        <v>2342</v>
      </c>
      <c r="AHB550" s="214"/>
      <c r="AHC550" s="214">
        <f>VLOOKUP(AGZ550,$A$563:$F$2330,6,FALSE)</f>
        <v>0</v>
      </c>
      <c r="AHD550" s="213" t="s">
        <v>67</v>
      </c>
      <c r="AHE550" s="10">
        <f>AHC550*1.2</f>
        <v>0</v>
      </c>
      <c r="AHF550" s="10"/>
      <c r="AHG550" s="290"/>
      <c r="AHH550" s="213"/>
      <c r="AHI550" s="303"/>
      <c r="AHK550" s="214"/>
      <c r="AHL550" s="214"/>
      <c r="AHM550" s="213"/>
      <c r="AHN550" s="10"/>
      <c r="AHO550" s="10"/>
      <c r="AHQ550" s="213"/>
      <c r="AHR550" s="278"/>
      <c r="AHT550" s="214"/>
      <c r="AHU550" s="214"/>
      <c r="AHV550" s="213"/>
      <c r="AHW550" s="10"/>
      <c r="AHX550" s="10"/>
      <c r="AHZ550" s="213"/>
      <c r="AIA550" s="303"/>
      <c r="AIC550" s="214"/>
      <c r="AID550" s="214"/>
      <c r="AIE550" s="213"/>
      <c r="AIF550" s="10"/>
      <c r="AIG550" s="10"/>
      <c r="AII550" s="213"/>
      <c r="AIJ550" s="278"/>
      <c r="AIM550" s="214"/>
      <c r="AIN550" s="213"/>
      <c r="AIO550" s="10"/>
    </row>
    <row r="551" spans="1:926" s="14" customFormat="1" ht="15">
      <c r="A551" s="213" t="s">
        <v>124</v>
      </c>
      <c r="B551" s="293" t="s">
        <v>2318</v>
      </c>
      <c r="D551" s="214"/>
      <c r="E551" s="214">
        <f>VLOOKUP(B551,$A$563:$F$2330,6,FALSE)</f>
        <v>66</v>
      </c>
      <c r="F551" s="213" t="s">
        <v>69</v>
      </c>
      <c r="G551" s="10">
        <f>E551*1.1</f>
        <v>72.600000000000009</v>
      </c>
      <c r="H551" s="10"/>
      <c r="I551" s="284"/>
      <c r="J551" s="213" t="s">
        <v>124</v>
      </c>
      <c r="K551" s="306" t="s">
        <v>2317</v>
      </c>
      <c r="M551" s="214"/>
      <c r="N551" s="214">
        <f>VLOOKUP(K551,$A$563:$F$2330,6,FALSE)</f>
        <v>65</v>
      </c>
      <c r="O551" s="213" t="s">
        <v>69</v>
      </c>
      <c r="P551" s="10">
        <f>N551*1.1</f>
        <v>71.5</v>
      </c>
      <c r="Q551" s="10"/>
      <c r="R551" s="284"/>
      <c r="S551" s="213" t="s">
        <v>124</v>
      </c>
      <c r="T551" s="306" t="s">
        <v>1466</v>
      </c>
      <c r="V551" s="214"/>
      <c r="W551" s="214">
        <f>VLOOKUP(T551,$A$563:$F$2330,6,FALSE)</f>
        <v>66</v>
      </c>
      <c r="X551" s="213" t="s">
        <v>69</v>
      </c>
      <c r="Y551" s="10">
        <f>W551*1.1</f>
        <v>72.600000000000009</v>
      </c>
      <c r="Z551" s="10"/>
      <c r="AA551" s="284"/>
      <c r="AB551" s="213" t="s">
        <v>124</v>
      </c>
      <c r="AC551" s="306" t="s">
        <v>2315</v>
      </c>
      <c r="AE551" s="214"/>
      <c r="AF551" s="214">
        <f>VLOOKUP(AC551,$A$563:$F$2330,6,FALSE)</f>
        <v>236</v>
      </c>
      <c r="AG551" s="213" t="s">
        <v>69</v>
      </c>
      <c r="AH551" s="10">
        <f>AF551*1.1</f>
        <v>259.60000000000002</v>
      </c>
      <c r="AI551" s="10"/>
      <c r="AJ551" s="284"/>
      <c r="AK551" s="213" t="s">
        <v>124</v>
      </c>
      <c r="AL551" s="293" t="s">
        <v>1875</v>
      </c>
      <c r="AN551" s="214"/>
      <c r="AO551" s="214">
        <f>VLOOKUP(AL551,$A$563:$F$2330,6,FALSE)</f>
        <v>5</v>
      </c>
      <c r="AP551" s="213" t="s">
        <v>69</v>
      </c>
      <c r="AQ551" s="10">
        <f>AO551*1.1</f>
        <v>5.5</v>
      </c>
      <c r="AR551" s="10"/>
      <c r="AS551" s="284"/>
      <c r="AT551" s="213" t="s">
        <v>124</v>
      </c>
      <c r="AU551" s="306" t="s">
        <v>2343</v>
      </c>
      <c r="AW551" s="214"/>
      <c r="AX551" s="214">
        <f>VLOOKUP(AU551,$A$563:$F$2330,6,FALSE)</f>
        <v>63</v>
      </c>
      <c r="AY551" s="213" t="s">
        <v>69</v>
      </c>
      <c r="AZ551" s="10">
        <f>AX551*1.1</f>
        <v>69.300000000000011</v>
      </c>
      <c r="BA551" s="10"/>
      <c r="BB551" s="284"/>
      <c r="BC551" s="213" t="s">
        <v>124</v>
      </c>
      <c r="BD551" s="306" t="s">
        <v>2318</v>
      </c>
      <c r="BF551" s="214"/>
      <c r="BG551" s="214">
        <f>VLOOKUP(BD551,$A$563:$F$2330,6,FALSE)</f>
        <v>66</v>
      </c>
      <c r="BH551" s="213" t="s">
        <v>69</v>
      </c>
      <c r="BI551" s="10">
        <f>BG551*1.1</f>
        <v>72.600000000000009</v>
      </c>
      <c r="BJ551" s="10"/>
      <c r="BK551" s="284"/>
      <c r="BL551" s="213" t="s">
        <v>124</v>
      </c>
      <c r="BM551" s="306" t="s">
        <v>2344</v>
      </c>
      <c r="BO551" s="214"/>
      <c r="BP551" s="214">
        <f>VLOOKUP(BM551,$A$563:$F$2330,6,FALSE)</f>
        <v>49</v>
      </c>
      <c r="BQ551" s="213" t="s">
        <v>69</v>
      </c>
      <c r="BR551" s="10">
        <f>BP551*1.1</f>
        <v>53.900000000000006</v>
      </c>
      <c r="BS551" s="10"/>
      <c r="BT551" s="284"/>
      <c r="BU551" s="213" t="s">
        <v>124</v>
      </c>
      <c r="BV551" s="306" t="s">
        <v>2332</v>
      </c>
      <c r="BX551" s="214"/>
      <c r="BY551" s="214">
        <f>VLOOKUP(BV551,$A$563:$F$2330,6,FALSE)</f>
        <v>28</v>
      </c>
      <c r="BZ551" s="213" t="s">
        <v>69</v>
      </c>
      <c r="CA551" s="10">
        <f>BY551*1.1</f>
        <v>30.800000000000004</v>
      </c>
      <c r="CB551" s="10"/>
      <c r="CC551" s="284"/>
      <c r="CD551" s="213" t="s">
        <v>124</v>
      </c>
      <c r="CE551" s="306" t="s">
        <v>2315</v>
      </c>
      <c r="CG551" s="214"/>
      <c r="CH551" s="214">
        <f>VLOOKUP(CE551,$A$563:$F$2330,6,FALSE)</f>
        <v>236</v>
      </c>
      <c r="CI551" s="213" t="s">
        <v>69</v>
      </c>
      <c r="CJ551" s="10">
        <f>CH551*1.1</f>
        <v>259.60000000000002</v>
      </c>
      <c r="CK551" s="10"/>
      <c r="CL551" s="284"/>
      <c r="CM551" s="213" t="s">
        <v>124</v>
      </c>
      <c r="CN551" s="303" t="s">
        <v>662</v>
      </c>
      <c r="CP551" s="214"/>
      <c r="CQ551" s="214">
        <f>VLOOKUP(CN551,$A$563:$F$2330,6,FALSE)</f>
        <v>0</v>
      </c>
      <c r="CR551" s="213" t="s">
        <v>69</v>
      </c>
      <c r="CS551" s="10">
        <f>CQ551*1.1</f>
        <v>0</v>
      </c>
      <c r="CT551" s="10"/>
      <c r="CU551" s="284"/>
      <c r="CV551" s="213" t="s">
        <v>124</v>
      </c>
      <c r="CW551" s="306" t="s">
        <v>459</v>
      </c>
      <c r="CY551" s="214"/>
      <c r="CZ551" s="214">
        <f>VLOOKUP(CW551,$A$563:$F$2330,6,FALSE)</f>
        <v>5</v>
      </c>
      <c r="DA551" s="213" t="s">
        <v>69</v>
      </c>
      <c r="DB551" s="10">
        <f>CZ551*1.1</f>
        <v>5.5</v>
      </c>
      <c r="DC551" s="10"/>
      <c r="DD551" s="284"/>
      <c r="DE551" s="213" t="s">
        <v>124</v>
      </c>
      <c r="DF551" s="293" t="s">
        <v>572</v>
      </c>
      <c r="DH551" s="214"/>
      <c r="DI551" s="214">
        <f>VLOOKUP(DF551,$A$563:$F$2330,6,FALSE)</f>
        <v>5</v>
      </c>
      <c r="DJ551" s="213" t="s">
        <v>69</v>
      </c>
      <c r="DK551" s="10">
        <f>DI551*1.1</f>
        <v>5.5</v>
      </c>
      <c r="DL551" s="10"/>
      <c r="DM551" s="284"/>
      <c r="DN551" s="213" t="s">
        <v>124</v>
      </c>
      <c r="DO551" s="293" t="s">
        <v>2356</v>
      </c>
      <c r="DQ551" s="214"/>
      <c r="DR551" s="214">
        <f>VLOOKUP(DO551,$A$563:$F$2330,6,FALSE)</f>
        <v>0</v>
      </c>
      <c r="DS551" s="213" t="s">
        <v>69</v>
      </c>
      <c r="DT551" s="10">
        <f>DR551*1.1</f>
        <v>0</v>
      </c>
      <c r="DU551" s="10"/>
      <c r="DV551" s="284"/>
      <c r="DW551" s="213" t="s">
        <v>124</v>
      </c>
      <c r="DX551" s="297" t="s">
        <v>186</v>
      </c>
      <c r="DZ551" s="214"/>
      <c r="EA551" s="214" t="e">
        <f>VLOOKUP(DX551,$A$563:$F$2330,6,FALSE)</f>
        <v>#N/A</v>
      </c>
      <c r="EB551" s="213" t="s">
        <v>69</v>
      </c>
      <c r="EC551" s="10" t="e">
        <f>EA551*1.1</f>
        <v>#N/A</v>
      </c>
      <c r="ED551" s="10"/>
      <c r="EE551" s="284"/>
      <c r="EF551" s="213" t="s">
        <v>124</v>
      </c>
      <c r="EG551" s="306" t="s">
        <v>904</v>
      </c>
      <c r="EI551" s="214"/>
      <c r="EJ551" s="214">
        <f>VLOOKUP(EG551,$A$563:$F$2330,6,FALSE)</f>
        <v>0</v>
      </c>
      <c r="EK551" s="213" t="s">
        <v>69</v>
      </c>
      <c r="EL551" s="10">
        <f>EJ551*1.1</f>
        <v>0</v>
      </c>
      <c r="EM551" s="10"/>
      <c r="EN551" s="284"/>
      <c r="EO551" s="213" t="s">
        <v>124</v>
      </c>
      <c r="EP551" s="306" t="s">
        <v>2321</v>
      </c>
      <c r="ER551" s="214"/>
      <c r="ES551" s="214">
        <f>VLOOKUP(EP551,$A$563:$F$2330,6,FALSE)</f>
        <v>2</v>
      </c>
      <c r="ET551" s="213" t="s">
        <v>69</v>
      </c>
      <c r="EU551" s="10">
        <f>ES551*1.1</f>
        <v>2.2000000000000002</v>
      </c>
      <c r="EV551" s="10"/>
      <c r="EW551" s="284"/>
      <c r="EX551" s="213" t="s">
        <v>124</v>
      </c>
      <c r="EY551" s="297" t="s">
        <v>186</v>
      </c>
      <c r="FA551" s="214"/>
      <c r="FB551" s="214" t="e">
        <f>VLOOKUP(EY551,$A$563:$F$2330,6,FALSE)</f>
        <v>#N/A</v>
      </c>
      <c r="FC551" s="213" t="s">
        <v>69</v>
      </c>
      <c r="FD551" s="10" t="e">
        <f>FB551*1.1</f>
        <v>#N/A</v>
      </c>
      <c r="FE551" s="10"/>
      <c r="FF551" s="284"/>
      <c r="FG551" s="213" t="s">
        <v>124</v>
      </c>
      <c r="FH551" s="306" t="s">
        <v>2345</v>
      </c>
      <c r="FJ551" s="214"/>
      <c r="FK551" s="214">
        <f>VLOOKUP(FH551,$A$563:$F$2330,6,FALSE)</f>
        <v>0</v>
      </c>
      <c r="FL551" s="213" t="s">
        <v>69</v>
      </c>
      <c r="FM551" s="10">
        <f>FK551*1.1</f>
        <v>0</v>
      </c>
      <c r="FN551" s="10"/>
      <c r="FO551" s="284"/>
      <c r="FP551" s="213" t="s">
        <v>124</v>
      </c>
      <c r="FQ551" s="293" t="s">
        <v>459</v>
      </c>
      <c r="FS551" s="214"/>
      <c r="FT551" s="214">
        <f>VLOOKUP(FQ551,$A$563:$F$2330,6,FALSE)</f>
        <v>5</v>
      </c>
      <c r="FU551" s="213" t="s">
        <v>69</v>
      </c>
      <c r="FV551" s="10">
        <f>FT551*1.1</f>
        <v>5.5</v>
      </c>
      <c r="FW551" s="10"/>
      <c r="FX551" s="284"/>
      <c r="FY551" s="213" t="s">
        <v>124</v>
      </c>
      <c r="FZ551" s="293" t="s">
        <v>1347</v>
      </c>
      <c r="GB551" s="214"/>
      <c r="GC551" s="214">
        <f>VLOOKUP(FZ551,$A$563:$F$2330,6,FALSE)</f>
        <v>5</v>
      </c>
      <c r="GD551" s="213" t="s">
        <v>69</v>
      </c>
      <c r="GE551" s="10">
        <f>GC551*1.1</f>
        <v>5.5</v>
      </c>
      <c r="GF551" s="10"/>
      <c r="GG551" s="284"/>
      <c r="GH551" s="213" t="s">
        <v>124</v>
      </c>
      <c r="GI551" s="306" t="s">
        <v>572</v>
      </c>
      <c r="GK551" s="214"/>
      <c r="GL551" s="214">
        <f>VLOOKUP(GI551,$A$563:$F$2330,6,FALSE)</f>
        <v>5</v>
      </c>
      <c r="GM551" s="213" t="s">
        <v>69</v>
      </c>
      <c r="GN551" s="10">
        <f>GL551*1.1</f>
        <v>5.5</v>
      </c>
      <c r="GO551" s="10"/>
      <c r="GP551" s="284"/>
      <c r="GQ551" s="213" t="s">
        <v>124</v>
      </c>
      <c r="GR551" s="306" t="s">
        <v>478</v>
      </c>
      <c r="GT551" s="214"/>
      <c r="GU551" s="214">
        <f>VLOOKUP(GR551,$A$563:$F$2330,6,FALSE)</f>
        <v>188</v>
      </c>
      <c r="GV551" s="213" t="s">
        <v>69</v>
      </c>
      <c r="GW551" s="10">
        <f>GU551*1.1</f>
        <v>206.8</v>
      </c>
      <c r="GX551" s="10"/>
      <c r="GY551" s="284"/>
      <c r="GZ551" s="213" t="s">
        <v>124</v>
      </c>
      <c r="HA551" s="293" t="s">
        <v>1466</v>
      </c>
      <c r="HC551" s="214"/>
      <c r="HD551" s="214">
        <f>VLOOKUP(HA551,$A$563:$F$2330,6,FALSE)</f>
        <v>66</v>
      </c>
      <c r="HE551" s="213" t="s">
        <v>69</v>
      </c>
      <c r="HF551" s="10">
        <f>HD551*1.1</f>
        <v>72.600000000000009</v>
      </c>
      <c r="HG551" s="10"/>
      <c r="HH551" s="284"/>
      <c r="HI551" s="213" t="s">
        <v>124</v>
      </c>
      <c r="HJ551" s="306" t="s">
        <v>558</v>
      </c>
      <c r="HL551" s="214"/>
      <c r="HM551" s="214">
        <f>VLOOKUP(HJ551,$A$563:$F$2330,6,FALSE)</f>
        <v>169</v>
      </c>
      <c r="HN551" s="213" t="s">
        <v>69</v>
      </c>
      <c r="HO551" s="10">
        <f>HM551*1.1</f>
        <v>185.9</v>
      </c>
      <c r="HP551" s="10"/>
      <c r="HQ551" s="284"/>
      <c r="HR551" s="213" t="s">
        <v>124</v>
      </c>
      <c r="HS551" s="293" t="s">
        <v>1868</v>
      </c>
      <c r="HU551" s="214"/>
      <c r="HV551" s="214">
        <f>VLOOKUP(HS551,$A$563:$F$2330,6,FALSE)</f>
        <v>2</v>
      </c>
      <c r="HW551" s="213" t="s">
        <v>69</v>
      </c>
      <c r="HX551" s="10">
        <f>HV551*1.1</f>
        <v>2.2000000000000002</v>
      </c>
      <c r="HY551" s="10"/>
      <c r="HZ551" s="284"/>
      <c r="IA551" s="213" t="s">
        <v>124</v>
      </c>
      <c r="IB551" s="306" t="s">
        <v>558</v>
      </c>
      <c r="ID551" s="214"/>
      <c r="IE551" s="214">
        <f>VLOOKUP(IB551,$A$563:$F$2330,6,FALSE)</f>
        <v>169</v>
      </c>
      <c r="IF551" s="213" t="s">
        <v>69</v>
      </c>
      <c r="IG551" s="10">
        <f>IE551*1.1</f>
        <v>185.9</v>
      </c>
      <c r="IH551" s="10"/>
      <c r="II551" s="284"/>
      <c r="IJ551" s="213" t="s">
        <v>124</v>
      </c>
      <c r="IK551" s="306" t="s">
        <v>2337</v>
      </c>
      <c r="IM551" s="214"/>
      <c r="IN551" s="214">
        <f>VLOOKUP(IK551,$A$563:$F$2330,6,FALSE)</f>
        <v>5</v>
      </c>
      <c r="IO551" s="213" t="s">
        <v>69</v>
      </c>
      <c r="IP551" s="10">
        <f>IN551*1.1</f>
        <v>5.5</v>
      </c>
      <c r="IQ551" s="10"/>
      <c r="IR551" s="284"/>
      <c r="IS551" s="213" t="s">
        <v>124</v>
      </c>
      <c r="IT551" s="306" t="s">
        <v>526</v>
      </c>
      <c r="IV551" s="214"/>
      <c r="IW551" s="214">
        <f>VLOOKUP(IT551,$A$563:$F$2330,6,FALSE)</f>
        <v>18</v>
      </c>
      <c r="IX551" s="213" t="s">
        <v>69</v>
      </c>
      <c r="IY551" s="10">
        <f>IW551*1.1</f>
        <v>19.8</v>
      </c>
      <c r="IZ551" s="10"/>
      <c r="JA551" s="284"/>
      <c r="JB551" s="213" t="s">
        <v>124</v>
      </c>
      <c r="JC551" s="306" t="s">
        <v>715</v>
      </c>
      <c r="JE551" s="214"/>
      <c r="JF551" s="214">
        <f>VLOOKUP(JC551,$A$563:$F$2330,6,FALSE)</f>
        <v>28</v>
      </c>
      <c r="JG551" s="213" t="s">
        <v>69</v>
      </c>
      <c r="JH551" s="10">
        <f>JF551*1.1</f>
        <v>30.800000000000004</v>
      </c>
      <c r="JI551" s="10"/>
      <c r="JJ551" s="284"/>
      <c r="JK551" s="213" t="s">
        <v>124</v>
      </c>
      <c r="JL551" s="306" t="s">
        <v>2316</v>
      </c>
      <c r="JN551" s="214"/>
      <c r="JO551" s="214">
        <f>VLOOKUP(JL551,$A$563:$F$2330,6,FALSE)</f>
        <v>6</v>
      </c>
      <c r="JP551" s="213" t="s">
        <v>69</v>
      </c>
      <c r="JQ551" s="10">
        <f>JO551*1.1</f>
        <v>6.6000000000000005</v>
      </c>
      <c r="JR551" s="10"/>
      <c r="JS551" s="284"/>
      <c r="JT551" s="213" t="s">
        <v>124</v>
      </c>
      <c r="JU551" s="306" t="s">
        <v>2315</v>
      </c>
      <c r="JW551" s="214"/>
      <c r="JX551" s="214">
        <f>VLOOKUP(JU551,$A$563:$F$2330,6,FALSE)</f>
        <v>236</v>
      </c>
      <c r="JY551" s="213" t="s">
        <v>69</v>
      </c>
      <c r="JZ551" s="10">
        <f>JX551*1.1</f>
        <v>259.60000000000002</v>
      </c>
      <c r="KA551" s="10"/>
      <c r="KB551" s="284"/>
      <c r="KC551" s="213" t="s">
        <v>124</v>
      </c>
      <c r="KD551" s="306" t="s">
        <v>908</v>
      </c>
      <c r="KF551" s="214"/>
      <c r="KG551" s="214">
        <f>VLOOKUP(KD551,$A$563:$F$2330,6,FALSE)</f>
        <v>0</v>
      </c>
      <c r="KH551" s="213" t="s">
        <v>69</v>
      </c>
      <c r="KI551" s="10">
        <f>KG551*1.1</f>
        <v>0</v>
      </c>
      <c r="KJ551" s="10"/>
      <c r="KK551" s="284"/>
      <c r="KL551" s="213" t="s">
        <v>124</v>
      </c>
      <c r="KM551" s="306" t="s">
        <v>1453</v>
      </c>
      <c r="KO551" s="214"/>
      <c r="KP551" s="214">
        <f>VLOOKUP(KM551,$A$563:$F$2330,6,FALSE)</f>
        <v>0</v>
      </c>
      <c r="KQ551" s="213" t="s">
        <v>69</v>
      </c>
      <c r="KR551" s="10">
        <f>KP551*1.1</f>
        <v>0</v>
      </c>
      <c r="KS551" s="10"/>
      <c r="KT551" s="284"/>
      <c r="KU551" s="213" t="s">
        <v>124</v>
      </c>
      <c r="KV551" s="306" t="s">
        <v>2320</v>
      </c>
      <c r="KX551" s="214"/>
      <c r="KY551" s="214">
        <f>VLOOKUP(KV551,$A$563:$F$2330,6,FALSE)</f>
        <v>31</v>
      </c>
      <c r="KZ551" s="213" t="s">
        <v>69</v>
      </c>
      <c r="LA551" s="10">
        <f>KY551*1.1</f>
        <v>34.1</v>
      </c>
      <c r="LB551" s="10"/>
      <c r="LC551" s="284"/>
      <c r="LD551" s="213" t="s">
        <v>124</v>
      </c>
      <c r="LE551" s="306" t="s">
        <v>478</v>
      </c>
      <c r="LG551" s="214"/>
      <c r="LH551" s="214">
        <f>VLOOKUP(LE551,$A$563:$F$2330,6,FALSE)</f>
        <v>188</v>
      </c>
      <c r="LI551" s="213" t="s">
        <v>69</v>
      </c>
      <c r="LJ551" s="10">
        <f>LH551*1.1</f>
        <v>206.8</v>
      </c>
      <c r="LK551" s="10"/>
      <c r="LL551" s="284"/>
      <c r="LM551" s="213" t="s">
        <v>124</v>
      </c>
      <c r="LN551" s="306" t="s">
        <v>537</v>
      </c>
      <c r="LP551" s="214"/>
      <c r="LQ551" s="214">
        <f>VLOOKUP(LN551,$A$563:$F$2330,6,FALSE)</f>
        <v>0</v>
      </c>
      <c r="LR551" s="213" t="s">
        <v>69</v>
      </c>
      <c r="LS551" s="10">
        <f>LQ551*1.1</f>
        <v>0</v>
      </c>
      <c r="LT551" s="10"/>
      <c r="LU551" s="284"/>
      <c r="LV551" s="213" t="s">
        <v>124</v>
      </c>
      <c r="LW551" s="306" t="s">
        <v>719</v>
      </c>
      <c r="LY551" s="214"/>
      <c r="LZ551" s="214">
        <f>VLOOKUP(LW551,$A$563:$F$2330,6,FALSE)</f>
        <v>3</v>
      </c>
      <c r="MA551" s="213" t="s">
        <v>69</v>
      </c>
      <c r="MB551" s="10">
        <f>LZ551*1.1</f>
        <v>3.3000000000000003</v>
      </c>
      <c r="MC551" s="10"/>
      <c r="MD551" s="284"/>
      <c r="ME551" s="213" t="s">
        <v>124</v>
      </c>
      <c r="MF551" s="308" t="s">
        <v>1466</v>
      </c>
      <c r="MH551" s="214"/>
      <c r="MI551" s="214">
        <f>VLOOKUP(MF551,$A$563:$F$2330,6,FALSE)</f>
        <v>66</v>
      </c>
      <c r="MJ551" s="213" t="s">
        <v>69</v>
      </c>
      <c r="MK551" s="10">
        <f>MI551*1.1</f>
        <v>72.600000000000009</v>
      </c>
      <c r="ML551" s="10"/>
      <c r="MM551" s="284"/>
      <c r="MN551" s="213" t="s">
        <v>124</v>
      </c>
      <c r="MO551" s="306" t="s">
        <v>1112</v>
      </c>
      <c r="MQ551" s="214"/>
      <c r="MR551" s="214">
        <f>VLOOKUP(MO551,$A$563:$F$2330,6,FALSE)</f>
        <v>3</v>
      </c>
      <c r="MS551" s="213" t="s">
        <v>69</v>
      </c>
      <c r="MT551" s="10">
        <f>MR551*1.1</f>
        <v>3.3000000000000003</v>
      </c>
      <c r="MU551" s="10"/>
      <c r="MV551" s="284"/>
      <c r="MW551" s="213" t="s">
        <v>124</v>
      </c>
      <c r="MX551" s="306" t="s">
        <v>1466</v>
      </c>
      <c r="MZ551" s="214"/>
      <c r="NA551" s="214">
        <f>VLOOKUP(MX551,$A$563:$F$2330,6,FALSE)</f>
        <v>66</v>
      </c>
      <c r="NB551" s="213" t="s">
        <v>69</v>
      </c>
      <c r="NC551" s="10">
        <f>NA551*1.1</f>
        <v>72.600000000000009</v>
      </c>
      <c r="ND551" s="10"/>
      <c r="NE551" s="284"/>
      <c r="NF551" s="213" t="s">
        <v>124</v>
      </c>
      <c r="NG551" s="306" t="s">
        <v>1431</v>
      </c>
      <c r="NI551" s="214"/>
      <c r="NJ551" s="214">
        <f>VLOOKUP(NG551,$A$563:$F$2330,6,FALSE)</f>
        <v>93</v>
      </c>
      <c r="NK551" s="213" t="s">
        <v>69</v>
      </c>
      <c r="NL551" s="10">
        <f>NJ551*1.1</f>
        <v>102.30000000000001</v>
      </c>
      <c r="NM551" s="10"/>
      <c r="NN551" s="284"/>
      <c r="NO551" s="213" t="s">
        <v>124</v>
      </c>
      <c r="NP551" s="306" t="s">
        <v>623</v>
      </c>
      <c r="NR551" s="214"/>
      <c r="NS551" s="214">
        <f>VLOOKUP(NP551,$A$563:$F$2330,6,FALSE)</f>
        <v>13</v>
      </c>
      <c r="NT551" s="213" t="s">
        <v>69</v>
      </c>
      <c r="NU551" s="10">
        <f>NS551*1.1</f>
        <v>14.3</v>
      </c>
      <c r="NV551" s="10"/>
      <c r="NW551" s="284"/>
      <c r="NX551" s="213" t="s">
        <v>124</v>
      </c>
      <c r="NY551" s="293" t="s">
        <v>1859</v>
      </c>
      <c r="OB551" s="214">
        <f>VLOOKUP(NY551,$A$563:$F$2330,6,FALSE)</f>
        <v>28</v>
      </c>
      <c r="OC551" s="213" t="s">
        <v>69</v>
      </c>
      <c r="OD551" s="10">
        <f>OB551*1.1</f>
        <v>30.800000000000004</v>
      </c>
      <c r="OE551" s="10"/>
      <c r="OF551" s="284"/>
      <c r="OG551" s="213" t="s">
        <v>124</v>
      </c>
      <c r="OH551" s="306" t="s">
        <v>2345</v>
      </c>
      <c r="OJ551" s="214"/>
      <c r="OK551" s="214">
        <f>VLOOKUP(OH551,$A$563:$F$2330,6,FALSE)</f>
        <v>0</v>
      </c>
      <c r="OL551" s="213" t="s">
        <v>69</v>
      </c>
      <c r="OM551" s="10">
        <f>OK551*1.1</f>
        <v>0</v>
      </c>
      <c r="ON551" s="10"/>
      <c r="OO551" s="284"/>
      <c r="OP551" s="213" t="s">
        <v>124</v>
      </c>
      <c r="OQ551" s="293" t="s">
        <v>2423</v>
      </c>
      <c r="OS551" s="214"/>
      <c r="OT551" s="214">
        <f>VLOOKUP(OQ551,$A$563:$F$2330,6,FALSE)</f>
        <v>0</v>
      </c>
      <c r="OU551" s="213" t="s">
        <v>69</v>
      </c>
      <c r="OV551" s="10">
        <f>OT551*1.1</f>
        <v>0</v>
      </c>
      <c r="OW551" s="10"/>
      <c r="OX551" s="284"/>
      <c r="OY551" s="213" t="s">
        <v>124</v>
      </c>
      <c r="OZ551" s="306" t="s">
        <v>2315</v>
      </c>
      <c r="PB551" s="214"/>
      <c r="PC551" s="214">
        <f>VLOOKUP(OZ551,$A$563:$F$2330,6,FALSE)</f>
        <v>236</v>
      </c>
      <c r="PD551" s="213" t="s">
        <v>69</v>
      </c>
      <c r="PE551" s="10">
        <f>PC551*1.1</f>
        <v>259.60000000000002</v>
      </c>
      <c r="PF551" s="10"/>
      <c r="PG551" s="284"/>
      <c r="PH551" s="213" t="s">
        <v>124</v>
      </c>
      <c r="PI551" s="306" t="s">
        <v>2320</v>
      </c>
      <c r="PK551" s="214"/>
      <c r="PL551" s="214">
        <f>VLOOKUP(PI551,$A$563:$F$2330,6,FALSE)</f>
        <v>31</v>
      </c>
      <c r="PM551" s="213" t="s">
        <v>69</v>
      </c>
      <c r="PN551" s="10">
        <f>PL551*1.1</f>
        <v>34.1</v>
      </c>
      <c r="PO551" s="10"/>
      <c r="PP551" s="284"/>
      <c r="PQ551" s="213" t="s">
        <v>124</v>
      </c>
      <c r="PR551" s="293" t="s">
        <v>2321</v>
      </c>
      <c r="PT551" s="214"/>
      <c r="PU551" s="214">
        <f>VLOOKUP(PR551,$A$563:$F$2330,6,FALSE)</f>
        <v>2</v>
      </c>
      <c r="PV551" s="213" t="s">
        <v>69</v>
      </c>
      <c r="PW551" s="10">
        <f>PU551*1.1</f>
        <v>2.2000000000000002</v>
      </c>
      <c r="PX551" s="10"/>
      <c r="PY551" s="284"/>
      <c r="PZ551" s="213" t="s">
        <v>124</v>
      </c>
      <c r="QA551" s="293" t="s">
        <v>1466</v>
      </c>
      <c r="QC551" s="214"/>
      <c r="QD551" s="214">
        <f>VLOOKUP(QA551,$A$563:$F$2330,6,FALSE)</f>
        <v>66</v>
      </c>
      <c r="QE551" s="213" t="s">
        <v>69</v>
      </c>
      <c r="QF551" s="10">
        <f>QD551*1.1</f>
        <v>72.600000000000009</v>
      </c>
      <c r="QG551" s="10"/>
      <c r="QH551" s="284"/>
      <c r="QI551" s="213" t="s">
        <v>124</v>
      </c>
      <c r="QJ551" s="293" t="s">
        <v>572</v>
      </c>
      <c r="QL551" s="214"/>
      <c r="QM551" s="214">
        <f>VLOOKUP(QJ551,$A$563:$F$2330,6,FALSE)</f>
        <v>5</v>
      </c>
      <c r="QN551" s="213" t="s">
        <v>69</v>
      </c>
      <c r="QO551" s="10">
        <f>QM551*1.1</f>
        <v>5.5</v>
      </c>
      <c r="QP551" s="10"/>
      <c r="QQ551" s="284"/>
      <c r="QR551" s="213" t="s">
        <v>124</v>
      </c>
      <c r="QS551" s="306" t="s">
        <v>594</v>
      </c>
      <c r="QU551" s="214"/>
      <c r="QV551" s="214">
        <f>VLOOKUP(QS551,$A$563:$F$2330,6,FALSE)</f>
        <v>0</v>
      </c>
      <c r="QW551" s="213" t="s">
        <v>69</v>
      </c>
      <c r="QX551" s="10">
        <f>QV551*1.1</f>
        <v>0</v>
      </c>
      <c r="QY551" s="10"/>
      <c r="QZ551" s="284"/>
      <c r="RA551" s="213" t="s">
        <v>124</v>
      </c>
      <c r="RB551" s="293" t="s">
        <v>2338</v>
      </c>
      <c r="RD551" s="214"/>
      <c r="RE551" s="214">
        <f>VLOOKUP(RB551,$A$563:$F$2330,6,FALSE)</f>
        <v>15</v>
      </c>
      <c r="RF551" s="213" t="s">
        <v>69</v>
      </c>
      <c r="RG551" s="10">
        <f>RE551*1.1</f>
        <v>16.5</v>
      </c>
      <c r="RH551" s="10"/>
      <c r="RI551" s="284"/>
      <c r="RJ551" s="213" t="s">
        <v>124</v>
      </c>
      <c r="RK551" s="297" t="s">
        <v>186</v>
      </c>
      <c r="RN551" s="214" t="e">
        <f>VLOOKUP(RK551,$A$563:$F$2330,6,FALSE)</f>
        <v>#N/A</v>
      </c>
      <c r="RO551" s="213" t="s">
        <v>69</v>
      </c>
      <c r="RP551" s="10" t="e">
        <f>RN551*1.1</f>
        <v>#N/A</v>
      </c>
      <c r="RQ551" s="10"/>
      <c r="RR551" s="284"/>
      <c r="RS551" s="213" t="s">
        <v>124</v>
      </c>
      <c r="RT551" s="306" t="s">
        <v>785</v>
      </c>
      <c r="RV551" s="214"/>
      <c r="RW551" s="214">
        <f>VLOOKUP(RT551,$A$563:$F$2330,6,FALSE)</f>
        <v>0</v>
      </c>
      <c r="RX551" s="213" t="s">
        <v>69</v>
      </c>
      <c r="RY551" s="10">
        <f>RW551*1.1</f>
        <v>0</v>
      </c>
      <c r="RZ551" s="10"/>
      <c r="SA551" s="290"/>
      <c r="SB551" s="213" t="s">
        <v>124</v>
      </c>
      <c r="SC551" s="306" t="s">
        <v>760</v>
      </c>
      <c r="SE551" s="214"/>
      <c r="SF551" s="214">
        <f>VLOOKUP(SC551,$A$563:$F$2330,6,FALSE)</f>
        <v>10</v>
      </c>
      <c r="SG551" s="213" t="s">
        <v>69</v>
      </c>
      <c r="SH551" s="10">
        <f>SF551*1.1</f>
        <v>11</v>
      </c>
      <c r="SI551" s="10"/>
      <c r="SJ551" s="290"/>
      <c r="SK551" s="213" t="s">
        <v>124</v>
      </c>
      <c r="SL551" s="306" t="s">
        <v>2317</v>
      </c>
      <c r="SN551" s="214"/>
      <c r="SO551" s="214">
        <f>VLOOKUP(SL551,$A$563:$F$2330,6,FALSE)</f>
        <v>65</v>
      </c>
      <c r="SP551" s="213" t="s">
        <v>69</v>
      </c>
      <c r="SQ551" s="10">
        <f>SO551*1.1</f>
        <v>71.5</v>
      </c>
      <c r="SR551" s="10"/>
      <c r="SS551" s="290"/>
      <c r="ST551" s="213" t="s">
        <v>124</v>
      </c>
      <c r="SU551" s="306" t="s">
        <v>2343</v>
      </c>
      <c r="SW551" s="214"/>
      <c r="SX551" s="214">
        <f>VLOOKUP(SU551,$A$563:$F$2330,6,FALSE)</f>
        <v>63</v>
      </c>
      <c r="SY551" s="213" t="s">
        <v>69</v>
      </c>
      <c r="SZ551" s="10">
        <f>SX551*1.1</f>
        <v>69.300000000000011</v>
      </c>
      <c r="TA551" s="10"/>
      <c r="TB551" s="290"/>
      <c r="TC551" s="213" t="s">
        <v>124</v>
      </c>
      <c r="TD551" s="306" t="s">
        <v>1466</v>
      </c>
      <c r="TF551" s="214"/>
      <c r="TG551" s="214">
        <f>VLOOKUP(TD551,$A$563:$F$2330,6,FALSE)</f>
        <v>66</v>
      </c>
      <c r="TH551" s="213" t="s">
        <v>69</v>
      </c>
      <c r="TI551" s="10">
        <f>TG551*1.1</f>
        <v>72.600000000000009</v>
      </c>
      <c r="TK551" s="290"/>
      <c r="TL551" s="213" t="s">
        <v>124</v>
      </c>
      <c r="TM551" s="306" t="s">
        <v>2339</v>
      </c>
      <c r="TO551" s="214"/>
      <c r="TP551" s="214">
        <f>VLOOKUP(TM551,$A$563:$F$2330,6,FALSE)</f>
        <v>0</v>
      </c>
      <c r="TQ551" s="213" t="s">
        <v>69</v>
      </c>
      <c r="TR551" s="10">
        <f>TP551*1.1</f>
        <v>0</v>
      </c>
      <c r="TS551" s="10"/>
      <c r="TT551" s="290"/>
      <c r="TU551" s="213" t="s">
        <v>124</v>
      </c>
      <c r="TV551" s="297" t="s">
        <v>186</v>
      </c>
      <c r="TX551" s="214"/>
      <c r="TY551" s="214" t="e">
        <f>VLOOKUP(TV551,$A$563:$F$2330,6,FALSE)</f>
        <v>#N/A</v>
      </c>
      <c r="TZ551" s="213" t="s">
        <v>69</v>
      </c>
      <c r="UA551" s="10" t="e">
        <f>TY551*1.1</f>
        <v>#N/A</v>
      </c>
      <c r="UB551" s="10"/>
      <c r="UC551" s="290"/>
      <c r="UD551" s="213" t="s">
        <v>124</v>
      </c>
      <c r="UE551" s="306" t="s">
        <v>599</v>
      </c>
      <c r="UG551" s="214"/>
      <c r="UH551" s="214">
        <f>VLOOKUP(UE551,$A$563:$F$2330,6,FALSE)</f>
        <v>0</v>
      </c>
      <c r="UI551" s="213" t="s">
        <v>69</v>
      </c>
      <c r="UJ551" s="10">
        <f>UH551*1.1</f>
        <v>0</v>
      </c>
      <c r="UK551" s="10"/>
      <c r="UL551" s="290"/>
      <c r="UM551" s="213" t="s">
        <v>124</v>
      </c>
      <c r="UN551" s="297" t="s">
        <v>186</v>
      </c>
      <c r="UP551" s="214"/>
      <c r="UQ551" s="214" t="e">
        <f>VLOOKUP(UN551,$A$563:$F$2330,6,FALSE)</f>
        <v>#N/A</v>
      </c>
      <c r="UR551" s="213" t="s">
        <v>69</v>
      </c>
      <c r="US551" s="10" t="e">
        <f>UQ551*1.1</f>
        <v>#N/A</v>
      </c>
      <c r="UT551" s="10"/>
      <c r="UU551" s="290"/>
      <c r="UV551" s="213" t="s">
        <v>124</v>
      </c>
      <c r="UW551" s="306" t="s">
        <v>666</v>
      </c>
      <c r="UY551" s="214"/>
      <c r="UZ551" s="214">
        <f>VLOOKUP(UW551,$A$563:$F$2330,6,FALSE)</f>
        <v>19</v>
      </c>
      <c r="VA551" s="213" t="s">
        <v>69</v>
      </c>
      <c r="VB551" s="10">
        <f>UZ551*1.1</f>
        <v>20.900000000000002</v>
      </c>
      <c r="VC551" s="10"/>
      <c r="VD551" s="290"/>
      <c r="VE551" s="213" t="s">
        <v>124</v>
      </c>
      <c r="VF551" s="297" t="s">
        <v>186</v>
      </c>
      <c r="VH551" s="214"/>
      <c r="VI551" s="214" t="e">
        <f>VLOOKUP(VF551,$A$563:$F$2330,6,FALSE)</f>
        <v>#N/A</v>
      </c>
      <c r="VJ551" s="213" t="s">
        <v>69</v>
      </c>
      <c r="VK551" s="10" t="e">
        <f>VI551*1.1</f>
        <v>#N/A</v>
      </c>
      <c r="VL551" s="10"/>
      <c r="VM551" s="290"/>
      <c r="VN551" s="213" t="s">
        <v>124</v>
      </c>
      <c r="VO551" s="306" t="s">
        <v>666</v>
      </c>
      <c r="VQ551" s="214"/>
      <c r="VR551" s="214">
        <f>VLOOKUP(VO551,$A$563:$F$2330,6,FALSE)</f>
        <v>19</v>
      </c>
      <c r="VS551" s="213" t="s">
        <v>69</v>
      </c>
      <c r="VT551" s="10">
        <f>VR551*1.1</f>
        <v>20.900000000000002</v>
      </c>
      <c r="VU551" s="10"/>
      <c r="VV551" s="290"/>
      <c r="VW551" s="213" t="s">
        <v>124</v>
      </c>
      <c r="VX551" s="297" t="s">
        <v>186</v>
      </c>
      <c r="WA551" s="214" t="e">
        <f>VLOOKUP(VX551,$A$563:$F$2330,6,FALSE)</f>
        <v>#N/A</v>
      </c>
      <c r="WB551" s="213" t="s">
        <v>69</v>
      </c>
      <c r="WC551" s="10" t="e">
        <f>WA551*1.1</f>
        <v>#N/A</v>
      </c>
      <c r="WE551" s="290"/>
      <c r="WF551" s="213" t="s">
        <v>124</v>
      </c>
      <c r="WG551" s="306" t="s">
        <v>2318</v>
      </c>
      <c r="WI551" s="214"/>
      <c r="WJ551" s="214">
        <f>VLOOKUP(WG551,$A$563:$F$2330,6,FALSE)</f>
        <v>66</v>
      </c>
      <c r="WK551" s="213" t="s">
        <v>69</v>
      </c>
      <c r="WL551" s="10">
        <f>WJ551*1.1</f>
        <v>72.600000000000009</v>
      </c>
      <c r="WN551" s="290"/>
      <c r="WO551" s="213" t="s">
        <v>124</v>
      </c>
      <c r="WP551" s="306" t="s">
        <v>1455</v>
      </c>
      <c r="WQ551" s="214"/>
      <c r="WR551" s="214"/>
      <c r="WS551" s="214">
        <f>VLOOKUP(WP551,$A$563:$F$2330,6,FALSE)</f>
        <v>3</v>
      </c>
      <c r="WT551" s="213" t="s">
        <v>69</v>
      </c>
      <c r="WU551" s="10">
        <f>WS551*1.1</f>
        <v>3.3000000000000003</v>
      </c>
      <c r="WV551" s="10"/>
      <c r="WW551" s="290"/>
      <c r="WX551" s="213" t="s">
        <v>124</v>
      </c>
      <c r="WY551" s="306" t="s">
        <v>2332</v>
      </c>
      <c r="XA551" s="214"/>
      <c r="XB551" s="214">
        <f>VLOOKUP(WY551,$A$563:$F$2330,6,FALSE)</f>
        <v>28</v>
      </c>
      <c r="XC551" s="213" t="s">
        <v>69</v>
      </c>
      <c r="XD551" s="10">
        <f>XB551*1.1</f>
        <v>30.800000000000004</v>
      </c>
      <c r="XF551" s="290"/>
      <c r="XG551" s="213" t="s">
        <v>124</v>
      </c>
      <c r="XH551" s="297" t="s">
        <v>186</v>
      </c>
      <c r="XK551" s="214" t="e">
        <f>VLOOKUP(XH551,$A$563:$F$2330,6,FALSE)</f>
        <v>#N/A</v>
      </c>
      <c r="XL551" s="213" t="s">
        <v>69</v>
      </c>
      <c r="XM551" s="10" t="e">
        <f>XK551*1.1</f>
        <v>#N/A</v>
      </c>
      <c r="XO551" s="290"/>
      <c r="XP551" s="213" t="s">
        <v>124</v>
      </c>
      <c r="XQ551" s="306" t="s">
        <v>695</v>
      </c>
      <c r="XS551" s="214"/>
      <c r="XT551" s="214">
        <f>VLOOKUP(XQ551,$A$563:$F$2330,6,FALSE)</f>
        <v>24</v>
      </c>
      <c r="XU551" s="213" t="s">
        <v>69</v>
      </c>
      <c r="XV551" s="10">
        <f>XT551*1.1</f>
        <v>26.400000000000002</v>
      </c>
      <c r="XW551" s="10"/>
      <c r="XX551" s="290"/>
      <c r="XY551" s="213" t="s">
        <v>124</v>
      </c>
      <c r="XZ551" s="306" t="s">
        <v>607</v>
      </c>
      <c r="YB551" s="214"/>
      <c r="YC551" s="214">
        <f>VLOOKUP(XZ551,$A$563:$F$2330,6,FALSE)</f>
        <v>1</v>
      </c>
      <c r="YD551" s="213" t="s">
        <v>69</v>
      </c>
      <c r="YE551" s="10">
        <f>YC551*1.1</f>
        <v>1.1000000000000001</v>
      </c>
      <c r="YG551" s="290"/>
      <c r="YH551" s="213" t="s">
        <v>124</v>
      </c>
      <c r="YI551" s="306" t="s">
        <v>2341</v>
      </c>
      <c r="YK551" s="214"/>
      <c r="YL551" s="214">
        <f>VLOOKUP(YI551,$A$563:$F$2330,6,FALSE)</f>
        <v>6</v>
      </c>
      <c r="YM551" s="213" t="s">
        <v>69</v>
      </c>
      <c r="YN551" s="10">
        <f>YL551*1.1</f>
        <v>6.6000000000000005</v>
      </c>
      <c r="YO551" s="10"/>
      <c r="YP551" s="290"/>
      <c r="YQ551" s="213" t="s">
        <v>124</v>
      </c>
      <c r="YR551" s="297" t="s">
        <v>186</v>
      </c>
      <c r="YU551" s="214" t="e">
        <f>VLOOKUP(YR551,$A$563:$F$2330,6,FALSE)</f>
        <v>#N/A</v>
      </c>
      <c r="YV551" s="213" t="s">
        <v>69</v>
      </c>
      <c r="YW551" s="10" t="e">
        <f>YU551*1.1</f>
        <v>#N/A</v>
      </c>
      <c r="YY551" s="290"/>
      <c r="YZ551" s="213" t="s">
        <v>124</v>
      </c>
      <c r="ZA551" s="297" t="s">
        <v>186</v>
      </c>
      <c r="ZD551" s="214" t="e">
        <f>VLOOKUP(ZA551,$A$563:$F$2330,6,FALSE)</f>
        <v>#N/A</v>
      </c>
      <c r="ZE551" s="213" t="s">
        <v>69</v>
      </c>
      <c r="ZF551" s="10" t="e">
        <f>ZD551*1.1</f>
        <v>#N/A</v>
      </c>
      <c r="ZH551" s="290"/>
      <c r="ZI551" s="213" t="s">
        <v>124</v>
      </c>
      <c r="ZJ551" s="293" t="s">
        <v>719</v>
      </c>
      <c r="ZM551" s="214">
        <f>VLOOKUP(ZJ551,$A$563:$F$2330,6,FALSE)</f>
        <v>3</v>
      </c>
      <c r="ZN551" s="213" t="s">
        <v>69</v>
      </c>
      <c r="ZO551" s="10">
        <f>ZM551*1.1</f>
        <v>3.3000000000000003</v>
      </c>
      <c r="ZQ551" s="290"/>
      <c r="ZR551" s="213" t="s">
        <v>124</v>
      </c>
      <c r="ZS551" s="297" t="s">
        <v>186</v>
      </c>
      <c r="ZU551" s="214"/>
      <c r="ZV551" s="214" t="e">
        <f>VLOOKUP(ZS551,$A$563:$F$2330,6,FALSE)</f>
        <v>#N/A</v>
      </c>
      <c r="ZW551" s="213" t="s">
        <v>69</v>
      </c>
      <c r="ZX551" s="10" t="e">
        <f>ZV551*1.1</f>
        <v>#N/A</v>
      </c>
      <c r="ZY551" s="10"/>
      <c r="ZZ551" s="290"/>
      <c r="AAA551" s="213" t="s">
        <v>124</v>
      </c>
      <c r="AAB551" s="297" t="s">
        <v>186</v>
      </c>
      <c r="AAD551" s="214"/>
      <c r="AAE551" s="214" t="e">
        <f>VLOOKUP(AAB551,$A$563:$F$2330,6,FALSE)</f>
        <v>#N/A</v>
      </c>
      <c r="AAF551" s="213" t="s">
        <v>69</v>
      </c>
      <c r="AAG551" s="10" t="e">
        <f>AAE551*1.1</f>
        <v>#N/A</v>
      </c>
      <c r="AAH551" s="10"/>
      <c r="AAI551" s="290"/>
      <c r="AAJ551" s="213" t="s">
        <v>124</v>
      </c>
      <c r="AAK551" s="297" t="s">
        <v>186</v>
      </c>
      <c r="AAM551" s="214"/>
      <c r="AAN551" s="214" t="e">
        <f>VLOOKUP(AAK551,$A$563:$F$2330,6,FALSE)</f>
        <v>#N/A</v>
      </c>
      <c r="AAO551" s="213" t="s">
        <v>69</v>
      </c>
      <c r="AAP551" s="10" t="e">
        <f>AAN551*1.1</f>
        <v>#N/A</v>
      </c>
      <c r="AAQ551" s="10"/>
      <c r="AAR551" s="290"/>
      <c r="AAS551" s="213" t="s">
        <v>124</v>
      </c>
      <c r="AAT551" s="297" t="s">
        <v>186</v>
      </c>
      <c r="AAV551" s="214"/>
      <c r="AAW551" s="214" t="e">
        <f>VLOOKUP(AAT551,$A$563:$F$2330,6,FALSE)</f>
        <v>#N/A</v>
      </c>
      <c r="AAX551" s="213" t="s">
        <v>69</v>
      </c>
      <c r="AAY551" s="10" t="e">
        <f>AAW551*1.1</f>
        <v>#N/A</v>
      </c>
      <c r="AAZ551" s="10"/>
      <c r="ABA551" s="290"/>
      <c r="ABB551" s="213" t="s">
        <v>124</v>
      </c>
      <c r="ABC551" s="297" t="s">
        <v>186</v>
      </c>
      <c r="ABE551" s="214"/>
      <c r="ABF551" s="214" t="e">
        <f>VLOOKUP(ABC551,$A$563:$F$2330,6,FALSE)</f>
        <v>#N/A</v>
      </c>
      <c r="ABG551" s="213" t="s">
        <v>69</v>
      </c>
      <c r="ABH551" s="10" t="e">
        <f>ABF551*1.1</f>
        <v>#N/A</v>
      </c>
      <c r="ABI551" s="10"/>
      <c r="ABJ551" s="290"/>
      <c r="ABK551" s="213" t="s">
        <v>124</v>
      </c>
      <c r="ABL551" s="297" t="s">
        <v>186</v>
      </c>
      <c r="ABN551" s="214"/>
      <c r="ABO551" s="214" t="e">
        <f>VLOOKUP(ABL551,$A$563:$F$2330,6,FALSE)</f>
        <v>#N/A</v>
      </c>
      <c r="ABP551" s="213" t="s">
        <v>69</v>
      </c>
      <c r="ABQ551" s="10" t="e">
        <f>ABO551*1.1</f>
        <v>#N/A</v>
      </c>
      <c r="ABR551" s="10"/>
      <c r="ABS551" s="290"/>
      <c r="ABT551" s="213" t="s">
        <v>124</v>
      </c>
      <c r="ABU551" s="297" t="s">
        <v>186</v>
      </c>
      <c r="ABW551" s="214"/>
      <c r="ABX551" s="214" t="e">
        <f>VLOOKUP(ABU551,$A$563:$F$2330,6,FALSE)</f>
        <v>#N/A</v>
      </c>
      <c r="ABY551" s="213" t="s">
        <v>69</v>
      </c>
      <c r="ABZ551" s="10" t="e">
        <f>ABX551*1.1</f>
        <v>#N/A</v>
      </c>
      <c r="ACA551" s="10"/>
      <c r="ACB551" s="290"/>
      <c r="ACC551" s="213" t="s">
        <v>124</v>
      </c>
      <c r="ACD551" s="297" t="s">
        <v>186</v>
      </c>
      <c r="ACF551" s="214"/>
      <c r="ACG551" s="214" t="e">
        <f>VLOOKUP(ACD551,$A$563:$F$2330,6,FALSE)</f>
        <v>#N/A</v>
      </c>
      <c r="ACH551" s="213" t="s">
        <v>69</v>
      </c>
      <c r="ACI551" s="10" t="e">
        <f>ACG551*1.1</f>
        <v>#N/A</v>
      </c>
      <c r="ACJ551" s="10"/>
      <c r="ACK551" s="290"/>
      <c r="ACL551" s="213" t="s">
        <v>124</v>
      </c>
      <c r="ACM551" s="297" t="s">
        <v>186</v>
      </c>
      <c r="ACO551" s="214"/>
      <c r="ACP551" s="214" t="e">
        <f>VLOOKUP(ACM551,$A$563:$F$2330,6,FALSE)</f>
        <v>#N/A</v>
      </c>
      <c r="ACQ551" s="213" t="s">
        <v>69</v>
      </c>
      <c r="ACR551" s="10" t="e">
        <f>ACP551*1.1</f>
        <v>#N/A</v>
      </c>
      <c r="ACS551" s="10"/>
      <c r="ACT551" s="290"/>
      <c r="ACU551" s="213" t="s">
        <v>124</v>
      </c>
      <c r="ACV551" s="293" t="s">
        <v>1325</v>
      </c>
      <c r="ACX551" s="214"/>
      <c r="ACY551" s="214">
        <f>VLOOKUP(ACV551,$A$563:$F$2330,6,FALSE)</f>
        <v>15</v>
      </c>
      <c r="ACZ551" s="213" t="s">
        <v>69</v>
      </c>
      <c r="ADA551" s="10">
        <f>ACY551*1.1</f>
        <v>16.5</v>
      </c>
      <c r="ADB551" s="10"/>
      <c r="ADC551" s="290"/>
      <c r="ADD551" s="213" t="s">
        <v>124</v>
      </c>
      <c r="ADE551" s="306" t="s">
        <v>625</v>
      </c>
      <c r="ADG551" s="214"/>
      <c r="ADH551" s="214">
        <f>VLOOKUP(ADE551,$A$563:$F$2330,6,FALSE)</f>
        <v>45</v>
      </c>
      <c r="ADI551" s="213" t="s">
        <v>69</v>
      </c>
      <c r="ADJ551" s="10">
        <f>ADH551*1.1</f>
        <v>49.500000000000007</v>
      </c>
      <c r="ADL551" s="290"/>
      <c r="ADM551" s="213" t="s">
        <v>124</v>
      </c>
      <c r="ADN551" s="306" t="s">
        <v>548</v>
      </c>
      <c r="ADP551" s="214"/>
      <c r="ADQ551" s="214">
        <f>VLOOKUP(ADN551,$A$563:$F$2330,6,FALSE)</f>
        <v>10</v>
      </c>
      <c r="ADR551" s="213" t="s">
        <v>69</v>
      </c>
      <c r="ADS551" s="10">
        <f>ADQ551*1.1</f>
        <v>11</v>
      </c>
      <c r="ADT551" s="10"/>
      <c r="ADU551" s="290"/>
      <c r="ADV551" s="213" t="s">
        <v>124</v>
      </c>
      <c r="ADW551" s="306" t="s">
        <v>662</v>
      </c>
      <c r="ADZ551" s="214">
        <f>VLOOKUP(ADW551,$A$563:$F$2330,6,FALSE)</f>
        <v>0</v>
      </c>
      <c r="AEA551" s="213" t="s">
        <v>69</v>
      </c>
      <c r="AEB551" s="10">
        <f>ADZ551*1.1</f>
        <v>0</v>
      </c>
      <c r="AED551" s="290"/>
      <c r="AEE551" s="213" t="s">
        <v>124</v>
      </c>
      <c r="AEF551" s="306" t="s">
        <v>1461</v>
      </c>
      <c r="AEH551" s="214"/>
      <c r="AEI551" s="214">
        <f>VLOOKUP(AEF551,$A$563:$F$2330,6,FALSE)</f>
        <v>0</v>
      </c>
      <c r="AEJ551" s="213" t="s">
        <v>69</v>
      </c>
      <c r="AEK551" s="10">
        <f>AEI551*1.1</f>
        <v>0</v>
      </c>
      <c r="AEM551" s="290"/>
      <c r="AEN551" s="213" t="s">
        <v>124</v>
      </c>
      <c r="AEO551" s="306" t="s">
        <v>995</v>
      </c>
      <c r="AEQ551" s="214"/>
      <c r="AER551" s="214">
        <f>VLOOKUP(AEO551,$A$563:$F$2330,6,FALSE)</f>
        <v>9</v>
      </c>
      <c r="AES551" s="213" t="s">
        <v>69</v>
      </c>
      <c r="AET551" s="10">
        <f>AER551*1.1</f>
        <v>9.9</v>
      </c>
      <c r="AEV551" s="290"/>
      <c r="AEW551" s="213" t="s">
        <v>124</v>
      </c>
      <c r="AEX551" s="306" t="s">
        <v>2324</v>
      </c>
      <c r="AEZ551" s="214"/>
      <c r="AFA551" s="214">
        <f>VLOOKUP(AEX551,$A$563:$F$2330,6,FALSE)</f>
        <v>0</v>
      </c>
      <c r="AFB551" s="213" t="s">
        <v>69</v>
      </c>
      <c r="AFC551" s="10">
        <f>AFA551*1.1</f>
        <v>0</v>
      </c>
      <c r="AFD551" s="10"/>
      <c r="AFE551" s="290"/>
      <c r="AFF551" s="213" t="s">
        <v>124</v>
      </c>
      <c r="AFG551" s="306" t="s">
        <v>715</v>
      </c>
      <c r="AFI551" s="214"/>
      <c r="AFJ551" s="214">
        <f>VLOOKUP(AFG551,$A$563:$F$2330,6,FALSE)</f>
        <v>28</v>
      </c>
      <c r="AFK551" s="213" t="s">
        <v>69</v>
      </c>
      <c r="AFL551" s="10">
        <f>AFJ551*1.1</f>
        <v>30.800000000000004</v>
      </c>
      <c r="AFM551" s="10"/>
      <c r="AFN551" s="290"/>
      <c r="AFO551" s="213" t="s">
        <v>124</v>
      </c>
      <c r="AFP551" s="306" t="s">
        <v>2315</v>
      </c>
      <c r="AFR551" s="214"/>
      <c r="AFS551" s="214">
        <f>VLOOKUP(AFP551,$A$563:$F$2330,6,FALSE)</f>
        <v>236</v>
      </c>
      <c r="AFT551" s="213" t="s">
        <v>69</v>
      </c>
      <c r="AFU551" s="10">
        <f>AFS551*1.1</f>
        <v>259.60000000000002</v>
      </c>
      <c r="AFV551" s="10"/>
      <c r="AFW551" s="290"/>
      <c r="AFX551" s="213" t="s">
        <v>124</v>
      </c>
      <c r="AFY551" s="306" t="s">
        <v>1071</v>
      </c>
      <c r="AGA551" s="214"/>
      <c r="AGB551" s="214">
        <f>VLOOKUP(AFY551,$A$563:$F$2330,6,FALSE)</f>
        <v>0</v>
      </c>
      <c r="AGC551" s="213" t="s">
        <v>69</v>
      </c>
      <c r="AGD551" s="10">
        <f>AGB551*1.1</f>
        <v>0</v>
      </c>
      <c r="AGE551" s="10"/>
      <c r="AGF551" s="290"/>
      <c r="AGG551" s="213" t="s">
        <v>124</v>
      </c>
      <c r="AGH551" s="306" t="s">
        <v>1885</v>
      </c>
      <c r="AGJ551" s="214"/>
      <c r="AGK551" s="214">
        <f>VLOOKUP(AGH551,$A$563:$F$2330,6,FALSE)</f>
        <v>3</v>
      </c>
      <c r="AGL551" s="213" t="s">
        <v>69</v>
      </c>
      <c r="AGM551" s="10">
        <f>AGK551*1.1</f>
        <v>3.3000000000000003</v>
      </c>
      <c r="AGN551" s="10"/>
      <c r="AGO551" s="290"/>
      <c r="AGP551" s="213" t="s">
        <v>124</v>
      </c>
      <c r="AGQ551" s="306" t="s">
        <v>612</v>
      </c>
      <c r="AGS551" s="214"/>
      <c r="AGT551" s="214">
        <f>VLOOKUP(AGQ551,$A$563:$F$2330,6,FALSE)</f>
        <v>5</v>
      </c>
      <c r="AGU551" s="213" t="s">
        <v>69</v>
      </c>
      <c r="AGV551" s="10">
        <f>AGT551*1.1</f>
        <v>5.5</v>
      </c>
      <c r="AGW551" s="10"/>
      <c r="AGX551" s="290"/>
      <c r="AGY551" s="213" t="s">
        <v>124</v>
      </c>
      <c r="AGZ551" s="306" t="s">
        <v>2346</v>
      </c>
      <c r="AHB551" s="214"/>
      <c r="AHC551" s="214">
        <f>VLOOKUP(AGZ551,$A$563:$F$2330,6,FALSE)</f>
        <v>0</v>
      </c>
      <c r="AHD551" s="213" t="s">
        <v>69</v>
      </c>
      <c r="AHE551" s="10">
        <f>AHC551*1.1</f>
        <v>0</v>
      </c>
      <c r="AHF551" s="10"/>
      <c r="AHG551" s="290"/>
      <c r="AHH551" s="213"/>
      <c r="AHI551" s="303"/>
      <c r="AHK551" s="214"/>
      <c r="AHL551" s="214"/>
      <c r="AHM551" s="213"/>
      <c r="AHN551" s="10"/>
      <c r="AHO551" s="10"/>
      <c r="AHQ551" s="213"/>
      <c r="AHR551" s="278"/>
      <c r="AHT551" s="214"/>
      <c r="AHU551" s="214"/>
      <c r="AHV551" s="213"/>
      <c r="AHW551" s="10"/>
      <c r="AHX551" s="10"/>
      <c r="AHZ551" s="213"/>
      <c r="AIA551" s="303"/>
      <c r="AIC551" s="214"/>
      <c r="AID551" s="214"/>
      <c r="AIE551" s="213"/>
      <c r="AIF551" s="10"/>
      <c r="AIG551" s="10"/>
      <c r="AII551" s="213"/>
      <c r="AIJ551" s="278"/>
      <c r="AIM551" s="214"/>
      <c r="AIN551" s="213"/>
      <c r="AIO551" s="10"/>
    </row>
    <row r="552" spans="1:926" ht="15">
      <c r="D552" s="1"/>
      <c r="H552" s="10">
        <f>SUM(G547:G551)</f>
        <v>771.7</v>
      </c>
      <c r="I552" s="283"/>
      <c r="Q552" s="10">
        <f>SUM(P547:P551)</f>
        <v>695.90000000000009</v>
      </c>
      <c r="R552" s="283"/>
      <c r="Z552" s="10">
        <f>SUM(Y547:Y551)</f>
        <v>744.5</v>
      </c>
      <c r="AA552" s="283"/>
      <c r="AI552" s="10">
        <f>SUM(AH547:AH551)</f>
        <v>632.1</v>
      </c>
      <c r="AJ552" s="283"/>
      <c r="AR552" s="10">
        <f>SUM(AQ547:AQ551)</f>
        <v>757.7</v>
      </c>
      <c r="AS552" s="283"/>
      <c r="AW552" s="1"/>
      <c r="BA552" s="10">
        <f>SUM(AZ547:AZ551)</f>
        <v>476.1</v>
      </c>
      <c r="BB552" s="283"/>
      <c r="BF552" s="1"/>
      <c r="BJ552" s="10">
        <f>SUM(BI547:BI551)</f>
        <v>729.30000000000007</v>
      </c>
      <c r="BK552" s="283"/>
      <c r="BO552" s="1"/>
      <c r="BS552" s="10">
        <f>SUM(BR547:BR551)</f>
        <v>306.60000000000002</v>
      </c>
      <c r="BT552" s="283"/>
      <c r="BX552" s="1"/>
      <c r="CB552" s="10">
        <f>SUM(CA547:CA551)</f>
        <v>502.40000000000003</v>
      </c>
      <c r="CC552" s="283"/>
      <c r="CG552" s="1"/>
      <c r="CK552" s="10">
        <f>SUM(CJ547:CJ551)</f>
        <v>754</v>
      </c>
      <c r="CL552" s="283"/>
      <c r="CP552" s="1"/>
      <c r="CT552" s="10">
        <f>SUM(CS547:CS551)</f>
        <v>119.8</v>
      </c>
      <c r="CU552" s="283"/>
      <c r="CY552" s="1"/>
      <c r="DC552" s="10">
        <f>SUM(DB547:DB551)</f>
        <v>325</v>
      </c>
      <c r="DD552" s="283"/>
      <c r="DH552" s="1"/>
      <c r="DL552" s="10">
        <f>SUM(DK547:DK551)</f>
        <v>68.5</v>
      </c>
      <c r="DM552" s="283"/>
      <c r="DQ552" s="1"/>
      <c r="DU552" s="10">
        <f>SUM(DT547:DT551)</f>
        <v>314.89999999999998</v>
      </c>
      <c r="DV552" s="283"/>
      <c r="DZ552" s="1"/>
      <c r="ED552" s="10" t="e">
        <f>SUM(EC547:EC551)</f>
        <v>#N/A</v>
      </c>
      <c r="EE552" s="283"/>
      <c r="EI552" s="1"/>
      <c r="EM552" s="10">
        <f>SUM(EL547:EL551)</f>
        <v>678.3</v>
      </c>
      <c r="EN552" s="283"/>
      <c r="ER552" s="1"/>
      <c r="EV552" s="10">
        <f>SUM(EU547:EU551)</f>
        <v>633.1</v>
      </c>
      <c r="EW552" s="283"/>
      <c r="FA552" s="1"/>
      <c r="FE552" s="10" t="e">
        <f>SUM(FD547:FD551)</f>
        <v>#N/A</v>
      </c>
      <c r="FF552" s="283"/>
      <c r="FJ552" s="1"/>
      <c r="FN552" s="10">
        <f>SUM(FM547:FM551)</f>
        <v>90.1</v>
      </c>
      <c r="FO552" s="283"/>
      <c r="FS552" s="1"/>
      <c r="FW552" s="10">
        <f>SUM(FV547:FV551)</f>
        <v>344.3</v>
      </c>
      <c r="FX552" s="283"/>
      <c r="GB552" s="1"/>
      <c r="GF552" s="10">
        <f>SUM(GE547:GE551)</f>
        <v>622.70000000000005</v>
      </c>
      <c r="GG552" s="283"/>
      <c r="GK552" s="1"/>
      <c r="GO552" s="10">
        <f>SUM(GN547:GN551)</f>
        <v>147.20000000000002</v>
      </c>
      <c r="GP552" s="283"/>
      <c r="GR552" s="14"/>
      <c r="GX552" s="10">
        <f>SUM(GW547:GW551)</f>
        <v>688.7</v>
      </c>
      <c r="GY552" s="283"/>
      <c r="HC552" s="1"/>
      <c r="HG552" s="10">
        <f>SUM(HF547:HF551)</f>
        <v>464.1</v>
      </c>
      <c r="HH552" s="283"/>
      <c r="HP552" s="10">
        <f>SUM(HO547:HO551)</f>
        <v>209.20000000000002</v>
      </c>
      <c r="HQ552" s="283"/>
      <c r="HR552" s="1"/>
      <c r="HU552" s="1"/>
      <c r="HV552" s="1"/>
      <c r="HW552" s="1"/>
      <c r="HX552" s="1"/>
      <c r="HY552" s="10">
        <f>SUM(HX547:HX551)</f>
        <v>13.3</v>
      </c>
      <c r="HZ552" s="283"/>
      <c r="IA552" s="1"/>
      <c r="IE552" s="1"/>
      <c r="IF552" s="1"/>
      <c r="IG552" s="1"/>
      <c r="IH552" s="10">
        <f>SUM(IG547:IG551)</f>
        <v>385.2</v>
      </c>
      <c r="II552" s="283"/>
      <c r="IJ552" s="1"/>
      <c r="IM552" s="1"/>
      <c r="IN552" s="1"/>
      <c r="IO552" s="1"/>
      <c r="IP552" s="1"/>
      <c r="IQ552" s="10">
        <f>SUM(IP547:IP551)</f>
        <v>600.1</v>
      </c>
      <c r="IR552" s="283"/>
      <c r="IS552" s="1"/>
      <c r="IT552" s="287"/>
      <c r="IV552" s="1"/>
      <c r="IW552" s="1"/>
      <c r="IX552" s="1"/>
      <c r="IY552" s="1"/>
      <c r="IZ552" s="10">
        <f>SUM(IY547:IY551)</f>
        <v>245.4</v>
      </c>
      <c r="JA552" s="283"/>
      <c r="JB552" s="1"/>
      <c r="JE552" s="1"/>
      <c r="JF552" s="1"/>
      <c r="JG552" s="1"/>
      <c r="JH552" s="1"/>
      <c r="JI552" s="10">
        <f>SUM(JH547:JH551)</f>
        <v>151.29999999999998</v>
      </c>
      <c r="JJ552" s="283"/>
      <c r="JK552" s="1"/>
      <c r="JN552" s="1"/>
      <c r="JO552" s="1"/>
      <c r="JP552" s="1"/>
      <c r="JQ552" s="1"/>
      <c r="JR552" s="10">
        <f>SUM(JQ547:JQ551)</f>
        <v>634.90000000000009</v>
      </c>
      <c r="JS552" s="283"/>
      <c r="JT552" s="1"/>
      <c r="JW552" s="1"/>
      <c r="JX552" s="1"/>
      <c r="JY552" s="1"/>
      <c r="JZ552" s="1"/>
      <c r="KA552" s="10">
        <f>SUM(JZ547:JZ551)</f>
        <v>386.90000000000003</v>
      </c>
      <c r="KB552" s="283"/>
      <c r="KC552" s="1"/>
      <c r="KF552" s="1"/>
      <c r="KG552" s="1"/>
      <c r="KH552" s="1"/>
      <c r="KI552" s="1"/>
      <c r="KJ552" s="10">
        <f>SUM(KI547:KI551)</f>
        <v>322.40000000000003</v>
      </c>
      <c r="KK552" s="283"/>
      <c r="KL552" s="1"/>
      <c r="KM552" s="14"/>
      <c r="KP552" s="1"/>
      <c r="KQ552" s="1"/>
      <c r="KR552" s="1"/>
      <c r="KS552" s="10">
        <f>SUM(KR547:KR551)</f>
        <v>312.59999999999997</v>
      </c>
      <c r="KT552" s="283"/>
      <c r="KU552" s="1"/>
      <c r="KV552" s="286"/>
      <c r="KX552" s="1"/>
      <c r="KY552" s="1"/>
      <c r="KZ552" s="1"/>
      <c r="LA552" s="1"/>
      <c r="LB552" s="10">
        <f>SUM(LA547:LA551)</f>
        <v>584.4</v>
      </c>
      <c r="LC552" s="283"/>
      <c r="LD552" s="1"/>
      <c r="LG552" s="1"/>
      <c r="LH552" s="1"/>
      <c r="LI552" s="1"/>
      <c r="LJ552" s="1"/>
      <c r="LK552" s="10">
        <f>SUM(LJ547:LJ551)</f>
        <v>272.20000000000005</v>
      </c>
      <c r="LL552" s="283"/>
      <c r="LM552" s="1"/>
      <c r="LP552" s="1"/>
      <c r="LQ552" s="1"/>
      <c r="LR552" s="1"/>
      <c r="LS552" s="1"/>
      <c r="LT552" s="10">
        <f>SUM(LS547:LS551)</f>
        <v>216.79999999999998</v>
      </c>
      <c r="LU552" s="283"/>
      <c r="LV552" s="1"/>
      <c r="LY552" s="1"/>
      <c r="LZ552" s="1"/>
      <c r="MA552" s="1"/>
      <c r="MB552" s="1"/>
      <c r="MC552" s="10">
        <f>SUM(MB547:MB551)</f>
        <v>378</v>
      </c>
      <c r="MD552" s="283"/>
      <c r="ME552" s="1"/>
      <c r="MH552" s="1"/>
      <c r="MI552" s="1"/>
      <c r="MJ552" s="1"/>
      <c r="MK552" s="1"/>
      <c r="ML552" s="10">
        <f>SUM(MK547:MK551)</f>
        <v>358.90000000000003</v>
      </c>
      <c r="MM552" s="283"/>
      <c r="MN552" s="1"/>
      <c r="MQ552" s="1"/>
      <c r="MR552" s="1"/>
      <c r="MS552" s="1"/>
      <c r="MT552" s="1"/>
      <c r="MU552" s="10">
        <f>SUM(MT547:MT551)</f>
        <v>40.099999999999994</v>
      </c>
      <c r="MV552" s="283"/>
      <c r="MW552" s="1"/>
      <c r="MZ552" s="1"/>
      <c r="NA552" s="1"/>
      <c r="NB552" s="1"/>
      <c r="NC552" s="1"/>
      <c r="ND552" s="10">
        <f>SUM(NC547:NC551)</f>
        <v>491.8</v>
      </c>
      <c r="NE552" s="283"/>
      <c r="NF552" s="1"/>
      <c r="NI552" s="1"/>
      <c r="NJ552" s="1"/>
      <c r="NK552" s="1"/>
      <c r="NL552" s="1"/>
      <c r="NM552" s="10">
        <f>SUM(NL547:NL551)</f>
        <v>666.09999999999991</v>
      </c>
      <c r="NN552" s="283"/>
      <c r="NO552" s="1"/>
      <c r="NR552" s="1"/>
      <c r="NS552" s="1"/>
      <c r="NT552" s="1"/>
      <c r="NU552" s="1"/>
      <c r="NV552" s="10">
        <f>SUM(NU547:NU551)</f>
        <v>26.8</v>
      </c>
      <c r="NW552" s="283"/>
      <c r="NX552" s="1"/>
      <c r="NY552" s="14"/>
      <c r="OB552" s="1"/>
      <c r="OC552" s="1"/>
      <c r="OD552" s="1"/>
      <c r="OE552" s="10">
        <f>SUM(OD547:OD551)</f>
        <v>40.900000000000006</v>
      </c>
      <c r="OF552" s="283"/>
      <c r="OG552" s="1"/>
      <c r="OJ552" s="1"/>
      <c r="OK552" s="1"/>
      <c r="OL552" s="1"/>
      <c r="OM552" s="1"/>
      <c r="ON552" s="10">
        <f>SUM(OM547:OM551)</f>
        <v>29.4</v>
      </c>
      <c r="OO552" s="283"/>
      <c r="OP552" s="1"/>
      <c r="OS552" s="1"/>
      <c r="OT552" s="1"/>
      <c r="OU552" s="1"/>
      <c r="OV552" s="1"/>
      <c r="OW552" s="10">
        <f>SUM(OV547:OV551)</f>
        <v>588.9</v>
      </c>
      <c r="OX552" s="283"/>
      <c r="OY552" s="1"/>
      <c r="PB552" s="1"/>
      <c r="PC552" s="1"/>
      <c r="PD552" s="1"/>
      <c r="PE552" s="1"/>
      <c r="PF552" s="10">
        <f>SUM(PE547:PE551)</f>
        <v>538.20000000000005</v>
      </c>
      <c r="PG552" s="283"/>
      <c r="PH552" s="1"/>
      <c r="PK552" s="1"/>
      <c r="PL552" s="1"/>
      <c r="PM552" s="1"/>
      <c r="PN552" s="1"/>
      <c r="PO552" s="10">
        <f>SUM(PN547:PN551)</f>
        <v>606.1</v>
      </c>
      <c r="PP552" s="283"/>
      <c r="PQ552" s="1"/>
      <c r="PT552" s="1"/>
      <c r="PU552" s="1"/>
      <c r="PV552" s="1"/>
      <c r="PW552" s="1"/>
      <c r="PX552" s="10">
        <f>SUM(PW547:PW551)</f>
        <v>606.1</v>
      </c>
      <c r="PY552" s="283"/>
      <c r="PZ552" s="1"/>
      <c r="QC552" s="1"/>
      <c r="QD552" s="1"/>
      <c r="QE552" s="1"/>
      <c r="QF552" s="1"/>
      <c r="QG552" s="10">
        <f>SUM(QF547:QF551)</f>
        <v>120.9</v>
      </c>
      <c r="QH552" s="283"/>
      <c r="QI552" s="1"/>
      <c r="QL552" s="1"/>
      <c r="QM552" s="1"/>
      <c r="QN552" s="1"/>
      <c r="QO552" s="1"/>
      <c r="QP552" s="10">
        <f>SUM(QO547:QO551)</f>
        <v>9.6999999999999993</v>
      </c>
      <c r="QQ552" s="283"/>
      <c r="QR552" s="1"/>
      <c r="QU552" s="1"/>
      <c r="QV552" s="1"/>
      <c r="QW552" s="1"/>
      <c r="QX552" s="1"/>
      <c r="QY552" s="10">
        <f>SUM(QX547:QX551)</f>
        <v>342.1</v>
      </c>
      <c r="QZ552" s="283"/>
      <c r="RA552" s="1"/>
      <c r="RD552" s="1"/>
      <c r="RE552" s="1"/>
      <c r="RF552" s="1"/>
      <c r="RG552" s="1"/>
      <c r="RH552" s="10">
        <f>SUM(RG547:RG551)</f>
        <v>103.8</v>
      </c>
      <c r="RI552" s="283"/>
      <c r="RJ552" s="1"/>
      <c r="RK552" s="14"/>
      <c r="RN552" s="1"/>
      <c r="RO552" s="1"/>
      <c r="RP552" s="1"/>
      <c r="RQ552" s="10" t="e">
        <f>SUM(RP547:RP551)</f>
        <v>#N/A</v>
      </c>
      <c r="RR552" s="283"/>
      <c r="RS552" s="2"/>
      <c r="RV552" s="1"/>
      <c r="RW552" s="1"/>
      <c r="RX552" s="1"/>
      <c r="RY552" s="1"/>
      <c r="RZ552" s="10">
        <f>SUM(RY547:RY551)</f>
        <v>373.8</v>
      </c>
      <c r="SA552" s="43"/>
      <c r="SB552" s="2"/>
      <c r="SE552" s="1"/>
      <c r="SF552" s="1"/>
      <c r="SG552" s="1"/>
      <c r="SH552" s="1"/>
      <c r="SI552" s="10">
        <f>SUM(SH547:SH551)</f>
        <v>58.8</v>
      </c>
      <c r="SJ552" s="43"/>
      <c r="SK552" s="2"/>
      <c r="SN552" s="1"/>
      <c r="SO552" s="1"/>
      <c r="SP552" s="1"/>
      <c r="SQ552" s="1"/>
      <c r="SR552" s="10">
        <f>SUM(SQ547:SQ551)</f>
        <v>460.7</v>
      </c>
      <c r="SS552" s="43"/>
      <c r="ST552" s="2"/>
      <c r="SW552" s="1"/>
      <c r="SX552" s="1"/>
      <c r="SY552" s="1"/>
      <c r="SZ552" s="1"/>
      <c r="TA552" s="10">
        <f>SUM(SZ547:SZ551)</f>
        <v>308.20000000000005</v>
      </c>
      <c r="TB552" s="43"/>
      <c r="TC552" s="2"/>
      <c r="TJ552" s="10">
        <f>SUM(TI547:TI551)</f>
        <v>446</v>
      </c>
      <c r="TK552" s="43"/>
      <c r="TL552" s="2"/>
      <c r="TO552" s="1"/>
      <c r="TP552" s="1"/>
      <c r="TQ552" s="1"/>
      <c r="TR552" s="1"/>
      <c r="TS552" s="10">
        <f>SUM(TR547:TR551)</f>
        <v>74.400000000000006</v>
      </c>
      <c r="TT552" s="43"/>
      <c r="TU552" s="2"/>
      <c r="TX552" s="1"/>
      <c r="TY552" s="1"/>
      <c r="TZ552" s="1"/>
      <c r="UA552" s="1"/>
      <c r="UB552" s="10" t="e">
        <f>SUM(UA547:UA551)</f>
        <v>#N/A</v>
      </c>
      <c r="UC552" s="43"/>
      <c r="UD552" s="2"/>
      <c r="UG552" s="1"/>
      <c r="UH552" s="1"/>
      <c r="UI552" s="1"/>
      <c r="UJ552" s="1"/>
      <c r="UK552" s="10">
        <f>SUM(UJ547:UJ551)</f>
        <v>415.4</v>
      </c>
      <c r="UL552" s="43"/>
      <c r="UM552" s="2"/>
      <c r="UP552" s="1"/>
      <c r="UQ552" s="1"/>
      <c r="UR552" s="1"/>
      <c r="US552" s="1"/>
      <c r="UT552" s="10" t="e">
        <f>SUM(US547:US551)</f>
        <v>#N/A</v>
      </c>
      <c r="UU552" s="43"/>
      <c r="UV552" s="2"/>
      <c r="UY552" s="1"/>
      <c r="UZ552" s="1"/>
      <c r="VA552" s="1"/>
      <c r="VB552" s="1"/>
      <c r="VC552" s="10">
        <f>SUM(VB547:VB551)</f>
        <v>692.99999999999989</v>
      </c>
      <c r="VD552" s="43"/>
      <c r="VE552" s="2"/>
      <c r="VH552" s="1"/>
      <c r="VI552" s="1"/>
      <c r="VJ552" s="1"/>
      <c r="VK552" s="1"/>
      <c r="VL552" s="10" t="e">
        <f>SUM(VK547:VK551)</f>
        <v>#N/A</v>
      </c>
      <c r="VM552" s="43"/>
      <c r="VN552" s="2"/>
      <c r="VQ552" s="1"/>
      <c r="VR552" s="1"/>
      <c r="VS552" s="1"/>
      <c r="VT552" s="1"/>
      <c r="VU552" s="10">
        <f>SUM(VT547:VT551)</f>
        <v>883.9</v>
      </c>
      <c r="VV552" s="43"/>
      <c r="VW552" s="2"/>
      <c r="WD552" s="10" t="e">
        <f>SUM(WC547:WC551)</f>
        <v>#N/A</v>
      </c>
      <c r="WE552" s="43"/>
      <c r="WF552" s="2"/>
      <c r="WM552" s="10">
        <f>SUM(WL547:WL551)</f>
        <v>644.80000000000007</v>
      </c>
      <c r="WN552" s="43"/>
      <c r="WO552" s="2"/>
      <c r="WP552" s="1"/>
      <c r="WQ552" s="1"/>
      <c r="WR552" s="1"/>
      <c r="WS552" s="1"/>
      <c r="WT552" s="1"/>
      <c r="WU552" s="1"/>
      <c r="WV552" s="10">
        <f>SUM(WU547:WU551)</f>
        <v>102.3</v>
      </c>
      <c r="WW552" s="43"/>
      <c r="WX552" s="2"/>
      <c r="XE552" s="10">
        <f>SUM(XD547:XD551)</f>
        <v>39.800000000000004</v>
      </c>
      <c r="XF552" s="43"/>
      <c r="XG552" s="2"/>
      <c r="XN552" s="10" t="e">
        <f>SUM(XM547:XM551)</f>
        <v>#N/A</v>
      </c>
      <c r="XO552" s="43"/>
      <c r="XP552" s="2"/>
      <c r="XS552" s="1"/>
      <c r="XT552" s="1"/>
      <c r="XU552" s="1"/>
      <c r="XV552" s="1"/>
      <c r="XW552" s="10">
        <f>SUM(XV547:XV551)</f>
        <v>31.6</v>
      </c>
      <c r="XX552" s="43"/>
      <c r="XY552" s="2"/>
      <c r="YF552" s="10">
        <f>SUM(YE547:YE551)</f>
        <v>58.5</v>
      </c>
      <c r="YG552" s="43"/>
      <c r="YH552" s="2"/>
      <c r="YK552" s="1"/>
      <c r="YL552" s="1"/>
      <c r="YM552" s="1"/>
      <c r="YN552" s="1"/>
      <c r="YO552" s="10">
        <f>SUM(YN547:YN551)</f>
        <v>68.399999999999991</v>
      </c>
      <c r="YP552" s="43"/>
      <c r="YQ552" s="2"/>
      <c r="YX552" s="10" t="e">
        <f>SUM(YW547:YW551)</f>
        <v>#N/A</v>
      </c>
      <c r="YY552" s="43"/>
      <c r="YZ552" s="2"/>
      <c r="ZG552" s="10" t="e">
        <f>SUM(ZF547:ZF551)</f>
        <v>#N/A</v>
      </c>
      <c r="ZH552" s="43"/>
      <c r="ZI552" s="2"/>
      <c r="ZP552" s="10">
        <f>SUM(ZO547:ZO551)</f>
        <v>22.8</v>
      </c>
      <c r="ZQ552" s="43"/>
      <c r="ZR552" s="2"/>
      <c r="ZU552" s="1"/>
      <c r="ZV552" s="1"/>
      <c r="ZW552" s="1"/>
      <c r="ZX552" s="1"/>
      <c r="ZY552" s="10" t="e">
        <f>SUM(ZX547:ZX551)</f>
        <v>#N/A</v>
      </c>
      <c r="ZZ552" s="43"/>
      <c r="AAA552" s="2"/>
      <c r="AAD552" s="1"/>
      <c r="AAE552" s="1"/>
      <c r="AAF552" s="1"/>
      <c r="AAG552" s="1"/>
      <c r="AAH552" s="10" t="e">
        <f>SUM(AAG547:AAG551)</f>
        <v>#N/A</v>
      </c>
      <c r="AAI552" s="43"/>
      <c r="AAJ552" s="2"/>
      <c r="AAM552" s="1"/>
      <c r="AAN552" s="1"/>
      <c r="AAO552" s="1"/>
      <c r="AAP552" s="1"/>
      <c r="AAQ552" s="10" t="e">
        <f>SUM(AAP547:AAP551)</f>
        <v>#N/A</v>
      </c>
      <c r="AAR552" s="43"/>
      <c r="AAS552" s="2"/>
      <c r="AAV552" s="1"/>
      <c r="AAW552" s="1"/>
      <c r="AAX552" s="1"/>
      <c r="AAY552" s="1"/>
      <c r="AAZ552" s="10" t="e">
        <f>SUM(AAY547:AAY551)</f>
        <v>#N/A</v>
      </c>
      <c r="ABA552" s="43"/>
      <c r="ABB552" s="2"/>
      <c r="ABE552" s="1"/>
      <c r="ABF552" s="1"/>
      <c r="ABG552" s="1"/>
      <c r="ABH552" s="1"/>
      <c r="ABI552" s="10" t="e">
        <f>SUM(ABH547:ABH551)</f>
        <v>#N/A</v>
      </c>
      <c r="ABJ552" s="43"/>
      <c r="ABK552" s="2"/>
      <c r="ABN552" s="1"/>
      <c r="ABO552" s="1"/>
      <c r="ABP552" s="1"/>
      <c r="ABQ552" s="1"/>
      <c r="ABR552" s="10" t="e">
        <f>SUM(ABQ547:ABQ551)</f>
        <v>#N/A</v>
      </c>
      <c r="ABS552" s="43"/>
      <c r="ABT552" s="2"/>
      <c r="ABW552" s="1"/>
      <c r="ABX552" s="1"/>
      <c r="ABY552" s="1"/>
      <c r="ABZ552" s="1"/>
      <c r="ACA552" s="10" t="e">
        <f>SUM(ABZ547:ABZ551)</f>
        <v>#N/A</v>
      </c>
      <c r="ACB552" s="43"/>
      <c r="ACC552" s="2"/>
      <c r="ACF552" s="1"/>
      <c r="ACG552" s="1"/>
      <c r="ACH552" s="1"/>
      <c r="ACI552" s="1"/>
      <c r="ACJ552" s="10" t="e">
        <f>SUM(ACI547:ACI551)</f>
        <v>#N/A</v>
      </c>
      <c r="ACK552" s="43"/>
      <c r="ACL552" s="2"/>
      <c r="ACO552" s="1"/>
      <c r="ACP552" s="1"/>
      <c r="ACQ552" s="1"/>
      <c r="ACR552" s="1"/>
      <c r="ACS552" s="10" t="e">
        <f>SUM(ACR547:ACR551)</f>
        <v>#N/A</v>
      </c>
      <c r="ACT552" s="43"/>
      <c r="ACU552" s="2"/>
      <c r="ACX552" s="1"/>
      <c r="ACY552" s="1"/>
      <c r="ACZ552" s="1"/>
      <c r="ADA552" s="1"/>
      <c r="ADB552" s="10">
        <f>SUM(ADA547:ADA551)</f>
        <v>23.5</v>
      </c>
      <c r="ADC552" s="43"/>
      <c r="ADD552" s="2"/>
      <c r="ADK552" s="10">
        <f>SUM(ADJ547:ADJ551)</f>
        <v>609.20000000000005</v>
      </c>
      <c r="ADL552" s="43"/>
      <c r="ADM552" s="2"/>
      <c r="ADP552" s="1"/>
      <c r="ADQ552" s="1"/>
      <c r="ADR552" s="1"/>
      <c r="ADS552" s="1"/>
      <c r="ADT552" s="10">
        <f>SUM(ADS547:ADS551)</f>
        <v>86.2</v>
      </c>
      <c r="ADU552" s="43"/>
      <c r="ADV552" s="2"/>
      <c r="AEC552" s="10">
        <f>SUM(AEB547:AEB551)</f>
        <v>50.099999999999994</v>
      </c>
      <c r="AED552" s="43"/>
      <c r="AEE552" s="2"/>
      <c r="AEL552" s="10">
        <f>SUM(AEK547:AEK551)</f>
        <v>471.2</v>
      </c>
      <c r="AEM552" s="43"/>
      <c r="AEN552" s="2"/>
      <c r="AEU552" s="10">
        <f>SUM(AET547:AET551)</f>
        <v>53.399999999999991</v>
      </c>
      <c r="AEV552" s="43"/>
      <c r="AEW552" s="2"/>
      <c r="AEZ552" s="1"/>
      <c r="AFA552" s="1"/>
      <c r="AFB552" s="1"/>
      <c r="AFC552" s="1"/>
      <c r="AFD552" s="10">
        <f>SUM(AFC547:AFC551)</f>
        <v>23.799999999999997</v>
      </c>
      <c r="AFE552" s="43"/>
      <c r="AFF552" s="2"/>
      <c r="AFI552" s="1"/>
      <c r="AFJ552" s="1"/>
      <c r="AFK552" s="1"/>
      <c r="AFL552" s="1"/>
      <c r="AFM552" s="10">
        <f>SUM(AFL547:AFL551)</f>
        <v>283.39999999999998</v>
      </c>
      <c r="AFN552" s="43"/>
      <c r="AFO552" s="2"/>
      <c r="AFR552" s="1"/>
      <c r="AFS552" s="1"/>
      <c r="AFT552" s="1"/>
      <c r="AFU552" s="1"/>
      <c r="AFV552" s="10">
        <f>SUM(AFU547:AFU551)</f>
        <v>417.70000000000005</v>
      </c>
      <c r="AFW552" s="43"/>
      <c r="AFX552" s="2"/>
      <c r="AGA552" s="1"/>
      <c r="AGB552" s="1"/>
      <c r="AGC552" s="1"/>
      <c r="AGD552" s="1"/>
      <c r="AGE552" s="10">
        <f>SUM(AGD547:AGD551)</f>
        <v>413.3</v>
      </c>
      <c r="AGF552" s="43"/>
      <c r="AGG552" s="2"/>
      <c r="AGJ552" s="1"/>
      <c r="AGK552" s="1"/>
      <c r="AGL552" s="1"/>
      <c r="AGM552" s="1"/>
      <c r="AGN552" s="10">
        <f>SUM(AGM547:AGM551)</f>
        <v>247.70000000000002</v>
      </c>
      <c r="AGO552" s="43"/>
      <c r="AGP552" s="2"/>
      <c r="AGS552" s="1"/>
      <c r="AGT552" s="1"/>
      <c r="AGU552" s="1"/>
      <c r="AGV552" s="1"/>
      <c r="AGW552" s="10">
        <f>SUM(AGV547:AGV551)</f>
        <v>396.3</v>
      </c>
      <c r="AGX552" s="43"/>
      <c r="AGY552" s="2"/>
      <c r="AHB552" s="1"/>
      <c r="AHC552" s="1"/>
      <c r="AHD552" s="1"/>
      <c r="AHE552" s="1"/>
      <c r="AHF552" s="10">
        <f>SUM(AHE547:AHE551)</f>
        <v>0</v>
      </c>
      <c r="AHG552" s="43"/>
      <c r="AHH552" s="2"/>
      <c r="AHK552" s="1"/>
      <c r="AHL552" s="1"/>
      <c r="AHM552" s="1"/>
      <c r="AHN552" s="1"/>
      <c r="AHO552" s="10"/>
      <c r="AHQ552" s="2"/>
      <c r="AHT552" s="1"/>
      <c r="AHU552" s="1"/>
      <c r="AHV552" s="1"/>
      <c r="AHW552" s="1"/>
      <c r="AHX552" s="10"/>
      <c r="AHZ552" s="2"/>
      <c r="AIC552" s="1"/>
      <c r="AID552" s="1"/>
      <c r="AIE552" s="1"/>
      <c r="AIF552" s="1"/>
      <c r="AIG552" s="10"/>
      <c r="AII552" s="2"/>
      <c r="AIP552" s="10"/>
    </row>
    <row r="553" spans="1:926" ht="15">
      <c r="A553" s="293"/>
      <c r="C553" s="285"/>
      <c r="G553" s="213" t="s">
        <v>125</v>
      </c>
      <c r="H553" s="213"/>
      <c r="I553" s="283"/>
      <c r="P553" s="213" t="s">
        <v>125</v>
      </c>
      <c r="Q553" s="213"/>
      <c r="R553" s="283"/>
      <c r="Y553" s="213" t="s">
        <v>125</v>
      </c>
      <c r="Z553" s="213"/>
      <c r="AA553" s="283"/>
      <c r="AH553" s="213" t="s">
        <v>125</v>
      </c>
      <c r="AI553" s="213"/>
      <c r="AJ553" s="283"/>
      <c r="AQ553" s="213" t="s">
        <v>125</v>
      </c>
      <c r="AR553" s="213"/>
      <c r="AS553" s="283"/>
      <c r="AZ553" s="213" t="s">
        <v>125</v>
      </c>
      <c r="BA553" s="213"/>
      <c r="BB553" s="283"/>
      <c r="BI553" s="213" t="s">
        <v>125</v>
      </c>
      <c r="BJ553" s="213"/>
      <c r="BK553" s="283"/>
      <c r="BR553" s="213" t="s">
        <v>125</v>
      </c>
      <c r="BS553" s="213"/>
      <c r="BT553" s="283"/>
      <c r="CA553" s="213" t="s">
        <v>125</v>
      </c>
      <c r="CB553" s="213"/>
      <c r="CC553" s="283"/>
      <c r="CJ553" s="213" t="s">
        <v>125</v>
      </c>
      <c r="CK553" s="213"/>
      <c r="CL553" s="283"/>
      <c r="CS553" s="213" t="s">
        <v>125</v>
      </c>
      <c r="CT553" s="213"/>
      <c r="CU553" s="283"/>
      <c r="DB553" s="213" t="s">
        <v>125</v>
      </c>
      <c r="DC553" s="213"/>
      <c r="DD553" s="283"/>
      <c r="DK553" s="213" t="s">
        <v>125</v>
      </c>
      <c r="DL553" s="213"/>
      <c r="DM553" s="283"/>
      <c r="DT553" s="213" t="s">
        <v>125</v>
      </c>
      <c r="DU553" s="213"/>
      <c r="DV553" s="283"/>
      <c r="EC553" s="213" t="s">
        <v>125</v>
      </c>
      <c r="ED553" s="213"/>
      <c r="EE553" s="283"/>
      <c r="EL553" s="213" t="s">
        <v>125</v>
      </c>
      <c r="EM553" s="213"/>
      <c r="EN553" s="283"/>
      <c r="EU553" s="213" t="s">
        <v>125</v>
      </c>
      <c r="EV553" s="213"/>
      <c r="EW553" s="283"/>
      <c r="FD553" s="213" t="s">
        <v>125</v>
      </c>
      <c r="FE553" s="213"/>
      <c r="FF553" s="283"/>
      <c r="FM553" s="213" t="s">
        <v>125</v>
      </c>
      <c r="FN553" s="213"/>
      <c r="FO553" s="283"/>
      <c r="FV553" s="213" t="s">
        <v>125</v>
      </c>
      <c r="FW553" s="213"/>
      <c r="FX553" s="283"/>
      <c r="GE553" s="213" t="s">
        <v>125</v>
      </c>
      <c r="GF553" s="213"/>
      <c r="GG553" s="283"/>
      <c r="GN553" s="213" t="s">
        <v>125</v>
      </c>
      <c r="GO553" s="213"/>
      <c r="GP553" s="283"/>
      <c r="GW553" s="213" t="s">
        <v>125</v>
      </c>
      <c r="GX553" s="213"/>
      <c r="GY553" s="283"/>
      <c r="HF553" s="213" t="s">
        <v>125</v>
      </c>
      <c r="HG553" s="213"/>
      <c r="HH553" s="283"/>
      <c r="HO553" s="213" t="s">
        <v>125</v>
      </c>
      <c r="HP553" s="213"/>
      <c r="HQ553" s="283"/>
      <c r="HR553" s="1"/>
      <c r="HV553" s="1"/>
      <c r="HW553" s="1"/>
      <c r="HX553" s="213" t="s">
        <v>125</v>
      </c>
      <c r="HY553" s="213"/>
      <c r="HZ553" s="283"/>
      <c r="IA553" s="1"/>
      <c r="IE553" s="1"/>
      <c r="IF553" s="1"/>
      <c r="IG553" s="213" t="s">
        <v>125</v>
      </c>
      <c r="IH553" s="213"/>
      <c r="II553" s="283"/>
      <c r="IJ553" s="1"/>
      <c r="IN553" s="1"/>
      <c r="IO553" s="1"/>
      <c r="IP553" s="213" t="s">
        <v>125</v>
      </c>
      <c r="IQ553" s="213"/>
      <c r="IR553" s="283"/>
      <c r="IS553" s="1"/>
      <c r="IW553" s="1"/>
      <c r="IX553" s="1"/>
      <c r="IY553" s="213" t="s">
        <v>125</v>
      </c>
      <c r="IZ553" s="213"/>
      <c r="JA553" s="283"/>
      <c r="JB553" s="1"/>
      <c r="JF553" s="1"/>
      <c r="JG553" s="1"/>
      <c r="JH553" s="213" t="s">
        <v>125</v>
      </c>
      <c r="JI553" s="213"/>
      <c r="JJ553" s="283"/>
      <c r="JK553" s="1"/>
      <c r="JO553" s="1"/>
      <c r="JP553" s="1"/>
      <c r="JQ553" s="213" t="s">
        <v>125</v>
      </c>
      <c r="JR553" s="213"/>
      <c r="JS553" s="283"/>
      <c r="JT553" s="1"/>
      <c r="JX553" s="1"/>
      <c r="JY553" s="1"/>
      <c r="JZ553" s="213" t="s">
        <v>125</v>
      </c>
      <c r="KA553" s="213"/>
      <c r="KB553" s="283"/>
      <c r="KC553" s="1"/>
      <c r="KG553" s="1"/>
      <c r="KH553" s="1"/>
      <c r="KI553" s="213" t="s">
        <v>125</v>
      </c>
      <c r="KJ553" s="213"/>
      <c r="KK553" s="283"/>
      <c r="KL553" s="1"/>
      <c r="KP553" s="1"/>
      <c r="KQ553" s="1"/>
      <c r="KR553" s="213" t="s">
        <v>125</v>
      </c>
      <c r="KS553" s="213"/>
      <c r="KT553" s="283"/>
      <c r="KU553" s="1"/>
      <c r="KV553" s="286"/>
      <c r="KY553" s="1"/>
      <c r="KZ553" s="1"/>
      <c r="LA553" s="213" t="s">
        <v>125</v>
      </c>
      <c r="LB553" s="213"/>
      <c r="LC553" s="283"/>
      <c r="LD553" s="1"/>
      <c r="LH553" s="1"/>
      <c r="LI553" s="1"/>
      <c r="LJ553" s="213" t="s">
        <v>125</v>
      </c>
      <c r="LK553" s="213"/>
      <c r="LL553" s="283"/>
      <c r="LM553" s="1"/>
      <c r="LQ553" s="1"/>
      <c r="LR553" s="1"/>
      <c r="LS553" s="213" t="s">
        <v>125</v>
      </c>
      <c r="LT553" s="213"/>
      <c r="LU553" s="283"/>
      <c r="LV553" s="1"/>
      <c r="LZ553" s="1"/>
      <c r="MA553" s="1"/>
      <c r="MB553" s="213" t="s">
        <v>125</v>
      </c>
      <c r="MC553" s="213"/>
      <c r="MD553" s="283"/>
      <c r="ME553" s="1"/>
      <c r="MI553" s="1"/>
      <c r="MJ553" s="1"/>
      <c r="MK553" s="213" t="s">
        <v>125</v>
      </c>
      <c r="ML553" s="213"/>
      <c r="MM553" s="283"/>
      <c r="MN553" s="1"/>
      <c r="MR553" s="1"/>
      <c r="MS553" s="1"/>
      <c r="MT553" s="213" t="s">
        <v>125</v>
      </c>
      <c r="MU553" s="213"/>
      <c r="MV553" s="283"/>
      <c r="MW553" s="1"/>
      <c r="NA553" s="1"/>
      <c r="NB553" s="1"/>
      <c r="NC553" s="213" t="s">
        <v>125</v>
      </c>
      <c r="ND553" s="213"/>
      <c r="NE553" s="283"/>
      <c r="NF553" s="1"/>
      <c r="NJ553" s="1"/>
      <c r="NK553" s="1"/>
      <c r="NL553" s="213" t="s">
        <v>125</v>
      </c>
      <c r="NM553" s="213"/>
      <c r="NN553" s="283"/>
      <c r="NO553" s="1"/>
      <c r="NS553" s="1"/>
      <c r="NT553" s="1"/>
      <c r="NU553" s="213" t="s">
        <v>125</v>
      </c>
      <c r="NV553" s="213"/>
      <c r="NW553" s="283"/>
      <c r="NX553" s="1"/>
      <c r="OB553" s="1"/>
      <c r="OC553" s="1"/>
      <c r="OD553" s="213" t="s">
        <v>125</v>
      </c>
      <c r="OE553" s="213"/>
      <c r="OF553" s="283"/>
      <c r="OG553" s="1"/>
      <c r="OK553" s="1"/>
      <c r="OL553" s="1"/>
      <c r="OM553" s="213" t="s">
        <v>125</v>
      </c>
      <c r="ON553" s="213"/>
      <c r="OO553" s="283"/>
      <c r="OP553" s="1"/>
      <c r="OT553" s="1"/>
      <c r="OU553" s="1"/>
      <c r="OV553" s="213" t="s">
        <v>125</v>
      </c>
      <c r="OW553" s="213"/>
      <c r="OX553" s="283"/>
      <c r="OY553" s="1"/>
      <c r="PC553" s="1"/>
      <c r="PD553" s="1"/>
      <c r="PE553" s="213" t="s">
        <v>125</v>
      </c>
      <c r="PF553" s="213"/>
      <c r="PG553" s="283"/>
      <c r="PH553" s="1"/>
      <c r="PL553" s="1"/>
      <c r="PM553" s="1"/>
      <c r="PN553" s="213" t="s">
        <v>125</v>
      </c>
      <c r="PO553" s="213"/>
      <c r="PP553" s="283"/>
      <c r="PQ553" s="1"/>
      <c r="PU553" s="1"/>
      <c r="PV553" s="1"/>
      <c r="PW553" s="213" t="s">
        <v>125</v>
      </c>
      <c r="PX553" s="213"/>
      <c r="PY553" s="283"/>
      <c r="PZ553" s="1"/>
      <c r="QD553" s="1"/>
      <c r="QE553" s="1"/>
      <c r="QF553" s="213" t="s">
        <v>125</v>
      </c>
      <c r="QG553" s="213"/>
      <c r="QH553" s="283"/>
      <c r="QI553" s="1"/>
      <c r="QM553" s="1"/>
      <c r="QN553" s="1"/>
      <c r="QO553" s="213" t="s">
        <v>125</v>
      </c>
      <c r="QP553" s="213"/>
      <c r="QQ553" s="283"/>
      <c r="QR553" s="1"/>
      <c r="QV553" s="1"/>
      <c r="QW553" s="1"/>
      <c r="QX553" s="213" t="s">
        <v>125</v>
      </c>
      <c r="QY553" s="213"/>
      <c r="QZ553" s="283"/>
      <c r="RA553" s="1"/>
      <c r="RE553" s="1"/>
      <c r="RF553" s="1"/>
      <c r="RG553" s="213" t="s">
        <v>125</v>
      </c>
      <c r="RH553" s="213"/>
      <c r="RI553" s="283"/>
      <c r="RJ553" s="1"/>
      <c r="RN553" s="1"/>
      <c r="RO553" s="1"/>
      <c r="RP553" s="213" t="s">
        <v>125</v>
      </c>
      <c r="RQ553" s="213"/>
      <c r="RR553" s="283"/>
      <c r="RS553" s="2"/>
      <c r="SA553" s="43"/>
      <c r="SB553" s="2"/>
      <c r="SJ553" s="43"/>
      <c r="SK553" s="2"/>
      <c r="SS553" s="43"/>
      <c r="ST553" s="2"/>
      <c r="TB553" s="43"/>
      <c r="TC553" s="2"/>
      <c r="TK553" s="43"/>
      <c r="TL553" s="2"/>
      <c r="TT553" s="43"/>
      <c r="TU553" s="2"/>
      <c r="UC553" s="43"/>
      <c r="UD553" s="2"/>
      <c r="UL553" s="43"/>
      <c r="UM553" s="2"/>
      <c r="UU553" s="43"/>
      <c r="UV553" s="2"/>
      <c r="VD553" s="43"/>
      <c r="VE553" s="2"/>
      <c r="VM553" s="43"/>
      <c r="VN553" s="2"/>
      <c r="VV553" s="43"/>
      <c r="VW553" s="2"/>
      <c r="WE553" s="43"/>
      <c r="WF553" s="2"/>
      <c r="WN553" s="43"/>
      <c r="WO553" s="2"/>
      <c r="WW553" s="43"/>
      <c r="WX553" s="2"/>
      <c r="XF553" s="43"/>
      <c r="XG553" s="2"/>
      <c r="XO553" s="43"/>
      <c r="XP553" s="2"/>
      <c r="XX553" s="43"/>
      <c r="XY553" s="2"/>
      <c r="YG553" s="43"/>
      <c r="YH553" s="2"/>
      <c r="YP553" s="43"/>
      <c r="YQ553" s="2"/>
      <c r="YY553" s="43"/>
      <c r="YZ553" s="2"/>
      <c r="ZH553" s="43"/>
      <c r="ZI553" s="2"/>
      <c r="ZQ553" s="43"/>
      <c r="ZR553" s="2"/>
      <c r="ZZ553" s="43"/>
      <c r="AAA553" s="2"/>
      <c r="AAI553" s="43"/>
      <c r="AAJ553" s="2"/>
      <c r="AAR553" s="43"/>
      <c r="AAS553" s="2"/>
      <c r="ABA553" s="43"/>
      <c r="ABB553" s="2"/>
      <c r="ABJ553" s="43"/>
      <c r="ABK553" s="2"/>
      <c r="ABS553" s="43"/>
      <c r="ABT553" s="2"/>
      <c r="ACB553" s="43"/>
      <c r="ACC553" s="2"/>
      <c r="ACK553" s="43"/>
      <c r="ACL553" s="2"/>
      <c r="ACT553" s="43"/>
      <c r="ACU553" s="2"/>
      <c r="ADC553" s="43"/>
      <c r="ADD553" s="2"/>
      <c r="ADL553" s="43"/>
      <c r="ADM553" s="2"/>
      <c r="ADU553" s="43"/>
      <c r="ADV553" s="2"/>
      <c r="AED553" s="43"/>
      <c r="AEE553" s="2"/>
      <c r="AEM553" s="43"/>
      <c r="AEN553" s="2"/>
      <c r="AEV553" s="43"/>
      <c r="AEW553" s="2"/>
      <c r="AFE553" s="43"/>
      <c r="AFF553" s="2"/>
      <c r="AFN553" s="43"/>
      <c r="AFO553" s="2"/>
      <c r="AFW553" s="43"/>
      <c r="AFX553" s="2"/>
      <c r="AGF553" s="43"/>
      <c r="AGG553" s="2"/>
      <c r="AGO553" s="43"/>
      <c r="AGP553" s="2"/>
      <c r="AGX553" s="43"/>
      <c r="AGY553" s="2"/>
      <c r="AHG553" s="43"/>
      <c r="AHH553" s="2"/>
      <c r="AHQ553" s="2"/>
      <c r="AHZ553" s="2"/>
      <c r="AII553" s="2"/>
    </row>
    <row r="554" spans="1:926" s="106" customFormat="1" ht="15.75">
      <c r="A554" s="61"/>
      <c r="E554" s="15" t="s">
        <v>1732</v>
      </c>
      <c r="F554" s="61"/>
      <c r="G554" s="215">
        <f>SUM(G481:G551)</f>
        <v>23333.600000000009</v>
      </c>
      <c r="H554" s="61"/>
      <c r="I554" s="289"/>
      <c r="J554" s="61"/>
      <c r="N554" s="15" t="s">
        <v>1732</v>
      </c>
      <c r="O554" s="61"/>
      <c r="P554" s="215">
        <f>SUM(P481:P551)</f>
        <v>24112.800000000007</v>
      </c>
      <c r="Q554" s="61"/>
      <c r="R554" s="289"/>
      <c r="S554" s="61"/>
      <c r="W554" s="15" t="s">
        <v>1732</v>
      </c>
      <c r="X554" s="61"/>
      <c r="Y554" s="215">
        <f>SUM(Y481:Y551)</f>
        <v>27272.7</v>
      </c>
      <c r="Z554" s="61"/>
      <c r="AA554" s="289"/>
      <c r="AB554" s="61"/>
      <c r="AF554" s="15" t="s">
        <v>1732</v>
      </c>
      <c r="AG554" s="61"/>
      <c r="AH554" s="215">
        <f>SUM(AH481:AH551)</f>
        <v>22219.400000000009</v>
      </c>
      <c r="AI554" s="61"/>
      <c r="AJ554" s="289"/>
      <c r="AK554" s="61"/>
      <c r="AO554" s="15" t="s">
        <v>1732</v>
      </c>
      <c r="AP554" s="61"/>
      <c r="AQ554" s="215">
        <f>SUM(AQ481:AQ551)</f>
        <v>23604.699999999997</v>
      </c>
      <c r="AR554" s="61"/>
      <c r="AS554" s="289"/>
      <c r="AT554" s="61"/>
      <c r="AX554" s="15" t="s">
        <v>1732</v>
      </c>
      <c r="AY554" s="61"/>
      <c r="AZ554" s="215">
        <f>SUM(AZ481:AZ551)</f>
        <v>23561.15</v>
      </c>
      <c r="BA554" s="61"/>
      <c r="BB554" s="289"/>
      <c r="BC554" s="61"/>
      <c r="BG554" s="15" t="s">
        <v>1732</v>
      </c>
      <c r="BH554" s="61"/>
      <c r="BI554" s="215">
        <f>SUM(BI481:BI551)</f>
        <v>24567.94999999999</v>
      </c>
      <c r="BJ554" s="61"/>
      <c r="BK554" s="289"/>
      <c r="BL554" s="61"/>
      <c r="BP554" s="15" t="s">
        <v>1732</v>
      </c>
      <c r="BQ554" s="61"/>
      <c r="BR554" s="215">
        <f>SUM(BR481:BR551)</f>
        <v>22660.950000000012</v>
      </c>
      <c r="BS554" s="61"/>
      <c r="BT554" s="289"/>
      <c r="BU554" s="61"/>
      <c r="BY554" s="15" t="s">
        <v>1732</v>
      </c>
      <c r="BZ554" s="61"/>
      <c r="CA554" s="215">
        <f>SUM(CA481:CA551)</f>
        <v>25068.35</v>
      </c>
      <c r="CB554" s="61"/>
      <c r="CC554" s="289"/>
      <c r="CD554" s="61"/>
      <c r="CH554" s="15" t="s">
        <v>1732</v>
      </c>
      <c r="CI554" s="61"/>
      <c r="CJ554" s="215">
        <f>SUM(CJ481:CJ551)</f>
        <v>26486.500000000004</v>
      </c>
      <c r="CK554" s="61"/>
      <c r="CL554" s="289"/>
      <c r="CM554" s="61"/>
      <c r="CQ554" s="15" t="s">
        <v>1732</v>
      </c>
      <c r="CR554" s="61"/>
      <c r="CS554" s="215">
        <f>SUM(CS481:CS551)</f>
        <v>18970.550000000003</v>
      </c>
      <c r="CT554" s="61"/>
      <c r="CU554" s="289"/>
      <c r="CV554" s="61"/>
      <c r="CZ554" s="15" t="s">
        <v>1732</v>
      </c>
      <c r="DA554" s="61"/>
      <c r="DB554" s="215">
        <f>SUM(DB481:DB551)</f>
        <v>24815.350000000013</v>
      </c>
      <c r="DC554" s="61"/>
      <c r="DD554" s="289"/>
      <c r="DE554" s="61"/>
      <c r="DI554" s="15" t="s">
        <v>1732</v>
      </c>
      <c r="DJ554" s="61"/>
      <c r="DK554" s="215">
        <f>SUM(DK481:DK551)</f>
        <v>23101.250000000015</v>
      </c>
      <c r="DL554" s="61"/>
      <c r="DM554" s="289"/>
      <c r="DN554" s="61"/>
      <c r="DR554" s="15" t="s">
        <v>1732</v>
      </c>
      <c r="DS554" s="61"/>
      <c r="DT554" s="215">
        <f>SUM(DT481:DT551)</f>
        <v>19775.050000000003</v>
      </c>
      <c r="DU554" s="61"/>
      <c r="DV554" s="289"/>
      <c r="DW554" s="61"/>
      <c r="EA554" s="15" t="s">
        <v>1732</v>
      </c>
      <c r="EB554" s="61"/>
      <c r="EC554" s="215" t="e">
        <f>SUM(EC481:EC551)</f>
        <v>#N/A</v>
      </c>
      <c r="ED554" s="61"/>
      <c r="EE554" s="289"/>
      <c r="EF554" s="61"/>
      <c r="EJ554" s="15" t="s">
        <v>1732</v>
      </c>
      <c r="EK554" s="61"/>
      <c r="EL554" s="215">
        <f>SUM(EL481:EL551)</f>
        <v>22350.600000000009</v>
      </c>
      <c r="EM554" s="61"/>
      <c r="EN554" s="289"/>
      <c r="EO554" s="61"/>
      <c r="ES554" s="15" t="s">
        <v>1732</v>
      </c>
      <c r="ET554" s="61"/>
      <c r="EU554" s="215">
        <f>SUM(EU481:EU551)</f>
        <v>24770.400000000016</v>
      </c>
      <c r="EV554" s="61"/>
      <c r="EW554" s="289"/>
      <c r="EX554" s="61"/>
      <c r="FB554" s="15" t="s">
        <v>1732</v>
      </c>
      <c r="FC554" s="61"/>
      <c r="FD554" s="215" t="e">
        <f>SUM(FD481:FD551)</f>
        <v>#N/A</v>
      </c>
      <c r="FE554" s="61"/>
      <c r="FF554" s="289"/>
      <c r="FG554" s="61"/>
      <c r="FK554" s="15" t="s">
        <v>1732</v>
      </c>
      <c r="FL554" s="61"/>
      <c r="FM554" s="215">
        <f>SUM(FM481:FM551)</f>
        <v>19967.450000000004</v>
      </c>
      <c r="FN554" s="61"/>
      <c r="FO554" s="289"/>
      <c r="FP554" s="61"/>
      <c r="FT554" s="15" t="s">
        <v>1732</v>
      </c>
      <c r="FU554" s="61"/>
      <c r="FV554" s="215">
        <f>SUM(FV481:FV551)</f>
        <v>23746.500000000011</v>
      </c>
      <c r="FW554" s="61"/>
      <c r="FX554" s="289"/>
      <c r="FY554" s="61"/>
      <c r="GC554" s="15" t="s">
        <v>1732</v>
      </c>
      <c r="GD554" s="61"/>
      <c r="GE554" s="215">
        <f>SUM(GE481:GE551)</f>
        <v>19972.199999999997</v>
      </c>
      <c r="GF554" s="61"/>
      <c r="GG554" s="289"/>
      <c r="GH554" s="61"/>
      <c r="GL554" s="15" t="s">
        <v>1732</v>
      </c>
      <c r="GM554" s="61"/>
      <c r="GN554" s="215">
        <f>SUM(GN481:GN551)</f>
        <v>23338.599999999995</v>
      </c>
      <c r="GO554" s="61"/>
      <c r="GP554" s="289"/>
      <c r="GQ554" s="61"/>
      <c r="GU554" s="15" t="s">
        <v>1732</v>
      </c>
      <c r="GV554" s="61"/>
      <c r="GW554" s="215">
        <f>SUM(GW481:GW551)</f>
        <v>21288.7</v>
      </c>
      <c r="GX554" s="61"/>
      <c r="GY554" s="289"/>
      <c r="GZ554" s="61"/>
      <c r="HD554" s="15" t="s">
        <v>1732</v>
      </c>
      <c r="HE554" s="61"/>
      <c r="HF554" s="215">
        <f>SUM(HF481:HF551)</f>
        <v>21836.499999999996</v>
      </c>
      <c r="HG554" s="61"/>
      <c r="HH554" s="289"/>
      <c r="HI554" s="61"/>
      <c r="HM554" s="15" t="s">
        <v>1732</v>
      </c>
      <c r="HN554" s="61"/>
      <c r="HO554" s="215">
        <f>SUM(HO481:HO551)</f>
        <v>23206.6</v>
      </c>
      <c r="HP554" s="61"/>
      <c r="HQ554" s="289"/>
      <c r="HR554" s="61"/>
      <c r="HV554" s="15" t="s">
        <v>1732</v>
      </c>
      <c r="HW554" s="61"/>
      <c r="HX554" s="215">
        <f>SUM(HX481:HX551)</f>
        <v>19037.800000000007</v>
      </c>
      <c r="HY554" s="61"/>
      <c r="HZ554" s="289"/>
      <c r="IA554" s="61"/>
      <c r="IE554" s="15" t="s">
        <v>1732</v>
      </c>
      <c r="IF554" s="61"/>
      <c r="IG554" s="215">
        <f>SUM(IG481:IG551)</f>
        <v>22112.900000000009</v>
      </c>
      <c r="IH554" s="61"/>
      <c r="II554" s="289"/>
      <c r="IJ554" s="61"/>
      <c r="IN554" s="15" t="s">
        <v>1732</v>
      </c>
      <c r="IO554" s="61"/>
      <c r="IP554" s="215">
        <f>SUM(IP481:IP551)</f>
        <v>25142.05000000001</v>
      </c>
      <c r="IQ554" s="61"/>
      <c r="IR554" s="289"/>
      <c r="IS554" s="61"/>
      <c r="IU554" s="15"/>
      <c r="IW554" s="15" t="s">
        <v>1732</v>
      </c>
      <c r="IX554" s="61"/>
      <c r="IY554" s="215">
        <f>SUM(IY481:IY551)</f>
        <v>19343.399999999987</v>
      </c>
      <c r="IZ554" s="61"/>
      <c r="JA554" s="289"/>
      <c r="JB554" s="61"/>
      <c r="JF554" s="15" t="s">
        <v>1732</v>
      </c>
      <c r="JG554" s="61"/>
      <c r="JH554" s="215">
        <f>SUM(JH481:JH551)</f>
        <v>20079.2</v>
      </c>
      <c r="JI554" s="61"/>
      <c r="JJ554" s="289"/>
      <c r="JK554" s="61"/>
      <c r="JO554" s="15" t="s">
        <v>1732</v>
      </c>
      <c r="JP554" s="61"/>
      <c r="JQ554" s="215">
        <f>SUM(JQ481:JQ551)</f>
        <v>24585.550000000007</v>
      </c>
      <c r="JR554" s="61"/>
      <c r="JS554" s="289"/>
      <c r="JT554" s="61"/>
      <c r="JX554" s="15" t="s">
        <v>1732</v>
      </c>
      <c r="JY554" s="61"/>
      <c r="JZ554" s="215">
        <f>SUM(JZ481:JZ551)</f>
        <v>22503.899999999991</v>
      </c>
      <c r="KA554" s="61"/>
      <c r="KB554" s="289"/>
      <c r="KC554" s="61"/>
      <c r="KG554" s="15" t="s">
        <v>1732</v>
      </c>
      <c r="KH554" s="61"/>
      <c r="KI554" s="215">
        <f>SUM(KI481:KI551)</f>
        <v>17889.299999999996</v>
      </c>
      <c r="KJ554" s="61"/>
      <c r="KK554" s="289"/>
      <c r="KL554" s="61"/>
      <c r="KP554" s="15" t="s">
        <v>1732</v>
      </c>
      <c r="KQ554" s="61"/>
      <c r="KR554" s="215">
        <f>SUM(KR481:KR551)</f>
        <v>18713.399999999998</v>
      </c>
      <c r="KS554" s="61"/>
      <c r="KT554" s="289"/>
      <c r="KU554" s="61"/>
      <c r="KY554" s="15" t="s">
        <v>1732</v>
      </c>
      <c r="KZ554" s="61"/>
      <c r="LA554" s="215">
        <f>SUM(LA481:LA551)</f>
        <v>24087.800000000003</v>
      </c>
      <c r="LB554" s="61"/>
      <c r="LC554" s="289"/>
      <c r="LD554" s="61"/>
      <c r="LH554" s="15" t="s">
        <v>1732</v>
      </c>
      <c r="LI554" s="61"/>
      <c r="LJ554" s="215">
        <f>SUM(LJ481:LJ551)</f>
        <v>20850.349999999991</v>
      </c>
      <c r="LK554" s="61"/>
      <c r="LL554" s="289"/>
      <c r="LM554" s="61"/>
      <c r="LQ554" s="15" t="s">
        <v>1732</v>
      </c>
      <c r="LR554" s="61"/>
      <c r="LS554" s="215">
        <f>SUM(LS481:LS551)</f>
        <v>22024.899999999998</v>
      </c>
      <c r="LT554" s="61"/>
      <c r="LU554" s="289"/>
      <c r="LV554" s="61"/>
      <c r="LZ554" s="15" t="s">
        <v>1732</v>
      </c>
      <c r="MA554" s="61"/>
      <c r="MB554" s="215">
        <f>SUM(MB481:MB551)</f>
        <v>18752.050000000003</v>
      </c>
      <c r="MC554" s="61"/>
      <c r="MD554" s="289"/>
      <c r="ME554" s="61"/>
      <c r="MI554" s="15" t="s">
        <v>1732</v>
      </c>
      <c r="MJ554" s="61"/>
      <c r="MK554" s="215">
        <f>SUM(MK481:MK551)</f>
        <v>21089.80000000001</v>
      </c>
      <c r="ML554" s="61"/>
      <c r="MM554" s="289"/>
      <c r="MN554" s="61"/>
      <c r="MR554" s="15" t="s">
        <v>1732</v>
      </c>
      <c r="MS554" s="61"/>
      <c r="MT554" s="215">
        <f>SUM(MT481:MT551)</f>
        <v>17078.299999999996</v>
      </c>
      <c r="MU554" s="61"/>
      <c r="MV554" s="289"/>
      <c r="MW554" s="61"/>
      <c r="NA554" s="15" t="s">
        <v>1732</v>
      </c>
      <c r="NB554" s="61"/>
      <c r="NC554" s="215">
        <f>SUM(NC481:NC551)</f>
        <v>25917.149999999991</v>
      </c>
      <c r="ND554" s="61"/>
      <c r="NE554" s="289"/>
      <c r="NF554" s="61"/>
      <c r="NJ554" s="15" t="s">
        <v>1732</v>
      </c>
      <c r="NK554" s="61"/>
      <c r="NL554" s="215">
        <f>SUM(NL481:NL551)</f>
        <v>20522.700000000004</v>
      </c>
      <c r="NM554" s="61"/>
      <c r="NN554" s="289"/>
      <c r="NO554" s="61"/>
      <c r="NS554" s="15" t="s">
        <v>1732</v>
      </c>
      <c r="NT554" s="61"/>
      <c r="NU554" s="215">
        <f>SUM(NU481:NU551)</f>
        <v>17562.19999999999</v>
      </c>
      <c r="NV554" s="61"/>
      <c r="NW554" s="289"/>
      <c r="NX554" s="61"/>
      <c r="OB554" s="15" t="s">
        <v>1732</v>
      </c>
      <c r="OC554" s="61"/>
      <c r="OD554" s="215">
        <f>SUM(OD481:OD551)</f>
        <v>19960.299999999992</v>
      </c>
      <c r="OE554" s="61"/>
      <c r="OF554" s="289"/>
      <c r="OG554" s="61"/>
      <c r="OK554" s="15" t="s">
        <v>1732</v>
      </c>
      <c r="OL554" s="61"/>
      <c r="OM554" s="215">
        <f>SUM(OM481:OM551)</f>
        <v>18683.300000000003</v>
      </c>
      <c r="ON554" s="61"/>
      <c r="OO554" s="289"/>
      <c r="OP554" s="61"/>
      <c r="OT554" s="15" t="s">
        <v>1732</v>
      </c>
      <c r="OU554" s="61"/>
      <c r="OV554" s="215">
        <f>SUM(OV481:OV551)</f>
        <v>22528.100000000009</v>
      </c>
      <c r="OW554" s="61"/>
      <c r="OX554" s="289"/>
      <c r="OY554" s="61"/>
      <c r="PC554" s="15" t="s">
        <v>1732</v>
      </c>
      <c r="PD554" s="61"/>
      <c r="PE554" s="215">
        <f>SUM(PE481:PE551)</f>
        <v>26114.299999999996</v>
      </c>
      <c r="PF554" s="61"/>
      <c r="PG554" s="289"/>
      <c r="PH554" s="61"/>
      <c r="PL554" s="15" t="s">
        <v>1732</v>
      </c>
      <c r="PM554" s="61"/>
      <c r="PN554" s="215">
        <f>SUM(PN481:PN551)</f>
        <v>26510.1</v>
      </c>
      <c r="PO554" s="61"/>
      <c r="PP554" s="289"/>
      <c r="PQ554" s="61"/>
      <c r="PU554" s="15" t="s">
        <v>1732</v>
      </c>
      <c r="PV554" s="61"/>
      <c r="PW554" s="215">
        <f>SUM(PW481:PW551)</f>
        <v>24913.100000000002</v>
      </c>
      <c r="PX554" s="61"/>
      <c r="PY554" s="289"/>
      <c r="PZ554" s="61"/>
      <c r="QD554" s="15" t="s">
        <v>1732</v>
      </c>
      <c r="QE554" s="61"/>
      <c r="QF554" s="215">
        <f>SUM(QF481:QF551)</f>
        <v>23498.050000000003</v>
      </c>
      <c r="QG554" s="61"/>
      <c r="QH554" s="289"/>
      <c r="QI554" s="61"/>
      <c r="QM554" s="15" t="s">
        <v>1732</v>
      </c>
      <c r="QN554" s="61"/>
      <c r="QO554" s="215">
        <f>SUM(QO481:QO551)</f>
        <v>17152.75</v>
      </c>
      <c r="QP554" s="61"/>
      <c r="QQ554" s="289"/>
      <c r="QR554" s="61"/>
      <c r="QV554" s="15" t="s">
        <v>1732</v>
      </c>
      <c r="QW554" s="61"/>
      <c r="QX554" s="215">
        <f>SUM(QX481:QX551)</f>
        <v>21683.949999999993</v>
      </c>
      <c r="QY554" s="61"/>
      <c r="QZ554" s="289"/>
      <c r="RA554" s="61"/>
      <c r="RE554" s="15" t="s">
        <v>1732</v>
      </c>
      <c r="RF554" s="61"/>
      <c r="RG554" s="215">
        <f>SUM(RG481:RG551)</f>
        <v>21053.599999999995</v>
      </c>
      <c r="RH554" s="61"/>
      <c r="RI554" s="289"/>
      <c r="RJ554" s="61"/>
      <c r="RN554" s="15" t="s">
        <v>1732</v>
      </c>
      <c r="RO554" s="61"/>
      <c r="RP554" s="215" t="e">
        <f>SUM(RP481:RP551)</f>
        <v>#N/A</v>
      </c>
      <c r="RQ554" s="61"/>
      <c r="RR554" s="289"/>
      <c r="RS554" s="190"/>
      <c r="RW554" s="15" t="s">
        <v>1732</v>
      </c>
      <c r="RY554" s="215">
        <f>SUM(RY481:RY551)</f>
        <v>24627.799999999992</v>
      </c>
      <c r="SA554" s="291"/>
      <c r="SB554" s="190"/>
      <c r="SF554" s="15" t="s">
        <v>1732</v>
      </c>
      <c r="SH554" s="215">
        <f>SUM(SH481:SH551)</f>
        <v>21712.799999999999</v>
      </c>
      <c r="SJ554" s="291"/>
      <c r="SK554" s="190"/>
      <c r="SO554" s="15" t="s">
        <v>1732</v>
      </c>
      <c r="SQ554" s="215">
        <f>SUM(SQ481:SQ551)</f>
        <v>21647.200000000015</v>
      </c>
      <c r="SS554" s="291"/>
      <c r="ST554" s="190"/>
      <c r="SX554" s="15" t="s">
        <v>1732</v>
      </c>
      <c r="SZ554" s="215">
        <f>SUM(SZ481:SZ551)</f>
        <v>22366.3</v>
      </c>
      <c r="TB554" s="291"/>
      <c r="TC554" s="190"/>
      <c r="TG554" s="15" t="s">
        <v>1732</v>
      </c>
      <c r="TI554" s="215">
        <f>SUM(TI481:TI551)</f>
        <v>21926.500000000007</v>
      </c>
      <c r="TK554" s="291"/>
      <c r="TL554" s="190"/>
      <c r="TP554" s="15" t="s">
        <v>1732</v>
      </c>
      <c r="TR554" s="215">
        <f>SUM(TR481:TR551)</f>
        <v>17223.799999999992</v>
      </c>
      <c r="TT554" s="291"/>
      <c r="TU554" s="190"/>
      <c r="TY554" s="15" t="s">
        <v>1732</v>
      </c>
      <c r="UA554" s="215" t="e">
        <f>SUM(UA481:UA551)</f>
        <v>#N/A</v>
      </c>
      <c r="UC554" s="291"/>
      <c r="UD554" s="190"/>
      <c r="UH554" s="15" t="s">
        <v>1732</v>
      </c>
      <c r="UJ554" s="215">
        <f>SUM(UJ481:UJ551)</f>
        <v>19415.899999999998</v>
      </c>
      <c r="UL554" s="291"/>
      <c r="UM554" s="190"/>
      <c r="UQ554" s="15" t="s">
        <v>1732</v>
      </c>
      <c r="US554" s="215" t="e">
        <f>SUM(US481:US551)</f>
        <v>#N/A</v>
      </c>
      <c r="UU554" s="291"/>
      <c r="UV554" s="190"/>
      <c r="UZ554" s="15" t="s">
        <v>1732</v>
      </c>
      <c r="VB554" s="215">
        <f>SUM(VB481:VB551)</f>
        <v>23496.000000000007</v>
      </c>
      <c r="VD554" s="291"/>
      <c r="VE554" s="190"/>
      <c r="VI554" s="15" t="s">
        <v>1732</v>
      </c>
      <c r="VK554" s="215" t="e">
        <f>SUM(VK481:VK551)</f>
        <v>#N/A</v>
      </c>
      <c r="VM554" s="291"/>
      <c r="VN554" s="190"/>
      <c r="VR554" s="15" t="s">
        <v>1732</v>
      </c>
      <c r="VT554" s="215">
        <f>SUM(VT481:VT551)</f>
        <v>23363.599999999999</v>
      </c>
      <c r="VV554" s="291"/>
      <c r="VW554" s="190"/>
      <c r="WA554" s="15" t="s">
        <v>1732</v>
      </c>
      <c r="WC554" s="215" t="e">
        <f>SUM(WC481:WC551)</f>
        <v>#N/A</v>
      </c>
      <c r="WE554" s="291"/>
      <c r="WF554" s="190"/>
      <c r="WJ554" s="15" t="s">
        <v>1732</v>
      </c>
      <c r="WL554" s="215">
        <f>SUM(WL481:WL551)</f>
        <v>22899.8</v>
      </c>
      <c r="WN554" s="291"/>
      <c r="WO554" s="190"/>
      <c r="WS554" s="15" t="s">
        <v>1732</v>
      </c>
      <c r="WU554" s="215">
        <f>SUM(WU481:WU551)</f>
        <v>20074.699999999997</v>
      </c>
      <c r="WW554" s="291"/>
      <c r="WX554" s="190"/>
      <c r="XB554" s="15" t="s">
        <v>1732</v>
      </c>
      <c r="XD554" s="215">
        <f>SUM(XD481:XD551)</f>
        <v>19020.599999999999</v>
      </c>
      <c r="XF554" s="291"/>
      <c r="XG554" s="190"/>
      <c r="XK554" s="15" t="s">
        <v>1732</v>
      </c>
      <c r="XM554" s="215" t="e">
        <f>SUM(XM481:XM551)</f>
        <v>#N/A</v>
      </c>
      <c r="XO554" s="291"/>
      <c r="XP554" s="190"/>
      <c r="XT554" s="15" t="s">
        <v>1732</v>
      </c>
      <c r="XV554" s="215">
        <f>SUM(XV481:XV551)</f>
        <v>18535.5</v>
      </c>
      <c r="XX554" s="291"/>
      <c r="XY554" s="190"/>
      <c r="YC554" s="15" t="s">
        <v>1732</v>
      </c>
      <c r="YE554" s="215">
        <f>SUM(YE481:YE551)</f>
        <v>21631.199999999993</v>
      </c>
      <c r="YG554" s="291"/>
      <c r="YH554" s="190"/>
      <c r="YL554" s="15" t="s">
        <v>1732</v>
      </c>
      <c r="YN554" s="215">
        <f>SUM(YN481:YN551)</f>
        <v>19153.550000000007</v>
      </c>
      <c r="YP554" s="291"/>
      <c r="YQ554" s="190"/>
      <c r="YU554" s="15" t="s">
        <v>1732</v>
      </c>
      <c r="YW554" s="215" t="e">
        <f>SUM(YW481:YW551)</f>
        <v>#N/A</v>
      </c>
      <c r="YY554" s="291"/>
      <c r="YZ554" s="190"/>
      <c r="ZD554" s="15" t="s">
        <v>1732</v>
      </c>
      <c r="ZF554" s="215" t="e">
        <f>SUM(ZF481:ZF551)</f>
        <v>#N/A</v>
      </c>
      <c r="ZH554" s="291"/>
      <c r="ZI554" s="190"/>
      <c r="ZM554" s="15" t="s">
        <v>1732</v>
      </c>
      <c r="ZO554" s="215">
        <f>SUM(ZO481:ZO551)</f>
        <v>15811.100000000002</v>
      </c>
      <c r="ZQ554" s="291"/>
      <c r="ZR554" s="190"/>
      <c r="ZV554" s="15" t="s">
        <v>1732</v>
      </c>
      <c r="ZX554" s="215" t="e">
        <f>SUM(ZX481:ZX551)</f>
        <v>#N/A</v>
      </c>
      <c r="ZZ554" s="291"/>
      <c r="AAA554" s="190"/>
      <c r="AAE554" s="15" t="s">
        <v>1732</v>
      </c>
      <c r="AAG554" s="215" t="e">
        <f>SUM(AAG481:AAG551)</f>
        <v>#N/A</v>
      </c>
      <c r="AAI554" s="291"/>
      <c r="AAJ554" s="190"/>
      <c r="AAN554" s="15" t="s">
        <v>1732</v>
      </c>
      <c r="AAP554" s="215" t="e">
        <f>SUM(AAP481:AAP551)</f>
        <v>#N/A</v>
      </c>
      <c r="AAR554" s="291"/>
      <c r="AAS554" s="190"/>
      <c r="AAW554" s="15" t="s">
        <v>1732</v>
      </c>
      <c r="AAY554" s="215" t="e">
        <f>SUM(AAY481:AAY551)</f>
        <v>#N/A</v>
      </c>
      <c r="ABA554" s="291"/>
      <c r="ABB554" s="190"/>
      <c r="ABF554" s="15" t="s">
        <v>1732</v>
      </c>
      <c r="ABH554" s="215" t="e">
        <f>SUM(ABH481:ABH551)</f>
        <v>#N/A</v>
      </c>
      <c r="ABJ554" s="291"/>
      <c r="ABK554" s="190"/>
      <c r="ABO554" s="15" t="s">
        <v>1732</v>
      </c>
      <c r="ABQ554" s="215" t="e">
        <f>SUM(ABQ481:ABQ551)</f>
        <v>#N/A</v>
      </c>
      <c r="ABS554" s="291"/>
      <c r="ABT554" s="190"/>
      <c r="ABX554" s="15" t="s">
        <v>1732</v>
      </c>
      <c r="ABZ554" s="215" t="e">
        <f>SUM(ABZ481:ABZ551)</f>
        <v>#N/A</v>
      </c>
      <c r="ACB554" s="291"/>
      <c r="ACC554" s="190"/>
      <c r="ACG554" s="15" t="s">
        <v>1732</v>
      </c>
      <c r="ACI554" s="215" t="e">
        <f>SUM(ACI481:ACI551)</f>
        <v>#N/A</v>
      </c>
      <c r="ACK554" s="291"/>
      <c r="ACL554" s="190"/>
      <c r="ACP554" s="15" t="s">
        <v>1732</v>
      </c>
      <c r="ACR554" s="215" t="e">
        <f>SUM(ACR481:ACR551)</f>
        <v>#N/A</v>
      </c>
      <c r="ACT554" s="291"/>
      <c r="ACU554" s="190"/>
      <c r="ACY554" s="15" t="s">
        <v>1732</v>
      </c>
      <c r="ADA554" s="215">
        <f>SUM(ADA481:ADA551)</f>
        <v>16378.65</v>
      </c>
      <c r="ADC554" s="291"/>
      <c r="ADD554" s="190"/>
      <c r="ADH554" s="15" t="s">
        <v>1732</v>
      </c>
      <c r="ADJ554" s="215">
        <f>SUM(ADJ481:ADJ551)</f>
        <v>23338.100000000002</v>
      </c>
      <c r="ADL554" s="291"/>
      <c r="ADM554" s="190"/>
      <c r="ADQ554" s="15" t="s">
        <v>1732</v>
      </c>
      <c r="ADS554" s="215">
        <f>SUM(ADS481:ADS551)</f>
        <v>21255.000000000004</v>
      </c>
      <c r="ADU554" s="291"/>
      <c r="ADV554" s="190"/>
      <c r="ADZ554" s="15" t="s">
        <v>1732</v>
      </c>
      <c r="AEB554" s="215">
        <f>SUM(AEB481:AEB551)</f>
        <v>18706.899999999994</v>
      </c>
      <c r="AED554" s="291"/>
      <c r="AEE554" s="190"/>
      <c r="AEI554" s="15" t="s">
        <v>1732</v>
      </c>
      <c r="AEK554" s="215">
        <f>SUM(AEK481:AEK551)</f>
        <v>21124.900000000009</v>
      </c>
      <c r="AEM554" s="291"/>
      <c r="AEN554" s="190"/>
      <c r="AER554" s="15" t="s">
        <v>1732</v>
      </c>
      <c r="AET554" s="215">
        <f>SUM(AET481:AET551)</f>
        <v>16509.8</v>
      </c>
      <c r="AEV554" s="291"/>
      <c r="AEW554" s="190"/>
      <c r="AFA554" s="15" t="s">
        <v>1732</v>
      </c>
      <c r="AFC554" s="215">
        <f>SUM(AFC481:AFC551)</f>
        <v>16767.899999999998</v>
      </c>
      <c r="AFE554" s="291"/>
      <c r="AFF554" s="190"/>
      <c r="AFJ554" s="15" t="s">
        <v>1732</v>
      </c>
      <c r="AFL554" s="215">
        <f>SUM(AFL481:AFL551)</f>
        <v>19812.199999999993</v>
      </c>
      <c r="AFN554" s="291"/>
      <c r="AFO554" s="190"/>
      <c r="AFS554" s="15" t="s">
        <v>1732</v>
      </c>
      <c r="AFU554" s="215">
        <f>SUM(AFU481:AFU551)</f>
        <v>19548.05</v>
      </c>
      <c r="AFW554" s="291"/>
      <c r="AFX554" s="190"/>
      <c r="AGB554" s="15" t="s">
        <v>1732</v>
      </c>
      <c r="AGD554" s="215">
        <f>SUM(AGD481:AGD551)</f>
        <v>20282.650000000001</v>
      </c>
      <c r="AGF554" s="291"/>
      <c r="AGG554" s="190"/>
      <c r="AGK554" s="15" t="s">
        <v>1732</v>
      </c>
      <c r="AGM554" s="215">
        <f>SUM(AGM481:AGM551)</f>
        <v>21611.999999999993</v>
      </c>
      <c r="AGO554" s="291"/>
      <c r="AGP554" s="190"/>
      <c r="AGT554" s="15" t="s">
        <v>1732</v>
      </c>
      <c r="AGV554" s="215">
        <f>SUM(AGV481:AGV551)</f>
        <v>19465.600000000002</v>
      </c>
      <c r="AGX554" s="291"/>
      <c r="AGY554" s="190"/>
      <c r="AHC554" s="15" t="s">
        <v>1732</v>
      </c>
      <c r="AHE554" s="215">
        <f>SUM(AHE481:AHE551)</f>
        <v>15198.7</v>
      </c>
      <c r="AHG554" s="291"/>
      <c r="AHH554" s="190"/>
      <c r="AHL554" s="15"/>
      <c r="AHN554" s="215"/>
      <c r="AHQ554" s="190"/>
      <c r="AHU554" s="15"/>
      <c r="AHW554" s="215"/>
      <c r="AHZ554" s="190"/>
      <c r="AID554" s="15"/>
      <c r="AIF554" s="215"/>
      <c r="AII554" s="190"/>
      <c r="AIM554" s="15"/>
      <c r="AIO554" s="215"/>
    </row>
    <row r="555" spans="1:926" s="95" customFormat="1" ht="18">
      <c r="A555" s="94"/>
      <c r="E555" s="94"/>
      <c r="F555" s="94"/>
      <c r="G555" s="94"/>
      <c r="H555" s="94"/>
      <c r="I555" s="96"/>
      <c r="J555" s="94"/>
      <c r="N555" s="94"/>
      <c r="O555" s="94"/>
      <c r="P555" s="94"/>
      <c r="Q555" s="94"/>
      <c r="R555" s="96"/>
      <c r="S555" s="94"/>
      <c r="W555" s="94"/>
      <c r="X555" s="94"/>
      <c r="Y555" s="94"/>
      <c r="Z555" s="94"/>
      <c r="AA555" s="96"/>
      <c r="AB555" s="94"/>
      <c r="AF555" s="94"/>
      <c r="AG555" s="94"/>
      <c r="AH555" s="94"/>
      <c r="AI555" s="94"/>
      <c r="AJ555" s="96"/>
      <c r="AK555" s="94"/>
      <c r="AO555" s="94"/>
      <c r="AP555" s="94"/>
      <c r="AQ555" s="94"/>
      <c r="AR555" s="94"/>
      <c r="AS555" s="96"/>
      <c r="AT555" s="94"/>
      <c r="AX555" s="94"/>
      <c r="AY555" s="94"/>
      <c r="AZ555" s="94"/>
      <c r="BA555" s="94"/>
      <c r="BB555" s="96"/>
      <c r="BC555" s="94"/>
      <c r="BG555" s="94"/>
      <c r="BH555" s="94"/>
      <c r="BI555" s="94"/>
      <c r="BJ555" s="94"/>
      <c r="BK555" s="96"/>
      <c r="BL555" s="94"/>
      <c r="BP555" s="94"/>
      <c r="BQ555" s="94"/>
      <c r="BR555" s="94"/>
      <c r="BS555" s="94"/>
      <c r="BT555" s="96"/>
      <c r="BU555" s="94"/>
      <c r="BY555" s="94"/>
      <c r="BZ555" s="94"/>
      <c r="CA555" s="94"/>
      <c r="CB555" s="94"/>
      <c r="CC555" s="96"/>
      <c r="CD555" s="94"/>
      <c r="CH555" s="94"/>
      <c r="CI555" s="94"/>
      <c r="CJ555" s="94"/>
      <c r="CK555" s="94"/>
      <c r="CL555" s="96"/>
      <c r="CM555" s="94"/>
      <c r="CQ555" s="94"/>
      <c r="CR555" s="94"/>
      <c r="CS555" s="94"/>
      <c r="CT555" s="94"/>
      <c r="CU555" s="96"/>
      <c r="CV555" s="94"/>
      <c r="CZ555" s="94"/>
      <c r="DA555" s="94"/>
      <c r="DB555" s="94"/>
      <c r="DC555" s="94"/>
      <c r="DD555" s="96"/>
      <c r="DE555" s="94"/>
      <c r="DI555" s="94"/>
      <c r="DJ555" s="94"/>
      <c r="DK555" s="94"/>
      <c r="DL555" s="94"/>
      <c r="DM555" s="96"/>
      <c r="DN555" s="94"/>
      <c r="DR555" s="94"/>
      <c r="DS555" s="94"/>
      <c r="DT555" s="94"/>
      <c r="DU555" s="94"/>
      <c r="DV555" s="96"/>
      <c r="DW555" s="94"/>
      <c r="EA555" s="94"/>
      <c r="EB555" s="94"/>
      <c r="EC555" s="94"/>
      <c r="ED555" s="94"/>
      <c r="EE555" s="96"/>
      <c r="EF555" s="94"/>
      <c r="EJ555" s="94"/>
      <c r="EK555" s="94"/>
      <c r="EL555" s="94"/>
      <c r="EM555" s="94"/>
      <c r="EN555" s="96"/>
      <c r="EO555" s="94"/>
      <c r="ES555" s="94"/>
      <c r="ET555" s="94"/>
      <c r="EU555" s="94"/>
      <c r="EV555" s="94"/>
      <c r="EW555" s="96"/>
      <c r="EX555" s="94"/>
      <c r="FB555" s="94"/>
      <c r="FC555" s="94"/>
      <c r="FD555" s="94"/>
      <c r="FE555" s="94"/>
      <c r="FF555" s="96"/>
      <c r="FG555" s="94"/>
      <c r="FK555" s="94"/>
      <c r="FL555" s="94"/>
      <c r="FM555" s="94"/>
      <c r="FN555" s="94"/>
      <c r="FO555" s="96"/>
      <c r="FP555" s="94"/>
      <c r="FT555" s="94"/>
      <c r="FU555" s="94"/>
      <c r="FV555" s="94"/>
      <c r="FW555" s="94"/>
      <c r="FX555" s="96"/>
      <c r="FY555" s="94"/>
      <c r="GC555" s="94"/>
      <c r="GD555" s="94"/>
      <c r="GE555" s="94"/>
      <c r="GF555" s="94"/>
      <c r="GG555" s="96"/>
      <c r="GH555" s="94"/>
      <c r="GL555" s="94"/>
      <c r="GM555" s="94"/>
      <c r="GN555" s="94"/>
      <c r="GO555" s="94"/>
      <c r="GP555" s="96"/>
      <c r="GQ555" s="94"/>
      <c r="GU555" s="94"/>
      <c r="GV555" s="94"/>
      <c r="GW555" s="94"/>
      <c r="GX555" s="94"/>
      <c r="GY555" s="96"/>
      <c r="GZ555" s="94"/>
      <c r="HD555" s="94"/>
      <c r="HE555" s="94"/>
      <c r="HF555" s="94"/>
      <c r="HG555" s="94"/>
      <c r="HH555" s="96"/>
      <c r="HI555" s="94"/>
      <c r="HM555" s="94"/>
      <c r="HN555" s="94"/>
      <c r="HO555" s="94"/>
      <c r="HP555" s="94"/>
      <c r="RT555" s="83"/>
    </row>
    <row r="556" spans="1:926" s="95" customFormat="1" ht="18">
      <c r="A556" s="94"/>
      <c r="E556" s="94"/>
      <c r="F556" s="94"/>
      <c r="G556" s="94"/>
      <c r="H556" s="94"/>
      <c r="I556" s="96"/>
      <c r="J556" s="94"/>
      <c r="N556" s="94"/>
      <c r="O556" s="94"/>
      <c r="P556" s="94"/>
      <c r="Q556" s="94"/>
      <c r="R556" s="96"/>
      <c r="S556" s="94"/>
      <c r="W556" s="94"/>
      <c r="X556" s="94"/>
      <c r="Y556" s="94"/>
      <c r="Z556" s="94"/>
      <c r="AA556" s="96"/>
      <c r="AB556" s="94"/>
      <c r="AF556" s="94"/>
      <c r="AG556" s="94"/>
      <c r="AH556" s="94"/>
      <c r="AI556" s="94"/>
      <c r="AJ556" s="96"/>
      <c r="AK556" s="94"/>
      <c r="AO556" s="94"/>
      <c r="AP556" s="94"/>
      <c r="AQ556" s="94"/>
      <c r="AR556" s="94"/>
      <c r="AS556" s="96"/>
      <c r="AT556" s="94"/>
      <c r="AX556" s="94"/>
      <c r="AY556" s="94"/>
      <c r="AZ556" s="94"/>
      <c r="BA556" s="94"/>
      <c r="BB556" s="96"/>
      <c r="BC556" s="94"/>
      <c r="BG556" s="94"/>
      <c r="BH556" s="94"/>
      <c r="BI556" s="94"/>
      <c r="BJ556" s="94"/>
      <c r="BK556" s="96"/>
      <c r="BL556" s="94"/>
      <c r="BP556" s="94"/>
      <c r="BQ556" s="94"/>
      <c r="BR556" s="94"/>
      <c r="BS556" s="94"/>
      <c r="BT556" s="96"/>
      <c r="BU556" s="94"/>
      <c r="BY556" s="94"/>
      <c r="BZ556" s="94"/>
      <c r="CA556" s="94"/>
      <c r="CB556" s="94"/>
      <c r="CC556" s="96"/>
      <c r="CD556" s="94"/>
      <c r="CH556" s="94"/>
      <c r="CI556" s="94"/>
      <c r="CJ556" s="94"/>
      <c r="CK556" s="94"/>
      <c r="CL556" s="96"/>
      <c r="CM556" s="94"/>
      <c r="CQ556" s="94"/>
      <c r="CR556" s="94"/>
      <c r="CS556" s="94"/>
      <c r="CT556" s="94"/>
      <c r="CU556" s="96"/>
      <c r="CV556" s="94"/>
      <c r="CZ556" s="94"/>
      <c r="DA556" s="94"/>
      <c r="DB556" s="94"/>
      <c r="DC556" s="94"/>
      <c r="DD556" s="96"/>
      <c r="DE556" s="94"/>
      <c r="DI556" s="94"/>
      <c r="DJ556" s="94"/>
      <c r="DK556" s="94"/>
      <c r="DL556" s="94"/>
      <c r="DM556" s="96"/>
      <c r="DN556" s="94"/>
      <c r="DR556" s="94"/>
      <c r="DS556" s="94"/>
      <c r="DT556" s="94"/>
      <c r="DU556" s="94"/>
      <c r="DV556" s="96"/>
      <c r="DW556" s="94"/>
      <c r="EA556" s="94"/>
      <c r="EB556" s="94"/>
      <c r="EC556" s="94"/>
      <c r="ED556" s="94"/>
      <c r="EE556" s="96"/>
      <c r="EF556" s="94"/>
      <c r="EJ556" s="94"/>
      <c r="EK556" s="94"/>
      <c r="EL556" s="94"/>
      <c r="EM556" s="94"/>
      <c r="EN556" s="96"/>
      <c r="EO556" s="94"/>
      <c r="ES556" s="94"/>
      <c r="ET556" s="94"/>
      <c r="EU556" s="94"/>
      <c r="EV556" s="94"/>
      <c r="EW556" s="96"/>
      <c r="EX556" s="94"/>
      <c r="FB556" s="94"/>
      <c r="FC556" s="94"/>
      <c r="FD556" s="94"/>
      <c r="FE556" s="94"/>
      <c r="FF556" s="96"/>
      <c r="FG556" s="94"/>
      <c r="FK556" s="94"/>
      <c r="FL556" s="94"/>
      <c r="FM556" s="94"/>
      <c r="FN556" s="94"/>
      <c r="FO556" s="96"/>
      <c r="FP556" s="94"/>
      <c r="FT556" s="94"/>
      <c r="FU556" s="94"/>
      <c r="FV556" s="94"/>
      <c r="FW556" s="94"/>
      <c r="FX556" s="96"/>
      <c r="FY556" s="94"/>
      <c r="GC556" s="94"/>
      <c r="GD556" s="94"/>
      <c r="GE556" s="94"/>
      <c r="GF556" s="94"/>
      <c r="GG556" s="96"/>
      <c r="GH556" s="94"/>
      <c r="GL556" s="94"/>
      <c r="GM556" s="94"/>
      <c r="GN556" s="94"/>
      <c r="GO556" s="94"/>
      <c r="GP556" s="96"/>
      <c r="GQ556" s="94"/>
      <c r="GU556" s="94"/>
      <c r="GV556" s="94"/>
      <c r="GW556" s="94"/>
      <c r="GX556" s="94"/>
      <c r="GY556" s="96"/>
      <c r="GZ556" s="94"/>
      <c r="HD556" s="94"/>
      <c r="HE556" s="94"/>
      <c r="HF556" s="94"/>
      <c r="HG556" s="94"/>
      <c r="HH556" s="96"/>
      <c r="HI556" s="94"/>
      <c r="HM556" s="94"/>
      <c r="HN556" s="94"/>
      <c r="HO556" s="94"/>
      <c r="HP556" s="94"/>
      <c r="RT556" s="101"/>
    </row>
    <row r="557" spans="1:926" s="95" customFormat="1" ht="18">
      <c r="A557" s="94"/>
      <c r="E557" s="94"/>
      <c r="F557" s="94"/>
      <c r="G557" s="94"/>
      <c r="H557" s="94"/>
      <c r="I557" s="96"/>
      <c r="J557" s="94"/>
      <c r="N557" s="94"/>
      <c r="O557" s="94"/>
      <c r="P557" s="94"/>
      <c r="Q557" s="94"/>
      <c r="R557" s="96"/>
      <c r="S557" s="94"/>
      <c r="W557" s="94"/>
      <c r="X557" s="94"/>
      <c r="Y557" s="94"/>
      <c r="Z557" s="94"/>
      <c r="AA557" s="96"/>
      <c r="AB557" s="94"/>
      <c r="AF557" s="94"/>
      <c r="AG557" s="94"/>
      <c r="AH557" s="94"/>
      <c r="AI557" s="94"/>
      <c r="AJ557" s="96"/>
      <c r="AK557" s="94"/>
      <c r="AO557" s="94"/>
      <c r="AP557" s="94"/>
      <c r="AQ557" s="94"/>
      <c r="AR557" s="94"/>
      <c r="AS557" s="96"/>
      <c r="AT557" s="94"/>
      <c r="AX557" s="94"/>
      <c r="AY557" s="94"/>
      <c r="AZ557" s="94"/>
      <c r="BA557" s="94"/>
      <c r="BB557" s="96"/>
      <c r="BC557" s="94"/>
      <c r="BG557" s="94"/>
      <c r="BH557" s="94"/>
      <c r="BI557" s="94"/>
      <c r="BJ557" s="94"/>
      <c r="BK557" s="96"/>
      <c r="BL557" s="94"/>
      <c r="BP557" s="94"/>
      <c r="BQ557" s="94"/>
      <c r="BR557" s="94"/>
      <c r="BS557" s="94"/>
      <c r="BT557" s="96"/>
      <c r="BU557" s="94"/>
      <c r="BY557" s="94"/>
      <c r="BZ557" s="94"/>
      <c r="CA557" s="94"/>
      <c r="CB557" s="94"/>
      <c r="CC557" s="96"/>
      <c r="CD557" s="94"/>
      <c r="CH557" s="94"/>
      <c r="CI557" s="94"/>
      <c r="CJ557" s="94"/>
      <c r="CK557" s="94"/>
      <c r="CL557" s="96"/>
      <c r="CM557" s="94"/>
      <c r="CQ557" s="94"/>
      <c r="CR557" s="94"/>
      <c r="CS557" s="94"/>
      <c r="CT557" s="94"/>
      <c r="CU557" s="96"/>
      <c r="CV557" s="94"/>
      <c r="CZ557" s="94"/>
      <c r="DA557" s="94"/>
      <c r="DB557" s="94"/>
      <c r="DC557" s="94"/>
      <c r="DD557" s="96"/>
      <c r="DE557" s="94"/>
      <c r="DI557" s="94"/>
      <c r="DJ557" s="94"/>
      <c r="DK557" s="94"/>
      <c r="DL557" s="94"/>
      <c r="DM557" s="96"/>
      <c r="DN557" s="94"/>
      <c r="DR557" s="94"/>
      <c r="DS557" s="94"/>
      <c r="DT557" s="94"/>
      <c r="DU557" s="94"/>
      <c r="DV557" s="96"/>
      <c r="DW557" s="94"/>
      <c r="EA557" s="94"/>
      <c r="EB557" s="94"/>
      <c r="EC557" s="94"/>
      <c r="ED557" s="94"/>
      <c r="EE557" s="96"/>
      <c r="EF557" s="94"/>
      <c r="EJ557" s="94"/>
      <c r="EK557" s="94"/>
      <c r="EL557" s="94"/>
      <c r="EM557" s="94"/>
      <c r="EN557" s="96"/>
      <c r="EO557" s="94"/>
      <c r="ES557" s="94"/>
      <c r="ET557" s="94"/>
      <c r="EU557" s="94"/>
      <c r="EV557" s="94"/>
      <c r="EW557" s="96"/>
      <c r="EX557" s="94"/>
      <c r="FB557" s="94"/>
      <c r="FC557" s="94"/>
      <c r="FD557" s="94"/>
      <c r="FE557" s="94"/>
      <c r="FF557" s="96"/>
      <c r="FG557" s="94"/>
      <c r="FK557" s="94"/>
      <c r="FL557" s="94"/>
      <c r="FM557" s="94"/>
      <c r="FN557" s="94"/>
      <c r="FO557" s="96"/>
      <c r="FP557" s="94"/>
      <c r="FT557" s="94"/>
      <c r="FU557" s="94"/>
      <c r="FV557" s="94"/>
      <c r="FW557" s="94"/>
      <c r="FX557" s="96"/>
      <c r="FY557" s="94"/>
      <c r="GC557" s="94"/>
      <c r="GD557" s="94"/>
      <c r="GE557" s="94"/>
      <c r="GF557" s="94"/>
      <c r="GG557" s="96"/>
      <c r="GH557" s="94"/>
      <c r="GL557" s="94"/>
      <c r="GM557" s="94"/>
      <c r="GN557" s="94"/>
      <c r="GO557" s="94"/>
      <c r="GP557" s="96"/>
      <c r="GQ557" s="94"/>
      <c r="GU557" s="94"/>
      <c r="GV557" s="94"/>
      <c r="GW557" s="94"/>
      <c r="GX557" s="94"/>
      <c r="GY557" s="96"/>
      <c r="GZ557" s="94"/>
      <c r="HD557" s="94"/>
      <c r="HE557" s="94"/>
      <c r="HF557" s="94"/>
      <c r="HG557" s="94"/>
      <c r="HH557" s="96"/>
      <c r="HI557" s="94"/>
      <c r="HM557" s="94"/>
      <c r="HN557" s="94"/>
      <c r="HO557" s="94"/>
      <c r="HP557" s="94"/>
      <c r="RT557" s="101"/>
    </row>
    <row r="558" spans="1:926" s="95" customFormat="1" ht="18">
      <c r="A558" s="94"/>
      <c r="E558" s="94"/>
      <c r="F558" s="94"/>
      <c r="G558" s="94"/>
      <c r="H558" s="94"/>
      <c r="I558" s="96"/>
      <c r="J558" s="94"/>
      <c r="N558" s="94"/>
      <c r="O558" s="94"/>
      <c r="P558" s="94"/>
      <c r="Q558" s="94"/>
      <c r="R558" s="96"/>
      <c r="S558" s="94"/>
      <c r="W558" s="94"/>
      <c r="X558" s="94"/>
      <c r="Y558" s="94"/>
      <c r="Z558" s="94"/>
      <c r="AA558" s="96"/>
      <c r="AB558" s="94"/>
      <c r="AF558" s="94"/>
      <c r="AG558" s="94"/>
      <c r="AH558" s="94"/>
      <c r="AI558" s="94"/>
      <c r="AJ558" s="96"/>
      <c r="AK558" s="94"/>
      <c r="AO558" s="94"/>
      <c r="AP558" s="94"/>
      <c r="AQ558" s="94"/>
      <c r="AR558" s="94"/>
      <c r="AS558" s="96"/>
      <c r="AT558" s="94"/>
      <c r="AX558" s="94"/>
      <c r="AY558" s="94"/>
      <c r="AZ558" s="94"/>
      <c r="BA558" s="94"/>
      <c r="BB558" s="96"/>
      <c r="BC558" s="94"/>
      <c r="BG558" s="94"/>
      <c r="BH558" s="94"/>
      <c r="BI558" s="94"/>
      <c r="BJ558" s="94"/>
      <c r="BK558" s="96"/>
      <c r="BL558" s="94"/>
      <c r="BP558" s="94"/>
      <c r="BQ558" s="94"/>
      <c r="BR558" s="94"/>
      <c r="BS558" s="94"/>
      <c r="BT558" s="96"/>
      <c r="BU558" s="94"/>
      <c r="BY558" s="94"/>
      <c r="BZ558" s="94"/>
      <c r="CA558" s="94"/>
      <c r="CB558" s="94"/>
      <c r="CC558" s="96"/>
      <c r="CD558" s="94"/>
      <c r="CH558" s="94"/>
      <c r="CI558" s="94"/>
      <c r="CJ558" s="94"/>
      <c r="CK558" s="94"/>
      <c r="CL558" s="96"/>
      <c r="CM558" s="94"/>
      <c r="CQ558" s="94"/>
      <c r="CR558" s="94"/>
      <c r="CS558" s="94"/>
      <c r="CT558" s="94"/>
      <c r="CU558" s="96"/>
      <c r="CV558" s="94"/>
      <c r="CZ558" s="94"/>
      <c r="DA558" s="94"/>
      <c r="DB558" s="94"/>
      <c r="DC558" s="94"/>
      <c r="DD558" s="96"/>
      <c r="DE558" s="94"/>
      <c r="DI558" s="94"/>
      <c r="DJ558" s="94"/>
      <c r="DK558" s="94"/>
      <c r="DL558" s="94"/>
      <c r="DM558" s="96"/>
      <c r="DN558" s="94"/>
      <c r="DR558" s="94"/>
      <c r="DS558" s="94"/>
      <c r="DT558" s="94"/>
      <c r="DU558" s="94"/>
      <c r="DV558" s="96"/>
      <c r="DW558" s="94"/>
      <c r="EA558" s="94"/>
      <c r="EB558" s="94"/>
      <c r="EC558" s="94"/>
      <c r="ED558" s="94"/>
      <c r="EE558" s="96"/>
      <c r="EF558" s="94"/>
      <c r="EJ558" s="94"/>
      <c r="EK558" s="94"/>
      <c r="EL558" s="94"/>
      <c r="EM558" s="94"/>
      <c r="EN558" s="96"/>
      <c r="EO558" s="94"/>
      <c r="ES558" s="94"/>
      <c r="ET558" s="94"/>
      <c r="EU558" s="94"/>
      <c r="EV558" s="94"/>
      <c r="EW558" s="96"/>
      <c r="EX558" s="94"/>
      <c r="FB558" s="94"/>
      <c r="FC558" s="94"/>
      <c r="FD558" s="94"/>
      <c r="FE558" s="94"/>
      <c r="FF558" s="96"/>
      <c r="FG558" s="94"/>
      <c r="FK558" s="94"/>
      <c r="FL558" s="94"/>
      <c r="FM558" s="94"/>
      <c r="FN558" s="94"/>
      <c r="FO558" s="96"/>
      <c r="FP558" s="94"/>
      <c r="FT558" s="94"/>
      <c r="FU558" s="94"/>
      <c r="FV558" s="94"/>
      <c r="FW558" s="94"/>
      <c r="FX558" s="96"/>
      <c r="FY558" s="94"/>
      <c r="GC558" s="94"/>
      <c r="GD558" s="94"/>
      <c r="GE558" s="94"/>
      <c r="GF558" s="94"/>
      <c r="GG558" s="96"/>
      <c r="GH558" s="94"/>
      <c r="GL558" s="94"/>
      <c r="GM558" s="94"/>
      <c r="GN558" s="94"/>
      <c r="GO558" s="94"/>
      <c r="GP558" s="96"/>
      <c r="GQ558" s="94"/>
      <c r="GU558" s="94"/>
      <c r="GV558" s="94"/>
      <c r="GW558" s="94"/>
      <c r="GX558" s="94"/>
      <c r="GY558" s="96"/>
      <c r="GZ558" s="94"/>
      <c r="HD558" s="94"/>
      <c r="HE558" s="94"/>
      <c r="HF558" s="94"/>
      <c r="HG558" s="94"/>
      <c r="HH558" s="96"/>
      <c r="HI558" s="94"/>
      <c r="HM558" s="94"/>
      <c r="HN558" s="94"/>
      <c r="HO558" s="94"/>
      <c r="HP558" s="94"/>
      <c r="RT558" s="101"/>
    </row>
    <row r="559" spans="1:926" s="95" customFormat="1" ht="18">
      <c r="A559" s="94"/>
      <c r="E559" s="94"/>
      <c r="F559" s="94"/>
      <c r="G559" s="94"/>
      <c r="H559" s="94"/>
      <c r="I559" s="96"/>
      <c r="J559" s="94"/>
      <c r="N559" s="94"/>
      <c r="O559" s="94"/>
      <c r="P559" s="94"/>
      <c r="Q559" s="94"/>
      <c r="R559" s="96"/>
      <c r="S559" s="94"/>
      <c r="W559" s="94"/>
      <c r="X559" s="94"/>
      <c r="Y559" s="94"/>
      <c r="Z559" s="94"/>
      <c r="AA559" s="96"/>
      <c r="AB559" s="94"/>
      <c r="AF559" s="94"/>
      <c r="AG559" s="94"/>
      <c r="AH559" s="94"/>
      <c r="AI559" s="94"/>
      <c r="AJ559" s="96"/>
      <c r="AK559" s="94"/>
      <c r="AO559" s="94"/>
      <c r="AP559" s="94"/>
      <c r="AQ559" s="94"/>
      <c r="AR559" s="94"/>
      <c r="AS559" s="96"/>
      <c r="AT559" s="94"/>
      <c r="AX559" s="94"/>
      <c r="AY559" s="94"/>
      <c r="AZ559" s="94"/>
      <c r="BA559" s="94"/>
      <c r="BB559" s="96"/>
      <c r="BC559" s="94"/>
      <c r="BG559" s="94"/>
      <c r="BH559" s="94"/>
      <c r="BI559" s="94"/>
      <c r="BJ559" s="94"/>
      <c r="BK559" s="96"/>
      <c r="BL559" s="94"/>
      <c r="BP559" s="94"/>
      <c r="BQ559" s="94"/>
      <c r="BR559" s="94"/>
      <c r="BS559" s="94"/>
      <c r="BT559" s="96"/>
      <c r="BU559" s="94"/>
      <c r="BY559" s="94"/>
      <c r="BZ559" s="94"/>
      <c r="CA559" s="94"/>
      <c r="CB559" s="94"/>
      <c r="CC559" s="96"/>
      <c r="CD559" s="94"/>
      <c r="CH559" s="94"/>
      <c r="CI559" s="94"/>
      <c r="CJ559" s="94"/>
      <c r="CK559" s="94"/>
      <c r="CL559" s="96"/>
      <c r="CM559" s="94"/>
      <c r="CQ559" s="94"/>
      <c r="CR559" s="94"/>
      <c r="CS559" s="94"/>
      <c r="CT559" s="94"/>
      <c r="CU559" s="96"/>
      <c r="CV559" s="94"/>
      <c r="CZ559" s="94"/>
      <c r="DA559" s="94"/>
      <c r="DB559" s="94"/>
      <c r="DC559" s="94"/>
      <c r="DD559" s="96"/>
      <c r="DE559" s="94"/>
      <c r="DI559" s="94"/>
      <c r="DJ559" s="94"/>
      <c r="DK559" s="94"/>
      <c r="DL559" s="94"/>
      <c r="DM559" s="96"/>
      <c r="DN559" s="94"/>
      <c r="DR559" s="94"/>
      <c r="DS559" s="94"/>
      <c r="DT559" s="94"/>
      <c r="DU559" s="94"/>
      <c r="DV559" s="96"/>
      <c r="DW559" s="94"/>
      <c r="EA559" s="94"/>
      <c r="EB559" s="94"/>
      <c r="EC559" s="94"/>
      <c r="ED559" s="94"/>
      <c r="EE559" s="96"/>
      <c r="EF559" s="94"/>
      <c r="EJ559" s="94"/>
      <c r="EK559" s="94"/>
      <c r="EL559" s="94"/>
      <c r="EM559" s="94"/>
      <c r="EN559" s="96"/>
      <c r="EO559" s="94"/>
      <c r="ES559" s="94"/>
      <c r="ET559" s="94"/>
      <c r="EU559" s="94"/>
      <c r="EV559" s="94"/>
      <c r="EW559" s="96"/>
      <c r="EX559" s="94"/>
      <c r="FB559" s="94"/>
      <c r="FC559" s="94"/>
      <c r="FD559" s="94"/>
      <c r="FE559" s="94"/>
      <c r="FF559" s="96"/>
      <c r="FG559" s="94"/>
      <c r="FK559" s="94"/>
      <c r="FL559" s="94"/>
      <c r="FM559" s="94"/>
      <c r="FN559" s="94"/>
      <c r="FO559" s="96"/>
      <c r="FP559" s="94"/>
      <c r="FT559" s="94"/>
      <c r="FU559" s="94"/>
      <c r="FV559" s="94"/>
      <c r="FW559" s="94"/>
      <c r="FX559" s="96"/>
      <c r="FY559" s="94"/>
      <c r="GC559" s="94"/>
      <c r="GD559" s="94"/>
      <c r="GE559" s="94"/>
      <c r="GF559" s="94"/>
      <c r="GG559" s="96"/>
      <c r="GH559" s="94"/>
      <c r="GL559" s="94"/>
      <c r="GM559" s="94"/>
      <c r="GN559" s="94"/>
      <c r="GO559" s="94"/>
      <c r="GP559" s="96"/>
      <c r="GQ559" s="94"/>
      <c r="GU559" s="94"/>
      <c r="GV559" s="94"/>
      <c r="GW559" s="94"/>
      <c r="GX559" s="94"/>
      <c r="GY559" s="96"/>
      <c r="GZ559" s="94"/>
      <c r="HD559" s="94"/>
      <c r="HE559" s="94"/>
      <c r="HF559" s="94"/>
      <c r="HG559" s="94"/>
      <c r="HH559" s="96"/>
      <c r="HI559" s="94"/>
      <c r="HM559" s="94"/>
      <c r="HN559" s="94"/>
      <c r="HO559" s="94"/>
      <c r="HP559" s="94"/>
      <c r="RT559" s="101"/>
    </row>
    <row r="560" spans="1:926" s="95" customFormat="1" ht="17.25" customHeight="1">
      <c r="A560" s="94"/>
      <c r="E560" s="94"/>
      <c r="F560" s="94"/>
      <c r="G560" s="94"/>
      <c r="H560" s="94"/>
      <c r="I560" s="96"/>
      <c r="J560" s="94"/>
      <c r="N560" s="94"/>
      <c r="O560" s="94"/>
      <c r="P560" s="94"/>
      <c r="Q560" s="94"/>
      <c r="R560" s="96"/>
      <c r="S560" s="94"/>
      <c r="W560" s="94"/>
      <c r="X560" s="94"/>
      <c r="Y560" s="94"/>
      <c r="Z560" s="94"/>
      <c r="AA560" s="96"/>
      <c r="AB560" s="94"/>
      <c r="AF560" s="94"/>
      <c r="AG560" s="94"/>
      <c r="AH560" s="94"/>
      <c r="AI560" s="94"/>
      <c r="AJ560" s="96"/>
      <c r="AK560" s="94"/>
      <c r="AO560" s="94"/>
      <c r="AP560" s="94"/>
      <c r="AQ560" s="94"/>
      <c r="AR560" s="94"/>
      <c r="AS560" s="96"/>
      <c r="AT560" s="94"/>
      <c r="AX560" s="94"/>
      <c r="AY560" s="94"/>
      <c r="AZ560" s="94"/>
      <c r="BA560" s="94"/>
      <c r="BB560" s="96"/>
      <c r="BC560" s="94"/>
      <c r="BG560" s="94"/>
      <c r="BH560" s="94"/>
      <c r="BI560" s="94"/>
      <c r="BJ560" s="94"/>
      <c r="BK560" s="96"/>
      <c r="BL560" s="94"/>
      <c r="BP560" s="94"/>
      <c r="BQ560" s="94"/>
      <c r="BR560" s="94"/>
      <c r="BS560" s="94"/>
      <c r="BT560" s="96"/>
      <c r="BU560" s="94"/>
      <c r="BY560" s="94"/>
      <c r="BZ560" s="94"/>
      <c r="CA560" s="94"/>
      <c r="CB560" s="94"/>
      <c r="CC560" s="96"/>
      <c r="CD560" s="94"/>
      <c r="CH560" s="94"/>
      <c r="CI560" s="94"/>
      <c r="CJ560" s="94"/>
      <c r="CK560" s="94"/>
      <c r="CL560" s="96"/>
      <c r="CM560" s="94"/>
      <c r="CQ560" s="94"/>
      <c r="CR560" s="94"/>
      <c r="CS560" s="94"/>
      <c r="CT560" s="94"/>
      <c r="CU560" s="96"/>
      <c r="CV560" s="94"/>
      <c r="CZ560" s="94"/>
      <c r="DA560" s="94"/>
      <c r="DB560" s="94"/>
      <c r="DC560" s="94"/>
      <c r="DD560" s="96"/>
      <c r="DE560" s="94"/>
      <c r="DI560" s="94"/>
      <c r="DJ560" s="94"/>
      <c r="DK560" s="94"/>
      <c r="DL560" s="94"/>
      <c r="DM560" s="96"/>
      <c r="DN560" s="94"/>
      <c r="DR560" s="94"/>
      <c r="DS560" s="94"/>
      <c r="DT560" s="94"/>
      <c r="DU560" s="94"/>
      <c r="DV560" s="96"/>
      <c r="DW560" s="94"/>
      <c r="EA560" s="94"/>
      <c r="EB560" s="94"/>
      <c r="EC560" s="94"/>
      <c r="ED560" s="94"/>
      <c r="EE560" s="96"/>
      <c r="EF560" s="94"/>
      <c r="EJ560" s="94"/>
      <c r="EK560" s="94"/>
      <c r="EL560" s="94"/>
      <c r="EM560" s="94"/>
      <c r="EN560" s="96"/>
      <c r="EO560" s="94"/>
      <c r="ES560" s="94"/>
      <c r="ET560" s="94"/>
      <c r="EU560" s="94"/>
      <c r="EV560" s="94"/>
      <c r="EW560" s="96"/>
      <c r="EX560" s="94"/>
      <c r="FB560" s="94"/>
      <c r="FC560" s="94"/>
      <c r="FD560" s="94"/>
      <c r="FE560" s="94"/>
      <c r="FF560" s="96"/>
      <c r="FG560" s="94"/>
      <c r="FK560" s="94"/>
      <c r="FL560" s="94"/>
      <c r="FM560" s="94"/>
      <c r="FN560" s="94"/>
      <c r="FO560" s="96"/>
      <c r="FP560" s="94"/>
      <c r="FT560" s="94"/>
      <c r="FU560" s="94"/>
      <c r="FV560" s="94"/>
      <c r="FW560" s="94"/>
      <c r="FX560" s="96"/>
      <c r="FY560" s="94"/>
      <c r="GC560" s="94"/>
      <c r="GD560" s="94"/>
      <c r="GE560" s="94"/>
      <c r="GF560" s="94"/>
      <c r="GG560" s="96"/>
      <c r="GH560" s="94"/>
      <c r="GL560" s="94"/>
      <c r="GM560" s="94"/>
      <c r="GN560" s="94"/>
      <c r="GO560" s="94"/>
      <c r="GP560" s="96"/>
      <c r="GQ560" s="94"/>
      <c r="GU560" s="94"/>
      <c r="GV560" s="94"/>
      <c r="GW560" s="94"/>
      <c r="GX560" s="94"/>
      <c r="GY560" s="96"/>
      <c r="GZ560" s="94"/>
      <c r="HD560" s="94"/>
      <c r="HE560" s="94"/>
      <c r="HF560" s="94"/>
      <c r="HG560" s="94"/>
      <c r="HH560" s="96"/>
      <c r="HI560" s="94"/>
      <c r="HM560" s="94"/>
      <c r="HN560" s="94"/>
      <c r="HO560" s="94"/>
      <c r="HP560" s="94"/>
      <c r="RT560" s="101"/>
    </row>
    <row r="561" spans="1:488" ht="15">
      <c r="G561" s="20">
        <v>1</v>
      </c>
      <c r="H561" s="20">
        <v>2</v>
      </c>
      <c r="I561" s="20">
        <v>3</v>
      </c>
      <c r="J561" s="20">
        <v>4</v>
      </c>
      <c r="K561" s="20">
        <v>5</v>
      </c>
      <c r="RT561" s="101"/>
    </row>
    <row r="562" spans="1:488" ht="15">
      <c r="A562" s="88" t="s">
        <v>874</v>
      </c>
      <c r="D562" s="16" t="s">
        <v>148</v>
      </c>
      <c r="E562" s="17" t="s">
        <v>2216</v>
      </c>
      <c r="F562" s="16" t="s">
        <v>56</v>
      </c>
      <c r="G562" s="17" t="s">
        <v>126</v>
      </c>
      <c r="H562" s="17" t="s">
        <v>127</v>
      </c>
      <c r="I562" s="17" t="s">
        <v>1798</v>
      </c>
      <c r="J562" s="17" t="s">
        <v>128</v>
      </c>
      <c r="K562" s="27" t="s">
        <v>173</v>
      </c>
      <c r="M562" s="1"/>
      <c r="N562"/>
    </row>
    <row r="563" spans="1:488" s="54" customFormat="1" ht="18">
      <c r="A563" s="364" t="s">
        <v>2323</v>
      </c>
      <c r="B563" s="28"/>
      <c r="C563" s="292"/>
      <c r="D563" s="54" t="s">
        <v>129</v>
      </c>
      <c r="E563" s="54">
        <f t="shared" ref="E563:E626" si="3">COUNTIF($A$481:$AHO$554,A563)</f>
        <v>2</v>
      </c>
      <c r="F563" s="305">
        <f>SUM(G563:L563)</f>
        <v>0</v>
      </c>
      <c r="H563" s="239"/>
      <c r="I563" s="28"/>
      <c r="J563" s="28"/>
      <c r="K563" s="28"/>
      <c r="M563" s="239"/>
      <c r="N563" s="28"/>
      <c r="R563" s="202"/>
      <c r="T563" s="28"/>
      <c r="U563" s="28"/>
      <c r="V563" s="28"/>
      <c r="AA563" s="202"/>
      <c r="AC563" s="28"/>
      <c r="AD563" s="28"/>
      <c r="AE563" s="28"/>
      <c r="AJ563" s="202"/>
      <c r="AL563" s="28"/>
      <c r="AM563" s="28"/>
      <c r="AN563" s="28"/>
      <c r="AS563" s="202"/>
      <c r="AU563" s="28"/>
      <c r="AV563" s="28"/>
      <c r="AW563" s="28"/>
      <c r="BB563" s="202"/>
      <c r="BD563" s="28"/>
      <c r="BE563" s="28"/>
      <c r="BF563" s="28"/>
      <c r="BK563" s="202"/>
      <c r="BM563" s="28"/>
      <c r="BN563" s="28"/>
      <c r="BO563" s="28"/>
      <c r="BT563" s="202"/>
      <c r="BV563" s="28"/>
      <c r="BW563" s="28"/>
      <c r="BX563" s="28"/>
      <c r="CC563" s="202"/>
      <c r="CE563" s="28"/>
      <c r="CF563" s="28"/>
      <c r="CG563" s="28"/>
      <c r="CL563" s="202"/>
      <c r="CN563" s="28"/>
      <c r="CO563" s="28"/>
      <c r="CP563" s="28"/>
      <c r="CU563" s="202"/>
      <c r="CW563" s="28"/>
      <c r="CX563" s="28"/>
      <c r="CY563" s="28"/>
      <c r="DD563" s="202"/>
      <c r="DF563" s="28"/>
      <c r="DG563" s="28"/>
      <c r="DH563" s="28"/>
      <c r="DM563" s="202"/>
      <c r="DO563" s="28"/>
      <c r="DP563" s="28"/>
      <c r="DQ563" s="28"/>
      <c r="DV563" s="202"/>
      <c r="DX563" s="28"/>
      <c r="DY563" s="28"/>
      <c r="DZ563" s="28"/>
      <c r="EE563" s="202"/>
      <c r="EG563" s="28"/>
      <c r="EH563" s="28"/>
      <c r="EI563" s="28"/>
      <c r="EN563" s="202"/>
      <c r="EP563" s="28"/>
      <c r="EQ563" s="28"/>
      <c r="ER563" s="28"/>
      <c r="EW563" s="202"/>
      <c r="EY563" s="28"/>
      <c r="EZ563" s="28"/>
      <c r="FA563" s="28"/>
      <c r="FF563" s="202"/>
      <c r="FH563" s="28"/>
      <c r="FI563" s="28"/>
      <c r="FJ563" s="28"/>
      <c r="FO563" s="202"/>
      <c r="FQ563" s="28"/>
      <c r="FR563" s="28"/>
      <c r="FS563" s="28"/>
      <c r="FX563" s="202"/>
      <c r="FZ563" s="28"/>
      <c r="GA563" s="28"/>
      <c r="GB563" s="28"/>
      <c r="GG563" s="202"/>
      <c r="GI563" s="28"/>
      <c r="GJ563" s="28"/>
      <c r="GK563" s="28"/>
      <c r="GP563" s="202"/>
      <c r="GR563" s="28"/>
      <c r="GS563" s="28"/>
      <c r="GT563" s="28"/>
      <c r="GY563" s="202"/>
      <c r="HA563" s="28"/>
      <c r="HB563" s="28"/>
      <c r="HC563" s="28"/>
      <c r="HH563" s="202"/>
      <c r="HJ563" s="28"/>
      <c r="HK563" s="28"/>
      <c r="HL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c r="IS563" s="28"/>
      <c r="IT563" s="28"/>
      <c r="IU563" s="28"/>
      <c r="IV563" s="28"/>
    </row>
    <row r="564" spans="1:488" s="54" customFormat="1" ht="18">
      <c r="A564" s="364" t="s">
        <v>2300</v>
      </c>
      <c r="B564" s="292"/>
      <c r="C564" s="292"/>
      <c r="D564" s="54" t="s">
        <v>132</v>
      </c>
      <c r="E564" s="54">
        <f t="shared" si="3"/>
        <v>2</v>
      </c>
      <c r="F564" s="305">
        <f t="shared" ref="F564:F627" si="4">SUM(G564:L564)</f>
        <v>0</v>
      </c>
      <c r="H564" s="28"/>
      <c r="I564" s="28"/>
      <c r="J564" s="28"/>
      <c r="K564" s="28"/>
      <c r="M564" s="28"/>
      <c r="N564" s="28"/>
      <c r="R564" s="202"/>
      <c r="T564" s="28"/>
      <c r="U564" s="28"/>
      <c r="V564" s="28"/>
      <c r="AA564" s="202"/>
      <c r="AC564" s="28"/>
      <c r="AD564" s="28"/>
      <c r="AE564" s="28"/>
      <c r="AJ564" s="202"/>
      <c r="AL564" s="28"/>
      <c r="AM564" s="28"/>
      <c r="AN564" s="28"/>
      <c r="AS564" s="202"/>
      <c r="AU564" s="28"/>
      <c r="AV564" s="28"/>
      <c r="AW564" s="28"/>
      <c r="BB564" s="202"/>
      <c r="BD564" s="28"/>
      <c r="BE564" s="28"/>
      <c r="BF564" s="28"/>
      <c r="BK564" s="202"/>
      <c r="BM564" s="28"/>
      <c r="BN564" s="28"/>
      <c r="BO564" s="28"/>
      <c r="BT564" s="202"/>
      <c r="BV564" s="28"/>
      <c r="BW564" s="28"/>
      <c r="BX564" s="28"/>
      <c r="CC564" s="202"/>
      <c r="CE564" s="28"/>
      <c r="CF564" s="28"/>
      <c r="CG564" s="28"/>
      <c r="CL564" s="202"/>
      <c r="CN564" s="28"/>
      <c r="CO564" s="28"/>
      <c r="CP564" s="28"/>
      <c r="CU564" s="202"/>
      <c r="CW564" s="28"/>
      <c r="CX564" s="28"/>
      <c r="CY564" s="28"/>
      <c r="DD564" s="202"/>
      <c r="DF564" s="28"/>
      <c r="DG564" s="28"/>
      <c r="DH564" s="28"/>
      <c r="DM564" s="202"/>
      <c r="DO564" s="28"/>
      <c r="DP564" s="28"/>
      <c r="DQ564" s="28"/>
      <c r="DV564" s="202"/>
      <c r="DX564" s="28"/>
      <c r="DY564" s="28"/>
      <c r="DZ564" s="28"/>
      <c r="EE564" s="202"/>
      <c r="EG564" s="28"/>
      <c r="EH564" s="28"/>
      <c r="EI564" s="28"/>
      <c r="EN564" s="202"/>
      <c r="EP564" s="28"/>
      <c r="EQ564" s="28"/>
      <c r="ER564" s="28"/>
      <c r="EW564" s="202"/>
      <c r="EY564" s="28"/>
      <c r="EZ564" s="28"/>
      <c r="FA564" s="28"/>
      <c r="FF564" s="202"/>
      <c r="FH564" s="28"/>
      <c r="FI564" s="28"/>
      <c r="FJ564" s="28"/>
      <c r="FO564" s="202"/>
      <c r="FQ564" s="28"/>
      <c r="FR564" s="28"/>
      <c r="FS564" s="28"/>
      <c r="FX564" s="202"/>
      <c r="FZ564" s="28"/>
      <c r="GA564" s="28"/>
      <c r="GB564" s="28"/>
      <c r="GG564" s="202"/>
      <c r="GI564" s="28"/>
      <c r="GJ564" s="28"/>
      <c r="GK564" s="28"/>
      <c r="GP564" s="202"/>
      <c r="GR564" s="28"/>
      <c r="GS564" s="28"/>
      <c r="GT564" s="28"/>
      <c r="GY564" s="202"/>
      <c r="HA564" s="28"/>
      <c r="HB564" s="28"/>
      <c r="HC564" s="28"/>
      <c r="HH564" s="202"/>
      <c r="HJ564" s="28"/>
      <c r="HK564" s="28"/>
      <c r="HL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c r="IS564" s="28"/>
      <c r="IT564" s="28"/>
      <c r="IU564" s="28"/>
      <c r="IV564" s="28"/>
    </row>
    <row r="565" spans="1:488" s="54" customFormat="1" ht="18">
      <c r="A565" s="364" t="s">
        <v>609</v>
      </c>
      <c r="B565" s="28"/>
      <c r="C565" s="292"/>
      <c r="D565" s="54" t="s">
        <v>137</v>
      </c>
      <c r="E565" s="54">
        <f t="shared" si="3"/>
        <v>6</v>
      </c>
      <c r="F565" s="305">
        <f t="shared" si="4"/>
        <v>36</v>
      </c>
      <c r="H565" s="28">
        <v>8</v>
      </c>
      <c r="I565" s="28">
        <v>2</v>
      </c>
      <c r="J565" s="28">
        <v>3</v>
      </c>
      <c r="K565" s="28">
        <v>23</v>
      </c>
      <c r="M565" s="28"/>
      <c r="N565" s="28"/>
      <c r="R565" s="202"/>
      <c r="T565" s="28"/>
      <c r="U565" s="28"/>
      <c r="V565" s="28"/>
      <c r="AA565" s="202"/>
      <c r="AC565" s="28"/>
      <c r="AD565" s="28"/>
      <c r="AE565" s="28"/>
      <c r="AJ565" s="202"/>
      <c r="AL565" s="28"/>
      <c r="AM565" s="28"/>
      <c r="AN565" s="28"/>
      <c r="AS565" s="202"/>
      <c r="AU565" s="28"/>
      <c r="AV565" s="28"/>
      <c r="AW565" s="28"/>
      <c r="BB565" s="202"/>
      <c r="BD565" s="28"/>
      <c r="BE565" s="28"/>
      <c r="BF565" s="28"/>
      <c r="BK565" s="202"/>
      <c r="BM565" s="28"/>
      <c r="BN565" s="28"/>
      <c r="BO565" s="28"/>
      <c r="BT565" s="202"/>
      <c r="BV565" s="28"/>
      <c r="BW565" s="28"/>
      <c r="BX565" s="28"/>
      <c r="CC565" s="202"/>
      <c r="CE565" s="28"/>
      <c r="CF565" s="28"/>
      <c r="CG565" s="28"/>
      <c r="CL565" s="202"/>
      <c r="CN565" s="28"/>
      <c r="CO565" s="28"/>
      <c r="CP565" s="28"/>
      <c r="CU565" s="202"/>
      <c r="CW565" s="28"/>
      <c r="CX565" s="28"/>
      <c r="CY565" s="28"/>
      <c r="DD565" s="202"/>
      <c r="DF565" s="28"/>
      <c r="DG565" s="28"/>
      <c r="DH565" s="28"/>
      <c r="DM565" s="202"/>
      <c r="DO565" s="28"/>
      <c r="DP565" s="28"/>
      <c r="DQ565" s="28"/>
      <c r="DV565" s="202"/>
      <c r="DX565" s="28"/>
      <c r="DY565" s="28"/>
      <c r="DZ565" s="28"/>
      <c r="EE565" s="202"/>
      <c r="EG565" s="28"/>
      <c r="EH565" s="28"/>
      <c r="EI565" s="28"/>
      <c r="EN565" s="202"/>
      <c r="EP565" s="28"/>
      <c r="EQ565" s="28"/>
      <c r="ER565" s="28"/>
      <c r="EW565" s="202"/>
      <c r="EY565" s="28"/>
      <c r="EZ565" s="28"/>
      <c r="FA565" s="28"/>
      <c r="FF565" s="202"/>
      <c r="FH565" s="28"/>
      <c r="FI565" s="28"/>
      <c r="FJ565" s="28"/>
      <c r="FO565" s="202"/>
      <c r="FQ565" s="28"/>
      <c r="FR565" s="28"/>
      <c r="FS565" s="28"/>
      <c r="FX565" s="202"/>
      <c r="FZ565" s="28"/>
      <c r="GA565" s="28"/>
      <c r="GB565" s="28"/>
      <c r="GG565" s="202"/>
      <c r="GI565" s="28"/>
      <c r="GJ565" s="28"/>
      <c r="GK565" s="28"/>
      <c r="GP565" s="202"/>
      <c r="GR565" s="28"/>
      <c r="GS565" s="28"/>
      <c r="GT565" s="28"/>
      <c r="GY565" s="202"/>
      <c r="HA565" s="28"/>
      <c r="HB565" s="28"/>
      <c r="HC565" s="28"/>
      <c r="HH565" s="202"/>
      <c r="HJ565" s="28"/>
      <c r="HK565" s="28"/>
      <c r="HL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c r="IS565" s="28"/>
      <c r="IT565" s="28"/>
      <c r="IU565" s="28"/>
      <c r="IV565" s="28"/>
    </row>
    <row r="566" spans="1:488" s="54" customFormat="1" ht="18">
      <c r="A566" s="364" t="s">
        <v>1325</v>
      </c>
      <c r="B566" s="28"/>
      <c r="C566" s="292"/>
      <c r="D566" s="54" t="s">
        <v>129</v>
      </c>
      <c r="E566" s="54">
        <f t="shared" si="3"/>
        <v>2</v>
      </c>
      <c r="F566" s="305">
        <f t="shared" si="4"/>
        <v>15</v>
      </c>
      <c r="H566" s="239">
        <v>15</v>
      </c>
      <c r="I566" s="28"/>
      <c r="J566" s="28"/>
      <c r="K566" s="28"/>
      <c r="M566" s="239"/>
      <c r="N566" s="28"/>
      <c r="R566" s="202"/>
      <c r="T566" s="28"/>
      <c r="U566" s="28"/>
      <c r="V566" s="28"/>
      <c r="AA566" s="202"/>
      <c r="AC566" s="28"/>
      <c r="AD566" s="28"/>
      <c r="AE566" s="28"/>
      <c r="AJ566" s="202"/>
      <c r="AL566" s="28"/>
      <c r="AM566" s="28"/>
      <c r="AN566" s="28"/>
      <c r="AS566" s="202"/>
      <c r="AU566" s="28"/>
      <c r="AV566" s="28"/>
      <c r="AW566" s="28"/>
      <c r="BB566" s="202"/>
      <c r="BD566" s="28"/>
      <c r="BE566" s="28"/>
      <c r="BF566" s="28"/>
      <c r="BK566" s="202"/>
      <c r="BM566" s="28"/>
      <c r="BN566" s="28"/>
      <c r="BO566" s="28"/>
      <c r="BT566" s="202"/>
      <c r="BV566" s="28"/>
      <c r="BW566" s="28"/>
      <c r="BX566" s="28"/>
      <c r="CC566" s="202"/>
      <c r="CE566" s="28"/>
      <c r="CF566" s="28"/>
      <c r="CG566" s="28"/>
      <c r="CL566" s="202"/>
      <c r="CN566" s="28"/>
      <c r="CO566" s="28"/>
      <c r="CP566" s="28"/>
      <c r="CU566" s="202"/>
      <c r="CW566" s="28"/>
      <c r="CX566" s="28"/>
      <c r="CY566" s="28"/>
      <c r="DD566" s="202"/>
      <c r="DF566" s="28"/>
      <c r="DG566" s="28"/>
      <c r="DH566" s="28"/>
      <c r="DM566" s="202"/>
      <c r="DO566" s="28"/>
      <c r="DP566" s="28"/>
      <c r="DQ566" s="28"/>
      <c r="DV566" s="202"/>
      <c r="DX566" s="28"/>
      <c r="DY566" s="28"/>
      <c r="DZ566" s="28"/>
      <c r="EE566" s="202"/>
      <c r="EG566" s="28"/>
      <c r="EH566" s="28"/>
      <c r="EI566" s="28"/>
      <c r="EN566" s="202"/>
      <c r="EP566" s="28"/>
      <c r="EQ566" s="28"/>
      <c r="ER566" s="28"/>
      <c r="EW566" s="202"/>
      <c r="EY566" s="28"/>
      <c r="EZ566" s="28"/>
      <c r="FA566" s="28"/>
      <c r="FF566" s="202"/>
      <c r="FH566" s="28"/>
      <c r="FI566" s="28"/>
      <c r="FJ566" s="28"/>
      <c r="FO566" s="202"/>
      <c r="FQ566" s="28"/>
      <c r="FR566" s="28"/>
      <c r="FS566" s="28"/>
      <c r="FX566" s="202"/>
      <c r="FZ566" s="28"/>
      <c r="GA566" s="28"/>
      <c r="GB566" s="28"/>
      <c r="GG566" s="202"/>
      <c r="GI566" s="28"/>
      <c r="GJ566" s="28"/>
      <c r="GK566" s="28"/>
      <c r="GP566" s="202"/>
      <c r="GR566" s="28"/>
      <c r="GS566" s="28"/>
      <c r="GT566" s="28"/>
      <c r="GY566" s="202"/>
      <c r="HA566" s="28"/>
      <c r="HB566" s="28"/>
      <c r="HC566" s="28"/>
      <c r="HH566" s="202"/>
      <c r="HJ566" s="28"/>
      <c r="HK566" s="28"/>
      <c r="HL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c r="IS566" s="28"/>
      <c r="IT566" s="28"/>
      <c r="IU566" s="28"/>
      <c r="IV566" s="28"/>
    </row>
    <row r="567" spans="1:488" s="54" customFormat="1" ht="18">
      <c r="A567" s="364" t="s">
        <v>449</v>
      </c>
      <c r="B567" s="292"/>
      <c r="C567" s="292"/>
      <c r="D567" s="54" t="s">
        <v>140</v>
      </c>
      <c r="E567" s="54">
        <f t="shared" si="3"/>
        <v>26</v>
      </c>
      <c r="F567" s="305">
        <f t="shared" si="4"/>
        <v>100</v>
      </c>
      <c r="H567" s="239">
        <v>45</v>
      </c>
      <c r="I567" s="28">
        <v>52</v>
      </c>
      <c r="J567" s="28">
        <v>3</v>
      </c>
      <c r="K567" s="28"/>
      <c r="M567" s="239"/>
      <c r="N567" s="28"/>
      <c r="R567" s="202"/>
      <c r="T567" s="28"/>
      <c r="U567" s="28"/>
      <c r="V567" s="28"/>
      <c r="AA567" s="202"/>
      <c r="AC567" s="28"/>
      <c r="AD567" s="28"/>
      <c r="AE567" s="28"/>
      <c r="AJ567" s="202"/>
      <c r="AL567" s="28"/>
      <c r="AM567" s="28"/>
      <c r="AN567" s="28"/>
      <c r="AS567" s="202"/>
      <c r="AU567" s="28"/>
      <c r="AV567" s="28"/>
      <c r="AW567" s="28"/>
      <c r="BB567" s="202"/>
      <c r="BD567" s="28"/>
      <c r="BE567" s="28"/>
      <c r="BF567" s="28"/>
      <c r="BK567" s="202"/>
      <c r="BM567" s="28"/>
      <c r="BN567" s="28"/>
      <c r="BO567" s="28"/>
      <c r="BT567" s="202"/>
      <c r="BV567" s="28"/>
      <c r="BW567" s="28"/>
      <c r="BX567" s="28"/>
      <c r="CC567" s="202"/>
      <c r="CE567" s="28"/>
      <c r="CF567" s="28"/>
      <c r="CG567" s="28"/>
      <c r="CL567" s="202"/>
      <c r="CN567" s="28"/>
      <c r="CO567" s="28"/>
      <c r="CP567" s="28"/>
      <c r="CU567" s="202"/>
      <c r="CW567" s="28"/>
      <c r="CX567" s="28"/>
      <c r="CY567" s="28"/>
      <c r="DD567" s="202"/>
      <c r="DF567" s="28"/>
      <c r="DG567" s="28"/>
      <c r="DH567" s="28"/>
      <c r="DM567" s="202"/>
      <c r="DO567" s="28"/>
      <c r="DP567" s="28"/>
      <c r="DQ567" s="28"/>
      <c r="DV567" s="202"/>
      <c r="DX567" s="28"/>
      <c r="DY567" s="28"/>
      <c r="DZ567" s="28"/>
      <c r="EE567" s="202"/>
      <c r="EG567" s="28"/>
      <c r="EH567" s="28"/>
      <c r="EI567" s="28"/>
      <c r="EN567" s="202"/>
      <c r="EP567" s="28"/>
      <c r="EQ567" s="28"/>
      <c r="ER567" s="28"/>
      <c r="EW567" s="202"/>
      <c r="EY567" s="28"/>
      <c r="EZ567" s="28"/>
      <c r="FA567" s="28"/>
      <c r="FF567" s="202"/>
      <c r="FH567" s="28"/>
      <c r="FI567" s="28"/>
      <c r="FJ567" s="28"/>
      <c r="FO567" s="202"/>
      <c r="FQ567" s="28"/>
      <c r="FR567" s="28"/>
      <c r="FS567" s="28"/>
      <c r="FX567" s="202"/>
      <c r="FZ567" s="28"/>
      <c r="GA567" s="28"/>
      <c r="GB567" s="28"/>
      <c r="GG567" s="202"/>
      <c r="GI567" s="28"/>
      <c r="GJ567" s="28"/>
      <c r="GK567" s="28"/>
      <c r="GP567" s="202"/>
      <c r="GR567" s="28"/>
      <c r="GS567" s="28"/>
      <c r="GT567" s="28"/>
      <c r="GY567" s="202"/>
      <c r="HA567" s="28"/>
      <c r="HB567" s="28"/>
      <c r="HC567" s="28"/>
      <c r="HH567" s="202"/>
      <c r="HJ567" s="28"/>
      <c r="HK567" s="28"/>
      <c r="HL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c r="IS567" s="28"/>
      <c r="IT567" s="28"/>
      <c r="IU567" s="28"/>
      <c r="IV567" s="28"/>
    </row>
    <row r="568" spans="1:488" s="54" customFormat="1" ht="18">
      <c r="A568" s="364" t="s">
        <v>2297</v>
      </c>
      <c r="B568" s="292"/>
      <c r="C568" s="292"/>
      <c r="D568" s="54" t="s">
        <v>132</v>
      </c>
      <c r="E568" s="54">
        <f t="shared" si="3"/>
        <v>3</v>
      </c>
      <c r="F568" s="305">
        <f t="shared" si="4"/>
        <v>43</v>
      </c>
      <c r="H568" s="28">
        <v>30</v>
      </c>
      <c r="I568" s="28"/>
      <c r="J568" s="28">
        <v>8</v>
      </c>
      <c r="K568" s="28">
        <v>5</v>
      </c>
      <c r="L568" s="28"/>
      <c r="M568" s="28"/>
      <c r="N568" s="28"/>
      <c r="R568" s="202"/>
      <c r="T568" s="28"/>
      <c r="U568" s="28"/>
      <c r="V568" s="28"/>
      <c r="AA568" s="202"/>
      <c r="AC568" s="28"/>
      <c r="AD568" s="28"/>
      <c r="AE568" s="28"/>
      <c r="AJ568" s="202"/>
      <c r="AL568" s="28"/>
      <c r="AM568" s="28"/>
      <c r="AN568" s="28"/>
      <c r="AS568" s="202"/>
      <c r="AU568" s="28"/>
      <c r="AV568" s="28"/>
      <c r="AW568" s="28"/>
      <c r="BB568" s="202"/>
      <c r="BD568" s="28"/>
      <c r="BE568" s="28"/>
      <c r="BF568" s="28"/>
      <c r="BK568" s="202"/>
      <c r="BM568" s="28"/>
      <c r="BN568" s="28"/>
      <c r="BO568" s="28"/>
      <c r="BT568" s="202"/>
      <c r="BV568" s="28"/>
      <c r="BW568" s="28"/>
      <c r="BX568" s="28"/>
      <c r="CC568" s="202"/>
      <c r="CE568" s="28"/>
      <c r="CF568" s="28"/>
      <c r="CG568" s="28"/>
      <c r="CL568" s="202"/>
      <c r="CN568" s="28"/>
      <c r="CO568" s="28"/>
      <c r="CP568" s="28"/>
      <c r="CU568" s="202"/>
      <c r="CW568" s="28"/>
      <c r="CX568" s="28"/>
      <c r="CY568" s="28"/>
      <c r="DD568" s="202"/>
      <c r="DF568" s="28"/>
      <c r="DG568" s="28"/>
      <c r="DH568" s="28"/>
      <c r="DM568" s="202"/>
      <c r="DO568" s="28"/>
      <c r="DP568" s="28"/>
      <c r="DQ568" s="28"/>
      <c r="DV568" s="202"/>
      <c r="DX568" s="28"/>
      <c r="DY568" s="28"/>
      <c r="DZ568" s="28"/>
      <c r="EE568" s="202"/>
      <c r="EG568" s="28"/>
      <c r="EH568" s="28"/>
      <c r="EI568" s="28"/>
      <c r="EN568" s="202"/>
      <c r="EP568" s="28"/>
      <c r="EQ568" s="28"/>
      <c r="ER568" s="28"/>
      <c r="EW568" s="202"/>
      <c r="EY568" s="28"/>
      <c r="EZ568" s="28"/>
      <c r="FA568" s="28"/>
      <c r="FF568" s="202"/>
      <c r="FH568" s="28"/>
      <c r="FI568" s="28"/>
      <c r="FJ568" s="28"/>
      <c r="FO568" s="202"/>
      <c r="FQ568" s="28"/>
      <c r="FR568" s="28"/>
      <c r="FS568" s="28"/>
      <c r="FX568" s="202"/>
      <c r="FZ568" s="28"/>
      <c r="GA568" s="28"/>
      <c r="GB568" s="28"/>
      <c r="GG568" s="202"/>
      <c r="GI568" s="28"/>
      <c r="GJ568" s="28"/>
      <c r="GK568" s="28"/>
      <c r="GP568" s="202"/>
      <c r="GR568" s="28"/>
      <c r="GS568" s="28"/>
      <c r="GT568" s="28"/>
      <c r="GY568" s="202"/>
      <c r="HA568" s="28"/>
      <c r="HB568" s="28"/>
      <c r="HC568" s="28"/>
      <c r="HH568" s="202"/>
      <c r="HJ568" s="28"/>
      <c r="HK568" s="28"/>
      <c r="HL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c r="IS568" s="28"/>
      <c r="IT568" s="28"/>
      <c r="IU568" s="28"/>
      <c r="IV568" s="28"/>
    </row>
    <row r="569" spans="1:488" s="54" customFormat="1" ht="18">
      <c r="A569" s="364" t="s">
        <v>1352</v>
      </c>
      <c r="B569" s="28"/>
      <c r="C569" s="292"/>
      <c r="D569" s="54" t="s">
        <v>129</v>
      </c>
      <c r="E569" s="54">
        <f t="shared" si="3"/>
        <v>3</v>
      </c>
      <c r="F569" s="305">
        <f t="shared" si="4"/>
        <v>0</v>
      </c>
      <c r="H569" s="28"/>
      <c r="I569" s="28"/>
      <c r="J569" s="28"/>
      <c r="K569" s="28"/>
      <c r="M569" s="28"/>
      <c r="N569" s="28"/>
      <c r="R569" s="202"/>
      <c r="T569" s="28"/>
      <c r="U569" s="28"/>
      <c r="V569" s="28"/>
      <c r="AA569" s="202"/>
      <c r="AC569" s="28"/>
      <c r="AD569" s="28"/>
      <c r="AE569" s="28"/>
      <c r="AJ569" s="202"/>
      <c r="AL569" s="28"/>
      <c r="AM569" s="28"/>
      <c r="AN569" s="28"/>
      <c r="AS569" s="202"/>
      <c r="AU569" s="28"/>
      <c r="AV569" s="28"/>
      <c r="AW569" s="28"/>
      <c r="BB569" s="202"/>
      <c r="BD569" s="28"/>
      <c r="BE569" s="28"/>
      <c r="BF569" s="28"/>
      <c r="BK569" s="202"/>
      <c r="BM569" s="28"/>
      <c r="BN569" s="28"/>
      <c r="BO569" s="28"/>
      <c r="BT569" s="202"/>
      <c r="BV569" s="28"/>
      <c r="BW569" s="28"/>
      <c r="BX569" s="28"/>
      <c r="CC569" s="202"/>
      <c r="CE569" s="28"/>
      <c r="CF569" s="28"/>
      <c r="CG569" s="28"/>
      <c r="CL569" s="202"/>
      <c r="CN569" s="28"/>
      <c r="CO569" s="28"/>
      <c r="CP569" s="28"/>
      <c r="CU569" s="202"/>
      <c r="CW569" s="28"/>
      <c r="CX569" s="28"/>
      <c r="CY569" s="28"/>
      <c r="DD569" s="202"/>
      <c r="DF569" s="28"/>
      <c r="DG569" s="28"/>
      <c r="DH569" s="28"/>
      <c r="DM569" s="202"/>
      <c r="DO569" s="28"/>
      <c r="DP569" s="28"/>
      <c r="DQ569" s="28"/>
      <c r="DV569" s="202"/>
      <c r="DX569" s="28"/>
      <c r="DY569" s="28"/>
      <c r="DZ569" s="28"/>
      <c r="EE569" s="202"/>
      <c r="EG569" s="28"/>
      <c r="EH569" s="28"/>
      <c r="EI569" s="28"/>
      <c r="EN569" s="202"/>
      <c r="EP569" s="28"/>
      <c r="EQ569" s="28"/>
      <c r="ER569" s="28"/>
      <c r="EW569" s="202"/>
      <c r="EY569" s="28"/>
      <c r="EZ569" s="28"/>
      <c r="FA569" s="28"/>
      <c r="FF569" s="202"/>
      <c r="FH569" s="28"/>
      <c r="FI569" s="28"/>
      <c r="FJ569" s="28"/>
      <c r="FO569" s="202"/>
      <c r="FQ569" s="28"/>
      <c r="FR569" s="28"/>
      <c r="FS569" s="28"/>
      <c r="FX569" s="202"/>
      <c r="FZ569" s="28"/>
      <c r="GA569" s="28"/>
      <c r="GB569" s="28"/>
      <c r="GG569" s="202"/>
      <c r="GI569" s="28"/>
      <c r="GJ569" s="28"/>
      <c r="GK569" s="28"/>
      <c r="GP569" s="202"/>
      <c r="GR569" s="28"/>
      <c r="GS569" s="28"/>
      <c r="GT569" s="28"/>
      <c r="GY569" s="202"/>
      <c r="HA569" s="28"/>
      <c r="HB569" s="28"/>
      <c r="HC569" s="28"/>
      <c r="HH569" s="202"/>
      <c r="HJ569" s="28"/>
      <c r="HK569" s="28"/>
      <c r="HL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c r="IS569" s="28"/>
      <c r="IT569" s="28"/>
      <c r="IU569" s="28"/>
      <c r="IV569" s="28"/>
    </row>
    <row r="570" spans="1:488" s="54" customFormat="1" ht="18">
      <c r="A570" s="364" t="s">
        <v>1310</v>
      </c>
      <c r="B570" s="28"/>
      <c r="C570" s="292"/>
      <c r="D570" s="54" t="s">
        <v>134</v>
      </c>
      <c r="E570" s="54">
        <f t="shared" si="3"/>
        <v>4</v>
      </c>
      <c r="F570" s="305">
        <f t="shared" si="4"/>
        <v>81</v>
      </c>
      <c r="G570" s="54">
        <v>20</v>
      </c>
      <c r="H570" s="239"/>
      <c r="I570" s="28">
        <v>4</v>
      </c>
      <c r="J570" s="28"/>
      <c r="K570" s="28">
        <v>57</v>
      </c>
      <c r="M570" s="239"/>
      <c r="N570" s="28"/>
      <c r="R570" s="202"/>
      <c r="T570" s="28"/>
      <c r="U570" s="28"/>
      <c r="V570" s="28"/>
      <c r="AA570" s="202"/>
      <c r="AC570" s="28"/>
      <c r="AD570" s="28"/>
      <c r="AE570" s="28"/>
      <c r="AJ570" s="202"/>
      <c r="AL570" s="28"/>
      <c r="AM570" s="28"/>
      <c r="AN570" s="28"/>
      <c r="AS570" s="202"/>
      <c r="AU570" s="28"/>
      <c r="AV570" s="28"/>
      <c r="AW570" s="28"/>
      <c r="BB570" s="202"/>
      <c r="BD570" s="28"/>
      <c r="BE570" s="28"/>
      <c r="BF570" s="28"/>
      <c r="BK570" s="202"/>
      <c r="BM570" s="28"/>
      <c r="BN570" s="28"/>
      <c r="BO570" s="28"/>
      <c r="BT570" s="202"/>
      <c r="BV570" s="28"/>
      <c r="BW570" s="28"/>
      <c r="BX570" s="28"/>
      <c r="CC570" s="202"/>
      <c r="CE570" s="28"/>
      <c r="CF570" s="28"/>
      <c r="CG570" s="28"/>
      <c r="CL570" s="202"/>
      <c r="CN570" s="28"/>
      <c r="CO570" s="28"/>
      <c r="CP570" s="28"/>
      <c r="CU570" s="202"/>
      <c r="CW570" s="28"/>
      <c r="CX570" s="28"/>
      <c r="CY570" s="28"/>
      <c r="DD570" s="202"/>
      <c r="DF570" s="28"/>
      <c r="DG570" s="28"/>
      <c r="DH570" s="28"/>
      <c r="DM570" s="202"/>
      <c r="DO570" s="28"/>
      <c r="DP570" s="28"/>
      <c r="DQ570" s="28"/>
      <c r="DV570" s="202"/>
      <c r="DX570" s="28"/>
      <c r="DY570" s="28"/>
      <c r="DZ570" s="28"/>
      <c r="EE570" s="202"/>
      <c r="EG570" s="28"/>
      <c r="EH570" s="28"/>
      <c r="EI570" s="28"/>
      <c r="EN570" s="202"/>
      <c r="EP570" s="28"/>
      <c r="EQ570" s="28"/>
      <c r="ER570" s="28"/>
      <c r="EW570" s="202"/>
      <c r="EY570" s="28"/>
      <c r="EZ570" s="28"/>
      <c r="FA570" s="28"/>
      <c r="FF570" s="202"/>
      <c r="FH570" s="28"/>
      <c r="FI570" s="28"/>
      <c r="FJ570" s="28"/>
      <c r="FO570" s="202"/>
      <c r="FQ570" s="28"/>
      <c r="FR570" s="28"/>
      <c r="FS570" s="28"/>
      <c r="FX570" s="202"/>
      <c r="FZ570" s="28"/>
      <c r="GA570" s="28"/>
      <c r="GB570" s="28"/>
      <c r="GG570" s="202"/>
      <c r="GI570" s="28"/>
      <c r="GJ570" s="28"/>
      <c r="GK570" s="28"/>
      <c r="GP570" s="202"/>
      <c r="GR570" s="28"/>
      <c r="GS570" s="28"/>
      <c r="GT570" s="28"/>
      <c r="GY570" s="202"/>
      <c r="HA570" s="28"/>
      <c r="HB570" s="28"/>
      <c r="HC570" s="28"/>
      <c r="HH570" s="202"/>
      <c r="HJ570" s="28"/>
      <c r="HK570" s="28"/>
      <c r="HL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c r="IS570" s="28"/>
      <c r="IT570" s="28"/>
      <c r="IU570" s="28"/>
      <c r="IV570" s="28"/>
    </row>
    <row r="571" spans="1:488" s="54" customFormat="1" ht="18">
      <c r="A571" s="364" t="s">
        <v>1435</v>
      </c>
      <c r="B571" s="28"/>
      <c r="C571" s="292"/>
      <c r="D571" s="54" t="s">
        <v>129</v>
      </c>
      <c r="E571" s="54">
        <f t="shared" si="3"/>
        <v>2</v>
      </c>
      <c r="F571" s="305">
        <f t="shared" si="4"/>
        <v>0</v>
      </c>
      <c r="H571" s="28"/>
      <c r="I571" s="28"/>
      <c r="J571" s="28"/>
      <c r="K571" s="28"/>
      <c r="M571" s="28"/>
      <c r="N571" s="28"/>
      <c r="R571" s="202"/>
      <c r="T571" s="28"/>
      <c r="U571" s="28"/>
      <c r="V571" s="28"/>
      <c r="AA571" s="202"/>
      <c r="AC571" s="28"/>
      <c r="AD571" s="28"/>
      <c r="AE571" s="28"/>
      <c r="AJ571" s="202"/>
      <c r="AL571" s="28"/>
      <c r="AM571" s="28"/>
      <c r="AN571" s="28"/>
      <c r="AS571" s="202"/>
      <c r="AU571" s="28"/>
      <c r="AV571" s="28"/>
      <c r="AW571" s="28"/>
      <c r="BB571" s="202"/>
      <c r="BD571" s="28"/>
      <c r="BE571" s="28"/>
      <c r="BF571" s="28"/>
      <c r="BK571" s="202"/>
      <c r="BM571" s="28"/>
      <c r="BN571" s="28"/>
      <c r="BO571" s="28"/>
      <c r="BT571" s="202"/>
      <c r="BV571" s="28"/>
      <c r="BW571" s="28"/>
      <c r="BX571" s="28"/>
      <c r="CC571" s="202"/>
      <c r="CE571" s="28"/>
      <c r="CF571" s="28"/>
      <c r="CG571" s="28"/>
      <c r="CL571" s="202"/>
      <c r="CN571" s="28"/>
      <c r="CO571" s="28"/>
      <c r="CP571" s="28"/>
      <c r="CU571" s="202"/>
      <c r="CW571" s="28"/>
      <c r="CX571" s="28"/>
      <c r="CY571" s="28"/>
      <c r="DD571" s="202"/>
      <c r="DF571" s="28"/>
      <c r="DG571" s="28"/>
      <c r="DH571" s="28"/>
      <c r="DM571" s="202"/>
      <c r="DO571" s="28"/>
      <c r="DP571" s="28"/>
      <c r="DQ571" s="28"/>
      <c r="DV571" s="202"/>
      <c r="DX571" s="28"/>
      <c r="DY571" s="28"/>
      <c r="DZ571" s="28"/>
      <c r="EE571" s="202"/>
      <c r="EG571" s="28"/>
      <c r="EH571" s="28"/>
      <c r="EI571" s="28"/>
      <c r="EN571" s="202"/>
      <c r="EP571" s="28"/>
      <c r="EQ571" s="28"/>
      <c r="ER571" s="28"/>
      <c r="EW571" s="202"/>
      <c r="EY571" s="28"/>
      <c r="EZ571" s="28"/>
      <c r="FA571" s="28"/>
      <c r="FF571" s="202"/>
      <c r="FH571" s="28"/>
      <c r="FI571" s="28"/>
      <c r="FJ571" s="28"/>
      <c r="FO571" s="202"/>
      <c r="FQ571" s="28"/>
      <c r="FR571" s="28"/>
      <c r="FS571" s="28"/>
      <c r="FX571" s="202"/>
      <c r="FZ571" s="28"/>
      <c r="GA571" s="28"/>
      <c r="GB571" s="28"/>
      <c r="GG571" s="202"/>
      <c r="GI571" s="28"/>
      <c r="GJ571" s="28"/>
      <c r="GK571" s="28"/>
      <c r="GP571" s="202"/>
      <c r="GR571" s="28"/>
      <c r="GS571" s="28"/>
      <c r="GT571" s="28"/>
      <c r="GY571" s="202"/>
      <c r="HA571" s="28"/>
      <c r="HB571" s="28"/>
      <c r="HC571" s="28"/>
      <c r="HH571" s="202"/>
      <c r="HJ571" s="28"/>
      <c r="HK571" s="28"/>
      <c r="HL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c r="IS571" s="28"/>
      <c r="IT571" s="28"/>
      <c r="IU571" s="28"/>
      <c r="IV571" s="28"/>
    </row>
    <row r="572" spans="1:488" s="54" customFormat="1" ht="18">
      <c r="A572" s="364" t="s">
        <v>424</v>
      </c>
      <c r="B572" s="28"/>
      <c r="C572" s="292"/>
      <c r="D572" s="54" t="s">
        <v>138</v>
      </c>
      <c r="E572" s="54">
        <f t="shared" si="3"/>
        <v>61</v>
      </c>
      <c r="F572" s="305">
        <f t="shared" si="4"/>
        <v>217</v>
      </c>
      <c r="H572" s="28">
        <v>134</v>
      </c>
      <c r="I572" s="28">
        <v>83</v>
      </c>
      <c r="J572" s="28"/>
      <c r="K572" s="28"/>
      <c r="M572" s="239"/>
      <c r="N572" s="28"/>
      <c r="R572" s="202"/>
      <c r="T572" s="28"/>
      <c r="U572" s="28"/>
      <c r="V572" s="28"/>
      <c r="AA572" s="202"/>
      <c r="AC572" s="28"/>
      <c r="AD572" s="28"/>
      <c r="AE572" s="28"/>
      <c r="AJ572" s="202"/>
      <c r="AL572" s="28"/>
      <c r="AM572" s="28"/>
      <c r="AN572" s="28"/>
      <c r="AS572" s="202"/>
      <c r="AU572" s="28"/>
      <c r="AV572" s="28"/>
      <c r="AW572" s="28"/>
      <c r="BB572" s="202"/>
      <c r="BD572" s="28"/>
      <c r="BE572" s="28"/>
      <c r="BF572" s="28"/>
      <c r="BK572" s="202"/>
      <c r="BM572" s="28"/>
      <c r="BN572" s="28"/>
      <c r="BO572" s="28"/>
      <c r="BT572" s="202"/>
      <c r="BV572" s="28"/>
      <c r="BW572" s="28"/>
      <c r="BX572" s="28"/>
      <c r="CC572" s="202"/>
      <c r="CE572" s="28"/>
      <c r="CF572" s="28"/>
      <c r="CG572" s="28"/>
      <c r="CL572" s="202"/>
      <c r="CN572" s="28"/>
      <c r="CO572" s="28"/>
      <c r="CP572" s="28"/>
      <c r="CU572" s="202"/>
      <c r="CW572" s="28"/>
      <c r="CX572" s="28"/>
      <c r="CY572" s="28"/>
      <c r="DD572" s="202"/>
      <c r="DF572" s="28"/>
      <c r="DG572" s="28"/>
      <c r="DH572" s="28"/>
      <c r="DM572" s="202"/>
      <c r="DO572" s="28"/>
      <c r="DP572" s="28"/>
      <c r="DQ572" s="28"/>
      <c r="DV572" s="202"/>
      <c r="DX572" s="28"/>
      <c r="DY572" s="28"/>
      <c r="DZ572" s="28"/>
      <c r="EE572" s="202"/>
      <c r="EG572" s="28"/>
      <c r="EH572" s="28"/>
      <c r="EI572" s="28"/>
      <c r="EN572" s="202"/>
      <c r="EP572" s="28"/>
      <c r="EQ572" s="28"/>
      <c r="ER572" s="28"/>
      <c r="EW572" s="202"/>
      <c r="EY572" s="28"/>
      <c r="EZ572" s="28"/>
      <c r="FA572" s="28"/>
      <c r="FF572" s="202"/>
      <c r="FH572" s="28"/>
      <c r="FI572" s="28"/>
      <c r="FJ572" s="28"/>
      <c r="FO572" s="202"/>
      <c r="FQ572" s="28"/>
      <c r="FR572" s="28"/>
      <c r="FS572" s="28"/>
      <c r="FX572" s="202"/>
      <c r="FZ572" s="28"/>
      <c r="GA572" s="28"/>
      <c r="GB572" s="28"/>
      <c r="GG572" s="202"/>
      <c r="GI572" s="28"/>
      <c r="GJ572" s="28"/>
      <c r="GK572" s="28"/>
      <c r="GP572" s="202"/>
      <c r="GR572" s="28"/>
      <c r="GS572" s="28"/>
      <c r="GT572" s="28"/>
      <c r="GY572" s="202"/>
      <c r="HA572" s="28"/>
      <c r="HB572" s="28"/>
      <c r="HC572" s="28"/>
      <c r="HH572" s="202"/>
      <c r="HJ572" s="28"/>
      <c r="HK572" s="28"/>
      <c r="HL572" s="28"/>
      <c r="HQ572" s="28"/>
      <c r="HR572" s="28"/>
      <c r="HS572" s="28"/>
      <c r="HT572" s="28"/>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c r="IS572" s="28"/>
      <c r="IT572" s="28"/>
      <c r="IU572" s="28"/>
      <c r="IV572" s="28"/>
    </row>
    <row r="573" spans="1:488" s="54" customFormat="1" ht="18">
      <c r="A573" s="364" t="s">
        <v>1345</v>
      </c>
      <c r="B573" s="28"/>
      <c r="C573" s="292"/>
      <c r="D573" s="54" t="s">
        <v>137</v>
      </c>
      <c r="E573" s="54">
        <f t="shared" si="3"/>
        <v>3</v>
      </c>
      <c r="F573" s="305">
        <f t="shared" si="4"/>
        <v>154</v>
      </c>
      <c r="G573" s="54">
        <v>31</v>
      </c>
      <c r="H573" s="28">
        <v>31</v>
      </c>
      <c r="I573" s="28">
        <v>56</v>
      </c>
      <c r="J573" s="28">
        <v>36</v>
      </c>
      <c r="K573" s="28"/>
      <c r="M573" s="28"/>
      <c r="N573" s="28"/>
      <c r="R573" s="202"/>
      <c r="T573" s="28"/>
      <c r="U573" s="28"/>
      <c r="V573" s="28"/>
      <c r="AA573" s="202"/>
      <c r="AC573" s="28"/>
      <c r="AD573" s="28"/>
      <c r="AE573" s="28"/>
      <c r="AJ573" s="202"/>
      <c r="AL573" s="28"/>
      <c r="AM573" s="28"/>
      <c r="AN573" s="28"/>
      <c r="AS573" s="202"/>
      <c r="AU573" s="28"/>
      <c r="AV573" s="28"/>
      <c r="AW573" s="28"/>
      <c r="BB573" s="202"/>
      <c r="BD573" s="28"/>
      <c r="BE573" s="28"/>
      <c r="BF573" s="28"/>
      <c r="BK573" s="202"/>
      <c r="BM573" s="28"/>
      <c r="BN573" s="28"/>
      <c r="BO573" s="28"/>
      <c r="BT573" s="202"/>
      <c r="BV573" s="28"/>
      <c r="BW573" s="28"/>
      <c r="BX573" s="28"/>
      <c r="CC573" s="202"/>
      <c r="CE573" s="28"/>
      <c r="CF573" s="28"/>
      <c r="CG573" s="28"/>
      <c r="CL573" s="202"/>
      <c r="CN573" s="28"/>
      <c r="CO573" s="28"/>
      <c r="CP573" s="28"/>
      <c r="CU573" s="202"/>
      <c r="CW573" s="28"/>
      <c r="CX573" s="28"/>
      <c r="CY573" s="28"/>
      <c r="DD573" s="202"/>
      <c r="DF573" s="28"/>
      <c r="DG573" s="28"/>
      <c r="DH573" s="28"/>
      <c r="DM573" s="202"/>
      <c r="DO573" s="28"/>
      <c r="DP573" s="28"/>
      <c r="DQ573" s="28"/>
      <c r="DV573" s="202"/>
      <c r="DX573" s="28"/>
      <c r="DY573" s="28"/>
      <c r="DZ573" s="28"/>
      <c r="EE573" s="202"/>
      <c r="EG573" s="28"/>
      <c r="EH573" s="28"/>
      <c r="EI573" s="28"/>
      <c r="EN573" s="202"/>
      <c r="EP573" s="28"/>
      <c r="EQ573" s="28"/>
      <c r="ER573" s="28"/>
      <c r="EW573" s="202"/>
      <c r="EY573" s="28"/>
      <c r="EZ573" s="28"/>
      <c r="FA573" s="28"/>
      <c r="FF573" s="202"/>
      <c r="FH573" s="28"/>
      <c r="FI573" s="28"/>
      <c r="FJ573" s="28"/>
      <c r="FO573" s="202"/>
      <c r="FQ573" s="28"/>
      <c r="FR573" s="28"/>
      <c r="FS573" s="28"/>
      <c r="FX573" s="202"/>
      <c r="FZ573" s="28"/>
      <c r="GA573" s="28"/>
      <c r="GB573" s="28"/>
      <c r="GG573" s="202"/>
      <c r="GI573" s="28"/>
      <c r="GJ573" s="28"/>
      <c r="GK573" s="28"/>
      <c r="GP573" s="202"/>
      <c r="GR573" s="28"/>
      <c r="GS573" s="28"/>
      <c r="GT573" s="28"/>
      <c r="GY573" s="202"/>
      <c r="HA573" s="28"/>
      <c r="HB573" s="28"/>
      <c r="HC573" s="28"/>
      <c r="HH573" s="202"/>
      <c r="HJ573" s="28"/>
      <c r="HK573" s="28"/>
      <c r="HL573" s="28"/>
      <c r="HQ573" s="28"/>
      <c r="HR573" s="28"/>
      <c r="HS573" s="28"/>
      <c r="HT573" s="28"/>
      <c r="HU573" s="28"/>
      <c r="HV573" s="28"/>
      <c r="HW573" s="28"/>
      <c r="HX573" s="28"/>
      <c r="HY573" s="28"/>
      <c r="HZ573" s="28"/>
      <c r="IA573" s="28"/>
      <c r="IB573" s="28"/>
      <c r="IC573" s="28"/>
      <c r="ID573" s="28"/>
      <c r="IE573" s="28"/>
      <c r="IF573" s="28"/>
      <c r="IG573" s="28"/>
      <c r="IH573" s="28"/>
      <c r="II573" s="28"/>
      <c r="IJ573" s="28"/>
      <c r="IK573" s="28"/>
      <c r="IL573" s="28"/>
      <c r="IM573" s="28"/>
      <c r="IN573" s="28"/>
      <c r="IO573" s="28"/>
      <c r="IP573" s="28"/>
      <c r="IQ573" s="28"/>
      <c r="IR573" s="28"/>
      <c r="IS573" s="28"/>
      <c r="IT573" s="28"/>
      <c r="IU573" s="28"/>
      <c r="IV573" s="28"/>
    </row>
    <row r="574" spans="1:488" s="54" customFormat="1" ht="18">
      <c r="A574" s="364" t="s">
        <v>1426</v>
      </c>
      <c r="B574" s="28"/>
      <c r="C574" s="292"/>
      <c r="D574" s="54" t="s">
        <v>137</v>
      </c>
      <c r="E574" s="54">
        <f t="shared" si="3"/>
        <v>6</v>
      </c>
      <c r="F574" s="305">
        <f t="shared" si="4"/>
        <v>88</v>
      </c>
      <c r="H574" s="28">
        <v>53</v>
      </c>
      <c r="I574" s="28"/>
      <c r="J574" s="28">
        <v>35</v>
      </c>
      <c r="K574" s="28"/>
      <c r="M574" s="239"/>
      <c r="N574" s="28"/>
      <c r="R574" s="202"/>
      <c r="T574" s="28"/>
      <c r="U574" s="28"/>
      <c r="V574" s="28"/>
      <c r="AA574" s="202"/>
      <c r="AC574" s="28"/>
      <c r="AD574" s="28"/>
      <c r="AE574" s="28"/>
      <c r="AJ574" s="202"/>
      <c r="AL574" s="28"/>
      <c r="AM574" s="28"/>
      <c r="AN574" s="28"/>
      <c r="AS574" s="202"/>
      <c r="AU574" s="28"/>
      <c r="AV574" s="28"/>
      <c r="AW574" s="28"/>
      <c r="BB574" s="202"/>
      <c r="BD574" s="28"/>
      <c r="BE574" s="28"/>
      <c r="BF574" s="28"/>
      <c r="BK574" s="202"/>
      <c r="BM574" s="28"/>
      <c r="BN574" s="28"/>
      <c r="BO574" s="28"/>
      <c r="BT574" s="202"/>
      <c r="BV574" s="28"/>
      <c r="BW574" s="28"/>
      <c r="BX574" s="28"/>
      <c r="CC574" s="202"/>
      <c r="CE574" s="28"/>
      <c r="CF574" s="28"/>
      <c r="CG574" s="28"/>
      <c r="CL574" s="202"/>
      <c r="CN574" s="28"/>
      <c r="CO574" s="28"/>
      <c r="CP574" s="28"/>
      <c r="CU574" s="202"/>
      <c r="CW574" s="28"/>
      <c r="CX574" s="28"/>
      <c r="CY574" s="28"/>
      <c r="DD574" s="202"/>
      <c r="DF574" s="28"/>
      <c r="DG574" s="28"/>
      <c r="DH574" s="28"/>
      <c r="DM574" s="202"/>
      <c r="DO574" s="28"/>
      <c r="DP574" s="28"/>
      <c r="DQ574" s="28"/>
      <c r="DV574" s="202"/>
      <c r="DX574" s="28"/>
      <c r="DY574" s="28"/>
      <c r="DZ574" s="28"/>
      <c r="EE574" s="202"/>
      <c r="EG574" s="28"/>
      <c r="EH574" s="28"/>
      <c r="EI574" s="28"/>
      <c r="EN574" s="202"/>
      <c r="EP574" s="28"/>
      <c r="EQ574" s="28"/>
      <c r="ER574" s="28"/>
      <c r="EW574" s="202"/>
      <c r="EY574" s="28"/>
      <c r="EZ574" s="28"/>
      <c r="FA574" s="28"/>
      <c r="FF574" s="202"/>
      <c r="FH574" s="28"/>
      <c r="FI574" s="28"/>
      <c r="FJ574" s="28"/>
      <c r="FO574" s="202"/>
      <c r="FQ574" s="28"/>
      <c r="FR574" s="28"/>
      <c r="FS574" s="28"/>
      <c r="FX574" s="202"/>
      <c r="FZ574" s="28"/>
      <c r="GA574" s="28"/>
      <c r="GB574" s="28"/>
      <c r="GG574" s="202"/>
      <c r="GI574" s="28"/>
      <c r="GJ574" s="28"/>
      <c r="GK574" s="28"/>
      <c r="GP574" s="202"/>
      <c r="GR574" s="28"/>
      <c r="GS574" s="28"/>
      <c r="GT574" s="28"/>
      <c r="GY574" s="202"/>
      <c r="HA574" s="28"/>
      <c r="HB574" s="28"/>
      <c r="HC574" s="28"/>
      <c r="HH574" s="202"/>
      <c r="HJ574" s="28"/>
      <c r="HK574" s="28"/>
      <c r="HL574" s="28"/>
      <c r="HQ574" s="28"/>
      <c r="HR574" s="28"/>
      <c r="HS574" s="28"/>
      <c r="HT574" s="28"/>
      <c r="HU574" s="28"/>
      <c r="HV574" s="28"/>
      <c r="HW574" s="28"/>
      <c r="HX574" s="28"/>
      <c r="HY574" s="28"/>
      <c r="HZ574" s="28"/>
      <c r="IA574" s="28"/>
      <c r="IB574" s="28"/>
      <c r="IC574" s="28"/>
      <c r="ID574" s="28"/>
      <c r="IE574" s="28"/>
      <c r="IF574" s="28"/>
      <c r="IG574" s="28"/>
      <c r="IH574" s="28"/>
      <c r="II574" s="28"/>
      <c r="IJ574" s="28"/>
      <c r="IK574" s="28"/>
      <c r="IL574" s="28"/>
      <c r="IM574" s="28"/>
      <c r="IN574" s="28"/>
      <c r="IO574" s="28"/>
      <c r="IP574" s="28"/>
      <c r="IQ574" s="28"/>
      <c r="IR574" s="28"/>
      <c r="IS574" s="28"/>
      <c r="IT574" s="28"/>
      <c r="IU574" s="28"/>
      <c r="IV574" s="28"/>
    </row>
    <row r="575" spans="1:488" s="54" customFormat="1" ht="18">
      <c r="A575" s="364" t="s">
        <v>1121</v>
      </c>
      <c r="B575" s="28"/>
      <c r="C575" s="292"/>
      <c r="D575" s="54" t="s">
        <v>137</v>
      </c>
      <c r="E575" s="54">
        <f t="shared" si="3"/>
        <v>3</v>
      </c>
      <c r="F575" s="305">
        <f t="shared" si="4"/>
        <v>112</v>
      </c>
      <c r="H575" s="28">
        <v>47</v>
      </c>
      <c r="I575" s="28">
        <v>5</v>
      </c>
      <c r="J575" s="28">
        <v>60</v>
      </c>
      <c r="K575" s="28"/>
      <c r="M575" s="28"/>
      <c r="N575" s="28"/>
      <c r="R575" s="202"/>
      <c r="T575" s="28"/>
      <c r="U575" s="28"/>
      <c r="V575" s="28"/>
      <c r="AA575" s="202"/>
      <c r="AC575" s="28"/>
      <c r="AD575" s="28"/>
      <c r="AE575" s="28"/>
      <c r="AJ575" s="202"/>
      <c r="AL575" s="28"/>
      <c r="AM575" s="28"/>
      <c r="AN575" s="28"/>
      <c r="AS575" s="202"/>
      <c r="AU575" s="28"/>
      <c r="AV575" s="28"/>
      <c r="AW575" s="28"/>
      <c r="BB575" s="202"/>
      <c r="BD575" s="28"/>
      <c r="BE575" s="28"/>
      <c r="BF575" s="28"/>
      <c r="BK575" s="202"/>
      <c r="BM575" s="28"/>
      <c r="BN575" s="28"/>
      <c r="BO575" s="28"/>
      <c r="BT575" s="202"/>
      <c r="BV575" s="28"/>
      <c r="BW575" s="28"/>
      <c r="BX575" s="28"/>
      <c r="CC575" s="202"/>
      <c r="CE575" s="28"/>
      <c r="CF575" s="28"/>
      <c r="CG575" s="28"/>
      <c r="CL575" s="202"/>
      <c r="CN575" s="28"/>
      <c r="CO575" s="28"/>
      <c r="CP575" s="28"/>
      <c r="CU575" s="202"/>
      <c r="CW575" s="28"/>
      <c r="CX575" s="28"/>
      <c r="CY575" s="28"/>
      <c r="DD575" s="202"/>
      <c r="DF575" s="28"/>
      <c r="DG575" s="28"/>
      <c r="DH575" s="28"/>
      <c r="DM575" s="202"/>
      <c r="DO575" s="28"/>
      <c r="DP575" s="28"/>
      <c r="DQ575" s="28"/>
      <c r="DV575" s="202"/>
      <c r="DX575" s="28"/>
      <c r="DY575" s="28"/>
      <c r="DZ575" s="28"/>
      <c r="EE575" s="202"/>
      <c r="EG575" s="28"/>
      <c r="EH575" s="28"/>
      <c r="EI575" s="28"/>
      <c r="EN575" s="202"/>
      <c r="EP575" s="28"/>
      <c r="EQ575" s="28"/>
      <c r="ER575" s="28"/>
      <c r="EW575" s="202"/>
      <c r="EY575" s="28"/>
      <c r="EZ575" s="28"/>
      <c r="FA575" s="28"/>
      <c r="FF575" s="202"/>
      <c r="FH575" s="28"/>
      <c r="FI575" s="28"/>
      <c r="FJ575" s="28"/>
      <c r="FO575" s="202"/>
      <c r="FQ575" s="28"/>
      <c r="FR575" s="28"/>
      <c r="FS575" s="28"/>
      <c r="FX575" s="202"/>
      <c r="FZ575" s="28"/>
      <c r="GA575" s="28"/>
      <c r="GB575" s="28"/>
      <c r="GG575" s="202"/>
      <c r="GI575" s="28"/>
      <c r="GJ575" s="28"/>
      <c r="GK575" s="28"/>
      <c r="GP575" s="202"/>
      <c r="GR575" s="28"/>
      <c r="GS575" s="28"/>
      <c r="GT575" s="28"/>
      <c r="GY575" s="202"/>
      <c r="HA575" s="28"/>
      <c r="HB575" s="28"/>
      <c r="HC575" s="28"/>
      <c r="HH575" s="202"/>
      <c r="HJ575" s="28"/>
      <c r="HK575" s="28"/>
      <c r="HL575" s="28"/>
      <c r="HQ575" s="28"/>
      <c r="HR575" s="28"/>
      <c r="HS575" s="28"/>
      <c r="HT575" s="28"/>
      <c r="HU575" s="28"/>
      <c r="HV575" s="28"/>
      <c r="HW575" s="28"/>
      <c r="HX575" s="28"/>
      <c r="HY575" s="28"/>
      <c r="HZ575" s="28"/>
      <c r="IA575" s="28"/>
      <c r="IB575" s="28"/>
      <c r="IC575" s="28"/>
      <c r="ID575" s="28"/>
      <c r="IE575" s="28"/>
      <c r="IF575" s="28"/>
      <c r="IG575" s="28"/>
      <c r="IH575" s="28"/>
      <c r="II575" s="28"/>
      <c r="IJ575" s="28"/>
      <c r="IK575" s="28"/>
      <c r="IL575" s="28"/>
      <c r="IM575" s="28"/>
      <c r="IN575" s="28"/>
      <c r="IO575" s="28"/>
      <c r="IP575" s="28"/>
      <c r="IQ575" s="28"/>
      <c r="IR575" s="28"/>
      <c r="IS575" s="28"/>
      <c r="IT575" s="28"/>
      <c r="IU575" s="28"/>
      <c r="IV575" s="28"/>
    </row>
    <row r="576" spans="1:488" s="54" customFormat="1" ht="18">
      <c r="A576" s="364" t="s">
        <v>1124</v>
      </c>
      <c r="B576" s="28"/>
      <c r="C576" s="292"/>
      <c r="D576" s="54" t="s">
        <v>138</v>
      </c>
      <c r="E576" s="54">
        <f t="shared" si="3"/>
        <v>32</v>
      </c>
      <c r="F576" s="305">
        <f t="shared" si="4"/>
        <v>534</v>
      </c>
      <c r="G576" s="54">
        <v>161</v>
      </c>
      <c r="H576" s="239">
        <v>313</v>
      </c>
      <c r="I576" s="28">
        <v>35</v>
      </c>
      <c r="J576" s="28"/>
      <c r="K576" s="28">
        <v>25</v>
      </c>
      <c r="M576" s="239"/>
      <c r="N576" s="28"/>
      <c r="R576" s="202"/>
      <c r="T576" s="28"/>
      <c r="U576" s="28"/>
      <c r="V576" s="28"/>
      <c r="AA576" s="202"/>
      <c r="AC576" s="28"/>
      <c r="AD576" s="28"/>
      <c r="AE576" s="28"/>
      <c r="AJ576" s="202"/>
      <c r="AL576" s="28"/>
      <c r="AM576" s="28"/>
      <c r="AN576" s="28"/>
      <c r="AS576" s="202"/>
      <c r="AU576" s="28"/>
      <c r="AV576" s="28"/>
      <c r="AW576" s="28"/>
      <c r="BB576" s="202"/>
      <c r="BD576" s="28"/>
      <c r="BE576" s="28"/>
      <c r="BF576" s="28"/>
      <c r="BK576" s="202"/>
      <c r="BM576" s="28"/>
      <c r="BN576" s="28"/>
      <c r="BO576" s="28"/>
      <c r="BT576" s="202"/>
      <c r="BV576" s="28"/>
      <c r="BW576" s="28"/>
      <c r="BX576" s="28"/>
      <c r="CC576" s="202"/>
      <c r="CE576" s="28"/>
      <c r="CF576" s="28"/>
      <c r="CG576" s="28"/>
      <c r="CL576" s="202"/>
      <c r="CN576" s="28"/>
      <c r="CO576" s="28"/>
      <c r="CP576" s="28"/>
      <c r="CU576" s="202"/>
      <c r="CW576" s="28"/>
      <c r="CX576" s="28"/>
      <c r="CY576" s="28"/>
      <c r="DD576" s="202"/>
      <c r="DF576" s="28"/>
      <c r="DG576" s="28"/>
      <c r="DH576" s="28"/>
      <c r="DM576" s="202"/>
      <c r="DO576" s="28"/>
      <c r="DP576" s="28"/>
      <c r="DQ576" s="28"/>
      <c r="DV576" s="202"/>
      <c r="DX576" s="28"/>
      <c r="DY576" s="28"/>
      <c r="DZ576" s="28"/>
      <c r="EE576" s="202"/>
      <c r="EG576" s="28"/>
      <c r="EH576" s="28"/>
      <c r="EI576" s="28"/>
      <c r="EN576" s="202"/>
      <c r="EP576" s="28"/>
      <c r="EQ576" s="28"/>
      <c r="ER576" s="28"/>
      <c r="EW576" s="202"/>
      <c r="EY576" s="28"/>
      <c r="EZ576" s="28"/>
      <c r="FA576" s="28"/>
      <c r="FF576" s="202"/>
      <c r="FH576" s="28"/>
      <c r="FI576" s="28"/>
      <c r="FJ576" s="28"/>
      <c r="FO576" s="202"/>
      <c r="FQ576" s="28"/>
      <c r="FR576" s="28"/>
      <c r="FS576" s="28"/>
      <c r="FX576" s="202"/>
      <c r="FZ576" s="28"/>
      <c r="GA576" s="28"/>
      <c r="GB576" s="28"/>
      <c r="GG576" s="202"/>
      <c r="GI576" s="28"/>
      <c r="GJ576" s="28"/>
      <c r="GK576" s="28"/>
      <c r="GP576" s="202"/>
      <c r="GR576" s="28"/>
      <c r="GS576" s="28"/>
      <c r="GT576" s="28"/>
      <c r="GY576" s="202"/>
      <c r="HA576" s="28"/>
      <c r="HB576" s="28"/>
      <c r="HC576" s="28"/>
      <c r="HH576" s="202"/>
      <c r="HJ576" s="28"/>
      <c r="HK576" s="28"/>
      <c r="HL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c r="IS576" s="28"/>
      <c r="IT576" s="28"/>
      <c r="IU576" s="28"/>
      <c r="IV576" s="28"/>
    </row>
    <row r="577" spans="1:256" s="54" customFormat="1" ht="18">
      <c r="A577" s="364" t="s">
        <v>701</v>
      </c>
      <c r="B577" s="28"/>
      <c r="C577" s="292"/>
      <c r="D577" s="54" t="s">
        <v>129</v>
      </c>
      <c r="E577" s="54">
        <f t="shared" si="3"/>
        <v>1</v>
      </c>
      <c r="F577" s="305">
        <f t="shared" si="4"/>
        <v>5</v>
      </c>
      <c r="H577" s="28">
        <v>1</v>
      </c>
      <c r="I577" s="28">
        <v>4</v>
      </c>
      <c r="J577" s="28"/>
      <c r="K577" s="28"/>
      <c r="M577" s="28"/>
      <c r="N577" s="28"/>
      <c r="R577" s="202"/>
      <c r="T577" s="28"/>
      <c r="U577" s="28"/>
      <c r="V577" s="28"/>
      <c r="AA577" s="202"/>
      <c r="AC577" s="28"/>
      <c r="AD577" s="28"/>
      <c r="AE577" s="28"/>
      <c r="AJ577" s="202"/>
      <c r="AL577" s="28"/>
      <c r="AM577" s="28"/>
      <c r="AN577" s="28"/>
      <c r="AS577" s="202"/>
      <c r="AU577" s="28"/>
      <c r="AV577" s="28"/>
      <c r="AW577" s="28"/>
      <c r="BB577" s="202"/>
      <c r="BD577" s="28"/>
      <c r="BE577" s="28"/>
      <c r="BF577" s="28"/>
      <c r="BK577" s="202"/>
      <c r="BM577" s="28"/>
      <c r="BN577" s="28"/>
      <c r="BO577" s="28"/>
      <c r="BT577" s="202"/>
      <c r="BV577" s="28"/>
      <c r="BW577" s="28"/>
      <c r="BX577" s="28"/>
      <c r="CC577" s="202"/>
      <c r="CE577" s="28"/>
      <c r="CF577" s="28"/>
      <c r="CG577" s="28"/>
      <c r="CL577" s="202"/>
      <c r="CN577" s="28"/>
      <c r="CO577" s="28"/>
      <c r="CP577" s="28"/>
      <c r="CU577" s="202"/>
      <c r="CW577" s="28"/>
      <c r="CX577" s="28"/>
      <c r="CY577" s="28"/>
      <c r="DD577" s="202"/>
      <c r="DF577" s="28"/>
      <c r="DG577" s="28"/>
      <c r="DH577" s="28"/>
      <c r="DM577" s="202"/>
      <c r="DO577" s="28"/>
      <c r="DP577" s="28"/>
      <c r="DQ577" s="28"/>
      <c r="DV577" s="202"/>
      <c r="DX577" s="28"/>
      <c r="DY577" s="28"/>
      <c r="DZ577" s="28"/>
      <c r="EE577" s="202"/>
      <c r="EG577" s="28"/>
      <c r="EH577" s="28"/>
      <c r="EI577" s="28"/>
      <c r="EN577" s="202"/>
      <c r="EP577" s="28"/>
      <c r="EQ577" s="28"/>
      <c r="ER577" s="28"/>
      <c r="EW577" s="202"/>
      <c r="EY577" s="28"/>
      <c r="EZ577" s="28"/>
      <c r="FA577" s="28"/>
      <c r="FF577" s="202"/>
      <c r="FH577" s="28"/>
      <c r="FI577" s="28"/>
      <c r="FJ577" s="28"/>
      <c r="FO577" s="202"/>
      <c r="FQ577" s="28"/>
      <c r="FR577" s="28"/>
      <c r="FS577" s="28"/>
      <c r="FX577" s="202"/>
      <c r="FZ577" s="28"/>
      <c r="GA577" s="28"/>
      <c r="GB577" s="28"/>
      <c r="GG577" s="202"/>
      <c r="GI577" s="28"/>
      <c r="GJ577" s="28"/>
      <c r="GK577" s="28"/>
      <c r="GP577" s="202"/>
      <c r="GR577" s="28"/>
      <c r="GS577" s="28"/>
      <c r="GT577" s="28"/>
      <c r="GY577" s="202"/>
      <c r="HA577" s="28"/>
      <c r="HB577" s="28"/>
      <c r="HC577" s="28"/>
      <c r="HH577" s="202"/>
      <c r="HJ577" s="28"/>
      <c r="HK577" s="28"/>
      <c r="HL577" s="28"/>
      <c r="HQ577" s="28"/>
      <c r="HR577" s="28"/>
      <c r="HS577" s="28"/>
      <c r="HT577" s="28"/>
      <c r="HU577" s="28"/>
      <c r="HV577" s="28"/>
      <c r="HW577" s="28"/>
      <c r="HX577" s="28"/>
      <c r="HY577" s="28"/>
      <c r="HZ577" s="28"/>
      <c r="IA577" s="28"/>
      <c r="IB577" s="28"/>
      <c r="IC577" s="28"/>
      <c r="ID577" s="28"/>
      <c r="IE577" s="28"/>
      <c r="IF577" s="28"/>
      <c r="IG577" s="28"/>
      <c r="IH577" s="28"/>
      <c r="II577" s="28"/>
      <c r="IJ577" s="28"/>
      <c r="IK577" s="28"/>
      <c r="IL577" s="28"/>
      <c r="IM577" s="28"/>
      <c r="IN577" s="28"/>
      <c r="IO577" s="28"/>
      <c r="IP577" s="28"/>
      <c r="IQ577" s="28"/>
      <c r="IR577" s="28"/>
      <c r="IS577" s="28"/>
      <c r="IT577" s="28"/>
      <c r="IU577" s="28"/>
      <c r="IV577" s="28"/>
    </row>
    <row r="578" spans="1:256" s="54" customFormat="1" ht="18">
      <c r="A578" s="364" t="s">
        <v>1927</v>
      </c>
      <c r="B578" s="292"/>
      <c r="C578" s="292"/>
      <c r="D578" s="54" t="s">
        <v>132</v>
      </c>
      <c r="E578" s="54">
        <f t="shared" si="3"/>
        <v>4</v>
      </c>
      <c r="F578" s="305">
        <f t="shared" si="4"/>
        <v>0</v>
      </c>
      <c r="H578" s="28"/>
      <c r="I578" s="28"/>
      <c r="J578" s="28"/>
      <c r="K578" s="28"/>
      <c r="M578" s="28"/>
      <c r="N578" s="28"/>
      <c r="R578" s="202"/>
      <c r="T578" s="28"/>
      <c r="U578" s="28"/>
      <c r="V578" s="28"/>
      <c r="AA578" s="202"/>
      <c r="AC578" s="28"/>
      <c r="AD578" s="28"/>
      <c r="AE578" s="28"/>
      <c r="AJ578" s="202"/>
      <c r="AL578" s="28"/>
      <c r="AM578" s="28"/>
      <c r="AN578" s="28"/>
      <c r="AS578" s="202"/>
      <c r="AU578" s="28"/>
      <c r="AV578" s="28"/>
      <c r="AW578" s="28"/>
      <c r="BB578" s="202"/>
      <c r="BD578" s="28"/>
      <c r="BE578" s="28"/>
      <c r="BF578" s="28"/>
      <c r="BK578" s="202"/>
      <c r="BM578" s="28"/>
      <c r="BN578" s="28"/>
      <c r="BO578" s="28"/>
      <c r="BT578" s="202"/>
      <c r="BV578" s="28"/>
      <c r="BW578" s="28"/>
      <c r="BX578" s="28"/>
      <c r="CC578" s="202"/>
      <c r="CE578" s="28"/>
      <c r="CF578" s="28"/>
      <c r="CG578" s="28"/>
      <c r="CL578" s="202"/>
      <c r="CN578" s="28"/>
      <c r="CO578" s="28"/>
      <c r="CP578" s="28"/>
      <c r="CU578" s="202"/>
      <c r="CW578" s="28"/>
      <c r="CX578" s="28"/>
      <c r="CY578" s="28"/>
      <c r="DD578" s="202"/>
      <c r="DF578" s="28"/>
      <c r="DG578" s="28"/>
      <c r="DH578" s="28"/>
      <c r="DM578" s="202"/>
      <c r="DO578" s="28"/>
      <c r="DP578" s="28"/>
      <c r="DQ578" s="28"/>
      <c r="DV578" s="202"/>
      <c r="DX578" s="28"/>
      <c r="DY578" s="28"/>
      <c r="DZ578" s="28"/>
      <c r="EE578" s="202"/>
      <c r="EG578" s="28"/>
      <c r="EH578" s="28"/>
      <c r="EI578" s="28"/>
      <c r="EN578" s="202"/>
      <c r="EP578" s="28"/>
      <c r="EQ578" s="28"/>
      <c r="ER578" s="28"/>
      <c r="EW578" s="202"/>
      <c r="EY578" s="28"/>
      <c r="EZ578" s="28"/>
      <c r="FA578" s="28"/>
      <c r="FF578" s="202"/>
      <c r="FH578" s="28"/>
      <c r="FI578" s="28"/>
      <c r="FJ578" s="28"/>
      <c r="FO578" s="202"/>
      <c r="FQ578" s="28"/>
      <c r="FR578" s="28"/>
      <c r="FS578" s="28"/>
      <c r="FX578" s="202"/>
      <c r="FZ578" s="28"/>
      <c r="GA578" s="28"/>
      <c r="GB578" s="28"/>
      <c r="GG578" s="202"/>
      <c r="GI578" s="28"/>
      <c r="GJ578" s="28"/>
      <c r="GK578" s="28"/>
      <c r="GP578" s="202"/>
      <c r="GR578" s="28"/>
      <c r="GS578" s="28"/>
      <c r="GT578" s="28"/>
      <c r="GY578" s="202"/>
      <c r="HA578" s="28"/>
      <c r="HB578" s="28"/>
      <c r="HC578" s="28"/>
      <c r="HH578" s="202"/>
      <c r="HJ578" s="28"/>
      <c r="HK578" s="28"/>
      <c r="HL578" s="28"/>
      <c r="HQ578" s="28"/>
      <c r="HR578" s="28"/>
      <c r="HS578" s="28"/>
      <c r="HT578" s="28"/>
      <c r="HU578" s="28"/>
      <c r="HV578" s="28"/>
      <c r="HW578" s="28"/>
      <c r="HX578" s="28"/>
      <c r="HY578" s="28"/>
      <c r="HZ578" s="28"/>
      <c r="IA578" s="28"/>
      <c r="IB578" s="28"/>
      <c r="IC578" s="28"/>
      <c r="ID578" s="28"/>
      <c r="IE578" s="28"/>
      <c r="IF578" s="28"/>
      <c r="IG578" s="28"/>
      <c r="IH578" s="28"/>
      <c r="II578" s="28"/>
      <c r="IJ578" s="28"/>
      <c r="IK578" s="28"/>
      <c r="IL578" s="28"/>
      <c r="IM578" s="28"/>
      <c r="IN578" s="28"/>
      <c r="IO578" s="28"/>
      <c r="IP578" s="28"/>
      <c r="IQ578" s="28"/>
      <c r="IR578" s="28"/>
      <c r="IS578" s="28"/>
      <c r="IT578" s="28"/>
      <c r="IU578" s="28"/>
      <c r="IV578" s="28"/>
    </row>
    <row r="579" spans="1:256" s="54" customFormat="1" ht="18">
      <c r="A579" s="364" t="s">
        <v>907</v>
      </c>
      <c r="B579" s="292"/>
      <c r="C579" s="292"/>
      <c r="D579" s="54" t="s">
        <v>130</v>
      </c>
      <c r="E579" s="54">
        <f t="shared" si="3"/>
        <v>1</v>
      </c>
      <c r="F579" s="305">
        <f t="shared" si="4"/>
        <v>5</v>
      </c>
      <c r="H579" s="28"/>
      <c r="I579" s="28"/>
      <c r="J579" s="28">
        <v>5</v>
      </c>
      <c r="K579" s="28"/>
      <c r="M579" s="28"/>
      <c r="N579" s="28"/>
      <c r="R579" s="202"/>
      <c r="T579" s="28"/>
      <c r="U579" s="28"/>
      <c r="V579" s="28"/>
      <c r="AA579" s="202"/>
      <c r="AC579" s="28"/>
      <c r="AD579" s="28"/>
      <c r="AE579" s="28"/>
      <c r="AJ579" s="202"/>
      <c r="AL579" s="28"/>
      <c r="AM579" s="28"/>
      <c r="AN579" s="28"/>
      <c r="AS579" s="202"/>
      <c r="AU579" s="28"/>
      <c r="AV579" s="28"/>
      <c r="AW579" s="28"/>
      <c r="BB579" s="202"/>
      <c r="BD579" s="28"/>
      <c r="BE579" s="28"/>
      <c r="BF579" s="28"/>
      <c r="BK579" s="202"/>
      <c r="BM579" s="28"/>
      <c r="BN579" s="28"/>
      <c r="BO579" s="28"/>
      <c r="BT579" s="202"/>
      <c r="BV579" s="28"/>
      <c r="BW579" s="28"/>
      <c r="BX579" s="28"/>
      <c r="CC579" s="202"/>
      <c r="CE579" s="28"/>
      <c r="CF579" s="28"/>
      <c r="CG579" s="28"/>
      <c r="CL579" s="202"/>
      <c r="CN579" s="28"/>
      <c r="CO579" s="28"/>
      <c r="CP579" s="28"/>
      <c r="CU579" s="202"/>
      <c r="CW579" s="28"/>
      <c r="CX579" s="28"/>
      <c r="CY579" s="28"/>
      <c r="DD579" s="202"/>
      <c r="DF579" s="28"/>
      <c r="DG579" s="28"/>
      <c r="DH579" s="28"/>
      <c r="DM579" s="202"/>
      <c r="DO579" s="28"/>
      <c r="DP579" s="28"/>
      <c r="DQ579" s="28"/>
      <c r="DV579" s="202"/>
      <c r="DX579" s="28"/>
      <c r="DY579" s="28"/>
      <c r="DZ579" s="28"/>
      <c r="EE579" s="202"/>
      <c r="EG579" s="28"/>
      <c r="EH579" s="28"/>
      <c r="EI579" s="28"/>
      <c r="EN579" s="202"/>
      <c r="EP579" s="28"/>
      <c r="EQ579" s="28"/>
      <c r="ER579" s="28"/>
      <c r="EW579" s="202"/>
      <c r="EY579" s="28"/>
      <c r="EZ579" s="28"/>
      <c r="FA579" s="28"/>
      <c r="FF579" s="202"/>
      <c r="FH579" s="28"/>
      <c r="FI579" s="28"/>
      <c r="FJ579" s="28"/>
      <c r="FO579" s="202"/>
      <c r="FQ579" s="28"/>
      <c r="FR579" s="28"/>
      <c r="FS579" s="28"/>
      <c r="FX579" s="202"/>
      <c r="FZ579" s="28"/>
      <c r="GA579" s="28"/>
      <c r="GB579" s="28"/>
      <c r="GG579" s="202"/>
      <c r="GI579" s="28"/>
      <c r="GJ579" s="28"/>
      <c r="GK579" s="28"/>
      <c r="GP579" s="202"/>
      <c r="GR579" s="28"/>
      <c r="GS579" s="28"/>
      <c r="GT579" s="28"/>
      <c r="GY579" s="202"/>
      <c r="HA579" s="28"/>
      <c r="HB579" s="28"/>
      <c r="HC579" s="28"/>
      <c r="HH579" s="202"/>
      <c r="HJ579" s="28"/>
      <c r="HK579" s="28"/>
      <c r="HL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c r="IS579" s="28"/>
      <c r="IT579" s="28"/>
      <c r="IU579" s="28"/>
      <c r="IV579" s="28"/>
    </row>
    <row r="580" spans="1:256" s="54" customFormat="1" ht="18">
      <c r="A580" s="364" t="s">
        <v>2309</v>
      </c>
      <c r="B580" s="292"/>
      <c r="C580" s="292"/>
      <c r="D580" s="54" t="s">
        <v>130</v>
      </c>
      <c r="E580" s="54">
        <f t="shared" si="3"/>
        <v>4</v>
      </c>
      <c r="F580" s="305">
        <f t="shared" si="4"/>
        <v>38</v>
      </c>
      <c r="H580" s="28"/>
      <c r="I580" s="28">
        <v>18</v>
      </c>
      <c r="J580" s="28">
        <v>20</v>
      </c>
      <c r="K580" s="28"/>
      <c r="M580" s="28"/>
      <c r="N580" s="28"/>
      <c r="R580" s="202"/>
      <c r="T580" s="28"/>
      <c r="U580" s="28"/>
      <c r="V580" s="28"/>
      <c r="AA580" s="202"/>
      <c r="AC580" s="28"/>
      <c r="AD580" s="28"/>
      <c r="AE580" s="28"/>
      <c r="AJ580" s="202"/>
      <c r="AL580" s="28"/>
      <c r="AM580" s="28"/>
      <c r="AN580" s="28"/>
      <c r="AS580" s="202"/>
      <c r="AU580" s="28"/>
      <c r="AV580" s="28"/>
      <c r="AW580" s="28"/>
      <c r="BB580" s="202"/>
      <c r="BD580" s="28"/>
      <c r="BE580" s="28"/>
      <c r="BF580" s="28"/>
      <c r="BK580" s="202"/>
      <c r="BM580" s="28"/>
      <c r="BN580" s="28"/>
      <c r="BO580" s="28"/>
      <c r="BT580" s="202"/>
      <c r="BV580" s="28"/>
      <c r="BW580" s="28"/>
      <c r="BX580" s="28"/>
      <c r="CC580" s="202"/>
      <c r="CE580" s="28"/>
      <c r="CF580" s="28"/>
      <c r="CG580" s="28"/>
      <c r="CL580" s="202"/>
      <c r="CN580" s="28"/>
      <c r="CO580" s="28"/>
      <c r="CP580" s="28"/>
      <c r="CU580" s="202"/>
      <c r="CW580" s="28"/>
      <c r="CX580" s="28"/>
      <c r="CY580" s="28"/>
      <c r="DD580" s="202"/>
      <c r="DF580" s="28"/>
      <c r="DG580" s="28"/>
      <c r="DH580" s="28"/>
      <c r="DM580" s="202"/>
      <c r="DO580" s="28"/>
      <c r="DP580" s="28"/>
      <c r="DQ580" s="28"/>
      <c r="DV580" s="202"/>
      <c r="DX580" s="28"/>
      <c r="DY580" s="28"/>
      <c r="DZ580" s="28"/>
      <c r="EE580" s="202"/>
      <c r="EG580" s="28"/>
      <c r="EH580" s="28"/>
      <c r="EI580" s="28"/>
      <c r="EN580" s="202"/>
      <c r="EP580" s="28"/>
      <c r="EQ580" s="28"/>
      <c r="ER580" s="28"/>
      <c r="EW580" s="202"/>
      <c r="EY580" s="28"/>
      <c r="EZ580" s="28"/>
      <c r="FA580" s="28"/>
      <c r="FF580" s="202"/>
      <c r="FH580" s="28"/>
      <c r="FI580" s="28"/>
      <c r="FJ580" s="28"/>
      <c r="FO580" s="202"/>
      <c r="FQ580" s="28"/>
      <c r="FR580" s="28"/>
      <c r="FS580" s="28"/>
      <c r="FX580" s="202"/>
      <c r="FZ580" s="28"/>
      <c r="GA580" s="28"/>
      <c r="GB580" s="28"/>
      <c r="GG580" s="202"/>
      <c r="GI580" s="28"/>
      <c r="GJ580" s="28"/>
      <c r="GK580" s="28"/>
      <c r="GP580" s="202"/>
      <c r="GR580" s="28"/>
      <c r="GS580" s="28"/>
      <c r="GT580" s="28"/>
      <c r="GY580" s="202"/>
      <c r="HA580" s="28"/>
      <c r="HB580" s="28"/>
      <c r="HC580" s="28"/>
      <c r="HH580" s="202"/>
      <c r="HJ580" s="28"/>
      <c r="HK580" s="28"/>
      <c r="HL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c r="IL580" s="28"/>
      <c r="IM580" s="28"/>
      <c r="IN580" s="28"/>
      <c r="IO580" s="28"/>
      <c r="IP580" s="28"/>
      <c r="IQ580" s="28"/>
      <c r="IR580" s="28"/>
      <c r="IS580" s="28"/>
      <c r="IT580" s="28"/>
      <c r="IU580" s="28"/>
      <c r="IV580" s="28"/>
    </row>
    <row r="581" spans="1:256" s="54" customFormat="1" ht="18">
      <c r="A581" s="364" t="s">
        <v>2356</v>
      </c>
      <c r="B581" s="28"/>
      <c r="C581" s="292"/>
      <c r="D581" s="54" t="s">
        <v>129</v>
      </c>
      <c r="E581" s="54">
        <f t="shared" si="3"/>
        <v>2</v>
      </c>
      <c r="F581" s="305">
        <f t="shared" si="4"/>
        <v>0</v>
      </c>
      <c r="H581" s="28"/>
      <c r="I581" s="28"/>
      <c r="J581" s="28"/>
      <c r="K581" s="28"/>
      <c r="M581" s="28"/>
      <c r="N581" s="28"/>
      <c r="R581" s="202"/>
      <c r="T581" s="28"/>
      <c r="U581" s="28"/>
      <c r="V581" s="28"/>
      <c r="AA581" s="202"/>
      <c r="AC581" s="28"/>
      <c r="AD581" s="28"/>
      <c r="AE581" s="28"/>
      <c r="AJ581" s="202"/>
      <c r="AL581" s="28"/>
      <c r="AM581" s="28"/>
      <c r="AN581" s="28"/>
      <c r="AS581" s="202"/>
      <c r="AU581" s="28"/>
      <c r="AV581" s="28"/>
      <c r="AW581" s="28"/>
      <c r="BB581" s="202"/>
      <c r="BD581" s="28"/>
      <c r="BE581" s="28"/>
      <c r="BF581" s="28"/>
      <c r="BK581" s="202"/>
      <c r="BM581" s="28"/>
      <c r="BN581" s="28"/>
      <c r="BO581" s="28"/>
      <c r="BT581" s="202"/>
      <c r="BV581" s="28"/>
      <c r="BW581" s="28"/>
      <c r="BX581" s="28"/>
      <c r="CC581" s="202"/>
      <c r="CE581" s="28"/>
      <c r="CF581" s="28"/>
      <c r="CG581" s="28"/>
      <c r="CL581" s="202"/>
      <c r="CN581" s="28"/>
      <c r="CO581" s="28"/>
      <c r="CP581" s="28"/>
      <c r="CU581" s="202"/>
      <c r="CW581" s="28"/>
      <c r="CX581" s="28"/>
      <c r="CY581" s="28"/>
      <c r="DD581" s="202"/>
      <c r="DF581" s="28"/>
      <c r="DG581" s="28"/>
      <c r="DH581" s="28"/>
      <c r="DM581" s="202"/>
      <c r="DO581" s="28"/>
      <c r="DP581" s="28"/>
      <c r="DQ581" s="28"/>
      <c r="DV581" s="202"/>
      <c r="DX581" s="28"/>
      <c r="DY581" s="28"/>
      <c r="DZ581" s="28"/>
      <c r="EE581" s="202"/>
      <c r="EG581" s="28"/>
      <c r="EH581" s="28"/>
      <c r="EI581" s="28"/>
      <c r="EN581" s="202"/>
      <c r="EP581" s="28"/>
      <c r="EQ581" s="28"/>
      <c r="ER581" s="28"/>
      <c r="EW581" s="202"/>
      <c r="EY581" s="28"/>
      <c r="EZ581" s="28"/>
      <c r="FA581" s="28"/>
      <c r="FF581" s="202"/>
      <c r="FH581" s="28"/>
      <c r="FI581" s="28"/>
      <c r="FJ581" s="28"/>
      <c r="FO581" s="202"/>
      <c r="FQ581" s="28"/>
      <c r="FR581" s="28"/>
      <c r="FS581" s="28"/>
      <c r="FX581" s="202"/>
      <c r="FZ581" s="28"/>
      <c r="GA581" s="28"/>
      <c r="GB581" s="28"/>
      <c r="GG581" s="202"/>
      <c r="GI581" s="28"/>
      <c r="GJ581" s="28"/>
      <c r="GK581" s="28"/>
      <c r="GP581" s="202"/>
      <c r="GR581" s="28"/>
      <c r="GS581" s="28"/>
      <c r="GT581" s="28"/>
      <c r="GY581" s="202"/>
      <c r="HA581" s="28"/>
      <c r="HB581" s="28"/>
      <c r="HC581" s="28"/>
      <c r="HH581" s="202"/>
      <c r="HJ581" s="28"/>
      <c r="HK581" s="28"/>
      <c r="HL581" s="28"/>
      <c r="HQ581" s="28"/>
      <c r="HR581" s="28"/>
      <c r="HS581" s="28"/>
      <c r="HT581" s="28"/>
      <c r="HU581" s="28"/>
      <c r="HV581" s="28"/>
      <c r="HW581" s="28"/>
      <c r="HX581" s="28"/>
      <c r="HY581" s="28"/>
      <c r="HZ581" s="28"/>
      <c r="IA581" s="28"/>
      <c r="IB581" s="28"/>
      <c r="IC581" s="28"/>
      <c r="ID581" s="28"/>
      <c r="IE581" s="28"/>
      <c r="IF581" s="28"/>
      <c r="IG581" s="28"/>
      <c r="IH581" s="28"/>
      <c r="II581" s="28"/>
      <c r="IJ581" s="28"/>
      <c r="IK581" s="28"/>
      <c r="IL581" s="28"/>
      <c r="IM581" s="28"/>
      <c r="IN581" s="28"/>
      <c r="IO581" s="28"/>
      <c r="IP581" s="28"/>
      <c r="IQ581" s="28"/>
      <c r="IR581" s="28"/>
      <c r="IS581" s="28"/>
      <c r="IT581" s="28"/>
      <c r="IU581" s="28"/>
      <c r="IV581" s="28"/>
    </row>
    <row r="582" spans="1:256" s="54" customFormat="1" ht="18">
      <c r="A582" s="364" t="s">
        <v>2357</v>
      </c>
      <c r="B582" s="28"/>
      <c r="C582" s="292"/>
      <c r="D582" s="54" t="s">
        <v>129</v>
      </c>
      <c r="E582" s="54">
        <f t="shared" si="3"/>
        <v>0</v>
      </c>
      <c r="F582" s="305">
        <f t="shared" si="4"/>
        <v>0</v>
      </c>
      <c r="H582" s="28"/>
      <c r="I582" s="28"/>
      <c r="J582" s="28"/>
      <c r="K582" s="28"/>
      <c r="M582" s="28"/>
      <c r="N582" s="28"/>
      <c r="R582" s="202"/>
      <c r="T582" s="28"/>
      <c r="U582" s="28"/>
      <c r="V582" s="28"/>
      <c r="AA582" s="202"/>
      <c r="AC582" s="28"/>
      <c r="AD582" s="28"/>
      <c r="AE582" s="28"/>
      <c r="AJ582" s="202"/>
      <c r="AL582" s="28"/>
      <c r="AM582" s="28"/>
      <c r="AN582" s="28"/>
      <c r="AS582" s="202"/>
      <c r="AU582" s="28"/>
      <c r="AV582" s="28"/>
      <c r="AW582" s="28"/>
      <c r="BB582" s="202"/>
      <c r="BD582" s="28"/>
      <c r="BE582" s="28"/>
      <c r="BF582" s="28"/>
      <c r="BK582" s="202"/>
      <c r="BM582" s="28"/>
      <c r="BN582" s="28"/>
      <c r="BO582" s="28"/>
      <c r="BT582" s="202"/>
      <c r="BV582" s="28"/>
      <c r="BW582" s="28"/>
      <c r="BX582" s="28"/>
      <c r="CC582" s="202"/>
      <c r="CE582" s="28"/>
      <c r="CF582" s="28"/>
      <c r="CG582" s="28"/>
      <c r="CL582" s="202"/>
      <c r="CN582" s="28"/>
      <c r="CO582" s="28"/>
      <c r="CP582" s="28"/>
      <c r="CU582" s="202"/>
      <c r="CW582" s="28"/>
      <c r="CX582" s="28"/>
      <c r="CY582" s="28"/>
      <c r="DD582" s="202"/>
      <c r="DF582" s="28"/>
      <c r="DG582" s="28"/>
      <c r="DH582" s="28"/>
      <c r="DM582" s="202"/>
      <c r="DO582" s="28"/>
      <c r="DP582" s="28"/>
      <c r="DQ582" s="28"/>
      <c r="DV582" s="202"/>
      <c r="DX582" s="28"/>
      <c r="DY582" s="28"/>
      <c r="DZ582" s="28"/>
      <c r="EE582" s="202"/>
      <c r="EG582" s="28"/>
      <c r="EH582" s="28"/>
      <c r="EI582" s="28"/>
      <c r="EN582" s="202"/>
      <c r="EP582" s="28"/>
      <c r="EQ582" s="28"/>
      <c r="ER582" s="28"/>
      <c r="EW582" s="202"/>
      <c r="EY582" s="28"/>
      <c r="EZ582" s="28"/>
      <c r="FA582" s="28"/>
      <c r="FF582" s="202"/>
      <c r="FH582" s="28"/>
      <c r="FI582" s="28"/>
      <c r="FJ582" s="28"/>
      <c r="FO582" s="202"/>
      <c r="FQ582" s="28"/>
      <c r="FR582" s="28"/>
      <c r="FS582" s="28"/>
      <c r="FX582" s="202"/>
      <c r="FZ582" s="28"/>
      <c r="GA582" s="28"/>
      <c r="GB582" s="28"/>
      <c r="GG582" s="202"/>
      <c r="GI582" s="28"/>
      <c r="GJ582" s="28"/>
      <c r="GK582" s="28"/>
      <c r="GP582" s="202"/>
      <c r="GR582" s="28"/>
      <c r="GS582" s="28"/>
      <c r="GT582" s="28"/>
      <c r="GY582" s="202"/>
      <c r="HA582" s="28"/>
      <c r="HB582" s="28"/>
      <c r="HC582" s="28"/>
      <c r="HH582" s="202"/>
      <c r="HJ582" s="28"/>
      <c r="HK582" s="28"/>
      <c r="HL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c r="IS582" s="28"/>
      <c r="IT582" s="28"/>
      <c r="IU582" s="28"/>
      <c r="IV582" s="28"/>
    </row>
    <row r="583" spans="1:256" s="54" customFormat="1" ht="18">
      <c r="A583" s="364" t="s">
        <v>2324</v>
      </c>
      <c r="B583" s="28"/>
      <c r="C583" s="292"/>
      <c r="D583" s="54" t="s">
        <v>129</v>
      </c>
      <c r="E583" s="54">
        <f t="shared" si="3"/>
        <v>3</v>
      </c>
      <c r="F583" s="305">
        <f t="shared" si="4"/>
        <v>0</v>
      </c>
      <c r="H583" s="28"/>
      <c r="I583" s="28"/>
      <c r="J583" s="28"/>
      <c r="K583" s="28"/>
      <c r="M583" s="28"/>
      <c r="N583" s="28"/>
      <c r="R583" s="202"/>
      <c r="T583" s="28"/>
      <c r="U583" s="28"/>
      <c r="V583" s="28"/>
      <c r="AA583" s="202"/>
      <c r="AC583" s="28"/>
      <c r="AD583" s="28"/>
      <c r="AE583" s="28"/>
      <c r="AJ583" s="202"/>
      <c r="AL583" s="28"/>
      <c r="AM583" s="28"/>
      <c r="AN583" s="28"/>
      <c r="AS583" s="202"/>
      <c r="AU583" s="28"/>
      <c r="AV583" s="28"/>
      <c r="AW583" s="28"/>
      <c r="BB583" s="202"/>
      <c r="BD583" s="28"/>
      <c r="BE583" s="28"/>
      <c r="BF583" s="28"/>
      <c r="BK583" s="202"/>
      <c r="BM583" s="28"/>
      <c r="BN583" s="28"/>
      <c r="BO583" s="28"/>
      <c r="BT583" s="202"/>
      <c r="BV583" s="28"/>
      <c r="BW583" s="28"/>
      <c r="BX583" s="28"/>
      <c r="CC583" s="202"/>
      <c r="CE583" s="28"/>
      <c r="CF583" s="28"/>
      <c r="CG583" s="28"/>
      <c r="CL583" s="202"/>
      <c r="CN583" s="28"/>
      <c r="CO583" s="28"/>
      <c r="CP583" s="28"/>
      <c r="CU583" s="202"/>
      <c r="CW583" s="28"/>
      <c r="CX583" s="28"/>
      <c r="CY583" s="28"/>
      <c r="DD583" s="202"/>
      <c r="DF583" s="28"/>
      <c r="DG583" s="28"/>
      <c r="DH583" s="28"/>
      <c r="DM583" s="202"/>
      <c r="DO583" s="28"/>
      <c r="DP583" s="28"/>
      <c r="DQ583" s="28"/>
      <c r="DV583" s="202"/>
      <c r="DX583" s="28"/>
      <c r="DY583" s="28"/>
      <c r="DZ583" s="28"/>
      <c r="EE583" s="202"/>
      <c r="EG583" s="28"/>
      <c r="EH583" s="28"/>
      <c r="EI583" s="28"/>
      <c r="EN583" s="202"/>
      <c r="EP583" s="28"/>
      <c r="EQ583" s="28"/>
      <c r="ER583" s="28"/>
      <c r="EW583" s="202"/>
      <c r="EY583" s="28"/>
      <c r="EZ583" s="28"/>
      <c r="FA583" s="28"/>
      <c r="FF583" s="202"/>
      <c r="FH583" s="28"/>
      <c r="FI583" s="28"/>
      <c r="FJ583" s="28"/>
      <c r="FO583" s="202"/>
      <c r="FQ583" s="28"/>
      <c r="FR583" s="28"/>
      <c r="FS583" s="28"/>
      <c r="FX583" s="202"/>
      <c r="FZ583" s="28"/>
      <c r="GA583" s="28"/>
      <c r="GB583" s="28"/>
      <c r="GG583" s="202"/>
      <c r="GI583" s="28"/>
      <c r="GJ583" s="28"/>
      <c r="GK583" s="28"/>
      <c r="GP583" s="202"/>
      <c r="GR583" s="28"/>
      <c r="GS583" s="28"/>
      <c r="GT583" s="28"/>
      <c r="GY583" s="202"/>
      <c r="HA583" s="28"/>
      <c r="HB583" s="28"/>
      <c r="HC583" s="28"/>
      <c r="HH583" s="202"/>
      <c r="HJ583" s="28"/>
      <c r="HK583" s="28"/>
      <c r="HL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c r="IS583" s="28"/>
      <c r="IT583" s="28"/>
      <c r="IU583" s="28"/>
      <c r="IV583" s="28"/>
    </row>
    <row r="584" spans="1:256" s="54" customFormat="1" ht="18">
      <c r="A584" s="364" t="s">
        <v>1913</v>
      </c>
      <c r="B584" s="28"/>
      <c r="C584" s="292"/>
      <c r="D584" s="54" t="s">
        <v>129</v>
      </c>
      <c r="E584" s="54">
        <f t="shared" si="3"/>
        <v>0</v>
      </c>
      <c r="F584" s="305">
        <f t="shared" si="4"/>
        <v>2</v>
      </c>
      <c r="H584" s="28"/>
      <c r="I584" s="28"/>
      <c r="J584" s="28">
        <v>2</v>
      </c>
      <c r="K584" s="28"/>
      <c r="M584" s="28"/>
      <c r="N584" s="28"/>
      <c r="R584" s="202"/>
      <c r="T584" s="28"/>
      <c r="U584" s="28"/>
      <c r="V584" s="28"/>
      <c r="AA584" s="202"/>
      <c r="AC584" s="28"/>
      <c r="AD584" s="28"/>
      <c r="AE584" s="28"/>
      <c r="AJ584" s="202"/>
      <c r="AL584" s="28"/>
      <c r="AM584" s="28"/>
      <c r="AN584" s="28"/>
      <c r="AS584" s="202"/>
      <c r="AU584" s="28"/>
      <c r="AV584" s="28"/>
      <c r="AW584" s="28"/>
      <c r="BB584" s="202"/>
      <c r="BD584" s="28"/>
      <c r="BE584" s="28"/>
      <c r="BF584" s="28"/>
      <c r="BK584" s="202"/>
      <c r="BM584" s="28"/>
      <c r="BN584" s="28"/>
      <c r="BO584" s="28"/>
      <c r="BT584" s="202"/>
      <c r="BV584" s="28"/>
      <c r="BW584" s="28"/>
      <c r="BX584" s="28"/>
      <c r="CC584" s="202"/>
      <c r="CE584" s="28"/>
      <c r="CF584" s="28"/>
      <c r="CG584" s="28"/>
      <c r="CL584" s="202"/>
      <c r="CN584" s="28"/>
      <c r="CO584" s="28"/>
      <c r="CP584" s="28"/>
      <c r="CU584" s="202"/>
      <c r="CW584" s="28"/>
      <c r="CX584" s="28"/>
      <c r="CY584" s="28"/>
      <c r="DD584" s="202"/>
      <c r="DF584" s="28"/>
      <c r="DG584" s="28"/>
      <c r="DH584" s="28"/>
      <c r="DM584" s="202"/>
      <c r="DO584" s="28"/>
      <c r="DP584" s="28"/>
      <c r="DQ584" s="28"/>
      <c r="DV584" s="202"/>
      <c r="DX584" s="28"/>
      <c r="DY584" s="28"/>
      <c r="DZ584" s="28"/>
      <c r="EE584" s="202"/>
      <c r="EG584" s="28"/>
      <c r="EH584" s="28"/>
      <c r="EI584" s="28"/>
      <c r="EN584" s="202"/>
      <c r="EP584" s="28"/>
      <c r="EQ584" s="28"/>
      <c r="ER584" s="28"/>
      <c r="EW584" s="202"/>
      <c r="EY584" s="28"/>
      <c r="EZ584" s="28"/>
      <c r="FA584" s="28"/>
      <c r="FF584" s="202"/>
      <c r="FH584" s="28"/>
      <c r="FI584" s="28"/>
      <c r="FJ584" s="28"/>
      <c r="FO584" s="202"/>
      <c r="FQ584" s="28"/>
      <c r="FR584" s="28"/>
      <c r="FS584" s="28"/>
      <c r="FX584" s="202"/>
      <c r="FZ584" s="28"/>
      <c r="GA584" s="28"/>
      <c r="GB584" s="28"/>
      <c r="GG584" s="202"/>
      <c r="GI584" s="28"/>
      <c r="GJ584" s="28"/>
      <c r="GK584" s="28"/>
      <c r="GP584" s="202"/>
      <c r="GR584" s="28"/>
      <c r="GS584" s="28"/>
      <c r="GT584" s="28"/>
      <c r="GY584" s="202"/>
      <c r="HA584" s="28"/>
      <c r="HB584" s="28"/>
      <c r="HC584" s="28"/>
      <c r="HH584" s="202"/>
      <c r="HJ584" s="28"/>
      <c r="HK584" s="28"/>
      <c r="HL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c r="IS584" s="28"/>
      <c r="IT584" s="28"/>
      <c r="IU584" s="28"/>
      <c r="IV584" s="28"/>
    </row>
    <row r="585" spans="1:256" s="54" customFormat="1" ht="18">
      <c r="A585" s="364" t="s">
        <v>1320</v>
      </c>
      <c r="B585" s="292"/>
      <c r="C585" s="292"/>
      <c r="D585" s="54" t="s">
        <v>135</v>
      </c>
      <c r="E585" s="54">
        <f t="shared" si="3"/>
        <v>7</v>
      </c>
      <c r="F585" s="305">
        <f t="shared" si="4"/>
        <v>90</v>
      </c>
      <c r="H585" s="28">
        <v>30</v>
      </c>
      <c r="I585" s="28">
        <v>36</v>
      </c>
      <c r="J585" s="28">
        <v>8</v>
      </c>
      <c r="K585" s="28">
        <v>16</v>
      </c>
      <c r="M585" s="28"/>
      <c r="N585" s="28"/>
      <c r="R585" s="202"/>
      <c r="T585" s="28"/>
      <c r="U585" s="28"/>
      <c r="V585" s="28"/>
      <c r="AA585" s="202"/>
      <c r="AC585" s="28"/>
      <c r="AD585" s="28"/>
      <c r="AE585" s="28"/>
      <c r="AJ585" s="202"/>
      <c r="AL585" s="28"/>
      <c r="AM585" s="28"/>
      <c r="AN585" s="28"/>
      <c r="AS585" s="202"/>
      <c r="AU585" s="28"/>
      <c r="AV585" s="28"/>
      <c r="AW585" s="28"/>
      <c r="BB585" s="202"/>
      <c r="BD585" s="28"/>
      <c r="BE585" s="28"/>
      <c r="BF585" s="28"/>
      <c r="BK585" s="202"/>
      <c r="BM585" s="28"/>
      <c r="BN585" s="28"/>
      <c r="BO585" s="28"/>
      <c r="BT585" s="202"/>
      <c r="BV585" s="28"/>
      <c r="BW585" s="28"/>
      <c r="BX585" s="28"/>
      <c r="CC585" s="202"/>
      <c r="CE585" s="28"/>
      <c r="CF585" s="28"/>
      <c r="CG585" s="28"/>
      <c r="CL585" s="202"/>
      <c r="CN585" s="28"/>
      <c r="CO585" s="28"/>
      <c r="CP585" s="28"/>
      <c r="CU585" s="202"/>
      <c r="CW585" s="28"/>
      <c r="CX585" s="28"/>
      <c r="CY585" s="28"/>
      <c r="DD585" s="202"/>
      <c r="DF585" s="28"/>
      <c r="DG585" s="28"/>
      <c r="DH585" s="28"/>
      <c r="DM585" s="202"/>
      <c r="DO585" s="28"/>
      <c r="DP585" s="28"/>
      <c r="DQ585" s="28"/>
      <c r="DV585" s="202"/>
      <c r="DX585" s="28"/>
      <c r="DY585" s="28"/>
      <c r="DZ585" s="28"/>
      <c r="EE585" s="202"/>
      <c r="EG585" s="28"/>
      <c r="EH585" s="28"/>
      <c r="EI585" s="28"/>
      <c r="EN585" s="202"/>
      <c r="EP585" s="28"/>
      <c r="EQ585" s="28"/>
      <c r="ER585" s="28"/>
      <c r="EW585" s="202"/>
      <c r="EY585" s="28"/>
      <c r="EZ585" s="28"/>
      <c r="FA585" s="28"/>
      <c r="FF585" s="202"/>
      <c r="FH585" s="28"/>
      <c r="FI585" s="28"/>
      <c r="FJ585" s="28"/>
      <c r="FO585" s="202"/>
      <c r="FQ585" s="28"/>
      <c r="FR585" s="28"/>
      <c r="FS585" s="28"/>
      <c r="FX585" s="202"/>
      <c r="FZ585" s="28"/>
      <c r="GA585" s="28"/>
      <c r="GB585" s="28"/>
      <c r="GG585" s="202"/>
      <c r="GI585" s="28"/>
      <c r="GJ585" s="28"/>
      <c r="GK585" s="28"/>
      <c r="GP585" s="202"/>
      <c r="GR585" s="28"/>
      <c r="GS585" s="28"/>
      <c r="GT585" s="28"/>
      <c r="GY585" s="202"/>
      <c r="HA585" s="28"/>
      <c r="HB585" s="28"/>
      <c r="HC585" s="28"/>
      <c r="HH585" s="202"/>
      <c r="HJ585" s="28"/>
      <c r="HK585" s="28"/>
      <c r="HL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c r="IS585" s="28"/>
      <c r="IT585" s="28"/>
      <c r="IU585" s="28"/>
      <c r="IV585" s="28"/>
    </row>
    <row r="586" spans="1:256" s="54" customFormat="1" ht="18">
      <c r="A586" s="364" t="s">
        <v>2358</v>
      </c>
      <c r="B586" s="28"/>
      <c r="C586" s="292"/>
      <c r="D586" s="54" t="s">
        <v>129</v>
      </c>
      <c r="E586" s="54">
        <f t="shared" si="3"/>
        <v>0</v>
      </c>
      <c r="F586" s="305">
        <f t="shared" si="4"/>
        <v>0</v>
      </c>
      <c r="H586" s="28"/>
      <c r="I586" s="28"/>
      <c r="J586" s="28"/>
      <c r="K586" s="28"/>
      <c r="M586" s="28"/>
      <c r="N586" s="28"/>
      <c r="R586" s="202"/>
      <c r="T586" s="28"/>
      <c r="U586" s="28"/>
      <c r="V586" s="28"/>
      <c r="AA586" s="202"/>
      <c r="AC586" s="28"/>
      <c r="AD586" s="28"/>
      <c r="AE586" s="28"/>
      <c r="AJ586" s="202"/>
      <c r="AL586" s="28"/>
      <c r="AM586" s="28"/>
      <c r="AN586" s="28"/>
      <c r="AS586" s="202"/>
      <c r="AU586" s="28"/>
      <c r="AV586" s="28"/>
      <c r="AW586" s="28"/>
      <c r="BB586" s="202"/>
      <c r="BD586" s="28"/>
      <c r="BE586" s="28"/>
      <c r="BF586" s="28"/>
      <c r="BK586" s="202"/>
      <c r="BM586" s="28"/>
      <c r="BN586" s="28"/>
      <c r="BO586" s="28"/>
      <c r="BT586" s="202"/>
      <c r="BV586" s="28"/>
      <c r="BW586" s="28"/>
      <c r="BX586" s="28"/>
      <c r="CC586" s="202"/>
      <c r="CE586" s="28"/>
      <c r="CF586" s="28"/>
      <c r="CG586" s="28"/>
      <c r="CL586" s="202"/>
      <c r="CN586" s="28"/>
      <c r="CO586" s="28"/>
      <c r="CP586" s="28"/>
      <c r="CU586" s="202"/>
      <c r="CW586" s="28"/>
      <c r="CX586" s="28"/>
      <c r="CY586" s="28"/>
      <c r="DD586" s="202"/>
      <c r="DF586" s="28"/>
      <c r="DG586" s="28"/>
      <c r="DH586" s="28"/>
      <c r="DM586" s="202"/>
      <c r="DO586" s="28"/>
      <c r="DP586" s="28"/>
      <c r="DQ586" s="28"/>
      <c r="DV586" s="202"/>
      <c r="DX586" s="28"/>
      <c r="DY586" s="28"/>
      <c r="DZ586" s="28"/>
      <c r="EE586" s="202"/>
      <c r="EG586" s="28"/>
      <c r="EH586" s="28"/>
      <c r="EI586" s="28"/>
      <c r="EN586" s="202"/>
      <c r="EP586" s="28"/>
      <c r="EQ586" s="28"/>
      <c r="ER586" s="28"/>
      <c r="EW586" s="202"/>
      <c r="EY586" s="28"/>
      <c r="EZ586" s="28"/>
      <c r="FA586" s="28"/>
      <c r="FF586" s="202"/>
      <c r="FH586" s="28"/>
      <c r="FI586" s="28"/>
      <c r="FJ586" s="28"/>
      <c r="FO586" s="202"/>
      <c r="FQ586" s="28"/>
      <c r="FR586" s="28"/>
      <c r="FS586" s="28"/>
      <c r="FX586" s="202"/>
      <c r="FZ586" s="28"/>
      <c r="GA586" s="28"/>
      <c r="GB586" s="28"/>
      <c r="GG586" s="202"/>
      <c r="GI586" s="28"/>
      <c r="GJ586" s="28"/>
      <c r="GK586" s="28"/>
      <c r="GP586" s="202"/>
      <c r="GR586" s="28"/>
      <c r="GS586" s="28"/>
      <c r="GT586" s="28"/>
      <c r="GY586" s="202"/>
      <c r="HA586" s="28"/>
      <c r="HB586" s="28"/>
      <c r="HC586" s="28"/>
      <c r="HH586" s="202"/>
      <c r="HJ586" s="28"/>
      <c r="HK586" s="28"/>
      <c r="HL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c r="IS586" s="28"/>
      <c r="IT586" s="28"/>
      <c r="IU586" s="28"/>
      <c r="IV586" s="28"/>
    </row>
    <row r="587" spans="1:256" s="54" customFormat="1" ht="18">
      <c r="A587" s="364" t="s">
        <v>746</v>
      </c>
      <c r="B587" s="292"/>
      <c r="C587" s="292"/>
      <c r="D587" s="54" t="s">
        <v>132</v>
      </c>
      <c r="E587" s="54">
        <f t="shared" si="3"/>
        <v>5</v>
      </c>
      <c r="F587" s="305">
        <f t="shared" si="4"/>
        <v>0</v>
      </c>
      <c r="H587" s="28"/>
      <c r="I587" s="28"/>
      <c r="J587" s="28"/>
      <c r="K587" s="28"/>
      <c r="M587" s="28"/>
      <c r="N587" s="28"/>
      <c r="R587" s="202"/>
      <c r="T587" s="28"/>
      <c r="U587" s="28"/>
      <c r="V587" s="28"/>
      <c r="AA587" s="202"/>
      <c r="AC587" s="28"/>
      <c r="AD587" s="28"/>
      <c r="AE587" s="28"/>
      <c r="AJ587" s="202"/>
      <c r="AL587" s="28"/>
      <c r="AM587" s="28"/>
      <c r="AN587" s="28"/>
      <c r="AS587" s="202"/>
      <c r="AU587" s="28"/>
      <c r="AV587" s="28"/>
      <c r="AW587" s="28"/>
      <c r="BB587" s="202"/>
      <c r="BD587" s="28"/>
      <c r="BE587" s="28"/>
      <c r="BF587" s="28"/>
      <c r="BK587" s="202"/>
      <c r="BM587" s="28"/>
      <c r="BN587" s="28"/>
      <c r="BO587" s="28"/>
      <c r="BT587" s="202"/>
      <c r="BV587" s="28"/>
      <c r="BW587" s="28"/>
      <c r="BX587" s="28"/>
      <c r="CC587" s="202"/>
      <c r="CE587" s="28"/>
      <c r="CF587" s="28"/>
      <c r="CG587" s="28"/>
      <c r="CL587" s="202"/>
      <c r="CN587" s="28"/>
      <c r="CO587" s="28"/>
      <c r="CP587" s="28"/>
      <c r="CU587" s="202"/>
      <c r="CW587" s="28"/>
      <c r="CX587" s="28"/>
      <c r="CY587" s="28"/>
      <c r="DD587" s="202"/>
      <c r="DF587" s="28"/>
      <c r="DG587" s="28"/>
      <c r="DH587" s="28"/>
      <c r="DM587" s="202"/>
      <c r="DO587" s="28"/>
      <c r="DP587" s="28"/>
      <c r="DQ587" s="28"/>
      <c r="DV587" s="202"/>
      <c r="DX587" s="28"/>
      <c r="DY587" s="28"/>
      <c r="DZ587" s="28"/>
      <c r="EE587" s="202"/>
      <c r="EG587" s="28"/>
      <c r="EH587" s="28"/>
      <c r="EI587" s="28"/>
      <c r="EN587" s="202"/>
      <c r="EP587" s="28"/>
      <c r="EQ587" s="28"/>
      <c r="ER587" s="28"/>
      <c r="EW587" s="202"/>
      <c r="EY587" s="28"/>
      <c r="EZ587" s="28"/>
      <c r="FA587" s="28"/>
      <c r="FF587" s="202"/>
      <c r="FH587" s="28"/>
      <c r="FI587" s="28"/>
      <c r="FJ587" s="28"/>
      <c r="FO587" s="202"/>
      <c r="FQ587" s="28"/>
      <c r="FR587" s="28"/>
      <c r="FS587" s="28"/>
      <c r="FX587" s="202"/>
      <c r="FZ587" s="28"/>
      <c r="GA587" s="28"/>
      <c r="GB587" s="28"/>
      <c r="GG587" s="202"/>
      <c r="GI587" s="28"/>
      <c r="GJ587" s="28"/>
      <c r="GK587" s="28"/>
      <c r="GP587" s="202"/>
      <c r="GR587" s="28"/>
      <c r="GS587" s="28"/>
      <c r="GT587" s="28"/>
      <c r="GY587" s="202"/>
      <c r="HA587" s="28"/>
      <c r="HB587" s="28"/>
      <c r="HC587" s="28"/>
      <c r="HH587" s="202"/>
      <c r="HJ587" s="28"/>
      <c r="HK587" s="28"/>
      <c r="HL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c r="IS587" s="28"/>
      <c r="IT587" s="28"/>
      <c r="IU587" s="28"/>
      <c r="IV587" s="28"/>
    </row>
    <row r="588" spans="1:256" s="54" customFormat="1" ht="18">
      <c r="A588" s="364" t="s">
        <v>648</v>
      </c>
      <c r="B588" s="292"/>
      <c r="C588" s="292"/>
      <c r="D588" s="54" t="s">
        <v>140</v>
      </c>
      <c r="E588" s="54">
        <f t="shared" si="3"/>
        <v>5</v>
      </c>
      <c r="F588" s="305">
        <f t="shared" si="4"/>
        <v>198</v>
      </c>
      <c r="H588" s="28">
        <v>103</v>
      </c>
      <c r="I588" s="28">
        <v>44</v>
      </c>
      <c r="J588" s="28">
        <v>36</v>
      </c>
      <c r="K588" s="28">
        <v>15</v>
      </c>
      <c r="M588" s="239"/>
      <c r="N588" s="28"/>
      <c r="R588" s="202"/>
      <c r="T588" s="28"/>
      <c r="U588" s="28"/>
      <c r="V588" s="28"/>
      <c r="AA588" s="202"/>
      <c r="AC588" s="28"/>
      <c r="AD588" s="28"/>
      <c r="AE588" s="28"/>
      <c r="AJ588" s="202"/>
      <c r="AL588" s="28"/>
      <c r="AM588" s="28"/>
      <c r="AN588" s="28"/>
      <c r="AS588" s="202"/>
      <c r="AU588" s="28"/>
      <c r="AV588" s="28"/>
      <c r="AW588" s="28"/>
      <c r="BB588" s="202"/>
      <c r="BD588" s="28"/>
      <c r="BE588" s="28"/>
      <c r="BF588" s="28"/>
      <c r="BK588" s="202"/>
      <c r="BM588" s="28"/>
      <c r="BN588" s="28"/>
      <c r="BO588" s="28"/>
      <c r="BT588" s="202"/>
      <c r="BV588" s="28"/>
      <c r="BW588" s="28"/>
      <c r="BX588" s="28"/>
      <c r="CC588" s="202"/>
      <c r="CE588" s="28"/>
      <c r="CF588" s="28"/>
      <c r="CG588" s="28"/>
      <c r="CL588" s="202"/>
      <c r="CN588" s="28"/>
      <c r="CO588" s="28"/>
      <c r="CP588" s="28"/>
      <c r="CU588" s="202"/>
      <c r="CW588" s="28"/>
      <c r="CX588" s="28"/>
      <c r="CY588" s="28"/>
      <c r="DD588" s="202"/>
      <c r="DF588" s="28"/>
      <c r="DG588" s="28"/>
      <c r="DH588" s="28"/>
      <c r="DM588" s="202"/>
      <c r="DO588" s="28"/>
      <c r="DP588" s="28"/>
      <c r="DQ588" s="28"/>
      <c r="DV588" s="202"/>
      <c r="DX588" s="28"/>
      <c r="DY588" s="28"/>
      <c r="DZ588" s="28"/>
      <c r="EE588" s="202"/>
      <c r="EG588" s="28"/>
      <c r="EH588" s="28"/>
      <c r="EI588" s="28"/>
      <c r="EN588" s="202"/>
      <c r="EP588" s="28"/>
      <c r="EQ588" s="28"/>
      <c r="ER588" s="28"/>
      <c r="EW588" s="202"/>
      <c r="EY588" s="28"/>
      <c r="EZ588" s="28"/>
      <c r="FA588" s="28"/>
      <c r="FF588" s="202"/>
      <c r="FH588" s="28"/>
      <c r="FI588" s="28"/>
      <c r="FJ588" s="28"/>
      <c r="FO588" s="202"/>
      <c r="FQ588" s="28"/>
      <c r="FR588" s="28"/>
      <c r="FS588" s="28"/>
      <c r="FX588" s="202"/>
      <c r="FZ588" s="28"/>
      <c r="GA588" s="28"/>
      <c r="GB588" s="28"/>
      <c r="GG588" s="202"/>
      <c r="GI588" s="28"/>
      <c r="GJ588" s="28"/>
      <c r="GK588" s="28"/>
      <c r="GP588" s="202"/>
      <c r="GR588" s="28"/>
      <c r="GS588" s="28"/>
      <c r="GT588" s="28"/>
      <c r="GY588" s="202"/>
      <c r="HA588" s="28"/>
      <c r="HB588" s="28"/>
      <c r="HC588" s="28"/>
      <c r="HH588" s="202"/>
      <c r="HJ588" s="28"/>
      <c r="HK588" s="28"/>
      <c r="HL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c r="IS588" s="28"/>
      <c r="IT588" s="28"/>
      <c r="IU588" s="28"/>
      <c r="IV588" s="28"/>
    </row>
    <row r="589" spans="1:256" s="54" customFormat="1" ht="18">
      <c r="A589" s="364" t="s">
        <v>1358</v>
      </c>
      <c r="B589" s="28"/>
      <c r="C589" s="292"/>
      <c r="D589" s="54" t="s">
        <v>129</v>
      </c>
      <c r="E589" s="54">
        <f t="shared" si="3"/>
        <v>0</v>
      </c>
      <c r="F589" s="305">
        <f t="shared" si="4"/>
        <v>0</v>
      </c>
      <c r="H589" s="300"/>
      <c r="I589" s="300"/>
      <c r="J589" s="300"/>
      <c r="K589" s="300"/>
      <c r="M589" s="300"/>
      <c r="N589" s="28"/>
      <c r="R589" s="202"/>
      <c r="T589" s="28"/>
      <c r="U589" s="28"/>
      <c r="V589" s="28"/>
      <c r="AA589" s="202"/>
      <c r="AC589" s="28"/>
      <c r="AD589" s="28"/>
      <c r="AE589" s="28"/>
      <c r="AJ589" s="202"/>
      <c r="AL589" s="28"/>
      <c r="AM589" s="28"/>
      <c r="AN589" s="28"/>
      <c r="AS589" s="202"/>
      <c r="AU589" s="28"/>
      <c r="AV589" s="28"/>
      <c r="AW589" s="28"/>
      <c r="BB589" s="202"/>
      <c r="BD589" s="28"/>
      <c r="BE589" s="28"/>
      <c r="BF589" s="28"/>
      <c r="BK589" s="202"/>
      <c r="BM589" s="28"/>
      <c r="BN589" s="28"/>
      <c r="BO589" s="28"/>
      <c r="BT589" s="202"/>
      <c r="BV589" s="28"/>
      <c r="BW589" s="28"/>
      <c r="BX589" s="28"/>
      <c r="CC589" s="202"/>
      <c r="CE589" s="28"/>
      <c r="CF589" s="28"/>
      <c r="CG589" s="28"/>
      <c r="CL589" s="202"/>
      <c r="CN589" s="28"/>
      <c r="CO589" s="28"/>
      <c r="CP589" s="28"/>
      <c r="CU589" s="202"/>
      <c r="CW589" s="28"/>
      <c r="CX589" s="28"/>
      <c r="CY589" s="28"/>
      <c r="DD589" s="202"/>
      <c r="DF589" s="28"/>
      <c r="DG589" s="28"/>
      <c r="DH589" s="28"/>
      <c r="DM589" s="202"/>
      <c r="DO589" s="28"/>
      <c r="DP589" s="28"/>
      <c r="DQ589" s="28"/>
      <c r="DV589" s="202"/>
      <c r="DX589" s="28"/>
      <c r="DY589" s="28"/>
      <c r="DZ589" s="28"/>
      <c r="EE589" s="202"/>
      <c r="EG589" s="28"/>
      <c r="EH589" s="28"/>
      <c r="EI589" s="28"/>
      <c r="EN589" s="202"/>
      <c r="EP589" s="28"/>
      <c r="EQ589" s="28"/>
      <c r="ER589" s="28"/>
      <c r="EW589" s="202"/>
      <c r="EY589" s="28"/>
      <c r="EZ589" s="28"/>
      <c r="FA589" s="28"/>
      <c r="FF589" s="202"/>
      <c r="FH589" s="28"/>
      <c r="FI589" s="28"/>
      <c r="FJ589" s="28"/>
      <c r="FO589" s="202"/>
      <c r="FQ589" s="28"/>
      <c r="FR589" s="28"/>
      <c r="FS589" s="28"/>
      <c r="FX589" s="202"/>
      <c r="FZ589" s="28"/>
      <c r="GA589" s="28"/>
      <c r="GB589" s="28"/>
      <c r="GG589" s="202"/>
      <c r="GI589" s="28"/>
      <c r="GJ589" s="28"/>
      <c r="GK589" s="28"/>
      <c r="GP589" s="202"/>
      <c r="GR589" s="28"/>
      <c r="GS589" s="28"/>
      <c r="GT589" s="28"/>
      <c r="GY589" s="202"/>
      <c r="HA589" s="28"/>
      <c r="HB589" s="28"/>
      <c r="HC589" s="28"/>
      <c r="HH589" s="202"/>
      <c r="HJ589" s="28"/>
      <c r="HK589" s="28"/>
      <c r="HL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c r="IS589" s="28"/>
      <c r="IT589" s="28"/>
      <c r="IU589" s="28"/>
      <c r="IV589" s="28"/>
    </row>
    <row r="590" spans="1:256" s="54" customFormat="1" ht="18">
      <c r="A590" s="364" t="s">
        <v>1102</v>
      </c>
      <c r="B590" s="28"/>
      <c r="C590" s="292"/>
      <c r="D590" s="54" t="s">
        <v>129</v>
      </c>
      <c r="E590" s="54">
        <f t="shared" si="3"/>
        <v>0</v>
      </c>
      <c r="F590" s="305">
        <f t="shared" si="4"/>
        <v>0</v>
      </c>
      <c r="H590" s="300"/>
      <c r="I590" s="300"/>
      <c r="J590" s="300"/>
      <c r="K590" s="300"/>
      <c r="M590" s="300"/>
      <c r="N590" s="28"/>
      <c r="R590" s="202"/>
      <c r="T590" s="28"/>
      <c r="U590" s="28"/>
      <c r="V590" s="28"/>
      <c r="AA590" s="202"/>
      <c r="AC590" s="28"/>
      <c r="AD590" s="28"/>
      <c r="AE590" s="28"/>
      <c r="AJ590" s="202"/>
      <c r="AL590" s="28"/>
      <c r="AM590" s="28"/>
      <c r="AN590" s="28"/>
      <c r="AS590" s="202"/>
      <c r="AU590" s="28"/>
      <c r="AV590" s="28"/>
      <c r="AW590" s="28"/>
      <c r="BB590" s="202"/>
      <c r="BD590" s="28"/>
      <c r="BE590" s="28"/>
      <c r="BF590" s="28"/>
      <c r="BK590" s="202"/>
      <c r="BM590" s="28"/>
      <c r="BN590" s="28"/>
      <c r="BO590" s="28"/>
      <c r="BT590" s="202"/>
      <c r="BV590" s="28"/>
      <c r="BW590" s="28"/>
      <c r="BX590" s="28"/>
      <c r="CC590" s="202"/>
      <c r="CE590" s="28"/>
      <c r="CF590" s="28"/>
      <c r="CG590" s="28"/>
      <c r="CL590" s="202"/>
      <c r="CN590" s="28"/>
      <c r="CO590" s="28"/>
      <c r="CP590" s="28"/>
      <c r="CU590" s="202"/>
      <c r="CW590" s="28"/>
      <c r="CX590" s="28"/>
      <c r="CY590" s="28"/>
      <c r="DD590" s="202"/>
      <c r="DF590" s="28"/>
      <c r="DG590" s="28"/>
      <c r="DH590" s="28"/>
      <c r="DM590" s="202"/>
      <c r="DO590" s="28"/>
      <c r="DP590" s="28"/>
      <c r="DQ590" s="28"/>
      <c r="DV590" s="202"/>
      <c r="DX590" s="28"/>
      <c r="DY590" s="28"/>
      <c r="DZ590" s="28"/>
      <c r="EE590" s="202"/>
      <c r="EG590" s="28"/>
      <c r="EH590" s="28"/>
      <c r="EI590" s="28"/>
      <c r="EN590" s="202"/>
      <c r="EP590" s="28"/>
      <c r="EQ590" s="28"/>
      <c r="ER590" s="28"/>
      <c r="EW590" s="202"/>
      <c r="EY590" s="28"/>
      <c r="EZ590" s="28"/>
      <c r="FA590" s="28"/>
      <c r="FF590" s="202"/>
      <c r="FH590" s="28"/>
      <c r="FI590" s="28"/>
      <c r="FJ590" s="28"/>
      <c r="FO590" s="202"/>
      <c r="FQ590" s="28"/>
      <c r="FR590" s="28"/>
      <c r="FS590" s="28"/>
      <c r="FX590" s="202"/>
      <c r="FZ590" s="28"/>
      <c r="GA590" s="28"/>
      <c r="GB590" s="28"/>
      <c r="GG590" s="202"/>
      <c r="GI590" s="28"/>
      <c r="GJ590" s="28"/>
      <c r="GK590" s="28"/>
      <c r="GP590" s="202"/>
      <c r="GR590" s="28"/>
      <c r="GS590" s="28"/>
      <c r="GT590" s="28"/>
      <c r="GY590" s="202"/>
      <c r="HA590" s="28"/>
      <c r="HB590" s="28"/>
      <c r="HC590" s="28"/>
      <c r="HH590" s="202"/>
      <c r="HJ590" s="28"/>
      <c r="HK590" s="28"/>
      <c r="HL590" s="28"/>
      <c r="HQ590" s="28"/>
      <c r="HR590" s="28"/>
      <c r="HS590" s="28"/>
      <c r="HT590" s="28"/>
      <c r="HU590" s="28"/>
      <c r="HV590" s="28"/>
      <c r="HW590" s="28"/>
      <c r="HX590" s="28"/>
      <c r="HY590" s="28"/>
      <c r="HZ590" s="28"/>
      <c r="IA590" s="28"/>
      <c r="IB590" s="28"/>
      <c r="IC590" s="28"/>
      <c r="ID590" s="28"/>
      <c r="IE590" s="28"/>
      <c r="IF590" s="28"/>
      <c r="IG590" s="28"/>
      <c r="IH590" s="28"/>
      <c r="II590" s="28"/>
      <c r="IJ590" s="28"/>
      <c r="IK590" s="28"/>
      <c r="IL590" s="28"/>
      <c r="IM590" s="28"/>
      <c r="IN590" s="28"/>
      <c r="IO590" s="28"/>
      <c r="IP590" s="28"/>
      <c r="IQ590" s="28"/>
      <c r="IR590" s="28"/>
      <c r="IS590" s="28"/>
      <c r="IT590" s="28"/>
      <c r="IU590" s="28"/>
      <c r="IV590" s="28"/>
    </row>
    <row r="591" spans="1:256" s="54" customFormat="1" ht="18">
      <c r="A591" s="364" t="s">
        <v>2359</v>
      </c>
      <c r="B591" s="28"/>
      <c r="C591" s="292"/>
      <c r="D591" s="54" t="s">
        <v>129</v>
      </c>
      <c r="E591" s="54">
        <f t="shared" si="3"/>
        <v>1</v>
      </c>
      <c r="F591" s="305">
        <f t="shared" si="4"/>
        <v>0</v>
      </c>
      <c r="H591" s="300"/>
      <c r="I591" s="300"/>
      <c r="J591" s="300"/>
      <c r="K591" s="300"/>
      <c r="M591" s="300"/>
      <c r="N591" s="28"/>
      <c r="R591" s="202"/>
      <c r="T591" s="28"/>
      <c r="U591" s="28"/>
      <c r="V591" s="28"/>
      <c r="AA591" s="202"/>
      <c r="AC591" s="28"/>
      <c r="AD591" s="28"/>
      <c r="AE591" s="28"/>
      <c r="AJ591" s="202"/>
      <c r="AL591" s="28"/>
      <c r="AM591" s="28"/>
      <c r="AN591" s="28"/>
      <c r="AS591" s="202"/>
      <c r="AU591" s="28"/>
      <c r="AV591" s="28"/>
      <c r="AW591" s="28"/>
      <c r="BB591" s="202"/>
      <c r="BD591" s="28"/>
      <c r="BE591" s="28"/>
      <c r="BF591" s="28"/>
      <c r="BK591" s="202"/>
      <c r="BM591" s="28"/>
      <c r="BN591" s="28"/>
      <c r="BO591" s="28"/>
      <c r="BT591" s="202"/>
      <c r="BV591" s="28"/>
      <c r="BW591" s="28"/>
      <c r="BX591" s="28"/>
      <c r="CC591" s="202"/>
      <c r="CE591" s="28"/>
      <c r="CF591" s="28"/>
      <c r="CG591" s="28"/>
      <c r="CL591" s="202"/>
      <c r="CN591" s="28"/>
      <c r="CO591" s="28"/>
      <c r="CP591" s="28"/>
      <c r="CU591" s="202"/>
      <c r="CW591" s="28"/>
      <c r="CX591" s="28"/>
      <c r="CY591" s="28"/>
      <c r="DD591" s="202"/>
      <c r="DF591" s="28"/>
      <c r="DG591" s="28"/>
      <c r="DH591" s="28"/>
      <c r="DM591" s="202"/>
      <c r="DO591" s="28"/>
      <c r="DP591" s="28"/>
      <c r="DQ591" s="28"/>
      <c r="DV591" s="202"/>
      <c r="DX591" s="28"/>
      <c r="DY591" s="28"/>
      <c r="DZ591" s="28"/>
      <c r="EE591" s="202"/>
      <c r="EG591" s="28"/>
      <c r="EH591" s="28"/>
      <c r="EI591" s="28"/>
      <c r="EN591" s="202"/>
      <c r="EP591" s="28"/>
      <c r="EQ591" s="28"/>
      <c r="ER591" s="28"/>
      <c r="EW591" s="202"/>
      <c r="EY591" s="28"/>
      <c r="EZ591" s="28"/>
      <c r="FA591" s="28"/>
      <c r="FF591" s="202"/>
      <c r="FH591" s="28"/>
      <c r="FI591" s="28"/>
      <c r="FJ591" s="28"/>
      <c r="FO591" s="202"/>
      <c r="FQ591" s="28"/>
      <c r="FR591" s="28"/>
      <c r="FS591" s="28"/>
      <c r="FX591" s="202"/>
      <c r="FZ591" s="28"/>
      <c r="GA591" s="28"/>
      <c r="GB591" s="28"/>
      <c r="GG591" s="202"/>
      <c r="GI591" s="28"/>
      <c r="GJ591" s="28"/>
      <c r="GK591" s="28"/>
      <c r="GP591" s="202"/>
      <c r="GR591" s="28"/>
      <c r="GS591" s="28"/>
      <c r="GT591" s="28"/>
      <c r="GY591" s="202"/>
      <c r="HA591" s="28"/>
      <c r="HB591" s="28"/>
      <c r="HC591" s="28"/>
      <c r="HH591" s="202"/>
      <c r="HJ591" s="28"/>
      <c r="HK591" s="28"/>
      <c r="HL591" s="28"/>
      <c r="HQ591" s="28"/>
      <c r="HR591" s="28"/>
      <c r="HS591" s="28"/>
      <c r="HT591" s="28"/>
      <c r="HU591" s="28"/>
      <c r="HV591" s="28"/>
      <c r="HW591" s="28"/>
      <c r="HX591" s="28"/>
      <c r="HY591" s="28"/>
      <c r="HZ591" s="28"/>
      <c r="IA591" s="28"/>
      <c r="IB591" s="28"/>
      <c r="IC591" s="28"/>
      <c r="ID591" s="28"/>
      <c r="IE591" s="28"/>
      <c r="IF591" s="28"/>
      <c r="IG591" s="28"/>
      <c r="IH591" s="28"/>
      <c r="II591" s="28"/>
      <c r="IJ591" s="28"/>
      <c r="IK591" s="28"/>
      <c r="IL591" s="28"/>
      <c r="IM591" s="28"/>
      <c r="IN591" s="28"/>
      <c r="IO591" s="28"/>
      <c r="IP591" s="28"/>
      <c r="IQ591" s="28"/>
      <c r="IR591" s="28"/>
      <c r="IS591" s="28"/>
      <c r="IT591" s="28"/>
      <c r="IU591" s="28"/>
      <c r="IV591" s="28"/>
    </row>
    <row r="592" spans="1:256" s="54" customFormat="1" ht="18">
      <c r="A592" s="364" t="s">
        <v>1824</v>
      </c>
      <c r="B592" s="28"/>
      <c r="C592" s="292"/>
      <c r="D592" s="54" t="s">
        <v>129</v>
      </c>
      <c r="E592" s="54">
        <f t="shared" si="3"/>
        <v>7</v>
      </c>
      <c r="F592" s="305">
        <f t="shared" si="4"/>
        <v>0</v>
      </c>
      <c r="H592" s="300"/>
      <c r="I592" s="300"/>
      <c r="J592" s="300"/>
      <c r="K592" s="300"/>
      <c r="M592" s="300"/>
      <c r="N592" s="28"/>
      <c r="R592" s="202"/>
      <c r="T592" s="28"/>
      <c r="U592" s="28"/>
      <c r="V592" s="28"/>
      <c r="AA592" s="202"/>
      <c r="AC592" s="28"/>
      <c r="AD592" s="28"/>
      <c r="AE592" s="28"/>
      <c r="AJ592" s="202"/>
      <c r="AL592" s="28"/>
      <c r="AM592" s="28"/>
      <c r="AN592" s="28"/>
      <c r="AS592" s="202"/>
      <c r="AU592" s="28"/>
      <c r="AV592" s="28"/>
      <c r="AW592" s="28"/>
      <c r="BB592" s="202"/>
      <c r="BD592" s="28"/>
      <c r="BE592" s="28"/>
      <c r="BF592" s="28"/>
      <c r="BK592" s="202"/>
      <c r="BM592" s="28"/>
      <c r="BN592" s="28"/>
      <c r="BO592" s="28"/>
      <c r="BT592" s="202"/>
      <c r="BV592" s="28"/>
      <c r="BW592" s="28"/>
      <c r="BX592" s="28"/>
      <c r="CC592" s="202"/>
      <c r="CE592" s="28"/>
      <c r="CF592" s="28"/>
      <c r="CG592" s="28"/>
      <c r="CL592" s="202"/>
      <c r="CN592" s="28"/>
      <c r="CO592" s="28"/>
      <c r="CP592" s="28"/>
      <c r="CU592" s="202"/>
      <c r="CW592" s="28"/>
      <c r="CX592" s="28"/>
      <c r="CY592" s="28"/>
      <c r="DD592" s="202"/>
      <c r="DF592" s="28"/>
      <c r="DG592" s="28"/>
      <c r="DH592" s="28"/>
      <c r="DM592" s="202"/>
      <c r="DO592" s="28"/>
      <c r="DP592" s="28"/>
      <c r="DQ592" s="28"/>
      <c r="DV592" s="202"/>
      <c r="DX592" s="28"/>
      <c r="DY592" s="28"/>
      <c r="DZ592" s="28"/>
      <c r="EE592" s="202"/>
      <c r="EG592" s="28"/>
      <c r="EH592" s="28"/>
      <c r="EI592" s="28"/>
      <c r="EN592" s="202"/>
      <c r="EP592" s="28"/>
      <c r="EQ592" s="28"/>
      <c r="ER592" s="28"/>
      <c r="EW592" s="202"/>
      <c r="EY592" s="28"/>
      <c r="EZ592" s="28"/>
      <c r="FA592" s="28"/>
      <c r="FF592" s="202"/>
      <c r="FH592" s="28"/>
      <c r="FI592" s="28"/>
      <c r="FJ592" s="28"/>
      <c r="FO592" s="202"/>
      <c r="FQ592" s="28"/>
      <c r="FR592" s="28"/>
      <c r="FS592" s="28"/>
      <c r="FX592" s="202"/>
      <c r="FZ592" s="28"/>
      <c r="GA592" s="28"/>
      <c r="GB592" s="28"/>
      <c r="GG592" s="202"/>
      <c r="GI592" s="28"/>
      <c r="GJ592" s="28"/>
      <c r="GK592" s="28"/>
      <c r="GP592" s="202"/>
      <c r="GR592" s="28"/>
      <c r="GS592" s="28"/>
      <c r="GT592" s="28"/>
      <c r="GY592" s="202"/>
      <c r="HA592" s="28"/>
      <c r="HB592" s="28"/>
      <c r="HC592" s="28"/>
      <c r="HH592" s="202"/>
      <c r="HJ592" s="28"/>
      <c r="HK592" s="28"/>
      <c r="HL592" s="28"/>
      <c r="HQ592" s="28"/>
      <c r="HR592" s="28"/>
      <c r="HS592" s="28"/>
      <c r="HT592" s="28"/>
      <c r="HU592" s="28"/>
      <c r="HV592" s="28"/>
      <c r="HW592" s="28"/>
      <c r="HX592" s="28"/>
      <c r="HY592" s="28"/>
      <c r="HZ592" s="28"/>
      <c r="IA592" s="28"/>
      <c r="IB592" s="28"/>
      <c r="IC592" s="28"/>
      <c r="ID592" s="28"/>
      <c r="IE592" s="28"/>
      <c r="IF592" s="28"/>
      <c r="IG592" s="28"/>
      <c r="IH592" s="28"/>
      <c r="II592" s="28"/>
      <c r="IJ592" s="28"/>
      <c r="IK592" s="28"/>
      <c r="IL592" s="28"/>
      <c r="IM592" s="28"/>
      <c r="IN592" s="28"/>
      <c r="IO592" s="28"/>
      <c r="IP592" s="28"/>
      <c r="IQ592" s="28"/>
      <c r="IR592" s="28"/>
      <c r="IS592" s="28"/>
      <c r="IT592" s="28"/>
      <c r="IU592" s="28"/>
      <c r="IV592" s="28"/>
    </row>
    <row r="593" spans="1:256" s="54" customFormat="1" ht="18">
      <c r="A593" s="364" t="s">
        <v>734</v>
      </c>
      <c r="B593" s="292"/>
      <c r="C593" s="292"/>
      <c r="D593" s="54" t="s">
        <v>135</v>
      </c>
      <c r="E593" s="54">
        <f t="shared" si="3"/>
        <v>31</v>
      </c>
      <c r="F593" s="305">
        <f t="shared" si="4"/>
        <v>436</v>
      </c>
      <c r="G593" s="54">
        <v>195</v>
      </c>
      <c r="H593" s="28">
        <v>202</v>
      </c>
      <c r="I593" s="28">
        <v>39</v>
      </c>
      <c r="J593" s="28"/>
      <c r="K593" s="28"/>
      <c r="M593" s="28"/>
      <c r="N593" s="28"/>
      <c r="R593" s="202"/>
      <c r="T593" s="28"/>
      <c r="U593" s="28"/>
      <c r="V593" s="28"/>
      <c r="AA593" s="202"/>
      <c r="AC593" s="28"/>
      <c r="AD593" s="28"/>
      <c r="AE593" s="28"/>
      <c r="AJ593" s="202"/>
      <c r="AL593" s="28"/>
      <c r="AM593" s="28"/>
      <c r="AN593" s="28"/>
      <c r="AS593" s="202"/>
      <c r="AU593" s="28"/>
      <c r="AV593" s="28"/>
      <c r="AW593" s="28"/>
      <c r="BB593" s="202"/>
      <c r="BD593" s="28"/>
      <c r="BE593" s="28"/>
      <c r="BF593" s="28"/>
      <c r="BK593" s="202"/>
      <c r="BM593" s="28"/>
      <c r="BN593" s="28"/>
      <c r="BO593" s="28"/>
      <c r="BT593" s="202"/>
      <c r="BV593" s="28"/>
      <c r="BW593" s="28"/>
      <c r="BX593" s="28"/>
      <c r="CC593" s="202"/>
      <c r="CE593" s="28"/>
      <c r="CF593" s="28"/>
      <c r="CG593" s="28"/>
      <c r="CL593" s="202"/>
      <c r="CN593" s="28"/>
      <c r="CO593" s="28"/>
      <c r="CP593" s="28"/>
      <c r="CU593" s="202"/>
      <c r="CW593" s="28"/>
      <c r="CX593" s="28"/>
      <c r="CY593" s="28"/>
      <c r="DD593" s="202"/>
      <c r="DF593" s="28"/>
      <c r="DG593" s="28"/>
      <c r="DH593" s="28"/>
      <c r="DM593" s="202"/>
      <c r="DO593" s="28"/>
      <c r="DP593" s="28"/>
      <c r="DQ593" s="28"/>
      <c r="DV593" s="202"/>
      <c r="DX593" s="28"/>
      <c r="DY593" s="28"/>
      <c r="DZ593" s="28"/>
      <c r="EE593" s="202"/>
      <c r="EG593" s="28"/>
      <c r="EH593" s="28"/>
      <c r="EI593" s="28"/>
      <c r="EN593" s="202"/>
      <c r="EP593" s="28"/>
      <c r="EQ593" s="28"/>
      <c r="ER593" s="28"/>
      <c r="EW593" s="202"/>
      <c r="EY593" s="28"/>
      <c r="EZ593" s="28"/>
      <c r="FA593" s="28"/>
      <c r="FF593" s="202"/>
      <c r="FH593" s="28"/>
      <c r="FI593" s="28"/>
      <c r="FJ593" s="28"/>
      <c r="FO593" s="202"/>
      <c r="FQ593" s="28"/>
      <c r="FR593" s="28"/>
      <c r="FS593" s="28"/>
      <c r="FX593" s="202"/>
      <c r="FZ593" s="28"/>
      <c r="GA593" s="28"/>
      <c r="GB593" s="28"/>
      <c r="GG593" s="202"/>
      <c r="GI593" s="28"/>
      <c r="GJ593" s="28"/>
      <c r="GK593" s="28"/>
      <c r="GP593" s="202"/>
      <c r="GR593" s="28"/>
      <c r="GS593" s="28"/>
      <c r="GT593" s="28"/>
      <c r="GY593" s="202"/>
      <c r="HA593" s="28"/>
      <c r="HB593" s="28"/>
      <c r="HC593" s="28"/>
      <c r="HH593" s="202"/>
      <c r="HJ593" s="28"/>
      <c r="HK593" s="28"/>
      <c r="HL593" s="28"/>
      <c r="HQ593" s="28"/>
      <c r="HR593" s="28"/>
      <c r="HS593" s="28"/>
      <c r="HT593" s="28"/>
      <c r="HU593" s="28"/>
      <c r="HV593" s="28"/>
      <c r="HW593" s="28"/>
      <c r="HX593" s="28"/>
      <c r="HY593" s="28"/>
      <c r="HZ593" s="28"/>
      <c r="IA593" s="28"/>
      <c r="IB593" s="28"/>
      <c r="IC593" s="28"/>
      <c r="ID593" s="28"/>
      <c r="IE593" s="28"/>
      <c r="IF593" s="28"/>
      <c r="IG593" s="28"/>
      <c r="IH593" s="28"/>
      <c r="II593" s="28"/>
      <c r="IJ593" s="28"/>
      <c r="IK593" s="28"/>
      <c r="IL593" s="28"/>
      <c r="IM593" s="28"/>
      <c r="IN593" s="28"/>
      <c r="IO593" s="28"/>
      <c r="IP593" s="28"/>
      <c r="IQ593" s="28"/>
      <c r="IR593" s="28"/>
      <c r="IS593" s="28"/>
      <c r="IT593" s="28"/>
      <c r="IU593" s="28"/>
      <c r="IV593" s="28"/>
    </row>
    <row r="594" spans="1:256" s="54" customFormat="1" ht="18">
      <c r="A594" s="364" t="s">
        <v>910</v>
      </c>
      <c r="B594" s="28"/>
      <c r="C594" s="292"/>
      <c r="D594" s="54" t="s">
        <v>129</v>
      </c>
      <c r="E594" s="54">
        <f t="shared" si="3"/>
        <v>0</v>
      </c>
      <c r="F594" s="305">
        <f t="shared" si="4"/>
        <v>0</v>
      </c>
      <c r="H594" s="239"/>
      <c r="I594" s="28"/>
      <c r="J594" s="28"/>
      <c r="K594" s="28"/>
      <c r="L594" s="28"/>
      <c r="M594" s="239"/>
      <c r="N594" s="28"/>
      <c r="R594" s="202"/>
      <c r="T594" s="28"/>
      <c r="U594" s="28"/>
      <c r="V594" s="28"/>
      <c r="AA594" s="202"/>
      <c r="AC594" s="28"/>
      <c r="AD594" s="28"/>
      <c r="AE594" s="28"/>
      <c r="AJ594" s="202"/>
      <c r="AL594" s="28"/>
      <c r="AM594" s="28"/>
      <c r="AN594" s="28"/>
      <c r="AS594" s="202"/>
      <c r="AU594" s="28"/>
      <c r="AV594" s="28"/>
      <c r="AW594" s="28"/>
      <c r="BB594" s="202"/>
      <c r="BD594" s="28"/>
      <c r="BE594" s="28"/>
      <c r="BF594" s="28"/>
      <c r="BK594" s="202"/>
      <c r="BM594" s="28"/>
      <c r="BN594" s="28"/>
      <c r="BO594" s="28"/>
      <c r="BT594" s="202"/>
      <c r="BV594" s="28"/>
      <c r="BW594" s="28"/>
      <c r="BX594" s="28"/>
      <c r="CC594" s="202"/>
      <c r="CE594" s="28"/>
      <c r="CF594" s="28"/>
      <c r="CG594" s="28"/>
      <c r="CL594" s="202"/>
      <c r="CN594" s="28"/>
      <c r="CO594" s="28"/>
      <c r="CP594" s="28"/>
      <c r="CU594" s="202"/>
      <c r="CW594" s="28"/>
      <c r="CX594" s="28"/>
      <c r="CY594" s="28"/>
      <c r="DD594" s="202"/>
      <c r="DF594" s="28"/>
      <c r="DG594" s="28"/>
      <c r="DH594" s="28"/>
      <c r="DM594" s="202"/>
      <c r="DO594" s="28"/>
      <c r="DP594" s="28"/>
      <c r="DQ594" s="28"/>
      <c r="DV594" s="202"/>
      <c r="DX594" s="28"/>
      <c r="DY594" s="28"/>
      <c r="DZ594" s="28"/>
      <c r="EE594" s="202"/>
      <c r="EG594" s="28"/>
      <c r="EH594" s="28"/>
      <c r="EI594" s="28"/>
      <c r="EN594" s="202"/>
      <c r="EP594" s="28"/>
      <c r="EQ594" s="28"/>
      <c r="ER594" s="28"/>
      <c r="EW594" s="202"/>
      <c r="EY594" s="28"/>
      <c r="EZ594" s="28"/>
      <c r="FA594" s="28"/>
      <c r="FF594" s="202"/>
      <c r="FH594" s="28"/>
      <c r="FI594" s="28"/>
      <c r="FJ594" s="28"/>
      <c r="FO594" s="202"/>
      <c r="FQ594" s="28"/>
      <c r="FR594" s="28"/>
      <c r="FS594" s="28"/>
      <c r="FX594" s="202"/>
      <c r="FZ594" s="28"/>
      <c r="GA594" s="28"/>
      <c r="GB594" s="28"/>
      <c r="GG594" s="202"/>
      <c r="GI594" s="28"/>
      <c r="GJ594" s="28"/>
      <c r="GK594" s="28"/>
      <c r="GP594" s="202"/>
      <c r="GR594" s="28"/>
      <c r="GS594" s="28"/>
      <c r="GT594" s="28"/>
      <c r="GY594" s="202"/>
      <c r="HA594" s="28"/>
      <c r="HB594" s="28"/>
      <c r="HC594" s="28"/>
      <c r="HH594" s="202"/>
      <c r="HJ594" s="28"/>
      <c r="HK594" s="28"/>
      <c r="HL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c r="IS594" s="28"/>
      <c r="IT594" s="28"/>
      <c r="IU594" s="28"/>
      <c r="IV594" s="28"/>
    </row>
    <row r="595" spans="1:256" s="54" customFormat="1" ht="18">
      <c r="A595" s="364" t="s">
        <v>1315</v>
      </c>
      <c r="B595" s="28"/>
      <c r="C595" s="292"/>
      <c r="D595" s="54" t="s">
        <v>129</v>
      </c>
      <c r="E595" s="54">
        <f t="shared" si="3"/>
        <v>0</v>
      </c>
      <c r="F595" s="305">
        <f t="shared" si="4"/>
        <v>1</v>
      </c>
      <c r="H595" s="239"/>
      <c r="I595" s="28"/>
      <c r="J595" s="28">
        <v>1</v>
      </c>
      <c r="K595" s="28"/>
      <c r="M595" s="239"/>
      <c r="N595" s="28"/>
      <c r="R595" s="202"/>
      <c r="T595" s="28"/>
      <c r="U595" s="28"/>
      <c r="V595" s="28"/>
      <c r="AA595" s="202"/>
      <c r="AC595" s="28"/>
      <c r="AD595" s="28"/>
      <c r="AE595" s="28"/>
      <c r="AJ595" s="202"/>
      <c r="AL595" s="28"/>
      <c r="AM595" s="28"/>
      <c r="AN595" s="28"/>
      <c r="AS595" s="202"/>
      <c r="AU595" s="28"/>
      <c r="AV595" s="28"/>
      <c r="AW595" s="28"/>
      <c r="BB595" s="202"/>
      <c r="BD595" s="28"/>
      <c r="BE595" s="28"/>
      <c r="BF595" s="28"/>
      <c r="BK595" s="202"/>
      <c r="BM595" s="28"/>
      <c r="BN595" s="28"/>
      <c r="BO595" s="28"/>
      <c r="BT595" s="202"/>
      <c r="BV595" s="28"/>
      <c r="BW595" s="28"/>
      <c r="BX595" s="28"/>
      <c r="CC595" s="202"/>
      <c r="CE595" s="28"/>
      <c r="CF595" s="28"/>
      <c r="CG595" s="28"/>
      <c r="CL595" s="202"/>
      <c r="CN595" s="28"/>
      <c r="CO595" s="28"/>
      <c r="CP595" s="28"/>
      <c r="CU595" s="202"/>
      <c r="CW595" s="28"/>
      <c r="CX595" s="28"/>
      <c r="CY595" s="28"/>
      <c r="DD595" s="202"/>
      <c r="DF595" s="28"/>
      <c r="DG595" s="28"/>
      <c r="DH595" s="28"/>
      <c r="DM595" s="202"/>
      <c r="DO595" s="28"/>
      <c r="DP595" s="28"/>
      <c r="DQ595" s="28"/>
      <c r="DV595" s="202"/>
      <c r="DX595" s="28"/>
      <c r="DY595" s="28"/>
      <c r="DZ595" s="28"/>
      <c r="EE595" s="202"/>
      <c r="EG595" s="28"/>
      <c r="EH595" s="28"/>
      <c r="EI595" s="28"/>
      <c r="EN595" s="202"/>
      <c r="EP595" s="28"/>
      <c r="EQ595" s="28"/>
      <c r="ER595" s="28"/>
      <c r="EW595" s="202"/>
      <c r="EY595" s="28"/>
      <c r="EZ595" s="28"/>
      <c r="FA595" s="28"/>
      <c r="FF595" s="202"/>
      <c r="FH595" s="28"/>
      <c r="FI595" s="28"/>
      <c r="FJ595" s="28"/>
      <c r="FO595" s="202"/>
      <c r="FQ595" s="28"/>
      <c r="FR595" s="28"/>
      <c r="FS595" s="28"/>
      <c r="FX595" s="202"/>
      <c r="FZ595" s="28"/>
      <c r="GA595" s="28"/>
      <c r="GB595" s="28"/>
      <c r="GG595" s="202"/>
      <c r="GI595" s="28"/>
      <c r="GJ595" s="28"/>
      <c r="GK595" s="28"/>
      <c r="GP595" s="202"/>
      <c r="GR595" s="28"/>
      <c r="GS595" s="28"/>
      <c r="GT595" s="28"/>
      <c r="GY595" s="202"/>
      <c r="HA595" s="28"/>
      <c r="HB595" s="28"/>
      <c r="HC595" s="28"/>
      <c r="HH595" s="202"/>
      <c r="HJ595" s="28"/>
      <c r="HK595" s="28"/>
      <c r="HL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c r="IS595" s="28"/>
      <c r="IT595" s="28"/>
      <c r="IU595" s="28"/>
      <c r="IV595" s="28"/>
    </row>
    <row r="596" spans="1:256" s="54" customFormat="1" ht="18">
      <c r="A596" s="364" t="s">
        <v>1307</v>
      </c>
      <c r="B596" s="28"/>
      <c r="C596" s="292"/>
      <c r="D596" s="54" t="s">
        <v>129</v>
      </c>
      <c r="E596" s="54">
        <f t="shared" si="3"/>
        <v>0</v>
      </c>
      <c r="F596" s="305">
        <f t="shared" si="4"/>
        <v>8</v>
      </c>
      <c r="H596" s="28"/>
      <c r="I596" s="28">
        <v>4</v>
      </c>
      <c r="J596" s="28">
        <v>4</v>
      </c>
      <c r="K596" s="28"/>
      <c r="L596" s="28"/>
      <c r="M596" s="28"/>
      <c r="N596" s="28"/>
      <c r="R596" s="202"/>
      <c r="T596" s="28"/>
      <c r="U596" s="28"/>
      <c r="V596" s="28"/>
      <c r="AA596" s="202"/>
      <c r="AC596" s="28"/>
      <c r="AD596" s="28"/>
      <c r="AE596" s="28"/>
      <c r="AJ596" s="202"/>
      <c r="AL596" s="28"/>
      <c r="AM596" s="28"/>
      <c r="AN596" s="28"/>
      <c r="AS596" s="202"/>
      <c r="AU596" s="28"/>
      <c r="AV596" s="28"/>
      <c r="AW596" s="28"/>
      <c r="BB596" s="202"/>
      <c r="BD596" s="28"/>
      <c r="BE596" s="28"/>
      <c r="BF596" s="28"/>
      <c r="BK596" s="202"/>
      <c r="BM596" s="28"/>
      <c r="BN596" s="28"/>
      <c r="BO596" s="28"/>
      <c r="BT596" s="202"/>
      <c r="BV596" s="28"/>
      <c r="BW596" s="28"/>
      <c r="BX596" s="28"/>
      <c r="CC596" s="202"/>
      <c r="CE596" s="28"/>
      <c r="CF596" s="28"/>
      <c r="CG596" s="28"/>
      <c r="CL596" s="202"/>
      <c r="CN596" s="28"/>
      <c r="CO596" s="28"/>
      <c r="CP596" s="28"/>
      <c r="CU596" s="202"/>
      <c r="CW596" s="28"/>
      <c r="CX596" s="28"/>
      <c r="CY596" s="28"/>
      <c r="DD596" s="202"/>
      <c r="DF596" s="28"/>
      <c r="DG596" s="28"/>
      <c r="DH596" s="28"/>
      <c r="DM596" s="202"/>
      <c r="DO596" s="28"/>
      <c r="DP596" s="28"/>
      <c r="DQ596" s="28"/>
      <c r="DV596" s="202"/>
      <c r="DX596" s="28"/>
      <c r="DY596" s="28"/>
      <c r="DZ596" s="28"/>
      <c r="EE596" s="202"/>
      <c r="EG596" s="28"/>
      <c r="EH596" s="28"/>
      <c r="EI596" s="28"/>
      <c r="EN596" s="202"/>
      <c r="EP596" s="28"/>
      <c r="EQ596" s="28"/>
      <c r="ER596" s="28"/>
      <c r="EW596" s="202"/>
      <c r="EY596" s="28"/>
      <c r="EZ596" s="28"/>
      <c r="FA596" s="28"/>
      <c r="FF596" s="202"/>
      <c r="FH596" s="28"/>
      <c r="FI596" s="28"/>
      <c r="FJ596" s="28"/>
      <c r="FO596" s="202"/>
      <c r="FQ596" s="28"/>
      <c r="FR596" s="28"/>
      <c r="FS596" s="28"/>
      <c r="FX596" s="202"/>
      <c r="FZ596" s="28"/>
      <c r="GA596" s="28"/>
      <c r="GB596" s="28"/>
      <c r="GG596" s="202"/>
      <c r="GI596" s="28"/>
      <c r="GJ596" s="28"/>
      <c r="GK596" s="28"/>
      <c r="GP596" s="202"/>
      <c r="GR596" s="28"/>
      <c r="GS596" s="28"/>
      <c r="GT596" s="28"/>
      <c r="GY596" s="202"/>
      <c r="HA596" s="28"/>
      <c r="HB596" s="28"/>
      <c r="HC596" s="28"/>
      <c r="HH596" s="202"/>
      <c r="HJ596" s="28"/>
      <c r="HK596" s="28"/>
      <c r="HL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c r="IS596" s="28"/>
      <c r="IT596" s="28"/>
      <c r="IU596" s="28"/>
      <c r="IV596" s="28"/>
    </row>
    <row r="597" spans="1:256" s="54" customFormat="1" ht="18">
      <c r="A597" s="364" t="s">
        <v>1495</v>
      </c>
      <c r="B597" s="292"/>
      <c r="C597" s="292"/>
      <c r="D597" s="54" t="s">
        <v>132</v>
      </c>
      <c r="E597" s="54">
        <f t="shared" si="3"/>
        <v>4</v>
      </c>
      <c r="F597" s="305">
        <f t="shared" si="4"/>
        <v>143</v>
      </c>
      <c r="H597" s="28">
        <v>51</v>
      </c>
      <c r="I597" s="28"/>
      <c r="J597" s="28">
        <v>7</v>
      </c>
      <c r="K597" s="28">
        <v>85</v>
      </c>
      <c r="M597" s="239"/>
      <c r="N597" s="28"/>
      <c r="R597" s="202"/>
      <c r="T597" s="28"/>
      <c r="U597" s="28"/>
      <c r="V597" s="28"/>
      <c r="AA597" s="202"/>
      <c r="AC597" s="28"/>
      <c r="AD597" s="28"/>
      <c r="AE597" s="28"/>
      <c r="AJ597" s="202"/>
      <c r="AL597" s="28"/>
      <c r="AM597" s="28"/>
      <c r="AN597" s="28"/>
      <c r="AS597" s="202"/>
      <c r="AU597" s="28"/>
      <c r="AV597" s="28"/>
      <c r="AW597" s="28"/>
      <c r="BB597" s="202"/>
      <c r="BD597" s="28"/>
      <c r="BE597" s="28"/>
      <c r="BF597" s="28"/>
      <c r="BK597" s="202"/>
      <c r="BM597" s="28"/>
      <c r="BN597" s="28"/>
      <c r="BO597" s="28"/>
      <c r="BT597" s="202"/>
      <c r="BV597" s="28"/>
      <c r="BW597" s="28"/>
      <c r="BX597" s="28"/>
      <c r="CC597" s="202"/>
      <c r="CE597" s="28"/>
      <c r="CF597" s="28"/>
      <c r="CG597" s="28"/>
      <c r="CL597" s="202"/>
      <c r="CN597" s="28"/>
      <c r="CO597" s="28"/>
      <c r="CP597" s="28"/>
      <c r="CU597" s="202"/>
      <c r="CW597" s="28"/>
      <c r="CX597" s="28"/>
      <c r="CY597" s="28"/>
      <c r="DD597" s="202"/>
      <c r="DF597" s="28"/>
      <c r="DG597" s="28"/>
      <c r="DH597" s="28"/>
      <c r="DM597" s="202"/>
      <c r="DO597" s="28"/>
      <c r="DP597" s="28"/>
      <c r="DQ597" s="28"/>
      <c r="DV597" s="202"/>
      <c r="DX597" s="28"/>
      <c r="DY597" s="28"/>
      <c r="DZ597" s="28"/>
      <c r="EE597" s="202"/>
      <c r="EG597" s="28"/>
      <c r="EH597" s="28"/>
      <c r="EI597" s="28"/>
      <c r="EN597" s="202"/>
      <c r="EP597" s="28"/>
      <c r="EQ597" s="28"/>
      <c r="ER597" s="28"/>
      <c r="EW597" s="202"/>
      <c r="EY597" s="28"/>
      <c r="EZ597" s="28"/>
      <c r="FA597" s="28"/>
      <c r="FF597" s="202"/>
      <c r="FH597" s="28"/>
      <c r="FI597" s="28"/>
      <c r="FJ597" s="28"/>
      <c r="FO597" s="202"/>
      <c r="FQ597" s="28"/>
      <c r="FR597" s="28"/>
      <c r="FS597" s="28"/>
      <c r="FX597" s="202"/>
      <c r="FZ597" s="28"/>
      <c r="GA597" s="28"/>
      <c r="GB597" s="28"/>
      <c r="GG597" s="202"/>
      <c r="GI597" s="28"/>
      <c r="GJ597" s="28"/>
      <c r="GK597" s="28"/>
      <c r="GP597" s="202"/>
      <c r="GR597" s="28"/>
      <c r="GS597" s="28"/>
      <c r="GT597" s="28"/>
      <c r="GY597" s="202"/>
      <c r="HA597" s="28"/>
      <c r="HB597" s="28"/>
      <c r="HC597" s="28"/>
      <c r="HH597" s="202"/>
      <c r="HJ597" s="28"/>
      <c r="HK597" s="28"/>
      <c r="HL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c r="IS597" s="28"/>
      <c r="IT597" s="28"/>
      <c r="IU597" s="28"/>
      <c r="IV597" s="28"/>
    </row>
    <row r="598" spans="1:256" s="54" customFormat="1" ht="18">
      <c r="A598" s="364" t="s">
        <v>577</v>
      </c>
      <c r="B598" s="28"/>
      <c r="C598" s="292"/>
      <c r="D598" s="54" t="s">
        <v>137</v>
      </c>
      <c r="E598" s="54">
        <f t="shared" si="3"/>
        <v>3</v>
      </c>
      <c r="F598" s="305">
        <f t="shared" si="4"/>
        <v>63</v>
      </c>
      <c r="H598" s="28">
        <v>12</v>
      </c>
      <c r="I598" s="28"/>
      <c r="J598" s="28">
        <v>11</v>
      </c>
      <c r="K598" s="28">
        <v>40</v>
      </c>
      <c r="M598" s="28"/>
      <c r="N598" s="28"/>
      <c r="R598" s="202"/>
      <c r="T598" s="28"/>
      <c r="U598" s="28"/>
      <c r="V598" s="28"/>
      <c r="AA598" s="202"/>
      <c r="AC598" s="28"/>
      <c r="AD598" s="28"/>
      <c r="AE598" s="28"/>
      <c r="AJ598" s="202"/>
      <c r="AL598" s="28"/>
      <c r="AM598" s="28"/>
      <c r="AN598" s="28"/>
      <c r="AS598" s="202"/>
      <c r="AU598" s="28"/>
      <c r="AV598" s="28"/>
      <c r="AW598" s="28"/>
      <c r="BB598" s="202"/>
      <c r="BD598" s="28"/>
      <c r="BE598" s="28"/>
      <c r="BF598" s="28"/>
      <c r="BK598" s="202"/>
      <c r="BM598" s="28"/>
      <c r="BN598" s="28"/>
      <c r="BO598" s="28"/>
      <c r="BT598" s="202"/>
      <c r="BV598" s="28"/>
      <c r="BW598" s="28"/>
      <c r="BX598" s="28"/>
      <c r="CC598" s="202"/>
      <c r="CE598" s="28"/>
      <c r="CF598" s="28"/>
      <c r="CG598" s="28"/>
      <c r="CL598" s="202"/>
      <c r="CN598" s="28"/>
      <c r="CO598" s="28"/>
      <c r="CP598" s="28"/>
      <c r="CU598" s="202"/>
      <c r="CW598" s="28"/>
      <c r="CX598" s="28"/>
      <c r="CY598" s="28"/>
      <c r="DD598" s="202"/>
      <c r="DF598" s="28"/>
      <c r="DG598" s="28"/>
      <c r="DH598" s="28"/>
      <c r="DM598" s="202"/>
      <c r="DO598" s="28"/>
      <c r="DP598" s="28"/>
      <c r="DQ598" s="28"/>
      <c r="DV598" s="202"/>
      <c r="DX598" s="28"/>
      <c r="DY598" s="28"/>
      <c r="DZ598" s="28"/>
      <c r="EE598" s="202"/>
      <c r="EG598" s="28"/>
      <c r="EH598" s="28"/>
      <c r="EI598" s="28"/>
      <c r="EN598" s="202"/>
      <c r="EP598" s="28"/>
      <c r="EQ598" s="28"/>
      <c r="ER598" s="28"/>
      <c r="EW598" s="202"/>
      <c r="EY598" s="28"/>
      <c r="EZ598" s="28"/>
      <c r="FA598" s="28"/>
      <c r="FF598" s="202"/>
      <c r="FH598" s="28"/>
      <c r="FI598" s="28"/>
      <c r="FJ598" s="28"/>
      <c r="FO598" s="202"/>
      <c r="FQ598" s="28"/>
      <c r="FR598" s="28"/>
      <c r="FS598" s="28"/>
      <c r="FX598" s="202"/>
      <c r="FZ598" s="28"/>
      <c r="GA598" s="28"/>
      <c r="GB598" s="28"/>
      <c r="GG598" s="202"/>
      <c r="GI598" s="28"/>
      <c r="GJ598" s="28"/>
      <c r="GK598" s="28"/>
      <c r="GP598" s="202"/>
      <c r="GR598" s="28"/>
      <c r="GS598" s="28"/>
      <c r="GT598" s="28"/>
      <c r="GY598" s="202"/>
      <c r="HA598" s="28"/>
      <c r="HB598" s="28"/>
      <c r="HC598" s="28"/>
      <c r="HH598" s="202"/>
      <c r="HJ598" s="28"/>
      <c r="HK598" s="28"/>
      <c r="HL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c r="IS598" s="28"/>
      <c r="IT598" s="28"/>
      <c r="IU598" s="28"/>
      <c r="IV598" s="28"/>
    </row>
    <row r="599" spans="1:256" s="54" customFormat="1" ht="18">
      <c r="A599" s="364" t="s">
        <v>2360</v>
      </c>
      <c r="B599" s="28"/>
      <c r="C599" s="292"/>
      <c r="D599" s="54" t="s">
        <v>129</v>
      </c>
      <c r="E599" s="54">
        <f t="shared" si="3"/>
        <v>0</v>
      </c>
      <c r="F599" s="305">
        <f t="shared" si="4"/>
        <v>0</v>
      </c>
      <c r="H599" s="239"/>
      <c r="I599" s="28"/>
      <c r="J599" s="28"/>
      <c r="K599" s="28"/>
      <c r="L599" s="28"/>
      <c r="M599" s="239"/>
      <c r="N599" s="28"/>
      <c r="R599" s="202"/>
      <c r="T599" s="28"/>
      <c r="U599" s="28"/>
      <c r="V599" s="28"/>
      <c r="AA599" s="202"/>
      <c r="AC599" s="28"/>
      <c r="AD599" s="28"/>
      <c r="AE599" s="28"/>
      <c r="AJ599" s="202"/>
      <c r="AL599" s="28"/>
      <c r="AM599" s="28"/>
      <c r="AN599" s="28"/>
      <c r="AS599" s="202"/>
      <c r="AU599" s="28"/>
      <c r="AV599" s="28"/>
      <c r="AW599" s="28"/>
      <c r="BB599" s="202"/>
      <c r="BD599" s="28"/>
      <c r="BE599" s="28"/>
      <c r="BF599" s="28"/>
      <c r="BK599" s="202"/>
      <c r="BM599" s="28"/>
      <c r="BN599" s="28"/>
      <c r="BO599" s="28"/>
      <c r="BT599" s="202"/>
      <c r="BV599" s="28"/>
      <c r="BW599" s="28"/>
      <c r="BX599" s="28"/>
      <c r="CC599" s="202"/>
      <c r="CE599" s="28"/>
      <c r="CF599" s="28"/>
      <c r="CG599" s="28"/>
      <c r="CL599" s="202"/>
      <c r="CN599" s="28"/>
      <c r="CO599" s="28"/>
      <c r="CP599" s="28"/>
      <c r="CU599" s="202"/>
      <c r="CW599" s="28"/>
      <c r="CX599" s="28"/>
      <c r="CY599" s="28"/>
      <c r="DD599" s="202"/>
      <c r="DF599" s="28"/>
      <c r="DG599" s="28"/>
      <c r="DH599" s="28"/>
      <c r="DM599" s="202"/>
      <c r="DO599" s="28"/>
      <c r="DP599" s="28"/>
      <c r="DQ599" s="28"/>
      <c r="DV599" s="202"/>
      <c r="DX599" s="28"/>
      <c r="DY599" s="28"/>
      <c r="DZ599" s="28"/>
      <c r="EE599" s="202"/>
      <c r="EG599" s="28"/>
      <c r="EH599" s="28"/>
      <c r="EI599" s="28"/>
      <c r="EN599" s="202"/>
      <c r="EP599" s="28"/>
      <c r="EQ599" s="28"/>
      <c r="ER599" s="28"/>
      <c r="EW599" s="202"/>
      <c r="EY599" s="28"/>
      <c r="EZ599" s="28"/>
      <c r="FA599" s="28"/>
      <c r="FF599" s="202"/>
      <c r="FH599" s="28"/>
      <c r="FI599" s="28"/>
      <c r="FJ599" s="28"/>
      <c r="FO599" s="202"/>
      <c r="FQ599" s="28"/>
      <c r="FR599" s="28"/>
      <c r="FS599" s="28"/>
      <c r="FX599" s="202"/>
      <c r="FZ599" s="28"/>
      <c r="GA599" s="28"/>
      <c r="GB599" s="28"/>
      <c r="GG599" s="202"/>
      <c r="GI599" s="28"/>
      <c r="GJ599" s="28"/>
      <c r="GK599" s="28"/>
      <c r="GP599" s="202"/>
      <c r="GR599" s="28"/>
      <c r="GS599" s="28"/>
      <c r="GT599" s="28"/>
      <c r="GY599" s="202"/>
      <c r="HA599" s="28"/>
      <c r="HB599" s="28"/>
      <c r="HC599" s="28"/>
      <c r="HH599" s="202"/>
      <c r="HJ599" s="28"/>
      <c r="HK599" s="28"/>
      <c r="HL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c r="IS599" s="28"/>
      <c r="IT599" s="28"/>
      <c r="IU599" s="28"/>
      <c r="IV599" s="28"/>
    </row>
    <row r="600" spans="1:256" s="54" customFormat="1" ht="18">
      <c r="A600" s="364" t="s">
        <v>750</v>
      </c>
      <c r="B600" s="292"/>
      <c r="C600" s="292"/>
      <c r="D600" s="54" t="s">
        <v>139</v>
      </c>
      <c r="E600" s="54">
        <f t="shared" si="3"/>
        <v>20</v>
      </c>
      <c r="F600" s="305">
        <f t="shared" si="4"/>
        <v>189</v>
      </c>
      <c r="H600" s="28">
        <v>189</v>
      </c>
      <c r="I600" s="28"/>
      <c r="J600" s="28"/>
      <c r="K600" s="28"/>
      <c r="M600" s="239"/>
      <c r="N600" s="28"/>
      <c r="R600" s="202"/>
      <c r="T600" s="28"/>
      <c r="U600" s="28"/>
      <c r="V600" s="28"/>
      <c r="AA600" s="202"/>
      <c r="AC600" s="28"/>
      <c r="AD600" s="28"/>
      <c r="AE600" s="28"/>
      <c r="AJ600" s="202"/>
      <c r="AL600" s="28"/>
      <c r="AM600" s="28"/>
      <c r="AN600" s="28"/>
      <c r="AS600" s="202"/>
      <c r="AU600" s="28"/>
      <c r="AV600" s="28"/>
      <c r="AW600" s="28"/>
      <c r="BB600" s="202"/>
      <c r="BD600" s="28"/>
      <c r="BE600" s="28"/>
      <c r="BF600" s="28"/>
      <c r="BK600" s="202"/>
      <c r="BM600" s="28"/>
      <c r="BN600" s="28"/>
      <c r="BO600" s="28"/>
      <c r="BT600" s="202"/>
      <c r="BV600" s="28"/>
      <c r="BW600" s="28"/>
      <c r="BX600" s="28"/>
      <c r="CC600" s="202"/>
      <c r="CE600" s="28"/>
      <c r="CF600" s="28"/>
      <c r="CG600" s="28"/>
      <c r="CL600" s="202"/>
      <c r="CN600" s="28"/>
      <c r="CO600" s="28"/>
      <c r="CP600" s="28"/>
      <c r="CU600" s="202"/>
      <c r="CW600" s="28"/>
      <c r="CX600" s="28"/>
      <c r="CY600" s="28"/>
      <c r="DD600" s="202"/>
      <c r="DF600" s="28"/>
      <c r="DG600" s="28"/>
      <c r="DH600" s="28"/>
      <c r="DM600" s="202"/>
      <c r="DO600" s="28"/>
      <c r="DP600" s="28"/>
      <c r="DQ600" s="28"/>
      <c r="DV600" s="202"/>
      <c r="DX600" s="28"/>
      <c r="DY600" s="28"/>
      <c r="DZ600" s="28"/>
      <c r="EE600" s="202"/>
      <c r="EG600" s="28"/>
      <c r="EH600" s="28"/>
      <c r="EI600" s="28"/>
      <c r="EN600" s="202"/>
      <c r="EP600" s="28"/>
      <c r="EQ600" s="28"/>
      <c r="ER600" s="28"/>
      <c r="EW600" s="202"/>
      <c r="EY600" s="28"/>
      <c r="EZ600" s="28"/>
      <c r="FA600" s="28"/>
      <c r="FF600" s="202"/>
      <c r="FH600" s="28"/>
      <c r="FI600" s="28"/>
      <c r="FJ600" s="28"/>
      <c r="FO600" s="202"/>
      <c r="FQ600" s="28"/>
      <c r="FR600" s="28"/>
      <c r="FS600" s="28"/>
      <c r="FX600" s="202"/>
      <c r="FZ600" s="28"/>
      <c r="GA600" s="28"/>
      <c r="GB600" s="28"/>
      <c r="GG600" s="202"/>
      <c r="GI600" s="28"/>
      <c r="GJ600" s="28"/>
      <c r="GK600" s="28"/>
      <c r="GP600" s="202"/>
      <c r="GR600" s="28"/>
      <c r="GS600" s="28"/>
      <c r="GT600" s="28"/>
      <c r="GY600" s="202"/>
      <c r="HA600" s="28"/>
      <c r="HB600" s="28"/>
      <c r="HC600" s="28"/>
      <c r="HH600" s="202"/>
      <c r="HJ600" s="28"/>
      <c r="HK600" s="28"/>
      <c r="HL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c r="IS600" s="28"/>
      <c r="IT600" s="28"/>
      <c r="IU600" s="28"/>
      <c r="IV600" s="28"/>
    </row>
    <row r="601" spans="1:256" s="54" customFormat="1" ht="18">
      <c r="A601" s="364" t="s">
        <v>2361</v>
      </c>
      <c r="B601" s="28"/>
      <c r="C601" s="292"/>
      <c r="D601" s="54" t="s">
        <v>129</v>
      </c>
      <c r="E601" s="54">
        <f t="shared" si="3"/>
        <v>0</v>
      </c>
      <c r="F601" s="305">
        <f t="shared" si="4"/>
        <v>0</v>
      </c>
      <c r="H601" s="28"/>
      <c r="I601" s="28"/>
      <c r="J601" s="28"/>
      <c r="K601" s="28"/>
      <c r="M601" s="28"/>
      <c r="N601" s="28"/>
      <c r="R601" s="202"/>
      <c r="T601" s="28"/>
      <c r="U601" s="28"/>
      <c r="V601" s="28"/>
      <c r="AA601" s="202"/>
      <c r="AC601" s="28"/>
      <c r="AD601" s="28"/>
      <c r="AE601" s="28"/>
      <c r="AJ601" s="202"/>
      <c r="AL601" s="28"/>
      <c r="AM601" s="28"/>
      <c r="AN601" s="28"/>
      <c r="AS601" s="202"/>
      <c r="AU601" s="28"/>
      <c r="AV601" s="28"/>
      <c r="AW601" s="28"/>
      <c r="BB601" s="202"/>
      <c r="BD601" s="28"/>
      <c r="BE601" s="28"/>
      <c r="BF601" s="28"/>
      <c r="BK601" s="202"/>
      <c r="BM601" s="28"/>
      <c r="BN601" s="28"/>
      <c r="BO601" s="28"/>
      <c r="BT601" s="202"/>
      <c r="BV601" s="28"/>
      <c r="BW601" s="28"/>
      <c r="BX601" s="28"/>
      <c r="CC601" s="202"/>
      <c r="CE601" s="28"/>
      <c r="CF601" s="28"/>
      <c r="CG601" s="28"/>
      <c r="CL601" s="202"/>
      <c r="CN601" s="28"/>
      <c r="CO601" s="28"/>
      <c r="CP601" s="28"/>
      <c r="CU601" s="202"/>
      <c r="CW601" s="28"/>
      <c r="CX601" s="28"/>
      <c r="CY601" s="28"/>
      <c r="DD601" s="202"/>
      <c r="DF601" s="28"/>
      <c r="DG601" s="28"/>
      <c r="DH601" s="28"/>
      <c r="DM601" s="202"/>
      <c r="DO601" s="28"/>
      <c r="DP601" s="28"/>
      <c r="DQ601" s="28"/>
      <c r="DV601" s="202"/>
      <c r="DX601" s="28"/>
      <c r="DY601" s="28"/>
      <c r="DZ601" s="28"/>
      <c r="EE601" s="202"/>
      <c r="EG601" s="28"/>
      <c r="EH601" s="28"/>
      <c r="EI601" s="28"/>
      <c r="EN601" s="202"/>
      <c r="EP601" s="28"/>
      <c r="EQ601" s="28"/>
      <c r="ER601" s="28"/>
      <c r="EW601" s="202"/>
      <c r="EY601" s="28"/>
      <c r="EZ601" s="28"/>
      <c r="FA601" s="28"/>
      <c r="FF601" s="202"/>
      <c r="FH601" s="28"/>
      <c r="FI601" s="28"/>
      <c r="FJ601" s="28"/>
      <c r="FO601" s="202"/>
      <c r="FQ601" s="28"/>
      <c r="FR601" s="28"/>
      <c r="FS601" s="28"/>
      <c r="FX601" s="202"/>
      <c r="FZ601" s="28"/>
      <c r="GA601" s="28"/>
      <c r="GB601" s="28"/>
      <c r="GG601" s="202"/>
      <c r="GI601" s="28"/>
      <c r="GJ601" s="28"/>
      <c r="GK601" s="28"/>
      <c r="GP601" s="202"/>
      <c r="GR601" s="28"/>
      <c r="GS601" s="28"/>
      <c r="GT601" s="28"/>
      <c r="GY601" s="202"/>
      <c r="HA601" s="28"/>
      <c r="HB601" s="28"/>
      <c r="HC601" s="28"/>
      <c r="HH601" s="202"/>
      <c r="HJ601" s="28"/>
      <c r="HK601" s="28"/>
      <c r="HL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c r="IS601" s="28"/>
      <c r="IT601" s="28"/>
      <c r="IU601" s="28"/>
      <c r="IV601" s="28"/>
    </row>
    <row r="602" spans="1:256" s="54" customFormat="1" ht="18">
      <c r="A602" s="364" t="s">
        <v>1097</v>
      </c>
      <c r="B602" s="28"/>
      <c r="C602" s="292"/>
      <c r="D602" s="54" t="s">
        <v>129</v>
      </c>
      <c r="E602" s="54">
        <f t="shared" si="3"/>
        <v>0</v>
      </c>
      <c r="F602" s="305">
        <f t="shared" si="4"/>
        <v>34</v>
      </c>
      <c r="H602" s="28">
        <v>7</v>
      </c>
      <c r="I602" s="28">
        <v>16</v>
      </c>
      <c r="J602" s="28">
        <v>5</v>
      </c>
      <c r="K602" s="28">
        <v>6</v>
      </c>
      <c r="L602" s="28"/>
      <c r="M602" s="28"/>
      <c r="N602" s="28"/>
      <c r="R602" s="202"/>
      <c r="T602" s="28"/>
      <c r="U602" s="28"/>
      <c r="V602" s="28"/>
      <c r="AA602" s="202"/>
      <c r="AC602" s="28"/>
      <c r="AD602" s="28"/>
      <c r="AE602" s="28"/>
      <c r="AJ602" s="202"/>
      <c r="AL602" s="28"/>
      <c r="AM602" s="28"/>
      <c r="AN602" s="28"/>
      <c r="AS602" s="202"/>
      <c r="AU602" s="28"/>
      <c r="AV602" s="28"/>
      <c r="AW602" s="28"/>
      <c r="BB602" s="202"/>
      <c r="BD602" s="28"/>
      <c r="BE602" s="28"/>
      <c r="BF602" s="28"/>
      <c r="BK602" s="202"/>
      <c r="BM602" s="28"/>
      <c r="BN602" s="28"/>
      <c r="BO602" s="28"/>
      <c r="BT602" s="202"/>
      <c r="BV602" s="28"/>
      <c r="BW602" s="28"/>
      <c r="BX602" s="28"/>
      <c r="CC602" s="202"/>
      <c r="CE602" s="28"/>
      <c r="CF602" s="28"/>
      <c r="CG602" s="28"/>
      <c r="CL602" s="202"/>
      <c r="CN602" s="28"/>
      <c r="CO602" s="28"/>
      <c r="CP602" s="28"/>
      <c r="CU602" s="202"/>
      <c r="CW602" s="28"/>
      <c r="CX602" s="28"/>
      <c r="CY602" s="28"/>
      <c r="DD602" s="202"/>
      <c r="DF602" s="28"/>
      <c r="DG602" s="28"/>
      <c r="DH602" s="28"/>
      <c r="DM602" s="202"/>
      <c r="DO602" s="28"/>
      <c r="DP602" s="28"/>
      <c r="DQ602" s="28"/>
      <c r="DV602" s="202"/>
      <c r="DX602" s="28"/>
      <c r="DY602" s="28"/>
      <c r="DZ602" s="28"/>
      <c r="EE602" s="202"/>
      <c r="EG602" s="28"/>
      <c r="EH602" s="28"/>
      <c r="EI602" s="28"/>
      <c r="EN602" s="202"/>
      <c r="EP602" s="28"/>
      <c r="EQ602" s="28"/>
      <c r="ER602" s="28"/>
      <c r="EW602" s="202"/>
      <c r="EY602" s="28"/>
      <c r="EZ602" s="28"/>
      <c r="FA602" s="28"/>
      <c r="FF602" s="202"/>
      <c r="FH602" s="28"/>
      <c r="FI602" s="28"/>
      <c r="FJ602" s="28"/>
      <c r="FO602" s="202"/>
      <c r="FQ602" s="28"/>
      <c r="FR602" s="28"/>
      <c r="FS602" s="28"/>
      <c r="FX602" s="202"/>
      <c r="FZ602" s="28"/>
      <c r="GA602" s="28"/>
      <c r="GB602" s="28"/>
      <c r="GG602" s="202"/>
      <c r="GI602" s="28"/>
      <c r="GJ602" s="28"/>
      <c r="GK602" s="28"/>
      <c r="GP602" s="202"/>
      <c r="GR602" s="28"/>
      <c r="GS602" s="28"/>
      <c r="GT602" s="28"/>
      <c r="GY602" s="202"/>
      <c r="HA602" s="28"/>
      <c r="HB602" s="28"/>
      <c r="HC602" s="28"/>
      <c r="HH602" s="202"/>
      <c r="HJ602" s="28"/>
      <c r="HK602" s="28"/>
      <c r="HL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c r="IS602" s="28"/>
      <c r="IT602" s="28"/>
      <c r="IU602" s="28"/>
      <c r="IV602" s="28"/>
    </row>
    <row r="603" spans="1:256" s="54" customFormat="1" ht="18">
      <c r="A603" s="364" t="s">
        <v>2302</v>
      </c>
      <c r="B603" s="292"/>
      <c r="C603" s="292"/>
      <c r="D603" s="54" t="s">
        <v>130</v>
      </c>
      <c r="E603" s="54">
        <f t="shared" si="3"/>
        <v>40</v>
      </c>
      <c r="F603" s="305">
        <f t="shared" si="4"/>
        <v>334</v>
      </c>
      <c r="H603" s="300">
        <v>231</v>
      </c>
      <c r="I603" s="300">
        <v>65</v>
      </c>
      <c r="J603" s="300">
        <v>28</v>
      </c>
      <c r="K603" s="300">
        <v>10</v>
      </c>
      <c r="M603" s="300"/>
      <c r="N603" s="28"/>
      <c r="R603" s="202"/>
      <c r="T603" s="28"/>
      <c r="U603" s="28"/>
      <c r="V603" s="28"/>
      <c r="AA603" s="202"/>
      <c r="AC603" s="28"/>
      <c r="AD603" s="28"/>
      <c r="AE603" s="28"/>
      <c r="AJ603" s="202"/>
      <c r="AL603" s="28"/>
      <c r="AM603" s="28"/>
      <c r="AN603" s="28"/>
      <c r="AS603" s="202"/>
      <c r="AU603" s="28"/>
      <c r="AV603" s="28"/>
      <c r="AW603" s="28"/>
      <c r="BB603" s="202"/>
      <c r="BD603" s="28"/>
      <c r="BE603" s="28"/>
      <c r="BF603" s="28"/>
      <c r="BK603" s="202"/>
      <c r="BM603" s="28"/>
      <c r="BN603" s="28"/>
      <c r="BO603" s="28"/>
      <c r="BT603" s="202"/>
      <c r="BV603" s="28"/>
      <c r="BW603" s="28"/>
      <c r="BX603" s="28"/>
      <c r="CC603" s="202"/>
      <c r="CE603" s="28"/>
      <c r="CF603" s="28"/>
      <c r="CG603" s="28"/>
      <c r="CL603" s="202"/>
      <c r="CN603" s="28"/>
      <c r="CO603" s="28"/>
      <c r="CP603" s="28"/>
      <c r="CU603" s="202"/>
      <c r="CW603" s="28"/>
      <c r="CX603" s="28"/>
      <c r="CY603" s="28"/>
      <c r="DD603" s="202"/>
      <c r="DF603" s="28"/>
      <c r="DG603" s="28"/>
      <c r="DH603" s="28"/>
      <c r="DM603" s="202"/>
      <c r="DO603" s="28"/>
      <c r="DP603" s="28"/>
      <c r="DQ603" s="28"/>
      <c r="DV603" s="202"/>
      <c r="DX603" s="28"/>
      <c r="DY603" s="28"/>
      <c r="DZ603" s="28"/>
      <c r="EE603" s="202"/>
      <c r="EG603" s="28"/>
      <c r="EH603" s="28"/>
      <c r="EI603" s="28"/>
      <c r="EN603" s="202"/>
      <c r="EP603" s="28"/>
      <c r="EQ603" s="28"/>
      <c r="ER603" s="28"/>
      <c r="EW603" s="202"/>
      <c r="EY603" s="28"/>
      <c r="EZ603" s="28"/>
      <c r="FA603" s="28"/>
      <c r="FF603" s="202"/>
      <c r="FH603" s="28"/>
      <c r="FI603" s="28"/>
      <c r="FJ603" s="28"/>
      <c r="FO603" s="202"/>
      <c r="FQ603" s="28"/>
      <c r="FR603" s="28"/>
      <c r="FS603" s="28"/>
      <c r="FX603" s="202"/>
      <c r="FZ603" s="28"/>
      <c r="GA603" s="28"/>
      <c r="GB603" s="28"/>
      <c r="GG603" s="202"/>
      <c r="GI603" s="28"/>
      <c r="GJ603" s="28"/>
      <c r="GK603" s="28"/>
      <c r="GP603" s="202"/>
      <c r="GR603" s="28"/>
      <c r="GS603" s="28"/>
      <c r="GT603" s="28"/>
      <c r="GY603" s="202"/>
      <c r="HA603" s="28"/>
      <c r="HB603" s="28"/>
      <c r="HC603" s="28"/>
      <c r="HH603" s="202"/>
      <c r="HJ603" s="28"/>
      <c r="HK603" s="28"/>
      <c r="HL603" s="28"/>
      <c r="HQ603" s="28"/>
      <c r="HR603" s="28"/>
      <c r="HS603" s="28"/>
      <c r="HT603" s="28"/>
      <c r="HU603" s="28"/>
      <c r="HV603" s="28"/>
      <c r="HW603" s="28"/>
      <c r="HX603" s="28"/>
      <c r="HY603" s="28"/>
      <c r="HZ603" s="28"/>
      <c r="IA603" s="28"/>
      <c r="IB603" s="28"/>
      <c r="IC603" s="28"/>
      <c r="ID603" s="28"/>
      <c r="IE603" s="28"/>
      <c r="IF603" s="28"/>
      <c r="IG603" s="28"/>
      <c r="IH603" s="28"/>
      <c r="II603" s="28"/>
      <c r="IJ603" s="28"/>
      <c r="IK603" s="28"/>
      <c r="IL603" s="28"/>
      <c r="IM603" s="28"/>
      <c r="IN603" s="28"/>
      <c r="IO603" s="28"/>
      <c r="IP603" s="28"/>
      <c r="IQ603" s="28"/>
      <c r="IR603" s="28"/>
      <c r="IS603" s="28"/>
      <c r="IT603" s="28"/>
      <c r="IU603" s="28"/>
      <c r="IV603" s="28"/>
    </row>
    <row r="604" spans="1:256" s="54" customFormat="1" ht="18">
      <c r="A604" s="364" t="s">
        <v>1314</v>
      </c>
      <c r="B604" s="28"/>
      <c r="C604" s="292"/>
      <c r="D604" s="54" t="s">
        <v>129</v>
      </c>
      <c r="E604" s="54">
        <f t="shared" si="3"/>
        <v>0</v>
      </c>
      <c r="F604" s="305">
        <f t="shared" si="4"/>
        <v>12</v>
      </c>
      <c r="H604" s="28"/>
      <c r="I604" s="28"/>
      <c r="J604" s="28">
        <v>12</v>
      </c>
      <c r="K604" s="28"/>
      <c r="M604" s="28"/>
      <c r="N604" s="28"/>
      <c r="R604" s="202"/>
      <c r="T604" s="28"/>
      <c r="U604" s="28"/>
      <c r="V604" s="28"/>
      <c r="AA604" s="202"/>
      <c r="AC604" s="28"/>
      <c r="AD604" s="28"/>
      <c r="AE604" s="28"/>
      <c r="AJ604" s="202"/>
      <c r="AL604" s="28"/>
      <c r="AM604" s="28"/>
      <c r="AN604" s="28"/>
      <c r="AS604" s="202"/>
      <c r="AU604" s="28"/>
      <c r="AV604" s="28"/>
      <c r="AW604" s="28"/>
      <c r="BB604" s="202"/>
      <c r="BD604" s="28"/>
      <c r="BE604" s="28"/>
      <c r="BF604" s="28"/>
      <c r="BK604" s="202"/>
      <c r="BM604" s="28"/>
      <c r="BN604" s="28"/>
      <c r="BO604" s="28"/>
      <c r="BT604" s="202"/>
      <c r="BV604" s="28"/>
      <c r="BW604" s="28"/>
      <c r="BX604" s="28"/>
      <c r="CC604" s="202"/>
      <c r="CE604" s="28"/>
      <c r="CF604" s="28"/>
      <c r="CG604" s="28"/>
      <c r="CL604" s="202"/>
      <c r="CN604" s="28"/>
      <c r="CO604" s="28"/>
      <c r="CP604" s="28"/>
      <c r="CU604" s="202"/>
      <c r="CW604" s="28"/>
      <c r="CX604" s="28"/>
      <c r="CY604" s="28"/>
      <c r="DD604" s="202"/>
      <c r="DF604" s="28"/>
      <c r="DG604" s="28"/>
      <c r="DH604" s="28"/>
      <c r="DM604" s="202"/>
      <c r="DO604" s="28"/>
      <c r="DP604" s="28"/>
      <c r="DQ604" s="28"/>
      <c r="DV604" s="202"/>
      <c r="DX604" s="28"/>
      <c r="DY604" s="28"/>
      <c r="DZ604" s="28"/>
      <c r="EE604" s="202"/>
      <c r="EG604" s="28"/>
      <c r="EH604" s="28"/>
      <c r="EI604" s="28"/>
      <c r="EN604" s="202"/>
      <c r="EP604" s="28"/>
      <c r="EQ604" s="28"/>
      <c r="ER604" s="28"/>
      <c r="EW604" s="202"/>
      <c r="EY604" s="28"/>
      <c r="EZ604" s="28"/>
      <c r="FA604" s="28"/>
      <c r="FF604" s="202"/>
      <c r="FH604" s="28"/>
      <c r="FI604" s="28"/>
      <c r="FJ604" s="28"/>
      <c r="FO604" s="202"/>
      <c r="FQ604" s="28"/>
      <c r="FR604" s="28"/>
      <c r="FS604" s="28"/>
      <c r="FX604" s="202"/>
      <c r="FZ604" s="28"/>
      <c r="GA604" s="28"/>
      <c r="GB604" s="28"/>
      <c r="GG604" s="202"/>
      <c r="GI604" s="28"/>
      <c r="GJ604" s="28"/>
      <c r="GK604" s="28"/>
      <c r="GP604" s="202"/>
      <c r="GR604" s="28"/>
      <c r="GS604" s="28"/>
      <c r="GT604" s="28"/>
      <c r="GY604" s="202"/>
      <c r="HA604" s="28"/>
      <c r="HB604" s="28"/>
      <c r="HC604" s="28"/>
      <c r="HH604" s="202"/>
      <c r="HJ604" s="28"/>
      <c r="HK604" s="28"/>
      <c r="HL604" s="28"/>
      <c r="HQ604" s="28"/>
      <c r="HR604" s="28"/>
      <c r="HS604" s="28"/>
      <c r="HT604" s="28"/>
      <c r="HU604" s="28"/>
      <c r="HV604" s="28"/>
      <c r="HW604" s="28"/>
      <c r="HX604" s="28"/>
      <c r="HY604" s="28"/>
      <c r="HZ604" s="28"/>
      <c r="IA604" s="28"/>
      <c r="IB604" s="28"/>
      <c r="IC604" s="28"/>
      <c r="ID604" s="28"/>
      <c r="IE604" s="28"/>
      <c r="IF604" s="28"/>
      <c r="IG604" s="28"/>
      <c r="IH604" s="28"/>
      <c r="II604" s="28"/>
      <c r="IJ604" s="28"/>
      <c r="IK604" s="28"/>
      <c r="IL604" s="28"/>
      <c r="IM604" s="28"/>
      <c r="IN604" s="28"/>
      <c r="IO604" s="28"/>
      <c r="IP604" s="28"/>
      <c r="IQ604" s="28"/>
      <c r="IR604" s="28"/>
      <c r="IS604" s="28"/>
      <c r="IT604" s="28"/>
      <c r="IU604" s="28"/>
      <c r="IV604" s="28"/>
    </row>
    <row r="605" spans="1:256" s="54" customFormat="1" ht="18">
      <c r="A605" s="364" t="s">
        <v>939</v>
      </c>
      <c r="B605" s="292"/>
      <c r="C605" s="292"/>
      <c r="D605" s="54" t="s">
        <v>130</v>
      </c>
      <c r="E605" s="54">
        <f t="shared" si="3"/>
        <v>1</v>
      </c>
      <c r="F605" s="305">
        <f t="shared" si="4"/>
        <v>4</v>
      </c>
      <c r="H605" s="28">
        <v>3</v>
      </c>
      <c r="I605" s="28"/>
      <c r="J605" s="28">
        <v>1</v>
      </c>
      <c r="K605" s="28"/>
      <c r="M605" s="28"/>
      <c r="N605" s="28"/>
      <c r="R605" s="202"/>
      <c r="T605" s="28"/>
      <c r="U605" s="28"/>
      <c r="V605" s="28"/>
      <c r="AA605" s="202"/>
      <c r="AC605" s="28"/>
      <c r="AD605" s="28"/>
      <c r="AE605" s="28"/>
      <c r="AJ605" s="202"/>
      <c r="AL605" s="28"/>
      <c r="AM605" s="28"/>
      <c r="AN605" s="28"/>
      <c r="AS605" s="202"/>
      <c r="AU605" s="28"/>
      <c r="AV605" s="28"/>
      <c r="AW605" s="28"/>
      <c r="BB605" s="202"/>
      <c r="BD605" s="28"/>
      <c r="BE605" s="28"/>
      <c r="BF605" s="28"/>
      <c r="BK605" s="202"/>
      <c r="BM605" s="28"/>
      <c r="BN605" s="28"/>
      <c r="BO605" s="28"/>
      <c r="BT605" s="202"/>
      <c r="BV605" s="28"/>
      <c r="BW605" s="28"/>
      <c r="BX605" s="28"/>
      <c r="CC605" s="202"/>
      <c r="CE605" s="28"/>
      <c r="CF605" s="28"/>
      <c r="CG605" s="28"/>
      <c r="CL605" s="202"/>
      <c r="CN605" s="28"/>
      <c r="CO605" s="28"/>
      <c r="CP605" s="28"/>
      <c r="CU605" s="202"/>
      <c r="CW605" s="28"/>
      <c r="CX605" s="28"/>
      <c r="CY605" s="28"/>
      <c r="DD605" s="202"/>
      <c r="DF605" s="28"/>
      <c r="DG605" s="28"/>
      <c r="DH605" s="28"/>
      <c r="DM605" s="202"/>
      <c r="DO605" s="28"/>
      <c r="DP605" s="28"/>
      <c r="DQ605" s="28"/>
      <c r="DV605" s="202"/>
      <c r="DX605" s="28"/>
      <c r="DY605" s="28"/>
      <c r="DZ605" s="28"/>
      <c r="EE605" s="202"/>
      <c r="EG605" s="28"/>
      <c r="EH605" s="28"/>
      <c r="EI605" s="28"/>
      <c r="EN605" s="202"/>
      <c r="EP605" s="28"/>
      <c r="EQ605" s="28"/>
      <c r="ER605" s="28"/>
      <c r="EW605" s="202"/>
      <c r="EY605" s="28"/>
      <c r="EZ605" s="28"/>
      <c r="FA605" s="28"/>
      <c r="FF605" s="202"/>
      <c r="FH605" s="28"/>
      <c r="FI605" s="28"/>
      <c r="FJ605" s="28"/>
      <c r="FO605" s="202"/>
      <c r="FQ605" s="28"/>
      <c r="FR605" s="28"/>
      <c r="FS605" s="28"/>
      <c r="FX605" s="202"/>
      <c r="FZ605" s="28"/>
      <c r="GA605" s="28"/>
      <c r="GB605" s="28"/>
      <c r="GG605" s="202"/>
      <c r="GI605" s="28"/>
      <c r="GJ605" s="28"/>
      <c r="GK605" s="28"/>
      <c r="GP605" s="202"/>
      <c r="GR605" s="28"/>
      <c r="GS605" s="28"/>
      <c r="GT605" s="28"/>
      <c r="GY605" s="202"/>
      <c r="HA605" s="28"/>
      <c r="HB605" s="28"/>
      <c r="HC605" s="28"/>
      <c r="HH605" s="202"/>
      <c r="HJ605" s="28"/>
      <c r="HK605" s="28"/>
      <c r="HL605" s="28"/>
      <c r="HQ605" s="28"/>
      <c r="HR605" s="28"/>
      <c r="HS605" s="28"/>
      <c r="HT605" s="28"/>
      <c r="HU605" s="28"/>
      <c r="HV605" s="28"/>
      <c r="HW605" s="28"/>
      <c r="HX605" s="28"/>
      <c r="HY605" s="28"/>
      <c r="HZ605" s="28"/>
      <c r="IA605" s="28"/>
      <c r="IB605" s="28"/>
      <c r="IC605" s="28"/>
      <c r="ID605" s="28"/>
      <c r="IE605" s="28"/>
      <c r="IF605" s="28"/>
      <c r="IG605" s="28"/>
      <c r="IH605" s="28"/>
      <c r="II605" s="28"/>
      <c r="IJ605" s="28"/>
      <c r="IK605" s="28"/>
      <c r="IL605" s="28"/>
      <c r="IM605" s="28"/>
      <c r="IN605" s="28"/>
      <c r="IO605" s="28"/>
      <c r="IP605" s="28"/>
      <c r="IQ605" s="28"/>
      <c r="IR605" s="28"/>
      <c r="IS605" s="28"/>
      <c r="IT605" s="28"/>
      <c r="IU605" s="28"/>
      <c r="IV605" s="28"/>
    </row>
    <row r="606" spans="1:256" s="54" customFormat="1" ht="18">
      <c r="A606" s="364" t="s">
        <v>1622</v>
      </c>
      <c r="B606" s="28"/>
      <c r="C606" s="292"/>
      <c r="D606" s="54" t="s">
        <v>137</v>
      </c>
      <c r="E606" s="54">
        <f t="shared" si="3"/>
        <v>29</v>
      </c>
      <c r="F606" s="305">
        <f t="shared" si="4"/>
        <v>167</v>
      </c>
      <c r="H606" s="239">
        <v>154</v>
      </c>
      <c r="I606" s="28">
        <v>11</v>
      </c>
      <c r="J606" s="28">
        <v>2</v>
      </c>
      <c r="K606" s="28"/>
      <c r="M606" s="239"/>
      <c r="N606" s="28"/>
      <c r="R606" s="202"/>
      <c r="T606" s="28"/>
      <c r="U606" s="28"/>
      <c r="V606" s="28"/>
      <c r="AA606" s="202"/>
      <c r="AC606" s="28"/>
      <c r="AD606" s="28"/>
      <c r="AE606" s="28"/>
      <c r="AJ606" s="202"/>
      <c r="AL606" s="28"/>
      <c r="AM606" s="28"/>
      <c r="AN606" s="28"/>
      <c r="AS606" s="202"/>
      <c r="AU606" s="28"/>
      <c r="AV606" s="28"/>
      <c r="AW606" s="28"/>
      <c r="BB606" s="202"/>
      <c r="BD606" s="28"/>
      <c r="BE606" s="28"/>
      <c r="BF606" s="28"/>
      <c r="BK606" s="202"/>
      <c r="BM606" s="28"/>
      <c r="BN606" s="28"/>
      <c r="BO606" s="28"/>
      <c r="BT606" s="202"/>
      <c r="BV606" s="28"/>
      <c r="BW606" s="28"/>
      <c r="BX606" s="28"/>
      <c r="CC606" s="202"/>
      <c r="CE606" s="28"/>
      <c r="CF606" s="28"/>
      <c r="CG606" s="28"/>
      <c r="CL606" s="202"/>
      <c r="CN606" s="28"/>
      <c r="CO606" s="28"/>
      <c r="CP606" s="28"/>
      <c r="CU606" s="202"/>
      <c r="CW606" s="28"/>
      <c r="CX606" s="28"/>
      <c r="CY606" s="28"/>
      <c r="DD606" s="202"/>
      <c r="DF606" s="28"/>
      <c r="DG606" s="28"/>
      <c r="DH606" s="28"/>
      <c r="DM606" s="202"/>
      <c r="DO606" s="28"/>
      <c r="DP606" s="28"/>
      <c r="DQ606" s="28"/>
      <c r="DV606" s="202"/>
      <c r="DX606" s="28"/>
      <c r="DY606" s="28"/>
      <c r="DZ606" s="28"/>
      <c r="EE606" s="202"/>
      <c r="EG606" s="28"/>
      <c r="EH606" s="28"/>
      <c r="EI606" s="28"/>
      <c r="EN606" s="202"/>
      <c r="EP606" s="28"/>
      <c r="EQ606" s="28"/>
      <c r="ER606" s="28"/>
      <c r="EW606" s="202"/>
      <c r="EY606" s="28"/>
      <c r="EZ606" s="28"/>
      <c r="FA606" s="28"/>
      <c r="FF606" s="202"/>
      <c r="FH606" s="28"/>
      <c r="FI606" s="28"/>
      <c r="FJ606" s="28"/>
      <c r="FO606" s="202"/>
      <c r="FQ606" s="28"/>
      <c r="FR606" s="28"/>
      <c r="FS606" s="28"/>
      <c r="FX606" s="202"/>
      <c r="FZ606" s="28"/>
      <c r="GA606" s="28"/>
      <c r="GB606" s="28"/>
      <c r="GG606" s="202"/>
      <c r="GI606" s="28"/>
      <c r="GJ606" s="28"/>
      <c r="GK606" s="28"/>
      <c r="GP606" s="202"/>
      <c r="GR606" s="28"/>
      <c r="GS606" s="28"/>
      <c r="GT606" s="28"/>
      <c r="GY606" s="202"/>
      <c r="HA606" s="28"/>
      <c r="HB606" s="28"/>
      <c r="HC606" s="28"/>
      <c r="HH606" s="202"/>
      <c r="HJ606" s="28"/>
      <c r="HK606" s="28"/>
      <c r="HL606" s="28"/>
      <c r="HQ606" s="28"/>
      <c r="HR606" s="28"/>
      <c r="HS606" s="28"/>
      <c r="HT606" s="28"/>
      <c r="HU606" s="28"/>
      <c r="HV606" s="28"/>
      <c r="HW606" s="28"/>
      <c r="HX606" s="28"/>
      <c r="HY606" s="28"/>
      <c r="HZ606" s="28"/>
      <c r="IA606" s="28"/>
      <c r="IB606" s="28"/>
      <c r="IC606" s="28"/>
      <c r="ID606" s="28"/>
      <c r="IE606" s="28"/>
      <c r="IF606" s="28"/>
      <c r="IG606" s="28"/>
      <c r="IH606" s="28"/>
      <c r="II606" s="28"/>
      <c r="IJ606" s="28"/>
      <c r="IK606" s="28"/>
      <c r="IL606" s="28"/>
      <c r="IM606" s="28"/>
      <c r="IN606" s="28"/>
      <c r="IO606" s="28"/>
      <c r="IP606" s="28"/>
      <c r="IQ606" s="28"/>
      <c r="IR606" s="28"/>
      <c r="IS606" s="28"/>
      <c r="IT606" s="28"/>
      <c r="IU606" s="28"/>
      <c r="IV606" s="28"/>
    </row>
    <row r="607" spans="1:256" s="54" customFormat="1" ht="18">
      <c r="A607" s="364" t="s">
        <v>1339</v>
      </c>
      <c r="B607" s="292"/>
      <c r="C607" s="292"/>
      <c r="D607" s="54" t="s">
        <v>130</v>
      </c>
      <c r="E607" s="54">
        <f t="shared" si="3"/>
        <v>3</v>
      </c>
      <c r="F607" s="305">
        <f t="shared" si="4"/>
        <v>40</v>
      </c>
      <c r="H607" s="28">
        <v>25</v>
      </c>
      <c r="I607" s="28">
        <v>11</v>
      </c>
      <c r="J607" s="28">
        <v>4</v>
      </c>
      <c r="K607" s="28"/>
      <c r="M607" s="28"/>
      <c r="N607" s="28"/>
      <c r="R607" s="202"/>
      <c r="T607" s="28"/>
      <c r="U607" s="28"/>
      <c r="V607" s="28"/>
      <c r="AA607" s="202"/>
      <c r="AC607" s="28"/>
      <c r="AD607" s="28"/>
      <c r="AE607" s="28"/>
      <c r="AJ607" s="202"/>
      <c r="AL607" s="28"/>
      <c r="AM607" s="28"/>
      <c r="AN607" s="28"/>
      <c r="AS607" s="202"/>
      <c r="AU607" s="28"/>
      <c r="AV607" s="28"/>
      <c r="AW607" s="28"/>
      <c r="BB607" s="202"/>
      <c r="BD607" s="28"/>
      <c r="BE607" s="28"/>
      <c r="BF607" s="28"/>
      <c r="BK607" s="202"/>
      <c r="BM607" s="28"/>
      <c r="BN607" s="28"/>
      <c r="BO607" s="28"/>
      <c r="BT607" s="202"/>
      <c r="BV607" s="28"/>
      <c r="BW607" s="28"/>
      <c r="BX607" s="28"/>
      <c r="CC607" s="202"/>
      <c r="CE607" s="28"/>
      <c r="CF607" s="28"/>
      <c r="CG607" s="28"/>
      <c r="CL607" s="202"/>
      <c r="CN607" s="28"/>
      <c r="CO607" s="28"/>
      <c r="CP607" s="28"/>
      <c r="CU607" s="202"/>
      <c r="CW607" s="28"/>
      <c r="CX607" s="28"/>
      <c r="CY607" s="28"/>
      <c r="DD607" s="202"/>
      <c r="DF607" s="28"/>
      <c r="DG607" s="28"/>
      <c r="DH607" s="28"/>
      <c r="DM607" s="202"/>
      <c r="DO607" s="28"/>
      <c r="DP607" s="28"/>
      <c r="DQ607" s="28"/>
      <c r="DV607" s="202"/>
      <c r="DX607" s="28"/>
      <c r="DY607" s="28"/>
      <c r="DZ607" s="28"/>
      <c r="EE607" s="202"/>
      <c r="EG607" s="28"/>
      <c r="EH607" s="28"/>
      <c r="EI607" s="28"/>
      <c r="EN607" s="202"/>
      <c r="EP607" s="28"/>
      <c r="EQ607" s="28"/>
      <c r="ER607" s="28"/>
      <c r="EW607" s="202"/>
      <c r="EY607" s="28"/>
      <c r="EZ607" s="28"/>
      <c r="FA607" s="28"/>
      <c r="FF607" s="202"/>
      <c r="FH607" s="28"/>
      <c r="FI607" s="28"/>
      <c r="FJ607" s="28"/>
      <c r="FO607" s="202"/>
      <c r="FQ607" s="28"/>
      <c r="FR607" s="28"/>
      <c r="FS607" s="28"/>
      <c r="FX607" s="202"/>
      <c r="FZ607" s="28"/>
      <c r="GA607" s="28"/>
      <c r="GB607" s="28"/>
      <c r="GG607" s="202"/>
      <c r="GI607" s="28"/>
      <c r="GJ607" s="28"/>
      <c r="GK607" s="28"/>
      <c r="GP607" s="202"/>
      <c r="GR607" s="28"/>
      <c r="GS607" s="28"/>
      <c r="GT607" s="28"/>
      <c r="GY607" s="202"/>
      <c r="HA607" s="28"/>
      <c r="HB607" s="28"/>
      <c r="HC607" s="28"/>
      <c r="HH607" s="202"/>
      <c r="HJ607" s="28"/>
      <c r="HK607" s="28"/>
      <c r="HL607" s="28"/>
      <c r="HQ607" s="28"/>
      <c r="HR607" s="28"/>
      <c r="HS607" s="28"/>
      <c r="HT607" s="28"/>
      <c r="HU607" s="28"/>
      <c r="HV607" s="28"/>
      <c r="HW607" s="28"/>
      <c r="HX607" s="28"/>
      <c r="HY607" s="28"/>
      <c r="HZ607" s="28"/>
      <c r="IA607" s="28"/>
      <c r="IB607" s="28"/>
      <c r="IC607" s="28"/>
      <c r="ID607" s="28"/>
      <c r="IE607" s="28"/>
      <c r="IF607" s="28"/>
      <c r="IG607" s="28"/>
      <c r="IH607" s="28"/>
      <c r="II607" s="28"/>
      <c r="IJ607" s="28"/>
      <c r="IK607" s="28"/>
      <c r="IL607" s="28"/>
      <c r="IM607" s="28"/>
      <c r="IN607" s="28"/>
      <c r="IO607" s="28"/>
      <c r="IP607" s="28"/>
      <c r="IQ607" s="28"/>
      <c r="IR607" s="28"/>
      <c r="IS607" s="28"/>
      <c r="IT607" s="28"/>
      <c r="IU607" s="28"/>
      <c r="IV607" s="28"/>
    </row>
    <row r="608" spans="1:256" s="54" customFormat="1" ht="18">
      <c r="A608" s="364" t="s">
        <v>767</v>
      </c>
      <c r="B608" s="292"/>
      <c r="C608" s="292"/>
      <c r="D608" s="54" t="s">
        <v>132</v>
      </c>
      <c r="E608" s="54">
        <f t="shared" si="3"/>
        <v>8</v>
      </c>
      <c r="F608" s="305">
        <f t="shared" si="4"/>
        <v>18</v>
      </c>
      <c r="H608" s="300">
        <v>13</v>
      </c>
      <c r="I608" s="300">
        <v>5</v>
      </c>
      <c r="J608" s="300"/>
      <c r="K608" s="300"/>
      <c r="M608" s="300"/>
      <c r="N608" s="28"/>
      <c r="R608" s="202"/>
      <c r="T608" s="28"/>
      <c r="U608" s="28"/>
      <c r="V608" s="28"/>
      <c r="AA608" s="202"/>
      <c r="AC608" s="28"/>
      <c r="AD608" s="28"/>
      <c r="AE608" s="28"/>
      <c r="AJ608" s="202"/>
      <c r="AL608" s="28"/>
      <c r="AM608" s="28"/>
      <c r="AN608" s="28"/>
      <c r="AS608" s="202"/>
      <c r="AU608" s="28"/>
      <c r="AV608" s="28"/>
      <c r="AW608" s="28"/>
      <c r="BB608" s="202"/>
      <c r="BD608" s="28"/>
      <c r="BE608" s="28"/>
      <c r="BF608" s="28"/>
      <c r="BK608" s="202"/>
      <c r="BM608" s="28"/>
      <c r="BN608" s="28"/>
      <c r="BO608" s="28"/>
      <c r="BT608" s="202"/>
      <c r="BV608" s="28"/>
      <c r="BW608" s="28"/>
      <c r="BX608" s="28"/>
      <c r="CC608" s="202"/>
      <c r="CE608" s="28"/>
      <c r="CF608" s="28"/>
      <c r="CG608" s="28"/>
      <c r="CL608" s="202"/>
      <c r="CN608" s="28"/>
      <c r="CO608" s="28"/>
      <c r="CP608" s="28"/>
      <c r="CU608" s="202"/>
      <c r="CW608" s="28"/>
      <c r="CX608" s="28"/>
      <c r="CY608" s="28"/>
      <c r="DD608" s="202"/>
      <c r="DF608" s="28"/>
      <c r="DG608" s="28"/>
      <c r="DH608" s="28"/>
      <c r="DM608" s="202"/>
      <c r="DO608" s="28"/>
      <c r="DP608" s="28"/>
      <c r="DQ608" s="28"/>
      <c r="DV608" s="202"/>
      <c r="DX608" s="28"/>
      <c r="DY608" s="28"/>
      <c r="DZ608" s="28"/>
      <c r="EE608" s="202"/>
      <c r="EG608" s="28"/>
      <c r="EH608" s="28"/>
      <c r="EI608" s="28"/>
      <c r="EN608" s="202"/>
      <c r="EP608" s="28"/>
      <c r="EQ608" s="28"/>
      <c r="ER608" s="28"/>
      <c r="EW608" s="202"/>
      <c r="EY608" s="28"/>
      <c r="EZ608" s="28"/>
      <c r="FA608" s="28"/>
      <c r="FF608" s="202"/>
      <c r="FH608" s="28"/>
      <c r="FI608" s="28"/>
      <c r="FJ608" s="28"/>
      <c r="FO608" s="202"/>
      <c r="FQ608" s="28"/>
      <c r="FR608" s="28"/>
      <c r="FS608" s="28"/>
      <c r="FX608" s="202"/>
      <c r="FZ608" s="28"/>
      <c r="GA608" s="28"/>
      <c r="GB608" s="28"/>
      <c r="GG608" s="202"/>
      <c r="GI608" s="28"/>
      <c r="GJ608" s="28"/>
      <c r="GK608" s="28"/>
      <c r="GP608" s="202"/>
      <c r="GR608" s="28"/>
      <c r="GS608" s="28"/>
      <c r="GT608" s="28"/>
      <c r="GY608" s="202"/>
      <c r="HA608" s="28"/>
      <c r="HB608" s="28"/>
      <c r="HC608" s="28"/>
      <c r="HH608" s="202"/>
      <c r="HJ608" s="28"/>
      <c r="HK608" s="28"/>
      <c r="HL608" s="28"/>
      <c r="HQ608" s="28"/>
      <c r="HR608" s="28"/>
      <c r="HS608" s="28"/>
      <c r="HT608" s="28"/>
      <c r="HU608" s="28"/>
      <c r="HV608" s="28"/>
      <c r="HW608" s="28"/>
      <c r="HX608" s="28"/>
      <c r="HY608" s="28"/>
      <c r="HZ608" s="28"/>
      <c r="IA608" s="28"/>
      <c r="IB608" s="28"/>
      <c r="IC608" s="28"/>
      <c r="ID608" s="28"/>
      <c r="IE608" s="28"/>
      <c r="IF608" s="28"/>
      <c r="IG608" s="28"/>
      <c r="IH608" s="28"/>
      <c r="II608" s="28"/>
      <c r="IJ608" s="28"/>
      <c r="IK608" s="28"/>
      <c r="IL608" s="28"/>
      <c r="IM608" s="28"/>
      <c r="IN608" s="28"/>
      <c r="IO608" s="28"/>
      <c r="IP608" s="28"/>
      <c r="IQ608" s="28"/>
      <c r="IR608" s="28"/>
      <c r="IS608" s="28"/>
      <c r="IT608" s="28"/>
      <c r="IU608" s="28"/>
      <c r="IV608" s="28"/>
    </row>
    <row r="609" spans="1:256" s="54" customFormat="1" ht="18">
      <c r="A609" s="364" t="s">
        <v>528</v>
      </c>
      <c r="B609" s="28"/>
      <c r="C609" s="292"/>
      <c r="D609" s="54" t="s">
        <v>134</v>
      </c>
      <c r="E609" s="54">
        <f t="shared" si="3"/>
        <v>13</v>
      </c>
      <c r="F609" s="305">
        <f t="shared" si="4"/>
        <v>66</v>
      </c>
      <c r="G609" s="54">
        <v>12</v>
      </c>
      <c r="H609" s="28">
        <v>2</v>
      </c>
      <c r="I609" s="28">
        <v>51</v>
      </c>
      <c r="J609" s="28">
        <v>1</v>
      </c>
      <c r="K609" s="28"/>
      <c r="M609" s="28"/>
      <c r="N609" s="28"/>
      <c r="R609" s="202"/>
      <c r="T609" s="28"/>
      <c r="U609" s="28"/>
      <c r="V609" s="28"/>
      <c r="AA609" s="202"/>
      <c r="AC609" s="28"/>
      <c r="AD609" s="28"/>
      <c r="AE609" s="28"/>
      <c r="AJ609" s="202"/>
      <c r="AL609" s="28"/>
      <c r="AM609" s="28"/>
      <c r="AN609" s="28"/>
      <c r="AS609" s="202"/>
      <c r="AU609" s="28"/>
      <c r="AV609" s="28"/>
      <c r="AW609" s="28"/>
      <c r="BB609" s="202"/>
      <c r="BD609" s="28"/>
      <c r="BE609" s="28"/>
      <c r="BF609" s="28"/>
      <c r="BK609" s="202"/>
      <c r="BM609" s="28"/>
      <c r="BN609" s="28"/>
      <c r="BO609" s="28"/>
      <c r="BT609" s="202"/>
      <c r="BV609" s="28"/>
      <c r="BW609" s="28"/>
      <c r="BX609" s="28"/>
      <c r="CC609" s="202"/>
      <c r="CE609" s="28"/>
      <c r="CF609" s="28"/>
      <c r="CG609" s="28"/>
      <c r="CL609" s="202"/>
      <c r="CN609" s="28"/>
      <c r="CO609" s="28"/>
      <c r="CP609" s="28"/>
      <c r="CU609" s="202"/>
      <c r="CW609" s="28"/>
      <c r="CX609" s="28"/>
      <c r="CY609" s="28"/>
      <c r="DD609" s="202"/>
      <c r="DF609" s="28"/>
      <c r="DG609" s="28"/>
      <c r="DH609" s="28"/>
      <c r="DM609" s="202"/>
      <c r="DO609" s="28"/>
      <c r="DP609" s="28"/>
      <c r="DQ609" s="28"/>
      <c r="DV609" s="202"/>
      <c r="DX609" s="28"/>
      <c r="DY609" s="28"/>
      <c r="DZ609" s="28"/>
      <c r="EE609" s="202"/>
      <c r="EG609" s="28"/>
      <c r="EH609" s="28"/>
      <c r="EI609" s="28"/>
      <c r="EN609" s="202"/>
      <c r="EP609" s="28"/>
      <c r="EQ609" s="28"/>
      <c r="ER609" s="28"/>
      <c r="EW609" s="202"/>
      <c r="EY609" s="28"/>
      <c r="EZ609" s="28"/>
      <c r="FA609" s="28"/>
      <c r="FF609" s="202"/>
      <c r="FH609" s="28"/>
      <c r="FI609" s="28"/>
      <c r="FJ609" s="28"/>
      <c r="FO609" s="202"/>
      <c r="FQ609" s="28"/>
      <c r="FR609" s="28"/>
      <c r="FS609" s="28"/>
      <c r="FX609" s="202"/>
      <c r="FZ609" s="28"/>
      <c r="GA609" s="28"/>
      <c r="GB609" s="28"/>
      <c r="GG609" s="202"/>
      <c r="GI609" s="28"/>
      <c r="GJ609" s="28"/>
      <c r="GK609" s="28"/>
      <c r="GP609" s="202"/>
      <c r="GR609" s="28"/>
      <c r="GS609" s="28"/>
      <c r="GT609" s="28"/>
      <c r="GY609" s="202"/>
      <c r="HA609" s="28"/>
      <c r="HB609" s="28"/>
      <c r="HC609" s="28"/>
      <c r="HH609" s="202"/>
      <c r="HJ609" s="28"/>
      <c r="HK609" s="28"/>
      <c r="HL609" s="28"/>
      <c r="HQ609" s="28"/>
      <c r="HR609" s="28"/>
      <c r="HS609" s="28"/>
      <c r="HT609" s="28"/>
      <c r="HU609" s="28"/>
      <c r="HV609" s="28"/>
      <c r="HW609" s="28"/>
      <c r="HX609" s="28"/>
      <c r="HY609" s="28"/>
      <c r="HZ609" s="28"/>
      <c r="IA609" s="28"/>
      <c r="IB609" s="28"/>
      <c r="IC609" s="28"/>
      <c r="ID609" s="28"/>
      <c r="IE609" s="28"/>
      <c r="IF609" s="28"/>
      <c r="IG609" s="28"/>
      <c r="IH609" s="28"/>
      <c r="II609" s="28"/>
      <c r="IJ609" s="28"/>
      <c r="IK609" s="28"/>
      <c r="IL609" s="28"/>
      <c r="IM609" s="28"/>
      <c r="IN609" s="28"/>
      <c r="IO609" s="28"/>
      <c r="IP609" s="28"/>
      <c r="IQ609" s="28"/>
      <c r="IR609" s="28"/>
      <c r="IS609" s="28"/>
      <c r="IT609" s="28"/>
      <c r="IU609" s="28"/>
      <c r="IV609" s="28"/>
    </row>
    <row r="610" spans="1:256" s="54" customFormat="1" ht="18">
      <c r="A610" s="364" t="s">
        <v>2362</v>
      </c>
      <c r="B610" s="28"/>
      <c r="C610" s="292"/>
      <c r="D610" s="54" t="s">
        <v>129</v>
      </c>
      <c r="E610" s="54">
        <f t="shared" si="3"/>
        <v>0</v>
      </c>
      <c r="F610" s="305">
        <f t="shared" si="4"/>
        <v>0</v>
      </c>
      <c r="H610" s="28"/>
      <c r="I610" s="28"/>
      <c r="J610" s="28"/>
      <c r="K610" s="28"/>
      <c r="M610" s="28"/>
      <c r="N610" s="28"/>
      <c r="R610" s="202"/>
      <c r="T610" s="28"/>
      <c r="U610" s="28"/>
      <c r="V610" s="28"/>
      <c r="AA610" s="202"/>
      <c r="AC610" s="28"/>
      <c r="AD610" s="28"/>
      <c r="AE610" s="28"/>
      <c r="AJ610" s="202"/>
      <c r="AL610" s="28"/>
      <c r="AM610" s="28"/>
      <c r="AN610" s="28"/>
      <c r="AS610" s="202"/>
      <c r="AU610" s="28"/>
      <c r="AV610" s="28"/>
      <c r="AW610" s="28"/>
      <c r="BB610" s="202"/>
      <c r="BD610" s="28"/>
      <c r="BE610" s="28"/>
      <c r="BF610" s="28"/>
      <c r="BK610" s="202"/>
      <c r="BM610" s="28"/>
      <c r="BN610" s="28"/>
      <c r="BO610" s="28"/>
      <c r="BT610" s="202"/>
      <c r="BV610" s="28"/>
      <c r="BW610" s="28"/>
      <c r="BX610" s="28"/>
      <c r="CC610" s="202"/>
      <c r="CE610" s="28"/>
      <c r="CF610" s="28"/>
      <c r="CG610" s="28"/>
      <c r="CL610" s="202"/>
      <c r="CN610" s="28"/>
      <c r="CO610" s="28"/>
      <c r="CP610" s="28"/>
      <c r="CU610" s="202"/>
      <c r="CW610" s="28"/>
      <c r="CX610" s="28"/>
      <c r="CY610" s="28"/>
      <c r="DD610" s="202"/>
      <c r="DF610" s="28"/>
      <c r="DG610" s="28"/>
      <c r="DH610" s="28"/>
      <c r="DM610" s="202"/>
      <c r="DO610" s="28"/>
      <c r="DP610" s="28"/>
      <c r="DQ610" s="28"/>
      <c r="DV610" s="202"/>
      <c r="DX610" s="28"/>
      <c r="DY610" s="28"/>
      <c r="DZ610" s="28"/>
      <c r="EE610" s="202"/>
      <c r="EG610" s="28"/>
      <c r="EH610" s="28"/>
      <c r="EI610" s="28"/>
      <c r="EN610" s="202"/>
      <c r="EP610" s="28"/>
      <c r="EQ610" s="28"/>
      <c r="ER610" s="28"/>
      <c r="EW610" s="202"/>
      <c r="EY610" s="28"/>
      <c r="EZ610" s="28"/>
      <c r="FA610" s="28"/>
      <c r="FF610" s="202"/>
      <c r="FH610" s="28"/>
      <c r="FI610" s="28"/>
      <c r="FJ610" s="28"/>
      <c r="FO610" s="202"/>
      <c r="FQ610" s="28"/>
      <c r="FR610" s="28"/>
      <c r="FS610" s="28"/>
      <c r="FX610" s="202"/>
      <c r="FZ610" s="28"/>
      <c r="GA610" s="28"/>
      <c r="GB610" s="28"/>
      <c r="GG610" s="202"/>
      <c r="GI610" s="28"/>
      <c r="GJ610" s="28"/>
      <c r="GK610" s="28"/>
      <c r="GP610" s="202"/>
      <c r="GR610" s="28"/>
      <c r="GS610" s="28"/>
      <c r="GT610" s="28"/>
      <c r="GY610" s="202"/>
      <c r="HA610" s="28"/>
      <c r="HB610" s="28"/>
      <c r="HC610" s="28"/>
      <c r="HH610" s="202"/>
      <c r="HJ610" s="28"/>
      <c r="HK610" s="28"/>
      <c r="HL610" s="28"/>
      <c r="HQ610" s="28"/>
      <c r="HR610" s="28"/>
      <c r="HS610" s="28"/>
      <c r="HT610" s="28"/>
      <c r="HU610" s="28"/>
      <c r="HV610" s="28"/>
      <c r="HW610" s="28"/>
      <c r="HX610" s="28"/>
      <c r="HY610" s="28"/>
      <c r="HZ610" s="28"/>
      <c r="IA610" s="28"/>
      <c r="IB610" s="28"/>
      <c r="IC610" s="28"/>
      <c r="ID610" s="28"/>
      <c r="IE610" s="28"/>
      <c r="IF610" s="28"/>
      <c r="IG610" s="28"/>
      <c r="IH610" s="28"/>
      <c r="II610" s="28"/>
      <c r="IJ610" s="28"/>
      <c r="IK610" s="28"/>
      <c r="IL610" s="28"/>
      <c r="IM610" s="28"/>
      <c r="IN610" s="28"/>
      <c r="IO610" s="28"/>
      <c r="IP610" s="28"/>
      <c r="IQ610" s="28"/>
      <c r="IR610" s="28"/>
      <c r="IS610" s="28"/>
      <c r="IT610" s="28"/>
      <c r="IU610" s="28"/>
      <c r="IV610" s="28"/>
    </row>
    <row r="611" spans="1:256" s="54" customFormat="1" ht="18">
      <c r="A611" s="364" t="s">
        <v>2363</v>
      </c>
      <c r="B611" s="28"/>
      <c r="C611" s="292"/>
      <c r="D611" s="54" t="s">
        <v>129</v>
      </c>
      <c r="E611" s="54">
        <f t="shared" si="3"/>
        <v>0</v>
      </c>
      <c r="F611" s="305">
        <f t="shared" si="4"/>
        <v>0</v>
      </c>
      <c r="H611" s="28"/>
      <c r="I611" s="28"/>
      <c r="J611" s="28"/>
      <c r="K611" s="28"/>
      <c r="M611" s="28"/>
      <c r="N611" s="28"/>
      <c r="R611" s="202"/>
      <c r="T611" s="28"/>
      <c r="U611" s="28"/>
      <c r="V611" s="28"/>
      <c r="AA611" s="202"/>
      <c r="AC611" s="28"/>
      <c r="AD611" s="28"/>
      <c r="AE611" s="28"/>
      <c r="AJ611" s="202"/>
      <c r="AL611" s="28"/>
      <c r="AM611" s="28"/>
      <c r="AN611" s="28"/>
      <c r="AS611" s="202"/>
      <c r="AU611" s="28"/>
      <c r="AV611" s="28"/>
      <c r="AW611" s="28"/>
      <c r="BB611" s="202"/>
      <c r="BD611" s="28"/>
      <c r="BE611" s="28"/>
      <c r="BF611" s="28"/>
      <c r="BK611" s="202"/>
      <c r="BM611" s="28"/>
      <c r="BN611" s="28"/>
      <c r="BO611" s="28"/>
      <c r="BT611" s="202"/>
      <c r="BV611" s="28"/>
      <c r="BW611" s="28"/>
      <c r="BX611" s="28"/>
      <c r="CC611" s="202"/>
      <c r="CE611" s="28"/>
      <c r="CF611" s="28"/>
      <c r="CG611" s="28"/>
      <c r="CL611" s="202"/>
      <c r="CN611" s="28"/>
      <c r="CO611" s="28"/>
      <c r="CP611" s="28"/>
      <c r="CU611" s="202"/>
      <c r="CW611" s="28"/>
      <c r="CX611" s="28"/>
      <c r="CY611" s="28"/>
      <c r="DD611" s="202"/>
      <c r="DF611" s="28"/>
      <c r="DG611" s="28"/>
      <c r="DH611" s="28"/>
      <c r="DM611" s="202"/>
      <c r="DO611" s="28"/>
      <c r="DP611" s="28"/>
      <c r="DQ611" s="28"/>
      <c r="DV611" s="202"/>
      <c r="DX611" s="28"/>
      <c r="DY611" s="28"/>
      <c r="DZ611" s="28"/>
      <c r="EE611" s="202"/>
      <c r="EG611" s="28"/>
      <c r="EH611" s="28"/>
      <c r="EI611" s="28"/>
      <c r="EN611" s="202"/>
      <c r="EP611" s="28"/>
      <c r="EQ611" s="28"/>
      <c r="ER611" s="28"/>
      <c r="EW611" s="202"/>
      <c r="EY611" s="28"/>
      <c r="EZ611" s="28"/>
      <c r="FA611" s="28"/>
      <c r="FF611" s="202"/>
      <c r="FH611" s="28"/>
      <c r="FI611" s="28"/>
      <c r="FJ611" s="28"/>
      <c r="FO611" s="202"/>
      <c r="FQ611" s="28"/>
      <c r="FR611" s="28"/>
      <c r="FS611" s="28"/>
      <c r="FX611" s="202"/>
      <c r="FZ611" s="28"/>
      <c r="GA611" s="28"/>
      <c r="GB611" s="28"/>
      <c r="GG611" s="202"/>
      <c r="GI611" s="28"/>
      <c r="GJ611" s="28"/>
      <c r="GK611" s="28"/>
      <c r="GP611" s="202"/>
      <c r="GR611" s="28"/>
      <c r="GS611" s="28"/>
      <c r="GT611" s="28"/>
      <c r="GY611" s="202"/>
      <c r="HA611" s="28"/>
      <c r="HB611" s="28"/>
      <c r="HC611" s="28"/>
      <c r="HH611" s="202"/>
      <c r="HJ611" s="28"/>
      <c r="HK611" s="28"/>
      <c r="HL611" s="28"/>
      <c r="HQ611" s="28"/>
      <c r="HR611" s="28"/>
      <c r="HS611" s="28"/>
      <c r="HT611" s="28"/>
      <c r="HU611" s="28"/>
      <c r="HV611" s="28"/>
      <c r="HW611" s="28"/>
      <c r="HX611" s="28"/>
      <c r="HY611" s="28"/>
      <c r="HZ611" s="28"/>
      <c r="IA611" s="28"/>
      <c r="IB611" s="28"/>
      <c r="IC611" s="28"/>
      <c r="ID611" s="28"/>
      <c r="IE611" s="28"/>
      <c r="IF611" s="28"/>
      <c r="IG611" s="28"/>
      <c r="IH611" s="28"/>
      <c r="II611" s="28"/>
      <c r="IJ611" s="28"/>
      <c r="IK611" s="28"/>
      <c r="IL611" s="28"/>
      <c r="IM611" s="28"/>
      <c r="IN611" s="28"/>
      <c r="IO611" s="28"/>
      <c r="IP611" s="28"/>
      <c r="IQ611" s="28"/>
      <c r="IR611" s="28"/>
      <c r="IS611" s="28"/>
      <c r="IT611" s="28"/>
      <c r="IU611" s="28"/>
      <c r="IV611" s="28"/>
    </row>
    <row r="612" spans="1:256" s="54" customFormat="1" ht="18">
      <c r="A612" s="364" t="s">
        <v>2343</v>
      </c>
      <c r="B612" s="28"/>
      <c r="C612" s="292"/>
      <c r="D612" s="54" t="s">
        <v>129</v>
      </c>
      <c r="E612" s="54">
        <f t="shared" si="3"/>
        <v>2</v>
      </c>
      <c r="F612" s="305">
        <f t="shared" si="4"/>
        <v>63</v>
      </c>
      <c r="H612" s="28"/>
      <c r="I612" s="28"/>
      <c r="J612" s="28">
        <v>63</v>
      </c>
      <c r="K612" s="28"/>
      <c r="L612" s="28"/>
      <c r="M612" s="28"/>
      <c r="N612" s="28"/>
      <c r="R612" s="202"/>
      <c r="T612" s="28"/>
      <c r="U612" s="28"/>
      <c r="V612" s="28"/>
      <c r="AA612" s="202"/>
      <c r="AC612" s="28"/>
      <c r="AD612" s="28"/>
      <c r="AE612" s="28"/>
      <c r="AJ612" s="202"/>
      <c r="AL612" s="28"/>
      <c r="AM612" s="28"/>
      <c r="AN612" s="28"/>
      <c r="AS612" s="202"/>
      <c r="AU612" s="28"/>
      <c r="AV612" s="28"/>
      <c r="AW612" s="28"/>
      <c r="BB612" s="202"/>
      <c r="BD612" s="28"/>
      <c r="BE612" s="28"/>
      <c r="BF612" s="28"/>
      <c r="BK612" s="202"/>
      <c r="BM612" s="28"/>
      <c r="BN612" s="28"/>
      <c r="BO612" s="28"/>
      <c r="BT612" s="202"/>
      <c r="BV612" s="28"/>
      <c r="BW612" s="28"/>
      <c r="BX612" s="28"/>
      <c r="CC612" s="202"/>
      <c r="CE612" s="28"/>
      <c r="CF612" s="28"/>
      <c r="CG612" s="28"/>
      <c r="CL612" s="202"/>
      <c r="CN612" s="28"/>
      <c r="CO612" s="28"/>
      <c r="CP612" s="28"/>
      <c r="CU612" s="202"/>
      <c r="CW612" s="28"/>
      <c r="CX612" s="28"/>
      <c r="CY612" s="28"/>
      <c r="DD612" s="202"/>
      <c r="DF612" s="28"/>
      <c r="DG612" s="28"/>
      <c r="DH612" s="28"/>
      <c r="DM612" s="202"/>
      <c r="DO612" s="28"/>
      <c r="DP612" s="28"/>
      <c r="DQ612" s="28"/>
      <c r="DV612" s="202"/>
      <c r="DX612" s="28"/>
      <c r="DY612" s="28"/>
      <c r="DZ612" s="28"/>
      <c r="EE612" s="202"/>
      <c r="EG612" s="28"/>
      <c r="EH612" s="28"/>
      <c r="EI612" s="28"/>
      <c r="EN612" s="202"/>
      <c r="EP612" s="28"/>
      <c r="EQ612" s="28"/>
      <c r="ER612" s="28"/>
      <c r="EW612" s="202"/>
      <c r="EY612" s="28"/>
      <c r="EZ612" s="28"/>
      <c r="FA612" s="28"/>
      <c r="FF612" s="202"/>
      <c r="FH612" s="28"/>
      <c r="FI612" s="28"/>
      <c r="FJ612" s="28"/>
      <c r="FO612" s="202"/>
      <c r="FQ612" s="28"/>
      <c r="FR612" s="28"/>
      <c r="FS612" s="28"/>
      <c r="FX612" s="202"/>
      <c r="FZ612" s="28"/>
      <c r="GA612" s="28"/>
      <c r="GB612" s="28"/>
      <c r="GG612" s="202"/>
      <c r="GI612" s="28"/>
      <c r="GJ612" s="28"/>
      <c r="GK612" s="28"/>
      <c r="GP612" s="202"/>
      <c r="GR612" s="28"/>
      <c r="GS612" s="28"/>
      <c r="GT612" s="28"/>
      <c r="GY612" s="202"/>
      <c r="HA612" s="28"/>
      <c r="HB612" s="28"/>
      <c r="HC612" s="28"/>
      <c r="HH612" s="202"/>
      <c r="HJ612" s="28"/>
      <c r="HK612" s="28"/>
      <c r="HL612" s="28"/>
      <c r="HQ612" s="28"/>
      <c r="HR612" s="28"/>
      <c r="HS612" s="28"/>
      <c r="HT612" s="28"/>
      <c r="HU612" s="28"/>
      <c r="HV612" s="28"/>
      <c r="HW612" s="28"/>
      <c r="HX612" s="28"/>
      <c r="HY612" s="28"/>
      <c r="HZ612" s="28"/>
      <c r="IA612" s="28"/>
      <c r="IB612" s="28"/>
      <c r="IC612" s="28"/>
      <c r="ID612" s="28"/>
      <c r="IE612" s="28"/>
      <c r="IF612" s="28"/>
      <c r="IG612" s="28"/>
      <c r="IH612" s="28"/>
      <c r="II612" s="28"/>
      <c r="IJ612" s="28"/>
      <c r="IK612" s="28"/>
      <c r="IL612" s="28"/>
      <c r="IM612" s="28"/>
      <c r="IN612" s="28"/>
      <c r="IO612" s="28"/>
      <c r="IP612" s="28"/>
      <c r="IQ612" s="28"/>
      <c r="IR612" s="28"/>
      <c r="IS612" s="28"/>
      <c r="IT612" s="28"/>
      <c r="IU612" s="28"/>
      <c r="IV612" s="28"/>
    </row>
    <row r="613" spans="1:256" s="54" customFormat="1" ht="18">
      <c r="A613" s="364" t="s">
        <v>2364</v>
      </c>
      <c r="B613" s="28"/>
      <c r="C613" s="292"/>
      <c r="D613" s="54" t="s">
        <v>129</v>
      </c>
      <c r="E613" s="54">
        <f t="shared" si="3"/>
        <v>0</v>
      </c>
      <c r="F613" s="305">
        <f t="shared" si="4"/>
        <v>10</v>
      </c>
      <c r="H613" s="28"/>
      <c r="I613" s="28"/>
      <c r="J613" s="28"/>
      <c r="K613" s="28">
        <v>10</v>
      </c>
      <c r="M613" s="28"/>
      <c r="N613" s="28"/>
      <c r="R613" s="202"/>
      <c r="T613" s="28"/>
      <c r="U613" s="28"/>
      <c r="V613" s="28"/>
      <c r="AA613" s="202"/>
      <c r="AC613" s="28"/>
      <c r="AD613" s="28"/>
      <c r="AE613" s="28"/>
      <c r="AJ613" s="202"/>
      <c r="AL613" s="28"/>
      <c r="AM613" s="28"/>
      <c r="AN613" s="28"/>
      <c r="AS613" s="202"/>
      <c r="AU613" s="28"/>
      <c r="AV613" s="28"/>
      <c r="AW613" s="28"/>
      <c r="BB613" s="202"/>
      <c r="BD613" s="28"/>
      <c r="BE613" s="28"/>
      <c r="BF613" s="28"/>
      <c r="BK613" s="202"/>
      <c r="BM613" s="28"/>
      <c r="BN613" s="28"/>
      <c r="BO613" s="28"/>
      <c r="BT613" s="202"/>
      <c r="BV613" s="28"/>
      <c r="BW613" s="28"/>
      <c r="BX613" s="28"/>
      <c r="CC613" s="202"/>
      <c r="CE613" s="28"/>
      <c r="CF613" s="28"/>
      <c r="CG613" s="28"/>
      <c r="CL613" s="202"/>
      <c r="CN613" s="28"/>
      <c r="CO613" s="28"/>
      <c r="CP613" s="28"/>
      <c r="CU613" s="202"/>
      <c r="CW613" s="28"/>
      <c r="CX613" s="28"/>
      <c r="CY613" s="28"/>
      <c r="DD613" s="202"/>
      <c r="DF613" s="28"/>
      <c r="DG613" s="28"/>
      <c r="DH613" s="28"/>
      <c r="DM613" s="202"/>
      <c r="DO613" s="28"/>
      <c r="DP613" s="28"/>
      <c r="DQ613" s="28"/>
      <c r="DV613" s="202"/>
      <c r="DX613" s="28"/>
      <c r="DY613" s="28"/>
      <c r="DZ613" s="28"/>
      <c r="EE613" s="202"/>
      <c r="EG613" s="28"/>
      <c r="EH613" s="28"/>
      <c r="EI613" s="28"/>
      <c r="EN613" s="202"/>
      <c r="EP613" s="28"/>
      <c r="EQ613" s="28"/>
      <c r="ER613" s="28"/>
      <c r="EW613" s="202"/>
      <c r="EY613" s="28"/>
      <c r="EZ613" s="28"/>
      <c r="FA613" s="28"/>
      <c r="FF613" s="202"/>
      <c r="FH613" s="28"/>
      <c r="FI613" s="28"/>
      <c r="FJ613" s="28"/>
      <c r="FO613" s="202"/>
      <c r="FQ613" s="28"/>
      <c r="FR613" s="28"/>
      <c r="FS613" s="28"/>
      <c r="FX613" s="202"/>
      <c r="FZ613" s="28"/>
      <c r="GA613" s="28"/>
      <c r="GB613" s="28"/>
      <c r="GG613" s="202"/>
      <c r="GI613" s="28"/>
      <c r="GJ613" s="28"/>
      <c r="GK613" s="28"/>
      <c r="GP613" s="202"/>
      <c r="GR613" s="28"/>
      <c r="GS613" s="28"/>
      <c r="GT613" s="28"/>
      <c r="GY613" s="202"/>
      <c r="HA613" s="28"/>
      <c r="HB613" s="28"/>
      <c r="HC613" s="28"/>
      <c r="HH613" s="202"/>
      <c r="HJ613" s="28"/>
      <c r="HK613" s="28"/>
      <c r="HL613" s="28"/>
      <c r="HQ613" s="28"/>
      <c r="HR613" s="28"/>
      <c r="HS613" s="28"/>
      <c r="HT613" s="28"/>
      <c r="HU613" s="28"/>
      <c r="HV613" s="28"/>
      <c r="HW613" s="28"/>
      <c r="HX613" s="28"/>
      <c r="HY613" s="28"/>
      <c r="HZ613" s="28"/>
      <c r="IA613" s="28"/>
      <c r="IB613" s="28"/>
      <c r="IC613" s="28"/>
      <c r="ID613" s="28"/>
      <c r="IE613" s="28"/>
      <c r="IF613" s="28"/>
      <c r="IG613" s="28"/>
      <c r="IH613" s="28"/>
      <c r="II613" s="28"/>
      <c r="IJ613" s="28"/>
      <c r="IK613" s="28"/>
      <c r="IL613" s="28"/>
      <c r="IM613" s="28"/>
      <c r="IN613" s="28"/>
      <c r="IO613" s="28"/>
      <c r="IP613" s="28"/>
      <c r="IQ613" s="28"/>
      <c r="IR613" s="28"/>
      <c r="IS613" s="28"/>
      <c r="IT613" s="28"/>
      <c r="IU613" s="28"/>
      <c r="IV613" s="28"/>
    </row>
    <row r="614" spans="1:256" s="54" customFormat="1" ht="18">
      <c r="A614" s="364" t="s">
        <v>563</v>
      </c>
      <c r="B614" s="28"/>
      <c r="C614" s="292"/>
      <c r="D614" s="54" t="s">
        <v>129</v>
      </c>
      <c r="E614" s="54">
        <f t="shared" si="3"/>
        <v>0</v>
      </c>
      <c r="F614" s="305">
        <f t="shared" si="4"/>
        <v>5</v>
      </c>
      <c r="H614" s="28"/>
      <c r="I614" s="28">
        <v>5</v>
      </c>
      <c r="J614" s="28"/>
      <c r="K614" s="28"/>
      <c r="L614" s="28"/>
      <c r="M614" s="28"/>
      <c r="N614" s="28"/>
      <c r="R614" s="202"/>
      <c r="T614" s="28"/>
      <c r="U614" s="28"/>
      <c r="V614" s="28"/>
      <c r="AA614" s="202"/>
      <c r="AC614" s="28"/>
      <c r="AD614" s="28"/>
      <c r="AE614" s="28"/>
      <c r="AJ614" s="202"/>
      <c r="AL614" s="28"/>
      <c r="AM614" s="28"/>
      <c r="AN614" s="28"/>
      <c r="AS614" s="202"/>
      <c r="AU614" s="28"/>
      <c r="AV614" s="28"/>
      <c r="AW614" s="28"/>
      <c r="BB614" s="202"/>
      <c r="BD614" s="28"/>
      <c r="BE614" s="28"/>
      <c r="BF614" s="28"/>
      <c r="BK614" s="202"/>
      <c r="BM614" s="28"/>
      <c r="BN614" s="28"/>
      <c r="BO614" s="28"/>
      <c r="BT614" s="202"/>
      <c r="BV614" s="28"/>
      <c r="BW614" s="28"/>
      <c r="BX614" s="28"/>
      <c r="CC614" s="202"/>
      <c r="CE614" s="28"/>
      <c r="CF614" s="28"/>
      <c r="CG614" s="28"/>
      <c r="CL614" s="202"/>
      <c r="CN614" s="28"/>
      <c r="CO614" s="28"/>
      <c r="CP614" s="28"/>
      <c r="CU614" s="202"/>
      <c r="CW614" s="28"/>
      <c r="CX614" s="28"/>
      <c r="CY614" s="28"/>
      <c r="DD614" s="202"/>
      <c r="DF614" s="28"/>
      <c r="DG614" s="28"/>
      <c r="DH614" s="28"/>
      <c r="DM614" s="202"/>
      <c r="DO614" s="28"/>
      <c r="DP614" s="28"/>
      <c r="DQ614" s="28"/>
      <c r="DV614" s="202"/>
      <c r="DX614" s="28"/>
      <c r="DY614" s="28"/>
      <c r="DZ614" s="28"/>
      <c r="EE614" s="202"/>
      <c r="EG614" s="28"/>
      <c r="EH614" s="28"/>
      <c r="EI614" s="28"/>
      <c r="EN614" s="202"/>
      <c r="EP614" s="28"/>
      <c r="EQ614" s="28"/>
      <c r="ER614" s="28"/>
      <c r="EW614" s="202"/>
      <c r="EY614" s="28"/>
      <c r="EZ614" s="28"/>
      <c r="FA614" s="28"/>
      <c r="FF614" s="202"/>
      <c r="FH614" s="28"/>
      <c r="FI614" s="28"/>
      <c r="FJ614" s="28"/>
      <c r="FO614" s="202"/>
      <c r="FQ614" s="28"/>
      <c r="FR614" s="28"/>
      <c r="FS614" s="28"/>
      <c r="FX614" s="202"/>
      <c r="FZ614" s="28"/>
      <c r="GA614" s="28"/>
      <c r="GB614" s="28"/>
      <c r="GG614" s="202"/>
      <c r="GI614" s="28"/>
      <c r="GJ614" s="28"/>
      <c r="GK614" s="28"/>
      <c r="GP614" s="202"/>
      <c r="GR614" s="28"/>
      <c r="GS614" s="28"/>
      <c r="GT614" s="28"/>
      <c r="GY614" s="202"/>
      <c r="HA614" s="28"/>
      <c r="HB614" s="28"/>
      <c r="HC614" s="28"/>
      <c r="HH614" s="202"/>
      <c r="HJ614" s="28"/>
      <c r="HK614" s="28"/>
      <c r="HL614" s="28"/>
      <c r="HQ614" s="28"/>
      <c r="HR614" s="28"/>
      <c r="HS614" s="28"/>
      <c r="HT614" s="28"/>
      <c r="HU614" s="28"/>
      <c r="HV614" s="28"/>
      <c r="HW614" s="28"/>
      <c r="HX614" s="28"/>
      <c r="HY614" s="28"/>
      <c r="HZ614" s="28"/>
      <c r="IA614" s="28"/>
      <c r="IB614" s="28"/>
      <c r="IC614" s="28"/>
      <c r="ID614" s="28"/>
      <c r="IE614" s="28"/>
      <c r="IF614" s="28"/>
      <c r="IG614" s="28"/>
      <c r="IH614" s="28"/>
      <c r="II614" s="28"/>
      <c r="IJ614" s="28"/>
      <c r="IK614" s="28"/>
      <c r="IL614" s="28"/>
      <c r="IM614" s="28"/>
      <c r="IN614" s="28"/>
      <c r="IO614" s="28"/>
      <c r="IP614" s="28"/>
      <c r="IQ614" s="28"/>
      <c r="IR614" s="28"/>
      <c r="IS614" s="28"/>
      <c r="IT614" s="28"/>
      <c r="IU614" s="28"/>
      <c r="IV614" s="28"/>
    </row>
    <row r="615" spans="1:256" s="54" customFormat="1" ht="18">
      <c r="A615" s="364" t="s">
        <v>784</v>
      </c>
      <c r="B615" s="292"/>
      <c r="C615" s="292"/>
      <c r="D615" s="54" t="s">
        <v>130</v>
      </c>
      <c r="E615" s="54">
        <f t="shared" si="3"/>
        <v>6</v>
      </c>
      <c r="F615" s="305">
        <f t="shared" si="4"/>
        <v>66</v>
      </c>
      <c r="H615" s="28"/>
      <c r="I615" s="28">
        <v>41</v>
      </c>
      <c r="J615" s="28">
        <v>25</v>
      </c>
      <c r="K615" s="28"/>
      <c r="M615" s="28"/>
      <c r="N615" s="28"/>
      <c r="R615" s="202"/>
      <c r="T615" s="28"/>
      <c r="U615" s="28"/>
      <c r="V615" s="28"/>
      <c r="AA615" s="202"/>
      <c r="AC615" s="28"/>
      <c r="AD615" s="28"/>
      <c r="AE615" s="28"/>
      <c r="AJ615" s="202"/>
      <c r="AL615" s="28"/>
      <c r="AM615" s="28"/>
      <c r="AN615" s="28"/>
      <c r="AS615" s="202"/>
      <c r="AU615" s="28"/>
      <c r="AV615" s="28"/>
      <c r="AW615" s="28"/>
      <c r="BB615" s="202"/>
      <c r="BD615" s="28"/>
      <c r="BE615" s="28"/>
      <c r="BF615" s="28"/>
      <c r="BK615" s="202"/>
      <c r="BM615" s="28"/>
      <c r="BN615" s="28"/>
      <c r="BO615" s="28"/>
      <c r="BT615" s="202"/>
      <c r="BV615" s="28"/>
      <c r="BW615" s="28"/>
      <c r="BX615" s="28"/>
      <c r="CC615" s="202"/>
      <c r="CE615" s="28"/>
      <c r="CF615" s="28"/>
      <c r="CG615" s="28"/>
      <c r="CL615" s="202"/>
      <c r="CN615" s="28"/>
      <c r="CO615" s="28"/>
      <c r="CP615" s="28"/>
      <c r="CU615" s="202"/>
      <c r="CW615" s="28"/>
      <c r="CX615" s="28"/>
      <c r="CY615" s="28"/>
      <c r="DD615" s="202"/>
      <c r="DF615" s="28"/>
      <c r="DG615" s="28"/>
      <c r="DH615" s="28"/>
      <c r="DM615" s="202"/>
      <c r="DO615" s="28"/>
      <c r="DP615" s="28"/>
      <c r="DQ615" s="28"/>
      <c r="DV615" s="202"/>
      <c r="DX615" s="28"/>
      <c r="DY615" s="28"/>
      <c r="DZ615" s="28"/>
      <c r="EE615" s="202"/>
      <c r="EG615" s="28"/>
      <c r="EH615" s="28"/>
      <c r="EI615" s="28"/>
      <c r="EN615" s="202"/>
      <c r="EP615" s="28"/>
      <c r="EQ615" s="28"/>
      <c r="ER615" s="28"/>
      <c r="EW615" s="202"/>
      <c r="EY615" s="28"/>
      <c r="EZ615" s="28"/>
      <c r="FA615" s="28"/>
      <c r="FF615" s="202"/>
      <c r="FH615" s="28"/>
      <c r="FI615" s="28"/>
      <c r="FJ615" s="28"/>
      <c r="FO615" s="202"/>
      <c r="FQ615" s="28"/>
      <c r="FR615" s="28"/>
      <c r="FS615" s="28"/>
      <c r="FX615" s="202"/>
      <c r="FZ615" s="28"/>
      <c r="GA615" s="28"/>
      <c r="GB615" s="28"/>
      <c r="GG615" s="202"/>
      <c r="GI615" s="28"/>
      <c r="GJ615" s="28"/>
      <c r="GK615" s="28"/>
      <c r="GP615" s="202"/>
      <c r="GR615" s="28"/>
      <c r="GS615" s="28"/>
      <c r="GT615" s="28"/>
      <c r="GY615" s="202"/>
      <c r="HA615" s="28"/>
      <c r="HB615" s="28"/>
      <c r="HC615" s="28"/>
      <c r="HH615" s="202"/>
      <c r="HJ615" s="28"/>
      <c r="HK615" s="28"/>
      <c r="HL615" s="28"/>
      <c r="HQ615" s="28"/>
      <c r="HR615" s="28"/>
      <c r="HS615" s="28"/>
      <c r="HT615" s="28"/>
      <c r="HU615" s="28"/>
      <c r="HV615" s="28"/>
      <c r="HW615" s="28"/>
      <c r="HX615" s="28"/>
      <c r="HY615" s="28"/>
      <c r="HZ615" s="28"/>
      <c r="IA615" s="28"/>
      <c r="IB615" s="28"/>
      <c r="IC615" s="28"/>
      <c r="ID615" s="28"/>
      <c r="IE615" s="28"/>
      <c r="IF615" s="28"/>
      <c r="IG615" s="28"/>
      <c r="IH615" s="28"/>
      <c r="II615" s="28"/>
      <c r="IJ615" s="28"/>
      <c r="IK615" s="28"/>
      <c r="IL615" s="28"/>
      <c r="IM615" s="28"/>
      <c r="IN615" s="28"/>
      <c r="IO615" s="28"/>
      <c r="IP615" s="28"/>
      <c r="IQ615" s="28"/>
      <c r="IR615" s="28"/>
      <c r="IS615" s="28"/>
      <c r="IT615" s="28"/>
      <c r="IU615" s="28"/>
      <c r="IV615" s="28"/>
    </row>
    <row r="616" spans="1:256" s="54" customFormat="1" ht="18">
      <c r="A616" s="364" t="s">
        <v>695</v>
      </c>
      <c r="B616" s="28"/>
      <c r="C616" s="292"/>
      <c r="D616" s="54" t="s">
        <v>129</v>
      </c>
      <c r="E616" s="54">
        <f t="shared" si="3"/>
        <v>6</v>
      </c>
      <c r="F616" s="305">
        <f t="shared" si="4"/>
        <v>24</v>
      </c>
      <c r="H616" s="28">
        <v>5</v>
      </c>
      <c r="I616" s="28"/>
      <c r="J616" s="28">
        <v>19</v>
      </c>
      <c r="K616" s="28"/>
      <c r="L616" s="28"/>
      <c r="M616" s="28"/>
      <c r="N616" s="28"/>
      <c r="R616" s="202"/>
      <c r="T616" s="28"/>
      <c r="U616" s="28"/>
      <c r="V616" s="28"/>
      <c r="AA616" s="202"/>
      <c r="AC616" s="28"/>
      <c r="AD616" s="28"/>
      <c r="AE616" s="28"/>
      <c r="AJ616" s="202"/>
      <c r="AL616" s="28"/>
      <c r="AM616" s="28"/>
      <c r="AN616" s="28"/>
      <c r="AS616" s="202"/>
      <c r="AU616" s="28"/>
      <c r="AV616" s="28"/>
      <c r="AW616" s="28"/>
      <c r="BB616" s="202"/>
      <c r="BD616" s="28"/>
      <c r="BE616" s="28"/>
      <c r="BF616" s="28"/>
      <c r="BK616" s="202"/>
      <c r="BM616" s="28"/>
      <c r="BN616" s="28"/>
      <c r="BO616" s="28"/>
      <c r="BT616" s="202"/>
      <c r="BV616" s="28"/>
      <c r="BW616" s="28"/>
      <c r="BX616" s="28"/>
      <c r="CC616" s="202"/>
      <c r="CE616" s="28"/>
      <c r="CF616" s="28"/>
      <c r="CG616" s="28"/>
      <c r="CL616" s="202"/>
      <c r="CN616" s="28"/>
      <c r="CO616" s="28"/>
      <c r="CP616" s="28"/>
      <c r="CU616" s="202"/>
      <c r="CW616" s="28"/>
      <c r="CX616" s="28"/>
      <c r="CY616" s="28"/>
      <c r="DD616" s="202"/>
      <c r="DF616" s="28"/>
      <c r="DG616" s="28"/>
      <c r="DH616" s="28"/>
      <c r="DM616" s="202"/>
      <c r="DO616" s="28"/>
      <c r="DP616" s="28"/>
      <c r="DQ616" s="28"/>
      <c r="DV616" s="202"/>
      <c r="DX616" s="28"/>
      <c r="DY616" s="28"/>
      <c r="DZ616" s="28"/>
      <c r="EE616" s="202"/>
      <c r="EG616" s="28"/>
      <c r="EH616" s="28"/>
      <c r="EI616" s="28"/>
      <c r="EN616" s="202"/>
      <c r="EP616" s="28"/>
      <c r="EQ616" s="28"/>
      <c r="ER616" s="28"/>
      <c r="EW616" s="202"/>
      <c r="EY616" s="28"/>
      <c r="EZ616" s="28"/>
      <c r="FA616" s="28"/>
      <c r="FF616" s="202"/>
      <c r="FH616" s="28"/>
      <c r="FI616" s="28"/>
      <c r="FJ616" s="28"/>
      <c r="FO616" s="202"/>
      <c r="FQ616" s="28"/>
      <c r="FR616" s="28"/>
      <c r="FS616" s="28"/>
      <c r="FX616" s="202"/>
      <c r="FZ616" s="28"/>
      <c r="GA616" s="28"/>
      <c r="GB616" s="28"/>
      <c r="GG616" s="202"/>
      <c r="GI616" s="28"/>
      <c r="GJ616" s="28"/>
      <c r="GK616" s="28"/>
      <c r="GP616" s="202"/>
      <c r="GR616" s="28"/>
      <c r="GS616" s="28"/>
      <c r="GT616" s="28"/>
      <c r="GY616" s="202"/>
      <c r="HA616" s="28"/>
      <c r="HB616" s="28"/>
      <c r="HC616" s="28"/>
      <c r="HH616" s="202"/>
      <c r="HJ616" s="28"/>
      <c r="HK616" s="28"/>
      <c r="HL616" s="28"/>
      <c r="HQ616" s="28"/>
      <c r="HR616" s="28"/>
      <c r="HS616" s="28"/>
      <c r="HT616" s="28"/>
      <c r="HU616" s="28"/>
      <c r="HV616" s="28"/>
      <c r="HW616" s="28"/>
      <c r="HX616" s="28"/>
      <c r="HY616" s="28"/>
      <c r="HZ616" s="28"/>
      <c r="IA616" s="28"/>
      <c r="IB616" s="28"/>
      <c r="IC616" s="28"/>
      <c r="ID616" s="28"/>
      <c r="IE616" s="28"/>
      <c r="IF616" s="28"/>
      <c r="IG616" s="28"/>
      <c r="IH616" s="28"/>
      <c r="II616" s="28"/>
      <c r="IJ616" s="28"/>
      <c r="IK616" s="28"/>
      <c r="IL616" s="28"/>
      <c r="IM616" s="28"/>
      <c r="IN616" s="28"/>
      <c r="IO616" s="28"/>
      <c r="IP616" s="28"/>
      <c r="IQ616" s="28"/>
      <c r="IR616" s="28"/>
      <c r="IS616" s="28"/>
      <c r="IT616" s="28"/>
      <c r="IU616" s="28"/>
      <c r="IV616" s="28"/>
    </row>
    <row r="617" spans="1:256" s="54" customFormat="1" ht="18">
      <c r="A617" s="364" t="s">
        <v>1071</v>
      </c>
      <c r="B617" s="28"/>
      <c r="C617" s="292"/>
      <c r="D617" s="54" t="s">
        <v>129</v>
      </c>
      <c r="E617" s="54">
        <f t="shared" si="3"/>
        <v>1</v>
      </c>
      <c r="F617" s="305">
        <f t="shared" si="4"/>
        <v>0</v>
      </c>
      <c r="H617" s="28"/>
      <c r="I617" s="28"/>
      <c r="J617" s="28"/>
      <c r="K617" s="28"/>
      <c r="M617" s="28"/>
      <c r="N617" s="28"/>
      <c r="R617" s="202"/>
      <c r="T617" s="28"/>
      <c r="U617" s="28"/>
      <c r="V617" s="28"/>
      <c r="AA617" s="202"/>
      <c r="AC617" s="28"/>
      <c r="AD617" s="28"/>
      <c r="AE617" s="28"/>
      <c r="AJ617" s="202"/>
      <c r="AL617" s="28"/>
      <c r="AM617" s="28"/>
      <c r="AN617" s="28"/>
      <c r="AS617" s="202"/>
      <c r="AU617" s="28"/>
      <c r="AV617" s="28"/>
      <c r="AW617" s="28"/>
      <c r="BB617" s="202"/>
      <c r="BD617" s="28"/>
      <c r="BE617" s="28"/>
      <c r="BF617" s="28"/>
      <c r="BK617" s="202"/>
      <c r="BM617" s="28"/>
      <c r="BN617" s="28"/>
      <c r="BO617" s="28"/>
      <c r="BT617" s="202"/>
      <c r="BV617" s="28"/>
      <c r="BW617" s="28"/>
      <c r="BX617" s="28"/>
      <c r="CC617" s="202"/>
      <c r="CE617" s="28"/>
      <c r="CF617" s="28"/>
      <c r="CG617" s="28"/>
      <c r="CL617" s="202"/>
      <c r="CN617" s="28"/>
      <c r="CO617" s="28"/>
      <c r="CP617" s="28"/>
      <c r="CU617" s="202"/>
      <c r="CW617" s="28"/>
      <c r="CX617" s="28"/>
      <c r="CY617" s="28"/>
      <c r="DD617" s="202"/>
      <c r="DF617" s="28"/>
      <c r="DG617" s="28"/>
      <c r="DH617" s="28"/>
      <c r="DM617" s="202"/>
      <c r="DO617" s="28"/>
      <c r="DP617" s="28"/>
      <c r="DQ617" s="28"/>
      <c r="DV617" s="202"/>
      <c r="DX617" s="28"/>
      <c r="DY617" s="28"/>
      <c r="DZ617" s="28"/>
      <c r="EE617" s="202"/>
      <c r="EG617" s="28"/>
      <c r="EH617" s="28"/>
      <c r="EI617" s="28"/>
      <c r="EN617" s="202"/>
      <c r="EP617" s="28"/>
      <c r="EQ617" s="28"/>
      <c r="ER617" s="28"/>
      <c r="EW617" s="202"/>
      <c r="EY617" s="28"/>
      <c r="EZ617" s="28"/>
      <c r="FA617" s="28"/>
      <c r="FF617" s="202"/>
      <c r="FH617" s="28"/>
      <c r="FI617" s="28"/>
      <c r="FJ617" s="28"/>
      <c r="FO617" s="202"/>
      <c r="FQ617" s="28"/>
      <c r="FR617" s="28"/>
      <c r="FS617" s="28"/>
      <c r="FX617" s="202"/>
      <c r="FZ617" s="28"/>
      <c r="GA617" s="28"/>
      <c r="GB617" s="28"/>
      <c r="GG617" s="202"/>
      <c r="GI617" s="28"/>
      <c r="GJ617" s="28"/>
      <c r="GK617" s="28"/>
      <c r="GP617" s="202"/>
      <c r="GR617" s="28"/>
      <c r="GS617" s="28"/>
      <c r="GT617" s="28"/>
      <c r="GY617" s="202"/>
      <c r="HA617" s="28"/>
      <c r="HB617" s="28"/>
      <c r="HC617" s="28"/>
      <c r="HH617" s="202"/>
      <c r="HJ617" s="28"/>
      <c r="HK617" s="28"/>
      <c r="HL617" s="28"/>
      <c r="HQ617" s="28"/>
      <c r="HR617" s="28"/>
      <c r="HS617" s="28"/>
      <c r="HT617" s="28"/>
      <c r="HU617" s="28"/>
      <c r="HV617" s="28"/>
      <c r="HW617" s="28"/>
      <c r="HX617" s="28"/>
      <c r="HY617" s="28"/>
      <c r="HZ617" s="28"/>
      <c r="IA617" s="28"/>
      <c r="IB617" s="28"/>
      <c r="IC617" s="28"/>
      <c r="ID617" s="28"/>
      <c r="IE617" s="28"/>
      <c r="IF617" s="28"/>
      <c r="IG617" s="28"/>
      <c r="IH617" s="28"/>
      <c r="II617" s="28"/>
      <c r="IJ617" s="28"/>
      <c r="IK617" s="28"/>
      <c r="IL617" s="28"/>
      <c r="IM617" s="28"/>
      <c r="IN617" s="28"/>
      <c r="IO617" s="28"/>
      <c r="IP617" s="28"/>
      <c r="IQ617" s="28"/>
      <c r="IR617" s="28"/>
      <c r="IS617" s="28"/>
      <c r="IT617" s="28"/>
      <c r="IU617" s="28"/>
      <c r="IV617" s="28"/>
    </row>
    <row r="618" spans="1:256" s="54" customFormat="1" ht="18">
      <c r="A618" s="364" t="s">
        <v>761</v>
      </c>
      <c r="B618" s="292"/>
      <c r="C618" s="292"/>
      <c r="D618" s="54" t="s">
        <v>130</v>
      </c>
      <c r="E618" s="54">
        <f t="shared" si="3"/>
        <v>4</v>
      </c>
      <c r="F618" s="305">
        <f t="shared" si="4"/>
        <v>27</v>
      </c>
      <c r="H618" s="28">
        <v>8</v>
      </c>
      <c r="I618" s="28">
        <v>15</v>
      </c>
      <c r="J618" s="28">
        <v>4</v>
      </c>
      <c r="K618" s="28"/>
      <c r="L618" s="28"/>
      <c r="M618" s="28"/>
      <c r="N618" s="28"/>
      <c r="R618" s="202"/>
      <c r="T618" s="28"/>
      <c r="U618" s="28"/>
      <c r="V618" s="28"/>
      <c r="AA618" s="202"/>
      <c r="AC618" s="28"/>
      <c r="AD618" s="28"/>
      <c r="AE618" s="28"/>
      <c r="AJ618" s="202"/>
      <c r="AL618" s="28"/>
      <c r="AM618" s="28"/>
      <c r="AN618" s="28"/>
      <c r="AS618" s="202"/>
      <c r="AU618" s="28"/>
      <c r="AV618" s="28"/>
      <c r="AW618" s="28"/>
      <c r="BB618" s="202"/>
      <c r="BD618" s="28"/>
      <c r="BE618" s="28"/>
      <c r="BF618" s="28"/>
      <c r="BK618" s="202"/>
      <c r="BM618" s="28"/>
      <c r="BN618" s="28"/>
      <c r="BO618" s="28"/>
      <c r="BT618" s="202"/>
      <c r="BV618" s="28"/>
      <c r="BW618" s="28"/>
      <c r="BX618" s="28"/>
      <c r="CC618" s="202"/>
      <c r="CE618" s="28"/>
      <c r="CF618" s="28"/>
      <c r="CG618" s="28"/>
      <c r="CL618" s="202"/>
      <c r="CN618" s="28"/>
      <c r="CO618" s="28"/>
      <c r="CP618" s="28"/>
      <c r="CU618" s="202"/>
      <c r="CW618" s="28"/>
      <c r="CX618" s="28"/>
      <c r="CY618" s="28"/>
      <c r="DD618" s="202"/>
      <c r="DF618" s="28"/>
      <c r="DG618" s="28"/>
      <c r="DH618" s="28"/>
      <c r="DM618" s="202"/>
      <c r="DO618" s="28"/>
      <c r="DP618" s="28"/>
      <c r="DQ618" s="28"/>
      <c r="DV618" s="202"/>
      <c r="DX618" s="28"/>
      <c r="DY618" s="28"/>
      <c r="DZ618" s="28"/>
      <c r="EE618" s="202"/>
      <c r="EG618" s="28"/>
      <c r="EH618" s="28"/>
      <c r="EI618" s="28"/>
      <c r="EN618" s="202"/>
      <c r="EP618" s="28"/>
      <c r="EQ618" s="28"/>
      <c r="ER618" s="28"/>
      <c r="EW618" s="202"/>
      <c r="EY618" s="28"/>
      <c r="EZ618" s="28"/>
      <c r="FA618" s="28"/>
      <c r="FF618" s="202"/>
      <c r="FH618" s="28"/>
      <c r="FI618" s="28"/>
      <c r="FJ618" s="28"/>
      <c r="FO618" s="202"/>
      <c r="FQ618" s="28"/>
      <c r="FR618" s="28"/>
      <c r="FS618" s="28"/>
      <c r="FX618" s="202"/>
      <c r="FZ618" s="28"/>
      <c r="GA618" s="28"/>
      <c r="GB618" s="28"/>
      <c r="GG618" s="202"/>
      <c r="GI618" s="28"/>
      <c r="GJ618" s="28"/>
      <c r="GK618" s="28"/>
      <c r="GP618" s="202"/>
      <c r="GR618" s="28"/>
      <c r="GS618" s="28"/>
      <c r="GT618" s="28"/>
      <c r="GY618" s="202"/>
      <c r="HA618" s="28"/>
      <c r="HB618" s="28"/>
      <c r="HC618" s="28"/>
      <c r="HH618" s="202"/>
      <c r="HJ618" s="28"/>
      <c r="HK618" s="28"/>
      <c r="HL618" s="28"/>
      <c r="HQ618" s="28"/>
      <c r="HR618" s="28"/>
      <c r="HS618" s="28"/>
      <c r="HT618" s="28"/>
      <c r="HU618" s="28"/>
      <c r="HV618" s="28"/>
      <c r="HW618" s="28"/>
      <c r="HX618" s="28"/>
      <c r="HY618" s="28"/>
      <c r="HZ618" s="28"/>
      <c r="IA618" s="28"/>
      <c r="IB618" s="28"/>
      <c r="IC618" s="28"/>
      <c r="ID618" s="28"/>
      <c r="IE618" s="28"/>
      <c r="IF618" s="28"/>
      <c r="IG618" s="28"/>
      <c r="IH618" s="28"/>
      <c r="II618" s="28"/>
      <c r="IJ618" s="28"/>
      <c r="IK618" s="28"/>
      <c r="IL618" s="28"/>
      <c r="IM618" s="28"/>
      <c r="IN618" s="28"/>
      <c r="IO618" s="28"/>
      <c r="IP618" s="28"/>
      <c r="IQ618" s="28"/>
      <c r="IR618" s="28"/>
      <c r="IS618" s="28"/>
      <c r="IT618" s="28"/>
      <c r="IU618" s="28"/>
      <c r="IV618" s="28"/>
    </row>
    <row r="619" spans="1:256" s="54" customFormat="1" ht="18">
      <c r="A619" s="364" t="s">
        <v>431</v>
      </c>
      <c r="B619" s="292"/>
      <c r="C619" s="292"/>
      <c r="D619" s="54" t="s">
        <v>133</v>
      </c>
      <c r="E619" s="54">
        <f t="shared" si="3"/>
        <v>10</v>
      </c>
      <c r="F619" s="305">
        <f t="shared" si="4"/>
        <v>463</v>
      </c>
      <c r="G619" s="54">
        <v>249</v>
      </c>
      <c r="H619" s="239">
        <v>160</v>
      </c>
      <c r="I619" s="28">
        <v>54</v>
      </c>
      <c r="J619" s="28"/>
      <c r="K619" s="28"/>
      <c r="M619" s="239"/>
      <c r="N619" s="28"/>
      <c r="R619" s="202"/>
      <c r="T619" s="28"/>
      <c r="U619" s="28"/>
      <c r="V619" s="28"/>
      <c r="AA619" s="202"/>
      <c r="AC619" s="28"/>
      <c r="AD619" s="28"/>
      <c r="AE619" s="28"/>
      <c r="AJ619" s="202"/>
      <c r="AL619" s="28"/>
      <c r="AM619" s="28"/>
      <c r="AN619" s="28"/>
      <c r="AS619" s="202"/>
      <c r="AU619" s="28"/>
      <c r="AV619" s="28"/>
      <c r="AW619" s="28"/>
      <c r="BB619" s="202"/>
      <c r="BD619" s="28"/>
      <c r="BE619" s="28"/>
      <c r="BF619" s="28"/>
      <c r="BK619" s="202"/>
      <c r="BM619" s="28"/>
      <c r="BN619" s="28"/>
      <c r="BO619" s="28"/>
      <c r="BT619" s="202"/>
      <c r="BV619" s="28"/>
      <c r="BW619" s="28"/>
      <c r="BX619" s="28"/>
      <c r="CC619" s="202"/>
      <c r="CE619" s="28"/>
      <c r="CF619" s="28"/>
      <c r="CG619" s="28"/>
      <c r="CL619" s="202"/>
      <c r="CN619" s="28"/>
      <c r="CO619" s="28"/>
      <c r="CP619" s="28"/>
      <c r="CU619" s="202"/>
      <c r="CW619" s="28"/>
      <c r="CX619" s="28"/>
      <c r="CY619" s="28"/>
      <c r="DD619" s="202"/>
      <c r="DF619" s="28"/>
      <c r="DG619" s="28"/>
      <c r="DH619" s="28"/>
      <c r="DM619" s="202"/>
      <c r="DO619" s="28"/>
      <c r="DP619" s="28"/>
      <c r="DQ619" s="28"/>
      <c r="DV619" s="202"/>
      <c r="DX619" s="28"/>
      <c r="DY619" s="28"/>
      <c r="DZ619" s="28"/>
      <c r="EE619" s="202"/>
      <c r="EG619" s="28"/>
      <c r="EH619" s="28"/>
      <c r="EI619" s="28"/>
      <c r="EN619" s="202"/>
      <c r="EP619" s="28"/>
      <c r="EQ619" s="28"/>
      <c r="ER619" s="28"/>
      <c r="EW619" s="202"/>
      <c r="EY619" s="28"/>
      <c r="EZ619" s="28"/>
      <c r="FA619" s="28"/>
      <c r="FF619" s="202"/>
      <c r="FH619" s="28"/>
      <c r="FI619" s="28"/>
      <c r="FJ619" s="28"/>
      <c r="FO619" s="202"/>
      <c r="FQ619" s="28"/>
      <c r="FR619" s="28"/>
      <c r="FS619" s="28"/>
      <c r="FX619" s="202"/>
      <c r="FZ619" s="28"/>
      <c r="GA619" s="28"/>
      <c r="GB619" s="28"/>
      <c r="GG619" s="202"/>
      <c r="GI619" s="28"/>
      <c r="GJ619" s="28"/>
      <c r="GK619" s="28"/>
      <c r="GP619" s="202"/>
      <c r="GR619" s="28"/>
      <c r="GS619" s="28"/>
      <c r="GT619" s="28"/>
      <c r="GY619" s="202"/>
      <c r="HA619" s="28"/>
      <c r="HB619" s="28"/>
      <c r="HC619" s="28"/>
      <c r="HH619" s="202"/>
      <c r="HJ619" s="28"/>
      <c r="HK619" s="28"/>
      <c r="HL619" s="28"/>
      <c r="HQ619" s="28"/>
      <c r="HR619" s="28"/>
      <c r="HS619" s="28"/>
      <c r="HT619" s="28"/>
      <c r="HU619" s="28"/>
      <c r="HV619" s="28"/>
      <c r="HW619" s="28"/>
      <c r="HX619" s="28"/>
      <c r="HY619" s="28"/>
      <c r="HZ619" s="28"/>
      <c r="IA619" s="28"/>
      <c r="IB619" s="28"/>
      <c r="IC619" s="28"/>
      <c r="ID619" s="28"/>
      <c r="IE619" s="28"/>
      <c r="IF619" s="28"/>
      <c r="IG619" s="28"/>
      <c r="IH619" s="28"/>
      <c r="II619" s="28"/>
      <c r="IJ619" s="28"/>
      <c r="IK619" s="28"/>
      <c r="IL619" s="28"/>
      <c r="IM619" s="28"/>
      <c r="IN619" s="28"/>
      <c r="IO619" s="28"/>
      <c r="IP619" s="28"/>
      <c r="IQ619" s="28"/>
      <c r="IR619" s="28"/>
      <c r="IS619" s="28"/>
      <c r="IT619" s="28"/>
      <c r="IU619" s="28"/>
      <c r="IV619" s="28"/>
    </row>
    <row r="620" spans="1:256" s="54" customFormat="1" ht="18">
      <c r="A620" s="364" t="s">
        <v>522</v>
      </c>
      <c r="B620" s="28"/>
      <c r="C620" s="292"/>
      <c r="D620" s="54" t="s">
        <v>134</v>
      </c>
      <c r="E620" s="54">
        <f t="shared" si="3"/>
        <v>13</v>
      </c>
      <c r="F620" s="305">
        <f t="shared" si="4"/>
        <v>351</v>
      </c>
      <c r="G620" s="54">
        <v>5</v>
      </c>
      <c r="H620" s="28">
        <v>224</v>
      </c>
      <c r="I620" s="28">
        <v>98</v>
      </c>
      <c r="J620" s="28">
        <v>14</v>
      </c>
      <c r="K620" s="28">
        <v>10</v>
      </c>
      <c r="M620" s="28"/>
      <c r="N620" s="28"/>
      <c r="R620" s="202"/>
      <c r="T620" s="28"/>
      <c r="U620" s="28"/>
      <c r="V620" s="28"/>
      <c r="AA620" s="202"/>
      <c r="AC620" s="28"/>
      <c r="AD620" s="28"/>
      <c r="AE620" s="28"/>
      <c r="AJ620" s="202"/>
      <c r="AL620" s="28"/>
      <c r="AM620" s="28"/>
      <c r="AN620" s="28"/>
      <c r="AS620" s="202"/>
      <c r="AU620" s="28"/>
      <c r="AV620" s="28"/>
      <c r="AW620" s="28"/>
      <c r="BB620" s="202"/>
      <c r="BD620" s="28"/>
      <c r="BE620" s="28"/>
      <c r="BF620" s="28"/>
      <c r="BK620" s="202"/>
      <c r="BM620" s="28"/>
      <c r="BN620" s="28"/>
      <c r="BO620" s="28"/>
      <c r="BT620" s="202"/>
      <c r="BV620" s="28"/>
      <c r="BW620" s="28"/>
      <c r="BX620" s="28"/>
      <c r="CC620" s="202"/>
      <c r="CE620" s="28"/>
      <c r="CF620" s="28"/>
      <c r="CG620" s="28"/>
      <c r="CL620" s="202"/>
      <c r="CN620" s="28"/>
      <c r="CO620" s="28"/>
      <c r="CP620" s="28"/>
      <c r="CU620" s="202"/>
      <c r="CW620" s="28"/>
      <c r="CX620" s="28"/>
      <c r="CY620" s="28"/>
      <c r="DD620" s="202"/>
      <c r="DF620" s="28"/>
      <c r="DG620" s="28"/>
      <c r="DH620" s="28"/>
      <c r="DM620" s="202"/>
      <c r="DO620" s="28"/>
      <c r="DP620" s="28"/>
      <c r="DQ620" s="28"/>
      <c r="DV620" s="202"/>
      <c r="DX620" s="28"/>
      <c r="DY620" s="28"/>
      <c r="DZ620" s="28"/>
      <c r="EE620" s="202"/>
      <c r="EG620" s="28"/>
      <c r="EH620" s="28"/>
      <c r="EI620" s="28"/>
      <c r="EN620" s="202"/>
      <c r="EP620" s="28"/>
      <c r="EQ620" s="28"/>
      <c r="ER620" s="28"/>
      <c r="EW620" s="202"/>
      <c r="EY620" s="28"/>
      <c r="EZ620" s="28"/>
      <c r="FA620" s="28"/>
      <c r="FF620" s="202"/>
      <c r="FH620" s="28"/>
      <c r="FI620" s="28"/>
      <c r="FJ620" s="28"/>
      <c r="FO620" s="202"/>
      <c r="FQ620" s="28"/>
      <c r="FR620" s="28"/>
      <c r="FS620" s="28"/>
      <c r="FX620" s="202"/>
      <c r="FZ620" s="28"/>
      <c r="GA620" s="28"/>
      <c r="GB620" s="28"/>
      <c r="GG620" s="202"/>
      <c r="GI620" s="28"/>
      <c r="GJ620" s="28"/>
      <c r="GK620" s="28"/>
      <c r="GP620" s="202"/>
      <c r="GR620" s="28"/>
      <c r="GS620" s="28"/>
      <c r="GT620" s="28"/>
      <c r="GY620" s="202"/>
      <c r="HA620" s="28"/>
      <c r="HB620" s="28"/>
      <c r="HC620" s="28"/>
      <c r="HH620" s="202"/>
      <c r="HJ620" s="28"/>
      <c r="HK620" s="28"/>
      <c r="HL620" s="28"/>
      <c r="HQ620" s="28"/>
      <c r="HR620" s="28"/>
      <c r="HS620" s="28"/>
      <c r="HT620" s="28"/>
      <c r="HU620" s="28"/>
      <c r="HV620" s="28"/>
      <c r="HW620" s="28"/>
      <c r="HX620" s="28"/>
      <c r="HY620" s="28"/>
      <c r="HZ620" s="28"/>
      <c r="IA620" s="28"/>
      <c r="IB620" s="28"/>
      <c r="IC620" s="28"/>
      <c r="ID620" s="28"/>
      <c r="IE620" s="28"/>
      <c r="IF620" s="28"/>
      <c r="IG620" s="28"/>
      <c r="IH620" s="28"/>
      <c r="II620" s="28"/>
      <c r="IJ620" s="28"/>
      <c r="IK620" s="28"/>
      <c r="IL620" s="28"/>
      <c r="IM620" s="28"/>
      <c r="IN620" s="28"/>
      <c r="IO620" s="28"/>
      <c r="IP620" s="28"/>
      <c r="IQ620" s="28"/>
      <c r="IR620" s="28"/>
      <c r="IS620" s="28"/>
      <c r="IT620" s="28"/>
      <c r="IU620" s="28"/>
      <c r="IV620" s="28"/>
    </row>
    <row r="621" spans="1:256" s="54" customFormat="1" ht="18">
      <c r="A621" s="364" t="s">
        <v>2304</v>
      </c>
      <c r="B621" s="292"/>
      <c r="C621" s="292"/>
      <c r="D621" s="54" t="s">
        <v>130</v>
      </c>
      <c r="E621" s="54">
        <f t="shared" si="3"/>
        <v>18</v>
      </c>
      <c r="F621" s="305">
        <f t="shared" si="4"/>
        <v>15</v>
      </c>
      <c r="H621" s="28"/>
      <c r="I621" s="28">
        <v>3</v>
      </c>
      <c r="J621" s="28">
        <v>2</v>
      </c>
      <c r="K621" s="28">
        <v>10</v>
      </c>
      <c r="L621" s="28"/>
      <c r="M621" s="28"/>
      <c r="N621" s="28"/>
      <c r="R621" s="202"/>
      <c r="T621" s="28"/>
      <c r="U621" s="28"/>
      <c r="V621" s="28"/>
      <c r="AA621" s="202"/>
      <c r="AC621" s="28"/>
      <c r="AD621" s="28"/>
      <c r="AE621" s="28"/>
      <c r="AJ621" s="202"/>
      <c r="AL621" s="28"/>
      <c r="AM621" s="28"/>
      <c r="AN621" s="28"/>
      <c r="AS621" s="202"/>
      <c r="AU621" s="28"/>
      <c r="AV621" s="28"/>
      <c r="AW621" s="28"/>
      <c r="BB621" s="202"/>
      <c r="BD621" s="28"/>
      <c r="BE621" s="28"/>
      <c r="BF621" s="28"/>
      <c r="BK621" s="202"/>
      <c r="BM621" s="28"/>
      <c r="BN621" s="28"/>
      <c r="BO621" s="28"/>
      <c r="BT621" s="202"/>
      <c r="BV621" s="28"/>
      <c r="BW621" s="28"/>
      <c r="BX621" s="28"/>
      <c r="CC621" s="202"/>
      <c r="CE621" s="28"/>
      <c r="CF621" s="28"/>
      <c r="CG621" s="28"/>
      <c r="CL621" s="202"/>
      <c r="CN621" s="28"/>
      <c r="CO621" s="28"/>
      <c r="CP621" s="28"/>
      <c r="CU621" s="202"/>
      <c r="CW621" s="28"/>
      <c r="CX621" s="28"/>
      <c r="CY621" s="28"/>
      <c r="DD621" s="202"/>
      <c r="DF621" s="28"/>
      <c r="DG621" s="28"/>
      <c r="DH621" s="28"/>
      <c r="DM621" s="202"/>
      <c r="DO621" s="28"/>
      <c r="DP621" s="28"/>
      <c r="DQ621" s="28"/>
      <c r="DV621" s="202"/>
      <c r="DX621" s="28"/>
      <c r="DY621" s="28"/>
      <c r="DZ621" s="28"/>
      <c r="EE621" s="202"/>
      <c r="EG621" s="28"/>
      <c r="EH621" s="28"/>
      <c r="EI621" s="28"/>
      <c r="EN621" s="202"/>
      <c r="EP621" s="28"/>
      <c r="EQ621" s="28"/>
      <c r="ER621" s="28"/>
      <c r="EW621" s="202"/>
      <c r="EY621" s="28"/>
      <c r="EZ621" s="28"/>
      <c r="FA621" s="28"/>
      <c r="FF621" s="202"/>
      <c r="FH621" s="28"/>
      <c r="FI621" s="28"/>
      <c r="FJ621" s="28"/>
      <c r="FO621" s="202"/>
      <c r="FQ621" s="28"/>
      <c r="FR621" s="28"/>
      <c r="FS621" s="28"/>
      <c r="FX621" s="202"/>
      <c r="FZ621" s="28"/>
      <c r="GA621" s="28"/>
      <c r="GB621" s="28"/>
      <c r="GG621" s="202"/>
      <c r="GI621" s="28"/>
      <c r="GJ621" s="28"/>
      <c r="GK621" s="28"/>
      <c r="GP621" s="202"/>
      <c r="GR621" s="28"/>
      <c r="GS621" s="28"/>
      <c r="GT621" s="28"/>
      <c r="GY621" s="202"/>
      <c r="HA621" s="28"/>
      <c r="HB621" s="28"/>
      <c r="HC621" s="28"/>
      <c r="HH621" s="202"/>
      <c r="HJ621" s="28"/>
      <c r="HK621" s="28"/>
      <c r="HL621" s="28"/>
      <c r="HQ621" s="28"/>
      <c r="HR621" s="28"/>
      <c r="HS621" s="28"/>
      <c r="HT621" s="28"/>
      <c r="HU621" s="28"/>
      <c r="HV621" s="28"/>
      <c r="HW621" s="28"/>
      <c r="HX621" s="28"/>
      <c r="HY621" s="28"/>
      <c r="HZ621" s="28"/>
      <c r="IA621" s="28"/>
      <c r="IB621" s="28"/>
      <c r="IC621" s="28"/>
      <c r="ID621" s="28"/>
      <c r="IE621" s="28"/>
      <c r="IF621" s="28"/>
      <c r="IG621" s="28"/>
      <c r="IH621" s="28"/>
      <c r="II621" s="28"/>
      <c r="IJ621" s="28"/>
      <c r="IK621" s="28"/>
      <c r="IL621" s="28"/>
      <c r="IM621" s="28"/>
      <c r="IN621" s="28"/>
      <c r="IO621" s="28"/>
      <c r="IP621" s="28"/>
      <c r="IQ621" s="28"/>
      <c r="IR621" s="28"/>
      <c r="IS621" s="28"/>
      <c r="IT621" s="28"/>
      <c r="IU621" s="28"/>
      <c r="IV621" s="28"/>
    </row>
    <row r="622" spans="1:256" s="54" customFormat="1" ht="18">
      <c r="A622" s="364" t="s">
        <v>626</v>
      </c>
      <c r="B622" s="292"/>
      <c r="C622" s="292"/>
      <c r="D622" s="54" t="s">
        <v>130</v>
      </c>
      <c r="E622" s="54">
        <f t="shared" si="3"/>
        <v>5</v>
      </c>
      <c r="F622" s="305">
        <f t="shared" si="4"/>
        <v>28</v>
      </c>
      <c r="H622" s="28"/>
      <c r="I622" s="28"/>
      <c r="J622" s="28"/>
      <c r="K622" s="28">
        <v>28</v>
      </c>
      <c r="L622" s="28"/>
      <c r="M622" s="28"/>
      <c r="N622" s="28"/>
      <c r="R622" s="202"/>
      <c r="T622" s="28"/>
      <c r="U622" s="28"/>
      <c r="V622" s="28"/>
      <c r="AA622" s="202"/>
      <c r="AC622" s="28"/>
      <c r="AD622" s="28"/>
      <c r="AE622" s="28"/>
      <c r="AJ622" s="202"/>
      <c r="AL622" s="28"/>
      <c r="AM622" s="28"/>
      <c r="AN622" s="28"/>
      <c r="AS622" s="202"/>
      <c r="AU622" s="28"/>
      <c r="AV622" s="28"/>
      <c r="AW622" s="28"/>
      <c r="BB622" s="202"/>
      <c r="BD622" s="28"/>
      <c r="BE622" s="28"/>
      <c r="BF622" s="28"/>
      <c r="BK622" s="202"/>
      <c r="BM622" s="28"/>
      <c r="BN622" s="28"/>
      <c r="BO622" s="28"/>
      <c r="BT622" s="202"/>
      <c r="BV622" s="28"/>
      <c r="BW622" s="28"/>
      <c r="BX622" s="28"/>
      <c r="CC622" s="202"/>
      <c r="CE622" s="28"/>
      <c r="CF622" s="28"/>
      <c r="CG622" s="28"/>
      <c r="CL622" s="202"/>
      <c r="CN622" s="28"/>
      <c r="CO622" s="28"/>
      <c r="CP622" s="28"/>
      <c r="CU622" s="202"/>
      <c r="CW622" s="28"/>
      <c r="CX622" s="28"/>
      <c r="CY622" s="28"/>
      <c r="DD622" s="202"/>
      <c r="DF622" s="28"/>
      <c r="DG622" s="28"/>
      <c r="DH622" s="28"/>
      <c r="DM622" s="202"/>
      <c r="DO622" s="28"/>
      <c r="DP622" s="28"/>
      <c r="DQ622" s="28"/>
      <c r="DV622" s="202"/>
      <c r="DX622" s="28"/>
      <c r="DY622" s="28"/>
      <c r="DZ622" s="28"/>
      <c r="EE622" s="202"/>
      <c r="EG622" s="28"/>
      <c r="EH622" s="28"/>
      <c r="EI622" s="28"/>
      <c r="EN622" s="202"/>
      <c r="EP622" s="28"/>
      <c r="EQ622" s="28"/>
      <c r="ER622" s="28"/>
      <c r="EW622" s="202"/>
      <c r="EY622" s="28"/>
      <c r="EZ622" s="28"/>
      <c r="FA622" s="28"/>
      <c r="FF622" s="202"/>
      <c r="FH622" s="28"/>
      <c r="FI622" s="28"/>
      <c r="FJ622" s="28"/>
      <c r="FO622" s="202"/>
      <c r="FQ622" s="28"/>
      <c r="FR622" s="28"/>
      <c r="FS622" s="28"/>
      <c r="FX622" s="202"/>
      <c r="FZ622" s="28"/>
      <c r="GA622" s="28"/>
      <c r="GB622" s="28"/>
      <c r="GG622" s="202"/>
      <c r="GI622" s="28"/>
      <c r="GJ622" s="28"/>
      <c r="GK622" s="28"/>
      <c r="GP622" s="202"/>
      <c r="GR622" s="28"/>
      <c r="GS622" s="28"/>
      <c r="GT622" s="28"/>
      <c r="GY622" s="202"/>
      <c r="HA622" s="28"/>
      <c r="HB622" s="28"/>
      <c r="HC622" s="28"/>
      <c r="HH622" s="202"/>
      <c r="HJ622" s="28"/>
      <c r="HK622" s="28"/>
      <c r="HL622" s="28"/>
      <c r="HQ622" s="28"/>
      <c r="HR622" s="28"/>
      <c r="HS622" s="28"/>
      <c r="HT622" s="28"/>
      <c r="HU622" s="28"/>
      <c r="HV622" s="28"/>
      <c r="HW622" s="28"/>
      <c r="HX622" s="28"/>
      <c r="HY622" s="28"/>
      <c r="HZ622" s="28"/>
      <c r="IA622" s="28"/>
      <c r="IB622" s="28"/>
      <c r="IC622" s="28"/>
      <c r="ID622" s="28"/>
      <c r="IE622" s="28"/>
      <c r="IF622" s="28"/>
      <c r="IG622" s="28"/>
      <c r="IH622" s="28"/>
      <c r="II622" s="28"/>
      <c r="IJ622" s="28"/>
      <c r="IK622" s="28"/>
      <c r="IL622" s="28"/>
      <c r="IM622" s="28"/>
      <c r="IN622" s="28"/>
      <c r="IO622" s="28"/>
      <c r="IP622" s="28"/>
      <c r="IQ622" s="28"/>
      <c r="IR622" s="28"/>
      <c r="IS622" s="28"/>
      <c r="IT622" s="28"/>
      <c r="IU622" s="28"/>
      <c r="IV622" s="28"/>
    </row>
    <row r="623" spans="1:256" s="54" customFormat="1" ht="18">
      <c r="A623" s="364" t="s">
        <v>1080</v>
      </c>
      <c r="B623" s="28"/>
      <c r="C623" s="292"/>
      <c r="D623" s="54" t="s">
        <v>129</v>
      </c>
      <c r="E623" s="54">
        <f t="shared" si="3"/>
        <v>0</v>
      </c>
      <c r="F623" s="305">
        <f t="shared" si="4"/>
        <v>15</v>
      </c>
      <c r="H623" s="239"/>
      <c r="I623" s="28">
        <v>10</v>
      </c>
      <c r="J623" s="28">
        <v>5</v>
      </c>
      <c r="K623" s="28" t="s">
        <v>4381</v>
      </c>
      <c r="M623" s="239"/>
      <c r="N623" s="28"/>
      <c r="R623" s="202"/>
      <c r="T623" s="28"/>
      <c r="U623" s="28"/>
      <c r="V623" s="28"/>
      <c r="AA623" s="202"/>
      <c r="AC623" s="28"/>
      <c r="AD623" s="28"/>
      <c r="AE623" s="28"/>
      <c r="AJ623" s="202"/>
      <c r="AL623" s="28"/>
      <c r="AM623" s="28"/>
      <c r="AN623" s="28"/>
      <c r="AS623" s="202"/>
      <c r="AU623" s="28"/>
      <c r="AV623" s="28"/>
      <c r="AW623" s="28"/>
      <c r="BB623" s="202"/>
      <c r="BD623" s="28"/>
      <c r="BE623" s="28"/>
      <c r="BF623" s="28"/>
      <c r="BK623" s="202"/>
      <c r="BM623" s="28"/>
      <c r="BN623" s="28"/>
      <c r="BO623" s="28"/>
      <c r="BT623" s="202"/>
      <c r="BV623" s="28"/>
      <c r="BW623" s="28"/>
      <c r="BX623" s="28"/>
      <c r="CC623" s="202"/>
      <c r="CE623" s="28"/>
      <c r="CF623" s="28"/>
      <c r="CG623" s="28"/>
      <c r="CL623" s="202"/>
      <c r="CN623" s="28"/>
      <c r="CO623" s="28"/>
      <c r="CP623" s="28"/>
      <c r="CU623" s="202"/>
      <c r="CW623" s="28"/>
      <c r="CX623" s="28"/>
      <c r="CY623" s="28"/>
      <c r="DD623" s="202"/>
      <c r="DF623" s="28"/>
      <c r="DG623" s="28"/>
      <c r="DH623" s="28"/>
      <c r="DM623" s="202"/>
      <c r="DO623" s="28"/>
      <c r="DP623" s="28"/>
      <c r="DQ623" s="28"/>
      <c r="DV623" s="202"/>
      <c r="DX623" s="28"/>
      <c r="DY623" s="28"/>
      <c r="DZ623" s="28"/>
      <c r="EE623" s="202"/>
      <c r="EG623" s="28"/>
      <c r="EH623" s="28"/>
      <c r="EI623" s="28"/>
      <c r="EN623" s="202"/>
      <c r="EP623" s="28"/>
      <c r="EQ623" s="28"/>
      <c r="ER623" s="28"/>
      <c r="EW623" s="202"/>
      <c r="EY623" s="28"/>
      <c r="EZ623" s="28"/>
      <c r="FA623" s="28"/>
      <c r="FF623" s="202"/>
      <c r="FH623" s="28"/>
      <c r="FI623" s="28"/>
      <c r="FJ623" s="28"/>
      <c r="FO623" s="202"/>
      <c r="FQ623" s="28"/>
      <c r="FR623" s="28"/>
      <c r="FS623" s="28"/>
      <c r="FX623" s="202"/>
      <c r="FZ623" s="28"/>
      <c r="GA623" s="28"/>
      <c r="GB623" s="28"/>
      <c r="GG623" s="202"/>
      <c r="GI623" s="28"/>
      <c r="GJ623" s="28"/>
      <c r="GK623" s="28"/>
      <c r="GP623" s="202"/>
      <c r="GR623" s="28"/>
      <c r="GS623" s="28"/>
      <c r="GT623" s="28"/>
      <c r="GY623" s="202"/>
      <c r="HA623" s="28"/>
      <c r="HB623" s="28"/>
      <c r="HC623" s="28"/>
      <c r="HH623" s="202"/>
      <c r="HJ623" s="28"/>
      <c r="HK623" s="28"/>
      <c r="HL623" s="28"/>
      <c r="HQ623" s="28"/>
      <c r="HR623" s="28"/>
      <c r="HS623" s="28"/>
      <c r="HT623" s="28"/>
      <c r="HU623" s="28"/>
      <c r="HV623" s="28"/>
      <c r="HW623" s="28"/>
      <c r="HX623" s="28"/>
      <c r="HY623" s="28"/>
      <c r="HZ623" s="28"/>
      <c r="IA623" s="28"/>
      <c r="IB623" s="28"/>
      <c r="IC623" s="28"/>
      <c r="ID623" s="28"/>
      <c r="IE623" s="28"/>
      <c r="IF623" s="28"/>
      <c r="IG623" s="28"/>
      <c r="IH623" s="28"/>
      <c r="II623" s="28"/>
      <c r="IJ623" s="28"/>
      <c r="IK623" s="28"/>
      <c r="IL623" s="28"/>
      <c r="IM623" s="28"/>
      <c r="IN623" s="28"/>
      <c r="IO623" s="28"/>
      <c r="IP623" s="28"/>
      <c r="IQ623" s="28"/>
      <c r="IR623" s="28"/>
      <c r="IS623" s="28"/>
      <c r="IT623" s="28"/>
      <c r="IU623" s="28"/>
      <c r="IV623" s="28"/>
    </row>
    <row r="624" spans="1:256" s="54" customFormat="1" ht="18">
      <c r="A624" s="364" t="s">
        <v>1375</v>
      </c>
      <c r="B624" s="28"/>
      <c r="C624" s="292"/>
      <c r="D624" s="54" t="s">
        <v>129</v>
      </c>
      <c r="E624" s="54">
        <f t="shared" si="3"/>
        <v>0</v>
      </c>
      <c r="F624" s="305">
        <f t="shared" si="4"/>
        <v>29</v>
      </c>
      <c r="H624" s="28"/>
      <c r="I624" s="28">
        <v>29</v>
      </c>
      <c r="J624" s="28"/>
      <c r="K624" s="28"/>
      <c r="M624" s="28"/>
      <c r="N624" s="28"/>
      <c r="R624" s="202"/>
      <c r="T624" s="28"/>
      <c r="U624" s="28"/>
      <c r="V624" s="28"/>
      <c r="AA624" s="202"/>
      <c r="AC624" s="28"/>
      <c r="AD624" s="28"/>
      <c r="AE624" s="28"/>
      <c r="AJ624" s="202"/>
      <c r="AL624" s="28"/>
      <c r="AM624" s="28"/>
      <c r="AN624" s="28"/>
      <c r="AS624" s="202"/>
      <c r="AU624" s="28"/>
      <c r="AV624" s="28"/>
      <c r="AW624" s="28"/>
      <c r="BB624" s="202"/>
      <c r="BD624" s="28"/>
      <c r="BE624" s="28"/>
      <c r="BF624" s="28"/>
      <c r="BK624" s="202"/>
      <c r="BM624" s="28"/>
      <c r="BN624" s="28"/>
      <c r="BO624" s="28"/>
      <c r="BT624" s="202"/>
      <c r="BV624" s="28"/>
      <c r="BW624" s="28"/>
      <c r="BX624" s="28"/>
      <c r="CC624" s="202"/>
      <c r="CE624" s="28"/>
      <c r="CF624" s="28"/>
      <c r="CG624" s="28"/>
      <c r="CL624" s="202"/>
      <c r="CN624" s="28"/>
      <c r="CO624" s="28"/>
      <c r="CP624" s="28"/>
      <c r="CU624" s="202"/>
      <c r="CW624" s="28"/>
      <c r="CX624" s="28"/>
      <c r="CY624" s="28"/>
      <c r="DD624" s="202"/>
      <c r="DF624" s="28"/>
      <c r="DG624" s="28"/>
      <c r="DH624" s="28"/>
      <c r="DM624" s="202"/>
      <c r="DO624" s="28"/>
      <c r="DP624" s="28"/>
      <c r="DQ624" s="28"/>
      <c r="DV624" s="202"/>
      <c r="DX624" s="28"/>
      <c r="DY624" s="28"/>
      <c r="DZ624" s="28"/>
      <c r="EE624" s="202"/>
      <c r="EG624" s="28"/>
      <c r="EH624" s="28"/>
      <c r="EI624" s="28"/>
      <c r="EN624" s="202"/>
      <c r="EP624" s="28"/>
      <c r="EQ624" s="28"/>
      <c r="ER624" s="28"/>
      <c r="EW624" s="202"/>
      <c r="EY624" s="28"/>
      <c r="EZ624" s="28"/>
      <c r="FA624" s="28"/>
      <c r="FF624" s="202"/>
      <c r="FH624" s="28"/>
      <c r="FI624" s="28"/>
      <c r="FJ624" s="28"/>
      <c r="FO624" s="202"/>
      <c r="FQ624" s="28"/>
      <c r="FR624" s="28"/>
      <c r="FS624" s="28"/>
      <c r="FX624" s="202"/>
      <c r="FZ624" s="28"/>
      <c r="GA624" s="28"/>
      <c r="GB624" s="28"/>
      <c r="GG624" s="202"/>
      <c r="GI624" s="28"/>
      <c r="GJ624" s="28"/>
      <c r="GK624" s="28"/>
      <c r="GP624" s="202"/>
      <c r="GR624" s="28"/>
      <c r="GS624" s="28"/>
      <c r="GT624" s="28"/>
      <c r="GY624" s="202"/>
      <c r="HA624" s="28"/>
      <c r="HB624" s="28"/>
      <c r="HC624" s="28"/>
      <c r="HH624" s="202"/>
      <c r="HJ624" s="28"/>
      <c r="HK624" s="28"/>
      <c r="HL624" s="28"/>
      <c r="HQ624" s="28"/>
      <c r="HR624" s="28"/>
      <c r="HS624" s="28"/>
      <c r="HT624" s="28"/>
      <c r="HU624" s="28"/>
      <c r="HV624" s="28"/>
      <c r="HW624" s="28"/>
      <c r="HX624" s="28"/>
      <c r="HY624" s="28"/>
      <c r="HZ624" s="28"/>
      <c r="IA624" s="28"/>
      <c r="IB624" s="28"/>
      <c r="IC624" s="28"/>
      <c r="ID624" s="28"/>
      <c r="IE624" s="28"/>
      <c r="IF624" s="28"/>
      <c r="IG624" s="28"/>
      <c r="IH624" s="28"/>
      <c r="II624" s="28"/>
      <c r="IJ624" s="28"/>
      <c r="IK624" s="28"/>
      <c r="IL624" s="28"/>
      <c r="IM624" s="28"/>
      <c r="IN624" s="28"/>
      <c r="IO624" s="28"/>
      <c r="IP624" s="28"/>
      <c r="IQ624" s="28"/>
      <c r="IR624" s="28"/>
      <c r="IS624" s="28"/>
      <c r="IT624" s="28"/>
      <c r="IU624" s="28"/>
      <c r="IV624" s="28"/>
    </row>
    <row r="625" spans="1:256" s="54" customFormat="1" ht="18">
      <c r="A625" s="364" t="s">
        <v>560</v>
      </c>
      <c r="B625" s="292"/>
      <c r="C625" s="292"/>
      <c r="D625" s="54" t="s">
        <v>130</v>
      </c>
      <c r="E625" s="54">
        <f t="shared" si="3"/>
        <v>3</v>
      </c>
      <c r="F625" s="305">
        <f t="shared" si="4"/>
        <v>2</v>
      </c>
      <c r="H625" s="28"/>
      <c r="I625" s="28">
        <v>2</v>
      </c>
      <c r="J625" s="28"/>
      <c r="K625" s="28"/>
      <c r="L625" s="28"/>
      <c r="M625" s="28"/>
      <c r="N625" s="28"/>
      <c r="R625" s="202"/>
      <c r="T625" s="28"/>
      <c r="U625" s="28"/>
      <c r="V625" s="28"/>
      <c r="AA625" s="202"/>
      <c r="AC625" s="28"/>
      <c r="AD625" s="28"/>
      <c r="AE625" s="28"/>
      <c r="AJ625" s="202"/>
      <c r="AL625" s="28"/>
      <c r="AM625" s="28"/>
      <c r="AN625" s="28"/>
      <c r="AS625" s="202"/>
      <c r="AU625" s="28"/>
      <c r="AV625" s="28"/>
      <c r="AW625" s="28"/>
      <c r="BB625" s="202"/>
      <c r="BD625" s="28"/>
      <c r="BE625" s="28"/>
      <c r="BF625" s="28"/>
      <c r="BK625" s="202"/>
      <c r="BM625" s="28"/>
      <c r="BN625" s="28"/>
      <c r="BO625" s="28"/>
      <c r="BT625" s="202"/>
      <c r="BV625" s="28"/>
      <c r="BW625" s="28"/>
      <c r="BX625" s="28"/>
      <c r="CC625" s="202"/>
      <c r="CE625" s="28"/>
      <c r="CF625" s="28"/>
      <c r="CG625" s="28"/>
      <c r="CL625" s="202"/>
      <c r="CN625" s="28"/>
      <c r="CO625" s="28"/>
      <c r="CP625" s="28"/>
      <c r="CU625" s="202"/>
      <c r="CW625" s="28"/>
      <c r="CX625" s="28"/>
      <c r="CY625" s="28"/>
      <c r="DD625" s="202"/>
      <c r="DF625" s="28"/>
      <c r="DG625" s="28"/>
      <c r="DH625" s="28"/>
      <c r="DM625" s="202"/>
      <c r="DO625" s="28"/>
      <c r="DP625" s="28"/>
      <c r="DQ625" s="28"/>
      <c r="DV625" s="202"/>
      <c r="DX625" s="28"/>
      <c r="DY625" s="28"/>
      <c r="DZ625" s="28"/>
      <c r="EE625" s="202"/>
      <c r="EG625" s="28"/>
      <c r="EH625" s="28"/>
      <c r="EI625" s="28"/>
      <c r="EN625" s="202"/>
      <c r="EP625" s="28"/>
      <c r="EQ625" s="28"/>
      <c r="ER625" s="28"/>
      <c r="EW625" s="202"/>
      <c r="EY625" s="28"/>
      <c r="EZ625" s="28"/>
      <c r="FA625" s="28"/>
      <c r="FF625" s="202"/>
      <c r="FH625" s="28"/>
      <c r="FI625" s="28"/>
      <c r="FJ625" s="28"/>
      <c r="FO625" s="202"/>
      <c r="FQ625" s="28"/>
      <c r="FR625" s="28"/>
      <c r="FS625" s="28"/>
      <c r="FX625" s="202"/>
      <c r="FZ625" s="28"/>
      <c r="GA625" s="28"/>
      <c r="GB625" s="28"/>
      <c r="GG625" s="202"/>
      <c r="GI625" s="28"/>
      <c r="GJ625" s="28"/>
      <c r="GK625" s="28"/>
      <c r="GP625" s="202"/>
      <c r="GR625" s="28"/>
      <c r="GS625" s="28"/>
      <c r="GT625" s="28"/>
      <c r="GY625" s="202"/>
      <c r="HA625" s="28"/>
      <c r="HB625" s="28"/>
      <c r="HC625" s="28"/>
      <c r="HH625" s="202"/>
      <c r="HJ625" s="28"/>
      <c r="HK625" s="28"/>
      <c r="HL625" s="28"/>
      <c r="HQ625" s="28"/>
      <c r="HR625" s="28"/>
      <c r="HS625" s="28"/>
      <c r="HT625" s="28"/>
      <c r="HU625" s="28"/>
      <c r="HV625" s="28"/>
      <c r="HW625" s="28"/>
      <c r="HX625" s="28"/>
      <c r="HY625" s="28"/>
      <c r="HZ625" s="28"/>
      <c r="IA625" s="28"/>
      <c r="IB625" s="28"/>
      <c r="IC625" s="28"/>
      <c r="ID625" s="28"/>
      <c r="IE625" s="28"/>
      <c r="IF625" s="28"/>
      <c r="IG625" s="28"/>
      <c r="IH625" s="28"/>
      <c r="II625" s="28"/>
      <c r="IJ625" s="28"/>
      <c r="IK625" s="28"/>
      <c r="IL625" s="28"/>
      <c r="IM625" s="28"/>
      <c r="IN625" s="28"/>
      <c r="IO625" s="28"/>
      <c r="IP625" s="28"/>
      <c r="IQ625" s="28"/>
      <c r="IR625" s="28"/>
      <c r="IS625" s="28"/>
      <c r="IT625" s="28"/>
      <c r="IU625" s="28"/>
      <c r="IV625" s="28"/>
    </row>
    <row r="626" spans="1:256" s="54" customFormat="1" ht="18">
      <c r="A626" s="364" t="s">
        <v>1432</v>
      </c>
      <c r="B626" s="292"/>
      <c r="C626" s="292"/>
      <c r="D626" s="54" t="s">
        <v>135</v>
      </c>
      <c r="E626" s="54">
        <f t="shared" si="3"/>
        <v>8</v>
      </c>
      <c r="F626" s="305">
        <f t="shared" si="4"/>
        <v>108</v>
      </c>
      <c r="H626" s="28">
        <v>48</v>
      </c>
      <c r="I626" s="28">
        <v>28</v>
      </c>
      <c r="J626" s="28">
        <v>17</v>
      </c>
      <c r="K626" s="28">
        <v>15</v>
      </c>
      <c r="M626" s="28"/>
      <c r="N626" s="28"/>
      <c r="R626" s="202"/>
      <c r="T626" s="28"/>
      <c r="U626" s="28"/>
      <c r="V626" s="28"/>
      <c r="AA626" s="202"/>
      <c r="AC626" s="28"/>
      <c r="AD626" s="28"/>
      <c r="AE626" s="28"/>
      <c r="AJ626" s="202"/>
      <c r="AL626" s="28"/>
      <c r="AM626" s="28"/>
      <c r="AN626" s="28"/>
      <c r="AS626" s="202"/>
      <c r="AU626" s="28"/>
      <c r="AV626" s="28"/>
      <c r="AW626" s="28"/>
      <c r="BB626" s="202"/>
      <c r="BD626" s="28"/>
      <c r="BE626" s="28"/>
      <c r="BF626" s="28"/>
      <c r="BK626" s="202"/>
      <c r="BM626" s="28"/>
      <c r="BN626" s="28"/>
      <c r="BO626" s="28"/>
      <c r="BT626" s="202"/>
      <c r="BV626" s="28"/>
      <c r="BW626" s="28"/>
      <c r="BX626" s="28"/>
      <c r="CC626" s="202"/>
      <c r="CE626" s="28"/>
      <c r="CF626" s="28"/>
      <c r="CG626" s="28"/>
      <c r="CL626" s="202"/>
      <c r="CN626" s="28"/>
      <c r="CO626" s="28"/>
      <c r="CP626" s="28"/>
      <c r="CU626" s="202"/>
      <c r="CW626" s="28"/>
      <c r="CX626" s="28"/>
      <c r="CY626" s="28"/>
      <c r="DD626" s="202"/>
      <c r="DF626" s="28"/>
      <c r="DG626" s="28"/>
      <c r="DH626" s="28"/>
      <c r="DM626" s="202"/>
      <c r="DO626" s="28"/>
      <c r="DP626" s="28"/>
      <c r="DQ626" s="28"/>
      <c r="DV626" s="202"/>
      <c r="DX626" s="28"/>
      <c r="DY626" s="28"/>
      <c r="DZ626" s="28"/>
      <c r="EE626" s="202"/>
      <c r="EG626" s="28"/>
      <c r="EH626" s="28"/>
      <c r="EI626" s="28"/>
      <c r="EN626" s="202"/>
      <c r="EP626" s="28"/>
      <c r="EQ626" s="28"/>
      <c r="ER626" s="28"/>
      <c r="EW626" s="202"/>
      <c r="EY626" s="28"/>
      <c r="EZ626" s="28"/>
      <c r="FA626" s="28"/>
      <c r="FF626" s="202"/>
      <c r="FH626" s="28"/>
      <c r="FI626" s="28"/>
      <c r="FJ626" s="28"/>
      <c r="FO626" s="202"/>
      <c r="FQ626" s="28"/>
      <c r="FR626" s="28"/>
      <c r="FS626" s="28"/>
      <c r="FX626" s="202"/>
      <c r="FZ626" s="28"/>
      <c r="GA626" s="28"/>
      <c r="GB626" s="28"/>
      <c r="GG626" s="202"/>
      <c r="GI626" s="28"/>
      <c r="GJ626" s="28"/>
      <c r="GK626" s="28"/>
      <c r="GP626" s="202"/>
      <c r="GR626" s="28"/>
      <c r="GS626" s="28"/>
      <c r="GT626" s="28"/>
      <c r="GY626" s="202"/>
      <c r="HA626" s="28"/>
      <c r="HB626" s="28"/>
      <c r="HC626" s="28"/>
      <c r="HH626" s="202"/>
      <c r="HJ626" s="28"/>
      <c r="HK626" s="28"/>
      <c r="HL626" s="28"/>
      <c r="HQ626" s="28"/>
      <c r="HR626" s="28"/>
      <c r="HS626" s="28"/>
      <c r="HT626" s="28"/>
      <c r="HU626" s="28"/>
      <c r="HV626" s="28"/>
      <c r="HW626" s="28"/>
      <c r="HX626" s="28"/>
      <c r="HY626" s="28"/>
      <c r="HZ626" s="28"/>
      <c r="IA626" s="28"/>
      <c r="IB626" s="28"/>
      <c r="IC626" s="28"/>
      <c r="ID626" s="28"/>
      <c r="IE626" s="28"/>
      <c r="IF626" s="28"/>
      <c r="IG626" s="28"/>
      <c r="IH626" s="28"/>
      <c r="II626" s="28"/>
      <c r="IJ626" s="28"/>
      <c r="IK626" s="28"/>
      <c r="IL626" s="28"/>
      <c r="IM626" s="28"/>
      <c r="IN626" s="28"/>
      <c r="IO626" s="28"/>
      <c r="IP626" s="28"/>
      <c r="IQ626" s="28"/>
      <c r="IR626" s="28"/>
      <c r="IS626" s="28"/>
      <c r="IT626" s="28"/>
      <c r="IU626" s="28"/>
      <c r="IV626" s="28"/>
    </row>
    <row r="627" spans="1:256" s="54" customFormat="1" ht="18">
      <c r="A627" s="364" t="s">
        <v>988</v>
      </c>
      <c r="B627" s="28"/>
      <c r="C627" s="292"/>
      <c r="D627" s="54" t="s">
        <v>129</v>
      </c>
      <c r="E627" s="54">
        <f t="shared" ref="E627:E690" si="5">COUNTIF($A$481:$AHO$554,A627)</f>
        <v>1</v>
      </c>
      <c r="F627" s="305">
        <f t="shared" si="4"/>
        <v>0</v>
      </c>
      <c r="H627" s="28"/>
      <c r="I627" s="28"/>
      <c r="J627" s="28"/>
      <c r="K627" s="28"/>
      <c r="M627" s="28"/>
      <c r="N627" s="28"/>
      <c r="R627" s="202"/>
      <c r="T627" s="28"/>
      <c r="U627" s="28"/>
      <c r="V627" s="28"/>
      <c r="AA627" s="202"/>
      <c r="AC627" s="28"/>
      <c r="AD627" s="28"/>
      <c r="AE627" s="28"/>
      <c r="AJ627" s="202"/>
      <c r="AL627" s="28"/>
      <c r="AM627" s="28"/>
      <c r="AN627" s="28"/>
      <c r="AS627" s="202"/>
      <c r="AU627" s="28"/>
      <c r="AV627" s="28"/>
      <c r="AW627" s="28"/>
      <c r="BB627" s="202"/>
      <c r="BD627" s="28"/>
      <c r="BE627" s="28"/>
      <c r="BF627" s="28"/>
      <c r="BK627" s="202"/>
      <c r="BM627" s="28"/>
      <c r="BN627" s="28"/>
      <c r="BO627" s="28"/>
      <c r="BT627" s="202"/>
      <c r="BV627" s="28"/>
      <c r="BW627" s="28"/>
      <c r="BX627" s="28"/>
      <c r="CC627" s="202"/>
      <c r="CE627" s="28"/>
      <c r="CF627" s="28"/>
      <c r="CG627" s="28"/>
      <c r="CL627" s="202"/>
      <c r="CN627" s="28"/>
      <c r="CO627" s="28"/>
      <c r="CP627" s="28"/>
      <c r="CU627" s="202"/>
      <c r="CW627" s="28"/>
      <c r="CX627" s="28"/>
      <c r="CY627" s="28"/>
      <c r="DD627" s="202"/>
      <c r="DF627" s="28"/>
      <c r="DG627" s="28"/>
      <c r="DH627" s="28"/>
      <c r="DM627" s="202"/>
      <c r="DO627" s="28"/>
      <c r="DP627" s="28"/>
      <c r="DQ627" s="28"/>
      <c r="DV627" s="202"/>
      <c r="DX627" s="28"/>
      <c r="DY627" s="28"/>
      <c r="DZ627" s="28"/>
      <c r="EE627" s="202"/>
      <c r="EG627" s="28"/>
      <c r="EH627" s="28"/>
      <c r="EI627" s="28"/>
      <c r="EN627" s="202"/>
      <c r="EP627" s="28"/>
      <c r="EQ627" s="28"/>
      <c r="ER627" s="28"/>
      <c r="EW627" s="202"/>
      <c r="EY627" s="28"/>
      <c r="EZ627" s="28"/>
      <c r="FA627" s="28"/>
      <c r="FF627" s="202"/>
      <c r="FH627" s="28"/>
      <c r="FI627" s="28"/>
      <c r="FJ627" s="28"/>
      <c r="FO627" s="202"/>
      <c r="FQ627" s="28"/>
      <c r="FR627" s="28"/>
      <c r="FS627" s="28"/>
      <c r="FX627" s="202"/>
      <c r="FZ627" s="28"/>
      <c r="GA627" s="28"/>
      <c r="GB627" s="28"/>
      <c r="GG627" s="202"/>
      <c r="GI627" s="28"/>
      <c r="GJ627" s="28"/>
      <c r="GK627" s="28"/>
      <c r="GP627" s="202"/>
      <c r="GR627" s="28"/>
      <c r="GS627" s="28"/>
      <c r="GT627" s="28"/>
      <c r="GY627" s="202"/>
      <c r="HA627" s="28"/>
      <c r="HB627" s="28"/>
      <c r="HC627" s="28"/>
      <c r="HH627" s="202"/>
      <c r="HJ627" s="28"/>
      <c r="HK627" s="28"/>
      <c r="HL627" s="28"/>
      <c r="HQ627" s="28"/>
      <c r="HR627" s="28"/>
      <c r="HS627" s="28"/>
      <c r="HT627" s="28"/>
      <c r="HU627" s="28"/>
      <c r="HV627" s="28"/>
      <c r="HW627" s="28"/>
      <c r="HX627" s="28"/>
      <c r="HY627" s="28"/>
      <c r="HZ627" s="28"/>
      <c r="IA627" s="28"/>
      <c r="IB627" s="28"/>
      <c r="IC627" s="28"/>
      <c r="ID627" s="28"/>
      <c r="IE627" s="28"/>
      <c r="IF627" s="28"/>
      <c r="IG627" s="28"/>
      <c r="IH627" s="28"/>
      <c r="II627" s="28"/>
      <c r="IJ627" s="28"/>
      <c r="IK627" s="28"/>
      <c r="IL627" s="28"/>
      <c r="IM627" s="28"/>
      <c r="IN627" s="28"/>
      <c r="IO627" s="28"/>
      <c r="IP627" s="28"/>
      <c r="IQ627" s="28"/>
      <c r="IR627" s="28"/>
      <c r="IS627" s="28"/>
      <c r="IT627" s="28"/>
      <c r="IU627" s="28"/>
      <c r="IV627" s="28"/>
    </row>
    <row r="628" spans="1:256" s="54" customFormat="1" ht="18">
      <c r="A628" s="364" t="s">
        <v>575</v>
      </c>
      <c r="B628" s="28"/>
      <c r="C628" s="292"/>
      <c r="D628" s="54" t="s">
        <v>134</v>
      </c>
      <c r="E628" s="54">
        <f t="shared" si="5"/>
        <v>5</v>
      </c>
      <c r="F628" s="305">
        <f t="shared" ref="F628:F691" si="6">SUM(G628:L628)</f>
        <v>298</v>
      </c>
      <c r="G628" s="54">
        <v>59</v>
      </c>
      <c r="H628" s="239">
        <v>223</v>
      </c>
      <c r="I628" s="28">
        <v>3</v>
      </c>
      <c r="J628" s="28"/>
      <c r="K628" s="28">
        <v>13</v>
      </c>
      <c r="M628" s="239"/>
      <c r="N628" s="28"/>
      <c r="R628" s="202"/>
      <c r="T628" s="28"/>
      <c r="U628" s="28"/>
      <c r="V628" s="28"/>
      <c r="AA628" s="202"/>
      <c r="AC628" s="28"/>
      <c r="AD628" s="28"/>
      <c r="AE628" s="28"/>
      <c r="AJ628" s="202"/>
      <c r="AL628" s="28"/>
      <c r="AM628" s="28"/>
      <c r="AN628" s="28"/>
      <c r="AS628" s="202"/>
      <c r="AU628" s="28"/>
      <c r="AV628" s="28"/>
      <c r="AW628" s="28"/>
      <c r="BB628" s="202"/>
      <c r="BD628" s="28"/>
      <c r="BE628" s="28"/>
      <c r="BF628" s="28"/>
      <c r="BK628" s="202"/>
      <c r="BM628" s="28"/>
      <c r="BN628" s="28"/>
      <c r="BO628" s="28"/>
      <c r="BT628" s="202"/>
      <c r="BV628" s="28"/>
      <c r="BW628" s="28"/>
      <c r="BX628" s="28"/>
      <c r="CC628" s="202"/>
      <c r="CE628" s="28"/>
      <c r="CF628" s="28"/>
      <c r="CG628" s="28"/>
      <c r="CL628" s="202"/>
      <c r="CN628" s="28"/>
      <c r="CO628" s="28"/>
      <c r="CP628" s="28"/>
      <c r="CU628" s="202"/>
      <c r="CW628" s="28"/>
      <c r="CX628" s="28"/>
      <c r="CY628" s="28"/>
      <c r="DD628" s="202"/>
      <c r="DF628" s="28"/>
      <c r="DG628" s="28"/>
      <c r="DH628" s="28"/>
      <c r="DM628" s="202"/>
      <c r="DO628" s="28"/>
      <c r="DP628" s="28"/>
      <c r="DQ628" s="28"/>
      <c r="DV628" s="202"/>
      <c r="DX628" s="28"/>
      <c r="DY628" s="28"/>
      <c r="DZ628" s="28"/>
      <c r="EE628" s="202"/>
      <c r="EG628" s="28"/>
      <c r="EH628" s="28"/>
      <c r="EI628" s="28"/>
      <c r="EN628" s="202"/>
      <c r="EP628" s="28"/>
      <c r="EQ628" s="28"/>
      <c r="ER628" s="28"/>
      <c r="EW628" s="202"/>
      <c r="EY628" s="28"/>
      <c r="EZ628" s="28"/>
      <c r="FA628" s="28"/>
      <c r="FF628" s="202"/>
      <c r="FH628" s="28"/>
      <c r="FI628" s="28"/>
      <c r="FJ628" s="28"/>
      <c r="FO628" s="202"/>
      <c r="FQ628" s="28"/>
      <c r="FR628" s="28"/>
      <c r="FS628" s="28"/>
      <c r="FX628" s="202"/>
      <c r="FZ628" s="28"/>
      <c r="GA628" s="28"/>
      <c r="GB628" s="28"/>
      <c r="GG628" s="202"/>
      <c r="GI628" s="28"/>
      <c r="GJ628" s="28"/>
      <c r="GK628" s="28"/>
      <c r="GP628" s="202"/>
      <c r="GR628" s="28"/>
      <c r="GS628" s="28"/>
      <c r="GT628" s="28"/>
      <c r="GY628" s="202"/>
      <c r="HA628" s="28"/>
      <c r="HB628" s="28"/>
      <c r="HC628" s="28"/>
      <c r="HH628" s="202"/>
      <c r="HJ628" s="28"/>
      <c r="HK628" s="28"/>
      <c r="HL628" s="28"/>
      <c r="HQ628" s="28"/>
      <c r="HR628" s="28"/>
      <c r="HS628" s="28"/>
      <c r="HT628" s="28"/>
      <c r="HU628" s="28"/>
      <c r="HV628" s="28"/>
      <c r="HW628" s="28"/>
      <c r="HX628" s="28"/>
      <c r="HY628" s="28"/>
      <c r="HZ628" s="28"/>
      <c r="IA628" s="28"/>
      <c r="IB628" s="28"/>
      <c r="IC628" s="28"/>
      <c r="ID628" s="28"/>
      <c r="IE628" s="28"/>
      <c r="IF628" s="28"/>
      <c r="IG628" s="28"/>
      <c r="IH628" s="28"/>
      <c r="II628" s="28"/>
      <c r="IJ628" s="28"/>
      <c r="IK628" s="28"/>
      <c r="IL628" s="28"/>
      <c r="IM628" s="28"/>
      <c r="IN628" s="28"/>
      <c r="IO628" s="28"/>
      <c r="IP628" s="28"/>
      <c r="IQ628" s="28"/>
      <c r="IR628" s="28"/>
      <c r="IS628" s="28"/>
      <c r="IT628" s="28"/>
      <c r="IU628" s="28"/>
      <c r="IV628" s="28"/>
    </row>
    <row r="629" spans="1:256" s="54" customFormat="1" ht="18">
      <c r="A629" s="364" t="s">
        <v>1466</v>
      </c>
      <c r="B629" s="28"/>
      <c r="C629" s="292"/>
      <c r="D629" s="54" t="s">
        <v>129</v>
      </c>
      <c r="E629" s="54">
        <f t="shared" si="5"/>
        <v>13</v>
      </c>
      <c r="F629" s="305">
        <f t="shared" si="6"/>
        <v>66</v>
      </c>
      <c r="H629" s="28"/>
      <c r="I629" s="28">
        <v>46</v>
      </c>
      <c r="J629" s="28">
        <v>20</v>
      </c>
      <c r="K629" s="28"/>
      <c r="M629" s="28"/>
      <c r="N629" s="28"/>
      <c r="R629" s="202"/>
      <c r="T629" s="28"/>
      <c r="U629" s="28"/>
      <c r="V629" s="28"/>
      <c r="AA629" s="202"/>
      <c r="AC629" s="28"/>
      <c r="AD629" s="28"/>
      <c r="AE629" s="28"/>
      <c r="AJ629" s="202"/>
      <c r="AL629" s="28"/>
      <c r="AM629" s="28"/>
      <c r="AN629" s="28"/>
      <c r="AS629" s="202"/>
      <c r="AU629" s="28"/>
      <c r="AV629" s="28"/>
      <c r="AW629" s="28"/>
      <c r="BB629" s="202"/>
      <c r="BD629" s="28"/>
      <c r="BE629" s="28"/>
      <c r="BF629" s="28"/>
      <c r="BK629" s="202"/>
      <c r="BM629" s="28"/>
      <c r="BN629" s="28"/>
      <c r="BO629" s="28"/>
      <c r="BT629" s="202"/>
      <c r="BV629" s="28"/>
      <c r="BW629" s="28"/>
      <c r="BX629" s="28"/>
      <c r="CC629" s="202"/>
      <c r="CE629" s="28"/>
      <c r="CF629" s="28"/>
      <c r="CG629" s="28"/>
      <c r="CL629" s="202"/>
      <c r="CN629" s="28"/>
      <c r="CO629" s="28"/>
      <c r="CP629" s="28"/>
      <c r="CU629" s="202"/>
      <c r="CW629" s="28"/>
      <c r="CX629" s="28"/>
      <c r="CY629" s="28"/>
      <c r="DD629" s="202"/>
      <c r="DF629" s="28"/>
      <c r="DG629" s="28"/>
      <c r="DH629" s="28"/>
      <c r="DM629" s="202"/>
      <c r="DO629" s="28"/>
      <c r="DP629" s="28"/>
      <c r="DQ629" s="28"/>
      <c r="DV629" s="202"/>
      <c r="DX629" s="28"/>
      <c r="DY629" s="28"/>
      <c r="DZ629" s="28"/>
      <c r="EE629" s="202"/>
      <c r="EG629" s="28"/>
      <c r="EH629" s="28"/>
      <c r="EI629" s="28"/>
      <c r="EN629" s="202"/>
      <c r="EP629" s="28"/>
      <c r="EQ629" s="28"/>
      <c r="ER629" s="28"/>
      <c r="EW629" s="202"/>
      <c r="EY629" s="28"/>
      <c r="EZ629" s="28"/>
      <c r="FA629" s="28"/>
      <c r="FF629" s="202"/>
      <c r="FH629" s="28"/>
      <c r="FI629" s="28"/>
      <c r="FJ629" s="28"/>
      <c r="FO629" s="202"/>
      <c r="FQ629" s="28"/>
      <c r="FR629" s="28"/>
      <c r="FS629" s="28"/>
      <c r="FX629" s="202"/>
      <c r="FZ629" s="28"/>
      <c r="GA629" s="28"/>
      <c r="GB629" s="28"/>
      <c r="GG629" s="202"/>
      <c r="GI629" s="28"/>
      <c r="GJ629" s="28"/>
      <c r="GK629" s="28"/>
      <c r="GP629" s="202"/>
      <c r="GR629" s="28"/>
      <c r="GS629" s="28"/>
      <c r="GT629" s="28"/>
      <c r="GY629" s="202"/>
      <c r="HA629" s="28"/>
      <c r="HB629" s="28"/>
      <c r="HC629" s="28"/>
      <c r="HH629" s="202"/>
      <c r="HJ629" s="28"/>
      <c r="HK629" s="28"/>
      <c r="HL629" s="28"/>
      <c r="HQ629" s="28"/>
      <c r="HR629" s="28"/>
      <c r="HS629" s="28"/>
      <c r="HT629" s="28"/>
      <c r="HU629" s="28"/>
      <c r="HV629" s="28"/>
      <c r="HW629" s="28"/>
      <c r="HX629" s="28"/>
      <c r="HY629" s="28"/>
      <c r="HZ629" s="28"/>
      <c r="IA629" s="28"/>
      <c r="IB629" s="28"/>
      <c r="IC629" s="28"/>
      <c r="ID629" s="28"/>
      <c r="IE629" s="28"/>
      <c r="IF629" s="28"/>
      <c r="IG629" s="28"/>
      <c r="IH629" s="28"/>
      <c r="II629" s="28"/>
      <c r="IJ629" s="28"/>
      <c r="IK629" s="28"/>
      <c r="IL629" s="28"/>
      <c r="IM629" s="28"/>
      <c r="IN629" s="28"/>
      <c r="IO629" s="28"/>
      <c r="IP629" s="28"/>
      <c r="IQ629" s="28"/>
      <c r="IR629" s="28"/>
      <c r="IS629" s="28"/>
      <c r="IT629" s="28"/>
      <c r="IU629" s="28"/>
      <c r="IV629" s="28"/>
    </row>
    <row r="630" spans="1:256" s="54" customFormat="1" ht="18">
      <c r="A630" s="364" t="s">
        <v>1429</v>
      </c>
      <c r="B630" s="292"/>
      <c r="C630" s="292"/>
      <c r="D630" s="54" t="s">
        <v>132</v>
      </c>
      <c r="E630" s="54">
        <f t="shared" si="5"/>
        <v>6</v>
      </c>
      <c r="F630" s="305">
        <f t="shared" si="6"/>
        <v>46</v>
      </c>
      <c r="G630" s="54">
        <v>11</v>
      </c>
      <c r="H630" s="28">
        <v>1</v>
      </c>
      <c r="I630" s="28">
        <v>30</v>
      </c>
      <c r="J630" s="28"/>
      <c r="K630" s="28">
        <v>4</v>
      </c>
      <c r="M630" s="28"/>
      <c r="N630" s="28"/>
      <c r="R630" s="202"/>
      <c r="T630" s="28"/>
      <c r="U630" s="28"/>
      <c r="V630" s="28"/>
      <c r="AA630" s="202"/>
      <c r="AC630" s="28"/>
      <c r="AD630" s="28"/>
      <c r="AE630" s="28"/>
      <c r="AJ630" s="202"/>
      <c r="AL630" s="28"/>
      <c r="AM630" s="28"/>
      <c r="AN630" s="28"/>
      <c r="AS630" s="202"/>
      <c r="AU630" s="28"/>
      <c r="AV630" s="28"/>
      <c r="AW630" s="28"/>
      <c r="BB630" s="202"/>
      <c r="BD630" s="28"/>
      <c r="BE630" s="28"/>
      <c r="BF630" s="28"/>
      <c r="BK630" s="202"/>
      <c r="BM630" s="28"/>
      <c r="BN630" s="28"/>
      <c r="BO630" s="28"/>
      <c r="BT630" s="202"/>
      <c r="BV630" s="28"/>
      <c r="BW630" s="28"/>
      <c r="BX630" s="28"/>
      <c r="CC630" s="202"/>
      <c r="CE630" s="28"/>
      <c r="CF630" s="28"/>
      <c r="CG630" s="28"/>
      <c r="CL630" s="202"/>
      <c r="CN630" s="28"/>
      <c r="CO630" s="28"/>
      <c r="CP630" s="28"/>
      <c r="CU630" s="202"/>
      <c r="CW630" s="28"/>
      <c r="CX630" s="28"/>
      <c r="CY630" s="28"/>
      <c r="DD630" s="202"/>
      <c r="DF630" s="28"/>
      <c r="DG630" s="28"/>
      <c r="DH630" s="28"/>
      <c r="DM630" s="202"/>
      <c r="DO630" s="28"/>
      <c r="DP630" s="28"/>
      <c r="DQ630" s="28"/>
      <c r="DV630" s="202"/>
      <c r="DX630" s="28"/>
      <c r="DY630" s="28"/>
      <c r="DZ630" s="28"/>
      <c r="EE630" s="202"/>
      <c r="EG630" s="28"/>
      <c r="EH630" s="28"/>
      <c r="EI630" s="28"/>
      <c r="EN630" s="202"/>
      <c r="EP630" s="28"/>
      <c r="EQ630" s="28"/>
      <c r="ER630" s="28"/>
      <c r="EW630" s="202"/>
      <c r="EY630" s="28"/>
      <c r="EZ630" s="28"/>
      <c r="FA630" s="28"/>
      <c r="FF630" s="202"/>
      <c r="FH630" s="28"/>
      <c r="FI630" s="28"/>
      <c r="FJ630" s="28"/>
      <c r="FO630" s="202"/>
      <c r="FQ630" s="28"/>
      <c r="FR630" s="28"/>
      <c r="FS630" s="28"/>
      <c r="FX630" s="202"/>
      <c r="FZ630" s="28"/>
      <c r="GA630" s="28"/>
      <c r="GB630" s="28"/>
      <c r="GG630" s="202"/>
      <c r="GI630" s="28"/>
      <c r="GJ630" s="28"/>
      <c r="GK630" s="28"/>
      <c r="GP630" s="202"/>
      <c r="GR630" s="28"/>
      <c r="GS630" s="28"/>
      <c r="GT630" s="28"/>
      <c r="GY630" s="202"/>
      <c r="HA630" s="28"/>
      <c r="HB630" s="28"/>
      <c r="HC630" s="28"/>
      <c r="HH630" s="202"/>
      <c r="HJ630" s="28"/>
      <c r="HK630" s="28"/>
      <c r="HL630" s="28"/>
      <c r="HQ630" s="28"/>
      <c r="HR630" s="28"/>
      <c r="HS630" s="28"/>
      <c r="HT630" s="28"/>
      <c r="HU630" s="28"/>
      <c r="HV630" s="28"/>
      <c r="HW630" s="28"/>
      <c r="HX630" s="28"/>
      <c r="HY630" s="28"/>
      <c r="HZ630" s="28"/>
      <c r="IA630" s="28"/>
      <c r="IB630" s="28"/>
      <c r="IC630" s="28"/>
      <c r="ID630" s="28"/>
      <c r="IE630" s="28"/>
      <c r="IF630" s="28"/>
      <c r="IG630" s="28"/>
      <c r="IH630" s="28"/>
      <c r="II630" s="28"/>
      <c r="IJ630" s="28"/>
      <c r="IK630" s="28"/>
      <c r="IL630" s="28"/>
      <c r="IM630" s="28"/>
      <c r="IN630" s="28"/>
      <c r="IO630" s="28"/>
      <c r="IP630" s="28"/>
      <c r="IQ630" s="28"/>
      <c r="IR630" s="28"/>
      <c r="IS630" s="28"/>
      <c r="IT630" s="28"/>
      <c r="IU630" s="28"/>
      <c r="IV630" s="28"/>
    </row>
    <row r="631" spans="1:256" s="54" customFormat="1" ht="18">
      <c r="A631" s="364" t="s">
        <v>2365</v>
      </c>
      <c r="B631" s="28"/>
      <c r="C631" s="292"/>
      <c r="D631" s="54" t="s">
        <v>129</v>
      </c>
      <c r="E631" s="54">
        <f t="shared" si="5"/>
        <v>0</v>
      </c>
      <c r="F631" s="305">
        <f t="shared" si="6"/>
        <v>0</v>
      </c>
      <c r="H631" s="28"/>
      <c r="I631" s="28"/>
      <c r="J631" s="28"/>
      <c r="K631" s="28"/>
      <c r="L631" s="28"/>
      <c r="M631" s="28"/>
      <c r="N631" s="28"/>
      <c r="R631" s="202"/>
      <c r="T631" s="28"/>
      <c r="U631" s="28"/>
      <c r="V631" s="28"/>
      <c r="AA631" s="202"/>
      <c r="AC631" s="28"/>
      <c r="AD631" s="28"/>
      <c r="AE631" s="28"/>
      <c r="AJ631" s="202"/>
      <c r="AL631" s="28"/>
      <c r="AM631" s="28"/>
      <c r="AN631" s="28"/>
      <c r="AS631" s="202"/>
      <c r="AU631" s="28"/>
      <c r="AV631" s="28"/>
      <c r="AW631" s="28"/>
      <c r="BB631" s="202"/>
      <c r="BD631" s="28"/>
      <c r="BE631" s="28"/>
      <c r="BF631" s="28"/>
      <c r="BK631" s="202"/>
      <c r="BM631" s="28"/>
      <c r="BN631" s="28"/>
      <c r="BO631" s="28"/>
      <c r="BT631" s="202"/>
      <c r="BV631" s="28"/>
      <c r="BW631" s="28"/>
      <c r="BX631" s="28"/>
      <c r="CC631" s="202"/>
      <c r="CE631" s="28"/>
      <c r="CF631" s="28"/>
      <c r="CG631" s="28"/>
      <c r="CL631" s="202"/>
      <c r="CN631" s="28"/>
      <c r="CO631" s="28"/>
      <c r="CP631" s="28"/>
      <c r="CU631" s="202"/>
      <c r="CW631" s="28"/>
      <c r="CX631" s="28"/>
      <c r="CY631" s="28"/>
      <c r="DD631" s="202"/>
      <c r="DF631" s="28"/>
      <c r="DG631" s="28"/>
      <c r="DH631" s="28"/>
      <c r="DM631" s="202"/>
      <c r="DO631" s="28"/>
      <c r="DP631" s="28"/>
      <c r="DQ631" s="28"/>
      <c r="DV631" s="202"/>
      <c r="DX631" s="28"/>
      <c r="DY631" s="28"/>
      <c r="DZ631" s="28"/>
      <c r="EE631" s="202"/>
      <c r="EG631" s="28"/>
      <c r="EH631" s="28"/>
      <c r="EI631" s="28"/>
      <c r="EN631" s="202"/>
      <c r="EP631" s="28"/>
      <c r="EQ631" s="28"/>
      <c r="ER631" s="28"/>
      <c r="EW631" s="202"/>
      <c r="EY631" s="28"/>
      <c r="EZ631" s="28"/>
      <c r="FA631" s="28"/>
      <c r="FF631" s="202"/>
      <c r="FH631" s="28"/>
      <c r="FI631" s="28"/>
      <c r="FJ631" s="28"/>
      <c r="FO631" s="202"/>
      <c r="FQ631" s="28"/>
      <c r="FR631" s="28"/>
      <c r="FS631" s="28"/>
      <c r="FX631" s="202"/>
      <c r="FZ631" s="28"/>
      <c r="GA631" s="28"/>
      <c r="GB631" s="28"/>
      <c r="GG631" s="202"/>
      <c r="GI631" s="28"/>
      <c r="GJ631" s="28"/>
      <c r="GK631" s="28"/>
      <c r="GP631" s="202"/>
      <c r="GR631" s="28"/>
      <c r="GS631" s="28"/>
      <c r="GT631" s="28"/>
      <c r="GY631" s="202"/>
      <c r="HA631" s="28"/>
      <c r="HB631" s="28"/>
      <c r="HC631" s="28"/>
      <c r="HH631" s="202"/>
      <c r="HJ631" s="28"/>
      <c r="HK631" s="28"/>
      <c r="HL631" s="28"/>
      <c r="HQ631" s="28"/>
      <c r="HR631" s="28"/>
      <c r="HS631" s="28"/>
      <c r="HT631" s="28"/>
      <c r="HU631" s="28"/>
      <c r="HV631" s="28"/>
      <c r="HW631" s="28"/>
      <c r="HX631" s="28"/>
      <c r="HY631" s="28"/>
      <c r="HZ631" s="28"/>
      <c r="IA631" s="28"/>
      <c r="IB631" s="28"/>
      <c r="IC631" s="28"/>
      <c r="ID631" s="28"/>
      <c r="IE631" s="28"/>
      <c r="IF631" s="28"/>
      <c r="IG631" s="28"/>
      <c r="IH631" s="28"/>
      <c r="II631" s="28"/>
      <c r="IJ631" s="28"/>
      <c r="IK631" s="28"/>
      <c r="IL631" s="28"/>
      <c r="IM631" s="28"/>
      <c r="IN631" s="28"/>
      <c r="IO631" s="28"/>
      <c r="IP631" s="28"/>
      <c r="IQ631" s="28"/>
      <c r="IR631" s="28"/>
      <c r="IS631" s="28"/>
      <c r="IT631" s="28"/>
      <c r="IU631" s="28"/>
      <c r="IV631" s="28"/>
    </row>
    <row r="632" spans="1:256" s="54" customFormat="1" ht="18">
      <c r="A632" s="364" t="s">
        <v>940</v>
      </c>
      <c r="B632" s="28"/>
      <c r="C632" s="292"/>
      <c r="D632" s="54" t="s">
        <v>129</v>
      </c>
      <c r="E632" s="54">
        <f t="shared" si="5"/>
        <v>0</v>
      </c>
      <c r="F632" s="305">
        <f t="shared" si="6"/>
        <v>0</v>
      </c>
      <c r="H632" s="28"/>
      <c r="I632" s="28"/>
      <c r="J632" s="28"/>
      <c r="K632" s="28"/>
      <c r="L632" s="28"/>
      <c r="M632" s="28"/>
      <c r="N632" s="28"/>
      <c r="R632" s="202"/>
      <c r="T632" s="28"/>
      <c r="U632" s="28"/>
      <c r="V632" s="28"/>
      <c r="AA632" s="202"/>
      <c r="AC632" s="28"/>
      <c r="AD632" s="28"/>
      <c r="AE632" s="28"/>
      <c r="AJ632" s="202"/>
      <c r="AL632" s="28"/>
      <c r="AM632" s="28"/>
      <c r="AN632" s="28"/>
      <c r="AS632" s="202"/>
      <c r="AU632" s="28"/>
      <c r="AV632" s="28"/>
      <c r="AW632" s="28"/>
      <c r="BB632" s="202"/>
      <c r="BD632" s="28"/>
      <c r="BE632" s="28"/>
      <c r="BF632" s="28"/>
      <c r="BK632" s="202"/>
      <c r="BM632" s="28"/>
      <c r="BN632" s="28"/>
      <c r="BO632" s="28"/>
      <c r="BT632" s="202"/>
      <c r="BV632" s="28"/>
      <c r="BW632" s="28"/>
      <c r="BX632" s="28"/>
      <c r="CC632" s="202"/>
      <c r="CE632" s="28"/>
      <c r="CF632" s="28"/>
      <c r="CG632" s="28"/>
      <c r="CL632" s="202"/>
      <c r="CN632" s="28"/>
      <c r="CO632" s="28"/>
      <c r="CP632" s="28"/>
      <c r="CU632" s="202"/>
      <c r="CW632" s="28"/>
      <c r="CX632" s="28"/>
      <c r="CY632" s="28"/>
      <c r="DD632" s="202"/>
      <c r="DF632" s="28"/>
      <c r="DG632" s="28"/>
      <c r="DH632" s="28"/>
      <c r="DM632" s="202"/>
      <c r="DO632" s="28"/>
      <c r="DP632" s="28"/>
      <c r="DQ632" s="28"/>
      <c r="DV632" s="202"/>
      <c r="DX632" s="28"/>
      <c r="DY632" s="28"/>
      <c r="DZ632" s="28"/>
      <c r="EE632" s="202"/>
      <c r="EG632" s="28"/>
      <c r="EH632" s="28"/>
      <c r="EI632" s="28"/>
      <c r="EN632" s="202"/>
      <c r="EP632" s="28"/>
      <c r="EQ632" s="28"/>
      <c r="ER632" s="28"/>
      <c r="EW632" s="202"/>
      <c r="EY632" s="28"/>
      <c r="EZ632" s="28"/>
      <c r="FA632" s="28"/>
      <c r="FF632" s="202"/>
      <c r="FH632" s="28"/>
      <c r="FI632" s="28"/>
      <c r="FJ632" s="28"/>
      <c r="FO632" s="202"/>
      <c r="FQ632" s="28"/>
      <c r="FR632" s="28"/>
      <c r="FS632" s="28"/>
      <c r="FX632" s="202"/>
      <c r="FZ632" s="28"/>
      <c r="GA632" s="28"/>
      <c r="GB632" s="28"/>
      <c r="GG632" s="202"/>
      <c r="GI632" s="28"/>
      <c r="GJ632" s="28"/>
      <c r="GK632" s="28"/>
      <c r="GP632" s="202"/>
      <c r="GR632" s="28"/>
      <c r="GS632" s="28"/>
      <c r="GT632" s="28"/>
      <c r="GY632" s="202"/>
      <c r="HA632" s="28"/>
      <c r="HB632" s="28"/>
      <c r="HC632" s="28"/>
      <c r="HH632" s="202"/>
      <c r="HJ632" s="28"/>
      <c r="HK632" s="28"/>
      <c r="HL632" s="28"/>
      <c r="HQ632" s="28"/>
      <c r="HR632" s="28"/>
      <c r="HS632" s="28"/>
      <c r="HT632" s="28"/>
      <c r="HU632" s="28"/>
      <c r="HV632" s="28"/>
      <c r="HW632" s="28"/>
      <c r="HX632" s="28"/>
      <c r="HY632" s="28"/>
      <c r="HZ632" s="28"/>
      <c r="IA632" s="28"/>
      <c r="IB632" s="28"/>
      <c r="IC632" s="28"/>
      <c r="ID632" s="28"/>
      <c r="IE632" s="28"/>
      <c r="IF632" s="28"/>
      <c r="IG632" s="28"/>
      <c r="IH632" s="28"/>
      <c r="II632" s="28"/>
      <c r="IJ632" s="28"/>
      <c r="IK632" s="28"/>
      <c r="IL632" s="28"/>
      <c r="IM632" s="28"/>
      <c r="IN632" s="28"/>
      <c r="IO632" s="28"/>
      <c r="IP632" s="28"/>
      <c r="IQ632" s="28"/>
      <c r="IR632" s="28"/>
      <c r="IS632" s="28"/>
      <c r="IT632" s="28"/>
      <c r="IU632" s="28"/>
      <c r="IV632" s="28"/>
    </row>
    <row r="633" spans="1:256" s="54" customFormat="1" ht="18">
      <c r="A633" s="364" t="s">
        <v>455</v>
      </c>
      <c r="B633" s="28"/>
      <c r="C633" s="292"/>
      <c r="D633" s="54" t="s">
        <v>137</v>
      </c>
      <c r="E633" s="54">
        <f t="shared" si="5"/>
        <v>13</v>
      </c>
      <c r="F633" s="305">
        <f t="shared" si="6"/>
        <v>78</v>
      </c>
      <c r="H633" s="28">
        <v>31</v>
      </c>
      <c r="I633" s="28">
        <v>22</v>
      </c>
      <c r="J633" s="28">
        <v>25</v>
      </c>
      <c r="K633" s="28"/>
      <c r="M633" s="28"/>
      <c r="N633" s="28"/>
      <c r="R633" s="202"/>
      <c r="T633" s="28"/>
      <c r="U633" s="28"/>
      <c r="V633" s="28"/>
      <c r="AA633" s="202"/>
      <c r="AC633" s="28"/>
      <c r="AD633" s="28"/>
      <c r="AE633" s="28"/>
      <c r="AJ633" s="202"/>
      <c r="AL633" s="28"/>
      <c r="AM633" s="28"/>
      <c r="AN633" s="28"/>
      <c r="AS633" s="202"/>
      <c r="AU633" s="28"/>
      <c r="AV633" s="28"/>
      <c r="AW633" s="28"/>
      <c r="BB633" s="202"/>
      <c r="BD633" s="28"/>
      <c r="BE633" s="28"/>
      <c r="BF633" s="28"/>
      <c r="BK633" s="202"/>
      <c r="BM633" s="28"/>
      <c r="BN633" s="28"/>
      <c r="BO633" s="28"/>
      <c r="BT633" s="202"/>
      <c r="BV633" s="28"/>
      <c r="BW633" s="28"/>
      <c r="BX633" s="28"/>
      <c r="CC633" s="202"/>
      <c r="CE633" s="28"/>
      <c r="CF633" s="28"/>
      <c r="CG633" s="28"/>
      <c r="CL633" s="202"/>
      <c r="CN633" s="28"/>
      <c r="CO633" s="28"/>
      <c r="CP633" s="28"/>
      <c r="CU633" s="202"/>
      <c r="CW633" s="28"/>
      <c r="CX633" s="28"/>
      <c r="CY633" s="28"/>
      <c r="DD633" s="202"/>
      <c r="DF633" s="28"/>
      <c r="DG633" s="28"/>
      <c r="DH633" s="28"/>
      <c r="DM633" s="202"/>
      <c r="DO633" s="28"/>
      <c r="DP633" s="28"/>
      <c r="DQ633" s="28"/>
      <c r="DV633" s="202"/>
      <c r="DX633" s="28"/>
      <c r="DY633" s="28"/>
      <c r="DZ633" s="28"/>
      <c r="EE633" s="202"/>
      <c r="EG633" s="28"/>
      <c r="EH633" s="28"/>
      <c r="EI633" s="28"/>
      <c r="EN633" s="202"/>
      <c r="EP633" s="28"/>
      <c r="EQ633" s="28"/>
      <c r="ER633" s="28"/>
      <c r="EW633" s="202"/>
      <c r="EY633" s="28"/>
      <c r="EZ633" s="28"/>
      <c r="FA633" s="28"/>
      <c r="FF633" s="202"/>
      <c r="FH633" s="28"/>
      <c r="FI633" s="28"/>
      <c r="FJ633" s="28"/>
      <c r="FO633" s="202"/>
      <c r="FQ633" s="28"/>
      <c r="FR633" s="28"/>
      <c r="FS633" s="28"/>
      <c r="FX633" s="202"/>
      <c r="FZ633" s="28"/>
      <c r="GA633" s="28"/>
      <c r="GB633" s="28"/>
      <c r="GG633" s="202"/>
      <c r="GI633" s="28"/>
      <c r="GJ633" s="28"/>
      <c r="GK633" s="28"/>
      <c r="GP633" s="202"/>
      <c r="GR633" s="28"/>
      <c r="GS633" s="28"/>
      <c r="GT633" s="28"/>
      <c r="GY633" s="202"/>
      <c r="HA633" s="28"/>
      <c r="HB633" s="28"/>
      <c r="HC633" s="28"/>
      <c r="HH633" s="202"/>
      <c r="HJ633" s="28"/>
      <c r="HK633" s="28"/>
      <c r="HL633" s="28"/>
      <c r="HQ633" s="28"/>
      <c r="HR633" s="28"/>
      <c r="HS633" s="28"/>
      <c r="HT633" s="28"/>
      <c r="HU633" s="28"/>
      <c r="HV633" s="28"/>
      <c r="HW633" s="28"/>
      <c r="HX633" s="28"/>
      <c r="HY633" s="28"/>
      <c r="HZ633" s="28"/>
      <c r="IA633" s="28"/>
      <c r="IB633" s="28"/>
      <c r="IC633" s="28"/>
      <c r="ID633" s="28"/>
      <c r="IE633" s="28"/>
      <c r="IF633" s="28"/>
      <c r="IG633" s="28"/>
      <c r="IH633" s="28"/>
      <c r="II633" s="28"/>
      <c r="IJ633" s="28"/>
      <c r="IK633" s="28"/>
      <c r="IL633" s="28"/>
      <c r="IM633" s="28"/>
      <c r="IN633" s="28"/>
      <c r="IO633" s="28"/>
      <c r="IP633" s="28"/>
      <c r="IQ633" s="28"/>
      <c r="IR633" s="28"/>
      <c r="IS633" s="28"/>
      <c r="IT633" s="28"/>
      <c r="IU633" s="28"/>
      <c r="IV633" s="28"/>
    </row>
    <row r="634" spans="1:256" s="54" customFormat="1" ht="18">
      <c r="A634" s="364" t="s">
        <v>463</v>
      </c>
      <c r="B634" s="292"/>
      <c r="C634" s="292"/>
      <c r="D634" s="54" t="s">
        <v>140</v>
      </c>
      <c r="E634" s="54">
        <f t="shared" si="5"/>
        <v>39</v>
      </c>
      <c r="F634" s="305">
        <f t="shared" si="6"/>
        <v>274</v>
      </c>
      <c r="H634" s="239">
        <v>163</v>
      </c>
      <c r="I634" s="28">
        <v>58</v>
      </c>
      <c r="J634" s="28">
        <v>12</v>
      </c>
      <c r="K634" s="28">
        <v>41</v>
      </c>
      <c r="L634" s="28"/>
      <c r="M634" s="239"/>
      <c r="N634" s="28"/>
      <c r="R634" s="202"/>
      <c r="T634" s="28"/>
      <c r="U634" s="28"/>
      <c r="V634" s="28"/>
      <c r="AA634" s="202"/>
      <c r="AC634" s="28"/>
      <c r="AD634" s="28"/>
      <c r="AE634" s="28"/>
      <c r="AJ634" s="202"/>
      <c r="AL634" s="28"/>
      <c r="AM634" s="28"/>
      <c r="AN634" s="28"/>
      <c r="AS634" s="202"/>
      <c r="AU634" s="28"/>
      <c r="AV634" s="28"/>
      <c r="AW634" s="28"/>
      <c r="BB634" s="202"/>
      <c r="BD634" s="28"/>
      <c r="BE634" s="28"/>
      <c r="BF634" s="28"/>
      <c r="BK634" s="202"/>
      <c r="BM634" s="28"/>
      <c r="BN634" s="28"/>
      <c r="BO634" s="28"/>
      <c r="BT634" s="202"/>
      <c r="BV634" s="28"/>
      <c r="BW634" s="28"/>
      <c r="BX634" s="28"/>
      <c r="CC634" s="202"/>
      <c r="CE634" s="28"/>
      <c r="CF634" s="28"/>
      <c r="CG634" s="28"/>
      <c r="CL634" s="202"/>
      <c r="CN634" s="28"/>
      <c r="CO634" s="28"/>
      <c r="CP634" s="28"/>
      <c r="CU634" s="202"/>
      <c r="CW634" s="28"/>
      <c r="CX634" s="28"/>
      <c r="CY634" s="28"/>
      <c r="DD634" s="202"/>
      <c r="DF634" s="28"/>
      <c r="DG634" s="28"/>
      <c r="DH634" s="28"/>
      <c r="DM634" s="202"/>
      <c r="DO634" s="28"/>
      <c r="DP634" s="28"/>
      <c r="DQ634" s="28"/>
      <c r="DV634" s="202"/>
      <c r="DX634" s="28"/>
      <c r="DY634" s="28"/>
      <c r="DZ634" s="28"/>
      <c r="EE634" s="202"/>
      <c r="EG634" s="28"/>
      <c r="EH634" s="28"/>
      <c r="EI634" s="28"/>
      <c r="EN634" s="202"/>
      <c r="EP634" s="28"/>
      <c r="EQ634" s="28"/>
      <c r="ER634" s="28"/>
      <c r="EW634" s="202"/>
      <c r="EY634" s="28"/>
      <c r="EZ634" s="28"/>
      <c r="FA634" s="28"/>
      <c r="FF634" s="202"/>
      <c r="FH634" s="28"/>
      <c r="FI634" s="28"/>
      <c r="FJ634" s="28"/>
      <c r="FO634" s="202"/>
      <c r="FQ634" s="28"/>
      <c r="FR634" s="28"/>
      <c r="FS634" s="28"/>
      <c r="FX634" s="202"/>
      <c r="FZ634" s="28"/>
      <c r="GA634" s="28"/>
      <c r="GB634" s="28"/>
      <c r="GG634" s="202"/>
      <c r="GI634" s="28"/>
      <c r="GJ634" s="28"/>
      <c r="GK634" s="28"/>
      <c r="GP634" s="202"/>
      <c r="GR634" s="28"/>
      <c r="GS634" s="28"/>
      <c r="GT634" s="28"/>
      <c r="GY634" s="202"/>
      <c r="HA634" s="28"/>
      <c r="HB634" s="28"/>
      <c r="HC634" s="28"/>
      <c r="HH634" s="202"/>
      <c r="HJ634" s="28"/>
      <c r="HK634" s="28"/>
      <c r="HL634" s="28"/>
      <c r="HQ634" s="28"/>
      <c r="HR634" s="28"/>
      <c r="HS634" s="28"/>
      <c r="HT634" s="28"/>
      <c r="HU634" s="28"/>
      <c r="HV634" s="28"/>
      <c r="HW634" s="28"/>
      <c r="HX634" s="28"/>
      <c r="HY634" s="28"/>
      <c r="HZ634" s="28"/>
      <c r="IA634" s="28"/>
      <c r="IB634" s="28"/>
      <c r="IC634" s="28"/>
      <c r="ID634" s="28"/>
      <c r="IE634" s="28"/>
      <c r="IF634" s="28"/>
      <c r="IG634" s="28"/>
      <c r="IH634" s="28"/>
      <c r="II634" s="28"/>
      <c r="IJ634" s="28"/>
      <c r="IK634" s="28"/>
      <c r="IL634" s="28"/>
      <c r="IM634" s="28"/>
      <c r="IN634" s="28"/>
      <c r="IO634" s="28"/>
      <c r="IP634" s="28"/>
      <c r="IQ634" s="28"/>
      <c r="IR634" s="28"/>
      <c r="IS634" s="28"/>
      <c r="IT634" s="28"/>
      <c r="IU634" s="28"/>
      <c r="IV634" s="28"/>
    </row>
    <row r="635" spans="1:256" s="54" customFormat="1" ht="18">
      <c r="A635" s="364" t="s">
        <v>762</v>
      </c>
      <c r="B635" s="28"/>
      <c r="C635" s="292"/>
      <c r="D635" s="54" t="s">
        <v>129</v>
      </c>
      <c r="E635" s="54">
        <f t="shared" si="5"/>
        <v>2</v>
      </c>
      <c r="F635" s="305">
        <f t="shared" si="6"/>
        <v>11</v>
      </c>
      <c r="H635" s="28"/>
      <c r="I635" s="28">
        <v>11</v>
      </c>
      <c r="J635" s="28"/>
      <c r="K635" s="28"/>
      <c r="L635" s="28"/>
      <c r="M635" s="28"/>
      <c r="N635" s="28"/>
      <c r="R635" s="202"/>
      <c r="T635" s="28"/>
      <c r="U635" s="28"/>
      <c r="V635" s="28"/>
      <c r="AA635" s="202"/>
      <c r="AC635" s="28"/>
      <c r="AD635" s="28"/>
      <c r="AE635" s="28"/>
      <c r="AJ635" s="202"/>
      <c r="AL635" s="28"/>
      <c r="AM635" s="28"/>
      <c r="AN635" s="28"/>
      <c r="AS635" s="202"/>
      <c r="AU635" s="28"/>
      <c r="AV635" s="28"/>
      <c r="AW635" s="28"/>
      <c r="BB635" s="202"/>
      <c r="BD635" s="28"/>
      <c r="BE635" s="28"/>
      <c r="BF635" s="28"/>
      <c r="BK635" s="202"/>
      <c r="BM635" s="28"/>
      <c r="BN635" s="28"/>
      <c r="BO635" s="28"/>
      <c r="BT635" s="202"/>
      <c r="BV635" s="28"/>
      <c r="BW635" s="28"/>
      <c r="BX635" s="28"/>
      <c r="CC635" s="202"/>
      <c r="CE635" s="28"/>
      <c r="CF635" s="28"/>
      <c r="CG635" s="28"/>
      <c r="CL635" s="202"/>
      <c r="CN635" s="28"/>
      <c r="CO635" s="28"/>
      <c r="CP635" s="28"/>
      <c r="CU635" s="202"/>
      <c r="CW635" s="28"/>
      <c r="CX635" s="28"/>
      <c r="CY635" s="28"/>
      <c r="DD635" s="202"/>
      <c r="DF635" s="28"/>
      <c r="DG635" s="28"/>
      <c r="DH635" s="28"/>
      <c r="DM635" s="202"/>
      <c r="DO635" s="28"/>
      <c r="DP635" s="28"/>
      <c r="DQ635" s="28"/>
      <c r="DV635" s="202"/>
      <c r="DX635" s="28"/>
      <c r="DY635" s="28"/>
      <c r="DZ635" s="28"/>
      <c r="EE635" s="202"/>
      <c r="EG635" s="28"/>
      <c r="EH635" s="28"/>
      <c r="EI635" s="28"/>
      <c r="EN635" s="202"/>
      <c r="EP635" s="28"/>
      <c r="EQ635" s="28"/>
      <c r="ER635" s="28"/>
      <c r="EW635" s="202"/>
      <c r="EY635" s="28"/>
      <c r="EZ635" s="28"/>
      <c r="FA635" s="28"/>
      <c r="FF635" s="202"/>
      <c r="FH635" s="28"/>
      <c r="FI635" s="28"/>
      <c r="FJ635" s="28"/>
      <c r="FO635" s="202"/>
      <c r="FQ635" s="28"/>
      <c r="FR635" s="28"/>
      <c r="FS635" s="28"/>
      <c r="FX635" s="202"/>
      <c r="FZ635" s="28"/>
      <c r="GA635" s="28"/>
      <c r="GB635" s="28"/>
      <c r="GG635" s="202"/>
      <c r="GI635" s="28"/>
      <c r="GJ635" s="28"/>
      <c r="GK635" s="28"/>
      <c r="GP635" s="202"/>
      <c r="GR635" s="28"/>
      <c r="GS635" s="28"/>
      <c r="GT635" s="28"/>
      <c r="GY635" s="202"/>
      <c r="HA635" s="28"/>
      <c r="HB635" s="28"/>
      <c r="HC635" s="28"/>
      <c r="HH635" s="202"/>
      <c r="HJ635" s="28"/>
      <c r="HK635" s="28"/>
      <c r="HL635" s="28"/>
      <c r="HQ635" s="28"/>
      <c r="HR635" s="28"/>
      <c r="HS635" s="28"/>
      <c r="HT635" s="28"/>
      <c r="HU635" s="28"/>
      <c r="HV635" s="28"/>
      <c r="HW635" s="28"/>
      <c r="HX635" s="28"/>
      <c r="HY635" s="28"/>
      <c r="HZ635" s="28"/>
      <c r="IA635" s="28"/>
      <c r="IB635" s="28"/>
      <c r="IC635" s="28"/>
      <c r="ID635" s="28"/>
      <c r="IE635" s="28"/>
      <c r="IF635" s="28"/>
      <c r="IG635" s="28"/>
      <c r="IH635" s="28"/>
      <c r="II635" s="28"/>
      <c r="IJ635" s="28"/>
      <c r="IK635" s="28"/>
      <c r="IL635" s="28"/>
      <c r="IM635" s="28"/>
      <c r="IN635" s="28"/>
      <c r="IO635" s="28"/>
      <c r="IP635" s="28"/>
      <c r="IQ635" s="28"/>
      <c r="IR635" s="28"/>
      <c r="IS635" s="28"/>
      <c r="IT635" s="28"/>
      <c r="IU635" s="28"/>
      <c r="IV635" s="28"/>
    </row>
    <row r="636" spans="1:256" s="54" customFormat="1" ht="18">
      <c r="A636" s="364" t="s">
        <v>450</v>
      </c>
      <c r="B636" s="292"/>
      <c r="C636" s="292"/>
      <c r="D636" s="54" t="s">
        <v>136</v>
      </c>
      <c r="E636" s="54">
        <f t="shared" si="5"/>
        <v>17</v>
      </c>
      <c r="F636" s="305">
        <f t="shared" si="6"/>
        <v>369</v>
      </c>
      <c r="G636" s="54">
        <v>5</v>
      </c>
      <c r="H636" s="239">
        <v>364</v>
      </c>
      <c r="I636" s="28"/>
      <c r="J636" s="28"/>
      <c r="K636" s="28"/>
      <c r="M636" s="239"/>
      <c r="N636" s="28"/>
      <c r="R636" s="202"/>
      <c r="T636" s="28"/>
      <c r="U636" s="28"/>
      <c r="V636" s="28"/>
      <c r="AA636" s="202"/>
      <c r="AC636" s="28"/>
      <c r="AD636" s="28"/>
      <c r="AE636" s="28"/>
      <c r="AJ636" s="202"/>
      <c r="AL636" s="28"/>
      <c r="AM636" s="28"/>
      <c r="AN636" s="28"/>
      <c r="AS636" s="202"/>
      <c r="AU636" s="28"/>
      <c r="AV636" s="28"/>
      <c r="AW636" s="28"/>
      <c r="BB636" s="202"/>
      <c r="BD636" s="28"/>
      <c r="BE636" s="28"/>
      <c r="BF636" s="28"/>
      <c r="BK636" s="202"/>
      <c r="BM636" s="28"/>
      <c r="BN636" s="28"/>
      <c r="BO636" s="28"/>
      <c r="BT636" s="202"/>
      <c r="BV636" s="28"/>
      <c r="BW636" s="28"/>
      <c r="BX636" s="28"/>
      <c r="CC636" s="202"/>
      <c r="CE636" s="28"/>
      <c r="CF636" s="28"/>
      <c r="CG636" s="28"/>
      <c r="CL636" s="202"/>
      <c r="CN636" s="28"/>
      <c r="CO636" s="28"/>
      <c r="CP636" s="28"/>
      <c r="CU636" s="202"/>
      <c r="CW636" s="28"/>
      <c r="CX636" s="28"/>
      <c r="CY636" s="28"/>
      <c r="DD636" s="202"/>
      <c r="DF636" s="28"/>
      <c r="DG636" s="28"/>
      <c r="DH636" s="28"/>
      <c r="DM636" s="202"/>
      <c r="DO636" s="28"/>
      <c r="DP636" s="28"/>
      <c r="DQ636" s="28"/>
      <c r="DV636" s="202"/>
      <c r="DX636" s="28"/>
      <c r="DY636" s="28"/>
      <c r="DZ636" s="28"/>
      <c r="EE636" s="202"/>
      <c r="EG636" s="28"/>
      <c r="EH636" s="28"/>
      <c r="EI636" s="28"/>
      <c r="EN636" s="202"/>
      <c r="EP636" s="28"/>
      <c r="EQ636" s="28"/>
      <c r="ER636" s="28"/>
      <c r="EW636" s="202"/>
      <c r="EY636" s="28"/>
      <c r="EZ636" s="28"/>
      <c r="FA636" s="28"/>
      <c r="FF636" s="202"/>
      <c r="FH636" s="28"/>
      <c r="FI636" s="28"/>
      <c r="FJ636" s="28"/>
      <c r="FO636" s="202"/>
      <c r="FQ636" s="28"/>
      <c r="FR636" s="28"/>
      <c r="FS636" s="28"/>
      <c r="FX636" s="202"/>
      <c r="FZ636" s="28"/>
      <c r="GA636" s="28"/>
      <c r="GB636" s="28"/>
      <c r="GG636" s="202"/>
      <c r="GI636" s="28"/>
      <c r="GJ636" s="28"/>
      <c r="GK636" s="28"/>
      <c r="GP636" s="202"/>
      <c r="GR636" s="28"/>
      <c r="GS636" s="28"/>
      <c r="GT636" s="28"/>
      <c r="GY636" s="202"/>
      <c r="HA636" s="28"/>
      <c r="HB636" s="28"/>
      <c r="HC636" s="28"/>
      <c r="HH636" s="202"/>
      <c r="HJ636" s="28"/>
      <c r="HK636" s="28"/>
      <c r="HL636" s="28"/>
      <c r="HQ636" s="28"/>
      <c r="HR636" s="28"/>
      <c r="HS636" s="28"/>
      <c r="HT636" s="28"/>
      <c r="HU636" s="28"/>
      <c r="HV636" s="28"/>
      <c r="HW636" s="28"/>
      <c r="HX636" s="28"/>
      <c r="HY636" s="28"/>
      <c r="HZ636" s="28"/>
      <c r="IA636" s="28"/>
      <c r="IB636" s="28"/>
      <c r="IC636" s="28"/>
      <c r="ID636" s="28"/>
      <c r="IE636" s="28"/>
      <c r="IF636" s="28"/>
      <c r="IG636" s="28"/>
      <c r="IH636" s="28"/>
      <c r="II636" s="28"/>
      <c r="IJ636" s="28"/>
      <c r="IK636" s="28"/>
      <c r="IL636" s="28"/>
      <c r="IM636" s="28"/>
      <c r="IN636" s="28"/>
      <c r="IO636" s="28"/>
      <c r="IP636" s="28"/>
      <c r="IQ636" s="28"/>
      <c r="IR636" s="28"/>
      <c r="IS636" s="28"/>
      <c r="IT636" s="28"/>
      <c r="IU636" s="28"/>
      <c r="IV636" s="28"/>
    </row>
    <row r="637" spans="1:256" s="54" customFormat="1" ht="18">
      <c r="A637" s="364" t="s">
        <v>1389</v>
      </c>
      <c r="B637" s="28"/>
      <c r="C637" s="292"/>
      <c r="D637" s="54" t="s">
        <v>129</v>
      </c>
      <c r="E637" s="54">
        <f t="shared" si="5"/>
        <v>0</v>
      </c>
      <c r="F637" s="305">
        <f t="shared" si="6"/>
        <v>0</v>
      </c>
      <c r="H637" s="300"/>
      <c r="I637" s="300"/>
      <c r="J637" s="300"/>
      <c r="K637" s="300"/>
      <c r="L637" s="28"/>
      <c r="M637" s="300"/>
      <c r="N637" s="28"/>
      <c r="R637" s="202"/>
      <c r="T637" s="28"/>
      <c r="U637" s="28"/>
      <c r="V637" s="28"/>
      <c r="AA637" s="202"/>
      <c r="AC637" s="28"/>
      <c r="AD637" s="28"/>
      <c r="AE637" s="28"/>
      <c r="AJ637" s="202"/>
      <c r="AL637" s="28"/>
      <c r="AM637" s="28"/>
      <c r="AN637" s="28"/>
      <c r="AS637" s="202"/>
      <c r="AU637" s="28"/>
      <c r="AV637" s="28"/>
      <c r="AW637" s="28"/>
      <c r="BB637" s="202"/>
      <c r="BD637" s="28"/>
      <c r="BE637" s="28"/>
      <c r="BF637" s="28"/>
      <c r="BK637" s="202"/>
      <c r="BM637" s="28"/>
      <c r="BN637" s="28"/>
      <c r="BO637" s="28"/>
      <c r="BT637" s="202"/>
      <c r="BV637" s="28"/>
      <c r="BW637" s="28"/>
      <c r="BX637" s="28"/>
      <c r="CC637" s="202"/>
      <c r="CE637" s="28"/>
      <c r="CF637" s="28"/>
      <c r="CG637" s="28"/>
      <c r="CL637" s="202"/>
      <c r="CN637" s="28"/>
      <c r="CO637" s="28"/>
      <c r="CP637" s="28"/>
      <c r="CU637" s="202"/>
      <c r="CW637" s="28"/>
      <c r="CX637" s="28"/>
      <c r="CY637" s="28"/>
      <c r="DD637" s="202"/>
      <c r="DF637" s="28"/>
      <c r="DG637" s="28"/>
      <c r="DH637" s="28"/>
      <c r="DM637" s="202"/>
      <c r="DO637" s="28"/>
      <c r="DP637" s="28"/>
      <c r="DQ637" s="28"/>
      <c r="DV637" s="202"/>
      <c r="DX637" s="28"/>
      <c r="DY637" s="28"/>
      <c r="DZ637" s="28"/>
      <c r="EE637" s="202"/>
      <c r="EG637" s="28"/>
      <c r="EH637" s="28"/>
      <c r="EI637" s="28"/>
      <c r="EN637" s="202"/>
      <c r="EP637" s="28"/>
      <c r="EQ637" s="28"/>
      <c r="ER637" s="28"/>
      <c r="EW637" s="202"/>
      <c r="EY637" s="28"/>
      <c r="EZ637" s="28"/>
      <c r="FA637" s="28"/>
      <c r="FF637" s="202"/>
      <c r="FH637" s="28"/>
      <c r="FI637" s="28"/>
      <c r="FJ637" s="28"/>
      <c r="FO637" s="202"/>
      <c r="FQ637" s="28"/>
      <c r="FR637" s="28"/>
      <c r="FS637" s="28"/>
      <c r="FX637" s="202"/>
      <c r="FZ637" s="28"/>
      <c r="GA637" s="28"/>
      <c r="GB637" s="28"/>
      <c r="GG637" s="202"/>
      <c r="GI637" s="28"/>
      <c r="GJ637" s="28"/>
      <c r="GK637" s="28"/>
      <c r="GP637" s="202"/>
      <c r="GR637" s="28"/>
      <c r="GS637" s="28"/>
      <c r="GT637" s="28"/>
      <c r="GY637" s="202"/>
      <c r="HA637" s="28"/>
      <c r="HB637" s="28"/>
      <c r="HC637" s="28"/>
      <c r="HH637" s="202"/>
      <c r="HJ637" s="28"/>
      <c r="HK637" s="28"/>
      <c r="HL637" s="28"/>
      <c r="HQ637" s="28"/>
      <c r="HR637" s="28"/>
      <c r="HS637" s="28"/>
      <c r="HT637" s="28"/>
      <c r="HU637" s="28"/>
      <c r="HV637" s="28"/>
      <c r="HW637" s="28"/>
      <c r="HX637" s="28"/>
      <c r="HY637" s="28"/>
      <c r="HZ637" s="28"/>
      <c r="IA637" s="28"/>
      <c r="IB637" s="28"/>
      <c r="IC637" s="28"/>
      <c r="ID637" s="28"/>
      <c r="IE637" s="28"/>
      <c r="IF637" s="28"/>
      <c r="IG637" s="28"/>
      <c r="IH637" s="28"/>
      <c r="II637" s="28"/>
      <c r="IJ637" s="28"/>
      <c r="IK637" s="28"/>
      <c r="IL637" s="28"/>
      <c r="IM637" s="28"/>
      <c r="IN637" s="28"/>
      <c r="IO637" s="28"/>
      <c r="IP637" s="28"/>
      <c r="IQ637" s="28"/>
      <c r="IR637" s="28"/>
      <c r="IS637" s="28"/>
      <c r="IT637" s="28"/>
      <c r="IU637" s="28"/>
      <c r="IV637" s="28"/>
    </row>
    <row r="638" spans="1:256" s="54" customFormat="1" ht="18">
      <c r="A638" s="364" t="s">
        <v>728</v>
      </c>
      <c r="B638" s="28"/>
      <c r="C638" s="292"/>
      <c r="D638" s="54" t="s">
        <v>129</v>
      </c>
      <c r="E638" s="54">
        <f t="shared" si="5"/>
        <v>1</v>
      </c>
      <c r="F638" s="305">
        <f t="shared" si="6"/>
        <v>0</v>
      </c>
      <c r="H638" s="300"/>
      <c r="I638" s="300"/>
      <c r="J638" s="300"/>
      <c r="K638" s="300"/>
      <c r="L638" s="28"/>
      <c r="M638" s="300"/>
      <c r="N638" s="28"/>
      <c r="R638" s="202"/>
      <c r="T638" s="28"/>
      <c r="U638" s="28"/>
      <c r="V638" s="28"/>
      <c r="AA638" s="202"/>
      <c r="AC638" s="28"/>
      <c r="AD638" s="28"/>
      <c r="AE638" s="28"/>
      <c r="AJ638" s="202"/>
      <c r="AL638" s="28"/>
      <c r="AM638" s="28"/>
      <c r="AN638" s="28"/>
      <c r="AS638" s="202"/>
      <c r="AU638" s="28"/>
      <c r="AV638" s="28"/>
      <c r="AW638" s="28"/>
      <c r="BB638" s="202"/>
      <c r="BD638" s="28"/>
      <c r="BE638" s="28"/>
      <c r="BF638" s="28"/>
      <c r="BK638" s="202"/>
      <c r="BM638" s="28"/>
      <c r="BN638" s="28"/>
      <c r="BO638" s="28"/>
      <c r="BT638" s="202"/>
      <c r="BV638" s="28"/>
      <c r="BW638" s="28"/>
      <c r="BX638" s="28"/>
      <c r="CC638" s="202"/>
      <c r="CE638" s="28"/>
      <c r="CF638" s="28"/>
      <c r="CG638" s="28"/>
      <c r="CL638" s="202"/>
      <c r="CN638" s="28"/>
      <c r="CO638" s="28"/>
      <c r="CP638" s="28"/>
      <c r="CU638" s="202"/>
      <c r="CW638" s="28"/>
      <c r="CX638" s="28"/>
      <c r="CY638" s="28"/>
      <c r="DD638" s="202"/>
      <c r="DF638" s="28"/>
      <c r="DG638" s="28"/>
      <c r="DH638" s="28"/>
      <c r="DM638" s="202"/>
      <c r="DO638" s="28"/>
      <c r="DP638" s="28"/>
      <c r="DQ638" s="28"/>
      <c r="DV638" s="202"/>
      <c r="DX638" s="28"/>
      <c r="DY638" s="28"/>
      <c r="DZ638" s="28"/>
      <c r="EE638" s="202"/>
      <c r="EG638" s="28"/>
      <c r="EH638" s="28"/>
      <c r="EI638" s="28"/>
      <c r="EN638" s="202"/>
      <c r="EP638" s="28"/>
      <c r="EQ638" s="28"/>
      <c r="ER638" s="28"/>
      <c r="EW638" s="202"/>
      <c r="EY638" s="28"/>
      <c r="EZ638" s="28"/>
      <c r="FA638" s="28"/>
      <c r="FF638" s="202"/>
      <c r="FH638" s="28"/>
      <c r="FI638" s="28"/>
      <c r="FJ638" s="28"/>
      <c r="FO638" s="202"/>
      <c r="FQ638" s="28"/>
      <c r="FR638" s="28"/>
      <c r="FS638" s="28"/>
      <c r="FX638" s="202"/>
      <c r="FZ638" s="28"/>
      <c r="GA638" s="28"/>
      <c r="GB638" s="28"/>
      <c r="GG638" s="202"/>
      <c r="GI638" s="28"/>
      <c r="GJ638" s="28"/>
      <c r="GK638" s="28"/>
      <c r="GP638" s="202"/>
      <c r="GR638" s="28"/>
      <c r="GS638" s="28"/>
      <c r="GT638" s="28"/>
      <c r="GY638" s="202"/>
      <c r="HA638" s="28"/>
      <c r="HB638" s="28"/>
      <c r="HC638" s="28"/>
      <c r="HH638" s="202"/>
      <c r="HJ638" s="28"/>
      <c r="HK638" s="28"/>
      <c r="HL638" s="28"/>
      <c r="HQ638" s="28"/>
      <c r="HR638" s="28"/>
      <c r="HS638" s="28"/>
      <c r="HT638" s="28"/>
      <c r="HU638" s="28"/>
      <c r="HV638" s="28"/>
      <c r="HW638" s="28"/>
      <c r="HX638" s="28"/>
      <c r="HY638" s="28"/>
      <c r="HZ638" s="28"/>
      <c r="IA638" s="28"/>
      <c r="IB638" s="28"/>
      <c r="IC638" s="28"/>
      <c r="ID638" s="28"/>
      <c r="IE638" s="28"/>
      <c r="IF638" s="28"/>
      <c r="IG638" s="28"/>
      <c r="IH638" s="28"/>
      <c r="II638" s="28"/>
      <c r="IJ638" s="28"/>
      <c r="IK638" s="28"/>
      <c r="IL638" s="28"/>
      <c r="IM638" s="28"/>
      <c r="IN638" s="28"/>
      <c r="IO638" s="28"/>
      <c r="IP638" s="28"/>
      <c r="IQ638" s="28"/>
      <c r="IR638" s="28"/>
      <c r="IS638" s="28"/>
      <c r="IT638" s="28"/>
      <c r="IU638" s="28"/>
      <c r="IV638" s="28"/>
    </row>
    <row r="639" spans="1:256" s="54" customFormat="1" ht="18">
      <c r="A639" s="364" t="s">
        <v>429</v>
      </c>
      <c r="B639" s="28"/>
      <c r="C639" s="292"/>
      <c r="D639" s="54" t="s">
        <v>138</v>
      </c>
      <c r="E639" s="54">
        <f t="shared" si="5"/>
        <v>41</v>
      </c>
      <c r="F639" s="305">
        <f t="shared" si="6"/>
        <v>0</v>
      </c>
      <c r="H639" s="239"/>
      <c r="I639" s="28"/>
      <c r="J639" s="28"/>
      <c r="K639" s="28"/>
      <c r="M639" s="239"/>
      <c r="N639" s="28"/>
      <c r="R639" s="202"/>
      <c r="T639" s="28"/>
      <c r="U639" s="28"/>
      <c r="V639" s="28"/>
      <c r="AA639" s="202"/>
      <c r="AC639" s="28"/>
      <c r="AD639" s="28"/>
      <c r="AE639" s="28"/>
      <c r="AJ639" s="202"/>
      <c r="AL639" s="28"/>
      <c r="AM639" s="28"/>
      <c r="AN639" s="28"/>
      <c r="AS639" s="202"/>
      <c r="AU639" s="28"/>
      <c r="AV639" s="28"/>
      <c r="AW639" s="28"/>
      <c r="BB639" s="202"/>
      <c r="BD639" s="28"/>
      <c r="BE639" s="28"/>
      <c r="BF639" s="28"/>
      <c r="BK639" s="202"/>
      <c r="BM639" s="28"/>
      <c r="BN639" s="28"/>
      <c r="BO639" s="28"/>
      <c r="BT639" s="202"/>
      <c r="BV639" s="28"/>
      <c r="BW639" s="28"/>
      <c r="BX639" s="28"/>
      <c r="CC639" s="202"/>
      <c r="CE639" s="28"/>
      <c r="CF639" s="28"/>
      <c r="CG639" s="28"/>
      <c r="CL639" s="202"/>
      <c r="CN639" s="28"/>
      <c r="CO639" s="28"/>
      <c r="CP639" s="28"/>
      <c r="CU639" s="202"/>
      <c r="CW639" s="28"/>
      <c r="CX639" s="28"/>
      <c r="CY639" s="28"/>
      <c r="DD639" s="202"/>
      <c r="DF639" s="28"/>
      <c r="DG639" s="28"/>
      <c r="DH639" s="28"/>
      <c r="DM639" s="202"/>
      <c r="DO639" s="28"/>
      <c r="DP639" s="28"/>
      <c r="DQ639" s="28"/>
      <c r="DV639" s="202"/>
      <c r="DX639" s="28"/>
      <c r="DY639" s="28"/>
      <c r="DZ639" s="28"/>
      <c r="EE639" s="202"/>
      <c r="EG639" s="28"/>
      <c r="EH639" s="28"/>
      <c r="EI639" s="28"/>
      <c r="EN639" s="202"/>
      <c r="EP639" s="28"/>
      <c r="EQ639" s="28"/>
      <c r="ER639" s="28"/>
      <c r="EW639" s="202"/>
      <c r="EY639" s="28"/>
      <c r="EZ639" s="28"/>
      <c r="FA639" s="28"/>
      <c r="FF639" s="202"/>
      <c r="FH639" s="28"/>
      <c r="FI639" s="28"/>
      <c r="FJ639" s="28"/>
      <c r="FO639" s="202"/>
      <c r="FQ639" s="28"/>
      <c r="FR639" s="28"/>
      <c r="FS639" s="28"/>
      <c r="FX639" s="202"/>
      <c r="FZ639" s="28"/>
      <c r="GA639" s="28"/>
      <c r="GB639" s="28"/>
      <c r="GG639" s="202"/>
      <c r="GI639" s="28"/>
      <c r="GJ639" s="28"/>
      <c r="GK639" s="28"/>
      <c r="GP639" s="202"/>
      <c r="GR639" s="28"/>
      <c r="GS639" s="28"/>
      <c r="GT639" s="28"/>
      <c r="GY639" s="202"/>
      <c r="HA639" s="28"/>
      <c r="HB639" s="28"/>
      <c r="HC639" s="28"/>
      <c r="HH639" s="202"/>
      <c r="HJ639" s="28"/>
      <c r="HK639" s="28"/>
      <c r="HL639" s="28"/>
      <c r="HQ639" s="28"/>
      <c r="HR639" s="28"/>
      <c r="HS639" s="28"/>
      <c r="HT639" s="28"/>
      <c r="HU639" s="28"/>
      <c r="HV639" s="28"/>
      <c r="HW639" s="28"/>
      <c r="HX639" s="28"/>
      <c r="HY639" s="28"/>
      <c r="HZ639" s="28"/>
      <c r="IA639" s="28"/>
      <c r="IB639" s="28"/>
      <c r="IC639" s="28"/>
      <c r="ID639" s="28"/>
      <c r="IE639" s="28"/>
      <c r="IF639" s="28"/>
      <c r="IG639" s="28"/>
      <c r="IH639" s="28"/>
      <c r="II639" s="28"/>
      <c r="IJ639" s="28"/>
      <c r="IK639" s="28"/>
      <c r="IL639" s="28"/>
      <c r="IM639" s="28"/>
      <c r="IN639" s="28"/>
      <c r="IO639" s="28"/>
      <c r="IP639" s="28"/>
      <c r="IQ639" s="28"/>
      <c r="IR639" s="28"/>
      <c r="IS639" s="28"/>
      <c r="IT639" s="28"/>
      <c r="IU639" s="28"/>
      <c r="IV639" s="28"/>
    </row>
    <row r="640" spans="1:256" s="54" customFormat="1" ht="18">
      <c r="A640" s="364" t="s">
        <v>922</v>
      </c>
      <c r="B640" s="292"/>
      <c r="C640" s="292"/>
      <c r="D640" s="54" t="s">
        <v>131</v>
      </c>
      <c r="E640" s="54">
        <f t="shared" si="5"/>
        <v>3</v>
      </c>
      <c r="F640" s="305">
        <f t="shared" si="6"/>
        <v>5</v>
      </c>
      <c r="H640" s="28"/>
      <c r="I640" s="28">
        <v>5</v>
      </c>
      <c r="J640" s="28"/>
      <c r="K640" s="28"/>
      <c r="M640" s="28"/>
      <c r="N640" s="28"/>
      <c r="R640" s="202"/>
      <c r="T640" s="28"/>
      <c r="U640" s="28"/>
      <c r="V640" s="28"/>
      <c r="AA640" s="202"/>
      <c r="AC640" s="28"/>
      <c r="AD640" s="28"/>
      <c r="AE640" s="28"/>
      <c r="AJ640" s="202"/>
      <c r="AL640" s="28"/>
      <c r="AM640" s="28"/>
      <c r="AN640" s="28"/>
      <c r="AS640" s="202"/>
      <c r="AU640" s="28"/>
      <c r="AV640" s="28"/>
      <c r="AW640" s="28"/>
      <c r="BB640" s="202"/>
      <c r="BD640" s="28"/>
      <c r="BE640" s="28"/>
      <c r="BF640" s="28"/>
      <c r="BK640" s="202"/>
      <c r="BM640" s="28"/>
      <c r="BN640" s="28"/>
      <c r="BO640" s="28"/>
      <c r="BT640" s="202"/>
      <c r="BV640" s="28"/>
      <c r="BW640" s="28"/>
      <c r="BX640" s="28"/>
      <c r="CC640" s="202"/>
      <c r="CE640" s="28"/>
      <c r="CF640" s="28"/>
      <c r="CG640" s="28"/>
      <c r="CL640" s="202"/>
      <c r="CN640" s="28"/>
      <c r="CO640" s="28"/>
      <c r="CP640" s="28"/>
      <c r="CU640" s="202"/>
      <c r="CW640" s="28"/>
      <c r="CX640" s="28"/>
      <c r="CY640" s="28"/>
      <c r="DD640" s="202"/>
      <c r="DF640" s="28"/>
      <c r="DG640" s="28"/>
      <c r="DH640" s="28"/>
      <c r="DM640" s="202"/>
      <c r="DO640" s="28"/>
      <c r="DP640" s="28"/>
      <c r="DQ640" s="28"/>
      <c r="DV640" s="202"/>
      <c r="DX640" s="28"/>
      <c r="DY640" s="28"/>
      <c r="DZ640" s="28"/>
      <c r="EE640" s="202"/>
      <c r="EG640" s="28"/>
      <c r="EH640" s="28"/>
      <c r="EI640" s="28"/>
      <c r="EN640" s="202"/>
      <c r="EP640" s="28"/>
      <c r="EQ640" s="28"/>
      <c r="ER640" s="28"/>
      <c r="EW640" s="202"/>
      <c r="EY640" s="28"/>
      <c r="EZ640" s="28"/>
      <c r="FA640" s="28"/>
      <c r="FF640" s="202"/>
      <c r="FH640" s="28"/>
      <c r="FI640" s="28"/>
      <c r="FJ640" s="28"/>
      <c r="FO640" s="202"/>
      <c r="FQ640" s="28"/>
      <c r="FR640" s="28"/>
      <c r="FS640" s="28"/>
      <c r="FX640" s="202"/>
      <c r="FZ640" s="28"/>
      <c r="GA640" s="28"/>
      <c r="GB640" s="28"/>
      <c r="GG640" s="202"/>
      <c r="GI640" s="28"/>
      <c r="GJ640" s="28"/>
      <c r="GK640" s="28"/>
      <c r="GP640" s="202"/>
      <c r="GR640" s="28"/>
      <c r="GS640" s="28"/>
      <c r="GT640" s="28"/>
      <c r="GY640" s="202"/>
      <c r="HA640" s="28"/>
      <c r="HB640" s="28"/>
      <c r="HC640" s="28"/>
      <c r="HH640" s="202"/>
      <c r="HJ640" s="28"/>
      <c r="HK640" s="28"/>
      <c r="HL640" s="28"/>
      <c r="HQ640" s="28"/>
      <c r="HR640" s="28"/>
      <c r="HS640" s="28"/>
      <c r="HT640" s="28"/>
      <c r="HU640" s="28"/>
      <c r="HV640" s="28"/>
      <c r="HW640" s="28"/>
      <c r="HX640" s="28"/>
      <c r="HY640" s="28"/>
      <c r="HZ640" s="28"/>
      <c r="IA640" s="28"/>
      <c r="IB640" s="28"/>
      <c r="IC640" s="28"/>
      <c r="ID640" s="28"/>
      <c r="IE640" s="28"/>
      <c r="IF640" s="28"/>
      <c r="IG640" s="28"/>
      <c r="IH640" s="28"/>
      <c r="II640" s="28"/>
      <c r="IJ640" s="28"/>
      <c r="IK640" s="28"/>
      <c r="IL640" s="28"/>
      <c r="IM640" s="28"/>
      <c r="IN640" s="28"/>
      <c r="IO640" s="28"/>
      <c r="IP640" s="28"/>
      <c r="IQ640" s="28"/>
      <c r="IR640" s="28"/>
      <c r="IS640" s="28"/>
      <c r="IT640" s="28"/>
      <c r="IU640" s="28"/>
      <c r="IV640" s="28"/>
    </row>
    <row r="641" spans="1:256" s="54" customFormat="1" ht="18">
      <c r="A641" s="364" t="s">
        <v>1122</v>
      </c>
      <c r="B641" s="292"/>
      <c r="C641" s="292"/>
      <c r="D641" s="54" t="s">
        <v>130</v>
      </c>
      <c r="E641" s="54">
        <f t="shared" si="5"/>
        <v>1</v>
      </c>
      <c r="F641" s="305">
        <f t="shared" si="6"/>
        <v>3</v>
      </c>
      <c r="H641" s="28"/>
      <c r="I641" s="28"/>
      <c r="J641" s="28">
        <v>3</v>
      </c>
      <c r="K641" s="28"/>
      <c r="M641" s="28"/>
      <c r="N641" s="28"/>
      <c r="R641" s="202"/>
      <c r="T641" s="28"/>
      <c r="U641" s="28"/>
      <c r="V641" s="28"/>
      <c r="AA641" s="202"/>
      <c r="AC641" s="28"/>
      <c r="AD641" s="28"/>
      <c r="AE641" s="28"/>
      <c r="AJ641" s="202"/>
      <c r="AL641" s="28"/>
      <c r="AM641" s="28"/>
      <c r="AN641" s="28"/>
      <c r="AS641" s="202"/>
      <c r="AU641" s="28"/>
      <c r="AV641" s="28"/>
      <c r="AW641" s="28"/>
      <c r="BB641" s="202"/>
      <c r="BD641" s="28"/>
      <c r="BE641" s="28"/>
      <c r="BF641" s="28"/>
      <c r="BK641" s="202"/>
      <c r="BM641" s="28"/>
      <c r="BN641" s="28"/>
      <c r="BO641" s="28"/>
      <c r="BT641" s="202"/>
      <c r="BV641" s="28"/>
      <c r="BW641" s="28"/>
      <c r="BX641" s="28"/>
      <c r="CC641" s="202"/>
      <c r="CE641" s="28"/>
      <c r="CF641" s="28"/>
      <c r="CG641" s="28"/>
      <c r="CL641" s="202"/>
      <c r="CN641" s="28"/>
      <c r="CO641" s="28"/>
      <c r="CP641" s="28"/>
      <c r="CU641" s="202"/>
      <c r="CW641" s="28"/>
      <c r="CX641" s="28"/>
      <c r="CY641" s="28"/>
      <c r="DD641" s="202"/>
      <c r="DF641" s="28"/>
      <c r="DG641" s="28"/>
      <c r="DH641" s="28"/>
      <c r="DM641" s="202"/>
      <c r="DO641" s="28"/>
      <c r="DP641" s="28"/>
      <c r="DQ641" s="28"/>
      <c r="DV641" s="202"/>
      <c r="DX641" s="28"/>
      <c r="DY641" s="28"/>
      <c r="DZ641" s="28"/>
      <c r="EE641" s="202"/>
      <c r="EG641" s="28"/>
      <c r="EH641" s="28"/>
      <c r="EI641" s="28"/>
      <c r="EN641" s="202"/>
      <c r="EP641" s="28"/>
      <c r="EQ641" s="28"/>
      <c r="ER641" s="28"/>
      <c r="EW641" s="202"/>
      <c r="EY641" s="28"/>
      <c r="EZ641" s="28"/>
      <c r="FA641" s="28"/>
      <c r="FF641" s="202"/>
      <c r="FH641" s="28"/>
      <c r="FI641" s="28"/>
      <c r="FJ641" s="28"/>
      <c r="FO641" s="202"/>
      <c r="FQ641" s="28"/>
      <c r="FR641" s="28"/>
      <c r="FS641" s="28"/>
      <c r="FX641" s="202"/>
      <c r="FZ641" s="28"/>
      <c r="GA641" s="28"/>
      <c r="GB641" s="28"/>
      <c r="GG641" s="202"/>
      <c r="GI641" s="28"/>
      <c r="GJ641" s="28"/>
      <c r="GK641" s="28"/>
      <c r="GP641" s="202"/>
      <c r="GR641" s="28"/>
      <c r="GS641" s="28"/>
      <c r="GT641" s="28"/>
      <c r="GY641" s="202"/>
      <c r="HA641" s="28"/>
      <c r="HB641" s="28"/>
      <c r="HC641" s="28"/>
      <c r="HH641" s="202"/>
      <c r="HJ641" s="28"/>
      <c r="HK641" s="28"/>
      <c r="HL641" s="28"/>
      <c r="HQ641" s="28"/>
      <c r="HR641" s="28"/>
      <c r="HS641" s="28"/>
      <c r="HT641" s="28"/>
      <c r="HU641" s="28"/>
      <c r="HV641" s="28"/>
      <c r="HW641" s="28"/>
      <c r="HX641" s="28"/>
      <c r="HY641" s="28"/>
      <c r="HZ641" s="28"/>
      <c r="IA641" s="28"/>
      <c r="IB641" s="28"/>
      <c r="IC641" s="28"/>
      <c r="ID641" s="28"/>
      <c r="IE641" s="28"/>
      <c r="IF641" s="28"/>
      <c r="IG641" s="28"/>
      <c r="IH641" s="28"/>
      <c r="II641" s="28"/>
      <c r="IJ641" s="28"/>
      <c r="IK641" s="28"/>
      <c r="IL641" s="28"/>
      <c r="IM641" s="28"/>
      <c r="IN641" s="28"/>
      <c r="IO641" s="28"/>
      <c r="IP641" s="28"/>
      <c r="IQ641" s="28"/>
      <c r="IR641" s="28"/>
      <c r="IS641" s="28"/>
      <c r="IT641" s="28"/>
      <c r="IU641" s="28"/>
      <c r="IV641" s="28"/>
    </row>
    <row r="642" spans="1:256" s="54" customFormat="1" ht="18">
      <c r="A642" s="364" t="s">
        <v>2308</v>
      </c>
      <c r="B642" s="292"/>
      <c r="C642" s="292"/>
      <c r="D642" s="54" t="s">
        <v>130</v>
      </c>
      <c r="E642" s="54">
        <f t="shared" si="5"/>
        <v>3</v>
      </c>
      <c r="F642" s="305">
        <f t="shared" si="6"/>
        <v>74</v>
      </c>
      <c r="H642" s="28">
        <v>62</v>
      </c>
      <c r="I642" s="28">
        <v>12</v>
      </c>
      <c r="J642" s="28"/>
      <c r="K642" s="28"/>
      <c r="M642" s="28"/>
      <c r="N642" s="28"/>
      <c r="R642" s="202"/>
      <c r="T642" s="28"/>
      <c r="U642" s="28"/>
      <c r="V642" s="28"/>
      <c r="AA642" s="202"/>
      <c r="AC642" s="28"/>
      <c r="AD642" s="28"/>
      <c r="AE642" s="28"/>
      <c r="AJ642" s="202"/>
      <c r="AL642" s="28"/>
      <c r="AM642" s="28"/>
      <c r="AN642" s="28"/>
      <c r="AS642" s="202"/>
      <c r="AU642" s="28"/>
      <c r="AV642" s="28"/>
      <c r="AW642" s="28"/>
      <c r="BB642" s="202"/>
      <c r="BD642" s="28"/>
      <c r="BE642" s="28"/>
      <c r="BF642" s="28"/>
      <c r="BK642" s="202"/>
      <c r="BM642" s="28"/>
      <c r="BN642" s="28"/>
      <c r="BO642" s="28"/>
      <c r="BT642" s="202"/>
      <c r="BV642" s="28"/>
      <c r="BW642" s="28"/>
      <c r="BX642" s="28"/>
      <c r="CC642" s="202"/>
      <c r="CE642" s="28"/>
      <c r="CF642" s="28"/>
      <c r="CG642" s="28"/>
      <c r="CL642" s="202"/>
      <c r="CN642" s="28"/>
      <c r="CO642" s="28"/>
      <c r="CP642" s="28"/>
      <c r="CU642" s="202"/>
      <c r="CW642" s="28"/>
      <c r="CX642" s="28"/>
      <c r="CY642" s="28"/>
      <c r="DD642" s="202"/>
      <c r="DF642" s="28"/>
      <c r="DG642" s="28"/>
      <c r="DH642" s="28"/>
      <c r="DM642" s="202"/>
      <c r="DO642" s="28"/>
      <c r="DP642" s="28"/>
      <c r="DQ642" s="28"/>
      <c r="DV642" s="202"/>
      <c r="DX642" s="28"/>
      <c r="DY642" s="28"/>
      <c r="DZ642" s="28"/>
      <c r="EE642" s="202"/>
      <c r="EG642" s="28"/>
      <c r="EH642" s="28"/>
      <c r="EI642" s="28"/>
      <c r="EN642" s="202"/>
      <c r="EP642" s="28"/>
      <c r="EQ642" s="28"/>
      <c r="ER642" s="28"/>
      <c r="EW642" s="202"/>
      <c r="EY642" s="28"/>
      <c r="EZ642" s="28"/>
      <c r="FA642" s="28"/>
      <c r="FF642" s="202"/>
      <c r="FH642" s="28"/>
      <c r="FI642" s="28"/>
      <c r="FJ642" s="28"/>
      <c r="FO642" s="202"/>
      <c r="FQ642" s="28"/>
      <c r="FR642" s="28"/>
      <c r="FS642" s="28"/>
      <c r="FX642" s="202"/>
      <c r="FZ642" s="28"/>
      <c r="GA642" s="28"/>
      <c r="GB642" s="28"/>
      <c r="GG642" s="202"/>
      <c r="GI642" s="28"/>
      <c r="GJ642" s="28"/>
      <c r="GK642" s="28"/>
      <c r="GP642" s="202"/>
      <c r="GR642" s="28"/>
      <c r="GS642" s="28"/>
      <c r="GT642" s="28"/>
      <c r="GY642" s="202"/>
      <c r="HA642" s="28"/>
      <c r="HB642" s="28"/>
      <c r="HC642" s="28"/>
      <c r="HH642" s="202"/>
      <c r="HJ642" s="28"/>
      <c r="HK642" s="28"/>
      <c r="HL642" s="28"/>
      <c r="HQ642" s="28"/>
      <c r="HR642" s="28"/>
      <c r="HS642" s="28"/>
      <c r="HT642" s="28"/>
      <c r="HU642" s="28"/>
      <c r="HV642" s="28"/>
      <c r="HW642" s="28"/>
      <c r="HX642" s="28"/>
      <c r="HY642" s="28"/>
      <c r="HZ642" s="28"/>
      <c r="IA642" s="28"/>
      <c r="IB642" s="28"/>
      <c r="IC642" s="28"/>
      <c r="ID642" s="28"/>
      <c r="IE642" s="28"/>
      <c r="IF642" s="28"/>
      <c r="IG642" s="28"/>
      <c r="IH642" s="28"/>
      <c r="II642" s="28"/>
      <c r="IJ642" s="28"/>
      <c r="IK642" s="28"/>
      <c r="IL642" s="28"/>
      <c r="IM642" s="28"/>
      <c r="IN642" s="28"/>
      <c r="IO642" s="28"/>
      <c r="IP642" s="28"/>
      <c r="IQ642" s="28"/>
      <c r="IR642" s="28"/>
      <c r="IS642" s="28"/>
      <c r="IT642" s="28"/>
      <c r="IU642" s="28"/>
      <c r="IV642" s="28"/>
    </row>
    <row r="643" spans="1:256" s="54" customFormat="1" ht="18">
      <c r="A643" s="364" t="s">
        <v>997</v>
      </c>
      <c r="B643" s="28"/>
      <c r="C643" s="292"/>
      <c r="D643" s="54" t="s">
        <v>129</v>
      </c>
      <c r="E643" s="54">
        <f t="shared" si="5"/>
        <v>0</v>
      </c>
      <c r="F643" s="305">
        <f t="shared" si="6"/>
        <v>13</v>
      </c>
      <c r="H643" s="300">
        <v>13</v>
      </c>
      <c r="J643" s="28"/>
      <c r="K643" s="300"/>
      <c r="N643" s="28"/>
      <c r="R643" s="202"/>
      <c r="T643" s="28"/>
      <c r="U643" s="28"/>
      <c r="V643" s="28"/>
      <c r="AA643" s="202"/>
      <c r="AC643" s="28"/>
      <c r="AD643" s="28"/>
      <c r="AE643" s="28"/>
      <c r="AJ643" s="202"/>
      <c r="AL643" s="28"/>
      <c r="AM643" s="28"/>
      <c r="AN643" s="28"/>
      <c r="AS643" s="202"/>
      <c r="AU643" s="28"/>
      <c r="AV643" s="28"/>
      <c r="AW643" s="28"/>
      <c r="BB643" s="202"/>
      <c r="BD643" s="28"/>
      <c r="BE643" s="28"/>
      <c r="BF643" s="28"/>
      <c r="BK643" s="202"/>
      <c r="BM643" s="28"/>
      <c r="BN643" s="28"/>
      <c r="BO643" s="28"/>
      <c r="BT643" s="202"/>
      <c r="BV643" s="28"/>
      <c r="BW643" s="28"/>
      <c r="BX643" s="28"/>
      <c r="CC643" s="202"/>
      <c r="CE643" s="28"/>
      <c r="CF643" s="28"/>
      <c r="CG643" s="28"/>
      <c r="CL643" s="202"/>
      <c r="CN643" s="28"/>
      <c r="CO643" s="28"/>
      <c r="CP643" s="28"/>
      <c r="CU643" s="202"/>
      <c r="CW643" s="28"/>
      <c r="CX643" s="28"/>
      <c r="CY643" s="28"/>
      <c r="DD643" s="202"/>
      <c r="DF643" s="28"/>
      <c r="DG643" s="28"/>
      <c r="DH643" s="28"/>
      <c r="DM643" s="202"/>
      <c r="DO643" s="28"/>
      <c r="DP643" s="28"/>
      <c r="DQ643" s="28"/>
      <c r="DV643" s="202"/>
      <c r="DX643" s="28"/>
      <c r="DY643" s="28"/>
      <c r="DZ643" s="28"/>
      <c r="EE643" s="202"/>
      <c r="EG643" s="28"/>
      <c r="EH643" s="28"/>
      <c r="EI643" s="28"/>
      <c r="EN643" s="202"/>
      <c r="EP643" s="28"/>
      <c r="EQ643" s="28"/>
      <c r="ER643" s="28"/>
      <c r="EW643" s="202"/>
      <c r="EY643" s="28"/>
      <c r="EZ643" s="28"/>
      <c r="FA643" s="28"/>
      <c r="FF643" s="202"/>
      <c r="FH643" s="28"/>
      <c r="FI643" s="28"/>
      <c r="FJ643" s="28"/>
      <c r="FO643" s="202"/>
      <c r="FQ643" s="28"/>
      <c r="FR643" s="28"/>
      <c r="FS643" s="28"/>
      <c r="FX643" s="202"/>
      <c r="FZ643" s="28"/>
      <c r="GA643" s="28"/>
      <c r="GB643" s="28"/>
      <c r="GG643" s="202"/>
      <c r="GI643" s="28"/>
      <c r="GJ643" s="28"/>
      <c r="GK643" s="28"/>
      <c r="GP643" s="202"/>
      <c r="GR643" s="28"/>
      <c r="GS643" s="28"/>
      <c r="GT643" s="28"/>
      <c r="GY643" s="202"/>
      <c r="HA643" s="28"/>
      <c r="HB643" s="28"/>
      <c r="HC643" s="28"/>
      <c r="HH643" s="202"/>
      <c r="HJ643" s="28"/>
      <c r="HK643" s="28"/>
      <c r="HL643" s="28"/>
      <c r="HQ643" s="28"/>
      <c r="HR643" s="28"/>
      <c r="HS643" s="28"/>
      <c r="HT643" s="28"/>
      <c r="HU643" s="28"/>
      <c r="HV643" s="28"/>
      <c r="HW643" s="28"/>
      <c r="HX643" s="28"/>
      <c r="HY643" s="28"/>
      <c r="HZ643" s="28"/>
      <c r="IA643" s="28"/>
      <c r="IB643" s="28"/>
      <c r="IC643" s="28"/>
      <c r="ID643" s="28"/>
      <c r="IE643" s="28"/>
      <c r="IF643" s="28"/>
      <c r="IG643" s="28"/>
      <c r="IH643" s="28"/>
      <c r="II643" s="28"/>
      <c r="IJ643" s="28"/>
      <c r="IK643" s="28"/>
      <c r="IL643" s="28"/>
      <c r="IM643" s="28"/>
      <c r="IN643" s="28"/>
      <c r="IO643" s="28"/>
      <c r="IP643" s="28"/>
      <c r="IQ643" s="28"/>
      <c r="IR643" s="28"/>
      <c r="IS643" s="28"/>
      <c r="IT643" s="28"/>
      <c r="IU643" s="28"/>
      <c r="IV643" s="28"/>
    </row>
    <row r="644" spans="1:256" s="54" customFormat="1" ht="18">
      <c r="A644" s="364" t="s">
        <v>894</v>
      </c>
      <c r="B644" s="28"/>
      <c r="C644" s="292"/>
      <c r="D644" s="54" t="s">
        <v>137</v>
      </c>
      <c r="E644" s="54">
        <f t="shared" si="5"/>
        <v>19</v>
      </c>
      <c r="F644" s="305">
        <f t="shared" si="6"/>
        <v>151</v>
      </c>
      <c r="G644" s="54">
        <v>29</v>
      </c>
      <c r="H644" s="28">
        <v>71</v>
      </c>
      <c r="I644" s="28">
        <v>31</v>
      </c>
      <c r="J644" s="28">
        <v>20</v>
      </c>
      <c r="K644" s="28"/>
      <c r="L644" s="28"/>
      <c r="M644" s="28"/>
      <c r="N644" s="28"/>
      <c r="R644" s="202"/>
      <c r="T644" s="28"/>
      <c r="U644" s="28"/>
      <c r="V644" s="28"/>
      <c r="AA644" s="202"/>
      <c r="AC644" s="28"/>
      <c r="AD644" s="28"/>
      <c r="AE644" s="28"/>
      <c r="AJ644" s="202"/>
      <c r="AL644" s="28"/>
      <c r="AM644" s="28"/>
      <c r="AN644" s="28"/>
      <c r="AS644" s="202"/>
      <c r="AU644" s="28"/>
      <c r="AV644" s="28"/>
      <c r="AW644" s="28"/>
      <c r="BB644" s="202"/>
      <c r="BD644" s="28"/>
      <c r="BE644" s="28"/>
      <c r="BF644" s="28"/>
      <c r="BK644" s="202"/>
      <c r="BM644" s="28"/>
      <c r="BN644" s="28"/>
      <c r="BO644" s="28"/>
      <c r="BT644" s="202"/>
      <c r="BV644" s="28"/>
      <c r="BW644" s="28"/>
      <c r="BX644" s="28"/>
      <c r="CC644" s="202"/>
      <c r="CE644" s="28"/>
      <c r="CF644" s="28"/>
      <c r="CG644" s="28"/>
      <c r="CL644" s="202"/>
      <c r="CN644" s="28"/>
      <c r="CO644" s="28"/>
      <c r="CP644" s="28"/>
      <c r="CU644" s="202"/>
      <c r="CW644" s="28"/>
      <c r="CX644" s="28"/>
      <c r="CY644" s="28"/>
      <c r="DD644" s="202"/>
      <c r="DF644" s="28"/>
      <c r="DG644" s="28"/>
      <c r="DH644" s="28"/>
      <c r="DM644" s="202"/>
      <c r="DO644" s="28"/>
      <c r="DP644" s="28"/>
      <c r="DQ644" s="28"/>
      <c r="DV644" s="202"/>
      <c r="DX644" s="28"/>
      <c r="DY644" s="28"/>
      <c r="DZ644" s="28"/>
      <c r="EE644" s="202"/>
      <c r="EG644" s="28"/>
      <c r="EH644" s="28"/>
      <c r="EI644" s="28"/>
      <c r="EN644" s="202"/>
      <c r="EP644" s="28"/>
      <c r="EQ644" s="28"/>
      <c r="ER644" s="28"/>
      <c r="EW644" s="202"/>
      <c r="EY644" s="28"/>
      <c r="EZ644" s="28"/>
      <c r="FA644" s="28"/>
      <c r="FF644" s="202"/>
      <c r="FH644" s="28"/>
      <c r="FI644" s="28"/>
      <c r="FJ644" s="28"/>
      <c r="FO644" s="202"/>
      <c r="FQ644" s="28"/>
      <c r="FR644" s="28"/>
      <c r="FS644" s="28"/>
      <c r="FX644" s="202"/>
      <c r="FZ644" s="28"/>
      <c r="GA644" s="28"/>
      <c r="GB644" s="28"/>
      <c r="GG644" s="202"/>
      <c r="GI644" s="28"/>
      <c r="GJ644" s="28"/>
      <c r="GK644" s="28"/>
      <c r="GP644" s="202"/>
      <c r="GR644" s="28"/>
      <c r="GS644" s="28"/>
      <c r="GT644" s="28"/>
      <c r="GY644" s="202"/>
      <c r="HA644" s="28"/>
      <c r="HB644" s="28"/>
      <c r="HC644" s="28"/>
      <c r="HH644" s="202"/>
      <c r="HJ644" s="28"/>
      <c r="HK644" s="28"/>
      <c r="HL644" s="28"/>
      <c r="HQ644" s="28"/>
      <c r="HR644" s="28"/>
      <c r="HS644" s="28"/>
      <c r="HT644" s="28"/>
      <c r="HU644" s="28"/>
      <c r="HV644" s="28"/>
      <c r="HW644" s="28"/>
      <c r="HX644" s="28"/>
      <c r="HY644" s="28"/>
      <c r="HZ644" s="28"/>
      <c r="IA644" s="28"/>
      <c r="IB644" s="28"/>
      <c r="IC644" s="28"/>
      <c r="ID644" s="28"/>
      <c r="IE644" s="28"/>
      <c r="IF644" s="28"/>
      <c r="IG644" s="28"/>
      <c r="IH644" s="28"/>
      <c r="II644" s="28"/>
      <c r="IJ644" s="28"/>
      <c r="IK644" s="28"/>
      <c r="IL644" s="28"/>
      <c r="IM644" s="28"/>
      <c r="IN644" s="28"/>
      <c r="IO644" s="28"/>
      <c r="IP644" s="28"/>
      <c r="IQ644" s="28"/>
      <c r="IR644" s="28"/>
      <c r="IS644" s="28"/>
      <c r="IT644" s="28"/>
      <c r="IU644" s="28"/>
      <c r="IV644" s="28"/>
    </row>
    <row r="645" spans="1:256" s="54" customFormat="1" ht="18">
      <c r="A645" s="364" t="s">
        <v>1621</v>
      </c>
      <c r="B645" s="292"/>
      <c r="C645" s="292"/>
      <c r="D645" s="54" t="s">
        <v>132</v>
      </c>
      <c r="E645" s="54">
        <f t="shared" si="5"/>
        <v>1</v>
      </c>
      <c r="F645" s="305">
        <f t="shared" si="6"/>
        <v>13</v>
      </c>
      <c r="H645" s="239"/>
      <c r="I645" s="28">
        <v>5</v>
      </c>
      <c r="J645" s="28">
        <v>8</v>
      </c>
      <c r="K645" s="28"/>
      <c r="M645" s="239"/>
      <c r="N645" s="28"/>
      <c r="R645" s="202"/>
      <c r="T645" s="28"/>
      <c r="U645" s="28"/>
      <c r="V645" s="28"/>
      <c r="AA645" s="202"/>
      <c r="AC645" s="28"/>
      <c r="AD645" s="28"/>
      <c r="AE645" s="28"/>
      <c r="AJ645" s="202"/>
      <c r="AL645" s="28"/>
      <c r="AM645" s="28"/>
      <c r="AN645" s="28"/>
      <c r="AS645" s="202"/>
      <c r="AU645" s="28"/>
      <c r="AV645" s="28"/>
      <c r="AW645" s="28"/>
      <c r="BB645" s="202"/>
      <c r="BD645" s="28"/>
      <c r="BE645" s="28"/>
      <c r="BF645" s="28"/>
      <c r="BK645" s="202"/>
      <c r="BM645" s="28"/>
      <c r="BN645" s="28"/>
      <c r="BO645" s="28"/>
      <c r="BT645" s="202"/>
      <c r="BV645" s="28"/>
      <c r="BW645" s="28"/>
      <c r="BX645" s="28"/>
      <c r="CC645" s="202"/>
      <c r="CE645" s="28"/>
      <c r="CF645" s="28"/>
      <c r="CG645" s="28"/>
      <c r="CL645" s="202"/>
      <c r="CN645" s="28"/>
      <c r="CO645" s="28"/>
      <c r="CP645" s="28"/>
      <c r="CU645" s="202"/>
      <c r="CW645" s="28"/>
      <c r="CX645" s="28"/>
      <c r="CY645" s="28"/>
      <c r="DD645" s="202"/>
      <c r="DF645" s="28"/>
      <c r="DG645" s="28"/>
      <c r="DH645" s="28"/>
      <c r="DM645" s="202"/>
      <c r="DO645" s="28"/>
      <c r="DP645" s="28"/>
      <c r="DQ645" s="28"/>
      <c r="DV645" s="202"/>
      <c r="DX645" s="28"/>
      <c r="DY645" s="28"/>
      <c r="DZ645" s="28"/>
      <c r="EE645" s="202"/>
      <c r="EG645" s="28"/>
      <c r="EH645" s="28"/>
      <c r="EI645" s="28"/>
      <c r="EN645" s="202"/>
      <c r="EP645" s="28"/>
      <c r="EQ645" s="28"/>
      <c r="ER645" s="28"/>
      <c r="EW645" s="202"/>
      <c r="EY645" s="28"/>
      <c r="EZ645" s="28"/>
      <c r="FA645" s="28"/>
      <c r="FF645" s="202"/>
      <c r="FH645" s="28"/>
      <c r="FI645" s="28"/>
      <c r="FJ645" s="28"/>
      <c r="FO645" s="202"/>
      <c r="FQ645" s="28"/>
      <c r="FR645" s="28"/>
      <c r="FS645" s="28"/>
      <c r="FX645" s="202"/>
      <c r="FZ645" s="28"/>
      <c r="GA645" s="28"/>
      <c r="GB645" s="28"/>
      <c r="GG645" s="202"/>
      <c r="GI645" s="28"/>
      <c r="GJ645" s="28"/>
      <c r="GK645" s="28"/>
      <c r="GP645" s="202"/>
      <c r="GR645" s="28"/>
      <c r="GS645" s="28"/>
      <c r="GT645" s="28"/>
      <c r="GY645" s="202"/>
      <c r="HA645" s="28"/>
      <c r="HB645" s="28"/>
      <c r="HC645" s="28"/>
      <c r="HH645" s="202"/>
      <c r="HJ645" s="28"/>
      <c r="HK645" s="28"/>
      <c r="HL645" s="28"/>
      <c r="HQ645" s="28"/>
      <c r="HR645" s="28"/>
      <c r="HS645" s="28"/>
      <c r="HT645" s="28"/>
      <c r="HU645" s="28"/>
      <c r="HV645" s="28"/>
      <c r="HW645" s="28"/>
      <c r="HX645" s="28"/>
      <c r="HY645" s="28"/>
      <c r="HZ645" s="28"/>
      <c r="IA645" s="28"/>
      <c r="IB645" s="28"/>
      <c r="IC645" s="28"/>
      <c r="ID645" s="28"/>
      <c r="IE645" s="28"/>
      <c r="IF645" s="28"/>
      <c r="IG645" s="28"/>
      <c r="IH645" s="28"/>
      <c r="II645" s="28"/>
      <c r="IJ645" s="28"/>
      <c r="IK645" s="28"/>
      <c r="IL645" s="28"/>
      <c r="IM645" s="28"/>
      <c r="IN645" s="28"/>
      <c r="IO645" s="28"/>
      <c r="IP645" s="28"/>
      <c r="IQ645" s="28"/>
      <c r="IR645" s="28"/>
      <c r="IS645" s="28"/>
      <c r="IT645" s="28"/>
      <c r="IU645" s="28"/>
      <c r="IV645" s="28"/>
    </row>
    <row r="646" spans="1:256" s="54" customFormat="1" ht="18">
      <c r="A646" s="364" t="s">
        <v>549</v>
      </c>
      <c r="B646" s="292"/>
      <c r="C646" s="292"/>
      <c r="D646" s="54" t="s">
        <v>135</v>
      </c>
      <c r="E646" s="54">
        <f t="shared" si="5"/>
        <v>5</v>
      </c>
      <c r="F646" s="305">
        <f t="shared" si="6"/>
        <v>85</v>
      </c>
      <c r="H646" s="28">
        <v>27</v>
      </c>
      <c r="I646" s="28">
        <v>58</v>
      </c>
      <c r="J646" s="28"/>
      <c r="K646" s="28"/>
      <c r="M646" s="28"/>
      <c r="N646" s="28"/>
      <c r="R646" s="202"/>
      <c r="T646" s="28"/>
      <c r="U646" s="28"/>
      <c r="V646" s="28"/>
      <c r="AA646" s="202"/>
      <c r="AC646" s="28"/>
      <c r="AD646" s="28"/>
      <c r="AE646" s="28"/>
      <c r="AJ646" s="202"/>
      <c r="AL646" s="28"/>
      <c r="AM646" s="28"/>
      <c r="AN646" s="28"/>
      <c r="AS646" s="202"/>
      <c r="AU646" s="28"/>
      <c r="AV646" s="28"/>
      <c r="AW646" s="28"/>
      <c r="BB646" s="202"/>
      <c r="BD646" s="28"/>
      <c r="BE646" s="28"/>
      <c r="BF646" s="28"/>
      <c r="BK646" s="202"/>
      <c r="BM646" s="28"/>
      <c r="BN646" s="28"/>
      <c r="BO646" s="28"/>
      <c r="BT646" s="202"/>
      <c r="BV646" s="28"/>
      <c r="BW646" s="28"/>
      <c r="BX646" s="28"/>
      <c r="CC646" s="202"/>
      <c r="CE646" s="28"/>
      <c r="CF646" s="28"/>
      <c r="CG646" s="28"/>
      <c r="CL646" s="202"/>
      <c r="CN646" s="28"/>
      <c r="CO646" s="28"/>
      <c r="CP646" s="28"/>
      <c r="CU646" s="202"/>
      <c r="CW646" s="28"/>
      <c r="CX646" s="28"/>
      <c r="CY646" s="28"/>
      <c r="DD646" s="202"/>
      <c r="DF646" s="28"/>
      <c r="DG646" s="28"/>
      <c r="DH646" s="28"/>
      <c r="DM646" s="202"/>
      <c r="DO646" s="28"/>
      <c r="DP646" s="28"/>
      <c r="DQ646" s="28"/>
      <c r="DV646" s="202"/>
      <c r="DX646" s="28"/>
      <c r="DY646" s="28"/>
      <c r="DZ646" s="28"/>
      <c r="EE646" s="202"/>
      <c r="EG646" s="28"/>
      <c r="EH646" s="28"/>
      <c r="EI646" s="28"/>
      <c r="EN646" s="202"/>
      <c r="EP646" s="28"/>
      <c r="EQ646" s="28"/>
      <c r="ER646" s="28"/>
      <c r="EW646" s="202"/>
      <c r="EY646" s="28"/>
      <c r="EZ646" s="28"/>
      <c r="FA646" s="28"/>
      <c r="FF646" s="202"/>
      <c r="FH646" s="28"/>
      <c r="FI646" s="28"/>
      <c r="FJ646" s="28"/>
      <c r="FO646" s="202"/>
      <c r="FQ646" s="28"/>
      <c r="FR646" s="28"/>
      <c r="FS646" s="28"/>
      <c r="FX646" s="202"/>
      <c r="FZ646" s="28"/>
      <c r="GA646" s="28"/>
      <c r="GB646" s="28"/>
      <c r="GG646" s="202"/>
      <c r="GI646" s="28"/>
      <c r="GJ646" s="28"/>
      <c r="GK646" s="28"/>
      <c r="GP646" s="202"/>
      <c r="GR646" s="28"/>
      <c r="GS646" s="28"/>
      <c r="GT646" s="28"/>
      <c r="GY646" s="202"/>
      <c r="HA646" s="28"/>
      <c r="HB646" s="28"/>
      <c r="HC646" s="28"/>
      <c r="HH646" s="202"/>
      <c r="HJ646" s="28"/>
      <c r="HK646" s="28"/>
      <c r="HL646" s="28"/>
      <c r="HQ646" s="28"/>
      <c r="HR646" s="28"/>
      <c r="HS646" s="28"/>
      <c r="HT646" s="28"/>
      <c r="HU646" s="28"/>
      <c r="HV646" s="28"/>
      <c r="HW646" s="28"/>
      <c r="HX646" s="28"/>
      <c r="HY646" s="28"/>
      <c r="HZ646" s="28"/>
      <c r="IA646" s="28"/>
      <c r="IB646" s="28"/>
      <c r="IC646" s="28"/>
      <c r="ID646" s="28"/>
      <c r="IE646" s="28"/>
      <c r="IF646" s="28"/>
      <c r="IG646" s="28"/>
      <c r="IH646" s="28"/>
      <c r="II646" s="28"/>
      <c r="IJ646" s="28"/>
      <c r="IK646" s="28"/>
      <c r="IL646" s="28"/>
      <c r="IM646" s="28"/>
      <c r="IN646" s="28"/>
      <c r="IO646" s="28"/>
      <c r="IP646" s="28"/>
      <c r="IQ646" s="28"/>
      <c r="IR646" s="28"/>
      <c r="IS646" s="28"/>
      <c r="IT646" s="28"/>
      <c r="IU646" s="28"/>
      <c r="IV646" s="28"/>
    </row>
    <row r="647" spans="1:256" s="54" customFormat="1" ht="18">
      <c r="A647" s="364" t="s">
        <v>1106</v>
      </c>
      <c r="B647" s="292"/>
      <c r="C647" s="292"/>
      <c r="D647" s="54" t="s">
        <v>130</v>
      </c>
      <c r="E647" s="54">
        <f t="shared" si="5"/>
        <v>2</v>
      </c>
      <c r="F647" s="305">
        <f t="shared" si="6"/>
        <v>41</v>
      </c>
      <c r="H647" s="300">
        <v>5</v>
      </c>
      <c r="I647" s="300">
        <v>18</v>
      </c>
      <c r="J647" s="300">
        <v>18</v>
      </c>
      <c r="K647" s="300"/>
      <c r="L647" s="28"/>
      <c r="M647" s="300"/>
      <c r="N647" s="28"/>
      <c r="R647" s="202"/>
      <c r="T647" s="28"/>
      <c r="U647" s="28"/>
      <c r="V647" s="28"/>
      <c r="AA647" s="202"/>
      <c r="AC647" s="28"/>
      <c r="AD647" s="28"/>
      <c r="AE647" s="28"/>
      <c r="AJ647" s="202"/>
      <c r="AL647" s="28"/>
      <c r="AM647" s="28"/>
      <c r="AN647" s="28"/>
      <c r="AS647" s="202"/>
      <c r="AU647" s="28"/>
      <c r="AV647" s="28"/>
      <c r="AW647" s="28"/>
      <c r="BB647" s="202"/>
      <c r="BD647" s="28"/>
      <c r="BE647" s="28"/>
      <c r="BF647" s="28"/>
      <c r="BK647" s="202"/>
      <c r="BM647" s="28"/>
      <c r="BN647" s="28"/>
      <c r="BO647" s="28"/>
      <c r="BT647" s="202"/>
      <c r="BV647" s="28"/>
      <c r="BW647" s="28"/>
      <c r="BX647" s="28"/>
      <c r="CC647" s="202"/>
      <c r="CE647" s="28"/>
      <c r="CF647" s="28"/>
      <c r="CG647" s="28"/>
      <c r="CL647" s="202"/>
      <c r="CN647" s="28"/>
      <c r="CO647" s="28"/>
      <c r="CP647" s="28"/>
      <c r="CU647" s="202"/>
      <c r="CW647" s="28"/>
      <c r="CX647" s="28"/>
      <c r="CY647" s="28"/>
      <c r="DD647" s="202"/>
      <c r="DF647" s="28"/>
      <c r="DG647" s="28"/>
      <c r="DH647" s="28"/>
      <c r="DM647" s="202"/>
      <c r="DO647" s="28"/>
      <c r="DP647" s="28"/>
      <c r="DQ647" s="28"/>
      <c r="DV647" s="202"/>
      <c r="DX647" s="28"/>
      <c r="DY647" s="28"/>
      <c r="DZ647" s="28"/>
      <c r="EE647" s="202"/>
      <c r="EG647" s="28"/>
      <c r="EH647" s="28"/>
      <c r="EI647" s="28"/>
      <c r="EN647" s="202"/>
      <c r="EP647" s="28"/>
      <c r="EQ647" s="28"/>
      <c r="ER647" s="28"/>
      <c r="EW647" s="202"/>
      <c r="EY647" s="28"/>
      <c r="EZ647" s="28"/>
      <c r="FA647" s="28"/>
      <c r="FF647" s="202"/>
      <c r="FH647" s="28"/>
      <c r="FI647" s="28"/>
      <c r="FJ647" s="28"/>
      <c r="FO647" s="202"/>
      <c r="FQ647" s="28"/>
      <c r="FR647" s="28"/>
      <c r="FS647" s="28"/>
      <c r="FX647" s="202"/>
      <c r="FZ647" s="28"/>
      <c r="GA647" s="28"/>
      <c r="GB647" s="28"/>
      <c r="GG647" s="202"/>
      <c r="GI647" s="28"/>
      <c r="GJ647" s="28"/>
      <c r="GK647" s="28"/>
      <c r="GP647" s="202"/>
      <c r="GR647" s="28"/>
      <c r="GS647" s="28"/>
      <c r="GT647" s="28"/>
      <c r="GY647" s="202"/>
      <c r="HA647" s="28"/>
      <c r="HB647" s="28"/>
      <c r="HC647" s="28"/>
      <c r="HH647" s="202"/>
      <c r="HJ647" s="28"/>
      <c r="HK647" s="28"/>
      <c r="HL647" s="28"/>
      <c r="HQ647" s="28"/>
      <c r="HR647" s="28"/>
      <c r="HS647" s="28"/>
      <c r="HT647" s="28"/>
      <c r="HU647" s="28"/>
      <c r="HV647" s="28"/>
      <c r="HW647" s="28"/>
      <c r="HX647" s="28"/>
      <c r="HY647" s="28"/>
      <c r="HZ647" s="28"/>
      <c r="IA647" s="28"/>
      <c r="IB647" s="28"/>
      <c r="IC647" s="28"/>
      <c r="ID647" s="28"/>
      <c r="IE647" s="28"/>
      <c r="IF647" s="28"/>
      <c r="IG647" s="28"/>
      <c r="IH647" s="28"/>
      <c r="II647" s="28"/>
      <c r="IJ647" s="28"/>
      <c r="IK647" s="28"/>
      <c r="IL647" s="28"/>
      <c r="IM647" s="28"/>
      <c r="IN647" s="28"/>
      <c r="IO647" s="28"/>
      <c r="IP647" s="28"/>
      <c r="IQ647" s="28"/>
      <c r="IR647" s="28"/>
      <c r="IS647" s="28"/>
      <c r="IT647" s="28"/>
      <c r="IU647" s="28"/>
      <c r="IV647" s="28"/>
    </row>
    <row r="648" spans="1:256" s="54" customFormat="1" ht="18">
      <c r="A648" s="364" t="s">
        <v>1100</v>
      </c>
      <c r="B648" s="292"/>
      <c r="C648" s="292"/>
      <c r="D648" s="54" t="s">
        <v>132</v>
      </c>
      <c r="E648" s="54">
        <f t="shared" si="5"/>
        <v>1</v>
      </c>
      <c r="F648" s="305">
        <f t="shared" si="6"/>
        <v>10</v>
      </c>
      <c r="H648" s="28"/>
      <c r="I648" s="28"/>
      <c r="J648" s="28"/>
      <c r="K648" s="28">
        <v>10</v>
      </c>
      <c r="M648" s="28"/>
      <c r="N648" s="28"/>
      <c r="R648" s="202"/>
      <c r="T648" s="28"/>
      <c r="U648" s="28"/>
      <c r="V648" s="28"/>
      <c r="AA648" s="202"/>
      <c r="AC648" s="28"/>
      <c r="AD648" s="28"/>
      <c r="AE648" s="28"/>
      <c r="AJ648" s="202"/>
      <c r="AL648" s="28"/>
      <c r="AM648" s="28"/>
      <c r="AN648" s="28"/>
      <c r="AS648" s="202"/>
      <c r="AU648" s="28"/>
      <c r="AV648" s="28"/>
      <c r="AW648" s="28"/>
      <c r="BB648" s="202"/>
      <c r="BD648" s="28"/>
      <c r="BE648" s="28"/>
      <c r="BF648" s="28"/>
      <c r="BK648" s="202"/>
      <c r="BM648" s="28"/>
      <c r="BN648" s="28"/>
      <c r="BO648" s="28"/>
      <c r="BT648" s="202"/>
      <c r="BV648" s="28"/>
      <c r="BW648" s="28"/>
      <c r="BX648" s="28"/>
      <c r="CC648" s="202"/>
      <c r="CE648" s="28"/>
      <c r="CF648" s="28"/>
      <c r="CG648" s="28"/>
      <c r="CL648" s="202"/>
      <c r="CN648" s="28"/>
      <c r="CO648" s="28"/>
      <c r="CP648" s="28"/>
      <c r="CU648" s="202"/>
      <c r="CW648" s="28"/>
      <c r="CX648" s="28"/>
      <c r="CY648" s="28"/>
      <c r="DD648" s="202"/>
      <c r="DF648" s="28"/>
      <c r="DG648" s="28"/>
      <c r="DH648" s="28"/>
      <c r="DM648" s="202"/>
      <c r="DO648" s="28"/>
      <c r="DP648" s="28"/>
      <c r="DQ648" s="28"/>
      <c r="DV648" s="202"/>
      <c r="DX648" s="28"/>
      <c r="DY648" s="28"/>
      <c r="DZ648" s="28"/>
      <c r="EE648" s="202"/>
      <c r="EG648" s="28"/>
      <c r="EH648" s="28"/>
      <c r="EI648" s="28"/>
      <c r="EN648" s="202"/>
      <c r="EP648" s="28"/>
      <c r="EQ648" s="28"/>
      <c r="ER648" s="28"/>
      <c r="EW648" s="202"/>
      <c r="EY648" s="28"/>
      <c r="EZ648" s="28"/>
      <c r="FA648" s="28"/>
      <c r="FF648" s="202"/>
      <c r="FH648" s="28"/>
      <c r="FI648" s="28"/>
      <c r="FJ648" s="28"/>
      <c r="FO648" s="202"/>
      <c r="FQ648" s="28"/>
      <c r="FR648" s="28"/>
      <c r="FS648" s="28"/>
      <c r="FX648" s="202"/>
      <c r="FZ648" s="28"/>
      <c r="GA648" s="28"/>
      <c r="GB648" s="28"/>
      <c r="GG648" s="202"/>
      <c r="GI648" s="28"/>
      <c r="GJ648" s="28"/>
      <c r="GK648" s="28"/>
      <c r="GP648" s="202"/>
      <c r="GR648" s="28"/>
      <c r="GS648" s="28"/>
      <c r="GT648" s="28"/>
      <c r="GY648" s="202"/>
      <c r="HA648" s="28"/>
      <c r="HB648" s="28"/>
      <c r="HC648" s="28"/>
      <c r="HH648" s="202"/>
      <c r="HJ648" s="28"/>
      <c r="HK648" s="28"/>
      <c r="HL648" s="28"/>
      <c r="HQ648" s="28"/>
      <c r="HR648" s="28"/>
      <c r="HS648" s="28"/>
      <c r="HT648" s="28"/>
      <c r="HU648" s="28"/>
      <c r="HV648" s="28"/>
      <c r="HW648" s="28"/>
      <c r="HX648" s="28"/>
      <c r="HY648" s="28"/>
      <c r="HZ648" s="28"/>
      <c r="IA648" s="28"/>
      <c r="IB648" s="28"/>
      <c r="IC648" s="28"/>
      <c r="ID648" s="28"/>
      <c r="IE648" s="28"/>
      <c r="IF648" s="28"/>
      <c r="IG648" s="28"/>
      <c r="IH648" s="28"/>
      <c r="II648" s="28"/>
      <c r="IJ648" s="28"/>
      <c r="IK648" s="28"/>
      <c r="IL648" s="28"/>
      <c r="IM648" s="28"/>
      <c r="IN648" s="28"/>
      <c r="IO648" s="28"/>
      <c r="IP648" s="28"/>
      <c r="IQ648" s="28"/>
      <c r="IR648" s="28"/>
      <c r="IS648" s="28"/>
      <c r="IT648" s="28"/>
      <c r="IU648" s="28"/>
      <c r="IV648" s="28"/>
    </row>
    <row r="649" spans="1:256" s="54" customFormat="1" ht="18">
      <c r="A649" s="364" t="s">
        <v>479</v>
      </c>
      <c r="B649" s="292"/>
      <c r="C649" s="292"/>
      <c r="D649" s="54" t="s">
        <v>140</v>
      </c>
      <c r="E649" s="54">
        <f t="shared" si="5"/>
        <v>6</v>
      </c>
      <c r="F649" s="305">
        <f t="shared" si="6"/>
        <v>737</v>
      </c>
      <c r="G649" s="54">
        <v>211</v>
      </c>
      <c r="H649" s="28">
        <v>424</v>
      </c>
      <c r="I649" s="28">
        <v>102</v>
      </c>
      <c r="J649" s="28"/>
      <c r="K649" s="28"/>
      <c r="L649" s="28"/>
      <c r="M649" s="239"/>
      <c r="N649" s="28"/>
      <c r="R649" s="202"/>
      <c r="T649" s="28"/>
      <c r="U649" s="28"/>
      <c r="V649" s="28"/>
      <c r="AA649" s="202"/>
      <c r="AC649" s="28"/>
      <c r="AD649" s="28"/>
      <c r="AE649" s="28"/>
      <c r="AJ649" s="202"/>
      <c r="AL649" s="28"/>
      <c r="AM649" s="28"/>
      <c r="AN649" s="28"/>
      <c r="AS649" s="202"/>
      <c r="AU649" s="28"/>
      <c r="AV649" s="28"/>
      <c r="AW649" s="28"/>
      <c r="BB649" s="202"/>
      <c r="BD649" s="28"/>
      <c r="BE649" s="28"/>
      <c r="BF649" s="28"/>
      <c r="BK649" s="202"/>
      <c r="BM649" s="28"/>
      <c r="BN649" s="28"/>
      <c r="BO649" s="28"/>
      <c r="BT649" s="202"/>
      <c r="BV649" s="28"/>
      <c r="BW649" s="28"/>
      <c r="BX649" s="28"/>
      <c r="CC649" s="202"/>
      <c r="CE649" s="28"/>
      <c r="CF649" s="28"/>
      <c r="CG649" s="28"/>
      <c r="CL649" s="202"/>
      <c r="CN649" s="28"/>
      <c r="CO649" s="28"/>
      <c r="CP649" s="28"/>
      <c r="CU649" s="202"/>
      <c r="CW649" s="28"/>
      <c r="CX649" s="28"/>
      <c r="CY649" s="28"/>
      <c r="DD649" s="202"/>
      <c r="DF649" s="28"/>
      <c r="DG649" s="28"/>
      <c r="DH649" s="28"/>
      <c r="DM649" s="202"/>
      <c r="DO649" s="28"/>
      <c r="DP649" s="28"/>
      <c r="DQ649" s="28"/>
      <c r="DV649" s="202"/>
      <c r="DX649" s="28"/>
      <c r="DY649" s="28"/>
      <c r="DZ649" s="28"/>
      <c r="EE649" s="202"/>
      <c r="EG649" s="28"/>
      <c r="EH649" s="28"/>
      <c r="EI649" s="28"/>
      <c r="EN649" s="202"/>
      <c r="EP649" s="28"/>
      <c r="EQ649" s="28"/>
      <c r="ER649" s="28"/>
      <c r="EW649" s="202"/>
      <c r="EY649" s="28"/>
      <c r="EZ649" s="28"/>
      <c r="FA649" s="28"/>
      <c r="FF649" s="202"/>
      <c r="FH649" s="28"/>
      <c r="FI649" s="28"/>
      <c r="FJ649" s="28"/>
      <c r="FO649" s="202"/>
      <c r="FQ649" s="28"/>
      <c r="FR649" s="28"/>
      <c r="FS649" s="28"/>
      <c r="FX649" s="202"/>
      <c r="FZ649" s="28"/>
      <c r="GA649" s="28"/>
      <c r="GB649" s="28"/>
      <c r="GG649" s="202"/>
      <c r="GI649" s="28"/>
      <c r="GJ649" s="28"/>
      <c r="GK649" s="28"/>
      <c r="GP649" s="202"/>
      <c r="GR649" s="28"/>
      <c r="GS649" s="28"/>
      <c r="GT649" s="28"/>
      <c r="GY649" s="202"/>
      <c r="HA649" s="28"/>
      <c r="HB649" s="28"/>
      <c r="HC649" s="28"/>
      <c r="HH649" s="202"/>
      <c r="HJ649" s="28"/>
      <c r="HK649" s="28"/>
      <c r="HL649" s="28"/>
      <c r="HQ649" s="28"/>
      <c r="HR649" s="28"/>
      <c r="HS649" s="28"/>
      <c r="HT649" s="28"/>
      <c r="HU649" s="28"/>
      <c r="HV649" s="28"/>
      <c r="HW649" s="28"/>
      <c r="HX649" s="28"/>
      <c r="HY649" s="28"/>
      <c r="HZ649" s="28"/>
      <c r="IA649" s="28"/>
      <c r="IB649" s="28"/>
      <c r="IC649" s="28"/>
      <c r="ID649" s="28"/>
      <c r="IE649" s="28"/>
      <c r="IF649" s="28"/>
      <c r="IG649" s="28"/>
      <c r="IH649" s="28"/>
      <c r="II649" s="28"/>
      <c r="IJ649" s="28"/>
      <c r="IK649" s="28"/>
      <c r="IL649" s="28"/>
      <c r="IM649" s="28"/>
      <c r="IN649" s="28"/>
      <c r="IO649" s="28"/>
      <c r="IP649" s="28"/>
      <c r="IQ649" s="28"/>
      <c r="IR649" s="28"/>
      <c r="IS649" s="28"/>
      <c r="IT649" s="28"/>
      <c r="IU649" s="28"/>
      <c r="IV649" s="28"/>
    </row>
    <row r="650" spans="1:256" s="54" customFormat="1" ht="18">
      <c r="A650" s="364" t="s">
        <v>2366</v>
      </c>
      <c r="B650" s="28"/>
      <c r="C650" s="292"/>
      <c r="D650" s="54" t="s">
        <v>129</v>
      </c>
      <c r="E650" s="54">
        <f t="shared" si="5"/>
        <v>0</v>
      </c>
      <c r="F650" s="305">
        <f t="shared" si="6"/>
        <v>0</v>
      </c>
      <c r="J650" s="28"/>
      <c r="K650" s="300"/>
      <c r="L650" s="28"/>
      <c r="N650" s="28"/>
      <c r="R650" s="202"/>
      <c r="T650" s="28"/>
      <c r="U650" s="28"/>
      <c r="V650" s="28"/>
      <c r="AA650" s="202"/>
      <c r="AC650" s="28"/>
      <c r="AD650" s="28"/>
      <c r="AE650" s="28"/>
      <c r="AJ650" s="202"/>
      <c r="AL650" s="28"/>
      <c r="AM650" s="28"/>
      <c r="AN650" s="28"/>
      <c r="AS650" s="202"/>
      <c r="AU650" s="28"/>
      <c r="AV650" s="28"/>
      <c r="AW650" s="28"/>
      <c r="BB650" s="202"/>
      <c r="BD650" s="28"/>
      <c r="BE650" s="28"/>
      <c r="BF650" s="28"/>
      <c r="BK650" s="202"/>
      <c r="BM650" s="28"/>
      <c r="BN650" s="28"/>
      <c r="BO650" s="28"/>
      <c r="BT650" s="202"/>
      <c r="BV650" s="28"/>
      <c r="BW650" s="28"/>
      <c r="BX650" s="28"/>
      <c r="CC650" s="202"/>
      <c r="CE650" s="28"/>
      <c r="CF650" s="28"/>
      <c r="CG650" s="28"/>
      <c r="CL650" s="202"/>
      <c r="CN650" s="28"/>
      <c r="CO650" s="28"/>
      <c r="CP650" s="28"/>
      <c r="CU650" s="202"/>
      <c r="CW650" s="28"/>
      <c r="CX650" s="28"/>
      <c r="CY650" s="28"/>
      <c r="DD650" s="202"/>
      <c r="DF650" s="28"/>
      <c r="DG650" s="28"/>
      <c r="DH650" s="28"/>
      <c r="DM650" s="202"/>
      <c r="DO650" s="28"/>
      <c r="DP650" s="28"/>
      <c r="DQ650" s="28"/>
      <c r="DV650" s="202"/>
      <c r="DX650" s="28"/>
      <c r="DY650" s="28"/>
      <c r="DZ650" s="28"/>
      <c r="EE650" s="202"/>
      <c r="EG650" s="28"/>
      <c r="EH650" s="28"/>
      <c r="EI650" s="28"/>
      <c r="EN650" s="202"/>
      <c r="EP650" s="28"/>
      <c r="EQ650" s="28"/>
      <c r="ER650" s="28"/>
      <c r="EW650" s="202"/>
      <c r="EY650" s="28"/>
      <c r="EZ650" s="28"/>
      <c r="FA650" s="28"/>
      <c r="FF650" s="202"/>
      <c r="FH650" s="28"/>
      <c r="FI650" s="28"/>
      <c r="FJ650" s="28"/>
      <c r="FO650" s="202"/>
      <c r="FQ650" s="28"/>
      <c r="FR650" s="28"/>
      <c r="FS650" s="28"/>
      <c r="FX650" s="202"/>
      <c r="FZ650" s="28"/>
      <c r="GA650" s="28"/>
      <c r="GB650" s="28"/>
      <c r="GG650" s="202"/>
      <c r="GI650" s="28"/>
      <c r="GJ650" s="28"/>
      <c r="GK650" s="28"/>
      <c r="GP650" s="202"/>
      <c r="GR650" s="28"/>
      <c r="GS650" s="28"/>
      <c r="GT650" s="28"/>
      <c r="GY650" s="202"/>
      <c r="HA650" s="28"/>
      <c r="HB650" s="28"/>
      <c r="HC650" s="28"/>
      <c r="HH650" s="202"/>
      <c r="HJ650" s="28"/>
      <c r="HK650" s="28"/>
      <c r="HL650" s="28"/>
      <c r="HQ650" s="28"/>
      <c r="HR650" s="28"/>
      <c r="HS650" s="28"/>
      <c r="HT650" s="28"/>
      <c r="HU650" s="28"/>
      <c r="HV650" s="28"/>
      <c r="HW650" s="28"/>
      <c r="HX650" s="28"/>
      <c r="HY650" s="28"/>
      <c r="HZ650" s="28"/>
      <c r="IA650" s="28"/>
      <c r="IB650" s="28"/>
      <c r="IC650" s="28"/>
      <c r="ID650" s="28"/>
      <c r="IE650" s="28"/>
      <c r="IF650" s="28"/>
      <c r="IG650" s="28"/>
      <c r="IH650" s="28"/>
      <c r="II650" s="28"/>
      <c r="IJ650" s="28"/>
      <c r="IK650" s="28"/>
      <c r="IL650" s="28"/>
      <c r="IM650" s="28"/>
      <c r="IN650" s="28"/>
      <c r="IO650" s="28"/>
      <c r="IP650" s="28"/>
      <c r="IQ650" s="28"/>
      <c r="IR650" s="28"/>
      <c r="IS650" s="28"/>
      <c r="IT650" s="28"/>
      <c r="IU650" s="28"/>
      <c r="IV650" s="28"/>
    </row>
    <row r="651" spans="1:256" s="54" customFormat="1" ht="18">
      <c r="A651" s="364" t="s">
        <v>1316</v>
      </c>
      <c r="B651" s="292"/>
      <c r="C651" s="292"/>
      <c r="D651" s="54" t="s">
        <v>136</v>
      </c>
      <c r="E651" s="54">
        <f t="shared" si="5"/>
        <v>15</v>
      </c>
      <c r="F651" s="305">
        <f t="shared" si="6"/>
        <v>193</v>
      </c>
      <c r="G651" s="54">
        <v>1</v>
      </c>
      <c r="H651" s="28">
        <v>33</v>
      </c>
      <c r="I651" s="28"/>
      <c r="J651" s="28">
        <v>4</v>
      </c>
      <c r="K651" s="28">
        <v>155</v>
      </c>
      <c r="L651" s="28"/>
      <c r="M651" s="28"/>
      <c r="N651" s="28"/>
      <c r="R651" s="202"/>
      <c r="T651" s="28"/>
      <c r="U651" s="28"/>
      <c r="V651" s="28"/>
      <c r="AA651" s="202"/>
      <c r="AC651" s="28"/>
      <c r="AD651" s="28"/>
      <c r="AE651" s="28"/>
      <c r="AJ651" s="202"/>
      <c r="AL651" s="28"/>
      <c r="AM651" s="28"/>
      <c r="AN651" s="28"/>
      <c r="AS651" s="202"/>
      <c r="AU651" s="28"/>
      <c r="AV651" s="28"/>
      <c r="AW651" s="28"/>
      <c r="BB651" s="202"/>
      <c r="BD651" s="28"/>
      <c r="BE651" s="28"/>
      <c r="BF651" s="28"/>
      <c r="BK651" s="202"/>
      <c r="BM651" s="28"/>
      <c r="BN651" s="28"/>
      <c r="BO651" s="28"/>
      <c r="BT651" s="202"/>
      <c r="BV651" s="28"/>
      <c r="BW651" s="28"/>
      <c r="BX651" s="28"/>
      <c r="CC651" s="202"/>
      <c r="CE651" s="28"/>
      <c r="CF651" s="28"/>
      <c r="CG651" s="28"/>
      <c r="CL651" s="202"/>
      <c r="CN651" s="28"/>
      <c r="CO651" s="28"/>
      <c r="CP651" s="28"/>
      <c r="CU651" s="202"/>
      <c r="CW651" s="28"/>
      <c r="CX651" s="28"/>
      <c r="CY651" s="28"/>
      <c r="DD651" s="202"/>
      <c r="DF651" s="28"/>
      <c r="DG651" s="28"/>
      <c r="DH651" s="28"/>
      <c r="DM651" s="202"/>
      <c r="DO651" s="28"/>
      <c r="DP651" s="28"/>
      <c r="DQ651" s="28"/>
      <c r="DV651" s="202"/>
      <c r="DX651" s="28"/>
      <c r="DY651" s="28"/>
      <c r="DZ651" s="28"/>
      <c r="EE651" s="202"/>
      <c r="EG651" s="28"/>
      <c r="EH651" s="28"/>
      <c r="EI651" s="28"/>
      <c r="EN651" s="202"/>
      <c r="EP651" s="28"/>
      <c r="EQ651" s="28"/>
      <c r="ER651" s="28"/>
      <c r="EW651" s="202"/>
      <c r="EY651" s="28"/>
      <c r="EZ651" s="28"/>
      <c r="FA651" s="28"/>
      <c r="FF651" s="202"/>
      <c r="FH651" s="28"/>
      <c r="FI651" s="28"/>
      <c r="FJ651" s="28"/>
      <c r="FO651" s="202"/>
      <c r="FQ651" s="28"/>
      <c r="FR651" s="28"/>
      <c r="FS651" s="28"/>
      <c r="FX651" s="202"/>
      <c r="FZ651" s="28"/>
      <c r="GA651" s="28"/>
      <c r="GB651" s="28"/>
      <c r="GG651" s="202"/>
      <c r="GI651" s="28"/>
      <c r="GJ651" s="28"/>
      <c r="GK651" s="28"/>
      <c r="GP651" s="202"/>
      <c r="GR651" s="28"/>
      <c r="GS651" s="28"/>
      <c r="GT651" s="28"/>
      <c r="GY651" s="202"/>
      <c r="HA651" s="28"/>
      <c r="HB651" s="28"/>
      <c r="HC651" s="28"/>
      <c r="HH651" s="202"/>
      <c r="HJ651" s="28"/>
      <c r="HK651" s="28"/>
      <c r="HL651" s="28"/>
      <c r="HQ651" s="28"/>
      <c r="HR651" s="28"/>
      <c r="HS651" s="28"/>
      <c r="HT651" s="28"/>
      <c r="HU651" s="28"/>
      <c r="HV651" s="28"/>
      <c r="HW651" s="28"/>
      <c r="HX651" s="28"/>
      <c r="HY651" s="28"/>
      <c r="HZ651" s="28"/>
      <c r="IA651" s="28"/>
      <c r="IB651" s="28"/>
      <c r="IC651" s="28"/>
      <c r="ID651" s="28"/>
      <c r="IE651" s="28"/>
      <c r="IF651" s="28"/>
      <c r="IG651" s="28"/>
      <c r="IH651" s="28"/>
      <c r="II651" s="28"/>
      <c r="IJ651" s="28"/>
      <c r="IK651" s="28"/>
      <c r="IL651" s="28"/>
      <c r="IM651" s="28"/>
      <c r="IN651" s="28"/>
      <c r="IO651" s="28"/>
      <c r="IP651" s="28"/>
      <c r="IQ651" s="28"/>
      <c r="IR651" s="28"/>
      <c r="IS651" s="28"/>
      <c r="IT651" s="28"/>
      <c r="IU651" s="28"/>
      <c r="IV651" s="28"/>
    </row>
    <row r="652" spans="1:256" s="54" customFormat="1" ht="18">
      <c r="A652" s="364" t="s">
        <v>602</v>
      </c>
      <c r="B652" s="292"/>
      <c r="C652" s="292"/>
      <c r="D652" s="54" t="s">
        <v>132</v>
      </c>
      <c r="E652" s="54">
        <f t="shared" si="5"/>
        <v>1</v>
      </c>
      <c r="F652" s="305">
        <f t="shared" si="6"/>
        <v>50</v>
      </c>
      <c r="H652" s="28">
        <v>36</v>
      </c>
      <c r="I652" s="28"/>
      <c r="J652" s="28">
        <v>14</v>
      </c>
      <c r="K652" s="28"/>
      <c r="L652" s="28"/>
      <c r="M652" s="28"/>
      <c r="N652" s="28"/>
      <c r="R652" s="202"/>
      <c r="T652" s="28"/>
      <c r="U652" s="28"/>
      <c r="V652" s="28"/>
      <c r="AA652" s="202"/>
      <c r="AC652" s="28"/>
      <c r="AD652" s="28"/>
      <c r="AE652" s="28"/>
      <c r="AJ652" s="202"/>
      <c r="AL652" s="28"/>
      <c r="AM652" s="28"/>
      <c r="AN652" s="28"/>
      <c r="AS652" s="202"/>
      <c r="AU652" s="28"/>
      <c r="AV652" s="28"/>
      <c r="AW652" s="28"/>
      <c r="BB652" s="202"/>
      <c r="BD652" s="28"/>
      <c r="BE652" s="28"/>
      <c r="BF652" s="28"/>
      <c r="BK652" s="202"/>
      <c r="BM652" s="28"/>
      <c r="BN652" s="28"/>
      <c r="BO652" s="28"/>
      <c r="BT652" s="202"/>
      <c r="BV652" s="28"/>
      <c r="BW652" s="28"/>
      <c r="BX652" s="28"/>
      <c r="CC652" s="202"/>
      <c r="CE652" s="28"/>
      <c r="CF652" s="28"/>
      <c r="CG652" s="28"/>
      <c r="CL652" s="202"/>
      <c r="CN652" s="28"/>
      <c r="CO652" s="28"/>
      <c r="CP652" s="28"/>
      <c r="CU652" s="202"/>
      <c r="CW652" s="28"/>
      <c r="CX652" s="28"/>
      <c r="CY652" s="28"/>
      <c r="DD652" s="202"/>
      <c r="DF652" s="28"/>
      <c r="DG652" s="28"/>
      <c r="DH652" s="28"/>
      <c r="DM652" s="202"/>
      <c r="DO652" s="28"/>
      <c r="DP652" s="28"/>
      <c r="DQ652" s="28"/>
      <c r="DV652" s="202"/>
      <c r="DX652" s="28"/>
      <c r="DY652" s="28"/>
      <c r="DZ652" s="28"/>
      <c r="EE652" s="202"/>
      <c r="EG652" s="28"/>
      <c r="EH652" s="28"/>
      <c r="EI652" s="28"/>
      <c r="EN652" s="202"/>
      <c r="EP652" s="28"/>
      <c r="EQ652" s="28"/>
      <c r="ER652" s="28"/>
      <c r="EW652" s="202"/>
      <c r="EY652" s="28"/>
      <c r="EZ652" s="28"/>
      <c r="FA652" s="28"/>
      <c r="FF652" s="202"/>
      <c r="FH652" s="28"/>
      <c r="FI652" s="28"/>
      <c r="FJ652" s="28"/>
      <c r="FO652" s="202"/>
      <c r="FQ652" s="28"/>
      <c r="FR652" s="28"/>
      <c r="FS652" s="28"/>
      <c r="FX652" s="202"/>
      <c r="FZ652" s="28"/>
      <c r="GA652" s="28"/>
      <c r="GB652" s="28"/>
      <c r="GG652" s="202"/>
      <c r="GI652" s="28"/>
      <c r="GJ652" s="28"/>
      <c r="GK652" s="28"/>
      <c r="GP652" s="202"/>
      <c r="GR652" s="28"/>
      <c r="GS652" s="28"/>
      <c r="GT652" s="28"/>
      <c r="GY652" s="202"/>
      <c r="HA652" s="28"/>
      <c r="HB652" s="28"/>
      <c r="HC652" s="28"/>
      <c r="HH652" s="202"/>
      <c r="HJ652" s="28"/>
      <c r="HK652" s="28"/>
      <c r="HL652" s="28"/>
      <c r="HQ652" s="28"/>
      <c r="HR652" s="28"/>
      <c r="HS652" s="28"/>
      <c r="HT652" s="28"/>
      <c r="HU652" s="28"/>
      <c r="HV652" s="28"/>
      <c r="HW652" s="28"/>
      <c r="HX652" s="28"/>
      <c r="HY652" s="28"/>
      <c r="HZ652" s="28"/>
      <c r="IA652" s="28"/>
      <c r="IB652" s="28"/>
      <c r="IC652" s="28"/>
      <c r="ID652" s="28"/>
      <c r="IE652" s="28"/>
      <c r="IF652" s="28"/>
      <c r="IG652" s="28"/>
      <c r="IH652" s="28"/>
      <c r="II652" s="28"/>
      <c r="IJ652" s="28"/>
      <c r="IK652" s="28"/>
      <c r="IL652" s="28"/>
      <c r="IM652" s="28"/>
      <c r="IN652" s="28"/>
      <c r="IO652" s="28"/>
      <c r="IP652" s="28"/>
      <c r="IQ652" s="28"/>
      <c r="IR652" s="28"/>
      <c r="IS652" s="28"/>
      <c r="IT652" s="28"/>
      <c r="IU652" s="28"/>
      <c r="IV652" s="28"/>
    </row>
    <row r="653" spans="1:256" s="54" customFormat="1" ht="18">
      <c r="A653" s="364" t="s">
        <v>741</v>
      </c>
      <c r="B653" s="292"/>
      <c r="C653" s="292"/>
      <c r="D653" s="54" t="s">
        <v>135</v>
      </c>
      <c r="E653" s="54">
        <f t="shared" si="5"/>
        <v>17</v>
      </c>
      <c r="F653" s="305">
        <f t="shared" si="6"/>
        <v>89</v>
      </c>
      <c r="H653" s="239">
        <v>3</v>
      </c>
      <c r="I653" s="28"/>
      <c r="J653" s="28"/>
      <c r="K653" s="28">
        <v>86</v>
      </c>
      <c r="L653" s="28"/>
      <c r="M653" s="239"/>
      <c r="N653" s="28"/>
      <c r="R653" s="202"/>
      <c r="T653" s="28"/>
      <c r="U653" s="28"/>
      <c r="V653" s="28"/>
      <c r="AA653" s="202"/>
      <c r="AC653" s="28"/>
      <c r="AD653" s="28"/>
      <c r="AE653" s="28"/>
      <c r="AJ653" s="202"/>
      <c r="AL653" s="28"/>
      <c r="AM653" s="28"/>
      <c r="AN653" s="28"/>
      <c r="AS653" s="202"/>
      <c r="AU653" s="28"/>
      <c r="AV653" s="28"/>
      <c r="AW653" s="28"/>
      <c r="BB653" s="202"/>
      <c r="BD653" s="28"/>
      <c r="BE653" s="28"/>
      <c r="BF653" s="28"/>
      <c r="BK653" s="202"/>
      <c r="BM653" s="28"/>
      <c r="BN653" s="28"/>
      <c r="BO653" s="28"/>
      <c r="BT653" s="202"/>
      <c r="BV653" s="28"/>
      <c r="BW653" s="28"/>
      <c r="BX653" s="28"/>
      <c r="CC653" s="202"/>
      <c r="CE653" s="28"/>
      <c r="CF653" s="28"/>
      <c r="CG653" s="28"/>
      <c r="CL653" s="202"/>
      <c r="CN653" s="28"/>
      <c r="CO653" s="28"/>
      <c r="CP653" s="28"/>
      <c r="CU653" s="202"/>
      <c r="CW653" s="28"/>
      <c r="CX653" s="28"/>
      <c r="CY653" s="28"/>
      <c r="DD653" s="202"/>
      <c r="DF653" s="28"/>
      <c r="DG653" s="28"/>
      <c r="DH653" s="28"/>
      <c r="DM653" s="202"/>
      <c r="DO653" s="28"/>
      <c r="DP653" s="28"/>
      <c r="DQ653" s="28"/>
      <c r="DV653" s="202"/>
      <c r="DX653" s="28"/>
      <c r="DY653" s="28"/>
      <c r="DZ653" s="28"/>
      <c r="EE653" s="202"/>
      <c r="EG653" s="28"/>
      <c r="EH653" s="28"/>
      <c r="EI653" s="28"/>
      <c r="EN653" s="202"/>
      <c r="EP653" s="28"/>
      <c r="EQ653" s="28"/>
      <c r="ER653" s="28"/>
      <c r="EW653" s="202"/>
      <c r="EY653" s="28"/>
      <c r="EZ653" s="28"/>
      <c r="FA653" s="28"/>
      <c r="FF653" s="202"/>
      <c r="FH653" s="28"/>
      <c r="FI653" s="28"/>
      <c r="FJ653" s="28"/>
      <c r="FO653" s="202"/>
      <c r="FQ653" s="28"/>
      <c r="FR653" s="28"/>
      <c r="FS653" s="28"/>
      <c r="FX653" s="202"/>
      <c r="FZ653" s="28"/>
      <c r="GA653" s="28"/>
      <c r="GB653" s="28"/>
      <c r="GG653" s="202"/>
      <c r="GI653" s="28"/>
      <c r="GJ653" s="28"/>
      <c r="GK653" s="28"/>
      <c r="GP653" s="202"/>
      <c r="GR653" s="28"/>
      <c r="GS653" s="28"/>
      <c r="GT653" s="28"/>
      <c r="GY653" s="202"/>
      <c r="HA653" s="28"/>
      <c r="HB653" s="28"/>
      <c r="HC653" s="28"/>
      <c r="HH653" s="202"/>
      <c r="HJ653" s="28"/>
      <c r="HK653" s="28"/>
      <c r="HL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c r="IS653" s="28"/>
      <c r="IT653" s="28"/>
      <c r="IU653" s="28"/>
      <c r="IV653" s="28"/>
    </row>
    <row r="654" spans="1:256" s="54" customFormat="1" ht="18">
      <c r="A654" s="364" t="s">
        <v>1925</v>
      </c>
      <c r="B654" s="28"/>
      <c r="C654" s="292"/>
      <c r="D654" s="54" t="s">
        <v>129</v>
      </c>
      <c r="E654" s="54">
        <f t="shared" si="5"/>
        <v>0</v>
      </c>
      <c r="F654" s="305">
        <f t="shared" si="6"/>
        <v>40</v>
      </c>
      <c r="I654" s="300">
        <v>38</v>
      </c>
      <c r="J654" s="28">
        <v>2</v>
      </c>
      <c r="K654" s="300"/>
      <c r="L654" s="28"/>
      <c r="N654" s="28"/>
      <c r="R654" s="202"/>
      <c r="T654" s="28"/>
      <c r="U654" s="28"/>
      <c r="V654" s="28"/>
      <c r="AA654" s="202"/>
      <c r="AC654" s="28"/>
      <c r="AD654" s="28"/>
      <c r="AE654" s="28"/>
      <c r="AJ654" s="202"/>
      <c r="AL654" s="28"/>
      <c r="AM654" s="28"/>
      <c r="AN654" s="28"/>
      <c r="AS654" s="202"/>
      <c r="AU654" s="28"/>
      <c r="AV654" s="28"/>
      <c r="AW654" s="28"/>
      <c r="BB654" s="202"/>
      <c r="BD654" s="28"/>
      <c r="BE654" s="28"/>
      <c r="BF654" s="28"/>
      <c r="BK654" s="202"/>
      <c r="BM654" s="28"/>
      <c r="BN654" s="28"/>
      <c r="BO654" s="28"/>
      <c r="BT654" s="202"/>
      <c r="BV654" s="28"/>
      <c r="BW654" s="28"/>
      <c r="BX654" s="28"/>
      <c r="CC654" s="202"/>
      <c r="CE654" s="28"/>
      <c r="CF654" s="28"/>
      <c r="CG654" s="28"/>
      <c r="CL654" s="202"/>
      <c r="CN654" s="28"/>
      <c r="CO654" s="28"/>
      <c r="CP654" s="28"/>
      <c r="CU654" s="202"/>
      <c r="CW654" s="28"/>
      <c r="CX654" s="28"/>
      <c r="CY654" s="28"/>
      <c r="DD654" s="202"/>
      <c r="DF654" s="28"/>
      <c r="DG654" s="28"/>
      <c r="DH654" s="28"/>
      <c r="DM654" s="202"/>
      <c r="DO654" s="28"/>
      <c r="DP654" s="28"/>
      <c r="DQ654" s="28"/>
      <c r="DV654" s="202"/>
      <c r="DX654" s="28"/>
      <c r="DY654" s="28"/>
      <c r="DZ654" s="28"/>
      <c r="EE654" s="202"/>
      <c r="EG654" s="28"/>
      <c r="EH654" s="28"/>
      <c r="EI654" s="28"/>
      <c r="EN654" s="202"/>
      <c r="EP654" s="28"/>
      <c r="EQ654" s="28"/>
      <c r="ER654" s="28"/>
      <c r="EW654" s="202"/>
      <c r="EY654" s="28"/>
      <c r="EZ654" s="28"/>
      <c r="FA654" s="28"/>
      <c r="FF654" s="202"/>
      <c r="FH654" s="28"/>
      <c r="FI654" s="28"/>
      <c r="FJ654" s="28"/>
      <c r="FO654" s="202"/>
      <c r="FQ654" s="28"/>
      <c r="FR654" s="28"/>
      <c r="FS654" s="28"/>
      <c r="FX654" s="202"/>
      <c r="FZ654" s="28"/>
      <c r="GA654" s="28"/>
      <c r="GB654" s="28"/>
      <c r="GG654" s="202"/>
      <c r="GI654" s="28"/>
      <c r="GJ654" s="28"/>
      <c r="GK654" s="28"/>
      <c r="GP654" s="202"/>
      <c r="GR654" s="28"/>
      <c r="GS654" s="28"/>
      <c r="GT654" s="28"/>
      <c r="GY654" s="202"/>
      <c r="HA654" s="28"/>
      <c r="HB654" s="28"/>
      <c r="HC654" s="28"/>
      <c r="HH654" s="202"/>
      <c r="HJ654" s="28"/>
      <c r="HK654" s="28"/>
      <c r="HL654" s="28"/>
      <c r="HQ654" s="28"/>
      <c r="HR654" s="28"/>
      <c r="HS654" s="28"/>
      <c r="HT654" s="28"/>
      <c r="HU654" s="28"/>
      <c r="HV654" s="28"/>
      <c r="HW654" s="28"/>
      <c r="HX654" s="28"/>
      <c r="HY654" s="28"/>
      <c r="HZ654" s="28"/>
      <c r="IA654" s="28"/>
      <c r="IB654" s="28"/>
      <c r="IC654" s="28"/>
      <c r="ID654" s="28"/>
      <c r="IE654" s="28"/>
      <c r="IF654" s="28"/>
      <c r="IG654" s="28"/>
      <c r="IH654" s="28"/>
      <c r="II654" s="28"/>
      <c r="IJ654" s="28"/>
      <c r="IK654" s="28"/>
      <c r="IL654" s="28"/>
      <c r="IM654" s="28"/>
      <c r="IN654" s="28"/>
      <c r="IO654" s="28"/>
      <c r="IP654" s="28"/>
      <c r="IQ654" s="28"/>
      <c r="IR654" s="28"/>
      <c r="IS654" s="28"/>
      <c r="IT654" s="28"/>
      <c r="IU654" s="28"/>
      <c r="IV654" s="28"/>
    </row>
    <row r="655" spans="1:256" s="54" customFormat="1" ht="18">
      <c r="A655" s="364" t="s">
        <v>880</v>
      </c>
      <c r="B655" s="28"/>
      <c r="C655" s="292"/>
      <c r="D655" s="54" t="s">
        <v>129</v>
      </c>
      <c r="E655" s="54">
        <f t="shared" si="5"/>
        <v>0</v>
      </c>
      <c r="F655" s="305">
        <f t="shared" si="6"/>
        <v>0</v>
      </c>
      <c r="J655" s="28"/>
      <c r="K655" s="300"/>
      <c r="L655" s="28"/>
      <c r="N655" s="28"/>
      <c r="R655" s="202"/>
      <c r="T655" s="28"/>
      <c r="U655" s="28"/>
      <c r="V655" s="28"/>
      <c r="AA655" s="202"/>
      <c r="AC655" s="28"/>
      <c r="AD655" s="28"/>
      <c r="AE655" s="28"/>
      <c r="AJ655" s="202"/>
      <c r="AL655" s="28"/>
      <c r="AM655" s="28"/>
      <c r="AN655" s="28"/>
      <c r="AS655" s="202"/>
      <c r="AU655" s="28"/>
      <c r="AV655" s="28"/>
      <c r="AW655" s="28"/>
      <c r="BB655" s="202"/>
      <c r="BD655" s="28"/>
      <c r="BE655" s="28"/>
      <c r="BF655" s="28"/>
      <c r="BK655" s="202"/>
      <c r="BM655" s="28"/>
      <c r="BN655" s="28"/>
      <c r="BO655" s="28"/>
      <c r="BT655" s="202"/>
      <c r="BV655" s="28"/>
      <c r="BW655" s="28"/>
      <c r="BX655" s="28"/>
      <c r="CC655" s="202"/>
      <c r="CE655" s="28"/>
      <c r="CF655" s="28"/>
      <c r="CG655" s="28"/>
      <c r="CL655" s="202"/>
      <c r="CN655" s="28"/>
      <c r="CO655" s="28"/>
      <c r="CP655" s="28"/>
      <c r="CU655" s="202"/>
      <c r="CW655" s="28"/>
      <c r="CX655" s="28"/>
      <c r="CY655" s="28"/>
      <c r="DD655" s="202"/>
      <c r="DF655" s="28"/>
      <c r="DG655" s="28"/>
      <c r="DH655" s="28"/>
      <c r="DM655" s="202"/>
      <c r="DO655" s="28"/>
      <c r="DP655" s="28"/>
      <c r="DQ655" s="28"/>
      <c r="DV655" s="202"/>
      <c r="DX655" s="28"/>
      <c r="DY655" s="28"/>
      <c r="DZ655" s="28"/>
      <c r="EE655" s="202"/>
      <c r="EG655" s="28"/>
      <c r="EH655" s="28"/>
      <c r="EI655" s="28"/>
      <c r="EN655" s="202"/>
      <c r="EP655" s="28"/>
      <c r="EQ655" s="28"/>
      <c r="ER655" s="28"/>
      <c r="EW655" s="202"/>
      <c r="EY655" s="28"/>
      <c r="EZ655" s="28"/>
      <c r="FA655" s="28"/>
      <c r="FF655" s="202"/>
      <c r="FH655" s="28"/>
      <c r="FI655" s="28"/>
      <c r="FJ655" s="28"/>
      <c r="FO655" s="202"/>
      <c r="FQ655" s="28"/>
      <c r="FR655" s="28"/>
      <c r="FS655" s="28"/>
      <c r="FX655" s="202"/>
      <c r="FZ655" s="28"/>
      <c r="GA655" s="28"/>
      <c r="GB655" s="28"/>
      <c r="GG655" s="202"/>
      <c r="GI655" s="28"/>
      <c r="GJ655" s="28"/>
      <c r="GK655" s="28"/>
      <c r="GP655" s="202"/>
      <c r="GR655" s="28"/>
      <c r="GS655" s="28"/>
      <c r="GT655" s="28"/>
      <c r="GY655" s="202"/>
      <c r="HA655" s="28"/>
      <c r="HB655" s="28"/>
      <c r="HC655" s="28"/>
      <c r="HH655" s="202"/>
      <c r="HJ655" s="28"/>
      <c r="HK655" s="28"/>
      <c r="HL655" s="28"/>
      <c r="HQ655" s="28"/>
      <c r="HR655" s="28"/>
      <c r="HS655" s="28"/>
      <c r="HT655" s="28"/>
      <c r="HU655" s="28"/>
      <c r="HV655" s="28"/>
      <c r="HW655" s="28"/>
      <c r="HX655" s="28"/>
      <c r="HY655" s="28"/>
      <c r="HZ655" s="28"/>
      <c r="IA655" s="28"/>
      <c r="IB655" s="28"/>
      <c r="IC655" s="28"/>
      <c r="ID655" s="28"/>
      <c r="IE655" s="28"/>
      <c r="IF655" s="28"/>
      <c r="IG655" s="28"/>
      <c r="IH655" s="28"/>
      <c r="II655" s="28"/>
      <c r="IJ655" s="28"/>
      <c r="IK655" s="28"/>
      <c r="IL655" s="28"/>
      <c r="IM655" s="28"/>
      <c r="IN655" s="28"/>
      <c r="IO655" s="28"/>
      <c r="IP655" s="28"/>
      <c r="IQ655" s="28"/>
      <c r="IR655" s="28"/>
      <c r="IS655" s="28"/>
      <c r="IT655" s="28"/>
      <c r="IU655" s="28"/>
      <c r="IV655" s="28"/>
    </row>
    <row r="656" spans="1:256" s="54" customFormat="1" ht="18">
      <c r="A656" s="364" t="s">
        <v>488</v>
      </c>
      <c r="B656" s="28"/>
      <c r="C656" s="292"/>
      <c r="D656" s="54" t="s">
        <v>129</v>
      </c>
      <c r="E656" s="54">
        <f t="shared" si="5"/>
        <v>8</v>
      </c>
      <c r="F656" s="305">
        <f t="shared" si="6"/>
        <v>104</v>
      </c>
      <c r="G656" s="54">
        <v>20</v>
      </c>
      <c r="H656" s="300">
        <v>63</v>
      </c>
      <c r="I656" s="300">
        <v>3</v>
      </c>
      <c r="J656" s="28">
        <v>13</v>
      </c>
      <c r="K656" s="300">
        <v>5</v>
      </c>
      <c r="N656" s="28"/>
      <c r="R656" s="202"/>
      <c r="T656" s="28"/>
      <c r="U656" s="28"/>
      <c r="V656" s="28"/>
      <c r="AA656" s="202"/>
      <c r="AC656" s="28"/>
      <c r="AD656" s="28"/>
      <c r="AE656" s="28"/>
      <c r="AJ656" s="202"/>
      <c r="AL656" s="28"/>
      <c r="AM656" s="28"/>
      <c r="AN656" s="28"/>
      <c r="AS656" s="202"/>
      <c r="AU656" s="28"/>
      <c r="AV656" s="28"/>
      <c r="AW656" s="28"/>
      <c r="BB656" s="202"/>
      <c r="BD656" s="28"/>
      <c r="BE656" s="28"/>
      <c r="BF656" s="28"/>
      <c r="BK656" s="202"/>
      <c r="BM656" s="28"/>
      <c r="BN656" s="28"/>
      <c r="BO656" s="28"/>
      <c r="BT656" s="202"/>
      <c r="BV656" s="28"/>
      <c r="BW656" s="28"/>
      <c r="BX656" s="28"/>
      <c r="CC656" s="202"/>
      <c r="CE656" s="28"/>
      <c r="CF656" s="28"/>
      <c r="CG656" s="28"/>
      <c r="CL656" s="202"/>
      <c r="CN656" s="28"/>
      <c r="CO656" s="28"/>
      <c r="CP656" s="28"/>
      <c r="CU656" s="202"/>
      <c r="CW656" s="28"/>
      <c r="CX656" s="28"/>
      <c r="CY656" s="28"/>
      <c r="DD656" s="202"/>
      <c r="DF656" s="28"/>
      <c r="DG656" s="28"/>
      <c r="DH656" s="28"/>
      <c r="DM656" s="202"/>
      <c r="DO656" s="28"/>
      <c r="DP656" s="28"/>
      <c r="DQ656" s="28"/>
      <c r="DV656" s="202"/>
      <c r="DX656" s="28"/>
      <c r="DY656" s="28"/>
      <c r="DZ656" s="28"/>
      <c r="EE656" s="202"/>
      <c r="EG656" s="28"/>
      <c r="EH656" s="28"/>
      <c r="EI656" s="28"/>
      <c r="EN656" s="202"/>
      <c r="EP656" s="28"/>
      <c r="EQ656" s="28"/>
      <c r="ER656" s="28"/>
      <c r="EW656" s="202"/>
      <c r="EY656" s="28"/>
      <c r="EZ656" s="28"/>
      <c r="FA656" s="28"/>
      <c r="FF656" s="202"/>
      <c r="FH656" s="28"/>
      <c r="FI656" s="28"/>
      <c r="FJ656" s="28"/>
      <c r="FO656" s="202"/>
      <c r="FQ656" s="28"/>
      <c r="FR656" s="28"/>
      <c r="FS656" s="28"/>
      <c r="FX656" s="202"/>
      <c r="FZ656" s="28"/>
      <c r="GA656" s="28"/>
      <c r="GB656" s="28"/>
      <c r="GG656" s="202"/>
      <c r="GI656" s="28"/>
      <c r="GJ656" s="28"/>
      <c r="GK656" s="28"/>
      <c r="GP656" s="202"/>
      <c r="GR656" s="28"/>
      <c r="GS656" s="28"/>
      <c r="GT656" s="28"/>
      <c r="GY656" s="202"/>
      <c r="HA656" s="28"/>
      <c r="HB656" s="28"/>
      <c r="HC656" s="28"/>
      <c r="HH656" s="202"/>
      <c r="HJ656" s="28"/>
      <c r="HK656" s="28"/>
      <c r="HL656" s="28"/>
      <c r="HQ656" s="28"/>
      <c r="HR656" s="28"/>
      <c r="HS656" s="28"/>
      <c r="HT656" s="28"/>
      <c r="HU656" s="28"/>
      <c r="HV656" s="28"/>
      <c r="HW656" s="28"/>
      <c r="HX656" s="28"/>
      <c r="HY656" s="28"/>
      <c r="HZ656" s="28"/>
      <c r="IA656" s="28"/>
      <c r="IB656" s="28"/>
      <c r="IC656" s="28"/>
      <c r="ID656" s="28"/>
      <c r="IE656" s="28"/>
      <c r="IF656" s="28"/>
      <c r="IG656" s="28"/>
      <c r="IH656" s="28"/>
      <c r="II656" s="28"/>
      <c r="IJ656" s="28"/>
      <c r="IK656" s="28"/>
      <c r="IL656" s="28"/>
      <c r="IM656" s="28"/>
      <c r="IN656" s="28"/>
      <c r="IO656" s="28"/>
      <c r="IP656" s="28"/>
      <c r="IQ656" s="28"/>
      <c r="IR656" s="28"/>
      <c r="IS656" s="28"/>
      <c r="IT656" s="28"/>
      <c r="IU656" s="28"/>
      <c r="IV656" s="28"/>
    </row>
    <row r="657" spans="1:256" s="54" customFormat="1" ht="18">
      <c r="A657" s="364" t="s">
        <v>1453</v>
      </c>
      <c r="B657" s="28"/>
      <c r="C657" s="292"/>
      <c r="D657" s="54" t="s">
        <v>129</v>
      </c>
      <c r="E657" s="54">
        <f t="shared" si="5"/>
        <v>1</v>
      </c>
      <c r="F657" s="305">
        <f t="shared" si="6"/>
        <v>0</v>
      </c>
      <c r="J657" s="28"/>
      <c r="K657" s="300"/>
      <c r="L657" s="28"/>
      <c r="N657" s="28"/>
      <c r="R657" s="202"/>
      <c r="T657" s="28"/>
      <c r="U657" s="28"/>
      <c r="V657" s="28"/>
      <c r="AA657" s="202"/>
      <c r="AC657" s="28"/>
      <c r="AD657" s="28"/>
      <c r="AE657" s="28"/>
      <c r="AJ657" s="202"/>
      <c r="AL657" s="28"/>
      <c r="AM657" s="28"/>
      <c r="AN657" s="28"/>
      <c r="AS657" s="202"/>
      <c r="AU657" s="28"/>
      <c r="AV657" s="28"/>
      <c r="AW657" s="28"/>
      <c r="BB657" s="202"/>
      <c r="BD657" s="28"/>
      <c r="BE657" s="28"/>
      <c r="BF657" s="28"/>
      <c r="BK657" s="202"/>
      <c r="BM657" s="28"/>
      <c r="BN657" s="28"/>
      <c r="BO657" s="28"/>
      <c r="BT657" s="202"/>
      <c r="BV657" s="28"/>
      <c r="BW657" s="28"/>
      <c r="BX657" s="28"/>
      <c r="CC657" s="202"/>
      <c r="CE657" s="28"/>
      <c r="CF657" s="28"/>
      <c r="CG657" s="28"/>
      <c r="CL657" s="202"/>
      <c r="CN657" s="28"/>
      <c r="CO657" s="28"/>
      <c r="CP657" s="28"/>
      <c r="CU657" s="202"/>
      <c r="CW657" s="28"/>
      <c r="CX657" s="28"/>
      <c r="CY657" s="28"/>
      <c r="DD657" s="202"/>
      <c r="DF657" s="28"/>
      <c r="DG657" s="28"/>
      <c r="DH657" s="28"/>
      <c r="DM657" s="202"/>
      <c r="DO657" s="28"/>
      <c r="DP657" s="28"/>
      <c r="DQ657" s="28"/>
      <c r="DV657" s="202"/>
      <c r="DX657" s="28"/>
      <c r="DY657" s="28"/>
      <c r="DZ657" s="28"/>
      <c r="EE657" s="202"/>
      <c r="EG657" s="28"/>
      <c r="EH657" s="28"/>
      <c r="EI657" s="28"/>
      <c r="EN657" s="202"/>
      <c r="EP657" s="28"/>
      <c r="EQ657" s="28"/>
      <c r="ER657" s="28"/>
      <c r="EW657" s="202"/>
      <c r="EY657" s="28"/>
      <c r="EZ657" s="28"/>
      <c r="FA657" s="28"/>
      <c r="FF657" s="202"/>
      <c r="FH657" s="28"/>
      <c r="FI657" s="28"/>
      <c r="FJ657" s="28"/>
      <c r="FO657" s="202"/>
      <c r="FQ657" s="28"/>
      <c r="FR657" s="28"/>
      <c r="FS657" s="28"/>
      <c r="FX657" s="202"/>
      <c r="FZ657" s="28"/>
      <c r="GA657" s="28"/>
      <c r="GB657" s="28"/>
      <c r="GG657" s="202"/>
      <c r="GI657" s="28"/>
      <c r="GJ657" s="28"/>
      <c r="GK657" s="28"/>
      <c r="GP657" s="202"/>
      <c r="GR657" s="28"/>
      <c r="GS657" s="28"/>
      <c r="GT657" s="28"/>
      <c r="GY657" s="202"/>
      <c r="HA657" s="28"/>
      <c r="HB657" s="28"/>
      <c r="HC657" s="28"/>
      <c r="HH657" s="202"/>
      <c r="HJ657" s="28"/>
      <c r="HK657" s="28"/>
      <c r="HL657" s="28"/>
      <c r="HQ657" s="28"/>
      <c r="HR657" s="28"/>
      <c r="HS657" s="28"/>
      <c r="HT657" s="28"/>
      <c r="HU657" s="28"/>
      <c r="HV657" s="28"/>
      <c r="HW657" s="28"/>
      <c r="HX657" s="28"/>
      <c r="HY657" s="28"/>
      <c r="HZ657" s="28"/>
      <c r="IA657" s="28"/>
      <c r="IB657" s="28"/>
      <c r="IC657" s="28"/>
      <c r="ID657" s="28"/>
      <c r="IE657" s="28"/>
      <c r="IF657" s="28"/>
      <c r="IG657" s="28"/>
      <c r="IH657" s="28"/>
      <c r="II657" s="28"/>
      <c r="IJ657" s="28"/>
      <c r="IK657" s="28"/>
      <c r="IL657" s="28"/>
      <c r="IM657" s="28"/>
      <c r="IN657" s="28"/>
      <c r="IO657" s="28"/>
      <c r="IP657" s="28"/>
      <c r="IQ657" s="28"/>
      <c r="IR657" s="28"/>
      <c r="IS657" s="28"/>
      <c r="IT657" s="28"/>
      <c r="IU657" s="28"/>
      <c r="IV657" s="28"/>
    </row>
    <row r="658" spans="1:256" s="54" customFormat="1" ht="18">
      <c r="A658" s="364" t="s">
        <v>630</v>
      </c>
      <c r="B658" s="292"/>
      <c r="C658" s="292"/>
      <c r="D658" s="54" t="s">
        <v>135</v>
      </c>
      <c r="E658" s="54">
        <f t="shared" si="5"/>
        <v>1</v>
      </c>
      <c r="F658" s="305">
        <f t="shared" si="6"/>
        <v>75</v>
      </c>
      <c r="H658" s="28"/>
      <c r="I658" s="28"/>
      <c r="J658" s="28"/>
      <c r="K658" s="28">
        <v>75</v>
      </c>
      <c r="L658" s="28"/>
      <c r="M658" s="28"/>
      <c r="N658" s="28"/>
      <c r="R658" s="202"/>
      <c r="T658" s="28"/>
      <c r="U658" s="28"/>
      <c r="V658" s="28"/>
      <c r="AA658" s="202"/>
      <c r="AC658" s="28"/>
      <c r="AD658" s="28"/>
      <c r="AE658" s="28"/>
      <c r="AJ658" s="202"/>
      <c r="AL658" s="28"/>
      <c r="AM658" s="28"/>
      <c r="AN658" s="28"/>
      <c r="AS658" s="202"/>
      <c r="AU658" s="28"/>
      <c r="AV658" s="28"/>
      <c r="AW658" s="28"/>
      <c r="BB658" s="202"/>
      <c r="BD658" s="28"/>
      <c r="BE658" s="28"/>
      <c r="BF658" s="28"/>
      <c r="BK658" s="202"/>
      <c r="BM658" s="28"/>
      <c r="BN658" s="28"/>
      <c r="BO658" s="28"/>
      <c r="BT658" s="202"/>
      <c r="BV658" s="28"/>
      <c r="BW658" s="28"/>
      <c r="BX658" s="28"/>
      <c r="CC658" s="202"/>
      <c r="CE658" s="28"/>
      <c r="CF658" s="28"/>
      <c r="CG658" s="28"/>
      <c r="CL658" s="202"/>
      <c r="CN658" s="28"/>
      <c r="CO658" s="28"/>
      <c r="CP658" s="28"/>
      <c r="CU658" s="202"/>
      <c r="CW658" s="28"/>
      <c r="CX658" s="28"/>
      <c r="CY658" s="28"/>
      <c r="DD658" s="202"/>
      <c r="DF658" s="28"/>
      <c r="DG658" s="28"/>
      <c r="DH658" s="28"/>
      <c r="DM658" s="202"/>
      <c r="DO658" s="28"/>
      <c r="DP658" s="28"/>
      <c r="DQ658" s="28"/>
      <c r="DV658" s="202"/>
      <c r="DX658" s="28"/>
      <c r="DY658" s="28"/>
      <c r="DZ658" s="28"/>
      <c r="EE658" s="202"/>
      <c r="EG658" s="28"/>
      <c r="EH658" s="28"/>
      <c r="EI658" s="28"/>
      <c r="EN658" s="202"/>
      <c r="EP658" s="28"/>
      <c r="EQ658" s="28"/>
      <c r="ER658" s="28"/>
      <c r="EW658" s="202"/>
      <c r="EY658" s="28"/>
      <c r="EZ658" s="28"/>
      <c r="FA658" s="28"/>
      <c r="FF658" s="202"/>
      <c r="FH658" s="28"/>
      <c r="FI658" s="28"/>
      <c r="FJ658" s="28"/>
      <c r="FO658" s="202"/>
      <c r="FQ658" s="28"/>
      <c r="FR658" s="28"/>
      <c r="FS658" s="28"/>
      <c r="FX658" s="202"/>
      <c r="FZ658" s="28"/>
      <c r="GA658" s="28"/>
      <c r="GB658" s="28"/>
      <c r="GG658" s="202"/>
      <c r="GI658" s="28"/>
      <c r="GJ658" s="28"/>
      <c r="GK658" s="28"/>
      <c r="GP658" s="202"/>
      <c r="GR658" s="28"/>
      <c r="GS658" s="28"/>
      <c r="GT658" s="28"/>
      <c r="GY658" s="202"/>
      <c r="HA658" s="28"/>
      <c r="HB658" s="28"/>
      <c r="HC658" s="28"/>
      <c r="HH658" s="202"/>
      <c r="HJ658" s="28"/>
      <c r="HK658" s="28"/>
      <c r="HL658" s="28"/>
      <c r="HQ658" s="28"/>
      <c r="HR658" s="28"/>
      <c r="HS658" s="28"/>
      <c r="HT658" s="28"/>
      <c r="HU658" s="28"/>
      <c r="HV658" s="28"/>
      <c r="HW658" s="28"/>
      <c r="HX658" s="28"/>
      <c r="HY658" s="28"/>
      <c r="HZ658" s="28"/>
      <c r="IA658" s="28"/>
      <c r="IB658" s="28"/>
      <c r="IC658" s="28"/>
      <c r="ID658" s="28"/>
      <c r="IE658" s="28"/>
      <c r="IF658" s="28"/>
      <c r="IG658" s="28"/>
      <c r="IH658" s="28"/>
      <c r="II658" s="28"/>
      <c r="IJ658" s="28"/>
      <c r="IK658" s="28"/>
      <c r="IL658" s="28"/>
      <c r="IM658" s="28"/>
      <c r="IN658" s="28"/>
      <c r="IO658" s="28"/>
      <c r="IP658" s="28"/>
      <c r="IQ658" s="28"/>
      <c r="IR658" s="28"/>
      <c r="IS658" s="28"/>
      <c r="IT658" s="28"/>
      <c r="IU658" s="28"/>
      <c r="IV658" s="28"/>
    </row>
    <row r="659" spans="1:256" s="54" customFormat="1" ht="18">
      <c r="A659" s="364" t="s">
        <v>2353</v>
      </c>
      <c r="B659" s="292"/>
      <c r="C659" s="292"/>
      <c r="D659" s="54" t="s">
        <v>130</v>
      </c>
      <c r="E659" s="54">
        <f t="shared" si="5"/>
        <v>0</v>
      </c>
      <c r="F659" s="305">
        <f t="shared" si="6"/>
        <v>17</v>
      </c>
      <c r="J659" s="28">
        <v>17</v>
      </c>
      <c r="L659" s="28"/>
      <c r="N659" s="28"/>
      <c r="R659" s="202"/>
      <c r="T659" s="28"/>
      <c r="U659" s="28"/>
      <c r="V659" s="28"/>
      <c r="AA659" s="202"/>
      <c r="AC659" s="28"/>
      <c r="AD659" s="28"/>
      <c r="AE659" s="28"/>
      <c r="AJ659" s="202"/>
      <c r="AL659" s="28"/>
      <c r="AM659" s="28"/>
      <c r="AN659" s="28"/>
      <c r="AS659" s="202"/>
      <c r="AU659" s="28"/>
      <c r="AV659" s="28"/>
      <c r="AW659" s="28"/>
      <c r="BB659" s="202"/>
      <c r="BD659" s="28"/>
      <c r="BE659" s="28"/>
      <c r="BF659" s="28"/>
      <c r="BK659" s="202"/>
      <c r="BM659" s="28"/>
      <c r="BN659" s="28"/>
      <c r="BO659" s="28"/>
      <c r="BT659" s="202"/>
      <c r="BV659" s="28"/>
      <c r="BW659" s="28"/>
      <c r="BX659" s="28"/>
      <c r="CC659" s="202"/>
      <c r="CE659" s="28"/>
      <c r="CF659" s="28"/>
      <c r="CG659" s="28"/>
      <c r="CL659" s="202"/>
      <c r="CN659" s="28"/>
      <c r="CO659" s="28"/>
      <c r="CP659" s="28"/>
      <c r="CU659" s="202"/>
      <c r="CW659" s="28"/>
      <c r="CX659" s="28"/>
      <c r="CY659" s="28"/>
      <c r="DD659" s="202"/>
      <c r="DF659" s="28"/>
      <c r="DG659" s="28"/>
      <c r="DH659" s="28"/>
      <c r="DM659" s="202"/>
      <c r="DO659" s="28"/>
      <c r="DP659" s="28"/>
      <c r="DQ659" s="28"/>
      <c r="DV659" s="202"/>
      <c r="DX659" s="28"/>
      <c r="DY659" s="28"/>
      <c r="DZ659" s="28"/>
      <c r="EE659" s="202"/>
      <c r="EG659" s="28"/>
      <c r="EH659" s="28"/>
      <c r="EI659" s="28"/>
      <c r="EN659" s="202"/>
      <c r="EP659" s="28"/>
      <c r="EQ659" s="28"/>
      <c r="ER659" s="28"/>
      <c r="EW659" s="202"/>
      <c r="EY659" s="28"/>
      <c r="EZ659" s="28"/>
      <c r="FA659" s="28"/>
      <c r="FF659" s="202"/>
      <c r="FH659" s="28"/>
      <c r="FI659" s="28"/>
      <c r="FJ659" s="28"/>
      <c r="FO659" s="202"/>
      <c r="FQ659" s="28"/>
      <c r="FR659" s="28"/>
      <c r="FS659" s="28"/>
      <c r="FX659" s="202"/>
      <c r="FZ659" s="28"/>
      <c r="GA659" s="28"/>
      <c r="GB659" s="28"/>
      <c r="GG659" s="202"/>
      <c r="GI659" s="28"/>
      <c r="GJ659" s="28"/>
      <c r="GK659" s="28"/>
      <c r="GP659" s="202"/>
      <c r="GR659" s="28"/>
      <c r="GS659" s="28"/>
      <c r="GT659" s="28"/>
      <c r="GY659" s="202"/>
      <c r="HA659" s="28"/>
      <c r="HB659" s="28"/>
      <c r="HC659" s="28"/>
      <c r="HH659" s="202"/>
      <c r="HJ659" s="28"/>
      <c r="HK659" s="28"/>
      <c r="HL659" s="28"/>
      <c r="HQ659" s="28"/>
      <c r="HR659" s="28"/>
      <c r="HS659" s="28"/>
      <c r="HT659" s="28"/>
      <c r="HU659" s="28"/>
      <c r="HV659" s="28"/>
      <c r="HW659" s="28"/>
      <c r="HX659" s="28"/>
      <c r="HY659" s="28"/>
      <c r="HZ659" s="28"/>
      <c r="IA659" s="28"/>
      <c r="IB659" s="28"/>
      <c r="IC659" s="28"/>
      <c r="ID659" s="28"/>
      <c r="IE659" s="28"/>
      <c r="IF659" s="28"/>
      <c r="IG659" s="28"/>
      <c r="IH659" s="28"/>
      <c r="II659" s="28"/>
      <c r="IJ659" s="28"/>
      <c r="IK659" s="28"/>
      <c r="IL659" s="28"/>
      <c r="IM659" s="28"/>
      <c r="IN659" s="28"/>
      <c r="IO659" s="28"/>
      <c r="IP659" s="28"/>
      <c r="IQ659" s="28"/>
      <c r="IR659" s="28"/>
      <c r="IS659" s="28"/>
      <c r="IT659" s="28"/>
      <c r="IU659" s="28"/>
      <c r="IV659" s="28"/>
    </row>
    <row r="660" spans="1:256" s="54" customFormat="1" ht="18">
      <c r="A660" s="364" t="s">
        <v>751</v>
      </c>
      <c r="B660" s="28"/>
      <c r="C660" s="292"/>
      <c r="D660" s="54" t="s">
        <v>129</v>
      </c>
      <c r="E660" s="54">
        <f t="shared" si="5"/>
        <v>0</v>
      </c>
      <c r="F660" s="305">
        <f t="shared" si="6"/>
        <v>23</v>
      </c>
      <c r="H660" s="28"/>
      <c r="I660" s="28"/>
      <c r="J660" s="28">
        <v>4</v>
      </c>
      <c r="K660" s="28">
        <v>19</v>
      </c>
      <c r="L660" s="28"/>
      <c r="M660" s="28"/>
      <c r="N660" s="28"/>
      <c r="R660" s="202"/>
      <c r="T660" s="28"/>
      <c r="U660" s="28"/>
      <c r="V660" s="28"/>
      <c r="AA660" s="202"/>
      <c r="AC660" s="28"/>
      <c r="AD660" s="28"/>
      <c r="AE660" s="28"/>
      <c r="AJ660" s="202"/>
      <c r="AL660" s="28"/>
      <c r="AM660" s="28"/>
      <c r="AN660" s="28"/>
      <c r="AS660" s="202"/>
      <c r="AU660" s="28"/>
      <c r="AV660" s="28"/>
      <c r="AW660" s="28"/>
      <c r="BB660" s="202"/>
      <c r="BD660" s="28"/>
      <c r="BE660" s="28"/>
      <c r="BF660" s="28"/>
      <c r="BK660" s="202"/>
      <c r="BM660" s="28"/>
      <c r="BN660" s="28"/>
      <c r="BO660" s="28"/>
      <c r="BT660" s="202"/>
      <c r="BV660" s="28"/>
      <c r="BW660" s="28"/>
      <c r="BX660" s="28"/>
      <c r="CC660" s="202"/>
      <c r="CE660" s="28"/>
      <c r="CF660" s="28"/>
      <c r="CG660" s="28"/>
      <c r="CL660" s="202"/>
      <c r="CN660" s="28"/>
      <c r="CO660" s="28"/>
      <c r="CP660" s="28"/>
      <c r="CU660" s="202"/>
      <c r="CW660" s="28"/>
      <c r="CX660" s="28"/>
      <c r="CY660" s="28"/>
      <c r="DD660" s="202"/>
      <c r="DF660" s="28"/>
      <c r="DG660" s="28"/>
      <c r="DH660" s="28"/>
      <c r="DM660" s="202"/>
      <c r="DO660" s="28"/>
      <c r="DP660" s="28"/>
      <c r="DQ660" s="28"/>
      <c r="DV660" s="202"/>
      <c r="DX660" s="28"/>
      <c r="DY660" s="28"/>
      <c r="DZ660" s="28"/>
      <c r="EE660" s="202"/>
      <c r="EG660" s="28"/>
      <c r="EH660" s="28"/>
      <c r="EI660" s="28"/>
      <c r="EN660" s="202"/>
      <c r="EP660" s="28"/>
      <c r="EQ660" s="28"/>
      <c r="ER660" s="28"/>
      <c r="EW660" s="202"/>
      <c r="EY660" s="28"/>
      <c r="EZ660" s="28"/>
      <c r="FA660" s="28"/>
      <c r="FF660" s="202"/>
      <c r="FH660" s="28"/>
      <c r="FI660" s="28"/>
      <c r="FJ660" s="28"/>
      <c r="FO660" s="202"/>
      <c r="FQ660" s="28"/>
      <c r="FR660" s="28"/>
      <c r="FS660" s="28"/>
      <c r="FX660" s="202"/>
      <c r="FZ660" s="28"/>
      <c r="GA660" s="28"/>
      <c r="GB660" s="28"/>
      <c r="GG660" s="202"/>
      <c r="GI660" s="28"/>
      <c r="GJ660" s="28"/>
      <c r="GK660" s="28"/>
      <c r="GP660" s="202"/>
      <c r="GR660" s="28"/>
      <c r="GS660" s="28"/>
      <c r="GT660" s="28"/>
      <c r="GY660" s="202"/>
      <c r="HA660" s="28"/>
      <c r="HB660" s="28"/>
      <c r="HC660" s="28"/>
      <c r="HH660" s="202"/>
      <c r="HJ660" s="28"/>
      <c r="HK660" s="28"/>
      <c r="HL660" s="28"/>
      <c r="HQ660" s="28"/>
      <c r="HR660" s="28"/>
      <c r="HS660" s="28"/>
      <c r="HT660" s="28"/>
      <c r="HU660" s="28"/>
      <c r="HV660" s="28"/>
      <c r="HW660" s="28"/>
      <c r="HX660" s="28"/>
      <c r="HY660" s="28"/>
      <c r="HZ660" s="28"/>
      <c r="IA660" s="28"/>
      <c r="IB660" s="28"/>
      <c r="IC660" s="28"/>
      <c r="ID660" s="28"/>
      <c r="IE660" s="28"/>
      <c r="IF660" s="28"/>
      <c r="IG660" s="28"/>
      <c r="IH660" s="28"/>
      <c r="II660" s="28"/>
      <c r="IJ660" s="28"/>
      <c r="IK660" s="28"/>
      <c r="IL660" s="28"/>
      <c r="IM660" s="28"/>
      <c r="IN660" s="28"/>
      <c r="IO660" s="28"/>
      <c r="IP660" s="28"/>
      <c r="IQ660" s="28"/>
      <c r="IR660" s="28"/>
      <c r="IS660" s="28"/>
      <c r="IT660" s="28"/>
      <c r="IU660" s="28"/>
      <c r="IV660" s="28"/>
    </row>
    <row r="661" spans="1:256" s="54" customFormat="1" ht="18">
      <c r="A661" s="364" t="s">
        <v>2313</v>
      </c>
      <c r="B661" s="292"/>
      <c r="C661" s="292"/>
      <c r="D661" s="54" t="s">
        <v>130</v>
      </c>
      <c r="E661" s="54">
        <f t="shared" si="5"/>
        <v>1</v>
      </c>
      <c r="F661" s="305">
        <f t="shared" si="6"/>
        <v>4</v>
      </c>
      <c r="J661" s="28">
        <v>4</v>
      </c>
      <c r="L661" s="28"/>
      <c r="N661" s="28"/>
      <c r="R661" s="202"/>
      <c r="T661" s="28"/>
      <c r="U661" s="28"/>
      <c r="V661" s="28"/>
      <c r="AA661" s="202"/>
      <c r="AC661" s="28"/>
      <c r="AD661" s="28"/>
      <c r="AE661" s="28"/>
      <c r="AJ661" s="202"/>
      <c r="AL661" s="28"/>
      <c r="AM661" s="28"/>
      <c r="AN661" s="28"/>
      <c r="AS661" s="202"/>
      <c r="AU661" s="28"/>
      <c r="AV661" s="28"/>
      <c r="AW661" s="28"/>
      <c r="BB661" s="202"/>
      <c r="BD661" s="28"/>
      <c r="BE661" s="28"/>
      <c r="BF661" s="28"/>
      <c r="BK661" s="202"/>
      <c r="BM661" s="28"/>
      <c r="BN661" s="28"/>
      <c r="BO661" s="28"/>
      <c r="BT661" s="202"/>
      <c r="BV661" s="28"/>
      <c r="BW661" s="28"/>
      <c r="BX661" s="28"/>
      <c r="CC661" s="202"/>
      <c r="CE661" s="28"/>
      <c r="CF661" s="28"/>
      <c r="CG661" s="28"/>
      <c r="CL661" s="202"/>
      <c r="CN661" s="28"/>
      <c r="CO661" s="28"/>
      <c r="CP661" s="28"/>
      <c r="CU661" s="202"/>
      <c r="CW661" s="28"/>
      <c r="CX661" s="28"/>
      <c r="CY661" s="28"/>
      <c r="DD661" s="202"/>
      <c r="DF661" s="28"/>
      <c r="DG661" s="28"/>
      <c r="DH661" s="28"/>
      <c r="DM661" s="202"/>
      <c r="DO661" s="28"/>
      <c r="DP661" s="28"/>
      <c r="DQ661" s="28"/>
      <c r="DV661" s="202"/>
      <c r="DX661" s="28"/>
      <c r="DY661" s="28"/>
      <c r="DZ661" s="28"/>
      <c r="EE661" s="202"/>
      <c r="EG661" s="28"/>
      <c r="EH661" s="28"/>
      <c r="EI661" s="28"/>
      <c r="EN661" s="202"/>
      <c r="EP661" s="28"/>
      <c r="EQ661" s="28"/>
      <c r="ER661" s="28"/>
      <c r="EW661" s="202"/>
      <c r="EY661" s="28"/>
      <c r="EZ661" s="28"/>
      <c r="FA661" s="28"/>
      <c r="FF661" s="202"/>
      <c r="FH661" s="28"/>
      <c r="FI661" s="28"/>
      <c r="FJ661" s="28"/>
      <c r="FO661" s="202"/>
      <c r="FQ661" s="28"/>
      <c r="FR661" s="28"/>
      <c r="FS661" s="28"/>
      <c r="FX661" s="202"/>
      <c r="FZ661" s="28"/>
      <c r="GA661" s="28"/>
      <c r="GB661" s="28"/>
      <c r="GG661" s="202"/>
      <c r="GI661" s="28"/>
      <c r="GJ661" s="28"/>
      <c r="GK661" s="28"/>
      <c r="GP661" s="202"/>
      <c r="GR661" s="28"/>
      <c r="GS661" s="28"/>
      <c r="GT661" s="28"/>
      <c r="GY661" s="202"/>
      <c r="HA661" s="28"/>
      <c r="HB661" s="28"/>
      <c r="HC661" s="28"/>
      <c r="HH661" s="202"/>
      <c r="HJ661" s="28"/>
      <c r="HK661" s="28"/>
      <c r="HL661" s="28"/>
      <c r="HQ661" s="28"/>
      <c r="HR661" s="28"/>
      <c r="HS661" s="28"/>
      <c r="HT661" s="28"/>
      <c r="HU661" s="28"/>
      <c r="HV661" s="28"/>
      <c r="HW661" s="28"/>
      <c r="HX661" s="28"/>
      <c r="HY661" s="28"/>
      <c r="HZ661" s="28"/>
      <c r="IA661" s="28"/>
      <c r="IB661" s="28"/>
      <c r="IC661" s="28"/>
      <c r="ID661" s="28"/>
      <c r="IE661" s="28"/>
      <c r="IF661" s="28"/>
      <c r="IG661" s="28"/>
      <c r="IH661" s="28"/>
      <c r="II661" s="28"/>
      <c r="IJ661" s="28"/>
      <c r="IK661" s="28"/>
      <c r="IL661" s="28"/>
      <c r="IM661" s="28"/>
      <c r="IN661" s="28"/>
      <c r="IO661" s="28"/>
      <c r="IP661" s="28"/>
      <c r="IQ661" s="28"/>
      <c r="IR661" s="28"/>
      <c r="IS661" s="28"/>
      <c r="IT661" s="28"/>
      <c r="IU661" s="28"/>
      <c r="IV661" s="28"/>
    </row>
    <row r="662" spans="1:256" s="54" customFormat="1" ht="18">
      <c r="A662" s="364" t="s">
        <v>606</v>
      </c>
      <c r="B662" s="292"/>
      <c r="C662" s="292"/>
      <c r="D662" s="54" t="s">
        <v>135</v>
      </c>
      <c r="E662" s="54">
        <f t="shared" si="5"/>
        <v>3</v>
      </c>
      <c r="F662" s="305">
        <f t="shared" si="6"/>
        <v>35</v>
      </c>
      <c r="H662" s="28">
        <v>5</v>
      </c>
      <c r="I662" s="28">
        <v>20</v>
      </c>
      <c r="J662" s="28">
        <v>5</v>
      </c>
      <c r="K662" s="28">
        <v>5</v>
      </c>
      <c r="L662" s="28"/>
      <c r="M662" s="28"/>
      <c r="N662" s="28"/>
      <c r="R662" s="202"/>
      <c r="T662" s="28"/>
      <c r="U662" s="28"/>
      <c r="V662" s="28"/>
      <c r="AA662" s="202"/>
      <c r="AC662" s="28"/>
      <c r="AD662" s="28"/>
      <c r="AE662" s="28"/>
      <c r="AJ662" s="202"/>
      <c r="AL662" s="28"/>
      <c r="AM662" s="28"/>
      <c r="AN662" s="28"/>
      <c r="AS662" s="202"/>
      <c r="AU662" s="28"/>
      <c r="AV662" s="28"/>
      <c r="AW662" s="28"/>
      <c r="BB662" s="202"/>
      <c r="BD662" s="28"/>
      <c r="BE662" s="28"/>
      <c r="BF662" s="28"/>
      <c r="BK662" s="202"/>
      <c r="BM662" s="28"/>
      <c r="BN662" s="28"/>
      <c r="BO662" s="28"/>
      <c r="BT662" s="202"/>
      <c r="BV662" s="28"/>
      <c r="BW662" s="28"/>
      <c r="BX662" s="28"/>
      <c r="CC662" s="202"/>
      <c r="CE662" s="28"/>
      <c r="CF662" s="28"/>
      <c r="CG662" s="28"/>
      <c r="CL662" s="202"/>
      <c r="CN662" s="28"/>
      <c r="CO662" s="28"/>
      <c r="CP662" s="28"/>
      <c r="CU662" s="202"/>
      <c r="CW662" s="28"/>
      <c r="CX662" s="28"/>
      <c r="CY662" s="28"/>
      <c r="DD662" s="202"/>
      <c r="DF662" s="28"/>
      <c r="DG662" s="28"/>
      <c r="DH662" s="28"/>
      <c r="DM662" s="202"/>
      <c r="DO662" s="28"/>
      <c r="DP662" s="28"/>
      <c r="DQ662" s="28"/>
      <c r="DV662" s="202"/>
      <c r="DX662" s="28"/>
      <c r="DY662" s="28"/>
      <c r="DZ662" s="28"/>
      <c r="EE662" s="202"/>
      <c r="EG662" s="28"/>
      <c r="EH662" s="28"/>
      <c r="EI662" s="28"/>
      <c r="EN662" s="202"/>
      <c r="EP662" s="28"/>
      <c r="EQ662" s="28"/>
      <c r="ER662" s="28"/>
      <c r="EW662" s="202"/>
      <c r="EY662" s="28"/>
      <c r="EZ662" s="28"/>
      <c r="FA662" s="28"/>
      <c r="FF662" s="202"/>
      <c r="FH662" s="28"/>
      <c r="FI662" s="28"/>
      <c r="FJ662" s="28"/>
      <c r="FO662" s="202"/>
      <c r="FQ662" s="28"/>
      <c r="FR662" s="28"/>
      <c r="FS662" s="28"/>
      <c r="FX662" s="202"/>
      <c r="FZ662" s="28"/>
      <c r="GA662" s="28"/>
      <c r="GB662" s="28"/>
      <c r="GG662" s="202"/>
      <c r="GI662" s="28"/>
      <c r="GJ662" s="28"/>
      <c r="GK662" s="28"/>
      <c r="GP662" s="202"/>
      <c r="GR662" s="28"/>
      <c r="GS662" s="28"/>
      <c r="GT662" s="28"/>
      <c r="GY662" s="202"/>
      <c r="HA662" s="28"/>
      <c r="HB662" s="28"/>
      <c r="HC662" s="28"/>
      <c r="HH662" s="202"/>
      <c r="HJ662" s="28"/>
      <c r="HK662" s="28"/>
      <c r="HL662" s="28"/>
      <c r="HQ662" s="28"/>
      <c r="HR662" s="28"/>
      <c r="HS662" s="28"/>
      <c r="HT662" s="28"/>
      <c r="HU662" s="28"/>
      <c r="HV662" s="28"/>
      <c r="HW662" s="28"/>
      <c r="HX662" s="28"/>
      <c r="HY662" s="28"/>
      <c r="HZ662" s="28"/>
      <c r="IA662" s="28"/>
      <c r="IB662" s="28"/>
      <c r="IC662" s="28"/>
      <c r="ID662" s="28"/>
      <c r="IE662" s="28"/>
      <c r="IF662" s="28"/>
      <c r="IG662" s="28"/>
      <c r="IH662" s="28"/>
      <c r="II662" s="28"/>
      <c r="IJ662" s="28"/>
      <c r="IK662" s="28"/>
      <c r="IL662" s="28"/>
      <c r="IM662" s="28"/>
      <c r="IN662" s="28"/>
      <c r="IO662" s="28"/>
      <c r="IP662" s="28"/>
      <c r="IQ662" s="28"/>
      <c r="IR662" s="28"/>
      <c r="IS662" s="28"/>
      <c r="IT662" s="28"/>
      <c r="IU662" s="28"/>
      <c r="IV662" s="28"/>
    </row>
    <row r="663" spans="1:256" s="54" customFormat="1" ht="18">
      <c r="A663" s="364" t="s">
        <v>752</v>
      </c>
      <c r="B663" s="28"/>
      <c r="C663" s="292"/>
      <c r="D663" s="54" t="s">
        <v>137</v>
      </c>
      <c r="E663" s="54">
        <f t="shared" si="5"/>
        <v>19</v>
      </c>
      <c r="F663" s="305">
        <f t="shared" si="6"/>
        <v>9</v>
      </c>
      <c r="H663" s="28">
        <v>2</v>
      </c>
      <c r="I663" s="28">
        <v>7</v>
      </c>
      <c r="J663" s="28"/>
      <c r="K663" s="28"/>
      <c r="L663" s="28"/>
      <c r="M663" s="28"/>
      <c r="N663" s="28"/>
      <c r="R663" s="202"/>
      <c r="T663" s="28"/>
      <c r="U663" s="28"/>
      <c r="V663" s="28"/>
      <c r="AA663" s="202"/>
      <c r="AC663" s="28"/>
      <c r="AD663" s="28"/>
      <c r="AE663" s="28"/>
      <c r="AJ663" s="202"/>
      <c r="AL663" s="28"/>
      <c r="AM663" s="28"/>
      <c r="AN663" s="28"/>
      <c r="AS663" s="202"/>
      <c r="AU663" s="28"/>
      <c r="AV663" s="28"/>
      <c r="AW663" s="28"/>
      <c r="BB663" s="202"/>
      <c r="BD663" s="28"/>
      <c r="BE663" s="28"/>
      <c r="BF663" s="28"/>
      <c r="BK663" s="202"/>
      <c r="BM663" s="28"/>
      <c r="BN663" s="28"/>
      <c r="BO663" s="28"/>
      <c r="BT663" s="202"/>
      <c r="BV663" s="28"/>
      <c r="BW663" s="28"/>
      <c r="BX663" s="28"/>
      <c r="CC663" s="202"/>
      <c r="CE663" s="28"/>
      <c r="CF663" s="28"/>
      <c r="CG663" s="28"/>
      <c r="CL663" s="202"/>
      <c r="CN663" s="28"/>
      <c r="CO663" s="28"/>
      <c r="CP663" s="28"/>
      <c r="CU663" s="202"/>
      <c r="CW663" s="28"/>
      <c r="CX663" s="28"/>
      <c r="CY663" s="28"/>
      <c r="DD663" s="202"/>
      <c r="DF663" s="28"/>
      <c r="DG663" s="28"/>
      <c r="DH663" s="28"/>
      <c r="DM663" s="202"/>
      <c r="DO663" s="28"/>
      <c r="DP663" s="28"/>
      <c r="DQ663" s="28"/>
      <c r="DV663" s="202"/>
      <c r="DX663" s="28"/>
      <c r="DY663" s="28"/>
      <c r="DZ663" s="28"/>
      <c r="EE663" s="202"/>
      <c r="EG663" s="28"/>
      <c r="EH663" s="28"/>
      <c r="EI663" s="28"/>
      <c r="EN663" s="202"/>
      <c r="EP663" s="28"/>
      <c r="EQ663" s="28"/>
      <c r="ER663" s="28"/>
      <c r="EW663" s="202"/>
      <c r="EY663" s="28"/>
      <c r="EZ663" s="28"/>
      <c r="FA663" s="28"/>
      <c r="FF663" s="202"/>
      <c r="FH663" s="28"/>
      <c r="FI663" s="28"/>
      <c r="FJ663" s="28"/>
      <c r="FO663" s="202"/>
      <c r="FQ663" s="28"/>
      <c r="FR663" s="28"/>
      <c r="FS663" s="28"/>
      <c r="FX663" s="202"/>
      <c r="FZ663" s="28"/>
      <c r="GA663" s="28"/>
      <c r="GB663" s="28"/>
      <c r="GG663" s="202"/>
      <c r="GI663" s="28"/>
      <c r="GJ663" s="28"/>
      <c r="GK663" s="28"/>
      <c r="GP663" s="202"/>
      <c r="GR663" s="28"/>
      <c r="GS663" s="28"/>
      <c r="GT663" s="28"/>
      <c r="GY663" s="202"/>
      <c r="HA663" s="28"/>
      <c r="HB663" s="28"/>
      <c r="HC663" s="28"/>
      <c r="HH663" s="202"/>
      <c r="HJ663" s="28"/>
      <c r="HK663" s="28"/>
      <c r="HL663" s="28"/>
      <c r="HQ663" s="28"/>
      <c r="HR663" s="28"/>
      <c r="HS663" s="28"/>
      <c r="HT663" s="28"/>
      <c r="HU663" s="28"/>
      <c r="HV663" s="28"/>
      <c r="HW663" s="28"/>
      <c r="HX663" s="28"/>
      <c r="HY663" s="28"/>
      <c r="HZ663" s="28"/>
      <c r="IA663" s="28"/>
      <c r="IB663" s="28"/>
      <c r="IC663" s="28"/>
      <c r="ID663" s="28"/>
      <c r="IE663" s="28"/>
      <c r="IF663" s="28"/>
      <c r="IG663" s="28"/>
      <c r="IH663" s="28"/>
      <c r="II663" s="28"/>
      <c r="IJ663" s="28"/>
      <c r="IK663" s="28"/>
      <c r="IL663" s="28"/>
      <c r="IM663" s="28"/>
      <c r="IN663" s="28"/>
      <c r="IO663" s="28"/>
      <c r="IP663" s="28"/>
      <c r="IQ663" s="28"/>
      <c r="IR663" s="28"/>
      <c r="IS663" s="28"/>
      <c r="IT663" s="28"/>
      <c r="IU663" s="28"/>
      <c r="IV663" s="28"/>
    </row>
    <row r="664" spans="1:256" s="54" customFormat="1" ht="18">
      <c r="A664" s="364" t="s">
        <v>1385</v>
      </c>
      <c r="B664" s="28"/>
      <c r="C664" s="292"/>
      <c r="D664" s="54" t="s">
        <v>129</v>
      </c>
      <c r="E664" s="54">
        <f t="shared" si="5"/>
        <v>5</v>
      </c>
      <c r="F664" s="305">
        <f t="shared" si="6"/>
        <v>0</v>
      </c>
      <c r="H664" s="28"/>
      <c r="I664" s="28"/>
      <c r="J664" s="28"/>
      <c r="K664" s="28"/>
      <c r="M664" s="28"/>
      <c r="N664" s="28"/>
      <c r="R664" s="202"/>
      <c r="T664" s="28"/>
      <c r="U664" s="28"/>
      <c r="V664" s="28"/>
      <c r="AA664" s="202"/>
      <c r="AC664" s="28"/>
      <c r="AD664" s="28"/>
      <c r="AE664" s="28"/>
      <c r="AJ664" s="202"/>
      <c r="AL664" s="28"/>
      <c r="AM664" s="28"/>
      <c r="AN664" s="28"/>
      <c r="AS664" s="202"/>
      <c r="AU664" s="28"/>
      <c r="AV664" s="28"/>
      <c r="AW664" s="28"/>
      <c r="BB664" s="202"/>
      <c r="BD664" s="28"/>
      <c r="BE664" s="28"/>
      <c r="BF664" s="28"/>
      <c r="BK664" s="202"/>
      <c r="BM664" s="28"/>
      <c r="BN664" s="28"/>
      <c r="BO664" s="28"/>
      <c r="BT664" s="202"/>
      <c r="BV664" s="28"/>
      <c r="BW664" s="28"/>
      <c r="BX664" s="28"/>
      <c r="CC664" s="202"/>
      <c r="CE664" s="28"/>
      <c r="CF664" s="28"/>
      <c r="CG664" s="28"/>
      <c r="CL664" s="202"/>
      <c r="CN664" s="28"/>
      <c r="CO664" s="28"/>
      <c r="CP664" s="28"/>
      <c r="CU664" s="202"/>
      <c r="CW664" s="28"/>
      <c r="CX664" s="28"/>
      <c r="CY664" s="28"/>
      <c r="DD664" s="202"/>
      <c r="DF664" s="28"/>
      <c r="DG664" s="28"/>
      <c r="DH664" s="28"/>
      <c r="DM664" s="202"/>
      <c r="DO664" s="28"/>
      <c r="DP664" s="28"/>
      <c r="DQ664" s="28"/>
      <c r="DV664" s="202"/>
      <c r="DX664" s="28"/>
      <c r="DY664" s="28"/>
      <c r="DZ664" s="28"/>
      <c r="EE664" s="202"/>
      <c r="EG664" s="28"/>
      <c r="EH664" s="28"/>
      <c r="EI664" s="28"/>
      <c r="EN664" s="202"/>
      <c r="EP664" s="28"/>
      <c r="EQ664" s="28"/>
      <c r="ER664" s="28"/>
      <c r="EW664" s="202"/>
      <c r="EY664" s="28"/>
      <c r="EZ664" s="28"/>
      <c r="FA664" s="28"/>
      <c r="FF664" s="202"/>
      <c r="FH664" s="28"/>
      <c r="FI664" s="28"/>
      <c r="FJ664" s="28"/>
      <c r="FO664" s="202"/>
      <c r="FQ664" s="28"/>
      <c r="FR664" s="28"/>
      <c r="FS664" s="28"/>
      <c r="FX664" s="202"/>
      <c r="FZ664" s="28"/>
      <c r="GA664" s="28"/>
      <c r="GB664" s="28"/>
      <c r="GG664" s="202"/>
      <c r="GI664" s="28"/>
      <c r="GJ664" s="28"/>
      <c r="GK664" s="28"/>
      <c r="GP664" s="202"/>
      <c r="GR664" s="28"/>
      <c r="GS664" s="28"/>
      <c r="GT664" s="28"/>
      <c r="GY664" s="202"/>
      <c r="HA664" s="28"/>
      <c r="HB664" s="28"/>
      <c r="HC664" s="28"/>
      <c r="HH664" s="202"/>
      <c r="HJ664" s="28"/>
      <c r="HK664" s="28"/>
      <c r="HL664" s="28"/>
      <c r="HQ664" s="28"/>
      <c r="HR664" s="28"/>
      <c r="HS664" s="28"/>
      <c r="HT664" s="28"/>
      <c r="HU664" s="28"/>
      <c r="HV664" s="28"/>
      <c r="HW664" s="28"/>
      <c r="HX664" s="28"/>
      <c r="HY664" s="28"/>
      <c r="HZ664" s="28"/>
      <c r="IA664" s="28"/>
      <c r="IB664" s="28"/>
      <c r="IC664" s="28"/>
      <c r="ID664" s="28"/>
      <c r="IE664" s="28"/>
      <c r="IF664" s="28"/>
      <c r="IG664" s="28"/>
      <c r="IH664" s="28"/>
      <c r="II664" s="28"/>
      <c r="IJ664" s="28"/>
      <c r="IK664" s="28"/>
      <c r="IL664" s="28"/>
      <c r="IM664" s="28"/>
      <c r="IN664" s="28"/>
      <c r="IO664" s="28"/>
      <c r="IP664" s="28"/>
      <c r="IQ664" s="28"/>
      <c r="IR664" s="28"/>
      <c r="IS664" s="28"/>
      <c r="IT664" s="28"/>
      <c r="IU664" s="28"/>
      <c r="IV664" s="28"/>
    </row>
    <row r="665" spans="1:256" s="54" customFormat="1" ht="18">
      <c r="A665" s="364" t="s">
        <v>545</v>
      </c>
      <c r="B665" s="292"/>
      <c r="C665" s="292"/>
      <c r="D665" s="54" t="s">
        <v>135</v>
      </c>
      <c r="E665" s="54">
        <f t="shared" si="5"/>
        <v>6</v>
      </c>
      <c r="F665" s="305">
        <f t="shared" si="6"/>
        <v>19</v>
      </c>
      <c r="H665" s="28"/>
      <c r="I665" s="28">
        <v>6</v>
      </c>
      <c r="J665" s="28">
        <v>13</v>
      </c>
      <c r="K665" s="28"/>
      <c r="L665" s="28"/>
      <c r="M665" s="28"/>
      <c r="N665" s="28"/>
      <c r="R665" s="202"/>
      <c r="T665" s="28"/>
      <c r="U665" s="28"/>
      <c r="V665" s="28"/>
      <c r="AA665" s="202"/>
      <c r="AC665" s="28"/>
      <c r="AD665" s="28"/>
      <c r="AE665" s="28"/>
      <c r="AJ665" s="202"/>
      <c r="AL665" s="28"/>
      <c r="AM665" s="28"/>
      <c r="AN665" s="28"/>
      <c r="AS665" s="202"/>
      <c r="AU665" s="28"/>
      <c r="AV665" s="28"/>
      <c r="AW665" s="28"/>
      <c r="BB665" s="202"/>
      <c r="BD665" s="28"/>
      <c r="BE665" s="28"/>
      <c r="BF665" s="28"/>
      <c r="BK665" s="202"/>
      <c r="BM665" s="28"/>
      <c r="BN665" s="28"/>
      <c r="BO665" s="28"/>
      <c r="BT665" s="202"/>
      <c r="BV665" s="28"/>
      <c r="BW665" s="28"/>
      <c r="BX665" s="28"/>
      <c r="CC665" s="202"/>
      <c r="CE665" s="28"/>
      <c r="CF665" s="28"/>
      <c r="CG665" s="28"/>
      <c r="CL665" s="202"/>
      <c r="CN665" s="28"/>
      <c r="CO665" s="28"/>
      <c r="CP665" s="28"/>
      <c r="CU665" s="202"/>
      <c r="CW665" s="28"/>
      <c r="CX665" s="28"/>
      <c r="CY665" s="28"/>
      <c r="DD665" s="202"/>
      <c r="DF665" s="28"/>
      <c r="DG665" s="28"/>
      <c r="DH665" s="28"/>
      <c r="DM665" s="202"/>
      <c r="DO665" s="28"/>
      <c r="DP665" s="28"/>
      <c r="DQ665" s="28"/>
      <c r="DV665" s="202"/>
      <c r="DX665" s="28"/>
      <c r="DY665" s="28"/>
      <c r="DZ665" s="28"/>
      <c r="EE665" s="202"/>
      <c r="EG665" s="28"/>
      <c r="EH665" s="28"/>
      <c r="EI665" s="28"/>
      <c r="EN665" s="202"/>
      <c r="EP665" s="28"/>
      <c r="EQ665" s="28"/>
      <c r="ER665" s="28"/>
      <c r="EW665" s="202"/>
      <c r="EY665" s="28"/>
      <c r="EZ665" s="28"/>
      <c r="FA665" s="28"/>
      <c r="FF665" s="202"/>
      <c r="FH665" s="28"/>
      <c r="FI665" s="28"/>
      <c r="FJ665" s="28"/>
      <c r="FO665" s="202"/>
      <c r="FQ665" s="28"/>
      <c r="FR665" s="28"/>
      <c r="FS665" s="28"/>
      <c r="FX665" s="202"/>
      <c r="FZ665" s="28"/>
      <c r="GA665" s="28"/>
      <c r="GB665" s="28"/>
      <c r="GG665" s="202"/>
      <c r="GI665" s="28"/>
      <c r="GJ665" s="28"/>
      <c r="GK665" s="28"/>
      <c r="GP665" s="202"/>
      <c r="GR665" s="28"/>
      <c r="GS665" s="28"/>
      <c r="GT665" s="28"/>
      <c r="GY665" s="202"/>
      <c r="HA665" s="28"/>
      <c r="HB665" s="28"/>
      <c r="HC665" s="28"/>
      <c r="HH665" s="202"/>
      <c r="HJ665" s="28"/>
      <c r="HK665" s="28"/>
      <c r="HL665" s="28"/>
      <c r="HQ665" s="28"/>
      <c r="HR665" s="28"/>
      <c r="HS665" s="28"/>
      <c r="HT665" s="28"/>
      <c r="HU665" s="28"/>
      <c r="HV665" s="28"/>
      <c r="HW665" s="28"/>
      <c r="HX665" s="28"/>
      <c r="HY665" s="28"/>
      <c r="HZ665" s="28"/>
      <c r="IA665" s="28"/>
      <c r="IB665" s="28"/>
      <c r="IC665" s="28"/>
      <c r="ID665" s="28"/>
      <c r="IE665" s="28"/>
      <c r="IF665" s="28"/>
      <c r="IG665" s="28"/>
      <c r="IH665" s="28"/>
      <c r="II665" s="28"/>
      <c r="IJ665" s="28"/>
      <c r="IK665" s="28"/>
      <c r="IL665" s="28"/>
      <c r="IM665" s="28"/>
      <c r="IN665" s="28"/>
      <c r="IO665" s="28"/>
      <c r="IP665" s="28"/>
      <c r="IQ665" s="28"/>
      <c r="IR665" s="28"/>
      <c r="IS665" s="28"/>
      <c r="IT665" s="28"/>
      <c r="IU665" s="28"/>
      <c r="IV665" s="28"/>
    </row>
    <row r="666" spans="1:256" s="54" customFormat="1" ht="18">
      <c r="A666" s="364" t="s">
        <v>1324</v>
      </c>
      <c r="B666" s="28"/>
      <c r="C666" s="292"/>
      <c r="D666" s="54" t="s">
        <v>134</v>
      </c>
      <c r="E666" s="54">
        <f t="shared" si="5"/>
        <v>4</v>
      </c>
      <c r="F666" s="305">
        <f t="shared" si="6"/>
        <v>41</v>
      </c>
      <c r="H666" s="28">
        <v>17</v>
      </c>
      <c r="I666" s="28"/>
      <c r="J666" s="28">
        <v>24</v>
      </c>
      <c r="K666" s="28"/>
      <c r="M666" s="28"/>
      <c r="N666" s="28"/>
      <c r="R666" s="202"/>
      <c r="T666" s="28"/>
      <c r="U666" s="28"/>
      <c r="V666" s="28"/>
      <c r="AA666" s="202"/>
      <c r="AC666" s="28"/>
      <c r="AD666" s="28"/>
      <c r="AE666" s="28"/>
      <c r="AJ666" s="202"/>
      <c r="AL666" s="28"/>
      <c r="AM666" s="28"/>
      <c r="AN666" s="28"/>
      <c r="AS666" s="202"/>
      <c r="AU666" s="28"/>
      <c r="AV666" s="28"/>
      <c r="AW666" s="28"/>
      <c r="BB666" s="202"/>
      <c r="BD666" s="28"/>
      <c r="BE666" s="28"/>
      <c r="BF666" s="28"/>
      <c r="BK666" s="202"/>
      <c r="BM666" s="28"/>
      <c r="BN666" s="28"/>
      <c r="BO666" s="28"/>
      <c r="BT666" s="202"/>
      <c r="BV666" s="28"/>
      <c r="BW666" s="28"/>
      <c r="BX666" s="28"/>
      <c r="CC666" s="202"/>
      <c r="CE666" s="28"/>
      <c r="CF666" s="28"/>
      <c r="CG666" s="28"/>
      <c r="CL666" s="202"/>
      <c r="CN666" s="28"/>
      <c r="CO666" s="28"/>
      <c r="CP666" s="28"/>
      <c r="CU666" s="202"/>
      <c r="CW666" s="28"/>
      <c r="CX666" s="28"/>
      <c r="CY666" s="28"/>
      <c r="DD666" s="202"/>
      <c r="DF666" s="28"/>
      <c r="DG666" s="28"/>
      <c r="DH666" s="28"/>
      <c r="DM666" s="202"/>
      <c r="DO666" s="28"/>
      <c r="DP666" s="28"/>
      <c r="DQ666" s="28"/>
      <c r="DV666" s="202"/>
      <c r="DX666" s="28"/>
      <c r="DY666" s="28"/>
      <c r="DZ666" s="28"/>
      <c r="EE666" s="202"/>
      <c r="EG666" s="28"/>
      <c r="EH666" s="28"/>
      <c r="EI666" s="28"/>
      <c r="EN666" s="202"/>
      <c r="EP666" s="28"/>
      <c r="EQ666" s="28"/>
      <c r="ER666" s="28"/>
      <c r="EW666" s="202"/>
      <c r="EY666" s="28"/>
      <c r="EZ666" s="28"/>
      <c r="FA666" s="28"/>
      <c r="FF666" s="202"/>
      <c r="FH666" s="28"/>
      <c r="FI666" s="28"/>
      <c r="FJ666" s="28"/>
      <c r="FO666" s="202"/>
      <c r="FQ666" s="28"/>
      <c r="FR666" s="28"/>
      <c r="FS666" s="28"/>
      <c r="FX666" s="202"/>
      <c r="FZ666" s="28"/>
      <c r="GA666" s="28"/>
      <c r="GB666" s="28"/>
      <c r="GG666" s="202"/>
      <c r="GI666" s="28"/>
      <c r="GJ666" s="28"/>
      <c r="GK666" s="28"/>
      <c r="GP666" s="202"/>
      <c r="GR666" s="28"/>
      <c r="GS666" s="28"/>
      <c r="GT666" s="28"/>
      <c r="GY666" s="202"/>
      <c r="HA666" s="28"/>
      <c r="HB666" s="28"/>
      <c r="HC666" s="28"/>
      <c r="HH666" s="202"/>
      <c r="HJ666" s="28"/>
      <c r="HK666" s="28"/>
      <c r="HL666" s="28"/>
      <c r="HQ666" s="28"/>
      <c r="HR666" s="28"/>
      <c r="HS666" s="28"/>
      <c r="HT666" s="28"/>
      <c r="HU666" s="28"/>
      <c r="HV666" s="28"/>
      <c r="HW666" s="28"/>
      <c r="HX666" s="28"/>
      <c r="HY666" s="28"/>
      <c r="HZ666" s="28"/>
      <c r="IA666" s="28"/>
      <c r="IB666" s="28"/>
      <c r="IC666" s="28"/>
      <c r="ID666" s="28"/>
      <c r="IE666" s="28"/>
      <c r="IF666" s="28"/>
      <c r="IG666" s="28"/>
      <c r="IH666" s="28"/>
      <c r="II666" s="28"/>
      <c r="IJ666" s="28"/>
      <c r="IK666" s="28"/>
      <c r="IL666" s="28"/>
      <c r="IM666" s="28"/>
      <c r="IN666" s="28"/>
      <c r="IO666" s="28"/>
      <c r="IP666" s="28"/>
      <c r="IQ666" s="28"/>
      <c r="IR666" s="28"/>
      <c r="IS666" s="28"/>
      <c r="IT666" s="28"/>
      <c r="IU666" s="28"/>
      <c r="IV666" s="28"/>
    </row>
    <row r="667" spans="1:256" s="54" customFormat="1" ht="18">
      <c r="A667" s="364" t="s">
        <v>2367</v>
      </c>
      <c r="B667" s="28"/>
      <c r="C667" s="292"/>
      <c r="D667" s="54" t="s">
        <v>129</v>
      </c>
      <c r="E667" s="54">
        <f t="shared" si="5"/>
        <v>0</v>
      </c>
      <c r="F667" s="305">
        <f t="shared" si="6"/>
        <v>3</v>
      </c>
      <c r="H667" s="28"/>
      <c r="I667" s="28"/>
      <c r="J667" s="28">
        <v>3</v>
      </c>
      <c r="K667" s="28"/>
      <c r="L667" s="28"/>
      <c r="M667" s="28"/>
      <c r="N667" s="28"/>
      <c r="R667" s="202"/>
      <c r="T667" s="28"/>
      <c r="U667" s="28"/>
      <c r="V667" s="28"/>
      <c r="AA667" s="202"/>
      <c r="AC667" s="28"/>
      <c r="AD667" s="28"/>
      <c r="AE667" s="28"/>
      <c r="AJ667" s="202"/>
      <c r="AL667" s="28"/>
      <c r="AM667" s="28"/>
      <c r="AN667" s="28"/>
      <c r="AS667" s="202"/>
      <c r="AU667" s="28"/>
      <c r="AV667" s="28"/>
      <c r="AW667" s="28"/>
      <c r="BB667" s="202"/>
      <c r="BD667" s="28"/>
      <c r="BE667" s="28"/>
      <c r="BF667" s="28"/>
      <c r="BK667" s="202"/>
      <c r="BM667" s="28"/>
      <c r="BN667" s="28"/>
      <c r="BO667" s="28"/>
      <c r="BT667" s="202"/>
      <c r="BV667" s="28"/>
      <c r="BW667" s="28"/>
      <c r="BX667" s="28"/>
      <c r="CC667" s="202"/>
      <c r="CE667" s="28"/>
      <c r="CF667" s="28"/>
      <c r="CG667" s="28"/>
      <c r="CL667" s="202"/>
      <c r="CN667" s="28"/>
      <c r="CO667" s="28"/>
      <c r="CP667" s="28"/>
      <c r="CU667" s="202"/>
      <c r="CW667" s="28"/>
      <c r="CX667" s="28"/>
      <c r="CY667" s="28"/>
      <c r="DD667" s="202"/>
      <c r="DF667" s="28"/>
      <c r="DG667" s="28"/>
      <c r="DH667" s="28"/>
      <c r="DM667" s="202"/>
      <c r="DO667" s="28"/>
      <c r="DP667" s="28"/>
      <c r="DQ667" s="28"/>
      <c r="DV667" s="202"/>
      <c r="DX667" s="28"/>
      <c r="DY667" s="28"/>
      <c r="DZ667" s="28"/>
      <c r="EE667" s="202"/>
      <c r="EG667" s="28"/>
      <c r="EH667" s="28"/>
      <c r="EI667" s="28"/>
      <c r="EN667" s="202"/>
      <c r="EP667" s="28"/>
      <c r="EQ667" s="28"/>
      <c r="ER667" s="28"/>
      <c r="EW667" s="202"/>
      <c r="EY667" s="28"/>
      <c r="EZ667" s="28"/>
      <c r="FA667" s="28"/>
      <c r="FF667" s="202"/>
      <c r="FH667" s="28"/>
      <c r="FI667" s="28"/>
      <c r="FJ667" s="28"/>
      <c r="FO667" s="202"/>
      <c r="FQ667" s="28"/>
      <c r="FR667" s="28"/>
      <c r="FS667" s="28"/>
      <c r="FX667" s="202"/>
      <c r="FZ667" s="28"/>
      <c r="GA667" s="28"/>
      <c r="GB667" s="28"/>
      <c r="GG667" s="202"/>
      <c r="GI667" s="28"/>
      <c r="GJ667" s="28"/>
      <c r="GK667" s="28"/>
      <c r="GP667" s="202"/>
      <c r="GR667" s="28"/>
      <c r="GS667" s="28"/>
      <c r="GT667" s="28"/>
      <c r="GY667" s="202"/>
      <c r="HA667" s="28"/>
      <c r="HB667" s="28"/>
      <c r="HC667" s="28"/>
      <c r="HH667" s="202"/>
      <c r="HJ667" s="28"/>
      <c r="HK667" s="28"/>
      <c r="HL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c r="IS667" s="28"/>
      <c r="IT667" s="28"/>
      <c r="IU667" s="28"/>
      <c r="IV667" s="28"/>
    </row>
    <row r="668" spans="1:256" s="54" customFormat="1" ht="18">
      <c r="A668" s="364" t="s">
        <v>1360</v>
      </c>
      <c r="B668" s="28"/>
      <c r="C668" s="292"/>
      <c r="D668" s="54" t="s">
        <v>129</v>
      </c>
      <c r="E668" s="54">
        <f t="shared" si="5"/>
        <v>0</v>
      </c>
      <c r="F668" s="305">
        <f t="shared" si="6"/>
        <v>2</v>
      </c>
      <c r="H668" s="28">
        <v>2</v>
      </c>
      <c r="I668" s="28"/>
      <c r="J668" s="28"/>
      <c r="K668" s="28"/>
      <c r="L668" s="28"/>
      <c r="M668" s="28"/>
      <c r="N668" s="28"/>
      <c r="R668" s="202"/>
      <c r="T668" s="28"/>
      <c r="U668" s="28"/>
      <c r="V668" s="28"/>
      <c r="AA668" s="202"/>
      <c r="AC668" s="28"/>
      <c r="AD668" s="28"/>
      <c r="AE668" s="28"/>
      <c r="AJ668" s="202"/>
      <c r="AL668" s="28"/>
      <c r="AM668" s="28"/>
      <c r="AN668" s="28"/>
      <c r="AS668" s="202"/>
      <c r="AU668" s="28"/>
      <c r="AV668" s="28"/>
      <c r="AW668" s="28"/>
      <c r="BB668" s="202"/>
      <c r="BD668" s="28"/>
      <c r="BE668" s="28"/>
      <c r="BF668" s="28"/>
      <c r="BK668" s="202"/>
      <c r="BM668" s="28"/>
      <c r="BN668" s="28"/>
      <c r="BO668" s="28"/>
      <c r="BT668" s="202"/>
      <c r="BV668" s="28"/>
      <c r="BW668" s="28"/>
      <c r="BX668" s="28"/>
      <c r="CC668" s="202"/>
      <c r="CE668" s="28"/>
      <c r="CF668" s="28"/>
      <c r="CG668" s="28"/>
      <c r="CL668" s="202"/>
      <c r="CN668" s="28"/>
      <c r="CO668" s="28"/>
      <c r="CP668" s="28"/>
      <c r="CU668" s="202"/>
      <c r="CW668" s="28"/>
      <c r="CX668" s="28"/>
      <c r="CY668" s="28"/>
      <c r="DD668" s="202"/>
      <c r="DF668" s="28"/>
      <c r="DG668" s="28"/>
      <c r="DH668" s="28"/>
      <c r="DM668" s="202"/>
      <c r="DO668" s="28"/>
      <c r="DP668" s="28"/>
      <c r="DQ668" s="28"/>
      <c r="DV668" s="202"/>
      <c r="DX668" s="28"/>
      <c r="DY668" s="28"/>
      <c r="DZ668" s="28"/>
      <c r="EE668" s="202"/>
      <c r="EG668" s="28"/>
      <c r="EH668" s="28"/>
      <c r="EI668" s="28"/>
      <c r="EN668" s="202"/>
      <c r="EP668" s="28"/>
      <c r="EQ668" s="28"/>
      <c r="ER668" s="28"/>
      <c r="EW668" s="202"/>
      <c r="EY668" s="28"/>
      <c r="EZ668" s="28"/>
      <c r="FA668" s="28"/>
      <c r="FF668" s="202"/>
      <c r="FH668" s="28"/>
      <c r="FI668" s="28"/>
      <c r="FJ668" s="28"/>
      <c r="FO668" s="202"/>
      <c r="FQ668" s="28"/>
      <c r="FR668" s="28"/>
      <c r="FS668" s="28"/>
      <c r="FX668" s="202"/>
      <c r="FZ668" s="28"/>
      <c r="GA668" s="28"/>
      <c r="GB668" s="28"/>
      <c r="GG668" s="202"/>
      <c r="GI668" s="28"/>
      <c r="GJ668" s="28"/>
      <c r="GK668" s="28"/>
      <c r="GP668" s="202"/>
      <c r="GR668" s="28"/>
      <c r="GS668" s="28"/>
      <c r="GT668" s="28"/>
      <c r="GY668" s="202"/>
      <c r="HA668" s="28"/>
      <c r="HB668" s="28"/>
      <c r="HC668" s="28"/>
      <c r="HH668" s="202"/>
      <c r="HJ668" s="28"/>
      <c r="HK668" s="28"/>
      <c r="HL668" s="28"/>
      <c r="HQ668" s="28"/>
      <c r="HR668" s="28"/>
      <c r="HS668" s="28"/>
      <c r="HT668" s="28"/>
      <c r="HU668" s="28"/>
      <c r="HV668" s="28"/>
      <c r="HW668" s="28"/>
      <c r="HX668" s="28"/>
      <c r="HY668" s="28"/>
      <c r="HZ668" s="28"/>
      <c r="IA668" s="28"/>
      <c r="IB668" s="28"/>
      <c r="IC668" s="28"/>
      <c r="ID668" s="28"/>
      <c r="IE668" s="28"/>
      <c r="IF668" s="28"/>
      <c r="IG668" s="28"/>
      <c r="IH668" s="28"/>
      <c r="II668" s="28"/>
      <c r="IJ668" s="28"/>
      <c r="IK668" s="28"/>
      <c r="IL668" s="28"/>
      <c r="IM668" s="28"/>
      <c r="IN668" s="28"/>
      <c r="IO668" s="28"/>
      <c r="IP668" s="28"/>
      <c r="IQ668" s="28"/>
      <c r="IR668" s="28"/>
      <c r="IS668" s="28"/>
      <c r="IT668" s="28"/>
      <c r="IU668" s="28"/>
      <c r="IV668" s="28"/>
    </row>
    <row r="669" spans="1:256" s="54" customFormat="1" ht="18">
      <c r="A669" s="364" t="s">
        <v>934</v>
      </c>
      <c r="B669" s="292"/>
      <c r="C669" s="292"/>
      <c r="D669" s="54" t="s">
        <v>136</v>
      </c>
      <c r="E669" s="54">
        <f t="shared" si="5"/>
        <v>4</v>
      </c>
      <c r="F669" s="305">
        <f t="shared" si="6"/>
        <v>81</v>
      </c>
      <c r="H669" s="239">
        <v>51</v>
      </c>
      <c r="I669" s="28">
        <v>22</v>
      </c>
      <c r="J669" s="28">
        <v>8</v>
      </c>
      <c r="K669" s="28"/>
      <c r="L669" s="28"/>
      <c r="M669" s="239"/>
      <c r="N669" s="28"/>
      <c r="R669" s="202"/>
      <c r="T669" s="28"/>
      <c r="U669" s="28"/>
      <c r="V669" s="28"/>
      <c r="AA669" s="202"/>
      <c r="AC669" s="28"/>
      <c r="AD669" s="28"/>
      <c r="AE669" s="28"/>
      <c r="AJ669" s="202"/>
      <c r="AL669" s="28"/>
      <c r="AM669" s="28"/>
      <c r="AN669" s="28"/>
      <c r="AS669" s="202"/>
      <c r="AU669" s="28"/>
      <c r="AV669" s="28"/>
      <c r="AW669" s="28"/>
      <c r="BB669" s="202"/>
      <c r="BD669" s="28"/>
      <c r="BE669" s="28"/>
      <c r="BF669" s="28"/>
      <c r="BK669" s="202"/>
      <c r="BM669" s="28"/>
      <c r="BN669" s="28"/>
      <c r="BO669" s="28"/>
      <c r="BT669" s="202"/>
      <c r="BV669" s="28"/>
      <c r="BW669" s="28"/>
      <c r="BX669" s="28"/>
      <c r="CC669" s="202"/>
      <c r="CE669" s="28"/>
      <c r="CF669" s="28"/>
      <c r="CG669" s="28"/>
      <c r="CL669" s="202"/>
      <c r="CN669" s="28"/>
      <c r="CO669" s="28"/>
      <c r="CP669" s="28"/>
      <c r="CU669" s="202"/>
      <c r="CW669" s="28"/>
      <c r="CX669" s="28"/>
      <c r="CY669" s="28"/>
      <c r="DD669" s="202"/>
      <c r="DF669" s="28"/>
      <c r="DG669" s="28"/>
      <c r="DH669" s="28"/>
      <c r="DM669" s="202"/>
      <c r="DO669" s="28"/>
      <c r="DP669" s="28"/>
      <c r="DQ669" s="28"/>
      <c r="DV669" s="202"/>
      <c r="DX669" s="28"/>
      <c r="DY669" s="28"/>
      <c r="DZ669" s="28"/>
      <c r="EE669" s="202"/>
      <c r="EG669" s="28"/>
      <c r="EH669" s="28"/>
      <c r="EI669" s="28"/>
      <c r="EN669" s="202"/>
      <c r="EP669" s="28"/>
      <c r="EQ669" s="28"/>
      <c r="ER669" s="28"/>
      <c r="EW669" s="202"/>
      <c r="EY669" s="28"/>
      <c r="EZ669" s="28"/>
      <c r="FA669" s="28"/>
      <c r="FF669" s="202"/>
      <c r="FH669" s="28"/>
      <c r="FI669" s="28"/>
      <c r="FJ669" s="28"/>
      <c r="FO669" s="202"/>
      <c r="FQ669" s="28"/>
      <c r="FR669" s="28"/>
      <c r="FS669" s="28"/>
      <c r="FX669" s="202"/>
      <c r="FZ669" s="28"/>
      <c r="GA669" s="28"/>
      <c r="GB669" s="28"/>
      <c r="GG669" s="202"/>
      <c r="GI669" s="28"/>
      <c r="GJ669" s="28"/>
      <c r="GK669" s="28"/>
      <c r="GP669" s="202"/>
      <c r="GR669" s="28"/>
      <c r="GS669" s="28"/>
      <c r="GT669" s="28"/>
      <c r="GY669" s="202"/>
      <c r="HA669" s="28"/>
      <c r="HB669" s="28"/>
      <c r="HC669" s="28"/>
      <c r="HH669" s="202"/>
      <c r="HJ669" s="28"/>
      <c r="HK669" s="28"/>
      <c r="HL669" s="28"/>
      <c r="HQ669" s="28"/>
      <c r="HR669" s="28"/>
      <c r="HS669" s="28"/>
      <c r="HT669" s="28"/>
      <c r="HU669" s="28"/>
      <c r="HV669" s="28"/>
      <c r="HW669" s="28"/>
      <c r="HX669" s="28"/>
      <c r="HY669" s="28"/>
      <c r="HZ669" s="28"/>
      <c r="IA669" s="28"/>
      <c r="IB669" s="28"/>
      <c r="IC669" s="28"/>
      <c r="ID669" s="28"/>
      <c r="IE669" s="28"/>
      <c r="IF669" s="28"/>
      <c r="IG669" s="28"/>
      <c r="IH669" s="28"/>
      <c r="II669" s="28"/>
      <c r="IJ669" s="28"/>
      <c r="IK669" s="28"/>
      <c r="IL669" s="28"/>
      <c r="IM669" s="28"/>
      <c r="IN669" s="28"/>
      <c r="IO669" s="28"/>
      <c r="IP669" s="28"/>
      <c r="IQ669" s="28"/>
      <c r="IR669" s="28"/>
      <c r="IS669" s="28"/>
      <c r="IT669" s="28"/>
      <c r="IU669" s="28"/>
      <c r="IV669" s="28"/>
    </row>
    <row r="670" spans="1:256" s="54" customFormat="1" ht="18">
      <c r="A670" s="364" t="s">
        <v>579</v>
      </c>
      <c r="B670" s="292"/>
      <c r="C670" s="292"/>
      <c r="D670" s="54" t="s">
        <v>130</v>
      </c>
      <c r="E670" s="54">
        <f t="shared" si="5"/>
        <v>3</v>
      </c>
      <c r="F670" s="305">
        <f t="shared" si="6"/>
        <v>19</v>
      </c>
      <c r="H670" s="28"/>
      <c r="I670" s="28">
        <v>6</v>
      </c>
      <c r="J670" s="28">
        <v>13</v>
      </c>
      <c r="K670" s="28"/>
      <c r="L670" s="28"/>
      <c r="M670" s="28"/>
      <c r="N670" s="28"/>
      <c r="R670" s="202"/>
      <c r="T670" s="28"/>
      <c r="U670" s="28"/>
      <c r="V670" s="28"/>
      <c r="AA670" s="202"/>
      <c r="AC670" s="28"/>
      <c r="AD670" s="28"/>
      <c r="AE670" s="28"/>
      <c r="AJ670" s="202"/>
      <c r="AL670" s="28"/>
      <c r="AM670" s="28"/>
      <c r="AN670" s="28"/>
      <c r="AS670" s="202"/>
      <c r="AU670" s="28"/>
      <c r="AV670" s="28"/>
      <c r="AW670" s="28"/>
      <c r="BB670" s="202"/>
      <c r="BD670" s="28"/>
      <c r="BE670" s="28"/>
      <c r="BF670" s="28"/>
      <c r="BK670" s="202"/>
      <c r="BM670" s="28"/>
      <c r="BN670" s="28"/>
      <c r="BO670" s="28"/>
      <c r="BT670" s="202"/>
      <c r="BV670" s="28"/>
      <c r="BW670" s="28"/>
      <c r="BX670" s="28"/>
      <c r="CC670" s="202"/>
      <c r="CE670" s="28"/>
      <c r="CF670" s="28"/>
      <c r="CG670" s="28"/>
      <c r="CL670" s="202"/>
      <c r="CN670" s="28"/>
      <c r="CO670" s="28"/>
      <c r="CP670" s="28"/>
      <c r="CU670" s="202"/>
      <c r="CW670" s="28"/>
      <c r="CX670" s="28"/>
      <c r="CY670" s="28"/>
      <c r="DD670" s="202"/>
      <c r="DF670" s="28"/>
      <c r="DG670" s="28"/>
      <c r="DH670" s="28"/>
      <c r="DM670" s="202"/>
      <c r="DO670" s="28"/>
      <c r="DP670" s="28"/>
      <c r="DQ670" s="28"/>
      <c r="DV670" s="202"/>
      <c r="DX670" s="28"/>
      <c r="DY670" s="28"/>
      <c r="DZ670" s="28"/>
      <c r="EE670" s="202"/>
      <c r="EG670" s="28"/>
      <c r="EH670" s="28"/>
      <c r="EI670" s="28"/>
      <c r="EN670" s="202"/>
      <c r="EP670" s="28"/>
      <c r="EQ670" s="28"/>
      <c r="ER670" s="28"/>
      <c r="EW670" s="202"/>
      <c r="EY670" s="28"/>
      <c r="EZ670" s="28"/>
      <c r="FA670" s="28"/>
      <c r="FF670" s="202"/>
      <c r="FH670" s="28"/>
      <c r="FI670" s="28"/>
      <c r="FJ670" s="28"/>
      <c r="FO670" s="202"/>
      <c r="FQ670" s="28"/>
      <c r="FR670" s="28"/>
      <c r="FS670" s="28"/>
      <c r="FX670" s="202"/>
      <c r="FZ670" s="28"/>
      <c r="GA670" s="28"/>
      <c r="GB670" s="28"/>
      <c r="GG670" s="202"/>
      <c r="GI670" s="28"/>
      <c r="GJ670" s="28"/>
      <c r="GK670" s="28"/>
      <c r="GP670" s="202"/>
      <c r="GR670" s="28"/>
      <c r="GS670" s="28"/>
      <c r="GT670" s="28"/>
      <c r="GY670" s="202"/>
      <c r="HA670" s="28"/>
      <c r="HB670" s="28"/>
      <c r="HC670" s="28"/>
      <c r="HH670" s="202"/>
      <c r="HJ670" s="28"/>
      <c r="HK670" s="28"/>
      <c r="HL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c r="IS670" s="28"/>
      <c r="IT670" s="28"/>
      <c r="IU670" s="28"/>
      <c r="IV670" s="28"/>
    </row>
    <row r="671" spans="1:256" s="54" customFormat="1" ht="18">
      <c r="A671" s="364" t="s">
        <v>2368</v>
      </c>
      <c r="B671" s="28"/>
      <c r="C671" s="292"/>
      <c r="D671" s="54" t="s">
        <v>129</v>
      </c>
      <c r="E671" s="54">
        <f t="shared" si="5"/>
        <v>0</v>
      </c>
      <c r="F671" s="305">
        <f t="shared" si="6"/>
        <v>28</v>
      </c>
      <c r="H671" s="28">
        <v>4</v>
      </c>
      <c r="I671" s="28">
        <v>24</v>
      </c>
      <c r="J671" s="28"/>
      <c r="K671" s="28"/>
      <c r="M671" s="28"/>
      <c r="N671" s="28"/>
      <c r="R671" s="202"/>
      <c r="T671" s="28"/>
      <c r="U671" s="28"/>
      <c r="V671" s="28"/>
      <c r="AA671" s="202"/>
      <c r="AC671" s="28"/>
      <c r="AD671" s="28"/>
      <c r="AE671" s="28"/>
      <c r="AJ671" s="202"/>
      <c r="AL671" s="28"/>
      <c r="AM671" s="28"/>
      <c r="AN671" s="28"/>
      <c r="AS671" s="202"/>
      <c r="AU671" s="28"/>
      <c r="AV671" s="28"/>
      <c r="AW671" s="28"/>
      <c r="BB671" s="202"/>
      <c r="BD671" s="28"/>
      <c r="BE671" s="28"/>
      <c r="BF671" s="28"/>
      <c r="BK671" s="202"/>
      <c r="BM671" s="28"/>
      <c r="BN671" s="28"/>
      <c r="BO671" s="28"/>
      <c r="BT671" s="202"/>
      <c r="BV671" s="28"/>
      <c r="BW671" s="28"/>
      <c r="BX671" s="28"/>
      <c r="CC671" s="202"/>
      <c r="CE671" s="28"/>
      <c r="CF671" s="28"/>
      <c r="CG671" s="28"/>
      <c r="CL671" s="202"/>
      <c r="CN671" s="28"/>
      <c r="CO671" s="28"/>
      <c r="CP671" s="28"/>
      <c r="CU671" s="202"/>
      <c r="CW671" s="28"/>
      <c r="CX671" s="28"/>
      <c r="CY671" s="28"/>
      <c r="DD671" s="202"/>
      <c r="DF671" s="28"/>
      <c r="DG671" s="28"/>
      <c r="DH671" s="28"/>
      <c r="DM671" s="202"/>
      <c r="DO671" s="28"/>
      <c r="DP671" s="28"/>
      <c r="DQ671" s="28"/>
      <c r="DV671" s="202"/>
      <c r="DX671" s="28"/>
      <c r="DY671" s="28"/>
      <c r="DZ671" s="28"/>
      <c r="EE671" s="202"/>
      <c r="EG671" s="28"/>
      <c r="EH671" s="28"/>
      <c r="EI671" s="28"/>
      <c r="EN671" s="202"/>
      <c r="EP671" s="28"/>
      <c r="EQ671" s="28"/>
      <c r="ER671" s="28"/>
      <c r="EW671" s="202"/>
      <c r="EY671" s="28"/>
      <c r="EZ671" s="28"/>
      <c r="FA671" s="28"/>
      <c r="FF671" s="202"/>
      <c r="FH671" s="28"/>
      <c r="FI671" s="28"/>
      <c r="FJ671" s="28"/>
      <c r="FO671" s="202"/>
      <c r="FQ671" s="28"/>
      <c r="FR671" s="28"/>
      <c r="FS671" s="28"/>
      <c r="FX671" s="202"/>
      <c r="FZ671" s="28"/>
      <c r="GA671" s="28"/>
      <c r="GB671" s="28"/>
      <c r="GG671" s="202"/>
      <c r="GI671" s="28"/>
      <c r="GJ671" s="28"/>
      <c r="GK671" s="28"/>
      <c r="GP671" s="202"/>
      <c r="GR671" s="28"/>
      <c r="GS671" s="28"/>
      <c r="GT671" s="28"/>
      <c r="GY671" s="202"/>
      <c r="HA671" s="28"/>
      <c r="HB671" s="28"/>
      <c r="HC671" s="28"/>
      <c r="HH671" s="202"/>
      <c r="HJ671" s="28"/>
      <c r="HK671" s="28"/>
      <c r="HL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c r="IS671" s="28"/>
      <c r="IT671" s="28"/>
      <c r="IU671" s="28"/>
      <c r="IV671" s="28"/>
    </row>
    <row r="672" spans="1:256" s="54" customFormat="1" ht="18">
      <c r="A672" s="364" t="s">
        <v>570</v>
      </c>
      <c r="B672" s="28"/>
      <c r="C672" s="292"/>
      <c r="D672" s="54" t="s">
        <v>137</v>
      </c>
      <c r="E672" s="54">
        <f t="shared" si="5"/>
        <v>18</v>
      </c>
      <c r="F672" s="305">
        <f t="shared" si="6"/>
        <v>181</v>
      </c>
      <c r="H672" s="28">
        <v>90</v>
      </c>
      <c r="I672" s="28">
        <v>70</v>
      </c>
      <c r="J672" s="28">
        <v>21</v>
      </c>
      <c r="K672" s="28"/>
      <c r="L672" s="28"/>
      <c r="M672" s="28"/>
      <c r="N672" s="28"/>
      <c r="R672" s="202"/>
      <c r="T672" s="28"/>
      <c r="U672" s="28"/>
      <c r="V672" s="28"/>
      <c r="AA672" s="202"/>
      <c r="AC672" s="28"/>
      <c r="AD672" s="28"/>
      <c r="AE672" s="28"/>
      <c r="AJ672" s="202"/>
      <c r="AL672" s="28"/>
      <c r="AM672" s="28"/>
      <c r="AN672" s="28"/>
      <c r="AS672" s="202"/>
      <c r="AU672" s="28"/>
      <c r="AV672" s="28"/>
      <c r="AW672" s="28"/>
      <c r="BB672" s="202"/>
      <c r="BD672" s="28"/>
      <c r="BE672" s="28"/>
      <c r="BF672" s="28"/>
      <c r="BK672" s="202"/>
      <c r="BM672" s="28"/>
      <c r="BN672" s="28"/>
      <c r="BO672" s="28"/>
      <c r="BT672" s="202"/>
      <c r="BV672" s="28"/>
      <c r="BW672" s="28"/>
      <c r="BX672" s="28"/>
      <c r="CC672" s="202"/>
      <c r="CE672" s="28"/>
      <c r="CF672" s="28"/>
      <c r="CG672" s="28"/>
      <c r="CL672" s="202"/>
      <c r="CN672" s="28"/>
      <c r="CO672" s="28"/>
      <c r="CP672" s="28"/>
      <c r="CU672" s="202"/>
      <c r="CW672" s="28"/>
      <c r="CX672" s="28"/>
      <c r="CY672" s="28"/>
      <c r="DD672" s="202"/>
      <c r="DF672" s="28"/>
      <c r="DG672" s="28"/>
      <c r="DH672" s="28"/>
      <c r="DM672" s="202"/>
      <c r="DO672" s="28"/>
      <c r="DP672" s="28"/>
      <c r="DQ672" s="28"/>
      <c r="DV672" s="202"/>
      <c r="DX672" s="28"/>
      <c r="DY672" s="28"/>
      <c r="DZ672" s="28"/>
      <c r="EE672" s="202"/>
      <c r="EG672" s="28"/>
      <c r="EH672" s="28"/>
      <c r="EI672" s="28"/>
      <c r="EN672" s="202"/>
      <c r="EP672" s="28"/>
      <c r="EQ672" s="28"/>
      <c r="ER672" s="28"/>
      <c r="EW672" s="202"/>
      <c r="EY672" s="28"/>
      <c r="EZ672" s="28"/>
      <c r="FA672" s="28"/>
      <c r="FF672" s="202"/>
      <c r="FH672" s="28"/>
      <c r="FI672" s="28"/>
      <c r="FJ672" s="28"/>
      <c r="FO672" s="202"/>
      <c r="FQ672" s="28"/>
      <c r="FR672" s="28"/>
      <c r="FS672" s="28"/>
      <c r="FX672" s="202"/>
      <c r="FZ672" s="28"/>
      <c r="GA672" s="28"/>
      <c r="GB672" s="28"/>
      <c r="GG672" s="202"/>
      <c r="GI672" s="28"/>
      <c r="GJ672" s="28"/>
      <c r="GK672" s="28"/>
      <c r="GP672" s="202"/>
      <c r="GR672" s="28"/>
      <c r="GS672" s="28"/>
      <c r="GT672" s="28"/>
      <c r="GY672" s="202"/>
      <c r="HA672" s="28"/>
      <c r="HB672" s="28"/>
      <c r="HC672" s="28"/>
      <c r="HH672" s="202"/>
      <c r="HJ672" s="28"/>
      <c r="HK672" s="28"/>
      <c r="HL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c r="IS672" s="28"/>
      <c r="IT672" s="28"/>
      <c r="IU672" s="28"/>
      <c r="IV672" s="28"/>
    </row>
    <row r="673" spans="1:256" s="54" customFormat="1" ht="18">
      <c r="A673" s="364" t="s">
        <v>753</v>
      </c>
      <c r="B673" s="28"/>
      <c r="C673" s="292"/>
      <c r="D673" s="54" t="s">
        <v>137</v>
      </c>
      <c r="E673" s="54">
        <f t="shared" si="5"/>
        <v>2</v>
      </c>
      <c r="F673" s="305">
        <f t="shared" si="6"/>
        <v>242</v>
      </c>
      <c r="G673" s="54">
        <v>227</v>
      </c>
      <c r="H673" s="239"/>
      <c r="I673" s="28"/>
      <c r="J673" s="28">
        <v>15</v>
      </c>
      <c r="K673" s="28"/>
      <c r="M673" s="239"/>
      <c r="N673" s="28"/>
      <c r="R673" s="202"/>
      <c r="T673" s="28"/>
      <c r="U673" s="28"/>
      <c r="V673" s="28"/>
      <c r="AA673" s="202"/>
      <c r="AC673" s="28"/>
      <c r="AD673" s="28"/>
      <c r="AE673" s="28"/>
      <c r="AJ673" s="202"/>
      <c r="AL673" s="28"/>
      <c r="AM673" s="28"/>
      <c r="AN673" s="28"/>
      <c r="AS673" s="202"/>
      <c r="AU673" s="28"/>
      <c r="AV673" s="28"/>
      <c r="AW673" s="28"/>
      <c r="BB673" s="202"/>
      <c r="BD673" s="28"/>
      <c r="BE673" s="28"/>
      <c r="BF673" s="28"/>
      <c r="BK673" s="202"/>
      <c r="BM673" s="28"/>
      <c r="BN673" s="28"/>
      <c r="BO673" s="28"/>
      <c r="BT673" s="202"/>
      <c r="BV673" s="28"/>
      <c r="BW673" s="28"/>
      <c r="BX673" s="28"/>
      <c r="CC673" s="202"/>
      <c r="CE673" s="28"/>
      <c r="CF673" s="28"/>
      <c r="CG673" s="28"/>
      <c r="CL673" s="202"/>
      <c r="CN673" s="28"/>
      <c r="CO673" s="28"/>
      <c r="CP673" s="28"/>
      <c r="CU673" s="202"/>
      <c r="CW673" s="28"/>
      <c r="CX673" s="28"/>
      <c r="CY673" s="28"/>
      <c r="DD673" s="202"/>
      <c r="DF673" s="28"/>
      <c r="DG673" s="28"/>
      <c r="DH673" s="28"/>
      <c r="DM673" s="202"/>
      <c r="DO673" s="28"/>
      <c r="DP673" s="28"/>
      <c r="DQ673" s="28"/>
      <c r="DV673" s="202"/>
      <c r="DX673" s="28"/>
      <c r="DY673" s="28"/>
      <c r="DZ673" s="28"/>
      <c r="EE673" s="202"/>
      <c r="EG673" s="28"/>
      <c r="EH673" s="28"/>
      <c r="EI673" s="28"/>
      <c r="EN673" s="202"/>
      <c r="EP673" s="28"/>
      <c r="EQ673" s="28"/>
      <c r="ER673" s="28"/>
      <c r="EW673" s="202"/>
      <c r="EY673" s="28"/>
      <c r="EZ673" s="28"/>
      <c r="FA673" s="28"/>
      <c r="FF673" s="202"/>
      <c r="FH673" s="28"/>
      <c r="FI673" s="28"/>
      <c r="FJ673" s="28"/>
      <c r="FO673" s="202"/>
      <c r="FQ673" s="28"/>
      <c r="FR673" s="28"/>
      <c r="FS673" s="28"/>
      <c r="FX673" s="202"/>
      <c r="FZ673" s="28"/>
      <c r="GA673" s="28"/>
      <c r="GB673" s="28"/>
      <c r="GG673" s="202"/>
      <c r="GI673" s="28"/>
      <c r="GJ673" s="28"/>
      <c r="GK673" s="28"/>
      <c r="GP673" s="202"/>
      <c r="GR673" s="28"/>
      <c r="GS673" s="28"/>
      <c r="GT673" s="28"/>
      <c r="GY673" s="202"/>
      <c r="HA673" s="28"/>
      <c r="HB673" s="28"/>
      <c r="HC673" s="28"/>
      <c r="HH673" s="202"/>
      <c r="HJ673" s="28"/>
      <c r="HK673" s="28"/>
      <c r="HL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c r="IS673" s="28"/>
      <c r="IT673" s="28"/>
      <c r="IU673" s="28"/>
      <c r="IV673" s="28"/>
    </row>
    <row r="674" spans="1:256" s="54" customFormat="1" ht="18">
      <c r="A674" s="364" t="s">
        <v>763</v>
      </c>
      <c r="B674" s="28"/>
      <c r="C674" s="292"/>
      <c r="D674" s="54" t="s">
        <v>129</v>
      </c>
      <c r="E674" s="54">
        <f t="shared" si="5"/>
        <v>0</v>
      </c>
      <c r="F674" s="305">
        <f t="shared" si="6"/>
        <v>0</v>
      </c>
      <c r="H674" s="28"/>
      <c r="I674" s="28"/>
      <c r="J674" s="28"/>
      <c r="K674" s="28"/>
      <c r="M674" s="28"/>
      <c r="N674" s="28"/>
      <c r="R674" s="202"/>
      <c r="T674" s="28"/>
      <c r="U674" s="28"/>
      <c r="V674" s="28"/>
      <c r="AA674" s="202"/>
      <c r="AC674" s="28"/>
      <c r="AD674" s="28"/>
      <c r="AE674" s="28"/>
      <c r="AJ674" s="202"/>
      <c r="AL674" s="28"/>
      <c r="AM674" s="28"/>
      <c r="AN674" s="28"/>
      <c r="AS674" s="202"/>
      <c r="AU674" s="28"/>
      <c r="AV674" s="28"/>
      <c r="AW674" s="28"/>
      <c r="BB674" s="202"/>
      <c r="BD674" s="28"/>
      <c r="BE674" s="28"/>
      <c r="BF674" s="28"/>
      <c r="BK674" s="202"/>
      <c r="BM674" s="28"/>
      <c r="BN674" s="28"/>
      <c r="BO674" s="28"/>
      <c r="BT674" s="202"/>
      <c r="BV674" s="28"/>
      <c r="BW674" s="28"/>
      <c r="BX674" s="28"/>
      <c r="CC674" s="202"/>
      <c r="CE674" s="28"/>
      <c r="CF674" s="28"/>
      <c r="CG674" s="28"/>
      <c r="CL674" s="202"/>
      <c r="CN674" s="28"/>
      <c r="CO674" s="28"/>
      <c r="CP674" s="28"/>
      <c r="CU674" s="202"/>
      <c r="CW674" s="28"/>
      <c r="CX674" s="28"/>
      <c r="CY674" s="28"/>
      <c r="DD674" s="202"/>
      <c r="DF674" s="28"/>
      <c r="DG674" s="28"/>
      <c r="DH674" s="28"/>
      <c r="DM674" s="202"/>
      <c r="DO674" s="28"/>
      <c r="DP674" s="28"/>
      <c r="DQ674" s="28"/>
      <c r="DV674" s="202"/>
      <c r="DX674" s="28"/>
      <c r="DY674" s="28"/>
      <c r="DZ674" s="28"/>
      <c r="EE674" s="202"/>
      <c r="EG674" s="28"/>
      <c r="EH674" s="28"/>
      <c r="EI674" s="28"/>
      <c r="EN674" s="202"/>
      <c r="EP674" s="28"/>
      <c r="EQ674" s="28"/>
      <c r="ER674" s="28"/>
      <c r="EW674" s="202"/>
      <c r="EY674" s="28"/>
      <c r="EZ674" s="28"/>
      <c r="FA674" s="28"/>
      <c r="FF674" s="202"/>
      <c r="FH674" s="28"/>
      <c r="FI674" s="28"/>
      <c r="FJ674" s="28"/>
      <c r="FO674" s="202"/>
      <c r="FQ674" s="28"/>
      <c r="FR674" s="28"/>
      <c r="FS674" s="28"/>
      <c r="FX674" s="202"/>
      <c r="FZ674" s="28"/>
      <c r="GA674" s="28"/>
      <c r="GB674" s="28"/>
      <c r="GG674" s="202"/>
      <c r="GI674" s="28"/>
      <c r="GJ674" s="28"/>
      <c r="GK674" s="28"/>
      <c r="GP674" s="202"/>
      <c r="GR674" s="28"/>
      <c r="GS674" s="28"/>
      <c r="GT674" s="28"/>
      <c r="GY674" s="202"/>
      <c r="HA674" s="28"/>
      <c r="HB674" s="28"/>
      <c r="HC674" s="28"/>
      <c r="HH674" s="202"/>
      <c r="HJ674" s="28"/>
      <c r="HK674" s="28"/>
      <c r="HL674" s="28"/>
      <c r="HQ674" s="28"/>
      <c r="HR674" s="28"/>
      <c r="HS674" s="28"/>
      <c r="HT674" s="28"/>
      <c r="HU674" s="28"/>
      <c r="HV674" s="28"/>
      <c r="HW674" s="28"/>
      <c r="HX674" s="28"/>
      <c r="HY674" s="28"/>
      <c r="HZ674" s="28"/>
      <c r="IA674" s="28"/>
      <c r="IB674" s="28"/>
      <c r="IC674" s="28"/>
      <c r="ID674" s="28"/>
      <c r="IE674" s="28"/>
      <c r="IF674" s="28"/>
      <c r="IG674" s="28"/>
      <c r="IH674" s="28"/>
      <c r="II674" s="28"/>
      <c r="IJ674" s="28"/>
      <c r="IK674" s="28"/>
      <c r="IL674" s="28"/>
      <c r="IM674" s="28"/>
      <c r="IN674" s="28"/>
      <c r="IO674" s="28"/>
      <c r="IP674" s="28"/>
      <c r="IQ674" s="28"/>
      <c r="IR674" s="28"/>
      <c r="IS674" s="28"/>
      <c r="IT674" s="28"/>
      <c r="IU674" s="28"/>
      <c r="IV674" s="28"/>
    </row>
    <row r="675" spans="1:256" s="54" customFormat="1" ht="18">
      <c r="A675" s="364" t="s">
        <v>529</v>
      </c>
      <c r="B675" s="292"/>
      <c r="C675" s="292"/>
      <c r="D675" s="54" t="s">
        <v>135</v>
      </c>
      <c r="E675" s="54">
        <f t="shared" si="5"/>
        <v>4</v>
      </c>
      <c r="F675" s="305">
        <f t="shared" si="6"/>
        <v>24</v>
      </c>
      <c r="H675" s="28">
        <v>19</v>
      </c>
      <c r="I675" s="28"/>
      <c r="J675" s="28">
        <v>5</v>
      </c>
      <c r="K675" s="28"/>
      <c r="L675" s="28"/>
      <c r="M675" s="28"/>
      <c r="N675" s="28"/>
      <c r="R675" s="202"/>
      <c r="T675" s="28"/>
      <c r="U675" s="28"/>
      <c r="V675" s="28"/>
      <c r="AA675" s="202"/>
      <c r="AC675" s="28"/>
      <c r="AD675" s="28"/>
      <c r="AE675" s="28"/>
      <c r="AJ675" s="202"/>
      <c r="AL675" s="28"/>
      <c r="AM675" s="28"/>
      <c r="AN675" s="28"/>
      <c r="AS675" s="202"/>
      <c r="AU675" s="28"/>
      <c r="AV675" s="28"/>
      <c r="AW675" s="28"/>
      <c r="BB675" s="202"/>
      <c r="BD675" s="28"/>
      <c r="BE675" s="28"/>
      <c r="BF675" s="28"/>
      <c r="BK675" s="202"/>
      <c r="BM675" s="28"/>
      <c r="BN675" s="28"/>
      <c r="BO675" s="28"/>
      <c r="BT675" s="202"/>
      <c r="BV675" s="28"/>
      <c r="BW675" s="28"/>
      <c r="BX675" s="28"/>
      <c r="CC675" s="202"/>
      <c r="CE675" s="28"/>
      <c r="CF675" s="28"/>
      <c r="CG675" s="28"/>
      <c r="CL675" s="202"/>
      <c r="CN675" s="28"/>
      <c r="CO675" s="28"/>
      <c r="CP675" s="28"/>
      <c r="CU675" s="202"/>
      <c r="CW675" s="28"/>
      <c r="CX675" s="28"/>
      <c r="CY675" s="28"/>
      <c r="DD675" s="202"/>
      <c r="DF675" s="28"/>
      <c r="DG675" s="28"/>
      <c r="DH675" s="28"/>
      <c r="DM675" s="202"/>
      <c r="DO675" s="28"/>
      <c r="DP675" s="28"/>
      <c r="DQ675" s="28"/>
      <c r="DV675" s="202"/>
      <c r="DX675" s="28"/>
      <c r="DY675" s="28"/>
      <c r="DZ675" s="28"/>
      <c r="EE675" s="202"/>
      <c r="EG675" s="28"/>
      <c r="EH675" s="28"/>
      <c r="EI675" s="28"/>
      <c r="EN675" s="202"/>
      <c r="EP675" s="28"/>
      <c r="EQ675" s="28"/>
      <c r="ER675" s="28"/>
      <c r="EW675" s="202"/>
      <c r="EY675" s="28"/>
      <c r="EZ675" s="28"/>
      <c r="FA675" s="28"/>
      <c r="FF675" s="202"/>
      <c r="FH675" s="28"/>
      <c r="FI675" s="28"/>
      <c r="FJ675" s="28"/>
      <c r="FO675" s="202"/>
      <c r="FQ675" s="28"/>
      <c r="FR675" s="28"/>
      <c r="FS675" s="28"/>
      <c r="FX675" s="202"/>
      <c r="FZ675" s="28"/>
      <c r="GA675" s="28"/>
      <c r="GB675" s="28"/>
      <c r="GG675" s="202"/>
      <c r="GI675" s="28"/>
      <c r="GJ675" s="28"/>
      <c r="GK675" s="28"/>
      <c r="GP675" s="202"/>
      <c r="GR675" s="28"/>
      <c r="GS675" s="28"/>
      <c r="GT675" s="28"/>
      <c r="GY675" s="202"/>
      <c r="HA675" s="28"/>
      <c r="HB675" s="28"/>
      <c r="HC675" s="28"/>
      <c r="HH675" s="202"/>
      <c r="HJ675" s="28"/>
      <c r="HK675" s="28"/>
      <c r="HL675" s="28"/>
      <c r="HQ675" s="28"/>
      <c r="HR675" s="28"/>
      <c r="HS675" s="28"/>
      <c r="HT675" s="28"/>
      <c r="HU675" s="28"/>
      <c r="HV675" s="28"/>
      <c r="HW675" s="28"/>
      <c r="HX675" s="28"/>
      <c r="HY675" s="28"/>
      <c r="HZ675" s="28"/>
      <c r="IA675" s="28"/>
      <c r="IB675" s="28"/>
      <c r="IC675" s="28"/>
      <c r="ID675" s="28"/>
      <c r="IE675" s="28"/>
      <c r="IF675" s="28"/>
      <c r="IG675" s="28"/>
      <c r="IH675" s="28"/>
      <c r="II675" s="28"/>
      <c r="IJ675" s="28"/>
      <c r="IK675" s="28"/>
      <c r="IL675" s="28"/>
      <c r="IM675" s="28"/>
      <c r="IN675" s="28"/>
      <c r="IO675" s="28"/>
      <c r="IP675" s="28"/>
      <c r="IQ675" s="28"/>
      <c r="IR675" s="28"/>
      <c r="IS675" s="28"/>
      <c r="IT675" s="28"/>
      <c r="IU675" s="28"/>
      <c r="IV675" s="28"/>
    </row>
    <row r="676" spans="1:256" s="54" customFormat="1" ht="18">
      <c r="A676" s="364" t="s">
        <v>706</v>
      </c>
      <c r="B676" s="292"/>
      <c r="C676" s="292"/>
      <c r="D676" s="54" t="s">
        <v>130</v>
      </c>
      <c r="E676" s="54">
        <f t="shared" si="5"/>
        <v>1</v>
      </c>
      <c r="F676" s="305">
        <f t="shared" si="6"/>
        <v>0</v>
      </c>
      <c r="H676" s="28"/>
      <c r="I676" s="28"/>
      <c r="J676" s="28"/>
      <c r="K676" s="28"/>
      <c r="L676" s="28"/>
      <c r="M676" s="28"/>
      <c r="N676" s="28"/>
      <c r="R676" s="202"/>
      <c r="T676" s="28"/>
      <c r="U676" s="28"/>
      <c r="V676" s="28"/>
      <c r="AA676" s="202"/>
      <c r="AC676" s="28"/>
      <c r="AD676" s="28"/>
      <c r="AE676" s="28"/>
      <c r="AJ676" s="202"/>
      <c r="AL676" s="28"/>
      <c r="AM676" s="28"/>
      <c r="AN676" s="28"/>
      <c r="AS676" s="202"/>
      <c r="AU676" s="28"/>
      <c r="AV676" s="28"/>
      <c r="AW676" s="28"/>
      <c r="BB676" s="202"/>
      <c r="BD676" s="28"/>
      <c r="BE676" s="28"/>
      <c r="BF676" s="28"/>
      <c r="BK676" s="202"/>
      <c r="BM676" s="28"/>
      <c r="BN676" s="28"/>
      <c r="BO676" s="28"/>
      <c r="BT676" s="202"/>
      <c r="BV676" s="28"/>
      <c r="BW676" s="28"/>
      <c r="BX676" s="28"/>
      <c r="CC676" s="202"/>
      <c r="CE676" s="28"/>
      <c r="CF676" s="28"/>
      <c r="CG676" s="28"/>
      <c r="CL676" s="202"/>
      <c r="CN676" s="28"/>
      <c r="CO676" s="28"/>
      <c r="CP676" s="28"/>
      <c r="CU676" s="202"/>
      <c r="CW676" s="28"/>
      <c r="CX676" s="28"/>
      <c r="CY676" s="28"/>
      <c r="DD676" s="202"/>
      <c r="DF676" s="28"/>
      <c r="DG676" s="28"/>
      <c r="DH676" s="28"/>
      <c r="DM676" s="202"/>
      <c r="DO676" s="28"/>
      <c r="DP676" s="28"/>
      <c r="DQ676" s="28"/>
      <c r="DV676" s="202"/>
      <c r="DX676" s="28"/>
      <c r="DY676" s="28"/>
      <c r="DZ676" s="28"/>
      <c r="EE676" s="202"/>
      <c r="EG676" s="28"/>
      <c r="EH676" s="28"/>
      <c r="EI676" s="28"/>
      <c r="EN676" s="202"/>
      <c r="EP676" s="28"/>
      <c r="EQ676" s="28"/>
      <c r="ER676" s="28"/>
      <c r="EW676" s="202"/>
      <c r="EY676" s="28"/>
      <c r="EZ676" s="28"/>
      <c r="FA676" s="28"/>
      <c r="FF676" s="202"/>
      <c r="FH676" s="28"/>
      <c r="FI676" s="28"/>
      <c r="FJ676" s="28"/>
      <c r="FO676" s="202"/>
      <c r="FQ676" s="28"/>
      <c r="FR676" s="28"/>
      <c r="FS676" s="28"/>
      <c r="FX676" s="202"/>
      <c r="FZ676" s="28"/>
      <c r="GA676" s="28"/>
      <c r="GB676" s="28"/>
      <c r="GG676" s="202"/>
      <c r="GI676" s="28"/>
      <c r="GJ676" s="28"/>
      <c r="GK676" s="28"/>
      <c r="GP676" s="202"/>
      <c r="GR676" s="28"/>
      <c r="GS676" s="28"/>
      <c r="GT676" s="28"/>
      <c r="GY676" s="202"/>
      <c r="HA676" s="28"/>
      <c r="HB676" s="28"/>
      <c r="HC676" s="28"/>
      <c r="HH676" s="202"/>
      <c r="HJ676" s="28"/>
      <c r="HK676" s="28"/>
      <c r="HL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c r="IS676" s="28"/>
      <c r="IT676" s="28"/>
      <c r="IU676" s="28"/>
      <c r="IV676" s="28"/>
    </row>
    <row r="677" spans="1:256" s="54" customFormat="1" ht="18">
      <c r="A677" s="364" t="s">
        <v>785</v>
      </c>
      <c r="B677" s="28"/>
      <c r="C677" s="292"/>
      <c r="D677" s="54" t="s">
        <v>129</v>
      </c>
      <c r="E677" s="54">
        <f t="shared" si="5"/>
        <v>1</v>
      </c>
      <c r="F677" s="305">
        <f t="shared" si="6"/>
        <v>0</v>
      </c>
      <c r="H677" s="28"/>
      <c r="I677" s="28"/>
      <c r="J677" s="28"/>
      <c r="K677" s="28"/>
      <c r="L677" s="28"/>
      <c r="M677" s="28"/>
      <c r="N677" s="28"/>
      <c r="R677" s="202"/>
      <c r="T677" s="28"/>
      <c r="U677" s="28"/>
      <c r="V677" s="28"/>
      <c r="AA677" s="202"/>
      <c r="AC677" s="28"/>
      <c r="AD677" s="28"/>
      <c r="AE677" s="28"/>
      <c r="AJ677" s="202"/>
      <c r="AL677" s="28"/>
      <c r="AM677" s="28"/>
      <c r="AN677" s="28"/>
      <c r="AS677" s="202"/>
      <c r="AU677" s="28"/>
      <c r="AV677" s="28"/>
      <c r="AW677" s="28"/>
      <c r="BB677" s="202"/>
      <c r="BD677" s="28"/>
      <c r="BE677" s="28"/>
      <c r="BF677" s="28"/>
      <c r="BK677" s="202"/>
      <c r="BM677" s="28"/>
      <c r="BN677" s="28"/>
      <c r="BO677" s="28"/>
      <c r="BT677" s="202"/>
      <c r="BV677" s="28"/>
      <c r="BW677" s="28"/>
      <c r="BX677" s="28"/>
      <c r="CC677" s="202"/>
      <c r="CE677" s="28"/>
      <c r="CF677" s="28"/>
      <c r="CG677" s="28"/>
      <c r="CL677" s="202"/>
      <c r="CN677" s="28"/>
      <c r="CO677" s="28"/>
      <c r="CP677" s="28"/>
      <c r="CU677" s="202"/>
      <c r="CW677" s="28"/>
      <c r="CX677" s="28"/>
      <c r="CY677" s="28"/>
      <c r="DD677" s="202"/>
      <c r="DF677" s="28"/>
      <c r="DG677" s="28"/>
      <c r="DH677" s="28"/>
      <c r="DM677" s="202"/>
      <c r="DO677" s="28"/>
      <c r="DP677" s="28"/>
      <c r="DQ677" s="28"/>
      <c r="DV677" s="202"/>
      <c r="DX677" s="28"/>
      <c r="DY677" s="28"/>
      <c r="DZ677" s="28"/>
      <c r="EE677" s="202"/>
      <c r="EG677" s="28"/>
      <c r="EH677" s="28"/>
      <c r="EI677" s="28"/>
      <c r="EN677" s="202"/>
      <c r="EP677" s="28"/>
      <c r="EQ677" s="28"/>
      <c r="ER677" s="28"/>
      <c r="EW677" s="202"/>
      <c r="EY677" s="28"/>
      <c r="EZ677" s="28"/>
      <c r="FA677" s="28"/>
      <c r="FF677" s="202"/>
      <c r="FH677" s="28"/>
      <c r="FI677" s="28"/>
      <c r="FJ677" s="28"/>
      <c r="FO677" s="202"/>
      <c r="FQ677" s="28"/>
      <c r="FR677" s="28"/>
      <c r="FS677" s="28"/>
      <c r="FX677" s="202"/>
      <c r="FZ677" s="28"/>
      <c r="GA677" s="28"/>
      <c r="GB677" s="28"/>
      <c r="GG677" s="202"/>
      <c r="GI677" s="28"/>
      <c r="GJ677" s="28"/>
      <c r="GK677" s="28"/>
      <c r="GP677" s="202"/>
      <c r="GR677" s="28"/>
      <c r="GS677" s="28"/>
      <c r="GT677" s="28"/>
      <c r="GY677" s="202"/>
      <c r="HA677" s="28"/>
      <c r="HB677" s="28"/>
      <c r="HC677" s="28"/>
      <c r="HH677" s="202"/>
      <c r="HJ677" s="28"/>
      <c r="HK677" s="28"/>
      <c r="HL677" s="28"/>
      <c r="HQ677" s="28"/>
      <c r="HR677" s="28"/>
      <c r="HS677" s="28"/>
      <c r="HT677" s="28"/>
      <c r="HU677" s="28"/>
      <c r="HV677" s="28"/>
      <c r="HW677" s="28"/>
      <c r="HX677" s="28"/>
      <c r="HY677" s="28"/>
      <c r="HZ677" s="28"/>
      <c r="IA677" s="28"/>
      <c r="IB677" s="28"/>
      <c r="IC677" s="28"/>
      <c r="ID677" s="28"/>
      <c r="IE677" s="28"/>
      <c r="IF677" s="28"/>
      <c r="IG677" s="28"/>
      <c r="IH677" s="28"/>
      <c r="II677" s="28"/>
      <c r="IJ677" s="28"/>
      <c r="IK677" s="28"/>
      <c r="IL677" s="28"/>
      <c r="IM677" s="28"/>
      <c r="IN677" s="28"/>
      <c r="IO677" s="28"/>
      <c r="IP677" s="28"/>
      <c r="IQ677" s="28"/>
      <c r="IR677" s="28"/>
      <c r="IS677" s="28"/>
      <c r="IT677" s="28"/>
      <c r="IU677" s="28"/>
      <c r="IV677" s="28"/>
    </row>
    <row r="678" spans="1:256" s="54" customFormat="1" ht="18">
      <c r="A678" s="364" t="s">
        <v>768</v>
      </c>
      <c r="B678" s="28"/>
      <c r="C678" s="292"/>
      <c r="D678" s="54" t="s">
        <v>129</v>
      </c>
      <c r="E678" s="54">
        <f t="shared" si="5"/>
        <v>0</v>
      </c>
      <c r="F678" s="305">
        <f t="shared" si="6"/>
        <v>0</v>
      </c>
      <c r="H678" s="28"/>
      <c r="I678" s="28"/>
      <c r="J678" s="28"/>
      <c r="K678" s="28"/>
      <c r="L678" s="28"/>
      <c r="M678" s="28"/>
      <c r="N678" s="28"/>
      <c r="R678" s="202"/>
      <c r="T678" s="28"/>
      <c r="U678" s="28"/>
      <c r="V678" s="28"/>
      <c r="AA678" s="202"/>
      <c r="AC678" s="28"/>
      <c r="AD678" s="28"/>
      <c r="AE678" s="28"/>
      <c r="AJ678" s="202"/>
      <c r="AL678" s="28"/>
      <c r="AM678" s="28"/>
      <c r="AN678" s="28"/>
      <c r="AS678" s="202"/>
      <c r="AU678" s="28"/>
      <c r="AV678" s="28"/>
      <c r="AW678" s="28"/>
      <c r="BB678" s="202"/>
      <c r="BD678" s="28"/>
      <c r="BE678" s="28"/>
      <c r="BF678" s="28"/>
      <c r="BK678" s="202"/>
      <c r="BM678" s="28"/>
      <c r="BN678" s="28"/>
      <c r="BO678" s="28"/>
      <c r="BT678" s="202"/>
      <c r="BV678" s="28"/>
      <c r="BW678" s="28"/>
      <c r="BX678" s="28"/>
      <c r="CC678" s="202"/>
      <c r="CE678" s="28"/>
      <c r="CF678" s="28"/>
      <c r="CG678" s="28"/>
      <c r="CL678" s="202"/>
      <c r="CN678" s="28"/>
      <c r="CO678" s="28"/>
      <c r="CP678" s="28"/>
      <c r="CU678" s="202"/>
      <c r="CW678" s="28"/>
      <c r="CX678" s="28"/>
      <c r="CY678" s="28"/>
      <c r="DD678" s="202"/>
      <c r="DF678" s="28"/>
      <c r="DG678" s="28"/>
      <c r="DH678" s="28"/>
      <c r="DM678" s="202"/>
      <c r="DO678" s="28"/>
      <c r="DP678" s="28"/>
      <c r="DQ678" s="28"/>
      <c r="DV678" s="202"/>
      <c r="DX678" s="28"/>
      <c r="DY678" s="28"/>
      <c r="DZ678" s="28"/>
      <c r="EE678" s="202"/>
      <c r="EG678" s="28"/>
      <c r="EH678" s="28"/>
      <c r="EI678" s="28"/>
      <c r="EN678" s="202"/>
      <c r="EP678" s="28"/>
      <c r="EQ678" s="28"/>
      <c r="ER678" s="28"/>
      <c r="EW678" s="202"/>
      <c r="EY678" s="28"/>
      <c r="EZ678" s="28"/>
      <c r="FA678" s="28"/>
      <c r="FF678" s="202"/>
      <c r="FH678" s="28"/>
      <c r="FI678" s="28"/>
      <c r="FJ678" s="28"/>
      <c r="FO678" s="202"/>
      <c r="FQ678" s="28"/>
      <c r="FR678" s="28"/>
      <c r="FS678" s="28"/>
      <c r="FX678" s="202"/>
      <c r="FZ678" s="28"/>
      <c r="GA678" s="28"/>
      <c r="GB678" s="28"/>
      <c r="GG678" s="202"/>
      <c r="GI678" s="28"/>
      <c r="GJ678" s="28"/>
      <c r="GK678" s="28"/>
      <c r="GP678" s="202"/>
      <c r="GR678" s="28"/>
      <c r="GS678" s="28"/>
      <c r="GT678" s="28"/>
      <c r="GY678" s="202"/>
      <c r="HA678" s="28"/>
      <c r="HB678" s="28"/>
      <c r="HC678" s="28"/>
      <c r="HH678" s="202"/>
      <c r="HJ678" s="28"/>
      <c r="HK678" s="28"/>
      <c r="HL678" s="28"/>
      <c r="HQ678" s="28"/>
      <c r="HR678" s="28"/>
      <c r="HS678" s="28"/>
      <c r="HT678" s="28"/>
      <c r="HU678" s="28"/>
      <c r="HV678" s="28"/>
      <c r="HW678" s="28"/>
      <c r="HX678" s="28"/>
      <c r="HY678" s="28"/>
      <c r="HZ678" s="28"/>
      <c r="IA678" s="28"/>
      <c r="IB678" s="28"/>
      <c r="IC678" s="28"/>
      <c r="ID678" s="28"/>
      <c r="IE678" s="28"/>
      <c r="IF678" s="28"/>
      <c r="IG678" s="28"/>
      <c r="IH678" s="28"/>
      <c r="II678" s="28"/>
      <c r="IJ678" s="28"/>
      <c r="IK678" s="28"/>
      <c r="IL678" s="28"/>
      <c r="IM678" s="28"/>
      <c r="IN678" s="28"/>
      <c r="IO678" s="28"/>
      <c r="IP678" s="28"/>
      <c r="IQ678" s="28"/>
      <c r="IR678" s="28"/>
      <c r="IS678" s="28"/>
      <c r="IT678" s="28"/>
      <c r="IU678" s="28"/>
      <c r="IV678" s="28"/>
    </row>
    <row r="679" spans="1:256" s="54" customFormat="1" ht="18">
      <c r="A679" s="364" t="s">
        <v>2320</v>
      </c>
      <c r="B679" s="28"/>
      <c r="C679" s="292"/>
      <c r="D679" s="54" t="s">
        <v>129</v>
      </c>
      <c r="E679" s="54">
        <f t="shared" si="5"/>
        <v>6</v>
      </c>
      <c r="F679" s="305">
        <f t="shared" si="6"/>
        <v>31</v>
      </c>
      <c r="H679" s="28">
        <v>31</v>
      </c>
      <c r="I679" s="28"/>
      <c r="J679" s="28"/>
      <c r="K679" s="28"/>
      <c r="L679" s="28"/>
      <c r="M679" s="28"/>
      <c r="N679" s="28"/>
      <c r="R679" s="202"/>
      <c r="T679" s="28"/>
      <c r="U679" s="28"/>
      <c r="V679" s="28"/>
      <c r="AA679" s="202"/>
      <c r="AC679" s="28"/>
      <c r="AD679" s="28"/>
      <c r="AE679" s="28"/>
      <c r="AJ679" s="202"/>
      <c r="AL679" s="28"/>
      <c r="AM679" s="28"/>
      <c r="AN679" s="28"/>
      <c r="AS679" s="202"/>
      <c r="AU679" s="28"/>
      <c r="AV679" s="28"/>
      <c r="AW679" s="28"/>
      <c r="BB679" s="202"/>
      <c r="BD679" s="28"/>
      <c r="BE679" s="28"/>
      <c r="BF679" s="28"/>
      <c r="BK679" s="202"/>
      <c r="BM679" s="28"/>
      <c r="BN679" s="28"/>
      <c r="BO679" s="28"/>
      <c r="BT679" s="202"/>
      <c r="BV679" s="28"/>
      <c r="BW679" s="28"/>
      <c r="BX679" s="28"/>
      <c r="CC679" s="202"/>
      <c r="CE679" s="28"/>
      <c r="CF679" s="28"/>
      <c r="CG679" s="28"/>
      <c r="CL679" s="202"/>
      <c r="CN679" s="28"/>
      <c r="CO679" s="28"/>
      <c r="CP679" s="28"/>
      <c r="CU679" s="202"/>
      <c r="CW679" s="28"/>
      <c r="CX679" s="28"/>
      <c r="CY679" s="28"/>
      <c r="DD679" s="202"/>
      <c r="DF679" s="28"/>
      <c r="DG679" s="28"/>
      <c r="DH679" s="28"/>
      <c r="DM679" s="202"/>
      <c r="DO679" s="28"/>
      <c r="DP679" s="28"/>
      <c r="DQ679" s="28"/>
      <c r="DV679" s="202"/>
      <c r="DX679" s="28"/>
      <c r="DY679" s="28"/>
      <c r="DZ679" s="28"/>
      <c r="EE679" s="202"/>
      <c r="EG679" s="28"/>
      <c r="EH679" s="28"/>
      <c r="EI679" s="28"/>
      <c r="EN679" s="202"/>
      <c r="EP679" s="28"/>
      <c r="EQ679" s="28"/>
      <c r="ER679" s="28"/>
      <c r="EW679" s="202"/>
      <c r="EY679" s="28"/>
      <c r="EZ679" s="28"/>
      <c r="FA679" s="28"/>
      <c r="FF679" s="202"/>
      <c r="FH679" s="28"/>
      <c r="FI679" s="28"/>
      <c r="FJ679" s="28"/>
      <c r="FO679" s="202"/>
      <c r="FQ679" s="28"/>
      <c r="FR679" s="28"/>
      <c r="FS679" s="28"/>
      <c r="FX679" s="202"/>
      <c r="FZ679" s="28"/>
      <c r="GA679" s="28"/>
      <c r="GB679" s="28"/>
      <c r="GG679" s="202"/>
      <c r="GI679" s="28"/>
      <c r="GJ679" s="28"/>
      <c r="GK679" s="28"/>
      <c r="GP679" s="202"/>
      <c r="GR679" s="28"/>
      <c r="GS679" s="28"/>
      <c r="GT679" s="28"/>
      <c r="GY679" s="202"/>
      <c r="HA679" s="28"/>
      <c r="HB679" s="28"/>
      <c r="HC679" s="28"/>
      <c r="HH679" s="202"/>
      <c r="HJ679" s="28"/>
      <c r="HK679" s="28"/>
      <c r="HL679" s="28"/>
      <c r="HQ679" s="28"/>
      <c r="HR679" s="28"/>
      <c r="HS679" s="28"/>
      <c r="HT679" s="28"/>
      <c r="HU679" s="28"/>
      <c r="HV679" s="28"/>
      <c r="HW679" s="28"/>
      <c r="HX679" s="28"/>
      <c r="HY679" s="28"/>
      <c r="HZ679" s="28"/>
      <c r="IA679" s="28"/>
      <c r="IB679" s="28"/>
      <c r="IC679" s="28"/>
      <c r="ID679" s="28"/>
      <c r="IE679" s="28"/>
      <c r="IF679" s="28"/>
      <c r="IG679" s="28"/>
      <c r="IH679" s="28"/>
      <c r="II679" s="28"/>
      <c r="IJ679" s="28"/>
      <c r="IK679" s="28"/>
      <c r="IL679" s="28"/>
      <c r="IM679" s="28"/>
      <c r="IN679" s="28"/>
      <c r="IO679" s="28"/>
      <c r="IP679" s="28"/>
      <c r="IQ679" s="28"/>
      <c r="IR679" s="28"/>
      <c r="IS679" s="28"/>
      <c r="IT679" s="28"/>
      <c r="IU679" s="28"/>
      <c r="IV679" s="28"/>
    </row>
    <row r="680" spans="1:256" s="54" customFormat="1" ht="18">
      <c r="A680" s="364" t="s">
        <v>2369</v>
      </c>
      <c r="B680" s="28"/>
      <c r="C680" s="292"/>
      <c r="D680" s="54" t="s">
        <v>129</v>
      </c>
      <c r="E680" s="54">
        <f t="shared" si="5"/>
        <v>0</v>
      </c>
      <c r="F680" s="305">
        <f t="shared" si="6"/>
        <v>0</v>
      </c>
      <c r="H680" s="239"/>
      <c r="I680" s="28"/>
      <c r="J680" s="28"/>
      <c r="K680" s="28"/>
      <c r="L680" s="28"/>
      <c r="M680" s="239"/>
      <c r="N680" s="28"/>
      <c r="R680" s="202"/>
      <c r="T680" s="28"/>
      <c r="U680" s="28"/>
      <c r="V680" s="28"/>
      <c r="AA680" s="202"/>
      <c r="AC680" s="28"/>
      <c r="AD680" s="28"/>
      <c r="AE680" s="28"/>
      <c r="AJ680" s="202"/>
      <c r="AL680" s="28"/>
      <c r="AM680" s="28"/>
      <c r="AN680" s="28"/>
      <c r="AS680" s="202"/>
      <c r="AU680" s="28"/>
      <c r="AV680" s="28"/>
      <c r="AW680" s="28"/>
      <c r="BB680" s="202"/>
      <c r="BD680" s="28"/>
      <c r="BE680" s="28"/>
      <c r="BF680" s="28"/>
      <c r="BK680" s="202"/>
      <c r="BM680" s="28"/>
      <c r="BN680" s="28"/>
      <c r="BO680" s="28"/>
      <c r="BT680" s="202"/>
      <c r="BV680" s="28"/>
      <c r="BW680" s="28"/>
      <c r="BX680" s="28"/>
      <c r="CC680" s="202"/>
      <c r="CE680" s="28"/>
      <c r="CF680" s="28"/>
      <c r="CG680" s="28"/>
      <c r="CL680" s="202"/>
      <c r="CN680" s="28"/>
      <c r="CO680" s="28"/>
      <c r="CP680" s="28"/>
      <c r="CU680" s="202"/>
      <c r="CW680" s="28"/>
      <c r="CX680" s="28"/>
      <c r="CY680" s="28"/>
      <c r="DD680" s="202"/>
      <c r="DF680" s="28"/>
      <c r="DG680" s="28"/>
      <c r="DH680" s="28"/>
      <c r="DM680" s="202"/>
      <c r="DO680" s="28"/>
      <c r="DP680" s="28"/>
      <c r="DQ680" s="28"/>
      <c r="DV680" s="202"/>
      <c r="DX680" s="28"/>
      <c r="DY680" s="28"/>
      <c r="DZ680" s="28"/>
      <c r="EE680" s="202"/>
      <c r="EG680" s="28"/>
      <c r="EH680" s="28"/>
      <c r="EI680" s="28"/>
      <c r="EN680" s="202"/>
      <c r="EP680" s="28"/>
      <c r="EQ680" s="28"/>
      <c r="ER680" s="28"/>
      <c r="EW680" s="202"/>
      <c r="EY680" s="28"/>
      <c r="EZ680" s="28"/>
      <c r="FA680" s="28"/>
      <c r="FF680" s="202"/>
      <c r="FH680" s="28"/>
      <c r="FI680" s="28"/>
      <c r="FJ680" s="28"/>
      <c r="FO680" s="202"/>
      <c r="FQ680" s="28"/>
      <c r="FR680" s="28"/>
      <c r="FS680" s="28"/>
      <c r="FX680" s="202"/>
      <c r="FZ680" s="28"/>
      <c r="GA680" s="28"/>
      <c r="GB680" s="28"/>
      <c r="GG680" s="202"/>
      <c r="GI680" s="28"/>
      <c r="GJ680" s="28"/>
      <c r="GK680" s="28"/>
      <c r="GP680" s="202"/>
      <c r="GR680" s="28"/>
      <c r="GS680" s="28"/>
      <c r="GT680" s="28"/>
      <c r="GY680" s="202"/>
      <c r="HA680" s="28"/>
      <c r="HB680" s="28"/>
      <c r="HC680" s="28"/>
      <c r="HH680" s="202"/>
      <c r="HJ680" s="28"/>
      <c r="HK680" s="28"/>
      <c r="HL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c r="IS680" s="28"/>
      <c r="IT680" s="28"/>
      <c r="IU680" s="28"/>
      <c r="IV680" s="28"/>
    </row>
    <row r="681" spans="1:256" s="54" customFormat="1" ht="18">
      <c r="A681" s="364" t="s">
        <v>2370</v>
      </c>
      <c r="B681" s="28"/>
      <c r="C681" s="292"/>
      <c r="D681" s="54" t="s">
        <v>129</v>
      </c>
      <c r="E681" s="54">
        <f t="shared" si="5"/>
        <v>0</v>
      </c>
      <c r="F681" s="305">
        <f t="shared" si="6"/>
        <v>0</v>
      </c>
      <c r="H681" s="28"/>
      <c r="I681" s="28"/>
      <c r="J681" s="28"/>
      <c r="K681" s="28"/>
      <c r="L681" s="28"/>
      <c r="M681" s="239"/>
      <c r="N681" s="28"/>
      <c r="R681" s="202"/>
      <c r="T681" s="28"/>
      <c r="U681" s="28"/>
      <c r="V681" s="28"/>
      <c r="AA681" s="202"/>
      <c r="AC681" s="28"/>
      <c r="AD681" s="28"/>
      <c r="AE681" s="28"/>
      <c r="AJ681" s="202"/>
      <c r="AL681" s="28"/>
      <c r="AM681" s="28"/>
      <c r="AN681" s="28"/>
      <c r="AS681" s="202"/>
      <c r="AU681" s="28"/>
      <c r="AV681" s="28"/>
      <c r="AW681" s="28"/>
      <c r="BB681" s="202"/>
      <c r="BD681" s="28"/>
      <c r="BE681" s="28"/>
      <c r="BF681" s="28"/>
      <c r="BK681" s="202"/>
      <c r="BM681" s="28"/>
      <c r="BN681" s="28"/>
      <c r="BO681" s="28"/>
      <c r="BT681" s="202"/>
      <c r="BV681" s="28"/>
      <c r="BW681" s="28"/>
      <c r="BX681" s="28"/>
      <c r="CC681" s="202"/>
      <c r="CE681" s="28"/>
      <c r="CF681" s="28"/>
      <c r="CG681" s="28"/>
      <c r="CL681" s="202"/>
      <c r="CN681" s="28"/>
      <c r="CO681" s="28"/>
      <c r="CP681" s="28"/>
      <c r="CU681" s="202"/>
      <c r="CW681" s="28"/>
      <c r="CX681" s="28"/>
      <c r="CY681" s="28"/>
      <c r="DD681" s="202"/>
      <c r="DF681" s="28"/>
      <c r="DG681" s="28"/>
      <c r="DH681" s="28"/>
      <c r="DM681" s="202"/>
      <c r="DO681" s="28"/>
      <c r="DP681" s="28"/>
      <c r="DQ681" s="28"/>
      <c r="DV681" s="202"/>
      <c r="DX681" s="28"/>
      <c r="DY681" s="28"/>
      <c r="DZ681" s="28"/>
      <c r="EE681" s="202"/>
      <c r="EG681" s="28"/>
      <c r="EH681" s="28"/>
      <c r="EI681" s="28"/>
      <c r="EN681" s="202"/>
      <c r="EP681" s="28"/>
      <c r="EQ681" s="28"/>
      <c r="ER681" s="28"/>
      <c r="EW681" s="202"/>
      <c r="EY681" s="28"/>
      <c r="EZ681" s="28"/>
      <c r="FA681" s="28"/>
      <c r="FF681" s="202"/>
      <c r="FH681" s="28"/>
      <c r="FI681" s="28"/>
      <c r="FJ681" s="28"/>
      <c r="FO681" s="202"/>
      <c r="FQ681" s="28"/>
      <c r="FR681" s="28"/>
      <c r="FS681" s="28"/>
      <c r="FX681" s="202"/>
      <c r="FZ681" s="28"/>
      <c r="GA681" s="28"/>
      <c r="GB681" s="28"/>
      <c r="GG681" s="202"/>
      <c r="GI681" s="28"/>
      <c r="GJ681" s="28"/>
      <c r="GK681" s="28"/>
      <c r="GP681" s="202"/>
      <c r="GR681" s="28"/>
      <c r="GS681" s="28"/>
      <c r="GT681" s="28"/>
      <c r="GY681" s="202"/>
      <c r="HA681" s="28"/>
      <c r="HB681" s="28"/>
      <c r="HC681" s="28"/>
      <c r="HH681" s="202"/>
      <c r="HJ681" s="28"/>
      <c r="HK681" s="28"/>
      <c r="HL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c r="IS681" s="28"/>
      <c r="IT681" s="28"/>
      <c r="IU681" s="28"/>
      <c r="IV681" s="28"/>
    </row>
    <row r="682" spans="1:256" s="54" customFormat="1" ht="18">
      <c r="A682" s="364" t="s">
        <v>1624</v>
      </c>
      <c r="B682" s="28"/>
      <c r="C682" s="292"/>
      <c r="D682" s="54" t="s">
        <v>129</v>
      </c>
      <c r="E682" s="54">
        <f t="shared" si="5"/>
        <v>2</v>
      </c>
      <c r="F682" s="305">
        <f t="shared" si="6"/>
        <v>0</v>
      </c>
      <c r="H682" s="28"/>
      <c r="I682" s="28"/>
      <c r="J682" s="28"/>
      <c r="K682" s="28"/>
      <c r="L682" s="28"/>
      <c r="M682" s="28"/>
      <c r="N682" s="28"/>
      <c r="R682" s="202"/>
      <c r="T682" s="28"/>
      <c r="U682" s="28"/>
      <c r="V682" s="28"/>
      <c r="AA682" s="202"/>
      <c r="AC682" s="28"/>
      <c r="AD682" s="28"/>
      <c r="AE682" s="28"/>
      <c r="AJ682" s="202"/>
      <c r="AL682" s="28"/>
      <c r="AM682" s="28"/>
      <c r="AN682" s="28"/>
      <c r="AS682" s="202"/>
      <c r="AU682" s="28"/>
      <c r="AV682" s="28"/>
      <c r="AW682" s="28"/>
      <c r="BB682" s="202"/>
      <c r="BD682" s="28"/>
      <c r="BE682" s="28"/>
      <c r="BF682" s="28"/>
      <c r="BK682" s="202"/>
      <c r="BM682" s="28"/>
      <c r="BN682" s="28"/>
      <c r="BO682" s="28"/>
      <c r="BT682" s="202"/>
      <c r="BV682" s="28"/>
      <c r="BW682" s="28"/>
      <c r="BX682" s="28"/>
      <c r="CC682" s="202"/>
      <c r="CE682" s="28"/>
      <c r="CF682" s="28"/>
      <c r="CG682" s="28"/>
      <c r="CL682" s="202"/>
      <c r="CN682" s="28"/>
      <c r="CO682" s="28"/>
      <c r="CP682" s="28"/>
      <c r="CU682" s="202"/>
      <c r="CW682" s="28"/>
      <c r="CX682" s="28"/>
      <c r="CY682" s="28"/>
      <c r="DD682" s="202"/>
      <c r="DF682" s="28"/>
      <c r="DG682" s="28"/>
      <c r="DH682" s="28"/>
      <c r="DM682" s="202"/>
      <c r="DO682" s="28"/>
      <c r="DP682" s="28"/>
      <c r="DQ682" s="28"/>
      <c r="DV682" s="202"/>
      <c r="DX682" s="28"/>
      <c r="DY682" s="28"/>
      <c r="DZ682" s="28"/>
      <c r="EE682" s="202"/>
      <c r="EG682" s="28"/>
      <c r="EH682" s="28"/>
      <c r="EI682" s="28"/>
      <c r="EN682" s="202"/>
      <c r="EP682" s="28"/>
      <c r="EQ682" s="28"/>
      <c r="ER682" s="28"/>
      <c r="EW682" s="202"/>
      <c r="EY682" s="28"/>
      <c r="EZ682" s="28"/>
      <c r="FA682" s="28"/>
      <c r="FF682" s="202"/>
      <c r="FH682" s="28"/>
      <c r="FI682" s="28"/>
      <c r="FJ682" s="28"/>
      <c r="FO682" s="202"/>
      <c r="FQ682" s="28"/>
      <c r="FR682" s="28"/>
      <c r="FS682" s="28"/>
      <c r="FX682" s="202"/>
      <c r="FZ682" s="28"/>
      <c r="GA682" s="28"/>
      <c r="GB682" s="28"/>
      <c r="GG682" s="202"/>
      <c r="GI682" s="28"/>
      <c r="GJ682" s="28"/>
      <c r="GK682" s="28"/>
      <c r="GP682" s="202"/>
      <c r="GR682" s="28"/>
      <c r="GS682" s="28"/>
      <c r="GT682" s="28"/>
      <c r="GY682" s="202"/>
      <c r="HA682" s="28"/>
      <c r="HB682" s="28"/>
      <c r="HC682" s="28"/>
      <c r="HH682" s="202"/>
      <c r="HJ682" s="28"/>
      <c r="HK682" s="28"/>
      <c r="HL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c r="IS682" s="28"/>
      <c r="IT682" s="28"/>
      <c r="IU682" s="28"/>
      <c r="IV682" s="28"/>
    </row>
    <row r="683" spans="1:256" s="54" customFormat="1" ht="18">
      <c r="A683" s="364" t="s">
        <v>1880</v>
      </c>
      <c r="B683" s="28"/>
      <c r="C683" s="292"/>
      <c r="D683" s="54" t="s">
        <v>129</v>
      </c>
      <c r="E683" s="54">
        <f t="shared" si="5"/>
        <v>0</v>
      </c>
      <c r="F683" s="305">
        <f t="shared" si="6"/>
        <v>1</v>
      </c>
      <c r="H683" s="28"/>
      <c r="I683" s="28">
        <v>1</v>
      </c>
      <c r="J683" s="28"/>
      <c r="K683" s="28"/>
      <c r="M683" s="28"/>
      <c r="N683" s="28"/>
      <c r="R683" s="202"/>
      <c r="T683" s="28"/>
      <c r="U683" s="28"/>
      <c r="V683" s="28"/>
      <c r="AA683" s="202"/>
      <c r="AC683" s="28"/>
      <c r="AD683" s="28"/>
      <c r="AE683" s="28"/>
      <c r="AJ683" s="202"/>
      <c r="AL683" s="28"/>
      <c r="AM683" s="28"/>
      <c r="AN683" s="28"/>
      <c r="AS683" s="202"/>
      <c r="AU683" s="28"/>
      <c r="AV683" s="28"/>
      <c r="AW683" s="28"/>
      <c r="BB683" s="202"/>
      <c r="BD683" s="28"/>
      <c r="BE683" s="28"/>
      <c r="BF683" s="28"/>
      <c r="BK683" s="202"/>
      <c r="BM683" s="28"/>
      <c r="BN683" s="28"/>
      <c r="BO683" s="28"/>
      <c r="BT683" s="202"/>
      <c r="BV683" s="28"/>
      <c r="BW683" s="28"/>
      <c r="BX683" s="28"/>
      <c r="CC683" s="202"/>
      <c r="CE683" s="28"/>
      <c r="CF683" s="28"/>
      <c r="CG683" s="28"/>
      <c r="CL683" s="202"/>
      <c r="CN683" s="28"/>
      <c r="CO683" s="28"/>
      <c r="CP683" s="28"/>
      <c r="CU683" s="202"/>
      <c r="CW683" s="28"/>
      <c r="CX683" s="28"/>
      <c r="CY683" s="28"/>
      <c r="DD683" s="202"/>
      <c r="DF683" s="28"/>
      <c r="DG683" s="28"/>
      <c r="DH683" s="28"/>
      <c r="DM683" s="202"/>
      <c r="DO683" s="28"/>
      <c r="DP683" s="28"/>
      <c r="DQ683" s="28"/>
      <c r="DV683" s="202"/>
      <c r="DX683" s="28"/>
      <c r="DY683" s="28"/>
      <c r="DZ683" s="28"/>
      <c r="EE683" s="202"/>
      <c r="EG683" s="28"/>
      <c r="EH683" s="28"/>
      <c r="EI683" s="28"/>
      <c r="EN683" s="202"/>
      <c r="EP683" s="28"/>
      <c r="EQ683" s="28"/>
      <c r="ER683" s="28"/>
      <c r="EW683" s="202"/>
      <c r="EY683" s="28"/>
      <c r="EZ683" s="28"/>
      <c r="FA683" s="28"/>
      <c r="FF683" s="202"/>
      <c r="FH683" s="28"/>
      <c r="FI683" s="28"/>
      <c r="FJ683" s="28"/>
      <c r="FO683" s="202"/>
      <c r="FQ683" s="28"/>
      <c r="FR683" s="28"/>
      <c r="FS683" s="28"/>
      <c r="FX683" s="202"/>
      <c r="FZ683" s="28"/>
      <c r="GA683" s="28"/>
      <c r="GB683" s="28"/>
      <c r="GG683" s="202"/>
      <c r="GI683" s="28"/>
      <c r="GJ683" s="28"/>
      <c r="GK683" s="28"/>
      <c r="GP683" s="202"/>
      <c r="GR683" s="28"/>
      <c r="GS683" s="28"/>
      <c r="GT683" s="28"/>
      <c r="GY683" s="202"/>
      <c r="HA683" s="28"/>
      <c r="HB683" s="28"/>
      <c r="HC683" s="28"/>
      <c r="HH683" s="202"/>
      <c r="HJ683" s="28"/>
      <c r="HK683" s="28"/>
      <c r="HL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c r="IS683" s="28"/>
      <c r="IT683" s="28"/>
      <c r="IU683" s="28"/>
      <c r="IV683" s="28"/>
    </row>
    <row r="684" spans="1:256" s="54" customFormat="1" ht="18">
      <c r="A684" s="364" t="s">
        <v>467</v>
      </c>
      <c r="B684" s="292"/>
      <c r="C684" s="292"/>
      <c r="D684" s="54" t="s">
        <v>135</v>
      </c>
      <c r="E684" s="54">
        <f t="shared" si="5"/>
        <v>51</v>
      </c>
      <c r="F684" s="305">
        <f t="shared" si="6"/>
        <v>155</v>
      </c>
      <c r="G684" s="54">
        <v>141</v>
      </c>
      <c r="H684" s="28"/>
      <c r="I684" s="28">
        <v>1</v>
      </c>
      <c r="J684" s="28">
        <v>13</v>
      </c>
      <c r="K684" s="28"/>
      <c r="M684" s="28"/>
      <c r="N684" s="28"/>
      <c r="R684" s="202"/>
      <c r="T684" s="28"/>
      <c r="U684" s="28"/>
      <c r="V684" s="28"/>
      <c r="AA684" s="202"/>
      <c r="AC684" s="28"/>
      <c r="AD684" s="28"/>
      <c r="AE684" s="28"/>
      <c r="AJ684" s="202"/>
      <c r="AL684" s="28"/>
      <c r="AM684" s="28"/>
      <c r="AN684" s="28"/>
      <c r="AS684" s="202"/>
      <c r="AU684" s="28"/>
      <c r="AV684" s="28"/>
      <c r="AW684" s="28"/>
      <c r="BB684" s="202"/>
      <c r="BD684" s="28"/>
      <c r="BE684" s="28"/>
      <c r="BF684" s="28"/>
      <c r="BK684" s="202"/>
      <c r="BM684" s="28"/>
      <c r="BN684" s="28"/>
      <c r="BO684" s="28"/>
      <c r="BT684" s="202"/>
      <c r="BV684" s="28"/>
      <c r="BW684" s="28"/>
      <c r="BX684" s="28"/>
      <c r="CC684" s="202"/>
      <c r="CE684" s="28"/>
      <c r="CF684" s="28"/>
      <c r="CG684" s="28"/>
      <c r="CL684" s="202"/>
      <c r="CN684" s="28"/>
      <c r="CO684" s="28"/>
      <c r="CP684" s="28"/>
      <c r="CU684" s="202"/>
      <c r="CW684" s="28"/>
      <c r="CX684" s="28"/>
      <c r="CY684" s="28"/>
      <c r="DD684" s="202"/>
      <c r="DF684" s="28"/>
      <c r="DG684" s="28"/>
      <c r="DH684" s="28"/>
      <c r="DM684" s="202"/>
      <c r="DO684" s="28"/>
      <c r="DP684" s="28"/>
      <c r="DQ684" s="28"/>
      <c r="DV684" s="202"/>
      <c r="DX684" s="28"/>
      <c r="DY684" s="28"/>
      <c r="DZ684" s="28"/>
      <c r="EE684" s="202"/>
      <c r="EG684" s="28"/>
      <c r="EH684" s="28"/>
      <c r="EI684" s="28"/>
      <c r="EN684" s="202"/>
      <c r="EP684" s="28"/>
      <c r="EQ684" s="28"/>
      <c r="ER684" s="28"/>
      <c r="EW684" s="202"/>
      <c r="EY684" s="28"/>
      <c r="EZ684" s="28"/>
      <c r="FA684" s="28"/>
      <c r="FF684" s="202"/>
      <c r="FH684" s="28"/>
      <c r="FI684" s="28"/>
      <c r="FJ684" s="28"/>
      <c r="FO684" s="202"/>
      <c r="FQ684" s="28"/>
      <c r="FR684" s="28"/>
      <c r="FS684" s="28"/>
      <c r="FX684" s="202"/>
      <c r="FZ684" s="28"/>
      <c r="GA684" s="28"/>
      <c r="GB684" s="28"/>
      <c r="GG684" s="202"/>
      <c r="GI684" s="28"/>
      <c r="GJ684" s="28"/>
      <c r="GK684" s="28"/>
      <c r="GP684" s="202"/>
      <c r="GR684" s="28"/>
      <c r="GS684" s="28"/>
      <c r="GT684" s="28"/>
      <c r="GY684" s="202"/>
      <c r="HA684" s="28"/>
      <c r="HB684" s="28"/>
      <c r="HC684" s="28"/>
      <c r="HH684" s="202"/>
      <c r="HJ684" s="28"/>
      <c r="HK684" s="28"/>
      <c r="HL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c r="IV684" s="28"/>
    </row>
    <row r="685" spans="1:256" s="54" customFormat="1" ht="18">
      <c r="A685" s="364" t="s">
        <v>1318</v>
      </c>
      <c r="B685" s="28"/>
      <c r="C685" s="292"/>
      <c r="D685" s="54" t="s">
        <v>129</v>
      </c>
      <c r="E685" s="54">
        <f t="shared" si="5"/>
        <v>0</v>
      </c>
      <c r="F685" s="305">
        <f t="shared" si="6"/>
        <v>0</v>
      </c>
      <c r="H685" s="28"/>
      <c r="I685" s="28"/>
      <c r="J685" s="28"/>
      <c r="K685" s="28"/>
      <c r="L685" s="28"/>
      <c r="M685" s="28"/>
      <c r="N685" s="28"/>
      <c r="R685" s="202"/>
      <c r="T685" s="28"/>
      <c r="U685" s="28"/>
      <c r="V685" s="28"/>
      <c r="AA685" s="202"/>
      <c r="AC685" s="28"/>
      <c r="AD685" s="28"/>
      <c r="AE685" s="28"/>
      <c r="AJ685" s="202"/>
      <c r="AL685" s="28"/>
      <c r="AM685" s="28"/>
      <c r="AN685" s="28"/>
      <c r="AS685" s="202"/>
      <c r="AU685" s="28"/>
      <c r="AV685" s="28"/>
      <c r="AW685" s="28"/>
      <c r="BB685" s="202"/>
      <c r="BD685" s="28"/>
      <c r="BE685" s="28"/>
      <c r="BF685" s="28"/>
      <c r="BK685" s="202"/>
      <c r="BM685" s="28"/>
      <c r="BN685" s="28"/>
      <c r="BO685" s="28"/>
      <c r="BT685" s="202"/>
      <c r="BV685" s="28"/>
      <c r="BW685" s="28"/>
      <c r="BX685" s="28"/>
      <c r="CC685" s="202"/>
      <c r="CE685" s="28"/>
      <c r="CF685" s="28"/>
      <c r="CG685" s="28"/>
      <c r="CL685" s="202"/>
      <c r="CN685" s="28"/>
      <c r="CO685" s="28"/>
      <c r="CP685" s="28"/>
      <c r="CU685" s="202"/>
      <c r="CW685" s="28"/>
      <c r="CX685" s="28"/>
      <c r="CY685" s="28"/>
      <c r="DD685" s="202"/>
      <c r="DF685" s="28"/>
      <c r="DG685" s="28"/>
      <c r="DH685" s="28"/>
      <c r="DM685" s="202"/>
      <c r="DO685" s="28"/>
      <c r="DP685" s="28"/>
      <c r="DQ685" s="28"/>
      <c r="DV685" s="202"/>
      <c r="DX685" s="28"/>
      <c r="DY685" s="28"/>
      <c r="DZ685" s="28"/>
      <c r="EE685" s="202"/>
      <c r="EG685" s="28"/>
      <c r="EH685" s="28"/>
      <c r="EI685" s="28"/>
      <c r="EN685" s="202"/>
      <c r="EP685" s="28"/>
      <c r="EQ685" s="28"/>
      <c r="ER685" s="28"/>
      <c r="EW685" s="202"/>
      <c r="EY685" s="28"/>
      <c r="EZ685" s="28"/>
      <c r="FA685" s="28"/>
      <c r="FF685" s="202"/>
      <c r="FH685" s="28"/>
      <c r="FI685" s="28"/>
      <c r="FJ685" s="28"/>
      <c r="FO685" s="202"/>
      <c r="FQ685" s="28"/>
      <c r="FR685" s="28"/>
      <c r="FS685" s="28"/>
      <c r="FX685" s="202"/>
      <c r="FZ685" s="28"/>
      <c r="GA685" s="28"/>
      <c r="GB685" s="28"/>
      <c r="GG685" s="202"/>
      <c r="GI685" s="28"/>
      <c r="GJ685" s="28"/>
      <c r="GK685" s="28"/>
      <c r="GP685" s="202"/>
      <c r="GR685" s="28"/>
      <c r="GS685" s="28"/>
      <c r="GT685" s="28"/>
      <c r="GY685" s="202"/>
      <c r="HA685" s="28"/>
      <c r="HB685" s="28"/>
      <c r="HC685" s="28"/>
      <c r="HH685" s="202"/>
      <c r="HJ685" s="28"/>
      <c r="HK685" s="28"/>
      <c r="HL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c r="IS685" s="28"/>
      <c r="IT685" s="28"/>
      <c r="IU685" s="28"/>
      <c r="IV685" s="28"/>
    </row>
    <row r="686" spans="1:256" s="54" customFormat="1" ht="18">
      <c r="A686" s="364" t="s">
        <v>2322</v>
      </c>
      <c r="B686" s="28"/>
      <c r="C686" s="292"/>
      <c r="D686" s="54" t="s">
        <v>129</v>
      </c>
      <c r="E686" s="54">
        <f t="shared" si="5"/>
        <v>1</v>
      </c>
      <c r="F686" s="305">
        <f t="shared" si="6"/>
        <v>1</v>
      </c>
      <c r="H686" s="300"/>
      <c r="I686" s="300"/>
      <c r="J686" s="300">
        <v>1</v>
      </c>
      <c r="K686" s="300"/>
      <c r="L686" s="28"/>
      <c r="M686" s="300"/>
      <c r="N686" s="28"/>
      <c r="R686" s="202"/>
      <c r="T686" s="28"/>
      <c r="U686" s="28"/>
      <c r="V686" s="28"/>
      <c r="AA686" s="202"/>
      <c r="AC686" s="28"/>
      <c r="AD686" s="28"/>
      <c r="AE686" s="28"/>
      <c r="AJ686" s="202"/>
      <c r="AL686" s="28"/>
      <c r="AM686" s="28"/>
      <c r="AN686" s="28"/>
      <c r="AS686" s="202"/>
      <c r="AU686" s="28"/>
      <c r="AV686" s="28"/>
      <c r="AW686" s="28"/>
      <c r="BB686" s="202"/>
      <c r="BD686" s="28"/>
      <c r="BE686" s="28"/>
      <c r="BF686" s="28"/>
      <c r="BK686" s="202"/>
      <c r="BM686" s="28"/>
      <c r="BN686" s="28"/>
      <c r="BO686" s="28"/>
      <c r="BT686" s="202"/>
      <c r="BV686" s="28"/>
      <c r="BW686" s="28"/>
      <c r="BX686" s="28"/>
      <c r="CC686" s="202"/>
      <c r="CE686" s="28"/>
      <c r="CF686" s="28"/>
      <c r="CG686" s="28"/>
      <c r="CL686" s="202"/>
      <c r="CN686" s="28"/>
      <c r="CO686" s="28"/>
      <c r="CP686" s="28"/>
      <c r="CU686" s="202"/>
      <c r="CW686" s="28"/>
      <c r="CX686" s="28"/>
      <c r="CY686" s="28"/>
      <c r="DD686" s="202"/>
      <c r="DF686" s="28"/>
      <c r="DG686" s="28"/>
      <c r="DH686" s="28"/>
      <c r="DM686" s="202"/>
      <c r="DO686" s="28"/>
      <c r="DP686" s="28"/>
      <c r="DQ686" s="28"/>
      <c r="DV686" s="202"/>
      <c r="DX686" s="28"/>
      <c r="DY686" s="28"/>
      <c r="DZ686" s="28"/>
      <c r="EE686" s="202"/>
      <c r="EG686" s="28"/>
      <c r="EH686" s="28"/>
      <c r="EI686" s="28"/>
      <c r="EN686" s="202"/>
      <c r="EP686" s="28"/>
      <c r="EQ686" s="28"/>
      <c r="ER686" s="28"/>
      <c r="EW686" s="202"/>
      <c r="EY686" s="28"/>
      <c r="EZ686" s="28"/>
      <c r="FA686" s="28"/>
      <c r="FF686" s="202"/>
      <c r="FH686" s="28"/>
      <c r="FI686" s="28"/>
      <c r="FJ686" s="28"/>
      <c r="FO686" s="202"/>
      <c r="FQ686" s="28"/>
      <c r="FR686" s="28"/>
      <c r="FS686" s="28"/>
      <c r="FX686" s="202"/>
      <c r="FZ686" s="28"/>
      <c r="GA686" s="28"/>
      <c r="GB686" s="28"/>
      <c r="GG686" s="202"/>
      <c r="GI686" s="28"/>
      <c r="GJ686" s="28"/>
      <c r="GK686" s="28"/>
      <c r="GP686" s="202"/>
      <c r="GR686" s="28"/>
      <c r="GS686" s="28"/>
      <c r="GT686" s="28"/>
      <c r="GY686" s="202"/>
      <c r="HA686" s="28"/>
      <c r="HB686" s="28"/>
      <c r="HC686" s="28"/>
      <c r="HH686" s="202"/>
      <c r="HJ686" s="28"/>
      <c r="HK686" s="28"/>
      <c r="HL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c r="IS686" s="28"/>
      <c r="IT686" s="28"/>
      <c r="IU686" s="28"/>
      <c r="IV686" s="28"/>
    </row>
    <row r="687" spans="1:256" s="54" customFormat="1" ht="18">
      <c r="A687" s="364" t="s">
        <v>1863</v>
      </c>
      <c r="B687" s="292"/>
      <c r="C687" s="292"/>
      <c r="D687" s="54" t="s">
        <v>135</v>
      </c>
      <c r="E687" s="54">
        <f t="shared" si="5"/>
        <v>3</v>
      </c>
      <c r="F687" s="305">
        <f t="shared" si="6"/>
        <v>320</v>
      </c>
      <c r="G687" s="54">
        <v>222</v>
      </c>
      <c r="H687" s="28"/>
      <c r="I687" s="28">
        <v>72</v>
      </c>
      <c r="J687" s="28">
        <v>26</v>
      </c>
      <c r="K687" s="28"/>
      <c r="L687" s="28"/>
      <c r="M687" s="28"/>
      <c r="N687" s="28"/>
      <c r="R687" s="202"/>
      <c r="T687" s="28"/>
      <c r="U687" s="28"/>
      <c r="V687" s="28"/>
      <c r="AA687" s="202"/>
      <c r="AC687" s="28"/>
      <c r="AD687" s="28"/>
      <c r="AE687" s="28"/>
      <c r="AJ687" s="202"/>
      <c r="AL687" s="28"/>
      <c r="AM687" s="28"/>
      <c r="AN687" s="28"/>
      <c r="AS687" s="202"/>
      <c r="AU687" s="28"/>
      <c r="AV687" s="28"/>
      <c r="AW687" s="28"/>
      <c r="BB687" s="202"/>
      <c r="BD687" s="28"/>
      <c r="BE687" s="28"/>
      <c r="BF687" s="28"/>
      <c r="BK687" s="202"/>
      <c r="BM687" s="28"/>
      <c r="BN687" s="28"/>
      <c r="BO687" s="28"/>
      <c r="BT687" s="202"/>
      <c r="BV687" s="28"/>
      <c r="BW687" s="28"/>
      <c r="BX687" s="28"/>
      <c r="CC687" s="202"/>
      <c r="CE687" s="28"/>
      <c r="CF687" s="28"/>
      <c r="CG687" s="28"/>
      <c r="CL687" s="202"/>
      <c r="CN687" s="28"/>
      <c r="CO687" s="28"/>
      <c r="CP687" s="28"/>
      <c r="CU687" s="202"/>
      <c r="CW687" s="28"/>
      <c r="CX687" s="28"/>
      <c r="CY687" s="28"/>
      <c r="DD687" s="202"/>
      <c r="DF687" s="28"/>
      <c r="DG687" s="28"/>
      <c r="DH687" s="28"/>
      <c r="DM687" s="202"/>
      <c r="DO687" s="28"/>
      <c r="DP687" s="28"/>
      <c r="DQ687" s="28"/>
      <c r="DV687" s="202"/>
      <c r="DX687" s="28"/>
      <c r="DY687" s="28"/>
      <c r="DZ687" s="28"/>
      <c r="EE687" s="202"/>
      <c r="EG687" s="28"/>
      <c r="EH687" s="28"/>
      <c r="EI687" s="28"/>
      <c r="EN687" s="202"/>
      <c r="EP687" s="28"/>
      <c r="EQ687" s="28"/>
      <c r="ER687" s="28"/>
      <c r="EW687" s="202"/>
      <c r="EY687" s="28"/>
      <c r="EZ687" s="28"/>
      <c r="FA687" s="28"/>
      <c r="FF687" s="202"/>
      <c r="FH687" s="28"/>
      <c r="FI687" s="28"/>
      <c r="FJ687" s="28"/>
      <c r="FO687" s="202"/>
      <c r="FQ687" s="28"/>
      <c r="FR687" s="28"/>
      <c r="FS687" s="28"/>
      <c r="FX687" s="202"/>
      <c r="FZ687" s="28"/>
      <c r="GA687" s="28"/>
      <c r="GB687" s="28"/>
      <c r="GG687" s="202"/>
      <c r="GI687" s="28"/>
      <c r="GJ687" s="28"/>
      <c r="GK687" s="28"/>
      <c r="GP687" s="202"/>
      <c r="GR687" s="28"/>
      <c r="GS687" s="28"/>
      <c r="GT687" s="28"/>
      <c r="GY687" s="202"/>
      <c r="HA687" s="28"/>
      <c r="HB687" s="28"/>
      <c r="HC687" s="28"/>
      <c r="HH687" s="202"/>
      <c r="HJ687" s="28"/>
      <c r="HK687" s="28"/>
      <c r="HL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c r="IS687" s="28"/>
      <c r="IT687" s="28"/>
      <c r="IU687" s="28"/>
      <c r="IV687" s="28"/>
    </row>
    <row r="688" spans="1:256" s="54" customFormat="1" ht="18">
      <c r="A688" s="364" t="s">
        <v>2292</v>
      </c>
      <c r="B688" s="292"/>
      <c r="C688" s="292"/>
      <c r="D688" s="54" t="s">
        <v>131</v>
      </c>
      <c r="E688" s="54">
        <f t="shared" si="5"/>
        <v>4</v>
      </c>
      <c r="F688" s="305">
        <f t="shared" si="6"/>
        <v>153</v>
      </c>
      <c r="G688" s="54">
        <v>11</v>
      </c>
      <c r="H688" s="28">
        <v>86</v>
      </c>
      <c r="I688" s="28">
        <v>33</v>
      </c>
      <c r="J688" s="28">
        <v>23</v>
      </c>
      <c r="K688" s="28"/>
      <c r="L688" s="28"/>
      <c r="M688" s="28"/>
      <c r="N688" s="28"/>
      <c r="R688" s="202"/>
      <c r="T688" s="28"/>
      <c r="U688" s="28"/>
      <c r="V688" s="28"/>
      <c r="AA688" s="202"/>
      <c r="AC688" s="28"/>
      <c r="AD688" s="28"/>
      <c r="AE688" s="28"/>
      <c r="AJ688" s="202"/>
      <c r="AL688" s="28"/>
      <c r="AM688" s="28"/>
      <c r="AN688" s="28"/>
      <c r="AS688" s="202"/>
      <c r="AU688" s="28"/>
      <c r="AV688" s="28"/>
      <c r="AW688" s="28"/>
      <c r="BB688" s="202"/>
      <c r="BD688" s="28"/>
      <c r="BE688" s="28"/>
      <c r="BF688" s="28"/>
      <c r="BK688" s="202"/>
      <c r="BM688" s="28"/>
      <c r="BN688" s="28"/>
      <c r="BO688" s="28"/>
      <c r="BT688" s="202"/>
      <c r="BV688" s="28"/>
      <c r="BW688" s="28"/>
      <c r="BX688" s="28"/>
      <c r="CC688" s="202"/>
      <c r="CE688" s="28"/>
      <c r="CF688" s="28"/>
      <c r="CG688" s="28"/>
      <c r="CL688" s="202"/>
      <c r="CN688" s="28"/>
      <c r="CO688" s="28"/>
      <c r="CP688" s="28"/>
      <c r="CU688" s="202"/>
      <c r="CW688" s="28"/>
      <c r="CX688" s="28"/>
      <c r="CY688" s="28"/>
      <c r="DD688" s="202"/>
      <c r="DF688" s="28"/>
      <c r="DG688" s="28"/>
      <c r="DH688" s="28"/>
      <c r="DM688" s="202"/>
      <c r="DO688" s="28"/>
      <c r="DP688" s="28"/>
      <c r="DQ688" s="28"/>
      <c r="DV688" s="202"/>
      <c r="DX688" s="28"/>
      <c r="DY688" s="28"/>
      <c r="DZ688" s="28"/>
      <c r="EE688" s="202"/>
      <c r="EG688" s="28"/>
      <c r="EH688" s="28"/>
      <c r="EI688" s="28"/>
      <c r="EN688" s="202"/>
      <c r="EP688" s="28"/>
      <c r="EQ688" s="28"/>
      <c r="ER688" s="28"/>
      <c r="EW688" s="202"/>
      <c r="EY688" s="28"/>
      <c r="EZ688" s="28"/>
      <c r="FA688" s="28"/>
      <c r="FF688" s="202"/>
      <c r="FH688" s="28"/>
      <c r="FI688" s="28"/>
      <c r="FJ688" s="28"/>
      <c r="FO688" s="202"/>
      <c r="FQ688" s="28"/>
      <c r="FR688" s="28"/>
      <c r="FS688" s="28"/>
      <c r="FX688" s="202"/>
      <c r="FZ688" s="28"/>
      <c r="GA688" s="28"/>
      <c r="GB688" s="28"/>
      <c r="GG688" s="202"/>
      <c r="GI688" s="28"/>
      <c r="GJ688" s="28"/>
      <c r="GK688" s="28"/>
      <c r="GP688" s="202"/>
      <c r="GR688" s="28"/>
      <c r="GS688" s="28"/>
      <c r="GT688" s="28"/>
      <c r="GY688" s="202"/>
      <c r="HA688" s="28"/>
      <c r="HB688" s="28"/>
      <c r="HC688" s="28"/>
      <c r="HH688" s="202"/>
      <c r="HJ688" s="28"/>
      <c r="HK688" s="28"/>
      <c r="HL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c r="IS688" s="28"/>
      <c r="IT688" s="28"/>
      <c r="IU688" s="28"/>
      <c r="IV688" s="28"/>
    </row>
    <row r="689" spans="1:256" s="54" customFormat="1" ht="18">
      <c r="A689" s="364" t="s">
        <v>656</v>
      </c>
      <c r="B689" s="292"/>
      <c r="C689" s="292"/>
      <c r="D689" s="54" t="s">
        <v>130</v>
      </c>
      <c r="E689" s="54">
        <f t="shared" si="5"/>
        <v>4</v>
      </c>
      <c r="F689" s="305">
        <f t="shared" si="6"/>
        <v>0</v>
      </c>
      <c r="H689" s="28"/>
      <c r="I689" s="28"/>
      <c r="J689" s="28"/>
      <c r="K689" s="28"/>
      <c r="L689" s="300"/>
      <c r="M689" s="28"/>
      <c r="N689" s="28"/>
      <c r="R689" s="202"/>
      <c r="T689" s="28"/>
      <c r="U689" s="28"/>
      <c r="V689" s="28"/>
      <c r="AA689" s="202"/>
      <c r="AC689" s="28"/>
      <c r="AD689" s="28"/>
      <c r="AE689" s="28"/>
      <c r="AJ689" s="202"/>
      <c r="AL689" s="28"/>
      <c r="AM689" s="28"/>
      <c r="AN689" s="28"/>
      <c r="AS689" s="202"/>
      <c r="AU689" s="28"/>
      <c r="AV689" s="28"/>
      <c r="AW689" s="28"/>
      <c r="BB689" s="202"/>
      <c r="BD689" s="28"/>
      <c r="BE689" s="28"/>
      <c r="BF689" s="28"/>
      <c r="BK689" s="202"/>
      <c r="BM689" s="28"/>
      <c r="BN689" s="28"/>
      <c r="BO689" s="28"/>
      <c r="BT689" s="202"/>
      <c r="BV689" s="28"/>
      <c r="BW689" s="28"/>
      <c r="BX689" s="28"/>
      <c r="CC689" s="202"/>
      <c r="CE689" s="28"/>
      <c r="CF689" s="28"/>
      <c r="CG689" s="28"/>
      <c r="CL689" s="202"/>
      <c r="CN689" s="28"/>
      <c r="CO689" s="28"/>
      <c r="CP689" s="28"/>
      <c r="CU689" s="202"/>
      <c r="CW689" s="28"/>
      <c r="CX689" s="28"/>
      <c r="CY689" s="28"/>
      <c r="DD689" s="202"/>
      <c r="DF689" s="28"/>
      <c r="DG689" s="28"/>
      <c r="DH689" s="28"/>
      <c r="DM689" s="202"/>
      <c r="DO689" s="28"/>
      <c r="DP689" s="28"/>
      <c r="DQ689" s="28"/>
      <c r="DV689" s="202"/>
      <c r="DX689" s="28"/>
      <c r="DY689" s="28"/>
      <c r="DZ689" s="28"/>
      <c r="EE689" s="202"/>
      <c r="EG689" s="28"/>
      <c r="EH689" s="28"/>
      <c r="EI689" s="28"/>
      <c r="EN689" s="202"/>
      <c r="EP689" s="28"/>
      <c r="EQ689" s="28"/>
      <c r="ER689" s="28"/>
      <c r="EW689" s="202"/>
      <c r="EY689" s="28"/>
      <c r="EZ689" s="28"/>
      <c r="FA689" s="28"/>
      <c r="FF689" s="202"/>
      <c r="FH689" s="28"/>
      <c r="FI689" s="28"/>
      <c r="FJ689" s="28"/>
      <c r="FO689" s="202"/>
      <c r="FQ689" s="28"/>
      <c r="FR689" s="28"/>
      <c r="FS689" s="28"/>
      <c r="FX689" s="202"/>
      <c r="FZ689" s="28"/>
      <c r="GA689" s="28"/>
      <c r="GB689" s="28"/>
      <c r="GG689" s="202"/>
      <c r="GI689" s="28"/>
      <c r="GJ689" s="28"/>
      <c r="GK689" s="28"/>
      <c r="GP689" s="202"/>
      <c r="GR689" s="28"/>
      <c r="GS689" s="28"/>
      <c r="GT689" s="28"/>
      <c r="GY689" s="202"/>
      <c r="HA689" s="28"/>
      <c r="HB689" s="28"/>
      <c r="HC689" s="28"/>
      <c r="HH689" s="202"/>
      <c r="HJ689" s="28"/>
      <c r="HK689" s="28"/>
      <c r="HL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c r="IS689" s="28"/>
      <c r="IT689" s="28"/>
      <c r="IU689" s="28"/>
      <c r="IV689" s="28"/>
    </row>
    <row r="690" spans="1:256" s="54" customFormat="1" ht="18">
      <c r="A690" s="364" t="s">
        <v>1887</v>
      </c>
      <c r="B690" s="292"/>
      <c r="C690" s="292"/>
      <c r="D690" s="54" t="s">
        <v>130</v>
      </c>
      <c r="E690" s="54">
        <f t="shared" si="5"/>
        <v>0</v>
      </c>
      <c r="F690" s="305">
        <f t="shared" si="6"/>
        <v>2</v>
      </c>
      <c r="H690" s="239"/>
      <c r="I690" s="28">
        <v>2</v>
      </c>
      <c r="J690" s="28"/>
      <c r="K690" s="28"/>
      <c r="M690" s="239"/>
      <c r="N690" s="28"/>
      <c r="R690" s="202"/>
      <c r="T690" s="28"/>
      <c r="U690" s="28"/>
      <c r="V690" s="28"/>
      <c r="AA690" s="202"/>
      <c r="AC690" s="28"/>
      <c r="AD690" s="28"/>
      <c r="AE690" s="28"/>
      <c r="AJ690" s="202"/>
      <c r="AL690" s="28"/>
      <c r="AM690" s="28"/>
      <c r="AN690" s="28"/>
      <c r="AS690" s="202"/>
      <c r="AU690" s="28"/>
      <c r="AV690" s="28"/>
      <c r="AW690" s="28"/>
      <c r="BB690" s="202"/>
      <c r="BD690" s="28"/>
      <c r="BE690" s="28"/>
      <c r="BF690" s="28"/>
      <c r="BK690" s="202"/>
      <c r="BM690" s="28"/>
      <c r="BN690" s="28"/>
      <c r="BO690" s="28"/>
      <c r="BT690" s="202"/>
      <c r="BV690" s="28"/>
      <c r="BW690" s="28"/>
      <c r="BX690" s="28"/>
      <c r="CC690" s="202"/>
      <c r="CE690" s="28"/>
      <c r="CF690" s="28"/>
      <c r="CG690" s="28"/>
      <c r="CL690" s="202"/>
      <c r="CN690" s="28"/>
      <c r="CO690" s="28"/>
      <c r="CP690" s="28"/>
      <c r="CU690" s="202"/>
      <c r="CW690" s="28"/>
      <c r="CX690" s="28"/>
      <c r="CY690" s="28"/>
      <c r="DD690" s="202"/>
      <c r="DF690" s="28"/>
      <c r="DG690" s="28"/>
      <c r="DH690" s="28"/>
      <c r="DM690" s="202"/>
      <c r="DO690" s="28"/>
      <c r="DP690" s="28"/>
      <c r="DQ690" s="28"/>
      <c r="DV690" s="202"/>
      <c r="DX690" s="28"/>
      <c r="DY690" s="28"/>
      <c r="DZ690" s="28"/>
      <c r="EE690" s="202"/>
      <c r="EG690" s="28"/>
      <c r="EH690" s="28"/>
      <c r="EI690" s="28"/>
      <c r="EN690" s="202"/>
      <c r="EP690" s="28"/>
      <c r="EQ690" s="28"/>
      <c r="ER690" s="28"/>
      <c r="EW690" s="202"/>
      <c r="EY690" s="28"/>
      <c r="EZ690" s="28"/>
      <c r="FA690" s="28"/>
      <c r="FF690" s="202"/>
      <c r="FH690" s="28"/>
      <c r="FI690" s="28"/>
      <c r="FJ690" s="28"/>
      <c r="FO690" s="202"/>
      <c r="FQ690" s="28"/>
      <c r="FR690" s="28"/>
      <c r="FS690" s="28"/>
      <c r="FX690" s="202"/>
      <c r="FZ690" s="28"/>
      <c r="GA690" s="28"/>
      <c r="GB690" s="28"/>
      <c r="GG690" s="202"/>
      <c r="GI690" s="28"/>
      <c r="GJ690" s="28"/>
      <c r="GK690" s="28"/>
      <c r="GP690" s="202"/>
      <c r="GR690" s="28"/>
      <c r="GS690" s="28"/>
      <c r="GT690" s="28"/>
      <c r="GY690" s="202"/>
      <c r="HA690" s="28"/>
      <c r="HB690" s="28"/>
      <c r="HC690" s="28"/>
      <c r="HH690" s="202"/>
      <c r="HJ690" s="28"/>
      <c r="HK690" s="28"/>
      <c r="HL690" s="28"/>
      <c r="HQ690" s="28"/>
      <c r="HR690" s="28"/>
      <c r="HS690" s="28"/>
      <c r="HT690" s="28"/>
      <c r="HU690" s="28"/>
      <c r="HV690" s="28"/>
      <c r="HW690" s="28"/>
      <c r="HX690" s="28"/>
      <c r="HY690" s="28"/>
      <c r="HZ690" s="28"/>
      <c r="IA690" s="28"/>
      <c r="IB690" s="28"/>
      <c r="IC690" s="28"/>
      <c r="ID690" s="28"/>
      <c r="IE690" s="28"/>
      <c r="IF690" s="28"/>
      <c r="IG690" s="28"/>
      <c r="IH690" s="28"/>
      <c r="II690" s="28"/>
      <c r="IJ690" s="28"/>
      <c r="IK690" s="28"/>
      <c r="IL690" s="28"/>
      <c r="IM690" s="28"/>
      <c r="IN690" s="28"/>
      <c r="IO690" s="28"/>
      <c r="IP690" s="28"/>
      <c r="IQ690" s="28"/>
      <c r="IR690" s="28"/>
      <c r="IS690" s="28"/>
      <c r="IT690" s="28"/>
      <c r="IU690" s="28"/>
      <c r="IV690" s="28"/>
    </row>
    <row r="691" spans="1:256" s="54" customFormat="1" ht="18">
      <c r="A691" s="364" t="s">
        <v>893</v>
      </c>
      <c r="B691" s="292"/>
      <c r="C691" s="292"/>
      <c r="D691" s="54" t="s">
        <v>131</v>
      </c>
      <c r="E691" s="54">
        <f t="shared" ref="E691:E754" si="7">COUNTIF($A$481:$AHO$554,A691)</f>
        <v>2</v>
      </c>
      <c r="F691" s="305">
        <f t="shared" si="6"/>
        <v>15</v>
      </c>
      <c r="H691" s="28">
        <v>5</v>
      </c>
      <c r="I691" s="28">
        <v>10</v>
      </c>
      <c r="J691" s="28"/>
      <c r="K691" s="28"/>
      <c r="L691" s="28"/>
      <c r="M691" s="28"/>
      <c r="N691" s="28"/>
      <c r="R691" s="202"/>
      <c r="T691" s="28"/>
      <c r="U691" s="28"/>
      <c r="V691" s="28"/>
      <c r="AA691" s="202"/>
      <c r="AC691" s="28"/>
      <c r="AD691" s="28"/>
      <c r="AE691" s="28"/>
      <c r="AJ691" s="202"/>
      <c r="AL691" s="28"/>
      <c r="AM691" s="28"/>
      <c r="AN691" s="28"/>
      <c r="AS691" s="202"/>
      <c r="AU691" s="28"/>
      <c r="AV691" s="28"/>
      <c r="AW691" s="28"/>
      <c r="BB691" s="202"/>
      <c r="BD691" s="28"/>
      <c r="BE691" s="28"/>
      <c r="BF691" s="28"/>
      <c r="BK691" s="202"/>
      <c r="BM691" s="28"/>
      <c r="BN691" s="28"/>
      <c r="BO691" s="28"/>
      <c r="BT691" s="202"/>
      <c r="BV691" s="28"/>
      <c r="BW691" s="28"/>
      <c r="BX691" s="28"/>
      <c r="CC691" s="202"/>
      <c r="CE691" s="28"/>
      <c r="CF691" s="28"/>
      <c r="CG691" s="28"/>
      <c r="CL691" s="202"/>
      <c r="CN691" s="28"/>
      <c r="CO691" s="28"/>
      <c r="CP691" s="28"/>
      <c r="CU691" s="202"/>
      <c r="CW691" s="28"/>
      <c r="CX691" s="28"/>
      <c r="CY691" s="28"/>
      <c r="DD691" s="202"/>
      <c r="DF691" s="28"/>
      <c r="DG691" s="28"/>
      <c r="DH691" s="28"/>
      <c r="DM691" s="202"/>
      <c r="DO691" s="28"/>
      <c r="DP691" s="28"/>
      <c r="DQ691" s="28"/>
      <c r="DV691" s="202"/>
      <c r="DX691" s="28"/>
      <c r="DY691" s="28"/>
      <c r="DZ691" s="28"/>
      <c r="EE691" s="202"/>
      <c r="EG691" s="28"/>
      <c r="EH691" s="28"/>
      <c r="EI691" s="28"/>
      <c r="EN691" s="202"/>
      <c r="EP691" s="28"/>
      <c r="EQ691" s="28"/>
      <c r="ER691" s="28"/>
      <c r="EW691" s="202"/>
      <c r="EY691" s="28"/>
      <c r="EZ691" s="28"/>
      <c r="FA691" s="28"/>
      <c r="FF691" s="202"/>
      <c r="FH691" s="28"/>
      <c r="FI691" s="28"/>
      <c r="FJ691" s="28"/>
      <c r="FO691" s="202"/>
      <c r="FQ691" s="28"/>
      <c r="FR691" s="28"/>
      <c r="FS691" s="28"/>
      <c r="FX691" s="202"/>
      <c r="FZ691" s="28"/>
      <c r="GA691" s="28"/>
      <c r="GB691" s="28"/>
      <c r="GG691" s="202"/>
      <c r="GI691" s="28"/>
      <c r="GJ691" s="28"/>
      <c r="GK691" s="28"/>
      <c r="GP691" s="202"/>
      <c r="GR691" s="28"/>
      <c r="GS691" s="28"/>
      <c r="GT691" s="28"/>
      <c r="GY691" s="202"/>
      <c r="HA691" s="28"/>
      <c r="HB691" s="28"/>
      <c r="HC691" s="28"/>
      <c r="HH691" s="202"/>
      <c r="HJ691" s="28"/>
      <c r="HK691" s="28"/>
      <c r="HL691" s="28"/>
      <c r="HQ691" s="28"/>
      <c r="HR691" s="28"/>
      <c r="HS691" s="28"/>
      <c r="HT691" s="28"/>
      <c r="HU691" s="28"/>
      <c r="HV691" s="28"/>
      <c r="HW691" s="28"/>
      <c r="HX691" s="28"/>
      <c r="HY691" s="28"/>
      <c r="HZ691" s="28"/>
      <c r="IA691" s="28"/>
      <c r="IB691" s="28"/>
      <c r="IC691" s="28"/>
      <c r="ID691" s="28"/>
      <c r="IE691" s="28"/>
      <c r="IF691" s="28"/>
      <c r="IG691" s="28"/>
      <c r="IH691" s="28"/>
      <c r="II691" s="28"/>
      <c r="IJ691" s="28"/>
      <c r="IK691" s="28"/>
      <c r="IL691" s="28"/>
      <c r="IM691" s="28"/>
      <c r="IN691" s="28"/>
      <c r="IO691" s="28"/>
      <c r="IP691" s="28"/>
      <c r="IQ691" s="28"/>
      <c r="IR691" s="28"/>
      <c r="IS691" s="28"/>
      <c r="IT691" s="28"/>
      <c r="IU691" s="28"/>
      <c r="IV691" s="28"/>
    </row>
    <row r="692" spans="1:256" s="54" customFormat="1" ht="18">
      <c r="A692" s="364" t="s">
        <v>2290</v>
      </c>
      <c r="B692" s="292"/>
      <c r="C692" s="292"/>
      <c r="D692" s="54" t="s">
        <v>131</v>
      </c>
      <c r="E692" s="54">
        <f t="shared" si="7"/>
        <v>3</v>
      </c>
      <c r="F692" s="305">
        <f t="shared" ref="F692:F755" si="8">SUM(G692:L692)</f>
        <v>0</v>
      </c>
      <c r="H692" s="28"/>
      <c r="I692" s="28"/>
      <c r="J692" s="28"/>
      <c r="K692" s="28"/>
      <c r="L692" s="28"/>
      <c r="M692" s="28"/>
      <c r="N692" s="28"/>
      <c r="R692" s="202"/>
      <c r="T692" s="28"/>
      <c r="U692" s="28"/>
      <c r="V692" s="28"/>
      <c r="AA692" s="202"/>
      <c r="AC692" s="28"/>
      <c r="AD692" s="28"/>
      <c r="AE692" s="28"/>
      <c r="AJ692" s="202"/>
      <c r="AL692" s="28"/>
      <c r="AM692" s="28"/>
      <c r="AN692" s="28"/>
      <c r="AS692" s="202"/>
      <c r="AU692" s="28"/>
      <c r="AV692" s="28"/>
      <c r="AW692" s="28"/>
      <c r="BB692" s="202"/>
      <c r="BD692" s="28"/>
      <c r="BE692" s="28"/>
      <c r="BF692" s="28"/>
      <c r="BK692" s="202"/>
      <c r="BM692" s="28"/>
      <c r="BN692" s="28"/>
      <c r="BO692" s="28"/>
      <c r="BT692" s="202"/>
      <c r="BV692" s="28"/>
      <c r="BW692" s="28"/>
      <c r="BX692" s="28"/>
      <c r="CC692" s="202"/>
      <c r="CE692" s="28"/>
      <c r="CF692" s="28"/>
      <c r="CG692" s="28"/>
      <c r="CL692" s="202"/>
      <c r="CN692" s="28"/>
      <c r="CO692" s="28"/>
      <c r="CP692" s="28"/>
      <c r="CU692" s="202"/>
      <c r="CW692" s="28"/>
      <c r="CX692" s="28"/>
      <c r="CY692" s="28"/>
      <c r="DD692" s="202"/>
      <c r="DF692" s="28"/>
      <c r="DG692" s="28"/>
      <c r="DH692" s="28"/>
      <c r="DM692" s="202"/>
      <c r="DO692" s="28"/>
      <c r="DP692" s="28"/>
      <c r="DQ692" s="28"/>
      <c r="DV692" s="202"/>
      <c r="DX692" s="28"/>
      <c r="DY692" s="28"/>
      <c r="DZ692" s="28"/>
      <c r="EE692" s="202"/>
      <c r="EG692" s="28"/>
      <c r="EH692" s="28"/>
      <c r="EI692" s="28"/>
      <c r="EN692" s="202"/>
      <c r="EP692" s="28"/>
      <c r="EQ692" s="28"/>
      <c r="ER692" s="28"/>
      <c r="EW692" s="202"/>
      <c r="EY692" s="28"/>
      <c r="EZ692" s="28"/>
      <c r="FA692" s="28"/>
      <c r="FF692" s="202"/>
      <c r="FH692" s="28"/>
      <c r="FI692" s="28"/>
      <c r="FJ692" s="28"/>
      <c r="FO692" s="202"/>
      <c r="FQ692" s="28"/>
      <c r="FR692" s="28"/>
      <c r="FS692" s="28"/>
      <c r="FX692" s="202"/>
      <c r="FZ692" s="28"/>
      <c r="GA692" s="28"/>
      <c r="GB692" s="28"/>
      <c r="GG692" s="202"/>
      <c r="GI692" s="28"/>
      <c r="GJ692" s="28"/>
      <c r="GK692" s="28"/>
      <c r="GP692" s="202"/>
      <c r="GR692" s="28"/>
      <c r="GS692" s="28"/>
      <c r="GT692" s="28"/>
      <c r="GY692" s="202"/>
      <c r="HA692" s="28"/>
      <c r="HB692" s="28"/>
      <c r="HC692" s="28"/>
      <c r="HH692" s="202"/>
      <c r="HJ692" s="28"/>
      <c r="HK692" s="28"/>
      <c r="HL692" s="28"/>
      <c r="HQ692" s="28"/>
      <c r="HR692" s="28"/>
      <c r="HS692" s="28"/>
      <c r="HT692" s="28"/>
      <c r="HU692" s="28"/>
      <c r="HV692" s="28"/>
      <c r="HW692" s="28"/>
      <c r="HX692" s="28"/>
      <c r="HY692" s="28"/>
      <c r="HZ692" s="28"/>
      <c r="IA692" s="28"/>
      <c r="IB692" s="28"/>
      <c r="IC692" s="28"/>
      <c r="ID692" s="28"/>
      <c r="IE692" s="28"/>
      <c r="IF692" s="28"/>
      <c r="IG692" s="28"/>
      <c r="IH692" s="28"/>
      <c r="II692" s="28"/>
      <c r="IJ692" s="28"/>
      <c r="IK692" s="28"/>
      <c r="IL692" s="28"/>
      <c r="IM692" s="28"/>
      <c r="IN692" s="28"/>
      <c r="IO692" s="28"/>
      <c r="IP692" s="28"/>
      <c r="IQ692" s="28"/>
      <c r="IR692" s="28"/>
      <c r="IS692" s="28"/>
      <c r="IT692" s="28"/>
      <c r="IU692" s="28"/>
      <c r="IV692" s="28"/>
    </row>
    <row r="693" spans="1:256" s="54" customFormat="1" ht="18">
      <c r="A693" s="364" t="s">
        <v>1861</v>
      </c>
      <c r="B693" s="28"/>
      <c r="C693" s="292"/>
      <c r="D693" s="54" t="s">
        <v>129</v>
      </c>
      <c r="E693" s="54">
        <f t="shared" si="7"/>
        <v>0</v>
      </c>
      <c r="F693" s="305">
        <f t="shared" si="8"/>
        <v>5</v>
      </c>
      <c r="H693" s="300"/>
      <c r="I693" s="300"/>
      <c r="J693" s="300">
        <v>5</v>
      </c>
      <c r="K693" s="300"/>
      <c r="L693" s="28"/>
      <c r="M693" s="300"/>
      <c r="N693" s="28"/>
      <c r="R693" s="202"/>
      <c r="T693" s="28"/>
      <c r="U693" s="28"/>
      <c r="V693" s="28"/>
      <c r="AA693" s="202"/>
      <c r="AC693" s="28"/>
      <c r="AD693" s="28"/>
      <c r="AE693" s="28"/>
      <c r="AJ693" s="202"/>
      <c r="AL693" s="28"/>
      <c r="AM693" s="28"/>
      <c r="AN693" s="28"/>
      <c r="AS693" s="202"/>
      <c r="AU693" s="28"/>
      <c r="AV693" s="28"/>
      <c r="AW693" s="28"/>
      <c r="BB693" s="202"/>
      <c r="BD693" s="28"/>
      <c r="BE693" s="28"/>
      <c r="BF693" s="28"/>
      <c r="BK693" s="202"/>
      <c r="BM693" s="28"/>
      <c r="BN693" s="28"/>
      <c r="BO693" s="28"/>
      <c r="BT693" s="202"/>
      <c r="BV693" s="28"/>
      <c r="BW693" s="28"/>
      <c r="BX693" s="28"/>
      <c r="CC693" s="202"/>
      <c r="CE693" s="28"/>
      <c r="CF693" s="28"/>
      <c r="CG693" s="28"/>
      <c r="CL693" s="202"/>
      <c r="CN693" s="28"/>
      <c r="CO693" s="28"/>
      <c r="CP693" s="28"/>
      <c r="CU693" s="202"/>
      <c r="CW693" s="28"/>
      <c r="CX693" s="28"/>
      <c r="CY693" s="28"/>
      <c r="DD693" s="202"/>
      <c r="DF693" s="28"/>
      <c r="DG693" s="28"/>
      <c r="DH693" s="28"/>
      <c r="DM693" s="202"/>
      <c r="DO693" s="28"/>
      <c r="DP693" s="28"/>
      <c r="DQ693" s="28"/>
      <c r="DV693" s="202"/>
      <c r="DX693" s="28"/>
      <c r="DY693" s="28"/>
      <c r="DZ693" s="28"/>
      <c r="EE693" s="202"/>
      <c r="EG693" s="28"/>
      <c r="EH693" s="28"/>
      <c r="EI693" s="28"/>
      <c r="EN693" s="202"/>
      <c r="EP693" s="28"/>
      <c r="EQ693" s="28"/>
      <c r="ER693" s="28"/>
      <c r="EW693" s="202"/>
      <c r="EY693" s="28"/>
      <c r="EZ693" s="28"/>
      <c r="FA693" s="28"/>
      <c r="FF693" s="202"/>
      <c r="FH693" s="28"/>
      <c r="FI693" s="28"/>
      <c r="FJ693" s="28"/>
      <c r="FO693" s="202"/>
      <c r="FQ693" s="28"/>
      <c r="FR693" s="28"/>
      <c r="FS693" s="28"/>
      <c r="FX693" s="202"/>
      <c r="FZ693" s="28"/>
      <c r="GA693" s="28"/>
      <c r="GB693" s="28"/>
      <c r="GG693" s="202"/>
      <c r="GI693" s="28"/>
      <c r="GJ693" s="28"/>
      <c r="GK693" s="28"/>
      <c r="GP693" s="202"/>
      <c r="GR693" s="28"/>
      <c r="GS693" s="28"/>
      <c r="GT693" s="28"/>
      <c r="GY693" s="202"/>
      <c r="HA693" s="28"/>
      <c r="HB693" s="28"/>
      <c r="HC693" s="28"/>
      <c r="HH693" s="202"/>
      <c r="HJ693" s="28"/>
      <c r="HK693" s="28"/>
      <c r="HL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c r="IS693" s="28"/>
      <c r="IT693" s="28"/>
      <c r="IU693" s="28"/>
      <c r="IV693" s="28"/>
    </row>
    <row r="694" spans="1:256" s="54" customFormat="1" ht="18">
      <c r="A694" s="364" t="s">
        <v>2354</v>
      </c>
      <c r="B694" s="292"/>
      <c r="C694" s="292"/>
      <c r="D694" s="54" t="s">
        <v>130</v>
      </c>
      <c r="E694" s="54">
        <f t="shared" si="7"/>
        <v>0</v>
      </c>
      <c r="F694" s="305">
        <f t="shared" si="8"/>
        <v>0</v>
      </c>
      <c r="H694" s="28"/>
      <c r="I694" s="28"/>
      <c r="J694" s="28"/>
      <c r="K694" s="28"/>
      <c r="L694" s="28"/>
      <c r="M694" s="28"/>
      <c r="N694" s="28"/>
      <c r="R694" s="202"/>
      <c r="T694" s="28"/>
      <c r="U694" s="28"/>
      <c r="V694" s="28"/>
      <c r="AA694" s="202"/>
      <c r="AC694" s="28"/>
      <c r="AD694" s="28"/>
      <c r="AE694" s="28"/>
      <c r="AJ694" s="202"/>
      <c r="AL694" s="28"/>
      <c r="AM694" s="28"/>
      <c r="AN694" s="28"/>
      <c r="AS694" s="202"/>
      <c r="AU694" s="28"/>
      <c r="AV694" s="28"/>
      <c r="AW694" s="28"/>
      <c r="BB694" s="202"/>
      <c r="BD694" s="28"/>
      <c r="BE694" s="28"/>
      <c r="BF694" s="28"/>
      <c r="BK694" s="202"/>
      <c r="BM694" s="28"/>
      <c r="BN694" s="28"/>
      <c r="BO694" s="28"/>
      <c r="BT694" s="202"/>
      <c r="BV694" s="28"/>
      <c r="BW694" s="28"/>
      <c r="BX694" s="28"/>
      <c r="CC694" s="202"/>
      <c r="CE694" s="28"/>
      <c r="CF694" s="28"/>
      <c r="CG694" s="28"/>
      <c r="CL694" s="202"/>
      <c r="CN694" s="28"/>
      <c r="CO694" s="28"/>
      <c r="CP694" s="28"/>
      <c r="CU694" s="202"/>
      <c r="CW694" s="28"/>
      <c r="CX694" s="28"/>
      <c r="CY694" s="28"/>
      <c r="DD694" s="202"/>
      <c r="DF694" s="28"/>
      <c r="DG694" s="28"/>
      <c r="DH694" s="28"/>
      <c r="DM694" s="202"/>
      <c r="DO694" s="28"/>
      <c r="DP694" s="28"/>
      <c r="DQ694" s="28"/>
      <c r="DV694" s="202"/>
      <c r="DX694" s="28"/>
      <c r="DY694" s="28"/>
      <c r="DZ694" s="28"/>
      <c r="EE694" s="202"/>
      <c r="EG694" s="28"/>
      <c r="EH694" s="28"/>
      <c r="EI694" s="28"/>
      <c r="EN694" s="202"/>
      <c r="EP694" s="28"/>
      <c r="EQ694" s="28"/>
      <c r="ER694" s="28"/>
      <c r="EW694" s="202"/>
      <c r="EY694" s="28"/>
      <c r="EZ694" s="28"/>
      <c r="FA694" s="28"/>
      <c r="FF694" s="202"/>
      <c r="FH694" s="28"/>
      <c r="FI694" s="28"/>
      <c r="FJ694" s="28"/>
      <c r="FO694" s="202"/>
      <c r="FQ694" s="28"/>
      <c r="FR694" s="28"/>
      <c r="FS694" s="28"/>
      <c r="FX694" s="202"/>
      <c r="FZ694" s="28"/>
      <c r="GA694" s="28"/>
      <c r="GB694" s="28"/>
      <c r="GG694" s="202"/>
      <c r="GI694" s="28"/>
      <c r="GJ694" s="28"/>
      <c r="GK694" s="28"/>
      <c r="GP694" s="202"/>
      <c r="GR694" s="28"/>
      <c r="GS694" s="28"/>
      <c r="GT694" s="28"/>
      <c r="GY694" s="202"/>
      <c r="HA694" s="28"/>
      <c r="HB694" s="28"/>
      <c r="HC694" s="28"/>
      <c r="HH694" s="202"/>
      <c r="HJ694" s="28"/>
      <c r="HK694" s="28"/>
      <c r="HL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c r="IS694" s="28"/>
      <c r="IT694" s="28"/>
      <c r="IU694" s="28"/>
      <c r="IV694" s="28"/>
    </row>
    <row r="695" spans="1:256" s="54" customFormat="1" ht="18">
      <c r="A695" s="364" t="s">
        <v>562</v>
      </c>
      <c r="B695" s="292"/>
      <c r="C695" s="292"/>
      <c r="D695" s="54" t="s">
        <v>131</v>
      </c>
      <c r="E695" s="54">
        <f t="shared" si="7"/>
        <v>6</v>
      </c>
      <c r="F695" s="305">
        <f t="shared" si="8"/>
        <v>17</v>
      </c>
      <c r="H695" s="28"/>
      <c r="I695" s="28">
        <v>9</v>
      </c>
      <c r="J695" s="28">
        <v>8</v>
      </c>
      <c r="K695" s="28"/>
      <c r="L695" s="28"/>
      <c r="M695" s="28"/>
      <c r="N695" s="28"/>
      <c r="R695" s="202"/>
      <c r="T695" s="28"/>
      <c r="U695" s="28"/>
      <c r="V695" s="28"/>
      <c r="AA695" s="202"/>
      <c r="AC695" s="28"/>
      <c r="AD695" s="28"/>
      <c r="AE695" s="28"/>
      <c r="AJ695" s="202"/>
      <c r="AL695" s="28"/>
      <c r="AM695" s="28"/>
      <c r="AN695" s="28"/>
      <c r="AS695" s="202"/>
      <c r="AU695" s="28"/>
      <c r="AV695" s="28"/>
      <c r="AW695" s="28"/>
      <c r="BB695" s="202"/>
      <c r="BD695" s="28"/>
      <c r="BE695" s="28"/>
      <c r="BF695" s="28"/>
      <c r="BK695" s="202"/>
      <c r="BM695" s="28"/>
      <c r="BN695" s="28"/>
      <c r="BO695" s="28"/>
      <c r="BT695" s="202"/>
      <c r="BV695" s="28"/>
      <c r="BW695" s="28"/>
      <c r="BX695" s="28"/>
      <c r="CC695" s="202"/>
      <c r="CE695" s="28"/>
      <c r="CF695" s="28"/>
      <c r="CG695" s="28"/>
      <c r="CL695" s="202"/>
      <c r="CN695" s="28"/>
      <c r="CO695" s="28"/>
      <c r="CP695" s="28"/>
      <c r="CU695" s="202"/>
      <c r="CW695" s="28"/>
      <c r="CX695" s="28"/>
      <c r="CY695" s="28"/>
      <c r="DD695" s="202"/>
      <c r="DF695" s="28"/>
      <c r="DG695" s="28"/>
      <c r="DH695" s="28"/>
      <c r="DM695" s="202"/>
      <c r="DO695" s="28"/>
      <c r="DP695" s="28"/>
      <c r="DQ695" s="28"/>
      <c r="DV695" s="202"/>
      <c r="DX695" s="28"/>
      <c r="DY695" s="28"/>
      <c r="DZ695" s="28"/>
      <c r="EE695" s="202"/>
      <c r="EG695" s="28"/>
      <c r="EH695" s="28"/>
      <c r="EI695" s="28"/>
      <c r="EN695" s="202"/>
      <c r="EP695" s="28"/>
      <c r="EQ695" s="28"/>
      <c r="ER695" s="28"/>
      <c r="EW695" s="202"/>
      <c r="EY695" s="28"/>
      <c r="EZ695" s="28"/>
      <c r="FA695" s="28"/>
      <c r="FF695" s="202"/>
      <c r="FH695" s="28"/>
      <c r="FI695" s="28"/>
      <c r="FJ695" s="28"/>
      <c r="FO695" s="202"/>
      <c r="FQ695" s="28"/>
      <c r="FR695" s="28"/>
      <c r="FS695" s="28"/>
      <c r="FX695" s="202"/>
      <c r="FZ695" s="28"/>
      <c r="GA695" s="28"/>
      <c r="GB695" s="28"/>
      <c r="GG695" s="202"/>
      <c r="GI695" s="28"/>
      <c r="GJ695" s="28"/>
      <c r="GK695" s="28"/>
      <c r="GP695" s="202"/>
      <c r="GR695" s="28"/>
      <c r="GS695" s="28"/>
      <c r="GT695" s="28"/>
      <c r="GY695" s="202"/>
      <c r="HA695" s="28"/>
      <c r="HB695" s="28"/>
      <c r="HC695" s="28"/>
      <c r="HH695" s="202"/>
      <c r="HJ695" s="28"/>
      <c r="HK695" s="28"/>
      <c r="HL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c r="IS695" s="28"/>
      <c r="IT695" s="28"/>
      <c r="IU695" s="28"/>
      <c r="IV695" s="28"/>
    </row>
    <row r="696" spans="1:256" s="54" customFormat="1" ht="18">
      <c r="A696" s="364" t="s">
        <v>1875</v>
      </c>
      <c r="B696" s="28"/>
      <c r="C696" s="292"/>
      <c r="D696" s="54" t="s">
        <v>129</v>
      </c>
      <c r="E696" s="54">
        <f t="shared" si="7"/>
        <v>4</v>
      </c>
      <c r="F696" s="305">
        <f t="shared" si="8"/>
        <v>5</v>
      </c>
      <c r="H696" s="300"/>
      <c r="I696" s="300"/>
      <c r="J696" s="300"/>
      <c r="K696" s="300">
        <v>5</v>
      </c>
      <c r="L696" s="28"/>
      <c r="M696" s="300"/>
      <c r="N696" s="28"/>
      <c r="R696" s="202"/>
      <c r="T696" s="28"/>
      <c r="U696" s="28"/>
      <c r="V696" s="28"/>
      <c r="AA696" s="202"/>
      <c r="AC696" s="28"/>
      <c r="AD696" s="28"/>
      <c r="AE696" s="28"/>
      <c r="AJ696" s="202"/>
      <c r="AL696" s="28"/>
      <c r="AM696" s="28"/>
      <c r="AN696" s="28"/>
      <c r="AS696" s="202"/>
      <c r="AU696" s="28"/>
      <c r="AV696" s="28"/>
      <c r="AW696" s="28"/>
      <c r="BB696" s="202"/>
      <c r="BD696" s="28"/>
      <c r="BE696" s="28"/>
      <c r="BF696" s="28"/>
      <c r="BK696" s="202"/>
      <c r="BM696" s="28"/>
      <c r="BN696" s="28"/>
      <c r="BO696" s="28"/>
      <c r="BT696" s="202"/>
      <c r="BV696" s="28"/>
      <c r="BW696" s="28"/>
      <c r="BX696" s="28"/>
      <c r="CC696" s="202"/>
      <c r="CE696" s="28"/>
      <c r="CF696" s="28"/>
      <c r="CG696" s="28"/>
      <c r="CL696" s="202"/>
      <c r="CN696" s="28"/>
      <c r="CO696" s="28"/>
      <c r="CP696" s="28"/>
      <c r="CU696" s="202"/>
      <c r="CW696" s="28"/>
      <c r="CX696" s="28"/>
      <c r="CY696" s="28"/>
      <c r="DD696" s="202"/>
      <c r="DF696" s="28"/>
      <c r="DG696" s="28"/>
      <c r="DH696" s="28"/>
      <c r="DM696" s="202"/>
      <c r="DO696" s="28"/>
      <c r="DP696" s="28"/>
      <c r="DQ696" s="28"/>
      <c r="DV696" s="202"/>
      <c r="DX696" s="28"/>
      <c r="DY696" s="28"/>
      <c r="DZ696" s="28"/>
      <c r="EE696" s="202"/>
      <c r="EG696" s="28"/>
      <c r="EH696" s="28"/>
      <c r="EI696" s="28"/>
      <c r="EN696" s="202"/>
      <c r="EP696" s="28"/>
      <c r="EQ696" s="28"/>
      <c r="ER696" s="28"/>
      <c r="EW696" s="202"/>
      <c r="EY696" s="28"/>
      <c r="EZ696" s="28"/>
      <c r="FA696" s="28"/>
      <c r="FF696" s="202"/>
      <c r="FH696" s="28"/>
      <c r="FI696" s="28"/>
      <c r="FJ696" s="28"/>
      <c r="FO696" s="202"/>
      <c r="FQ696" s="28"/>
      <c r="FR696" s="28"/>
      <c r="FS696" s="28"/>
      <c r="FX696" s="202"/>
      <c r="FZ696" s="28"/>
      <c r="GA696" s="28"/>
      <c r="GB696" s="28"/>
      <c r="GG696" s="202"/>
      <c r="GI696" s="28"/>
      <c r="GJ696" s="28"/>
      <c r="GK696" s="28"/>
      <c r="GP696" s="202"/>
      <c r="GR696" s="28"/>
      <c r="GS696" s="28"/>
      <c r="GT696" s="28"/>
      <c r="GY696" s="202"/>
      <c r="HA696" s="28"/>
      <c r="HB696" s="28"/>
      <c r="HC696" s="28"/>
      <c r="HH696" s="202"/>
      <c r="HJ696" s="28"/>
      <c r="HK696" s="28"/>
      <c r="HL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c r="IS696" s="28"/>
      <c r="IT696" s="28"/>
      <c r="IU696" s="28"/>
      <c r="IV696" s="28"/>
    </row>
    <row r="697" spans="1:256" s="54" customFormat="1" ht="18">
      <c r="A697" s="364" t="s">
        <v>489</v>
      </c>
      <c r="B697" s="28"/>
      <c r="C697" s="292"/>
      <c r="D697" s="54" t="s">
        <v>134</v>
      </c>
      <c r="E697" s="54">
        <f t="shared" si="7"/>
        <v>8</v>
      </c>
      <c r="F697" s="305">
        <f t="shared" si="8"/>
        <v>245</v>
      </c>
      <c r="H697" s="28">
        <v>140</v>
      </c>
      <c r="I697" s="28">
        <v>65</v>
      </c>
      <c r="J697" s="28">
        <v>25</v>
      </c>
      <c r="K697" s="28">
        <v>15</v>
      </c>
      <c r="M697" s="28"/>
      <c r="N697" s="28"/>
      <c r="R697" s="202"/>
      <c r="T697" s="28"/>
      <c r="U697" s="28"/>
      <c r="V697" s="28"/>
      <c r="AA697" s="202"/>
      <c r="AC697" s="28"/>
      <c r="AD697" s="28"/>
      <c r="AE697" s="28"/>
      <c r="AJ697" s="202"/>
      <c r="AL697" s="28"/>
      <c r="AM697" s="28"/>
      <c r="AN697" s="28"/>
      <c r="AS697" s="202"/>
      <c r="AU697" s="28"/>
      <c r="AV697" s="28"/>
      <c r="AW697" s="28"/>
      <c r="BB697" s="202"/>
      <c r="BD697" s="28"/>
      <c r="BE697" s="28"/>
      <c r="BF697" s="28"/>
      <c r="BK697" s="202"/>
      <c r="BM697" s="28"/>
      <c r="BN697" s="28"/>
      <c r="BO697" s="28"/>
      <c r="BT697" s="202"/>
      <c r="BV697" s="28"/>
      <c r="BW697" s="28"/>
      <c r="BX697" s="28"/>
      <c r="CC697" s="202"/>
      <c r="CE697" s="28"/>
      <c r="CF697" s="28"/>
      <c r="CG697" s="28"/>
      <c r="CL697" s="202"/>
      <c r="CN697" s="28"/>
      <c r="CO697" s="28"/>
      <c r="CP697" s="28"/>
      <c r="CU697" s="202"/>
      <c r="CW697" s="28"/>
      <c r="CX697" s="28"/>
      <c r="CY697" s="28"/>
      <c r="DD697" s="202"/>
      <c r="DF697" s="28"/>
      <c r="DG697" s="28"/>
      <c r="DH697" s="28"/>
      <c r="DM697" s="202"/>
      <c r="DO697" s="28"/>
      <c r="DP697" s="28"/>
      <c r="DQ697" s="28"/>
      <c r="DV697" s="202"/>
      <c r="DX697" s="28"/>
      <c r="DY697" s="28"/>
      <c r="DZ697" s="28"/>
      <c r="EE697" s="202"/>
      <c r="EG697" s="28"/>
      <c r="EH697" s="28"/>
      <c r="EI697" s="28"/>
      <c r="EN697" s="202"/>
      <c r="EP697" s="28"/>
      <c r="EQ697" s="28"/>
      <c r="ER697" s="28"/>
      <c r="EW697" s="202"/>
      <c r="EY697" s="28"/>
      <c r="EZ697" s="28"/>
      <c r="FA697" s="28"/>
      <c r="FF697" s="202"/>
      <c r="FH697" s="28"/>
      <c r="FI697" s="28"/>
      <c r="FJ697" s="28"/>
      <c r="FO697" s="202"/>
      <c r="FQ697" s="28"/>
      <c r="FR697" s="28"/>
      <c r="FS697" s="28"/>
      <c r="FX697" s="202"/>
      <c r="FZ697" s="28"/>
      <c r="GA697" s="28"/>
      <c r="GB697" s="28"/>
      <c r="GG697" s="202"/>
      <c r="GI697" s="28"/>
      <c r="GJ697" s="28"/>
      <c r="GK697" s="28"/>
      <c r="GP697" s="202"/>
      <c r="GR697" s="28"/>
      <c r="GS697" s="28"/>
      <c r="GT697" s="28"/>
      <c r="GY697" s="202"/>
      <c r="HA697" s="28"/>
      <c r="HB697" s="28"/>
      <c r="HC697" s="28"/>
      <c r="HH697" s="202"/>
      <c r="HJ697" s="28"/>
      <c r="HK697" s="28"/>
      <c r="HL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c r="IS697" s="28"/>
      <c r="IT697" s="28"/>
      <c r="IU697" s="28"/>
      <c r="IV697" s="28"/>
    </row>
    <row r="698" spans="1:256" s="54" customFormat="1" ht="18">
      <c r="A698" s="364" t="s">
        <v>2326</v>
      </c>
      <c r="B698" s="28"/>
      <c r="C698" s="292"/>
      <c r="D698" s="54" t="s">
        <v>129</v>
      </c>
      <c r="E698" s="54">
        <f t="shared" si="7"/>
        <v>1</v>
      </c>
      <c r="F698" s="305">
        <f t="shared" si="8"/>
        <v>0</v>
      </c>
      <c r="I698" s="300"/>
      <c r="J698" s="28"/>
      <c r="L698" s="28"/>
      <c r="N698" s="28"/>
      <c r="R698" s="202"/>
      <c r="T698" s="28"/>
      <c r="U698" s="28"/>
      <c r="V698" s="28"/>
      <c r="AA698" s="202"/>
      <c r="AC698" s="28"/>
      <c r="AD698" s="28"/>
      <c r="AE698" s="28"/>
      <c r="AJ698" s="202"/>
      <c r="AL698" s="28"/>
      <c r="AM698" s="28"/>
      <c r="AN698" s="28"/>
      <c r="AS698" s="202"/>
      <c r="AU698" s="28"/>
      <c r="AV698" s="28"/>
      <c r="AW698" s="28"/>
      <c r="BB698" s="202"/>
      <c r="BD698" s="28"/>
      <c r="BE698" s="28"/>
      <c r="BF698" s="28"/>
      <c r="BK698" s="202"/>
      <c r="BM698" s="28"/>
      <c r="BN698" s="28"/>
      <c r="BO698" s="28"/>
      <c r="BT698" s="202"/>
      <c r="BV698" s="28"/>
      <c r="BW698" s="28"/>
      <c r="BX698" s="28"/>
      <c r="CC698" s="202"/>
      <c r="CE698" s="28"/>
      <c r="CF698" s="28"/>
      <c r="CG698" s="28"/>
      <c r="CL698" s="202"/>
      <c r="CN698" s="28"/>
      <c r="CO698" s="28"/>
      <c r="CP698" s="28"/>
      <c r="CU698" s="202"/>
      <c r="CW698" s="28"/>
      <c r="CX698" s="28"/>
      <c r="CY698" s="28"/>
      <c r="DD698" s="202"/>
      <c r="DF698" s="28"/>
      <c r="DG698" s="28"/>
      <c r="DH698" s="28"/>
      <c r="DM698" s="202"/>
      <c r="DO698" s="28"/>
      <c r="DP698" s="28"/>
      <c r="DQ698" s="28"/>
      <c r="DV698" s="202"/>
      <c r="DX698" s="28"/>
      <c r="DY698" s="28"/>
      <c r="DZ698" s="28"/>
      <c r="EE698" s="202"/>
      <c r="EG698" s="28"/>
      <c r="EH698" s="28"/>
      <c r="EI698" s="28"/>
      <c r="EN698" s="202"/>
      <c r="EP698" s="28"/>
      <c r="EQ698" s="28"/>
      <c r="ER698" s="28"/>
      <c r="EW698" s="202"/>
      <c r="EY698" s="28"/>
      <c r="EZ698" s="28"/>
      <c r="FA698" s="28"/>
      <c r="FF698" s="202"/>
      <c r="FH698" s="28"/>
      <c r="FI698" s="28"/>
      <c r="FJ698" s="28"/>
      <c r="FO698" s="202"/>
      <c r="FQ698" s="28"/>
      <c r="FR698" s="28"/>
      <c r="FS698" s="28"/>
      <c r="FX698" s="202"/>
      <c r="FZ698" s="28"/>
      <c r="GA698" s="28"/>
      <c r="GB698" s="28"/>
      <c r="GG698" s="202"/>
      <c r="GI698" s="28"/>
      <c r="GJ698" s="28"/>
      <c r="GK698" s="28"/>
      <c r="GP698" s="202"/>
      <c r="GR698" s="28"/>
      <c r="GS698" s="28"/>
      <c r="GT698" s="28"/>
      <c r="GY698" s="202"/>
      <c r="HA698" s="28"/>
      <c r="HB698" s="28"/>
      <c r="HC698" s="28"/>
      <c r="HH698" s="202"/>
      <c r="HJ698" s="28"/>
      <c r="HK698" s="28"/>
      <c r="HL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c r="IS698" s="28"/>
      <c r="IT698" s="28"/>
      <c r="IU698" s="28"/>
      <c r="IV698" s="28"/>
    </row>
    <row r="699" spans="1:256" s="54" customFormat="1" ht="18">
      <c r="A699" s="364" t="s">
        <v>1910</v>
      </c>
      <c r="B699" s="28"/>
      <c r="C699" s="292"/>
      <c r="D699" s="54" t="s">
        <v>129</v>
      </c>
      <c r="E699" s="54">
        <f t="shared" si="7"/>
        <v>0</v>
      </c>
      <c r="F699" s="305">
        <f t="shared" si="8"/>
        <v>0</v>
      </c>
      <c r="H699" s="28"/>
      <c r="I699" s="28"/>
      <c r="J699" s="28"/>
      <c r="K699" s="28"/>
      <c r="M699" s="28"/>
      <c r="N699" s="28"/>
      <c r="R699" s="202"/>
      <c r="T699" s="28"/>
      <c r="U699" s="28"/>
      <c r="V699" s="28"/>
      <c r="AA699" s="202"/>
      <c r="AC699" s="28"/>
      <c r="AD699" s="28"/>
      <c r="AE699" s="28"/>
      <c r="AJ699" s="202"/>
      <c r="AL699" s="28"/>
      <c r="AM699" s="28"/>
      <c r="AN699" s="28"/>
      <c r="AS699" s="202"/>
      <c r="AU699" s="28"/>
      <c r="AV699" s="28"/>
      <c r="AW699" s="28"/>
      <c r="BB699" s="202"/>
      <c r="BD699" s="28"/>
      <c r="BE699" s="28"/>
      <c r="BF699" s="28"/>
      <c r="BK699" s="202"/>
      <c r="BM699" s="28"/>
      <c r="BN699" s="28"/>
      <c r="BO699" s="28"/>
      <c r="BT699" s="202"/>
      <c r="BV699" s="28"/>
      <c r="BW699" s="28"/>
      <c r="BX699" s="28"/>
      <c r="CC699" s="202"/>
      <c r="CE699" s="28"/>
      <c r="CF699" s="28"/>
      <c r="CG699" s="28"/>
      <c r="CL699" s="202"/>
      <c r="CN699" s="28"/>
      <c r="CO699" s="28"/>
      <c r="CP699" s="28"/>
      <c r="CU699" s="202"/>
      <c r="CW699" s="28"/>
      <c r="CX699" s="28"/>
      <c r="CY699" s="28"/>
      <c r="DD699" s="202"/>
      <c r="DF699" s="28"/>
      <c r="DG699" s="28"/>
      <c r="DH699" s="28"/>
      <c r="DM699" s="202"/>
      <c r="DO699" s="28"/>
      <c r="DP699" s="28"/>
      <c r="DQ699" s="28"/>
      <c r="DV699" s="202"/>
      <c r="DX699" s="28"/>
      <c r="DY699" s="28"/>
      <c r="DZ699" s="28"/>
      <c r="EE699" s="202"/>
      <c r="EG699" s="28"/>
      <c r="EH699" s="28"/>
      <c r="EI699" s="28"/>
      <c r="EN699" s="202"/>
      <c r="EP699" s="28"/>
      <c r="EQ699" s="28"/>
      <c r="ER699" s="28"/>
      <c r="EW699" s="202"/>
      <c r="EY699" s="28"/>
      <c r="EZ699" s="28"/>
      <c r="FA699" s="28"/>
      <c r="FF699" s="202"/>
      <c r="FH699" s="28"/>
      <c r="FI699" s="28"/>
      <c r="FJ699" s="28"/>
      <c r="FO699" s="202"/>
      <c r="FQ699" s="28"/>
      <c r="FR699" s="28"/>
      <c r="FS699" s="28"/>
      <c r="FX699" s="202"/>
      <c r="FZ699" s="28"/>
      <c r="GA699" s="28"/>
      <c r="GB699" s="28"/>
      <c r="GG699" s="202"/>
      <c r="GI699" s="28"/>
      <c r="GJ699" s="28"/>
      <c r="GK699" s="28"/>
      <c r="GP699" s="202"/>
      <c r="GR699" s="28"/>
      <c r="GS699" s="28"/>
      <c r="GT699" s="28"/>
      <c r="GY699" s="202"/>
      <c r="HA699" s="28"/>
      <c r="HB699" s="28"/>
      <c r="HC699" s="28"/>
      <c r="HH699" s="202"/>
      <c r="HJ699" s="28"/>
      <c r="HK699" s="28"/>
      <c r="HL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c r="IS699" s="28"/>
      <c r="IT699" s="28"/>
      <c r="IU699" s="28"/>
      <c r="IV699" s="28"/>
    </row>
    <row r="700" spans="1:256" s="54" customFormat="1" ht="18">
      <c r="A700" s="364" t="s">
        <v>1928</v>
      </c>
      <c r="B700" s="28"/>
      <c r="C700" s="292"/>
      <c r="D700" s="54" t="s">
        <v>129</v>
      </c>
      <c r="E700" s="54">
        <f t="shared" si="7"/>
        <v>0</v>
      </c>
      <c r="F700" s="305">
        <f t="shared" si="8"/>
        <v>11</v>
      </c>
      <c r="H700" s="239"/>
      <c r="I700" s="28"/>
      <c r="J700" s="28">
        <v>11</v>
      </c>
      <c r="K700" s="28"/>
      <c r="L700" s="28"/>
      <c r="M700" s="239"/>
      <c r="N700" s="28"/>
      <c r="R700" s="202"/>
      <c r="T700" s="28"/>
      <c r="U700" s="28"/>
      <c r="V700" s="28"/>
      <c r="AA700" s="202"/>
      <c r="AC700" s="28"/>
      <c r="AD700" s="28"/>
      <c r="AE700" s="28"/>
      <c r="AJ700" s="202"/>
      <c r="AL700" s="28"/>
      <c r="AM700" s="28"/>
      <c r="AN700" s="28"/>
      <c r="AS700" s="202"/>
      <c r="AU700" s="28"/>
      <c r="AV700" s="28"/>
      <c r="AW700" s="28"/>
      <c r="BB700" s="202"/>
      <c r="BD700" s="28"/>
      <c r="BE700" s="28"/>
      <c r="BF700" s="28"/>
      <c r="BK700" s="202"/>
      <c r="BM700" s="28"/>
      <c r="BN700" s="28"/>
      <c r="BO700" s="28"/>
      <c r="BT700" s="202"/>
      <c r="BV700" s="28"/>
      <c r="BW700" s="28"/>
      <c r="BX700" s="28"/>
      <c r="CC700" s="202"/>
      <c r="CE700" s="28"/>
      <c r="CF700" s="28"/>
      <c r="CG700" s="28"/>
      <c r="CL700" s="202"/>
      <c r="CN700" s="28"/>
      <c r="CO700" s="28"/>
      <c r="CP700" s="28"/>
      <c r="CU700" s="202"/>
      <c r="CW700" s="28"/>
      <c r="CX700" s="28"/>
      <c r="CY700" s="28"/>
      <c r="DD700" s="202"/>
      <c r="DF700" s="28"/>
      <c r="DG700" s="28"/>
      <c r="DH700" s="28"/>
      <c r="DM700" s="202"/>
      <c r="DO700" s="28"/>
      <c r="DP700" s="28"/>
      <c r="DQ700" s="28"/>
      <c r="DV700" s="202"/>
      <c r="DX700" s="28"/>
      <c r="DY700" s="28"/>
      <c r="DZ700" s="28"/>
      <c r="EE700" s="202"/>
      <c r="EG700" s="28"/>
      <c r="EH700" s="28"/>
      <c r="EI700" s="28"/>
      <c r="EN700" s="202"/>
      <c r="EP700" s="28"/>
      <c r="EQ700" s="28"/>
      <c r="ER700" s="28"/>
      <c r="EW700" s="202"/>
      <c r="EY700" s="28"/>
      <c r="EZ700" s="28"/>
      <c r="FA700" s="28"/>
      <c r="FF700" s="202"/>
      <c r="FH700" s="28"/>
      <c r="FI700" s="28"/>
      <c r="FJ700" s="28"/>
      <c r="FO700" s="202"/>
      <c r="FQ700" s="28"/>
      <c r="FR700" s="28"/>
      <c r="FS700" s="28"/>
      <c r="FX700" s="202"/>
      <c r="FZ700" s="28"/>
      <c r="GA700" s="28"/>
      <c r="GB700" s="28"/>
      <c r="GG700" s="202"/>
      <c r="GI700" s="28"/>
      <c r="GJ700" s="28"/>
      <c r="GK700" s="28"/>
      <c r="GP700" s="202"/>
      <c r="GR700" s="28"/>
      <c r="GS700" s="28"/>
      <c r="GT700" s="28"/>
      <c r="GY700" s="202"/>
      <c r="HA700" s="28"/>
      <c r="HB700" s="28"/>
      <c r="HC700" s="28"/>
      <c r="HH700" s="202"/>
      <c r="HJ700" s="28"/>
      <c r="HK700" s="28"/>
      <c r="HL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c r="IS700" s="28"/>
      <c r="IT700" s="28"/>
      <c r="IU700" s="28"/>
      <c r="IV700" s="28"/>
    </row>
    <row r="701" spans="1:256" s="54" customFormat="1" ht="18">
      <c r="A701" s="364" t="s">
        <v>552</v>
      </c>
      <c r="B701" s="292"/>
      <c r="C701" s="292"/>
      <c r="D701" s="54" t="s">
        <v>130</v>
      </c>
      <c r="E701" s="54">
        <f t="shared" si="7"/>
        <v>0</v>
      </c>
      <c r="F701" s="305">
        <f t="shared" si="8"/>
        <v>0</v>
      </c>
      <c r="H701" s="28"/>
      <c r="I701" s="28"/>
      <c r="J701" s="28"/>
      <c r="K701" s="28"/>
      <c r="M701" s="28"/>
      <c r="N701" s="28"/>
      <c r="R701" s="202"/>
      <c r="T701" s="28"/>
      <c r="U701" s="28"/>
      <c r="V701" s="28"/>
      <c r="AA701" s="202"/>
      <c r="AC701" s="28"/>
      <c r="AD701" s="28"/>
      <c r="AE701" s="28"/>
      <c r="AJ701" s="202"/>
      <c r="AL701" s="28"/>
      <c r="AM701" s="28"/>
      <c r="AN701" s="28"/>
      <c r="AS701" s="202"/>
      <c r="AU701" s="28"/>
      <c r="AV701" s="28"/>
      <c r="AW701" s="28"/>
      <c r="BB701" s="202"/>
      <c r="BD701" s="28"/>
      <c r="BE701" s="28"/>
      <c r="BF701" s="28"/>
      <c r="BK701" s="202"/>
      <c r="BM701" s="28"/>
      <c r="BN701" s="28"/>
      <c r="BO701" s="28"/>
      <c r="BT701" s="202"/>
      <c r="BV701" s="28"/>
      <c r="BW701" s="28"/>
      <c r="BX701" s="28"/>
      <c r="CC701" s="202"/>
      <c r="CE701" s="28"/>
      <c r="CF701" s="28"/>
      <c r="CG701" s="28"/>
      <c r="CL701" s="202"/>
      <c r="CN701" s="28"/>
      <c r="CO701" s="28"/>
      <c r="CP701" s="28"/>
      <c r="CU701" s="202"/>
      <c r="CW701" s="28"/>
      <c r="CX701" s="28"/>
      <c r="CY701" s="28"/>
      <c r="DD701" s="202"/>
      <c r="DF701" s="28"/>
      <c r="DG701" s="28"/>
      <c r="DH701" s="28"/>
      <c r="DM701" s="202"/>
      <c r="DO701" s="28"/>
      <c r="DP701" s="28"/>
      <c r="DQ701" s="28"/>
      <c r="DV701" s="202"/>
      <c r="DX701" s="28"/>
      <c r="DY701" s="28"/>
      <c r="DZ701" s="28"/>
      <c r="EE701" s="202"/>
      <c r="EG701" s="28"/>
      <c r="EH701" s="28"/>
      <c r="EI701" s="28"/>
      <c r="EN701" s="202"/>
      <c r="EP701" s="28"/>
      <c r="EQ701" s="28"/>
      <c r="ER701" s="28"/>
      <c r="EW701" s="202"/>
      <c r="EY701" s="28"/>
      <c r="EZ701" s="28"/>
      <c r="FA701" s="28"/>
      <c r="FF701" s="202"/>
      <c r="FH701" s="28"/>
      <c r="FI701" s="28"/>
      <c r="FJ701" s="28"/>
      <c r="FO701" s="202"/>
      <c r="FQ701" s="28"/>
      <c r="FR701" s="28"/>
      <c r="FS701" s="28"/>
      <c r="FX701" s="202"/>
      <c r="FZ701" s="28"/>
      <c r="GA701" s="28"/>
      <c r="GB701" s="28"/>
      <c r="GG701" s="202"/>
      <c r="GI701" s="28"/>
      <c r="GJ701" s="28"/>
      <c r="GK701" s="28"/>
      <c r="GP701" s="202"/>
      <c r="GR701" s="28"/>
      <c r="GS701" s="28"/>
      <c r="GT701" s="28"/>
      <c r="GY701" s="202"/>
      <c r="HA701" s="28"/>
      <c r="HB701" s="28"/>
      <c r="HC701" s="28"/>
      <c r="HH701" s="202"/>
      <c r="HJ701" s="28"/>
      <c r="HK701" s="28"/>
      <c r="HL701" s="28"/>
      <c r="HQ701" s="28"/>
      <c r="HR701" s="28"/>
      <c r="HS701" s="28"/>
      <c r="HT701" s="28"/>
      <c r="HU701" s="28"/>
      <c r="HV701" s="28"/>
      <c r="HW701" s="28"/>
      <c r="HX701" s="28"/>
      <c r="HY701" s="28"/>
      <c r="HZ701" s="28"/>
      <c r="IA701" s="28"/>
      <c r="IB701" s="28"/>
      <c r="IC701" s="28"/>
      <c r="ID701" s="28"/>
      <c r="IE701" s="28"/>
      <c r="IF701" s="28"/>
      <c r="IG701" s="28"/>
      <c r="IH701" s="28"/>
      <c r="II701" s="28"/>
      <c r="IJ701" s="28"/>
      <c r="IK701" s="28"/>
      <c r="IL701" s="28"/>
      <c r="IM701" s="28"/>
      <c r="IN701" s="28"/>
      <c r="IO701" s="28"/>
      <c r="IP701" s="28"/>
      <c r="IQ701" s="28"/>
      <c r="IR701" s="28"/>
      <c r="IS701" s="28"/>
      <c r="IT701" s="28"/>
      <c r="IU701" s="28"/>
      <c r="IV701" s="28"/>
    </row>
    <row r="702" spans="1:256" s="54" customFormat="1" ht="18">
      <c r="A702" s="364" t="s">
        <v>653</v>
      </c>
      <c r="B702" s="292"/>
      <c r="C702" s="292"/>
      <c r="D702" s="54" t="s">
        <v>135</v>
      </c>
      <c r="E702" s="54">
        <f t="shared" si="7"/>
        <v>3</v>
      </c>
      <c r="F702" s="305">
        <f t="shared" si="8"/>
        <v>207</v>
      </c>
      <c r="G702" s="54">
        <v>8</v>
      </c>
      <c r="H702" s="28">
        <v>29</v>
      </c>
      <c r="I702" s="28">
        <v>128</v>
      </c>
      <c r="J702" s="28">
        <v>42</v>
      </c>
      <c r="K702" s="28"/>
      <c r="M702" s="28"/>
      <c r="N702" s="28"/>
      <c r="R702" s="202"/>
      <c r="T702" s="28"/>
      <c r="U702" s="28"/>
      <c r="V702" s="28"/>
      <c r="AA702" s="202"/>
      <c r="AC702" s="28"/>
      <c r="AD702" s="28"/>
      <c r="AE702" s="28"/>
      <c r="AJ702" s="202"/>
      <c r="AL702" s="28"/>
      <c r="AM702" s="28"/>
      <c r="AN702" s="28"/>
      <c r="AS702" s="202"/>
      <c r="AU702" s="28"/>
      <c r="AV702" s="28"/>
      <c r="AW702" s="28"/>
      <c r="BB702" s="202"/>
      <c r="BD702" s="28"/>
      <c r="BE702" s="28"/>
      <c r="BF702" s="28"/>
      <c r="BK702" s="202"/>
      <c r="BM702" s="28"/>
      <c r="BN702" s="28"/>
      <c r="BO702" s="28"/>
      <c r="BT702" s="202"/>
      <c r="BV702" s="28"/>
      <c r="BW702" s="28"/>
      <c r="BX702" s="28"/>
      <c r="CC702" s="202"/>
      <c r="CE702" s="28"/>
      <c r="CF702" s="28"/>
      <c r="CG702" s="28"/>
      <c r="CL702" s="202"/>
      <c r="CN702" s="28"/>
      <c r="CO702" s="28"/>
      <c r="CP702" s="28"/>
      <c r="CU702" s="202"/>
      <c r="CW702" s="28"/>
      <c r="CX702" s="28"/>
      <c r="CY702" s="28"/>
      <c r="DD702" s="202"/>
      <c r="DF702" s="28"/>
      <c r="DG702" s="28"/>
      <c r="DH702" s="28"/>
      <c r="DM702" s="202"/>
      <c r="DO702" s="28"/>
      <c r="DP702" s="28"/>
      <c r="DQ702" s="28"/>
      <c r="DV702" s="202"/>
      <c r="DX702" s="28"/>
      <c r="DY702" s="28"/>
      <c r="DZ702" s="28"/>
      <c r="EE702" s="202"/>
      <c r="EG702" s="28"/>
      <c r="EH702" s="28"/>
      <c r="EI702" s="28"/>
      <c r="EN702" s="202"/>
      <c r="EP702" s="28"/>
      <c r="EQ702" s="28"/>
      <c r="ER702" s="28"/>
      <c r="EW702" s="202"/>
      <c r="EY702" s="28"/>
      <c r="EZ702" s="28"/>
      <c r="FA702" s="28"/>
      <c r="FF702" s="202"/>
      <c r="FH702" s="28"/>
      <c r="FI702" s="28"/>
      <c r="FJ702" s="28"/>
      <c r="FO702" s="202"/>
      <c r="FQ702" s="28"/>
      <c r="FR702" s="28"/>
      <c r="FS702" s="28"/>
      <c r="FX702" s="202"/>
      <c r="FZ702" s="28"/>
      <c r="GA702" s="28"/>
      <c r="GB702" s="28"/>
      <c r="GG702" s="202"/>
      <c r="GI702" s="28"/>
      <c r="GJ702" s="28"/>
      <c r="GK702" s="28"/>
      <c r="GP702" s="202"/>
      <c r="GR702" s="28"/>
      <c r="GS702" s="28"/>
      <c r="GT702" s="28"/>
      <c r="GY702" s="202"/>
      <c r="HA702" s="28"/>
      <c r="HB702" s="28"/>
      <c r="HC702" s="28"/>
      <c r="HH702" s="202"/>
      <c r="HJ702" s="28"/>
      <c r="HK702" s="28"/>
      <c r="HL702" s="28"/>
      <c r="HQ702" s="28"/>
      <c r="HR702" s="28"/>
      <c r="HS702" s="28"/>
      <c r="HT702" s="28"/>
      <c r="HU702" s="28"/>
      <c r="HV702" s="28"/>
      <c r="HW702" s="28"/>
      <c r="HX702" s="28"/>
      <c r="HY702" s="28"/>
      <c r="HZ702" s="28"/>
      <c r="IA702" s="28"/>
      <c r="IB702" s="28"/>
      <c r="IC702" s="28"/>
      <c r="ID702" s="28"/>
      <c r="IE702" s="28"/>
      <c r="IF702" s="28"/>
      <c r="IG702" s="28"/>
      <c r="IH702" s="28"/>
      <c r="II702" s="28"/>
      <c r="IJ702" s="28"/>
      <c r="IK702" s="28"/>
      <c r="IL702" s="28"/>
      <c r="IM702" s="28"/>
      <c r="IN702" s="28"/>
      <c r="IO702" s="28"/>
      <c r="IP702" s="28"/>
      <c r="IQ702" s="28"/>
      <c r="IR702" s="28"/>
      <c r="IS702" s="28"/>
      <c r="IT702" s="28"/>
      <c r="IU702" s="28"/>
      <c r="IV702" s="28"/>
    </row>
    <row r="703" spans="1:256" s="54" customFormat="1" ht="18">
      <c r="A703" s="364" t="s">
        <v>446</v>
      </c>
      <c r="B703" s="28"/>
      <c r="C703" s="292"/>
      <c r="D703" s="54" t="s">
        <v>139</v>
      </c>
      <c r="E703" s="54">
        <f t="shared" si="7"/>
        <v>61</v>
      </c>
      <c r="F703" s="305">
        <f t="shared" si="8"/>
        <v>543</v>
      </c>
      <c r="G703" s="54">
        <v>393</v>
      </c>
      <c r="H703" s="239">
        <v>135</v>
      </c>
      <c r="I703" s="28"/>
      <c r="J703" s="28"/>
      <c r="K703" s="28">
        <v>15</v>
      </c>
      <c r="L703" s="28"/>
      <c r="M703" s="239"/>
      <c r="N703" s="28"/>
      <c r="R703" s="202"/>
      <c r="T703" s="28"/>
      <c r="U703" s="28"/>
      <c r="V703" s="28"/>
      <c r="AA703" s="202"/>
      <c r="AC703" s="28"/>
      <c r="AD703" s="28"/>
      <c r="AE703" s="28"/>
      <c r="AJ703" s="202"/>
      <c r="AL703" s="28"/>
      <c r="AM703" s="28"/>
      <c r="AN703" s="28"/>
      <c r="AS703" s="202"/>
      <c r="AU703" s="28"/>
      <c r="AV703" s="28"/>
      <c r="AW703" s="28"/>
      <c r="BB703" s="202"/>
      <c r="BD703" s="28"/>
      <c r="BE703" s="28"/>
      <c r="BF703" s="28"/>
      <c r="BK703" s="202"/>
      <c r="BM703" s="28"/>
      <c r="BN703" s="28"/>
      <c r="BO703" s="28"/>
      <c r="BT703" s="202"/>
      <c r="BV703" s="28"/>
      <c r="BW703" s="28"/>
      <c r="BX703" s="28"/>
      <c r="CC703" s="202"/>
      <c r="CE703" s="28"/>
      <c r="CF703" s="28"/>
      <c r="CG703" s="28"/>
      <c r="CL703" s="202"/>
      <c r="CN703" s="28"/>
      <c r="CO703" s="28"/>
      <c r="CP703" s="28"/>
      <c r="CU703" s="202"/>
      <c r="CW703" s="28"/>
      <c r="CX703" s="28"/>
      <c r="CY703" s="28"/>
      <c r="DD703" s="202"/>
      <c r="DF703" s="28"/>
      <c r="DG703" s="28"/>
      <c r="DH703" s="28"/>
      <c r="DM703" s="202"/>
      <c r="DO703" s="28"/>
      <c r="DP703" s="28"/>
      <c r="DQ703" s="28"/>
      <c r="DV703" s="202"/>
      <c r="DX703" s="28"/>
      <c r="DY703" s="28"/>
      <c r="DZ703" s="28"/>
      <c r="EE703" s="202"/>
      <c r="EG703" s="28"/>
      <c r="EH703" s="28"/>
      <c r="EI703" s="28"/>
      <c r="EN703" s="202"/>
      <c r="EP703" s="28"/>
      <c r="EQ703" s="28"/>
      <c r="ER703" s="28"/>
      <c r="EW703" s="202"/>
      <c r="EY703" s="28"/>
      <c r="EZ703" s="28"/>
      <c r="FA703" s="28"/>
      <c r="FF703" s="202"/>
      <c r="FH703" s="28"/>
      <c r="FI703" s="28"/>
      <c r="FJ703" s="28"/>
      <c r="FO703" s="202"/>
      <c r="FQ703" s="28"/>
      <c r="FR703" s="28"/>
      <c r="FS703" s="28"/>
      <c r="FX703" s="202"/>
      <c r="FZ703" s="28"/>
      <c r="GA703" s="28"/>
      <c r="GB703" s="28"/>
      <c r="GG703" s="202"/>
      <c r="GI703" s="28"/>
      <c r="GJ703" s="28"/>
      <c r="GK703" s="28"/>
      <c r="GP703" s="202"/>
      <c r="GR703" s="28"/>
      <c r="GS703" s="28"/>
      <c r="GT703" s="28"/>
      <c r="GY703" s="202"/>
      <c r="HA703" s="28"/>
      <c r="HB703" s="28"/>
      <c r="HC703" s="28"/>
      <c r="HH703" s="202"/>
      <c r="HJ703" s="28"/>
      <c r="HK703" s="28"/>
      <c r="HL703" s="28"/>
      <c r="HQ703" s="28"/>
      <c r="HR703" s="28"/>
      <c r="HS703" s="28"/>
      <c r="HT703" s="28"/>
      <c r="HU703" s="28"/>
      <c r="HV703" s="28"/>
      <c r="HW703" s="28"/>
      <c r="HX703" s="28"/>
      <c r="HY703" s="28"/>
      <c r="HZ703" s="28"/>
      <c r="IA703" s="28"/>
      <c r="IB703" s="28"/>
      <c r="IC703" s="28"/>
      <c r="ID703" s="28"/>
      <c r="IE703" s="28"/>
      <c r="IF703" s="28"/>
      <c r="IG703" s="28"/>
      <c r="IH703" s="28"/>
      <c r="II703" s="28"/>
      <c r="IJ703" s="28"/>
      <c r="IK703" s="28"/>
      <c r="IL703" s="28"/>
      <c r="IM703" s="28"/>
      <c r="IN703" s="28"/>
      <c r="IO703" s="28"/>
      <c r="IP703" s="28"/>
      <c r="IQ703" s="28"/>
      <c r="IR703" s="28"/>
      <c r="IS703" s="28"/>
      <c r="IT703" s="28"/>
      <c r="IU703" s="28"/>
      <c r="IV703" s="28"/>
    </row>
    <row r="704" spans="1:256" s="54" customFormat="1" ht="18">
      <c r="A704" s="364" t="s">
        <v>1327</v>
      </c>
      <c r="B704" s="292"/>
      <c r="C704" s="292"/>
      <c r="D704" s="54" t="s">
        <v>132</v>
      </c>
      <c r="E704" s="54">
        <f t="shared" si="7"/>
        <v>2</v>
      </c>
      <c r="F704" s="305">
        <f t="shared" si="8"/>
        <v>3</v>
      </c>
      <c r="H704" s="239"/>
      <c r="I704" s="28"/>
      <c r="J704" s="28">
        <v>3</v>
      </c>
      <c r="K704" s="28"/>
      <c r="L704" s="28"/>
      <c r="M704" s="239"/>
      <c r="N704" s="28"/>
      <c r="R704" s="202"/>
      <c r="T704" s="28"/>
      <c r="U704" s="28"/>
      <c r="V704" s="28"/>
      <c r="AA704" s="202"/>
      <c r="AC704" s="28"/>
      <c r="AD704" s="28"/>
      <c r="AE704" s="28"/>
      <c r="AJ704" s="202"/>
      <c r="AL704" s="28"/>
      <c r="AM704" s="28"/>
      <c r="AN704" s="28"/>
      <c r="AS704" s="202"/>
      <c r="AU704" s="28"/>
      <c r="AV704" s="28"/>
      <c r="AW704" s="28"/>
      <c r="BB704" s="202"/>
      <c r="BD704" s="28"/>
      <c r="BE704" s="28"/>
      <c r="BF704" s="28"/>
      <c r="BK704" s="202"/>
      <c r="BM704" s="28"/>
      <c r="BN704" s="28"/>
      <c r="BO704" s="28"/>
      <c r="BT704" s="202"/>
      <c r="BV704" s="28"/>
      <c r="BW704" s="28"/>
      <c r="BX704" s="28"/>
      <c r="CC704" s="202"/>
      <c r="CE704" s="28"/>
      <c r="CF704" s="28"/>
      <c r="CG704" s="28"/>
      <c r="CL704" s="202"/>
      <c r="CN704" s="28"/>
      <c r="CO704" s="28"/>
      <c r="CP704" s="28"/>
      <c r="CU704" s="202"/>
      <c r="CW704" s="28"/>
      <c r="CX704" s="28"/>
      <c r="CY704" s="28"/>
      <c r="DD704" s="202"/>
      <c r="DF704" s="28"/>
      <c r="DG704" s="28"/>
      <c r="DH704" s="28"/>
      <c r="DM704" s="202"/>
      <c r="DO704" s="28"/>
      <c r="DP704" s="28"/>
      <c r="DQ704" s="28"/>
      <c r="DV704" s="202"/>
      <c r="DX704" s="28"/>
      <c r="DY704" s="28"/>
      <c r="DZ704" s="28"/>
      <c r="EE704" s="202"/>
      <c r="EG704" s="28"/>
      <c r="EH704" s="28"/>
      <c r="EI704" s="28"/>
      <c r="EN704" s="202"/>
      <c r="EP704" s="28"/>
      <c r="EQ704" s="28"/>
      <c r="ER704" s="28"/>
      <c r="EW704" s="202"/>
      <c r="EY704" s="28"/>
      <c r="EZ704" s="28"/>
      <c r="FA704" s="28"/>
      <c r="FF704" s="202"/>
      <c r="FH704" s="28"/>
      <c r="FI704" s="28"/>
      <c r="FJ704" s="28"/>
      <c r="FO704" s="202"/>
      <c r="FQ704" s="28"/>
      <c r="FR704" s="28"/>
      <c r="FS704" s="28"/>
      <c r="FX704" s="202"/>
      <c r="FZ704" s="28"/>
      <c r="GA704" s="28"/>
      <c r="GB704" s="28"/>
      <c r="GG704" s="202"/>
      <c r="GI704" s="28"/>
      <c r="GJ704" s="28"/>
      <c r="GK704" s="28"/>
      <c r="GP704" s="202"/>
      <c r="GR704" s="28"/>
      <c r="GS704" s="28"/>
      <c r="GT704" s="28"/>
      <c r="GY704" s="202"/>
      <c r="HA704" s="28"/>
      <c r="HB704" s="28"/>
      <c r="HC704" s="28"/>
      <c r="HH704" s="202"/>
      <c r="HJ704" s="28"/>
      <c r="HK704" s="28"/>
      <c r="HL704" s="28"/>
      <c r="HQ704" s="28"/>
      <c r="HR704" s="28"/>
      <c r="HS704" s="28"/>
      <c r="HT704" s="28"/>
      <c r="HU704" s="28"/>
      <c r="HV704" s="28"/>
      <c r="HW704" s="28"/>
      <c r="HX704" s="28"/>
      <c r="HY704" s="28"/>
      <c r="HZ704" s="28"/>
      <c r="IA704" s="28"/>
      <c r="IB704" s="28"/>
      <c r="IC704" s="28"/>
      <c r="ID704" s="28"/>
      <c r="IE704" s="28"/>
      <c r="IF704" s="28"/>
      <c r="IG704" s="28"/>
      <c r="IH704" s="28"/>
      <c r="II704" s="28"/>
      <c r="IJ704" s="28"/>
      <c r="IK704" s="28"/>
      <c r="IL704" s="28"/>
      <c r="IM704" s="28"/>
      <c r="IN704" s="28"/>
      <c r="IO704" s="28"/>
      <c r="IP704" s="28"/>
      <c r="IQ704" s="28"/>
      <c r="IR704" s="28"/>
      <c r="IS704" s="28"/>
      <c r="IT704" s="28"/>
      <c r="IU704" s="28"/>
      <c r="IV704" s="28"/>
    </row>
    <row r="705" spans="1:256" s="54" customFormat="1" ht="18">
      <c r="A705" s="364" t="s">
        <v>777</v>
      </c>
      <c r="B705" s="292"/>
      <c r="C705" s="292"/>
      <c r="D705" s="54" t="s">
        <v>130</v>
      </c>
      <c r="E705" s="54">
        <f t="shared" si="7"/>
        <v>0</v>
      </c>
      <c r="F705" s="305">
        <f t="shared" si="8"/>
        <v>17</v>
      </c>
      <c r="H705" s="28"/>
      <c r="I705" s="28">
        <v>9</v>
      </c>
      <c r="J705" s="28">
        <v>8</v>
      </c>
      <c r="K705" s="28"/>
      <c r="M705" s="28"/>
      <c r="N705" s="28"/>
      <c r="R705" s="202"/>
      <c r="T705" s="28"/>
      <c r="U705" s="28"/>
      <c r="V705" s="28"/>
      <c r="AA705" s="202"/>
      <c r="AC705" s="28"/>
      <c r="AD705" s="28"/>
      <c r="AE705" s="28"/>
      <c r="AJ705" s="202"/>
      <c r="AL705" s="28"/>
      <c r="AM705" s="28"/>
      <c r="AN705" s="28"/>
      <c r="AS705" s="202"/>
      <c r="AU705" s="28"/>
      <c r="AV705" s="28"/>
      <c r="AW705" s="28"/>
      <c r="BB705" s="202"/>
      <c r="BD705" s="28"/>
      <c r="BE705" s="28"/>
      <c r="BF705" s="28"/>
      <c r="BK705" s="202"/>
      <c r="BM705" s="28"/>
      <c r="BN705" s="28"/>
      <c r="BO705" s="28"/>
      <c r="BT705" s="202"/>
      <c r="BV705" s="28"/>
      <c r="BW705" s="28"/>
      <c r="BX705" s="28"/>
      <c r="CC705" s="202"/>
      <c r="CE705" s="28"/>
      <c r="CF705" s="28"/>
      <c r="CG705" s="28"/>
      <c r="CL705" s="202"/>
      <c r="CN705" s="28"/>
      <c r="CO705" s="28"/>
      <c r="CP705" s="28"/>
      <c r="CU705" s="202"/>
      <c r="CW705" s="28"/>
      <c r="CX705" s="28"/>
      <c r="CY705" s="28"/>
      <c r="DD705" s="202"/>
      <c r="DF705" s="28"/>
      <c r="DG705" s="28"/>
      <c r="DH705" s="28"/>
      <c r="DM705" s="202"/>
      <c r="DO705" s="28"/>
      <c r="DP705" s="28"/>
      <c r="DQ705" s="28"/>
      <c r="DV705" s="202"/>
      <c r="DX705" s="28"/>
      <c r="DY705" s="28"/>
      <c r="DZ705" s="28"/>
      <c r="EE705" s="202"/>
      <c r="EG705" s="28"/>
      <c r="EH705" s="28"/>
      <c r="EI705" s="28"/>
      <c r="EN705" s="202"/>
      <c r="EP705" s="28"/>
      <c r="EQ705" s="28"/>
      <c r="ER705" s="28"/>
      <c r="EW705" s="202"/>
      <c r="EY705" s="28"/>
      <c r="EZ705" s="28"/>
      <c r="FA705" s="28"/>
      <c r="FF705" s="202"/>
      <c r="FH705" s="28"/>
      <c r="FI705" s="28"/>
      <c r="FJ705" s="28"/>
      <c r="FO705" s="202"/>
      <c r="FQ705" s="28"/>
      <c r="FR705" s="28"/>
      <c r="FS705" s="28"/>
      <c r="FX705" s="202"/>
      <c r="FZ705" s="28"/>
      <c r="GA705" s="28"/>
      <c r="GB705" s="28"/>
      <c r="GG705" s="202"/>
      <c r="GI705" s="28"/>
      <c r="GJ705" s="28"/>
      <c r="GK705" s="28"/>
      <c r="GP705" s="202"/>
      <c r="GR705" s="28"/>
      <c r="GS705" s="28"/>
      <c r="GT705" s="28"/>
      <c r="GY705" s="202"/>
      <c r="HA705" s="28"/>
      <c r="HB705" s="28"/>
      <c r="HC705" s="28"/>
      <c r="HH705" s="202"/>
      <c r="HJ705" s="28"/>
      <c r="HK705" s="28"/>
      <c r="HL705" s="28"/>
      <c r="HQ705" s="28"/>
      <c r="HR705" s="28"/>
      <c r="HS705" s="28"/>
      <c r="HT705" s="28"/>
      <c r="HU705" s="28"/>
      <c r="HV705" s="28"/>
      <c r="HW705" s="28"/>
      <c r="HX705" s="28"/>
      <c r="HY705" s="28"/>
      <c r="HZ705" s="28"/>
      <c r="IA705" s="28"/>
      <c r="IB705" s="28"/>
      <c r="IC705" s="28"/>
      <c r="ID705" s="28"/>
      <c r="IE705" s="28"/>
      <c r="IF705" s="28"/>
      <c r="IG705" s="28"/>
      <c r="IH705" s="28"/>
      <c r="II705" s="28"/>
      <c r="IJ705" s="28"/>
      <c r="IK705" s="28"/>
      <c r="IL705" s="28"/>
      <c r="IM705" s="28"/>
      <c r="IN705" s="28"/>
      <c r="IO705" s="28"/>
      <c r="IP705" s="28"/>
      <c r="IQ705" s="28"/>
      <c r="IR705" s="28"/>
      <c r="IS705" s="28"/>
      <c r="IT705" s="28"/>
      <c r="IU705" s="28"/>
      <c r="IV705" s="28"/>
    </row>
    <row r="706" spans="1:256" s="54" customFormat="1" ht="18">
      <c r="A706" s="364" t="s">
        <v>1056</v>
      </c>
      <c r="B706" s="28"/>
      <c r="C706" s="292"/>
      <c r="D706" s="54" t="s">
        <v>129</v>
      </c>
      <c r="E706" s="54">
        <f t="shared" si="7"/>
        <v>0</v>
      </c>
      <c r="F706" s="305">
        <f t="shared" si="8"/>
        <v>0</v>
      </c>
      <c r="H706" s="28"/>
      <c r="I706" s="28"/>
      <c r="J706" s="28"/>
      <c r="K706" s="28"/>
      <c r="L706" s="28"/>
      <c r="M706" s="28"/>
      <c r="N706" s="28"/>
      <c r="R706" s="202"/>
      <c r="T706" s="28"/>
      <c r="U706" s="28"/>
      <c r="V706" s="28"/>
      <c r="AA706" s="202"/>
      <c r="AC706" s="28"/>
      <c r="AD706" s="28"/>
      <c r="AE706" s="28"/>
      <c r="AJ706" s="202"/>
      <c r="AL706" s="28"/>
      <c r="AM706" s="28"/>
      <c r="AN706" s="28"/>
      <c r="AS706" s="202"/>
      <c r="AU706" s="28"/>
      <c r="AV706" s="28"/>
      <c r="AW706" s="28"/>
      <c r="BB706" s="202"/>
      <c r="BD706" s="28"/>
      <c r="BE706" s="28"/>
      <c r="BF706" s="28"/>
      <c r="BK706" s="202"/>
      <c r="BM706" s="28"/>
      <c r="BN706" s="28"/>
      <c r="BO706" s="28"/>
      <c r="BT706" s="202"/>
      <c r="BV706" s="28"/>
      <c r="BW706" s="28"/>
      <c r="BX706" s="28"/>
      <c r="CC706" s="202"/>
      <c r="CE706" s="28"/>
      <c r="CF706" s="28"/>
      <c r="CG706" s="28"/>
      <c r="CL706" s="202"/>
      <c r="CN706" s="28"/>
      <c r="CO706" s="28"/>
      <c r="CP706" s="28"/>
      <c r="CU706" s="202"/>
      <c r="CW706" s="28"/>
      <c r="CX706" s="28"/>
      <c r="CY706" s="28"/>
      <c r="DD706" s="202"/>
      <c r="DF706" s="28"/>
      <c r="DG706" s="28"/>
      <c r="DH706" s="28"/>
      <c r="DM706" s="202"/>
      <c r="DO706" s="28"/>
      <c r="DP706" s="28"/>
      <c r="DQ706" s="28"/>
      <c r="DV706" s="202"/>
      <c r="DX706" s="28"/>
      <c r="DY706" s="28"/>
      <c r="DZ706" s="28"/>
      <c r="EE706" s="202"/>
      <c r="EG706" s="28"/>
      <c r="EH706" s="28"/>
      <c r="EI706" s="28"/>
      <c r="EN706" s="202"/>
      <c r="EP706" s="28"/>
      <c r="EQ706" s="28"/>
      <c r="ER706" s="28"/>
      <c r="EW706" s="202"/>
      <c r="EY706" s="28"/>
      <c r="EZ706" s="28"/>
      <c r="FA706" s="28"/>
      <c r="FF706" s="202"/>
      <c r="FH706" s="28"/>
      <c r="FI706" s="28"/>
      <c r="FJ706" s="28"/>
      <c r="FO706" s="202"/>
      <c r="FQ706" s="28"/>
      <c r="FR706" s="28"/>
      <c r="FS706" s="28"/>
      <c r="FX706" s="202"/>
      <c r="FZ706" s="28"/>
      <c r="GA706" s="28"/>
      <c r="GB706" s="28"/>
      <c r="GG706" s="202"/>
      <c r="GI706" s="28"/>
      <c r="GJ706" s="28"/>
      <c r="GK706" s="28"/>
      <c r="GP706" s="202"/>
      <c r="GR706" s="28"/>
      <c r="GS706" s="28"/>
      <c r="GT706" s="28"/>
      <c r="GY706" s="202"/>
      <c r="HA706" s="28"/>
      <c r="HB706" s="28"/>
      <c r="HC706" s="28"/>
      <c r="HH706" s="202"/>
      <c r="HJ706" s="28"/>
      <c r="HK706" s="28"/>
      <c r="HL706" s="28"/>
      <c r="HQ706" s="28"/>
      <c r="HR706" s="28"/>
      <c r="HS706" s="28"/>
      <c r="HT706" s="28"/>
      <c r="HU706" s="28"/>
      <c r="HV706" s="28"/>
      <c r="HW706" s="28"/>
      <c r="HX706" s="28"/>
      <c r="HY706" s="28"/>
      <c r="HZ706" s="28"/>
      <c r="IA706" s="28"/>
      <c r="IB706" s="28"/>
      <c r="IC706" s="28"/>
      <c r="ID706" s="28"/>
      <c r="IE706" s="28"/>
      <c r="IF706" s="28"/>
      <c r="IG706" s="28"/>
      <c r="IH706" s="28"/>
      <c r="II706" s="28"/>
      <c r="IJ706" s="28"/>
      <c r="IK706" s="28"/>
      <c r="IL706" s="28"/>
      <c r="IM706" s="28"/>
      <c r="IN706" s="28"/>
      <c r="IO706" s="28"/>
      <c r="IP706" s="28"/>
      <c r="IQ706" s="28"/>
      <c r="IR706" s="28"/>
      <c r="IS706" s="28"/>
      <c r="IT706" s="28"/>
      <c r="IU706" s="28"/>
      <c r="IV706" s="28"/>
    </row>
    <row r="707" spans="1:256" s="54" customFormat="1" ht="18">
      <c r="A707" s="364" t="s">
        <v>711</v>
      </c>
      <c r="B707" s="28"/>
      <c r="C707" s="292"/>
      <c r="D707" s="54" t="s">
        <v>129</v>
      </c>
      <c r="E707" s="54">
        <f t="shared" si="7"/>
        <v>0</v>
      </c>
      <c r="F707" s="305">
        <f t="shared" si="8"/>
        <v>3</v>
      </c>
      <c r="H707" s="28"/>
      <c r="I707" s="28">
        <v>3</v>
      </c>
      <c r="J707" s="28"/>
      <c r="K707" s="28"/>
      <c r="L707" s="28"/>
      <c r="M707" s="28"/>
      <c r="N707" s="28"/>
      <c r="R707" s="202"/>
      <c r="T707" s="28"/>
      <c r="U707" s="28"/>
      <c r="V707" s="28"/>
      <c r="AA707" s="202"/>
      <c r="AC707" s="28"/>
      <c r="AD707" s="28"/>
      <c r="AE707" s="28"/>
      <c r="AJ707" s="202"/>
      <c r="AL707" s="28"/>
      <c r="AM707" s="28"/>
      <c r="AN707" s="28"/>
      <c r="AS707" s="202"/>
      <c r="AU707" s="28"/>
      <c r="AV707" s="28"/>
      <c r="AW707" s="28"/>
      <c r="BB707" s="202"/>
      <c r="BD707" s="28"/>
      <c r="BE707" s="28"/>
      <c r="BF707" s="28"/>
      <c r="BK707" s="202"/>
      <c r="BM707" s="28"/>
      <c r="BN707" s="28"/>
      <c r="BO707" s="28"/>
      <c r="BT707" s="202"/>
      <c r="BV707" s="28"/>
      <c r="BW707" s="28"/>
      <c r="BX707" s="28"/>
      <c r="CC707" s="202"/>
      <c r="CE707" s="28"/>
      <c r="CF707" s="28"/>
      <c r="CG707" s="28"/>
      <c r="CL707" s="202"/>
      <c r="CN707" s="28"/>
      <c r="CO707" s="28"/>
      <c r="CP707" s="28"/>
      <c r="CU707" s="202"/>
      <c r="CW707" s="28"/>
      <c r="CX707" s="28"/>
      <c r="CY707" s="28"/>
      <c r="DD707" s="202"/>
      <c r="DF707" s="28"/>
      <c r="DG707" s="28"/>
      <c r="DH707" s="28"/>
      <c r="DM707" s="202"/>
      <c r="DO707" s="28"/>
      <c r="DP707" s="28"/>
      <c r="DQ707" s="28"/>
      <c r="DV707" s="202"/>
      <c r="DX707" s="28"/>
      <c r="DY707" s="28"/>
      <c r="DZ707" s="28"/>
      <c r="EE707" s="202"/>
      <c r="EG707" s="28"/>
      <c r="EH707" s="28"/>
      <c r="EI707" s="28"/>
      <c r="EN707" s="202"/>
      <c r="EP707" s="28"/>
      <c r="EQ707" s="28"/>
      <c r="ER707" s="28"/>
      <c r="EW707" s="202"/>
      <c r="EY707" s="28"/>
      <c r="EZ707" s="28"/>
      <c r="FA707" s="28"/>
      <c r="FF707" s="202"/>
      <c r="FH707" s="28"/>
      <c r="FI707" s="28"/>
      <c r="FJ707" s="28"/>
      <c r="FO707" s="202"/>
      <c r="FQ707" s="28"/>
      <c r="FR707" s="28"/>
      <c r="FS707" s="28"/>
      <c r="FX707" s="202"/>
      <c r="FZ707" s="28"/>
      <c r="GA707" s="28"/>
      <c r="GB707" s="28"/>
      <c r="GG707" s="202"/>
      <c r="GI707" s="28"/>
      <c r="GJ707" s="28"/>
      <c r="GK707" s="28"/>
      <c r="GP707" s="202"/>
      <c r="GR707" s="28"/>
      <c r="GS707" s="28"/>
      <c r="GT707" s="28"/>
      <c r="GY707" s="202"/>
      <c r="HA707" s="28"/>
      <c r="HB707" s="28"/>
      <c r="HC707" s="28"/>
      <c r="HH707" s="202"/>
      <c r="HJ707" s="28"/>
      <c r="HK707" s="28"/>
      <c r="HL707" s="28"/>
      <c r="HQ707" s="28"/>
      <c r="HR707" s="28"/>
      <c r="HS707" s="28"/>
      <c r="HT707" s="28"/>
      <c r="HU707" s="28"/>
      <c r="HV707" s="28"/>
      <c r="HW707" s="28"/>
      <c r="HX707" s="28"/>
      <c r="HY707" s="28"/>
      <c r="HZ707" s="28"/>
      <c r="IA707" s="28"/>
      <c r="IB707" s="28"/>
      <c r="IC707" s="28"/>
      <c r="ID707" s="28"/>
      <c r="IE707" s="28"/>
      <c r="IF707" s="28"/>
      <c r="IG707" s="28"/>
      <c r="IH707" s="28"/>
      <c r="II707" s="28"/>
      <c r="IJ707" s="28"/>
      <c r="IK707" s="28"/>
      <c r="IL707" s="28"/>
      <c r="IM707" s="28"/>
      <c r="IN707" s="28"/>
      <c r="IO707" s="28"/>
      <c r="IP707" s="28"/>
      <c r="IQ707" s="28"/>
      <c r="IR707" s="28"/>
      <c r="IS707" s="28"/>
      <c r="IT707" s="28"/>
      <c r="IU707" s="28"/>
      <c r="IV707" s="28"/>
    </row>
    <row r="708" spans="1:256" s="54" customFormat="1" ht="18">
      <c r="A708" s="364" t="s">
        <v>2039</v>
      </c>
      <c r="B708" s="292"/>
      <c r="C708" s="292"/>
      <c r="D708" s="54" t="s">
        <v>131</v>
      </c>
      <c r="E708" s="54">
        <f t="shared" si="7"/>
        <v>6</v>
      </c>
      <c r="F708" s="305">
        <f t="shared" si="8"/>
        <v>19</v>
      </c>
      <c r="H708" s="239">
        <v>9</v>
      </c>
      <c r="I708" s="28"/>
      <c r="J708" s="28">
        <v>10</v>
      </c>
      <c r="K708" s="28"/>
      <c r="L708" s="28"/>
      <c r="M708" s="28"/>
      <c r="N708" s="28"/>
      <c r="R708" s="202"/>
      <c r="T708" s="28"/>
      <c r="U708" s="28"/>
      <c r="V708" s="28"/>
      <c r="AA708" s="202"/>
      <c r="AC708" s="28"/>
      <c r="AD708" s="28"/>
      <c r="AE708" s="28"/>
      <c r="AJ708" s="202"/>
      <c r="AL708" s="28"/>
      <c r="AM708" s="28"/>
      <c r="AN708" s="28"/>
      <c r="AS708" s="202"/>
      <c r="AU708" s="28"/>
      <c r="AV708" s="28"/>
      <c r="AW708" s="28"/>
      <c r="BB708" s="202"/>
      <c r="BD708" s="28"/>
      <c r="BE708" s="28"/>
      <c r="BF708" s="28"/>
      <c r="BK708" s="202"/>
      <c r="BM708" s="28"/>
      <c r="BN708" s="28"/>
      <c r="BO708" s="28"/>
      <c r="BT708" s="202"/>
      <c r="BV708" s="28"/>
      <c r="BW708" s="28"/>
      <c r="BX708" s="28"/>
      <c r="CC708" s="202"/>
      <c r="CE708" s="28"/>
      <c r="CF708" s="28"/>
      <c r="CG708" s="28"/>
      <c r="CL708" s="202"/>
      <c r="CN708" s="28"/>
      <c r="CO708" s="28"/>
      <c r="CP708" s="28"/>
      <c r="CU708" s="202"/>
      <c r="CW708" s="28"/>
      <c r="CX708" s="28"/>
      <c r="CY708" s="28"/>
      <c r="DD708" s="202"/>
      <c r="DF708" s="28"/>
      <c r="DG708" s="28"/>
      <c r="DH708" s="28"/>
      <c r="DM708" s="202"/>
      <c r="DO708" s="28"/>
      <c r="DP708" s="28"/>
      <c r="DQ708" s="28"/>
      <c r="DV708" s="202"/>
      <c r="DX708" s="28"/>
      <c r="DY708" s="28"/>
      <c r="DZ708" s="28"/>
      <c r="EE708" s="202"/>
      <c r="EG708" s="28"/>
      <c r="EH708" s="28"/>
      <c r="EI708" s="28"/>
      <c r="EN708" s="202"/>
      <c r="EP708" s="28"/>
      <c r="EQ708" s="28"/>
      <c r="ER708" s="28"/>
      <c r="EW708" s="202"/>
      <c r="EY708" s="28"/>
      <c r="EZ708" s="28"/>
      <c r="FA708" s="28"/>
      <c r="FF708" s="202"/>
      <c r="FH708" s="28"/>
      <c r="FI708" s="28"/>
      <c r="FJ708" s="28"/>
      <c r="FO708" s="202"/>
      <c r="FQ708" s="28"/>
      <c r="FR708" s="28"/>
      <c r="FS708" s="28"/>
      <c r="FX708" s="202"/>
      <c r="FZ708" s="28"/>
      <c r="GA708" s="28"/>
      <c r="GB708" s="28"/>
      <c r="GG708" s="202"/>
      <c r="GI708" s="28"/>
      <c r="GJ708" s="28"/>
      <c r="GK708" s="28"/>
      <c r="GP708" s="202"/>
      <c r="GR708" s="28"/>
      <c r="GS708" s="28"/>
      <c r="GT708" s="28"/>
      <c r="GY708" s="202"/>
      <c r="HA708" s="28"/>
      <c r="HB708" s="28"/>
      <c r="HC708" s="28"/>
      <c r="HH708" s="202"/>
      <c r="HJ708" s="28"/>
      <c r="HK708" s="28"/>
      <c r="HL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c r="IS708" s="28"/>
      <c r="IT708" s="28"/>
      <c r="IU708" s="28"/>
      <c r="IV708" s="28"/>
    </row>
    <row r="709" spans="1:256" s="54" customFormat="1" ht="18">
      <c r="A709" s="364" t="s">
        <v>927</v>
      </c>
      <c r="B709" s="28"/>
      <c r="C709" s="28"/>
      <c r="D709" s="54" t="s">
        <v>130</v>
      </c>
      <c r="E709" s="54">
        <f t="shared" si="7"/>
        <v>2</v>
      </c>
      <c r="F709" s="305">
        <f t="shared" si="8"/>
        <v>0</v>
      </c>
      <c r="H709" s="28"/>
      <c r="I709" s="28"/>
      <c r="J709" s="28"/>
      <c r="K709" s="28"/>
      <c r="L709" s="28"/>
      <c r="M709" s="28"/>
      <c r="N709" s="28"/>
      <c r="R709" s="202"/>
      <c r="T709" s="28"/>
      <c r="U709" s="28"/>
      <c r="V709" s="28"/>
      <c r="AA709" s="202"/>
      <c r="AC709" s="28"/>
      <c r="AD709" s="28"/>
      <c r="AE709" s="28"/>
      <c r="AJ709" s="202"/>
      <c r="AL709" s="28"/>
      <c r="AM709" s="28"/>
      <c r="AN709" s="28"/>
      <c r="AS709" s="202"/>
      <c r="AU709" s="28"/>
      <c r="AV709" s="28"/>
      <c r="AW709" s="28"/>
      <c r="BB709" s="202"/>
      <c r="BD709" s="28"/>
      <c r="BE709" s="28"/>
      <c r="BF709" s="28"/>
      <c r="BK709" s="202"/>
      <c r="BM709" s="28"/>
      <c r="BN709" s="28"/>
      <c r="BO709" s="28"/>
      <c r="BT709" s="202"/>
      <c r="BV709" s="28"/>
      <c r="BW709" s="28"/>
      <c r="BX709" s="28"/>
      <c r="CC709" s="202"/>
      <c r="CE709" s="28"/>
      <c r="CF709" s="28"/>
      <c r="CG709" s="28"/>
      <c r="CL709" s="202"/>
      <c r="CN709" s="28"/>
      <c r="CO709" s="28"/>
      <c r="CP709" s="28"/>
      <c r="CU709" s="202"/>
      <c r="CW709" s="28"/>
      <c r="CX709" s="28"/>
      <c r="CY709" s="28"/>
      <c r="DD709" s="202"/>
      <c r="DF709" s="28"/>
      <c r="DG709" s="28"/>
      <c r="DH709" s="28"/>
      <c r="DM709" s="202"/>
      <c r="DO709" s="28"/>
      <c r="DP709" s="28"/>
      <c r="DQ709" s="28"/>
      <c r="DV709" s="202"/>
      <c r="DX709" s="28"/>
      <c r="DY709" s="28"/>
      <c r="DZ709" s="28"/>
      <c r="EE709" s="202"/>
      <c r="EG709" s="28"/>
      <c r="EH709" s="28"/>
      <c r="EI709" s="28"/>
      <c r="EN709" s="202"/>
      <c r="EP709" s="28"/>
      <c r="EQ709" s="28"/>
      <c r="ER709" s="28"/>
      <c r="EW709" s="202"/>
      <c r="EY709" s="28"/>
      <c r="EZ709" s="28"/>
      <c r="FA709" s="28"/>
      <c r="FF709" s="202"/>
      <c r="FH709" s="28"/>
      <c r="FI709" s="28"/>
      <c r="FJ709" s="28"/>
      <c r="FO709" s="202"/>
      <c r="FQ709" s="28"/>
      <c r="FR709" s="28"/>
      <c r="FS709" s="28"/>
      <c r="FX709" s="202"/>
      <c r="FZ709" s="28"/>
      <c r="GA709" s="28"/>
      <c r="GB709" s="28"/>
      <c r="GG709" s="202"/>
      <c r="GI709" s="28"/>
      <c r="GJ709" s="28"/>
      <c r="GK709" s="28"/>
      <c r="GP709" s="202"/>
      <c r="GR709" s="28"/>
      <c r="GS709" s="28"/>
      <c r="GT709" s="28"/>
      <c r="GY709" s="202"/>
      <c r="HA709" s="28"/>
      <c r="HB709" s="28"/>
      <c r="HC709" s="28"/>
      <c r="HH709" s="202"/>
      <c r="HJ709" s="28"/>
      <c r="HK709" s="28"/>
      <c r="HL709" s="28"/>
      <c r="HQ709" s="28"/>
      <c r="HR709" s="28"/>
      <c r="HS709" s="28"/>
      <c r="HT709" s="28"/>
      <c r="HU709" s="28"/>
      <c r="HV709" s="28"/>
      <c r="HW709" s="28"/>
      <c r="HX709" s="28"/>
      <c r="HY709" s="28"/>
      <c r="HZ709" s="28"/>
      <c r="IA709" s="28"/>
      <c r="IB709" s="28"/>
      <c r="IC709" s="28"/>
      <c r="ID709" s="28"/>
      <c r="IE709" s="28"/>
      <c r="IF709" s="28"/>
      <c r="IG709" s="28"/>
      <c r="IH709" s="28"/>
      <c r="II709" s="28"/>
      <c r="IJ709" s="28"/>
      <c r="IK709" s="28"/>
      <c r="IL709" s="28"/>
      <c r="IM709" s="28"/>
      <c r="IN709" s="28"/>
      <c r="IO709" s="28"/>
      <c r="IP709" s="28"/>
      <c r="IQ709" s="28"/>
      <c r="IR709" s="28"/>
      <c r="IS709" s="28"/>
      <c r="IT709" s="28"/>
      <c r="IU709" s="28"/>
      <c r="IV709" s="28"/>
    </row>
    <row r="710" spans="1:256" s="54" customFormat="1" ht="18">
      <c r="A710" s="364" t="s">
        <v>721</v>
      </c>
      <c r="B710" s="28"/>
      <c r="C710" s="292"/>
      <c r="D710" s="54" t="s">
        <v>129</v>
      </c>
      <c r="E710" s="54">
        <f t="shared" si="7"/>
        <v>0</v>
      </c>
      <c r="F710" s="305">
        <f t="shared" si="8"/>
        <v>8</v>
      </c>
      <c r="H710" s="28"/>
      <c r="I710" s="28"/>
      <c r="J710" s="28">
        <v>8</v>
      </c>
      <c r="K710" s="28"/>
      <c r="L710" s="28"/>
      <c r="M710" s="28"/>
      <c r="N710" s="28"/>
      <c r="R710" s="202"/>
      <c r="T710" s="28"/>
      <c r="U710" s="28"/>
      <c r="V710" s="28"/>
      <c r="AA710" s="202"/>
      <c r="AC710" s="28"/>
      <c r="AD710" s="28"/>
      <c r="AE710" s="28"/>
      <c r="AJ710" s="202"/>
      <c r="AL710" s="28"/>
      <c r="AM710" s="28"/>
      <c r="AN710" s="28"/>
      <c r="AS710" s="202"/>
      <c r="AU710" s="28"/>
      <c r="AV710" s="28"/>
      <c r="AW710" s="28"/>
      <c r="BB710" s="202"/>
      <c r="BD710" s="28"/>
      <c r="BE710" s="28"/>
      <c r="BF710" s="28"/>
      <c r="BK710" s="202"/>
      <c r="BM710" s="28"/>
      <c r="BN710" s="28"/>
      <c r="BO710" s="28"/>
      <c r="BT710" s="202"/>
      <c r="BV710" s="28"/>
      <c r="BW710" s="28"/>
      <c r="BX710" s="28"/>
      <c r="CC710" s="202"/>
      <c r="CE710" s="28"/>
      <c r="CF710" s="28"/>
      <c r="CG710" s="28"/>
      <c r="CL710" s="202"/>
      <c r="CN710" s="28"/>
      <c r="CO710" s="28"/>
      <c r="CP710" s="28"/>
      <c r="CU710" s="202"/>
      <c r="CW710" s="28"/>
      <c r="CX710" s="28"/>
      <c r="CY710" s="28"/>
      <c r="DD710" s="202"/>
      <c r="DF710" s="28"/>
      <c r="DG710" s="28"/>
      <c r="DH710" s="28"/>
      <c r="DM710" s="202"/>
      <c r="DO710" s="28"/>
      <c r="DP710" s="28"/>
      <c r="DQ710" s="28"/>
      <c r="DV710" s="202"/>
      <c r="DX710" s="28"/>
      <c r="DY710" s="28"/>
      <c r="DZ710" s="28"/>
      <c r="EE710" s="202"/>
      <c r="EG710" s="28"/>
      <c r="EH710" s="28"/>
      <c r="EI710" s="28"/>
      <c r="EN710" s="202"/>
      <c r="EP710" s="28"/>
      <c r="EQ710" s="28"/>
      <c r="ER710" s="28"/>
      <c r="EW710" s="202"/>
      <c r="EY710" s="28"/>
      <c r="EZ710" s="28"/>
      <c r="FA710" s="28"/>
      <c r="FF710" s="202"/>
      <c r="FH710" s="28"/>
      <c r="FI710" s="28"/>
      <c r="FJ710" s="28"/>
      <c r="FO710" s="202"/>
      <c r="FQ710" s="28"/>
      <c r="FR710" s="28"/>
      <c r="FS710" s="28"/>
      <c r="FX710" s="202"/>
      <c r="FZ710" s="28"/>
      <c r="GA710" s="28"/>
      <c r="GB710" s="28"/>
      <c r="GG710" s="202"/>
      <c r="GI710" s="28"/>
      <c r="GJ710" s="28"/>
      <c r="GK710" s="28"/>
      <c r="GP710" s="202"/>
      <c r="GR710" s="28"/>
      <c r="GS710" s="28"/>
      <c r="GT710" s="28"/>
      <c r="GY710" s="202"/>
      <c r="HA710" s="28"/>
      <c r="HB710" s="28"/>
      <c r="HC710" s="28"/>
      <c r="HH710" s="202"/>
      <c r="HJ710" s="28"/>
      <c r="HK710" s="28"/>
      <c r="HL710" s="28"/>
      <c r="HQ710" s="28"/>
      <c r="HR710" s="28"/>
      <c r="HS710" s="28"/>
      <c r="HT710" s="28"/>
      <c r="HU710" s="28"/>
      <c r="HV710" s="28"/>
      <c r="HW710" s="28"/>
      <c r="HX710" s="28"/>
      <c r="HY710" s="28"/>
      <c r="HZ710" s="28"/>
      <c r="IA710" s="28"/>
      <c r="IB710" s="28"/>
      <c r="IC710" s="28"/>
      <c r="ID710" s="28"/>
      <c r="IE710" s="28"/>
      <c r="IF710" s="28"/>
      <c r="IG710" s="28"/>
      <c r="IH710" s="28"/>
      <c r="II710" s="28"/>
      <c r="IJ710" s="28"/>
      <c r="IK710" s="28"/>
      <c r="IL710" s="28"/>
      <c r="IM710" s="28"/>
      <c r="IN710" s="28"/>
      <c r="IO710" s="28"/>
      <c r="IP710" s="28"/>
      <c r="IQ710" s="28"/>
      <c r="IR710" s="28"/>
      <c r="IS710" s="28"/>
      <c r="IT710" s="28"/>
      <c r="IU710" s="28"/>
      <c r="IV710" s="28"/>
    </row>
    <row r="711" spans="1:256" s="54" customFormat="1" ht="18">
      <c r="A711" s="364" t="s">
        <v>546</v>
      </c>
      <c r="B711" s="292"/>
      <c r="C711" s="292"/>
      <c r="D711" s="54" t="s">
        <v>140</v>
      </c>
      <c r="E711" s="54">
        <f t="shared" si="7"/>
        <v>11</v>
      </c>
      <c r="F711" s="305">
        <f t="shared" si="8"/>
        <v>192</v>
      </c>
      <c r="G711" s="54">
        <v>139</v>
      </c>
      <c r="H711" s="239"/>
      <c r="I711" s="28">
        <v>53</v>
      </c>
      <c r="J711" s="28"/>
      <c r="K711" s="28"/>
      <c r="M711" s="239"/>
      <c r="N711" s="28"/>
      <c r="R711" s="202"/>
      <c r="T711" s="28"/>
      <c r="U711" s="28"/>
      <c r="V711" s="28"/>
      <c r="AA711" s="202"/>
      <c r="AC711" s="28"/>
      <c r="AD711" s="28"/>
      <c r="AE711" s="28"/>
      <c r="AJ711" s="202"/>
      <c r="AL711" s="28"/>
      <c r="AM711" s="28"/>
      <c r="AN711" s="28"/>
      <c r="AS711" s="202"/>
      <c r="AU711" s="28"/>
      <c r="AV711" s="28"/>
      <c r="AW711" s="28"/>
      <c r="BB711" s="202"/>
      <c r="BD711" s="28"/>
      <c r="BE711" s="28"/>
      <c r="BF711" s="28"/>
      <c r="BK711" s="202"/>
      <c r="BM711" s="28"/>
      <c r="BN711" s="28"/>
      <c r="BO711" s="28"/>
      <c r="BT711" s="202"/>
      <c r="BV711" s="28"/>
      <c r="BW711" s="28"/>
      <c r="BX711" s="28"/>
      <c r="CC711" s="202"/>
      <c r="CE711" s="28"/>
      <c r="CF711" s="28"/>
      <c r="CG711" s="28"/>
      <c r="CL711" s="202"/>
      <c r="CN711" s="28"/>
      <c r="CO711" s="28"/>
      <c r="CP711" s="28"/>
      <c r="CU711" s="202"/>
      <c r="CW711" s="28"/>
      <c r="CX711" s="28"/>
      <c r="CY711" s="28"/>
      <c r="DD711" s="202"/>
      <c r="DF711" s="28"/>
      <c r="DG711" s="28"/>
      <c r="DH711" s="28"/>
      <c r="DM711" s="202"/>
      <c r="DO711" s="28"/>
      <c r="DP711" s="28"/>
      <c r="DQ711" s="28"/>
      <c r="DV711" s="202"/>
      <c r="DX711" s="28"/>
      <c r="DY711" s="28"/>
      <c r="DZ711" s="28"/>
      <c r="EE711" s="202"/>
      <c r="EG711" s="28"/>
      <c r="EH711" s="28"/>
      <c r="EI711" s="28"/>
      <c r="EN711" s="202"/>
      <c r="EP711" s="28"/>
      <c r="EQ711" s="28"/>
      <c r="ER711" s="28"/>
      <c r="EW711" s="202"/>
      <c r="EY711" s="28"/>
      <c r="EZ711" s="28"/>
      <c r="FA711" s="28"/>
      <c r="FF711" s="202"/>
      <c r="FH711" s="28"/>
      <c r="FI711" s="28"/>
      <c r="FJ711" s="28"/>
      <c r="FO711" s="202"/>
      <c r="FQ711" s="28"/>
      <c r="FR711" s="28"/>
      <c r="FS711" s="28"/>
      <c r="FX711" s="202"/>
      <c r="FZ711" s="28"/>
      <c r="GA711" s="28"/>
      <c r="GB711" s="28"/>
      <c r="GG711" s="202"/>
      <c r="GI711" s="28"/>
      <c r="GJ711" s="28"/>
      <c r="GK711" s="28"/>
      <c r="GP711" s="202"/>
      <c r="GR711" s="28"/>
      <c r="GS711" s="28"/>
      <c r="GT711" s="28"/>
      <c r="GY711" s="202"/>
      <c r="HA711" s="28"/>
      <c r="HB711" s="28"/>
      <c r="HC711" s="28"/>
      <c r="HH711" s="202"/>
      <c r="HJ711" s="28"/>
      <c r="HK711" s="28"/>
      <c r="HL711" s="28"/>
      <c r="HQ711" s="28"/>
      <c r="HR711" s="28"/>
      <c r="HS711" s="28"/>
      <c r="HT711" s="28"/>
      <c r="HU711" s="28"/>
      <c r="HV711" s="28"/>
      <c r="HW711" s="28"/>
      <c r="HX711" s="28"/>
      <c r="HY711" s="28"/>
      <c r="HZ711" s="28"/>
      <c r="IA711" s="28"/>
      <c r="IB711" s="28"/>
      <c r="IC711" s="28"/>
      <c r="ID711" s="28"/>
      <c r="IE711" s="28"/>
      <c r="IF711" s="28"/>
      <c r="IG711" s="28"/>
      <c r="IH711" s="28"/>
      <c r="II711" s="28"/>
      <c r="IJ711" s="28"/>
      <c r="IK711" s="28"/>
      <c r="IL711" s="28"/>
      <c r="IM711" s="28"/>
      <c r="IN711" s="28"/>
      <c r="IO711" s="28"/>
      <c r="IP711" s="28"/>
      <c r="IQ711" s="28"/>
      <c r="IR711" s="28"/>
      <c r="IS711" s="28"/>
      <c r="IT711" s="28"/>
      <c r="IU711" s="28"/>
      <c r="IV711" s="28"/>
    </row>
    <row r="712" spans="1:256" s="54" customFormat="1" ht="18">
      <c r="A712" s="364" t="s">
        <v>512</v>
      </c>
      <c r="B712" s="292"/>
      <c r="C712" s="292"/>
      <c r="D712" s="54" t="s">
        <v>139</v>
      </c>
      <c r="E712" s="54">
        <f t="shared" si="7"/>
        <v>7</v>
      </c>
      <c r="F712" s="305">
        <f t="shared" si="8"/>
        <v>250</v>
      </c>
      <c r="G712" s="54">
        <v>5</v>
      </c>
      <c r="H712" s="239">
        <v>208</v>
      </c>
      <c r="I712" s="28">
        <v>4</v>
      </c>
      <c r="J712" s="28">
        <v>33</v>
      </c>
      <c r="K712" s="28"/>
      <c r="L712" s="28"/>
      <c r="M712" s="239"/>
      <c r="N712" s="28"/>
      <c r="R712" s="202"/>
      <c r="T712" s="28"/>
      <c r="U712" s="28"/>
      <c r="V712" s="28"/>
      <c r="AA712" s="202"/>
      <c r="AC712" s="28"/>
      <c r="AD712" s="28"/>
      <c r="AE712" s="28"/>
      <c r="AJ712" s="202"/>
      <c r="AL712" s="28"/>
      <c r="AM712" s="28"/>
      <c r="AN712" s="28"/>
      <c r="AS712" s="202"/>
      <c r="AU712" s="28"/>
      <c r="AV712" s="28"/>
      <c r="AW712" s="28"/>
      <c r="BB712" s="202"/>
      <c r="BD712" s="28"/>
      <c r="BE712" s="28"/>
      <c r="BF712" s="28"/>
      <c r="BK712" s="202"/>
      <c r="BM712" s="28"/>
      <c r="BN712" s="28"/>
      <c r="BO712" s="28"/>
      <c r="BT712" s="202"/>
      <c r="BV712" s="28"/>
      <c r="BW712" s="28"/>
      <c r="BX712" s="28"/>
      <c r="CC712" s="202"/>
      <c r="CE712" s="28"/>
      <c r="CF712" s="28"/>
      <c r="CG712" s="28"/>
      <c r="CL712" s="202"/>
      <c r="CN712" s="28"/>
      <c r="CO712" s="28"/>
      <c r="CP712" s="28"/>
      <c r="CU712" s="202"/>
      <c r="CW712" s="28"/>
      <c r="CX712" s="28"/>
      <c r="CY712" s="28"/>
      <c r="DD712" s="202"/>
      <c r="DF712" s="28"/>
      <c r="DG712" s="28"/>
      <c r="DH712" s="28"/>
      <c r="DM712" s="202"/>
      <c r="DO712" s="28"/>
      <c r="DP712" s="28"/>
      <c r="DQ712" s="28"/>
      <c r="DV712" s="202"/>
      <c r="DX712" s="28"/>
      <c r="DY712" s="28"/>
      <c r="DZ712" s="28"/>
      <c r="EE712" s="202"/>
      <c r="EG712" s="28"/>
      <c r="EH712" s="28"/>
      <c r="EI712" s="28"/>
      <c r="EN712" s="202"/>
      <c r="EP712" s="28"/>
      <c r="EQ712" s="28"/>
      <c r="ER712" s="28"/>
      <c r="EW712" s="202"/>
      <c r="EY712" s="28"/>
      <c r="EZ712" s="28"/>
      <c r="FA712" s="28"/>
      <c r="FF712" s="202"/>
      <c r="FH712" s="28"/>
      <c r="FI712" s="28"/>
      <c r="FJ712" s="28"/>
      <c r="FO712" s="202"/>
      <c r="FQ712" s="28"/>
      <c r="FR712" s="28"/>
      <c r="FS712" s="28"/>
      <c r="FX712" s="202"/>
      <c r="FZ712" s="28"/>
      <c r="GA712" s="28"/>
      <c r="GB712" s="28"/>
      <c r="GG712" s="202"/>
      <c r="GI712" s="28"/>
      <c r="GJ712" s="28"/>
      <c r="GK712" s="28"/>
      <c r="GP712" s="202"/>
      <c r="GR712" s="28"/>
      <c r="GS712" s="28"/>
      <c r="GT712" s="28"/>
      <c r="GY712" s="202"/>
      <c r="HA712" s="28"/>
      <c r="HB712" s="28"/>
      <c r="HC712" s="28"/>
      <c r="HH712" s="202"/>
      <c r="HJ712" s="28"/>
      <c r="HK712" s="28"/>
      <c r="HL712" s="28"/>
      <c r="HQ712" s="28"/>
      <c r="HR712" s="28"/>
      <c r="HS712" s="28"/>
      <c r="HT712" s="28"/>
      <c r="HU712" s="28"/>
      <c r="HV712" s="28"/>
      <c r="HW712" s="28"/>
      <c r="HX712" s="28"/>
      <c r="HY712" s="28"/>
      <c r="HZ712" s="28"/>
      <c r="IA712" s="28"/>
      <c r="IB712" s="28"/>
      <c r="IC712" s="28"/>
      <c r="ID712" s="28"/>
      <c r="IE712" s="28"/>
      <c r="IF712" s="28"/>
      <c r="IG712" s="28"/>
      <c r="IH712" s="28"/>
      <c r="II712" s="28"/>
      <c r="IJ712" s="28"/>
      <c r="IK712" s="28"/>
      <c r="IL712" s="28"/>
      <c r="IM712" s="28"/>
      <c r="IN712" s="28"/>
      <c r="IO712" s="28"/>
      <c r="IP712" s="28"/>
      <c r="IQ712" s="28"/>
      <c r="IR712" s="28"/>
      <c r="IS712" s="28"/>
      <c r="IT712" s="28"/>
      <c r="IU712" s="28"/>
      <c r="IV712" s="28"/>
    </row>
    <row r="713" spans="1:256" s="54" customFormat="1" ht="18">
      <c r="A713" s="364" t="s">
        <v>957</v>
      </c>
      <c r="B713" s="28"/>
      <c r="C713" s="28"/>
      <c r="D713" s="54" t="s">
        <v>129</v>
      </c>
      <c r="E713" s="54">
        <f t="shared" si="7"/>
        <v>1</v>
      </c>
      <c r="F713" s="305">
        <f t="shared" si="8"/>
        <v>17</v>
      </c>
      <c r="H713" s="28"/>
      <c r="I713" s="28"/>
      <c r="J713" s="28">
        <v>17</v>
      </c>
      <c r="K713" s="28"/>
      <c r="L713" s="28"/>
      <c r="M713" s="28"/>
      <c r="N713" s="28"/>
      <c r="R713" s="202"/>
      <c r="T713" s="28"/>
      <c r="U713" s="28"/>
      <c r="V713" s="28"/>
      <c r="AA713" s="202"/>
      <c r="AC713" s="28"/>
      <c r="AD713" s="28"/>
      <c r="AE713" s="28"/>
      <c r="AJ713" s="202"/>
      <c r="AL713" s="28"/>
      <c r="AM713" s="28"/>
      <c r="AN713" s="28"/>
      <c r="AS713" s="202"/>
      <c r="AU713" s="28"/>
      <c r="AV713" s="28"/>
      <c r="AW713" s="28"/>
      <c r="BB713" s="202"/>
      <c r="BD713" s="28"/>
      <c r="BE713" s="28"/>
      <c r="BF713" s="28"/>
      <c r="BK713" s="202"/>
      <c r="BM713" s="28"/>
      <c r="BN713" s="28"/>
      <c r="BO713" s="28"/>
      <c r="BT713" s="202"/>
      <c r="BV713" s="28"/>
      <c r="BW713" s="28"/>
      <c r="BX713" s="28"/>
      <c r="CC713" s="202"/>
      <c r="CE713" s="28"/>
      <c r="CF713" s="28"/>
      <c r="CG713" s="28"/>
      <c r="CL713" s="202"/>
      <c r="CN713" s="28"/>
      <c r="CO713" s="28"/>
      <c r="CP713" s="28"/>
      <c r="CU713" s="202"/>
      <c r="CW713" s="28"/>
      <c r="CX713" s="28"/>
      <c r="CY713" s="28"/>
      <c r="DD713" s="202"/>
      <c r="DF713" s="28"/>
      <c r="DG713" s="28"/>
      <c r="DH713" s="28"/>
      <c r="DM713" s="202"/>
      <c r="DO713" s="28"/>
      <c r="DP713" s="28"/>
      <c r="DQ713" s="28"/>
      <c r="DV713" s="202"/>
      <c r="DX713" s="28"/>
      <c r="DY713" s="28"/>
      <c r="DZ713" s="28"/>
      <c r="EE713" s="202"/>
      <c r="EG713" s="28"/>
      <c r="EH713" s="28"/>
      <c r="EI713" s="28"/>
      <c r="EN713" s="202"/>
      <c r="EP713" s="28"/>
      <c r="EQ713" s="28"/>
      <c r="ER713" s="28"/>
      <c r="EW713" s="202"/>
      <c r="EY713" s="28"/>
      <c r="EZ713" s="28"/>
      <c r="FA713" s="28"/>
      <c r="FF713" s="202"/>
      <c r="FH713" s="28"/>
      <c r="FI713" s="28"/>
      <c r="FJ713" s="28"/>
      <c r="FO713" s="202"/>
      <c r="FQ713" s="28"/>
      <c r="FR713" s="28"/>
      <c r="FS713" s="28"/>
      <c r="FX713" s="202"/>
      <c r="FZ713" s="28"/>
      <c r="GA713" s="28"/>
      <c r="GB713" s="28"/>
      <c r="GG713" s="202"/>
      <c r="GI713" s="28"/>
      <c r="GJ713" s="28"/>
      <c r="GK713" s="28"/>
      <c r="GP713" s="202"/>
      <c r="GR713" s="28"/>
      <c r="GS713" s="28"/>
      <c r="GT713" s="28"/>
      <c r="GY713" s="202"/>
      <c r="HA713" s="28"/>
      <c r="HB713" s="28"/>
      <c r="HC713" s="28"/>
      <c r="HH713" s="202"/>
      <c r="HJ713" s="28"/>
      <c r="HK713" s="28"/>
      <c r="HL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c r="IS713" s="28"/>
      <c r="IT713" s="28"/>
      <c r="IU713" s="28"/>
      <c r="IV713" s="28"/>
    </row>
    <row r="714" spans="1:256" s="54" customFormat="1" ht="18">
      <c r="A714" s="364" t="s">
        <v>1067</v>
      </c>
      <c r="B714" s="28"/>
      <c r="C714" s="292"/>
      <c r="D714" s="54" t="s">
        <v>129</v>
      </c>
      <c r="E714" s="54">
        <f t="shared" si="7"/>
        <v>1</v>
      </c>
      <c r="F714" s="305">
        <f t="shared" si="8"/>
        <v>2</v>
      </c>
      <c r="H714" s="28"/>
      <c r="I714" s="28"/>
      <c r="J714" s="28">
        <v>2</v>
      </c>
      <c r="K714" s="28"/>
      <c r="L714" s="300"/>
      <c r="M714" s="28"/>
      <c r="N714" s="28"/>
      <c r="R714" s="202"/>
      <c r="T714" s="28"/>
      <c r="U714" s="28"/>
      <c r="V714" s="28"/>
      <c r="AA714" s="202"/>
      <c r="AC714" s="28"/>
      <c r="AD714" s="28"/>
      <c r="AE714" s="28"/>
      <c r="AJ714" s="202"/>
      <c r="AL714" s="28"/>
      <c r="AM714" s="28"/>
      <c r="AN714" s="28"/>
      <c r="AS714" s="202"/>
      <c r="AU714" s="28"/>
      <c r="AV714" s="28"/>
      <c r="AW714" s="28"/>
      <c r="BB714" s="202"/>
      <c r="BD714" s="28"/>
      <c r="BE714" s="28"/>
      <c r="BF714" s="28"/>
      <c r="BK714" s="202"/>
      <c r="BM714" s="28"/>
      <c r="BN714" s="28"/>
      <c r="BO714" s="28"/>
      <c r="BT714" s="202"/>
      <c r="BV714" s="28"/>
      <c r="BW714" s="28"/>
      <c r="BX714" s="28"/>
      <c r="CC714" s="202"/>
      <c r="CE714" s="28"/>
      <c r="CF714" s="28"/>
      <c r="CG714" s="28"/>
      <c r="CL714" s="202"/>
      <c r="CN714" s="28"/>
      <c r="CO714" s="28"/>
      <c r="CP714" s="28"/>
      <c r="CU714" s="202"/>
      <c r="CW714" s="28"/>
      <c r="CX714" s="28"/>
      <c r="CY714" s="28"/>
      <c r="DD714" s="202"/>
      <c r="DF714" s="28"/>
      <c r="DG714" s="28"/>
      <c r="DH714" s="28"/>
      <c r="DM714" s="202"/>
      <c r="DO714" s="28"/>
      <c r="DP714" s="28"/>
      <c r="DQ714" s="28"/>
      <c r="DV714" s="202"/>
      <c r="DX714" s="28"/>
      <c r="DY714" s="28"/>
      <c r="DZ714" s="28"/>
      <c r="EE714" s="202"/>
      <c r="EG714" s="28"/>
      <c r="EH714" s="28"/>
      <c r="EI714" s="28"/>
      <c r="EN714" s="202"/>
      <c r="EP714" s="28"/>
      <c r="EQ714" s="28"/>
      <c r="ER714" s="28"/>
      <c r="EW714" s="202"/>
      <c r="EY714" s="28"/>
      <c r="EZ714" s="28"/>
      <c r="FA714" s="28"/>
      <c r="FF714" s="202"/>
      <c r="FH714" s="28"/>
      <c r="FI714" s="28"/>
      <c r="FJ714" s="28"/>
      <c r="FO714" s="202"/>
      <c r="FQ714" s="28"/>
      <c r="FR714" s="28"/>
      <c r="FS714" s="28"/>
      <c r="FX714" s="202"/>
      <c r="FZ714" s="28"/>
      <c r="GA714" s="28"/>
      <c r="GB714" s="28"/>
      <c r="GG714" s="202"/>
      <c r="GI714" s="28"/>
      <c r="GJ714" s="28"/>
      <c r="GK714" s="28"/>
      <c r="GP714" s="202"/>
      <c r="GR714" s="28"/>
      <c r="GS714" s="28"/>
      <c r="GT714" s="28"/>
      <c r="GY714" s="202"/>
      <c r="HA714" s="28"/>
      <c r="HB714" s="28"/>
      <c r="HC714" s="28"/>
      <c r="HH714" s="202"/>
      <c r="HJ714" s="28"/>
      <c r="HK714" s="28"/>
      <c r="HL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c r="IS714" s="28"/>
      <c r="IT714" s="28"/>
      <c r="IU714" s="28"/>
      <c r="IV714" s="28"/>
    </row>
    <row r="715" spans="1:256" s="54" customFormat="1" ht="18">
      <c r="A715" s="364" t="s">
        <v>500</v>
      </c>
      <c r="B715" s="292"/>
      <c r="C715" s="292"/>
      <c r="D715" s="54" t="s">
        <v>135</v>
      </c>
      <c r="E715" s="54">
        <f t="shared" si="7"/>
        <v>2</v>
      </c>
      <c r="F715" s="305">
        <f t="shared" si="8"/>
        <v>17</v>
      </c>
      <c r="G715" s="54">
        <v>17</v>
      </c>
      <c r="H715" s="28"/>
      <c r="I715" s="28"/>
      <c r="J715" s="28"/>
      <c r="K715" s="28"/>
      <c r="L715" s="28"/>
      <c r="M715" s="28"/>
      <c r="N715" s="28"/>
      <c r="R715" s="202"/>
      <c r="T715" s="28"/>
      <c r="U715" s="28"/>
      <c r="V715" s="28"/>
      <c r="AA715" s="202"/>
      <c r="AC715" s="28"/>
      <c r="AD715" s="28"/>
      <c r="AE715" s="28"/>
      <c r="AJ715" s="202"/>
      <c r="AL715" s="28"/>
      <c r="AM715" s="28"/>
      <c r="AN715" s="28"/>
      <c r="AS715" s="202"/>
      <c r="AU715" s="28"/>
      <c r="AV715" s="28"/>
      <c r="AW715" s="28"/>
      <c r="BB715" s="202"/>
      <c r="BD715" s="28"/>
      <c r="BE715" s="28"/>
      <c r="BF715" s="28"/>
      <c r="BK715" s="202"/>
      <c r="BM715" s="28"/>
      <c r="BN715" s="28"/>
      <c r="BO715" s="28"/>
      <c r="BT715" s="202"/>
      <c r="BV715" s="28"/>
      <c r="BW715" s="28"/>
      <c r="BX715" s="28"/>
      <c r="CC715" s="202"/>
      <c r="CE715" s="28"/>
      <c r="CF715" s="28"/>
      <c r="CG715" s="28"/>
      <c r="CL715" s="202"/>
      <c r="CN715" s="28"/>
      <c r="CO715" s="28"/>
      <c r="CP715" s="28"/>
      <c r="CU715" s="202"/>
      <c r="CW715" s="28"/>
      <c r="CX715" s="28"/>
      <c r="CY715" s="28"/>
      <c r="DD715" s="202"/>
      <c r="DF715" s="28"/>
      <c r="DG715" s="28"/>
      <c r="DH715" s="28"/>
      <c r="DM715" s="202"/>
      <c r="DO715" s="28"/>
      <c r="DP715" s="28"/>
      <c r="DQ715" s="28"/>
      <c r="DV715" s="202"/>
      <c r="DX715" s="28"/>
      <c r="DY715" s="28"/>
      <c r="DZ715" s="28"/>
      <c r="EE715" s="202"/>
      <c r="EG715" s="28"/>
      <c r="EH715" s="28"/>
      <c r="EI715" s="28"/>
      <c r="EN715" s="202"/>
      <c r="EP715" s="28"/>
      <c r="EQ715" s="28"/>
      <c r="ER715" s="28"/>
      <c r="EW715" s="202"/>
      <c r="EY715" s="28"/>
      <c r="EZ715" s="28"/>
      <c r="FA715" s="28"/>
      <c r="FF715" s="202"/>
      <c r="FH715" s="28"/>
      <c r="FI715" s="28"/>
      <c r="FJ715" s="28"/>
      <c r="FO715" s="202"/>
      <c r="FQ715" s="28"/>
      <c r="FR715" s="28"/>
      <c r="FS715" s="28"/>
      <c r="FX715" s="202"/>
      <c r="FZ715" s="28"/>
      <c r="GA715" s="28"/>
      <c r="GB715" s="28"/>
      <c r="GG715" s="202"/>
      <c r="GI715" s="28"/>
      <c r="GJ715" s="28"/>
      <c r="GK715" s="28"/>
      <c r="GP715" s="202"/>
      <c r="GR715" s="28"/>
      <c r="GS715" s="28"/>
      <c r="GT715" s="28"/>
      <c r="GY715" s="202"/>
      <c r="HA715" s="28"/>
      <c r="HB715" s="28"/>
      <c r="HC715" s="28"/>
      <c r="HH715" s="202"/>
      <c r="HJ715" s="28"/>
      <c r="HK715" s="28"/>
      <c r="HL715" s="28"/>
      <c r="HQ715" s="28"/>
      <c r="HR715" s="28"/>
      <c r="HS715" s="28"/>
      <c r="HT715" s="28"/>
      <c r="HU715" s="28"/>
      <c r="HV715" s="28"/>
      <c r="HW715" s="28"/>
      <c r="HX715" s="28"/>
      <c r="HY715" s="28"/>
      <c r="HZ715" s="28"/>
      <c r="IA715" s="28"/>
      <c r="IB715" s="28"/>
      <c r="IC715" s="28"/>
      <c r="ID715" s="28"/>
      <c r="IE715" s="28"/>
      <c r="IF715" s="28"/>
      <c r="IG715" s="28"/>
      <c r="IH715" s="28"/>
      <c r="II715" s="28"/>
      <c r="IJ715" s="28"/>
      <c r="IK715" s="28"/>
      <c r="IL715" s="28"/>
      <c r="IM715" s="28"/>
      <c r="IN715" s="28"/>
      <c r="IO715" s="28"/>
      <c r="IP715" s="28"/>
      <c r="IQ715" s="28"/>
      <c r="IR715" s="28"/>
      <c r="IS715" s="28"/>
      <c r="IT715" s="28"/>
      <c r="IU715" s="28"/>
      <c r="IV715" s="28"/>
    </row>
    <row r="716" spans="1:256" s="54" customFormat="1" ht="18">
      <c r="A716" s="364" t="s">
        <v>620</v>
      </c>
      <c r="B716" s="28"/>
      <c r="C716" s="292"/>
      <c r="D716" s="54" t="s">
        <v>129</v>
      </c>
      <c r="E716" s="54">
        <f t="shared" si="7"/>
        <v>0</v>
      </c>
      <c r="F716" s="305">
        <f t="shared" si="8"/>
        <v>1</v>
      </c>
      <c r="H716" s="28">
        <v>1</v>
      </c>
      <c r="I716" s="28"/>
      <c r="J716" s="28"/>
      <c r="K716" s="28"/>
      <c r="M716" s="28"/>
      <c r="N716" s="28"/>
      <c r="R716" s="202"/>
      <c r="T716" s="28"/>
      <c r="U716" s="28"/>
      <c r="V716" s="28"/>
      <c r="AA716" s="202"/>
      <c r="AC716" s="28"/>
      <c r="AD716" s="28"/>
      <c r="AE716" s="28"/>
      <c r="AJ716" s="202"/>
      <c r="AL716" s="28"/>
      <c r="AM716" s="28"/>
      <c r="AN716" s="28"/>
      <c r="AS716" s="202"/>
      <c r="AU716" s="28"/>
      <c r="AV716" s="28"/>
      <c r="AW716" s="28"/>
      <c r="BB716" s="202"/>
      <c r="BD716" s="28"/>
      <c r="BE716" s="28"/>
      <c r="BF716" s="28"/>
      <c r="BK716" s="202"/>
      <c r="BM716" s="28"/>
      <c r="BN716" s="28"/>
      <c r="BO716" s="28"/>
      <c r="BT716" s="202"/>
      <c r="BV716" s="28"/>
      <c r="BW716" s="28"/>
      <c r="BX716" s="28"/>
      <c r="CC716" s="202"/>
      <c r="CE716" s="28"/>
      <c r="CF716" s="28"/>
      <c r="CG716" s="28"/>
      <c r="CL716" s="202"/>
      <c r="CN716" s="28"/>
      <c r="CO716" s="28"/>
      <c r="CP716" s="28"/>
      <c r="CU716" s="202"/>
      <c r="CW716" s="28"/>
      <c r="CX716" s="28"/>
      <c r="CY716" s="28"/>
      <c r="DD716" s="202"/>
      <c r="DF716" s="28"/>
      <c r="DG716" s="28"/>
      <c r="DH716" s="28"/>
      <c r="DM716" s="202"/>
      <c r="DO716" s="28"/>
      <c r="DP716" s="28"/>
      <c r="DQ716" s="28"/>
      <c r="DV716" s="202"/>
      <c r="DX716" s="28"/>
      <c r="DY716" s="28"/>
      <c r="DZ716" s="28"/>
      <c r="EE716" s="202"/>
      <c r="EG716" s="28"/>
      <c r="EH716" s="28"/>
      <c r="EI716" s="28"/>
      <c r="EN716" s="202"/>
      <c r="EP716" s="28"/>
      <c r="EQ716" s="28"/>
      <c r="ER716" s="28"/>
      <c r="EW716" s="202"/>
      <c r="EY716" s="28"/>
      <c r="EZ716" s="28"/>
      <c r="FA716" s="28"/>
      <c r="FF716" s="202"/>
      <c r="FH716" s="28"/>
      <c r="FI716" s="28"/>
      <c r="FJ716" s="28"/>
      <c r="FO716" s="202"/>
      <c r="FQ716" s="28"/>
      <c r="FR716" s="28"/>
      <c r="FS716" s="28"/>
      <c r="FX716" s="202"/>
      <c r="FZ716" s="28"/>
      <c r="GA716" s="28"/>
      <c r="GB716" s="28"/>
      <c r="GG716" s="202"/>
      <c r="GI716" s="28"/>
      <c r="GJ716" s="28"/>
      <c r="GK716" s="28"/>
      <c r="GP716" s="202"/>
      <c r="GR716" s="28"/>
      <c r="GS716" s="28"/>
      <c r="GT716" s="28"/>
      <c r="GY716" s="202"/>
      <c r="HA716" s="28"/>
      <c r="HB716" s="28"/>
      <c r="HC716" s="28"/>
      <c r="HH716" s="202"/>
      <c r="HJ716" s="28"/>
      <c r="HK716" s="28"/>
      <c r="HL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c r="IS716" s="28"/>
      <c r="IT716" s="28"/>
      <c r="IU716" s="28"/>
      <c r="IV716" s="28"/>
    </row>
    <row r="717" spans="1:256" s="54" customFormat="1" ht="18">
      <c r="A717" s="364" t="s">
        <v>632</v>
      </c>
      <c r="B717" s="292"/>
      <c r="C717" s="292"/>
      <c r="D717" s="54" t="s">
        <v>140</v>
      </c>
      <c r="E717" s="54">
        <f t="shared" si="7"/>
        <v>4</v>
      </c>
      <c r="F717" s="305">
        <f t="shared" si="8"/>
        <v>63</v>
      </c>
      <c r="G717" s="54">
        <v>6</v>
      </c>
      <c r="H717" s="28">
        <v>17</v>
      </c>
      <c r="I717" s="28"/>
      <c r="J717" s="28">
        <v>3</v>
      </c>
      <c r="K717" s="28">
        <v>37</v>
      </c>
      <c r="L717" s="28"/>
      <c r="M717" s="28"/>
      <c r="N717" s="28"/>
      <c r="R717" s="202"/>
      <c r="T717" s="28"/>
      <c r="U717" s="28"/>
      <c r="V717" s="28"/>
      <c r="AA717" s="202"/>
      <c r="AC717" s="28"/>
      <c r="AD717" s="28"/>
      <c r="AE717" s="28"/>
      <c r="AJ717" s="202"/>
      <c r="AL717" s="28"/>
      <c r="AM717" s="28"/>
      <c r="AN717" s="28"/>
      <c r="AS717" s="202"/>
      <c r="AU717" s="28"/>
      <c r="AV717" s="28"/>
      <c r="AW717" s="28"/>
      <c r="BB717" s="202"/>
      <c r="BD717" s="28"/>
      <c r="BE717" s="28"/>
      <c r="BF717" s="28"/>
      <c r="BK717" s="202"/>
      <c r="BM717" s="28"/>
      <c r="BN717" s="28"/>
      <c r="BO717" s="28"/>
      <c r="BT717" s="202"/>
      <c r="BV717" s="28"/>
      <c r="BW717" s="28"/>
      <c r="BX717" s="28"/>
      <c r="CC717" s="202"/>
      <c r="CE717" s="28"/>
      <c r="CF717" s="28"/>
      <c r="CG717" s="28"/>
      <c r="CL717" s="202"/>
      <c r="CN717" s="28"/>
      <c r="CO717" s="28"/>
      <c r="CP717" s="28"/>
      <c r="CU717" s="202"/>
      <c r="CW717" s="28"/>
      <c r="CX717" s="28"/>
      <c r="CY717" s="28"/>
      <c r="DD717" s="202"/>
      <c r="DF717" s="28"/>
      <c r="DG717" s="28"/>
      <c r="DH717" s="28"/>
      <c r="DM717" s="202"/>
      <c r="DO717" s="28"/>
      <c r="DP717" s="28"/>
      <c r="DQ717" s="28"/>
      <c r="DV717" s="202"/>
      <c r="DX717" s="28"/>
      <c r="DY717" s="28"/>
      <c r="DZ717" s="28"/>
      <c r="EE717" s="202"/>
      <c r="EG717" s="28"/>
      <c r="EH717" s="28"/>
      <c r="EI717" s="28"/>
      <c r="EN717" s="202"/>
      <c r="EP717" s="28"/>
      <c r="EQ717" s="28"/>
      <c r="ER717" s="28"/>
      <c r="EW717" s="202"/>
      <c r="EY717" s="28"/>
      <c r="EZ717" s="28"/>
      <c r="FA717" s="28"/>
      <c r="FF717" s="202"/>
      <c r="FH717" s="28"/>
      <c r="FI717" s="28"/>
      <c r="FJ717" s="28"/>
      <c r="FO717" s="202"/>
      <c r="FQ717" s="28"/>
      <c r="FR717" s="28"/>
      <c r="FS717" s="28"/>
      <c r="FX717" s="202"/>
      <c r="FZ717" s="28"/>
      <c r="GA717" s="28"/>
      <c r="GB717" s="28"/>
      <c r="GG717" s="202"/>
      <c r="GI717" s="28"/>
      <c r="GJ717" s="28"/>
      <c r="GK717" s="28"/>
      <c r="GP717" s="202"/>
      <c r="GR717" s="28"/>
      <c r="GS717" s="28"/>
      <c r="GT717" s="28"/>
      <c r="GY717" s="202"/>
      <c r="HA717" s="28"/>
      <c r="HB717" s="28"/>
      <c r="HC717" s="28"/>
      <c r="HH717" s="202"/>
      <c r="HJ717" s="28"/>
      <c r="HK717" s="28"/>
      <c r="HL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c r="IS717" s="28"/>
      <c r="IT717" s="28"/>
      <c r="IU717" s="28"/>
      <c r="IV717" s="28"/>
    </row>
    <row r="718" spans="1:256" s="54" customFormat="1" ht="18">
      <c r="A718" s="364" t="s">
        <v>580</v>
      </c>
      <c r="B718" s="292"/>
      <c r="C718" s="292"/>
      <c r="D718" s="54" t="s">
        <v>136</v>
      </c>
      <c r="E718" s="54">
        <f t="shared" si="7"/>
        <v>7</v>
      </c>
      <c r="F718" s="305">
        <f t="shared" si="8"/>
        <v>140</v>
      </c>
      <c r="H718" s="28">
        <v>68</v>
      </c>
      <c r="I718" s="28"/>
      <c r="J718" s="28">
        <v>2</v>
      </c>
      <c r="K718" s="28">
        <v>70</v>
      </c>
      <c r="L718" s="28"/>
      <c r="M718" s="239"/>
      <c r="N718" s="28"/>
      <c r="R718" s="202"/>
      <c r="T718" s="28"/>
      <c r="U718" s="28"/>
      <c r="V718" s="28"/>
      <c r="AA718" s="202"/>
      <c r="AC718" s="28"/>
      <c r="AD718" s="28"/>
      <c r="AE718" s="28"/>
      <c r="AJ718" s="202"/>
      <c r="AL718" s="28"/>
      <c r="AM718" s="28"/>
      <c r="AN718" s="28"/>
      <c r="AS718" s="202"/>
      <c r="AU718" s="28"/>
      <c r="AV718" s="28"/>
      <c r="AW718" s="28"/>
      <c r="BB718" s="202"/>
      <c r="BD718" s="28"/>
      <c r="BE718" s="28"/>
      <c r="BF718" s="28"/>
      <c r="BK718" s="202"/>
      <c r="BM718" s="28"/>
      <c r="BN718" s="28"/>
      <c r="BO718" s="28"/>
      <c r="BT718" s="202"/>
      <c r="BV718" s="28"/>
      <c r="BW718" s="28"/>
      <c r="BX718" s="28"/>
      <c r="CC718" s="202"/>
      <c r="CE718" s="28"/>
      <c r="CF718" s="28"/>
      <c r="CG718" s="28"/>
      <c r="CL718" s="202"/>
      <c r="CN718" s="28"/>
      <c r="CO718" s="28"/>
      <c r="CP718" s="28"/>
      <c r="CU718" s="202"/>
      <c r="CW718" s="28"/>
      <c r="CX718" s="28"/>
      <c r="CY718" s="28"/>
      <c r="DD718" s="202"/>
      <c r="DF718" s="28"/>
      <c r="DG718" s="28"/>
      <c r="DH718" s="28"/>
      <c r="DM718" s="202"/>
      <c r="DO718" s="28"/>
      <c r="DP718" s="28"/>
      <c r="DQ718" s="28"/>
      <c r="DV718" s="202"/>
      <c r="DX718" s="28"/>
      <c r="DY718" s="28"/>
      <c r="DZ718" s="28"/>
      <c r="EE718" s="202"/>
      <c r="EG718" s="28"/>
      <c r="EH718" s="28"/>
      <c r="EI718" s="28"/>
      <c r="EN718" s="202"/>
      <c r="EP718" s="28"/>
      <c r="EQ718" s="28"/>
      <c r="ER718" s="28"/>
      <c r="EW718" s="202"/>
      <c r="EY718" s="28"/>
      <c r="EZ718" s="28"/>
      <c r="FA718" s="28"/>
      <c r="FF718" s="202"/>
      <c r="FH718" s="28"/>
      <c r="FI718" s="28"/>
      <c r="FJ718" s="28"/>
      <c r="FO718" s="202"/>
      <c r="FQ718" s="28"/>
      <c r="FR718" s="28"/>
      <c r="FS718" s="28"/>
      <c r="FX718" s="202"/>
      <c r="FZ718" s="28"/>
      <c r="GA718" s="28"/>
      <c r="GB718" s="28"/>
      <c r="GG718" s="202"/>
      <c r="GI718" s="28"/>
      <c r="GJ718" s="28"/>
      <c r="GK718" s="28"/>
      <c r="GP718" s="202"/>
      <c r="GR718" s="28"/>
      <c r="GS718" s="28"/>
      <c r="GT718" s="28"/>
      <c r="GY718" s="202"/>
      <c r="HA718" s="28"/>
      <c r="HB718" s="28"/>
      <c r="HC718" s="28"/>
      <c r="HH718" s="202"/>
      <c r="HJ718" s="28"/>
      <c r="HK718" s="28"/>
      <c r="HL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c r="IS718" s="28"/>
      <c r="IT718" s="28"/>
      <c r="IU718" s="28"/>
      <c r="IV718" s="28"/>
    </row>
    <row r="719" spans="1:256" s="54" customFormat="1" ht="18">
      <c r="A719" s="364" t="s">
        <v>674</v>
      </c>
      <c r="B719" s="292"/>
      <c r="C719" s="292"/>
      <c r="D719" s="54" t="s">
        <v>133</v>
      </c>
      <c r="E719" s="54">
        <f t="shared" si="7"/>
        <v>12</v>
      </c>
      <c r="F719" s="305">
        <f t="shared" si="8"/>
        <v>285</v>
      </c>
      <c r="G719" s="54">
        <v>159</v>
      </c>
      <c r="H719" s="239">
        <v>15</v>
      </c>
      <c r="I719" s="28">
        <v>64</v>
      </c>
      <c r="J719" s="28">
        <v>27</v>
      </c>
      <c r="K719" s="28">
        <v>20</v>
      </c>
      <c r="L719" s="28"/>
      <c r="M719" s="239"/>
      <c r="N719" s="28"/>
      <c r="R719" s="202"/>
      <c r="T719" s="28"/>
      <c r="U719" s="28"/>
      <c r="V719" s="28"/>
      <c r="AA719" s="202"/>
      <c r="AC719" s="28"/>
      <c r="AD719" s="28"/>
      <c r="AE719" s="28"/>
      <c r="AJ719" s="202"/>
      <c r="AL719" s="28"/>
      <c r="AM719" s="28"/>
      <c r="AN719" s="28"/>
      <c r="AS719" s="202"/>
      <c r="AU719" s="28"/>
      <c r="AV719" s="28"/>
      <c r="AW719" s="28"/>
      <c r="BB719" s="202"/>
      <c r="BD719" s="28"/>
      <c r="BE719" s="28"/>
      <c r="BF719" s="28"/>
      <c r="BK719" s="202"/>
      <c r="BM719" s="28"/>
      <c r="BN719" s="28"/>
      <c r="BO719" s="28"/>
      <c r="BT719" s="202"/>
      <c r="BV719" s="28"/>
      <c r="BW719" s="28"/>
      <c r="BX719" s="28"/>
      <c r="CC719" s="202"/>
      <c r="CE719" s="28"/>
      <c r="CF719" s="28"/>
      <c r="CG719" s="28"/>
      <c r="CL719" s="202"/>
      <c r="CN719" s="28"/>
      <c r="CO719" s="28"/>
      <c r="CP719" s="28"/>
      <c r="CU719" s="202"/>
      <c r="CW719" s="28"/>
      <c r="CX719" s="28"/>
      <c r="CY719" s="28"/>
      <c r="DD719" s="202"/>
      <c r="DF719" s="28"/>
      <c r="DG719" s="28"/>
      <c r="DH719" s="28"/>
      <c r="DM719" s="202"/>
      <c r="DO719" s="28"/>
      <c r="DP719" s="28"/>
      <c r="DQ719" s="28"/>
      <c r="DV719" s="202"/>
      <c r="DX719" s="28"/>
      <c r="DY719" s="28"/>
      <c r="DZ719" s="28"/>
      <c r="EE719" s="202"/>
      <c r="EG719" s="28"/>
      <c r="EH719" s="28"/>
      <c r="EI719" s="28"/>
      <c r="EN719" s="202"/>
      <c r="EP719" s="28"/>
      <c r="EQ719" s="28"/>
      <c r="ER719" s="28"/>
      <c r="EW719" s="202"/>
      <c r="EY719" s="28"/>
      <c r="EZ719" s="28"/>
      <c r="FA719" s="28"/>
      <c r="FF719" s="202"/>
      <c r="FH719" s="28"/>
      <c r="FI719" s="28"/>
      <c r="FJ719" s="28"/>
      <c r="FO719" s="202"/>
      <c r="FQ719" s="28"/>
      <c r="FR719" s="28"/>
      <c r="FS719" s="28"/>
      <c r="FX719" s="202"/>
      <c r="FZ719" s="28"/>
      <c r="GA719" s="28"/>
      <c r="GB719" s="28"/>
      <c r="GG719" s="202"/>
      <c r="GI719" s="28"/>
      <c r="GJ719" s="28"/>
      <c r="GK719" s="28"/>
      <c r="GP719" s="202"/>
      <c r="GR719" s="28"/>
      <c r="GS719" s="28"/>
      <c r="GT719" s="28"/>
      <c r="GY719" s="202"/>
      <c r="HA719" s="28"/>
      <c r="HB719" s="28"/>
      <c r="HC719" s="28"/>
      <c r="HH719" s="202"/>
      <c r="HJ719" s="28"/>
      <c r="HK719" s="28"/>
      <c r="HL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c r="IS719" s="28"/>
      <c r="IT719" s="28"/>
      <c r="IU719" s="28"/>
      <c r="IV719" s="28"/>
    </row>
    <row r="720" spans="1:256" s="54" customFormat="1" ht="18">
      <c r="A720" s="364" t="s">
        <v>1447</v>
      </c>
      <c r="B720" s="28"/>
      <c r="C720" s="292"/>
      <c r="D720" s="54" t="s">
        <v>129</v>
      </c>
      <c r="E720" s="54">
        <f t="shared" si="7"/>
        <v>0</v>
      </c>
      <c r="F720" s="305">
        <f t="shared" si="8"/>
        <v>0</v>
      </c>
      <c r="H720" s="28"/>
      <c r="I720" s="28"/>
      <c r="J720" s="28"/>
      <c r="K720" s="28"/>
      <c r="L720" s="28"/>
      <c r="M720" s="28"/>
      <c r="N720" s="28"/>
      <c r="R720" s="202"/>
      <c r="T720" s="28"/>
      <c r="U720" s="28"/>
      <c r="V720" s="28"/>
      <c r="AA720" s="202"/>
      <c r="AC720" s="28"/>
      <c r="AD720" s="28"/>
      <c r="AE720" s="28"/>
      <c r="AJ720" s="202"/>
      <c r="AL720" s="28"/>
      <c r="AM720" s="28"/>
      <c r="AN720" s="28"/>
      <c r="AS720" s="202"/>
      <c r="AU720" s="28"/>
      <c r="AV720" s="28"/>
      <c r="AW720" s="28"/>
      <c r="BB720" s="202"/>
      <c r="BD720" s="28"/>
      <c r="BE720" s="28"/>
      <c r="BF720" s="28"/>
      <c r="BK720" s="202"/>
      <c r="BM720" s="28"/>
      <c r="BN720" s="28"/>
      <c r="BO720" s="28"/>
      <c r="BT720" s="202"/>
      <c r="BV720" s="28"/>
      <c r="BW720" s="28"/>
      <c r="BX720" s="28"/>
      <c r="CC720" s="202"/>
      <c r="CE720" s="28"/>
      <c r="CF720" s="28"/>
      <c r="CG720" s="28"/>
      <c r="CL720" s="202"/>
      <c r="CN720" s="28"/>
      <c r="CO720" s="28"/>
      <c r="CP720" s="28"/>
      <c r="CU720" s="202"/>
      <c r="CW720" s="28"/>
      <c r="CX720" s="28"/>
      <c r="CY720" s="28"/>
      <c r="DD720" s="202"/>
      <c r="DF720" s="28"/>
      <c r="DG720" s="28"/>
      <c r="DH720" s="28"/>
      <c r="DM720" s="202"/>
      <c r="DO720" s="28"/>
      <c r="DP720" s="28"/>
      <c r="DQ720" s="28"/>
      <c r="DV720" s="202"/>
      <c r="DX720" s="28"/>
      <c r="DY720" s="28"/>
      <c r="DZ720" s="28"/>
      <c r="EE720" s="202"/>
      <c r="EG720" s="28"/>
      <c r="EH720" s="28"/>
      <c r="EI720" s="28"/>
      <c r="EN720" s="202"/>
      <c r="EP720" s="28"/>
      <c r="EQ720" s="28"/>
      <c r="ER720" s="28"/>
      <c r="EW720" s="202"/>
      <c r="EY720" s="28"/>
      <c r="EZ720" s="28"/>
      <c r="FA720" s="28"/>
      <c r="FF720" s="202"/>
      <c r="FH720" s="28"/>
      <c r="FI720" s="28"/>
      <c r="FJ720" s="28"/>
      <c r="FO720" s="202"/>
      <c r="FQ720" s="28"/>
      <c r="FR720" s="28"/>
      <c r="FS720" s="28"/>
      <c r="FX720" s="202"/>
      <c r="FZ720" s="28"/>
      <c r="GA720" s="28"/>
      <c r="GB720" s="28"/>
      <c r="GG720" s="202"/>
      <c r="GI720" s="28"/>
      <c r="GJ720" s="28"/>
      <c r="GK720" s="28"/>
      <c r="GP720" s="202"/>
      <c r="GR720" s="28"/>
      <c r="GS720" s="28"/>
      <c r="GT720" s="28"/>
      <c r="GY720" s="202"/>
      <c r="HA720" s="28"/>
      <c r="HB720" s="28"/>
      <c r="HC720" s="28"/>
      <c r="HH720" s="202"/>
      <c r="HJ720" s="28"/>
      <c r="HK720" s="28"/>
      <c r="HL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c r="IS720" s="28"/>
      <c r="IT720" s="28"/>
      <c r="IU720" s="28"/>
      <c r="IV720" s="28"/>
    </row>
    <row r="721" spans="1:256" s="54" customFormat="1" ht="18">
      <c r="A721" s="364" t="s">
        <v>2289</v>
      </c>
      <c r="B721" s="292"/>
      <c r="C721" s="292"/>
      <c r="D721" s="54" t="s">
        <v>131</v>
      </c>
      <c r="E721" s="54">
        <f t="shared" si="7"/>
        <v>4</v>
      </c>
      <c r="F721" s="305">
        <f t="shared" si="8"/>
        <v>41</v>
      </c>
      <c r="H721" s="239">
        <v>15</v>
      </c>
      <c r="I721" s="28"/>
      <c r="J721" s="28">
        <v>26</v>
      </c>
      <c r="K721" s="28"/>
      <c r="L721" s="28"/>
      <c r="M721" s="239"/>
      <c r="N721" s="28"/>
      <c r="R721" s="202"/>
      <c r="T721" s="28"/>
      <c r="U721" s="28"/>
      <c r="V721" s="28"/>
      <c r="AA721" s="202"/>
      <c r="AC721" s="28"/>
      <c r="AD721" s="28"/>
      <c r="AE721" s="28"/>
      <c r="AJ721" s="202"/>
      <c r="AL721" s="28"/>
      <c r="AM721" s="28"/>
      <c r="AN721" s="28"/>
      <c r="AS721" s="202"/>
      <c r="AU721" s="28"/>
      <c r="AV721" s="28"/>
      <c r="AW721" s="28"/>
      <c r="BB721" s="202"/>
      <c r="BD721" s="28"/>
      <c r="BE721" s="28"/>
      <c r="BF721" s="28"/>
      <c r="BK721" s="202"/>
      <c r="BM721" s="28"/>
      <c r="BN721" s="28"/>
      <c r="BO721" s="28"/>
      <c r="BT721" s="202"/>
      <c r="BV721" s="28"/>
      <c r="BW721" s="28"/>
      <c r="BX721" s="28"/>
      <c r="CC721" s="202"/>
      <c r="CE721" s="28"/>
      <c r="CF721" s="28"/>
      <c r="CG721" s="28"/>
      <c r="CL721" s="202"/>
      <c r="CN721" s="28"/>
      <c r="CO721" s="28"/>
      <c r="CP721" s="28"/>
      <c r="CU721" s="202"/>
      <c r="CW721" s="28"/>
      <c r="CX721" s="28"/>
      <c r="CY721" s="28"/>
      <c r="DD721" s="202"/>
      <c r="DF721" s="28"/>
      <c r="DG721" s="28"/>
      <c r="DH721" s="28"/>
      <c r="DM721" s="202"/>
      <c r="DO721" s="28"/>
      <c r="DP721" s="28"/>
      <c r="DQ721" s="28"/>
      <c r="DV721" s="202"/>
      <c r="DX721" s="28"/>
      <c r="DY721" s="28"/>
      <c r="DZ721" s="28"/>
      <c r="EE721" s="202"/>
      <c r="EG721" s="28"/>
      <c r="EH721" s="28"/>
      <c r="EI721" s="28"/>
      <c r="EN721" s="202"/>
      <c r="EP721" s="28"/>
      <c r="EQ721" s="28"/>
      <c r="ER721" s="28"/>
      <c r="EW721" s="202"/>
      <c r="EY721" s="28"/>
      <c r="EZ721" s="28"/>
      <c r="FA721" s="28"/>
      <c r="FF721" s="202"/>
      <c r="FH721" s="28"/>
      <c r="FI721" s="28"/>
      <c r="FJ721" s="28"/>
      <c r="FO721" s="202"/>
      <c r="FQ721" s="28"/>
      <c r="FR721" s="28"/>
      <c r="FS721" s="28"/>
      <c r="FX721" s="202"/>
      <c r="FZ721" s="28"/>
      <c r="GA721" s="28"/>
      <c r="GB721" s="28"/>
      <c r="GG721" s="202"/>
      <c r="GI721" s="28"/>
      <c r="GJ721" s="28"/>
      <c r="GK721" s="28"/>
      <c r="GP721" s="202"/>
      <c r="GR721" s="28"/>
      <c r="GS721" s="28"/>
      <c r="GT721" s="28"/>
      <c r="GY721" s="202"/>
      <c r="HA721" s="28"/>
      <c r="HB721" s="28"/>
      <c r="HC721" s="28"/>
      <c r="HH721" s="202"/>
      <c r="HJ721" s="28"/>
      <c r="HK721" s="28"/>
      <c r="HL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c r="IS721" s="28"/>
      <c r="IT721" s="28"/>
      <c r="IU721" s="28"/>
      <c r="IV721" s="28"/>
    </row>
    <row r="722" spans="1:256" s="54" customFormat="1" ht="18">
      <c r="A722" s="364" t="s">
        <v>1305</v>
      </c>
      <c r="B722" s="292"/>
      <c r="C722" s="292"/>
      <c r="D722" s="54" t="s">
        <v>132</v>
      </c>
      <c r="E722" s="54">
        <f t="shared" si="7"/>
        <v>3</v>
      </c>
      <c r="F722" s="305">
        <f t="shared" si="8"/>
        <v>8</v>
      </c>
      <c r="H722" s="28"/>
      <c r="I722" s="28">
        <v>5</v>
      </c>
      <c r="J722" s="28">
        <v>3</v>
      </c>
      <c r="K722" s="28"/>
      <c r="L722" s="28"/>
      <c r="M722" s="28"/>
      <c r="N722" s="28"/>
      <c r="R722" s="202"/>
      <c r="T722" s="28"/>
      <c r="U722" s="28"/>
      <c r="V722" s="28"/>
      <c r="AA722" s="202"/>
      <c r="AC722" s="28"/>
      <c r="AD722" s="28"/>
      <c r="AE722" s="28"/>
      <c r="AJ722" s="202"/>
      <c r="AL722" s="28"/>
      <c r="AM722" s="28"/>
      <c r="AN722" s="28"/>
      <c r="AS722" s="202"/>
      <c r="AU722" s="28"/>
      <c r="AV722" s="28"/>
      <c r="AW722" s="28"/>
      <c r="BB722" s="202"/>
      <c r="BD722" s="28"/>
      <c r="BE722" s="28"/>
      <c r="BF722" s="28"/>
      <c r="BK722" s="202"/>
      <c r="BM722" s="28"/>
      <c r="BN722" s="28"/>
      <c r="BO722" s="28"/>
      <c r="BT722" s="202"/>
      <c r="BV722" s="28"/>
      <c r="BW722" s="28"/>
      <c r="BX722" s="28"/>
      <c r="CC722" s="202"/>
      <c r="CE722" s="28"/>
      <c r="CF722" s="28"/>
      <c r="CG722" s="28"/>
      <c r="CL722" s="202"/>
      <c r="CN722" s="28"/>
      <c r="CO722" s="28"/>
      <c r="CP722" s="28"/>
      <c r="CU722" s="202"/>
      <c r="CW722" s="28"/>
      <c r="CX722" s="28"/>
      <c r="CY722" s="28"/>
      <c r="DD722" s="202"/>
      <c r="DF722" s="28"/>
      <c r="DG722" s="28"/>
      <c r="DH722" s="28"/>
      <c r="DM722" s="202"/>
      <c r="DO722" s="28"/>
      <c r="DP722" s="28"/>
      <c r="DQ722" s="28"/>
      <c r="DV722" s="202"/>
      <c r="DX722" s="28"/>
      <c r="DY722" s="28"/>
      <c r="DZ722" s="28"/>
      <c r="EE722" s="202"/>
      <c r="EG722" s="28"/>
      <c r="EH722" s="28"/>
      <c r="EI722" s="28"/>
      <c r="EN722" s="202"/>
      <c r="EP722" s="28"/>
      <c r="EQ722" s="28"/>
      <c r="ER722" s="28"/>
      <c r="EW722" s="202"/>
      <c r="EY722" s="28"/>
      <c r="EZ722" s="28"/>
      <c r="FA722" s="28"/>
      <c r="FF722" s="202"/>
      <c r="FH722" s="28"/>
      <c r="FI722" s="28"/>
      <c r="FJ722" s="28"/>
      <c r="FO722" s="202"/>
      <c r="FQ722" s="28"/>
      <c r="FR722" s="28"/>
      <c r="FS722" s="28"/>
      <c r="FX722" s="202"/>
      <c r="FZ722" s="28"/>
      <c r="GA722" s="28"/>
      <c r="GB722" s="28"/>
      <c r="GG722" s="202"/>
      <c r="GI722" s="28"/>
      <c r="GJ722" s="28"/>
      <c r="GK722" s="28"/>
      <c r="GP722" s="202"/>
      <c r="GR722" s="28"/>
      <c r="GS722" s="28"/>
      <c r="GT722" s="28"/>
      <c r="GY722" s="202"/>
      <c r="HA722" s="28"/>
      <c r="HB722" s="28"/>
      <c r="HC722" s="28"/>
      <c r="HH722" s="202"/>
      <c r="HJ722" s="28"/>
      <c r="HK722" s="28"/>
      <c r="HL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c r="IS722" s="28"/>
      <c r="IT722" s="28"/>
      <c r="IU722" s="28"/>
      <c r="IV722" s="28"/>
    </row>
    <row r="723" spans="1:256" s="54" customFormat="1" ht="18">
      <c r="A723" s="364" t="s">
        <v>664</v>
      </c>
      <c r="B723" s="292"/>
      <c r="C723" s="292"/>
      <c r="D723" s="54" t="s">
        <v>135</v>
      </c>
      <c r="E723" s="54">
        <f t="shared" si="7"/>
        <v>2</v>
      </c>
      <c r="F723" s="305">
        <f t="shared" si="8"/>
        <v>26</v>
      </c>
      <c r="H723" s="28"/>
      <c r="I723" s="28"/>
      <c r="J723" s="28">
        <v>26</v>
      </c>
      <c r="K723" s="28"/>
      <c r="M723" s="28"/>
      <c r="N723" s="28"/>
      <c r="R723" s="202"/>
      <c r="T723" s="28"/>
      <c r="U723" s="28"/>
      <c r="V723" s="28"/>
      <c r="AA723" s="202"/>
      <c r="AC723" s="28"/>
      <c r="AD723" s="28"/>
      <c r="AE723" s="28"/>
      <c r="AJ723" s="202"/>
      <c r="AL723" s="28"/>
      <c r="AM723" s="28"/>
      <c r="AN723" s="28"/>
      <c r="AS723" s="202"/>
      <c r="AU723" s="28"/>
      <c r="AV723" s="28"/>
      <c r="AW723" s="28"/>
      <c r="BB723" s="202"/>
      <c r="BD723" s="28"/>
      <c r="BE723" s="28"/>
      <c r="BF723" s="28"/>
      <c r="BK723" s="202"/>
      <c r="BM723" s="28"/>
      <c r="BN723" s="28"/>
      <c r="BO723" s="28"/>
      <c r="BT723" s="202"/>
      <c r="BV723" s="28"/>
      <c r="BW723" s="28"/>
      <c r="BX723" s="28"/>
      <c r="CC723" s="202"/>
      <c r="CE723" s="28"/>
      <c r="CF723" s="28"/>
      <c r="CG723" s="28"/>
      <c r="CL723" s="202"/>
      <c r="CN723" s="28"/>
      <c r="CO723" s="28"/>
      <c r="CP723" s="28"/>
      <c r="CU723" s="202"/>
      <c r="CW723" s="28"/>
      <c r="CX723" s="28"/>
      <c r="CY723" s="28"/>
      <c r="DD723" s="202"/>
      <c r="DF723" s="28"/>
      <c r="DG723" s="28"/>
      <c r="DH723" s="28"/>
      <c r="DM723" s="202"/>
      <c r="DO723" s="28"/>
      <c r="DP723" s="28"/>
      <c r="DQ723" s="28"/>
      <c r="DV723" s="202"/>
      <c r="DX723" s="28"/>
      <c r="DY723" s="28"/>
      <c r="DZ723" s="28"/>
      <c r="EE723" s="202"/>
      <c r="EG723" s="28"/>
      <c r="EH723" s="28"/>
      <c r="EI723" s="28"/>
      <c r="EN723" s="202"/>
      <c r="EP723" s="28"/>
      <c r="EQ723" s="28"/>
      <c r="ER723" s="28"/>
      <c r="EW723" s="202"/>
      <c r="EY723" s="28"/>
      <c r="EZ723" s="28"/>
      <c r="FA723" s="28"/>
      <c r="FF723" s="202"/>
      <c r="FH723" s="28"/>
      <c r="FI723" s="28"/>
      <c r="FJ723" s="28"/>
      <c r="FO723" s="202"/>
      <c r="FQ723" s="28"/>
      <c r="FR723" s="28"/>
      <c r="FS723" s="28"/>
      <c r="FX723" s="202"/>
      <c r="FZ723" s="28"/>
      <c r="GA723" s="28"/>
      <c r="GB723" s="28"/>
      <c r="GG723" s="202"/>
      <c r="GI723" s="28"/>
      <c r="GJ723" s="28"/>
      <c r="GK723" s="28"/>
      <c r="GP723" s="202"/>
      <c r="GR723" s="28"/>
      <c r="GS723" s="28"/>
      <c r="GT723" s="28"/>
      <c r="GY723" s="202"/>
      <c r="HA723" s="28"/>
      <c r="HB723" s="28"/>
      <c r="HC723" s="28"/>
      <c r="HH723" s="202"/>
      <c r="HJ723" s="28"/>
      <c r="HK723" s="28"/>
      <c r="HL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c r="IS723" s="28"/>
      <c r="IT723" s="28"/>
      <c r="IU723" s="28"/>
      <c r="IV723" s="28"/>
    </row>
    <row r="724" spans="1:256" s="54" customFormat="1" ht="18">
      <c r="A724" s="364" t="s">
        <v>1410</v>
      </c>
      <c r="B724" s="28"/>
      <c r="C724" s="292"/>
      <c r="D724" s="54" t="s">
        <v>129</v>
      </c>
      <c r="E724" s="54">
        <f t="shared" si="7"/>
        <v>0</v>
      </c>
      <c r="F724" s="305">
        <f t="shared" si="8"/>
        <v>0</v>
      </c>
      <c r="H724" s="28"/>
      <c r="I724" s="28"/>
      <c r="J724" s="28"/>
      <c r="K724" s="28"/>
      <c r="L724" s="28"/>
      <c r="M724" s="28"/>
      <c r="N724" s="28"/>
      <c r="R724" s="202"/>
      <c r="T724" s="28"/>
      <c r="U724" s="28"/>
      <c r="V724" s="28"/>
      <c r="AA724" s="202"/>
      <c r="AC724" s="28"/>
      <c r="AD724" s="28"/>
      <c r="AE724" s="28"/>
      <c r="AJ724" s="202"/>
      <c r="AL724" s="28"/>
      <c r="AM724" s="28"/>
      <c r="AN724" s="28"/>
      <c r="AS724" s="202"/>
      <c r="AU724" s="28"/>
      <c r="AV724" s="28"/>
      <c r="AW724" s="28"/>
      <c r="BB724" s="202"/>
      <c r="BD724" s="28"/>
      <c r="BE724" s="28"/>
      <c r="BF724" s="28"/>
      <c r="BK724" s="202"/>
      <c r="BM724" s="28"/>
      <c r="BN724" s="28"/>
      <c r="BO724" s="28"/>
      <c r="BT724" s="202"/>
      <c r="BV724" s="28"/>
      <c r="BW724" s="28"/>
      <c r="BX724" s="28"/>
      <c r="CC724" s="202"/>
      <c r="CE724" s="28"/>
      <c r="CF724" s="28"/>
      <c r="CG724" s="28"/>
      <c r="CL724" s="202"/>
      <c r="CN724" s="28"/>
      <c r="CO724" s="28"/>
      <c r="CP724" s="28"/>
      <c r="CU724" s="202"/>
      <c r="CW724" s="28"/>
      <c r="CX724" s="28"/>
      <c r="CY724" s="28"/>
      <c r="DD724" s="202"/>
      <c r="DF724" s="28"/>
      <c r="DG724" s="28"/>
      <c r="DH724" s="28"/>
      <c r="DM724" s="202"/>
      <c r="DO724" s="28"/>
      <c r="DP724" s="28"/>
      <c r="DQ724" s="28"/>
      <c r="DV724" s="202"/>
      <c r="DX724" s="28"/>
      <c r="DY724" s="28"/>
      <c r="DZ724" s="28"/>
      <c r="EE724" s="202"/>
      <c r="EG724" s="28"/>
      <c r="EH724" s="28"/>
      <c r="EI724" s="28"/>
      <c r="EN724" s="202"/>
      <c r="EP724" s="28"/>
      <c r="EQ724" s="28"/>
      <c r="ER724" s="28"/>
      <c r="EW724" s="202"/>
      <c r="EY724" s="28"/>
      <c r="EZ724" s="28"/>
      <c r="FA724" s="28"/>
      <c r="FF724" s="202"/>
      <c r="FH724" s="28"/>
      <c r="FI724" s="28"/>
      <c r="FJ724" s="28"/>
      <c r="FO724" s="202"/>
      <c r="FQ724" s="28"/>
      <c r="FR724" s="28"/>
      <c r="FS724" s="28"/>
      <c r="FX724" s="202"/>
      <c r="FZ724" s="28"/>
      <c r="GA724" s="28"/>
      <c r="GB724" s="28"/>
      <c r="GG724" s="202"/>
      <c r="GI724" s="28"/>
      <c r="GJ724" s="28"/>
      <c r="GK724" s="28"/>
      <c r="GP724" s="202"/>
      <c r="GR724" s="28"/>
      <c r="GS724" s="28"/>
      <c r="GT724" s="28"/>
      <c r="GY724" s="202"/>
      <c r="HA724" s="28"/>
      <c r="HB724" s="28"/>
      <c r="HC724" s="28"/>
      <c r="HH724" s="202"/>
      <c r="HJ724" s="28"/>
      <c r="HK724" s="28"/>
      <c r="HL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c r="IS724" s="28"/>
      <c r="IT724" s="28"/>
      <c r="IU724" s="28"/>
      <c r="IV724" s="28"/>
    </row>
    <row r="725" spans="1:256" s="54" customFormat="1" ht="18">
      <c r="A725" s="364" t="s">
        <v>2328</v>
      </c>
      <c r="B725" s="28"/>
      <c r="C725" s="292"/>
      <c r="D725" s="54" t="s">
        <v>129</v>
      </c>
      <c r="E725" s="54">
        <f t="shared" si="7"/>
        <v>2</v>
      </c>
      <c r="F725" s="305">
        <f t="shared" si="8"/>
        <v>17</v>
      </c>
      <c r="H725" s="28">
        <v>17</v>
      </c>
      <c r="I725" s="28"/>
      <c r="J725" s="28"/>
      <c r="K725" s="28"/>
      <c r="L725" s="300"/>
      <c r="M725" s="28"/>
      <c r="N725" s="28"/>
      <c r="R725" s="202"/>
      <c r="T725" s="28"/>
      <c r="U725" s="28"/>
      <c r="V725" s="28"/>
      <c r="AA725" s="202"/>
      <c r="AC725" s="28"/>
      <c r="AD725" s="28"/>
      <c r="AE725" s="28"/>
      <c r="AJ725" s="202"/>
      <c r="AL725" s="28"/>
      <c r="AM725" s="28"/>
      <c r="AN725" s="28"/>
      <c r="AS725" s="202"/>
      <c r="AU725" s="28"/>
      <c r="AV725" s="28"/>
      <c r="AW725" s="28"/>
      <c r="BB725" s="202"/>
      <c r="BD725" s="28"/>
      <c r="BE725" s="28"/>
      <c r="BF725" s="28"/>
      <c r="BK725" s="202"/>
      <c r="BM725" s="28"/>
      <c r="BN725" s="28"/>
      <c r="BO725" s="28"/>
      <c r="BT725" s="202"/>
      <c r="BV725" s="28"/>
      <c r="BW725" s="28"/>
      <c r="BX725" s="28"/>
      <c r="CC725" s="202"/>
      <c r="CE725" s="28"/>
      <c r="CF725" s="28"/>
      <c r="CG725" s="28"/>
      <c r="CL725" s="202"/>
      <c r="CN725" s="28"/>
      <c r="CO725" s="28"/>
      <c r="CP725" s="28"/>
      <c r="CU725" s="202"/>
      <c r="CW725" s="28"/>
      <c r="CX725" s="28"/>
      <c r="CY725" s="28"/>
      <c r="DD725" s="202"/>
      <c r="DF725" s="28"/>
      <c r="DG725" s="28"/>
      <c r="DH725" s="28"/>
      <c r="DM725" s="202"/>
      <c r="DO725" s="28"/>
      <c r="DP725" s="28"/>
      <c r="DQ725" s="28"/>
      <c r="DV725" s="202"/>
      <c r="DX725" s="28"/>
      <c r="DY725" s="28"/>
      <c r="DZ725" s="28"/>
      <c r="EE725" s="202"/>
      <c r="EG725" s="28"/>
      <c r="EH725" s="28"/>
      <c r="EI725" s="28"/>
      <c r="EN725" s="202"/>
      <c r="EP725" s="28"/>
      <c r="EQ725" s="28"/>
      <c r="ER725" s="28"/>
      <c r="EW725" s="202"/>
      <c r="EY725" s="28"/>
      <c r="EZ725" s="28"/>
      <c r="FA725" s="28"/>
      <c r="FF725" s="202"/>
      <c r="FH725" s="28"/>
      <c r="FI725" s="28"/>
      <c r="FJ725" s="28"/>
      <c r="FO725" s="202"/>
      <c r="FQ725" s="28"/>
      <c r="FR725" s="28"/>
      <c r="FS725" s="28"/>
      <c r="FX725" s="202"/>
      <c r="FZ725" s="28"/>
      <c r="GA725" s="28"/>
      <c r="GB725" s="28"/>
      <c r="GG725" s="202"/>
      <c r="GI725" s="28"/>
      <c r="GJ725" s="28"/>
      <c r="GK725" s="28"/>
      <c r="GP725" s="202"/>
      <c r="GR725" s="28"/>
      <c r="GS725" s="28"/>
      <c r="GT725" s="28"/>
      <c r="GY725" s="202"/>
      <c r="HA725" s="28"/>
      <c r="HB725" s="28"/>
      <c r="HC725" s="28"/>
      <c r="HH725" s="202"/>
      <c r="HJ725" s="28"/>
      <c r="HK725" s="28"/>
      <c r="HL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c r="IS725" s="28"/>
      <c r="IT725" s="28"/>
      <c r="IU725" s="28"/>
      <c r="IV725" s="28"/>
    </row>
    <row r="726" spans="1:256" s="54" customFormat="1" ht="18">
      <c r="A726" s="364" t="s">
        <v>778</v>
      </c>
      <c r="B726" s="292"/>
      <c r="C726" s="292"/>
      <c r="D726" s="54" t="s">
        <v>136</v>
      </c>
      <c r="E726" s="54">
        <f t="shared" si="7"/>
        <v>10</v>
      </c>
      <c r="F726" s="305">
        <f t="shared" si="8"/>
        <v>72</v>
      </c>
      <c r="H726" s="28">
        <v>31</v>
      </c>
      <c r="I726" s="28">
        <v>31</v>
      </c>
      <c r="J726" s="28">
        <v>10</v>
      </c>
      <c r="K726" s="28"/>
      <c r="M726" s="28"/>
      <c r="N726" s="28"/>
      <c r="R726" s="202"/>
      <c r="T726" s="28"/>
      <c r="U726" s="28"/>
      <c r="V726" s="28"/>
      <c r="AA726" s="202"/>
      <c r="AC726" s="28"/>
      <c r="AD726" s="28"/>
      <c r="AE726" s="28"/>
      <c r="AJ726" s="202"/>
      <c r="AL726" s="28"/>
      <c r="AM726" s="28"/>
      <c r="AN726" s="28"/>
      <c r="AS726" s="202"/>
      <c r="AU726" s="28"/>
      <c r="AV726" s="28"/>
      <c r="AW726" s="28"/>
      <c r="BB726" s="202"/>
      <c r="BD726" s="28"/>
      <c r="BE726" s="28"/>
      <c r="BF726" s="28"/>
      <c r="BK726" s="202"/>
      <c r="BM726" s="28"/>
      <c r="BN726" s="28"/>
      <c r="BO726" s="28"/>
      <c r="BT726" s="202"/>
      <c r="BV726" s="28"/>
      <c r="BW726" s="28"/>
      <c r="BX726" s="28"/>
      <c r="CC726" s="202"/>
      <c r="CE726" s="28"/>
      <c r="CF726" s="28"/>
      <c r="CG726" s="28"/>
      <c r="CL726" s="202"/>
      <c r="CN726" s="28"/>
      <c r="CO726" s="28"/>
      <c r="CP726" s="28"/>
      <c r="CU726" s="202"/>
      <c r="CW726" s="28"/>
      <c r="CX726" s="28"/>
      <c r="CY726" s="28"/>
      <c r="DD726" s="202"/>
      <c r="DF726" s="28"/>
      <c r="DG726" s="28"/>
      <c r="DH726" s="28"/>
      <c r="DM726" s="202"/>
      <c r="DO726" s="28"/>
      <c r="DP726" s="28"/>
      <c r="DQ726" s="28"/>
      <c r="DV726" s="202"/>
      <c r="DX726" s="28"/>
      <c r="DY726" s="28"/>
      <c r="DZ726" s="28"/>
      <c r="EE726" s="202"/>
      <c r="EG726" s="28"/>
      <c r="EH726" s="28"/>
      <c r="EI726" s="28"/>
      <c r="EN726" s="202"/>
      <c r="EP726" s="28"/>
      <c r="EQ726" s="28"/>
      <c r="ER726" s="28"/>
      <c r="EW726" s="202"/>
      <c r="EY726" s="28"/>
      <c r="EZ726" s="28"/>
      <c r="FA726" s="28"/>
      <c r="FF726" s="202"/>
      <c r="FH726" s="28"/>
      <c r="FI726" s="28"/>
      <c r="FJ726" s="28"/>
      <c r="FO726" s="202"/>
      <c r="FQ726" s="28"/>
      <c r="FR726" s="28"/>
      <c r="FS726" s="28"/>
      <c r="FX726" s="202"/>
      <c r="FZ726" s="28"/>
      <c r="GA726" s="28"/>
      <c r="GB726" s="28"/>
      <c r="GG726" s="202"/>
      <c r="GI726" s="28"/>
      <c r="GJ726" s="28"/>
      <c r="GK726" s="28"/>
      <c r="GP726" s="202"/>
      <c r="GR726" s="28"/>
      <c r="GS726" s="28"/>
      <c r="GT726" s="28"/>
      <c r="GY726" s="202"/>
      <c r="HA726" s="28"/>
      <c r="HB726" s="28"/>
      <c r="HC726" s="28"/>
      <c r="HH726" s="202"/>
      <c r="HJ726" s="28"/>
      <c r="HK726" s="28"/>
      <c r="HL726" s="28"/>
      <c r="HQ726" s="28"/>
      <c r="HR726" s="28"/>
      <c r="HS726" s="28"/>
      <c r="HT726" s="28"/>
      <c r="HU726" s="28"/>
      <c r="HV726" s="28"/>
      <c r="HW726" s="28"/>
      <c r="HX726" s="28"/>
      <c r="HY726" s="28"/>
      <c r="HZ726" s="28"/>
      <c r="IA726" s="28"/>
      <c r="IB726" s="28"/>
      <c r="IC726" s="28"/>
      <c r="ID726" s="28"/>
      <c r="IE726" s="28"/>
      <c r="IF726" s="28"/>
      <c r="IG726" s="28"/>
      <c r="IH726" s="28"/>
      <c r="II726" s="28"/>
      <c r="IJ726" s="28"/>
      <c r="IK726" s="28"/>
      <c r="IL726" s="28"/>
      <c r="IM726" s="28"/>
      <c r="IN726" s="28"/>
      <c r="IO726" s="28"/>
      <c r="IP726" s="28"/>
      <c r="IQ726" s="28"/>
      <c r="IR726" s="28"/>
      <c r="IS726" s="28"/>
      <c r="IT726" s="28"/>
      <c r="IU726" s="28"/>
      <c r="IV726" s="28"/>
    </row>
    <row r="727" spans="1:256" s="54" customFormat="1" ht="18">
      <c r="A727" s="364" t="s">
        <v>2352</v>
      </c>
      <c r="B727" s="292"/>
      <c r="C727" s="292"/>
      <c r="D727" s="54" t="s">
        <v>132</v>
      </c>
      <c r="E727" s="54">
        <f t="shared" si="7"/>
        <v>0</v>
      </c>
      <c r="F727" s="305">
        <f t="shared" si="8"/>
        <v>79</v>
      </c>
      <c r="H727" s="28"/>
      <c r="I727" s="28">
        <v>52</v>
      </c>
      <c r="J727" s="28">
        <v>27</v>
      </c>
      <c r="K727" s="28"/>
      <c r="M727" s="28"/>
      <c r="N727" s="28"/>
      <c r="R727" s="202"/>
      <c r="T727" s="28"/>
      <c r="U727" s="28"/>
      <c r="V727" s="28"/>
      <c r="AA727" s="202"/>
      <c r="AC727" s="28"/>
      <c r="AD727" s="28"/>
      <c r="AE727" s="28"/>
      <c r="AJ727" s="202"/>
      <c r="AL727" s="28"/>
      <c r="AM727" s="28"/>
      <c r="AN727" s="28"/>
      <c r="AS727" s="202"/>
      <c r="AU727" s="28"/>
      <c r="AV727" s="28"/>
      <c r="AW727" s="28"/>
      <c r="BB727" s="202"/>
      <c r="BD727" s="28"/>
      <c r="BE727" s="28"/>
      <c r="BF727" s="28"/>
      <c r="BK727" s="202"/>
      <c r="BM727" s="28"/>
      <c r="BN727" s="28"/>
      <c r="BO727" s="28"/>
      <c r="BT727" s="202"/>
      <c r="BV727" s="28"/>
      <c r="BW727" s="28"/>
      <c r="BX727" s="28"/>
      <c r="CC727" s="202"/>
      <c r="CE727" s="28"/>
      <c r="CF727" s="28"/>
      <c r="CG727" s="28"/>
      <c r="CL727" s="202"/>
      <c r="CN727" s="28"/>
      <c r="CO727" s="28"/>
      <c r="CP727" s="28"/>
      <c r="CU727" s="202"/>
      <c r="CW727" s="28"/>
      <c r="CX727" s="28"/>
      <c r="CY727" s="28"/>
      <c r="DD727" s="202"/>
      <c r="DF727" s="28"/>
      <c r="DG727" s="28"/>
      <c r="DH727" s="28"/>
      <c r="DM727" s="202"/>
      <c r="DO727" s="28"/>
      <c r="DP727" s="28"/>
      <c r="DQ727" s="28"/>
      <c r="DV727" s="202"/>
      <c r="DX727" s="28"/>
      <c r="DY727" s="28"/>
      <c r="DZ727" s="28"/>
      <c r="EE727" s="202"/>
      <c r="EG727" s="28"/>
      <c r="EH727" s="28"/>
      <c r="EI727" s="28"/>
      <c r="EN727" s="202"/>
      <c r="EP727" s="28"/>
      <c r="EQ727" s="28"/>
      <c r="ER727" s="28"/>
      <c r="EW727" s="202"/>
      <c r="EY727" s="28"/>
      <c r="EZ727" s="28"/>
      <c r="FA727" s="28"/>
      <c r="FF727" s="202"/>
      <c r="FH727" s="28"/>
      <c r="FI727" s="28"/>
      <c r="FJ727" s="28"/>
      <c r="FO727" s="202"/>
      <c r="FQ727" s="28"/>
      <c r="FR727" s="28"/>
      <c r="FS727" s="28"/>
      <c r="FX727" s="202"/>
      <c r="FZ727" s="28"/>
      <c r="GA727" s="28"/>
      <c r="GB727" s="28"/>
      <c r="GG727" s="202"/>
      <c r="GI727" s="28"/>
      <c r="GJ727" s="28"/>
      <c r="GK727" s="28"/>
      <c r="GP727" s="202"/>
      <c r="GR727" s="28"/>
      <c r="GS727" s="28"/>
      <c r="GT727" s="28"/>
      <c r="GY727" s="202"/>
      <c r="HA727" s="28"/>
      <c r="HB727" s="28"/>
      <c r="HC727" s="28"/>
      <c r="HH727" s="202"/>
      <c r="HJ727" s="28"/>
      <c r="HK727" s="28"/>
      <c r="HL727" s="28"/>
      <c r="HQ727" s="28"/>
      <c r="HR727" s="28"/>
      <c r="HS727" s="28"/>
      <c r="HT727" s="28"/>
      <c r="HU727" s="28"/>
      <c r="HV727" s="28"/>
      <c r="HW727" s="28"/>
      <c r="HX727" s="28"/>
      <c r="HY727" s="28"/>
      <c r="HZ727" s="28"/>
      <c r="IA727" s="28"/>
      <c r="IB727" s="28"/>
      <c r="IC727" s="28"/>
      <c r="ID727" s="28"/>
      <c r="IE727" s="28"/>
      <c r="IF727" s="28"/>
      <c r="IG727" s="28"/>
      <c r="IH727" s="28"/>
      <c r="II727" s="28"/>
      <c r="IJ727" s="28"/>
      <c r="IK727" s="28"/>
      <c r="IL727" s="28"/>
      <c r="IM727" s="28"/>
      <c r="IN727" s="28"/>
      <c r="IO727" s="28"/>
      <c r="IP727" s="28"/>
      <c r="IQ727" s="28"/>
      <c r="IR727" s="28"/>
      <c r="IS727" s="28"/>
      <c r="IT727" s="28"/>
      <c r="IU727" s="28"/>
      <c r="IV727" s="28"/>
    </row>
    <row r="728" spans="1:256" s="54" customFormat="1" ht="18">
      <c r="A728" s="364" t="s">
        <v>547</v>
      </c>
      <c r="B728" s="292"/>
      <c r="C728" s="292"/>
      <c r="D728" s="54" t="s">
        <v>140</v>
      </c>
      <c r="E728" s="54">
        <f t="shared" si="7"/>
        <v>8</v>
      </c>
      <c r="F728" s="305">
        <f t="shared" si="8"/>
        <v>152</v>
      </c>
      <c r="H728" s="239">
        <v>61</v>
      </c>
      <c r="I728" s="28">
        <v>55</v>
      </c>
      <c r="J728" s="28">
        <v>21</v>
      </c>
      <c r="K728" s="28">
        <v>15</v>
      </c>
      <c r="L728" s="28"/>
      <c r="M728" s="239"/>
      <c r="N728" s="28"/>
      <c r="R728" s="202"/>
      <c r="T728" s="28"/>
      <c r="U728" s="28"/>
      <c r="V728" s="28"/>
      <c r="AA728" s="202"/>
      <c r="AC728" s="28"/>
      <c r="AD728" s="28"/>
      <c r="AE728" s="28"/>
      <c r="AJ728" s="202"/>
      <c r="AL728" s="28"/>
      <c r="AM728" s="28"/>
      <c r="AN728" s="28"/>
      <c r="AS728" s="202"/>
      <c r="AU728" s="28"/>
      <c r="AV728" s="28"/>
      <c r="AW728" s="28"/>
      <c r="BB728" s="202"/>
      <c r="BD728" s="28"/>
      <c r="BE728" s="28"/>
      <c r="BF728" s="28"/>
      <c r="BK728" s="202"/>
      <c r="BM728" s="28"/>
      <c r="BN728" s="28"/>
      <c r="BO728" s="28"/>
      <c r="BT728" s="202"/>
      <c r="BV728" s="28"/>
      <c r="BW728" s="28"/>
      <c r="BX728" s="28"/>
      <c r="CC728" s="202"/>
      <c r="CE728" s="28"/>
      <c r="CF728" s="28"/>
      <c r="CG728" s="28"/>
      <c r="CL728" s="202"/>
      <c r="CN728" s="28"/>
      <c r="CO728" s="28"/>
      <c r="CP728" s="28"/>
      <c r="CU728" s="202"/>
      <c r="CW728" s="28"/>
      <c r="CX728" s="28"/>
      <c r="CY728" s="28"/>
      <c r="DD728" s="202"/>
      <c r="DF728" s="28"/>
      <c r="DG728" s="28"/>
      <c r="DH728" s="28"/>
      <c r="DM728" s="202"/>
      <c r="DO728" s="28"/>
      <c r="DP728" s="28"/>
      <c r="DQ728" s="28"/>
      <c r="DV728" s="202"/>
      <c r="DX728" s="28"/>
      <c r="DY728" s="28"/>
      <c r="DZ728" s="28"/>
      <c r="EE728" s="202"/>
      <c r="EG728" s="28"/>
      <c r="EH728" s="28"/>
      <c r="EI728" s="28"/>
      <c r="EN728" s="202"/>
      <c r="EP728" s="28"/>
      <c r="EQ728" s="28"/>
      <c r="ER728" s="28"/>
      <c r="EW728" s="202"/>
      <c r="EY728" s="28"/>
      <c r="EZ728" s="28"/>
      <c r="FA728" s="28"/>
      <c r="FF728" s="202"/>
      <c r="FH728" s="28"/>
      <c r="FI728" s="28"/>
      <c r="FJ728" s="28"/>
      <c r="FO728" s="202"/>
      <c r="FQ728" s="28"/>
      <c r="FR728" s="28"/>
      <c r="FS728" s="28"/>
      <c r="FX728" s="202"/>
      <c r="FZ728" s="28"/>
      <c r="GA728" s="28"/>
      <c r="GB728" s="28"/>
      <c r="GG728" s="202"/>
      <c r="GI728" s="28"/>
      <c r="GJ728" s="28"/>
      <c r="GK728" s="28"/>
      <c r="GP728" s="202"/>
      <c r="GR728" s="28"/>
      <c r="GS728" s="28"/>
      <c r="GT728" s="28"/>
      <c r="GY728" s="202"/>
      <c r="HA728" s="28"/>
      <c r="HB728" s="28"/>
      <c r="HC728" s="28"/>
      <c r="HH728" s="202"/>
      <c r="HJ728" s="28"/>
      <c r="HK728" s="28"/>
      <c r="HL728" s="28"/>
      <c r="HQ728" s="28"/>
      <c r="HR728" s="28"/>
      <c r="HS728" s="28"/>
      <c r="HT728" s="28"/>
      <c r="HU728" s="28"/>
      <c r="HV728" s="28"/>
      <c r="HW728" s="28"/>
      <c r="HX728" s="28"/>
      <c r="HY728" s="28"/>
      <c r="HZ728" s="28"/>
      <c r="IA728" s="28"/>
      <c r="IB728" s="28"/>
      <c r="IC728" s="28"/>
      <c r="ID728" s="28"/>
      <c r="IE728" s="28"/>
      <c r="IF728" s="28"/>
      <c r="IG728" s="28"/>
      <c r="IH728" s="28"/>
      <c r="II728" s="28"/>
      <c r="IJ728" s="28"/>
      <c r="IK728" s="28"/>
      <c r="IL728" s="28"/>
      <c r="IM728" s="28"/>
      <c r="IN728" s="28"/>
      <c r="IO728" s="28"/>
      <c r="IP728" s="28"/>
      <c r="IQ728" s="28"/>
      <c r="IR728" s="28"/>
      <c r="IS728" s="28"/>
      <c r="IT728" s="28"/>
      <c r="IU728" s="28"/>
      <c r="IV728" s="28"/>
    </row>
    <row r="729" spans="1:256" s="54" customFormat="1" ht="18">
      <c r="A729" s="364" t="s">
        <v>2042</v>
      </c>
      <c r="B729" s="28"/>
      <c r="C729" s="292"/>
      <c r="D729" s="54" t="s">
        <v>129</v>
      </c>
      <c r="E729" s="54">
        <f t="shared" si="7"/>
        <v>0</v>
      </c>
      <c r="F729" s="305">
        <f t="shared" si="8"/>
        <v>5</v>
      </c>
      <c r="H729" s="28"/>
      <c r="I729" s="28"/>
      <c r="J729" s="28">
        <v>5</v>
      </c>
      <c r="K729" s="28"/>
      <c r="M729" s="28"/>
      <c r="N729" s="28"/>
      <c r="R729" s="202"/>
      <c r="T729" s="28"/>
      <c r="U729" s="28"/>
      <c r="V729" s="28"/>
      <c r="AA729" s="202"/>
      <c r="AC729" s="28"/>
      <c r="AD729" s="28"/>
      <c r="AE729" s="28"/>
      <c r="AJ729" s="202"/>
      <c r="AL729" s="28"/>
      <c r="AM729" s="28"/>
      <c r="AN729" s="28"/>
      <c r="AS729" s="202"/>
      <c r="AU729" s="28"/>
      <c r="AV729" s="28"/>
      <c r="AW729" s="28"/>
      <c r="BB729" s="202"/>
      <c r="BD729" s="28"/>
      <c r="BE729" s="28"/>
      <c r="BF729" s="28"/>
      <c r="BK729" s="202"/>
      <c r="BM729" s="28"/>
      <c r="BN729" s="28"/>
      <c r="BO729" s="28"/>
      <c r="BT729" s="202"/>
      <c r="BV729" s="28"/>
      <c r="BW729" s="28"/>
      <c r="BX729" s="28"/>
      <c r="CC729" s="202"/>
      <c r="CE729" s="28"/>
      <c r="CF729" s="28"/>
      <c r="CG729" s="28"/>
      <c r="CL729" s="202"/>
      <c r="CN729" s="28"/>
      <c r="CO729" s="28"/>
      <c r="CP729" s="28"/>
      <c r="CU729" s="202"/>
      <c r="CW729" s="28"/>
      <c r="CX729" s="28"/>
      <c r="CY729" s="28"/>
      <c r="DD729" s="202"/>
      <c r="DF729" s="28"/>
      <c r="DG729" s="28"/>
      <c r="DH729" s="28"/>
      <c r="DM729" s="202"/>
      <c r="DO729" s="28"/>
      <c r="DP729" s="28"/>
      <c r="DQ729" s="28"/>
      <c r="DV729" s="202"/>
      <c r="DX729" s="28"/>
      <c r="DY729" s="28"/>
      <c r="DZ729" s="28"/>
      <c r="EE729" s="202"/>
      <c r="EG729" s="28"/>
      <c r="EH729" s="28"/>
      <c r="EI729" s="28"/>
      <c r="EN729" s="202"/>
      <c r="EP729" s="28"/>
      <c r="EQ729" s="28"/>
      <c r="ER729" s="28"/>
      <c r="EW729" s="202"/>
      <c r="EY729" s="28"/>
      <c r="EZ729" s="28"/>
      <c r="FA729" s="28"/>
      <c r="FF729" s="202"/>
      <c r="FH729" s="28"/>
      <c r="FI729" s="28"/>
      <c r="FJ729" s="28"/>
      <c r="FO729" s="202"/>
      <c r="FQ729" s="28"/>
      <c r="FR729" s="28"/>
      <c r="FS729" s="28"/>
      <c r="FX729" s="202"/>
      <c r="FZ729" s="28"/>
      <c r="GA729" s="28"/>
      <c r="GB729" s="28"/>
      <c r="GG729" s="202"/>
      <c r="GI729" s="28"/>
      <c r="GJ729" s="28"/>
      <c r="GK729" s="28"/>
      <c r="GP729" s="202"/>
      <c r="GR729" s="28"/>
      <c r="GS729" s="28"/>
      <c r="GT729" s="28"/>
      <c r="GY729" s="202"/>
      <c r="HA729" s="28"/>
      <c r="HB729" s="28"/>
      <c r="HC729" s="28"/>
      <c r="HH729" s="202"/>
      <c r="HJ729" s="28"/>
      <c r="HK729" s="28"/>
      <c r="HL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c r="IS729" s="28"/>
      <c r="IT729" s="28"/>
      <c r="IU729" s="28"/>
      <c r="IV729" s="28"/>
    </row>
    <row r="730" spans="1:256" s="54" customFormat="1" ht="18">
      <c r="A730" s="364" t="s">
        <v>539</v>
      </c>
      <c r="B730" s="292"/>
      <c r="C730" s="292"/>
      <c r="D730" s="54" t="s">
        <v>130</v>
      </c>
      <c r="E730" s="54">
        <f t="shared" si="7"/>
        <v>3</v>
      </c>
      <c r="F730" s="305">
        <f t="shared" si="8"/>
        <v>0</v>
      </c>
      <c r="H730" s="28"/>
      <c r="I730" s="28"/>
      <c r="J730" s="28"/>
      <c r="K730" s="28"/>
      <c r="M730" s="28"/>
      <c r="N730" s="28"/>
      <c r="R730" s="202"/>
      <c r="T730" s="28"/>
      <c r="U730" s="28"/>
      <c r="V730" s="28"/>
      <c r="AA730" s="202"/>
      <c r="AC730" s="28"/>
      <c r="AD730" s="28"/>
      <c r="AE730" s="28"/>
      <c r="AJ730" s="202"/>
      <c r="AL730" s="28"/>
      <c r="AM730" s="28"/>
      <c r="AN730" s="28"/>
      <c r="AS730" s="202"/>
      <c r="AU730" s="28"/>
      <c r="AV730" s="28"/>
      <c r="AW730" s="28"/>
      <c r="BB730" s="202"/>
      <c r="BD730" s="28"/>
      <c r="BE730" s="28"/>
      <c r="BF730" s="28"/>
      <c r="BK730" s="202"/>
      <c r="BM730" s="28"/>
      <c r="BN730" s="28"/>
      <c r="BO730" s="28"/>
      <c r="BT730" s="202"/>
      <c r="BV730" s="28"/>
      <c r="BW730" s="28"/>
      <c r="BX730" s="28"/>
      <c r="CC730" s="202"/>
      <c r="CE730" s="28"/>
      <c r="CF730" s="28"/>
      <c r="CG730" s="28"/>
      <c r="CL730" s="202"/>
      <c r="CN730" s="28"/>
      <c r="CO730" s="28"/>
      <c r="CP730" s="28"/>
      <c r="CU730" s="202"/>
      <c r="CW730" s="28"/>
      <c r="CX730" s="28"/>
      <c r="CY730" s="28"/>
      <c r="DD730" s="202"/>
      <c r="DF730" s="28"/>
      <c r="DG730" s="28"/>
      <c r="DH730" s="28"/>
      <c r="DM730" s="202"/>
      <c r="DO730" s="28"/>
      <c r="DP730" s="28"/>
      <c r="DQ730" s="28"/>
      <c r="DV730" s="202"/>
      <c r="DX730" s="28"/>
      <c r="DY730" s="28"/>
      <c r="DZ730" s="28"/>
      <c r="EE730" s="202"/>
      <c r="EG730" s="28"/>
      <c r="EH730" s="28"/>
      <c r="EI730" s="28"/>
      <c r="EN730" s="202"/>
      <c r="EP730" s="28"/>
      <c r="EQ730" s="28"/>
      <c r="ER730" s="28"/>
      <c r="EW730" s="202"/>
      <c r="EY730" s="28"/>
      <c r="EZ730" s="28"/>
      <c r="FA730" s="28"/>
      <c r="FF730" s="202"/>
      <c r="FH730" s="28"/>
      <c r="FI730" s="28"/>
      <c r="FJ730" s="28"/>
      <c r="FO730" s="202"/>
      <c r="FQ730" s="28"/>
      <c r="FR730" s="28"/>
      <c r="FS730" s="28"/>
      <c r="FX730" s="202"/>
      <c r="FZ730" s="28"/>
      <c r="GA730" s="28"/>
      <c r="GB730" s="28"/>
      <c r="GG730" s="202"/>
      <c r="GI730" s="28"/>
      <c r="GJ730" s="28"/>
      <c r="GK730" s="28"/>
      <c r="GP730" s="202"/>
      <c r="GR730" s="28"/>
      <c r="GS730" s="28"/>
      <c r="GT730" s="28"/>
      <c r="GY730" s="202"/>
      <c r="HA730" s="28"/>
      <c r="HB730" s="28"/>
      <c r="HC730" s="28"/>
      <c r="HH730" s="202"/>
      <c r="HJ730" s="28"/>
      <c r="HK730" s="28"/>
      <c r="HL730" s="28"/>
      <c r="HQ730" s="28"/>
      <c r="HR730" s="28"/>
      <c r="HS730" s="28"/>
      <c r="HT730" s="28"/>
      <c r="HU730" s="28"/>
      <c r="HV730" s="28"/>
      <c r="HW730" s="28"/>
      <c r="HX730" s="28"/>
      <c r="HY730" s="28"/>
      <c r="HZ730" s="28"/>
      <c r="IA730" s="28"/>
      <c r="IB730" s="28"/>
      <c r="IC730" s="28"/>
      <c r="ID730" s="28"/>
      <c r="IE730" s="28"/>
      <c r="IF730" s="28"/>
      <c r="IG730" s="28"/>
      <c r="IH730" s="28"/>
      <c r="II730" s="28"/>
      <c r="IJ730" s="28"/>
      <c r="IK730" s="28"/>
      <c r="IL730" s="28"/>
      <c r="IM730" s="28"/>
      <c r="IN730" s="28"/>
      <c r="IO730" s="28"/>
      <c r="IP730" s="28"/>
      <c r="IQ730" s="28"/>
      <c r="IR730" s="28"/>
      <c r="IS730" s="28"/>
      <c r="IT730" s="28"/>
      <c r="IU730" s="28"/>
      <c r="IV730" s="28"/>
    </row>
    <row r="731" spans="1:256" s="54" customFormat="1" ht="18">
      <c r="A731" s="364" t="s">
        <v>1467</v>
      </c>
      <c r="B731" s="292"/>
      <c r="C731" s="292"/>
      <c r="D731" s="54" t="s">
        <v>130</v>
      </c>
      <c r="E731" s="54">
        <f t="shared" si="7"/>
        <v>0</v>
      </c>
      <c r="F731" s="305">
        <f t="shared" si="8"/>
        <v>2</v>
      </c>
      <c r="H731" s="300"/>
      <c r="I731" s="300">
        <v>2</v>
      </c>
      <c r="J731" s="300"/>
      <c r="K731" s="300"/>
      <c r="L731" s="300"/>
      <c r="M731" s="300"/>
      <c r="N731" s="28"/>
      <c r="R731" s="202"/>
      <c r="T731" s="28"/>
      <c r="U731" s="28"/>
      <c r="V731" s="28"/>
      <c r="AA731" s="202"/>
      <c r="AC731" s="28"/>
      <c r="AD731" s="28"/>
      <c r="AE731" s="28"/>
      <c r="AJ731" s="202"/>
      <c r="AL731" s="28"/>
      <c r="AM731" s="28"/>
      <c r="AN731" s="28"/>
      <c r="AS731" s="202"/>
      <c r="AU731" s="28"/>
      <c r="AV731" s="28"/>
      <c r="AW731" s="28"/>
      <c r="BB731" s="202"/>
      <c r="BD731" s="28"/>
      <c r="BE731" s="28"/>
      <c r="BF731" s="28"/>
      <c r="BK731" s="202"/>
      <c r="BM731" s="28"/>
      <c r="BN731" s="28"/>
      <c r="BO731" s="28"/>
      <c r="BT731" s="202"/>
      <c r="BV731" s="28"/>
      <c r="BW731" s="28"/>
      <c r="BX731" s="28"/>
      <c r="CC731" s="202"/>
      <c r="CE731" s="28"/>
      <c r="CF731" s="28"/>
      <c r="CG731" s="28"/>
      <c r="CL731" s="202"/>
      <c r="CN731" s="28"/>
      <c r="CO731" s="28"/>
      <c r="CP731" s="28"/>
      <c r="CU731" s="202"/>
      <c r="CW731" s="28"/>
      <c r="CX731" s="28"/>
      <c r="CY731" s="28"/>
      <c r="DD731" s="202"/>
      <c r="DF731" s="28"/>
      <c r="DG731" s="28"/>
      <c r="DH731" s="28"/>
      <c r="DM731" s="202"/>
      <c r="DO731" s="28"/>
      <c r="DP731" s="28"/>
      <c r="DQ731" s="28"/>
      <c r="DV731" s="202"/>
      <c r="DX731" s="28"/>
      <c r="DY731" s="28"/>
      <c r="DZ731" s="28"/>
      <c r="EE731" s="202"/>
      <c r="EG731" s="28"/>
      <c r="EH731" s="28"/>
      <c r="EI731" s="28"/>
      <c r="EN731" s="202"/>
      <c r="EP731" s="28"/>
      <c r="EQ731" s="28"/>
      <c r="ER731" s="28"/>
      <c r="EW731" s="202"/>
      <c r="EY731" s="28"/>
      <c r="EZ731" s="28"/>
      <c r="FA731" s="28"/>
      <c r="FF731" s="202"/>
      <c r="FH731" s="28"/>
      <c r="FI731" s="28"/>
      <c r="FJ731" s="28"/>
      <c r="FO731" s="202"/>
      <c r="FQ731" s="28"/>
      <c r="FR731" s="28"/>
      <c r="FS731" s="28"/>
      <c r="FX731" s="202"/>
      <c r="FZ731" s="28"/>
      <c r="GA731" s="28"/>
      <c r="GB731" s="28"/>
      <c r="GG731" s="202"/>
      <c r="GI731" s="28"/>
      <c r="GJ731" s="28"/>
      <c r="GK731" s="28"/>
      <c r="GP731" s="202"/>
      <c r="GR731" s="28"/>
      <c r="GS731" s="28"/>
      <c r="GT731" s="28"/>
      <c r="GY731" s="202"/>
      <c r="HA731" s="28"/>
      <c r="HB731" s="28"/>
      <c r="HC731" s="28"/>
      <c r="HH731" s="202"/>
      <c r="HJ731" s="28"/>
      <c r="HK731" s="28"/>
      <c r="HL731" s="28"/>
      <c r="HQ731" s="28"/>
      <c r="HR731" s="28"/>
      <c r="HS731" s="28"/>
      <c r="HT731" s="28"/>
      <c r="HU731" s="28"/>
      <c r="HV731" s="28"/>
      <c r="HW731" s="28"/>
      <c r="HX731" s="28"/>
      <c r="HY731" s="28"/>
      <c r="HZ731" s="28"/>
      <c r="IA731" s="28"/>
      <c r="IB731" s="28"/>
      <c r="IC731" s="28"/>
      <c r="ID731" s="28"/>
      <c r="IE731" s="28"/>
      <c r="IF731" s="28"/>
      <c r="IG731" s="28"/>
      <c r="IH731" s="28"/>
      <c r="II731" s="28"/>
      <c r="IJ731" s="28"/>
      <c r="IK731" s="28"/>
      <c r="IL731" s="28"/>
      <c r="IM731" s="28"/>
      <c r="IN731" s="28"/>
      <c r="IO731" s="28"/>
      <c r="IP731" s="28"/>
      <c r="IQ731" s="28"/>
      <c r="IR731" s="28"/>
      <c r="IS731" s="28"/>
      <c r="IT731" s="28"/>
      <c r="IU731" s="28"/>
      <c r="IV731" s="28"/>
    </row>
    <row r="732" spans="1:256" s="54" customFormat="1" ht="18">
      <c r="A732" s="364" t="s">
        <v>1941</v>
      </c>
      <c r="B732" s="28"/>
      <c r="C732" s="292"/>
      <c r="D732" s="54" t="s">
        <v>129</v>
      </c>
      <c r="E732" s="54">
        <f t="shared" si="7"/>
        <v>0</v>
      </c>
      <c r="F732" s="305">
        <f t="shared" si="8"/>
        <v>0</v>
      </c>
      <c r="H732" s="300"/>
      <c r="I732" s="300"/>
      <c r="J732" s="300"/>
      <c r="K732" s="300"/>
      <c r="L732" s="28"/>
      <c r="M732" s="300"/>
      <c r="N732" s="28"/>
      <c r="R732" s="202"/>
      <c r="T732" s="28"/>
      <c r="U732" s="28"/>
      <c r="V732" s="28"/>
      <c r="AA732" s="202"/>
      <c r="AC732" s="28"/>
      <c r="AD732" s="28"/>
      <c r="AE732" s="28"/>
      <c r="AJ732" s="202"/>
      <c r="AL732" s="28"/>
      <c r="AM732" s="28"/>
      <c r="AN732" s="28"/>
      <c r="AS732" s="202"/>
      <c r="AU732" s="28"/>
      <c r="AV732" s="28"/>
      <c r="AW732" s="28"/>
      <c r="BB732" s="202"/>
      <c r="BD732" s="28"/>
      <c r="BE732" s="28"/>
      <c r="BF732" s="28"/>
      <c r="BK732" s="202"/>
      <c r="BM732" s="28"/>
      <c r="BN732" s="28"/>
      <c r="BO732" s="28"/>
      <c r="BT732" s="202"/>
      <c r="BV732" s="28"/>
      <c r="BW732" s="28"/>
      <c r="BX732" s="28"/>
      <c r="CC732" s="202"/>
      <c r="CE732" s="28"/>
      <c r="CF732" s="28"/>
      <c r="CG732" s="28"/>
      <c r="CL732" s="202"/>
      <c r="CN732" s="28"/>
      <c r="CO732" s="28"/>
      <c r="CP732" s="28"/>
      <c r="CU732" s="202"/>
      <c r="CW732" s="28"/>
      <c r="CX732" s="28"/>
      <c r="CY732" s="28"/>
      <c r="DD732" s="202"/>
      <c r="DF732" s="28"/>
      <c r="DG732" s="28"/>
      <c r="DH732" s="28"/>
      <c r="DM732" s="202"/>
      <c r="DO732" s="28"/>
      <c r="DP732" s="28"/>
      <c r="DQ732" s="28"/>
      <c r="DV732" s="202"/>
      <c r="DX732" s="28"/>
      <c r="DY732" s="28"/>
      <c r="DZ732" s="28"/>
      <c r="EE732" s="202"/>
      <c r="EG732" s="28"/>
      <c r="EH732" s="28"/>
      <c r="EI732" s="28"/>
      <c r="EN732" s="202"/>
      <c r="EP732" s="28"/>
      <c r="EQ732" s="28"/>
      <c r="ER732" s="28"/>
      <c r="EW732" s="202"/>
      <c r="EY732" s="28"/>
      <c r="EZ732" s="28"/>
      <c r="FA732" s="28"/>
      <c r="FF732" s="202"/>
      <c r="FH732" s="28"/>
      <c r="FI732" s="28"/>
      <c r="FJ732" s="28"/>
      <c r="FO732" s="202"/>
      <c r="FQ732" s="28"/>
      <c r="FR732" s="28"/>
      <c r="FS732" s="28"/>
      <c r="FX732" s="202"/>
      <c r="FZ732" s="28"/>
      <c r="GA732" s="28"/>
      <c r="GB732" s="28"/>
      <c r="GG732" s="202"/>
      <c r="GI732" s="28"/>
      <c r="GJ732" s="28"/>
      <c r="GK732" s="28"/>
      <c r="GP732" s="202"/>
      <c r="GR732" s="28"/>
      <c r="GS732" s="28"/>
      <c r="GT732" s="28"/>
      <c r="GY732" s="202"/>
      <c r="HA732" s="28"/>
      <c r="HB732" s="28"/>
      <c r="HC732" s="28"/>
      <c r="HH732" s="202"/>
      <c r="HJ732" s="28"/>
      <c r="HK732" s="28"/>
      <c r="HL732" s="28"/>
      <c r="HQ732" s="28"/>
      <c r="HR732" s="28"/>
      <c r="HS732" s="28"/>
      <c r="HT732" s="28"/>
      <c r="HU732" s="28"/>
      <c r="HV732" s="28"/>
      <c r="HW732" s="28"/>
      <c r="HX732" s="28"/>
      <c r="HY732" s="28"/>
      <c r="HZ732" s="28"/>
      <c r="IA732" s="28"/>
      <c r="IB732" s="28"/>
      <c r="IC732" s="28"/>
      <c r="ID732" s="28"/>
      <c r="IE732" s="28"/>
      <c r="IF732" s="28"/>
      <c r="IG732" s="28"/>
      <c r="IH732" s="28"/>
      <c r="II732" s="28"/>
      <c r="IJ732" s="28"/>
      <c r="IK732" s="28"/>
      <c r="IL732" s="28"/>
      <c r="IM732" s="28"/>
      <c r="IN732" s="28"/>
      <c r="IO732" s="28"/>
      <c r="IP732" s="28"/>
      <c r="IQ732" s="28"/>
      <c r="IR732" s="28"/>
      <c r="IS732" s="28"/>
      <c r="IT732" s="28"/>
      <c r="IU732" s="28"/>
      <c r="IV732" s="28"/>
    </row>
    <row r="733" spans="1:256" s="54" customFormat="1" ht="18">
      <c r="A733" s="364" t="s">
        <v>1877</v>
      </c>
      <c r="B733" s="28"/>
      <c r="C733" s="292"/>
      <c r="D733" s="54" t="s">
        <v>129</v>
      </c>
      <c r="E733" s="54">
        <f t="shared" si="7"/>
        <v>0</v>
      </c>
      <c r="F733" s="305">
        <f t="shared" si="8"/>
        <v>0</v>
      </c>
      <c r="H733" s="300"/>
      <c r="I733" s="300"/>
      <c r="J733" s="300"/>
      <c r="K733" s="300"/>
      <c r="L733" s="28"/>
      <c r="M733" s="300"/>
      <c r="N733" s="28"/>
      <c r="R733" s="202"/>
      <c r="T733" s="28"/>
      <c r="U733" s="28"/>
      <c r="V733" s="28"/>
      <c r="AA733" s="202"/>
      <c r="AC733" s="28"/>
      <c r="AD733" s="28"/>
      <c r="AE733" s="28"/>
      <c r="AJ733" s="202"/>
      <c r="AL733" s="28"/>
      <c r="AM733" s="28"/>
      <c r="AN733" s="28"/>
      <c r="AS733" s="202"/>
      <c r="AU733" s="28"/>
      <c r="AV733" s="28"/>
      <c r="AW733" s="28"/>
      <c r="BB733" s="202"/>
      <c r="BD733" s="28"/>
      <c r="BE733" s="28"/>
      <c r="BF733" s="28"/>
      <c r="BK733" s="202"/>
      <c r="BM733" s="28"/>
      <c r="BN733" s="28"/>
      <c r="BO733" s="28"/>
      <c r="BT733" s="202"/>
      <c r="BV733" s="28"/>
      <c r="BW733" s="28"/>
      <c r="BX733" s="28"/>
      <c r="CC733" s="202"/>
      <c r="CE733" s="28"/>
      <c r="CF733" s="28"/>
      <c r="CG733" s="28"/>
      <c r="CL733" s="202"/>
      <c r="CN733" s="28"/>
      <c r="CO733" s="28"/>
      <c r="CP733" s="28"/>
      <c r="CU733" s="202"/>
      <c r="CW733" s="28"/>
      <c r="CX733" s="28"/>
      <c r="CY733" s="28"/>
      <c r="DD733" s="202"/>
      <c r="DF733" s="28"/>
      <c r="DG733" s="28"/>
      <c r="DH733" s="28"/>
      <c r="DM733" s="202"/>
      <c r="DO733" s="28"/>
      <c r="DP733" s="28"/>
      <c r="DQ733" s="28"/>
      <c r="DV733" s="202"/>
      <c r="DX733" s="28"/>
      <c r="DY733" s="28"/>
      <c r="DZ733" s="28"/>
      <c r="EE733" s="202"/>
      <c r="EG733" s="28"/>
      <c r="EH733" s="28"/>
      <c r="EI733" s="28"/>
      <c r="EN733" s="202"/>
      <c r="EP733" s="28"/>
      <c r="EQ733" s="28"/>
      <c r="ER733" s="28"/>
      <c r="EW733" s="202"/>
      <c r="EY733" s="28"/>
      <c r="EZ733" s="28"/>
      <c r="FA733" s="28"/>
      <c r="FF733" s="202"/>
      <c r="FH733" s="28"/>
      <c r="FI733" s="28"/>
      <c r="FJ733" s="28"/>
      <c r="FO733" s="202"/>
      <c r="FQ733" s="28"/>
      <c r="FR733" s="28"/>
      <c r="FS733" s="28"/>
      <c r="FX733" s="202"/>
      <c r="FZ733" s="28"/>
      <c r="GA733" s="28"/>
      <c r="GB733" s="28"/>
      <c r="GG733" s="202"/>
      <c r="GI733" s="28"/>
      <c r="GJ733" s="28"/>
      <c r="GK733" s="28"/>
      <c r="GP733" s="202"/>
      <c r="GR733" s="28"/>
      <c r="GS733" s="28"/>
      <c r="GT733" s="28"/>
      <c r="GY733" s="202"/>
      <c r="HA733" s="28"/>
      <c r="HB733" s="28"/>
      <c r="HC733" s="28"/>
      <c r="HH733" s="202"/>
      <c r="HJ733" s="28"/>
      <c r="HK733" s="28"/>
      <c r="HL733" s="28"/>
      <c r="HQ733" s="28"/>
      <c r="HR733" s="28"/>
      <c r="HS733" s="28"/>
      <c r="HT733" s="28"/>
      <c r="HU733" s="28"/>
      <c r="HV733" s="28"/>
      <c r="HW733" s="28"/>
      <c r="HX733" s="28"/>
      <c r="HY733" s="28"/>
      <c r="HZ733" s="28"/>
      <c r="IA733" s="28"/>
      <c r="IB733" s="28"/>
      <c r="IC733" s="28"/>
      <c r="ID733" s="28"/>
      <c r="IE733" s="28"/>
      <c r="IF733" s="28"/>
      <c r="IG733" s="28"/>
      <c r="IH733" s="28"/>
      <c r="II733" s="28"/>
      <c r="IJ733" s="28"/>
      <c r="IK733" s="28"/>
      <c r="IL733" s="28"/>
      <c r="IM733" s="28"/>
      <c r="IN733" s="28"/>
      <c r="IO733" s="28"/>
      <c r="IP733" s="28"/>
      <c r="IQ733" s="28"/>
      <c r="IR733" s="28"/>
      <c r="IS733" s="28"/>
      <c r="IT733" s="28"/>
      <c r="IU733" s="28"/>
      <c r="IV733" s="28"/>
    </row>
    <row r="734" spans="1:256" s="54" customFormat="1" ht="18">
      <c r="A734" s="364" t="s">
        <v>541</v>
      </c>
      <c r="B734" s="28"/>
      <c r="C734" s="292"/>
      <c r="D734" s="54" t="s">
        <v>134</v>
      </c>
      <c r="E734" s="54">
        <f t="shared" si="7"/>
        <v>38</v>
      </c>
      <c r="F734" s="305">
        <f t="shared" si="8"/>
        <v>292</v>
      </c>
      <c r="G734" s="54">
        <v>192</v>
      </c>
      <c r="H734" s="28">
        <v>65</v>
      </c>
      <c r="I734" s="28">
        <v>35</v>
      </c>
      <c r="J734" s="28"/>
      <c r="K734" s="28"/>
      <c r="L734" s="28"/>
      <c r="M734" s="28"/>
      <c r="N734" s="28"/>
      <c r="R734" s="202"/>
      <c r="T734" s="28"/>
      <c r="U734" s="28"/>
      <c r="V734" s="28"/>
      <c r="AA734" s="202"/>
      <c r="AC734" s="28"/>
      <c r="AD734" s="28"/>
      <c r="AE734" s="28"/>
      <c r="AJ734" s="202"/>
      <c r="AL734" s="28"/>
      <c r="AM734" s="28"/>
      <c r="AN734" s="28"/>
      <c r="AS734" s="202"/>
      <c r="AU734" s="28"/>
      <c r="AV734" s="28"/>
      <c r="AW734" s="28"/>
      <c r="BB734" s="202"/>
      <c r="BD734" s="28"/>
      <c r="BE734" s="28"/>
      <c r="BF734" s="28"/>
      <c r="BK734" s="202"/>
      <c r="BM734" s="28"/>
      <c r="BN734" s="28"/>
      <c r="BO734" s="28"/>
      <c r="BT734" s="202"/>
      <c r="BV734" s="28"/>
      <c r="BW734" s="28"/>
      <c r="BX734" s="28"/>
      <c r="CC734" s="202"/>
      <c r="CE734" s="28"/>
      <c r="CF734" s="28"/>
      <c r="CG734" s="28"/>
      <c r="CL734" s="202"/>
      <c r="CN734" s="28"/>
      <c r="CO734" s="28"/>
      <c r="CP734" s="28"/>
      <c r="CU734" s="202"/>
      <c r="CW734" s="28"/>
      <c r="CX734" s="28"/>
      <c r="CY734" s="28"/>
      <c r="DD734" s="202"/>
      <c r="DF734" s="28"/>
      <c r="DG734" s="28"/>
      <c r="DH734" s="28"/>
      <c r="DM734" s="202"/>
      <c r="DO734" s="28"/>
      <c r="DP734" s="28"/>
      <c r="DQ734" s="28"/>
      <c r="DV734" s="202"/>
      <c r="DX734" s="28"/>
      <c r="DY734" s="28"/>
      <c r="DZ734" s="28"/>
      <c r="EE734" s="202"/>
      <c r="EG734" s="28"/>
      <c r="EH734" s="28"/>
      <c r="EI734" s="28"/>
      <c r="EN734" s="202"/>
      <c r="EP734" s="28"/>
      <c r="EQ734" s="28"/>
      <c r="ER734" s="28"/>
      <c r="EW734" s="202"/>
      <c r="EY734" s="28"/>
      <c r="EZ734" s="28"/>
      <c r="FA734" s="28"/>
      <c r="FF734" s="202"/>
      <c r="FH734" s="28"/>
      <c r="FI734" s="28"/>
      <c r="FJ734" s="28"/>
      <c r="FO734" s="202"/>
      <c r="FQ734" s="28"/>
      <c r="FR734" s="28"/>
      <c r="FS734" s="28"/>
      <c r="FX734" s="202"/>
      <c r="FZ734" s="28"/>
      <c r="GA734" s="28"/>
      <c r="GB734" s="28"/>
      <c r="GG734" s="202"/>
      <c r="GI734" s="28"/>
      <c r="GJ734" s="28"/>
      <c r="GK734" s="28"/>
      <c r="GP734" s="202"/>
      <c r="GR734" s="28"/>
      <c r="GS734" s="28"/>
      <c r="GT734" s="28"/>
      <c r="GY734" s="202"/>
      <c r="HA734" s="28"/>
      <c r="HB734" s="28"/>
      <c r="HC734" s="28"/>
      <c r="HH734" s="202"/>
      <c r="HJ734" s="28"/>
      <c r="HK734" s="28"/>
      <c r="HL734" s="28"/>
      <c r="HQ734" s="28"/>
      <c r="HR734" s="28"/>
      <c r="HS734" s="28"/>
      <c r="HT734" s="28"/>
      <c r="HU734" s="28"/>
      <c r="HV734" s="28"/>
      <c r="HW734" s="28"/>
      <c r="HX734" s="28"/>
      <c r="HY734" s="28"/>
      <c r="HZ734" s="28"/>
      <c r="IA734" s="28"/>
      <c r="IB734" s="28"/>
      <c r="IC734" s="28"/>
      <c r="ID734" s="28"/>
      <c r="IE734" s="28"/>
      <c r="IF734" s="28"/>
      <c r="IG734" s="28"/>
      <c r="IH734" s="28"/>
      <c r="II734" s="28"/>
      <c r="IJ734" s="28"/>
      <c r="IK734" s="28"/>
      <c r="IL734" s="28"/>
      <c r="IM734" s="28"/>
      <c r="IN734" s="28"/>
      <c r="IO734" s="28"/>
      <c r="IP734" s="28"/>
      <c r="IQ734" s="28"/>
      <c r="IR734" s="28"/>
      <c r="IS734" s="28"/>
      <c r="IT734" s="28"/>
      <c r="IU734" s="28"/>
      <c r="IV734" s="28"/>
    </row>
    <row r="735" spans="1:256" s="54" customFormat="1" ht="18">
      <c r="A735" s="364" t="s">
        <v>769</v>
      </c>
      <c r="B735" s="28"/>
      <c r="C735" s="292"/>
      <c r="D735" s="54" t="s">
        <v>129</v>
      </c>
      <c r="E735" s="54">
        <f t="shared" si="7"/>
        <v>0</v>
      </c>
      <c r="F735" s="305">
        <f t="shared" si="8"/>
        <v>0</v>
      </c>
      <c r="H735" s="300"/>
      <c r="I735" s="300"/>
      <c r="J735" s="300"/>
      <c r="K735" s="300"/>
      <c r="M735" s="300"/>
      <c r="N735" s="28"/>
      <c r="R735" s="202"/>
      <c r="T735" s="28"/>
      <c r="U735" s="28"/>
      <c r="V735" s="28"/>
      <c r="AA735" s="202"/>
      <c r="AC735" s="28"/>
      <c r="AD735" s="28"/>
      <c r="AE735" s="28"/>
      <c r="AJ735" s="202"/>
      <c r="AL735" s="28"/>
      <c r="AM735" s="28"/>
      <c r="AN735" s="28"/>
      <c r="AS735" s="202"/>
      <c r="AU735" s="28"/>
      <c r="AV735" s="28"/>
      <c r="AW735" s="28"/>
      <c r="BB735" s="202"/>
      <c r="BD735" s="28"/>
      <c r="BE735" s="28"/>
      <c r="BF735" s="28"/>
      <c r="BK735" s="202"/>
      <c r="BM735" s="28"/>
      <c r="BN735" s="28"/>
      <c r="BO735" s="28"/>
      <c r="BT735" s="202"/>
      <c r="BV735" s="28"/>
      <c r="BW735" s="28"/>
      <c r="BX735" s="28"/>
      <c r="CC735" s="202"/>
      <c r="CE735" s="28"/>
      <c r="CF735" s="28"/>
      <c r="CG735" s="28"/>
      <c r="CL735" s="202"/>
      <c r="CN735" s="28"/>
      <c r="CO735" s="28"/>
      <c r="CP735" s="28"/>
      <c r="CU735" s="202"/>
      <c r="CW735" s="28"/>
      <c r="CX735" s="28"/>
      <c r="CY735" s="28"/>
      <c r="DD735" s="202"/>
      <c r="DF735" s="28"/>
      <c r="DG735" s="28"/>
      <c r="DH735" s="28"/>
      <c r="DM735" s="202"/>
      <c r="DO735" s="28"/>
      <c r="DP735" s="28"/>
      <c r="DQ735" s="28"/>
      <c r="DV735" s="202"/>
      <c r="DX735" s="28"/>
      <c r="DY735" s="28"/>
      <c r="DZ735" s="28"/>
      <c r="EE735" s="202"/>
      <c r="EG735" s="28"/>
      <c r="EH735" s="28"/>
      <c r="EI735" s="28"/>
      <c r="EN735" s="202"/>
      <c r="EP735" s="28"/>
      <c r="EQ735" s="28"/>
      <c r="ER735" s="28"/>
      <c r="EW735" s="202"/>
      <c r="EY735" s="28"/>
      <c r="EZ735" s="28"/>
      <c r="FA735" s="28"/>
      <c r="FF735" s="202"/>
      <c r="FH735" s="28"/>
      <c r="FI735" s="28"/>
      <c r="FJ735" s="28"/>
      <c r="FO735" s="202"/>
      <c r="FQ735" s="28"/>
      <c r="FR735" s="28"/>
      <c r="FS735" s="28"/>
      <c r="FX735" s="202"/>
      <c r="FZ735" s="28"/>
      <c r="GA735" s="28"/>
      <c r="GB735" s="28"/>
      <c r="GG735" s="202"/>
      <c r="GI735" s="28"/>
      <c r="GJ735" s="28"/>
      <c r="GK735" s="28"/>
      <c r="GP735" s="202"/>
      <c r="GR735" s="28"/>
      <c r="GS735" s="28"/>
      <c r="GT735" s="28"/>
      <c r="GY735" s="202"/>
      <c r="HA735" s="28"/>
      <c r="HB735" s="28"/>
      <c r="HC735" s="28"/>
      <c r="HH735" s="202"/>
      <c r="HJ735" s="28"/>
      <c r="HK735" s="28"/>
      <c r="HL735" s="28"/>
      <c r="HQ735" s="28"/>
      <c r="HR735" s="28"/>
      <c r="HS735" s="28"/>
      <c r="HT735" s="28"/>
      <c r="HU735" s="28"/>
      <c r="HV735" s="28"/>
      <c r="HW735" s="28"/>
      <c r="HX735" s="28"/>
      <c r="HY735" s="28"/>
      <c r="HZ735" s="28"/>
      <c r="IA735" s="28"/>
      <c r="IB735" s="28"/>
      <c r="IC735" s="28"/>
      <c r="ID735" s="28"/>
      <c r="IE735" s="28"/>
      <c r="IF735" s="28"/>
      <c r="IG735" s="28"/>
      <c r="IH735" s="28"/>
      <c r="II735" s="28"/>
      <c r="IJ735" s="28"/>
      <c r="IK735" s="28"/>
      <c r="IL735" s="28"/>
      <c r="IM735" s="28"/>
      <c r="IN735" s="28"/>
      <c r="IO735" s="28"/>
      <c r="IP735" s="28"/>
      <c r="IQ735" s="28"/>
      <c r="IR735" s="28"/>
      <c r="IS735" s="28"/>
      <c r="IT735" s="28"/>
      <c r="IU735" s="28"/>
      <c r="IV735" s="28"/>
    </row>
    <row r="736" spans="1:256" s="54" customFormat="1" ht="18">
      <c r="A736" s="364" t="s">
        <v>1331</v>
      </c>
      <c r="B736" s="28"/>
      <c r="C736" s="292"/>
      <c r="D736" s="54" t="s">
        <v>129</v>
      </c>
      <c r="E736" s="54">
        <f t="shared" si="7"/>
        <v>0</v>
      </c>
      <c r="F736" s="305">
        <f t="shared" si="8"/>
        <v>0</v>
      </c>
      <c r="H736" s="300"/>
      <c r="I736" s="300"/>
      <c r="J736" s="300"/>
      <c r="K736" s="300"/>
      <c r="L736" s="28"/>
      <c r="M736" s="300"/>
      <c r="N736" s="28"/>
      <c r="R736" s="202"/>
      <c r="T736" s="28"/>
      <c r="U736" s="28"/>
      <c r="V736" s="28"/>
      <c r="AA736" s="202"/>
      <c r="AC736" s="28"/>
      <c r="AD736" s="28"/>
      <c r="AE736" s="28"/>
      <c r="AJ736" s="202"/>
      <c r="AL736" s="28"/>
      <c r="AM736" s="28"/>
      <c r="AN736" s="28"/>
      <c r="AS736" s="202"/>
      <c r="AU736" s="28"/>
      <c r="AV736" s="28"/>
      <c r="AW736" s="28"/>
      <c r="BB736" s="202"/>
      <c r="BD736" s="28"/>
      <c r="BE736" s="28"/>
      <c r="BF736" s="28"/>
      <c r="BK736" s="202"/>
      <c r="BM736" s="28"/>
      <c r="BN736" s="28"/>
      <c r="BO736" s="28"/>
      <c r="BT736" s="202"/>
      <c r="BV736" s="28"/>
      <c r="BW736" s="28"/>
      <c r="BX736" s="28"/>
      <c r="CC736" s="202"/>
      <c r="CE736" s="28"/>
      <c r="CF736" s="28"/>
      <c r="CG736" s="28"/>
      <c r="CL736" s="202"/>
      <c r="CN736" s="28"/>
      <c r="CO736" s="28"/>
      <c r="CP736" s="28"/>
      <c r="CU736" s="202"/>
      <c r="CW736" s="28"/>
      <c r="CX736" s="28"/>
      <c r="CY736" s="28"/>
      <c r="DD736" s="202"/>
      <c r="DF736" s="28"/>
      <c r="DG736" s="28"/>
      <c r="DH736" s="28"/>
      <c r="DM736" s="202"/>
      <c r="DO736" s="28"/>
      <c r="DP736" s="28"/>
      <c r="DQ736" s="28"/>
      <c r="DV736" s="202"/>
      <c r="DX736" s="28"/>
      <c r="DY736" s="28"/>
      <c r="DZ736" s="28"/>
      <c r="EE736" s="202"/>
      <c r="EG736" s="28"/>
      <c r="EH736" s="28"/>
      <c r="EI736" s="28"/>
      <c r="EN736" s="202"/>
      <c r="EP736" s="28"/>
      <c r="EQ736" s="28"/>
      <c r="ER736" s="28"/>
      <c r="EW736" s="202"/>
      <c r="EY736" s="28"/>
      <c r="EZ736" s="28"/>
      <c r="FA736" s="28"/>
      <c r="FF736" s="202"/>
      <c r="FH736" s="28"/>
      <c r="FI736" s="28"/>
      <c r="FJ736" s="28"/>
      <c r="FO736" s="202"/>
      <c r="FQ736" s="28"/>
      <c r="FR736" s="28"/>
      <c r="FS736" s="28"/>
      <c r="FX736" s="202"/>
      <c r="FZ736" s="28"/>
      <c r="GA736" s="28"/>
      <c r="GB736" s="28"/>
      <c r="GG736" s="202"/>
      <c r="GI736" s="28"/>
      <c r="GJ736" s="28"/>
      <c r="GK736" s="28"/>
      <c r="GP736" s="202"/>
      <c r="GR736" s="28"/>
      <c r="GS736" s="28"/>
      <c r="GT736" s="28"/>
      <c r="GY736" s="202"/>
      <c r="HA736" s="28"/>
      <c r="HB736" s="28"/>
      <c r="HC736" s="28"/>
      <c r="HH736" s="202"/>
      <c r="HJ736" s="28"/>
      <c r="HK736" s="28"/>
      <c r="HL736" s="28"/>
      <c r="HQ736" s="28"/>
      <c r="HR736" s="28"/>
      <c r="HS736" s="28"/>
      <c r="HT736" s="28"/>
      <c r="HU736" s="28"/>
      <c r="HV736" s="28"/>
      <c r="HW736" s="28"/>
      <c r="HX736" s="28"/>
      <c r="HY736" s="28"/>
      <c r="HZ736" s="28"/>
      <c r="IA736" s="28"/>
      <c r="IB736" s="28"/>
      <c r="IC736" s="28"/>
      <c r="ID736" s="28"/>
      <c r="IE736" s="28"/>
      <c r="IF736" s="28"/>
      <c r="IG736" s="28"/>
      <c r="IH736" s="28"/>
      <c r="II736" s="28"/>
      <c r="IJ736" s="28"/>
      <c r="IK736" s="28"/>
      <c r="IL736" s="28"/>
      <c r="IM736" s="28"/>
      <c r="IN736" s="28"/>
      <c r="IO736" s="28"/>
      <c r="IP736" s="28"/>
      <c r="IQ736" s="28"/>
      <c r="IR736" s="28"/>
      <c r="IS736" s="28"/>
      <c r="IT736" s="28"/>
      <c r="IU736" s="28"/>
      <c r="IV736" s="28"/>
    </row>
    <row r="737" spans="1:256" s="54" customFormat="1" ht="18">
      <c r="A737" s="364" t="s">
        <v>702</v>
      </c>
      <c r="B737" s="28"/>
      <c r="C737" s="292"/>
      <c r="D737" s="54" t="s">
        <v>137</v>
      </c>
      <c r="E737" s="54">
        <f t="shared" si="7"/>
        <v>2</v>
      </c>
      <c r="F737" s="305">
        <f t="shared" si="8"/>
        <v>13</v>
      </c>
      <c r="G737" s="54">
        <v>6</v>
      </c>
      <c r="H737" s="28">
        <v>7</v>
      </c>
      <c r="I737" s="28"/>
      <c r="J737" s="28"/>
      <c r="K737" s="28"/>
      <c r="L737" s="28"/>
      <c r="M737" s="28"/>
      <c r="N737" s="28"/>
      <c r="R737" s="202"/>
      <c r="T737" s="28"/>
      <c r="U737" s="28"/>
      <c r="V737" s="28"/>
      <c r="AA737" s="202"/>
      <c r="AC737" s="28"/>
      <c r="AD737" s="28"/>
      <c r="AE737" s="28"/>
      <c r="AJ737" s="202"/>
      <c r="AL737" s="28"/>
      <c r="AM737" s="28"/>
      <c r="AN737" s="28"/>
      <c r="AS737" s="202"/>
      <c r="AU737" s="28"/>
      <c r="AV737" s="28"/>
      <c r="AW737" s="28"/>
      <c r="BB737" s="202"/>
      <c r="BD737" s="28"/>
      <c r="BE737" s="28"/>
      <c r="BF737" s="28"/>
      <c r="BK737" s="202"/>
      <c r="BM737" s="28"/>
      <c r="BN737" s="28"/>
      <c r="BO737" s="28"/>
      <c r="BT737" s="202"/>
      <c r="BV737" s="28"/>
      <c r="BW737" s="28"/>
      <c r="BX737" s="28"/>
      <c r="CC737" s="202"/>
      <c r="CE737" s="28"/>
      <c r="CF737" s="28"/>
      <c r="CG737" s="28"/>
      <c r="CL737" s="202"/>
      <c r="CN737" s="28"/>
      <c r="CO737" s="28"/>
      <c r="CP737" s="28"/>
      <c r="CU737" s="202"/>
      <c r="CW737" s="28"/>
      <c r="CX737" s="28"/>
      <c r="CY737" s="28"/>
      <c r="DD737" s="202"/>
      <c r="DF737" s="28"/>
      <c r="DG737" s="28"/>
      <c r="DH737" s="28"/>
      <c r="DM737" s="202"/>
      <c r="DO737" s="28"/>
      <c r="DP737" s="28"/>
      <c r="DQ737" s="28"/>
      <c r="DV737" s="202"/>
      <c r="DX737" s="28"/>
      <c r="DY737" s="28"/>
      <c r="DZ737" s="28"/>
      <c r="EE737" s="202"/>
      <c r="EG737" s="28"/>
      <c r="EH737" s="28"/>
      <c r="EI737" s="28"/>
      <c r="EN737" s="202"/>
      <c r="EP737" s="28"/>
      <c r="EQ737" s="28"/>
      <c r="ER737" s="28"/>
      <c r="EW737" s="202"/>
      <c r="EY737" s="28"/>
      <c r="EZ737" s="28"/>
      <c r="FA737" s="28"/>
      <c r="FF737" s="202"/>
      <c r="FH737" s="28"/>
      <c r="FI737" s="28"/>
      <c r="FJ737" s="28"/>
      <c r="FO737" s="202"/>
      <c r="FQ737" s="28"/>
      <c r="FR737" s="28"/>
      <c r="FS737" s="28"/>
      <c r="FX737" s="202"/>
      <c r="FZ737" s="28"/>
      <c r="GA737" s="28"/>
      <c r="GB737" s="28"/>
      <c r="GG737" s="202"/>
      <c r="GI737" s="28"/>
      <c r="GJ737" s="28"/>
      <c r="GK737" s="28"/>
      <c r="GP737" s="202"/>
      <c r="GR737" s="28"/>
      <c r="GS737" s="28"/>
      <c r="GT737" s="28"/>
      <c r="GY737" s="202"/>
      <c r="HA737" s="28"/>
      <c r="HB737" s="28"/>
      <c r="HC737" s="28"/>
      <c r="HH737" s="202"/>
      <c r="HJ737" s="28"/>
      <c r="HK737" s="28"/>
      <c r="HL737" s="28"/>
      <c r="HQ737" s="28"/>
      <c r="HR737" s="28"/>
      <c r="HS737" s="28"/>
      <c r="HT737" s="28"/>
      <c r="HU737" s="28"/>
      <c r="HV737" s="28"/>
      <c r="HW737" s="28"/>
      <c r="HX737" s="28"/>
      <c r="HY737" s="28"/>
      <c r="HZ737" s="28"/>
      <c r="IA737" s="28"/>
      <c r="IB737" s="28"/>
      <c r="IC737" s="28"/>
      <c r="ID737" s="28"/>
      <c r="IE737" s="28"/>
      <c r="IF737" s="28"/>
      <c r="IG737" s="28"/>
      <c r="IH737" s="28"/>
      <c r="II737" s="28"/>
      <c r="IJ737" s="28"/>
      <c r="IK737" s="28"/>
      <c r="IL737" s="28"/>
      <c r="IM737" s="28"/>
      <c r="IN737" s="28"/>
      <c r="IO737" s="28"/>
      <c r="IP737" s="28"/>
      <c r="IQ737" s="28"/>
      <c r="IR737" s="28"/>
      <c r="IS737" s="28"/>
      <c r="IT737" s="28"/>
      <c r="IU737" s="28"/>
      <c r="IV737" s="28"/>
    </row>
    <row r="738" spans="1:256" s="54" customFormat="1" ht="18">
      <c r="A738" s="364" t="s">
        <v>665</v>
      </c>
      <c r="B738" s="292"/>
      <c r="C738" s="292"/>
      <c r="D738" s="54" t="s">
        <v>132</v>
      </c>
      <c r="E738" s="54">
        <f t="shared" si="7"/>
        <v>5</v>
      </c>
      <c r="F738" s="305">
        <f t="shared" si="8"/>
        <v>0</v>
      </c>
      <c r="H738" s="300"/>
      <c r="I738" s="300"/>
      <c r="J738" s="300"/>
      <c r="K738" s="300"/>
      <c r="L738" s="28"/>
      <c r="M738" s="300"/>
      <c r="N738" s="28"/>
      <c r="R738" s="202"/>
      <c r="T738" s="28"/>
      <c r="U738" s="28"/>
      <c r="V738" s="28"/>
      <c r="AA738" s="202"/>
      <c r="AC738" s="28"/>
      <c r="AD738" s="28"/>
      <c r="AE738" s="28"/>
      <c r="AJ738" s="202"/>
      <c r="AL738" s="28"/>
      <c r="AM738" s="28"/>
      <c r="AN738" s="28"/>
      <c r="AS738" s="202"/>
      <c r="AU738" s="28"/>
      <c r="AV738" s="28"/>
      <c r="AW738" s="28"/>
      <c r="BB738" s="202"/>
      <c r="BD738" s="28"/>
      <c r="BE738" s="28"/>
      <c r="BF738" s="28"/>
      <c r="BK738" s="202"/>
      <c r="BM738" s="28"/>
      <c r="BN738" s="28"/>
      <c r="BO738" s="28"/>
      <c r="BT738" s="202"/>
      <c r="BV738" s="28"/>
      <c r="BW738" s="28"/>
      <c r="BX738" s="28"/>
      <c r="CC738" s="202"/>
      <c r="CE738" s="28"/>
      <c r="CF738" s="28"/>
      <c r="CG738" s="28"/>
      <c r="CL738" s="202"/>
      <c r="CN738" s="28"/>
      <c r="CO738" s="28"/>
      <c r="CP738" s="28"/>
      <c r="CU738" s="202"/>
      <c r="CW738" s="28"/>
      <c r="CX738" s="28"/>
      <c r="CY738" s="28"/>
      <c r="DD738" s="202"/>
      <c r="DF738" s="28"/>
      <c r="DG738" s="28"/>
      <c r="DH738" s="28"/>
      <c r="DM738" s="202"/>
      <c r="DO738" s="28"/>
      <c r="DP738" s="28"/>
      <c r="DQ738" s="28"/>
      <c r="DV738" s="202"/>
      <c r="DX738" s="28"/>
      <c r="DY738" s="28"/>
      <c r="DZ738" s="28"/>
      <c r="EE738" s="202"/>
      <c r="EG738" s="28"/>
      <c r="EH738" s="28"/>
      <c r="EI738" s="28"/>
      <c r="EN738" s="202"/>
      <c r="EP738" s="28"/>
      <c r="EQ738" s="28"/>
      <c r="ER738" s="28"/>
      <c r="EW738" s="202"/>
      <c r="EY738" s="28"/>
      <c r="EZ738" s="28"/>
      <c r="FA738" s="28"/>
      <c r="FF738" s="202"/>
      <c r="FH738" s="28"/>
      <c r="FI738" s="28"/>
      <c r="FJ738" s="28"/>
      <c r="FO738" s="202"/>
      <c r="FQ738" s="28"/>
      <c r="FR738" s="28"/>
      <c r="FS738" s="28"/>
      <c r="FX738" s="202"/>
      <c r="FZ738" s="28"/>
      <c r="GA738" s="28"/>
      <c r="GB738" s="28"/>
      <c r="GG738" s="202"/>
      <c r="GI738" s="28"/>
      <c r="GJ738" s="28"/>
      <c r="GK738" s="28"/>
      <c r="GP738" s="202"/>
      <c r="GR738" s="28"/>
      <c r="GS738" s="28"/>
      <c r="GT738" s="28"/>
      <c r="GY738" s="202"/>
      <c r="HA738" s="28"/>
      <c r="HB738" s="28"/>
      <c r="HC738" s="28"/>
      <c r="HH738" s="202"/>
      <c r="HJ738" s="28"/>
      <c r="HK738" s="28"/>
      <c r="HL738" s="28"/>
      <c r="HQ738" s="28"/>
      <c r="HR738" s="28"/>
      <c r="HS738" s="28"/>
      <c r="HT738" s="28"/>
      <c r="HU738" s="28"/>
      <c r="HV738" s="28"/>
      <c r="HW738" s="28"/>
      <c r="HX738" s="28"/>
      <c r="HY738" s="28"/>
      <c r="HZ738" s="28"/>
      <c r="IA738" s="28"/>
      <c r="IB738" s="28"/>
      <c r="IC738" s="28"/>
      <c r="ID738" s="28"/>
      <c r="IE738" s="28"/>
      <c r="IF738" s="28"/>
      <c r="IG738" s="28"/>
      <c r="IH738" s="28"/>
      <c r="II738" s="28"/>
      <c r="IJ738" s="28"/>
      <c r="IK738" s="28"/>
      <c r="IL738" s="28"/>
      <c r="IM738" s="28"/>
      <c r="IN738" s="28"/>
      <c r="IO738" s="28"/>
      <c r="IP738" s="28"/>
      <c r="IQ738" s="28"/>
      <c r="IR738" s="28"/>
      <c r="IS738" s="28"/>
      <c r="IT738" s="28"/>
      <c r="IU738" s="28"/>
      <c r="IV738" s="28"/>
    </row>
    <row r="739" spans="1:256" s="54" customFormat="1" ht="18">
      <c r="A739" s="364" t="s">
        <v>678</v>
      </c>
      <c r="B739" s="292"/>
      <c r="C739" s="292"/>
      <c r="D739" s="54" t="s">
        <v>135</v>
      </c>
      <c r="E739" s="54">
        <f t="shared" si="7"/>
        <v>3</v>
      </c>
      <c r="F739" s="305">
        <f t="shared" si="8"/>
        <v>118</v>
      </c>
      <c r="G739" s="54">
        <v>20</v>
      </c>
      <c r="H739" s="28">
        <v>32</v>
      </c>
      <c r="I739" s="28">
        <v>36</v>
      </c>
      <c r="J739" s="28">
        <v>30</v>
      </c>
      <c r="K739" s="28"/>
      <c r="L739" s="28"/>
      <c r="M739" s="28"/>
      <c r="N739" s="28"/>
      <c r="R739" s="202"/>
      <c r="T739" s="28"/>
      <c r="U739" s="28"/>
      <c r="V739" s="28"/>
      <c r="AA739" s="202"/>
      <c r="AC739" s="28"/>
      <c r="AD739" s="28"/>
      <c r="AE739" s="28"/>
      <c r="AJ739" s="202"/>
      <c r="AL739" s="28"/>
      <c r="AM739" s="28"/>
      <c r="AN739" s="28"/>
      <c r="AS739" s="202"/>
      <c r="AU739" s="28"/>
      <c r="AV739" s="28"/>
      <c r="AW739" s="28"/>
      <c r="BB739" s="202"/>
      <c r="BD739" s="28"/>
      <c r="BE739" s="28"/>
      <c r="BF739" s="28"/>
      <c r="BK739" s="202"/>
      <c r="BM739" s="28"/>
      <c r="BN739" s="28"/>
      <c r="BO739" s="28"/>
      <c r="BT739" s="202"/>
      <c r="BV739" s="28"/>
      <c r="BW739" s="28"/>
      <c r="BX739" s="28"/>
      <c r="CC739" s="202"/>
      <c r="CE739" s="28"/>
      <c r="CF739" s="28"/>
      <c r="CG739" s="28"/>
      <c r="CL739" s="202"/>
      <c r="CN739" s="28"/>
      <c r="CO739" s="28"/>
      <c r="CP739" s="28"/>
      <c r="CU739" s="202"/>
      <c r="CW739" s="28"/>
      <c r="CX739" s="28"/>
      <c r="CY739" s="28"/>
      <c r="DD739" s="202"/>
      <c r="DF739" s="28"/>
      <c r="DG739" s="28"/>
      <c r="DH739" s="28"/>
      <c r="DM739" s="202"/>
      <c r="DO739" s="28"/>
      <c r="DP739" s="28"/>
      <c r="DQ739" s="28"/>
      <c r="DV739" s="202"/>
      <c r="DX739" s="28"/>
      <c r="DY739" s="28"/>
      <c r="DZ739" s="28"/>
      <c r="EE739" s="202"/>
      <c r="EG739" s="28"/>
      <c r="EH739" s="28"/>
      <c r="EI739" s="28"/>
      <c r="EN739" s="202"/>
      <c r="EP739" s="28"/>
      <c r="EQ739" s="28"/>
      <c r="ER739" s="28"/>
      <c r="EW739" s="202"/>
      <c r="EY739" s="28"/>
      <c r="EZ739" s="28"/>
      <c r="FA739" s="28"/>
      <c r="FF739" s="202"/>
      <c r="FH739" s="28"/>
      <c r="FI739" s="28"/>
      <c r="FJ739" s="28"/>
      <c r="FO739" s="202"/>
      <c r="FQ739" s="28"/>
      <c r="FR739" s="28"/>
      <c r="FS739" s="28"/>
      <c r="FX739" s="202"/>
      <c r="FZ739" s="28"/>
      <c r="GA739" s="28"/>
      <c r="GB739" s="28"/>
      <c r="GG739" s="202"/>
      <c r="GI739" s="28"/>
      <c r="GJ739" s="28"/>
      <c r="GK739" s="28"/>
      <c r="GP739" s="202"/>
      <c r="GR739" s="28"/>
      <c r="GS739" s="28"/>
      <c r="GT739" s="28"/>
      <c r="GY739" s="202"/>
      <c r="HA739" s="28"/>
      <c r="HB739" s="28"/>
      <c r="HC739" s="28"/>
      <c r="HH739" s="202"/>
      <c r="HJ739" s="28"/>
      <c r="HK739" s="28"/>
      <c r="HL739" s="28"/>
      <c r="HQ739" s="28"/>
      <c r="HR739" s="28"/>
      <c r="HS739" s="28"/>
      <c r="HT739" s="28"/>
      <c r="HU739" s="28"/>
      <c r="HV739" s="28"/>
      <c r="HW739" s="28"/>
      <c r="HX739" s="28"/>
      <c r="HY739" s="28"/>
      <c r="HZ739" s="28"/>
      <c r="IA739" s="28"/>
      <c r="IB739" s="28"/>
      <c r="IC739" s="28"/>
      <c r="ID739" s="28"/>
      <c r="IE739" s="28"/>
      <c r="IF739" s="28"/>
      <c r="IG739" s="28"/>
      <c r="IH739" s="28"/>
      <c r="II739" s="28"/>
      <c r="IJ739" s="28"/>
      <c r="IK739" s="28"/>
      <c r="IL739" s="28"/>
      <c r="IM739" s="28"/>
      <c r="IN739" s="28"/>
      <c r="IO739" s="28"/>
      <c r="IP739" s="28"/>
      <c r="IQ739" s="28"/>
      <c r="IR739" s="28"/>
      <c r="IS739" s="28"/>
      <c r="IT739" s="28"/>
      <c r="IU739" s="28"/>
      <c r="IV739" s="28"/>
    </row>
    <row r="740" spans="1:256" s="54" customFormat="1" ht="18">
      <c r="A740" s="364" t="s">
        <v>453</v>
      </c>
      <c r="B740" s="28"/>
      <c r="C740" s="292"/>
      <c r="D740" s="54" t="s">
        <v>138</v>
      </c>
      <c r="E740" s="54">
        <f t="shared" si="7"/>
        <v>16</v>
      </c>
      <c r="F740" s="305">
        <f t="shared" si="8"/>
        <v>113</v>
      </c>
      <c r="H740" s="239">
        <v>113</v>
      </c>
      <c r="I740" s="28"/>
      <c r="J740" s="28"/>
      <c r="K740" s="28"/>
      <c r="L740" s="28"/>
      <c r="M740" s="28"/>
      <c r="N740" s="28"/>
      <c r="R740" s="202"/>
      <c r="T740" s="28"/>
      <c r="U740" s="28"/>
      <c r="V740" s="28"/>
      <c r="AA740" s="202"/>
      <c r="AC740" s="28"/>
      <c r="AD740" s="28"/>
      <c r="AE740" s="28"/>
      <c r="AJ740" s="202"/>
      <c r="AL740" s="28"/>
      <c r="AM740" s="28"/>
      <c r="AN740" s="28"/>
      <c r="AS740" s="202"/>
      <c r="AU740" s="28"/>
      <c r="AV740" s="28"/>
      <c r="AW740" s="28"/>
      <c r="BB740" s="202"/>
      <c r="BD740" s="28"/>
      <c r="BE740" s="28"/>
      <c r="BF740" s="28"/>
      <c r="BK740" s="202"/>
      <c r="BM740" s="28"/>
      <c r="BN740" s="28"/>
      <c r="BO740" s="28"/>
      <c r="BT740" s="202"/>
      <c r="BV740" s="28"/>
      <c r="BW740" s="28"/>
      <c r="BX740" s="28"/>
      <c r="CC740" s="202"/>
      <c r="CE740" s="28"/>
      <c r="CF740" s="28"/>
      <c r="CG740" s="28"/>
      <c r="CL740" s="202"/>
      <c r="CN740" s="28"/>
      <c r="CO740" s="28"/>
      <c r="CP740" s="28"/>
      <c r="CU740" s="202"/>
      <c r="CW740" s="28"/>
      <c r="CX740" s="28"/>
      <c r="CY740" s="28"/>
      <c r="DD740" s="202"/>
      <c r="DF740" s="28"/>
      <c r="DG740" s="28"/>
      <c r="DH740" s="28"/>
      <c r="DM740" s="202"/>
      <c r="DO740" s="28"/>
      <c r="DP740" s="28"/>
      <c r="DQ740" s="28"/>
      <c r="DV740" s="202"/>
      <c r="DX740" s="28"/>
      <c r="DY740" s="28"/>
      <c r="DZ740" s="28"/>
      <c r="EE740" s="202"/>
      <c r="EG740" s="28"/>
      <c r="EH740" s="28"/>
      <c r="EI740" s="28"/>
      <c r="EN740" s="202"/>
      <c r="EP740" s="28"/>
      <c r="EQ740" s="28"/>
      <c r="ER740" s="28"/>
      <c r="EW740" s="202"/>
      <c r="EY740" s="28"/>
      <c r="EZ740" s="28"/>
      <c r="FA740" s="28"/>
      <c r="FF740" s="202"/>
      <c r="FH740" s="28"/>
      <c r="FI740" s="28"/>
      <c r="FJ740" s="28"/>
      <c r="FO740" s="202"/>
      <c r="FQ740" s="28"/>
      <c r="FR740" s="28"/>
      <c r="FS740" s="28"/>
      <c r="FX740" s="202"/>
      <c r="FZ740" s="28"/>
      <c r="GA740" s="28"/>
      <c r="GB740" s="28"/>
      <c r="GG740" s="202"/>
      <c r="GI740" s="28"/>
      <c r="GJ740" s="28"/>
      <c r="GK740" s="28"/>
      <c r="GP740" s="202"/>
      <c r="GR740" s="28"/>
      <c r="GS740" s="28"/>
      <c r="GT740" s="28"/>
      <c r="GY740" s="202"/>
      <c r="HA740" s="28"/>
      <c r="HB740" s="28"/>
      <c r="HC740" s="28"/>
      <c r="HH740" s="202"/>
      <c r="HJ740" s="28"/>
      <c r="HK740" s="28"/>
      <c r="HL740" s="28"/>
      <c r="HQ740" s="28"/>
      <c r="HR740" s="28"/>
      <c r="HS740" s="28"/>
      <c r="HT740" s="28"/>
      <c r="HU740" s="28"/>
      <c r="HV740" s="28"/>
      <c r="HW740" s="28"/>
      <c r="HX740" s="28"/>
      <c r="HY740" s="28"/>
      <c r="HZ740" s="28"/>
      <c r="IA740" s="28"/>
      <c r="IB740" s="28"/>
      <c r="IC740" s="28"/>
      <c r="ID740" s="28"/>
      <c r="IE740" s="28"/>
      <c r="IF740" s="28"/>
      <c r="IG740" s="28"/>
      <c r="IH740" s="28"/>
      <c r="II740" s="28"/>
      <c r="IJ740" s="28"/>
      <c r="IK740" s="28"/>
      <c r="IL740" s="28"/>
      <c r="IM740" s="28"/>
      <c r="IN740" s="28"/>
      <c r="IO740" s="28"/>
      <c r="IP740" s="28"/>
      <c r="IQ740" s="28"/>
      <c r="IR740" s="28"/>
      <c r="IS740" s="28"/>
      <c r="IT740" s="28"/>
      <c r="IU740" s="28"/>
      <c r="IV740" s="28"/>
    </row>
    <row r="741" spans="1:256" s="54" customFormat="1" ht="18">
      <c r="A741" s="364" t="s">
        <v>1626</v>
      </c>
      <c r="B741" s="28"/>
      <c r="C741" s="292"/>
      <c r="D741" s="54" t="s">
        <v>129</v>
      </c>
      <c r="E741" s="54">
        <f t="shared" si="7"/>
        <v>0</v>
      </c>
      <c r="F741" s="305">
        <f t="shared" si="8"/>
        <v>37</v>
      </c>
      <c r="H741" s="300"/>
      <c r="I741" s="300">
        <v>25</v>
      </c>
      <c r="J741" s="300">
        <v>12</v>
      </c>
      <c r="K741" s="300"/>
      <c r="M741" s="300"/>
      <c r="N741" s="28"/>
      <c r="R741" s="202"/>
      <c r="T741" s="28"/>
      <c r="U741" s="28"/>
      <c r="V741" s="28"/>
      <c r="AA741" s="202"/>
      <c r="AC741" s="28"/>
      <c r="AD741" s="28"/>
      <c r="AE741" s="28"/>
      <c r="AJ741" s="202"/>
      <c r="AL741" s="28"/>
      <c r="AM741" s="28"/>
      <c r="AN741" s="28"/>
      <c r="AS741" s="202"/>
      <c r="AU741" s="28"/>
      <c r="AV741" s="28"/>
      <c r="AW741" s="28"/>
      <c r="BB741" s="202"/>
      <c r="BD741" s="28"/>
      <c r="BE741" s="28"/>
      <c r="BF741" s="28"/>
      <c r="BK741" s="202"/>
      <c r="BM741" s="28"/>
      <c r="BN741" s="28"/>
      <c r="BO741" s="28"/>
      <c r="BT741" s="202"/>
      <c r="BV741" s="28"/>
      <c r="BW741" s="28"/>
      <c r="BX741" s="28"/>
      <c r="CC741" s="202"/>
      <c r="CE741" s="28"/>
      <c r="CF741" s="28"/>
      <c r="CG741" s="28"/>
      <c r="CL741" s="202"/>
      <c r="CN741" s="28"/>
      <c r="CO741" s="28"/>
      <c r="CP741" s="28"/>
      <c r="CU741" s="202"/>
      <c r="CW741" s="28"/>
      <c r="CX741" s="28"/>
      <c r="CY741" s="28"/>
      <c r="DD741" s="202"/>
      <c r="DF741" s="28"/>
      <c r="DG741" s="28"/>
      <c r="DH741" s="28"/>
      <c r="DM741" s="202"/>
      <c r="DO741" s="28"/>
      <c r="DP741" s="28"/>
      <c r="DQ741" s="28"/>
      <c r="DV741" s="202"/>
      <c r="DX741" s="28"/>
      <c r="DY741" s="28"/>
      <c r="DZ741" s="28"/>
      <c r="EE741" s="202"/>
      <c r="EG741" s="28"/>
      <c r="EH741" s="28"/>
      <c r="EI741" s="28"/>
      <c r="EN741" s="202"/>
      <c r="EP741" s="28"/>
      <c r="EQ741" s="28"/>
      <c r="ER741" s="28"/>
      <c r="EW741" s="202"/>
      <c r="EY741" s="28"/>
      <c r="EZ741" s="28"/>
      <c r="FA741" s="28"/>
      <c r="FF741" s="202"/>
      <c r="FH741" s="28"/>
      <c r="FI741" s="28"/>
      <c r="FJ741" s="28"/>
      <c r="FO741" s="202"/>
      <c r="FQ741" s="28"/>
      <c r="FR741" s="28"/>
      <c r="FS741" s="28"/>
      <c r="FX741" s="202"/>
      <c r="FZ741" s="28"/>
      <c r="GA741" s="28"/>
      <c r="GB741" s="28"/>
      <c r="GG741" s="202"/>
      <c r="GI741" s="28"/>
      <c r="GJ741" s="28"/>
      <c r="GK741" s="28"/>
      <c r="GP741" s="202"/>
      <c r="GR741" s="28"/>
      <c r="GS741" s="28"/>
      <c r="GT741" s="28"/>
      <c r="GY741" s="202"/>
      <c r="HA741" s="28"/>
      <c r="HB741" s="28"/>
      <c r="HC741" s="28"/>
      <c r="HH741" s="202"/>
      <c r="HJ741" s="28"/>
      <c r="HK741" s="28"/>
      <c r="HL741" s="28"/>
      <c r="HQ741" s="28"/>
      <c r="HR741" s="28"/>
      <c r="HS741" s="28"/>
      <c r="HT741" s="28"/>
      <c r="HU741" s="28"/>
      <c r="HV741" s="28"/>
      <c r="HW741" s="28"/>
      <c r="HX741" s="28"/>
      <c r="HY741" s="28"/>
      <c r="HZ741" s="28"/>
      <c r="IA741" s="28"/>
      <c r="IB741" s="28"/>
      <c r="IC741" s="28"/>
      <c r="ID741" s="28"/>
      <c r="IE741" s="28"/>
      <c r="IF741" s="28"/>
      <c r="IG741" s="28"/>
      <c r="IH741" s="28"/>
      <c r="II741" s="28"/>
      <c r="IJ741" s="28"/>
      <c r="IK741" s="28"/>
      <c r="IL741" s="28"/>
      <c r="IM741" s="28"/>
      <c r="IN741" s="28"/>
      <c r="IO741" s="28"/>
      <c r="IP741" s="28"/>
      <c r="IQ741" s="28"/>
      <c r="IR741" s="28"/>
      <c r="IS741" s="28"/>
      <c r="IT741" s="28"/>
      <c r="IU741" s="28"/>
      <c r="IV741" s="28"/>
    </row>
    <row r="742" spans="1:256" s="54" customFormat="1" ht="18">
      <c r="A742" s="364" t="s">
        <v>2371</v>
      </c>
      <c r="B742" s="28"/>
      <c r="C742" s="292"/>
      <c r="D742" s="54" t="s">
        <v>129</v>
      </c>
      <c r="E742" s="54">
        <f t="shared" si="7"/>
        <v>0</v>
      </c>
      <c r="F742" s="305">
        <f t="shared" si="8"/>
        <v>9</v>
      </c>
      <c r="H742" s="300"/>
      <c r="I742" s="300">
        <v>1</v>
      </c>
      <c r="J742" s="300">
        <v>8</v>
      </c>
      <c r="K742" s="300"/>
      <c r="M742" s="300"/>
      <c r="N742" s="28"/>
      <c r="R742" s="202"/>
      <c r="T742" s="28"/>
      <c r="U742" s="28"/>
      <c r="V742" s="28"/>
      <c r="AA742" s="202"/>
      <c r="AC742" s="28"/>
      <c r="AD742" s="28"/>
      <c r="AE742" s="28"/>
      <c r="AJ742" s="202"/>
      <c r="AL742" s="28"/>
      <c r="AM742" s="28"/>
      <c r="AN742" s="28"/>
      <c r="AS742" s="202"/>
      <c r="AU742" s="28"/>
      <c r="AV742" s="28"/>
      <c r="AW742" s="28"/>
      <c r="BB742" s="202"/>
      <c r="BD742" s="28"/>
      <c r="BE742" s="28"/>
      <c r="BF742" s="28"/>
      <c r="BK742" s="202"/>
      <c r="BM742" s="28"/>
      <c r="BN742" s="28"/>
      <c r="BO742" s="28"/>
      <c r="BT742" s="202"/>
      <c r="BV742" s="28"/>
      <c r="BW742" s="28"/>
      <c r="BX742" s="28"/>
      <c r="CC742" s="202"/>
      <c r="CE742" s="28"/>
      <c r="CF742" s="28"/>
      <c r="CG742" s="28"/>
      <c r="CL742" s="202"/>
      <c r="CN742" s="28"/>
      <c r="CO742" s="28"/>
      <c r="CP742" s="28"/>
      <c r="CU742" s="202"/>
      <c r="CW742" s="28"/>
      <c r="CX742" s="28"/>
      <c r="CY742" s="28"/>
      <c r="DD742" s="202"/>
      <c r="DF742" s="28"/>
      <c r="DG742" s="28"/>
      <c r="DH742" s="28"/>
      <c r="DM742" s="202"/>
      <c r="DO742" s="28"/>
      <c r="DP742" s="28"/>
      <c r="DQ742" s="28"/>
      <c r="DV742" s="202"/>
      <c r="DX742" s="28"/>
      <c r="DY742" s="28"/>
      <c r="DZ742" s="28"/>
      <c r="EE742" s="202"/>
      <c r="EG742" s="28"/>
      <c r="EH742" s="28"/>
      <c r="EI742" s="28"/>
      <c r="EN742" s="202"/>
      <c r="EP742" s="28"/>
      <c r="EQ742" s="28"/>
      <c r="ER742" s="28"/>
      <c r="EW742" s="202"/>
      <c r="EY742" s="28"/>
      <c r="EZ742" s="28"/>
      <c r="FA742" s="28"/>
      <c r="FF742" s="202"/>
      <c r="FH742" s="28"/>
      <c r="FI742" s="28"/>
      <c r="FJ742" s="28"/>
      <c r="FO742" s="202"/>
      <c r="FQ742" s="28"/>
      <c r="FR742" s="28"/>
      <c r="FS742" s="28"/>
      <c r="FX742" s="202"/>
      <c r="FZ742" s="28"/>
      <c r="GA742" s="28"/>
      <c r="GB742" s="28"/>
      <c r="GG742" s="202"/>
      <c r="GI742" s="28"/>
      <c r="GJ742" s="28"/>
      <c r="GK742" s="28"/>
      <c r="GP742" s="202"/>
      <c r="GR742" s="28"/>
      <c r="GS742" s="28"/>
      <c r="GT742" s="28"/>
      <c r="GY742" s="202"/>
      <c r="HA742" s="28"/>
      <c r="HB742" s="28"/>
      <c r="HC742" s="28"/>
      <c r="HH742" s="202"/>
      <c r="HJ742" s="28"/>
      <c r="HK742" s="28"/>
      <c r="HL742" s="28"/>
      <c r="HQ742" s="28"/>
      <c r="HR742" s="28"/>
      <c r="HS742" s="28"/>
      <c r="HT742" s="28"/>
      <c r="HU742" s="28"/>
      <c r="HV742" s="28"/>
      <c r="HW742" s="28"/>
      <c r="HX742" s="28"/>
      <c r="HY742" s="28"/>
      <c r="HZ742" s="28"/>
      <c r="IA742" s="28"/>
      <c r="IB742" s="28"/>
      <c r="IC742" s="28"/>
      <c r="ID742" s="28"/>
      <c r="IE742" s="28"/>
      <c r="IF742" s="28"/>
      <c r="IG742" s="28"/>
      <c r="IH742" s="28"/>
      <c r="II742" s="28"/>
      <c r="IJ742" s="28"/>
      <c r="IK742" s="28"/>
      <c r="IL742" s="28"/>
      <c r="IM742" s="28"/>
      <c r="IN742" s="28"/>
      <c r="IO742" s="28"/>
      <c r="IP742" s="28"/>
      <c r="IQ742" s="28"/>
      <c r="IR742" s="28"/>
      <c r="IS742" s="28"/>
      <c r="IT742" s="28"/>
      <c r="IU742" s="28"/>
      <c r="IV742" s="28"/>
    </row>
    <row r="743" spans="1:256" s="54" customFormat="1" ht="18">
      <c r="A743" s="364" t="s">
        <v>757</v>
      </c>
      <c r="B743" s="28"/>
      <c r="C743" s="292"/>
      <c r="D743" s="54" t="s">
        <v>129</v>
      </c>
      <c r="E743" s="54">
        <f t="shared" si="7"/>
        <v>0</v>
      </c>
      <c r="F743" s="305">
        <f t="shared" si="8"/>
        <v>0</v>
      </c>
      <c r="H743" s="300"/>
      <c r="I743" s="300"/>
      <c r="J743" s="300"/>
      <c r="K743" s="300"/>
      <c r="L743" s="28"/>
      <c r="M743" s="300"/>
      <c r="N743" s="28"/>
      <c r="R743" s="202"/>
      <c r="T743" s="28"/>
      <c r="U743" s="28"/>
      <c r="V743" s="28"/>
      <c r="AA743" s="202"/>
      <c r="AC743" s="28"/>
      <c r="AD743" s="28"/>
      <c r="AE743" s="28"/>
      <c r="AJ743" s="202"/>
      <c r="AL743" s="28"/>
      <c r="AM743" s="28"/>
      <c r="AN743" s="28"/>
      <c r="AS743" s="202"/>
      <c r="AU743" s="28"/>
      <c r="AV743" s="28"/>
      <c r="AW743" s="28"/>
      <c r="BB743" s="202"/>
      <c r="BD743" s="28"/>
      <c r="BE743" s="28"/>
      <c r="BF743" s="28"/>
      <c r="BK743" s="202"/>
      <c r="BM743" s="28"/>
      <c r="BN743" s="28"/>
      <c r="BO743" s="28"/>
      <c r="BT743" s="202"/>
      <c r="BV743" s="28"/>
      <c r="BW743" s="28"/>
      <c r="BX743" s="28"/>
      <c r="CC743" s="202"/>
      <c r="CE743" s="28"/>
      <c r="CF743" s="28"/>
      <c r="CG743" s="28"/>
      <c r="CL743" s="202"/>
      <c r="CN743" s="28"/>
      <c r="CO743" s="28"/>
      <c r="CP743" s="28"/>
      <c r="CU743" s="202"/>
      <c r="CW743" s="28"/>
      <c r="CX743" s="28"/>
      <c r="CY743" s="28"/>
      <c r="DD743" s="202"/>
      <c r="DF743" s="28"/>
      <c r="DG743" s="28"/>
      <c r="DH743" s="28"/>
      <c r="DM743" s="202"/>
      <c r="DO743" s="28"/>
      <c r="DP743" s="28"/>
      <c r="DQ743" s="28"/>
      <c r="DV743" s="202"/>
      <c r="DX743" s="28"/>
      <c r="DY743" s="28"/>
      <c r="DZ743" s="28"/>
      <c r="EE743" s="202"/>
      <c r="EG743" s="28"/>
      <c r="EH743" s="28"/>
      <c r="EI743" s="28"/>
      <c r="EN743" s="202"/>
      <c r="EP743" s="28"/>
      <c r="EQ743" s="28"/>
      <c r="ER743" s="28"/>
      <c r="EW743" s="202"/>
      <c r="EY743" s="28"/>
      <c r="EZ743" s="28"/>
      <c r="FA743" s="28"/>
      <c r="FF743" s="202"/>
      <c r="FH743" s="28"/>
      <c r="FI743" s="28"/>
      <c r="FJ743" s="28"/>
      <c r="FO743" s="202"/>
      <c r="FQ743" s="28"/>
      <c r="FR743" s="28"/>
      <c r="FS743" s="28"/>
      <c r="FX743" s="202"/>
      <c r="FZ743" s="28"/>
      <c r="GA743" s="28"/>
      <c r="GB743" s="28"/>
      <c r="GG743" s="202"/>
      <c r="GI743" s="28"/>
      <c r="GJ743" s="28"/>
      <c r="GK743" s="28"/>
      <c r="GP743" s="202"/>
      <c r="GR743" s="28"/>
      <c r="GS743" s="28"/>
      <c r="GT743" s="28"/>
      <c r="GY743" s="202"/>
      <c r="HA743" s="28"/>
      <c r="HB743" s="28"/>
      <c r="HC743" s="28"/>
      <c r="HH743" s="202"/>
      <c r="HJ743" s="28"/>
      <c r="HK743" s="28"/>
      <c r="HL743" s="28"/>
      <c r="HQ743" s="28"/>
      <c r="HR743" s="28"/>
      <c r="HS743" s="28"/>
      <c r="HT743" s="28"/>
      <c r="HU743" s="28"/>
      <c r="HV743" s="28"/>
      <c r="HW743" s="28"/>
      <c r="HX743" s="28"/>
      <c r="HY743" s="28"/>
      <c r="HZ743" s="28"/>
      <c r="IA743" s="28"/>
      <c r="IB743" s="28"/>
      <c r="IC743" s="28"/>
      <c r="ID743" s="28"/>
      <c r="IE743" s="28"/>
      <c r="IF743" s="28"/>
      <c r="IG743" s="28"/>
      <c r="IH743" s="28"/>
      <c r="II743" s="28"/>
      <c r="IJ743" s="28"/>
      <c r="IK743" s="28"/>
      <c r="IL743" s="28"/>
      <c r="IM743" s="28"/>
      <c r="IN743" s="28"/>
      <c r="IO743" s="28"/>
      <c r="IP743" s="28"/>
      <c r="IQ743" s="28"/>
      <c r="IR743" s="28"/>
      <c r="IS743" s="28"/>
      <c r="IT743" s="28"/>
      <c r="IU743" s="28"/>
      <c r="IV743" s="28"/>
    </row>
    <row r="744" spans="1:256" s="54" customFormat="1" ht="18">
      <c r="A744" s="364" t="s">
        <v>1883</v>
      </c>
      <c r="B744" s="28"/>
      <c r="C744" s="292"/>
      <c r="D744" s="54" t="s">
        <v>129</v>
      </c>
      <c r="E744" s="54">
        <f t="shared" si="7"/>
        <v>0</v>
      </c>
      <c r="F744" s="305">
        <f t="shared" si="8"/>
        <v>0</v>
      </c>
      <c r="I744" s="300"/>
      <c r="J744" s="28"/>
      <c r="N744" s="28"/>
      <c r="R744" s="202"/>
      <c r="T744" s="28"/>
      <c r="U744" s="28"/>
      <c r="V744" s="28"/>
      <c r="AA744" s="202"/>
      <c r="AC744" s="28"/>
      <c r="AD744" s="28"/>
      <c r="AE744" s="28"/>
      <c r="AJ744" s="202"/>
      <c r="AL744" s="28"/>
      <c r="AM744" s="28"/>
      <c r="AN744" s="28"/>
      <c r="AS744" s="202"/>
      <c r="AU744" s="28"/>
      <c r="AV744" s="28"/>
      <c r="AW744" s="28"/>
      <c r="BB744" s="202"/>
      <c r="BD744" s="28"/>
      <c r="BE744" s="28"/>
      <c r="BF744" s="28"/>
      <c r="BK744" s="202"/>
      <c r="BM744" s="28"/>
      <c r="BN744" s="28"/>
      <c r="BO744" s="28"/>
      <c r="BT744" s="202"/>
      <c r="BV744" s="28"/>
      <c r="BW744" s="28"/>
      <c r="BX744" s="28"/>
      <c r="CC744" s="202"/>
      <c r="CE744" s="28"/>
      <c r="CF744" s="28"/>
      <c r="CG744" s="28"/>
      <c r="CL744" s="202"/>
      <c r="CN744" s="28"/>
      <c r="CO744" s="28"/>
      <c r="CP744" s="28"/>
      <c r="CU744" s="202"/>
      <c r="CW744" s="28"/>
      <c r="CX744" s="28"/>
      <c r="CY744" s="28"/>
      <c r="DD744" s="202"/>
      <c r="DF744" s="28"/>
      <c r="DG744" s="28"/>
      <c r="DH744" s="28"/>
      <c r="DM744" s="202"/>
      <c r="DO744" s="28"/>
      <c r="DP744" s="28"/>
      <c r="DQ744" s="28"/>
      <c r="DV744" s="202"/>
      <c r="DX744" s="28"/>
      <c r="DY744" s="28"/>
      <c r="DZ744" s="28"/>
      <c r="EE744" s="202"/>
      <c r="EG744" s="28"/>
      <c r="EH744" s="28"/>
      <c r="EI744" s="28"/>
      <c r="EN744" s="202"/>
      <c r="EP744" s="28"/>
      <c r="EQ744" s="28"/>
      <c r="ER744" s="28"/>
      <c r="EW744" s="202"/>
      <c r="EY744" s="28"/>
      <c r="EZ744" s="28"/>
      <c r="FA744" s="28"/>
      <c r="FF744" s="202"/>
      <c r="FH744" s="28"/>
      <c r="FI744" s="28"/>
      <c r="FJ744" s="28"/>
      <c r="FO744" s="202"/>
      <c r="FQ744" s="28"/>
      <c r="FR744" s="28"/>
      <c r="FS744" s="28"/>
      <c r="FX744" s="202"/>
      <c r="FZ744" s="28"/>
      <c r="GA744" s="28"/>
      <c r="GB744" s="28"/>
      <c r="GG744" s="202"/>
      <c r="GI744" s="28"/>
      <c r="GJ744" s="28"/>
      <c r="GK744" s="28"/>
      <c r="GP744" s="202"/>
      <c r="GR744" s="28"/>
      <c r="GS744" s="28"/>
      <c r="GT744" s="28"/>
      <c r="GY744" s="202"/>
      <c r="HA744" s="28"/>
      <c r="HB744" s="28"/>
      <c r="HC744" s="28"/>
      <c r="HH744" s="202"/>
      <c r="HJ744" s="28"/>
      <c r="HK744" s="28"/>
      <c r="HL744" s="28"/>
      <c r="HQ744" s="28"/>
      <c r="HR744" s="28"/>
      <c r="HS744" s="28"/>
      <c r="HT744" s="28"/>
      <c r="HU744" s="28"/>
      <c r="HV744" s="28"/>
      <c r="HW744" s="28"/>
      <c r="HX744" s="28"/>
      <c r="HY744" s="28"/>
      <c r="HZ744" s="28"/>
      <c r="IA744" s="28"/>
      <c r="IB744" s="28"/>
      <c r="IC744" s="28"/>
      <c r="ID744" s="28"/>
      <c r="IE744" s="28"/>
      <c r="IF744" s="28"/>
      <c r="IG744" s="28"/>
      <c r="IH744" s="28"/>
      <c r="II744" s="28"/>
      <c r="IJ744" s="28"/>
      <c r="IK744" s="28"/>
      <c r="IL744" s="28"/>
      <c r="IM744" s="28"/>
      <c r="IN744" s="28"/>
      <c r="IO744" s="28"/>
      <c r="IP744" s="28"/>
      <c r="IQ744" s="28"/>
      <c r="IR744" s="28"/>
      <c r="IS744" s="28"/>
      <c r="IT744" s="28"/>
      <c r="IU744" s="28"/>
      <c r="IV744" s="28"/>
    </row>
    <row r="745" spans="1:256" s="54" customFormat="1" ht="18">
      <c r="A745" s="364" t="s">
        <v>533</v>
      </c>
      <c r="B745" s="292"/>
      <c r="C745" s="292"/>
      <c r="D745" s="54" t="s">
        <v>135</v>
      </c>
      <c r="E745" s="54">
        <f t="shared" si="7"/>
        <v>4</v>
      </c>
      <c r="F745" s="305">
        <f t="shared" si="8"/>
        <v>262</v>
      </c>
      <c r="G745" s="54">
        <v>62</v>
      </c>
      <c r="H745" s="28">
        <v>102</v>
      </c>
      <c r="I745" s="28">
        <v>62</v>
      </c>
      <c r="J745" s="28">
        <v>36</v>
      </c>
      <c r="K745" s="28"/>
      <c r="L745" s="28"/>
      <c r="M745" s="28"/>
      <c r="N745" s="28"/>
      <c r="R745" s="202"/>
      <c r="T745" s="28"/>
      <c r="U745" s="28"/>
      <c r="V745" s="28"/>
      <c r="AA745" s="202"/>
      <c r="AC745" s="28"/>
      <c r="AD745" s="28"/>
      <c r="AE745" s="28"/>
      <c r="AJ745" s="202"/>
      <c r="AL745" s="28"/>
      <c r="AM745" s="28"/>
      <c r="AN745" s="28"/>
      <c r="AS745" s="202"/>
      <c r="AU745" s="28"/>
      <c r="AV745" s="28"/>
      <c r="AW745" s="28"/>
      <c r="BB745" s="202"/>
      <c r="BD745" s="28"/>
      <c r="BE745" s="28"/>
      <c r="BF745" s="28"/>
      <c r="BK745" s="202"/>
      <c r="BM745" s="28"/>
      <c r="BN745" s="28"/>
      <c r="BO745" s="28"/>
      <c r="BT745" s="202"/>
      <c r="BV745" s="28"/>
      <c r="BW745" s="28"/>
      <c r="BX745" s="28"/>
      <c r="CC745" s="202"/>
      <c r="CE745" s="28"/>
      <c r="CF745" s="28"/>
      <c r="CG745" s="28"/>
      <c r="CL745" s="202"/>
      <c r="CN745" s="28"/>
      <c r="CO745" s="28"/>
      <c r="CP745" s="28"/>
      <c r="CU745" s="202"/>
      <c r="CW745" s="28"/>
      <c r="CX745" s="28"/>
      <c r="CY745" s="28"/>
      <c r="DD745" s="202"/>
      <c r="DF745" s="28"/>
      <c r="DG745" s="28"/>
      <c r="DH745" s="28"/>
      <c r="DM745" s="202"/>
      <c r="DO745" s="28"/>
      <c r="DP745" s="28"/>
      <c r="DQ745" s="28"/>
      <c r="DV745" s="202"/>
      <c r="DX745" s="28"/>
      <c r="DY745" s="28"/>
      <c r="DZ745" s="28"/>
      <c r="EE745" s="202"/>
      <c r="EG745" s="28"/>
      <c r="EH745" s="28"/>
      <c r="EI745" s="28"/>
      <c r="EN745" s="202"/>
      <c r="EP745" s="28"/>
      <c r="EQ745" s="28"/>
      <c r="ER745" s="28"/>
      <c r="EW745" s="202"/>
      <c r="EY745" s="28"/>
      <c r="EZ745" s="28"/>
      <c r="FA745" s="28"/>
      <c r="FF745" s="202"/>
      <c r="FH745" s="28"/>
      <c r="FI745" s="28"/>
      <c r="FJ745" s="28"/>
      <c r="FO745" s="202"/>
      <c r="FQ745" s="28"/>
      <c r="FR745" s="28"/>
      <c r="FS745" s="28"/>
      <c r="FX745" s="202"/>
      <c r="FZ745" s="28"/>
      <c r="GA745" s="28"/>
      <c r="GB745" s="28"/>
      <c r="GG745" s="202"/>
      <c r="GI745" s="28"/>
      <c r="GJ745" s="28"/>
      <c r="GK745" s="28"/>
      <c r="GP745" s="202"/>
      <c r="GR745" s="28"/>
      <c r="GS745" s="28"/>
      <c r="GT745" s="28"/>
      <c r="GY745" s="202"/>
      <c r="HA745" s="28"/>
      <c r="HB745" s="28"/>
      <c r="HC745" s="28"/>
      <c r="HH745" s="202"/>
      <c r="HJ745" s="28"/>
      <c r="HK745" s="28"/>
      <c r="HL745" s="28"/>
      <c r="HQ745" s="28"/>
      <c r="HR745" s="28"/>
      <c r="HS745" s="28"/>
      <c r="HT745" s="28"/>
      <c r="HU745" s="28"/>
      <c r="HV745" s="28"/>
      <c r="HW745" s="28"/>
      <c r="HX745" s="28"/>
      <c r="HY745" s="28"/>
      <c r="HZ745" s="28"/>
      <c r="IA745" s="28"/>
      <c r="IB745" s="28"/>
      <c r="IC745" s="28"/>
      <c r="ID745" s="28"/>
      <c r="IE745" s="28"/>
      <c r="IF745" s="28"/>
      <c r="IG745" s="28"/>
      <c r="IH745" s="28"/>
      <c r="II745" s="28"/>
      <c r="IJ745" s="28"/>
      <c r="IK745" s="28"/>
      <c r="IL745" s="28"/>
      <c r="IM745" s="28"/>
      <c r="IN745" s="28"/>
      <c r="IO745" s="28"/>
      <c r="IP745" s="28"/>
      <c r="IQ745" s="28"/>
      <c r="IR745" s="28"/>
      <c r="IS745" s="28"/>
      <c r="IT745" s="28"/>
      <c r="IU745" s="28"/>
      <c r="IV745" s="28"/>
    </row>
    <row r="746" spans="1:256" s="54" customFormat="1" ht="18">
      <c r="A746" s="364" t="s">
        <v>551</v>
      </c>
      <c r="B746" s="292"/>
      <c r="C746" s="292"/>
      <c r="D746" s="54" t="s">
        <v>132</v>
      </c>
      <c r="E746" s="54">
        <f t="shared" si="7"/>
        <v>6</v>
      </c>
      <c r="F746" s="305">
        <f t="shared" si="8"/>
        <v>1</v>
      </c>
      <c r="G746" s="54">
        <v>1</v>
      </c>
      <c r="H746" s="28"/>
      <c r="I746" s="28"/>
      <c r="J746" s="28"/>
      <c r="K746" s="28"/>
      <c r="M746" s="28"/>
      <c r="N746" s="28"/>
      <c r="R746" s="202"/>
      <c r="T746" s="28"/>
      <c r="U746" s="28"/>
      <c r="V746" s="28"/>
      <c r="AA746" s="202"/>
      <c r="AC746" s="28"/>
      <c r="AD746" s="28"/>
      <c r="AE746" s="28"/>
      <c r="AJ746" s="202"/>
      <c r="AL746" s="28"/>
      <c r="AM746" s="28"/>
      <c r="AN746" s="28"/>
      <c r="AS746" s="202"/>
      <c r="AU746" s="28"/>
      <c r="AV746" s="28"/>
      <c r="AW746" s="28"/>
      <c r="BB746" s="202"/>
      <c r="BD746" s="28"/>
      <c r="BE746" s="28"/>
      <c r="BF746" s="28"/>
      <c r="BK746" s="202"/>
      <c r="BM746" s="28"/>
      <c r="BN746" s="28"/>
      <c r="BO746" s="28"/>
      <c r="BT746" s="202"/>
      <c r="BV746" s="28"/>
      <c r="BW746" s="28"/>
      <c r="BX746" s="28"/>
      <c r="CC746" s="202"/>
      <c r="CE746" s="28"/>
      <c r="CF746" s="28"/>
      <c r="CG746" s="28"/>
      <c r="CL746" s="202"/>
      <c r="CN746" s="28"/>
      <c r="CO746" s="28"/>
      <c r="CP746" s="28"/>
      <c r="CU746" s="202"/>
      <c r="CW746" s="28"/>
      <c r="CX746" s="28"/>
      <c r="CY746" s="28"/>
      <c r="DD746" s="202"/>
      <c r="DF746" s="28"/>
      <c r="DG746" s="28"/>
      <c r="DH746" s="28"/>
      <c r="DM746" s="202"/>
      <c r="DO746" s="28"/>
      <c r="DP746" s="28"/>
      <c r="DQ746" s="28"/>
      <c r="DV746" s="202"/>
      <c r="DX746" s="28"/>
      <c r="DY746" s="28"/>
      <c r="DZ746" s="28"/>
      <c r="EE746" s="202"/>
      <c r="EG746" s="28"/>
      <c r="EH746" s="28"/>
      <c r="EI746" s="28"/>
      <c r="EN746" s="202"/>
      <c r="EP746" s="28"/>
      <c r="EQ746" s="28"/>
      <c r="ER746" s="28"/>
      <c r="EW746" s="202"/>
      <c r="EY746" s="28"/>
      <c r="EZ746" s="28"/>
      <c r="FA746" s="28"/>
      <c r="FF746" s="202"/>
      <c r="FH746" s="28"/>
      <c r="FI746" s="28"/>
      <c r="FJ746" s="28"/>
      <c r="FO746" s="202"/>
      <c r="FQ746" s="28"/>
      <c r="FR746" s="28"/>
      <c r="FS746" s="28"/>
      <c r="FX746" s="202"/>
      <c r="FZ746" s="28"/>
      <c r="GA746" s="28"/>
      <c r="GB746" s="28"/>
      <c r="GG746" s="202"/>
      <c r="GI746" s="28"/>
      <c r="GJ746" s="28"/>
      <c r="GK746" s="28"/>
      <c r="GP746" s="202"/>
      <c r="GR746" s="28"/>
      <c r="GS746" s="28"/>
      <c r="GT746" s="28"/>
      <c r="GY746" s="202"/>
      <c r="HA746" s="28"/>
      <c r="HB746" s="28"/>
      <c r="HC746" s="28"/>
      <c r="HH746" s="202"/>
      <c r="HJ746" s="28"/>
      <c r="HK746" s="28"/>
      <c r="HL746" s="28"/>
      <c r="HQ746" s="28"/>
      <c r="HR746" s="28"/>
      <c r="HS746" s="28"/>
      <c r="HT746" s="28"/>
      <c r="HU746" s="28"/>
      <c r="HV746" s="28"/>
      <c r="HW746" s="28"/>
      <c r="HX746" s="28"/>
      <c r="HY746" s="28"/>
      <c r="HZ746" s="28"/>
      <c r="IA746" s="28"/>
      <c r="IB746" s="28"/>
      <c r="IC746" s="28"/>
      <c r="ID746" s="28"/>
      <c r="IE746" s="28"/>
      <c r="IF746" s="28"/>
      <c r="IG746" s="28"/>
      <c r="IH746" s="28"/>
      <c r="II746" s="28"/>
      <c r="IJ746" s="28"/>
      <c r="IK746" s="28"/>
      <c r="IL746" s="28"/>
      <c r="IM746" s="28"/>
      <c r="IN746" s="28"/>
      <c r="IO746" s="28"/>
      <c r="IP746" s="28"/>
      <c r="IQ746" s="28"/>
      <c r="IR746" s="28"/>
      <c r="IS746" s="28"/>
      <c r="IT746" s="28"/>
      <c r="IU746" s="28"/>
      <c r="IV746" s="28"/>
    </row>
    <row r="747" spans="1:256" s="54" customFormat="1" ht="18">
      <c r="A747" s="364" t="s">
        <v>918</v>
      </c>
      <c r="B747" s="28"/>
      <c r="C747" s="292"/>
      <c r="D747" s="54" t="s">
        <v>129</v>
      </c>
      <c r="E747" s="54">
        <f t="shared" si="7"/>
        <v>0</v>
      </c>
      <c r="F747" s="305">
        <f t="shared" si="8"/>
        <v>15</v>
      </c>
      <c r="J747" s="28"/>
      <c r="K747" s="300">
        <v>15</v>
      </c>
      <c r="L747" s="28"/>
      <c r="N747" s="28"/>
      <c r="R747" s="202"/>
      <c r="T747" s="28"/>
      <c r="U747" s="28"/>
      <c r="V747" s="28"/>
      <c r="AA747" s="202"/>
      <c r="AC747" s="28"/>
      <c r="AD747" s="28"/>
      <c r="AE747" s="28"/>
      <c r="AJ747" s="202"/>
      <c r="AL747" s="28"/>
      <c r="AM747" s="28"/>
      <c r="AN747" s="28"/>
      <c r="AS747" s="202"/>
      <c r="AU747" s="28"/>
      <c r="AV747" s="28"/>
      <c r="AW747" s="28"/>
      <c r="BB747" s="202"/>
      <c r="BD747" s="28"/>
      <c r="BE747" s="28"/>
      <c r="BF747" s="28"/>
      <c r="BK747" s="202"/>
      <c r="BM747" s="28"/>
      <c r="BN747" s="28"/>
      <c r="BO747" s="28"/>
      <c r="BT747" s="202"/>
      <c r="BV747" s="28"/>
      <c r="BW747" s="28"/>
      <c r="BX747" s="28"/>
      <c r="CC747" s="202"/>
      <c r="CE747" s="28"/>
      <c r="CF747" s="28"/>
      <c r="CG747" s="28"/>
      <c r="CL747" s="202"/>
      <c r="CN747" s="28"/>
      <c r="CO747" s="28"/>
      <c r="CP747" s="28"/>
      <c r="CU747" s="202"/>
      <c r="CW747" s="28"/>
      <c r="CX747" s="28"/>
      <c r="CY747" s="28"/>
      <c r="DD747" s="202"/>
      <c r="DF747" s="28"/>
      <c r="DG747" s="28"/>
      <c r="DH747" s="28"/>
      <c r="DM747" s="202"/>
      <c r="DO747" s="28"/>
      <c r="DP747" s="28"/>
      <c r="DQ747" s="28"/>
      <c r="DV747" s="202"/>
      <c r="DX747" s="28"/>
      <c r="DY747" s="28"/>
      <c r="DZ747" s="28"/>
      <c r="EE747" s="202"/>
      <c r="EG747" s="28"/>
      <c r="EH747" s="28"/>
      <c r="EI747" s="28"/>
      <c r="EN747" s="202"/>
      <c r="EP747" s="28"/>
      <c r="EQ747" s="28"/>
      <c r="ER747" s="28"/>
      <c r="EW747" s="202"/>
      <c r="EY747" s="28"/>
      <c r="EZ747" s="28"/>
      <c r="FA747" s="28"/>
      <c r="FF747" s="202"/>
      <c r="FH747" s="28"/>
      <c r="FI747" s="28"/>
      <c r="FJ747" s="28"/>
      <c r="FO747" s="202"/>
      <c r="FQ747" s="28"/>
      <c r="FR747" s="28"/>
      <c r="FS747" s="28"/>
      <c r="FX747" s="202"/>
      <c r="FZ747" s="28"/>
      <c r="GA747" s="28"/>
      <c r="GB747" s="28"/>
      <c r="GG747" s="202"/>
      <c r="GI747" s="28"/>
      <c r="GJ747" s="28"/>
      <c r="GK747" s="28"/>
      <c r="GP747" s="202"/>
      <c r="GR747" s="28"/>
      <c r="GS747" s="28"/>
      <c r="GT747" s="28"/>
      <c r="GY747" s="202"/>
      <c r="HA747" s="28"/>
      <c r="HB747" s="28"/>
      <c r="HC747" s="28"/>
      <c r="HH747" s="202"/>
      <c r="HJ747" s="28"/>
      <c r="HK747" s="28"/>
      <c r="HL747" s="28"/>
      <c r="HQ747" s="28"/>
      <c r="HR747" s="28"/>
      <c r="HS747" s="28"/>
      <c r="HT747" s="28"/>
      <c r="HU747" s="28"/>
      <c r="HV747" s="28"/>
      <c r="HW747" s="28"/>
      <c r="HX747" s="28"/>
      <c r="HY747" s="28"/>
      <c r="HZ747" s="28"/>
      <c r="IA747" s="28"/>
      <c r="IB747" s="28"/>
      <c r="IC747" s="28"/>
      <c r="ID747" s="28"/>
      <c r="IE747" s="28"/>
      <c r="IF747" s="28"/>
      <c r="IG747" s="28"/>
      <c r="IH747" s="28"/>
      <c r="II747" s="28"/>
      <c r="IJ747" s="28"/>
      <c r="IK747" s="28"/>
      <c r="IL747" s="28"/>
      <c r="IM747" s="28"/>
      <c r="IN747" s="28"/>
      <c r="IO747" s="28"/>
      <c r="IP747" s="28"/>
      <c r="IQ747" s="28"/>
      <c r="IR747" s="28"/>
      <c r="IS747" s="28"/>
      <c r="IT747" s="28"/>
      <c r="IU747" s="28"/>
      <c r="IV747" s="28"/>
    </row>
    <row r="748" spans="1:256" s="54" customFormat="1" ht="18">
      <c r="A748" s="364" t="s">
        <v>1874</v>
      </c>
      <c r="B748" s="28"/>
      <c r="C748" s="292"/>
      <c r="D748" s="54" t="s">
        <v>129</v>
      </c>
      <c r="E748" s="54">
        <f t="shared" si="7"/>
        <v>0</v>
      </c>
      <c r="F748" s="305">
        <f t="shared" si="8"/>
        <v>0</v>
      </c>
      <c r="J748" s="28"/>
      <c r="L748" s="28"/>
      <c r="N748" s="28"/>
      <c r="R748" s="202"/>
      <c r="T748" s="28"/>
      <c r="U748" s="28"/>
      <c r="V748" s="28"/>
      <c r="AA748" s="202"/>
      <c r="AC748" s="28"/>
      <c r="AD748" s="28"/>
      <c r="AE748" s="28"/>
      <c r="AJ748" s="202"/>
      <c r="AL748" s="28"/>
      <c r="AM748" s="28"/>
      <c r="AN748" s="28"/>
      <c r="AS748" s="202"/>
      <c r="AU748" s="28"/>
      <c r="AV748" s="28"/>
      <c r="AW748" s="28"/>
      <c r="BB748" s="202"/>
      <c r="BD748" s="28"/>
      <c r="BE748" s="28"/>
      <c r="BF748" s="28"/>
      <c r="BK748" s="202"/>
      <c r="BM748" s="28"/>
      <c r="BN748" s="28"/>
      <c r="BO748" s="28"/>
      <c r="BT748" s="202"/>
      <c r="BV748" s="28"/>
      <c r="BW748" s="28"/>
      <c r="BX748" s="28"/>
      <c r="CC748" s="202"/>
      <c r="CE748" s="28"/>
      <c r="CF748" s="28"/>
      <c r="CG748" s="28"/>
      <c r="CL748" s="202"/>
      <c r="CN748" s="28"/>
      <c r="CO748" s="28"/>
      <c r="CP748" s="28"/>
      <c r="CU748" s="202"/>
      <c r="CW748" s="28"/>
      <c r="CX748" s="28"/>
      <c r="CY748" s="28"/>
      <c r="DD748" s="202"/>
      <c r="DF748" s="28"/>
      <c r="DG748" s="28"/>
      <c r="DH748" s="28"/>
      <c r="DM748" s="202"/>
      <c r="DO748" s="28"/>
      <c r="DP748" s="28"/>
      <c r="DQ748" s="28"/>
      <c r="DV748" s="202"/>
      <c r="DX748" s="28"/>
      <c r="DY748" s="28"/>
      <c r="DZ748" s="28"/>
      <c r="EE748" s="202"/>
      <c r="EG748" s="28"/>
      <c r="EH748" s="28"/>
      <c r="EI748" s="28"/>
      <c r="EN748" s="202"/>
      <c r="EP748" s="28"/>
      <c r="EQ748" s="28"/>
      <c r="ER748" s="28"/>
      <c r="EW748" s="202"/>
      <c r="EY748" s="28"/>
      <c r="EZ748" s="28"/>
      <c r="FA748" s="28"/>
      <c r="FF748" s="202"/>
      <c r="FH748" s="28"/>
      <c r="FI748" s="28"/>
      <c r="FJ748" s="28"/>
      <c r="FO748" s="202"/>
      <c r="FQ748" s="28"/>
      <c r="FR748" s="28"/>
      <c r="FS748" s="28"/>
      <c r="FX748" s="202"/>
      <c r="FZ748" s="28"/>
      <c r="GA748" s="28"/>
      <c r="GB748" s="28"/>
      <c r="GG748" s="202"/>
      <c r="GI748" s="28"/>
      <c r="GJ748" s="28"/>
      <c r="GK748" s="28"/>
      <c r="GP748" s="202"/>
      <c r="GR748" s="28"/>
      <c r="GS748" s="28"/>
      <c r="GT748" s="28"/>
      <c r="GY748" s="202"/>
      <c r="HA748" s="28"/>
      <c r="HB748" s="28"/>
      <c r="HC748" s="28"/>
      <c r="HH748" s="202"/>
      <c r="HJ748" s="28"/>
      <c r="HK748" s="28"/>
      <c r="HL748" s="28"/>
      <c r="HQ748" s="28"/>
      <c r="HR748" s="28"/>
      <c r="HS748" s="28"/>
      <c r="HT748" s="28"/>
      <c r="HU748" s="28"/>
      <c r="HV748" s="28"/>
      <c r="HW748" s="28"/>
      <c r="HX748" s="28"/>
      <c r="HY748" s="28"/>
      <c r="HZ748" s="28"/>
      <c r="IA748" s="28"/>
      <c r="IB748" s="28"/>
      <c r="IC748" s="28"/>
      <c r="ID748" s="28"/>
      <c r="IE748" s="28"/>
      <c r="IF748" s="28"/>
      <c r="IG748" s="28"/>
      <c r="IH748" s="28"/>
      <c r="II748" s="28"/>
      <c r="IJ748" s="28"/>
      <c r="IK748" s="28"/>
      <c r="IL748" s="28"/>
      <c r="IM748" s="28"/>
      <c r="IN748" s="28"/>
      <c r="IO748" s="28"/>
      <c r="IP748" s="28"/>
      <c r="IQ748" s="28"/>
      <c r="IR748" s="28"/>
      <c r="IS748" s="28"/>
      <c r="IT748" s="28"/>
      <c r="IU748" s="28"/>
      <c r="IV748" s="28"/>
    </row>
    <row r="749" spans="1:256" s="54" customFormat="1" ht="18">
      <c r="A749" s="364" t="s">
        <v>589</v>
      </c>
      <c r="B749" s="28"/>
      <c r="C749" s="292"/>
      <c r="D749" s="54" t="s">
        <v>134</v>
      </c>
      <c r="E749" s="54">
        <f t="shared" si="7"/>
        <v>8</v>
      </c>
      <c r="F749" s="305">
        <f t="shared" si="8"/>
        <v>121</v>
      </c>
      <c r="H749" s="28">
        <v>24</v>
      </c>
      <c r="I749" s="28">
        <v>39</v>
      </c>
      <c r="J749" s="28">
        <v>58</v>
      </c>
      <c r="K749" s="28"/>
      <c r="L749" s="28"/>
      <c r="M749" s="28"/>
      <c r="N749" s="28"/>
      <c r="R749" s="202"/>
      <c r="T749" s="28"/>
      <c r="U749" s="28"/>
      <c r="V749" s="28"/>
      <c r="AA749" s="202"/>
      <c r="AC749" s="28"/>
      <c r="AD749" s="28"/>
      <c r="AE749" s="28"/>
      <c r="AJ749" s="202"/>
      <c r="AL749" s="28"/>
      <c r="AM749" s="28"/>
      <c r="AN749" s="28"/>
      <c r="AS749" s="202"/>
      <c r="AU749" s="28"/>
      <c r="AV749" s="28"/>
      <c r="AW749" s="28"/>
      <c r="BB749" s="202"/>
      <c r="BD749" s="28"/>
      <c r="BE749" s="28"/>
      <c r="BF749" s="28"/>
      <c r="BK749" s="202"/>
      <c r="BM749" s="28"/>
      <c r="BN749" s="28"/>
      <c r="BO749" s="28"/>
      <c r="BT749" s="202"/>
      <c r="BV749" s="28"/>
      <c r="BW749" s="28"/>
      <c r="BX749" s="28"/>
      <c r="CC749" s="202"/>
      <c r="CE749" s="28"/>
      <c r="CF749" s="28"/>
      <c r="CG749" s="28"/>
      <c r="CL749" s="202"/>
      <c r="CN749" s="28"/>
      <c r="CO749" s="28"/>
      <c r="CP749" s="28"/>
      <c r="CU749" s="202"/>
      <c r="CW749" s="28"/>
      <c r="CX749" s="28"/>
      <c r="CY749" s="28"/>
      <c r="DD749" s="202"/>
      <c r="DF749" s="28"/>
      <c r="DG749" s="28"/>
      <c r="DH749" s="28"/>
      <c r="DM749" s="202"/>
      <c r="DO749" s="28"/>
      <c r="DP749" s="28"/>
      <c r="DQ749" s="28"/>
      <c r="DV749" s="202"/>
      <c r="DX749" s="28"/>
      <c r="DY749" s="28"/>
      <c r="DZ749" s="28"/>
      <c r="EE749" s="202"/>
      <c r="EG749" s="28"/>
      <c r="EH749" s="28"/>
      <c r="EI749" s="28"/>
      <c r="EN749" s="202"/>
      <c r="EP749" s="28"/>
      <c r="EQ749" s="28"/>
      <c r="ER749" s="28"/>
      <c r="EW749" s="202"/>
      <c r="EY749" s="28"/>
      <c r="EZ749" s="28"/>
      <c r="FA749" s="28"/>
      <c r="FF749" s="202"/>
      <c r="FH749" s="28"/>
      <c r="FI749" s="28"/>
      <c r="FJ749" s="28"/>
      <c r="FO749" s="202"/>
      <c r="FQ749" s="28"/>
      <c r="FR749" s="28"/>
      <c r="FS749" s="28"/>
      <c r="FX749" s="202"/>
      <c r="FZ749" s="28"/>
      <c r="GA749" s="28"/>
      <c r="GB749" s="28"/>
      <c r="GG749" s="202"/>
      <c r="GI749" s="28"/>
      <c r="GJ749" s="28"/>
      <c r="GK749" s="28"/>
      <c r="GP749" s="202"/>
      <c r="GR749" s="28"/>
      <c r="GS749" s="28"/>
      <c r="GT749" s="28"/>
      <c r="GY749" s="202"/>
      <c r="HA749" s="28"/>
      <c r="HB749" s="28"/>
      <c r="HC749" s="28"/>
      <c r="HH749" s="202"/>
      <c r="HJ749" s="28"/>
      <c r="HK749" s="28"/>
      <c r="HL749" s="28"/>
      <c r="HQ749" s="28"/>
      <c r="HR749" s="28"/>
      <c r="HS749" s="28"/>
      <c r="HT749" s="28"/>
      <c r="HU749" s="28"/>
      <c r="HV749" s="28"/>
      <c r="HW749" s="28"/>
      <c r="HX749" s="28"/>
      <c r="HY749" s="28"/>
      <c r="HZ749" s="28"/>
      <c r="IA749" s="28"/>
      <c r="IB749" s="28"/>
      <c r="IC749" s="28"/>
      <c r="ID749" s="28"/>
      <c r="IE749" s="28"/>
      <c r="IF749" s="28"/>
      <c r="IG749" s="28"/>
      <c r="IH749" s="28"/>
      <c r="II749" s="28"/>
      <c r="IJ749" s="28"/>
      <c r="IK749" s="28"/>
      <c r="IL749" s="28"/>
      <c r="IM749" s="28"/>
      <c r="IN749" s="28"/>
      <c r="IO749" s="28"/>
      <c r="IP749" s="28"/>
      <c r="IQ749" s="28"/>
      <c r="IR749" s="28"/>
      <c r="IS749" s="28"/>
      <c r="IT749" s="28"/>
      <c r="IU749" s="28"/>
      <c r="IV749" s="28"/>
    </row>
    <row r="750" spans="1:256" s="54" customFormat="1" ht="18">
      <c r="A750" s="364" t="s">
        <v>509</v>
      </c>
      <c r="B750" s="292"/>
      <c r="C750" s="292"/>
      <c r="D750" s="54" t="s">
        <v>136</v>
      </c>
      <c r="E750" s="54">
        <f t="shared" si="7"/>
        <v>14</v>
      </c>
      <c r="F750" s="305">
        <f t="shared" si="8"/>
        <v>204</v>
      </c>
      <c r="G750" s="54">
        <v>130</v>
      </c>
      <c r="H750" s="28"/>
      <c r="I750" s="28">
        <v>43</v>
      </c>
      <c r="J750" s="28">
        <v>6</v>
      </c>
      <c r="K750" s="28">
        <v>25</v>
      </c>
      <c r="L750" s="28"/>
      <c r="M750" s="28"/>
      <c r="N750" s="28"/>
      <c r="R750" s="202"/>
      <c r="T750" s="28"/>
      <c r="U750" s="28"/>
      <c r="V750" s="28"/>
      <c r="AA750" s="202"/>
      <c r="AC750" s="28"/>
      <c r="AD750" s="28"/>
      <c r="AE750" s="28"/>
      <c r="AJ750" s="202"/>
      <c r="AL750" s="28"/>
      <c r="AM750" s="28"/>
      <c r="AN750" s="28"/>
      <c r="AS750" s="202"/>
      <c r="AU750" s="28"/>
      <c r="AV750" s="28"/>
      <c r="AW750" s="28"/>
      <c r="BB750" s="202"/>
      <c r="BD750" s="28"/>
      <c r="BE750" s="28"/>
      <c r="BF750" s="28"/>
      <c r="BK750" s="202"/>
      <c r="BM750" s="28"/>
      <c r="BN750" s="28"/>
      <c r="BO750" s="28"/>
      <c r="BT750" s="202"/>
      <c r="BV750" s="28"/>
      <c r="BW750" s="28"/>
      <c r="BX750" s="28"/>
      <c r="CC750" s="202"/>
      <c r="CE750" s="28"/>
      <c r="CF750" s="28"/>
      <c r="CG750" s="28"/>
      <c r="CL750" s="202"/>
      <c r="CN750" s="28"/>
      <c r="CO750" s="28"/>
      <c r="CP750" s="28"/>
      <c r="CU750" s="202"/>
      <c r="CW750" s="28"/>
      <c r="CX750" s="28"/>
      <c r="CY750" s="28"/>
      <c r="DD750" s="202"/>
      <c r="DF750" s="28"/>
      <c r="DG750" s="28"/>
      <c r="DH750" s="28"/>
      <c r="DM750" s="202"/>
      <c r="DO750" s="28"/>
      <c r="DP750" s="28"/>
      <c r="DQ750" s="28"/>
      <c r="DV750" s="202"/>
      <c r="DX750" s="28"/>
      <c r="DY750" s="28"/>
      <c r="DZ750" s="28"/>
      <c r="EE750" s="202"/>
      <c r="EG750" s="28"/>
      <c r="EH750" s="28"/>
      <c r="EI750" s="28"/>
      <c r="EN750" s="202"/>
      <c r="EP750" s="28"/>
      <c r="EQ750" s="28"/>
      <c r="ER750" s="28"/>
      <c r="EW750" s="202"/>
      <c r="EY750" s="28"/>
      <c r="EZ750" s="28"/>
      <c r="FA750" s="28"/>
      <c r="FF750" s="202"/>
      <c r="FH750" s="28"/>
      <c r="FI750" s="28"/>
      <c r="FJ750" s="28"/>
      <c r="FO750" s="202"/>
      <c r="FQ750" s="28"/>
      <c r="FR750" s="28"/>
      <c r="FS750" s="28"/>
      <c r="FX750" s="202"/>
      <c r="FZ750" s="28"/>
      <c r="GA750" s="28"/>
      <c r="GB750" s="28"/>
      <c r="GG750" s="202"/>
      <c r="GI750" s="28"/>
      <c r="GJ750" s="28"/>
      <c r="GK750" s="28"/>
      <c r="GP750" s="202"/>
      <c r="GR750" s="28"/>
      <c r="GS750" s="28"/>
      <c r="GT750" s="28"/>
      <c r="GY750" s="202"/>
      <c r="HA750" s="28"/>
      <c r="HB750" s="28"/>
      <c r="HC750" s="28"/>
      <c r="HH750" s="202"/>
      <c r="HJ750" s="28"/>
      <c r="HK750" s="28"/>
      <c r="HL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c r="IS750" s="28"/>
      <c r="IT750" s="28"/>
      <c r="IU750" s="28"/>
      <c r="IV750" s="28"/>
    </row>
    <row r="751" spans="1:256" s="54" customFormat="1" ht="18">
      <c r="A751" s="364" t="s">
        <v>621</v>
      </c>
      <c r="B751" s="292"/>
      <c r="C751" s="292"/>
      <c r="D751" s="54" t="s">
        <v>140</v>
      </c>
      <c r="E751" s="54">
        <f t="shared" si="7"/>
        <v>17</v>
      </c>
      <c r="F751" s="305">
        <f t="shared" si="8"/>
        <v>410</v>
      </c>
      <c r="H751" s="28">
        <v>260</v>
      </c>
      <c r="I751" s="28">
        <v>121</v>
      </c>
      <c r="J751" s="28">
        <v>29</v>
      </c>
      <c r="K751" s="28"/>
      <c r="L751" s="28"/>
      <c r="M751" s="239"/>
      <c r="N751" s="28"/>
      <c r="R751" s="202"/>
      <c r="T751" s="28"/>
      <c r="U751" s="28"/>
      <c r="V751" s="28"/>
      <c r="AA751" s="202"/>
      <c r="AC751" s="28"/>
      <c r="AD751" s="28"/>
      <c r="AE751" s="28"/>
      <c r="AJ751" s="202"/>
      <c r="AL751" s="28"/>
      <c r="AM751" s="28"/>
      <c r="AN751" s="28"/>
      <c r="AS751" s="202"/>
      <c r="AU751" s="28"/>
      <c r="AV751" s="28"/>
      <c r="AW751" s="28"/>
      <c r="BB751" s="202"/>
      <c r="BD751" s="28"/>
      <c r="BE751" s="28"/>
      <c r="BF751" s="28"/>
      <c r="BK751" s="202"/>
      <c r="BM751" s="28"/>
      <c r="BN751" s="28"/>
      <c r="BO751" s="28"/>
      <c r="BT751" s="202"/>
      <c r="BV751" s="28"/>
      <c r="BW751" s="28"/>
      <c r="BX751" s="28"/>
      <c r="CC751" s="202"/>
      <c r="CE751" s="28"/>
      <c r="CF751" s="28"/>
      <c r="CG751" s="28"/>
      <c r="CL751" s="202"/>
      <c r="CN751" s="28"/>
      <c r="CO751" s="28"/>
      <c r="CP751" s="28"/>
      <c r="CU751" s="202"/>
      <c r="CW751" s="28"/>
      <c r="CX751" s="28"/>
      <c r="CY751" s="28"/>
      <c r="DD751" s="202"/>
      <c r="DF751" s="28"/>
      <c r="DG751" s="28"/>
      <c r="DH751" s="28"/>
      <c r="DM751" s="202"/>
      <c r="DO751" s="28"/>
      <c r="DP751" s="28"/>
      <c r="DQ751" s="28"/>
      <c r="DV751" s="202"/>
      <c r="DX751" s="28"/>
      <c r="DY751" s="28"/>
      <c r="DZ751" s="28"/>
      <c r="EE751" s="202"/>
      <c r="EG751" s="28"/>
      <c r="EH751" s="28"/>
      <c r="EI751" s="28"/>
      <c r="EN751" s="202"/>
      <c r="EP751" s="28"/>
      <c r="EQ751" s="28"/>
      <c r="ER751" s="28"/>
      <c r="EW751" s="202"/>
      <c r="EY751" s="28"/>
      <c r="EZ751" s="28"/>
      <c r="FA751" s="28"/>
      <c r="FF751" s="202"/>
      <c r="FH751" s="28"/>
      <c r="FI751" s="28"/>
      <c r="FJ751" s="28"/>
      <c r="FO751" s="202"/>
      <c r="FQ751" s="28"/>
      <c r="FR751" s="28"/>
      <c r="FS751" s="28"/>
      <c r="FX751" s="202"/>
      <c r="FZ751" s="28"/>
      <c r="GA751" s="28"/>
      <c r="GB751" s="28"/>
      <c r="GG751" s="202"/>
      <c r="GI751" s="28"/>
      <c r="GJ751" s="28"/>
      <c r="GK751" s="28"/>
      <c r="GP751" s="202"/>
      <c r="GR751" s="28"/>
      <c r="GS751" s="28"/>
      <c r="GT751" s="28"/>
      <c r="GY751" s="202"/>
      <c r="HA751" s="28"/>
      <c r="HB751" s="28"/>
      <c r="HC751" s="28"/>
      <c r="HH751" s="202"/>
      <c r="HJ751" s="28"/>
      <c r="HK751" s="28"/>
      <c r="HL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c r="IS751" s="28"/>
      <c r="IT751" s="28"/>
      <c r="IU751" s="28"/>
      <c r="IV751" s="28"/>
    </row>
    <row r="752" spans="1:256" s="54" customFormat="1" ht="18">
      <c r="A752" s="364" t="s">
        <v>491</v>
      </c>
      <c r="B752" s="28"/>
      <c r="C752" s="292"/>
      <c r="D752" s="54" t="s">
        <v>137</v>
      </c>
      <c r="E752" s="54">
        <f t="shared" si="7"/>
        <v>2</v>
      </c>
      <c r="F752" s="305">
        <f t="shared" si="8"/>
        <v>41</v>
      </c>
      <c r="H752" s="28"/>
      <c r="I752" s="28">
        <v>29</v>
      </c>
      <c r="J752" s="28">
        <v>12</v>
      </c>
      <c r="K752" s="28"/>
      <c r="L752" s="28"/>
      <c r="M752" s="28"/>
      <c r="N752" s="28"/>
      <c r="R752" s="202"/>
      <c r="T752" s="28"/>
      <c r="U752" s="28"/>
      <c r="V752" s="28"/>
      <c r="AA752" s="202"/>
      <c r="AC752" s="28"/>
      <c r="AD752" s="28"/>
      <c r="AE752" s="28"/>
      <c r="AJ752" s="202"/>
      <c r="AL752" s="28"/>
      <c r="AM752" s="28"/>
      <c r="AN752" s="28"/>
      <c r="AS752" s="202"/>
      <c r="AU752" s="28"/>
      <c r="AV752" s="28"/>
      <c r="AW752" s="28"/>
      <c r="BB752" s="202"/>
      <c r="BD752" s="28"/>
      <c r="BE752" s="28"/>
      <c r="BF752" s="28"/>
      <c r="BK752" s="202"/>
      <c r="BM752" s="28"/>
      <c r="BN752" s="28"/>
      <c r="BO752" s="28"/>
      <c r="BT752" s="202"/>
      <c r="BV752" s="28"/>
      <c r="BW752" s="28"/>
      <c r="BX752" s="28"/>
      <c r="CC752" s="202"/>
      <c r="CE752" s="28"/>
      <c r="CF752" s="28"/>
      <c r="CG752" s="28"/>
      <c r="CL752" s="202"/>
      <c r="CN752" s="28"/>
      <c r="CO752" s="28"/>
      <c r="CP752" s="28"/>
      <c r="CU752" s="202"/>
      <c r="CW752" s="28"/>
      <c r="CX752" s="28"/>
      <c r="CY752" s="28"/>
      <c r="DD752" s="202"/>
      <c r="DF752" s="28"/>
      <c r="DG752" s="28"/>
      <c r="DH752" s="28"/>
      <c r="DM752" s="202"/>
      <c r="DO752" s="28"/>
      <c r="DP752" s="28"/>
      <c r="DQ752" s="28"/>
      <c r="DV752" s="202"/>
      <c r="DX752" s="28"/>
      <c r="DY752" s="28"/>
      <c r="DZ752" s="28"/>
      <c r="EE752" s="202"/>
      <c r="EG752" s="28"/>
      <c r="EH752" s="28"/>
      <c r="EI752" s="28"/>
      <c r="EN752" s="202"/>
      <c r="EP752" s="28"/>
      <c r="EQ752" s="28"/>
      <c r="ER752" s="28"/>
      <c r="EW752" s="202"/>
      <c r="EY752" s="28"/>
      <c r="EZ752" s="28"/>
      <c r="FA752" s="28"/>
      <c r="FF752" s="202"/>
      <c r="FH752" s="28"/>
      <c r="FI752" s="28"/>
      <c r="FJ752" s="28"/>
      <c r="FO752" s="202"/>
      <c r="FQ752" s="28"/>
      <c r="FR752" s="28"/>
      <c r="FS752" s="28"/>
      <c r="FX752" s="202"/>
      <c r="FZ752" s="28"/>
      <c r="GA752" s="28"/>
      <c r="GB752" s="28"/>
      <c r="GG752" s="202"/>
      <c r="GI752" s="28"/>
      <c r="GJ752" s="28"/>
      <c r="GK752" s="28"/>
      <c r="GP752" s="202"/>
      <c r="GR752" s="28"/>
      <c r="GS752" s="28"/>
      <c r="GT752" s="28"/>
      <c r="GY752" s="202"/>
      <c r="HA752" s="28"/>
      <c r="HB752" s="28"/>
      <c r="HC752" s="28"/>
      <c r="HH752" s="202"/>
      <c r="HJ752" s="28"/>
      <c r="HK752" s="28"/>
      <c r="HL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c r="IS752" s="28"/>
      <c r="IT752" s="28"/>
      <c r="IU752" s="28"/>
      <c r="IV752" s="28"/>
    </row>
    <row r="753" spans="1:256" s="54" customFormat="1" ht="18">
      <c r="A753" s="364" t="s">
        <v>2372</v>
      </c>
      <c r="B753" s="28"/>
      <c r="C753" s="292"/>
      <c r="D753" s="54" t="s">
        <v>129</v>
      </c>
      <c r="E753" s="54">
        <f t="shared" si="7"/>
        <v>0</v>
      </c>
      <c r="F753" s="305">
        <f t="shared" si="8"/>
        <v>0</v>
      </c>
      <c r="J753" s="28"/>
      <c r="L753" s="28"/>
      <c r="M753" s="300"/>
      <c r="N753" s="28"/>
      <c r="R753" s="202"/>
      <c r="T753" s="28"/>
      <c r="U753" s="28"/>
      <c r="V753" s="28"/>
      <c r="AA753" s="202"/>
      <c r="AC753" s="28"/>
      <c r="AD753" s="28"/>
      <c r="AE753" s="28"/>
      <c r="AJ753" s="202"/>
      <c r="AL753" s="28"/>
      <c r="AM753" s="28"/>
      <c r="AN753" s="28"/>
      <c r="AS753" s="202"/>
      <c r="AU753" s="28"/>
      <c r="AV753" s="28"/>
      <c r="AW753" s="28"/>
      <c r="BB753" s="202"/>
      <c r="BD753" s="28"/>
      <c r="BE753" s="28"/>
      <c r="BF753" s="28"/>
      <c r="BK753" s="202"/>
      <c r="BM753" s="28"/>
      <c r="BN753" s="28"/>
      <c r="BO753" s="28"/>
      <c r="BT753" s="202"/>
      <c r="BV753" s="28"/>
      <c r="BW753" s="28"/>
      <c r="BX753" s="28"/>
      <c r="CC753" s="202"/>
      <c r="CE753" s="28"/>
      <c r="CF753" s="28"/>
      <c r="CG753" s="28"/>
      <c r="CL753" s="202"/>
      <c r="CN753" s="28"/>
      <c r="CO753" s="28"/>
      <c r="CP753" s="28"/>
      <c r="CU753" s="202"/>
      <c r="CW753" s="28"/>
      <c r="CX753" s="28"/>
      <c r="CY753" s="28"/>
      <c r="DD753" s="202"/>
      <c r="DF753" s="28"/>
      <c r="DG753" s="28"/>
      <c r="DH753" s="28"/>
      <c r="DM753" s="202"/>
      <c r="DO753" s="28"/>
      <c r="DP753" s="28"/>
      <c r="DQ753" s="28"/>
      <c r="DV753" s="202"/>
      <c r="DX753" s="28"/>
      <c r="DY753" s="28"/>
      <c r="DZ753" s="28"/>
      <c r="EE753" s="202"/>
      <c r="EG753" s="28"/>
      <c r="EH753" s="28"/>
      <c r="EI753" s="28"/>
      <c r="EN753" s="202"/>
      <c r="EP753" s="28"/>
      <c r="EQ753" s="28"/>
      <c r="ER753" s="28"/>
      <c r="EW753" s="202"/>
      <c r="EY753" s="28"/>
      <c r="EZ753" s="28"/>
      <c r="FA753" s="28"/>
      <c r="FF753" s="202"/>
      <c r="FH753" s="28"/>
      <c r="FI753" s="28"/>
      <c r="FJ753" s="28"/>
      <c r="FO753" s="202"/>
      <c r="FQ753" s="28"/>
      <c r="FR753" s="28"/>
      <c r="FS753" s="28"/>
      <c r="FX753" s="202"/>
      <c r="FZ753" s="28"/>
      <c r="GA753" s="28"/>
      <c r="GB753" s="28"/>
      <c r="GG753" s="202"/>
      <c r="GI753" s="28"/>
      <c r="GJ753" s="28"/>
      <c r="GK753" s="28"/>
      <c r="GP753" s="202"/>
      <c r="GR753" s="28"/>
      <c r="GS753" s="28"/>
      <c r="GT753" s="28"/>
      <c r="GY753" s="202"/>
      <c r="HA753" s="28"/>
      <c r="HB753" s="28"/>
      <c r="HC753" s="28"/>
      <c r="HH753" s="202"/>
      <c r="HJ753" s="28"/>
      <c r="HK753" s="28"/>
      <c r="HL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c r="IS753" s="28"/>
      <c r="IT753" s="28"/>
      <c r="IU753" s="28"/>
      <c r="IV753" s="28"/>
    </row>
    <row r="754" spans="1:256" s="54" customFormat="1" ht="18">
      <c r="A754" s="364" t="s">
        <v>2373</v>
      </c>
      <c r="B754" s="28"/>
      <c r="C754" s="292"/>
      <c r="D754" s="54" t="s">
        <v>129</v>
      </c>
      <c r="E754" s="54">
        <f t="shared" si="7"/>
        <v>0</v>
      </c>
      <c r="F754" s="305">
        <f t="shared" si="8"/>
        <v>19</v>
      </c>
      <c r="H754" s="239"/>
      <c r="I754" s="28">
        <v>3</v>
      </c>
      <c r="J754" s="28">
        <v>6</v>
      </c>
      <c r="K754" s="28">
        <v>10</v>
      </c>
      <c r="L754" s="28"/>
      <c r="M754" s="239"/>
      <c r="N754" s="28"/>
      <c r="R754" s="202"/>
      <c r="T754" s="28"/>
      <c r="U754" s="28"/>
      <c r="V754" s="28"/>
      <c r="AA754" s="202"/>
      <c r="AC754" s="28"/>
      <c r="AD754" s="28"/>
      <c r="AE754" s="28"/>
      <c r="AJ754" s="202"/>
      <c r="AL754" s="28"/>
      <c r="AM754" s="28"/>
      <c r="AN754" s="28"/>
      <c r="AS754" s="202"/>
      <c r="AU754" s="28"/>
      <c r="AV754" s="28"/>
      <c r="AW754" s="28"/>
      <c r="BB754" s="202"/>
      <c r="BD754" s="28"/>
      <c r="BE754" s="28"/>
      <c r="BF754" s="28"/>
      <c r="BK754" s="202"/>
      <c r="BM754" s="28"/>
      <c r="BN754" s="28"/>
      <c r="BO754" s="28"/>
      <c r="BT754" s="202"/>
      <c r="BV754" s="28"/>
      <c r="BW754" s="28"/>
      <c r="BX754" s="28"/>
      <c r="CC754" s="202"/>
      <c r="CE754" s="28"/>
      <c r="CF754" s="28"/>
      <c r="CG754" s="28"/>
      <c r="CL754" s="202"/>
      <c r="CN754" s="28"/>
      <c r="CO754" s="28"/>
      <c r="CP754" s="28"/>
      <c r="CU754" s="202"/>
      <c r="CW754" s="28"/>
      <c r="CX754" s="28"/>
      <c r="CY754" s="28"/>
      <c r="DD754" s="202"/>
      <c r="DF754" s="28"/>
      <c r="DG754" s="28"/>
      <c r="DH754" s="28"/>
      <c r="DM754" s="202"/>
      <c r="DO754" s="28"/>
      <c r="DP754" s="28"/>
      <c r="DQ754" s="28"/>
      <c r="DV754" s="202"/>
      <c r="DX754" s="28"/>
      <c r="DY754" s="28"/>
      <c r="DZ754" s="28"/>
      <c r="EE754" s="202"/>
      <c r="EG754" s="28"/>
      <c r="EH754" s="28"/>
      <c r="EI754" s="28"/>
      <c r="EN754" s="202"/>
      <c r="EP754" s="28"/>
      <c r="EQ754" s="28"/>
      <c r="ER754" s="28"/>
      <c r="EW754" s="202"/>
      <c r="EY754" s="28"/>
      <c r="EZ754" s="28"/>
      <c r="FA754" s="28"/>
      <c r="FF754" s="202"/>
      <c r="FH754" s="28"/>
      <c r="FI754" s="28"/>
      <c r="FJ754" s="28"/>
      <c r="FO754" s="202"/>
      <c r="FQ754" s="28"/>
      <c r="FR754" s="28"/>
      <c r="FS754" s="28"/>
      <c r="FX754" s="202"/>
      <c r="FZ754" s="28"/>
      <c r="GA754" s="28"/>
      <c r="GB754" s="28"/>
      <c r="GG754" s="202"/>
      <c r="GI754" s="28"/>
      <c r="GJ754" s="28"/>
      <c r="GK754" s="28"/>
      <c r="GP754" s="202"/>
      <c r="GR754" s="28"/>
      <c r="GS754" s="28"/>
      <c r="GT754" s="28"/>
      <c r="GY754" s="202"/>
      <c r="HA754" s="28"/>
      <c r="HB754" s="28"/>
      <c r="HC754" s="28"/>
      <c r="HH754" s="202"/>
      <c r="HJ754" s="28"/>
      <c r="HK754" s="28"/>
      <c r="HL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c r="IS754" s="28"/>
      <c r="IT754" s="28"/>
      <c r="IU754" s="28"/>
      <c r="IV754" s="28"/>
    </row>
    <row r="755" spans="1:256" s="54" customFormat="1" ht="18">
      <c r="A755" s="364" t="s">
        <v>1627</v>
      </c>
      <c r="B755" s="28"/>
      <c r="C755" s="292"/>
      <c r="D755" s="54" t="s">
        <v>134</v>
      </c>
      <c r="E755" s="54">
        <f t="shared" ref="E755:E818" si="9">COUNTIF($A$481:$AHO$554,A755)</f>
        <v>5</v>
      </c>
      <c r="F755" s="305">
        <f t="shared" si="8"/>
        <v>162</v>
      </c>
      <c r="G755" s="54">
        <v>68</v>
      </c>
      <c r="H755" s="28"/>
      <c r="I755" s="28">
        <v>71</v>
      </c>
      <c r="J755" s="28">
        <v>23</v>
      </c>
      <c r="K755" s="28"/>
      <c r="L755" s="28"/>
      <c r="M755" s="28"/>
      <c r="N755" s="28"/>
      <c r="R755" s="202"/>
      <c r="T755" s="28"/>
      <c r="U755" s="28"/>
      <c r="V755" s="28"/>
      <c r="AA755" s="202"/>
      <c r="AC755" s="28"/>
      <c r="AD755" s="28"/>
      <c r="AE755" s="28"/>
      <c r="AJ755" s="202"/>
      <c r="AL755" s="28"/>
      <c r="AM755" s="28"/>
      <c r="AN755" s="28"/>
      <c r="AS755" s="202"/>
      <c r="AU755" s="28"/>
      <c r="AV755" s="28"/>
      <c r="AW755" s="28"/>
      <c r="BB755" s="202"/>
      <c r="BD755" s="28"/>
      <c r="BE755" s="28"/>
      <c r="BF755" s="28"/>
      <c r="BK755" s="202"/>
      <c r="BM755" s="28"/>
      <c r="BN755" s="28"/>
      <c r="BO755" s="28"/>
      <c r="BT755" s="202"/>
      <c r="BV755" s="28"/>
      <c r="BW755" s="28"/>
      <c r="BX755" s="28"/>
      <c r="CC755" s="202"/>
      <c r="CE755" s="28"/>
      <c r="CF755" s="28"/>
      <c r="CG755" s="28"/>
      <c r="CL755" s="202"/>
      <c r="CN755" s="28"/>
      <c r="CO755" s="28"/>
      <c r="CP755" s="28"/>
      <c r="CU755" s="202"/>
      <c r="CW755" s="28"/>
      <c r="CX755" s="28"/>
      <c r="CY755" s="28"/>
      <c r="DD755" s="202"/>
      <c r="DF755" s="28"/>
      <c r="DG755" s="28"/>
      <c r="DH755" s="28"/>
      <c r="DM755" s="202"/>
      <c r="DO755" s="28"/>
      <c r="DP755" s="28"/>
      <c r="DQ755" s="28"/>
      <c r="DV755" s="202"/>
      <c r="DX755" s="28"/>
      <c r="DY755" s="28"/>
      <c r="DZ755" s="28"/>
      <c r="EE755" s="202"/>
      <c r="EG755" s="28"/>
      <c r="EH755" s="28"/>
      <c r="EI755" s="28"/>
      <c r="EN755" s="202"/>
      <c r="EP755" s="28"/>
      <c r="EQ755" s="28"/>
      <c r="ER755" s="28"/>
      <c r="EW755" s="202"/>
      <c r="EY755" s="28"/>
      <c r="EZ755" s="28"/>
      <c r="FA755" s="28"/>
      <c r="FF755" s="202"/>
      <c r="FH755" s="28"/>
      <c r="FI755" s="28"/>
      <c r="FJ755" s="28"/>
      <c r="FO755" s="202"/>
      <c r="FQ755" s="28"/>
      <c r="FR755" s="28"/>
      <c r="FS755" s="28"/>
      <c r="FX755" s="202"/>
      <c r="FZ755" s="28"/>
      <c r="GA755" s="28"/>
      <c r="GB755" s="28"/>
      <c r="GG755" s="202"/>
      <c r="GI755" s="28"/>
      <c r="GJ755" s="28"/>
      <c r="GK755" s="28"/>
      <c r="GP755" s="202"/>
      <c r="GR755" s="28"/>
      <c r="GS755" s="28"/>
      <c r="GT755" s="28"/>
      <c r="GY755" s="202"/>
      <c r="HA755" s="28"/>
      <c r="HB755" s="28"/>
      <c r="HC755" s="28"/>
      <c r="HH755" s="202"/>
      <c r="HJ755" s="28"/>
      <c r="HK755" s="28"/>
      <c r="HL755" s="28"/>
      <c r="HQ755" s="28"/>
      <c r="HR755" s="28"/>
      <c r="HS755" s="28"/>
      <c r="HT755" s="28"/>
      <c r="HU755" s="28"/>
      <c r="HV755" s="28"/>
      <c r="HW755" s="28"/>
      <c r="HX755" s="28"/>
      <c r="HY755" s="28"/>
      <c r="HZ755" s="28"/>
      <c r="IA755" s="28"/>
      <c r="IB755" s="28"/>
      <c r="IC755" s="28"/>
      <c r="ID755" s="28"/>
      <c r="IE755" s="28"/>
      <c r="IF755" s="28"/>
      <c r="IG755" s="28"/>
      <c r="IH755" s="28"/>
      <c r="II755" s="28"/>
      <c r="IJ755" s="28"/>
      <c r="IK755" s="28"/>
      <c r="IL755" s="28"/>
      <c r="IM755" s="28"/>
      <c r="IN755" s="28"/>
      <c r="IO755" s="28"/>
      <c r="IP755" s="28"/>
      <c r="IQ755" s="28"/>
      <c r="IR755" s="28"/>
      <c r="IS755" s="28"/>
      <c r="IT755" s="28"/>
      <c r="IU755" s="28"/>
      <c r="IV755" s="28"/>
    </row>
    <row r="756" spans="1:256" s="54" customFormat="1" ht="18">
      <c r="A756" s="364" t="s">
        <v>1091</v>
      </c>
      <c r="B756" s="28"/>
      <c r="C756" s="292"/>
      <c r="D756" s="54" t="s">
        <v>129</v>
      </c>
      <c r="E756" s="54">
        <f t="shared" si="9"/>
        <v>0</v>
      </c>
      <c r="F756" s="305">
        <f t="shared" ref="F756:F819" si="10">SUM(G756:L756)</f>
        <v>88</v>
      </c>
      <c r="G756" s="54">
        <v>75</v>
      </c>
      <c r="H756" s="239">
        <v>1</v>
      </c>
      <c r="I756" s="28">
        <v>1</v>
      </c>
      <c r="J756" s="28">
        <v>11</v>
      </c>
      <c r="K756" s="28"/>
      <c r="L756" s="28"/>
      <c r="M756" s="239"/>
      <c r="N756" s="28"/>
      <c r="R756" s="202"/>
      <c r="T756" s="28"/>
      <c r="U756" s="28"/>
      <c r="V756" s="28"/>
      <c r="AA756" s="202"/>
      <c r="AC756" s="28"/>
      <c r="AD756" s="28"/>
      <c r="AE756" s="28"/>
      <c r="AJ756" s="202"/>
      <c r="AL756" s="28"/>
      <c r="AM756" s="28"/>
      <c r="AN756" s="28"/>
      <c r="AS756" s="202"/>
      <c r="AU756" s="28"/>
      <c r="AV756" s="28"/>
      <c r="AW756" s="28"/>
      <c r="BB756" s="202"/>
      <c r="BD756" s="28"/>
      <c r="BE756" s="28"/>
      <c r="BF756" s="28"/>
      <c r="BK756" s="202"/>
      <c r="BM756" s="28"/>
      <c r="BN756" s="28"/>
      <c r="BO756" s="28"/>
      <c r="BT756" s="202"/>
      <c r="BV756" s="28"/>
      <c r="BW756" s="28"/>
      <c r="BX756" s="28"/>
      <c r="CC756" s="202"/>
      <c r="CE756" s="28"/>
      <c r="CF756" s="28"/>
      <c r="CG756" s="28"/>
      <c r="CL756" s="202"/>
      <c r="CN756" s="28"/>
      <c r="CO756" s="28"/>
      <c r="CP756" s="28"/>
      <c r="CU756" s="202"/>
      <c r="CW756" s="28"/>
      <c r="CX756" s="28"/>
      <c r="CY756" s="28"/>
      <c r="DD756" s="202"/>
      <c r="DF756" s="28"/>
      <c r="DG756" s="28"/>
      <c r="DH756" s="28"/>
      <c r="DM756" s="202"/>
      <c r="DO756" s="28"/>
      <c r="DP756" s="28"/>
      <c r="DQ756" s="28"/>
      <c r="DV756" s="202"/>
      <c r="DX756" s="28"/>
      <c r="DY756" s="28"/>
      <c r="DZ756" s="28"/>
      <c r="EE756" s="202"/>
      <c r="EG756" s="28"/>
      <c r="EH756" s="28"/>
      <c r="EI756" s="28"/>
      <c r="EN756" s="202"/>
      <c r="EP756" s="28"/>
      <c r="EQ756" s="28"/>
      <c r="ER756" s="28"/>
      <c r="EW756" s="202"/>
      <c r="EY756" s="28"/>
      <c r="EZ756" s="28"/>
      <c r="FA756" s="28"/>
      <c r="FF756" s="202"/>
      <c r="FH756" s="28"/>
      <c r="FI756" s="28"/>
      <c r="FJ756" s="28"/>
      <c r="FO756" s="202"/>
      <c r="FQ756" s="28"/>
      <c r="FR756" s="28"/>
      <c r="FS756" s="28"/>
      <c r="FX756" s="202"/>
      <c r="FZ756" s="28"/>
      <c r="GA756" s="28"/>
      <c r="GB756" s="28"/>
      <c r="GG756" s="202"/>
      <c r="GI756" s="28"/>
      <c r="GJ756" s="28"/>
      <c r="GK756" s="28"/>
      <c r="GP756" s="202"/>
      <c r="GR756" s="28"/>
      <c r="GS756" s="28"/>
      <c r="GT756" s="28"/>
      <c r="GY756" s="202"/>
      <c r="HA756" s="28"/>
      <c r="HB756" s="28"/>
      <c r="HC756" s="28"/>
      <c r="HH756" s="202"/>
      <c r="HJ756" s="28"/>
      <c r="HK756" s="28"/>
      <c r="HL756" s="28"/>
      <c r="HQ756" s="28"/>
      <c r="HR756" s="28"/>
      <c r="HS756" s="28"/>
      <c r="HT756" s="28"/>
      <c r="HU756" s="28"/>
      <c r="HV756" s="28"/>
      <c r="HW756" s="28"/>
      <c r="HX756" s="28"/>
      <c r="HY756" s="28"/>
      <c r="HZ756" s="28"/>
      <c r="IA756" s="28"/>
      <c r="IB756" s="28"/>
      <c r="IC756" s="28"/>
      <c r="ID756" s="28"/>
      <c r="IE756" s="28"/>
      <c r="IF756" s="28"/>
      <c r="IG756" s="28"/>
      <c r="IH756" s="28"/>
      <c r="II756" s="28"/>
      <c r="IJ756" s="28"/>
      <c r="IK756" s="28"/>
      <c r="IL756" s="28"/>
      <c r="IM756" s="28"/>
      <c r="IN756" s="28"/>
      <c r="IO756" s="28"/>
      <c r="IP756" s="28"/>
      <c r="IQ756" s="28"/>
      <c r="IR756" s="28"/>
      <c r="IS756" s="28"/>
      <c r="IT756" s="28"/>
      <c r="IU756" s="28"/>
      <c r="IV756" s="28"/>
    </row>
    <row r="757" spans="1:256" s="54" customFormat="1" ht="18">
      <c r="A757" s="364" t="s">
        <v>2374</v>
      </c>
      <c r="B757" s="28"/>
      <c r="C757" s="292"/>
      <c r="D757" s="54" t="s">
        <v>129</v>
      </c>
      <c r="E757" s="54">
        <f t="shared" si="9"/>
        <v>0</v>
      </c>
      <c r="F757" s="305">
        <f t="shared" si="10"/>
        <v>0</v>
      </c>
      <c r="H757" s="239"/>
      <c r="I757" s="28"/>
      <c r="J757" s="28"/>
      <c r="K757" s="28"/>
      <c r="M757" s="239"/>
      <c r="N757" s="28"/>
      <c r="R757" s="202"/>
      <c r="T757" s="28"/>
      <c r="U757" s="28"/>
      <c r="V757" s="28"/>
      <c r="AA757" s="202"/>
      <c r="AC757" s="28"/>
      <c r="AD757" s="28"/>
      <c r="AE757" s="28"/>
      <c r="AJ757" s="202"/>
      <c r="AL757" s="28"/>
      <c r="AM757" s="28"/>
      <c r="AN757" s="28"/>
      <c r="AS757" s="202"/>
      <c r="AU757" s="28"/>
      <c r="AV757" s="28"/>
      <c r="AW757" s="28"/>
      <c r="BB757" s="202"/>
      <c r="BD757" s="28"/>
      <c r="BE757" s="28"/>
      <c r="BF757" s="28"/>
      <c r="BK757" s="202"/>
      <c r="BM757" s="28"/>
      <c r="BN757" s="28"/>
      <c r="BO757" s="28"/>
      <c r="BT757" s="202"/>
      <c r="BV757" s="28"/>
      <c r="BW757" s="28"/>
      <c r="BX757" s="28"/>
      <c r="CC757" s="202"/>
      <c r="CE757" s="28"/>
      <c r="CF757" s="28"/>
      <c r="CG757" s="28"/>
      <c r="CL757" s="202"/>
      <c r="CN757" s="28"/>
      <c r="CO757" s="28"/>
      <c r="CP757" s="28"/>
      <c r="CU757" s="202"/>
      <c r="CW757" s="28"/>
      <c r="CX757" s="28"/>
      <c r="CY757" s="28"/>
      <c r="DD757" s="202"/>
      <c r="DF757" s="28"/>
      <c r="DG757" s="28"/>
      <c r="DH757" s="28"/>
      <c r="DM757" s="202"/>
      <c r="DO757" s="28"/>
      <c r="DP757" s="28"/>
      <c r="DQ757" s="28"/>
      <c r="DV757" s="202"/>
      <c r="DX757" s="28"/>
      <c r="DY757" s="28"/>
      <c r="DZ757" s="28"/>
      <c r="EE757" s="202"/>
      <c r="EG757" s="28"/>
      <c r="EH757" s="28"/>
      <c r="EI757" s="28"/>
      <c r="EN757" s="202"/>
      <c r="EP757" s="28"/>
      <c r="EQ757" s="28"/>
      <c r="ER757" s="28"/>
      <c r="EW757" s="202"/>
      <c r="EY757" s="28"/>
      <c r="EZ757" s="28"/>
      <c r="FA757" s="28"/>
      <c r="FF757" s="202"/>
      <c r="FH757" s="28"/>
      <c r="FI757" s="28"/>
      <c r="FJ757" s="28"/>
      <c r="FO757" s="202"/>
      <c r="FQ757" s="28"/>
      <c r="FR757" s="28"/>
      <c r="FS757" s="28"/>
      <c r="FX757" s="202"/>
      <c r="FZ757" s="28"/>
      <c r="GA757" s="28"/>
      <c r="GB757" s="28"/>
      <c r="GG757" s="202"/>
      <c r="GI757" s="28"/>
      <c r="GJ757" s="28"/>
      <c r="GK757" s="28"/>
      <c r="GP757" s="202"/>
      <c r="GR757" s="28"/>
      <c r="GS757" s="28"/>
      <c r="GT757" s="28"/>
      <c r="GY757" s="202"/>
      <c r="HA757" s="28"/>
      <c r="HB757" s="28"/>
      <c r="HC757" s="28"/>
      <c r="HH757" s="202"/>
      <c r="HJ757" s="28"/>
      <c r="HK757" s="28"/>
      <c r="HL757" s="28"/>
      <c r="HQ757" s="28"/>
      <c r="HR757" s="28"/>
      <c r="HS757" s="28"/>
      <c r="HT757" s="28"/>
      <c r="HU757" s="28"/>
      <c r="HV757" s="28"/>
      <c r="HW757" s="28"/>
      <c r="HX757" s="28"/>
      <c r="HY757" s="28"/>
      <c r="HZ757" s="28"/>
      <c r="IA757" s="28"/>
      <c r="IB757" s="28"/>
      <c r="IC757" s="28"/>
      <c r="ID757" s="28"/>
      <c r="IE757" s="28"/>
      <c r="IF757" s="28"/>
      <c r="IG757" s="28"/>
      <c r="IH757" s="28"/>
      <c r="II757" s="28"/>
      <c r="IJ757" s="28"/>
      <c r="IK757" s="28"/>
      <c r="IL757" s="28"/>
      <c r="IM757" s="28"/>
      <c r="IN757" s="28"/>
      <c r="IO757" s="28"/>
      <c r="IP757" s="28"/>
      <c r="IQ757" s="28"/>
      <c r="IR757" s="28"/>
      <c r="IS757" s="28"/>
      <c r="IT757" s="28"/>
      <c r="IU757" s="28"/>
      <c r="IV757" s="28"/>
    </row>
    <row r="758" spans="1:256" s="54" customFormat="1" ht="18">
      <c r="A758" s="364" t="s">
        <v>643</v>
      </c>
      <c r="B758" s="292"/>
      <c r="C758" s="292"/>
      <c r="D758" s="54" t="s">
        <v>135</v>
      </c>
      <c r="E758" s="54">
        <f t="shared" si="9"/>
        <v>0</v>
      </c>
      <c r="F758" s="305">
        <f t="shared" si="10"/>
        <v>20</v>
      </c>
      <c r="J758" s="28"/>
      <c r="K758" s="300">
        <v>20</v>
      </c>
      <c r="L758" s="28"/>
      <c r="M758" s="28"/>
      <c r="N758" s="28"/>
      <c r="R758" s="28"/>
      <c r="T758" s="28"/>
      <c r="U758" s="28"/>
      <c r="V758" s="28"/>
      <c r="AA758" s="28"/>
      <c r="AC758" s="28"/>
      <c r="AD758" s="28"/>
      <c r="AE758" s="28"/>
      <c r="AJ758" s="28"/>
      <c r="AL758" s="28"/>
      <c r="AM758" s="28"/>
      <c r="AN758" s="28"/>
      <c r="AS758" s="28"/>
      <c r="AU758" s="28"/>
      <c r="AV758" s="28"/>
      <c r="AW758" s="28"/>
      <c r="BB758" s="28"/>
      <c r="BD758" s="28"/>
      <c r="BE758" s="28"/>
      <c r="BF758" s="28"/>
      <c r="BK758" s="28"/>
      <c r="BM758" s="28"/>
      <c r="BN758" s="28"/>
      <c r="BO758" s="28"/>
      <c r="BT758" s="28"/>
      <c r="BV758" s="28"/>
      <c r="BW758" s="28"/>
      <c r="BX758" s="28"/>
      <c r="CC758" s="28"/>
      <c r="CE758" s="28"/>
      <c r="CF758" s="28"/>
      <c r="CG758" s="28"/>
      <c r="CL758" s="28"/>
      <c r="CN758" s="28"/>
      <c r="CO758" s="28"/>
      <c r="CP758" s="28"/>
      <c r="CU758" s="28"/>
      <c r="CW758" s="28"/>
      <c r="CX758" s="28"/>
      <c r="CY758" s="28"/>
      <c r="DD758" s="28"/>
      <c r="DF758" s="28"/>
      <c r="DG758" s="28"/>
      <c r="DH758" s="28"/>
      <c r="DM758" s="28"/>
      <c r="DO758" s="28"/>
      <c r="DP758" s="28"/>
      <c r="DQ758" s="28"/>
      <c r="DV758" s="28"/>
      <c r="DX758" s="28"/>
      <c r="DY758" s="28"/>
      <c r="DZ758" s="28"/>
      <c r="EE758" s="28"/>
      <c r="EG758" s="28"/>
      <c r="EH758" s="28"/>
      <c r="EI758" s="28"/>
      <c r="EN758" s="28"/>
      <c r="EP758" s="28"/>
      <c r="EQ758" s="28"/>
      <c r="ER758" s="28"/>
      <c r="EW758" s="28"/>
      <c r="EY758" s="28"/>
      <c r="EZ758" s="28"/>
      <c r="FA758" s="28"/>
      <c r="FF758" s="28"/>
      <c r="FH758" s="28"/>
      <c r="FI758" s="28"/>
      <c r="FJ758" s="28"/>
      <c r="FO758" s="28"/>
      <c r="FQ758" s="28"/>
      <c r="FR758" s="28"/>
      <c r="FS758" s="28"/>
      <c r="FX758" s="28"/>
      <c r="FZ758" s="28"/>
      <c r="GA758" s="28"/>
      <c r="GB758" s="28"/>
      <c r="GG758" s="28"/>
      <c r="GI758" s="28"/>
      <c r="GJ758" s="28"/>
      <c r="GK758" s="28"/>
      <c r="GP758" s="28"/>
      <c r="GR758" s="28"/>
      <c r="GS758" s="28"/>
      <c r="GT758" s="28"/>
      <c r="GY758" s="28"/>
      <c r="HA758" s="28"/>
      <c r="HB758" s="28"/>
      <c r="HC758" s="28"/>
      <c r="HH758" s="28"/>
      <c r="HJ758" s="28"/>
      <c r="HK758" s="28"/>
      <c r="HL758" s="28"/>
      <c r="HQ758" s="28"/>
      <c r="HR758" s="28"/>
      <c r="HS758" s="28"/>
      <c r="HT758" s="28"/>
      <c r="HU758" s="28"/>
      <c r="HV758" s="28"/>
      <c r="HW758" s="28"/>
      <c r="HX758" s="28"/>
      <c r="HY758" s="28"/>
      <c r="HZ758" s="28"/>
      <c r="IA758" s="28"/>
      <c r="IB758" s="28"/>
      <c r="IC758" s="28"/>
      <c r="ID758" s="28"/>
      <c r="IE758" s="28"/>
      <c r="IF758" s="28"/>
      <c r="IG758" s="28"/>
      <c r="IH758" s="28"/>
      <c r="II758" s="28"/>
      <c r="IJ758" s="28"/>
      <c r="IK758" s="28"/>
      <c r="IL758" s="28"/>
      <c r="IM758" s="28"/>
      <c r="IN758" s="28"/>
      <c r="IO758" s="28"/>
      <c r="IP758" s="28"/>
      <c r="IQ758" s="28"/>
      <c r="IR758" s="28"/>
      <c r="IS758" s="28"/>
      <c r="IT758" s="28"/>
      <c r="IU758" s="28"/>
      <c r="IV758" s="28"/>
    </row>
    <row r="759" spans="1:256" s="54" customFormat="1" ht="18">
      <c r="A759" s="364" t="s">
        <v>758</v>
      </c>
      <c r="B759" s="292"/>
      <c r="C759" s="292"/>
      <c r="D759" s="54" t="s">
        <v>135</v>
      </c>
      <c r="E759" s="54">
        <f t="shared" si="9"/>
        <v>1</v>
      </c>
      <c r="F759" s="305">
        <f t="shared" si="10"/>
        <v>104</v>
      </c>
      <c r="H759" s="28">
        <v>82</v>
      </c>
      <c r="I759" s="28">
        <v>5</v>
      </c>
      <c r="J759" s="28">
        <v>17</v>
      </c>
      <c r="K759" s="28"/>
      <c r="L759" s="28"/>
      <c r="M759" s="28"/>
      <c r="N759" s="28"/>
      <c r="R759" s="202"/>
      <c r="T759" s="28"/>
      <c r="U759" s="28"/>
      <c r="V759" s="28"/>
      <c r="AA759" s="202"/>
      <c r="AC759" s="28"/>
      <c r="AD759" s="28"/>
      <c r="AE759" s="28"/>
      <c r="AJ759" s="202"/>
      <c r="AL759" s="28"/>
      <c r="AM759" s="28"/>
      <c r="AN759" s="28"/>
      <c r="AS759" s="202"/>
      <c r="AU759" s="28"/>
      <c r="AV759" s="28"/>
      <c r="AW759" s="28"/>
      <c r="BB759" s="202"/>
      <c r="BD759" s="28"/>
      <c r="BE759" s="28"/>
      <c r="BF759" s="28"/>
      <c r="BK759" s="202"/>
      <c r="BM759" s="28"/>
      <c r="BN759" s="28"/>
      <c r="BO759" s="28"/>
      <c r="BT759" s="202"/>
      <c r="BV759" s="28"/>
      <c r="BW759" s="28"/>
      <c r="BX759" s="28"/>
      <c r="CC759" s="202"/>
      <c r="CE759" s="28"/>
      <c r="CF759" s="28"/>
      <c r="CG759" s="28"/>
      <c r="CL759" s="202"/>
      <c r="CN759" s="28"/>
      <c r="CO759" s="28"/>
      <c r="CP759" s="28"/>
      <c r="CU759" s="202"/>
      <c r="CW759" s="28"/>
      <c r="CX759" s="28"/>
      <c r="CY759" s="28"/>
      <c r="DD759" s="202"/>
      <c r="DF759" s="28"/>
      <c r="DG759" s="28"/>
      <c r="DH759" s="28"/>
      <c r="DM759" s="202"/>
      <c r="DO759" s="28"/>
      <c r="DP759" s="28"/>
      <c r="DQ759" s="28"/>
      <c r="DV759" s="202"/>
      <c r="DX759" s="28"/>
      <c r="DY759" s="28"/>
      <c r="DZ759" s="28"/>
      <c r="EE759" s="202"/>
      <c r="EG759" s="28"/>
      <c r="EH759" s="28"/>
      <c r="EI759" s="28"/>
      <c r="EN759" s="202"/>
      <c r="EP759" s="28"/>
      <c r="EQ759" s="28"/>
      <c r="ER759" s="28"/>
      <c r="EW759" s="202"/>
      <c r="EY759" s="28"/>
      <c r="EZ759" s="28"/>
      <c r="FA759" s="28"/>
      <c r="FF759" s="202"/>
      <c r="FH759" s="28"/>
      <c r="FI759" s="28"/>
      <c r="FJ759" s="28"/>
      <c r="FO759" s="202"/>
      <c r="FQ759" s="28"/>
      <c r="FR759" s="28"/>
      <c r="FS759" s="28"/>
      <c r="FX759" s="202"/>
      <c r="FZ759" s="28"/>
      <c r="GA759" s="28"/>
      <c r="GB759" s="28"/>
      <c r="GG759" s="202"/>
      <c r="GI759" s="28"/>
      <c r="GJ759" s="28"/>
      <c r="GK759" s="28"/>
      <c r="GP759" s="202"/>
      <c r="GR759" s="28"/>
      <c r="GS759" s="28"/>
      <c r="GT759" s="28"/>
      <c r="GY759" s="202"/>
      <c r="HA759" s="28"/>
      <c r="HB759" s="28"/>
      <c r="HC759" s="28"/>
      <c r="HH759" s="202"/>
      <c r="HJ759" s="28"/>
      <c r="HK759" s="28"/>
      <c r="HL759" s="28"/>
      <c r="HQ759" s="28"/>
      <c r="HR759" s="28"/>
      <c r="HS759" s="28"/>
      <c r="HT759" s="28"/>
      <c r="HU759" s="28"/>
      <c r="HV759" s="28"/>
      <c r="HW759" s="28"/>
      <c r="HX759" s="28"/>
      <c r="HY759" s="28"/>
      <c r="HZ759" s="28"/>
      <c r="IA759" s="28"/>
      <c r="IB759" s="28"/>
      <c r="IC759" s="28"/>
      <c r="ID759" s="28"/>
      <c r="IE759" s="28"/>
      <c r="IF759" s="28"/>
      <c r="IG759" s="28"/>
      <c r="IH759" s="28"/>
      <c r="II759" s="28"/>
      <c r="IJ759" s="28"/>
      <c r="IK759" s="28"/>
      <c r="IL759" s="28"/>
      <c r="IM759" s="28"/>
      <c r="IN759" s="28"/>
      <c r="IO759" s="28"/>
      <c r="IP759" s="28"/>
      <c r="IQ759" s="28"/>
      <c r="IR759" s="28"/>
      <c r="IS759" s="28"/>
      <c r="IT759" s="28"/>
      <c r="IU759" s="28"/>
      <c r="IV759" s="28"/>
    </row>
    <row r="760" spans="1:256" s="54" customFormat="1" ht="18">
      <c r="A760" s="364" t="s">
        <v>974</v>
      </c>
      <c r="B760" s="28"/>
      <c r="C760" s="292"/>
      <c r="D760" s="54" t="s">
        <v>129</v>
      </c>
      <c r="E760" s="54">
        <f t="shared" si="9"/>
        <v>0</v>
      </c>
      <c r="F760" s="305">
        <f t="shared" si="10"/>
        <v>5</v>
      </c>
      <c r="H760" s="28"/>
      <c r="I760" s="28"/>
      <c r="J760" s="28"/>
      <c r="K760" s="28">
        <v>5</v>
      </c>
      <c r="L760" s="28"/>
      <c r="M760" s="28"/>
      <c r="N760" s="28"/>
      <c r="R760" s="28"/>
      <c r="T760" s="28"/>
      <c r="U760" s="28"/>
      <c r="V760" s="28"/>
      <c r="AA760" s="28"/>
      <c r="AC760" s="28"/>
      <c r="AD760" s="28"/>
      <c r="AE760" s="28"/>
      <c r="AJ760" s="28"/>
      <c r="AL760" s="28"/>
      <c r="AM760" s="28"/>
      <c r="AN760" s="28"/>
      <c r="AS760" s="28"/>
      <c r="AU760" s="28"/>
      <c r="AV760" s="28"/>
      <c r="AW760" s="28"/>
      <c r="BB760" s="28"/>
      <c r="BD760" s="28"/>
      <c r="BE760" s="28"/>
      <c r="BF760" s="28"/>
      <c r="BK760" s="28"/>
      <c r="BM760" s="28"/>
      <c r="BN760" s="28"/>
      <c r="BO760" s="28"/>
      <c r="BT760" s="28"/>
      <c r="BV760" s="28"/>
      <c r="BW760" s="28"/>
      <c r="BX760" s="28"/>
      <c r="CC760" s="28"/>
      <c r="CE760" s="28"/>
      <c r="CF760" s="28"/>
      <c r="CG760" s="28"/>
      <c r="CL760" s="28"/>
      <c r="CN760" s="28"/>
      <c r="CO760" s="28"/>
      <c r="CP760" s="28"/>
      <c r="CU760" s="28"/>
      <c r="CW760" s="28"/>
      <c r="CX760" s="28"/>
      <c r="CY760" s="28"/>
      <c r="DD760" s="28"/>
      <c r="DF760" s="28"/>
      <c r="DG760" s="28"/>
      <c r="DH760" s="28"/>
      <c r="DM760" s="28"/>
      <c r="DO760" s="28"/>
      <c r="DP760" s="28"/>
      <c r="DQ760" s="28"/>
      <c r="DV760" s="28"/>
      <c r="DX760" s="28"/>
      <c r="DY760" s="28"/>
      <c r="DZ760" s="28"/>
      <c r="EE760" s="28"/>
      <c r="EG760" s="28"/>
      <c r="EH760" s="28"/>
      <c r="EI760" s="28"/>
      <c r="EN760" s="28"/>
      <c r="EP760" s="28"/>
      <c r="EQ760" s="28"/>
      <c r="ER760" s="28"/>
      <c r="EW760" s="28"/>
      <c r="EY760" s="28"/>
      <c r="EZ760" s="28"/>
      <c r="FA760" s="28"/>
      <c r="FF760" s="28"/>
      <c r="FH760" s="28"/>
      <c r="FI760" s="28"/>
      <c r="FJ760" s="28"/>
      <c r="FO760" s="28"/>
      <c r="FQ760" s="28"/>
      <c r="FR760" s="28"/>
      <c r="FS760" s="28"/>
      <c r="FX760" s="28"/>
      <c r="FZ760" s="28"/>
      <c r="GA760" s="28"/>
      <c r="GB760" s="28"/>
      <c r="GG760" s="28"/>
      <c r="GI760" s="28"/>
      <c r="GJ760" s="28"/>
      <c r="GK760" s="28"/>
      <c r="GP760" s="28"/>
      <c r="GR760" s="28"/>
      <c r="GS760" s="28"/>
      <c r="GT760" s="28"/>
      <c r="GY760" s="28"/>
      <c r="HA760" s="28"/>
      <c r="HB760" s="28"/>
      <c r="HC760" s="28"/>
      <c r="HH760" s="28"/>
      <c r="HJ760" s="28"/>
      <c r="HK760" s="28"/>
      <c r="HL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c r="IS760" s="28"/>
      <c r="IT760" s="28"/>
      <c r="IU760" s="28"/>
      <c r="IV760" s="28"/>
    </row>
    <row r="761" spans="1:256" s="54" customFormat="1" ht="18">
      <c r="A761" s="364" t="s">
        <v>1113</v>
      </c>
      <c r="B761" s="28"/>
      <c r="C761" s="292"/>
      <c r="D761" s="54" t="s">
        <v>129</v>
      </c>
      <c r="E761" s="54">
        <f t="shared" si="9"/>
        <v>0</v>
      </c>
      <c r="F761" s="305">
        <f t="shared" si="10"/>
        <v>0</v>
      </c>
      <c r="H761" s="28"/>
      <c r="I761" s="28"/>
      <c r="J761" s="28"/>
      <c r="K761" s="28"/>
      <c r="L761" s="28"/>
      <c r="M761" s="28"/>
      <c r="N761" s="28"/>
      <c r="R761" s="202"/>
      <c r="T761" s="28"/>
      <c r="U761" s="28"/>
      <c r="V761" s="28"/>
      <c r="AA761" s="202"/>
      <c r="AC761" s="28"/>
      <c r="AD761" s="28"/>
      <c r="AE761" s="28"/>
      <c r="AJ761" s="202"/>
      <c r="AL761" s="28"/>
      <c r="AM761" s="28"/>
      <c r="AN761" s="28"/>
      <c r="AS761" s="202"/>
      <c r="AU761" s="28"/>
      <c r="AV761" s="28"/>
      <c r="AW761" s="28"/>
      <c r="BB761" s="202"/>
      <c r="BD761" s="28"/>
      <c r="BE761" s="28"/>
      <c r="BF761" s="28"/>
      <c r="BK761" s="202"/>
      <c r="BM761" s="28"/>
      <c r="BN761" s="28"/>
      <c r="BO761" s="28"/>
      <c r="BT761" s="202"/>
      <c r="BV761" s="28"/>
      <c r="BW761" s="28"/>
      <c r="BX761" s="28"/>
      <c r="CC761" s="202"/>
      <c r="CE761" s="28"/>
      <c r="CF761" s="28"/>
      <c r="CG761" s="28"/>
      <c r="CL761" s="202"/>
      <c r="CN761" s="28"/>
      <c r="CO761" s="28"/>
      <c r="CP761" s="28"/>
      <c r="CU761" s="202"/>
      <c r="CW761" s="28"/>
      <c r="CX761" s="28"/>
      <c r="CY761" s="28"/>
      <c r="DD761" s="202"/>
      <c r="DF761" s="28"/>
      <c r="DG761" s="28"/>
      <c r="DH761" s="28"/>
      <c r="DM761" s="202"/>
      <c r="DO761" s="28"/>
      <c r="DP761" s="28"/>
      <c r="DQ761" s="28"/>
      <c r="DV761" s="202"/>
      <c r="DX761" s="28"/>
      <c r="DY761" s="28"/>
      <c r="DZ761" s="28"/>
      <c r="EE761" s="202"/>
      <c r="EG761" s="28"/>
      <c r="EH761" s="28"/>
      <c r="EI761" s="28"/>
      <c r="EN761" s="202"/>
      <c r="EP761" s="28"/>
      <c r="EQ761" s="28"/>
      <c r="ER761" s="28"/>
      <c r="EW761" s="202"/>
      <c r="EY761" s="28"/>
      <c r="EZ761" s="28"/>
      <c r="FA761" s="28"/>
      <c r="FF761" s="202"/>
      <c r="FH761" s="28"/>
      <c r="FI761" s="28"/>
      <c r="FJ761" s="28"/>
      <c r="FO761" s="202"/>
      <c r="FQ761" s="28"/>
      <c r="FR761" s="28"/>
      <c r="FS761" s="28"/>
      <c r="FX761" s="202"/>
      <c r="FZ761" s="28"/>
      <c r="GA761" s="28"/>
      <c r="GB761" s="28"/>
      <c r="GG761" s="202"/>
      <c r="GI761" s="28"/>
      <c r="GJ761" s="28"/>
      <c r="GK761" s="28"/>
      <c r="GP761" s="202"/>
      <c r="GR761" s="28"/>
      <c r="GS761" s="28"/>
      <c r="GT761" s="28"/>
      <c r="GY761" s="202"/>
      <c r="HA761" s="28"/>
      <c r="HB761" s="28"/>
      <c r="HC761" s="28"/>
      <c r="HH761" s="202"/>
      <c r="HJ761" s="28"/>
      <c r="HK761" s="28"/>
      <c r="HL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c r="IS761" s="28"/>
      <c r="IT761" s="28"/>
      <c r="IU761" s="28"/>
      <c r="IV761" s="28"/>
    </row>
    <row r="762" spans="1:256" s="54" customFormat="1" ht="18">
      <c r="A762" s="364" t="s">
        <v>925</v>
      </c>
      <c r="B762" s="28"/>
      <c r="C762" s="292"/>
      <c r="D762" s="54" t="s">
        <v>129</v>
      </c>
      <c r="E762" s="54">
        <f t="shared" si="9"/>
        <v>0</v>
      </c>
      <c r="F762" s="305">
        <f t="shared" si="10"/>
        <v>10</v>
      </c>
      <c r="H762" s="28"/>
      <c r="I762" s="28">
        <v>10</v>
      </c>
      <c r="J762" s="28"/>
      <c r="K762" s="28"/>
      <c r="L762" s="28"/>
      <c r="M762" s="28"/>
      <c r="N762" s="28"/>
      <c r="R762" s="202"/>
      <c r="T762" s="28"/>
      <c r="U762" s="28"/>
      <c r="V762" s="28"/>
      <c r="AA762" s="202"/>
      <c r="AC762" s="28"/>
      <c r="AD762" s="28"/>
      <c r="AE762" s="28"/>
      <c r="AJ762" s="202"/>
      <c r="AL762" s="28"/>
      <c r="AM762" s="28"/>
      <c r="AN762" s="28"/>
      <c r="AS762" s="202"/>
      <c r="AU762" s="28"/>
      <c r="AV762" s="28"/>
      <c r="AW762" s="28"/>
      <c r="BB762" s="202"/>
      <c r="BD762" s="28"/>
      <c r="BE762" s="28"/>
      <c r="BF762" s="28"/>
      <c r="BK762" s="202"/>
      <c r="BM762" s="28"/>
      <c r="BN762" s="28"/>
      <c r="BO762" s="28"/>
      <c r="BT762" s="202"/>
      <c r="BV762" s="28"/>
      <c r="BW762" s="28"/>
      <c r="BX762" s="28"/>
      <c r="CC762" s="202"/>
      <c r="CE762" s="28"/>
      <c r="CF762" s="28"/>
      <c r="CG762" s="28"/>
      <c r="CL762" s="202"/>
      <c r="CN762" s="28"/>
      <c r="CO762" s="28"/>
      <c r="CP762" s="28"/>
      <c r="CU762" s="202"/>
      <c r="CW762" s="28"/>
      <c r="CX762" s="28"/>
      <c r="CY762" s="28"/>
      <c r="DD762" s="202"/>
      <c r="DF762" s="28"/>
      <c r="DG762" s="28"/>
      <c r="DH762" s="28"/>
      <c r="DM762" s="202"/>
      <c r="DO762" s="28"/>
      <c r="DP762" s="28"/>
      <c r="DQ762" s="28"/>
      <c r="DV762" s="202"/>
      <c r="DX762" s="28"/>
      <c r="DY762" s="28"/>
      <c r="DZ762" s="28"/>
      <c r="EE762" s="202"/>
      <c r="EG762" s="28"/>
      <c r="EH762" s="28"/>
      <c r="EI762" s="28"/>
      <c r="EN762" s="202"/>
      <c r="EP762" s="28"/>
      <c r="EQ762" s="28"/>
      <c r="ER762" s="28"/>
      <c r="EW762" s="202"/>
      <c r="EY762" s="28"/>
      <c r="EZ762" s="28"/>
      <c r="FA762" s="28"/>
      <c r="FF762" s="202"/>
      <c r="FH762" s="28"/>
      <c r="FI762" s="28"/>
      <c r="FJ762" s="28"/>
      <c r="FO762" s="202"/>
      <c r="FQ762" s="28"/>
      <c r="FR762" s="28"/>
      <c r="FS762" s="28"/>
      <c r="FX762" s="202"/>
      <c r="FZ762" s="28"/>
      <c r="GA762" s="28"/>
      <c r="GB762" s="28"/>
      <c r="GG762" s="202"/>
      <c r="GI762" s="28"/>
      <c r="GJ762" s="28"/>
      <c r="GK762" s="28"/>
      <c r="GP762" s="202"/>
      <c r="GR762" s="28"/>
      <c r="GS762" s="28"/>
      <c r="GT762" s="28"/>
      <c r="GY762" s="202"/>
      <c r="HA762" s="28"/>
      <c r="HB762" s="28"/>
      <c r="HC762" s="28"/>
      <c r="HH762" s="202"/>
      <c r="HJ762" s="28"/>
      <c r="HK762" s="28"/>
      <c r="HL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c r="IS762" s="28"/>
      <c r="IT762" s="28"/>
      <c r="IU762" s="28"/>
      <c r="IV762" s="28"/>
    </row>
    <row r="763" spans="1:256" s="54" customFormat="1" ht="18">
      <c r="A763" s="364" t="s">
        <v>1099</v>
      </c>
      <c r="B763" s="292"/>
      <c r="C763" s="292"/>
      <c r="D763" s="54" t="s">
        <v>130</v>
      </c>
      <c r="E763" s="54">
        <f t="shared" si="9"/>
        <v>1</v>
      </c>
      <c r="F763" s="305">
        <f t="shared" si="10"/>
        <v>0</v>
      </c>
      <c r="J763" s="28"/>
      <c r="L763" s="28"/>
      <c r="M763" s="28"/>
      <c r="N763" s="28"/>
      <c r="R763" s="202"/>
      <c r="T763" s="28"/>
      <c r="U763" s="28"/>
      <c r="V763" s="28"/>
      <c r="AA763" s="202"/>
      <c r="AC763" s="28"/>
      <c r="AD763" s="28"/>
      <c r="AE763" s="28"/>
      <c r="AJ763" s="202"/>
      <c r="AL763" s="28"/>
      <c r="AM763" s="28"/>
      <c r="AN763" s="28"/>
      <c r="AS763" s="202"/>
      <c r="AU763" s="28"/>
      <c r="AV763" s="28"/>
      <c r="AW763" s="28"/>
      <c r="BB763" s="202"/>
      <c r="BD763" s="28"/>
      <c r="BE763" s="28"/>
      <c r="BF763" s="28"/>
      <c r="BK763" s="202"/>
      <c r="BM763" s="28"/>
      <c r="BN763" s="28"/>
      <c r="BO763" s="28"/>
      <c r="BT763" s="202"/>
      <c r="BV763" s="28"/>
      <c r="BW763" s="28"/>
      <c r="BX763" s="28"/>
      <c r="CC763" s="202"/>
      <c r="CE763" s="28"/>
      <c r="CF763" s="28"/>
      <c r="CG763" s="28"/>
      <c r="CL763" s="202"/>
      <c r="CN763" s="28"/>
      <c r="CO763" s="28"/>
      <c r="CP763" s="28"/>
      <c r="CU763" s="202"/>
      <c r="CW763" s="28"/>
      <c r="CX763" s="28"/>
      <c r="CY763" s="28"/>
      <c r="DD763" s="202"/>
      <c r="DF763" s="28"/>
      <c r="DG763" s="28"/>
      <c r="DH763" s="28"/>
      <c r="DM763" s="202"/>
      <c r="DO763" s="28"/>
      <c r="DP763" s="28"/>
      <c r="DQ763" s="28"/>
      <c r="DV763" s="202"/>
      <c r="DX763" s="28"/>
      <c r="DY763" s="28"/>
      <c r="DZ763" s="28"/>
      <c r="EE763" s="202"/>
      <c r="EG763" s="28"/>
      <c r="EH763" s="28"/>
      <c r="EI763" s="28"/>
      <c r="EN763" s="202"/>
      <c r="EP763" s="28"/>
      <c r="EQ763" s="28"/>
      <c r="ER763" s="28"/>
      <c r="EW763" s="202"/>
      <c r="EY763" s="28"/>
      <c r="EZ763" s="28"/>
      <c r="FA763" s="28"/>
      <c r="FF763" s="202"/>
      <c r="FH763" s="28"/>
      <c r="FI763" s="28"/>
      <c r="FJ763" s="28"/>
      <c r="FO763" s="202"/>
      <c r="FQ763" s="28"/>
      <c r="FR763" s="28"/>
      <c r="FS763" s="28"/>
      <c r="FX763" s="202"/>
      <c r="FZ763" s="28"/>
      <c r="GA763" s="28"/>
      <c r="GB763" s="28"/>
      <c r="GG763" s="202"/>
      <c r="GI763" s="28"/>
      <c r="GJ763" s="28"/>
      <c r="GK763" s="28"/>
      <c r="GP763" s="202"/>
      <c r="GR763" s="28"/>
      <c r="GS763" s="28"/>
      <c r="GT763" s="28"/>
      <c r="GY763" s="202"/>
      <c r="HA763" s="28"/>
      <c r="HB763" s="28"/>
      <c r="HC763" s="28"/>
      <c r="HH763" s="202"/>
      <c r="HJ763" s="28"/>
      <c r="HK763" s="28"/>
      <c r="HL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c r="IS763" s="28"/>
      <c r="IT763" s="28"/>
      <c r="IU763" s="28"/>
      <c r="IV763" s="28"/>
    </row>
    <row r="764" spans="1:256" s="54" customFormat="1" ht="18">
      <c r="A764" s="364" t="s">
        <v>1412</v>
      </c>
      <c r="B764" s="28"/>
      <c r="C764" s="292"/>
      <c r="D764" s="54" t="s">
        <v>134</v>
      </c>
      <c r="E764" s="54">
        <f t="shared" si="9"/>
        <v>13</v>
      </c>
      <c r="F764" s="305">
        <f t="shared" si="10"/>
        <v>168</v>
      </c>
      <c r="G764" s="54">
        <v>116</v>
      </c>
      <c r="H764" s="239">
        <v>5</v>
      </c>
      <c r="I764" s="28">
        <v>27</v>
      </c>
      <c r="J764" s="28"/>
      <c r="K764" s="28">
        <v>20</v>
      </c>
      <c r="L764" s="28"/>
      <c r="M764" s="239"/>
      <c r="N764" s="28"/>
      <c r="R764" s="202"/>
      <c r="T764" s="28"/>
      <c r="U764" s="28"/>
      <c r="V764" s="28"/>
      <c r="AA764" s="202"/>
      <c r="AC764" s="28"/>
      <c r="AD764" s="28"/>
      <c r="AE764" s="28"/>
      <c r="AJ764" s="202"/>
      <c r="AL764" s="28"/>
      <c r="AM764" s="28"/>
      <c r="AN764" s="28"/>
      <c r="AS764" s="202"/>
      <c r="AU764" s="28"/>
      <c r="AV764" s="28"/>
      <c r="AW764" s="28"/>
      <c r="BB764" s="202"/>
      <c r="BD764" s="28"/>
      <c r="BE764" s="28"/>
      <c r="BF764" s="28"/>
      <c r="BK764" s="202"/>
      <c r="BM764" s="28"/>
      <c r="BN764" s="28"/>
      <c r="BO764" s="28"/>
      <c r="BT764" s="202"/>
      <c r="BV764" s="28"/>
      <c r="BW764" s="28"/>
      <c r="BX764" s="28"/>
      <c r="CC764" s="202"/>
      <c r="CE764" s="28"/>
      <c r="CF764" s="28"/>
      <c r="CG764" s="28"/>
      <c r="CL764" s="202"/>
      <c r="CN764" s="28"/>
      <c r="CO764" s="28"/>
      <c r="CP764" s="28"/>
      <c r="CU764" s="202"/>
      <c r="CW764" s="28"/>
      <c r="CX764" s="28"/>
      <c r="CY764" s="28"/>
      <c r="DD764" s="202"/>
      <c r="DF764" s="28"/>
      <c r="DG764" s="28"/>
      <c r="DH764" s="28"/>
      <c r="DM764" s="202"/>
      <c r="DO764" s="28"/>
      <c r="DP764" s="28"/>
      <c r="DQ764" s="28"/>
      <c r="DV764" s="202"/>
      <c r="DX764" s="28"/>
      <c r="DY764" s="28"/>
      <c r="DZ764" s="28"/>
      <c r="EE764" s="202"/>
      <c r="EG764" s="28"/>
      <c r="EH764" s="28"/>
      <c r="EI764" s="28"/>
      <c r="EN764" s="202"/>
      <c r="EP764" s="28"/>
      <c r="EQ764" s="28"/>
      <c r="ER764" s="28"/>
      <c r="EW764" s="202"/>
      <c r="EY764" s="28"/>
      <c r="EZ764" s="28"/>
      <c r="FA764" s="28"/>
      <c r="FF764" s="202"/>
      <c r="FH764" s="28"/>
      <c r="FI764" s="28"/>
      <c r="FJ764" s="28"/>
      <c r="FO764" s="202"/>
      <c r="FQ764" s="28"/>
      <c r="FR764" s="28"/>
      <c r="FS764" s="28"/>
      <c r="FX764" s="202"/>
      <c r="FZ764" s="28"/>
      <c r="GA764" s="28"/>
      <c r="GB764" s="28"/>
      <c r="GG764" s="202"/>
      <c r="GI764" s="28"/>
      <c r="GJ764" s="28"/>
      <c r="GK764" s="28"/>
      <c r="GP764" s="202"/>
      <c r="GR764" s="28"/>
      <c r="GS764" s="28"/>
      <c r="GT764" s="28"/>
      <c r="GY764" s="202"/>
      <c r="HA764" s="28"/>
      <c r="HB764" s="28"/>
      <c r="HC764" s="28"/>
      <c r="HH764" s="202"/>
      <c r="HJ764" s="28"/>
      <c r="HK764" s="28"/>
      <c r="HL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c r="IS764" s="28"/>
      <c r="IT764" s="28"/>
      <c r="IU764" s="28"/>
      <c r="IV764" s="28"/>
    </row>
    <row r="765" spans="1:256" s="54" customFormat="1" ht="18">
      <c r="A765" s="364" t="s">
        <v>947</v>
      </c>
      <c r="B765" s="292"/>
      <c r="C765" s="292"/>
      <c r="D765" s="54" t="s">
        <v>135</v>
      </c>
      <c r="E765" s="54">
        <f t="shared" si="9"/>
        <v>2</v>
      </c>
      <c r="F765" s="305">
        <f t="shared" si="10"/>
        <v>55</v>
      </c>
      <c r="H765" s="239">
        <v>29</v>
      </c>
      <c r="I765" s="28"/>
      <c r="J765" s="28">
        <v>26</v>
      </c>
      <c r="K765" s="28"/>
      <c r="L765" s="28"/>
      <c r="M765" s="239"/>
      <c r="N765" s="28"/>
      <c r="R765" s="202"/>
      <c r="T765" s="28"/>
      <c r="U765" s="28"/>
      <c r="V765" s="28"/>
      <c r="AA765" s="202"/>
      <c r="AC765" s="28"/>
      <c r="AD765" s="28"/>
      <c r="AE765" s="28"/>
      <c r="AJ765" s="202"/>
      <c r="AL765" s="28"/>
      <c r="AM765" s="28"/>
      <c r="AN765" s="28"/>
      <c r="AS765" s="202"/>
      <c r="AU765" s="28"/>
      <c r="AV765" s="28"/>
      <c r="AW765" s="28"/>
      <c r="BB765" s="202"/>
      <c r="BD765" s="28"/>
      <c r="BE765" s="28"/>
      <c r="BF765" s="28"/>
      <c r="BK765" s="202"/>
      <c r="BM765" s="28"/>
      <c r="BN765" s="28"/>
      <c r="BO765" s="28"/>
      <c r="BT765" s="202"/>
      <c r="BV765" s="28"/>
      <c r="BW765" s="28"/>
      <c r="BX765" s="28"/>
      <c r="CC765" s="202"/>
      <c r="CE765" s="28"/>
      <c r="CF765" s="28"/>
      <c r="CG765" s="28"/>
      <c r="CL765" s="202"/>
      <c r="CN765" s="28"/>
      <c r="CO765" s="28"/>
      <c r="CP765" s="28"/>
      <c r="CU765" s="202"/>
      <c r="CW765" s="28"/>
      <c r="CX765" s="28"/>
      <c r="CY765" s="28"/>
      <c r="DD765" s="202"/>
      <c r="DF765" s="28"/>
      <c r="DG765" s="28"/>
      <c r="DH765" s="28"/>
      <c r="DM765" s="202"/>
      <c r="DO765" s="28"/>
      <c r="DP765" s="28"/>
      <c r="DQ765" s="28"/>
      <c r="DV765" s="202"/>
      <c r="DX765" s="28"/>
      <c r="DY765" s="28"/>
      <c r="DZ765" s="28"/>
      <c r="EE765" s="202"/>
      <c r="EG765" s="28"/>
      <c r="EH765" s="28"/>
      <c r="EI765" s="28"/>
      <c r="EN765" s="202"/>
      <c r="EP765" s="28"/>
      <c r="EQ765" s="28"/>
      <c r="ER765" s="28"/>
      <c r="EW765" s="202"/>
      <c r="EY765" s="28"/>
      <c r="EZ765" s="28"/>
      <c r="FA765" s="28"/>
      <c r="FF765" s="202"/>
      <c r="FH765" s="28"/>
      <c r="FI765" s="28"/>
      <c r="FJ765" s="28"/>
      <c r="FO765" s="202"/>
      <c r="FQ765" s="28"/>
      <c r="FR765" s="28"/>
      <c r="FS765" s="28"/>
      <c r="FX765" s="202"/>
      <c r="FZ765" s="28"/>
      <c r="GA765" s="28"/>
      <c r="GB765" s="28"/>
      <c r="GG765" s="202"/>
      <c r="GI765" s="28"/>
      <c r="GJ765" s="28"/>
      <c r="GK765" s="28"/>
      <c r="GP765" s="202"/>
      <c r="GR765" s="28"/>
      <c r="GS765" s="28"/>
      <c r="GT765" s="28"/>
      <c r="GY765" s="202"/>
      <c r="HA765" s="28"/>
      <c r="HB765" s="28"/>
      <c r="HC765" s="28"/>
      <c r="HH765" s="202"/>
      <c r="HJ765" s="28"/>
      <c r="HK765" s="28"/>
      <c r="HL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c r="IS765" s="28"/>
      <c r="IT765" s="28"/>
      <c r="IU765" s="28"/>
      <c r="IV765" s="28"/>
    </row>
    <row r="766" spans="1:256" s="54" customFormat="1" ht="18">
      <c r="A766" s="364" t="s">
        <v>658</v>
      </c>
      <c r="B766" s="292"/>
      <c r="C766" s="292"/>
      <c r="D766" s="54" t="s">
        <v>135</v>
      </c>
      <c r="E766" s="54">
        <f t="shared" si="9"/>
        <v>0</v>
      </c>
      <c r="F766" s="305">
        <f t="shared" si="10"/>
        <v>162</v>
      </c>
      <c r="G766" s="54">
        <v>53</v>
      </c>
      <c r="H766" s="28">
        <v>9</v>
      </c>
      <c r="I766" s="28">
        <v>65</v>
      </c>
      <c r="J766" s="28">
        <v>35</v>
      </c>
      <c r="K766" s="28"/>
      <c r="L766" s="28"/>
      <c r="M766" s="28"/>
      <c r="N766" s="28"/>
      <c r="R766" s="202"/>
      <c r="T766" s="28"/>
      <c r="U766" s="28"/>
      <c r="V766" s="28"/>
      <c r="AA766" s="202"/>
      <c r="AC766" s="28"/>
      <c r="AD766" s="28"/>
      <c r="AE766" s="28"/>
      <c r="AJ766" s="202"/>
      <c r="AL766" s="28"/>
      <c r="AM766" s="28"/>
      <c r="AN766" s="28"/>
      <c r="AS766" s="202"/>
      <c r="AU766" s="28"/>
      <c r="AV766" s="28"/>
      <c r="AW766" s="28"/>
      <c r="BB766" s="202"/>
      <c r="BD766" s="28"/>
      <c r="BE766" s="28"/>
      <c r="BF766" s="28"/>
      <c r="BK766" s="202"/>
      <c r="BM766" s="28"/>
      <c r="BN766" s="28"/>
      <c r="BO766" s="28"/>
      <c r="BT766" s="202"/>
      <c r="BV766" s="28"/>
      <c r="BW766" s="28"/>
      <c r="BX766" s="28"/>
      <c r="CC766" s="202"/>
      <c r="CE766" s="28"/>
      <c r="CF766" s="28"/>
      <c r="CG766" s="28"/>
      <c r="CL766" s="202"/>
      <c r="CN766" s="28"/>
      <c r="CO766" s="28"/>
      <c r="CP766" s="28"/>
      <c r="CU766" s="202"/>
      <c r="CW766" s="28"/>
      <c r="CX766" s="28"/>
      <c r="CY766" s="28"/>
      <c r="DD766" s="202"/>
      <c r="DF766" s="28"/>
      <c r="DG766" s="28"/>
      <c r="DH766" s="28"/>
      <c r="DM766" s="202"/>
      <c r="DO766" s="28"/>
      <c r="DP766" s="28"/>
      <c r="DQ766" s="28"/>
      <c r="DV766" s="202"/>
      <c r="DX766" s="28"/>
      <c r="DY766" s="28"/>
      <c r="DZ766" s="28"/>
      <c r="EE766" s="202"/>
      <c r="EG766" s="28"/>
      <c r="EH766" s="28"/>
      <c r="EI766" s="28"/>
      <c r="EN766" s="202"/>
      <c r="EP766" s="28"/>
      <c r="EQ766" s="28"/>
      <c r="ER766" s="28"/>
      <c r="EW766" s="202"/>
      <c r="EY766" s="28"/>
      <c r="EZ766" s="28"/>
      <c r="FA766" s="28"/>
      <c r="FF766" s="202"/>
      <c r="FH766" s="28"/>
      <c r="FI766" s="28"/>
      <c r="FJ766" s="28"/>
      <c r="FO766" s="202"/>
      <c r="FQ766" s="28"/>
      <c r="FR766" s="28"/>
      <c r="FS766" s="28"/>
      <c r="FX766" s="202"/>
      <c r="FZ766" s="28"/>
      <c r="GA766" s="28"/>
      <c r="GB766" s="28"/>
      <c r="GG766" s="202"/>
      <c r="GI766" s="28"/>
      <c r="GJ766" s="28"/>
      <c r="GK766" s="28"/>
      <c r="GP766" s="202"/>
      <c r="GR766" s="28"/>
      <c r="GS766" s="28"/>
      <c r="GT766" s="28"/>
      <c r="GY766" s="202"/>
      <c r="HA766" s="28"/>
      <c r="HB766" s="28"/>
      <c r="HC766" s="28"/>
      <c r="HH766" s="202"/>
      <c r="HJ766" s="28"/>
      <c r="HK766" s="28"/>
      <c r="HL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c r="IS766" s="28"/>
      <c r="IT766" s="28"/>
      <c r="IU766" s="28"/>
      <c r="IV766" s="28"/>
    </row>
    <row r="767" spans="1:256" s="54" customFormat="1" ht="18">
      <c r="A767" s="364" t="s">
        <v>652</v>
      </c>
      <c r="B767" s="292"/>
      <c r="C767" s="292"/>
      <c r="D767" s="54" t="s">
        <v>130</v>
      </c>
      <c r="E767" s="54">
        <f t="shared" si="9"/>
        <v>4</v>
      </c>
      <c r="F767" s="305">
        <f t="shared" si="10"/>
        <v>70</v>
      </c>
      <c r="H767" s="28">
        <v>13</v>
      </c>
      <c r="I767" s="28">
        <v>35</v>
      </c>
      <c r="J767" s="28">
        <v>22</v>
      </c>
      <c r="K767" s="28"/>
      <c r="M767" s="28"/>
      <c r="N767" s="28"/>
      <c r="R767" s="202"/>
      <c r="T767" s="28"/>
      <c r="U767" s="28"/>
      <c r="V767" s="28"/>
      <c r="AA767" s="202"/>
      <c r="AC767" s="28"/>
      <c r="AD767" s="28"/>
      <c r="AE767" s="28"/>
      <c r="AJ767" s="202"/>
      <c r="AL767" s="28"/>
      <c r="AM767" s="28"/>
      <c r="AN767" s="28"/>
      <c r="AS767" s="202"/>
      <c r="AU767" s="28"/>
      <c r="AV767" s="28"/>
      <c r="AW767" s="28"/>
      <c r="BB767" s="202"/>
      <c r="BD767" s="28"/>
      <c r="BE767" s="28"/>
      <c r="BF767" s="28"/>
      <c r="BK767" s="202"/>
      <c r="BM767" s="28"/>
      <c r="BN767" s="28"/>
      <c r="BO767" s="28"/>
      <c r="BT767" s="202"/>
      <c r="BV767" s="28"/>
      <c r="BW767" s="28"/>
      <c r="BX767" s="28"/>
      <c r="CC767" s="202"/>
      <c r="CE767" s="28"/>
      <c r="CF767" s="28"/>
      <c r="CG767" s="28"/>
      <c r="CL767" s="202"/>
      <c r="CN767" s="28"/>
      <c r="CO767" s="28"/>
      <c r="CP767" s="28"/>
      <c r="CU767" s="202"/>
      <c r="CW767" s="28"/>
      <c r="CX767" s="28"/>
      <c r="CY767" s="28"/>
      <c r="DD767" s="202"/>
      <c r="DF767" s="28"/>
      <c r="DG767" s="28"/>
      <c r="DH767" s="28"/>
      <c r="DM767" s="202"/>
      <c r="DO767" s="28"/>
      <c r="DP767" s="28"/>
      <c r="DQ767" s="28"/>
      <c r="DV767" s="202"/>
      <c r="DX767" s="28"/>
      <c r="DY767" s="28"/>
      <c r="DZ767" s="28"/>
      <c r="EE767" s="202"/>
      <c r="EG767" s="28"/>
      <c r="EH767" s="28"/>
      <c r="EI767" s="28"/>
      <c r="EN767" s="202"/>
      <c r="EP767" s="28"/>
      <c r="EQ767" s="28"/>
      <c r="ER767" s="28"/>
      <c r="EW767" s="202"/>
      <c r="EY767" s="28"/>
      <c r="EZ767" s="28"/>
      <c r="FA767" s="28"/>
      <c r="FF767" s="202"/>
      <c r="FH767" s="28"/>
      <c r="FI767" s="28"/>
      <c r="FJ767" s="28"/>
      <c r="FO767" s="202"/>
      <c r="FQ767" s="28"/>
      <c r="FR767" s="28"/>
      <c r="FS767" s="28"/>
      <c r="FX767" s="202"/>
      <c r="FZ767" s="28"/>
      <c r="GA767" s="28"/>
      <c r="GB767" s="28"/>
      <c r="GG767" s="202"/>
      <c r="GI767" s="28"/>
      <c r="GJ767" s="28"/>
      <c r="GK767" s="28"/>
      <c r="GP767" s="202"/>
      <c r="GR767" s="28"/>
      <c r="GS767" s="28"/>
      <c r="GT767" s="28"/>
      <c r="GY767" s="202"/>
      <c r="HA767" s="28"/>
      <c r="HB767" s="28"/>
      <c r="HC767" s="28"/>
      <c r="HH767" s="202"/>
      <c r="HJ767" s="28"/>
      <c r="HK767" s="28"/>
      <c r="HL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c r="IS767" s="28"/>
      <c r="IT767" s="28"/>
      <c r="IU767" s="28"/>
      <c r="IV767" s="28"/>
    </row>
    <row r="768" spans="1:256" s="54" customFormat="1" ht="18">
      <c r="A768" s="364" t="s">
        <v>659</v>
      </c>
      <c r="B768" s="292"/>
      <c r="C768" s="292"/>
      <c r="D768" s="54" t="s">
        <v>131</v>
      </c>
      <c r="E768" s="54">
        <f t="shared" si="9"/>
        <v>2</v>
      </c>
      <c r="F768" s="305">
        <f t="shared" si="10"/>
        <v>2</v>
      </c>
      <c r="H768" s="28">
        <v>2</v>
      </c>
      <c r="I768" s="28"/>
      <c r="J768" s="28"/>
      <c r="K768" s="28"/>
      <c r="M768" s="28"/>
      <c r="N768" s="28"/>
      <c r="R768" s="202"/>
      <c r="T768" s="28"/>
      <c r="U768" s="28"/>
      <c r="V768" s="28"/>
      <c r="AA768" s="202"/>
      <c r="AC768" s="28"/>
      <c r="AD768" s="28"/>
      <c r="AE768" s="28"/>
      <c r="AJ768" s="202"/>
      <c r="AL768" s="28"/>
      <c r="AM768" s="28"/>
      <c r="AN768" s="28"/>
      <c r="AS768" s="202"/>
      <c r="AU768" s="28"/>
      <c r="AV768" s="28"/>
      <c r="AW768" s="28"/>
      <c r="BB768" s="202"/>
      <c r="BD768" s="28"/>
      <c r="BE768" s="28"/>
      <c r="BF768" s="28"/>
      <c r="BK768" s="202"/>
      <c r="BM768" s="28"/>
      <c r="BN768" s="28"/>
      <c r="BO768" s="28"/>
      <c r="BT768" s="202"/>
      <c r="BV768" s="28"/>
      <c r="BW768" s="28"/>
      <c r="BX768" s="28"/>
      <c r="CC768" s="202"/>
      <c r="CE768" s="28"/>
      <c r="CF768" s="28"/>
      <c r="CG768" s="28"/>
      <c r="CL768" s="202"/>
      <c r="CN768" s="28"/>
      <c r="CO768" s="28"/>
      <c r="CP768" s="28"/>
      <c r="CU768" s="202"/>
      <c r="CW768" s="28"/>
      <c r="CX768" s="28"/>
      <c r="CY768" s="28"/>
      <c r="DD768" s="202"/>
      <c r="DF768" s="28"/>
      <c r="DG768" s="28"/>
      <c r="DH768" s="28"/>
      <c r="DM768" s="202"/>
      <c r="DO768" s="28"/>
      <c r="DP768" s="28"/>
      <c r="DQ768" s="28"/>
      <c r="DV768" s="202"/>
      <c r="DX768" s="28"/>
      <c r="DY768" s="28"/>
      <c r="DZ768" s="28"/>
      <c r="EE768" s="202"/>
      <c r="EG768" s="28"/>
      <c r="EH768" s="28"/>
      <c r="EI768" s="28"/>
      <c r="EN768" s="202"/>
      <c r="EP768" s="28"/>
      <c r="EQ768" s="28"/>
      <c r="ER768" s="28"/>
      <c r="EW768" s="202"/>
      <c r="EY768" s="28"/>
      <c r="EZ768" s="28"/>
      <c r="FA768" s="28"/>
      <c r="FF768" s="202"/>
      <c r="FH768" s="28"/>
      <c r="FI768" s="28"/>
      <c r="FJ768" s="28"/>
      <c r="FO768" s="202"/>
      <c r="FQ768" s="28"/>
      <c r="FR768" s="28"/>
      <c r="FS768" s="28"/>
      <c r="FX768" s="202"/>
      <c r="FZ768" s="28"/>
      <c r="GA768" s="28"/>
      <c r="GB768" s="28"/>
      <c r="GG768" s="202"/>
      <c r="GI768" s="28"/>
      <c r="GJ768" s="28"/>
      <c r="GK768" s="28"/>
      <c r="GP768" s="202"/>
      <c r="GR768" s="28"/>
      <c r="GS768" s="28"/>
      <c r="GT768" s="28"/>
      <c r="GY768" s="202"/>
      <c r="HA768" s="28"/>
      <c r="HB768" s="28"/>
      <c r="HC768" s="28"/>
      <c r="HH768" s="202"/>
      <c r="HJ768" s="28"/>
      <c r="HK768" s="28"/>
      <c r="HL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c r="IS768" s="28"/>
      <c r="IT768" s="28"/>
      <c r="IU768" s="28"/>
      <c r="IV768" s="28"/>
    </row>
    <row r="769" spans="1:256" s="54" customFormat="1" ht="18">
      <c r="A769" s="364" t="s">
        <v>496</v>
      </c>
      <c r="B769" s="292"/>
      <c r="C769" s="292"/>
      <c r="D769" s="54" t="s">
        <v>131</v>
      </c>
      <c r="E769" s="54">
        <f t="shared" si="9"/>
        <v>5</v>
      </c>
      <c r="F769" s="305">
        <f t="shared" si="10"/>
        <v>24</v>
      </c>
      <c r="G769" s="54">
        <v>23</v>
      </c>
      <c r="H769" s="28">
        <v>1</v>
      </c>
      <c r="I769" s="28"/>
      <c r="J769" s="28"/>
      <c r="K769" s="28"/>
      <c r="L769" s="28"/>
      <c r="M769" s="28"/>
      <c r="N769" s="28"/>
      <c r="R769" s="202"/>
      <c r="T769" s="28"/>
      <c r="U769" s="28"/>
      <c r="V769" s="28"/>
      <c r="AA769" s="202"/>
      <c r="AC769" s="28"/>
      <c r="AD769" s="28"/>
      <c r="AE769" s="28"/>
      <c r="AJ769" s="202"/>
      <c r="AL769" s="28"/>
      <c r="AM769" s="28"/>
      <c r="AN769" s="28"/>
      <c r="AS769" s="202"/>
      <c r="AU769" s="28"/>
      <c r="AV769" s="28"/>
      <c r="AW769" s="28"/>
      <c r="BB769" s="202"/>
      <c r="BD769" s="28"/>
      <c r="BE769" s="28"/>
      <c r="BF769" s="28"/>
      <c r="BK769" s="202"/>
      <c r="BM769" s="28"/>
      <c r="BN769" s="28"/>
      <c r="BO769" s="28"/>
      <c r="BT769" s="202"/>
      <c r="BV769" s="28"/>
      <c r="BW769" s="28"/>
      <c r="BX769" s="28"/>
      <c r="CC769" s="202"/>
      <c r="CE769" s="28"/>
      <c r="CF769" s="28"/>
      <c r="CG769" s="28"/>
      <c r="CL769" s="202"/>
      <c r="CN769" s="28"/>
      <c r="CO769" s="28"/>
      <c r="CP769" s="28"/>
      <c r="CU769" s="202"/>
      <c r="CW769" s="28"/>
      <c r="CX769" s="28"/>
      <c r="CY769" s="28"/>
      <c r="DD769" s="202"/>
      <c r="DF769" s="28"/>
      <c r="DG769" s="28"/>
      <c r="DH769" s="28"/>
      <c r="DM769" s="202"/>
      <c r="DO769" s="28"/>
      <c r="DP769" s="28"/>
      <c r="DQ769" s="28"/>
      <c r="DV769" s="202"/>
      <c r="DX769" s="28"/>
      <c r="DY769" s="28"/>
      <c r="DZ769" s="28"/>
      <c r="EE769" s="202"/>
      <c r="EG769" s="28"/>
      <c r="EH769" s="28"/>
      <c r="EI769" s="28"/>
      <c r="EN769" s="202"/>
      <c r="EP769" s="28"/>
      <c r="EQ769" s="28"/>
      <c r="ER769" s="28"/>
      <c r="EW769" s="202"/>
      <c r="EY769" s="28"/>
      <c r="EZ769" s="28"/>
      <c r="FA769" s="28"/>
      <c r="FF769" s="202"/>
      <c r="FH769" s="28"/>
      <c r="FI769" s="28"/>
      <c r="FJ769" s="28"/>
      <c r="FO769" s="202"/>
      <c r="FQ769" s="28"/>
      <c r="FR769" s="28"/>
      <c r="FS769" s="28"/>
      <c r="FX769" s="202"/>
      <c r="FZ769" s="28"/>
      <c r="GA769" s="28"/>
      <c r="GB769" s="28"/>
      <c r="GG769" s="202"/>
      <c r="GI769" s="28"/>
      <c r="GJ769" s="28"/>
      <c r="GK769" s="28"/>
      <c r="GP769" s="202"/>
      <c r="GR769" s="28"/>
      <c r="GS769" s="28"/>
      <c r="GT769" s="28"/>
      <c r="GY769" s="202"/>
      <c r="HA769" s="28"/>
      <c r="HB769" s="28"/>
      <c r="HC769" s="28"/>
      <c r="HH769" s="202"/>
      <c r="HJ769" s="28"/>
      <c r="HK769" s="28"/>
      <c r="HL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c r="IS769" s="28"/>
      <c r="IT769" s="28"/>
      <c r="IU769" s="28"/>
      <c r="IV769" s="28"/>
    </row>
    <row r="770" spans="1:256" s="54" customFormat="1" ht="18">
      <c r="A770" s="364" t="s">
        <v>2375</v>
      </c>
      <c r="B770" s="28"/>
      <c r="C770" s="292"/>
      <c r="D770" s="54" t="s">
        <v>129</v>
      </c>
      <c r="E770" s="54">
        <f t="shared" si="9"/>
        <v>1</v>
      </c>
      <c r="F770" s="305">
        <f t="shared" si="10"/>
        <v>0</v>
      </c>
      <c r="H770" s="28"/>
      <c r="I770" s="28"/>
      <c r="J770" s="28"/>
      <c r="K770" s="28"/>
      <c r="L770" s="28"/>
      <c r="M770" s="28"/>
      <c r="N770" s="28"/>
      <c r="R770" s="202"/>
      <c r="T770" s="28"/>
      <c r="U770" s="28"/>
      <c r="V770" s="28"/>
      <c r="AA770" s="202"/>
      <c r="AC770" s="28"/>
      <c r="AD770" s="28"/>
      <c r="AE770" s="28"/>
      <c r="AJ770" s="202"/>
      <c r="AL770" s="28"/>
      <c r="AM770" s="28"/>
      <c r="AN770" s="28"/>
      <c r="AS770" s="202"/>
      <c r="AU770" s="28"/>
      <c r="AV770" s="28"/>
      <c r="AW770" s="28"/>
      <c r="BB770" s="202"/>
      <c r="BD770" s="28"/>
      <c r="BE770" s="28"/>
      <c r="BF770" s="28"/>
      <c r="BK770" s="202"/>
      <c r="BM770" s="28"/>
      <c r="BN770" s="28"/>
      <c r="BO770" s="28"/>
      <c r="BT770" s="202"/>
      <c r="BV770" s="28"/>
      <c r="BW770" s="28"/>
      <c r="BX770" s="28"/>
      <c r="CC770" s="202"/>
      <c r="CE770" s="28"/>
      <c r="CF770" s="28"/>
      <c r="CG770" s="28"/>
      <c r="CL770" s="202"/>
      <c r="CN770" s="28"/>
      <c r="CO770" s="28"/>
      <c r="CP770" s="28"/>
      <c r="CU770" s="202"/>
      <c r="CW770" s="28"/>
      <c r="CX770" s="28"/>
      <c r="CY770" s="28"/>
      <c r="DD770" s="202"/>
      <c r="DF770" s="28"/>
      <c r="DG770" s="28"/>
      <c r="DH770" s="28"/>
      <c r="DM770" s="202"/>
      <c r="DO770" s="28"/>
      <c r="DP770" s="28"/>
      <c r="DQ770" s="28"/>
      <c r="DV770" s="202"/>
      <c r="DX770" s="28"/>
      <c r="DY770" s="28"/>
      <c r="DZ770" s="28"/>
      <c r="EE770" s="202"/>
      <c r="EG770" s="28"/>
      <c r="EH770" s="28"/>
      <c r="EI770" s="28"/>
      <c r="EN770" s="202"/>
      <c r="EP770" s="28"/>
      <c r="EQ770" s="28"/>
      <c r="ER770" s="28"/>
      <c r="EW770" s="202"/>
      <c r="EY770" s="28"/>
      <c r="EZ770" s="28"/>
      <c r="FA770" s="28"/>
      <c r="FF770" s="202"/>
      <c r="FH770" s="28"/>
      <c r="FI770" s="28"/>
      <c r="FJ770" s="28"/>
      <c r="FO770" s="202"/>
      <c r="FQ770" s="28"/>
      <c r="FR770" s="28"/>
      <c r="FS770" s="28"/>
      <c r="FX770" s="202"/>
      <c r="FZ770" s="28"/>
      <c r="GA770" s="28"/>
      <c r="GB770" s="28"/>
      <c r="GG770" s="202"/>
      <c r="GI770" s="28"/>
      <c r="GJ770" s="28"/>
      <c r="GK770" s="28"/>
      <c r="GP770" s="202"/>
      <c r="GR770" s="28"/>
      <c r="GS770" s="28"/>
      <c r="GT770" s="28"/>
      <c r="GY770" s="202"/>
      <c r="HA770" s="28"/>
      <c r="HB770" s="28"/>
      <c r="HC770" s="28"/>
      <c r="HH770" s="202"/>
      <c r="HJ770" s="28"/>
      <c r="HK770" s="28"/>
      <c r="HL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c r="IS770" s="28"/>
      <c r="IT770" s="28"/>
      <c r="IU770" s="28"/>
      <c r="IV770" s="28"/>
    </row>
    <row r="771" spans="1:256" s="54" customFormat="1" ht="18">
      <c r="A771" s="364" t="s">
        <v>1436</v>
      </c>
      <c r="B771" s="292"/>
      <c r="C771" s="292"/>
      <c r="D771" s="54" t="s">
        <v>131</v>
      </c>
      <c r="E771" s="54">
        <f t="shared" si="9"/>
        <v>5</v>
      </c>
      <c r="F771" s="305">
        <f t="shared" si="10"/>
        <v>41</v>
      </c>
      <c r="H771" s="28"/>
      <c r="I771" s="28">
        <v>37</v>
      </c>
      <c r="J771" s="28">
        <v>4</v>
      </c>
      <c r="K771" s="28"/>
      <c r="L771" s="28"/>
      <c r="M771" s="28"/>
      <c r="N771" s="28"/>
      <c r="R771" s="202"/>
      <c r="T771" s="28"/>
      <c r="U771" s="28"/>
      <c r="V771" s="28"/>
      <c r="AA771" s="202"/>
      <c r="AC771" s="28"/>
      <c r="AD771" s="28"/>
      <c r="AE771" s="28"/>
      <c r="AJ771" s="202"/>
      <c r="AL771" s="28"/>
      <c r="AM771" s="28"/>
      <c r="AN771" s="28"/>
      <c r="AS771" s="202"/>
      <c r="AU771" s="28"/>
      <c r="AV771" s="28"/>
      <c r="AW771" s="28"/>
      <c r="BB771" s="202"/>
      <c r="BD771" s="28"/>
      <c r="BE771" s="28"/>
      <c r="BF771" s="28"/>
      <c r="BK771" s="202"/>
      <c r="BM771" s="28"/>
      <c r="BN771" s="28"/>
      <c r="BO771" s="28"/>
      <c r="BT771" s="202"/>
      <c r="BV771" s="28"/>
      <c r="BW771" s="28"/>
      <c r="BX771" s="28"/>
      <c r="CC771" s="202"/>
      <c r="CE771" s="28"/>
      <c r="CF771" s="28"/>
      <c r="CG771" s="28"/>
      <c r="CL771" s="202"/>
      <c r="CN771" s="28"/>
      <c r="CO771" s="28"/>
      <c r="CP771" s="28"/>
      <c r="CU771" s="202"/>
      <c r="CW771" s="28"/>
      <c r="CX771" s="28"/>
      <c r="CY771" s="28"/>
      <c r="DD771" s="202"/>
      <c r="DF771" s="28"/>
      <c r="DG771" s="28"/>
      <c r="DH771" s="28"/>
      <c r="DM771" s="202"/>
      <c r="DO771" s="28"/>
      <c r="DP771" s="28"/>
      <c r="DQ771" s="28"/>
      <c r="DV771" s="202"/>
      <c r="DX771" s="28"/>
      <c r="DY771" s="28"/>
      <c r="DZ771" s="28"/>
      <c r="EE771" s="202"/>
      <c r="EG771" s="28"/>
      <c r="EH771" s="28"/>
      <c r="EI771" s="28"/>
      <c r="EN771" s="202"/>
      <c r="EP771" s="28"/>
      <c r="EQ771" s="28"/>
      <c r="ER771" s="28"/>
      <c r="EW771" s="202"/>
      <c r="EY771" s="28"/>
      <c r="EZ771" s="28"/>
      <c r="FA771" s="28"/>
      <c r="FF771" s="202"/>
      <c r="FH771" s="28"/>
      <c r="FI771" s="28"/>
      <c r="FJ771" s="28"/>
      <c r="FO771" s="202"/>
      <c r="FQ771" s="28"/>
      <c r="FR771" s="28"/>
      <c r="FS771" s="28"/>
      <c r="FX771" s="202"/>
      <c r="FZ771" s="28"/>
      <c r="GA771" s="28"/>
      <c r="GB771" s="28"/>
      <c r="GG771" s="202"/>
      <c r="GI771" s="28"/>
      <c r="GJ771" s="28"/>
      <c r="GK771" s="28"/>
      <c r="GP771" s="202"/>
      <c r="GR771" s="28"/>
      <c r="GS771" s="28"/>
      <c r="GT771" s="28"/>
      <c r="GY771" s="202"/>
      <c r="HA771" s="28"/>
      <c r="HB771" s="28"/>
      <c r="HC771" s="28"/>
      <c r="HH771" s="202"/>
      <c r="HJ771" s="28"/>
      <c r="HK771" s="28"/>
      <c r="HL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c r="IS771" s="28"/>
      <c r="IT771" s="28"/>
      <c r="IU771" s="28"/>
      <c r="IV771" s="28"/>
    </row>
    <row r="772" spans="1:256" s="54" customFormat="1" ht="18">
      <c r="A772" s="364" t="s">
        <v>516</v>
      </c>
      <c r="B772" s="28"/>
      <c r="C772" s="292"/>
      <c r="D772" s="54" t="s">
        <v>134</v>
      </c>
      <c r="E772" s="54">
        <f t="shared" si="9"/>
        <v>8</v>
      </c>
      <c r="F772" s="305">
        <f t="shared" si="10"/>
        <v>52</v>
      </c>
      <c r="H772" s="239">
        <v>34</v>
      </c>
      <c r="I772" s="28">
        <v>18</v>
      </c>
      <c r="J772" s="28"/>
      <c r="K772" s="28"/>
      <c r="M772" s="239"/>
      <c r="N772" s="28"/>
      <c r="R772" s="202"/>
      <c r="T772" s="28"/>
      <c r="U772" s="28"/>
      <c r="V772" s="28"/>
      <c r="AA772" s="202"/>
      <c r="AC772" s="28"/>
      <c r="AD772" s="28"/>
      <c r="AE772" s="28"/>
      <c r="AJ772" s="202"/>
      <c r="AL772" s="28"/>
      <c r="AM772" s="28"/>
      <c r="AN772" s="28"/>
      <c r="AS772" s="202"/>
      <c r="AU772" s="28"/>
      <c r="AV772" s="28"/>
      <c r="AW772" s="28"/>
      <c r="BB772" s="202"/>
      <c r="BD772" s="28"/>
      <c r="BE772" s="28"/>
      <c r="BF772" s="28"/>
      <c r="BK772" s="202"/>
      <c r="BM772" s="28"/>
      <c r="BN772" s="28"/>
      <c r="BO772" s="28"/>
      <c r="BT772" s="202"/>
      <c r="BV772" s="28"/>
      <c r="BW772" s="28"/>
      <c r="BX772" s="28"/>
      <c r="CC772" s="202"/>
      <c r="CE772" s="28"/>
      <c r="CF772" s="28"/>
      <c r="CG772" s="28"/>
      <c r="CL772" s="202"/>
      <c r="CN772" s="28"/>
      <c r="CO772" s="28"/>
      <c r="CP772" s="28"/>
      <c r="CU772" s="202"/>
      <c r="CW772" s="28"/>
      <c r="CX772" s="28"/>
      <c r="CY772" s="28"/>
      <c r="DD772" s="202"/>
      <c r="DF772" s="28"/>
      <c r="DG772" s="28"/>
      <c r="DH772" s="28"/>
      <c r="DM772" s="202"/>
      <c r="DO772" s="28"/>
      <c r="DP772" s="28"/>
      <c r="DQ772" s="28"/>
      <c r="DV772" s="202"/>
      <c r="DX772" s="28"/>
      <c r="DY772" s="28"/>
      <c r="DZ772" s="28"/>
      <c r="EE772" s="202"/>
      <c r="EG772" s="28"/>
      <c r="EH772" s="28"/>
      <c r="EI772" s="28"/>
      <c r="EN772" s="202"/>
      <c r="EP772" s="28"/>
      <c r="EQ772" s="28"/>
      <c r="ER772" s="28"/>
      <c r="EW772" s="202"/>
      <c r="EY772" s="28"/>
      <c r="EZ772" s="28"/>
      <c r="FA772" s="28"/>
      <c r="FF772" s="202"/>
      <c r="FH772" s="28"/>
      <c r="FI772" s="28"/>
      <c r="FJ772" s="28"/>
      <c r="FO772" s="202"/>
      <c r="FQ772" s="28"/>
      <c r="FR772" s="28"/>
      <c r="FS772" s="28"/>
      <c r="FX772" s="202"/>
      <c r="FZ772" s="28"/>
      <c r="GA772" s="28"/>
      <c r="GB772" s="28"/>
      <c r="GG772" s="202"/>
      <c r="GI772" s="28"/>
      <c r="GJ772" s="28"/>
      <c r="GK772" s="28"/>
      <c r="GP772" s="202"/>
      <c r="GR772" s="28"/>
      <c r="GS772" s="28"/>
      <c r="GT772" s="28"/>
      <c r="GY772" s="202"/>
      <c r="HA772" s="28"/>
      <c r="HB772" s="28"/>
      <c r="HC772" s="28"/>
      <c r="HH772" s="202"/>
      <c r="HJ772" s="28"/>
      <c r="HK772" s="28"/>
      <c r="HL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c r="IS772" s="28"/>
      <c r="IT772" s="28"/>
      <c r="IU772" s="28"/>
      <c r="IV772" s="28"/>
    </row>
    <row r="773" spans="1:256" s="54" customFormat="1" ht="18">
      <c r="A773" s="364" t="s">
        <v>933</v>
      </c>
      <c r="B773" s="292"/>
      <c r="C773" s="292"/>
      <c r="D773" s="54" t="s">
        <v>130</v>
      </c>
      <c r="E773" s="54">
        <f t="shared" si="9"/>
        <v>2</v>
      </c>
      <c r="F773" s="305">
        <f t="shared" si="10"/>
        <v>4</v>
      </c>
      <c r="H773" s="28"/>
      <c r="I773" s="28"/>
      <c r="J773" s="28">
        <v>4</v>
      </c>
      <c r="K773" s="28"/>
      <c r="M773" s="28"/>
      <c r="N773" s="28"/>
      <c r="R773" s="202"/>
      <c r="T773" s="28"/>
      <c r="U773" s="28"/>
      <c r="V773" s="28"/>
      <c r="AA773" s="202"/>
      <c r="AC773" s="28"/>
      <c r="AD773" s="28"/>
      <c r="AE773" s="28"/>
      <c r="AJ773" s="202"/>
      <c r="AL773" s="28"/>
      <c r="AM773" s="28"/>
      <c r="AN773" s="28"/>
      <c r="AS773" s="202"/>
      <c r="AU773" s="28"/>
      <c r="AV773" s="28"/>
      <c r="AW773" s="28"/>
      <c r="BB773" s="202"/>
      <c r="BD773" s="28"/>
      <c r="BE773" s="28"/>
      <c r="BF773" s="28"/>
      <c r="BK773" s="202"/>
      <c r="BM773" s="28"/>
      <c r="BN773" s="28"/>
      <c r="BO773" s="28"/>
      <c r="BT773" s="202"/>
      <c r="BV773" s="28"/>
      <c r="BW773" s="28"/>
      <c r="BX773" s="28"/>
      <c r="CC773" s="202"/>
      <c r="CE773" s="28"/>
      <c r="CF773" s="28"/>
      <c r="CG773" s="28"/>
      <c r="CL773" s="202"/>
      <c r="CN773" s="28"/>
      <c r="CO773" s="28"/>
      <c r="CP773" s="28"/>
      <c r="CU773" s="202"/>
      <c r="CW773" s="28"/>
      <c r="CX773" s="28"/>
      <c r="CY773" s="28"/>
      <c r="DD773" s="202"/>
      <c r="DF773" s="28"/>
      <c r="DG773" s="28"/>
      <c r="DH773" s="28"/>
      <c r="DM773" s="202"/>
      <c r="DO773" s="28"/>
      <c r="DP773" s="28"/>
      <c r="DQ773" s="28"/>
      <c r="DV773" s="202"/>
      <c r="DX773" s="28"/>
      <c r="DY773" s="28"/>
      <c r="DZ773" s="28"/>
      <c r="EE773" s="202"/>
      <c r="EG773" s="28"/>
      <c r="EH773" s="28"/>
      <c r="EI773" s="28"/>
      <c r="EN773" s="202"/>
      <c r="EP773" s="28"/>
      <c r="EQ773" s="28"/>
      <c r="ER773" s="28"/>
      <c r="EW773" s="202"/>
      <c r="EY773" s="28"/>
      <c r="EZ773" s="28"/>
      <c r="FA773" s="28"/>
      <c r="FF773" s="202"/>
      <c r="FH773" s="28"/>
      <c r="FI773" s="28"/>
      <c r="FJ773" s="28"/>
      <c r="FO773" s="202"/>
      <c r="FQ773" s="28"/>
      <c r="FR773" s="28"/>
      <c r="FS773" s="28"/>
      <c r="FX773" s="202"/>
      <c r="FZ773" s="28"/>
      <c r="GA773" s="28"/>
      <c r="GB773" s="28"/>
      <c r="GG773" s="202"/>
      <c r="GI773" s="28"/>
      <c r="GJ773" s="28"/>
      <c r="GK773" s="28"/>
      <c r="GP773" s="202"/>
      <c r="GR773" s="28"/>
      <c r="GS773" s="28"/>
      <c r="GT773" s="28"/>
      <c r="GY773" s="202"/>
      <c r="HA773" s="28"/>
      <c r="HB773" s="28"/>
      <c r="HC773" s="28"/>
      <c r="HH773" s="202"/>
      <c r="HJ773" s="28"/>
      <c r="HK773" s="28"/>
      <c r="HL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c r="IS773" s="28"/>
      <c r="IT773" s="28"/>
      <c r="IU773" s="28"/>
      <c r="IV773" s="28"/>
    </row>
    <row r="774" spans="1:256" s="54" customFormat="1" ht="18">
      <c r="A774" s="364" t="s">
        <v>584</v>
      </c>
      <c r="B774" s="28"/>
      <c r="C774" s="292"/>
      <c r="D774" s="54" t="s">
        <v>137</v>
      </c>
      <c r="E774" s="54">
        <f t="shared" si="9"/>
        <v>2</v>
      </c>
      <c r="F774" s="305">
        <f t="shared" si="10"/>
        <v>27</v>
      </c>
      <c r="H774" s="28">
        <v>21</v>
      </c>
      <c r="I774" s="28"/>
      <c r="J774" s="28">
        <v>6</v>
      </c>
      <c r="K774" s="28"/>
      <c r="L774" s="28"/>
      <c r="M774" s="28"/>
      <c r="N774" s="28"/>
      <c r="R774" s="202"/>
      <c r="T774" s="28"/>
      <c r="U774" s="28"/>
      <c r="V774" s="28"/>
      <c r="AA774" s="202"/>
      <c r="AC774" s="28"/>
      <c r="AD774" s="28"/>
      <c r="AE774" s="28"/>
      <c r="AJ774" s="202"/>
      <c r="AL774" s="28"/>
      <c r="AM774" s="28"/>
      <c r="AN774" s="28"/>
      <c r="AS774" s="202"/>
      <c r="AU774" s="28"/>
      <c r="AV774" s="28"/>
      <c r="AW774" s="28"/>
      <c r="BB774" s="202"/>
      <c r="BD774" s="28"/>
      <c r="BE774" s="28"/>
      <c r="BF774" s="28"/>
      <c r="BK774" s="202"/>
      <c r="BM774" s="28"/>
      <c r="BN774" s="28"/>
      <c r="BO774" s="28"/>
      <c r="BT774" s="202"/>
      <c r="BV774" s="28"/>
      <c r="BW774" s="28"/>
      <c r="BX774" s="28"/>
      <c r="CC774" s="202"/>
      <c r="CE774" s="28"/>
      <c r="CF774" s="28"/>
      <c r="CG774" s="28"/>
      <c r="CL774" s="202"/>
      <c r="CN774" s="28"/>
      <c r="CO774" s="28"/>
      <c r="CP774" s="28"/>
      <c r="CU774" s="202"/>
      <c r="CW774" s="28"/>
      <c r="CX774" s="28"/>
      <c r="CY774" s="28"/>
      <c r="DD774" s="202"/>
      <c r="DF774" s="28"/>
      <c r="DG774" s="28"/>
      <c r="DH774" s="28"/>
      <c r="DM774" s="202"/>
      <c r="DO774" s="28"/>
      <c r="DP774" s="28"/>
      <c r="DQ774" s="28"/>
      <c r="DV774" s="202"/>
      <c r="DX774" s="28"/>
      <c r="DY774" s="28"/>
      <c r="DZ774" s="28"/>
      <c r="EE774" s="202"/>
      <c r="EG774" s="28"/>
      <c r="EH774" s="28"/>
      <c r="EI774" s="28"/>
      <c r="EN774" s="202"/>
      <c r="EP774" s="28"/>
      <c r="EQ774" s="28"/>
      <c r="ER774" s="28"/>
      <c r="EW774" s="202"/>
      <c r="EY774" s="28"/>
      <c r="EZ774" s="28"/>
      <c r="FA774" s="28"/>
      <c r="FF774" s="202"/>
      <c r="FH774" s="28"/>
      <c r="FI774" s="28"/>
      <c r="FJ774" s="28"/>
      <c r="FO774" s="202"/>
      <c r="FQ774" s="28"/>
      <c r="FR774" s="28"/>
      <c r="FS774" s="28"/>
      <c r="FX774" s="202"/>
      <c r="FZ774" s="28"/>
      <c r="GA774" s="28"/>
      <c r="GB774" s="28"/>
      <c r="GG774" s="202"/>
      <c r="GI774" s="28"/>
      <c r="GJ774" s="28"/>
      <c r="GK774" s="28"/>
      <c r="GP774" s="202"/>
      <c r="GR774" s="28"/>
      <c r="GS774" s="28"/>
      <c r="GT774" s="28"/>
      <c r="GY774" s="202"/>
      <c r="HA774" s="28"/>
      <c r="HB774" s="28"/>
      <c r="HC774" s="28"/>
      <c r="HH774" s="202"/>
      <c r="HJ774" s="28"/>
      <c r="HK774" s="28"/>
      <c r="HL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c r="IS774" s="28"/>
      <c r="IT774" s="28"/>
      <c r="IU774" s="28"/>
      <c r="IV774" s="28"/>
    </row>
    <row r="775" spans="1:256" s="54" customFormat="1" ht="18">
      <c r="A775" s="364" t="s">
        <v>572</v>
      </c>
      <c r="B775" s="28"/>
      <c r="C775" s="292"/>
      <c r="D775" s="54" t="s">
        <v>129</v>
      </c>
      <c r="E775" s="54">
        <f t="shared" si="9"/>
        <v>24</v>
      </c>
      <c r="F775" s="305">
        <f t="shared" si="10"/>
        <v>5</v>
      </c>
      <c r="H775" s="28">
        <v>1</v>
      </c>
      <c r="I775" s="28">
        <v>4</v>
      </c>
      <c r="J775" s="28"/>
      <c r="K775" s="28"/>
      <c r="L775" s="28"/>
      <c r="M775" s="28"/>
      <c r="N775" s="28"/>
      <c r="R775" s="202"/>
      <c r="T775" s="28"/>
      <c r="U775" s="28"/>
      <c r="V775" s="28"/>
      <c r="AA775" s="202"/>
      <c r="AC775" s="28"/>
      <c r="AD775" s="28"/>
      <c r="AE775" s="28"/>
      <c r="AJ775" s="202"/>
      <c r="AL775" s="28"/>
      <c r="AM775" s="28"/>
      <c r="AN775" s="28"/>
      <c r="AS775" s="202"/>
      <c r="AU775" s="28"/>
      <c r="AV775" s="28"/>
      <c r="AW775" s="28"/>
      <c r="BB775" s="202"/>
      <c r="BD775" s="28"/>
      <c r="BE775" s="28"/>
      <c r="BF775" s="28"/>
      <c r="BK775" s="202"/>
      <c r="BM775" s="28"/>
      <c r="BN775" s="28"/>
      <c r="BO775" s="28"/>
      <c r="BT775" s="202"/>
      <c r="BV775" s="28"/>
      <c r="BW775" s="28"/>
      <c r="BX775" s="28"/>
      <c r="CC775" s="202"/>
      <c r="CE775" s="28"/>
      <c r="CF775" s="28"/>
      <c r="CG775" s="28"/>
      <c r="CL775" s="202"/>
      <c r="CN775" s="28"/>
      <c r="CO775" s="28"/>
      <c r="CP775" s="28"/>
      <c r="CU775" s="202"/>
      <c r="CW775" s="28"/>
      <c r="CX775" s="28"/>
      <c r="CY775" s="28"/>
      <c r="DD775" s="202"/>
      <c r="DF775" s="28"/>
      <c r="DG775" s="28"/>
      <c r="DH775" s="28"/>
      <c r="DM775" s="202"/>
      <c r="DO775" s="28"/>
      <c r="DP775" s="28"/>
      <c r="DQ775" s="28"/>
      <c r="DV775" s="202"/>
      <c r="DX775" s="28"/>
      <c r="DY775" s="28"/>
      <c r="DZ775" s="28"/>
      <c r="EE775" s="202"/>
      <c r="EG775" s="28"/>
      <c r="EH775" s="28"/>
      <c r="EI775" s="28"/>
      <c r="EN775" s="202"/>
      <c r="EP775" s="28"/>
      <c r="EQ775" s="28"/>
      <c r="ER775" s="28"/>
      <c r="EW775" s="202"/>
      <c r="EY775" s="28"/>
      <c r="EZ775" s="28"/>
      <c r="FA775" s="28"/>
      <c r="FF775" s="202"/>
      <c r="FH775" s="28"/>
      <c r="FI775" s="28"/>
      <c r="FJ775" s="28"/>
      <c r="FO775" s="202"/>
      <c r="FQ775" s="28"/>
      <c r="FR775" s="28"/>
      <c r="FS775" s="28"/>
      <c r="FX775" s="202"/>
      <c r="FZ775" s="28"/>
      <c r="GA775" s="28"/>
      <c r="GB775" s="28"/>
      <c r="GG775" s="202"/>
      <c r="GI775" s="28"/>
      <c r="GJ775" s="28"/>
      <c r="GK775" s="28"/>
      <c r="GP775" s="202"/>
      <c r="GR775" s="28"/>
      <c r="GS775" s="28"/>
      <c r="GT775" s="28"/>
      <c r="GY775" s="202"/>
      <c r="HA775" s="28"/>
      <c r="HB775" s="28"/>
      <c r="HC775" s="28"/>
      <c r="HH775" s="202"/>
      <c r="HJ775" s="28"/>
      <c r="HK775" s="28"/>
      <c r="HL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c r="IS775" s="28"/>
      <c r="IT775" s="28"/>
      <c r="IU775" s="28"/>
      <c r="IV775" s="28"/>
    </row>
    <row r="776" spans="1:256" s="54" customFormat="1" ht="18">
      <c r="A776" s="364" t="s">
        <v>681</v>
      </c>
      <c r="B776" s="28"/>
      <c r="C776" s="292"/>
      <c r="D776" s="54" t="s">
        <v>129</v>
      </c>
      <c r="E776" s="54">
        <f t="shared" si="9"/>
        <v>1</v>
      </c>
      <c r="F776" s="305">
        <f t="shared" si="10"/>
        <v>29</v>
      </c>
      <c r="H776" s="28">
        <v>27</v>
      </c>
      <c r="I776" s="28">
        <v>2</v>
      </c>
      <c r="J776" s="28"/>
      <c r="K776" s="28"/>
      <c r="L776" s="28"/>
      <c r="M776" s="28"/>
      <c r="N776" s="28"/>
      <c r="R776" s="202"/>
      <c r="T776" s="28"/>
      <c r="U776" s="28"/>
      <c r="V776" s="28"/>
      <c r="AA776" s="202"/>
      <c r="AC776" s="28"/>
      <c r="AD776" s="28"/>
      <c r="AE776" s="28"/>
      <c r="AJ776" s="202"/>
      <c r="AL776" s="28"/>
      <c r="AM776" s="28"/>
      <c r="AN776" s="28"/>
      <c r="AS776" s="202"/>
      <c r="AU776" s="28"/>
      <c r="AV776" s="28"/>
      <c r="AW776" s="28"/>
      <c r="BB776" s="202"/>
      <c r="BD776" s="28"/>
      <c r="BE776" s="28"/>
      <c r="BF776" s="28"/>
      <c r="BK776" s="202"/>
      <c r="BM776" s="28"/>
      <c r="BN776" s="28"/>
      <c r="BO776" s="28"/>
      <c r="BT776" s="202"/>
      <c r="BV776" s="28"/>
      <c r="BW776" s="28"/>
      <c r="BX776" s="28"/>
      <c r="CC776" s="202"/>
      <c r="CE776" s="28"/>
      <c r="CF776" s="28"/>
      <c r="CG776" s="28"/>
      <c r="CL776" s="202"/>
      <c r="CN776" s="28"/>
      <c r="CO776" s="28"/>
      <c r="CP776" s="28"/>
      <c r="CU776" s="202"/>
      <c r="CW776" s="28"/>
      <c r="CX776" s="28"/>
      <c r="CY776" s="28"/>
      <c r="DD776" s="202"/>
      <c r="DF776" s="28"/>
      <c r="DG776" s="28"/>
      <c r="DH776" s="28"/>
      <c r="DM776" s="202"/>
      <c r="DO776" s="28"/>
      <c r="DP776" s="28"/>
      <c r="DQ776" s="28"/>
      <c r="DV776" s="202"/>
      <c r="DX776" s="28"/>
      <c r="DY776" s="28"/>
      <c r="DZ776" s="28"/>
      <c r="EE776" s="202"/>
      <c r="EG776" s="28"/>
      <c r="EH776" s="28"/>
      <c r="EI776" s="28"/>
      <c r="EN776" s="202"/>
      <c r="EP776" s="28"/>
      <c r="EQ776" s="28"/>
      <c r="ER776" s="28"/>
      <c r="EW776" s="202"/>
      <c r="EY776" s="28"/>
      <c r="EZ776" s="28"/>
      <c r="FA776" s="28"/>
      <c r="FF776" s="202"/>
      <c r="FH776" s="28"/>
      <c r="FI776" s="28"/>
      <c r="FJ776" s="28"/>
      <c r="FO776" s="202"/>
      <c r="FQ776" s="28"/>
      <c r="FR776" s="28"/>
      <c r="FS776" s="28"/>
      <c r="FX776" s="202"/>
      <c r="FZ776" s="28"/>
      <c r="GA776" s="28"/>
      <c r="GB776" s="28"/>
      <c r="GG776" s="202"/>
      <c r="GI776" s="28"/>
      <c r="GJ776" s="28"/>
      <c r="GK776" s="28"/>
      <c r="GP776" s="202"/>
      <c r="GR776" s="28"/>
      <c r="GS776" s="28"/>
      <c r="GT776" s="28"/>
      <c r="GY776" s="202"/>
      <c r="HA776" s="28"/>
      <c r="HB776" s="28"/>
      <c r="HC776" s="28"/>
      <c r="HH776" s="202"/>
      <c r="HJ776" s="28"/>
      <c r="HK776" s="28"/>
      <c r="HL776" s="28"/>
      <c r="HQ776" s="28"/>
      <c r="HR776" s="28"/>
      <c r="HS776" s="28"/>
      <c r="HT776" s="28"/>
      <c r="HU776" s="28"/>
      <c r="HV776" s="28"/>
      <c r="HW776" s="28"/>
      <c r="HX776" s="28"/>
      <c r="HY776" s="28"/>
      <c r="HZ776" s="28"/>
      <c r="IA776" s="28"/>
      <c r="IB776" s="28"/>
      <c r="IC776" s="28"/>
      <c r="ID776" s="28"/>
      <c r="IE776" s="28"/>
      <c r="IF776" s="28"/>
      <c r="IG776" s="28"/>
      <c r="IH776" s="28"/>
      <c r="II776" s="28"/>
      <c r="IJ776" s="28"/>
      <c r="IK776" s="28"/>
      <c r="IL776" s="28"/>
      <c r="IM776" s="28"/>
      <c r="IN776" s="28"/>
      <c r="IO776" s="28"/>
      <c r="IP776" s="28"/>
      <c r="IQ776" s="28"/>
      <c r="IR776" s="28"/>
      <c r="IS776" s="28"/>
      <c r="IT776" s="28"/>
      <c r="IU776" s="28"/>
      <c r="IV776" s="28"/>
    </row>
    <row r="777" spans="1:256" s="54" customFormat="1" ht="18">
      <c r="A777" s="364" t="s">
        <v>2376</v>
      </c>
      <c r="B777" s="28"/>
      <c r="C777" s="292"/>
      <c r="D777" s="54" t="s">
        <v>129</v>
      </c>
      <c r="E777" s="54">
        <f t="shared" si="9"/>
        <v>0</v>
      </c>
      <c r="F777" s="305">
        <f t="shared" si="10"/>
        <v>0</v>
      </c>
      <c r="H777" s="28"/>
      <c r="I777" s="28"/>
      <c r="J777" s="28"/>
      <c r="K777" s="28"/>
      <c r="L777" s="28"/>
      <c r="M777" s="28"/>
      <c r="N777" s="28"/>
      <c r="R777" s="202"/>
      <c r="T777" s="28"/>
      <c r="U777" s="28"/>
      <c r="V777" s="28"/>
      <c r="AA777" s="202"/>
      <c r="AC777" s="28"/>
      <c r="AD777" s="28"/>
      <c r="AE777" s="28"/>
      <c r="AJ777" s="202"/>
      <c r="AL777" s="28"/>
      <c r="AM777" s="28"/>
      <c r="AN777" s="28"/>
      <c r="AS777" s="202"/>
      <c r="AU777" s="28"/>
      <c r="AV777" s="28"/>
      <c r="AW777" s="28"/>
      <c r="BB777" s="202"/>
      <c r="BD777" s="28"/>
      <c r="BE777" s="28"/>
      <c r="BF777" s="28"/>
      <c r="BK777" s="202"/>
      <c r="BM777" s="28"/>
      <c r="BN777" s="28"/>
      <c r="BO777" s="28"/>
      <c r="BT777" s="202"/>
      <c r="BV777" s="28"/>
      <c r="BW777" s="28"/>
      <c r="BX777" s="28"/>
      <c r="CC777" s="202"/>
      <c r="CE777" s="28"/>
      <c r="CF777" s="28"/>
      <c r="CG777" s="28"/>
      <c r="CL777" s="202"/>
      <c r="CN777" s="28"/>
      <c r="CO777" s="28"/>
      <c r="CP777" s="28"/>
      <c r="CU777" s="202"/>
      <c r="CW777" s="28"/>
      <c r="CX777" s="28"/>
      <c r="CY777" s="28"/>
      <c r="DD777" s="202"/>
      <c r="DF777" s="28"/>
      <c r="DG777" s="28"/>
      <c r="DH777" s="28"/>
      <c r="DM777" s="202"/>
      <c r="DO777" s="28"/>
      <c r="DP777" s="28"/>
      <c r="DQ777" s="28"/>
      <c r="DV777" s="202"/>
      <c r="DX777" s="28"/>
      <c r="DY777" s="28"/>
      <c r="DZ777" s="28"/>
      <c r="EE777" s="202"/>
      <c r="EG777" s="28"/>
      <c r="EH777" s="28"/>
      <c r="EI777" s="28"/>
      <c r="EN777" s="202"/>
      <c r="EP777" s="28"/>
      <c r="EQ777" s="28"/>
      <c r="ER777" s="28"/>
      <c r="EW777" s="202"/>
      <c r="EY777" s="28"/>
      <c r="EZ777" s="28"/>
      <c r="FA777" s="28"/>
      <c r="FF777" s="202"/>
      <c r="FH777" s="28"/>
      <c r="FI777" s="28"/>
      <c r="FJ777" s="28"/>
      <c r="FO777" s="202"/>
      <c r="FQ777" s="28"/>
      <c r="FR777" s="28"/>
      <c r="FS777" s="28"/>
      <c r="FX777" s="202"/>
      <c r="FZ777" s="28"/>
      <c r="GA777" s="28"/>
      <c r="GB777" s="28"/>
      <c r="GG777" s="202"/>
      <c r="GI777" s="28"/>
      <c r="GJ777" s="28"/>
      <c r="GK777" s="28"/>
      <c r="GP777" s="202"/>
      <c r="GR777" s="28"/>
      <c r="GS777" s="28"/>
      <c r="GT777" s="28"/>
      <c r="GY777" s="202"/>
      <c r="HA777" s="28"/>
      <c r="HB777" s="28"/>
      <c r="HC777" s="28"/>
      <c r="HH777" s="202"/>
      <c r="HJ777" s="28"/>
      <c r="HK777" s="28"/>
      <c r="HL777" s="28"/>
      <c r="HQ777" s="28"/>
      <c r="HR777" s="28"/>
      <c r="HS777" s="28"/>
      <c r="HT777" s="28"/>
      <c r="HU777" s="28"/>
      <c r="HV777" s="28"/>
      <c r="HW777" s="28"/>
      <c r="HX777" s="28"/>
      <c r="HY777" s="28"/>
      <c r="HZ777" s="28"/>
      <c r="IA777" s="28"/>
      <c r="IB777" s="28"/>
      <c r="IC777" s="28"/>
      <c r="ID777" s="28"/>
      <c r="IE777" s="28"/>
      <c r="IF777" s="28"/>
      <c r="IG777" s="28"/>
      <c r="IH777" s="28"/>
      <c r="II777" s="28"/>
      <c r="IJ777" s="28"/>
      <c r="IK777" s="28"/>
      <c r="IL777" s="28"/>
      <c r="IM777" s="28"/>
      <c r="IN777" s="28"/>
      <c r="IO777" s="28"/>
      <c r="IP777" s="28"/>
      <c r="IQ777" s="28"/>
      <c r="IR777" s="28"/>
      <c r="IS777" s="28"/>
      <c r="IT777" s="28"/>
      <c r="IU777" s="28"/>
      <c r="IV777" s="28"/>
    </row>
    <row r="778" spans="1:256" s="54" customFormat="1" ht="18">
      <c r="A778" s="364" t="s">
        <v>786</v>
      </c>
      <c r="B778" s="28"/>
      <c r="C778" s="292"/>
      <c r="D778" s="365" t="s">
        <v>129</v>
      </c>
      <c r="E778" s="54">
        <f t="shared" si="9"/>
        <v>0</v>
      </c>
      <c r="F778" s="305">
        <f t="shared" si="10"/>
        <v>0</v>
      </c>
      <c r="H778" s="28"/>
      <c r="I778" s="28"/>
      <c r="J778" s="28"/>
      <c r="K778" s="28"/>
      <c r="L778" s="28"/>
      <c r="M778" s="28"/>
      <c r="N778" s="28"/>
      <c r="R778" s="202"/>
      <c r="T778" s="28"/>
      <c r="U778" s="28"/>
      <c r="V778" s="28"/>
      <c r="AA778" s="202"/>
      <c r="AC778" s="28"/>
      <c r="AD778" s="28"/>
      <c r="AE778" s="28"/>
      <c r="AJ778" s="202"/>
      <c r="AL778" s="28"/>
      <c r="AM778" s="28"/>
      <c r="AN778" s="28"/>
      <c r="AS778" s="202"/>
      <c r="AU778" s="28"/>
      <c r="AV778" s="28"/>
      <c r="AW778" s="28"/>
      <c r="BB778" s="202"/>
      <c r="BD778" s="28"/>
      <c r="BE778" s="28"/>
      <c r="BF778" s="28"/>
      <c r="BK778" s="202"/>
      <c r="BM778" s="28"/>
      <c r="BN778" s="28"/>
      <c r="BO778" s="28"/>
      <c r="BT778" s="202"/>
      <c r="BV778" s="28"/>
      <c r="BW778" s="28"/>
      <c r="BX778" s="28"/>
      <c r="CC778" s="202"/>
      <c r="CE778" s="28"/>
      <c r="CF778" s="28"/>
      <c r="CG778" s="28"/>
      <c r="CL778" s="202"/>
      <c r="CN778" s="28"/>
      <c r="CO778" s="28"/>
      <c r="CP778" s="28"/>
      <c r="CU778" s="202"/>
      <c r="CW778" s="28"/>
      <c r="CX778" s="28"/>
      <c r="CY778" s="28"/>
      <c r="DD778" s="202"/>
      <c r="DF778" s="28"/>
      <c r="DG778" s="28"/>
      <c r="DH778" s="28"/>
      <c r="DM778" s="202"/>
      <c r="DO778" s="28"/>
      <c r="DP778" s="28"/>
      <c r="DQ778" s="28"/>
      <c r="DV778" s="202"/>
      <c r="DX778" s="28"/>
      <c r="DY778" s="28"/>
      <c r="DZ778" s="28"/>
      <c r="EE778" s="202"/>
      <c r="EG778" s="28"/>
      <c r="EH778" s="28"/>
      <c r="EI778" s="28"/>
      <c r="EN778" s="202"/>
      <c r="EP778" s="28"/>
      <c r="EQ778" s="28"/>
      <c r="ER778" s="28"/>
      <c r="EW778" s="202"/>
      <c r="EY778" s="28"/>
      <c r="EZ778" s="28"/>
      <c r="FA778" s="28"/>
      <c r="FF778" s="202"/>
      <c r="FH778" s="28"/>
      <c r="FI778" s="28"/>
      <c r="FJ778" s="28"/>
      <c r="FO778" s="202"/>
      <c r="FQ778" s="28"/>
      <c r="FR778" s="28"/>
      <c r="FS778" s="28"/>
      <c r="FX778" s="202"/>
      <c r="FZ778" s="28"/>
      <c r="GA778" s="28"/>
      <c r="GB778" s="28"/>
      <c r="GG778" s="202"/>
      <c r="GI778" s="28"/>
      <c r="GJ778" s="28"/>
      <c r="GK778" s="28"/>
      <c r="GP778" s="202"/>
      <c r="GR778" s="28"/>
      <c r="GS778" s="28"/>
      <c r="GT778" s="28"/>
      <c r="GY778" s="202"/>
      <c r="HA778" s="28"/>
      <c r="HB778" s="28"/>
      <c r="HC778" s="28"/>
      <c r="HH778" s="202"/>
      <c r="HJ778" s="28"/>
      <c r="HK778" s="28"/>
      <c r="HL778" s="28"/>
      <c r="HQ778" s="28"/>
      <c r="HR778" s="28"/>
      <c r="HS778" s="28"/>
      <c r="HT778" s="28"/>
      <c r="HU778" s="28"/>
      <c r="HV778" s="28"/>
      <c r="HW778" s="28"/>
      <c r="HX778" s="28"/>
      <c r="HY778" s="28"/>
      <c r="HZ778" s="28"/>
      <c r="IA778" s="28"/>
      <c r="IB778" s="28"/>
      <c r="IC778" s="28"/>
      <c r="ID778" s="28"/>
      <c r="IE778" s="28"/>
      <c r="IF778" s="28"/>
      <c r="IG778" s="28"/>
      <c r="IH778" s="28"/>
      <c r="II778" s="28"/>
      <c r="IJ778" s="28"/>
      <c r="IK778" s="28"/>
      <c r="IL778" s="28"/>
      <c r="IM778" s="28"/>
      <c r="IN778" s="28"/>
      <c r="IO778" s="28"/>
      <c r="IP778" s="28"/>
      <c r="IQ778" s="28"/>
      <c r="IR778" s="28"/>
      <c r="IS778" s="28"/>
      <c r="IT778" s="28"/>
      <c r="IU778" s="28"/>
      <c r="IV778" s="28"/>
    </row>
    <row r="779" spans="1:256" s="54" customFormat="1" ht="18">
      <c r="A779" s="364" t="s">
        <v>537</v>
      </c>
      <c r="B779" s="28"/>
      <c r="C779" s="292"/>
      <c r="D779" s="365" t="s">
        <v>129</v>
      </c>
      <c r="E779" s="54">
        <f t="shared" si="9"/>
        <v>2</v>
      </c>
      <c r="F779" s="305">
        <f t="shared" si="10"/>
        <v>0</v>
      </c>
      <c r="H779" s="239"/>
      <c r="I779" s="28"/>
      <c r="J779" s="28"/>
      <c r="K779" s="28"/>
      <c r="L779" s="28"/>
      <c r="M779" s="239"/>
      <c r="N779" s="28"/>
      <c r="R779" s="202"/>
      <c r="T779" s="28"/>
      <c r="U779" s="28"/>
      <c r="V779" s="28"/>
      <c r="AA779" s="202"/>
      <c r="AC779" s="28"/>
      <c r="AD779" s="28"/>
      <c r="AE779" s="28"/>
      <c r="AJ779" s="202"/>
      <c r="AL779" s="28"/>
      <c r="AM779" s="28"/>
      <c r="AN779" s="28"/>
      <c r="AS779" s="202"/>
      <c r="AU779" s="28"/>
      <c r="AV779" s="28"/>
      <c r="AW779" s="28"/>
      <c r="BB779" s="202"/>
      <c r="BD779" s="28"/>
      <c r="BE779" s="28"/>
      <c r="BF779" s="28"/>
      <c r="BK779" s="202"/>
      <c r="BM779" s="28"/>
      <c r="BN779" s="28"/>
      <c r="BO779" s="28"/>
      <c r="BT779" s="202"/>
      <c r="BV779" s="28"/>
      <c r="BW779" s="28"/>
      <c r="BX779" s="28"/>
      <c r="CC779" s="202"/>
      <c r="CE779" s="28"/>
      <c r="CF779" s="28"/>
      <c r="CG779" s="28"/>
      <c r="CL779" s="202"/>
      <c r="CN779" s="28"/>
      <c r="CO779" s="28"/>
      <c r="CP779" s="28"/>
      <c r="CU779" s="202"/>
      <c r="CW779" s="28"/>
      <c r="CX779" s="28"/>
      <c r="CY779" s="28"/>
      <c r="DD779" s="202"/>
      <c r="DF779" s="28"/>
      <c r="DG779" s="28"/>
      <c r="DH779" s="28"/>
      <c r="DM779" s="202"/>
      <c r="DO779" s="28"/>
      <c r="DP779" s="28"/>
      <c r="DQ779" s="28"/>
      <c r="DV779" s="202"/>
      <c r="DX779" s="28"/>
      <c r="DY779" s="28"/>
      <c r="DZ779" s="28"/>
      <c r="EE779" s="202"/>
      <c r="EG779" s="28"/>
      <c r="EH779" s="28"/>
      <c r="EI779" s="28"/>
      <c r="EN779" s="202"/>
      <c r="EP779" s="28"/>
      <c r="EQ779" s="28"/>
      <c r="ER779" s="28"/>
      <c r="EW779" s="202"/>
      <c r="EY779" s="28"/>
      <c r="EZ779" s="28"/>
      <c r="FA779" s="28"/>
      <c r="FF779" s="202"/>
      <c r="FH779" s="28"/>
      <c r="FI779" s="28"/>
      <c r="FJ779" s="28"/>
      <c r="FO779" s="202"/>
      <c r="FQ779" s="28"/>
      <c r="FR779" s="28"/>
      <c r="FS779" s="28"/>
      <c r="FX779" s="202"/>
      <c r="FZ779" s="28"/>
      <c r="GA779" s="28"/>
      <c r="GB779" s="28"/>
      <c r="GG779" s="202"/>
      <c r="GI779" s="28"/>
      <c r="GJ779" s="28"/>
      <c r="GK779" s="28"/>
      <c r="GP779" s="202"/>
      <c r="GR779" s="28"/>
      <c r="GS779" s="28"/>
      <c r="GT779" s="28"/>
      <c r="GY779" s="202"/>
      <c r="HA779" s="28"/>
      <c r="HB779" s="28"/>
      <c r="HC779" s="28"/>
      <c r="HH779" s="202"/>
      <c r="HJ779" s="28"/>
      <c r="HK779" s="28"/>
      <c r="HL779" s="28"/>
      <c r="HQ779" s="28"/>
      <c r="HR779" s="28"/>
      <c r="HS779" s="28"/>
      <c r="HT779" s="28"/>
      <c r="HU779" s="28"/>
      <c r="HV779" s="28"/>
      <c r="HW779" s="28"/>
      <c r="HX779" s="28"/>
      <c r="HY779" s="28"/>
      <c r="HZ779" s="28"/>
      <c r="IA779" s="28"/>
      <c r="IB779" s="28"/>
      <c r="IC779" s="28"/>
      <c r="ID779" s="28"/>
      <c r="IE779" s="28"/>
      <c r="IF779" s="28"/>
      <c r="IG779" s="28"/>
      <c r="IH779" s="28"/>
      <c r="II779" s="28"/>
      <c r="IJ779" s="28"/>
      <c r="IK779" s="28"/>
      <c r="IL779" s="28"/>
      <c r="IM779" s="28"/>
      <c r="IN779" s="28"/>
      <c r="IO779" s="28"/>
      <c r="IP779" s="28"/>
      <c r="IQ779" s="28"/>
      <c r="IR779" s="28"/>
      <c r="IS779" s="28"/>
      <c r="IT779" s="28"/>
      <c r="IU779" s="28"/>
      <c r="IV779" s="28"/>
    </row>
    <row r="780" spans="1:256" s="54" customFormat="1" ht="18">
      <c r="A780" s="364" t="s">
        <v>707</v>
      </c>
      <c r="B780" s="28"/>
      <c r="C780" s="292"/>
      <c r="D780" s="365" t="s">
        <v>129</v>
      </c>
      <c r="E780" s="54">
        <f t="shared" si="9"/>
        <v>1</v>
      </c>
      <c r="F780" s="305">
        <f t="shared" si="10"/>
        <v>5</v>
      </c>
      <c r="H780" s="28"/>
      <c r="I780" s="28">
        <v>3</v>
      </c>
      <c r="J780" s="28">
        <v>2</v>
      </c>
      <c r="K780" s="28"/>
      <c r="L780" s="28"/>
      <c r="M780" s="28"/>
      <c r="N780" s="28"/>
      <c r="R780" s="202"/>
      <c r="T780" s="28"/>
      <c r="U780" s="28"/>
      <c r="V780" s="28"/>
      <c r="AA780" s="202"/>
      <c r="AC780" s="28"/>
      <c r="AD780" s="28"/>
      <c r="AE780" s="28"/>
      <c r="AJ780" s="202"/>
      <c r="AL780" s="28"/>
      <c r="AM780" s="28"/>
      <c r="AN780" s="28"/>
      <c r="AS780" s="202"/>
      <c r="AU780" s="28"/>
      <c r="AV780" s="28"/>
      <c r="AW780" s="28"/>
      <c r="BB780" s="202"/>
      <c r="BD780" s="28"/>
      <c r="BE780" s="28"/>
      <c r="BF780" s="28"/>
      <c r="BK780" s="202"/>
      <c r="BM780" s="28"/>
      <c r="BN780" s="28"/>
      <c r="BO780" s="28"/>
      <c r="BT780" s="202"/>
      <c r="BV780" s="28"/>
      <c r="BW780" s="28"/>
      <c r="BX780" s="28"/>
      <c r="CC780" s="202"/>
      <c r="CE780" s="28"/>
      <c r="CF780" s="28"/>
      <c r="CG780" s="28"/>
      <c r="CL780" s="202"/>
      <c r="CN780" s="28"/>
      <c r="CO780" s="28"/>
      <c r="CP780" s="28"/>
      <c r="CU780" s="202"/>
      <c r="CW780" s="28"/>
      <c r="CX780" s="28"/>
      <c r="CY780" s="28"/>
      <c r="DD780" s="202"/>
      <c r="DF780" s="28"/>
      <c r="DG780" s="28"/>
      <c r="DH780" s="28"/>
      <c r="DM780" s="202"/>
      <c r="DO780" s="28"/>
      <c r="DP780" s="28"/>
      <c r="DQ780" s="28"/>
      <c r="DV780" s="202"/>
      <c r="DX780" s="28"/>
      <c r="DY780" s="28"/>
      <c r="DZ780" s="28"/>
      <c r="EE780" s="202"/>
      <c r="EG780" s="28"/>
      <c r="EH780" s="28"/>
      <c r="EI780" s="28"/>
      <c r="EN780" s="202"/>
      <c r="EP780" s="28"/>
      <c r="EQ780" s="28"/>
      <c r="ER780" s="28"/>
      <c r="EW780" s="202"/>
      <c r="EY780" s="28"/>
      <c r="EZ780" s="28"/>
      <c r="FA780" s="28"/>
      <c r="FF780" s="202"/>
      <c r="FH780" s="28"/>
      <c r="FI780" s="28"/>
      <c r="FJ780" s="28"/>
      <c r="FO780" s="202"/>
      <c r="FQ780" s="28"/>
      <c r="FR780" s="28"/>
      <c r="FS780" s="28"/>
      <c r="FX780" s="202"/>
      <c r="FZ780" s="28"/>
      <c r="GA780" s="28"/>
      <c r="GB780" s="28"/>
      <c r="GG780" s="202"/>
      <c r="GI780" s="28"/>
      <c r="GJ780" s="28"/>
      <c r="GK780" s="28"/>
      <c r="GP780" s="202"/>
      <c r="GR780" s="28"/>
      <c r="GS780" s="28"/>
      <c r="GT780" s="28"/>
      <c r="GY780" s="202"/>
      <c r="HA780" s="28"/>
      <c r="HB780" s="28"/>
      <c r="HC780" s="28"/>
      <c r="HH780" s="202"/>
      <c r="HJ780" s="28"/>
      <c r="HK780" s="28"/>
      <c r="HL780" s="28"/>
      <c r="HQ780" s="28"/>
      <c r="HR780" s="28"/>
      <c r="HS780" s="28"/>
      <c r="HT780" s="28"/>
      <c r="HU780" s="28"/>
      <c r="HV780" s="28"/>
      <c r="HW780" s="28"/>
      <c r="HX780" s="28"/>
      <c r="HY780" s="28"/>
      <c r="HZ780" s="28"/>
      <c r="IA780" s="28"/>
      <c r="IB780" s="28"/>
      <c r="IC780" s="28"/>
      <c r="ID780" s="28"/>
      <c r="IE780" s="28"/>
      <c r="IF780" s="28"/>
      <c r="IG780" s="28"/>
      <c r="IH780" s="28"/>
      <c r="II780" s="28"/>
      <c r="IJ780" s="28"/>
      <c r="IK780" s="28"/>
      <c r="IL780" s="28"/>
      <c r="IM780" s="28"/>
      <c r="IN780" s="28"/>
      <c r="IO780" s="28"/>
      <c r="IP780" s="28"/>
      <c r="IQ780" s="28"/>
      <c r="IR780" s="28"/>
      <c r="IS780" s="28"/>
      <c r="IT780" s="28"/>
      <c r="IU780" s="28"/>
      <c r="IV780" s="28"/>
    </row>
    <row r="781" spans="1:256" s="54" customFormat="1" ht="18">
      <c r="A781" s="364" t="s">
        <v>931</v>
      </c>
      <c r="B781" s="28"/>
      <c r="C781" s="292"/>
      <c r="D781" s="365" t="s">
        <v>129</v>
      </c>
      <c r="E781" s="54">
        <f t="shared" si="9"/>
        <v>1</v>
      </c>
      <c r="F781" s="305">
        <f t="shared" si="10"/>
        <v>10</v>
      </c>
      <c r="H781" s="300"/>
      <c r="I781" s="300"/>
      <c r="J781" s="300">
        <v>10</v>
      </c>
      <c r="K781" s="300"/>
      <c r="L781" s="28"/>
      <c r="M781" s="300"/>
      <c r="N781" s="28"/>
      <c r="R781" s="202"/>
      <c r="T781" s="28"/>
      <c r="U781" s="28"/>
      <c r="V781" s="28"/>
      <c r="AA781" s="202"/>
      <c r="AC781" s="28"/>
      <c r="AD781" s="28"/>
      <c r="AE781" s="28"/>
      <c r="AJ781" s="202"/>
      <c r="AL781" s="28"/>
      <c r="AM781" s="28"/>
      <c r="AN781" s="28"/>
      <c r="AS781" s="202"/>
      <c r="AU781" s="28"/>
      <c r="AV781" s="28"/>
      <c r="AW781" s="28"/>
      <c r="BB781" s="202"/>
      <c r="BD781" s="28"/>
      <c r="BE781" s="28"/>
      <c r="BF781" s="28"/>
      <c r="BK781" s="202"/>
      <c r="BM781" s="28"/>
      <c r="BN781" s="28"/>
      <c r="BO781" s="28"/>
      <c r="BT781" s="202"/>
      <c r="BV781" s="28"/>
      <c r="BW781" s="28"/>
      <c r="BX781" s="28"/>
      <c r="CC781" s="202"/>
      <c r="CE781" s="28"/>
      <c r="CF781" s="28"/>
      <c r="CG781" s="28"/>
      <c r="CL781" s="202"/>
      <c r="CN781" s="28"/>
      <c r="CO781" s="28"/>
      <c r="CP781" s="28"/>
      <c r="CU781" s="202"/>
      <c r="CW781" s="28"/>
      <c r="CX781" s="28"/>
      <c r="CY781" s="28"/>
      <c r="DD781" s="202"/>
      <c r="DF781" s="28"/>
      <c r="DG781" s="28"/>
      <c r="DH781" s="28"/>
      <c r="DM781" s="202"/>
      <c r="DO781" s="28"/>
      <c r="DP781" s="28"/>
      <c r="DQ781" s="28"/>
      <c r="DV781" s="202"/>
      <c r="DX781" s="28"/>
      <c r="DY781" s="28"/>
      <c r="DZ781" s="28"/>
      <c r="EE781" s="202"/>
      <c r="EG781" s="28"/>
      <c r="EH781" s="28"/>
      <c r="EI781" s="28"/>
      <c r="EN781" s="202"/>
      <c r="EP781" s="28"/>
      <c r="EQ781" s="28"/>
      <c r="ER781" s="28"/>
      <c r="EW781" s="202"/>
      <c r="EY781" s="28"/>
      <c r="EZ781" s="28"/>
      <c r="FA781" s="28"/>
      <c r="FF781" s="202"/>
      <c r="FH781" s="28"/>
      <c r="FI781" s="28"/>
      <c r="FJ781" s="28"/>
      <c r="FO781" s="202"/>
      <c r="FQ781" s="28"/>
      <c r="FR781" s="28"/>
      <c r="FS781" s="28"/>
      <c r="FX781" s="202"/>
      <c r="FZ781" s="28"/>
      <c r="GA781" s="28"/>
      <c r="GB781" s="28"/>
      <c r="GG781" s="202"/>
      <c r="GI781" s="28"/>
      <c r="GJ781" s="28"/>
      <c r="GK781" s="28"/>
      <c r="GP781" s="202"/>
      <c r="GR781" s="28"/>
      <c r="GS781" s="28"/>
      <c r="GT781" s="28"/>
      <c r="GY781" s="202"/>
      <c r="HA781" s="28"/>
      <c r="HB781" s="28"/>
      <c r="HC781" s="28"/>
      <c r="HH781" s="202"/>
      <c r="HJ781" s="28"/>
      <c r="HK781" s="28"/>
      <c r="HL781" s="28"/>
      <c r="HQ781" s="28"/>
      <c r="HR781" s="28"/>
      <c r="HS781" s="28"/>
      <c r="HT781" s="28"/>
      <c r="HU781" s="28"/>
      <c r="HV781" s="28"/>
      <c r="HW781" s="28"/>
      <c r="HX781" s="28"/>
      <c r="HY781" s="28"/>
      <c r="HZ781" s="28"/>
      <c r="IA781" s="28"/>
      <c r="IB781" s="28"/>
      <c r="IC781" s="28"/>
      <c r="ID781" s="28"/>
      <c r="IE781" s="28"/>
      <c r="IF781" s="28"/>
      <c r="IG781" s="28"/>
      <c r="IH781" s="28"/>
      <c r="II781" s="28"/>
      <c r="IJ781" s="28"/>
      <c r="IK781" s="28"/>
      <c r="IL781" s="28"/>
      <c r="IM781" s="28"/>
      <c r="IN781" s="28"/>
      <c r="IO781" s="28"/>
      <c r="IP781" s="28"/>
      <c r="IQ781" s="28"/>
      <c r="IR781" s="28"/>
      <c r="IS781" s="28"/>
      <c r="IT781" s="28"/>
      <c r="IU781" s="28"/>
      <c r="IV781" s="28"/>
    </row>
    <row r="782" spans="1:256" s="54" customFormat="1" ht="18">
      <c r="A782" s="364" t="s">
        <v>469</v>
      </c>
      <c r="B782" s="28"/>
      <c r="C782" s="292"/>
      <c r="D782" s="54" t="s">
        <v>137</v>
      </c>
      <c r="E782" s="54">
        <f t="shared" si="9"/>
        <v>7</v>
      </c>
      <c r="F782" s="305">
        <f t="shared" si="10"/>
        <v>34</v>
      </c>
      <c r="H782" s="300">
        <v>26</v>
      </c>
      <c r="I782" s="300"/>
      <c r="J782" s="300">
        <v>8</v>
      </c>
      <c r="K782" s="300"/>
      <c r="L782" s="28"/>
      <c r="M782" s="300"/>
      <c r="N782" s="28"/>
      <c r="R782" s="202"/>
      <c r="T782" s="28"/>
      <c r="U782" s="28"/>
      <c r="V782" s="28"/>
      <c r="AA782" s="202"/>
      <c r="AC782" s="28"/>
      <c r="AD782" s="28"/>
      <c r="AE782" s="28"/>
      <c r="AJ782" s="202"/>
      <c r="AL782" s="28"/>
      <c r="AM782" s="28"/>
      <c r="AN782" s="28"/>
      <c r="AS782" s="202"/>
      <c r="AU782" s="28"/>
      <c r="AV782" s="28"/>
      <c r="AW782" s="28"/>
      <c r="BB782" s="202"/>
      <c r="BD782" s="28"/>
      <c r="BE782" s="28"/>
      <c r="BF782" s="28"/>
      <c r="BK782" s="202"/>
      <c r="BM782" s="28"/>
      <c r="BN782" s="28"/>
      <c r="BO782" s="28"/>
      <c r="BT782" s="202"/>
      <c r="BV782" s="28"/>
      <c r="BW782" s="28"/>
      <c r="BX782" s="28"/>
      <c r="CC782" s="202"/>
      <c r="CE782" s="28"/>
      <c r="CF782" s="28"/>
      <c r="CG782" s="28"/>
      <c r="CL782" s="202"/>
      <c r="CN782" s="28"/>
      <c r="CO782" s="28"/>
      <c r="CP782" s="28"/>
      <c r="CU782" s="202"/>
      <c r="CW782" s="28"/>
      <c r="CX782" s="28"/>
      <c r="CY782" s="28"/>
      <c r="DD782" s="202"/>
      <c r="DF782" s="28"/>
      <c r="DG782" s="28"/>
      <c r="DH782" s="28"/>
      <c r="DM782" s="202"/>
      <c r="DO782" s="28"/>
      <c r="DP782" s="28"/>
      <c r="DQ782" s="28"/>
      <c r="DV782" s="202"/>
      <c r="DX782" s="28"/>
      <c r="DY782" s="28"/>
      <c r="DZ782" s="28"/>
      <c r="EE782" s="202"/>
      <c r="EG782" s="28"/>
      <c r="EH782" s="28"/>
      <c r="EI782" s="28"/>
      <c r="EN782" s="202"/>
      <c r="EP782" s="28"/>
      <c r="EQ782" s="28"/>
      <c r="ER782" s="28"/>
      <c r="EW782" s="202"/>
      <c r="EY782" s="28"/>
      <c r="EZ782" s="28"/>
      <c r="FA782" s="28"/>
      <c r="FF782" s="202"/>
      <c r="FH782" s="28"/>
      <c r="FI782" s="28"/>
      <c r="FJ782" s="28"/>
      <c r="FO782" s="202"/>
      <c r="FQ782" s="28"/>
      <c r="FR782" s="28"/>
      <c r="FS782" s="28"/>
      <c r="FX782" s="202"/>
      <c r="FZ782" s="28"/>
      <c r="GA782" s="28"/>
      <c r="GB782" s="28"/>
      <c r="GG782" s="202"/>
      <c r="GI782" s="28"/>
      <c r="GJ782" s="28"/>
      <c r="GK782" s="28"/>
      <c r="GP782" s="202"/>
      <c r="GR782" s="28"/>
      <c r="GS782" s="28"/>
      <c r="GT782" s="28"/>
      <c r="GY782" s="202"/>
      <c r="HA782" s="28"/>
      <c r="HB782" s="28"/>
      <c r="HC782" s="28"/>
      <c r="HH782" s="202"/>
      <c r="HJ782" s="28"/>
      <c r="HK782" s="28"/>
      <c r="HL782" s="28"/>
      <c r="HQ782" s="28"/>
      <c r="HR782" s="28"/>
      <c r="HS782" s="28"/>
      <c r="HT782" s="28"/>
      <c r="HU782" s="28"/>
      <c r="HV782" s="28"/>
      <c r="HW782" s="28"/>
      <c r="HX782" s="28"/>
      <c r="HY782" s="28"/>
      <c r="HZ782" s="28"/>
      <c r="IA782" s="28"/>
      <c r="IB782" s="28"/>
      <c r="IC782" s="28"/>
      <c r="ID782" s="28"/>
      <c r="IE782" s="28"/>
      <c r="IF782" s="28"/>
      <c r="IG782" s="28"/>
      <c r="IH782" s="28"/>
      <c r="II782" s="28"/>
      <c r="IJ782" s="28"/>
      <c r="IK782" s="28"/>
      <c r="IL782" s="28"/>
      <c r="IM782" s="28"/>
      <c r="IN782" s="28"/>
      <c r="IO782" s="28"/>
      <c r="IP782" s="28"/>
      <c r="IQ782" s="28"/>
      <c r="IR782" s="28"/>
      <c r="IS782" s="28"/>
      <c r="IT782" s="28"/>
      <c r="IU782" s="28"/>
      <c r="IV782" s="28"/>
    </row>
    <row r="783" spans="1:256" s="54" customFormat="1" ht="18">
      <c r="A783" s="364" t="s">
        <v>1896</v>
      </c>
      <c r="B783" s="292"/>
      <c r="C783" s="292"/>
      <c r="D783" s="54" t="s">
        <v>131</v>
      </c>
      <c r="E783" s="54">
        <f t="shared" si="9"/>
        <v>32</v>
      </c>
      <c r="F783" s="305">
        <f t="shared" si="10"/>
        <v>0</v>
      </c>
      <c r="H783" s="28"/>
      <c r="I783" s="28"/>
      <c r="J783" s="28"/>
      <c r="K783" s="28"/>
      <c r="L783" s="28"/>
      <c r="M783" s="28"/>
      <c r="N783" s="28"/>
      <c r="R783" s="202"/>
      <c r="T783" s="28"/>
      <c r="U783" s="28"/>
      <c r="V783" s="28"/>
      <c r="AA783" s="202"/>
      <c r="AC783" s="28"/>
      <c r="AD783" s="28"/>
      <c r="AE783" s="28"/>
      <c r="AJ783" s="202"/>
      <c r="AL783" s="28"/>
      <c r="AM783" s="28"/>
      <c r="AN783" s="28"/>
      <c r="AS783" s="202"/>
      <c r="AU783" s="28"/>
      <c r="AV783" s="28"/>
      <c r="AW783" s="28"/>
      <c r="BB783" s="202"/>
      <c r="BD783" s="28"/>
      <c r="BE783" s="28"/>
      <c r="BF783" s="28"/>
      <c r="BK783" s="202"/>
      <c r="BM783" s="28"/>
      <c r="BN783" s="28"/>
      <c r="BO783" s="28"/>
      <c r="BT783" s="202"/>
      <c r="BV783" s="28"/>
      <c r="BW783" s="28"/>
      <c r="BX783" s="28"/>
      <c r="CC783" s="202"/>
      <c r="CE783" s="28"/>
      <c r="CF783" s="28"/>
      <c r="CG783" s="28"/>
      <c r="CL783" s="202"/>
      <c r="CN783" s="28"/>
      <c r="CO783" s="28"/>
      <c r="CP783" s="28"/>
      <c r="CU783" s="202"/>
      <c r="CW783" s="28"/>
      <c r="CX783" s="28"/>
      <c r="CY783" s="28"/>
      <c r="DD783" s="202"/>
      <c r="DF783" s="28"/>
      <c r="DG783" s="28"/>
      <c r="DH783" s="28"/>
      <c r="DM783" s="202"/>
      <c r="DO783" s="28"/>
      <c r="DP783" s="28"/>
      <c r="DQ783" s="28"/>
      <c r="DV783" s="202"/>
      <c r="DX783" s="28"/>
      <c r="DY783" s="28"/>
      <c r="DZ783" s="28"/>
      <c r="EE783" s="202"/>
      <c r="EG783" s="28"/>
      <c r="EH783" s="28"/>
      <c r="EI783" s="28"/>
      <c r="EN783" s="202"/>
      <c r="EP783" s="28"/>
      <c r="EQ783" s="28"/>
      <c r="ER783" s="28"/>
      <c r="EW783" s="202"/>
      <c r="EY783" s="28"/>
      <c r="EZ783" s="28"/>
      <c r="FA783" s="28"/>
      <c r="FF783" s="202"/>
      <c r="FH783" s="28"/>
      <c r="FI783" s="28"/>
      <c r="FJ783" s="28"/>
      <c r="FO783" s="202"/>
      <c r="FQ783" s="28"/>
      <c r="FR783" s="28"/>
      <c r="FS783" s="28"/>
      <c r="FX783" s="202"/>
      <c r="FZ783" s="28"/>
      <c r="GA783" s="28"/>
      <c r="GB783" s="28"/>
      <c r="GG783" s="202"/>
      <c r="GI783" s="28"/>
      <c r="GJ783" s="28"/>
      <c r="GK783" s="28"/>
      <c r="GP783" s="202"/>
      <c r="GR783" s="28"/>
      <c r="GS783" s="28"/>
      <c r="GT783" s="28"/>
      <c r="GY783" s="202"/>
      <c r="HA783" s="28"/>
      <c r="HB783" s="28"/>
      <c r="HC783" s="28"/>
      <c r="HH783" s="202"/>
      <c r="HJ783" s="28"/>
      <c r="HK783" s="28"/>
      <c r="HL783" s="28"/>
      <c r="HQ783" s="28"/>
      <c r="HR783" s="28"/>
      <c r="HS783" s="28"/>
      <c r="HT783" s="28"/>
      <c r="HU783" s="28"/>
      <c r="HV783" s="28"/>
      <c r="HW783" s="28"/>
      <c r="HX783" s="28"/>
      <c r="HY783" s="28"/>
      <c r="HZ783" s="28"/>
      <c r="IA783" s="28"/>
      <c r="IB783" s="28"/>
      <c r="IC783" s="28"/>
      <c r="ID783" s="28"/>
      <c r="IE783" s="28"/>
      <c r="IF783" s="28"/>
      <c r="IG783" s="28"/>
      <c r="IH783" s="28"/>
      <c r="II783" s="28"/>
      <c r="IJ783" s="28"/>
      <c r="IK783" s="28"/>
      <c r="IL783" s="28"/>
      <c r="IM783" s="28"/>
      <c r="IN783" s="28"/>
      <c r="IO783" s="28"/>
      <c r="IP783" s="28"/>
      <c r="IQ783" s="28"/>
      <c r="IR783" s="28"/>
      <c r="IS783" s="28"/>
      <c r="IT783" s="28"/>
      <c r="IU783" s="28"/>
      <c r="IV783" s="28"/>
    </row>
    <row r="784" spans="1:256" s="54" customFormat="1" ht="18">
      <c r="A784" s="364" t="s">
        <v>1087</v>
      </c>
      <c r="B784" s="292"/>
      <c r="C784" s="292"/>
      <c r="D784" s="54" t="s">
        <v>130</v>
      </c>
      <c r="E784" s="54">
        <f t="shared" si="9"/>
        <v>0</v>
      </c>
      <c r="F784" s="305">
        <f t="shared" si="10"/>
        <v>35</v>
      </c>
      <c r="H784" s="28">
        <v>4</v>
      </c>
      <c r="I784" s="28"/>
      <c r="J784" s="28">
        <v>31</v>
      </c>
      <c r="K784" s="28"/>
      <c r="L784" s="28"/>
      <c r="M784" s="28"/>
      <c r="N784" s="28"/>
      <c r="R784" s="202"/>
      <c r="T784" s="28"/>
      <c r="U784" s="28"/>
      <c r="V784" s="28"/>
      <c r="AA784" s="202"/>
      <c r="AC784" s="28"/>
      <c r="AD784" s="28"/>
      <c r="AE784" s="28"/>
      <c r="AJ784" s="202"/>
      <c r="AL784" s="28"/>
      <c r="AM784" s="28"/>
      <c r="AN784" s="28"/>
      <c r="AS784" s="202"/>
      <c r="AU784" s="28"/>
      <c r="AV784" s="28"/>
      <c r="AW784" s="28"/>
      <c r="BB784" s="202"/>
      <c r="BD784" s="28"/>
      <c r="BE784" s="28"/>
      <c r="BF784" s="28"/>
      <c r="BK784" s="202"/>
      <c r="BM784" s="28"/>
      <c r="BN784" s="28"/>
      <c r="BO784" s="28"/>
      <c r="BT784" s="202"/>
      <c r="BV784" s="28"/>
      <c r="BW784" s="28"/>
      <c r="BX784" s="28"/>
      <c r="CC784" s="202"/>
      <c r="CE784" s="28"/>
      <c r="CF784" s="28"/>
      <c r="CG784" s="28"/>
      <c r="CL784" s="202"/>
      <c r="CN784" s="28"/>
      <c r="CO784" s="28"/>
      <c r="CP784" s="28"/>
      <c r="CU784" s="202"/>
      <c r="CW784" s="28"/>
      <c r="CX784" s="28"/>
      <c r="CY784" s="28"/>
      <c r="DD784" s="202"/>
      <c r="DF784" s="28"/>
      <c r="DG784" s="28"/>
      <c r="DH784" s="28"/>
      <c r="DM784" s="202"/>
      <c r="DO784" s="28"/>
      <c r="DP784" s="28"/>
      <c r="DQ784" s="28"/>
      <c r="DV784" s="202"/>
      <c r="DX784" s="28"/>
      <c r="DY784" s="28"/>
      <c r="DZ784" s="28"/>
      <c r="EE784" s="202"/>
      <c r="EG784" s="28"/>
      <c r="EH784" s="28"/>
      <c r="EI784" s="28"/>
      <c r="EN784" s="202"/>
      <c r="EP784" s="28"/>
      <c r="EQ784" s="28"/>
      <c r="ER784" s="28"/>
      <c r="EW784" s="202"/>
      <c r="EY784" s="28"/>
      <c r="EZ784" s="28"/>
      <c r="FA784" s="28"/>
      <c r="FF784" s="202"/>
      <c r="FH784" s="28"/>
      <c r="FI784" s="28"/>
      <c r="FJ784" s="28"/>
      <c r="FO784" s="202"/>
      <c r="FQ784" s="28"/>
      <c r="FR784" s="28"/>
      <c r="FS784" s="28"/>
      <c r="FX784" s="202"/>
      <c r="FZ784" s="28"/>
      <c r="GA784" s="28"/>
      <c r="GB784" s="28"/>
      <c r="GG784" s="202"/>
      <c r="GI784" s="28"/>
      <c r="GJ784" s="28"/>
      <c r="GK784" s="28"/>
      <c r="GP784" s="202"/>
      <c r="GR784" s="28"/>
      <c r="GS784" s="28"/>
      <c r="GT784" s="28"/>
      <c r="GY784" s="202"/>
      <c r="HA784" s="28"/>
      <c r="HB784" s="28"/>
      <c r="HC784" s="28"/>
      <c r="HH784" s="202"/>
      <c r="HJ784" s="28"/>
      <c r="HK784" s="28"/>
      <c r="HL784" s="28"/>
      <c r="HQ784" s="28"/>
      <c r="HR784" s="28"/>
      <c r="HS784" s="28"/>
      <c r="HT784" s="28"/>
      <c r="HU784" s="28"/>
      <c r="HV784" s="28"/>
      <c r="HW784" s="28"/>
      <c r="HX784" s="28"/>
      <c r="HY784" s="28"/>
      <c r="HZ784" s="28"/>
      <c r="IA784" s="28"/>
      <c r="IB784" s="28"/>
      <c r="IC784" s="28"/>
      <c r="ID784" s="28"/>
      <c r="IE784" s="28"/>
      <c r="IF784" s="28"/>
      <c r="IG784" s="28"/>
      <c r="IH784" s="28"/>
      <c r="II784" s="28"/>
      <c r="IJ784" s="28"/>
      <c r="IK784" s="28"/>
      <c r="IL784" s="28"/>
      <c r="IM784" s="28"/>
      <c r="IN784" s="28"/>
      <c r="IO784" s="28"/>
      <c r="IP784" s="28"/>
      <c r="IQ784" s="28"/>
      <c r="IR784" s="28"/>
      <c r="IS784" s="28"/>
      <c r="IT784" s="28"/>
      <c r="IU784" s="28"/>
      <c r="IV784" s="28"/>
    </row>
    <row r="785" spans="1:256" s="54" customFormat="1" ht="18">
      <c r="A785" s="364" t="s">
        <v>1418</v>
      </c>
      <c r="B785" s="292"/>
      <c r="C785" s="292"/>
      <c r="D785" s="54" t="s">
        <v>132</v>
      </c>
      <c r="E785" s="54">
        <f t="shared" si="9"/>
        <v>1</v>
      </c>
      <c r="F785" s="305">
        <f t="shared" si="10"/>
        <v>0</v>
      </c>
      <c r="H785" s="28"/>
      <c r="I785" s="28"/>
      <c r="J785" s="28"/>
      <c r="K785" s="28"/>
      <c r="M785" s="28"/>
      <c r="N785" s="28"/>
      <c r="R785" s="202"/>
      <c r="T785" s="28"/>
      <c r="U785" s="28"/>
      <c r="V785" s="28"/>
      <c r="AA785" s="202"/>
      <c r="AC785" s="28"/>
      <c r="AD785" s="28"/>
      <c r="AE785" s="28"/>
      <c r="AJ785" s="202"/>
      <c r="AL785" s="28"/>
      <c r="AM785" s="28"/>
      <c r="AN785" s="28"/>
      <c r="AS785" s="202"/>
      <c r="AU785" s="28"/>
      <c r="AV785" s="28"/>
      <c r="AW785" s="28"/>
      <c r="BB785" s="202"/>
      <c r="BD785" s="28"/>
      <c r="BE785" s="28"/>
      <c r="BF785" s="28"/>
      <c r="BK785" s="202"/>
      <c r="BM785" s="28"/>
      <c r="BN785" s="28"/>
      <c r="BO785" s="28"/>
      <c r="BT785" s="202"/>
      <c r="BV785" s="28"/>
      <c r="BW785" s="28"/>
      <c r="BX785" s="28"/>
      <c r="CC785" s="202"/>
      <c r="CE785" s="28"/>
      <c r="CF785" s="28"/>
      <c r="CG785" s="28"/>
      <c r="CL785" s="202"/>
      <c r="CN785" s="28"/>
      <c r="CO785" s="28"/>
      <c r="CP785" s="28"/>
      <c r="CU785" s="202"/>
      <c r="CW785" s="28"/>
      <c r="CX785" s="28"/>
      <c r="CY785" s="28"/>
      <c r="DD785" s="202"/>
      <c r="DF785" s="28"/>
      <c r="DG785" s="28"/>
      <c r="DH785" s="28"/>
      <c r="DM785" s="202"/>
      <c r="DO785" s="28"/>
      <c r="DP785" s="28"/>
      <c r="DQ785" s="28"/>
      <c r="DV785" s="202"/>
      <c r="DX785" s="28"/>
      <c r="DY785" s="28"/>
      <c r="DZ785" s="28"/>
      <c r="EE785" s="202"/>
      <c r="EG785" s="28"/>
      <c r="EH785" s="28"/>
      <c r="EI785" s="28"/>
      <c r="EN785" s="202"/>
      <c r="EP785" s="28"/>
      <c r="EQ785" s="28"/>
      <c r="ER785" s="28"/>
      <c r="EW785" s="202"/>
      <c r="EY785" s="28"/>
      <c r="EZ785" s="28"/>
      <c r="FA785" s="28"/>
      <c r="FF785" s="202"/>
      <c r="FH785" s="28"/>
      <c r="FI785" s="28"/>
      <c r="FJ785" s="28"/>
      <c r="FO785" s="202"/>
      <c r="FQ785" s="28"/>
      <c r="FR785" s="28"/>
      <c r="FS785" s="28"/>
      <c r="FX785" s="202"/>
      <c r="FZ785" s="28"/>
      <c r="GA785" s="28"/>
      <c r="GB785" s="28"/>
      <c r="GG785" s="202"/>
      <c r="GI785" s="28"/>
      <c r="GJ785" s="28"/>
      <c r="GK785" s="28"/>
      <c r="GP785" s="202"/>
      <c r="GR785" s="28"/>
      <c r="GS785" s="28"/>
      <c r="GT785" s="28"/>
      <c r="GY785" s="202"/>
      <c r="HA785" s="28"/>
      <c r="HB785" s="28"/>
      <c r="HC785" s="28"/>
      <c r="HH785" s="202"/>
      <c r="HJ785" s="28"/>
      <c r="HK785" s="28"/>
      <c r="HL785" s="28"/>
      <c r="HQ785" s="28"/>
      <c r="HR785" s="28"/>
      <c r="HS785" s="28"/>
      <c r="HT785" s="28"/>
      <c r="HU785" s="28"/>
      <c r="HV785" s="28"/>
      <c r="HW785" s="28"/>
      <c r="HX785" s="28"/>
      <c r="HY785" s="28"/>
      <c r="HZ785" s="28"/>
      <c r="IA785" s="28"/>
      <c r="IB785" s="28"/>
      <c r="IC785" s="28"/>
      <c r="ID785" s="28"/>
      <c r="IE785" s="28"/>
      <c r="IF785" s="28"/>
      <c r="IG785" s="28"/>
      <c r="IH785" s="28"/>
      <c r="II785" s="28"/>
      <c r="IJ785" s="28"/>
      <c r="IK785" s="28"/>
      <c r="IL785" s="28"/>
      <c r="IM785" s="28"/>
      <c r="IN785" s="28"/>
      <c r="IO785" s="28"/>
      <c r="IP785" s="28"/>
      <c r="IQ785" s="28"/>
      <c r="IR785" s="28"/>
      <c r="IS785" s="28"/>
      <c r="IT785" s="28"/>
      <c r="IU785" s="28"/>
      <c r="IV785" s="28"/>
    </row>
    <row r="786" spans="1:256" s="54" customFormat="1" ht="18">
      <c r="A786" s="364" t="s">
        <v>436</v>
      </c>
      <c r="B786" s="292"/>
      <c r="C786" s="292"/>
      <c r="D786" s="54" t="s">
        <v>136</v>
      </c>
      <c r="E786" s="54">
        <f t="shared" si="9"/>
        <v>40</v>
      </c>
      <c r="F786" s="305">
        <f t="shared" si="10"/>
        <v>659</v>
      </c>
      <c r="G786" s="54">
        <v>231</v>
      </c>
      <c r="H786" s="239">
        <v>196</v>
      </c>
      <c r="I786" s="28">
        <v>76</v>
      </c>
      <c r="J786" s="28">
        <v>91</v>
      </c>
      <c r="K786" s="28">
        <v>65</v>
      </c>
      <c r="L786" s="28"/>
      <c r="M786" s="239"/>
      <c r="N786" s="28"/>
      <c r="R786" s="202"/>
      <c r="T786" s="28"/>
      <c r="U786" s="28"/>
      <c r="V786" s="28"/>
      <c r="AA786" s="202"/>
      <c r="AC786" s="28"/>
      <c r="AD786" s="28"/>
      <c r="AE786" s="28"/>
      <c r="AJ786" s="202"/>
      <c r="AL786" s="28"/>
      <c r="AM786" s="28"/>
      <c r="AN786" s="28"/>
      <c r="AS786" s="202"/>
      <c r="AU786" s="28"/>
      <c r="AV786" s="28"/>
      <c r="AW786" s="28"/>
      <c r="BB786" s="202"/>
      <c r="BD786" s="28"/>
      <c r="BE786" s="28"/>
      <c r="BF786" s="28"/>
      <c r="BK786" s="202"/>
      <c r="BM786" s="28"/>
      <c r="BN786" s="28"/>
      <c r="BO786" s="28"/>
      <c r="BT786" s="202"/>
      <c r="BV786" s="28"/>
      <c r="BW786" s="28"/>
      <c r="BX786" s="28"/>
      <c r="CC786" s="202"/>
      <c r="CE786" s="28"/>
      <c r="CF786" s="28"/>
      <c r="CG786" s="28"/>
      <c r="CL786" s="202"/>
      <c r="CN786" s="28"/>
      <c r="CO786" s="28"/>
      <c r="CP786" s="28"/>
      <c r="CU786" s="202"/>
      <c r="CW786" s="28"/>
      <c r="CX786" s="28"/>
      <c r="CY786" s="28"/>
      <c r="DD786" s="202"/>
      <c r="DF786" s="28"/>
      <c r="DG786" s="28"/>
      <c r="DH786" s="28"/>
      <c r="DM786" s="202"/>
      <c r="DO786" s="28"/>
      <c r="DP786" s="28"/>
      <c r="DQ786" s="28"/>
      <c r="DV786" s="202"/>
      <c r="DX786" s="28"/>
      <c r="DY786" s="28"/>
      <c r="DZ786" s="28"/>
      <c r="EE786" s="202"/>
      <c r="EG786" s="28"/>
      <c r="EH786" s="28"/>
      <c r="EI786" s="28"/>
      <c r="EN786" s="202"/>
      <c r="EP786" s="28"/>
      <c r="EQ786" s="28"/>
      <c r="ER786" s="28"/>
      <c r="EW786" s="202"/>
      <c r="EY786" s="28"/>
      <c r="EZ786" s="28"/>
      <c r="FA786" s="28"/>
      <c r="FF786" s="202"/>
      <c r="FH786" s="28"/>
      <c r="FI786" s="28"/>
      <c r="FJ786" s="28"/>
      <c r="FO786" s="202"/>
      <c r="FQ786" s="28"/>
      <c r="FR786" s="28"/>
      <c r="FS786" s="28"/>
      <c r="FX786" s="202"/>
      <c r="FZ786" s="28"/>
      <c r="GA786" s="28"/>
      <c r="GB786" s="28"/>
      <c r="GG786" s="202"/>
      <c r="GI786" s="28"/>
      <c r="GJ786" s="28"/>
      <c r="GK786" s="28"/>
      <c r="GP786" s="202"/>
      <c r="GR786" s="28"/>
      <c r="GS786" s="28"/>
      <c r="GT786" s="28"/>
      <c r="GY786" s="202"/>
      <c r="HA786" s="28"/>
      <c r="HB786" s="28"/>
      <c r="HC786" s="28"/>
      <c r="HH786" s="202"/>
      <c r="HJ786" s="28"/>
      <c r="HK786" s="28"/>
      <c r="HL786" s="28"/>
      <c r="HQ786" s="28"/>
      <c r="HR786" s="28"/>
      <c r="HS786" s="28"/>
      <c r="HT786" s="28"/>
      <c r="HU786" s="28"/>
      <c r="HV786" s="28"/>
      <c r="HW786" s="28"/>
      <c r="HX786" s="28"/>
      <c r="HY786" s="28"/>
      <c r="HZ786" s="28"/>
      <c r="IA786" s="28"/>
      <c r="IB786" s="28"/>
      <c r="IC786" s="28"/>
      <c r="ID786" s="28"/>
      <c r="IE786" s="28"/>
      <c r="IF786" s="28"/>
      <c r="IG786" s="28"/>
      <c r="IH786" s="28"/>
      <c r="II786" s="28"/>
      <c r="IJ786" s="28"/>
      <c r="IK786" s="28"/>
      <c r="IL786" s="28"/>
      <c r="IM786" s="28"/>
      <c r="IN786" s="28"/>
      <c r="IO786" s="28"/>
      <c r="IP786" s="28"/>
      <c r="IQ786" s="28"/>
      <c r="IR786" s="28"/>
      <c r="IS786" s="28"/>
      <c r="IT786" s="28"/>
      <c r="IU786" s="28"/>
      <c r="IV786" s="28"/>
    </row>
    <row r="787" spans="1:256" s="54" customFormat="1" ht="18">
      <c r="A787" s="364" t="s">
        <v>448</v>
      </c>
      <c r="B787" s="28"/>
      <c r="C787" s="292"/>
      <c r="D787" s="54" t="s">
        <v>134</v>
      </c>
      <c r="E787" s="54">
        <f t="shared" si="9"/>
        <v>12</v>
      </c>
      <c r="F787" s="305">
        <f t="shared" si="10"/>
        <v>145</v>
      </c>
      <c r="H787" s="28">
        <v>125</v>
      </c>
      <c r="I787" s="28"/>
      <c r="J787" s="28"/>
      <c r="K787" s="28">
        <v>20</v>
      </c>
      <c r="L787" s="28"/>
      <c r="M787" s="28"/>
      <c r="N787" s="28"/>
      <c r="R787" s="202"/>
      <c r="T787" s="28"/>
      <c r="U787" s="28"/>
      <c r="V787" s="28"/>
      <c r="AA787" s="202"/>
      <c r="AC787" s="28"/>
      <c r="AD787" s="28"/>
      <c r="AE787" s="28"/>
      <c r="AJ787" s="202"/>
      <c r="AL787" s="28"/>
      <c r="AM787" s="28"/>
      <c r="AN787" s="28"/>
      <c r="AS787" s="202"/>
      <c r="AU787" s="28"/>
      <c r="AV787" s="28"/>
      <c r="AW787" s="28"/>
      <c r="BB787" s="202"/>
      <c r="BD787" s="28"/>
      <c r="BE787" s="28"/>
      <c r="BF787" s="28"/>
      <c r="BK787" s="202"/>
      <c r="BM787" s="28"/>
      <c r="BN787" s="28"/>
      <c r="BO787" s="28"/>
      <c r="BT787" s="202"/>
      <c r="BV787" s="28"/>
      <c r="BW787" s="28"/>
      <c r="BX787" s="28"/>
      <c r="CC787" s="202"/>
      <c r="CE787" s="28"/>
      <c r="CF787" s="28"/>
      <c r="CG787" s="28"/>
      <c r="CL787" s="202"/>
      <c r="CN787" s="28"/>
      <c r="CO787" s="28"/>
      <c r="CP787" s="28"/>
      <c r="CU787" s="202"/>
      <c r="CW787" s="28"/>
      <c r="CX787" s="28"/>
      <c r="CY787" s="28"/>
      <c r="DD787" s="202"/>
      <c r="DF787" s="28"/>
      <c r="DG787" s="28"/>
      <c r="DH787" s="28"/>
      <c r="DM787" s="202"/>
      <c r="DO787" s="28"/>
      <c r="DP787" s="28"/>
      <c r="DQ787" s="28"/>
      <c r="DV787" s="202"/>
      <c r="DX787" s="28"/>
      <c r="DY787" s="28"/>
      <c r="DZ787" s="28"/>
      <c r="EE787" s="202"/>
      <c r="EG787" s="28"/>
      <c r="EH787" s="28"/>
      <c r="EI787" s="28"/>
      <c r="EN787" s="202"/>
      <c r="EP787" s="28"/>
      <c r="EQ787" s="28"/>
      <c r="ER787" s="28"/>
      <c r="EW787" s="202"/>
      <c r="EY787" s="28"/>
      <c r="EZ787" s="28"/>
      <c r="FA787" s="28"/>
      <c r="FF787" s="202"/>
      <c r="FH787" s="28"/>
      <c r="FI787" s="28"/>
      <c r="FJ787" s="28"/>
      <c r="FO787" s="202"/>
      <c r="FQ787" s="28"/>
      <c r="FR787" s="28"/>
      <c r="FS787" s="28"/>
      <c r="FX787" s="202"/>
      <c r="FZ787" s="28"/>
      <c r="GA787" s="28"/>
      <c r="GB787" s="28"/>
      <c r="GG787" s="202"/>
      <c r="GI787" s="28"/>
      <c r="GJ787" s="28"/>
      <c r="GK787" s="28"/>
      <c r="GP787" s="202"/>
      <c r="GR787" s="28"/>
      <c r="GS787" s="28"/>
      <c r="GT787" s="28"/>
      <c r="GY787" s="202"/>
      <c r="HA787" s="28"/>
      <c r="HB787" s="28"/>
      <c r="HC787" s="28"/>
      <c r="HH787" s="202"/>
      <c r="HJ787" s="28"/>
      <c r="HK787" s="28"/>
      <c r="HL787" s="28"/>
      <c r="HQ787" s="28"/>
      <c r="HR787" s="28"/>
      <c r="HS787" s="28"/>
      <c r="HT787" s="28"/>
      <c r="HU787" s="28"/>
      <c r="HV787" s="28"/>
      <c r="HW787" s="28"/>
      <c r="HX787" s="28"/>
      <c r="HY787" s="28"/>
      <c r="HZ787" s="28"/>
      <c r="IA787" s="28"/>
      <c r="IB787" s="28"/>
      <c r="IC787" s="28"/>
      <c r="ID787" s="28"/>
      <c r="IE787" s="28"/>
      <c r="IF787" s="28"/>
      <c r="IG787" s="28"/>
      <c r="IH787" s="28"/>
      <c r="II787" s="28"/>
      <c r="IJ787" s="28"/>
      <c r="IK787" s="28"/>
      <c r="IL787" s="28"/>
      <c r="IM787" s="28"/>
      <c r="IN787" s="28"/>
      <c r="IO787" s="28"/>
      <c r="IP787" s="28"/>
      <c r="IQ787" s="28"/>
      <c r="IR787" s="28"/>
      <c r="IS787" s="28"/>
      <c r="IT787" s="28"/>
      <c r="IU787" s="28"/>
      <c r="IV787" s="28"/>
    </row>
    <row r="788" spans="1:256" s="54" customFormat="1" ht="18">
      <c r="A788" s="364" t="s">
        <v>628</v>
      </c>
      <c r="B788" s="28"/>
      <c r="C788" s="292"/>
      <c r="D788" s="365" t="s">
        <v>129</v>
      </c>
      <c r="E788" s="54">
        <f t="shared" si="9"/>
        <v>0</v>
      </c>
      <c r="F788" s="305">
        <f t="shared" si="10"/>
        <v>34</v>
      </c>
      <c r="H788" s="300">
        <v>34</v>
      </c>
      <c r="I788" s="300"/>
      <c r="J788" s="300"/>
      <c r="K788" s="300"/>
      <c r="L788" s="28"/>
      <c r="M788" s="300"/>
      <c r="N788" s="28"/>
      <c r="R788" s="202"/>
      <c r="T788" s="28"/>
      <c r="U788" s="28"/>
      <c r="V788" s="28"/>
      <c r="AA788" s="202"/>
      <c r="AC788" s="28"/>
      <c r="AD788" s="28"/>
      <c r="AE788" s="28"/>
      <c r="AJ788" s="202"/>
      <c r="AL788" s="28"/>
      <c r="AM788" s="28"/>
      <c r="AN788" s="28"/>
      <c r="AS788" s="202"/>
      <c r="AU788" s="28"/>
      <c r="AV788" s="28"/>
      <c r="AW788" s="28"/>
      <c r="BB788" s="202"/>
      <c r="BD788" s="28"/>
      <c r="BE788" s="28"/>
      <c r="BF788" s="28"/>
      <c r="BK788" s="202"/>
      <c r="BM788" s="28"/>
      <c r="BN788" s="28"/>
      <c r="BO788" s="28"/>
      <c r="BT788" s="202"/>
      <c r="BV788" s="28"/>
      <c r="BW788" s="28"/>
      <c r="BX788" s="28"/>
      <c r="CC788" s="202"/>
      <c r="CE788" s="28"/>
      <c r="CF788" s="28"/>
      <c r="CG788" s="28"/>
      <c r="CL788" s="202"/>
      <c r="CN788" s="28"/>
      <c r="CO788" s="28"/>
      <c r="CP788" s="28"/>
      <c r="CU788" s="202"/>
      <c r="CW788" s="28"/>
      <c r="CX788" s="28"/>
      <c r="CY788" s="28"/>
      <c r="DD788" s="202"/>
      <c r="DF788" s="28"/>
      <c r="DG788" s="28"/>
      <c r="DH788" s="28"/>
      <c r="DM788" s="202"/>
      <c r="DO788" s="28"/>
      <c r="DP788" s="28"/>
      <c r="DQ788" s="28"/>
      <c r="DV788" s="202"/>
      <c r="DX788" s="28"/>
      <c r="DY788" s="28"/>
      <c r="DZ788" s="28"/>
      <c r="EE788" s="202"/>
      <c r="EG788" s="28"/>
      <c r="EH788" s="28"/>
      <c r="EI788" s="28"/>
      <c r="EN788" s="202"/>
      <c r="EP788" s="28"/>
      <c r="EQ788" s="28"/>
      <c r="ER788" s="28"/>
      <c r="EW788" s="202"/>
      <c r="EY788" s="28"/>
      <c r="EZ788" s="28"/>
      <c r="FA788" s="28"/>
      <c r="FF788" s="202"/>
      <c r="FH788" s="28"/>
      <c r="FI788" s="28"/>
      <c r="FJ788" s="28"/>
      <c r="FO788" s="202"/>
      <c r="FQ788" s="28"/>
      <c r="FR788" s="28"/>
      <c r="FS788" s="28"/>
      <c r="FX788" s="202"/>
      <c r="FZ788" s="28"/>
      <c r="GA788" s="28"/>
      <c r="GB788" s="28"/>
      <c r="GG788" s="202"/>
      <c r="GI788" s="28"/>
      <c r="GJ788" s="28"/>
      <c r="GK788" s="28"/>
      <c r="GP788" s="202"/>
      <c r="GR788" s="28"/>
      <c r="GS788" s="28"/>
      <c r="GT788" s="28"/>
      <c r="GY788" s="202"/>
      <c r="HA788" s="28"/>
      <c r="HB788" s="28"/>
      <c r="HC788" s="28"/>
      <c r="HH788" s="202"/>
      <c r="HJ788" s="28"/>
      <c r="HK788" s="28"/>
      <c r="HL788" s="28"/>
      <c r="HQ788" s="28"/>
      <c r="HR788" s="28"/>
      <c r="HS788" s="28"/>
      <c r="HT788" s="28"/>
      <c r="HU788" s="28"/>
      <c r="HV788" s="28"/>
      <c r="HW788" s="28"/>
      <c r="HX788" s="28"/>
      <c r="HY788" s="28"/>
      <c r="HZ788" s="28"/>
      <c r="IA788" s="28"/>
      <c r="IB788" s="28"/>
      <c r="IC788" s="28"/>
      <c r="ID788" s="28"/>
      <c r="IE788" s="28"/>
      <c r="IF788" s="28"/>
      <c r="IG788" s="28"/>
      <c r="IH788" s="28"/>
      <c r="II788" s="28"/>
      <c r="IJ788" s="28"/>
      <c r="IK788" s="28"/>
      <c r="IL788" s="28"/>
      <c r="IM788" s="28"/>
      <c r="IN788" s="28"/>
      <c r="IO788" s="28"/>
      <c r="IP788" s="28"/>
      <c r="IQ788" s="28"/>
      <c r="IR788" s="28"/>
      <c r="IS788" s="28"/>
      <c r="IT788" s="28"/>
      <c r="IU788" s="28"/>
      <c r="IV788" s="28"/>
    </row>
    <row r="789" spans="1:256" s="54" customFormat="1" ht="18">
      <c r="A789" s="364" t="s">
        <v>532</v>
      </c>
      <c r="B789" s="28"/>
      <c r="C789" s="292"/>
      <c r="D789" s="365" t="s">
        <v>129</v>
      </c>
      <c r="E789" s="54">
        <f t="shared" si="9"/>
        <v>3</v>
      </c>
      <c r="F789" s="305">
        <f t="shared" si="10"/>
        <v>0</v>
      </c>
      <c r="H789" s="300"/>
      <c r="I789" s="300"/>
      <c r="J789" s="300"/>
      <c r="K789" s="300"/>
      <c r="L789" s="28"/>
      <c r="M789" s="300"/>
      <c r="N789" s="28"/>
      <c r="R789" s="202"/>
      <c r="T789" s="28"/>
      <c r="U789" s="28"/>
      <c r="V789" s="28"/>
      <c r="AA789" s="202"/>
      <c r="AC789" s="28"/>
      <c r="AD789" s="28"/>
      <c r="AE789" s="28"/>
      <c r="AJ789" s="202"/>
      <c r="AL789" s="28"/>
      <c r="AM789" s="28"/>
      <c r="AN789" s="28"/>
      <c r="AS789" s="202"/>
      <c r="AU789" s="28"/>
      <c r="AV789" s="28"/>
      <c r="AW789" s="28"/>
      <c r="BB789" s="202"/>
      <c r="BD789" s="28"/>
      <c r="BE789" s="28"/>
      <c r="BF789" s="28"/>
      <c r="BK789" s="202"/>
      <c r="BM789" s="28"/>
      <c r="BN789" s="28"/>
      <c r="BO789" s="28"/>
      <c r="BT789" s="202"/>
      <c r="BV789" s="28"/>
      <c r="BW789" s="28"/>
      <c r="BX789" s="28"/>
      <c r="CC789" s="202"/>
      <c r="CE789" s="28"/>
      <c r="CF789" s="28"/>
      <c r="CG789" s="28"/>
      <c r="CL789" s="202"/>
      <c r="CN789" s="28"/>
      <c r="CO789" s="28"/>
      <c r="CP789" s="28"/>
      <c r="CU789" s="202"/>
      <c r="CW789" s="28"/>
      <c r="CX789" s="28"/>
      <c r="CY789" s="28"/>
      <c r="DD789" s="202"/>
      <c r="DF789" s="28"/>
      <c r="DG789" s="28"/>
      <c r="DH789" s="28"/>
      <c r="DM789" s="202"/>
      <c r="DO789" s="28"/>
      <c r="DP789" s="28"/>
      <c r="DQ789" s="28"/>
      <c r="DV789" s="202"/>
      <c r="DX789" s="28"/>
      <c r="DY789" s="28"/>
      <c r="DZ789" s="28"/>
      <c r="EE789" s="202"/>
      <c r="EG789" s="28"/>
      <c r="EH789" s="28"/>
      <c r="EI789" s="28"/>
      <c r="EN789" s="202"/>
      <c r="EP789" s="28"/>
      <c r="EQ789" s="28"/>
      <c r="ER789" s="28"/>
      <c r="EW789" s="202"/>
      <c r="EY789" s="28"/>
      <c r="EZ789" s="28"/>
      <c r="FA789" s="28"/>
      <c r="FF789" s="202"/>
      <c r="FH789" s="28"/>
      <c r="FI789" s="28"/>
      <c r="FJ789" s="28"/>
      <c r="FO789" s="202"/>
      <c r="FQ789" s="28"/>
      <c r="FR789" s="28"/>
      <c r="FS789" s="28"/>
      <c r="FX789" s="202"/>
      <c r="FZ789" s="28"/>
      <c r="GA789" s="28"/>
      <c r="GB789" s="28"/>
      <c r="GG789" s="202"/>
      <c r="GI789" s="28"/>
      <c r="GJ789" s="28"/>
      <c r="GK789" s="28"/>
      <c r="GP789" s="202"/>
      <c r="GR789" s="28"/>
      <c r="GS789" s="28"/>
      <c r="GT789" s="28"/>
      <c r="GY789" s="202"/>
      <c r="HA789" s="28"/>
      <c r="HB789" s="28"/>
      <c r="HC789" s="28"/>
      <c r="HH789" s="202"/>
      <c r="HJ789" s="28"/>
      <c r="HK789" s="28"/>
      <c r="HL789" s="28"/>
      <c r="HQ789" s="28"/>
      <c r="HR789" s="28"/>
      <c r="HS789" s="28"/>
      <c r="HT789" s="28"/>
      <c r="HU789" s="28"/>
      <c r="HV789" s="28"/>
      <c r="HW789" s="28"/>
      <c r="HX789" s="28"/>
      <c r="HY789" s="28"/>
      <c r="HZ789" s="28"/>
      <c r="IA789" s="28"/>
      <c r="IB789" s="28"/>
      <c r="IC789" s="28"/>
      <c r="ID789" s="28"/>
      <c r="IE789" s="28"/>
      <c r="IF789" s="28"/>
      <c r="IG789" s="28"/>
      <c r="IH789" s="28"/>
      <c r="II789" s="28"/>
      <c r="IJ789" s="28"/>
      <c r="IK789" s="28"/>
      <c r="IL789" s="28"/>
      <c r="IM789" s="28"/>
      <c r="IN789" s="28"/>
      <c r="IO789" s="28"/>
      <c r="IP789" s="28"/>
      <c r="IQ789" s="28"/>
      <c r="IR789" s="28"/>
      <c r="IS789" s="28"/>
      <c r="IT789" s="28"/>
      <c r="IU789" s="28"/>
      <c r="IV789" s="28"/>
    </row>
    <row r="790" spans="1:256" s="54" customFormat="1" ht="18">
      <c r="A790" s="364" t="s">
        <v>1120</v>
      </c>
      <c r="B790" s="28"/>
      <c r="C790" s="292"/>
      <c r="D790" s="365" t="s">
        <v>129</v>
      </c>
      <c r="E790" s="54">
        <f t="shared" si="9"/>
        <v>0</v>
      </c>
      <c r="F790" s="305">
        <f t="shared" si="10"/>
        <v>95</v>
      </c>
      <c r="H790" s="300">
        <v>76</v>
      </c>
      <c r="I790" s="300">
        <v>1</v>
      </c>
      <c r="J790" s="300">
        <v>18</v>
      </c>
      <c r="K790" s="300"/>
      <c r="M790" s="300"/>
      <c r="N790" s="28"/>
      <c r="R790" s="202"/>
      <c r="T790" s="28"/>
      <c r="U790" s="28"/>
      <c r="V790" s="28"/>
      <c r="AA790" s="202"/>
      <c r="AC790" s="28"/>
      <c r="AD790" s="28"/>
      <c r="AE790" s="28"/>
      <c r="AJ790" s="202"/>
      <c r="AL790" s="28"/>
      <c r="AM790" s="28"/>
      <c r="AN790" s="28"/>
      <c r="AS790" s="202"/>
      <c r="AU790" s="28"/>
      <c r="AV790" s="28"/>
      <c r="AW790" s="28"/>
      <c r="BB790" s="202"/>
      <c r="BD790" s="28"/>
      <c r="BE790" s="28"/>
      <c r="BF790" s="28"/>
      <c r="BK790" s="202"/>
      <c r="BM790" s="28"/>
      <c r="BN790" s="28"/>
      <c r="BO790" s="28"/>
      <c r="BT790" s="202"/>
      <c r="BV790" s="28"/>
      <c r="BW790" s="28"/>
      <c r="BX790" s="28"/>
      <c r="CC790" s="202"/>
      <c r="CE790" s="28"/>
      <c r="CF790" s="28"/>
      <c r="CG790" s="28"/>
      <c r="CL790" s="202"/>
      <c r="CN790" s="28"/>
      <c r="CO790" s="28"/>
      <c r="CP790" s="28"/>
      <c r="CU790" s="202"/>
      <c r="CW790" s="28"/>
      <c r="CX790" s="28"/>
      <c r="CY790" s="28"/>
      <c r="DD790" s="202"/>
      <c r="DF790" s="28"/>
      <c r="DG790" s="28"/>
      <c r="DH790" s="28"/>
      <c r="DM790" s="202"/>
      <c r="DO790" s="28"/>
      <c r="DP790" s="28"/>
      <c r="DQ790" s="28"/>
      <c r="DV790" s="202"/>
      <c r="DX790" s="28"/>
      <c r="DY790" s="28"/>
      <c r="DZ790" s="28"/>
      <c r="EE790" s="202"/>
      <c r="EG790" s="28"/>
      <c r="EH790" s="28"/>
      <c r="EI790" s="28"/>
      <c r="EN790" s="202"/>
      <c r="EP790" s="28"/>
      <c r="EQ790" s="28"/>
      <c r="ER790" s="28"/>
      <c r="EW790" s="202"/>
      <c r="EY790" s="28"/>
      <c r="EZ790" s="28"/>
      <c r="FA790" s="28"/>
      <c r="FF790" s="202"/>
      <c r="FH790" s="28"/>
      <c r="FI790" s="28"/>
      <c r="FJ790" s="28"/>
      <c r="FO790" s="202"/>
      <c r="FQ790" s="28"/>
      <c r="FR790" s="28"/>
      <c r="FS790" s="28"/>
      <c r="FX790" s="202"/>
      <c r="FZ790" s="28"/>
      <c r="GA790" s="28"/>
      <c r="GB790" s="28"/>
      <c r="GG790" s="202"/>
      <c r="GI790" s="28"/>
      <c r="GJ790" s="28"/>
      <c r="GK790" s="28"/>
      <c r="GP790" s="202"/>
      <c r="GR790" s="28"/>
      <c r="GS790" s="28"/>
      <c r="GT790" s="28"/>
      <c r="GY790" s="202"/>
      <c r="HA790" s="28"/>
      <c r="HB790" s="28"/>
      <c r="HC790" s="28"/>
      <c r="HH790" s="202"/>
      <c r="HJ790" s="28"/>
      <c r="HK790" s="28"/>
      <c r="HL790" s="28"/>
      <c r="HQ790" s="28"/>
      <c r="HR790" s="28"/>
      <c r="HS790" s="28"/>
      <c r="HT790" s="28"/>
      <c r="HU790" s="28"/>
      <c r="HV790" s="28"/>
      <c r="HW790" s="28"/>
      <c r="HX790" s="28"/>
      <c r="HY790" s="28"/>
      <c r="HZ790" s="28"/>
      <c r="IA790" s="28"/>
      <c r="IB790" s="28"/>
      <c r="IC790" s="28"/>
      <c r="ID790" s="28"/>
      <c r="IE790" s="28"/>
      <c r="IF790" s="28"/>
      <c r="IG790" s="28"/>
      <c r="IH790" s="28"/>
      <c r="II790" s="28"/>
      <c r="IJ790" s="28"/>
      <c r="IK790" s="28"/>
      <c r="IL790" s="28"/>
      <c r="IM790" s="28"/>
      <c r="IN790" s="28"/>
      <c r="IO790" s="28"/>
      <c r="IP790" s="28"/>
      <c r="IQ790" s="28"/>
      <c r="IR790" s="28"/>
      <c r="IS790" s="28"/>
      <c r="IT790" s="28"/>
      <c r="IU790" s="28"/>
      <c r="IV790" s="28"/>
    </row>
    <row r="791" spans="1:256" s="54" customFormat="1" ht="18">
      <c r="A791" s="364" t="s">
        <v>956</v>
      </c>
      <c r="B791" s="28"/>
      <c r="C791" s="292"/>
      <c r="D791" s="54" t="s">
        <v>137</v>
      </c>
      <c r="E791" s="54">
        <f t="shared" si="9"/>
        <v>3</v>
      </c>
      <c r="F791" s="305">
        <f t="shared" si="10"/>
        <v>52</v>
      </c>
      <c r="G791" s="54">
        <v>13</v>
      </c>
      <c r="H791" s="28">
        <v>7</v>
      </c>
      <c r="I791" s="28">
        <v>12</v>
      </c>
      <c r="J791" s="28">
        <v>20</v>
      </c>
      <c r="K791" s="28"/>
      <c r="L791" s="28"/>
      <c r="M791" s="28"/>
      <c r="N791" s="28"/>
      <c r="R791" s="202"/>
      <c r="T791" s="28"/>
      <c r="U791" s="28"/>
      <c r="V791" s="28"/>
      <c r="AA791" s="202"/>
      <c r="AC791" s="28"/>
      <c r="AD791" s="28"/>
      <c r="AE791" s="28"/>
      <c r="AJ791" s="202"/>
      <c r="AL791" s="28"/>
      <c r="AM791" s="28"/>
      <c r="AN791" s="28"/>
      <c r="AS791" s="202"/>
      <c r="AU791" s="28"/>
      <c r="AV791" s="28"/>
      <c r="AW791" s="28"/>
      <c r="BB791" s="202"/>
      <c r="BD791" s="28"/>
      <c r="BE791" s="28"/>
      <c r="BF791" s="28"/>
      <c r="BK791" s="202"/>
      <c r="BM791" s="28"/>
      <c r="BN791" s="28"/>
      <c r="BO791" s="28"/>
      <c r="BT791" s="202"/>
      <c r="BV791" s="28"/>
      <c r="BW791" s="28"/>
      <c r="BX791" s="28"/>
      <c r="CC791" s="202"/>
      <c r="CE791" s="28"/>
      <c r="CF791" s="28"/>
      <c r="CG791" s="28"/>
      <c r="CL791" s="202"/>
      <c r="CN791" s="28"/>
      <c r="CO791" s="28"/>
      <c r="CP791" s="28"/>
      <c r="CU791" s="202"/>
      <c r="CW791" s="28"/>
      <c r="CX791" s="28"/>
      <c r="CY791" s="28"/>
      <c r="DD791" s="202"/>
      <c r="DF791" s="28"/>
      <c r="DG791" s="28"/>
      <c r="DH791" s="28"/>
      <c r="DM791" s="202"/>
      <c r="DO791" s="28"/>
      <c r="DP791" s="28"/>
      <c r="DQ791" s="28"/>
      <c r="DV791" s="202"/>
      <c r="DX791" s="28"/>
      <c r="DY791" s="28"/>
      <c r="DZ791" s="28"/>
      <c r="EE791" s="202"/>
      <c r="EG791" s="28"/>
      <c r="EH791" s="28"/>
      <c r="EI791" s="28"/>
      <c r="EN791" s="202"/>
      <c r="EP791" s="28"/>
      <c r="EQ791" s="28"/>
      <c r="ER791" s="28"/>
      <c r="EW791" s="202"/>
      <c r="EY791" s="28"/>
      <c r="EZ791" s="28"/>
      <c r="FA791" s="28"/>
      <c r="FF791" s="202"/>
      <c r="FH791" s="28"/>
      <c r="FI791" s="28"/>
      <c r="FJ791" s="28"/>
      <c r="FO791" s="202"/>
      <c r="FQ791" s="28"/>
      <c r="FR791" s="28"/>
      <c r="FS791" s="28"/>
      <c r="FX791" s="202"/>
      <c r="FZ791" s="28"/>
      <c r="GA791" s="28"/>
      <c r="GB791" s="28"/>
      <c r="GG791" s="202"/>
      <c r="GI791" s="28"/>
      <c r="GJ791" s="28"/>
      <c r="GK791" s="28"/>
      <c r="GP791" s="202"/>
      <c r="GR791" s="28"/>
      <c r="GS791" s="28"/>
      <c r="GT791" s="28"/>
      <c r="GY791" s="202"/>
      <c r="HA791" s="28"/>
      <c r="HB791" s="28"/>
      <c r="HC791" s="28"/>
      <c r="HH791" s="202"/>
      <c r="HJ791" s="28"/>
      <c r="HK791" s="28"/>
      <c r="HL791" s="28"/>
      <c r="HQ791" s="28"/>
      <c r="HR791" s="28"/>
      <c r="HS791" s="28"/>
      <c r="HT791" s="28"/>
      <c r="HU791" s="28"/>
      <c r="HV791" s="28"/>
      <c r="HW791" s="28"/>
      <c r="HX791" s="28"/>
      <c r="HY791" s="28"/>
      <c r="HZ791" s="28"/>
      <c r="IA791" s="28"/>
      <c r="IB791" s="28"/>
      <c r="IC791" s="28"/>
      <c r="ID791" s="28"/>
      <c r="IE791" s="28"/>
      <c r="IF791" s="28"/>
      <c r="IG791" s="28"/>
      <c r="IH791" s="28"/>
      <c r="II791" s="28"/>
      <c r="IJ791" s="28"/>
      <c r="IK791" s="28"/>
      <c r="IL791" s="28"/>
      <c r="IM791" s="28"/>
      <c r="IN791" s="28"/>
      <c r="IO791" s="28"/>
      <c r="IP791" s="28"/>
      <c r="IQ791" s="28"/>
      <c r="IR791" s="28"/>
      <c r="IS791" s="28"/>
      <c r="IT791" s="28"/>
      <c r="IU791" s="28"/>
      <c r="IV791" s="28"/>
    </row>
    <row r="792" spans="1:256" s="54" customFormat="1" ht="18">
      <c r="A792" s="364" t="s">
        <v>2377</v>
      </c>
      <c r="B792" s="28"/>
      <c r="C792" s="292"/>
      <c r="D792" s="365" t="s">
        <v>129</v>
      </c>
      <c r="E792" s="54">
        <f t="shared" si="9"/>
        <v>0</v>
      </c>
      <c r="F792" s="305">
        <f t="shared" si="10"/>
        <v>0</v>
      </c>
      <c r="H792" s="300"/>
      <c r="I792" s="300"/>
      <c r="J792" s="300"/>
      <c r="K792" s="300"/>
      <c r="L792" s="28"/>
      <c r="M792" s="300"/>
      <c r="N792" s="28"/>
      <c r="R792" s="202"/>
      <c r="T792" s="28"/>
      <c r="U792" s="28"/>
      <c r="V792" s="28"/>
      <c r="AA792" s="202"/>
      <c r="AC792" s="28"/>
      <c r="AD792" s="28"/>
      <c r="AE792" s="28"/>
      <c r="AJ792" s="202"/>
      <c r="AL792" s="28"/>
      <c r="AM792" s="28"/>
      <c r="AN792" s="28"/>
      <c r="AS792" s="202"/>
      <c r="AU792" s="28"/>
      <c r="AV792" s="28"/>
      <c r="AW792" s="28"/>
      <c r="BB792" s="202"/>
      <c r="BD792" s="28"/>
      <c r="BE792" s="28"/>
      <c r="BF792" s="28"/>
      <c r="BK792" s="202"/>
      <c r="BM792" s="28"/>
      <c r="BN792" s="28"/>
      <c r="BO792" s="28"/>
      <c r="BT792" s="202"/>
      <c r="BV792" s="28"/>
      <c r="BW792" s="28"/>
      <c r="BX792" s="28"/>
      <c r="CC792" s="202"/>
      <c r="CE792" s="28"/>
      <c r="CF792" s="28"/>
      <c r="CG792" s="28"/>
      <c r="CL792" s="202"/>
      <c r="CN792" s="28"/>
      <c r="CO792" s="28"/>
      <c r="CP792" s="28"/>
      <c r="CU792" s="202"/>
      <c r="CW792" s="28"/>
      <c r="CX792" s="28"/>
      <c r="CY792" s="28"/>
      <c r="DD792" s="202"/>
      <c r="DF792" s="28"/>
      <c r="DG792" s="28"/>
      <c r="DH792" s="28"/>
      <c r="DM792" s="202"/>
      <c r="DO792" s="28"/>
      <c r="DP792" s="28"/>
      <c r="DQ792" s="28"/>
      <c r="DV792" s="202"/>
      <c r="DX792" s="28"/>
      <c r="DY792" s="28"/>
      <c r="DZ792" s="28"/>
      <c r="EE792" s="202"/>
      <c r="EG792" s="28"/>
      <c r="EH792" s="28"/>
      <c r="EI792" s="28"/>
      <c r="EN792" s="202"/>
      <c r="EP792" s="28"/>
      <c r="EQ792" s="28"/>
      <c r="ER792" s="28"/>
      <c r="EW792" s="202"/>
      <c r="EY792" s="28"/>
      <c r="EZ792" s="28"/>
      <c r="FA792" s="28"/>
      <c r="FF792" s="202"/>
      <c r="FH792" s="28"/>
      <c r="FI792" s="28"/>
      <c r="FJ792" s="28"/>
      <c r="FO792" s="202"/>
      <c r="FQ792" s="28"/>
      <c r="FR792" s="28"/>
      <c r="FS792" s="28"/>
      <c r="FX792" s="202"/>
      <c r="FZ792" s="28"/>
      <c r="GA792" s="28"/>
      <c r="GB792" s="28"/>
      <c r="GG792" s="202"/>
      <c r="GI792" s="28"/>
      <c r="GJ792" s="28"/>
      <c r="GK792" s="28"/>
      <c r="GP792" s="202"/>
      <c r="GR792" s="28"/>
      <c r="GS792" s="28"/>
      <c r="GT792" s="28"/>
      <c r="GY792" s="202"/>
      <c r="HA792" s="28"/>
      <c r="HB792" s="28"/>
      <c r="HC792" s="28"/>
      <c r="HH792" s="202"/>
      <c r="HJ792" s="28"/>
      <c r="HK792" s="28"/>
      <c r="HL792" s="28"/>
      <c r="HQ792" s="28"/>
      <c r="HR792" s="28"/>
      <c r="HS792" s="28"/>
      <c r="HT792" s="28"/>
      <c r="HU792" s="28"/>
      <c r="HV792" s="28"/>
      <c r="HW792" s="28"/>
      <c r="HX792" s="28"/>
      <c r="HY792" s="28"/>
      <c r="HZ792" s="28"/>
      <c r="IA792" s="28"/>
      <c r="IB792" s="28"/>
      <c r="IC792" s="28"/>
      <c r="ID792" s="28"/>
      <c r="IE792" s="28"/>
      <c r="IF792" s="28"/>
      <c r="IG792" s="28"/>
      <c r="IH792" s="28"/>
      <c r="II792" s="28"/>
      <c r="IJ792" s="28"/>
      <c r="IK792" s="28"/>
      <c r="IL792" s="28"/>
      <c r="IM792" s="28"/>
      <c r="IN792" s="28"/>
      <c r="IO792" s="28"/>
      <c r="IP792" s="28"/>
      <c r="IQ792" s="28"/>
      <c r="IR792" s="28"/>
      <c r="IS792" s="28"/>
      <c r="IT792" s="28"/>
      <c r="IU792" s="28"/>
      <c r="IV792" s="28"/>
    </row>
    <row r="793" spans="1:256" s="54" customFormat="1" ht="18">
      <c r="A793" s="364" t="s">
        <v>1414</v>
      </c>
      <c r="B793" s="292"/>
      <c r="C793" s="292"/>
      <c r="D793" s="54" t="s">
        <v>131</v>
      </c>
      <c r="E793" s="54">
        <f t="shared" si="9"/>
        <v>1</v>
      </c>
      <c r="F793" s="305">
        <f t="shared" si="10"/>
        <v>0</v>
      </c>
      <c r="H793" s="28"/>
      <c r="I793" s="28"/>
      <c r="J793" s="28"/>
      <c r="K793" s="28"/>
      <c r="M793" s="28"/>
      <c r="N793" s="28"/>
      <c r="R793" s="202"/>
      <c r="T793" s="28"/>
      <c r="U793" s="28"/>
      <c r="V793" s="28"/>
      <c r="AA793" s="202"/>
      <c r="AC793" s="28"/>
      <c r="AD793" s="28"/>
      <c r="AE793" s="28"/>
      <c r="AJ793" s="202"/>
      <c r="AL793" s="28"/>
      <c r="AM793" s="28"/>
      <c r="AN793" s="28"/>
      <c r="AS793" s="202"/>
      <c r="AU793" s="28"/>
      <c r="AV793" s="28"/>
      <c r="AW793" s="28"/>
      <c r="BB793" s="202"/>
      <c r="BD793" s="28"/>
      <c r="BE793" s="28"/>
      <c r="BF793" s="28"/>
      <c r="BK793" s="202"/>
      <c r="BM793" s="28"/>
      <c r="BN793" s="28"/>
      <c r="BO793" s="28"/>
      <c r="BT793" s="202"/>
      <c r="BV793" s="28"/>
      <c r="BW793" s="28"/>
      <c r="BX793" s="28"/>
      <c r="CC793" s="202"/>
      <c r="CE793" s="28"/>
      <c r="CF793" s="28"/>
      <c r="CG793" s="28"/>
      <c r="CL793" s="202"/>
      <c r="CN793" s="28"/>
      <c r="CO793" s="28"/>
      <c r="CP793" s="28"/>
      <c r="CU793" s="202"/>
      <c r="CW793" s="28"/>
      <c r="CX793" s="28"/>
      <c r="CY793" s="28"/>
      <c r="DD793" s="202"/>
      <c r="DF793" s="28"/>
      <c r="DG793" s="28"/>
      <c r="DH793" s="28"/>
      <c r="DM793" s="202"/>
      <c r="DO793" s="28"/>
      <c r="DP793" s="28"/>
      <c r="DQ793" s="28"/>
      <c r="DV793" s="202"/>
      <c r="DX793" s="28"/>
      <c r="DY793" s="28"/>
      <c r="DZ793" s="28"/>
      <c r="EE793" s="202"/>
      <c r="EG793" s="28"/>
      <c r="EH793" s="28"/>
      <c r="EI793" s="28"/>
      <c r="EN793" s="202"/>
      <c r="EP793" s="28"/>
      <c r="EQ793" s="28"/>
      <c r="ER793" s="28"/>
      <c r="EW793" s="202"/>
      <c r="EY793" s="28"/>
      <c r="EZ793" s="28"/>
      <c r="FA793" s="28"/>
      <c r="FF793" s="202"/>
      <c r="FH793" s="28"/>
      <c r="FI793" s="28"/>
      <c r="FJ793" s="28"/>
      <c r="FO793" s="202"/>
      <c r="FQ793" s="28"/>
      <c r="FR793" s="28"/>
      <c r="FS793" s="28"/>
      <c r="FX793" s="202"/>
      <c r="FZ793" s="28"/>
      <c r="GA793" s="28"/>
      <c r="GB793" s="28"/>
      <c r="GG793" s="202"/>
      <c r="GI793" s="28"/>
      <c r="GJ793" s="28"/>
      <c r="GK793" s="28"/>
      <c r="GP793" s="202"/>
      <c r="GR793" s="28"/>
      <c r="GS793" s="28"/>
      <c r="GT793" s="28"/>
      <c r="GY793" s="202"/>
      <c r="HA793" s="28"/>
      <c r="HB793" s="28"/>
      <c r="HC793" s="28"/>
      <c r="HH793" s="202"/>
      <c r="HJ793" s="28"/>
      <c r="HK793" s="28"/>
      <c r="HL793" s="28"/>
      <c r="HQ793" s="28"/>
      <c r="HR793" s="28"/>
      <c r="HS793" s="28"/>
      <c r="HT793" s="28"/>
      <c r="HU793" s="28"/>
      <c r="HV793" s="28"/>
      <c r="HW793" s="28"/>
      <c r="HX793" s="28"/>
      <c r="HY793" s="28"/>
      <c r="HZ793" s="28"/>
      <c r="IA793" s="28"/>
      <c r="IB793" s="28"/>
      <c r="IC793" s="28"/>
      <c r="ID793" s="28"/>
      <c r="IE793" s="28"/>
      <c r="IF793" s="28"/>
      <c r="IG793" s="28"/>
      <c r="IH793" s="28"/>
      <c r="II793" s="28"/>
      <c r="IJ793" s="28"/>
      <c r="IK793" s="28"/>
      <c r="IL793" s="28"/>
      <c r="IM793" s="28"/>
      <c r="IN793" s="28"/>
      <c r="IO793" s="28"/>
      <c r="IP793" s="28"/>
      <c r="IQ793" s="28"/>
      <c r="IR793" s="28"/>
      <c r="IS793" s="28"/>
      <c r="IT793" s="28"/>
      <c r="IU793" s="28"/>
      <c r="IV793" s="28"/>
    </row>
    <row r="794" spans="1:256" s="54" customFormat="1" ht="18">
      <c r="A794" s="364" t="s">
        <v>521</v>
      </c>
      <c r="B794" s="292"/>
      <c r="C794" s="292"/>
      <c r="D794" s="54" t="s">
        <v>132</v>
      </c>
      <c r="E794" s="54">
        <f t="shared" si="9"/>
        <v>6</v>
      </c>
      <c r="F794" s="305">
        <f t="shared" si="10"/>
        <v>0</v>
      </c>
      <c r="H794" s="28"/>
      <c r="I794" s="28"/>
      <c r="J794" s="28"/>
      <c r="K794" s="28"/>
      <c r="L794" s="28"/>
      <c r="M794" s="28"/>
      <c r="N794" s="28"/>
      <c r="R794" s="202"/>
      <c r="T794" s="28"/>
      <c r="U794" s="28"/>
      <c r="V794" s="28"/>
      <c r="AA794" s="202"/>
      <c r="AC794" s="28"/>
      <c r="AD794" s="28"/>
      <c r="AE794" s="28"/>
      <c r="AJ794" s="202"/>
      <c r="AL794" s="28"/>
      <c r="AM794" s="28"/>
      <c r="AN794" s="28"/>
      <c r="AS794" s="202"/>
      <c r="AU794" s="28"/>
      <c r="AV794" s="28"/>
      <c r="AW794" s="28"/>
      <c r="BB794" s="202"/>
      <c r="BD794" s="28"/>
      <c r="BE794" s="28"/>
      <c r="BF794" s="28"/>
      <c r="BK794" s="202"/>
      <c r="BM794" s="28"/>
      <c r="BN794" s="28"/>
      <c r="BO794" s="28"/>
      <c r="BT794" s="202"/>
      <c r="BV794" s="28"/>
      <c r="BW794" s="28"/>
      <c r="BX794" s="28"/>
      <c r="CC794" s="202"/>
      <c r="CE794" s="28"/>
      <c r="CF794" s="28"/>
      <c r="CG794" s="28"/>
      <c r="CL794" s="202"/>
      <c r="CN794" s="28"/>
      <c r="CO794" s="28"/>
      <c r="CP794" s="28"/>
      <c r="CU794" s="202"/>
      <c r="CW794" s="28"/>
      <c r="CX794" s="28"/>
      <c r="CY794" s="28"/>
      <c r="DD794" s="202"/>
      <c r="DF794" s="28"/>
      <c r="DG794" s="28"/>
      <c r="DH794" s="28"/>
      <c r="DM794" s="202"/>
      <c r="DO794" s="28"/>
      <c r="DP794" s="28"/>
      <c r="DQ794" s="28"/>
      <c r="DV794" s="202"/>
      <c r="DX794" s="28"/>
      <c r="DY794" s="28"/>
      <c r="DZ794" s="28"/>
      <c r="EE794" s="202"/>
      <c r="EG794" s="28"/>
      <c r="EH794" s="28"/>
      <c r="EI794" s="28"/>
      <c r="EN794" s="202"/>
      <c r="EP794" s="28"/>
      <c r="EQ794" s="28"/>
      <c r="ER794" s="28"/>
      <c r="EW794" s="202"/>
      <c r="EY794" s="28"/>
      <c r="EZ794" s="28"/>
      <c r="FA794" s="28"/>
      <c r="FF794" s="202"/>
      <c r="FH794" s="28"/>
      <c r="FI794" s="28"/>
      <c r="FJ794" s="28"/>
      <c r="FO794" s="202"/>
      <c r="FQ794" s="28"/>
      <c r="FR794" s="28"/>
      <c r="FS794" s="28"/>
      <c r="FX794" s="202"/>
      <c r="FZ794" s="28"/>
      <c r="GA794" s="28"/>
      <c r="GB794" s="28"/>
      <c r="GG794" s="202"/>
      <c r="GI794" s="28"/>
      <c r="GJ794" s="28"/>
      <c r="GK794" s="28"/>
      <c r="GP794" s="202"/>
      <c r="GR794" s="28"/>
      <c r="GS794" s="28"/>
      <c r="GT794" s="28"/>
      <c r="GY794" s="202"/>
      <c r="HA794" s="28"/>
      <c r="HB794" s="28"/>
      <c r="HC794" s="28"/>
      <c r="HH794" s="202"/>
      <c r="HJ794" s="28"/>
      <c r="HK794" s="28"/>
      <c r="HL794" s="28"/>
      <c r="HQ794" s="28"/>
      <c r="HR794" s="28"/>
      <c r="HS794" s="28"/>
      <c r="HT794" s="28"/>
      <c r="HU794" s="28"/>
      <c r="HV794" s="28"/>
      <c r="HW794" s="28"/>
      <c r="HX794" s="28"/>
      <c r="HY794" s="28"/>
      <c r="HZ794" s="28"/>
      <c r="IA794" s="28"/>
      <c r="IB794" s="28"/>
      <c r="IC794" s="28"/>
      <c r="ID794" s="28"/>
      <c r="IE794" s="28"/>
      <c r="IF794" s="28"/>
      <c r="IG794" s="28"/>
      <c r="IH794" s="28"/>
      <c r="II794" s="28"/>
      <c r="IJ794" s="28"/>
      <c r="IK794" s="28"/>
      <c r="IL794" s="28"/>
      <c r="IM794" s="28"/>
      <c r="IN794" s="28"/>
      <c r="IO794" s="28"/>
      <c r="IP794" s="28"/>
      <c r="IQ794" s="28"/>
      <c r="IR794" s="28"/>
      <c r="IS794" s="28"/>
      <c r="IT794" s="28"/>
      <c r="IU794" s="28"/>
      <c r="IV794" s="28"/>
    </row>
    <row r="795" spans="1:256" s="54" customFormat="1" ht="18">
      <c r="A795" s="364" t="s">
        <v>1090</v>
      </c>
      <c r="B795" s="28"/>
      <c r="C795" s="292"/>
      <c r="D795" s="365" t="s">
        <v>129</v>
      </c>
      <c r="E795" s="54">
        <f t="shared" si="9"/>
        <v>0</v>
      </c>
      <c r="F795" s="305">
        <f t="shared" si="10"/>
        <v>7</v>
      </c>
      <c r="H795" s="300"/>
      <c r="I795" s="300"/>
      <c r="J795" s="300">
        <v>7</v>
      </c>
      <c r="K795" s="300"/>
      <c r="L795" s="28"/>
      <c r="M795" s="300"/>
      <c r="N795" s="28"/>
      <c r="R795" s="202"/>
      <c r="T795" s="28"/>
      <c r="U795" s="28"/>
      <c r="V795" s="28"/>
      <c r="AA795" s="202"/>
      <c r="AC795" s="28"/>
      <c r="AD795" s="28"/>
      <c r="AE795" s="28"/>
      <c r="AJ795" s="202"/>
      <c r="AL795" s="28"/>
      <c r="AM795" s="28"/>
      <c r="AN795" s="28"/>
      <c r="AS795" s="202"/>
      <c r="AU795" s="28"/>
      <c r="AV795" s="28"/>
      <c r="AW795" s="28"/>
      <c r="BB795" s="202"/>
      <c r="BD795" s="28"/>
      <c r="BE795" s="28"/>
      <c r="BF795" s="28"/>
      <c r="BK795" s="202"/>
      <c r="BM795" s="28"/>
      <c r="BN795" s="28"/>
      <c r="BO795" s="28"/>
      <c r="BT795" s="202"/>
      <c r="BV795" s="28"/>
      <c r="BW795" s="28"/>
      <c r="BX795" s="28"/>
      <c r="CC795" s="202"/>
      <c r="CE795" s="28"/>
      <c r="CF795" s="28"/>
      <c r="CG795" s="28"/>
      <c r="CL795" s="202"/>
      <c r="CN795" s="28"/>
      <c r="CO795" s="28"/>
      <c r="CP795" s="28"/>
      <c r="CU795" s="202"/>
      <c r="CW795" s="28"/>
      <c r="CX795" s="28"/>
      <c r="CY795" s="28"/>
      <c r="DD795" s="202"/>
      <c r="DF795" s="28"/>
      <c r="DG795" s="28"/>
      <c r="DH795" s="28"/>
      <c r="DM795" s="202"/>
      <c r="DO795" s="28"/>
      <c r="DP795" s="28"/>
      <c r="DQ795" s="28"/>
      <c r="DV795" s="202"/>
      <c r="DX795" s="28"/>
      <c r="DY795" s="28"/>
      <c r="DZ795" s="28"/>
      <c r="EE795" s="202"/>
      <c r="EG795" s="28"/>
      <c r="EH795" s="28"/>
      <c r="EI795" s="28"/>
      <c r="EN795" s="202"/>
      <c r="EP795" s="28"/>
      <c r="EQ795" s="28"/>
      <c r="ER795" s="28"/>
      <c r="EW795" s="202"/>
      <c r="EY795" s="28"/>
      <c r="EZ795" s="28"/>
      <c r="FA795" s="28"/>
      <c r="FF795" s="202"/>
      <c r="FH795" s="28"/>
      <c r="FI795" s="28"/>
      <c r="FJ795" s="28"/>
      <c r="FO795" s="202"/>
      <c r="FQ795" s="28"/>
      <c r="FR795" s="28"/>
      <c r="FS795" s="28"/>
      <c r="FX795" s="202"/>
      <c r="FZ795" s="28"/>
      <c r="GA795" s="28"/>
      <c r="GB795" s="28"/>
      <c r="GG795" s="202"/>
      <c r="GI795" s="28"/>
      <c r="GJ795" s="28"/>
      <c r="GK795" s="28"/>
      <c r="GP795" s="202"/>
      <c r="GR795" s="28"/>
      <c r="GS795" s="28"/>
      <c r="GT795" s="28"/>
      <c r="GY795" s="202"/>
      <c r="HA795" s="28"/>
      <c r="HB795" s="28"/>
      <c r="HC795" s="28"/>
      <c r="HH795" s="202"/>
      <c r="HJ795" s="28"/>
      <c r="HK795" s="28"/>
      <c r="HL795" s="28"/>
      <c r="HQ795" s="28"/>
      <c r="HR795" s="28"/>
      <c r="HS795" s="28"/>
      <c r="HT795" s="28"/>
      <c r="HU795" s="28"/>
      <c r="HV795" s="28"/>
      <c r="HW795" s="28"/>
      <c r="HX795" s="28"/>
      <c r="HY795" s="28"/>
      <c r="HZ795" s="28"/>
      <c r="IA795" s="28"/>
      <c r="IB795" s="28"/>
      <c r="IC795" s="28"/>
      <c r="ID795" s="28"/>
      <c r="IE795" s="28"/>
      <c r="IF795" s="28"/>
      <c r="IG795" s="28"/>
      <c r="IH795" s="28"/>
      <c r="II795" s="28"/>
      <c r="IJ795" s="28"/>
      <c r="IK795" s="28"/>
      <c r="IL795" s="28"/>
      <c r="IM795" s="28"/>
      <c r="IN795" s="28"/>
      <c r="IO795" s="28"/>
      <c r="IP795" s="28"/>
      <c r="IQ795" s="28"/>
      <c r="IR795" s="28"/>
      <c r="IS795" s="28"/>
      <c r="IT795" s="28"/>
      <c r="IU795" s="28"/>
      <c r="IV795" s="28"/>
    </row>
    <row r="796" spans="1:256" s="54" customFormat="1" ht="18">
      <c r="A796" s="364" t="s">
        <v>1350</v>
      </c>
      <c r="B796" s="28"/>
      <c r="C796" s="292"/>
      <c r="D796" s="365" t="s">
        <v>129</v>
      </c>
      <c r="E796" s="54">
        <f t="shared" si="9"/>
        <v>0</v>
      </c>
      <c r="F796" s="305">
        <f t="shared" si="10"/>
        <v>2</v>
      </c>
      <c r="H796" s="300"/>
      <c r="I796" s="300"/>
      <c r="J796" s="300"/>
      <c r="K796" s="300">
        <v>2</v>
      </c>
      <c r="L796" s="28"/>
      <c r="M796" s="300"/>
      <c r="N796" s="28"/>
      <c r="R796" s="202"/>
      <c r="T796" s="28"/>
      <c r="U796" s="28"/>
      <c r="V796" s="28"/>
      <c r="AA796" s="202"/>
      <c r="AC796" s="28"/>
      <c r="AD796" s="28"/>
      <c r="AE796" s="28"/>
      <c r="AJ796" s="202"/>
      <c r="AL796" s="28"/>
      <c r="AM796" s="28"/>
      <c r="AN796" s="28"/>
      <c r="AS796" s="202"/>
      <c r="AU796" s="28"/>
      <c r="AV796" s="28"/>
      <c r="AW796" s="28"/>
      <c r="BB796" s="202"/>
      <c r="BD796" s="28"/>
      <c r="BE796" s="28"/>
      <c r="BF796" s="28"/>
      <c r="BK796" s="202"/>
      <c r="BM796" s="28"/>
      <c r="BN796" s="28"/>
      <c r="BO796" s="28"/>
      <c r="BT796" s="202"/>
      <c r="BV796" s="28"/>
      <c r="BW796" s="28"/>
      <c r="BX796" s="28"/>
      <c r="CC796" s="202"/>
      <c r="CE796" s="28"/>
      <c r="CF796" s="28"/>
      <c r="CG796" s="28"/>
      <c r="CL796" s="202"/>
      <c r="CN796" s="28"/>
      <c r="CO796" s="28"/>
      <c r="CP796" s="28"/>
      <c r="CU796" s="202"/>
      <c r="CW796" s="28"/>
      <c r="CX796" s="28"/>
      <c r="CY796" s="28"/>
      <c r="DD796" s="202"/>
      <c r="DF796" s="28"/>
      <c r="DG796" s="28"/>
      <c r="DH796" s="28"/>
      <c r="DM796" s="202"/>
      <c r="DO796" s="28"/>
      <c r="DP796" s="28"/>
      <c r="DQ796" s="28"/>
      <c r="DV796" s="202"/>
      <c r="DX796" s="28"/>
      <c r="DY796" s="28"/>
      <c r="DZ796" s="28"/>
      <c r="EE796" s="202"/>
      <c r="EG796" s="28"/>
      <c r="EH796" s="28"/>
      <c r="EI796" s="28"/>
      <c r="EN796" s="202"/>
      <c r="EP796" s="28"/>
      <c r="EQ796" s="28"/>
      <c r="ER796" s="28"/>
      <c r="EW796" s="202"/>
      <c r="EY796" s="28"/>
      <c r="EZ796" s="28"/>
      <c r="FA796" s="28"/>
      <c r="FF796" s="202"/>
      <c r="FH796" s="28"/>
      <c r="FI796" s="28"/>
      <c r="FJ796" s="28"/>
      <c r="FO796" s="202"/>
      <c r="FQ796" s="28"/>
      <c r="FR796" s="28"/>
      <c r="FS796" s="28"/>
      <c r="FX796" s="202"/>
      <c r="FZ796" s="28"/>
      <c r="GA796" s="28"/>
      <c r="GB796" s="28"/>
      <c r="GG796" s="202"/>
      <c r="GI796" s="28"/>
      <c r="GJ796" s="28"/>
      <c r="GK796" s="28"/>
      <c r="GP796" s="202"/>
      <c r="GR796" s="28"/>
      <c r="GS796" s="28"/>
      <c r="GT796" s="28"/>
      <c r="GY796" s="202"/>
      <c r="HA796" s="28"/>
      <c r="HB796" s="28"/>
      <c r="HC796" s="28"/>
      <c r="HH796" s="202"/>
      <c r="HJ796" s="28"/>
      <c r="HK796" s="28"/>
      <c r="HL796" s="28"/>
      <c r="HQ796" s="28"/>
      <c r="HR796" s="28"/>
      <c r="HS796" s="28"/>
      <c r="HT796" s="28"/>
      <c r="HU796" s="28"/>
      <c r="HV796" s="28"/>
      <c r="HW796" s="28"/>
      <c r="HX796" s="28"/>
      <c r="HY796" s="28"/>
      <c r="HZ796" s="28"/>
      <c r="IA796" s="28"/>
      <c r="IB796" s="28"/>
      <c r="IC796" s="28"/>
      <c r="ID796" s="28"/>
      <c r="IE796" s="28"/>
      <c r="IF796" s="28"/>
      <c r="IG796" s="28"/>
      <c r="IH796" s="28"/>
      <c r="II796" s="28"/>
      <c r="IJ796" s="28"/>
      <c r="IK796" s="28"/>
      <c r="IL796" s="28"/>
      <c r="IM796" s="28"/>
      <c r="IN796" s="28"/>
      <c r="IO796" s="28"/>
      <c r="IP796" s="28"/>
      <c r="IQ796" s="28"/>
      <c r="IR796" s="28"/>
      <c r="IS796" s="28"/>
      <c r="IT796" s="28"/>
      <c r="IU796" s="28"/>
      <c r="IV796" s="28"/>
    </row>
    <row r="797" spans="1:256" s="54" customFormat="1" ht="18">
      <c r="A797" s="364" t="s">
        <v>663</v>
      </c>
      <c r="B797" s="28"/>
      <c r="C797" s="292"/>
      <c r="D797" s="365" t="s">
        <v>129</v>
      </c>
      <c r="E797" s="54">
        <f t="shared" si="9"/>
        <v>0</v>
      </c>
      <c r="F797" s="305">
        <f t="shared" si="10"/>
        <v>0</v>
      </c>
      <c r="H797" s="300"/>
      <c r="I797" s="300"/>
      <c r="J797" s="300"/>
      <c r="K797" s="300"/>
      <c r="M797" s="300"/>
      <c r="N797" s="28"/>
      <c r="R797" s="202"/>
      <c r="T797" s="28"/>
      <c r="U797" s="28"/>
      <c r="V797" s="28"/>
      <c r="AA797" s="202"/>
      <c r="AC797" s="28"/>
      <c r="AD797" s="28"/>
      <c r="AE797" s="28"/>
      <c r="AJ797" s="202"/>
      <c r="AL797" s="28"/>
      <c r="AM797" s="28"/>
      <c r="AN797" s="28"/>
      <c r="AS797" s="202"/>
      <c r="AU797" s="28"/>
      <c r="AV797" s="28"/>
      <c r="AW797" s="28"/>
      <c r="BB797" s="202"/>
      <c r="BD797" s="28"/>
      <c r="BE797" s="28"/>
      <c r="BF797" s="28"/>
      <c r="BK797" s="202"/>
      <c r="BM797" s="28"/>
      <c r="BN797" s="28"/>
      <c r="BO797" s="28"/>
      <c r="BT797" s="202"/>
      <c r="BV797" s="28"/>
      <c r="BW797" s="28"/>
      <c r="BX797" s="28"/>
      <c r="CC797" s="202"/>
      <c r="CE797" s="28"/>
      <c r="CF797" s="28"/>
      <c r="CG797" s="28"/>
      <c r="CL797" s="202"/>
      <c r="CN797" s="28"/>
      <c r="CO797" s="28"/>
      <c r="CP797" s="28"/>
      <c r="CU797" s="202"/>
      <c r="CW797" s="28"/>
      <c r="CX797" s="28"/>
      <c r="CY797" s="28"/>
      <c r="DD797" s="202"/>
      <c r="DF797" s="28"/>
      <c r="DG797" s="28"/>
      <c r="DH797" s="28"/>
      <c r="DM797" s="202"/>
      <c r="DO797" s="28"/>
      <c r="DP797" s="28"/>
      <c r="DQ797" s="28"/>
      <c r="DV797" s="202"/>
      <c r="DX797" s="28"/>
      <c r="DY797" s="28"/>
      <c r="DZ797" s="28"/>
      <c r="EE797" s="202"/>
      <c r="EG797" s="28"/>
      <c r="EH797" s="28"/>
      <c r="EI797" s="28"/>
      <c r="EN797" s="202"/>
      <c r="EP797" s="28"/>
      <c r="EQ797" s="28"/>
      <c r="ER797" s="28"/>
      <c r="EW797" s="202"/>
      <c r="EY797" s="28"/>
      <c r="EZ797" s="28"/>
      <c r="FA797" s="28"/>
      <c r="FF797" s="202"/>
      <c r="FH797" s="28"/>
      <c r="FI797" s="28"/>
      <c r="FJ797" s="28"/>
      <c r="FO797" s="202"/>
      <c r="FQ797" s="28"/>
      <c r="FR797" s="28"/>
      <c r="FS797" s="28"/>
      <c r="FX797" s="202"/>
      <c r="FZ797" s="28"/>
      <c r="GA797" s="28"/>
      <c r="GB797" s="28"/>
      <c r="GG797" s="202"/>
      <c r="GI797" s="28"/>
      <c r="GJ797" s="28"/>
      <c r="GK797" s="28"/>
      <c r="GP797" s="202"/>
      <c r="GR797" s="28"/>
      <c r="GS797" s="28"/>
      <c r="GT797" s="28"/>
      <c r="GY797" s="202"/>
      <c r="HA797" s="28"/>
      <c r="HB797" s="28"/>
      <c r="HC797" s="28"/>
      <c r="HH797" s="202"/>
      <c r="HJ797" s="28"/>
      <c r="HK797" s="28"/>
      <c r="HL797" s="28"/>
      <c r="HQ797" s="28"/>
      <c r="HR797" s="28"/>
      <c r="HS797" s="28"/>
      <c r="HT797" s="28"/>
      <c r="HU797" s="28"/>
      <c r="HV797" s="28"/>
      <c r="HW797" s="28"/>
      <c r="HX797" s="28"/>
      <c r="HY797" s="28"/>
      <c r="HZ797" s="28"/>
      <c r="IA797" s="28"/>
      <c r="IB797" s="28"/>
      <c r="IC797" s="28"/>
      <c r="ID797" s="28"/>
      <c r="IE797" s="28"/>
      <c r="IF797" s="28"/>
      <c r="IG797" s="28"/>
      <c r="IH797" s="28"/>
      <c r="II797" s="28"/>
      <c r="IJ797" s="28"/>
      <c r="IK797" s="28"/>
      <c r="IL797" s="28"/>
      <c r="IM797" s="28"/>
      <c r="IN797" s="28"/>
      <c r="IO797" s="28"/>
      <c r="IP797" s="28"/>
      <c r="IQ797" s="28"/>
      <c r="IR797" s="28"/>
      <c r="IS797" s="28"/>
      <c r="IT797" s="28"/>
      <c r="IU797" s="28"/>
      <c r="IV797" s="28"/>
    </row>
    <row r="798" spans="1:256" s="54" customFormat="1" ht="18">
      <c r="A798" s="364" t="s">
        <v>705</v>
      </c>
      <c r="B798" s="292"/>
      <c r="C798" s="292"/>
      <c r="D798" s="54" t="s">
        <v>135</v>
      </c>
      <c r="E798" s="54">
        <f t="shared" si="9"/>
        <v>3</v>
      </c>
      <c r="F798" s="305">
        <f t="shared" si="10"/>
        <v>40</v>
      </c>
      <c r="G798" s="54">
        <v>40</v>
      </c>
      <c r="H798" s="28"/>
      <c r="I798" s="28"/>
      <c r="J798" s="28"/>
      <c r="K798" s="28"/>
      <c r="L798" s="28"/>
      <c r="M798" s="28"/>
      <c r="N798" s="28"/>
      <c r="R798" s="202"/>
      <c r="T798" s="28"/>
      <c r="U798" s="28"/>
      <c r="V798" s="28"/>
      <c r="AA798" s="202"/>
      <c r="AC798" s="28"/>
      <c r="AD798" s="28"/>
      <c r="AE798" s="28"/>
      <c r="AJ798" s="202"/>
      <c r="AL798" s="28"/>
      <c r="AM798" s="28"/>
      <c r="AN798" s="28"/>
      <c r="AS798" s="202"/>
      <c r="AU798" s="28"/>
      <c r="AV798" s="28"/>
      <c r="AW798" s="28"/>
      <c r="BB798" s="202"/>
      <c r="BD798" s="28"/>
      <c r="BE798" s="28"/>
      <c r="BF798" s="28"/>
      <c r="BK798" s="202"/>
      <c r="BM798" s="28"/>
      <c r="BN798" s="28"/>
      <c r="BO798" s="28"/>
      <c r="BT798" s="202"/>
      <c r="BV798" s="28"/>
      <c r="BW798" s="28"/>
      <c r="BX798" s="28"/>
      <c r="CC798" s="202"/>
      <c r="CE798" s="28"/>
      <c r="CF798" s="28"/>
      <c r="CG798" s="28"/>
      <c r="CL798" s="202"/>
      <c r="CN798" s="28"/>
      <c r="CO798" s="28"/>
      <c r="CP798" s="28"/>
      <c r="CU798" s="202"/>
      <c r="CW798" s="28"/>
      <c r="CX798" s="28"/>
      <c r="CY798" s="28"/>
      <c r="DD798" s="202"/>
      <c r="DF798" s="28"/>
      <c r="DG798" s="28"/>
      <c r="DH798" s="28"/>
      <c r="DM798" s="202"/>
      <c r="DO798" s="28"/>
      <c r="DP798" s="28"/>
      <c r="DQ798" s="28"/>
      <c r="DV798" s="202"/>
      <c r="DX798" s="28"/>
      <c r="DY798" s="28"/>
      <c r="DZ798" s="28"/>
      <c r="EE798" s="202"/>
      <c r="EG798" s="28"/>
      <c r="EH798" s="28"/>
      <c r="EI798" s="28"/>
      <c r="EN798" s="202"/>
      <c r="EP798" s="28"/>
      <c r="EQ798" s="28"/>
      <c r="ER798" s="28"/>
      <c r="EW798" s="202"/>
      <c r="EY798" s="28"/>
      <c r="EZ798" s="28"/>
      <c r="FA798" s="28"/>
      <c r="FF798" s="202"/>
      <c r="FH798" s="28"/>
      <c r="FI798" s="28"/>
      <c r="FJ798" s="28"/>
      <c r="FO798" s="202"/>
      <c r="FQ798" s="28"/>
      <c r="FR798" s="28"/>
      <c r="FS798" s="28"/>
      <c r="FX798" s="202"/>
      <c r="FZ798" s="28"/>
      <c r="GA798" s="28"/>
      <c r="GB798" s="28"/>
      <c r="GG798" s="202"/>
      <c r="GI798" s="28"/>
      <c r="GJ798" s="28"/>
      <c r="GK798" s="28"/>
      <c r="GP798" s="202"/>
      <c r="GR798" s="28"/>
      <c r="GS798" s="28"/>
      <c r="GT798" s="28"/>
      <c r="GY798" s="202"/>
      <c r="HA798" s="28"/>
      <c r="HB798" s="28"/>
      <c r="HC798" s="28"/>
      <c r="HH798" s="202"/>
      <c r="HJ798" s="28"/>
      <c r="HK798" s="28"/>
      <c r="HL798" s="28"/>
      <c r="HQ798" s="28"/>
      <c r="HR798" s="28"/>
      <c r="HS798" s="28"/>
      <c r="HT798" s="28"/>
      <c r="HU798" s="28"/>
      <c r="HV798" s="28"/>
      <c r="HW798" s="28"/>
      <c r="HX798" s="28"/>
      <c r="HY798" s="28"/>
      <c r="HZ798" s="28"/>
      <c r="IA798" s="28"/>
      <c r="IB798" s="28"/>
      <c r="IC798" s="28"/>
      <c r="ID798" s="28"/>
      <c r="IE798" s="28"/>
      <c r="IF798" s="28"/>
      <c r="IG798" s="28"/>
      <c r="IH798" s="28"/>
      <c r="II798" s="28"/>
      <c r="IJ798" s="28"/>
      <c r="IK798" s="28"/>
      <c r="IL798" s="28"/>
      <c r="IM798" s="28"/>
      <c r="IN798" s="28"/>
      <c r="IO798" s="28"/>
      <c r="IP798" s="28"/>
      <c r="IQ798" s="28"/>
      <c r="IR798" s="28"/>
      <c r="IS798" s="28"/>
      <c r="IT798" s="28"/>
      <c r="IU798" s="28"/>
      <c r="IV798" s="28"/>
    </row>
    <row r="799" spans="1:256" s="54" customFormat="1" ht="18">
      <c r="A799" s="364" t="s">
        <v>2056</v>
      </c>
      <c r="B799" s="292"/>
      <c r="C799" s="292"/>
      <c r="D799" s="54" t="s">
        <v>132</v>
      </c>
      <c r="E799" s="54">
        <f t="shared" si="9"/>
        <v>7</v>
      </c>
      <c r="F799" s="305">
        <f t="shared" si="10"/>
        <v>7</v>
      </c>
      <c r="H799" s="28">
        <v>3</v>
      </c>
      <c r="I799" s="28">
        <v>1</v>
      </c>
      <c r="J799" s="28">
        <v>3</v>
      </c>
      <c r="K799" s="28"/>
      <c r="M799" s="28"/>
      <c r="N799" s="28"/>
      <c r="R799" s="202"/>
      <c r="T799" s="28"/>
      <c r="U799" s="28"/>
      <c r="V799" s="28"/>
      <c r="AA799" s="202"/>
      <c r="AC799" s="28"/>
      <c r="AD799" s="28"/>
      <c r="AE799" s="28"/>
      <c r="AJ799" s="202"/>
      <c r="AL799" s="28"/>
      <c r="AM799" s="28"/>
      <c r="AN799" s="28"/>
      <c r="AS799" s="202"/>
      <c r="AU799" s="28"/>
      <c r="AV799" s="28"/>
      <c r="AW799" s="28"/>
      <c r="BB799" s="202"/>
      <c r="BD799" s="28"/>
      <c r="BE799" s="28"/>
      <c r="BF799" s="28"/>
      <c r="BK799" s="202"/>
      <c r="BM799" s="28"/>
      <c r="BN799" s="28"/>
      <c r="BO799" s="28"/>
      <c r="BT799" s="202"/>
      <c r="BV799" s="28"/>
      <c r="BW799" s="28"/>
      <c r="BX799" s="28"/>
      <c r="CC799" s="202"/>
      <c r="CE799" s="28"/>
      <c r="CF799" s="28"/>
      <c r="CG799" s="28"/>
      <c r="CL799" s="202"/>
      <c r="CN799" s="28"/>
      <c r="CO799" s="28"/>
      <c r="CP799" s="28"/>
      <c r="CU799" s="202"/>
      <c r="CW799" s="28"/>
      <c r="CX799" s="28"/>
      <c r="CY799" s="28"/>
      <c r="DD799" s="202"/>
      <c r="DF799" s="28"/>
      <c r="DG799" s="28"/>
      <c r="DH799" s="28"/>
      <c r="DM799" s="202"/>
      <c r="DO799" s="28"/>
      <c r="DP799" s="28"/>
      <c r="DQ799" s="28"/>
      <c r="DV799" s="202"/>
      <c r="DX799" s="28"/>
      <c r="DY799" s="28"/>
      <c r="DZ799" s="28"/>
      <c r="EE799" s="202"/>
      <c r="EG799" s="28"/>
      <c r="EH799" s="28"/>
      <c r="EI799" s="28"/>
      <c r="EN799" s="202"/>
      <c r="EP799" s="28"/>
      <c r="EQ799" s="28"/>
      <c r="ER799" s="28"/>
      <c r="EW799" s="202"/>
      <c r="EY799" s="28"/>
      <c r="EZ799" s="28"/>
      <c r="FA799" s="28"/>
      <c r="FF799" s="202"/>
      <c r="FH799" s="28"/>
      <c r="FI799" s="28"/>
      <c r="FJ799" s="28"/>
      <c r="FO799" s="202"/>
      <c r="FQ799" s="28"/>
      <c r="FR799" s="28"/>
      <c r="FS799" s="28"/>
      <c r="FX799" s="202"/>
      <c r="FZ799" s="28"/>
      <c r="GA799" s="28"/>
      <c r="GB799" s="28"/>
      <c r="GG799" s="202"/>
      <c r="GI799" s="28"/>
      <c r="GJ799" s="28"/>
      <c r="GK799" s="28"/>
      <c r="GP799" s="202"/>
      <c r="GR799" s="28"/>
      <c r="GS799" s="28"/>
      <c r="GT799" s="28"/>
      <c r="GY799" s="202"/>
      <c r="HA799" s="28"/>
      <c r="HB799" s="28"/>
      <c r="HC799" s="28"/>
      <c r="HH799" s="202"/>
      <c r="HJ799" s="28"/>
      <c r="HK799" s="28"/>
      <c r="HL799" s="28"/>
      <c r="HQ799" s="28"/>
      <c r="HR799" s="28"/>
      <c r="HS799" s="28"/>
      <c r="HT799" s="28"/>
      <c r="HU799" s="28"/>
      <c r="HV799" s="28"/>
      <c r="HW799" s="28"/>
      <c r="HX799" s="28"/>
      <c r="HY799" s="28"/>
      <c r="HZ799" s="28"/>
      <c r="IA799" s="28"/>
      <c r="IB799" s="28"/>
      <c r="IC799" s="28"/>
      <c r="ID799" s="28"/>
      <c r="IE799" s="28"/>
      <c r="IF799" s="28"/>
      <c r="IG799" s="28"/>
      <c r="IH799" s="28"/>
      <c r="II799" s="28"/>
      <c r="IJ799" s="28"/>
      <c r="IK799" s="28"/>
      <c r="IL799" s="28"/>
      <c r="IM799" s="28"/>
      <c r="IN799" s="28"/>
      <c r="IO799" s="28"/>
      <c r="IP799" s="28"/>
      <c r="IQ799" s="28"/>
      <c r="IR799" s="28"/>
      <c r="IS799" s="28"/>
      <c r="IT799" s="28"/>
      <c r="IU799" s="28"/>
      <c r="IV799" s="28"/>
    </row>
    <row r="800" spans="1:256" s="54" customFormat="1" ht="18">
      <c r="A800" s="364" t="s">
        <v>920</v>
      </c>
      <c r="B800" s="292"/>
      <c r="C800" s="292"/>
      <c r="D800" s="54" t="s">
        <v>130</v>
      </c>
      <c r="E800" s="54">
        <f t="shared" si="9"/>
        <v>0</v>
      </c>
      <c r="F800" s="305">
        <f t="shared" si="10"/>
        <v>15</v>
      </c>
      <c r="H800" s="28">
        <v>15</v>
      </c>
      <c r="I800" s="28"/>
      <c r="J800" s="28"/>
      <c r="K800" s="28"/>
      <c r="L800" s="28"/>
      <c r="M800" s="28"/>
      <c r="N800" s="28"/>
      <c r="R800" s="202"/>
      <c r="T800" s="28"/>
      <c r="U800" s="28"/>
      <c r="V800" s="28"/>
      <c r="AA800" s="202"/>
      <c r="AC800" s="28"/>
      <c r="AD800" s="28"/>
      <c r="AE800" s="28"/>
      <c r="AJ800" s="202"/>
      <c r="AL800" s="28"/>
      <c r="AM800" s="28"/>
      <c r="AN800" s="28"/>
      <c r="AS800" s="202"/>
      <c r="AU800" s="28"/>
      <c r="AV800" s="28"/>
      <c r="AW800" s="28"/>
      <c r="BB800" s="202"/>
      <c r="BD800" s="28"/>
      <c r="BE800" s="28"/>
      <c r="BF800" s="28"/>
      <c r="BK800" s="202"/>
      <c r="BM800" s="28"/>
      <c r="BN800" s="28"/>
      <c r="BO800" s="28"/>
      <c r="BT800" s="202"/>
      <c r="BV800" s="28"/>
      <c r="BW800" s="28"/>
      <c r="BX800" s="28"/>
      <c r="CC800" s="202"/>
      <c r="CE800" s="28"/>
      <c r="CF800" s="28"/>
      <c r="CG800" s="28"/>
      <c r="CL800" s="202"/>
      <c r="CN800" s="28"/>
      <c r="CO800" s="28"/>
      <c r="CP800" s="28"/>
      <c r="CU800" s="202"/>
      <c r="CW800" s="28"/>
      <c r="CX800" s="28"/>
      <c r="CY800" s="28"/>
      <c r="DD800" s="202"/>
      <c r="DF800" s="28"/>
      <c r="DG800" s="28"/>
      <c r="DH800" s="28"/>
      <c r="DM800" s="202"/>
      <c r="DO800" s="28"/>
      <c r="DP800" s="28"/>
      <c r="DQ800" s="28"/>
      <c r="DV800" s="202"/>
      <c r="DX800" s="28"/>
      <c r="DY800" s="28"/>
      <c r="DZ800" s="28"/>
      <c r="EE800" s="202"/>
      <c r="EG800" s="28"/>
      <c r="EH800" s="28"/>
      <c r="EI800" s="28"/>
      <c r="EN800" s="202"/>
      <c r="EP800" s="28"/>
      <c r="EQ800" s="28"/>
      <c r="ER800" s="28"/>
      <c r="EW800" s="202"/>
      <c r="EY800" s="28"/>
      <c r="EZ800" s="28"/>
      <c r="FA800" s="28"/>
      <c r="FF800" s="202"/>
      <c r="FH800" s="28"/>
      <c r="FI800" s="28"/>
      <c r="FJ800" s="28"/>
      <c r="FO800" s="202"/>
      <c r="FQ800" s="28"/>
      <c r="FR800" s="28"/>
      <c r="FS800" s="28"/>
      <c r="FX800" s="202"/>
      <c r="FZ800" s="28"/>
      <c r="GA800" s="28"/>
      <c r="GB800" s="28"/>
      <c r="GG800" s="202"/>
      <c r="GI800" s="28"/>
      <c r="GJ800" s="28"/>
      <c r="GK800" s="28"/>
      <c r="GP800" s="202"/>
      <c r="GR800" s="28"/>
      <c r="GS800" s="28"/>
      <c r="GT800" s="28"/>
      <c r="GY800" s="202"/>
      <c r="HA800" s="28"/>
      <c r="HB800" s="28"/>
      <c r="HC800" s="28"/>
      <c r="HH800" s="202"/>
      <c r="HJ800" s="28"/>
      <c r="HK800" s="28"/>
      <c r="HL800" s="28"/>
      <c r="HQ800" s="28"/>
      <c r="HR800" s="28"/>
      <c r="HS800" s="28"/>
      <c r="HT800" s="28"/>
      <c r="HU800" s="28"/>
      <c r="HV800" s="28"/>
      <c r="HW800" s="28"/>
      <c r="HX800" s="28"/>
      <c r="HY800" s="28"/>
      <c r="HZ800" s="28"/>
      <c r="IA800" s="28"/>
      <c r="IB800" s="28"/>
      <c r="IC800" s="28"/>
      <c r="ID800" s="28"/>
      <c r="IE800" s="28"/>
      <c r="IF800" s="28"/>
      <c r="IG800" s="28"/>
      <c r="IH800" s="28"/>
      <c r="II800" s="28"/>
      <c r="IJ800" s="28"/>
      <c r="IK800" s="28"/>
      <c r="IL800" s="28"/>
      <c r="IM800" s="28"/>
      <c r="IN800" s="28"/>
      <c r="IO800" s="28"/>
      <c r="IP800" s="28"/>
      <c r="IQ800" s="28"/>
      <c r="IR800" s="28"/>
      <c r="IS800" s="28"/>
      <c r="IT800" s="28"/>
      <c r="IU800" s="28"/>
      <c r="IV800" s="28"/>
    </row>
    <row r="801" spans="1:256" s="54" customFormat="1" ht="18">
      <c r="A801" s="364" t="s">
        <v>2329</v>
      </c>
      <c r="B801" s="28"/>
      <c r="C801" s="292"/>
      <c r="D801" s="365" t="s">
        <v>129</v>
      </c>
      <c r="E801" s="54">
        <f t="shared" si="9"/>
        <v>1</v>
      </c>
      <c r="F801" s="305">
        <f t="shared" si="10"/>
        <v>32</v>
      </c>
      <c r="I801" s="300">
        <v>13</v>
      </c>
      <c r="J801" s="28">
        <v>19</v>
      </c>
      <c r="N801" s="28"/>
      <c r="R801" s="202"/>
      <c r="T801" s="28"/>
      <c r="U801" s="28"/>
      <c r="V801" s="28"/>
      <c r="AA801" s="202"/>
      <c r="AC801" s="28"/>
      <c r="AD801" s="28"/>
      <c r="AE801" s="28"/>
      <c r="AJ801" s="202"/>
      <c r="AL801" s="28"/>
      <c r="AM801" s="28"/>
      <c r="AN801" s="28"/>
      <c r="AS801" s="202"/>
      <c r="AU801" s="28"/>
      <c r="AV801" s="28"/>
      <c r="AW801" s="28"/>
      <c r="BB801" s="202"/>
      <c r="BD801" s="28"/>
      <c r="BE801" s="28"/>
      <c r="BF801" s="28"/>
      <c r="BK801" s="202"/>
      <c r="BM801" s="28"/>
      <c r="BN801" s="28"/>
      <c r="BO801" s="28"/>
      <c r="BT801" s="202"/>
      <c r="BV801" s="28"/>
      <c r="BW801" s="28"/>
      <c r="BX801" s="28"/>
      <c r="CC801" s="202"/>
      <c r="CE801" s="28"/>
      <c r="CF801" s="28"/>
      <c r="CG801" s="28"/>
      <c r="CL801" s="202"/>
      <c r="CN801" s="28"/>
      <c r="CO801" s="28"/>
      <c r="CP801" s="28"/>
      <c r="CU801" s="202"/>
      <c r="CW801" s="28"/>
      <c r="CX801" s="28"/>
      <c r="CY801" s="28"/>
      <c r="DD801" s="202"/>
      <c r="DF801" s="28"/>
      <c r="DG801" s="28"/>
      <c r="DH801" s="28"/>
      <c r="DM801" s="202"/>
      <c r="DO801" s="28"/>
      <c r="DP801" s="28"/>
      <c r="DQ801" s="28"/>
      <c r="DV801" s="202"/>
      <c r="DX801" s="28"/>
      <c r="DY801" s="28"/>
      <c r="DZ801" s="28"/>
      <c r="EE801" s="202"/>
      <c r="EG801" s="28"/>
      <c r="EH801" s="28"/>
      <c r="EI801" s="28"/>
      <c r="EN801" s="202"/>
      <c r="EP801" s="28"/>
      <c r="EQ801" s="28"/>
      <c r="ER801" s="28"/>
      <c r="EW801" s="202"/>
      <c r="EY801" s="28"/>
      <c r="EZ801" s="28"/>
      <c r="FA801" s="28"/>
      <c r="FF801" s="202"/>
      <c r="FH801" s="28"/>
      <c r="FI801" s="28"/>
      <c r="FJ801" s="28"/>
      <c r="FO801" s="202"/>
      <c r="FQ801" s="28"/>
      <c r="FR801" s="28"/>
      <c r="FS801" s="28"/>
      <c r="FX801" s="202"/>
      <c r="FZ801" s="28"/>
      <c r="GA801" s="28"/>
      <c r="GB801" s="28"/>
      <c r="GG801" s="202"/>
      <c r="GI801" s="28"/>
      <c r="GJ801" s="28"/>
      <c r="GK801" s="28"/>
      <c r="GP801" s="202"/>
      <c r="GR801" s="28"/>
      <c r="GS801" s="28"/>
      <c r="GT801" s="28"/>
      <c r="GY801" s="202"/>
      <c r="HA801" s="28"/>
      <c r="HB801" s="28"/>
      <c r="HC801" s="28"/>
      <c r="HH801" s="202"/>
      <c r="HJ801" s="28"/>
      <c r="HK801" s="28"/>
      <c r="HL801" s="28"/>
      <c r="HQ801" s="28"/>
      <c r="HR801" s="28"/>
      <c r="HS801" s="28"/>
      <c r="HT801" s="28"/>
      <c r="HU801" s="28"/>
      <c r="HV801" s="28"/>
      <c r="HW801" s="28"/>
      <c r="HX801" s="28"/>
      <c r="HY801" s="28"/>
      <c r="HZ801" s="28"/>
      <c r="IA801" s="28"/>
      <c r="IB801" s="28"/>
      <c r="IC801" s="28"/>
      <c r="ID801" s="28"/>
      <c r="IE801" s="28"/>
      <c r="IF801" s="28"/>
      <c r="IG801" s="28"/>
      <c r="IH801" s="28"/>
      <c r="II801" s="28"/>
      <c r="IJ801" s="28"/>
      <c r="IK801" s="28"/>
      <c r="IL801" s="28"/>
      <c r="IM801" s="28"/>
      <c r="IN801" s="28"/>
      <c r="IO801" s="28"/>
      <c r="IP801" s="28"/>
      <c r="IQ801" s="28"/>
      <c r="IR801" s="28"/>
      <c r="IS801" s="28"/>
      <c r="IT801" s="28"/>
      <c r="IU801" s="28"/>
      <c r="IV801" s="28"/>
    </row>
    <row r="802" spans="1:256" s="54" customFormat="1" ht="18">
      <c r="A802" s="364" t="s">
        <v>666</v>
      </c>
      <c r="B802" s="28"/>
      <c r="C802" s="292"/>
      <c r="D802" s="365" t="s">
        <v>129</v>
      </c>
      <c r="E802" s="54">
        <f t="shared" si="9"/>
        <v>3</v>
      </c>
      <c r="F802" s="305">
        <f t="shared" si="10"/>
        <v>19</v>
      </c>
      <c r="H802" s="300">
        <v>19</v>
      </c>
      <c r="J802" s="28"/>
      <c r="L802" s="28"/>
      <c r="M802" s="300"/>
      <c r="N802" s="28"/>
      <c r="R802" s="202"/>
      <c r="T802" s="28"/>
      <c r="U802" s="28"/>
      <c r="V802" s="28"/>
      <c r="AA802" s="202"/>
      <c r="AC802" s="28"/>
      <c r="AD802" s="28"/>
      <c r="AE802" s="28"/>
      <c r="AJ802" s="202"/>
      <c r="AL802" s="28"/>
      <c r="AM802" s="28"/>
      <c r="AN802" s="28"/>
      <c r="AS802" s="202"/>
      <c r="AU802" s="28"/>
      <c r="AV802" s="28"/>
      <c r="AW802" s="28"/>
      <c r="BB802" s="202"/>
      <c r="BD802" s="28"/>
      <c r="BE802" s="28"/>
      <c r="BF802" s="28"/>
      <c r="BK802" s="202"/>
      <c r="BM802" s="28"/>
      <c r="BN802" s="28"/>
      <c r="BO802" s="28"/>
      <c r="BT802" s="202"/>
      <c r="BV802" s="28"/>
      <c r="BW802" s="28"/>
      <c r="BX802" s="28"/>
      <c r="CC802" s="202"/>
      <c r="CE802" s="28"/>
      <c r="CF802" s="28"/>
      <c r="CG802" s="28"/>
      <c r="CL802" s="202"/>
      <c r="CN802" s="28"/>
      <c r="CO802" s="28"/>
      <c r="CP802" s="28"/>
      <c r="CU802" s="202"/>
      <c r="CW802" s="28"/>
      <c r="CX802" s="28"/>
      <c r="CY802" s="28"/>
      <c r="DD802" s="202"/>
      <c r="DF802" s="28"/>
      <c r="DG802" s="28"/>
      <c r="DH802" s="28"/>
      <c r="DM802" s="202"/>
      <c r="DO802" s="28"/>
      <c r="DP802" s="28"/>
      <c r="DQ802" s="28"/>
      <c r="DV802" s="202"/>
      <c r="DX802" s="28"/>
      <c r="DY802" s="28"/>
      <c r="DZ802" s="28"/>
      <c r="EE802" s="202"/>
      <c r="EG802" s="28"/>
      <c r="EH802" s="28"/>
      <c r="EI802" s="28"/>
      <c r="EN802" s="202"/>
      <c r="EP802" s="28"/>
      <c r="EQ802" s="28"/>
      <c r="ER802" s="28"/>
      <c r="EW802" s="202"/>
      <c r="EY802" s="28"/>
      <c r="EZ802" s="28"/>
      <c r="FA802" s="28"/>
      <c r="FF802" s="202"/>
      <c r="FH802" s="28"/>
      <c r="FI802" s="28"/>
      <c r="FJ802" s="28"/>
      <c r="FO802" s="202"/>
      <c r="FQ802" s="28"/>
      <c r="FR802" s="28"/>
      <c r="FS802" s="28"/>
      <c r="FX802" s="202"/>
      <c r="FZ802" s="28"/>
      <c r="GA802" s="28"/>
      <c r="GB802" s="28"/>
      <c r="GG802" s="202"/>
      <c r="GI802" s="28"/>
      <c r="GJ802" s="28"/>
      <c r="GK802" s="28"/>
      <c r="GP802" s="202"/>
      <c r="GR802" s="28"/>
      <c r="GS802" s="28"/>
      <c r="GT802" s="28"/>
      <c r="GY802" s="202"/>
      <c r="HA802" s="28"/>
      <c r="HB802" s="28"/>
      <c r="HC802" s="28"/>
      <c r="HH802" s="202"/>
      <c r="HJ802" s="28"/>
      <c r="HK802" s="28"/>
      <c r="HL802" s="28"/>
      <c r="HQ802" s="28"/>
      <c r="HR802" s="28"/>
      <c r="HS802" s="28"/>
      <c r="HT802" s="28"/>
      <c r="HU802" s="28"/>
      <c r="HV802" s="28"/>
      <c r="HW802" s="28"/>
      <c r="HX802" s="28"/>
      <c r="HY802" s="28"/>
      <c r="HZ802" s="28"/>
      <c r="IA802" s="28"/>
      <c r="IB802" s="28"/>
      <c r="IC802" s="28"/>
      <c r="ID802" s="28"/>
      <c r="IE802" s="28"/>
      <c r="IF802" s="28"/>
      <c r="IG802" s="28"/>
      <c r="IH802" s="28"/>
      <c r="II802" s="28"/>
      <c r="IJ802" s="28"/>
      <c r="IK802" s="28"/>
      <c r="IL802" s="28"/>
      <c r="IM802" s="28"/>
      <c r="IN802" s="28"/>
      <c r="IO802" s="28"/>
      <c r="IP802" s="28"/>
      <c r="IQ802" s="28"/>
      <c r="IR802" s="28"/>
      <c r="IS802" s="28"/>
      <c r="IT802" s="28"/>
      <c r="IU802" s="28"/>
      <c r="IV802" s="28"/>
    </row>
    <row r="803" spans="1:256" s="54" customFormat="1" ht="18">
      <c r="A803" s="364" t="s">
        <v>614</v>
      </c>
      <c r="B803" s="28"/>
      <c r="C803" s="292"/>
      <c r="D803" s="365" t="s">
        <v>129</v>
      </c>
      <c r="E803" s="54">
        <f t="shared" si="9"/>
        <v>3</v>
      </c>
      <c r="F803" s="305">
        <f t="shared" si="10"/>
        <v>7</v>
      </c>
      <c r="H803" s="28">
        <v>7</v>
      </c>
      <c r="I803" s="28"/>
      <c r="J803" s="28"/>
      <c r="K803" s="28"/>
      <c r="L803" s="28"/>
      <c r="M803" s="28"/>
      <c r="N803" s="28"/>
      <c r="R803" s="202"/>
      <c r="T803" s="28"/>
      <c r="U803" s="28"/>
      <c r="V803" s="28"/>
      <c r="AA803" s="202"/>
      <c r="AC803" s="28"/>
      <c r="AD803" s="28"/>
      <c r="AE803" s="28"/>
      <c r="AJ803" s="202"/>
      <c r="AL803" s="28"/>
      <c r="AM803" s="28"/>
      <c r="AN803" s="28"/>
      <c r="AS803" s="202"/>
      <c r="AU803" s="28"/>
      <c r="AV803" s="28"/>
      <c r="AW803" s="28"/>
      <c r="BB803" s="202"/>
      <c r="BD803" s="28"/>
      <c r="BE803" s="28"/>
      <c r="BF803" s="28"/>
      <c r="BK803" s="202"/>
      <c r="BM803" s="28"/>
      <c r="BN803" s="28"/>
      <c r="BO803" s="28"/>
      <c r="BT803" s="202"/>
      <c r="BV803" s="28"/>
      <c r="BW803" s="28"/>
      <c r="BX803" s="28"/>
      <c r="CC803" s="202"/>
      <c r="CE803" s="28"/>
      <c r="CF803" s="28"/>
      <c r="CG803" s="28"/>
      <c r="CL803" s="202"/>
      <c r="CN803" s="28"/>
      <c r="CO803" s="28"/>
      <c r="CP803" s="28"/>
      <c r="CU803" s="202"/>
      <c r="CW803" s="28"/>
      <c r="CX803" s="28"/>
      <c r="CY803" s="28"/>
      <c r="DD803" s="202"/>
      <c r="DF803" s="28"/>
      <c r="DG803" s="28"/>
      <c r="DH803" s="28"/>
      <c r="DM803" s="202"/>
      <c r="DO803" s="28"/>
      <c r="DP803" s="28"/>
      <c r="DQ803" s="28"/>
      <c r="DV803" s="202"/>
      <c r="DX803" s="28"/>
      <c r="DY803" s="28"/>
      <c r="DZ803" s="28"/>
      <c r="EE803" s="202"/>
      <c r="EG803" s="28"/>
      <c r="EH803" s="28"/>
      <c r="EI803" s="28"/>
      <c r="EN803" s="202"/>
      <c r="EP803" s="28"/>
      <c r="EQ803" s="28"/>
      <c r="ER803" s="28"/>
      <c r="EW803" s="202"/>
      <c r="EY803" s="28"/>
      <c r="EZ803" s="28"/>
      <c r="FA803" s="28"/>
      <c r="FF803" s="202"/>
      <c r="FH803" s="28"/>
      <c r="FI803" s="28"/>
      <c r="FJ803" s="28"/>
      <c r="FO803" s="202"/>
      <c r="FQ803" s="28"/>
      <c r="FR803" s="28"/>
      <c r="FS803" s="28"/>
      <c r="FX803" s="202"/>
      <c r="FZ803" s="28"/>
      <c r="GA803" s="28"/>
      <c r="GB803" s="28"/>
      <c r="GG803" s="202"/>
      <c r="GI803" s="28"/>
      <c r="GJ803" s="28"/>
      <c r="GK803" s="28"/>
      <c r="GP803" s="202"/>
      <c r="GR803" s="28"/>
      <c r="GS803" s="28"/>
      <c r="GT803" s="28"/>
      <c r="GY803" s="202"/>
      <c r="HA803" s="28"/>
      <c r="HB803" s="28"/>
      <c r="HC803" s="28"/>
      <c r="HH803" s="202"/>
      <c r="HJ803" s="28"/>
      <c r="HK803" s="28"/>
      <c r="HL803" s="28"/>
      <c r="HQ803" s="28"/>
      <c r="HR803" s="28"/>
      <c r="HS803" s="28"/>
      <c r="HT803" s="28"/>
      <c r="HU803" s="28"/>
      <c r="HV803" s="28"/>
      <c r="HW803" s="28"/>
      <c r="HX803" s="28"/>
      <c r="HY803" s="28"/>
      <c r="HZ803" s="28"/>
      <c r="IA803" s="28"/>
      <c r="IB803" s="28"/>
      <c r="IC803" s="28"/>
      <c r="ID803" s="28"/>
      <c r="IE803" s="28"/>
      <c r="IF803" s="28"/>
      <c r="IG803" s="28"/>
      <c r="IH803" s="28"/>
      <c r="II803" s="28"/>
      <c r="IJ803" s="28"/>
      <c r="IK803" s="28"/>
      <c r="IL803" s="28"/>
      <c r="IM803" s="28"/>
      <c r="IN803" s="28"/>
      <c r="IO803" s="28"/>
      <c r="IP803" s="28"/>
      <c r="IQ803" s="28"/>
      <c r="IR803" s="28"/>
      <c r="IS803" s="28"/>
      <c r="IT803" s="28"/>
      <c r="IU803" s="28"/>
      <c r="IV803" s="28"/>
    </row>
    <row r="804" spans="1:256" s="54" customFormat="1" ht="18">
      <c r="A804" s="364" t="s">
        <v>1862</v>
      </c>
      <c r="B804" s="28"/>
      <c r="C804" s="292"/>
      <c r="D804" s="365" t="s">
        <v>129</v>
      </c>
      <c r="E804" s="54">
        <f t="shared" si="9"/>
        <v>1</v>
      </c>
      <c r="F804" s="305">
        <f t="shared" si="10"/>
        <v>25</v>
      </c>
      <c r="H804" s="28">
        <v>25</v>
      </c>
      <c r="I804" s="28"/>
      <c r="J804" s="28"/>
      <c r="K804" s="28"/>
      <c r="L804" s="28"/>
      <c r="M804" s="28"/>
      <c r="N804" s="28"/>
      <c r="R804" s="202"/>
      <c r="T804" s="28"/>
      <c r="U804" s="28"/>
      <c r="V804" s="28"/>
      <c r="AA804" s="202"/>
      <c r="AC804" s="28"/>
      <c r="AD804" s="28"/>
      <c r="AE804" s="28"/>
      <c r="AJ804" s="202"/>
      <c r="AL804" s="28"/>
      <c r="AM804" s="28"/>
      <c r="AN804" s="28"/>
      <c r="AS804" s="202"/>
      <c r="AU804" s="28"/>
      <c r="AV804" s="28"/>
      <c r="AW804" s="28"/>
      <c r="BB804" s="202"/>
      <c r="BD804" s="28"/>
      <c r="BE804" s="28"/>
      <c r="BF804" s="28"/>
      <c r="BK804" s="202"/>
      <c r="BM804" s="28"/>
      <c r="BN804" s="28"/>
      <c r="BO804" s="28"/>
      <c r="BT804" s="202"/>
      <c r="BV804" s="28"/>
      <c r="BW804" s="28"/>
      <c r="BX804" s="28"/>
      <c r="CC804" s="202"/>
      <c r="CE804" s="28"/>
      <c r="CF804" s="28"/>
      <c r="CG804" s="28"/>
      <c r="CL804" s="202"/>
      <c r="CN804" s="28"/>
      <c r="CO804" s="28"/>
      <c r="CP804" s="28"/>
      <c r="CU804" s="202"/>
      <c r="CW804" s="28"/>
      <c r="CX804" s="28"/>
      <c r="CY804" s="28"/>
      <c r="DD804" s="202"/>
      <c r="DF804" s="28"/>
      <c r="DG804" s="28"/>
      <c r="DH804" s="28"/>
      <c r="DM804" s="202"/>
      <c r="DO804" s="28"/>
      <c r="DP804" s="28"/>
      <c r="DQ804" s="28"/>
      <c r="DV804" s="202"/>
      <c r="DX804" s="28"/>
      <c r="DY804" s="28"/>
      <c r="DZ804" s="28"/>
      <c r="EE804" s="202"/>
      <c r="EG804" s="28"/>
      <c r="EH804" s="28"/>
      <c r="EI804" s="28"/>
      <c r="EN804" s="202"/>
      <c r="EP804" s="28"/>
      <c r="EQ804" s="28"/>
      <c r="ER804" s="28"/>
      <c r="EW804" s="202"/>
      <c r="EY804" s="28"/>
      <c r="EZ804" s="28"/>
      <c r="FA804" s="28"/>
      <c r="FF804" s="202"/>
      <c r="FH804" s="28"/>
      <c r="FI804" s="28"/>
      <c r="FJ804" s="28"/>
      <c r="FO804" s="202"/>
      <c r="FQ804" s="28"/>
      <c r="FR804" s="28"/>
      <c r="FS804" s="28"/>
      <c r="FX804" s="202"/>
      <c r="FZ804" s="28"/>
      <c r="GA804" s="28"/>
      <c r="GB804" s="28"/>
      <c r="GG804" s="202"/>
      <c r="GI804" s="28"/>
      <c r="GJ804" s="28"/>
      <c r="GK804" s="28"/>
      <c r="GP804" s="202"/>
      <c r="GR804" s="28"/>
      <c r="GS804" s="28"/>
      <c r="GT804" s="28"/>
      <c r="GY804" s="202"/>
      <c r="HA804" s="28"/>
      <c r="HB804" s="28"/>
      <c r="HC804" s="28"/>
      <c r="HH804" s="202"/>
      <c r="HJ804" s="28"/>
      <c r="HK804" s="28"/>
      <c r="HL804" s="28"/>
      <c r="HQ804" s="28"/>
      <c r="HR804" s="28"/>
      <c r="HS804" s="28"/>
      <c r="HT804" s="28"/>
      <c r="HU804" s="28"/>
      <c r="HV804" s="28"/>
      <c r="HW804" s="28"/>
      <c r="HX804" s="28"/>
      <c r="HY804" s="28"/>
      <c r="HZ804" s="28"/>
      <c r="IA804" s="28"/>
      <c r="IB804" s="28"/>
      <c r="IC804" s="28"/>
      <c r="ID804" s="28"/>
      <c r="IE804" s="28"/>
      <c r="IF804" s="28"/>
      <c r="IG804" s="28"/>
      <c r="IH804" s="28"/>
      <c r="II804" s="28"/>
      <c r="IJ804" s="28"/>
      <c r="IK804" s="28"/>
      <c r="IL804" s="28"/>
      <c r="IM804" s="28"/>
      <c r="IN804" s="28"/>
      <c r="IO804" s="28"/>
      <c r="IP804" s="28"/>
      <c r="IQ804" s="28"/>
      <c r="IR804" s="28"/>
      <c r="IS804" s="28"/>
      <c r="IT804" s="28"/>
      <c r="IU804" s="28"/>
      <c r="IV804" s="28"/>
    </row>
    <row r="805" spans="1:256" s="54" customFormat="1" ht="18">
      <c r="A805" s="364" t="s">
        <v>519</v>
      </c>
      <c r="B805" s="28"/>
      <c r="C805" s="292"/>
      <c r="D805" s="365" t="s">
        <v>129</v>
      </c>
      <c r="E805" s="54">
        <f t="shared" si="9"/>
        <v>1</v>
      </c>
      <c r="F805" s="305">
        <f t="shared" si="10"/>
        <v>0</v>
      </c>
      <c r="H805" s="28"/>
      <c r="I805" s="28"/>
      <c r="J805" s="28"/>
      <c r="K805" s="28"/>
      <c r="L805" s="28"/>
      <c r="M805" s="28"/>
      <c r="N805" s="28"/>
      <c r="R805" s="28"/>
      <c r="T805" s="28"/>
      <c r="U805" s="28"/>
      <c r="V805" s="28"/>
      <c r="AA805" s="28"/>
      <c r="AC805" s="28"/>
      <c r="AD805" s="28"/>
      <c r="AE805" s="28"/>
      <c r="AJ805" s="28"/>
      <c r="AL805" s="28"/>
      <c r="AM805" s="28"/>
      <c r="AN805" s="28"/>
      <c r="AS805" s="28"/>
      <c r="AU805" s="28"/>
      <c r="AV805" s="28"/>
      <c r="AW805" s="28"/>
      <c r="BB805" s="28"/>
      <c r="BD805" s="28"/>
      <c r="BE805" s="28"/>
      <c r="BF805" s="28"/>
      <c r="BK805" s="28"/>
      <c r="BM805" s="28"/>
      <c r="BN805" s="28"/>
      <c r="BO805" s="28"/>
      <c r="BT805" s="28"/>
      <c r="BV805" s="28"/>
      <c r="BW805" s="28"/>
      <c r="BX805" s="28"/>
      <c r="CC805" s="28"/>
      <c r="CE805" s="28"/>
      <c r="CF805" s="28"/>
      <c r="CG805" s="28"/>
      <c r="CL805" s="28"/>
      <c r="CN805" s="28"/>
      <c r="CO805" s="28"/>
      <c r="CP805" s="28"/>
      <c r="CU805" s="28"/>
      <c r="CW805" s="28"/>
      <c r="CX805" s="28"/>
      <c r="CY805" s="28"/>
      <c r="DD805" s="28"/>
      <c r="DF805" s="28"/>
      <c r="DG805" s="28"/>
      <c r="DH805" s="28"/>
      <c r="DM805" s="28"/>
      <c r="DO805" s="28"/>
      <c r="DP805" s="28"/>
      <c r="DQ805" s="28"/>
      <c r="DV805" s="28"/>
      <c r="DX805" s="28"/>
      <c r="DY805" s="28"/>
      <c r="DZ805" s="28"/>
      <c r="EE805" s="28"/>
      <c r="EG805" s="28"/>
      <c r="EH805" s="28"/>
      <c r="EI805" s="28"/>
      <c r="EN805" s="28"/>
      <c r="EP805" s="28"/>
      <c r="EQ805" s="28"/>
      <c r="ER805" s="28"/>
      <c r="EW805" s="28"/>
      <c r="EY805" s="28"/>
      <c r="EZ805" s="28"/>
      <c r="FA805" s="28"/>
      <c r="FF805" s="28"/>
      <c r="FH805" s="28"/>
      <c r="FI805" s="28"/>
      <c r="FJ805" s="28"/>
      <c r="FO805" s="28"/>
      <c r="FQ805" s="28"/>
      <c r="FR805" s="28"/>
      <c r="FS805" s="28"/>
      <c r="FX805" s="28"/>
      <c r="FZ805" s="28"/>
      <c r="GA805" s="28"/>
      <c r="GB805" s="28"/>
      <c r="GG805" s="28"/>
      <c r="GI805" s="28"/>
      <c r="GJ805" s="28"/>
      <c r="GK805" s="28"/>
      <c r="GP805" s="28"/>
      <c r="GR805" s="28"/>
      <c r="GS805" s="28"/>
      <c r="GT805" s="28"/>
      <c r="GY805" s="28"/>
      <c r="HA805" s="28"/>
      <c r="HB805" s="28"/>
      <c r="HC805" s="28"/>
      <c r="HH805" s="28"/>
      <c r="HJ805" s="28"/>
      <c r="HK805" s="28"/>
      <c r="HL805" s="28"/>
      <c r="HQ805" s="28"/>
      <c r="HR805" s="28"/>
      <c r="HS805" s="28"/>
      <c r="HT805" s="28"/>
      <c r="HU805" s="28"/>
      <c r="HV805" s="28"/>
      <c r="HW805" s="28"/>
      <c r="HX805" s="28"/>
      <c r="HY805" s="28"/>
      <c r="HZ805" s="28"/>
      <c r="IA805" s="28"/>
      <c r="IB805" s="28"/>
      <c r="IC805" s="28"/>
      <c r="ID805" s="28"/>
      <c r="IE805" s="28"/>
      <c r="IF805" s="28"/>
      <c r="IG805" s="28"/>
      <c r="IH805" s="28"/>
      <c r="II805" s="28"/>
      <c r="IJ805" s="28"/>
      <c r="IK805" s="28"/>
      <c r="IL805" s="28"/>
      <c r="IM805" s="28"/>
      <c r="IN805" s="28"/>
      <c r="IO805" s="28"/>
      <c r="IP805" s="28"/>
      <c r="IQ805" s="28"/>
      <c r="IR805" s="28"/>
      <c r="IS805" s="28"/>
      <c r="IT805" s="28"/>
      <c r="IU805" s="28"/>
      <c r="IV805" s="28"/>
    </row>
    <row r="806" spans="1:256" s="54" customFormat="1" ht="18">
      <c r="A806" s="364" t="s">
        <v>759</v>
      </c>
      <c r="B806" s="28"/>
      <c r="C806" s="292"/>
      <c r="D806" s="365" t="s">
        <v>129</v>
      </c>
      <c r="E806" s="54">
        <f t="shared" si="9"/>
        <v>0</v>
      </c>
      <c r="F806" s="305">
        <f t="shared" si="10"/>
        <v>0</v>
      </c>
      <c r="H806" s="28"/>
      <c r="I806" s="28"/>
      <c r="J806" s="28"/>
      <c r="K806" s="28"/>
      <c r="L806" s="28"/>
      <c r="M806" s="28"/>
      <c r="N806" s="28"/>
      <c r="R806" s="202"/>
      <c r="T806" s="28"/>
      <c r="U806" s="28"/>
      <c r="V806" s="28"/>
      <c r="AA806" s="202"/>
      <c r="AC806" s="28"/>
      <c r="AD806" s="28"/>
      <c r="AE806" s="28"/>
      <c r="AJ806" s="202"/>
      <c r="AL806" s="28"/>
      <c r="AM806" s="28"/>
      <c r="AN806" s="28"/>
      <c r="AS806" s="202"/>
      <c r="AU806" s="28"/>
      <c r="AV806" s="28"/>
      <c r="AW806" s="28"/>
      <c r="BB806" s="202"/>
      <c r="BD806" s="28"/>
      <c r="BE806" s="28"/>
      <c r="BF806" s="28"/>
      <c r="BK806" s="202"/>
      <c r="BM806" s="28"/>
      <c r="BN806" s="28"/>
      <c r="BO806" s="28"/>
      <c r="BT806" s="202"/>
      <c r="BV806" s="28"/>
      <c r="BW806" s="28"/>
      <c r="BX806" s="28"/>
      <c r="CC806" s="202"/>
      <c r="CE806" s="28"/>
      <c r="CF806" s="28"/>
      <c r="CG806" s="28"/>
      <c r="CL806" s="202"/>
      <c r="CN806" s="28"/>
      <c r="CO806" s="28"/>
      <c r="CP806" s="28"/>
      <c r="CU806" s="202"/>
      <c r="CW806" s="28"/>
      <c r="CX806" s="28"/>
      <c r="CY806" s="28"/>
      <c r="DD806" s="202"/>
      <c r="DF806" s="28"/>
      <c r="DG806" s="28"/>
      <c r="DH806" s="28"/>
      <c r="DM806" s="202"/>
      <c r="DO806" s="28"/>
      <c r="DP806" s="28"/>
      <c r="DQ806" s="28"/>
      <c r="DV806" s="202"/>
      <c r="DX806" s="28"/>
      <c r="DY806" s="28"/>
      <c r="DZ806" s="28"/>
      <c r="EE806" s="202"/>
      <c r="EG806" s="28"/>
      <c r="EH806" s="28"/>
      <c r="EI806" s="28"/>
      <c r="EN806" s="202"/>
      <c r="EP806" s="28"/>
      <c r="EQ806" s="28"/>
      <c r="ER806" s="28"/>
      <c r="EW806" s="202"/>
      <c r="EY806" s="28"/>
      <c r="EZ806" s="28"/>
      <c r="FA806" s="28"/>
      <c r="FF806" s="202"/>
      <c r="FH806" s="28"/>
      <c r="FI806" s="28"/>
      <c r="FJ806" s="28"/>
      <c r="FO806" s="202"/>
      <c r="FQ806" s="28"/>
      <c r="FR806" s="28"/>
      <c r="FS806" s="28"/>
      <c r="FX806" s="202"/>
      <c r="FZ806" s="28"/>
      <c r="GA806" s="28"/>
      <c r="GB806" s="28"/>
      <c r="GG806" s="202"/>
      <c r="GI806" s="28"/>
      <c r="GJ806" s="28"/>
      <c r="GK806" s="28"/>
      <c r="GP806" s="202"/>
      <c r="GR806" s="28"/>
      <c r="GS806" s="28"/>
      <c r="GT806" s="28"/>
      <c r="GY806" s="202"/>
      <c r="HA806" s="28"/>
      <c r="HB806" s="28"/>
      <c r="HC806" s="28"/>
      <c r="HH806" s="202"/>
      <c r="HJ806" s="28"/>
      <c r="HK806" s="28"/>
      <c r="HL806" s="28"/>
      <c r="HQ806" s="28"/>
      <c r="HR806" s="28"/>
      <c r="HS806" s="28"/>
      <c r="HT806" s="28"/>
      <c r="HU806" s="28"/>
      <c r="HV806" s="28"/>
      <c r="HW806" s="28"/>
      <c r="HX806" s="28"/>
      <c r="HY806" s="28"/>
      <c r="HZ806" s="28"/>
      <c r="IA806" s="28"/>
      <c r="IB806" s="28"/>
      <c r="IC806" s="28"/>
      <c r="ID806" s="28"/>
      <c r="IE806" s="28"/>
      <c r="IF806" s="28"/>
      <c r="IG806" s="28"/>
      <c r="IH806" s="28"/>
      <c r="II806" s="28"/>
      <c r="IJ806" s="28"/>
      <c r="IK806" s="28"/>
      <c r="IL806" s="28"/>
      <c r="IM806" s="28"/>
      <c r="IN806" s="28"/>
      <c r="IO806" s="28"/>
      <c r="IP806" s="28"/>
      <c r="IQ806" s="28"/>
      <c r="IR806" s="28"/>
      <c r="IS806" s="28"/>
      <c r="IT806" s="28"/>
      <c r="IU806" s="28"/>
      <c r="IV806" s="28"/>
    </row>
    <row r="807" spans="1:256" s="54" customFormat="1" ht="18">
      <c r="A807" s="364" t="s">
        <v>423</v>
      </c>
      <c r="B807" s="28"/>
      <c r="C807" s="292"/>
      <c r="D807" s="54" t="s">
        <v>134</v>
      </c>
      <c r="E807" s="54">
        <f t="shared" si="9"/>
        <v>53</v>
      </c>
      <c r="F807" s="305">
        <f t="shared" si="10"/>
        <v>71</v>
      </c>
      <c r="G807" s="54">
        <v>38</v>
      </c>
      <c r="H807" s="28">
        <v>8</v>
      </c>
      <c r="I807" s="28"/>
      <c r="J807" s="28">
        <v>5</v>
      </c>
      <c r="K807" s="28">
        <v>20</v>
      </c>
      <c r="L807" s="28"/>
      <c r="M807" s="28"/>
      <c r="N807" s="28"/>
      <c r="R807" s="202"/>
      <c r="T807" s="28"/>
      <c r="U807" s="28"/>
      <c r="V807" s="28"/>
      <c r="AA807" s="202"/>
      <c r="AC807" s="28"/>
      <c r="AD807" s="28"/>
      <c r="AE807" s="28"/>
      <c r="AJ807" s="202"/>
      <c r="AL807" s="28"/>
      <c r="AM807" s="28"/>
      <c r="AN807" s="28"/>
      <c r="AS807" s="202"/>
      <c r="AU807" s="28"/>
      <c r="AV807" s="28"/>
      <c r="AW807" s="28"/>
      <c r="BB807" s="202"/>
      <c r="BD807" s="28"/>
      <c r="BE807" s="28"/>
      <c r="BF807" s="28"/>
      <c r="BK807" s="202"/>
      <c r="BM807" s="28"/>
      <c r="BN807" s="28"/>
      <c r="BO807" s="28"/>
      <c r="BT807" s="202"/>
      <c r="BV807" s="28"/>
      <c r="BW807" s="28"/>
      <c r="BX807" s="28"/>
      <c r="CC807" s="202"/>
      <c r="CE807" s="28"/>
      <c r="CF807" s="28"/>
      <c r="CG807" s="28"/>
      <c r="CL807" s="202"/>
      <c r="CN807" s="28"/>
      <c r="CO807" s="28"/>
      <c r="CP807" s="28"/>
      <c r="CU807" s="202"/>
      <c r="CW807" s="28"/>
      <c r="CX807" s="28"/>
      <c r="CY807" s="28"/>
      <c r="DD807" s="202"/>
      <c r="DF807" s="28"/>
      <c r="DG807" s="28"/>
      <c r="DH807" s="28"/>
      <c r="DM807" s="202"/>
      <c r="DO807" s="28"/>
      <c r="DP807" s="28"/>
      <c r="DQ807" s="28"/>
      <c r="DV807" s="202"/>
      <c r="DX807" s="28"/>
      <c r="DY807" s="28"/>
      <c r="DZ807" s="28"/>
      <c r="EE807" s="202"/>
      <c r="EG807" s="28"/>
      <c r="EH807" s="28"/>
      <c r="EI807" s="28"/>
      <c r="EN807" s="202"/>
      <c r="EP807" s="28"/>
      <c r="EQ807" s="28"/>
      <c r="ER807" s="28"/>
      <c r="EW807" s="202"/>
      <c r="EY807" s="28"/>
      <c r="EZ807" s="28"/>
      <c r="FA807" s="28"/>
      <c r="FF807" s="202"/>
      <c r="FH807" s="28"/>
      <c r="FI807" s="28"/>
      <c r="FJ807" s="28"/>
      <c r="FO807" s="202"/>
      <c r="FQ807" s="28"/>
      <c r="FR807" s="28"/>
      <c r="FS807" s="28"/>
      <c r="FX807" s="202"/>
      <c r="FZ807" s="28"/>
      <c r="GA807" s="28"/>
      <c r="GB807" s="28"/>
      <c r="GG807" s="202"/>
      <c r="GI807" s="28"/>
      <c r="GJ807" s="28"/>
      <c r="GK807" s="28"/>
      <c r="GP807" s="202"/>
      <c r="GR807" s="28"/>
      <c r="GS807" s="28"/>
      <c r="GT807" s="28"/>
      <c r="GY807" s="202"/>
      <c r="HA807" s="28"/>
      <c r="HB807" s="28"/>
      <c r="HC807" s="28"/>
      <c r="HH807" s="202"/>
      <c r="HJ807" s="28"/>
      <c r="HK807" s="28"/>
      <c r="HL807" s="28"/>
      <c r="HQ807" s="28"/>
      <c r="HR807" s="28"/>
      <c r="HS807" s="28"/>
      <c r="HT807" s="28"/>
      <c r="HU807" s="28"/>
      <c r="HV807" s="28"/>
      <c r="HW807" s="28"/>
      <c r="HX807" s="28"/>
      <c r="HY807" s="28"/>
      <c r="HZ807" s="28"/>
      <c r="IA807" s="28"/>
      <c r="IB807" s="28"/>
      <c r="IC807" s="28"/>
      <c r="ID807" s="28"/>
      <c r="IE807" s="28"/>
      <c r="IF807" s="28"/>
      <c r="IG807" s="28"/>
      <c r="IH807" s="28"/>
      <c r="II807" s="28"/>
      <c r="IJ807" s="28"/>
      <c r="IK807" s="28"/>
      <c r="IL807" s="28"/>
      <c r="IM807" s="28"/>
      <c r="IN807" s="28"/>
      <c r="IO807" s="28"/>
      <c r="IP807" s="28"/>
      <c r="IQ807" s="28"/>
      <c r="IR807" s="28"/>
      <c r="IS807" s="28"/>
      <c r="IT807" s="28"/>
      <c r="IU807" s="28"/>
      <c r="IV807" s="28"/>
    </row>
    <row r="808" spans="1:256" s="54" customFormat="1" ht="18">
      <c r="A808" s="364" t="s">
        <v>603</v>
      </c>
      <c r="B808" s="292"/>
      <c r="C808" s="292"/>
      <c r="D808" s="54" t="s">
        <v>135</v>
      </c>
      <c r="E808" s="54">
        <f t="shared" si="9"/>
        <v>4</v>
      </c>
      <c r="F808" s="305">
        <f t="shared" si="10"/>
        <v>46</v>
      </c>
      <c r="H808" s="28"/>
      <c r="I808" s="28">
        <v>1</v>
      </c>
      <c r="J808" s="28">
        <v>45</v>
      </c>
      <c r="K808" s="28"/>
      <c r="L808" s="28"/>
      <c r="M808" s="28"/>
      <c r="N808" s="28"/>
      <c r="R808" s="202"/>
      <c r="T808" s="28"/>
      <c r="U808" s="28"/>
      <c r="V808" s="28"/>
      <c r="AA808" s="202"/>
      <c r="AC808" s="28"/>
      <c r="AD808" s="28"/>
      <c r="AE808" s="28"/>
      <c r="AJ808" s="202"/>
      <c r="AL808" s="28"/>
      <c r="AM808" s="28"/>
      <c r="AN808" s="28"/>
      <c r="AS808" s="202"/>
      <c r="AU808" s="28"/>
      <c r="AV808" s="28"/>
      <c r="AW808" s="28"/>
      <c r="BB808" s="202"/>
      <c r="BD808" s="28"/>
      <c r="BE808" s="28"/>
      <c r="BF808" s="28"/>
      <c r="BK808" s="202"/>
      <c r="BM808" s="28"/>
      <c r="BN808" s="28"/>
      <c r="BO808" s="28"/>
      <c r="BT808" s="202"/>
      <c r="BV808" s="28"/>
      <c r="BW808" s="28"/>
      <c r="BX808" s="28"/>
      <c r="CC808" s="202"/>
      <c r="CE808" s="28"/>
      <c r="CF808" s="28"/>
      <c r="CG808" s="28"/>
      <c r="CL808" s="202"/>
      <c r="CN808" s="28"/>
      <c r="CO808" s="28"/>
      <c r="CP808" s="28"/>
      <c r="CU808" s="202"/>
      <c r="CW808" s="28"/>
      <c r="CX808" s="28"/>
      <c r="CY808" s="28"/>
      <c r="DD808" s="202"/>
      <c r="DF808" s="28"/>
      <c r="DG808" s="28"/>
      <c r="DH808" s="28"/>
      <c r="DM808" s="202"/>
      <c r="DO808" s="28"/>
      <c r="DP808" s="28"/>
      <c r="DQ808" s="28"/>
      <c r="DV808" s="202"/>
      <c r="DX808" s="28"/>
      <c r="DY808" s="28"/>
      <c r="DZ808" s="28"/>
      <c r="EE808" s="202"/>
      <c r="EG808" s="28"/>
      <c r="EH808" s="28"/>
      <c r="EI808" s="28"/>
      <c r="EN808" s="202"/>
      <c r="EP808" s="28"/>
      <c r="EQ808" s="28"/>
      <c r="ER808" s="28"/>
      <c r="EW808" s="202"/>
      <c r="EY808" s="28"/>
      <c r="EZ808" s="28"/>
      <c r="FA808" s="28"/>
      <c r="FF808" s="202"/>
      <c r="FH808" s="28"/>
      <c r="FI808" s="28"/>
      <c r="FJ808" s="28"/>
      <c r="FO808" s="202"/>
      <c r="FQ808" s="28"/>
      <c r="FR808" s="28"/>
      <c r="FS808" s="28"/>
      <c r="FX808" s="202"/>
      <c r="FZ808" s="28"/>
      <c r="GA808" s="28"/>
      <c r="GB808" s="28"/>
      <c r="GG808" s="202"/>
      <c r="GI808" s="28"/>
      <c r="GJ808" s="28"/>
      <c r="GK808" s="28"/>
      <c r="GP808" s="202"/>
      <c r="GR808" s="28"/>
      <c r="GS808" s="28"/>
      <c r="GT808" s="28"/>
      <c r="GY808" s="202"/>
      <c r="HA808" s="28"/>
      <c r="HB808" s="28"/>
      <c r="HC808" s="28"/>
      <c r="HH808" s="202"/>
      <c r="HJ808" s="28"/>
      <c r="HK808" s="28"/>
      <c r="HL808" s="28"/>
      <c r="HQ808" s="28"/>
      <c r="HR808" s="28"/>
      <c r="HS808" s="28"/>
      <c r="HT808" s="28"/>
      <c r="HU808" s="28"/>
      <c r="HV808" s="28"/>
      <c r="HW808" s="28"/>
      <c r="HX808" s="28"/>
      <c r="HY808" s="28"/>
      <c r="HZ808" s="28"/>
      <c r="IA808" s="28"/>
      <c r="IB808" s="28"/>
      <c r="IC808" s="28"/>
      <c r="ID808" s="28"/>
      <c r="IE808" s="28"/>
      <c r="IF808" s="28"/>
      <c r="IG808" s="28"/>
      <c r="IH808" s="28"/>
      <c r="II808" s="28"/>
      <c r="IJ808" s="28"/>
      <c r="IK808" s="28"/>
      <c r="IL808" s="28"/>
      <c r="IM808" s="28"/>
      <c r="IN808" s="28"/>
      <c r="IO808" s="28"/>
      <c r="IP808" s="28"/>
      <c r="IQ808" s="28"/>
      <c r="IR808" s="28"/>
      <c r="IS808" s="28"/>
      <c r="IT808" s="28"/>
      <c r="IU808" s="28"/>
      <c r="IV808" s="28"/>
    </row>
    <row r="809" spans="1:256" s="54" customFormat="1" ht="18">
      <c r="A809" s="364" t="s">
        <v>515</v>
      </c>
      <c r="B809" s="28"/>
      <c r="C809" s="292"/>
      <c r="D809" s="54" t="s">
        <v>137</v>
      </c>
      <c r="E809" s="54">
        <f t="shared" si="9"/>
        <v>1</v>
      </c>
      <c r="F809" s="305">
        <f t="shared" si="10"/>
        <v>66</v>
      </c>
      <c r="H809" s="239">
        <v>21</v>
      </c>
      <c r="I809" s="28">
        <v>33</v>
      </c>
      <c r="J809" s="28">
        <v>12</v>
      </c>
      <c r="K809" s="28"/>
      <c r="L809" s="28"/>
      <c r="M809" s="239"/>
      <c r="N809" s="28"/>
      <c r="R809" s="202"/>
      <c r="T809" s="28"/>
      <c r="U809" s="28"/>
      <c r="V809" s="28"/>
      <c r="AA809" s="202"/>
      <c r="AC809" s="28"/>
      <c r="AD809" s="28"/>
      <c r="AE809" s="28"/>
      <c r="AJ809" s="202"/>
      <c r="AL809" s="28"/>
      <c r="AM809" s="28"/>
      <c r="AN809" s="28"/>
      <c r="AS809" s="202"/>
      <c r="AU809" s="28"/>
      <c r="AV809" s="28"/>
      <c r="AW809" s="28"/>
      <c r="BB809" s="202"/>
      <c r="BD809" s="28"/>
      <c r="BE809" s="28"/>
      <c r="BF809" s="28"/>
      <c r="BK809" s="202"/>
      <c r="BM809" s="28"/>
      <c r="BN809" s="28"/>
      <c r="BO809" s="28"/>
      <c r="BT809" s="202"/>
      <c r="BV809" s="28"/>
      <c r="BW809" s="28"/>
      <c r="BX809" s="28"/>
      <c r="CC809" s="202"/>
      <c r="CE809" s="28"/>
      <c r="CF809" s="28"/>
      <c r="CG809" s="28"/>
      <c r="CL809" s="202"/>
      <c r="CN809" s="28"/>
      <c r="CO809" s="28"/>
      <c r="CP809" s="28"/>
      <c r="CU809" s="202"/>
      <c r="CW809" s="28"/>
      <c r="CX809" s="28"/>
      <c r="CY809" s="28"/>
      <c r="DD809" s="202"/>
      <c r="DF809" s="28"/>
      <c r="DG809" s="28"/>
      <c r="DH809" s="28"/>
      <c r="DM809" s="202"/>
      <c r="DO809" s="28"/>
      <c r="DP809" s="28"/>
      <c r="DQ809" s="28"/>
      <c r="DV809" s="202"/>
      <c r="DX809" s="28"/>
      <c r="DY809" s="28"/>
      <c r="DZ809" s="28"/>
      <c r="EE809" s="202"/>
      <c r="EG809" s="28"/>
      <c r="EH809" s="28"/>
      <c r="EI809" s="28"/>
      <c r="EN809" s="202"/>
      <c r="EP809" s="28"/>
      <c r="EQ809" s="28"/>
      <c r="ER809" s="28"/>
      <c r="EW809" s="202"/>
      <c r="EY809" s="28"/>
      <c r="EZ809" s="28"/>
      <c r="FA809" s="28"/>
      <c r="FF809" s="202"/>
      <c r="FH809" s="28"/>
      <c r="FI809" s="28"/>
      <c r="FJ809" s="28"/>
      <c r="FO809" s="202"/>
      <c r="FQ809" s="28"/>
      <c r="FR809" s="28"/>
      <c r="FS809" s="28"/>
      <c r="FX809" s="202"/>
      <c r="FZ809" s="28"/>
      <c r="GA809" s="28"/>
      <c r="GB809" s="28"/>
      <c r="GG809" s="202"/>
      <c r="GI809" s="28"/>
      <c r="GJ809" s="28"/>
      <c r="GK809" s="28"/>
      <c r="GP809" s="202"/>
      <c r="GR809" s="28"/>
      <c r="GS809" s="28"/>
      <c r="GT809" s="28"/>
      <c r="GY809" s="202"/>
      <c r="HA809" s="28"/>
      <c r="HB809" s="28"/>
      <c r="HC809" s="28"/>
      <c r="HH809" s="202"/>
      <c r="HJ809" s="28"/>
      <c r="HK809" s="28"/>
      <c r="HL809" s="28"/>
      <c r="HQ809" s="28"/>
      <c r="HR809" s="28"/>
      <c r="HS809" s="28"/>
      <c r="HT809" s="28"/>
      <c r="HU809" s="28"/>
      <c r="HV809" s="28"/>
      <c r="HW809" s="28"/>
      <c r="HX809" s="28"/>
      <c r="HY809" s="28"/>
      <c r="HZ809" s="28"/>
      <c r="IA809" s="28"/>
      <c r="IB809" s="28"/>
      <c r="IC809" s="28"/>
      <c r="ID809" s="28"/>
      <c r="IE809" s="28"/>
      <c r="IF809" s="28"/>
      <c r="IG809" s="28"/>
      <c r="IH809" s="28"/>
      <c r="II809" s="28"/>
      <c r="IJ809" s="28"/>
      <c r="IK809" s="28"/>
      <c r="IL809" s="28"/>
      <c r="IM809" s="28"/>
      <c r="IN809" s="28"/>
      <c r="IO809" s="28"/>
      <c r="IP809" s="28"/>
      <c r="IQ809" s="28"/>
      <c r="IR809" s="28"/>
      <c r="IS809" s="28"/>
      <c r="IT809" s="28"/>
      <c r="IU809" s="28"/>
      <c r="IV809" s="28"/>
    </row>
    <row r="810" spans="1:256" s="54" customFormat="1" ht="18">
      <c r="A810" s="364" t="s">
        <v>938</v>
      </c>
      <c r="B810" s="28"/>
      <c r="C810" s="292"/>
      <c r="D810" s="54" t="s">
        <v>137</v>
      </c>
      <c r="E810" s="54">
        <f t="shared" si="9"/>
        <v>1</v>
      </c>
      <c r="F810" s="305">
        <f t="shared" si="10"/>
        <v>13</v>
      </c>
      <c r="H810" s="28">
        <v>3</v>
      </c>
      <c r="I810" s="28"/>
      <c r="J810" s="28"/>
      <c r="K810" s="28">
        <v>10</v>
      </c>
      <c r="L810" s="28"/>
      <c r="M810" s="28"/>
      <c r="N810" s="28"/>
      <c r="R810" s="202"/>
      <c r="T810" s="28"/>
      <c r="U810" s="28"/>
      <c r="V810" s="28"/>
      <c r="AA810" s="202"/>
      <c r="AC810" s="28"/>
      <c r="AD810" s="28"/>
      <c r="AE810" s="28"/>
      <c r="AJ810" s="202"/>
      <c r="AL810" s="28"/>
      <c r="AM810" s="28"/>
      <c r="AN810" s="28"/>
      <c r="AS810" s="202"/>
      <c r="AU810" s="28"/>
      <c r="AV810" s="28"/>
      <c r="AW810" s="28"/>
      <c r="BB810" s="202"/>
      <c r="BD810" s="28"/>
      <c r="BE810" s="28"/>
      <c r="BF810" s="28"/>
      <c r="BK810" s="202"/>
      <c r="BM810" s="28"/>
      <c r="BN810" s="28"/>
      <c r="BO810" s="28"/>
      <c r="BT810" s="202"/>
      <c r="BV810" s="28"/>
      <c r="BW810" s="28"/>
      <c r="BX810" s="28"/>
      <c r="CC810" s="202"/>
      <c r="CE810" s="28"/>
      <c r="CF810" s="28"/>
      <c r="CG810" s="28"/>
      <c r="CL810" s="202"/>
      <c r="CN810" s="28"/>
      <c r="CO810" s="28"/>
      <c r="CP810" s="28"/>
      <c r="CU810" s="202"/>
      <c r="CW810" s="28"/>
      <c r="CX810" s="28"/>
      <c r="CY810" s="28"/>
      <c r="DD810" s="202"/>
      <c r="DF810" s="28"/>
      <c r="DG810" s="28"/>
      <c r="DH810" s="28"/>
      <c r="DM810" s="202"/>
      <c r="DO810" s="28"/>
      <c r="DP810" s="28"/>
      <c r="DQ810" s="28"/>
      <c r="DV810" s="202"/>
      <c r="DX810" s="28"/>
      <c r="DY810" s="28"/>
      <c r="DZ810" s="28"/>
      <c r="EE810" s="202"/>
      <c r="EG810" s="28"/>
      <c r="EH810" s="28"/>
      <c r="EI810" s="28"/>
      <c r="EN810" s="202"/>
      <c r="EP810" s="28"/>
      <c r="EQ810" s="28"/>
      <c r="ER810" s="28"/>
      <c r="EW810" s="202"/>
      <c r="EY810" s="28"/>
      <c r="EZ810" s="28"/>
      <c r="FA810" s="28"/>
      <c r="FF810" s="202"/>
      <c r="FH810" s="28"/>
      <c r="FI810" s="28"/>
      <c r="FJ810" s="28"/>
      <c r="FO810" s="202"/>
      <c r="FQ810" s="28"/>
      <c r="FR810" s="28"/>
      <c r="FS810" s="28"/>
      <c r="FX810" s="202"/>
      <c r="FZ810" s="28"/>
      <c r="GA810" s="28"/>
      <c r="GB810" s="28"/>
      <c r="GG810" s="202"/>
      <c r="GI810" s="28"/>
      <c r="GJ810" s="28"/>
      <c r="GK810" s="28"/>
      <c r="GP810" s="202"/>
      <c r="GR810" s="28"/>
      <c r="GS810" s="28"/>
      <c r="GT810" s="28"/>
      <c r="GY810" s="202"/>
      <c r="HA810" s="28"/>
      <c r="HB810" s="28"/>
      <c r="HC810" s="28"/>
      <c r="HH810" s="202"/>
      <c r="HJ810" s="28"/>
      <c r="HK810" s="28"/>
      <c r="HL810" s="28"/>
      <c r="HQ810" s="28"/>
      <c r="HR810" s="28"/>
      <c r="HS810" s="28"/>
      <c r="HT810" s="28"/>
      <c r="HU810" s="28"/>
      <c r="HV810" s="28"/>
      <c r="HW810" s="28"/>
      <c r="HX810" s="28"/>
      <c r="HY810" s="28"/>
      <c r="HZ810" s="28"/>
      <c r="IA810" s="28"/>
      <c r="IB810" s="28"/>
      <c r="IC810" s="28"/>
      <c r="ID810" s="28"/>
      <c r="IE810" s="28"/>
      <c r="IF810" s="28"/>
      <c r="IG810" s="28"/>
      <c r="IH810" s="28"/>
      <c r="II810" s="28"/>
      <c r="IJ810" s="28"/>
      <c r="IK810" s="28"/>
      <c r="IL810" s="28"/>
      <c r="IM810" s="28"/>
      <c r="IN810" s="28"/>
      <c r="IO810" s="28"/>
      <c r="IP810" s="28"/>
      <c r="IQ810" s="28"/>
      <c r="IR810" s="28"/>
      <c r="IS810" s="28"/>
      <c r="IT810" s="28"/>
      <c r="IU810" s="28"/>
      <c r="IV810" s="28"/>
    </row>
    <row r="811" spans="1:256" s="54" customFormat="1" ht="18">
      <c r="A811" s="364" t="s">
        <v>2378</v>
      </c>
      <c r="B811" s="28"/>
      <c r="C811" s="292"/>
      <c r="D811" s="365" t="s">
        <v>129</v>
      </c>
      <c r="E811" s="54">
        <f t="shared" si="9"/>
        <v>0</v>
      </c>
      <c r="F811" s="305">
        <f t="shared" si="10"/>
        <v>2</v>
      </c>
      <c r="H811" s="28"/>
      <c r="I811" s="28"/>
      <c r="J811" s="28">
        <v>2</v>
      </c>
      <c r="K811" s="28"/>
      <c r="L811" s="28"/>
      <c r="M811" s="28"/>
      <c r="N811" s="28"/>
      <c r="R811" s="202"/>
      <c r="T811" s="28"/>
      <c r="U811" s="28"/>
      <c r="V811" s="28"/>
      <c r="AA811" s="202"/>
      <c r="AC811" s="28"/>
      <c r="AD811" s="28"/>
      <c r="AE811" s="28"/>
      <c r="AJ811" s="202"/>
      <c r="AL811" s="28"/>
      <c r="AM811" s="28"/>
      <c r="AN811" s="28"/>
      <c r="AS811" s="202"/>
      <c r="AU811" s="28"/>
      <c r="AV811" s="28"/>
      <c r="AW811" s="28"/>
      <c r="BB811" s="202"/>
      <c r="BD811" s="28"/>
      <c r="BE811" s="28"/>
      <c r="BF811" s="28"/>
      <c r="BK811" s="202"/>
      <c r="BM811" s="28"/>
      <c r="BN811" s="28"/>
      <c r="BO811" s="28"/>
      <c r="BT811" s="202"/>
      <c r="BV811" s="28"/>
      <c r="BW811" s="28"/>
      <c r="BX811" s="28"/>
      <c r="CC811" s="202"/>
      <c r="CE811" s="28"/>
      <c r="CF811" s="28"/>
      <c r="CG811" s="28"/>
      <c r="CL811" s="202"/>
      <c r="CN811" s="28"/>
      <c r="CO811" s="28"/>
      <c r="CP811" s="28"/>
      <c r="CU811" s="202"/>
      <c r="CW811" s="28"/>
      <c r="CX811" s="28"/>
      <c r="CY811" s="28"/>
      <c r="DD811" s="202"/>
      <c r="DF811" s="28"/>
      <c r="DG811" s="28"/>
      <c r="DH811" s="28"/>
      <c r="DM811" s="202"/>
      <c r="DO811" s="28"/>
      <c r="DP811" s="28"/>
      <c r="DQ811" s="28"/>
      <c r="DV811" s="202"/>
      <c r="DX811" s="28"/>
      <c r="DY811" s="28"/>
      <c r="DZ811" s="28"/>
      <c r="EE811" s="202"/>
      <c r="EG811" s="28"/>
      <c r="EH811" s="28"/>
      <c r="EI811" s="28"/>
      <c r="EN811" s="202"/>
      <c r="EP811" s="28"/>
      <c r="EQ811" s="28"/>
      <c r="ER811" s="28"/>
      <c r="EW811" s="202"/>
      <c r="EY811" s="28"/>
      <c r="EZ811" s="28"/>
      <c r="FA811" s="28"/>
      <c r="FF811" s="202"/>
      <c r="FH811" s="28"/>
      <c r="FI811" s="28"/>
      <c r="FJ811" s="28"/>
      <c r="FO811" s="202"/>
      <c r="FQ811" s="28"/>
      <c r="FR811" s="28"/>
      <c r="FS811" s="28"/>
      <c r="FX811" s="202"/>
      <c r="FZ811" s="28"/>
      <c r="GA811" s="28"/>
      <c r="GB811" s="28"/>
      <c r="GG811" s="202"/>
      <c r="GI811" s="28"/>
      <c r="GJ811" s="28"/>
      <c r="GK811" s="28"/>
      <c r="GP811" s="202"/>
      <c r="GR811" s="28"/>
      <c r="GS811" s="28"/>
      <c r="GT811" s="28"/>
      <c r="GY811" s="202"/>
      <c r="HA811" s="28"/>
      <c r="HB811" s="28"/>
      <c r="HC811" s="28"/>
      <c r="HH811" s="202"/>
      <c r="HJ811" s="28"/>
      <c r="HK811" s="28"/>
      <c r="HL811" s="28"/>
      <c r="HQ811" s="28"/>
      <c r="HR811" s="28"/>
      <c r="HS811" s="28"/>
      <c r="HT811" s="28"/>
      <c r="HU811" s="28"/>
      <c r="HV811" s="28"/>
      <c r="HW811" s="28"/>
      <c r="HX811" s="28"/>
      <c r="HY811" s="28"/>
      <c r="HZ811" s="28"/>
      <c r="IA811" s="28"/>
      <c r="IB811" s="28"/>
      <c r="IC811" s="28"/>
      <c r="ID811" s="28"/>
      <c r="IE811" s="28"/>
      <c r="IF811" s="28"/>
      <c r="IG811" s="28"/>
      <c r="IH811" s="28"/>
      <c r="II811" s="28"/>
      <c r="IJ811" s="28"/>
      <c r="IK811" s="28"/>
      <c r="IL811" s="28"/>
      <c r="IM811" s="28"/>
      <c r="IN811" s="28"/>
      <c r="IO811" s="28"/>
      <c r="IP811" s="28"/>
      <c r="IQ811" s="28"/>
      <c r="IR811" s="28"/>
      <c r="IS811" s="28"/>
      <c r="IT811" s="28"/>
      <c r="IU811" s="28"/>
      <c r="IV811" s="28"/>
    </row>
    <row r="812" spans="1:256" s="54" customFormat="1" ht="18">
      <c r="A812" s="364" t="s">
        <v>610</v>
      </c>
      <c r="B812" s="292"/>
      <c r="C812" s="292"/>
      <c r="D812" s="54" t="s">
        <v>130</v>
      </c>
      <c r="E812" s="54">
        <f t="shared" si="9"/>
        <v>3</v>
      </c>
      <c r="F812" s="305">
        <f t="shared" si="10"/>
        <v>47</v>
      </c>
      <c r="H812" s="28"/>
      <c r="I812" s="28">
        <v>34</v>
      </c>
      <c r="J812" s="28">
        <v>13</v>
      </c>
      <c r="K812" s="28"/>
      <c r="L812" s="28"/>
      <c r="M812" s="239"/>
      <c r="N812" s="28"/>
      <c r="R812" s="202"/>
      <c r="T812" s="28"/>
      <c r="U812" s="28"/>
      <c r="V812" s="28"/>
      <c r="AA812" s="202"/>
      <c r="AC812" s="28"/>
      <c r="AD812" s="28"/>
      <c r="AE812" s="28"/>
      <c r="AJ812" s="202"/>
      <c r="AL812" s="28"/>
      <c r="AM812" s="28"/>
      <c r="AN812" s="28"/>
      <c r="AS812" s="202"/>
      <c r="AU812" s="28"/>
      <c r="AV812" s="28"/>
      <c r="AW812" s="28"/>
      <c r="BB812" s="202"/>
      <c r="BD812" s="28"/>
      <c r="BE812" s="28"/>
      <c r="BF812" s="28"/>
      <c r="BK812" s="202"/>
      <c r="BM812" s="28"/>
      <c r="BN812" s="28"/>
      <c r="BO812" s="28"/>
      <c r="BT812" s="202"/>
      <c r="BV812" s="28"/>
      <c r="BW812" s="28"/>
      <c r="BX812" s="28"/>
      <c r="CC812" s="202"/>
      <c r="CE812" s="28"/>
      <c r="CF812" s="28"/>
      <c r="CG812" s="28"/>
      <c r="CL812" s="202"/>
      <c r="CN812" s="28"/>
      <c r="CO812" s="28"/>
      <c r="CP812" s="28"/>
      <c r="CU812" s="202"/>
      <c r="CW812" s="28"/>
      <c r="CX812" s="28"/>
      <c r="CY812" s="28"/>
      <c r="DD812" s="202"/>
      <c r="DF812" s="28"/>
      <c r="DG812" s="28"/>
      <c r="DH812" s="28"/>
      <c r="DM812" s="202"/>
      <c r="DO812" s="28"/>
      <c r="DP812" s="28"/>
      <c r="DQ812" s="28"/>
      <c r="DV812" s="202"/>
      <c r="DX812" s="28"/>
      <c r="DY812" s="28"/>
      <c r="DZ812" s="28"/>
      <c r="EE812" s="202"/>
      <c r="EG812" s="28"/>
      <c r="EH812" s="28"/>
      <c r="EI812" s="28"/>
      <c r="EN812" s="202"/>
      <c r="EP812" s="28"/>
      <c r="EQ812" s="28"/>
      <c r="ER812" s="28"/>
      <c r="EW812" s="202"/>
      <c r="EY812" s="28"/>
      <c r="EZ812" s="28"/>
      <c r="FA812" s="28"/>
      <c r="FF812" s="202"/>
      <c r="FH812" s="28"/>
      <c r="FI812" s="28"/>
      <c r="FJ812" s="28"/>
      <c r="FO812" s="202"/>
      <c r="FQ812" s="28"/>
      <c r="FR812" s="28"/>
      <c r="FS812" s="28"/>
      <c r="FX812" s="202"/>
      <c r="FZ812" s="28"/>
      <c r="GA812" s="28"/>
      <c r="GB812" s="28"/>
      <c r="GG812" s="202"/>
      <c r="GI812" s="28"/>
      <c r="GJ812" s="28"/>
      <c r="GK812" s="28"/>
      <c r="GP812" s="202"/>
      <c r="GR812" s="28"/>
      <c r="GS812" s="28"/>
      <c r="GT812" s="28"/>
      <c r="GY812" s="202"/>
      <c r="HA812" s="28"/>
      <c r="HB812" s="28"/>
      <c r="HC812" s="28"/>
      <c r="HH812" s="202"/>
      <c r="HJ812" s="28"/>
      <c r="HK812" s="28"/>
      <c r="HL812" s="28"/>
      <c r="HQ812" s="28"/>
      <c r="HR812" s="28"/>
      <c r="HS812" s="28"/>
      <c r="HT812" s="28"/>
      <c r="HU812" s="28"/>
      <c r="HV812" s="28"/>
      <c r="HW812" s="28"/>
      <c r="HX812" s="28"/>
      <c r="HY812" s="28"/>
      <c r="HZ812" s="28"/>
      <c r="IA812" s="28"/>
      <c r="IB812" s="28"/>
      <c r="IC812" s="28"/>
      <c r="ID812" s="28"/>
      <c r="IE812" s="28"/>
      <c r="IF812" s="28"/>
      <c r="IG812" s="28"/>
      <c r="IH812" s="28"/>
      <c r="II812" s="28"/>
      <c r="IJ812" s="28"/>
      <c r="IK812" s="28"/>
      <c r="IL812" s="28"/>
      <c r="IM812" s="28"/>
      <c r="IN812" s="28"/>
      <c r="IO812" s="28"/>
      <c r="IP812" s="28"/>
      <c r="IQ812" s="28"/>
      <c r="IR812" s="28"/>
      <c r="IS812" s="28"/>
      <c r="IT812" s="28"/>
      <c r="IU812" s="28"/>
      <c r="IV812" s="28"/>
    </row>
    <row r="813" spans="1:256" s="54" customFormat="1" ht="18">
      <c r="A813" s="364" t="s">
        <v>760</v>
      </c>
      <c r="B813" s="28"/>
      <c r="C813" s="292"/>
      <c r="D813" s="365" t="s">
        <v>129</v>
      </c>
      <c r="E813" s="54">
        <f t="shared" si="9"/>
        <v>2</v>
      </c>
      <c r="F813" s="305">
        <f t="shared" si="10"/>
        <v>10</v>
      </c>
      <c r="H813" s="28"/>
      <c r="I813" s="28"/>
      <c r="J813" s="28">
        <v>10</v>
      </c>
      <c r="K813" s="28"/>
      <c r="M813" s="28"/>
      <c r="N813" s="28"/>
      <c r="R813" s="202"/>
      <c r="T813" s="28"/>
      <c r="U813" s="28"/>
      <c r="V813" s="28"/>
      <c r="AA813" s="202"/>
      <c r="AC813" s="28"/>
      <c r="AD813" s="28"/>
      <c r="AE813" s="28"/>
      <c r="AJ813" s="202"/>
      <c r="AL813" s="28"/>
      <c r="AM813" s="28"/>
      <c r="AN813" s="28"/>
      <c r="AS813" s="202"/>
      <c r="AU813" s="28"/>
      <c r="AV813" s="28"/>
      <c r="AW813" s="28"/>
      <c r="BB813" s="202"/>
      <c r="BD813" s="28"/>
      <c r="BE813" s="28"/>
      <c r="BF813" s="28"/>
      <c r="BK813" s="202"/>
      <c r="BM813" s="28"/>
      <c r="BN813" s="28"/>
      <c r="BO813" s="28"/>
      <c r="BT813" s="202"/>
      <c r="BV813" s="28"/>
      <c r="BW813" s="28"/>
      <c r="BX813" s="28"/>
      <c r="CC813" s="202"/>
      <c r="CE813" s="28"/>
      <c r="CF813" s="28"/>
      <c r="CG813" s="28"/>
      <c r="CL813" s="202"/>
      <c r="CN813" s="28"/>
      <c r="CO813" s="28"/>
      <c r="CP813" s="28"/>
      <c r="CU813" s="202"/>
      <c r="CW813" s="28"/>
      <c r="CX813" s="28"/>
      <c r="CY813" s="28"/>
      <c r="DD813" s="202"/>
      <c r="DF813" s="28"/>
      <c r="DG813" s="28"/>
      <c r="DH813" s="28"/>
      <c r="DM813" s="202"/>
      <c r="DO813" s="28"/>
      <c r="DP813" s="28"/>
      <c r="DQ813" s="28"/>
      <c r="DV813" s="202"/>
      <c r="DX813" s="28"/>
      <c r="DY813" s="28"/>
      <c r="DZ813" s="28"/>
      <c r="EE813" s="202"/>
      <c r="EG813" s="28"/>
      <c r="EH813" s="28"/>
      <c r="EI813" s="28"/>
      <c r="EN813" s="202"/>
      <c r="EP813" s="28"/>
      <c r="EQ813" s="28"/>
      <c r="ER813" s="28"/>
      <c r="EW813" s="202"/>
      <c r="EY813" s="28"/>
      <c r="EZ813" s="28"/>
      <c r="FA813" s="28"/>
      <c r="FF813" s="202"/>
      <c r="FH813" s="28"/>
      <c r="FI813" s="28"/>
      <c r="FJ813" s="28"/>
      <c r="FO813" s="202"/>
      <c r="FQ813" s="28"/>
      <c r="FR813" s="28"/>
      <c r="FS813" s="28"/>
      <c r="FX813" s="202"/>
      <c r="FZ813" s="28"/>
      <c r="GA813" s="28"/>
      <c r="GB813" s="28"/>
      <c r="GG813" s="202"/>
      <c r="GI813" s="28"/>
      <c r="GJ813" s="28"/>
      <c r="GK813" s="28"/>
      <c r="GP813" s="202"/>
      <c r="GR813" s="28"/>
      <c r="GS813" s="28"/>
      <c r="GT813" s="28"/>
      <c r="GY813" s="202"/>
      <c r="HA813" s="28"/>
      <c r="HB813" s="28"/>
      <c r="HC813" s="28"/>
      <c r="HH813" s="202"/>
      <c r="HJ813" s="28"/>
      <c r="HK813" s="28"/>
      <c r="HL813" s="28"/>
      <c r="HQ813" s="28"/>
      <c r="HR813" s="28"/>
      <c r="HS813" s="28"/>
      <c r="HT813" s="28"/>
      <c r="HU813" s="28"/>
      <c r="HV813" s="28"/>
      <c r="HW813" s="28"/>
      <c r="HX813" s="28"/>
      <c r="HY813" s="28"/>
      <c r="HZ813" s="28"/>
      <c r="IA813" s="28"/>
      <c r="IB813" s="28"/>
      <c r="IC813" s="28"/>
      <c r="ID813" s="28"/>
      <c r="IE813" s="28"/>
      <c r="IF813" s="28"/>
      <c r="IG813" s="28"/>
      <c r="IH813" s="28"/>
      <c r="II813" s="28"/>
      <c r="IJ813" s="28"/>
      <c r="IK813" s="28"/>
      <c r="IL813" s="28"/>
      <c r="IM813" s="28"/>
      <c r="IN813" s="28"/>
      <c r="IO813" s="28"/>
      <c r="IP813" s="28"/>
      <c r="IQ813" s="28"/>
      <c r="IR813" s="28"/>
      <c r="IS813" s="28"/>
      <c r="IT813" s="28"/>
      <c r="IU813" s="28"/>
      <c r="IV813" s="28"/>
    </row>
    <row r="814" spans="1:256" s="54" customFormat="1" ht="18">
      <c r="A814" s="364" t="s">
        <v>1468</v>
      </c>
      <c r="B814" s="292"/>
      <c r="C814" s="292"/>
      <c r="D814" s="54" t="s">
        <v>131</v>
      </c>
      <c r="E814" s="54">
        <f t="shared" si="9"/>
        <v>6</v>
      </c>
      <c r="F814" s="305">
        <f t="shared" si="10"/>
        <v>10</v>
      </c>
      <c r="G814" s="54">
        <v>3</v>
      </c>
      <c r="H814" s="28"/>
      <c r="I814" s="28">
        <v>7</v>
      </c>
      <c r="J814" s="28"/>
      <c r="K814" s="28"/>
      <c r="L814" s="28"/>
      <c r="M814" s="28"/>
      <c r="N814" s="28"/>
      <c r="R814" s="202"/>
      <c r="T814" s="28"/>
      <c r="U814" s="28"/>
      <c r="V814" s="28"/>
      <c r="AA814" s="202"/>
      <c r="AC814" s="28"/>
      <c r="AD814" s="28"/>
      <c r="AE814" s="28"/>
      <c r="AJ814" s="202"/>
      <c r="AL814" s="28"/>
      <c r="AM814" s="28"/>
      <c r="AN814" s="28"/>
      <c r="AS814" s="202"/>
      <c r="AU814" s="28"/>
      <c r="AV814" s="28"/>
      <c r="AW814" s="28"/>
      <c r="BB814" s="202"/>
      <c r="BD814" s="28"/>
      <c r="BE814" s="28"/>
      <c r="BF814" s="28"/>
      <c r="BK814" s="202"/>
      <c r="BM814" s="28"/>
      <c r="BN814" s="28"/>
      <c r="BO814" s="28"/>
      <c r="BT814" s="202"/>
      <c r="BV814" s="28"/>
      <c r="BW814" s="28"/>
      <c r="BX814" s="28"/>
      <c r="CC814" s="202"/>
      <c r="CE814" s="28"/>
      <c r="CF814" s="28"/>
      <c r="CG814" s="28"/>
      <c r="CL814" s="202"/>
      <c r="CN814" s="28"/>
      <c r="CO814" s="28"/>
      <c r="CP814" s="28"/>
      <c r="CU814" s="202"/>
      <c r="CW814" s="28"/>
      <c r="CX814" s="28"/>
      <c r="CY814" s="28"/>
      <c r="DD814" s="202"/>
      <c r="DF814" s="28"/>
      <c r="DG814" s="28"/>
      <c r="DH814" s="28"/>
      <c r="DM814" s="202"/>
      <c r="DO814" s="28"/>
      <c r="DP814" s="28"/>
      <c r="DQ814" s="28"/>
      <c r="DV814" s="202"/>
      <c r="DX814" s="28"/>
      <c r="DY814" s="28"/>
      <c r="DZ814" s="28"/>
      <c r="EE814" s="202"/>
      <c r="EG814" s="28"/>
      <c r="EH814" s="28"/>
      <c r="EI814" s="28"/>
      <c r="EN814" s="202"/>
      <c r="EP814" s="28"/>
      <c r="EQ814" s="28"/>
      <c r="ER814" s="28"/>
      <c r="EW814" s="202"/>
      <c r="EY814" s="28"/>
      <c r="EZ814" s="28"/>
      <c r="FA814" s="28"/>
      <c r="FF814" s="202"/>
      <c r="FH814" s="28"/>
      <c r="FI814" s="28"/>
      <c r="FJ814" s="28"/>
      <c r="FO814" s="202"/>
      <c r="FQ814" s="28"/>
      <c r="FR814" s="28"/>
      <c r="FS814" s="28"/>
      <c r="FX814" s="202"/>
      <c r="FZ814" s="28"/>
      <c r="GA814" s="28"/>
      <c r="GB814" s="28"/>
      <c r="GG814" s="202"/>
      <c r="GI814" s="28"/>
      <c r="GJ814" s="28"/>
      <c r="GK814" s="28"/>
      <c r="GP814" s="202"/>
      <c r="GR814" s="28"/>
      <c r="GS814" s="28"/>
      <c r="GT814" s="28"/>
      <c r="GY814" s="202"/>
      <c r="HA814" s="28"/>
      <c r="HB814" s="28"/>
      <c r="HC814" s="28"/>
      <c r="HH814" s="202"/>
      <c r="HJ814" s="28"/>
      <c r="HK814" s="28"/>
      <c r="HL814" s="28"/>
      <c r="HQ814" s="28"/>
      <c r="HR814" s="28"/>
      <c r="HS814" s="28"/>
      <c r="HT814" s="28"/>
      <c r="HU814" s="28"/>
      <c r="HV814" s="28"/>
      <c r="HW814" s="28"/>
      <c r="HX814" s="28"/>
      <c r="HY814" s="28"/>
      <c r="HZ814" s="28"/>
      <c r="IA814" s="28"/>
      <c r="IB814" s="28"/>
      <c r="IC814" s="28"/>
      <c r="ID814" s="28"/>
      <c r="IE814" s="28"/>
      <c r="IF814" s="28"/>
      <c r="IG814" s="28"/>
      <c r="IH814" s="28"/>
      <c r="II814" s="28"/>
      <c r="IJ814" s="28"/>
      <c r="IK814" s="28"/>
      <c r="IL814" s="28"/>
      <c r="IM814" s="28"/>
      <c r="IN814" s="28"/>
      <c r="IO814" s="28"/>
      <c r="IP814" s="28"/>
      <c r="IQ814" s="28"/>
      <c r="IR814" s="28"/>
      <c r="IS814" s="28"/>
      <c r="IT814" s="28"/>
      <c r="IU814" s="28"/>
      <c r="IV814" s="28"/>
    </row>
    <row r="815" spans="1:256" s="54" customFormat="1" ht="18">
      <c r="A815" s="364" t="s">
        <v>667</v>
      </c>
      <c r="B815" s="292"/>
      <c r="C815" s="292"/>
      <c r="D815" s="54" t="s">
        <v>135</v>
      </c>
      <c r="E815" s="54">
        <f t="shared" si="9"/>
        <v>10</v>
      </c>
      <c r="F815" s="305">
        <f t="shared" si="10"/>
        <v>43</v>
      </c>
      <c r="G815" s="54">
        <v>9</v>
      </c>
      <c r="H815" s="28">
        <v>4</v>
      </c>
      <c r="I815" s="28"/>
      <c r="J815" s="28"/>
      <c r="K815" s="28">
        <v>30</v>
      </c>
      <c r="L815" s="28"/>
      <c r="M815" s="28"/>
      <c r="N815" s="28"/>
      <c r="R815" s="202"/>
      <c r="T815" s="28"/>
      <c r="U815" s="28"/>
      <c r="V815" s="28"/>
      <c r="AA815" s="202"/>
      <c r="AC815" s="28"/>
      <c r="AD815" s="28"/>
      <c r="AE815" s="28"/>
      <c r="AJ815" s="202"/>
      <c r="AL815" s="28"/>
      <c r="AM815" s="28"/>
      <c r="AN815" s="28"/>
      <c r="AS815" s="202"/>
      <c r="AU815" s="28"/>
      <c r="AV815" s="28"/>
      <c r="AW815" s="28"/>
      <c r="BB815" s="202"/>
      <c r="BD815" s="28"/>
      <c r="BE815" s="28"/>
      <c r="BF815" s="28"/>
      <c r="BK815" s="202"/>
      <c r="BM815" s="28"/>
      <c r="BN815" s="28"/>
      <c r="BO815" s="28"/>
      <c r="BT815" s="202"/>
      <c r="BV815" s="28"/>
      <c r="BW815" s="28"/>
      <c r="BX815" s="28"/>
      <c r="CC815" s="202"/>
      <c r="CE815" s="28"/>
      <c r="CF815" s="28"/>
      <c r="CG815" s="28"/>
      <c r="CL815" s="202"/>
      <c r="CN815" s="28"/>
      <c r="CO815" s="28"/>
      <c r="CP815" s="28"/>
      <c r="CU815" s="202"/>
      <c r="CW815" s="28"/>
      <c r="CX815" s="28"/>
      <c r="CY815" s="28"/>
      <c r="DD815" s="202"/>
      <c r="DF815" s="28"/>
      <c r="DG815" s="28"/>
      <c r="DH815" s="28"/>
      <c r="DM815" s="202"/>
      <c r="DO815" s="28"/>
      <c r="DP815" s="28"/>
      <c r="DQ815" s="28"/>
      <c r="DV815" s="202"/>
      <c r="DX815" s="28"/>
      <c r="DY815" s="28"/>
      <c r="DZ815" s="28"/>
      <c r="EE815" s="202"/>
      <c r="EG815" s="28"/>
      <c r="EH815" s="28"/>
      <c r="EI815" s="28"/>
      <c r="EN815" s="202"/>
      <c r="EP815" s="28"/>
      <c r="EQ815" s="28"/>
      <c r="ER815" s="28"/>
      <c r="EW815" s="202"/>
      <c r="EY815" s="28"/>
      <c r="EZ815" s="28"/>
      <c r="FA815" s="28"/>
      <c r="FF815" s="202"/>
      <c r="FH815" s="28"/>
      <c r="FI815" s="28"/>
      <c r="FJ815" s="28"/>
      <c r="FO815" s="202"/>
      <c r="FQ815" s="28"/>
      <c r="FR815" s="28"/>
      <c r="FS815" s="28"/>
      <c r="FX815" s="202"/>
      <c r="FZ815" s="28"/>
      <c r="GA815" s="28"/>
      <c r="GB815" s="28"/>
      <c r="GG815" s="202"/>
      <c r="GI815" s="28"/>
      <c r="GJ815" s="28"/>
      <c r="GK815" s="28"/>
      <c r="GP815" s="202"/>
      <c r="GR815" s="28"/>
      <c r="GS815" s="28"/>
      <c r="GT815" s="28"/>
      <c r="GY815" s="202"/>
      <c r="HA815" s="28"/>
      <c r="HB815" s="28"/>
      <c r="HC815" s="28"/>
      <c r="HH815" s="202"/>
      <c r="HJ815" s="28"/>
      <c r="HK815" s="28"/>
      <c r="HL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c r="IS815" s="28"/>
      <c r="IT815" s="28"/>
      <c r="IU815" s="28"/>
      <c r="IV815" s="28"/>
    </row>
    <row r="816" spans="1:256" s="54" customFormat="1" ht="18">
      <c r="A816" s="364" t="s">
        <v>735</v>
      </c>
      <c r="B816" s="292"/>
      <c r="C816" s="292"/>
      <c r="D816" s="54" t="s">
        <v>130</v>
      </c>
      <c r="E816" s="54">
        <f t="shared" si="9"/>
        <v>7</v>
      </c>
      <c r="F816" s="305">
        <f t="shared" si="10"/>
        <v>9</v>
      </c>
      <c r="H816" s="239"/>
      <c r="I816" s="28">
        <v>4</v>
      </c>
      <c r="J816" s="28">
        <v>5</v>
      </c>
      <c r="K816" s="28"/>
      <c r="M816" s="239"/>
      <c r="N816" s="28"/>
      <c r="R816" s="202"/>
      <c r="T816" s="28"/>
      <c r="U816" s="28"/>
      <c r="V816" s="28"/>
      <c r="AA816" s="202"/>
      <c r="AC816" s="28"/>
      <c r="AD816" s="28"/>
      <c r="AE816" s="28"/>
      <c r="AJ816" s="202"/>
      <c r="AL816" s="28"/>
      <c r="AM816" s="28"/>
      <c r="AN816" s="28"/>
      <c r="AS816" s="202"/>
      <c r="AU816" s="28"/>
      <c r="AV816" s="28"/>
      <c r="AW816" s="28"/>
      <c r="BB816" s="202"/>
      <c r="BD816" s="28"/>
      <c r="BE816" s="28"/>
      <c r="BF816" s="28"/>
      <c r="BK816" s="202"/>
      <c r="BM816" s="28"/>
      <c r="BN816" s="28"/>
      <c r="BO816" s="28"/>
      <c r="BT816" s="202"/>
      <c r="BV816" s="28"/>
      <c r="BW816" s="28"/>
      <c r="BX816" s="28"/>
      <c r="CC816" s="202"/>
      <c r="CE816" s="28"/>
      <c r="CF816" s="28"/>
      <c r="CG816" s="28"/>
      <c r="CL816" s="202"/>
      <c r="CN816" s="28"/>
      <c r="CO816" s="28"/>
      <c r="CP816" s="28"/>
      <c r="CU816" s="202"/>
      <c r="CW816" s="28"/>
      <c r="CX816" s="28"/>
      <c r="CY816" s="28"/>
      <c r="DD816" s="202"/>
      <c r="DF816" s="28"/>
      <c r="DG816" s="28"/>
      <c r="DH816" s="28"/>
      <c r="DM816" s="202"/>
      <c r="DO816" s="28"/>
      <c r="DP816" s="28"/>
      <c r="DQ816" s="28"/>
      <c r="DV816" s="202"/>
      <c r="DX816" s="28"/>
      <c r="DY816" s="28"/>
      <c r="DZ816" s="28"/>
      <c r="EE816" s="202"/>
      <c r="EG816" s="28"/>
      <c r="EH816" s="28"/>
      <c r="EI816" s="28"/>
      <c r="EN816" s="202"/>
      <c r="EP816" s="28"/>
      <c r="EQ816" s="28"/>
      <c r="ER816" s="28"/>
      <c r="EW816" s="202"/>
      <c r="EY816" s="28"/>
      <c r="EZ816" s="28"/>
      <c r="FA816" s="28"/>
      <c r="FF816" s="202"/>
      <c r="FH816" s="28"/>
      <c r="FI816" s="28"/>
      <c r="FJ816" s="28"/>
      <c r="FO816" s="202"/>
      <c r="FQ816" s="28"/>
      <c r="FR816" s="28"/>
      <c r="FS816" s="28"/>
      <c r="FX816" s="202"/>
      <c r="FZ816" s="28"/>
      <c r="GA816" s="28"/>
      <c r="GB816" s="28"/>
      <c r="GG816" s="202"/>
      <c r="GI816" s="28"/>
      <c r="GJ816" s="28"/>
      <c r="GK816" s="28"/>
      <c r="GP816" s="202"/>
      <c r="GR816" s="28"/>
      <c r="GS816" s="28"/>
      <c r="GT816" s="28"/>
      <c r="GY816" s="202"/>
      <c r="HA816" s="28"/>
      <c r="HB816" s="28"/>
      <c r="HC816" s="28"/>
      <c r="HH816" s="202"/>
      <c r="HJ816" s="28"/>
      <c r="HK816" s="28"/>
      <c r="HL816" s="28"/>
      <c r="HQ816" s="28"/>
      <c r="HR816" s="28"/>
      <c r="HS816" s="28"/>
      <c r="HT816" s="28"/>
      <c r="HU816" s="28"/>
      <c r="HV816" s="28"/>
      <c r="HW816" s="28"/>
      <c r="HX816" s="28"/>
      <c r="HY816" s="28"/>
      <c r="HZ816" s="28"/>
      <c r="IA816" s="28"/>
      <c r="IB816" s="28"/>
      <c r="IC816" s="28"/>
      <c r="ID816" s="28"/>
      <c r="IE816" s="28"/>
      <c r="IF816" s="28"/>
      <c r="IG816" s="28"/>
      <c r="IH816" s="28"/>
      <c r="II816" s="28"/>
      <c r="IJ816" s="28"/>
      <c r="IK816" s="28"/>
      <c r="IL816" s="28"/>
      <c r="IM816" s="28"/>
      <c r="IN816" s="28"/>
      <c r="IO816" s="28"/>
      <c r="IP816" s="28"/>
      <c r="IQ816" s="28"/>
      <c r="IR816" s="28"/>
      <c r="IS816" s="28"/>
      <c r="IT816" s="28"/>
      <c r="IU816" s="28"/>
      <c r="IV816" s="28"/>
    </row>
    <row r="817" spans="1:256" s="54" customFormat="1" ht="18">
      <c r="A817" s="364" t="s">
        <v>684</v>
      </c>
      <c r="B817" s="292"/>
      <c r="C817" s="292"/>
      <c r="D817" s="54" t="s">
        <v>136</v>
      </c>
      <c r="E817" s="54">
        <f t="shared" si="9"/>
        <v>5</v>
      </c>
      <c r="F817" s="305">
        <f t="shared" si="10"/>
        <v>38</v>
      </c>
      <c r="H817" s="28">
        <v>2</v>
      </c>
      <c r="I817" s="28">
        <v>36</v>
      </c>
      <c r="J817" s="28"/>
      <c r="K817" s="28"/>
      <c r="L817" s="28"/>
      <c r="M817" s="28"/>
      <c r="N817" s="28"/>
      <c r="R817" s="202"/>
      <c r="T817" s="28"/>
      <c r="U817" s="28"/>
      <c r="V817" s="28"/>
      <c r="AA817" s="202"/>
      <c r="AC817" s="28"/>
      <c r="AD817" s="28"/>
      <c r="AE817" s="28"/>
      <c r="AJ817" s="202"/>
      <c r="AL817" s="28"/>
      <c r="AM817" s="28"/>
      <c r="AN817" s="28"/>
      <c r="AS817" s="202"/>
      <c r="AU817" s="28"/>
      <c r="AV817" s="28"/>
      <c r="AW817" s="28"/>
      <c r="BB817" s="202"/>
      <c r="BD817" s="28"/>
      <c r="BE817" s="28"/>
      <c r="BF817" s="28"/>
      <c r="BK817" s="202"/>
      <c r="BM817" s="28"/>
      <c r="BN817" s="28"/>
      <c r="BO817" s="28"/>
      <c r="BT817" s="202"/>
      <c r="BV817" s="28"/>
      <c r="BW817" s="28"/>
      <c r="BX817" s="28"/>
      <c r="CC817" s="202"/>
      <c r="CE817" s="28"/>
      <c r="CF817" s="28"/>
      <c r="CG817" s="28"/>
      <c r="CL817" s="202"/>
      <c r="CN817" s="28"/>
      <c r="CO817" s="28"/>
      <c r="CP817" s="28"/>
      <c r="CU817" s="202"/>
      <c r="CW817" s="28"/>
      <c r="CX817" s="28"/>
      <c r="CY817" s="28"/>
      <c r="DD817" s="202"/>
      <c r="DF817" s="28"/>
      <c r="DG817" s="28"/>
      <c r="DH817" s="28"/>
      <c r="DM817" s="202"/>
      <c r="DO817" s="28"/>
      <c r="DP817" s="28"/>
      <c r="DQ817" s="28"/>
      <c r="DV817" s="202"/>
      <c r="DX817" s="28"/>
      <c r="DY817" s="28"/>
      <c r="DZ817" s="28"/>
      <c r="EE817" s="202"/>
      <c r="EG817" s="28"/>
      <c r="EH817" s="28"/>
      <c r="EI817" s="28"/>
      <c r="EN817" s="202"/>
      <c r="EP817" s="28"/>
      <c r="EQ817" s="28"/>
      <c r="ER817" s="28"/>
      <c r="EW817" s="202"/>
      <c r="EY817" s="28"/>
      <c r="EZ817" s="28"/>
      <c r="FA817" s="28"/>
      <c r="FF817" s="202"/>
      <c r="FH817" s="28"/>
      <c r="FI817" s="28"/>
      <c r="FJ817" s="28"/>
      <c r="FO817" s="202"/>
      <c r="FQ817" s="28"/>
      <c r="FR817" s="28"/>
      <c r="FS817" s="28"/>
      <c r="FX817" s="202"/>
      <c r="FZ817" s="28"/>
      <c r="GA817" s="28"/>
      <c r="GB817" s="28"/>
      <c r="GG817" s="202"/>
      <c r="GI817" s="28"/>
      <c r="GJ817" s="28"/>
      <c r="GK817" s="28"/>
      <c r="GP817" s="202"/>
      <c r="GR817" s="28"/>
      <c r="GS817" s="28"/>
      <c r="GT817" s="28"/>
      <c r="GY817" s="202"/>
      <c r="HA817" s="28"/>
      <c r="HB817" s="28"/>
      <c r="HC817" s="28"/>
      <c r="HH817" s="202"/>
      <c r="HJ817" s="28"/>
      <c r="HK817" s="28"/>
      <c r="HL817" s="28"/>
      <c r="HQ817" s="28"/>
      <c r="HR817" s="28"/>
      <c r="HS817" s="28"/>
      <c r="HT817" s="28"/>
      <c r="HU817" s="28"/>
      <c r="HV817" s="28"/>
      <c r="HW817" s="28"/>
      <c r="HX817" s="28"/>
      <c r="HY817" s="28"/>
      <c r="HZ817" s="28"/>
      <c r="IA817" s="28"/>
      <c r="IB817" s="28"/>
      <c r="IC817" s="28"/>
      <c r="ID817" s="28"/>
      <c r="IE817" s="28"/>
      <c r="IF817" s="28"/>
      <c r="IG817" s="28"/>
      <c r="IH817" s="28"/>
      <c r="II817" s="28"/>
      <c r="IJ817" s="28"/>
      <c r="IK817" s="28"/>
      <c r="IL817" s="28"/>
      <c r="IM817" s="28"/>
      <c r="IN817" s="28"/>
      <c r="IO817" s="28"/>
      <c r="IP817" s="28"/>
      <c r="IQ817" s="28"/>
      <c r="IR817" s="28"/>
      <c r="IS817" s="28"/>
      <c r="IT817" s="28"/>
      <c r="IU817" s="28"/>
      <c r="IV817" s="28"/>
    </row>
    <row r="818" spans="1:256" s="54" customFormat="1" ht="18">
      <c r="A818" s="364" t="s">
        <v>1884</v>
      </c>
      <c r="B818" s="292"/>
      <c r="C818" s="292"/>
      <c r="D818" s="54" t="s">
        <v>130</v>
      </c>
      <c r="E818" s="54">
        <f t="shared" si="9"/>
        <v>1</v>
      </c>
      <c r="F818" s="305">
        <f t="shared" si="10"/>
        <v>51</v>
      </c>
      <c r="H818" s="28">
        <v>7</v>
      </c>
      <c r="I818" s="28">
        <v>26</v>
      </c>
      <c r="J818" s="28"/>
      <c r="K818" s="28">
        <v>18</v>
      </c>
      <c r="M818" s="28"/>
      <c r="N818" s="28"/>
      <c r="R818" s="202"/>
      <c r="T818" s="28"/>
      <c r="U818" s="28"/>
      <c r="V818" s="28"/>
      <c r="AA818" s="202"/>
      <c r="AC818" s="28"/>
      <c r="AD818" s="28"/>
      <c r="AE818" s="28"/>
      <c r="AJ818" s="202"/>
      <c r="AL818" s="28"/>
      <c r="AM818" s="28"/>
      <c r="AN818" s="28"/>
      <c r="AS818" s="202"/>
      <c r="AU818" s="28"/>
      <c r="AV818" s="28"/>
      <c r="AW818" s="28"/>
      <c r="BB818" s="202"/>
      <c r="BD818" s="28"/>
      <c r="BE818" s="28"/>
      <c r="BF818" s="28"/>
      <c r="BK818" s="202"/>
      <c r="BM818" s="28"/>
      <c r="BN818" s="28"/>
      <c r="BO818" s="28"/>
      <c r="BT818" s="202"/>
      <c r="BV818" s="28"/>
      <c r="BW818" s="28"/>
      <c r="BX818" s="28"/>
      <c r="CC818" s="202"/>
      <c r="CE818" s="28"/>
      <c r="CF818" s="28"/>
      <c r="CG818" s="28"/>
      <c r="CL818" s="202"/>
      <c r="CN818" s="28"/>
      <c r="CO818" s="28"/>
      <c r="CP818" s="28"/>
      <c r="CU818" s="202"/>
      <c r="CW818" s="28"/>
      <c r="CX818" s="28"/>
      <c r="CY818" s="28"/>
      <c r="DD818" s="202"/>
      <c r="DF818" s="28"/>
      <c r="DG818" s="28"/>
      <c r="DH818" s="28"/>
      <c r="DM818" s="202"/>
      <c r="DO818" s="28"/>
      <c r="DP818" s="28"/>
      <c r="DQ818" s="28"/>
      <c r="DV818" s="202"/>
      <c r="DX818" s="28"/>
      <c r="DY818" s="28"/>
      <c r="DZ818" s="28"/>
      <c r="EE818" s="202"/>
      <c r="EG818" s="28"/>
      <c r="EH818" s="28"/>
      <c r="EI818" s="28"/>
      <c r="EN818" s="202"/>
      <c r="EP818" s="28"/>
      <c r="EQ818" s="28"/>
      <c r="ER818" s="28"/>
      <c r="EW818" s="202"/>
      <c r="EY818" s="28"/>
      <c r="EZ818" s="28"/>
      <c r="FA818" s="28"/>
      <c r="FF818" s="202"/>
      <c r="FH818" s="28"/>
      <c r="FI818" s="28"/>
      <c r="FJ818" s="28"/>
      <c r="FO818" s="202"/>
      <c r="FQ818" s="28"/>
      <c r="FR818" s="28"/>
      <c r="FS818" s="28"/>
      <c r="FX818" s="202"/>
      <c r="FZ818" s="28"/>
      <c r="GA818" s="28"/>
      <c r="GB818" s="28"/>
      <c r="GG818" s="202"/>
      <c r="GI818" s="28"/>
      <c r="GJ818" s="28"/>
      <c r="GK818" s="28"/>
      <c r="GP818" s="202"/>
      <c r="GR818" s="28"/>
      <c r="GS818" s="28"/>
      <c r="GT818" s="28"/>
      <c r="GY818" s="202"/>
      <c r="HA818" s="28"/>
      <c r="HB818" s="28"/>
      <c r="HC818" s="28"/>
      <c r="HH818" s="202"/>
      <c r="HJ818" s="28"/>
      <c r="HK818" s="28"/>
      <c r="HL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row>
    <row r="819" spans="1:256" s="54" customFormat="1" ht="18">
      <c r="A819" s="364" t="s">
        <v>732</v>
      </c>
      <c r="B819" s="28"/>
      <c r="C819" s="292"/>
      <c r="D819" s="365" t="s">
        <v>129</v>
      </c>
      <c r="E819" s="54">
        <f t="shared" ref="E819:E882" si="11">COUNTIF($A$481:$AHO$554,A819)</f>
        <v>0</v>
      </c>
      <c r="F819" s="305">
        <f t="shared" si="10"/>
        <v>0</v>
      </c>
      <c r="H819" s="239"/>
      <c r="I819" s="28"/>
      <c r="J819" s="28"/>
      <c r="K819" s="28"/>
      <c r="L819" s="28"/>
      <c r="M819" s="239"/>
      <c r="N819" s="28"/>
      <c r="R819" s="202"/>
      <c r="T819" s="28"/>
      <c r="U819" s="28"/>
      <c r="V819" s="28"/>
      <c r="AA819" s="202"/>
      <c r="AC819" s="28"/>
      <c r="AD819" s="28"/>
      <c r="AE819" s="28"/>
      <c r="AJ819" s="202"/>
      <c r="AL819" s="28"/>
      <c r="AM819" s="28"/>
      <c r="AN819" s="28"/>
      <c r="AS819" s="202"/>
      <c r="AU819" s="28"/>
      <c r="AV819" s="28"/>
      <c r="AW819" s="28"/>
      <c r="BB819" s="202"/>
      <c r="BD819" s="28"/>
      <c r="BE819" s="28"/>
      <c r="BF819" s="28"/>
      <c r="BK819" s="202"/>
      <c r="BM819" s="28"/>
      <c r="BN819" s="28"/>
      <c r="BO819" s="28"/>
      <c r="BT819" s="202"/>
      <c r="BV819" s="28"/>
      <c r="BW819" s="28"/>
      <c r="BX819" s="28"/>
      <c r="CC819" s="202"/>
      <c r="CE819" s="28"/>
      <c r="CF819" s="28"/>
      <c r="CG819" s="28"/>
      <c r="CL819" s="202"/>
      <c r="CN819" s="28"/>
      <c r="CO819" s="28"/>
      <c r="CP819" s="28"/>
      <c r="CU819" s="202"/>
      <c r="CW819" s="28"/>
      <c r="CX819" s="28"/>
      <c r="CY819" s="28"/>
      <c r="DD819" s="202"/>
      <c r="DF819" s="28"/>
      <c r="DG819" s="28"/>
      <c r="DH819" s="28"/>
      <c r="DM819" s="202"/>
      <c r="DO819" s="28"/>
      <c r="DP819" s="28"/>
      <c r="DQ819" s="28"/>
      <c r="DV819" s="202"/>
      <c r="DX819" s="28"/>
      <c r="DY819" s="28"/>
      <c r="DZ819" s="28"/>
      <c r="EE819" s="202"/>
      <c r="EG819" s="28"/>
      <c r="EH819" s="28"/>
      <c r="EI819" s="28"/>
      <c r="EN819" s="202"/>
      <c r="EP819" s="28"/>
      <c r="EQ819" s="28"/>
      <c r="ER819" s="28"/>
      <c r="EW819" s="202"/>
      <c r="EY819" s="28"/>
      <c r="EZ819" s="28"/>
      <c r="FA819" s="28"/>
      <c r="FF819" s="202"/>
      <c r="FH819" s="28"/>
      <c r="FI819" s="28"/>
      <c r="FJ819" s="28"/>
      <c r="FO819" s="202"/>
      <c r="FQ819" s="28"/>
      <c r="FR819" s="28"/>
      <c r="FS819" s="28"/>
      <c r="FX819" s="202"/>
      <c r="FZ819" s="28"/>
      <c r="GA819" s="28"/>
      <c r="GB819" s="28"/>
      <c r="GG819" s="202"/>
      <c r="GI819" s="28"/>
      <c r="GJ819" s="28"/>
      <c r="GK819" s="28"/>
      <c r="GP819" s="202"/>
      <c r="GR819" s="28"/>
      <c r="GS819" s="28"/>
      <c r="GT819" s="28"/>
      <c r="GY819" s="202"/>
      <c r="HA819" s="28"/>
      <c r="HB819" s="28"/>
      <c r="HC819" s="28"/>
      <c r="HH819" s="202"/>
      <c r="HJ819" s="28"/>
      <c r="HK819" s="28"/>
      <c r="HL819" s="28"/>
      <c r="HQ819" s="28"/>
      <c r="HR819" s="28"/>
      <c r="HS819" s="28"/>
      <c r="HT819" s="28"/>
      <c r="HU819" s="28"/>
      <c r="HV819" s="28"/>
      <c r="HW819" s="28"/>
      <c r="HX819" s="28"/>
      <c r="HY819" s="28"/>
      <c r="HZ819" s="28"/>
      <c r="IA819" s="28"/>
      <c r="IB819" s="28"/>
      <c r="IC819" s="28"/>
      <c r="ID819" s="28"/>
      <c r="IE819" s="28"/>
      <c r="IF819" s="28"/>
      <c r="IG819" s="28"/>
      <c r="IH819" s="28"/>
      <c r="II819" s="28"/>
      <c r="IJ819" s="28"/>
      <c r="IK819" s="28"/>
      <c r="IL819" s="28"/>
      <c r="IM819" s="28"/>
      <c r="IN819" s="28"/>
      <c r="IO819" s="28"/>
      <c r="IP819" s="28"/>
      <c r="IQ819" s="28"/>
      <c r="IR819" s="28"/>
      <c r="IS819" s="28"/>
      <c r="IT819" s="28"/>
      <c r="IU819" s="28"/>
      <c r="IV819" s="28"/>
    </row>
    <row r="820" spans="1:256" s="54" customFormat="1" ht="18">
      <c r="A820" s="364" t="s">
        <v>882</v>
      </c>
      <c r="B820" s="292"/>
      <c r="C820" s="292"/>
      <c r="D820" s="54" t="s">
        <v>135</v>
      </c>
      <c r="E820" s="54">
        <f t="shared" si="11"/>
        <v>4</v>
      </c>
      <c r="F820" s="305">
        <f t="shared" ref="F820:F883" si="12">SUM(G820:L820)</f>
        <v>31</v>
      </c>
      <c r="H820" s="28">
        <v>17</v>
      </c>
      <c r="I820" s="28">
        <v>7</v>
      </c>
      <c r="J820" s="28">
        <v>7</v>
      </c>
      <c r="K820" s="28"/>
      <c r="L820" s="28"/>
      <c r="M820" s="28"/>
      <c r="N820" s="28"/>
      <c r="R820" s="202"/>
      <c r="T820" s="28"/>
      <c r="U820" s="28"/>
      <c r="V820" s="28"/>
      <c r="AA820" s="202"/>
      <c r="AC820" s="28"/>
      <c r="AD820" s="28"/>
      <c r="AE820" s="28"/>
      <c r="AJ820" s="202"/>
      <c r="AL820" s="28"/>
      <c r="AM820" s="28"/>
      <c r="AN820" s="28"/>
      <c r="AS820" s="202"/>
      <c r="AU820" s="28"/>
      <c r="AV820" s="28"/>
      <c r="AW820" s="28"/>
      <c r="BB820" s="202"/>
      <c r="BD820" s="28"/>
      <c r="BE820" s="28"/>
      <c r="BF820" s="28"/>
      <c r="BK820" s="202"/>
      <c r="BM820" s="28"/>
      <c r="BN820" s="28"/>
      <c r="BO820" s="28"/>
      <c r="BT820" s="202"/>
      <c r="BV820" s="28"/>
      <c r="BW820" s="28"/>
      <c r="BX820" s="28"/>
      <c r="CC820" s="202"/>
      <c r="CE820" s="28"/>
      <c r="CF820" s="28"/>
      <c r="CG820" s="28"/>
      <c r="CL820" s="202"/>
      <c r="CN820" s="28"/>
      <c r="CO820" s="28"/>
      <c r="CP820" s="28"/>
      <c r="CU820" s="202"/>
      <c r="CW820" s="28"/>
      <c r="CX820" s="28"/>
      <c r="CY820" s="28"/>
      <c r="DD820" s="202"/>
      <c r="DF820" s="28"/>
      <c r="DG820" s="28"/>
      <c r="DH820" s="28"/>
      <c r="DM820" s="202"/>
      <c r="DO820" s="28"/>
      <c r="DP820" s="28"/>
      <c r="DQ820" s="28"/>
      <c r="DV820" s="202"/>
      <c r="DX820" s="28"/>
      <c r="DY820" s="28"/>
      <c r="DZ820" s="28"/>
      <c r="EE820" s="202"/>
      <c r="EG820" s="28"/>
      <c r="EH820" s="28"/>
      <c r="EI820" s="28"/>
      <c r="EN820" s="202"/>
      <c r="EP820" s="28"/>
      <c r="EQ820" s="28"/>
      <c r="ER820" s="28"/>
      <c r="EW820" s="202"/>
      <c r="EY820" s="28"/>
      <c r="EZ820" s="28"/>
      <c r="FA820" s="28"/>
      <c r="FF820" s="202"/>
      <c r="FH820" s="28"/>
      <c r="FI820" s="28"/>
      <c r="FJ820" s="28"/>
      <c r="FO820" s="202"/>
      <c r="FQ820" s="28"/>
      <c r="FR820" s="28"/>
      <c r="FS820" s="28"/>
      <c r="FX820" s="202"/>
      <c r="FZ820" s="28"/>
      <c r="GA820" s="28"/>
      <c r="GB820" s="28"/>
      <c r="GG820" s="202"/>
      <c r="GI820" s="28"/>
      <c r="GJ820" s="28"/>
      <c r="GK820" s="28"/>
      <c r="GP820" s="202"/>
      <c r="GR820" s="28"/>
      <c r="GS820" s="28"/>
      <c r="GT820" s="28"/>
      <c r="GY820" s="202"/>
      <c r="HA820" s="28"/>
      <c r="HB820" s="28"/>
      <c r="HC820" s="28"/>
      <c r="HH820" s="202"/>
      <c r="HJ820" s="28"/>
      <c r="HK820" s="28"/>
      <c r="HL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row>
    <row r="821" spans="1:256" s="54" customFormat="1" ht="18">
      <c r="A821" s="364" t="s">
        <v>2379</v>
      </c>
      <c r="B821" s="28"/>
      <c r="C821" s="292"/>
      <c r="D821" s="365" t="s">
        <v>129</v>
      </c>
      <c r="E821" s="54">
        <f t="shared" si="11"/>
        <v>0</v>
      </c>
      <c r="F821" s="305">
        <f t="shared" si="12"/>
        <v>0</v>
      </c>
      <c r="H821" s="239"/>
      <c r="I821" s="28"/>
      <c r="J821" s="28"/>
      <c r="K821" s="28"/>
      <c r="L821" s="300"/>
      <c r="M821" s="239"/>
      <c r="N821" s="28"/>
      <c r="R821" s="202"/>
      <c r="T821" s="28"/>
      <c r="U821" s="28"/>
      <c r="V821" s="28"/>
      <c r="AA821" s="202"/>
      <c r="AC821" s="28"/>
      <c r="AD821" s="28"/>
      <c r="AE821" s="28"/>
      <c r="AJ821" s="202"/>
      <c r="AL821" s="28"/>
      <c r="AM821" s="28"/>
      <c r="AN821" s="28"/>
      <c r="AS821" s="202"/>
      <c r="AU821" s="28"/>
      <c r="AV821" s="28"/>
      <c r="AW821" s="28"/>
      <c r="BB821" s="202"/>
      <c r="BD821" s="28"/>
      <c r="BE821" s="28"/>
      <c r="BF821" s="28"/>
      <c r="BK821" s="202"/>
      <c r="BM821" s="28"/>
      <c r="BN821" s="28"/>
      <c r="BO821" s="28"/>
      <c r="BT821" s="202"/>
      <c r="BV821" s="28"/>
      <c r="BW821" s="28"/>
      <c r="BX821" s="28"/>
      <c r="CC821" s="202"/>
      <c r="CE821" s="28"/>
      <c r="CF821" s="28"/>
      <c r="CG821" s="28"/>
      <c r="CL821" s="202"/>
      <c r="CN821" s="28"/>
      <c r="CO821" s="28"/>
      <c r="CP821" s="28"/>
      <c r="CU821" s="202"/>
      <c r="CW821" s="28"/>
      <c r="CX821" s="28"/>
      <c r="CY821" s="28"/>
      <c r="DD821" s="202"/>
      <c r="DF821" s="28"/>
      <c r="DG821" s="28"/>
      <c r="DH821" s="28"/>
      <c r="DM821" s="202"/>
      <c r="DO821" s="28"/>
      <c r="DP821" s="28"/>
      <c r="DQ821" s="28"/>
      <c r="DV821" s="202"/>
      <c r="DX821" s="28"/>
      <c r="DY821" s="28"/>
      <c r="DZ821" s="28"/>
      <c r="EE821" s="202"/>
      <c r="EG821" s="28"/>
      <c r="EH821" s="28"/>
      <c r="EI821" s="28"/>
      <c r="EN821" s="202"/>
      <c r="EP821" s="28"/>
      <c r="EQ821" s="28"/>
      <c r="ER821" s="28"/>
      <c r="EW821" s="202"/>
      <c r="EY821" s="28"/>
      <c r="EZ821" s="28"/>
      <c r="FA821" s="28"/>
      <c r="FF821" s="202"/>
      <c r="FH821" s="28"/>
      <c r="FI821" s="28"/>
      <c r="FJ821" s="28"/>
      <c r="FO821" s="202"/>
      <c r="FQ821" s="28"/>
      <c r="FR821" s="28"/>
      <c r="FS821" s="28"/>
      <c r="FX821" s="202"/>
      <c r="FZ821" s="28"/>
      <c r="GA821" s="28"/>
      <c r="GB821" s="28"/>
      <c r="GG821" s="202"/>
      <c r="GI821" s="28"/>
      <c r="GJ821" s="28"/>
      <c r="GK821" s="28"/>
      <c r="GP821" s="202"/>
      <c r="GR821" s="28"/>
      <c r="GS821" s="28"/>
      <c r="GT821" s="28"/>
      <c r="GY821" s="202"/>
      <c r="HA821" s="28"/>
      <c r="HB821" s="28"/>
      <c r="HC821" s="28"/>
      <c r="HH821" s="202"/>
      <c r="HJ821" s="28"/>
      <c r="HK821" s="28"/>
      <c r="HL821" s="28"/>
      <c r="HQ821" s="28"/>
      <c r="HR821" s="28"/>
      <c r="HS821" s="28"/>
      <c r="HT821" s="28"/>
      <c r="HU821" s="28"/>
      <c r="HV821" s="28"/>
      <c r="HW821" s="28"/>
      <c r="HX821" s="28"/>
      <c r="HY821" s="28"/>
      <c r="HZ821" s="28"/>
      <c r="IA821" s="28"/>
      <c r="IB821" s="28"/>
      <c r="IC821" s="28"/>
      <c r="ID821" s="28"/>
      <c r="IE821" s="28"/>
      <c r="IF821" s="28"/>
      <c r="IG821" s="28"/>
      <c r="IH821" s="28"/>
      <c r="II821" s="28"/>
      <c r="IJ821" s="28"/>
      <c r="IK821" s="28"/>
      <c r="IL821" s="28"/>
      <c r="IM821" s="28"/>
      <c r="IN821" s="28"/>
      <c r="IO821" s="28"/>
      <c r="IP821" s="28"/>
      <c r="IQ821" s="28"/>
      <c r="IR821" s="28"/>
      <c r="IS821" s="28"/>
      <c r="IT821" s="28"/>
      <c r="IU821" s="28"/>
      <c r="IV821" s="28"/>
    </row>
    <row r="822" spans="1:256" s="54" customFormat="1" ht="18">
      <c r="A822" s="364" t="s">
        <v>1322</v>
      </c>
      <c r="B822" s="28"/>
      <c r="C822" s="292"/>
      <c r="D822" s="365" t="s">
        <v>129</v>
      </c>
      <c r="E822" s="54">
        <f t="shared" si="11"/>
        <v>0</v>
      </c>
      <c r="F822" s="305">
        <f t="shared" si="12"/>
        <v>8</v>
      </c>
      <c r="H822" s="28"/>
      <c r="I822" s="28"/>
      <c r="J822" s="28">
        <v>8</v>
      </c>
      <c r="K822" s="28"/>
      <c r="L822" s="28"/>
      <c r="M822" s="28"/>
      <c r="N822" s="28"/>
      <c r="R822" s="202"/>
      <c r="T822" s="28"/>
      <c r="U822" s="28"/>
      <c r="V822" s="28"/>
      <c r="AA822" s="202"/>
      <c r="AC822" s="28"/>
      <c r="AD822" s="28"/>
      <c r="AE822" s="28"/>
      <c r="AJ822" s="202"/>
      <c r="AL822" s="28"/>
      <c r="AM822" s="28"/>
      <c r="AN822" s="28"/>
      <c r="AS822" s="202"/>
      <c r="AU822" s="28"/>
      <c r="AV822" s="28"/>
      <c r="AW822" s="28"/>
      <c r="BB822" s="202"/>
      <c r="BD822" s="28"/>
      <c r="BE822" s="28"/>
      <c r="BF822" s="28"/>
      <c r="BK822" s="202"/>
      <c r="BM822" s="28"/>
      <c r="BN822" s="28"/>
      <c r="BO822" s="28"/>
      <c r="BT822" s="202"/>
      <c r="BV822" s="28"/>
      <c r="BW822" s="28"/>
      <c r="BX822" s="28"/>
      <c r="CC822" s="202"/>
      <c r="CE822" s="28"/>
      <c r="CF822" s="28"/>
      <c r="CG822" s="28"/>
      <c r="CL822" s="202"/>
      <c r="CN822" s="28"/>
      <c r="CO822" s="28"/>
      <c r="CP822" s="28"/>
      <c r="CU822" s="202"/>
      <c r="CW822" s="28"/>
      <c r="CX822" s="28"/>
      <c r="CY822" s="28"/>
      <c r="DD822" s="202"/>
      <c r="DF822" s="28"/>
      <c r="DG822" s="28"/>
      <c r="DH822" s="28"/>
      <c r="DM822" s="202"/>
      <c r="DO822" s="28"/>
      <c r="DP822" s="28"/>
      <c r="DQ822" s="28"/>
      <c r="DV822" s="202"/>
      <c r="DX822" s="28"/>
      <c r="DY822" s="28"/>
      <c r="DZ822" s="28"/>
      <c r="EE822" s="202"/>
      <c r="EG822" s="28"/>
      <c r="EH822" s="28"/>
      <c r="EI822" s="28"/>
      <c r="EN822" s="202"/>
      <c r="EP822" s="28"/>
      <c r="EQ822" s="28"/>
      <c r="ER822" s="28"/>
      <c r="EW822" s="202"/>
      <c r="EY822" s="28"/>
      <c r="EZ822" s="28"/>
      <c r="FA822" s="28"/>
      <c r="FF822" s="202"/>
      <c r="FH822" s="28"/>
      <c r="FI822" s="28"/>
      <c r="FJ822" s="28"/>
      <c r="FO822" s="202"/>
      <c r="FQ822" s="28"/>
      <c r="FR822" s="28"/>
      <c r="FS822" s="28"/>
      <c r="FX822" s="202"/>
      <c r="FZ822" s="28"/>
      <c r="GA822" s="28"/>
      <c r="GB822" s="28"/>
      <c r="GG822" s="202"/>
      <c r="GI822" s="28"/>
      <c r="GJ822" s="28"/>
      <c r="GK822" s="28"/>
      <c r="GP822" s="202"/>
      <c r="GR822" s="28"/>
      <c r="GS822" s="28"/>
      <c r="GT822" s="28"/>
      <c r="GY822" s="202"/>
      <c r="HA822" s="28"/>
      <c r="HB822" s="28"/>
      <c r="HC822" s="28"/>
      <c r="HH822" s="202"/>
      <c r="HJ822" s="28"/>
      <c r="HK822" s="28"/>
      <c r="HL822" s="28"/>
      <c r="HQ822" s="28"/>
      <c r="HR822" s="28"/>
      <c r="HS822" s="28"/>
      <c r="HT822" s="28"/>
      <c r="HU822" s="28"/>
      <c r="HV822" s="28"/>
      <c r="HW822" s="28"/>
      <c r="HX822" s="28"/>
      <c r="HY822" s="28"/>
      <c r="HZ822" s="28"/>
      <c r="IA822" s="28"/>
      <c r="IB822" s="28"/>
      <c r="IC822" s="28"/>
      <c r="ID822" s="28"/>
      <c r="IE822" s="28"/>
      <c r="IF822" s="28"/>
      <c r="IG822" s="28"/>
      <c r="IH822" s="28"/>
      <c r="II822" s="28"/>
      <c r="IJ822" s="28"/>
      <c r="IK822" s="28"/>
      <c r="IL822" s="28"/>
      <c r="IM822" s="28"/>
      <c r="IN822" s="28"/>
      <c r="IO822" s="28"/>
      <c r="IP822" s="28"/>
      <c r="IQ822" s="28"/>
      <c r="IR822" s="28"/>
      <c r="IS822" s="28"/>
      <c r="IT822" s="28"/>
      <c r="IU822" s="28"/>
      <c r="IV822" s="28"/>
    </row>
    <row r="823" spans="1:256" s="54" customFormat="1" ht="18">
      <c r="A823" s="364" t="s">
        <v>921</v>
      </c>
      <c r="B823" s="292"/>
      <c r="C823" s="292"/>
      <c r="D823" s="54" t="s">
        <v>130</v>
      </c>
      <c r="E823" s="54">
        <f t="shared" si="11"/>
        <v>2</v>
      </c>
      <c r="F823" s="305">
        <f t="shared" si="12"/>
        <v>0</v>
      </c>
      <c r="H823" s="300"/>
      <c r="I823" s="300"/>
      <c r="J823" s="300"/>
      <c r="K823" s="300"/>
      <c r="L823" s="28"/>
      <c r="M823" s="300"/>
      <c r="N823" s="28"/>
      <c r="R823" s="202"/>
      <c r="T823" s="28"/>
      <c r="U823" s="28"/>
      <c r="V823" s="28"/>
      <c r="AA823" s="202"/>
      <c r="AC823" s="28"/>
      <c r="AD823" s="28"/>
      <c r="AE823" s="28"/>
      <c r="AJ823" s="202"/>
      <c r="AL823" s="28"/>
      <c r="AM823" s="28"/>
      <c r="AN823" s="28"/>
      <c r="AS823" s="202"/>
      <c r="AU823" s="28"/>
      <c r="AV823" s="28"/>
      <c r="AW823" s="28"/>
      <c r="BB823" s="202"/>
      <c r="BD823" s="28"/>
      <c r="BE823" s="28"/>
      <c r="BF823" s="28"/>
      <c r="BK823" s="202"/>
      <c r="BM823" s="28"/>
      <c r="BN823" s="28"/>
      <c r="BO823" s="28"/>
      <c r="BT823" s="202"/>
      <c r="BV823" s="28"/>
      <c r="BW823" s="28"/>
      <c r="BX823" s="28"/>
      <c r="CC823" s="202"/>
      <c r="CE823" s="28"/>
      <c r="CF823" s="28"/>
      <c r="CG823" s="28"/>
      <c r="CL823" s="202"/>
      <c r="CN823" s="28"/>
      <c r="CO823" s="28"/>
      <c r="CP823" s="28"/>
      <c r="CU823" s="202"/>
      <c r="CW823" s="28"/>
      <c r="CX823" s="28"/>
      <c r="CY823" s="28"/>
      <c r="DD823" s="202"/>
      <c r="DF823" s="28"/>
      <c r="DG823" s="28"/>
      <c r="DH823" s="28"/>
      <c r="DM823" s="202"/>
      <c r="DO823" s="28"/>
      <c r="DP823" s="28"/>
      <c r="DQ823" s="28"/>
      <c r="DV823" s="202"/>
      <c r="DX823" s="28"/>
      <c r="DY823" s="28"/>
      <c r="DZ823" s="28"/>
      <c r="EE823" s="202"/>
      <c r="EG823" s="28"/>
      <c r="EH823" s="28"/>
      <c r="EI823" s="28"/>
      <c r="EN823" s="202"/>
      <c r="EP823" s="28"/>
      <c r="EQ823" s="28"/>
      <c r="ER823" s="28"/>
      <c r="EW823" s="202"/>
      <c r="EY823" s="28"/>
      <c r="EZ823" s="28"/>
      <c r="FA823" s="28"/>
      <c r="FF823" s="202"/>
      <c r="FH823" s="28"/>
      <c r="FI823" s="28"/>
      <c r="FJ823" s="28"/>
      <c r="FO823" s="202"/>
      <c r="FQ823" s="28"/>
      <c r="FR823" s="28"/>
      <c r="FS823" s="28"/>
      <c r="FX823" s="202"/>
      <c r="FZ823" s="28"/>
      <c r="GA823" s="28"/>
      <c r="GB823" s="28"/>
      <c r="GG823" s="202"/>
      <c r="GI823" s="28"/>
      <c r="GJ823" s="28"/>
      <c r="GK823" s="28"/>
      <c r="GP823" s="202"/>
      <c r="GR823" s="28"/>
      <c r="GS823" s="28"/>
      <c r="GT823" s="28"/>
      <c r="GY823" s="202"/>
      <c r="HA823" s="28"/>
      <c r="HB823" s="28"/>
      <c r="HC823" s="28"/>
      <c r="HH823" s="202"/>
      <c r="HJ823" s="28"/>
      <c r="HK823" s="28"/>
      <c r="HL823" s="28"/>
      <c r="HQ823" s="28"/>
      <c r="HR823" s="28"/>
      <c r="HS823" s="28"/>
      <c r="HT823" s="28"/>
      <c r="HU823" s="28"/>
      <c r="HV823" s="28"/>
      <c r="HW823" s="28"/>
      <c r="HX823" s="28"/>
      <c r="HY823" s="28"/>
      <c r="HZ823" s="28"/>
      <c r="IA823" s="28"/>
      <c r="IB823" s="28"/>
      <c r="IC823" s="28"/>
      <c r="ID823" s="28"/>
      <c r="IE823" s="28"/>
      <c r="IF823" s="28"/>
      <c r="IG823" s="28"/>
      <c r="IH823" s="28"/>
      <c r="II823" s="28"/>
      <c r="IJ823" s="28"/>
      <c r="IK823" s="28"/>
      <c r="IL823" s="28"/>
      <c r="IM823" s="28"/>
      <c r="IN823" s="28"/>
      <c r="IO823" s="28"/>
      <c r="IP823" s="28"/>
      <c r="IQ823" s="28"/>
      <c r="IR823" s="28"/>
      <c r="IS823" s="28"/>
      <c r="IT823" s="28"/>
      <c r="IU823" s="28"/>
      <c r="IV823" s="28"/>
    </row>
    <row r="824" spans="1:256" s="54" customFormat="1" ht="18">
      <c r="A824" s="364" t="s">
        <v>2380</v>
      </c>
      <c r="B824" s="28"/>
      <c r="C824" s="292"/>
      <c r="D824" s="365" t="s">
        <v>129</v>
      </c>
      <c r="E824" s="54">
        <f t="shared" si="11"/>
        <v>0</v>
      </c>
      <c r="F824" s="305">
        <f t="shared" si="12"/>
        <v>0</v>
      </c>
      <c r="H824" s="28"/>
      <c r="I824" s="28"/>
      <c r="J824" s="28"/>
      <c r="K824" s="28"/>
      <c r="L824" s="28"/>
      <c r="M824" s="28"/>
      <c r="N824" s="28"/>
      <c r="R824" s="202"/>
      <c r="T824" s="28"/>
      <c r="U824" s="28"/>
      <c r="V824" s="28"/>
      <c r="AA824" s="202"/>
      <c r="AC824" s="28"/>
      <c r="AD824" s="28"/>
      <c r="AE824" s="28"/>
      <c r="AJ824" s="202"/>
      <c r="AL824" s="28"/>
      <c r="AM824" s="28"/>
      <c r="AN824" s="28"/>
      <c r="AS824" s="202"/>
      <c r="AU824" s="28"/>
      <c r="AV824" s="28"/>
      <c r="AW824" s="28"/>
      <c r="BB824" s="202"/>
      <c r="BD824" s="28"/>
      <c r="BE824" s="28"/>
      <c r="BF824" s="28"/>
      <c r="BK824" s="202"/>
      <c r="BM824" s="28"/>
      <c r="BN824" s="28"/>
      <c r="BO824" s="28"/>
      <c r="BT824" s="202"/>
      <c r="BV824" s="28"/>
      <c r="BW824" s="28"/>
      <c r="BX824" s="28"/>
      <c r="CC824" s="202"/>
      <c r="CE824" s="28"/>
      <c r="CF824" s="28"/>
      <c r="CG824" s="28"/>
      <c r="CL824" s="202"/>
      <c r="CN824" s="28"/>
      <c r="CO824" s="28"/>
      <c r="CP824" s="28"/>
      <c r="CU824" s="202"/>
      <c r="CW824" s="28"/>
      <c r="CX824" s="28"/>
      <c r="CY824" s="28"/>
      <c r="DD824" s="202"/>
      <c r="DF824" s="28"/>
      <c r="DG824" s="28"/>
      <c r="DH824" s="28"/>
      <c r="DM824" s="202"/>
      <c r="DO824" s="28"/>
      <c r="DP824" s="28"/>
      <c r="DQ824" s="28"/>
      <c r="DV824" s="202"/>
      <c r="DX824" s="28"/>
      <c r="DY824" s="28"/>
      <c r="DZ824" s="28"/>
      <c r="EE824" s="202"/>
      <c r="EG824" s="28"/>
      <c r="EH824" s="28"/>
      <c r="EI824" s="28"/>
      <c r="EN824" s="202"/>
      <c r="EP824" s="28"/>
      <c r="EQ824" s="28"/>
      <c r="ER824" s="28"/>
      <c r="EW824" s="202"/>
      <c r="EY824" s="28"/>
      <c r="EZ824" s="28"/>
      <c r="FA824" s="28"/>
      <c r="FF824" s="202"/>
      <c r="FH824" s="28"/>
      <c r="FI824" s="28"/>
      <c r="FJ824" s="28"/>
      <c r="FO824" s="202"/>
      <c r="FQ824" s="28"/>
      <c r="FR824" s="28"/>
      <c r="FS824" s="28"/>
      <c r="FX824" s="202"/>
      <c r="FZ824" s="28"/>
      <c r="GA824" s="28"/>
      <c r="GB824" s="28"/>
      <c r="GG824" s="202"/>
      <c r="GI824" s="28"/>
      <c r="GJ824" s="28"/>
      <c r="GK824" s="28"/>
      <c r="GP824" s="202"/>
      <c r="GR824" s="28"/>
      <c r="GS824" s="28"/>
      <c r="GT824" s="28"/>
      <c r="GY824" s="202"/>
      <c r="HA824" s="28"/>
      <c r="HB824" s="28"/>
      <c r="HC824" s="28"/>
      <c r="HH824" s="202"/>
      <c r="HJ824" s="28"/>
      <c r="HK824" s="28"/>
      <c r="HL824" s="28"/>
      <c r="HQ824" s="28"/>
      <c r="HR824" s="28"/>
      <c r="HS824" s="28"/>
      <c r="HT824" s="28"/>
      <c r="HU824" s="28"/>
      <c r="HV824" s="28"/>
      <c r="HW824" s="28"/>
      <c r="HX824" s="28"/>
      <c r="HY824" s="28"/>
      <c r="HZ824" s="28"/>
      <c r="IA824" s="28"/>
      <c r="IB824" s="28"/>
      <c r="IC824" s="28"/>
      <c r="ID824" s="28"/>
      <c r="IE824" s="28"/>
      <c r="IF824" s="28"/>
      <c r="IG824" s="28"/>
      <c r="IH824" s="28"/>
      <c r="II824" s="28"/>
      <c r="IJ824" s="28"/>
      <c r="IK824" s="28"/>
      <c r="IL824" s="28"/>
      <c r="IM824" s="28"/>
      <c r="IN824" s="28"/>
      <c r="IO824" s="28"/>
      <c r="IP824" s="28"/>
      <c r="IQ824" s="28"/>
      <c r="IR824" s="28"/>
      <c r="IS824" s="28"/>
      <c r="IT824" s="28"/>
      <c r="IU824" s="28"/>
      <c r="IV824" s="28"/>
    </row>
    <row r="825" spans="1:256" s="54" customFormat="1" ht="18">
      <c r="A825" s="364" t="s">
        <v>906</v>
      </c>
      <c r="B825" s="28"/>
      <c r="C825" s="292"/>
      <c r="D825" s="54" t="s">
        <v>139</v>
      </c>
      <c r="E825" s="54">
        <f t="shared" si="11"/>
        <v>72</v>
      </c>
      <c r="F825" s="305">
        <f t="shared" si="12"/>
        <v>961</v>
      </c>
      <c r="H825" s="28">
        <v>588</v>
      </c>
      <c r="I825" s="28">
        <v>243</v>
      </c>
      <c r="J825" s="28"/>
      <c r="K825" s="28">
        <v>130</v>
      </c>
      <c r="L825" s="300"/>
      <c r="M825" s="28"/>
      <c r="N825" s="28"/>
      <c r="R825" s="202"/>
      <c r="T825" s="28"/>
      <c r="U825" s="28"/>
      <c r="V825" s="28"/>
      <c r="AA825" s="202"/>
      <c r="AC825" s="28"/>
      <c r="AD825" s="28"/>
      <c r="AE825" s="28"/>
      <c r="AJ825" s="202"/>
      <c r="AL825" s="28"/>
      <c r="AM825" s="28"/>
      <c r="AN825" s="28"/>
      <c r="AS825" s="202"/>
      <c r="AU825" s="28"/>
      <c r="AV825" s="28"/>
      <c r="AW825" s="28"/>
      <c r="BB825" s="202"/>
      <c r="BD825" s="28"/>
      <c r="BE825" s="28"/>
      <c r="BF825" s="28"/>
      <c r="BK825" s="202"/>
      <c r="BM825" s="28"/>
      <c r="BN825" s="28"/>
      <c r="BO825" s="28"/>
      <c r="BT825" s="202"/>
      <c r="BV825" s="28"/>
      <c r="BW825" s="28"/>
      <c r="BX825" s="28"/>
      <c r="CC825" s="202"/>
      <c r="CE825" s="28"/>
      <c r="CF825" s="28"/>
      <c r="CG825" s="28"/>
      <c r="CL825" s="202"/>
      <c r="CN825" s="28"/>
      <c r="CO825" s="28"/>
      <c r="CP825" s="28"/>
      <c r="CU825" s="202"/>
      <c r="CW825" s="28"/>
      <c r="CX825" s="28"/>
      <c r="CY825" s="28"/>
      <c r="DD825" s="202"/>
      <c r="DF825" s="28"/>
      <c r="DG825" s="28"/>
      <c r="DH825" s="28"/>
      <c r="DM825" s="202"/>
      <c r="DO825" s="28"/>
      <c r="DP825" s="28"/>
      <c r="DQ825" s="28"/>
      <c r="DV825" s="202"/>
      <c r="DX825" s="28"/>
      <c r="DY825" s="28"/>
      <c r="DZ825" s="28"/>
      <c r="EE825" s="202"/>
      <c r="EG825" s="28"/>
      <c r="EH825" s="28"/>
      <c r="EI825" s="28"/>
      <c r="EN825" s="202"/>
      <c r="EP825" s="28"/>
      <c r="EQ825" s="28"/>
      <c r="ER825" s="28"/>
      <c r="EW825" s="202"/>
      <c r="EY825" s="28"/>
      <c r="EZ825" s="28"/>
      <c r="FA825" s="28"/>
      <c r="FF825" s="202"/>
      <c r="FH825" s="28"/>
      <c r="FI825" s="28"/>
      <c r="FJ825" s="28"/>
      <c r="FO825" s="202"/>
      <c r="FQ825" s="28"/>
      <c r="FR825" s="28"/>
      <c r="FS825" s="28"/>
      <c r="FX825" s="202"/>
      <c r="FZ825" s="28"/>
      <c r="GA825" s="28"/>
      <c r="GB825" s="28"/>
      <c r="GG825" s="202"/>
      <c r="GI825" s="28"/>
      <c r="GJ825" s="28"/>
      <c r="GK825" s="28"/>
      <c r="GP825" s="202"/>
      <c r="GR825" s="28"/>
      <c r="GS825" s="28"/>
      <c r="GT825" s="28"/>
      <c r="GY825" s="202"/>
      <c r="HA825" s="28"/>
      <c r="HB825" s="28"/>
      <c r="HC825" s="28"/>
      <c r="HH825" s="202"/>
      <c r="HJ825" s="28"/>
      <c r="HK825" s="28"/>
      <c r="HL825" s="28"/>
      <c r="HQ825" s="28"/>
      <c r="HR825" s="28"/>
      <c r="HS825" s="28"/>
      <c r="HT825" s="28"/>
      <c r="HU825" s="28"/>
      <c r="HV825" s="28"/>
      <c r="HW825" s="28"/>
      <c r="HX825" s="28"/>
      <c r="HY825" s="28"/>
      <c r="HZ825" s="28"/>
      <c r="IA825" s="28"/>
      <c r="IB825" s="28"/>
      <c r="IC825" s="28"/>
      <c r="ID825" s="28"/>
      <c r="IE825" s="28"/>
      <c r="IF825" s="28"/>
      <c r="IG825" s="28"/>
      <c r="IH825" s="28"/>
      <c r="II825" s="28"/>
      <c r="IJ825" s="28"/>
      <c r="IK825" s="28"/>
      <c r="IL825" s="28"/>
      <c r="IM825" s="28"/>
      <c r="IN825" s="28"/>
      <c r="IO825" s="28"/>
      <c r="IP825" s="28"/>
      <c r="IQ825" s="28"/>
      <c r="IR825" s="28"/>
      <c r="IS825" s="28"/>
      <c r="IT825" s="28"/>
      <c r="IU825" s="28"/>
      <c r="IV825" s="28"/>
    </row>
    <row r="826" spans="1:256" s="54" customFormat="1" ht="18">
      <c r="A826" s="364" t="s">
        <v>474</v>
      </c>
      <c r="B826" s="292"/>
      <c r="C826" s="292"/>
      <c r="D826" s="54" t="s">
        <v>136</v>
      </c>
      <c r="E826" s="54">
        <f t="shared" si="11"/>
        <v>56</v>
      </c>
      <c r="F826" s="305">
        <f t="shared" si="12"/>
        <v>209</v>
      </c>
      <c r="G826" s="54">
        <v>44</v>
      </c>
      <c r="H826" s="28">
        <v>10</v>
      </c>
      <c r="I826" s="28">
        <v>104</v>
      </c>
      <c r="J826" s="28">
        <v>51</v>
      </c>
      <c r="K826" s="28"/>
      <c r="L826" s="28"/>
      <c r="M826" s="28"/>
      <c r="N826" s="28"/>
      <c r="R826" s="202"/>
      <c r="T826" s="28"/>
      <c r="U826" s="28"/>
      <c r="V826" s="28"/>
      <c r="AA826" s="202"/>
      <c r="AC826" s="28"/>
      <c r="AD826" s="28"/>
      <c r="AE826" s="28"/>
      <c r="AJ826" s="202"/>
      <c r="AL826" s="28"/>
      <c r="AM826" s="28"/>
      <c r="AN826" s="28"/>
      <c r="AS826" s="202"/>
      <c r="AU826" s="28"/>
      <c r="AV826" s="28"/>
      <c r="AW826" s="28"/>
      <c r="BB826" s="202"/>
      <c r="BD826" s="28"/>
      <c r="BE826" s="28"/>
      <c r="BF826" s="28"/>
      <c r="BK826" s="202"/>
      <c r="BM826" s="28"/>
      <c r="BN826" s="28"/>
      <c r="BO826" s="28"/>
      <c r="BT826" s="202"/>
      <c r="BV826" s="28"/>
      <c r="BW826" s="28"/>
      <c r="BX826" s="28"/>
      <c r="CC826" s="202"/>
      <c r="CE826" s="28"/>
      <c r="CF826" s="28"/>
      <c r="CG826" s="28"/>
      <c r="CL826" s="202"/>
      <c r="CN826" s="28"/>
      <c r="CO826" s="28"/>
      <c r="CP826" s="28"/>
      <c r="CU826" s="202"/>
      <c r="CW826" s="28"/>
      <c r="CX826" s="28"/>
      <c r="CY826" s="28"/>
      <c r="DD826" s="202"/>
      <c r="DF826" s="28"/>
      <c r="DG826" s="28"/>
      <c r="DH826" s="28"/>
      <c r="DM826" s="202"/>
      <c r="DO826" s="28"/>
      <c r="DP826" s="28"/>
      <c r="DQ826" s="28"/>
      <c r="DV826" s="202"/>
      <c r="DX826" s="28"/>
      <c r="DY826" s="28"/>
      <c r="DZ826" s="28"/>
      <c r="EE826" s="202"/>
      <c r="EG826" s="28"/>
      <c r="EH826" s="28"/>
      <c r="EI826" s="28"/>
      <c r="EN826" s="202"/>
      <c r="EP826" s="28"/>
      <c r="EQ826" s="28"/>
      <c r="ER826" s="28"/>
      <c r="EW826" s="202"/>
      <c r="EY826" s="28"/>
      <c r="EZ826" s="28"/>
      <c r="FA826" s="28"/>
      <c r="FF826" s="202"/>
      <c r="FH826" s="28"/>
      <c r="FI826" s="28"/>
      <c r="FJ826" s="28"/>
      <c r="FO826" s="202"/>
      <c r="FQ826" s="28"/>
      <c r="FR826" s="28"/>
      <c r="FS826" s="28"/>
      <c r="FX826" s="202"/>
      <c r="FZ826" s="28"/>
      <c r="GA826" s="28"/>
      <c r="GB826" s="28"/>
      <c r="GG826" s="202"/>
      <c r="GI826" s="28"/>
      <c r="GJ826" s="28"/>
      <c r="GK826" s="28"/>
      <c r="GP826" s="202"/>
      <c r="GR826" s="28"/>
      <c r="GS826" s="28"/>
      <c r="GT826" s="28"/>
      <c r="GY826" s="202"/>
      <c r="HA826" s="28"/>
      <c r="HB826" s="28"/>
      <c r="HC826" s="28"/>
      <c r="HH826" s="202"/>
      <c r="HJ826" s="28"/>
      <c r="HK826" s="28"/>
      <c r="HL826" s="28"/>
      <c r="HQ826" s="28"/>
      <c r="HR826" s="28"/>
      <c r="HS826" s="28"/>
      <c r="HT826" s="28"/>
      <c r="HU826" s="28"/>
      <c r="HV826" s="28"/>
      <c r="HW826" s="28"/>
      <c r="HX826" s="28"/>
      <c r="HY826" s="28"/>
      <c r="HZ826" s="28"/>
      <c r="IA826" s="28"/>
      <c r="IB826" s="28"/>
      <c r="IC826" s="28"/>
      <c r="ID826" s="28"/>
      <c r="IE826" s="28"/>
      <c r="IF826" s="28"/>
      <c r="IG826" s="28"/>
      <c r="IH826" s="28"/>
      <c r="II826" s="28"/>
      <c r="IJ826" s="28"/>
      <c r="IK826" s="28"/>
      <c r="IL826" s="28"/>
      <c r="IM826" s="28"/>
      <c r="IN826" s="28"/>
      <c r="IO826" s="28"/>
      <c r="IP826" s="28"/>
      <c r="IQ826" s="28"/>
      <c r="IR826" s="28"/>
      <c r="IS826" s="28"/>
      <c r="IT826" s="28"/>
      <c r="IU826" s="28"/>
      <c r="IV826" s="28"/>
    </row>
    <row r="827" spans="1:256" s="54" customFormat="1" ht="18">
      <c r="A827" s="364" t="s">
        <v>1061</v>
      </c>
      <c r="B827" s="28"/>
      <c r="C827" s="292"/>
      <c r="D827" s="365" t="s">
        <v>129</v>
      </c>
      <c r="E827" s="54">
        <f t="shared" si="11"/>
        <v>0</v>
      </c>
      <c r="F827" s="305">
        <f t="shared" si="12"/>
        <v>12</v>
      </c>
      <c r="H827" s="28"/>
      <c r="I827" s="28"/>
      <c r="J827" s="28">
        <v>12</v>
      </c>
      <c r="K827" s="28"/>
      <c r="L827" s="28"/>
      <c r="M827" s="28"/>
      <c r="N827" s="28"/>
      <c r="R827" s="202"/>
      <c r="T827" s="28"/>
      <c r="U827" s="28"/>
      <c r="V827" s="28"/>
      <c r="AA827" s="202"/>
      <c r="AC827" s="28"/>
      <c r="AD827" s="28"/>
      <c r="AE827" s="28"/>
      <c r="AJ827" s="202"/>
      <c r="AL827" s="28"/>
      <c r="AM827" s="28"/>
      <c r="AN827" s="28"/>
      <c r="AS827" s="202"/>
      <c r="AU827" s="28"/>
      <c r="AV827" s="28"/>
      <c r="AW827" s="28"/>
      <c r="BB827" s="202"/>
      <c r="BD827" s="28"/>
      <c r="BE827" s="28"/>
      <c r="BF827" s="28"/>
      <c r="BK827" s="202"/>
      <c r="BM827" s="28"/>
      <c r="BN827" s="28"/>
      <c r="BO827" s="28"/>
      <c r="BT827" s="202"/>
      <c r="BV827" s="28"/>
      <c r="BW827" s="28"/>
      <c r="BX827" s="28"/>
      <c r="CC827" s="202"/>
      <c r="CE827" s="28"/>
      <c r="CF827" s="28"/>
      <c r="CG827" s="28"/>
      <c r="CL827" s="202"/>
      <c r="CN827" s="28"/>
      <c r="CO827" s="28"/>
      <c r="CP827" s="28"/>
      <c r="CU827" s="202"/>
      <c r="CW827" s="28"/>
      <c r="CX827" s="28"/>
      <c r="CY827" s="28"/>
      <c r="DD827" s="202"/>
      <c r="DF827" s="28"/>
      <c r="DG827" s="28"/>
      <c r="DH827" s="28"/>
      <c r="DM827" s="202"/>
      <c r="DO827" s="28"/>
      <c r="DP827" s="28"/>
      <c r="DQ827" s="28"/>
      <c r="DV827" s="202"/>
      <c r="DX827" s="28"/>
      <c r="DY827" s="28"/>
      <c r="DZ827" s="28"/>
      <c r="EE827" s="202"/>
      <c r="EG827" s="28"/>
      <c r="EH827" s="28"/>
      <c r="EI827" s="28"/>
      <c r="EN827" s="202"/>
      <c r="EP827" s="28"/>
      <c r="EQ827" s="28"/>
      <c r="ER827" s="28"/>
      <c r="EW827" s="202"/>
      <c r="EY827" s="28"/>
      <c r="EZ827" s="28"/>
      <c r="FA827" s="28"/>
      <c r="FF827" s="202"/>
      <c r="FH827" s="28"/>
      <c r="FI827" s="28"/>
      <c r="FJ827" s="28"/>
      <c r="FO827" s="202"/>
      <c r="FQ827" s="28"/>
      <c r="FR827" s="28"/>
      <c r="FS827" s="28"/>
      <c r="FX827" s="202"/>
      <c r="FZ827" s="28"/>
      <c r="GA827" s="28"/>
      <c r="GB827" s="28"/>
      <c r="GG827" s="202"/>
      <c r="GI827" s="28"/>
      <c r="GJ827" s="28"/>
      <c r="GK827" s="28"/>
      <c r="GP827" s="202"/>
      <c r="GR827" s="28"/>
      <c r="GS827" s="28"/>
      <c r="GT827" s="28"/>
      <c r="GY827" s="202"/>
      <c r="HA827" s="28"/>
      <c r="HB827" s="28"/>
      <c r="HC827" s="28"/>
      <c r="HH827" s="202"/>
      <c r="HJ827" s="28"/>
      <c r="HK827" s="28"/>
      <c r="HL827" s="28"/>
      <c r="HQ827" s="28"/>
      <c r="HR827" s="28"/>
      <c r="HS827" s="28"/>
      <c r="HT827" s="28"/>
      <c r="HU827" s="28"/>
      <c r="HV827" s="28"/>
      <c r="HW827" s="28"/>
      <c r="HX827" s="28"/>
      <c r="HY827" s="28"/>
      <c r="HZ827" s="28"/>
      <c r="IA827" s="28"/>
      <c r="IB827" s="28"/>
      <c r="IC827" s="28"/>
      <c r="ID827" s="28"/>
      <c r="IE827" s="28"/>
      <c r="IF827" s="28"/>
      <c r="IG827" s="28"/>
      <c r="IH827" s="28"/>
      <c r="II827" s="28"/>
      <c r="IJ827" s="28"/>
      <c r="IK827" s="28"/>
      <c r="IL827" s="28"/>
      <c r="IM827" s="28"/>
      <c r="IN827" s="28"/>
      <c r="IO827" s="28"/>
      <c r="IP827" s="28"/>
      <c r="IQ827" s="28"/>
      <c r="IR827" s="28"/>
      <c r="IS827" s="28"/>
      <c r="IT827" s="28"/>
      <c r="IU827" s="28"/>
      <c r="IV827" s="28"/>
    </row>
    <row r="828" spans="1:256" s="54" customFormat="1" ht="18">
      <c r="A828" s="364" t="s">
        <v>897</v>
      </c>
      <c r="B828" s="28"/>
      <c r="C828" s="292"/>
      <c r="D828" s="365" t="s">
        <v>129</v>
      </c>
      <c r="E828" s="54">
        <f t="shared" si="11"/>
        <v>0</v>
      </c>
      <c r="F828" s="305">
        <f t="shared" si="12"/>
        <v>13</v>
      </c>
      <c r="H828" s="28"/>
      <c r="I828" s="28"/>
      <c r="J828" s="28">
        <v>13</v>
      </c>
      <c r="K828" s="28"/>
      <c r="L828" s="28"/>
      <c r="M828" s="28"/>
      <c r="N828" s="28"/>
      <c r="R828" s="202"/>
      <c r="T828" s="28"/>
      <c r="U828" s="28"/>
      <c r="V828" s="28"/>
      <c r="AA828" s="202"/>
      <c r="AC828" s="28"/>
      <c r="AD828" s="28"/>
      <c r="AE828" s="28"/>
      <c r="AJ828" s="202"/>
      <c r="AL828" s="28"/>
      <c r="AM828" s="28"/>
      <c r="AN828" s="28"/>
      <c r="AS828" s="202"/>
      <c r="AU828" s="28"/>
      <c r="AV828" s="28"/>
      <c r="AW828" s="28"/>
      <c r="BB828" s="202"/>
      <c r="BD828" s="28"/>
      <c r="BE828" s="28"/>
      <c r="BF828" s="28"/>
      <c r="BK828" s="202"/>
      <c r="BM828" s="28"/>
      <c r="BN828" s="28"/>
      <c r="BO828" s="28"/>
      <c r="BT828" s="202"/>
      <c r="BV828" s="28"/>
      <c r="BW828" s="28"/>
      <c r="BX828" s="28"/>
      <c r="CC828" s="202"/>
      <c r="CE828" s="28"/>
      <c r="CF828" s="28"/>
      <c r="CG828" s="28"/>
      <c r="CL828" s="202"/>
      <c r="CN828" s="28"/>
      <c r="CO828" s="28"/>
      <c r="CP828" s="28"/>
      <c r="CU828" s="202"/>
      <c r="CW828" s="28"/>
      <c r="CX828" s="28"/>
      <c r="CY828" s="28"/>
      <c r="DD828" s="202"/>
      <c r="DF828" s="28"/>
      <c r="DG828" s="28"/>
      <c r="DH828" s="28"/>
      <c r="DM828" s="202"/>
      <c r="DO828" s="28"/>
      <c r="DP828" s="28"/>
      <c r="DQ828" s="28"/>
      <c r="DV828" s="202"/>
      <c r="DX828" s="28"/>
      <c r="DY828" s="28"/>
      <c r="DZ828" s="28"/>
      <c r="EE828" s="202"/>
      <c r="EG828" s="28"/>
      <c r="EH828" s="28"/>
      <c r="EI828" s="28"/>
      <c r="EN828" s="202"/>
      <c r="EP828" s="28"/>
      <c r="EQ828" s="28"/>
      <c r="ER828" s="28"/>
      <c r="EW828" s="202"/>
      <c r="EY828" s="28"/>
      <c r="EZ828" s="28"/>
      <c r="FA828" s="28"/>
      <c r="FF828" s="202"/>
      <c r="FH828" s="28"/>
      <c r="FI828" s="28"/>
      <c r="FJ828" s="28"/>
      <c r="FO828" s="202"/>
      <c r="FQ828" s="28"/>
      <c r="FR828" s="28"/>
      <c r="FS828" s="28"/>
      <c r="FX828" s="202"/>
      <c r="FZ828" s="28"/>
      <c r="GA828" s="28"/>
      <c r="GB828" s="28"/>
      <c r="GG828" s="202"/>
      <c r="GI828" s="28"/>
      <c r="GJ828" s="28"/>
      <c r="GK828" s="28"/>
      <c r="GP828" s="202"/>
      <c r="GR828" s="28"/>
      <c r="GS828" s="28"/>
      <c r="GT828" s="28"/>
      <c r="GY828" s="202"/>
      <c r="HA828" s="28"/>
      <c r="HB828" s="28"/>
      <c r="HC828" s="28"/>
      <c r="HH828" s="202"/>
      <c r="HJ828" s="28"/>
      <c r="HK828" s="28"/>
      <c r="HL828" s="28"/>
      <c r="HQ828" s="28"/>
      <c r="HR828" s="28"/>
      <c r="HS828" s="28"/>
      <c r="HT828" s="28"/>
      <c r="HU828" s="28"/>
      <c r="HV828" s="28"/>
      <c r="HW828" s="28"/>
      <c r="HX828" s="28"/>
      <c r="HY828" s="28"/>
      <c r="HZ828" s="28"/>
      <c r="IA828" s="28"/>
      <c r="IB828" s="28"/>
      <c r="IC828" s="28"/>
      <c r="ID828" s="28"/>
      <c r="IE828" s="28"/>
      <c r="IF828" s="28"/>
      <c r="IG828" s="28"/>
      <c r="IH828" s="28"/>
      <c r="II828" s="28"/>
      <c r="IJ828" s="28"/>
      <c r="IK828" s="28"/>
      <c r="IL828" s="28"/>
      <c r="IM828" s="28"/>
      <c r="IN828" s="28"/>
      <c r="IO828" s="28"/>
      <c r="IP828" s="28"/>
      <c r="IQ828" s="28"/>
      <c r="IR828" s="28"/>
      <c r="IS828" s="28"/>
      <c r="IT828" s="28"/>
      <c r="IU828" s="28"/>
      <c r="IV828" s="28"/>
    </row>
    <row r="829" spans="1:256" s="54" customFormat="1" ht="18">
      <c r="A829" s="364" t="s">
        <v>1116</v>
      </c>
      <c r="B829" s="28"/>
      <c r="C829" s="292"/>
      <c r="D829" s="365" t="s">
        <v>129</v>
      </c>
      <c r="E829" s="54">
        <f t="shared" si="11"/>
        <v>1</v>
      </c>
      <c r="F829" s="305">
        <f t="shared" si="12"/>
        <v>4</v>
      </c>
      <c r="H829" s="28"/>
      <c r="I829" s="28"/>
      <c r="J829" s="28">
        <v>4</v>
      </c>
      <c r="K829" s="28"/>
      <c r="L829" s="28"/>
      <c r="M829" s="28"/>
      <c r="N829" s="28"/>
      <c r="R829" s="202"/>
      <c r="T829" s="28"/>
      <c r="U829" s="28"/>
      <c r="V829" s="28"/>
      <c r="AA829" s="202"/>
      <c r="AC829" s="28"/>
      <c r="AD829" s="28"/>
      <c r="AE829" s="28"/>
      <c r="AJ829" s="202"/>
      <c r="AL829" s="28"/>
      <c r="AM829" s="28"/>
      <c r="AN829" s="28"/>
      <c r="AS829" s="202"/>
      <c r="AU829" s="28"/>
      <c r="AV829" s="28"/>
      <c r="AW829" s="28"/>
      <c r="BB829" s="202"/>
      <c r="BD829" s="28"/>
      <c r="BE829" s="28"/>
      <c r="BF829" s="28"/>
      <c r="BK829" s="202"/>
      <c r="BM829" s="28"/>
      <c r="BN829" s="28"/>
      <c r="BO829" s="28"/>
      <c r="BT829" s="202"/>
      <c r="BV829" s="28"/>
      <c r="BW829" s="28"/>
      <c r="BX829" s="28"/>
      <c r="CC829" s="202"/>
      <c r="CE829" s="28"/>
      <c r="CF829" s="28"/>
      <c r="CG829" s="28"/>
      <c r="CL829" s="202"/>
      <c r="CN829" s="28"/>
      <c r="CO829" s="28"/>
      <c r="CP829" s="28"/>
      <c r="CU829" s="202"/>
      <c r="CW829" s="28"/>
      <c r="CX829" s="28"/>
      <c r="CY829" s="28"/>
      <c r="DD829" s="202"/>
      <c r="DF829" s="28"/>
      <c r="DG829" s="28"/>
      <c r="DH829" s="28"/>
      <c r="DM829" s="202"/>
      <c r="DO829" s="28"/>
      <c r="DP829" s="28"/>
      <c r="DQ829" s="28"/>
      <c r="DV829" s="202"/>
      <c r="DX829" s="28"/>
      <c r="DY829" s="28"/>
      <c r="DZ829" s="28"/>
      <c r="EE829" s="202"/>
      <c r="EG829" s="28"/>
      <c r="EH829" s="28"/>
      <c r="EI829" s="28"/>
      <c r="EN829" s="202"/>
      <c r="EP829" s="28"/>
      <c r="EQ829" s="28"/>
      <c r="ER829" s="28"/>
      <c r="EW829" s="202"/>
      <c r="EY829" s="28"/>
      <c r="EZ829" s="28"/>
      <c r="FA829" s="28"/>
      <c r="FF829" s="202"/>
      <c r="FH829" s="28"/>
      <c r="FI829" s="28"/>
      <c r="FJ829" s="28"/>
      <c r="FO829" s="202"/>
      <c r="FQ829" s="28"/>
      <c r="FR829" s="28"/>
      <c r="FS829" s="28"/>
      <c r="FX829" s="202"/>
      <c r="FZ829" s="28"/>
      <c r="GA829" s="28"/>
      <c r="GB829" s="28"/>
      <c r="GG829" s="202"/>
      <c r="GI829" s="28"/>
      <c r="GJ829" s="28"/>
      <c r="GK829" s="28"/>
      <c r="GP829" s="202"/>
      <c r="GR829" s="28"/>
      <c r="GS829" s="28"/>
      <c r="GT829" s="28"/>
      <c r="GY829" s="202"/>
      <c r="HA829" s="28"/>
      <c r="HB829" s="28"/>
      <c r="HC829" s="28"/>
      <c r="HH829" s="202"/>
      <c r="HJ829" s="28"/>
      <c r="HK829" s="28"/>
      <c r="HL829" s="28"/>
      <c r="HQ829" s="28"/>
      <c r="HR829" s="28"/>
      <c r="HS829" s="28"/>
      <c r="HT829" s="28"/>
      <c r="HU829" s="28"/>
      <c r="HV829" s="28"/>
      <c r="HW829" s="28"/>
      <c r="HX829" s="28"/>
      <c r="HY829" s="28"/>
      <c r="HZ829" s="28"/>
      <c r="IA829" s="28"/>
      <c r="IB829" s="28"/>
      <c r="IC829" s="28"/>
      <c r="ID829" s="28"/>
      <c r="IE829" s="28"/>
      <c r="IF829" s="28"/>
      <c r="IG829" s="28"/>
      <c r="IH829" s="28"/>
      <c r="II829" s="28"/>
      <c r="IJ829" s="28"/>
      <c r="IK829" s="28"/>
      <c r="IL829" s="28"/>
      <c r="IM829" s="28"/>
      <c r="IN829" s="28"/>
      <c r="IO829" s="28"/>
      <c r="IP829" s="28"/>
      <c r="IQ829" s="28"/>
      <c r="IR829" s="28"/>
      <c r="IS829" s="28"/>
      <c r="IT829" s="28"/>
      <c r="IU829" s="28"/>
      <c r="IV829" s="28"/>
    </row>
    <row r="830" spans="1:256" s="54" customFormat="1" ht="18">
      <c r="A830" s="364" t="s">
        <v>697</v>
      </c>
      <c r="B830" s="292"/>
      <c r="C830" s="292"/>
      <c r="D830" s="54" t="s">
        <v>135</v>
      </c>
      <c r="E830" s="54">
        <f t="shared" si="11"/>
        <v>2</v>
      </c>
      <c r="F830" s="305">
        <f t="shared" si="12"/>
        <v>7</v>
      </c>
      <c r="H830" s="28">
        <v>7</v>
      </c>
      <c r="I830" s="28"/>
      <c r="J830" s="28"/>
      <c r="K830" s="28"/>
      <c r="L830" s="28"/>
      <c r="M830" s="28"/>
      <c r="N830" s="28"/>
      <c r="R830" s="202"/>
      <c r="T830" s="28"/>
      <c r="U830" s="28"/>
      <c r="V830" s="28"/>
      <c r="AA830" s="202"/>
      <c r="AC830" s="28"/>
      <c r="AD830" s="28"/>
      <c r="AE830" s="28"/>
      <c r="AJ830" s="202"/>
      <c r="AL830" s="28"/>
      <c r="AM830" s="28"/>
      <c r="AN830" s="28"/>
      <c r="AS830" s="202"/>
      <c r="AU830" s="28"/>
      <c r="AV830" s="28"/>
      <c r="AW830" s="28"/>
      <c r="BB830" s="202"/>
      <c r="BD830" s="28"/>
      <c r="BE830" s="28"/>
      <c r="BF830" s="28"/>
      <c r="BK830" s="202"/>
      <c r="BM830" s="28"/>
      <c r="BN830" s="28"/>
      <c r="BO830" s="28"/>
      <c r="BT830" s="202"/>
      <c r="BV830" s="28"/>
      <c r="BW830" s="28"/>
      <c r="BX830" s="28"/>
      <c r="CC830" s="202"/>
      <c r="CE830" s="28"/>
      <c r="CF830" s="28"/>
      <c r="CG830" s="28"/>
      <c r="CL830" s="202"/>
      <c r="CN830" s="28"/>
      <c r="CO830" s="28"/>
      <c r="CP830" s="28"/>
      <c r="CU830" s="202"/>
      <c r="CW830" s="28"/>
      <c r="CX830" s="28"/>
      <c r="CY830" s="28"/>
      <c r="DD830" s="202"/>
      <c r="DF830" s="28"/>
      <c r="DG830" s="28"/>
      <c r="DH830" s="28"/>
      <c r="DM830" s="202"/>
      <c r="DO830" s="28"/>
      <c r="DP830" s="28"/>
      <c r="DQ830" s="28"/>
      <c r="DV830" s="202"/>
      <c r="DX830" s="28"/>
      <c r="DY830" s="28"/>
      <c r="DZ830" s="28"/>
      <c r="EE830" s="202"/>
      <c r="EG830" s="28"/>
      <c r="EH830" s="28"/>
      <c r="EI830" s="28"/>
      <c r="EN830" s="202"/>
      <c r="EP830" s="28"/>
      <c r="EQ830" s="28"/>
      <c r="ER830" s="28"/>
      <c r="EW830" s="202"/>
      <c r="EY830" s="28"/>
      <c r="EZ830" s="28"/>
      <c r="FA830" s="28"/>
      <c r="FF830" s="202"/>
      <c r="FH830" s="28"/>
      <c r="FI830" s="28"/>
      <c r="FJ830" s="28"/>
      <c r="FO830" s="202"/>
      <c r="FQ830" s="28"/>
      <c r="FR830" s="28"/>
      <c r="FS830" s="28"/>
      <c r="FX830" s="202"/>
      <c r="FZ830" s="28"/>
      <c r="GA830" s="28"/>
      <c r="GB830" s="28"/>
      <c r="GG830" s="202"/>
      <c r="GI830" s="28"/>
      <c r="GJ830" s="28"/>
      <c r="GK830" s="28"/>
      <c r="GP830" s="202"/>
      <c r="GR830" s="28"/>
      <c r="GS830" s="28"/>
      <c r="GT830" s="28"/>
      <c r="GY830" s="202"/>
      <c r="HA830" s="28"/>
      <c r="HB830" s="28"/>
      <c r="HC830" s="28"/>
      <c r="HH830" s="202"/>
      <c r="HJ830" s="28"/>
      <c r="HK830" s="28"/>
      <c r="HL830" s="28"/>
      <c r="HQ830" s="28"/>
      <c r="HR830" s="28"/>
      <c r="HS830" s="28"/>
      <c r="HT830" s="28"/>
      <c r="HU830" s="28"/>
      <c r="HV830" s="28"/>
      <c r="HW830" s="28"/>
      <c r="HX830" s="28"/>
      <c r="HY830" s="28"/>
      <c r="HZ830" s="28"/>
      <c r="IA830" s="28"/>
      <c r="IB830" s="28"/>
      <c r="IC830" s="28"/>
      <c r="ID830" s="28"/>
      <c r="IE830" s="28"/>
      <c r="IF830" s="28"/>
      <c r="IG830" s="28"/>
      <c r="IH830" s="28"/>
      <c r="II830" s="28"/>
      <c r="IJ830" s="28"/>
      <c r="IK830" s="28"/>
      <c r="IL830" s="28"/>
      <c r="IM830" s="28"/>
      <c r="IN830" s="28"/>
      <c r="IO830" s="28"/>
      <c r="IP830" s="28"/>
      <c r="IQ830" s="28"/>
      <c r="IR830" s="28"/>
      <c r="IS830" s="28"/>
      <c r="IT830" s="28"/>
      <c r="IU830" s="28"/>
      <c r="IV830" s="28"/>
    </row>
    <row r="831" spans="1:256" s="54" customFormat="1" ht="18">
      <c r="A831" s="364" t="s">
        <v>1448</v>
      </c>
      <c r="B831" s="292"/>
      <c r="C831" s="292"/>
      <c r="D831" s="54" t="s">
        <v>132</v>
      </c>
      <c r="E831" s="54">
        <f t="shared" si="11"/>
        <v>3</v>
      </c>
      <c r="F831" s="305">
        <f t="shared" si="12"/>
        <v>18</v>
      </c>
      <c r="H831" s="239"/>
      <c r="I831" s="28"/>
      <c r="J831" s="28"/>
      <c r="K831" s="28">
        <v>18</v>
      </c>
      <c r="M831" s="239"/>
      <c r="N831" s="28"/>
      <c r="R831" s="28"/>
      <c r="T831" s="28"/>
      <c r="U831" s="28"/>
      <c r="V831" s="28"/>
      <c r="AA831" s="28"/>
      <c r="AC831" s="28"/>
      <c r="AD831" s="28"/>
      <c r="AE831" s="28"/>
      <c r="AJ831" s="28"/>
      <c r="AL831" s="28"/>
      <c r="AM831" s="28"/>
      <c r="AN831" s="28"/>
      <c r="AS831" s="28"/>
      <c r="AU831" s="28"/>
      <c r="AV831" s="28"/>
      <c r="AW831" s="28"/>
      <c r="BB831" s="28"/>
      <c r="BD831" s="28"/>
      <c r="BE831" s="28"/>
      <c r="BF831" s="28"/>
      <c r="BK831" s="28"/>
      <c r="BM831" s="28"/>
      <c r="BN831" s="28"/>
      <c r="BO831" s="28"/>
      <c r="BT831" s="28"/>
      <c r="BV831" s="28"/>
      <c r="BW831" s="28"/>
      <c r="BX831" s="28"/>
      <c r="CC831" s="28"/>
      <c r="CE831" s="28"/>
      <c r="CF831" s="28"/>
      <c r="CG831" s="28"/>
      <c r="CL831" s="28"/>
      <c r="CN831" s="28"/>
      <c r="CO831" s="28"/>
      <c r="CP831" s="28"/>
      <c r="CU831" s="28"/>
      <c r="CW831" s="28"/>
      <c r="CX831" s="28"/>
      <c r="CY831" s="28"/>
      <c r="DD831" s="28"/>
      <c r="DF831" s="28"/>
      <c r="DG831" s="28"/>
      <c r="DH831" s="28"/>
      <c r="DM831" s="28"/>
      <c r="DO831" s="28"/>
      <c r="DP831" s="28"/>
      <c r="DQ831" s="28"/>
      <c r="DV831" s="28"/>
      <c r="DX831" s="28"/>
      <c r="DY831" s="28"/>
      <c r="DZ831" s="28"/>
      <c r="EE831" s="28"/>
      <c r="EG831" s="28"/>
      <c r="EH831" s="28"/>
      <c r="EI831" s="28"/>
      <c r="EN831" s="28"/>
      <c r="EP831" s="28"/>
      <c r="EQ831" s="28"/>
      <c r="ER831" s="28"/>
      <c r="EW831" s="28"/>
      <c r="EY831" s="28"/>
      <c r="EZ831" s="28"/>
      <c r="FA831" s="28"/>
      <c r="FF831" s="28"/>
      <c r="FH831" s="28"/>
      <c r="FI831" s="28"/>
      <c r="FJ831" s="28"/>
      <c r="FO831" s="28"/>
      <c r="FQ831" s="28"/>
      <c r="FR831" s="28"/>
      <c r="FS831" s="28"/>
      <c r="FX831" s="28"/>
      <c r="FZ831" s="28"/>
      <c r="GA831" s="28"/>
      <c r="GB831" s="28"/>
      <c r="GG831" s="28"/>
      <c r="GI831" s="28"/>
      <c r="GJ831" s="28"/>
      <c r="GK831" s="28"/>
      <c r="GP831" s="28"/>
      <c r="GR831" s="28"/>
      <c r="GS831" s="28"/>
      <c r="GT831" s="28"/>
      <c r="GY831" s="28"/>
      <c r="HA831" s="28"/>
      <c r="HB831" s="28"/>
      <c r="HC831" s="28"/>
      <c r="HH831" s="28"/>
      <c r="HJ831" s="28"/>
      <c r="HK831" s="28"/>
      <c r="HL831" s="28"/>
      <c r="HQ831" s="28"/>
      <c r="HR831" s="28"/>
      <c r="HS831" s="28"/>
      <c r="HT831" s="28"/>
      <c r="HU831" s="28"/>
      <c r="HV831" s="28"/>
      <c r="HW831" s="28"/>
      <c r="HX831" s="28"/>
      <c r="HY831" s="28"/>
      <c r="HZ831" s="28"/>
      <c r="IA831" s="28"/>
      <c r="IB831" s="28"/>
      <c r="IC831" s="28"/>
      <c r="ID831" s="28"/>
      <c r="IE831" s="28"/>
      <c r="IF831" s="28"/>
      <c r="IG831" s="28"/>
      <c r="IH831" s="28"/>
      <c r="II831" s="28"/>
      <c r="IJ831" s="28"/>
      <c r="IK831" s="28"/>
      <c r="IL831" s="28"/>
      <c r="IM831" s="28"/>
      <c r="IN831" s="28"/>
      <c r="IO831" s="28"/>
      <c r="IP831" s="28"/>
      <c r="IQ831" s="28"/>
      <c r="IR831" s="28"/>
      <c r="IS831" s="28"/>
      <c r="IT831" s="28"/>
      <c r="IU831" s="28"/>
      <c r="IV831" s="28"/>
    </row>
    <row r="832" spans="1:256" s="54" customFormat="1" ht="18">
      <c r="A832" s="364" t="s">
        <v>2381</v>
      </c>
      <c r="B832" s="28"/>
      <c r="C832" s="292"/>
      <c r="D832" s="365" t="s">
        <v>129</v>
      </c>
      <c r="E832" s="54">
        <f t="shared" si="11"/>
        <v>0</v>
      </c>
      <c r="F832" s="305">
        <f t="shared" si="12"/>
        <v>0</v>
      </c>
      <c r="H832" s="300"/>
      <c r="I832" s="300"/>
      <c r="J832" s="300"/>
      <c r="K832" s="300"/>
      <c r="L832" s="28"/>
      <c r="M832" s="300"/>
      <c r="N832" s="28"/>
      <c r="R832" s="202"/>
      <c r="T832" s="28"/>
      <c r="U832" s="28"/>
      <c r="V832" s="28"/>
      <c r="AA832" s="202"/>
      <c r="AC832" s="28"/>
      <c r="AD832" s="28"/>
      <c r="AE832" s="28"/>
      <c r="AJ832" s="202"/>
      <c r="AL832" s="28"/>
      <c r="AM832" s="28"/>
      <c r="AN832" s="28"/>
      <c r="AS832" s="202"/>
      <c r="AU832" s="28"/>
      <c r="AV832" s="28"/>
      <c r="AW832" s="28"/>
      <c r="BB832" s="202"/>
      <c r="BD832" s="28"/>
      <c r="BE832" s="28"/>
      <c r="BF832" s="28"/>
      <c r="BK832" s="202"/>
      <c r="BM832" s="28"/>
      <c r="BN832" s="28"/>
      <c r="BO832" s="28"/>
      <c r="BT832" s="202"/>
      <c r="BV832" s="28"/>
      <c r="BW832" s="28"/>
      <c r="BX832" s="28"/>
      <c r="CC832" s="202"/>
      <c r="CE832" s="28"/>
      <c r="CF832" s="28"/>
      <c r="CG832" s="28"/>
      <c r="CL832" s="202"/>
      <c r="CN832" s="28"/>
      <c r="CO832" s="28"/>
      <c r="CP832" s="28"/>
      <c r="CU832" s="202"/>
      <c r="CW832" s="28"/>
      <c r="CX832" s="28"/>
      <c r="CY832" s="28"/>
      <c r="DD832" s="202"/>
      <c r="DF832" s="28"/>
      <c r="DG832" s="28"/>
      <c r="DH832" s="28"/>
      <c r="DM832" s="202"/>
      <c r="DO832" s="28"/>
      <c r="DP832" s="28"/>
      <c r="DQ832" s="28"/>
      <c r="DV832" s="202"/>
      <c r="DX832" s="28"/>
      <c r="DY832" s="28"/>
      <c r="DZ832" s="28"/>
      <c r="EE832" s="202"/>
      <c r="EG832" s="28"/>
      <c r="EH832" s="28"/>
      <c r="EI832" s="28"/>
      <c r="EN832" s="202"/>
      <c r="EP832" s="28"/>
      <c r="EQ832" s="28"/>
      <c r="ER832" s="28"/>
      <c r="EW832" s="202"/>
      <c r="EY832" s="28"/>
      <c r="EZ832" s="28"/>
      <c r="FA832" s="28"/>
      <c r="FF832" s="202"/>
      <c r="FH832" s="28"/>
      <c r="FI832" s="28"/>
      <c r="FJ832" s="28"/>
      <c r="FO832" s="202"/>
      <c r="FQ832" s="28"/>
      <c r="FR832" s="28"/>
      <c r="FS832" s="28"/>
      <c r="FX832" s="202"/>
      <c r="FZ832" s="28"/>
      <c r="GA832" s="28"/>
      <c r="GB832" s="28"/>
      <c r="GG832" s="202"/>
      <c r="GI832" s="28"/>
      <c r="GJ832" s="28"/>
      <c r="GK832" s="28"/>
      <c r="GP832" s="202"/>
      <c r="GR832" s="28"/>
      <c r="GS832" s="28"/>
      <c r="GT832" s="28"/>
      <c r="GY832" s="202"/>
      <c r="HA832" s="28"/>
      <c r="HB832" s="28"/>
      <c r="HC832" s="28"/>
      <c r="HH832" s="202"/>
      <c r="HJ832" s="28"/>
      <c r="HK832" s="28"/>
      <c r="HL832" s="28"/>
      <c r="HQ832" s="28"/>
      <c r="HR832" s="28"/>
      <c r="HS832" s="28"/>
      <c r="HT832" s="28"/>
      <c r="HU832" s="28"/>
      <c r="HV832" s="28"/>
      <c r="HW832" s="28"/>
      <c r="HX832" s="28"/>
      <c r="HY832" s="28"/>
      <c r="HZ832" s="28"/>
      <c r="IA832" s="28"/>
      <c r="IB832" s="28"/>
      <c r="IC832" s="28"/>
      <c r="ID832" s="28"/>
      <c r="IE832" s="28"/>
      <c r="IF832" s="28"/>
      <c r="IG832" s="28"/>
      <c r="IH832" s="28"/>
      <c r="II832" s="28"/>
      <c r="IJ832" s="28"/>
      <c r="IK832" s="28"/>
      <c r="IL832" s="28"/>
      <c r="IM832" s="28"/>
      <c r="IN832" s="28"/>
      <c r="IO832" s="28"/>
      <c r="IP832" s="28"/>
      <c r="IQ832" s="28"/>
      <c r="IR832" s="28"/>
      <c r="IS832" s="28"/>
      <c r="IT832" s="28"/>
      <c r="IU832" s="28"/>
      <c r="IV832" s="28"/>
    </row>
    <row r="833" spans="1:256" s="54" customFormat="1" ht="18">
      <c r="A833" s="364" t="s">
        <v>615</v>
      </c>
      <c r="B833" s="292"/>
      <c r="C833" s="292"/>
      <c r="D833" s="54" t="s">
        <v>132</v>
      </c>
      <c r="E833" s="54">
        <f t="shared" si="11"/>
        <v>9</v>
      </c>
      <c r="F833" s="305">
        <f t="shared" si="12"/>
        <v>14</v>
      </c>
      <c r="G833" s="54">
        <v>6</v>
      </c>
      <c r="H833" s="28"/>
      <c r="I833" s="28">
        <v>8</v>
      </c>
      <c r="J833" s="28"/>
      <c r="K833" s="28"/>
      <c r="L833" s="28"/>
      <c r="M833" s="28"/>
      <c r="N833" s="28"/>
      <c r="R833" s="202"/>
      <c r="T833" s="28"/>
      <c r="U833" s="28"/>
      <c r="V833" s="28"/>
      <c r="AA833" s="202"/>
      <c r="AC833" s="28"/>
      <c r="AD833" s="28"/>
      <c r="AE833" s="28"/>
      <c r="AJ833" s="202"/>
      <c r="AL833" s="28"/>
      <c r="AM833" s="28"/>
      <c r="AN833" s="28"/>
      <c r="AS833" s="202"/>
      <c r="AU833" s="28"/>
      <c r="AV833" s="28"/>
      <c r="AW833" s="28"/>
      <c r="BB833" s="202"/>
      <c r="BD833" s="28"/>
      <c r="BE833" s="28"/>
      <c r="BF833" s="28"/>
      <c r="BK833" s="202"/>
      <c r="BM833" s="28"/>
      <c r="BN833" s="28"/>
      <c r="BO833" s="28"/>
      <c r="BT833" s="202"/>
      <c r="BV833" s="28"/>
      <c r="BW833" s="28"/>
      <c r="BX833" s="28"/>
      <c r="CC833" s="202"/>
      <c r="CE833" s="28"/>
      <c r="CF833" s="28"/>
      <c r="CG833" s="28"/>
      <c r="CL833" s="202"/>
      <c r="CN833" s="28"/>
      <c r="CO833" s="28"/>
      <c r="CP833" s="28"/>
      <c r="CU833" s="202"/>
      <c r="CW833" s="28"/>
      <c r="CX833" s="28"/>
      <c r="CY833" s="28"/>
      <c r="DD833" s="202"/>
      <c r="DF833" s="28"/>
      <c r="DG833" s="28"/>
      <c r="DH833" s="28"/>
      <c r="DM833" s="202"/>
      <c r="DO833" s="28"/>
      <c r="DP833" s="28"/>
      <c r="DQ833" s="28"/>
      <c r="DV833" s="202"/>
      <c r="DX833" s="28"/>
      <c r="DY833" s="28"/>
      <c r="DZ833" s="28"/>
      <c r="EE833" s="202"/>
      <c r="EG833" s="28"/>
      <c r="EH833" s="28"/>
      <c r="EI833" s="28"/>
      <c r="EN833" s="202"/>
      <c r="EP833" s="28"/>
      <c r="EQ833" s="28"/>
      <c r="ER833" s="28"/>
      <c r="EW833" s="202"/>
      <c r="EY833" s="28"/>
      <c r="EZ833" s="28"/>
      <c r="FA833" s="28"/>
      <c r="FF833" s="202"/>
      <c r="FH833" s="28"/>
      <c r="FI833" s="28"/>
      <c r="FJ833" s="28"/>
      <c r="FO833" s="202"/>
      <c r="FQ833" s="28"/>
      <c r="FR833" s="28"/>
      <c r="FS833" s="28"/>
      <c r="FX833" s="202"/>
      <c r="FZ833" s="28"/>
      <c r="GA833" s="28"/>
      <c r="GB833" s="28"/>
      <c r="GG833" s="202"/>
      <c r="GI833" s="28"/>
      <c r="GJ833" s="28"/>
      <c r="GK833" s="28"/>
      <c r="GP833" s="202"/>
      <c r="GR833" s="28"/>
      <c r="GS833" s="28"/>
      <c r="GT833" s="28"/>
      <c r="GY833" s="202"/>
      <c r="HA833" s="28"/>
      <c r="HB833" s="28"/>
      <c r="HC833" s="28"/>
      <c r="HH833" s="202"/>
      <c r="HJ833" s="28"/>
      <c r="HK833" s="28"/>
      <c r="HL833" s="28"/>
      <c r="HQ833" s="28"/>
      <c r="HR833" s="28"/>
      <c r="HS833" s="28"/>
      <c r="HT833" s="28"/>
      <c r="HU833" s="28"/>
      <c r="HV833" s="28"/>
      <c r="HW833" s="28"/>
      <c r="HX833" s="28"/>
      <c r="HY833" s="28"/>
      <c r="HZ833" s="28"/>
      <c r="IA833" s="28"/>
      <c r="IB833" s="28"/>
      <c r="IC833" s="28"/>
      <c r="ID833" s="28"/>
      <c r="IE833" s="28"/>
      <c r="IF833" s="28"/>
      <c r="IG833" s="28"/>
      <c r="IH833" s="28"/>
      <c r="II833" s="28"/>
      <c r="IJ833" s="28"/>
      <c r="IK833" s="28"/>
      <c r="IL833" s="28"/>
      <c r="IM833" s="28"/>
      <c r="IN833" s="28"/>
      <c r="IO833" s="28"/>
      <c r="IP833" s="28"/>
      <c r="IQ833" s="28"/>
      <c r="IR833" s="28"/>
      <c r="IS833" s="28"/>
      <c r="IT833" s="28"/>
      <c r="IU833" s="28"/>
      <c r="IV833" s="28"/>
    </row>
    <row r="834" spans="1:256" s="54" customFormat="1" ht="18">
      <c r="A834" s="364" t="s">
        <v>968</v>
      </c>
      <c r="B834" s="28"/>
      <c r="C834" s="28"/>
      <c r="D834" s="365" t="s">
        <v>129</v>
      </c>
      <c r="E834" s="54">
        <f t="shared" si="11"/>
        <v>0</v>
      </c>
      <c r="F834" s="305">
        <f t="shared" si="12"/>
        <v>14</v>
      </c>
      <c r="H834" s="300"/>
      <c r="I834" s="300"/>
      <c r="J834" s="300">
        <v>14</v>
      </c>
      <c r="K834" s="300"/>
      <c r="L834" s="28"/>
      <c r="M834" s="300"/>
      <c r="N834" s="28"/>
      <c r="R834" s="202"/>
      <c r="T834" s="28"/>
      <c r="U834" s="28"/>
      <c r="V834" s="28"/>
      <c r="AA834" s="202"/>
      <c r="AC834" s="28"/>
      <c r="AD834" s="28"/>
      <c r="AE834" s="28"/>
      <c r="AJ834" s="202"/>
      <c r="AL834" s="28"/>
      <c r="AM834" s="28"/>
      <c r="AN834" s="28"/>
      <c r="AS834" s="202"/>
      <c r="AU834" s="28"/>
      <c r="AV834" s="28"/>
      <c r="AW834" s="28"/>
      <c r="BB834" s="202"/>
      <c r="BD834" s="28"/>
      <c r="BE834" s="28"/>
      <c r="BF834" s="28"/>
      <c r="BK834" s="202"/>
      <c r="BM834" s="28"/>
      <c r="BN834" s="28"/>
      <c r="BO834" s="28"/>
      <c r="BT834" s="202"/>
      <c r="BV834" s="28"/>
      <c r="BW834" s="28"/>
      <c r="BX834" s="28"/>
      <c r="CC834" s="202"/>
      <c r="CE834" s="28"/>
      <c r="CF834" s="28"/>
      <c r="CG834" s="28"/>
      <c r="CL834" s="202"/>
      <c r="CN834" s="28"/>
      <c r="CO834" s="28"/>
      <c r="CP834" s="28"/>
      <c r="CU834" s="202"/>
      <c r="CW834" s="28"/>
      <c r="CX834" s="28"/>
      <c r="CY834" s="28"/>
      <c r="DD834" s="202"/>
      <c r="DF834" s="28"/>
      <c r="DG834" s="28"/>
      <c r="DH834" s="28"/>
      <c r="DM834" s="202"/>
      <c r="DO834" s="28"/>
      <c r="DP834" s="28"/>
      <c r="DQ834" s="28"/>
      <c r="DV834" s="202"/>
      <c r="DX834" s="28"/>
      <c r="DY834" s="28"/>
      <c r="DZ834" s="28"/>
      <c r="EE834" s="202"/>
      <c r="EG834" s="28"/>
      <c r="EH834" s="28"/>
      <c r="EI834" s="28"/>
      <c r="EN834" s="202"/>
      <c r="EP834" s="28"/>
      <c r="EQ834" s="28"/>
      <c r="ER834" s="28"/>
      <c r="EW834" s="202"/>
      <c r="EY834" s="28"/>
      <c r="EZ834" s="28"/>
      <c r="FA834" s="28"/>
      <c r="FF834" s="202"/>
      <c r="FH834" s="28"/>
      <c r="FI834" s="28"/>
      <c r="FJ834" s="28"/>
      <c r="FO834" s="202"/>
      <c r="FQ834" s="28"/>
      <c r="FR834" s="28"/>
      <c r="FS834" s="28"/>
      <c r="FX834" s="202"/>
      <c r="FZ834" s="28"/>
      <c r="GA834" s="28"/>
      <c r="GB834" s="28"/>
      <c r="GG834" s="202"/>
      <c r="GI834" s="28"/>
      <c r="GJ834" s="28"/>
      <c r="GK834" s="28"/>
      <c r="GP834" s="202"/>
      <c r="GR834" s="28"/>
      <c r="GS834" s="28"/>
      <c r="GT834" s="28"/>
      <c r="GY834" s="202"/>
      <c r="HA834" s="28"/>
      <c r="HB834" s="28"/>
      <c r="HC834" s="28"/>
      <c r="HH834" s="202"/>
      <c r="HJ834" s="28"/>
      <c r="HK834" s="28"/>
      <c r="HL834" s="28"/>
      <c r="HQ834" s="28"/>
      <c r="HR834" s="28"/>
      <c r="HS834" s="28"/>
      <c r="HT834" s="28"/>
      <c r="HU834" s="28"/>
      <c r="HV834" s="28"/>
      <c r="HW834" s="28"/>
      <c r="HX834" s="28"/>
      <c r="HY834" s="28"/>
      <c r="HZ834" s="28"/>
      <c r="IA834" s="28"/>
      <c r="IB834" s="28"/>
      <c r="IC834" s="28"/>
      <c r="ID834" s="28"/>
      <c r="IE834" s="28"/>
      <c r="IF834" s="28"/>
      <c r="IG834" s="28"/>
      <c r="IH834" s="28"/>
      <c r="II834" s="28"/>
      <c r="IJ834" s="28"/>
      <c r="IK834" s="28"/>
      <c r="IL834" s="28"/>
      <c r="IM834" s="28"/>
      <c r="IN834" s="28"/>
      <c r="IO834" s="28"/>
      <c r="IP834" s="28"/>
      <c r="IQ834" s="28"/>
      <c r="IR834" s="28"/>
      <c r="IS834" s="28"/>
      <c r="IT834" s="28"/>
      <c r="IU834" s="28"/>
      <c r="IV834" s="28"/>
    </row>
    <row r="835" spans="1:256" s="54" customFormat="1" ht="18">
      <c r="A835" s="364" t="s">
        <v>1463</v>
      </c>
      <c r="B835" s="292"/>
      <c r="C835" s="292"/>
      <c r="D835" s="54" t="s">
        <v>130</v>
      </c>
      <c r="E835" s="54">
        <f t="shared" si="11"/>
        <v>0</v>
      </c>
      <c r="F835" s="305">
        <f t="shared" si="12"/>
        <v>0</v>
      </c>
      <c r="H835" s="300"/>
      <c r="I835" s="300"/>
      <c r="J835" s="300"/>
      <c r="K835" s="300"/>
      <c r="L835" s="28"/>
      <c r="M835" s="300"/>
      <c r="N835" s="28"/>
      <c r="R835" s="202"/>
      <c r="T835" s="28"/>
      <c r="U835" s="28"/>
      <c r="V835" s="28"/>
      <c r="AA835" s="202"/>
      <c r="AC835" s="28"/>
      <c r="AD835" s="28"/>
      <c r="AE835" s="28"/>
      <c r="AJ835" s="202"/>
      <c r="AL835" s="28"/>
      <c r="AM835" s="28"/>
      <c r="AN835" s="28"/>
      <c r="AS835" s="202"/>
      <c r="AU835" s="28"/>
      <c r="AV835" s="28"/>
      <c r="AW835" s="28"/>
      <c r="BB835" s="202"/>
      <c r="BD835" s="28"/>
      <c r="BE835" s="28"/>
      <c r="BF835" s="28"/>
      <c r="BK835" s="202"/>
      <c r="BM835" s="28"/>
      <c r="BN835" s="28"/>
      <c r="BO835" s="28"/>
      <c r="BT835" s="202"/>
      <c r="BV835" s="28"/>
      <c r="BW835" s="28"/>
      <c r="BX835" s="28"/>
      <c r="CC835" s="202"/>
      <c r="CE835" s="28"/>
      <c r="CF835" s="28"/>
      <c r="CG835" s="28"/>
      <c r="CL835" s="202"/>
      <c r="CN835" s="28"/>
      <c r="CO835" s="28"/>
      <c r="CP835" s="28"/>
      <c r="CU835" s="202"/>
      <c r="CW835" s="28"/>
      <c r="CX835" s="28"/>
      <c r="CY835" s="28"/>
      <c r="DD835" s="202"/>
      <c r="DF835" s="28"/>
      <c r="DG835" s="28"/>
      <c r="DH835" s="28"/>
      <c r="DM835" s="202"/>
      <c r="DO835" s="28"/>
      <c r="DP835" s="28"/>
      <c r="DQ835" s="28"/>
      <c r="DV835" s="202"/>
      <c r="DX835" s="28"/>
      <c r="DY835" s="28"/>
      <c r="DZ835" s="28"/>
      <c r="EE835" s="202"/>
      <c r="EG835" s="28"/>
      <c r="EH835" s="28"/>
      <c r="EI835" s="28"/>
      <c r="EN835" s="202"/>
      <c r="EP835" s="28"/>
      <c r="EQ835" s="28"/>
      <c r="ER835" s="28"/>
      <c r="EW835" s="202"/>
      <c r="EY835" s="28"/>
      <c r="EZ835" s="28"/>
      <c r="FA835" s="28"/>
      <c r="FF835" s="202"/>
      <c r="FH835" s="28"/>
      <c r="FI835" s="28"/>
      <c r="FJ835" s="28"/>
      <c r="FO835" s="202"/>
      <c r="FQ835" s="28"/>
      <c r="FR835" s="28"/>
      <c r="FS835" s="28"/>
      <c r="FX835" s="202"/>
      <c r="FZ835" s="28"/>
      <c r="GA835" s="28"/>
      <c r="GB835" s="28"/>
      <c r="GG835" s="202"/>
      <c r="GI835" s="28"/>
      <c r="GJ835" s="28"/>
      <c r="GK835" s="28"/>
      <c r="GP835" s="202"/>
      <c r="GR835" s="28"/>
      <c r="GS835" s="28"/>
      <c r="GT835" s="28"/>
      <c r="GY835" s="202"/>
      <c r="HA835" s="28"/>
      <c r="HB835" s="28"/>
      <c r="HC835" s="28"/>
      <c r="HH835" s="202"/>
      <c r="HJ835" s="28"/>
      <c r="HK835" s="28"/>
      <c r="HL835" s="28"/>
      <c r="HQ835" s="28"/>
      <c r="HR835" s="28"/>
      <c r="HS835" s="28"/>
      <c r="HT835" s="28"/>
      <c r="HU835" s="28"/>
      <c r="HV835" s="28"/>
      <c r="HW835" s="28"/>
      <c r="HX835" s="28"/>
      <c r="HY835" s="28"/>
      <c r="HZ835" s="28"/>
      <c r="IA835" s="28"/>
      <c r="IB835" s="28"/>
      <c r="IC835" s="28"/>
      <c r="ID835" s="28"/>
      <c r="IE835" s="28"/>
      <c r="IF835" s="28"/>
      <c r="IG835" s="28"/>
      <c r="IH835" s="28"/>
      <c r="II835" s="28"/>
      <c r="IJ835" s="28"/>
      <c r="IK835" s="28"/>
      <c r="IL835" s="28"/>
      <c r="IM835" s="28"/>
      <c r="IN835" s="28"/>
      <c r="IO835" s="28"/>
      <c r="IP835" s="28"/>
      <c r="IQ835" s="28"/>
      <c r="IR835" s="28"/>
      <c r="IS835" s="28"/>
      <c r="IT835" s="28"/>
      <c r="IU835" s="28"/>
      <c r="IV835" s="28"/>
    </row>
    <row r="836" spans="1:256" s="54" customFormat="1" ht="18">
      <c r="A836" s="364" t="s">
        <v>2040</v>
      </c>
      <c r="B836" s="28"/>
      <c r="C836" s="292"/>
      <c r="D836" s="365" t="s">
        <v>129</v>
      </c>
      <c r="E836" s="54">
        <f t="shared" si="11"/>
        <v>0</v>
      </c>
      <c r="F836" s="305">
        <f t="shared" si="12"/>
        <v>12</v>
      </c>
      <c r="H836" s="300"/>
      <c r="I836" s="300"/>
      <c r="J836" s="300">
        <v>12</v>
      </c>
      <c r="K836" s="300"/>
      <c r="M836" s="300"/>
      <c r="N836" s="28"/>
      <c r="R836" s="202"/>
      <c r="T836" s="28"/>
      <c r="U836" s="28"/>
      <c r="V836" s="28"/>
      <c r="AA836" s="202"/>
      <c r="AC836" s="28"/>
      <c r="AD836" s="28"/>
      <c r="AE836" s="28"/>
      <c r="AJ836" s="202"/>
      <c r="AL836" s="28"/>
      <c r="AM836" s="28"/>
      <c r="AN836" s="28"/>
      <c r="AS836" s="202"/>
      <c r="AU836" s="28"/>
      <c r="AV836" s="28"/>
      <c r="AW836" s="28"/>
      <c r="BB836" s="202"/>
      <c r="BD836" s="28"/>
      <c r="BE836" s="28"/>
      <c r="BF836" s="28"/>
      <c r="BK836" s="202"/>
      <c r="BM836" s="28"/>
      <c r="BN836" s="28"/>
      <c r="BO836" s="28"/>
      <c r="BT836" s="202"/>
      <c r="BV836" s="28"/>
      <c r="BW836" s="28"/>
      <c r="BX836" s="28"/>
      <c r="CC836" s="202"/>
      <c r="CE836" s="28"/>
      <c r="CF836" s="28"/>
      <c r="CG836" s="28"/>
      <c r="CL836" s="202"/>
      <c r="CN836" s="28"/>
      <c r="CO836" s="28"/>
      <c r="CP836" s="28"/>
      <c r="CU836" s="202"/>
      <c r="CW836" s="28"/>
      <c r="CX836" s="28"/>
      <c r="CY836" s="28"/>
      <c r="DD836" s="202"/>
      <c r="DF836" s="28"/>
      <c r="DG836" s="28"/>
      <c r="DH836" s="28"/>
      <c r="DM836" s="202"/>
      <c r="DO836" s="28"/>
      <c r="DP836" s="28"/>
      <c r="DQ836" s="28"/>
      <c r="DV836" s="202"/>
      <c r="DX836" s="28"/>
      <c r="DY836" s="28"/>
      <c r="DZ836" s="28"/>
      <c r="EE836" s="202"/>
      <c r="EG836" s="28"/>
      <c r="EH836" s="28"/>
      <c r="EI836" s="28"/>
      <c r="EN836" s="202"/>
      <c r="EP836" s="28"/>
      <c r="EQ836" s="28"/>
      <c r="ER836" s="28"/>
      <c r="EW836" s="202"/>
      <c r="EY836" s="28"/>
      <c r="EZ836" s="28"/>
      <c r="FA836" s="28"/>
      <c r="FF836" s="202"/>
      <c r="FH836" s="28"/>
      <c r="FI836" s="28"/>
      <c r="FJ836" s="28"/>
      <c r="FO836" s="202"/>
      <c r="FQ836" s="28"/>
      <c r="FR836" s="28"/>
      <c r="FS836" s="28"/>
      <c r="FX836" s="202"/>
      <c r="FZ836" s="28"/>
      <c r="GA836" s="28"/>
      <c r="GB836" s="28"/>
      <c r="GG836" s="202"/>
      <c r="GI836" s="28"/>
      <c r="GJ836" s="28"/>
      <c r="GK836" s="28"/>
      <c r="GP836" s="202"/>
      <c r="GR836" s="28"/>
      <c r="GS836" s="28"/>
      <c r="GT836" s="28"/>
      <c r="GY836" s="202"/>
      <c r="HA836" s="28"/>
      <c r="HB836" s="28"/>
      <c r="HC836" s="28"/>
      <c r="HH836" s="202"/>
      <c r="HJ836" s="28"/>
      <c r="HK836" s="28"/>
      <c r="HL836" s="28"/>
      <c r="HQ836" s="28"/>
      <c r="HR836" s="28"/>
      <c r="HS836" s="28"/>
      <c r="HT836" s="28"/>
      <c r="HU836" s="28"/>
      <c r="HV836" s="28"/>
      <c r="HW836" s="28"/>
      <c r="HX836" s="28"/>
      <c r="HY836" s="28"/>
      <c r="HZ836" s="28"/>
      <c r="IA836" s="28"/>
      <c r="IB836" s="28"/>
      <c r="IC836" s="28"/>
      <c r="ID836" s="28"/>
      <c r="IE836" s="28"/>
      <c r="IF836" s="28"/>
      <c r="IG836" s="28"/>
      <c r="IH836" s="28"/>
      <c r="II836" s="28"/>
      <c r="IJ836" s="28"/>
      <c r="IK836" s="28"/>
      <c r="IL836" s="28"/>
      <c r="IM836" s="28"/>
      <c r="IN836" s="28"/>
      <c r="IO836" s="28"/>
      <c r="IP836" s="28"/>
      <c r="IQ836" s="28"/>
      <c r="IR836" s="28"/>
      <c r="IS836" s="28"/>
      <c r="IT836" s="28"/>
      <c r="IU836" s="28"/>
      <c r="IV836" s="28"/>
    </row>
    <row r="837" spans="1:256" s="54" customFormat="1" ht="18">
      <c r="A837" s="364" t="s">
        <v>685</v>
      </c>
      <c r="B837" s="292"/>
      <c r="C837" s="292"/>
      <c r="D837" s="54" t="s">
        <v>130</v>
      </c>
      <c r="E837" s="54">
        <f t="shared" si="11"/>
        <v>0</v>
      </c>
      <c r="F837" s="305">
        <f t="shared" si="12"/>
        <v>5</v>
      </c>
      <c r="H837" s="239"/>
      <c r="I837" s="28"/>
      <c r="J837" s="28">
        <v>5</v>
      </c>
      <c r="K837" s="28"/>
      <c r="M837" s="239"/>
      <c r="N837" s="28"/>
      <c r="R837" s="202"/>
      <c r="T837" s="28"/>
      <c r="U837" s="28"/>
      <c r="V837" s="28"/>
      <c r="AA837" s="202"/>
      <c r="AC837" s="28"/>
      <c r="AD837" s="28"/>
      <c r="AE837" s="28"/>
      <c r="AJ837" s="202"/>
      <c r="AL837" s="28"/>
      <c r="AM837" s="28"/>
      <c r="AN837" s="28"/>
      <c r="AS837" s="202"/>
      <c r="AU837" s="28"/>
      <c r="AV837" s="28"/>
      <c r="AW837" s="28"/>
      <c r="BB837" s="202"/>
      <c r="BD837" s="28"/>
      <c r="BE837" s="28"/>
      <c r="BF837" s="28"/>
      <c r="BK837" s="202"/>
      <c r="BM837" s="28"/>
      <c r="BN837" s="28"/>
      <c r="BO837" s="28"/>
      <c r="BT837" s="202"/>
      <c r="BV837" s="28"/>
      <c r="BW837" s="28"/>
      <c r="BX837" s="28"/>
      <c r="CC837" s="202"/>
      <c r="CE837" s="28"/>
      <c r="CF837" s="28"/>
      <c r="CG837" s="28"/>
      <c r="CL837" s="202"/>
      <c r="CN837" s="28"/>
      <c r="CO837" s="28"/>
      <c r="CP837" s="28"/>
      <c r="CU837" s="202"/>
      <c r="CW837" s="28"/>
      <c r="CX837" s="28"/>
      <c r="CY837" s="28"/>
      <c r="DD837" s="202"/>
      <c r="DF837" s="28"/>
      <c r="DG837" s="28"/>
      <c r="DH837" s="28"/>
      <c r="DM837" s="202"/>
      <c r="DO837" s="28"/>
      <c r="DP837" s="28"/>
      <c r="DQ837" s="28"/>
      <c r="DV837" s="202"/>
      <c r="DX837" s="28"/>
      <c r="DY837" s="28"/>
      <c r="DZ837" s="28"/>
      <c r="EE837" s="202"/>
      <c r="EG837" s="28"/>
      <c r="EH837" s="28"/>
      <c r="EI837" s="28"/>
      <c r="EN837" s="202"/>
      <c r="EP837" s="28"/>
      <c r="EQ837" s="28"/>
      <c r="ER837" s="28"/>
      <c r="EW837" s="202"/>
      <c r="EY837" s="28"/>
      <c r="EZ837" s="28"/>
      <c r="FA837" s="28"/>
      <c r="FF837" s="202"/>
      <c r="FH837" s="28"/>
      <c r="FI837" s="28"/>
      <c r="FJ837" s="28"/>
      <c r="FO837" s="202"/>
      <c r="FQ837" s="28"/>
      <c r="FR837" s="28"/>
      <c r="FS837" s="28"/>
      <c r="FX837" s="202"/>
      <c r="FZ837" s="28"/>
      <c r="GA837" s="28"/>
      <c r="GB837" s="28"/>
      <c r="GG837" s="202"/>
      <c r="GI837" s="28"/>
      <c r="GJ837" s="28"/>
      <c r="GK837" s="28"/>
      <c r="GP837" s="202"/>
      <c r="GR837" s="28"/>
      <c r="GS837" s="28"/>
      <c r="GT837" s="28"/>
      <c r="GY837" s="202"/>
      <c r="HA837" s="28"/>
      <c r="HB837" s="28"/>
      <c r="HC837" s="28"/>
      <c r="HH837" s="202"/>
      <c r="HJ837" s="28"/>
      <c r="HK837" s="28"/>
      <c r="HL837" s="28"/>
      <c r="HQ837" s="28"/>
      <c r="HR837" s="28"/>
      <c r="HS837" s="28"/>
      <c r="HT837" s="28"/>
      <c r="HU837" s="28"/>
      <c r="HV837" s="28"/>
      <c r="HW837" s="28"/>
      <c r="HX837" s="28"/>
      <c r="HY837" s="28"/>
      <c r="HZ837" s="28"/>
      <c r="IA837" s="28"/>
      <c r="IB837" s="28"/>
      <c r="IC837" s="28"/>
      <c r="ID837" s="28"/>
      <c r="IE837" s="28"/>
      <c r="IF837" s="28"/>
      <c r="IG837" s="28"/>
      <c r="IH837" s="28"/>
      <c r="II837" s="28"/>
      <c r="IJ837" s="28"/>
      <c r="IK837" s="28"/>
      <c r="IL837" s="28"/>
      <c r="IM837" s="28"/>
      <c r="IN837" s="28"/>
      <c r="IO837" s="28"/>
      <c r="IP837" s="28"/>
      <c r="IQ837" s="28"/>
      <c r="IR837" s="28"/>
      <c r="IS837" s="28"/>
      <c r="IT837" s="28"/>
      <c r="IU837" s="28"/>
      <c r="IV837" s="28"/>
    </row>
    <row r="838" spans="1:256" s="54" customFormat="1" ht="18">
      <c r="A838" s="364" t="s">
        <v>682</v>
      </c>
      <c r="B838" s="292"/>
      <c r="C838" s="292"/>
      <c r="D838" s="54" t="s">
        <v>131</v>
      </c>
      <c r="E838" s="54">
        <f t="shared" si="11"/>
        <v>1</v>
      </c>
      <c r="F838" s="305">
        <f t="shared" si="12"/>
        <v>34</v>
      </c>
      <c r="H838" s="300"/>
      <c r="I838" s="300">
        <v>24</v>
      </c>
      <c r="J838" s="300">
        <v>10</v>
      </c>
      <c r="K838" s="300"/>
      <c r="L838" s="28"/>
      <c r="M838" s="300"/>
      <c r="N838" s="28"/>
      <c r="R838" s="202"/>
      <c r="T838" s="28"/>
      <c r="U838" s="28"/>
      <c r="V838" s="28"/>
      <c r="AA838" s="202"/>
      <c r="AC838" s="28"/>
      <c r="AD838" s="28"/>
      <c r="AE838" s="28"/>
      <c r="AJ838" s="202"/>
      <c r="AL838" s="28"/>
      <c r="AM838" s="28"/>
      <c r="AN838" s="28"/>
      <c r="AS838" s="202"/>
      <c r="AU838" s="28"/>
      <c r="AV838" s="28"/>
      <c r="AW838" s="28"/>
      <c r="BB838" s="202"/>
      <c r="BD838" s="28"/>
      <c r="BE838" s="28"/>
      <c r="BF838" s="28"/>
      <c r="BK838" s="202"/>
      <c r="BM838" s="28"/>
      <c r="BN838" s="28"/>
      <c r="BO838" s="28"/>
      <c r="BT838" s="202"/>
      <c r="BV838" s="28"/>
      <c r="BW838" s="28"/>
      <c r="BX838" s="28"/>
      <c r="CC838" s="202"/>
      <c r="CE838" s="28"/>
      <c r="CF838" s="28"/>
      <c r="CG838" s="28"/>
      <c r="CL838" s="202"/>
      <c r="CN838" s="28"/>
      <c r="CO838" s="28"/>
      <c r="CP838" s="28"/>
      <c r="CU838" s="202"/>
      <c r="CW838" s="28"/>
      <c r="CX838" s="28"/>
      <c r="CY838" s="28"/>
      <c r="DD838" s="202"/>
      <c r="DF838" s="28"/>
      <c r="DG838" s="28"/>
      <c r="DH838" s="28"/>
      <c r="DM838" s="202"/>
      <c r="DO838" s="28"/>
      <c r="DP838" s="28"/>
      <c r="DQ838" s="28"/>
      <c r="DV838" s="202"/>
      <c r="DX838" s="28"/>
      <c r="DY838" s="28"/>
      <c r="DZ838" s="28"/>
      <c r="EE838" s="202"/>
      <c r="EG838" s="28"/>
      <c r="EH838" s="28"/>
      <c r="EI838" s="28"/>
      <c r="EN838" s="202"/>
      <c r="EP838" s="28"/>
      <c r="EQ838" s="28"/>
      <c r="ER838" s="28"/>
      <c r="EW838" s="202"/>
      <c r="EY838" s="28"/>
      <c r="EZ838" s="28"/>
      <c r="FA838" s="28"/>
      <c r="FF838" s="202"/>
      <c r="FH838" s="28"/>
      <c r="FI838" s="28"/>
      <c r="FJ838" s="28"/>
      <c r="FO838" s="202"/>
      <c r="FQ838" s="28"/>
      <c r="FR838" s="28"/>
      <c r="FS838" s="28"/>
      <c r="FX838" s="202"/>
      <c r="FZ838" s="28"/>
      <c r="GA838" s="28"/>
      <c r="GB838" s="28"/>
      <c r="GG838" s="202"/>
      <c r="GI838" s="28"/>
      <c r="GJ838" s="28"/>
      <c r="GK838" s="28"/>
      <c r="GP838" s="202"/>
      <c r="GR838" s="28"/>
      <c r="GS838" s="28"/>
      <c r="GT838" s="28"/>
      <c r="GY838" s="202"/>
      <c r="HA838" s="28"/>
      <c r="HB838" s="28"/>
      <c r="HC838" s="28"/>
      <c r="HH838" s="202"/>
      <c r="HJ838" s="28"/>
      <c r="HK838" s="28"/>
      <c r="HL838" s="28"/>
      <c r="HQ838" s="28"/>
      <c r="HR838" s="28"/>
      <c r="HS838" s="28"/>
      <c r="HT838" s="28"/>
      <c r="HU838" s="28"/>
      <c r="HV838" s="28"/>
      <c r="HW838" s="28"/>
      <c r="HX838" s="28"/>
      <c r="HY838" s="28"/>
      <c r="HZ838" s="28"/>
      <c r="IA838" s="28"/>
      <c r="IB838" s="28"/>
      <c r="IC838" s="28"/>
      <c r="ID838" s="28"/>
      <c r="IE838" s="28"/>
      <c r="IF838" s="28"/>
      <c r="IG838" s="28"/>
      <c r="IH838" s="28"/>
      <c r="II838" s="28"/>
      <c r="IJ838" s="28"/>
      <c r="IK838" s="28"/>
      <c r="IL838" s="28"/>
      <c r="IM838" s="28"/>
      <c r="IN838" s="28"/>
      <c r="IO838" s="28"/>
      <c r="IP838" s="28"/>
      <c r="IQ838" s="28"/>
      <c r="IR838" s="28"/>
      <c r="IS838" s="28"/>
      <c r="IT838" s="28"/>
      <c r="IU838" s="28"/>
      <c r="IV838" s="28"/>
    </row>
    <row r="839" spans="1:256" s="54" customFormat="1" ht="18">
      <c r="A839" s="364" t="s">
        <v>1417</v>
      </c>
      <c r="B839" s="28"/>
      <c r="C839" s="292"/>
      <c r="D839" s="365" t="s">
        <v>129</v>
      </c>
      <c r="E839" s="54">
        <f t="shared" si="11"/>
        <v>0</v>
      </c>
      <c r="F839" s="305">
        <f t="shared" si="12"/>
        <v>60</v>
      </c>
      <c r="H839" s="239">
        <v>26</v>
      </c>
      <c r="I839" s="28"/>
      <c r="J839" s="28">
        <v>34</v>
      </c>
      <c r="K839" s="28"/>
      <c r="L839" s="28"/>
      <c r="M839" s="239"/>
      <c r="N839" s="28"/>
      <c r="R839" s="202"/>
      <c r="T839" s="28"/>
      <c r="U839" s="28"/>
      <c r="V839" s="28"/>
      <c r="AA839" s="202"/>
      <c r="AC839" s="28"/>
      <c r="AD839" s="28"/>
      <c r="AE839" s="28"/>
      <c r="AJ839" s="202"/>
      <c r="AL839" s="28"/>
      <c r="AM839" s="28"/>
      <c r="AN839" s="28"/>
      <c r="AS839" s="202"/>
      <c r="AU839" s="28"/>
      <c r="AV839" s="28"/>
      <c r="AW839" s="28"/>
      <c r="BB839" s="202"/>
      <c r="BD839" s="28"/>
      <c r="BE839" s="28"/>
      <c r="BF839" s="28"/>
      <c r="BK839" s="202"/>
      <c r="BM839" s="28"/>
      <c r="BN839" s="28"/>
      <c r="BO839" s="28"/>
      <c r="BT839" s="202"/>
      <c r="BV839" s="28"/>
      <c r="BW839" s="28"/>
      <c r="BX839" s="28"/>
      <c r="CC839" s="202"/>
      <c r="CE839" s="28"/>
      <c r="CF839" s="28"/>
      <c r="CG839" s="28"/>
      <c r="CL839" s="202"/>
      <c r="CN839" s="28"/>
      <c r="CO839" s="28"/>
      <c r="CP839" s="28"/>
      <c r="CU839" s="202"/>
      <c r="CW839" s="28"/>
      <c r="CX839" s="28"/>
      <c r="CY839" s="28"/>
      <c r="DD839" s="202"/>
      <c r="DF839" s="28"/>
      <c r="DG839" s="28"/>
      <c r="DH839" s="28"/>
      <c r="DM839" s="202"/>
      <c r="DO839" s="28"/>
      <c r="DP839" s="28"/>
      <c r="DQ839" s="28"/>
      <c r="DV839" s="202"/>
      <c r="DX839" s="28"/>
      <c r="DY839" s="28"/>
      <c r="DZ839" s="28"/>
      <c r="EE839" s="202"/>
      <c r="EG839" s="28"/>
      <c r="EH839" s="28"/>
      <c r="EI839" s="28"/>
      <c r="EN839" s="202"/>
      <c r="EP839" s="28"/>
      <c r="EQ839" s="28"/>
      <c r="ER839" s="28"/>
      <c r="EW839" s="202"/>
      <c r="EY839" s="28"/>
      <c r="EZ839" s="28"/>
      <c r="FA839" s="28"/>
      <c r="FF839" s="202"/>
      <c r="FH839" s="28"/>
      <c r="FI839" s="28"/>
      <c r="FJ839" s="28"/>
      <c r="FO839" s="202"/>
      <c r="FQ839" s="28"/>
      <c r="FR839" s="28"/>
      <c r="FS839" s="28"/>
      <c r="FX839" s="202"/>
      <c r="FZ839" s="28"/>
      <c r="GA839" s="28"/>
      <c r="GB839" s="28"/>
      <c r="GG839" s="202"/>
      <c r="GI839" s="28"/>
      <c r="GJ839" s="28"/>
      <c r="GK839" s="28"/>
      <c r="GP839" s="202"/>
      <c r="GR839" s="28"/>
      <c r="GS839" s="28"/>
      <c r="GT839" s="28"/>
      <c r="GY839" s="202"/>
      <c r="HA839" s="28"/>
      <c r="HB839" s="28"/>
      <c r="HC839" s="28"/>
      <c r="HH839" s="202"/>
      <c r="HJ839" s="28"/>
      <c r="HK839" s="28"/>
      <c r="HL839" s="28"/>
      <c r="HQ839" s="28"/>
      <c r="HR839" s="28"/>
      <c r="HS839" s="28"/>
      <c r="HT839" s="28"/>
      <c r="HU839" s="28"/>
      <c r="HV839" s="28"/>
      <c r="HW839" s="28"/>
      <c r="HX839" s="28"/>
      <c r="HY839" s="28"/>
      <c r="HZ839" s="28"/>
      <c r="IA839" s="28"/>
      <c r="IB839" s="28"/>
      <c r="IC839" s="28"/>
      <c r="ID839" s="28"/>
      <c r="IE839" s="28"/>
      <c r="IF839" s="28"/>
      <c r="IG839" s="28"/>
      <c r="IH839" s="28"/>
      <c r="II839" s="28"/>
      <c r="IJ839" s="28"/>
      <c r="IK839" s="28"/>
      <c r="IL839" s="28"/>
      <c r="IM839" s="28"/>
      <c r="IN839" s="28"/>
      <c r="IO839" s="28"/>
      <c r="IP839" s="28"/>
      <c r="IQ839" s="28"/>
      <c r="IR839" s="28"/>
      <c r="IS839" s="28"/>
      <c r="IT839" s="28"/>
      <c r="IU839" s="28"/>
      <c r="IV839" s="28"/>
    </row>
    <row r="840" spans="1:256" s="54" customFormat="1" ht="18">
      <c r="A840" s="364" t="s">
        <v>2337</v>
      </c>
      <c r="B840" s="28"/>
      <c r="C840" s="292"/>
      <c r="D840" s="365" t="s">
        <v>129</v>
      </c>
      <c r="E840" s="54">
        <f t="shared" si="11"/>
        <v>2</v>
      </c>
      <c r="F840" s="305">
        <f t="shared" si="12"/>
        <v>5</v>
      </c>
      <c r="H840" s="239"/>
      <c r="I840" s="28">
        <v>5</v>
      </c>
      <c r="J840" s="28"/>
      <c r="K840" s="28"/>
      <c r="L840" s="28"/>
      <c r="M840" s="239"/>
      <c r="N840" s="28"/>
      <c r="R840" s="202"/>
      <c r="T840" s="28"/>
      <c r="U840" s="28"/>
      <c r="V840" s="28"/>
      <c r="AA840" s="202"/>
      <c r="AC840" s="28"/>
      <c r="AD840" s="28"/>
      <c r="AE840" s="28"/>
      <c r="AJ840" s="202"/>
      <c r="AL840" s="28"/>
      <c r="AM840" s="28"/>
      <c r="AN840" s="28"/>
      <c r="AS840" s="202"/>
      <c r="AU840" s="28"/>
      <c r="AV840" s="28"/>
      <c r="AW840" s="28"/>
      <c r="BB840" s="202"/>
      <c r="BD840" s="28"/>
      <c r="BE840" s="28"/>
      <c r="BF840" s="28"/>
      <c r="BK840" s="202"/>
      <c r="BM840" s="28"/>
      <c r="BN840" s="28"/>
      <c r="BO840" s="28"/>
      <c r="BT840" s="202"/>
      <c r="BV840" s="28"/>
      <c r="BW840" s="28"/>
      <c r="BX840" s="28"/>
      <c r="CC840" s="202"/>
      <c r="CE840" s="28"/>
      <c r="CF840" s="28"/>
      <c r="CG840" s="28"/>
      <c r="CL840" s="202"/>
      <c r="CN840" s="28"/>
      <c r="CO840" s="28"/>
      <c r="CP840" s="28"/>
      <c r="CU840" s="202"/>
      <c r="CW840" s="28"/>
      <c r="CX840" s="28"/>
      <c r="CY840" s="28"/>
      <c r="DD840" s="202"/>
      <c r="DF840" s="28"/>
      <c r="DG840" s="28"/>
      <c r="DH840" s="28"/>
      <c r="DM840" s="202"/>
      <c r="DO840" s="28"/>
      <c r="DP840" s="28"/>
      <c r="DQ840" s="28"/>
      <c r="DV840" s="202"/>
      <c r="DX840" s="28"/>
      <c r="DY840" s="28"/>
      <c r="DZ840" s="28"/>
      <c r="EE840" s="202"/>
      <c r="EG840" s="28"/>
      <c r="EH840" s="28"/>
      <c r="EI840" s="28"/>
      <c r="EN840" s="202"/>
      <c r="EP840" s="28"/>
      <c r="EQ840" s="28"/>
      <c r="ER840" s="28"/>
      <c r="EW840" s="202"/>
      <c r="EY840" s="28"/>
      <c r="EZ840" s="28"/>
      <c r="FA840" s="28"/>
      <c r="FF840" s="202"/>
      <c r="FH840" s="28"/>
      <c r="FI840" s="28"/>
      <c r="FJ840" s="28"/>
      <c r="FO840" s="202"/>
      <c r="FQ840" s="28"/>
      <c r="FR840" s="28"/>
      <c r="FS840" s="28"/>
      <c r="FX840" s="202"/>
      <c r="FZ840" s="28"/>
      <c r="GA840" s="28"/>
      <c r="GB840" s="28"/>
      <c r="GG840" s="202"/>
      <c r="GI840" s="28"/>
      <c r="GJ840" s="28"/>
      <c r="GK840" s="28"/>
      <c r="GP840" s="202"/>
      <c r="GR840" s="28"/>
      <c r="GS840" s="28"/>
      <c r="GT840" s="28"/>
      <c r="GY840" s="202"/>
      <c r="HA840" s="28"/>
      <c r="HB840" s="28"/>
      <c r="HC840" s="28"/>
      <c r="HH840" s="202"/>
      <c r="HJ840" s="28"/>
      <c r="HK840" s="28"/>
      <c r="HL840" s="28"/>
      <c r="HQ840" s="28"/>
      <c r="HR840" s="28"/>
      <c r="HS840" s="28"/>
      <c r="HT840" s="28"/>
      <c r="HU840" s="28"/>
      <c r="HV840" s="28"/>
      <c r="HW840" s="28"/>
      <c r="HX840" s="28"/>
      <c r="HY840" s="28"/>
      <c r="HZ840" s="28"/>
      <c r="IA840" s="28"/>
      <c r="IB840" s="28"/>
      <c r="IC840" s="28"/>
      <c r="ID840" s="28"/>
      <c r="IE840" s="28"/>
      <c r="IF840" s="28"/>
      <c r="IG840" s="28"/>
      <c r="IH840" s="28"/>
      <c r="II840" s="28"/>
      <c r="IJ840" s="28"/>
      <c r="IK840" s="28"/>
      <c r="IL840" s="28"/>
      <c r="IM840" s="28"/>
      <c r="IN840" s="28"/>
      <c r="IO840" s="28"/>
      <c r="IP840" s="28"/>
      <c r="IQ840" s="28"/>
      <c r="IR840" s="28"/>
      <c r="IS840" s="28"/>
      <c r="IT840" s="28"/>
      <c r="IU840" s="28"/>
      <c r="IV840" s="28"/>
    </row>
    <row r="841" spans="1:256" s="54" customFormat="1" ht="18">
      <c r="A841" s="364" t="s">
        <v>1068</v>
      </c>
      <c r="B841" s="28"/>
      <c r="C841" s="292"/>
      <c r="D841" s="365" t="s">
        <v>129</v>
      </c>
      <c r="E841" s="54">
        <f t="shared" si="11"/>
        <v>0</v>
      </c>
      <c r="F841" s="305">
        <f t="shared" si="12"/>
        <v>37</v>
      </c>
      <c r="H841" s="28"/>
      <c r="I841" s="28"/>
      <c r="J841" s="28">
        <v>37</v>
      </c>
      <c r="K841" s="28"/>
      <c r="M841" s="28"/>
      <c r="N841" s="28"/>
      <c r="R841" s="202"/>
      <c r="T841" s="28"/>
      <c r="U841" s="28"/>
      <c r="V841" s="28"/>
      <c r="AA841" s="202"/>
      <c r="AC841" s="28"/>
      <c r="AD841" s="28"/>
      <c r="AE841" s="28"/>
      <c r="AJ841" s="202"/>
      <c r="AL841" s="28"/>
      <c r="AM841" s="28"/>
      <c r="AN841" s="28"/>
      <c r="AS841" s="202"/>
      <c r="AU841" s="28"/>
      <c r="AV841" s="28"/>
      <c r="AW841" s="28"/>
      <c r="BB841" s="202"/>
      <c r="BD841" s="28"/>
      <c r="BE841" s="28"/>
      <c r="BF841" s="28"/>
      <c r="BK841" s="202"/>
      <c r="BM841" s="28"/>
      <c r="BN841" s="28"/>
      <c r="BO841" s="28"/>
      <c r="BT841" s="202"/>
      <c r="BV841" s="28"/>
      <c r="BW841" s="28"/>
      <c r="BX841" s="28"/>
      <c r="CC841" s="202"/>
      <c r="CE841" s="28"/>
      <c r="CF841" s="28"/>
      <c r="CG841" s="28"/>
      <c r="CL841" s="202"/>
      <c r="CN841" s="28"/>
      <c r="CO841" s="28"/>
      <c r="CP841" s="28"/>
      <c r="CU841" s="202"/>
      <c r="CW841" s="28"/>
      <c r="CX841" s="28"/>
      <c r="CY841" s="28"/>
      <c r="DD841" s="202"/>
      <c r="DF841" s="28"/>
      <c r="DG841" s="28"/>
      <c r="DH841" s="28"/>
      <c r="DM841" s="202"/>
      <c r="DO841" s="28"/>
      <c r="DP841" s="28"/>
      <c r="DQ841" s="28"/>
      <c r="DV841" s="202"/>
      <c r="DX841" s="28"/>
      <c r="DY841" s="28"/>
      <c r="DZ841" s="28"/>
      <c r="EE841" s="202"/>
      <c r="EG841" s="28"/>
      <c r="EH841" s="28"/>
      <c r="EI841" s="28"/>
      <c r="EN841" s="202"/>
      <c r="EP841" s="28"/>
      <c r="EQ841" s="28"/>
      <c r="ER841" s="28"/>
      <c r="EW841" s="202"/>
      <c r="EY841" s="28"/>
      <c r="EZ841" s="28"/>
      <c r="FA841" s="28"/>
      <c r="FF841" s="202"/>
      <c r="FH841" s="28"/>
      <c r="FI841" s="28"/>
      <c r="FJ841" s="28"/>
      <c r="FO841" s="202"/>
      <c r="FQ841" s="28"/>
      <c r="FR841" s="28"/>
      <c r="FS841" s="28"/>
      <c r="FX841" s="202"/>
      <c r="FZ841" s="28"/>
      <c r="GA841" s="28"/>
      <c r="GB841" s="28"/>
      <c r="GG841" s="202"/>
      <c r="GI841" s="28"/>
      <c r="GJ841" s="28"/>
      <c r="GK841" s="28"/>
      <c r="GP841" s="202"/>
      <c r="GR841" s="28"/>
      <c r="GS841" s="28"/>
      <c r="GT841" s="28"/>
      <c r="GY841" s="202"/>
      <c r="HA841" s="28"/>
      <c r="HB841" s="28"/>
      <c r="HC841" s="28"/>
      <c r="HH841" s="202"/>
      <c r="HJ841" s="28"/>
      <c r="HK841" s="28"/>
      <c r="HL841" s="28"/>
      <c r="HQ841" s="28"/>
      <c r="HR841" s="28"/>
      <c r="HS841" s="28"/>
      <c r="HT841" s="28"/>
      <c r="HU841" s="28"/>
      <c r="HV841" s="28"/>
      <c r="HW841" s="28"/>
      <c r="HX841" s="28"/>
      <c r="HY841" s="28"/>
      <c r="HZ841" s="28"/>
      <c r="IA841" s="28"/>
      <c r="IB841" s="28"/>
      <c r="IC841" s="28"/>
      <c r="ID841" s="28"/>
      <c r="IE841" s="28"/>
      <c r="IF841" s="28"/>
      <c r="IG841" s="28"/>
      <c r="IH841" s="28"/>
      <c r="II841" s="28"/>
      <c r="IJ841" s="28"/>
      <c r="IK841" s="28"/>
      <c r="IL841" s="28"/>
      <c r="IM841" s="28"/>
      <c r="IN841" s="28"/>
      <c r="IO841" s="28"/>
      <c r="IP841" s="28"/>
      <c r="IQ841" s="28"/>
      <c r="IR841" s="28"/>
      <c r="IS841" s="28"/>
      <c r="IT841" s="28"/>
      <c r="IU841" s="28"/>
      <c r="IV841" s="28"/>
    </row>
    <row r="842" spans="1:256" s="54" customFormat="1" ht="18">
      <c r="A842" s="364" t="s">
        <v>600</v>
      </c>
      <c r="B842" s="28"/>
      <c r="C842" s="292"/>
      <c r="D842" s="365" t="s">
        <v>129</v>
      </c>
      <c r="E842" s="54">
        <f t="shared" si="11"/>
        <v>0</v>
      </c>
      <c r="F842" s="305">
        <f t="shared" si="12"/>
        <v>0</v>
      </c>
      <c r="H842" s="28"/>
      <c r="I842" s="28"/>
      <c r="J842" s="28"/>
      <c r="K842" s="28"/>
      <c r="M842" s="28"/>
      <c r="N842" s="28"/>
      <c r="R842" s="202"/>
      <c r="T842" s="28"/>
      <c r="U842" s="28"/>
      <c r="V842" s="28"/>
      <c r="AA842" s="202"/>
      <c r="AC842" s="28"/>
      <c r="AD842" s="28"/>
      <c r="AE842" s="28"/>
      <c r="AJ842" s="202"/>
      <c r="AL842" s="28"/>
      <c r="AM842" s="28"/>
      <c r="AN842" s="28"/>
      <c r="AS842" s="202"/>
      <c r="AU842" s="28"/>
      <c r="AV842" s="28"/>
      <c r="AW842" s="28"/>
      <c r="BB842" s="202"/>
      <c r="BD842" s="28"/>
      <c r="BE842" s="28"/>
      <c r="BF842" s="28"/>
      <c r="BK842" s="202"/>
      <c r="BM842" s="28"/>
      <c r="BN842" s="28"/>
      <c r="BO842" s="28"/>
      <c r="BT842" s="202"/>
      <c r="BV842" s="28"/>
      <c r="BW842" s="28"/>
      <c r="BX842" s="28"/>
      <c r="CC842" s="202"/>
      <c r="CE842" s="28"/>
      <c r="CF842" s="28"/>
      <c r="CG842" s="28"/>
      <c r="CL842" s="202"/>
      <c r="CN842" s="28"/>
      <c r="CO842" s="28"/>
      <c r="CP842" s="28"/>
      <c r="CU842" s="202"/>
      <c r="CW842" s="28"/>
      <c r="CX842" s="28"/>
      <c r="CY842" s="28"/>
      <c r="DD842" s="202"/>
      <c r="DF842" s="28"/>
      <c r="DG842" s="28"/>
      <c r="DH842" s="28"/>
      <c r="DM842" s="202"/>
      <c r="DO842" s="28"/>
      <c r="DP842" s="28"/>
      <c r="DQ842" s="28"/>
      <c r="DV842" s="202"/>
      <c r="DX842" s="28"/>
      <c r="DY842" s="28"/>
      <c r="DZ842" s="28"/>
      <c r="EE842" s="202"/>
      <c r="EG842" s="28"/>
      <c r="EH842" s="28"/>
      <c r="EI842" s="28"/>
      <c r="EN842" s="202"/>
      <c r="EP842" s="28"/>
      <c r="EQ842" s="28"/>
      <c r="ER842" s="28"/>
      <c r="EW842" s="202"/>
      <c r="EY842" s="28"/>
      <c r="EZ842" s="28"/>
      <c r="FA842" s="28"/>
      <c r="FF842" s="202"/>
      <c r="FH842" s="28"/>
      <c r="FI842" s="28"/>
      <c r="FJ842" s="28"/>
      <c r="FO842" s="202"/>
      <c r="FQ842" s="28"/>
      <c r="FR842" s="28"/>
      <c r="FS842" s="28"/>
      <c r="FX842" s="202"/>
      <c r="FZ842" s="28"/>
      <c r="GA842" s="28"/>
      <c r="GB842" s="28"/>
      <c r="GG842" s="202"/>
      <c r="GI842" s="28"/>
      <c r="GJ842" s="28"/>
      <c r="GK842" s="28"/>
      <c r="GP842" s="202"/>
      <c r="GR842" s="28"/>
      <c r="GS842" s="28"/>
      <c r="GT842" s="28"/>
      <c r="GY842" s="202"/>
      <c r="HA842" s="28"/>
      <c r="HB842" s="28"/>
      <c r="HC842" s="28"/>
      <c r="HH842" s="202"/>
      <c r="HJ842" s="28"/>
      <c r="HK842" s="28"/>
      <c r="HL842" s="28"/>
      <c r="HQ842" s="28"/>
      <c r="HR842" s="28"/>
      <c r="HS842" s="28"/>
      <c r="HT842" s="28"/>
      <c r="HU842" s="28"/>
      <c r="HV842" s="28"/>
      <c r="HW842" s="28"/>
      <c r="HX842" s="28"/>
      <c r="HY842" s="28"/>
      <c r="HZ842" s="28"/>
      <c r="IA842" s="28"/>
      <c r="IB842" s="28"/>
      <c r="IC842" s="28"/>
      <c r="ID842" s="28"/>
      <c r="IE842" s="28"/>
      <c r="IF842" s="28"/>
      <c r="IG842" s="28"/>
      <c r="IH842" s="28"/>
      <c r="II842" s="28"/>
      <c r="IJ842" s="28"/>
      <c r="IK842" s="28"/>
      <c r="IL842" s="28"/>
      <c r="IM842" s="28"/>
      <c r="IN842" s="28"/>
      <c r="IO842" s="28"/>
      <c r="IP842" s="28"/>
      <c r="IQ842" s="28"/>
      <c r="IR842" s="28"/>
      <c r="IS842" s="28"/>
      <c r="IT842" s="28"/>
      <c r="IU842" s="28"/>
      <c r="IV842" s="28"/>
    </row>
    <row r="843" spans="1:256" s="54" customFormat="1" ht="18">
      <c r="A843" s="364" t="s">
        <v>1901</v>
      </c>
      <c r="B843" s="292"/>
      <c r="C843" s="292"/>
      <c r="D843" s="54" t="s">
        <v>132</v>
      </c>
      <c r="E843" s="54">
        <f t="shared" si="11"/>
        <v>7</v>
      </c>
      <c r="F843" s="305">
        <f t="shared" si="12"/>
        <v>89</v>
      </c>
      <c r="G843" s="54">
        <v>1</v>
      </c>
      <c r="H843" s="28">
        <v>65</v>
      </c>
      <c r="I843" s="28">
        <v>7</v>
      </c>
      <c r="J843" s="28">
        <v>16</v>
      </c>
      <c r="K843" s="28"/>
      <c r="L843" s="28"/>
      <c r="M843" s="239"/>
      <c r="N843" s="28"/>
      <c r="R843" s="202"/>
      <c r="T843" s="28"/>
      <c r="U843" s="28"/>
      <c r="V843" s="28"/>
      <c r="AA843" s="202"/>
      <c r="AC843" s="28"/>
      <c r="AD843" s="28"/>
      <c r="AE843" s="28"/>
      <c r="AJ843" s="202"/>
      <c r="AL843" s="28"/>
      <c r="AM843" s="28"/>
      <c r="AN843" s="28"/>
      <c r="AS843" s="202"/>
      <c r="AU843" s="28"/>
      <c r="AV843" s="28"/>
      <c r="AW843" s="28"/>
      <c r="BB843" s="202"/>
      <c r="BD843" s="28"/>
      <c r="BE843" s="28"/>
      <c r="BF843" s="28"/>
      <c r="BK843" s="202"/>
      <c r="BM843" s="28"/>
      <c r="BN843" s="28"/>
      <c r="BO843" s="28"/>
      <c r="BT843" s="202"/>
      <c r="BV843" s="28"/>
      <c r="BW843" s="28"/>
      <c r="BX843" s="28"/>
      <c r="CC843" s="202"/>
      <c r="CE843" s="28"/>
      <c r="CF843" s="28"/>
      <c r="CG843" s="28"/>
      <c r="CL843" s="202"/>
      <c r="CN843" s="28"/>
      <c r="CO843" s="28"/>
      <c r="CP843" s="28"/>
      <c r="CU843" s="202"/>
      <c r="CW843" s="28"/>
      <c r="CX843" s="28"/>
      <c r="CY843" s="28"/>
      <c r="DD843" s="202"/>
      <c r="DF843" s="28"/>
      <c r="DG843" s="28"/>
      <c r="DH843" s="28"/>
      <c r="DM843" s="202"/>
      <c r="DO843" s="28"/>
      <c r="DP843" s="28"/>
      <c r="DQ843" s="28"/>
      <c r="DV843" s="202"/>
      <c r="DX843" s="28"/>
      <c r="DY843" s="28"/>
      <c r="DZ843" s="28"/>
      <c r="EE843" s="202"/>
      <c r="EG843" s="28"/>
      <c r="EH843" s="28"/>
      <c r="EI843" s="28"/>
      <c r="EN843" s="202"/>
      <c r="EP843" s="28"/>
      <c r="EQ843" s="28"/>
      <c r="ER843" s="28"/>
      <c r="EW843" s="202"/>
      <c r="EY843" s="28"/>
      <c r="EZ843" s="28"/>
      <c r="FA843" s="28"/>
      <c r="FF843" s="202"/>
      <c r="FH843" s="28"/>
      <c r="FI843" s="28"/>
      <c r="FJ843" s="28"/>
      <c r="FO843" s="202"/>
      <c r="FQ843" s="28"/>
      <c r="FR843" s="28"/>
      <c r="FS843" s="28"/>
      <c r="FX843" s="202"/>
      <c r="FZ843" s="28"/>
      <c r="GA843" s="28"/>
      <c r="GB843" s="28"/>
      <c r="GG843" s="202"/>
      <c r="GI843" s="28"/>
      <c r="GJ843" s="28"/>
      <c r="GK843" s="28"/>
      <c r="GP843" s="202"/>
      <c r="GR843" s="28"/>
      <c r="GS843" s="28"/>
      <c r="GT843" s="28"/>
      <c r="GY843" s="202"/>
      <c r="HA843" s="28"/>
      <c r="HB843" s="28"/>
      <c r="HC843" s="28"/>
      <c r="HH843" s="202"/>
      <c r="HJ843" s="28"/>
      <c r="HK843" s="28"/>
      <c r="HL843" s="28"/>
      <c r="HQ843" s="28"/>
      <c r="HR843" s="28"/>
      <c r="HS843" s="28"/>
      <c r="HT843" s="28"/>
      <c r="HU843" s="28"/>
      <c r="HV843" s="28"/>
      <c r="HW843" s="28"/>
      <c r="HX843" s="28"/>
      <c r="HY843" s="28"/>
      <c r="HZ843" s="28"/>
      <c r="IA843" s="28"/>
      <c r="IB843" s="28"/>
      <c r="IC843" s="28"/>
      <c r="ID843" s="28"/>
      <c r="IE843" s="28"/>
      <c r="IF843" s="28"/>
      <c r="IG843" s="28"/>
      <c r="IH843" s="28"/>
      <c r="II843" s="28"/>
      <c r="IJ843" s="28"/>
      <c r="IK843" s="28"/>
      <c r="IL843" s="28"/>
      <c r="IM843" s="28"/>
      <c r="IN843" s="28"/>
      <c r="IO843" s="28"/>
      <c r="IP843" s="28"/>
      <c r="IQ843" s="28"/>
      <c r="IR843" s="28"/>
      <c r="IS843" s="28"/>
      <c r="IT843" s="28"/>
      <c r="IU843" s="28"/>
      <c r="IV843" s="28"/>
    </row>
    <row r="844" spans="1:256" s="54" customFormat="1" ht="18">
      <c r="A844" s="364" t="s">
        <v>2305</v>
      </c>
      <c r="B844" s="292"/>
      <c r="C844" s="292"/>
      <c r="D844" s="54" t="s">
        <v>130</v>
      </c>
      <c r="E844" s="54">
        <f t="shared" si="11"/>
        <v>10</v>
      </c>
      <c r="F844" s="305">
        <f t="shared" si="12"/>
        <v>23</v>
      </c>
      <c r="H844" s="28">
        <v>14</v>
      </c>
      <c r="I844" s="28">
        <v>9</v>
      </c>
      <c r="J844" s="28"/>
      <c r="K844" s="28"/>
      <c r="L844" s="300"/>
      <c r="M844" s="28"/>
      <c r="N844" s="28"/>
      <c r="R844" s="202"/>
      <c r="T844" s="28"/>
      <c r="U844" s="28"/>
      <c r="V844" s="28"/>
      <c r="AA844" s="202"/>
      <c r="AC844" s="28"/>
      <c r="AD844" s="28"/>
      <c r="AE844" s="28"/>
      <c r="AJ844" s="202"/>
      <c r="AL844" s="28"/>
      <c r="AM844" s="28"/>
      <c r="AN844" s="28"/>
      <c r="AS844" s="202"/>
      <c r="AU844" s="28"/>
      <c r="AV844" s="28"/>
      <c r="AW844" s="28"/>
      <c r="BB844" s="202"/>
      <c r="BD844" s="28"/>
      <c r="BE844" s="28"/>
      <c r="BF844" s="28"/>
      <c r="BK844" s="202"/>
      <c r="BM844" s="28"/>
      <c r="BN844" s="28"/>
      <c r="BO844" s="28"/>
      <c r="BT844" s="202"/>
      <c r="BV844" s="28"/>
      <c r="BW844" s="28"/>
      <c r="BX844" s="28"/>
      <c r="CC844" s="202"/>
      <c r="CE844" s="28"/>
      <c r="CF844" s="28"/>
      <c r="CG844" s="28"/>
      <c r="CL844" s="202"/>
      <c r="CN844" s="28"/>
      <c r="CO844" s="28"/>
      <c r="CP844" s="28"/>
      <c r="CU844" s="202"/>
      <c r="CW844" s="28"/>
      <c r="CX844" s="28"/>
      <c r="CY844" s="28"/>
      <c r="DD844" s="202"/>
      <c r="DF844" s="28"/>
      <c r="DG844" s="28"/>
      <c r="DH844" s="28"/>
      <c r="DM844" s="202"/>
      <c r="DO844" s="28"/>
      <c r="DP844" s="28"/>
      <c r="DQ844" s="28"/>
      <c r="DV844" s="202"/>
      <c r="DX844" s="28"/>
      <c r="DY844" s="28"/>
      <c r="DZ844" s="28"/>
      <c r="EE844" s="202"/>
      <c r="EG844" s="28"/>
      <c r="EH844" s="28"/>
      <c r="EI844" s="28"/>
      <c r="EN844" s="202"/>
      <c r="EP844" s="28"/>
      <c r="EQ844" s="28"/>
      <c r="ER844" s="28"/>
      <c r="EW844" s="202"/>
      <c r="EY844" s="28"/>
      <c r="EZ844" s="28"/>
      <c r="FA844" s="28"/>
      <c r="FF844" s="202"/>
      <c r="FH844" s="28"/>
      <c r="FI844" s="28"/>
      <c r="FJ844" s="28"/>
      <c r="FO844" s="202"/>
      <c r="FQ844" s="28"/>
      <c r="FR844" s="28"/>
      <c r="FS844" s="28"/>
      <c r="FX844" s="202"/>
      <c r="FZ844" s="28"/>
      <c r="GA844" s="28"/>
      <c r="GB844" s="28"/>
      <c r="GG844" s="202"/>
      <c r="GI844" s="28"/>
      <c r="GJ844" s="28"/>
      <c r="GK844" s="28"/>
      <c r="GP844" s="202"/>
      <c r="GR844" s="28"/>
      <c r="GS844" s="28"/>
      <c r="GT844" s="28"/>
      <c r="GY844" s="202"/>
      <c r="HA844" s="28"/>
      <c r="HB844" s="28"/>
      <c r="HC844" s="28"/>
      <c r="HH844" s="202"/>
      <c r="HJ844" s="28"/>
      <c r="HK844" s="28"/>
      <c r="HL844" s="28"/>
      <c r="HQ844" s="28"/>
      <c r="HR844" s="28"/>
      <c r="HS844" s="28"/>
      <c r="HT844" s="28"/>
      <c r="HU844" s="28"/>
      <c r="HV844" s="28"/>
      <c r="HW844" s="28"/>
      <c r="HX844" s="28"/>
      <c r="HY844" s="28"/>
      <c r="HZ844" s="28"/>
      <c r="IA844" s="28"/>
      <c r="IB844" s="28"/>
      <c r="IC844" s="28"/>
      <c r="ID844" s="28"/>
      <c r="IE844" s="28"/>
      <c r="IF844" s="28"/>
      <c r="IG844" s="28"/>
      <c r="IH844" s="28"/>
      <c r="II844" s="28"/>
      <c r="IJ844" s="28"/>
      <c r="IK844" s="28"/>
      <c r="IL844" s="28"/>
      <c r="IM844" s="28"/>
      <c r="IN844" s="28"/>
      <c r="IO844" s="28"/>
      <c r="IP844" s="28"/>
      <c r="IQ844" s="28"/>
      <c r="IR844" s="28"/>
      <c r="IS844" s="28"/>
      <c r="IT844" s="28"/>
      <c r="IU844" s="28"/>
      <c r="IV844" s="28"/>
    </row>
    <row r="845" spans="1:256" s="54" customFormat="1" ht="18">
      <c r="A845" s="364" t="s">
        <v>976</v>
      </c>
      <c r="B845" s="28"/>
      <c r="C845" s="292"/>
      <c r="D845" s="365" t="s">
        <v>129</v>
      </c>
      <c r="E845" s="54">
        <f t="shared" si="11"/>
        <v>3</v>
      </c>
      <c r="F845" s="305">
        <f t="shared" si="12"/>
        <v>0</v>
      </c>
      <c r="H845" s="28"/>
      <c r="I845" s="28"/>
      <c r="J845" s="28"/>
      <c r="K845" s="28"/>
      <c r="L845" s="28"/>
      <c r="M845" s="28"/>
      <c r="N845" s="28"/>
      <c r="R845" s="202"/>
      <c r="T845" s="28"/>
      <c r="U845" s="28"/>
      <c r="V845" s="28"/>
      <c r="AA845" s="202"/>
      <c r="AC845" s="28"/>
      <c r="AD845" s="28"/>
      <c r="AE845" s="28"/>
      <c r="AJ845" s="202"/>
      <c r="AL845" s="28"/>
      <c r="AM845" s="28"/>
      <c r="AN845" s="28"/>
      <c r="AS845" s="202"/>
      <c r="AU845" s="28"/>
      <c r="AV845" s="28"/>
      <c r="AW845" s="28"/>
      <c r="BB845" s="202"/>
      <c r="BD845" s="28"/>
      <c r="BE845" s="28"/>
      <c r="BF845" s="28"/>
      <c r="BK845" s="202"/>
      <c r="BM845" s="28"/>
      <c r="BN845" s="28"/>
      <c r="BO845" s="28"/>
      <c r="BT845" s="202"/>
      <c r="BV845" s="28"/>
      <c r="BW845" s="28"/>
      <c r="BX845" s="28"/>
      <c r="CC845" s="202"/>
      <c r="CE845" s="28"/>
      <c r="CF845" s="28"/>
      <c r="CG845" s="28"/>
      <c r="CL845" s="202"/>
      <c r="CN845" s="28"/>
      <c r="CO845" s="28"/>
      <c r="CP845" s="28"/>
      <c r="CU845" s="202"/>
      <c r="CW845" s="28"/>
      <c r="CX845" s="28"/>
      <c r="CY845" s="28"/>
      <c r="DD845" s="202"/>
      <c r="DF845" s="28"/>
      <c r="DG845" s="28"/>
      <c r="DH845" s="28"/>
      <c r="DM845" s="202"/>
      <c r="DO845" s="28"/>
      <c r="DP845" s="28"/>
      <c r="DQ845" s="28"/>
      <c r="DV845" s="202"/>
      <c r="DX845" s="28"/>
      <c r="DY845" s="28"/>
      <c r="DZ845" s="28"/>
      <c r="EE845" s="202"/>
      <c r="EG845" s="28"/>
      <c r="EH845" s="28"/>
      <c r="EI845" s="28"/>
      <c r="EN845" s="202"/>
      <c r="EP845" s="28"/>
      <c r="EQ845" s="28"/>
      <c r="ER845" s="28"/>
      <c r="EW845" s="202"/>
      <c r="EY845" s="28"/>
      <c r="EZ845" s="28"/>
      <c r="FA845" s="28"/>
      <c r="FF845" s="202"/>
      <c r="FH845" s="28"/>
      <c r="FI845" s="28"/>
      <c r="FJ845" s="28"/>
      <c r="FO845" s="202"/>
      <c r="FQ845" s="28"/>
      <c r="FR845" s="28"/>
      <c r="FS845" s="28"/>
      <c r="FX845" s="202"/>
      <c r="FZ845" s="28"/>
      <c r="GA845" s="28"/>
      <c r="GB845" s="28"/>
      <c r="GG845" s="202"/>
      <c r="GI845" s="28"/>
      <c r="GJ845" s="28"/>
      <c r="GK845" s="28"/>
      <c r="GP845" s="202"/>
      <c r="GR845" s="28"/>
      <c r="GS845" s="28"/>
      <c r="GT845" s="28"/>
      <c r="GY845" s="202"/>
      <c r="HA845" s="28"/>
      <c r="HB845" s="28"/>
      <c r="HC845" s="28"/>
      <c r="HH845" s="202"/>
      <c r="HJ845" s="28"/>
      <c r="HK845" s="28"/>
      <c r="HL845" s="28"/>
      <c r="HQ845" s="28"/>
      <c r="HR845" s="28"/>
      <c r="HS845" s="28"/>
      <c r="HT845" s="28"/>
      <c r="HU845" s="28"/>
      <c r="HV845" s="28"/>
      <c r="HW845" s="28"/>
      <c r="HX845" s="28"/>
      <c r="HY845" s="28"/>
      <c r="HZ845" s="28"/>
      <c r="IA845" s="28"/>
      <c r="IB845" s="28"/>
      <c r="IC845" s="28"/>
      <c r="ID845" s="28"/>
      <c r="IE845" s="28"/>
      <c r="IF845" s="28"/>
      <c r="IG845" s="28"/>
      <c r="IH845" s="28"/>
      <c r="II845" s="28"/>
      <c r="IJ845" s="28"/>
      <c r="IK845" s="28"/>
      <c r="IL845" s="28"/>
      <c r="IM845" s="28"/>
      <c r="IN845" s="28"/>
      <c r="IO845" s="28"/>
      <c r="IP845" s="28"/>
      <c r="IQ845" s="28"/>
      <c r="IR845" s="28"/>
      <c r="IS845" s="28"/>
      <c r="IT845" s="28"/>
      <c r="IU845" s="28"/>
      <c r="IV845" s="28"/>
    </row>
    <row r="846" spans="1:256" s="54" customFormat="1" ht="18">
      <c r="A846" s="364" t="s">
        <v>1079</v>
      </c>
      <c r="B846" s="28"/>
      <c r="C846" s="292"/>
      <c r="D846" s="365" t="s">
        <v>129</v>
      </c>
      <c r="E846" s="54">
        <f t="shared" si="11"/>
        <v>0</v>
      </c>
      <c r="F846" s="305">
        <f t="shared" si="12"/>
        <v>0</v>
      </c>
      <c r="H846" s="28"/>
      <c r="I846" s="28"/>
      <c r="J846" s="28"/>
      <c r="K846" s="28"/>
      <c r="L846" s="28"/>
      <c r="M846" s="28"/>
      <c r="N846" s="28"/>
      <c r="R846" s="202"/>
      <c r="T846" s="28"/>
      <c r="U846" s="28"/>
      <c r="V846" s="28"/>
      <c r="AA846" s="202"/>
      <c r="AC846" s="28"/>
      <c r="AD846" s="28"/>
      <c r="AE846" s="28"/>
      <c r="AJ846" s="202"/>
      <c r="AL846" s="28"/>
      <c r="AM846" s="28"/>
      <c r="AN846" s="28"/>
      <c r="AS846" s="202"/>
      <c r="AU846" s="28"/>
      <c r="AV846" s="28"/>
      <c r="AW846" s="28"/>
      <c r="BB846" s="202"/>
      <c r="BD846" s="28"/>
      <c r="BE846" s="28"/>
      <c r="BF846" s="28"/>
      <c r="BK846" s="202"/>
      <c r="BM846" s="28"/>
      <c r="BN846" s="28"/>
      <c r="BO846" s="28"/>
      <c r="BT846" s="202"/>
      <c r="BV846" s="28"/>
      <c r="BW846" s="28"/>
      <c r="BX846" s="28"/>
      <c r="CC846" s="202"/>
      <c r="CE846" s="28"/>
      <c r="CF846" s="28"/>
      <c r="CG846" s="28"/>
      <c r="CL846" s="202"/>
      <c r="CN846" s="28"/>
      <c r="CO846" s="28"/>
      <c r="CP846" s="28"/>
      <c r="CU846" s="202"/>
      <c r="CW846" s="28"/>
      <c r="CX846" s="28"/>
      <c r="CY846" s="28"/>
      <c r="DD846" s="202"/>
      <c r="DF846" s="28"/>
      <c r="DG846" s="28"/>
      <c r="DH846" s="28"/>
      <c r="DM846" s="202"/>
      <c r="DO846" s="28"/>
      <c r="DP846" s="28"/>
      <c r="DQ846" s="28"/>
      <c r="DV846" s="202"/>
      <c r="DX846" s="28"/>
      <c r="DY846" s="28"/>
      <c r="DZ846" s="28"/>
      <c r="EE846" s="202"/>
      <c r="EG846" s="28"/>
      <c r="EH846" s="28"/>
      <c r="EI846" s="28"/>
      <c r="EN846" s="202"/>
      <c r="EP846" s="28"/>
      <c r="EQ846" s="28"/>
      <c r="ER846" s="28"/>
      <c r="EW846" s="202"/>
      <c r="EY846" s="28"/>
      <c r="EZ846" s="28"/>
      <c r="FA846" s="28"/>
      <c r="FF846" s="202"/>
      <c r="FH846" s="28"/>
      <c r="FI846" s="28"/>
      <c r="FJ846" s="28"/>
      <c r="FO846" s="202"/>
      <c r="FQ846" s="28"/>
      <c r="FR846" s="28"/>
      <c r="FS846" s="28"/>
      <c r="FX846" s="202"/>
      <c r="FZ846" s="28"/>
      <c r="GA846" s="28"/>
      <c r="GB846" s="28"/>
      <c r="GG846" s="202"/>
      <c r="GI846" s="28"/>
      <c r="GJ846" s="28"/>
      <c r="GK846" s="28"/>
      <c r="GP846" s="202"/>
      <c r="GR846" s="28"/>
      <c r="GS846" s="28"/>
      <c r="GT846" s="28"/>
      <c r="GY846" s="202"/>
      <c r="HA846" s="28"/>
      <c r="HB846" s="28"/>
      <c r="HC846" s="28"/>
      <c r="HH846" s="202"/>
      <c r="HJ846" s="28"/>
      <c r="HK846" s="28"/>
      <c r="HL846" s="28"/>
      <c r="HQ846" s="28"/>
      <c r="HR846" s="28"/>
      <c r="HS846" s="28"/>
      <c r="HT846" s="28"/>
      <c r="HU846" s="28"/>
      <c r="HV846" s="28"/>
      <c r="HW846" s="28"/>
      <c r="HX846" s="28"/>
      <c r="HY846" s="28"/>
      <c r="HZ846" s="28"/>
      <c r="IA846" s="28"/>
      <c r="IB846" s="28"/>
      <c r="IC846" s="28"/>
      <c r="ID846" s="28"/>
      <c r="IE846" s="28"/>
      <c r="IF846" s="28"/>
      <c r="IG846" s="28"/>
      <c r="IH846" s="28"/>
      <c r="II846" s="28"/>
      <c r="IJ846" s="28"/>
      <c r="IK846" s="28"/>
      <c r="IL846" s="28"/>
      <c r="IM846" s="28"/>
      <c r="IN846" s="28"/>
      <c r="IO846" s="28"/>
      <c r="IP846" s="28"/>
      <c r="IQ846" s="28"/>
      <c r="IR846" s="28"/>
      <c r="IS846" s="28"/>
      <c r="IT846" s="28"/>
      <c r="IU846" s="28"/>
      <c r="IV846" s="28"/>
    </row>
    <row r="847" spans="1:256" s="54" customFormat="1" ht="18">
      <c r="A847" s="364" t="s">
        <v>470</v>
      </c>
      <c r="B847" s="28"/>
      <c r="C847" s="292"/>
      <c r="D847" s="54" t="s">
        <v>137</v>
      </c>
      <c r="E847" s="54">
        <f t="shared" si="11"/>
        <v>12</v>
      </c>
      <c r="F847" s="305">
        <f t="shared" si="12"/>
        <v>116</v>
      </c>
      <c r="G847" s="54">
        <v>56</v>
      </c>
      <c r="H847" s="28">
        <v>21</v>
      </c>
      <c r="I847" s="28">
        <v>16</v>
      </c>
      <c r="J847" s="28">
        <v>23</v>
      </c>
      <c r="K847" s="28"/>
      <c r="L847" s="28"/>
      <c r="M847" s="28"/>
      <c r="N847" s="28"/>
      <c r="R847" s="202"/>
      <c r="T847" s="28"/>
      <c r="U847" s="28"/>
      <c r="V847" s="28"/>
      <c r="AA847" s="202"/>
      <c r="AC847" s="28"/>
      <c r="AD847" s="28"/>
      <c r="AE847" s="28"/>
      <c r="AJ847" s="202"/>
      <c r="AL847" s="28"/>
      <c r="AM847" s="28"/>
      <c r="AN847" s="28"/>
      <c r="AS847" s="202"/>
      <c r="AU847" s="28"/>
      <c r="AV847" s="28"/>
      <c r="AW847" s="28"/>
      <c r="BB847" s="202"/>
      <c r="BD847" s="28"/>
      <c r="BE847" s="28"/>
      <c r="BF847" s="28"/>
      <c r="BK847" s="202"/>
      <c r="BM847" s="28"/>
      <c r="BN847" s="28"/>
      <c r="BO847" s="28"/>
      <c r="BT847" s="202"/>
      <c r="BV847" s="28"/>
      <c r="BW847" s="28"/>
      <c r="BX847" s="28"/>
      <c r="CC847" s="202"/>
      <c r="CE847" s="28"/>
      <c r="CF847" s="28"/>
      <c r="CG847" s="28"/>
      <c r="CL847" s="202"/>
      <c r="CN847" s="28"/>
      <c r="CO847" s="28"/>
      <c r="CP847" s="28"/>
      <c r="CU847" s="202"/>
      <c r="CW847" s="28"/>
      <c r="CX847" s="28"/>
      <c r="CY847" s="28"/>
      <c r="DD847" s="202"/>
      <c r="DF847" s="28"/>
      <c r="DG847" s="28"/>
      <c r="DH847" s="28"/>
      <c r="DM847" s="202"/>
      <c r="DO847" s="28"/>
      <c r="DP847" s="28"/>
      <c r="DQ847" s="28"/>
      <c r="DV847" s="202"/>
      <c r="DX847" s="28"/>
      <c r="DY847" s="28"/>
      <c r="DZ847" s="28"/>
      <c r="EE847" s="202"/>
      <c r="EG847" s="28"/>
      <c r="EH847" s="28"/>
      <c r="EI847" s="28"/>
      <c r="EN847" s="202"/>
      <c r="EP847" s="28"/>
      <c r="EQ847" s="28"/>
      <c r="ER847" s="28"/>
      <c r="EW847" s="202"/>
      <c r="EY847" s="28"/>
      <c r="EZ847" s="28"/>
      <c r="FA847" s="28"/>
      <c r="FF847" s="202"/>
      <c r="FH847" s="28"/>
      <c r="FI847" s="28"/>
      <c r="FJ847" s="28"/>
      <c r="FO847" s="202"/>
      <c r="FQ847" s="28"/>
      <c r="FR847" s="28"/>
      <c r="FS847" s="28"/>
      <c r="FX847" s="202"/>
      <c r="FZ847" s="28"/>
      <c r="GA847" s="28"/>
      <c r="GB847" s="28"/>
      <c r="GG847" s="202"/>
      <c r="GI847" s="28"/>
      <c r="GJ847" s="28"/>
      <c r="GK847" s="28"/>
      <c r="GP847" s="202"/>
      <c r="GR847" s="28"/>
      <c r="GS847" s="28"/>
      <c r="GT847" s="28"/>
      <c r="GY847" s="202"/>
      <c r="HA847" s="28"/>
      <c r="HB847" s="28"/>
      <c r="HC847" s="28"/>
      <c r="HH847" s="202"/>
      <c r="HJ847" s="28"/>
      <c r="HK847" s="28"/>
      <c r="HL847" s="28"/>
      <c r="HQ847" s="28"/>
      <c r="HR847" s="28"/>
      <c r="HS847" s="28"/>
      <c r="HT847" s="28"/>
      <c r="HU847" s="28"/>
      <c r="HV847" s="28"/>
      <c r="HW847" s="28"/>
      <c r="HX847" s="28"/>
      <c r="HY847" s="28"/>
      <c r="HZ847" s="28"/>
      <c r="IA847" s="28"/>
      <c r="IB847" s="28"/>
      <c r="IC847" s="28"/>
      <c r="ID847" s="28"/>
      <c r="IE847" s="28"/>
      <c r="IF847" s="28"/>
      <c r="IG847" s="28"/>
      <c r="IH847" s="28"/>
      <c r="II847" s="28"/>
      <c r="IJ847" s="28"/>
      <c r="IK847" s="28"/>
      <c r="IL847" s="28"/>
      <c r="IM847" s="28"/>
      <c r="IN847" s="28"/>
      <c r="IO847" s="28"/>
      <c r="IP847" s="28"/>
      <c r="IQ847" s="28"/>
      <c r="IR847" s="28"/>
      <c r="IS847" s="28"/>
      <c r="IT847" s="28"/>
      <c r="IU847" s="28"/>
      <c r="IV847" s="28"/>
    </row>
    <row r="848" spans="1:256" s="54" customFormat="1" ht="18">
      <c r="A848" s="364" t="s">
        <v>1313</v>
      </c>
      <c r="B848" s="28"/>
      <c r="C848" s="292"/>
      <c r="D848" s="365" t="s">
        <v>129</v>
      </c>
      <c r="E848" s="54">
        <f t="shared" si="11"/>
        <v>0</v>
      </c>
      <c r="F848" s="305">
        <f t="shared" si="12"/>
        <v>5</v>
      </c>
      <c r="H848" s="28"/>
      <c r="I848" s="28"/>
      <c r="J848" s="28">
        <v>5</v>
      </c>
      <c r="K848" s="28"/>
      <c r="L848" s="28"/>
      <c r="M848" s="28"/>
      <c r="N848" s="28"/>
      <c r="R848" s="202"/>
      <c r="T848" s="28"/>
      <c r="U848" s="28"/>
      <c r="V848" s="28"/>
      <c r="AA848" s="202"/>
      <c r="AC848" s="28"/>
      <c r="AD848" s="28"/>
      <c r="AE848" s="28"/>
      <c r="AJ848" s="202"/>
      <c r="AL848" s="28"/>
      <c r="AM848" s="28"/>
      <c r="AN848" s="28"/>
      <c r="AS848" s="202"/>
      <c r="AU848" s="28"/>
      <c r="AV848" s="28"/>
      <c r="AW848" s="28"/>
      <c r="BB848" s="202"/>
      <c r="BD848" s="28"/>
      <c r="BE848" s="28"/>
      <c r="BF848" s="28"/>
      <c r="BK848" s="202"/>
      <c r="BM848" s="28"/>
      <c r="BN848" s="28"/>
      <c r="BO848" s="28"/>
      <c r="BT848" s="202"/>
      <c r="BV848" s="28"/>
      <c r="BW848" s="28"/>
      <c r="BX848" s="28"/>
      <c r="CC848" s="202"/>
      <c r="CE848" s="28"/>
      <c r="CF848" s="28"/>
      <c r="CG848" s="28"/>
      <c r="CL848" s="202"/>
      <c r="CN848" s="28"/>
      <c r="CO848" s="28"/>
      <c r="CP848" s="28"/>
      <c r="CU848" s="202"/>
      <c r="CW848" s="28"/>
      <c r="CX848" s="28"/>
      <c r="CY848" s="28"/>
      <c r="DD848" s="202"/>
      <c r="DF848" s="28"/>
      <c r="DG848" s="28"/>
      <c r="DH848" s="28"/>
      <c r="DM848" s="202"/>
      <c r="DO848" s="28"/>
      <c r="DP848" s="28"/>
      <c r="DQ848" s="28"/>
      <c r="DV848" s="202"/>
      <c r="DX848" s="28"/>
      <c r="DY848" s="28"/>
      <c r="DZ848" s="28"/>
      <c r="EE848" s="202"/>
      <c r="EG848" s="28"/>
      <c r="EH848" s="28"/>
      <c r="EI848" s="28"/>
      <c r="EN848" s="202"/>
      <c r="EP848" s="28"/>
      <c r="EQ848" s="28"/>
      <c r="ER848" s="28"/>
      <c r="EW848" s="202"/>
      <c r="EY848" s="28"/>
      <c r="EZ848" s="28"/>
      <c r="FA848" s="28"/>
      <c r="FF848" s="202"/>
      <c r="FH848" s="28"/>
      <c r="FI848" s="28"/>
      <c r="FJ848" s="28"/>
      <c r="FO848" s="202"/>
      <c r="FQ848" s="28"/>
      <c r="FR848" s="28"/>
      <c r="FS848" s="28"/>
      <c r="FX848" s="202"/>
      <c r="FZ848" s="28"/>
      <c r="GA848" s="28"/>
      <c r="GB848" s="28"/>
      <c r="GG848" s="202"/>
      <c r="GI848" s="28"/>
      <c r="GJ848" s="28"/>
      <c r="GK848" s="28"/>
      <c r="GP848" s="202"/>
      <c r="GR848" s="28"/>
      <c r="GS848" s="28"/>
      <c r="GT848" s="28"/>
      <c r="GY848" s="202"/>
      <c r="HA848" s="28"/>
      <c r="HB848" s="28"/>
      <c r="HC848" s="28"/>
      <c r="HH848" s="202"/>
      <c r="HJ848" s="28"/>
      <c r="HK848" s="28"/>
      <c r="HL848" s="28"/>
      <c r="HQ848" s="28"/>
      <c r="HR848" s="28"/>
      <c r="HS848" s="28"/>
      <c r="HT848" s="28"/>
      <c r="HU848" s="28"/>
      <c r="HV848" s="28"/>
      <c r="HW848" s="28"/>
      <c r="HX848" s="28"/>
      <c r="HY848" s="28"/>
      <c r="HZ848" s="28"/>
      <c r="IA848" s="28"/>
      <c r="IB848" s="28"/>
      <c r="IC848" s="28"/>
      <c r="ID848" s="28"/>
      <c r="IE848" s="28"/>
      <c r="IF848" s="28"/>
      <c r="IG848" s="28"/>
      <c r="IH848" s="28"/>
      <c r="II848" s="28"/>
      <c r="IJ848" s="28"/>
      <c r="IK848" s="28"/>
      <c r="IL848" s="28"/>
      <c r="IM848" s="28"/>
      <c r="IN848" s="28"/>
      <c r="IO848" s="28"/>
      <c r="IP848" s="28"/>
      <c r="IQ848" s="28"/>
      <c r="IR848" s="28"/>
      <c r="IS848" s="28"/>
      <c r="IT848" s="28"/>
      <c r="IU848" s="28"/>
      <c r="IV848" s="28"/>
    </row>
    <row r="849" spans="1:256" s="54" customFormat="1" ht="18">
      <c r="A849" s="364" t="s">
        <v>1074</v>
      </c>
      <c r="B849" s="28"/>
      <c r="C849" s="292"/>
      <c r="D849" s="54" t="s">
        <v>134</v>
      </c>
      <c r="E849" s="54">
        <f t="shared" si="11"/>
        <v>3</v>
      </c>
      <c r="F849" s="305">
        <f t="shared" si="12"/>
        <v>129</v>
      </c>
      <c r="G849" s="54">
        <v>70</v>
      </c>
      <c r="H849" s="239">
        <v>11</v>
      </c>
      <c r="I849" s="28">
        <v>19</v>
      </c>
      <c r="J849" s="28">
        <v>29</v>
      </c>
      <c r="K849" s="28"/>
      <c r="L849" s="28"/>
      <c r="M849" s="239"/>
      <c r="N849" s="28"/>
      <c r="R849" s="202"/>
      <c r="T849" s="28"/>
      <c r="U849" s="28"/>
      <c r="V849" s="28"/>
      <c r="AA849" s="202"/>
      <c r="AC849" s="28"/>
      <c r="AD849" s="28"/>
      <c r="AE849" s="28"/>
      <c r="AJ849" s="202"/>
      <c r="AL849" s="28"/>
      <c r="AM849" s="28"/>
      <c r="AN849" s="28"/>
      <c r="AS849" s="202"/>
      <c r="AU849" s="28"/>
      <c r="AV849" s="28"/>
      <c r="AW849" s="28"/>
      <c r="BB849" s="202"/>
      <c r="BD849" s="28"/>
      <c r="BE849" s="28"/>
      <c r="BF849" s="28"/>
      <c r="BK849" s="202"/>
      <c r="BM849" s="28"/>
      <c r="BN849" s="28"/>
      <c r="BO849" s="28"/>
      <c r="BT849" s="202"/>
      <c r="BV849" s="28"/>
      <c r="BW849" s="28"/>
      <c r="BX849" s="28"/>
      <c r="CC849" s="202"/>
      <c r="CE849" s="28"/>
      <c r="CF849" s="28"/>
      <c r="CG849" s="28"/>
      <c r="CL849" s="202"/>
      <c r="CN849" s="28"/>
      <c r="CO849" s="28"/>
      <c r="CP849" s="28"/>
      <c r="CU849" s="202"/>
      <c r="CW849" s="28"/>
      <c r="CX849" s="28"/>
      <c r="CY849" s="28"/>
      <c r="DD849" s="202"/>
      <c r="DF849" s="28"/>
      <c r="DG849" s="28"/>
      <c r="DH849" s="28"/>
      <c r="DM849" s="202"/>
      <c r="DO849" s="28"/>
      <c r="DP849" s="28"/>
      <c r="DQ849" s="28"/>
      <c r="DV849" s="202"/>
      <c r="DX849" s="28"/>
      <c r="DY849" s="28"/>
      <c r="DZ849" s="28"/>
      <c r="EE849" s="202"/>
      <c r="EG849" s="28"/>
      <c r="EH849" s="28"/>
      <c r="EI849" s="28"/>
      <c r="EN849" s="202"/>
      <c r="EP849" s="28"/>
      <c r="EQ849" s="28"/>
      <c r="ER849" s="28"/>
      <c r="EW849" s="202"/>
      <c r="EY849" s="28"/>
      <c r="EZ849" s="28"/>
      <c r="FA849" s="28"/>
      <c r="FF849" s="202"/>
      <c r="FH849" s="28"/>
      <c r="FI849" s="28"/>
      <c r="FJ849" s="28"/>
      <c r="FO849" s="202"/>
      <c r="FQ849" s="28"/>
      <c r="FR849" s="28"/>
      <c r="FS849" s="28"/>
      <c r="FX849" s="202"/>
      <c r="FZ849" s="28"/>
      <c r="GA849" s="28"/>
      <c r="GB849" s="28"/>
      <c r="GG849" s="202"/>
      <c r="GI849" s="28"/>
      <c r="GJ849" s="28"/>
      <c r="GK849" s="28"/>
      <c r="GP849" s="202"/>
      <c r="GR849" s="28"/>
      <c r="GS849" s="28"/>
      <c r="GT849" s="28"/>
      <c r="GY849" s="202"/>
      <c r="HA849" s="28"/>
      <c r="HB849" s="28"/>
      <c r="HC849" s="28"/>
      <c r="HH849" s="202"/>
      <c r="HJ849" s="28"/>
      <c r="HK849" s="28"/>
      <c r="HL849" s="28"/>
      <c r="HQ849" s="28"/>
      <c r="HR849" s="28"/>
      <c r="HS849" s="28"/>
      <c r="HT849" s="28"/>
      <c r="HU849" s="28"/>
      <c r="HV849" s="28"/>
      <c r="HW849" s="28"/>
      <c r="HX849" s="28"/>
      <c r="HY849" s="28"/>
      <c r="HZ849" s="28"/>
      <c r="IA849" s="28"/>
      <c r="IB849" s="28"/>
      <c r="IC849" s="28"/>
      <c r="ID849" s="28"/>
      <c r="IE849" s="28"/>
      <c r="IF849" s="28"/>
      <c r="IG849" s="28"/>
      <c r="IH849" s="28"/>
      <c r="II849" s="28"/>
      <c r="IJ849" s="28"/>
      <c r="IK849" s="28"/>
      <c r="IL849" s="28"/>
      <c r="IM849" s="28"/>
      <c r="IN849" s="28"/>
      <c r="IO849" s="28"/>
      <c r="IP849" s="28"/>
      <c r="IQ849" s="28"/>
      <c r="IR849" s="28"/>
      <c r="IS849" s="28"/>
      <c r="IT849" s="28"/>
      <c r="IU849" s="28"/>
      <c r="IV849" s="28"/>
    </row>
    <row r="850" spans="1:256" s="54" customFormat="1" ht="18">
      <c r="A850" s="364" t="s">
        <v>770</v>
      </c>
      <c r="B850" s="292"/>
      <c r="C850" s="292"/>
      <c r="D850" s="54" t="s">
        <v>136</v>
      </c>
      <c r="E850" s="54">
        <f t="shared" si="11"/>
        <v>16</v>
      </c>
      <c r="F850" s="305">
        <f t="shared" si="12"/>
        <v>226</v>
      </c>
      <c r="G850" s="54">
        <v>23</v>
      </c>
      <c r="H850" s="28"/>
      <c r="I850" s="28">
        <v>18</v>
      </c>
      <c r="J850" s="28">
        <v>15</v>
      </c>
      <c r="K850" s="28">
        <v>170</v>
      </c>
      <c r="L850" s="28"/>
      <c r="M850" s="28"/>
      <c r="N850" s="28"/>
      <c r="R850" s="202"/>
      <c r="T850" s="28"/>
      <c r="U850" s="28"/>
      <c r="V850" s="28"/>
      <c r="AA850" s="202"/>
      <c r="AC850" s="28"/>
      <c r="AD850" s="28"/>
      <c r="AE850" s="28"/>
      <c r="AJ850" s="202"/>
      <c r="AL850" s="28"/>
      <c r="AM850" s="28"/>
      <c r="AN850" s="28"/>
      <c r="AS850" s="202"/>
      <c r="AU850" s="28"/>
      <c r="AV850" s="28"/>
      <c r="AW850" s="28"/>
      <c r="BB850" s="202"/>
      <c r="BD850" s="28"/>
      <c r="BE850" s="28"/>
      <c r="BF850" s="28"/>
      <c r="BK850" s="202"/>
      <c r="BM850" s="28"/>
      <c r="BN850" s="28"/>
      <c r="BO850" s="28"/>
      <c r="BT850" s="202"/>
      <c r="BV850" s="28"/>
      <c r="BW850" s="28"/>
      <c r="BX850" s="28"/>
      <c r="CC850" s="202"/>
      <c r="CE850" s="28"/>
      <c r="CF850" s="28"/>
      <c r="CG850" s="28"/>
      <c r="CL850" s="202"/>
      <c r="CN850" s="28"/>
      <c r="CO850" s="28"/>
      <c r="CP850" s="28"/>
      <c r="CU850" s="202"/>
      <c r="CW850" s="28"/>
      <c r="CX850" s="28"/>
      <c r="CY850" s="28"/>
      <c r="DD850" s="202"/>
      <c r="DF850" s="28"/>
      <c r="DG850" s="28"/>
      <c r="DH850" s="28"/>
      <c r="DM850" s="202"/>
      <c r="DO850" s="28"/>
      <c r="DP850" s="28"/>
      <c r="DQ850" s="28"/>
      <c r="DV850" s="202"/>
      <c r="DX850" s="28"/>
      <c r="DY850" s="28"/>
      <c r="DZ850" s="28"/>
      <c r="EE850" s="202"/>
      <c r="EG850" s="28"/>
      <c r="EH850" s="28"/>
      <c r="EI850" s="28"/>
      <c r="EN850" s="202"/>
      <c r="EP850" s="28"/>
      <c r="EQ850" s="28"/>
      <c r="ER850" s="28"/>
      <c r="EW850" s="202"/>
      <c r="EY850" s="28"/>
      <c r="EZ850" s="28"/>
      <c r="FA850" s="28"/>
      <c r="FF850" s="202"/>
      <c r="FH850" s="28"/>
      <c r="FI850" s="28"/>
      <c r="FJ850" s="28"/>
      <c r="FO850" s="202"/>
      <c r="FQ850" s="28"/>
      <c r="FR850" s="28"/>
      <c r="FS850" s="28"/>
      <c r="FX850" s="202"/>
      <c r="FZ850" s="28"/>
      <c r="GA850" s="28"/>
      <c r="GB850" s="28"/>
      <c r="GG850" s="202"/>
      <c r="GI850" s="28"/>
      <c r="GJ850" s="28"/>
      <c r="GK850" s="28"/>
      <c r="GP850" s="202"/>
      <c r="GR850" s="28"/>
      <c r="GS850" s="28"/>
      <c r="GT850" s="28"/>
      <c r="GY850" s="202"/>
      <c r="HA850" s="28"/>
      <c r="HB850" s="28"/>
      <c r="HC850" s="28"/>
      <c r="HH850" s="202"/>
      <c r="HJ850" s="28"/>
      <c r="HK850" s="28"/>
      <c r="HL850" s="28"/>
      <c r="HQ850" s="28"/>
      <c r="HR850" s="28"/>
      <c r="HS850" s="28"/>
      <c r="HT850" s="28"/>
      <c r="HU850" s="28"/>
      <c r="HV850" s="28"/>
      <c r="HW850" s="28"/>
      <c r="HX850" s="28"/>
      <c r="HY850" s="28"/>
      <c r="HZ850" s="28"/>
      <c r="IA850" s="28"/>
      <c r="IB850" s="28"/>
      <c r="IC850" s="28"/>
      <c r="ID850" s="28"/>
      <c r="IE850" s="28"/>
      <c r="IF850" s="28"/>
      <c r="IG850" s="28"/>
      <c r="IH850" s="28"/>
      <c r="II850" s="28"/>
      <c r="IJ850" s="28"/>
      <c r="IK850" s="28"/>
      <c r="IL850" s="28"/>
      <c r="IM850" s="28"/>
      <c r="IN850" s="28"/>
      <c r="IO850" s="28"/>
      <c r="IP850" s="28"/>
      <c r="IQ850" s="28"/>
      <c r="IR850" s="28"/>
      <c r="IS850" s="28"/>
      <c r="IT850" s="28"/>
      <c r="IU850" s="28"/>
      <c r="IV850" s="28"/>
    </row>
    <row r="851" spans="1:256" s="54" customFormat="1" ht="18">
      <c r="A851" s="364" t="s">
        <v>590</v>
      </c>
      <c r="B851" s="292"/>
      <c r="C851" s="292"/>
      <c r="D851" s="54" t="s">
        <v>131</v>
      </c>
      <c r="E851" s="54">
        <f t="shared" si="11"/>
        <v>1</v>
      </c>
      <c r="F851" s="305">
        <f t="shared" si="12"/>
        <v>36</v>
      </c>
      <c r="H851" s="28"/>
      <c r="I851" s="28">
        <v>35</v>
      </c>
      <c r="J851" s="28">
        <v>1</v>
      </c>
      <c r="K851" s="28"/>
      <c r="L851" s="300"/>
      <c r="M851" s="28"/>
      <c r="N851" s="28"/>
      <c r="R851" s="202"/>
      <c r="T851" s="28"/>
      <c r="U851" s="28"/>
      <c r="V851" s="28"/>
      <c r="AA851" s="202"/>
      <c r="AC851" s="28"/>
      <c r="AD851" s="28"/>
      <c r="AE851" s="28"/>
      <c r="AJ851" s="202"/>
      <c r="AL851" s="28"/>
      <c r="AM851" s="28"/>
      <c r="AN851" s="28"/>
      <c r="AS851" s="202"/>
      <c r="AU851" s="28"/>
      <c r="AV851" s="28"/>
      <c r="AW851" s="28"/>
      <c r="BB851" s="202"/>
      <c r="BD851" s="28"/>
      <c r="BE851" s="28"/>
      <c r="BF851" s="28"/>
      <c r="BK851" s="202"/>
      <c r="BM851" s="28"/>
      <c r="BN851" s="28"/>
      <c r="BO851" s="28"/>
      <c r="BT851" s="202"/>
      <c r="BV851" s="28"/>
      <c r="BW851" s="28"/>
      <c r="BX851" s="28"/>
      <c r="CC851" s="202"/>
      <c r="CE851" s="28"/>
      <c r="CF851" s="28"/>
      <c r="CG851" s="28"/>
      <c r="CL851" s="202"/>
      <c r="CN851" s="28"/>
      <c r="CO851" s="28"/>
      <c r="CP851" s="28"/>
      <c r="CU851" s="202"/>
      <c r="CW851" s="28"/>
      <c r="CX851" s="28"/>
      <c r="CY851" s="28"/>
      <c r="DD851" s="202"/>
      <c r="DF851" s="28"/>
      <c r="DG851" s="28"/>
      <c r="DH851" s="28"/>
      <c r="DM851" s="202"/>
      <c r="DO851" s="28"/>
      <c r="DP851" s="28"/>
      <c r="DQ851" s="28"/>
      <c r="DV851" s="202"/>
      <c r="DX851" s="28"/>
      <c r="DY851" s="28"/>
      <c r="DZ851" s="28"/>
      <c r="EE851" s="202"/>
      <c r="EG851" s="28"/>
      <c r="EH851" s="28"/>
      <c r="EI851" s="28"/>
      <c r="EN851" s="202"/>
      <c r="EP851" s="28"/>
      <c r="EQ851" s="28"/>
      <c r="ER851" s="28"/>
      <c r="EW851" s="202"/>
      <c r="EY851" s="28"/>
      <c r="EZ851" s="28"/>
      <c r="FA851" s="28"/>
      <c r="FF851" s="202"/>
      <c r="FH851" s="28"/>
      <c r="FI851" s="28"/>
      <c r="FJ851" s="28"/>
      <c r="FO851" s="202"/>
      <c r="FQ851" s="28"/>
      <c r="FR851" s="28"/>
      <c r="FS851" s="28"/>
      <c r="FX851" s="202"/>
      <c r="FZ851" s="28"/>
      <c r="GA851" s="28"/>
      <c r="GB851" s="28"/>
      <c r="GG851" s="202"/>
      <c r="GI851" s="28"/>
      <c r="GJ851" s="28"/>
      <c r="GK851" s="28"/>
      <c r="GP851" s="202"/>
      <c r="GR851" s="28"/>
      <c r="GS851" s="28"/>
      <c r="GT851" s="28"/>
      <c r="GY851" s="202"/>
      <c r="HA851" s="28"/>
      <c r="HB851" s="28"/>
      <c r="HC851" s="28"/>
      <c r="HH851" s="202"/>
      <c r="HJ851" s="28"/>
      <c r="HK851" s="28"/>
      <c r="HL851" s="28"/>
      <c r="HQ851" s="28"/>
      <c r="HR851" s="28"/>
      <c r="HS851" s="28"/>
      <c r="HT851" s="28"/>
      <c r="HU851" s="28"/>
      <c r="HV851" s="28"/>
      <c r="HW851" s="28"/>
      <c r="HX851" s="28"/>
      <c r="HY851" s="28"/>
      <c r="HZ851" s="28"/>
      <c r="IA851" s="28"/>
      <c r="IB851" s="28"/>
      <c r="IC851" s="28"/>
      <c r="ID851" s="28"/>
      <c r="IE851" s="28"/>
      <c r="IF851" s="28"/>
      <c r="IG851" s="28"/>
      <c r="IH851" s="28"/>
      <c r="II851" s="28"/>
      <c r="IJ851" s="28"/>
      <c r="IK851" s="28"/>
      <c r="IL851" s="28"/>
      <c r="IM851" s="28"/>
      <c r="IN851" s="28"/>
      <c r="IO851" s="28"/>
      <c r="IP851" s="28"/>
      <c r="IQ851" s="28"/>
      <c r="IR851" s="28"/>
      <c r="IS851" s="28"/>
      <c r="IT851" s="28"/>
      <c r="IU851" s="28"/>
      <c r="IV851" s="28"/>
    </row>
    <row r="852" spans="1:256" s="54" customFormat="1" ht="18">
      <c r="A852" s="364" t="s">
        <v>2382</v>
      </c>
      <c r="B852" s="28"/>
      <c r="C852" s="292"/>
      <c r="D852" s="365" t="s">
        <v>129</v>
      </c>
      <c r="E852" s="54">
        <f t="shared" si="11"/>
        <v>0</v>
      </c>
      <c r="F852" s="305">
        <f t="shared" si="12"/>
        <v>0</v>
      </c>
      <c r="H852" s="28"/>
      <c r="I852" s="28"/>
      <c r="J852" s="28"/>
      <c r="K852" s="28"/>
      <c r="L852" s="300"/>
      <c r="M852" s="28"/>
      <c r="N852" s="28"/>
      <c r="R852" s="202"/>
      <c r="T852" s="28"/>
      <c r="U852" s="28"/>
      <c r="V852" s="28"/>
      <c r="AA852" s="202"/>
      <c r="AC852" s="28"/>
      <c r="AD852" s="28"/>
      <c r="AE852" s="28"/>
      <c r="AJ852" s="202"/>
      <c r="AL852" s="28"/>
      <c r="AM852" s="28"/>
      <c r="AN852" s="28"/>
      <c r="AS852" s="202"/>
      <c r="AU852" s="28"/>
      <c r="AV852" s="28"/>
      <c r="AW852" s="28"/>
      <c r="BB852" s="202"/>
      <c r="BD852" s="28"/>
      <c r="BE852" s="28"/>
      <c r="BF852" s="28"/>
      <c r="BK852" s="202"/>
      <c r="BM852" s="28"/>
      <c r="BN852" s="28"/>
      <c r="BO852" s="28"/>
      <c r="BT852" s="202"/>
      <c r="BV852" s="28"/>
      <c r="BW852" s="28"/>
      <c r="BX852" s="28"/>
      <c r="CC852" s="202"/>
      <c r="CE852" s="28"/>
      <c r="CF852" s="28"/>
      <c r="CG852" s="28"/>
      <c r="CL852" s="202"/>
      <c r="CN852" s="28"/>
      <c r="CO852" s="28"/>
      <c r="CP852" s="28"/>
      <c r="CU852" s="202"/>
      <c r="CW852" s="28"/>
      <c r="CX852" s="28"/>
      <c r="CY852" s="28"/>
      <c r="DD852" s="202"/>
      <c r="DF852" s="28"/>
      <c r="DG852" s="28"/>
      <c r="DH852" s="28"/>
      <c r="DM852" s="202"/>
      <c r="DO852" s="28"/>
      <c r="DP852" s="28"/>
      <c r="DQ852" s="28"/>
      <c r="DV852" s="202"/>
      <c r="DX852" s="28"/>
      <c r="DY852" s="28"/>
      <c r="DZ852" s="28"/>
      <c r="EE852" s="202"/>
      <c r="EG852" s="28"/>
      <c r="EH852" s="28"/>
      <c r="EI852" s="28"/>
      <c r="EN852" s="202"/>
      <c r="EP852" s="28"/>
      <c r="EQ852" s="28"/>
      <c r="ER852" s="28"/>
      <c r="EW852" s="202"/>
      <c r="EY852" s="28"/>
      <c r="EZ852" s="28"/>
      <c r="FA852" s="28"/>
      <c r="FF852" s="202"/>
      <c r="FH852" s="28"/>
      <c r="FI852" s="28"/>
      <c r="FJ852" s="28"/>
      <c r="FO852" s="202"/>
      <c r="FQ852" s="28"/>
      <c r="FR852" s="28"/>
      <c r="FS852" s="28"/>
      <c r="FX852" s="202"/>
      <c r="FZ852" s="28"/>
      <c r="GA852" s="28"/>
      <c r="GB852" s="28"/>
      <c r="GG852" s="202"/>
      <c r="GI852" s="28"/>
      <c r="GJ852" s="28"/>
      <c r="GK852" s="28"/>
      <c r="GP852" s="202"/>
      <c r="GR852" s="28"/>
      <c r="GS852" s="28"/>
      <c r="GT852" s="28"/>
      <c r="GY852" s="202"/>
      <c r="HA852" s="28"/>
      <c r="HB852" s="28"/>
      <c r="HC852" s="28"/>
      <c r="HH852" s="202"/>
      <c r="HJ852" s="28"/>
      <c r="HK852" s="28"/>
      <c r="HL852" s="28"/>
      <c r="HQ852" s="28"/>
      <c r="HR852" s="28"/>
      <c r="HS852" s="28"/>
      <c r="HT852" s="28"/>
      <c r="HU852" s="28"/>
      <c r="HV852" s="28"/>
      <c r="HW852" s="28"/>
      <c r="HX852" s="28"/>
      <c r="HY852" s="28"/>
      <c r="HZ852" s="28"/>
      <c r="IA852" s="28"/>
      <c r="IB852" s="28"/>
      <c r="IC852" s="28"/>
      <c r="ID852" s="28"/>
      <c r="IE852" s="28"/>
      <c r="IF852" s="28"/>
      <c r="IG852" s="28"/>
      <c r="IH852" s="28"/>
      <c r="II852" s="28"/>
      <c r="IJ852" s="28"/>
      <c r="IK852" s="28"/>
      <c r="IL852" s="28"/>
      <c r="IM852" s="28"/>
      <c r="IN852" s="28"/>
      <c r="IO852" s="28"/>
      <c r="IP852" s="28"/>
      <c r="IQ852" s="28"/>
      <c r="IR852" s="28"/>
      <c r="IS852" s="28"/>
      <c r="IT852" s="28"/>
      <c r="IU852" s="28"/>
      <c r="IV852" s="28"/>
    </row>
    <row r="853" spans="1:256" s="54" customFormat="1" ht="18">
      <c r="A853" s="364" t="s">
        <v>2383</v>
      </c>
      <c r="B853" s="28"/>
      <c r="C853" s="292"/>
      <c r="D853" s="365" t="s">
        <v>129</v>
      </c>
      <c r="E853" s="54">
        <f t="shared" si="11"/>
        <v>0</v>
      </c>
      <c r="F853" s="305">
        <f t="shared" si="12"/>
        <v>0</v>
      </c>
      <c r="H853" s="28"/>
      <c r="I853" s="28"/>
      <c r="J853" s="28"/>
      <c r="K853" s="28"/>
      <c r="L853" s="28"/>
      <c r="M853" s="28"/>
      <c r="N853" s="28"/>
      <c r="R853" s="202"/>
      <c r="T853" s="28"/>
      <c r="U853" s="28"/>
      <c r="V853" s="28"/>
      <c r="AA853" s="202"/>
      <c r="AC853" s="28"/>
      <c r="AD853" s="28"/>
      <c r="AE853" s="28"/>
      <c r="AJ853" s="202"/>
      <c r="AL853" s="28"/>
      <c r="AM853" s="28"/>
      <c r="AN853" s="28"/>
      <c r="AS853" s="202"/>
      <c r="AU853" s="28"/>
      <c r="AV853" s="28"/>
      <c r="AW853" s="28"/>
      <c r="BB853" s="202"/>
      <c r="BD853" s="28"/>
      <c r="BE853" s="28"/>
      <c r="BF853" s="28"/>
      <c r="BK853" s="202"/>
      <c r="BM853" s="28"/>
      <c r="BN853" s="28"/>
      <c r="BO853" s="28"/>
      <c r="BT853" s="202"/>
      <c r="BV853" s="28"/>
      <c r="BW853" s="28"/>
      <c r="BX853" s="28"/>
      <c r="CC853" s="202"/>
      <c r="CE853" s="28"/>
      <c r="CF853" s="28"/>
      <c r="CG853" s="28"/>
      <c r="CL853" s="202"/>
      <c r="CN853" s="28"/>
      <c r="CO853" s="28"/>
      <c r="CP853" s="28"/>
      <c r="CU853" s="202"/>
      <c r="CW853" s="28"/>
      <c r="CX853" s="28"/>
      <c r="CY853" s="28"/>
      <c r="DD853" s="202"/>
      <c r="DF853" s="28"/>
      <c r="DG853" s="28"/>
      <c r="DH853" s="28"/>
      <c r="DM853" s="202"/>
      <c r="DO853" s="28"/>
      <c r="DP853" s="28"/>
      <c r="DQ853" s="28"/>
      <c r="DV853" s="202"/>
      <c r="DX853" s="28"/>
      <c r="DY853" s="28"/>
      <c r="DZ853" s="28"/>
      <c r="EE853" s="202"/>
      <c r="EG853" s="28"/>
      <c r="EH853" s="28"/>
      <c r="EI853" s="28"/>
      <c r="EN853" s="202"/>
      <c r="EP853" s="28"/>
      <c r="EQ853" s="28"/>
      <c r="ER853" s="28"/>
      <c r="EW853" s="202"/>
      <c r="EY853" s="28"/>
      <c r="EZ853" s="28"/>
      <c r="FA853" s="28"/>
      <c r="FF853" s="202"/>
      <c r="FH853" s="28"/>
      <c r="FI853" s="28"/>
      <c r="FJ853" s="28"/>
      <c r="FO853" s="202"/>
      <c r="FQ853" s="28"/>
      <c r="FR853" s="28"/>
      <c r="FS853" s="28"/>
      <c r="FX853" s="202"/>
      <c r="FZ853" s="28"/>
      <c r="GA853" s="28"/>
      <c r="GB853" s="28"/>
      <c r="GG853" s="202"/>
      <c r="GI853" s="28"/>
      <c r="GJ853" s="28"/>
      <c r="GK853" s="28"/>
      <c r="GP853" s="202"/>
      <c r="GR853" s="28"/>
      <c r="GS853" s="28"/>
      <c r="GT853" s="28"/>
      <c r="GY853" s="202"/>
      <c r="HA853" s="28"/>
      <c r="HB853" s="28"/>
      <c r="HC853" s="28"/>
      <c r="HH853" s="202"/>
      <c r="HJ853" s="28"/>
      <c r="HK853" s="28"/>
      <c r="HL853" s="28"/>
      <c r="HQ853" s="28"/>
      <c r="HR853" s="28"/>
      <c r="HS853" s="28"/>
      <c r="HT853" s="28"/>
      <c r="HU853" s="28"/>
      <c r="HV853" s="28"/>
      <c r="HW853" s="28"/>
      <c r="HX853" s="28"/>
      <c r="HY853" s="28"/>
      <c r="HZ853" s="28"/>
      <c r="IA853" s="28"/>
      <c r="IB853" s="28"/>
      <c r="IC853" s="28"/>
      <c r="ID853" s="28"/>
      <c r="IE853" s="28"/>
      <c r="IF853" s="28"/>
      <c r="IG853" s="28"/>
      <c r="IH853" s="28"/>
      <c r="II853" s="28"/>
      <c r="IJ853" s="28"/>
      <c r="IK853" s="28"/>
      <c r="IL853" s="28"/>
      <c r="IM853" s="28"/>
      <c r="IN853" s="28"/>
      <c r="IO853" s="28"/>
      <c r="IP853" s="28"/>
      <c r="IQ853" s="28"/>
      <c r="IR853" s="28"/>
      <c r="IS853" s="28"/>
      <c r="IT853" s="28"/>
      <c r="IU853" s="28"/>
      <c r="IV853" s="28"/>
    </row>
    <row r="854" spans="1:256" s="54" customFormat="1" ht="18">
      <c r="A854" s="364" t="s">
        <v>703</v>
      </c>
      <c r="B854" s="28"/>
      <c r="C854" s="292"/>
      <c r="D854" s="365" t="s">
        <v>129</v>
      </c>
      <c r="E854" s="54">
        <f t="shared" si="11"/>
        <v>0</v>
      </c>
      <c r="F854" s="305">
        <f t="shared" si="12"/>
        <v>5</v>
      </c>
      <c r="H854" s="28"/>
      <c r="I854" s="28"/>
      <c r="J854" s="28"/>
      <c r="K854" s="28">
        <v>5</v>
      </c>
      <c r="L854" s="28"/>
      <c r="M854" s="28"/>
      <c r="N854" s="28"/>
      <c r="R854" s="202"/>
      <c r="T854" s="28"/>
      <c r="U854" s="28"/>
      <c r="V854" s="28"/>
      <c r="AA854" s="202"/>
      <c r="AC854" s="28"/>
      <c r="AD854" s="28"/>
      <c r="AE854" s="28"/>
      <c r="AJ854" s="202"/>
      <c r="AL854" s="28"/>
      <c r="AM854" s="28"/>
      <c r="AN854" s="28"/>
      <c r="AS854" s="202"/>
      <c r="AU854" s="28"/>
      <c r="AV854" s="28"/>
      <c r="AW854" s="28"/>
      <c r="BB854" s="202"/>
      <c r="BD854" s="28"/>
      <c r="BE854" s="28"/>
      <c r="BF854" s="28"/>
      <c r="BK854" s="202"/>
      <c r="BM854" s="28"/>
      <c r="BN854" s="28"/>
      <c r="BO854" s="28"/>
      <c r="BT854" s="202"/>
      <c r="BV854" s="28"/>
      <c r="BW854" s="28"/>
      <c r="BX854" s="28"/>
      <c r="CC854" s="202"/>
      <c r="CE854" s="28"/>
      <c r="CF854" s="28"/>
      <c r="CG854" s="28"/>
      <c r="CL854" s="202"/>
      <c r="CN854" s="28"/>
      <c r="CO854" s="28"/>
      <c r="CP854" s="28"/>
      <c r="CU854" s="202"/>
      <c r="CW854" s="28"/>
      <c r="CX854" s="28"/>
      <c r="CY854" s="28"/>
      <c r="DD854" s="202"/>
      <c r="DF854" s="28"/>
      <c r="DG854" s="28"/>
      <c r="DH854" s="28"/>
      <c r="DM854" s="202"/>
      <c r="DO854" s="28"/>
      <c r="DP854" s="28"/>
      <c r="DQ854" s="28"/>
      <c r="DV854" s="202"/>
      <c r="DX854" s="28"/>
      <c r="DY854" s="28"/>
      <c r="DZ854" s="28"/>
      <c r="EE854" s="202"/>
      <c r="EG854" s="28"/>
      <c r="EH854" s="28"/>
      <c r="EI854" s="28"/>
      <c r="EN854" s="202"/>
      <c r="EP854" s="28"/>
      <c r="EQ854" s="28"/>
      <c r="ER854" s="28"/>
      <c r="EW854" s="202"/>
      <c r="EY854" s="28"/>
      <c r="EZ854" s="28"/>
      <c r="FA854" s="28"/>
      <c r="FF854" s="202"/>
      <c r="FH854" s="28"/>
      <c r="FI854" s="28"/>
      <c r="FJ854" s="28"/>
      <c r="FO854" s="202"/>
      <c r="FQ854" s="28"/>
      <c r="FR854" s="28"/>
      <c r="FS854" s="28"/>
      <c r="FX854" s="202"/>
      <c r="FZ854" s="28"/>
      <c r="GA854" s="28"/>
      <c r="GB854" s="28"/>
      <c r="GG854" s="202"/>
      <c r="GI854" s="28"/>
      <c r="GJ854" s="28"/>
      <c r="GK854" s="28"/>
      <c r="GP854" s="202"/>
      <c r="GR854" s="28"/>
      <c r="GS854" s="28"/>
      <c r="GT854" s="28"/>
      <c r="GY854" s="202"/>
      <c r="HA854" s="28"/>
      <c r="HB854" s="28"/>
      <c r="HC854" s="28"/>
      <c r="HH854" s="202"/>
      <c r="HJ854" s="28"/>
      <c r="HK854" s="28"/>
      <c r="HL854" s="28"/>
      <c r="HQ854" s="28"/>
      <c r="HR854" s="28"/>
      <c r="HS854" s="28"/>
      <c r="HT854" s="28"/>
      <c r="HU854" s="28"/>
      <c r="HV854" s="28"/>
      <c r="HW854" s="28"/>
      <c r="HX854" s="28"/>
      <c r="HY854" s="28"/>
      <c r="HZ854" s="28"/>
      <c r="IA854" s="28"/>
      <c r="IB854" s="28"/>
      <c r="IC854" s="28"/>
      <c r="ID854" s="28"/>
      <c r="IE854" s="28"/>
      <c r="IF854" s="28"/>
      <c r="IG854" s="28"/>
      <c r="IH854" s="28"/>
      <c r="II854" s="28"/>
      <c r="IJ854" s="28"/>
      <c r="IK854" s="28"/>
      <c r="IL854" s="28"/>
      <c r="IM854" s="28"/>
      <c r="IN854" s="28"/>
      <c r="IO854" s="28"/>
      <c r="IP854" s="28"/>
      <c r="IQ854" s="28"/>
      <c r="IR854" s="28"/>
      <c r="IS854" s="28"/>
      <c r="IT854" s="28"/>
      <c r="IU854" s="28"/>
      <c r="IV854" s="28"/>
    </row>
    <row r="855" spans="1:256" s="54" customFormat="1" ht="18">
      <c r="A855" s="364" t="s">
        <v>2384</v>
      </c>
      <c r="B855" s="28"/>
      <c r="C855" s="292"/>
      <c r="D855" s="365" t="s">
        <v>129</v>
      </c>
      <c r="E855" s="54">
        <f t="shared" si="11"/>
        <v>0</v>
      </c>
      <c r="F855" s="305">
        <f t="shared" si="12"/>
        <v>1</v>
      </c>
      <c r="H855" s="28"/>
      <c r="I855" s="28"/>
      <c r="J855" s="28">
        <v>1</v>
      </c>
      <c r="K855" s="28"/>
      <c r="L855" s="28"/>
      <c r="M855" s="28"/>
      <c r="N855" s="28"/>
      <c r="R855" s="202"/>
      <c r="T855" s="28"/>
      <c r="U855" s="28"/>
      <c r="V855" s="28"/>
      <c r="AA855" s="202"/>
      <c r="AC855" s="28"/>
      <c r="AD855" s="28"/>
      <c r="AE855" s="28"/>
      <c r="AJ855" s="202"/>
      <c r="AL855" s="28"/>
      <c r="AM855" s="28"/>
      <c r="AN855" s="28"/>
      <c r="AS855" s="202"/>
      <c r="AU855" s="28"/>
      <c r="AV855" s="28"/>
      <c r="AW855" s="28"/>
      <c r="BB855" s="202"/>
      <c r="BD855" s="28"/>
      <c r="BE855" s="28"/>
      <c r="BF855" s="28"/>
      <c r="BK855" s="202"/>
      <c r="BM855" s="28"/>
      <c r="BN855" s="28"/>
      <c r="BO855" s="28"/>
      <c r="BT855" s="202"/>
      <c r="BV855" s="28"/>
      <c r="BW855" s="28"/>
      <c r="BX855" s="28"/>
      <c r="CC855" s="202"/>
      <c r="CE855" s="28"/>
      <c r="CF855" s="28"/>
      <c r="CG855" s="28"/>
      <c r="CL855" s="202"/>
      <c r="CN855" s="28"/>
      <c r="CO855" s="28"/>
      <c r="CP855" s="28"/>
      <c r="CU855" s="202"/>
      <c r="CW855" s="28"/>
      <c r="CX855" s="28"/>
      <c r="CY855" s="28"/>
      <c r="DD855" s="202"/>
      <c r="DF855" s="28"/>
      <c r="DG855" s="28"/>
      <c r="DH855" s="28"/>
      <c r="DM855" s="202"/>
      <c r="DO855" s="28"/>
      <c r="DP855" s="28"/>
      <c r="DQ855" s="28"/>
      <c r="DV855" s="202"/>
      <c r="DX855" s="28"/>
      <c r="DY855" s="28"/>
      <c r="DZ855" s="28"/>
      <c r="EE855" s="202"/>
      <c r="EG855" s="28"/>
      <c r="EH855" s="28"/>
      <c r="EI855" s="28"/>
      <c r="EN855" s="202"/>
      <c r="EP855" s="28"/>
      <c r="EQ855" s="28"/>
      <c r="ER855" s="28"/>
      <c r="EW855" s="202"/>
      <c r="EY855" s="28"/>
      <c r="EZ855" s="28"/>
      <c r="FA855" s="28"/>
      <c r="FF855" s="202"/>
      <c r="FH855" s="28"/>
      <c r="FI855" s="28"/>
      <c r="FJ855" s="28"/>
      <c r="FO855" s="202"/>
      <c r="FQ855" s="28"/>
      <c r="FR855" s="28"/>
      <c r="FS855" s="28"/>
      <c r="FX855" s="202"/>
      <c r="FZ855" s="28"/>
      <c r="GA855" s="28"/>
      <c r="GB855" s="28"/>
      <c r="GG855" s="202"/>
      <c r="GI855" s="28"/>
      <c r="GJ855" s="28"/>
      <c r="GK855" s="28"/>
      <c r="GP855" s="202"/>
      <c r="GR855" s="28"/>
      <c r="GS855" s="28"/>
      <c r="GT855" s="28"/>
      <c r="GY855" s="202"/>
      <c r="HA855" s="28"/>
      <c r="HB855" s="28"/>
      <c r="HC855" s="28"/>
      <c r="HH855" s="202"/>
      <c r="HJ855" s="28"/>
      <c r="HK855" s="28"/>
      <c r="HL855" s="28"/>
      <c r="HQ855" s="28"/>
      <c r="HR855" s="28"/>
      <c r="HS855" s="28"/>
      <c r="HT855" s="28"/>
      <c r="HU855" s="28"/>
      <c r="HV855" s="28"/>
      <c r="HW855" s="28"/>
      <c r="HX855" s="28"/>
      <c r="HY855" s="28"/>
      <c r="HZ855" s="28"/>
      <c r="IA855" s="28"/>
      <c r="IB855" s="28"/>
      <c r="IC855" s="28"/>
      <c r="ID855" s="28"/>
      <c r="IE855" s="28"/>
      <c r="IF855" s="28"/>
      <c r="IG855" s="28"/>
      <c r="IH855" s="28"/>
      <c r="II855" s="28"/>
      <c r="IJ855" s="28"/>
      <c r="IK855" s="28"/>
      <c r="IL855" s="28"/>
      <c r="IM855" s="28"/>
      <c r="IN855" s="28"/>
      <c r="IO855" s="28"/>
      <c r="IP855" s="28"/>
      <c r="IQ855" s="28"/>
      <c r="IR855" s="28"/>
      <c r="IS855" s="28"/>
      <c r="IT855" s="28"/>
      <c r="IU855" s="28"/>
      <c r="IV855" s="28"/>
    </row>
    <row r="856" spans="1:256" s="54" customFormat="1" ht="18">
      <c r="A856" s="364" t="s">
        <v>461</v>
      </c>
      <c r="B856" s="292"/>
      <c r="C856" s="292"/>
      <c r="D856" s="54" t="s">
        <v>136</v>
      </c>
      <c r="E856" s="54">
        <f t="shared" si="11"/>
        <v>15</v>
      </c>
      <c r="F856" s="305">
        <f t="shared" si="12"/>
        <v>168</v>
      </c>
      <c r="G856" s="54">
        <v>8</v>
      </c>
      <c r="H856" s="28">
        <v>124</v>
      </c>
      <c r="I856" s="28">
        <v>15</v>
      </c>
      <c r="J856" s="28">
        <v>21</v>
      </c>
      <c r="K856" s="28"/>
      <c r="L856" s="28"/>
      <c r="M856" s="239"/>
      <c r="N856" s="28"/>
      <c r="R856" s="202"/>
      <c r="T856" s="28"/>
      <c r="U856" s="28"/>
      <c r="V856" s="28"/>
      <c r="AA856" s="202"/>
      <c r="AC856" s="28"/>
      <c r="AD856" s="28"/>
      <c r="AE856" s="28"/>
      <c r="AJ856" s="202"/>
      <c r="AL856" s="28"/>
      <c r="AM856" s="28"/>
      <c r="AN856" s="28"/>
      <c r="AS856" s="202"/>
      <c r="AU856" s="28"/>
      <c r="AV856" s="28"/>
      <c r="AW856" s="28"/>
      <c r="BB856" s="202"/>
      <c r="BD856" s="28"/>
      <c r="BE856" s="28"/>
      <c r="BF856" s="28"/>
      <c r="BK856" s="202"/>
      <c r="BM856" s="28"/>
      <c r="BN856" s="28"/>
      <c r="BO856" s="28"/>
      <c r="BT856" s="202"/>
      <c r="BV856" s="28"/>
      <c r="BW856" s="28"/>
      <c r="BX856" s="28"/>
      <c r="CC856" s="202"/>
      <c r="CE856" s="28"/>
      <c r="CF856" s="28"/>
      <c r="CG856" s="28"/>
      <c r="CL856" s="202"/>
      <c r="CN856" s="28"/>
      <c r="CO856" s="28"/>
      <c r="CP856" s="28"/>
      <c r="CU856" s="202"/>
      <c r="CW856" s="28"/>
      <c r="CX856" s="28"/>
      <c r="CY856" s="28"/>
      <c r="DD856" s="202"/>
      <c r="DF856" s="28"/>
      <c r="DG856" s="28"/>
      <c r="DH856" s="28"/>
      <c r="DM856" s="202"/>
      <c r="DO856" s="28"/>
      <c r="DP856" s="28"/>
      <c r="DQ856" s="28"/>
      <c r="DV856" s="202"/>
      <c r="DX856" s="28"/>
      <c r="DY856" s="28"/>
      <c r="DZ856" s="28"/>
      <c r="EE856" s="202"/>
      <c r="EG856" s="28"/>
      <c r="EH856" s="28"/>
      <c r="EI856" s="28"/>
      <c r="EN856" s="202"/>
      <c r="EP856" s="28"/>
      <c r="EQ856" s="28"/>
      <c r="ER856" s="28"/>
      <c r="EW856" s="202"/>
      <c r="EY856" s="28"/>
      <c r="EZ856" s="28"/>
      <c r="FA856" s="28"/>
      <c r="FF856" s="202"/>
      <c r="FH856" s="28"/>
      <c r="FI856" s="28"/>
      <c r="FJ856" s="28"/>
      <c r="FO856" s="202"/>
      <c r="FQ856" s="28"/>
      <c r="FR856" s="28"/>
      <c r="FS856" s="28"/>
      <c r="FX856" s="202"/>
      <c r="FZ856" s="28"/>
      <c r="GA856" s="28"/>
      <c r="GB856" s="28"/>
      <c r="GG856" s="202"/>
      <c r="GI856" s="28"/>
      <c r="GJ856" s="28"/>
      <c r="GK856" s="28"/>
      <c r="GP856" s="202"/>
      <c r="GR856" s="28"/>
      <c r="GS856" s="28"/>
      <c r="GT856" s="28"/>
      <c r="GY856" s="202"/>
      <c r="HA856" s="28"/>
      <c r="HB856" s="28"/>
      <c r="HC856" s="28"/>
      <c r="HH856" s="202"/>
      <c r="HJ856" s="28"/>
      <c r="HK856" s="28"/>
      <c r="HL856" s="28"/>
      <c r="HQ856" s="28"/>
      <c r="HR856" s="28"/>
      <c r="HS856" s="28"/>
      <c r="HT856" s="28"/>
      <c r="HU856" s="28"/>
      <c r="HV856" s="28"/>
      <c r="HW856" s="28"/>
      <c r="HX856" s="28"/>
      <c r="HY856" s="28"/>
      <c r="HZ856" s="28"/>
      <c r="IA856" s="28"/>
      <c r="IB856" s="28"/>
      <c r="IC856" s="28"/>
      <c r="ID856" s="28"/>
      <c r="IE856" s="28"/>
      <c r="IF856" s="28"/>
      <c r="IG856" s="28"/>
      <c r="IH856" s="28"/>
      <c r="II856" s="28"/>
      <c r="IJ856" s="28"/>
      <c r="IK856" s="28"/>
      <c r="IL856" s="28"/>
      <c r="IM856" s="28"/>
      <c r="IN856" s="28"/>
      <c r="IO856" s="28"/>
      <c r="IP856" s="28"/>
      <c r="IQ856" s="28"/>
      <c r="IR856" s="28"/>
      <c r="IS856" s="28"/>
      <c r="IT856" s="28"/>
      <c r="IU856" s="28"/>
      <c r="IV856" s="28"/>
    </row>
    <row r="857" spans="1:256" s="54" customFormat="1" ht="18">
      <c r="A857" s="364" t="s">
        <v>952</v>
      </c>
      <c r="B857" s="28"/>
      <c r="C857" s="292"/>
      <c r="D857" s="365" t="s">
        <v>129</v>
      </c>
      <c r="E857" s="54">
        <f t="shared" si="11"/>
        <v>1</v>
      </c>
      <c r="F857" s="305">
        <f t="shared" si="12"/>
        <v>48</v>
      </c>
      <c r="G857" s="54">
        <v>40</v>
      </c>
      <c r="H857" s="28">
        <v>1</v>
      </c>
      <c r="I857" s="28">
        <v>7</v>
      </c>
      <c r="J857" s="28"/>
      <c r="K857" s="28"/>
      <c r="L857" s="28"/>
      <c r="M857" s="28"/>
      <c r="N857" s="28"/>
      <c r="R857" s="202"/>
      <c r="T857" s="28"/>
      <c r="U857" s="28"/>
      <c r="V857" s="28"/>
      <c r="AA857" s="202"/>
      <c r="AC857" s="28"/>
      <c r="AD857" s="28"/>
      <c r="AE857" s="28"/>
      <c r="AJ857" s="202"/>
      <c r="AL857" s="28"/>
      <c r="AM857" s="28"/>
      <c r="AN857" s="28"/>
      <c r="AS857" s="202"/>
      <c r="AU857" s="28"/>
      <c r="AV857" s="28"/>
      <c r="AW857" s="28"/>
      <c r="BB857" s="202"/>
      <c r="BD857" s="28"/>
      <c r="BE857" s="28"/>
      <c r="BF857" s="28"/>
      <c r="BK857" s="202"/>
      <c r="BM857" s="28"/>
      <c r="BN857" s="28"/>
      <c r="BO857" s="28"/>
      <c r="BT857" s="202"/>
      <c r="BV857" s="28"/>
      <c r="BW857" s="28"/>
      <c r="BX857" s="28"/>
      <c r="CC857" s="202"/>
      <c r="CE857" s="28"/>
      <c r="CF857" s="28"/>
      <c r="CG857" s="28"/>
      <c r="CL857" s="202"/>
      <c r="CN857" s="28"/>
      <c r="CO857" s="28"/>
      <c r="CP857" s="28"/>
      <c r="CU857" s="202"/>
      <c r="CW857" s="28"/>
      <c r="CX857" s="28"/>
      <c r="CY857" s="28"/>
      <c r="DD857" s="202"/>
      <c r="DF857" s="28"/>
      <c r="DG857" s="28"/>
      <c r="DH857" s="28"/>
      <c r="DM857" s="202"/>
      <c r="DO857" s="28"/>
      <c r="DP857" s="28"/>
      <c r="DQ857" s="28"/>
      <c r="DV857" s="202"/>
      <c r="DX857" s="28"/>
      <c r="DY857" s="28"/>
      <c r="DZ857" s="28"/>
      <c r="EE857" s="202"/>
      <c r="EG857" s="28"/>
      <c r="EH857" s="28"/>
      <c r="EI857" s="28"/>
      <c r="EN857" s="202"/>
      <c r="EP857" s="28"/>
      <c r="EQ857" s="28"/>
      <c r="ER857" s="28"/>
      <c r="EW857" s="202"/>
      <c r="EY857" s="28"/>
      <c r="EZ857" s="28"/>
      <c r="FA857" s="28"/>
      <c r="FF857" s="202"/>
      <c r="FH857" s="28"/>
      <c r="FI857" s="28"/>
      <c r="FJ857" s="28"/>
      <c r="FO857" s="202"/>
      <c r="FQ857" s="28"/>
      <c r="FR857" s="28"/>
      <c r="FS857" s="28"/>
      <c r="FX857" s="202"/>
      <c r="FZ857" s="28"/>
      <c r="GA857" s="28"/>
      <c r="GB857" s="28"/>
      <c r="GG857" s="202"/>
      <c r="GI857" s="28"/>
      <c r="GJ857" s="28"/>
      <c r="GK857" s="28"/>
      <c r="GP857" s="202"/>
      <c r="GR857" s="28"/>
      <c r="GS857" s="28"/>
      <c r="GT857" s="28"/>
      <c r="GY857" s="202"/>
      <c r="HA857" s="28"/>
      <c r="HB857" s="28"/>
      <c r="HC857" s="28"/>
      <c r="HH857" s="202"/>
      <c r="HJ857" s="28"/>
      <c r="HK857" s="28"/>
      <c r="HL857" s="28"/>
      <c r="HQ857" s="28"/>
      <c r="HR857" s="28"/>
      <c r="HS857" s="28"/>
      <c r="HT857" s="28"/>
      <c r="HU857" s="28"/>
      <c r="HV857" s="28"/>
      <c r="HW857" s="28"/>
      <c r="HX857" s="28"/>
      <c r="HY857" s="28"/>
      <c r="HZ857" s="28"/>
      <c r="IA857" s="28"/>
      <c r="IB857" s="28"/>
      <c r="IC857" s="28"/>
      <c r="ID857" s="28"/>
      <c r="IE857" s="28"/>
      <c r="IF857" s="28"/>
      <c r="IG857" s="28"/>
      <c r="IH857" s="28"/>
      <c r="II857" s="28"/>
      <c r="IJ857" s="28"/>
      <c r="IK857" s="28"/>
      <c r="IL857" s="28"/>
      <c r="IM857" s="28"/>
      <c r="IN857" s="28"/>
      <c r="IO857" s="28"/>
      <c r="IP857" s="28"/>
      <c r="IQ857" s="28"/>
      <c r="IR857" s="28"/>
      <c r="IS857" s="28"/>
      <c r="IT857" s="28"/>
      <c r="IU857" s="28"/>
      <c r="IV857" s="28"/>
    </row>
    <row r="858" spans="1:256" s="54" customFormat="1" ht="18">
      <c r="A858" s="364" t="s">
        <v>1317</v>
      </c>
      <c r="B858" s="292"/>
      <c r="C858" s="292"/>
      <c r="D858" s="54" t="s">
        <v>130</v>
      </c>
      <c r="E858" s="54">
        <f t="shared" si="11"/>
        <v>4</v>
      </c>
      <c r="F858" s="305">
        <f t="shared" si="12"/>
        <v>101</v>
      </c>
      <c r="G858" s="54">
        <v>2</v>
      </c>
      <c r="H858" s="28">
        <v>68</v>
      </c>
      <c r="I858" s="28">
        <v>24</v>
      </c>
      <c r="J858" s="28">
        <v>7</v>
      </c>
      <c r="K858" s="28"/>
      <c r="L858" s="28"/>
      <c r="M858" s="28"/>
      <c r="N858" s="28"/>
      <c r="R858" s="202"/>
      <c r="T858" s="28"/>
      <c r="U858" s="28"/>
      <c r="V858" s="28"/>
      <c r="AA858" s="202"/>
      <c r="AC858" s="28"/>
      <c r="AD858" s="28"/>
      <c r="AE858" s="28"/>
      <c r="AJ858" s="202"/>
      <c r="AL858" s="28"/>
      <c r="AM858" s="28"/>
      <c r="AN858" s="28"/>
      <c r="AS858" s="202"/>
      <c r="AU858" s="28"/>
      <c r="AV858" s="28"/>
      <c r="AW858" s="28"/>
      <c r="BB858" s="202"/>
      <c r="BD858" s="28"/>
      <c r="BE858" s="28"/>
      <c r="BF858" s="28"/>
      <c r="BK858" s="202"/>
      <c r="BM858" s="28"/>
      <c r="BN858" s="28"/>
      <c r="BO858" s="28"/>
      <c r="BT858" s="202"/>
      <c r="BV858" s="28"/>
      <c r="BW858" s="28"/>
      <c r="BX858" s="28"/>
      <c r="CC858" s="202"/>
      <c r="CE858" s="28"/>
      <c r="CF858" s="28"/>
      <c r="CG858" s="28"/>
      <c r="CL858" s="202"/>
      <c r="CN858" s="28"/>
      <c r="CO858" s="28"/>
      <c r="CP858" s="28"/>
      <c r="CU858" s="202"/>
      <c r="CW858" s="28"/>
      <c r="CX858" s="28"/>
      <c r="CY858" s="28"/>
      <c r="DD858" s="202"/>
      <c r="DF858" s="28"/>
      <c r="DG858" s="28"/>
      <c r="DH858" s="28"/>
      <c r="DM858" s="202"/>
      <c r="DO858" s="28"/>
      <c r="DP858" s="28"/>
      <c r="DQ858" s="28"/>
      <c r="DV858" s="202"/>
      <c r="DX858" s="28"/>
      <c r="DY858" s="28"/>
      <c r="DZ858" s="28"/>
      <c r="EE858" s="202"/>
      <c r="EG858" s="28"/>
      <c r="EH858" s="28"/>
      <c r="EI858" s="28"/>
      <c r="EN858" s="202"/>
      <c r="EP858" s="28"/>
      <c r="EQ858" s="28"/>
      <c r="ER858" s="28"/>
      <c r="EW858" s="202"/>
      <c r="EY858" s="28"/>
      <c r="EZ858" s="28"/>
      <c r="FA858" s="28"/>
      <c r="FF858" s="202"/>
      <c r="FH858" s="28"/>
      <c r="FI858" s="28"/>
      <c r="FJ858" s="28"/>
      <c r="FO858" s="202"/>
      <c r="FQ858" s="28"/>
      <c r="FR858" s="28"/>
      <c r="FS858" s="28"/>
      <c r="FX858" s="202"/>
      <c r="FZ858" s="28"/>
      <c r="GA858" s="28"/>
      <c r="GB858" s="28"/>
      <c r="GG858" s="202"/>
      <c r="GI858" s="28"/>
      <c r="GJ858" s="28"/>
      <c r="GK858" s="28"/>
      <c r="GP858" s="202"/>
      <c r="GR858" s="28"/>
      <c r="GS858" s="28"/>
      <c r="GT858" s="28"/>
      <c r="GY858" s="202"/>
      <c r="HA858" s="28"/>
      <c r="HB858" s="28"/>
      <c r="HC858" s="28"/>
      <c r="HH858" s="202"/>
      <c r="HJ858" s="28"/>
      <c r="HK858" s="28"/>
      <c r="HL858" s="28"/>
      <c r="HQ858" s="28"/>
      <c r="HR858" s="28"/>
      <c r="HS858" s="28"/>
      <c r="HT858" s="28"/>
      <c r="HU858" s="28"/>
      <c r="HV858" s="28"/>
      <c r="HW858" s="28"/>
      <c r="HX858" s="28"/>
      <c r="HY858" s="28"/>
      <c r="HZ858" s="28"/>
      <c r="IA858" s="28"/>
      <c r="IB858" s="28"/>
      <c r="IC858" s="28"/>
      <c r="ID858" s="28"/>
      <c r="IE858" s="28"/>
      <c r="IF858" s="28"/>
      <c r="IG858" s="28"/>
      <c r="IH858" s="28"/>
      <c r="II858" s="28"/>
      <c r="IJ858" s="28"/>
      <c r="IK858" s="28"/>
      <c r="IL858" s="28"/>
      <c r="IM858" s="28"/>
      <c r="IN858" s="28"/>
      <c r="IO858" s="28"/>
      <c r="IP858" s="28"/>
      <c r="IQ858" s="28"/>
      <c r="IR858" s="28"/>
      <c r="IS858" s="28"/>
      <c r="IT858" s="28"/>
      <c r="IU858" s="28"/>
      <c r="IV858" s="28"/>
    </row>
    <row r="859" spans="1:256" s="54" customFormat="1" ht="18">
      <c r="A859" s="364" t="s">
        <v>523</v>
      </c>
      <c r="B859" s="292"/>
      <c r="C859" s="292"/>
      <c r="D859" s="54" t="s">
        <v>132</v>
      </c>
      <c r="E859" s="54">
        <f t="shared" si="11"/>
        <v>5</v>
      </c>
      <c r="F859" s="305">
        <f t="shared" si="12"/>
        <v>48</v>
      </c>
      <c r="G859" s="54">
        <v>4</v>
      </c>
      <c r="H859" s="28">
        <v>27</v>
      </c>
      <c r="I859" s="28">
        <v>16</v>
      </c>
      <c r="J859" s="28">
        <v>1</v>
      </c>
      <c r="K859" s="28"/>
      <c r="L859" s="28"/>
      <c r="M859" s="28"/>
      <c r="N859" s="28"/>
      <c r="R859" s="202"/>
      <c r="T859" s="28"/>
      <c r="U859" s="28"/>
      <c r="V859" s="28"/>
      <c r="AA859" s="202"/>
      <c r="AC859" s="28"/>
      <c r="AD859" s="28"/>
      <c r="AE859" s="28"/>
      <c r="AJ859" s="202"/>
      <c r="AL859" s="28"/>
      <c r="AM859" s="28"/>
      <c r="AN859" s="28"/>
      <c r="AS859" s="202"/>
      <c r="AU859" s="28"/>
      <c r="AV859" s="28"/>
      <c r="AW859" s="28"/>
      <c r="BB859" s="202"/>
      <c r="BD859" s="28"/>
      <c r="BE859" s="28"/>
      <c r="BF859" s="28"/>
      <c r="BK859" s="202"/>
      <c r="BM859" s="28"/>
      <c r="BN859" s="28"/>
      <c r="BO859" s="28"/>
      <c r="BT859" s="202"/>
      <c r="BV859" s="28"/>
      <c r="BW859" s="28"/>
      <c r="BX859" s="28"/>
      <c r="CC859" s="202"/>
      <c r="CE859" s="28"/>
      <c r="CF859" s="28"/>
      <c r="CG859" s="28"/>
      <c r="CL859" s="202"/>
      <c r="CN859" s="28"/>
      <c r="CO859" s="28"/>
      <c r="CP859" s="28"/>
      <c r="CU859" s="202"/>
      <c r="CW859" s="28"/>
      <c r="CX859" s="28"/>
      <c r="CY859" s="28"/>
      <c r="DD859" s="202"/>
      <c r="DF859" s="28"/>
      <c r="DG859" s="28"/>
      <c r="DH859" s="28"/>
      <c r="DM859" s="202"/>
      <c r="DO859" s="28"/>
      <c r="DP859" s="28"/>
      <c r="DQ859" s="28"/>
      <c r="DV859" s="202"/>
      <c r="DX859" s="28"/>
      <c r="DY859" s="28"/>
      <c r="DZ859" s="28"/>
      <c r="EE859" s="202"/>
      <c r="EG859" s="28"/>
      <c r="EH859" s="28"/>
      <c r="EI859" s="28"/>
      <c r="EN859" s="202"/>
      <c r="EP859" s="28"/>
      <c r="EQ859" s="28"/>
      <c r="ER859" s="28"/>
      <c r="EW859" s="202"/>
      <c r="EY859" s="28"/>
      <c r="EZ859" s="28"/>
      <c r="FA859" s="28"/>
      <c r="FF859" s="202"/>
      <c r="FH859" s="28"/>
      <c r="FI859" s="28"/>
      <c r="FJ859" s="28"/>
      <c r="FO859" s="202"/>
      <c r="FQ859" s="28"/>
      <c r="FR859" s="28"/>
      <c r="FS859" s="28"/>
      <c r="FX859" s="202"/>
      <c r="FZ859" s="28"/>
      <c r="GA859" s="28"/>
      <c r="GB859" s="28"/>
      <c r="GG859" s="202"/>
      <c r="GI859" s="28"/>
      <c r="GJ859" s="28"/>
      <c r="GK859" s="28"/>
      <c r="GP859" s="202"/>
      <c r="GR859" s="28"/>
      <c r="GS859" s="28"/>
      <c r="GT859" s="28"/>
      <c r="GY859" s="202"/>
      <c r="HA859" s="28"/>
      <c r="HB859" s="28"/>
      <c r="HC859" s="28"/>
      <c r="HH859" s="202"/>
      <c r="HJ859" s="28"/>
      <c r="HK859" s="28"/>
      <c r="HL859" s="28"/>
      <c r="HQ859" s="28"/>
      <c r="HR859" s="28"/>
      <c r="HS859" s="28"/>
      <c r="HT859" s="28"/>
      <c r="HU859" s="28"/>
      <c r="HV859" s="28"/>
      <c r="HW859" s="28"/>
      <c r="HX859" s="28"/>
      <c r="HY859" s="28"/>
      <c r="HZ859" s="28"/>
      <c r="IA859" s="28"/>
      <c r="IB859" s="28"/>
      <c r="IC859" s="28"/>
      <c r="ID859" s="28"/>
      <c r="IE859" s="28"/>
      <c r="IF859" s="28"/>
      <c r="IG859" s="28"/>
      <c r="IH859" s="28"/>
      <c r="II859" s="28"/>
      <c r="IJ859" s="28"/>
      <c r="IK859" s="28"/>
      <c r="IL859" s="28"/>
      <c r="IM859" s="28"/>
      <c r="IN859" s="28"/>
      <c r="IO859" s="28"/>
      <c r="IP859" s="28"/>
      <c r="IQ859" s="28"/>
      <c r="IR859" s="28"/>
      <c r="IS859" s="28"/>
      <c r="IT859" s="28"/>
      <c r="IU859" s="28"/>
      <c r="IV859" s="28"/>
    </row>
    <row r="860" spans="1:256" s="54" customFormat="1" ht="18">
      <c r="A860" s="364" t="s">
        <v>1912</v>
      </c>
      <c r="B860" s="28"/>
      <c r="C860" s="292"/>
      <c r="D860" s="365" t="s">
        <v>129</v>
      </c>
      <c r="E860" s="54">
        <f t="shared" si="11"/>
        <v>0</v>
      </c>
      <c r="F860" s="305">
        <f t="shared" si="12"/>
        <v>18</v>
      </c>
      <c r="H860" s="28"/>
      <c r="I860" s="28">
        <v>6</v>
      </c>
      <c r="J860" s="28">
        <v>12</v>
      </c>
      <c r="K860" s="28"/>
      <c r="L860" s="28"/>
      <c r="M860" s="28"/>
      <c r="N860" s="28"/>
      <c r="R860" s="202"/>
      <c r="T860" s="28"/>
      <c r="U860" s="28"/>
      <c r="V860" s="28"/>
      <c r="AA860" s="202"/>
      <c r="AC860" s="28"/>
      <c r="AD860" s="28"/>
      <c r="AE860" s="28"/>
      <c r="AJ860" s="202"/>
      <c r="AL860" s="28"/>
      <c r="AM860" s="28"/>
      <c r="AN860" s="28"/>
      <c r="AS860" s="202"/>
      <c r="AU860" s="28"/>
      <c r="AV860" s="28"/>
      <c r="AW860" s="28"/>
      <c r="BB860" s="202"/>
      <c r="BD860" s="28"/>
      <c r="BE860" s="28"/>
      <c r="BF860" s="28"/>
      <c r="BK860" s="202"/>
      <c r="BM860" s="28"/>
      <c r="BN860" s="28"/>
      <c r="BO860" s="28"/>
      <c r="BT860" s="202"/>
      <c r="BV860" s="28"/>
      <c r="BW860" s="28"/>
      <c r="BX860" s="28"/>
      <c r="CC860" s="202"/>
      <c r="CE860" s="28"/>
      <c r="CF860" s="28"/>
      <c r="CG860" s="28"/>
      <c r="CL860" s="202"/>
      <c r="CN860" s="28"/>
      <c r="CO860" s="28"/>
      <c r="CP860" s="28"/>
      <c r="CU860" s="202"/>
      <c r="CW860" s="28"/>
      <c r="CX860" s="28"/>
      <c r="CY860" s="28"/>
      <c r="DD860" s="202"/>
      <c r="DF860" s="28"/>
      <c r="DG860" s="28"/>
      <c r="DH860" s="28"/>
      <c r="DM860" s="202"/>
      <c r="DO860" s="28"/>
      <c r="DP860" s="28"/>
      <c r="DQ860" s="28"/>
      <c r="DV860" s="202"/>
      <c r="DX860" s="28"/>
      <c r="DY860" s="28"/>
      <c r="DZ860" s="28"/>
      <c r="EE860" s="202"/>
      <c r="EG860" s="28"/>
      <c r="EH860" s="28"/>
      <c r="EI860" s="28"/>
      <c r="EN860" s="202"/>
      <c r="EP860" s="28"/>
      <c r="EQ860" s="28"/>
      <c r="ER860" s="28"/>
      <c r="EW860" s="202"/>
      <c r="EY860" s="28"/>
      <c r="EZ860" s="28"/>
      <c r="FA860" s="28"/>
      <c r="FF860" s="202"/>
      <c r="FH860" s="28"/>
      <c r="FI860" s="28"/>
      <c r="FJ860" s="28"/>
      <c r="FO860" s="202"/>
      <c r="FQ860" s="28"/>
      <c r="FR860" s="28"/>
      <c r="FS860" s="28"/>
      <c r="FX860" s="202"/>
      <c r="FZ860" s="28"/>
      <c r="GA860" s="28"/>
      <c r="GB860" s="28"/>
      <c r="GG860" s="202"/>
      <c r="GI860" s="28"/>
      <c r="GJ860" s="28"/>
      <c r="GK860" s="28"/>
      <c r="GP860" s="202"/>
      <c r="GR860" s="28"/>
      <c r="GS860" s="28"/>
      <c r="GT860" s="28"/>
      <c r="GY860" s="202"/>
      <c r="HA860" s="28"/>
      <c r="HB860" s="28"/>
      <c r="HC860" s="28"/>
      <c r="HH860" s="202"/>
      <c r="HJ860" s="28"/>
      <c r="HK860" s="28"/>
      <c r="HL860" s="28"/>
      <c r="HQ860" s="28"/>
      <c r="HR860" s="28"/>
      <c r="HS860" s="28"/>
      <c r="HT860" s="28"/>
      <c r="HU860" s="28"/>
      <c r="HV860" s="28"/>
      <c r="HW860" s="28"/>
      <c r="HX860" s="28"/>
      <c r="HY860" s="28"/>
      <c r="HZ860" s="28"/>
      <c r="IA860" s="28"/>
      <c r="IB860" s="28"/>
      <c r="IC860" s="28"/>
      <c r="ID860" s="28"/>
      <c r="IE860" s="28"/>
      <c r="IF860" s="28"/>
      <c r="IG860" s="28"/>
      <c r="IH860" s="28"/>
      <c r="II860" s="28"/>
      <c r="IJ860" s="28"/>
      <c r="IK860" s="28"/>
      <c r="IL860" s="28"/>
      <c r="IM860" s="28"/>
      <c r="IN860" s="28"/>
      <c r="IO860" s="28"/>
      <c r="IP860" s="28"/>
      <c r="IQ860" s="28"/>
      <c r="IR860" s="28"/>
      <c r="IS860" s="28"/>
      <c r="IT860" s="28"/>
      <c r="IU860" s="28"/>
      <c r="IV860" s="28"/>
    </row>
    <row r="861" spans="1:256" s="54" customFormat="1" ht="18">
      <c r="A861" s="364" t="s">
        <v>1384</v>
      </c>
      <c r="B861" s="28"/>
      <c r="C861" s="292"/>
      <c r="D861" s="365" t="s">
        <v>129</v>
      </c>
      <c r="E861" s="54">
        <f t="shared" si="11"/>
        <v>2</v>
      </c>
      <c r="F861" s="305">
        <f t="shared" si="12"/>
        <v>6</v>
      </c>
      <c r="H861" s="28"/>
      <c r="I861" s="28">
        <v>1</v>
      </c>
      <c r="J861" s="28"/>
      <c r="K861" s="28">
        <v>5</v>
      </c>
      <c r="L861" s="28"/>
      <c r="M861" s="28"/>
      <c r="N861" s="28"/>
      <c r="R861" s="202"/>
      <c r="T861" s="28"/>
      <c r="U861" s="28"/>
      <c r="V861" s="28"/>
      <c r="AA861" s="202"/>
      <c r="AC861" s="28"/>
      <c r="AD861" s="28"/>
      <c r="AE861" s="28"/>
      <c r="AJ861" s="202"/>
      <c r="AL861" s="28"/>
      <c r="AM861" s="28"/>
      <c r="AN861" s="28"/>
      <c r="AS861" s="202"/>
      <c r="AU861" s="28"/>
      <c r="AV861" s="28"/>
      <c r="AW861" s="28"/>
      <c r="BB861" s="202"/>
      <c r="BD861" s="28"/>
      <c r="BE861" s="28"/>
      <c r="BF861" s="28"/>
      <c r="BK861" s="202"/>
      <c r="BM861" s="28"/>
      <c r="BN861" s="28"/>
      <c r="BO861" s="28"/>
      <c r="BT861" s="202"/>
      <c r="BV861" s="28"/>
      <c r="BW861" s="28"/>
      <c r="BX861" s="28"/>
      <c r="CC861" s="202"/>
      <c r="CE861" s="28"/>
      <c r="CF861" s="28"/>
      <c r="CG861" s="28"/>
      <c r="CL861" s="202"/>
      <c r="CN861" s="28"/>
      <c r="CO861" s="28"/>
      <c r="CP861" s="28"/>
      <c r="CU861" s="202"/>
      <c r="CW861" s="28"/>
      <c r="CX861" s="28"/>
      <c r="CY861" s="28"/>
      <c r="DD861" s="202"/>
      <c r="DF861" s="28"/>
      <c r="DG861" s="28"/>
      <c r="DH861" s="28"/>
      <c r="DM861" s="202"/>
      <c r="DO861" s="28"/>
      <c r="DP861" s="28"/>
      <c r="DQ861" s="28"/>
      <c r="DV861" s="202"/>
      <c r="DX861" s="28"/>
      <c r="DY861" s="28"/>
      <c r="DZ861" s="28"/>
      <c r="EE861" s="202"/>
      <c r="EG861" s="28"/>
      <c r="EH861" s="28"/>
      <c r="EI861" s="28"/>
      <c r="EN861" s="202"/>
      <c r="EP861" s="28"/>
      <c r="EQ861" s="28"/>
      <c r="ER861" s="28"/>
      <c r="EW861" s="202"/>
      <c r="EY861" s="28"/>
      <c r="EZ861" s="28"/>
      <c r="FA861" s="28"/>
      <c r="FF861" s="202"/>
      <c r="FH861" s="28"/>
      <c r="FI861" s="28"/>
      <c r="FJ861" s="28"/>
      <c r="FO861" s="202"/>
      <c r="FQ861" s="28"/>
      <c r="FR861" s="28"/>
      <c r="FS861" s="28"/>
      <c r="FX861" s="202"/>
      <c r="FZ861" s="28"/>
      <c r="GA861" s="28"/>
      <c r="GB861" s="28"/>
      <c r="GG861" s="202"/>
      <c r="GI861" s="28"/>
      <c r="GJ861" s="28"/>
      <c r="GK861" s="28"/>
      <c r="GP861" s="202"/>
      <c r="GR861" s="28"/>
      <c r="GS861" s="28"/>
      <c r="GT861" s="28"/>
      <c r="GY861" s="202"/>
      <c r="HA861" s="28"/>
      <c r="HB861" s="28"/>
      <c r="HC861" s="28"/>
      <c r="HH861" s="202"/>
      <c r="HJ861" s="28"/>
      <c r="HK861" s="28"/>
      <c r="HL861" s="28"/>
      <c r="HQ861" s="28"/>
      <c r="HR861" s="28"/>
      <c r="HS861" s="28"/>
      <c r="HT861" s="28"/>
      <c r="HU861" s="28"/>
      <c r="HV861" s="28"/>
      <c r="HW861" s="28"/>
      <c r="HX861" s="28"/>
      <c r="HY861" s="28"/>
      <c r="HZ861" s="28"/>
      <c r="IA861" s="28"/>
      <c r="IB861" s="28"/>
      <c r="IC861" s="28"/>
      <c r="ID861" s="28"/>
      <c r="IE861" s="28"/>
      <c r="IF861" s="28"/>
      <c r="IG861" s="28"/>
      <c r="IH861" s="28"/>
      <c r="II861" s="28"/>
      <c r="IJ861" s="28"/>
      <c r="IK861" s="28"/>
      <c r="IL861" s="28"/>
      <c r="IM861" s="28"/>
      <c r="IN861" s="28"/>
      <c r="IO861" s="28"/>
      <c r="IP861" s="28"/>
      <c r="IQ861" s="28"/>
      <c r="IR861" s="28"/>
      <c r="IS861" s="28"/>
      <c r="IT861" s="28"/>
      <c r="IU861" s="28"/>
      <c r="IV861" s="28"/>
    </row>
    <row r="862" spans="1:256" s="54" customFormat="1" ht="18">
      <c r="A862" s="364" t="s">
        <v>2385</v>
      </c>
      <c r="B862" s="28"/>
      <c r="C862" s="292"/>
      <c r="D862" s="365" t="s">
        <v>129</v>
      </c>
      <c r="E862" s="54">
        <f t="shared" si="11"/>
        <v>0</v>
      </c>
      <c r="F862" s="305">
        <f t="shared" si="12"/>
        <v>14</v>
      </c>
      <c r="H862" s="28"/>
      <c r="I862" s="28"/>
      <c r="J862" s="28">
        <v>14</v>
      </c>
      <c r="K862" s="28"/>
      <c r="L862" s="28"/>
      <c r="M862" s="28"/>
      <c r="N862" s="28"/>
      <c r="R862" s="202"/>
      <c r="T862" s="28"/>
      <c r="U862" s="28"/>
      <c r="V862" s="28"/>
      <c r="AA862" s="202"/>
      <c r="AC862" s="28"/>
      <c r="AD862" s="28"/>
      <c r="AE862" s="28"/>
      <c r="AJ862" s="202"/>
      <c r="AL862" s="28"/>
      <c r="AM862" s="28"/>
      <c r="AN862" s="28"/>
      <c r="AS862" s="202"/>
      <c r="AU862" s="28"/>
      <c r="AV862" s="28"/>
      <c r="AW862" s="28"/>
      <c r="BB862" s="202"/>
      <c r="BD862" s="28"/>
      <c r="BE862" s="28"/>
      <c r="BF862" s="28"/>
      <c r="BK862" s="202"/>
      <c r="BM862" s="28"/>
      <c r="BN862" s="28"/>
      <c r="BO862" s="28"/>
      <c r="BT862" s="202"/>
      <c r="BV862" s="28"/>
      <c r="BW862" s="28"/>
      <c r="BX862" s="28"/>
      <c r="CC862" s="202"/>
      <c r="CE862" s="28"/>
      <c r="CF862" s="28"/>
      <c r="CG862" s="28"/>
      <c r="CL862" s="202"/>
      <c r="CN862" s="28"/>
      <c r="CO862" s="28"/>
      <c r="CP862" s="28"/>
      <c r="CU862" s="202"/>
      <c r="CW862" s="28"/>
      <c r="CX862" s="28"/>
      <c r="CY862" s="28"/>
      <c r="DD862" s="202"/>
      <c r="DF862" s="28"/>
      <c r="DG862" s="28"/>
      <c r="DH862" s="28"/>
      <c r="DM862" s="202"/>
      <c r="DO862" s="28"/>
      <c r="DP862" s="28"/>
      <c r="DQ862" s="28"/>
      <c r="DV862" s="202"/>
      <c r="DX862" s="28"/>
      <c r="DY862" s="28"/>
      <c r="DZ862" s="28"/>
      <c r="EE862" s="202"/>
      <c r="EG862" s="28"/>
      <c r="EH862" s="28"/>
      <c r="EI862" s="28"/>
      <c r="EN862" s="202"/>
      <c r="EP862" s="28"/>
      <c r="EQ862" s="28"/>
      <c r="ER862" s="28"/>
      <c r="EW862" s="202"/>
      <c r="EY862" s="28"/>
      <c r="EZ862" s="28"/>
      <c r="FA862" s="28"/>
      <c r="FF862" s="202"/>
      <c r="FH862" s="28"/>
      <c r="FI862" s="28"/>
      <c r="FJ862" s="28"/>
      <c r="FO862" s="202"/>
      <c r="FQ862" s="28"/>
      <c r="FR862" s="28"/>
      <c r="FS862" s="28"/>
      <c r="FX862" s="202"/>
      <c r="FZ862" s="28"/>
      <c r="GA862" s="28"/>
      <c r="GB862" s="28"/>
      <c r="GG862" s="202"/>
      <c r="GI862" s="28"/>
      <c r="GJ862" s="28"/>
      <c r="GK862" s="28"/>
      <c r="GP862" s="202"/>
      <c r="GR862" s="28"/>
      <c r="GS862" s="28"/>
      <c r="GT862" s="28"/>
      <c r="GY862" s="202"/>
      <c r="HA862" s="28"/>
      <c r="HB862" s="28"/>
      <c r="HC862" s="28"/>
      <c r="HH862" s="202"/>
      <c r="HJ862" s="28"/>
      <c r="HK862" s="28"/>
      <c r="HL862" s="28"/>
      <c r="HQ862" s="28"/>
      <c r="HR862" s="28"/>
      <c r="HS862" s="28"/>
      <c r="HT862" s="28"/>
      <c r="HU862" s="28"/>
      <c r="HV862" s="28"/>
      <c r="HW862" s="28"/>
      <c r="HX862" s="28"/>
      <c r="HY862" s="28"/>
      <c r="HZ862" s="28"/>
      <c r="IA862" s="28"/>
      <c r="IB862" s="28"/>
      <c r="IC862" s="28"/>
      <c r="ID862" s="28"/>
      <c r="IE862" s="28"/>
      <c r="IF862" s="28"/>
      <c r="IG862" s="28"/>
      <c r="IH862" s="28"/>
      <c r="II862" s="28"/>
      <c r="IJ862" s="28"/>
      <c r="IK862" s="28"/>
      <c r="IL862" s="28"/>
      <c r="IM862" s="28"/>
      <c r="IN862" s="28"/>
      <c r="IO862" s="28"/>
      <c r="IP862" s="28"/>
      <c r="IQ862" s="28"/>
      <c r="IR862" s="28"/>
      <c r="IS862" s="28"/>
      <c r="IT862" s="28"/>
      <c r="IU862" s="28"/>
      <c r="IV862" s="28"/>
    </row>
    <row r="863" spans="1:256" s="54" customFormat="1" ht="18">
      <c r="A863" s="364" t="s">
        <v>645</v>
      </c>
      <c r="B863" s="292"/>
      <c r="C863" s="292"/>
      <c r="D863" s="54" t="s">
        <v>133</v>
      </c>
      <c r="E863" s="54">
        <f t="shared" si="11"/>
        <v>32</v>
      </c>
      <c r="F863" s="305">
        <f t="shared" si="12"/>
        <v>303</v>
      </c>
      <c r="G863" s="54">
        <v>42</v>
      </c>
      <c r="H863" s="239">
        <v>68</v>
      </c>
      <c r="I863" s="28">
        <v>34</v>
      </c>
      <c r="J863" s="28">
        <v>3</v>
      </c>
      <c r="K863" s="28">
        <v>156</v>
      </c>
      <c r="L863" s="28"/>
      <c r="M863" s="239"/>
      <c r="N863" s="28"/>
      <c r="R863" s="202"/>
      <c r="T863" s="28"/>
      <c r="U863" s="28"/>
      <c r="V863" s="28"/>
      <c r="AA863" s="202"/>
      <c r="AC863" s="28"/>
      <c r="AD863" s="28"/>
      <c r="AE863" s="28"/>
      <c r="AJ863" s="202"/>
      <c r="AL863" s="28"/>
      <c r="AM863" s="28"/>
      <c r="AN863" s="28"/>
      <c r="AS863" s="202"/>
      <c r="AU863" s="28"/>
      <c r="AV863" s="28"/>
      <c r="AW863" s="28"/>
      <c r="BB863" s="202"/>
      <c r="BD863" s="28"/>
      <c r="BE863" s="28"/>
      <c r="BF863" s="28"/>
      <c r="BK863" s="202"/>
      <c r="BM863" s="28"/>
      <c r="BN863" s="28"/>
      <c r="BO863" s="28"/>
      <c r="BT863" s="202"/>
      <c r="BV863" s="28"/>
      <c r="BW863" s="28"/>
      <c r="BX863" s="28"/>
      <c r="CC863" s="202"/>
      <c r="CE863" s="28"/>
      <c r="CF863" s="28"/>
      <c r="CG863" s="28"/>
      <c r="CL863" s="202"/>
      <c r="CN863" s="28"/>
      <c r="CO863" s="28"/>
      <c r="CP863" s="28"/>
      <c r="CU863" s="202"/>
      <c r="CW863" s="28"/>
      <c r="CX863" s="28"/>
      <c r="CY863" s="28"/>
      <c r="DD863" s="202"/>
      <c r="DF863" s="28"/>
      <c r="DG863" s="28"/>
      <c r="DH863" s="28"/>
      <c r="DM863" s="202"/>
      <c r="DO863" s="28"/>
      <c r="DP863" s="28"/>
      <c r="DQ863" s="28"/>
      <c r="DV863" s="202"/>
      <c r="DX863" s="28"/>
      <c r="DY863" s="28"/>
      <c r="DZ863" s="28"/>
      <c r="EE863" s="202"/>
      <c r="EG863" s="28"/>
      <c r="EH863" s="28"/>
      <c r="EI863" s="28"/>
      <c r="EN863" s="202"/>
      <c r="EP863" s="28"/>
      <c r="EQ863" s="28"/>
      <c r="ER863" s="28"/>
      <c r="EW863" s="202"/>
      <c r="EY863" s="28"/>
      <c r="EZ863" s="28"/>
      <c r="FA863" s="28"/>
      <c r="FF863" s="202"/>
      <c r="FH863" s="28"/>
      <c r="FI863" s="28"/>
      <c r="FJ863" s="28"/>
      <c r="FO863" s="202"/>
      <c r="FQ863" s="28"/>
      <c r="FR863" s="28"/>
      <c r="FS863" s="28"/>
      <c r="FX863" s="202"/>
      <c r="FZ863" s="28"/>
      <c r="GA863" s="28"/>
      <c r="GB863" s="28"/>
      <c r="GG863" s="202"/>
      <c r="GI863" s="28"/>
      <c r="GJ863" s="28"/>
      <c r="GK863" s="28"/>
      <c r="GP863" s="202"/>
      <c r="GR863" s="28"/>
      <c r="GS863" s="28"/>
      <c r="GT863" s="28"/>
      <c r="GY863" s="202"/>
      <c r="HA863" s="28"/>
      <c r="HB863" s="28"/>
      <c r="HC863" s="28"/>
      <c r="HH863" s="202"/>
      <c r="HJ863" s="28"/>
      <c r="HK863" s="28"/>
      <c r="HL863" s="28"/>
      <c r="HQ863" s="28"/>
      <c r="HR863" s="28"/>
      <c r="HS863" s="28"/>
      <c r="HT863" s="28"/>
      <c r="HU863" s="28"/>
      <c r="HV863" s="28"/>
      <c r="HW863" s="28"/>
      <c r="HX863" s="28"/>
      <c r="HY863" s="28"/>
      <c r="HZ863" s="28"/>
      <c r="IA863" s="28"/>
      <c r="IB863" s="28"/>
      <c r="IC863" s="28"/>
      <c r="ID863" s="28"/>
      <c r="IE863" s="28"/>
      <c r="IF863" s="28"/>
      <c r="IG863" s="28"/>
      <c r="IH863" s="28"/>
      <c r="II863" s="28"/>
      <c r="IJ863" s="28"/>
      <c r="IK863" s="28"/>
      <c r="IL863" s="28"/>
      <c r="IM863" s="28"/>
      <c r="IN863" s="28"/>
      <c r="IO863" s="28"/>
      <c r="IP863" s="28"/>
      <c r="IQ863" s="28"/>
      <c r="IR863" s="28"/>
      <c r="IS863" s="28"/>
      <c r="IT863" s="28"/>
      <c r="IU863" s="28"/>
      <c r="IV863" s="28"/>
    </row>
    <row r="864" spans="1:256" s="54" customFormat="1" ht="18">
      <c r="A864" s="364" t="s">
        <v>2331</v>
      </c>
      <c r="B864" s="28"/>
      <c r="C864" s="28"/>
      <c r="D864" s="365" t="s">
        <v>129</v>
      </c>
      <c r="E864" s="54">
        <f t="shared" si="11"/>
        <v>1</v>
      </c>
      <c r="F864" s="305">
        <f t="shared" si="12"/>
        <v>31</v>
      </c>
      <c r="H864" s="28"/>
      <c r="I864" s="28"/>
      <c r="J864" s="28">
        <v>1</v>
      </c>
      <c r="K864" s="28">
        <v>30</v>
      </c>
      <c r="L864" s="28"/>
      <c r="M864" s="28"/>
      <c r="N864" s="28"/>
      <c r="R864" s="202"/>
      <c r="T864" s="28"/>
      <c r="U864" s="28"/>
      <c r="V864" s="28"/>
      <c r="AA864" s="202"/>
      <c r="AC864" s="28"/>
      <c r="AD864" s="28"/>
      <c r="AE864" s="28"/>
      <c r="AJ864" s="202"/>
      <c r="AL864" s="28"/>
      <c r="AM864" s="28"/>
      <c r="AN864" s="28"/>
      <c r="AS864" s="202"/>
      <c r="AU864" s="28"/>
      <c r="AV864" s="28"/>
      <c r="AW864" s="28"/>
      <c r="BB864" s="202"/>
      <c r="BD864" s="28"/>
      <c r="BE864" s="28"/>
      <c r="BF864" s="28"/>
      <c r="BK864" s="202"/>
      <c r="BM864" s="28"/>
      <c r="BN864" s="28"/>
      <c r="BO864" s="28"/>
      <c r="BT864" s="202"/>
      <c r="BV864" s="28"/>
      <c r="BW864" s="28"/>
      <c r="BX864" s="28"/>
      <c r="CC864" s="202"/>
      <c r="CE864" s="28"/>
      <c r="CF864" s="28"/>
      <c r="CG864" s="28"/>
      <c r="CL864" s="202"/>
      <c r="CN864" s="28"/>
      <c r="CO864" s="28"/>
      <c r="CP864" s="28"/>
      <c r="CU864" s="202"/>
      <c r="CW864" s="28"/>
      <c r="CX864" s="28"/>
      <c r="CY864" s="28"/>
      <c r="DD864" s="202"/>
      <c r="DF864" s="28"/>
      <c r="DG864" s="28"/>
      <c r="DH864" s="28"/>
      <c r="DM864" s="202"/>
      <c r="DO864" s="28"/>
      <c r="DP864" s="28"/>
      <c r="DQ864" s="28"/>
      <c r="DV864" s="202"/>
      <c r="DX864" s="28"/>
      <c r="DY864" s="28"/>
      <c r="DZ864" s="28"/>
      <c r="EE864" s="202"/>
      <c r="EG864" s="28"/>
      <c r="EH864" s="28"/>
      <c r="EI864" s="28"/>
      <c r="EN864" s="202"/>
      <c r="EP864" s="28"/>
      <c r="EQ864" s="28"/>
      <c r="ER864" s="28"/>
      <c r="EW864" s="202"/>
      <c r="EY864" s="28"/>
      <c r="EZ864" s="28"/>
      <c r="FA864" s="28"/>
      <c r="FF864" s="202"/>
      <c r="FH864" s="28"/>
      <c r="FI864" s="28"/>
      <c r="FJ864" s="28"/>
      <c r="FO864" s="202"/>
      <c r="FQ864" s="28"/>
      <c r="FR864" s="28"/>
      <c r="FS864" s="28"/>
      <c r="FX864" s="202"/>
      <c r="FZ864" s="28"/>
      <c r="GA864" s="28"/>
      <c r="GB864" s="28"/>
      <c r="GG864" s="202"/>
      <c r="GI864" s="28"/>
      <c r="GJ864" s="28"/>
      <c r="GK864" s="28"/>
      <c r="GP864" s="202"/>
      <c r="GR864" s="28"/>
      <c r="GS864" s="28"/>
      <c r="GT864" s="28"/>
      <c r="GY864" s="202"/>
      <c r="HA864" s="28"/>
      <c r="HB864" s="28"/>
      <c r="HC864" s="28"/>
      <c r="HH864" s="202"/>
      <c r="HJ864" s="28"/>
      <c r="HK864" s="28"/>
      <c r="HL864" s="28"/>
      <c r="HQ864" s="28"/>
      <c r="HR864" s="28"/>
      <c r="HS864" s="28"/>
      <c r="HT864" s="28"/>
      <c r="HU864" s="28"/>
      <c r="HV864" s="28"/>
      <c r="HW864" s="28"/>
      <c r="HX864" s="28"/>
      <c r="HY864" s="28"/>
      <c r="HZ864" s="28"/>
      <c r="IA864" s="28"/>
      <c r="IB864" s="28"/>
      <c r="IC864" s="28"/>
      <c r="ID864" s="28"/>
      <c r="IE864" s="28"/>
      <c r="IF864" s="28"/>
      <c r="IG864" s="28"/>
      <c r="IH864" s="28"/>
      <c r="II864" s="28"/>
      <c r="IJ864" s="28"/>
      <c r="IK864" s="28"/>
      <c r="IL864" s="28"/>
      <c r="IM864" s="28"/>
      <c r="IN864" s="28"/>
      <c r="IO864" s="28"/>
      <c r="IP864" s="28"/>
      <c r="IQ864" s="28"/>
      <c r="IR864" s="28"/>
      <c r="IS864" s="28"/>
      <c r="IT864" s="28"/>
      <c r="IU864" s="28"/>
      <c r="IV864" s="28"/>
    </row>
    <row r="865" spans="1:256" s="54" customFormat="1" ht="18">
      <c r="A865" s="364" t="s">
        <v>578</v>
      </c>
      <c r="B865" s="28"/>
      <c r="C865" s="292"/>
      <c r="D865" s="54" t="s">
        <v>137</v>
      </c>
      <c r="E865" s="54">
        <f t="shared" si="11"/>
        <v>4</v>
      </c>
      <c r="F865" s="305">
        <f t="shared" si="12"/>
        <v>228</v>
      </c>
      <c r="H865" s="239">
        <v>159</v>
      </c>
      <c r="I865" s="28">
        <v>60</v>
      </c>
      <c r="J865" s="28">
        <v>9</v>
      </c>
      <c r="K865" s="28"/>
      <c r="L865" s="28"/>
      <c r="M865" s="239"/>
      <c r="N865" s="28"/>
      <c r="R865" s="202"/>
      <c r="T865" s="28"/>
      <c r="U865" s="28"/>
      <c r="V865" s="28"/>
      <c r="AA865" s="202"/>
      <c r="AC865" s="28"/>
      <c r="AD865" s="28"/>
      <c r="AE865" s="28"/>
      <c r="AJ865" s="202"/>
      <c r="AL865" s="28"/>
      <c r="AM865" s="28"/>
      <c r="AN865" s="28"/>
      <c r="AS865" s="202"/>
      <c r="AU865" s="28"/>
      <c r="AV865" s="28"/>
      <c r="AW865" s="28"/>
      <c r="BB865" s="202"/>
      <c r="BD865" s="28"/>
      <c r="BE865" s="28"/>
      <c r="BF865" s="28"/>
      <c r="BK865" s="202"/>
      <c r="BM865" s="28"/>
      <c r="BN865" s="28"/>
      <c r="BO865" s="28"/>
      <c r="BT865" s="202"/>
      <c r="BV865" s="28"/>
      <c r="BW865" s="28"/>
      <c r="BX865" s="28"/>
      <c r="CC865" s="202"/>
      <c r="CE865" s="28"/>
      <c r="CF865" s="28"/>
      <c r="CG865" s="28"/>
      <c r="CL865" s="202"/>
      <c r="CN865" s="28"/>
      <c r="CO865" s="28"/>
      <c r="CP865" s="28"/>
      <c r="CU865" s="202"/>
      <c r="CW865" s="28"/>
      <c r="CX865" s="28"/>
      <c r="CY865" s="28"/>
      <c r="DD865" s="202"/>
      <c r="DF865" s="28"/>
      <c r="DG865" s="28"/>
      <c r="DH865" s="28"/>
      <c r="DM865" s="202"/>
      <c r="DO865" s="28"/>
      <c r="DP865" s="28"/>
      <c r="DQ865" s="28"/>
      <c r="DV865" s="202"/>
      <c r="DX865" s="28"/>
      <c r="DY865" s="28"/>
      <c r="DZ865" s="28"/>
      <c r="EE865" s="202"/>
      <c r="EG865" s="28"/>
      <c r="EH865" s="28"/>
      <c r="EI865" s="28"/>
      <c r="EN865" s="202"/>
      <c r="EP865" s="28"/>
      <c r="EQ865" s="28"/>
      <c r="ER865" s="28"/>
      <c r="EW865" s="202"/>
      <c r="EY865" s="28"/>
      <c r="EZ865" s="28"/>
      <c r="FA865" s="28"/>
      <c r="FF865" s="202"/>
      <c r="FH865" s="28"/>
      <c r="FI865" s="28"/>
      <c r="FJ865" s="28"/>
      <c r="FO865" s="202"/>
      <c r="FQ865" s="28"/>
      <c r="FR865" s="28"/>
      <c r="FS865" s="28"/>
      <c r="FX865" s="202"/>
      <c r="FZ865" s="28"/>
      <c r="GA865" s="28"/>
      <c r="GB865" s="28"/>
      <c r="GG865" s="202"/>
      <c r="GI865" s="28"/>
      <c r="GJ865" s="28"/>
      <c r="GK865" s="28"/>
      <c r="GP865" s="202"/>
      <c r="GR865" s="28"/>
      <c r="GS865" s="28"/>
      <c r="GT865" s="28"/>
      <c r="GY865" s="202"/>
      <c r="HA865" s="28"/>
      <c r="HB865" s="28"/>
      <c r="HC865" s="28"/>
      <c r="HH865" s="202"/>
      <c r="HJ865" s="28"/>
      <c r="HK865" s="28"/>
      <c r="HL865" s="28"/>
      <c r="HQ865" s="28"/>
      <c r="HR865" s="28"/>
      <c r="HS865" s="28"/>
      <c r="HT865" s="28"/>
      <c r="HU865" s="28"/>
      <c r="HV865" s="28"/>
      <c r="HW865" s="28"/>
      <c r="HX865" s="28"/>
      <c r="HY865" s="28"/>
      <c r="HZ865" s="28"/>
      <c r="IA865" s="28"/>
      <c r="IB865" s="28"/>
      <c r="IC865" s="28"/>
      <c r="ID865" s="28"/>
      <c r="IE865" s="28"/>
      <c r="IF865" s="28"/>
      <c r="IG865" s="28"/>
      <c r="IH865" s="28"/>
      <c r="II865" s="28"/>
      <c r="IJ865" s="28"/>
      <c r="IK865" s="28"/>
      <c r="IL865" s="28"/>
      <c r="IM865" s="28"/>
      <c r="IN865" s="28"/>
      <c r="IO865" s="28"/>
      <c r="IP865" s="28"/>
      <c r="IQ865" s="28"/>
      <c r="IR865" s="28"/>
      <c r="IS865" s="28"/>
      <c r="IT865" s="28"/>
      <c r="IU865" s="28"/>
      <c r="IV865" s="28"/>
    </row>
    <row r="866" spans="1:256" s="54" customFormat="1" ht="18">
      <c r="A866" s="364" t="s">
        <v>1098</v>
      </c>
      <c r="B866" s="292"/>
      <c r="C866" s="292"/>
      <c r="D866" s="54" t="s">
        <v>132</v>
      </c>
      <c r="E866" s="54">
        <f t="shared" si="11"/>
        <v>4</v>
      </c>
      <c r="F866" s="305">
        <f t="shared" si="12"/>
        <v>0</v>
      </c>
      <c r="H866" s="28"/>
      <c r="I866" s="28"/>
      <c r="J866" s="28"/>
      <c r="K866" s="28"/>
      <c r="L866" s="28"/>
      <c r="M866" s="28"/>
      <c r="N866" s="28"/>
      <c r="R866" s="202"/>
      <c r="T866" s="28"/>
      <c r="U866" s="28"/>
      <c r="V866" s="28"/>
      <c r="AA866" s="202"/>
      <c r="AC866" s="28"/>
      <c r="AD866" s="28"/>
      <c r="AE866" s="28"/>
      <c r="AJ866" s="202"/>
      <c r="AL866" s="28"/>
      <c r="AM866" s="28"/>
      <c r="AN866" s="28"/>
      <c r="AS866" s="202"/>
      <c r="AU866" s="28"/>
      <c r="AV866" s="28"/>
      <c r="AW866" s="28"/>
      <c r="BB866" s="202"/>
      <c r="BD866" s="28"/>
      <c r="BE866" s="28"/>
      <c r="BF866" s="28"/>
      <c r="BK866" s="202"/>
      <c r="BM866" s="28"/>
      <c r="BN866" s="28"/>
      <c r="BO866" s="28"/>
      <c r="BT866" s="202"/>
      <c r="BV866" s="28"/>
      <c r="BW866" s="28"/>
      <c r="BX866" s="28"/>
      <c r="CC866" s="202"/>
      <c r="CE866" s="28"/>
      <c r="CF866" s="28"/>
      <c r="CG866" s="28"/>
      <c r="CL866" s="202"/>
      <c r="CN866" s="28"/>
      <c r="CO866" s="28"/>
      <c r="CP866" s="28"/>
      <c r="CU866" s="202"/>
      <c r="CW866" s="28"/>
      <c r="CX866" s="28"/>
      <c r="CY866" s="28"/>
      <c r="DD866" s="202"/>
      <c r="DF866" s="28"/>
      <c r="DG866" s="28"/>
      <c r="DH866" s="28"/>
      <c r="DM866" s="202"/>
      <c r="DO866" s="28"/>
      <c r="DP866" s="28"/>
      <c r="DQ866" s="28"/>
      <c r="DV866" s="202"/>
      <c r="DX866" s="28"/>
      <c r="DY866" s="28"/>
      <c r="DZ866" s="28"/>
      <c r="EE866" s="202"/>
      <c r="EG866" s="28"/>
      <c r="EH866" s="28"/>
      <c r="EI866" s="28"/>
      <c r="EN866" s="202"/>
      <c r="EP866" s="28"/>
      <c r="EQ866" s="28"/>
      <c r="ER866" s="28"/>
      <c r="EW866" s="202"/>
      <c r="EY866" s="28"/>
      <c r="EZ866" s="28"/>
      <c r="FA866" s="28"/>
      <c r="FF866" s="202"/>
      <c r="FH866" s="28"/>
      <c r="FI866" s="28"/>
      <c r="FJ866" s="28"/>
      <c r="FO866" s="202"/>
      <c r="FQ866" s="28"/>
      <c r="FR866" s="28"/>
      <c r="FS866" s="28"/>
      <c r="FX866" s="202"/>
      <c r="FZ866" s="28"/>
      <c r="GA866" s="28"/>
      <c r="GB866" s="28"/>
      <c r="GG866" s="202"/>
      <c r="GI866" s="28"/>
      <c r="GJ866" s="28"/>
      <c r="GK866" s="28"/>
      <c r="GP866" s="202"/>
      <c r="GR866" s="28"/>
      <c r="GS866" s="28"/>
      <c r="GT866" s="28"/>
      <c r="GY866" s="202"/>
      <c r="HA866" s="28"/>
      <c r="HB866" s="28"/>
      <c r="HC866" s="28"/>
      <c r="HH866" s="202"/>
      <c r="HJ866" s="28"/>
      <c r="HK866" s="28"/>
      <c r="HL866" s="28"/>
      <c r="HQ866" s="28"/>
      <c r="HR866" s="28"/>
      <c r="HS866" s="28"/>
      <c r="HT866" s="28"/>
      <c r="HU866" s="28"/>
      <c r="HV866" s="28"/>
      <c r="HW866" s="28"/>
      <c r="HX866" s="28"/>
      <c r="HY866" s="28"/>
      <c r="HZ866" s="28"/>
      <c r="IA866" s="28"/>
      <c r="IB866" s="28"/>
      <c r="IC866" s="28"/>
      <c r="ID866" s="28"/>
      <c r="IE866" s="28"/>
      <c r="IF866" s="28"/>
      <c r="IG866" s="28"/>
      <c r="IH866" s="28"/>
      <c r="II866" s="28"/>
      <c r="IJ866" s="28"/>
      <c r="IK866" s="28"/>
      <c r="IL866" s="28"/>
      <c r="IM866" s="28"/>
      <c r="IN866" s="28"/>
      <c r="IO866" s="28"/>
      <c r="IP866" s="28"/>
      <c r="IQ866" s="28"/>
      <c r="IR866" s="28"/>
      <c r="IS866" s="28"/>
      <c r="IT866" s="28"/>
      <c r="IU866" s="28"/>
      <c r="IV866" s="28"/>
    </row>
    <row r="867" spans="1:256" s="54" customFormat="1" ht="18">
      <c r="A867" s="364" t="s">
        <v>1450</v>
      </c>
      <c r="B867" s="28"/>
      <c r="C867" s="292"/>
      <c r="D867" s="365" t="s">
        <v>129</v>
      </c>
      <c r="E867" s="54">
        <f t="shared" si="11"/>
        <v>0</v>
      </c>
      <c r="F867" s="305">
        <f t="shared" si="12"/>
        <v>10</v>
      </c>
      <c r="H867" s="28"/>
      <c r="I867" s="28"/>
      <c r="J867" s="28">
        <v>10</v>
      </c>
      <c r="K867" s="28"/>
      <c r="M867" s="28"/>
      <c r="N867" s="28"/>
      <c r="R867" s="202"/>
      <c r="T867" s="28"/>
      <c r="U867" s="28"/>
      <c r="V867" s="28"/>
      <c r="AA867" s="202"/>
      <c r="AC867" s="28"/>
      <c r="AD867" s="28"/>
      <c r="AE867" s="28"/>
      <c r="AJ867" s="202"/>
      <c r="AL867" s="28"/>
      <c r="AM867" s="28"/>
      <c r="AN867" s="28"/>
      <c r="AS867" s="202"/>
      <c r="AU867" s="28"/>
      <c r="AV867" s="28"/>
      <c r="AW867" s="28"/>
      <c r="BB867" s="202"/>
      <c r="BD867" s="28"/>
      <c r="BE867" s="28"/>
      <c r="BF867" s="28"/>
      <c r="BK867" s="202"/>
      <c r="BM867" s="28"/>
      <c r="BN867" s="28"/>
      <c r="BO867" s="28"/>
      <c r="BT867" s="202"/>
      <c r="BV867" s="28"/>
      <c r="BW867" s="28"/>
      <c r="BX867" s="28"/>
      <c r="CC867" s="202"/>
      <c r="CE867" s="28"/>
      <c r="CF867" s="28"/>
      <c r="CG867" s="28"/>
      <c r="CL867" s="202"/>
      <c r="CN867" s="28"/>
      <c r="CO867" s="28"/>
      <c r="CP867" s="28"/>
      <c r="CU867" s="202"/>
      <c r="CW867" s="28"/>
      <c r="CX867" s="28"/>
      <c r="CY867" s="28"/>
      <c r="DD867" s="202"/>
      <c r="DF867" s="28"/>
      <c r="DG867" s="28"/>
      <c r="DH867" s="28"/>
      <c r="DM867" s="202"/>
      <c r="DO867" s="28"/>
      <c r="DP867" s="28"/>
      <c r="DQ867" s="28"/>
      <c r="DV867" s="202"/>
      <c r="DX867" s="28"/>
      <c r="DY867" s="28"/>
      <c r="DZ867" s="28"/>
      <c r="EE867" s="202"/>
      <c r="EG867" s="28"/>
      <c r="EH867" s="28"/>
      <c r="EI867" s="28"/>
      <c r="EN867" s="202"/>
      <c r="EP867" s="28"/>
      <c r="EQ867" s="28"/>
      <c r="ER867" s="28"/>
      <c r="EW867" s="202"/>
      <c r="EY867" s="28"/>
      <c r="EZ867" s="28"/>
      <c r="FA867" s="28"/>
      <c r="FF867" s="202"/>
      <c r="FH867" s="28"/>
      <c r="FI867" s="28"/>
      <c r="FJ867" s="28"/>
      <c r="FO867" s="202"/>
      <c r="FQ867" s="28"/>
      <c r="FR867" s="28"/>
      <c r="FS867" s="28"/>
      <c r="FX867" s="202"/>
      <c r="FZ867" s="28"/>
      <c r="GA867" s="28"/>
      <c r="GB867" s="28"/>
      <c r="GG867" s="202"/>
      <c r="GI867" s="28"/>
      <c r="GJ867" s="28"/>
      <c r="GK867" s="28"/>
      <c r="GP867" s="202"/>
      <c r="GR867" s="28"/>
      <c r="GS867" s="28"/>
      <c r="GT867" s="28"/>
      <c r="GY867" s="202"/>
      <c r="HA867" s="28"/>
      <c r="HB867" s="28"/>
      <c r="HC867" s="28"/>
      <c r="HH867" s="202"/>
      <c r="HJ867" s="28"/>
      <c r="HK867" s="28"/>
      <c r="HL867" s="28"/>
      <c r="HQ867" s="28"/>
      <c r="HR867" s="28"/>
      <c r="HS867" s="28"/>
      <c r="HT867" s="28"/>
      <c r="HU867" s="28"/>
      <c r="HV867" s="28"/>
      <c r="HW867" s="28"/>
      <c r="HX867" s="28"/>
      <c r="HY867" s="28"/>
      <c r="HZ867" s="28"/>
      <c r="IA867" s="28"/>
      <c r="IB867" s="28"/>
      <c r="IC867" s="28"/>
      <c r="ID867" s="28"/>
      <c r="IE867" s="28"/>
      <c r="IF867" s="28"/>
      <c r="IG867" s="28"/>
      <c r="IH867" s="28"/>
      <c r="II867" s="28"/>
      <c r="IJ867" s="28"/>
      <c r="IK867" s="28"/>
      <c r="IL867" s="28"/>
      <c r="IM867" s="28"/>
      <c r="IN867" s="28"/>
      <c r="IO867" s="28"/>
      <c r="IP867" s="28"/>
      <c r="IQ867" s="28"/>
      <c r="IR867" s="28"/>
      <c r="IS867" s="28"/>
      <c r="IT867" s="28"/>
      <c r="IU867" s="28"/>
      <c r="IV867" s="28"/>
    </row>
    <row r="868" spans="1:256" s="54" customFormat="1" ht="18">
      <c r="A868" s="364" t="s">
        <v>1085</v>
      </c>
      <c r="B868" s="28"/>
      <c r="C868" s="292"/>
      <c r="D868" s="365" t="s">
        <v>129</v>
      </c>
      <c r="E868" s="54">
        <f t="shared" si="11"/>
        <v>0</v>
      </c>
      <c r="F868" s="305">
        <f t="shared" si="12"/>
        <v>68</v>
      </c>
      <c r="H868" s="28"/>
      <c r="I868" s="28">
        <v>21</v>
      </c>
      <c r="J868" s="28">
        <v>32</v>
      </c>
      <c r="K868" s="28">
        <v>15</v>
      </c>
      <c r="L868" s="28"/>
      <c r="M868" s="28"/>
      <c r="N868" s="28"/>
      <c r="R868" s="202"/>
      <c r="T868" s="28"/>
      <c r="U868" s="28"/>
      <c r="V868" s="28"/>
      <c r="AA868" s="202"/>
      <c r="AC868" s="28"/>
      <c r="AD868" s="28"/>
      <c r="AE868" s="28"/>
      <c r="AJ868" s="202"/>
      <c r="AL868" s="28"/>
      <c r="AM868" s="28"/>
      <c r="AN868" s="28"/>
      <c r="AS868" s="202"/>
      <c r="AU868" s="28"/>
      <c r="AV868" s="28"/>
      <c r="AW868" s="28"/>
      <c r="BB868" s="202"/>
      <c r="BD868" s="28"/>
      <c r="BE868" s="28"/>
      <c r="BF868" s="28"/>
      <c r="BK868" s="202"/>
      <c r="BM868" s="28"/>
      <c r="BN868" s="28"/>
      <c r="BO868" s="28"/>
      <c r="BT868" s="202"/>
      <c r="BV868" s="28"/>
      <c r="BW868" s="28"/>
      <c r="BX868" s="28"/>
      <c r="CC868" s="202"/>
      <c r="CE868" s="28"/>
      <c r="CF868" s="28"/>
      <c r="CG868" s="28"/>
      <c r="CL868" s="202"/>
      <c r="CN868" s="28"/>
      <c r="CO868" s="28"/>
      <c r="CP868" s="28"/>
      <c r="CU868" s="202"/>
      <c r="CW868" s="28"/>
      <c r="CX868" s="28"/>
      <c r="CY868" s="28"/>
      <c r="DD868" s="202"/>
      <c r="DF868" s="28"/>
      <c r="DG868" s="28"/>
      <c r="DH868" s="28"/>
      <c r="DM868" s="202"/>
      <c r="DO868" s="28"/>
      <c r="DP868" s="28"/>
      <c r="DQ868" s="28"/>
      <c r="DV868" s="202"/>
      <c r="DX868" s="28"/>
      <c r="DY868" s="28"/>
      <c r="DZ868" s="28"/>
      <c r="EE868" s="202"/>
      <c r="EG868" s="28"/>
      <c r="EH868" s="28"/>
      <c r="EI868" s="28"/>
      <c r="EN868" s="202"/>
      <c r="EP868" s="28"/>
      <c r="EQ868" s="28"/>
      <c r="ER868" s="28"/>
      <c r="EW868" s="202"/>
      <c r="EY868" s="28"/>
      <c r="EZ868" s="28"/>
      <c r="FA868" s="28"/>
      <c r="FF868" s="202"/>
      <c r="FH868" s="28"/>
      <c r="FI868" s="28"/>
      <c r="FJ868" s="28"/>
      <c r="FO868" s="202"/>
      <c r="FQ868" s="28"/>
      <c r="FR868" s="28"/>
      <c r="FS868" s="28"/>
      <c r="FX868" s="202"/>
      <c r="FZ868" s="28"/>
      <c r="GA868" s="28"/>
      <c r="GB868" s="28"/>
      <c r="GG868" s="202"/>
      <c r="GI868" s="28"/>
      <c r="GJ868" s="28"/>
      <c r="GK868" s="28"/>
      <c r="GP868" s="202"/>
      <c r="GR868" s="28"/>
      <c r="GS868" s="28"/>
      <c r="GT868" s="28"/>
      <c r="GY868" s="202"/>
      <c r="HA868" s="28"/>
      <c r="HB868" s="28"/>
      <c r="HC868" s="28"/>
      <c r="HH868" s="202"/>
      <c r="HJ868" s="28"/>
      <c r="HK868" s="28"/>
      <c r="HL868" s="28"/>
      <c r="HQ868" s="28"/>
      <c r="HR868" s="28"/>
      <c r="HS868" s="28"/>
      <c r="HT868" s="28"/>
      <c r="HU868" s="28"/>
      <c r="HV868" s="28"/>
      <c r="HW868" s="28"/>
      <c r="HX868" s="28"/>
      <c r="HY868" s="28"/>
      <c r="HZ868" s="28"/>
      <c r="IA868" s="28"/>
      <c r="IB868" s="28"/>
      <c r="IC868" s="28"/>
      <c r="ID868" s="28"/>
      <c r="IE868" s="28"/>
      <c r="IF868" s="28"/>
      <c r="IG868" s="28"/>
      <c r="IH868" s="28"/>
      <c r="II868" s="28"/>
      <c r="IJ868" s="28"/>
      <c r="IK868" s="28"/>
      <c r="IL868" s="28"/>
      <c r="IM868" s="28"/>
      <c r="IN868" s="28"/>
      <c r="IO868" s="28"/>
      <c r="IP868" s="28"/>
      <c r="IQ868" s="28"/>
      <c r="IR868" s="28"/>
      <c r="IS868" s="28"/>
      <c r="IT868" s="28"/>
      <c r="IU868" s="28"/>
      <c r="IV868" s="28"/>
    </row>
    <row r="869" spans="1:256" s="54" customFormat="1" ht="18">
      <c r="A869" s="364" t="s">
        <v>688</v>
      </c>
      <c r="B869" s="292"/>
      <c r="C869" s="292"/>
      <c r="D869" s="54" t="s">
        <v>132</v>
      </c>
      <c r="E869" s="54">
        <f t="shared" si="11"/>
        <v>1</v>
      </c>
      <c r="F869" s="305">
        <f t="shared" si="12"/>
        <v>0</v>
      </c>
      <c r="H869" s="28"/>
      <c r="I869" s="28"/>
      <c r="J869" s="28"/>
      <c r="K869" s="28"/>
      <c r="L869" s="28"/>
      <c r="M869" s="28"/>
      <c r="N869" s="28"/>
      <c r="R869" s="202"/>
      <c r="T869" s="28"/>
      <c r="U869" s="28"/>
      <c r="V869" s="28"/>
      <c r="AA869" s="202"/>
      <c r="AC869" s="28"/>
      <c r="AD869" s="28"/>
      <c r="AE869" s="28"/>
      <c r="AJ869" s="202"/>
      <c r="AL869" s="28"/>
      <c r="AM869" s="28"/>
      <c r="AN869" s="28"/>
      <c r="AS869" s="202"/>
      <c r="AU869" s="28"/>
      <c r="AV869" s="28"/>
      <c r="AW869" s="28"/>
      <c r="BB869" s="202"/>
      <c r="BD869" s="28"/>
      <c r="BE869" s="28"/>
      <c r="BF869" s="28"/>
      <c r="BK869" s="202"/>
      <c r="BM869" s="28"/>
      <c r="BN869" s="28"/>
      <c r="BO869" s="28"/>
      <c r="BT869" s="202"/>
      <c r="BV869" s="28"/>
      <c r="BW869" s="28"/>
      <c r="BX869" s="28"/>
      <c r="CC869" s="202"/>
      <c r="CE869" s="28"/>
      <c r="CF869" s="28"/>
      <c r="CG869" s="28"/>
      <c r="CL869" s="202"/>
      <c r="CN869" s="28"/>
      <c r="CO869" s="28"/>
      <c r="CP869" s="28"/>
      <c r="CU869" s="202"/>
      <c r="CW869" s="28"/>
      <c r="CX869" s="28"/>
      <c r="CY869" s="28"/>
      <c r="DD869" s="202"/>
      <c r="DF869" s="28"/>
      <c r="DG869" s="28"/>
      <c r="DH869" s="28"/>
      <c r="DM869" s="202"/>
      <c r="DO869" s="28"/>
      <c r="DP869" s="28"/>
      <c r="DQ869" s="28"/>
      <c r="DV869" s="202"/>
      <c r="DX869" s="28"/>
      <c r="DY869" s="28"/>
      <c r="DZ869" s="28"/>
      <c r="EE869" s="202"/>
      <c r="EG869" s="28"/>
      <c r="EH869" s="28"/>
      <c r="EI869" s="28"/>
      <c r="EN869" s="202"/>
      <c r="EP869" s="28"/>
      <c r="EQ869" s="28"/>
      <c r="ER869" s="28"/>
      <c r="EW869" s="202"/>
      <c r="EY869" s="28"/>
      <c r="EZ869" s="28"/>
      <c r="FA869" s="28"/>
      <c r="FF869" s="202"/>
      <c r="FH869" s="28"/>
      <c r="FI869" s="28"/>
      <c r="FJ869" s="28"/>
      <c r="FO869" s="202"/>
      <c r="FQ869" s="28"/>
      <c r="FR869" s="28"/>
      <c r="FS869" s="28"/>
      <c r="FX869" s="202"/>
      <c r="FZ869" s="28"/>
      <c r="GA869" s="28"/>
      <c r="GB869" s="28"/>
      <c r="GG869" s="202"/>
      <c r="GI869" s="28"/>
      <c r="GJ869" s="28"/>
      <c r="GK869" s="28"/>
      <c r="GP869" s="202"/>
      <c r="GR869" s="28"/>
      <c r="GS869" s="28"/>
      <c r="GT869" s="28"/>
      <c r="GY869" s="202"/>
      <c r="HA869" s="28"/>
      <c r="HB869" s="28"/>
      <c r="HC869" s="28"/>
      <c r="HH869" s="202"/>
      <c r="HJ869" s="28"/>
      <c r="HK869" s="28"/>
      <c r="HL869" s="28"/>
      <c r="HQ869" s="28"/>
      <c r="HR869" s="28"/>
      <c r="HS869" s="28"/>
      <c r="HT869" s="28"/>
      <c r="HU869" s="28"/>
      <c r="HV869" s="28"/>
      <c r="HW869" s="28"/>
      <c r="HX869" s="28"/>
      <c r="HY869" s="28"/>
      <c r="HZ869" s="28"/>
      <c r="IA869" s="28"/>
      <c r="IB869" s="28"/>
      <c r="IC869" s="28"/>
      <c r="ID869" s="28"/>
      <c r="IE869" s="28"/>
      <c r="IF869" s="28"/>
      <c r="IG869" s="28"/>
      <c r="IH869" s="28"/>
      <c r="II869" s="28"/>
      <c r="IJ869" s="28"/>
      <c r="IK869" s="28"/>
      <c r="IL869" s="28"/>
      <c r="IM869" s="28"/>
      <c r="IN869" s="28"/>
      <c r="IO869" s="28"/>
      <c r="IP869" s="28"/>
      <c r="IQ869" s="28"/>
      <c r="IR869" s="28"/>
      <c r="IS869" s="28"/>
      <c r="IT869" s="28"/>
      <c r="IU869" s="28"/>
      <c r="IV869" s="28"/>
    </row>
    <row r="870" spans="1:256" s="54" customFormat="1" ht="18">
      <c r="A870" s="364" t="s">
        <v>543</v>
      </c>
      <c r="B870" s="28"/>
      <c r="C870" s="292"/>
      <c r="D870" s="54" t="s">
        <v>138</v>
      </c>
      <c r="E870" s="54">
        <f t="shared" si="11"/>
        <v>8</v>
      </c>
      <c r="F870" s="305">
        <f t="shared" si="12"/>
        <v>411</v>
      </c>
      <c r="G870" s="54">
        <v>242</v>
      </c>
      <c r="H870" s="28">
        <v>113</v>
      </c>
      <c r="I870" s="28">
        <v>45</v>
      </c>
      <c r="J870" s="28">
        <v>11</v>
      </c>
      <c r="K870" s="28"/>
      <c r="L870" s="28"/>
      <c r="M870" s="28"/>
      <c r="N870" s="28"/>
      <c r="R870" s="202"/>
      <c r="T870" s="28"/>
      <c r="U870" s="28"/>
      <c r="V870" s="28"/>
      <c r="AA870" s="202"/>
      <c r="AC870" s="28"/>
      <c r="AD870" s="28"/>
      <c r="AE870" s="28"/>
      <c r="AJ870" s="202"/>
      <c r="AL870" s="28"/>
      <c r="AM870" s="28"/>
      <c r="AN870" s="28"/>
      <c r="AS870" s="202"/>
      <c r="AU870" s="28"/>
      <c r="AV870" s="28"/>
      <c r="AW870" s="28"/>
      <c r="BB870" s="202"/>
      <c r="BD870" s="28"/>
      <c r="BE870" s="28"/>
      <c r="BF870" s="28"/>
      <c r="BK870" s="202"/>
      <c r="BM870" s="28"/>
      <c r="BN870" s="28"/>
      <c r="BO870" s="28"/>
      <c r="BT870" s="202"/>
      <c r="BV870" s="28"/>
      <c r="BW870" s="28"/>
      <c r="BX870" s="28"/>
      <c r="CC870" s="202"/>
      <c r="CE870" s="28"/>
      <c r="CF870" s="28"/>
      <c r="CG870" s="28"/>
      <c r="CL870" s="202"/>
      <c r="CN870" s="28"/>
      <c r="CO870" s="28"/>
      <c r="CP870" s="28"/>
      <c r="CU870" s="202"/>
      <c r="CW870" s="28"/>
      <c r="CX870" s="28"/>
      <c r="CY870" s="28"/>
      <c r="DD870" s="202"/>
      <c r="DF870" s="28"/>
      <c r="DG870" s="28"/>
      <c r="DH870" s="28"/>
      <c r="DM870" s="202"/>
      <c r="DO870" s="28"/>
      <c r="DP870" s="28"/>
      <c r="DQ870" s="28"/>
      <c r="DV870" s="202"/>
      <c r="DX870" s="28"/>
      <c r="DY870" s="28"/>
      <c r="DZ870" s="28"/>
      <c r="EE870" s="202"/>
      <c r="EG870" s="28"/>
      <c r="EH870" s="28"/>
      <c r="EI870" s="28"/>
      <c r="EN870" s="202"/>
      <c r="EP870" s="28"/>
      <c r="EQ870" s="28"/>
      <c r="ER870" s="28"/>
      <c r="EW870" s="202"/>
      <c r="EY870" s="28"/>
      <c r="EZ870" s="28"/>
      <c r="FA870" s="28"/>
      <c r="FF870" s="202"/>
      <c r="FH870" s="28"/>
      <c r="FI870" s="28"/>
      <c r="FJ870" s="28"/>
      <c r="FO870" s="202"/>
      <c r="FQ870" s="28"/>
      <c r="FR870" s="28"/>
      <c r="FS870" s="28"/>
      <c r="FX870" s="202"/>
      <c r="FZ870" s="28"/>
      <c r="GA870" s="28"/>
      <c r="GB870" s="28"/>
      <c r="GG870" s="202"/>
      <c r="GI870" s="28"/>
      <c r="GJ870" s="28"/>
      <c r="GK870" s="28"/>
      <c r="GP870" s="202"/>
      <c r="GR870" s="28"/>
      <c r="GS870" s="28"/>
      <c r="GT870" s="28"/>
      <c r="GY870" s="202"/>
      <c r="HA870" s="28"/>
      <c r="HB870" s="28"/>
      <c r="HC870" s="28"/>
      <c r="HH870" s="202"/>
      <c r="HJ870" s="28"/>
      <c r="HK870" s="28"/>
      <c r="HL870" s="28"/>
      <c r="HQ870" s="28"/>
      <c r="HR870" s="28"/>
      <c r="HS870" s="28"/>
      <c r="HT870" s="28"/>
      <c r="HU870" s="28"/>
      <c r="HV870" s="28"/>
      <c r="HW870" s="28"/>
      <c r="HX870" s="28"/>
      <c r="HY870" s="28"/>
      <c r="HZ870" s="28"/>
      <c r="IA870" s="28"/>
      <c r="IB870" s="28"/>
      <c r="IC870" s="28"/>
      <c r="ID870" s="28"/>
      <c r="IE870" s="28"/>
      <c r="IF870" s="28"/>
      <c r="IG870" s="28"/>
      <c r="IH870" s="28"/>
      <c r="II870" s="28"/>
      <c r="IJ870" s="28"/>
      <c r="IK870" s="28"/>
      <c r="IL870" s="28"/>
      <c r="IM870" s="28"/>
      <c r="IN870" s="28"/>
      <c r="IO870" s="28"/>
      <c r="IP870" s="28"/>
      <c r="IQ870" s="28"/>
      <c r="IR870" s="28"/>
      <c r="IS870" s="28"/>
      <c r="IT870" s="28"/>
      <c r="IU870" s="28"/>
      <c r="IV870" s="28"/>
    </row>
    <row r="871" spans="1:256" s="54" customFormat="1" ht="18">
      <c r="A871" s="364" t="s">
        <v>923</v>
      </c>
      <c r="B871" s="292"/>
      <c r="C871" s="292"/>
      <c r="D871" s="54" t="s">
        <v>130</v>
      </c>
      <c r="E871" s="54">
        <f t="shared" si="11"/>
        <v>2</v>
      </c>
      <c r="F871" s="305">
        <f t="shared" si="12"/>
        <v>0</v>
      </c>
      <c r="H871" s="28"/>
      <c r="I871" s="28"/>
      <c r="J871" s="28"/>
      <c r="K871" s="28"/>
      <c r="L871" s="28"/>
      <c r="M871" s="28"/>
      <c r="N871" s="28"/>
      <c r="R871" s="202"/>
      <c r="T871" s="28"/>
      <c r="U871" s="28"/>
      <c r="V871" s="28"/>
      <c r="AA871" s="202"/>
      <c r="AC871" s="28"/>
      <c r="AD871" s="28"/>
      <c r="AE871" s="28"/>
      <c r="AJ871" s="202"/>
      <c r="AL871" s="28"/>
      <c r="AM871" s="28"/>
      <c r="AN871" s="28"/>
      <c r="AS871" s="202"/>
      <c r="AU871" s="28"/>
      <c r="AV871" s="28"/>
      <c r="AW871" s="28"/>
      <c r="BB871" s="202"/>
      <c r="BD871" s="28"/>
      <c r="BE871" s="28"/>
      <c r="BF871" s="28"/>
      <c r="BK871" s="202"/>
      <c r="BM871" s="28"/>
      <c r="BN871" s="28"/>
      <c r="BO871" s="28"/>
      <c r="BT871" s="202"/>
      <c r="BV871" s="28"/>
      <c r="BW871" s="28"/>
      <c r="BX871" s="28"/>
      <c r="CC871" s="202"/>
      <c r="CE871" s="28"/>
      <c r="CF871" s="28"/>
      <c r="CG871" s="28"/>
      <c r="CL871" s="202"/>
      <c r="CN871" s="28"/>
      <c r="CO871" s="28"/>
      <c r="CP871" s="28"/>
      <c r="CU871" s="202"/>
      <c r="CW871" s="28"/>
      <c r="CX871" s="28"/>
      <c r="CY871" s="28"/>
      <c r="DD871" s="202"/>
      <c r="DF871" s="28"/>
      <c r="DG871" s="28"/>
      <c r="DH871" s="28"/>
      <c r="DM871" s="202"/>
      <c r="DO871" s="28"/>
      <c r="DP871" s="28"/>
      <c r="DQ871" s="28"/>
      <c r="DV871" s="202"/>
      <c r="DX871" s="28"/>
      <c r="DY871" s="28"/>
      <c r="DZ871" s="28"/>
      <c r="EE871" s="202"/>
      <c r="EG871" s="28"/>
      <c r="EH871" s="28"/>
      <c r="EI871" s="28"/>
      <c r="EN871" s="202"/>
      <c r="EP871" s="28"/>
      <c r="EQ871" s="28"/>
      <c r="ER871" s="28"/>
      <c r="EW871" s="202"/>
      <c r="EY871" s="28"/>
      <c r="EZ871" s="28"/>
      <c r="FA871" s="28"/>
      <c r="FF871" s="202"/>
      <c r="FH871" s="28"/>
      <c r="FI871" s="28"/>
      <c r="FJ871" s="28"/>
      <c r="FO871" s="202"/>
      <c r="FQ871" s="28"/>
      <c r="FR871" s="28"/>
      <c r="FS871" s="28"/>
      <c r="FX871" s="202"/>
      <c r="FZ871" s="28"/>
      <c r="GA871" s="28"/>
      <c r="GB871" s="28"/>
      <c r="GG871" s="202"/>
      <c r="GI871" s="28"/>
      <c r="GJ871" s="28"/>
      <c r="GK871" s="28"/>
      <c r="GP871" s="202"/>
      <c r="GR871" s="28"/>
      <c r="GS871" s="28"/>
      <c r="GT871" s="28"/>
      <c r="GY871" s="202"/>
      <c r="HA871" s="28"/>
      <c r="HB871" s="28"/>
      <c r="HC871" s="28"/>
      <c r="HH871" s="202"/>
      <c r="HJ871" s="28"/>
      <c r="HK871" s="28"/>
      <c r="HL871" s="28"/>
      <c r="HQ871" s="28"/>
      <c r="HR871" s="28"/>
      <c r="HS871" s="28"/>
      <c r="HT871" s="28"/>
      <c r="HU871" s="28"/>
      <c r="HV871" s="28"/>
      <c r="HW871" s="28"/>
      <c r="HX871" s="28"/>
      <c r="HY871" s="28"/>
      <c r="HZ871" s="28"/>
      <c r="IA871" s="28"/>
      <c r="IB871" s="28"/>
      <c r="IC871" s="28"/>
      <c r="ID871" s="28"/>
      <c r="IE871" s="28"/>
      <c r="IF871" s="28"/>
      <c r="IG871" s="28"/>
      <c r="IH871" s="28"/>
      <c r="II871" s="28"/>
      <c r="IJ871" s="28"/>
      <c r="IK871" s="28"/>
      <c r="IL871" s="28"/>
      <c r="IM871" s="28"/>
      <c r="IN871" s="28"/>
      <c r="IO871" s="28"/>
      <c r="IP871" s="28"/>
      <c r="IQ871" s="28"/>
      <c r="IR871" s="28"/>
      <c r="IS871" s="28"/>
      <c r="IT871" s="28"/>
      <c r="IU871" s="28"/>
      <c r="IV871" s="28"/>
    </row>
    <row r="872" spans="1:256" s="54" customFormat="1" ht="18">
      <c r="A872" s="364" t="s">
        <v>571</v>
      </c>
      <c r="B872" s="292"/>
      <c r="C872" s="292"/>
      <c r="D872" s="54" t="s">
        <v>132</v>
      </c>
      <c r="E872" s="54">
        <f t="shared" si="11"/>
        <v>0</v>
      </c>
      <c r="F872" s="305">
        <f t="shared" si="12"/>
        <v>10</v>
      </c>
      <c r="H872" s="28">
        <v>6</v>
      </c>
      <c r="I872" s="28">
        <v>4</v>
      </c>
      <c r="J872" s="28"/>
      <c r="K872" s="28"/>
      <c r="L872" s="28"/>
      <c r="M872" s="28"/>
      <c r="N872" s="28"/>
      <c r="R872" s="202"/>
      <c r="T872" s="28"/>
      <c r="U872" s="28"/>
      <c r="V872" s="28"/>
      <c r="AA872" s="202"/>
      <c r="AC872" s="28"/>
      <c r="AD872" s="28"/>
      <c r="AE872" s="28"/>
      <c r="AJ872" s="202"/>
      <c r="AL872" s="28"/>
      <c r="AM872" s="28"/>
      <c r="AN872" s="28"/>
      <c r="AS872" s="202"/>
      <c r="AU872" s="28"/>
      <c r="AV872" s="28"/>
      <c r="AW872" s="28"/>
      <c r="BB872" s="202"/>
      <c r="BD872" s="28"/>
      <c r="BE872" s="28"/>
      <c r="BF872" s="28"/>
      <c r="BK872" s="202"/>
      <c r="BM872" s="28"/>
      <c r="BN872" s="28"/>
      <c r="BO872" s="28"/>
      <c r="BT872" s="202"/>
      <c r="BV872" s="28"/>
      <c r="BW872" s="28"/>
      <c r="BX872" s="28"/>
      <c r="CC872" s="202"/>
      <c r="CE872" s="28"/>
      <c r="CF872" s="28"/>
      <c r="CG872" s="28"/>
      <c r="CL872" s="202"/>
      <c r="CN872" s="28"/>
      <c r="CO872" s="28"/>
      <c r="CP872" s="28"/>
      <c r="CU872" s="202"/>
      <c r="CW872" s="28"/>
      <c r="CX872" s="28"/>
      <c r="CY872" s="28"/>
      <c r="DD872" s="202"/>
      <c r="DF872" s="28"/>
      <c r="DG872" s="28"/>
      <c r="DH872" s="28"/>
      <c r="DM872" s="202"/>
      <c r="DO872" s="28"/>
      <c r="DP872" s="28"/>
      <c r="DQ872" s="28"/>
      <c r="DV872" s="202"/>
      <c r="DX872" s="28"/>
      <c r="DY872" s="28"/>
      <c r="DZ872" s="28"/>
      <c r="EE872" s="202"/>
      <c r="EG872" s="28"/>
      <c r="EH872" s="28"/>
      <c r="EI872" s="28"/>
      <c r="EN872" s="202"/>
      <c r="EP872" s="28"/>
      <c r="EQ872" s="28"/>
      <c r="ER872" s="28"/>
      <c r="EW872" s="202"/>
      <c r="EY872" s="28"/>
      <c r="EZ872" s="28"/>
      <c r="FA872" s="28"/>
      <c r="FF872" s="202"/>
      <c r="FH872" s="28"/>
      <c r="FI872" s="28"/>
      <c r="FJ872" s="28"/>
      <c r="FO872" s="202"/>
      <c r="FQ872" s="28"/>
      <c r="FR872" s="28"/>
      <c r="FS872" s="28"/>
      <c r="FX872" s="202"/>
      <c r="FZ872" s="28"/>
      <c r="GA872" s="28"/>
      <c r="GB872" s="28"/>
      <c r="GG872" s="202"/>
      <c r="GI872" s="28"/>
      <c r="GJ872" s="28"/>
      <c r="GK872" s="28"/>
      <c r="GP872" s="202"/>
      <c r="GR872" s="28"/>
      <c r="GS872" s="28"/>
      <c r="GT872" s="28"/>
      <c r="GY872" s="202"/>
      <c r="HA872" s="28"/>
      <c r="HB872" s="28"/>
      <c r="HC872" s="28"/>
      <c r="HH872" s="202"/>
      <c r="HJ872" s="28"/>
      <c r="HK872" s="28"/>
      <c r="HL872" s="28"/>
      <c r="HQ872" s="28"/>
      <c r="HR872" s="28"/>
      <c r="HS872" s="28"/>
      <c r="HT872" s="28"/>
      <c r="HU872" s="28"/>
      <c r="HV872" s="28"/>
      <c r="HW872" s="28"/>
      <c r="HX872" s="28"/>
      <c r="HY872" s="28"/>
      <c r="HZ872" s="28"/>
      <c r="IA872" s="28"/>
      <c r="IB872" s="28"/>
      <c r="IC872" s="28"/>
      <c r="ID872" s="28"/>
      <c r="IE872" s="28"/>
      <c r="IF872" s="28"/>
      <c r="IG872" s="28"/>
      <c r="IH872" s="28"/>
      <c r="II872" s="28"/>
      <c r="IJ872" s="28"/>
      <c r="IK872" s="28"/>
      <c r="IL872" s="28"/>
      <c r="IM872" s="28"/>
      <c r="IN872" s="28"/>
      <c r="IO872" s="28"/>
      <c r="IP872" s="28"/>
      <c r="IQ872" s="28"/>
      <c r="IR872" s="28"/>
      <c r="IS872" s="28"/>
      <c r="IT872" s="28"/>
      <c r="IU872" s="28"/>
      <c r="IV872" s="28"/>
    </row>
    <row r="873" spans="1:256" s="54" customFormat="1" ht="18">
      <c r="A873" s="364" t="s">
        <v>498</v>
      </c>
      <c r="B873" s="292"/>
      <c r="C873" s="292"/>
      <c r="D873" s="54" t="s">
        <v>136</v>
      </c>
      <c r="E873" s="54">
        <f t="shared" si="11"/>
        <v>9</v>
      </c>
      <c r="F873" s="305">
        <f t="shared" si="12"/>
        <v>288</v>
      </c>
      <c r="G873" s="54">
        <v>151</v>
      </c>
      <c r="H873" s="239">
        <v>106</v>
      </c>
      <c r="I873" s="28">
        <v>30</v>
      </c>
      <c r="J873" s="28">
        <v>1</v>
      </c>
      <c r="K873" s="28"/>
      <c r="L873" s="28"/>
      <c r="M873" s="239"/>
      <c r="N873" s="28"/>
      <c r="R873" s="202"/>
      <c r="T873" s="28"/>
      <c r="U873" s="28"/>
      <c r="V873" s="28"/>
      <c r="AA873" s="202"/>
      <c r="AC873" s="28"/>
      <c r="AD873" s="28"/>
      <c r="AE873" s="28"/>
      <c r="AJ873" s="202"/>
      <c r="AL873" s="28"/>
      <c r="AM873" s="28"/>
      <c r="AN873" s="28"/>
      <c r="AS873" s="202"/>
      <c r="AU873" s="28"/>
      <c r="AV873" s="28"/>
      <c r="AW873" s="28"/>
      <c r="BB873" s="202"/>
      <c r="BD873" s="28"/>
      <c r="BE873" s="28"/>
      <c r="BF873" s="28"/>
      <c r="BK873" s="202"/>
      <c r="BM873" s="28"/>
      <c r="BN873" s="28"/>
      <c r="BO873" s="28"/>
      <c r="BT873" s="202"/>
      <c r="BV873" s="28"/>
      <c r="BW873" s="28"/>
      <c r="BX873" s="28"/>
      <c r="CC873" s="202"/>
      <c r="CE873" s="28"/>
      <c r="CF873" s="28"/>
      <c r="CG873" s="28"/>
      <c r="CL873" s="202"/>
      <c r="CN873" s="28"/>
      <c r="CO873" s="28"/>
      <c r="CP873" s="28"/>
      <c r="CU873" s="202"/>
      <c r="CW873" s="28"/>
      <c r="CX873" s="28"/>
      <c r="CY873" s="28"/>
      <c r="DD873" s="202"/>
      <c r="DF873" s="28"/>
      <c r="DG873" s="28"/>
      <c r="DH873" s="28"/>
      <c r="DM873" s="202"/>
      <c r="DO873" s="28"/>
      <c r="DP873" s="28"/>
      <c r="DQ873" s="28"/>
      <c r="DV873" s="202"/>
      <c r="DX873" s="28"/>
      <c r="DY873" s="28"/>
      <c r="DZ873" s="28"/>
      <c r="EE873" s="202"/>
      <c r="EG873" s="28"/>
      <c r="EH873" s="28"/>
      <c r="EI873" s="28"/>
      <c r="EN873" s="202"/>
      <c r="EP873" s="28"/>
      <c r="EQ873" s="28"/>
      <c r="ER873" s="28"/>
      <c r="EW873" s="202"/>
      <c r="EY873" s="28"/>
      <c r="EZ873" s="28"/>
      <c r="FA873" s="28"/>
      <c r="FF873" s="202"/>
      <c r="FH873" s="28"/>
      <c r="FI873" s="28"/>
      <c r="FJ873" s="28"/>
      <c r="FO873" s="202"/>
      <c r="FQ873" s="28"/>
      <c r="FR873" s="28"/>
      <c r="FS873" s="28"/>
      <c r="FX873" s="202"/>
      <c r="FZ873" s="28"/>
      <c r="GA873" s="28"/>
      <c r="GB873" s="28"/>
      <c r="GG873" s="202"/>
      <c r="GI873" s="28"/>
      <c r="GJ873" s="28"/>
      <c r="GK873" s="28"/>
      <c r="GP873" s="202"/>
      <c r="GR873" s="28"/>
      <c r="GS873" s="28"/>
      <c r="GT873" s="28"/>
      <c r="GY873" s="202"/>
      <c r="HA873" s="28"/>
      <c r="HB873" s="28"/>
      <c r="HC873" s="28"/>
      <c r="HH873" s="202"/>
      <c r="HJ873" s="28"/>
      <c r="HK873" s="28"/>
      <c r="HL873" s="28"/>
      <c r="HQ873" s="28"/>
      <c r="HR873" s="28"/>
      <c r="HS873" s="28"/>
      <c r="HT873" s="28"/>
      <c r="HU873" s="28"/>
      <c r="HV873" s="28"/>
      <c r="HW873" s="28"/>
      <c r="HX873" s="28"/>
      <c r="HY873" s="28"/>
      <c r="HZ873" s="28"/>
      <c r="IA873" s="28"/>
      <c r="IB873" s="28"/>
      <c r="IC873" s="28"/>
      <c r="ID873" s="28"/>
      <c r="IE873" s="28"/>
      <c r="IF873" s="28"/>
      <c r="IG873" s="28"/>
      <c r="IH873" s="28"/>
      <c r="II873" s="28"/>
      <c r="IJ873" s="28"/>
      <c r="IK873" s="28"/>
      <c r="IL873" s="28"/>
      <c r="IM873" s="28"/>
      <c r="IN873" s="28"/>
      <c r="IO873" s="28"/>
      <c r="IP873" s="28"/>
      <c r="IQ873" s="28"/>
      <c r="IR873" s="28"/>
      <c r="IS873" s="28"/>
      <c r="IT873" s="28"/>
      <c r="IU873" s="28"/>
      <c r="IV873" s="28"/>
    </row>
    <row r="874" spans="1:256" s="54" customFormat="1" ht="18">
      <c r="A874" s="364" t="s">
        <v>1072</v>
      </c>
      <c r="B874" s="292"/>
      <c r="C874" s="292"/>
      <c r="D874" s="54" t="s">
        <v>135</v>
      </c>
      <c r="E874" s="54">
        <f t="shared" si="11"/>
        <v>2</v>
      </c>
      <c r="F874" s="305">
        <f t="shared" si="12"/>
        <v>56</v>
      </c>
      <c r="G874" s="54">
        <v>20</v>
      </c>
      <c r="H874" s="28">
        <v>9</v>
      </c>
      <c r="I874" s="28">
        <v>25</v>
      </c>
      <c r="J874" s="28">
        <v>2</v>
      </c>
      <c r="K874" s="28"/>
      <c r="L874" s="28"/>
      <c r="M874" s="28"/>
      <c r="N874" s="28"/>
      <c r="R874" s="202"/>
      <c r="T874" s="28"/>
      <c r="U874" s="28"/>
      <c r="V874" s="28"/>
      <c r="AA874" s="202"/>
      <c r="AC874" s="28"/>
      <c r="AD874" s="28"/>
      <c r="AE874" s="28"/>
      <c r="AJ874" s="202"/>
      <c r="AL874" s="28"/>
      <c r="AM874" s="28"/>
      <c r="AN874" s="28"/>
      <c r="AS874" s="202"/>
      <c r="AU874" s="28"/>
      <c r="AV874" s="28"/>
      <c r="AW874" s="28"/>
      <c r="BB874" s="202"/>
      <c r="BD874" s="28"/>
      <c r="BE874" s="28"/>
      <c r="BF874" s="28"/>
      <c r="BK874" s="202"/>
      <c r="BM874" s="28"/>
      <c r="BN874" s="28"/>
      <c r="BO874" s="28"/>
      <c r="BT874" s="202"/>
      <c r="BV874" s="28"/>
      <c r="BW874" s="28"/>
      <c r="BX874" s="28"/>
      <c r="CC874" s="202"/>
      <c r="CE874" s="28"/>
      <c r="CF874" s="28"/>
      <c r="CG874" s="28"/>
      <c r="CL874" s="202"/>
      <c r="CN874" s="28"/>
      <c r="CO874" s="28"/>
      <c r="CP874" s="28"/>
      <c r="CU874" s="202"/>
      <c r="CW874" s="28"/>
      <c r="CX874" s="28"/>
      <c r="CY874" s="28"/>
      <c r="DD874" s="202"/>
      <c r="DF874" s="28"/>
      <c r="DG874" s="28"/>
      <c r="DH874" s="28"/>
      <c r="DM874" s="202"/>
      <c r="DO874" s="28"/>
      <c r="DP874" s="28"/>
      <c r="DQ874" s="28"/>
      <c r="DV874" s="202"/>
      <c r="DX874" s="28"/>
      <c r="DY874" s="28"/>
      <c r="DZ874" s="28"/>
      <c r="EE874" s="202"/>
      <c r="EG874" s="28"/>
      <c r="EH874" s="28"/>
      <c r="EI874" s="28"/>
      <c r="EN874" s="202"/>
      <c r="EP874" s="28"/>
      <c r="EQ874" s="28"/>
      <c r="ER874" s="28"/>
      <c r="EW874" s="202"/>
      <c r="EY874" s="28"/>
      <c r="EZ874" s="28"/>
      <c r="FA874" s="28"/>
      <c r="FF874" s="202"/>
      <c r="FH874" s="28"/>
      <c r="FI874" s="28"/>
      <c r="FJ874" s="28"/>
      <c r="FO874" s="202"/>
      <c r="FQ874" s="28"/>
      <c r="FR874" s="28"/>
      <c r="FS874" s="28"/>
      <c r="FX874" s="202"/>
      <c r="FZ874" s="28"/>
      <c r="GA874" s="28"/>
      <c r="GB874" s="28"/>
      <c r="GG874" s="202"/>
      <c r="GI874" s="28"/>
      <c r="GJ874" s="28"/>
      <c r="GK874" s="28"/>
      <c r="GP874" s="202"/>
      <c r="GR874" s="28"/>
      <c r="GS874" s="28"/>
      <c r="GT874" s="28"/>
      <c r="GY874" s="202"/>
      <c r="HA874" s="28"/>
      <c r="HB874" s="28"/>
      <c r="HC874" s="28"/>
      <c r="HH874" s="202"/>
      <c r="HJ874" s="28"/>
      <c r="HK874" s="28"/>
      <c r="HL874" s="28"/>
      <c r="HQ874" s="28"/>
      <c r="HR874" s="28"/>
      <c r="HS874" s="28"/>
      <c r="HT874" s="28"/>
      <c r="HU874" s="28"/>
      <c r="HV874" s="28"/>
      <c r="HW874" s="28"/>
      <c r="HX874" s="28"/>
      <c r="HY874" s="28"/>
      <c r="HZ874" s="28"/>
      <c r="IA874" s="28"/>
      <c r="IB874" s="28"/>
      <c r="IC874" s="28"/>
      <c r="ID874" s="28"/>
      <c r="IE874" s="28"/>
      <c r="IF874" s="28"/>
      <c r="IG874" s="28"/>
      <c r="IH874" s="28"/>
      <c r="II874" s="28"/>
      <c r="IJ874" s="28"/>
      <c r="IK874" s="28"/>
      <c r="IL874" s="28"/>
      <c r="IM874" s="28"/>
      <c r="IN874" s="28"/>
      <c r="IO874" s="28"/>
      <c r="IP874" s="28"/>
      <c r="IQ874" s="28"/>
      <c r="IR874" s="28"/>
      <c r="IS874" s="28"/>
      <c r="IT874" s="28"/>
      <c r="IU874" s="28"/>
      <c r="IV874" s="28"/>
    </row>
    <row r="875" spans="1:256" s="54" customFormat="1" ht="18">
      <c r="A875" s="364" t="s">
        <v>550</v>
      </c>
      <c r="B875" s="292"/>
      <c r="C875" s="292"/>
      <c r="D875" s="54" t="s">
        <v>131</v>
      </c>
      <c r="E875" s="54">
        <f t="shared" si="11"/>
        <v>40</v>
      </c>
      <c r="F875" s="305">
        <f t="shared" si="12"/>
        <v>68</v>
      </c>
      <c r="H875" s="28">
        <v>48</v>
      </c>
      <c r="I875" s="28">
        <v>20</v>
      </c>
      <c r="J875" s="28"/>
      <c r="K875" s="28"/>
      <c r="L875" s="28"/>
      <c r="M875" s="28"/>
      <c r="N875" s="28"/>
      <c r="R875" s="202"/>
      <c r="T875" s="28"/>
      <c r="U875" s="28"/>
      <c r="V875" s="28"/>
      <c r="AA875" s="202"/>
      <c r="AC875" s="28"/>
      <c r="AD875" s="28"/>
      <c r="AE875" s="28"/>
      <c r="AJ875" s="202"/>
      <c r="AL875" s="28"/>
      <c r="AM875" s="28"/>
      <c r="AN875" s="28"/>
      <c r="AS875" s="202"/>
      <c r="AU875" s="28"/>
      <c r="AV875" s="28"/>
      <c r="AW875" s="28"/>
      <c r="BB875" s="202"/>
      <c r="BD875" s="28"/>
      <c r="BE875" s="28"/>
      <c r="BF875" s="28"/>
      <c r="BK875" s="202"/>
      <c r="BM875" s="28"/>
      <c r="BN875" s="28"/>
      <c r="BO875" s="28"/>
      <c r="BT875" s="202"/>
      <c r="BV875" s="28"/>
      <c r="BW875" s="28"/>
      <c r="BX875" s="28"/>
      <c r="CC875" s="202"/>
      <c r="CE875" s="28"/>
      <c r="CF875" s="28"/>
      <c r="CG875" s="28"/>
      <c r="CL875" s="202"/>
      <c r="CN875" s="28"/>
      <c r="CO875" s="28"/>
      <c r="CP875" s="28"/>
      <c r="CU875" s="202"/>
      <c r="CW875" s="28"/>
      <c r="CX875" s="28"/>
      <c r="CY875" s="28"/>
      <c r="DD875" s="202"/>
      <c r="DF875" s="28"/>
      <c r="DG875" s="28"/>
      <c r="DH875" s="28"/>
      <c r="DM875" s="202"/>
      <c r="DO875" s="28"/>
      <c r="DP875" s="28"/>
      <c r="DQ875" s="28"/>
      <c r="DV875" s="202"/>
      <c r="DX875" s="28"/>
      <c r="DY875" s="28"/>
      <c r="DZ875" s="28"/>
      <c r="EE875" s="202"/>
      <c r="EG875" s="28"/>
      <c r="EH875" s="28"/>
      <c r="EI875" s="28"/>
      <c r="EN875" s="202"/>
      <c r="EP875" s="28"/>
      <c r="EQ875" s="28"/>
      <c r="ER875" s="28"/>
      <c r="EW875" s="202"/>
      <c r="EY875" s="28"/>
      <c r="EZ875" s="28"/>
      <c r="FA875" s="28"/>
      <c r="FF875" s="202"/>
      <c r="FH875" s="28"/>
      <c r="FI875" s="28"/>
      <c r="FJ875" s="28"/>
      <c r="FO875" s="202"/>
      <c r="FQ875" s="28"/>
      <c r="FR875" s="28"/>
      <c r="FS875" s="28"/>
      <c r="FX875" s="202"/>
      <c r="FZ875" s="28"/>
      <c r="GA875" s="28"/>
      <c r="GB875" s="28"/>
      <c r="GG875" s="202"/>
      <c r="GI875" s="28"/>
      <c r="GJ875" s="28"/>
      <c r="GK875" s="28"/>
      <c r="GP875" s="202"/>
      <c r="GR875" s="28"/>
      <c r="GS875" s="28"/>
      <c r="GT875" s="28"/>
      <c r="GY875" s="202"/>
      <c r="HA875" s="28"/>
      <c r="HB875" s="28"/>
      <c r="HC875" s="28"/>
      <c r="HH875" s="202"/>
      <c r="HJ875" s="28"/>
      <c r="HK875" s="28"/>
      <c r="HL875" s="28"/>
      <c r="HQ875" s="28"/>
      <c r="HR875" s="28"/>
      <c r="HS875" s="28"/>
      <c r="HT875" s="28"/>
      <c r="HU875" s="28"/>
      <c r="HV875" s="28"/>
      <c r="HW875" s="28"/>
      <c r="HX875" s="28"/>
      <c r="HY875" s="28"/>
      <c r="HZ875" s="28"/>
      <c r="IA875" s="28"/>
      <c r="IB875" s="28"/>
      <c r="IC875" s="28"/>
      <c r="ID875" s="28"/>
      <c r="IE875" s="28"/>
      <c r="IF875" s="28"/>
      <c r="IG875" s="28"/>
      <c r="IH875" s="28"/>
      <c r="II875" s="28"/>
      <c r="IJ875" s="28"/>
      <c r="IK875" s="28"/>
      <c r="IL875" s="28"/>
      <c r="IM875" s="28"/>
      <c r="IN875" s="28"/>
      <c r="IO875" s="28"/>
      <c r="IP875" s="28"/>
      <c r="IQ875" s="28"/>
      <c r="IR875" s="28"/>
      <c r="IS875" s="28"/>
      <c r="IT875" s="28"/>
      <c r="IU875" s="28"/>
      <c r="IV875" s="28"/>
    </row>
    <row r="876" spans="1:256" s="54" customFormat="1" ht="18">
      <c r="A876" s="364" t="s">
        <v>919</v>
      </c>
      <c r="B876" s="292"/>
      <c r="C876" s="292"/>
      <c r="D876" s="54" t="s">
        <v>135</v>
      </c>
      <c r="E876" s="54">
        <f t="shared" si="11"/>
        <v>4</v>
      </c>
      <c r="F876" s="305">
        <f t="shared" si="12"/>
        <v>45</v>
      </c>
      <c r="H876" s="28"/>
      <c r="I876" s="28">
        <v>28</v>
      </c>
      <c r="J876" s="28">
        <v>17</v>
      </c>
      <c r="K876" s="28"/>
      <c r="M876" s="28"/>
      <c r="N876" s="28"/>
      <c r="R876" s="202"/>
      <c r="T876" s="28"/>
      <c r="U876" s="28"/>
      <c r="V876" s="28"/>
      <c r="AA876" s="202"/>
      <c r="AC876" s="28"/>
      <c r="AD876" s="28"/>
      <c r="AE876" s="28"/>
      <c r="AJ876" s="202"/>
      <c r="AL876" s="28"/>
      <c r="AM876" s="28"/>
      <c r="AN876" s="28"/>
      <c r="AS876" s="202"/>
      <c r="AU876" s="28"/>
      <c r="AV876" s="28"/>
      <c r="AW876" s="28"/>
      <c r="BB876" s="202"/>
      <c r="BD876" s="28"/>
      <c r="BE876" s="28"/>
      <c r="BF876" s="28"/>
      <c r="BK876" s="202"/>
      <c r="BM876" s="28"/>
      <c r="BN876" s="28"/>
      <c r="BO876" s="28"/>
      <c r="BT876" s="202"/>
      <c r="BV876" s="28"/>
      <c r="BW876" s="28"/>
      <c r="BX876" s="28"/>
      <c r="CC876" s="202"/>
      <c r="CE876" s="28"/>
      <c r="CF876" s="28"/>
      <c r="CG876" s="28"/>
      <c r="CL876" s="202"/>
      <c r="CN876" s="28"/>
      <c r="CO876" s="28"/>
      <c r="CP876" s="28"/>
      <c r="CU876" s="202"/>
      <c r="CW876" s="28"/>
      <c r="CX876" s="28"/>
      <c r="CY876" s="28"/>
      <c r="DD876" s="202"/>
      <c r="DF876" s="28"/>
      <c r="DG876" s="28"/>
      <c r="DH876" s="28"/>
      <c r="DM876" s="202"/>
      <c r="DO876" s="28"/>
      <c r="DP876" s="28"/>
      <c r="DQ876" s="28"/>
      <c r="DV876" s="202"/>
      <c r="DX876" s="28"/>
      <c r="DY876" s="28"/>
      <c r="DZ876" s="28"/>
      <c r="EE876" s="202"/>
      <c r="EG876" s="28"/>
      <c r="EH876" s="28"/>
      <c r="EI876" s="28"/>
      <c r="EN876" s="202"/>
      <c r="EP876" s="28"/>
      <c r="EQ876" s="28"/>
      <c r="ER876" s="28"/>
      <c r="EW876" s="202"/>
      <c r="EY876" s="28"/>
      <c r="EZ876" s="28"/>
      <c r="FA876" s="28"/>
      <c r="FF876" s="202"/>
      <c r="FH876" s="28"/>
      <c r="FI876" s="28"/>
      <c r="FJ876" s="28"/>
      <c r="FO876" s="202"/>
      <c r="FQ876" s="28"/>
      <c r="FR876" s="28"/>
      <c r="FS876" s="28"/>
      <c r="FX876" s="202"/>
      <c r="FZ876" s="28"/>
      <c r="GA876" s="28"/>
      <c r="GB876" s="28"/>
      <c r="GG876" s="202"/>
      <c r="GI876" s="28"/>
      <c r="GJ876" s="28"/>
      <c r="GK876" s="28"/>
      <c r="GP876" s="202"/>
      <c r="GR876" s="28"/>
      <c r="GS876" s="28"/>
      <c r="GT876" s="28"/>
      <c r="GY876" s="202"/>
      <c r="HA876" s="28"/>
      <c r="HB876" s="28"/>
      <c r="HC876" s="28"/>
      <c r="HH876" s="202"/>
      <c r="HJ876" s="28"/>
      <c r="HK876" s="28"/>
      <c r="HL876" s="28"/>
      <c r="HQ876" s="28"/>
      <c r="HR876" s="28"/>
      <c r="HS876" s="28"/>
      <c r="HT876" s="28"/>
      <c r="HU876" s="28"/>
      <c r="HV876" s="28"/>
      <c r="HW876" s="28"/>
      <c r="HX876" s="28"/>
      <c r="HY876" s="28"/>
      <c r="HZ876" s="28"/>
      <c r="IA876" s="28"/>
      <c r="IB876" s="28"/>
      <c r="IC876" s="28"/>
      <c r="ID876" s="28"/>
      <c r="IE876" s="28"/>
      <c r="IF876" s="28"/>
      <c r="IG876" s="28"/>
      <c r="IH876" s="28"/>
      <c r="II876" s="28"/>
      <c r="IJ876" s="28"/>
      <c r="IK876" s="28"/>
      <c r="IL876" s="28"/>
      <c r="IM876" s="28"/>
      <c r="IN876" s="28"/>
      <c r="IO876" s="28"/>
      <c r="IP876" s="28"/>
      <c r="IQ876" s="28"/>
      <c r="IR876" s="28"/>
      <c r="IS876" s="28"/>
      <c r="IT876" s="28"/>
      <c r="IU876" s="28"/>
      <c r="IV876" s="28"/>
    </row>
    <row r="877" spans="1:256" s="54" customFormat="1" ht="18">
      <c r="A877" s="364" t="s">
        <v>675</v>
      </c>
      <c r="B877" s="292"/>
      <c r="C877" s="292"/>
      <c r="D877" s="54" t="s">
        <v>130</v>
      </c>
      <c r="E877" s="54">
        <f t="shared" si="11"/>
        <v>5</v>
      </c>
      <c r="F877" s="305">
        <f t="shared" si="12"/>
        <v>193</v>
      </c>
      <c r="G877" s="54">
        <v>111</v>
      </c>
      <c r="H877" s="28">
        <v>73</v>
      </c>
      <c r="I877" s="28">
        <v>3</v>
      </c>
      <c r="J877" s="28">
        <v>1</v>
      </c>
      <c r="K877" s="28">
        <v>5</v>
      </c>
      <c r="L877" s="28"/>
      <c r="M877" s="28"/>
      <c r="N877" s="28"/>
      <c r="R877" s="202"/>
      <c r="T877" s="28"/>
      <c r="U877" s="28"/>
      <c r="V877" s="28"/>
      <c r="AA877" s="202"/>
      <c r="AC877" s="28"/>
      <c r="AD877" s="28"/>
      <c r="AE877" s="28"/>
      <c r="AJ877" s="202"/>
      <c r="AL877" s="28"/>
      <c r="AM877" s="28"/>
      <c r="AN877" s="28"/>
      <c r="AS877" s="202"/>
      <c r="AU877" s="28"/>
      <c r="AV877" s="28"/>
      <c r="AW877" s="28"/>
      <c r="BB877" s="202"/>
      <c r="BD877" s="28"/>
      <c r="BE877" s="28"/>
      <c r="BF877" s="28"/>
      <c r="BK877" s="202"/>
      <c r="BM877" s="28"/>
      <c r="BN877" s="28"/>
      <c r="BO877" s="28"/>
      <c r="BT877" s="202"/>
      <c r="BV877" s="28"/>
      <c r="BW877" s="28"/>
      <c r="BX877" s="28"/>
      <c r="CC877" s="202"/>
      <c r="CE877" s="28"/>
      <c r="CF877" s="28"/>
      <c r="CG877" s="28"/>
      <c r="CL877" s="202"/>
      <c r="CN877" s="28"/>
      <c r="CO877" s="28"/>
      <c r="CP877" s="28"/>
      <c r="CU877" s="202"/>
      <c r="CW877" s="28"/>
      <c r="CX877" s="28"/>
      <c r="CY877" s="28"/>
      <c r="DD877" s="202"/>
      <c r="DF877" s="28"/>
      <c r="DG877" s="28"/>
      <c r="DH877" s="28"/>
      <c r="DM877" s="202"/>
      <c r="DO877" s="28"/>
      <c r="DP877" s="28"/>
      <c r="DQ877" s="28"/>
      <c r="DV877" s="202"/>
      <c r="DX877" s="28"/>
      <c r="DY877" s="28"/>
      <c r="DZ877" s="28"/>
      <c r="EE877" s="202"/>
      <c r="EG877" s="28"/>
      <c r="EH877" s="28"/>
      <c r="EI877" s="28"/>
      <c r="EN877" s="202"/>
      <c r="EP877" s="28"/>
      <c r="EQ877" s="28"/>
      <c r="ER877" s="28"/>
      <c r="EW877" s="202"/>
      <c r="EY877" s="28"/>
      <c r="EZ877" s="28"/>
      <c r="FA877" s="28"/>
      <c r="FF877" s="202"/>
      <c r="FH877" s="28"/>
      <c r="FI877" s="28"/>
      <c r="FJ877" s="28"/>
      <c r="FO877" s="202"/>
      <c r="FQ877" s="28"/>
      <c r="FR877" s="28"/>
      <c r="FS877" s="28"/>
      <c r="FX877" s="202"/>
      <c r="FZ877" s="28"/>
      <c r="GA877" s="28"/>
      <c r="GB877" s="28"/>
      <c r="GG877" s="202"/>
      <c r="GI877" s="28"/>
      <c r="GJ877" s="28"/>
      <c r="GK877" s="28"/>
      <c r="GP877" s="202"/>
      <c r="GR877" s="28"/>
      <c r="GS877" s="28"/>
      <c r="GT877" s="28"/>
      <c r="GY877" s="202"/>
      <c r="HA877" s="28"/>
      <c r="HB877" s="28"/>
      <c r="HC877" s="28"/>
      <c r="HH877" s="202"/>
      <c r="HJ877" s="28"/>
      <c r="HK877" s="28"/>
      <c r="HL877" s="28"/>
      <c r="HQ877" s="28"/>
      <c r="HR877" s="28"/>
      <c r="HS877" s="28"/>
      <c r="HT877" s="28"/>
      <c r="HU877" s="28"/>
      <c r="HV877" s="28"/>
      <c r="HW877" s="28"/>
      <c r="HX877" s="28"/>
      <c r="HY877" s="28"/>
      <c r="HZ877" s="28"/>
      <c r="IA877" s="28"/>
      <c r="IB877" s="28"/>
      <c r="IC877" s="28"/>
      <c r="ID877" s="28"/>
      <c r="IE877" s="28"/>
      <c r="IF877" s="28"/>
      <c r="IG877" s="28"/>
      <c r="IH877" s="28"/>
      <c r="II877" s="28"/>
      <c r="IJ877" s="28"/>
      <c r="IK877" s="28"/>
      <c r="IL877" s="28"/>
      <c r="IM877" s="28"/>
      <c r="IN877" s="28"/>
      <c r="IO877" s="28"/>
      <c r="IP877" s="28"/>
      <c r="IQ877" s="28"/>
      <c r="IR877" s="28"/>
      <c r="IS877" s="28"/>
      <c r="IT877" s="28"/>
      <c r="IU877" s="28"/>
      <c r="IV877" s="28"/>
    </row>
    <row r="878" spans="1:256" s="54" customFormat="1" ht="18">
      <c r="A878" s="364" t="s">
        <v>636</v>
      </c>
      <c r="B878" s="28"/>
      <c r="C878" s="292"/>
      <c r="D878" s="365" t="s">
        <v>129</v>
      </c>
      <c r="E878" s="54">
        <f t="shared" si="11"/>
        <v>1</v>
      </c>
      <c r="F878" s="305">
        <f t="shared" si="12"/>
        <v>6</v>
      </c>
      <c r="H878" s="28"/>
      <c r="I878" s="28">
        <v>1</v>
      </c>
      <c r="J878" s="28">
        <v>5</v>
      </c>
      <c r="K878" s="28"/>
      <c r="L878" s="28"/>
      <c r="M878" s="28"/>
      <c r="N878" s="28"/>
      <c r="R878" s="202"/>
      <c r="T878" s="28"/>
      <c r="U878" s="28"/>
      <c r="V878" s="28"/>
      <c r="AA878" s="202"/>
      <c r="AC878" s="28"/>
      <c r="AD878" s="28"/>
      <c r="AE878" s="28"/>
      <c r="AJ878" s="202"/>
      <c r="AL878" s="28"/>
      <c r="AM878" s="28"/>
      <c r="AN878" s="28"/>
      <c r="AS878" s="202"/>
      <c r="AU878" s="28"/>
      <c r="AV878" s="28"/>
      <c r="AW878" s="28"/>
      <c r="BB878" s="202"/>
      <c r="BD878" s="28"/>
      <c r="BE878" s="28"/>
      <c r="BF878" s="28"/>
      <c r="BK878" s="202"/>
      <c r="BM878" s="28"/>
      <c r="BN878" s="28"/>
      <c r="BO878" s="28"/>
      <c r="BT878" s="202"/>
      <c r="BV878" s="28"/>
      <c r="BW878" s="28"/>
      <c r="BX878" s="28"/>
      <c r="CC878" s="202"/>
      <c r="CE878" s="28"/>
      <c r="CF878" s="28"/>
      <c r="CG878" s="28"/>
      <c r="CL878" s="202"/>
      <c r="CN878" s="28"/>
      <c r="CO878" s="28"/>
      <c r="CP878" s="28"/>
      <c r="CU878" s="202"/>
      <c r="CW878" s="28"/>
      <c r="CX878" s="28"/>
      <c r="CY878" s="28"/>
      <c r="DD878" s="202"/>
      <c r="DF878" s="28"/>
      <c r="DG878" s="28"/>
      <c r="DH878" s="28"/>
      <c r="DM878" s="202"/>
      <c r="DO878" s="28"/>
      <c r="DP878" s="28"/>
      <c r="DQ878" s="28"/>
      <c r="DV878" s="202"/>
      <c r="DX878" s="28"/>
      <c r="DY878" s="28"/>
      <c r="DZ878" s="28"/>
      <c r="EE878" s="202"/>
      <c r="EG878" s="28"/>
      <c r="EH878" s="28"/>
      <c r="EI878" s="28"/>
      <c r="EN878" s="202"/>
      <c r="EP878" s="28"/>
      <c r="EQ878" s="28"/>
      <c r="ER878" s="28"/>
      <c r="EW878" s="202"/>
      <c r="EY878" s="28"/>
      <c r="EZ878" s="28"/>
      <c r="FA878" s="28"/>
      <c r="FF878" s="202"/>
      <c r="FH878" s="28"/>
      <c r="FI878" s="28"/>
      <c r="FJ878" s="28"/>
      <c r="FO878" s="202"/>
      <c r="FQ878" s="28"/>
      <c r="FR878" s="28"/>
      <c r="FS878" s="28"/>
      <c r="FX878" s="202"/>
      <c r="FZ878" s="28"/>
      <c r="GA878" s="28"/>
      <c r="GB878" s="28"/>
      <c r="GG878" s="202"/>
      <c r="GI878" s="28"/>
      <c r="GJ878" s="28"/>
      <c r="GK878" s="28"/>
      <c r="GP878" s="202"/>
      <c r="GR878" s="28"/>
      <c r="GS878" s="28"/>
      <c r="GT878" s="28"/>
      <c r="GY878" s="202"/>
      <c r="HA878" s="28"/>
      <c r="HB878" s="28"/>
      <c r="HC878" s="28"/>
      <c r="HH878" s="202"/>
      <c r="HJ878" s="28"/>
      <c r="HK878" s="28"/>
      <c r="HL878" s="28"/>
      <c r="HQ878" s="28"/>
      <c r="HR878" s="28"/>
      <c r="HS878" s="28"/>
      <c r="HT878" s="28"/>
      <c r="HU878" s="28"/>
      <c r="HV878" s="28"/>
      <c r="HW878" s="28"/>
      <c r="HX878" s="28"/>
      <c r="HY878" s="28"/>
      <c r="HZ878" s="28"/>
      <c r="IA878" s="28"/>
      <c r="IB878" s="28"/>
      <c r="IC878" s="28"/>
      <c r="ID878" s="28"/>
      <c r="IE878" s="28"/>
      <c r="IF878" s="28"/>
      <c r="IG878" s="28"/>
      <c r="IH878" s="28"/>
      <c r="II878" s="28"/>
      <c r="IJ878" s="28"/>
      <c r="IK878" s="28"/>
      <c r="IL878" s="28"/>
      <c r="IM878" s="28"/>
      <c r="IN878" s="28"/>
      <c r="IO878" s="28"/>
      <c r="IP878" s="28"/>
      <c r="IQ878" s="28"/>
      <c r="IR878" s="28"/>
      <c r="IS878" s="28"/>
      <c r="IT878" s="28"/>
      <c r="IU878" s="28"/>
      <c r="IV878" s="28"/>
    </row>
    <row r="879" spans="1:256" s="54" customFormat="1" ht="18">
      <c r="A879" s="364" t="s">
        <v>895</v>
      </c>
      <c r="B879" s="28"/>
      <c r="C879" s="292"/>
      <c r="D879" s="54" t="s">
        <v>137</v>
      </c>
      <c r="E879" s="54">
        <f t="shared" si="11"/>
        <v>12</v>
      </c>
      <c r="F879" s="305">
        <f t="shared" si="12"/>
        <v>613</v>
      </c>
      <c r="G879" s="54">
        <v>143</v>
      </c>
      <c r="H879" s="28">
        <v>371</v>
      </c>
      <c r="I879" s="28">
        <v>61</v>
      </c>
      <c r="J879" s="28">
        <v>28</v>
      </c>
      <c r="K879" s="28">
        <v>10</v>
      </c>
      <c r="L879" s="28"/>
      <c r="M879" s="28"/>
      <c r="N879" s="28"/>
      <c r="R879" s="202"/>
      <c r="T879" s="28"/>
      <c r="U879" s="28"/>
      <c r="V879" s="28"/>
      <c r="AA879" s="202"/>
      <c r="AC879" s="28"/>
      <c r="AD879" s="28"/>
      <c r="AE879" s="28"/>
      <c r="AJ879" s="202"/>
      <c r="AL879" s="28"/>
      <c r="AM879" s="28"/>
      <c r="AN879" s="28"/>
      <c r="AS879" s="202"/>
      <c r="AU879" s="28"/>
      <c r="AV879" s="28"/>
      <c r="AW879" s="28"/>
      <c r="BB879" s="202"/>
      <c r="BD879" s="28"/>
      <c r="BE879" s="28"/>
      <c r="BF879" s="28"/>
      <c r="BK879" s="202"/>
      <c r="BM879" s="28"/>
      <c r="BN879" s="28"/>
      <c r="BO879" s="28"/>
      <c r="BT879" s="202"/>
      <c r="BV879" s="28"/>
      <c r="BW879" s="28"/>
      <c r="BX879" s="28"/>
      <c r="CC879" s="202"/>
      <c r="CE879" s="28"/>
      <c r="CF879" s="28"/>
      <c r="CG879" s="28"/>
      <c r="CL879" s="202"/>
      <c r="CN879" s="28"/>
      <c r="CO879" s="28"/>
      <c r="CP879" s="28"/>
      <c r="CU879" s="202"/>
      <c r="CW879" s="28"/>
      <c r="CX879" s="28"/>
      <c r="CY879" s="28"/>
      <c r="DD879" s="202"/>
      <c r="DF879" s="28"/>
      <c r="DG879" s="28"/>
      <c r="DH879" s="28"/>
      <c r="DM879" s="202"/>
      <c r="DO879" s="28"/>
      <c r="DP879" s="28"/>
      <c r="DQ879" s="28"/>
      <c r="DV879" s="202"/>
      <c r="DX879" s="28"/>
      <c r="DY879" s="28"/>
      <c r="DZ879" s="28"/>
      <c r="EE879" s="202"/>
      <c r="EG879" s="28"/>
      <c r="EH879" s="28"/>
      <c r="EI879" s="28"/>
      <c r="EN879" s="202"/>
      <c r="EP879" s="28"/>
      <c r="EQ879" s="28"/>
      <c r="ER879" s="28"/>
      <c r="EW879" s="202"/>
      <c r="EY879" s="28"/>
      <c r="EZ879" s="28"/>
      <c r="FA879" s="28"/>
      <c r="FF879" s="202"/>
      <c r="FH879" s="28"/>
      <c r="FI879" s="28"/>
      <c r="FJ879" s="28"/>
      <c r="FO879" s="202"/>
      <c r="FQ879" s="28"/>
      <c r="FR879" s="28"/>
      <c r="FS879" s="28"/>
      <c r="FX879" s="202"/>
      <c r="FZ879" s="28"/>
      <c r="GA879" s="28"/>
      <c r="GB879" s="28"/>
      <c r="GG879" s="202"/>
      <c r="GI879" s="28"/>
      <c r="GJ879" s="28"/>
      <c r="GK879" s="28"/>
      <c r="GP879" s="202"/>
      <c r="GR879" s="28"/>
      <c r="GS879" s="28"/>
      <c r="GT879" s="28"/>
      <c r="GY879" s="202"/>
      <c r="HA879" s="28"/>
      <c r="HB879" s="28"/>
      <c r="HC879" s="28"/>
      <c r="HH879" s="202"/>
      <c r="HJ879" s="28"/>
      <c r="HK879" s="28"/>
      <c r="HL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c r="IS879" s="28"/>
      <c r="IT879" s="28"/>
      <c r="IU879" s="28"/>
      <c r="IV879" s="28"/>
    </row>
    <row r="880" spans="1:256" s="54" customFormat="1" ht="18">
      <c r="A880" s="364" t="s">
        <v>2386</v>
      </c>
      <c r="B880" s="28"/>
      <c r="C880" s="292"/>
      <c r="D880" s="365" t="s">
        <v>129</v>
      </c>
      <c r="E880" s="54">
        <f t="shared" si="11"/>
        <v>1</v>
      </c>
      <c r="F880" s="305">
        <f t="shared" si="12"/>
        <v>33</v>
      </c>
      <c r="H880" s="28">
        <v>18</v>
      </c>
      <c r="I880" s="28">
        <v>15</v>
      </c>
      <c r="J880" s="28"/>
      <c r="K880" s="28"/>
      <c r="L880" s="28"/>
      <c r="M880" s="239"/>
      <c r="N880" s="28"/>
      <c r="R880" s="202"/>
      <c r="T880" s="28"/>
      <c r="U880" s="28"/>
      <c r="V880" s="28"/>
      <c r="AA880" s="202"/>
      <c r="AC880" s="28"/>
      <c r="AD880" s="28"/>
      <c r="AE880" s="28"/>
      <c r="AJ880" s="202"/>
      <c r="AL880" s="28"/>
      <c r="AM880" s="28"/>
      <c r="AN880" s="28"/>
      <c r="AS880" s="202"/>
      <c r="AU880" s="28"/>
      <c r="AV880" s="28"/>
      <c r="AW880" s="28"/>
      <c r="BB880" s="202"/>
      <c r="BD880" s="28"/>
      <c r="BE880" s="28"/>
      <c r="BF880" s="28"/>
      <c r="BK880" s="202"/>
      <c r="BM880" s="28"/>
      <c r="BN880" s="28"/>
      <c r="BO880" s="28"/>
      <c r="BT880" s="202"/>
      <c r="BV880" s="28"/>
      <c r="BW880" s="28"/>
      <c r="BX880" s="28"/>
      <c r="CC880" s="202"/>
      <c r="CE880" s="28"/>
      <c r="CF880" s="28"/>
      <c r="CG880" s="28"/>
      <c r="CL880" s="202"/>
      <c r="CN880" s="28"/>
      <c r="CO880" s="28"/>
      <c r="CP880" s="28"/>
      <c r="CU880" s="202"/>
      <c r="CW880" s="28"/>
      <c r="CX880" s="28"/>
      <c r="CY880" s="28"/>
      <c r="DD880" s="202"/>
      <c r="DF880" s="28"/>
      <c r="DG880" s="28"/>
      <c r="DH880" s="28"/>
      <c r="DM880" s="202"/>
      <c r="DO880" s="28"/>
      <c r="DP880" s="28"/>
      <c r="DQ880" s="28"/>
      <c r="DV880" s="202"/>
      <c r="DX880" s="28"/>
      <c r="DY880" s="28"/>
      <c r="DZ880" s="28"/>
      <c r="EE880" s="202"/>
      <c r="EG880" s="28"/>
      <c r="EH880" s="28"/>
      <c r="EI880" s="28"/>
      <c r="EN880" s="202"/>
      <c r="EP880" s="28"/>
      <c r="EQ880" s="28"/>
      <c r="ER880" s="28"/>
      <c r="EW880" s="202"/>
      <c r="EY880" s="28"/>
      <c r="EZ880" s="28"/>
      <c r="FA880" s="28"/>
      <c r="FF880" s="202"/>
      <c r="FH880" s="28"/>
      <c r="FI880" s="28"/>
      <c r="FJ880" s="28"/>
      <c r="FO880" s="202"/>
      <c r="FQ880" s="28"/>
      <c r="FR880" s="28"/>
      <c r="FS880" s="28"/>
      <c r="FX880" s="202"/>
      <c r="FZ880" s="28"/>
      <c r="GA880" s="28"/>
      <c r="GB880" s="28"/>
      <c r="GG880" s="202"/>
      <c r="GI880" s="28"/>
      <c r="GJ880" s="28"/>
      <c r="GK880" s="28"/>
      <c r="GP880" s="202"/>
      <c r="GR880" s="28"/>
      <c r="GS880" s="28"/>
      <c r="GT880" s="28"/>
      <c r="GY880" s="202"/>
      <c r="HA880" s="28"/>
      <c r="HB880" s="28"/>
      <c r="HC880" s="28"/>
      <c r="HH880" s="202"/>
      <c r="HJ880" s="28"/>
      <c r="HK880" s="28"/>
      <c r="HL880" s="28"/>
      <c r="HQ880" s="28"/>
      <c r="HR880" s="28"/>
      <c r="HS880" s="28"/>
      <c r="HT880" s="28"/>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c r="IS880" s="28"/>
      <c r="IT880" s="28"/>
      <c r="IU880" s="28"/>
      <c r="IV880" s="28"/>
    </row>
    <row r="881" spans="1:256" s="54" customFormat="1" ht="18">
      <c r="A881" s="364" t="s">
        <v>712</v>
      </c>
      <c r="B881" s="28"/>
      <c r="C881" s="292"/>
      <c r="D881" s="54" t="s">
        <v>137</v>
      </c>
      <c r="E881" s="54">
        <f t="shared" si="11"/>
        <v>2</v>
      </c>
      <c r="F881" s="305">
        <f t="shared" si="12"/>
        <v>19</v>
      </c>
      <c r="H881" s="28"/>
      <c r="I881" s="28">
        <v>2</v>
      </c>
      <c r="J881" s="28">
        <v>17</v>
      </c>
      <c r="K881" s="28"/>
      <c r="L881" s="300"/>
      <c r="M881" s="28"/>
      <c r="N881" s="28"/>
      <c r="R881" s="202"/>
      <c r="T881" s="28"/>
      <c r="U881" s="28"/>
      <c r="V881" s="28"/>
      <c r="AA881" s="202"/>
      <c r="AC881" s="28"/>
      <c r="AD881" s="28"/>
      <c r="AE881" s="28"/>
      <c r="AJ881" s="202"/>
      <c r="AL881" s="28"/>
      <c r="AM881" s="28"/>
      <c r="AN881" s="28"/>
      <c r="AS881" s="202"/>
      <c r="AU881" s="28"/>
      <c r="AV881" s="28"/>
      <c r="AW881" s="28"/>
      <c r="BB881" s="202"/>
      <c r="BD881" s="28"/>
      <c r="BE881" s="28"/>
      <c r="BF881" s="28"/>
      <c r="BK881" s="202"/>
      <c r="BM881" s="28"/>
      <c r="BN881" s="28"/>
      <c r="BO881" s="28"/>
      <c r="BT881" s="202"/>
      <c r="BV881" s="28"/>
      <c r="BW881" s="28"/>
      <c r="BX881" s="28"/>
      <c r="CC881" s="202"/>
      <c r="CE881" s="28"/>
      <c r="CF881" s="28"/>
      <c r="CG881" s="28"/>
      <c r="CL881" s="202"/>
      <c r="CN881" s="28"/>
      <c r="CO881" s="28"/>
      <c r="CP881" s="28"/>
      <c r="CU881" s="202"/>
      <c r="CW881" s="28"/>
      <c r="CX881" s="28"/>
      <c r="CY881" s="28"/>
      <c r="DD881" s="202"/>
      <c r="DF881" s="28"/>
      <c r="DG881" s="28"/>
      <c r="DH881" s="28"/>
      <c r="DM881" s="202"/>
      <c r="DO881" s="28"/>
      <c r="DP881" s="28"/>
      <c r="DQ881" s="28"/>
      <c r="DV881" s="202"/>
      <c r="DX881" s="28"/>
      <c r="DY881" s="28"/>
      <c r="DZ881" s="28"/>
      <c r="EE881" s="202"/>
      <c r="EG881" s="28"/>
      <c r="EH881" s="28"/>
      <c r="EI881" s="28"/>
      <c r="EN881" s="202"/>
      <c r="EP881" s="28"/>
      <c r="EQ881" s="28"/>
      <c r="ER881" s="28"/>
      <c r="EW881" s="202"/>
      <c r="EY881" s="28"/>
      <c r="EZ881" s="28"/>
      <c r="FA881" s="28"/>
      <c r="FF881" s="202"/>
      <c r="FH881" s="28"/>
      <c r="FI881" s="28"/>
      <c r="FJ881" s="28"/>
      <c r="FO881" s="202"/>
      <c r="FQ881" s="28"/>
      <c r="FR881" s="28"/>
      <c r="FS881" s="28"/>
      <c r="FX881" s="202"/>
      <c r="FZ881" s="28"/>
      <c r="GA881" s="28"/>
      <c r="GB881" s="28"/>
      <c r="GG881" s="202"/>
      <c r="GI881" s="28"/>
      <c r="GJ881" s="28"/>
      <c r="GK881" s="28"/>
      <c r="GP881" s="202"/>
      <c r="GR881" s="28"/>
      <c r="GS881" s="28"/>
      <c r="GT881" s="28"/>
      <c r="GY881" s="202"/>
      <c r="HA881" s="28"/>
      <c r="HB881" s="28"/>
      <c r="HC881" s="28"/>
      <c r="HH881" s="202"/>
      <c r="HJ881" s="28"/>
      <c r="HK881" s="28"/>
      <c r="HL881" s="28"/>
      <c r="HQ881" s="28"/>
      <c r="HR881" s="28"/>
      <c r="HS881" s="28"/>
      <c r="HT881" s="28"/>
      <c r="HU881" s="28"/>
      <c r="HV881" s="28"/>
      <c r="HW881" s="28"/>
      <c r="HX881" s="28"/>
      <c r="HY881" s="28"/>
      <c r="HZ881" s="28"/>
      <c r="IA881" s="28"/>
      <c r="IB881" s="28"/>
      <c r="IC881" s="28"/>
      <c r="ID881" s="28"/>
      <c r="IE881" s="28"/>
      <c r="IF881" s="28"/>
      <c r="IG881" s="28"/>
      <c r="IH881" s="28"/>
      <c r="II881" s="28"/>
      <c r="IJ881" s="28"/>
      <c r="IK881" s="28"/>
      <c r="IL881" s="28"/>
      <c r="IM881" s="28"/>
      <c r="IN881" s="28"/>
      <c r="IO881" s="28"/>
      <c r="IP881" s="28"/>
      <c r="IQ881" s="28"/>
      <c r="IR881" s="28"/>
      <c r="IS881" s="28"/>
      <c r="IT881" s="28"/>
      <c r="IU881" s="28"/>
      <c r="IV881" s="28"/>
    </row>
    <row r="882" spans="1:256" s="54" customFormat="1" ht="18">
      <c r="A882" s="364" t="s">
        <v>1077</v>
      </c>
      <c r="B882" s="28"/>
      <c r="C882" s="292"/>
      <c r="D882" s="365" t="s">
        <v>129</v>
      </c>
      <c r="E882" s="54">
        <f t="shared" si="11"/>
        <v>0</v>
      </c>
      <c r="F882" s="305">
        <f t="shared" si="12"/>
        <v>1</v>
      </c>
      <c r="H882" s="239"/>
      <c r="I882" s="28"/>
      <c r="J882" s="28">
        <v>1</v>
      </c>
      <c r="K882" s="28"/>
      <c r="M882" s="239"/>
      <c r="N882" s="28"/>
      <c r="R882" s="202"/>
      <c r="T882" s="28"/>
      <c r="U882" s="28"/>
      <c r="V882" s="28"/>
      <c r="AA882" s="202"/>
      <c r="AC882" s="28"/>
      <c r="AD882" s="28"/>
      <c r="AE882" s="28"/>
      <c r="AJ882" s="202"/>
      <c r="AL882" s="28"/>
      <c r="AM882" s="28"/>
      <c r="AN882" s="28"/>
      <c r="AS882" s="202"/>
      <c r="AU882" s="28"/>
      <c r="AV882" s="28"/>
      <c r="AW882" s="28"/>
      <c r="BB882" s="202"/>
      <c r="BD882" s="28"/>
      <c r="BE882" s="28"/>
      <c r="BF882" s="28"/>
      <c r="BK882" s="202"/>
      <c r="BM882" s="28"/>
      <c r="BN882" s="28"/>
      <c r="BO882" s="28"/>
      <c r="BT882" s="202"/>
      <c r="BV882" s="28"/>
      <c r="BW882" s="28"/>
      <c r="BX882" s="28"/>
      <c r="CC882" s="202"/>
      <c r="CE882" s="28"/>
      <c r="CF882" s="28"/>
      <c r="CG882" s="28"/>
      <c r="CL882" s="202"/>
      <c r="CN882" s="28"/>
      <c r="CO882" s="28"/>
      <c r="CP882" s="28"/>
      <c r="CU882" s="202"/>
      <c r="CW882" s="28"/>
      <c r="CX882" s="28"/>
      <c r="CY882" s="28"/>
      <c r="DD882" s="202"/>
      <c r="DF882" s="28"/>
      <c r="DG882" s="28"/>
      <c r="DH882" s="28"/>
      <c r="DM882" s="202"/>
      <c r="DO882" s="28"/>
      <c r="DP882" s="28"/>
      <c r="DQ882" s="28"/>
      <c r="DV882" s="202"/>
      <c r="DX882" s="28"/>
      <c r="DY882" s="28"/>
      <c r="DZ882" s="28"/>
      <c r="EE882" s="202"/>
      <c r="EG882" s="28"/>
      <c r="EH882" s="28"/>
      <c r="EI882" s="28"/>
      <c r="EN882" s="202"/>
      <c r="EP882" s="28"/>
      <c r="EQ882" s="28"/>
      <c r="ER882" s="28"/>
      <c r="EW882" s="202"/>
      <c r="EY882" s="28"/>
      <c r="EZ882" s="28"/>
      <c r="FA882" s="28"/>
      <c r="FF882" s="202"/>
      <c r="FH882" s="28"/>
      <c r="FI882" s="28"/>
      <c r="FJ882" s="28"/>
      <c r="FO882" s="202"/>
      <c r="FQ882" s="28"/>
      <c r="FR882" s="28"/>
      <c r="FS882" s="28"/>
      <c r="FX882" s="202"/>
      <c r="FZ882" s="28"/>
      <c r="GA882" s="28"/>
      <c r="GB882" s="28"/>
      <c r="GG882" s="202"/>
      <c r="GI882" s="28"/>
      <c r="GJ882" s="28"/>
      <c r="GK882" s="28"/>
      <c r="GP882" s="202"/>
      <c r="GR882" s="28"/>
      <c r="GS882" s="28"/>
      <c r="GT882" s="28"/>
      <c r="GY882" s="202"/>
      <c r="HA882" s="28"/>
      <c r="HB882" s="28"/>
      <c r="HC882" s="28"/>
      <c r="HH882" s="202"/>
      <c r="HJ882" s="28"/>
      <c r="HK882" s="28"/>
      <c r="HL882" s="28"/>
      <c r="HQ882" s="28"/>
      <c r="HR882" s="28"/>
      <c r="HS882" s="28"/>
      <c r="HT882" s="28"/>
      <c r="HU882" s="28"/>
      <c r="HV882" s="28"/>
      <c r="HW882" s="28"/>
      <c r="HX882" s="28"/>
      <c r="HY882" s="28"/>
      <c r="HZ882" s="28"/>
      <c r="IA882" s="28"/>
      <c r="IB882" s="28"/>
      <c r="IC882" s="28"/>
      <c r="ID882" s="28"/>
      <c r="IE882" s="28"/>
      <c r="IF882" s="28"/>
      <c r="IG882" s="28"/>
      <c r="IH882" s="28"/>
      <c r="II882" s="28"/>
      <c r="IJ882" s="28"/>
      <c r="IK882" s="28"/>
      <c r="IL882" s="28"/>
      <c r="IM882" s="28"/>
      <c r="IN882" s="28"/>
      <c r="IO882" s="28"/>
      <c r="IP882" s="28"/>
      <c r="IQ882" s="28"/>
      <c r="IR882" s="28"/>
      <c r="IS882" s="28"/>
      <c r="IT882" s="28"/>
      <c r="IU882" s="28"/>
      <c r="IV882" s="28"/>
    </row>
    <row r="883" spans="1:256" s="54" customFormat="1" ht="18">
      <c r="A883" s="364" t="s">
        <v>637</v>
      </c>
      <c r="B883" s="28"/>
      <c r="C883" s="292"/>
      <c r="D883" s="365" t="s">
        <v>129</v>
      </c>
      <c r="E883" s="54">
        <f t="shared" ref="E883:E946" si="13">COUNTIF($A$481:$AHO$554,A883)</f>
        <v>0</v>
      </c>
      <c r="F883" s="305">
        <f t="shared" si="12"/>
        <v>10</v>
      </c>
      <c r="H883" s="28"/>
      <c r="I883" s="28"/>
      <c r="J883" s="28"/>
      <c r="K883" s="28">
        <v>10</v>
      </c>
      <c r="M883" s="28"/>
      <c r="N883" s="28"/>
      <c r="R883" s="202"/>
      <c r="T883" s="28"/>
      <c r="U883" s="28"/>
      <c r="V883" s="28"/>
      <c r="AA883" s="202"/>
      <c r="AC883" s="28"/>
      <c r="AD883" s="28"/>
      <c r="AE883" s="28"/>
      <c r="AJ883" s="202"/>
      <c r="AL883" s="28"/>
      <c r="AM883" s="28"/>
      <c r="AN883" s="28"/>
      <c r="AS883" s="202"/>
      <c r="AU883" s="28"/>
      <c r="AV883" s="28"/>
      <c r="AW883" s="28"/>
      <c r="BB883" s="202"/>
      <c r="BD883" s="28"/>
      <c r="BE883" s="28"/>
      <c r="BF883" s="28"/>
      <c r="BK883" s="202"/>
      <c r="BM883" s="28"/>
      <c r="BN883" s="28"/>
      <c r="BO883" s="28"/>
      <c r="BT883" s="202"/>
      <c r="BV883" s="28"/>
      <c r="BW883" s="28"/>
      <c r="BX883" s="28"/>
      <c r="CC883" s="202"/>
      <c r="CE883" s="28"/>
      <c r="CF883" s="28"/>
      <c r="CG883" s="28"/>
      <c r="CL883" s="202"/>
      <c r="CN883" s="28"/>
      <c r="CO883" s="28"/>
      <c r="CP883" s="28"/>
      <c r="CU883" s="202"/>
      <c r="CW883" s="28"/>
      <c r="CX883" s="28"/>
      <c r="CY883" s="28"/>
      <c r="DD883" s="202"/>
      <c r="DF883" s="28"/>
      <c r="DG883" s="28"/>
      <c r="DH883" s="28"/>
      <c r="DM883" s="202"/>
      <c r="DO883" s="28"/>
      <c r="DP883" s="28"/>
      <c r="DQ883" s="28"/>
      <c r="DV883" s="202"/>
      <c r="DX883" s="28"/>
      <c r="DY883" s="28"/>
      <c r="DZ883" s="28"/>
      <c r="EE883" s="202"/>
      <c r="EG883" s="28"/>
      <c r="EH883" s="28"/>
      <c r="EI883" s="28"/>
      <c r="EN883" s="202"/>
      <c r="EP883" s="28"/>
      <c r="EQ883" s="28"/>
      <c r="ER883" s="28"/>
      <c r="EW883" s="202"/>
      <c r="EY883" s="28"/>
      <c r="EZ883" s="28"/>
      <c r="FA883" s="28"/>
      <c r="FF883" s="202"/>
      <c r="FH883" s="28"/>
      <c r="FI883" s="28"/>
      <c r="FJ883" s="28"/>
      <c r="FO883" s="202"/>
      <c r="FQ883" s="28"/>
      <c r="FR883" s="28"/>
      <c r="FS883" s="28"/>
      <c r="FX883" s="202"/>
      <c r="FZ883" s="28"/>
      <c r="GA883" s="28"/>
      <c r="GB883" s="28"/>
      <c r="GG883" s="202"/>
      <c r="GI883" s="28"/>
      <c r="GJ883" s="28"/>
      <c r="GK883" s="28"/>
      <c r="GP883" s="202"/>
      <c r="GR883" s="28"/>
      <c r="GS883" s="28"/>
      <c r="GT883" s="28"/>
      <c r="GY883" s="202"/>
      <c r="HA883" s="28"/>
      <c r="HB883" s="28"/>
      <c r="HC883" s="28"/>
      <c r="HH883" s="202"/>
      <c r="HJ883" s="28"/>
      <c r="HK883" s="28"/>
      <c r="HL883" s="28"/>
      <c r="HQ883" s="28"/>
      <c r="HR883" s="28"/>
      <c r="HS883" s="28"/>
      <c r="HT883" s="28"/>
      <c r="HU883" s="28"/>
      <c r="HV883" s="28"/>
      <c r="HW883" s="28"/>
      <c r="HX883" s="28"/>
      <c r="HY883" s="28"/>
      <c r="HZ883" s="28"/>
      <c r="IA883" s="28"/>
      <c r="IB883" s="28"/>
      <c r="IC883" s="28"/>
      <c r="ID883" s="28"/>
      <c r="IE883" s="28"/>
      <c r="IF883" s="28"/>
      <c r="IG883" s="28"/>
      <c r="IH883" s="28"/>
      <c r="II883" s="28"/>
      <c r="IJ883" s="28"/>
      <c r="IK883" s="28"/>
      <c r="IL883" s="28"/>
      <c r="IM883" s="28"/>
      <c r="IN883" s="28"/>
      <c r="IO883" s="28"/>
      <c r="IP883" s="28"/>
      <c r="IQ883" s="28"/>
      <c r="IR883" s="28"/>
      <c r="IS883" s="28"/>
      <c r="IT883" s="28"/>
      <c r="IU883" s="28"/>
      <c r="IV883" s="28"/>
    </row>
    <row r="884" spans="1:256" s="54" customFormat="1" ht="18">
      <c r="A884" s="364" t="s">
        <v>458</v>
      </c>
      <c r="B884" s="28"/>
      <c r="C884" s="292"/>
      <c r="D884" s="54" t="s">
        <v>137</v>
      </c>
      <c r="E884" s="54">
        <f t="shared" si="13"/>
        <v>2</v>
      </c>
      <c r="F884" s="305">
        <f t="shared" ref="F884:F947" si="14">SUM(G884:L884)</f>
        <v>100</v>
      </c>
      <c r="H884" s="28">
        <v>23</v>
      </c>
      <c r="I884" s="28">
        <v>57</v>
      </c>
      <c r="J884" s="28">
        <v>20</v>
      </c>
      <c r="K884" s="28"/>
      <c r="L884" s="28"/>
      <c r="M884" s="239"/>
      <c r="N884" s="28"/>
      <c r="R884" s="202"/>
      <c r="T884" s="28"/>
      <c r="U884" s="28"/>
      <c r="V884" s="28"/>
      <c r="AA884" s="202"/>
      <c r="AC884" s="28"/>
      <c r="AD884" s="28"/>
      <c r="AE884" s="28"/>
      <c r="AJ884" s="202"/>
      <c r="AL884" s="28"/>
      <c r="AM884" s="28"/>
      <c r="AN884" s="28"/>
      <c r="AS884" s="202"/>
      <c r="AU884" s="28"/>
      <c r="AV884" s="28"/>
      <c r="AW884" s="28"/>
      <c r="BB884" s="202"/>
      <c r="BD884" s="28"/>
      <c r="BE884" s="28"/>
      <c r="BF884" s="28"/>
      <c r="BK884" s="202"/>
      <c r="BM884" s="28"/>
      <c r="BN884" s="28"/>
      <c r="BO884" s="28"/>
      <c r="BT884" s="202"/>
      <c r="BV884" s="28"/>
      <c r="BW884" s="28"/>
      <c r="BX884" s="28"/>
      <c r="CC884" s="202"/>
      <c r="CE884" s="28"/>
      <c r="CF884" s="28"/>
      <c r="CG884" s="28"/>
      <c r="CL884" s="202"/>
      <c r="CN884" s="28"/>
      <c r="CO884" s="28"/>
      <c r="CP884" s="28"/>
      <c r="CU884" s="202"/>
      <c r="CW884" s="28"/>
      <c r="CX884" s="28"/>
      <c r="CY884" s="28"/>
      <c r="DD884" s="202"/>
      <c r="DF884" s="28"/>
      <c r="DG884" s="28"/>
      <c r="DH884" s="28"/>
      <c r="DM884" s="202"/>
      <c r="DO884" s="28"/>
      <c r="DP884" s="28"/>
      <c r="DQ884" s="28"/>
      <c r="DV884" s="202"/>
      <c r="DX884" s="28"/>
      <c r="DY884" s="28"/>
      <c r="DZ884" s="28"/>
      <c r="EE884" s="202"/>
      <c r="EG884" s="28"/>
      <c r="EH884" s="28"/>
      <c r="EI884" s="28"/>
      <c r="EN884" s="202"/>
      <c r="EP884" s="28"/>
      <c r="EQ884" s="28"/>
      <c r="ER884" s="28"/>
      <c r="EW884" s="202"/>
      <c r="EY884" s="28"/>
      <c r="EZ884" s="28"/>
      <c r="FA884" s="28"/>
      <c r="FF884" s="202"/>
      <c r="FH884" s="28"/>
      <c r="FI884" s="28"/>
      <c r="FJ884" s="28"/>
      <c r="FO884" s="202"/>
      <c r="FQ884" s="28"/>
      <c r="FR884" s="28"/>
      <c r="FS884" s="28"/>
      <c r="FX884" s="202"/>
      <c r="FZ884" s="28"/>
      <c r="GA884" s="28"/>
      <c r="GB884" s="28"/>
      <c r="GG884" s="202"/>
      <c r="GI884" s="28"/>
      <c r="GJ884" s="28"/>
      <c r="GK884" s="28"/>
      <c r="GP884" s="202"/>
      <c r="GR884" s="28"/>
      <c r="GS884" s="28"/>
      <c r="GT884" s="28"/>
      <c r="GY884" s="202"/>
      <c r="HA884" s="28"/>
      <c r="HB884" s="28"/>
      <c r="HC884" s="28"/>
      <c r="HH884" s="202"/>
      <c r="HJ884" s="28"/>
      <c r="HK884" s="28"/>
      <c r="HL884" s="28"/>
      <c r="HQ884" s="28"/>
      <c r="HR884" s="28"/>
      <c r="HS884" s="28"/>
      <c r="HT884" s="28"/>
      <c r="HU884" s="28"/>
      <c r="HV884" s="28"/>
      <c r="HW884" s="28"/>
      <c r="HX884" s="28"/>
      <c r="HY884" s="28"/>
      <c r="HZ884" s="28"/>
      <c r="IA884" s="28"/>
      <c r="IB884" s="28"/>
      <c r="IC884" s="28"/>
      <c r="ID884" s="28"/>
      <c r="IE884" s="28"/>
      <c r="IF884" s="28"/>
      <c r="IG884" s="28"/>
      <c r="IH884" s="28"/>
      <c r="II884" s="28"/>
      <c r="IJ884" s="28"/>
      <c r="IK884" s="28"/>
      <c r="IL884" s="28"/>
      <c r="IM884" s="28"/>
      <c r="IN884" s="28"/>
      <c r="IO884" s="28"/>
      <c r="IP884" s="28"/>
      <c r="IQ884" s="28"/>
      <c r="IR884" s="28"/>
      <c r="IS884" s="28"/>
      <c r="IT884" s="28"/>
      <c r="IU884" s="28"/>
      <c r="IV884" s="28"/>
    </row>
    <row r="885" spans="1:256" s="54" customFormat="1" ht="18">
      <c r="A885" s="364" t="s">
        <v>2387</v>
      </c>
      <c r="B885" s="28"/>
      <c r="C885" s="292"/>
      <c r="D885" s="365" t="s">
        <v>129</v>
      </c>
      <c r="E885" s="54">
        <f t="shared" si="13"/>
        <v>0</v>
      </c>
      <c r="F885" s="305">
        <f t="shared" si="14"/>
        <v>3</v>
      </c>
      <c r="H885" s="28"/>
      <c r="I885" s="28">
        <v>3</v>
      </c>
      <c r="J885" s="28"/>
      <c r="K885" s="28"/>
      <c r="L885" s="28"/>
      <c r="M885" s="28"/>
      <c r="N885" s="28"/>
      <c r="R885" s="202"/>
      <c r="T885" s="28"/>
      <c r="U885" s="28"/>
      <c r="V885" s="28"/>
      <c r="AA885" s="202"/>
      <c r="AC885" s="28"/>
      <c r="AD885" s="28"/>
      <c r="AE885" s="28"/>
      <c r="AJ885" s="202"/>
      <c r="AL885" s="28"/>
      <c r="AM885" s="28"/>
      <c r="AN885" s="28"/>
      <c r="AS885" s="202"/>
      <c r="AU885" s="28"/>
      <c r="AV885" s="28"/>
      <c r="AW885" s="28"/>
      <c r="BB885" s="202"/>
      <c r="BD885" s="28"/>
      <c r="BE885" s="28"/>
      <c r="BF885" s="28"/>
      <c r="BK885" s="202"/>
      <c r="BM885" s="28"/>
      <c r="BN885" s="28"/>
      <c r="BO885" s="28"/>
      <c r="BT885" s="202"/>
      <c r="BV885" s="28"/>
      <c r="BW885" s="28"/>
      <c r="BX885" s="28"/>
      <c r="CC885" s="202"/>
      <c r="CE885" s="28"/>
      <c r="CF885" s="28"/>
      <c r="CG885" s="28"/>
      <c r="CL885" s="202"/>
      <c r="CN885" s="28"/>
      <c r="CO885" s="28"/>
      <c r="CP885" s="28"/>
      <c r="CU885" s="202"/>
      <c r="CW885" s="28"/>
      <c r="CX885" s="28"/>
      <c r="CY885" s="28"/>
      <c r="DD885" s="202"/>
      <c r="DF885" s="28"/>
      <c r="DG885" s="28"/>
      <c r="DH885" s="28"/>
      <c r="DM885" s="202"/>
      <c r="DO885" s="28"/>
      <c r="DP885" s="28"/>
      <c r="DQ885" s="28"/>
      <c r="DV885" s="202"/>
      <c r="DX885" s="28"/>
      <c r="DY885" s="28"/>
      <c r="DZ885" s="28"/>
      <c r="EE885" s="202"/>
      <c r="EG885" s="28"/>
      <c r="EH885" s="28"/>
      <c r="EI885" s="28"/>
      <c r="EN885" s="202"/>
      <c r="EP885" s="28"/>
      <c r="EQ885" s="28"/>
      <c r="ER885" s="28"/>
      <c r="EW885" s="202"/>
      <c r="EY885" s="28"/>
      <c r="EZ885" s="28"/>
      <c r="FA885" s="28"/>
      <c r="FF885" s="202"/>
      <c r="FH885" s="28"/>
      <c r="FI885" s="28"/>
      <c r="FJ885" s="28"/>
      <c r="FO885" s="202"/>
      <c r="FQ885" s="28"/>
      <c r="FR885" s="28"/>
      <c r="FS885" s="28"/>
      <c r="FX885" s="202"/>
      <c r="FZ885" s="28"/>
      <c r="GA885" s="28"/>
      <c r="GB885" s="28"/>
      <c r="GG885" s="202"/>
      <c r="GI885" s="28"/>
      <c r="GJ885" s="28"/>
      <c r="GK885" s="28"/>
      <c r="GP885" s="202"/>
      <c r="GR885" s="28"/>
      <c r="GS885" s="28"/>
      <c r="GT885" s="28"/>
      <c r="GY885" s="202"/>
      <c r="HA885" s="28"/>
      <c r="HB885" s="28"/>
      <c r="HC885" s="28"/>
      <c r="HH885" s="202"/>
      <c r="HJ885" s="28"/>
      <c r="HK885" s="28"/>
      <c r="HL885" s="28"/>
      <c r="HQ885" s="28"/>
      <c r="HR885" s="28"/>
      <c r="HS885" s="28"/>
      <c r="HT885" s="28"/>
      <c r="HU885" s="28"/>
      <c r="HV885" s="28"/>
      <c r="HW885" s="28"/>
      <c r="HX885" s="28"/>
      <c r="HY885" s="28"/>
      <c r="HZ885" s="28"/>
      <c r="IA885" s="28"/>
      <c r="IB885" s="28"/>
      <c r="IC885" s="28"/>
      <c r="ID885" s="28"/>
      <c r="IE885" s="28"/>
      <c r="IF885" s="28"/>
      <c r="IG885" s="28"/>
      <c r="IH885" s="28"/>
      <c r="II885" s="28"/>
      <c r="IJ885" s="28"/>
      <c r="IK885" s="28"/>
      <c r="IL885" s="28"/>
      <c r="IM885" s="28"/>
      <c r="IN885" s="28"/>
      <c r="IO885" s="28"/>
      <c r="IP885" s="28"/>
      <c r="IQ885" s="28"/>
      <c r="IR885" s="28"/>
      <c r="IS885" s="28"/>
      <c r="IT885" s="28"/>
      <c r="IU885" s="28"/>
      <c r="IV885" s="28"/>
    </row>
    <row r="886" spans="1:256" s="54" customFormat="1" ht="18">
      <c r="A886" s="364" t="s">
        <v>1073</v>
      </c>
      <c r="B886" s="28"/>
      <c r="C886" s="292"/>
      <c r="D886" s="54" t="s">
        <v>134</v>
      </c>
      <c r="E886" s="54">
        <f t="shared" si="13"/>
        <v>4</v>
      </c>
      <c r="F886" s="305">
        <f t="shared" si="14"/>
        <v>49</v>
      </c>
      <c r="H886" s="239">
        <v>21</v>
      </c>
      <c r="I886" s="28">
        <v>7</v>
      </c>
      <c r="J886" s="28">
        <v>21</v>
      </c>
      <c r="K886" s="28"/>
      <c r="L886" s="28"/>
      <c r="M886" s="239"/>
      <c r="N886" s="28"/>
      <c r="R886" s="202"/>
      <c r="T886" s="28"/>
      <c r="U886" s="28"/>
      <c r="V886" s="28"/>
      <c r="AA886" s="202"/>
      <c r="AC886" s="28"/>
      <c r="AD886" s="28"/>
      <c r="AE886" s="28"/>
      <c r="AJ886" s="202"/>
      <c r="AL886" s="28"/>
      <c r="AM886" s="28"/>
      <c r="AN886" s="28"/>
      <c r="AS886" s="202"/>
      <c r="AU886" s="28"/>
      <c r="AV886" s="28"/>
      <c r="AW886" s="28"/>
      <c r="BB886" s="202"/>
      <c r="BD886" s="28"/>
      <c r="BE886" s="28"/>
      <c r="BF886" s="28"/>
      <c r="BK886" s="202"/>
      <c r="BM886" s="28"/>
      <c r="BN886" s="28"/>
      <c r="BO886" s="28"/>
      <c r="BT886" s="202"/>
      <c r="BV886" s="28"/>
      <c r="BW886" s="28"/>
      <c r="BX886" s="28"/>
      <c r="CC886" s="202"/>
      <c r="CE886" s="28"/>
      <c r="CF886" s="28"/>
      <c r="CG886" s="28"/>
      <c r="CL886" s="202"/>
      <c r="CN886" s="28"/>
      <c r="CO886" s="28"/>
      <c r="CP886" s="28"/>
      <c r="CU886" s="202"/>
      <c r="CW886" s="28"/>
      <c r="CX886" s="28"/>
      <c r="CY886" s="28"/>
      <c r="DD886" s="202"/>
      <c r="DF886" s="28"/>
      <c r="DG886" s="28"/>
      <c r="DH886" s="28"/>
      <c r="DM886" s="202"/>
      <c r="DO886" s="28"/>
      <c r="DP886" s="28"/>
      <c r="DQ886" s="28"/>
      <c r="DV886" s="202"/>
      <c r="DX886" s="28"/>
      <c r="DY886" s="28"/>
      <c r="DZ886" s="28"/>
      <c r="EE886" s="202"/>
      <c r="EG886" s="28"/>
      <c r="EH886" s="28"/>
      <c r="EI886" s="28"/>
      <c r="EN886" s="202"/>
      <c r="EP886" s="28"/>
      <c r="EQ886" s="28"/>
      <c r="ER886" s="28"/>
      <c r="EW886" s="202"/>
      <c r="EY886" s="28"/>
      <c r="EZ886" s="28"/>
      <c r="FA886" s="28"/>
      <c r="FF886" s="202"/>
      <c r="FH886" s="28"/>
      <c r="FI886" s="28"/>
      <c r="FJ886" s="28"/>
      <c r="FO886" s="202"/>
      <c r="FQ886" s="28"/>
      <c r="FR886" s="28"/>
      <c r="FS886" s="28"/>
      <c r="FX886" s="202"/>
      <c r="FZ886" s="28"/>
      <c r="GA886" s="28"/>
      <c r="GB886" s="28"/>
      <c r="GG886" s="202"/>
      <c r="GI886" s="28"/>
      <c r="GJ886" s="28"/>
      <c r="GK886" s="28"/>
      <c r="GP886" s="202"/>
      <c r="GR886" s="28"/>
      <c r="GS886" s="28"/>
      <c r="GT886" s="28"/>
      <c r="GY886" s="202"/>
      <c r="HA886" s="28"/>
      <c r="HB886" s="28"/>
      <c r="HC886" s="28"/>
      <c r="HH886" s="202"/>
      <c r="HJ886" s="28"/>
      <c r="HK886" s="28"/>
      <c r="HL886" s="28"/>
      <c r="HQ886" s="28"/>
      <c r="HR886" s="28"/>
      <c r="HS886" s="28"/>
      <c r="HT886" s="28"/>
      <c r="HU886" s="28"/>
      <c r="HV886" s="28"/>
      <c r="HW886" s="28"/>
      <c r="HX886" s="28"/>
      <c r="HY886" s="28"/>
      <c r="HZ886" s="28"/>
      <c r="IA886" s="28"/>
      <c r="IB886" s="28"/>
      <c r="IC886" s="28"/>
      <c r="ID886" s="28"/>
      <c r="IE886" s="28"/>
      <c r="IF886" s="28"/>
      <c r="IG886" s="28"/>
      <c r="IH886" s="28"/>
      <c r="II886" s="28"/>
      <c r="IJ886" s="28"/>
      <c r="IK886" s="28"/>
      <c r="IL886" s="28"/>
      <c r="IM886" s="28"/>
      <c r="IN886" s="28"/>
      <c r="IO886" s="28"/>
      <c r="IP886" s="28"/>
      <c r="IQ886" s="28"/>
      <c r="IR886" s="28"/>
      <c r="IS886" s="28"/>
      <c r="IT886" s="28"/>
      <c r="IU886" s="28"/>
      <c r="IV886" s="28"/>
    </row>
    <row r="887" spans="1:256" s="54" customFormat="1" ht="18">
      <c r="A887" s="364" t="s">
        <v>2388</v>
      </c>
      <c r="B887" s="28"/>
      <c r="C887" s="292"/>
      <c r="D887" s="365" t="s">
        <v>129</v>
      </c>
      <c r="E887" s="54">
        <f t="shared" si="13"/>
        <v>0</v>
      </c>
      <c r="F887" s="305">
        <f t="shared" si="14"/>
        <v>11</v>
      </c>
      <c r="H887" s="28"/>
      <c r="I887" s="28"/>
      <c r="J887" s="28">
        <v>11</v>
      </c>
      <c r="K887" s="28"/>
      <c r="L887" s="28"/>
      <c r="M887" s="28"/>
      <c r="N887" s="28"/>
      <c r="R887" s="202"/>
      <c r="T887" s="28"/>
      <c r="U887" s="28"/>
      <c r="V887" s="28"/>
      <c r="AA887" s="202"/>
      <c r="AC887" s="28"/>
      <c r="AD887" s="28"/>
      <c r="AE887" s="28"/>
      <c r="AJ887" s="202"/>
      <c r="AL887" s="28"/>
      <c r="AM887" s="28"/>
      <c r="AN887" s="28"/>
      <c r="AS887" s="202"/>
      <c r="AU887" s="28"/>
      <c r="AV887" s="28"/>
      <c r="AW887" s="28"/>
      <c r="BB887" s="202"/>
      <c r="BD887" s="28"/>
      <c r="BE887" s="28"/>
      <c r="BF887" s="28"/>
      <c r="BK887" s="202"/>
      <c r="BM887" s="28"/>
      <c r="BN887" s="28"/>
      <c r="BO887" s="28"/>
      <c r="BT887" s="202"/>
      <c r="BV887" s="28"/>
      <c r="BW887" s="28"/>
      <c r="BX887" s="28"/>
      <c r="CC887" s="202"/>
      <c r="CE887" s="28"/>
      <c r="CF887" s="28"/>
      <c r="CG887" s="28"/>
      <c r="CL887" s="202"/>
      <c r="CN887" s="28"/>
      <c r="CO887" s="28"/>
      <c r="CP887" s="28"/>
      <c r="CU887" s="202"/>
      <c r="CW887" s="28"/>
      <c r="CX887" s="28"/>
      <c r="CY887" s="28"/>
      <c r="DD887" s="202"/>
      <c r="DF887" s="28"/>
      <c r="DG887" s="28"/>
      <c r="DH887" s="28"/>
      <c r="DM887" s="202"/>
      <c r="DO887" s="28"/>
      <c r="DP887" s="28"/>
      <c r="DQ887" s="28"/>
      <c r="DV887" s="202"/>
      <c r="DX887" s="28"/>
      <c r="DY887" s="28"/>
      <c r="DZ887" s="28"/>
      <c r="EE887" s="202"/>
      <c r="EG887" s="28"/>
      <c r="EH887" s="28"/>
      <c r="EI887" s="28"/>
      <c r="EN887" s="202"/>
      <c r="EP887" s="28"/>
      <c r="EQ887" s="28"/>
      <c r="ER887" s="28"/>
      <c r="EW887" s="202"/>
      <c r="EY887" s="28"/>
      <c r="EZ887" s="28"/>
      <c r="FA887" s="28"/>
      <c r="FF887" s="202"/>
      <c r="FH887" s="28"/>
      <c r="FI887" s="28"/>
      <c r="FJ887" s="28"/>
      <c r="FO887" s="202"/>
      <c r="FQ887" s="28"/>
      <c r="FR887" s="28"/>
      <c r="FS887" s="28"/>
      <c r="FX887" s="202"/>
      <c r="FZ887" s="28"/>
      <c r="GA887" s="28"/>
      <c r="GB887" s="28"/>
      <c r="GG887" s="202"/>
      <c r="GI887" s="28"/>
      <c r="GJ887" s="28"/>
      <c r="GK887" s="28"/>
      <c r="GP887" s="202"/>
      <c r="GR887" s="28"/>
      <c r="GS887" s="28"/>
      <c r="GT887" s="28"/>
      <c r="GY887" s="202"/>
      <c r="HA887" s="28"/>
      <c r="HB887" s="28"/>
      <c r="HC887" s="28"/>
      <c r="HH887" s="202"/>
      <c r="HJ887" s="28"/>
      <c r="HK887" s="28"/>
      <c r="HL887" s="28"/>
      <c r="HQ887" s="28"/>
      <c r="HR887" s="28"/>
      <c r="HS887" s="28"/>
      <c r="HT887" s="28"/>
      <c r="HU887" s="28"/>
      <c r="HV887" s="28"/>
      <c r="HW887" s="28"/>
      <c r="HX887" s="28"/>
      <c r="HY887" s="28"/>
      <c r="HZ887" s="28"/>
      <c r="IA887" s="28"/>
      <c r="IB887" s="28"/>
      <c r="IC887" s="28"/>
      <c r="ID887" s="28"/>
      <c r="IE887" s="28"/>
      <c r="IF887" s="28"/>
      <c r="IG887" s="28"/>
      <c r="IH887" s="28"/>
      <c r="II887" s="28"/>
      <c r="IJ887" s="28"/>
      <c r="IK887" s="28"/>
      <c r="IL887" s="28"/>
      <c r="IM887" s="28"/>
      <c r="IN887" s="28"/>
      <c r="IO887" s="28"/>
      <c r="IP887" s="28"/>
      <c r="IQ887" s="28"/>
      <c r="IR887" s="28"/>
      <c r="IS887" s="28"/>
      <c r="IT887" s="28"/>
      <c r="IU887" s="28"/>
      <c r="IV887" s="28"/>
    </row>
    <row r="888" spans="1:256" s="54" customFormat="1" ht="18">
      <c r="A888" s="364" t="s">
        <v>693</v>
      </c>
      <c r="B888" s="292"/>
      <c r="C888" s="292"/>
      <c r="D888" s="54" t="s">
        <v>131</v>
      </c>
      <c r="E888" s="54">
        <f t="shared" si="13"/>
        <v>5</v>
      </c>
      <c r="F888" s="305">
        <f t="shared" si="14"/>
        <v>29</v>
      </c>
      <c r="H888" s="28">
        <v>21</v>
      </c>
      <c r="I888" s="28">
        <v>8</v>
      </c>
      <c r="J888" s="28"/>
      <c r="K888" s="28"/>
      <c r="L888" s="28"/>
      <c r="M888" s="28"/>
      <c r="N888" s="28"/>
      <c r="R888" s="202"/>
      <c r="T888" s="28"/>
      <c r="U888" s="28"/>
      <c r="V888" s="28"/>
      <c r="AA888" s="202"/>
      <c r="AC888" s="28"/>
      <c r="AD888" s="28"/>
      <c r="AE888" s="28"/>
      <c r="AJ888" s="202"/>
      <c r="AL888" s="28"/>
      <c r="AM888" s="28"/>
      <c r="AN888" s="28"/>
      <c r="AS888" s="202"/>
      <c r="AU888" s="28"/>
      <c r="AV888" s="28"/>
      <c r="AW888" s="28"/>
      <c r="BB888" s="202"/>
      <c r="BD888" s="28"/>
      <c r="BE888" s="28"/>
      <c r="BF888" s="28"/>
      <c r="BK888" s="202"/>
      <c r="BM888" s="28"/>
      <c r="BN888" s="28"/>
      <c r="BO888" s="28"/>
      <c r="BT888" s="202"/>
      <c r="BV888" s="28"/>
      <c r="BW888" s="28"/>
      <c r="BX888" s="28"/>
      <c r="CC888" s="202"/>
      <c r="CE888" s="28"/>
      <c r="CF888" s="28"/>
      <c r="CG888" s="28"/>
      <c r="CL888" s="202"/>
      <c r="CN888" s="28"/>
      <c r="CO888" s="28"/>
      <c r="CP888" s="28"/>
      <c r="CU888" s="202"/>
      <c r="CW888" s="28"/>
      <c r="CX888" s="28"/>
      <c r="CY888" s="28"/>
      <c r="DD888" s="202"/>
      <c r="DF888" s="28"/>
      <c r="DG888" s="28"/>
      <c r="DH888" s="28"/>
      <c r="DM888" s="202"/>
      <c r="DO888" s="28"/>
      <c r="DP888" s="28"/>
      <c r="DQ888" s="28"/>
      <c r="DV888" s="202"/>
      <c r="DX888" s="28"/>
      <c r="DY888" s="28"/>
      <c r="DZ888" s="28"/>
      <c r="EE888" s="202"/>
      <c r="EG888" s="28"/>
      <c r="EH888" s="28"/>
      <c r="EI888" s="28"/>
      <c r="EN888" s="202"/>
      <c r="EP888" s="28"/>
      <c r="EQ888" s="28"/>
      <c r="ER888" s="28"/>
      <c r="EW888" s="202"/>
      <c r="EY888" s="28"/>
      <c r="EZ888" s="28"/>
      <c r="FA888" s="28"/>
      <c r="FF888" s="202"/>
      <c r="FH888" s="28"/>
      <c r="FI888" s="28"/>
      <c r="FJ888" s="28"/>
      <c r="FO888" s="202"/>
      <c r="FQ888" s="28"/>
      <c r="FR888" s="28"/>
      <c r="FS888" s="28"/>
      <c r="FX888" s="202"/>
      <c r="FZ888" s="28"/>
      <c r="GA888" s="28"/>
      <c r="GB888" s="28"/>
      <c r="GG888" s="202"/>
      <c r="GI888" s="28"/>
      <c r="GJ888" s="28"/>
      <c r="GK888" s="28"/>
      <c r="GP888" s="202"/>
      <c r="GR888" s="28"/>
      <c r="GS888" s="28"/>
      <c r="GT888" s="28"/>
      <c r="GY888" s="202"/>
      <c r="HA888" s="28"/>
      <c r="HB888" s="28"/>
      <c r="HC888" s="28"/>
      <c r="HH888" s="202"/>
      <c r="HJ888" s="28"/>
      <c r="HK888" s="28"/>
      <c r="HL888" s="28"/>
      <c r="HQ888" s="28"/>
      <c r="HR888" s="28"/>
      <c r="HS888" s="28"/>
      <c r="HT888" s="28"/>
      <c r="HU888" s="28"/>
      <c r="HV888" s="28"/>
      <c r="HW888" s="28"/>
      <c r="HX888" s="28"/>
      <c r="HY888" s="28"/>
      <c r="HZ888" s="28"/>
      <c r="IA888" s="28"/>
      <c r="IB888" s="28"/>
      <c r="IC888" s="28"/>
      <c r="ID888" s="28"/>
      <c r="IE888" s="28"/>
      <c r="IF888" s="28"/>
      <c r="IG888" s="28"/>
      <c r="IH888" s="28"/>
      <c r="II888" s="28"/>
      <c r="IJ888" s="28"/>
      <c r="IK888" s="28"/>
      <c r="IL888" s="28"/>
      <c r="IM888" s="28"/>
      <c r="IN888" s="28"/>
      <c r="IO888" s="28"/>
      <c r="IP888" s="28"/>
      <c r="IQ888" s="28"/>
      <c r="IR888" s="28"/>
      <c r="IS888" s="28"/>
      <c r="IT888" s="28"/>
      <c r="IU888" s="28"/>
      <c r="IV888" s="28"/>
    </row>
    <row r="889" spans="1:256" s="54" customFormat="1" ht="18">
      <c r="A889" s="364" t="s">
        <v>2389</v>
      </c>
      <c r="B889" s="28"/>
      <c r="C889" s="292"/>
      <c r="D889" s="365" t="s">
        <v>129</v>
      </c>
      <c r="E889" s="54">
        <f t="shared" si="13"/>
        <v>0</v>
      </c>
      <c r="F889" s="305">
        <f t="shared" si="14"/>
        <v>15</v>
      </c>
      <c r="H889" s="28"/>
      <c r="I889" s="28">
        <v>12</v>
      </c>
      <c r="J889" s="28">
        <v>3</v>
      </c>
      <c r="K889" s="28"/>
      <c r="L889" s="300"/>
      <c r="M889" s="28"/>
      <c r="N889" s="28"/>
      <c r="R889" s="202"/>
      <c r="T889" s="28"/>
      <c r="U889" s="28"/>
      <c r="V889" s="28"/>
      <c r="AA889" s="202"/>
      <c r="AC889" s="28"/>
      <c r="AD889" s="28"/>
      <c r="AE889" s="28"/>
      <c r="AJ889" s="202"/>
      <c r="AL889" s="28"/>
      <c r="AM889" s="28"/>
      <c r="AN889" s="28"/>
      <c r="AS889" s="202"/>
      <c r="AU889" s="28"/>
      <c r="AV889" s="28"/>
      <c r="AW889" s="28"/>
      <c r="BB889" s="202"/>
      <c r="BD889" s="28"/>
      <c r="BE889" s="28"/>
      <c r="BF889" s="28"/>
      <c r="BK889" s="202"/>
      <c r="BM889" s="28"/>
      <c r="BN889" s="28"/>
      <c r="BO889" s="28"/>
      <c r="BT889" s="202"/>
      <c r="BV889" s="28"/>
      <c r="BW889" s="28"/>
      <c r="BX889" s="28"/>
      <c r="CC889" s="202"/>
      <c r="CE889" s="28"/>
      <c r="CF889" s="28"/>
      <c r="CG889" s="28"/>
      <c r="CL889" s="202"/>
      <c r="CN889" s="28"/>
      <c r="CO889" s="28"/>
      <c r="CP889" s="28"/>
      <c r="CU889" s="202"/>
      <c r="CW889" s="28"/>
      <c r="CX889" s="28"/>
      <c r="CY889" s="28"/>
      <c r="DD889" s="202"/>
      <c r="DF889" s="28"/>
      <c r="DG889" s="28"/>
      <c r="DH889" s="28"/>
      <c r="DM889" s="202"/>
      <c r="DO889" s="28"/>
      <c r="DP889" s="28"/>
      <c r="DQ889" s="28"/>
      <c r="DV889" s="202"/>
      <c r="DX889" s="28"/>
      <c r="DY889" s="28"/>
      <c r="DZ889" s="28"/>
      <c r="EE889" s="202"/>
      <c r="EG889" s="28"/>
      <c r="EH889" s="28"/>
      <c r="EI889" s="28"/>
      <c r="EN889" s="202"/>
      <c r="EP889" s="28"/>
      <c r="EQ889" s="28"/>
      <c r="ER889" s="28"/>
      <c r="EW889" s="202"/>
      <c r="EY889" s="28"/>
      <c r="EZ889" s="28"/>
      <c r="FA889" s="28"/>
      <c r="FF889" s="202"/>
      <c r="FH889" s="28"/>
      <c r="FI889" s="28"/>
      <c r="FJ889" s="28"/>
      <c r="FO889" s="202"/>
      <c r="FQ889" s="28"/>
      <c r="FR889" s="28"/>
      <c r="FS889" s="28"/>
      <c r="FX889" s="202"/>
      <c r="FZ889" s="28"/>
      <c r="GA889" s="28"/>
      <c r="GB889" s="28"/>
      <c r="GG889" s="202"/>
      <c r="GI889" s="28"/>
      <c r="GJ889" s="28"/>
      <c r="GK889" s="28"/>
      <c r="GP889" s="202"/>
      <c r="GR889" s="28"/>
      <c r="GS889" s="28"/>
      <c r="GT889" s="28"/>
      <c r="GY889" s="202"/>
      <c r="HA889" s="28"/>
      <c r="HB889" s="28"/>
      <c r="HC889" s="28"/>
      <c r="HH889" s="202"/>
      <c r="HJ889" s="28"/>
      <c r="HK889" s="28"/>
      <c r="HL889" s="28"/>
      <c r="HQ889" s="28"/>
      <c r="HR889" s="28"/>
      <c r="HS889" s="28"/>
      <c r="HT889" s="28"/>
      <c r="HU889" s="28"/>
      <c r="HV889" s="28"/>
      <c r="HW889" s="28"/>
      <c r="HX889" s="28"/>
      <c r="HY889" s="28"/>
      <c r="HZ889" s="28"/>
      <c r="IA889" s="28"/>
      <c r="IB889" s="28"/>
      <c r="IC889" s="28"/>
      <c r="ID889" s="28"/>
      <c r="IE889" s="28"/>
      <c r="IF889" s="28"/>
      <c r="IG889" s="28"/>
      <c r="IH889" s="28"/>
      <c r="II889" s="28"/>
      <c r="IJ889" s="28"/>
      <c r="IK889" s="28"/>
      <c r="IL889" s="28"/>
      <c r="IM889" s="28"/>
      <c r="IN889" s="28"/>
      <c r="IO889" s="28"/>
      <c r="IP889" s="28"/>
      <c r="IQ889" s="28"/>
      <c r="IR889" s="28"/>
      <c r="IS889" s="28"/>
      <c r="IT889" s="28"/>
      <c r="IU889" s="28"/>
      <c r="IV889" s="28"/>
    </row>
    <row r="890" spans="1:256" s="54" customFormat="1" ht="18">
      <c r="A890" s="364" t="s">
        <v>1411</v>
      </c>
      <c r="B890" s="28"/>
      <c r="C890" s="292"/>
      <c r="D890" s="365" t="s">
        <v>129</v>
      </c>
      <c r="E890" s="54">
        <f t="shared" si="13"/>
        <v>0</v>
      </c>
      <c r="F890" s="305">
        <f t="shared" si="14"/>
        <v>3</v>
      </c>
      <c r="H890" s="28"/>
      <c r="I890" s="28"/>
      <c r="J890" s="28">
        <v>3</v>
      </c>
      <c r="K890" s="28"/>
      <c r="M890" s="28"/>
      <c r="N890" s="28"/>
      <c r="R890" s="202"/>
      <c r="T890" s="28"/>
      <c r="U890" s="28"/>
      <c r="V890" s="28"/>
      <c r="AA890" s="202"/>
      <c r="AC890" s="28"/>
      <c r="AD890" s="28"/>
      <c r="AE890" s="28"/>
      <c r="AJ890" s="202"/>
      <c r="AL890" s="28"/>
      <c r="AM890" s="28"/>
      <c r="AN890" s="28"/>
      <c r="AS890" s="202"/>
      <c r="AU890" s="28"/>
      <c r="AV890" s="28"/>
      <c r="AW890" s="28"/>
      <c r="BB890" s="202"/>
      <c r="BD890" s="28"/>
      <c r="BE890" s="28"/>
      <c r="BF890" s="28"/>
      <c r="BK890" s="202"/>
      <c r="BM890" s="28"/>
      <c r="BN890" s="28"/>
      <c r="BO890" s="28"/>
      <c r="BT890" s="202"/>
      <c r="BV890" s="28"/>
      <c r="BW890" s="28"/>
      <c r="BX890" s="28"/>
      <c r="CC890" s="202"/>
      <c r="CE890" s="28"/>
      <c r="CF890" s="28"/>
      <c r="CG890" s="28"/>
      <c r="CL890" s="202"/>
      <c r="CN890" s="28"/>
      <c r="CO890" s="28"/>
      <c r="CP890" s="28"/>
      <c r="CU890" s="202"/>
      <c r="CW890" s="28"/>
      <c r="CX890" s="28"/>
      <c r="CY890" s="28"/>
      <c r="DD890" s="202"/>
      <c r="DF890" s="28"/>
      <c r="DG890" s="28"/>
      <c r="DH890" s="28"/>
      <c r="DM890" s="202"/>
      <c r="DO890" s="28"/>
      <c r="DP890" s="28"/>
      <c r="DQ890" s="28"/>
      <c r="DV890" s="202"/>
      <c r="DX890" s="28"/>
      <c r="DY890" s="28"/>
      <c r="DZ890" s="28"/>
      <c r="EE890" s="202"/>
      <c r="EG890" s="28"/>
      <c r="EH890" s="28"/>
      <c r="EI890" s="28"/>
      <c r="EN890" s="202"/>
      <c r="EP890" s="28"/>
      <c r="EQ890" s="28"/>
      <c r="ER890" s="28"/>
      <c r="EW890" s="202"/>
      <c r="EY890" s="28"/>
      <c r="EZ890" s="28"/>
      <c r="FA890" s="28"/>
      <c r="FF890" s="202"/>
      <c r="FH890" s="28"/>
      <c r="FI890" s="28"/>
      <c r="FJ890" s="28"/>
      <c r="FO890" s="202"/>
      <c r="FQ890" s="28"/>
      <c r="FR890" s="28"/>
      <c r="FS890" s="28"/>
      <c r="FX890" s="202"/>
      <c r="FZ890" s="28"/>
      <c r="GA890" s="28"/>
      <c r="GB890" s="28"/>
      <c r="GG890" s="202"/>
      <c r="GI890" s="28"/>
      <c r="GJ890" s="28"/>
      <c r="GK890" s="28"/>
      <c r="GP890" s="202"/>
      <c r="GR890" s="28"/>
      <c r="GS890" s="28"/>
      <c r="GT890" s="28"/>
      <c r="GY890" s="202"/>
      <c r="HA890" s="28"/>
      <c r="HB890" s="28"/>
      <c r="HC890" s="28"/>
      <c r="HH890" s="202"/>
      <c r="HJ890" s="28"/>
      <c r="HK890" s="28"/>
      <c r="HL890" s="28"/>
      <c r="HQ890" s="28"/>
      <c r="HR890" s="28"/>
      <c r="HS890" s="28"/>
      <c r="HT890" s="28"/>
      <c r="HU890" s="28"/>
      <c r="HV890" s="28"/>
      <c r="HW890" s="28"/>
      <c r="HX890" s="28"/>
      <c r="HY890" s="28"/>
      <c r="HZ890" s="28"/>
      <c r="IA890" s="28"/>
      <c r="IB890" s="28"/>
      <c r="IC890" s="28"/>
      <c r="ID890" s="28"/>
      <c r="IE890" s="28"/>
      <c r="IF890" s="28"/>
      <c r="IG890" s="28"/>
      <c r="IH890" s="28"/>
      <c r="II890" s="28"/>
      <c r="IJ890" s="28"/>
      <c r="IK890" s="28"/>
      <c r="IL890" s="28"/>
      <c r="IM890" s="28"/>
      <c r="IN890" s="28"/>
      <c r="IO890" s="28"/>
      <c r="IP890" s="28"/>
      <c r="IQ890" s="28"/>
      <c r="IR890" s="28"/>
      <c r="IS890" s="28"/>
      <c r="IT890" s="28"/>
      <c r="IU890" s="28"/>
      <c r="IV890" s="28"/>
    </row>
    <row r="891" spans="1:256" s="54" customFormat="1" ht="18">
      <c r="A891" s="364" t="s">
        <v>2333</v>
      </c>
      <c r="B891" s="28"/>
      <c r="C891" s="292"/>
      <c r="D891" s="365" t="s">
        <v>129</v>
      </c>
      <c r="E891" s="54">
        <f t="shared" si="13"/>
        <v>1</v>
      </c>
      <c r="F891" s="305">
        <f t="shared" si="14"/>
        <v>0</v>
      </c>
      <c r="H891" s="28"/>
      <c r="I891" s="28"/>
      <c r="J891" s="28"/>
      <c r="K891" s="28"/>
      <c r="L891" s="28"/>
      <c r="M891" s="28"/>
      <c r="N891" s="28"/>
      <c r="R891" s="202"/>
      <c r="T891" s="28"/>
      <c r="U891" s="28"/>
      <c r="V891" s="28"/>
      <c r="AA891" s="202"/>
      <c r="AC891" s="28"/>
      <c r="AD891" s="28"/>
      <c r="AE891" s="28"/>
      <c r="AJ891" s="202"/>
      <c r="AL891" s="28"/>
      <c r="AM891" s="28"/>
      <c r="AN891" s="28"/>
      <c r="AS891" s="202"/>
      <c r="AU891" s="28"/>
      <c r="AV891" s="28"/>
      <c r="AW891" s="28"/>
      <c r="BB891" s="202"/>
      <c r="BD891" s="28"/>
      <c r="BE891" s="28"/>
      <c r="BF891" s="28"/>
      <c r="BK891" s="202"/>
      <c r="BM891" s="28"/>
      <c r="BN891" s="28"/>
      <c r="BO891" s="28"/>
      <c r="BT891" s="202"/>
      <c r="BV891" s="28"/>
      <c r="BW891" s="28"/>
      <c r="BX891" s="28"/>
      <c r="CC891" s="202"/>
      <c r="CE891" s="28"/>
      <c r="CF891" s="28"/>
      <c r="CG891" s="28"/>
      <c r="CL891" s="202"/>
      <c r="CN891" s="28"/>
      <c r="CO891" s="28"/>
      <c r="CP891" s="28"/>
      <c r="CU891" s="202"/>
      <c r="CW891" s="28"/>
      <c r="CX891" s="28"/>
      <c r="CY891" s="28"/>
      <c r="DD891" s="202"/>
      <c r="DF891" s="28"/>
      <c r="DG891" s="28"/>
      <c r="DH891" s="28"/>
      <c r="DM891" s="202"/>
      <c r="DO891" s="28"/>
      <c r="DP891" s="28"/>
      <c r="DQ891" s="28"/>
      <c r="DV891" s="202"/>
      <c r="DX891" s="28"/>
      <c r="DY891" s="28"/>
      <c r="DZ891" s="28"/>
      <c r="EE891" s="202"/>
      <c r="EG891" s="28"/>
      <c r="EH891" s="28"/>
      <c r="EI891" s="28"/>
      <c r="EN891" s="202"/>
      <c r="EP891" s="28"/>
      <c r="EQ891" s="28"/>
      <c r="ER891" s="28"/>
      <c r="EW891" s="202"/>
      <c r="EY891" s="28"/>
      <c r="EZ891" s="28"/>
      <c r="FA891" s="28"/>
      <c r="FF891" s="202"/>
      <c r="FH891" s="28"/>
      <c r="FI891" s="28"/>
      <c r="FJ891" s="28"/>
      <c r="FO891" s="202"/>
      <c r="FQ891" s="28"/>
      <c r="FR891" s="28"/>
      <c r="FS891" s="28"/>
      <c r="FX891" s="202"/>
      <c r="FZ891" s="28"/>
      <c r="GA891" s="28"/>
      <c r="GB891" s="28"/>
      <c r="GG891" s="202"/>
      <c r="GI891" s="28"/>
      <c r="GJ891" s="28"/>
      <c r="GK891" s="28"/>
      <c r="GP891" s="202"/>
      <c r="GR891" s="28"/>
      <c r="GS891" s="28"/>
      <c r="GT891" s="28"/>
      <c r="GY891" s="202"/>
      <c r="HA891" s="28"/>
      <c r="HB891" s="28"/>
      <c r="HC891" s="28"/>
      <c r="HH891" s="202"/>
      <c r="HJ891" s="28"/>
      <c r="HK891" s="28"/>
      <c r="HL891" s="28"/>
      <c r="HQ891" s="28"/>
      <c r="HR891" s="28"/>
      <c r="HS891" s="28"/>
      <c r="HT891" s="28"/>
      <c r="HU891" s="28"/>
      <c r="HV891" s="28"/>
      <c r="HW891" s="28"/>
      <c r="HX891" s="28"/>
      <c r="HY891" s="28"/>
      <c r="HZ891" s="28"/>
      <c r="IA891" s="28"/>
      <c r="IB891" s="28"/>
      <c r="IC891" s="28"/>
      <c r="ID891" s="28"/>
      <c r="IE891" s="28"/>
      <c r="IF891" s="28"/>
      <c r="IG891" s="28"/>
      <c r="IH891" s="28"/>
      <c r="II891" s="28"/>
      <c r="IJ891" s="28"/>
      <c r="IK891" s="28"/>
      <c r="IL891" s="28"/>
      <c r="IM891" s="28"/>
      <c r="IN891" s="28"/>
      <c r="IO891" s="28"/>
      <c r="IP891" s="28"/>
      <c r="IQ891" s="28"/>
      <c r="IR891" s="28"/>
      <c r="IS891" s="28"/>
      <c r="IT891" s="28"/>
      <c r="IU891" s="28"/>
      <c r="IV891" s="28"/>
    </row>
    <row r="892" spans="1:256" s="54" customFormat="1" ht="18">
      <c r="A892" s="364" t="s">
        <v>2294</v>
      </c>
      <c r="B892" s="292"/>
      <c r="C892" s="292"/>
      <c r="D892" s="54" t="s">
        <v>132</v>
      </c>
      <c r="E892" s="54">
        <f t="shared" si="13"/>
        <v>10</v>
      </c>
      <c r="F892" s="305">
        <f t="shared" si="14"/>
        <v>3</v>
      </c>
      <c r="H892" s="28">
        <v>3</v>
      </c>
      <c r="I892" s="28"/>
      <c r="J892" s="28"/>
      <c r="K892" s="28"/>
      <c r="L892" s="28"/>
      <c r="M892" s="28"/>
      <c r="N892" s="28"/>
      <c r="R892" s="202"/>
      <c r="T892" s="28"/>
      <c r="U892" s="28"/>
      <c r="V892" s="28"/>
      <c r="AA892" s="202"/>
      <c r="AC892" s="28"/>
      <c r="AD892" s="28"/>
      <c r="AE892" s="28"/>
      <c r="AJ892" s="202"/>
      <c r="AL892" s="28"/>
      <c r="AM892" s="28"/>
      <c r="AN892" s="28"/>
      <c r="AS892" s="202"/>
      <c r="AU892" s="28"/>
      <c r="AV892" s="28"/>
      <c r="AW892" s="28"/>
      <c r="BB892" s="202"/>
      <c r="BD892" s="28"/>
      <c r="BE892" s="28"/>
      <c r="BF892" s="28"/>
      <c r="BK892" s="202"/>
      <c r="BM892" s="28"/>
      <c r="BN892" s="28"/>
      <c r="BO892" s="28"/>
      <c r="BT892" s="202"/>
      <c r="BV892" s="28"/>
      <c r="BW892" s="28"/>
      <c r="BX892" s="28"/>
      <c r="CC892" s="202"/>
      <c r="CE892" s="28"/>
      <c r="CF892" s="28"/>
      <c r="CG892" s="28"/>
      <c r="CL892" s="202"/>
      <c r="CN892" s="28"/>
      <c r="CO892" s="28"/>
      <c r="CP892" s="28"/>
      <c r="CU892" s="202"/>
      <c r="CW892" s="28"/>
      <c r="CX892" s="28"/>
      <c r="CY892" s="28"/>
      <c r="DD892" s="202"/>
      <c r="DF892" s="28"/>
      <c r="DG892" s="28"/>
      <c r="DH892" s="28"/>
      <c r="DM892" s="202"/>
      <c r="DO892" s="28"/>
      <c r="DP892" s="28"/>
      <c r="DQ892" s="28"/>
      <c r="DV892" s="202"/>
      <c r="DX892" s="28"/>
      <c r="DY892" s="28"/>
      <c r="DZ892" s="28"/>
      <c r="EE892" s="202"/>
      <c r="EG892" s="28"/>
      <c r="EH892" s="28"/>
      <c r="EI892" s="28"/>
      <c r="EN892" s="202"/>
      <c r="EP892" s="28"/>
      <c r="EQ892" s="28"/>
      <c r="ER892" s="28"/>
      <c r="EW892" s="202"/>
      <c r="EY892" s="28"/>
      <c r="EZ892" s="28"/>
      <c r="FA892" s="28"/>
      <c r="FF892" s="202"/>
      <c r="FH892" s="28"/>
      <c r="FI892" s="28"/>
      <c r="FJ892" s="28"/>
      <c r="FO892" s="202"/>
      <c r="FQ892" s="28"/>
      <c r="FR892" s="28"/>
      <c r="FS892" s="28"/>
      <c r="FX892" s="202"/>
      <c r="FZ892" s="28"/>
      <c r="GA892" s="28"/>
      <c r="GB892" s="28"/>
      <c r="GG892" s="202"/>
      <c r="GI892" s="28"/>
      <c r="GJ892" s="28"/>
      <c r="GK892" s="28"/>
      <c r="GP892" s="202"/>
      <c r="GR892" s="28"/>
      <c r="GS892" s="28"/>
      <c r="GT892" s="28"/>
      <c r="GY892" s="202"/>
      <c r="HA892" s="28"/>
      <c r="HB892" s="28"/>
      <c r="HC892" s="28"/>
      <c r="HH892" s="202"/>
      <c r="HJ892" s="28"/>
      <c r="HK892" s="28"/>
      <c r="HL892" s="28"/>
      <c r="HQ892" s="28"/>
      <c r="HR892" s="28"/>
      <c r="HS892" s="28"/>
      <c r="HT892" s="28"/>
      <c r="HU892" s="28"/>
      <c r="HV892" s="28"/>
      <c r="HW892" s="28"/>
      <c r="HX892" s="28"/>
      <c r="HY892" s="28"/>
      <c r="HZ892" s="28"/>
      <c r="IA892" s="28"/>
      <c r="IB892" s="28"/>
      <c r="IC892" s="28"/>
      <c r="ID892" s="28"/>
      <c r="IE892" s="28"/>
      <c r="IF892" s="28"/>
      <c r="IG892" s="28"/>
      <c r="IH892" s="28"/>
      <c r="II892" s="28"/>
      <c r="IJ892" s="28"/>
      <c r="IK892" s="28"/>
      <c r="IL892" s="28"/>
      <c r="IM892" s="28"/>
      <c r="IN892" s="28"/>
      <c r="IO892" s="28"/>
      <c r="IP892" s="28"/>
      <c r="IQ892" s="28"/>
      <c r="IR892" s="28"/>
      <c r="IS892" s="28"/>
      <c r="IT892" s="28"/>
      <c r="IU892" s="28"/>
      <c r="IV892" s="28"/>
    </row>
    <row r="893" spans="1:256" s="54" customFormat="1" ht="18">
      <c r="A893" s="364" t="s">
        <v>2390</v>
      </c>
      <c r="B893" s="28"/>
      <c r="C893" s="292"/>
      <c r="D893" s="365" t="s">
        <v>129</v>
      </c>
      <c r="E893" s="54">
        <f t="shared" si="13"/>
        <v>0</v>
      </c>
      <c r="F893" s="305">
        <f t="shared" si="14"/>
        <v>6</v>
      </c>
      <c r="H893" s="28"/>
      <c r="I893" s="28"/>
      <c r="J893" s="28">
        <v>6</v>
      </c>
      <c r="K893" s="28"/>
      <c r="L893" s="28"/>
      <c r="M893" s="28"/>
      <c r="N893" s="28"/>
      <c r="R893" s="202"/>
      <c r="T893" s="28"/>
      <c r="U893" s="28"/>
      <c r="V893" s="28"/>
      <c r="AA893" s="202"/>
      <c r="AC893" s="28"/>
      <c r="AD893" s="28"/>
      <c r="AE893" s="28"/>
      <c r="AJ893" s="202"/>
      <c r="AL893" s="28"/>
      <c r="AM893" s="28"/>
      <c r="AN893" s="28"/>
      <c r="AS893" s="202"/>
      <c r="AU893" s="28"/>
      <c r="AV893" s="28"/>
      <c r="AW893" s="28"/>
      <c r="BB893" s="202"/>
      <c r="BD893" s="28"/>
      <c r="BE893" s="28"/>
      <c r="BF893" s="28"/>
      <c r="BK893" s="202"/>
      <c r="BM893" s="28"/>
      <c r="BN893" s="28"/>
      <c r="BO893" s="28"/>
      <c r="BT893" s="202"/>
      <c r="BV893" s="28"/>
      <c r="BW893" s="28"/>
      <c r="BX893" s="28"/>
      <c r="CC893" s="202"/>
      <c r="CE893" s="28"/>
      <c r="CF893" s="28"/>
      <c r="CG893" s="28"/>
      <c r="CL893" s="202"/>
      <c r="CN893" s="28"/>
      <c r="CO893" s="28"/>
      <c r="CP893" s="28"/>
      <c r="CU893" s="202"/>
      <c r="CW893" s="28"/>
      <c r="CX893" s="28"/>
      <c r="CY893" s="28"/>
      <c r="DD893" s="202"/>
      <c r="DF893" s="28"/>
      <c r="DG893" s="28"/>
      <c r="DH893" s="28"/>
      <c r="DM893" s="202"/>
      <c r="DO893" s="28"/>
      <c r="DP893" s="28"/>
      <c r="DQ893" s="28"/>
      <c r="DV893" s="202"/>
      <c r="DX893" s="28"/>
      <c r="DY893" s="28"/>
      <c r="DZ893" s="28"/>
      <c r="EE893" s="202"/>
      <c r="EG893" s="28"/>
      <c r="EH893" s="28"/>
      <c r="EI893" s="28"/>
      <c r="EN893" s="202"/>
      <c r="EP893" s="28"/>
      <c r="EQ893" s="28"/>
      <c r="ER893" s="28"/>
      <c r="EW893" s="202"/>
      <c r="EY893" s="28"/>
      <c r="EZ893" s="28"/>
      <c r="FA893" s="28"/>
      <c r="FF893" s="202"/>
      <c r="FH893" s="28"/>
      <c r="FI893" s="28"/>
      <c r="FJ893" s="28"/>
      <c r="FO893" s="202"/>
      <c r="FQ893" s="28"/>
      <c r="FR893" s="28"/>
      <c r="FS893" s="28"/>
      <c r="FX893" s="202"/>
      <c r="FZ893" s="28"/>
      <c r="GA893" s="28"/>
      <c r="GB893" s="28"/>
      <c r="GG893" s="202"/>
      <c r="GI893" s="28"/>
      <c r="GJ893" s="28"/>
      <c r="GK893" s="28"/>
      <c r="GP893" s="202"/>
      <c r="GR893" s="28"/>
      <c r="GS893" s="28"/>
      <c r="GT893" s="28"/>
      <c r="GY893" s="202"/>
      <c r="HA893" s="28"/>
      <c r="HB893" s="28"/>
      <c r="HC893" s="28"/>
      <c r="HH893" s="202"/>
      <c r="HJ893" s="28"/>
      <c r="HK893" s="28"/>
      <c r="HL893" s="28"/>
      <c r="HQ893" s="28"/>
      <c r="HR893" s="28"/>
      <c r="HS893" s="28"/>
      <c r="HT893" s="28"/>
      <c r="HU893" s="28"/>
      <c r="HV893" s="28"/>
      <c r="HW893" s="28"/>
      <c r="HX893" s="28"/>
      <c r="HY893" s="28"/>
      <c r="HZ893" s="28"/>
      <c r="IA893" s="28"/>
      <c r="IB893" s="28"/>
      <c r="IC893" s="28"/>
      <c r="ID893" s="28"/>
      <c r="IE893" s="28"/>
      <c r="IF893" s="28"/>
      <c r="IG893" s="28"/>
      <c r="IH893" s="28"/>
      <c r="II893" s="28"/>
      <c r="IJ893" s="28"/>
      <c r="IK893" s="28"/>
      <c r="IL893" s="28"/>
      <c r="IM893" s="28"/>
      <c r="IN893" s="28"/>
      <c r="IO893" s="28"/>
      <c r="IP893" s="28"/>
      <c r="IQ893" s="28"/>
      <c r="IR893" s="28"/>
      <c r="IS893" s="28"/>
      <c r="IT893" s="28"/>
      <c r="IU893" s="28"/>
      <c r="IV893" s="28"/>
    </row>
    <row r="894" spans="1:256" s="54" customFormat="1" ht="18">
      <c r="A894" s="364" t="s">
        <v>2054</v>
      </c>
      <c r="B894" s="292"/>
      <c r="C894" s="292"/>
      <c r="D894" s="54" t="s">
        <v>132</v>
      </c>
      <c r="E894" s="54">
        <f t="shared" si="13"/>
        <v>7</v>
      </c>
      <c r="F894" s="305">
        <f t="shared" si="14"/>
        <v>12</v>
      </c>
      <c r="H894" s="28"/>
      <c r="I894" s="28"/>
      <c r="J894" s="28">
        <v>12</v>
      </c>
      <c r="K894" s="28"/>
      <c r="L894" s="28"/>
      <c r="M894" s="28"/>
      <c r="N894" s="28"/>
      <c r="R894" s="202"/>
      <c r="T894" s="28"/>
      <c r="U894" s="28"/>
      <c r="V894" s="28"/>
      <c r="AA894" s="202"/>
      <c r="AC894" s="28"/>
      <c r="AD894" s="28"/>
      <c r="AE894" s="28"/>
      <c r="AJ894" s="202"/>
      <c r="AL894" s="28"/>
      <c r="AM894" s="28"/>
      <c r="AN894" s="28"/>
      <c r="AS894" s="202"/>
      <c r="AU894" s="28"/>
      <c r="AV894" s="28"/>
      <c r="AW894" s="28"/>
      <c r="BB894" s="202"/>
      <c r="BD894" s="28"/>
      <c r="BE894" s="28"/>
      <c r="BF894" s="28"/>
      <c r="BK894" s="202"/>
      <c r="BM894" s="28"/>
      <c r="BN894" s="28"/>
      <c r="BO894" s="28"/>
      <c r="BT894" s="202"/>
      <c r="BV894" s="28"/>
      <c r="BW894" s="28"/>
      <c r="BX894" s="28"/>
      <c r="CC894" s="202"/>
      <c r="CE894" s="28"/>
      <c r="CF894" s="28"/>
      <c r="CG894" s="28"/>
      <c r="CL894" s="202"/>
      <c r="CN894" s="28"/>
      <c r="CO894" s="28"/>
      <c r="CP894" s="28"/>
      <c r="CU894" s="202"/>
      <c r="CW894" s="28"/>
      <c r="CX894" s="28"/>
      <c r="CY894" s="28"/>
      <c r="DD894" s="202"/>
      <c r="DF894" s="28"/>
      <c r="DG894" s="28"/>
      <c r="DH894" s="28"/>
      <c r="DM894" s="202"/>
      <c r="DO894" s="28"/>
      <c r="DP894" s="28"/>
      <c r="DQ894" s="28"/>
      <c r="DV894" s="202"/>
      <c r="DX894" s="28"/>
      <c r="DY894" s="28"/>
      <c r="DZ894" s="28"/>
      <c r="EE894" s="202"/>
      <c r="EG894" s="28"/>
      <c r="EH894" s="28"/>
      <c r="EI894" s="28"/>
      <c r="EN894" s="202"/>
      <c r="EP894" s="28"/>
      <c r="EQ894" s="28"/>
      <c r="ER894" s="28"/>
      <c r="EW894" s="202"/>
      <c r="EY894" s="28"/>
      <c r="EZ894" s="28"/>
      <c r="FA894" s="28"/>
      <c r="FF894" s="202"/>
      <c r="FH894" s="28"/>
      <c r="FI894" s="28"/>
      <c r="FJ894" s="28"/>
      <c r="FO894" s="202"/>
      <c r="FQ894" s="28"/>
      <c r="FR894" s="28"/>
      <c r="FS894" s="28"/>
      <c r="FX894" s="202"/>
      <c r="FZ894" s="28"/>
      <c r="GA894" s="28"/>
      <c r="GB894" s="28"/>
      <c r="GG894" s="202"/>
      <c r="GI894" s="28"/>
      <c r="GJ894" s="28"/>
      <c r="GK894" s="28"/>
      <c r="GP894" s="202"/>
      <c r="GR894" s="28"/>
      <c r="GS894" s="28"/>
      <c r="GT894" s="28"/>
      <c r="GY894" s="202"/>
      <c r="HA894" s="28"/>
      <c r="HB894" s="28"/>
      <c r="HC894" s="28"/>
      <c r="HH894" s="202"/>
      <c r="HJ894" s="28"/>
      <c r="HK894" s="28"/>
      <c r="HL894" s="28"/>
      <c r="HQ894" s="28"/>
      <c r="HR894" s="28"/>
      <c r="HS894" s="28"/>
      <c r="HT894" s="28"/>
      <c r="HU894" s="28"/>
      <c r="HV894" s="28"/>
      <c r="HW894" s="28"/>
      <c r="HX894" s="28"/>
      <c r="HY894" s="28"/>
      <c r="HZ894" s="28"/>
      <c r="IA894" s="28"/>
      <c r="IB894" s="28"/>
      <c r="IC894" s="28"/>
      <c r="ID894" s="28"/>
      <c r="IE894" s="28"/>
      <c r="IF894" s="28"/>
      <c r="IG894" s="28"/>
      <c r="IH894" s="28"/>
      <c r="II894" s="28"/>
      <c r="IJ894" s="28"/>
      <c r="IK894" s="28"/>
      <c r="IL894" s="28"/>
      <c r="IM894" s="28"/>
      <c r="IN894" s="28"/>
      <c r="IO894" s="28"/>
      <c r="IP894" s="28"/>
      <c r="IQ894" s="28"/>
      <c r="IR894" s="28"/>
      <c r="IS894" s="28"/>
      <c r="IT894" s="28"/>
      <c r="IU894" s="28"/>
      <c r="IV894" s="28"/>
    </row>
    <row r="895" spans="1:256" s="54" customFormat="1" ht="18">
      <c r="A895" s="364" t="s">
        <v>699</v>
      </c>
      <c r="B895" s="28"/>
      <c r="C895" s="292"/>
      <c r="D895" s="365" t="s">
        <v>129</v>
      </c>
      <c r="E895" s="54">
        <f t="shared" si="13"/>
        <v>3</v>
      </c>
      <c r="F895" s="305">
        <f t="shared" si="14"/>
        <v>16</v>
      </c>
      <c r="H895" s="28">
        <v>13</v>
      </c>
      <c r="I895" s="28"/>
      <c r="J895" s="28">
        <v>3</v>
      </c>
      <c r="K895" s="28"/>
      <c r="L895" s="28"/>
      <c r="M895" s="28"/>
      <c r="N895" s="28"/>
      <c r="R895" s="202"/>
      <c r="T895" s="28"/>
      <c r="U895" s="28"/>
      <c r="V895" s="28"/>
      <c r="AA895" s="202"/>
      <c r="AC895" s="28"/>
      <c r="AD895" s="28"/>
      <c r="AE895" s="28"/>
      <c r="AJ895" s="202"/>
      <c r="AL895" s="28"/>
      <c r="AM895" s="28"/>
      <c r="AN895" s="28"/>
      <c r="AS895" s="202"/>
      <c r="AU895" s="28"/>
      <c r="AV895" s="28"/>
      <c r="AW895" s="28"/>
      <c r="BB895" s="202"/>
      <c r="BD895" s="28"/>
      <c r="BE895" s="28"/>
      <c r="BF895" s="28"/>
      <c r="BK895" s="202"/>
      <c r="BM895" s="28"/>
      <c r="BN895" s="28"/>
      <c r="BO895" s="28"/>
      <c r="BT895" s="202"/>
      <c r="BV895" s="28"/>
      <c r="BW895" s="28"/>
      <c r="BX895" s="28"/>
      <c r="CC895" s="202"/>
      <c r="CE895" s="28"/>
      <c r="CF895" s="28"/>
      <c r="CG895" s="28"/>
      <c r="CL895" s="202"/>
      <c r="CN895" s="28"/>
      <c r="CO895" s="28"/>
      <c r="CP895" s="28"/>
      <c r="CU895" s="202"/>
      <c r="CW895" s="28"/>
      <c r="CX895" s="28"/>
      <c r="CY895" s="28"/>
      <c r="DD895" s="202"/>
      <c r="DF895" s="28"/>
      <c r="DG895" s="28"/>
      <c r="DH895" s="28"/>
      <c r="DM895" s="202"/>
      <c r="DO895" s="28"/>
      <c r="DP895" s="28"/>
      <c r="DQ895" s="28"/>
      <c r="DV895" s="202"/>
      <c r="DX895" s="28"/>
      <c r="DY895" s="28"/>
      <c r="DZ895" s="28"/>
      <c r="EE895" s="202"/>
      <c r="EG895" s="28"/>
      <c r="EH895" s="28"/>
      <c r="EI895" s="28"/>
      <c r="EN895" s="202"/>
      <c r="EP895" s="28"/>
      <c r="EQ895" s="28"/>
      <c r="ER895" s="28"/>
      <c r="EW895" s="202"/>
      <c r="EY895" s="28"/>
      <c r="EZ895" s="28"/>
      <c r="FA895" s="28"/>
      <c r="FF895" s="202"/>
      <c r="FH895" s="28"/>
      <c r="FI895" s="28"/>
      <c r="FJ895" s="28"/>
      <c r="FO895" s="202"/>
      <c r="FQ895" s="28"/>
      <c r="FR895" s="28"/>
      <c r="FS895" s="28"/>
      <c r="FX895" s="202"/>
      <c r="FZ895" s="28"/>
      <c r="GA895" s="28"/>
      <c r="GB895" s="28"/>
      <c r="GG895" s="202"/>
      <c r="GI895" s="28"/>
      <c r="GJ895" s="28"/>
      <c r="GK895" s="28"/>
      <c r="GP895" s="202"/>
      <c r="GR895" s="28"/>
      <c r="GS895" s="28"/>
      <c r="GT895" s="28"/>
      <c r="GY895" s="202"/>
      <c r="HA895" s="28"/>
      <c r="HB895" s="28"/>
      <c r="HC895" s="28"/>
      <c r="HH895" s="202"/>
      <c r="HJ895" s="28"/>
      <c r="HK895" s="28"/>
      <c r="HL895" s="28"/>
      <c r="HQ895" s="28"/>
      <c r="HR895" s="28"/>
      <c r="HS895" s="28"/>
      <c r="HT895" s="28"/>
      <c r="HU895" s="28"/>
      <c r="HV895" s="28"/>
      <c r="HW895" s="28"/>
      <c r="HX895" s="28"/>
      <c r="HY895" s="28"/>
      <c r="HZ895" s="28"/>
      <c r="IA895" s="28"/>
      <c r="IB895" s="28"/>
      <c r="IC895" s="28"/>
      <c r="ID895" s="28"/>
      <c r="IE895" s="28"/>
      <c r="IF895" s="28"/>
      <c r="IG895" s="28"/>
      <c r="IH895" s="28"/>
      <c r="II895" s="28"/>
      <c r="IJ895" s="28"/>
      <c r="IK895" s="28"/>
      <c r="IL895" s="28"/>
      <c r="IM895" s="28"/>
      <c r="IN895" s="28"/>
      <c r="IO895" s="28"/>
      <c r="IP895" s="28"/>
      <c r="IQ895" s="28"/>
      <c r="IR895" s="28"/>
      <c r="IS895" s="28"/>
      <c r="IT895" s="28"/>
      <c r="IU895" s="28"/>
      <c r="IV895" s="28"/>
    </row>
    <row r="896" spans="1:256" s="54" customFormat="1" ht="18">
      <c r="A896" s="364" t="s">
        <v>2391</v>
      </c>
      <c r="B896" s="28"/>
      <c r="C896" s="292"/>
      <c r="D896" s="365" t="s">
        <v>129</v>
      </c>
      <c r="E896" s="54">
        <f t="shared" si="13"/>
        <v>0</v>
      </c>
      <c r="F896" s="305">
        <f t="shared" si="14"/>
        <v>15</v>
      </c>
      <c r="H896" s="28"/>
      <c r="I896" s="28">
        <v>5</v>
      </c>
      <c r="J896" s="28"/>
      <c r="K896" s="28">
        <v>10</v>
      </c>
      <c r="L896" s="28"/>
      <c r="M896" s="28"/>
      <c r="N896" s="28"/>
      <c r="R896" s="202"/>
      <c r="T896" s="28"/>
      <c r="U896" s="28"/>
      <c r="V896" s="28"/>
      <c r="AA896" s="202"/>
      <c r="AC896" s="28"/>
      <c r="AD896" s="28"/>
      <c r="AE896" s="28"/>
      <c r="AJ896" s="202"/>
      <c r="AL896" s="28"/>
      <c r="AM896" s="28"/>
      <c r="AN896" s="28"/>
      <c r="AS896" s="202"/>
      <c r="AU896" s="28"/>
      <c r="AV896" s="28"/>
      <c r="AW896" s="28"/>
      <c r="BB896" s="202"/>
      <c r="BD896" s="28"/>
      <c r="BE896" s="28"/>
      <c r="BF896" s="28"/>
      <c r="BK896" s="202"/>
      <c r="BM896" s="28"/>
      <c r="BN896" s="28"/>
      <c r="BO896" s="28"/>
      <c r="BT896" s="202"/>
      <c r="BV896" s="28"/>
      <c r="BW896" s="28"/>
      <c r="BX896" s="28"/>
      <c r="CC896" s="202"/>
      <c r="CE896" s="28"/>
      <c r="CF896" s="28"/>
      <c r="CG896" s="28"/>
      <c r="CL896" s="202"/>
      <c r="CN896" s="28"/>
      <c r="CO896" s="28"/>
      <c r="CP896" s="28"/>
      <c r="CU896" s="202"/>
      <c r="CW896" s="28"/>
      <c r="CX896" s="28"/>
      <c r="CY896" s="28"/>
      <c r="DD896" s="202"/>
      <c r="DF896" s="28"/>
      <c r="DG896" s="28"/>
      <c r="DH896" s="28"/>
      <c r="DM896" s="202"/>
      <c r="DO896" s="28"/>
      <c r="DP896" s="28"/>
      <c r="DQ896" s="28"/>
      <c r="DV896" s="202"/>
      <c r="DX896" s="28"/>
      <c r="DY896" s="28"/>
      <c r="DZ896" s="28"/>
      <c r="EE896" s="202"/>
      <c r="EG896" s="28"/>
      <c r="EH896" s="28"/>
      <c r="EI896" s="28"/>
      <c r="EN896" s="202"/>
      <c r="EP896" s="28"/>
      <c r="EQ896" s="28"/>
      <c r="ER896" s="28"/>
      <c r="EW896" s="202"/>
      <c r="EY896" s="28"/>
      <c r="EZ896" s="28"/>
      <c r="FA896" s="28"/>
      <c r="FF896" s="202"/>
      <c r="FH896" s="28"/>
      <c r="FI896" s="28"/>
      <c r="FJ896" s="28"/>
      <c r="FO896" s="202"/>
      <c r="FQ896" s="28"/>
      <c r="FR896" s="28"/>
      <c r="FS896" s="28"/>
      <c r="FX896" s="202"/>
      <c r="FZ896" s="28"/>
      <c r="GA896" s="28"/>
      <c r="GB896" s="28"/>
      <c r="GG896" s="202"/>
      <c r="GI896" s="28"/>
      <c r="GJ896" s="28"/>
      <c r="GK896" s="28"/>
      <c r="GP896" s="202"/>
      <c r="GR896" s="28"/>
      <c r="GS896" s="28"/>
      <c r="GT896" s="28"/>
      <c r="GY896" s="202"/>
      <c r="HA896" s="28"/>
      <c r="HB896" s="28"/>
      <c r="HC896" s="28"/>
      <c r="HH896" s="202"/>
      <c r="HJ896" s="28"/>
      <c r="HK896" s="28"/>
      <c r="HL896" s="28"/>
      <c r="HQ896" s="28"/>
      <c r="HR896" s="28"/>
      <c r="HS896" s="28"/>
      <c r="HT896" s="28"/>
      <c r="HU896" s="28"/>
      <c r="HV896" s="28"/>
      <c r="HW896" s="28"/>
      <c r="HX896" s="28"/>
      <c r="HY896" s="28"/>
      <c r="HZ896" s="28"/>
      <c r="IA896" s="28"/>
      <c r="IB896" s="28"/>
      <c r="IC896" s="28"/>
      <c r="ID896" s="28"/>
      <c r="IE896" s="28"/>
      <c r="IF896" s="28"/>
      <c r="IG896" s="28"/>
      <c r="IH896" s="28"/>
      <c r="II896" s="28"/>
      <c r="IJ896" s="28"/>
      <c r="IK896" s="28"/>
      <c r="IL896" s="28"/>
      <c r="IM896" s="28"/>
      <c r="IN896" s="28"/>
      <c r="IO896" s="28"/>
      <c r="IP896" s="28"/>
      <c r="IQ896" s="28"/>
      <c r="IR896" s="28"/>
      <c r="IS896" s="28"/>
      <c r="IT896" s="28"/>
      <c r="IU896" s="28"/>
      <c r="IV896" s="28"/>
    </row>
    <row r="897" spans="1:256" s="54" customFormat="1" ht="18">
      <c r="A897" s="364" t="s">
        <v>1109</v>
      </c>
      <c r="B897" s="28"/>
      <c r="C897" s="292"/>
      <c r="D897" s="365" t="s">
        <v>129</v>
      </c>
      <c r="E897" s="54">
        <f t="shared" si="13"/>
        <v>0</v>
      </c>
      <c r="F897" s="305">
        <f t="shared" si="14"/>
        <v>28</v>
      </c>
      <c r="H897" s="300">
        <v>4</v>
      </c>
      <c r="I897" s="300">
        <v>18</v>
      </c>
      <c r="J897" s="300">
        <v>6</v>
      </c>
      <c r="K897" s="300"/>
      <c r="L897" s="28"/>
      <c r="M897" s="300"/>
      <c r="N897" s="28"/>
      <c r="R897" s="202"/>
      <c r="T897" s="28"/>
      <c r="U897" s="28"/>
      <c r="V897" s="28"/>
      <c r="AA897" s="202"/>
      <c r="AC897" s="28"/>
      <c r="AD897" s="28"/>
      <c r="AE897" s="28"/>
      <c r="AJ897" s="202"/>
      <c r="AL897" s="28"/>
      <c r="AM897" s="28"/>
      <c r="AN897" s="28"/>
      <c r="AS897" s="202"/>
      <c r="AU897" s="28"/>
      <c r="AV897" s="28"/>
      <c r="AW897" s="28"/>
      <c r="BB897" s="202"/>
      <c r="BD897" s="28"/>
      <c r="BE897" s="28"/>
      <c r="BF897" s="28"/>
      <c r="BK897" s="202"/>
      <c r="BM897" s="28"/>
      <c r="BN897" s="28"/>
      <c r="BO897" s="28"/>
      <c r="BT897" s="202"/>
      <c r="BV897" s="28"/>
      <c r="BW897" s="28"/>
      <c r="BX897" s="28"/>
      <c r="CC897" s="202"/>
      <c r="CE897" s="28"/>
      <c r="CF897" s="28"/>
      <c r="CG897" s="28"/>
      <c r="CL897" s="202"/>
      <c r="CN897" s="28"/>
      <c r="CO897" s="28"/>
      <c r="CP897" s="28"/>
      <c r="CU897" s="202"/>
      <c r="CW897" s="28"/>
      <c r="CX897" s="28"/>
      <c r="CY897" s="28"/>
      <c r="DD897" s="202"/>
      <c r="DF897" s="28"/>
      <c r="DG897" s="28"/>
      <c r="DH897" s="28"/>
      <c r="DM897" s="202"/>
      <c r="DO897" s="28"/>
      <c r="DP897" s="28"/>
      <c r="DQ897" s="28"/>
      <c r="DV897" s="202"/>
      <c r="DX897" s="28"/>
      <c r="DY897" s="28"/>
      <c r="DZ897" s="28"/>
      <c r="EE897" s="202"/>
      <c r="EG897" s="28"/>
      <c r="EH897" s="28"/>
      <c r="EI897" s="28"/>
      <c r="EN897" s="202"/>
      <c r="EP897" s="28"/>
      <c r="EQ897" s="28"/>
      <c r="ER897" s="28"/>
      <c r="EW897" s="202"/>
      <c r="EY897" s="28"/>
      <c r="EZ897" s="28"/>
      <c r="FA897" s="28"/>
      <c r="FF897" s="202"/>
      <c r="FH897" s="28"/>
      <c r="FI897" s="28"/>
      <c r="FJ897" s="28"/>
      <c r="FO897" s="202"/>
      <c r="FQ897" s="28"/>
      <c r="FR897" s="28"/>
      <c r="FS897" s="28"/>
      <c r="FX897" s="202"/>
      <c r="FZ897" s="28"/>
      <c r="GA897" s="28"/>
      <c r="GB897" s="28"/>
      <c r="GG897" s="202"/>
      <c r="GI897" s="28"/>
      <c r="GJ897" s="28"/>
      <c r="GK897" s="28"/>
      <c r="GP897" s="202"/>
      <c r="GR897" s="28"/>
      <c r="GS897" s="28"/>
      <c r="GT897" s="28"/>
      <c r="GY897" s="202"/>
      <c r="HA897" s="28"/>
      <c r="HB897" s="28"/>
      <c r="HC897" s="28"/>
      <c r="HH897" s="202"/>
      <c r="HJ897" s="28"/>
      <c r="HK897" s="28"/>
      <c r="HL897" s="28"/>
      <c r="HQ897" s="28"/>
      <c r="HR897" s="28"/>
      <c r="HS897" s="28"/>
      <c r="HT897" s="28"/>
      <c r="HU897" s="28"/>
      <c r="HV897" s="28"/>
      <c r="HW897" s="28"/>
      <c r="HX897" s="28"/>
      <c r="HY897" s="28"/>
      <c r="HZ897" s="28"/>
      <c r="IA897" s="28"/>
      <c r="IB897" s="28"/>
      <c r="IC897" s="28"/>
      <c r="ID897" s="28"/>
      <c r="IE897" s="28"/>
      <c r="IF897" s="28"/>
      <c r="IG897" s="28"/>
      <c r="IH897" s="28"/>
      <c r="II897" s="28"/>
      <c r="IJ897" s="28"/>
      <c r="IK897" s="28"/>
      <c r="IL897" s="28"/>
      <c r="IM897" s="28"/>
      <c r="IN897" s="28"/>
      <c r="IO897" s="28"/>
      <c r="IP897" s="28"/>
      <c r="IQ897" s="28"/>
      <c r="IR897" s="28"/>
      <c r="IS897" s="28"/>
      <c r="IT897" s="28"/>
      <c r="IU897" s="28"/>
      <c r="IV897" s="28"/>
    </row>
    <row r="898" spans="1:256" s="54" customFormat="1" ht="18">
      <c r="A898" s="364" t="s">
        <v>935</v>
      </c>
      <c r="B898" s="28"/>
      <c r="C898" s="292"/>
      <c r="D898" s="365" t="s">
        <v>129</v>
      </c>
      <c r="E898" s="54">
        <f t="shared" si="13"/>
        <v>0</v>
      </c>
      <c r="F898" s="305">
        <f t="shared" si="14"/>
        <v>0</v>
      </c>
      <c r="H898" s="300"/>
      <c r="I898" s="300"/>
      <c r="J898" s="300"/>
      <c r="K898" s="300"/>
      <c r="M898" s="300"/>
      <c r="N898" s="28"/>
      <c r="R898" s="202"/>
      <c r="T898" s="28"/>
      <c r="U898" s="28"/>
      <c r="V898" s="28"/>
      <c r="AA898" s="202"/>
      <c r="AC898" s="28"/>
      <c r="AD898" s="28"/>
      <c r="AE898" s="28"/>
      <c r="AJ898" s="202"/>
      <c r="AL898" s="28"/>
      <c r="AM898" s="28"/>
      <c r="AN898" s="28"/>
      <c r="AS898" s="202"/>
      <c r="AU898" s="28"/>
      <c r="AV898" s="28"/>
      <c r="AW898" s="28"/>
      <c r="BB898" s="202"/>
      <c r="BD898" s="28"/>
      <c r="BE898" s="28"/>
      <c r="BF898" s="28"/>
      <c r="BK898" s="202"/>
      <c r="BM898" s="28"/>
      <c r="BN898" s="28"/>
      <c r="BO898" s="28"/>
      <c r="BT898" s="202"/>
      <c r="BV898" s="28"/>
      <c r="BW898" s="28"/>
      <c r="BX898" s="28"/>
      <c r="CC898" s="202"/>
      <c r="CE898" s="28"/>
      <c r="CF898" s="28"/>
      <c r="CG898" s="28"/>
      <c r="CL898" s="202"/>
      <c r="CN898" s="28"/>
      <c r="CO898" s="28"/>
      <c r="CP898" s="28"/>
      <c r="CU898" s="202"/>
      <c r="CW898" s="28"/>
      <c r="CX898" s="28"/>
      <c r="CY898" s="28"/>
      <c r="DD898" s="202"/>
      <c r="DF898" s="28"/>
      <c r="DG898" s="28"/>
      <c r="DH898" s="28"/>
      <c r="DM898" s="202"/>
      <c r="DO898" s="28"/>
      <c r="DP898" s="28"/>
      <c r="DQ898" s="28"/>
      <c r="DV898" s="202"/>
      <c r="DX898" s="28"/>
      <c r="DY898" s="28"/>
      <c r="DZ898" s="28"/>
      <c r="EE898" s="202"/>
      <c r="EG898" s="28"/>
      <c r="EH898" s="28"/>
      <c r="EI898" s="28"/>
      <c r="EN898" s="202"/>
      <c r="EP898" s="28"/>
      <c r="EQ898" s="28"/>
      <c r="ER898" s="28"/>
      <c r="EW898" s="202"/>
      <c r="EY898" s="28"/>
      <c r="EZ898" s="28"/>
      <c r="FA898" s="28"/>
      <c r="FF898" s="202"/>
      <c r="FH898" s="28"/>
      <c r="FI898" s="28"/>
      <c r="FJ898" s="28"/>
      <c r="FO898" s="202"/>
      <c r="FQ898" s="28"/>
      <c r="FR898" s="28"/>
      <c r="FS898" s="28"/>
      <c r="FX898" s="202"/>
      <c r="FZ898" s="28"/>
      <c r="GA898" s="28"/>
      <c r="GB898" s="28"/>
      <c r="GG898" s="202"/>
      <c r="GI898" s="28"/>
      <c r="GJ898" s="28"/>
      <c r="GK898" s="28"/>
      <c r="GP898" s="202"/>
      <c r="GR898" s="28"/>
      <c r="GS898" s="28"/>
      <c r="GT898" s="28"/>
      <c r="GY898" s="202"/>
      <c r="HA898" s="28"/>
      <c r="HB898" s="28"/>
      <c r="HC898" s="28"/>
      <c r="HH898" s="202"/>
      <c r="HJ898" s="28"/>
      <c r="HK898" s="28"/>
      <c r="HL898" s="28"/>
      <c r="HQ898" s="28"/>
      <c r="HR898" s="28"/>
      <c r="HS898" s="28"/>
      <c r="HT898" s="28"/>
      <c r="HU898" s="28"/>
      <c r="HV898" s="28"/>
      <c r="HW898" s="28"/>
      <c r="HX898" s="28"/>
      <c r="HY898" s="28"/>
      <c r="HZ898" s="28"/>
      <c r="IA898" s="28"/>
      <c r="IB898" s="28"/>
      <c r="IC898" s="28"/>
      <c r="ID898" s="28"/>
      <c r="IE898" s="28"/>
      <c r="IF898" s="28"/>
      <c r="IG898" s="28"/>
      <c r="IH898" s="28"/>
      <c r="II898" s="28"/>
      <c r="IJ898" s="28"/>
      <c r="IK898" s="28"/>
      <c r="IL898" s="28"/>
      <c r="IM898" s="28"/>
      <c r="IN898" s="28"/>
      <c r="IO898" s="28"/>
      <c r="IP898" s="28"/>
      <c r="IQ898" s="28"/>
      <c r="IR898" s="28"/>
      <c r="IS898" s="28"/>
      <c r="IT898" s="28"/>
      <c r="IU898" s="28"/>
      <c r="IV898" s="28"/>
    </row>
    <row r="899" spans="1:256" s="54" customFormat="1" ht="18">
      <c r="A899" s="364" t="s">
        <v>481</v>
      </c>
      <c r="B899" s="28"/>
      <c r="C899" s="292"/>
      <c r="D899" s="54" t="s">
        <v>137</v>
      </c>
      <c r="E899" s="54">
        <f t="shared" si="13"/>
        <v>59</v>
      </c>
      <c r="F899" s="305">
        <f t="shared" si="14"/>
        <v>335</v>
      </c>
      <c r="G899" s="54">
        <v>72</v>
      </c>
      <c r="H899" s="28">
        <v>108</v>
      </c>
      <c r="I899" s="28">
        <v>59</v>
      </c>
      <c r="J899" s="28">
        <v>96</v>
      </c>
      <c r="K899" s="28"/>
      <c r="M899" s="28"/>
      <c r="N899" s="28"/>
      <c r="R899" s="202"/>
      <c r="T899" s="28"/>
      <c r="U899" s="28"/>
      <c r="V899" s="28"/>
      <c r="AA899" s="202"/>
      <c r="AC899" s="28"/>
      <c r="AD899" s="28"/>
      <c r="AE899" s="28"/>
      <c r="AJ899" s="202"/>
      <c r="AL899" s="28"/>
      <c r="AM899" s="28"/>
      <c r="AN899" s="28"/>
      <c r="AS899" s="202"/>
      <c r="AU899" s="28"/>
      <c r="AV899" s="28"/>
      <c r="AW899" s="28"/>
      <c r="BB899" s="202"/>
      <c r="BD899" s="28"/>
      <c r="BE899" s="28"/>
      <c r="BF899" s="28"/>
      <c r="BK899" s="202"/>
      <c r="BM899" s="28"/>
      <c r="BN899" s="28"/>
      <c r="BO899" s="28"/>
      <c r="BT899" s="202"/>
      <c r="BV899" s="28"/>
      <c r="BW899" s="28"/>
      <c r="BX899" s="28"/>
      <c r="CC899" s="202"/>
      <c r="CE899" s="28"/>
      <c r="CF899" s="28"/>
      <c r="CG899" s="28"/>
      <c r="CL899" s="202"/>
      <c r="CN899" s="28"/>
      <c r="CO899" s="28"/>
      <c r="CP899" s="28"/>
      <c r="CU899" s="202"/>
      <c r="CW899" s="28"/>
      <c r="CX899" s="28"/>
      <c r="CY899" s="28"/>
      <c r="DD899" s="202"/>
      <c r="DF899" s="28"/>
      <c r="DG899" s="28"/>
      <c r="DH899" s="28"/>
      <c r="DM899" s="202"/>
      <c r="DO899" s="28"/>
      <c r="DP899" s="28"/>
      <c r="DQ899" s="28"/>
      <c r="DV899" s="202"/>
      <c r="DX899" s="28"/>
      <c r="DY899" s="28"/>
      <c r="DZ899" s="28"/>
      <c r="EE899" s="202"/>
      <c r="EG899" s="28"/>
      <c r="EH899" s="28"/>
      <c r="EI899" s="28"/>
      <c r="EN899" s="202"/>
      <c r="EP899" s="28"/>
      <c r="EQ899" s="28"/>
      <c r="ER899" s="28"/>
      <c r="EW899" s="202"/>
      <c r="EY899" s="28"/>
      <c r="EZ899" s="28"/>
      <c r="FA899" s="28"/>
      <c r="FF899" s="202"/>
      <c r="FH899" s="28"/>
      <c r="FI899" s="28"/>
      <c r="FJ899" s="28"/>
      <c r="FO899" s="202"/>
      <c r="FQ899" s="28"/>
      <c r="FR899" s="28"/>
      <c r="FS899" s="28"/>
      <c r="FX899" s="202"/>
      <c r="FZ899" s="28"/>
      <c r="GA899" s="28"/>
      <c r="GB899" s="28"/>
      <c r="GG899" s="202"/>
      <c r="GI899" s="28"/>
      <c r="GJ899" s="28"/>
      <c r="GK899" s="28"/>
      <c r="GP899" s="202"/>
      <c r="GR899" s="28"/>
      <c r="GS899" s="28"/>
      <c r="GT899" s="28"/>
      <c r="GY899" s="202"/>
      <c r="HA899" s="28"/>
      <c r="HB899" s="28"/>
      <c r="HC899" s="28"/>
      <c r="HH899" s="202"/>
      <c r="HJ899" s="28"/>
      <c r="HK899" s="28"/>
      <c r="HL899" s="28"/>
      <c r="HQ899" s="28"/>
      <c r="HR899" s="28"/>
      <c r="HS899" s="28"/>
      <c r="HT899" s="28"/>
      <c r="HU899" s="28"/>
      <c r="HV899" s="28"/>
      <c r="HW899" s="28"/>
      <c r="HX899" s="28"/>
      <c r="HY899" s="28"/>
      <c r="HZ899" s="28"/>
      <c r="IA899" s="28"/>
      <c r="IB899" s="28"/>
      <c r="IC899" s="28"/>
      <c r="ID899" s="28"/>
      <c r="IE899" s="28"/>
      <c r="IF899" s="28"/>
      <c r="IG899" s="28"/>
      <c r="IH899" s="28"/>
      <c r="II899" s="28"/>
      <c r="IJ899" s="28"/>
      <c r="IK899" s="28"/>
      <c r="IL899" s="28"/>
      <c r="IM899" s="28"/>
      <c r="IN899" s="28"/>
      <c r="IO899" s="28"/>
      <c r="IP899" s="28"/>
      <c r="IQ899" s="28"/>
      <c r="IR899" s="28"/>
      <c r="IS899" s="28"/>
      <c r="IT899" s="28"/>
      <c r="IU899" s="28"/>
      <c r="IV899" s="28"/>
    </row>
    <row r="900" spans="1:256" s="54" customFormat="1" ht="18">
      <c r="A900" s="364" t="s">
        <v>492</v>
      </c>
      <c r="B900" s="28"/>
      <c r="C900" s="292"/>
      <c r="D900" s="54" t="s">
        <v>134</v>
      </c>
      <c r="E900" s="54">
        <f t="shared" si="13"/>
        <v>3</v>
      </c>
      <c r="F900" s="305">
        <f t="shared" si="14"/>
        <v>105</v>
      </c>
      <c r="G900" s="54">
        <v>6</v>
      </c>
      <c r="H900" s="28">
        <v>76</v>
      </c>
      <c r="I900" s="28">
        <v>3</v>
      </c>
      <c r="J900" s="28"/>
      <c r="K900" s="28">
        <v>20</v>
      </c>
      <c r="L900" s="28"/>
      <c r="M900" s="28"/>
      <c r="N900" s="28"/>
      <c r="R900" s="202"/>
      <c r="T900" s="28"/>
      <c r="U900" s="28"/>
      <c r="V900" s="28"/>
      <c r="AA900" s="202"/>
      <c r="AC900" s="28"/>
      <c r="AD900" s="28"/>
      <c r="AE900" s="28"/>
      <c r="AJ900" s="202"/>
      <c r="AL900" s="28"/>
      <c r="AM900" s="28"/>
      <c r="AN900" s="28"/>
      <c r="AS900" s="202"/>
      <c r="AU900" s="28"/>
      <c r="AV900" s="28"/>
      <c r="AW900" s="28"/>
      <c r="BB900" s="202"/>
      <c r="BD900" s="28"/>
      <c r="BE900" s="28"/>
      <c r="BF900" s="28"/>
      <c r="BK900" s="202"/>
      <c r="BM900" s="28"/>
      <c r="BN900" s="28"/>
      <c r="BO900" s="28"/>
      <c r="BT900" s="202"/>
      <c r="BV900" s="28"/>
      <c r="BW900" s="28"/>
      <c r="BX900" s="28"/>
      <c r="CC900" s="202"/>
      <c r="CE900" s="28"/>
      <c r="CF900" s="28"/>
      <c r="CG900" s="28"/>
      <c r="CL900" s="202"/>
      <c r="CN900" s="28"/>
      <c r="CO900" s="28"/>
      <c r="CP900" s="28"/>
      <c r="CU900" s="202"/>
      <c r="CW900" s="28"/>
      <c r="CX900" s="28"/>
      <c r="CY900" s="28"/>
      <c r="DD900" s="202"/>
      <c r="DF900" s="28"/>
      <c r="DG900" s="28"/>
      <c r="DH900" s="28"/>
      <c r="DM900" s="202"/>
      <c r="DO900" s="28"/>
      <c r="DP900" s="28"/>
      <c r="DQ900" s="28"/>
      <c r="DV900" s="202"/>
      <c r="DX900" s="28"/>
      <c r="DY900" s="28"/>
      <c r="DZ900" s="28"/>
      <c r="EE900" s="202"/>
      <c r="EG900" s="28"/>
      <c r="EH900" s="28"/>
      <c r="EI900" s="28"/>
      <c r="EN900" s="202"/>
      <c r="EP900" s="28"/>
      <c r="EQ900" s="28"/>
      <c r="ER900" s="28"/>
      <c r="EW900" s="202"/>
      <c r="EY900" s="28"/>
      <c r="EZ900" s="28"/>
      <c r="FA900" s="28"/>
      <c r="FF900" s="202"/>
      <c r="FH900" s="28"/>
      <c r="FI900" s="28"/>
      <c r="FJ900" s="28"/>
      <c r="FO900" s="202"/>
      <c r="FQ900" s="28"/>
      <c r="FR900" s="28"/>
      <c r="FS900" s="28"/>
      <c r="FX900" s="202"/>
      <c r="FZ900" s="28"/>
      <c r="GA900" s="28"/>
      <c r="GB900" s="28"/>
      <c r="GG900" s="202"/>
      <c r="GI900" s="28"/>
      <c r="GJ900" s="28"/>
      <c r="GK900" s="28"/>
      <c r="GP900" s="202"/>
      <c r="GR900" s="28"/>
      <c r="GS900" s="28"/>
      <c r="GT900" s="28"/>
      <c r="GY900" s="202"/>
      <c r="HA900" s="28"/>
      <c r="HB900" s="28"/>
      <c r="HC900" s="28"/>
      <c r="HH900" s="202"/>
      <c r="HJ900" s="28"/>
      <c r="HK900" s="28"/>
      <c r="HL900" s="28"/>
      <c r="HQ900" s="28"/>
      <c r="HR900" s="28"/>
      <c r="HS900" s="28"/>
      <c r="HT900" s="28"/>
      <c r="HU900" s="28"/>
      <c r="HV900" s="28"/>
      <c r="HW900" s="28"/>
      <c r="HX900" s="28"/>
      <c r="HY900" s="28"/>
      <c r="HZ900" s="28"/>
      <c r="IA900" s="28"/>
      <c r="IB900" s="28"/>
      <c r="IC900" s="28"/>
      <c r="ID900" s="28"/>
      <c r="IE900" s="28"/>
      <c r="IF900" s="28"/>
      <c r="IG900" s="28"/>
      <c r="IH900" s="28"/>
      <c r="II900" s="28"/>
      <c r="IJ900" s="28"/>
      <c r="IK900" s="28"/>
      <c r="IL900" s="28"/>
      <c r="IM900" s="28"/>
      <c r="IN900" s="28"/>
      <c r="IO900" s="28"/>
      <c r="IP900" s="28"/>
      <c r="IQ900" s="28"/>
      <c r="IR900" s="28"/>
      <c r="IS900" s="28"/>
      <c r="IT900" s="28"/>
      <c r="IU900" s="28"/>
      <c r="IV900" s="28"/>
    </row>
    <row r="901" spans="1:256" s="54" customFormat="1" ht="18">
      <c r="A901" s="364" t="s">
        <v>629</v>
      </c>
      <c r="B901" s="292"/>
      <c r="C901" s="292"/>
      <c r="D901" s="54" t="s">
        <v>130</v>
      </c>
      <c r="E901" s="54">
        <f t="shared" si="13"/>
        <v>5</v>
      </c>
      <c r="F901" s="305">
        <f t="shared" si="14"/>
        <v>22</v>
      </c>
      <c r="H901" s="28"/>
      <c r="I901" s="28">
        <v>3</v>
      </c>
      <c r="J901" s="28">
        <v>19</v>
      </c>
      <c r="K901" s="28"/>
      <c r="L901" s="28"/>
      <c r="M901" s="28"/>
      <c r="N901" s="28"/>
      <c r="R901" s="202"/>
      <c r="T901" s="28"/>
      <c r="U901" s="28"/>
      <c r="V901" s="28"/>
      <c r="AA901" s="202"/>
      <c r="AC901" s="28"/>
      <c r="AD901" s="28"/>
      <c r="AE901" s="28"/>
      <c r="AJ901" s="202"/>
      <c r="AL901" s="28"/>
      <c r="AM901" s="28"/>
      <c r="AN901" s="28"/>
      <c r="AS901" s="202"/>
      <c r="AU901" s="28"/>
      <c r="AV901" s="28"/>
      <c r="AW901" s="28"/>
      <c r="BB901" s="202"/>
      <c r="BD901" s="28"/>
      <c r="BE901" s="28"/>
      <c r="BF901" s="28"/>
      <c r="BK901" s="202"/>
      <c r="BM901" s="28"/>
      <c r="BN901" s="28"/>
      <c r="BO901" s="28"/>
      <c r="BT901" s="202"/>
      <c r="BV901" s="28"/>
      <c r="BW901" s="28"/>
      <c r="BX901" s="28"/>
      <c r="CC901" s="202"/>
      <c r="CE901" s="28"/>
      <c r="CF901" s="28"/>
      <c r="CG901" s="28"/>
      <c r="CL901" s="202"/>
      <c r="CN901" s="28"/>
      <c r="CO901" s="28"/>
      <c r="CP901" s="28"/>
      <c r="CU901" s="202"/>
      <c r="CW901" s="28"/>
      <c r="CX901" s="28"/>
      <c r="CY901" s="28"/>
      <c r="DD901" s="202"/>
      <c r="DF901" s="28"/>
      <c r="DG901" s="28"/>
      <c r="DH901" s="28"/>
      <c r="DM901" s="202"/>
      <c r="DO901" s="28"/>
      <c r="DP901" s="28"/>
      <c r="DQ901" s="28"/>
      <c r="DV901" s="202"/>
      <c r="DX901" s="28"/>
      <c r="DY901" s="28"/>
      <c r="DZ901" s="28"/>
      <c r="EE901" s="202"/>
      <c r="EG901" s="28"/>
      <c r="EH901" s="28"/>
      <c r="EI901" s="28"/>
      <c r="EN901" s="202"/>
      <c r="EP901" s="28"/>
      <c r="EQ901" s="28"/>
      <c r="ER901" s="28"/>
      <c r="EW901" s="202"/>
      <c r="EY901" s="28"/>
      <c r="EZ901" s="28"/>
      <c r="FA901" s="28"/>
      <c r="FF901" s="202"/>
      <c r="FH901" s="28"/>
      <c r="FI901" s="28"/>
      <c r="FJ901" s="28"/>
      <c r="FO901" s="202"/>
      <c r="FQ901" s="28"/>
      <c r="FR901" s="28"/>
      <c r="FS901" s="28"/>
      <c r="FX901" s="202"/>
      <c r="FZ901" s="28"/>
      <c r="GA901" s="28"/>
      <c r="GB901" s="28"/>
      <c r="GG901" s="202"/>
      <c r="GI901" s="28"/>
      <c r="GJ901" s="28"/>
      <c r="GK901" s="28"/>
      <c r="GP901" s="202"/>
      <c r="GR901" s="28"/>
      <c r="GS901" s="28"/>
      <c r="GT901" s="28"/>
      <c r="GY901" s="202"/>
      <c r="HA901" s="28"/>
      <c r="HB901" s="28"/>
      <c r="HC901" s="28"/>
      <c r="HH901" s="202"/>
      <c r="HJ901" s="28"/>
      <c r="HK901" s="28"/>
      <c r="HL901" s="28"/>
      <c r="HQ901" s="28"/>
      <c r="HR901" s="28"/>
      <c r="HS901" s="28"/>
      <c r="HT901" s="28"/>
      <c r="HU901" s="28"/>
      <c r="HV901" s="28"/>
      <c r="HW901" s="28"/>
      <c r="HX901" s="28"/>
      <c r="HY901" s="28"/>
      <c r="HZ901" s="28"/>
      <c r="IA901" s="28"/>
      <c r="IB901" s="28"/>
      <c r="IC901" s="28"/>
      <c r="ID901" s="28"/>
      <c r="IE901" s="28"/>
      <c r="IF901" s="28"/>
      <c r="IG901" s="28"/>
      <c r="IH901" s="28"/>
      <c r="II901" s="28"/>
      <c r="IJ901" s="28"/>
      <c r="IK901" s="28"/>
      <c r="IL901" s="28"/>
      <c r="IM901" s="28"/>
      <c r="IN901" s="28"/>
      <c r="IO901" s="28"/>
      <c r="IP901" s="28"/>
      <c r="IQ901" s="28"/>
      <c r="IR901" s="28"/>
      <c r="IS901" s="28"/>
      <c r="IT901" s="28"/>
      <c r="IU901" s="28"/>
      <c r="IV901" s="28"/>
    </row>
    <row r="902" spans="1:256" s="54" customFormat="1" ht="18">
      <c r="A902" s="364" t="s">
        <v>722</v>
      </c>
      <c r="B902" s="28"/>
      <c r="C902" s="292"/>
      <c r="D902" s="365" t="s">
        <v>129</v>
      </c>
      <c r="E902" s="54">
        <f t="shared" si="13"/>
        <v>7</v>
      </c>
      <c r="F902" s="305">
        <f t="shared" si="14"/>
        <v>148</v>
      </c>
      <c r="H902" s="300">
        <v>69</v>
      </c>
      <c r="I902" s="300">
        <v>58</v>
      </c>
      <c r="J902" s="300">
        <v>21</v>
      </c>
      <c r="K902" s="300"/>
      <c r="M902" s="300"/>
      <c r="N902" s="28"/>
      <c r="R902" s="202"/>
      <c r="T902" s="28"/>
      <c r="U902" s="28"/>
      <c r="V902" s="28"/>
      <c r="AA902" s="202"/>
      <c r="AC902" s="28"/>
      <c r="AD902" s="28"/>
      <c r="AE902" s="28"/>
      <c r="AJ902" s="202"/>
      <c r="AL902" s="28"/>
      <c r="AM902" s="28"/>
      <c r="AN902" s="28"/>
      <c r="AS902" s="202"/>
      <c r="AU902" s="28"/>
      <c r="AV902" s="28"/>
      <c r="AW902" s="28"/>
      <c r="BB902" s="202"/>
      <c r="BD902" s="28"/>
      <c r="BE902" s="28"/>
      <c r="BF902" s="28"/>
      <c r="BK902" s="202"/>
      <c r="BM902" s="28"/>
      <c r="BN902" s="28"/>
      <c r="BO902" s="28"/>
      <c r="BT902" s="202"/>
      <c r="BV902" s="28"/>
      <c r="BW902" s="28"/>
      <c r="BX902" s="28"/>
      <c r="CC902" s="202"/>
      <c r="CE902" s="28"/>
      <c r="CF902" s="28"/>
      <c r="CG902" s="28"/>
      <c r="CL902" s="202"/>
      <c r="CN902" s="28"/>
      <c r="CO902" s="28"/>
      <c r="CP902" s="28"/>
      <c r="CU902" s="202"/>
      <c r="CW902" s="28"/>
      <c r="CX902" s="28"/>
      <c r="CY902" s="28"/>
      <c r="DD902" s="202"/>
      <c r="DF902" s="28"/>
      <c r="DG902" s="28"/>
      <c r="DH902" s="28"/>
      <c r="DM902" s="202"/>
      <c r="DO902" s="28"/>
      <c r="DP902" s="28"/>
      <c r="DQ902" s="28"/>
      <c r="DV902" s="202"/>
      <c r="DX902" s="28"/>
      <c r="DY902" s="28"/>
      <c r="DZ902" s="28"/>
      <c r="EE902" s="202"/>
      <c r="EG902" s="28"/>
      <c r="EH902" s="28"/>
      <c r="EI902" s="28"/>
      <c r="EN902" s="202"/>
      <c r="EP902" s="28"/>
      <c r="EQ902" s="28"/>
      <c r="ER902" s="28"/>
      <c r="EW902" s="202"/>
      <c r="EY902" s="28"/>
      <c r="EZ902" s="28"/>
      <c r="FA902" s="28"/>
      <c r="FF902" s="202"/>
      <c r="FH902" s="28"/>
      <c r="FI902" s="28"/>
      <c r="FJ902" s="28"/>
      <c r="FO902" s="202"/>
      <c r="FQ902" s="28"/>
      <c r="FR902" s="28"/>
      <c r="FS902" s="28"/>
      <c r="FX902" s="202"/>
      <c r="FZ902" s="28"/>
      <c r="GA902" s="28"/>
      <c r="GB902" s="28"/>
      <c r="GG902" s="202"/>
      <c r="GI902" s="28"/>
      <c r="GJ902" s="28"/>
      <c r="GK902" s="28"/>
      <c r="GP902" s="202"/>
      <c r="GR902" s="28"/>
      <c r="GS902" s="28"/>
      <c r="GT902" s="28"/>
      <c r="GY902" s="202"/>
      <c r="HA902" s="28"/>
      <c r="HB902" s="28"/>
      <c r="HC902" s="28"/>
      <c r="HH902" s="202"/>
      <c r="HJ902" s="28"/>
      <c r="HK902" s="28"/>
      <c r="HL902" s="28"/>
      <c r="HQ902" s="28"/>
      <c r="HR902" s="28"/>
      <c r="HS902" s="28"/>
      <c r="HT902" s="28"/>
      <c r="HU902" s="28"/>
      <c r="HV902" s="28"/>
      <c r="HW902" s="28"/>
      <c r="HX902" s="28"/>
      <c r="HY902" s="28"/>
      <c r="HZ902" s="28"/>
      <c r="IA902" s="28"/>
      <c r="IB902" s="28"/>
      <c r="IC902" s="28"/>
      <c r="ID902" s="28"/>
      <c r="IE902" s="28"/>
      <c r="IF902" s="28"/>
      <c r="IG902" s="28"/>
      <c r="IH902" s="28"/>
      <c r="II902" s="28"/>
      <c r="IJ902" s="28"/>
      <c r="IK902" s="28"/>
      <c r="IL902" s="28"/>
      <c r="IM902" s="28"/>
      <c r="IN902" s="28"/>
      <c r="IO902" s="28"/>
      <c r="IP902" s="28"/>
      <c r="IQ902" s="28"/>
      <c r="IR902" s="28"/>
      <c r="IS902" s="28"/>
      <c r="IT902" s="28"/>
      <c r="IU902" s="28"/>
      <c r="IV902" s="28"/>
    </row>
    <row r="903" spans="1:256" s="54" customFormat="1" ht="18">
      <c r="A903" s="364" t="s">
        <v>2392</v>
      </c>
      <c r="B903" s="28"/>
      <c r="C903" s="292"/>
      <c r="D903" s="365" t="s">
        <v>129</v>
      </c>
      <c r="E903" s="54">
        <f t="shared" si="13"/>
        <v>0</v>
      </c>
      <c r="F903" s="305">
        <f t="shared" si="14"/>
        <v>0</v>
      </c>
      <c r="H903" s="300"/>
      <c r="I903" s="300"/>
      <c r="J903" s="300"/>
      <c r="K903" s="300"/>
      <c r="L903" s="300"/>
      <c r="M903" s="300"/>
      <c r="N903" s="28"/>
      <c r="R903" s="202"/>
      <c r="T903" s="28"/>
      <c r="U903" s="28"/>
      <c r="V903" s="28"/>
      <c r="AA903" s="202"/>
      <c r="AC903" s="28"/>
      <c r="AD903" s="28"/>
      <c r="AE903" s="28"/>
      <c r="AJ903" s="202"/>
      <c r="AL903" s="28"/>
      <c r="AM903" s="28"/>
      <c r="AN903" s="28"/>
      <c r="AS903" s="202"/>
      <c r="AU903" s="28"/>
      <c r="AV903" s="28"/>
      <c r="AW903" s="28"/>
      <c r="BB903" s="202"/>
      <c r="BD903" s="28"/>
      <c r="BE903" s="28"/>
      <c r="BF903" s="28"/>
      <c r="BK903" s="202"/>
      <c r="BM903" s="28"/>
      <c r="BN903" s="28"/>
      <c r="BO903" s="28"/>
      <c r="BT903" s="202"/>
      <c r="BV903" s="28"/>
      <c r="BW903" s="28"/>
      <c r="BX903" s="28"/>
      <c r="CC903" s="202"/>
      <c r="CE903" s="28"/>
      <c r="CF903" s="28"/>
      <c r="CG903" s="28"/>
      <c r="CL903" s="202"/>
      <c r="CN903" s="28"/>
      <c r="CO903" s="28"/>
      <c r="CP903" s="28"/>
      <c r="CU903" s="202"/>
      <c r="CW903" s="28"/>
      <c r="CX903" s="28"/>
      <c r="CY903" s="28"/>
      <c r="DD903" s="202"/>
      <c r="DF903" s="28"/>
      <c r="DG903" s="28"/>
      <c r="DH903" s="28"/>
      <c r="DM903" s="202"/>
      <c r="DO903" s="28"/>
      <c r="DP903" s="28"/>
      <c r="DQ903" s="28"/>
      <c r="DV903" s="202"/>
      <c r="DX903" s="28"/>
      <c r="DY903" s="28"/>
      <c r="DZ903" s="28"/>
      <c r="EE903" s="202"/>
      <c r="EG903" s="28"/>
      <c r="EH903" s="28"/>
      <c r="EI903" s="28"/>
      <c r="EN903" s="202"/>
      <c r="EP903" s="28"/>
      <c r="EQ903" s="28"/>
      <c r="ER903" s="28"/>
      <c r="EW903" s="202"/>
      <c r="EY903" s="28"/>
      <c r="EZ903" s="28"/>
      <c r="FA903" s="28"/>
      <c r="FF903" s="202"/>
      <c r="FH903" s="28"/>
      <c r="FI903" s="28"/>
      <c r="FJ903" s="28"/>
      <c r="FO903" s="202"/>
      <c r="FQ903" s="28"/>
      <c r="FR903" s="28"/>
      <c r="FS903" s="28"/>
      <c r="FX903" s="202"/>
      <c r="FZ903" s="28"/>
      <c r="GA903" s="28"/>
      <c r="GB903" s="28"/>
      <c r="GG903" s="202"/>
      <c r="GI903" s="28"/>
      <c r="GJ903" s="28"/>
      <c r="GK903" s="28"/>
      <c r="GP903" s="202"/>
      <c r="GR903" s="28"/>
      <c r="GS903" s="28"/>
      <c r="GT903" s="28"/>
      <c r="GY903" s="202"/>
      <c r="HA903" s="28"/>
      <c r="HB903" s="28"/>
      <c r="HC903" s="28"/>
      <c r="HH903" s="202"/>
      <c r="HJ903" s="28"/>
      <c r="HK903" s="28"/>
      <c r="HL903" s="28"/>
      <c r="HQ903" s="28"/>
      <c r="HR903" s="28"/>
      <c r="HS903" s="28"/>
      <c r="HT903" s="28"/>
      <c r="HU903" s="28"/>
      <c r="HV903" s="28"/>
      <c r="HW903" s="28"/>
      <c r="HX903" s="28"/>
      <c r="HY903" s="28"/>
      <c r="HZ903" s="28"/>
      <c r="IA903" s="28"/>
      <c r="IB903" s="28"/>
      <c r="IC903" s="28"/>
      <c r="ID903" s="28"/>
      <c r="IE903" s="28"/>
      <c r="IF903" s="28"/>
      <c r="IG903" s="28"/>
      <c r="IH903" s="28"/>
      <c r="II903" s="28"/>
      <c r="IJ903" s="28"/>
      <c r="IK903" s="28"/>
      <c r="IL903" s="28"/>
      <c r="IM903" s="28"/>
      <c r="IN903" s="28"/>
      <c r="IO903" s="28"/>
      <c r="IP903" s="28"/>
      <c r="IQ903" s="28"/>
      <c r="IR903" s="28"/>
      <c r="IS903" s="28"/>
      <c r="IT903" s="28"/>
      <c r="IU903" s="28"/>
      <c r="IV903" s="28"/>
    </row>
    <row r="904" spans="1:256" s="54" customFormat="1" ht="18">
      <c r="A904" s="364" t="s">
        <v>611</v>
      </c>
      <c r="B904" s="28"/>
      <c r="C904" s="292"/>
      <c r="D904" s="365" t="s">
        <v>129</v>
      </c>
      <c r="E904" s="54">
        <f t="shared" si="13"/>
        <v>0</v>
      </c>
      <c r="F904" s="305">
        <f t="shared" si="14"/>
        <v>0</v>
      </c>
      <c r="H904" s="300"/>
      <c r="I904" s="300"/>
      <c r="J904" s="300"/>
      <c r="K904" s="300"/>
      <c r="L904" s="28"/>
      <c r="M904" s="300"/>
      <c r="N904" s="28"/>
      <c r="R904" s="202"/>
      <c r="T904" s="28"/>
      <c r="U904" s="28"/>
      <c r="V904" s="28"/>
      <c r="AA904" s="202"/>
      <c r="AC904" s="28"/>
      <c r="AD904" s="28"/>
      <c r="AE904" s="28"/>
      <c r="AJ904" s="202"/>
      <c r="AL904" s="28"/>
      <c r="AM904" s="28"/>
      <c r="AN904" s="28"/>
      <c r="AS904" s="202"/>
      <c r="AU904" s="28"/>
      <c r="AV904" s="28"/>
      <c r="AW904" s="28"/>
      <c r="BB904" s="202"/>
      <c r="BD904" s="28"/>
      <c r="BE904" s="28"/>
      <c r="BF904" s="28"/>
      <c r="BK904" s="202"/>
      <c r="BM904" s="28"/>
      <c r="BN904" s="28"/>
      <c r="BO904" s="28"/>
      <c r="BT904" s="202"/>
      <c r="BV904" s="28"/>
      <c r="BW904" s="28"/>
      <c r="BX904" s="28"/>
      <c r="CC904" s="202"/>
      <c r="CE904" s="28"/>
      <c r="CF904" s="28"/>
      <c r="CG904" s="28"/>
      <c r="CL904" s="202"/>
      <c r="CN904" s="28"/>
      <c r="CO904" s="28"/>
      <c r="CP904" s="28"/>
      <c r="CU904" s="202"/>
      <c r="CW904" s="28"/>
      <c r="CX904" s="28"/>
      <c r="CY904" s="28"/>
      <c r="DD904" s="202"/>
      <c r="DF904" s="28"/>
      <c r="DG904" s="28"/>
      <c r="DH904" s="28"/>
      <c r="DM904" s="202"/>
      <c r="DO904" s="28"/>
      <c r="DP904" s="28"/>
      <c r="DQ904" s="28"/>
      <c r="DV904" s="202"/>
      <c r="DX904" s="28"/>
      <c r="DY904" s="28"/>
      <c r="DZ904" s="28"/>
      <c r="EE904" s="202"/>
      <c r="EG904" s="28"/>
      <c r="EH904" s="28"/>
      <c r="EI904" s="28"/>
      <c r="EN904" s="202"/>
      <c r="EP904" s="28"/>
      <c r="EQ904" s="28"/>
      <c r="ER904" s="28"/>
      <c r="EW904" s="202"/>
      <c r="EY904" s="28"/>
      <c r="EZ904" s="28"/>
      <c r="FA904" s="28"/>
      <c r="FF904" s="202"/>
      <c r="FH904" s="28"/>
      <c r="FI904" s="28"/>
      <c r="FJ904" s="28"/>
      <c r="FO904" s="202"/>
      <c r="FQ904" s="28"/>
      <c r="FR904" s="28"/>
      <c r="FS904" s="28"/>
      <c r="FX904" s="202"/>
      <c r="FZ904" s="28"/>
      <c r="GA904" s="28"/>
      <c r="GB904" s="28"/>
      <c r="GG904" s="202"/>
      <c r="GI904" s="28"/>
      <c r="GJ904" s="28"/>
      <c r="GK904" s="28"/>
      <c r="GP904" s="202"/>
      <c r="GR904" s="28"/>
      <c r="GS904" s="28"/>
      <c r="GT904" s="28"/>
      <c r="GY904" s="202"/>
      <c r="HA904" s="28"/>
      <c r="HB904" s="28"/>
      <c r="HC904" s="28"/>
      <c r="HH904" s="202"/>
      <c r="HJ904" s="28"/>
      <c r="HK904" s="28"/>
      <c r="HL904" s="28"/>
      <c r="HQ904" s="28"/>
      <c r="HR904" s="28"/>
      <c r="HS904" s="28"/>
      <c r="HT904" s="28"/>
      <c r="HU904" s="28"/>
      <c r="HV904" s="28"/>
      <c r="HW904" s="28"/>
      <c r="HX904" s="28"/>
      <c r="HY904" s="28"/>
      <c r="HZ904" s="28"/>
      <c r="IA904" s="28"/>
      <c r="IB904" s="28"/>
      <c r="IC904" s="28"/>
      <c r="ID904" s="28"/>
      <c r="IE904" s="28"/>
      <c r="IF904" s="28"/>
      <c r="IG904" s="28"/>
      <c r="IH904" s="28"/>
      <c r="II904" s="28"/>
      <c r="IJ904" s="28"/>
      <c r="IK904" s="28"/>
      <c r="IL904" s="28"/>
      <c r="IM904" s="28"/>
      <c r="IN904" s="28"/>
      <c r="IO904" s="28"/>
      <c r="IP904" s="28"/>
      <c r="IQ904" s="28"/>
      <c r="IR904" s="28"/>
      <c r="IS904" s="28"/>
      <c r="IT904" s="28"/>
      <c r="IU904" s="28"/>
      <c r="IV904" s="28"/>
    </row>
    <row r="905" spans="1:256" s="54" customFormat="1" ht="18">
      <c r="A905" s="364" t="s">
        <v>1458</v>
      </c>
      <c r="B905" s="28"/>
      <c r="C905" s="292"/>
      <c r="D905" s="365" t="s">
        <v>129</v>
      </c>
      <c r="E905" s="54">
        <f t="shared" si="13"/>
        <v>0</v>
      </c>
      <c r="F905" s="305">
        <f t="shared" si="14"/>
        <v>10</v>
      </c>
      <c r="H905" s="300"/>
      <c r="I905" s="300"/>
      <c r="J905" s="300">
        <v>10</v>
      </c>
      <c r="K905" s="300"/>
      <c r="L905" s="28"/>
      <c r="M905" s="300"/>
      <c r="N905" s="28"/>
      <c r="R905" s="202"/>
      <c r="T905" s="28"/>
      <c r="U905" s="28"/>
      <c r="V905" s="28"/>
      <c r="AA905" s="202"/>
      <c r="AC905" s="28"/>
      <c r="AD905" s="28"/>
      <c r="AE905" s="28"/>
      <c r="AJ905" s="202"/>
      <c r="AL905" s="28"/>
      <c r="AM905" s="28"/>
      <c r="AN905" s="28"/>
      <c r="AS905" s="202"/>
      <c r="AU905" s="28"/>
      <c r="AV905" s="28"/>
      <c r="AW905" s="28"/>
      <c r="BB905" s="202"/>
      <c r="BD905" s="28"/>
      <c r="BE905" s="28"/>
      <c r="BF905" s="28"/>
      <c r="BK905" s="202"/>
      <c r="BM905" s="28"/>
      <c r="BN905" s="28"/>
      <c r="BO905" s="28"/>
      <c r="BT905" s="202"/>
      <c r="BV905" s="28"/>
      <c r="BW905" s="28"/>
      <c r="BX905" s="28"/>
      <c r="CC905" s="202"/>
      <c r="CE905" s="28"/>
      <c r="CF905" s="28"/>
      <c r="CG905" s="28"/>
      <c r="CL905" s="202"/>
      <c r="CN905" s="28"/>
      <c r="CO905" s="28"/>
      <c r="CP905" s="28"/>
      <c r="CU905" s="202"/>
      <c r="CW905" s="28"/>
      <c r="CX905" s="28"/>
      <c r="CY905" s="28"/>
      <c r="DD905" s="202"/>
      <c r="DF905" s="28"/>
      <c r="DG905" s="28"/>
      <c r="DH905" s="28"/>
      <c r="DM905" s="202"/>
      <c r="DO905" s="28"/>
      <c r="DP905" s="28"/>
      <c r="DQ905" s="28"/>
      <c r="DV905" s="202"/>
      <c r="DX905" s="28"/>
      <c r="DY905" s="28"/>
      <c r="DZ905" s="28"/>
      <c r="EE905" s="202"/>
      <c r="EG905" s="28"/>
      <c r="EH905" s="28"/>
      <c r="EI905" s="28"/>
      <c r="EN905" s="202"/>
      <c r="EP905" s="28"/>
      <c r="EQ905" s="28"/>
      <c r="ER905" s="28"/>
      <c r="EW905" s="202"/>
      <c r="EY905" s="28"/>
      <c r="EZ905" s="28"/>
      <c r="FA905" s="28"/>
      <c r="FF905" s="202"/>
      <c r="FH905" s="28"/>
      <c r="FI905" s="28"/>
      <c r="FJ905" s="28"/>
      <c r="FO905" s="202"/>
      <c r="FQ905" s="28"/>
      <c r="FR905" s="28"/>
      <c r="FS905" s="28"/>
      <c r="FX905" s="202"/>
      <c r="FZ905" s="28"/>
      <c r="GA905" s="28"/>
      <c r="GB905" s="28"/>
      <c r="GG905" s="202"/>
      <c r="GI905" s="28"/>
      <c r="GJ905" s="28"/>
      <c r="GK905" s="28"/>
      <c r="GP905" s="202"/>
      <c r="GR905" s="28"/>
      <c r="GS905" s="28"/>
      <c r="GT905" s="28"/>
      <c r="GY905" s="202"/>
      <c r="HA905" s="28"/>
      <c r="HB905" s="28"/>
      <c r="HC905" s="28"/>
      <c r="HH905" s="202"/>
      <c r="HJ905" s="28"/>
      <c r="HK905" s="28"/>
      <c r="HL905" s="28"/>
      <c r="HQ905" s="28"/>
      <c r="HR905" s="28"/>
      <c r="HS905" s="28"/>
      <c r="HT905" s="28"/>
      <c r="HU905" s="28"/>
      <c r="HV905" s="28"/>
      <c r="HW905" s="28"/>
      <c r="HX905" s="28"/>
      <c r="HY905" s="28"/>
      <c r="HZ905" s="28"/>
      <c r="IA905" s="28"/>
      <c r="IB905" s="28"/>
      <c r="IC905" s="28"/>
      <c r="ID905" s="28"/>
      <c r="IE905" s="28"/>
      <c r="IF905" s="28"/>
      <c r="IG905" s="28"/>
      <c r="IH905" s="28"/>
      <c r="II905" s="28"/>
      <c r="IJ905" s="28"/>
      <c r="IK905" s="28"/>
      <c r="IL905" s="28"/>
      <c r="IM905" s="28"/>
      <c r="IN905" s="28"/>
      <c r="IO905" s="28"/>
      <c r="IP905" s="28"/>
      <c r="IQ905" s="28"/>
      <c r="IR905" s="28"/>
      <c r="IS905" s="28"/>
      <c r="IT905" s="28"/>
      <c r="IU905" s="28"/>
      <c r="IV905" s="28"/>
    </row>
    <row r="906" spans="1:256" s="54" customFormat="1" ht="18">
      <c r="A906" s="364" t="s">
        <v>913</v>
      </c>
      <c r="B906" s="292"/>
      <c r="C906" s="292"/>
      <c r="D906" s="54" t="s">
        <v>130</v>
      </c>
      <c r="E906" s="54">
        <f t="shared" si="13"/>
        <v>1</v>
      </c>
      <c r="F906" s="305">
        <f t="shared" si="14"/>
        <v>23</v>
      </c>
      <c r="H906" s="28"/>
      <c r="I906" s="28">
        <v>13</v>
      </c>
      <c r="J906" s="28">
        <v>5</v>
      </c>
      <c r="K906" s="28">
        <v>5</v>
      </c>
      <c r="L906" s="28"/>
      <c r="M906" s="28"/>
      <c r="N906" s="28"/>
      <c r="R906" s="202"/>
      <c r="T906" s="28"/>
      <c r="U906" s="28"/>
      <c r="V906" s="28"/>
      <c r="AA906" s="202"/>
      <c r="AC906" s="28"/>
      <c r="AD906" s="28"/>
      <c r="AE906" s="28"/>
      <c r="AJ906" s="202"/>
      <c r="AL906" s="28"/>
      <c r="AM906" s="28"/>
      <c r="AN906" s="28"/>
      <c r="AS906" s="202"/>
      <c r="AU906" s="28"/>
      <c r="AV906" s="28"/>
      <c r="AW906" s="28"/>
      <c r="BB906" s="202"/>
      <c r="BD906" s="28"/>
      <c r="BE906" s="28"/>
      <c r="BF906" s="28"/>
      <c r="BK906" s="202"/>
      <c r="BM906" s="28"/>
      <c r="BN906" s="28"/>
      <c r="BO906" s="28"/>
      <c r="BT906" s="202"/>
      <c r="BV906" s="28"/>
      <c r="BW906" s="28"/>
      <c r="BX906" s="28"/>
      <c r="CC906" s="202"/>
      <c r="CE906" s="28"/>
      <c r="CF906" s="28"/>
      <c r="CG906" s="28"/>
      <c r="CL906" s="202"/>
      <c r="CN906" s="28"/>
      <c r="CO906" s="28"/>
      <c r="CP906" s="28"/>
      <c r="CU906" s="202"/>
      <c r="CW906" s="28"/>
      <c r="CX906" s="28"/>
      <c r="CY906" s="28"/>
      <c r="DD906" s="202"/>
      <c r="DF906" s="28"/>
      <c r="DG906" s="28"/>
      <c r="DH906" s="28"/>
      <c r="DM906" s="202"/>
      <c r="DO906" s="28"/>
      <c r="DP906" s="28"/>
      <c r="DQ906" s="28"/>
      <c r="DV906" s="202"/>
      <c r="DX906" s="28"/>
      <c r="DY906" s="28"/>
      <c r="DZ906" s="28"/>
      <c r="EE906" s="202"/>
      <c r="EG906" s="28"/>
      <c r="EH906" s="28"/>
      <c r="EI906" s="28"/>
      <c r="EN906" s="202"/>
      <c r="EP906" s="28"/>
      <c r="EQ906" s="28"/>
      <c r="ER906" s="28"/>
      <c r="EW906" s="202"/>
      <c r="EY906" s="28"/>
      <c r="EZ906" s="28"/>
      <c r="FA906" s="28"/>
      <c r="FF906" s="202"/>
      <c r="FH906" s="28"/>
      <c r="FI906" s="28"/>
      <c r="FJ906" s="28"/>
      <c r="FO906" s="202"/>
      <c r="FQ906" s="28"/>
      <c r="FR906" s="28"/>
      <c r="FS906" s="28"/>
      <c r="FX906" s="202"/>
      <c r="FZ906" s="28"/>
      <c r="GA906" s="28"/>
      <c r="GB906" s="28"/>
      <c r="GG906" s="202"/>
      <c r="GI906" s="28"/>
      <c r="GJ906" s="28"/>
      <c r="GK906" s="28"/>
      <c r="GP906" s="202"/>
      <c r="GR906" s="28"/>
      <c r="GS906" s="28"/>
      <c r="GT906" s="28"/>
      <c r="GY906" s="202"/>
      <c r="HA906" s="28"/>
      <c r="HB906" s="28"/>
      <c r="HC906" s="28"/>
      <c r="HH906" s="202"/>
      <c r="HJ906" s="28"/>
      <c r="HK906" s="28"/>
      <c r="HL906" s="28"/>
      <c r="HQ906" s="28"/>
      <c r="HR906" s="28"/>
      <c r="HS906" s="28"/>
      <c r="HT906" s="28"/>
      <c r="HU906" s="28"/>
      <c r="HV906" s="28"/>
      <c r="HW906" s="28"/>
      <c r="HX906" s="28"/>
      <c r="HY906" s="28"/>
      <c r="HZ906" s="28"/>
      <c r="IA906" s="28"/>
      <c r="IB906" s="28"/>
      <c r="IC906" s="28"/>
      <c r="ID906" s="28"/>
      <c r="IE906" s="28"/>
      <c r="IF906" s="28"/>
      <c r="IG906" s="28"/>
      <c r="IH906" s="28"/>
      <c r="II906" s="28"/>
      <c r="IJ906" s="28"/>
      <c r="IK906" s="28"/>
      <c r="IL906" s="28"/>
      <c r="IM906" s="28"/>
      <c r="IN906" s="28"/>
      <c r="IO906" s="28"/>
      <c r="IP906" s="28"/>
      <c r="IQ906" s="28"/>
      <c r="IR906" s="28"/>
      <c r="IS906" s="28"/>
      <c r="IT906" s="28"/>
      <c r="IU906" s="28"/>
      <c r="IV906" s="28"/>
    </row>
    <row r="907" spans="1:256" s="54" customFormat="1" ht="18">
      <c r="A907" s="364" t="s">
        <v>508</v>
      </c>
      <c r="B907" s="28"/>
      <c r="C907" s="292"/>
      <c r="D907" s="54" t="s">
        <v>137</v>
      </c>
      <c r="E907" s="54">
        <f t="shared" si="13"/>
        <v>3</v>
      </c>
      <c r="F907" s="305">
        <f t="shared" si="14"/>
        <v>246</v>
      </c>
      <c r="H907" s="239">
        <v>149</v>
      </c>
      <c r="I907" s="28">
        <v>77</v>
      </c>
      <c r="J907" s="28">
        <v>20</v>
      </c>
      <c r="K907" s="28"/>
      <c r="L907" s="28"/>
      <c r="M907" s="239"/>
      <c r="N907" s="28"/>
      <c r="R907" s="202"/>
      <c r="T907" s="28"/>
      <c r="U907" s="28"/>
      <c r="V907" s="28"/>
      <c r="AA907" s="202"/>
      <c r="AC907" s="28"/>
      <c r="AD907" s="28"/>
      <c r="AE907" s="28"/>
      <c r="AJ907" s="202"/>
      <c r="AL907" s="28"/>
      <c r="AM907" s="28"/>
      <c r="AN907" s="28"/>
      <c r="AS907" s="202"/>
      <c r="AU907" s="28"/>
      <c r="AV907" s="28"/>
      <c r="AW907" s="28"/>
      <c r="BB907" s="202"/>
      <c r="BD907" s="28"/>
      <c r="BE907" s="28"/>
      <c r="BF907" s="28"/>
      <c r="BK907" s="202"/>
      <c r="BM907" s="28"/>
      <c r="BN907" s="28"/>
      <c r="BO907" s="28"/>
      <c r="BT907" s="202"/>
      <c r="BV907" s="28"/>
      <c r="BW907" s="28"/>
      <c r="BX907" s="28"/>
      <c r="CC907" s="202"/>
      <c r="CE907" s="28"/>
      <c r="CF907" s="28"/>
      <c r="CG907" s="28"/>
      <c r="CL907" s="202"/>
      <c r="CN907" s="28"/>
      <c r="CO907" s="28"/>
      <c r="CP907" s="28"/>
      <c r="CU907" s="202"/>
      <c r="CW907" s="28"/>
      <c r="CX907" s="28"/>
      <c r="CY907" s="28"/>
      <c r="DD907" s="202"/>
      <c r="DF907" s="28"/>
      <c r="DG907" s="28"/>
      <c r="DH907" s="28"/>
      <c r="DM907" s="202"/>
      <c r="DO907" s="28"/>
      <c r="DP907" s="28"/>
      <c r="DQ907" s="28"/>
      <c r="DV907" s="202"/>
      <c r="DX907" s="28"/>
      <c r="DY907" s="28"/>
      <c r="DZ907" s="28"/>
      <c r="EE907" s="202"/>
      <c r="EG907" s="28"/>
      <c r="EH907" s="28"/>
      <c r="EI907" s="28"/>
      <c r="EN907" s="202"/>
      <c r="EP907" s="28"/>
      <c r="EQ907" s="28"/>
      <c r="ER907" s="28"/>
      <c r="EW907" s="202"/>
      <c r="EY907" s="28"/>
      <c r="EZ907" s="28"/>
      <c r="FA907" s="28"/>
      <c r="FF907" s="202"/>
      <c r="FH907" s="28"/>
      <c r="FI907" s="28"/>
      <c r="FJ907" s="28"/>
      <c r="FO907" s="202"/>
      <c r="FQ907" s="28"/>
      <c r="FR907" s="28"/>
      <c r="FS907" s="28"/>
      <c r="FX907" s="202"/>
      <c r="FZ907" s="28"/>
      <c r="GA907" s="28"/>
      <c r="GB907" s="28"/>
      <c r="GG907" s="202"/>
      <c r="GI907" s="28"/>
      <c r="GJ907" s="28"/>
      <c r="GK907" s="28"/>
      <c r="GP907" s="202"/>
      <c r="GR907" s="28"/>
      <c r="GS907" s="28"/>
      <c r="GT907" s="28"/>
      <c r="GY907" s="202"/>
      <c r="HA907" s="28"/>
      <c r="HB907" s="28"/>
      <c r="HC907" s="28"/>
      <c r="HH907" s="202"/>
      <c r="HJ907" s="28"/>
      <c r="HK907" s="28"/>
      <c r="HL907" s="28"/>
      <c r="HQ907" s="28"/>
      <c r="HR907" s="28"/>
      <c r="HS907" s="28"/>
      <c r="HT907" s="28"/>
      <c r="HU907" s="28"/>
      <c r="HV907" s="28"/>
      <c r="HW907" s="28"/>
      <c r="HX907" s="28"/>
      <c r="HY907" s="28"/>
      <c r="HZ907" s="28"/>
      <c r="IA907" s="28"/>
      <c r="IB907" s="28"/>
      <c r="IC907" s="28"/>
      <c r="ID907" s="28"/>
      <c r="IE907" s="28"/>
      <c r="IF907" s="28"/>
      <c r="IG907" s="28"/>
      <c r="IH907" s="28"/>
      <c r="II907" s="28"/>
      <c r="IJ907" s="28"/>
      <c r="IK907" s="28"/>
      <c r="IL907" s="28"/>
      <c r="IM907" s="28"/>
      <c r="IN907" s="28"/>
      <c r="IO907" s="28"/>
      <c r="IP907" s="28"/>
      <c r="IQ907" s="28"/>
      <c r="IR907" s="28"/>
      <c r="IS907" s="28"/>
      <c r="IT907" s="28"/>
      <c r="IU907" s="28"/>
      <c r="IV907" s="28"/>
    </row>
    <row r="908" spans="1:256" s="54" customFormat="1" ht="18">
      <c r="A908" s="364" t="s">
        <v>1425</v>
      </c>
      <c r="B908" s="28"/>
      <c r="C908" s="292"/>
      <c r="D908" s="365" t="s">
        <v>129</v>
      </c>
      <c r="E908" s="54">
        <f t="shared" si="13"/>
        <v>0</v>
      </c>
      <c r="F908" s="305">
        <f t="shared" si="14"/>
        <v>10</v>
      </c>
      <c r="H908" s="300">
        <v>9</v>
      </c>
      <c r="I908" s="300"/>
      <c r="J908" s="300">
        <v>1</v>
      </c>
      <c r="K908" s="300"/>
      <c r="M908" s="300"/>
      <c r="N908" s="28"/>
      <c r="R908" s="202"/>
      <c r="T908" s="28"/>
      <c r="U908" s="28"/>
      <c r="V908" s="28"/>
      <c r="AA908" s="202"/>
      <c r="AC908" s="28"/>
      <c r="AD908" s="28"/>
      <c r="AE908" s="28"/>
      <c r="AJ908" s="202"/>
      <c r="AL908" s="28"/>
      <c r="AM908" s="28"/>
      <c r="AN908" s="28"/>
      <c r="AS908" s="202"/>
      <c r="AU908" s="28"/>
      <c r="AV908" s="28"/>
      <c r="AW908" s="28"/>
      <c r="BB908" s="202"/>
      <c r="BD908" s="28"/>
      <c r="BE908" s="28"/>
      <c r="BF908" s="28"/>
      <c r="BK908" s="202"/>
      <c r="BM908" s="28"/>
      <c r="BN908" s="28"/>
      <c r="BO908" s="28"/>
      <c r="BT908" s="202"/>
      <c r="BV908" s="28"/>
      <c r="BW908" s="28"/>
      <c r="BX908" s="28"/>
      <c r="CC908" s="202"/>
      <c r="CE908" s="28"/>
      <c r="CF908" s="28"/>
      <c r="CG908" s="28"/>
      <c r="CL908" s="202"/>
      <c r="CN908" s="28"/>
      <c r="CO908" s="28"/>
      <c r="CP908" s="28"/>
      <c r="CU908" s="202"/>
      <c r="CW908" s="28"/>
      <c r="CX908" s="28"/>
      <c r="CY908" s="28"/>
      <c r="DD908" s="202"/>
      <c r="DF908" s="28"/>
      <c r="DG908" s="28"/>
      <c r="DH908" s="28"/>
      <c r="DM908" s="202"/>
      <c r="DO908" s="28"/>
      <c r="DP908" s="28"/>
      <c r="DQ908" s="28"/>
      <c r="DV908" s="202"/>
      <c r="DX908" s="28"/>
      <c r="DY908" s="28"/>
      <c r="DZ908" s="28"/>
      <c r="EE908" s="202"/>
      <c r="EG908" s="28"/>
      <c r="EH908" s="28"/>
      <c r="EI908" s="28"/>
      <c r="EN908" s="202"/>
      <c r="EP908" s="28"/>
      <c r="EQ908" s="28"/>
      <c r="ER908" s="28"/>
      <c r="EW908" s="202"/>
      <c r="EY908" s="28"/>
      <c r="EZ908" s="28"/>
      <c r="FA908" s="28"/>
      <c r="FF908" s="202"/>
      <c r="FH908" s="28"/>
      <c r="FI908" s="28"/>
      <c r="FJ908" s="28"/>
      <c r="FO908" s="202"/>
      <c r="FQ908" s="28"/>
      <c r="FR908" s="28"/>
      <c r="FS908" s="28"/>
      <c r="FX908" s="202"/>
      <c r="FZ908" s="28"/>
      <c r="GA908" s="28"/>
      <c r="GB908" s="28"/>
      <c r="GG908" s="202"/>
      <c r="GI908" s="28"/>
      <c r="GJ908" s="28"/>
      <c r="GK908" s="28"/>
      <c r="GP908" s="202"/>
      <c r="GR908" s="28"/>
      <c r="GS908" s="28"/>
      <c r="GT908" s="28"/>
      <c r="GY908" s="202"/>
      <c r="HA908" s="28"/>
      <c r="HB908" s="28"/>
      <c r="HC908" s="28"/>
      <c r="HH908" s="202"/>
      <c r="HJ908" s="28"/>
      <c r="HK908" s="28"/>
      <c r="HL908" s="28"/>
      <c r="HQ908" s="28"/>
      <c r="HR908" s="28"/>
      <c r="HS908" s="28"/>
      <c r="HT908" s="28"/>
      <c r="HU908" s="28"/>
      <c r="HV908" s="28"/>
      <c r="HW908" s="28"/>
      <c r="HX908" s="28"/>
      <c r="HY908" s="28"/>
      <c r="HZ908" s="28"/>
      <c r="IA908" s="28"/>
      <c r="IB908" s="28"/>
      <c r="IC908" s="28"/>
      <c r="ID908" s="28"/>
      <c r="IE908" s="28"/>
      <c r="IF908" s="28"/>
      <c r="IG908" s="28"/>
      <c r="IH908" s="28"/>
      <c r="II908" s="28"/>
      <c r="IJ908" s="28"/>
      <c r="IK908" s="28"/>
      <c r="IL908" s="28"/>
      <c r="IM908" s="28"/>
      <c r="IN908" s="28"/>
      <c r="IO908" s="28"/>
      <c r="IP908" s="28"/>
      <c r="IQ908" s="28"/>
      <c r="IR908" s="28"/>
      <c r="IS908" s="28"/>
      <c r="IT908" s="28"/>
      <c r="IU908" s="28"/>
      <c r="IV908" s="28"/>
    </row>
    <row r="909" spans="1:256" s="54" customFormat="1" ht="18">
      <c r="A909" s="364" t="s">
        <v>1115</v>
      </c>
      <c r="B909" s="28"/>
      <c r="C909" s="292"/>
      <c r="D909" s="365" t="s">
        <v>129</v>
      </c>
      <c r="E909" s="54">
        <f t="shared" si="13"/>
        <v>0</v>
      </c>
      <c r="F909" s="305">
        <f t="shared" si="14"/>
        <v>0</v>
      </c>
      <c r="H909" s="300"/>
      <c r="I909" s="300"/>
      <c r="J909" s="300"/>
      <c r="K909" s="300"/>
      <c r="L909" s="28"/>
      <c r="M909" s="300"/>
      <c r="N909" s="28"/>
      <c r="R909" s="202"/>
      <c r="T909" s="28"/>
      <c r="U909" s="28"/>
      <c r="V909" s="28"/>
      <c r="AA909" s="202"/>
      <c r="AC909" s="28"/>
      <c r="AD909" s="28"/>
      <c r="AE909" s="28"/>
      <c r="AJ909" s="202"/>
      <c r="AL909" s="28"/>
      <c r="AM909" s="28"/>
      <c r="AN909" s="28"/>
      <c r="AS909" s="202"/>
      <c r="AU909" s="28"/>
      <c r="AV909" s="28"/>
      <c r="AW909" s="28"/>
      <c r="BB909" s="202"/>
      <c r="BD909" s="28"/>
      <c r="BE909" s="28"/>
      <c r="BF909" s="28"/>
      <c r="BK909" s="202"/>
      <c r="BM909" s="28"/>
      <c r="BN909" s="28"/>
      <c r="BO909" s="28"/>
      <c r="BT909" s="202"/>
      <c r="BV909" s="28"/>
      <c r="BW909" s="28"/>
      <c r="BX909" s="28"/>
      <c r="CC909" s="202"/>
      <c r="CE909" s="28"/>
      <c r="CF909" s="28"/>
      <c r="CG909" s="28"/>
      <c r="CL909" s="202"/>
      <c r="CN909" s="28"/>
      <c r="CO909" s="28"/>
      <c r="CP909" s="28"/>
      <c r="CU909" s="202"/>
      <c r="CW909" s="28"/>
      <c r="CX909" s="28"/>
      <c r="CY909" s="28"/>
      <c r="DD909" s="202"/>
      <c r="DF909" s="28"/>
      <c r="DG909" s="28"/>
      <c r="DH909" s="28"/>
      <c r="DM909" s="202"/>
      <c r="DO909" s="28"/>
      <c r="DP909" s="28"/>
      <c r="DQ909" s="28"/>
      <c r="DV909" s="202"/>
      <c r="DX909" s="28"/>
      <c r="DY909" s="28"/>
      <c r="DZ909" s="28"/>
      <c r="EE909" s="202"/>
      <c r="EG909" s="28"/>
      <c r="EH909" s="28"/>
      <c r="EI909" s="28"/>
      <c r="EN909" s="202"/>
      <c r="EP909" s="28"/>
      <c r="EQ909" s="28"/>
      <c r="ER909" s="28"/>
      <c r="EW909" s="202"/>
      <c r="EY909" s="28"/>
      <c r="EZ909" s="28"/>
      <c r="FA909" s="28"/>
      <c r="FF909" s="202"/>
      <c r="FH909" s="28"/>
      <c r="FI909" s="28"/>
      <c r="FJ909" s="28"/>
      <c r="FO909" s="202"/>
      <c r="FQ909" s="28"/>
      <c r="FR909" s="28"/>
      <c r="FS909" s="28"/>
      <c r="FX909" s="202"/>
      <c r="FZ909" s="28"/>
      <c r="GA909" s="28"/>
      <c r="GB909" s="28"/>
      <c r="GG909" s="202"/>
      <c r="GI909" s="28"/>
      <c r="GJ909" s="28"/>
      <c r="GK909" s="28"/>
      <c r="GP909" s="202"/>
      <c r="GR909" s="28"/>
      <c r="GS909" s="28"/>
      <c r="GT909" s="28"/>
      <c r="GY909" s="202"/>
      <c r="HA909" s="28"/>
      <c r="HB909" s="28"/>
      <c r="HC909" s="28"/>
      <c r="HH909" s="202"/>
      <c r="HJ909" s="28"/>
      <c r="HK909" s="28"/>
      <c r="HL909" s="28"/>
      <c r="HQ909" s="28"/>
      <c r="HR909" s="28"/>
      <c r="HS909" s="28"/>
      <c r="HT909" s="28"/>
      <c r="HU909" s="28"/>
      <c r="HV909" s="28"/>
      <c r="HW909" s="28"/>
      <c r="HX909" s="28"/>
      <c r="HY909" s="28"/>
      <c r="HZ909" s="28"/>
      <c r="IA909" s="28"/>
      <c r="IB909" s="28"/>
      <c r="IC909" s="28"/>
      <c r="ID909" s="28"/>
      <c r="IE909" s="28"/>
      <c r="IF909" s="28"/>
      <c r="IG909" s="28"/>
      <c r="IH909" s="28"/>
      <c r="II909" s="28"/>
      <c r="IJ909" s="28"/>
      <c r="IK909" s="28"/>
      <c r="IL909" s="28"/>
      <c r="IM909" s="28"/>
      <c r="IN909" s="28"/>
      <c r="IO909" s="28"/>
      <c r="IP909" s="28"/>
      <c r="IQ909" s="28"/>
      <c r="IR909" s="28"/>
      <c r="IS909" s="28"/>
      <c r="IT909" s="28"/>
      <c r="IU909" s="28"/>
      <c r="IV909" s="28"/>
    </row>
    <row r="910" spans="1:256" s="54" customFormat="1" ht="18">
      <c r="A910" s="364" t="s">
        <v>1330</v>
      </c>
      <c r="B910" s="292"/>
      <c r="C910" s="292"/>
      <c r="D910" s="54" t="s">
        <v>130</v>
      </c>
      <c r="E910" s="54">
        <f t="shared" si="13"/>
        <v>5</v>
      </c>
      <c r="F910" s="305">
        <f t="shared" si="14"/>
        <v>0</v>
      </c>
      <c r="H910" s="28"/>
      <c r="I910" s="28"/>
      <c r="J910" s="28"/>
      <c r="K910" s="28"/>
      <c r="L910" s="300"/>
      <c r="M910" s="239"/>
      <c r="N910" s="28"/>
      <c r="R910" s="202"/>
      <c r="T910" s="28"/>
      <c r="U910" s="28"/>
      <c r="V910" s="28"/>
      <c r="AA910" s="202"/>
      <c r="AC910" s="28"/>
      <c r="AD910" s="28"/>
      <c r="AE910" s="28"/>
      <c r="AJ910" s="202"/>
      <c r="AL910" s="28"/>
      <c r="AM910" s="28"/>
      <c r="AN910" s="28"/>
      <c r="AS910" s="202"/>
      <c r="AU910" s="28"/>
      <c r="AV910" s="28"/>
      <c r="AW910" s="28"/>
      <c r="BB910" s="202"/>
      <c r="BD910" s="28"/>
      <c r="BE910" s="28"/>
      <c r="BF910" s="28"/>
      <c r="BK910" s="202"/>
      <c r="BM910" s="28"/>
      <c r="BN910" s="28"/>
      <c r="BO910" s="28"/>
      <c r="BT910" s="202"/>
      <c r="BV910" s="28"/>
      <c r="BW910" s="28"/>
      <c r="BX910" s="28"/>
      <c r="CC910" s="202"/>
      <c r="CE910" s="28"/>
      <c r="CF910" s="28"/>
      <c r="CG910" s="28"/>
      <c r="CL910" s="202"/>
      <c r="CN910" s="28"/>
      <c r="CO910" s="28"/>
      <c r="CP910" s="28"/>
      <c r="CU910" s="202"/>
      <c r="CW910" s="28"/>
      <c r="CX910" s="28"/>
      <c r="CY910" s="28"/>
      <c r="DD910" s="202"/>
      <c r="DF910" s="28"/>
      <c r="DG910" s="28"/>
      <c r="DH910" s="28"/>
      <c r="DM910" s="202"/>
      <c r="DO910" s="28"/>
      <c r="DP910" s="28"/>
      <c r="DQ910" s="28"/>
      <c r="DV910" s="202"/>
      <c r="DX910" s="28"/>
      <c r="DY910" s="28"/>
      <c r="DZ910" s="28"/>
      <c r="EE910" s="202"/>
      <c r="EG910" s="28"/>
      <c r="EH910" s="28"/>
      <c r="EI910" s="28"/>
      <c r="EN910" s="202"/>
      <c r="EP910" s="28"/>
      <c r="EQ910" s="28"/>
      <c r="ER910" s="28"/>
      <c r="EW910" s="202"/>
      <c r="EY910" s="28"/>
      <c r="EZ910" s="28"/>
      <c r="FA910" s="28"/>
      <c r="FF910" s="202"/>
      <c r="FH910" s="28"/>
      <c r="FI910" s="28"/>
      <c r="FJ910" s="28"/>
      <c r="FO910" s="202"/>
      <c r="FQ910" s="28"/>
      <c r="FR910" s="28"/>
      <c r="FS910" s="28"/>
      <c r="FX910" s="202"/>
      <c r="FZ910" s="28"/>
      <c r="GA910" s="28"/>
      <c r="GB910" s="28"/>
      <c r="GG910" s="202"/>
      <c r="GI910" s="28"/>
      <c r="GJ910" s="28"/>
      <c r="GK910" s="28"/>
      <c r="GP910" s="202"/>
      <c r="GR910" s="28"/>
      <c r="GS910" s="28"/>
      <c r="GT910" s="28"/>
      <c r="GY910" s="202"/>
      <c r="HA910" s="28"/>
      <c r="HB910" s="28"/>
      <c r="HC910" s="28"/>
      <c r="HH910" s="202"/>
      <c r="HJ910" s="28"/>
      <c r="HK910" s="28"/>
      <c r="HL910" s="28"/>
      <c r="HQ910" s="28"/>
      <c r="HR910" s="28"/>
      <c r="HS910" s="28"/>
      <c r="HT910" s="28"/>
      <c r="HU910" s="28"/>
      <c r="HV910" s="28"/>
      <c r="HW910" s="28"/>
      <c r="HX910" s="28"/>
      <c r="HY910" s="28"/>
      <c r="HZ910" s="28"/>
      <c r="IA910" s="28"/>
      <c r="IB910" s="28"/>
      <c r="IC910" s="28"/>
      <c r="ID910" s="28"/>
      <c r="IE910" s="28"/>
      <c r="IF910" s="28"/>
      <c r="IG910" s="28"/>
      <c r="IH910" s="28"/>
      <c r="II910" s="28"/>
      <c r="IJ910" s="28"/>
      <c r="IK910" s="28"/>
      <c r="IL910" s="28"/>
      <c r="IM910" s="28"/>
      <c r="IN910" s="28"/>
      <c r="IO910" s="28"/>
      <c r="IP910" s="28"/>
      <c r="IQ910" s="28"/>
      <c r="IR910" s="28"/>
      <c r="IS910" s="28"/>
      <c r="IT910" s="28"/>
      <c r="IU910" s="28"/>
      <c r="IV910" s="28"/>
    </row>
    <row r="911" spans="1:256" s="54" customFormat="1" ht="18">
      <c r="A911" s="364" t="s">
        <v>520</v>
      </c>
      <c r="B911" s="292"/>
      <c r="C911" s="292"/>
      <c r="D911" s="54" t="s">
        <v>133</v>
      </c>
      <c r="E911" s="54">
        <f t="shared" si="13"/>
        <v>32</v>
      </c>
      <c r="F911" s="305">
        <f t="shared" si="14"/>
        <v>155</v>
      </c>
      <c r="H911" s="239">
        <v>138</v>
      </c>
      <c r="I911" s="28">
        <v>17</v>
      </c>
      <c r="J911" s="28"/>
      <c r="K911" s="28"/>
      <c r="L911" s="28"/>
      <c r="M911" s="239"/>
      <c r="N911" s="28"/>
      <c r="R911" s="202"/>
      <c r="T911" s="28"/>
      <c r="U911" s="28"/>
      <c r="V911" s="28"/>
      <c r="AA911" s="202"/>
      <c r="AC911" s="28"/>
      <c r="AD911" s="28"/>
      <c r="AE911" s="28"/>
      <c r="AJ911" s="202"/>
      <c r="AL911" s="28"/>
      <c r="AM911" s="28"/>
      <c r="AN911" s="28"/>
      <c r="AS911" s="202"/>
      <c r="AU911" s="28"/>
      <c r="AV911" s="28"/>
      <c r="AW911" s="28"/>
      <c r="BB911" s="202"/>
      <c r="BD911" s="28"/>
      <c r="BE911" s="28"/>
      <c r="BF911" s="28"/>
      <c r="BK911" s="202"/>
      <c r="BM911" s="28"/>
      <c r="BN911" s="28"/>
      <c r="BO911" s="28"/>
      <c r="BT911" s="202"/>
      <c r="BV911" s="28"/>
      <c r="BW911" s="28"/>
      <c r="BX911" s="28"/>
      <c r="CC911" s="202"/>
      <c r="CE911" s="28"/>
      <c r="CF911" s="28"/>
      <c r="CG911" s="28"/>
      <c r="CL911" s="202"/>
      <c r="CN911" s="28"/>
      <c r="CO911" s="28"/>
      <c r="CP911" s="28"/>
      <c r="CU911" s="202"/>
      <c r="CW911" s="28"/>
      <c r="CX911" s="28"/>
      <c r="CY911" s="28"/>
      <c r="DD911" s="202"/>
      <c r="DF911" s="28"/>
      <c r="DG911" s="28"/>
      <c r="DH911" s="28"/>
      <c r="DM911" s="202"/>
      <c r="DO911" s="28"/>
      <c r="DP911" s="28"/>
      <c r="DQ911" s="28"/>
      <c r="DV911" s="202"/>
      <c r="DX911" s="28"/>
      <c r="DY911" s="28"/>
      <c r="DZ911" s="28"/>
      <c r="EE911" s="202"/>
      <c r="EG911" s="28"/>
      <c r="EH911" s="28"/>
      <c r="EI911" s="28"/>
      <c r="EN911" s="202"/>
      <c r="EP911" s="28"/>
      <c r="EQ911" s="28"/>
      <c r="ER911" s="28"/>
      <c r="EW911" s="202"/>
      <c r="EY911" s="28"/>
      <c r="EZ911" s="28"/>
      <c r="FA911" s="28"/>
      <c r="FF911" s="202"/>
      <c r="FH911" s="28"/>
      <c r="FI911" s="28"/>
      <c r="FJ911" s="28"/>
      <c r="FO911" s="202"/>
      <c r="FQ911" s="28"/>
      <c r="FR911" s="28"/>
      <c r="FS911" s="28"/>
      <c r="FX911" s="202"/>
      <c r="FZ911" s="28"/>
      <c r="GA911" s="28"/>
      <c r="GB911" s="28"/>
      <c r="GG911" s="202"/>
      <c r="GI911" s="28"/>
      <c r="GJ911" s="28"/>
      <c r="GK911" s="28"/>
      <c r="GP911" s="202"/>
      <c r="GR911" s="28"/>
      <c r="GS911" s="28"/>
      <c r="GT911" s="28"/>
      <c r="GY911" s="202"/>
      <c r="HA911" s="28"/>
      <c r="HB911" s="28"/>
      <c r="HC911" s="28"/>
      <c r="HH911" s="202"/>
      <c r="HJ911" s="28"/>
      <c r="HK911" s="28"/>
      <c r="HL911" s="28"/>
      <c r="HQ911" s="28"/>
      <c r="HR911" s="28"/>
      <c r="HS911" s="28"/>
      <c r="HT911" s="28"/>
      <c r="HU911" s="28"/>
      <c r="HV911" s="28"/>
      <c r="HW911" s="28"/>
      <c r="HX911" s="28"/>
      <c r="HY911" s="28"/>
      <c r="HZ911" s="28"/>
      <c r="IA911" s="28"/>
      <c r="IB911" s="28"/>
      <c r="IC911" s="28"/>
      <c r="ID911" s="28"/>
      <c r="IE911" s="28"/>
      <c r="IF911" s="28"/>
      <c r="IG911" s="28"/>
      <c r="IH911" s="28"/>
      <c r="II911" s="28"/>
      <c r="IJ911" s="28"/>
      <c r="IK911" s="28"/>
      <c r="IL911" s="28"/>
      <c r="IM911" s="28"/>
      <c r="IN911" s="28"/>
      <c r="IO911" s="28"/>
      <c r="IP911" s="28"/>
      <c r="IQ911" s="28"/>
      <c r="IR911" s="28"/>
      <c r="IS911" s="28"/>
      <c r="IT911" s="28"/>
      <c r="IU911" s="28"/>
      <c r="IV911" s="28"/>
    </row>
    <row r="912" spans="1:256" s="54" customFormat="1" ht="18">
      <c r="A912" s="364" t="s">
        <v>963</v>
      </c>
      <c r="B912" s="292"/>
      <c r="C912" s="292"/>
      <c r="D912" s="54" t="s">
        <v>135</v>
      </c>
      <c r="E912" s="54">
        <f t="shared" si="13"/>
        <v>2</v>
      </c>
      <c r="F912" s="305">
        <f t="shared" si="14"/>
        <v>151</v>
      </c>
      <c r="H912" s="28">
        <v>133</v>
      </c>
      <c r="I912" s="28">
        <v>6</v>
      </c>
      <c r="J912" s="28"/>
      <c r="K912" s="28">
        <v>12</v>
      </c>
      <c r="L912" s="28"/>
      <c r="M912" s="28"/>
      <c r="N912" s="28"/>
      <c r="R912" s="202"/>
      <c r="T912" s="28"/>
      <c r="U912" s="28"/>
      <c r="V912" s="28"/>
      <c r="AA912" s="202"/>
      <c r="AC912" s="28"/>
      <c r="AD912" s="28"/>
      <c r="AE912" s="28"/>
      <c r="AJ912" s="202"/>
      <c r="AL912" s="28"/>
      <c r="AM912" s="28"/>
      <c r="AN912" s="28"/>
      <c r="AS912" s="202"/>
      <c r="AU912" s="28"/>
      <c r="AV912" s="28"/>
      <c r="AW912" s="28"/>
      <c r="BB912" s="202"/>
      <c r="BD912" s="28"/>
      <c r="BE912" s="28"/>
      <c r="BF912" s="28"/>
      <c r="BK912" s="202"/>
      <c r="BM912" s="28"/>
      <c r="BN912" s="28"/>
      <c r="BO912" s="28"/>
      <c r="BT912" s="202"/>
      <c r="BV912" s="28"/>
      <c r="BW912" s="28"/>
      <c r="BX912" s="28"/>
      <c r="CC912" s="202"/>
      <c r="CE912" s="28"/>
      <c r="CF912" s="28"/>
      <c r="CG912" s="28"/>
      <c r="CL912" s="202"/>
      <c r="CN912" s="28"/>
      <c r="CO912" s="28"/>
      <c r="CP912" s="28"/>
      <c r="CU912" s="202"/>
      <c r="CW912" s="28"/>
      <c r="CX912" s="28"/>
      <c r="CY912" s="28"/>
      <c r="DD912" s="202"/>
      <c r="DF912" s="28"/>
      <c r="DG912" s="28"/>
      <c r="DH912" s="28"/>
      <c r="DM912" s="202"/>
      <c r="DO912" s="28"/>
      <c r="DP912" s="28"/>
      <c r="DQ912" s="28"/>
      <c r="DV912" s="202"/>
      <c r="DX912" s="28"/>
      <c r="DY912" s="28"/>
      <c r="DZ912" s="28"/>
      <c r="EE912" s="202"/>
      <c r="EG912" s="28"/>
      <c r="EH912" s="28"/>
      <c r="EI912" s="28"/>
      <c r="EN912" s="202"/>
      <c r="EP912" s="28"/>
      <c r="EQ912" s="28"/>
      <c r="ER912" s="28"/>
      <c r="EW912" s="202"/>
      <c r="EY912" s="28"/>
      <c r="EZ912" s="28"/>
      <c r="FA912" s="28"/>
      <c r="FF912" s="202"/>
      <c r="FH912" s="28"/>
      <c r="FI912" s="28"/>
      <c r="FJ912" s="28"/>
      <c r="FO912" s="202"/>
      <c r="FQ912" s="28"/>
      <c r="FR912" s="28"/>
      <c r="FS912" s="28"/>
      <c r="FX912" s="202"/>
      <c r="FZ912" s="28"/>
      <c r="GA912" s="28"/>
      <c r="GB912" s="28"/>
      <c r="GG912" s="202"/>
      <c r="GI912" s="28"/>
      <c r="GJ912" s="28"/>
      <c r="GK912" s="28"/>
      <c r="GP912" s="202"/>
      <c r="GR912" s="28"/>
      <c r="GS912" s="28"/>
      <c r="GT912" s="28"/>
      <c r="GY912" s="202"/>
      <c r="HA912" s="28"/>
      <c r="HB912" s="28"/>
      <c r="HC912" s="28"/>
      <c r="HH912" s="202"/>
      <c r="HJ912" s="28"/>
      <c r="HK912" s="28"/>
      <c r="HL912" s="28"/>
      <c r="HQ912" s="28"/>
      <c r="HR912" s="28"/>
      <c r="HS912" s="28"/>
      <c r="HT912" s="28"/>
      <c r="HU912" s="28"/>
      <c r="HV912" s="28"/>
      <c r="HW912" s="28"/>
      <c r="HX912" s="28"/>
      <c r="HY912" s="28"/>
      <c r="HZ912" s="28"/>
      <c r="IA912" s="28"/>
      <c r="IB912" s="28"/>
      <c r="IC912" s="28"/>
      <c r="ID912" s="28"/>
      <c r="IE912" s="28"/>
      <c r="IF912" s="28"/>
      <c r="IG912" s="28"/>
      <c r="IH912" s="28"/>
      <c r="II912" s="28"/>
      <c r="IJ912" s="28"/>
      <c r="IK912" s="28"/>
      <c r="IL912" s="28"/>
      <c r="IM912" s="28"/>
      <c r="IN912" s="28"/>
      <c r="IO912" s="28"/>
      <c r="IP912" s="28"/>
      <c r="IQ912" s="28"/>
      <c r="IR912" s="28"/>
      <c r="IS912" s="28"/>
      <c r="IT912" s="28"/>
      <c r="IU912" s="28"/>
      <c r="IV912" s="28"/>
    </row>
    <row r="913" spans="1:256" s="54" customFormat="1" ht="18">
      <c r="A913" s="364" t="s">
        <v>694</v>
      </c>
      <c r="B913" s="292"/>
      <c r="C913" s="292"/>
      <c r="D913" s="54" t="s">
        <v>135</v>
      </c>
      <c r="E913" s="54">
        <f t="shared" si="13"/>
        <v>6</v>
      </c>
      <c r="F913" s="305">
        <f t="shared" si="14"/>
        <v>4</v>
      </c>
      <c r="H913" s="28"/>
      <c r="I913" s="28">
        <v>4</v>
      </c>
      <c r="J913" s="28"/>
      <c r="K913" s="28"/>
      <c r="L913" s="28"/>
      <c r="M913" s="28"/>
      <c r="N913" s="28"/>
      <c r="R913" s="202"/>
      <c r="T913" s="28"/>
      <c r="U913" s="28"/>
      <c r="V913" s="28"/>
      <c r="AA913" s="202"/>
      <c r="AC913" s="28"/>
      <c r="AD913" s="28"/>
      <c r="AE913" s="28"/>
      <c r="AJ913" s="202"/>
      <c r="AL913" s="28"/>
      <c r="AM913" s="28"/>
      <c r="AN913" s="28"/>
      <c r="AS913" s="202"/>
      <c r="AU913" s="28"/>
      <c r="AV913" s="28"/>
      <c r="AW913" s="28"/>
      <c r="BB913" s="202"/>
      <c r="BD913" s="28"/>
      <c r="BE913" s="28"/>
      <c r="BF913" s="28"/>
      <c r="BK913" s="202"/>
      <c r="BM913" s="28"/>
      <c r="BN913" s="28"/>
      <c r="BO913" s="28"/>
      <c r="BT913" s="202"/>
      <c r="BV913" s="28"/>
      <c r="BW913" s="28"/>
      <c r="BX913" s="28"/>
      <c r="CC913" s="202"/>
      <c r="CE913" s="28"/>
      <c r="CF913" s="28"/>
      <c r="CG913" s="28"/>
      <c r="CL913" s="202"/>
      <c r="CN913" s="28"/>
      <c r="CO913" s="28"/>
      <c r="CP913" s="28"/>
      <c r="CU913" s="202"/>
      <c r="CW913" s="28"/>
      <c r="CX913" s="28"/>
      <c r="CY913" s="28"/>
      <c r="DD913" s="202"/>
      <c r="DF913" s="28"/>
      <c r="DG913" s="28"/>
      <c r="DH913" s="28"/>
      <c r="DM913" s="202"/>
      <c r="DO913" s="28"/>
      <c r="DP913" s="28"/>
      <c r="DQ913" s="28"/>
      <c r="DV913" s="202"/>
      <c r="DX913" s="28"/>
      <c r="DY913" s="28"/>
      <c r="DZ913" s="28"/>
      <c r="EE913" s="202"/>
      <c r="EG913" s="28"/>
      <c r="EH913" s="28"/>
      <c r="EI913" s="28"/>
      <c r="EN913" s="202"/>
      <c r="EP913" s="28"/>
      <c r="EQ913" s="28"/>
      <c r="ER913" s="28"/>
      <c r="EW913" s="202"/>
      <c r="EY913" s="28"/>
      <c r="EZ913" s="28"/>
      <c r="FA913" s="28"/>
      <c r="FF913" s="202"/>
      <c r="FH913" s="28"/>
      <c r="FI913" s="28"/>
      <c r="FJ913" s="28"/>
      <c r="FO913" s="202"/>
      <c r="FQ913" s="28"/>
      <c r="FR913" s="28"/>
      <c r="FS913" s="28"/>
      <c r="FX913" s="202"/>
      <c r="FZ913" s="28"/>
      <c r="GA913" s="28"/>
      <c r="GB913" s="28"/>
      <c r="GG913" s="202"/>
      <c r="GI913" s="28"/>
      <c r="GJ913" s="28"/>
      <c r="GK913" s="28"/>
      <c r="GP913" s="202"/>
      <c r="GR913" s="28"/>
      <c r="GS913" s="28"/>
      <c r="GT913" s="28"/>
      <c r="GY913" s="202"/>
      <c r="HA913" s="28"/>
      <c r="HB913" s="28"/>
      <c r="HC913" s="28"/>
      <c r="HH913" s="202"/>
      <c r="HJ913" s="28"/>
      <c r="HK913" s="28"/>
      <c r="HL913" s="28"/>
      <c r="HQ913" s="28"/>
      <c r="HR913" s="28"/>
      <c r="HS913" s="28"/>
      <c r="HT913" s="28"/>
      <c r="HU913" s="28"/>
      <c r="HV913" s="28"/>
      <c r="HW913" s="28"/>
      <c r="HX913" s="28"/>
      <c r="HY913" s="28"/>
      <c r="HZ913" s="28"/>
      <c r="IA913" s="28"/>
      <c r="IB913" s="28"/>
      <c r="IC913" s="28"/>
      <c r="ID913" s="28"/>
      <c r="IE913" s="28"/>
      <c r="IF913" s="28"/>
      <c r="IG913" s="28"/>
      <c r="IH913" s="28"/>
      <c r="II913" s="28"/>
      <c r="IJ913" s="28"/>
      <c r="IK913" s="28"/>
      <c r="IL913" s="28"/>
      <c r="IM913" s="28"/>
      <c r="IN913" s="28"/>
      <c r="IO913" s="28"/>
      <c r="IP913" s="28"/>
      <c r="IQ913" s="28"/>
      <c r="IR913" s="28"/>
      <c r="IS913" s="28"/>
      <c r="IT913" s="28"/>
      <c r="IU913" s="28"/>
      <c r="IV913" s="28"/>
    </row>
    <row r="914" spans="1:256" s="54" customFormat="1" ht="18">
      <c r="A914" s="364" t="s">
        <v>723</v>
      </c>
      <c r="B914" s="292"/>
      <c r="C914" s="292"/>
      <c r="D914" s="54" t="s">
        <v>132</v>
      </c>
      <c r="E914" s="54">
        <f t="shared" si="13"/>
        <v>15</v>
      </c>
      <c r="F914" s="305">
        <f t="shared" si="14"/>
        <v>9</v>
      </c>
      <c r="G914" s="54">
        <v>5</v>
      </c>
      <c r="H914" s="300">
        <v>2</v>
      </c>
      <c r="I914" s="300"/>
      <c r="J914" s="300">
        <v>2</v>
      </c>
      <c r="K914" s="300"/>
      <c r="L914" s="28"/>
      <c r="M914" s="300"/>
      <c r="N914" s="28"/>
      <c r="R914" s="202"/>
      <c r="T914" s="28"/>
      <c r="U914" s="28"/>
      <c r="V914" s="28"/>
      <c r="AA914" s="202"/>
      <c r="AC914" s="28"/>
      <c r="AD914" s="28"/>
      <c r="AE914" s="28"/>
      <c r="AJ914" s="202"/>
      <c r="AL914" s="28"/>
      <c r="AM914" s="28"/>
      <c r="AN914" s="28"/>
      <c r="AS914" s="202"/>
      <c r="AU914" s="28"/>
      <c r="AV914" s="28"/>
      <c r="AW914" s="28"/>
      <c r="BB914" s="202"/>
      <c r="BD914" s="28"/>
      <c r="BE914" s="28"/>
      <c r="BF914" s="28"/>
      <c r="BK914" s="202"/>
      <c r="BM914" s="28"/>
      <c r="BN914" s="28"/>
      <c r="BO914" s="28"/>
      <c r="BT914" s="202"/>
      <c r="BV914" s="28"/>
      <c r="BW914" s="28"/>
      <c r="BX914" s="28"/>
      <c r="CC914" s="202"/>
      <c r="CE914" s="28"/>
      <c r="CF914" s="28"/>
      <c r="CG914" s="28"/>
      <c r="CL914" s="202"/>
      <c r="CN914" s="28"/>
      <c r="CO914" s="28"/>
      <c r="CP914" s="28"/>
      <c r="CU914" s="202"/>
      <c r="CW914" s="28"/>
      <c r="CX914" s="28"/>
      <c r="CY914" s="28"/>
      <c r="DD914" s="202"/>
      <c r="DF914" s="28"/>
      <c r="DG914" s="28"/>
      <c r="DH914" s="28"/>
      <c r="DM914" s="202"/>
      <c r="DO914" s="28"/>
      <c r="DP914" s="28"/>
      <c r="DQ914" s="28"/>
      <c r="DV914" s="202"/>
      <c r="DX914" s="28"/>
      <c r="DY914" s="28"/>
      <c r="DZ914" s="28"/>
      <c r="EE914" s="202"/>
      <c r="EG914" s="28"/>
      <c r="EH914" s="28"/>
      <c r="EI914" s="28"/>
      <c r="EN914" s="202"/>
      <c r="EP914" s="28"/>
      <c r="EQ914" s="28"/>
      <c r="ER914" s="28"/>
      <c r="EW914" s="202"/>
      <c r="EY914" s="28"/>
      <c r="EZ914" s="28"/>
      <c r="FA914" s="28"/>
      <c r="FF914" s="202"/>
      <c r="FH914" s="28"/>
      <c r="FI914" s="28"/>
      <c r="FJ914" s="28"/>
      <c r="FO914" s="202"/>
      <c r="FQ914" s="28"/>
      <c r="FR914" s="28"/>
      <c r="FS914" s="28"/>
      <c r="FX914" s="202"/>
      <c r="FZ914" s="28"/>
      <c r="GA914" s="28"/>
      <c r="GB914" s="28"/>
      <c r="GG914" s="202"/>
      <c r="GI914" s="28"/>
      <c r="GJ914" s="28"/>
      <c r="GK914" s="28"/>
      <c r="GP914" s="202"/>
      <c r="GR914" s="28"/>
      <c r="GS914" s="28"/>
      <c r="GT914" s="28"/>
      <c r="GY914" s="202"/>
      <c r="HA914" s="28"/>
      <c r="HB914" s="28"/>
      <c r="HC914" s="28"/>
      <c r="HH914" s="202"/>
      <c r="HJ914" s="28"/>
      <c r="HK914" s="28"/>
      <c r="HL914" s="28"/>
      <c r="HQ914" s="28"/>
      <c r="HR914" s="28"/>
      <c r="HS914" s="28"/>
      <c r="HT914" s="28"/>
      <c r="HU914" s="28"/>
      <c r="HV914" s="28"/>
      <c r="HW914" s="28"/>
      <c r="HX914" s="28"/>
      <c r="HY914" s="28"/>
      <c r="HZ914" s="28"/>
      <c r="IA914" s="28"/>
      <c r="IB914" s="28"/>
      <c r="IC914" s="28"/>
      <c r="ID914" s="28"/>
      <c r="IE914" s="28"/>
      <c r="IF914" s="28"/>
      <c r="IG914" s="28"/>
      <c r="IH914" s="28"/>
      <c r="II914" s="28"/>
      <c r="IJ914" s="28"/>
      <c r="IK914" s="28"/>
      <c r="IL914" s="28"/>
      <c r="IM914" s="28"/>
      <c r="IN914" s="28"/>
      <c r="IO914" s="28"/>
      <c r="IP914" s="28"/>
      <c r="IQ914" s="28"/>
      <c r="IR914" s="28"/>
      <c r="IS914" s="28"/>
      <c r="IT914" s="28"/>
      <c r="IU914" s="28"/>
      <c r="IV914" s="28"/>
    </row>
    <row r="915" spans="1:256" s="54" customFormat="1" ht="18">
      <c r="A915" s="364" t="s">
        <v>881</v>
      </c>
      <c r="B915" s="292"/>
      <c r="C915" s="292"/>
      <c r="D915" s="54" t="s">
        <v>136</v>
      </c>
      <c r="E915" s="54">
        <f t="shared" si="13"/>
        <v>7</v>
      </c>
      <c r="F915" s="305">
        <f t="shared" si="14"/>
        <v>97</v>
      </c>
      <c r="G915" s="54">
        <v>86</v>
      </c>
      <c r="H915" s="239">
        <v>11</v>
      </c>
      <c r="I915" s="28"/>
      <c r="J915" s="28"/>
      <c r="K915" s="28"/>
      <c r="M915" s="239"/>
      <c r="N915" s="28"/>
      <c r="R915" s="202"/>
      <c r="T915" s="28"/>
      <c r="U915" s="28"/>
      <c r="V915" s="28"/>
      <c r="AA915" s="202"/>
      <c r="AC915" s="28"/>
      <c r="AD915" s="28"/>
      <c r="AE915" s="28"/>
      <c r="AJ915" s="202"/>
      <c r="AL915" s="28"/>
      <c r="AM915" s="28"/>
      <c r="AN915" s="28"/>
      <c r="AS915" s="202"/>
      <c r="AU915" s="28"/>
      <c r="AV915" s="28"/>
      <c r="AW915" s="28"/>
      <c r="BB915" s="202"/>
      <c r="BD915" s="28"/>
      <c r="BE915" s="28"/>
      <c r="BF915" s="28"/>
      <c r="BK915" s="202"/>
      <c r="BM915" s="28"/>
      <c r="BN915" s="28"/>
      <c r="BO915" s="28"/>
      <c r="BT915" s="202"/>
      <c r="BV915" s="28"/>
      <c r="BW915" s="28"/>
      <c r="BX915" s="28"/>
      <c r="CC915" s="202"/>
      <c r="CE915" s="28"/>
      <c r="CF915" s="28"/>
      <c r="CG915" s="28"/>
      <c r="CL915" s="202"/>
      <c r="CN915" s="28"/>
      <c r="CO915" s="28"/>
      <c r="CP915" s="28"/>
      <c r="CU915" s="202"/>
      <c r="CW915" s="28"/>
      <c r="CX915" s="28"/>
      <c r="CY915" s="28"/>
      <c r="DD915" s="202"/>
      <c r="DF915" s="28"/>
      <c r="DG915" s="28"/>
      <c r="DH915" s="28"/>
      <c r="DM915" s="202"/>
      <c r="DO915" s="28"/>
      <c r="DP915" s="28"/>
      <c r="DQ915" s="28"/>
      <c r="DV915" s="202"/>
      <c r="DX915" s="28"/>
      <c r="DY915" s="28"/>
      <c r="DZ915" s="28"/>
      <c r="EE915" s="202"/>
      <c r="EG915" s="28"/>
      <c r="EH915" s="28"/>
      <c r="EI915" s="28"/>
      <c r="EN915" s="202"/>
      <c r="EP915" s="28"/>
      <c r="EQ915" s="28"/>
      <c r="ER915" s="28"/>
      <c r="EW915" s="202"/>
      <c r="EY915" s="28"/>
      <c r="EZ915" s="28"/>
      <c r="FA915" s="28"/>
      <c r="FF915" s="202"/>
      <c r="FH915" s="28"/>
      <c r="FI915" s="28"/>
      <c r="FJ915" s="28"/>
      <c r="FO915" s="202"/>
      <c r="FQ915" s="28"/>
      <c r="FR915" s="28"/>
      <c r="FS915" s="28"/>
      <c r="FX915" s="202"/>
      <c r="FZ915" s="28"/>
      <c r="GA915" s="28"/>
      <c r="GB915" s="28"/>
      <c r="GG915" s="202"/>
      <c r="GI915" s="28"/>
      <c r="GJ915" s="28"/>
      <c r="GK915" s="28"/>
      <c r="GP915" s="202"/>
      <c r="GR915" s="28"/>
      <c r="GS915" s="28"/>
      <c r="GT915" s="28"/>
      <c r="GY915" s="202"/>
      <c r="HA915" s="28"/>
      <c r="HB915" s="28"/>
      <c r="HC915" s="28"/>
      <c r="HH915" s="202"/>
      <c r="HJ915" s="28"/>
      <c r="HK915" s="28"/>
      <c r="HL915" s="28"/>
      <c r="HQ915" s="28"/>
      <c r="HR915" s="28"/>
      <c r="HS915" s="28"/>
      <c r="HT915" s="28"/>
      <c r="HU915" s="28"/>
      <c r="HV915" s="28"/>
      <c r="HW915" s="28"/>
      <c r="HX915" s="28"/>
      <c r="HY915" s="28"/>
      <c r="HZ915" s="28"/>
      <c r="IA915" s="28"/>
      <c r="IB915" s="28"/>
      <c r="IC915" s="28"/>
      <c r="ID915" s="28"/>
      <c r="IE915" s="28"/>
      <c r="IF915" s="28"/>
      <c r="IG915" s="28"/>
      <c r="IH915" s="28"/>
      <c r="II915" s="28"/>
      <c r="IJ915" s="28"/>
      <c r="IK915" s="28"/>
      <c r="IL915" s="28"/>
      <c r="IM915" s="28"/>
      <c r="IN915" s="28"/>
      <c r="IO915" s="28"/>
      <c r="IP915" s="28"/>
      <c r="IQ915" s="28"/>
      <c r="IR915" s="28"/>
      <c r="IS915" s="28"/>
      <c r="IT915" s="28"/>
      <c r="IU915" s="28"/>
      <c r="IV915" s="28"/>
    </row>
    <row r="916" spans="1:256" s="54" customFormat="1" ht="18">
      <c r="A916" s="364" t="s">
        <v>1456</v>
      </c>
      <c r="B916" s="28"/>
      <c r="C916" s="292"/>
      <c r="D916" s="365" t="s">
        <v>129</v>
      </c>
      <c r="E916" s="54">
        <f t="shared" si="13"/>
        <v>1</v>
      </c>
      <c r="F916" s="305">
        <f t="shared" si="14"/>
        <v>9</v>
      </c>
      <c r="H916" s="300"/>
      <c r="I916" s="300"/>
      <c r="J916" s="300">
        <v>9</v>
      </c>
      <c r="K916" s="300"/>
      <c r="L916" s="28"/>
      <c r="M916" s="300"/>
      <c r="N916" s="28"/>
      <c r="R916" s="202"/>
      <c r="T916" s="28"/>
      <c r="U916" s="28"/>
      <c r="V916" s="28"/>
      <c r="AA916" s="202"/>
      <c r="AC916" s="28"/>
      <c r="AD916" s="28"/>
      <c r="AE916" s="28"/>
      <c r="AJ916" s="202"/>
      <c r="AL916" s="28"/>
      <c r="AM916" s="28"/>
      <c r="AN916" s="28"/>
      <c r="AS916" s="202"/>
      <c r="AU916" s="28"/>
      <c r="AV916" s="28"/>
      <c r="AW916" s="28"/>
      <c r="BB916" s="202"/>
      <c r="BD916" s="28"/>
      <c r="BE916" s="28"/>
      <c r="BF916" s="28"/>
      <c r="BK916" s="202"/>
      <c r="BM916" s="28"/>
      <c r="BN916" s="28"/>
      <c r="BO916" s="28"/>
      <c r="BT916" s="202"/>
      <c r="BV916" s="28"/>
      <c r="BW916" s="28"/>
      <c r="BX916" s="28"/>
      <c r="CC916" s="202"/>
      <c r="CE916" s="28"/>
      <c r="CF916" s="28"/>
      <c r="CG916" s="28"/>
      <c r="CL916" s="202"/>
      <c r="CN916" s="28"/>
      <c r="CO916" s="28"/>
      <c r="CP916" s="28"/>
      <c r="CU916" s="202"/>
      <c r="CW916" s="28"/>
      <c r="CX916" s="28"/>
      <c r="CY916" s="28"/>
      <c r="DD916" s="202"/>
      <c r="DF916" s="28"/>
      <c r="DG916" s="28"/>
      <c r="DH916" s="28"/>
      <c r="DM916" s="202"/>
      <c r="DO916" s="28"/>
      <c r="DP916" s="28"/>
      <c r="DQ916" s="28"/>
      <c r="DV916" s="202"/>
      <c r="DX916" s="28"/>
      <c r="DY916" s="28"/>
      <c r="DZ916" s="28"/>
      <c r="EE916" s="202"/>
      <c r="EG916" s="28"/>
      <c r="EH916" s="28"/>
      <c r="EI916" s="28"/>
      <c r="EN916" s="202"/>
      <c r="EP916" s="28"/>
      <c r="EQ916" s="28"/>
      <c r="ER916" s="28"/>
      <c r="EW916" s="202"/>
      <c r="EY916" s="28"/>
      <c r="EZ916" s="28"/>
      <c r="FA916" s="28"/>
      <c r="FF916" s="202"/>
      <c r="FH916" s="28"/>
      <c r="FI916" s="28"/>
      <c r="FJ916" s="28"/>
      <c r="FO916" s="202"/>
      <c r="FQ916" s="28"/>
      <c r="FR916" s="28"/>
      <c r="FS916" s="28"/>
      <c r="FX916" s="202"/>
      <c r="FZ916" s="28"/>
      <c r="GA916" s="28"/>
      <c r="GB916" s="28"/>
      <c r="GG916" s="202"/>
      <c r="GI916" s="28"/>
      <c r="GJ916" s="28"/>
      <c r="GK916" s="28"/>
      <c r="GP916" s="202"/>
      <c r="GR916" s="28"/>
      <c r="GS916" s="28"/>
      <c r="GT916" s="28"/>
      <c r="GY916" s="202"/>
      <c r="HA916" s="28"/>
      <c r="HB916" s="28"/>
      <c r="HC916" s="28"/>
      <c r="HH916" s="202"/>
      <c r="HJ916" s="28"/>
      <c r="HK916" s="28"/>
      <c r="HL916" s="28"/>
      <c r="HQ916" s="28"/>
      <c r="HR916" s="28"/>
      <c r="HS916" s="28"/>
      <c r="HT916" s="28"/>
      <c r="HU916" s="28"/>
      <c r="HV916" s="28"/>
      <c r="HW916" s="28"/>
      <c r="HX916" s="28"/>
      <c r="HY916" s="28"/>
      <c r="HZ916" s="28"/>
      <c r="IA916" s="28"/>
      <c r="IB916" s="28"/>
      <c r="IC916" s="28"/>
      <c r="ID916" s="28"/>
      <c r="IE916" s="28"/>
      <c r="IF916" s="28"/>
      <c r="IG916" s="28"/>
      <c r="IH916" s="28"/>
      <c r="II916" s="28"/>
      <c r="IJ916" s="28"/>
      <c r="IK916" s="28"/>
      <c r="IL916" s="28"/>
      <c r="IM916" s="28"/>
      <c r="IN916" s="28"/>
      <c r="IO916" s="28"/>
      <c r="IP916" s="28"/>
      <c r="IQ916" s="28"/>
      <c r="IR916" s="28"/>
      <c r="IS916" s="28"/>
      <c r="IT916" s="28"/>
      <c r="IU916" s="28"/>
      <c r="IV916" s="28"/>
    </row>
    <row r="917" spans="1:256" s="54" customFormat="1" ht="18">
      <c r="A917" s="364" t="s">
        <v>917</v>
      </c>
      <c r="B917" s="28"/>
      <c r="C917" s="292"/>
      <c r="D917" s="365" t="s">
        <v>129</v>
      </c>
      <c r="E917" s="54">
        <f t="shared" si="13"/>
        <v>0</v>
      </c>
      <c r="F917" s="305">
        <f t="shared" si="14"/>
        <v>19</v>
      </c>
      <c r="H917" s="300"/>
      <c r="I917" s="300">
        <v>13</v>
      </c>
      <c r="J917" s="300">
        <v>6</v>
      </c>
      <c r="K917" s="300"/>
      <c r="L917" s="300"/>
      <c r="M917" s="300"/>
      <c r="N917" s="28"/>
      <c r="R917" s="202"/>
      <c r="T917" s="28"/>
      <c r="U917" s="28"/>
      <c r="V917" s="28"/>
      <c r="AA917" s="202"/>
      <c r="AC917" s="28"/>
      <c r="AD917" s="28"/>
      <c r="AE917" s="28"/>
      <c r="AJ917" s="202"/>
      <c r="AL917" s="28"/>
      <c r="AM917" s="28"/>
      <c r="AN917" s="28"/>
      <c r="AS917" s="202"/>
      <c r="AU917" s="28"/>
      <c r="AV917" s="28"/>
      <c r="AW917" s="28"/>
      <c r="BB917" s="202"/>
      <c r="BD917" s="28"/>
      <c r="BE917" s="28"/>
      <c r="BF917" s="28"/>
      <c r="BK917" s="202"/>
      <c r="BM917" s="28"/>
      <c r="BN917" s="28"/>
      <c r="BO917" s="28"/>
      <c r="BT917" s="202"/>
      <c r="BV917" s="28"/>
      <c r="BW917" s="28"/>
      <c r="BX917" s="28"/>
      <c r="CC917" s="202"/>
      <c r="CE917" s="28"/>
      <c r="CF917" s="28"/>
      <c r="CG917" s="28"/>
      <c r="CL917" s="202"/>
      <c r="CN917" s="28"/>
      <c r="CO917" s="28"/>
      <c r="CP917" s="28"/>
      <c r="CU917" s="202"/>
      <c r="CW917" s="28"/>
      <c r="CX917" s="28"/>
      <c r="CY917" s="28"/>
      <c r="DD917" s="202"/>
      <c r="DF917" s="28"/>
      <c r="DG917" s="28"/>
      <c r="DH917" s="28"/>
      <c r="DM917" s="202"/>
      <c r="DO917" s="28"/>
      <c r="DP917" s="28"/>
      <c r="DQ917" s="28"/>
      <c r="DV917" s="202"/>
      <c r="DX917" s="28"/>
      <c r="DY917" s="28"/>
      <c r="DZ917" s="28"/>
      <c r="EE917" s="202"/>
      <c r="EG917" s="28"/>
      <c r="EH917" s="28"/>
      <c r="EI917" s="28"/>
      <c r="EN917" s="202"/>
      <c r="EP917" s="28"/>
      <c r="EQ917" s="28"/>
      <c r="ER917" s="28"/>
      <c r="EW917" s="202"/>
      <c r="EY917" s="28"/>
      <c r="EZ917" s="28"/>
      <c r="FA917" s="28"/>
      <c r="FF917" s="202"/>
      <c r="FH917" s="28"/>
      <c r="FI917" s="28"/>
      <c r="FJ917" s="28"/>
      <c r="FO917" s="202"/>
      <c r="FQ917" s="28"/>
      <c r="FR917" s="28"/>
      <c r="FS917" s="28"/>
      <c r="FX917" s="202"/>
      <c r="FZ917" s="28"/>
      <c r="GA917" s="28"/>
      <c r="GB917" s="28"/>
      <c r="GG917" s="202"/>
      <c r="GI917" s="28"/>
      <c r="GJ917" s="28"/>
      <c r="GK917" s="28"/>
      <c r="GP917" s="202"/>
      <c r="GR917" s="28"/>
      <c r="GS917" s="28"/>
      <c r="GT917" s="28"/>
      <c r="GY917" s="202"/>
      <c r="HA917" s="28"/>
      <c r="HB917" s="28"/>
      <c r="HC917" s="28"/>
      <c r="HH917" s="202"/>
      <c r="HJ917" s="28"/>
      <c r="HK917" s="28"/>
      <c r="HL917" s="28"/>
      <c r="HQ917" s="28"/>
      <c r="HR917" s="28"/>
      <c r="HS917" s="28"/>
      <c r="HT917" s="28"/>
      <c r="HU917" s="28"/>
      <c r="HV917" s="28"/>
      <c r="HW917" s="28"/>
      <c r="HX917" s="28"/>
      <c r="HY917" s="28"/>
      <c r="HZ917" s="28"/>
      <c r="IA917" s="28"/>
      <c r="IB917" s="28"/>
      <c r="IC917" s="28"/>
      <c r="ID917" s="28"/>
      <c r="IE917" s="28"/>
      <c r="IF917" s="28"/>
      <c r="IG917" s="28"/>
      <c r="IH917" s="28"/>
      <c r="II917" s="28"/>
      <c r="IJ917" s="28"/>
      <c r="IK917" s="28"/>
      <c r="IL917" s="28"/>
      <c r="IM917" s="28"/>
      <c r="IN917" s="28"/>
      <c r="IO917" s="28"/>
      <c r="IP917" s="28"/>
      <c r="IQ917" s="28"/>
      <c r="IR917" s="28"/>
      <c r="IS917" s="28"/>
      <c r="IT917" s="28"/>
      <c r="IU917" s="28"/>
      <c r="IV917" s="28"/>
    </row>
    <row r="918" spans="1:256" s="54" customFormat="1" ht="18">
      <c r="A918" s="364" t="s">
        <v>708</v>
      </c>
      <c r="B918" s="292"/>
      <c r="C918" s="292"/>
      <c r="D918" s="54" t="s">
        <v>135</v>
      </c>
      <c r="E918" s="54">
        <f t="shared" si="13"/>
        <v>3</v>
      </c>
      <c r="F918" s="305">
        <f t="shared" si="14"/>
        <v>29</v>
      </c>
      <c r="H918" s="239">
        <v>24</v>
      </c>
      <c r="I918" s="28">
        <v>3</v>
      </c>
      <c r="J918" s="28">
        <v>2</v>
      </c>
      <c r="K918" s="28"/>
      <c r="L918" s="300"/>
      <c r="M918" s="28"/>
      <c r="N918" s="28"/>
      <c r="R918" s="202"/>
      <c r="T918" s="28"/>
      <c r="U918" s="28"/>
      <c r="V918" s="28"/>
      <c r="AA918" s="202"/>
      <c r="AC918" s="28"/>
      <c r="AD918" s="28"/>
      <c r="AE918" s="28"/>
      <c r="AJ918" s="202"/>
      <c r="AL918" s="28"/>
      <c r="AM918" s="28"/>
      <c r="AN918" s="28"/>
      <c r="AS918" s="202"/>
      <c r="AU918" s="28"/>
      <c r="AV918" s="28"/>
      <c r="AW918" s="28"/>
      <c r="BB918" s="202"/>
      <c r="BD918" s="28"/>
      <c r="BE918" s="28"/>
      <c r="BF918" s="28"/>
      <c r="BK918" s="202"/>
      <c r="BM918" s="28"/>
      <c r="BN918" s="28"/>
      <c r="BO918" s="28"/>
      <c r="BT918" s="202"/>
      <c r="BV918" s="28"/>
      <c r="BW918" s="28"/>
      <c r="BX918" s="28"/>
      <c r="CC918" s="202"/>
      <c r="CE918" s="28"/>
      <c r="CF918" s="28"/>
      <c r="CG918" s="28"/>
      <c r="CL918" s="202"/>
      <c r="CN918" s="28"/>
      <c r="CO918" s="28"/>
      <c r="CP918" s="28"/>
      <c r="CU918" s="202"/>
      <c r="CW918" s="28"/>
      <c r="CX918" s="28"/>
      <c r="CY918" s="28"/>
      <c r="DD918" s="202"/>
      <c r="DF918" s="28"/>
      <c r="DG918" s="28"/>
      <c r="DH918" s="28"/>
      <c r="DM918" s="202"/>
      <c r="DO918" s="28"/>
      <c r="DP918" s="28"/>
      <c r="DQ918" s="28"/>
      <c r="DV918" s="202"/>
      <c r="DX918" s="28"/>
      <c r="DY918" s="28"/>
      <c r="DZ918" s="28"/>
      <c r="EE918" s="202"/>
      <c r="EG918" s="28"/>
      <c r="EH918" s="28"/>
      <c r="EI918" s="28"/>
      <c r="EN918" s="202"/>
      <c r="EP918" s="28"/>
      <c r="EQ918" s="28"/>
      <c r="ER918" s="28"/>
      <c r="EW918" s="202"/>
      <c r="EY918" s="28"/>
      <c r="EZ918" s="28"/>
      <c r="FA918" s="28"/>
      <c r="FF918" s="202"/>
      <c r="FH918" s="28"/>
      <c r="FI918" s="28"/>
      <c r="FJ918" s="28"/>
      <c r="FO918" s="202"/>
      <c r="FQ918" s="28"/>
      <c r="FR918" s="28"/>
      <c r="FS918" s="28"/>
      <c r="FX918" s="202"/>
      <c r="FZ918" s="28"/>
      <c r="GA918" s="28"/>
      <c r="GB918" s="28"/>
      <c r="GG918" s="202"/>
      <c r="GI918" s="28"/>
      <c r="GJ918" s="28"/>
      <c r="GK918" s="28"/>
      <c r="GP918" s="202"/>
      <c r="GR918" s="28"/>
      <c r="GS918" s="28"/>
      <c r="GT918" s="28"/>
      <c r="GY918" s="202"/>
      <c r="HA918" s="28"/>
      <c r="HB918" s="28"/>
      <c r="HC918" s="28"/>
      <c r="HH918" s="202"/>
      <c r="HJ918" s="28"/>
      <c r="HK918" s="28"/>
      <c r="HL918" s="28"/>
      <c r="HQ918" s="28"/>
      <c r="HR918" s="28"/>
      <c r="HS918" s="28"/>
      <c r="HT918" s="28"/>
      <c r="HU918" s="28"/>
      <c r="HV918" s="28"/>
      <c r="HW918" s="28"/>
      <c r="HX918" s="28"/>
      <c r="HY918" s="28"/>
      <c r="HZ918" s="28"/>
      <c r="IA918" s="28"/>
      <c r="IB918" s="28"/>
      <c r="IC918" s="28"/>
      <c r="ID918" s="28"/>
      <c r="IE918" s="28"/>
      <c r="IF918" s="28"/>
      <c r="IG918" s="28"/>
      <c r="IH918" s="28"/>
      <c r="II918" s="28"/>
      <c r="IJ918" s="28"/>
      <c r="IK918" s="28"/>
      <c r="IL918" s="28"/>
      <c r="IM918" s="28"/>
      <c r="IN918" s="28"/>
      <c r="IO918" s="28"/>
      <c r="IP918" s="28"/>
      <c r="IQ918" s="28"/>
      <c r="IR918" s="28"/>
      <c r="IS918" s="28"/>
      <c r="IT918" s="28"/>
      <c r="IU918" s="28"/>
      <c r="IV918" s="28"/>
    </row>
    <row r="919" spans="1:256" s="54" customFormat="1" ht="18">
      <c r="A919" s="364" t="s">
        <v>987</v>
      </c>
      <c r="B919" s="28"/>
      <c r="C919" s="292"/>
      <c r="D919" s="54" t="s">
        <v>137</v>
      </c>
      <c r="E919" s="54">
        <f t="shared" si="13"/>
        <v>3</v>
      </c>
      <c r="F919" s="305">
        <f t="shared" si="14"/>
        <v>40</v>
      </c>
      <c r="H919" s="300">
        <v>40</v>
      </c>
      <c r="I919" s="300"/>
      <c r="J919" s="300"/>
      <c r="K919" s="300"/>
      <c r="L919" s="28"/>
      <c r="M919" s="300"/>
      <c r="N919" s="28"/>
      <c r="R919" s="202"/>
      <c r="T919" s="28"/>
      <c r="U919" s="28"/>
      <c r="V919" s="28"/>
      <c r="AA919" s="202"/>
      <c r="AC919" s="28"/>
      <c r="AD919" s="28"/>
      <c r="AE919" s="28"/>
      <c r="AJ919" s="202"/>
      <c r="AL919" s="28"/>
      <c r="AM919" s="28"/>
      <c r="AN919" s="28"/>
      <c r="AS919" s="202"/>
      <c r="AU919" s="28"/>
      <c r="AV919" s="28"/>
      <c r="AW919" s="28"/>
      <c r="BB919" s="202"/>
      <c r="BD919" s="28"/>
      <c r="BE919" s="28"/>
      <c r="BF919" s="28"/>
      <c r="BK919" s="202"/>
      <c r="BM919" s="28"/>
      <c r="BN919" s="28"/>
      <c r="BO919" s="28"/>
      <c r="BT919" s="202"/>
      <c r="BV919" s="28"/>
      <c r="BW919" s="28"/>
      <c r="BX919" s="28"/>
      <c r="CC919" s="202"/>
      <c r="CE919" s="28"/>
      <c r="CF919" s="28"/>
      <c r="CG919" s="28"/>
      <c r="CL919" s="202"/>
      <c r="CN919" s="28"/>
      <c r="CO919" s="28"/>
      <c r="CP919" s="28"/>
      <c r="CU919" s="202"/>
      <c r="CW919" s="28"/>
      <c r="CX919" s="28"/>
      <c r="CY919" s="28"/>
      <c r="DD919" s="202"/>
      <c r="DF919" s="28"/>
      <c r="DG919" s="28"/>
      <c r="DH919" s="28"/>
      <c r="DM919" s="202"/>
      <c r="DO919" s="28"/>
      <c r="DP919" s="28"/>
      <c r="DQ919" s="28"/>
      <c r="DV919" s="202"/>
      <c r="DX919" s="28"/>
      <c r="DY919" s="28"/>
      <c r="DZ919" s="28"/>
      <c r="EE919" s="202"/>
      <c r="EG919" s="28"/>
      <c r="EH919" s="28"/>
      <c r="EI919" s="28"/>
      <c r="EN919" s="202"/>
      <c r="EP919" s="28"/>
      <c r="EQ919" s="28"/>
      <c r="ER919" s="28"/>
      <c r="EW919" s="202"/>
      <c r="EY919" s="28"/>
      <c r="EZ919" s="28"/>
      <c r="FA919" s="28"/>
      <c r="FF919" s="202"/>
      <c r="FH919" s="28"/>
      <c r="FI919" s="28"/>
      <c r="FJ919" s="28"/>
      <c r="FO919" s="202"/>
      <c r="FQ919" s="28"/>
      <c r="FR919" s="28"/>
      <c r="FS919" s="28"/>
      <c r="FX919" s="202"/>
      <c r="FZ919" s="28"/>
      <c r="GA919" s="28"/>
      <c r="GB919" s="28"/>
      <c r="GG919" s="202"/>
      <c r="GI919" s="28"/>
      <c r="GJ919" s="28"/>
      <c r="GK919" s="28"/>
      <c r="GP919" s="202"/>
      <c r="GR919" s="28"/>
      <c r="GS919" s="28"/>
      <c r="GT919" s="28"/>
      <c r="GY919" s="202"/>
      <c r="HA919" s="28"/>
      <c r="HB919" s="28"/>
      <c r="HC919" s="28"/>
      <c r="HH919" s="202"/>
      <c r="HJ919" s="28"/>
      <c r="HK919" s="28"/>
      <c r="HL919" s="28"/>
      <c r="HQ919" s="28"/>
      <c r="HR919" s="28"/>
      <c r="HS919" s="28"/>
      <c r="HT919" s="28"/>
      <c r="HU919" s="28"/>
      <c r="HV919" s="28"/>
      <c r="HW919" s="28"/>
      <c r="HX919" s="28"/>
      <c r="HY919" s="28"/>
      <c r="HZ919" s="28"/>
      <c r="IA919" s="28"/>
      <c r="IB919" s="28"/>
      <c r="IC919" s="28"/>
      <c r="ID919" s="28"/>
      <c r="IE919" s="28"/>
      <c r="IF919" s="28"/>
      <c r="IG919" s="28"/>
      <c r="IH919" s="28"/>
      <c r="II919" s="28"/>
      <c r="IJ919" s="28"/>
      <c r="IK919" s="28"/>
      <c r="IL919" s="28"/>
      <c r="IM919" s="28"/>
      <c r="IN919" s="28"/>
      <c r="IO919" s="28"/>
      <c r="IP919" s="28"/>
      <c r="IQ919" s="28"/>
      <c r="IR919" s="28"/>
      <c r="IS919" s="28"/>
      <c r="IT919" s="28"/>
      <c r="IU919" s="28"/>
      <c r="IV919" s="28"/>
    </row>
    <row r="920" spans="1:256" s="54" customFormat="1" ht="18">
      <c r="A920" s="364" t="s">
        <v>994</v>
      </c>
      <c r="B920" s="28"/>
      <c r="C920" s="292"/>
      <c r="D920" s="365" t="s">
        <v>129</v>
      </c>
      <c r="E920" s="54">
        <f t="shared" si="13"/>
        <v>1</v>
      </c>
      <c r="F920" s="305">
        <f t="shared" si="14"/>
        <v>0</v>
      </c>
      <c r="H920" s="300"/>
      <c r="I920" s="300"/>
      <c r="J920" s="300"/>
      <c r="K920" s="300"/>
      <c r="L920" s="28"/>
      <c r="M920" s="300"/>
      <c r="N920" s="28"/>
      <c r="R920" s="202"/>
      <c r="T920" s="28"/>
      <c r="U920" s="28"/>
      <c r="V920" s="28"/>
      <c r="AA920" s="202"/>
      <c r="AC920" s="28"/>
      <c r="AD920" s="28"/>
      <c r="AE920" s="28"/>
      <c r="AJ920" s="202"/>
      <c r="AL920" s="28"/>
      <c r="AM920" s="28"/>
      <c r="AN920" s="28"/>
      <c r="AS920" s="202"/>
      <c r="AU920" s="28"/>
      <c r="AV920" s="28"/>
      <c r="AW920" s="28"/>
      <c r="BB920" s="202"/>
      <c r="BD920" s="28"/>
      <c r="BE920" s="28"/>
      <c r="BF920" s="28"/>
      <c r="BK920" s="202"/>
      <c r="BM920" s="28"/>
      <c r="BN920" s="28"/>
      <c r="BO920" s="28"/>
      <c r="BT920" s="202"/>
      <c r="BV920" s="28"/>
      <c r="BW920" s="28"/>
      <c r="BX920" s="28"/>
      <c r="CC920" s="202"/>
      <c r="CE920" s="28"/>
      <c r="CF920" s="28"/>
      <c r="CG920" s="28"/>
      <c r="CL920" s="202"/>
      <c r="CN920" s="28"/>
      <c r="CO920" s="28"/>
      <c r="CP920" s="28"/>
      <c r="CU920" s="202"/>
      <c r="CW920" s="28"/>
      <c r="CX920" s="28"/>
      <c r="CY920" s="28"/>
      <c r="DD920" s="202"/>
      <c r="DF920" s="28"/>
      <c r="DG920" s="28"/>
      <c r="DH920" s="28"/>
      <c r="DM920" s="202"/>
      <c r="DO920" s="28"/>
      <c r="DP920" s="28"/>
      <c r="DQ920" s="28"/>
      <c r="DV920" s="202"/>
      <c r="DX920" s="28"/>
      <c r="DY920" s="28"/>
      <c r="DZ920" s="28"/>
      <c r="EE920" s="202"/>
      <c r="EG920" s="28"/>
      <c r="EH920" s="28"/>
      <c r="EI920" s="28"/>
      <c r="EN920" s="202"/>
      <c r="EP920" s="28"/>
      <c r="EQ920" s="28"/>
      <c r="ER920" s="28"/>
      <c r="EW920" s="202"/>
      <c r="EY920" s="28"/>
      <c r="EZ920" s="28"/>
      <c r="FA920" s="28"/>
      <c r="FF920" s="202"/>
      <c r="FH920" s="28"/>
      <c r="FI920" s="28"/>
      <c r="FJ920" s="28"/>
      <c r="FO920" s="202"/>
      <c r="FQ920" s="28"/>
      <c r="FR920" s="28"/>
      <c r="FS920" s="28"/>
      <c r="FX920" s="202"/>
      <c r="FZ920" s="28"/>
      <c r="GA920" s="28"/>
      <c r="GB920" s="28"/>
      <c r="GG920" s="202"/>
      <c r="GI920" s="28"/>
      <c r="GJ920" s="28"/>
      <c r="GK920" s="28"/>
      <c r="GP920" s="202"/>
      <c r="GR920" s="28"/>
      <c r="GS920" s="28"/>
      <c r="GT920" s="28"/>
      <c r="GY920" s="202"/>
      <c r="HA920" s="28"/>
      <c r="HB920" s="28"/>
      <c r="HC920" s="28"/>
      <c r="HH920" s="202"/>
      <c r="HJ920" s="28"/>
      <c r="HK920" s="28"/>
      <c r="HL920" s="28"/>
      <c r="HQ920" s="28"/>
      <c r="HR920" s="28"/>
      <c r="HS920" s="28"/>
      <c r="HT920" s="28"/>
      <c r="HU920" s="28"/>
      <c r="HV920" s="28"/>
      <c r="HW920" s="28"/>
      <c r="HX920" s="28"/>
      <c r="HY920" s="28"/>
      <c r="HZ920" s="28"/>
      <c r="IA920" s="28"/>
      <c r="IB920" s="28"/>
      <c r="IC920" s="28"/>
      <c r="ID920" s="28"/>
      <c r="IE920" s="28"/>
      <c r="IF920" s="28"/>
      <c r="IG920" s="28"/>
      <c r="IH920" s="28"/>
      <c r="II920" s="28"/>
      <c r="IJ920" s="28"/>
      <c r="IK920" s="28"/>
      <c r="IL920" s="28"/>
      <c r="IM920" s="28"/>
      <c r="IN920" s="28"/>
      <c r="IO920" s="28"/>
      <c r="IP920" s="28"/>
      <c r="IQ920" s="28"/>
      <c r="IR920" s="28"/>
      <c r="IS920" s="28"/>
      <c r="IT920" s="28"/>
      <c r="IU920" s="28"/>
      <c r="IV920" s="28"/>
    </row>
    <row r="921" spans="1:256" s="54" customFormat="1" ht="18">
      <c r="A921" s="364" t="s">
        <v>1402</v>
      </c>
      <c r="B921" s="292"/>
      <c r="C921" s="292"/>
      <c r="D921" s="54" t="s">
        <v>133</v>
      </c>
      <c r="E921" s="54">
        <f t="shared" si="13"/>
        <v>33</v>
      </c>
      <c r="F921" s="305">
        <f t="shared" si="14"/>
        <v>488</v>
      </c>
      <c r="H921" s="239">
        <v>307</v>
      </c>
      <c r="I921" s="28">
        <v>56</v>
      </c>
      <c r="J921" s="28">
        <v>15</v>
      </c>
      <c r="K921" s="28">
        <v>110</v>
      </c>
      <c r="L921" s="28"/>
      <c r="M921" s="239"/>
      <c r="N921" s="28"/>
      <c r="R921" s="202"/>
      <c r="T921" s="28"/>
      <c r="U921" s="28"/>
      <c r="V921" s="28"/>
      <c r="AA921" s="202"/>
      <c r="AC921" s="28"/>
      <c r="AD921" s="28"/>
      <c r="AE921" s="28"/>
      <c r="AJ921" s="202"/>
      <c r="AL921" s="28"/>
      <c r="AM921" s="28"/>
      <c r="AN921" s="28"/>
      <c r="AS921" s="202"/>
      <c r="AU921" s="28"/>
      <c r="AV921" s="28"/>
      <c r="AW921" s="28"/>
      <c r="BB921" s="202"/>
      <c r="BD921" s="28"/>
      <c r="BE921" s="28"/>
      <c r="BF921" s="28"/>
      <c r="BK921" s="202"/>
      <c r="BM921" s="28"/>
      <c r="BN921" s="28"/>
      <c r="BO921" s="28"/>
      <c r="BT921" s="202"/>
      <c r="BV921" s="28"/>
      <c r="BW921" s="28"/>
      <c r="BX921" s="28"/>
      <c r="CC921" s="202"/>
      <c r="CE921" s="28"/>
      <c r="CF921" s="28"/>
      <c r="CG921" s="28"/>
      <c r="CL921" s="202"/>
      <c r="CN921" s="28"/>
      <c r="CO921" s="28"/>
      <c r="CP921" s="28"/>
      <c r="CU921" s="202"/>
      <c r="CW921" s="28"/>
      <c r="CX921" s="28"/>
      <c r="CY921" s="28"/>
      <c r="DD921" s="202"/>
      <c r="DF921" s="28"/>
      <c r="DG921" s="28"/>
      <c r="DH921" s="28"/>
      <c r="DM921" s="202"/>
      <c r="DO921" s="28"/>
      <c r="DP921" s="28"/>
      <c r="DQ921" s="28"/>
      <c r="DV921" s="202"/>
      <c r="DX921" s="28"/>
      <c r="DY921" s="28"/>
      <c r="DZ921" s="28"/>
      <c r="EE921" s="202"/>
      <c r="EG921" s="28"/>
      <c r="EH921" s="28"/>
      <c r="EI921" s="28"/>
      <c r="EN921" s="202"/>
      <c r="EP921" s="28"/>
      <c r="EQ921" s="28"/>
      <c r="ER921" s="28"/>
      <c r="EW921" s="202"/>
      <c r="EY921" s="28"/>
      <c r="EZ921" s="28"/>
      <c r="FA921" s="28"/>
      <c r="FF921" s="202"/>
      <c r="FH921" s="28"/>
      <c r="FI921" s="28"/>
      <c r="FJ921" s="28"/>
      <c r="FO921" s="202"/>
      <c r="FQ921" s="28"/>
      <c r="FR921" s="28"/>
      <c r="FS921" s="28"/>
      <c r="FX921" s="202"/>
      <c r="FZ921" s="28"/>
      <c r="GA921" s="28"/>
      <c r="GB921" s="28"/>
      <c r="GG921" s="202"/>
      <c r="GI921" s="28"/>
      <c r="GJ921" s="28"/>
      <c r="GK921" s="28"/>
      <c r="GP921" s="202"/>
      <c r="GR921" s="28"/>
      <c r="GS921" s="28"/>
      <c r="GT921" s="28"/>
      <c r="GY921" s="202"/>
      <c r="HA921" s="28"/>
      <c r="HB921" s="28"/>
      <c r="HC921" s="28"/>
      <c r="HH921" s="202"/>
      <c r="HJ921" s="28"/>
      <c r="HK921" s="28"/>
      <c r="HL921" s="28"/>
      <c r="HQ921" s="28"/>
      <c r="HR921" s="28"/>
      <c r="HS921" s="28"/>
      <c r="HT921" s="28"/>
      <c r="HU921" s="28"/>
      <c r="HV921" s="28"/>
      <c r="HW921" s="28"/>
      <c r="HX921" s="28"/>
      <c r="HY921" s="28"/>
      <c r="HZ921" s="28"/>
      <c r="IA921" s="28"/>
      <c r="IB921" s="28"/>
      <c r="IC921" s="28"/>
      <c r="ID921" s="28"/>
      <c r="IE921" s="28"/>
      <c r="IF921" s="28"/>
      <c r="IG921" s="28"/>
      <c r="IH921" s="28"/>
      <c r="II921" s="28"/>
      <c r="IJ921" s="28"/>
      <c r="IK921" s="28"/>
      <c r="IL921" s="28"/>
      <c r="IM921" s="28"/>
      <c r="IN921" s="28"/>
      <c r="IO921" s="28"/>
      <c r="IP921" s="28"/>
      <c r="IQ921" s="28"/>
      <c r="IR921" s="28"/>
      <c r="IS921" s="28"/>
      <c r="IT921" s="28"/>
      <c r="IU921" s="28"/>
      <c r="IV921" s="28"/>
    </row>
    <row r="922" spans="1:256" s="54" customFormat="1" ht="18">
      <c r="A922" s="364" t="s">
        <v>1889</v>
      </c>
      <c r="B922" s="292"/>
      <c r="C922" s="292"/>
      <c r="D922" s="54" t="s">
        <v>130</v>
      </c>
      <c r="E922" s="54">
        <f t="shared" si="13"/>
        <v>1</v>
      </c>
      <c r="F922" s="305">
        <f t="shared" si="14"/>
        <v>33</v>
      </c>
      <c r="H922" s="239"/>
      <c r="I922" s="28"/>
      <c r="J922" s="28"/>
      <c r="K922" s="28">
        <v>33</v>
      </c>
      <c r="M922" s="239"/>
      <c r="N922" s="28"/>
      <c r="R922" s="202"/>
      <c r="T922" s="28"/>
      <c r="U922" s="28"/>
      <c r="V922" s="28"/>
      <c r="AA922" s="202"/>
      <c r="AC922" s="28"/>
      <c r="AD922" s="28"/>
      <c r="AE922" s="28"/>
      <c r="AJ922" s="202"/>
      <c r="AL922" s="28"/>
      <c r="AM922" s="28"/>
      <c r="AN922" s="28"/>
      <c r="AS922" s="202"/>
      <c r="AU922" s="28"/>
      <c r="AV922" s="28"/>
      <c r="AW922" s="28"/>
      <c r="BB922" s="202"/>
      <c r="BD922" s="28"/>
      <c r="BE922" s="28"/>
      <c r="BF922" s="28"/>
      <c r="BK922" s="202"/>
      <c r="BM922" s="28"/>
      <c r="BN922" s="28"/>
      <c r="BO922" s="28"/>
      <c r="BT922" s="202"/>
      <c r="BV922" s="28"/>
      <c r="BW922" s="28"/>
      <c r="BX922" s="28"/>
      <c r="CC922" s="202"/>
      <c r="CE922" s="28"/>
      <c r="CF922" s="28"/>
      <c r="CG922" s="28"/>
      <c r="CL922" s="202"/>
      <c r="CN922" s="28"/>
      <c r="CO922" s="28"/>
      <c r="CP922" s="28"/>
      <c r="CU922" s="202"/>
      <c r="CW922" s="28"/>
      <c r="CX922" s="28"/>
      <c r="CY922" s="28"/>
      <c r="DD922" s="202"/>
      <c r="DF922" s="28"/>
      <c r="DG922" s="28"/>
      <c r="DH922" s="28"/>
      <c r="DM922" s="202"/>
      <c r="DO922" s="28"/>
      <c r="DP922" s="28"/>
      <c r="DQ922" s="28"/>
      <c r="DV922" s="202"/>
      <c r="DX922" s="28"/>
      <c r="DY922" s="28"/>
      <c r="DZ922" s="28"/>
      <c r="EE922" s="202"/>
      <c r="EG922" s="28"/>
      <c r="EH922" s="28"/>
      <c r="EI922" s="28"/>
      <c r="EN922" s="202"/>
      <c r="EP922" s="28"/>
      <c r="EQ922" s="28"/>
      <c r="ER922" s="28"/>
      <c r="EW922" s="202"/>
      <c r="EY922" s="28"/>
      <c r="EZ922" s="28"/>
      <c r="FA922" s="28"/>
      <c r="FF922" s="202"/>
      <c r="FH922" s="28"/>
      <c r="FI922" s="28"/>
      <c r="FJ922" s="28"/>
      <c r="FO922" s="202"/>
      <c r="FQ922" s="28"/>
      <c r="FR922" s="28"/>
      <c r="FS922" s="28"/>
      <c r="FX922" s="202"/>
      <c r="FZ922" s="28"/>
      <c r="GA922" s="28"/>
      <c r="GB922" s="28"/>
      <c r="GG922" s="202"/>
      <c r="GI922" s="28"/>
      <c r="GJ922" s="28"/>
      <c r="GK922" s="28"/>
      <c r="GP922" s="202"/>
      <c r="GR922" s="28"/>
      <c r="GS922" s="28"/>
      <c r="GT922" s="28"/>
      <c r="GY922" s="202"/>
      <c r="HA922" s="28"/>
      <c r="HB922" s="28"/>
      <c r="HC922" s="28"/>
      <c r="HH922" s="202"/>
      <c r="HJ922" s="28"/>
      <c r="HK922" s="28"/>
      <c r="HL922" s="28"/>
      <c r="HQ922" s="28"/>
      <c r="HR922" s="28"/>
      <c r="HS922" s="28"/>
      <c r="HT922" s="28"/>
      <c r="HU922" s="28"/>
      <c r="HV922" s="28"/>
      <c r="HW922" s="28"/>
      <c r="HX922" s="28"/>
      <c r="HY922" s="28"/>
      <c r="HZ922" s="28"/>
      <c r="IA922" s="28"/>
      <c r="IB922" s="28"/>
      <c r="IC922" s="28"/>
      <c r="ID922" s="28"/>
      <c r="IE922" s="28"/>
      <c r="IF922" s="28"/>
      <c r="IG922" s="28"/>
      <c r="IH922" s="28"/>
      <c r="II922" s="28"/>
      <c r="IJ922" s="28"/>
      <c r="IK922" s="28"/>
      <c r="IL922" s="28"/>
      <c r="IM922" s="28"/>
      <c r="IN922" s="28"/>
      <c r="IO922" s="28"/>
      <c r="IP922" s="28"/>
      <c r="IQ922" s="28"/>
      <c r="IR922" s="28"/>
      <c r="IS922" s="28"/>
      <c r="IT922" s="28"/>
      <c r="IU922" s="28"/>
      <c r="IV922" s="28"/>
    </row>
    <row r="923" spans="1:256" s="54" customFormat="1" ht="18">
      <c r="A923" s="364" t="s">
        <v>1929</v>
      </c>
      <c r="B923" s="28"/>
      <c r="C923" s="292"/>
      <c r="D923" s="365" t="s">
        <v>129</v>
      </c>
      <c r="E923" s="54">
        <f t="shared" si="13"/>
        <v>0</v>
      </c>
      <c r="F923" s="305">
        <f t="shared" si="14"/>
        <v>17</v>
      </c>
      <c r="H923" s="300"/>
      <c r="I923" s="300"/>
      <c r="J923" s="300">
        <v>17</v>
      </c>
      <c r="K923" s="300"/>
      <c r="L923" s="28"/>
      <c r="M923" s="300"/>
      <c r="N923" s="28"/>
      <c r="R923" s="202"/>
      <c r="T923" s="28"/>
      <c r="U923" s="28"/>
      <c r="V923" s="28"/>
      <c r="AA923" s="202"/>
      <c r="AC923" s="28"/>
      <c r="AD923" s="28"/>
      <c r="AE923" s="28"/>
      <c r="AJ923" s="202"/>
      <c r="AL923" s="28"/>
      <c r="AM923" s="28"/>
      <c r="AN923" s="28"/>
      <c r="AS923" s="202"/>
      <c r="AU923" s="28"/>
      <c r="AV923" s="28"/>
      <c r="AW923" s="28"/>
      <c r="BB923" s="202"/>
      <c r="BD923" s="28"/>
      <c r="BE923" s="28"/>
      <c r="BF923" s="28"/>
      <c r="BK923" s="202"/>
      <c r="BM923" s="28"/>
      <c r="BN923" s="28"/>
      <c r="BO923" s="28"/>
      <c r="BT923" s="202"/>
      <c r="BV923" s="28"/>
      <c r="BW923" s="28"/>
      <c r="BX923" s="28"/>
      <c r="CC923" s="202"/>
      <c r="CE923" s="28"/>
      <c r="CF923" s="28"/>
      <c r="CG923" s="28"/>
      <c r="CL923" s="202"/>
      <c r="CN923" s="28"/>
      <c r="CO923" s="28"/>
      <c r="CP923" s="28"/>
      <c r="CU923" s="202"/>
      <c r="CW923" s="28"/>
      <c r="CX923" s="28"/>
      <c r="CY923" s="28"/>
      <c r="DD923" s="202"/>
      <c r="DF923" s="28"/>
      <c r="DG923" s="28"/>
      <c r="DH923" s="28"/>
      <c r="DM923" s="202"/>
      <c r="DO923" s="28"/>
      <c r="DP923" s="28"/>
      <c r="DQ923" s="28"/>
      <c r="DV923" s="202"/>
      <c r="DX923" s="28"/>
      <c r="DY923" s="28"/>
      <c r="DZ923" s="28"/>
      <c r="EE923" s="202"/>
      <c r="EG923" s="28"/>
      <c r="EH923" s="28"/>
      <c r="EI923" s="28"/>
      <c r="EN923" s="202"/>
      <c r="EP923" s="28"/>
      <c r="EQ923" s="28"/>
      <c r="ER923" s="28"/>
      <c r="EW923" s="202"/>
      <c r="EY923" s="28"/>
      <c r="EZ923" s="28"/>
      <c r="FA923" s="28"/>
      <c r="FF923" s="202"/>
      <c r="FH923" s="28"/>
      <c r="FI923" s="28"/>
      <c r="FJ923" s="28"/>
      <c r="FO923" s="202"/>
      <c r="FQ923" s="28"/>
      <c r="FR923" s="28"/>
      <c r="FS923" s="28"/>
      <c r="FX923" s="202"/>
      <c r="FZ923" s="28"/>
      <c r="GA923" s="28"/>
      <c r="GB923" s="28"/>
      <c r="GG923" s="202"/>
      <c r="GI923" s="28"/>
      <c r="GJ923" s="28"/>
      <c r="GK923" s="28"/>
      <c r="GP923" s="202"/>
      <c r="GR923" s="28"/>
      <c r="GS923" s="28"/>
      <c r="GT923" s="28"/>
      <c r="GY923" s="202"/>
      <c r="HA923" s="28"/>
      <c r="HB923" s="28"/>
      <c r="HC923" s="28"/>
      <c r="HH923" s="202"/>
      <c r="HJ923" s="28"/>
      <c r="HK923" s="28"/>
      <c r="HL923" s="28"/>
      <c r="HQ923" s="28"/>
      <c r="HR923" s="28"/>
      <c r="HS923" s="28"/>
      <c r="HT923" s="28"/>
      <c r="HU923" s="28"/>
      <c r="HV923" s="28"/>
      <c r="HW923" s="28"/>
      <c r="HX923" s="28"/>
      <c r="HY923" s="28"/>
      <c r="HZ923" s="28"/>
      <c r="IA923" s="28"/>
      <c r="IB923" s="28"/>
      <c r="IC923" s="28"/>
      <c r="ID923" s="28"/>
      <c r="IE923" s="28"/>
      <c r="IF923" s="28"/>
      <c r="IG923" s="28"/>
      <c r="IH923" s="28"/>
      <c r="II923" s="28"/>
      <c r="IJ923" s="28"/>
      <c r="IK923" s="28"/>
      <c r="IL923" s="28"/>
      <c r="IM923" s="28"/>
      <c r="IN923" s="28"/>
      <c r="IO923" s="28"/>
      <c r="IP923" s="28"/>
      <c r="IQ923" s="28"/>
      <c r="IR923" s="28"/>
      <c r="IS923" s="28"/>
      <c r="IT923" s="28"/>
      <c r="IU923" s="28"/>
      <c r="IV923" s="28"/>
    </row>
    <row r="924" spans="1:256" s="54" customFormat="1" ht="18">
      <c r="A924" s="364" t="s">
        <v>1328</v>
      </c>
      <c r="B924" s="28"/>
      <c r="C924" s="292"/>
      <c r="D924" s="365" t="s">
        <v>129</v>
      </c>
      <c r="E924" s="54">
        <f t="shared" si="13"/>
        <v>2</v>
      </c>
      <c r="F924" s="305">
        <f t="shared" si="14"/>
        <v>0</v>
      </c>
      <c r="J924" s="28"/>
      <c r="L924" s="28"/>
      <c r="N924" s="28"/>
      <c r="R924" s="202"/>
      <c r="T924" s="28"/>
      <c r="U924" s="28"/>
      <c r="V924" s="28"/>
      <c r="AA924" s="202"/>
      <c r="AC924" s="28"/>
      <c r="AD924" s="28"/>
      <c r="AE924" s="28"/>
      <c r="AJ924" s="202"/>
      <c r="AL924" s="28"/>
      <c r="AM924" s="28"/>
      <c r="AN924" s="28"/>
      <c r="AS924" s="202"/>
      <c r="AU924" s="28"/>
      <c r="AV924" s="28"/>
      <c r="AW924" s="28"/>
      <c r="BB924" s="202"/>
      <c r="BD924" s="28"/>
      <c r="BE924" s="28"/>
      <c r="BF924" s="28"/>
      <c r="BK924" s="202"/>
      <c r="BM924" s="28"/>
      <c r="BN924" s="28"/>
      <c r="BO924" s="28"/>
      <c r="BT924" s="202"/>
      <c r="BV924" s="28"/>
      <c r="BW924" s="28"/>
      <c r="BX924" s="28"/>
      <c r="CC924" s="202"/>
      <c r="CE924" s="28"/>
      <c r="CF924" s="28"/>
      <c r="CG924" s="28"/>
      <c r="CL924" s="202"/>
      <c r="CN924" s="28"/>
      <c r="CO924" s="28"/>
      <c r="CP924" s="28"/>
      <c r="CU924" s="202"/>
      <c r="CW924" s="28"/>
      <c r="CX924" s="28"/>
      <c r="CY924" s="28"/>
      <c r="DD924" s="202"/>
      <c r="DF924" s="28"/>
      <c r="DG924" s="28"/>
      <c r="DH924" s="28"/>
      <c r="DM924" s="202"/>
      <c r="DO924" s="28"/>
      <c r="DP924" s="28"/>
      <c r="DQ924" s="28"/>
      <c r="DV924" s="202"/>
      <c r="DX924" s="28"/>
      <c r="DY924" s="28"/>
      <c r="DZ924" s="28"/>
      <c r="EE924" s="202"/>
      <c r="EG924" s="28"/>
      <c r="EH924" s="28"/>
      <c r="EI924" s="28"/>
      <c r="EN924" s="202"/>
      <c r="EP924" s="28"/>
      <c r="EQ924" s="28"/>
      <c r="ER924" s="28"/>
      <c r="EW924" s="202"/>
      <c r="EY924" s="28"/>
      <c r="EZ924" s="28"/>
      <c r="FA924" s="28"/>
      <c r="FF924" s="202"/>
      <c r="FH924" s="28"/>
      <c r="FI924" s="28"/>
      <c r="FJ924" s="28"/>
      <c r="FO924" s="202"/>
      <c r="FQ924" s="28"/>
      <c r="FR924" s="28"/>
      <c r="FS924" s="28"/>
      <c r="FX924" s="202"/>
      <c r="FZ924" s="28"/>
      <c r="GA924" s="28"/>
      <c r="GB924" s="28"/>
      <c r="GG924" s="202"/>
      <c r="GI924" s="28"/>
      <c r="GJ924" s="28"/>
      <c r="GK924" s="28"/>
      <c r="GP924" s="202"/>
      <c r="GR924" s="28"/>
      <c r="GS924" s="28"/>
      <c r="GT924" s="28"/>
      <c r="GY924" s="202"/>
      <c r="HA924" s="28"/>
      <c r="HB924" s="28"/>
      <c r="HC924" s="28"/>
      <c r="HH924" s="202"/>
      <c r="HJ924" s="28"/>
      <c r="HK924" s="28"/>
      <c r="HL924" s="28"/>
      <c r="HQ924" s="28"/>
      <c r="HR924" s="28"/>
      <c r="HS924" s="28"/>
      <c r="HT924" s="28"/>
      <c r="HU924" s="28"/>
      <c r="HV924" s="28"/>
      <c r="HW924" s="28"/>
      <c r="HX924" s="28"/>
      <c r="HY924" s="28"/>
      <c r="HZ924" s="28"/>
      <c r="IA924" s="28"/>
      <c r="IB924" s="28"/>
      <c r="IC924" s="28"/>
      <c r="ID924" s="28"/>
      <c r="IE924" s="28"/>
      <c r="IF924" s="28"/>
      <c r="IG924" s="28"/>
      <c r="IH924" s="28"/>
      <c r="II924" s="28"/>
      <c r="IJ924" s="28"/>
      <c r="IK924" s="28"/>
      <c r="IL924" s="28"/>
      <c r="IM924" s="28"/>
      <c r="IN924" s="28"/>
      <c r="IO924" s="28"/>
      <c r="IP924" s="28"/>
      <c r="IQ924" s="28"/>
      <c r="IR924" s="28"/>
      <c r="IS924" s="28"/>
      <c r="IT924" s="28"/>
      <c r="IU924" s="28"/>
      <c r="IV924" s="28"/>
    </row>
    <row r="925" spans="1:256" s="54" customFormat="1" ht="18">
      <c r="A925" s="364" t="s">
        <v>505</v>
      </c>
      <c r="B925" s="292"/>
      <c r="C925" s="292"/>
      <c r="D925" s="54" t="s">
        <v>131</v>
      </c>
      <c r="E925" s="54">
        <f t="shared" si="13"/>
        <v>4</v>
      </c>
      <c r="F925" s="305">
        <f t="shared" si="14"/>
        <v>0</v>
      </c>
      <c r="H925" s="300"/>
      <c r="I925" s="300"/>
      <c r="J925" s="300"/>
      <c r="K925" s="300"/>
      <c r="L925" s="28"/>
      <c r="M925" s="300"/>
      <c r="N925" s="28"/>
      <c r="R925" s="202"/>
      <c r="T925" s="28"/>
      <c r="U925" s="28"/>
      <c r="V925" s="28"/>
      <c r="AA925" s="202"/>
      <c r="AC925" s="28"/>
      <c r="AD925" s="28"/>
      <c r="AE925" s="28"/>
      <c r="AJ925" s="202"/>
      <c r="AL925" s="28"/>
      <c r="AM925" s="28"/>
      <c r="AN925" s="28"/>
      <c r="AS925" s="202"/>
      <c r="AU925" s="28"/>
      <c r="AV925" s="28"/>
      <c r="AW925" s="28"/>
      <c r="BB925" s="202"/>
      <c r="BD925" s="28"/>
      <c r="BE925" s="28"/>
      <c r="BF925" s="28"/>
      <c r="BK925" s="202"/>
      <c r="BM925" s="28"/>
      <c r="BN925" s="28"/>
      <c r="BO925" s="28"/>
      <c r="BT925" s="202"/>
      <c r="BV925" s="28"/>
      <c r="BW925" s="28"/>
      <c r="BX925" s="28"/>
      <c r="CC925" s="202"/>
      <c r="CE925" s="28"/>
      <c r="CF925" s="28"/>
      <c r="CG925" s="28"/>
      <c r="CL925" s="202"/>
      <c r="CN925" s="28"/>
      <c r="CO925" s="28"/>
      <c r="CP925" s="28"/>
      <c r="CU925" s="202"/>
      <c r="CW925" s="28"/>
      <c r="CX925" s="28"/>
      <c r="CY925" s="28"/>
      <c r="DD925" s="202"/>
      <c r="DF925" s="28"/>
      <c r="DG925" s="28"/>
      <c r="DH925" s="28"/>
      <c r="DM925" s="202"/>
      <c r="DO925" s="28"/>
      <c r="DP925" s="28"/>
      <c r="DQ925" s="28"/>
      <c r="DV925" s="202"/>
      <c r="DX925" s="28"/>
      <c r="DY925" s="28"/>
      <c r="DZ925" s="28"/>
      <c r="EE925" s="202"/>
      <c r="EG925" s="28"/>
      <c r="EH925" s="28"/>
      <c r="EI925" s="28"/>
      <c r="EN925" s="202"/>
      <c r="EP925" s="28"/>
      <c r="EQ925" s="28"/>
      <c r="ER925" s="28"/>
      <c r="EW925" s="202"/>
      <c r="EY925" s="28"/>
      <c r="EZ925" s="28"/>
      <c r="FA925" s="28"/>
      <c r="FF925" s="202"/>
      <c r="FH925" s="28"/>
      <c r="FI925" s="28"/>
      <c r="FJ925" s="28"/>
      <c r="FO925" s="202"/>
      <c r="FQ925" s="28"/>
      <c r="FR925" s="28"/>
      <c r="FS925" s="28"/>
      <c r="FX925" s="202"/>
      <c r="FZ925" s="28"/>
      <c r="GA925" s="28"/>
      <c r="GB925" s="28"/>
      <c r="GG925" s="202"/>
      <c r="GI925" s="28"/>
      <c r="GJ925" s="28"/>
      <c r="GK925" s="28"/>
      <c r="GP925" s="202"/>
      <c r="GR925" s="28"/>
      <c r="GS925" s="28"/>
      <c r="GT925" s="28"/>
      <c r="GY925" s="202"/>
      <c r="HA925" s="28"/>
      <c r="HB925" s="28"/>
      <c r="HC925" s="28"/>
      <c r="HH925" s="202"/>
      <c r="HJ925" s="28"/>
      <c r="HK925" s="28"/>
      <c r="HL925" s="28"/>
      <c r="HQ925" s="28"/>
      <c r="HR925" s="28"/>
      <c r="HS925" s="28"/>
      <c r="HT925" s="28"/>
      <c r="HU925" s="28"/>
      <c r="HV925" s="28"/>
      <c r="HW925" s="28"/>
      <c r="HX925" s="28"/>
      <c r="HY925" s="28"/>
      <c r="HZ925" s="28"/>
      <c r="IA925" s="28"/>
      <c r="IB925" s="28"/>
      <c r="IC925" s="28"/>
      <c r="ID925" s="28"/>
      <c r="IE925" s="28"/>
      <c r="IF925" s="28"/>
      <c r="IG925" s="28"/>
      <c r="IH925" s="28"/>
      <c r="II925" s="28"/>
      <c r="IJ925" s="28"/>
      <c r="IK925" s="28"/>
      <c r="IL925" s="28"/>
      <c r="IM925" s="28"/>
      <c r="IN925" s="28"/>
      <c r="IO925" s="28"/>
      <c r="IP925" s="28"/>
      <c r="IQ925" s="28"/>
      <c r="IR925" s="28"/>
      <c r="IS925" s="28"/>
      <c r="IT925" s="28"/>
      <c r="IU925" s="28"/>
      <c r="IV925" s="28"/>
    </row>
    <row r="926" spans="1:256" s="54" customFormat="1" ht="18">
      <c r="A926" s="364" t="s">
        <v>573</v>
      </c>
      <c r="B926" s="28"/>
      <c r="C926" s="292"/>
      <c r="D926" s="54" t="s">
        <v>134</v>
      </c>
      <c r="E926" s="54">
        <f t="shared" si="13"/>
        <v>2</v>
      </c>
      <c r="F926" s="305">
        <f t="shared" si="14"/>
        <v>1</v>
      </c>
      <c r="H926" s="28"/>
      <c r="I926" s="28">
        <v>1</v>
      </c>
      <c r="J926" s="28"/>
      <c r="K926" s="28"/>
      <c r="L926" s="28"/>
      <c r="M926" s="28"/>
      <c r="N926" s="28"/>
      <c r="R926" s="202"/>
      <c r="T926" s="28"/>
      <c r="U926" s="28"/>
      <c r="V926" s="28"/>
      <c r="AA926" s="202"/>
      <c r="AC926" s="28"/>
      <c r="AD926" s="28"/>
      <c r="AE926" s="28"/>
      <c r="AJ926" s="202"/>
      <c r="AL926" s="28"/>
      <c r="AM926" s="28"/>
      <c r="AN926" s="28"/>
      <c r="AS926" s="202"/>
      <c r="AU926" s="28"/>
      <c r="AV926" s="28"/>
      <c r="AW926" s="28"/>
      <c r="BB926" s="202"/>
      <c r="BD926" s="28"/>
      <c r="BE926" s="28"/>
      <c r="BF926" s="28"/>
      <c r="BK926" s="202"/>
      <c r="BM926" s="28"/>
      <c r="BN926" s="28"/>
      <c r="BO926" s="28"/>
      <c r="BT926" s="202"/>
      <c r="BV926" s="28"/>
      <c r="BW926" s="28"/>
      <c r="BX926" s="28"/>
      <c r="CC926" s="202"/>
      <c r="CE926" s="28"/>
      <c r="CF926" s="28"/>
      <c r="CG926" s="28"/>
      <c r="CL926" s="202"/>
      <c r="CN926" s="28"/>
      <c r="CO926" s="28"/>
      <c r="CP926" s="28"/>
      <c r="CU926" s="202"/>
      <c r="CW926" s="28"/>
      <c r="CX926" s="28"/>
      <c r="CY926" s="28"/>
      <c r="DD926" s="202"/>
      <c r="DF926" s="28"/>
      <c r="DG926" s="28"/>
      <c r="DH926" s="28"/>
      <c r="DM926" s="202"/>
      <c r="DO926" s="28"/>
      <c r="DP926" s="28"/>
      <c r="DQ926" s="28"/>
      <c r="DV926" s="202"/>
      <c r="DX926" s="28"/>
      <c r="DY926" s="28"/>
      <c r="DZ926" s="28"/>
      <c r="EE926" s="202"/>
      <c r="EG926" s="28"/>
      <c r="EH926" s="28"/>
      <c r="EI926" s="28"/>
      <c r="EN926" s="202"/>
      <c r="EP926" s="28"/>
      <c r="EQ926" s="28"/>
      <c r="ER926" s="28"/>
      <c r="EW926" s="202"/>
      <c r="EY926" s="28"/>
      <c r="EZ926" s="28"/>
      <c r="FA926" s="28"/>
      <c r="FF926" s="202"/>
      <c r="FH926" s="28"/>
      <c r="FI926" s="28"/>
      <c r="FJ926" s="28"/>
      <c r="FO926" s="202"/>
      <c r="FQ926" s="28"/>
      <c r="FR926" s="28"/>
      <c r="FS926" s="28"/>
      <c r="FX926" s="202"/>
      <c r="FZ926" s="28"/>
      <c r="GA926" s="28"/>
      <c r="GB926" s="28"/>
      <c r="GG926" s="202"/>
      <c r="GI926" s="28"/>
      <c r="GJ926" s="28"/>
      <c r="GK926" s="28"/>
      <c r="GP926" s="202"/>
      <c r="GR926" s="28"/>
      <c r="GS926" s="28"/>
      <c r="GT926" s="28"/>
      <c r="GY926" s="202"/>
      <c r="HA926" s="28"/>
      <c r="HB926" s="28"/>
      <c r="HC926" s="28"/>
      <c r="HH926" s="202"/>
      <c r="HJ926" s="28"/>
      <c r="HK926" s="28"/>
      <c r="HL926" s="28"/>
      <c r="HQ926" s="28"/>
      <c r="HR926" s="28"/>
      <c r="HS926" s="28"/>
      <c r="HT926" s="28"/>
      <c r="HU926" s="28"/>
      <c r="HV926" s="28"/>
      <c r="HW926" s="28"/>
      <c r="HX926" s="28"/>
      <c r="HY926" s="28"/>
      <c r="HZ926" s="28"/>
      <c r="IA926" s="28"/>
      <c r="IB926" s="28"/>
      <c r="IC926" s="28"/>
      <c r="ID926" s="28"/>
      <c r="IE926" s="28"/>
      <c r="IF926" s="28"/>
      <c r="IG926" s="28"/>
      <c r="IH926" s="28"/>
      <c r="II926" s="28"/>
      <c r="IJ926" s="28"/>
      <c r="IK926" s="28"/>
      <c r="IL926" s="28"/>
      <c r="IM926" s="28"/>
      <c r="IN926" s="28"/>
      <c r="IO926" s="28"/>
      <c r="IP926" s="28"/>
      <c r="IQ926" s="28"/>
      <c r="IR926" s="28"/>
      <c r="IS926" s="28"/>
      <c r="IT926" s="28"/>
      <c r="IU926" s="28"/>
      <c r="IV926" s="28"/>
    </row>
    <row r="927" spans="1:256" s="54" customFormat="1" ht="18">
      <c r="A927" s="364" t="s">
        <v>616</v>
      </c>
      <c r="B927" s="292"/>
      <c r="C927" s="292"/>
      <c r="D927" s="54" t="s">
        <v>135</v>
      </c>
      <c r="E927" s="54">
        <f t="shared" si="13"/>
        <v>6</v>
      </c>
      <c r="F927" s="305">
        <f t="shared" si="14"/>
        <v>297</v>
      </c>
      <c r="H927" s="28">
        <v>244</v>
      </c>
      <c r="I927" s="28">
        <v>46</v>
      </c>
      <c r="J927" s="28">
        <v>7</v>
      </c>
      <c r="K927" s="28"/>
      <c r="L927" s="28"/>
      <c r="M927" s="28"/>
      <c r="N927" s="28"/>
      <c r="R927" s="202"/>
      <c r="T927" s="28"/>
      <c r="U927" s="28"/>
      <c r="V927" s="28"/>
      <c r="AA927" s="202"/>
      <c r="AC927" s="28"/>
      <c r="AD927" s="28"/>
      <c r="AE927" s="28"/>
      <c r="AJ927" s="202"/>
      <c r="AL927" s="28"/>
      <c r="AM927" s="28"/>
      <c r="AN927" s="28"/>
      <c r="AS927" s="202"/>
      <c r="AU927" s="28"/>
      <c r="AV927" s="28"/>
      <c r="AW927" s="28"/>
      <c r="BB927" s="202"/>
      <c r="BD927" s="28"/>
      <c r="BE927" s="28"/>
      <c r="BF927" s="28"/>
      <c r="BK927" s="202"/>
      <c r="BM927" s="28"/>
      <c r="BN927" s="28"/>
      <c r="BO927" s="28"/>
      <c r="BT927" s="202"/>
      <c r="BV927" s="28"/>
      <c r="BW927" s="28"/>
      <c r="BX927" s="28"/>
      <c r="CC927" s="202"/>
      <c r="CE927" s="28"/>
      <c r="CF927" s="28"/>
      <c r="CG927" s="28"/>
      <c r="CL927" s="202"/>
      <c r="CN927" s="28"/>
      <c r="CO927" s="28"/>
      <c r="CP927" s="28"/>
      <c r="CU927" s="202"/>
      <c r="CW927" s="28"/>
      <c r="CX927" s="28"/>
      <c r="CY927" s="28"/>
      <c r="DD927" s="202"/>
      <c r="DF927" s="28"/>
      <c r="DG927" s="28"/>
      <c r="DH927" s="28"/>
      <c r="DM927" s="202"/>
      <c r="DO927" s="28"/>
      <c r="DP927" s="28"/>
      <c r="DQ927" s="28"/>
      <c r="DV927" s="202"/>
      <c r="DX927" s="28"/>
      <c r="DY927" s="28"/>
      <c r="DZ927" s="28"/>
      <c r="EE927" s="202"/>
      <c r="EG927" s="28"/>
      <c r="EH927" s="28"/>
      <c r="EI927" s="28"/>
      <c r="EN927" s="202"/>
      <c r="EP927" s="28"/>
      <c r="EQ927" s="28"/>
      <c r="ER927" s="28"/>
      <c r="EW927" s="202"/>
      <c r="EY927" s="28"/>
      <c r="EZ927" s="28"/>
      <c r="FA927" s="28"/>
      <c r="FF927" s="202"/>
      <c r="FH927" s="28"/>
      <c r="FI927" s="28"/>
      <c r="FJ927" s="28"/>
      <c r="FO927" s="202"/>
      <c r="FQ927" s="28"/>
      <c r="FR927" s="28"/>
      <c r="FS927" s="28"/>
      <c r="FX927" s="202"/>
      <c r="FZ927" s="28"/>
      <c r="GA927" s="28"/>
      <c r="GB927" s="28"/>
      <c r="GG927" s="202"/>
      <c r="GI927" s="28"/>
      <c r="GJ927" s="28"/>
      <c r="GK927" s="28"/>
      <c r="GP927" s="202"/>
      <c r="GR927" s="28"/>
      <c r="GS927" s="28"/>
      <c r="GT927" s="28"/>
      <c r="GY927" s="202"/>
      <c r="HA927" s="28"/>
      <c r="HB927" s="28"/>
      <c r="HC927" s="28"/>
      <c r="HH927" s="202"/>
      <c r="HJ927" s="28"/>
      <c r="HK927" s="28"/>
      <c r="HL927" s="28"/>
      <c r="HQ927" s="28"/>
      <c r="HR927" s="28"/>
      <c r="HS927" s="28"/>
      <c r="HT927" s="28"/>
      <c r="HU927" s="28"/>
      <c r="HV927" s="28"/>
      <c r="HW927" s="28"/>
      <c r="HX927" s="28"/>
      <c r="HY927" s="28"/>
      <c r="HZ927" s="28"/>
      <c r="IA927" s="28"/>
      <c r="IB927" s="28"/>
      <c r="IC927" s="28"/>
      <c r="ID927" s="28"/>
      <c r="IE927" s="28"/>
      <c r="IF927" s="28"/>
      <c r="IG927" s="28"/>
      <c r="IH927" s="28"/>
      <c r="II927" s="28"/>
      <c r="IJ927" s="28"/>
      <c r="IK927" s="28"/>
      <c r="IL927" s="28"/>
      <c r="IM927" s="28"/>
      <c r="IN927" s="28"/>
      <c r="IO927" s="28"/>
      <c r="IP927" s="28"/>
      <c r="IQ927" s="28"/>
      <c r="IR927" s="28"/>
      <c r="IS927" s="28"/>
      <c r="IT927" s="28"/>
      <c r="IU927" s="28"/>
      <c r="IV927" s="28"/>
    </row>
    <row r="928" spans="1:256" s="54" customFormat="1" ht="18">
      <c r="A928" s="364" t="s">
        <v>535</v>
      </c>
      <c r="B928" s="28"/>
      <c r="C928" s="292"/>
      <c r="D928" s="54" t="s">
        <v>137</v>
      </c>
      <c r="E928" s="54">
        <f t="shared" si="13"/>
        <v>6</v>
      </c>
      <c r="F928" s="305">
        <f t="shared" si="14"/>
        <v>147</v>
      </c>
      <c r="H928" s="28">
        <v>29</v>
      </c>
      <c r="I928" s="28">
        <v>12</v>
      </c>
      <c r="J928" s="28">
        <v>86</v>
      </c>
      <c r="K928" s="28">
        <v>20</v>
      </c>
      <c r="L928" s="28"/>
      <c r="M928" s="28"/>
      <c r="N928" s="28"/>
      <c r="R928" s="202"/>
      <c r="T928" s="28"/>
      <c r="U928" s="28"/>
      <c r="V928" s="28"/>
      <c r="AA928" s="202"/>
      <c r="AC928" s="28"/>
      <c r="AD928" s="28"/>
      <c r="AE928" s="28"/>
      <c r="AJ928" s="202"/>
      <c r="AL928" s="28"/>
      <c r="AM928" s="28"/>
      <c r="AN928" s="28"/>
      <c r="AS928" s="202"/>
      <c r="AU928" s="28"/>
      <c r="AV928" s="28"/>
      <c r="AW928" s="28"/>
      <c r="BB928" s="202"/>
      <c r="BD928" s="28"/>
      <c r="BE928" s="28"/>
      <c r="BF928" s="28"/>
      <c r="BK928" s="202"/>
      <c r="BM928" s="28"/>
      <c r="BN928" s="28"/>
      <c r="BO928" s="28"/>
      <c r="BT928" s="202"/>
      <c r="BV928" s="28"/>
      <c r="BW928" s="28"/>
      <c r="BX928" s="28"/>
      <c r="CC928" s="202"/>
      <c r="CE928" s="28"/>
      <c r="CF928" s="28"/>
      <c r="CG928" s="28"/>
      <c r="CL928" s="202"/>
      <c r="CN928" s="28"/>
      <c r="CO928" s="28"/>
      <c r="CP928" s="28"/>
      <c r="CU928" s="202"/>
      <c r="CW928" s="28"/>
      <c r="CX928" s="28"/>
      <c r="CY928" s="28"/>
      <c r="DD928" s="202"/>
      <c r="DF928" s="28"/>
      <c r="DG928" s="28"/>
      <c r="DH928" s="28"/>
      <c r="DM928" s="202"/>
      <c r="DO928" s="28"/>
      <c r="DP928" s="28"/>
      <c r="DQ928" s="28"/>
      <c r="DV928" s="202"/>
      <c r="DX928" s="28"/>
      <c r="DY928" s="28"/>
      <c r="DZ928" s="28"/>
      <c r="EE928" s="202"/>
      <c r="EG928" s="28"/>
      <c r="EH928" s="28"/>
      <c r="EI928" s="28"/>
      <c r="EN928" s="202"/>
      <c r="EP928" s="28"/>
      <c r="EQ928" s="28"/>
      <c r="ER928" s="28"/>
      <c r="EW928" s="202"/>
      <c r="EY928" s="28"/>
      <c r="EZ928" s="28"/>
      <c r="FA928" s="28"/>
      <c r="FF928" s="202"/>
      <c r="FH928" s="28"/>
      <c r="FI928" s="28"/>
      <c r="FJ928" s="28"/>
      <c r="FO928" s="202"/>
      <c r="FQ928" s="28"/>
      <c r="FR928" s="28"/>
      <c r="FS928" s="28"/>
      <c r="FX928" s="202"/>
      <c r="FZ928" s="28"/>
      <c r="GA928" s="28"/>
      <c r="GB928" s="28"/>
      <c r="GG928" s="202"/>
      <c r="GI928" s="28"/>
      <c r="GJ928" s="28"/>
      <c r="GK928" s="28"/>
      <c r="GP928" s="202"/>
      <c r="GR928" s="28"/>
      <c r="GS928" s="28"/>
      <c r="GT928" s="28"/>
      <c r="GY928" s="202"/>
      <c r="HA928" s="28"/>
      <c r="HB928" s="28"/>
      <c r="HC928" s="28"/>
      <c r="HH928" s="202"/>
      <c r="HJ928" s="28"/>
      <c r="HK928" s="28"/>
      <c r="HL928" s="28"/>
      <c r="HQ928" s="28"/>
      <c r="HR928" s="28"/>
      <c r="HS928" s="28"/>
      <c r="HT928" s="28"/>
      <c r="HU928" s="28"/>
      <c r="HV928" s="28"/>
      <c r="HW928" s="28"/>
      <c r="HX928" s="28"/>
      <c r="HY928" s="28"/>
      <c r="HZ928" s="28"/>
      <c r="IA928" s="28"/>
      <c r="IB928" s="28"/>
      <c r="IC928" s="28"/>
      <c r="ID928" s="28"/>
      <c r="IE928" s="28"/>
      <c r="IF928" s="28"/>
      <c r="IG928" s="28"/>
      <c r="IH928" s="28"/>
      <c r="II928" s="28"/>
      <c r="IJ928" s="28"/>
      <c r="IK928" s="28"/>
      <c r="IL928" s="28"/>
      <c r="IM928" s="28"/>
      <c r="IN928" s="28"/>
      <c r="IO928" s="28"/>
      <c r="IP928" s="28"/>
      <c r="IQ928" s="28"/>
      <c r="IR928" s="28"/>
      <c r="IS928" s="28"/>
      <c r="IT928" s="28"/>
      <c r="IU928" s="28"/>
      <c r="IV928" s="28"/>
    </row>
    <row r="929" spans="1:256" s="54" customFormat="1" ht="18">
      <c r="A929" s="364" t="s">
        <v>2287</v>
      </c>
      <c r="B929" s="292"/>
      <c r="C929" s="292"/>
      <c r="D929" s="54" t="s">
        <v>135</v>
      </c>
      <c r="E929" s="54">
        <f t="shared" si="13"/>
        <v>1</v>
      </c>
      <c r="F929" s="305">
        <f t="shared" si="14"/>
        <v>92</v>
      </c>
      <c r="H929" s="28">
        <v>9</v>
      </c>
      <c r="I929" s="28">
        <v>47</v>
      </c>
      <c r="J929" s="28">
        <v>7</v>
      </c>
      <c r="K929" s="28">
        <v>29</v>
      </c>
      <c r="L929" s="28"/>
      <c r="M929" s="28"/>
      <c r="N929" s="28"/>
      <c r="R929" s="202"/>
      <c r="T929" s="28"/>
      <c r="U929" s="28"/>
      <c r="V929" s="28"/>
      <c r="AA929" s="202"/>
      <c r="AC929" s="28"/>
      <c r="AD929" s="28"/>
      <c r="AE929" s="28"/>
      <c r="AJ929" s="202"/>
      <c r="AL929" s="28"/>
      <c r="AM929" s="28"/>
      <c r="AN929" s="28"/>
      <c r="AS929" s="202"/>
      <c r="AU929" s="28"/>
      <c r="AV929" s="28"/>
      <c r="AW929" s="28"/>
      <c r="BB929" s="202"/>
      <c r="BD929" s="28"/>
      <c r="BE929" s="28"/>
      <c r="BF929" s="28"/>
      <c r="BK929" s="202"/>
      <c r="BM929" s="28"/>
      <c r="BN929" s="28"/>
      <c r="BO929" s="28"/>
      <c r="BT929" s="202"/>
      <c r="BV929" s="28"/>
      <c r="BW929" s="28"/>
      <c r="BX929" s="28"/>
      <c r="CC929" s="202"/>
      <c r="CE929" s="28"/>
      <c r="CF929" s="28"/>
      <c r="CG929" s="28"/>
      <c r="CL929" s="202"/>
      <c r="CN929" s="28"/>
      <c r="CO929" s="28"/>
      <c r="CP929" s="28"/>
      <c r="CU929" s="202"/>
      <c r="CW929" s="28"/>
      <c r="CX929" s="28"/>
      <c r="CY929" s="28"/>
      <c r="DD929" s="202"/>
      <c r="DF929" s="28"/>
      <c r="DG929" s="28"/>
      <c r="DH929" s="28"/>
      <c r="DM929" s="202"/>
      <c r="DO929" s="28"/>
      <c r="DP929" s="28"/>
      <c r="DQ929" s="28"/>
      <c r="DV929" s="202"/>
      <c r="DX929" s="28"/>
      <c r="DY929" s="28"/>
      <c r="DZ929" s="28"/>
      <c r="EE929" s="202"/>
      <c r="EG929" s="28"/>
      <c r="EH929" s="28"/>
      <c r="EI929" s="28"/>
      <c r="EN929" s="202"/>
      <c r="EP929" s="28"/>
      <c r="EQ929" s="28"/>
      <c r="ER929" s="28"/>
      <c r="EW929" s="202"/>
      <c r="EY929" s="28"/>
      <c r="EZ929" s="28"/>
      <c r="FA929" s="28"/>
      <c r="FF929" s="202"/>
      <c r="FH929" s="28"/>
      <c r="FI929" s="28"/>
      <c r="FJ929" s="28"/>
      <c r="FO929" s="202"/>
      <c r="FQ929" s="28"/>
      <c r="FR929" s="28"/>
      <c r="FS929" s="28"/>
      <c r="FX929" s="202"/>
      <c r="FZ929" s="28"/>
      <c r="GA929" s="28"/>
      <c r="GB929" s="28"/>
      <c r="GG929" s="202"/>
      <c r="GI929" s="28"/>
      <c r="GJ929" s="28"/>
      <c r="GK929" s="28"/>
      <c r="GP929" s="202"/>
      <c r="GR929" s="28"/>
      <c r="GS929" s="28"/>
      <c r="GT929" s="28"/>
      <c r="GY929" s="202"/>
      <c r="HA929" s="28"/>
      <c r="HB929" s="28"/>
      <c r="HC929" s="28"/>
      <c r="HH929" s="202"/>
      <c r="HJ929" s="28"/>
      <c r="HK929" s="28"/>
      <c r="HL929" s="28"/>
      <c r="HQ929" s="28"/>
      <c r="HR929" s="28"/>
      <c r="HS929" s="28"/>
      <c r="HT929" s="28"/>
      <c r="HU929" s="28"/>
      <c r="HV929" s="28"/>
      <c r="HW929" s="28"/>
      <c r="HX929" s="28"/>
      <c r="HY929" s="28"/>
      <c r="HZ929" s="28"/>
      <c r="IA929" s="28"/>
      <c r="IB929" s="28"/>
      <c r="IC929" s="28"/>
      <c r="ID929" s="28"/>
      <c r="IE929" s="28"/>
      <c r="IF929" s="28"/>
      <c r="IG929" s="28"/>
      <c r="IH929" s="28"/>
      <c r="II929" s="28"/>
      <c r="IJ929" s="28"/>
      <c r="IK929" s="28"/>
      <c r="IL929" s="28"/>
      <c r="IM929" s="28"/>
      <c r="IN929" s="28"/>
      <c r="IO929" s="28"/>
      <c r="IP929" s="28"/>
      <c r="IQ929" s="28"/>
      <c r="IR929" s="28"/>
      <c r="IS929" s="28"/>
      <c r="IT929" s="28"/>
      <c r="IU929" s="28"/>
      <c r="IV929" s="28"/>
    </row>
    <row r="930" spans="1:256" s="54" customFormat="1" ht="18">
      <c r="A930" s="364" t="s">
        <v>2393</v>
      </c>
      <c r="B930" s="28"/>
      <c r="C930" s="292"/>
      <c r="D930" s="365" t="s">
        <v>129</v>
      </c>
      <c r="E930" s="54">
        <f t="shared" si="13"/>
        <v>0</v>
      </c>
      <c r="F930" s="305">
        <f t="shared" si="14"/>
        <v>11</v>
      </c>
      <c r="I930" s="300">
        <v>11</v>
      </c>
      <c r="J930" s="28"/>
      <c r="L930" s="28"/>
      <c r="N930" s="28"/>
      <c r="R930" s="202"/>
      <c r="T930" s="28"/>
      <c r="U930" s="28"/>
      <c r="V930" s="28"/>
      <c r="AA930" s="202"/>
      <c r="AC930" s="28"/>
      <c r="AD930" s="28"/>
      <c r="AE930" s="28"/>
      <c r="AJ930" s="202"/>
      <c r="AL930" s="28"/>
      <c r="AM930" s="28"/>
      <c r="AN930" s="28"/>
      <c r="AS930" s="202"/>
      <c r="AU930" s="28"/>
      <c r="AV930" s="28"/>
      <c r="AW930" s="28"/>
      <c r="BB930" s="202"/>
      <c r="BD930" s="28"/>
      <c r="BE930" s="28"/>
      <c r="BF930" s="28"/>
      <c r="BK930" s="202"/>
      <c r="BM930" s="28"/>
      <c r="BN930" s="28"/>
      <c r="BO930" s="28"/>
      <c r="BT930" s="202"/>
      <c r="BV930" s="28"/>
      <c r="BW930" s="28"/>
      <c r="BX930" s="28"/>
      <c r="CC930" s="202"/>
      <c r="CE930" s="28"/>
      <c r="CF930" s="28"/>
      <c r="CG930" s="28"/>
      <c r="CL930" s="202"/>
      <c r="CN930" s="28"/>
      <c r="CO930" s="28"/>
      <c r="CP930" s="28"/>
      <c r="CU930" s="202"/>
      <c r="CW930" s="28"/>
      <c r="CX930" s="28"/>
      <c r="CY930" s="28"/>
      <c r="DD930" s="202"/>
      <c r="DF930" s="28"/>
      <c r="DG930" s="28"/>
      <c r="DH930" s="28"/>
      <c r="DM930" s="202"/>
      <c r="DO930" s="28"/>
      <c r="DP930" s="28"/>
      <c r="DQ930" s="28"/>
      <c r="DV930" s="202"/>
      <c r="DX930" s="28"/>
      <c r="DY930" s="28"/>
      <c r="DZ930" s="28"/>
      <c r="EE930" s="202"/>
      <c r="EG930" s="28"/>
      <c r="EH930" s="28"/>
      <c r="EI930" s="28"/>
      <c r="EN930" s="202"/>
      <c r="EP930" s="28"/>
      <c r="EQ930" s="28"/>
      <c r="ER930" s="28"/>
      <c r="EW930" s="202"/>
      <c r="EY930" s="28"/>
      <c r="EZ930" s="28"/>
      <c r="FA930" s="28"/>
      <c r="FF930" s="202"/>
      <c r="FH930" s="28"/>
      <c r="FI930" s="28"/>
      <c r="FJ930" s="28"/>
      <c r="FO930" s="202"/>
      <c r="FQ930" s="28"/>
      <c r="FR930" s="28"/>
      <c r="FS930" s="28"/>
      <c r="FX930" s="202"/>
      <c r="FZ930" s="28"/>
      <c r="GA930" s="28"/>
      <c r="GB930" s="28"/>
      <c r="GG930" s="202"/>
      <c r="GI930" s="28"/>
      <c r="GJ930" s="28"/>
      <c r="GK930" s="28"/>
      <c r="GP930" s="202"/>
      <c r="GR930" s="28"/>
      <c r="GS930" s="28"/>
      <c r="GT930" s="28"/>
      <c r="GY930" s="202"/>
      <c r="HA930" s="28"/>
      <c r="HB930" s="28"/>
      <c r="HC930" s="28"/>
      <c r="HH930" s="202"/>
      <c r="HJ930" s="28"/>
      <c r="HK930" s="28"/>
      <c r="HL930" s="28"/>
      <c r="HQ930" s="28"/>
      <c r="HR930" s="28"/>
      <c r="HS930" s="28"/>
      <c r="HT930" s="28"/>
      <c r="HU930" s="28"/>
      <c r="HV930" s="28"/>
      <c r="HW930" s="28"/>
      <c r="HX930" s="28"/>
      <c r="HY930" s="28"/>
      <c r="HZ930" s="28"/>
      <c r="IA930" s="28"/>
      <c r="IB930" s="28"/>
      <c r="IC930" s="28"/>
      <c r="ID930" s="28"/>
      <c r="IE930" s="28"/>
      <c r="IF930" s="28"/>
      <c r="IG930" s="28"/>
      <c r="IH930" s="28"/>
      <c r="II930" s="28"/>
      <c r="IJ930" s="28"/>
      <c r="IK930" s="28"/>
      <c r="IL930" s="28"/>
      <c r="IM930" s="28"/>
      <c r="IN930" s="28"/>
      <c r="IO930" s="28"/>
      <c r="IP930" s="28"/>
      <c r="IQ930" s="28"/>
      <c r="IR930" s="28"/>
      <c r="IS930" s="28"/>
      <c r="IT930" s="28"/>
      <c r="IU930" s="28"/>
      <c r="IV930" s="28"/>
    </row>
    <row r="931" spans="1:256" s="54" customFormat="1" ht="18">
      <c r="A931" s="364" t="s">
        <v>899</v>
      </c>
      <c r="B931" s="292"/>
      <c r="C931" s="292"/>
      <c r="D931" s="54" t="s">
        <v>140</v>
      </c>
      <c r="E931" s="54">
        <f t="shared" si="13"/>
        <v>16</v>
      </c>
      <c r="F931" s="305">
        <f t="shared" si="14"/>
        <v>649</v>
      </c>
      <c r="H931" s="239">
        <v>586</v>
      </c>
      <c r="I931" s="28">
        <v>43</v>
      </c>
      <c r="J931" s="28"/>
      <c r="K931" s="28">
        <v>20</v>
      </c>
      <c r="L931" s="28"/>
      <c r="M931" s="239"/>
      <c r="N931" s="28"/>
      <c r="R931" s="202"/>
      <c r="T931" s="28"/>
      <c r="U931" s="28"/>
      <c r="V931" s="28"/>
      <c r="AA931" s="202"/>
      <c r="AC931" s="28"/>
      <c r="AD931" s="28"/>
      <c r="AE931" s="28"/>
      <c r="AJ931" s="202"/>
      <c r="AL931" s="28"/>
      <c r="AM931" s="28"/>
      <c r="AN931" s="28"/>
      <c r="AS931" s="202"/>
      <c r="AU931" s="28"/>
      <c r="AV931" s="28"/>
      <c r="AW931" s="28"/>
      <c r="BB931" s="202"/>
      <c r="BD931" s="28"/>
      <c r="BE931" s="28"/>
      <c r="BF931" s="28"/>
      <c r="BK931" s="202"/>
      <c r="BM931" s="28"/>
      <c r="BN931" s="28"/>
      <c r="BO931" s="28"/>
      <c r="BT931" s="202"/>
      <c r="BV931" s="28"/>
      <c r="BW931" s="28"/>
      <c r="BX931" s="28"/>
      <c r="CC931" s="202"/>
      <c r="CE931" s="28"/>
      <c r="CF931" s="28"/>
      <c r="CG931" s="28"/>
      <c r="CL931" s="202"/>
      <c r="CN931" s="28"/>
      <c r="CO931" s="28"/>
      <c r="CP931" s="28"/>
      <c r="CU931" s="202"/>
      <c r="CW931" s="28"/>
      <c r="CX931" s="28"/>
      <c r="CY931" s="28"/>
      <c r="DD931" s="202"/>
      <c r="DF931" s="28"/>
      <c r="DG931" s="28"/>
      <c r="DH931" s="28"/>
      <c r="DM931" s="202"/>
      <c r="DO931" s="28"/>
      <c r="DP931" s="28"/>
      <c r="DQ931" s="28"/>
      <c r="DV931" s="202"/>
      <c r="DX931" s="28"/>
      <c r="DY931" s="28"/>
      <c r="DZ931" s="28"/>
      <c r="EE931" s="202"/>
      <c r="EG931" s="28"/>
      <c r="EH931" s="28"/>
      <c r="EI931" s="28"/>
      <c r="EN931" s="202"/>
      <c r="EP931" s="28"/>
      <c r="EQ931" s="28"/>
      <c r="ER931" s="28"/>
      <c r="EW931" s="202"/>
      <c r="EY931" s="28"/>
      <c r="EZ931" s="28"/>
      <c r="FA931" s="28"/>
      <c r="FF931" s="202"/>
      <c r="FH931" s="28"/>
      <c r="FI931" s="28"/>
      <c r="FJ931" s="28"/>
      <c r="FO931" s="202"/>
      <c r="FQ931" s="28"/>
      <c r="FR931" s="28"/>
      <c r="FS931" s="28"/>
      <c r="FX931" s="202"/>
      <c r="FZ931" s="28"/>
      <c r="GA931" s="28"/>
      <c r="GB931" s="28"/>
      <c r="GG931" s="202"/>
      <c r="GI931" s="28"/>
      <c r="GJ931" s="28"/>
      <c r="GK931" s="28"/>
      <c r="GP931" s="202"/>
      <c r="GR931" s="28"/>
      <c r="GS931" s="28"/>
      <c r="GT931" s="28"/>
      <c r="GY931" s="202"/>
      <c r="HA931" s="28"/>
      <c r="HB931" s="28"/>
      <c r="HC931" s="28"/>
      <c r="HH931" s="202"/>
      <c r="HJ931" s="28"/>
      <c r="HK931" s="28"/>
      <c r="HL931" s="28"/>
      <c r="HQ931" s="28"/>
      <c r="HR931" s="28"/>
      <c r="HS931" s="28"/>
      <c r="HT931" s="28"/>
      <c r="HU931" s="28"/>
      <c r="HV931" s="28"/>
      <c r="HW931" s="28"/>
      <c r="HX931" s="28"/>
      <c r="HY931" s="28"/>
      <c r="HZ931" s="28"/>
      <c r="IA931" s="28"/>
      <c r="IB931" s="28"/>
      <c r="IC931" s="28"/>
      <c r="ID931" s="28"/>
      <c r="IE931" s="28"/>
      <c r="IF931" s="28"/>
      <c r="IG931" s="28"/>
      <c r="IH931" s="28"/>
      <c r="II931" s="28"/>
      <c r="IJ931" s="28"/>
      <c r="IK931" s="28"/>
      <c r="IL931" s="28"/>
      <c r="IM931" s="28"/>
      <c r="IN931" s="28"/>
      <c r="IO931" s="28"/>
      <c r="IP931" s="28"/>
      <c r="IQ931" s="28"/>
      <c r="IR931" s="28"/>
      <c r="IS931" s="28"/>
      <c r="IT931" s="28"/>
      <c r="IU931" s="28"/>
      <c r="IV931" s="28"/>
    </row>
    <row r="932" spans="1:256" s="54" customFormat="1" ht="18">
      <c r="A932" s="364" t="s">
        <v>779</v>
      </c>
      <c r="B932" s="292"/>
      <c r="C932" s="292"/>
      <c r="D932" s="54" t="s">
        <v>131</v>
      </c>
      <c r="E932" s="54">
        <f t="shared" si="13"/>
        <v>30</v>
      </c>
      <c r="F932" s="305">
        <f t="shared" si="14"/>
        <v>540</v>
      </c>
      <c r="G932" s="54">
        <v>401</v>
      </c>
      <c r="H932" s="28">
        <v>118</v>
      </c>
      <c r="I932" s="28">
        <v>16</v>
      </c>
      <c r="J932" s="28">
        <v>5</v>
      </c>
      <c r="K932" s="28"/>
      <c r="L932" s="28"/>
      <c r="M932" s="28"/>
      <c r="N932" s="28"/>
      <c r="R932" s="202"/>
      <c r="T932" s="28"/>
      <c r="U932" s="28"/>
      <c r="V932" s="28"/>
      <c r="AA932" s="202"/>
      <c r="AC932" s="28"/>
      <c r="AD932" s="28"/>
      <c r="AE932" s="28"/>
      <c r="AJ932" s="202"/>
      <c r="AL932" s="28"/>
      <c r="AM932" s="28"/>
      <c r="AN932" s="28"/>
      <c r="AS932" s="202"/>
      <c r="AU932" s="28"/>
      <c r="AV932" s="28"/>
      <c r="AW932" s="28"/>
      <c r="BB932" s="202"/>
      <c r="BD932" s="28"/>
      <c r="BE932" s="28"/>
      <c r="BF932" s="28"/>
      <c r="BK932" s="202"/>
      <c r="BM932" s="28"/>
      <c r="BN932" s="28"/>
      <c r="BO932" s="28"/>
      <c r="BT932" s="202"/>
      <c r="BV932" s="28"/>
      <c r="BW932" s="28"/>
      <c r="BX932" s="28"/>
      <c r="CC932" s="202"/>
      <c r="CE932" s="28"/>
      <c r="CF932" s="28"/>
      <c r="CG932" s="28"/>
      <c r="CL932" s="202"/>
      <c r="CN932" s="28"/>
      <c r="CO932" s="28"/>
      <c r="CP932" s="28"/>
      <c r="CU932" s="202"/>
      <c r="CW932" s="28"/>
      <c r="CX932" s="28"/>
      <c r="CY932" s="28"/>
      <c r="DD932" s="202"/>
      <c r="DF932" s="28"/>
      <c r="DG932" s="28"/>
      <c r="DH932" s="28"/>
      <c r="DM932" s="202"/>
      <c r="DO932" s="28"/>
      <c r="DP932" s="28"/>
      <c r="DQ932" s="28"/>
      <c r="DV932" s="202"/>
      <c r="DX932" s="28"/>
      <c r="DY932" s="28"/>
      <c r="DZ932" s="28"/>
      <c r="EE932" s="202"/>
      <c r="EG932" s="28"/>
      <c r="EH932" s="28"/>
      <c r="EI932" s="28"/>
      <c r="EN932" s="202"/>
      <c r="EP932" s="28"/>
      <c r="EQ932" s="28"/>
      <c r="ER932" s="28"/>
      <c r="EW932" s="202"/>
      <c r="EY932" s="28"/>
      <c r="EZ932" s="28"/>
      <c r="FA932" s="28"/>
      <c r="FF932" s="202"/>
      <c r="FH932" s="28"/>
      <c r="FI932" s="28"/>
      <c r="FJ932" s="28"/>
      <c r="FO932" s="202"/>
      <c r="FQ932" s="28"/>
      <c r="FR932" s="28"/>
      <c r="FS932" s="28"/>
      <c r="FX932" s="202"/>
      <c r="FZ932" s="28"/>
      <c r="GA932" s="28"/>
      <c r="GB932" s="28"/>
      <c r="GG932" s="202"/>
      <c r="GI932" s="28"/>
      <c r="GJ932" s="28"/>
      <c r="GK932" s="28"/>
      <c r="GP932" s="202"/>
      <c r="GR932" s="28"/>
      <c r="GS932" s="28"/>
      <c r="GT932" s="28"/>
      <c r="GY932" s="202"/>
      <c r="HA932" s="28"/>
      <c r="HB932" s="28"/>
      <c r="HC932" s="28"/>
      <c r="HH932" s="202"/>
      <c r="HJ932" s="28"/>
      <c r="HK932" s="28"/>
      <c r="HL932" s="28"/>
      <c r="HQ932" s="28"/>
      <c r="HR932" s="28"/>
      <c r="HS932" s="28"/>
      <c r="HT932" s="28"/>
      <c r="HU932" s="28"/>
      <c r="HV932" s="28"/>
      <c r="HW932" s="28"/>
      <c r="HX932" s="28"/>
      <c r="HY932" s="28"/>
      <c r="HZ932" s="28"/>
      <c r="IA932" s="28"/>
      <c r="IB932" s="28"/>
      <c r="IC932" s="28"/>
      <c r="ID932" s="28"/>
      <c r="IE932" s="28"/>
      <c r="IF932" s="28"/>
      <c r="IG932" s="28"/>
      <c r="IH932" s="28"/>
      <c r="II932" s="28"/>
      <c r="IJ932" s="28"/>
      <c r="IK932" s="28"/>
      <c r="IL932" s="28"/>
      <c r="IM932" s="28"/>
      <c r="IN932" s="28"/>
      <c r="IO932" s="28"/>
      <c r="IP932" s="28"/>
      <c r="IQ932" s="28"/>
      <c r="IR932" s="28"/>
      <c r="IS932" s="28"/>
      <c r="IT932" s="28"/>
      <c r="IU932" s="28"/>
      <c r="IV932" s="28"/>
    </row>
    <row r="933" spans="1:256" s="54" customFormat="1" ht="18">
      <c r="A933" s="364" t="s">
        <v>787</v>
      </c>
      <c r="B933" s="292"/>
      <c r="C933" s="292"/>
      <c r="D933" s="54" t="s">
        <v>136</v>
      </c>
      <c r="E933" s="54">
        <f t="shared" si="13"/>
        <v>19</v>
      </c>
      <c r="F933" s="305">
        <f t="shared" si="14"/>
        <v>239</v>
      </c>
      <c r="H933" s="239">
        <v>115</v>
      </c>
      <c r="I933" s="28">
        <v>29</v>
      </c>
      <c r="J933" s="28">
        <v>95</v>
      </c>
      <c r="K933" s="28"/>
      <c r="L933" s="28"/>
      <c r="M933" s="239"/>
      <c r="N933" s="28"/>
      <c r="R933" s="202"/>
      <c r="T933" s="28"/>
      <c r="U933" s="28"/>
      <c r="V933" s="28"/>
      <c r="AA933" s="202"/>
      <c r="AC933" s="28"/>
      <c r="AD933" s="28"/>
      <c r="AE933" s="28"/>
      <c r="AJ933" s="202"/>
      <c r="AL933" s="28"/>
      <c r="AM933" s="28"/>
      <c r="AN933" s="28"/>
      <c r="AS933" s="202"/>
      <c r="AU933" s="28"/>
      <c r="AV933" s="28"/>
      <c r="AW933" s="28"/>
      <c r="BB933" s="202"/>
      <c r="BD933" s="28"/>
      <c r="BE933" s="28"/>
      <c r="BF933" s="28"/>
      <c r="BK933" s="202"/>
      <c r="BM933" s="28"/>
      <c r="BN933" s="28"/>
      <c r="BO933" s="28"/>
      <c r="BT933" s="202"/>
      <c r="BV933" s="28"/>
      <c r="BW933" s="28"/>
      <c r="BX933" s="28"/>
      <c r="CC933" s="202"/>
      <c r="CE933" s="28"/>
      <c r="CF933" s="28"/>
      <c r="CG933" s="28"/>
      <c r="CL933" s="202"/>
      <c r="CN933" s="28"/>
      <c r="CO933" s="28"/>
      <c r="CP933" s="28"/>
      <c r="CU933" s="202"/>
      <c r="CW933" s="28"/>
      <c r="CX933" s="28"/>
      <c r="CY933" s="28"/>
      <c r="DD933" s="202"/>
      <c r="DF933" s="28"/>
      <c r="DG933" s="28"/>
      <c r="DH933" s="28"/>
      <c r="DM933" s="202"/>
      <c r="DO933" s="28"/>
      <c r="DP933" s="28"/>
      <c r="DQ933" s="28"/>
      <c r="DV933" s="202"/>
      <c r="DX933" s="28"/>
      <c r="DY933" s="28"/>
      <c r="DZ933" s="28"/>
      <c r="EE933" s="202"/>
      <c r="EG933" s="28"/>
      <c r="EH933" s="28"/>
      <c r="EI933" s="28"/>
      <c r="EN933" s="202"/>
      <c r="EP933" s="28"/>
      <c r="EQ933" s="28"/>
      <c r="ER933" s="28"/>
      <c r="EW933" s="202"/>
      <c r="EY933" s="28"/>
      <c r="EZ933" s="28"/>
      <c r="FA933" s="28"/>
      <c r="FF933" s="202"/>
      <c r="FH933" s="28"/>
      <c r="FI933" s="28"/>
      <c r="FJ933" s="28"/>
      <c r="FO933" s="202"/>
      <c r="FQ933" s="28"/>
      <c r="FR933" s="28"/>
      <c r="FS933" s="28"/>
      <c r="FX933" s="202"/>
      <c r="FZ933" s="28"/>
      <c r="GA933" s="28"/>
      <c r="GB933" s="28"/>
      <c r="GG933" s="202"/>
      <c r="GI933" s="28"/>
      <c r="GJ933" s="28"/>
      <c r="GK933" s="28"/>
      <c r="GP933" s="202"/>
      <c r="GR933" s="28"/>
      <c r="GS933" s="28"/>
      <c r="GT933" s="28"/>
      <c r="GY933" s="202"/>
      <c r="HA933" s="28"/>
      <c r="HB933" s="28"/>
      <c r="HC933" s="28"/>
      <c r="HH933" s="202"/>
      <c r="HJ933" s="28"/>
      <c r="HK933" s="28"/>
      <c r="HL933" s="28"/>
      <c r="HQ933" s="28"/>
      <c r="HR933" s="28"/>
      <c r="HS933" s="28"/>
      <c r="HT933" s="28"/>
      <c r="HU933" s="28"/>
      <c r="HV933" s="28"/>
      <c r="HW933" s="28"/>
      <c r="HX933" s="28"/>
      <c r="HY933" s="28"/>
      <c r="HZ933" s="28"/>
      <c r="IA933" s="28"/>
      <c r="IB933" s="28"/>
      <c r="IC933" s="28"/>
      <c r="ID933" s="28"/>
      <c r="IE933" s="28"/>
      <c r="IF933" s="28"/>
      <c r="IG933" s="28"/>
      <c r="IH933" s="28"/>
      <c r="II933" s="28"/>
      <c r="IJ933" s="28"/>
      <c r="IK933" s="28"/>
      <c r="IL933" s="28"/>
      <c r="IM933" s="28"/>
      <c r="IN933" s="28"/>
      <c r="IO933" s="28"/>
      <c r="IP933" s="28"/>
      <c r="IQ933" s="28"/>
      <c r="IR933" s="28"/>
      <c r="IS933" s="28"/>
      <c r="IT933" s="28"/>
      <c r="IU933" s="28"/>
      <c r="IV933" s="28"/>
    </row>
    <row r="934" spans="1:256" s="54" customFormat="1" ht="18">
      <c r="A934" s="364" t="s">
        <v>717</v>
      </c>
      <c r="B934" s="292"/>
      <c r="C934" s="292"/>
      <c r="D934" s="54" t="s">
        <v>131</v>
      </c>
      <c r="E934" s="54">
        <f t="shared" si="13"/>
        <v>2</v>
      </c>
      <c r="F934" s="305">
        <f t="shared" si="14"/>
        <v>251</v>
      </c>
      <c r="G934" s="54">
        <v>186</v>
      </c>
      <c r="H934" s="28">
        <v>13</v>
      </c>
      <c r="I934" s="28">
        <v>52</v>
      </c>
      <c r="J934" s="28"/>
      <c r="K934" s="28"/>
      <c r="L934" s="28"/>
      <c r="M934" s="28"/>
      <c r="N934" s="28"/>
      <c r="R934" s="202"/>
      <c r="T934" s="28"/>
      <c r="U934" s="28"/>
      <c r="V934" s="28"/>
      <c r="AA934" s="202"/>
      <c r="AC934" s="28"/>
      <c r="AD934" s="28"/>
      <c r="AE934" s="28"/>
      <c r="AJ934" s="202"/>
      <c r="AL934" s="28"/>
      <c r="AM934" s="28"/>
      <c r="AN934" s="28"/>
      <c r="AS934" s="202"/>
      <c r="AU934" s="28"/>
      <c r="AV934" s="28"/>
      <c r="AW934" s="28"/>
      <c r="BB934" s="202"/>
      <c r="BD934" s="28"/>
      <c r="BE934" s="28"/>
      <c r="BF934" s="28"/>
      <c r="BK934" s="202"/>
      <c r="BM934" s="28"/>
      <c r="BN934" s="28"/>
      <c r="BO934" s="28"/>
      <c r="BT934" s="202"/>
      <c r="BV934" s="28"/>
      <c r="BW934" s="28"/>
      <c r="BX934" s="28"/>
      <c r="CC934" s="202"/>
      <c r="CE934" s="28"/>
      <c r="CF934" s="28"/>
      <c r="CG934" s="28"/>
      <c r="CL934" s="202"/>
      <c r="CN934" s="28"/>
      <c r="CO934" s="28"/>
      <c r="CP934" s="28"/>
      <c r="CU934" s="202"/>
      <c r="CW934" s="28"/>
      <c r="CX934" s="28"/>
      <c r="CY934" s="28"/>
      <c r="DD934" s="202"/>
      <c r="DF934" s="28"/>
      <c r="DG934" s="28"/>
      <c r="DH934" s="28"/>
      <c r="DM934" s="202"/>
      <c r="DO934" s="28"/>
      <c r="DP934" s="28"/>
      <c r="DQ934" s="28"/>
      <c r="DV934" s="202"/>
      <c r="DX934" s="28"/>
      <c r="DY934" s="28"/>
      <c r="DZ934" s="28"/>
      <c r="EE934" s="202"/>
      <c r="EG934" s="28"/>
      <c r="EH934" s="28"/>
      <c r="EI934" s="28"/>
      <c r="EN934" s="202"/>
      <c r="EP934" s="28"/>
      <c r="EQ934" s="28"/>
      <c r="ER934" s="28"/>
      <c r="EW934" s="202"/>
      <c r="EY934" s="28"/>
      <c r="EZ934" s="28"/>
      <c r="FA934" s="28"/>
      <c r="FF934" s="202"/>
      <c r="FH934" s="28"/>
      <c r="FI934" s="28"/>
      <c r="FJ934" s="28"/>
      <c r="FO934" s="202"/>
      <c r="FQ934" s="28"/>
      <c r="FR934" s="28"/>
      <c r="FS934" s="28"/>
      <c r="FX934" s="202"/>
      <c r="FZ934" s="28"/>
      <c r="GA934" s="28"/>
      <c r="GB934" s="28"/>
      <c r="GG934" s="202"/>
      <c r="GI934" s="28"/>
      <c r="GJ934" s="28"/>
      <c r="GK934" s="28"/>
      <c r="GP934" s="202"/>
      <c r="GR934" s="28"/>
      <c r="GS934" s="28"/>
      <c r="GT934" s="28"/>
      <c r="GY934" s="202"/>
      <c r="HA934" s="28"/>
      <c r="HB934" s="28"/>
      <c r="HC934" s="28"/>
      <c r="HH934" s="202"/>
      <c r="HJ934" s="28"/>
      <c r="HK934" s="28"/>
      <c r="HL934" s="28"/>
      <c r="HQ934" s="28"/>
      <c r="HR934" s="28"/>
      <c r="HS934" s="28"/>
      <c r="HT934" s="28"/>
      <c r="HU934" s="28"/>
      <c r="HV934" s="28"/>
      <c r="HW934" s="28"/>
      <c r="HX934" s="28"/>
      <c r="HY934" s="28"/>
      <c r="HZ934" s="28"/>
      <c r="IA934" s="28"/>
      <c r="IB934" s="28"/>
      <c r="IC934" s="28"/>
      <c r="ID934" s="28"/>
      <c r="IE934" s="28"/>
      <c r="IF934" s="28"/>
      <c r="IG934" s="28"/>
      <c r="IH934" s="28"/>
      <c r="II934" s="28"/>
      <c r="IJ934" s="28"/>
      <c r="IK934" s="28"/>
      <c r="IL934" s="28"/>
      <c r="IM934" s="28"/>
      <c r="IN934" s="28"/>
      <c r="IO934" s="28"/>
      <c r="IP934" s="28"/>
      <c r="IQ934" s="28"/>
      <c r="IR934" s="28"/>
      <c r="IS934" s="28"/>
      <c r="IT934" s="28"/>
      <c r="IU934" s="28"/>
      <c r="IV934" s="28"/>
    </row>
    <row r="935" spans="1:256" s="54" customFormat="1" ht="18">
      <c r="A935" s="364" t="s">
        <v>607</v>
      </c>
      <c r="B935" s="28"/>
      <c r="C935" s="292"/>
      <c r="D935" s="365" t="s">
        <v>129</v>
      </c>
      <c r="E935" s="54">
        <f t="shared" si="13"/>
        <v>1</v>
      </c>
      <c r="F935" s="305">
        <f t="shared" si="14"/>
        <v>1</v>
      </c>
      <c r="J935" s="28">
        <v>1</v>
      </c>
      <c r="K935" s="28"/>
      <c r="L935" s="28"/>
      <c r="N935" s="28"/>
      <c r="R935" s="202"/>
      <c r="T935" s="28"/>
      <c r="U935" s="28"/>
      <c r="V935" s="28"/>
      <c r="AA935" s="202"/>
      <c r="AC935" s="28"/>
      <c r="AD935" s="28"/>
      <c r="AE935" s="28"/>
      <c r="AJ935" s="202"/>
      <c r="AL935" s="28"/>
      <c r="AM935" s="28"/>
      <c r="AN935" s="28"/>
      <c r="AS935" s="202"/>
      <c r="AU935" s="28"/>
      <c r="AV935" s="28"/>
      <c r="AW935" s="28"/>
      <c r="BB935" s="202"/>
      <c r="BD935" s="28"/>
      <c r="BE935" s="28"/>
      <c r="BF935" s="28"/>
      <c r="BK935" s="202"/>
      <c r="BM935" s="28"/>
      <c r="BN935" s="28"/>
      <c r="BO935" s="28"/>
      <c r="BT935" s="202"/>
      <c r="BV935" s="28"/>
      <c r="BW935" s="28"/>
      <c r="BX935" s="28"/>
      <c r="CC935" s="202"/>
      <c r="CE935" s="28"/>
      <c r="CF935" s="28"/>
      <c r="CG935" s="28"/>
      <c r="CL935" s="202"/>
      <c r="CN935" s="28"/>
      <c r="CO935" s="28"/>
      <c r="CP935" s="28"/>
      <c r="CU935" s="202"/>
      <c r="CW935" s="28"/>
      <c r="CX935" s="28"/>
      <c r="CY935" s="28"/>
      <c r="DD935" s="202"/>
      <c r="DF935" s="28"/>
      <c r="DG935" s="28"/>
      <c r="DH935" s="28"/>
      <c r="DM935" s="202"/>
      <c r="DO935" s="28"/>
      <c r="DP935" s="28"/>
      <c r="DQ935" s="28"/>
      <c r="DV935" s="202"/>
      <c r="DX935" s="28"/>
      <c r="DY935" s="28"/>
      <c r="DZ935" s="28"/>
      <c r="EE935" s="202"/>
      <c r="EG935" s="28"/>
      <c r="EH935" s="28"/>
      <c r="EI935" s="28"/>
      <c r="EN935" s="202"/>
      <c r="EP935" s="28"/>
      <c r="EQ935" s="28"/>
      <c r="ER935" s="28"/>
      <c r="EW935" s="202"/>
      <c r="EY935" s="28"/>
      <c r="EZ935" s="28"/>
      <c r="FA935" s="28"/>
      <c r="FF935" s="202"/>
      <c r="FH935" s="28"/>
      <c r="FI935" s="28"/>
      <c r="FJ935" s="28"/>
      <c r="FO935" s="202"/>
      <c r="FQ935" s="28"/>
      <c r="FR935" s="28"/>
      <c r="FS935" s="28"/>
      <c r="FX935" s="202"/>
      <c r="FZ935" s="28"/>
      <c r="GA935" s="28"/>
      <c r="GB935" s="28"/>
      <c r="GG935" s="202"/>
      <c r="GI935" s="28"/>
      <c r="GJ935" s="28"/>
      <c r="GK935" s="28"/>
      <c r="GP935" s="202"/>
      <c r="GR935" s="28"/>
      <c r="GS935" s="28"/>
      <c r="GT935" s="28"/>
      <c r="GY935" s="202"/>
      <c r="HA935" s="28"/>
      <c r="HB935" s="28"/>
      <c r="HC935" s="28"/>
      <c r="HH935" s="202"/>
      <c r="HJ935" s="28"/>
      <c r="HK935" s="28"/>
      <c r="HL935" s="28"/>
      <c r="HQ935" s="28"/>
      <c r="HR935" s="28"/>
      <c r="HS935" s="28"/>
      <c r="HT935" s="28"/>
      <c r="HU935" s="28"/>
      <c r="HV935" s="28"/>
      <c r="HW935" s="28"/>
      <c r="HX935" s="28"/>
      <c r="HY935" s="28"/>
      <c r="HZ935" s="28"/>
      <c r="IA935" s="28"/>
      <c r="IB935" s="28"/>
      <c r="IC935" s="28"/>
      <c r="ID935" s="28"/>
      <c r="IE935" s="28"/>
      <c r="IF935" s="28"/>
      <c r="IG935" s="28"/>
      <c r="IH935" s="28"/>
      <c r="II935" s="28"/>
      <c r="IJ935" s="28"/>
      <c r="IK935" s="28"/>
      <c r="IL935" s="28"/>
      <c r="IM935" s="28"/>
      <c r="IN935" s="28"/>
      <c r="IO935" s="28"/>
      <c r="IP935" s="28"/>
      <c r="IQ935" s="28"/>
      <c r="IR935" s="28"/>
      <c r="IS935" s="28"/>
      <c r="IT935" s="28"/>
      <c r="IU935" s="28"/>
      <c r="IV935" s="28"/>
    </row>
    <row r="936" spans="1:256" s="54" customFormat="1" ht="18">
      <c r="A936" s="364" t="s">
        <v>1460</v>
      </c>
      <c r="B936" s="28"/>
      <c r="C936" s="292"/>
      <c r="D936" s="365" t="s">
        <v>129</v>
      </c>
      <c r="E936" s="54">
        <f t="shared" si="13"/>
        <v>0</v>
      </c>
      <c r="F936" s="305">
        <f t="shared" si="14"/>
        <v>0</v>
      </c>
      <c r="J936" s="28"/>
      <c r="K936" s="28"/>
      <c r="L936" s="28"/>
      <c r="N936" s="28"/>
      <c r="R936" s="202"/>
      <c r="T936" s="28"/>
      <c r="U936" s="28"/>
      <c r="V936" s="28"/>
      <c r="AA936" s="202"/>
      <c r="AC936" s="28"/>
      <c r="AD936" s="28"/>
      <c r="AE936" s="28"/>
      <c r="AJ936" s="202"/>
      <c r="AL936" s="28"/>
      <c r="AM936" s="28"/>
      <c r="AN936" s="28"/>
      <c r="AS936" s="202"/>
      <c r="AU936" s="28"/>
      <c r="AV936" s="28"/>
      <c r="AW936" s="28"/>
      <c r="BB936" s="202"/>
      <c r="BD936" s="28"/>
      <c r="BE936" s="28"/>
      <c r="BF936" s="28"/>
      <c r="BK936" s="202"/>
      <c r="BM936" s="28"/>
      <c r="BN936" s="28"/>
      <c r="BO936" s="28"/>
      <c r="BT936" s="202"/>
      <c r="BV936" s="28"/>
      <c r="BW936" s="28"/>
      <c r="BX936" s="28"/>
      <c r="CC936" s="202"/>
      <c r="CE936" s="28"/>
      <c r="CF936" s="28"/>
      <c r="CG936" s="28"/>
      <c r="CL936" s="202"/>
      <c r="CN936" s="28"/>
      <c r="CO936" s="28"/>
      <c r="CP936" s="28"/>
      <c r="CU936" s="202"/>
      <c r="CW936" s="28"/>
      <c r="CX936" s="28"/>
      <c r="CY936" s="28"/>
      <c r="DD936" s="202"/>
      <c r="DF936" s="28"/>
      <c r="DG936" s="28"/>
      <c r="DH936" s="28"/>
      <c r="DM936" s="202"/>
      <c r="DO936" s="28"/>
      <c r="DP936" s="28"/>
      <c r="DQ936" s="28"/>
      <c r="DV936" s="202"/>
      <c r="DX936" s="28"/>
      <c r="DY936" s="28"/>
      <c r="DZ936" s="28"/>
      <c r="EE936" s="202"/>
      <c r="EG936" s="28"/>
      <c r="EH936" s="28"/>
      <c r="EI936" s="28"/>
      <c r="EN936" s="202"/>
      <c r="EP936" s="28"/>
      <c r="EQ936" s="28"/>
      <c r="ER936" s="28"/>
      <c r="EW936" s="202"/>
      <c r="EY936" s="28"/>
      <c r="EZ936" s="28"/>
      <c r="FA936" s="28"/>
      <c r="FF936" s="202"/>
      <c r="FH936" s="28"/>
      <c r="FI936" s="28"/>
      <c r="FJ936" s="28"/>
      <c r="FO936" s="202"/>
      <c r="FQ936" s="28"/>
      <c r="FR936" s="28"/>
      <c r="FS936" s="28"/>
      <c r="FX936" s="202"/>
      <c r="FZ936" s="28"/>
      <c r="GA936" s="28"/>
      <c r="GB936" s="28"/>
      <c r="GG936" s="202"/>
      <c r="GI936" s="28"/>
      <c r="GJ936" s="28"/>
      <c r="GK936" s="28"/>
      <c r="GP936" s="202"/>
      <c r="GR936" s="28"/>
      <c r="GS936" s="28"/>
      <c r="GT936" s="28"/>
      <c r="GY936" s="202"/>
      <c r="HA936" s="28"/>
      <c r="HB936" s="28"/>
      <c r="HC936" s="28"/>
      <c r="HH936" s="202"/>
      <c r="HJ936" s="28"/>
      <c r="HK936" s="28"/>
      <c r="HL936" s="28"/>
      <c r="HQ936" s="28"/>
      <c r="HR936" s="28"/>
      <c r="HS936" s="28"/>
      <c r="HT936" s="28"/>
      <c r="HU936" s="28"/>
      <c r="HV936" s="28"/>
      <c r="HW936" s="28"/>
      <c r="HX936" s="28"/>
      <c r="HY936" s="28"/>
      <c r="HZ936" s="28"/>
      <c r="IA936" s="28"/>
      <c r="IB936" s="28"/>
      <c r="IC936" s="28"/>
      <c r="ID936" s="28"/>
      <c r="IE936" s="28"/>
      <c r="IF936" s="28"/>
      <c r="IG936" s="28"/>
      <c r="IH936" s="28"/>
      <c r="II936" s="28"/>
      <c r="IJ936" s="28"/>
      <c r="IK936" s="28"/>
      <c r="IL936" s="28"/>
      <c r="IM936" s="28"/>
      <c r="IN936" s="28"/>
      <c r="IO936" s="28"/>
      <c r="IP936" s="28"/>
      <c r="IQ936" s="28"/>
      <c r="IR936" s="28"/>
      <c r="IS936" s="28"/>
      <c r="IT936" s="28"/>
      <c r="IU936" s="28"/>
      <c r="IV936" s="28"/>
    </row>
    <row r="937" spans="1:256" s="54" customFormat="1" ht="18">
      <c r="A937" s="364" t="s">
        <v>1361</v>
      </c>
      <c r="B937" s="28"/>
      <c r="C937" s="292"/>
      <c r="D937" s="365" t="s">
        <v>129</v>
      </c>
      <c r="E937" s="54">
        <f t="shared" si="13"/>
        <v>0</v>
      </c>
      <c r="F937" s="305">
        <f t="shared" si="14"/>
        <v>0</v>
      </c>
      <c r="J937" s="28"/>
      <c r="K937" s="28"/>
      <c r="N937" s="28"/>
      <c r="R937" s="202"/>
      <c r="T937" s="28"/>
      <c r="U937" s="28"/>
      <c r="V937" s="28"/>
      <c r="AA937" s="202"/>
      <c r="AC937" s="28"/>
      <c r="AD937" s="28"/>
      <c r="AE937" s="28"/>
      <c r="AJ937" s="202"/>
      <c r="AL937" s="28"/>
      <c r="AM937" s="28"/>
      <c r="AN937" s="28"/>
      <c r="AS937" s="202"/>
      <c r="AU937" s="28"/>
      <c r="AV937" s="28"/>
      <c r="AW937" s="28"/>
      <c r="BB937" s="202"/>
      <c r="BD937" s="28"/>
      <c r="BE937" s="28"/>
      <c r="BF937" s="28"/>
      <c r="BK937" s="202"/>
      <c r="BM937" s="28"/>
      <c r="BN937" s="28"/>
      <c r="BO937" s="28"/>
      <c r="BT937" s="202"/>
      <c r="BV937" s="28"/>
      <c r="BW937" s="28"/>
      <c r="BX937" s="28"/>
      <c r="CC937" s="202"/>
      <c r="CE937" s="28"/>
      <c r="CF937" s="28"/>
      <c r="CG937" s="28"/>
      <c r="CL937" s="202"/>
      <c r="CN937" s="28"/>
      <c r="CO937" s="28"/>
      <c r="CP937" s="28"/>
      <c r="CU937" s="202"/>
      <c r="CW937" s="28"/>
      <c r="CX937" s="28"/>
      <c r="CY937" s="28"/>
      <c r="DD937" s="202"/>
      <c r="DF937" s="28"/>
      <c r="DG937" s="28"/>
      <c r="DH937" s="28"/>
      <c r="DM937" s="202"/>
      <c r="DO937" s="28"/>
      <c r="DP937" s="28"/>
      <c r="DQ937" s="28"/>
      <c r="DV937" s="202"/>
      <c r="DX937" s="28"/>
      <c r="DY937" s="28"/>
      <c r="DZ937" s="28"/>
      <c r="EE937" s="202"/>
      <c r="EG937" s="28"/>
      <c r="EH937" s="28"/>
      <c r="EI937" s="28"/>
      <c r="EN937" s="202"/>
      <c r="EP937" s="28"/>
      <c r="EQ937" s="28"/>
      <c r="ER937" s="28"/>
      <c r="EW937" s="202"/>
      <c r="EY937" s="28"/>
      <c r="EZ937" s="28"/>
      <c r="FA937" s="28"/>
      <c r="FF937" s="202"/>
      <c r="FH937" s="28"/>
      <c r="FI937" s="28"/>
      <c r="FJ937" s="28"/>
      <c r="FO937" s="202"/>
      <c r="FQ937" s="28"/>
      <c r="FR937" s="28"/>
      <c r="FS937" s="28"/>
      <c r="FX937" s="202"/>
      <c r="FZ937" s="28"/>
      <c r="GA937" s="28"/>
      <c r="GB937" s="28"/>
      <c r="GG937" s="202"/>
      <c r="GI937" s="28"/>
      <c r="GJ937" s="28"/>
      <c r="GK937" s="28"/>
      <c r="GP937" s="202"/>
      <c r="GR937" s="28"/>
      <c r="GS937" s="28"/>
      <c r="GT937" s="28"/>
      <c r="GY937" s="202"/>
      <c r="HA937" s="28"/>
      <c r="HB937" s="28"/>
      <c r="HC937" s="28"/>
      <c r="HH937" s="202"/>
      <c r="HJ937" s="28"/>
      <c r="HK937" s="28"/>
      <c r="HL937" s="28"/>
      <c r="HQ937" s="28"/>
      <c r="HR937" s="28"/>
      <c r="HS937" s="28"/>
      <c r="HT937" s="28"/>
      <c r="HU937" s="28"/>
      <c r="HV937" s="28"/>
      <c r="HW937" s="28"/>
      <c r="HX937" s="28"/>
      <c r="HY937" s="28"/>
      <c r="HZ937" s="28"/>
      <c r="IA937" s="28"/>
      <c r="IB937" s="28"/>
      <c r="IC937" s="28"/>
      <c r="ID937" s="28"/>
      <c r="IE937" s="28"/>
      <c r="IF937" s="28"/>
      <c r="IG937" s="28"/>
      <c r="IH937" s="28"/>
      <c r="II937" s="28"/>
      <c r="IJ937" s="28"/>
      <c r="IK937" s="28"/>
      <c r="IL937" s="28"/>
      <c r="IM937" s="28"/>
      <c r="IN937" s="28"/>
      <c r="IO937" s="28"/>
      <c r="IP937" s="28"/>
      <c r="IQ937" s="28"/>
      <c r="IR937" s="28"/>
      <c r="IS937" s="28"/>
      <c r="IT937" s="28"/>
      <c r="IU937" s="28"/>
      <c r="IV937" s="28"/>
    </row>
    <row r="938" spans="1:256" s="54" customFormat="1" ht="18">
      <c r="A938" s="364" t="s">
        <v>525</v>
      </c>
      <c r="B938" s="292"/>
      <c r="C938" s="292"/>
      <c r="D938" s="54" t="s">
        <v>135</v>
      </c>
      <c r="E938" s="54">
        <f t="shared" si="13"/>
        <v>14</v>
      </c>
      <c r="F938" s="305">
        <f t="shared" si="14"/>
        <v>0</v>
      </c>
      <c r="H938" s="28"/>
      <c r="I938" s="28"/>
      <c r="J938" s="28"/>
      <c r="K938" s="28"/>
      <c r="L938" s="300"/>
      <c r="M938" s="28"/>
      <c r="N938" s="28"/>
      <c r="R938" s="202"/>
      <c r="T938" s="28"/>
      <c r="U938" s="28"/>
      <c r="V938" s="28"/>
      <c r="AA938" s="202"/>
      <c r="AC938" s="28"/>
      <c r="AD938" s="28"/>
      <c r="AE938" s="28"/>
      <c r="AJ938" s="202"/>
      <c r="AL938" s="28"/>
      <c r="AM938" s="28"/>
      <c r="AN938" s="28"/>
      <c r="AS938" s="202"/>
      <c r="AU938" s="28"/>
      <c r="AV938" s="28"/>
      <c r="AW938" s="28"/>
      <c r="BB938" s="202"/>
      <c r="BD938" s="28"/>
      <c r="BE938" s="28"/>
      <c r="BF938" s="28"/>
      <c r="BK938" s="202"/>
      <c r="BM938" s="28"/>
      <c r="BN938" s="28"/>
      <c r="BO938" s="28"/>
      <c r="BT938" s="202"/>
      <c r="BV938" s="28"/>
      <c r="BW938" s="28"/>
      <c r="BX938" s="28"/>
      <c r="CC938" s="202"/>
      <c r="CE938" s="28"/>
      <c r="CF938" s="28"/>
      <c r="CG938" s="28"/>
      <c r="CL938" s="202"/>
      <c r="CN938" s="28"/>
      <c r="CO938" s="28"/>
      <c r="CP938" s="28"/>
      <c r="CU938" s="202"/>
      <c r="CW938" s="28"/>
      <c r="CX938" s="28"/>
      <c r="CY938" s="28"/>
      <c r="DD938" s="202"/>
      <c r="DF938" s="28"/>
      <c r="DG938" s="28"/>
      <c r="DH938" s="28"/>
      <c r="DM938" s="202"/>
      <c r="DO938" s="28"/>
      <c r="DP938" s="28"/>
      <c r="DQ938" s="28"/>
      <c r="DV938" s="202"/>
      <c r="DX938" s="28"/>
      <c r="DY938" s="28"/>
      <c r="DZ938" s="28"/>
      <c r="EE938" s="202"/>
      <c r="EG938" s="28"/>
      <c r="EH938" s="28"/>
      <c r="EI938" s="28"/>
      <c r="EN938" s="202"/>
      <c r="EP938" s="28"/>
      <c r="EQ938" s="28"/>
      <c r="ER938" s="28"/>
      <c r="EW938" s="202"/>
      <c r="EY938" s="28"/>
      <c r="EZ938" s="28"/>
      <c r="FA938" s="28"/>
      <c r="FF938" s="202"/>
      <c r="FH938" s="28"/>
      <c r="FI938" s="28"/>
      <c r="FJ938" s="28"/>
      <c r="FO938" s="202"/>
      <c r="FQ938" s="28"/>
      <c r="FR938" s="28"/>
      <c r="FS938" s="28"/>
      <c r="FX938" s="202"/>
      <c r="FZ938" s="28"/>
      <c r="GA938" s="28"/>
      <c r="GB938" s="28"/>
      <c r="GG938" s="202"/>
      <c r="GI938" s="28"/>
      <c r="GJ938" s="28"/>
      <c r="GK938" s="28"/>
      <c r="GP938" s="202"/>
      <c r="GR938" s="28"/>
      <c r="GS938" s="28"/>
      <c r="GT938" s="28"/>
      <c r="GY938" s="202"/>
      <c r="HA938" s="28"/>
      <c r="HB938" s="28"/>
      <c r="HC938" s="28"/>
      <c r="HH938" s="202"/>
      <c r="HJ938" s="28"/>
      <c r="HK938" s="28"/>
      <c r="HL938" s="28"/>
      <c r="HQ938" s="28"/>
      <c r="HR938" s="28"/>
      <c r="HS938" s="28"/>
      <c r="HT938" s="28"/>
      <c r="HU938" s="28"/>
      <c r="HV938" s="28"/>
      <c r="HW938" s="28"/>
      <c r="HX938" s="28"/>
      <c r="HY938" s="28"/>
      <c r="HZ938" s="28"/>
      <c r="IA938" s="28"/>
      <c r="IB938" s="28"/>
      <c r="IC938" s="28"/>
      <c r="ID938" s="28"/>
      <c r="IE938" s="28"/>
      <c r="IF938" s="28"/>
      <c r="IG938" s="28"/>
      <c r="IH938" s="28"/>
      <c r="II938" s="28"/>
      <c r="IJ938" s="28"/>
      <c r="IK938" s="28"/>
      <c r="IL938" s="28"/>
      <c r="IM938" s="28"/>
      <c r="IN938" s="28"/>
      <c r="IO938" s="28"/>
      <c r="IP938" s="28"/>
      <c r="IQ938" s="28"/>
      <c r="IR938" s="28"/>
      <c r="IS938" s="28"/>
      <c r="IT938" s="28"/>
      <c r="IU938" s="28"/>
      <c r="IV938" s="28"/>
    </row>
    <row r="939" spans="1:256" s="54" customFormat="1" ht="18">
      <c r="A939" s="364" t="s">
        <v>1123</v>
      </c>
      <c r="B939" s="292"/>
      <c r="C939" s="292"/>
      <c r="D939" s="54" t="s">
        <v>130</v>
      </c>
      <c r="E939" s="54">
        <f t="shared" si="13"/>
        <v>0</v>
      </c>
      <c r="F939" s="305">
        <f t="shared" si="14"/>
        <v>0</v>
      </c>
      <c r="H939" s="28"/>
      <c r="I939" s="28"/>
      <c r="J939" s="28"/>
      <c r="K939" s="28"/>
      <c r="L939" s="300"/>
      <c r="M939" s="28"/>
      <c r="N939" s="28"/>
      <c r="R939" s="202"/>
      <c r="T939" s="28"/>
      <c r="U939" s="28"/>
      <c r="V939" s="28"/>
      <c r="AA939" s="202"/>
      <c r="AC939" s="28"/>
      <c r="AD939" s="28"/>
      <c r="AE939" s="28"/>
      <c r="AJ939" s="202"/>
      <c r="AL939" s="28"/>
      <c r="AM939" s="28"/>
      <c r="AN939" s="28"/>
      <c r="AS939" s="202"/>
      <c r="AU939" s="28"/>
      <c r="AV939" s="28"/>
      <c r="AW939" s="28"/>
      <c r="BB939" s="202"/>
      <c r="BD939" s="28"/>
      <c r="BE939" s="28"/>
      <c r="BF939" s="28"/>
      <c r="BK939" s="202"/>
      <c r="BM939" s="28"/>
      <c r="BN939" s="28"/>
      <c r="BO939" s="28"/>
      <c r="BT939" s="202"/>
      <c r="BV939" s="28"/>
      <c r="BW939" s="28"/>
      <c r="BX939" s="28"/>
      <c r="CC939" s="202"/>
      <c r="CE939" s="28"/>
      <c r="CF939" s="28"/>
      <c r="CG939" s="28"/>
      <c r="CL939" s="202"/>
      <c r="CN939" s="28"/>
      <c r="CO939" s="28"/>
      <c r="CP939" s="28"/>
      <c r="CU939" s="202"/>
      <c r="CW939" s="28"/>
      <c r="CX939" s="28"/>
      <c r="CY939" s="28"/>
      <c r="DD939" s="202"/>
      <c r="DF939" s="28"/>
      <c r="DG939" s="28"/>
      <c r="DH939" s="28"/>
      <c r="DM939" s="202"/>
      <c r="DO939" s="28"/>
      <c r="DP939" s="28"/>
      <c r="DQ939" s="28"/>
      <c r="DV939" s="202"/>
      <c r="DX939" s="28"/>
      <c r="DY939" s="28"/>
      <c r="DZ939" s="28"/>
      <c r="EE939" s="202"/>
      <c r="EG939" s="28"/>
      <c r="EH939" s="28"/>
      <c r="EI939" s="28"/>
      <c r="EN939" s="202"/>
      <c r="EP939" s="28"/>
      <c r="EQ939" s="28"/>
      <c r="ER939" s="28"/>
      <c r="EW939" s="202"/>
      <c r="EY939" s="28"/>
      <c r="EZ939" s="28"/>
      <c r="FA939" s="28"/>
      <c r="FF939" s="202"/>
      <c r="FH939" s="28"/>
      <c r="FI939" s="28"/>
      <c r="FJ939" s="28"/>
      <c r="FO939" s="202"/>
      <c r="FQ939" s="28"/>
      <c r="FR939" s="28"/>
      <c r="FS939" s="28"/>
      <c r="FX939" s="202"/>
      <c r="FZ939" s="28"/>
      <c r="GA939" s="28"/>
      <c r="GB939" s="28"/>
      <c r="GG939" s="202"/>
      <c r="GI939" s="28"/>
      <c r="GJ939" s="28"/>
      <c r="GK939" s="28"/>
      <c r="GP939" s="202"/>
      <c r="GR939" s="28"/>
      <c r="GS939" s="28"/>
      <c r="GT939" s="28"/>
      <c r="GY939" s="202"/>
      <c r="HA939" s="28"/>
      <c r="HB939" s="28"/>
      <c r="HC939" s="28"/>
      <c r="HH939" s="202"/>
      <c r="HJ939" s="28"/>
      <c r="HK939" s="28"/>
      <c r="HL939" s="28"/>
      <c r="HQ939" s="28"/>
      <c r="HR939" s="28"/>
      <c r="HS939" s="28"/>
      <c r="HT939" s="28"/>
      <c r="HU939" s="28"/>
      <c r="HV939" s="28"/>
      <c r="HW939" s="28"/>
      <c r="HX939" s="28"/>
      <c r="HY939" s="28"/>
      <c r="HZ939" s="28"/>
      <c r="IA939" s="28"/>
      <c r="IB939" s="28"/>
      <c r="IC939" s="28"/>
      <c r="ID939" s="28"/>
      <c r="IE939" s="28"/>
      <c r="IF939" s="28"/>
      <c r="IG939" s="28"/>
      <c r="IH939" s="28"/>
      <c r="II939" s="28"/>
      <c r="IJ939" s="28"/>
      <c r="IK939" s="28"/>
      <c r="IL939" s="28"/>
      <c r="IM939" s="28"/>
      <c r="IN939" s="28"/>
      <c r="IO939" s="28"/>
      <c r="IP939" s="28"/>
      <c r="IQ939" s="28"/>
      <c r="IR939" s="28"/>
      <c r="IS939" s="28"/>
      <c r="IT939" s="28"/>
      <c r="IU939" s="28"/>
      <c r="IV939" s="28"/>
    </row>
    <row r="940" spans="1:256" s="54" customFormat="1" ht="18">
      <c r="A940" s="364" t="s">
        <v>679</v>
      </c>
      <c r="B940" s="28"/>
      <c r="C940" s="292"/>
      <c r="D940" s="54" t="s">
        <v>134</v>
      </c>
      <c r="E940" s="54">
        <f t="shared" si="13"/>
        <v>1</v>
      </c>
      <c r="F940" s="305">
        <f t="shared" si="14"/>
        <v>3</v>
      </c>
      <c r="H940" s="28">
        <v>3</v>
      </c>
      <c r="I940" s="28"/>
      <c r="J940" s="28"/>
      <c r="K940" s="28"/>
      <c r="M940" s="28"/>
      <c r="N940" s="28"/>
      <c r="R940" s="202"/>
      <c r="T940" s="28"/>
      <c r="U940" s="28"/>
      <c r="V940" s="28"/>
      <c r="AA940" s="202"/>
      <c r="AC940" s="28"/>
      <c r="AD940" s="28"/>
      <c r="AE940" s="28"/>
      <c r="AJ940" s="202"/>
      <c r="AL940" s="28"/>
      <c r="AM940" s="28"/>
      <c r="AN940" s="28"/>
      <c r="AS940" s="202"/>
      <c r="AU940" s="28"/>
      <c r="AV940" s="28"/>
      <c r="AW940" s="28"/>
      <c r="BB940" s="202"/>
      <c r="BD940" s="28"/>
      <c r="BE940" s="28"/>
      <c r="BF940" s="28"/>
      <c r="BK940" s="202"/>
      <c r="BM940" s="28"/>
      <c r="BN940" s="28"/>
      <c r="BO940" s="28"/>
      <c r="BT940" s="202"/>
      <c r="BV940" s="28"/>
      <c r="BW940" s="28"/>
      <c r="BX940" s="28"/>
      <c r="CC940" s="202"/>
      <c r="CE940" s="28"/>
      <c r="CF940" s="28"/>
      <c r="CG940" s="28"/>
      <c r="CL940" s="202"/>
      <c r="CN940" s="28"/>
      <c r="CO940" s="28"/>
      <c r="CP940" s="28"/>
      <c r="CU940" s="202"/>
      <c r="CW940" s="28"/>
      <c r="CX940" s="28"/>
      <c r="CY940" s="28"/>
      <c r="DD940" s="202"/>
      <c r="DF940" s="28"/>
      <c r="DG940" s="28"/>
      <c r="DH940" s="28"/>
      <c r="DM940" s="202"/>
      <c r="DO940" s="28"/>
      <c r="DP940" s="28"/>
      <c r="DQ940" s="28"/>
      <c r="DV940" s="202"/>
      <c r="DX940" s="28"/>
      <c r="DY940" s="28"/>
      <c r="DZ940" s="28"/>
      <c r="EE940" s="202"/>
      <c r="EG940" s="28"/>
      <c r="EH940" s="28"/>
      <c r="EI940" s="28"/>
      <c r="EN940" s="202"/>
      <c r="EP940" s="28"/>
      <c r="EQ940" s="28"/>
      <c r="ER940" s="28"/>
      <c r="EW940" s="202"/>
      <c r="EY940" s="28"/>
      <c r="EZ940" s="28"/>
      <c r="FA940" s="28"/>
      <c r="FF940" s="202"/>
      <c r="FH940" s="28"/>
      <c r="FI940" s="28"/>
      <c r="FJ940" s="28"/>
      <c r="FO940" s="202"/>
      <c r="FQ940" s="28"/>
      <c r="FR940" s="28"/>
      <c r="FS940" s="28"/>
      <c r="FX940" s="202"/>
      <c r="FZ940" s="28"/>
      <c r="GA940" s="28"/>
      <c r="GB940" s="28"/>
      <c r="GG940" s="202"/>
      <c r="GI940" s="28"/>
      <c r="GJ940" s="28"/>
      <c r="GK940" s="28"/>
      <c r="GP940" s="202"/>
      <c r="GR940" s="28"/>
      <c r="GS940" s="28"/>
      <c r="GT940" s="28"/>
      <c r="GY940" s="202"/>
      <c r="HA940" s="28"/>
      <c r="HB940" s="28"/>
      <c r="HC940" s="28"/>
      <c r="HH940" s="202"/>
      <c r="HJ940" s="28"/>
      <c r="HK940" s="28"/>
      <c r="HL940" s="28"/>
      <c r="HQ940" s="28"/>
      <c r="HR940" s="28"/>
      <c r="HS940" s="28"/>
      <c r="HT940" s="28"/>
      <c r="HU940" s="28"/>
      <c r="HV940" s="28"/>
      <c r="HW940" s="28"/>
      <c r="HX940" s="28"/>
      <c r="HY940" s="28"/>
      <c r="HZ940" s="28"/>
      <c r="IA940" s="28"/>
      <c r="IB940" s="28"/>
      <c r="IC940" s="28"/>
      <c r="ID940" s="28"/>
      <c r="IE940" s="28"/>
      <c r="IF940" s="28"/>
      <c r="IG940" s="28"/>
      <c r="IH940" s="28"/>
      <c r="II940" s="28"/>
      <c r="IJ940" s="28"/>
      <c r="IK940" s="28"/>
      <c r="IL940" s="28"/>
      <c r="IM940" s="28"/>
      <c r="IN940" s="28"/>
      <c r="IO940" s="28"/>
      <c r="IP940" s="28"/>
      <c r="IQ940" s="28"/>
      <c r="IR940" s="28"/>
      <c r="IS940" s="28"/>
      <c r="IT940" s="28"/>
      <c r="IU940" s="28"/>
      <c r="IV940" s="28"/>
    </row>
    <row r="941" spans="1:256" s="54" customFormat="1" ht="18">
      <c r="A941" s="364" t="s">
        <v>531</v>
      </c>
      <c r="B941" s="28"/>
      <c r="C941" s="292"/>
      <c r="D941" s="54" t="s">
        <v>134</v>
      </c>
      <c r="E941" s="54">
        <f t="shared" si="13"/>
        <v>1</v>
      </c>
      <c r="F941" s="305">
        <f t="shared" si="14"/>
        <v>292</v>
      </c>
      <c r="G941" s="54">
        <v>22</v>
      </c>
      <c r="H941" s="239">
        <v>54</v>
      </c>
      <c r="I941" s="28">
        <v>148</v>
      </c>
      <c r="J941" s="28">
        <v>67</v>
      </c>
      <c r="K941" s="28">
        <v>1</v>
      </c>
      <c r="L941" s="28"/>
      <c r="M941" s="239"/>
      <c r="N941" s="28"/>
      <c r="R941" s="202"/>
      <c r="T941" s="28"/>
      <c r="U941" s="28"/>
      <c r="V941" s="28"/>
      <c r="AA941" s="202"/>
      <c r="AC941" s="28"/>
      <c r="AD941" s="28"/>
      <c r="AE941" s="28"/>
      <c r="AJ941" s="202"/>
      <c r="AL941" s="28"/>
      <c r="AM941" s="28"/>
      <c r="AN941" s="28"/>
      <c r="AS941" s="202"/>
      <c r="AU941" s="28"/>
      <c r="AV941" s="28"/>
      <c r="AW941" s="28"/>
      <c r="BB941" s="202"/>
      <c r="BD941" s="28"/>
      <c r="BE941" s="28"/>
      <c r="BF941" s="28"/>
      <c r="BK941" s="202"/>
      <c r="BM941" s="28"/>
      <c r="BN941" s="28"/>
      <c r="BO941" s="28"/>
      <c r="BT941" s="202"/>
      <c r="BV941" s="28"/>
      <c r="BW941" s="28"/>
      <c r="BX941" s="28"/>
      <c r="CC941" s="202"/>
      <c r="CE941" s="28"/>
      <c r="CF941" s="28"/>
      <c r="CG941" s="28"/>
      <c r="CL941" s="202"/>
      <c r="CN941" s="28"/>
      <c r="CO941" s="28"/>
      <c r="CP941" s="28"/>
      <c r="CU941" s="202"/>
      <c r="CW941" s="28"/>
      <c r="CX941" s="28"/>
      <c r="CY941" s="28"/>
      <c r="DD941" s="202"/>
      <c r="DF941" s="28"/>
      <c r="DG941" s="28"/>
      <c r="DH941" s="28"/>
      <c r="DM941" s="202"/>
      <c r="DO941" s="28"/>
      <c r="DP941" s="28"/>
      <c r="DQ941" s="28"/>
      <c r="DV941" s="202"/>
      <c r="DX941" s="28"/>
      <c r="DY941" s="28"/>
      <c r="DZ941" s="28"/>
      <c r="EE941" s="202"/>
      <c r="EG941" s="28"/>
      <c r="EH941" s="28"/>
      <c r="EI941" s="28"/>
      <c r="EN941" s="202"/>
      <c r="EP941" s="28"/>
      <c r="EQ941" s="28"/>
      <c r="ER941" s="28"/>
      <c r="EW941" s="202"/>
      <c r="EY941" s="28"/>
      <c r="EZ941" s="28"/>
      <c r="FA941" s="28"/>
      <c r="FF941" s="202"/>
      <c r="FH941" s="28"/>
      <c r="FI941" s="28"/>
      <c r="FJ941" s="28"/>
      <c r="FO941" s="202"/>
      <c r="FQ941" s="28"/>
      <c r="FR941" s="28"/>
      <c r="FS941" s="28"/>
      <c r="FX941" s="202"/>
      <c r="FZ941" s="28"/>
      <c r="GA941" s="28"/>
      <c r="GB941" s="28"/>
      <c r="GG941" s="202"/>
      <c r="GI941" s="28"/>
      <c r="GJ941" s="28"/>
      <c r="GK941" s="28"/>
      <c r="GP941" s="202"/>
      <c r="GR941" s="28"/>
      <c r="GS941" s="28"/>
      <c r="GT941" s="28"/>
      <c r="GY941" s="202"/>
      <c r="HA941" s="28"/>
      <c r="HB941" s="28"/>
      <c r="HC941" s="28"/>
      <c r="HH941" s="202"/>
      <c r="HJ941" s="28"/>
      <c r="HK941" s="28"/>
      <c r="HL941" s="28"/>
      <c r="HQ941" s="28"/>
      <c r="HR941" s="28"/>
      <c r="HS941" s="28"/>
      <c r="HT941" s="28"/>
      <c r="HU941" s="28"/>
      <c r="HV941" s="28"/>
      <c r="HW941" s="28"/>
      <c r="HX941" s="28"/>
      <c r="HY941" s="28"/>
      <c r="HZ941" s="28"/>
      <c r="IA941" s="28"/>
      <c r="IB941" s="28"/>
      <c r="IC941" s="28"/>
      <c r="ID941" s="28"/>
      <c r="IE941" s="28"/>
      <c r="IF941" s="28"/>
      <c r="IG941" s="28"/>
      <c r="IH941" s="28"/>
      <c r="II941" s="28"/>
      <c r="IJ941" s="28"/>
      <c r="IK941" s="28"/>
      <c r="IL941" s="28"/>
      <c r="IM941" s="28"/>
      <c r="IN941" s="28"/>
      <c r="IO941" s="28"/>
      <c r="IP941" s="28"/>
      <c r="IQ941" s="28"/>
      <c r="IR941" s="28"/>
      <c r="IS941" s="28"/>
      <c r="IT941" s="28"/>
      <c r="IU941" s="28"/>
      <c r="IV941" s="28"/>
    </row>
    <row r="942" spans="1:256" s="54" customFormat="1" ht="18">
      <c r="A942" s="364" t="s">
        <v>1864</v>
      </c>
      <c r="B942" s="28"/>
      <c r="C942" s="292"/>
      <c r="D942" s="365" t="s">
        <v>129</v>
      </c>
      <c r="E942" s="54">
        <f t="shared" si="13"/>
        <v>0</v>
      </c>
      <c r="F942" s="305">
        <f t="shared" si="14"/>
        <v>0</v>
      </c>
      <c r="J942" s="28"/>
      <c r="K942" s="28"/>
      <c r="L942" s="28"/>
      <c r="N942" s="28"/>
      <c r="R942" s="202"/>
      <c r="T942" s="28"/>
      <c r="U942" s="28"/>
      <c r="V942" s="28"/>
      <c r="AA942" s="202"/>
      <c r="AC942" s="28"/>
      <c r="AD942" s="28"/>
      <c r="AE942" s="28"/>
      <c r="AJ942" s="202"/>
      <c r="AL942" s="28"/>
      <c r="AM942" s="28"/>
      <c r="AN942" s="28"/>
      <c r="AS942" s="202"/>
      <c r="AU942" s="28"/>
      <c r="AV942" s="28"/>
      <c r="AW942" s="28"/>
      <c r="BB942" s="202"/>
      <c r="BD942" s="28"/>
      <c r="BE942" s="28"/>
      <c r="BF942" s="28"/>
      <c r="BK942" s="202"/>
      <c r="BM942" s="28"/>
      <c r="BN942" s="28"/>
      <c r="BO942" s="28"/>
      <c r="BT942" s="202"/>
      <c r="BV942" s="28"/>
      <c r="BW942" s="28"/>
      <c r="BX942" s="28"/>
      <c r="CC942" s="202"/>
      <c r="CE942" s="28"/>
      <c r="CF942" s="28"/>
      <c r="CG942" s="28"/>
      <c r="CL942" s="202"/>
      <c r="CN942" s="28"/>
      <c r="CO942" s="28"/>
      <c r="CP942" s="28"/>
      <c r="CU942" s="202"/>
      <c r="CW942" s="28"/>
      <c r="CX942" s="28"/>
      <c r="CY942" s="28"/>
      <c r="DD942" s="202"/>
      <c r="DF942" s="28"/>
      <c r="DG942" s="28"/>
      <c r="DH942" s="28"/>
      <c r="DM942" s="202"/>
      <c r="DO942" s="28"/>
      <c r="DP942" s="28"/>
      <c r="DQ942" s="28"/>
      <c r="DV942" s="202"/>
      <c r="DX942" s="28"/>
      <c r="DY942" s="28"/>
      <c r="DZ942" s="28"/>
      <c r="EE942" s="202"/>
      <c r="EG942" s="28"/>
      <c r="EH942" s="28"/>
      <c r="EI942" s="28"/>
      <c r="EN942" s="202"/>
      <c r="EP942" s="28"/>
      <c r="EQ942" s="28"/>
      <c r="ER942" s="28"/>
      <c r="EW942" s="202"/>
      <c r="EY942" s="28"/>
      <c r="EZ942" s="28"/>
      <c r="FA942" s="28"/>
      <c r="FF942" s="202"/>
      <c r="FH942" s="28"/>
      <c r="FI942" s="28"/>
      <c r="FJ942" s="28"/>
      <c r="FO942" s="202"/>
      <c r="FQ942" s="28"/>
      <c r="FR942" s="28"/>
      <c r="FS942" s="28"/>
      <c r="FX942" s="202"/>
      <c r="FZ942" s="28"/>
      <c r="GA942" s="28"/>
      <c r="GB942" s="28"/>
      <c r="GG942" s="202"/>
      <c r="GI942" s="28"/>
      <c r="GJ942" s="28"/>
      <c r="GK942" s="28"/>
      <c r="GP942" s="202"/>
      <c r="GR942" s="28"/>
      <c r="GS942" s="28"/>
      <c r="GT942" s="28"/>
      <c r="GY942" s="202"/>
      <c r="HA942" s="28"/>
      <c r="HB942" s="28"/>
      <c r="HC942" s="28"/>
      <c r="HH942" s="202"/>
      <c r="HJ942" s="28"/>
      <c r="HK942" s="28"/>
      <c r="HL942" s="28"/>
      <c r="HQ942" s="28"/>
      <c r="HR942" s="28"/>
      <c r="HS942" s="28"/>
      <c r="HT942" s="28"/>
      <c r="HU942" s="28"/>
      <c r="HV942" s="28"/>
      <c r="HW942" s="28"/>
      <c r="HX942" s="28"/>
      <c r="HY942" s="28"/>
      <c r="HZ942" s="28"/>
      <c r="IA942" s="28"/>
      <c r="IB942" s="28"/>
      <c r="IC942" s="28"/>
      <c r="ID942" s="28"/>
      <c r="IE942" s="28"/>
      <c r="IF942" s="28"/>
      <c r="IG942" s="28"/>
      <c r="IH942" s="28"/>
      <c r="II942" s="28"/>
      <c r="IJ942" s="28"/>
      <c r="IK942" s="28"/>
      <c r="IL942" s="28"/>
      <c r="IM942" s="28"/>
      <c r="IN942" s="28"/>
      <c r="IO942" s="28"/>
      <c r="IP942" s="28"/>
      <c r="IQ942" s="28"/>
      <c r="IR942" s="28"/>
      <c r="IS942" s="28"/>
      <c r="IT942" s="28"/>
      <c r="IU942" s="28"/>
      <c r="IV942" s="28"/>
    </row>
    <row r="943" spans="1:256" s="54" customFormat="1" ht="18">
      <c r="A943" s="364" t="s">
        <v>2394</v>
      </c>
      <c r="B943" s="28"/>
      <c r="C943" s="292"/>
      <c r="D943" s="365" t="s">
        <v>129</v>
      </c>
      <c r="E943" s="54">
        <f t="shared" si="13"/>
        <v>0</v>
      </c>
      <c r="F943" s="305">
        <f t="shared" si="14"/>
        <v>0</v>
      </c>
      <c r="J943" s="28"/>
      <c r="K943" s="28"/>
      <c r="L943" s="28"/>
      <c r="N943" s="28"/>
      <c r="R943" s="202"/>
      <c r="T943" s="28"/>
      <c r="U943" s="28"/>
      <c r="V943" s="28"/>
      <c r="AA943" s="202"/>
      <c r="AC943" s="28"/>
      <c r="AD943" s="28"/>
      <c r="AE943" s="28"/>
      <c r="AJ943" s="202"/>
      <c r="AL943" s="28"/>
      <c r="AM943" s="28"/>
      <c r="AN943" s="28"/>
      <c r="AS943" s="202"/>
      <c r="AU943" s="28"/>
      <c r="AV943" s="28"/>
      <c r="AW943" s="28"/>
      <c r="BB943" s="202"/>
      <c r="BD943" s="28"/>
      <c r="BE943" s="28"/>
      <c r="BF943" s="28"/>
      <c r="BK943" s="202"/>
      <c r="BM943" s="28"/>
      <c r="BN943" s="28"/>
      <c r="BO943" s="28"/>
      <c r="BT943" s="202"/>
      <c r="BV943" s="28"/>
      <c r="BW943" s="28"/>
      <c r="BX943" s="28"/>
      <c r="CC943" s="202"/>
      <c r="CE943" s="28"/>
      <c r="CF943" s="28"/>
      <c r="CG943" s="28"/>
      <c r="CL943" s="202"/>
      <c r="CN943" s="28"/>
      <c r="CO943" s="28"/>
      <c r="CP943" s="28"/>
      <c r="CU943" s="202"/>
      <c r="CW943" s="28"/>
      <c r="CX943" s="28"/>
      <c r="CY943" s="28"/>
      <c r="DD943" s="202"/>
      <c r="DF943" s="28"/>
      <c r="DG943" s="28"/>
      <c r="DH943" s="28"/>
      <c r="DM943" s="202"/>
      <c r="DO943" s="28"/>
      <c r="DP943" s="28"/>
      <c r="DQ943" s="28"/>
      <c r="DV943" s="202"/>
      <c r="DX943" s="28"/>
      <c r="DY943" s="28"/>
      <c r="DZ943" s="28"/>
      <c r="EE943" s="202"/>
      <c r="EG943" s="28"/>
      <c r="EH943" s="28"/>
      <c r="EI943" s="28"/>
      <c r="EN943" s="202"/>
      <c r="EP943" s="28"/>
      <c r="EQ943" s="28"/>
      <c r="ER943" s="28"/>
      <c r="EW943" s="202"/>
      <c r="EY943" s="28"/>
      <c r="EZ943" s="28"/>
      <c r="FA943" s="28"/>
      <c r="FF943" s="202"/>
      <c r="FH943" s="28"/>
      <c r="FI943" s="28"/>
      <c r="FJ943" s="28"/>
      <c r="FO943" s="202"/>
      <c r="FQ943" s="28"/>
      <c r="FR943" s="28"/>
      <c r="FS943" s="28"/>
      <c r="FX943" s="202"/>
      <c r="FZ943" s="28"/>
      <c r="GA943" s="28"/>
      <c r="GB943" s="28"/>
      <c r="GG943" s="202"/>
      <c r="GI943" s="28"/>
      <c r="GJ943" s="28"/>
      <c r="GK943" s="28"/>
      <c r="GP943" s="202"/>
      <c r="GR943" s="28"/>
      <c r="GS943" s="28"/>
      <c r="GT943" s="28"/>
      <c r="GY943" s="202"/>
      <c r="HA943" s="28"/>
      <c r="HB943" s="28"/>
      <c r="HC943" s="28"/>
      <c r="HH943" s="202"/>
      <c r="HJ943" s="28"/>
      <c r="HK943" s="28"/>
      <c r="HL943" s="28"/>
      <c r="HQ943" s="28"/>
      <c r="HR943" s="28"/>
      <c r="HS943" s="28"/>
      <c r="HT943" s="28"/>
      <c r="HU943" s="28"/>
      <c r="HV943" s="28"/>
      <c r="HW943" s="28"/>
      <c r="HX943" s="28"/>
      <c r="HY943" s="28"/>
      <c r="HZ943" s="28"/>
      <c r="IA943" s="28"/>
      <c r="IB943" s="28"/>
      <c r="IC943" s="28"/>
      <c r="ID943" s="28"/>
      <c r="IE943" s="28"/>
      <c r="IF943" s="28"/>
      <c r="IG943" s="28"/>
      <c r="IH943" s="28"/>
      <c r="II943" s="28"/>
      <c r="IJ943" s="28"/>
      <c r="IK943" s="28"/>
      <c r="IL943" s="28"/>
      <c r="IM943" s="28"/>
      <c r="IN943" s="28"/>
      <c r="IO943" s="28"/>
      <c r="IP943" s="28"/>
      <c r="IQ943" s="28"/>
      <c r="IR943" s="28"/>
      <c r="IS943" s="28"/>
      <c r="IT943" s="28"/>
      <c r="IU943" s="28"/>
      <c r="IV943" s="28"/>
    </row>
    <row r="944" spans="1:256" s="54" customFormat="1" ht="18">
      <c r="A944" s="364" t="s">
        <v>1103</v>
      </c>
      <c r="B944" s="292"/>
      <c r="C944" s="292"/>
      <c r="D944" s="54" t="s">
        <v>132</v>
      </c>
      <c r="E944" s="54">
        <f t="shared" si="13"/>
        <v>1</v>
      </c>
      <c r="F944" s="305">
        <f t="shared" si="14"/>
        <v>19</v>
      </c>
      <c r="H944" s="28">
        <v>19</v>
      </c>
      <c r="I944" s="28"/>
      <c r="J944" s="28"/>
      <c r="K944" s="28"/>
      <c r="L944" s="28"/>
      <c r="M944" s="28"/>
      <c r="N944" s="28"/>
      <c r="R944" s="202"/>
      <c r="T944" s="28"/>
      <c r="U944" s="28"/>
      <c r="V944" s="28"/>
      <c r="AA944" s="202"/>
      <c r="AC944" s="28"/>
      <c r="AD944" s="28"/>
      <c r="AE944" s="28"/>
      <c r="AJ944" s="202"/>
      <c r="AL944" s="28"/>
      <c r="AM944" s="28"/>
      <c r="AN944" s="28"/>
      <c r="AS944" s="202"/>
      <c r="AU944" s="28"/>
      <c r="AV944" s="28"/>
      <c r="AW944" s="28"/>
      <c r="BB944" s="202"/>
      <c r="BD944" s="28"/>
      <c r="BE944" s="28"/>
      <c r="BF944" s="28"/>
      <c r="BK944" s="202"/>
      <c r="BM944" s="28"/>
      <c r="BN944" s="28"/>
      <c r="BO944" s="28"/>
      <c r="BT944" s="202"/>
      <c r="BV944" s="28"/>
      <c r="BW944" s="28"/>
      <c r="BX944" s="28"/>
      <c r="CC944" s="202"/>
      <c r="CE944" s="28"/>
      <c r="CF944" s="28"/>
      <c r="CG944" s="28"/>
      <c r="CL944" s="202"/>
      <c r="CN944" s="28"/>
      <c r="CO944" s="28"/>
      <c r="CP944" s="28"/>
      <c r="CU944" s="202"/>
      <c r="CW944" s="28"/>
      <c r="CX944" s="28"/>
      <c r="CY944" s="28"/>
      <c r="DD944" s="202"/>
      <c r="DF944" s="28"/>
      <c r="DG944" s="28"/>
      <c r="DH944" s="28"/>
      <c r="DM944" s="202"/>
      <c r="DO944" s="28"/>
      <c r="DP944" s="28"/>
      <c r="DQ944" s="28"/>
      <c r="DV944" s="202"/>
      <c r="DX944" s="28"/>
      <c r="DY944" s="28"/>
      <c r="DZ944" s="28"/>
      <c r="EE944" s="202"/>
      <c r="EG944" s="28"/>
      <c r="EH944" s="28"/>
      <c r="EI944" s="28"/>
      <c r="EN944" s="202"/>
      <c r="EP944" s="28"/>
      <c r="EQ944" s="28"/>
      <c r="ER944" s="28"/>
      <c r="EW944" s="202"/>
      <c r="EY944" s="28"/>
      <c r="EZ944" s="28"/>
      <c r="FA944" s="28"/>
      <c r="FF944" s="202"/>
      <c r="FH944" s="28"/>
      <c r="FI944" s="28"/>
      <c r="FJ944" s="28"/>
      <c r="FO944" s="202"/>
      <c r="FQ944" s="28"/>
      <c r="FR944" s="28"/>
      <c r="FS944" s="28"/>
      <c r="FX944" s="202"/>
      <c r="FZ944" s="28"/>
      <c r="GA944" s="28"/>
      <c r="GB944" s="28"/>
      <c r="GG944" s="202"/>
      <c r="GI944" s="28"/>
      <c r="GJ944" s="28"/>
      <c r="GK944" s="28"/>
      <c r="GP944" s="202"/>
      <c r="GR944" s="28"/>
      <c r="GS944" s="28"/>
      <c r="GT944" s="28"/>
      <c r="GY944" s="202"/>
      <c r="HA944" s="28"/>
      <c r="HB944" s="28"/>
      <c r="HC944" s="28"/>
      <c r="HH944" s="202"/>
      <c r="HJ944" s="28"/>
      <c r="HK944" s="28"/>
      <c r="HL944" s="28"/>
      <c r="HQ944" s="28"/>
      <c r="HR944" s="28"/>
      <c r="HS944" s="28"/>
      <c r="HT944" s="28"/>
      <c r="HU944" s="28"/>
      <c r="HV944" s="28"/>
      <c r="HW944" s="28"/>
      <c r="HX944" s="28"/>
      <c r="HY944" s="28"/>
      <c r="HZ944" s="28"/>
      <c r="IA944" s="28"/>
      <c r="IB944" s="28"/>
      <c r="IC944" s="28"/>
      <c r="ID944" s="28"/>
      <c r="IE944" s="28"/>
      <c r="IF944" s="28"/>
      <c r="IG944" s="28"/>
      <c r="IH944" s="28"/>
      <c r="II944" s="28"/>
      <c r="IJ944" s="28"/>
      <c r="IK944" s="28"/>
      <c r="IL944" s="28"/>
      <c r="IM944" s="28"/>
      <c r="IN944" s="28"/>
      <c r="IO944" s="28"/>
      <c r="IP944" s="28"/>
      <c r="IQ944" s="28"/>
      <c r="IR944" s="28"/>
      <c r="IS944" s="28"/>
      <c r="IT944" s="28"/>
      <c r="IU944" s="28"/>
      <c r="IV944" s="28"/>
    </row>
    <row r="945" spans="1:256" s="54" customFormat="1" ht="18">
      <c r="A945" s="364" t="s">
        <v>1390</v>
      </c>
      <c r="B945" s="292"/>
      <c r="C945" s="292"/>
      <c r="D945" s="54" t="s">
        <v>140</v>
      </c>
      <c r="E945" s="54">
        <f t="shared" si="13"/>
        <v>10</v>
      </c>
      <c r="F945" s="305">
        <f t="shared" si="14"/>
        <v>125</v>
      </c>
      <c r="G945" s="54">
        <v>2</v>
      </c>
      <c r="H945" s="239">
        <v>110</v>
      </c>
      <c r="I945" s="28"/>
      <c r="J945" s="28"/>
      <c r="K945" s="28">
        <v>13</v>
      </c>
      <c r="L945" s="28"/>
      <c r="M945" s="239"/>
      <c r="N945" s="28"/>
      <c r="R945" s="202"/>
      <c r="T945" s="28"/>
      <c r="U945" s="28"/>
      <c r="V945" s="28"/>
      <c r="AA945" s="202"/>
      <c r="AC945" s="28"/>
      <c r="AD945" s="28"/>
      <c r="AE945" s="28"/>
      <c r="AJ945" s="202"/>
      <c r="AL945" s="28"/>
      <c r="AM945" s="28"/>
      <c r="AN945" s="28"/>
      <c r="AS945" s="202"/>
      <c r="AU945" s="28"/>
      <c r="AV945" s="28"/>
      <c r="AW945" s="28"/>
      <c r="BB945" s="202"/>
      <c r="BD945" s="28"/>
      <c r="BE945" s="28"/>
      <c r="BF945" s="28"/>
      <c r="BK945" s="202"/>
      <c r="BM945" s="28"/>
      <c r="BN945" s="28"/>
      <c r="BO945" s="28"/>
      <c r="BT945" s="202"/>
      <c r="BV945" s="28"/>
      <c r="BW945" s="28"/>
      <c r="BX945" s="28"/>
      <c r="CC945" s="202"/>
      <c r="CE945" s="28"/>
      <c r="CF945" s="28"/>
      <c r="CG945" s="28"/>
      <c r="CL945" s="202"/>
      <c r="CN945" s="28"/>
      <c r="CO945" s="28"/>
      <c r="CP945" s="28"/>
      <c r="CU945" s="202"/>
      <c r="CW945" s="28"/>
      <c r="CX945" s="28"/>
      <c r="CY945" s="28"/>
      <c r="DD945" s="202"/>
      <c r="DF945" s="28"/>
      <c r="DG945" s="28"/>
      <c r="DH945" s="28"/>
      <c r="DM945" s="202"/>
      <c r="DO945" s="28"/>
      <c r="DP945" s="28"/>
      <c r="DQ945" s="28"/>
      <c r="DV945" s="202"/>
      <c r="DX945" s="28"/>
      <c r="DY945" s="28"/>
      <c r="DZ945" s="28"/>
      <c r="EE945" s="202"/>
      <c r="EG945" s="28"/>
      <c r="EH945" s="28"/>
      <c r="EI945" s="28"/>
      <c r="EN945" s="202"/>
      <c r="EP945" s="28"/>
      <c r="EQ945" s="28"/>
      <c r="ER945" s="28"/>
      <c r="EW945" s="202"/>
      <c r="EY945" s="28"/>
      <c r="EZ945" s="28"/>
      <c r="FA945" s="28"/>
      <c r="FF945" s="202"/>
      <c r="FH945" s="28"/>
      <c r="FI945" s="28"/>
      <c r="FJ945" s="28"/>
      <c r="FO945" s="202"/>
      <c r="FQ945" s="28"/>
      <c r="FR945" s="28"/>
      <c r="FS945" s="28"/>
      <c r="FX945" s="202"/>
      <c r="FZ945" s="28"/>
      <c r="GA945" s="28"/>
      <c r="GB945" s="28"/>
      <c r="GG945" s="202"/>
      <c r="GI945" s="28"/>
      <c r="GJ945" s="28"/>
      <c r="GK945" s="28"/>
      <c r="GP945" s="202"/>
      <c r="GR945" s="28"/>
      <c r="GS945" s="28"/>
      <c r="GT945" s="28"/>
      <c r="GY945" s="202"/>
      <c r="HA945" s="28"/>
      <c r="HB945" s="28"/>
      <c r="HC945" s="28"/>
      <c r="HH945" s="202"/>
      <c r="HJ945" s="28"/>
      <c r="HK945" s="28"/>
      <c r="HL945" s="28"/>
      <c r="HQ945" s="28"/>
      <c r="HR945" s="28"/>
      <c r="HS945" s="28"/>
      <c r="HT945" s="28"/>
      <c r="HU945" s="28"/>
      <c r="HV945" s="28"/>
      <c r="HW945" s="28"/>
      <c r="HX945" s="28"/>
      <c r="HY945" s="28"/>
      <c r="HZ945" s="28"/>
      <c r="IA945" s="28"/>
      <c r="IB945" s="28"/>
      <c r="IC945" s="28"/>
      <c r="ID945" s="28"/>
      <c r="IE945" s="28"/>
      <c r="IF945" s="28"/>
      <c r="IG945" s="28"/>
      <c r="IH945" s="28"/>
      <c r="II945" s="28"/>
      <c r="IJ945" s="28"/>
      <c r="IK945" s="28"/>
      <c r="IL945" s="28"/>
      <c r="IM945" s="28"/>
      <c r="IN945" s="28"/>
      <c r="IO945" s="28"/>
      <c r="IP945" s="28"/>
      <c r="IQ945" s="28"/>
      <c r="IR945" s="28"/>
      <c r="IS945" s="28"/>
      <c r="IT945" s="28"/>
      <c r="IU945" s="28"/>
      <c r="IV945" s="28"/>
    </row>
    <row r="946" spans="1:256" s="54" customFormat="1" ht="18">
      <c r="A946" s="364" t="s">
        <v>2344</v>
      </c>
      <c r="B946" s="28"/>
      <c r="C946" s="292"/>
      <c r="D946" s="365" t="s">
        <v>129</v>
      </c>
      <c r="E946" s="54">
        <f t="shared" si="13"/>
        <v>1</v>
      </c>
      <c r="F946" s="305">
        <f t="shared" si="14"/>
        <v>49</v>
      </c>
      <c r="H946" s="28"/>
      <c r="I946" s="28">
        <v>3</v>
      </c>
      <c r="J946" s="28"/>
      <c r="K946" s="28">
        <v>46</v>
      </c>
      <c r="L946" s="28"/>
      <c r="M946" s="28"/>
      <c r="N946" s="28"/>
      <c r="R946" s="202"/>
      <c r="T946" s="28"/>
      <c r="U946" s="28"/>
      <c r="V946" s="28"/>
      <c r="AA946" s="202"/>
      <c r="AC946" s="28"/>
      <c r="AD946" s="28"/>
      <c r="AE946" s="28"/>
      <c r="AJ946" s="202"/>
      <c r="AL946" s="28"/>
      <c r="AM946" s="28"/>
      <c r="AN946" s="28"/>
      <c r="AS946" s="202"/>
      <c r="AU946" s="28"/>
      <c r="AV946" s="28"/>
      <c r="AW946" s="28"/>
      <c r="BB946" s="202"/>
      <c r="BD946" s="28"/>
      <c r="BE946" s="28"/>
      <c r="BF946" s="28"/>
      <c r="BK946" s="202"/>
      <c r="BM946" s="28"/>
      <c r="BN946" s="28"/>
      <c r="BO946" s="28"/>
      <c r="BT946" s="202"/>
      <c r="BV946" s="28"/>
      <c r="BW946" s="28"/>
      <c r="BX946" s="28"/>
      <c r="CC946" s="202"/>
      <c r="CE946" s="28"/>
      <c r="CF946" s="28"/>
      <c r="CG946" s="28"/>
      <c r="CL946" s="202"/>
      <c r="CN946" s="28"/>
      <c r="CO946" s="28"/>
      <c r="CP946" s="28"/>
      <c r="CU946" s="202"/>
      <c r="CW946" s="28"/>
      <c r="CX946" s="28"/>
      <c r="CY946" s="28"/>
      <c r="DD946" s="202"/>
      <c r="DF946" s="28"/>
      <c r="DG946" s="28"/>
      <c r="DH946" s="28"/>
      <c r="DM946" s="202"/>
      <c r="DO946" s="28"/>
      <c r="DP946" s="28"/>
      <c r="DQ946" s="28"/>
      <c r="DV946" s="202"/>
      <c r="DX946" s="28"/>
      <c r="DY946" s="28"/>
      <c r="DZ946" s="28"/>
      <c r="EE946" s="202"/>
      <c r="EG946" s="28"/>
      <c r="EH946" s="28"/>
      <c r="EI946" s="28"/>
      <c r="EN946" s="202"/>
      <c r="EP946" s="28"/>
      <c r="EQ946" s="28"/>
      <c r="ER946" s="28"/>
      <c r="EW946" s="202"/>
      <c r="EY946" s="28"/>
      <c r="EZ946" s="28"/>
      <c r="FA946" s="28"/>
      <c r="FF946" s="202"/>
      <c r="FH946" s="28"/>
      <c r="FI946" s="28"/>
      <c r="FJ946" s="28"/>
      <c r="FO946" s="202"/>
      <c r="FQ946" s="28"/>
      <c r="FR946" s="28"/>
      <c r="FS946" s="28"/>
      <c r="FX946" s="202"/>
      <c r="FZ946" s="28"/>
      <c r="GA946" s="28"/>
      <c r="GB946" s="28"/>
      <c r="GG946" s="202"/>
      <c r="GI946" s="28"/>
      <c r="GJ946" s="28"/>
      <c r="GK946" s="28"/>
      <c r="GP946" s="202"/>
      <c r="GR946" s="28"/>
      <c r="GS946" s="28"/>
      <c r="GT946" s="28"/>
      <c r="GY946" s="202"/>
      <c r="HA946" s="28"/>
      <c r="HB946" s="28"/>
      <c r="HC946" s="28"/>
      <c r="HH946" s="202"/>
      <c r="HJ946" s="28"/>
      <c r="HK946" s="28"/>
      <c r="HL946" s="28"/>
      <c r="HQ946" s="28"/>
      <c r="HR946" s="28"/>
      <c r="HS946" s="28"/>
      <c r="HT946" s="28"/>
      <c r="HU946" s="28"/>
      <c r="HV946" s="28"/>
      <c r="HW946" s="28"/>
      <c r="HX946" s="28"/>
      <c r="HY946" s="28"/>
      <c r="HZ946" s="28"/>
      <c r="IA946" s="28"/>
      <c r="IB946" s="28"/>
      <c r="IC946" s="28"/>
      <c r="ID946" s="28"/>
      <c r="IE946" s="28"/>
      <c r="IF946" s="28"/>
      <c r="IG946" s="28"/>
      <c r="IH946" s="28"/>
      <c r="II946" s="28"/>
      <c r="IJ946" s="28"/>
      <c r="IK946" s="28"/>
      <c r="IL946" s="28"/>
      <c r="IM946" s="28"/>
      <c r="IN946" s="28"/>
      <c r="IO946" s="28"/>
      <c r="IP946" s="28"/>
      <c r="IQ946" s="28"/>
      <c r="IR946" s="28"/>
      <c r="IS946" s="28"/>
      <c r="IT946" s="28"/>
      <c r="IU946" s="28"/>
      <c r="IV946" s="28"/>
    </row>
    <row r="947" spans="1:256" s="54" customFormat="1" ht="18">
      <c r="A947" s="364" t="s">
        <v>654</v>
      </c>
      <c r="B947" s="292"/>
      <c r="C947" s="292"/>
      <c r="D947" s="54" t="s">
        <v>135</v>
      </c>
      <c r="E947" s="54">
        <f t="shared" ref="E947:E1010" si="15">COUNTIF($A$481:$AHO$554,A947)</f>
        <v>0</v>
      </c>
      <c r="F947" s="305">
        <f t="shared" si="14"/>
        <v>152</v>
      </c>
      <c r="G947" s="54">
        <v>72</v>
      </c>
      <c r="H947" s="28">
        <v>47</v>
      </c>
      <c r="I947" s="28">
        <v>33</v>
      </c>
      <c r="J947" s="28"/>
      <c r="K947" s="28"/>
      <c r="L947" s="28"/>
      <c r="M947" s="28"/>
      <c r="N947" s="28"/>
      <c r="R947" s="202"/>
      <c r="T947" s="28"/>
      <c r="U947" s="28"/>
      <c r="V947" s="28"/>
      <c r="AA947" s="202"/>
      <c r="AC947" s="28"/>
      <c r="AD947" s="28"/>
      <c r="AE947" s="28"/>
      <c r="AJ947" s="202"/>
      <c r="AL947" s="28"/>
      <c r="AM947" s="28"/>
      <c r="AN947" s="28"/>
      <c r="AS947" s="202"/>
      <c r="AU947" s="28"/>
      <c r="AV947" s="28"/>
      <c r="AW947" s="28"/>
      <c r="BB947" s="202"/>
      <c r="BD947" s="28"/>
      <c r="BE947" s="28"/>
      <c r="BF947" s="28"/>
      <c r="BK947" s="202"/>
      <c r="BM947" s="28"/>
      <c r="BN947" s="28"/>
      <c r="BO947" s="28"/>
      <c r="BT947" s="202"/>
      <c r="BV947" s="28"/>
      <c r="BW947" s="28"/>
      <c r="BX947" s="28"/>
      <c r="CC947" s="202"/>
      <c r="CE947" s="28"/>
      <c r="CF947" s="28"/>
      <c r="CG947" s="28"/>
      <c r="CL947" s="202"/>
      <c r="CN947" s="28"/>
      <c r="CO947" s="28"/>
      <c r="CP947" s="28"/>
      <c r="CU947" s="202"/>
      <c r="CW947" s="28"/>
      <c r="CX947" s="28"/>
      <c r="CY947" s="28"/>
      <c r="DD947" s="202"/>
      <c r="DF947" s="28"/>
      <c r="DG947" s="28"/>
      <c r="DH947" s="28"/>
      <c r="DM947" s="202"/>
      <c r="DO947" s="28"/>
      <c r="DP947" s="28"/>
      <c r="DQ947" s="28"/>
      <c r="DV947" s="202"/>
      <c r="DX947" s="28"/>
      <c r="DY947" s="28"/>
      <c r="DZ947" s="28"/>
      <c r="EE947" s="202"/>
      <c r="EG947" s="28"/>
      <c r="EH947" s="28"/>
      <c r="EI947" s="28"/>
      <c r="EN947" s="202"/>
      <c r="EP947" s="28"/>
      <c r="EQ947" s="28"/>
      <c r="ER947" s="28"/>
      <c r="EW947" s="202"/>
      <c r="EY947" s="28"/>
      <c r="EZ947" s="28"/>
      <c r="FA947" s="28"/>
      <c r="FF947" s="202"/>
      <c r="FH947" s="28"/>
      <c r="FI947" s="28"/>
      <c r="FJ947" s="28"/>
      <c r="FO947" s="202"/>
      <c r="FQ947" s="28"/>
      <c r="FR947" s="28"/>
      <c r="FS947" s="28"/>
      <c r="FX947" s="202"/>
      <c r="FZ947" s="28"/>
      <c r="GA947" s="28"/>
      <c r="GB947" s="28"/>
      <c r="GG947" s="202"/>
      <c r="GI947" s="28"/>
      <c r="GJ947" s="28"/>
      <c r="GK947" s="28"/>
      <c r="GP947" s="202"/>
      <c r="GR947" s="28"/>
      <c r="GS947" s="28"/>
      <c r="GT947" s="28"/>
      <c r="GY947" s="202"/>
      <c r="HA947" s="28"/>
      <c r="HB947" s="28"/>
      <c r="HC947" s="28"/>
      <c r="HH947" s="202"/>
      <c r="HJ947" s="28"/>
      <c r="HK947" s="28"/>
      <c r="HL947" s="28"/>
      <c r="HQ947" s="28"/>
      <c r="HR947" s="28"/>
      <c r="HS947" s="28"/>
      <c r="HT947" s="28"/>
      <c r="HU947" s="28"/>
      <c r="HV947" s="28"/>
      <c r="HW947" s="28"/>
      <c r="HX947" s="28"/>
      <c r="HY947" s="28"/>
      <c r="HZ947" s="28"/>
      <c r="IA947" s="28"/>
      <c r="IB947" s="28"/>
      <c r="IC947" s="28"/>
      <c r="ID947" s="28"/>
      <c r="IE947" s="28"/>
      <c r="IF947" s="28"/>
      <c r="IG947" s="28"/>
      <c r="IH947" s="28"/>
      <c r="II947" s="28"/>
      <c r="IJ947" s="28"/>
      <c r="IK947" s="28"/>
      <c r="IL947" s="28"/>
      <c r="IM947" s="28"/>
      <c r="IN947" s="28"/>
      <c r="IO947" s="28"/>
      <c r="IP947" s="28"/>
      <c r="IQ947" s="28"/>
      <c r="IR947" s="28"/>
      <c r="IS947" s="28"/>
      <c r="IT947" s="28"/>
      <c r="IU947" s="28"/>
      <c r="IV947" s="28"/>
    </row>
    <row r="948" spans="1:256" s="54" customFormat="1" ht="18">
      <c r="A948" s="364" t="s">
        <v>724</v>
      </c>
      <c r="B948" s="292"/>
      <c r="C948" s="292"/>
      <c r="D948" s="54" t="s">
        <v>132</v>
      </c>
      <c r="E948" s="54">
        <f t="shared" si="15"/>
        <v>1</v>
      </c>
      <c r="F948" s="305">
        <f t="shared" ref="F948:F1011" si="16">SUM(G948:L948)</f>
        <v>14</v>
      </c>
      <c r="G948" s="54">
        <v>10</v>
      </c>
      <c r="H948" s="239">
        <v>4</v>
      </c>
      <c r="I948" s="28"/>
      <c r="J948" s="28"/>
      <c r="K948" s="28"/>
      <c r="L948" s="28"/>
      <c r="M948" s="239"/>
      <c r="N948" s="28"/>
      <c r="R948" s="202"/>
      <c r="T948" s="28"/>
      <c r="U948" s="28"/>
      <c r="V948" s="28"/>
      <c r="AA948" s="202"/>
      <c r="AC948" s="28"/>
      <c r="AD948" s="28"/>
      <c r="AE948" s="28"/>
      <c r="AJ948" s="202"/>
      <c r="AL948" s="28"/>
      <c r="AM948" s="28"/>
      <c r="AN948" s="28"/>
      <c r="AS948" s="202"/>
      <c r="AU948" s="28"/>
      <c r="AV948" s="28"/>
      <c r="AW948" s="28"/>
      <c r="BB948" s="202"/>
      <c r="BD948" s="28"/>
      <c r="BE948" s="28"/>
      <c r="BF948" s="28"/>
      <c r="BK948" s="202"/>
      <c r="BM948" s="28"/>
      <c r="BN948" s="28"/>
      <c r="BO948" s="28"/>
      <c r="BT948" s="202"/>
      <c r="BV948" s="28"/>
      <c r="BW948" s="28"/>
      <c r="BX948" s="28"/>
      <c r="CC948" s="202"/>
      <c r="CE948" s="28"/>
      <c r="CF948" s="28"/>
      <c r="CG948" s="28"/>
      <c r="CL948" s="202"/>
      <c r="CN948" s="28"/>
      <c r="CO948" s="28"/>
      <c r="CP948" s="28"/>
      <c r="CU948" s="202"/>
      <c r="CW948" s="28"/>
      <c r="CX948" s="28"/>
      <c r="CY948" s="28"/>
      <c r="DD948" s="202"/>
      <c r="DF948" s="28"/>
      <c r="DG948" s="28"/>
      <c r="DH948" s="28"/>
      <c r="DM948" s="202"/>
      <c r="DO948" s="28"/>
      <c r="DP948" s="28"/>
      <c r="DQ948" s="28"/>
      <c r="DV948" s="202"/>
      <c r="DX948" s="28"/>
      <c r="DY948" s="28"/>
      <c r="DZ948" s="28"/>
      <c r="EE948" s="202"/>
      <c r="EG948" s="28"/>
      <c r="EH948" s="28"/>
      <c r="EI948" s="28"/>
      <c r="EN948" s="202"/>
      <c r="EP948" s="28"/>
      <c r="EQ948" s="28"/>
      <c r="ER948" s="28"/>
      <c r="EW948" s="202"/>
      <c r="EY948" s="28"/>
      <c r="EZ948" s="28"/>
      <c r="FA948" s="28"/>
      <c r="FF948" s="202"/>
      <c r="FH948" s="28"/>
      <c r="FI948" s="28"/>
      <c r="FJ948" s="28"/>
      <c r="FO948" s="202"/>
      <c r="FQ948" s="28"/>
      <c r="FR948" s="28"/>
      <c r="FS948" s="28"/>
      <c r="FX948" s="202"/>
      <c r="FZ948" s="28"/>
      <c r="GA948" s="28"/>
      <c r="GB948" s="28"/>
      <c r="GG948" s="202"/>
      <c r="GI948" s="28"/>
      <c r="GJ948" s="28"/>
      <c r="GK948" s="28"/>
      <c r="GP948" s="202"/>
      <c r="GR948" s="28"/>
      <c r="GS948" s="28"/>
      <c r="GT948" s="28"/>
      <c r="GY948" s="202"/>
      <c r="HA948" s="28"/>
      <c r="HB948" s="28"/>
      <c r="HC948" s="28"/>
      <c r="HH948" s="202"/>
      <c r="HJ948" s="28"/>
      <c r="HK948" s="28"/>
      <c r="HL948" s="28"/>
      <c r="HQ948" s="28"/>
      <c r="HR948" s="28"/>
      <c r="HS948" s="28"/>
      <c r="HT948" s="28"/>
      <c r="HU948" s="28"/>
      <c r="HV948" s="28"/>
      <c r="HW948" s="28"/>
      <c r="HX948" s="28"/>
      <c r="HY948" s="28"/>
      <c r="HZ948" s="28"/>
      <c r="IA948" s="28"/>
      <c r="IB948" s="28"/>
      <c r="IC948" s="28"/>
      <c r="ID948" s="28"/>
      <c r="IE948" s="28"/>
      <c r="IF948" s="28"/>
      <c r="IG948" s="28"/>
      <c r="IH948" s="28"/>
      <c r="II948" s="28"/>
      <c r="IJ948" s="28"/>
      <c r="IK948" s="28"/>
      <c r="IL948" s="28"/>
      <c r="IM948" s="28"/>
      <c r="IN948" s="28"/>
      <c r="IO948" s="28"/>
      <c r="IP948" s="28"/>
      <c r="IQ948" s="28"/>
      <c r="IR948" s="28"/>
      <c r="IS948" s="28"/>
      <c r="IT948" s="28"/>
      <c r="IU948" s="28"/>
      <c r="IV948" s="28"/>
    </row>
    <row r="949" spans="1:256" s="54" customFormat="1" ht="18">
      <c r="A949" s="364" t="s">
        <v>2395</v>
      </c>
      <c r="B949" s="28"/>
      <c r="C949" s="292"/>
      <c r="D949" s="365" t="s">
        <v>129</v>
      </c>
      <c r="E949" s="54">
        <f t="shared" si="15"/>
        <v>0</v>
      </c>
      <c r="F949" s="305">
        <f t="shared" si="16"/>
        <v>0</v>
      </c>
      <c r="H949" s="239"/>
      <c r="I949" s="28"/>
      <c r="J949" s="28"/>
      <c r="K949" s="28"/>
      <c r="L949" s="28"/>
      <c r="M949" s="239"/>
      <c r="N949" s="28"/>
      <c r="R949" s="202"/>
      <c r="T949" s="28"/>
      <c r="U949" s="28"/>
      <c r="V949" s="28"/>
      <c r="AA949" s="202"/>
      <c r="AC949" s="28"/>
      <c r="AD949" s="28"/>
      <c r="AE949" s="28"/>
      <c r="AJ949" s="202"/>
      <c r="AL949" s="28"/>
      <c r="AM949" s="28"/>
      <c r="AN949" s="28"/>
      <c r="AS949" s="202"/>
      <c r="AU949" s="28"/>
      <c r="AV949" s="28"/>
      <c r="AW949" s="28"/>
      <c r="BB949" s="202"/>
      <c r="BD949" s="28"/>
      <c r="BE949" s="28"/>
      <c r="BF949" s="28"/>
      <c r="BK949" s="202"/>
      <c r="BM949" s="28"/>
      <c r="BN949" s="28"/>
      <c r="BO949" s="28"/>
      <c r="BT949" s="202"/>
      <c r="BV949" s="28"/>
      <c r="BW949" s="28"/>
      <c r="BX949" s="28"/>
      <c r="CC949" s="202"/>
      <c r="CE949" s="28"/>
      <c r="CF949" s="28"/>
      <c r="CG949" s="28"/>
      <c r="CL949" s="202"/>
      <c r="CN949" s="28"/>
      <c r="CO949" s="28"/>
      <c r="CP949" s="28"/>
      <c r="CU949" s="202"/>
      <c r="CW949" s="28"/>
      <c r="CX949" s="28"/>
      <c r="CY949" s="28"/>
      <c r="DD949" s="202"/>
      <c r="DF949" s="28"/>
      <c r="DG949" s="28"/>
      <c r="DH949" s="28"/>
      <c r="DM949" s="202"/>
      <c r="DO949" s="28"/>
      <c r="DP949" s="28"/>
      <c r="DQ949" s="28"/>
      <c r="DV949" s="202"/>
      <c r="DX949" s="28"/>
      <c r="DY949" s="28"/>
      <c r="DZ949" s="28"/>
      <c r="EE949" s="202"/>
      <c r="EG949" s="28"/>
      <c r="EH949" s="28"/>
      <c r="EI949" s="28"/>
      <c r="EN949" s="202"/>
      <c r="EP949" s="28"/>
      <c r="EQ949" s="28"/>
      <c r="ER949" s="28"/>
      <c r="EW949" s="202"/>
      <c r="EY949" s="28"/>
      <c r="EZ949" s="28"/>
      <c r="FA949" s="28"/>
      <c r="FF949" s="202"/>
      <c r="FH949" s="28"/>
      <c r="FI949" s="28"/>
      <c r="FJ949" s="28"/>
      <c r="FO949" s="202"/>
      <c r="FQ949" s="28"/>
      <c r="FR949" s="28"/>
      <c r="FS949" s="28"/>
      <c r="FX949" s="202"/>
      <c r="FZ949" s="28"/>
      <c r="GA949" s="28"/>
      <c r="GB949" s="28"/>
      <c r="GG949" s="202"/>
      <c r="GI949" s="28"/>
      <c r="GJ949" s="28"/>
      <c r="GK949" s="28"/>
      <c r="GP949" s="202"/>
      <c r="GR949" s="28"/>
      <c r="GS949" s="28"/>
      <c r="GT949" s="28"/>
      <c r="GY949" s="202"/>
      <c r="HA949" s="28"/>
      <c r="HB949" s="28"/>
      <c r="HC949" s="28"/>
      <c r="HH949" s="202"/>
      <c r="HJ949" s="28"/>
      <c r="HK949" s="28"/>
      <c r="HL949" s="28"/>
      <c r="HQ949" s="28"/>
      <c r="HR949" s="28"/>
      <c r="HS949" s="28"/>
      <c r="HT949" s="28"/>
      <c r="HU949" s="28"/>
      <c r="HV949" s="28"/>
      <c r="HW949" s="28"/>
      <c r="HX949" s="28"/>
      <c r="HY949" s="28"/>
      <c r="HZ949" s="28"/>
      <c r="IA949" s="28"/>
      <c r="IB949" s="28"/>
      <c r="IC949" s="28"/>
      <c r="ID949" s="28"/>
      <c r="IE949" s="28"/>
      <c r="IF949" s="28"/>
      <c r="IG949" s="28"/>
      <c r="IH949" s="28"/>
      <c r="II949" s="28"/>
      <c r="IJ949" s="28"/>
      <c r="IK949" s="28"/>
      <c r="IL949" s="28"/>
      <c r="IM949" s="28"/>
      <c r="IN949" s="28"/>
      <c r="IO949" s="28"/>
      <c r="IP949" s="28"/>
      <c r="IQ949" s="28"/>
      <c r="IR949" s="28"/>
      <c r="IS949" s="28"/>
      <c r="IT949" s="28"/>
      <c r="IU949" s="28"/>
      <c r="IV949" s="28"/>
    </row>
    <row r="950" spans="1:256" s="54" customFormat="1" ht="18">
      <c r="A950" s="364" t="s">
        <v>1427</v>
      </c>
      <c r="B950" s="292"/>
      <c r="C950" s="292"/>
      <c r="D950" s="54" t="s">
        <v>132</v>
      </c>
      <c r="E950" s="54">
        <f t="shared" si="15"/>
        <v>1</v>
      </c>
      <c r="F950" s="305">
        <f t="shared" si="16"/>
        <v>32</v>
      </c>
      <c r="H950" s="28"/>
      <c r="I950" s="28">
        <v>6</v>
      </c>
      <c r="J950" s="28"/>
      <c r="K950" s="28">
        <v>26</v>
      </c>
      <c r="L950" s="28"/>
      <c r="M950" s="28"/>
      <c r="N950" s="28"/>
      <c r="R950" s="202"/>
      <c r="T950" s="28"/>
      <c r="U950" s="28"/>
      <c r="V950" s="28"/>
      <c r="AA950" s="202"/>
      <c r="AC950" s="28"/>
      <c r="AD950" s="28"/>
      <c r="AE950" s="28"/>
      <c r="AJ950" s="202"/>
      <c r="AL950" s="28"/>
      <c r="AM950" s="28"/>
      <c r="AN950" s="28"/>
      <c r="AS950" s="202"/>
      <c r="AU950" s="28"/>
      <c r="AV950" s="28"/>
      <c r="AW950" s="28"/>
      <c r="BB950" s="202"/>
      <c r="BD950" s="28"/>
      <c r="BE950" s="28"/>
      <c r="BF950" s="28"/>
      <c r="BK950" s="202"/>
      <c r="BM950" s="28"/>
      <c r="BN950" s="28"/>
      <c r="BO950" s="28"/>
      <c r="BT950" s="202"/>
      <c r="BV950" s="28"/>
      <c r="BW950" s="28"/>
      <c r="BX950" s="28"/>
      <c r="CC950" s="202"/>
      <c r="CE950" s="28"/>
      <c r="CF950" s="28"/>
      <c r="CG950" s="28"/>
      <c r="CL950" s="202"/>
      <c r="CN950" s="28"/>
      <c r="CO950" s="28"/>
      <c r="CP950" s="28"/>
      <c r="CU950" s="202"/>
      <c r="CW950" s="28"/>
      <c r="CX950" s="28"/>
      <c r="CY950" s="28"/>
      <c r="DD950" s="202"/>
      <c r="DF950" s="28"/>
      <c r="DG950" s="28"/>
      <c r="DH950" s="28"/>
      <c r="DM950" s="202"/>
      <c r="DO950" s="28"/>
      <c r="DP950" s="28"/>
      <c r="DQ950" s="28"/>
      <c r="DV950" s="202"/>
      <c r="DX950" s="28"/>
      <c r="DY950" s="28"/>
      <c r="DZ950" s="28"/>
      <c r="EE950" s="202"/>
      <c r="EG950" s="28"/>
      <c r="EH950" s="28"/>
      <c r="EI950" s="28"/>
      <c r="EN950" s="202"/>
      <c r="EP950" s="28"/>
      <c r="EQ950" s="28"/>
      <c r="ER950" s="28"/>
      <c r="EW950" s="202"/>
      <c r="EY950" s="28"/>
      <c r="EZ950" s="28"/>
      <c r="FA950" s="28"/>
      <c r="FF950" s="202"/>
      <c r="FH950" s="28"/>
      <c r="FI950" s="28"/>
      <c r="FJ950" s="28"/>
      <c r="FO950" s="202"/>
      <c r="FQ950" s="28"/>
      <c r="FR950" s="28"/>
      <c r="FS950" s="28"/>
      <c r="FX950" s="202"/>
      <c r="FZ950" s="28"/>
      <c r="GA950" s="28"/>
      <c r="GB950" s="28"/>
      <c r="GG950" s="202"/>
      <c r="GI950" s="28"/>
      <c r="GJ950" s="28"/>
      <c r="GK950" s="28"/>
      <c r="GP950" s="202"/>
      <c r="GR950" s="28"/>
      <c r="GS950" s="28"/>
      <c r="GT950" s="28"/>
      <c r="GY950" s="202"/>
      <c r="HA950" s="28"/>
      <c r="HB950" s="28"/>
      <c r="HC950" s="28"/>
      <c r="HH950" s="202"/>
      <c r="HJ950" s="28"/>
      <c r="HK950" s="28"/>
      <c r="HL950" s="28"/>
      <c r="HQ950" s="28"/>
      <c r="HR950" s="28"/>
      <c r="HS950" s="28"/>
      <c r="HT950" s="28"/>
      <c r="HU950" s="28"/>
      <c r="HV950" s="28"/>
      <c r="HW950" s="28"/>
      <c r="HX950" s="28"/>
      <c r="HY950" s="28"/>
      <c r="HZ950" s="28"/>
      <c r="IA950" s="28"/>
      <c r="IB950" s="28"/>
      <c r="IC950" s="28"/>
      <c r="ID950" s="28"/>
      <c r="IE950" s="28"/>
      <c r="IF950" s="28"/>
      <c r="IG950" s="28"/>
      <c r="IH950" s="28"/>
      <c r="II950" s="28"/>
      <c r="IJ950" s="28"/>
      <c r="IK950" s="28"/>
      <c r="IL950" s="28"/>
      <c r="IM950" s="28"/>
      <c r="IN950" s="28"/>
      <c r="IO950" s="28"/>
      <c r="IP950" s="28"/>
      <c r="IQ950" s="28"/>
      <c r="IR950" s="28"/>
      <c r="IS950" s="28"/>
      <c r="IT950" s="28"/>
      <c r="IU950" s="28"/>
      <c r="IV950" s="28"/>
    </row>
    <row r="951" spans="1:256" s="54" customFormat="1" ht="18">
      <c r="A951" s="364" t="s">
        <v>2396</v>
      </c>
      <c r="B951" s="28"/>
      <c r="C951" s="292"/>
      <c r="D951" s="365" t="s">
        <v>129</v>
      </c>
      <c r="E951" s="54">
        <f t="shared" si="15"/>
        <v>0</v>
      </c>
      <c r="F951" s="305">
        <f t="shared" si="16"/>
        <v>4</v>
      </c>
      <c r="H951" s="28"/>
      <c r="I951" s="28"/>
      <c r="J951" s="28">
        <v>4</v>
      </c>
      <c r="K951" s="28"/>
      <c r="M951" s="28"/>
      <c r="N951" s="28"/>
      <c r="R951" s="202"/>
      <c r="T951" s="28"/>
      <c r="U951" s="28"/>
      <c r="V951" s="28"/>
      <c r="AA951" s="202"/>
      <c r="AC951" s="28"/>
      <c r="AD951" s="28"/>
      <c r="AE951" s="28"/>
      <c r="AJ951" s="202"/>
      <c r="AL951" s="28"/>
      <c r="AM951" s="28"/>
      <c r="AN951" s="28"/>
      <c r="AS951" s="202"/>
      <c r="AU951" s="28"/>
      <c r="AV951" s="28"/>
      <c r="AW951" s="28"/>
      <c r="BB951" s="202"/>
      <c r="BD951" s="28"/>
      <c r="BE951" s="28"/>
      <c r="BF951" s="28"/>
      <c r="BK951" s="202"/>
      <c r="BM951" s="28"/>
      <c r="BN951" s="28"/>
      <c r="BO951" s="28"/>
      <c r="BT951" s="202"/>
      <c r="BV951" s="28"/>
      <c r="BW951" s="28"/>
      <c r="BX951" s="28"/>
      <c r="CC951" s="202"/>
      <c r="CE951" s="28"/>
      <c r="CF951" s="28"/>
      <c r="CG951" s="28"/>
      <c r="CL951" s="202"/>
      <c r="CN951" s="28"/>
      <c r="CO951" s="28"/>
      <c r="CP951" s="28"/>
      <c r="CU951" s="202"/>
      <c r="CW951" s="28"/>
      <c r="CX951" s="28"/>
      <c r="CY951" s="28"/>
      <c r="DD951" s="202"/>
      <c r="DF951" s="28"/>
      <c r="DG951" s="28"/>
      <c r="DH951" s="28"/>
      <c r="DM951" s="202"/>
      <c r="DO951" s="28"/>
      <c r="DP951" s="28"/>
      <c r="DQ951" s="28"/>
      <c r="DV951" s="202"/>
      <c r="DX951" s="28"/>
      <c r="DY951" s="28"/>
      <c r="DZ951" s="28"/>
      <c r="EE951" s="202"/>
      <c r="EG951" s="28"/>
      <c r="EH951" s="28"/>
      <c r="EI951" s="28"/>
      <c r="EN951" s="202"/>
      <c r="EP951" s="28"/>
      <c r="EQ951" s="28"/>
      <c r="ER951" s="28"/>
      <c r="EW951" s="202"/>
      <c r="EY951" s="28"/>
      <c r="EZ951" s="28"/>
      <c r="FA951" s="28"/>
      <c r="FF951" s="202"/>
      <c r="FH951" s="28"/>
      <c r="FI951" s="28"/>
      <c r="FJ951" s="28"/>
      <c r="FO951" s="202"/>
      <c r="FQ951" s="28"/>
      <c r="FR951" s="28"/>
      <c r="FS951" s="28"/>
      <c r="FX951" s="202"/>
      <c r="FZ951" s="28"/>
      <c r="GA951" s="28"/>
      <c r="GB951" s="28"/>
      <c r="GG951" s="202"/>
      <c r="GI951" s="28"/>
      <c r="GJ951" s="28"/>
      <c r="GK951" s="28"/>
      <c r="GP951" s="202"/>
      <c r="GR951" s="28"/>
      <c r="GS951" s="28"/>
      <c r="GT951" s="28"/>
      <c r="GY951" s="202"/>
      <c r="HA951" s="28"/>
      <c r="HB951" s="28"/>
      <c r="HC951" s="28"/>
      <c r="HH951" s="202"/>
      <c r="HJ951" s="28"/>
      <c r="HK951" s="28"/>
      <c r="HL951" s="28"/>
      <c r="HQ951" s="28"/>
      <c r="HR951" s="28"/>
      <c r="HS951" s="28"/>
      <c r="HT951" s="28"/>
      <c r="HU951" s="28"/>
      <c r="HV951" s="28"/>
      <c r="HW951" s="28"/>
      <c r="HX951" s="28"/>
      <c r="HY951" s="28"/>
      <c r="HZ951" s="28"/>
      <c r="IA951" s="28"/>
      <c r="IB951" s="28"/>
      <c r="IC951" s="28"/>
      <c r="ID951" s="28"/>
      <c r="IE951" s="28"/>
      <c r="IF951" s="28"/>
      <c r="IG951" s="28"/>
      <c r="IH951" s="28"/>
      <c r="II951" s="28"/>
      <c r="IJ951" s="28"/>
      <c r="IK951" s="28"/>
      <c r="IL951" s="28"/>
      <c r="IM951" s="28"/>
      <c r="IN951" s="28"/>
      <c r="IO951" s="28"/>
      <c r="IP951" s="28"/>
      <c r="IQ951" s="28"/>
      <c r="IR951" s="28"/>
      <c r="IS951" s="28"/>
      <c r="IT951" s="28"/>
      <c r="IU951" s="28"/>
      <c r="IV951" s="28"/>
    </row>
    <row r="952" spans="1:256" s="54" customFormat="1" ht="18">
      <c r="A952" s="364" t="s">
        <v>1878</v>
      </c>
      <c r="B952" s="28"/>
      <c r="C952" s="292"/>
      <c r="D952" s="365" t="s">
        <v>129</v>
      </c>
      <c r="E952" s="54">
        <f t="shared" si="15"/>
        <v>1</v>
      </c>
      <c r="F952" s="305">
        <f t="shared" si="16"/>
        <v>24</v>
      </c>
      <c r="H952" s="28">
        <v>10</v>
      </c>
      <c r="I952" s="28">
        <v>14</v>
      </c>
      <c r="J952" s="28"/>
      <c r="K952" s="28"/>
      <c r="L952" s="28"/>
      <c r="M952" s="28"/>
      <c r="N952" s="28"/>
      <c r="R952" s="202"/>
      <c r="T952" s="28"/>
      <c r="U952" s="28"/>
      <c r="V952" s="28"/>
      <c r="AA952" s="202"/>
      <c r="AC952" s="28"/>
      <c r="AD952" s="28"/>
      <c r="AE952" s="28"/>
      <c r="AJ952" s="202"/>
      <c r="AL952" s="28"/>
      <c r="AM952" s="28"/>
      <c r="AN952" s="28"/>
      <c r="AS952" s="202"/>
      <c r="AU952" s="28"/>
      <c r="AV952" s="28"/>
      <c r="AW952" s="28"/>
      <c r="BB952" s="202"/>
      <c r="BD952" s="28"/>
      <c r="BE952" s="28"/>
      <c r="BF952" s="28"/>
      <c r="BK952" s="202"/>
      <c r="BM952" s="28"/>
      <c r="BN952" s="28"/>
      <c r="BO952" s="28"/>
      <c r="BT952" s="202"/>
      <c r="BV952" s="28"/>
      <c r="BW952" s="28"/>
      <c r="BX952" s="28"/>
      <c r="CC952" s="202"/>
      <c r="CE952" s="28"/>
      <c r="CF952" s="28"/>
      <c r="CG952" s="28"/>
      <c r="CL952" s="202"/>
      <c r="CN952" s="28"/>
      <c r="CO952" s="28"/>
      <c r="CP952" s="28"/>
      <c r="CU952" s="202"/>
      <c r="CW952" s="28"/>
      <c r="CX952" s="28"/>
      <c r="CY952" s="28"/>
      <c r="DD952" s="202"/>
      <c r="DF952" s="28"/>
      <c r="DG952" s="28"/>
      <c r="DH952" s="28"/>
      <c r="DM952" s="202"/>
      <c r="DO952" s="28"/>
      <c r="DP952" s="28"/>
      <c r="DQ952" s="28"/>
      <c r="DV952" s="202"/>
      <c r="DX952" s="28"/>
      <c r="DY952" s="28"/>
      <c r="DZ952" s="28"/>
      <c r="EE952" s="202"/>
      <c r="EG952" s="28"/>
      <c r="EH952" s="28"/>
      <c r="EI952" s="28"/>
      <c r="EN952" s="202"/>
      <c r="EP952" s="28"/>
      <c r="EQ952" s="28"/>
      <c r="ER952" s="28"/>
      <c r="EW952" s="202"/>
      <c r="EY952" s="28"/>
      <c r="EZ952" s="28"/>
      <c r="FA952" s="28"/>
      <c r="FF952" s="202"/>
      <c r="FH952" s="28"/>
      <c r="FI952" s="28"/>
      <c r="FJ952" s="28"/>
      <c r="FO952" s="202"/>
      <c r="FQ952" s="28"/>
      <c r="FR952" s="28"/>
      <c r="FS952" s="28"/>
      <c r="FX952" s="202"/>
      <c r="FZ952" s="28"/>
      <c r="GA952" s="28"/>
      <c r="GB952" s="28"/>
      <c r="GG952" s="202"/>
      <c r="GI952" s="28"/>
      <c r="GJ952" s="28"/>
      <c r="GK952" s="28"/>
      <c r="GP952" s="202"/>
      <c r="GR952" s="28"/>
      <c r="GS952" s="28"/>
      <c r="GT952" s="28"/>
      <c r="GY952" s="202"/>
      <c r="HA952" s="28"/>
      <c r="HB952" s="28"/>
      <c r="HC952" s="28"/>
      <c r="HH952" s="202"/>
      <c r="HJ952" s="28"/>
      <c r="HK952" s="28"/>
      <c r="HL952" s="28"/>
      <c r="HQ952" s="28"/>
      <c r="HR952" s="28"/>
      <c r="HS952" s="28"/>
      <c r="HT952" s="28"/>
      <c r="HU952" s="28"/>
      <c r="HV952" s="28"/>
      <c r="HW952" s="28"/>
      <c r="HX952" s="28"/>
      <c r="HY952" s="28"/>
      <c r="HZ952" s="28"/>
      <c r="IA952" s="28"/>
      <c r="IB952" s="28"/>
      <c r="IC952" s="28"/>
      <c r="ID952" s="28"/>
      <c r="IE952" s="28"/>
      <c r="IF952" s="28"/>
      <c r="IG952" s="28"/>
      <c r="IH952" s="28"/>
      <c r="II952" s="28"/>
      <c r="IJ952" s="28"/>
      <c r="IK952" s="28"/>
      <c r="IL952" s="28"/>
      <c r="IM952" s="28"/>
      <c r="IN952" s="28"/>
      <c r="IO952" s="28"/>
      <c r="IP952" s="28"/>
      <c r="IQ952" s="28"/>
      <c r="IR952" s="28"/>
      <c r="IS952" s="28"/>
      <c r="IT952" s="28"/>
      <c r="IU952" s="28"/>
      <c r="IV952" s="28"/>
    </row>
    <row r="953" spans="1:256" s="54" customFormat="1" ht="18">
      <c r="A953" s="364" t="s">
        <v>1415</v>
      </c>
      <c r="B953" s="28"/>
      <c r="C953" s="292"/>
      <c r="D953" s="365" t="s">
        <v>129</v>
      </c>
      <c r="E953" s="54">
        <f t="shared" si="15"/>
        <v>0</v>
      </c>
      <c r="F953" s="305">
        <f t="shared" si="16"/>
        <v>32</v>
      </c>
      <c r="H953" s="28">
        <v>32</v>
      </c>
      <c r="I953" s="28"/>
      <c r="J953" s="28"/>
      <c r="K953" s="28"/>
      <c r="M953" s="28"/>
      <c r="N953" s="28"/>
      <c r="R953" s="202"/>
      <c r="T953" s="28"/>
      <c r="U953" s="28"/>
      <c r="V953" s="28"/>
      <c r="AA953" s="202"/>
      <c r="AC953" s="28"/>
      <c r="AD953" s="28"/>
      <c r="AE953" s="28"/>
      <c r="AJ953" s="202"/>
      <c r="AL953" s="28"/>
      <c r="AM953" s="28"/>
      <c r="AN953" s="28"/>
      <c r="AS953" s="202"/>
      <c r="AU953" s="28"/>
      <c r="AV953" s="28"/>
      <c r="AW953" s="28"/>
      <c r="BB953" s="202"/>
      <c r="BD953" s="28"/>
      <c r="BE953" s="28"/>
      <c r="BF953" s="28"/>
      <c r="BK953" s="202"/>
      <c r="BM953" s="28"/>
      <c r="BN953" s="28"/>
      <c r="BO953" s="28"/>
      <c r="BT953" s="202"/>
      <c r="BV953" s="28"/>
      <c r="BW953" s="28"/>
      <c r="BX953" s="28"/>
      <c r="CC953" s="202"/>
      <c r="CE953" s="28"/>
      <c r="CF953" s="28"/>
      <c r="CG953" s="28"/>
      <c r="CL953" s="202"/>
      <c r="CN953" s="28"/>
      <c r="CO953" s="28"/>
      <c r="CP953" s="28"/>
      <c r="CU953" s="202"/>
      <c r="CW953" s="28"/>
      <c r="CX953" s="28"/>
      <c r="CY953" s="28"/>
      <c r="DD953" s="202"/>
      <c r="DF953" s="28"/>
      <c r="DG953" s="28"/>
      <c r="DH953" s="28"/>
      <c r="DM953" s="202"/>
      <c r="DO953" s="28"/>
      <c r="DP953" s="28"/>
      <c r="DQ953" s="28"/>
      <c r="DV953" s="202"/>
      <c r="DX953" s="28"/>
      <c r="DY953" s="28"/>
      <c r="DZ953" s="28"/>
      <c r="EE953" s="202"/>
      <c r="EG953" s="28"/>
      <c r="EH953" s="28"/>
      <c r="EI953" s="28"/>
      <c r="EN953" s="202"/>
      <c r="EP953" s="28"/>
      <c r="EQ953" s="28"/>
      <c r="ER953" s="28"/>
      <c r="EW953" s="202"/>
      <c r="EY953" s="28"/>
      <c r="EZ953" s="28"/>
      <c r="FA953" s="28"/>
      <c r="FF953" s="202"/>
      <c r="FH953" s="28"/>
      <c r="FI953" s="28"/>
      <c r="FJ953" s="28"/>
      <c r="FO953" s="202"/>
      <c r="FQ953" s="28"/>
      <c r="FR953" s="28"/>
      <c r="FS953" s="28"/>
      <c r="FX953" s="202"/>
      <c r="FZ953" s="28"/>
      <c r="GA953" s="28"/>
      <c r="GB953" s="28"/>
      <c r="GG953" s="202"/>
      <c r="GI953" s="28"/>
      <c r="GJ953" s="28"/>
      <c r="GK953" s="28"/>
      <c r="GP953" s="202"/>
      <c r="GR953" s="28"/>
      <c r="GS953" s="28"/>
      <c r="GT953" s="28"/>
      <c r="GY953" s="202"/>
      <c r="HA953" s="28"/>
      <c r="HB953" s="28"/>
      <c r="HC953" s="28"/>
      <c r="HH953" s="202"/>
      <c r="HJ953" s="28"/>
      <c r="HK953" s="28"/>
      <c r="HL953" s="28"/>
      <c r="HQ953" s="28"/>
      <c r="HR953" s="28"/>
      <c r="HS953" s="28"/>
      <c r="HT953" s="28"/>
      <c r="HU953" s="28"/>
      <c r="HV953" s="28"/>
      <c r="HW953" s="28"/>
      <c r="HX953" s="28"/>
      <c r="HY953" s="28"/>
      <c r="HZ953" s="28"/>
      <c r="IA953" s="28"/>
      <c r="IB953" s="28"/>
      <c r="IC953" s="28"/>
      <c r="ID953" s="28"/>
      <c r="IE953" s="28"/>
      <c r="IF953" s="28"/>
      <c r="IG953" s="28"/>
      <c r="IH953" s="28"/>
      <c r="II953" s="28"/>
      <c r="IJ953" s="28"/>
      <c r="IK953" s="28"/>
      <c r="IL953" s="28"/>
      <c r="IM953" s="28"/>
      <c r="IN953" s="28"/>
      <c r="IO953" s="28"/>
      <c r="IP953" s="28"/>
      <c r="IQ953" s="28"/>
      <c r="IR953" s="28"/>
      <c r="IS953" s="28"/>
      <c r="IT953" s="28"/>
      <c r="IU953" s="28"/>
      <c r="IV953" s="28"/>
    </row>
    <row r="954" spans="1:256" s="54" customFormat="1" ht="18">
      <c r="A954" s="364" t="s">
        <v>2397</v>
      </c>
      <c r="B954" s="28"/>
      <c r="C954" s="292"/>
      <c r="D954" s="365" t="s">
        <v>129</v>
      </c>
      <c r="E954" s="54">
        <f t="shared" si="15"/>
        <v>0</v>
      </c>
      <c r="F954" s="305">
        <f t="shared" si="16"/>
        <v>9</v>
      </c>
      <c r="H954" s="28"/>
      <c r="I954" s="28"/>
      <c r="J954" s="28"/>
      <c r="K954" s="28">
        <v>9</v>
      </c>
      <c r="L954" s="28"/>
      <c r="M954" s="28"/>
      <c r="N954" s="28"/>
      <c r="R954" s="202"/>
      <c r="T954" s="28"/>
      <c r="U954" s="28"/>
      <c r="V954" s="28"/>
      <c r="AA954" s="202"/>
      <c r="AC954" s="28"/>
      <c r="AD954" s="28"/>
      <c r="AE954" s="28"/>
      <c r="AJ954" s="202"/>
      <c r="AL954" s="28"/>
      <c r="AM954" s="28"/>
      <c r="AN954" s="28"/>
      <c r="AS954" s="202"/>
      <c r="AU954" s="28"/>
      <c r="AV954" s="28"/>
      <c r="AW954" s="28"/>
      <c r="BB954" s="202"/>
      <c r="BD954" s="28"/>
      <c r="BE954" s="28"/>
      <c r="BF954" s="28"/>
      <c r="BK954" s="202"/>
      <c r="BM954" s="28"/>
      <c r="BN954" s="28"/>
      <c r="BO954" s="28"/>
      <c r="BT954" s="202"/>
      <c r="BV954" s="28"/>
      <c r="BW954" s="28"/>
      <c r="BX954" s="28"/>
      <c r="CC954" s="202"/>
      <c r="CE954" s="28"/>
      <c r="CF954" s="28"/>
      <c r="CG954" s="28"/>
      <c r="CL954" s="202"/>
      <c r="CN954" s="28"/>
      <c r="CO954" s="28"/>
      <c r="CP954" s="28"/>
      <c r="CU954" s="202"/>
      <c r="CW954" s="28"/>
      <c r="CX954" s="28"/>
      <c r="CY954" s="28"/>
      <c r="DD954" s="202"/>
      <c r="DF954" s="28"/>
      <c r="DG954" s="28"/>
      <c r="DH954" s="28"/>
      <c r="DM954" s="202"/>
      <c r="DO954" s="28"/>
      <c r="DP954" s="28"/>
      <c r="DQ954" s="28"/>
      <c r="DV954" s="202"/>
      <c r="DX954" s="28"/>
      <c r="DY954" s="28"/>
      <c r="DZ954" s="28"/>
      <c r="EE954" s="202"/>
      <c r="EG954" s="28"/>
      <c r="EH954" s="28"/>
      <c r="EI954" s="28"/>
      <c r="EN954" s="202"/>
      <c r="EP954" s="28"/>
      <c r="EQ954" s="28"/>
      <c r="ER954" s="28"/>
      <c r="EW954" s="202"/>
      <c r="EY954" s="28"/>
      <c r="EZ954" s="28"/>
      <c r="FA954" s="28"/>
      <c r="FF954" s="202"/>
      <c r="FH954" s="28"/>
      <c r="FI954" s="28"/>
      <c r="FJ954" s="28"/>
      <c r="FO954" s="202"/>
      <c r="FQ954" s="28"/>
      <c r="FR954" s="28"/>
      <c r="FS954" s="28"/>
      <c r="FX954" s="202"/>
      <c r="FZ954" s="28"/>
      <c r="GA954" s="28"/>
      <c r="GB954" s="28"/>
      <c r="GG954" s="202"/>
      <c r="GI954" s="28"/>
      <c r="GJ954" s="28"/>
      <c r="GK954" s="28"/>
      <c r="GP954" s="202"/>
      <c r="GR954" s="28"/>
      <c r="GS954" s="28"/>
      <c r="GT954" s="28"/>
      <c r="GY954" s="202"/>
      <c r="HA954" s="28"/>
      <c r="HB954" s="28"/>
      <c r="HC954" s="28"/>
      <c r="HH954" s="202"/>
      <c r="HJ954" s="28"/>
      <c r="HK954" s="28"/>
      <c r="HL954" s="28"/>
      <c r="HQ954" s="28"/>
      <c r="HR954" s="28"/>
      <c r="HS954" s="28"/>
      <c r="HT954" s="28"/>
      <c r="HU954" s="28"/>
      <c r="HV954" s="28"/>
      <c r="HW954" s="28"/>
      <c r="HX954" s="28"/>
      <c r="HY954" s="28"/>
      <c r="HZ954" s="28"/>
      <c r="IA954" s="28"/>
      <c r="IB954" s="28"/>
      <c r="IC954" s="28"/>
      <c r="ID954" s="28"/>
      <c r="IE954" s="28"/>
      <c r="IF954" s="28"/>
      <c r="IG954" s="28"/>
      <c r="IH954" s="28"/>
      <c r="II954" s="28"/>
      <c r="IJ954" s="28"/>
      <c r="IK954" s="28"/>
      <c r="IL954" s="28"/>
      <c r="IM954" s="28"/>
      <c r="IN954" s="28"/>
      <c r="IO954" s="28"/>
      <c r="IP954" s="28"/>
      <c r="IQ954" s="28"/>
      <c r="IR954" s="28"/>
      <c r="IS954" s="28"/>
      <c r="IT954" s="28"/>
      <c r="IU954" s="28"/>
      <c r="IV954" s="28"/>
    </row>
    <row r="955" spans="1:256" s="54" customFormat="1" ht="18">
      <c r="A955" s="364" t="s">
        <v>1108</v>
      </c>
      <c r="B955" s="28"/>
      <c r="C955" s="292"/>
      <c r="D955" s="365" t="s">
        <v>129</v>
      </c>
      <c r="E955" s="54">
        <f t="shared" si="15"/>
        <v>0</v>
      </c>
      <c r="F955" s="305">
        <f t="shared" si="16"/>
        <v>0</v>
      </c>
      <c r="H955" s="28"/>
      <c r="I955" s="28"/>
      <c r="J955" s="28"/>
      <c r="K955" s="28"/>
      <c r="L955" s="28"/>
      <c r="M955" s="28"/>
      <c r="N955" s="28"/>
      <c r="R955" s="202"/>
      <c r="T955" s="28"/>
      <c r="U955" s="28"/>
      <c r="V955" s="28"/>
      <c r="AA955" s="202"/>
      <c r="AC955" s="28"/>
      <c r="AD955" s="28"/>
      <c r="AE955" s="28"/>
      <c r="AJ955" s="202"/>
      <c r="AL955" s="28"/>
      <c r="AM955" s="28"/>
      <c r="AN955" s="28"/>
      <c r="AS955" s="202"/>
      <c r="AU955" s="28"/>
      <c r="AV955" s="28"/>
      <c r="AW955" s="28"/>
      <c r="BB955" s="202"/>
      <c r="BD955" s="28"/>
      <c r="BE955" s="28"/>
      <c r="BF955" s="28"/>
      <c r="BK955" s="202"/>
      <c r="BM955" s="28"/>
      <c r="BN955" s="28"/>
      <c r="BO955" s="28"/>
      <c r="BT955" s="202"/>
      <c r="BV955" s="28"/>
      <c r="BW955" s="28"/>
      <c r="BX955" s="28"/>
      <c r="CC955" s="202"/>
      <c r="CE955" s="28"/>
      <c r="CF955" s="28"/>
      <c r="CG955" s="28"/>
      <c r="CL955" s="202"/>
      <c r="CN955" s="28"/>
      <c r="CO955" s="28"/>
      <c r="CP955" s="28"/>
      <c r="CU955" s="202"/>
      <c r="CW955" s="28"/>
      <c r="CX955" s="28"/>
      <c r="CY955" s="28"/>
      <c r="DD955" s="202"/>
      <c r="DF955" s="28"/>
      <c r="DG955" s="28"/>
      <c r="DH955" s="28"/>
      <c r="DM955" s="202"/>
      <c r="DO955" s="28"/>
      <c r="DP955" s="28"/>
      <c r="DQ955" s="28"/>
      <c r="DV955" s="202"/>
      <c r="DX955" s="28"/>
      <c r="DY955" s="28"/>
      <c r="DZ955" s="28"/>
      <c r="EE955" s="202"/>
      <c r="EG955" s="28"/>
      <c r="EH955" s="28"/>
      <c r="EI955" s="28"/>
      <c r="EN955" s="202"/>
      <c r="EP955" s="28"/>
      <c r="EQ955" s="28"/>
      <c r="ER955" s="28"/>
      <c r="EW955" s="202"/>
      <c r="EY955" s="28"/>
      <c r="EZ955" s="28"/>
      <c r="FA955" s="28"/>
      <c r="FF955" s="202"/>
      <c r="FH955" s="28"/>
      <c r="FI955" s="28"/>
      <c r="FJ955" s="28"/>
      <c r="FO955" s="202"/>
      <c r="FQ955" s="28"/>
      <c r="FR955" s="28"/>
      <c r="FS955" s="28"/>
      <c r="FX955" s="202"/>
      <c r="FZ955" s="28"/>
      <c r="GA955" s="28"/>
      <c r="GB955" s="28"/>
      <c r="GG955" s="202"/>
      <c r="GI955" s="28"/>
      <c r="GJ955" s="28"/>
      <c r="GK955" s="28"/>
      <c r="GP955" s="202"/>
      <c r="GR955" s="28"/>
      <c r="GS955" s="28"/>
      <c r="GT955" s="28"/>
      <c r="GY955" s="202"/>
      <c r="HA955" s="28"/>
      <c r="HB955" s="28"/>
      <c r="HC955" s="28"/>
      <c r="HH955" s="202"/>
      <c r="HJ955" s="28"/>
      <c r="HK955" s="28"/>
      <c r="HL955" s="28"/>
      <c r="HQ955" s="28"/>
      <c r="HR955" s="28"/>
      <c r="HS955" s="28"/>
      <c r="HT955" s="28"/>
      <c r="HU955" s="28"/>
      <c r="HV955" s="28"/>
      <c r="HW955" s="28"/>
      <c r="HX955" s="28"/>
      <c r="HY955" s="28"/>
      <c r="HZ955" s="28"/>
      <c r="IA955" s="28"/>
      <c r="IB955" s="28"/>
      <c r="IC955" s="28"/>
      <c r="ID955" s="28"/>
      <c r="IE955" s="28"/>
      <c r="IF955" s="28"/>
      <c r="IG955" s="28"/>
      <c r="IH955" s="28"/>
      <c r="II955" s="28"/>
      <c r="IJ955" s="28"/>
      <c r="IK955" s="28"/>
      <c r="IL955" s="28"/>
      <c r="IM955" s="28"/>
      <c r="IN955" s="28"/>
      <c r="IO955" s="28"/>
      <c r="IP955" s="28"/>
      <c r="IQ955" s="28"/>
      <c r="IR955" s="28"/>
      <c r="IS955" s="28"/>
      <c r="IT955" s="28"/>
      <c r="IU955" s="28"/>
      <c r="IV955" s="28"/>
    </row>
    <row r="956" spans="1:256" s="54" customFormat="1" ht="18">
      <c r="A956" s="364" t="s">
        <v>464</v>
      </c>
      <c r="B956" s="292"/>
      <c r="C956" s="292"/>
      <c r="D956" s="54" t="s">
        <v>131</v>
      </c>
      <c r="E956" s="54">
        <f t="shared" si="15"/>
        <v>5</v>
      </c>
      <c r="F956" s="305">
        <f t="shared" si="16"/>
        <v>13</v>
      </c>
      <c r="H956" s="28">
        <v>10</v>
      </c>
      <c r="I956" s="28">
        <v>3</v>
      </c>
      <c r="J956" s="28"/>
      <c r="K956" s="28"/>
      <c r="L956" s="300"/>
      <c r="M956" s="28"/>
      <c r="N956" s="28"/>
      <c r="R956" s="202"/>
      <c r="T956" s="28"/>
      <c r="U956" s="28"/>
      <c r="V956" s="28"/>
      <c r="AA956" s="202"/>
      <c r="AC956" s="28"/>
      <c r="AD956" s="28"/>
      <c r="AE956" s="28"/>
      <c r="AJ956" s="202"/>
      <c r="AL956" s="28"/>
      <c r="AM956" s="28"/>
      <c r="AN956" s="28"/>
      <c r="AS956" s="202"/>
      <c r="AU956" s="28"/>
      <c r="AV956" s="28"/>
      <c r="AW956" s="28"/>
      <c r="BB956" s="202"/>
      <c r="BD956" s="28"/>
      <c r="BE956" s="28"/>
      <c r="BF956" s="28"/>
      <c r="BK956" s="202"/>
      <c r="BM956" s="28"/>
      <c r="BN956" s="28"/>
      <c r="BO956" s="28"/>
      <c r="BT956" s="202"/>
      <c r="BV956" s="28"/>
      <c r="BW956" s="28"/>
      <c r="BX956" s="28"/>
      <c r="CC956" s="202"/>
      <c r="CE956" s="28"/>
      <c r="CF956" s="28"/>
      <c r="CG956" s="28"/>
      <c r="CL956" s="202"/>
      <c r="CN956" s="28"/>
      <c r="CO956" s="28"/>
      <c r="CP956" s="28"/>
      <c r="CU956" s="202"/>
      <c r="CW956" s="28"/>
      <c r="CX956" s="28"/>
      <c r="CY956" s="28"/>
      <c r="DD956" s="202"/>
      <c r="DF956" s="28"/>
      <c r="DG956" s="28"/>
      <c r="DH956" s="28"/>
      <c r="DM956" s="202"/>
      <c r="DO956" s="28"/>
      <c r="DP956" s="28"/>
      <c r="DQ956" s="28"/>
      <c r="DV956" s="202"/>
      <c r="DX956" s="28"/>
      <c r="DY956" s="28"/>
      <c r="DZ956" s="28"/>
      <c r="EE956" s="202"/>
      <c r="EG956" s="28"/>
      <c r="EH956" s="28"/>
      <c r="EI956" s="28"/>
      <c r="EN956" s="202"/>
      <c r="EP956" s="28"/>
      <c r="EQ956" s="28"/>
      <c r="ER956" s="28"/>
      <c r="EW956" s="202"/>
      <c r="EY956" s="28"/>
      <c r="EZ956" s="28"/>
      <c r="FA956" s="28"/>
      <c r="FF956" s="202"/>
      <c r="FH956" s="28"/>
      <c r="FI956" s="28"/>
      <c r="FJ956" s="28"/>
      <c r="FO956" s="202"/>
      <c r="FQ956" s="28"/>
      <c r="FR956" s="28"/>
      <c r="FS956" s="28"/>
      <c r="FX956" s="202"/>
      <c r="FZ956" s="28"/>
      <c r="GA956" s="28"/>
      <c r="GB956" s="28"/>
      <c r="GG956" s="202"/>
      <c r="GI956" s="28"/>
      <c r="GJ956" s="28"/>
      <c r="GK956" s="28"/>
      <c r="GP956" s="202"/>
      <c r="GR956" s="28"/>
      <c r="GS956" s="28"/>
      <c r="GT956" s="28"/>
      <c r="GY956" s="202"/>
      <c r="HA956" s="28"/>
      <c r="HB956" s="28"/>
      <c r="HC956" s="28"/>
      <c r="HH956" s="202"/>
      <c r="HJ956" s="28"/>
      <c r="HK956" s="28"/>
      <c r="HL956" s="28"/>
      <c r="HQ956" s="28"/>
      <c r="HR956" s="28"/>
      <c r="HS956" s="28"/>
      <c r="HT956" s="28"/>
      <c r="HU956" s="28"/>
      <c r="HV956" s="28"/>
      <c r="HW956" s="28"/>
      <c r="HX956" s="28"/>
      <c r="HY956" s="28"/>
      <c r="HZ956" s="28"/>
      <c r="IA956" s="28"/>
      <c r="IB956" s="28"/>
      <c r="IC956" s="28"/>
      <c r="ID956" s="28"/>
      <c r="IE956" s="28"/>
      <c r="IF956" s="28"/>
      <c r="IG956" s="28"/>
      <c r="IH956" s="28"/>
      <c r="II956" s="28"/>
      <c r="IJ956" s="28"/>
      <c r="IK956" s="28"/>
      <c r="IL956" s="28"/>
      <c r="IM956" s="28"/>
      <c r="IN956" s="28"/>
      <c r="IO956" s="28"/>
      <c r="IP956" s="28"/>
      <c r="IQ956" s="28"/>
      <c r="IR956" s="28"/>
      <c r="IS956" s="28"/>
      <c r="IT956" s="28"/>
      <c r="IU956" s="28"/>
      <c r="IV956" s="28"/>
    </row>
    <row r="957" spans="1:256" s="54" customFormat="1" ht="18">
      <c r="A957" s="364" t="s">
        <v>1066</v>
      </c>
      <c r="B957" s="28"/>
      <c r="C957" s="292"/>
      <c r="D957" s="365" t="s">
        <v>129</v>
      </c>
      <c r="E957" s="54">
        <f t="shared" si="15"/>
        <v>1</v>
      </c>
      <c r="F957" s="305">
        <f t="shared" si="16"/>
        <v>0</v>
      </c>
      <c r="H957" s="28"/>
      <c r="I957" s="28"/>
      <c r="J957" s="28"/>
      <c r="K957" s="28"/>
      <c r="L957" s="28"/>
      <c r="M957" s="28"/>
      <c r="N957" s="28"/>
      <c r="R957" s="202"/>
      <c r="T957" s="28"/>
      <c r="U957" s="28"/>
      <c r="V957" s="28"/>
      <c r="AA957" s="202"/>
      <c r="AC957" s="28"/>
      <c r="AD957" s="28"/>
      <c r="AE957" s="28"/>
      <c r="AJ957" s="202"/>
      <c r="AL957" s="28"/>
      <c r="AM957" s="28"/>
      <c r="AN957" s="28"/>
      <c r="AS957" s="202"/>
      <c r="AU957" s="28"/>
      <c r="AV957" s="28"/>
      <c r="AW957" s="28"/>
      <c r="BB957" s="202"/>
      <c r="BD957" s="28"/>
      <c r="BE957" s="28"/>
      <c r="BF957" s="28"/>
      <c r="BK957" s="202"/>
      <c r="BM957" s="28"/>
      <c r="BN957" s="28"/>
      <c r="BO957" s="28"/>
      <c r="BT957" s="202"/>
      <c r="BV957" s="28"/>
      <c r="BW957" s="28"/>
      <c r="BX957" s="28"/>
      <c r="CC957" s="202"/>
      <c r="CE957" s="28"/>
      <c r="CF957" s="28"/>
      <c r="CG957" s="28"/>
      <c r="CL957" s="202"/>
      <c r="CN957" s="28"/>
      <c r="CO957" s="28"/>
      <c r="CP957" s="28"/>
      <c r="CU957" s="202"/>
      <c r="CW957" s="28"/>
      <c r="CX957" s="28"/>
      <c r="CY957" s="28"/>
      <c r="DD957" s="202"/>
      <c r="DF957" s="28"/>
      <c r="DG957" s="28"/>
      <c r="DH957" s="28"/>
      <c r="DM957" s="202"/>
      <c r="DO957" s="28"/>
      <c r="DP957" s="28"/>
      <c r="DQ957" s="28"/>
      <c r="DV957" s="202"/>
      <c r="DX957" s="28"/>
      <c r="DY957" s="28"/>
      <c r="DZ957" s="28"/>
      <c r="EE957" s="202"/>
      <c r="EG957" s="28"/>
      <c r="EH957" s="28"/>
      <c r="EI957" s="28"/>
      <c r="EN957" s="202"/>
      <c r="EP957" s="28"/>
      <c r="EQ957" s="28"/>
      <c r="ER957" s="28"/>
      <c r="EW957" s="202"/>
      <c r="EY957" s="28"/>
      <c r="EZ957" s="28"/>
      <c r="FA957" s="28"/>
      <c r="FF957" s="202"/>
      <c r="FH957" s="28"/>
      <c r="FI957" s="28"/>
      <c r="FJ957" s="28"/>
      <c r="FO957" s="202"/>
      <c r="FQ957" s="28"/>
      <c r="FR957" s="28"/>
      <c r="FS957" s="28"/>
      <c r="FX957" s="202"/>
      <c r="FZ957" s="28"/>
      <c r="GA957" s="28"/>
      <c r="GB957" s="28"/>
      <c r="GG957" s="202"/>
      <c r="GI957" s="28"/>
      <c r="GJ957" s="28"/>
      <c r="GK957" s="28"/>
      <c r="GP957" s="202"/>
      <c r="GR957" s="28"/>
      <c r="GS957" s="28"/>
      <c r="GT957" s="28"/>
      <c r="GY957" s="202"/>
      <c r="HA957" s="28"/>
      <c r="HB957" s="28"/>
      <c r="HC957" s="28"/>
      <c r="HH957" s="202"/>
      <c r="HJ957" s="28"/>
      <c r="HK957" s="28"/>
      <c r="HL957" s="28"/>
      <c r="HQ957" s="28"/>
      <c r="HR957" s="28"/>
      <c r="HS957" s="28"/>
      <c r="HT957" s="28"/>
      <c r="HU957" s="28"/>
      <c r="HV957" s="28"/>
      <c r="HW957" s="28"/>
      <c r="HX957" s="28"/>
      <c r="HY957" s="28"/>
      <c r="HZ957" s="28"/>
      <c r="IA957" s="28"/>
      <c r="IB957" s="28"/>
      <c r="IC957" s="28"/>
      <c r="ID957" s="28"/>
      <c r="IE957" s="28"/>
      <c r="IF957" s="28"/>
      <c r="IG957" s="28"/>
      <c r="IH957" s="28"/>
      <c r="II957" s="28"/>
      <c r="IJ957" s="28"/>
      <c r="IK957" s="28"/>
      <c r="IL957" s="28"/>
      <c r="IM957" s="28"/>
      <c r="IN957" s="28"/>
      <c r="IO957" s="28"/>
      <c r="IP957" s="28"/>
      <c r="IQ957" s="28"/>
      <c r="IR957" s="28"/>
      <c r="IS957" s="28"/>
      <c r="IT957" s="28"/>
      <c r="IU957" s="28"/>
      <c r="IV957" s="28"/>
    </row>
    <row r="958" spans="1:256" s="54" customFormat="1" ht="18">
      <c r="A958" s="364" t="s">
        <v>2398</v>
      </c>
      <c r="B958" s="28"/>
      <c r="C958" s="292"/>
      <c r="D958" s="365" t="s">
        <v>129</v>
      </c>
      <c r="E958" s="54">
        <f t="shared" si="15"/>
        <v>0</v>
      </c>
      <c r="F958" s="305">
        <f t="shared" si="16"/>
        <v>5</v>
      </c>
      <c r="H958" s="28"/>
      <c r="I958" s="28"/>
      <c r="J958" s="28">
        <v>5</v>
      </c>
      <c r="K958" s="28"/>
      <c r="M958" s="28"/>
      <c r="N958" s="28"/>
      <c r="R958" s="202"/>
      <c r="T958" s="28"/>
      <c r="U958" s="28"/>
      <c r="V958" s="28"/>
      <c r="AA958" s="202"/>
      <c r="AC958" s="28"/>
      <c r="AD958" s="28"/>
      <c r="AE958" s="28"/>
      <c r="AJ958" s="202"/>
      <c r="AL958" s="28"/>
      <c r="AM958" s="28"/>
      <c r="AN958" s="28"/>
      <c r="AS958" s="202"/>
      <c r="AU958" s="28"/>
      <c r="AV958" s="28"/>
      <c r="AW958" s="28"/>
      <c r="BB958" s="202"/>
      <c r="BD958" s="28"/>
      <c r="BE958" s="28"/>
      <c r="BF958" s="28"/>
      <c r="BK958" s="202"/>
      <c r="BM958" s="28"/>
      <c r="BN958" s="28"/>
      <c r="BO958" s="28"/>
      <c r="BT958" s="202"/>
      <c r="BV958" s="28"/>
      <c r="BW958" s="28"/>
      <c r="BX958" s="28"/>
      <c r="CC958" s="202"/>
      <c r="CE958" s="28"/>
      <c r="CF958" s="28"/>
      <c r="CG958" s="28"/>
      <c r="CL958" s="202"/>
      <c r="CN958" s="28"/>
      <c r="CO958" s="28"/>
      <c r="CP958" s="28"/>
      <c r="CU958" s="202"/>
      <c r="CW958" s="28"/>
      <c r="CX958" s="28"/>
      <c r="CY958" s="28"/>
      <c r="DD958" s="202"/>
      <c r="DF958" s="28"/>
      <c r="DG958" s="28"/>
      <c r="DH958" s="28"/>
      <c r="DM958" s="202"/>
      <c r="DO958" s="28"/>
      <c r="DP958" s="28"/>
      <c r="DQ958" s="28"/>
      <c r="DV958" s="202"/>
      <c r="DX958" s="28"/>
      <c r="DY958" s="28"/>
      <c r="DZ958" s="28"/>
      <c r="EE958" s="202"/>
      <c r="EG958" s="28"/>
      <c r="EH958" s="28"/>
      <c r="EI958" s="28"/>
      <c r="EN958" s="202"/>
      <c r="EP958" s="28"/>
      <c r="EQ958" s="28"/>
      <c r="ER958" s="28"/>
      <c r="EW958" s="202"/>
      <c r="EY958" s="28"/>
      <c r="EZ958" s="28"/>
      <c r="FA958" s="28"/>
      <c r="FF958" s="202"/>
      <c r="FH958" s="28"/>
      <c r="FI958" s="28"/>
      <c r="FJ958" s="28"/>
      <c r="FO958" s="202"/>
      <c r="FQ958" s="28"/>
      <c r="FR958" s="28"/>
      <c r="FS958" s="28"/>
      <c r="FX958" s="202"/>
      <c r="FZ958" s="28"/>
      <c r="GA958" s="28"/>
      <c r="GB958" s="28"/>
      <c r="GG958" s="202"/>
      <c r="GI958" s="28"/>
      <c r="GJ958" s="28"/>
      <c r="GK958" s="28"/>
      <c r="GP958" s="202"/>
      <c r="GR958" s="28"/>
      <c r="GS958" s="28"/>
      <c r="GT958" s="28"/>
      <c r="GY958" s="202"/>
      <c r="HA958" s="28"/>
      <c r="HB958" s="28"/>
      <c r="HC958" s="28"/>
      <c r="HH958" s="202"/>
      <c r="HJ958" s="28"/>
      <c r="HK958" s="28"/>
      <c r="HL958" s="28"/>
      <c r="HQ958" s="28"/>
      <c r="HR958" s="28"/>
      <c r="HS958" s="28"/>
      <c r="HT958" s="28"/>
      <c r="HU958" s="28"/>
      <c r="HV958" s="28"/>
      <c r="HW958" s="28"/>
      <c r="HX958" s="28"/>
      <c r="HY958" s="28"/>
      <c r="HZ958" s="28"/>
      <c r="IA958" s="28"/>
      <c r="IB958" s="28"/>
      <c r="IC958" s="28"/>
      <c r="ID958" s="28"/>
      <c r="IE958" s="28"/>
      <c r="IF958" s="28"/>
      <c r="IG958" s="28"/>
      <c r="IH958" s="28"/>
      <c r="II958" s="28"/>
      <c r="IJ958" s="28"/>
      <c r="IK958" s="28"/>
      <c r="IL958" s="28"/>
      <c r="IM958" s="28"/>
      <c r="IN958" s="28"/>
      <c r="IO958" s="28"/>
      <c r="IP958" s="28"/>
      <c r="IQ958" s="28"/>
      <c r="IR958" s="28"/>
      <c r="IS958" s="28"/>
      <c r="IT958" s="28"/>
      <c r="IU958" s="28"/>
      <c r="IV958" s="28"/>
    </row>
    <row r="959" spans="1:256" s="54" customFormat="1" ht="18">
      <c r="A959" s="364" t="s">
        <v>477</v>
      </c>
      <c r="B959" s="28"/>
      <c r="C959" s="292"/>
      <c r="D959" s="54" t="s">
        <v>137</v>
      </c>
      <c r="E959" s="54">
        <f t="shared" si="15"/>
        <v>4</v>
      </c>
      <c r="F959" s="305">
        <f t="shared" si="16"/>
        <v>7</v>
      </c>
      <c r="H959" s="28"/>
      <c r="I959" s="28">
        <v>7</v>
      </c>
      <c r="J959" s="28"/>
      <c r="K959" s="28"/>
      <c r="L959" s="28"/>
      <c r="M959" s="28"/>
      <c r="N959" s="28"/>
      <c r="R959" s="202"/>
      <c r="T959" s="28"/>
      <c r="U959" s="28"/>
      <c r="V959" s="28"/>
      <c r="AA959" s="202"/>
      <c r="AC959" s="28"/>
      <c r="AD959" s="28"/>
      <c r="AE959" s="28"/>
      <c r="AJ959" s="202"/>
      <c r="AL959" s="28"/>
      <c r="AM959" s="28"/>
      <c r="AN959" s="28"/>
      <c r="AS959" s="202"/>
      <c r="AU959" s="28"/>
      <c r="AV959" s="28"/>
      <c r="AW959" s="28"/>
      <c r="BB959" s="202"/>
      <c r="BD959" s="28"/>
      <c r="BE959" s="28"/>
      <c r="BF959" s="28"/>
      <c r="BK959" s="202"/>
      <c r="BM959" s="28"/>
      <c r="BN959" s="28"/>
      <c r="BO959" s="28"/>
      <c r="BT959" s="202"/>
      <c r="BV959" s="28"/>
      <c r="BW959" s="28"/>
      <c r="BX959" s="28"/>
      <c r="CC959" s="202"/>
      <c r="CE959" s="28"/>
      <c r="CF959" s="28"/>
      <c r="CG959" s="28"/>
      <c r="CL959" s="202"/>
      <c r="CN959" s="28"/>
      <c r="CO959" s="28"/>
      <c r="CP959" s="28"/>
      <c r="CU959" s="202"/>
      <c r="CW959" s="28"/>
      <c r="CX959" s="28"/>
      <c r="CY959" s="28"/>
      <c r="DD959" s="202"/>
      <c r="DF959" s="28"/>
      <c r="DG959" s="28"/>
      <c r="DH959" s="28"/>
      <c r="DM959" s="202"/>
      <c r="DO959" s="28"/>
      <c r="DP959" s="28"/>
      <c r="DQ959" s="28"/>
      <c r="DV959" s="202"/>
      <c r="DX959" s="28"/>
      <c r="DY959" s="28"/>
      <c r="DZ959" s="28"/>
      <c r="EE959" s="202"/>
      <c r="EG959" s="28"/>
      <c r="EH959" s="28"/>
      <c r="EI959" s="28"/>
      <c r="EN959" s="202"/>
      <c r="EP959" s="28"/>
      <c r="EQ959" s="28"/>
      <c r="ER959" s="28"/>
      <c r="EW959" s="202"/>
      <c r="EY959" s="28"/>
      <c r="EZ959" s="28"/>
      <c r="FA959" s="28"/>
      <c r="FF959" s="202"/>
      <c r="FH959" s="28"/>
      <c r="FI959" s="28"/>
      <c r="FJ959" s="28"/>
      <c r="FO959" s="202"/>
      <c r="FQ959" s="28"/>
      <c r="FR959" s="28"/>
      <c r="FS959" s="28"/>
      <c r="FX959" s="202"/>
      <c r="FZ959" s="28"/>
      <c r="GA959" s="28"/>
      <c r="GB959" s="28"/>
      <c r="GG959" s="202"/>
      <c r="GI959" s="28"/>
      <c r="GJ959" s="28"/>
      <c r="GK959" s="28"/>
      <c r="GP959" s="202"/>
      <c r="GR959" s="28"/>
      <c r="GS959" s="28"/>
      <c r="GT959" s="28"/>
      <c r="GY959" s="202"/>
      <c r="HA959" s="28"/>
      <c r="HB959" s="28"/>
      <c r="HC959" s="28"/>
      <c r="HH959" s="202"/>
      <c r="HJ959" s="28"/>
      <c r="HK959" s="28"/>
      <c r="HL959" s="28"/>
      <c r="HQ959" s="28"/>
      <c r="HR959" s="28"/>
      <c r="HS959" s="28"/>
      <c r="HT959" s="28"/>
      <c r="HU959" s="28"/>
      <c r="HV959" s="28"/>
      <c r="HW959" s="28"/>
      <c r="HX959" s="28"/>
      <c r="HY959" s="28"/>
      <c r="HZ959" s="28"/>
      <c r="IA959" s="28"/>
      <c r="IB959" s="28"/>
      <c r="IC959" s="28"/>
      <c r="ID959" s="28"/>
      <c r="IE959" s="28"/>
      <c r="IF959" s="28"/>
      <c r="IG959" s="28"/>
      <c r="IH959" s="28"/>
      <c r="II959" s="28"/>
      <c r="IJ959" s="28"/>
      <c r="IK959" s="28"/>
      <c r="IL959" s="28"/>
      <c r="IM959" s="28"/>
      <c r="IN959" s="28"/>
      <c r="IO959" s="28"/>
      <c r="IP959" s="28"/>
      <c r="IQ959" s="28"/>
      <c r="IR959" s="28"/>
      <c r="IS959" s="28"/>
      <c r="IT959" s="28"/>
      <c r="IU959" s="28"/>
      <c r="IV959" s="28"/>
    </row>
    <row r="960" spans="1:256" s="54" customFormat="1" ht="18">
      <c r="A960" s="364" t="s">
        <v>435</v>
      </c>
      <c r="B960" s="292"/>
      <c r="C960" s="292"/>
      <c r="D960" s="54" t="s">
        <v>140</v>
      </c>
      <c r="E960" s="54">
        <f t="shared" si="15"/>
        <v>5</v>
      </c>
      <c r="F960" s="305">
        <f t="shared" si="16"/>
        <v>195</v>
      </c>
      <c r="G960" s="54">
        <v>1</v>
      </c>
      <c r="H960" s="239">
        <v>166</v>
      </c>
      <c r="I960" s="28">
        <v>13</v>
      </c>
      <c r="J960" s="28">
        <v>10</v>
      </c>
      <c r="K960" s="28">
        <v>5</v>
      </c>
      <c r="L960" s="28"/>
      <c r="M960" s="239"/>
      <c r="N960" s="28"/>
      <c r="R960" s="202"/>
      <c r="T960" s="28"/>
      <c r="U960" s="28"/>
      <c r="V960" s="28"/>
      <c r="AA960" s="202"/>
      <c r="AC960" s="28"/>
      <c r="AD960" s="28"/>
      <c r="AE960" s="28"/>
      <c r="AJ960" s="202"/>
      <c r="AL960" s="28"/>
      <c r="AM960" s="28"/>
      <c r="AN960" s="28"/>
      <c r="AS960" s="202"/>
      <c r="AU960" s="28"/>
      <c r="AV960" s="28"/>
      <c r="AW960" s="28"/>
      <c r="BB960" s="202"/>
      <c r="BD960" s="28"/>
      <c r="BE960" s="28"/>
      <c r="BF960" s="28"/>
      <c r="BK960" s="202"/>
      <c r="BM960" s="28"/>
      <c r="BN960" s="28"/>
      <c r="BO960" s="28"/>
      <c r="BT960" s="202"/>
      <c r="BV960" s="28"/>
      <c r="BW960" s="28"/>
      <c r="BX960" s="28"/>
      <c r="CC960" s="202"/>
      <c r="CE960" s="28"/>
      <c r="CF960" s="28"/>
      <c r="CG960" s="28"/>
      <c r="CL960" s="202"/>
      <c r="CN960" s="28"/>
      <c r="CO960" s="28"/>
      <c r="CP960" s="28"/>
      <c r="CU960" s="202"/>
      <c r="CW960" s="28"/>
      <c r="CX960" s="28"/>
      <c r="CY960" s="28"/>
      <c r="DD960" s="202"/>
      <c r="DF960" s="28"/>
      <c r="DG960" s="28"/>
      <c r="DH960" s="28"/>
      <c r="DM960" s="202"/>
      <c r="DO960" s="28"/>
      <c r="DP960" s="28"/>
      <c r="DQ960" s="28"/>
      <c r="DV960" s="202"/>
      <c r="DX960" s="28"/>
      <c r="DY960" s="28"/>
      <c r="DZ960" s="28"/>
      <c r="EE960" s="202"/>
      <c r="EG960" s="28"/>
      <c r="EH960" s="28"/>
      <c r="EI960" s="28"/>
      <c r="EN960" s="202"/>
      <c r="EP960" s="28"/>
      <c r="EQ960" s="28"/>
      <c r="ER960" s="28"/>
      <c r="EW960" s="202"/>
      <c r="EY960" s="28"/>
      <c r="EZ960" s="28"/>
      <c r="FA960" s="28"/>
      <c r="FF960" s="202"/>
      <c r="FH960" s="28"/>
      <c r="FI960" s="28"/>
      <c r="FJ960" s="28"/>
      <c r="FO960" s="202"/>
      <c r="FQ960" s="28"/>
      <c r="FR960" s="28"/>
      <c r="FS960" s="28"/>
      <c r="FX960" s="202"/>
      <c r="FZ960" s="28"/>
      <c r="GA960" s="28"/>
      <c r="GB960" s="28"/>
      <c r="GG960" s="202"/>
      <c r="GI960" s="28"/>
      <c r="GJ960" s="28"/>
      <c r="GK960" s="28"/>
      <c r="GP960" s="202"/>
      <c r="GR960" s="28"/>
      <c r="GS960" s="28"/>
      <c r="GT960" s="28"/>
      <c r="GY960" s="202"/>
      <c r="HA960" s="28"/>
      <c r="HB960" s="28"/>
      <c r="HC960" s="28"/>
      <c r="HH960" s="202"/>
      <c r="HJ960" s="28"/>
      <c r="HK960" s="28"/>
      <c r="HL960" s="28"/>
      <c r="HQ960" s="28"/>
      <c r="HR960" s="28"/>
      <c r="HS960" s="28"/>
      <c r="HT960" s="28"/>
      <c r="HU960" s="28"/>
      <c r="HV960" s="28"/>
      <c r="HW960" s="28"/>
      <c r="HX960" s="28"/>
      <c r="HY960" s="28"/>
      <c r="HZ960" s="28"/>
      <c r="IA960" s="28"/>
      <c r="IB960" s="28"/>
      <c r="IC960" s="28"/>
      <c r="ID960" s="28"/>
      <c r="IE960" s="28"/>
      <c r="IF960" s="28"/>
      <c r="IG960" s="28"/>
      <c r="IH960" s="28"/>
      <c r="II960" s="28"/>
      <c r="IJ960" s="28"/>
      <c r="IK960" s="28"/>
      <c r="IL960" s="28"/>
      <c r="IM960" s="28"/>
      <c r="IN960" s="28"/>
      <c r="IO960" s="28"/>
      <c r="IP960" s="28"/>
      <c r="IQ960" s="28"/>
      <c r="IR960" s="28"/>
      <c r="IS960" s="28"/>
      <c r="IT960" s="28"/>
      <c r="IU960" s="28"/>
      <c r="IV960" s="28"/>
    </row>
    <row r="961" spans="1:256" s="54" customFormat="1" ht="18">
      <c r="A961" s="364" t="s">
        <v>1885</v>
      </c>
      <c r="B961" s="28"/>
      <c r="C961" s="292"/>
      <c r="D961" s="365" t="s">
        <v>129</v>
      </c>
      <c r="E961" s="54">
        <f t="shared" si="15"/>
        <v>3</v>
      </c>
      <c r="F961" s="305">
        <f t="shared" si="16"/>
        <v>3</v>
      </c>
      <c r="H961" s="28">
        <v>3</v>
      </c>
      <c r="I961" s="28"/>
      <c r="J961" s="28"/>
      <c r="K961" s="28"/>
      <c r="L961" s="28"/>
      <c r="M961" s="28"/>
      <c r="N961" s="28"/>
      <c r="R961" s="202"/>
      <c r="T961" s="28"/>
      <c r="U961" s="28"/>
      <c r="V961" s="28"/>
      <c r="AA961" s="202"/>
      <c r="AC961" s="28"/>
      <c r="AD961" s="28"/>
      <c r="AE961" s="28"/>
      <c r="AJ961" s="202"/>
      <c r="AL961" s="28"/>
      <c r="AM961" s="28"/>
      <c r="AN961" s="28"/>
      <c r="AS961" s="202"/>
      <c r="AU961" s="28"/>
      <c r="AV961" s="28"/>
      <c r="AW961" s="28"/>
      <c r="BB961" s="202"/>
      <c r="BD961" s="28"/>
      <c r="BE961" s="28"/>
      <c r="BF961" s="28"/>
      <c r="BK961" s="202"/>
      <c r="BM961" s="28"/>
      <c r="BN961" s="28"/>
      <c r="BO961" s="28"/>
      <c r="BT961" s="202"/>
      <c r="BV961" s="28"/>
      <c r="BW961" s="28"/>
      <c r="BX961" s="28"/>
      <c r="CC961" s="202"/>
      <c r="CE961" s="28"/>
      <c r="CF961" s="28"/>
      <c r="CG961" s="28"/>
      <c r="CL961" s="202"/>
      <c r="CN961" s="28"/>
      <c r="CO961" s="28"/>
      <c r="CP961" s="28"/>
      <c r="CU961" s="202"/>
      <c r="CW961" s="28"/>
      <c r="CX961" s="28"/>
      <c r="CY961" s="28"/>
      <c r="DD961" s="202"/>
      <c r="DF961" s="28"/>
      <c r="DG961" s="28"/>
      <c r="DH961" s="28"/>
      <c r="DM961" s="202"/>
      <c r="DO961" s="28"/>
      <c r="DP961" s="28"/>
      <c r="DQ961" s="28"/>
      <c r="DV961" s="202"/>
      <c r="DX961" s="28"/>
      <c r="DY961" s="28"/>
      <c r="DZ961" s="28"/>
      <c r="EE961" s="202"/>
      <c r="EG961" s="28"/>
      <c r="EH961" s="28"/>
      <c r="EI961" s="28"/>
      <c r="EN961" s="202"/>
      <c r="EP961" s="28"/>
      <c r="EQ961" s="28"/>
      <c r="ER961" s="28"/>
      <c r="EW961" s="202"/>
      <c r="EY961" s="28"/>
      <c r="EZ961" s="28"/>
      <c r="FA961" s="28"/>
      <c r="FF961" s="202"/>
      <c r="FH961" s="28"/>
      <c r="FI961" s="28"/>
      <c r="FJ961" s="28"/>
      <c r="FO961" s="202"/>
      <c r="FQ961" s="28"/>
      <c r="FR961" s="28"/>
      <c r="FS961" s="28"/>
      <c r="FX961" s="202"/>
      <c r="FZ961" s="28"/>
      <c r="GA961" s="28"/>
      <c r="GB961" s="28"/>
      <c r="GG961" s="202"/>
      <c r="GI961" s="28"/>
      <c r="GJ961" s="28"/>
      <c r="GK961" s="28"/>
      <c r="GP961" s="202"/>
      <c r="GR961" s="28"/>
      <c r="GS961" s="28"/>
      <c r="GT961" s="28"/>
      <c r="GY961" s="202"/>
      <c r="HA961" s="28"/>
      <c r="HB961" s="28"/>
      <c r="HC961" s="28"/>
      <c r="HH961" s="202"/>
      <c r="HJ961" s="28"/>
      <c r="HK961" s="28"/>
      <c r="HL961" s="28"/>
      <c r="HQ961" s="28"/>
      <c r="HR961" s="28"/>
      <c r="HS961" s="28"/>
      <c r="HT961" s="28"/>
      <c r="HU961" s="28"/>
      <c r="HV961" s="28"/>
      <c r="HW961" s="28"/>
      <c r="HX961" s="28"/>
      <c r="HY961" s="28"/>
      <c r="HZ961" s="28"/>
      <c r="IA961" s="28"/>
      <c r="IB961" s="28"/>
      <c r="IC961" s="28"/>
      <c r="ID961" s="28"/>
      <c r="IE961" s="28"/>
      <c r="IF961" s="28"/>
      <c r="IG961" s="28"/>
      <c r="IH961" s="28"/>
      <c r="II961" s="28"/>
      <c r="IJ961" s="28"/>
      <c r="IK961" s="28"/>
      <c r="IL961" s="28"/>
      <c r="IM961" s="28"/>
      <c r="IN961" s="28"/>
      <c r="IO961" s="28"/>
      <c r="IP961" s="28"/>
      <c r="IQ961" s="28"/>
      <c r="IR961" s="28"/>
      <c r="IS961" s="28"/>
      <c r="IT961" s="28"/>
      <c r="IU961" s="28"/>
      <c r="IV961" s="28"/>
    </row>
    <row r="962" spans="1:256" s="54" customFormat="1" ht="18">
      <c r="A962" s="364" t="s">
        <v>2399</v>
      </c>
      <c r="B962" s="28"/>
      <c r="C962" s="292"/>
      <c r="D962" s="365" t="s">
        <v>129</v>
      </c>
      <c r="E962" s="54">
        <f t="shared" si="15"/>
        <v>0</v>
      </c>
      <c r="F962" s="305">
        <f t="shared" si="16"/>
        <v>0</v>
      </c>
      <c r="H962" s="28"/>
      <c r="I962" s="28"/>
      <c r="J962" s="28"/>
      <c r="K962" s="28"/>
      <c r="L962" s="28"/>
      <c r="M962" s="28"/>
      <c r="N962" s="28"/>
      <c r="R962" s="202"/>
      <c r="T962" s="28"/>
      <c r="U962" s="28"/>
      <c r="V962" s="28"/>
      <c r="AA962" s="202"/>
      <c r="AC962" s="28"/>
      <c r="AD962" s="28"/>
      <c r="AE962" s="28"/>
      <c r="AJ962" s="202"/>
      <c r="AL962" s="28"/>
      <c r="AM962" s="28"/>
      <c r="AN962" s="28"/>
      <c r="AS962" s="202"/>
      <c r="AU962" s="28"/>
      <c r="AV962" s="28"/>
      <c r="AW962" s="28"/>
      <c r="BB962" s="202"/>
      <c r="BD962" s="28"/>
      <c r="BE962" s="28"/>
      <c r="BF962" s="28"/>
      <c r="BK962" s="202"/>
      <c r="BM962" s="28"/>
      <c r="BN962" s="28"/>
      <c r="BO962" s="28"/>
      <c r="BT962" s="202"/>
      <c r="BV962" s="28"/>
      <c r="BW962" s="28"/>
      <c r="BX962" s="28"/>
      <c r="CC962" s="202"/>
      <c r="CE962" s="28"/>
      <c r="CF962" s="28"/>
      <c r="CG962" s="28"/>
      <c r="CL962" s="202"/>
      <c r="CN962" s="28"/>
      <c r="CO962" s="28"/>
      <c r="CP962" s="28"/>
      <c r="CU962" s="202"/>
      <c r="CW962" s="28"/>
      <c r="CX962" s="28"/>
      <c r="CY962" s="28"/>
      <c r="DD962" s="202"/>
      <c r="DF962" s="28"/>
      <c r="DG962" s="28"/>
      <c r="DH962" s="28"/>
      <c r="DM962" s="202"/>
      <c r="DO962" s="28"/>
      <c r="DP962" s="28"/>
      <c r="DQ962" s="28"/>
      <c r="DV962" s="202"/>
      <c r="DX962" s="28"/>
      <c r="DY962" s="28"/>
      <c r="DZ962" s="28"/>
      <c r="EE962" s="202"/>
      <c r="EG962" s="28"/>
      <c r="EH962" s="28"/>
      <c r="EI962" s="28"/>
      <c r="EN962" s="202"/>
      <c r="EP962" s="28"/>
      <c r="EQ962" s="28"/>
      <c r="ER962" s="28"/>
      <c r="EW962" s="202"/>
      <c r="EY962" s="28"/>
      <c r="EZ962" s="28"/>
      <c r="FA962" s="28"/>
      <c r="FF962" s="202"/>
      <c r="FH962" s="28"/>
      <c r="FI962" s="28"/>
      <c r="FJ962" s="28"/>
      <c r="FO962" s="202"/>
      <c r="FQ962" s="28"/>
      <c r="FR962" s="28"/>
      <c r="FS962" s="28"/>
      <c r="FX962" s="202"/>
      <c r="FZ962" s="28"/>
      <c r="GA962" s="28"/>
      <c r="GB962" s="28"/>
      <c r="GG962" s="202"/>
      <c r="GI962" s="28"/>
      <c r="GJ962" s="28"/>
      <c r="GK962" s="28"/>
      <c r="GP962" s="202"/>
      <c r="GR962" s="28"/>
      <c r="GS962" s="28"/>
      <c r="GT962" s="28"/>
      <c r="GY962" s="202"/>
      <c r="HA962" s="28"/>
      <c r="HB962" s="28"/>
      <c r="HC962" s="28"/>
      <c r="HH962" s="202"/>
      <c r="HJ962" s="28"/>
      <c r="HK962" s="28"/>
      <c r="HL962" s="28"/>
      <c r="HQ962" s="28"/>
      <c r="HR962" s="28"/>
      <c r="HS962" s="28"/>
      <c r="HT962" s="28"/>
      <c r="HU962" s="28"/>
      <c r="HV962" s="28"/>
      <c r="HW962" s="28"/>
      <c r="HX962" s="28"/>
      <c r="HY962" s="28"/>
      <c r="HZ962" s="28"/>
      <c r="IA962" s="28"/>
      <c r="IB962" s="28"/>
      <c r="IC962" s="28"/>
      <c r="ID962" s="28"/>
      <c r="IE962" s="28"/>
      <c r="IF962" s="28"/>
      <c r="IG962" s="28"/>
      <c r="IH962" s="28"/>
      <c r="II962" s="28"/>
      <c r="IJ962" s="28"/>
      <c r="IK962" s="28"/>
      <c r="IL962" s="28"/>
      <c r="IM962" s="28"/>
      <c r="IN962" s="28"/>
      <c r="IO962" s="28"/>
      <c r="IP962" s="28"/>
      <c r="IQ962" s="28"/>
      <c r="IR962" s="28"/>
      <c r="IS962" s="28"/>
      <c r="IT962" s="28"/>
      <c r="IU962" s="28"/>
      <c r="IV962" s="28"/>
    </row>
    <row r="963" spans="1:256" s="54" customFormat="1" ht="18">
      <c r="A963" s="364" t="s">
        <v>2400</v>
      </c>
      <c r="B963" s="28"/>
      <c r="C963" s="292"/>
      <c r="D963" s="365" t="s">
        <v>129</v>
      </c>
      <c r="E963" s="54">
        <f t="shared" si="15"/>
        <v>0</v>
      </c>
      <c r="F963" s="305">
        <f t="shared" si="16"/>
        <v>0</v>
      </c>
      <c r="H963" s="239"/>
      <c r="I963" s="28"/>
      <c r="J963" s="28"/>
      <c r="K963" s="28"/>
      <c r="L963" s="28"/>
      <c r="M963" s="239"/>
      <c r="N963" s="28"/>
      <c r="R963" s="202"/>
      <c r="T963" s="28"/>
      <c r="U963" s="28"/>
      <c r="V963" s="28"/>
      <c r="AA963" s="202"/>
      <c r="AC963" s="28"/>
      <c r="AD963" s="28"/>
      <c r="AE963" s="28"/>
      <c r="AJ963" s="202"/>
      <c r="AL963" s="28"/>
      <c r="AM963" s="28"/>
      <c r="AN963" s="28"/>
      <c r="AS963" s="202"/>
      <c r="AU963" s="28"/>
      <c r="AV963" s="28"/>
      <c r="AW963" s="28"/>
      <c r="BB963" s="202"/>
      <c r="BD963" s="28"/>
      <c r="BE963" s="28"/>
      <c r="BF963" s="28"/>
      <c r="BK963" s="202"/>
      <c r="BM963" s="28"/>
      <c r="BN963" s="28"/>
      <c r="BO963" s="28"/>
      <c r="BT963" s="202"/>
      <c r="BV963" s="28"/>
      <c r="BW963" s="28"/>
      <c r="BX963" s="28"/>
      <c r="CC963" s="202"/>
      <c r="CE963" s="28"/>
      <c r="CF963" s="28"/>
      <c r="CG963" s="28"/>
      <c r="CL963" s="202"/>
      <c r="CN963" s="28"/>
      <c r="CO963" s="28"/>
      <c r="CP963" s="28"/>
      <c r="CU963" s="202"/>
      <c r="CW963" s="28"/>
      <c r="CX963" s="28"/>
      <c r="CY963" s="28"/>
      <c r="DD963" s="202"/>
      <c r="DF963" s="28"/>
      <c r="DG963" s="28"/>
      <c r="DH963" s="28"/>
      <c r="DM963" s="202"/>
      <c r="DO963" s="28"/>
      <c r="DP963" s="28"/>
      <c r="DQ963" s="28"/>
      <c r="DV963" s="202"/>
      <c r="DX963" s="28"/>
      <c r="DY963" s="28"/>
      <c r="DZ963" s="28"/>
      <c r="EE963" s="202"/>
      <c r="EG963" s="28"/>
      <c r="EH963" s="28"/>
      <c r="EI963" s="28"/>
      <c r="EN963" s="202"/>
      <c r="EP963" s="28"/>
      <c r="EQ963" s="28"/>
      <c r="ER963" s="28"/>
      <c r="EW963" s="202"/>
      <c r="EY963" s="28"/>
      <c r="EZ963" s="28"/>
      <c r="FA963" s="28"/>
      <c r="FF963" s="202"/>
      <c r="FH963" s="28"/>
      <c r="FI963" s="28"/>
      <c r="FJ963" s="28"/>
      <c r="FO963" s="202"/>
      <c r="FQ963" s="28"/>
      <c r="FR963" s="28"/>
      <c r="FS963" s="28"/>
      <c r="FX963" s="202"/>
      <c r="FZ963" s="28"/>
      <c r="GA963" s="28"/>
      <c r="GB963" s="28"/>
      <c r="GG963" s="202"/>
      <c r="GI963" s="28"/>
      <c r="GJ963" s="28"/>
      <c r="GK963" s="28"/>
      <c r="GP963" s="202"/>
      <c r="GR963" s="28"/>
      <c r="GS963" s="28"/>
      <c r="GT963" s="28"/>
      <c r="GY963" s="202"/>
      <c r="HA963" s="28"/>
      <c r="HB963" s="28"/>
      <c r="HC963" s="28"/>
      <c r="HH963" s="202"/>
      <c r="HJ963" s="28"/>
      <c r="HK963" s="28"/>
      <c r="HL963" s="28"/>
      <c r="HQ963" s="28"/>
      <c r="HR963" s="28"/>
      <c r="HS963" s="28"/>
      <c r="HT963" s="28"/>
      <c r="HU963" s="28"/>
      <c r="HV963" s="28"/>
      <c r="HW963" s="28"/>
      <c r="HX963" s="28"/>
      <c r="HY963" s="28"/>
      <c r="HZ963" s="28"/>
      <c r="IA963" s="28"/>
      <c r="IB963" s="28"/>
      <c r="IC963" s="28"/>
      <c r="ID963" s="28"/>
      <c r="IE963" s="28"/>
      <c r="IF963" s="28"/>
      <c r="IG963" s="28"/>
      <c r="IH963" s="28"/>
      <c r="II963" s="28"/>
      <c r="IJ963" s="28"/>
      <c r="IK963" s="28"/>
      <c r="IL963" s="28"/>
      <c r="IM963" s="28"/>
      <c r="IN963" s="28"/>
      <c r="IO963" s="28"/>
      <c r="IP963" s="28"/>
      <c r="IQ963" s="28"/>
      <c r="IR963" s="28"/>
      <c r="IS963" s="28"/>
      <c r="IT963" s="28"/>
      <c r="IU963" s="28"/>
      <c r="IV963" s="28"/>
    </row>
    <row r="964" spans="1:256" s="54" customFormat="1" ht="18">
      <c r="A964" s="364" t="s">
        <v>497</v>
      </c>
      <c r="B964" s="292"/>
      <c r="C964" s="292"/>
      <c r="D964" s="54" t="s">
        <v>140</v>
      </c>
      <c r="E964" s="54">
        <f t="shared" si="15"/>
        <v>68</v>
      </c>
      <c r="F964" s="305">
        <f t="shared" si="16"/>
        <v>378</v>
      </c>
      <c r="G964" s="54">
        <v>118</v>
      </c>
      <c r="H964" s="239">
        <v>11</v>
      </c>
      <c r="I964" s="28">
        <v>115</v>
      </c>
      <c r="J964" s="28">
        <v>59</v>
      </c>
      <c r="K964" s="28">
        <v>75</v>
      </c>
      <c r="L964" s="28"/>
      <c r="M964" s="239"/>
      <c r="N964" s="28"/>
      <c r="R964" s="202"/>
      <c r="T964" s="28"/>
      <c r="U964" s="28"/>
      <c r="V964" s="28"/>
      <c r="AA964" s="202"/>
      <c r="AC964" s="28"/>
      <c r="AD964" s="28"/>
      <c r="AE964" s="28"/>
      <c r="AJ964" s="202"/>
      <c r="AL964" s="28"/>
      <c r="AM964" s="28"/>
      <c r="AN964" s="28"/>
      <c r="AS964" s="202"/>
      <c r="AU964" s="28"/>
      <c r="AV964" s="28"/>
      <c r="AW964" s="28"/>
      <c r="BB964" s="202"/>
      <c r="BD964" s="28"/>
      <c r="BE964" s="28"/>
      <c r="BF964" s="28"/>
      <c r="BK964" s="202"/>
      <c r="BM964" s="28"/>
      <c r="BN964" s="28"/>
      <c r="BO964" s="28"/>
      <c r="BT964" s="202"/>
      <c r="BV964" s="28"/>
      <c r="BW964" s="28"/>
      <c r="BX964" s="28"/>
      <c r="CC964" s="202"/>
      <c r="CE964" s="28"/>
      <c r="CF964" s="28"/>
      <c r="CG964" s="28"/>
      <c r="CL964" s="202"/>
      <c r="CN964" s="28"/>
      <c r="CO964" s="28"/>
      <c r="CP964" s="28"/>
      <c r="CU964" s="202"/>
      <c r="CW964" s="28"/>
      <c r="CX964" s="28"/>
      <c r="CY964" s="28"/>
      <c r="DD964" s="202"/>
      <c r="DF964" s="28"/>
      <c r="DG964" s="28"/>
      <c r="DH964" s="28"/>
      <c r="DM964" s="202"/>
      <c r="DO964" s="28"/>
      <c r="DP964" s="28"/>
      <c r="DQ964" s="28"/>
      <c r="DV964" s="202"/>
      <c r="DX964" s="28"/>
      <c r="DY964" s="28"/>
      <c r="DZ964" s="28"/>
      <c r="EE964" s="202"/>
      <c r="EG964" s="28"/>
      <c r="EH964" s="28"/>
      <c r="EI964" s="28"/>
      <c r="EN964" s="202"/>
      <c r="EP964" s="28"/>
      <c r="EQ964" s="28"/>
      <c r="ER964" s="28"/>
      <c r="EW964" s="202"/>
      <c r="EY964" s="28"/>
      <c r="EZ964" s="28"/>
      <c r="FA964" s="28"/>
      <c r="FF964" s="202"/>
      <c r="FH964" s="28"/>
      <c r="FI964" s="28"/>
      <c r="FJ964" s="28"/>
      <c r="FO964" s="202"/>
      <c r="FQ964" s="28"/>
      <c r="FR964" s="28"/>
      <c r="FS964" s="28"/>
      <c r="FX964" s="202"/>
      <c r="FZ964" s="28"/>
      <c r="GA964" s="28"/>
      <c r="GB964" s="28"/>
      <c r="GG964" s="202"/>
      <c r="GI964" s="28"/>
      <c r="GJ964" s="28"/>
      <c r="GK964" s="28"/>
      <c r="GP964" s="202"/>
      <c r="GR964" s="28"/>
      <c r="GS964" s="28"/>
      <c r="GT964" s="28"/>
      <c r="GY964" s="202"/>
      <c r="HA964" s="28"/>
      <c r="HB964" s="28"/>
      <c r="HC964" s="28"/>
      <c r="HH964" s="202"/>
      <c r="HJ964" s="28"/>
      <c r="HK964" s="28"/>
      <c r="HL964" s="28"/>
      <c r="HQ964" s="28"/>
      <c r="HR964" s="28"/>
      <c r="HS964" s="28"/>
      <c r="HT964" s="28"/>
      <c r="HU964" s="28"/>
      <c r="HV964" s="28"/>
      <c r="HW964" s="28"/>
      <c r="HX964" s="28"/>
      <c r="HY964" s="28"/>
      <c r="HZ964" s="28"/>
      <c r="IA964" s="28"/>
      <c r="IB964" s="28"/>
      <c r="IC964" s="28"/>
      <c r="ID964" s="28"/>
      <c r="IE964" s="28"/>
      <c r="IF964" s="28"/>
      <c r="IG964" s="28"/>
      <c r="IH964" s="28"/>
      <c r="II964" s="28"/>
      <c r="IJ964" s="28"/>
      <c r="IK964" s="28"/>
      <c r="IL964" s="28"/>
      <c r="IM964" s="28"/>
      <c r="IN964" s="28"/>
      <c r="IO964" s="28"/>
      <c r="IP964" s="28"/>
      <c r="IQ964" s="28"/>
      <c r="IR964" s="28"/>
      <c r="IS964" s="28"/>
      <c r="IT964" s="28"/>
      <c r="IU964" s="28"/>
      <c r="IV964" s="28"/>
    </row>
    <row r="965" spans="1:256" s="54" customFormat="1" ht="18">
      <c r="A965" s="364" t="s">
        <v>747</v>
      </c>
      <c r="B965" s="292"/>
      <c r="C965" s="292"/>
      <c r="D965" s="54" t="s">
        <v>132</v>
      </c>
      <c r="E965" s="54">
        <f t="shared" si="15"/>
        <v>5</v>
      </c>
      <c r="F965" s="305">
        <f t="shared" si="16"/>
        <v>29</v>
      </c>
      <c r="H965" s="28">
        <v>5</v>
      </c>
      <c r="I965" s="28">
        <v>1</v>
      </c>
      <c r="J965" s="28">
        <v>3</v>
      </c>
      <c r="K965" s="28">
        <v>20</v>
      </c>
      <c r="L965" s="28"/>
      <c r="M965" s="28"/>
      <c r="N965" s="28"/>
      <c r="R965" s="202"/>
      <c r="T965" s="28"/>
      <c r="U965" s="28"/>
      <c r="V965" s="28"/>
      <c r="AA965" s="202"/>
      <c r="AC965" s="28"/>
      <c r="AD965" s="28"/>
      <c r="AE965" s="28"/>
      <c r="AJ965" s="202"/>
      <c r="AL965" s="28"/>
      <c r="AM965" s="28"/>
      <c r="AN965" s="28"/>
      <c r="AS965" s="202"/>
      <c r="AU965" s="28"/>
      <c r="AV965" s="28"/>
      <c r="AW965" s="28"/>
      <c r="BB965" s="202"/>
      <c r="BD965" s="28"/>
      <c r="BE965" s="28"/>
      <c r="BF965" s="28"/>
      <c r="BK965" s="202"/>
      <c r="BM965" s="28"/>
      <c r="BN965" s="28"/>
      <c r="BO965" s="28"/>
      <c r="BT965" s="202"/>
      <c r="BV965" s="28"/>
      <c r="BW965" s="28"/>
      <c r="BX965" s="28"/>
      <c r="CC965" s="202"/>
      <c r="CE965" s="28"/>
      <c r="CF965" s="28"/>
      <c r="CG965" s="28"/>
      <c r="CL965" s="202"/>
      <c r="CN965" s="28"/>
      <c r="CO965" s="28"/>
      <c r="CP965" s="28"/>
      <c r="CU965" s="202"/>
      <c r="CW965" s="28"/>
      <c r="CX965" s="28"/>
      <c r="CY965" s="28"/>
      <c r="DD965" s="202"/>
      <c r="DF965" s="28"/>
      <c r="DG965" s="28"/>
      <c r="DH965" s="28"/>
      <c r="DM965" s="202"/>
      <c r="DO965" s="28"/>
      <c r="DP965" s="28"/>
      <c r="DQ965" s="28"/>
      <c r="DV965" s="202"/>
      <c r="DX965" s="28"/>
      <c r="DY965" s="28"/>
      <c r="DZ965" s="28"/>
      <c r="EE965" s="202"/>
      <c r="EG965" s="28"/>
      <c r="EH965" s="28"/>
      <c r="EI965" s="28"/>
      <c r="EN965" s="202"/>
      <c r="EP965" s="28"/>
      <c r="EQ965" s="28"/>
      <c r="ER965" s="28"/>
      <c r="EW965" s="202"/>
      <c r="EY965" s="28"/>
      <c r="EZ965" s="28"/>
      <c r="FA965" s="28"/>
      <c r="FF965" s="202"/>
      <c r="FH965" s="28"/>
      <c r="FI965" s="28"/>
      <c r="FJ965" s="28"/>
      <c r="FO965" s="202"/>
      <c r="FQ965" s="28"/>
      <c r="FR965" s="28"/>
      <c r="FS965" s="28"/>
      <c r="FX965" s="202"/>
      <c r="FZ965" s="28"/>
      <c r="GA965" s="28"/>
      <c r="GB965" s="28"/>
      <c r="GG965" s="202"/>
      <c r="GI965" s="28"/>
      <c r="GJ965" s="28"/>
      <c r="GK965" s="28"/>
      <c r="GP965" s="202"/>
      <c r="GR965" s="28"/>
      <c r="GS965" s="28"/>
      <c r="GT965" s="28"/>
      <c r="GY965" s="202"/>
      <c r="HA965" s="28"/>
      <c r="HB965" s="28"/>
      <c r="HC965" s="28"/>
      <c r="HH965" s="202"/>
      <c r="HJ965" s="28"/>
      <c r="HK965" s="28"/>
      <c r="HL965" s="28"/>
      <c r="HQ965" s="28"/>
      <c r="HR965" s="28"/>
      <c r="HS965" s="28"/>
      <c r="HT965" s="28"/>
      <c r="HU965" s="28"/>
      <c r="HV965" s="28"/>
      <c r="HW965" s="28"/>
      <c r="HX965" s="28"/>
      <c r="HY965" s="28"/>
      <c r="HZ965" s="28"/>
      <c r="IA965" s="28"/>
      <c r="IB965" s="28"/>
      <c r="IC965" s="28"/>
      <c r="ID965" s="28"/>
      <c r="IE965" s="28"/>
      <c r="IF965" s="28"/>
      <c r="IG965" s="28"/>
      <c r="IH965" s="28"/>
      <c r="II965" s="28"/>
      <c r="IJ965" s="28"/>
      <c r="IK965" s="28"/>
      <c r="IL965" s="28"/>
      <c r="IM965" s="28"/>
      <c r="IN965" s="28"/>
      <c r="IO965" s="28"/>
      <c r="IP965" s="28"/>
      <c r="IQ965" s="28"/>
      <c r="IR965" s="28"/>
      <c r="IS965" s="28"/>
      <c r="IT965" s="28"/>
      <c r="IU965" s="28"/>
      <c r="IV965" s="28"/>
    </row>
    <row r="966" spans="1:256" s="54" customFormat="1" ht="18">
      <c r="A966" s="364" t="s">
        <v>599</v>
      </c>
      <c r="B966" s="28"/>
      <c r="C966" s="28"/>
      <c r="D966" s="365" t="s">
        <v>129</v>
      </c>
      <c r="E966" s="54">
        <f t="shared" si="15"/>
        <v>4</v>
      </c>
      <c r="F966" s="305">
        <f t="shared" si="16"/>
        <v>0</v>
      </c>
      <c r="H966" s="28"/>
      <c r="I966" s="28"/>
      <c r="J966" s="28"/>
      <c r="K966" s="28"/>
      <c r="L966" s="300"/>
      <c r="M966" s="28"/>
      <c r="N966" s="28"/>
      <c r="R966" s="202"/>
      <c r="T966" s="28"/>
      <c r="U966" s="28"/>
      <c r="V966" s="28"/>
      <c r="AA966" s="202"/>
      <c r="AC966" s="28"/>
      <c r="AD966" s="28"/>
      <c r="AE966" s="28"/>
      <c r="AJ966" s="202"/>
      <c r="AL966" s="28"/>
      <c r="AM966" s="28"/>
      <c r="AN966" s="28"/>
      <c r="AS966" s="202"/>
      <c r="AU966" s="28"/>
      <c r="AV966" s="28"/>
      <c r="AW966" s="28"/>
      <c r="BB966" s="202"/>
      <c r="BD966" s="28"/>
      <c r="BE966" s="28"/>
      <c r="BF966" s="28"/>
      <c r="BK966" s="202"/>
      <c r="BM966" s="28"/>
      <c r="BN966" s="28"/>
      <c r="BO966" s="28"/>
      <c r="BT966" s="202"/>
      <c r="BV966" s="28"/>
      <c r="BW966" s="28"/>
      <c r="BX966" s="28"/>
      <c r="CC966" s="202"/>
      <c r="CE966" s="28"/>
      <c r="CF966" s="28"/>
      <c r="CG966" s="28"/>
      <c r="CL966" s="202"/>
      <c r="CN966" s="28"/>
      <c r="CO966" s="28"/>
      <c r="CP966" s="28"/>
      <c r="CU966" s="202"/>
      <c r="CW966" s="28"/>
      <c r="CX966" s="28"/>
      <c r="CY966" s="28"/>
      <c r="DD966" s="202"/>
      <c r="DF966" s="28"/>
      <c r="DG966" s="28"/>
      <c r="DH966" s="28"/>
      <c r="DM966" s="202"/>
      <c r="DO966" s="28"/>
      <c r="DP966" s="28"/>
      <c r="DQ966" s="28"/>
      <c r="DV966" s="202"/>
      <c r="DX966" s="28"/>
      <c r="DY966" s="28"/>
      <c r="DZ966" s="28"/>
      <c r="EE966" s="202"/>
      <c r="EG966" s="28"/>
      <c r="EH966" s="28"/>
      <c r="EI966" s="28"/>
      <c r="EN966" s="202"/>
      <c r="EP966" s="28"/>
      <c r="EQ966" s="28"/>
      <c r="ER966" s="28"/>
      <c r="EW966" s="202"/>
      <c r="EY966" s="28"/>
      <c r="EZ966" s="28"/>
      <c r="FA966" s="28"/>
      <c r="FF966" s="202"/>
      <c r="FH966" s="28"/>
      <c r="FI966" s="28"/>
      <c r="FJ966" s="28"/>
      <c r="FO966" s="202"/>
      <c r="FQ966" s="28"/>
      <c r="FR966" s="28"/>
      <c r="FS966" s="28"/>
      <c r="FX966" s="202"/>
      <c r="FZ966" s="28"/>
      <c r="GA966" s="28"/>
      <c r="GB966" s="28"/>
      <c r="GG966" s="202"/>
      <c r="GI966" s="28"/>
      <c r="GJ966" s="28"/>
      <c r="GK966" s="28"/>
      <c r="GP966" s="202"/>
      <c r="GR966" s="28"/>
      <c r="GS966" s="28"/>
      <c r="GT966" s="28"/>
      <c r="GY966" s="202"/>
      <c r="HA966" s="28"/>
      <c r="HB966" s="28"/>
      <c r="HC966" s="28"/>
      <c r="HH966" s="202"/>
      <c r="HJ966" s="28"/>
      <c r="HK966" s="28"/>
      <c r="HL966" s="28"/>
      <c r="HQ966" s="28"/>
      <c r="HR966" s="28"/>
      <c r="HS966" s="28"/>
      <c r="HT966" s="28"/>
      <c r="HU966" s="28"/>
      <c r="HV966" s="28"/>
      <c r="HW966" s="28"/>
      <c r="HX966" s="28"/>
      <c r="HY966" s="28"/>
      <c r="HZ966" s="28"/>
      <c r="IA966" s="28"/>
      <c r="IB966" s="28"/>
      <c r="IC966" s="28"/>
      <c r="ID966" s="28"/>
      <c r="IE966" s="28"/>
      <c r="IF966" s="28"/>
      <c r="IG966" s="28"/>
      <c r="IH966" s="28"/>
      <c r="II966" s="28"/>
      <c r="IJ966" s="28"/>
      <c r="IK966" s="28"/>
      <c r="IL966" s="28"/>
      <c r="IM966" s="28"/>
      <c r="IN966" s="28"/>
      <c r="IO966" s="28"/>
      <c r="IP966" s="28"/>
      <c r="IQ966" s="28"/>
      <c r="IR966" s="28"/>
      <c r="IS966" s="28"/>
      <c r="IT966" s="28"/>
      <c r="IU966" s="28"/>
      <c r="IV966" s="28"/>
    </row>
    <row r="967" spans="1:256" s="54" customFormat="1" ht="18">
      <c r="A967" s="364" t="s">
        <v>1437</v>
      </c>
      <c r="B967" s="28"/>
      <c r="C967" s="28"/>
      <c r="D967" s="365" t="s">
        <v>129</v>
      </c>
      <c r="E967" s="54">
        <f t="shared" si="15"/>
        <v>0</v>
      </c>
      <c r="F967" s="305">
        <f t="shared" si="16"/>
        <v>0</v>
      </c>
      <c r="H967" s="28"/>
      <c r="I967" s="28"/>
      <c r="J967" s="28"/>
      <c r="K967" s="28"/>
      <c r="L967" s="28"/>
      <c r="M967" s="28"/>
      <c r="N967" s="28"/>
      <c r="R967" s="202"/>
      <c r="T967" s="28"/>
      <c r="U967" s="28"/>
      <c r="V967" s="28"/>
      <c r="AA967" s="202"/>
      <c r="AC967" s="28"/>
      <c r="AD967" s="28"/>
      <c r="AE967" s="28"/>
      <c r="AJ967" s="202"/>
      <c r="AL967" s="28"/>
      <c r="AM967" s="28"/>
      <c r="AN967" s="28"/>
      <c r="AS967" s="202"/>
      <c r="AU967" s="28"/>
      <c r="AV967" s="28"/>
      <c r="AW967" s="28"/>
      <c r="BB967" s="202"/>
      <c r="BD967" s="28"/>
      <c r="BE967" s="28"/>
      <c r="BF967" s="28"/>
      <c r="BK967" s="202"/>
      <c r="BM967" s="28"/>
      <c r="BN967" s="28"/>
      <c r="BO967" s="28"/>
      <c r="BT967" s="202"/>
      <c r="BV967" s="28"/>
      <c r="BW967" s="28"/>
      <c r="BX967" s="28"/>
      <c r="CC967" s="202"/>
      <c r="CE967" s="28"/>
      <c r="CF967" s="28"/>
      <c r="CG967" s="28"/>
      <c r="CL967" s="202"/>
      <c r="CN967" s="28"/>
      <c r="CO967" s="28"/>
      <c r="CP967" s="28"/>
      <c r="CU967" s="202"/>
      <c r="CW967" s="28"/>
      <c r="CX967" s="28"/>
      <c r="CY967" s="28"/>
      <c r="DD967" s="202"/>
      <c r="DF967" s="28"/>
      <c r="DG967" s="28"/>
      <c r="DH967" s="28"/>
      <c r="DM967" s="202"/>
      <c r="DO967" s="28"/>
      <c r="DP967" s="28"/>
      <c r="DQ967" s="28"/>
      <c r="DV967" s="202"/>
      <c r="DX967" s="28"/>
      <c r="DY967" s="28"/>
      <c r="DZ967" s="28"/>
      <c r="EE967" s="202"/>
      <c r="EG967" s="28"/>
      <c r="EH967" s="28"/>
      <c r="EI967" s="28"/>
      <c r="EN967" s="202"/>
      <c r="EP967" s="28"/>
      <c r="EQ967" s="28"/>
      <c r="ER967" s="28"/>
      <c r="EW967" s="202"/>
      <c r="EY967" s="28"/>
      <c r="EZ967" s="28"/>
      <c r="FA967" s="28"/>
      <c r="FF967" s="202"/>
      <c r="FH967" s="28"/>
      <c r="FI967" s="28"/>
      <c r="FJ967" s="28"/>
      <c r="FO967" s="202"/>
      <c r="FQ967" s="28"/>
      <c r="FR967" s="28"/>
      <c r="FS967" s="28"/>
      <c r="FX967" s="202"/>
      <c r="FZ967" s="28"/>
      <c r="GA967" s="28"/>
      <c r="GB967" s="28"/>
      <c r="GG967" s="202"/>
      <c r="GI967" s="28"/>
      <c r="GJ967" s="28"/>
      <c r="GK967" s="28"/>
      <c r="GP967" s="202"/>
      <c r="GR967" s="28"/>
      <c r="GS967" s="28"/>
      <c r="GT967" s="28"/>
      <c r="GY967" s="202"/>
      <c r="HA967" s="28"/>
      <c r="HB967" s="28"/>
      <c r="HC967" s="28"/>
      <c r="HH967" s="202"/>
      <c r="HJ967" s="28"/>
      <c r="HK967" s="28"/>
      <c r="HL967" s="28"/>
      <c r="HQ967" s="28"/>
      <c r="HR967" s="28"/>
      <c r="HS967" s="28"/>
      <c r="HT967" s="28"/>
      <c r="HU967" s="28"/>
      <c r="HV967" s="28"/>
      <c r="HW967" s="28"/>
      <c r="HX967" s="28"/>
      <c r="HY967" s="28"/>
      <c r="HZ967" s="28"/>
      <c r="IA967" s="28"/>
      <c r="IB967" s="28"/>
      <c r="IC967" s="28"/>
      <c r="ID967" s="28"/>
      <c r="IE967" s="28"/>
      <c r="IF967" s="28"/>
      <c r="IG967" s="28"/>
      <c r="IH967" s="28"/>
      <c r="II967" s="28"/>
      <c r="IJ967" s="28"/>
      <c r="IK967" s="28"/>
      <c r="IL967" s="28"/>
      <c r="IM967" s="28"/>
      <c r="IN967" s="28"/>
      <c r="IO967" s="28"/>
      <c r="IP967" s="28"/>
      <c r="IQ967" s="28"/>
      <c r="IR967" s="28"/>
      <c r="IS967" s="28"/>
      <c r="IT967" s="28"/>
      <c r="IU967" s="28"/>
      <c r="IV967" s="28"/>
    </row>
    <row r="968" spans="1:256" s="54" customFormat="1" ht="18">
      <c r="A968" s="364" t="s">
        <v>2401</v>
      </c>
      <c r="B968" s="28"/>
      <c r="C968" s="292"/>
      <c r="D968" s="365" t="s">
        <v>129</v>
      </c>
      <c r="E968" s="54">
        <f t="shared" si="15"/>
        <v>0</v>
      </c>
      <c r="F968" s="305">
        <f t="shared" si="16"/>
        <v>1</v>
      </c>
      <c r="H968" s="28"/>
      <c r="I968" s="28">
        <v>1</v>
      </c>
      <c r="J968" s="28"/>
      <c r="K968" s="28"/>
      <c r="L968" s="28"/>
      <c r="M968" s="28"/>
      <c r="N968" s="28"/>
      <c r="R968" s="202"/>
      <c r="T968" s="28"/>
      <c r="U968" s="28"/>
      <c r="V968" s="28"/>
      <c r="AA968" s="202"/>
      <c r="AC968" s="28"/>
      <c r="AD968" s="28"/>
      <c r="AE968" s="28"/>
      <c r="AJ968" s="202"/>
      <c r="AL968" s="28"/>
      <c r="AM968" s="28"/>
      <c r="AN968" s="28"/>
      <c r="AS968" s="202"/>
      <c r="AU968" s="28"/>
      <c r="AV968" s="28"/>
      <c r="AW968" s="28"/>
      <c r="BB968" s="202"/>
      <c r="BD968" s="28"/>
      <c r="BE968" s="28"/>
      <c r="BF968" s="28"/>
      <c r="BK968" s="202"/>
      <c r="BM968" s="28"/>
      <c r="BN968" s="28"/>
      <c r="BO968" s="28"/>
      <c r="BT968" s="202"/>
      <c r="BV968" s="28"/>
      <c r="BW968" s="28"/>
      <c r="BX968" s="28"/>
      <c r="CC968" s="202"/>
      <c r="CE968" s="28"/>
      <c r="CF968" s="28"/>
      <c r="CG968" s="28"/>
      <c r="CL968" s="202"/>
      <c r="CN968" s="28"/>
      <c r="CO968" s="28"/>
      <c r="CP968" s="28"/>
      <c r="CU968" s="202"/>
      <c r="CW968" s="28"/>
      <c r="CX968" s="28"/>
      <c r="CY968" s="28"/>
      <c r="DD968" s="202"/>
      <c r="DF968" s="28"/>
      <c r="DG968" s="28"/>
      <c r="DH968" s="28"/>
      <c r="DM968" s="202"/>
      <c r="DO968" s="28"/>
      <c r="DP968" s="28"/>
      <c r="DQ968" s="28"/>
      <c r="DV968" s="202"/>
      <c r="DX968" s="28"/>
      <c r="DY968" s="28"/>
      <c r="DZ968" s="28"/>
      <c r="EE968" s="202"/>
      <c r="EG968" s="28"/>
      <c r="EH968" s="28"/>
      <c r="EI968" s="28"/>
      <c r="EN968" s="202"/>
      <c r="EP968" s="28"/>
      <c r="EQ968" s="28"/>
      <c r="ER968" s="28"/>
      <c r="EW968" s="202"/>
      <c r="EY968" s="28"/>
      <c r="EZ968" s="28"/>
      <c r="FA968" s="28"/>
      <c r="FF968" s="202"/>
      <c r="FH968" s="28"/>
      <c r="FI968" s="28"/>
      <c r="FJ968" s="28"/>
      <c r="FO968" s="202"/>
      <c r="FQ968" s="28"/>
      <c r="FR968" s="28"/>
      <c r="FS968" s="28"/>
      <c r="FX968" s="202"/>
      <c r="FZ968" s="28"/>
      <c r="GA968" s="28"/>
      <c r="GB968" s="28"/>
      <c r="GG968" s="202"/>
      <c r="GI968" s="28"/>
      <c r="GJ968" s="28"/>
      <c r="GK968" s="28"/>
      <c r="GP968" s="202"/>
      <c r="GR968" s="28"/>
      <c r="GS968" s="28"/>
      <c r="GT968" s="28"/>
      <c r="GY968" s="202"/>
      <c r="HA968" s="28"/>
      <c r="HB968" s="28"/>
      <c r="HC968" s="28"/>
      <c r="HH968" s="202"/>
      <c r="HJ968" s="28"/>
      <c r="HK968" s="28"/>
      <c r="HL968" s="28"/>
      <c r="HQ968" s="28"/>
      <c r="HR968" s="28"/>
      <c r="HS968" s="28"/>
      <c r="HT968" s="28"/>
      <c r="HU968" s="28"/>
      <c r="HV968" s="28"/>
      <c r="HW968" s="28"/>
      <c r="HX968" s="28"/>
      <c r="HY968" s="28"/>
      <c r="HZ968" s="28"/>
      <c r="IA968" s="28"/>
      <c r="IB968" s="28"/>
      <c r="IC968" s="28"/>
      <c r="ID968" s="28"/>
      <c r="IE968" s="28"/>
      <c r="IF968" s="28"/>
      <c r="IG968" s="28"/>
      <c r="IH968" s="28"/>
      <c r="II968" s="28"/>
      <c r="IJ968" s="28"/>
      <c r="IK968" s="28"/>
      <c r="IL968" s="28"/>
      <c r="IM968" s="28"/>
      <c r="IN968" s="28"/>
      <c r="IO968" s="28"/>
      <c r="IP968" s="28"/>
      <c r="IQ968" s="28"/>
      <c r="IR968" s="28"/>
      <c r="IS968" s="28"/>
      <c r="IT968" s="28"/>
      <c r="IU968" s="28"/>
      <c r="IV968" s="28"/>
    </row>
    <row r="969" spans="1:256" s="54" customFormat="1" ht="18">
      <c r="A969" s="364" t="s">
        <v>788</v>
      </c>
      <c r="B969" s="28"/>
      <c r="C969" s="292"/>
      <c r="D969" s="365" t="s">
        <v>129</v>
      </c>
      <c r="E969" s="54">
        <f t="shared" si="15"/>
        <v>0</v>
      </c>
      <c r="F969" s="305">
        <f t="shared" si="16"/>
        <v>0</v>
      </c>
      <c r="H969" s="300"/>
      <c r="I969" s="300"/>
      <c r="J969" s="300"/>
      <c r="K969" s="300"/>
      <c r="L969" s="28"/>
      <c r="M969" s="300"/>
      <c r="N969" s="28"/>
      <c r="R969" s="202"/>
      <c r="T969" s="28"/>
      <c r="U969" s="28"/>
      <c r="V969" s="28"/>
      <c r="AA969" s="202"/>
      <c r="AC969" s="28"/>
      <c r="AD969" s="28"/>
      <c r="AE969" s="28"/>
      <c r="AJ969" s="202"/>
      <c r="AL969" s="28"/>
      <c r="AM969" s="28"/>
      <c r="AN969" s="28"/>
      <c r="AS969" s="202"/>
      <c r="AU969" s="28"/>
      <c r="AV969" s="28"/>
      <c r="AW969" s="28"/>
      <c r="BB969" s="202"/>
      <c r="BD969" s="28"/>
      <c r="BE969" s="28"/>
      <c r="BF969" s="28"/>
      <c r="BK969" s="202"/>
      <c r="BM969" s="28"/>
      <c r="BN969" s="28"/>
      <c r="BO969" s="28"/>
      <c r="BT969" s="202"/>
      <c r="BV969" s="28"/>
      <c r="BW969" s="28"/>
      <c r="BX969" s="28"/>
      <c r="CC969" s="202"/>
      <c r="CE969" s="28"/>
      <c r="CF969" s="28"/>
      <c r="CG969" s="28"/>
      <c r="CL969" s="202"/>
      <c r="CN969" s="28"/>
      <c r="CO969" s="28"/>
      <c r="CP969" s="28"/>
      <c r="CU969" s="202"/>
      <c r="CW969" s="28"/>
      <c r="CX969" s="28"/>
      <c r="CY969" s="28"/>
      <c r="DD969" s="202"/>
      <c r="DF969" s="28"/>
      <c r="DG969" s="28"/>
      <c r="DH969" s="28"/>
      <c r="DM969" s="202"/>
      <c r="DO969" s="28"/>
      <c r="DP969" s="28"/>
      <c r="DQ969" s="28"/>
      <c r="DV969" s="202"/>
      <c r="DX969" s="28"/>
      <c r="DY969" s="28"/>
      <c r="DZ969" s="28"/>
      <c r="EE969" s="202"/>
      <c r="EG969" s="28"/>
      <c r="EH969" s="28"/>
      <c r="EI969" s="28"/>
      <c r="EN969" s="202"/>
      <c r="EP969" s="28"/>
      <c r="EQ969" s="28"/>
      <c r="ER969" s="28"/>
      <c r="EW969" s="202"/>
      <c r="EY969" s="28"/>
      <c r="EZ969" s="28"/>
      <c r="FA969" s="28"/>
      <c r="FF969" s="202"/>
      <c r="FH969" s="28"/>
      <c r="FI969" s="28"/>
      <c r="FJ969" s="28"/>
      <c r="FO969" s="202"/>
      <c r="FQ969" s="28"/>
      <c r="FR969" s="28"/>
      <c r="FS969" s="28"/>
      <c r="FX969" s="202"/>
      <c r="FZ969" s="28"/>
      <c r="GA969" s="28"/>
      <c r="GB969" s="28"/>
      <c r="GG969" s="202"/>
      <c r="GI969" s="28"/>
      <c r="GJ969" s="28"/>
      <c r="GK969" s="28"/>
      <c r="GP969" s="202"/>
      <c r="GR969" s="28"/>
      <c r="GS969" s="28"/>
      <c r="GT969" s="28"/>
      <c r="GY969" s="202"/>
      <c r="HA969" s="28"/>
      <c r="HB969" s="28"/>
      <c r="HC969" s="28"/>
      <c r="HH969" s="202"/>
      <c r="HJ969" s="28"/>
      <c r="HK969" s="28"/>
      <c r="HL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c r="IS969" s="28"/>
      <c r="IT969" s="28"/>
      <c r="IU969" s="28"/>
      <c r="IV969" s="28"/>
    </row>
    <row r="970" spans="1:256" s="54" customFormat="1" ht="18">
      <c r="A970" s="364" t="s">
        <v>2402</v>
      </c>
      <c r="B970" s="28"/>
      <c r="C970" s="292"/>
      <c r="D970" s="365" t="s">
        <v>129</v>
      </c>
      <c r="E970" s="54">
        <f t="shared" si="15"/>
        <v>0</v>
      </c>
      <c r="F970" s="305">
        <f t="shared" si="16"/>
        <v>0</v>
      </c>
      <c r="H970" s="300"/>
      <c r="I970" s="300"/>
      <c r="J970" s="300"/>
      <c r="K970" s="300"/>
      <c r="L970" s="28"/>
      <c r="M970" s="300"/>
      <c r="N970" s="28"/>
      <c r="R970" s="202"/>
      <c r="T970" s="28"/>
      <c r="U970" s="28"/>
      <c r="V970" s="28"/>
      <c r="AA970" s="202"/>
      <c r="AC970" s="28"/>
      <c r="AD970" s="28"/>
      <c r="AE970" s="28"/>
      <c r="AJ970" s="202"/>
      <c r="AL970" s="28"/>
      <c r="AM970" s="28"/>
      <c r="AN970" s="28"/>
      <c r="AS970" s="202"/>
      <c r="AU970" s="28"/>
      <c r="AV970" s="28"/>
      <c r="AW970" s="28"/>
      <c r="BB970" s="202"/>
      <c r="BD970" s="28"/>
      <c r="BE970" s="28"/>
      <c r="BF970" s="28"/>
      <c r="BK970" s="202"/>
      <c r="BM970" s="28"/>
      <c r="BN970" s="28"/>
      <c r="BO970" s="28"/>
      <c r="BT970" s="202"/>
      <c r="BV970" s="28"/>
      <c r="BW970" s="28"/>
      <c r="BX970" s="28"/>
      <c r="CC970" s="202"/>
      <c r="CE970" s="28"/>
      <c r="CF970" s="28"/>
      <c r="CG970" s="28"/>
      <c r="CL970" s="202"/>
      <c r="CN970" s="28"/>
      <c r="CO970" s="28"/>
      <c r="CP970" s="28"/>
      <c r="CU970" s="202"/>
      <c r="CW970" s="28"/>
      <c r="CX970" s="28"/>
      <c r="CY970" s="28"/>
      <c r="DD970" s="202"/>
      <c r="DF970" s="28"/>
      <c r="DG970" s="28"/>
      <c r="DH970" s="28"/>
      <c r="DM970" s="202"/>
      <c r="DO970" s="28"/>
      <c r="DP970" s="28"/>
      <c r="DQ970" s="28"/>
      <c r="DV970" s="202"/>
      <c r="DX970" s="28"/>
      <c r="DY970" s="28"/>
      <c r="DZ970" s="28"/>
      <c r="EE970" s="202"/>
      <c r="EG970" s="28"/>
      <c r="EH970" s="28"/>
      <c r="EI970" s="28"/>
      <c r="EN970" s="202"/>
      <c r="EP970" s="28"/>
      <c r="EQ970" s="28"/>
      <c r="ER970" s="28"/>
      <c r="EW970" s="202"/>
      <c r="EY970" s="28"/>
      <c r="EZ970" s="28"/>
      <c r="FA970" s="28"/>
      <c r="FF970" s="202"/>
      <c r="FH970" s="28"/>
      <c r="FI970" s="28"/>
      <c r="FJ970" s="28"/>
      <c r="FO970" s="202"/>
      <c r="FQ970" s="28"/>
      <c r="FR970" s="28"/>
      <c r="FS970" s="28"/>
      <c r="FX970" s="202"/>
      <c r="FZ970" s="28"/>
      <c r="GA970" s="28"/>
      <c r="GB970" s="28"/>
      <c r="GG970" s="202"/>
      <c r="GI970" s="28"/>
      <c r="GJ970" s="28"/>
      <c r="GK970" s="28"/>
      <c r="GP970" s="202"/>
      <c r="GR970" s="28"/>
      <c r="GS970" s="28"/>
      <c r="GT970" s="28"/>
      <c r="GY970" s="202"/>
      <c r="HA970" s="28"/>
      <c r="HB970" s="28"/>
      <c r="HC970" s="28"/>
      <c r="HH970" s="202"/>
      <c r="HJ970" s="28"/>
      <c r="HK970" s="28"/>
      <c r="HL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c r="IS970" s="28"/>
      <c r="IT970" s="28"/>
      <c r="IU970" s="28"/>
      <c r="IV970" s="28"/>
    </row>
    <row r="971" spans="1:256" s="54" customFormat="1" ht="18">
      <c r="A971" s="364" t="s">
        <v>2293</v>
      </c>
      <c r="B971" s="292"/>
      <c r="C971" s="292"/>
      <c r="D971" s="54" t="s">
        <v>132</v>
      </c>
      <c r="E971" s="54">
        <f t="shared" si="15"/>
        <v>10</v>
      </c>
      <c r="F971" s="305">
        <f t="shared" si="16"/>
        <v>19</v>
      </c>
      <c r="H971" s="28"/>
      <c r="I971" s="28">
        <v>19</v>
      </c>
      <c r="J971" s="28"/>
      <c r="K971" s="28"/>
      <c r="L971" s="28"/>
      <c r="M971" s="28"/>
      <c r="N971" s="28"/>
      <c r="R971" s="202"/>
      <c r="T971" s="28"/>
      <c r="U971" s="28"/>
      <c r="V971" s="28"/>
      <c r="AA971" s="202"/>
      <c r="AC971" s="28"/>
      <c r="AD971" s="28"/>
      <c r="AE971" s="28"/>
      <c r="AJ971" s="202"/>
      <c r="AL971" s="28"/>
      <c r="AM971" s="28"/>
      <c r="AN971" s="28"/>
      <c r="AS971" s="202"/>
      <c r="AU971" s="28"/>
      <c r="AV971" s="28"/>
      <c r="AW971" s="28"/>
      <c r="BB971" s="202"/>
      <c r="BD971" s="28"/>
      <c r="BE971" s="28"/>
      <c r="BF971" s="28"/>
      <c r="BK971" s="202"/>
      <c r="BM971" s="28"/>
      <c r="BN971" s="28"/>
      <c r="BO971" s="28"/>
      <c r="BT971" s="202"/>
      <c r="BV971" s="28"/>
      <c r="BW971" s="28"/>
      <c r="BX971" s="28"/>
      <c r="CC971" s="202"/>
      <c r="CE971" s="28"/>
      <c r="CF971" s="28"/>
      <c r="CG971" s="28"/>
      <c r="CL971" s="202"/>
      <c r="CN971" s="28"/>
      <c r="CO971" s="28"/>
      <c r="CP971" s="28"/>
      <c r="CU971" s="202"/>
      <c r="CW971" s="28"/>
      <c r="CX971" s="28"/>
      <c r="CY971" s="28"/>
      <c r="DD971" s="202"/>
      <c r="DF971" s="28"/>
      <c r="DG971" s="28"/>
      <c r="DH971" s="28"/>
      <c r="DM971" s="202"/>
      <c r="DO971" s="28"/>
      <c r="DP971" s="28"/>
      <c r="DQ971" s="28"/>
      <c r="DV971" s="202"/>
      <c r="DX971" s="28"/>
      <c r="DY971" s="28"/>
      <c r="DZ971" s="28"/>
      <c r="EE971" s="202"/>
      <c r="EG971" s="28"/>
      <c r="EH971" s="28"/>
      <c r="EI971" s="28"/>
      <c r="EN971" s="202"/>
      <c r="EP971" s="28"/>
      <c r="EQ971" s="28"/>
      <c r="ER971" s="28"/>
      <c r="EW971" s="202"/>
      <c r="EY971" s="28"/>
      <c r="EZ971" s="28"/>
      <c r="FA971" s="28"/>
      <c r="FF971" s="202"/>
      <c r="FH971" s="28"/>
      <c r="FI971" s="28"/>
      <c r="FJ971" s="28"/>
      <c r="FO971" s="202"/>
      <c r="FQ971" s="28"/>
      <c r="FR971" s="28"/>
      <c r="FS971" s="28"/>
      <c r="FX971" s="202"/>
      <c r="FZ971" s="28"/>
      <c r="GA971" s="28"/>
      <c r="GB971" s="28"/>
      <c r="GG971" s="202"/>
      <c r="GI971" s="28"/>
      <c r="GJ971" s="28"/>
      <c r="GK971" s="28"/>
      <c r="GP971" s="202"/>
      <c r="GR971" s="28"/>
      <c r="GS971" s="28"/>
      <c r="GT971" s="28"/>
      <c r="GY971" s="202"/>
      <c r="HA971" s="28"/>
      <c r="HB971" s="28"/>
      <c r="HC971" s="28"/>
      <c r="HH971" s="202"/>
      <c r="HJ971" s="28"/>
      <c r="HK971" s="28"/>
      <c r="HL971" s="28"/>
      <c r="HQ971" s="28"/>
      <c r="HR971" s="28"/>
      <c r="HS971" s="28"/>
      <c r="HT971" s="28"/>
      <c r="HU971" s="28"/>
      <c r="HV971" s="28"/>
      <c r="HW971" s="28"/>
      <c r="HX971" s="28"/>
      <c r="HY971" s="28"/>
      <c r="HZ971" s="28"/>
      <c r="IA971" s="28"/>
      <c r="IB971" s="28"/>
      <c r="IC971" s="28"/>
      <c r="ID971" s="28"/>
      <c r="IE971" s="28"/>
      <c r="IF971" s="28"/>
      <c r="IG971" s="28"/>
      <c r="IH971" s="28"/>
      <c r="II971" s="28"/>
      <c r="IJ971" s="28"/>
      <c r="IK971" s="28"/>
      <c r="IL971" s="28"/>
      <c r="IM971" s="28"/>
      <c r="IN971" s="28"/>
      <c r="IO971" s="28"/>
      <c r="IP971" s="28"/>
      <c r="IQ971" s="28"/>
      <c r="IR971" s="28"/>
      <c r="IS971" s="28"/>
      <c r="IT971" s="28"/>
      <c r="IU971" s="28"/>
      <c r="IV971" s="28"/>
    </row>
    <row r="972" spans="1:256" s="54" customFormat="1" ht="18">
      <c r="A972" s="216" t="s">
        <v>2315</v>
      </c>
      <c r="B972" s="28"/>
      <c r="C972" s="292"/>
      <c r="D972" s="365" t="s">
        <v>129</v>
      </c>
      <c r="E972" s="54">
        <f t="shared" si="15"/>
        <v>22</v>
      </c>
      <c r="F972" s="305">
        <f t="shared" si="16"/>
        <v>236</v>
      </c>
      <c r="H972" s="300">
        <v>142</v>
      </c>
      <c r="I972" s="300">
        <v>60</v>
      </c>
      <c r="J972" s="300">
        <v>34</v>
      </c>
      <c r="K972" s="300"/>
      <c r="L972" s="28"/>
      <c r="M972" s="300"/>
      <c r="N972" s="28"/>
      <c r="R972" s="202"/>
      <c r="T972" s="28"/>
      <c r="U972" s="28"/>
      <c r="V972" s="28"/>
      <c r="AA972" s="202"/>
      <c r="AC972" s="28"/>
      <c r="AD972" s="28"/>
      <c r="AE972" s="28"/>
      <c r="AJ972" s="202"/>
      <c r="AL972" s="28"/>
      <c r="AM972" s="28"/>
      <c r="AN972" s="28"/>
      <c r="AS972" s="202"/>
      <c r="AU972" s="28"/>
      <c r="AV972" s="28"/>
      <c r="AW972" s="28"/>
      <c r="BB972" s="202"/>
      <c r="BD972" s="28"/>
      <c r="BE972" s="28"/>
      <c r="BF972" s="28"/>
      <c r="BK972" s="202"/>
      <c r="BM972" s="28"/>
      <c r="BN972" s="28"/>
      <c r="BO972" s="28"/>
      <c r="BT972" s="202"/>
      <c r="BV972" s="28"/>
      <c r="BW972" s="28"/>
      <c r="BX972" s="28"/>
      <c r="CC972" s="202"/>
      <c r="CE972" s="28"/>
      <c r="CF972" s="28"/>
      <c r="CG972" s="28"/>
      <c r="CL972" s="202"/>
      <c r="CN972" s="28"/>
      <c r="CO972" s="28"/>
      <c r="CP972" s="28"/>
      <c r="CU972" s="202"/>
      <c r="CW972" s="28"/>
      <c r="CX972" s="28"/>
      <c r="CY972" s="28"/>
      <c r="DD972" s="202"/>
      <c r="DF972" s="28"/>
      <c r="DG972" s="28"/>
      <c r="DH972" s="28"/>
      <c r="DM972" s="202"/>
      <c r="DO972" s="28"/>
      <c r="DP972" s="28"/>
      <c r="DQ972" s="28"/>
      <c r="DV972" s="202"/>
      <c r="DX972" s="28"/>
      <c r="DY972" s="28"/>
      <c r="DZ972" s="28"/>
      <c r="EE972" s="202"/>
      <c r="EG972" s="28"/>
      <c r="EH972" s="28"/>
      <c r="EI972" s="28"/>
      <c r="EN972" s="202"/>
      <c r="EP972" s="28"/>
      <c r="EQ972" s="28"/>
      <c r="ER972" s="28"/>
      <c r="EW972" s="202"/>
      <c r="EY972" s="28"/>
      <c r="EZ972" s="28"/>
      <c r="FA972" s="28"/>
      <c r="FF972" s="202"/>
      <c r="FH972" s="28"/>
      <c r="FI972" s="28"/>
      <c r="FJ972" s="28"/>
      <c r="FO972" s="202"/>
      <c r="FQ972" s="28"/>
      <c r="FR972" s="28"/>
      <c r="FS972" s="28"/>
      <c r="FX972" s="202"/>
      <c r="FZ972" s="28"/>
      <c r="GA972" s="28"/>
      <c r="GB972" s="28"/>
      <c r="GG972" s="202"/>
      <c r="GI972" s="28"/>
      <c r="GJ972" s="28"/>
      <c r="GK972" s="28"/>
      <c r="GP972" s="202"/>
      <c r="GR972" s="28"/>
      <c r="GS972" s="28"/>
      <c r="GT972" s="28"/>
      <c r="GY972" s="202"/>
      <c r="HA972" s="28"/>
      <c r="HB972" s="28"/>
      <c r="HC972" s="28"/>
      <c r="HH972" s="202"/>
      <c r="HJ972" s="28"/>
      <c r="HK972" s="28"/>
      <c r="HL972" s="28"/>
      <c r="HQ972" s="28"/>
      <c r="HR972" s="28"/>
      <c r="HS972" s="28"/>
      <c r="HT972" s="28"/>
      <c r="HU972" s="28"/>
      <c r="HV972" s="28"/>
      <c r="HW972" s="28"/>
      <c r="HX972" s="28"/>
      <c r="HY972" s="28"/>
      <c r="HZ972" s="28"/>
      <c r="IA972" s="28"/>
      <c r="IB972" s="28"/>
      <c r="IC972" s="28"/>
      <c r="ID972" s="28"/>
      <c r="IE972" s="28"/>
      <c r="IF972" s="28"/>
      <c r="IG972" s="28"/>
      <c r="IH972" s="28"/>
      <c r="II972" s="28"/>
      <c r="IJ972" s="28"/>
      <c r="IK972" s="28"/>
      <c r="IL972" s="28"/>
      <c r="IM972" s="28"/>
      <c r="IN972" s="28"/>
      <c r="IO972" s="28"/>
      <c r="IP972" s="28"/>
      <c r="IQ972" s="28"/>
      <c r="IR972" s="28"/>
      <c r="IS972" s="28"/>
      <c r="IT972" s="28"/>
      <c r="IU972" s="28"/>
      <c r="IV972" s="28"/>
    </row>
    <row r="973" spans="1:256" s="54" customFormat="1" ht="18">
      <c r="A973" s="364" t="s">
        <v>725</v>
      </c>
      <c r="B973" s="28"/>
      <c r="C973" s="292"/>
      <c r="D973" s="365" t="s">
        <v>129</v>
      </c>
      <c r="E973" s="54">
        <f t="shared" si="15"/>
        <v>0</v>
      </c>
      <c r="F973" s="305">
        <f t="shared" si="16"/>
        <v>5</v>
      </c>
      <c r="H973" s="300">
        <v>5</v>
      </c>
      <c r="I973" s="300"/>
      <c r="J973" s="300"/>
      <c r="K973" s="300"/>
      <c r="M973" s="300"/>
      <c r="N973" s="28"/>
      <c r="R973" s="202"/>
      <c r="T973" s="28"/>
      <c r="U973" s="28"/>
      <c r="V973" s="28"/>
      <c r="AA973" s="202"/>
      <c r="AC973" s="28"/>
      <c r="AD973" s="28"/>
      <c r="AE973" s="28"/>
      <c r="AJ973" s="202"/>
      <c r="AL973" s="28"/>
      <c r="AM973" s="28"/>
      <c r="AN973" s="28"/>
      <c r="AS973" s="202"/>
      <c r="AU973" s="28"/>
      <c r="AV973" s="28"/>
      <c r="AW973" s="28"/>
      <c r="BB973" s="202"/>
      <c r="BD973" s="28"/>
      <c r="BE973" s="28"/>
      <c r="BF973" s="28"/>
      <c r="BK973" s="202"/>
      <c r="BM973" s="28"/>
      <c r="BN973" s="28"/>
      <c r="BO973" s="28"/>
      <c r="BT973" s="202"/>
      <c r="BV973" s="28"/>
      <c r="BW973" s="28"/>
      <c r="BX973" s="28"/>
      <c r="CC973" s="202"/>
      <c r="CE973" s="28"/>
      <c r="CF973" s="28"/>
      <c r="CG973" s="28"/>
      <c r="CL973" s="202"/>
      <c r="CN973" s="28"/>
      <c r="CO973" s="28"/>
      <c r="CP973" s="28"/>
      <c r="CU973" s="202"/>
      <c r="CW973" s="28"/>
      <c r="CX973" s="28"/>
      <c r="CY973" s="28"/>
      <c r="DD973" s="202"/>
      <c r="DF973" s="28"/>
      <c r="DG973" s="28"/>
      <c r="DH973" s="28"/>
      <c r="DM973" s="202"/>
      <c r="DO973" s="28"/>
      <c r="DP973" s="28"/>
      <c r="DQ973" s="28"/>
      <c r="DV973" s="202"/>
      <c r="DX973" s="28"/>
      <c r="DY973" s="28"/>
      <c r="DZ973" s="28"/>
      <c r="EE973" s="202"/>
      <c r="EG973" s="28"/>
      <c r="EH973" s="28"/>
      <c r="EI973" s="28"/>
      <c r="EN973" s="202"/>
      <c r="EP973" s="28"/>
      <c r="EQ973" s="28"/>
      <c r="ER973" s="28"/>
      <c r="EW973" s="202"/>
      <c r="EY973" s="28"/>
      <c r="EZ973" s="28"/>
      <c r="FA973" s="28"/>
      <c r="FF973" s="202"/>
      <c r="FH973" s="28"/>
      <c r="FI973" s="28"/>
      <c r="FJ973" s="28"/>
      <c r="FO973" s="202"/>
      <c r="FQ973" s="28"/>
      <c r="FR973" s="28"/>
      <c r="FS973" s="28"/>
      <c r="FX973" s="202"/>
      <c r="FZ973" s="28"/>
      <c r="GA973" s="28"/>
      <c r="GB973" s="28"/>
      <c r="GG973" s="202"/>
      <c r="GI973" s="28"/>
      <c r="GJ973" s="28"/>
      <c r="GK973" s="28"/>
      <c r="GP973" s="202"/>
      <c r="GR973" s="28"/>
      <c r="GS973" s="28"/>
      <c r="GT973" s="28"/>
      <c r="GY973" s="202"/>
      <c r="HA973" s="28"/>
      <c r="HB973" s="28"/>
      <c r="HC973" s="28"/>
      <c r="HH973" s="202"/>
      <c r="HJ973" s="28"/>
      <c r="HK973" s="28"/>
      <c r="HL973" s="28"/>
      <c r="HQ973" s="28"/>
      <c r="HR973" s="28"/>
      <c r="HS973" s="28"/>
      <c r="HT973" s="28"/>
      <c r="HU973" s="28"/>
      <c r="HV973" s="28"/>
      <c r="HW973" s="28"/>
      <c r="HX973" s="28"/>
      <c r="HY973" s="28"/>
      <c r="HZ973" s="28"/>
      <c r="IA973" s="28"/>
      <c r="IB973" s="28"/>
      <c r="IC973" s="28"/>
      <c r="ID973" s="28"/>
      <c r="IE973" s="28"/>
      <c r="IF973" s="28"/>
      <c r="IG973" s="28"/>
      <c r="IH973" s="28"/>
      <c r="II973" s="28"/>
      <c r="IJ973" s="28"/>
      <c r="IK973" s="28"/>
      <c r="IL973" s="28"/>
      <c r="IM973" s="28"/>
      <c r="IN973" s="28"/>
      <c r="IO973" s="28"/>
      <c r="IP973" s="28"/>
      <c r="IQ973" s="28"/>
      <c r="IR973" s="28"/>
      <c r="IS973" s="28"/>
      <c r="IT973" s="28"/>
      <c r="IU973" s="28"/>
      <c r="IV973" s="28"/>
    </row>
    <row r="974" spans="1:256" s="54" customFormat="1" ht="18">
      <c r="A974" s="364" t="s">
        <v>1428</v>
      </c>
      <c r="B974" s="292"/>
      <c r="C974" s="292"/>
      <c r="D974" s="54" t="s">
        <v>135</v>
      </c>
      <c r="E974" s="54">
        <f t="shared" si="15"/>
        <v>12</v>
      </c>
      <c r="F974" s="305">
        <f t="shared" si="16"/>
        <v>246</v>
      </c>
      <c r="G974" s="54">
        <v>143</v>
      </c>
      <c r="H974" s="28">
        <v>64</v>
      </c>
      <c r="I974" s="28">
        <v>35</v>
      </c>
      <c r="J974" s="28">
        <v>4</v>
      </c>
      <c r="K974" s="28"/>
      <c r="L974" s="28"/>
      <c r="M974" s="28"/>
      <c r="N974" s="28"/>
      <c r="R974" s="202"/>
      <c r="T974" s="28"/>
      <c r="U974" s="28"/>
      <c r="V974" s="28"/>
      <c r="AA974" s="202"/>
      <c r="AC974" s="28"/>
      <c r="AD974" s="28"/>
      <c r="AE974" s="28"/>
      <c r="AJ974" s="202"/>
      <c r="AL974" s="28"/>
      <c r="AM974" s="28"/>
      <c r="AN974" s="28"/>
      <c r="AS974" s="202"/>
      <c r="AU974" s="28"/>
      <c r="AV974" s="28"/>
      <c r="AW974" s="28"/>
      <c r="BB974" s="202"/>
      <c r="BD974" s="28"/>
      <c r="BE974" s="28"/>
      <c r="BF974" s="28"/>
      <c r="BK974" s="202"/>
      <c r="BM974" s="28"/>
      <c r="BN974" s="28"/>
      <c r="BO974" s="28"/>
      <c r="BT974" s="202"/>
      <c r="BV974" s="28"/>
      <c r="BW974" s="28"/>
      <c r="BX974" s="28"/>
      <c r="CC974" s="202"/>
      <c r="CE974" s="28"/>
      <c r="CF974" s="28"/>
      <c r="CG974" s="28"/>
      <c r="CL974" s="202"/>
      <c r="CN974" s="28"/>
      <c r="CO974" s="28"/>
      <c r="CP974" s="28"/>
      <c r="CU974" s="202"/>
      <c r="CW974" s="28"/>
      <c r="CX974" s="28"/>
      <c r="CY974" s="28"/>
      <c r="DD974" s="202"/>
      <c r="DF974" s="28"/>
      <c r="DG974" s="28"/>
      <c r="DH974" s="28"/>
      <c r="DM974" s="202"/>
      <c r="DO974" s="28"/>
      <c r="DP974" s="28"/>
      <c r="DQ974" s="28"/>
      <c r="DV974" s="202"/>
      <c r="DX974" s="28"/>
      <c r="DY974" s="28"/>
      <c r="DZ974" s="28"/>
      <c r="EE974" s="202"/>
      <c r="EG974" s="28"/>
      <c r="EH974" s="28"/>
      <c r="EI974" s="28"/>
      <c r="EN974" s="202"/>
      <c r="EP974" s="28"/>
      <c r="EQ974" s="28"/>
      <c r="ER974" s="28"/>
      <c r="EW974" s="202"/>
      <c r="EY974" s="28"/>
      <c r="EZ974" s="28"/>
      <c r="FA974" s="28"/>
      <c r="FF974" s="202"/>
      <c r="FH974" s="28"/>
      <c r="FI974" s="28"/>
      <c r="FJ974" s="28"/>
      <c r="FO974" s="202"/>
      <c r="FQ974" s="28"/>
      <c r="FR974" s="28"/>
      <c r="FS974" s="28"/>
      <c r="FX974" s="202"/>
      <c r="FZ974" s="28"/>
      <c r="GA974" s="28"/>
      <c r="GB974" s="28"/>
      <c r="GG974" s="202"/>
      <c r="GI974" s="28"/>
      <c r="GJ974" s="28"/>
      <c r="GK974" s="28"/>
      <c r="GP974" s="202"/>
      <c r="GR974" s="28"/>
      <c r="GS974" s="28"/>
      <c r="GT974" s="28"/>
      <c r="GY974" s="202"/>
      <c r="HA974" s="28"/>
      <c r="HB974" s="28"/>
      <c r="HC974" s="28"/>
      <c r="HH974" s="202"/>
      <c r="HJ974" s="28"/>
      <c r="HK974" s="28"/>
      <c r="HL974" s="28"/>
      <c r="HQ974" s="28"/>
      <c r="HR974" s="28"/>
      <c r="HS974" s="28"/>
      <c r="HT974" s="28"/>
      <c r="HU974" s="28"/>
      <c r="HV974" s="28"/>
      <c r="HW974" s="28"/>
      <c r="HX974" s="28"/>
      <c r="HY974" s="28"/>
      <c r="HZ974" s="28"/>
      <c r="IA974" s="28"/>
      <c r="IB974" s="28"/>
      <c r="IC974" s="28"/>
      <c r="ID974" s="28"/>
      <c r="IE974" s="28"/>
      <c r="IF974" s="28"/>
      <c r="IG974" s="28"/>
      <c r="IH974" s="28"/>
      <c r="II974" s="28"/>
      <c r="IJ974" s="28"/>
      <c r="IK974" s="28"/>
      <c r="IL974" s="28"/>
      <c r="IM974" s="28"/>
      <c r="IN974" s="28"/>
      <c r="IO974" s="28"/>
      <c r="IP974" s="28"/>
      <c r="IQ974" s="28"/>
      <c r="IR974" s="28"/>
      <c r="IS974" s="28"/>
      <c r="IT974" s="28"/>
      <c r="IU974" s="28"/>
      <c r="IV974" s="28"/>
    </row>
    <row r="975" spans="1:256" s="54" customFormat="1" ht="18">
      <c r="A975" s="364" t="s">
        <v>1464</v>
      </c>
      <c r="B975" s="28"/>
      <c r="C975" s="292"/>
      <c r="D975" s="365" t="s">
        <v>129</v>
      </c>
      <c r="E975" s="54">
        <f t="shared" si="15"/>
        <v>0</v>
      </c>
      <c r="F975" s="305">
        <f t="shared" si="16"/>
        <v>0</v>
      </c>
      <c r="H975" s="300"/>
      <c r="I975" s="300"/>
      <c r="J975" s="300"/>
      <c r="K975" s="300"/>
      <c r="L975" s="28"/>
      <c r="M975" s="300"/>
      <c r="N975" s="28"/>
      <c r="R975" s="202"/>
      <c r="T975" s="28"/>
      <c r="U975" s="28"/>
      <c r="V975" s="28"/>
      <c r="AA975" s="202"/>
      <c r="AC975" s="28"/>
      <c r="AD975" s="28"/>
      <c r="AE975" s="28"/>
      <c r="AJ975" s="202"/>
      <c r="AL975" s="28"/>
      <c r="AM975" s="28"/>
      <c r="AN975" s="28"/>
      <c r="AS975" s="202"/>
      <c r="AU975" s="28"/>
      <c r="AV975" s="28"/>
      <c r="AW975" s="28"/>
      <c r="BB975" s="202"/>
      <c r="BD975" s="28"/>
      <c r="BE975" s="28"/>
      <c r="BF975" s="28"/>
      <c r="BK975" s="202"/>
      <c r="BM975" s="28"/>
      <c r="BN975" s="28"/>
      <c r="BO975" s="28"/>
      <c r="BT975" s="202"/>
      <c r="BV975" s="28"/>
      <c r="BW975" s="28"/>
      <c r="BX975" s="28"/>
      <c r="CC975" s="202"/>
      <c r="CE975" s="28"/>
      <c r="CF975" s="28"/>
      <c r="CG975" s="28"/>
      <c r="CL975" s="202"/>
      <c r="CN975" s="28"/>
      <c r="CO975" s="28"/>
      <c r="CP975" s="28"/>
      <c r="CU975" s="202"/>
      <c r="CW975" s="28"/>
      <c r="CX975" s="28"/>
      <c r="CY975" s="28"/>
      <c r="DD975" s="202"/>
      <c r="DF975" s="28"/>
      <c r="DG975" s="28"/>
      <c r="DH975" s="28"/>
      <c r="DM975" s="202"/>
      <c r="DO975" s="28"/>
      <c r="DP975" s="28"/>
      <c r="DQ975" s="28"/>
      <c r="DV975" s="202"/>
      <c r="DX975" s="28"/>
      <c r="DY975" s="28"/>
      <c r="DZ975" s="28"/>
      <c r="EE975" s="202"/>
      <c r="EG975" s="28"/>
      <c r="EH975" s="28"/>
      <c r="EI975" s="28"/>
      <c r="EN975" s="202"/>
      <c r="EP975" s="28"/>
      <c r="EQ975" s="28"/>
      <c r="ER975" s="28"/>
      <c r="EW975" s="202"/>
      <c r="EY975" s="28"/>
      <c r="EZ975" s="28"/>
      <c r="FA975" s="28"/>
      <c r="FF975" s="202"/>
      <c r="FH975" s="28"/>
      <c r="FI975" s="28"/>
      <c r="FJ975" s="28"/>
      <c r="FO975" s="202"/>
      <c r="FQ975" s="28"/>
      <c r="FR975" s="28"/>
      <c r="FS975" s="28"/>
      <c r="FX975" s="202"/>
      <c r="FZ975" s="28"/>
      <c r="GA975" s="28"/>
      <c r="GB975" s="28"/>
      <c r="GG975" s="202"/>
      <c r="GI975" s="28"/>
      <c r="GJ975" s="28"/>
      <c r="GK975" s="28"/>
      <c r="GP975" s="202"/>
      <c r="GR975" s="28"/>
      <c r="GS975" s="28"/>
      <c r="GT975" s="28"/>
      <c r="GY975" s="202"/>
      <c r="HA975" s="28"/>
      <c r="HB975" s="28"/>
      <c r="HC975" s="28"/>
      <c r="HH975" s="202"/>
      <c r="HJ975" s="28"/>
      <c r="HK975" s="28"/>
      <c r="HL975" s="28"/>
      <c r="HQ975" s="28"/>
      <c r="HR975" s="28"/>
      <c r="HS975" s="28"/>
      <c r="HT975" s="28"/>
      <c r="HU975" s="28"/>
      <c r="HV975" s="28"/>
      <c r="HW975" s="28"/>
      <c r="HX975" s="28"/>
      <c r="HY975" s="28"/>
      <c r="HZ975" s="28"/>
      <c r="IA975" s="28"/>
      <c r="IB975" s="28"/>
      <c r="IC975" s="28"/>
      <c r="ID975" s="28"/>
      <c r="IE975" s="28"/>
      <c r="IF975" s="28"/>
      <c r="IG975" s="28"/>
      <c r="IH975" s="28"/>
      <c r="II975" s="28"/>
      <c r="IJ975" s="28"/>
      <c r="IK975" s="28"/>
      <c r="IL975" s="28"/>
      <c r="IM975" s="28"/>
      <c r="IN975" s="28"/>
      <c r="IO975" s="28"/>
      <c r="IP975" s="28"/>
      <c r="IQ975" s="28"/>
      <c r="IR975" s="28"/>
      <c r="IS975" s="28"/>
      <c r="IT975" s="28"/>
      <c r="IU975" s="28"/>
      <c r="IV975" s="28"/>
    </row>
    <row r="976" spans="1:256" s="54" customFormat="1" ht="18">
      <c r="A976" s="364" t="s">
        <v>646</v>
      </c>
      <c r="B976" s="28"/>
      <c r="C976" s="292"/>
      <c r="D976" s="365" t="s">
        <v>129</v>
      </c>
      <c r="E976" s="54">
        <f t="shared" si="15"/>
        <v>0</v>
      </c>
      <c r="F976" s="305">
        <f t="shared" si="16"/>
        <v>4</v>
      </c>
      <c r="H976" s="300"/>
      <c r="I976" s="300">
        <v>4</v>
      </c>
      <c r="J976" s="300"/>
      <c r="K976" s="300"/>
      <c r="L976" s="28"/>
      <c r="M976" s="300"/>
      <c r="N976" s="28"/>
      <c r="R976" s="202"/>
      <c r="T976" s="28"/>
      <c r="U976" s="28"/>
      <c r="V976" s="28"/>
      <c r="AA976" s="202"/>
      <c r="AC976" s="28"/>
      <c r="AD976" s="28"/>
      <c r="AE976" s="28"/>
      <c r="AJ976" s="202"/>
      <c r="AL976" s="28"/>
      <c r="AM976" s="28"/>
      <c r="AN976" s="28"/>
      <c r="AS976" s="202"/>
      <c r="AU976" s="28"/>
      <c r="AV976" s="28"/>
      <c r="AW976" s="28"/>
      <c r="BB976" s="202"/>
      <c r="BD976" s="28"/>
      <c r="BE976" s="28"/>
      <c r="BF976" s="28"/>
      <c r="BK976" s="202"/>
      <c r="BM976" s="28"/>
      <c r="BN976" s="28"/>
      <c r="BO976" s="28"/>
      <c r="BT976" s="202"/>
      <c r="BV976" s="28"/>
      <c r="BW976" s="28"/>
      <c r="BX976" s="28"/>
      <c r="CC976" s="202"/>
      <c r="CE976" s="28"/>
      <c r="CF976" s="28"/>
      <c r="CG976" s="28"/>
      <c r="CL976" s="202"/>
      <c r="CN976" s="28"/>
      <c r="CO976" s="28"/>
      <c r="CP976" s="28"/>
      <c r="CU976" s="202"/>
      <c r="CW976" s="28"/>
      <c r="CX976" s="28"/>
      <c r="CY976" s="28"/>
      <c r="DD976" s="202"/>
      <c r="DF976" s="28"/>
      <c r="DG976" s="28"/>
      <c r="DH976" s="28"/>
      <c r="DM976" s="202"/>
      <c r="DO976" s="28"/>
      <c r="DP976" s="28"/>
      <c r="DQ976" s="28"/>
      <c r="DV976" s="202"/>
      <c r="DX976" s="28"/>
      <c r="DY976" s="28"/>
      <c r="DZ976" s="28"/>
      <c r="EE976" s="202"/>
      <c r="EG976" s="28"/>
      <c r="EH976" s="28"/>
      <c r="EI976" s="28"/>
      <c r="EN976" s="202"/>
      <c r="EP976" s="28"/>
      <c r="EQ976" s="28"/>
      <c r="ER976" s="28"/>
      <c r="EW976" s="202"/>
      <c r="EY976" s="28"/>
      <c r="EZ976" s="28"/>
      <c r="FA976" s="28"/>
      <c r="FF976" s="202"/>
      <c r="FH976" s="28"/>
      <c r="FI976" s="28"/>
      <c r="FJ976" s="28"/>
      <c r="FO976" s="202"/>
      <c r="FQ976" s="28"/>
      <c r="FR976" s="28"/>
      <c r="FS976" s="28"/>
      <c r="FX976" s="202"/>
      <c r="FZ976" s="28"/>
      <c r="GA976" s="28"/>
      <c r="GB976" s="28"/>
      <c r="GG976" s="202"/>
      <c r="GI976" s="28"/>
      <c r="GJ976" s="28"/>
      <c r="GK976" s="28"/>
      <c r="GP976" s="202"/>
      <c r="GR976" s="28"/>
      <c r="GS976" s="28"/>
      <c r="GT976" s="28"/>
      <c r="GY976" s="202"/>
      <c r="HA976" s="28"/>
      <c r="HB976" s="28"/>
      <c r="HC976" s="28"/>
      <c r="HH976" s="202"/>
      <c r="HJ976" s="28"/>
      <c r="HK976" s="28"/>
      <c r="HL976" s="28"/>
      <c r="HQ976" s="28"/>
      <c r="HR976" s="28"/>
      <c r="HS976" s="28"/>
      <c r="HT976" s="28"/>
      <c r="HU976" s="28"/>
      <c r="HV976" s="28"/>
      <c r="HW976" s="28"/>
      <c r="HX976" s="28"/>
      <c r="HY976" s="28"/>
      <c r="HZ976" s="28"/>
      <c r="IA976" s="28"/>
      <c r="IB976" s="28"/>
      <c r="IC976" s="28"/>
      <c r="ID976" s="28"/>
      <c r="IE976" s="28"/>
      <c r="IF976" s="28"/>
      <c r="IG976" s="28"/>
      <c r="IH976" s="28"/>
      <c r="II976" s="28"/>
      <c r="IJ976" s="28"/>
      <c r="IK976" s="28"/>
      <c r="IL976" s="28"/>
      <c r="IM976" s="28"/>
      <c r="IN976" s="28"/>
      <c r="IO976" s="28"/>
      <c r="IP976" s="28"/>
      <c r="IQ976" s="28"/>
      <c r="IR976" s="28"/>
      <c r="IS976" s="28"/>
      <c r="IT976" s="28"/>
      <c r="IU976" s="28"/>
      <c r="IV976" s="28"/>
    </row>
    <row r="977" spans="1:256" s="54" customFormat="1" ht="18">
      <c r="A977" s="364" t="s">
        <v>478</v>
      </c>
      <c r="B977" s="28"/>
      <c r="C977" s="292"/>
      <c r="D977" s="365" t="s">
        <v>129</v>
      </c>
      <c r="E977" s="54">
        <f t="shared" si="15"/>
        <v>37</v>
      </c>
      <c r="F977" s="305">
        <f t="shared" si="16"/>
        <v>188</v>
      </c>
      <c r="G977" s="54">
        <v>121</v>
      </c>
      <c r="H977" s="300">
        <v>57</v>
      </c>
      <c r="I977" s="300"/>
      <c r="J977" s="300"/>
      <c r="K977" s="300">
        <v>10</v>
      </c>
      <c r="L977" s="28"/>
      <c r="M977" s="300"/>
      <c r="N977" s="28"/>
      <c r="R977" s="202"/>
      <c r="T977" s="28"/>
      <c r="U977" s="28"/>
      <c r="V977" s="28"/>
      <c r="AA977" s="202"/>
      <c r="AC977" s="28"/>
      <c r="AD977" s="28"/>
      <c r="AE977" s="28"/>
      <c r="AJ977" s="202"/>
      <c r="AL977" s="28"/>
      <c r="AM977" s="28"/>
      <c r="AN977" s="28"/>
      <c r="AS977" s="202"/>
      <c r="AU977" s="28"/>
      <c r="AV977" s="28"/>
      <c r="AW977" s="28"/>
      <c r="BB977" s="202"/>
      <c r="BD977" s="28"/>
      <c r="BE977" s="28"/>
      <c r="BF977" s="28"/>
      <c r="BK977" s="202"/>
      <c r="BM977" s="28"/>
      <c r="BN977" s="28"/>
      <c r="BO977" s="28"/>
      <c r="BT977" s="202"/>
      <c r="BV977" s="28"/>
      <c r="BW977" s="28"/>
      <c r="BX977" s="28"/>
      <c r="CC977" s="202"/>
      <c r="CE977" s="28"/>
      <c r="CF977" s="28"/>
      <c r="CG977" s="28"/>
      <c r="CL977" s="202"/>
      <c r="CN977" s="28"/>
      <c r="CO977" s="28"/>
      <c r="CP977" s="28"/>
      <c r="CU977" s="202"/>
      <c r="CW977" s="28"/>
      <c r="CX977" s="28"/>
      <c r="CY977" s="28"/>
      <c r="DD977" s="202"/>
      <c r="DF977" s="28"/>
      <c r="DG977" s="28"/>
      <c r="DH977" s="28"/>
      <c r="DM977" s="202"/>
      <c r="DO977" s="28"/>
      <c r="DP977" s="28"/>
      <c r="DQ977" s="28"/>
      <c r="DV977" s="202"/>
      <c r="DX977" s="28"/>
      <c r="DY977" s="28"/>
      <c r="DZ977" s="28"/>
      <c r="EE977" s="202"/>
      <c r="EG977" s="28"/>
      <c r="EH977" s="28"/>
      <c r="EI977" s="28"/>
      <c r="EN977" s="202"/>
      <c r="EP977" s="28"/>
      <c r="EQ977" s="28"/>
      <c r="ER977" s="28"/>
      <c r="EW977" s="202"/>
      <c r="EY977" s="28"/>
      <c r="EZ977" s="28"/>
      <c r="FA977" s="28"/>
      <c r="FF977" s="202"/>
      <c r="FH977" s="28"/>
      <c r="FI977" s="28"/>
      <c r="FJ977" s="28"/>
      <c r="FO977" s="202"/>
      <c r="FQ977" s="28"/>
      <c r="FR977" s="28"/>
      <c r="FS977" s="28"/>
      <c r="FX977" s="202"/>
      <c r="FZ977" s="28"/>
      <c r="GA977" s="28"/>
      <c r="GB977" s="28"/>
      <c r="GG977" s="202"/>
      <c r="GI977" s="28"/>
      <c r="GJ977" s="28"/>
      <c r="GK977" s="28"/>
      <c r="GP977" s="202"/>
      <c r="GR977" s="28"/>
      <c r="GS977" s="28"/>
      <c r="GT977" s="28"/>
      <c r="GY977" s="202"/>
      <c r="HA977" s="28"/>
      <c r="HB977" s="28"/>
      <c r="HC977" s="28"/>
      <c r="HH977" s="202"/>
      <c r="HJ977" s="28"/>
      <c r="HK977" s="28"/>
      <c r="HL977" s="28"/>
      <c r="HQ977" s="28"/>
      <c r="HR977" s="28"/>
      <c r="HS977" s="28"/>
      <c r="HT977" s="28"/>
      <c r="HU977" s="28"/>
      <c r="HV977" s="28"/>
      <c r="HW977" s="28"/>
      <c r="HX977" s="28"/>
      <c r="HY977" s="28"/>
      <c r="HZ977" s="28"/>
      <c r="IA977" s="28"/>
      <c r="IB977" s="28"/>
      <c r="IC977" s="28"/>
      <c r="ID977" s="28"/>
      <c r="IE977" s="28"/>
      <c r="IF977" s="28"/>
      <c r="IG977" s="28"/>
      <c r="IH977" s="28"/>
      <c r="II977" s="28"/>
      <c r="IJ977" s="28"/>
      <c r="IK977" s="28"/>
      <c r="IL977" s="28"/>
      <c r="IM977" s="28"/>
      <c r="IN977" s="28"/>
      <c r="IO977" s="28"/>
      <c r="IP977" s="28"/>
      <c r="IQ977" s="28"/>
      <c r="IR977" s="28"/>
      <c r="IS977" s="28"/>
      <c r="IT977" s="28"/>
      <c r="IU977" s="28"/>
      <c r="IV977" s="28"/>
    </row>
    <row r="978" spans="1:256" s="54" customFormat="1" ht="18">
      <c r="A978" s="364" t="s">
        <v>2403</v>
      </c>
      <c r="B978" s="28"/>
      <c r="C978" s="28"/>
      <c r="D978" s="365" t="s">
        <v>129</v>
      </c>
      <c r="E978" s="54">
        <f t="shared" si="15"/>
        <v>0</v>
      </c>
      <c r="F978" s="305">
        <f t="shared" si="16"/>
        <v>0</v>
      </c>
      <c r="H978" s="300"/>
      <c r="I978" s="300"/>
      <c r="J978" s="300"/>
      <c r="K978" s="300"/>
      <c r="L978" s="300"/>
      <c r="M978" s="300"/>
      <c r="N978" s="28"/>
      <c r="R978" s="202"/>
      <c r="T978" s="28"/>
      <c r="U978" s="28"/>
      <c r="V978" s="28"/>
      <c r="AA978" s="202"/>
      <c r="AC978" s="28"/>
      <c r="AD978" s="28"/>
      <c r="AE978" s="28"/>
      <c r="AJ978" s="202"/>
      <c r="AL978" s="28"/>
      <c r="AM978" s="28"/>
      <c r="AN978" s="28"/>
      <c r="AS978" s="202"/>
      <c r="AU978" s="28"/>
      <c r="AV978" s="28"/>
      <c r="AW978" s="28"/>
      <c r="BB978" s="202"/>
      <c r="BD978" s="28"/>
      <c r="BE978" s="28"/>
      <c r="BF978" s="28"/>
      <c r="BK978" s="202"/>
      <c r="BM978" s="28"/>
      <c r="BN978" s="28"/>
      <c r="BO978" s="28"/>
      <c r="BT978" s="202"/>
      <c r="BV978" s="28"/>
      <c r="BW978" s="28"/>
      <c r="BX978" s="28"/>
      <c r="CC978" s="202"/>
      <c r="CE978" s="28"/>
      <c r="CF978" s="28"/>
      <c r="CG978" s="28"/>
      <c r="CL978" s="202"/>
      <c r="CN978" s="28"/>
      <c r="CO978" s="28"/>
      <c r="CP978" s="28"/>
      <c r="CU978" s="202"/>
      <c r="CW978" s="28"/>
      <c r="CX978" s="28"/>
      <c r="CY978" s="28"/>
      <c r="DD978" s="202"/>
      <c r="DF978" s="28"/>
      <c r="DG978" s="28"/>
      <c r="DH978" s="28"/>
      <c r="DM978" s="202"/>
      <c r="DO978" s="28"/>
      <c r="DP978" s="28"/>
      <c r="DQ978" s="28"/>
      <c r="DV978" s="202"/>
      <c r="DX978" s="28"/>
      <c r="DY978" s="28"/>
      <c r="DZ978" s="28"/>
      <c r="EE978" s="202"/>
      <c r="EG978" s="28"/>
      <c r="EH978" s="28"/>
      <c r="EI978" s="28"/>
      <c r="EN978" s="202"/>
      <c r="EP978" s="28"/>
      <c r="EQ978" s="28"/>
      <c r="ER978" s="28"/>
      <c r="EW978" s="202"/>
      <c r="EY978" s="28"/>
      <c r="EZ978" s="28"/>
      <c r="FA978" s="28"/>
      <c r="FF978" s="202"/>
      <c r="FH978" s="28"/>
      <c r="FI978" s="28"/>
      <c r="FJ978" s="28"/>
      <c r="FO978" s="202"/>
      <c r="FQ978" s="28"/>
      <c r="FR978" s="28"/>
      <c r="FS978" s="28"/>
      <c r="FX978" s="202"/>
      <c r="FZ978" s="28"/>
      <c r="GA978" s="28"/>
      <c r="GB978" s="28"/>
      <c r="GG978" s="202"/>
      <c r="GI978" s="28"/>
      <c r="GJ978" s="28"/>
      <c r="GK978" s="28"/>
      <c r="GP978" s="202"/>
      <c r="GR978" s="28"/>
      <c r="GS978" s="28"/>
      <c r="GT978" s="28"/>
      <c r="GY978" s="202"/>
      <c r="HA978" s="28"/>
      <c r="HB978" s="28"/>
      <c r="HC978" s="28"/>
      <c r="HH978" s="202"/>
      <c r="HJ978" s="28"/>
      <c r="HK978" s="28"/>
      <c r="HL978" s="28"/>
      <c r="HQ978" s="28"/>
      <c r="HR978" s="28"/>
      <c r="HS978" s="28"/>
      <c r="HT978" s="28"/>
      <c r="HU978" s="28"/>
      <c r="HV978" s="28"/>
      <c r="HW978" s="28"/>
      <c r="HX978" s="28"/>
      <c r="HY978" s="28"/>
      <c r="HZ978" s="28"/>
      <c r="IA978" s="28"/>
      <c r="IB978" s="28"/>
      <c r="IC978" s="28"/>
      <c r="ID978" s="28"/>
      <c r="IE978" s="28"/>
      <c r="IF978" s="28"/>
      <c r="IG978" s="28"/>
      <c r="IH978" s="28"/>
      <c r="II978" s="28"/>
      <c r="IJ978" s="28"/>
      <c r="IK978" s="28"/>
      <c r="IL978" s="28"/>
      <c r="IM978" s="28"/>
      <c r="IN978" s="28"/>
      <c r="IO978" s="28"/>
      <c r="IP978" s="28"/>
      <c r="IQ978" s="28"/>
      <c r="IR978" s="28"/>
      <c r="IS978" s="28"/>
      <c r="IT978" s="28"/>
      <c r="IU978" s="28"/>
      <c r="IV978" s="28"/>
    </row>
    <row r="979" spans="1:256" s="54" customFormat="1" ht="18">
      <c r="A979" s="364" t="s">
        <v>2404</v>
      </c>
      <c r="B979" s="28"/>
      <c r="C979" s="28"/>
      <c r="D979" s="365" t="s">
        <v>129</v>
      </c>
      <c r="E979" s="54">
        <f t="shared" si="15"/>
        <v>0</v>
      </c>
      <c r="F979" s="305">
        <f t="shared" si="16"/>
        <v>0</v>
      </c>
      <c r="H979" s="300"/>
      <c r="I979" s="300"/>
      <c r="J979" s="300"/>
      <c r="K979" s="300"/>
      <c r="L979" s="28"/>
      <c r="M979" s="300"/>
      <c r="N979" s="28"/>
      <c r="R979" s="202"/>
      <c r="T979" s="28"/>
      <c r="U979" s="28"/>
      <c r="V979" s="28"/>
      <c r="AA979" s="202"/>
      <c r="AC979" s="28"/>
      <c r="AD979" s="28"/>
      <c r="AE979" s="28"/>
      <c r="AJ979" s="202"/>
      <c r="AL979" s="28"/>
      <c r="AM979" s="28"/>
      <c r="AN979" s="28"/>
      <c r="AS979" s="202"/>
      <c r="AU979" s="28"/>
      <c r="AV979" s="28"/>
      <c r="AW979" s="28"/>
      <c r="BB979" s="202"/>
      <c r="BD979" s="28"/>
      <c r="BE979" s="28"/>
      <c r="BF979" s="28"/>
      <c r="BK979" s="202"/>
      <c r="BM979" s="28"/>
      <c r="BN979" s="28"/>
      <c r="BO979" s="28"/>
      <c r="BT979" s="202"/>
      <c r="BV979" s="28"/>
      <c r="BW979" s="28"/>
      <c r="BX979" s="28"/>
      <c r="CC979" s="202"/>
      <c r="CE979" s="28"/>
      <c r="CF979" s="28"/>
      <c r="CG979" s="28"/>
      <c r="CL979" s="202"/>
      <c r="CN979" s="28"/>
      <c r="CO979" s="28"/>
      <c r="CP979" s="28"/>
      <c r="CU979" s="202"/>
      <c r="CW979" s="28"/>
      <c r="CX979" s="28"/>
      <c r="CY979" s="28"/>
      <c r="DD979" s="202"/>
      <c r="DF979" s="28"/>
      <c r="DG979" s="28"/>
      <c r="DH979" s="28"/>
      <c r="DM979" s="202"/>
      <c r="DO979" s="28"/>
      <c r="DP979" s="28"/>
      <c r="DQ979" s="28"/>
      <c r="DV979" s="202"/>
      <c r="DX979" s="28"/>
      <c r="DY979" s="28"/>
      <c r="DZ979" s="28"/>
      <c r="EE979" s="202"/>
      <c r="EG979" s="28"/>
      <c r="EH979" s="28"/>
      <c r="EI979" s="28"/>
      <c r="EN979" s="202"/>
      <c r="EP979" s="28"/>
      <c r="EQ979" s="28"/>
      <c r="ER979" s="28"/>
      <c r="EW979" s="202"/>
      <c r="EY979" s="28"/>
      <c r="EZ979" s="28"/>
      <c r="FA979" s="28"/>
      <c r="FF979" s="202"/>
      <c r="FH979" s="28"/>
      <c r="FI979" s="28"/>
      <c r="FJ979" s="28"/>
      <c r="FO979" s="202"/>
      <c r="FQ979" s="28"/>
      <c r="FR979" s="28"/>
      <c r="FS979" s="28"/>
      <c r="FX979" s="202"/>
      <c r="FZ979" s="28"/>
      <c r="GA979" s="28"/>
      <c r="GB979" s="28"/>
      <c r="GG979" s="202"/>
      <c r="GI979" s="28"/>
      <c r="GJ979" s="28"/>
      <c r="GK979" s="28"/>
      <c r="GP979" s="202"/>
      <c r="GR979" s="28"/>
      <c r="GS979" s="28"/>
      <c r="GT979" s="28"/>
      <c r="GY979" s="202"/>
      <c r="HA979" s="28"/>
      <c r="HB979" s="28"/>
      <c r="HC979" s="28"/>
      <c r="HH979" s="202"/>
      <c r="HJ979" s="28"/>
      <c r="HK979" s="28"/>
      <c r="HL979" s="28"/>
      <c r="HQ979" s="28"/>
      <c r="HR979" s="28"/>
      <c r="HS979" s="28"/>
      <c r="HT979" s="28"/>
      <c r="HU979" s="28"/>
      <c r="HV979" s="28"/>
      <c r="HW979" s="28"/>
      <c r="HX979" s="28"/>
      <c r="HY979" s="28"/>
      <c r="HZ979" s="28"/>
      <c r="IA979" s="28"/>
      <c r="IB979" s="28"/>
      <c r="IC979" s="28"/>
      <c r="ID979" s="28"/>
      <c r="IE979" s="28"/>
      <c r="IF979" s="28"/>
      <c r="IG979" s="28"/>
      <c r="IH979" s="28"/>
      <c r="II979" s="28"/>
      <c r="IJ979" s="28"/>
      <c r="IK979" s="28"/>
      <c r="IL979" s="28"/>
      <c r="IM979" s="28"/>
      <c r="IN979" s="28"/>
      <c r="IO979" s="28"/>
      <c r="IP979" s="28"/>
      <c r="IQ979" s="28"/>
      <c r="IR979" s="28"/>
      <c r="IS979" s="28"/>
      <c r="IT979" s="28"/>
      <c r="IU979" s="28"/>
      <c r="IV979" s="28"/>
    </row>
    <row r="980" spans="1:256" s="54" customFormat="1" ht="18">
      <c r="A980" s="364" t="s">
        <v>733</v>
      </c>
      <c r="B980" s="28"/>
      <c r="C980" s="292"/>
      <c r="D980" s="365" t="s">
        <v>129</v>
      </c>
      <c r="E980" s="54">
        <f t="shared" si="15"/>
        <v>1</v>
      </c>
      <c r="F980" s="305">
        <f t="shared" si="16"/>
        <v>0</v>
      </c>
      <c r="J980" s="28"/>
      <c r="L980" s="28"/>
      <c r="N980" s="28"/>
      <c r="R980" s="202"/>
      <c r="T980" s="28"/>
      <c r="U980" s="28"/>
      <c r="V980" s="28"/>
      <c r="AA980" s="202"/>
      <c r="AC980" s="28"/>
      <c r="AD980" s="28"/>
      <c r="AE980" s="28"/>
      <c r="AJ980" s="202"/>
      <c r="AL980" s="28"/>
      <c r="AM980" s="28"/>
      <c r="AN980" s="28"/>
      <c r="AS980" s="202"/>
      <c r="AU980" s="28"/>
      <c r="AV980" s="28"/>
      <c r="AW980" s="28"/>
      <c r="BB980" s="202"/>
      <c r="BD980" s="28"/>
      <c r="BE980" s="28"/>
      <c r="BF980" s="28"/>
      <c r="BK980" s="202"/>
      <c r="BM980" s="28"/>
      <c r="BN980" s="28"/>
      <c r="BO980" s="28"/>
      <c r="BT980" s="202"/>
      <c r="BV980" s="28"/>
      <c r="BW980" s="28"/>
      <c r="BX980" s="28"/>
      <c r="CC980" s="202"/>
      <c r="CE980" s="28"/>
      <c r="CF980" s="28"/>
      <c r="CG980" s="28"/>
      <c r="CL980" s="202"/>
      <c r="CN980" s="28"/>
      <c r="CO980" s="28"/>
      <c r="CP980" s="28"/>
      <c r="CU980" s="202"/>
      <c r="CW980" s="28"/>
      <c r="CX980" s="28"/>
      <c r="CY980" s="28"/>
      <c r="DD980" s="202"/>
      <c r="DF980" s="28"/>
      <c r="DG980" s="28"/>
      <c r="DH980" s="28"/>
      <c r="DM980" s="202"/>
      <c r="DO980" s="28"/>
      <c r="DP980" s="28"/>
      <c r="DQ980" s="28"/>
      <c r="DV980" s="202"/>
      <c r="DX980" s="28"/>
      <c r="DY980" s="28"/>
      <c r="DZ980" s="28"/>
      <c r="EE980" s="202"/>
      <c r="EG980" s="28"/>
      <c r="EH980" s="28"/>
      <c r="EI980" s="28"/>
      <c r="EN980" s="202"/>
      <c r="EP980" s="28"/>
      <c r="EQ980" s="28"/>
      <c r="ER980" s="28"/>
      <c r="EW980" s="202"/>
      <c r="EY980" s="28"/>
      <c r="EZ980" s="28"/>
      <c r="FA980" s="28"/>
      <c r="FF980" s="202"/>
      <c r="FH980" s="28"/>
      <c r="FI980" s="28"/>
      <c r="FJ980" s="28"/>
      <c r="FO980" s="202"/>
      <c r="FQ980" s="28"/>
      <c r="FR980" s="28"/>
      <c r="FS980" s="28"/>
      <c r="FX980" s="202"/>
      <c r="FZ980" s="28"/>
      <c r="GA980" s="28"/>
      <c r="GB980" s="28"/>
      <c r="GG980" s="202"/>
      <c r="GI980" s="28"/>
      <c r="GJ980" s="28"/>
      <c r="GK980" s="28"/>
      <c r="GP980" s="202"/>
      <c r="GR980" s="28"/>
      <c r="GS980" s="28"/>
      <c r="GT980" s="28"/>
      <c r="GY980" s="202"/>
      <c r="HA980" s="28"/>
      <c r="HB980" s="28"/>
      <c r="HC980" s="28"/>
      <c r="HH980" s="202"/>
      <c r="HJ980" s="28"/>
      <c r="HK980" s="28"/>
      <c r="HL980" s="28"/>
      <c r="HQ980" s="28"/>
      <c r="HR980" s="28"/>
      <c r="HS980" s="28"/>
      <c r="HT980" s="28"/>
      <c r="HU980" s="28"/>
      <c r="HV980" s="28"/>
      <c r="HW980" s="28"/>
      <c r="HX980" s="28"/>
      <c r="HY980" s="28"/>
      <c r="HZ980" s="28"/>
      <c r="IA980" s="28"/>
      <c r="IB980" s="28"/>
      <c r="IC980" s="28"/>
      <c r="ID980" s="28"/>
      <c r="IE980" s="28"/>
      <c r="IF980" s="28"/>
      <c r="IG980" s="28"/>
      <c r="IH980" s="28"/>
      <c r="II980" s="28"/>
      <c r="IJ980" s="28"/>
      <c r="IK980" s="28"/>
      <c r="IL980" s="28"/>
      <c r="IM980" s="28"/>
      <c r="IN980" s="28"/>
      <c r="IO980" s="28"/>
      <c r="IP980" s="28"/>
      <c r="IQ980" s="28"/>
      <c r="IR980" s="28"/>
      <c r="IS980" s="28"/>
      <c r="IT980" s="28"/>
      <c r="IU980" s="28"/>
      <c r="IV980" s="28"/>
    </row>
    <row r="981" spans="1:256" s="54" customFormat="1" ht="18">
      <c r="A981" s="364" t="s">
        <v>1407</v>
      </c>
      <c r="B981" s="292"/>
      <c r="C981" s="292"/>
      <c r="D981" s="54" t="s">
        <v>130</v>
      </c>
      <c r="E981" s="54">
        <f t="shared" si="15"/>
        <v>3</v>
      </c>
      <c r="F981" s="305">
        <f t="shared" si="16"/>
        <v>26</v>
      </c>
      <c r="H981" s="28"/>
      <c r="I981" s="28"/>
      <c r="J981" s="28">
        <v>26</v>
      </c>
      <c r="K981" s="28"/>
      <c r="M981" s="28"/>
      <c r="N981" s="28"/>
      <c r="R981" s="202"/>
      <c r="T981" s="28"/>
      <c r="U981" s="28"/>
      <c r="V981" s="28"/>
      <c r="AA981" s="202"/>
      <c r="AC981" s="28"/>
      <c r="AD981" s="28"/>
      <c r="AE981" s="28"/>
      <c r="AJ981" s="202"/>
      <c r="AL981" s="28"/>
      <c r="AM981" s="28"/>
      <c r="AN981" s="28"/>
      <c r="AS981" s="202"/>
      <c r="AU981" s="28"/>
      <c r="AV981" s="28"/>
      <c r="AW981" s="28"/>
      <c r="BB981" s="202"/>
      <c r="BD981" s="28"/>
      <c r="BE981" s="28"/>
      <c r="BF981" s="28"/>
      <c r="BK981" s="202"/>
      <c r="BM981" s="28"/>
      <c r="BN981" s="28"/>
      <c r="BO981" s="28"/>
      <c r="BT981" s="202"/>
      <c r="BV981" s="28"/>
      <c r="BW981" s="28"/>
      <c r="BX981" s="28"/>
      <c r="CC981" s="202"/>
      <c r="CE981" s="28"/>
      <c r="CF981" s="28"/>
      <c r="CG981" s="28"/>
      <c r="CL981" s="202"/>
      <c r="CN981" s="28"/>
      <c r="CO981" s="28"/>
      <c r="CP981" s="28"/>
      <c r="CU981" s="202"/>
      <c r="CW981" s="28"/>
      <c r="CX981" s="28"/>
      <c r="CY981" s="28"/>
      <c r="DD981" s="202"/>
      <c r="DF981" s="28"/>
      <c r="DG981" s="28"/>
      <c r="DH981" s="28"/>
      <c r="DM981" s="202"/>
      <c r="DO981" s="28"/>
      <c r="DP981" s="28"/>
      <c r="DQ981" s="28"/>
      <c r="DV981" s="202"/>
      <c r="DX981" s="28"/>
      <c r="DY981" s="28"/>
      <c r="DZ981" s="28"/>
      <c r="EE981" s="202"/>
      <c r="EG981" s="28"/>
      <c r="EH981" s="28"/>
      <c r="EI981" s="28"/>
      <c r="EN981" s="202"/>
      <c r="EP981" s="28"/>
      <c r="EQ981" s="28"/>
      <c r="ER981" s="28"/>
      <c r="EW981" s="202"/>
      <c r="EY981" s="28"/>
      <c r="EZ981" s="28"/>
      <c r="FA981" s="28"/>
      <c r="FF981" s="202"/>
      <c r="FH981" s="28"/>
      <c r="FI981" s="28"/>
      <c r="FJ981" s="28"/>
      <c r="FO981" s="202"/>
      <c r="FQ981" s="28"/>
      <c r="FR981" s="28"/>
      <c r="FS981" s="28"/>
      <c r="FX981" s="202"/>
      <c r="FZ981" s="28"/>
      <c r="GA981" s="28"/>
      <c r="GB981" s="28"/>
      <c r="GG981" s="202"/>
      <c r="GI981" s="28"/>
      <c r="GJ981" s="28"/>
      <c r="GK981" s="28"/>
      <c r="GP981" s="202"/>
      <c r="GR981" s="28"/>
      <c r="GS981" s="28"/>
      <c r="GT981" s="28"/>
      <c r="GY981" s="202"/>
      <c r="HA981" s="28"/>
      <c r="HB981" s="28"/>
      <c r="HC981" s="28"/>
      <c r="HH981" s="202"/>
      <c r="HJ981" s="28"/>
      <c r="HK981" s="28"/>
      <c r="HL981" s="28"/>
      <c r="HQ981" s="28"/>
      <c r="HR981" s="28"/>
      <c r="HS981" s="28"/>
      <c r="HT981" s="28"/>
      <c r="HU981" s="28"/>
      <c r="HV981" s="28"/>
      <c r="HW981" s="28"/>
      <c r="HX981" s="28"/>
      <c r="HY981" s="28"/>
      <c r="HZ981" s="28"/>
      <c r="IA981" s="28"/>
      <c r="IB981" s="28"/>
      <c r="IC981" s="28"/>
      <c r="ID981" s="28"/>
      <c r="IE981" s="28"/>
      <c r="IF981" s="28"/>
      <c r="IG981" s="28"/>
      <c r="IH981" s="28"/>
      <c r="II981" s="28"/>
      <c r="IJ981" s="28"/>
      <c r="IK981" s="28"/>
      <c r="IL981" s="28"/>
      <c r="IM981" s="28"/>
      <c r="IN981" s="28"/>
      <c r="IO981" s="28"/>
      <c r="IP981" s="28"/>
      <c r="IQ981" s="28"/>
      <c r="IR981" s="28"/>
      <c r="IS981" s="28"/>
      <c r="IT981" s="28"/>
      <c r="IU981" s="28"/>
      <c r="IV981" s="28"/>
    </row>
    <row r="982" spans="1:256" s="54" customFormat="1" ht="18">
      <c r="A982" s="364" t="s">
        <v>1343</v>
      </c>
      <c r="B982" s="292"/>
      <c r="C982" s="292"/>
      <c r="D982" s="54" t="s">
        <v>132</v>
      </c>
      <c r="E982" s="54">
        <f t="shared" si="15"/>
        <v>48</v>
      </c>
      <c r="F982" s="305">
        <f t="shared" si="16"/>
        <v>297</v>
      </c>
      <c r="G982" s="54">
        <v>231</v>
      </c>
      <c r="H982" s="28"/>
      <c r="I982" s="28">
        <v>38</v>
      </c>
      <c r="J982" s="28">
        <v>8</v>
      </c>
      <c r="K982" s="28">
        <v>20</v>
      </c>
      <c r="L982" s="28"/>
      <c r="M982" s="28"/>
      <c r="N982" s="28"/>
      <c r="R982" s="202"/>
      <c r="T982" s="28"/>
      <c r="U982" s="28"/>
      <c r="V982" s="28"/>
      <c r="AA982" s="202"/>
      <c r="AC982" s="28"/>
      <c r="AD982" s="28"/>
      <c r="AE982" s="28"/>
      <c r="AJ982" s="202"/>
      <c r="AL982" s="28"/>
      <c r="AM982" s="28"/>
      <c r="AN982" s="28"/>
      <c r="AS982" s="202"/>
      <c r="AU982" s="28"/>
      <c r="AV982" s="28"/>
      <c r="AW982" s="28"/>
      <c r="BB982" s="202"/>
      <c r="BD982" s="28"/>
      <c r="BE982" s="28"/>
      <c r="BF982" s="28"/>
      <c r="BK982" s="202"/>
      <c r="BM982" s="28"/>
      <c r="BN982" s="28"/>
      <c r="BO982" s="28"/>
      <c r="BT982" s="202"/>
      <c r="BV982" s="28"/>
      <c r="BW982" s="28"/>
      <c r="BX982" s="28"/>
      <c r="CC982" s="202"/>
      <c r="CE982" s="28"/>
      <c r="CF982" s="28"/>
      <c r="CG982" s="28"/>
      <c r="CL982" s="202"/>
      <c r="CN982" s="28"/>
      <c r="CO982" s="28"/>
      <c r="CP982" s="28"/>
      <c r="CU982" s="202"/>
      <c r="CW982" s="28"/>
      <c r="CX982" s="28"/>
      <c r="CY982" s="28"/>
      <c r="DD982" s="202"/>
      <c r="DF982" s="28"/>
      <c r="DG982" s="28"/>
      <c r="DH982" s="28"/>
      <c r="DM982" s="202"/>
      <c r="DO982" s="28"/>
      <c r="DP982" s="28"/>
      <c r="DQ982" s="28"/>
      <c r="DV982" s="202"/>
      <c r="DX982" s="28"/>
      <c r="DY982" s="28"/>
      <c r="DZ982" s="28"/>
      <c r="EE982" s="202"/>
      <c r="EG982" s="28"/>
      <c r="EH982" s="28"/>
      <c r="EI982" s="28"/>
      <c r="EN982" s="202"/>
      <c r="EP982" s="28"/>
      <c r="EQ982" s="28"/>
      <c r="ER982" s="28"/>
      <c r="EW982" s="202"/>
      <c r="EY982" s="28"/>
      <c r="EZ982" s="28"/>
      <c r="FA982" s="28"/>
      <c r="FF982" s="202"/>
      <c r="FH982" s="28"/>
      <c r="FI982" s="28"/>
      <c r="FJ982" s="28"/>
      <c r="FO982" s="202"/>
      <c r="FQ982" s="28"/>
      <c r="FR982" s="28"/>
      <c r="FS982" s="28"/>
      <c r="FX982" s="202"/>
      <c r="FZ982" s="28"/>
      <c r="GA982" s="28"/>
      <c r="GB982" s="28"/>
      <c r="GG982" s="202"/>
      <c r="GI982" s="28"/>
      <c r="GJ982" s="28"/>
      <c r="GK982" s="28"/>
      <c r="GP982" s="202"/>
      <c r="GR982" s="28"/>
      <c r="GS982" s="28"/>
      <c r="GT982" s="28"/>
      <c r="GY982" s="202"/>
      <c r="HA982" s="28"/>
      <c r="HB982" s="28"/>
      <c r="HC982" s="28"/>
      <c r="HH982" s="202"/>
      <c r="HJ982" s="28"/>
      <c r="HK982" s="28"/>
      <c r="HL982" s="28"/>
      <c r="HQ982" s="28"/>
      <c r="HR982" s="28"/>
      <c r="HS982" s="28"/>
      <c r="HT982" s="28"/>
      <c r="HU982" s="28"/>
      <c r="HV982" s="28"/>
      <c r="HW982" s="28"/>
      <c r="HX982" s="28"/>
      <c r="HY982" s="28"/>
      <c r="HZ982" s="28"/>
      <c r="IA982" s="28"/>
      <c r="IB982" s="28"/>
      <c r="IC982" s="28"/>
      <c r="ID982" s="28"/>
      <c r="IE982" s="28"/>
      <c r="IF982" s="28"/>
      <c r="IG982" s="28"/>
      <c r="IH982" s="28"/>
      <c r="II982" s="28"/>
      <c r="IJ982" s="28"/>
      <c r="IK982" s="28"/>
      <c r="IL982" s="28"/>
      <c r="IM982" s="28"/>
      <c r="IN982" s="28"/>
      <c r="IO982" s="28"/>
      <c r="IP982" s="28"/>
      <c r="IQ982" s="28"/>
      <c r="IR982" s="28"/>
      <c r="IS982" s="28"/>
      <c r="IT982" s="28"/>
      <c r="IU982" s="28"/>
      <c r="IV982" s="28"/>
    </row>
    <row r="983" spans="1:256" s="54" customFormat="1" ht="18">
      <c r="A983" s="364" t="s">
        <v>698</v>
      </c>
      <c r="B983" s="28"/>
      <c r="C983" s="292"/>
      <c r="D983" s="365" t="s">
        <v>129</v>
      </c>
      <c r="E983" s="54">
        <f t="shared" si="15"/>
        <v>0</v>
      </c>
      <c r="F983" s="305">
        <f t="shared" si="16"/>
        <v>189</v>
      </c>
      <c r="H983" s="300">
        <v>169</v>
      </c>
      <c r="J983" s="28"/>
      <c r="K983" s="300">
        <v>20</v>
      </c>
      <c r="L983" s="28"/>
      <c r="M983" s="28"/>
      <c r="N983" s="28"/>
      <c r="R983" s="202"/>
      <c r="T983" s="28"/>
      <c r="U983" s="28"/>
      <c r="V983" s="28"/>
      <c r="AA983" s="202"/>
      <c r="AC983" s="28"/>
      <c r="AD983" s="28"/>
      <c r="AE983" s="28"/>
      <c r="AJ983" s="202"/>
      <c r="AL983" s="28"/>
      <c r="AM983" s="28"/>
      <c r="AN983" s="28"/>
      <c r="AS983" s="202"/>
      <c r="AU983" s="28"/>
      <c r="AV983" s="28"/>
      <c r="AW983" s="28"/>
      <c r="BB983" s="202"/>
      <c r="BD983" s="28"/>
      <c r="BE983" s="28"/>
      <c r="BF983" s="28"/>
      <c r="BK983" s="202"/>
      <c r="BM983" s="28"/>
      <c r="BN983" s="28"/>
      <c r="BO983" s="28"/>
      <c r="BT983" s="202"/>
      <c r="BV983" s="28"/>
      <c r="BW983" s="28"/>
      <c r="BX983" s="28"/>
      <c r="CC983" s="202"/>
      <c r="CE983" s="28"/>
      <c r="CF983" s="28"/>
      <c r="CG983" s="28"/>
      <c r="CL983" s="202"/>
      <c r="CN983" s="28"/>
      <c r="CO983" s="28"/>
      <c r="CP983" s="28"/>
      <c r="CU983" s="202"/>
      <c r="CW983" s="28"/>
      <c r="CX983" s="28"/>
      <c r="CY983" s="28"/>
      <c r="DD983" s="202"/>
      <c r="DF983" s="28"/>
      <c r="DG983" s="28"/>
      <c r="DH983" s="28"/>
      <c r="DM983" s="202"/>
      <c r="DO983" s="28"/>
      <c r="DP983" s="28"/>
      <c r="DQ983" s="28"/>
      <c r="DV983" s="202"/>
      <c r="DX983" s="28"/>
      <c r="DY983" s="28"/>
      <c r="DZ983" s="28"/>
      <c r="EE983" s="202"/>
      <c r="EG983" s="28"/>
      <c r="EH983" s="28"/>
      <c r="EI983" s="28"/>
      <c r="EN983" s="202"/>
      <c r="EP983" s="28"/>
      <c r="EQ983" s="28"/>
      <c r="ER983" s="28"/>
      <c r="EW983" s="202"/>
      <c r="EY983" s="28"/>
      <c r="EZ983" s="28"/>
      <c r="FA983" s="28"/>
      <c r="FF983" s="202"/>
      <c r="FH983" s="28"/>
      <c r="FI983" s="28"/>
      <c r="FJ983" s="28"/>
      <c r="FO983" s="202"/>
      <c r="FQ983" s="28"/>
      <c r="FR983" s="28"/>
      <c r="FS983" s="28"/>
      <c r="FX983" s="202"/>
      <c r="FZ983" s="28"/>
      <c r="GA983" s="28"/>
      <c r="GB983" s="28"/>
      <c r="GG983" s="202"/>
      <c r="GI983" s="28"/>
      <c r="GJ983" s="28"/>
      <c r="GK983" s="28"/>
      <c r="GP983" s="202"/>
      <c r="GR983" s="28"/>
      <c r="GS983" s="28"/>
      <c r="GT983" s="28"/>
      <c r="GY983" s="202"/>
      <c r="HA983" s="28"/>
      <c r="HB983" s="28"/>
      <c r="HC983" s="28"/>
      <c r="HH983" s="202"/>
      <c r="HJ983" s="28"/>
      <c r="HK983" s="28"/>
      <c r="HL983" s="28"/>
      <c r="HQ983" s="28"/>
      <c r="HR983" s="28"/>
      <c r="HS983" s="28"/>
      <c r="HT983" s="28"/>
      <c r="HU983" s="28"/>
      <c r="HV983" s="28"/>
      <c r="HW983" s="28"/>
      <c r="HX983" s="28"/>
      <c r="HY983" s="28"/>
      <c r="HZ983" s="28"/>
      <c r="IA983" s="28"/>
      <c r="IB983" s="28"/>
      <c r="IC983" s="28"/>
      <c r="ID983" s="28"/>
      <c r="IE983" s="28"/>
      <c r="IF983" s="28"/>
      <c r="IG983" s="28"/>
      <c r="IH983" s="28"/>
      <c r="II983" s="28"/>
      <c r="IJ983" s="28"/>
      <c r="IK983" s="28"/>
      <c r="IL983" s="28"/>
      <c r="IM983" s="28"/>
      <c r="IN983" s="28"/>
      <c r="IO983" s="28"/>
      <c r="IP983" s="28"/>
      <c r="IQ983" s="28"/>
      <c r="IR983" s="28"/>
      <c r="IS983" s="28"/>
      <c r="IT983" s="28"/>
      <c r="IU983" s="28"/>
      <c r="IV983" s="28"/>
    </row>
    <row r="984" spans="1:256" s="54" customFormat="1" ht="18">
      <c r="A984" s="364" t="s">
        <v>565</v>
      </c>
      <c r="B984" s="292"/>
      <c r="C984" s="292"/>
      <c r="D984" s="54" t="s">
        <v>135</v>
      </c>
      <c r="E984" s="54">
        <f t="shared" si="15"/>
        <v>0</v>
      </c>
      <c r="F984" s="305">
        <f t="shared" si="16"/>
        <v>26</v>
      </c>
      <c r="H984" s="28"/>
      <c r="I984" s="28"/>
      <c r="J984" s="28"/>
      <c r="K984" s="28">
        <v>26</v>
      </c>
      <c r="L984" s="28"/>
      <c r="M984" s="28"/>
      <c r="N984" s="28"/>
      <c r="R984" s="202"/>
      <c r="T984" s="28"/>
      <c r="U984" s="28"/>
      <c r="V984" s="28"/>
      <c r="AA984" s="202"/>
      <c r="AC984" s="28"/>
      <c r="AD984" s="28"/>
      <c r="AE984" s="28"/>
      <c r="AJ984" s="202"/>
      <c r="AL984" s="28"/>
      <c r="AM984" s="28"/>
      <c r="AN984" s="28"/>
      <c r="AS984" s="202"/>
      <c r="AU984" s="28"/>
      <c r="AV984" s="28"/>
      <c r="AW984" s="28"/>
      <c r="BB984" s="202"/>
      <c r="BD984" s="28"/>
      <c r="BE984" s="28"/>
      <c r="BF984" s="28"/>
      <c r="BK984" s="202"/>
      <c r="BM984" s="28"/>
      <c r="BN984" s="28"/>
      <c r="BO984" s="28"/>
      <c r="BT984" s="202"/>
      <c r="BV984" s="28"/>
      <c r="BW984" s="28"/>
      <c r="BX984" s="28"/>
      <c r="CC984" s="202"/>
      <c r="CE984" s="28"/>
      <c r="CF984" s="28"/>
      <c r="CG984" s="28"/>
      <c r="CL984" s="202"/>
      <c r="CN984" s="28"/>
      <c r="CO984" s="28"/>
      <c r="CP984" s="28"/>
      <c r="CU984" s="202"/>
      <c r="CW984" s="28"/>
      <c r="CX984" s="28"/>
      <c r="CY984" s="28"/>
      <c r="DD984" s="202"/>
      <c r="DF984" s="28"/>
      <c r="DG984" s="28"/>
      <c r="DH984" s="28"/>
      <c r="DM984" s="202"/>
      <c r="DO984" s="28"/>
      <c r="DP984" s="28"/>
      <c r="DQ984" s="28"/>
      <c r="DV984" s="202"/>
      <c r="DX984" s="28"/>
      <c r="DY984" s="28"/>
      <c r="DZ984" s="28"/>
      <c r="EE984" s="202"/>
      <c r="EG984" s="28"/>
      <c r="EH984" s="28"/>
      <c r="EI984" s="28"/>
      <c r="EN984" s="202"/>
      <c r="EP984" s="28"/>
      <c r="EQ984" s="28"/>
      <c r="ER984" s="28"/>
      <c r="EW984" s="202"/>
      <c r="EY984" s="28"/>
      <c r="EZ984" s="28"/>
      <c r="FA984" s="28"/>
      <c r="FF984" s="202"/>
      <c r="FH984" s="28"/>
      <c r="FI984" s="28"/>
      <c r="FJ984" s="28"/>
      <c r="FO984" s="202"/>
      <c r="FQ984" s="28"/>
      <c r="FR984" s="28"/>
      <c r="FS984" s="28"/>
      <c r="FX984" s="202"/>
      <c r="FZ984" s="28"/>
      <c r="GA984" s="28"/>
      <c r="GB984" s="28"/>
      <c r="GG984" s="202"/>
      <c r="GI984" s="28"/>
      <c r="GJ984" s="28"/>
      <c r="GK984" s="28"/>
      <c r="GP984" s="202"/>
      <c r="GR984" s="28"/>
      <c r="GS984" s="28"/>
      <c r="GT984" s="28"/>
      <c r="GY984" s="202"/>
      <c r="HA984" s="28"/>
      <c r="HB984" s="28"/>
      <c r="HC984" s="28"/>
      <c r="HH984" s="202"/>
      <c r="HJ984" s="28"/>
      <c r="HK984" s="28"/>
      <c r="HL984" s="28"/>
      <c r="HQ984" s="28"/>
      <c r="HR984" s="28"/>
      <c r="HS984" s="28"/>
      <c r="HT984" s="28"/>
      <c r="HU984" s="28"/>
      <c r="HV984" s="28"/>
      <c r="HW984" s="28"/>
      <c r="HX984" s="28"/>
      <c r="HY984" s="28"/>
      <c r="HZ984" s="28"/>
      <c r="IA984" s="28"/>
      <c r="IB984" s="28"/>
      <c r="IC984" s="28"/>
      <c r="ID984" s="28"/>
      <c r="IE984" s="28"/>
      <c r="IF984" s="28"/>
      <c r="IG984" s="28"/>
      <c r="IH984" s="28"/>
      <c r="II984" s="28"/>
      <c r="IJ984" s="28"/>
      <c r="IK984" s="28"/>
      <c r="IL984" s="28"/>
      <c r="IM984" s="28"/>
      <c r="IN984" s="28"/>
      <c r="IO984" s="28"/>
      <c r="IP984" s="28"/>
      <c r="IQ984" s="28"/>
      <c r="IR984" s="28"/>
      <c r="IS984" s="28"/>
      <c r="IT984" s="28"/>
      <c r="IU984" s="28"/>
      <c r="IV984" s="28"/>
    </row>
    <row r="985" spans="1:256" s="54" customFormat="1" ht="18">
      <c r="A985" s="364" t="s">
        <v>660</v>
      </c>
      <c r="B985" s="292"/>
      <c r="C985" s="292"/>
      <c r="D985" s="54" t="s">
        <v>130</v>
      </c>
      <c r="E985" s="54">
        <f t="shared" si="15"/>
        <v>24</v>
      </c>
      <c r="F985" s="305">
        <f t="shared" si="16"/>
        <v>212</v>
      </c>
      <c r="H985" s="28">
        <v>103</v>
      </c>
      <c r="I985" s="28">
        <v>90</v>
      </c>
      <c r="J985" s="28">
        <v>19</v>
      </c>
      <c r="K985" s="28"/>
      <c r="L985" s="28"/>
      <c r="M985" s="28"/>
      <c r="N985" s="28"/>
      <c r="R985" s="202"/>
      <c r="T985" s="28"/>
      <c r="U985" s="28"/>
      <c r="V985" s="28"/>
      <c r="AA985" s="202"/>
      <c r="AC985" s="28"/>
      <c r="AD985" s="28"/>
      <c r="AE985" s="28"/>
      <c r="AJ985" s="202"/>
      <c r="AL985" s="28"/>
      <c r="AM985" s="28"/>
      <c r="AN985" s="28"/>
      <c r="AS985" s="202"/>
      <c r="AU985" s="28"/>
      <c r="AV985" s="28"/>
      <c r="AW985" s="28"/>
      <c r="BB985" s="202"/>
      <c r="BD985" s="28"/>
      <c r="BE985" s="28"/>
      <c r="BF985" s="28"/>
      <c r="BK985" s="202"/>
      <c r="BM985" s="28"/>
      <c r="BN985" s="28"/>
      <c r="BO985" s="28"/>
      <c r="BT985" s="202"/>
      <c r="BV985" s="28"/>
      <c r="BW985" s="28"/>
      <c r="BX985" s="28"/>
      <c r="CC985" s="202"/>
      <c r="CE985" s="28"/>
      <c r="CF985" s="28"/>
      <c r="CG985" s="28"/>
      <c r="CL985" s="202"/>
      <c r="CN985" s="28"/>
      <c r="CO985" s="28"/>
      <c r="CP985" s="28"/>
      <c r="CU985" s="202"/>
      <c r="CW985" s="28"/>
      <c r="CX985" s="28"/>
      <c r="CY985" s="28"/>
      <c r="DD985" s="202"/>
      <c r="DF985" s="28"/>
      <c r="DG985" s="28"/>
      <c r="DH985" s="28"/>
      <c r="DM985" s="202"/>
      <c r="DO985" s="28"/>
      <c r="DP985" s="28"/>
      <c r="DQ985" s="28"/>
      <c r="DV985" s="202"/>
      <c r="DX985" s="28"/>
      <c r="DY985" s="28"/>
      <c r="DZ985" s="28"/>
      <c r="EE985" s="202"/>
      <c r="EG985" s="28"/>
      <c r="EH985" s="28"/>
      <c r="EI985" s="28"/>
      <c r="EN985" s="202"/>
      <c r="EP985" s="28"/>
      <c r="EQ985" s="28"/>
      <c r="ER985" s="28"/>
      <c r="EW985" s="202"/>
      <c r="EY985" s="28"/>
      <c r="EZ985" s="28"/>
      <c r="FA985" s="28"/>
      <c r="FF985" s="202"/>
      <c r="FH985" s="28"/>
      <c r="FI985" s="28"/>
      <c r="FJ985" s="28"/>
      <c r="FO985" s="202"/>
      <c r="FQ985" s="28"/>
      <c r="FR985" s="28"/>
      <c r="FS985" s="28"/>
      <c r="FX985" s="202"/>
      <c r="FZ985" s="28"/>
      <c r="GA985" s="28"/>
      <c r="GB985" s="28"/>
      <c r="GG985" s="202"/>
      <c r="GI985" s="28"/>
      <c r="GJ985" s="28"/>
      <c r="GK985" s="28"/>
      <c r="GP985" s="202"/>
      <c r="GR985" s="28"/>
      <c r="GS985" s="28"/>
      <c r="GT985" s="28"/>
      <c r="GY985" s="202"/>
      <c r="HA985" s="28"/>
      <c r="HB985" s="28"/>
      <c r="HC985" s="28"/>
      <c r="HH985" s="202"/>
      <c r="HJ985" s="28"/>
      <c r="HK985" s="28"/>
      <c r="HL985" s="28"/>
      <c r="HQ985" s="28"/>
      <c r="HR985" s="28"/>
      <c r="HS985" s="28"/>
      <c r="HT985" s="28"/>
      <c r="HU985" s="28"/>
      <c r="HV985" s="28"/>
      <c r="HW985" s="28"/>
      <c r="HX985" s="28"/>
      <c r="HY985" s="28"/>
      <c r="HZ985" s="28"/>
      <c r="IA985" s="28"/>
      <c r="IB985" s="28"/>
      <c r="IC985" s="28"/>
      <c r="ID985" s="28"/>
      <c r="IE985" s="28"/>
      <c r="IF985" s="28"/>
      <c r="IG985" s="28"/>
      <c r="IH985" s="28"/>
      <c r="II985" s="28"/>
      <c r="IJ985" s="28"/>
      <c r="IK985" s="28"/>
      <c r="IL985" s="28"/>
      <c r="IM985" s="28"/>
      <c r="IN985" s="28"/>
      <c r="IO985" s="28"/>
      <c r="IP985" s="28"/>
      <c r="IQ985" s="28"/>
      <c r="IR985" s="28"/>
      <c r="IS985" s="28"/>
      <c r="IT985" s="28"/>
      <c r="IU985" s="28"/>
      <c r="IV985" s="28"/>
    </row>
    <row r="986" spans="1:256" s="54" customFormat="1" ht="18">
      <c r="A986" s="364" t="s">
        <v>1920</v>
      </c>
      <c r="B986" s="28"/>
      <c r="C986" s="292"/>
      <c r="D986" s="365" t="s">
        <v>129</v>
      </c>
      <c r="E986" s="54">
        <f t="shared" si="15"/>
        <v>0</v>
      </c>
      <c r="F986" s="305">
        <f t="shared" si="16"/>
        <v>0</v>
      </c>
      <c r="H986" s="28"/>
      <c r="I986" s="28"/>
      <c r="J986" s="28"/>
      <c r="K986" s="28"/>
      <c r="L986" s="28"/>
      <c r="M986" s="28"/>
      <c r="N986" s="28"/>
      <c r="R986" s="202"/>
      <c r="T986" s="28"/>
      <c r="U986" s="28"/>
      <c r="V986" s="28"/>
      <c r="AA986" s="202"/>
      <c r="AC986" s="28"/>
      <c r="AD986" s="28"/>
      <c r="AE986" s="28"/>
      <c r="AJ986" s="202"/>
      <c r="AL986" s="28"/>
      <c r="AM986" s="28"/>
      <c r="AN986" s="28"/>
      <c r="AS986" s="202"/>
      <c r="AU986" s="28"/>
      <c r="AV986" s="28"/>
      <c r="AW986" s="28"/>
      <c r="BB986" s="202"/>
      <c r="BD986" s="28"/>
      <c r="BE986" s="28"/>
      <c r="BF986" s="28"/>
      <c r="BK986" s="202"/>
      <c r="BM986" s="28"/>
      <c r="BN986" s="28"/>
      <c r="BO986" s="28"/>
      <c r="BT986" s="202"/>
      <c r="BV986" s="28"/>
      <c r="BW986" s="28"/>
      <c r="BX986" s="28"/>
      <c r="CC986" s="202"/>
      <c r="CE986" s="28"/>
      <c r="CF986" s="28"/>
      <c r="CG986" s="28"/>
      <c r="CL986" s="202"/>
      <c r="CN986" s="28"/>
      <c r="CO986" s="28"/>
      <c r="CP986" s="28"/>
      <c r="CU986" s="202"/>
      <c r="CW986" s="28"/>
      <c r="CX986" s="28"/>
      <c r="CY986" s="28"/>
      <c r="DD986" s="202"/>
      <c r="DF986" s="28"/>
      <c r="DG986" s="28"/>
      <c r="DH986" s="28"/>
      <c r="DM986" s="202"/>
      <c r="DO986" s="28"/>
      <c r="DP986" s="28"/>
      <c r="DQ986" s="28"/>
      <c r="DV986" s="202"/>
      <c r="DX986" s="28"/>
      <c r="DY986" s="28"/>
      <c r="DZ986" s="28"/>
      <c r="EE986" s="202"/>
      <c r="EG986" s="28"/>
      <c r="EH986" s="28"/>
      <c r="EI986" s="28"/>
      <c r="EN986" s="202"/>
      <c r="EP986" s="28"/>
      <c r="EQ986" s="28"/>
      <c r="ER986" s="28"/>
      <c r="EW986" s="202"/>
      <c r="EY986" s="28"/>
      <c r="EZ986" s="28"/>
      <c r="FA986" s="28"/>
      <c r="FF986" s="202"/>
      <c r="FH986" s="28"/>
      <c r="FI986" s="28"/>
      <c r="FJ986" s="28"/>
      <c r="FO986" s="202"/>
      <c r="FQ986" s="28"/>
      <c r="FR986" s="28"/>
      <c r="FS986" s="28"/>
      <c r="FX986" s="202"/>
      <c r="FZ986" s="28"/>
      <c r="GA986" s="28"/>
      <c r="GB986" s="28"/>
      <c r="GG986" s="202"/>
      <c r="GI986" s="28"/>
      <c r="GJ986" s="28"/>
      <c r="GK986" s="28"/>
      <c r="GP986" s="202"/>
      <c r="GR986" s="28"/>
      <c r="GS986" s="28"/>
      <c r="GT986" s="28"/>
      <c r="GY986" s="202"/>
      <c r="HA986" s="28"/>
      <c r="HB986" s="28"/>
      <c r="HC986" s="28"/>
      <c r="HH986" s="202"/>
      <c r="HJ986" s="28"/>
      <c r="HK986" s="28"/>
      <c r="HL986" s="28"/>
      <c r="HQ986" s="28"/>
      <c r="HR986" s="28"/>
      <c r="HS986" s="28"/>
      <c r="HT986" s="28"/>
      <c r="HU986" s="28"/>
      <c r="HV986" s="28"/>
      <c r="HW986" s="28"/>
      <c r="HX986" s="28"/>
      <c r="HY986" s="28"/>
      <c r="HZ986" s="28"/>
      <c r="IA986" s="28"/>
      <c r="IB986" s="28"/>
      <c r="IC986" s="28"/>
      <c r="ID986" s="28"/>
      <c r="IE986" s="28"/>
      <c r="IF986" s="28"/>
      <c r="IG986" s="28"/>
      <c r="IH986" s="28"/>
      <c r="II986" s="28"/>
      <c r="IJ986" s="28"/>
      <c r="IK986" s="28"/>
      <c r="IL986" s="28"/>
      <c r="IM986" s="28"/>
      <c r="IN986" s="28"/>
      <c r="IO986" s="28"/>
      <c r="IP986" s="28"/>
      <c r="IQ986" s="28"/>
      <c r="IR986" s="28"/>
      <c r="IS986" s="28"/>
      <c r="IT986" s="28"/>
      <c r="IU986" s="28"/>
      <c r="IV986" s="28"/>
    </row>
    <row r="987" spans="1:256" s="54" customFormat="1" ht="18">
      <c r="A987" s="364" t="s">
        <v>472</v>
      </c>
      <c r="B987" s="292"/>
      <c r="C987" s="292"/>
      <c r="D987" s="54" t="s">
        <v>133</v>
      </c>
      <c r="E987" s="54">
        <f t="shared" si="15"/>
        <v>18</v>
      </c>
      <c r="F987" s="305">
        <f t="shared" si="16"/>
        <v>160</v>
      </c>
      <c r="G987" s="54">
        <v>130</v>
      </c>
      <c r="H987" s="239">
        <v>10</v>
      </c>
      <c r="I987" s="28">
        <v>9</v>
      </c>
      <c r="J987" s="28">
        <v>11</v>
      </c>
      <c r="K987" s="28"/>
      <c r="L987" s="300"/>
      <c r="M987" s="239"/>
      <c r="N987" s="28"/>
      <c r="R987" s="202"/>
      <c r="T987" s="28"/>
      <c r="U987" s="28"/>
      <c r="V987" s="28"/>
      <c r="AA987" s="202"/>
      <c r="AC987" s="28"/>
      <c r="AD987" s="28"/>
      <c r="AE987" s="28"/>
      <c r="AJ987" s="202"/>
      <c r="AL987" s="28"/>
      <c r="AM987" s="28"/>
      <c r="AN987" s="28"/>
      <c r="AS987" s="202"/>
      <c r="AU987" s="28"/>
      <c r="AV987" s="28"/>
      <c r="AW987" s="28"/>
      <c r="BB987" s="202"/>
      <c r="BD987" s="28"/>
      <c r="BE987" s="28"/>
      <c r="BF987" s="28"/>
      <c r="BK987" s="202"/>
      <c r="BM987" s="28"/>
      <c r="BN987" s="28"/>
      <c r="BO987" s="28"/>
      <c r="BT987" s="202"/>
      <c r="BV987" s="28"/>
      <c r="BW987" s="28"/>
      <c r="BX987" s="28"/>
      <c r="CC987" s="202"/>
      <c r="CE987" s="28"/>
      <c r="CF987" s="28"/>
      <c r="CG987" s="28"/>
      <c r="CL987" s="202"/>
      <c r="CN987" s="28"/>
      <c r="CO987" s="28"/>
      <c r="CP987" s="28"/>
      <c r="CU987" s="202"/>
      <c r="CW987" s="28"/>
      <c r="CX987" s="28"/>
      <c r="CY987" s="28"/>
      <c r="DD987" s="202"/>
      <c r="DF987" s="28"/>
      <c r="DG987" s="28"/>
      <c r="DH987" s="28"/>
      <c r="DM987" s="202"/>
      <c r="DO987" s="28"/>
      <c r="DP987" s="28"/>
      <c r="DQ987" s="28"/>
      <c r="DV987" s="202"/>
      <c r="DX987" s="28"/>
      <c r="DY987" s="28"/>
      <c r="DZ987" s="28"/>
      <c r="EE987" s="202"/>
      <c r="EG987" s="28"/>
      <c r="EH987" s="28"/>
      <c r="EI987" s="28"/>
      <c r="EN987" s="202"/>
      <c r="EP987" s="28"/>
      <c r="EQ987" s="28"/>
      <c r="ER987" s="28"/>
      <c r="EW987" s="202"/>
      <c r="EY987" s="28"/>
      <c r="EZ987" s="28"/>
      <c r="FA987" s="28"/>
      <c r="FF987" s="202"/>
      <c r="FH987" s="28"/>
      <c r="FI987" s="28"/>
      <c r="FJ987" s="28"/>
      <c r="FO987" s="202"/>
      <c r="FQ987" s="28"/>
      <c r="FR987" s="28"/>
      <c r="FS987" s="28"/>
      <c r="FX987" s="202"/>
      <c r="FZ987" s="28"/>
      <c r="GA987" s="28"/>
      <c r="GB987" s="28"/>
      <c r="GG987" s="202"/>
      <c r="GI987" s="28"/>
      <c r="GJ987" s="28"/>
      <c r="GK987" s="28"/>
      <c r="GP987" s="202"/>
      <c r="GR987" s="28"/>
      <c r="GS987" s="28"/>
      <c r="GT987" s="28"/>
      <c r="GY987" s="202"/>
      <c r="HA987" s="28"/>
      <c r="HB987" s="28"/>
      <c r="HC987" s="28"/>
      <c r="HH987" s="202"/>
      <c r="HJ987" s="28"/>
      <c r="HK987" s="28"/>
      <c r="HL987" s="28"/>
      <c r="HQ987" s="28"/>
      <c r="HR987" s="28"/>
      <c r="HS987" s="28"/>
      <c r="HT987" s="28"/>
      <c r="HU987" s="28"/>
      <c r="HV987" s="28"/>
      <c r="HW987" s="28"/>
      <c r="HX987" s="28"/>
      <c r="HY987" s="28"/>
      <c r="HZ987" s="28"/>
      <c r="IA987" s="28"/>
      <c r="IB987" s="28"/>
      <c r="IC987" s="28"/>
      <c r="ID987" s="28"/>
      <c r="IE987" s="28"/>
      <c r="IF987" s="28"/>
      <c r="IG987" s="28"/>
      <c r="IH987" s="28"/>
      <c r="II987" s="28"/>
      <c r="IJ987" s="28"/>
      <c r="IK987" s="28"/>
      <c r="IL987" s="28"/>
      <c r="IM987" s="28"/>
      <c r="IN987" s="28"/>
      <c r="IO987" s="28"/>
      <c r="IP987" s="28"/>
      <c r="IQ987" s="28"/>
      <c r="IR987" s="28"/>
      <c r="IS987" s="28"/>
      <c r="IT987" s="28"/>
      <c r="IU987" s="28"/>
      <c r="IV987" s="28"/>
    </row>
    <row r="988" spans="1:256" s="54" customFormat="1" ht="18">
      <c r="A988" s="364" t="s">
        <v>2405</v>
      </c>
      <c r="B988" s="28"/>
      <c r="C988" s="292"/>
      <c r="D988" s="365" t="s">
        <v>129</v>
      </c>
      <c r="E988" s="54">
        <f t="shared" si="15"/>
        <v>0</v>
      </c>
      <c r="F988" s="305">
        <f t="shared" si="16"/>
        <v>0</v>
      </c>
      <c r="H988" s="239"/>
      <c r="I988" s="28"/>
      <c r="J988" s="28"/>
      <c r="K988" s="28"/>
      <c r="L988" s="300"/>
      <c r="M988" s="239"/>
      <c r="N988" s="28"/>
      <c r="R988" s="202"/>
      <c r="T988" s="28"/>
      <c r="U988" s="28"/>
      <c r="V988" s="28"/>
      <c r="AA988" s="202"/>
      <c r="AC988" s="28"/>
      <c r="AD988" s="28"/>
      <c r="AE988" s="28"/>
      <c r="AJ988" s="202"/>
      <c r="AL988" s="28"/>
      <c r="AM988" s="28"/>
      <c r="AN988" s="28"/>
      <c r="AS988" s="202"/>
      <c r="AU988" s="28"/>
      <c r="AV988" s="28"/>
      <c r="AW988" s="28"/>
      <c r="BB988" s="202"/>
      <c r="BD988" s="28"/>
      <c r="BE988" s="28"/>
      <c r="BF988" s="28"/>
      <c r="BK988" s="202"/>
      <c r="BM988" s="28"/>
      <c r="BN988" s="28"/>
      <c r="BO988" s="28"/>
      <c r="BT988" s="202"/>
      <c r="BV988" s="28"/>
      <c r="BW988" s="28"/>
      <c r="BX988" s="28"/>
      <c r="CC988" s="202"/>
      <c r="CE988" s="28"/>
      <c r="CF988" s="28"/>
      <c r="CG988" s="28"/>
      <c r="CL988" s="202"/>
      <c r="CN988" s="28"/>
      <c r="CO988" s="28"/>
      <c r="CP988" s="28"/>
      <c r="CU988" s="202"/>
      <c r="CW988" s="28"/>
      <c r="CX988" s="28"/>
      <c r="CY988" s="28"/>
      <c r="DD988" s="202"/>
      <c r="DF988" s="28"/>
      <c r="DG988" s="28"/>
      <c r="DH988" s="28"/>
      <c r="DM988" s="202"/>
      <c r="DO988" s="28"/>
      <c r="DP988" s="28"/>
      <c r="DQ988" s="28"/>
      <c r="DV988" s="202"/>
      <c r="DX988" s="28"/>
      <c r="DY988" s="28"/>
      <c r="DZ988" s="28"/>
      <c r="EE988" s="202"/>
      <c r="EG988" s="28"/>
      <c r="EH988" s="28"/>
      <c r="EI988" s="28"/>
      <c r="EN988" s="202"/>
      <c r="EP988" s="28"/>
      <c r="EQ988" s="28"/>
      <c r="ER988" s="28"/>
      <c r="EW988" s="202"/>
      <c r="EY988" s="28"/>
      <c r="EZ988" s="28"/>
      <c r="FA988" s="28"/>
      <c r="FF988" s="202"/>
      <c r="FH988" s="28"/>
      <c r="FI988" s="28"/>
      <c r="FJ988" s="28"/>
      <c r="FO988" s="202"/>
      <c r="FQ988" s="28"/>
      <c r="FR988" s="28"/>
      <c r="FS988" s="28"/>
      <c r="FX988" s="202"/>
      <c r="FZ988" s="28"/>
      <c r="GA988" s="28"/>
      <c r="GB988" s="28"/>
      <c r="GG988" s="202"/>
      <c r="GI988" s="28"/>
      <c r="GJ988" s="28"/>
      <c r="GK988" s="28"/>
      <c r="GP988" s="202"/>
      <c r="GR988" s="28"/>
      <c r="GS988" s="28"/>
      <c r="GT988" s="28"/>
      <c r="GY988" s="202"/>
      <c r="HA988" s="28"/>
      <c r="HB988" s="28"/>
      <c r="HC988" s="28"/>
      <c r="HH988" s="202"/>
      <c r="HJ988" s="28"/>
      <c r="HK988" s="28"/>
      <c r="HL988" s="28"/>
      <c r="HQ988" s="28"/>
      <c r="HR988" s="28"/>
      <c r="HS988" s="28"/>
      <c r="HT988" s="28"/>
      <c r="HU988" s="28"/>
      <c r="HV988" s="28"/>
      <c r="HW988" s="28"/>
      <c r="HX988" s="28"/>
      <c r="HY988" s="28"/>
      <c r="HZ988" s="28"/>
      <c r="IA988" s="28"/>
      <c r="IB988" s="28"/>
      <c r="IC988" s="28"/>
      <c r="ID988" s="28"/>
      <c r="IE988" s="28"/>
      <c r="IF988" s="28"/>
      <c r="IG988" s="28"/>
      <c r="IH988" s="28"/>
      <c r="II988" s="28"/>
      <c r="IJ988" s="28"/>
      <c r="IK988" s="28"/>
      <c r="IL988" s="28"/>
      <c r="IM988" s="28"/>
      <c r="IN988" s="28"/>
      <c r="IO988" s="28"/>
      <c r="IP988" s="28"/>
      <c r="IQ988" s="28"/>
      <c r="IR988" s="28"/>
      <c r="IS988" s="28"/>
      <c r="IT988" s="28"/>
      <c r="IU988" s="28"/>
      <c r="IV988" s="28"/>
    </row>
    <row r="989" spans="1:256" s="54" customFormat="1" ht="18">
      <c r="A989" s="364" t="s">
        <v>526</v>
      </c>
      <c r="B989" s="28"/>
      <c r="C989" s="292"/>
      <c r="D989" s="365" t="s">
        <v>129</v>
      </c>
      <c r="E989" s="54">
        <f t="shared" si="15"/>
        <v>2</v>
      </c>
      <c r="F989" s="305">
        <f t="shared" si="16"/>
        <v>18</v>
      </c>
      <c r="H989" s="239"/>
      <c r="I989" s="28">
        <v>18</v>
      </c>
      <c r="J989" s="28"/>
      <c r="K989" s="28"/>
      <c r="L989" s="28"/>
      <c r="M989" s="28"/>
      <c r="N989" s="28"/>
      <c r="R989" s="202"/>
      <c r="T989" s="28"/>
      <c r="U989" s="28"/>
      <c r="V989" s="28"/>
      <c r="AA989" s="202"/>
      <c r="AC989" s="28"/>
      <c r="AD989" s="28"/>
      <c r="AE989" s="28"/>
      <c r="AJ989" s="202"/>
      <c r="AL989" s="28"/>
      <c r="AM989" s="28"/>
      <c r="AN989" s="28"/>
      <c r="AS989" s="202"/>
      <c r="AU989" s="28"/>
      <c r="AV989" s="28"/>
      <c r="AW989" s="28"/>
      <c r="BB989" s="202"/>
      <c r="BD989" s="28"/>
      <c r="BE989" s="28"/>
      <c r="BF989" s="28"/>
      <c r="BK989" s="202"/>
      <c r="BM989" s="28"/>
      <c r="BN989" s="28"/>
      <c r="BO989" s="28"/>
      <c r="BT989" s="202"/>
      <c r="BV989" s="28"/>
      <c r="BW989" s="28"/>
      <c r="BX989" s="28"/>
      <c r="CC989" s="202"/>
      <c r="CE989" s="28"/>
      <c r="CF989" s="28"/>
      <c r="CG989" s="28"/>
      <c r="CL989" s="202"/>
      <c r="CN989" s="28"/>
      <c r="CO989" s="28"/>
      <c r="CP989" s="28"/>
      <c r="CU989" s="202"/>
      <c r="CW989" s="28"/>
      <c r="CX989" s="28"/>
      <c r="CY989" s="28"/>
      <c r="DD989" s="202"/>
      <c r="DF989" s="28"/>
      <c r="DG989" s="28"/>
      <c r="DH989" s="28"/>
      <c r="DM989" s="202"/>
      <c r="DO989" s="28"/>
      <c r="DP989" s="28"/>
      <c r="DQ989" s="28"/>
      <c r="DV989" s="202"/>
      <c r="DX989" s="28"/>
      <c r="DY989" s="28"/>
      <c r="DZ989" s="28"/>
      <c r="EE989" s="202"/>
      <c r="EG989" s="28"/>
      <c r="EH989" s="28"/>
      <c r="EI989" s="28"/>
      <c r="EN989" s="202"/>
      <c r="EP989" s="28"/>
      <c r="EQ989" s="28"/>
      <c r="ER989" s="28"/>
      <c r="EW989" s="202"/>
      <c r="EY989" s="28"/>
      <c r="EZ989" s="28"/>
      <c r="FA989" s="28"/>
      <c r="FF989" s="202"/>
      <c r="FH989" s="28"/>
      <c r="FI989" s="28"/>
      <c r="FJ989" s="28"/>
      <c r="FO989" s="202"/>
      <c r="FQ989" s="28"/>
      <c r="FR989" s="28"/>
      <c r="FS989" s="28"/>
      <c r="FX989" s="202"/>
      <c r="FZ989" s="28"/>
      <c r="GA989" s="28"/>
      <c r="GB989" s="28"/>
      <c r="GG989" s="202"/>
      <c r="GI989" s="28"/>
      <c r="GJ989" s="28"/>
      <c r="GK989" s="28"/>
      <c r="GP989" s="202"/>
      <c r="GR989" s="28"/>
      <c r="GS989" s="28"/>
      <c r="GT989" s="28"/>
      <c r="GY989" s="202"/>
      <c r="HA989" s="28"/>
      <c r="HB989" s="28"/>
      <c r="HC989" s="28"/>
      <c r="HH989" s="202"/>
      <c r="HJ989" s="28"/>
      <c r="HK989" s="28"/>
      <c r="HL989" s="28"/>
      <c r="HQ989" s="28"/>
      <c r="HR989" s="28"/>
      <c r="HS989" s="28"/>
      <c r="HT989" s="28"/>
      <c r="HU989" s="28"/>
      <c r="HV989" s="28"/>
      <c r="HW989" s="28"/>
      <c r="HX989" s="28"/>
      <c r="HY989" s="28"/>
      <c r="HZ989" s="28"/>
      <c r="IA989" s="28"/>
      <c r="IB989" s="28"/>
      <c r="IC989" s="28"/>
      <c r="ID989" s="28"/>
      <c r="IE989" s="28"/>
      <c r="IF989" s="28"/>
      <c r="IG989" s="28"/>
      <c r="IH989" s="28"/>
      <c r="II989" s="28"/>
      <c r="IJ989" s="28"/>
      <c r="IK989" s="28"/>
      <c r="IL989" s="28"/>
      <c r="IM989" s="28"/>
      <c r="IN989" s="28"/>
      <c r="IO989" s="28"/>
      <c r="IP989" s="28"/>
      <c r="IQ989" s="28"/>
      <c r="IR989" s="28"/>
      <c r="IS989" s="28"/>
      <c r="IT989" s="28"/>
      <c r="IU989" s="28"/>
      <c r="IV989" s="28"/>
    </row>
    <row r="990" spans="1:256" s="54" customFormat="1" ht="18">
      <c r="A990" s="364" t="s">
        <v>676</v>
      </c>
      <c r="B990" s="28"/>
      <c r="C990" s="292"/>
      <c r="D990" s="365" t="s">
        <v>129</v>
      </c>
      <c r="E990" s="54">
        <f t="shared" si="15"/>
        <v>1</v>
      </c>
      <c r="F990" s="305">
        <f t="shared" si="16"/>
        <v>22</v>
      </c>
      <c r="H990" s="28">
        <v>22</v>
      </c>
      <c r="I990" s="28"/>
      <c r="J990" s="28"/>
      <c r="K990" s="28"/>
      <c r="L990" s="28"/>
      <c r="M990" s="28"/>
      <c r="N990" s="28"/>
      <c r="R990" s="202"/>
      <c r="T990" s="28"/>
      <c r="U990" s="28"/>
      <c r="V990" s="28"/>
      <c r="AA990" s="202"/>
      <c r="AC990" s="28"/>
      <c r="AD990" s="28"/>
      <c r="AE990" s="28"/>
      <c r="AJ990" s="202"/>
      <c r="AL990" s="28"/>
      <c r="AM990" s="28"/>
      <c r="AN990" s="28"/>
      <c r="AS990" s="202"/>
      <c r="AU990" s="28"/>
      <c r="AV990" s="28"/>
      <c r="AW990" s="28"/>
      <c r="BB990" s="202"/>
      <c r="BD990" s="28"/>
      <c r="BE990" s="28"/>
      <c r="BF990" s="28"/>
      <c r="BK990" s="202"/>
      <c r="BM990" s="28"/>
      <c r="BN990" s="28"/>
      <c r="BO990" s="28"/>
      <c r="BT990" s="202"/>
      <c r="BV990" s="28"/>
      <c r="BW990" s="28"/>
      <c r="BX990" s="28"/>
      <c r="CC990" s="202"/>
      <c r="CE990" s="28"/>
      <c r="CF990" s="28"/>
      <c r="CG990" s="28"/>
      <c r="CL990" s="202"/>
      <c r="CN990" s="28"/>
      <c r="CO990" s="28"/>
      <c r="CP990" s="28"/>
      <c r="CU990" s="202"/>
      <c r="CW990" s="28"/>
      <c r="CX990" s="28"/>
      <c r="CY990" s="28"/>
      <c r="DD990" s="202"/>
      <c r="DF990" s="28"/>
      <c r="DG990" s="28"/>
      <c r="DH990" s="28"/>
      <c r="DM990" s="202"/>
      <c r="DO990" s="28"/>
      <c r="DP990" s="28"/>
      <c r="DQ990" s="28"/>
      <c r="DV990" s="202"/>
      <c r="DX990" s="28"/>
      <c r="DY990" s="28"/>
      <c r="DZ990" s="28"/>
      <c r="EE990" s="202"/>
      <c r="EG990" s="28"/>
      <c r="EH990" s="28"/>
      <c r="EI990" s="28"/>
      <c r="EN990" s="202"/>
      <c r="EP990" s="28"/>
      <c r="EQ990" s="28"/>
      <c r="ER990" s="28"/>
      <c r="EW990" s="202"/>
      <c r="EY990" s="28"/>
      <c r="EZ990" s="28"/>
      <c r="FA990" s="28"/>
      <c r="FF990" s="202"/>
      <c r="FH990" s="28"/>
      <c r="FI990" s="28"/>
      <c r="FJ990" s="28"/>
      <c r="FO990" s="202"/>
      <c r="FQ990" s="28"/>
      <c r="FR990" s="28"/>
      <c r="FS990" s="28"/>
      <c r="FX990" s="202"/>
      <c r="FZ990" s="28"/>
      <c r="GA990" s="28"/>
      <c r="GB990" s="28"/>
      <c r="GG990" s="202"/>
      <c r="GI990" s="28"/>
      <c r="GJ990" s="28"/>
      <c r="GK990" s="28"/>
      <c r="GP990" s="202"/>
      <c r="GR990" s="28"/>
      <c r="GS990" s="28"/>
      <c r="GT990" s="28"/>
      <c r="GY990" s="202"/>
      <c r="HA990" s="28"/>
      <c r="HB990" s="28"/>
      <c r="HC990" s="28"/>
      <c r="HH990" s="202"/>
      <c r="HJ990" s="28"/>
      <c r="HK990" s="28"/>
      <c r="HL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c r="IS990" s="28"/>
      <c r="IT990" s="28"/>
      <c r="IU990" s="28"/>
      <c r="IV990" s="28"/>
    </row>
    <row r="991" spans="1:256" s="54" customFormat="1" ht="18">
      <c r="A991" s="364" t="s">
        <v>771</v>
      </c>
      <c r="B991" s="28"/>
      <c r="C991" s="292"/>
      <c r="D991" s="365" t="s">
        <v>129</v>
      </c>
      <c r="E991" s="54">
        <f t="shared" si="15"/>
        <v>0</v>
      </c>
      <c r="F991" s="305">
        <f t="shared" si="16"/>
        <v>0</v>
      </c>
      <c r="H991" s="239"/>
      <c r="I991" s="28"/>
      <c r="J991" s="28"/>
      <c r="K991" s="28"/>
      <c r="L991" s="28"/>
      <c r="M991" s="239"/>
      <c r="N991" s="28"/>
      <c r="R991" s="202"/>
      <c r="T991" s="28"/>
      <c r="U991" s="28"/>
      <c r="V991" s="28"/>
      <c r="AA991" s="202"/>
      <c r="AC991" s="28"/>
      <c r="AD991" s="28"/>
      <c r="AE991" s="28"/>
      <c r="AJ991" s="202"/>
      <c r="AL991" s="28"/>
      <c r="AM991" s="28"/>
      <c r="AN991" s="28"/>
      <c r="AS991" s="202"/>
      <c r="AU991" s="28"/>
      <c r="AV991" s="28"/>
      <c r="AW991" s="28"/>
      <c r="BB991" s="202"/>
      <c r="BD991" s="28"/>
      <c r="BE991" s="28"/>
      <c r="BF991" s="28"/>
      <c r="BK991" s="202"/>
      <c r="BM991" s="28"/>
      <c r="BN991" s="28"/>
      <c r="BO991" s="28"/>
      <c r="BT991" s="202"/>
      <c r="BV991" s="28"/>
      <c r="BW991" s="28"/>
      <c r="BX991" s="28"/>
      <c r="CC991" s="202"/>
      <c r="CE991" s="28"/>
      <c r="CF991" s="28"/>
      <c r="CG991" s="28"/>
      <c r="CL991" s="202"/>
      <c r="CN991" s="28"/>
      <c r="CO991" s="28"/>
      <c r="CP991" s="28"/>
      <c r="CU991" s="202"/>
      <c r="CW991" s="28"/>
      <c r="CX991" s="28"/>
      <c r="CY991" s="28"/>
      <c r="DD991" s="202"/>
      <c r="DF991" s="28"/>
      <c r="DG991" s="28"/>
      <c r="DH991" s="28"/>
      <c r="DM991" s="202"/>
      <c r="DO991" s="28"/>
      <c r="DP991" s="28"/>
      <c r="DQ991" s="28"/>
      <c r="DV991" s="202"/>
      <c r="DX991" s="28"/>
      <c r="DY991" s="28"/>
      <c r="DZ991" s="28"/>
      <c r="EE991" s="202"/>
      <c r="EG991" s="28"/>
      <c r="EH991" s="28"/>
      <c r="EI991" s="28"/>
      <c r="EN991" s="202"/>
      <c r="EP991" s="28"/>
      <c r="EQ991" s="28"/>
      <c r="ER991" s="28"/>
      <c r="EW991" s="202"/>
      <c r="EY991" s="28"/>
      <c r="EZ991" s="28"/>
      <c r="FA991" s="28"/>
      <c r="FF991" s="202"/>
      <c r="FH991" s="28"/>
      <c r="FI991" s="28"/>
      <c r="FJ991" s="28"/>
      <c r="FO991" s="202"/>
      <c r="FQ991" s="28"/>
      <c r="FR991" s="28"/>
      <c r="FS991" s="28"/>
      <c r="FX991" s="202"/>
      <c r="FZ991" s="28"/>
      <c r="GA991" s="28"/>
      <c r="GB991" s="28"/>
      <c r="GG991" s="202"/>
      <c r="GI991" s="28"/>
      <c r="GJ991" s="28"/>
      <c r="GK991" s="28"/>
      <c r="GP991" s="202"/>
      <c r="GR991" s="28"/>
      <c r="GS991" s="28"/>
      <c r="GT991" s="28"/>
      <c r="GY991" s="202"/>
      <c r="HA991" s="28"/>
      <c r="HB991" s="28"/>
      <c r="HC991" s="28"/>
      <c r="HH991" s="202"/>
      <c r="HJ991" s="28"/>
      <c r="HK991" s="28"/>
      <c r="HL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c r="IS991" s="28"/>
      <c r="IT991" s="28"/>
      <c r="IU991" s="28"/>
      <c r="IV991" s="28"/>
    </row>
    <row r="992" spans="1:256" s="54" customFormat="1" ht="18">
      <c r="A992" s="364" t="s">
        <v>1868</v>
      </c>
      <c r="B992" s="28"/>
      <c r="C992" s="292"/>
      <c r="D992" s="365" t="s">
        <v>129</v>
      </c>
      <c r="E992" s="54">
        <f t="shared" si="15"/>
        <v>1</v>
      </c>
      <c r="F992" s="305">
        <f t="shared" si="16"/>
        <v>2</v>
      </c>
      <c r="H992" s="239"/>
      <c r="I992" s="28"/>
      <c r="J992" s="28">
        <v>2</v>
      </c>
      <c r="K992" s="28"/>
      <c r="L992" s="28"/>
      <c r="M992" s="239"/>
      <c r="N992" s="28"/>
      <c r="R992" s="202"/>
      <c r="T992" s="28"/>
      <c r="U992" s="28"/>
      <c r="V992" s="28"/>
      <c r="AA992" s="202"/>
      <c r="AC992" s="28"/>
      <c r="AD992" s="28"/>
      <c r="AE992" s="28"/>
      <c r="AJ992" s="202"/>
      <c r="AL992" s="28"/>
      <c r="AM992" s="28"/>
      <c r="AN992" s="28"/>
      <c r="AS992" s="202"/>
      <c r="AU992" s="28"/>
      <c r="AV992" s="28"/>
      <c r="AW992" s="28"/>
      <c r="BB992" s="202"/>
      <c r="BD992" s="28"/>
      <c r="BE992" s="28"/>
      <c r="BF992" s="28"/>
      <c r="BK992" s="202"/>
      <c r="BM992" s="28"/>
      <c r="BN992" s="28"/>
      <c r="BO992" s="28"/>
      <c r="BT992" s="202"/>
      <c r="BV992" s="28"/>
      <c r="BW992" s="28"/>
      <c r="BX992" s="28"/>
      <c r="CC992" s="202"/>
      <c r="CE992" s="28"/>
      <c r="CF992" s="28"/>
      <c r="CG992" s="28"/>
      <c r="CL992" s="202"/>
      <c r="CN992" s="28"/>
      <c r="CO992" s="28"/>
      <c r="CP992" s="28"/>
      <c r="CU992" s="202"/>
      <c r="CW992" s="28"/>
      <c r="CX992" s="28"/>
      <c r="CY992" s="28"/>
      <c r="DD992" s="202"/>
      <c r="DF992" s="28"/>
      <c r="DG992" s="28"/>
      <c r="DH992" s="28"/>
      <c r="DM992" s="202"/>
      <c r="DO992" s="28"/>
      <c r="DP992" s="28"/>
      <c r="DQ992" s="28"/>
      <c r="DV992" s="202"/>
      <c r="DX992" s="28"/>
      <c r="DY992" s="28"/>
      <c r="DZ992" s="28"/>
      <c r="EE992" s="202"/>
      <c r="EG992" s="28"/>
      <c r="EH992" s="28"/>
      <c r="EI992" s="28"/>
      <c r="EN992" s="202"/>
      <c r="EP992" s="28"/>
      <c r="EQ992" s="28"/>
      <c r="ER992" s="28"/>
      <c r="EW992" s="202"/>
      <c r="EY992" s="28"/>
      <c r="EZ992" s="28"/>
      <c r="FA992" s="28"/>
      <c r="FF992" s="202"/>
      <c r="FH992" s="28"/>
      <c r="FI992" s="28"/>
      <c r="FJ992" s="28"/>
      <c r="FO992" s="202"/>
      <c r="FQ992" s="28"/>
      <c r="FR992" s="28"/>
      <c r="FS992" s="28"/>
      <c r="FX992" s="202"/>
      <c r="FZ992" s="28"/>
      <c r="GA992" s="28"/>
      <c r="GB992" s="28"/>
      <c r="GG992" s="202"/>
      <c r="GI992" s="28"/>
      <c r="GJ992" s="28"/>
      <c r="GK992" s="28"/>
      <c r="GP992" s="202"/>
      <c r="GR992" s="28"/>
      <c r="GS992" s="28"/>
      <c r="GT992" s="28"/>
      <c r="GY992" s="202"/>
      <c r="HA992" s="28"/>
      <c r="HB992" s="28"/>
      <c r="HC992" s="28"/>
      <c r="HH992" s="202"/>
      <c r="HJ992" s="28"/>
      <c r="HK992" s="28"/>
      <c r="HL992" s="28"/>
      <c r="HQ992" s="28"/>
      <c r="HR992" s="28"/>
      <c r="HS992" s="28"/>
      <c r="HT992" s="28"/>
      <c r="HU992" s="28"/>
      <c r="HV992" s="28"/>
      <c r="HW992" s="28"/>
      <c r="HX992" s="28"/>
      <c r="HY992" s="28"/>
      <c r="HZ992" s="28"/>
      <c r="IA992" s="28"/>
      <c r="IB992" s="28"/>
      <c r="IC992" s="28"/>
      <c r="ID992" s="28"/>
      <c r="IE992" s="28"/>
      <c r="IF992" s="28"/>
      <c r="IG992" s="28"/>
      <c r="IH992" s="28"/>
      <c r="II992" s="28"/>
      <c r="IJ992" s="28"/>
      <c r="IK992" s="28"/>
      <c r="IL992" s="28"/>
      <c r="IM992" s="28"/>
      <c r="IN992" s="28"/>
      <c r="IO992" s="28"/>
      <c r="IP992" s="28"/>
      <c r="IQ992" s="28"/>
      <c r="IR992" s="28"/>
      <c r="IS992" s="28"/>
      <c r="IT992" s="28"/>
      <c r="IU992" s="28"/>
      <c r="IV992" s="28"/>
    </row>
    <row r="993" spans="1:256" s="54" customFormat="1" ht="18">
      <c r="A993" s="364" t="s">
        <v>2406</v>
      </c>
      <c r="B993" s="28"/>
      <c r="C993" s="292"/>
      <c r="D993" s="365" t="s">
        <v>129</v>
      </c>
      <c r="E993" s="54">
        <f t="shared" si="15"/>
        <v>0</v>
      </c>
      <c r="F993" s="305">
        <f t="shared" si="16"/>
        <v>0</v>
      </c>
      <c r="H993" s="28"/>
      <c r="I993" s="28"/>
      <c r="J993" s="28"/>
      <c r="K993" s="28"/>
      <c r="M993" s="28"/>
      <c r="N993" s="28"/>
      <c r="R993" s="202"/>
      <c r="T993" s="28"/>
      <c r="U993" s="28"/>
      <c r="V993" s="28"/>
      <c r="AA993" s="202"/>
      <c r="AC993" s="28"/>
      <c r="AD993" s="28"/>
      <c r="AE993" s="28"/>
      <c r="AJ993" s="202"/>
      <c r="AL993" s="28"/>
      <c r="AM993" s="28"/>
      <c r="AN993" s="28"/>
      <c r="AS993" s="202"/>
      <c r="AU993" s="28"/>
      <c r="AV993" s="28"/>
      <c r="AW993" s="28"/>
      <c r="BB993" s="202"/>
      <c r="BD993" s="28"/>
      <c r="BE993" s="28"/>
      <c r="BF993" s="28"/>
      <c r="BK993" s="202"/>
      <c r="BM993" s="28"/>
      <c r="BN993" s="28"/>
      <c r="BO993" s="28"/>
      <c r="BT993" s="202"/>
      <c r="BV993" s="28"/>
      <c r="BW993" s="28"/>
      <c r="BX993" s="28"/>
      <c r="CC993" s="202"/>
      <c r="CE993" s="28"/>
      <c r="CF993" s="28"/>
      <c r="CG993" s="28"/>
      <c r="CL993" s="202"/>
      <c r="CN993" s="28"/>
      <c r="CO993" s="28"/>
      <c r="CP993" s="28"/>
      <c r="CU993" s="202"/>
      <c r="CW993" s="28"/>
      <c r="CX993" s="28"/>
      <c r="CY993" s="28"/>
      <c r="DD993" s="202"/>
      <c r="DF993" s="28"/>
      <c r="DG993" s="28"/>
      <c r="DH993" s="28"/>
      <c r="DM993" s="202"/>
      <c r="DO993" s="28"/>
      <c r="DP993" s="28"/>
      <c r="DQ993" s="28"/>
      <c r="DV993" s="202"/>
      <c r="DX993" s="28"/>
      <c r="DY993" s="28"/>
      <c r="DZ993" s="28"/>
      <c r="EE993" s="202"/>
      <c r="EG993" s="28"/>
      <c r="EH993" s="28"/>
      <c r="EI993" s="28"/>
      <c r="EN993" s="202"/>
      <c r="EP993" s="28"/>
      <c r="EQ993" s="28"/>
      <c r="ER993" s="28"/>
      <c r="EW993" s="202"/>
      <c r="EY993" s="28"/>
      <c r="EZ993" s="28"/>
      <c r="FA993" s="28"/>
      <c r="FF993" s="202"/>
      <c r="FH993" s="28"/>
      <c r="FI993" s="28"/>
      <c r="FJ993" s="28"/>
      <c r="FO993" s="202"/>
      <c r="FQ993" s="28"/>
      <c r="FR993" s="28"/>
      <c r="FS993" s="28"/>
      <c r="FX993" s="202"/>
      <c r="FZ993" s="28"/>
      <c r="GA993" s="28"/>
      <c r="GB993" s="28"/>
      <c r="GG993" s="202"/>
      <c r="GI993" s="28"/>
      <c r="GJ993" s="28"/>
      <c r="GK993" s="28"/>
      <c r="GP993" s="202"/>
      <c r="GR993" s="28"/>
      <c r="GS993" s="28"/>
      <c r="GT993" s="28"/>
      <c r="GY993" s="202"/>
      <c r="HA993" s="28"/>
      <c r="HB993" s="28"/>
      <c r="HC993" s="28"/>
      <c r="HH993" s="202"/>
      <c r="HJ993" s="28"/>
      <c r="HK993" s="28"/>
      <c r="HL993" s="28"/>
      <c r="HQ993" s="28"/>
      <c r="HR993" s="28"/>
      <c r="HS993" s="28"/>
      <c r="HT993" s="28"/>
      <c r="HU993" s="28"/>
      <c r="HV993" s="28"/>
      <c r="HW993" s="28"/>
      <c r="HX993" s="28"/>
      <c r="HY993" s="28"/>
      <c r="HZ993" s="28"/>
      <c r="IA993" s="28"/>
      <c r="IB993" s="28"/>
      <c r="IC993" s="28"/>
      <c r="ID993" s="28"/>
      <c r="IE993" s="28"/>
      <c r="IF993" s="28"/>
      <c r="IG993" s="28"/>
      <c r="IH993" s="28"/>
      <c r="II993" s="28"/>
      <c r="IJ993" s="28"/>
      <c r="IK993" s="28"/>
      <c r="IL993" s="28"/>
      <c r="IM993" s="28"/>
      <c r="IN993" s="28"/>
      <c r="IO993" s="28"/>
      <c r="IP993" s="28"/>
      <c r="IQ993" s="28"/>
      <c r="IR993" s="28"/>
      <c r="IS993" s="28"/>
      <c r="IT993" s="28"/>
      <c r="IU993" s="28"/>
      <c r="IV993" s="28"/>
    </row>
    <row r="994" spans="1:256" s="54" customFormat="1" ht="18">
      <c r="A994" s="364" t="s">
        <v>700</v>
      </c>
      <c r="B994" s="292"/>
      <c r="C994" s="292"/>
      <c r="D994" s="54" t="s">
        <v>132</v>
      </c>
      <c r="E994" s="54">
        <f t="shared" si="15"/>
        <v>27</v>
      </c>
      <c r="F994" s="305">
        <f t="shared" si="16"/>
        <v>38</v>
      </c>
      <c r="H994" s="300">
        <v>23</v>
      </c>
      <c r="I994" s="300">
        <v>15</v>
      </c>
      <c r="J994" s="300"/>
      <c r="K994" s="300"/>
      <c r="L994" s="28"/>
      <c r="M994" s="300"/>
      <c r="N994" s="28"/>
      <c r="R994" s="202"/>
      <c r="T994" s="28"/>
      <c r="U994" s="28"/>
      <c r="V994" s="28"/>
      <c r="AA994" s="202"/>
      <c r="AC994" s="28"/>
      <c r="AD994" s="28"/>
      <c r="AE994" s="28"/>
      <c r="AJ994" s="202"/>
      <c r="AL994" s="28"/>
      <c r="AM994" s="28"/>
      <c r="AN994" s="28"/>
      <c r="AS994" s="202"/>
      <c r="AU994" s="28"/>
      <c r="AV994" s="28"/>
      <c r="AW994" s="28"/>
      <c r="BB994" s="202"/>
      <c r="BD994" s="28"/>
      <c r="BE994" s="28"/>
      <c r="BF994" s="28"/>
      <c r="BK994" s="202"/>
      <c r="BM994" s="28"/>
      <c r="BN994" s="28"/>
      <c r="BO994" s="28"/>
      <c r="BT994" s="202"/>
      <c r="BV994" s="28"/>
      <c r="BW994" s="28"/>
      <c r="BX994" s="28"/>
      <c r="CC994" s="202"/>
      <c r="CE994" s="28"/>
      <c r="CF994" s="28"/>
      <c r="CG994" s="28"/>
      <c r="CL994" s="202"/>
      <c r="CN994" s="28"/>
      <c r="CO994" s="28"/>
      <c r="CP994" s="28"/>
      <c r="CU994" s="202"/>
      <c r="CW994" s="28"/>
      <c r="CX994" s="28"/>
      <c r="CY994" s="28"/>
      <c r="DD994" s="202"/>
      <c r="DF994" s="28"/>
      <c r="DG994" s="28"/>
      <c r="DH994" s="28"/>
      <c r="DM994" s="202"/>
      <c r="DO994" s="28"/>
      <c r="DP994" s="28"/>
      <c r="DQ994" s="28"/>
      <c r="DV994" s="202"/>
      <c r="DX994" s="28"/>
      <c r="DY994" s="28"/>
      <c r="DZ994" s="28"/>
      <c r="EE994" s="202"/>
      <c r="EG994" s="28"/>
      <c r="EH994" s="28"/>
      <c r="EI994" s="28"/>
      <c r="EN994" s="202"/>
      <c r="EP994" s="28"/>
      <c r="EQ994" s="28"/>
      <c r="ER994" s="28"/>
      <c r="EW994" s="202"/>
      <c r="EY994" s="28"/>
      <c r="EZ994" s="28"/>
      <c r="FA994" s="28"/>
      <c r="FF994" s="202"/>
      <c r="FH994" s="28"/>
      <c r="FI994" s="28"/>
      <c r="FJ994" s="28"/>
      <c r="FO994" s="202"/>
      <c r="FQ994" s="28"/>
      <c r="FR994" s="28"/>
      <c r="FS994" s="28"/>
      <c r="FX994" s="202"/>
      <c r="FZ994" s="28"/>
      <c r="GA994" s="28"/>
      <c r="GB994" s="28"/>
      <c r="GG994" s="202"/>
      <c r="GI994" s="28"/>
      <c r="GJ994" s="28"/>
      <c r="GK994" s="28"/>
      <c r="GP994" s="202"/>
      <c r="GR994" s="28"/>
      <c r="GS994" s="28"/>
      <c r="GT994" s="28"/>
      <c r="GY994" s="202"/>
      <c r="HA994" s="28"/>
      <c r="HB994" s="28"/>
      <c r="HC994" s="28"/>
      <c r="HH994" s="202"/>
      <c r="HJ994" s="28"/>
      <c r="HK994" s="28"/>
      <c r="HL994" s="28"/>
      <c r="HQ994" s="28"/>
      <c r="HR994" s="28"/>
      <c r="HS994" s="28"/>
      <c r="HT994" s="28"/>
      <c r="HU994" s="28"/>
      <c r="HV994" s="28"/>
      <c r="HW994" s="28"/>
      <c r="HX994" s="28"/>
      <c r="HY994" s="28"/>
      <c r="HZ994" s="28"/>
      <c r="IA994" s="28"/>
      <c r="IB994" s="28"/>
      <c r="IC994" s="28"/>
      <c r="ID994" s="28"/>
      <c r="IE994" s="28"/>
      <c r="IF994" s="28"/>
      <c r="IG994" s="28"/>
      <c r="IH994" s="28"/>
      <c r="II994" s="28"/>
      <c r="IJ994" s="28"/>
      <c r="IK994" s="28"/>
      <c r="IL994" s="28"/>
      <c r="IM994" s="28"/>
      <c r="IN994" s="28"/>
      <c r="IO994" s="28"/>
      <c r="IP994" s="28"/>
      <c r="IQ994" s="28"/>
      <c r="IR994" s="28"/>
      <c r="IS994" s="28"/>
      <c r="IT994" s="28"/>
      <c r="IU994" s="28"/>
      <c r="IV994" s="28"/>
    </row>
    <row r="995" spans="1:256" s="54" customFormat="1" ht="18">
      <c r="A995" s="364" t="s">
        <v>622</v>
      </c>
      <c r="B995" s="292"/>
      <c r="C995" s="292"/>
      <c r="D995" s="54" t="s">
        <v>130</v>
      </c>
      <c r="E995" s="54">
        <f t="shared" si="15"/>
        <v>4</v>
      </c>
      <c r="F995" s="305">
        <f t="shared" si="16"/>
        <v>16</v>
      </c>
      <c r="H995" s="28">
        <v>4</v>
      </c>
      <c r="I995" s="28">
        <v>4</v>
      </c>
      <c r="J995" s="28">
        <v>8</v>
      </c>
      <c r="K995" s="28"/>
      <c r="L995" s="28"/>
      <c r="M995" s="28"/>
      <c r="N995" s="28"/>
      <c r="R995" s="202"/>
      <c r="T995" s="28"/>
      <c r="U995" s="28"/>
      <c r="V995" s="28"/>
      <c r="AA995" s="202"/>
      <c r="AC995" s="28"/>
      <c r="AD995" s="28"/>
      <c r="AE995" s="28"/>
      <c r="AJ995" s="202"/>
      <c r="AL995" s="28"/>
      <c r="AM995" s="28"/>
      <c r="AN995" s="28"/>
      <c r="AS995" s="202"/>
      <c r="AU995" s="28"/>
      <c r="AV995" s="28"/>
      <c r="AW995" s="28"/>
      <c r="BB995" s="202"/>
      <c r="BD995" s="28"/>
      <c r="BE995" s="28"/>
      <c r="BF995" s="28"/>
      <c r="BK995" s="202"/>
      <c r="BM995" s="28"/>
      <c r="BN995" s="28"/>
      <c r="BO995" s="28"/>
      <c r="BT995" s="202"/>
      <c r="BV995" s="28"/>
      <c r="BW995" s="28"/>
      <c r="BX995" s="28"/>
      <c r="CC995" s="202"/>
      <c r="CE995" s="28"/>
      <c r="CF995" s="28"/>
      <c r="CG995" s="28"/>
      <c r="CL995" s="202"/>
      <c r="CN995" s="28"/>
      <c r="CO995" s="28"/>
      <c r="CP995" s="28"/>
      <c r="CU995" s="202"/>
      <c r="CW995" s="28"/>
      <c r="CX995" s="28"/>
      <c r="CY995" s="28"/>
      <c r="DD995" s="202"/>
      <c r="DF995" s="28"/>
      <c r="DG995" s="28"/>
      <c r="DH995" s="28"/>
      <c r="DM995" s="202"/>
      <c r="DO995" s="28"/>
      <c r="DP995" s="28"/>
      <c r="DQ995" s="28"/>
      <c r="DV995" s="202"/>
      <c r="DX995" s="28"/>
      <c r="DY995" s="28"/>
      <c r="DZ995" s="28"/>
      <c r="EE995" s="202"/>
      <c r="EG995" s="28"/>
      <c r="EH995" s="28"/>
      <c r="EI995" s="28"/>
      <c r="EN995" s="202"/>
      <c r="EP995" s="28"/>
      <c r="EQ995" s="28"/>
      <c r="ER995" s="28"/>
      <c r="EW995" s="202"/>
      <c r="EY995" s="28"/>
      <c r="EZ995" s="28"/>
      <c r="FA995" s="28"/>
      <c r="FF995" s="202"/>
      <c r="FH995" s="28"/>
      <c r="FI995" s="28"/>
      <c r="FJ995" s="28"/>
      <c r="FO995" s="202"/>
      <c r="FQ995" s="28"/>
      <c r="FR995" s="28"/>
      <c r="FS995" s="28"/>
      <c r="FX995" s="202"/>
      <c r="FZ995" s="28"/>
      <c r="GA995" s="28"/>
      <c r="GB995" s="28"/>
      <c r="GG995" s="202"/>
      <c r="GI995" s="28"/>
      <c r="GJ995" s="28"/>
      <c r="GK995" s="28"/>
      <c r="GP995" s="202"/>
      <c r="GR995" s="28"/>
      <c r="GS995" s="28"/>
      <c r="GT995" s="28"/>
      <c r="GY995" s="202"/>
      <c r="HA995" s="28"/>
      <c r="HB995" s="28"/>
      <c r="HC995" s="28"/>
      <c r="HH995" s="202"/>
      <c r="HJ995" s="28"/>
      <c r="HK995" s="28"/>
      <c r="HL995" s="28"/>
      <c r="HQ995" s="28"/>
      <c r="HR995" s="28"/>
      <c r="HS995" s="28"/>
      <c r="HT995" s="28"/>
      <c r="HU995" s="28"/>
      <c r="HV995" s="28"/>
      <c r="HW995" s="28"/>
      <c r="HX995" s="28"/>
      <c r="HY995" s="28"/>
      <c r="HZ995" s="28"/>
      <c r="IA995" s="28"/>
      <c r="IB995" s="28"/>
      <c r="IC995" s="28"/>
      <c r="ID995" s="28"/>
      <c r="IE995" s="28"/>
      <c r="IF995" s="28"/>
      <c r="IG995" s="28"/>
      <c r="IH995" s="28"/>
      <c r="II995" s="28"/>
      <c r="IJ995" s="28"/>
      <c r="IK995" s="28"/>
      <c r="IL995" s="28"/>
      <c r="IM995" s="28"/>
      <c r="IN995" s="28"/>
      <c r="IO995" s="28"/>
      <c r="IP995" s="28"/>
      <c r="IQ995" s="28"/>
      <c r="IR995" s="28"/>
      <c r="IS995" s="28"/>
      <c r="IT995" s="28"/>
      <c r="IU995" s="28"/>
      <c r="IV995" s="28"/>
    </row>
    <row r="996" spans="1:256" s="54" customFormat="1" ht="18">
      <c r="A996" s="364" t="s">
        <v>2407</v>
      </c>
      <c r="B996" s="28"/>
      <c r="C996" s="292"/>
      <c r="D996" s="365" t="s">
        <v>129</v>
      </c>
      <c r="E996" s="54">
        <f t="shared" si="15"/>
        <v>0</v>
      </c>
      <c r="F996" s="305">
        <f t="shared" si="16"/>
        <v>0</v>
      </c>
      <c r="H996" s="28"/>
      <c r="I996" s="28"/>
      <c r="J996" s="28"/>
      <c r="K996" s="28"/>
      <c r="L996" s="28"/>
      <c r="M996" s="28"/>
      <c r="N996" s="28"/>
      <c r="R996" s="202"/>
      <c r="T996" s="28"/>
      <c r="U996" s="28"/>
      <c r="V996" s="28"/>
      <c r="AA996" s="202"/>
      <c r="AC996" s="28"/>
      <c r="AD996" s="28"/>
      <c r="AE996" s="28"/>
      <c r="AJ996" s="202"/>
      <c r="AL996" s="28"/>
      <c r="AM996" s="28"/>
      <c r="AN996" s="28"/>
      <c r="AS996" s="202"/>
      <c r="AU996" s="28"/>
      <c r="AV996" s="28"/>
      <c r="AW996" s="28"/>
      <c r="BB996" s="202"/>
      <c r="BD996" s="28"/>
      <c r="BE996" s="28"/>
      <c r="BF996" s="28"/>
      <c r="BK996" s="202"/>
      <c r="BM996" s="28"/>
      <c r="BN996" s="28"/>
      <c r="BO996" s="28"/>
      <c r="BT996" s="202"/>
      <c r="BV996" s="28"/>
      <c r="BW996" s="28"/>
      <c r="BX996" s="28"/>
      <c r="CC996" s="202"/>
      <c r="CE996" s="28"/>
      <c r="CF996" s="28"/>
      <c r="CG996" s="28"/>
      <c r="CL996" s="202"/>
      <c r="CN996" s="28"/>
      <c r="CO996" s="28"/>
      <c r="CP996" s="28"/>
      <c r="CU996" s="202"/>
      <c r="CW996" s="28"/>
      <c r="CX996" s="28"/>
      <c r="CY996" s="28"/>
      <c r="DD996" s="202"/>
      <c r="DF996" s="28"/>
      <c r="DG996" s="28"/>
      <c r="DH996" s="28"/>
      <c r="DM996" s="202"/>
      <c r="DO996" s="28"/>
      <c r="DP996" s="28"/>
      <c r="DQ996" s="28"/>
      <c r="DV996" s="202"/>
      <c r="DX996" s="28"/>
      <c r="DY996" s="28"/>
      <c r="DZ996" s="28"/>
      <c r="EE996" s="202"/>
      <c r="EG996" s="28"/>
      <c r="EH996" s="28"/>
      <c r="EI996" s="28"/>
      <c r="EN996" s="202"/>
      <c r="EP996" s="28"/>
      <c r="EQ996" s="28"/>
      <c r="ER996" s="28"/>
      <c r="EW996" s="202"/>
      <c r="EY996" s="28"/>
      <c r="EZ996" s="28"/>
      <c r="FA996" s="28"/>
      <c r="FF996" s="202"/>
      <c r="FH996" s="28"/>
      <c r="FI996" s="28"/>
      <c r="FJ996" s="28"/>
      <c r="FO996" s="202"/>
      <c r="FQ996" s="28"/>
      <c r="FR996" s="28"/>
      <c r="FS996" s="28"/>
      <c r="FX996" s="202"/>
      <c r="FZ996" s="28"/>
      <c r="GA996" s="28"/>
      <c r="GB996" s="28"/>
      <c r="GG996" s="202"/>
      <c r="GI996" s="28"/>
      <c r="GJ996" s="28"/>
      <c r="GK996" s="28"/>
      <c r="GP996" s="202"/>
      <c r="GR996" s="28"/>
      <c r="GS996" s="28"/>
      <c r="GT996" s="28"/>
      <c r="GY996" s="202"/>
      <c r="HA996" s="28"/>
      <c r="HB996" s="28"/>
      <c r="HC996" s="28"/>
      <c r="HH996" s="202"/>
      <c r="HJ996" s="28"/>
      <c r="HK996" s="28"/>
      <c r="HL996" s="28"/>
      <c r="HQ996" s="28"/>
      <c r="HR996" s="28"/>
      <c r="HS996" s="28"/>
      <c r="HT996" s="28"/>
      <c r="HU996" s="28"/>
      <c r="HV996" s="28"/>
      <c r="HW996" s="28"/>
      <c r="HX996" s="28"/>
      <c r="HY996" s="28"/>
      <c r="HZ996" s="28"/>
      <c r="IA996" s="28"/>
      <c r="IB996" s="28"/>
      <c r="IC996" s="28"/>
      <c r="ID996" s="28"/>
      <c r="IE996" s="28"/>
      <c r="IF996" s="28"/>
      <c r="IG996" s="28"/>
      <c r="IH996" s="28"/>
      <c r="II996" s="28"/>
      <c r="IJ996" s="28"/>
      <c r="IK996" s="28"/>
      <c r="IL996" s="28"/>
      <c r="IM996" s="28"/>
      <c r="IN996" s="28"/>
      <c r="IO996" s="28"/>
      <c r="IP996" s="28"/>
      <c r="IQ996" s="28"/>
      <c r="IR996" s="28"/>
      <c r="IS996" s="28"/>
      <c r="IT996" s="28"/>
      <c r="IU996" s="28"/>
      <c r="IV996" s="28"/>
    </row>
    <row r="997" spans="1:256" s="54" customFormat="1" ht="18">
      <c r="A997" s="364" t="s">
        <v>1387</v>
      </c>
      <c r="B997" s="28"/>
      <c r="C997" s="292"/>
      <c r="D997" s="365" t="s">
        <v>129</v>
      </c>
      <c r="E997" s="54">
        <f t="shared" si="15"/>
        <v>0</v>
      </c>
      <c r="F997" s="305">
        <f t="shared" si="16"/>
        <v>0</v>
      </c>
      <c r="H997" s="28"/>
      <c r="I997" s="28"/>
      <c r="J997" s="28"/>
      <c r="K997" s="28"/>
      <c r="L997" s="28"/>
      <c r="M997" s="28"/>
      <c r="N997" s="28"/>
      <c r="R997" s="202"/>
      <c r="T997" s="28"/>
      <c r="U997" s="28"/>
      <c r="V997" s="28"/>
      <c r="AA997" s="202"/>
      <c r="AC997" s="28"/>
      <c r="AD997" s="28"/>
      <c r="AE997" s="28"/>
      <c r="AJ997" s="202"/>
      <c r="AL997" s="28"/>
      <c r="AM997" s="28"/>
      <c r="AN997" s="28"/>
      <c r="AS997" s="202"/>
      <c r="AU997" s="28"/>
      <c r="AV997" s="28"/>
      <c r="AW997" s="28"/>
      <c r="BB997" s="202"/>
      <c r="BD997" s="28"/>
      <c r="BE997" s="28"/>
      <c r="BF997" s="28"/>
      <c r="BK997" s="202"/>
      <c r="BM997" s="28"/>
      <c r="BN997" s="28"/>
      <c r="BO997" s="28"/>
      <c r="BT997" s="202"/>
      <c r="BV997" s="28"/>
      <c r="BW997" s="28"/>
      <c r="BX997" s="28"/>
      <c r="CC997" s="202"/>
      <c r="CE997" s="28"/>
      <c r="CF997" s="28"/>
      <c r="CG997" s="28"/>
      <c r="CL997" s="202"/>
      <c r="CN997" s="28"/>
      <c r="CO997" s="28"/>
      <c r="CP997" s="28"/>
      <c r="CU997" s="202"/>
      <c r="CW997" s="28"/>
      <c r="CX997" s="28"/>
      <c r="CY997" s="28"/>
      <c r="DD997" s="202"/>
      <c r="DF997" s="28"/>
      <c r="DG997" s="28"/>
      <c r="DH997" s="28"/>
      <c r="DM997" s="202"/>
      <c r="DO997" s="28"/>
      <c r="DP997" s="28"/>
      <c r="DQ997" s="28"/>
      <c r="DV997" s="202"/>
      <c r="DX997" s="28"/>
      <c r="DY997" s="28"/>
      <c r="DZ997" s="28"/>
      <c r="EE997" s="202"/>
      <c r="EG997" s="28"/>
      <c r="EH997" s="28"/>
      <c r="EI997" s="28"/>
      <c r="EN997" s="202"/>
      <c r="EP997" s="28"/>
      <c r="EQ997" s="28"/>
      <c r="ER997" s="28"/>
      <c r="EW997" s="202"/>
      <c r="EY997" s="28"/>
      <c r="EZ997" s="28"/>
      <c r="FA997" s="28"/>
      <c r="FF997" s="202"/>
      <c r="FH997" s="28"/>
      <c r="FI997" s="28"/>
      <c r="FJ997" s="28"/>
      <c r="FO997" s="202"/>
      <c r="FQ997" s="28"/>
      <c r="FR997" s="28"/>
      <c r="FS997" s="28"/>
      <c r="FX997" s="202"/>
      <c r="FZ997" s="28"/>
      <c r="GA997" s="28"/>
      <c r="GB997" s="28"/>
      <c r="GG997" s="202"/>
      <c r="GI997" s="28"/>
      <c r="GJ997" s="28"/>
      <c r="GK997" s="28"/>
      <c r="GP997" s="202"/>
      <c r="GR997" s="28"/>
      <c r="GS997" s="28"/>
      <c r="GT997" s="28"/>
      <c r="GY997" s="202"/>
      <c r="HA997" s="28"/>
      <c r="HB997" s="28"/>
      <c r="HC997" s="28"/>
      <c r="HH997" s="202"/>
      <c r="HJ997" s="28"/>
      <c r="HK997" s="28"/>
      <c r="HL997" s="28"/>
      <c r="HQ997" s="28"/>
      <c r="HR997" s="28"/>
      <c r="HS997" s="28"/>
      <c r="HT997" s="28"/>
      <c r="HU997" s="28"/>
      <c r="HV997" s="28"/>
      <c r="HW997" s="28"/>
      <c r="HX997" s="28"/>
      <c r="HY997" s="28"/>
      <c r="HZ997" s="28"/>
      <c r="IA997" s="28"/>
      <c r="IB997" s="28"/>
      <c r="IC997" s="28"/>
      <c r="ID997" s="28"/>
      <c r="IE997" s="28"/>
      <c r="IF997" s="28"/>
      <c r="IG997" s="28"/>
      <c r="IH997" s="28"/>
      <c r="II997" s="28"/>
      <c r="IJ997" s="28"/>
      <c r="IK997" s="28"/>
      <c r="IL997" s="28"/>
      <c r="IM997" s="28"/>
      <c r="IN997" s="28"/>
      <c r="IO997" s="28"/>
      <c r="IP997" s="28"/>
      <c r="IQ997" s="28"/>
      <c r="IR997" s="28"/>
      <c r="IS997" s="28"/>
      <c r="IT997" s="28"/>
      <c r="IU997" s="28"/>
      <c r="IV997" s="28"/>
    </row>
    <row r="998" spans="1:256" s="54" customFormat="1" ht="18">
      <c r="A998" s="364" t="s">
        <v>462</v>
      </c>
      <c r="B998" s="292"/>
      <c r="C998" s="292"/>
      <c r="D998" s="54" t="s">
        <v>136</v>
      </c>
      <c r="E998" s="54">
        <f t="shared" si="15"/>
        <v>5</v>
      </c>
      <c r="F998" s="305">
        <f t="shared" si="16"/>
        <v>172</v>
      </c>
      <c r="G998" s="54">
        <v>75</v>
      </c>
      <c r="H998" s="28">
        <v>94</v>
      </c>
      <c r="I998" s="28"/>
      <c r="J998" s="28">
        <v>3</v>
      </c>
      <c r="K998" s="28"/>
      <c r="L998" s="28"/>
      <c r="M998" s="28"/>
      <c r="N998" s="28"/>
      <c r="R998" s="202"/>
      <c r="T998" s="28"/>
      <c r="U998" s="28"/>
      <c r="V998" s="28"/>
      <c r="AA998" s="202"/>
      <c r="AC998" s="28"/>
      <c r="AD998" s="28"/>
      <c r="AE998" s="28"/>
      <c r="AJ998" s="202"/>
      <c r="AL998" s="28"/>
      <c r="AM998" s="28"/>
      <c r="AN998" s="28"/>
      <c r="AS998" s="202"/>
      <c r="AU998" s="28"/>
      <c r="AV998" s="28"/>
      <c r="AW998" s="28"/>
      <c r="BB998" s="202"/>
      <c r="BD998" s="28"/>
      <c r="BE998" s="28"/>
      <c r="BF998" s="28"/>
      <c r="BK998" s="202"/>
      <c r="BM998" s="28"/>
      <c r="BN998" s="28"/>
      <c r="BO998" s="28"/>
      <c r="BT998" s="202"/>
      <c r="BV998" s="28"/>
      <c r="BW998" s="28"/>
      <c r="BX998" s="28"/>
      <c r="CC998" s="202"/>
      <c r="CE998" s="28"/>
      <c r="CF998" s="28"/>
      <c r="CG998" s="28"/>
      <c r="CL998" s="202"/>
      <c r="CN998" s="28"/>
      <c r="CO998" s="28"/>
      <c r="CP998" s="28"/>
      <c r="CU998" s="202"/>
      <c r="CW998" s="28"/>
      <c r="CX998" s="28"/>
      <c r="CY998" s="28"/>
      <c r="DD998" s="202"/>
      <c r="DF998" s="28"/>
      <c r="DG998" s="28"/>
      <c r="DH998" s="28"/>
      <c r="DM998" s="202"/>
      <c r="DO998" s="28"/>
      <c r="DP998" s="28"/>
      <c r="DQ998" s="28"/>
      <c r="DV998" s="202"/>
      <c r="DX998" s="28"/>
      <c r="DY998" s="28"/>
      <c r="DZ998" s="28"/>
      <c r="EE998" s="202"/>
      <c r="EG998" s="28"/>
      <c r="EH998" s="28"/>
      <c r="EI998" s="28"/>
      <c r="EN998" s="202"/>
      <c r="EP998" s="28"/>
      <c r="EQ998" s="28"/>
      <c r="ER998" s="28"/>
      <c r="EW998" s="202"/>
      <c r="EY998" s="28"/>
      <c r="EZ998" s="28"/>
      <c r="FA998" s="28"/>
      <c r="FF998" s="202"/>
      <c r="FH998" s="28"/>
      <c r="FI998" s="28"/>
      <c r="FJ998" s="28"/>
      <c r="FO998" s="202"/>
      <c r="FQ998" s="28"/>
      <c r="FR998" s="28"/>
      <c r="FS998" s="28"/>
      <c r="FX998" s="202"/>
      <c r="FZ998" s="28"/>
      <c r="GA998" s="28"/>
      <c r="GB998" s="28"/>
      <c r="GG998" s="202"/>
      <c r="GI998" s="28"/>
      <c r="GJ998" s="28"/>
      <c r="GK998" s="28"/>
      <c r="GP998" s="202"/>
      <c r="GR998" s="28"/>
      <c r="GS998" s="28"/>
      <c r="GT998" s="28"/>
      <c r="GY998" s="202"/>
      <c r="HA998" s="28"/>
      <c r="HB998" s="28"/>
      <c r="HC998" s="28"/>
      <c r="HH998" s="202"/>
      <c r="HJ998" s="28"/>
      <c r="HK998" s="28"/>
      <c r="HL998" s="28"/>
      <c r="HQ998" s="28"/>
      <c r="HR998" s="28"/>
      <c r="HS998" s="28"/>
      <c r="HT998" s="28"/>
      <c r="HU998" s="28"/>
      <c r="HV998" s="28"/>
      <c r="HW998" s="28"/>
      <c r="HX998" s="28"/>
      <c r="HY998" s="28"/>
      <c r="HZ998" s="28"/>
      <c r="IA998" s="28"/>
      <c r="IB998" s="28"/>
      <c r="IC998" s="28"/>
      <c r="ID998" s="28"/>
      <c r="IE998" s="28"/>
      <c r="IF998" s="28"/>
      <c r="IG998" s="28"/>
      <c r="IH998" s="28"/>
      <c r="II998" s="28"/>
      <c r="IJ998" s="28"/>
      <c r="IK998" s="28"/>
      <c r="IL998" s="28"/>
      <c r="IM998" s="28"/>
      <c r="IN998" s="28"/>
      <c r="IO998" s="28"/>
      <c r="IP998" s="28"/>
      <c r="IQ998" s="28"/>
      <c r="IR998" s="28"/>
      <c r="IS998" s="28"/>
      <c r="IT998" s="28"/>
      <c r="IU998" s="28"/>
      <c r="IV998" s="28"/>
    </row>
    <row r="999" spans="1:256" s="54" customFormat="1" ht="18">
      <c r="A999" s="364" t="s">
        <v>1455</v>
      </c>
      <c r="B999" s="28"/>
      <c r="C999" s="292"/>
      <c r="D999" s="365" t="s">
        <v>129</v>
      </c>
      <c r="E999" s="54">
        <f t="shared" si="15"/>
        <v>6</v>
      </c>
      <c r="F999" s="305">
        <f t="shared" si="16"/>
        <v>3</v>
      </c>
      <c r="H999" s="28"/>
      <c r="I999" s="28"/>
      <c r="J999" s="28">
        <v>3</v>
      </c>
      <c r="K999" s="28"/>
      <c r="L999" s="28"/>
      <c r="M999" s="28"/>
      <c r="N999" s="28"/>
      <c r="R999" s="202"/>
      <c r="T999" s="28"/>
      <c r="U999" s="28"/>
      <c r="V999" s="28"/>
      <c r="AA999" s="202"/>
      <c r="AC999" s="28"/>
      <c r="AD999" s="28"/>
      <c r="AE999" s="28"/>
      <c r="AJ999" s="202"/>
      <c r="AL999" s="28"/>
      <c r="AM999" s="28"/>
      <c r="AN999" s="28"/>
      <c r="AS999" s="202"/>
      <c r="AU999" s="28"/>
      <c r="AV999" s="28"/>
      <c r="AW999" s="28"/>
      <c r="BB999" s="202"/>
      <c r="BD999" s="28"/>
      <c r="BE999" s="28"/>
      <c r="BF999" s="28"/>
      <c r="BK999" s="202"/>
      <c r="BM999" s="28"/>
      <c r="BN999" s="28"/>
      <c r="BO999" s="28"/>
      <c r="BT999" s="202"/>
      <c r="BV999" s="28"/>
      <c r="BW999" s="28"/>
      <c r="BX999" s="28"/>
      <c r="CC999" s="202"/>
      <c r="CE999" s="28"/>
      <c r="CF999" s="28"/>
      <c r="CG999" s="28"/>
      <c r="CL999" s="202"/>
      <c r="CN999" s="28"/>
      <c r="CO999" s="28"/>
      <c r="CP999" s="28"/>
      <c r="CU999" s="202"/>
      <c r="CW999" s="28"/>
      <c r="CX999" s="28"/>
      <c r="CY999" s="28"/>
      <c r="DD999" s="202"/>
      <c r="DF999" s="28"/>
      <c r="DG999" s="28"/>
      <c r="DH999" s="28"/>
      <c r="DM999" s="202"/>
      <c r="DO999" s="28"/>
      <c r="DP999" s="28"/>
      <c r="DQ999" s="28"/>
      <c r="DV999" s="202"/>
      <c r="DX999" s="28"/>
      <c r="DY999" s="28"/>
      <c r="DZ999" s="28"/>
      <c r="EE999" s="202"/>
      <c r="EG999" s="28"/>
      <c r="EH999" s="28"/>
      <c r="EI999" s="28"/>
      <c r="EN999" s="202"/>
      <c r="EP999" s="28"/>
      <c r="EQ999" s="28"/>
      <c r="ER999" s="28"/>
      <c r="EW999" s="202"/>
      <c r="EY999" s="28"/>
      <c r="EZ999" s="28"/>
      <c r="FA999" s="28"/>
      <c r="FF999" s="202"/>
      <c r="FH999" s="28"/>
      <c r="FI999" s="28"/>
      <c r="FJ999" s="28"/>
      <c r="FO999" s="202"/>
      <c r="FQ999" s="28"/>
      <c r="FR999" s="28"/>
      <c r="FS999" s="28"/>
      <c r="FX999" s="202"/>
      <c r="FZ999" s="28"/>
      <c r="GA999" s="28"/>
      <c r="GB999" s="28"/>
      <c r="GG999" s="202"/>
      <c r="GI999" s="28"/>
      <c r="GJ999" s="28"/>
      <c r="GK999" s="28"/>
      <c r="GP999" s="202"/>
      <c r="GR999" s="28"/>
      <c r="GS999" s="28"/>
      <c r="GT999" s="28"/>
      <c r="GY999" s="202"/>
      <c r="HA999" s="28"/>
      <c r="HB999" s="28"/>
      <c r="HC999" s="28"/>
      <c r="HH999" s="202"/>
      <c r="HJ999" s="28"/>
      <c r="HK999" s="28"/>
      <c r="HL999" s="28"/>
      <c r="HQ999" s="28"/>
      <c r="HR999" s="28"/>
      <c r="HS999" s="28"/>
      <c r="HT999" s="28"/>
      <c r="HU999" s="28"/>
      <c r="HV999" s="28"/>
      <c r="HW999" s="28"/>
      <c r="HX999" s="28"/>
      <c r="HY999" s="28"/>
      <c r="HZ999" s="28"/>
      <c r="IA999" s="28"/>
      <c r="IB999" s="28"/>
      <c r="IC999" s="28"/>
      <c r="ID999" s="28"/>
      <c r="IE999" s="28"/>
      <c r="IF999" s="28"/>
      <c r="IG999" s="28"/>
      <c r="IH999" s="28"/>
      <c r="II999" s="28"/>
      <c r="IJ999" s="28"/>
      <c r="IK999" s="28"/>
      <c r="IL999" s="28"/>
      <c r="IM999" s="28"/>
      <c r="IN999" s="28"/>
      <c r="IO999" s="28"/>
      <c r="IP999" s="28"/>
      <c r="IQ999" s="28"/>
      <c r="IR999" s="28"/>
      <c r="IS999" s="28"/>
      <c r="IT999" s="28"/>
      <c r="IU999" s="28"/>
      <c r="IV999" s="28"/>
    </row>
    <row r="1000" spans="1:256" s="54" customFormat="1" ht="18">
      <c r="A1000" s="364" t="s">
        <v>1926</v>
      </c>
      <c r="B1000" s="292"/>
      <c r="C1000" s="292"/>
      <c r="D1000" s="54" t="s">
        <v>131</v>
      </c>
      <c r="E1000" s="54">
        <f t="shared" si="15"/>
        <v>25</v>
      </c>
      <c r="F1000" s="305">
        <f t="shared" si="16"/>
        <v>402</v>
      </c>
      <c r="H1000" s="28">
        <v>193</v>
      </c>
      <c r="I1000" s="28">
        <v>174</v>
      </c>
      <c r="J1000" s="28">
        <v>35</v>
      </c>
      <c r="K1000" s="28"/>
      <c r="L1000" s="28"/>
      <c r="M1000" s="239"/>
      <c r="N1000" s="28"/>
      <c r="R1000" s="202"/>
      <c r="T1000" s="28"/>
      <c r="U1000" s="28"/>
      <c r="V1000" s="28"/>
      <c r="AA1000" s="202"/>
      <c r="AC1000" s="28"/>
      <c r="AD1000" s="28"/>
      <c r="AE1000" s="28"/>
      <c r="AJ1000" s="202"/>
      <c r="AL1000" s="28"/>
      <c r="AM1000" s="28"/>
      <c r="AN1000" s="28"/>
      <c r="AS1000" s="202"/>
      <c r="AU1000" s="28"/>
      <c r="AV1000" s="28"/>
      <c r="AW1000" s="28"/>
      <c r="BB1000" s="202"/>
      <c r="BD1000" s="28"/>
      <c r="BE1000" s="28"/>
      <c r="BF1000" s="28"/>
      <c r="BK1000" s="202"/>
      <c r="BM1000" s="28"/>
      <c r="BN1000" s="28"/>
      <c r="BO1000" s="28"/>
      <c r="BT1000" s="202"/>
      <c r="BV1000" s="28"/>
      <c r="BW1000" s="28"/>
      <c r="BX1000" s="28"/>
      <c r="CC1000" s="202"/>
      <c r="CE1000" s="28"/>
      <c r="CF1000" s="28"/>
      <c r="CG1000" s="28"/>
      <c r="CL1000" s="202"/>
      <c r="CN1000" s="28"/>
      <c r="CO1000" s="28"/>
      <c r="CP1000" s="28"/>
      <c r="CU1000" s="202"/>
      <c r="CW1000" s="28"/>
      <c r="CX1000" s="28"/>
      <c r="CY1000" s="28"/>
      <c r="DD1000" s="202"/>
      <c r="DF1000" s="28"/>
      <c r="DG1000" s="28"/>
      <c r="DH1000" s="28"/>
      <c r="DM1000" s="202"/>
      <c r="DO1000" s="28"/>
      <c r="DP1000" s="28"/>
      <c r="DQ1000" s="28"/>
      <c r="DV1000" s="202"/>
      <c r="DX1000" s="28"/>
      <c r="DY1000" s="28"/>
      <c r="DZ1000" s="28"/>
      <c r="EE1000" s="202"/>
      <c r="EG1000" s="28"/>
      <c r="EH1000" s="28"/>
      <c r="EI1000" s="28"/>
      <c r="EN1000" s="202"/>
      <c r="EP1000" s="28"/>
      <c r="EQ1000" s="28"/>
      <c r="ER1000" s="28"/>
      <c r="EW1000" s="202"/>
      <c r="EY1000" s="28"/>
      <c r="EZ1000" s="28"/>
      <c r="FA1000" s="28"/>
      <c r="FF1000" s="202"/>
      <c r="FH1000" s="28"/>
      <c r="FI1000" s="28"/>
      <c r="FJ1000" s="28"/>
      <c r="FO1000" s="202"/>
      <c r="FQ1000" s="28"/>
      <c r="FR1000" s="28"/>
      <c r="FS1000" s="28"/>
      <c r="FX1000" s="202"/>
      <c r="FZ1000" s="28"/>
      <c r="GA1000" s="28"/>
      <c r="GB1000" s="28"/>
      <c r="GG1000" s="202"/>
      <c r="GI1000" s="28"/>
      <c r="GJ1000" s="28"/>
      <c r="GK1000" s="28"/>
      <c r="GP1000" s="202"/>
      <c r="GR1000" s="28"/>
      <c r="GS1000" s="28"/>
      <c r="GT1000" s="28"/>
      <c r="GY1000" s="202"/>
      <c r="HA1000" s="28"/>
      <c r="HB1000" s="28"/>
      <c r="HC1000" s="28"/>
      <c r="HH1000" s="202"/>
      <c r="HJ1000" s="28"/>
      <c r="HK1000" s="28"/>
      <c r="HL1000" s="28"/>
      <c r="HQ1000" s="28"/>
      <c r="HR1000" s="28"/>
      <c r="HS1000" s="28"/>
      <c r="HT1000" s="28"/>
      <c r="HU1000" s="28"/>
      <c r="HV1000" s="28"/>
      <c r="HW1000" s="28"/>
      <c r="HX1000" s="28"/>
      <c r="HY1000" s="28"/>
      <c r="HZ1000" s="28"/>
      <c r="IA1000" s="28"/>
      <c r="IB1000" s="28"/>
      <c r="IC1000" s="28"/>
      <c r="ID1000" s="28"/>
      <c r="IE1000" s="28"/>
      <c r="IF1000" s="28"/>
      <c r="IG1000" s="28"/>
      <c r="IH1000" s="28"/>
      <c r="II1000" s="28"/>
      <c r="IJ1000" s="28"/>
      <c r="IK1000" s="28"/>
      <c r="IL1000" s="28"/>
      <c r="IM1000" s="28"/>
      <c r="IN1000" s="28"/>
      <c r="IO1000" s="28"/>
      <c r="IP1000" s="28"/>
      <c r="IQ1000" s="28"/>
      <c r="IR1000" s="28"/>
      <c r="IS1000" s="28"/>
      <c r="IT1000" s="28"/>
      <c r="IU1000" s="28"/>
      <c r="IV1000" s="28"/>
    </row>
    <row r="1001" spans="1:256" s="54" customFormat="1" ht="18">
      <c r="A1001" s="364" t="s">
        <v>501</v>
      </c>
      <c r="B1001" s="292"/>
      <c r="C1001" s="292"/>
      <c r="D1001" s="54" t="s">
        <v>131</v>
      </c>
      <c r="E1001" s="54">
        <f t="shared" si="15"/>
        <v>34</v>
      </c>
      <c r="F1001" s="305">
        <f t="shared" si="16"/>
        <v>174</v>
      </c>
      <c r="H1001" s="28">
        <v>152</v>
      </c>
      <c r="I1001" s="28">
        <v>22</v>
      </c>
      <c r="J1001" s="28"/>
      <c r="K1001" s="28"/>
      <c r="L1001" s="28"/>
      <c r="M1001" s="28"/>
      <c r="N1001" s="28"/>
      <c r="R1001" s="202"/>
      <c r="T1001" s="28"/>
      <c r="U1001" s="28"/>
      <c r="V1001" s="28"/>
      <c r="AA1001" s="202"/>
      <c r="AC1001" s="28"/>
      <c r="AD1001" s="28"/>
      <c r="AE1001" s="28"/>
      <c r="AJ1001" s="202"/>
      <c r="AL1001" s="28"/>
      <c r="AM1001" s="28"/>
      <c r="AN1001" s="28"/>
      <c r="AS1001" s="202"/>
      <c r="AU1001" s="28"/>
      <c r="AV1001" s="28"/>
      <c r="AW1001" s="28"/>
      <c r="BB1001" s="202"/>
      <c r="BD1001" s="28"/>
      <c r="BE1001" s="28"/>
      <c r="BF1001" s="28"/>
      <c r="BK1001" s="202"/>
      <c r="BM1001" s="28"/>
      <c r="BN1001" s="28"/>
      <c r="BO1001" s="28"/>
      <c r="BT1001" s="202"/>
      <c r="BV1001" s="28"/>
      <c r="BW1001" s="28"/>
      <c r="BX1001" s="28"/>
      <c r="CC1001" s="202"/>
      <c r="CE1001" s="28"/>
      <c r="CF1001" s="28"/>
      <c r="CG1001" s="28"/>
      <c r="CL1001" s="202"/>
      <c r="CN1001" s="28"/>
      <c r="CO1001" s="28"/>
      <c r="CP1001" s="28"/>
      <c r="CU1001" s="202"/>
      <c r="CW1001" s="28"/>
      <c r="CX1001" s="28"/>
      <c r="CY1001" s="28"/>
      <c r="DD1001" s="202"/>
      <c r="DF1001" s="28"/>
      <c r="DG1001" s="28"/>
      <c r="DH1001" s="28"/>
      <c r="DM1001" s="202"/>
      <c r="DO1001" s="28"/>
      <c r="DP1001" s="28"/>
      <c r="DQ1001" s="28"/>
      <c r="DV1001" s="202"/>
      <c r="DX1001" s="28"/>
      <c r="DY1001" s="28"/>
      <c r="DZ1001" s="28"/>
      <c r="EE1001" s="202"/>
      <c r="EG1001" s="28"/>
      <c r="EH1001" s="28"/>
      <c r="EI1001" s="28"/>
      <c r="EN1001" s="202"/>
      <c r="EP1001" s="28"/>
      <c r="EQ1001" s="28"/>
      <c r="ER1001" s="28"/>
      <c r="EW1001" s="202"/>
      <c r="EY1001" s="28"/>
      <c r="EZ1001" s="28"/>
      <c r="FA1001" s="28"/>
      <c r="FF1001" s="202"/>
      <c r="FH1001" s="28"/>
      <c r="FI1001" s="28"/>
      <c r="FJ1001" s="28"/>
      <c r="FO1001" s="202"/>
      <c r="FQ1001" s="28"/>
      <c r="FR1001" s="28"/>
      <c r="FS1001" s="28"/>
      <c r="FX1001" s="202"/>
      <c r="FZ1001" s="28"/>
      <c r="GA1001" s="28"/>
      <c r="GB1001" s="28"/>
      <c r="GG1001" s="202"/>
      <c r="GI1001" s="28"/>
      <c r="GJ1001" s="28"/>
      <c r="GK1001" s="28"/>
      <c r="GP1001" s="202"/>
      <c r="GR1001" s="28"/>
      <c r="GS1001" s="28"/>
      <c r="GT1001" s="28"/>
      <c r="GY1001" s="202"/>
      <c r="HA1001" s="28"/>
      <c r="HB1001" s="28"/>
      <c r="HC1001" s="28"/>
      <c r="HH1001" s="202"/>
      <c r="HJ1001" s="28"/>
      <c r="HK1001" s="28"/>
      <c r="HL1001" s="28"/>
      <c r="HQ1001" s="28"/>
      <c r="HR1001" s="28"/>
      <c r="HS1001" s="28"/>
      <c r="HT1001" s="28"/>
      <c r="HU1001" s="28"/>
      <c r="HV1001" s="28"/>
      <c r="HW1001" s="28"/>
      <c r="HX1001" s="28"/>
      <c r="HY1001" s="28"/>
      <c r="HZ1001" s="28"/>
      <c r="IA1001" s="28"/>
      <c r="IB1001" s="28"/>
      <c r="IC1001" s="28"/>
      <c r="ID1001" s="28"/>
      <c r="IE1001" s="28"/>
      <c r="IF1001" s="28"/>
      <c r="IG1001" s="28"/>
      <c r="IH1001" s="28"/>
      <c r="II1001" s="28"/>
      <c r="IJ1001" s="28"/>
      <c r="IK1001" s="28"/>
      <c r="IL1001" s="28"/>
      <c r="IM1001" s="28"/>
      <c r="IN1001" s="28"/>
      <c r="IO1001" s="28"/>
      <c r="IP1001" s="28"/>
      <c r="IQ1001" s="28"/>
      <c r="IR1001" s="28"/>
      <c r="IS1001" s="28"/>
      <c r="IT1001" s="28"/>
      <c r="IU1001" s="28"/>
      <c r="IV1001" s="28"/>
    </row>
    <row r="1002" spans="1:256" s="54" customFormat="1" ht="18">
      <c r="A1002" s="364" t="s">
        <v>742</v>
      </c>
      <c r="B1002" s="28"/>
      <c r="C1002" s="292"/>
      <c r="D1002" s="365" t="s">
        <v>129</v>
      </c>
      <c r="E1002" s="54">
        <f t="shared" si="15"/>
        <v>0</v>
      </c>
      <c r="F1002" s="305">
        <f t="shared" si="16"/>
        <v>0</v>
      </c>
      <c r="H1002" s="28"/>
      <c r="I1002" s="28"/>
      <c r="J1002" s="28"/>
      <c r="K1002" s="28"/>
      <c r="L1002" s="28"/>
      <c r="M1002" s="28"/>
      <c r="N1002" s="28"/>
      <c r="R1002" s="202"/>
      <c r="T1002" s="28"/>
      <c r="U1002" s="28"/>
      <c r="V1002" s="28"/>
      <c r="AA1002" s="202"/>
      <c r="AC1002" s="28"/>
      <c r="AD1002" s="28"/>
      <c r="AE1002" s="28"/>
      <c r="AJ1002" s="202"/>
      <c r="AL1002" s="28"/>
      <c r="AM1002" s="28"/>
      <c r="AN1002" s="28"/>
      <c r="AS1002" s="202"/>
      <c r="AU1002" s="28"/>
      <c r="AV1002" s="28"/>
      <c r="AW1002" s="28"/>
      <c r="BB1002" s="202"/>
      <c r="BD1002" s="28"/>
      <c r="BE1002" s="28"/>
      <c r="BF1002" s="28"/>
      <c r="BK1002" s="202"/>
      <c r="BM1002" s="28"/>
      <c r="BN1002" s="28"/>
      <c r="BO1002" s="28"/>
      <c r="BT1002" s="202"/>
      <c r="BV1002" s="28"/>
      <c r="BW1002" s="28"/>
      <c r="BX1002" s="28"/>
      <c r="CC1002" s="202"/>
      <c r="CE1002" s="28"/>
      <c r="CF1002" s="28"/>
      <c r="CG1002" s="28"/>
      <c r="CL1002" s="202"/>
      <c r="CN1002" s="28"/>
      <c r="CO1002" s="28"/>
      <c r="CP1002" s="28"/>
      <c r="CU1002" s="202"/>
      <c r="CW1002" s="28"/>
      <c r="CX1002" s="28"/>
      <c r="CY1002" s="28"/>
      <c r="DD1002" s="202"/>
      <c r="DF1002" s="28"/>
      <c r="DG1002" s="28"/>
      <c r="DH1002" s="28"/>
      <c r="DM1002" s="202"/>
      <c r="DO1002" s="28"/>
      <c r="DP1002" s="28"/>
      <c r="DQ1002" s="28"/>
      <c r="DV1002" s="202"/>
      <c r="DX1002" s="28"/>
      <c r="DY1002" s="28"/>
      <c r="DZ1002" s="28"/>
      <c r="EE1002" s="202"/>
      <c r="EG1002" s="28"/>
      <c r="EH1002" s="28"/>
      <c r="EI1002" s="28"/>
      <c r="EN1002" s="202"/>
      <c r="EP1002" s="28"/>
      <c r="EQ1002" s="28"/>
      <c r="ER1002" s="28"/>
      <c r="EW1002" s="202"/>
      <c r="EY1002" s="28"/>
      <c r="EZ1002" s="28"/>
      <c r="FA1002" s="28"/>
      <c r="FF1002" s="202"/>
      <c r="FH1002" s="28"/>
      <c r="FI1002" s="28"/>
      <c r="FJ1002" s="28"/>
      <c r="FO1002" s="202"/>
      <c r="FQ1002" s="28"/>
      <c r="FR1002" s="28"/>
      <c r="FS1002" s="28"/>
      <c r="FX1002" s="202"/>
      <c r="FZ1002" s="28"/>
      <c r="GA1002" s="28"/>
      <c r="GB1002" s="28"/>
      <c r="GG1002" s="202"/>
      <c r="GI1002" s="28"/>
      <c r="GJ1002" s="28"/>
      <c r="GK1002" s="28"/>
      <c r="GP1002" s="202"/>
      <c r="GR1002" s="28"/>
      <c r="GS1002" s="28"/>
      <c r="GT1002" s="28"/>
      <c r="GY1002" s="202"/>
      <c r="HA1002" s="28"/>
      <c r="HB1002" s="28"/>
      <c r="HC1002" s="28"/>
      <c r="HH1002" s="202"/>
      <c r="HJ1002" s="28"/>
      <c r="HK1002" s="28"/>
      <c r="HL1002" s="28"/>
      <c r="HQ1002" s="28"/>
      <c r="HR1002" s="28"/>
      <c r="HS1002" s="28"/>
      <c r="HT1002" s="28"/>
      <c r="HU1002" s="28"/>
      <c r="HV1002" s="28"/>
      <c r="HW1002" s="28"/>
      <c r="HX1002" s="28"/>
      <c r="HY1002" s="28"/>
      <c r="HZ1002" s="28"/>
      <c r="IA1002" s="28"/>
      <c r="IB1002" s="28"/>
      <c r="IC1002" s="28"/>
      <c r="ID1002" s="28"/>
      <c r="IE1002" s="28"/>
      <c r="IF1002" s="28"/>
      <c r="IG1002" s="28"/>
      <c r="IH1002" s="28"/>
      <c r="II1002" s="28"/>
      <c r="IJ1002" s="28"/>
      <c r="IK1002" s="28"/>
      <c r="IL1002" s="28"/>
      <c r="IM1002" s="28"/>
      <c r="IN1002" s="28"/>
      <c r="IO1002" s="28"/>
      <c r="IP1002" s="28"/>
      <c r="IQ1002" s="28"/>
      <c r="IR1002" s="28"/>
      <c r="IS1002" s="28"/>
      <c r="IT1002" s="28"/>
      <c r="IU1002" s="28"/>
      <c r="IV1002" s="28"/>
    </row>
    <row r="1003" spans="1:256" s="54" customFormat="1" ht="18">
      <c r="A1003" s="364" t="s">
        <v>612</v>
      </c>
      <c r="B1003" s="28"/>
      <c r="C1003" s="292"/>
      <c r="D1003" s="365" t="s">
        <v>129</v>
      </c>
      <c r="E1003" s="54">
        <f t="shared" si="15"/>
        <v>1</v>
      </c>
      <c r="F1003" s="305">
        <f t="shared" si="16"/>
        <v>5</v>
      </c>
      <c r="H1003" s="28"/>
      <c r="I1003" s="28">
        <v>5</v>
      </c>
      <c r="J1003" s="28"/>
      <c r="K1003" s="28"/>
      <c r="L1003" s="28"/>
      <c r="M1003" s="28"/>
      <c r="N1003" s="28"/>
      <c r="R1003" s="202"/>
      <c r="T1003" s="28"/>
      <c r="U1003" s="28"/>
      <c r="V1003" s="28"/>
      <c r="AA1003" s="202"/>
      <c r="AC1003" s="28"/>
      <c r="AD1003" s="28"/>
      <c r="AE1003" s="28"/>
      <c r="AJ1003" s="202"/>
      <c r="AL1003" s="28"/>
      <c r="AM1003" s="28"/>
      <c r="AN1003" s="28"/>
      <c r="AS1003" s="202"/>
      <c r="AU1003" s="28"/>
      <c r="AV1003" s="28"/>
      <c r="AW1003" s="28"/>
      <c r="BB1003" s="202"/>
      <c r="BD1003" s="28"/>
      <c r="BE1003" s="28"/>
      <c r="BF1003" s="28"/>
      <c r="BK1003" s="202"/>
      <c r="BM1003" s="28"/>
      <c r="BN1003" s="28"/>
      <c r="BO1003" s="28"/>
      <c r="BT1003" s="202"/>
      <c r="BV1003" s="28"/>
      <c r="BW1003" s="28"/>
      <c r="BX1003" s="28"/>
      <c r="CC1003" s="202"/>
      <c r="CE1003" s="28"/>
      <c r="CF1003" s="28"/>
      <c r="CG1003" s="28"/>
      <c r="CL1003" s="202"/>
      <c r="CN1003" s="28"/>
      <c r="CO1003" s="28"/>
      <c r="CP1003" s="28"/>
      <c r="CU1003" s="202"/>
      <c r="CW1003" s="28"/>
      <c r="CX1003" s="28"/>
      <c r="CY1003" s="28"/>
      <c r="DD1003" s="202"/>
      <c r="DF1003" s="28"/>
      <c r="DG1003" s="28"/>
      <c r="DH1003" s="28"/>
      <c r="DM1003" s="202"/>
      <c r="DO1003" s="28"/>
      <c r="DP1003" s="28"/>
      <c r="DQ1003" s="28"/>
      <c r="DV1003" s="202"/>
      <c r="DX1003" s="28"/>
      <c r="DY1003" s="28"/>
      <c r="DZ1003" s="28"/>
      <c r="EE1003" s="202"/>
      <c r="EG1003" s="28"/>
      <c r="EH1003" s="28"/>
      <c r="EI1003" s="28"/>
      <c r="EN1003" s="202"/>
      <c r="EP1003" s="28"/>
      <c r="EQ1003" s="28"/>
      <c r="ER1003" s="28"/>
      <c r="EW1003" s="202"/>
      <c r="EY1003" s="28"/>
      <c r="EZ1003" s="28"/>
      <c r="FA1003" s="28"/>
      <c r="FF1003" s="202"/>
      <c r="FH1003" s="28"/>
      <c r="FI1003" s="28"/>
      <c r="FJ1003" s="28"/>
      <c r="FO1003" s="202"/>
      <c r="FQ1003" s="28"/>
      <c r="FR1003" s="28"/>
      <c r="FS1003" s="28"/>
      <c r="FX1003" s="202"/>
      <c r="FZ1003" s="28"/>
      <c r="GA1003" s="28"/>
      <c r="GB1003" s="28"/>
      <c r="GG1003" s="202"/>
      <c r="GI1003" s="28"/>
      <c r="GJ1003" s="28"/>
      <c r="GK1003" s="28"/>
      <c r="GP1003" s="202"/>
      <c r="GR1003" s="28"/>
      <c r="GS1003" s="28"/>
      <c r="GT1003" s="28"/>
      <c r="GY1003" s="202"/>
      <c r="HA1003" s="28"/>
      <c r="HB1003" s="28"/>
      <c r="HC1003" s="28"/>
      <c r="HH1003" s="202"/>
      <c r="HJ1003" s="28"/>
      <c r="HK1003" s="28"/>
      <c r="HL1003" s="28"/>
      <c r="HQ1003" s="28"/>
      <c r="HR1003" s="28"/>
      <c r="HS1003" s="28"/>
      <c r="HT1003" s="28"/>
      <c r="HU1003" s="28"/>
      <c r="HV1003" s="28"/>
      <c r="HW1003" s="28"/>
      <c r="HX1003" s="28"/>
      <c r="HY1003" s="28"/>
      <c r="HZ1003" s="28"/>
      <c r="IA1003" s="28"/>
      <c r="IB1003" s="28"/>
      <c r="IC1003" s="28"/>
      <c r="ID1003" s="28"/>
      <c r="IE1003" s="28"/>
      <c r="IF1003" s="28"/>
      <c r="IG1003" s="28"/>
      <c r="IH1003" s="28"/>
      <c r="II1003" s="28"/>
      <c r="IJ1003" s="28"/>
      <c r="IK1003" s="28"/>
      <c r="IL1003" s="28"/>
      <c r="IM1003" s="28"/>
      <c r="IN1003" s="28"/>
      <c r="IO1003" s="28"/>
      <c r="IP1003" s="28"/>
      <c r="IQ1003" s="28"/>
      <c r="IR1003" s="28"/>
      <c r="IS1003" s="28"/>
      <c r="IT1003" s="28"/>
      <c r="IU1003" s="28"/>
      <c r="IV1003" s="28"/>
    </row>
    <row r="1004" spans="1:256" s="54" customFormat="1" ht="18">
      <c r="A1004" s="364" t="s">
        <v>434</v>
      </c>
      <c r="B1004" s="292"/>
      <c r="C1004" s="292"/>
      <c r="D1004" s="54" t="s">
        <v>136</v>
      </c>
      <c r="E1004" s="54">
        <f t="shared" si="15"/>
        <v>7</v>
      </c>
      <c r="F1004" s="305">
        <f t="shared" si="16"/>
        <v>554</v>
      </c>
      <c r="G1004" s="54">
        <v>30</v>
      </c>
      <c r="H1004" s="28">
        <v>221</v>
      </c>
      <c r="I1004" s="28">
        <v>244</v>
      </c>
      <c r="J1004" s="28">
        <v>23</v>
      </c>
      <c r="K1004" s="28">
        <v>36</v>
      </c>
      <c r="L1004" s="28"/>
      <c r="M1004" s="28"/>
      <c r="N1004" s="28"/>
      <c r="R1004" s="202"/>
      <c r="T1004" s="28"/>
      <c r="U1004" s="28"/>
      <c r="V1004" s="28"/>
      <c r="AA1004" s="202"/>
      <c r="AC1004" s="28"/>
      <c r="AD1004" s="28"/>
      <c r="AE1004" s="28"/>
      <c r="AJ1004" s="202"/>
      <c r="AL1004" s="28"/>
      <c r="AM1004" s="28"/>
      <c r="AN1004" s="28"/>
      <c r="AS1004" s="202"/>
      <c r="AU1004" s="28"/>
      <c r="AV1004" s="28"/>
      <c r="AW1004" s="28"/>
      <c r="BB1004" s="202"/>
      <c r="BD1004" s="28"/>
      <c r="BE1004" s="28"/>
      <c r="BF1004" s="28"/>
      <c r="BK1004" s="202"/>
      <c r="BM1004" s="28"/>
      <c r="BN1004" s="28"/>
      <c r="BO1004" s="28"/>
      <c r="BT1004" s="202"/>
      <c r="BV1004" s="28"/>
      <c r="BW1004" s="28"/>
      <c r="BX1004" s="28"/>
      <c r="CC1004" s="202"/>
      <c r="CE1004" s="28"/>
      <c r="CF1004" s="28"/>
      <c r="CG1004" s="28"/>
      <c r="CL1004" s="202"/>
      <c r="CN1004" s="28"/>
      <c r="CO1004" s="28"/>
      <c r="CP1004" s="28"/>
      <c r="CU1004" s="202"/>
      <c r="CW1004" s="28"/>
      <c r="CX1004" s="28"/>
      <c r="CY1004" s="28"/>
      <c r="DD1004" s="202"/>
      <c r="DF1004" s="28"/>
      <c r="DG1004" s="28"/>
      <c r="DH1004" s="28"/>
      <c r="DM1004" s="202"/>
      <c r="DO1004" s="28"/>
      <c r="DP1004" s="28"/>
      <c r="DQ1004" s="28"/>
      <c r="DV1004" s="202"/>
      <c r="DX1004" s="28"/>
      <c r="DY1004" s="28"/>
      <c r="DZ1004" s="28"/>
      <c r="EE1004" s="202"/>
      <c r="EG1004" s="28"/>
      <c r="EH1004" s="28"/>
      <c r="EI1004" s="28"/>
      <c r="EN1004" s="202"/>
      <c r="EP1004" s="28"/>
      <c r="EQ1004" s="28"/>
      <c r="ER1004" s="28"/>
      <c r="EW1004" s="202"/>
      <c r="EY1004" s="28"/>
      <c r="EZ1004" s="28"/>
      <c r="FA1004" s="28"/>
      <c r="FF1004" s="202"/>
      <c r="FH1004" s="28"/>
      <c r="FI1004" s="28"/>
      <c r="FJ1004" s="28"/>
      <c r="FO1004" s="202"/>
      <c r="FQ1004" s="28"/>
      <c r="FR1004" s="28"/>
      <c r="FS1004" s="28"/>
      <c r="FX1004" s="202"/>
      <c r="FZ1004" s="28"/>
      <c r="GA1004" s="28"/>
      <c r="GB1004" s="28"/>
      <c r="GG1004" s="202"/>
      <c r="GI1004" s="28"/>
      <c r="GJ1004" s="28"/>
      <c r="GK1004" s="28"/>
      <c r="GP1004" s="202"/>
      <c r="GR1004" s="28"/>
      <c r="GS1004" s="28"/>
      <c r="GT1004" s="28"/>
      <c r="GY1004" s="202"/>
      <c r="HA1004" s="28"/>
      <c r="HB1004" s="28"/>
      <c r="HC1004" s="28"/>
      <c r="HH1004" s="202"/>
      <c r="HJ1004" s="28"/>
      <c r="HK1004" s="28"/>
      <c r="HL1004" s="28"/>
      <c r="HQ1004" s="28"/>
      <c r="HR1004" s="28"/>
      <c r="HS1004" s="28"/>
      <c r="HT1004" s="28"/>
      <c r="HU1004" s="28"/>
      <c r="HV1004" s="28"/>
      <c r="HW1004" s="28"/>
      <c r="HX1004" s="28"/>
      <c r="HY1004" s="28"/>
      <c r="HZ1004" s="28"/>
      <c r="IA1004" s="28"/>
      <c r="IB1004" s="28"/>
      <c r="IC1004" s="28"/>
      <c r="ID1004" s="28"/>
      <c r="IE1004" s="28"/>
      <c r="IF1004" s="28"/>
      <c r="IG1004" s="28"/>
      <c r="IH1004" s="28"/>
      <c r="II1004" s="28"/>
      <c r="IJ1004" s="28"/>
      <c r="IK1004" s="28"/>
      <c r="IL1004" s="28"/>
      <c r="IM1004" s="28"/>
      <c r="IN1004" s="28"/>
      <c r="IO1004" s="28"/>
      <c r="IP1004" s="28"/>
      <c r="IQ1004" s="28"/>
      <c r="IR1004" s="28"/>
      <c r="IS1004" s="28"/>
      <c r="IT1004" s="28"/>
      <c r="IU1004" s="28"/>
      <c r="IV1004" s="28"/>
    </row>
    <row r="1005" spans="1:256" s="54" customFormat="1" ht="18">
      <c r="A1005" s="364" t="s">
        <v>1351</v>
      </c>
      <c r="B1005" s="28"/>
      <c r="C1005" s="292"/>
      <c r="D1005" s="54" t="s">
        <v>137</v>
      </c>
      <c r="E1005" s="54">
        <f t="shared" si="15"/>
        <v>3</v>
      </c>
      <c r="F1005" s="305">
        <f t="shared" si="16"/>
        <v>152</v>
      </c>
      <c r="G1005" s="54">
        <v>17</v>
      </c>
      <c r="H1005" s="28">
        <v>70</v>
      </c>
      <c r="I1005" s="28">
        <v>36</v>
      </c>
      <c r="J1005" s="28">
        <v>29</v>
      </c>
      <c r="K1005" s="28"/>
      <c r="L1005" s="300"/>
      <c r="M1005" s="28"/>
      <c r="N1005" s="28"/>
      <c r="R1005" s="202"/>
      <c r="T1005" s="28"/>
      <c r="U1005" s="28"/>
      <c r="V1005" s="28"/>
      <c r="AA1005" s="202"/>
      <c r="AC1005" s="28"/>
      <c r="AD1005" s="28"/>
      <c r="AE1005" s="28"/>
      <c r="AJ1005" s="202"/>
      <c r="AL1005" s="28"/>
      <c r="AM1005" s="28"/>
      <c r="AN1005" s="28"/>
      <c r="AS1005" s="202"/>
      <c r="AU1005" s="28"/>
      <c r="AV1005" s="28"/>
      <c r="AW1005" s="28"/>
      <c r="BB1005" s="202"/>
      <c r="BD1005" s="28"/>
      <c r="BE1005" s="28"/>
      <c r="BF1005" s="28"/>
      <c r="BK1005" s="202"/>
      <c r="BM1005" s="28"/>
      <c r="BN1005" s="28"/>
      <c r="BO1005" s="28"/>
      <c r="BT1005" s="202"/>
      <c r="BV1005" s="28"/>
      <c r="BW1005" s="28"/>
      <c r="BX1005" s="28"/>
      <c r="CC1005" s="202"/>
      <c r="CE1005" s="28"/>
      <c r="CF1005" s="28"/>
      <c r="CG1005" s="28"/>
      <c r="CL1005" s="202"/>
      <c r="CN1005" s="28"/>
      <c r="CO1005" s="28"/>
      <c r="CP1005" s="28"/>
      <c r="CU1005" s="202"/>
      <c r="CW1005" s="28"/>
      <c r="CX1005" s="28"/>
      <c r="CY1005" s="28"/>
      <c r="DD1005" s="202"/>
      <c r="DF1005" s="28"/>
      <c r="DG1005" s="28"/>
      <c r="DH1005" s="28"/>
      <c r="DM1005" s="202"/>
      <c r="DO1005" s="28"/>
      <c r="DP1005" s="28"/>
      <c r="DQ1005" s="28"/>
      <c r="DV1005" s="202"/>
      <c r="DX1005" s="28"/>
      <c r="DY1005" s="28"/>
      <c r="DZ1005" s="28"/>
      <c r="EE1005" s="202"/>
      <c r="EG1005" s="28"/>
      <c r="EH1005" s="28"/>
      <c r="EI1005" s="28"/>
      <c r="EN1005" s="202"/>
      <c r="EP1005" s="28"/>
      <c r="EQ1005" s="28"/>
      <c r="ER1005" s="28"/>
      <c r="EW1005" s="202"/>
      <c r="EY1005" s="28"/>
      <c r="EZ1005" s="28"/>
      <c r="FA1005" s="28"/>
      <c r="FF1005" s="202"/>
      <c r="FH1005" s="28"/>
      <c r="FI1005" s="28"/>
      <c r="FJ1005" s="28"/>
      <c r="FO1005" s="202"/>
      <c r="FQ1005" s="28"/>
      <c r="FR1005" s="28"/>
      <c r="FS1005" s="28"/>
      <c r="FX1005" s="202"/>
      <c r="FZ1005" s="28"/>
      <c r="GA1005" s="28"/>
      <c r="GB1005" s="28"/>
      <c r="GG1005" s="202"/>
      <c r="GI1005" s="28"/>
      <c r="GJ1005" s="28"/>
      <c r="GK1005" s="28"/>
      <c r="GP1005" s="202"/>
      <c r="GR1005" s="28"/>
      <c r="GS1005" s="28"/>
      <c r="GT1005" s="28"/>
      <c r="GY1005" s="202"/>
      <c r="HA1005" s="28"/>
      <c r="HB1005" s="28"/>
      <c r="HC1005" s="28"/>
      <c r="HH1005" s="202"/>
      <c r="HJ1005" s="28"/>
      <c r="HK1005" s="28"/>
      <c r="HL1005" s="28"/>
      <c r="HQ1005" s="28"/>
      <c r="HR1005" s="28"/>
      <c r="HS1005" s="28"/>
      <c r="HT1005" s="28"/>
      <c r="HU1005" s="28"/>
      <c r="HV1005" s="28"/>
      <c r="HW1005" s="28"/>
      <c r="HX1005" s="28"/>
      <c r="HY1005" s="28"/>
      <c r="HZ1005" s="28"/>
      <c r="IA1005" s="28"/>
      <c r="IB1005" s="28"/>
      <c r="IC1005" s="28"/>
      <c r="ID1005" s="28"/>
      <c r="IE1005" s="28"/>
      <c r="IF1005" s="28"/>
      <c r="IG1005" s="28"/>
      <c r="IH1005" s="28"/>
      <c r="II1005" s="28"/>
      <c r="IJ1005" s="28"/>
      <c r="IK1005" s="28"/>
      <c r="IL1005" s="28"/>
      <c r="IM1005" s="28"/>
      <c r="IN1005" s="28"/>
      <c r="IO1005" s="28"/>
      <c r="IP1005" s="28"/>
      <c r="IQ1005" s="28"/>
      <c r="IR1005" s="28"/>
      <c r="IS1005" s="28"/>
      <c r="IT1005" s="28"/>
      <c r="IU1005" s="28"/>
      <c r="IV1005" s="28"/>
    </row>
    <row r="1006" spans="1:256" s="54" customFormat="1" ht="18">
      <c r="A1006" s="364" t="s">
        <v>441</v>
      </c>
      <c r="B1006" s="28"/>
      <c r="C1006" s="292"/>
      <c r="D1006" s="54" t="s">
        <v>137</v>
      </c>
      <c r="E1006" s="54">
        <f t="shared" si="15"/>
        <v>16</v>
      </c>
      <c r="F1006" s="305">
        <f t="shared" si="16"/>
        <v>79</v>
      </c>
      <c r="G1006" s="54">
        <v>4</v>
      </c>
      <c r="H1006" s="28">
        <v>75</v>
      </c>
      <c r="I1006" s="28"/>
      <c r="J1006" s="28"/>
      <c r="K1006" s="28"/>
      <c r="L1006" s="28"/>
      <c r="M1006" s="28"/>
      <c r="N1006" s="28"/>
      <c r="R1006" s="202"/>
      <c r="T1006" s="28"/>
      <c r="U1006" s="28"/>
      <c r="V1006" s="28"/>
      <c r="AA1006" s="202"/>
      <c r="AC1006" s="28"/>
      <c r="AD1006" s="28"/>
      <c r="AE1006" s="28"/>
      <c r="AJ1006" s="202"/>
      <c r="AL1006" s="28"/>
      <c r="AM1006" s="28"/>
      <c r="AN1006" s="28"/>
      <c r="AS1006" s="202"/>
      <c r="AU1006" s="28"/>
      <c r="AV1006" s="28"/>
      <c r="AW1006" s="28"/>
      <c r="BB1006" s="202"/>
      <c r="BD1006" s="28"/>
      <c r="BE1006" s="28"/>
      <c r="BF1006" s="28"/>
      <c r="BK1006" s="202"/>
      <c r="BM1006" s="28"/>
      <c r="BN1006" s="28"/>
      <c r="BO1006" s="28"/>
      <c r="BT1006" s="202"/>
      <c r="BV1006" s="28"/>
      <c r="BW1006" s="28"/>
      <c r="BX1006" s="28"/>
      <c r="CC1006" s="202"/>
      <c r="CE1006" s="28"/>
      <c r="CF1006" s="28"/>
      <c r="CG1006" s="28"/>
      <c r="CL1006" s="202"/>
      <c r="CN1006" s="28"/>
      <c r="CO1006" s="28"/>
      <c r="CP1006" s="28"/>
      <c r="CU1006" s="202"/>
      <c r="CW1006" s="28"/>
      <c r="CX1006" s="28"/>
      <c r="CY1006" s="28"/>
      <c r="DD1006" s="202"/>
      <c r="DF1006" s="28"/>
      <c r="DG1006" s="28"/>
      <c r="DH1006" s="28"/>
      <c r="DM1006" s="202"/>
      <c r="DO1006" s="28"/>
      <c r="DP1006" s="28"/>
      <c r="DQ1006" s="28"/>
      <c r="DV1006" s="202"/>
      <c r="DX1006" s="28"/>
      <c r="DY1006" s="28"/>
      <c r="DZ1006" s="28"/>
      <c r="EE1006" s="202"/>
      <c r="EG1006" s="28"/>
      <c r="EH1006" s="28"/>
      <c r="EI1006" s="28"/>
      <c r="EN1006" s="202"/>
      <c r="EP1006" s="28"/>
      <c r="EQ1006" s="28"/>
      <c r="ER1006" s="28"/>
      <c r="EW1006" s="202"/>
      <c r="EY1006" s="28"/>
      <c r="EZ1006" s="28"/>
      <c r="FA1006" s="28"/>
      <c r="FF1006" s="202"/>
      <c r="FH1006" s="28"/>
      <c r="FI1006" s="28"/>
      <c r="FJ1006" s="28"/>
      <c r="FO1006" s="202"/>
      <c r="FQ1006" s="28"/>
      <c r="FR1006" s="28"/>
      <c r="FS1006" s="28"/>
      <c r="FX1006" s="202"/>
      <c r="FZ1006" s="28"/>
      <c r="GA1006" s="28"/>
      <c r="GB1006" s="28"/>
      <c r="GG1006" s="202"/>
      <c r="GI1006" s="28"/>
      <c r="GJ1006" s="28"/>
      <c r="GK1006" s="28"/>
      <c r="GP1006" s="202"/>
      <c r="GR1006" s="28"/>
      <c r="GS1006" s="28"/>
      <c r="GT1006" s="28"/>
      <c r="GY1006" s="202"/>
      <c r="HA1006" s="28"/>
      <c r="HB1006" s="28"/>
      <c r="HC1006" s="28"/>
      <c r="HH1006" s="202"/>
      <c r="HJ1006" s="28"/>
      <c r="HK1006" s="28"/>
      <c r="HL1006" s="28"/>
      <c r="HQ1006" s="28"/>
      <c r="HR1006" s="28"/>
      <c r="HS1006" s="28"/>
      <c r="HT1006" s="28"/>
      <c r="HU1006" s="28"/>
      <c r="HV1006" s="28"/>
      <c r="HW1006" s="28"/>
      <c r="HX1006" s="28"/>
      <c r="HY1006" s="28"/>
      <c r="HZ1006" s="28"/>
      <c r="IA1006" s="28"/>
      <c r="IB1006" s="28"/>
      <c r="IC1006" s="28"/>
      <c r="ID1006" s="28"/>
      <c r="IE1006" s="28"/>
      <c r="IF1006" s="28"/>
      <c r="IG1006" s="28"/>
      <c r="IH1006" s="28"/>
      <c r="II1006" s="28"/>
      <c r="IJ1006" s="28"/>
      <c r="IK1006" s="28"/>
      <c r="IL1006" s="28"/>
      <c r="IM1006" s="28"/>
      <c r="IN1006" s="28"/>
      <c r="IO1006" s="28"/>
      <c r="IP1006" s="28"/>
      <c r="IQ1006" s="28"/>
      <c r="IR1006" s="28"/>
      <c r="IS1006" s="28"/>
      <c r="IT1006" s="28"/>
      <c r="IU1006" s="28"/>
      <c r="IV1006" s="28"/>
    </row>
    <row r="1007" spans="1:256" s="54" customFormat="1" ht="18">
      <c r="A1007" s="364" t="s">
        <v>2408</v>
      </c>
      <c r="B1007" s="28"/>
      <c r="C1007" s="292"/>
      <c r="D1007" s="365" t="s">
        <v>129</v>
      </c>
      <c r="E1007" s="54">
        <f t="shared" si="15"/>
        <v>0</v>
      </c>
      <c r="F1007" s="305">
        <f t="shared" si="16"/>
        <v>0</v>
      </c>
      <c r="H1007" s="28"/>
      <c r="I1007" s="28"/>
      <c r="J1007" s="28"/>
      <c r="K1007" s="28"/>
      <c r="L1007" s="28"/>
      <c r="M1007" s="28"/>
      <c r="N1007" s="28"/>
      <c r="R1007" s="202"/>
      <c r="T1007" s="28"/>
      <c r="U1007" s="28"/>
      <c r="V1007" s="28"/>
      <c r="AA1007" s="202"/>
      <c r="AC1007" s="28"/>
      <c r="AD1007" s="28"/>
      <c r="AE1007" s="28"/>
      <c r="AJ1007" s="202"/>
      <c r="AL1007" s="28"/>
      <c r="AM1007" s="28"/>
      <c r="AN1007" s="28"/>
      <c r="AS1007" s="202"/>
      <c r="AU1007" s="28"/>
      <c r="AV1007" s="28"/>
      <c r="AW1007" s="28"/>
      <c r="BB1007" s="202"/>
      <c r="BD1007" s="28"/>
      <c r="BE1007" s="28"/>
      <c r="BF1007" s="28"/>
      <c r="BK1007" s="202"/>
      <c r="BM1007" s="28"/>
      <c r="BN1007" s="28"/>
      <c r="BO1007" s="28"/>
      <c r="BT1007" s="202"/>
      <c r="BV1007" s="28"/>
      <c r="BW1007" s="28"/>
      <c r="BX1007" s="28"/>
      <c r="CC1007" s="202"/>
      <c r="CE1007" s="28"/>
      <c r="CF1007" s="28"/>
      <c r="CG1007" s="28"/>
      <c r="CL1007" s="202"/>
      <c r="CN1007" s="28"/>
      <c r="CO1007" s="28"/>
      <c r="CP1007" s="28"/>
      <c r="CU1007" s="202"/>
      <c r="CW1007" s="28"/>
      <c r="CX1007" s="28"/>
      <c r="CY1007" s="28"/>
      <c r="DD1007" s="202"/>
      <c r="DF1007" s="28"/>
      <c r="DG1007" s="28"/>
      <c r="DH1007" s="28"/>
      <c r="DM1007" s="202"/>
      <c r="DO1007" s="28"/>
      <c r="DP1007" s="28"/>
      <c r="DQ1007" s="28"/>
      <c r="DV1007" s="202"/>
      <c r="DX1007" s="28"/>
      <c r="DY1007" s="28"/>
      <c r="DZ1007" s="28"/>
      <c r="EE1007" s="202"/>
      <c r="EG1007" s="28"/>
      <c r="EH1007" s="28"/>
      <c r="EI1007" s="28"/>
      <c r="EN1007" s="202"/>
      <c r="EP1007" s="28"/>
      <c r="EQ1007" s="28"/>
      <c r="ER1007" s="28"/>
      <c r="EW1007" s="202"/>
      <c r="EY1007" s="28"/>
      <c r="EZ1007" s="28"/>
      <c r="FA1007" s="28"/>
      <c r="FF1007" s="202"/>
      <c r="FH1007" s="28"/>
      <c r="FI1007" s="28"/>
      <c r="FJ1007" s="28"/>
      <c r="FO1007" s="202"/>
      <c r="FQ1007" s="28"/>
      <c r="FR1007" s="28"/>
      <c r="FS1007" s="28"/>
      <c r="FX1007" s="202"/>
      <c r="FZ1007" s="28"/>
      <c r="GA1007" s="28"/>
      <c r="GB1007" s="28"/>
      <c r="GG1007" s="202"/>
      <c r="GI1007" s="28"/>
      <c r="GJ1007" s="28"/>
      <c r="GK1007" s="28"/>
      <c r="GP1007" s="202"/>
      <c r="GR1007" s="28"/>
      <c r="GS1007" s="28"/>
      <c r="GT1007" s="28"/>
      <c r="GY1007" s="202"/>
      <c r="HA1007" s="28"/>
      <c r="HB1007" s="28"/>
      <c r="HC1007" s="28"/>
      <c r="HH1007" s="202"/>
      <c r="HJ1007" s="28"/>
      <c r="HK1007" s="28"/>
      <c r="HL1007" s="28"/>
      <c r="HQ1007" s="28"/>
      <c r="HR1007" s="28"/>
      <c r="HS1007" s="28"/>
      <c r="HT1007" s="28"/>
      <c r="HU1007" s="28"/>
      <c r="HV1007" s="28"/>
      <c r="HW1007" s="28"/>
      <c r="HX1007" s="28"/>
      <c r="HY1007" s="28"/>
      <c r="HZ1007" s="28"/>
      <c r="IA1007" s="28"/>
      <c r="IB1007" s="28"/>
      <c r="IC1007" s="28"/>
      <c r="ID1007" s="28"/>
      <c r="IE1007" s="28"/>
      <c r="IF1007" s="28"/>
      <c r="IG1007" s="28"/>
      <c r="IH1007" s="28"/>
      <c r="II1007" s="28"/>
      <c r="IJ1007" s="28"/>
      <c r="IK1007" s="28"/>
      <c r="IL1007" s="28"/>
      <c r="IM1007" s="28"/>
      <c r="IN1007" s="28"/>
      <c r="IO1007" s="28"/>
      <c r="IP1007" s="28"/>
      <c r="IQ1007" s="28"/>
      <c r="IR1007" s="28"/>
      <c r="IS1007" s="28"/>
      <c r="IT1007" s="28"/>
      <c r="IU1007" s="28"/>
      <c r="IV1007" s="28"/>
    </row>
    <row r="1008" spans="1:256" s="54" customFormat="1" ht="18">
      <c r="A1008" s="364" t="s">
        <v>2050</v>
      </c>
      <c r="B1008" s="28"/>
      <c r="C1008" s="292"/>
      <c r="D1008" s="365" t="s">
        <v>129</v>
      </c>
      <c r="E1008" s="54">
        <f t="shared" si="15"/>
        <v>0</v>
      </c>
      <c r="F1008" s="305">
        <f t="shared" si="16"/>
        <v>0</v>
      </c>
      <c r="H1008" s="28"/>
      <c r="I1008" s="28"/>
      <c r="J1008" s="28"/>
      <c r="K1008" s="28"/>
      <c r="L1008" s="28"/>
      <c r="M1008" s="28"/>
      <c r="N1008" s="28"/>
      <c r="R1008" s="202"/>
      <c r="T1008" s="28"/>
      <c r="U1008" s="28"/>
      <c r="V1008" s="28"/>
      <c r="AA1008" s="202"/>
      <c r="AC1008" s="28"/>
      <c r="AD1008" s="28"/>
      <c r="AE1008" s="28"/>
      <c r="AJ1008" s="202"/>
      <c r="AL1008" s="28"/>
      <c r="AM1008" s="28"/>
      <c r="AN1008" s="28"/>
      <c r="AS1008" s="202"/>
      <c r="AU1008" s="28"/>
      <c r="AV1008" s="28"/>
      <c r="AW1008" s="28"/>
      <c r="BB1008" s="202"/>
      <c r="BD1008" s="28"/>
      <c r="BE1008" s="28"/>
      <c r="BF1008" s="28"/>
      <c r="BK1008" s="202"/>
      <c r="BM1008" s="28"/>
      <c r="BN1008" s="28"/>
      <c r="BO1008" s="28"/>
      <c r="BT1008" s="202"/>
      <c r="BV1008" s="28"/>
      <c r="BW1008" s="28"/>
      <c r="BX1008" s="28"/>
      <c r="CC1008" s="202"/>
      <c r="CE1008" s="28"/>
      <c r="CF1008" s="28"/>
      <c r="CG1008" s="28"/>
      <c r="CL1008" s="202"/>
      <c r="CN1008" s="28"/>
      <c r="CO1008" s="28"/>
      <c r="CP1008" s="28"/>
      <c r="CU1008" s="202"/>
      <c r="CW1008" s="28"/>
      <c r="CX1008" s="28"/>
      <c r="CY1008" s="28"/>
      <c r="DD1008" s="202"/>
      <c r="DF1008" s="28"/>
      <c r="DG1008" s="28"/>
      <c r="DH1008" s="28"/>
      <c r="DM1008" s="202"/>
      <c r="DO1008" s="28"/>
      <c r="DP1008" s="28"/>
      <c r="DQ1008" s="28"/>
      <c r="DV1008" s="202"/>
      <c r="DX1008" s="28"/>
      <c r="DY1008" s="28"/>
      <c r="DZ1008" s="28"/>
      <c r="EE1008" s="202"/>
      <c r="EG1008" s="28"/>
      <c r="EH1008" s="28"/>
      <c r="EI1008" s="28"/>
      <c r="EN1008" s="202"/>
      <c r="EP1008" s="28"/>
      <c r="EQ1008" s="28"/>
      <c r="ER1008" s="28"/>
      <c r="EW1008" s="202"/>
      <c r="EY1008" s="28"/>
      <c r="EZ1008" s="28"/>
      <c r="FA1008" s="28"/>
      <c r="FF1008" s="202"/>
      <c r="FH1008" s="28"/>
      <c r="FI1008" s="28"/>
      <c r="FJ1008" s="28"/>
      <c r="FO1008" s="202"/>
      <c r="FQ1008" s="28"/>
      <c r="FR1008" s="28"/>
      <c r="FS1008" s="28"/>
      <c r="FX1008" s="202"/>
      <c r="FZ1008" s="28"/>
      <c r="GA1008" s="28"/>
      <c r="GB1008" s="28"/>
      <c r="GG1008" s="202"/>
      <c r="GI1008" s="28"/>
      <c r="GJ1008" s="28"/>
      <c r="GK1008" s="28"/>
      <c r="GP1008" s="202"/>
      <c r="GR1008" s="28"/>
      <c r="GS1008" s="28"/>
      <c r="GT1008" s="28"/>
      <c r="GY1008" s="202"/>
      <c r="HA1008" s="28"/>
      <c r="HB1008" s="28"/>
      <c r="HC1008" s="28"/>
      <c r="HH1008" s="202"/>
      <c r="HJ1008" s="28"/>
      <c r="HK1008" s="28"/>
      <c r="HL1008" s="28"/>
      <c r="HQ1008" s="28"/>
      <c r="HR1008" s="28"/>
      <c r="HS1008" s="28"/>
      <c r="HT1008" s="28"/>
      <c r="HU1008" s="28"/>
      <c r="HV1008" s="28"/>
      <c r="HW1008" s="28"/>
      <c r="HX1008" s="28"/>
      <c r="HY1008" s="28"/>
      <c r="HZ1008" s="28"/>
      <c r="IA1008" s="28"/>
      <c r="IB1008" s="28"/>
      <c r="IC1008" s="28"/>
      <c r="ID1008" s="28"/>
      <c r="IE1008" s="28"/>
      <c r="IF1008" s="28"/>
      <c r="IG1008" s="28"/>
      <c r="IH1008" s="28"/>
      <c r="II1008" s="28"/>
      <c r="IJ1008" s="28"/>
      <c r="IK1008" s="28"/>
      <c r="IL1008" s="28"/>
      <c r="IM1008" s="28"/>
      <c r="IN1008" s="28"/>
      <c r="IO1008" s="28"/>
      <c r="IP1008" s="28"/>
      <c r="IQ1008" s="28"/>
      <c r="IR1008" s="28"/>
      <c r="IS1008" s="28"/>
      <c r="IT1008" s="28"/>
      <c r="IU1008" s="28"/>
      <c r="IV1008" s="28"/>
    </row>
    <row r="1009" spans="1:256" s="54" customFormat="1" ht="18">
      <c r="A1009" s="364" t="s">
        <v>2053</v>
      </c>
      <c r="B1009" s="28"/>
      <c r="C1009" s="292"/>
      <c r="D1009" s="365" t="s">
        <v>129</v>
      </c>
      <c r="E1009" s="54">
        <f t="shared" si="15"/>
        <v>0</v>
      </c>
      <c r="F1009" s="305">
        <f t="shared" si="16"/>
        <v>11</v>
      </c>
      <c r="H1009" s="28"/>
      <c r="I1009" s="28"/>
      <c r="J1009" s="28">
        <v>6</v>
      </c>
      <c r="K1009" s="28">
        <v>5</v>
      </c>
      <c r="L1009" s="28"/>
      <c r="M1009" s="28"/>
      <c r="N1009" s="28"/>
      <c r="R1009" s="202"/>
      <c r="T1009" s="28"/>
      <c r="U1009" s="28"/>
      <c r="V1009" s="28"/>
      <c r="AA1009" s="202"/>
      <c r="AC1009" s="28"/>
      <c r="AD1009" s="28"/>
      <c r="AE1009" s="28"/>
      <c r="AJ1009" s="202"/>
      <c r="AL1009" s="28"/>
      <c r="AM1009" s="28"/>
      <c r="AN1009" s="28"/>
      <c r="AS1009" s="202"/>
      <c r="AU1009" s="28"/>
      <c r="AV1009" s="28"/>
      <c r="AW1009" s="28"/>
      <c r="BB1009" s="202"/>
      <c r="BD1009" s="28"/>
      <c r="BE1009" s="28"/>
      <c r="BF1009" s="28"/>
      <c r="BK1009" s="202"/>
      <c r="BM1009" s="28"/>
      <c r="BN1009" s="28"/>
      <c r="BO1009" s="28"/>
      <c r="BT1009" s="202"/>
      <c r="BV1009" s="28"/>
      <c r="BW1009" s="28"/>
      <c r="BX1009" s="28"/>
      <c r="CC1009" s="202"/>
      <c r="CE1009" s="28"/>
      <c r="CF1009" s="28"/>
      <c r="CG1009" s="28"/>
      <c r="CL1009" s="202"/>
      <c r="CN1009" s="28"/>
      <c r="CO1009" s="28"/>
      <c r="CP1009" s="28"/>
      <c r="CU1009" s="202"/>
      <c r="CW1009" s="28"/>
      <c r="CX1009" s="28"/>
      <c r="CY1009" s="28"/>
      <c r="DD1009" s="202"/>
      <c r="DF1009" s="28"/>
      <c r="DG1009" s="28"/>
      <c r="DH1009" s="28"/>
      <c r="DM1009" s="202"/>
      <c r="DO1009" s="28"/>
      <c r="DP1009" s="28"/>
      <c r="DQ1009" s="28"/>
      <c r="DV1009" s="202"/>
      <c r="DX1009" s="28"/>
      <c r="DY1009" s="28"/>
      <c r="DZ1009" s="28"/>
      <c r="EE1009" s="202"/>
      <c r="EG1009" s="28"/>
      <c r="EH1009" s="28"/>
      <c r="EI1009" s="28"/>
      <c r="EN1009" s="202"/>
      <c r="EP1009" s="28"/>
      <c r="EQ1009" s="28"/>
      <c r="ER1009" s="28"/>
      <c r="EW1009" s="202"/>
      <c r="EY1009" s="28"/>
      <c r="EZ1009" s="28"/>
      <c r="FA1009" s="28"/>
      <c r="FF1009" s="202"/>
      <c r="FH1009" s="28"/>
      <c r="FI1009" s="28"/>
      <c r="FJ1009" s="28"/>
      <c r="FO1009" s="202"/>
      <c r="FQ1009" s="28"/>
      <c r="FR1009" s="28"/>
      <c r="FS1009" s="28"/>
      <c r="FX1009" s="202"/>
      <c r="FZ1009" s="28"/>
      <c r="GA1009" s="28"/>
      <c r="GB1009" s="28"/>
      <c r="GG1009" s="202"/>
      <c r="GI1009" s="28"/>
      <c r="GJ1009" s="28"/>
      <c r="GK1009" s="28"/>
      <c r="GP1009" s="202"/>
      <c r="GR1009" s="28"/>
      <c r="GS1009" s="28"/>
      <c r="GT1009" s="28"/>
      <c r="GY1009" s="202"/>
      <c r="HA1009" s="28"/>
      <c r="HB1009" s="28"/>
      <c r="HC1009" s="28"/>
      <c r="HH1009" s="202"/>
      <c r="HJ1009" s="28"/>
      <c r="HK1009" s="28"/>
      <c r="HL1009" s="28"/>
      <c r="HQ1009" s="28"/>
      <c r="HR1009" s="28"/>
      <c r="HS1009" s="28"/>
      <c r="HT1009" s="28"/>
      <c r="HU1009" s="28"/>
      <c r="HV1009" s="28"/>
      <c r="HW1009" s="28"/>
      <c r="HX1009" s="28"/>
      <c r="HY1009" s="28"/>
      <c r="HZ1009" s="28"/>
      <c r="IA1009" s="28"/>
      <c r="IB1009" s="28"/>
      <c r="IC1009" s="28"/>
      <c r="ID1009" s="28"/>
      <c r="IE1009" s="28"/>
      <c r="IF1009" s="28"/>
      <c r="IG1009" s="28"/>
      <c r="IH1009" s="28"/>
      <c r="II1009" s="28"/>
      <c r="IJ1009" s="28"/>
      <c r="IK1009" s="28"/>
      <c r="IL1009" s="28"/>
      <c r="IM1009" s="28"/>
      <c r="IN1009" s="28"/>
      <c r="IO1009" s="28"/>
      <c r="IP1009" s="28"/>
      <c r="IQ1009" s="28"/>
      <c r="IR1009" s="28"/>
      <c r="IS1009" s="28"/>
      <c r="IT1009" s="28"/>
      <c r="IU1009" s="28"/>
      <c r="IV1009" s="28"/>
    </row>
    <row r="1010" spans="1:256" s="54" customFormat="1" ht="18">
      <c r="A1010" s="364" t="s">
        <v>595</v>
      </c>
      <c r="B1010" s="292"/>
      <c r="C1010" s="292"/>
      <c r="D1010" s="54" t="s">
        <v>131</v>
      </c>
      <c r="E1010" s="54">
        <f t="shared" si="15"/>
        <v>2</v>
      </c>
      <c r="F1010" s="305">
        <f t="shared" si="16"/>
        <v>15</v>
      </c>
      <c r="H1010" s="28"/>
      <c r="I1010" s="28"/>
      <c r="J1010" s="28"/>
      <c r="K1010" s="28">
        <v>15</v>
      </c>
      <c r="L1010" s="28"/>
      <c r="M1010" s="28"/>
      <c r="N1010" s="28"/>
      <c r="R1010" s="202"/>
      <c r="T1010" s="28"/>
      <c r="U1010" s="28"/>
      <c r="V1010" s="28"/>
      <c r="AA1010" s="202"/>
      <c r="AC1010" s="28"/>
      <c r="AD1010" s="28"/>
      <c r="AE1010" s="28"/>
      <c r="AJ1010" s="202"/>
      <c r="AL1010" s="28"/>
      <c r="AM1010" s="28"/>
      <c r="AN1010" s="28"/>
      <c r="AS1010" s="202"/>
      <c r="AU1010" s="28"/>
      <c r="AV1010" s="28"/>
      <c r="AW1010" s="28"/>
      <c r="BB1010" s="202"/>
      <c r="BD1010" s="28"/>
      <c r="BE1010" s="28"/>
      <c r="BF1010" s="28"/>
      <c r="BK1010" s="202"/>
      <c r="BM1010" s="28"/>
      <c r="BN1010" s="28"/>
      <c r="BO1010" s="28"/>
      <c r="BT1010" s="202"/>
      <c r="BV1010" s="28"/>
      <c r="BW1010" s="28"/>
      <c r="BX1010" s="28"/>
      <c r="CC1010" s="202"/>
      <c r="CE1010" s="28"/>
      <c r="CF1010" s="28"/>
      <c r="CG1010" s="28"/>
      <c r="CL1010" s="202"/>
      <c r="CN1010" s="28"/>
      <c r="CO1010" s="28"/>
      <c r="CP1010" s="28"/>
      <c r="CU1010" s="202"/>
      <c r="CW1010" s="28"/>
      <c r="CX1010" s="28"/>
      <c r="CY1010" s="28"/>
      <c r="DD1010" s="202"/>
      <c r="DF1010" s="28"/>
      <c r="DG1010" s="28"/>
      <c r="DH1010" s="28"/>
      <c r="DM1010" s="202"/>
      <c r="DO1010" s="28"/>
      <c r="DP1010" s="28"/>
      <c r="DQ1010" s="28"/>
      <c r="DV1010" s="202"/>
      <c r="DX1010" s="28"/>
      <c r="DY1010" s="28"/>
      <c r="DZ1010" s="28"/>
      <c r="EE1010" s="202"/>
      <c r="EG1010" s="28"/>
      <c r="EH1010" s="28"/>
      <c r="EI1010" s="28"/>
      <c r="EN1010" s="202"/>
      <c r="EP1010" s="28"/>
      <c r="EQ1010" s="28"/>
      <c r="ER1010" s="28"/>
      <c r="EW1010" s="202"/>
      <c r="EY1010" s="28"/>
      <c r="EZ1010" s="28"/>
      <c r="FA1010" s="28"/>
      <c r="FF1010" s="202"/>
      <c r="FH1010" s="28"/>
      <c r="FI1010" s="28"/>
      <c r="FJ1010" s="28"/>
      <c r="FO1010" s="202"/>
      <c r="FQ1010" s="28"/>
      <c r="FR1010" s="28"/>
      <c r="FS1010" s="28"/>
      <c r="FX1010" s="202"/>
      <c r="FZ1010" s="28"/>
      <c r="GA1010" s="28"/>
      <c r="GB1010" s="28"/>
      <c r="GG1010" s="202"/>
      <c r="GI1010" s="28"/>
      <c r="GJ1010" s="28"/>
      <c r="GK1010" s="28"/>
      <c r="GP1010" s="202"/>
      <c r="GR1010" s="28"/>
      <c r="GS1010" s="28"/>
      <c r="GT1010" s="28"/>
      <c r="GY1010" s="202"/>
      <c r="HA1010" s="28"/>
      <c r="HB1010" s="28"/>
      <c r="HC1010" s="28"/>
      <c r="HH1010" s="202"/>
      <c r="HJ1010" s="28"/>
      <c r="HK1010" s="28"/>
      <c r="HL1010" s="28"/>
      <c r="HQ1010" s="28"/>
      <c r="HR1010" s="28"/>
      <c r="HS1010" s="28"/>
      <c r="HT1010" s="28"/>
      <c r="HU1010" s="28"/>
      <c r="HV1010" s="28"/>
      <c r="HW1010" s="28"/>
      <c r="HX1010" s="28"/>
      <c r="HY1010" s="28"/>
      <c r="HZ1010" s="28"/>
      <c r="IA1010" s="28"/>
      <c r="IB1010" s="28"/>
      <c r="IC1010" s="28"/>
      <c r="ID1010" s="28"/>
      <c r="IE1010" s="28"/>
      <c r="IF1010" s="28"/>
      <c r="IG1010" s="28"/>
      <c r="IH1010" s="28"/>
      <c r="II1010" s="28"/>
      <c r="IJ1010" s="28"/>
      <c r="IK1010" s="28"/>
      <c r="IL1010" s="28"/>
      <c r="IM1010" s="28"/>
      <c r="IN1010" s="28"/>
      <c r="IO1010" s="28"/>
      <c r="IP1010" s="28"/>
      <c r="IQ1010" s="28"/>
      <c r="IR1010" s="28"/>
      <c r="IS1010" s="28"/>
      <c r="IT1010" s="28"/>
      <c r="IU1010" s="28"/>
      <c r="IV1010" s="28"/>
    </row>
    <row r="1011" spans="1:256" s="54" customFormat="1" ht="18">
      <c r="A1011" s="364" t="s">
        <v>1413</v>
      </c>
      <c r="B1011" s="292"/>
      <c r="C1011" s="292"/>
      <c r="D1011" s="54" t="s">
        <v>130</v>
      </c>
      <c r="E1011" s="54">
        <f t="shared" ref="E1011:E1074" si="17">COUNTIF($A$481:$AHO$554,A1011)</f>
        <v>0</v>
      </c>
      <c r="F1011" s="305">
        <f t="shared" si="16"/>
        <v>11</v>
      </c>
      <c r="H1011" s="28"/>
      <c r="I1011" s="28"/>
      <c r="J1011" s="28">
        <v>6</v>
      </c>
      <c r="K1011" s="28">
        <v>5</v>
      </c>
      <c r="L1011" s="28"/>
      <c r="M1011" s="28"/>
      <c r="N1011" s="28"/>
      <c r="R1011" s="202"/>
      <c r="T1011" s="28"/>
      <c r="U1011" s="28"/>
      <c r="V1011" s="28"/>
      <c r="AA1011" s="202"/>
      <c r="AC1011" s="28"/>
      <c r="AD1011" s="28"/>
      <c r="AE1011" s="28"/>
      <c r="AJ1011" s="202"/>
      <c r="AL1011" s="28"/>
      <c r="AM1011" s="28"/>
      <c r="AN1011" s="28"/>
      <c r="AS1011" s="202"/>
      <c r="AU1011" s="28"/>
      <c r="AV1011" s="28"/>
      <c r="AW1011" s="28"/>
      <c r="BB1011" s="202"/>
      <c r="BD1011" s="28"/>
      <c r="BE1011" s="28"/>
      <c r="BF1011" s="28"/>
      <c r="BK1011" s="202"/>
      <c r="BM1011" s="28"/>
      <c r="BN1011" s="28"/>
      <c r="BO1011" s="28"/>
      <c r="BT1011" s="202"/>
      <c r="BV1011" s="28"/>
      <c r="BW1011" s="28"/>
      <c r="BX1011" s="28"/>
      <c r="CC1011" s="202"/>
      <c r="CE1011" s="28"/>
      <c r="CF1011" s="28"/>
      <c r="CG1011" s="28"/>
      <c r="CL1011" s="202"/>
      <c r="CN1011" s="28"/>
      <c r="CO1011" s="28"/>
      <c r="CP1011" s="28"/>
      <c r="CU1011" s="202"/>
      <c r="CW1011" s="28"/>
      <c r="CX1011" s="28"/>
      <c r="CY1011" s="28"/>
      <c r="DD1011" s="202"/>
      <c r="DF1011" s="28"/>
      <c r="DG1011" s="28"/>
      <c r="DH1011" s="28"/>
      <c r="DM1011" s="202"/>
      <c r="DO1011" s="28"/>
      <c r="DP1011" s="28"/>
      <c r="DQ1011" s="28"/>
      <c r="DV1011" s="202"/>
      <c r="DX1011" s="28"/>
      <c r="DY1011" s="28"/>
      <c r="DZ1011" s="28"/>
      <c r="EE1011" s="202"/>
      <c r="EG1011" s="28"/>
      <c r="EH1011" s="28"/>
      <c r="EI1011" s="28"/>
      <c r="EN1011" s="202"/>
      <c r="EP1011" s="28"/>
      <c r="EQ1011" s="28"/>
      <c r="ER1011" s="28"/>
      <c r="EW1011" s="202"/>
      <c r="EY1011" s="28"/>
      <c r="EZ1011" s="28"/>
      <c r="FA1011" s="28"/>
      <c r="FF1011" s="202"/>
      <c r="FH1011" s="28"/>
      <c r="FI1011" s="28"/>
      <c r="FJ1011" s="28"/>
      <c r="FO1011" s="202"/>
      <c r="FQ1011" s="28"/>
      <c r="FR1011" s="28"/>
      <c r="FS1011" s="28"/>
      <c r="FX1011" s="202"/>
      <c r="FZ1011" s="28"/>
      <c r="GA1011" s="28"/>
      <c r="GB1011" s="28"/>
      <c r="GG1011" s="202"/>
      <c r="GI1011" s="28"/>
      <c r="GJ1011" s="28"/>
      <c r="GK1011" s="28"/>
      <c r="GP1011" s="202"/>
      <c r="GR1011" s="28"/>
      <c r="GS1011" s="28"/>
      <c r="GT1011" s="28"/>
      <c r="GY1011" s="202"/>
      <c r="HA1011" s="28"/>
      <c r="HB1011" s="28"/>
      <c r="HC1011" s="28"/>
      <c r="HH1011" s="202"/>
      <c r="HJ1011" s="28"/>
      <c r="HK1011" s="28"/>
      <c r="HL1011" s="28"/>
      <c r="HQ1011" s="28"/>
      <c r="HR1011" s="28"/>
      <c r="HS1011" s="28"/>
      <c r="HT1011" s="28"/>
      <c r="HU1011" s="28"/>
      <c r="HV1011" s="28"/>
      <c r="HW1011" s="28"/>
      <c r="HX1011" s="28"/>
      <c r="HY1011" s="28"/>
      <c r="HZ1011" s="28"/>
      <c r="IA1011" s="28"/>
      <c r="IB1011" s="28"/>
      <c r="IC1011" s="28"/>
      <c r="ID1011" s="28"/>
      <c r="IE1011" s="28"/>
      <c r="IF1011" s="28"/>
      <c r="IG1011" s="28"/>
      <c r="IH1011" s="28"/>
      <c r="II1011" s="28"/>
      <c r="IJ1011" s="28"/>
      <c r="IK1011" s="28"/>
      <c r="IL1011" s="28"/>
      <c r="IM1011" s="28"/>
      <c r="IN1011" s="28"/>
      <c r="IO1011" s="28"/>
      <c r="IP1011" s="28"/>
      <c r="IQ1011" s="28"/>
      <c r="IR1011" s="28"/>
      <c r="IS1011" s="28"/>
      <c r="IT1011" s="28"/>
      <c r="IU1011" s="28"/>
      <c r="IV1011" s="28"/>
    </row>
    <row r="1012" spans="1:256" s="54" customFormat="1" ht="18">
      <c r="A1012" s="364" t="s">
        <v>513</v>
      </c>
      <c r="B1012" s="292"/>
      <c r="C1012" s="292"/>
      <c r="D1012" s="54" t="s">
        <v>139</v>
      </c>
      <c r="E1012" s="54">
        <f t="shared" si="17"/>
        <v>15</v>
      </c>
      <c r="F1012" s="305">
        <f t="shared" ref="F1012:F1075" si="18">SUM(G1012:L1012)</f>
        <v>719</v>
      </c>
      <c r="G1012" s="54">
        <v>24</v>
      </c>
      <c r="H1012" s="239">
        <v>449</v>
      </c>
      <c r="I1012" s="28">
        <v>17</v>
      </c>
      <c r="J1012" s="28">
        <v>44</v>
      </c>
      <c r="K1012" s="28">
        <v>185</v>
      </c>
      <c r="L1012" s="28"/>
      <c r="M1012" s="239"/>
      <c r="N1012" s="28"/>
      <c r="R1012" s="202"/>
      <c r="T1012" s="28"/>
      <c r="U1012" s="28"/>
      <c r="V1012" s="28"/>
      <c r="AA1012" s="202"/>
      <c r="AC1012" s="28"/>
      <c r="AD1012" s="28"/>
      <c r="AE1012" s="28"/>
      <c r="AJ1012" s="202"/>
      <c r="AL1012" s="28"/>
      <c r="AM1012" s="28"/>
      <c r="AN1012" s="28"/>
      <c r="AS1012" s="202"/>
      <c r="AU1012" s="28"/>
      <c r="AV1012" s="28"/>
      <c r="AW1012" s="28"/>
      <c r="BB1012" s="202"/>
      <c r="BD1012" s="28"/>
      <c r="BE1012" s="28"/>
      <c r="BF1012" s="28"/>
      <c r="BK1012" s="202"/>
      <c r="BM1012" s="28"/>
      <c r="BN1012" s="28"/>
      <c r="BO1012" s="28"/>
      <c r="BT1012" s="202"/>
      <c r="BV1012" s="28"/>
      <c r="BW1012" s="28"/>
      <c r="BX1012" s="28"/>
      <c r="CC1012" s="202"/>
      <c r="CE1012" s="28"/>
      <c r="CF1012" s="28"/>
      <c r="CG1012" s="28"/>
      <c r="CL1012" s="202"/>
      <c r="CN1012" s="28"/>
      <c r="CO1012" s="28"/>
      <c r="CP1012" s="28"/>
      <c r="CU1012" s="202"/>
      <c r="CW1012" s="28"/>
      <c r="CX1012" s="28"/>
      <c r="CY1012" s="28"/>
      <c r="DD1012" s="202"/>
      <c r="DF1012" s="28"/>
      <c r="DG1012" s="28"/>
      <c r="DH1012" s="28"/>
      <c r="DM1012" s="202"/>
      <c r="DO1012" s="28"/>
      <c r="DP1012" s="28"/>
      <c r="DQ1012" s="28"/>
      <c r="DV1012" s="202"/>
      <c r="DX1012" s="28"/>
      <c r="DY1012" s="28"/>
      <c r="DZ1012" s="28"/>
      <c r="EE1012" s="202"/>
      <c r="EG1012" s="28"/>
      <c r="EH1012" s="28"/>
      <c r="EI1012" s="28"/>
      <c r="EN1012" s="202"/>
      <c r="EP1012" s="28"/>
      <c r="EQ1012" s="28"/>
      <c r="ER1012" s="28"/>
      <c r="EW1012" s="202"/>
      <c r="EY1012" s="28"/>
      <c r="EZ1012" s="28"/>
      <c r="FA1012" s="28"/>
      <c r="FF1012" s="202"/>
      <c r="FH1012" s="28"/>
      <c r="FI1012" s="28"/>
      <c r="FJ1012" s="28"/>
      <c r="FO1012" s="202"/>
      <c r="FQ1012" s="28"/>
      <c r="FR1012" s="28"/>
      <c r="FS1012" s="28"/>
      <c r="FX1012" s="202"/>
      <c r="FZ1012" s="28"/>
      <c r="GA1012" s="28"/>
      <c r="GB1012" s="28"/>
      <c r="GG1012" s="202"/>
      <c r="GI1012" s="28"/>
      <c r="GJ1012" s="28"/>
      <c r="GK1012" s="28"/>
      <c r="GP1012" s="202"/>
      <c r="GR1012" s="28"/>
      <c r="GS1012" s="28"/>
      <c r="GT1012" s="28"/>
      <c r="GY1012" s="202"/>
      <c r="HA1012" s="28"/>
      <c r="HB1012" s="28"/>
      <c r="HC1012" s="28"/>
      <c r="HH1012" s="202"/>
      <c r="HJ1012" s="28"/>
      <c r="HK1012" s="28"/>
      <c r="HL1012" s="28"/>
      <c r="HQ1012" s="28"/>
      <c r="HR1012" s="28"/>
      <c r="HS1012" s="28"/>
      <c r="HT1012" s="28"/>
      <c r="HU1012" s="28"/>
      <c r="HV1012" s="28"/>
      <c r="HW1012" s="28"/>
      <c r="HX1012" s="28"/>
      <c r="HY1012" s="28"/>
      <c r="HZ1012" s="28"/>
      <c r="IA1012" s="28"/>
      <c r="IB1012" s="28"/>
      <c r="IC1012" s="28"/>
      <c r="ID1012" s="28"/>
      <c r="IE1012" s="28"/>
      <c r="IF1012" s="28"/>
      <c r="IG1012" s="28"/>
      <c r="IH1012" s="28"/>
      <c r="II1012" s="28"/>
      <c r="IJ1012" s="28"/>
      <c r="IK1012" s="28"/>
      <c r="IL1012" s="28"/>
      <c r="IM1012" s="28"/>
      <c r="IN1012" s="28"/>
      <c r="IO1012" s="28"/>
      <c r="IP1012" s="28"/>
      <c r="IQ1012" s="28"/>
      <c r="IR1012" s="28"/>
      <c r="IS1012" s="28"/>
      <c r="IT1012" s="28"/>
      <c r="IU1012" s="28"/>
      <c r="IV1012" s="28"/>
    </row>
    <row r="1013" spans="1:256" s="54" customFormat="1" ht="18">
      <c r="A1013" s="364" t="s">
        <v>624</v>
      </c>
      <c r="B1013" s="292"/>
      <c r="C1013" s="292"/>
      <c r="D1013" s="54" t="s">
        <v>140</v>
      </c>
      <c r="E1013" s="54">
        <f t="shared" si="17"/>
        <v>18</v>
      </c>
      <c r="F1013" s="305">
        <f t="shared" si="18"/>
        <v>125</v>
      </c>
      <c r="G1013" s="54">
        <v>68</v>
      </c>
      <c r="H1013" s="239">
        <v>27</v>
      </c>
      <c r="I1013" s="28">
        <v>30</v>
      </c>
      <c r="J1013" s="28"/>
      <c r="K1013" s="28"/>
      <c r="L1013" s="28"/>
      <c r="M1013" s="239"/>
      <c r="N1013" s="28"/>
      <c r="R1013" s="202"/>
      <c r="T1013" s="28"/>
      <c r="U1013" s="28"/>
      <c r="V1013" s="28"/>
      <c r="AA1013" s="202"/>
      <c r="AC1013" s="28"/>
      <c r="AD1013" s="28"/>
      <c r="AE1013" s="28"/>
      <c r="AJ1013" s="202"/>
      <c r="AL1013" s="28"/>
      <c r="AM1013" s="28"/>
      <c r="AN1013" s="28"/>
      <c r="AS1013" s="202"/>
      <c r="AU1013" s="28"/>
      <c r="AV1013" s="28"/>
      <c r="AW1013" s="28"/>
      <c r="BB1013" s="202"/>
      <c r="BD1013" s="28"/>
      <c r="BE1013" s="28"/>
      <c r="BF1013" s="28"/>
      <c r="BK1013" s="202"/>
      <c r="BM1013" s="28"/>
      <c r="BN1013" s="28"/>
      <c r="BO1013" s="28"/>
      <c r="BT1013" s="202"/>
      <c r="BV1013" s="28"/>
      <c r="BW1013" s="28"/>
      <c r="BX1013" s="28"/>
      <c r="CC1013" s="202"/>
      <c r="CE1013" s="28"/>
      <c r="CF1013" s="28"/>
      <c r="CG1013" s="28"/>
      <c r="CL1013" s="202"/>
      <c r="CN1013" s="28"/>
      <c r="CO1013" s="28"/>
      <c r="CP1013" s="28"/>
      <c r="CU1013" s="202"/>
      <c r="CW1013" s="28"/>
      <c r="CX1013" s="28"/>
      <c r="CY1013" s="28"/>
      <c r="DD1013" s="202"/>
      <c r="DF1013" s="28"/>
      <c r="DG1013" s="28"/>
      <c r="DH1013" s="28"/>
      <c r="DM1013" s="202"/>
      <c r="DO1013" s="28"/>
      <c r="DP1013" s="28"/>
      <c r="DQ1013" s="28"/>
      <c r="DV1013" s="202"/>
      <c r="DX1013" s="28"/>
      <c r="DY1013" s="28"/>
      <c r="DZ1013" s="28"/>
      <c r="EE1013" s="202"/>
      <c r="EG1013" s="28"/>
      <c r="EH1013" s="28"/>
      <c r="EI1013" s="28"/>
      <c r="EN1013" s="202"/>
      <c r="EP1013" s="28"/>
      <c r="EQ1013" s="28"/>
      <c r="ER1013" s="28"/>
      <c r="EW1013" s="202"/>
      <c r="EY1013" s="28"/>
      <c r="EZ1013" s="28"/>
      <c r="FA1013" s="28"/>
      <c r="FF1013" s="202"/>
      <c r="FH1013" s="28"/>
      <c r="FI1013" s="28"/>
      <c r="FJ1013" s="28"/>
      <c r="FO1013" s="202"/>
      <c r="FQ1013" s="28"/>
      <c r="FR1013" s="28"/>
      <c r="FS1013" s="28"/>
      <c r="FX1013" s="202"/>
      <c r="FZ1013" s="28"/>
      <c r="GA1013" s="28"/>
      <c r="GB1013" s="28"/>
      <c r="GG1013" s="202"/>
      <c r="GI1013" s="28"/>
      <c r="GJ1013" s="28"/>
      <c r="GK1013" s="28"/>
      <c r="GP1013" s="202"/>
      <c r="GR1013" s="28"/>
      <c r="GS1013" s="28"/>
      <c r="GT1013" s="28"/>
      <c r="GY1013" s="202"/>
      <c r="HA1013" s="28"/>
      <c r="HB1013" s="28"/>
      <c r="HC1013" s="28"/>
      <c r="HH1013" s="202"/>
      <c r="HJ1013" s="28"/>
      <c r="HK1013" s="28"/>
      <c r="HL1013" s="28"/>
      <c r="HQ1013" s="28"/>
      <c r="HR1013" s="28"/>
      <c r="HS1013" s="28"/>
      <c r="HT1013" s="28"/>
      <c r="HU1013" s="28"/>
      <c r="HV1013" s="28"/>
      <c r="HW1013" s="28"/>
      <c r="HX1013" s="28"/>
      <c r="HY1013" s="28"/>
      <c r="HZ1013" s="28"/>
      <c r="IA1013" s="28"/>
      <c r="IB1013" s="28"/>
      <c r="IC1013" s="28"/>
      <c r="ID1013" s="28"/>
      <c r="IE1013" s="28"/>
      <c r="IF1013" s="28"/>
      <c r="IG1013" s="28"/>
      <c r="IH1013" s="28"/>
      <c r="II1013" s="28"/>
      <c r="IJ1013" s="28"/>
      <c r="IK1013" s="28"/>
      <c r="IL1013" s="28"/>
      <c r="IM1013" s="28"/>
      <c r="IN1013" s="28"/>
      <c r="IO1013" s="28"/>
      <c r="IP1013" s="28"/>
      <c r="IQ1013" s="28"/>
      <c r="IR1013" s="28"/>
      <c r="IS1013" s="28"/>
      <c r="IT1013" s="28"/>
      <c r="IU1013" s="28"/>
      <c r="IV1013" s="28"/>
    </row>
    <row r="1014" spans="1:256" s="54" customFormat="1" ht="18">
      <c r="A1014" s="364" t="s">
        <v>432</v>
      </c>
      <c r="B1014" s="292"/>
      <c r="C1014" s="292"/>
      <c r="D1014" s="54" t="s">
        <v>136</v>
      </c>
      <c r="E1014" s="54">
        <f t="shared" si="17"/>
        <v>3</v>
      </c>
      <c r="F1014" s="305">
        <f t="shared" si="18"/>
        <v>135</v>
      </c>
      <c r="H1014" s="239">
        <v>135</v>
      </c>
      <c r="I1014" s="28"/>
      <c r="J1014" s="28"/>
      <c r="K1014" s="28"/>
      <c r="L1014" s="28"/>
      <c r="M1014" s="239"/>
      <c r="N1014" s="28"/>
      <c r="R1014" s="202"/>
      <c r="T1014" s="28"/>
      <c r="U1014" s="28"/>
      <c r="V1014" s="28"/>
      <c r="AA1014" s="202"/>
      <c r="AC1014" s="28"/>
      <c r="AD1014" s="28"/>
      <c r="AE1014" s="28"/>
      <c r="AJ1014" s="202"/>
      <c r="AL1014" s="28"/>
      <c r="AM1014" s="28"/>
      <c r="AN1014" s="28"/>
      <c r="AS1014" s="202"/>
      <c r="AU1014" s="28"/>
      <c r="AV1014" s="28"/>
      <c r="AW1014" s="28"/>
      <c r="BB1014" s="202"/>
      <c r="BD1014" s="28"/>
      <c r="BE1014" s="28"/>
      <c r="BF1014" s="28"/>
      <c r="BK1014" s="202"/>
      <c r="BM1014" s="28"/>
      <c r="BN1014" s="28"/>
      <c r="BO1014" s="28"/>
      <c r="BT1014" s="202"/>
      <c r="BV1014" s="28"/>
      <c r="BW1014" s="28"/>
      <c r="BX1014" s="28"/>
      <c r="CC1014" s="202"/>
      <c r="CE1014" s="28"/>
      <c r="CF1014" s="28"/>
      <c r="CG1014" s="28"/>
      <c r="CL1014" s="202"/>
      <c r="CN1014" s="28"/>
      <c r="CO1014" s="28"/>
      <c r="CP1014" s="28"/>
      <c r="CU1014" s="202"/>
      <c r="CW1014" s="28"/>
      <c r="CX1014" s="28"/>
      <c r="CY1014" s="28"/>
      <c r="DD1014" s="202"/>
      <c r="DF1014" s="28"/>
      <c r="DG1014" s="28"/>
      <c r="DH1014" s="28"/>
      <c r="DM1014" s="202"/>
      <c r="DO1014" s="28"/>
      <c r="DP1014" s="28"/>
      <c r="DQ1014" s="28"/>
      <c r="DV1014" s="202"/>
      <c r="DX1014" s="28"/>
      <c r="DY1014" s="28"/>
      <c r="DZ1014" s="28"/>
      <c r="EE1014" s="202"/>
      <c r="EG1014" s="28"/>
      <c r="EH1014" s="28"/>
      <c r="EI1014" s="28"/>
      <c r="EN1014" s="202"/>
      <c r="EP1014" s="28"/>
      <c r="EQ1014" s="28"/>
      <c r="ER1014" s="28"/>
      <c r="EW1014" s="202"/>
      <c r="EY1014" s="28"/>
      <c r="EZ1014" s="28"/>
      <c r="FA1014" s="28"/>
      <c r="FF1014" s="202"/>
      <c r="FH1014" s="28"/>
      <c r="FI1014" s="28"/>
      <c r="FJ1014" s="28"/>
      <c r="FO1014" s="202"/>
      <c r="FQ1014" s="28"/>
      <c r="FR1014" s="28"/>
      <c r="FS1014" s="28"/>
      <c r="FX1014" s="202"/>
      <c r="FZ1014" s="28"/>
      <c r="GA1014" s="28"/>
      <c r="GB1014" s="28"/>
      <c r="GG1014" s="202"/>
      <c r="GI1014" s="28"/>
      <c r="GJ1014" s="28"/>
      <c r="GK1014" s="28"/>
      <c r="GP1014" s="202"/>
      <c r="GR1014" s="28"/>
      <c r="GS1014" s="28"/>
      <c r="GT1014" s="28"/>
      <c r="GY1014" s="202"/>
      <c r="HA1014" s="28"/>
      <c r="HB1014" s="28"/>
      <c r="HC1014" s="28"/>
      <c r="HH1014" s="202"/>
      <c r="HJ1014" s="28"/>
      <c r="HK1014" s="28"/>
      <c r="HL1014" s="28"/>
      <c r="HQ1014" s="28"/>
      <c r="HR1014" s="28"/>
      <c r="HS1014" s="28"/>
      <c r="HT1014" s="28"/>
      <c r="HU1014" s="28"/>
      <c r="HV1014" s="28"/>
      <c r="HW1014" s="28"/>
      <c r="HX1014" s="28"/>
      <c r="HY1014" s="28"/>
      <c r="HZ1014" s="28"/>
      <c r="IA1014" s="28"/>
      <c r="IB1014" s="28"/>
      <c r="IC1014" s="28"/>
      <c r="ID1014" s="28"/>
      <c r="IE1014" s="28"/>
      <c r="IF1014" s="28"/>
      <c r="IG1014" s="28"/>
      <c r="IH1014" s="28"/>
      <c r="II1014" s="28"/>
      <c r="IJ1014" s="28"/>
      <c r="IK1014" s="28"/>
      <c r="IL1014" s="28"/>
      <c r="IM1014" s="28"/>
      <c r="IN1014" s="28"/>
      <c r="IO1014" s="28"/>
      <c r="IP1014" s="28"/>
      <c r="IQ1014" s="28"/>
      <c r="IR1014" s="28"/>
      <c r="IS1014" s="28"/>
      <c r="IT1014" s="28"/>
      <c r="IU1014" s="28"/>
      <c r="IV1014" s="28"/>
    </row>
    <row r="1015" spans="1:256" s="54" customFormat="1" ht="18">
      <c r="A1015" s="364" t="s">
        <v>772</v>
      </c>
      <c r="B1015" s="292"/>
      <c r="C1015" s="292"/>
      <c r="D1015" s="54" t="s">
        <v>135</v>
      </c>
      <c r="E1015" s="54">
        <f t="shared" si="17"/>
        <v>1</v>
      </c>
      <c r="F1015" s="305">
        <f t="shared" si="18"/>
        <v>26</v>
      </c>
      <c r="H1015" s="28">
        <v>3</v>
      </c>
      <c r="I1015" s="28"/>
      <c r="J1015" s="28">
        <v>4</v>
      </c>
      <c r="K1015" s="28">
        <v>19</v>
      </c>
      <c r="L1015" s="28"/>
      <c r="M1015" s="28"/>
      <c r="N1015" s="28"/>
      <c r="R1015" s="202"/>
      <c r="T1015" s="28"/>
      <c r="U1015" s="28"/>
      <c r="V1015" s="28"/>
      <c r="AA1015" s="202"/>
      <c r="AC1015" s="28"/>
      <c r="AD1015" s="28"/>
      <c r="AE1015" s="28"/>
      <c r="AJ1015" s="202"/>
      <c r="AL1015" s="28"/>
      <c r="AM1015" s="28"/>
      <c r="AN1015" s="28"/>
      <c r="AS1015" s="202"/>
      <c r="AU1015" s="28"/>
      <c r="AV1015" s="28"/>
      <c r="AW1015" s="28"/>
      <c r="BB1015" s="202"/>
      <c r="BD1015" s="28"/>
      <c r="BE1015" s="28"/>
      <c r="BF1015" s="28"/>
      <c r="BK1015" s="202"/>
      <c r="BM1015" s="28"/>
      <c r="BN1015" s="28"/>
      <c r="BO1015" s="28"/>
      <c r="BT1015" s="202"/>
      <c r="BV1015" s="28"/>
      <c r="BW1015" s="28"/>
      <c r="BX1015" s="28"/>
      <c r="CC1015" s="202"/>
      <c r="CE1015" s="28"/>
      <c r="CF1015" s="28"/>
      <c r="CG1015" s="28"/>
      <c r="CL1015" s="202"/>
      <c r="CN1015" s="28"/>
      <c r="CO1015" s="28"/>
      <c r="CP1015" s="28"/>
      <c r="CU1015" s="202"/>
      <c r="CW1015" s="28"/>
      <c r="CX1015" s="28"/>
      <c r="CY1015" s="28"/>
      <c r="DD1015" s="202"/>
      <c r="DF1015" s="28"/>
      <c r="DG1015" s="28"/>
      <c r="DH1015" s="28"/>
      <c r="DM1015" s="202"/>
      <c r="DO1015" s="28"/>
      <c r="DP1015" s="28"/>
      <c r="DQ1015" s="28"/>
      <c r="DV1015" s="202"/>
      <c r="DX1015" s="28"/>
      <c r="DY1015" s="28"/>
      <c r="DZ1015" s="28"/>
      <c r="EE1015" s="202"/>
      <c r="EG1015" s="28"/>
      <c r="EH1015" s="28"/>
      <c r="EI1015" s="28"/>
      <c r="EN1015" s="202"/>
      <c r="EP1015" s="28"/>
      <c r="EQ1015" s="28"/>
      <c r="ER1015" s="28"/>
      <c r="EW1015" s="202"/>
      <c r="EY1015" s="28"/>
      <c r="EZ1015" s="28"/>
      <c r="FA1015" s="28"/>
      <c r="FF1015" s="202"/>
      <c r="FH1015" s="28"/>
      <c r="FI1015" s="28"/>
      <c r="FJ1015" s="28"/>
      <c r="FO1015" s="202"/>
      <c r="FQ1015" s="28"/>
      <c r="FR1015" s="28"/>
      <c r="FS1015" s="28"/>
      <c r="FX1015" s="202"/>
      <c r="FZ1015" s="28"/>
      <c r="GA1015" s="28"/>
      <c r="GB1015" s="28"/>
      <c r="GG1015" s="202"/>
      <c r="GI1015" s="28"/>
      <c r="GJ1015" s="28"/>
      <c r="GK1015" s="28"/>
      <c r="GP1015" s="202"/>
      <c r="GR1015" s="28"/>
      <c r="GS1015" s="28"/>
      <c r="GT1015" s="28"/>
      <c r="GY1015" s="202"/>
      <c r="HA1015" s="28"/>
      <c r="HB1015" s="28"/>
      <c r="HC1015" s="28"/>
      <c r="HH1015" s="202"/>
      <c r="HJ1015" s="28"/>
      <c r="HK1015" s="28"/>
      <c r="HL1015" s="28"/>
      <c r="HQ1015" s="28"/>
      <c r="HR1015" s="28"/>
      <c r="HS1015" s="28"/>
      <c r="HT1015" s="28"/>
      <c r="HU1015" s="28"/>
      <c r="HV1015" s="28"/>
      <c r="HW1015" s="28"/>
      <c r="HX1015" s="28"/>
      <c r="HY1015" s="28"/>
      <c r="HZ1015" s="28"/>
      <c r="IA1015" s="28"/>
      <c r="IB1015" s="28"/>
      <c r="IC1015" s="28"/>
      <c r="ID1015" s="28"/>
      <c r="IE1015" s="28"/>
      <c r="IF1015" s="28"/>
      <c r="IG1015" s="28"/>
      <c r="IH1015" s="28"/>
      <c r="II1015" s="28"/>
      <c r="IJ1015" s="28"/>
      <c r="IK1015" s="28"/>
      <c r="IL1015" s="28"/>
      <c r="IM1015" s="28"/>
      <c r="IN1015" s="28"/>
      <c r="IO1015" s="28"/>
      <c r="IP1015" s="28"/>
      <c r="IQ1015" s="28"/>
      <c r="IR1015" s="28"/>
      <c r="IS1015" s="28"/>
      <c r="IT1015" s="28"/>
      <c r="IU1015" s="28"/>
      <c r="IV1015" s="28"/>
    </row>
    <row r="1016" spans="1:256" s="54" customFormat="1" ht="18">
      <c r="A1016" s="364" t="s">
        <v>748</v>
      </c>
      <c r="B1016" s="28"/>
      <c r="C1016" s="292"/>
      <c r="D1016" s="365" t="s">
        <v>129</v>
      </c>
      <c r="E1016" s="54">
        <f t="shared" si="17"/>
        <v>3</v>
      </c>
      <c r="F1016" s="305">
        <f t="shared" si="18"/>
        <v>0</v>
      </c>
      <c r="H1016" s="28"/>
      <c r="I1016" s="28"/>
      <c r="J1016" s="28"/>
      <c r="K1016" s="28"/>
      <c r="M1016" s="28"/>
      <c r="N1016" s="28"/>
      <c r="R1016" s="202"/>
      <c r="T1016" s="28"/>
      <c r="U1016" s="28"/>
      <c r="V1016" s="28"/>
      <c r="AA1016" s="202"/>
      <c r="AC1016" s="28"/>
      <c r="AD1016" s="28"/>
      <c r="AE1016" s="28"/>
      <c r="AJ1016" s="202"/>
      <c r="AL1016" s="28"/>
      <c r="AM1016" s="28"/>
      <c r="AN1016" s="28"/>
      <c r="AS1016" s="202"/>
      <c r="AU1016" s="28"/>
      <c r="AV1016" s="28"/>
      <c r="AW1016" s="28"/>
      <c r="BB1016" s="202"/>
      <c r="BD1016" s="28"/>
      <c r="BE1016" s="28"/>
      <c r="BF1016" s="28"/>
      <c r="BK1016" s="202"/>
      <c r="BM1016" s="28"/>
      <c r="BN1016" s="28"/>
      <c r="BO1016" s="28"/>
      <c r="BT1016" s="202"/>
      <c r="BV1016" s="28"/>
      <c r="BW1016" s="28"/>
      <c r="BX1016" s="28"/>
      <c r="CC1016" s="202"/>
      <c r="CE1016" s="28"/>
      <c r="CF1016" s="28"/>
      <c r="CG1016" s="28"/>
      <c r="CL1016" s="202"/>
      <c r="CN1016" s="28"/>
      <c r="CO1016" s="28"/>
      <c r="CP1016" s="28"/>
      <c r="CU1016" s="202"/>
      <c r="CW1016" s="28"/>
      <c r="CX1016" s="28"/>
      <c r="CY1016" s="28"/>
      <c r="DD1016" s="202"/>
      <c r="DF1016" s="28"/>
      <c r="DG1016" s="28"/>
      <c r="DH1016" s="28"/>
      <c r="DM1016" s="202"/>
      <c r="DO1016" s="28"/>
      <c r="DP1016" s="28"/>
      <c r="DQ1016" s="28"/>
      <c r="DV1016" s="202"/>
      <c r="DX1016" s="28"/>
      <c r="DY1016" s="28"/>
      <c r="DZ1016" s="28"/>
      <c r="EE1016" s="202"/>
      <c r="EG1016" s="28"/>
      <c r="EH1016" s="28"/>
      <c r="EI1016" s="28"/>
      <c r="EN1016" s="202"/>
      <c r="EP1016" s="28"/>
      <c r="EQ1016" s="28"/>
      <c r="ER1016" s="28"/>
      <c r="EW1016" s="202"/>
      <c r="EY1016" s="28"/>
      <c r="EZ1016" s="28"/>
      <c r="FA1016" s="28"/>
      <c r="FF1016" s="202"/>
      <c r="FH1016" s="28"/>
      <c r="FI1016" s="28"/>
      <c r="FJ1016" s="28"/>
      <c r="FO1016" s="202"/>
      <c r="FQ1016" s="28"/>
      <c r="FR1016" s="28"/>
      <c r="FS1016" s="28"/>
      <c r="FX1016" s="202"/>
      <c r="FZ1016" s="28"/>
      <c r="GA1016" s="28"/>
      <c r="GB1016" s="28"/>
      <c r="GG1016" s="202"/>
      <c r="GI1016" s="28"/>
      <c r="GJ1016" s="28"/>
      <c r="GK1016" s="28"/>
      <c r="GP1016" s="202"/>
      <c r="GR1016" s="28"/>
      <c r="GS1016" s="28"/>
      <c r="GT1016" s="28"/>
      <c r="GY1016" s="202"/>
      <c r="HA1016" s="28"/>
      <c r="HB1016" s="28"/>
      <c r="HC1016" s="28"/>
      <c r="HH1016" s="202"/>
      <c r="HJ1016" s="28"/>
      <c r="HK1016" s="28"/>
      <c r="HL1016" s="28"/>
      <c r="HQ1016" s="28"/>
      <c r="HR1016" s="28"/>
      <c r="HS1016" s="28"/>
      <c r="HT1016" s="28"/>
      <c r="HU1016" s="28"/>
      <c r="HV1016" s="28"/>
      <c r="HW1016" s="28"/>
      <c r="HX1016" s="28"/>
      <c r="HY1016" s="28"/>
      <c r="HZ1016" s="28"/>
      <c r="IA1016" s="28"/>
      <c r="IB1016" s="28"/>
      <c r="IC1016" s="28"/>
      <c r="ID1016" s="28"/>
      <c r="IE1016" s="28"/>
      <c r="IF1016" s="28"/>
      <c r="IG1016" s="28"/>
      <c r="IH1016" s="28"/>
      <c r="II1016" s="28"/>
      <c r="IJ1016" s="28"/>
      <c r="IK1016" s="28"/>
      <c r="IL1016" s="28"/>
      <c r="IM1016" s="28"/>
      <c r="IN1016" s="28"/>
      <c r="IO1016" s="28"/>
      <c r="IP1016" s="28"/>
      <c r="IQ1016" s="28"/>
      <c r="IR1016" s="28"/>
      <c r="IS1016" s="28"/>
      <c r="IT1016" s="28"/>
      <c r="IU1016" s="28"/>
      <c r="IV1016" s="28"/>
    </row>
    <row r="1017" spans="1:256" s="54" customFormat="1" ht="18">
      <c r="A1017" s="364" t="s">
        <v>1886</v>
      </c>
      <c r="B1017" s="28"/>
      <c r="C1017" s="292"/>
      <c r="D1017" s="54" t="s">
        <v>137</v>
      </c>
      <c r="E1017" s="54">
        <f t="shared" si="17"/>
        <v>1</v>
      </c>
      <c r="F1017" s="305">
        <f t="shared" si="18"/>
        <v>112</v>
      </c>
      <c r="H1017" s="28">
        <v>56</v>
      </c>
      <c r="I1017" s="28">
        <v>41</v>
      </c>
      <c r="J1017" s="28">
        <v>15</v>
      </c>
      <c r="K1017" s="28"/>
      <c r="L1017" s="28"/>
      <c r="M1017" s="28"/>
      <c r="N1017" s="28"/>
      <c r="R1017" s="202"/>
      <c r="T1017" s="28"/>
      <c r="U1017" s="28"/>
      <c r="V1017" s="28"/>
      <c r="AA1017" s="202"/>
      <c r="AC1017" s="28"/>
      <c r="AD1017" s="28"/>
      <c r="AE1017" s="28"/>
      <c r="AJ1017" s="202"/>
      <c r="AL1017" s="28"/>
      <c r="AM1017" s="28"/>
      <c r="AN1017" s="28"/>
      <c r="AS1017" s="202"/>
      <c r="AU1017" s="28"/>
      <c r="AV1017" s="28"/>
      <c r="AW1017" s="28"/>
      <c r="BB1017" s="202"/>
      <c r="BD1017" s="28"/>
      <c r="BE1017" s="28"/>
      <c r="BF1017" s="28"/>
      <c r="BK1017" s="202"/>
      <c r="BM1017" s="28"/>
      <c r="BN1017" s="28"/>
      <c r="BO1017" s="28"/>
      <c r="BT1017" s="202"/>
      <c r="BV1017" s="28"/>
      <c r="BW1017" s="28"/>
      <c r="BX1017" s="28"/>
      <c r="CC1017" s="202"/>
      <c r="CE1017" s="28"/>
      <c r="CF1017" s="28"/>
      <c r="CG1017" s="28"/>
      <c r="CL1017" s="202"/>
      <c r="CN1017" s="28"/>
      <c r="CO1017" s="28"/>
      <c r="CP1017" s="28"/>
      <c r="CU1017" s="202"/>
      <c r="CW1017" s="28"/>
      <c r="CX1017" s="28"/>
      <c r="CY1017" s="28"/>
      <c r="DD1017" s="202"/>
      <c r="DF1017" s="28"/>
      <c r="DG1017" s="28"/>
      <c r="DH1017" s="28"/>
      <c r="DM1017" s="202"/>
      <c r="DO1017" s="28"/>
      <c r="DP1017" s="28"/>
      <c r="DQ1017" s="28"/>
      <c r="DV1017" s="202"/>
      <c r="DX1017" s="28"/>
      <c r="DY1017" s="28"/>
      <c r="DZ1017" s="28"/>
      <c r="EE1017" s="202"/>
      <c r="EG1017" s="28"/>
      <c r="EH1017" s="28"/>
      <c r="EI1017" s="28"/>
      <c r="EN1017" s="202"/>
      <c r="EP1017" s="28"/>
      <c r="EQ1017" s="28"/>
      <c r="ER1017" s="28"/>
      <c r="EW1017" s="202"/>
      <c r="EY1017" s="28"/>
      <c r="EZ1017" s="28"/>
      <c r="FA1017" s="28"/>
      <c r="FF1017" s="202"/>
      <c r="FH1017" s="28"/>
      <c r="FI1017" s="28"/>
      <c r="FJ1017" s="28"/>
      <c r="FO1017" s="202"/>
      <c r="FQ1017" s="28"/>
      <c r="FR1017" s="28"/>
      <c r="FS1017" s="28"/>
      <c r="FX1017" s="202"/>
      <c r="FZ1017" s="28"/>
      <c r="GA1017" s="28"/>
      <c r="GB1017" s="28"/>
      <c r="GG1017" s="202"/>
      <c r="GI1017" s="28"/>
      <c r="GJ1017" s="28"/>
      <c r="GK1017" s="28"/>
      <c r="GP1017" s="202"/>
      <c r="GR1017" s="28"/>
      <c r="GS1017" s="28"/>
      <c r="GT1017" s="28"/>
      <c r="GY1017" s="202"/>
      <c r="HA1017" s="28"/>
      <c r="HB1017" s="28"/>
      <c r="HC1017" s="28"/>
      <c r="HH1017" s="202"/>
      <c r="HJ1017" s="28"/>
      <c r="HK1017" s="28"/>
      <c r="HL1017" s="28"/>
      <c r="HQ1017" s="28"/>
      <c r="HR1017" s="28"/>
      <c r="HS1017" s="28"/>
      <c r="HT1017" s="28"/>
      <c r="HU1017" s="28"/>
      <c r="HV1017" s="28"/>
      <c r="HW1017" s="28"/>
      <c r="HX1017" s="28"/>
      <c r="HY1017" s="28"/>
      <c r="HZ1017" s="28"/>
      <c r="IA1017" s="28"/>
      <c r="IB1017" s="28"/>
      <c r="IC1017" s="28"/>
      <c r="ID1017" s="28"/>
      <c r="IE1017" s="28"/>
      <c r="IF1017" s="28"/>
      <c r="IG1017" s="28"/>
      <c r="IH1017" s="28"/>
      <c r="II1017" s="28"/>
      <c r="IJ1017" s="28"/>
      <c r="IK1017" s="28"/>
      <c r="IL1017" s="28"/>
      <c r="IM1017" s="28"/>
      <c r="IN1017" s="28"/>
      <c r="IO1017" s="28"/>
      <c r="IP1017" s="28"/>
      <c r="IQ1017" s="28"/>
      <c r="IR1017" s="28"/>
      <c r="IS1017" s="28"/>
      <c r="IT1017" s="28"/>
      <c r="IU1017" s="28"/>
      <c r="IV1017" s="28"/>
    </row>
    <row r="1018" spans="1:256" s="54" customFormat="1" ht="18">
      <c r="A1018" s="364" t="s">
        <v>604</v>
      </c>
      <c r="B1018" s="28"/>
      <c r="C1018" s="292"/>
      <c r="D1018" s="365" t="s">
        <v>129</v>
      </c>
      <c r="E1018" s="54">
        <f t="shared" si="17"/>
        <v>1</v>
      </c>
      <c r="F1018" s="305">
        <f t="shared" si="18"/>
        <v>0</v>
      </c>
      <c r="H1018" s="28"/>
      <c r="I1018" s="28"/>
      <c r="J1018" s="28"/>
      <c r="K1018" s="28"/>
      <c r="L1018" s="28"/>
      <c r="M1018" s="28"/>
      <c r="N1018" s="28"/>
      <c r="R1018" s="202"/>
      <c r="T1018" s="28"/>
      <c r="U1018" s="28"/>
      <c r="V1018" s="28"/>
      <c r="AA1018" s="202"/>
      <c r="AC1018" s="28"/>
      <c r="AD1018" s="28"/>
      <c r="AE1018" s="28"/>
      <c r="AJ1018" s="202"/>
      <c r="AL1018" s="28"/>
      <c r="AM1018" s="28"/>
      <c r="AN1018" s="28"/>
      <c r="AS1018" s="202"/>
      <c r="AU1018" s="28"/>
      <c r="AV1018" s="28"/>
      <c r="AW1018" s="28"/>
      <c r="BB1018" s="202"/>
      <c r="BD1018" s="28"/>
      <c r="BE1018" s="28"/>
      <c r="BF1018" s="28"/>
      <c r="BK1018" s="202"/>
      <c r="BM1018" s="28"/>
      <c r="BN1018" s="28"/>
      <c r="BO1018" s="28"/>
      <c r="BT1018" s="202"/>
      <c r="BV1018" s="28"/>
      <c r="BW1018" s="28"/>
      <c r="BX1018" s="28"/>
      <c r="CC1018" s="202"/>
      <c r="CE1018" s="28"/>
      <c r="CF1018" s="28"/>
      <c r="CG1018" s="28"/>
      <c r="CL1018" s="202"/>
      <c r="CN1018" s="28"/>
      <c r="CO1018" s="28"/>
      <c r="CP1018" s="28"/>
      <c r="CU1018" s="202"/>
      <c r="CW1018" s="28"/>
      <c r="CX1018" s="28"/>
      <c r="CY1018" s="28"/>
      <c r="DD1018" s="202"/>
      <c r="DF1018" s="28"/>
      <c r="DG1018" s="28"/>
      <c r="DH1018" s="28"/>
      <c r="DM1018" s="202"/>
      <c r="DO1018" s="28"/>
      <c r="DP1018" s="28"/>
      <c r="DQ1018" s="28"/>
      <c r="DV1018" s="202"/>
      <c r="DX1018" s="28"/>
      <c r="DY1018" s="28"/>
      <c r="DZ1018" s="28"/>
      <c r="EE1018" s="202"/>
      <c r="EG1018" s="28"/>
      <c r="EH1018" s="28"/>
      <c r="EI1018" s="28"/>
      <c r="EN1018" s="202"/>
      <c r="EP1018" s="28"/>
      <c r="EQ1018" s="28"/>
      <c r="ER1018" s="28"/>
      <c r="EW1018" s="202"/>
      <c r="EY1018" s="28"/>
      <c r="EZ1018" s="28"/>
      <c r="FA1018" s="28"/>
      <c r="FF1018" s="202"/>
      <c r="FH1018" s="28"/>
      <c r="FI1018" s="28"/>
      <c r="FJ1018" s="28"/>
      <c r="FO1018" s="202"/>
      <c r="FQ1018" s="28"/>
      <c r="FR1018" s="28"/>
      <c r="FS1018" s="28"/>
      <c r="FX1018" s="202"/>
      <c r="FZ1018" s="28"/>
      <c r="GA1018" s="28"/>
      <c r="GB1018" s="28"/>
      <c r="GG1018" s="202"/>
      <c r="GI1018" s="28"/>
      <c r="GJ1018" s="28"/>
      <c r="GK1018" s="28"/>
      <c r="GP1018" s="202"/>
      <c r="GR1018" s="28"/>
      <c r="GS1018" s="28"/>
      <c r="GT1018" s="28"/>
      <c r="GY1018" s="202"/>
      <c r="HA1018" s="28"/>
      <c r="HB1018" s="28"/>
      <c r="HC1018" s="28"/>
      <c r="HH1018" s="202"/>
      <c r="HJ1018" s="28"/>
      <c r="HK1018" s="28"/>
      <c r="HL1018" s="28"/>
      <c r="HQ1018" s="28"/>
      <c r="HR1018" s="28"/>
      <c r="HS1018" s="28"/>
      <c r="HT1018" s="28"/>
      <c r="HU1018" s="28"/>
      <c r="HV1018" s="28"/>
      <c r="HW1018" s="28"/>
      <c r="HX1018" s="28"/>
      <c r="HY1018" s="28"/>
      <c r="HZ1018" s="28"/>
      <c r="IA1018" s="28"/>
      <c r="IB1018" s="28"/>
      <c r="IC1018" s="28"/>
      <c r="ID1018" s="28"/>
      <c r="IE1018" s="28"/>
      <c r="IF1018" s="28"/>
      <c r="IG1018" s="28"/>
      <c r="IH1018" s="28"/>
      <c r="II1018" s="28"/>
      <c r="IJ1018" s="28"/>
      <c r="IK1018" s="28"/>
      <c r="IL1018" s="28"/>
      <c r="IM1018" s="28"/>
      <c r="IN1018" s="28"/>
      <c r="IO1018" s="28"/>
      <c r="IP1018" s="28"/>
      <c r="IQ1018" s="28"/>
      <c r="IR1018" s="28"/>
      <c r="IS1018" s="28"/>
      <c r="IT1018" s="28"/>
      <c r="IU1018" s="28"/>
      <c r="IV1018" s="28"/>
    </row>
    <row r="1019" spans="1:256" s="54" customFormat="1" ht="18">
      <c r="A1019" s="364" t="s">
        <v>487</v>
      </c>
      <c r="B1019" s="292"/>
      <c r="C1019" s="292"/>
      <c r="D1019" s="54" t="s">
        <v>140</v>
      </c>
      <c r="E1019" s="54">
        <f t="shared" si="17"/>
        <v>10</v>
      </c>
      <c r="F1019" s="305">
        <f t="shared" si="18"/>
        <v>202</v>
      </c>
      <c r="G1019" s="54">
        <v>64</v>
      </c>
      <c r="H1019" s="239">
        <v>35</v>
      </c>
      <c r="I1019" s="28">
        <v>23</v>
      </c>
      <c r="J1019" s="28"/>
      <c r="K1019" s="28">
        <v>80</v>
      </c>
      <c r="L1019" s="28"/>
      <c r="M1019" s="239"/>
      <c r="N1019" s="28"/>
      <c r="R1019" s="202"/>
      <c r="T1019" s="28"/>
      <c r="U1019" s="28"/>
      <c r="V1019" s="28"/>
      <c r="AA1019" s="202"/>
      <c r="AC1019" s="28"/>
      <c r="AD1019" s="28"/>
      <c r="AE1019" s="28"/>
      <c r="AJ1019" s="202"/>
      <c r="AL1019" s="28"/>
      <c r="AM1019" s="28"/>
      <c r="AN1019" s="28"/>
      <c r="AS1019" s="202"/>
      <c r="AU1019" s="28"/>
      <c r="AV1019" s="28"/>
      <c r="AW1019" s="28"/>
      <c r="BB1019" s="202"/>
      <c r="BD1019" s="28"/>
      <c r="BE1019" s="28"/>
      <c r="BF1019" s="28"/>
      <c r="BK1019" s="202"/>
      <c r="BM1019" s="28"/>
      <c r="BN1019" s="28"/>
      <c r="BO1019" s="28"/>
      <c r="BT1019" s="202"/>
      <c r="BV1019" s="28"/>
      <c r="BW1019" s="28"/>
      <c r="BX1019" s="28"/>
      <c r="CC1019" s="202"/>
      <c r="CE1019" s="28"/>
      <c r="CF1019" s="28"/>
      <c r="CG1019" s="28"/>
      <c r="CL1019" s="202"/>
      <c r="CN1019" s="28"/>
      <c r="CO1019" s="28"/>
      <c r="CP1019" s="28"/>
      <c r="CU1019" s="202"/>
      <c r="CW1019" s="28"/>
      <c r="CX1019" s="28"/>
      <c r="CY1019" s="28"/>
      <c r="DD1019" s="202"/>
      <c r="DF1019" s="28"/>
      <c r="DG1019" s="28"/>
      <c r="DH1019" s="28"/>
      <c r="DM1019" s="202"/>
      <c r="DO1019" s="28"/>
      <c r="DP1019" s="28"/>
      <c r="DQ1019" s="28"/>
      <c r="DV1019" s="202"/>
      <c r="DX1019" s="28"/>
      <c r="DY1019" s="28"/>
      <c r="DZ1019" s="28"/>
      <c r="EE1019" s="202"/>
      <c r="EG1019" s="28"/>
      <c r="EH1019" s="28"/>
      <c r="EI1019" s="28"/>
      <c r="EN1019" s="202"/>
      <c r="EP1019" s="28"/>
      <c r="EQ1019" s="28"/>
      <c r="ER1019" s="28"/>
      <c r="EW1019" s="202"/>
      <c r="EY1019" s="28"/>
      <c r="EZ1019" s="28"/>
      <c r="FA1019" s="28"/>
      <c r="FF1019" s="202"/>
      <c r="FH1019" s="28"/>
      <c r="FI1019" s="28"/>
      <c r="FJ1019" s="28"/>
      <c r="FO1019" s="202"/>
      <c r="FQ1019" s="28"/>
      <c r="FR1019" s="28"/>
      <c r="FS1019" s="28"/>
      <c r="FX1019" s="202"/>
      <c r="FZ1019" s="28"/>
      <c r="GA1019" s="28"/>
      <c r="GB1019" s="28"/>
      <c r="GG1019" s="202"/>
      <c r="GI1019" s="28"/>
      <c r="GJ1019" s="28"/>
      <c r="GK1019" s="28"/>
      <c r="GP1019" s="202"/>
      <c r="GR1019" s="28"/>
      <c r="GS1019" s="28"/>
      <c r="GT1019" s="28"/>
      <c r="GY1019" s="202"/>
      <c r="HA1019" s="28"/>
      <c r="HB1019" s="28"/>
      <c r="HC1019" s="28"/>
      <c r="HH1019" s="202"/>
      <c r="HJ1019" s="28"/>
      <c r="HK1019" s="28"/>
      <c r="HL1019" s="28"/>
      <c r="HQ1019" s="28"/>
      <c r="HR1019" s="28"/>
      <c r="HS1019" s="28"/>
      <c r="HT1019" s="28"/>
      <c r="HU1019" s="28"/>
      <c r="HV1019" s="28"/>
      <c r="HW1019" s="28"/>
      <c r="HX1019" s="28"/>
      <c r="HY1019" s="28"/>
      <c r="HZ1019" s="28"/>
      <c r="IA1019" s="28"/>
      <c r="IB1019" s="28"/>
      <c r="IC1019" s="28"/>
      <c r="ID1019" s="28"/>
      <c r="IE1019" s="28"/>
      <c r="IF1019" s="28"/>
      <c r="IG1019" s="28"/>
      <c r="IH1019" s="28"/>
      <c r="II1019" s="28"/>
      <c r="IJ1019" s="28"/>
      <c r="IK1019" s="28"/>
      <c r="IL1019" s="28"/>
      <c r="IM1019" s="28"/>
      <c r="IN1019" s="28"/>
      <c r="IO1019" s="28"/>
      <c r="IP1019" s="28"/>
      <c r="IQ1019" s="28"/>
      <c r="IR1019" s="28"/>
      <c r="IS1019" s="28"/>
      <c r="IT1019" s="28"/>
      <c r="IU1019" s="28"/>
      <c r="IV1019" s="28"/>
    </row>
    <row r="1020" spans="1:256" s="54" customFormat="1" ht="18">
      <c r="A1020" s="364" t="s">
        <v>2409</v>
      </c>
      <c r="B1020" s="28"/>
      <c r="C1020" s="292"/>
      <c r="D1020" s="365" t="s">
        <v>129</v>
      </c>
      <c r="E1020" s="54">
        <f t="shared" si="17"/>
        <v>0</v>
      </c>
      <c r="F1020" s="305">
        <f t="shared" si="18"/>
        <v>28</v>
      </c>
      <c r="H1020" s="28"/>
      <c r="I1020" s="28">
        <v>6</v>
      </c>
      <c r="J1020" s="28">
        <v>22</v>
      </c>
      <c r="K1020" s="28"/>
      <c r="L1020" s="28"/>
      <c r="M1020" s="28"/>
      <c r="N1020" s="28"/>
      <c r="R1020" s="202"/>
      <c r="T1020" s="28"/>
      <c r="U1020" s="28"/>
      <c r="V1020" s="28"/>
      <c r="AA1020" s="202"/>
      <c r="AC1020" s="28"/>
      <c r="AD1020" s="28"/>
      <c r="AE1020" s="28"/>
      <c r="AJ1020" s="202"/>
      <c r="AL1020" s="28"/>
      <c r="AM1020" s="28"/>
      <c r="AN1020" s="28"/>
      <c r="AS1020" s="202"/>
      <c r="AU1020" s="28"/>
      <c r="AV1020" s="28"/>
      <c r="AW1020" s="28"/>
      <c r="BB1020" s="202"/>
      <c r="BD1020" s="28"/>
      <c r="BE1020" s="28"/>
      <c r="BF1020" s="28"/>
      <c r="BK1020" s="202"/>
      <c r="BM1020" s="28"/>
      <c r="BN1020" s="28"/>
      <c r="BO1020" s="28"/>
      <c r="BT1020" s="202"/>
      <c r="BV1020" s="28"/>
      <c r="BW1020" s="28"/>
      <c r="BX1020" s="28"/>
      <c r="CC1020" s="202"/>
      <c r="CE1020" s="28"/>
      <c r="CF1020" s="28"/>
      <c r="CG1020" s="28"/>
      <c r="CL1020" s="202"/>
      <c r="CN1020" s="28"/>
      <c r="CO1020" s="28"/>
      <c r="CP1020" s="28"/>
      <c r="CU1020" s="202"/>
      <c r="CW1020" s="28"/>
      <c r="CX1020" s="28"/>
      <c r="CY1020" s="28"/>
      <c r="DD1020" s="202"/>
      <c r="DF1020" s="28"/>
      <c r="DG1020" s="28"/>
      <c r="DH1020" s="28"/>
      <c r="DM1020" s="202"/>
      <c r="DO1020" s="28"/>
      <c r="DP1020" s="28"/>
      <c r="DQ1020" s="28"/>
      <c r="DV1020" s="202"/>
      <c r="DX1020" s="28"/>
      <c r="DY1020" s="28"/>
      <c r="DZ1020" s="28"/>
      <c r="EE1020" s="202"/>
      <c r="EG1020" s="28"/>
      <c r="EH1020" s="28"/>
      <c r="EI1020" s="28"/>
      <c r="EN1020" s="202"/>
      <c r="EP1020" s="28"/>
      <c r="EQ1020" s="28"/>
      <c r="ER1020" s="28"/>
      <c r="EW1020" s="202"/>
      <c r="EY1020" s="28"/>
      <c r="EZ1020" s="28"/>
      <c r="FA1020" s="28"/>
      <c r="FF1020" s="202"/>
      <c r="FH1020" s="28"/>
      <c r="FI1020" s="28"/>
      <c r="FJ1020" s="28"/>
      <c r="FO1020" s="202"/>
      <c r="FQ1020" s="28"/>
      <c r="FR1020" s="28"/>
      <c r="FS1020" s="28"/>
      <c r="FX1020" s="202"/>
      <c r="FZ1020" s="28"/>
      <c r="GA1020" s="28"/>
      <c r="GB1020" s="28"/>
      <c r="GG1020" s="202"/>
      <c r="GI1020" s="28"/>
      <c r="GJ1020" s="28"/>
      <c r="GK1020" s="28"/>
      <c r="GP1020" s="202"/>
      <c r="GR1020" s="28"/>
      <c r="GS1020" s="28"/>
      <c r="GT1020" s="28"/>
      <c r="GY1020" s="202"/>
      <c r="HA1020" s="28"/>
      <c r="HB1020" s="28"/>
      <c r="HC1020" s="28"/>
      <c r="HH1020" s="202"/>
      <c r="HJ1020" s="28"/>
      <c r="HK1020" s="28"/>
      <c r="HL1020" s="28"/>
      <c r="HQ1020" s="28"/>
      <c r="HR1020" s="28"/>
      <c r="HS1020" s="28"/>
      <c r="HT1020" s="28"/>
      <c r="HU1020" s="28"/>
      <c r="HV1020" s="28"/>
      <c r="HW1020" s="28"/>
      <c r="HX1020" s="28"/>
      <c r="HY1020" s="28"/>
      <c r="HZ1020" s="28"/>
      <c r="IA1020" s="28"/>
      <c r="IB1020" s="28"/>
      <c r="IC1020" s="28"/>
      <c r="ID1020" s="28"/>
      <c r="IE1020" s="28"/>
      <c r="IF1020" s="28"/>
      <c r="IG1020" s="28"/>
      <c r="IH1020" s="28"/>
      <c r="II1020" s="28"/>
      <c r="IJ1020" s="28"/>
      <c r="IK1020" s="28"/>
      <c r="IL1020" s="28"/>
      <c r="IM1020" s="28"/>
      <c r="IN1020" s="28"/>
      <c r="IO1020" s="28"/>
      <c r="IP1020" s="28"/>
      <c r="IQ1020" s="28"/>
      <c r="IR1020" s="28"/>
      <c r="IS1020" s="28"/>
      <c r="IT1020" s="28"/>
      <c r="IU1020" s="28"/>
      <c r="IV1020" s="28"/>
    </row>
    <row r="1021" spans="1:256" s="54" customFormat="1" ht="18">
      <c r="A1021" s="364" t="s">
        <v>466</v>
      </c>
      <c r="B1021" s="292"/>
      <c r="C1021" s="292"/>
      <c r="D1021" s="54" t="s">
        <v>136</v>
      </c>
      <c r="E1021" s="54">
        <f t="shared" si="17"/>
        <v>26</v>
      </c>
      <c r="F1021" s="305">
        <f t="shared" si="18"/>
        <v>421</v>
      </c>
      <c r="G1021" s="54">
        <v>248</v>
      </c>
      <c r="H1021" s="28">
        <v>168</v>
      </c>
      <c r="I1021" s="28">
        <v>5</v>
      </c>
      <c r="J1021" s="28"/>
      <c r="K1021" s="28"/>
      <c r="M1021" s="28"/>
      <c r="N1021" s="28"/>
      <c r="R1021" s="202"/>
      <c r="T1021" s="28"/>
      <c r="U1021" s="28"/>
      <c r="V1021" s="28"/>
      <c r="AA1021" s="202"/>
      <c r="AC1021" s="28"/>
      <c r="AD1021" s="28"/>
      <c r="AE1021" s="28"/>
      <c r="AJ1021" s="202"/>
      <c r="AL1021" s="28"/>
      <c r="AM1021" s="28"/>
      <c r="AN1021" s="28"/>
      <c r="AS1021" s="202"/>
      <c r="AU1021" s="28"/>
      <c r="AV1021" s="28"/>
      <c r="AW1021" s="28"/>
      <c r="BB1021" s="202"/>
      <c r="BD1021" s="28"/>
      <c r="BE1021" s="28"/>
      <c r="BF1021" s="28"/>
      <c r="BK1021" s="202"/>
      <c r="BM1021" s="28"/>
      <c r="BN1021" s="28"/>
      <c r="BO1021" s="28"/>
      <c r="BT1021" s="202"/>
      <c r="BV1021" s="28"/>
      <c r="BW1021" s="28"/>
      <c r="BX1021" s="28"/>
      <c r="CC1021" s="202"/>
      <c r="CE1021" s="28"/>
      <c r="CF1021" s="28"/>
      <c r="CG1021" s="28"/>
      <c r="CL1021" s="202"/>
      <c r="CN1021" s="28"/>
      <c r="CO1021" s="28"/>
      <c r="CP1021" s="28"/>
      <c r="CU1021" s="202"/>
      <c r="CW1021" s="28"/>
      <c r="CX1021" s="28"/>
      <c r="CY1021" s="28"/>
      <c r="DD1021" s="202"/>
      <c r="DF1021" s="28"/>
      <c r="DG1021" s="28"/>
      <c r="DH1021" s="28"/>
      <c r="DM1021" s="202"/>
      <c r="DO1021" s="28"/>
      <c r="DP1021" s="28"/>
      <c r="DQ1021" s="28"/>
      <c r="DV1021" s="202"/>
      <c r="DX1021" s="28"/>
      <c r="DY1021" s="28"/>
      <c r="DZ1021" s="28"/>
      <c r="EE1021" s="202"/>
      <c r="EG1021" s="28"/>
      <c r="EH1021" s="28"/>
      <c r="EI1021" s="28"/>
      <c r="EN1021" s="202"/>
      <c r="EP1021" s="28"/>
      <c r="EQ1021" s="28"/>
      <c r="ER1021" s="28"/>
      <c r="EW1021" s="202"/>
      <c r="EY1021" s="28"/>
      <c r="EZ1021" s="28"/>
      <c r="FA1021" s="28"/>
      <c r="FF1021" s="202"/>
      <c r="FH1021" s="28"/>
      <c r="FI1021" s="28"/>
      <c r="FJ1021" s="28"/>
      <c r="FO1021" s="202"/>
      <c r="FQ1021" s="28"/>
      <c r="FR1021" s="28"/>
      <c r="FS1021" s="28"/>
      <c r="FX1021" s="202"/>
      <c r="FZ1021" s="28"/>
      <c r="GA1021" s="28"/>
      <c r="GB1021" s="28"/>
      <c r="GG1021" s="202"/>
      <c r="GI1021" s="28"/>
      <c r="GJ1021" s="28"/>
      <c r="GK1021" s="28"/>
      <c r="GP1021" s="202"/>
      <c r="GR1021" s="28"/>
      <c r="GS1021" s="28"/>
      <c r="GT1021" s="28"/>
      <c r="GY1021" s="202"/>
      <c r="HA1021" s="28"/>
      <c r="HB1021" s="28"/>
      <c r="HC1021" s="28"/>
      <c r="HH1021" s="202"/>
      <c r="HJ1021" s="28"/>
      <c r="HK1021" s="28"/>
      <c r="HL1021" s="28"/>
      <c r="HQ1021" s="28"/>
      <c r="HR1021" s="28"/>
      <c r="HS1021" s="28"/>
      <c r="HT1021" s="28"/>
      <c r="HU1021" s="28"/>
      <c r="HV1021" s="28"/>
      <c r="HW1021" s="28"/>
      <c r="HX1021" s="28"/>
      <c r="HY1021" s="28"/>
      <c r="HZ1021" s="28"/>
      <c r="IA1021" s="28"/>
      <c r="IB1021" s="28"/>
      <c r="IC1021" s="28"/>
      <c r="ID1021" s="28"/>
      <c r="IE1021" s="28"/>
      <c r="IF1021" s="28"/>
      <c r="IG1021" s="28"/>
      <c r="IH1021" s="28"/>
      <c r="II1021" s="28"/>
      <c r="IJ1021" s="28"/>
      <c r="IK1021" s="28"/>
      <c r="IL1021" s="28"/>
      <c r="IM1021" s="28"/>
      <c r="IN1021" s="28"/>
      <c r="IO1021" s="28"/>
      <c r="IP1021" s="28"/>
      <c r="IQ1021" s="28"/>
      <c r="IR1021" s="28"/>
      <c r="IS1021" s="28"/>
      <c r="IT1021" s="28"/>
      <c r="IU1021" s="28"/>
      <c r="IV1021" s="28"/>
    </row>
    <row r="1022" spans="1:256" s="54" customFormat="1" ht="18">
      <c r="A1022" s="364" t="s">
        <v>911</v>
      </c>
      <c r="B1022" s="292"/>
      <c r="C1022" s="292"/>
      <c r="D1022" s="54" t="s">
        <v>130</v>
      </c>
      <c r="E1022" s="54">
        <f t="shared" si="17"/>
        <v>8</v>
      </c>
      <c r="F1022" s="305">
        <f t="shared" si="18"/>
        <v>0</v>
      </c>
      <c r="H1022" s="28"/>
      <c r="I1022" s="28"/>
      <c r="J1022" s="28"/>
      <c r="K1022" s="28"/>
      <c r="M1022" s="28"/>
      <c r="N1022" s="28"/>
      <c r="R1022" s="202"/>
      <c r="T1022" s="28"/>
      <c r="U1022" s="28"/>
      <c r="V1022" s="28"/>
      <c r="AA1022" s="202"/>
      <c r="AC1022" s="28"/>
      <c r="AD1022" s="28"/>
      <c r="AE1022" s="28"/>
      <c r="AJ1022" s="202"/>
      <c r="AL1022" s="28"/>
      <c r="AM1022" s="28"/>
      <c r="AN1022" s="28"/>
      <c r="AS1022" s="202"/>
      <c r="AU1022" s="28"/>
      <c r="AV1022" s="28"/>
      <c r="AW1022" s="28"/>
      <c r="BB1022" s="202"/>
      <c r="BD1022" s="28"/>
      <c r="BE1022" s="28"/>
      <c r="BF1022" s="28"/>
      <c r="BK1022" s="202"/>
      <c r="BM1022" s="28"/>
      <c r="BN1022" s="28"/>
      <c r="BO1022" s="28"/>
      <c r="BT1022" s="202"/>
      <c r="BV1022" s="28"/>
      <c r="BW1022" s="28"/>
      <c r="BX1022" s="28"/>
      <c r="CC1022" s="202"/>
      <c r="CE1022" s="28"/>
      <c r="CF1022" s="28"/>
      <c r="CG1022" s="28"/>
      <c r="CL1022" s="202"/>
      <c r="CN1022" s="28"/>
      <c r="CO1022" s="28"/>
      <c r="CP1022" s="28"/>
      <c r="CU1022" s="202"/>
      <c r="CW1022" s="28"/>
      <c r="CX1022" s="28"/>
      <c r="CY1022" s="28"/>
      <c r="DD1022" s="202"/>
      <c r="DF1022" s="28"/>
      <c r="DG1022" s="28"/>
      <c r="DH1022" s="28"/>
      <c r="DM1022" s="202"/>
      <c r="DO1022" s="28"/>
      <c r="DP1022" s="28"/>
      <c r="DQ1022" s="28"/>
      <c r="DV1022" s="202"/>
      <c r="DX1022" s="28"/>
      <c r="DY1022" s="28"/>
      <c r="DZ1022" s="28"/>
      <c r="EE1022" s="202"/>
      <c r="EG1022" s="28"/>
      <c r="EH1022" s="28"/>
      <c r="EI1022" s="28"/>
      <c r="EN1022" s="202"/>
      <c r="EP1022" s="28"/>
      <c r="EQ1022" s="28"/>
      <c r="ER1022" s="28"/>
      <c r="EW1022" s="202"/>
      <c r="EY1022" s="28"/>
      <c r="EZ1022" s="28"/>
      <c r="FA1022" s="28"/>
      <c r="FF1022" s="202"/>
      <c r="FH1022" s="28"/>
      <c r="FI1022" s="28"/>
      <c r="FJ1022" s="28"/>
      <c r="FO1022" s="202"/>
      <c r="FQ1022" s="28"/>
      <c r="FR1022" s="28"/>
      <c r="FS1022" s="28"/>
      <c r="FX1022" s="202"/>
      <c r="FZ1022" s="28"/>
      <c r="GA1022" s="28"/>
      <c r="GB1022" s="28"/>
      <c r="GG1022" s="202"/>
      <c r="GI1022" s="28"/>
      <c r="GJ1022" s="28"/>
      <c r="GK1022" s="28"/>
      <c r="GP1022" s="202"/>
      <c r="GR1022" s="28"/>
      <c r="GS1022" s="28"/>
      <c r="GT1022" s="28"/>
      <c r="GY1022" s="202"/>
      <c r="HA1022" s="28"/>
      <c r="HB1022" s="28"/>
      <c r="HC1022" s="28"/>
      <c r="HH1022" s="202"/>
      <c r="HJ1022" s="28"/>
      <c r="HK1022" s="28"/>
      <c r="HL1022" s="28"/>
      <c r="HQ1022" s="28"/>
      <c r="HR1022" s="28"/>
      <c r="HS1022" s="28"/>
      <c r="HT1022" s="28"/>
      <c r="HU1022" s="28"/>
      <c r="HV1022" s="28"/>
      <c r="HW1022" s="28"/>
      <c r="HX1022" s="28"/>
      <c r="HY1022" s="28"/>
      <c r="HZ1022" s="28"/>
      <c r="IA1022" s="28"/>
      <c r="IB1022" s="28"/>
      <c r="IC1022" s="28"/>
      <c r="ID1022" s="28"/>
      <c r="IE1022" s="28"/>
      <c r="IF1022" s="28"/>
      <c r="IG1022" s="28"/>
      <c r="IH1022" s="28"/>
      <c r="II1022" s="28"/>
      <c r="IJ1022" s="28"/>
      <c r="IK1022" s="28"/>
      <c r="IL1022" s="28"/>
      <c r="IM1022" s="28"/>
      <c r="IN1022" s="28"/>
      <c r="IO1022" s="28"/>
      <c r="IP1022" s="28"/>
      <c r="IQ1022" s="28"/>
      <c r="IR1022" s="28"/>
      <c r="IS1022" s="28"/>
      <c r="IT1022" s="28"/>
      <c r="IU1022" s="28"/>
      <c r="IV1022" s="28"/>
    </row>
    <row r="1023" spans="1:256" s="54" customFormat="1" ht="18">
      <c r="A1023" s="364" t="s">
        <v>485</v>
      </c>
      <c r="B1023" s="292"/>
      <c r="C1023" s="292"/>
      <c r="D1023" s="54" t="s">
        <v>133</v>
      </c>
      <c r="E1023" s="54">
        <f t="shared" si="17"/>
        <v>13</v>
      </c>
      <c r="F1023" s="305">
        <f t="shared" si="18"/>
        <v>465</v>
      </c>
      <c r="G1023" s="54">
        <v>88</v>
      </c>
      <c r="H1023" s="239">
        <v>289</v>
      </c>
      <c r="I1023" s="28">
        <v>68</v>
      </c>
      <c r="J1023" s="28">
        <v>20</v>
      </c>
      <c r="K1023" s="28"/>
      <c r="M1023" s="239"/>
      <c r="N1023" s="28"/>
      <c r="R1023" s="202"/>
      <c r="T1023" s="28"/>
      <c r="U1023" s="28"/>
      <c r="V1023" s="28"/>
      <c r="AA1023" s="202"/>
      <c r="AC1023" s="28"/>
      <c r="AD1023" s="28"/>
      <c r="AE1023" s="28"/>
      <c r="AJ1023" s="202"/>
      <c r="AL1023" s="28"/>
      <c r="AM1023" s="28"/>
      <c r="AN1023" s="28"/>
      <c r="AS1023" s="202"/>
      <c r="AU1023" s="28"/>
      <c r="AV1023" s="28"/>
      <c r="AW1023" s="28"/>
      <c r="BB1023" s="202"/>
      <c r="BD1023" s="28"/>
      <c r="BE1023" s="28"/>
      <c r="BF1023" s="28"/>
      <c r="BK1023" s="202"/>
      <c r="BM1023" s="28"/>
      <c r="BN1023" s="28"/>
      <c r="BO1023" s="28"/>
      <c r="BT1023" s="202"/>
      <c r="BV1023" s="28"/>
      <c r="BW1023" s="28"/>
      <c r="BX1023" s="28"/>
      <c r="CC1023" s="202"/>
      <c r="CE1023" s="28"/>
      <c r="CF1023" s="28"/>
      <c r="CG1023" s="28"/>
      <c r="CL1023" s="202"/>
      <c r="CN1023" s="28"/>
      <c r="CO1023" s="28"/>
      <c r="CP1023" s="28"/>
      <c r="CU1023" s="202"/>
      <c r="CW1023" s="28"/>
      <c r="CX1023" s="28"/>
      <c r="CY1023" s="28"/>
      <c r="DD1023" s="202"/>
      <c r="DF1023" s="28"/>
      <c r="DG1023" s="28"/>
      <c r="DH1023" s="28"/>
      <c r="DM1023" s="202"/>
      <c r="DO1023" s="28"/>
      <c r="DP1023" s="28"/>
      <c r="DQ1023" s="28"/>
      <c r="DV1023" s="202"/>
      <c r="DX1023" s="28"/>
      <c r="DY1023" s="28"/>
      <c r="DZ1023" s="28"/>
      <c r="EE1023" s="202"/>
      <c r="EG1023" s="28"/>
      <c r="EH1023" s="28"/>
      <c r="EI1023" s="28"/>
      <c r="EN1023" s="202"/>
      <c r="EP1023" s="28"/>
      <c r="EQ1023" s="28"/>
      <c r="ER1023" s="28"/>
      <c r="EW1023" s="202"/>
      <c r="EY1023" s="28"/>
      <c r="EZ1023" s="28"/>
      <c r="FA1023" s="28"/>
      <c r="FF1023" s="202"/>
      <c r="FH1023" s="28"/>
      <c r="FI1023" s="28"/>
      <c r="FJ1023" s="28"/>
      <c r="FO1023" s="202"/>
      <c r="FQ1023" s="28"/>
      <c r="FR1023" s="28"/>
      <c r="FS1023" s="28"/>
      <c r="FX1023" s="202"/>
      <c r="FZ1023" s="28"/>
      <c r="GA1023" s="28"/>
      <c r="GB1023" s="28"/>
      <c r="GG1023" s="202"/>
      <c r="GI1023" s="28"/>
      <c r="GJ1023" s="28"/>
      <c r="GK1023" s="28"/>
      <c r="GP1023" s="202"/>
      <c r="GR1023" s="28"/>
      <c r="GS1023" s="28"/>
      <c r="GT1023" s="28"/>
      <c r="GY1023" s="202"/>
      <c r="HA1023" s="28"/>
      <c r="HB1023" s="28"/>
      <c r="HC1023" s="28"/>
      <c r="HH1023" s="202"/>
      <c r="HJ1023" s="28"/>
      <c r="HK1023" s="28"/>
      <c r="HL1023" s="28"/>
      <c r="HQ1023" s="28"/>
      <c r="HR1023" s="28"/>
      <c r="HS1023" s="28"/>
      <c r="HT1023" s="28"/>
      <c r="HU1023" s="28"/>
      <c r="HV1023" s="28"/>
      <c r="HW1023" s="28"/>
      <c r="HX1023" s="28"/>
      <c r="HY1023" s="28"/>
      <c r="HZ1023" s="28"/>
      <c r="IA1023" s="28"/>
      <c r="IB1023" s="28"/>
      <c r="IC1023" s="28"/>
      <c r="ID1023" s="28"/>
      <c r="IE1023" s="28"/>
      <c r="IF1023" s="28"/>
      <c r="IG1023" s="28"/>
      <c r="IH1023" s="28"/>
      <c r="II1023" s="28"/>
      <c r="IJ1023" s="28"/>
      <c r="IK1023" s="28"/>
      <c r="IL1023" s="28"/>
      <c r="IM1023" s="28"/>
      <c r="IN1023" s="28"/>
      <c r="IO1023" s="28"/>
      <c r="IP1023" s="28"/>
      <c r="IQ1023" s="28"/>
      <c r="IR1023" s="28"/>
      <c r="IS1023" s="28"/>
      <c r="IT1023" s="28"/>
      <c r="IU1023" s="28"/>
      <c r="IV1023" s="28"/>
    </row>
    <row r="1024" spans="1:256" s="54" customFormat="1" ht="18">
      <c r="A1024" s="364" t="s">
        <v>2410</v>
      </c>
      <c r="B1024" s="28"/>
      <c r="C1024" s="292"/>
      <c r="D1024" s="365" t="s">
        <v>129</v>
      </c>
      <c r="E1024" s="54">
        <f t="shared" si="17"/>
        <v>0</v>
      </c>
      <c r="F1024" s="305">
        <f t="shared" si="18"/>
        <v>0</v>
      </c>
      <c r="H1024" s="28"/>
      <c r="I1024" s="28"/>
      <c r="J1024" s="28"/>
      <c r="K1024" s="28"/>
      <c r="L1024" s="300"/>
      <c r="M1024" s="28"/>
      <c r="N1024" s="28"/>
      <c r="R1024" s="202"/>
      <c r="T1024" s="28"/>
      <c r="U1024" s="28"/>
      <c r="V1024" s="28"/>
      <c r="AA1024" s="202"/>
      <c r="AC1024" s="28"/>
      <c r="AD1024" s="28"/>
      <c r="AE1024" s="28"/>
      <c r="AJ1024" s="202"/>
      <c r="AL1024" s="28"/>
      <c r="AM1024" s="28"/>
      <c r="AN1024" s="28"/>
      <c r="AS1024" s="202"/>
      <c r="AU1024" s="28"/>
      <c r="AV1024" s="28"/>
      <c r="AW1024" s="28"/>
      <c r="BB1024" s="202"/>
      <c r="BD1024" s="28"/>
      <c r="BE1024" s="28"/>
      <c r="BF1024" s="28"/>
      <c r="BK1024" s="202"/>
      <c r="BM1024" s="28"/>
      <c r="BN1024" s="28"/>
      <c r="BO1024" s="28"/>
      <c r="BT1024" s="202"/>
      <c r="BV1024" s="28"/>
      <c r="BW1024" s="28"/>
      <c r="BX1024" s="28"/>
      <c r="CC1024" s="202"/>
      <c r="CE1024" s="28"/>
      <c r="CF1024" s="28"/>
      <c r="CG1024" s="28"/>
      <c r="CL1024" s="202"/>
      <c r="CN1024" s="28"/>
      <c r="CO1024" s="28"/>
      <c r="CP1024" s="28"/>
      <c r="CU1024" s="202"/>
      <c r="CW1024" s="28"/>
      <c r="CX1024" s="28"/>
      <c r="CY1024" s="28"/>
      <c r="DD1024" s="202"/>
      <c r="DF1024" s="28"/>
      <c r="DG1024" s="28"/>
      <c r="DH1024" s="28"/>
      <c r="DM1024" s="202"/>
      <c r="DO1024" s="28"/>
      <c r="DP1024" s="28"/>
      <c r="DQ1024" s="28"/>
      <c r="DV1024" s="202"/>
      <c r="DX1024" s="28"/>
      <c r="DY1024" s="28"/>
      <c r="DZ1024" s="28"/>
      <c r="EE1024" s="202"/>
      <c r="EG1024" s="28"/>
      <c r="EH1024" s="28"/>
      <c r="EI1024" s="28"/>
      <c r="EN1024" s="202"/>
      <c r="EP1024" s="28"/>
      <c r="EQ1024" s="28"/>
      <c r="ER1024" s="28"/>
      <c r="EW1024" s="202"/>
      <c r="EY1024" s="28"/>
      <c r="EZ1024" s="28"/>
      <c r="FA1024" s="28"/>
      <c r="FF1024" s="202"/>
      <c r="FH1024" s="28"/>
      <c r="FI1024" s="28"/>
      <c r="FJ1024" s="28"/>
      <c r="FO1024" s="202"/>
      <c r="FQ1024" s="28"/>
      <c r="FR1024" s="28"/>
      <c r="FS1024" s="28"/>
      <c r="FX1024" s="202"/>
      <c r="FZ1024" s="28"/>
      <c r="GA1024" s="28"/>
      <c r="GB1024" s="28"/>
      <c r="GG1024" s="202"/>
      <c r="GI1024" s="28"/>
      <c r="GJ1024" s="28"/>
      <c r="GK1024" s="28"/>
      <c r="GP1024" s="202"/>
      <c r="GR1024" s="28"/>
      <c r="GS1024" s="28"/>
      <c r="GT1024" s="28"/>
      <c r="GY1024" s="202"/>
      <c r="HA1024" s="28"/>
      <c r="HB1024" s="28"/>
      <c r="HC1024" s="28"/>
      <c r="HH1024" s="202"/>
      <c r="HJ1024" s="28"/>
      <c r="HK1024" s="28"/>
      <c r="HL1024" s="28"/>
      <c r="HQ1024" s="28"/>
      <c r="HR1024" s="28"/>
      <c r="HS1024" s="28"/>
      <c r="HT1024" s="28"/>
      <c r="HU1024" s="28"/>
      <c r="HV1024" s="28"/>
      <c r="HW1024" s="28"/>
      <c r="HX1024" s="28"/>
      <c r="HY1024" s="28"/>
      <c r="HZ1024" s="28"/>
      <c r="IA1024" s="28"/>
      <c r="IB1024" s="28"/>
      <c r="IC1024" s="28"/>
      <c r="ID1024" s="28"/>
      <c r="IE1024" s="28"/>
      <c r="IF1024" s="28"/>
      <c r="IG1024" s="28"/>
      <c r="IH1024" s="28"/>
      <c r="II1024" s="28"/>
      <c r="IJ1024" s="28"/>
      <c r="IK1024" s="28"/>
      <c r="IL1024" s="28"/>
      <c r="IM1024" s="28"/>
      <c r="IN1024" s="28"/>
      <c r="IO1024" s="28"/>
      <c r="IP1024" s="28"/>
      <c r="IQ1024" s="28"/>
      <c r="IR1024" s="28"/>
      <c r="IS1024" s="28"/>
      <c r="IT1024" s="28"/>
      <c r="IU1024" s="28"/>
      <c r="IV1024" s="28"/>
    </row>
    <row r="1025" spans="1:256" s="54" customFormat="1" ht="18">
      <c r="A1025" s="364" t="s">
        <v>718</v>
      </c>
      <c r="B1025" s="292"/>
      <c r="C1025" s="292"/>
      <c r="D1025" s="54" t="s">
        <v>131</v>
      </c>
      <c r="E1025" s="54">
        <f t="shared" si="17"/>
        <v>1</v>
      </c>
      <c r="F1025" s="305">
        <f t="shared" si="18"/>
        <v>57</v>
      </c>
      <c r="H1025" s="28">
        <v>28</v>
      </c>
      <c r="I1025" s="28">
        <v>12</v>
      </c>
      <c r="J1025" s="28">
        <v>17</v>
      </c>
      <c r="K1025" s="28"/>
      <c r="L1025" s="300"/>
      <c r="M1025" s="28"/>
      <c r="N1025" s="28"/>
      <c r="R1025" s="202"/>
      <c r="T1025" s="28"/>
      <c r="U1025" s="28"/>
      <c r="V1025" s="28"/>
      <c r="AA1025" s="202"/>
      <c r="AC1025" s="28"/>
      <c r="AD1025" s="28"/>
      <c r="AE1025" s="28"/>
      <c r="AJ1025" s="202"/>
      <c r="AL1025" s="28"/>
      <c r="AM1025" s="28"/>
      <c r="AN1025" s="28"/>
      <c r="AS1025" s="202"/>
      <c r="AU1025" s="28"/>
      <c r="AV1025" s="28"/>
      <c r="AW1025" s="28"/>
      <c r="BB1025" s="202"/>
      <c r="BD1025" s="28"/>
      <c r="BE1025" s="28"/>
      <c r="BF1025" s="28"/>
      <c r="BK1025" s="202"/>
      <c r="BM1025" s="28"/>
      <c r="BN1025" s="28"/>
      <c r="BO1025" s="28"/>
      <c r="BT1025" s="202"/>
      <c r="BV1025" s="28"/>
      <c r="BW1025" s="28"/>
      <c r="BX1025" s="28"/>
      <c r="CC1025" s="202"/>
      <c r="CE1025" s="28"/>
      <c r="CF1025" s="28"/>
      <c r="CG1025" s="28"/>
      <c r="CL1025" s="202"/>
      <c r="CN1025" s="28"/>
      <c r="CO1025" s="28"/>
      <c r="CP1025" s="28"/>
      <c r="CU1025" s="202"/>
      <c r="CW1025" s="28"/>
      <c r="CX1025" s="28"/>
      <c r="CY1025" s="28"/>
      <c r="DD1025" s="202"/>
      <c r="DF1025" s="28"/>
      <c r="DG1025" s="28"/>
      <c r="DH1025" s="28"/>
      <c r="DM1025" s="202"/>
      <c r="DO1025" s="28"/>
      <c r="DP1025" s="28"/>
      <c r="DQ1025" s="28"/>
      <c r="DV1025" s="202"/>
      <c r="DX1025" s="28"/>
      <c r="DY1025" s="28"/>
      <c r="DZ1025" s="28"/>
      <c r="EE1025" s="202"/>
      <c r="EG1025" s="28"/>
      <c r="EH1025" s="28"/>
      <c r="EI1025" s="28"/>
      <c r="EN1025" s="202"/>
      <c r="EP1025" s="28"/>
      <c r="EQ1025" s="28"/>
      <c r="ER1025" s="28"/>
      <c r="EW1025" s="202"/>
      <c r="EY1025" s="28"/>
      <c r="EZ1025" s="28"/>
      <c r="FA1025" s="28"/>
      <c r="FF1025" s="202"/>
      <c r="FH1025" s="28"/>
      <c r="FI1025" s="28"/>
      <c r="FJ1025" s="28"/>
      <c r="FO1025" s="202"/>
      <c r="FQ1025" s="28"/>
      <c r="FR1025" s="28"/>
      <c r="FS1025" s="28"/>
      <c r="FX1025" s="202"/>
      <c r="FZ1025" s="28"/>
      <c r="GA1025" s="28"/>
      <c r="GB1025" s="28"/>
      <c r="GG1025" s="202"/>
      <c r="GI1025" s="28"/>
      <c r="GJ1025" s="28"/>
      <c r="GK1025" s="28"/>
      <c r="GP1025" s="202"/>
      <c r="GR1025" s="28"/>
      <c r="GS1025" s="28"/>
      <c r="GT1025" s="28"/>
      <c r="GY1025" s="202"/>
      <c r="HA1025" s="28"/>
      <c r="HB1025" s="28"/>
      <c r="HC1025" s="28"/>
      <c r="HH1025" s="202"/>
      <c r="HJ1025" s="28"/>
      <c r="HK1025" s="28"/>
      <c r="HL1025" s="28"/>
      <c r="HQ1025" s="28"/>
      <c r="HR1025" s="28"/>
      <c r="HS1025" s="28"/>
      <c r="HT1025" s="28"/>
      <c r="HU1025" s="28"/>
      <c r="HV1025" s="28"/>
      <c r="HW1025" s="28"/>
      <c r="HX1025" s="28"/>
      <c r="HY1025" s="28"/>
      <c r="HZ1025" s="28"/>
      <c r="IA1025" s="28"/>
      <c r="IB1025" s="28"/>
      <c r="IC1025" s="28"/>
      <c r="ID1025" s="28"/>
      <c r="IE1025" s="28"/>
      <c r="IF1025" s="28"/>
      <c r="IG1025" s="28"/>
      <c r="IH1025" s="28"/>
      <c r="II1025" s="28"/>
      <c r="IJ1025" s="28"/>
      <c r="IK1025" s="28"/>
      <c r="IL1025" s="28"/>
      <c r="IM1025" s="28"/>
      <c r="IN1025" s="28"/>
      <c r="IO1025" s="28"/>
      <c r="IP1025" s="28"/>
      <c r="IQ1025" s="28"/>
      <c r="IR1025" s="28"/>
      <c r="IS1025" s="28"/>
      <c r="IT1025" s="28"/>
      <c r="IU1025" s="28"/>
      <c r="IV1025" s="28"/>
    </row>
    <row r="1026" spans="1:256" s="54" customFormat="1" ht="18">
      <c r="A1026" s="364" t="s">
        <v>443</v>
      </c>
      <c r="B1026" s="28"/>
      <c r="C1026" s="292"/>
      <c r="D1026" s="54" t="s">
        <v>137</v>
      </c>
      <c r="E1026" s="54">
        <f t="shared" si="17"/>
        <v>4</v>
      </c>
      <c r="F1026" s="305">
        <f t="shared" si="18"/>
        <v>196</v>
      </c>
      <c r="G1026" s="54">
        <v>24</v>
      </c>
      <c r="H1026" s="300">
        <v>65</v>
      </c>
      <c r="I1026" s="300">
        <v>71</v>
      </c>
      <c r="J1026" s="300">
        <v>26</v>
      </c>
      <c r="K1026" s="300">
        <v>10</v>
      </c>
      <c r="L1026" s="300"/>
      <c r="M1026" s="300"/>
      <c r="N1026" s="28"/>
      <c r="R1026" s="202"/>
      <c r="T1026" s="28"/>
      <c r="U1026" s="28"/>
      <c r="V1026" s="28"/>
      <c r="AA1026" s="202"/>
      <c r="AC1026" s="28"/>
      <c r="AD1026" s="28"/>
      <c r="AE1026" s="28"/>
      <c r="AJ1026" s="202"/>
      <c r="AL1026" s="28"/>
      <c r="AM1026" s="28"/>
      <c r="AN1026" s="28"/>
      <c r="AS1026" s="202"/>
      <c r="AU1026" s="28"/>
      <c r="AV1026" s="28"/>
      <c r="AW1026" s="28"/>
      <c r="BB1026" s="202"/>
      <c r="BD1026" s="28"/>
      <c r="BE1026" s="28"/>
      <c r="BF1026" s="28"/>
      <c r="BK1026" s="202"/>
      <c r="BM1026" s="28"/>
      <c r="BN1026" s="28"/>
      <c r="BO1026" s="28"/>
      <c r="BT1026" s="202"/>
      <c r="BV1026" s="28"/>
      <c r="BW1026" s="28"/>
      <c r="BX1026" s="28"/>
      <c r="CC1026" s="202"/>
      <c r="CE1026" s="28"/>
      <c r="CF1026" s="28"/>
      <c r="CG1026" s="28"/>
      <c r="CL1026" s="202"/>
      <c r="CN1026" s="28"/>
      <c r="CO1026" s="28"/>
      <c r="CP1026" s="28"/>
      <c r="CU1026" s="202"/>
      <c r="CW1026" s="28"/>
      <c r="CX1026" s="28"/>
      <c r="CY1026" s="28"/>
      <c r="DD1026" s="202"/>
      <c r="DF1026" s="28"/>
      <c r="DG1026" s="28"/>
      <c r="DH1026" s="28"/>
      <c r="DM1026" s="202"/>
      <c r="DO1026" s="28"/>
      <c r="DP1026" s="28"/>
      <c r="DQ1026" s="28"/>
      <c r="DV1026" s="202"/>
      <c r="DX1026" s="28"/>
      <c r="DY1026" s="28"/>
      <c r="DZ1026" s="28"/>
      <c r="EE1026" s="202"/>
      <c r="EG1026" s="28"/>
      <c r="EH1026" s="28"/>
      <c r="EI1026" s="28"/>
      <c r="EN1026" s="202"/>
      <c r="EP1026" s="28"/>
      <c r="EQ1026" s="28"/>
      <c r="ER1026" s="28"/>
      <c r="EW1026" s="202"/>
      <c r="EY1026" s="28"/>
      <c r="EZ1026" s="28"/>
      <c r="FA1026" s="28"/>
      <c r="FF1026" s="202"/>
      <c r="FH1026" s="28"/>
      <c r="FI1026" s="28"/>
      <c r="FJ1026" s="28"/>
      <c r="FO1026" s="202"/>
      <c r="FQ1026" s="28"/>
      <c r="FR1026" s="28"/>
      <c r="FS1026" s="28"/>
      <c r="FX1026" s="202"/>
      <c r="FZ1026" s="28"/>
      <c r="GA1026" s="28"/>
      <c r="GB1026" s="28"/>
      <c r="GG1026" s="202"/>
      <c r="GI1026" s="28"/>
      <c r="GJ1026" s="28"/>
      <c r="GK1026" s="28"/>
      <c r="GP1026" s="202"/>
      <c r="GR1026" s="28"/>
      <c r="GS1026" s="28"/>
      <c r="GT1026" s="28"/>
      <c r="GY1026" s="202"/>
      <c r="HA1026" s="28"/>
      <c r="HB1026" s="28"/>
      <c r="HC1026" s="28"/>
      <c r="HH1026" s="202"/>
      <c r="HJ1026" s="28"/>
      <c r="HK1026" s="28"/>
      <c r="HL1026" s="28"/>
      <c r="HQ1026" s="28"/>
      <c r="HR1026" s="28"/>
      <c r="HS1026" s="28"/>
      <c r="HT1026" s="28"/>
      <c r="HU1026" s="28"/>
      <c r="HV1026" s="28"/>
      <c r="HW1026" s="28"/>
      <c r="HX1026" s="28"/>
      <c r="HY1026" s="28"/>
      <c r="HZ1026" s="28"/>
      <c r="IA1026" s="28"/>
      <c r="IB1026" s="28"/>
      <c r="IC1026" s="28"/>
      <c r="ID1026" s="28"/>
      <c r="IE1026" s="28"/>
      <c r="IF1026" s="28"/>
      <c r="IG1026" s="28"/>
      <c r="IH1026" s="28"/>
      <c r="II1026" s="28"/>
      <c r="IJ1026" s="28"/>
      <c r="IK1026" s="28"/>
      <c r="IL1026" s="28"/>
      <c r="IM1026" s="28"/>
      <c r="IN1026" s="28"/>
      <c r="IO1026" s="28"/>
      <c r="IP1026" s="28"/>
      <c r="IQ1026" s="28"/>
      <c r="IR1026" s="28"/>
      <c r="IS1026" s="28"/>
      <c r="IT1026" s="28"/>
      <c r="IU1026" s="28"/>
      <c r="IV1026" s="28"/>
    </row>
    <row r="1027" spans="1:256" s="54" customFormat="1" ht="18">
      <c r="A1027" s="364" t="s">
        <v>1367</v>
      </c>
      <c r="B1027" s="292"/>
      <c r="C1027" s="292"/>
      <c r="D1027" s="54" t="s">
        <v>130</v>
      </c>
      <c r="E1027" s="54">
        <f t="shared" si="17"/>
        <v>2</v>
      </c>
      <c r="F1027" s="305">
        <f t="shared" si="18"/>
        <v>22</v>
      </c>
      <c r="H1027" s="28"/>
      <c r="I1027" s="28">
        <v>21</v>
      </c>
      <c r="J1027" s="28">
        <v>1</v>
      </c>
      <c r="K1027" s="28"/>
      <c r="M1027" s="28"/>
      <c r="N1027" s="28"/>
      <c r="R1027" s="202"/>
      <c r="T1027" s="28"/>
      <c r="U1027" s="28"/>
      <c r="V1027" s="28"/>
      <c r="AA1027" s="202"/>
      <c r="AC1027" s="28"/>
      <c r="AD1027" s="28"/>
      <c r="AE1027" s="28"/>
      <c r="AJ1027" s="202"/>
      <c r="AL1027" s="28"/>
      <c r="AM1027" s="28"/>
      <c r="AN1027" s="28"/>
      <c r="AS1027" s="202"/>
      <c r="AU1027" s="28"/>
      <c r="AV1027" s="28"/>
      <c r="AW1027" s="28"/>
      <c r="BB1027" s="202"/>
      <c r="BD1027" s="28"/>
      <c r="BE1027" s="28"/>
      <c r="BF1027" s="28"/>
      <c r="BK1027" s="202"/>
      <c r="BM1027" s="28"/>
      <c r="BN1027" s="28"/>
      <c r="BO1027" s="28"/>
      <c r="BT1027" s="202"/>
      <c r="BV1027" s="28"/>
      <c r="BW1027" s="28"/>
      <c r="BX1027" s="28"/>
      <c r="CC1027" s="202"/>
      <c r="CE1027" s="28"/>
      <c r="CF1027" s="28"/>
      <c r="CG1027" s="28"/>
      <c r="CL1027" s="202"/>
      <c r="CN1027" s="28"/>
      <c r="CO1027" s="28"/>
      <c r="CP1027" s="28"/>
      <c r="CU1027" s="202"/>
      <c r="CW1027" s="28"/>
      <c r="CX1027" s="28"/>
      <c r="CY1027" s="28"/>
      <c r="DD1027" s="202"/>
      <c r="DF1027" s="28"/>
      <c r="DG1027" s="28"/>
      <c r="DH1027" s="28"/>
      <c r="DM1027" s="202"/>
      <c r="DO1027" s="28"/>
      <c r="DP1027" s="28"/>
      <c r="DQ1027" s="28"/>
      <c r="DV1027" s="202"/>
      <c r="DX1027" s="28"/>
      <c r="DY1027" s="28"/>
      <c r="DZ1027" s="28"/>
      <c r="EE1027" s="202"/>
      <c r="EG1027" s="28"/>
      <c r="EH1027" s="28"/>
      <c r="EI1027" s="28"/>
      <c r="EN1027" s="202"/>
      <c r="EP1027" s="28"/>
      <c r="EQ1027" s="28"/>
      <c r="ER1027" s="28"/>
      <c r="EW1027" s="202"/>
      <c r="EY1027" s="28"/>
      <c r="EZ1027" s="28"/>
      <c r="FA1027" s="28"/>
      <c r="FF1027" s="202"/>
      <c r="FH1027" s="28"/>
      <c r="FI1027" s="28"/>
      <c r="FJ1027" s="28"/>
      <c r="FO1027" s="202"/>
      <c r="FQ1027" s="28"/>
      <c r="FR1027" s="28"/>
      <c r="FS1027" s="28"/>
      <c r="FX1027" s="202"/>
      <c r="FZ1027" s="28"/>
      <c r="GA1027" s="28"/>
      <c r="GB1027" s="28"/>
      <c r="GG1027" s="202"/>
      <c r="GI1027" s="28"/>
      <c r="GJ1027" s="28"/>
      <c r="GK1027" s="28"/>
      <c r="GP1027" s="202"/>
      <c r="GR1027" s="28"/>
      <c r="GS1027" s="28"/>
      <c r="GT1027" s="28"/>
      <c r="GY1027" s="202"/>
      <c r="HA1027" s="28"/>
      <c r="HB1027" s="28"/>
      <c r="HC1027" s="28"/>
      <c r="HH1027" s="202"/>
      <c r="HJ1027" s="28"/>
      <c r="HK1027" s="28"/>
      <c r="HL1027" s="28"/>
      <c r="HQ1027" s="28"/>
      <c r="HR1027" s="28"/>
      <c r="HS1027" s="28"/>
      <c r="HT1027" s="28"/>
      <c r="HU1027" s="28"/>
      <c r="HV1027" s="28"/>
      <c r="HW1027" s="28"/>
      <c r="HX1027" s="28"/>
      <c r="HY1027" s="28"/>
      <c r="HZ1027" s="28"/>
      <c r="IA1027" s="28"/>
      <c r="IB1027" s="28"/>
      <c r="IC1027" s="28"/>
      <c r="ID1027" s="28"/>
      <c r="IE1027" s="28"/>
      <c r="IF1027" s="28"/>
      <c r="IG1027" s="28"/>
      <c r="IH1027" s="28"/>
      <c r="II1027" s="28"/>
      <c r="IJ1027" s="28"/>
      <c r="IK1027" s="28"/>
      <c r="IL1027" s="28"/>
      <c r="IM1027" s="28"/>
      <c r="IN1027" s="28"/>
      <c r="IO1027" s="28"/>
      <c r="IP1027" s="28"/>
      <c r="IQ1027" s="28"/>
      <c r="IR1027" s="28"/>
      <c r="IS1027" s="28"/>
      <c r="IT1027" s="28"/>
      <c r="IU1027" s="28"/>
      <c r="IV1027" s="28"/>
    </row>
    <row r="1028" spans="1:256" s="54" customFormat="1" ht="18">
      <c r="A1028" s="364" t="s">
        <v>1362</v>
      </c>
      <c r="B1028" s="28"/>
      <c r="C1028" s="292"/>
      <c r="D1028" s="365" t="s">
        <v>129</v>
      </c>
      <c r="E1028" s="54">
        <f t="shared" si="17"/>
        <v>0</v>
      </c>
      <c r="F1028" s="305">
        <f t="shared" si="18"/>
        <v>0</v>
      </c>
      <c r="H1028" s="239"/>
      <c r="I1028" s="28"/>
      <c r="J1028" s="28"/>
      <c r="K1028" s="28"/>
      <c r="L1028" s="28"/>
      <c r="M1028" s="239"/>
      <c r="N1028" s="28"/>
      <c r="R1028" s="202"/>
      <c r="T1028" s="28"/>
      <c r="U1028" s="28"/>
      <c r="V1028" s="28"/>
      <c r="AA1028" s="202"/>
      <c r="AC1028" s="28"/>
      <c r="AD1028" s="28"/>
      <c r="AE1028" s="28"/>
      <c r="AJ1028" s="202"/>
      <c r="AL1028" s="28"/>
      <c r="AM1028" s="28"/>
      <c r="AN1028" s="28"/>
      <c r="AS1028" s="202"/>
      <c r="AU1028" s="28"/>
      <c r="AV1028" s="28"/>
      <c r="AW1028" s="28"/>
      <c r="BB1028" s="202"/>
      <c r="BD1028" s="28"/>
      <c r="BE1028" s="28"/>
      <c r="BF1028" s="28"/>
      <c r="BK1028" s="202"/>
      <c r="BM1028" s="28"/>
      <c r="BN1028" s="28"/>
      <c r="BO1028" s="28"/>
      <c r="BT1028" s="202"/>
      <c r="BV1028" s="28"/>
      <c r="BW1028" s="28"/>
      <c r="BX1028" s="28"/>
      <c r="CC1028" s="202"/>
      <c r="CE1028" s="28"/>
      <c r="CF1028" s="28"/>
      <c r="CG1028" s="28"/>
      <c r="CL1028" s="202"/>
      <c r="CN1028" s="28"/>
      <c r="CO1028" s="28"/>
      <c r="CP1028" s="28"/>
      <c r="CU1028" s="202"/>
      <c r="CW1028" s="28"/>
      <c r="CX1028" s="28"/>
      <c r="CY1028" s="28"/>
      <c r="DD1028" s="202"/>
      <c r="DF1028" s="28"/>
      <c r="DG1028" s="28"/>
      <c r="DH1028" s="28"/>
      <c r="DM1028" s="202"/>
      <c r="DO1028" s="28"/>
      <c r="DP1028" s="28"/>
      <c r="DQ1028" s="28"/>
      <c r="DV1028" s="202"/>
      <c r="DX1028" s="28"/>
      <c r="DY1028" s="28"/>
      <c r="DZ1028" s="28"/>
      <c r="EE1028" s="202"/>
      <c r="EG1028" s="28"/>
      <c r="EH1028" s="28"/>
      <c r="EI1028" s="28"/>
      <c r="EN1028" s="202"/>
      <c r="EP1028" s="28"/>
      <c r="EQ1028" s="28"/>
      <c r="ER1028" s="28"/>
      <c r="EW1028" s="202"/>
      <c r="EY1028" s="28"/>
      <c r="EZ1028" s="28"/>
      <c r="FA1028" s="28"/>
      <c r="FF1028" s="202"/>
      <c r="FH1028" s="28"/>
      <c r="FI1028" s="28"/>
      <c r="FJ1028" s="28"/>
      <c r="FO1028" s="202"/>
      <c r="FQ1028" s="28"/>
      <c r="FR1028" s="28"/>
      <c r="FS1028" s="28"/>
      <c r="FX1028" s="202"/>
      <c r="FZ1028" s="28"/>
      <c r="GA1028" s="28"/>
      <c r="GB1028" s="28"/>
      <c r="GG1028" s="202"/>
      <c r="GI1028" s="28"/>
      <c r="GJ1028" s="28"/>
      <c r="GK1028" s="28"/>
      <c r="GP1028" s="202"/>
      <c r="GR1028" s="28"/>
      <c r="GS1028" s="28"/>
      <c r="GT1028" s="28"/>
      <c r="GY1028" s="202"/>
      <c r="HA1028" s="28"/>
      <c r="HB1028" s="28"/>
      <c r="HC1028" s="28"/>
      <c r="HH1028" s="202"/>
      <c r="HJ1028" s="28"/>
      <c r="HK1028" s="28"/>
      <c r="HL1028" s="28"/>
      <c r="HQ1028" s="28"/>
      <c r="HR1028" s="28"/>
      <c r="HS1028" s="28"/>
      <c r="HT1028" s="28"/>
      <c r="HU1028" s="28"/>
      <c r="HV1028" s="28"/>
      <c r="HW1028" s="28"/>
      <c r="HX1028" s="28"/>
      <c r="HY1028" s="28"/>
      <c r="HZ1028" s="28"/>
      <c r="IA1028" s="28"/>
      <c r="IB1028" s="28"/>
      <c r="IC1028" s="28"/>
      <c r="ID1028" s="28"/>
      <c r="IE1028" s="28"/>
      <c r="IF1028" s="28"/>
      <c r="IG1028" s="28"/>
      <c r="IH1028" s="28"/>
      <c r="II1028" s="28"/>
      <c r="IJ1028" s="28"/>
      <c r="IK1028" s="28"/>
      <c r="IL1028" s="28"/>
      <c r="IM1028" s="28"/>
      <c r="IN1028" s="28"/>
      <c r="IO1028" s="28"/>
      <c r="IP1028" s="28"/>
      <c r="IQ1028" s="28"/>
      <c r="IR1028" s="28"/>
      <c r="IS1028" s="28"/>
      <c r="IT1028" s="28"/>
      <c r="IU1028" s="28"/>
      <c r="IV1028" s="28"/>
    </row>
    <row r="1029" spans="1:256" s="54" customFormat="1" ht="18">
      <c r="A1029" s="364" t="s">
        <v>1930</v>
      </c>
      <c r="B1029" s="28"/>
      <c r="C1029" s="292"/>
      <c r="D1029" s="365" t="s">
        <v>129</v>
      </c>
      <c r="E1029" s="54">
        <f t="shared" si="17"/>
        <v>0</v>
      </c>
      <c r="F1029" s="305">
        <f t="shared" si="18"/>
        <v>60</v>
      </c>
      <c r="H1029" s="239"/>
      <c r="I1029" s="28">
        <v>22</v>
      </c>
      <c r="J1029" s="28"/>
      <c r="K1029" s="28">
        <v>38</v>
      </c>
      <c r="L1029" s="28"/>
      <c r="M1029" s="239"/>
      <c r="N1029" s="28"/>
      <c r="R1029" s="202"/>
      <c r="T1029" s="28"/>
      <c r="U1029" s="28"/>
      <c r="V1029" s="28"/>
      <c r="AA1029" s="202"/>
      <c r="AC1029" s="28"/>
      <c r="AD1029" s="28"/>
      <c r="AE1029" s="28"/>
      <c r="AJ1029" s="202"/>
      <c r="AL1029" s="28"/>
      <c r="AM1029" s="28"/>
      <c r="AN1029" s="28"/>
      <c r="AS1029" s="202"/>
      <c r="AU1029" s="28"/>
      <c r="AV1029" s="28"/>
      <c r="AW1029" s="28"/>
      <c r="BB1029" s="202"/>
      <c r="BD1029" s="28"/>
      <c r="BE1029" s="28"/>
      <c r="BF1029" s="28"/>
      <c r="BK1029" s="202"/>
      <c r="BM1029" s="28"/>
      <c r="BN1029" s="28"/>
      <c r="BO1029" s="28"/>
      <c r="BT1029" s="202"/>
      <c r="BV1029" s="28"/>
      <c r="BW1029" s="28"/>
      <c r="BX1029" s="28"/>
      <c r="CC1029" s="202"/>
      <c r="CE1029" s="28"/>
      <c r="CF1029" s="28"/>
      <c r="CG1029" s="28"/>
      <c r="CL1029" s="202"/>
      <c r="CN1029" s="28"/>
      <c r="CO1029" s="28"/>
      <c r="CP1029" s="28"/>
      <c r="CU1029" s="202"/>
      <c r="CW1029" s="28"/>
      <c r="CX1029" s="28"/>
      <c r="CY1029" s="28"/>
      <c r="DD1029" s="202"/>
      <c r="DF1029" s="28"/>
      <c r="DG1029" s="28"/>
      <c r="DH1029" s="28"/>
      <c r="DM1029" s="202"/>
      <c r="DO1029" s="28"/>
      <c r="DP1029" s="28"/>
      <c r="DQ1029" s="28"/>
      <c r="DV1029" s="202"/>
      <c r="DX1029" s="28"/>
      <c r="DY1029" s="28"/>
      <c r="DZ1029" s="28"/>
      <c r="EE1029" s="202"/>
      <c r="EG1029" s="28"/>
      <c r="EH1029" s="28"/>
      <c r="EI1029" s="28"/>
      <c r="EN1029" s="202"/>
      <c r="EP1029" s="28"/>
      <c r="EQ1029" s="28"/>
      <c r="ER1029" s="28"/>
      <c r="EW1029" s="202"/>
      <c r="EY1029" s="28"/>
      <c r="EZ1029" s="28"/>
      <c r="FA1029" s="28"/>
      <c r="FF1029" s="202"/>
      <c r="FH1029" s="28"/>
      <c r="FI1029" s="28"/>
      <c r="FJ1029" s="28"/>
      <c r="FO1029" s="202"/>
      <c r="FQ1029" s="28"/>
      <c r="FR1029" s="28"/>
      <c r="FS1029" s="28"/>
      <c r="FX1029" s="202"/>
      <c r="FZ1029" s="28"/>
      <c r="GA1029" s="28"/>
      <c r="GB1029" s="28"/>
      <c r="GG1029" s="202"/>
      <c r="GI1029" s="28"/>
      <c r="GJ1029" s="28"/>
      <c r="GK1029" s="28"/>
      <c r="GP1029" s="202"/>
      <c r="GR1029" s="28"/>
      <c r="GS1029" s="28"/>
      <c r="GT1029" s="28"/>
      <c r="GY1029" s="202"/>
      <c r="HA1029" s="28"/>
      <c r="HB1029" s="28"/>
      <c r="HC1029" s="28"/>
      <c r="HH1029" s="202"/>
      <c r="HJ1029" s="28"/>
      <c r="HK1029" s="28"/>
      <c r="HL1029" s="28"/>
      <c r="HQ1029" s="28"/>
      <c r="HR1029" s="28"/>
      <c r="HS1029" s="28"/>
      <c r="HT1029" s="28"/>
      <c r="HU1029" s="28"/>
      <c r="HV1029" s="28"/>
      <c r="HW1029" s="28"/>
      <c r="HX1029" s="28"/>
      <c r="HY1029" s="28"/>
      <c r="HZ1029" s="28"/>
      <c r="IA1029" s="28"/>
      <c r="IB1029" s="28"/>
      <c r="IC1029" s="28"/>
      <c r="ID1029" s="28"/>
      <c r="IE1029" s="28"/>
      <c r="IF1029" s="28"/>
      <c r="IG1029" s="28"/>
      <c r="IH1029" s="28"/>
      <c r="II1029" s="28"/>
      <c r="IJ1029" s="28"/>
      <c r="IK1029" s="28"/>
      <c r="IL1029" s="28"/>
      <c r="IM1029" s="28"/>
      <c r="IN1029" s="28"/>
      <c r="IO1029" s="28"/>
      <c r="IP1029" s="28"/>
      <c r="IQ1029" s="28"/>
      <c r="IR1029" s="28"/>
      <c r="IS1029" s="28"/>
      <c r="IT1029" s="28"/>
      <c r="IU1029" s="28"/>
      <c r="IV1029" s="28"/>
    </row>
    <row r="1030" spans="1:256" s="54" customFormat="1" ht="18">
      <c r="A1030" s="364" t="s">
        <v>638</v>
      </c>
      <c r="B1030" s="292"/>
      <c r="C1030" s="292"/>
      <c r="D1030" s="54" t="s">
        <v>130</v>
      </c>
      <c r="E1030" s="54">
        <f t="shared" si="17"/>
        <v>0</v>
      </c>
      <c r="F1030" s="305">
        <f t="shared" si="18"/>
        <v>23</v>
      </c>
      <c r="H1030" s="300">
        <v>23</v>
      </c>
      <c r="I1030" s="300"/>
      <c r="J1030" s="300"/>
      <c r="K1030" s="300"/>
      <c r="L1030" s="28"/>
      <c r="M1030" s="300"/>
      <c r="N1030" s="28"/>
      <c r="R1030" s="202"/>
      <c r="T1030" s="28"/>
      <c r="U1030" s="28"/>
      <c r="V1030" s="28"/>
      <c r="AA1030" s="202"/>
      <c r="AC1030" s="28"/>
      <c r="AD1030" s="28"/>
      <c r="AE1030" s="28"/>
      <c r="AJ1030" s="202"/>
      <c r="AL1030" s="28"/>
      <c r="AM1030" s="28"/>
      <c r="AN1030" s="28"/>
      <c r="AS1030" s="202"/>
      <c r="AU1030" s="28"/>
      <c r="AV1030" s="28"/>
      <c r="AW1030" s="28"/>
      <c r="BB1030" s="202"/>
      <c r="BD1030" s="28"/>
      <c r="BE1030" s="28"/>
      <c r="BF1030" s="28"/>
      <c r="BK1030" s="202"/>
      <c r="BM1030" s="28"/>
      <c r="BN1030" s="28"/>
      <c r="BO1030" s="28"/>
      <c r="BT1030" s="202"/>
      <c r="BV1030" s="28"/>
      <c r="BW1030" s="28"/>
      <c r="BX1030" s="28"/>
      <c r="CC1030" s="202"/>
      <c r="CE1030" s="28"/>
      <c r="CF1030" s="28"/>
      <c r="CG1030" s="28"/>
      <c r="CL1030" s="202"/>
      <c r="CN1030" s="28"/>
      <c r="CO1030" s="28"/>
      <c r="CP1030" s="28"/>
      <c r="CU1030" s="202"/>
      <c r="CW1030" s="28"/>
      <c r="CX1030" s="28"/>
      <c r="CY1030" s="28"/>
      <c r="DD1030" s="202"/>
      <c r="DF1030" s="28"/>
      <c r="DG1030" s="28"/>
      <c r="DH1030" s="28"/>
      <c r="DM1030" s="202"/>
      <c r="DO1030" s="28"/>
      <c r="DP1030" s="28"/>
      <c r="DQ1030" s="28"/>
      <c r="DV1030" s="202"/>
      <c r="DX1030" s="28"/>
      <c r="DY1030" s="28"/>
      <c r="DZ1030" s="28"/>
      <c r="EE1030" s="202"/>
      <c r="EG1030" s="28"/>
      <c r="EH1030" s="28"/>
      <c r="EI1030" s="28"/>
      <c r="EN1030" s="202"/>
      <c r="EP1030" s="28"/>
      <c r="EQ1030" s="28"/>
      <c r="ER1030" s="28"/>
      <c r="EW1030" s="202"/>
      <c r="EY1030" s="28"/>
      <c r="EZ1030" s="28"/>
      <c r="FA1030" s="28"/>
      <c r="FF1030" s="202"/>
      <c r="FH1030" s="28"/>
      <c r="FI1030" s="28"/>
      <c r="FJ1030" s="28"/>
      <c r="FO1030" s="202"/>
      <c r="FQ1030" s="28"/>
      <c r="FR1030" s="28"/>
      <c r="FS1030" s="28"/>
      <c r="FX1030" s="202"/>
      <c r="FZ1030" s="28"/>
      <c r="GA1030" s="28"/>
      <c r="GB1030" s="28"/>
      <c r="GG1030" s="202"/>
      <c r="GI1030" s="28"/>
      <c r="GJ1030" s="28"/>
      <c r="GK1030" s="28"/>
      <c r="GP1030" s="202"/>
      <c r="GR1030" s="28"/>
      <c r="GS1030" s="28"/>
      <c r="GT1030" s="28"/>
      <c r="GY1030" s="202"/>
      <c r="HA1030" s="28"/>
      <c r="HB1030" s="28"/>
      <c r="HC1030" s="28"/>
      <c r="HH1030" s="202"/>
      <c r="HJ1030" s="28"/>
      <c r="HK1030" s="28"/>
      <c r="HL1030" s="28"/>
      <c r="HQ1030" s="28"/>
      <c r="HR1030" s="28"/>
      <c r="HS1030" s="28"/>
      <c r="HT1030" s="28"/>
      <c r="HU1030" s="28"/>
      <c r="HV1030" s="28"/>
      <c r="HW1030" s="28"/>
      <c r="HX1030" s="28"/>
      <c r="HY1030" s="28"/>
      <c r="HZ1030" s="28"/>
      <c r="IA1030" s="28"/>
      <c r="IB1030" s="28"/>
      <c r="IC1030" s="28"/>
      <c r="ID1030" s="28"/>
      <c r="IE1030" s="28"/>
      <c r="IF1030" s="28"/>
      <c r="IG1030" s="28"/>
      <c r="IH1030" s="28"/>
      <c r="II1030" s="28"/>
      <c r="IJ1030" s="28"/>
      <c r="IK1030" s="28"/>
      <c r="IL1030" s="28"/>
      <c r="IM1030" s="28"/>
      <c r="IN1030" s="28"/>
      <c r="IO1030" s="28"/>
      <c r="IP1030" s="28"/>
      <c r="IQ1030" s="28"/>
      <c r="IR1030" s="28"/>
      <c r="IS1030" s="28"/>
      <c r="IT1030" s="28"/>
      <c r="IU1030" s="28"/>
      <c r="IV1030" s="28"/>
    </row>
    <row r="1031" spans="1:256" s="54" customFormat="1" ht="18">
      <c r="A1031" s="364" t="s">
        <v>754</v>
      </c>
      <c r="B1031" s="292"/>
      <c r="C1031" s="292"/>
      <c r="D1031" s="54" t="s">
        <v>131</v>
      </c>
      <c r="E1031" s="54">
        <f t="shared" si="17"/>
        <v>3</v>
      </c>
      <c r="F1031" s="305">
        <f t="shared" si="18"/>
        <v>18</v>
      </c>
      <c r="G1031" s="54">
        <v>14</v>
      </c>
      <c r="H1031" s="28"/>
      <c r="I1031" s="28">
        <v>4</v>
      </c>
      <c r="J1031" s="28"/>
      <c r="K1031" s="28"/>
      <c r="L1031" s="28"/>
      <c r="M1031" s="28"/>
      <c r="N1031" s="28"/>
      <c r="R1031" s="202"/>
      <c r="T1031" s="28"/>
      <c r="U1031" s="28"/>
      <c r="V1031" s="28"/>
      <c r="AA1031" s="202"/>
      <c r="AC1031" s="28"/>
      <c r="AD1031" s="28"/>
      <c r="AE1031" s="28"/>
      <c r="AJ1031" s="202"/>
      <c r="AL1031" s="28"/>
      <c r="AM1031" s="28"/>
      <c r="AN1031" s="28"/>
      <c r="AS1031" s="202"/>
      <c r="AU1031" s="28"/>
      <c r="AV1031" s="28"/>
      <c r="AW1031" s="28"/>
      <c r="BB1031" s="202"/>
      <c r="BD1031" s="28"/>
      <c r="BE1031" s="28"/>
      <c r="BF1031" s="28"/>
      <c r="BK1031" s="202"/>
      <c r="BM1031" s="28"/>
      <c r="BN1031" s="28"/>
      <c r="BO1031" s="28"/>
      <c r="BT1031" s="202"/>
      <c r="BV1031" s="28"/>
      <c r="BW1031" s="28"/>
      <c r="BX1031" s="28"/>
      <c r="CC1031" s="202"/>
      <c r="CE1031" s="28"/>
      <c r="CF1031" s="28"/>
      <c r="CG1031" s="28"/>
      <c r="CL1031" s="202"/>
      <c r="CN1031" s="28"/>
      <c r="CO1031" s="28"/>
      <c r="CP1031" s="28"/>
      <c r="CU1031" s="202"/>
      <c r="CW1031" s="28"/>
      <c r="CX1031" s="28"/>
      <c r="CY1031" s="28"/>
      <c r="DD1031" s="202"/>
      <c r="DF1031" s="28"/>
      <c r="DG1031" s="28"/>
      <c r="DH1031" s="28"/>
      <c r="DM1031" s="202"/>
      <c r="DO1031" s="28"/>
      <c r="DP1031" s="28"/>
      <c r="DQ1031" s="28"/>
      <c r="DV1031" s="202"/>
      <c r="DX1031" s="28"/>
      <c r="DY1031" s="28"/>
      <c r="DZ1031" s="28"/>
      <c r="EE1031" s="202"/>
      <c r="EG1031" s="28"/>
      <c r="EH1031" s="28"/>
      <c r="EI1031" s="28"/>
      <c r="EN1031" s="202"/>
      <c r="EP1031" s="28"/>
      <c r="EQ1031" s="28"/>
      <c r="ER1031" s="28"/>
      <c r="EW1031" s="202"/>
      <c r="EY1031" s="28"/>
      <c r="EZ1031" s="28"/>
      <c r="FA1031" s="28"/>
      <c r="FF1031" s="202"/>
      <c r="FH1031" s="28"/>
      <c r="FI1031" s="28"/>
      <c r="FJ1031" s="28"/>
      <c r="FO1031" s="202"/>
      <c r="FQ1031" s="28"/>
      <c r="FR1031" s="28"/>
      <c r="FS1031" s="28"/>
      <c r="FX1031" s="202"/>
      <c r="FZ1031" s="28"/>
      <c r="GA1031" s="28"/>
      <c r="GB1031" s="28"/>
      <c r="GG1031" s="202"/>
      <c r="GI1031" s="28"/>
      <c r="GJ1031" s="28"/>
      <c r="GK1031" s="28"/>
      <c r="GP1031" s="202"/>
      <c r="GR1031" s="28"/>
      <c r="GS1031" s="28"/>
      <c r="GT1031" s="28"/>
      <c r="GY1031" s="202"/>
      <c r="HA1031" s="28"/>
      <c r="HB1031" s="28"/>
      <c r="HC1031" s="28"/>
      <c r="HH1031" s="202"/>
      <c r="HJ1031" s="28"/>
      <c r="HK1031" s="28"/>
      <c r="HL1031" s="28"/>
      <c r="HQ1031" s="28"/>
      <c r="HR1031" s="28"/>
      <c r="HS1031" s="28"/>
      <c r="HT1031" s="28"/>
      <c r="HU1031" s="28"/>
      <c r="HV1031" s="28"/>
      <c r="HW1031" s="28"/>
      <c r="HX1031" s="28"/>
      <c r="HY1031" s="28"/>
      <c r="HZ1031" s="28"/>
      <c r="IA1031" s="28"/>
      <c r="IB1031" s="28"/>
      <c r="IC1031" s="28"/>
      <c r="ID1031" s="28"/>
      <c r="IE1031" s="28"/>
      <c r="IF1031" s="28"/>
      <c r="IG1031" s="28"/>
      <c r="IH1031" s="28"/>
      <c r="II1031" s="28"/>
      <c r="IJ1031" s="28"/>
      <c r="IK1031" s="28"/>
      <c r="IL1031" s="28"/>
      <c r="IM1031" s="28"/>
      <c r="IN1031" s="28"/>
      <c r="IO1031" s="28"/>
      <c r="IP1031" s="28"/>
      <c r="IQ1031" s="28"/>
      <c r="IR1031" s="28"/>
      <c r="IS1031" s="28"/>
      <c r="IT1031" s="28"/>
      <c r="IU1031" s="28"/>
      <c r="IV1031" s="28"/>
    </row>
    <row r="1032" spans="1:256" s="54" customFormat="1" ht="18">
      <c r="A1032" s="364" t="s">
        <v>1055</v>
      </c>
      <c r="B1032" s="28"/>
      <c r="C1032" s="292"/>
      <c r="D1032" s="365" t="s">
        <v>129</v>
      </c>
      <c r="E1032" s="54">
        <f t="shared" si="17"/>
        <v>0</v>
      </c>
      <c r="F1032" s="305">
        <f t="shared" si="18"/>
        <v>0</v>
      </c>
      <c r="H1032" s="28"/>
      <c r="I1032" s="28"/>
      <c r="J1032" s="28"/>
      <c r="K1032" s="28"/>
      <c r="L1032" s="28"/>
      <c r="M1032" s="28"/>
      <c r="N1032" s="28"/>
      <c r="R1032" s="202"/>
      <c r="T1032" s="28"/>
      <c r="U1032" s="28"/>
      <c r="V1032" s="28"/>
      <c r="AA1032" s="202"/>
      <c r="AC1032" s="28"/>
      <c r="AD1032" s="28"/>
      <c r="AE1032" s="28"/>
      <c r="AJ1032" s="202"/>
      <c r="AL1032" s="28"/>
      <c r="AM1032" s="28"/>
      <c r="AN1032" s="28"/>
      <c r="AS1032" s="202"/>
      <c r="AU1032" s="28"/>
      <c r="AV1032" s="28"/>
      <c r="AW1032" s="28"/>
      <c r="BB1032" s="202"/>
      <c r="BD1032" s="28"/>
      <c r="BE1032" s="28"/>
      <c r="BF1032" s="28"/>
      <c r="BK1032" s="202"/>
      <c r="BM1032" s="28"/>
      <c r="BN1032" s="28"/>
      <c r="BO1032" s="28"/>
      <c r="BT1032" s="202"/>
      <c r="BV1032" s="28"/>
      <c r="BW1032" s="28"/>
      <c r="BX1032" s="28"/>
      <c r="CC1032" s="202"/>
      <c r="CE1032" s="28"/>
      <c r="CF1032" s="28"/>
      <c r="CG1032" s="28"/>
      <c r="CL1032" s="202"/>
      <c r="CN1032" s="28"/>
      <c r="CO1032" s="28"/>
      <c r="CP1032" s="28"/>
      <c r="CU1032" s="202"/>
      <c r="CW1032" s="28"/>
      <c r="CX1032" s="28"/>
      <c r="CY1032" s="28"/>
      <c r="DD1032" s="202"/>
      <c r="DF1032" s="28"/>
      <c r="DG1032" s="28"/>
      <c r="DH1032" s="28"/>
      <c r="DM1032" s="202"/>
      <c r="DO1032" s="28"/>
      <c r="DP1032" s="28"/>
      <c r="DQ1032" s="28"/>
      <c r="DV1032" s="202"/>
      <c r="DX1032" s="28"/>
      <c r="DY1032" s="28"/>
      <c r="DZ1032" s="28"/>
      <c r="EE1032" s="202"/>
      <c r="EG1032" s="28"/>
      <c r="EH1032" s="28"/>
      <c r="EI1032" s="28"/>
      <c r="EN1032" s="202"/>
      <c r="EP1032" s="28"/>
      <c r="EQ1032" s="28"/>
      <c r="ER1032" s="28"/>
      <c r="EW1032" s="202"/>
      <c r="EY1032" s="28"/>
      <c r="EZ1032" s="28"/>
      <c r="FA1032" s="28"/>
      <c r="FF1032" s="202"/>
      <c r="FH1032" s="28"/>
      <c r="FI1032" s="28"/>
      <c r="FJ1032" s="28"/>
      <c r="FO1032" s="202"/>
      <c r="FQ1032" s="28"/>
      <c r="FR1032" s="28"/>
      <c r="FS1032" s="28"/>
      <c r="FX1032" s="202"/>
      <c r="FZ1032" s="28"/>
      <c r="GA1032" s="28"/>
      <c r="GB1032" s="28"/>
      <c r="GG1032" s="202"/>
      <c r="GI1032" s="28"/>
      <c r="GJ1032" s="28"/>
      <c r="GK1032" s="28"/>
      <c r="GP1032" s="202"/>
      <c r="GR1032" s="28"/>
      <c r="GS1032" s="28"/>
      <c r="GT1032" s="28"/>
      <c r="GY1032" s="202"/>
      <c r="HA1032" s="28"/>
      <c r="HB1032" s="28"/>
      <c r="HC1032" s="28"/>
      <c r="HH1032" s="202"/>
      <c r="HJ1032" s="28"/>
      <c r="HK1032" s="28"/>
      <c r="HL1032" s="28"/>
      <c r="HQ1032" s="28"/>
      <c r="HR1032" s="28"/>
      <c r="HS1032" s="28"/>
      <c r="HT1032" s="28"/>
      <c r="HU1032" s="28"/>
      <c r="HV1032" s="28"/>
      <c r="HW1032" s="28"/>
      <c r="HX1032" s="28"/>
      <c r="HY1032" s="28"/>
      <c r="HZ1032" s="28"/>
      <c r="IA1032" s="28"/>
      <c r="IB1032" s="28"/>
      <c r="IC1032" s="28"/>
      <c r="ID1032" s="28"/>
      <c r="IE1032" s="28"/>
      <c r="IF1032" s="28"/>
      <c r="IG1032" s="28"/>
      <c r="IH1032" s="28"/>
      <c r="II1032" s="28"/>
      <c r="IJ1032" s="28"/>
      <c r="IK1032" s="28"/>
      <c r="IL1032" s="28"/>
      <c r="IM1032" s="28"/>
      <c r="IN1032" s="28"/>
      <c r="IO1032" s="28"/>
      <c r="IP1032" s="28"/>
      <c r="IQ1032" s="28"/>
      <c r="IR1032" s="28"/>
      <c r="IS1032" s="28"/>
      <c r="IT1032" s="28"/>
      <c r="IU1032" s="28"/>
      <c r="IV1032" s="28"/>
    </row>
    <row r="1033" spans="1:256" s="54" customFormat="1" ht="18">
      <c r="A1033" s="364" t="s">
        <v>2307</v>
      </c>
      <c r="B1033" s="292"/>
      <c r="C1033" s="292"/>
      <c r="D1033" s="54" t="s">
        <v>130</v>
      </c>
      <c r="E1033" s="54">
        <f t="shared" si="17"/>
        <v>11</v>
      </c>
      <c r="F1033" s="305">
        <f t="shared" si="18"/>
        <v>114</v>
      </c>
      <c r="G1033" s="54">
        <v>104</v>
      </c>
      <c r="H1033" s="28"/>
      <c r="I1033" s="28">
        <v>3</v>
      </c>
      <c r="J1033" s="28">
        <v>7</v>
      </c>
      <c r="K1033" s="28"/>
      <c r="L1033" s="300"/>
      <c r="M1033" s="28"/>
      <c r="N1033" s="28"/>
      <c r="R1033" s="202"/>
      <c r="T1033" s="28"/>
      <c r="U1033" s="28"/>
      <c r="V1033" s="28"/>
      <c r="AA1033" s="202"/>
      <c r="AC1033" s="28"/>
      <c r="AD1033" s="28"/>
      <c r="AE1033" s="28"/>
      <c r="AJ1033" s="202"/>
      <c r="AL1033" s="28"/>
      <c r="AM1033" s="28"/>
      <c r="AN1033" s="28"/>
      <c r="AS1033" s="202"/>
      <c r="AU1033" s="28"/>
      <c r="AV1033" s="28"/>
      <c r="AW1033" s="28"/>
      <c r="BB1033" s="202"/>
      <c r="BD1033" s="28"/>
      <c r="BE1033" s="28"/>
      <c r="BF1033" s="28"/>
      <c r="BK1033" s="202"/>
      <c r="BM1033" s="28"/>
      <c r="BN1033" s="28"/>
      <c r="BO1033" s="28"/>
      <c r="BT1033" s="202"/>
      <c r="BV1033" s="28"/>
      <c r="BW1033" s="28"/>
      <c r="BX1033" s="28"/>
      <c r="CC1033" s="202"/>
      <c r="CE1033" s="28"/>
      <c r="CF1033" s="28"/>
      <c r="CG1033" s="28"/>
      <c r="CL1033" s="202"/>
      <c r="CN1033" s="28"/>
      <c r="CO1033" s="28"/>
      <c r="CP1033" s="28"/>
      <c r="CU1033" s="202"/>
      <c r="CW1033" s="28"/>
      <c r="CX1033" s="28"/>
      <c r="CY1033" s="28"/>
      <c r="DD1033" s="202"/>
      <c r="DF1033" s="28"/>
      <c r="DG1033" s="28"/>
      <c r="DH1033" s="28"/>
      <c r="DM1033" s="202"/>
      <c r="DO1033" s="28"/>
      <c r="DP1033" s="28"/>
      <c r="DQ1033" s="28"/>
      <c r="DV1033" s="202"/>
      <c r="DX1033" s="28"/>
      <c r="DY1033" s="28"/>
      <c r="DZ1033" s="28"/>
      <c r="EE1033" s="202"/>
      <c r="EG1033" s="28"/>
      <c r="EH1033" s="28"/>
      <c r="EI1033" s="28"/>
      <c r="EN1033" s="202"/>
      <c r="EP1033" s="28"/>
      <c r="EQ1033" s="28"/>
      <c r="ER1033" s="28"/>
      <c r="EW1033" s="202"/>
      <c r="EY1033" s="28"/>
      <c r="EZ1033" s="28"/>
      <c r="FA1033" s="28"/>
      <c r="FF1033" s="202"/>
      <c r="FH1033" s="28"/>
      <c r="FI1033" s="28"/>
      <c r="FJ1033" s="28"/>
      <c r="FO1033" s="202"/>
      <c r="FQ1033" s="28"/>
      <c r="FR1033" s="28"/>
      <c r="FS1033" s="28"/>
      <c r="FX1033" s="202"/>
      <c r="FZ1033" s="28"/>
      <c r="GA1033" s="28"/>
      <c r="GB1033" s="28"/>
      <c r="GG1033" s="202"/>
      <c r="GI1033" s="28"/>
      <c r="GJ1033" s="28"/>
      <c r="GK1033" s="28"/>
      <c r="GP1033" s="202"/>
      <c r="GR1033" s="28"/>
      <c r="GS1033" s="28"/>
      <c r="GT1033" s="28"/>
      <c r="GY1033" s="202"/>
      <c r="HA1033" s="28"/>
      <c r="HB1033" s="28"/>
      <c r="HC1033" s="28"/>
      <c r="HH1033" s="202"/>
      <c r="HJ1033" s="28"/>
      <c r="HK1033" s="28"/>
      <c r="HL1033" s="28"/>
      <c r="HQ1033" s="28"/>
      <c r="HR1033" s="28"/>
      <c r="HS1033" s="28"/>
      <c r="HT1033" s="28"/>
      <c r="HU1033" s="28"/>
      <c r="HV1033" s="28"/>
      <c r="HW1033" s="28"/>
      <c r="HX1033" s="28"/>
      <c r="HY1033" s="28"/>
      <c r="HZ1033" s="28"/>
      <c r="IA1033" s="28"/>
      <c r="IB1033" s="28"/>
      <c r="IC1033" s="28"/>
      <c r="ID1033" s="28"/>
      <c r="IE1033" s="28"/>
      <c r="IF1033" s="28"/>
      <c r="IG1033" s="28"/>
      <c r="IH1033" s="28"/>
      <c r="II1033" s="28"/>
      <c r="IJ1033" s="28"/>
      <c r="IK1033" s="28"/>
      <c r="IL1033" s="28"/>
      <c r="IM1033" s="28"/>
      <c r="IN1033" s="28"/>
      <c r="IO1033" s="28"/>
      <c r="IP1033" s="28"/>
      <c r="IQ1033" s="28"/>
      <c r="IR1033" s="28"/>
      <c r="IS1033" s="28"/>
      <c r="IT1033" s="28"/>
      <c r="IU1033" s="28"/>
      <c r="IV1033" s="28"/>
    </row>
    <row r="1034" spans="1:256" s="54" customFormat="1" ht="18">
      <c r="A1034" s="364" t="s">
        <v>2411</v>
      </c>
      <c r="B1034" s="28"/>
      <c r="C1034" s="292"/>
      <c r="D1034" s="365" t="s">
        <v>129</v>
      </c>
      <c r="E1034" s="54">
        <f t="shared" si="17"/>
        <v>0</v>
      </c>
      <c r="F1034" s="305">
        <f t="shared" si="18"/>
        <v>0</v>
      </c>
      <c r="H1034" s="28"/>
      <c r="I1034" s="28"/>
      <c r="J1034" s="28"/>
      <c r="K1034" s="28"/>
      <c r="L1034" s="300"/>
      <c r="M1034" s="28"/>
      <c r="N1034" s="28"/>
      <c r="R1034" s="202"/>
      <c r="T1034" s="28"/>
      <c r="U1034" s="28"/>
      <c r="V1034" s="28"/>
      <c r="AA1034" s="202"/>
      <c r="AC1034" s="28"/>
      <c r="AD1034" s="28"/>
      <c r="AE1034" s="28"/>
      <c r="AJ1034" s="202"/>
      <c r="AL1034" s="28"/>
      <c r="AM1034" s="28"/>
      <c r="AN1034" s="28"/>
      <c r="AS1034" s="202"/>
      <c r="AU1034" s="28"/>
      <c r="AV1034" s="28"/>
      <c r="AW1034" s="28"/>
      <c r="BB1034" s="202"/>
      <c r="BD1034" s="28"/>
      <c r="BE1034" s="28"/>
      <c r="BF1034" s="28"/>
      <c r="BK1034" s="202"/>
      <c r="BM1034" s="28"/>
      <c r="BN1034" s="28"/>
      <c r="BO1034" s="28"/>
      <c r="BT1034" s="202"/>
      <c r="BV1034" s="28"/>
      <c r="BW1034" s="28"/>
      <c r="BX1034" s="28"/>
      <c r="CC1034" s="202"/>
      <c r="CE1034" s="28"/>
      <c r="CF1034" s="28"/>
      <c r="CG1034" s="28"/>
      <c r="CL1034" s="202"/>
      <c r="CN1034" s="28"/>
      <c r="CO1034" s="28"/>
      <c r="CP1034" s="28"/>
      <c r="CU1034" s="202"/>
      <c r="CW1034" s="28"/>
      <c r="CX1034" s="28"/>
      <c r="CY1034" s="28"/>
      <c r="DD1034" s="202"/>
      <c r="DF1034" s="28"/>
      <c r="DG1034" s="28"/>
      <c r="DH1034" s="28"/>
      <c r="DM1034" s="202"/>
      <c r="DO1034" s="28"/>
      <c r="DP1034" s="28"/>
      <c r="DQ1034" s="28"/>
      <c r="DV1034" s="202"/>
      <c r="DX1034" s="28"/>
      <c r="DY1034" s="28"/>
      <c r="DZ1034" s="28"/>
      <c r="EE1034" s="202"/>
      <c r="EG1034" s="28"/>
      <c r="EH1034" s="28"/>
      <c r="EI1034" s="28"/>
      <c r="EN1034" s="202"/>
      <c r="EP1034" s="28"/>
      <c r="EQ1034" s="28"/>
      <c r="ER1034" s="28"/>
      <c r="EW1034" s="202"/>
      <c r="EY1034" s="28"/>
      <c r="EZ1034" s="28"/>
      <c r="FA1034" s="28"/>
      <c r="FF1034" s="202"/>
      <c r="FH1034" s="28"/>
      <c r="FI1034" s="28"/>
      <c r="FJ1034" s="28"/>
      <c r="FO1034" s="202"/>
      <c r="FQ1034" s="28"/>
      <c r="FR1034" s="28"/>
      <c r="FS1034" s="28"/>
      <c r="FX1034" s="202"/>
      <c r="FZ1034" s="28"/>
      <c r="GA1034" s="28"/>
      <c r="GB1034" s="28"/>
      <c r="GG1034" s="202"/>
      <c r="GI1034" s="28"/>
      <c r="GJ1034" s="28"/>
      <c r="GK1034" s="28"/>
      <c r="GP1034" s="202"/>
      <c r="GR1034" s="28"/>
      <c r="GS1034" s="28"/>
      <c r="GT1034" s="28"/>
      <c r="GY1034" s="202"/>
      <c r="HA1034" s="28"/>
      <c r="HB1034" s="28"/>
      <c r="HC1034" s="28"/>
      <c r="HH1034" s="202"/>
      <c r="HJ1034" s="28"/>
      <c r="HK1034" s="28"/>
      <c r="HL1034" s="28"/>
      <c r="HQ1034" s="28"/>
      <c r="HR1034" s="28"/>
      <c r="HS1034" s="28"/>
      <c r="HT1034" s="28"/>
      <c r="HU1034" s="28"/>
      <c r="HV1034" s="28"/>
      <c r="HW1034" s="28"/>
      <c r="HX1034" s="28"/>
      <c r="HY1034" s="28"/>
      <c r="HZ1034" s="28"/>
      <c r="IA1034" s="28"/>
      <c r="IB1034" s="28"/>
      <c r="IC1034" s="28"/>
      <c r="ID1034" s="28"/>
      <c r="IE1034" s="28"/>
      <c r="IF1034" s="28"/>
      <c r="IG1034" s="28"/>
      <c r="IH1034" s="28"/>
      <c r="II1034" s="28"/>
      <c r="IJ1034" s="28"/>
      <c r="IK1034" s="28"/>
      <c r="IL1034" s="28"/>
      <c r="IM1034" s="28"/>
      <c r="IN1034" s="28"/>
      <c r="IO1034" s="28"/>
      <c r="IP1034" s="28"/>
      <c r="IQ1034" s="28"/>
      <c r="IR1034" s="28"/>
      <c r="IS1034" s="28"/>
      <c r="IT1034" s="28"/>
      <c r="IU1034" s="28"/>
      <c r="IV1034" s="28"/>
    </row>
    <row r="1035" spans="1:256" s="54" customFormat="1" ht="18">
      <c r="A1035" s="364" t="s">
        <v>1366</v>
      </c>
      <c r="B1035" s="292"/>
      <c r="C1035" s="292"/>
      <c r="D1035" s="54" t="s">
        <v>131</v>
      </c>
      <c r="E1035" s="54">
        <f t="shared" si="17"/>
        <v>13</v>
      </c>
      <c r="F1035" s="305">
        <f t="shared" si="18"/>
        <v>347</v>
      </c>
      <c r="G1035" s="54">
        <v>74</v>
      </c>
      <c r="H1035" s="28">
        <v>207</v>
      </c>
      <c r="I1035" s="28">
        <v>57</v>
      </c>
      <c r="J1035" s="28"/>
      <c r="K1035" s="28">
        <v>9</v>
      </c>
      <c r="L1035" s="300"/>
      <c r="M1035" s="28"/>
      <c r="N1035" s="28"/>
      <c r="R1035" s="202"/>
      <c r="T1035" s="28"/>
      <c r="U1035" s="28"/>
      <c r="V1035" s="28"/>
      <c r="AA1035" s="202"/>
      <c r="AC1035" s="28"/>
      <c r="AD1035" s="28"/>
      <c r="AE1035" s="28"/>
      <c r="AJ1035" s="202"/>
      <c r="AL1035" s="28"/>
      <c r="AM1035" s="28"/>
      <c r="AN1035" s="28"/>
      <c r="AS1035" s="202"/>
      <c r="AU1035" s="28"/>
      <c r="AV1035" s="28"/>
      <c r="AW1035" s="28"/>
      <c r="BB1035" s="202"/>
      <c r="BD1035" s="28"/>
      <c r="BE1035" s="28"/>
      <c r="BF1035" s="28"/>
      <c r="BK1035" s="202"/>
      <c r="BM1035" s="28"/>
      <c r="BN1035" s="28"/>
      <c r="BO1035" s="28"/>
      <c r="BT1035" s="202"/>
      <c r="BV1035" s="28"/>
      <c r="BW1035" s="28"/>
      <c r="BX1035" s="28"/>
      <c r="CC1035" s="202"/>
      <c r="CE1035" s="28"/>
      <c r="CF1035" s="28"/>
      <c r="CG1035" s="28"/>
      <c r="CL1035" s="202"/>
      <c r="CN1035" s="28"/>
      <c r="CO1035" s="28"/>
      <c r="CP1035" s="28"/>
      <c r="CU1035" s="202"/>
      <c r="CW1035" s="28"/>
      <c r="CX1035" s="28"/>
      <c r="CY1035" s="28"/>
      <c r="DD1035" s="202"/>
      <c r="DF1035" s="28"/>
      <c r="DG1035" s="28"/>
      <c r="DH1035" s="28"/>
      <c r="DM1035" s="202"/>
      <c r="DO1035" s="28"/>
      <c r="DP1035" s="28"/>
      <c r="DQ1035" s="28"/>
      <c r="DV1035" s="202"/>
      <c r="DX1035" s="28"/>
      <c r="DY1035" s="28"/>
      <c r="DZ1035" s="28"/>
      <c r="EE1035" s="202"/>
      <c r="EG1035" s="28"/>
      <c r="EH1035" s="28"/>
      <c r="EI1035" s="28"/>
      <c r="EN1035" s="202"/>
      <c r="EP1035" s="28"/>
      <c r="EQ1035" s="28"/>
      <c r="ER1035" s="28"/>
      <c r="EW1035" s="202"/>
      <c r="EY1035" s="28"/>
      <c r="EZ1035" s="28"/>
      <c r="FA1035" s="28"/>
      <c r="FF1035" s="202"/>
      <c r="FH1035" s="28"/>
      <c r="FI1035" s="28"/>
      <c r="FJ1035" s="28"/>
      <c r="FO1035" s="202"/>
      <c r="FQ1035" s="28"/>
      <c r="FR1035" s="28"/>
      <c r="FS1035" s="28"/>
      <c r="FX1035" s="202"/>
      <c r="FZ1035" s="28"/>
      <c r="GA1035" s="28"/>
      <c r="GB1035" s="28"/>
      <c r="GG1035" s="202"/>
      <c r="GI1035" s="28"/>
      <c r="GJ1035" s="28"/>
      <c r="GK1035" s="28"/>
      <c r="GP1035" s="202"/>
      <c r="GR1035" s="28"/>
      <c r="GS1035" s="28"/>
      <c r="GT1035" s="28"/>
      <c r="GY1035" s="202"/>
      <c r="HA1035" s="28"/>
      <c r="HB1035" s="28"/>
      <c r="HC1035" s="28"/>
      <c r="HH1035" s="202"/>
      <c r="HJ1035" s="28"/>
      <c r="HK1035" s="28"/>
      <c r="HL1035" s="28"/>
      <c r="HQ1035" s="28"/>
      <c r="HR1035" s="28"/>
      <c r="HS1035" s="28"/>
      <c r="HT1035" s="28"/>
      <c r="HU1035" s="28"/>
      <c r="HV1035" s="28"/>
      <c r="HW1035" s="28"/>
      <c r="HX1035" s="28"/>
      <c r="HY1035" s="28"/>
      <c r="HZ1035" s="28"/>
      <c r="IA1035" s="28"/>
      <c r="IB1035" s="28"/>
      <c r="IC1035" s="28"/>
      <c r="ID1035" s="28"/>
      <c r="IE1035" s="28"/>
      <c r="IF1035" s="28"/>
      <c r="IG1035" s="28"/>
      <c r="IH1035" s="28"/>
      <c r="II1035" s="28"/>
      <c r="IJ1035" s="28"/>
      <c r="IK1035" s="28"/>
      <c r="IL1035" s="28"/>
      <c r="IM1035" s="28"/>
      <c r="IN1035" s="28"/>
      <c r="IO1035" s="28"/>
      <c r="IP1035" s="28"/>
      <c r="IQ1035" s="28"/>
      <c r="IR1035" s="28"/>
      <c r="IS1035" s="28"/>
      <c r="IT1035" s="28"/>
      <c r="IU1035" s="28"/>
      <c r="IV1035" s="28"/>
    </row>
    <row r="1036" spans="1:256" s="54" customFormat="1" ht="18">
      <c r="A1036" s="364" t="s">
        <v>1459</v>
      </c>
      <c r="B1036" s="28"/>
      <c r="C1036" s="292"/>
      <c r="D1036" s="365" t="s">
        <v>129</v>
      </c>
      <c r="E1036" s="54">
        <f t="shared" si="17"/>
        <v>0</v>
      </c>
      <c r="F1036" s="305">
        <f t="shared" si="18"/>
        <v>0</v>
      </c>
      <c r="H1036" s="28"/>
      <c r="I1036" s="28"/>
      <c r="J1036" s="28"/>
      <c r="K1036" s="28"/>
      <c r="L1036" s="300"/>
      <c r="M1036" s="28"/>
      <c r="N1036" s="28"/>
      <c r="R1036" s="202"/>
      <c r="T1036" s="28"/>
      <c r="U1036" s="28"/>
      <c r="V1036" s="28"/>
      <c r="AA1036" s="202"/>
      <c r="AC1036" s="28"/>
      <c r="AD1036" s="28"/>
      <c r="AE1036" s="28"/>
      <c r="AJ1036" s="202"/>
      <c r="AL1036" s="28"/>
      <c r="AM1036" s="28"/>
      <c r="AN1036" s="28"/>
      <c r="AS1036" s="202"/>
      <c r="AU1036" s="28"/>
      <c r="AV1036" s="28"/>
      <c r="AW1036" s="28"/>
      <c r="BB1036" s="202"/>
      <c r="BD1036" s="28"/>
      <c r="BE1036" s="28"/>
      <c r="BF1036" s="28"/>
      <c r="BK1036" s="202"/>
      <c r="BM1036" s="28"/>
      <c r="BN1036" s="28"/>
      <c r="BO1036" s="28"/>
      <c r="BT1036" s="202"/>
      <c r="BV1036" s="28"/>
      <c r="BW1036" s="28"/>
      <c r="BX1036" s="28"/>
      <c r="CC1036" s="202"/>
      <c r="CE1036" s="28"/>
      <c r="CF1036" s="28"/>
      <c r="CG1036" s="28"/>
      <c r="CL1036" s="202"/>
      <c r="CN1036" s="28"/>
      <c r="CO1036" s="28"/>
      <c r="CP1036" s="28"/>
      <c r="CU1036" s="202"/>
      <c r="CW1036" s="28"/>
      <c r="CX1036" s="28"/>
      <c r="CY1036" s="28"/>
      <c r="DD1036" s="202"/>
      <c r="DF1036" s="28"/>
      <c r="DG1036" s="28"/>
      <c r="DH1036" s="28"/>
      <c r="DM1036" s="202"/>
      <c r="DO1036" s="28"/>
      <c r="DP1036" s="28"/>
      <c r="DQ1036" s="28"/>
      <c r="DV1036" s="202"/>
      <c r="DX1036" s="28"/>
      <c r="DY1036" s="28"/>
      <c r="DZ1036" s="28"/>
      <c r="EE1036" s="202"/>
      <c r="EG1036" s="28"/>
      <c r="EH1036" s="28"/>
      <c r="EI1036" s="28"/>
      <c r="EN1036" s="202"/>
      <c r="EP1036" s="28"/>
      <c r="EQ1036" s="28"/>
      <c r="ER1036" s="28"/>
      <c r="EW1036" s="202"/>
      <c r="EY1036" s="28"/>
      <c r="EZ1036" s="28"/>
      <c r="FA1036" s="28"/>
      <c r="FF1036" s="202"/>
      <c r="FH1036" s="28"/>
      <c r="FI1036" s="28"/>
      <c r="FJ1036" s="28"/>
      <c r="FO1036" s="202"/>
      <c r="FQ1036" s="28"/>
      <c r="FR1036" s="28"/>
      <c r="FS1036" s="28"/>
      <c r="FX1036" s="202"/>
      <c r="FZ1036" s="28"/>
      <c r="GA1036" s="28"/>
      <c r="GB1036" s="28"/>
      <c r="GG1036" s="202"/>
      <c r="GI1036" s="28"/>
      <c r="GJ1036" s="28"/>
      <c r="GK1036" s="28"/>
      <c r="GP1036" s="202"/>
      <c r="GR1036" s="28"/>
      <c r="GS1036" s="28"/>
      <c r="GT1036" s="28"/>
      <c r="GY1036" s="202"/>
      <c r="HA1036" s="28"/>
      <c r="HB1036" s="28"/>
      <c r="HC1036" s="28"/>
      <c r="HH1036" s="202"/>
      <c r="HJ1036" s="28"/>
      <c r="HK1036" s="28"/>
      <c r="HL1036" s="28"/>
      <c r="HQ1036" s="28"/>
      <c r="HR1036" s="28"/>
      <c r="HS1036" s="28"/>
      <c r="HT1036" s="28"/>
      <c r="HU1036" s="28"/>
      <c r="HV1036" s="28"/>
      <c r="HW1036" s="28"/>
      <c r="HX1036" s="28"/>
      <c r="HY1036" s="28"/>
      <c r="HZ1036" s="28"/>
      <c r="IA1036" s="28"/>
      <c r="IB1036" s="28"/>
      <c r="IC1036" s="28"/>
      <c r="ID1036" s="28"/>
      <c r="IE1036" s="28"/>
      <c r="IF1036" s="28"/>
      <c r="IG1036" s="28"/>
      <c r="IH1036" s="28"/>
      <c r="II1036" s="28"/>
      <c r="IJ1036" s="28"/>
      <c r="IK1036" s="28"/>
      <c r="IL1036" s="28"/>
      <c r="IM1036" s="28"/>
      <c r="IN1036" s="28"/>
      <c r="IO1036" s="28"/>
      <c r="IP1036" s="28"/>
      <c r="IQ1036" s="28"/>
      <c r="IR1036" s="28"/>
      <c r="IS1036" s="28"/>
      <c r="IT1036" s="28"/>
      <c r="IU1036" s="28"/>
      <c r="IV1036" s="28"/>
    </row>
    <row r="1037" spans="1:256" s="54" customFormat="1" ht="18">
      <c r="A1037" s="364" t="s">
        <v>1119</v>
      </c>
      <c r="B1037" s="28"/>
      <c r="C1037" s="292"/>
      <c r="D1037" s="365" t="s">
        <v>129</v>
      </c>
      <c r="E1037" s="54">
        <f t="shared" si="17"/>
        <v>0</v>
      </c>
      <c r="F1037" s="305">
        <f t="shared" si="18"/>
        <v>17</v>
      </c>
      <c r="H1037" s="28"/>
      <c r="I1037" s="28">
        <v>17</v>
      </c>
      <c r="J1037" s="28"/>
      <c r="K1037" s="28"/>
      <c r="M1037" s="28"/>
      <c r="N1037" s="28"/>
      <c r="R1037" s="202"/>
      <c r="T1037" s="28"/>
      <c r="U1037" s="28"/>
      <c r="V1037" s="28"/>
      <c r="AA1037" s="202"/>
      <c r="AC1037" s="28"/>
      <c r="AD1037" s="28"/>
      <c r="AE1037" s="28"/>
      <c r="AJ1037" s="202"/>
      <c r="AL1037" s="28"/>
      <c r="AM1037" s="28"/>
      <c r="AN1037" s="28"/>
      <c r="AS1037" s="202"/>
      <c r="AU1037" s="28"/>
      <c r="AV1037" s="28"/>
      <c r="AW1037" s="28"/>
      <c r="BB1037" s="202"/>
      <c r="BD1037" s="28"/>
      <c r="BE1037" s="28"/>
      <c r="BF1037" s="28"/>
      <c r="BK1037" s="202"/>
      <c r="BM1037" s="28"/>
      <c r="BN1037" s="28"/>
      <c r="BO1037" s="28"/>
      <c r="BT1037" s="202"/>
      <c r="BV1037" s="28"/>
      <c r="BW1037" s="28"/>
      <c r="BX1037" s="28"/>
      <c r="CC1037" s="202"/>
      <c r="CE1037" s="28"/>
      <c r="CF1037" s="28"/>
      <c r="CG1037" s="28"/>
      <c r="CL1037" s="202"/>
      <c r="CN1037" s="28"/>
      <c r="CO1037" s="28"/>
      <c r="CP1037" s="28"/>
      <c r="CU1037" s="202"/>
      <c r="CW1037" s="28"/>
      <c r="CX1037" s="28"/>
      <c r="CY1037" s="28"/>
      <c r="DD1037" s="202"/>
      <c r="DF1037" s="28"/>
      <c r="DG1037" s="28"/>
      <c r="DH1037" s="28"/>
      <c r="DM1037" s="202"/>
      <c r="DO1037" s="28"/>
      <c r="DP1037" s="28"/>
      <c r="DQ1037" s="28"/>
      <c r="DV1037" s="202"/>
      <c r="DX1037" s="28"/>
      <c r="DY1037" s="28"/>
      <c r="DZ1037" s="28"/>
      <c r="EE1037" s="202"/>
      <c r="EG1037" s="28"/>
      <c r="EH1037" s="28"/>
      <c r="EI1037" s="28"/>
      <c r="EN1037" s="202"/>
      <c r="EP1037" s="28"/>
      <c r="EQ1037" s="28"/>
      <c r="ER1037" s="28"/>
      <c r="EW1037" s="202"/>
      <c r="EY1037" s="28"/>
      <c r="EZ1037" s="28"/>
      <c r="FA1037" s="28"/>
      <c r="FF1037" s="202"/>
      <c r="FH1037" s="28"/>
      <c r="FI1037" s="28"/>
      <c r="FJ1037" s="28"/>
      <c r="FO1037" s="202"/>
      <c r="FQ1037" s="28"/>
      <c r="FR1037" s="28"/>
      <c r="FS1037" s="28"/>
      <c r="FX1037" s="202"/>
      <c r="FZ1037" s="28"/>
      <c r="GA1037" s="28"/>
      <c r="GB1037" s="28"/>
      <c r="GG1037" s="202"/>
      <c r="GI1037" s="28"/>
      <c r="GJ1037" s="28"/>
      <c r="GK1037" s="28"/>
      <c r="GP1037" s="202"/>
      <c r="GR1037" s="28"/>
      <c r="GS1037" s="28"/>
      <c r="GT1037" s="28"/>
      <c r="GY1037" s="202"/>
      <c r="HA1037" s="28"/>
      <c r="HB1037" s="28"/>
      <c r="HC1037" s="28"/>
      <c r="HH1037" s="202"/>
      <c r="HJ1037" s="28"/>
      <c r="HK1037" s="28"/>
      <c r="HL1037" s="28"/>
      <c r="HQ1037" s="28"/>
      <c r="HR1037" s="28"/>
      <c r="HS1037" s="28"/>
      <c r="HT1037" s="28"/>
      <c r="HU1037" s="28"/>
      <c r="HV1037" s="28"/>
      <c r="HW1037" s="28"/>
      <c r="HX1037" s="28"/>
      <c r="HY1037" s="28"/>
      <c r="HZ1037" s="28"/>
      <c r="IA1037" s="28"/>
      <c r="IB1037" s="28"/>
      <c r="IC1037" s="28"/>
      <c r="ID1037" s="28"/>
      <c r="IE1037" s="28"/>
      <c r="IF1037" s="28"/>
      <c r="IG1037" s="28"/>
      <c r="IH1037" s="28"/>
      <c r="II1037" s="28"/>
      <c r="IJ1037" s="28"/>
      <c r="IK1037" s="28"/>
      <c r="IL1037" s="28"/>
      <c r="IM1037" s="28"/>
      <c r="IN1037" s="28"/>
      <c r="IO1037" s="28"/>
      <c r="IP1037" s="28"/>
      <c r="IQ1037" s="28"/>
      <c r="IR1037" s="28"/>
      <c r="IS1037" s="28"/>
      <c r="IT1037" s="28"/>
      <c r="IU1037" s="28"/>
      <c r="IV1037" s="28"/>
    </row>
    <row r="1038" spans="1:256" s="54" customFormat="1" ht="18">
      <c r="A1038" s="364" t="s">
        <v>1924</v>
      </c>
      <c r="B1038" s="28"/>
      <c r="C1038" s="292"/>
      <c r="D1038" s="365" t="s">
        <v>129</v>
      </c>
      <c r="E1038" s="54">
        <f t="shared" si="17"/>
        <v>0</v>
      </c>
      <c r="F1038" s="305">
        <f t="shared" si="18"/>
        <v>9</v>
      </c>
      <c r="H1038" s="28"/>
      <c r="I1038" s="28"/>
      <c r="J1038" s="28">
        <v>9</v>
      </c>
      <c r="K1038" s="28"/>
      <c r="L1038" s="28"/>
      <c r="M1038" s="28"/>
      <c r="N1038" s="28"/>
      <c r="R1038" s="202"/>
      <c r="T1038" s="28"/>
      <c r="U1038" s="28"/>
      <c r="V1038" s="28"/>
      <c r="AA1038" s="202"/>
      <c r="AC1038" s="28"/>
      <c r="AD1038" s="28"/>
      <c r="AE1038" s="28"/>
      <c r="AJ1038" s="202"/>
      <c r="AL1038" s="28"/>
      <c r="AM1038" s="28"/>
      <c r="AN1038" s="28"/>
      <c r="AS1038" s="202"/>
      <c r="AU1038" s="28"/>
      <c r="AV1038" s="28"/>
      <c r="AW1038" s="28"/>
      <c r="BB1038" s="202"/>
      <c r="BD1038" s="28"/>
      <c r="BE1038" s="28"/>
      <c r="BF1038" s="28"/>
      <c r="BK1038" s="202"/>
      <c r="BM1038" s="28"/>
      <c r="BN1038" s="28"/>
      <c r="BO1038" s="28"/>
      <c r="BT1038" s="202"/>
      <c r="BV1038" s="28"/>
      <c r="BW1038" s="28"/>
      <c r="BX1038" s="28"/>
      <c r="CC1038" s="202"/>
      <c r="CE1038" s="28"/>
      <c r="CF1038" s="28"/>
      <c r="CG1038" s="28"/>
      <c r="CL1038" s="202"/>
      <c r="CN1038" s="28"/>
      <c r="CO1038" s="28"/>
      <c r="CP1038" s="28"/>
      <c r="CU1038" s="202"/>
      <c r="CW1038" s="28"/>
      <c r="CX1038" s="28"/>
      <c r="CY1038" s="28"/>
      <c r="DD1038" s="202"/>
      <c r="DF1038" s="28"/>
      <c r="DG1038" s="28"/>
      <c r="DH1038" s="28"/>
      <c r="DM1038" s="202"/>
      <c r="DO1038" s="28"/>
      <c r="DP1038" s="28"/>
      <c r="DQ1038" s="28"/>
      <c r="DV1038" s="202"/>
      <c r="DX1038" s="28"/>
      <c r="DY1038" s="28"/>
      <c r="DZ1038" s="28"/>
      <c r="EE1038" s="202"/>
      <c r="EG1038" s="28"/>
      <c r="EH1038" s="28"/>
      <c r="EI1038" s="28"/>
      <c r="EN1038" s="202"/>
      <c r="EP1038" s="28"/>
      <c r="EQ1038" s="28"/>
      <c r="ER1038" s="28"/>
      <c r="EW1038" s="202"/>
      <c r="EY1038" s="28"/>
      <c r="EZ1038" s="28"/>
      <c r="FA1038" s="28"/>
      <c r="FF1038" s="202"/>
      <c r="FH1038" s="28"/>
      <c r="FI1038" s="28"/>
      <c r="FJ1038" s="28"/>
      <c r="FO1038" s="202"/>
      <c r="FQ1038" s="28"/>
      <c r="FR1038" s="28"/>
      <c r="FS1038" s="28"/>
      <c r="FX1038" s="202"/>
      <c r="FZ1038" s="28"/>
      <c r="GA1038" s="28"/>
      <c r="GB1038" s="28"/>
      <c r="GG1038" s="202"/>
      <c r="GI1038" s="28"/>
      <c r="GJ1038" s="28"/>
      <c r="GK1038" s="28"/>
      <c r="GP1038" s="202"/>
      <c r="GR1038" s="28"/>
      <c r="GS1038" s="28"/>
      <c r="GT1038" s="28"/>
      <c r="GY1038" s="202"/>
      <c r="HA1038" s="28"/>
      <c r="HB1038" s="28"/>
      <c r="HC1038" s="28"/>
      <c r="HH1038" s="202"/>
      <c r="HJ1038" s="28"/>
      <c r="HK1038" s="28"/>
      <c r="HL1038" s="28"/>
      <c r="HQ1038" s="28"/>
      <c r="HR1038" s="28"/>
      <c r="HS1038" s="28"/>
      <c r="HT1038" s="28"/>
      <c r="HU1038" s="28"/>
      <c r="HV1038" s="28"/>
      <c r="HW1038" s="28"/>
      <c r="HX1038" s="28"/>
      <c r="HY1038" s="28"/>
      <c r="HZ1038" s="28"/>
      <c r="IA1038" s="28"/>
      <c r="IB1038" s="28"/>
      <c r="IC1038" s="28"/>
      <c r="ID1038" s="28"/>
      <c r="IE1038" s="28"/>
      <c r="IF1038" s="28"/>
      <c r="IG1038" s="28"/>
      <c r="IH1038" s="28"/>
      <c r="II1038" s="28"/>
      <c r="IJ1038" s="28"/>
      <c r="IK1038" s="28"/>
      <c r="IL1038" s="28"/>
      <c r="IM1038" s="28"/>
      <c r="IN1038" s="28"/>
      <c r="IO1038" s="28"/>
      <c r="IP1038" s="28"/>
      <c r="IQ1038" s="28"/>
      <c r="IR1038" s="28"/>
      <c r="IS1038" s="28"/>
      <c r="IT1038" s="28"/>
      <c r="IU1038" s="28"/>
      <c r="IV1038" s="28"/>
    </row>
    <row r="1039" spans="1:256" s="54" customFormat="1" ht="18">
      <c r="A1039" s="364" t="s">
        <v>720</v>
      </c>
      <c r="B1039" s="292"/>
      <c r="C1039" s="292"/>
      <c r="D1039" s="54" t="s">
        <v>132</v>
      </c>
      <c r="E1039" s="54">
        <f t="shared" si="17"/>
        <v>1</v>
      </c>
      <c r="F1039" s="305">
        <f t="shared" si="18"/>
        <v>43</v>
      </c>
      <c r="H1039" s="239">
        <v>6</v>
      </c>
      <c r="I1039" s="28">
        <v>9</v>
      </c>
      <c r="J1039" s="28">
        <v>1</v>
      </c>
      <c r="K1039" s="28">
        <v>27</v>
      </c>
      <c r="L1039" s="28"/>
      <c r="M1039" s="239"/>
      <c r="N1039" s="28"/>
      <c r="R1039" s="202"/>
      <c r="T1039" s="28"/>
      <c r="U1039" s="28"/>
      <c r="V1039" s="28"/>
      <c r="AA1039" s="202"/>
      <c r="AC1039" s="28"/>
      <c r="AD1039" s="28"/>
      <c r="AE1039" s="28"/>
      <c r="AJ1039" s="202"/>
      <c r="AL1039" s="28"/>
      <c r="AM1039" s="28"/>
      <c r="AN1039" s="28"/>
      <c r="AS1039" s="202"/>
      <c r="AU1039" s="28"/>
      <c r="AV1039" s="28"/>
      <c r="AW1039" s="28"/>
      <c r="BB1039" s="202"/>
      <c r="BD1039" s="28"/>
      <c r="BE1039" s="28"/>
      <c r="BF1039" s="28"/>
      <c r="BK1039" s="202"/>
      <c r="BM1039" s="28"/>
      <c r="BN1039" s="28"/>
      <c r="BO1039" s="28"/>
      <c r="BT1039" s="202"/>
      <c r="BV1039" s="28"/>
      <c r="BW1039" s="28"/>
      <c r="BX1039" s="28"/>
      <c r="CC1039" s="202"/>
      <c r="CE1039" s="28"/>
      <c r="CF1039" s="28"/>
      <c r="CG1039" s="28"/>
      <c r="CL1039" s="202"/>
      <c r="CN1039" s="28"/>
      <c r="CO1039" s="28"/>
      <c r="CP1039" s="28"/>
      <c r="CU1039" s="202"/>
      <c r="CW1039" s="28"/>
      <c r="CX1039" s="28"/>
      <c r="CY1039" s="28"/>
      <c r="DD1039" s="202"/>
      <c r="DF1039" s="28"/>
      <c r="DG1039" s="28"/>
      <c r="DH1039" s="28"/>
      <c r="DM1039" s="202"/>
      <c r="DO1039" s="28"/>
      <c r="DP1039" s="28"/>
      <c r="DQ1039" s="28"/>
      <c r="DV1039" s="202"/>
      <c r="DX1039" s="28"/>
      <c r="DY1039" s="28"/>
      <c r="DZ1039" s="28"/>
      <c r="EE1039" s="202"/>
      <c r="EG1039" s="28"/>
      <c r="EH1039" s="28"/>
      <c r="EI1039" s="28"/>
      <c r="EN1039" s="202"/>
      <c r="EP1039" s="28"/>
      <c r="EQ1039" s="28"/>
      <c r="ER1039" s="28"/>
      <c r="EW1039" s="202"/>
      <c r="EY1039" s="28"/>
      <c r="EZ1039" s="28"/>
      <c r="FA1039" s="28"/>
      <c r="FF1039" s="202"/>
      <c r="FH1039" s="28"/>
      <c r="FI1039" s="28"/>
      <c r="FJ1039" s="28"/>
      <c r="FO1039" s="202"/>
      <c r="FQ1039" s="28"/>
      <c r="FR1039" s="28"/>
      <c r="FS1039" s="28"/>
      <c r="FX1039" s="202"/>
      <c r="FZ1039" s="28"/>
      <c r="GA1039" s="28"/>
      <c r="GB1039" s="28"/>
      <c r="GG1039" s="202"/>
      <c r="GI1039" s="28"/>
      <c r="GJ1039" s="28"/>
      <c r="GK1039" s="28"/>
      <c r="GP1039" s="202"/>
      <c r="GR1039" s="28"/>
      <c r="GS1039" s="28"/>
      <c r="GT1039" s="28"/>
      <c r="GY1039" s="202"/>
      <c r="HA1039" s="28"/>
      <c r="HB1039" s="28"/>
      <c r="HC1039" s="28"/>
      <c r="HH1039" s="202"/>
      <c r="HJ1039" s="28"/>
      <c r="HK1039" s="28"/>
      <c r="HL1039" s="28"/>
      <c r="HQ1039" s="28"/>
      <c r="HR1039" s="28"/>
      <c r="HS1039" s="28"/>
      <c r="HT1039" s="28"/>
      <c r="HU1039" s="28"/>
      <c r="HV1039" s="28"/>
      <c r="HW1039" s="28"/>
      <c r="HX1039" s="28"/>
      <c r="HY1039" s="28"/>
      <c r="HZ1039" s="28"/>
      <c r="IA1039" s="28"/>
      <c r="IB1039" s="28"/>
      <c r="IC1039" s="28"/>
      <c r="ID1039" s="28"/>
      <c r="IE1039" s="28"/>
      <c r="IF1039" s="28"/>
      <c r="IG1039" s="28"/>
      <c r="IH1039" s="28"/>
      <c r="II1039" s="28"/>
      <c r="IJ1039" s="28"/>
      <c r="IK1039" s="28"/>
      <c r="IL1039" s="28"/>
      <c r="IM1039" s="28"/>
      <c r="IN1039" s="28"/>
      <c r="IO1039" s="28"/>
      <c r="IP1039" s="28"/>
      <c r="IQ1039" s="28"/>
      <c r="IR1039" s="28"/>
      <c r="IS1039" s="28"/>
      <c r="IT1039" s="28"/>
      <c r="IU1039" s="28"/>
      <c r="IV1039" s="28"/>
    </row>
    <row r="1040" spans="1:256" s="54" customFormat="1" ht="18">
      <c r="A1040" s="364" t="s">
        <v>912</v>
      </c>
      <c r="B1040" s="28"/>
      <c r="C1040" s="292"/>
      <c r="D1040" s="365" t="s">
        <v>129</v>
      </c>
      <c r="E1040" s="54">
        <f t="shared" si="17"/>
        <v>0</v>
      </c>
      <c r="F1040" s="305">
        <f t="shared" si="18"/>
        <v>0</v>
      </c>
      <c r="H1040" s="28"/>
      <c r="I1040" s="28"/>
      <c r="J1040" s="28"/>
      <c r="K1040" s="28"/>
      <c r="L1040" s="28"/>
      <c r="M1040" s="28"/>
      <c r="N1040" s="28"/>
      <c r="R1040" s="202"/>
      <c r="T1040" s="28"/>
      <c r="U1040" s="28"/>
      <c r="V1040" s="28"/>
      <c r="AA1040" s="202"/>
      <c r="AC1040" s="28"/>
      <c r="AD1040" s="28"/>
      <c r="AE1040" s="28"/>
      <c r="AJ1040" s="202"/>
      <c r="AL1040" s="28"/>
      <c r="AM1040" s="28"/>
      <c r="AN1040" s="28"/>
      <c r="AS1040" s="202"/>
      <c r="AU1040" s="28"/>
      <c r="AV1040" s="28"/>
      <c r="AW1040" s="28"/>
      <c r="BB1040" s="202"/>
      <c r="BD1040" s="28"/>
      <c r="BE1040" s="28"/>
      <c r="BF1040" s="28"/>
      <c r="BK1040" s="202"/>
      <c r="BM1040" s="28"/>
      <c r="BN1040" s="28"/>
      <c r="BO1040" s="28"/>
      <c r="BT1040" s="202"/>
      <c r="BV1040" s="28"/>
      <c r="BW1040" s="28"/>
      <c r="BX1040" s="28"/>
      <c r="CC1040" s="202"/>
      <c r="CE1040" s="28"/>
      <c r="CF1040" s="28"/>
      <c r="CG1040" s="28"/>
      <c r="CL1040" s="202"/>
      <c r="CN1040" s="28"/>
      <c r="CO1040" s="28"/>
      <c r="CP1040" s="28"/>
      <c r="CU1040" s="202"/>
      <c r="CW1040" s="28"/>
      <c r="CX1040" s="28"/>
      <c r="CY1040" s="28"/>
      <c r="DD1040" s="202"/>
      <c r="DF1040" s="28"/>
      <c r="DG1040" s="28"/>
      <c r="DH1040" s="28"/>
      <c r="DM1040" s="202"/>
      <c r="DO1040" s="28"/>
      <c r="DP1040" s="28"/>
      <c r="DQ1040" s="28"/>
      <c r="DV1040" s="202"/>
      <c r="DX1040" s="28"/>
      <c r="DY1040" s="28"/>
      <c r="DZ1040" s="28"/>
      <c r="EE1040" s="202"/>
      <c r="EG1040" s="28"/>
      <c r="EH1040" s="28"/>
      <c r="EI1040" s="28"/>
      <c r="EN1040" s="202"/>
      <c r="EP1040" s="28"/>
      <c r="EQ1040" s="28"/>
      <c r="ER1040" s="28"/>
      <c r="EW1040" s="202"/>
      <c r="EY1040" s="28"/>
      <c r="EZ1040" s="28"/>
      <c r="FA1040" s="28"/>
      <c r="FF1040" s="202"/>
      <c r="FH1040" s="28"/>
      <c r="FI1040" s="28"/>
      <c r="FJ1040" s="28"/>
      <c r="FO1040" s="202"/>
      <c r="FQ1040" s="28"/>
      <c r="FR1040" s="28"/>
      <c r="FS1040" s="28"/>
      <c r="FX1040" s="202"/>
      <c r="FZ1040" s="28"/>
      <c r="GA1040" s="28"/>
      <c r="GB1040" s="28"/>
      <c r="GG1040" s="202"/>
      <c r="GI1040" s="28"/>
      <c r="GJ1040" s="28"/>
      <c r="GK1040" s="28"/>
      <c r="GP1040" s="202"/>
      <c r="GR1040" s="28"/>
      <c r="GS1040" s="28"/>
      <c r="GT1040" s="28"/>
      <c r="GY1040" s="202"/>
      <c r="HA1040" s="28"/>
      <c r="HB1040" s="28"/>
      <c r="HC1040" s="28"/>
      <c r="HH1040" s="202"/>
      <c r="HJ1040" s="28"/>
      <c r="HK1040" s="28"/>
      <c r="HL1040" s="28"/>
      <c r="HQ1040" s="28"/>
      <c r="HR1040" s="28"/>
      <c r="HS1040" s="28"/>
      <c r="HT1040" s="28"/>
      <c r="HU1040" s="28"/>
      <c r="HV1040" s="28"/>
      <c r="HW1040" s="28"/>
      <c r="HX1040" s="28"/>
      <c r="HY1040" s="28"/>
      <c r="HZ1040" s="28"/>
      <c r="IA1040" s="28"/>
      <c r="IB1040" s="28"/>
      <c r="IC1040" s="28"/>
      <c r="ID1040" s="28"/>
      <c r="IE1040" s="28"/>
      <c r="IF1040" s="28"/>
      <c r="IG1040" s="28"/>
      <c r="IH1040" s="28"/>
      <c r="II1040" s="28"/>
      <c r="IJ1040" s="28"/>
      <c r="IK1040" s="28"/>
      <c r="IL1040" s="28"/>
      <c r="IM1040" s="28"/>
      <c r="IN1040" s="28"/>
      <c r="IO1040" s="28"/>
      <c r="IP1040" s="28"/>
      <c r="IQ1040" s="28"/>
      <c r="IR1040" s="28"/>
      <c r="IS1040" s="28"/>
      <c r="IT1040" s="28"/>
      <c r="IU1040" s="28"/>
      <c r="IV1040" s="28"/>
    </row>
    <row r="1041" spans="1:256" s="54" customFormat="1" ht="18">
      <c r="A1041" s="364" t="s">
        <v>2412</v>
      </c>
      <c r="B1041" s="28"/>
      <c r="C1041" s="292"/>
      <c r="D1041" s="365" t="s">
        <v>129</v>
      </c>
      <c r="E1041" s="54">
        <f t="shared" si="17"/>
        <v>1</v>
      </c>
      <c r="F1041" s="305">
        <f t="shared" si="18"/>
        <v>0</v>
      </c>
      <c r="H1041" s="28"/>
      <c r="I1041" s="28"/>
      <c r="J1041" s="28"/>
      <c r="K1041" s="28"/>
      <c r="L1041" s="28"/>
      <c r="M1041" s="28"/>
      <c r="N1041" s="28"/>
      <c r="R1041" s="202"/>
      <c r="T1041" s="28"/>
      <c r="U1041" s="28"/>
      <c r="V1041" s="28"/>
      <c r="AA1041" s="202"/>
      <c r="AC1041" s="28"/>
      <c r="AD1041" s="28"/>
      <c r="AE1041" s="28"/>
      <c r="AJ1041" s="202"/>
      <c r="AL1041" s="28"/>
      <c r="AM1041" s="28"/>
      <c r="AN1041" s="28"/>
      <c r="AS1041" s="202"/>
      <c r="AU1041" s="28"/>
      <c r="AV1041" s="28"/>
      <c r="AW1041" s="28"/>
      <c r="BB1041" s="202"/>
      <c r="BD1041" s="28"/>
      <c r="BE1041" s="28"/>
      <c r="BF1041" s="28"/>
      <c r="BK1041" s="202"/>
      <c r="BM1041" s="28"/>
      <c r="BN1041" s="28"/>
      <c r="BO1041" s="28"/>
      <c r="BT1041" s="202"/>
      <c r="BV1041" s="28"/>
      <c r="BW1041" s="28"/>
      <c r="BX1041" s="28"/>
      <c r="CC1041" s="202"/>
      <c r="CE1041" s="28"/>
      <c r="CF1041" s="28"/>
      <c r="CG1041" s="28"/>
      <c r="CL1041" s="202"/>
      <c r="CN1041" s="28"/>
      <c r="CO1041" s="28"/>
      <c r="CP1041" s="28"/>
      <c r="CU1041" s="202"/>
      <c r="CW1041" s="28"/>
      <c r="CX1041" s="28"/>
      <c r="CY1041" s="28"/>
      <c r="DD1041" s="202"/>
      <c r="DF1041" s="28"/>
      <c r="DG1041" s="28"/>
      <c r="DH1041" s="28"/>
      <c r="DM1041" s="202"/>
      <c r="DO1041" s="28"/>
      <c r="DP1041" s="28"/>
      <c r="DQ1041" s="28"/>
      <c r="DV1041" s="202"/>
      <c r="DX1041" s="28"/>
      <c r="DY1041" s="28"/>
      <c r="DZ1041" s="28"/>
      <c r="EE1041" s="202"/>
      <c r="EG1041" s="28"/>
      <c r="EH1041" s="28"/>
      <c r="EI1041" s="28"/>
      <c r="EN1041" s="202"/>
      <c r="EP1041" s="28"/>
      <c r="EQ1041" s="28"/>
      <c r="ER1041" s="28"/>
      <c r="EW1041" s="202"/>
      <c r="EY1041" s="28"/>
      <c r="EZ1041" s="28"/>
      <c r="FA1041" s="28"/>
      <c r="FF1041" s="202"/>
      <c r="FH1041" s="28"/>
      <c r="FI1041" s="28"/>
      <c r="FJ1041" s="28"/>
      <c r="FO1041" s="202"/>
      <c r="FQ1041" s="28"/>
      <c r="FR1041" s="28"/>
      <c r="FS1041" s="28"/>
      <c r="FX1041" s="202"/>
      <c r="FZ1041" s="28"/>
      <c r="GA1041" s="28"/>
      <c r="GB1041" s="28"/>
      <c r="GG1041" s="202"/>
      <c r="GI1041" s="28"/>
      <c r="GJ1041" s="28"/>
      <c r="GK1041" s="28"/>
      <c r="GP1041" s="202"/>
      <c r="GR1041" s="28"/>
      <c r="GS1041" s="28"/>
      <c r="GT1041" s="28"/>
      <c r="GY1041" s="202"/>
      <c r="HA1041" s="28"/>
      <c r="HB1041" s="28"/>
      <c r="HC1041" s="28"/>
      <c r="HH1041" s="202"/>
      <c r="HJ1041" s="28"/>
      <c r="HK1041" s="28"/>
      <c r="HL1041" s="28"/>
      <c r="HQ1041" s="28"/>
      <c r="HR1041" s="28"/>
      <c r="HS1041" s="28"/>
      <c r="HT1041" s="28"/>
      <c r="HU1041" s="28"/>
      <c r="HV1041" s="28"/>
      <c r="HW1041" s="28"/>
      <c r="HX1041" s="28"/>
      <c r="HY1041" s="28"/>
      <c r="HZ1041" s="28"/>
      <c r="IA1041" s="28"/>
      <c r="IB1041" s="28"/>
      <c r="IC1041" s="28"/>
      <c r="ID1041" s="28"/>
      <c r="IE1041" s="28"/>
      <c r="IF1041" s="28"/>
      <c r="IG1041" s="28"/>
      <c r="IH1041" s="28"/>
      <c r="II1041" s="28"/>
      <c r="IJ1041" s="28"/>
      <c r="IK1041" s="28"/>
      <c r="IL1041" s="28"/>
      <c r="IM1041" s="28"/>
      <c r="IN1041" s="28"/>
      <c r="IO1041" s="28"/>
      <c r="IP1041" s="28"/>
      <c r="IQ1041" s="28"/>
      <c r="IR1041" s="28"/>
      <c r="IS1041" s="28"/>
      <c r="IT1041" s="28"/>
      <c r="IU1041" s="28"/>
      <c r="IV1041" s="28"/>
    </row>
    <row r="1042" spans="1:256" s="54" customFormat="1" ht="18">
      <c r="A1042" s="364" t="s">
        <v>2413</v>
      </c>
      <c r="B1042" s="28"/>
      <c r="C1042" s="292"/>
      <c r="D1042" s="365" t="s">
        <v>129</v>
      </c>
      <c r="E1042" s="54">
        <f t="shared" si="17"/>
        <v>0</v>
      </c>
      <c r="F1042" s="305">
        <f t="shared" si="18"/>
        <v>0</v>
      </c>
      <c r="H1042" s="28"/>
      <c r="I1042" s="28"/>
      <c r="J1042" s="28"/>
      <c r="K1042" s="28"/>
      <c r="M1042" s="28"/>
      <c r="N1042" s="28"/>
      <c r="R1042" s="202"/>
      <c r="T1042" s="28"/>
      <c r="U1042" s="28"/>
      <c r="V1042" s="28"/>
      <c r="AA1042" s="202"/>
      <c r="AC1042" s="28"/>
      <c r="AD1042" s="28"/>
      <c r="AE1042" s="28"/>
      <c r="AJ1042" s="202"/>
      <c r="AL1042" s="28"/>
      <c r="AM1042" s="28"/>
      <c r="AN1042" s="28"/>
      <c r="AS1042" s="202"/>
      <c r="AU1042" s="28"/>
      <c r="AV1042" s="28"/>
      <c r="AW1042" s="28"/>
      <c r="BB1042" s="202"/>
      <c r="BD1042" s="28"/>
      <c r="BE1042" s="28"/>
      <c r="BF1042" s="28"/>
      <c r="BK1042" s="202"/>
      <c r="BM1042" s="28"/>
      <c r="BN1042" s="28"/>
      <c r="BO1042" s="28"/>
      <c r="BT1042" s="202"/>
      <c r="BV1042" s="28"/>
      <c r="BW1042" s="28"/>
      <c r="BX1042" s="28"/>
      <c r="CC1042" s="202"/>
      <c r="CE1042" s="28"/>
      <c r="CF1042" s="28"/>
      <c r="CG1042" s="28"/>
      <c r="CL1042" s="202"/>
      <c r="CN1042" s="28"/>
      <c r="CO1042" s="28"/>
      <c r="CP1042" s="28"/>
      <c r="CU1042" s="202"/>
      <c r="CW1042" s="28"/>
      <c r="CX1042" s="28"/>
      <c r="CY1042" s="28"/>
      <c r="DD1042" s="202"/>
      <c r="DF1042" s="28"/>
      <c r="DG1042" s="28"/>
      <c r="DH1042" s="28"/>
      <c r="DM1042" s="202"/>
      <c r="DO1042" s="28"/>
      <c r="DP1042" s="28"/>
      <c r="DQ1042" s="28"/>
      <c r="DV1042" s="202"/>
      <c r="DX1042" s="28"/>
      <c r="DY1042" s="28"/>
      <c r="DZ1042" s="28"/>
      <c r="EE1042" s="202"/>
      <c r="EG1042" s="28"/>
      <c r="EH1042" s="28"/>
      <c r="EI1042" s="28"/>
      <c r="EN1042" s="202"/>
      <c r="EP1042" s="28"/>
      <c r="EQ1042" s="28"/>
      <c r="ER1042" s="28"/>
      <c r="EW1042" s="202"/>
      <c r="EY1042" s="28"/>
      <c r="EZ1042" s="28"/>
      <c r="FA1042" s="28"/>
      <c r="FF1042" s="202"/>
      <c r="FH1042" s="28"/>
      <c r="FI1042" s="28"/>
      <c r="FJ1042" s="28"/>
      <c r="FO1042" s="202"/>
      <c r="FQ1042" s="28"/>
      <c r="FR1042" s="28"/>
      <c r="FS1042" s="28"/>
      <c r="FX1042" s="202"/>
      <c r="FZ1042" s="28"/>
      <c r="GA1042" s="28"/>
      <c r="GB1042" s="28"/>
      <c r="GG1042" s="202"/>
      <c r="GI1042" s="28"/>
      <c r="GJ1042" s="28"/>
      <c r="GK1042" s="28"/>
      <c r="GP1042" s="202"/>
      <c r="GR1042" s="28"/>
      <c r="GS1042" s="28"/>
      <c r="GT1042" s="28"/>
      <c r="GY1042" s="202"/>
      <c r="HA1042" s="28"/>
      <c r="HB1042" s="28"/>
      <c r="HC1042" s="28"/>
      <c r="HH1042" s="202"/>
      <c r="HJ1042" s="28"/>
      <c r="HK1042" s="28"/>
      <c r="HL1042" s="28"/>
      <c r="HQ1042" s="28"/>
      <c r="HR1042" s="28"/>
      <c r="HS1042" s="28"/>
      <c r="HT1042" s="28"/>
      <c r="HU1042" s="28"/>
      <c r="HV1042" s="28"/>
      <c r="HW1042" s="28"/>
      <c r="HX1042" s="28"/>
      <c r="HY1042" s="28"/>
      <c r="HZ1042" s="28"/>
      <c r="IA1042" s="28"/>
      <c r="IB1042" s="28"/>
      <c r="IC1042" s="28"/>
      <c r="ID1042" s="28"/>
      <c r="IE1042" s="28"/>
      <c r="IF1042" s="28"/>
      <c r="IG1042" s="28"/>
      <c r="IH1042" s="28"/>
      <c r="II1042" s="28"/>
      <c r="IJ1042" s="28"/>
      <c r="IK1042" s="28"/>
      <c r="IL1042" s="28"/>
      <c r="IM1042" s="28"/>
      <c r="IN1042" s="28"/>
      <c r="IO1042" s="28"/>
      <c r="IP1042" s="28"/>
      <c r="IQ1042" s="28"/>
      <c r="IR1042" s="28"/>
      <c r="IS1042" s="28"/>
      <c r="IT1042" s="28"/>
      <c r="IU1042" s="28"/>
      <c r="IV1042" s="28"/>
    </row>
    <row r="1043" spans="1:256" s="54" customFormat="1" ht="18">
      <c r="A1043" s="364" t="s">
        <v>2414</v>
      </c>
      <c r="B1043" s="28"/>
      <c r="C1043" s="292"/>
      <c r="D1043" s="365" t="s">
        <v>129</v>
      </c>
      <c r="E1043" s="54">
        <f t="shared" si="17"/>
        <v>0</v>
      </c>
      <c r="F1043" s="305">
        <f t="shared" si="18"/>
        <v>0</v>
      </c>
      <c r="H1043" s="28"/>
      <c r="I1043" s="28"/>
      <c r="J1043" s="28"/>
      <c r="K1043" s="28"/>
      <c r="M1043" s="28"/>
      <c r="N1043" s="28"/>
      <c r="R1043" s="202"/>
      <c r="T1043" s="28"/>
      <c r="U1043" s="28"/>
      <c r="V1043" s="28"/>
      <c r="AA1043" s="202"/>
      <c r="AC1043" s="28"/>
      <c r="AD1043" s="28"/>
      <c r="AE1043" s="28"/>
      <c r="AJ1043" s="202"/>
      <c r="AL1043" s="28"/>
      <c r="AM1043" s="28"/>
      <c r="AN1043" s="28"/>
      <c r="AS1043" s="202"/>
      <c r="AU1043" s="28"/>
      <c r="AV1043" s="28"/>
      <c r="AW1043" s="28"/>
      <c r="BB1043" s="202"/>
      <c r="BD1043" s="28"/>
      <c r="BE1043" s="28"/>
      <c r="BF1043" s="28"/>
      <c r="BK1043" s="202"/>
      <c r="BM1043" s="28"/>
      <c r="BN1043" s="28"/>
      <c r="BO1043" s="28"/>
      <c r="BT1043" s="202"/>
      <c r="BV1043" s="28"/>
      <c r="BW1043" s="28"/>
      <c r="BX1043" s="28"/>
      <c r="CC1043" s="202"/>
      <c r="CE1043" s="28"/>
      <c r="CF1043" s="28"/>
      <c r="CG1043" s="28"/>
      <c r="CL1043" s="202"/>
      <c r="CN1043" s="28"/>
      <c r="CO1043" s="28"/>
      <c r="CP1043" s="28"/>
      <c r="CU1043" s="202"/>
      <c r="CW1043" s="28"/>
      <c r="CX1043" s="28"/>
      <c r="CY1043" s="28"/>
      <c r="DD1043" s="202"/>
      <c r="DF1043" s="28"/>
      <c r="DG1043" s="28"/>
      <c r="DH1043" s="28"/>
      <c r="DM1043" s="202"/>
      <c r="DO1043" s="28"/>
      <c r="DP1043" s="28"/>
      <c r="DQ1043" s="28"/>
      <c r="DV1043" s="202"/>
      <c r="DX1043" s="28"/>
      <c r="DY1043" s="28"/>
      <c r="DZ1043" s="28"/>
      <c r="EE1043" s="202"/>
      <c r="EG1043" s="28"/>
      <c r="EH1043" s="28"/>
      <c r="EI1043" s="28"/>
      <c r="EN1043" s="202"/>
      <c r="EP1043" s="28"/>
      <c r="EQ1043" s="28"/>
      <c r="ER1043" s="28"/>
      <c r="EW1043" s="202"/>
      <c r="EY1043" s="28"/>
      <c r="EZ1043" s="28"/>
      <c r="FA1043" s="28"/>
      <c r="FF1043" s="202"/>
      <c r="FH1043" s="28"/>
      <c r="FI1043" s="28"/>
      <c r="FJ1043" s="28"/>
      <c r="FO1043" s="202"/>
      <c r="FQ1043" s="28"/>
      <c r="FR1043" s="28"/>
      <c r="FS1043" s="28"/>
      <c r="FX1043" s="202"/>
      <c r="FZ1043" s="28"/>
      <c r="GA1043" s="28"/>
      <c r="GB1043" s="28"/>
      <c r="GG1043" s="202"/>
      <c r="GI1043" s="28"/>
      <c r="GJ1043" s="28"/>
      <c r="GK1043" s="28"/>
      <c r="GP1043" s="202"/>
      <c r="GR1043" s="28"/>
      <c r="GS1043" s="28"/>
      <c r="GT1043" s="28"/>
      <c r="GY1043" s="202"/>
      <c r="HA1043" s="28"/>
      <c r="HB1043" s="28"/>
      <c r="HC1043" s="28"/>
      <c r="HH1043" s="202"/>
      <c r="HJ1043" s="28"/>
      <c r="HK1043" s="28"/>
      <c r="HL1043" s="28"/>
      <c r="HQ1043" s="28"/>
      <c r="HR1043" s="28"/>
      <c r="HS1043" s="28"/>
      <c r="HT1043" s="28"/>
      <c r="HU1043" s="28"/>
      <c r="HV1043" s="28"/>
      <c r="HW1043" s="28"/>
      <c r="HX1043" s="28"/>
      <c r="HY1043" s="28"/>
      <c r="HZ1043" s="28"/>
      <c r="IA1043" s="28"/>
      <c r="IB1043" s="28"/>
      <c r="IC1043" s="28"/>
      <c r="ID1043" s="28"/>
      <c r="IE1043" s="28"/>
      <c r="IF1043" s="28"/>
      <c r="IG1043" s="28"/>
      <c r="IH1043" s="28"/>
      <c r="II1043" s="28"/>
      <c r="IJ1043" s="28"/>
      <c r="IK1043" s="28"/>
      <c r="IL1043" s="28"/>
      <c r="IM1043" s="28"/>
      <c r="IN1043" s="28"/>
      <c r="IO1043" s="28"/>
      <c r="IP1043" s="28"/>
      <c r="IQ1043" s="28"/>
      <c r="IR1043" s="28"/>
      <c r="IS1043" s="28"/>
      <c r="IT1043" s="28"/>
      <c r="IU1043" s="28"/>
      <c r="IV1043" s="28"/>
    </row>
    <row r="1044" spans="1:256" s="54" customFormat="1" ht="18">
      <c r="A1044" s="364" t="s">
        <v>1057</v>
      </c>
      <c r="B1044" s="292"/>
      <c r="C1044" s="292"/>
      <c r="D1044" s="54" t="s">
        <v>130</v>
      </c>
      <c r="E1044" s="54">
        <f t="shared" si="17"/>
        <v>1</v>
      </c>
      <c r="F1044" s="305">
        <f t="shared" si="18"/>
        <v>26</v>
      </c>
      <c r="H1044" s="28">
        <v>11</v>
      </c>
      <c r="I1044" s="28">
        <v>15</v>
      </c>
      <c r="J1044" s="28"/>
      <c r="K1044" s="28"/>
      <c r="L1044" s="28"/>
      <c r="M1044" s="28"/>
      <c r="N1044" s="28"/>
      <c r="R1044" s="202"/>
      <c r="T1044" s="28"/>
      <c r="U1044" s="28"/>
      <c r="V1044" s="28"/>
      <c r="AA1044" s="202"/>
      <c r="AC1044" s="28"/>
      <c r="AD1044" s="28"/>
      <c r="AE1044" s="28"/>
      <c r="AJ1044" s="202"/>
      <c r="AL1044" s="28"/>
      <c r="AM1044" s="28"/>
      <c r="AN1044" s="28"/>
      <c r="AS1044" s="202"/>
      <c r="AU1044" s="28"/>
      <c r="AV1044" s="28"/>
      <c r="AW1044" s="28"/>
      <c r="BB1044" s="202"/>
      <c r="BD1044" s="28"/>
      <c r="BE1044" s="28"/>
      <c r="BF1044" s="28"/>
      <c r="BK1044" s="202"/>
      <c r="BM1044" s="28"/>
      <c r="BN1044" s="28"/>
      <c r="BO1044" s="28"/>
      <c r="BT1044" s="202"/>
      <c r="BV1044" s="28"/>
      <c r="BW1044" s="28"/>
      <c r="BX1044" s="28"/>
      <c r="CC1044" s="202"/>
      <c r="CE1044" s="28"/>
      <c r="CF1044" s="28"/>
      <c r="CG1044" s="28"/>
      <c r="CL1044" s="202"/>
      <c r="CN1044" s="28"/>
      <c r="CO1044" s="28"/>
      <c r="CP1044" s="28"/>
      <c r="CU1044" s="202"/>
      <c r="CW1044" s="28"/>
      <c r="CX1044" s="28"/>
      <c r="CY1044" s="28"/>
      <c r="DD1044" s="202"/>
      <c r="DF1044" s="28"/>
      <c r="DG1044" s="28"/>
      <c r="DH1044" s="28"/>
      <c r="DM1044" s="202"/>
      <c r="DO1044" s="28"/>
      <c r="DP1044" s="28"/>
      <c r="DQ1044" s="28"/>
      <c r="DV1044" s="202"/>
      <c r="DX1044" s="28"/>
      <c r="DY1044" s="28"/>
      <c r="DZ1044" s="28"/>
      <c r="EE1044" s="202"/>
      <c r="EG1044" s="28"/>
      <c r="EH1044" s="28"/>
      <c r="EI1044" s="28"/>
      <c r="EN1044" s="202"/>
      <c r="EP1044" s="28"/>
      <c r="EQ1044" s="28"/>
      <c r="ER1044" s="28"/>
      <c r="EW1044" s="202"/>
      <c r="EY1044" s="28"/>
      <c r="EZ1044" s="28"/>
      <c r="FA1044" s="28"/>
      <c r="FF1044" s="202"/>
      <c r="FH1044" s="28"/>
      <c r="FI1044" s="28"/>
      <c r="FJ1044" s="28"/>
      <c r="FO1044" s="202"/>
      <c r="FQ1044" s="28"/>
      <c r="FR1044" s="28"/>
      <c r="FS1044" s="28"/>
      <c r="FX1044" s="202"/>
      <c r="FZ1044" s="28"/>
      <c r="GA1044" s="28"/>
      <c r="GB1044" s="28"/>
      <c r="GG1044" s="202"/>
      <c r="GI1044" s="28"/>
      <c r="GJ1044" s="28"/>
      <c r="GK1044" s="28"/>
      <c r="GP1044" s="202"/>
      <c r="GR1044" s="28"/>
      <c r="GS1044" s="28"/>
      <c r="GT1044" s="28"/>
      <c r="GY1044" s="202"/>
      <c r="HA1044" s="28"/>
      <c r="HB1044" s="28"/>
      <c r="HC1044" s="28"/>
      <c r="HH1044" s="202"/>
      <c r="HJ1044" s="28"/>
      <c r="HK1044" s="28"/>
      <c r="HL1044" s="28"/>
      <c r="HQ1044" s="28"/>
      <c r="HR1044" s="28"/>
      <c r="HS1044" s="28"/>
      <c r="HT1044" s="28"/>
      <c r="HU1044" s="28"/>
      <c r="HV1044" s="28"/>
      <c r="HW1044" s="28"/>
      <c r="HX1044" s="28"/>
      <c r="HY1044" s="28"/>
      <c r="HZ1044" s="28"/>
      <c r="IA1044" s="28"/>
      <c r="IB1044" s="28"/>
      <c r="IC1044" s="28"/>
      <c r="ID1044" s="28"/>
      <c r="IE1044" s="28"/>
      <c r="IF1044" s="28"/>
      <c r="IG1044" s="28"/>
      <c r="IH1044" s="28"/>
      <c r="II1044" s="28"/>
      <c r="IJ1044" s="28"/>
      <c r="IK1044" s="28"/>
      <c r="IL1044" s="28"/>
      <c r="IM1044" s="28"/>
      <c r="IN1044" s="28"/>
      <c r="IO1044" s="28"/>
      <c r="IP1044" s="28"/>
      <c r="IQ1044" s="28"/>
      <c r="IR1044" s="28"/>
      <c r="IS1044" s="28"/>
      <c r="IT1044" s="28"/>
      <c r="IU1044" s="28"/>
      <c r="IV1044" s="28"/>
    </row>
    <row r="1045" spans="1:256" s="54" customFormat="1" ht="18">
      <c r="A1045" s="364" t="s">
        <v>585</v>
      </c>
      <c r="B1045" s="28"/>
      <c r="C1045" s="292"/>
      <c r="D1045" s="365" t="s">
        <v>129</v>
      </c>
      <c r="E1045" s="54">
        <f t="shared" si="17"/>
        <v>0</v>
      </c>
      <c r="F1045" s="305">
        <f t="shared" si="18"/>
        <v>3</v>
      </c>
      <c r="H1045" s="300"/>
      <c r="I1045" s="300">
        <v>3</v>
      </c>
      <c r="J1045" s="300"/>
      <c r="K1045" s="300"/>
      <c r="L1045" s="28"/>
      <c r="M1045" s="300"/>
      <c r="N1045" s="28"/>
      <c r="R1045" s="202"/>
      <c r="T1045" s="28"/>
      <c r="U1045" s="28"/>
      <c r="V1045" s="28"/>
      <c r="AA1045" s="202"/>
      <c r="AC1045" s="28"/>
      <c r="AD1045" s="28"/>
      <c r="AE1045" s="28"/>
      <c r="AJ1045" s="202"/>
      <c r="AL1045" s="28"/>
      <c r="AM1045" s="28"/>
      <c r="AN1045" s="28"/>
      <c r="AS1045" s="202"/>
      <c r="AU1045" s="28"/>
      <c r="AV1045" s="28"/>
      <c r="AW1045" s="28"/>
      <c r="BB1045" s="202"/>
      <c r="BD1045" s="28"/>
      <c r="BE1045" s="28"/>
      <c r="BF1045" s="28"/>
      <c r="BK1045" s="202"/>
      <c r="BM1045" s="28"/>
      <c r="BN1045" s="28"/>
      <c r="BO1045" s="28"/>
      <c r="BT1045" s="202"/>
      <c r="BV1045" s="28"/>
      <c r="BW1045" s="28"/>
      <c r="BX1045" s="28"/>
      <c r="CC1045" s="202"/>
      <c r="CE1045" s="28"/>
      <c r="CF1045" s="28"/>
      <c r="CG1045" s="28"/>
      <c r="CL1045" s="202"/>
      <c r="CN1045" s="28"/>
      <c r="CO1045" s="28"/>
      <c r="CP1045" s="28"/>
      <c r="CU1045" s="202"/>
      <c r="CW1045" s="28"/>
      <c r="CX1045" s="28"/>
      <c r="CY1045" s="28"/>
      <c r="DD1045" s="202"/>
      <c r="DF1045" s="28"/>
      <c r="DG1045" s="28"/>
      <c r="DH1045" s="28"/>
      <c r="DM1045" s="202"/>
      <c r="DO1045" s="28"/>
      <c r="DP1045" s="28"/>
      <c r="DQ1045" s="28"/>
      <c r="DV1045" s="202"/>
      <c r="DX1045" s="28"/>
      <c r="DY1045" s="28"/>
      <c r="DZ1045" s="28"/>
      <c r="EE1045" s="202"/>
      <c r="EG1045" s="28"/>
      <c r="EH1045" s="28"/>
      <c r="EI1045" s="28"/>
      <c r="EN1045" s="202"/>
      <c r="EP1045" s="28"/>
      <c r="EQ1045" s="28"/>
      <c r="ER1045" s="28"/>
      <c r="EW1045" s="202"/>
      <c r="EY1045" s="28"/>
      <c r="EZ1045" s="28"/>
      <c r="FA1045" s="28"/>
      <c r="FF1045" s="202"/>
      <c r="FH1045" s="28"/>
      <c r="FI1045" s="28"/>
      <c r="FJ1045" s="28"/>
      <c r="FO1045" s="202"/>
      <c r="FQ1045" s="28"/>
      <c r="FR1045" s="28"/>
      <c r="FS1045" s="28"/>
      <c r="FX1045" s="202"/>
      <c r="FZ1045" s="28"/>
      <c r="GA1045" s="28"/>
      <c r="GB1045" s="28"/>
      <c r="GG1045" s="202"/>
      <c r="GI1045" s="28"/>
      <c r="GJ1045" s="28"/>
      <c r="GK1045" s="28"/>
      <c r="GP1045" s="202"/>
      <c r="GR1045" s="28"/>
      <c r="GS1045" s="28"/>
      <c r="GT1045" s="28"/>
      <c r="GY1045" s="202"/>
      <c r="HA1045" s="28"/>
      <c r="HB1045" s="28"/>
      <c r="HC1045" s="28"/>
      <c r="HH1045" s="202"/>
      <c r="HJ1045" s="28"/>
      <c r="HK1045" s="28"/>
      <c r="HL1045" s="28"/>
      <c r="HQ1045" s="28"/>
      <c r="HR1045" s="28"/>
      <c r="HS1045" s="28"/>
      <c r="HT1045" s="28"/>
      <c r="HU1045" s="28"/>
      <c r="HV1045" s="28"/>
      <c r="HW1045" s="28"/>
      <c r="HX1045" s="28"/>
      <c r="HY1045" s="28"/>
      <c r="HZ1045" s="28"/>
      <c r="IA1045" s="28"/>
      <c r="IB1045" s="28"/>
      <c r="IC1045" s="28"/>
      <c r="ID1045" s="28"/>
      <c r="IE1045" s="28"/>
      <c r="IF1045" s="28"/>
      <c r="IG1045" s="28"/>
      <c r="IH1045" s="28"/>
      <c r="II1045" s="28"/>
      <c r="IJ1045" s="28"/>
      <c r="IK1045" s="28"/>
      <c r="IL1045" s="28"/>
      <c r="IM1045" s="28"/>
      <c r="IN1045" s="28"/>
      <c r="IO1045" s="28"/>
      <c r="IP1045" s="28"/>
      <c r="IQ1045" s="28"/>
      <c r="IR1045" s="28"/>
      <c r="IS1045" s="28"/>
      <c r="IT1045" s="28"/>
      <c r="IU1045" s="28"/>
      <c r="IV1045" s="28"/>
    </row>
    <row r="1046" spans="1:256" s="54" customFormat="1" ht="18">
      <c r="A1046" s="364" t="s">
        <v>958</v>
      </c>
      <c r="B1046" s="28"/>
      <c r="C1046" s="292"/>
      <c r="D1046" s="365" t="s">
        <v>129</v>
      </c>
      <c r="E1046" s="54">
        <f t="shared" si="17"/>
        <v>0</v>
      </c>
      <c r="F1046" s="305">
        <f t="shared" si="18"/>
        <v>4</v>
      </c>
      <c r="H1046" s="300"/>
      <c r="I1046" s="300"/>
      <c r="J1046" s="300">
        <v>4</v>
      </c>
      <c r="K1046" s="300"/>
      <c r="L1046" s="28"/>
      <c r="M1046" s="300"/>
      <c r="N1046" s="28"/>
      <c r="R1046" s="202"/>
      <c r="T1046" s="28"/>
      <c r="U1046" s="28"/>
      <c r="V1046" s="28"/>
      <c r="AA1046" s="202"/>
      <c r="AC1046" s="28"/>
      <c r="AD1046" s="28"/>
      <c r="AE1046" s="28"/>
      <c r="AJ1046" s="202"/>
      <c r="AL1046" s="28"/>
      <c r="AM1046" s="28"/>
      <c r="AN1046" s="28"/>
      <c r="AS1046" s="202"/>
      <c r="AU1046" s="28"/>
      <c r="AV1046" s="28"/>
      <c r="AW1046" s="28"/>
      <c r="BB1046" s="202"/>
      <c r="BD1046" s="28"/>
      <c r="BE1046" s="28"/>
      <c r="BF1046" s="28"/>
      <c r="BK1046" s="202"/>
      <c r="BM1046" s="28"/>
      <c r="BN1046" s="28"/>
      <c r="BO1046" s="28"/>
      <c r="BT1046" s="202"/>
      <c r="BV1046" s="28"/>
      <c r="BW1046" s="28"/>
      <c r="BX1046" s="28"/>
      <c r="CC1046" s="202"/>
      <c r="CE1046" s="28"/>
      <c r="CF1046" s="28"/>
      <c r="CG1046" s="28"/>
      <c r="CL1046" s="202"/>
      <c r="CN1046" s="28"/>
      <c r="CO1046" s="28"/>
      <c r="CP1046" s="28"/>
      <c r="CU1046" s="202"/>
      <c r="CW1046" s="28"/>
      <c r="CX1046" s="28"/>
      <c r="CY1046" s="28"/>
      <c r="DD1046" s="202"/>
      <c r="DF1046" s="28"/>
      <c r="DG1046" s="28"/>
      <c r="DH1046" s="28"/>
      <c r="DM1046" s="202"/>
      <c r="DO1046" s="28"/>
      <c r="DP1046" s="28"/>
      <c r="DQ1046" s="28"/>
      <c r="DV1046" s="202"/>
      <c r="DX1046" s="28"/>
      <c r="DY1046" s="28"/>
      <c r="DZ1046" s="28"/>
      <c r="EE1046" s="202"/>
      <c r="EG1046" s="28"/>
      <c r="EH1046" s="28"/>
      <c r="EI1046" s="28"/>
      <c r="EN1046" s="202"/>
      <c r="EP1046" s="28"/>
      <c r="EQ1046" s="28"/>
      <c r="ER1046" s="28"/>
      <c r="EW1046" s="202"/>
      <c r="EY1046" s="28"/>
      <c r="EZ1046" s="28"/>
      <c r="FA1046" s="28"/>
      <c r="FF1046" s="202"/>
      <c r="FH1046" s="28"/>
      <c r="FI1046" s="28"/>
      <c r="FJ1046" s="28"/>
      <c r="FO1046" s="202"/>
      <c r="FQ1046" s="28"/>
      <c r="FR1046" s="28"/>
      <c r="FS1046" s="28"/>
      <c r="FX1046" s="202"/>
      <c r="FZ1046" s="28"/>
      <c r="GA1046" s="28"/>
      <c r="GB1046" s="28"/>
      <c r="GG1046" s="202"/>
      <c r="GI1046" s="28"/>
      <c r="GJ1046" s="28"/>
      <c r="GK1046" s="28"/>
      <c r="GP1046" s="202"/>
      <c r="GR1046" s="28"/>
      <c r="GS1046" s="28"/>
      <c r="GT1046" s="28"/>
      <c r="GY1046" s="202"/>
      <c r="HA1046" s="28"/>
      <c r="HB1046" s="28"/>
      <c r="HC1046" s="28"/>
      <c r="HH1046" s="202"/>
      <c r="HJ1046" s="28"/>
      <c r="HK1046" s="28"/>
      <c r="HL1046" s="28"/>
      <c r="HQ1046" s="28"/>
      <c r="HR1046" s="28"/>
      <c r="HS1046" s="28"/>
      <c r="HT1046" s="28"/>
      <c r="HU1046" s="28"/>
      <c r="HV1046" s="28"/>
      <c r="HW1046" s="28"/>
      <c r="HX1046" s="28"/>
      <c r="HY1046" s="28"/>
      <c r="HZ1046" s="28"/>
      <c r="IA1046" s="28"/>
      <c r="IB1046" s="28"/>
      <c r="IC1046" s="28"/>
      <c r="ID1046" s="28"/>
      <c r="IE1046" s="28"/>
      <c r="IF1046" s="28"/>
      <c r="IG1046" s="28"/>
      <c r="IH1046" s="28"/>
      <c r="II1046" s="28"/>
      <c r="IJ1046" s="28"/>
      <c r="IK1046" s="28"/>
      <c r="IL1046" s="28"/>
      <c r="IM1046" s="28"/>
      <c r="IN1046" s="28"/>
      <c r="IO1046" s="28"/>
      <c r="IP1046" s="28"/>
      <c r="IQ1046" s="28"/>
      <c r="IR1046" s="28"/>
      <c r="IS1046" s="28"/>
      <c r="IT1046" s="28"/>
      <c r="IU1046" s="28"/>
      <c r="IV1046" s="28"/>
    </row>
    <row r="1047" spans="1:256" s="54" customFormat="1" ht="18">
      <c r="A1047" s="364" t="s">
        <v>1070</v>
      </c>
      <c r="B1047" s="28"/>
      <c r="C1047" s="292"/>
      <c r="D1047" s="365" t="s">
        <v>129</v>
      </c>
      <c r="E1047" s="54">
        <f t="shared" si="17"/>
        <v>0</v>
      </c>
      <c r="F1047" s="305">
        <f t="shared" si="18"/>
        <v>0</v>
      </c>
      <c r="H1047" s="300"/>
      <c r="I1047" s="300"/>
      <c r="J1047" s="300"/>
      <c r="K1047" s="300"/>
      <c r="L1047" s="28"/>
      <c r="M1047" s="300"/>
      <c r="N1047" s="28"/>
      <c r="R1047" s="202"/>
      <c r="T1047" s="28"/>
      <c r="U1047" s="28"/>
      <c r="V1047" s="28"/>
      <c r="AA1047" s="202"/>
      <c r="AC1047" s="28"/>
      <c r="AD1047" s="28"/>
      <c r="AE1047" s="28"/>
      <c r="AJ1047" s="202"/>
      <c r="AL1047" s="28"/>
      <c r="AM1047" s="28"/>
      <c r="AN1047" s="28"/>
      <c r="AS1047" s="202"/>
      <c r="AU1047" s="28"/>
      <c r="AV1047" s="28"/>
      <c r="AW1047" s="28"/>
      <c r="BB1047" s="202"/>
      <c r="BD1047" s="28"/>
      <c r="BE1047" s="28"/>
      <c r="BF1047" s="28"/>
      <c r="BK1047" s="202"/>
      <c r="BM1047" s="28"/>
      <c r="BN1047" s="28"/>
      <c r="BO1047" s="28"/>
      <c r="BT1047" s="202"/>
      <c r="BV1047" s="28"/>
      <c r="BW1047" s="28"/>
      <c r="BX1047" s="28"/>
      <c r="CC1047" s="202"/>
      <c r="CE1047" s="28"/>
      <c r="CF1047" s="28"/>
      <c r="CG1047" s="28"/>
      <c r="CL1047" s="202"/>
      <c r="CN1047" s="28"/>
      <c r="CO1047" s="28"/>
      <c r="CP1047" s="28"/>
      <c r="CU1047" s="202"/>
      <c r="CW1047" s="28"/>
      <c r="CX1047" s="28"/>
      <c r="CY1047" s="28"/>
      <c r="DD1047" s="202"/>
      <c r="DF1047" s="28"/>
      <c r="DG1047" s="28"/>
      <c r="DH1047" s="28"/>
      <c r="DM1047" s="202"/>
      <c r="DO1047" s="28"/>
      <c r="DP1047" s="28"/>
      <c r="DQ1047" s="28"/>
      <c r="DV1047" s="202"/>
      <c r="DX1047" s="28"/>
      <c r="DY1047" s="28"/>
      <c r="DZ1047" s="28"/>
      <c r="EE1047" s="202"/>
      <c r="EG1047" s="28"/>
      <c r="EH1047" s="28"/>
      <c r="EI1047" s="28"/>
      <c r="EN1047" s="202"/>
      <c r="EP1047" s="28"/>
      <c r="EQ1047" s="28"/>
      <c r="ER1047" s="28"/>
      <c r="EW1047" s="202"/>
      <c r="EY1047" s="28"/>
      <c r="EZ1047" s="28"/>
      <c r="FA1047" s="28"/>
      <c r="FF1047" s="202"/>
      <c r="FH1047" s="28"/>
      <c r="FI1047" s="28"/>
      <c r="FJ1047" s="28"/>
      <c r="FO1047" s="202"/>
      <c r="FQ1047" s="28"/>
      <c r="FR1047" s="28"/>
      <c r="FS1047" s="28"/>
      <c r="FX1047" s="202"/>
      <c r="FZ1047" s="28"/>
      <c r="GA1047" s="28"/>
      <c r="GB1047" s="28"/>
      <c r="GG1047" s="202"/>
      <c r="GI1047" s="28"/>
      <c r="GJ1047" s="28"/>
      <c r="GK1047" s="28"/>
      <c r="GP1047" s="202"/>
      <c r="GR1047" s="28"/>
      <c r="GS1047" s="28"/>
      <c r="GT1047" s="28"/>
      <c r="GY1047" s="202"/>
      <c r="HA1047" s="28"/>
      <c r="HB1047" s="28"/>
      <c r="HC1047" s="28"/>
      <c r="HH1047" s="202"/>
      <c r="HJ1047" s="28"/>
      <c r="HK1047" s="28"/>
      <c r="HL1047" s="28"/>
      <c r="HQ1047" s="28"/>
      <c r="HR1047" s="28"/>
      <c r="HS1047" s="28"/>
      <c r="HT1047" s="28"/>
      <c r="HU1047" s="28"/>
      <c r="HV1047" s="28"/>
      <c r="HW1047" s="28"/>
      <c r="HX1047" s="28"/>
      <c r="HY1047" s="28"/>
      <c r="HZ1047" s="28"/>
      <c r="IA1047" s="28"/>
      <c r="IB1047" s="28"/>
      <c r="IC1047" s="28"/>
      <c r="ID1047" s="28"/>
      <c r="IE1047" s="28"/>
      <c r="IF1047" s="28"/>
      <c r="IG1047" s="28"/>
      <c r="IH1047" s="28"/>
      <c r="II1047" s="28"/>
      <c r="IJ1047" s="28"/>
      <c r="IK1047" s="28"/>
      <c r="IL1047" s="28"/>
      <c r="IM1047" s="28"/>
      <c r="IN1047" s="28"/>
      <c r="IO1047" s="28"/>
      <c r="IP1047" s="28"/>
      <c r="IQ1047" s="28"/>
      <c r="IR1047" s="28"/>
      <c r="IS1047" s="28"/>
      <c r="IT1047" s="28"/>
      <c r="IU1047" s="28"/>
      <c r="IV1047" s="28"/>
    </row>
    <row r="1048" spans="1:256" s="54" customFormat="1" ht="18">
      <c r="A1048" s="364" t="s">
        <v>2415</v>
      </c>
      <c r="B1048" s="28"/>
      <c r="C1048" s="292"/>
      <c r="D1048" s="365" t="s">
        <v>129</v>
      </c>
      <c r="E1048" s="54">
        <f t="shared" si="17"/>
        <v>0</v>
      </c>
      <c r="F1048" s="305">
        <f t="shared" si="18"/>
        <v>0</v>
      </c>
      <c r="H1048" s="300"/>
      <c r="I1048" s="300"/>
      <c r="J1048" s="300"/>
      <c r="K1048" s="300"/>
      <c r="L1048" s="28"/>
      <c r="M1048" s="300"/>
      <c r="N1048" s="28"/>
      <c r="R1048" s="202"/>
      <c r="T1048" s="28"/>
      <c r="U1048" s="28"/>
      <c r="V1048" s="28"/>
      <c r="AA1048" s="202"/>
      <c r="AC1048" s="28"/>
      <c r="AD1048" s="28"/>
      <c r="AE1048" s="28"/>
      <c r="AJ1048" s="202"/>
      <c r="AL1048" s="28"/>
      <c r="AM1048" s="28"/>
      <c r="AN1048" s="28"/>
      <c r="AS1048" s="202"/>
      <c r="AU1048" s="28"/>
      <c r="AV1048" s="28"/>
      <c r="AW1048" s="28"/>
      <c r="BB1048" s="202"/>
      <c r="BD1048" s="28"/>
      <c r="BE1048" s="28"/>
      <c r="BF1048" s="28"/>
      <c r="BK1048" s="202"/>
      <c r="BM1048" s="28"/>
      <c r="BN1048" s="28"/>
      <c r="BO1048" s="28"/>
      <c r="BT1048" s="202"/>
      <c r="BV1048" s="28"/>
      <c r="BW1048" s="28"/>
      <c r="BX1048" s="28"/>
      <c r="CC1048" s="202"/>
      <c r="CE1048" s="28"/>
      <c r="CF1048" s="28"/>
      <c r="CG1048" s="28"/>
      <c r="CL1048" s="202"/>
      <c r="CN1048" s="28"/>
      <c r="CO1048" s="28"/>
      <c r="CP1048" s="28"/>
      <c r="CU1048" s="202"/>
      <c r="CW1048" s="28"/>
      <c r="CX1048" s="28"/>
      <c r="CY1048" s="28"/>
      <c r="DD1048" s="202"/>
      <c r="DF1048" s="28"/>
      <c r="DG1048" s="28"/>
      <c r="DH1048" s="28"/>
      <c r="DM1048" s="202"/>
      <c r="DO1048" s="28"/>
      <c r="DP1048" s="28"/>
      <c r="DQ1048" s="28"/>
      <c r="DV1048" s="202"/>
      <c r="DX1048" s="28"/>
      <c r="DY1048" s="28"/>
      <c r="DZ1048" s="28"/>
      <c r="EE1048" s="202"/>
      <c r="EG1048" s="28"/>
      <c r="EH1048" s="28"/>
      <c r="EI1048" s="28"/>
      <c r="EN1048" s="202"/>
      <c r="EP1048" s="28"/>
      <c r="EQ1048" s="28"/>
      <c r="ER1048" s="28"/>
      <c r="EW1048" s="202"/>
      <c r="EY1048" s="28"/>
      <c r="EZ1048" s="28"/>
      <c r="FA1048" s="28"/>
      <c r="FF1048" s="202"/>
      <c r="FH1048" s="28"/>
      <c r="FI1048" s="28"/>
      <c r="FJ1048" s="28"/>
      <c r="FO1048" s="202"/>
      <c r="FQ1048" s="28"/>
      <c r="FR1048" s="28"/>
      <c r="FS1048" s="28"/>
      <c r="FX1048" s="202"/>
      <c r="FZ1048" s="28"/>
      <c r="GA1048" s="28"/>
      <c r="GB1048" s="28"/>
      <c r="GG1048" s="202"/>
      <c r="GI1048" s="28"/>
      <c r="GJ1048" s="28"/>
      <c r="GK1048" s="28"/>
      <c r="GP1048" s="202"/>
      <c r="GR1048" s="28"/>
      <c r="GS1048" s="28"/>
      <c r="GT1048" s="28"/>
      <c r="GY1048" s="202"/>
      <c r="HA1048" s="28"/>
      <c r="HB1048" s="28"/>
      <c r="HC1048" s="28"/>
      <c r="HH1048" s="202"/>
      <c r="HJ1048" s="28"/>
      <c r="HK1048" s="28"/>
      <c r="HL1048" s="28"/>
      <c r="HQ1048" s="28"/>
      <c r="HR1048" s="28"/>
      <c r="HS1048" s="28"/>
      <c r="HT1048" s="28"/>
      <c r="HU1048" s="28"/>
      <c r="HV1048" s="28"/>
      <c r="HW1048" s="28"/>
      <c r="HX1048" s="28"/>
      <c r="HY1048" s="28"/>
      <c r="HZ1048" s="28"/>
      <c r="IA1048" s="28"/>
      <c r="IB1048" s="28"/>
      <c r="IC1048" s="28"/>
      <c r="ID1048" s="28"/>
      <c r="IE1048" s="28"/>
      <c r="IF1048" s="28"/>
      <c r="IG1048" s="28"/>
      <c r="IH1048" s="28"/>
      <c r="II1048" s="28"/>
      <c r="IJ1048" s="28"/>
      <c r="IK1048" s="28"/>
      <c r="IL1048" s="28"/>
      <c r="IM1048" s="28"/>
      <c r="IN1048" s="28"/>
      <c r="IO1048" s="28"/>
      <c r="IP1048" s="28"/>
      <c r="IQ1048" s="28"/>
      <c r="IR1048" s="28"/>
      <c r="IS1048" s="28"/>
      <c r="IT1048" s="28"/>
      <c r="IU1048" s="28"/>
      <c r="IV1048" s="28"/>
    </row>
    <row r="1049" spans="1:256" s="54" customFormat="1" ht="18">
      <c r="A1049" s="364" t="s">
        <v>2416</v>
      </c>
      <c r="B1049" s="28"/>
      <c r="C1049" s="292"/>
      <c r="D1049" s="365" t="s">
        <v>129</v>
      </c>
      <c r="E1049" s="54">
        <f t="shared" si="17"/>
        <v>0</v>
      </c>
      <c r="F1049" s="305">
        <f t="shared" si="18"/>
        <v>0</v>
      </c>
      <c r="H1049" s="300"/>
      <c r="I1049" s="300"/>
      <c r="J1049" s="300"/>
      <c r="K1049" s="300"/>
      <c r="L1049" s="28"/>
      <c r="M1049" s="300"/>
      <c r="N1049" s="28"/>
      <c r="R1049" s="202"/>
      <c r="T1049" s="28"/>
      <c r="U1049" s="28"/>
      <c r="V1049" s="28"/>
      <c r="AA1049" s="202"/>
      <c r="AC1049" s="28"/>
      <c r="AD1049" s="28"/>
      <c r="AE1049" s="28"/>
      <c r="AJ1049" s="202"/>
      <c r="AL1049" s="28"/>
      <c r="AM1049" s="28"/>
      <c r="AN1049" s="28"/>
      <c r="AS1049" s="202"/>
      <c r="AU1049" s="28"/>
      <c r="AV1049" s="28"/>
      <c r="AW1049" s="28"/>
      <c r="BB1049" s="202"/>
      <c r="BD1049" s="28"/>
      <c r="BE1049" s="28"/>
      <c r="BF1049" s="28"/>
      <c r="BK1049" s="202"/>
      <c r="BM1049" s="28"/>
      <c r="BN1049" s="28"/>
      <c r="BO1049" s="28"/>
      <c r="BT1049" s="202"/>
      <c r="BV1049" s="28"/>
      <c r="BW1049" s="28"/>
      <c r="BX1049" s="28"/>
      <c r="CC1049" s="202"/>
      <c r="CE1049" s="28"/>
      <c r="CF1049" s="28"/>
      <c r="CG1049" s="28"/>
      <c r="CL1049" s="202"/>
      <c r="CN1049" s="28"/>
      <c r="CO1049" s="28"/>
      <c r="CP1049" s="28"/>
      <c r="CU1049" s="202"/>
      <c r="CW1049" s="28"/>
      <c r="CX1049" s="28"/>
      <c r="CY1049" s="28"/>
      <c r="DD1049" s="202"/>
      <c r="DF1049" s="28"/>
      <c r="DG1049" s="28"/>
      <c r="DH1049" s="28"/>
      <c r="DM1049" s="202"/>
      <c r="DO1049" s="28"/>
      <c r="DP1049" s="28"/>
      <c r="DQ1049" s="28"/>
      <c r="DV1049" s="202"/>
      <c r="DX1049" s="28"/>
      <c r="DY1049" s="28"/>
      <c r="DZ1049" s="28"/>
      <c r="EE1049" s="202"/>
      <c r="EG1049" s="28"/>
      <c r="EH1049" s="28"/>
      <c r="EI1049" s="28"/>
      <c r="EN1049" s="202"/>
      <c r="EP1049" s="28"/>
      <c r="EQ1049" s="28"/>
      <c r="ER1049" s="28"/>
      <c r="EW1049" s="202"/>
      <c r="EY1049" s="28"/>
      <c r="EZ1049" s="28"/>
      <c r="FA1049" s="28"/>
      <c r="FF1049" s="202"/>
      <c r="FH1049" s="28"/>
      <c r="FI1049" s="28"/>
      <c r="FJ1049" s="28"/>
      <c r="FO1049" s="202"/>
      <c r="FQ1049" s="28"/>
      <c r="FR1049" s="28"/>
      <c r="FS1049" s="28"/>
      <c r="FX1049" s="202"/>
      <c r="FZ1049" s="28"/>
      <c r="GA1049" s="28"/>
      <c r="GB1049" s="28"/>
      <c r="GG1049" s="202"/>
      <c r="GI1049" s="28"/>
      <c r="GJ1049" s="28"/>
      <c r="GK1049" s="28"/>
      <c r="GP1049" s="202"/>
      <c r="GR1049" s="28"/>
      <c r="GS1049" s="28"/>
      <c r="GT1049" s="28"/>
      <c r="GY1049" s="202"/>
      <c r="HA1049" s="28"/>
      <c r="HB1049" s="28"/>
      <c r="HC1049" s="28"/>
      <c r="HH1049" s="202"/>
      <c r="HJ1049" s="28"/>
      <c r="HK1049" s="28"/>
      <c r="HL1049" s="28"/>
      <c r="HQ1049" s="28"/>
      <c r="HR1049" s="28"/>
      <c r="HS1049" s="28"/>
      <c r="HT1049" s="28"/>
      <c r="HU1049" s="28"/>
      <c r="HV1049" s="28"/>
      <c r="HW1049" s="28"/>
      <c r="HX1049" s="28"/>
      <c r="HY1049" s="28"/>
      <c r="HZ1049" s="28"/>
      <c r="IA1049" s="28"/>
      <c r="IB1049" s="28"/>
      <c r="IC1049" s="28"/>
      <c r="ID1049" s="28"/>
      <c r="IE1049" s="28"/>
      <c r="IF1049" s="28"/>
      <c r="IG1049" s="28"/>
      <c r="IH1049" s="28"/>
      <c r="II1049" s="28"/>
      <c r="IJ1049" s="28"/>
      <c r="IK1049" s="28"/>
      <c r="IL1049" s="28"/>
      <c r="IM1049" s="28"/>
      <c r="IN1049" s="28"/>
      <c r="IO1049" s="28"/>
      <c r="IP1049" s="28"/>
      <c r="IQ1049" s="28"/>
      <c r="IR1049" s="28"/>
      <c r="IS1049" s="28"/>
      <c r="IT1049" s="28"/>
      <c r="IU1049" s="28"/>
      <c r="IV1049" s="28"/>
    </row>
    <row r="1050" spans="1:256" s="54" customFormat="1" ht="18">
      <c r="A1050" s="364" t="s">
        <v>1117</v>
      </c>
      <c r="B1050" s="28"/>
      <c r="C1050" s="292"/>
      <c r="D1050" s="54" t="s">
        <v>137</v>
      </c>
      <c r="E1050" s="54">
        <f t="shared" si="17"/>
        <v>2</v>
      </c>
      <c r="F1050" s="305">
        <f t="shared" si="18"/>
        <v>410</v>
      </c>
      <c r="G1050" s="54">
        <v>358</v>
      </c>
      <c r="H1050" s="28">
        <v>52</v>
      </c>
      <c r="I1050" s="28"/>
      <c r="J1050" s="28"/>
      <c r="K1050" s="28"/>
      <c r="L1050" s="28"/>
      <c r="M1050" s="28"/>
      <c r="N1050" s="28"/>
      <c r="R1050" s="202"/>
      <c r="T1050" s="28"/>
      <c r="U1050" s="28"/>
      <c r="V1050" s="28"/>
      <c r="AA1050" s="202"/>
      <c r="AC1050" s="28"/>
      <c r="AD1050" s="28"/>
      <c r="AE1050" s="28"/>
      <c r="AJ1050" s="202"/>
      <c r="AL1050" s="28"/>
      <c r="AM1050" s="28"/>
      <c r="AN1050" s="28"/>
      <c r="AS1050" s="202"/>
      <c r="AU1050" s="28"/>
      <c r="AV1050" s="28"/>
      <c r="AW1050" s="28"/>
      <c r="BB1050" s="202"/>
      <c r="BD1050" s="28"/>
      <c r="BE1050" s="28"/>
      <c r="BF1050" s="28"/>
      <c r="BK1050" s="202"/>
      <c r="BM1050" s="28"/>
      <c r="BN1050" s="28"/>
      <c r="BO1050" s="28"/>
      <c r="BT1050" s="202"/>
      <c r="BV1050" s="28"/>
      <c r="BW1050" s="28"/>
      <c r="BX1050" s="28"/>
      <c r="CC1050" s="202"/>
      <c r="CE1050" s="28"/>
      <c r="CF1050" s="28"/>
      <c r="CG1050" s="28"/>
      <c r="CL1050" s="202"/>
      <c r="CN1050" s="28"/>
      <c r="CO1050" s="28"/>
      <c r="CP1050" s="28"/>
      <c r="CU1050" s="202"/>
      <c r="CW1050" s="28"/>
      <c r="CX1050" s="28"/>
      <c r="CY1050" s="28"/>
      <c r="DD1050" s="202"/>
      <c r="DF1050" s="28"/>
      <c r="DG1050" s="28"/>
      <c r="DH1050" s="28"/>
      <c r="DM1050" s="202"/>
      <c r="DO1050" s="28"/>
      <c r="DP1050" s="28"/>
      <c r="DQ1050" s="28"/>
      <c r="DV1050" s="202"/>
      <c r="DX1050" s="28"/>
      <c r="DY1050" s="28"/>
      <c r="DZ1050" s="28"/>
      <c r="EE1050" s="202"/>
      <c r="EG1050" s="28"/>
      <c r="EH1050" s="28"/>
      <c r="EI1050" s="28"/>
      <c r="EN1050" s="202"/>
      <c r="EP1050" s="28"/>
      <c r="EQ1050" s="28"/>
      <c r="ER1050" s="28"/>
      <c r="EW1050" s="202"/>
      <c r="EY1050" s="28"/>
      <c r="EZ1050" s="28"/>
      <c r="FA1050" s="28"/>
      <c r="FF1050" s="202"/>
      <c r="FH1050" s="28"/>
      <c r="FI1050" s="28"/>
      <c r="FJ1050" s="28"/>
      <c r="FO1050" s="202"/>
      <c r="FQ1050" s="28"/>
      <c r="FR1050" s="28"/>
      <c r="FS1050" s="28"/>
      <c r="FX1050" s="202"/>
      <c r="FZ1050" s="28"/>
      <c r="GA1050" s="28"/>
      <c r="GB1050" s="28"/>
      <c r="GG1050" s="202"/>
      <c r="GI1050" s="28"/>
      <c r="GJ1050" s="28"/>
      <c r="GK1050" s="28"/>
      <c r="GP1050" s="202"/>
      <c r="GR1050" s="28"/>
      <c r="GS1050" s="28"/>
      <c r="GT1050" s="28"/>
      <c r="GY1050" s="202"/>
      <c r="HA1050" s="28"/>
      <c r="HB1050" s="28"/>
      <c r="HC1050" s="28"/>
      <c r="HH1050" s="202"/>
      <c r="HJ1050" s="28"/>
      <c r="HK1050" s="28"/>
      <c r="HL1050" s="28"/>
      <c r="HQ1050" s="28"/>
      <c r="HR1050" s="28"/>
      <c r="HS1050" s="28"/>
      <c r="HT1050" s="28"/>
      <c r="HU1050" s="28"/>
      <c r="HV1050" s="28"/>
      <c r="HW1050" s="28"/>
      <c r="HX1050" s="28"/>
      <c r="HY1050" s="28"/>
      <c r="HZ1050" s="28"/>
      <c r="IA1050" s="28"/>
      <c r="IB1050" s="28"/>
      <c r="IC1050" s="28"/>
      <c r="ID1050" s="28"/>
      <c r="IE1050" s="28"/>
      <c r="IF1050" s="28"/>
      <c r="IG1050" s="28"/>
      <c r="IH1050" s="28"/>
      <c r="II1050" s="28"/>
      <c r="IJ1050" s="28"/>
      <c r="IK1050" s="28"/>
      <c r="IL1050" s="28"/>
      <c r="IM1050" s="28"/>
      <c r="IN1050" s="28"/>
      <c r="IO1050" s="28"/>
      <c r="IP1050" s="28"/>
      <c r="IQ1050" s="28"/>
      <c r="IR1050" s="28"/>
      <c r="IS1050" s="28"/>
      <c r="IT1050" s="28"/>
      <c r="IU1050" s="28"/>
      <c r="IV1050" s="28"/>
    </row>
    <row r="1051" spans="1:256" s="54" customFormat="1" ht="18">
      <c r="A1051" s="364" t="s">
        <v>425</v>
      </c>
      <c r="B1051" s="292"/>
      <c r="C1051" s="292"/>
      <c r="D1051" s="54" t="s">
        <v>136</v>
      </c>
      <c r="E1051" s="54">
        <f t="shared" si="17"/>
        <v>49</v>
      </c>
      <c r="F1051" s="305">
        <f t="shared" si="18"/>
        <v>94</v>
      </c>
      <c r="H1051" s="28">
        <v>6</v>
      </c>
      <c r="I1051" s="28">
        <v>80</v>
      </c>
      <c r="J1051" s="28">
        <v>8</v>
      </c>
      <c r="K1051" s="28"/>
      <c r="L1051" s="28"/>
      <c r="M1051" s="28"/>
      <c r="N1051" s="28"/>
      <c r="R1051" s="202"/>
      <c r="T1051" s="28"/>
      <c r="U1051" s="28"/>
      <c r="V1051" s="28"/>
      <c r="AA1051" s="202"/>
      <c r="AC1051" s="28"/>
      <c r="AD1051" s="28"/>
      <c r="AE1051" s="28"/>
      <c r="AJ1051" s="202"/>
      <c r="AL1051" s="28"/>
      <c r="AM1051" s="28"/>
      <c r="AN1051" s="28"/>
      <c r="AS1051" s="202"/>
      <c r="AU1051" s="28"/>
      <c r="AV1051" s="28"/>
      <c r="AW1051" s="28"/>
      <c r="BB1051" s="202"/>
      <c r="BD1051" s="28"/>
      <c r="BE1051" s="28"/>
      <c r="BF1051" s="28"/>
      <c r="BK1051" s="202"/>
      <c r="BM1051" s="28"/>
      <c r="BN1051" s="28"/>
      <c r="BO1051" s="28"/>
      <c r="BT1051" s="202"/>
      <c r="BV1051" s="28"/>
      <c r="BW1051" s="28"/>
      <c r="BX1051" s="28"/>
      <c r="CC1051" s="202"/>
      <c r="CE1051" s="28"/>
      <c r="CF1051" s="28"/>
      <c r="CG1051" s="28"/>
      <c r="CL1051" s="202"/>
      <c r="CN1051" s="28"/>
      <c r="CO1051" s="28"/>
      <c r="CP1051" s="28"/>
      <c r="CU1051" s="202"/>
      <c r="CW1051" s="28"/>
      <c r="CX1051" s="28"/>
      <c r="CY1051" s="28"/>
      <c r="DD1051" s="202"/>
      <c r="DF1051" s="28"/>
      <c r="DG1051" s="28"/>
      <c r="DH1051" s="28"/>
      <c r="DM1051" s="202"/>
      <c r="DO1051" s="28"/>
      <c r="DP1051" s="28"/>
      <c r="DQ1051" s="28"/>
      <c r="DV1051" s="202"/>
      <c r="DX1051" s="28"/>
      <c r="DY1051" s="28"/>
      <c r="DZ1051" s="28"/>
      <c r="EE1051" s="202"/>
      <c r="EG1051" s="28"/>
      <c r="EH1051" s="28"/>
      <c r="EI1051" s="28"/>
      <c r="EN1051" s="202"/>
      <c r="EP1051" s="28"/>
      <c r="EQ1051" s="28"/>
      <c r="ER1051" s="28"/>
      <c r="EW1051" s="202"/>
      <c r="EY1051" s="28"/>
      <c r="EZ1051" s="28"/>
      <c r="FA1051" s="28"/>
      <c r="FF1051" s="202"/>
      <c r="FH1051" s="28"/>
      <c r="FI1051" s="28"/>
      <c r="FJ1051" s="28"/>
      <c r="FO1051" s="202"/>
      <c r="FQ1051" s="28"/>
      <c r="FR1051" s="28"/>
      <c r="FS1051" s="28"/>
      <c r="FX1051" s="202"/>
      <c r="FZ1051" s="28"/>
      <c r="GA1051" s="28"/>
      <c r="GB1051" s="28"/>
      <c r="GG1051" s="202"/>
      <c r="GI1051" s="28"/>
      <c r="GJ1051" s="28"/>
      <c r="GK1051" s="28"/>
      <c r="GP1051" s="202"/>
      <c r="GR1051" s="28"/>
      <c r="GS1051" s="28"/>
      <c r="GT1051" s="28"/>
      <c r="GY1051" s="202"/>
      <c r="HA1051" s="28"/>
      <c r="HB1051" s="28"/>
      <c r="HC1051" s="28"/>
      <c r="HH1051" s="202"/>
      <c r="HJ1051" s="28"/>
      <c r="HK1051" s="28"/>
      <c r="HL1051" s="28"/>
      <c r="HQ1051" s="28"/>
      <c r="HR1051" s="28"/>
      <c r="HS1051" s="28"/>
      <c r="HT1051" s="28"/>
      <c r="HU1051" s="28"/>
      <c r="HV1051" s="28"/>
      <c r="HW1051" s="28"/>
      <c r="HX1051" s="28"/>
      <c r="HY1051" s="28"/>
      <c r="HZ1051" s="28"/>
      <c r="IA1051" s="28"/>
      <c r="IB1051" s="28"/>
      <c r="IC1051" s="28"/>
      <c r="ID1051" s="28"/>
      <c r="IE1051" s="28"/>
      <c r="IF1051" s="28"/>
      <c r="IG1051" s="28"/>
      <c r="IH1051" s="28"/>
      <c r="II1051" s="28"/>
      <c r="IJ1051" s="28"/>
      <c r="IK1051" s="28"/>
      <c r="IL1051" s="28"/>
      <c r="IM1051" s="28"/>
      <c r="IN1051" s="28"/>
      <c r="IO1051" s="28"/>
      <c r="IP1051" s="28"/>
      <c r="IQ1051" s="28"/>
      <c r="IR1051" s="28"/>
      <c r="IS1051" s="28"/>
      <c r="IT1051" s="28"/>
      <c r="IU1051" s="28"/>
      <c r="IV1051" s="28"/>
    </row>
    <row r="1052" spans="1:256" s="54" customFormat="1" ht="18">
      <c r="A1052" s="364" t="s">
        <v>2041</v>
      </c>
      <c r="B1052" s="292"/>
      <c r="C1052" s="292"/>
      <c r="D1052" s="54" t="s">
        <v>131</v>
      </c>
      <c r="E1052" s="54">
        <f t="shared" si="17"/>
        <v>0</v>
      </c>
      <c r="F1052" s="305">
        <f t="shared" si="18"/>
        <v>201</v>
      </c>
      <c r="G1052" s="54">
        <v>3</v>
      </c>
      <c r="H1052" s="28">
        <v>100</v>
      </c>
      <c r="I1052" s="28">
        <v>26</v>
      </c>
      <c r="J1052" s="28">
        <v>72</v>
      </c>
      <c r="K1052" s="28"/>
      <c r="L1052" s="28"/>
      <c r="M1052" s="28"/>
      <c r="N1052" s="28"/>
      <c r="R1052" s="202"/>
      <c r="T1052" s="28"/>
      <c r="U1052" s="28"/>
      <c r="V1052" s="28"/>
      <c r="AA1052" s="202"/>
      <c r="AC1052" s="28"/>
      <c r="AD1052" s="28"/>
      <c r="AE1052" s="28"/>
      <c r="AJ1052" s="202"/>
      <c r="AL1052" s="28"/>
      <c r="AM1052" s="28"/>
      <c r="AN1052" s="28"/>
      <c r="AS1052" s="202"/>
      <c r="AU1052" s="28"/>
      <c r="AV1052" s="28"/>
      <c r="AW1052" s="28"/>
      <c r="BB1052" s="202"/>
      <c r="BD1052" s="28"/>
      <c r="BE1052" s="28"/>
      <c r="BF1052" s="28"/>
      <c r="BK1052" s="202"/>
      <c r="BM1052" s="28"/>
      <c r="BN1052" s="28"/>
      <c r="BO1052" s="28"/>
      <c r="BT1052" s="202"/>
      <c r="BV1052" s="28"/>
      <c r="BW1052" s="28"/>
      <c r="BX1052" s="28"/>
      <c r="CC1052" s="202"/>
      <c r="CE1052" s="28"/>
      <c r="CF1052" s="28"/>
      <c r="CG1052" s="28"/>
      <c r="CL1052" s="202"/>
      <c r="CN1052" s="28"/>
      <c r="CO1052" s="28"/>
      <c r="CP1052" s="28"/>
      <c r="CU1052" s="202"/>
      <c r="CW1052" s="28"/>
      <c r="CX1052" s="28"/>
      <c r="CY1052" s="28"/>
      <c r="DD1052" s="202"/>
      <c r="DF1052" s="28"/>
      <c r="DG1052" s="28"/>
      <c r="DH1052" s="28"/>
      <c r="DM1052" s="202"/>
      <c r="DO1052" s="28"/>
      <c r="DP1052" s="28"/>
      <c r="DQ1052" s="28"/>
      <c r="DV1052" s="202"/>
      <c r="DX1052" s="28"/>
      <c r="DY1052" s="28"/>
      <c r="DZ1052" s="28"/>
      <c r="EE1052" s="202"/>
      <c r="EG1052" s="28"/>
      <c r="EH1052" s="28"/>
      <c r="EI1052" s="28"/>
      <c r="EN1052" s="202"/>
      <c r="EP1052" s="28"/>
      <c r="EQ1052" s="28"/>
      <c r="ER1052" s="28"/>
      <c r="EW1052" s="202"/>
      <c r="EY1052" s="28"/>
      <c r="EZ1052" s="28"/>
      <c r="FA1052" s="28"/>
      <c r="FF1052" s="202"/>
      <c r="FH1052" s="28"/>
      <c r="FI1052" s="28"/>
      <c r="FJ1052" s="28"/>
      <c r="FO1052" s="202"/>
      <c r="FQ1052" s="28"/>
      <c r="FR1052" s="28"/>
      <c r="FS1052" s="28"/>
      <c r="FX1052" s="202"/>
      <c r="FZ1052" s="28"/>
      <c r="GA1052" s="28"/>
      <c r="GB1052" s="28"/>
      <c r="GG1052" s="202"/>
      <c r="GI1052" s="28"/>
      <c r="GJ1052" s="28"/>
      <c r="GK1052" s="28"/>
      <c r="GP1052" s="202"/>
      <c r="GR1052" s="28"/>
      <c r="GS1052" s="28"/>
      <c r="GT1052" s="28"/>
      <c r="GY1052" s="202"/>
      <c r="HA1052" s="28"/>
      <c r="HB1052" s="28"/>
      <c r="HC1052" s="28"/>
      <c r="HH1052" s="202"/>
      <c r="HJ1052" s="28"/>
      <c r="HK1052" s="28"/>
      <c r="HL1052" s="28"/>
      <c r="HQ1052" s="28"/>
      <c r="HR1052" s="28"/>
      <c r="HS1052" s="28"/>
      <c r="HT1052" s="28"/>
      <c r="HU1052" s="28"/>
      <c r="HV1052" s="28"/>
      <c r="HW1052" s="28"/>
      <c r="HX1052" s="28"/>
      <c r="HY1052" s="28"/>
      <c r="HZ1052" s="28"/>
      <c r="IA1052" s="28"/>
      <c r="IB1052" s="28"/>
      <c r="IC1052" s="28"/>
      <c r="ID1052" s="28"/>
      <c r="IE1052" s="28"/>
      <c r="IF1052" s="28"/>
      <c r="IG1052" s="28"/>
      <c r="IH1052" s="28"/>
      <c r="II1052" s="28"/>
      <c r="IJ1052" s="28"/>
      <c r="IK1052" s="28"/>
      <c r="IL1052" s="28"/>
      <c r="IM1052" s="28"/>
      <c r="IN1052" s="28"/>
      <c r="IO1052" s="28"/>
      <c r="IP1052" s="28"/>
      <c r="IQ1052" s="28"/>
      <c r="IR1052" s="28"/>
      <c r="IS1052" s="28"/>
      <c r="IT1052" s="28"/>
      <c r="IU1052" s="28"/>
      <c r="IV1052" s="28"/>
    </row>
    <row r="1053" spans="1:256" s="54" customFormat="1" ht="18">
      <c r="A1053" s="364" t="s">
        <v>2417</v>
      </c>
      <c r="B1053" s="28"/>
      <c r="C1053" s="292"/>
      <c r="D1053" s="365" t="s">
        <v>129</v>
      </c>
      <c r="E1053" s="54">
        <f t="shared" si="17"/>
        <v>1</v>
      </c>
      <c r="F1053" s="305">
        <f t="shared" si="18"/>
        <v>0</v>
      </c>
      <c r="H1053" s="300"/>
      <c r="I1053" s="300"/>
      <c r="J1053" s="300"/>
      <c r="K1053" s="300"/>
      <c r="L1053" s="28"/>
      <c r="M1053" s="300"/>
      <c r="N1053" s="28"/>
      <c r="R1053" s="202"/>
      <c r="T1053" s="28"/>
      <c r="U1053" s="28"/>
      <c r="V1053" s="28"/>
      <c r="AA1053" s="202"/>
      <c r="AC1053" s="28"/>
      <c r="AD1053" s="28"/>
      <c r="AE1053" s="28"/>
      <c r="AJ1053" s="202"/>
      <c r="AL1053" s="28"/>
      <c r="AM1053" s="28"/>
      <c r="AN1053" s="28"/>
      <c r="AS1053" s="202"/>
      <c r="AU1053" s="28"/>
      <c r="AV1053" s="28"/>
      <c r="AW1053" s="28"/>
      <c r="BB1053" s="202"/>
      <c r="BD1053" s="28"/>
      <c r="BE1053" s="28"/>
      <c r="BF1053" s="28"/>
      <c r="BK1053" s="202"/>
      <c r="BM1053" s="28"/>
      <c r="BN1053" s="28"/>
      <c r="BO1053" s="28"/>
      <c r="BT1053" s="202"/>
      <c r="BV1053" s="28"/>
      <c r="BW1053" s="28"/>
      <c r="BX1053" s="28"/>
      <c r="CC1053" s="202"/>
      <c r="CE1053" s="28"/>
      <c r="CF1053" s="28"/>
      <c r="CG1053" s="28"/>
      <c r="CL1053" s="202"/>
      <c r="CN1053" s="28"/>
      <c r="CO1053" s="28"/>
      <c r="CP1053" s="28"/>
      <c r="CU1053" s="202"/>
      <c r="CW1053" s="28"/>
      <c r="CX1053" s="28"/>
      <c r="CY1053" s="28"/>
      <c r="DD1053" s="202"/>
      <c r="DF1053" s="28"/>
      <c r="DG1053" s="28"/>
      <c r="DH1053" s="28"/>
      <c r="DM1053" s="202"/>
      <c r="DO1053" s="28"/>
      <c r="DP1053" s="28"/>
      <c r="DQ1053" s="28"/>
      <c r="DV1053" s="202"/>
      <c r="DX1053" s="28"/>
      <c r="DY1053" s="28"/>
      <c r="DZ1053" s="28"/>
      <c r="EE1053" s="202"/>
      <c r="EG1053" s="28"/>
      <c r="EH1053" s="28"/>
      <c r="EI1053" s="28"/>
      <c r="EN1053" s="202"/>
      <c r="EP1053" s="28"/>
      <c r="EQ1053" s="28"/>
      <c r="ER1053" s="28"/>
      <c r="EW1053" s="202"/>
      <c r="EY1053" s="28"/>
      <c r="EZ1053" s="28"/>
      <c r="FA1053" s="28"/>
      <c r="FF1053" s="202"/>
      <c r="FH1053" s="28"/>
      <c r="FI1053" s="28"/>
      <c r="FJ1053" s="28"/>
      <c r="FO1053" s="202"/>
      <c r="FQ1053" s="28"/>
      <c r="FR1053" s="28"/>
      <c r="FS1053" s="28"/>
      <c r="FX1053" s="202"/>
      <c r="FZ1053" s="28"/>
      <c r="GA1053" s="28"/>
      <c r="GB1053" s="28"/>
      <c r="GG1053" s="202"/>
      <c r="GI1053" s="28"/>
      <c r="GJ1053" s="28"/>
      <c r="GK1053" s="28"/>
      <c r="GP1053" s="202"/>
      <c r="GR1053" s="28"/>
      <c r="GS1053" s="28"/>
      <c r="GT1053" s="28"/>
      <c r="GY1053" s="202"/>
      <c r="HA1053" s="28"/>
      <c r="HB1053" s="28"/>
      <c r="HC1053" s="28"/>
      <c r="HH1053" s="202"/>
      <c r="HJ1053" s="28"/>
      <c r="HK1053" s="28"/>
      <c r="HL1053" s="28"/>
      <c r="HQ1053" s="28"/>
      <c r="HR1053" s="28"/>
      <c r="HS1053" s="28"/>
      <c r="HT1053" s="28"/>
      <c r="HU1053" s="28"/>
      <c r="HV1053" s="28"/>
      <c r="HW1053" s="28"/>
      <c r="HX1053" s="28"/>
      <c r="HY1053" s="28"/>
      <c r="HZ1053" s="28"/>
      <c r="IA1053" s="28"/>
      <c r="IB1053" s="28"/>
      <c r="IC1053" s="28"/>
      <c r="ID1053" s="28"/>
      <c r="IE1053" s="28"/>
      <c r="IF1053" s="28"/>
      <c r="IG1053" s="28"/>
      <c r="IH1053" s="28"/>
      <c r="II1053" s="28"/>
      <c r="IJ1053" s="28"/>
      <c r="IK1053" s="28"/>
      <c r="IL1053" s="28"/>
      <c r="IM1053" s="28"/>
      <c r="IN1053" s="28"/>
      <c r="IO1053" s="28"/>
      <c r="IP1053" s="28"/>
      <c r="IQ1053" s="28"/>
      <c r="IR1053" s="28"/>
      <c r="IS1053" s="28"/>
      <c r="IT1053" s="28"/>
      <c r="IU1053" s="28"/>
      <c r="IV1053" s="28"/>
    </row>
    <row r="1054" spans="1:256" s="54" customFormat="1" ht="18">
      <c r="A1054" s="364" t="s">
        <v>502</v>
      </c>
      <c r="B1054" s="292"/>
      <c r="C1054" s="292"/>
      <c r="D1054" s="54" t="s">
        <v>140</v>
      </c>
      <c r="E1054" s="54">
        <f t="shared" si="17"/>
        <v>26</v>
      </c>
      <c r="F1054" s="305">
        <f t="shared" si="18"/>
        <v>200</v>
      </c>
      <c r="G1054" s="54">
        <v>137</v>
      </c>
      <c r="H1054" s="239">
        <v>20</v>
      </c>
      <c r="I1054" s="28">
        <v>19</v>
      </c>
      <c r="J1054" s="28">
        <v>20</v>
      </c>
      <c r="K1054" s="28">
        <v>4</v>
      </c>
      <c r="L1054" s="28"/>
      <c r="M1054" s="239"/>
      <c r="N1054" s="28"/>
      <c r="R1054" s="202"/>
      <c r="T1054" s="28"/>
      <c r="U1054" s="28"/>
      <c r="V1054" s="28"/>
      <c r="AA1054" s="202"/>
      <c r="AC1054" s="28"/>
      <c r="AD1054" s="28"/>
      <c r="AE1054" s="28"/>
      <c r="AJ1054" s="202"/>
      <c r="AL1054" s="28"/>
      <c r="AM1054" s="28"/>
      <c r="AN1054" s="28"/>
      <c r="AS1054" s="202"/>
      <c r="AU1054" s="28"/>
      <c r="AV1054" s="28"/>
      <c r="AW1054" s="28"/>
      <c r="BB1054" s="202"/>
      <c r="BD1054" s="28"/>
      <c r="BE1054" s="28"/>
      <c r="BF1054" s="28"/>
      <c r="BK1054" s="202"/>
      <c r="BM1054" s="28"/>
      <c r="BN1054" s="28"/>
      <c r="BO1054" s="28"/>
      <c r="BT1054" s="202"/>
      <c r="BV1054" s="28"/>
      <c r="BW1054" s="28"/>
      <c r="BX1054" s="28"/>
      <c r="CC1054" s="202"/>
      <c r="CE1054" s="28"/>
      <c r="CF1054" s="28"/>
      <c r="CG1054" s="28"/>
      <c r="CL1054" s="202"/>
      <c r="CN1054" s="28"/>
      <c r="CO1054" s="28"/>
      <c r="CP1054" s="28"/>
      <c r="CU1054" s="202"/>
      <c r="CW1054" s="28"/>
      <c r="CX1054" s="28"/>
      <c r="CY1054" s="28"/>
      <c r="DD1054" s="202"/>
      <c r="DF1054" s="28"/>
      <c r="DG1054" s="28"/>
      <c r="DH1054" s="28"/>
      <c r="DM1054" s="202"/>
      <c r="DO1054" s="28"/>
      <c r="DP1054" s="28"/>
      <c r="DQ1054" s="28"/>
      <c r="DV1054" s="202"/>
      <c r="DX1054" s="28"/>
      <c r="DY1054" s="28"/>
      <c r="DZ1054" s="28"/>
      <c r="EE1054" s="202"/>
      <c r="EG1054" s="28"/>
      <c r="EH1054" s="28"/>
      <c r="EI1054" s="28"/>
      <c r="EN1054" s="202"/>
      <c r="EP1054" s="28"/>
      <c r="EQ1054" s="28"/>
      <c r="ER1054" s="28"/>
      <c r="EW1054" s="202"/>
      <c r="EY1054" s="28"/>
      <c r="EZ1054" s="28"/>
      <c r="FA1054" s="28"/>
      <c r="FF1054" s="202"/>
      <c r="FH1054" s="28"/>
      <c r="FI1054" s="28"/>
      <c r="FJ1054" s="28"/>
      <c r="FO1054" s="202"/>
      <c r="FQ1054" s="28"/>
      <c r="FR1054" s="28"/>
      <c r="FS1054" s="28"/>
      <c r="FX1054" s="202"/>
      <c r="FZ1054" s="28"/>
      <c r="GA1054" s="28"/>
      <c r="GB1054" s="28"/>
      <c r="GG1054" s="202"/>
      <c r="GI1054" s="28"/>
      <c r="GJ1054" s="28"/>
      <c r="GK1054" s="28"/>
      <c r="GP1054" s="202"/>
      <c r="GR1054" s="28"/>
      <c r="GS1054" s="28"/>
      <c r="GT1054" s="28"/>
      <c r="GY1054" s="202"/>
      <c r="HA1054" s="28"/>
      <c r="HB1054" s="28"/>
      <c r="HC1054" s="28"/>
      <c r="HH1054" s="202"/>
      <c r="HJ1054" s="28"/>
      <c r="HK1054" s="28"/>
      <c r="HL1054" s="28"/>
      <c r="HQ1054" s="28"/>
      <c r="HR1054" s="28"/>
      <c r="HS1054" s="28"/>
      <c r="HT1054" s="28"/>
      <c r="HU1054" s="28"/>
      <c r="HV1054" s="28"/>
      <c r="HW1054" s="28"/>
      <c r="HX1054" s="28"/>
      <c r="HY1054" s="28"/>
      <c r="HZ1054" s="28"/>
      <c r="IA1054" s="28"/>
      <c r="IB1054" s="28"/>
      <c r="IC1054" s="28"/>
      <c r="ID1054" s="28"/>
      <c r="IE1054" s="28"/>
      <c r="IF1054" s="28"/>
      <c r="IG1054" s="28"/>
      <c r="IH1054" s="28"/>
      <c r="II1054" s="28"/>
      <c r="IJ1054" s="28"/>
      <c r="IK1054" s="28"/>
      <c r="IL1054" s="28"/>
      <c r="IM1054" s="28"/>
      <c r="IN1054" s="28"/>
      <c r="IO1054" s="28"/>
      <c r="IP1054" s="28"/>
      <c r="IQ1054" s="28"/>
      <c r="IR1054" s="28"/>
      <c r="IS1054" s="28"/>
      <c r="IT1054" s="28"/>
      <c r="IU1054" s="28"/>
      <c r="IV1054" s="28"/>
    </row>
    <row r="1055" spans="1:256" s="54" customFormat="1" ht="18">
      <c r="A1055" s="364" t="s">
        <v>1923</v>
      </c>
      <c r="B1055" s="28"/>
      <c r="C1055" s="292"/>
      <c r="D1055" s="365" t="s">
        <v>129</v>
      </c>
      <c r="E1055" s="54">
        <f t="shared" si="17"/>
        <v>1</v>
      </c>
      <c r="F1055" s="305">
        <f t="shared" si="18"/>
        <v>0</v>
      </c>
      <c r="H1055" s="300"/>
      <c r="I1055" s="300"/>
      <c r="J1055" s="300"/>
      <c r="K1055" s="300"/>
      <c r="L1055" s="28"/>
      <c r="M1055" s="300"/>
      <c r="N1055" s="28"/>
      <c r="R1055" s="202"/>
      <c r="T1055" s="28"/>
      <c r="U1055" s="28"/>
      <c r="V1055" s="28"/>
      <c r="AA1055" s="202"/>
      <c r="AC1055" s="28"/>
      <c r="AD1055" s="28"/>
      <c r="AE1055" s="28"/>
      <c r="AJ1055" s="202"/>
      <c r="AL1055" s="28"/>
      <c r="AM1055" s="28"/>
      <c r="AN1055" s="28"/>
      <c r="AS1055" s="202"/>
      <c r="AU1055" s="28"/>
      <c r="AV1055" s="28"/>
      <c r="AW1055" s="28"/>
      <c r="BB1055" s="202"/>
      <c r="BD1055" s="28"/>
      <c r="BE1055" s="28"/>
      <c r="BF1055" s="28"/>
      <c r="BK1055" s="202"/>
      <c r="BM1055" s="28"/>
      <c r="BN1055" s="28"/>
      <c r="BO1055" s="28"/>
      <c r="BT1055" s="202"/>
      <c r="BV1055" s="28"/>
      <c r="BW1055" s="28"/>
      <c r="BX1055" s="28"/>
      <c r="CC1055" s="202"/>
      <c r="CE1055" s="28"/>
      <c r="CF1055" s="28"/>
      <c r="CG1055" s="28"/>
      <c r="CL1055" s="202"/>
      <c r="CN1055" s="28"/>
      <c r="CO1055" s="28"/>
      <c r="CP1055" s="28"/>
      <c r="CU1055" s="202"/>
      <c r="CW1055" s="28"/>
      <c r="CX1055" s="28"/>
      <c r="CY1055" s="28"/>
      <c r="DD1055" s="202"/>
      <c r="DF1055" s="28"/>
      <c r="DG1055" s="28"/>
      <c r="DH1055" s="28"/>
      <c r="DM1055" s="202"/>
      <c r="DO1055" s="28"/>
      <c r="DP1055" s="28"/>
      <c r="DQ1055" s="28"/>
      <c r="DV1055" s="202"/>
      <c r="DX1055" s="28"/>
      <c r="DY1055" s="28"/>
      <c r="DZ1055" s="28"/>
      <c r="EE1055" s="202"/>
      <c r="EG1055" s="28"/>
      <c r="EH1055" s="28"/>
      <c r="EI1055" s="28"/>
      <c r="EN1055" s="202"/>
      <c r="EP1055" s="28"/>
      <c r="EQ1055" s="28"/>
      <c r="ER1055" s="28"/>
      <c r="EW1055" s="202"/>
      <c r="EY1055" s="28"/>
      <c r="EZ1055" s="28"/>
      <c r="FA1055" s="28"/>
      <c r="FF1055" s="202"/>
      <c r="FH1055" s="28"/>
      <c r="FI1055" s="28"/>
      <c r="FJ1055" s="28"/>
      <c r="FO1055" s="202"/>
      <c r="FQ1055" s="28"/>
      <c r="FR1055" s="28"/>
      <c r="FS1055" s="28"/>
      <c r="FX1055" s="202"/>
      <c r="FZ1055" s="28"/>
      <c r="GA1055" s="28"/>
      <c r="GB1055" s="28"/>
      <c r="GG1055" s="202"/>
      <c r="GI1055" s="28"/>
      <c r="GJ1055" s="28"/>
      <c r="GK1055" s="28"/>
      <c r="GP1055" s="202"/>
      <c r="GR1055" s="28"/>
      <c r="GS1055" s="28"/>
      <c r="GT1055" s="28"/>
      <c r="GY1055" s="202"/>
      <c r="HA1055" s="28"/>
      <c r="HB1055" s="28"/>
      <c r="HC1055" s="28"/>
      <c r="HH1055" s="202"/>
      <c r="HJ1055" s="28"/>
      <c r="HK1055" s="28"/>
      <c r="HL1055" s="28"/>
      <c r="HQ1055" s="28"/>
      <c r="HR1055" s="28"/>
      <c r="HS1055" s="28"/>
      <c r="HT1055" s="28"/>
      <c r="HU1055" s="28"/>
      <c r="HV1055" s="28"/>
      <c r="HW1055" s="28"/>
      <c r="HX1055" s="28"/>
      <c r="HY1055" s="28"/>
      <c r="HZ1055" s="28"/>
      <c r="IA1055" s="28"/>
      <c r="IB1055" s="28"/>
      <c r="IC1055" s="28"/>
      <c r="ID1055" s="28"/>
      <c r="IE1055" s="28"/>
      <c r="IF1055" s="28"/>
      <c r="IG1055" s="28"/>
      <c r="IH1055" s="28"/>
      <c r="II1055" s="28"/>
      <c r="IJ1055" s="28"/>
      <c r="IK1055" s="28"/>
      <c r="IL1055" s="28"/>
      <c r="IM1055" s="28"/>
      <c r="IN1055" s="28"/>
      <c r="IO1055" s="28"/>
      <c r="IP1055" s="28"/>
      <c r="IQ1055" s="28"/>
      <c r="IR1055" s="28"/>
      <c r="IS1055" s="28"/>
      <c r="IT1055" s="28"/>
      <c r="IU1055" s="28"/>
      <c r="IV1055" s="28"/>
    </row>
    <row r="1056" spans="1:256" s="54" customFormat="1" ht="18">
      <c r="A1056" s="364" t="s">
        <v>764</v>
      </c>
      <c r="B1056" s="28"/>
      <c r="C1056" s="292"/>
      <c r="D1056" s="365" t="s">
        <v>129</v>
      </c>
      <c r="E1056" s="54">
        <f t="shared" si="17"/>
        <v>2</v>
      </c>
      <c r="F1056" s="305">
        <f t="shared" si="18"/>
        <v>11</v>
      </c>
      <c r="H1056" s="300"/>
      <c r="I1056" s="300"/>
      <c r="J1056" s="300"/>
      <c r="K1056" s="300">
        <v>11</v>
      </c>
      <c r="M1056" s="300"/>
      <c r="N1056" s="28"/>
      <c r="R1056" s="202"/>
      <c r="T1056" s="28"/>
      <c r="U1056" s="28"/>
      <c r="V1056" s="28"/>
      <c r="AA1056" s="202"/>
      <c r="AC1056" s="28"/>
      <c r="AD1056" s="28"/>
      <c r="AE1056" s="28"/>
      <c r="AJ1056" s="202"/>
      <c r="AL1056" s="28"/>
      <c r="AM1056" s="28"/>
      <c r="AN1056" s="28"/>
      <c r="AS1056" s="202"/>
      <c r="AU1056" s="28"/>
      <c r="AV1056" s="28"/>
      <c r="AW1056" s="28"/>
      <c r="BB1056" s="202"/>
      <c r="BD1056" s="28"/>
      <c r="BE1056" s="28"/>
      <c r="BF1056" s="28"/>
      <c r="BK1056" s="202"/>
      <c r="BM1056" s="28"/>
      <c r="BN1056" s="28"/>
      <c r="BO1056" s="28"/>
      <c r="BT1056" s="202"/>
      <c r="BV1056" s="28"/>
      <c r="BW1056" s="28"/>
      <c r="BX1056" s="28"/>
      <c r="CC1056" s="202"/>
      <c r="CE1056" s="28"/>
      <c r="CF1056" s="28"/>
      <c r="CG1056" s="28"/>
      <c r="CL1056" s="202"/>
      <c r="CN1056" s="28"/>
      <c r="CO1056" s="28"/>
      <c r="CP1056" s="28"/>
      <c r="CU1056" s="202"/>
      <c r="CW1056" s="28"/>
      <c r="CX1056" s="28"/>
      <c r="CY1056" s="28"/>
      <c r="DD1056" s="202"/>
      <c r="DF1056" s="28"/>
      <c r="DG1056" s="28"/>
      <c r="DH1056" s="28"/>
      <c r="DM1056" s="202"/>
      <c r="DO1056" s="28"/>
      <c r="DP1056" s="28"/>
      <c r="DQ1056" s="28"/>
      <c r="DV1056" s="202"/>
      <c r="DX1056" s="28"/>
      <c r="DY1056" s="28"/>
      <c r="DZ1056" s="28"/>
      <c r="EE1056" s="202"/>
      <c r="EG1056" s="28"/>
      <c r="EH1056" s="28"/>
      <c r="EI1056" s="28"/>
      <c r="EN1056" s="202"/>
      <c r="EP1056" s="28"/>
      <c r="EQ1056" s="28"/>
      <c r="ER1056" s="28"/>
      <c r="EW1056" s="202"/>
      <c r="EY1056" s="28"/>
      <c r="EZ1056" s="28"/>
      <c r="FA1056" s="28"/>
      <c r="FF1056" s="202"/>
      <c r="FH1056" s="28"/>
      <c r="FI1056" s="28"/>
      <c r="FJ1056" s="28"/>
      <c r="FO1056" s="202"/>
      <c r="FQ1056" s="28"/>
      <c r="FR1056" s="28"/>
      <c r="FS1056" s="28"/>
      <c r="FX1056" s="202"/>
      <c r="FZ1056" s="28"/>
      <c r="GA1056" s="28"/>
      <c r="GB1056" s="28"/>
      <c r="GG1056" s="202"/>
      <c r="GI1056" s="28"/>
      <c r="GJ1056" s="28"/>
      <c r="GK1056" s="28"/>
      <c r="GP1056" s="202"/>
      <c r="GR1056" s="28"/>
      <c r="GS1056" s="28"/>
      <c r="GT1056" s="28"/>
      <c r="GY1056" s="202"/>
      <c r="HA1056" s="28"/>
      <c r="HB1056" s="28"/>
      <c r="HC1056" s="28"/>
      <c r="HH1056" s="202"/>
      <c r="HJ1056" s="28"/>
      <c r="HK1056" s="28"/>
      <c r="HL1056" s="28"/>
      <c r="HQ1056" s="28"/>
      <c r="HR1056" s="28"/>
      <c r="HS1056" s="28"/>
      <c r="HT1056" s="28"/>
      <c r="HU1056" s="28"/>
      <c r="HV1056" s="28"/>
      <c r="HW1056" s="28"/>
      <c r="HX1056" s="28"/>
      <c r="HY1056" s="28"/>
      <c r="HZ1056" s="28"/>
      <c r="IA1056" s="28"/>
      <c r="IB1056" s="28"/>
      <c r="IC1056" s="28"/>
      <c r="ID1056" s="28"/>
      <c r="IE1056" s="28"/>
      <c r="IF1056" s="28"/>
      <c r="IG1056" s="28"/>
      <c r="IH1056" s="28"/>
      <c r="II1056" s="28"/>
      <c r="IJ1056" s="28"/>
      <c r="IK1056" s="28"/>
      <c r="IL1056" s="28"/>
      <c r="IM1056" s="28"/>
      <c r="IN1056" s="28"/>
      <c r="IO1056" s="28"/>
      <c r="IP1056" s="28"/>
      <c r="IQ1056" s="28"/>
      <c r="IR1056" s="28"/>
      <c r="IS1056" s="28"/>
      <c r="IT1056" s="28"/>
      <c r="IU1056" s="28"/>
      <c r="IV1056" s="28"/>
    </row>
    <row r="1057" spans="1:256" s="54" customFormat="1" ht="18">
      <c r="A1057" s="364" t="s">
        <v>2418</v>
      </c>
      <c r="B1057" s="28"/>
      <c r="C1057" s="292"/>
      <c r="D1057" s="365" t="s">
        <v>129</v>
      </c>
      <c r="E1057" s="54">
        <f t="shared" si="17"/>
        <v>0</v>
      </c>
      <c r="F1057" s="305">
        <f t="shared" si="18"/>
        <v>0</v>
      </c>
      <c r="H1057" s="300"/>
      <c r="I1057" s="300"/>
      <c r="J1057" s="300"/>
      <c r="K1057" s="300"/>
      <c r="L1057" s="28"/>
      <c r="M1057" s="300"/>
      <c r="N1057" s="28"/>
      <c r="R1057" s="202"/>
      <c r="T1057" s="28"/>
      <c r="U1057" s="28"/>
      <c r="V1057" s="28"/>
      <c r="AA1057" s="202"/>
      <c r="AC1057" s="28"/>
      <c r="AD1057" s="28"/>
      <c r="AE1057" s="28"/>
      <c r="AJ1057" s="202"/>
      <c r="AL1057" s="28"/>
      <c r="AM1057" s="28"/>
      <c r="AN1057" s="28"/>
      <c r="AS1057" s="202"/>
      <c r="AU1057" s="28"/>
      <c r="AV1057" s="28"/>
      <c r="AW1057" s="28"/>
      <c r="BB1057" s="202"/>
      <c r="BD1057" s="28"/>
      <c r="BE1057" s="28"/>
      <c r="BF1057" s="28"/>
      <c r="BK1057" s="202"/>
      <c r="BM1057" s="28"/>
      <c r="BN1057" s="28"/>
      <c r="BO1057" s="28"/>
      <c r="BT1057" s="202"/>
      <c r="BV1057" s="28"/>
      <c r="BW1057" s="28"/>
      <c r="BX1057" s="28"/>
      <c r="CC1057" s="202"/>
      <c r="CE1057" s="28"/>
      <c r="CF1057" s="28"/>
      <c r="CG1057" s="28"/>
      <c r="CL1057" s="202"/>
      <c r="CN1057" s="28"/>
      <c r="CO1057" s="28"/>
      <c r="CP1057" s="28"/>
      <c r="CU1057" s="202"/>
      <c r="CW1057" s="28"/>
      <c r="CX1057" s="28"/>
      <c r="CY1057" s="28"/>
      <c r="DD1057" s="202"/>
      <c r="DF1057" s="28"/>
      <c r="DG1057" s="28"/>
      <c r="DH1057" s="28"/>
      <c r="DM1057" s="202"/>
      <c r="DO1057" s="28"/>
      <c r="DP1057" s="28"/>
      <c r="DQ1057" s="28"/>
      <c r="DV1057" s="202"/>
      <c r="DX1057" s="28"/>
      <c r="DY1057" s="28"/>
      <c r="DZ1057" s="28"/>
      <c r="EE1057" s="202"/>
      <c r="EG1057" s="28"/>
      <c r="EH1057" s="28"/>
      <c r="EI1057" s="28"/>
      <c r="EN1057" s="202"/>
      <c r="EP1057" s="28"/>
      <c r="EQ1057" s="28"/>
      <c r="ER1057" s="28"/>
      <c r="EW1057" s="202"/>
      <c r="EY1057" s="28"/>
      <c r="EZ1057" s="28"/>
      <c r="FA1057" s="28"/>
      <c r="FF1057" s="202"/>
      <c r="FH1057" s="28"/>
      <c r="FI1057" s="28"/>
      <c r="FJ1057" s="28"/>
      <c r="FO1057" s="202"/>
      <c r="FQ1057" s="28"/>
      <c r="FR1057" s="28"/>
      <c r="FS1057" s="28"/>
      <c r="FX1057" s="202"/>
      <c r="FZ1057" s="28"/>
      <c r="GA1057" s="28"/>
      <c r="GB1057" s="28"/>
      <c r="GG1057" s="202"/>
      <c r="GI1057" s="28"/>
      <c r="GJ1057" s="28"/>
      <c r="GK1057" s="28"/>
      <c r="GP1057" s="202"/>
      <c r="GR1057" s="28"/>
      <c r="GS1057" s="28"/>
      <c r="GT1057" s="28"/>
      <c r="GY1057" s="202"/>
      <c r="HA1057" s="28"/>
      <c r="HB1057" s="28"/>
      <c r="HC1057" s="28"/>
      <c r="HH1057" s="202"/>
      <c r="HJ1057" s="28"/>
      <c r="HK1057" s="28"/>
      <c r="HL1057" s="28"/>
      <c r="HQ1057" s="28"/>
      <c r="HR1057" s="28"/>
      <c r="HS1057" s="28"/>
      <c r="HT1057" s="28"/>
      <c r="HU1057" s="28"/>
      <c r="HV1057" s="28"/>
      <c r="HW1057" s="28"/>
      <c r="HX1057" s="28"/>
      <c r="HY1057" s="28"/>
      <c r="HZ1057" s="28"/>
      <c r="IA1057" s="28"/>
      <c r="IB1057" s="28"/>
      <c r="IC1057" s="28"/>
      <c r="ID1057" s="28"/>
      <c r="IE1057" s="28"/>
      <c r="IF1057" s="28"/>
      <c r="IG1057" s="28"/>
      <c r="IH1057" s="28"/>
      <c r="II1057" s="28"/>
      <c r="IJ1057" s="28"/>
      <c r="IK1057" s="28"/>
      <c r="IL1057" s="28"/>
      <c r="IM1057" s="28"/>
      <c r="IN1057" s="28"/>
      <c r="IO1057" s="28"/>
      <c r="IP1057" s="28"/>
      <c r="IQ1057" s="28"/>
      <c r="IR1057" s="28"/>
      <c r="IS1057" s="28"/>
      <c r="IT1057" s="28"/>
      <c r="IU1057" s="28"/>
      <c r="IV1057" s="28"/>
    </row>
    <row r="1058" spans="1:256" s="54" customFormat="1" ht="18">
      <c r="A1058" s="364" t="s">
        <v>617</v>
      </c>
      <c r="B1058" s="292"/>
      <c r="C1058" s="292"/>
      <c r="D1058" s="54" t="s">
        <v>133</v>
      </c>
      <c r="E1058" s="54">
        <f t="shared" si="17"/>
        <v>16</v>
      </c>
      <c r="F1058" s="305">
        <f t="shared" si="18"/>
        <v>121</v>
      </c>
      <c r="H1058" s="28">
        <v>121</v>
      </c>
      <c r="I1058" s="28"/>
      <c r="J1058" s="28"/>
      <c r="K1058" s="28"/>
      <c r="M1058" s="28"/>
      <c r="N1058" s="28"/>
      <c r="R1058" s="202"/>
      <c r="T1058" s="28"/>
      <c r="U1058" s="28"/>
      <c r="V1058" s="28"/>
      <c r="AA1058" s="202"/>
      <c r="AC1058" s="28"/>
      <c r="AD1058" s="28"/>
      <c r="AE1058" s="28"/>
      <c r="AJ1058" s="202"/>
      <c r="AL1058" s="28"/>
      <c r="AM1058" s="28"/>
      <c r="AN1058" s="28"/>
      <c r="AS1058" s="202"/>
      <c r="AU1058" s="28"/>
      <c r="AV1058" s="28"/>
      <c r="AW1058" s="28"/>
      <c r="BB1058" s="202"/>
      <c r="BD1058" s="28"/>
      <c r="BE1058" s="28"/>
      <c r="BF1058" s="28"/>
      <c r="BK1058" s="202"/>
      <c r="BM1058" s="28"/>
      <c r="BN1058" s="28"/>
      <c r="BO1058" s="28"/>
      <c r="BT1058" s="202"/>
      <c r="BV1058" s="28"/>
      <c r="BW1058" s="28"/>
      <c r="BX1058" s="28"/>
      <c r="CC1058" s="202"/>
      <c r="CE1058" s="28"/>
      <c r="CF1058" s="28"/>
      <c r="CG1058" s="28"/>
      <c r="CL1058" s="202"/>
      <c r="CN1058" s="28"/>
      <c r="CO1058" s="28"/>
      <c r="CP1058" s="28"/>
      <c r="CU1058" s="202"/>
      <c r="CW1058" s="28"/>
      <c r="CX1058" s="28"/>
      <c r="CY1058" s="28"/>
      <c r="DD1058" s="202"/>
      <c r="DF1058" s="28"/>
      <c r="DG1058" s="28"/>
      <c r="DH1058" s="28"/>
      <c r="DM1058" s="202"/>
      <c r="DO1058" s="28"/>
      <c r="DP1058" s="28"/>
      <c r="DQ1058" s="28"/>
      <c r="DV1058" s="202"/>
      <c r="DX1058" s="28"/>
      <c r="DY1058" s="28"/>
      <c r="DZ1058" s="28"/>
      <c r="EE1058" s="202"/>
      <c r="EG1058" s="28"/>
      <c r="EH1058" s="28"/>
      <c r="EI1058" s="28"/>
      <c r="EN1058" s="202"/>
      <c r="EP1058" s="28"/>
      <c r="EQ1058" s="28"/>
      <c r="ER1058" s="28"/>
      <c r="EW1058" s="202"/>
      <c r="EY1058" s="28"/>
      <c r="EZ1058" s="28"/>
      <c r="FA1058" s="28"/>
      <c r="FF1058" s="202"/>
      <c r="FH1058" s="28"/>
      <c r="FI1058" s="28"/>
      <c r="FJ1058" s="28"/>
      <c r="FO1058" s="202"/>
      <c r="FQ1058" s="28"/>
      <c r="FR1058" s="28"/>
      <c r="FS1058" s="28"/>
      <c r="FX1058" s="202"/>
      <c r="FZ1058" s="28"/>
      <c r="GA1058" s="28"/>
      <c r="GB1058" s="28"/>
      <c r="GG1058" s="202"/>
      <c r="GI1058" s="28"/>
      <c r="GJ1058" s="28"/>
      <c r="GK1058" s="28"/>
      <c r="GP1058" s="202"/>
      <c r="GR1058" s="28"/>
      <c r="GS1058" s="28"/>
      <c r="GT1058" s="28"/>
      <c r="GY1058" s="202"/>
      <c r="HA1058" s="28"/>
      <c r="HB1058" s="28"/>
      <c r="HC1058" s="28"/>
      <c r="HH1058" s="202"/>
      <c r="HJ1058" s="28"/>
      <c r="HK1058" s="28"/>
      <c r="HL1058" s="28"/>
      <c r="HQ1058" s="28"/>
      <c r="HR1058" s="28"/>
      <c r="HS1058" s="28"/>
      <c r="HT1058" s="28"/>
      <c r="HU1058" s="28"/>
      <c r="HV1058" s="28"/>
      <c r="HW1058" s="28"/>
      <c r="HX1058" s="28"/>
      <c r="HY1058" s="28"/>
      <c r="HZ1058" s="28"/>
      <c r="IA1058" s="28"/>
      <c r="IB1058" s="28"/>
      <c r="IC1058" s="28"/>
      <c r="ID1058" s="28"/>
      <c r="IE1058" s="28"/>
      <c r="IF1058" s="28"/>
      <c r="IG1058" s="28"/>
      <c r="IH1058" s="28"/>
      <c r="II1058" s="28"/>
      <c r="IJ1058" s="28"/>
      <c r="IK1058" s="28"/>
      <c r="IL1058" s="28"/>
      <c r="IM1058" s="28"/>
      <c r="IN1058" s="28"/>
      <c r="IO1058" s="28"/>
      <c r="IP1058" s="28"/>
      <c r="IQ1058" s="28"/>
      <c r="IR1058" s="28"/>
      <c r="IS1058" s="28"/>
      <c r="IT1058" s="28"/>
      <c r="IU1058" s="28"/>
      <c r="IV1058" s="28"/>
    </row>
    <row r="1059" spans="1:256" s="54" customFormat="1" ht="18">
      <c r="A1059" s="364" t="s">
        <v>527</v>
      </c>
      <c r="B1059" s="292"/>
      <c r="C1059" s="292"/>
      <c r="D1059" s="54" t="s">
        <v>136</v>
      </c>
      <c r="E1059" s="54">
        <f t="shared" si="17"/>
        <v>3</v>
      </c>
      <c r="F1059" s="305">
        <f t="shared" si="18"/>
        <v>442</v>
      </c>
      <c r="G1059" s="54">
        <v>107</v>
      </c>
      <c r="H1059" s="28">
        <v>240</v>
      </c>
      <c r="I1059" s="28">
        <v>50</v>
      </c>
      <c r="J1059" s="28">
        <v>45</v>
      </c>
      <c r="K1059" s="28"/>
      <c r="L1059" s="28"/>
      <c r="M1059" s="28"/>
      <c r="N1059" s="28"/>
      <c r="R1059" s="202"/>
      <c r="T1059" s="28"/>
      <c r="U1059" s="28"/>
      <c r="V1059" s="28"/>
      <c r="AA1059" s="202"/>
      <c r="AC1059" s="28"/>
      <c r="AD1059" s="28"/>
      <c r="AE1059" s="28"/>
      <c r="AJ1059" s="202"/>
      <c r="AL1059" s="28"/>
      <c r="AM1059" s="28"/>
      <c r="AN1059" s="28"/>
      <c r="AS1059" s="202"/>
      <c r="AU1059" s="28"/>
      <c r="AV1059" s="28"/>
      <c r="AW1059" s="28"/>
      <c r="BB1059" s="202"/>
      <c r="BD1059" s="28"/>
      <c r="BE1059" s="28"/>
      <c r="BF1059" s="28"/>
      <c r="BK1059" s="202"/>
      <c r="BM1059" s="28"/>
      <c r="BN1059" s="28"/>
      <c r="BO1059" s="28"/>
      <c r="BT1059" s="202"/>
      <c r="BV1059" s="28"/>
      <c r="BW1059" s="28"/>
      <c r="BX1059" s="28"/>
      <c r="CC1059" s="202"/>
      <c r="CE1059" s="28"/>
      <c r="CF1059" s="28"/>
      <c r="CG1059" s="28"/>
      <c r="CL1059" s="202"/>
      <c r="CN1059" s="28"/>
      <c r="CO1059" s="28"/>
      <c r="CP1059" s="28"/>
      <c r="CU1059" s="202"/>
      <c r="CW1059" s="28"/>
      <c r="CX1059" s="28"/>
      <c r="CY1059" s="28"/>
      <c r="DD1059" s="202"/>
      <c r="DF1059" s="28"/>
      <c r="DG1059" s="28"/>
      <c r="DH1059" s="28"/>
      <c r="DM1059" s="202"/>
      <c r="DO1059" s="28"/>
      <c r="DP1059" s="28"/>
      <c r="DQ1059" s="28"/>
      <c r="DV1059" s="202"/>
      <c r="DX1059" s="28"/>
      <c r="DY1059" s="28"/>
      <c r="DZ1059" s="28"/>
      <c r="EE1059" s="202"/>
      <c r="EG1059" s="28"/>
      <c r="EH1059" s="28"/>
      <c r="EI1059" s="28"/>
      <c r="EN1059" s="202"/>
      <c r="EP1059" s="28"/>
      <c r="EQ1059" s="28"/>
      <c r="ER1059" s="28"/>
      <c r="EW1059" s="202"/>
      <c r="EY1059" s="28"/>
      <c r="EZ1059" s="28"/>
      <c r="FA1059" s="28"/>
      <c r="FF1059" s="202"/>
      <c r="FH1059" s="28"/>
      <c r="FI1059" s="28"/>
      <c r="FJ1059" s="28"/>
      <c r="FO1059" s="202"/>
      <c r="FQ1059" s="28"/>
      <c r="FR1059" s="28"/>
      <c r="FS1059" s="28"/>
      <c r="FX1059" s="202"/>
      <c r="FZ1059" s="28"/>
      <c r="GA1059" s="28"/>
      <c r="GB1059" s="28"/>
      <c r="GG1059" s="202"/>
      <c r="GI1059" s="28"/>
      <c r="GJ1059" s="28"/>
      <c r="GK1059" s="28"/>
      <c r="GP1059" s="202"/>
      <c r="GR1059" s="28"/>
      <c r="GS1059" s="28"/>
      <c r="GT1059" s="28"/>
      <c r="GY1059" s="202"/>
      <c r="HA1059" s="28"/>
      <c r="HB1059" s="28"/>
      <c r="HC1059" s="28"/>
      <c r="HH1059" s="202"/>
      <c r="HJ1059" s="28"/>
      <c r="HK1059" s="28"/>
      <c r="HL1059" s="28"/>
      <c r="HQ1059" s="28"/>
      <c r="HR1059" s="28"/>
      <c r="HS1059" s="28"/>
      <c r="HT1059" s="28"/>
      <c r="HU1059" s="28"/>
      <c r="HV1059" s="28"/>
      <c r="HW1059" s="28"/>
      <c r="HX1059" s="28"/>
      <c r="HY1059" s="28"/>
      <c r="HZ1059" s="28"/>
      <c r="IA1059" s="28"/>
      <c r="IB1059" s="28"/>
      <c r="IC1059" s="28"/>
      <c r="ID1059" s="28"/>
      <c r="IE1059" s="28"/>
      <c r="IF1059" s="28"/>
      <c r="IG1059" s="28"/>
      <c r="IH1059" s="28"/>
      <c r="II1059" s="28"/>
      <c r="IJ1059" s="28"/>
      <c r="IK1059" s="28"/>
      <c r="IL1059" s="28"/>
      <c r="IM1059" s="28"/>
      <c r="IN1059" s="28"/>
      <c r="IO1059" s="28"/>
      <c r="IP1059" s="28"/>
      <c r="IQ1059" s="28"/>
      <c r="IR1059" s="28"/>
      <c r="IS1059" s="28"/>
      <c r="IT1059" s="28"/>
      <c r="IU1059" s="28"/>
      <c r="IV1059" s="28"/>
    </row>
    <row r="1060" spans="1:256" s="54" customFormat="1" ht="18">
      <c r="A1060" s="364" t="s">
        <v>1337</v>
      </c>
      <c r="B1060" s="28"/>
      <c r="C1060" s="292"/>
      <c r="D1060" s="365" t="s">
        <v>129</v>
      </c>
      <c r="E1060" s="54">
        <f t="shared" si="17"/>
        <v>0</v>
      </c>
      <c r="F1060" s="305">
        <f t="shared" si="18"/>
        <v>13</v>
      </c>
      <c r="H1060" s="300"/>
      <c r="I1060" s="300"/>
      <c r="J1060" s="300">
        <v>13</v>
      </c>
      <c r="K1060" s="300"/>
      <c r="L1060" s="28"/>
      <c r="M1060" s="300"/>
      <c r="N1060" s="28"/>
      <c r="R1060" s="202"/>
      <c r="T1060" s="28"/>
      <c r="U1060" s="28"/>
      <c r="V1060" s="28"/>
      <c r="AA1060" s="202"/>
      <c r="AC1060" s="28"/>
      <c r="AD1060" s="28"/>
      <c r="AE1060" s="28"/>
      <c r="AJ1060" s="202"/>
      <c r="AL1060" s="28"/>
      <c r="AM1060" s="28"/>
      <c r="AN1060" s="28"/>
      <c r="AS1060" s="202"/>
      <c r="AU1060" s="28"/>
      <c r="AV1060" s="28"/>
      <c r="AW1060" s="28"/>
      <c r="BB1060" s="202"/>
      <c r="BD1060" s="28"/>
      <c r="BE1060" s="28"/>
      <c r="BF1060" s="28"/>
      <c r="BK1060" s="202"/>
      <c r="BM1060" s="28"/>
      <c r="BN1060" s="28"/>
      <c r="BO1060" s="28"/>
      <c r="BT1060" s="202"/>
      <c r="BV1060" s="28"/>
      <c r="BW1060" s="28"/>
      <c r="BX1060" s="28"/>
      <c r="CC1060" s="202"/>
      <c r="CE1060" s="28"/>
      <c r="CF1060" s="28"/>
      <c r="CG1060" s="28"/>
      <c r="CL1060" s="202"/>
      <c r="CN1060" s="28"/>
      <c r="CO1060" s="28"/>
      <c r="CP1060" s="28"/>
      <c r="CU1060" s="202"/>
      <c r="CW1060" s="28"/>
      <c r="CX1060" s="28"/>
      <c r="CY1060" s="28"/>
      <c r="DD1060" s="202"/>
      <c r="DF1060" s="28"/>
      <c r="DG1060" s="28"/>
      <c r="DH1060" s="28"/>
      <c r="DM1060" s="202"/>
      <c r="DO1060" s="28"/>
      <c r="DP1060" s="28"/>
      <c r="DQ1060" s="28"/>
      <c r="DV1060" s="202"/>
      <c r="DX1060" s="28"/>
      <c r="DY1060" s="28"/>
      <c r="DZ1060" s="28"/>
      <c r="EE1060" s="202"/>
      <c r="EG1060" s="28"/>
      <c r="EH1060" s="28"/>
      <c r="EI1060" s="28"/>
      <c r="EN1060" s="202"/>
      <c r="EP1060" s="28"/>
      <c r="EQ1060" s="28"/>
      <c r="ER1060" s="28"/>
      <c r="EW1060" s="202"/>
      <c r="EY1060" s="28"/>
      <c r="EZ1060" s="28"/>
      <c r="FA1060" s="28"/>
      <c r="FF1060" s="202"/>
      <c r="FH1060" s="28"/>
      <c r="FI1060" s="28"/>
      <c r="FJ1060" s="28"/>
      <c r="FO1060" s="202"/>
      <c r="FQ1060" s="28"/>
      <c r="FR1060" s="28"/>
      <c r="FS1060" s="28"/>
      <c r="FX1060" s="202"/>
      <c r="FZ1060" s="28"/>
      <c r="GA1060" s="28"/>
      <c r="GB1060" s="28"/>
      <c r="GG1060" s="202"/>
      <c r="GI1060" s="28"/>
      <c r="GJ1060" s="28"/>
      <c r="GK1060" s="28"/>
      <c r="GP1060" s="202"/>
      <c r="GR1060" s="28"/>
      <c r="GS1060" s="28"/>
      <c r="GT1060" s="28"/>
      <c r="GY1060" s="202"/>
      <c r="HA1060" s="28"/>
      <c r="HB1060" s="28"/>
      <c r="HC1060" s="28"/>
      <c r="HH1060" s="202"/>
      <c r="HJ1060" s="28"/>
      <c r="HK1060" s="28"/>
      <c r="HL1060" s="28"/>
      <c r="HQ1060" s="28"/>
      <c r="HR1060" s="28"/>
      <c r="HS1060" s="28"/>
      <c r="HT1060" s="28"/>
      <c r="HU1060" s="28"/>
      <c r="HV1060" s="28"/>
      <c r="HW1060" s="28"/>
      <c r="HX1060" s="28"/>
      <c r="HY1060" s="28"/>
      <c r="HZ1060" s="28"/>
      <c r="IA1060" s="28"/>
      <c r="IB1060" s="28"/>
      <c r="IC1060" s="28"/>
      <c r="ID1060" s="28"/>
      <c r="IE1060" s="28"/>
      <c r="IF1060" s="28"/>
      <c r="IG1060" s="28"/>
      <c r="IH1060" s="28"/>
      <c r="II1060" s="28"/>
      <c r="IJ1060" s="28"/>
      <c r="IK1060" s="28"/>
      <c r="IL1060" s="28"/>
      <c r="IM1060" s="28"/>
      <c r="IN1060" s="28"/>
      <c r="IO1060" s="28"/>
      <c r="IP1060" s="28"/>
      <c r="IQ1060" s="28"/>
      <c r="IR1060" s="28"/>
      <c r="IS1060" s="28"/>
      <c r="IT1060" s="28"/>
      <c r="IU1060" s="28"/>
      <c r="IV1060" s="28"/>
    </row>
    <row r="1061" spans="1:256" s="54" customFormat="1" ht="18">
      <c r="A1061" s="364" t="s">
        <v>576</v>
      </c>
      <c r="B1061" s="292"/>
      <c r="C1061" s="292"/>
      <c r="D1061" s="54" t="s">
        <v>130</v>
      </c>
      <c r="E1061" s="54">
        <f t="shared" si="17"/>
        <v>5</v>
      </c>
      <c r="F1061" s="305">
        <f t="shared" si="18"/>
        <v>8</v>
      </c>
      <c r="H1061" s="28"/>
      <c r="I1061" s="28"/>
      <c r="J1061" s="28">
        <v>8</v>
      </c>
      <c r="K1061" s="28"/>
      <c r="L1061" s="28"/>
      <c r="M1061" s="239"/>
      <c r="N1061" s="28"/>
      <c r="R1061" s="202"/>
      <c r="T1061" s="28"/>
      <c r="U1061" s="28"/>
      <c r="V1061" s="28"/>
      <c r="AA1061" s="202"/>
      <c r="AC1061" s="28"/>
      <c r="AD1061" s="28"/>
      <c r="AE1061" s="28"/>
      <c r="AJ1061" s="202"/>
      <c r="AL1061" s="28"/>
      <c r="AM1061" s="28"/>
      <c r="AN1061" s="28"/>
      <c r="AS1061" s="202"/>
      <c r="AU1061" s="28"/>
      <c r="AV1061" s="28"/>
      <c r="AW1061" s="28"/>
      <c r="BB1061" s="202"/>
      <c r="BD1061" s="28"/>
      <c r="BE1061" s="28"/>
      <c r="BF1061" s="28"/>
      <c r="BK1061" s="202"/>
      <c r="BM1061" s="28"/>
      <c r="BN1061" s="28"/>
      <c r="BO1061" s="28"/>
      <c r="BT1061" s="202"/>
      <c r="BV1061" s="28"/>
      <c r="BW1061" s="28"/>
      <c r="BX1061" s="28"/>
      <c r="CC1061" s="202"/>
      <c r="CE1061" s="28"/>
      <c r="CF1061" s="28"/>
      <c r="CG1061" s="28"/>
      <c r="CL1061" s="202"/>
      <c r="CN1061" s="28"/>
      <c r="CO1061" s="28"/>
      <c r="CP1061" s="28"/>
      <c r="CU1061" s="202"/>
      <c r="CW1061" s="28"/>
      <c r="CX1061" s="28"/>
      <c r="CY1061" s="28"/>
      <c r="DD1061" s="202"/>
      <c r="DF1061" s="28"/>
      <c r="DG1061" s="28"/>
      <c r="DH1061" s="28"/>
      <c r="DM1061" s="202"/>
      <c r="DO1061" s="28"/>
      <c r="DP1061" s="28"/>
      <c r="DQ1061" s="28"/>
      <c r="DV1061" s="202"/>
      <c r="DX1061" s="28"/>
      <c r="DY1061" s="28"/>
      <c r="DZ1061" s="28"/>
      <c r="EE1061" s="202"/>
      <c r="EG1061" s="28"/>
      <c r="EH1061" s="28"/>
      <c r="EI1061" s="28"/>
      <c r="EN1061" s="202"/>
      <c r="EP1061" s="28"/>
      <c r="EQ1061" s="28"/>
      <c r="ER1061" s="28"/>
      <c r="EW1061" s="202"/>
      <c r="EY1061" s="28"/>
      <c r="EZ1061" s="28"/>
      <c r="FA1061" s="28"/>
      <c r="FF1061" s="202"/>
      <c r="FH1061" s="28"/>
      <c r="FI1061" s="28"/>
      <c r="FJ1061" s="28"/>
      <c r="FO1061" s="202"/>
      <c r="FQ1061" s="28"/>
      <c r="FR1061" s="28"/>
      <c r="FS1061" s="28"/>
      <c r="FX1061" s="202"/>
      <c r="FZ1061" s="28"/>
      <c r="GA1061" s="28"/>
      <c r="GB1061" s="28"/>
      <c r="GG1061" s="202"/>
      <c r="GI1061" s="28"/>
      <c r="GJ1061" s="28"/>
      <c r="GK1061" s="28"/>
      <c r="GP1061" s="202"/>
      <c r="GR1061" s="28"/>
      <c r="GS1061" s="28"/>
      <c r="GT1061" s="28"/>
      <c r="GY1061" s="202"/>
      <c r="HA1061" s="28"/>
      <c r="HB1061" s="28"/>
      <c r="HC1061" s="28"/>
      <c r="HH1061" s="202"/>
      <c r="HJ1061" s="28"/>
      <c r="HK1061" s="28"/>
      <c r="HL1061" s="28"/>
      <c r="HQ1061" s="28"/>
      <c r="HR1061" s="28"/>
      <c r="HS1061" s="28"/>
      <c r="HT1061" s="28"/>
      <c r="HU1061" s="28"/>
      <c r="HV1061" s="28"/>
      <c r="HW1061" s="28"/>
      <c r="HX1061" s="28"/>
      <c r="HY1061" s="28"/>
      <c r="HZ1061" s="28"/>
      <c r="IA1061" s="28"/>
      <c r="IB1061" s="28"/>
      <c r="IC1061" s="28"/>
      <c r="ID1061" s="28"/>
      <c r="IE1061" s="28"/>
      <c r="IF1061" s="28"/>
      <c r="IG1061" s="28"/>
      <c r="IH1061" s="28"/>
      <c r="II1061" s="28"/>
      <c r="IJ1061" s="28"/>
      <c r="IK1061" s="28"/>
      <c r="IL1061" s="28"/>
      <c r="IM1061" s="28"/>
      <c r="IN1061" s="28"/>
      <c r="IO1061" s="28"/>
      <c r="IP1061" s="28"/>
      <c r="IQ1061" s="28"/>
      <c r="IR1061" s="28"/>
      <c r="IS1061" s="28"/>
      <c r="IT1061" s="28"/>
      <c r="IU1061" s="28"/>
      <c r="IV1061" s="28"/>
    </row>
    <row r="1062" spans="1:256" s="54" customFormat="1" ht="18">
      <c r="A1062" s="364" t="s">
        <v>950</v>
      </c>
      <c r="B1062" s="28"/>
      <c r="C1062" s="292"/>
      <c r="D1062" s="365" t="s">
        <v>129</v>
      </c>
      <c r="E1062" s="54">
        <f t="shared" si="17"/>
        <v>0</v>
      </c>
      <c r="F1062" s="305">
        <f t="shared" si="18"/>
        <v>9</v>
      </c>
      <c r="G1062" s="54">
        <v>8</v>
      </c>
      <c r="H1062" s="239"/>
      <c r="I1062" s="28"/>
      <c r="J1062" s="28">
        <v>1</v>
      </c>
      <c r="K1062" s="28"/>
      <c r="L1062" s="28"/>
      <c r="M1062" s="239"/>
      <c r="N1062" s="28"/>
      <c r="R1062" s="202"/>
      <c r="T1062" s="28"/>
      <c r="U1062" s="28"/>
      <c r="V1062" s="28"/>
      <c r="AA1062" s="202"/>
      <c r="AC1062" s="28"/>
      <c r="AD1062" s="28"/>
      <c r="AE1062" s="28"/>
      <c r="AJ1062" s="202"/>
      <c r="AL1062" s="28"/>
      <c r="AM1062" s="28"/>
      <c r="AN1062" s="28"/>
      <c r="AS1062" s="202"/>
      <c r="AU1062" s="28"/>
      <c r="AV1062" s="28"/>
      <c r="AW1062" s="28"/>
      <c r="BB1062" s="202"/>
      <c r="BD1062" s="28"/>
      <c r="BE1062" s="28"/>
      <c r="BF1062" s="28"/>
      <c r="BK1062" s="202"/>
      <c r="BM1062" s="28"/>
      <c r="BN1062" s="28"/>
      <c r="BO1062" s="28"/>
      <c r="BT1062" s="202"/>
      <c r="BV1062" s="28"/>
      <c r="BW1062" s="28"/>
      <c r="BX1062" s="28"/>
      <c r="CC1062" s="202"/>
      <c r="CE1062" s="28"/>
      <c r="CF1062" s="28"/>
      <c r="CG1062" s="28"/>
      <c r="CL1062" s="202"/>
      <c r="CN1062" s="28"/>
      <c r="CO1062" s="28"/>
      <c r="CP1062" s="28"/>
      <c r="CU1062" s="202"/>
      <c r="CW1062" s="28"/>
      <c r="CX1062" s="28"/>
      <c r="CY1062" s="28"/>
      <c r="DD1062" s="202"/>
      <c r="DF1062" s="28"/>
      <c r="DG1062" s="28"/>
      <c r="DH1062" s="28"/>
      <c r="DM1062" s="202"/>
      <c r="DO1062" s="28"/>
      <c r="DP1062" s="28"/>
      <c r="DQ1062" s="28"/>
      <c r="DV1062" s="202"/>
      <c r="DX1062" s="28"/>
      <c r="DY1062" s="28"/>
      <c r="DZ1062" s="28"/>
      <c r="EE1062" s="202"/>
      <c r="EG1062" s="28"/>
      <c r="EH1062" s="28"/>
      <c r="EI1062" s="28"/>
      <c r="EN1062" s="202"/>
      <c r="EP1062" s="28"/>
      <c r="EQ1062" s="28"/>
      <c r="ER1062" s="28"/>
      <c r="EW1062" s="202"/>
      <c r="EY1062" s="28"/>
      <c r="EZ1062" s="28"/>
      <c r="FA1062" s="28"/>
      <c r="FF1062" s="202"/>
      <c r="FH1062" s="28"/>
      <c r="FI1062" s="28"/>
      <c r="FJ1062" s="28"/>
      <c r="FO1062" s="202"/>
      <c r="FQ1062" s="28"/>
      <c r="FR1062" s="28"/>
      <c r="FS1062" s="28"/>
      <c r="FX1062" s="202"/>
      <c r="FZ1062" s="28"/>
      <c r="GA1062" s="28"/>
      <c r="GB1062" s="28"/>
      <c r="GG1062" s="202"/>
      <c r="GI1062" s="28"/>
      <c r="GJ1062" s="28"/>
      <c r="GK1062" s="28"/>
      <c r="GP1062" s="202"/>
      <c r="GR1062" s="28"/>
      <c r="GS1062" s="28"/>
      <c r="GT1062" s="28"/>
      <c r="GY1062" s="202"/>
      <c r="HA1062" s="28"/>
      <c r="HB1062" s="28"/>
      <c r="HC1062" s="28"/>
      <c r="HH1062" s="202"/>
      <c r="HJ1062" s="28"/>
      <c r="HK1062" s="28"/>
      <c r="HL1062" s="28"/>
      <c r="HQ1062" s="28"/>
      <c r="HR1062" s="28"/>
      <c r="HS1062" s="28"/>
      <c r="HT1062" s="28"/>
      <c r="HU1062" s="28"/>
      <c r="HV1062" s="28"/>
      <c r="HW1062" s="28"/>
      <c r="HX1062" s="28"/>
      <c r="HY1062" s="28"/>
      <c r="HZ1062" s="28"/>
      <c r="IA1062" s="28"/>
      <c r="IB1062" s="28"/>
      <c r="IC1062" s="28"/>
      <c r="ID1062" s="28"/>
      <c r="IE1062" s="28"/>
      <c r="IF1062" s="28"/>
      <c r="IG1062" s="28"/>
      <c r="IH1062" s="28"/>
      <c r="II1062" s="28"/>
      <c r="IJ1062" s="28"/>
      <c r="IK1062" s="28"/>
      <c r="IL1062" s="28"/>
      <c r="IM1062" s="28"/>
      <c r="IN1062" s="28"/>
      <c r="IO1062" s="28"/>
      <c r="IP1062" s="28"/>
      <c r="IQ1062" s="28"/>
      <c r="IR1062" s="28"/>
      <c r="IS1062" s="28"/>
      <c r="IT1062" s="28"/>
      <c r="IU1062" s="28"/>
      <c r="IV1062" s="28"/>
    </row>
    <row r="1063" spans="1:256" s="54" customFormat="1" ht="18">
      <c r="A1063" s="364" t="s">
        <v>2419</v>
      </c>
      <c r="B1063" s="28"/>
      <c r="C1063" s="292"/>
      <c r="D1063" s="365" t="s">
        <v>129</v>
      </c>
      <c r="E1063" s="54">
        <f t="shared" si="17"/>
        <v>0</v>
      </c>
      <c r="F1063" s="305">
        <f t="shared" si="18"/>
        <v>0</v>
      </c>
      <c r="H1063" s="28"/>
      <c r="I1063" s="28"/>
      <c r="J1063" s="28"/>
      <c r="K1063" s="28"/>
      <c r="M1063" s="28"/>
      <c r="N1063" s="28"/>
      <c r="R1063" s="202"/>
      <c r="T1063" s="28"/>
      <c r="U1063" s="28"/>
      <c r="V1063" s="28"/>
      <c r="AA1063" s="202"/>
      <c r="AC1063" s="28"/>
      <c r="AD1063" s="28"/>
      <c r="AE1063" s="28"/>
      <c r="AJ1063" s="202"/>
      <c r="AL1063" s="28"/>
      <c r="AM1063" s="28"/>
      <c r="AN1063" s="28"/>
      <c r="AS1063" s="202"/>
      <c r="AU1063" s="28"/>
      <c r="AV1063" s="28"/>
      <c r="AW1063" s="28"/>
      <c r="BB1063" s="202"/>
      <c r="BD1063" s="28"/>
      <c r="BE1063" s="28"/>
      <c r="BF1063" s="28"/>
      <c r="BK1063" s="202"/>
      <c r="BM1063" s="28"/>
      <c r="BN1063" s="28"/>
      <c r="BO1063" s="28"/>
      <c r="BT1063" s="202"/>
      <c r="BV1063" s="28"/>
      <c r="BW1063" s="28"/>
      <c r="BX1063" s="28"/>
      <c r="CC1063" s="202"/>
      <c r="CE1063" s="28"/>
      <c r="CF1063" s="28"/>
      <c r="CG1063" s="28"/>
      <c r="CL1063" s="202"/>
      <c r="CN1063" s="28"/>
      <c r="CO1063" s="28"/>
      <c r="CP1063" s="28"/>
      <c r="CU1063" s="202"/>
      <c r="CW1063" s="28"/>
      <c r="CX1063" s="28"/>
      <c r="CY1063" s="28"/>
      <c r="DD1063" s="202"/>
      <c r="DF1063" s="28"/>
      <c r="DG1063" s="28"/>
      <c r="DH1063" s="28"/>
      <c r="DM1063" s="202"/>
      <c r="DO1063" s="28"/>
      <c r="DP1063" s="28"/>
      <c r="DQ1063" s="28"/>
      <c r="DV1063" s="202"/>
      <c r="DX1063" s="28"/>
      <c r="DY1063" s="28"/>
      <c r="DZ1063" s="28"/>
      <c r="EE1063" s="202"/>
      <c r="EG1063" s="28"/>
      <c r="EH1063" s="28"/>
      <c r="EI1063" s="28"/>
      <c r="EN1063" s="202"/>
      <c r="EP1063" s="28"/>
      <c r="EQ1063" s="28"/>
      <c r="ER1063" s="28"/>
      <c r="EW1063" s="202"/>
      <c r="EY1063" s="28"/>
      <c r="EZ1063" s="28"/>
      <c r="FA1063" s="28"/>
      <c r="FF1063" s="202"/>
      <c r="FH1063" s="28"/>
      <c r="FI1063" s="28"/>
      <c r="FJ1063" s="28"/>
      <c r="FO1063" s="202"/>
      <c r="FQ1063" s="28"/>
      <c r="FR1063" s="28"/>
      <c r="FS1063" s="28"/>
      <c r="FX1063" s="202"/>
      <c r="FZ1063" s="28"/>
      <c r="GA1063" s="28"/>
      <c r="GB1063" s="28"/>
      <c r="GG1063" s="202"/>
      <c r="GI1063" s="28"/>
      <c r="GJ1063" s="28"/>
      <c r="GK1063" s="28"/>
      <c r="GP1063" s="202"/>
      <c r="GR1063" s="28"/>
      <c r="GS1063" s="28"/>
      <c r="GT1063" s="28"/>
      <c r="GY1063" s="202"/>
      <c r="HA1063" s="28"/>
      <c r="HB1063" s="28"/>
      <c r="HC1063" s="28"/>
      <c r="HH1063" s="202"/>
      <c r="HJ1063" s="28"/>
      <c r="HK1063" s="28"/>
      <c r="HL1063" s="28"/>
      <c r="HQ1063" s="28"/>
      <c r="HR1063" s="28"/>
      <c r="HS1063" s="28"/>
      <c r="HT1063" s="28"/>
      <c r="HU1063" s="28"/>
      <c r="HV1063" s="28"/>
      <c r="HW1063" s="28"/>
      <c r="HX1063" s="28"/>
      <c r="HY1063" s="28"/>
      <c r="HZ1063" s="28"/>
      <c r="IA1063" s="28"/>
      <c r="IB1063" s="28"/>
      <c r="IC1063" s="28"/>
      <c r="ID1063" s="28"/>
      <c r="IE1063" s="28"/>
      <c r="IF1063" s="28"/>
      <c r="IG1063" s="28"/>
      <c r="IH1063" s="28"/>
      <c r="II1063" s="28"/>
      <c r="IJ1063" s="28"/>
      <c r="IK1063" s="28"/>
      <c r="IL1063" s="28"/>
      <c r="IM1063" s="28"/>
      <c r="IN1063" s="28"/>
      <c r="IO1063" s="28"/>
      <c r="IP1063" s="28"/>
      <c r="IQ1063" s="28"/>
      <c r="IR1063" s="28"/>
      <c r="IS1063" s="28"/>
      <c r="IT1063" s="28"/>
      <c r="IU1063" s="28"/>
      <c r="IV1063" s="28"/>
    </row>
    <row r="1064" spans="1:256" s="54" customFormat="1" ht="18">
      <c r="A1064" s="364" t="s">
        <v>1059</v>
      </c>
      <c r="B1064" s="28"/>
      <c r="C1064" s="292"/>
      <c r="D1064" s="365" t="s">
        <v>129</v>
      </c>
      <c r="E1064" s="54">
        <f t="shared" si="17"/>
        <v>0</v>
      </c>
      <c r="F1064" s="305">
        <f t="shared" si="18"/>
        <v>15</v>
      </c>
      <c r="H1064" s="28"/>
      <c r="I1064" s="28">
        <v>3</v>
      </c>
      <c r="J1064" s="28">
        <v>7</v>
      </c>
      <c r="K1064" s="28">
        <v>5</v>
      </c>
      <c r="L1064" s="300"/>
      <c r="M1064" s="28"/>
      <c r="N1064" s="28"/>
      <c r="R1064" s="202"/>
      <c r="T1064" s="28"/>
      <c r="U1064" s="28"/>
      <c r="V1064" s="28"/>
      <c r="AA1064" s="202"/>
      <c r="AC1064" s="28"/>
      <c r="AD1064" s="28"/>
      <c r="AE1064" s="28"/>
      <c r="AJ1064" s="202"/>
      <c r="AL1064" s="28"/>
      <c r="AM1064" s="28"/>
      <c r="AN1064" s="28"/>
      <c r="AS1064" s="202"/>
      <c r="AU1064" s="28"/>
      <c r="AV1064" s="28"/>
      <c r="AW1064" s="28"/>
      <c r="BB1064" s="202"/>
      <c r="BD1064" s="28"/>
      <c r="BE1064" s="28"/>
      <c r="BF1064" s="28"/>
      <c r="BK1064" s="202"/>
      <c r="BM1064" s="28"/>
      <c r="BN1064" s="28"/>
      <c r="BO1064" s="28"/>
      <c r="BT1064" s="202"/>
      <c r="BV1064" s="28"/>
      <c r="BW1064" s="28"/>
      <c r="BX1064" s="28"/>
      <c r="CC1064" s="202"/>
      <c r="CE1064" s="28"/>
      <c r="CF1064" s="28"/>
      <c r="CG1064" s="28"/>
      <c r="CL1064" s="202"/>
      <c r="CN1064" s="28"/>
      <c r="CO1064" s="28"/>
      <c r="CP1064" s="28"/>
      <c r="CU1064" s="202"/>
      <c r="CW1064" s="28"/>
      <c r="CX1064" s="28"/>
      <c r="CY1064" s="28"/>
      <c r="DD1064" s="202"/>
      <c r="DF1064" s="28"/>
      <c r="DG1064" s="28"/>
      <c r="DH1064" s="28"/>
      <c r="DM1064" s="202"/>
      <c r="DO1064" s="28"/>
      <c r="DP1064" s="28"/>
      <c r="DQ1064" s="28"/>
      <c r="DV1064" s="202"/>
      <c r="DX1064" s="28"/>
      <c r="DY1064" s="28"/>
      <c r="DZ1064" s="28"/>
      <c r="EE1064" s="202"/>
      <c r="EG1064" s="28"/>
      <c r="EH1064" s="28"/>
      <c r="EI1064" s="28"/>
      <c r="EN1064" s="202"/>
      <c r="EP1064" s="28"/>
      <c r="EQ1064" s="28"/>
      <c r="ER1064" s="28"/>
      <c r="EW1064" s="202"/>
      <c r="EY1064" s="28"/>
      <c r="EZ1064" s="28"/>
      <c r="FA1064" s="28"/>
      <c r="FF1064" s="202"/>
      <c r="FH1064" s="28"/>
      <c r="FI1064" s="28"/>
      <c r="FJ1064" s="28"/>
      <c r="FO1064" s="202"/>
      <c r="FQ1064" s="28"/>
      <c r="FR1064" s="28"/>
      <c r="FS1064" s="28"/>
      <c r="FX1064" s="202"/>
      <c r="FZ1064" s="28"/>
      <c r="GA1064" s="28"/>
      <c r="GB1064" s="28"/>
      <c r="GG1064" s="202"/>
      <c r="GI1064" s="28"/>
      <c r="GJ1064" s="28"/>
      <c r="GK1064" s="28"/>
      <c r="GP1064" s="202"/>
      <c r="GR1064" s="28"/>
      <c r="GS1064" s="28"/>
      <c r="GT1064" s="28"/>
      <c r="GY1064" s="202"/>
      <c r="HA1064" s="28"/>
      <c r="HB1064" s="28"/>
      <c r="HC1064" s="28"/>
      <c r="HH1064" s="202"/>
      <c r="HJ1064" s="28"/>
      <c r="HK1064" s="28"/>
      <c r="HL1064" s="28"/>
      <c r="HQ1064" s="28"/>
      <c r="HR1064" s="28"/>
      <c r="HS1064" s="28"/>
      <c r="HT1064" s="28"/>
      <c r="HU1064" s="28"/>
      <c r="HV1064" s="28"/>
      <c r="HW1064" s="28"/>
      <c r="HX1064" s="28"/>
      <c r="HY1064" s="28"/>
      <c r="HZ1064" s="28"/>
      <c r="IA1064" s="28"/>
      <c r="IB1064" s="28"/>
      <c r="IC1064" s="28"/>
      <c r="ID1064" s="28"/>
      <c r="IE1064" s="28"/>
      <c r="IF1064" s="28"/>
      <c r="IG1064" s="28"/>
      <c r="IH1064" s="28"/>
      <c r="II1064" s="28"/>
      <c r="IJ1064" s="28"/>
      <c r="IK1064" s="28"/>
      <c r="IL1064" s="28"/>
      <c r="IM1064" s="28"/>
      <c r="IN1064" s="28"/>
      <c r="IO1064" s="28"/>
      <c r="IP1064" s="28"/>
      <c r="IQ1064" s="28"/>
      <c r="IR1064" s="28"/>
      <c r="IS1064" s="28"/>
      <c r="IT1064" s="28"/>
      <c r="IU1064" s="28"/>
      <c r="IV1064" s="28"/>
    </row>
    <row r="1065" spans="1:256" s="54" customFormat="1" ht="18">
      <c r="A1065" s="364" t="s">
        <v>457</v>
      </c>
      <c r="B1065" s="28"/>
      <c r="C1065" s="292"/>
      <c r="D1065" s="54" t="s">
        <v>134</v>
      </c>
      <c r="E1065" s="54">
        <f t="shared" si="17"/>
        <v>7</v>
      </c>
      <c r="F1065" s="305">
        <f t="shared" si="18"/>
        <v>139</v>
      </c>
      <c r="H1065" s="28">
        <v>52</v>
      </c>
      <c r="I1065" s="28">
        <v>87</v>
      </c>
      <c r="J1065" s="28"/>
      <c r="K1065" s="28"/>
      <c r="L1065" s="300"/>
      <c r="M1065" s="239"/>
      <c r="N1065" s="28"/>
      <c r="R1065" s="202"/>
      <c r="T1065" s="28"/>
      <c r="U1065" s="28"/>
      <c r="V1065" s="28"/>
      <c r="AA1065" s="202"/>
      <c r="AC1065" s="28"/>
      <c r="AD1065" s="28"/>
      <c r="AE1065" s="28"/>
      <c r="AJ1065" s="202"/>
      <c r="AL1065" s="28"/>
      <c r="AM1065" s="28"/>
      <c r="AN1065" s="28"/>
      <c r="AS1065" s="202"/>
      <c r="AU1065" s="28"/>
      <c r="AV1065" s="28"/>
      <c r="AW1065" s="28"/>
      <c r="BB1065" s="202"/>
      <c r="BD1065" s="28"/>
      <c r="BE1065" s="28"/>
      <c r="BF1065" s="28"/>
      <c r="BK1065" s="202"/>
      <c r="BM1065" s="28"/>
      <c r="BN1065" s="28"/>
      <c r="BO1065" s="28"/>
      <c r="BT1065" s="202"/>
      <c r="BV1065" s="28"/>
      <c r="BW1065" s="28"/>
      <c r="BX1065" s="28"/>
      <c r="CC1065" s="202"/>
      <c r="CE1065" s="28"/>
      <c r="CF1065" s="28"/>
      <c r="CG1065" s="28"/>
      <c r="CL1065" s="202"/>
      <c r="CN1065" s="28"/>
      <c r="CO1065" s="28"/>
      <c r="CP1065" s="28"/>
      <c r="CU1065" s="202"/>
      <c r="CW1065" s="28"/>
      <c r="CX1065" s="28"/>
      <c r="CY1065" s="28"/>
      <c r="DD1065" s="202"/>
      <c r="DF1065" s="28"/>
      <c r="DG1065" s="28"/>
      <c r="DH1065" s="28"/>
      <c r="DM1065" s="202"/>
      <c r="DO1065" s="28"/>
      <c r="DP1065" s="28"/>
      <c r="DQ1065" s="28"/>
      <c r="DV1065" s="202"/>
      <c r="DX1065" s="28"/>
      <c r="DY1065" s="28"/>
      <c r="DZ1065" s="28"/>
      <c r="EE1065" s="202"/>
      <c r="EG1065" s="28"/>
      <c r="EH1065" s="28"/>
      <c r="EI1065" s="28"/>
      <c r="EN1065" s="202"/>
      <c r="EP1065" s="28"/>
      <c r="EQ1065" s="28"/>
      <c r="ER1065" s="28"/>
      <c r="EW1065" s="202"/>
      <c r="EY1065" s="28"/>
      <c r="EZ1065" s="28"/>
      <c r="FA1065" s="28"/>
      <c r="FF1065" s="202"/>
      <c r="FH1065" s="28"/>
      <c r="FI1065" s="28"/>
      <c r="FJ1065" s="28"/>
      <c r="FO1065" s="202"/>
      <c r="FQ1065" s="28"/>
      <c r="FR1065" s="28"/>
      <c r="FS1065" s="28"/>
      <c r="FX1065" s="202"/>
      <c r="FZ1065" s="28"/>
      <c r="GA1065" s="28"/>
      <c r="GB1065" s="28"/>
      <c r="GG1065" s="202"/>
      <c r="GI1065" s="28"/>
      <c r="GJ1065" s="28"/>
      <c r="GK1065" s="28"/>
      <c r="GP1065" s="202"/>
      <c r="GR1065" s="28"/>
      <c r="GS1065" s="28"/>
      <c r="GT1065" s="28"/>
      <c r="GY1065" s="202"/>
      <c r="HA1065" s="28"/>
      <c r="HB1065" s="28"/>
      <c r="HC1065" s="28"/>
      <c r="HH1065" s="202"/>
      <c r="HJ1065" s="28"/>
      <c r="HK1065" s="28"/>
      <c r="HL1065" s="28"/>
      <c r="HQ1065" s="28"/>
      <c r="HR1065" s="28"/>
      <c r="HS1065" s="28"/>
      <c r="HT1065" s="28"/>
      <c r="HU1065" s="28"/>
      <c r="HV1065" s="28"/>
      <c r="HW1065" s="28"/>
      <c r="HX1065" s="28"/>
      <c r="HY1065" s="28"/>
      <c r="HZ1065" s="28"/>
      <c r="IA1065" s="28"/>
      <c r="IB1065" s="28"/>
      <c r="IC1065" s="28"/>
      <c r="ID1065" s="28"/>
      <c r="IE1065" s="28"/>
      <c r="IF1065" s="28"/>
      <c r="IG1065" s="28"/>
      <c r="IH1065" s="28"/>
      <c r="II1065" s="28"/>
      <c r="IJ1065" s="28"/>
      <c r="IK1065" s="28"/>
      <c r="IL1065" s="28"/>
      <c r="IM1065" s="28"/>
      <c r="IN1065" s="28"/>
      <c r="IO1065" s="28"/>
      <c r="IP1065" s="28"/>
      <c r="IQ1065" s="28"/>
      <c r="IR1065" s="28"/>
      <c r="IS1065" s="28"/>
      <c r="IT1065" s="28"/>
      <c r="IU1065" s="28"/>
      <c r="IV1065" s="28"/>
    </row>
    <row r="1066" spans="1:256" s="54" customFormat="1" ht="18">
      <c r="A1066" s="364" t="s">
        <v>915</v>
      </c>
      <c r="B1066" s="28"/>
      <c r="C1066" s="292"/>
      <c r="D1066" s="365" t="s">
        <v>129</v>
      </c>
      <c r="E1066" s="54">
        <f t="shared" si="17"/>
        <v>0</v>
      </c>
      <c r="F1066" s="305">
        <f t="shared" si="18"/>
        <v>0</v>
      </c>
      <c r="H1066" s="239"/>
      <c r="I1066" s="28"/>
      <c r="J1066" s="28"/>
      <c r="K1066" s="28"/>
      <c r="L1066" s="300"/>
      <c r="M1066" s="239"/>
      <c r="N1066" s="28"/>
      <c r="R1066" s="202"/>
      <c r="T1066" s="28"/>
      <c r="U1066" s="28"/>
      <c r="V1066" s="28"/>
      <c r="AA1066" s="202"/>
      <c r="AC1066" s="28"/>
      <c r="AD1066" s="28"/>
      <c r="AE1066" s="28"/>
      <c r="AJ1066" s="202"/>
      <c r="AL1066" s="28"/>
      <c r="AM1066" s="28"/>
      <c r="AN1066" s="28"/>
      <c r="AS1066" s="202"/>
      <c r="AU1066" s="28"/>
      <c r="AV1066" s="28"/>
      <c r="AW1066" s="28"/>
      <c r="BB1066" s="202"/>
      <c r="BD1066" s="28"/>
      <c r="BE1066" s="28"/>
      <c r="BF1066" s="28"/>
      <c r="BK1066" s="202"/>
      <c r="BM1066" s="28"/>
      <c r="BN1066" s="28"/>
      <c r="BO1066" s="28"/>
      <c r="BT1066" s="202"/>
      <c r="BV1066" s="28"/>
      <c r="BW1066" s="28"/>
      <c r="BX1066" s="28"/>
      <c r="CC1066" s="202"/>
      <c r="CE1066" s="28"/>
      <c r="CF1066" s="28"/>
      <c r="CG1066" s="28"/>
      <c r="CL1066" s="202"/>
      <c r="CN1066" s="28"/>
      <c r="CO1066" s="28"/>
      <c r="CP1066" s="28"/>
      <c r="CU1066" s="202"/>
      <c r="CW1066" s="28"/>
      <c r="CX1066" s="28"/>
      <c r="CY1066" s="28"/>
      <c r="DD1066" s="202"/>
      <c r="DF1066" s="28"/>
      <c r="DG1066" s="28"/>
      <c r="DH1066" s="28"/>
      <c r="DM1066" s="202"/>
      <c r="DO1066" s="28"/>
      <c r="DP1066" s="28"/>
      <c r="DQ1066" s="28"/>
      <c r="DV1066" s="202"/>
      <c r="DX1066" s="28"/>
      <c r="DY1066" s="28"/>
      <c r="DZ1066" s="28"/>
      <c r="EE1066" s="202"/>
      <c r="EG1066" s="28"/>
      <c r="EH1066" s="28"/>
      <c r="EI1066" s="28"/>
      <c r="EN1066" s="202"/>
      <c r="EP1066" s="28"/>
      <c r="EQ1066" s="28"/>
      <c r="ER1066" s="28"/>
      <c r="EW1066" s="202"/>
      <c r="EY1066" s="28"/>
      <c r="EZ1066" s="28"/>
      <c r="FA1066" s="28"/>
      <c r="FF1066" s="202"/>
      <c r="FH1066" s="28"/>
      <c r="FI1066" s="28"/>
      <c r="FJ1066" s="28"/>
      <c r="FO1066" s="202"/>
      <c r="FQ1066" s="28"/>
      <c r="FR1066" s="28"/>
      <c r="FS1066" s="28"/>
      <c r="FX1066" s="202"/>
      <c r="FZ1066" s="28"/>
      <c r="GA1066" s="28"/>
      <c r="GB1066" s="28"/>
      <c r="GG1066" s="202"/>
      <c r="GI1066" s="28"/>
      <c r="GJ1066" s="28"/>
      <c r="GK1066" s="28"/>
      <c r="GP1066" s="202"/>
      <c r="GR1066" s="28"/>
      <c r="GS1066" s="28"/>
      <c r="GT1066" s="28"/>
      <c r="GY1066" s="202"/>
      <c r="HA1066" s="28"/>
      <c r="HB1066" s="28"/>
      <c r="HC1066" s="28"/>
      <c r="HH1066" s="202"/>
      <c r="HJ1066" s="28"/>
      <c r="HK1066" s="28"/>
      <c r="HL1066" s="28"/>
      <c r="HQ1066" s="28"/>
      <c r="HR1066" s="28"/>
      <c r="HS1066" s="28"/>
      <c r="HT1066" s="28"/>
      <c r="HU1066" s="28"/>
      <c r="HV1066" s="28"/>
      <c r="HW1066" s="28"/>
      <c r="HX1066" s="28"/>
      <c r="HY1066" s="28"/>
      <c r="HZ1066" s="28"/>
      <c r="IA1066" s="28"/>
      <c r="IB1066" s="28"/>
      <c r="IC1066" s="28"/>
      <c r="ID1066" s="28"/>
      <c r="IE1066" s="28"/>
      <c r="IF1066" s="28"/>
      <c r="IG1066" s="28"/>
      <c r="IH1066" s="28"/>
      <c r="II1066" s="28"/>
      <c r="IJ1066" s="28"/>
      <c r="IK1066" s="28"/>
      <c r="IL1066" s="28"/>
      <c r="IM1066" s="28"/>
      <c r="IN1066" s="28"/>
      <c r="IO1066" s="28"/>
      <c r="IP1066" s="28"/>
      <c r="IQ1066" s="28"/>
      <c r="IR1066" s="28"/>
      <c r="IS1066" s="28"/>
      <c r="IT1066" s="28"/>
      <c r="IU1066" s="28"/>
      <c r="IV1066" s="28"/>
    </row>
    <row r="1067" spans="1:256" s="54" customFormat="1" ht="18">
      <c r="A1067" s="364" t="s">
        <v>743</v>
      </c>
      <c r="B1067" s="28"/>
      <c r="C1067" s="292"/>
      <c r="D1067" s="365" t="s">
        <v>129</v>
      </c>
      <c r="E1067" s="54">
        <f t="shared" si="17"/>
        <v>0</v>
      </c>
      <c r="F1067" s="305">
        <f t="shared" si="18"/>
        <v>27</v>
      </c>
      <c r="H1067" s="28">
        <v>8</v>
      </c>
      <c r="I1067" s="28">
        <v>1</v>
      </c>
      <c r="J1067" s="28">
        <v>18</v>
      </c>
      <c r="K1067" s="28"/>
      <c r="L1067" s="300"/>
      <c r="M1067" s="28"/>
      <c r="N1067" s="28"/>
      <c r="R1067" s="202"/>
      <c r="T1067" s="28"/>
      <c r="U1067" s="28"/>
      <c r="V1067" s="28"/>
      <c r="AA1067" s="202"/>
      <c r="AC1067" s="28"/>
      <c r="AD1067" s="28"/>
      <c r="AE1067" s="28"/>
      <c r="AJ1067" s="202"/>
      <c r="AL1067" s="28"/>
      <c r="AM1067" s="28"/>
      <c r="AN1067" s="28"/>
      <c r="AS1067" s="202"/>
      <c r="AU1067" s="28"/>
      <c r="AV1067" s="28"/>
      <c r="AW1067" s="28"/>
      <c r="BB1067" s="202"/>
      <c r="BD1067" s="28"/>
      <c r="BE1067" s="28"/>
      <c r="BF1067" s="28"/>
      <c r="BK1067" s="202"/>
      <c r="BM1067" s="28"/>
      <c r="BN1067" s="28"/>
      <c r="BO1067" s="28"/>
      <c r="BT1067" s="202"/>
      <c r="BV1067" s="28"/>
      <c r="BW1067" s="28"/>
      <c r="BX1067" s="28"/>
      <c r="CC1067" s="202"/>
      <c r="CE1067" s="28"/>
      <c r="CF1067" s="28"/>
      <c r="CG1067" s="28"/>
      <c r="CL1067" s="202"/>
      <c r="CN1067" s="28"/>
      <c r="CO1067" s="28"/>
      <c r="CP1067" s="28"/>
      <c r="CU1067" s="202"/>
      <c r="CW1067" s="28"/>
      <c r="CX1067" s="28"/>
      <c r="CY1067" s="28"/>
      <c r="DD1067" s="202"/>
      <c r="DF1067" s="28"/>
      <c r="DG1067" s="28"/>
      <c r="DH1067" s="28"/>
      <c r="DM1067" s="202"/>
      <c r="DO1067" s="28"/>
      <c r="DP1067" s="28"/>
      <c r="DQ1067" s="28"/>
      <c r="DV1067" s="202"/>
      <c r="DX1067" s="28"/>
      <c r="DY1067" s="28"/>
      <c r="DZ1067" s="28"/>
      <c r="EE1067" s="202"/>
      <c r="EG1067" s="28"/>
      <c r="EH1067" s="28"/>
      <c r="EI1067" s="28"/>
      <c r="EN1067" s="202"/>
      <c r="EP1067" s="28"/>
      <c r="EQ1067" s="28"/>
      <c r="ER1067" s="28"/>
      <c r="EW1067" s="202"/>
      <c r="EY1067" s="28"/>
      <c r="EZ1067" s="28"/>
      <c r="FA1067" s="28"/>
      <c r="FF1067" s="202"/>
      <c r="FH1067" s="28"/>
      <c r="FI1067" s="28"/>
      <c r="FJ1067" s="28"/>
      <c r="FO1067" s="202"/>
      <c r="FQ1067" s="28"/>
      <c r="FR1067" s="28"/>
      <c r="FS1067" s="28"/>
      <c r="FX1067" s="202"/>
      <c r="FZ1067" s="28"/>
      <c r="GA1067" s="28"/>
      <c r="GB1067" s="28"/>
      <c r="GG1067" s="202"/>
      <c r="GI1067" s="28"/>
      <c r="GJ1067" s="28"/>
      <c r="GK1067" s="28"/>
      <c r="GP1067" s="202"/>
      <c r="GR1067" s="28"/>
      <c r="GS1067" s="28"/>
      <c r="GT1067" s="28"/>
      <c r="GY1067" s="202"/>
      <c r="HA1067" s="28"/>
      <c r="HB1067" s="28"/>
      <c r="HC1067" s="28"/>
      <c r="HH1067" s="202"/>
      <c r="HJ1067" s="28"/>
      <c r="HK1067" s="28"/>
      <c r="HL1067" s="28"/>
      <c r="HQ1067" s="28"/>
      <c r="HR1067" s="28"/>
      <c r="HS1067" s="28"/>
      <c r="HT1067" s="28"/>
      <c r="HU1067" s="28"/>
      <c r="HV1067" s="28"/>
      <c r="HW1067" s="28"/>
      <c r="HX1067" s="28"/>
      <c r="HY1067" s="28"/>
      <c r="HZ1067" s="28"/>
      <c r="IA1067" s="28"/>
      <c r="IB1067" s="28"/>
      <c r="IC1067" s="28"/>
      <c r="ID1067" s="28"/>
      <c r="IE1067" s="28"/>
      <c r="IF1067" s="28"/>
      <c r="IG1067" s="28"/>
      <c r="IH1067" s="28"/>
      <c r="II1067" s="28"/>
      <c r="IJ1067" s="28"/>
      <c r="IK1067" s="28"/>
      <c r="IL1067" s="28"/>
      <c r="IM1067" s="28"/>
      <c r="IN1067" s="28"/>
      <c r="IO1067" s="28"/>
      <c r="IP1067" s="28"/>
      <c r="IQ1067" s="28"/>
      <c r="IR1067" s="28"/>
      <c r="IS1067" s="28"/>
      <c r="IT1067" s="28"/>
      <c r="IU1067" s="28"/>
      <c r="IV1067" s="28"/>
    </row>
    <row r="1068" spans="1:256" s="54" customFormat="1" ht="18">
      <c r="A1068" s="364" t="s">
        <v>2420</v>
      </c>
      <c r="B1068" s="28"/>
      <c r="C1068" s="292"/>
      <c r="D1068" s="365" t="s">
        <v>129</v>
      </c>
      <c r="E1068" s="54">
        <f t="shared" si="17"/>
        <v>0</v>
      </c>
      <c r="F1068" s="305">
        <f t="shared" si="18"/>
        <v>4</v>
      </c>
      <c r="H1068" s="28"/>
      <c r="I1068" s="28"/>
      <c r="J1068" s="28">
        <v>4</v>
      </c>
      <c r="K1068" s="28"/>
      <c r="M1068" s="28"/>
      <c r="N1068" s="28"/>
      <c r="R1068" s="202"/>
      <c r="T1068" s="28"/>
      <c r="U1068" s="28"/>
      <c r="V1068" s="28"/>
      <c r="AA1068" s="202"/>
      <c r="AC1068" s="28"/>
      <c r="AD1068" s="28"/>
      <c r="AE1068" s="28"/>
      <c r="AJ1068" s="202"/>
      <c r="AL1068" s="28"/>
      <c r="AM1068" s="28"/>
      <c r="AN1068" s="28"/>
      <c r="AS1068" s="202"/>
      <c r="AU1068" s="28"/>
      <c r="AV1068" s="28"/>
      <c r="AW1068" s="28"/>
      <c r="BB1068" s="202"/>
      <c r="BD1068" s="28"/>
      <c r="BE1068" s="28"/>
      <c r="BF1068" s="28"/>
      <c r="BK1068" s="202"/>
      <c r="BM1068" s="28"/>
      <c r="BN1068" s="28"/>
      <c r="BO1068" s="28"/>
      <c r="BT1068" s="202"/>
      <c r="BV1068" s="28"/>
      <c r="BW1068" s="28"/>
      <c r="BX1068" s="28"/>
      <c r="CC1068" s="202"/>
      <c r="CE1068" s="28"/>
      <c r="CF1068" s="28"/>
      <c r="CG1068" s="28"/>
      <c r="CL1068" s="202"/>
      <c r="CN1068" s="28"/>
      <c r="CO1068" s="28"/>
      <c r="CP1068" s="28"/>
      <c r="CU1068" s="202"/>
      <c r="CW1068" s="28"/>
      <c r="CX1068" s="28"/>
      <c r="CY1068" s="28"/>
      <c r="DD1068" s="202"/>
      <c r="DF1068" s="28"/>
      <c r="DG1068" s="28"/>
      <c r="DH1068" s="28"/>
      <c r="DM1068" s="202"/>
      <c r="DO1068" s="28"/>
      <c r="DP1068" s="28"/>
      <c r="DQ1068" s="28"/>
      <c r="DV1068" s="202"/>
      <c r="DX1068" s="28"/>
      <c r="DY1068" s="28"/>
      <c r="DZ1068" s="28"/>
      <c r="EE1068" s="202"/>
      <c r="EG1068" s="28"/>
      <c r="EH1068" s="28"/>
      <c r="EI1068" s="28"/>
      <c r="EN1068" s="202"/>
      <c r="EP1068" s="28"/>
      <c r="EQ1068" s="28"/>
      <c r="ER1068" s="28"/>
      <c r="EW1068" s="202"/>
      <c r="EY1068" s="28"/>
      <c r="EZ1068" s="28"/>
      <c r="FA1068" s="28"/>
      <c r="FF1068" s="202"/>
      <c r="FH1068" s="28"/>
      <c r="FI1068" s="28"/>
      <c r="FJ1068" s="28"/>
      <c r="FO1068" s="202"/>
      <c r="FQ1068" s="28"/>
      <c r="FR1068" s="28"/>
      <c r="FS1068" s="28"/>
      <c r="FX1068" s="202"/>
      <c r="FZ1068" s="28"/>
      <c r="GA1068" s="28"/>
      <c r="GB1068" s="28"/>
      <c r="GG1068" s="202"/>
      <c r="GI1068" s="28"/>
      <c r="GJ1068" s="28"/>
      <c r="GK1068" s="28"/>
      <c r="GP1068" s="202"/>
      <c r="GR1068" s="28"/>
      <c r="GS1068" s="28"/>
      <c r="GT1068" s="28"/>
      <c r="GY1068" s="202"/>
      <c r="HA1068" s="28"/>
      <c r="HB1068" s="28"/>
      <c r="HC1068" s="28"/>
      <c r="HH1068" s="202"/>
      <c r="HJ1068" s="28"/>
      <c r="HK1068" s="28"/>
      <c r="HL1068" s="28"/>
      <c r="HQ1068" s="28"/>
      <c r="HR1068" s="28"/>
      <c r="HS1068" s="28"/>
      <c r="HT1068" s="28"/>
      <c r="HU1068" s="28"/>
      <c r="HV1068" s="28"/>
      <c r="HW1068" s="28"/>
      <c r="HX1068" s="28"/>
      <c r="HY1068" s="28"/>
      <c r="HZ1068" s="28"/>
      <c r="IA1068" s="28"/>
      <c r="IB1068" s="28"/>
      <c r="IC1068" s="28"/>
      <c r="ID1068" s="28"/>
      <c r="IE1068" s="28"/>
      <c r="IF1068" s="28"/>
      <c r="IG1068" s="28"/>
      <c r="IH1068" s="28"/>
      <c r="II1068" s="28"/>
      <c r="IJ1068" s="28"/>
      <c r="IK1068" s="28"/>
      <c r="IL1068" s="28"/>
      <c r="IM1068" s="28"/>
      <c r="IN1068" s="28"/>
      <c r="IO1068" s="28"/>
      <c r="IP1068" s="28"/>
      <c r="IQ1068" s="28"/>
      <c r="IR1068" s="28"/>
      <c r="IS1068" s="28"/>
      <c r="IT1068" s="28"/>
      <c r="IU1068" s="28"/>
      <c r="IV1068" s="28"/>
    </row>
    <row r="1069" spans="1:256" s="54" customFormat="1" ht="18">
      <c r="A1069" s="364" t="s">
        <v>634</v>
      </c>
      <c r="B1069" s="28"/>
      <c r="C1069" s="292"/>
      <c r="D1069" s="365" t="s">
        <v>129</v>
      </c>
      <c r="E1069" s="54">
        <f t="shared" si="17"/>
        <v>0</v>
      </c>
      <c r="F1069" s="305">
        <f t="shared" si="18"/>
        <v>0</v>
      </c>
      <c r="H1069" s="28"/>
      <c r="I1069" s="28"/>
      <c r="J1069" s="28"/>
      <c r="K1069" s="28"/>
      <c r="L1069" s="28"/>
      <c r="M1069" s="28"/>
      <c r="N1069" s="28"/>
      <c r="R1069" s="202"/>
      <c r="T1069" s="28"/>
      <c r="U1069" s="28"/>
      <c r="V1069" s="28"/>
      <c r="AA1069" s="202"/>
      <c r="AC1069" s="28"/>
      <c r="AD1069" s="28"/>
      <c r="AE1069" s="28"/>
      <c r="AJ1069" s="202"/>
      <c r="AL1069" s="28"/>
      <c r="AM1069" s="28"/>
      <c r="AN1069" s="28"/>
      <c r="AS1069" s="202"/>
      <c r="AU1069" s="28"/>
      <c r="AV1069" s="28"/>
      <c r="AW1069" s="28"/>
      <c r="BB1069" s="202"/>
      <c r="BD1069" s="28"/>
      <c r="BE1069" s="28"/>
      <c r="BF1069" s="28"/>
      <c r="BK1069" s="202"/>
      <c r="BM1069" s="28"/>
      <c r="BN1069" s="28"/>
      <c r="BO1069" s="28"/>
      <c r="BT1069" s="202"/>
      <c r="BV1069" s="28"/>
      <c r="BW1069" s="28"/>
      <c r="BX1069" s="28"/>
      <c r="CC1069" s="202"/>
      <c r="CE1069" s="28"/>
      <c r="CF1069" s="28"/>
      <c r="CG1069" s="28"/>
      <c r="CL1069" s="202"/>
      <c r="CN1069" s="28"/>
      <c r="CO1069" s="28"/>
      <c r="CP1069" s="28"/>
      <c r="CU1069" s="202"/>
      <c r="CW1069" s="28"/>
      <c r="CX1069" s="28"/>
      <c r="CY1069" s="28"/>
      <c r="DD1069" s="202"/>
      <c r="DF1069" s="28"/>
      <c r="DG1069" s="28"/>
      <c r="DH1069" s="28"/>
      <c r="DM1069" s="202"/>
      <c r="DO1069" s="28"/>
      <c r="DP1069" s="28"/>
      <c r="DQ1069" s="28"/>
      <c r="DV1069" s="202"/>
      <c r="DX1069" s="28"/>
      <c r="DY1069" s="28"/>
      <c r="DZ1069" s="28"/>
      <c r="EE1069" s="202"/>
      <c r="EG1069" s="28"/>
      <c r="EH1069" s="28"/>
      <c r="EI1069" s="28"/>
      <c r="EN1069" s="202"/>
      <c r="EP1069" s="28"/>
      <c r="EQ1069" s="28"/>
      <c r="ER1069" s="28"/>
      <c r="EW1069" s="202"/>
      <c r="EY1069" s="28"/>
      <c r="EZ1069" s="28"/>
      <c r="FA1069" s="28"/>
      <c r="FF1069" s="202"/>
      <c r="FH1069" s="28"/>
      <c r="FI1069" s="28"/>
      <c r="FJ1069" s="28"/>
      <c r="FO1069" s="202"/>
      <c r="FQ1069" s="28"/>
      <c r="FR1069" s="28"/>
      <c r="FS1069" s="28"/>
      <c r="FX1069" s="202"/>
      <c r="FZ1069" s="28"/>
      <c r="GA1069" s="28"/>
      <c r="GB1069" s="28"/>
      <c r="GG1069" s="202"/>
      <c r="GI1069" s="28"/>
      <c r="GJ1069" s="28"/>
      <c r="GK1069" s="28"/>
      <c r="GP1069" s="202"/>
      <c r="GR1069" s="28"/>
      <c r="GS1069" s="28"/>
      <c r="GT1069" s="28"/>
      <c r="GY1069" s="202"/>
      <c r="HA1069" s="28"/>
      <c r="HB1069" s="28"/>
      <c r="HC1069" s="28"/>
      <c r="HH1069" s="202"/>
      <c r="HJ1069" s="28"/>
      <c r="HK1069" s="28"/>
      <c r="HL1069" s="28"/>
      <c r="HQ1069" s="28"/>
      <c r="HR1069" s="28"/>
      <c r="HS1069" s="28"/>
      <c r="HT1069" s="28"/>
      <c r="HU1069" s="28"/>
      <c r="HV1069" s="28"/>
      <c r="HW1069" s="28"/>
      <c r="HX1069" s="28"/>
      <c r="HY1069" s="28"/>
      <c r="HZ1069" s="28"/>
      <c r="IA1069" s="28"/>
      <c r="IB1069" s="28"/>
      <c r="IC1069" s="28"/>
      <c r="ID1069" s="28"/>
      <c r="IE1069" s="28"/>
      <c r="IF1069" s="28"/>
      <c r="IG1069" s="28"/>
      <c r="IH1069" s="28"/>
      <c r="II1069" s="28"/>
      <c r="IJ1069" s="28"/>
      <c r="IK1069" s="28"/>
      <c r="IL1069" s="28"/>
      <c r="IM1069" s="28"/>
      <c r="IN1069" s="28"/>
      <c r="IO1069" s="28"/>
      <c r="IP1069" s="28"/>
      <c r="IQ1069" s="28"/>
      <c r="IR1069" s="28"/>
      <c r="IS1069" s="28"/>
      <c r="IT1069" s="28"/>
      <c r="IU1069" s="28"/>
      <c r="IV1069" s="28"/>
    </row>
    <row r="1070" spans="1:256" s="54" customFormat="1" ht="18">
      <c r="A1070" s="364" t="s">
        <v>2340</v>
      </c>
      <c r="B1070" s="28"/>
      <c r="C1070" s="292"/>
      <c r="D1070" s="365" t="s">
        <v>129</v>
      </c>
      <c r="E1070" s="54">
        <f t="shared" si="17"/>
        <v>1</v>
      </c>
      <c r="F1070" s="305">
        <f t="shared" si="18"/>
        <v>0</v>
      </c>
      <c r="H1070" s="28"/>
      <c r="I1070" s="28"/>
      <c r="J1070" s="28"/>
      <c r="K1070" s="28"/>
      <c r="L1070" s="28"/>
      <c r="M1070" s="28"/>
      <c r="N1070" s="28"/>
      <c r="R1070" s="202"/>
      <c r="T1070" s="28"/>
      <c r="U1070" s="28"/>
      <c r="V1070" s="28"/>
      <c r="AA1070" s="202"/>
      <c r="AC1070" s="28"/>
      <c r="AD1070" s="28"/>
      <c r="AE1070" s="28"/>
      <c r="AJ1070" s="202"/>
      <c r="AL1070" s="28"/>
      <c r="AM1070" s="28"/>
      <c r="AN1070" s="28"/>
      <c r="AS1070" s="202"/>
      <c r="AU1070" s="28"/>
      <c r="AV1070" s="28"/>
      <c r="AW1070" s="28"/>
      <c r="BB1070" s="202"/>
      <c r="BD1070" s="28"/>
      <c r="BE1070" s="28"/>
      <c r="BF1070" s="28"/>
      <c r="BK1070" s="202"/>
      <c r="BM1070" s="28"/>
      <c r="BN1070" s="28"/>
      <c r="BO1070" s="28"/>
      <c r="BT1070" s="202"/>
      <c r="BV1070" s="28"/>
      <c r="BW1070" s="28"/>
      <c r="BX1070" s="28"/>
      <c r="CC1070" s="202"/>
      <c r="CE1070" s="28"/>
      <c r="CF1070" s="28"/>
      <c r="CG1070" s="28"/>
      <c r="CL1070" s="202"/>
      <c r="CN1070" s="28"/>
      <c r="CO1070" s="28"/>
      <c r="CP1070" s="28"/>
      <c r="CU1070" s="202"/>
      <c r="CW1070" s="28"/>
      <c r="CX1070" s="28"/>
      <c r="CY1070" s="28"/>
      <c r="DD1070" s="202"/>
      <c r="DF1070" s="28"/>
      <c r="DG1070" s="28"/>
      <c r="DH1070" s="28"/>
      <c r="DM1070" s="202"/>
      <c r="DO1070" s="28"/>
      <c r="DP1070" s="28"/>
      <c r="DQ1070" s="28"/>
      <c r="DV1070" s="202"/>
      <c r="DX1070" s="28"/>
      <c r="DY1070" s="28"/>
      <c r="DZ1070" s="28"/>
      <c r="EE1070" s="202"/>
      <c r="EG1070" s="28"/>
      <c r="EH1070" s="28"/>
      <c r="EI1070" s="28"/>
      <c r="EN1070" s="202"/>
      <c r="EP1070" s="28"/>
      <c r="EQ1070" s="28"/>
      <c r="ER1070" s="28"/>
      <c r="EW1070" s="202"/>
      <c r="EY1070" s="28"/>
      <c r="EZ1070" s="28"/>
      <c r="FA1070" s="28"/>
      <c r="FF1070" s="202"/>
      <c r="FH1070" s="28"/>
      <c r="FI1070" s="28"/>
      <c r="FJ1070" s="28"/>
      <c r="FO1070" s="202"/>
      <c r="FQ1070" s="28"/>
      <c r="FR1070" s="28"/>
      <c r="FS1070" s="28"/>
      <c r="FX1070" s="202"/>
      <c r="FZ1070" s="28"/>
      <c r="GA1070" s="28"/>
      <c r="GB1070" s="28"/>
      <c r="GG1070" s="202"/>
      <c r="GI1070" s="28"/>
      <c r="GJ1070" s="28"/>
      <c r="GK1070" s="28"/>
      <c r="GP1070" s="202"/>
      <c r="GR1070" s="28"/>
      <c r="GS1070" s="28"/>
      <c r="GT1070" s="28"/>
      <c r="GY1070" s="202"/>
      <c r="HA1070" s="28"/>
      <c r="HB1070" s="28"/>
      <c r="HC1070" s="28"/>
      <c r="HH1070" s="202"/>
      <c r="HJ1070" s="28"/>
      <c r="HK1070" s="28"/>
      <c r="HL1070" s="28"/>
      <c r="HQ1070" s="28"/>
      <c r="HR1070" s="28"/>
      <c r="HS1070" s="28"/>
      <c r="HT1070" s="28"/>
      <c r="HU1070" s="28"/>
      <c r="HV1070" s="28"/>
      <c r="HW1070" s="28"/>
      <c r="HX1070" s="28"/>
      <c r="HY1070" s="28"/>
      <c r="HZ1070" s="28"/>
      <c r="IA1070" s="28"/>
      <c r="IB1070" s="28"/>
      <c r="IC1070" s="28"/>
      <c r="ID1070" s="28"/>
      <c r="IE1070" s="28"/>
      <c r="IF1070" s="28"/>
      <c r="IG1070" s="28"/>
      <c r="IH1070" s="28"/>
      <c r="II1070" s="28"/>
      <c r="IJ1070" s="28"/>
      <c r="IK1070" s="28"/>
      <c r="IL1070" s="28"/>
      <c r="IM1070" s="28"/>
      <c r="IN1070" s="28"/>
      <c r="IO1070" s="28"/>
      <c r="IP1070" s="28"/>
      <c r="IQ1070" s="28"/>
      <c r="IR1070" s="28"/>
      <c r="IS1070" s="28"/>
      <c r="IT1070" s="28"/>
      <c r="IU1070" s="28"/>
      <c r="IV1070" s="28"/>
    </row>
    <row r="1071" spans="1:256" s="54" customFormat="1" ht="18">
      <c r="A1071" s="364" t="s">
        <v>639</v>
      </c>
      <c r="B1071" s="292"/>
      <c r="C1071" s="292"/>
      <c r="D1071" s="54" t="s">
        <v>132</v>
      </c>
      <c r="E1071" s="54">
        <f t="shared" si="17"/>
        <v>0</v>
      </c>
      <c r="F1071" s="305">
        <f t="shared" si="18"/>
        <v>92</v>
      </c>
      <c r="H1071" s="28">
        <v>53</v>
      </c>
      <c r="I1071" s="28">
        <v>21</v>
      </c>
      <c r="J1071" s="28">
        <v>18</v>
      </c>
      <c r="K1071" s="28"/>
      <c r="L1071" s="28"/>
      <c r="M1071" s="28"/>
      <c r="N1071" s="28"/>
      <c r="R1071" s="202"/>
      <c r="T1071" s="28"/>
      <c r="U1071" s="28"/>
      <c r="V1071" s="28"/>
      <c r="AA1071" s="202"/>
      <c r="AC1071" s="28"/>
      <c r="AD1071" s="28"/>
      <c r="AE1071" s="28"/>
      <c r="AJ1071" s="202"/>
      <c r="AL1071" s="28"/>
      <c r="AM1071" s="28"/>
      <c r="AN1071" s="28"/>
      <c r="AS1071" s="202"/>
      <c r="AU1071" s="28"/>
      <c r="AV1071" s="28"/>
      <c r="AW1071" s="28"/>
      <c r="BB1071" s="202"/>
      <c r="BD1071" s="28"/>
      <c r="BE1071" s="28"/>
      <c r="BF1071" s="28"/>
      <c r="BK1071" s="202"/>
      <c r="BM1071" s="28"/>
      <c r="BN1071" s="28"/>
      <c r="BO1071" s="28"/>
      <c r="BT1071" s="202"/>
      <c r="BV1071" s="28"/>
      <c r="BW1071" s="28"/>
      <c r="BX1071" s="28"/>
      <c r="CC1071" s="202"/>
      <c r="CE1071" s="28"/>
      <c r="CF1071" s="28"/>
      <c r="CG1071" s="28"/>
      <c r="CL1071" s="202"/>
      <c r="CN1071" s="28"/>
      <c r="CO1071" s="28"/>
      <c r="CP1071" s="28"/>
      <c r="CU1071" s="202"/>
      <c r="CW1071" s="28"/>
      <c r="CX1071" s="28"/>
      <c r="CY1071" s="28"/>
      <c r="DD1071" s="202"/>
      <c r="DF1071" s="28"/>
      <c r="DG1071" s="28"/>
      <c r="DH1071" s="28"/>
      <c r="DM1071" s="202"/>
      <c r="DO1071" s="28"/>
      <c r="DP1071" s="28"/>
      <c r="DQ1071" s="28"/>
      <c r="DV1071" s="202"/>
      <c r="DX1071" s="28"/>
      <c r="DY1071" s="28"/>
      <c r="DZ1071" s="28"/>
      <c r="EE1071" s="202"/>
      <c r="EG1071" s="28"/>
      <c r="EH1071" s="28"/>
      <c r="EI1071" s="28"/>
      <c r="EN1071" s="202"/>
      <c r="EP1071" s="28"/>
      <c r="EQ1071" s="28"/>
      <c r="ER1071" s="28"/>
      <c r="EW1071" s="202"/>
      <c r="EY1071" s="28"/>
      <c r="EZ1071" s="28"/>
      <c r="FA1071" s="28"/>
      <c r="FF1071" s="202"/>
      <c r="FH1071" s="28"/>
      <c r="FI1071" s="28"/>
      <c r="FJ1071" s="28"/>
      <c r="FO1071" s="202"/>
      <c r="FQ1071" s="28"/>
      <c r="FR1071" s="28"/>
      <c r="FS1071" s="28"/>
      <c r="FX1071" s="202"/>
      <c r="FZ1071" s="28"/>
      <c r="GA1071" s="28"/>
      <c r="GB1071" s="28"/>
      <c r="GG1071" s="202"/>
      <c r="GI1071" s="28"/>
      <c r="GJ1071" s="28"/>
      <c r="GK1071" s="28"/>
      <c r="GP1071" s="202"/>
      <c r="GR1071" s="28"/>
      <c r="GS1071" s="28"/>
      <c r="GT1071" s="28"/>
      <c r="GY1071" s="202"/>
      <c r="HA1071" s="28"/>
      <c r="HB1071" s="28"/>
      <c r="HC1071" s="28"/>
      <c r="HH1071" s="202"/>
      <c r="HJ1071" s="28"/>
      <c r="HK1071" s="28"/>
      <c r="HL1071" s="28"/>
      <c r="HQ1071" s="28"/>
      <c r="HR1071" s="28"/>
      <c r="HS1071" s="28"/>
      <c r="HT1071" s="28"/>
      <c r="HU1071" s="28"/>
      <c r="HV1071" s="28"/>
      <c r="HW1071" s="28"/>
      <c r="HX1071" s="28"/>
      <c r="HY1071" s="28"/>
      <c r="HZ1071" s="28"/>
      <c r="IA1071" s="28"/>
      <c r="IB1071" s="28"/>
      <c r="IC1071" s="28"/>
      <c r="ID1071" s="28"/>
      <c r="IE1071" s="28"/>
      <c r="IF1071" s="28"/>
      <c r="IG1071" s="28"/>
      <c r="IH1071" s="28"/>
      <c r="II1071" s="28"/>
      <c r="IJ1071" s="28"/>
      <c r="IK1071" s="28"/>
      <c r="IL1071" s="28"/>
      <c r="IM1071" s="28"/>
      <c r="IN1071" s="28"/>
      <c r="IO1071" s="28"/>
      <c r="IP1071" s="28"/>
      <c r="IQ1071" s="28"/>
      <c r="IR1071" s="28"/>
      <c r="IS1071" s="28"/>
      <c r="IT1071" s="28"/>
      <c r="IU1071" s="28"/>
      <c r="IV1071" s="28"/>
    </row>
    <row r="1072" spans="1:256" s="54" customFormat="1" ht="18">
      <c r="A1072" s="364" t="s">
        <v>789</v>
      </c>
      <c r="B1072" s="292"/>
      <c r="C1072" s="292"/>
      <c r="D1072" s="54" t="s">
        <v>132</v>
      </c>
      <c r="E1072" s="54">
        <f t="shared" si="17"/>
        <v>1</v>
      </c>
      <c r="F1072" s="305">
        <f t="shared" si="18"/>
        <v>65</v>
      </c>
      <c r="H1072" s="28"/>
      <c r="I1072" s="28">
        <v>11</v>
      </c>
      <c r="J1072" s="28">
        <v>54</v>
      </c>
      <c r="K1072" s="28"/>
      <c r="L1072" s="28"/>
      <c r="M1072" s="239"/>
      <c r="N1072" s="28"/>
      <c r="R1072" s="202"/>
      <c r="T1072" s="28"/>
      <c r="U1072" s="28"/>
      <c r="V1072" s="28"/>
      <c r="AA1072" s="202"/>
      <c r="AC1072" s="28"/>
      <c r="AD1072" s="28"/>
      <c r="AE1072" s="28"/>
      <c r="AJ1072" s="202"/>
      <c r="AL1072" s="28"/>
      <c r="AM1072" s="28"/>
      <c r="AN1072" s="28"/>
      <c r="AS1072" s="202"/>
      <c r="AU1072" s="28"/>
      <c r="AV1072" s="28"/>
      <c r="AW1072" s="28"/>
      <c r="BB1072" s="202"/>
      <c r="BD1072" s="28"/>
      <c r="BE1072" s="28"/>
      <c r="BF1072" s="28"/>
      <c r="BK1072" s="202"/>
      <c r="BM1072" s="28"/>
      <c r="BN1072" s="28"/>
      <c r="BO1072" s="28"/>
      <c r="BT1072" s="202"/>
      <c r="BV1072" s="28"/>
      <c r="BW1072" s="28"/>
      <c r="BX1072" s="28"/>
      <c r="CC1072" s="202"/>
      <c r="CE1072" s="28"/>
      <c r="CF1072" s="28"/>
      <c r="CG1072" s="28"/>
      <c r="CL1072" s="202"/>
      <c r="CN1072" s="28"/>
      <c r="CO1072" s="28"/>
      <c r="CP1072" s="28"/>
      <c r="CU1072" s="202"/>
      <c r="CW1072" s="28"/>
      <c r="CX1072" s="28"/>
      <c r="CY1072" s="28"/>
      <c r="DD1072" s="202"/>
      <c r="DF1072" s="28"/>
      <c r="DG1072" s="28"/>
      <c r="DH1072" s="28"/>
      <c r="DM1072" s="202"/>
      <c r="DO1072" s="28"/>
      <c r="DP1072" s="28"/>
      <c r="DQ1072" s="28"/>
      <c r="DV1072" s="202"/>
      <c r="DX1072" s="28"/>
      <c r="DY1072" s="28"/>
      <c r="DZ1072" s="28"/>
      <c r="EE1072" s="202"/>
      <c r="EG1072" s="28"/>
      <c r="EH1072" s="28"/>
      <c r="EI1072" s="28"/>
      <c r="EN1072" s="202"/>
      <c r="EP1072" s="28"/>
      <c r="EQ1072" s="28"/>
      <c r="ER1072" s="28"/>
      <c r="EW1072" s="202"/>
      <c r="EY1072" s="28"/>
      <c r="EZ1072" s="28"/>
      <c r="FA1072" s="28"/>
      <c r="FF1072" s="202"/>
      <c r="FH1072" s="28"/>
      <c r="FI1072" s="28"/>
      <c r="FJ1072" s="28"/>
      <c r="FO1072" s="202"/>
      <c r="FQ1072" s="28"/>
      <c r="FR1072" s="28"/>
      <c r="FS1072" s="28"/>
      <c r="FX1072" s="202"/>
      <c r="FZ1072" s="28"/>
      <c r="GA1072" s="28"/>
      <c r="GB1072" s="28"/>
      <c r="GG1072" s="202"/>
      <c r="GI1072" s="28"/>
      <c r="GJ1072" s="28"/>
      <c r="GK1072" s="28"/>
      <c r="GP1072" s="202"/>
      <c r="GR1072" s="28"/>
      <c r="GS1072" s="28"/>
      <c r="GT1072" s="28"/>
      <c r="GY1072" s="202"/>
      <c r="HA1072" s="28"/>
      <c r="HB1072" s="28"/>
      <c r="HC1072" s="28"/>
      <c r="HH1072" s="202"/>
      <c r="HJ1072" s="28"/>
      <c r="HK1072" s="28"/>
      <c r="HL1072" s="28"/>
      <c r="HQ1072" s="28"/>
      <c r="HR1072" s="28"/>
      <c r="HS1072" s="28"/>
      <c r="HT1072" s="28"/>
      <c r="HU1072" s="28"/>
      <c r="HV1072" s="28"/>
      <c r="HW1072" s="28"/>
      <c r="HX1072" s="28"/>
      <c r="HY1072" s="28"/>
      <c r="HZ1072" s="28"/>
      <c r="IA1072" s="28"/>
      <c r="IB1072" s="28"/>
      <c r="IC1072" s="28"/>
      <c r="ID1072" s="28"/>
      <c r="IE1072" s="28"/>
      <c r="IF1072" s="28"/>
      <c r="IG1072" s="28"/>
      <c r="IH1072" s="28"/>
      <c r="II1072" s="28"/>
      <c r="IJ1072" s="28"/>
      <c r="IK1072" s="28"/>
      <c r="IL1072" s="28"/>
      <c r="IM1072" s="28"/>
      <c r="IN1072" s="28"/>
      <c r="IO1072" s="28"/>
      <c r="IP1072" s="28"/>
      <c r="IQ1072" s="28"/>
      <c r="IR1072" s="28"/>
      <c r="IS1072" s="28"/>
      <c r="IT1072" s="28"/>
      <c r="IU1072" s="28"/>
      <c r="IV1072" s="28"/>
    </row>
    <row r="1073" spans="1:256" s="54" customFormat="1" ht="18">
      <c r="A1073" s="364" t="s">
        <v>2421</v>
      </c>
      <c r="B1073" s="28"/>
      <c r="C1073" s="292"/>
      <c r="D1073" s="365" t="s">
        <v>129</v>
      </c>
      <c r="E1073" s="54">
        <f t="shared" si="17"/>
        <v>0</v>
      </c>
      <c r="F1073" s="305">
        <f t="shared" si="18"/>
        <v>0</v>
      </c>
      <c r="H1073" s="28"/>
      <c r="I1073" s="28"/>
      <c r="J1073" s="28"/>
      <c r="K1073" s="28"/>
      <c r="L1073" s="28"/>
      <c r="M1073" s="28"/>
      <c r="N1073" s="28"/>
      <c r="R1073" s="202"/>
      <c r="T1073" s="28"/>
      <c r="U1073" s="28"/>
      <c r="V1073" s="28"/>
      <c r="AA1073" s="202"/>
      <c r="AC1073" s="28"/>
      <c r="AD1073" s="28"/>
      <c r="AE1073" s="28"/>
      <c r="AJ1073" s="202"/>
      <c r="AL1073" s="28"/>
      <c r="AM1073" s="28"/>
      <c r="AN1073" s="28"/>
      <c r="AS1073" s="202"/>
      <c r="AU1073" s="28"/>
      <c r="AV1073" s="28"/>
      <c r="AW1073" s="28"/>
      <c r="BB1073" s="202"/>
      <c r="BD1073" s="28"/>
      <c r="BE1073" s="28"/>
      <c r="BF1073" s="28"/>
      <c r="BK1073" s="202"/>
      <c r="BM1073" s="28"/>
      <c r="BN1073" s="28"/>
      <c r="BO1073" s="28"/>
      <c r="BT1073" s="202"/>
      <c r="BV1073" s="28"/>
      <c r="BW1073" s="28"/>
      <c r="BX1073" s="28"/>
      <c r="CC1073" s="202"/>
      <c r="CE1073" s="28"/>
      <c r="CF1073" s="28"/>
      <c r="CG1073" s="28"/>
      <c r="CL1073" s="202"/>
      <c r="CN1073" s="28"/>
      <c r="CO1073" s="28"/>
      <c r="CP1073" s="28"/>
      <c r="CU1073" s="202"/>
      <c r="CW1073" s="28"/>
      <c r="CX1073" s="28"/>
      <c r="CY1073" s="28"/>
      <c r="DD1073" s="202"/>
      <c r="DF1073" s="28"/>
      <c r="DG1073" s="28"/>
      <c r="DH1073" s="28"/>
      <c r="DM1073" s="202"/>
      <c r="DO1073" s="28"/>
      <c r="DP1073" s="28"/>
      <c r="DQ1073" s="28"/>
      <c r="DV1073" s="202"/>
      <c r="DX1073" s="28"/>
      <c r="DY1073" s="28"/>
      <c r="DZ1073" s="28"/>
      <c r="EE1073" s="202"/>
      <c r="EG1073" s="28"/>
      <c r="EH1073" s="28"/>
      <c r="EI1073" s="28"/>
      <c r="EN1073" s="202"/>
      <c r="EP1073" s="28"/>
      <c r="EQ1073" s="28"/>
      <c r="ER1073" s="28"/>
      <c r="EW1073" s="202"/>
      <c r="EY1073" s="28"/>
      <c r="EZ1073" s="28"/>
      <c r="FA1073" s="28"/>
      <c r="FF1073" s="202"/>
      <c r="FH1073" s="28"/>
      <c r="FI1073" s="28"/>
      <c r="FJ1073" s="28"/>
      <c r="FO1073" s="202"/>
      <c r="FQ1073" s="28"/>
      <c r="FR1073" s="28"/>
      <c r="FS1073" s="28"/>
      <c r="FX1073" s="202"/>
      <c r="FZ1073" s="28"/>
      <c r="GA1073" s="28"/>
      <c r="GB1073" s="28"/>
      <c r="GG1073" s="202"/>
      <c r="GI1073" s="28"/>
      <c r="GJ1073" s="28"/>
      <c r="GK1073" s="28"/>
      <c r="GP1073" s="202"/>
      <c r="GR1073" s="28"/>
      <c r="GS1073" s="28"/>
      <c r="GT1073" s="28"/>
      <c r="GY1073" s="202"/>
      <c r="HA1073" s="28"/>
      <c r="HB1073" s="28"/>
      <c r="HC1073" s="28"/>
      <c r="HH1073" s="202"/>
      <c r="HJ1073" s="28"/>
      <c r="HK1073" s="28"/>
      <c r="HL1073" s="28"/>
      <c r="HQ1073" s="28"/>
      <c r="HR1073" s="28"/>
      <c r="HS1073" s="28"/>
      <c r="HT1073" s="28"/>
      <c r="HU1073" s="28"/>
      <c r="HV1073" s="28"/>
      <c r="HW1073" s="28"/>
      <c r="HX1073" s="28"/>
      <c r="HY1073" s="28"/>
      <c r="HZ1073" s="28"/>
      <c r="IA1073" s="28"/>
      <c r="IB1073" s="28"/>
      <c r="IC1073" s="28"/>
      <c r="ID1073" s="28"/>
      <c r="IE1073" s="28"/>
      <c r="IF1073" s="28"/>
      <c r="IG1073" s="28"/>
      <c r="IH1073" s="28"/>
      <c r="II1073" s="28"/>
      <c r="IJ1073" s="28"/>
      <c r="IK1073" s="28"/>
      <c r="IL1073" s="28"/>
      <c r="IM1073" s="28"/>
      <c r="IN1073" s="28"/>
      <c r="IO1073" s="28"/>
      <c r="IP1073" s="28"/>
      <c r="IQ1073" s="28"/>
      <c r="IR1073" s="28"/>
      <c r="IS1073" s="28"/>
      <c r="IT1073" s="28"/>
      <c r="IU1073" s="28"/>
      <c r="IV1073" s="28"/>
    </row>
    <row r="1074" spans="1:256" s="54" customFormat="1" ht="18">
      <c r="A1074" s="364" t="s">
        <v>592</v>
      </c>
      <c r="B1074" s="292"/>
      <c r="C1074" s="292"/>
      <c r="D1074" s="54" t="s">
        <v>132</v>
      </c>
      <c r="E1074" s="54">
        <f t="shared" si="17"/>
        <v>9</v>
      </c>
      <c r="F1074" s="305">
        <f t="shared" si="18"/>
        <v>84</v>
      </c>
      <c r="G1074" s="54">
        <v>10</v>
      </c>
      <c r="H1074" s="28"/>
      <c r="I1074" s="28">
        <v>55</v>
      </c>
      <c r="J1074" s="28">
        <v>19</v>
      </c>
      <c r="K1074" s="28"/>
      <c r="L1074" s="28"/>
      <c r="M1074" s="28"/>
      <c r="N1074" s="28"/>
      <c r="R1074" s="202"/>
      <c r="T1074" s="28"/>
      <c r="U1074" s="28"/>
      <c r="V1074" s="28"/>
      <c r="AA1074" s="202"/>
      <c r="AC1074" s="28"/>
      <c r="AD1074" s="28"/>
      <c r="AE1074" s="28"/>
      <c r="AJ1074" s="202"/>
      <c r="AL1074" s="28"/>
      <c r="AM1074" s="28"/>
      <c r="AN1074" s="28"/>
      <c r="AS1074" s="202"/>
      <c r="AU1074" s="28"/>
      <c r="AV1074" s="28"/>
      <c r="AW1074" s="28"/>
      <c r="BB1074" s="202"/>
      <c r="BD1074" s="28"/>
      <c r="BE1074" s="28"/>
      <c r="BF1074" s="28"/>
      <c r="BK1074" s="202"/>
      <c r="BM1074" s="28"/>
      <c r="BN1074" s="28"/>
      <c r="BO1074" s="28"/>
      <c r="BT1074" s="202"/>
      <c r="BV1074" s="28"/>
      <c r="BW1074" s="28"/>
      <c r="BX1074" s="28"/>
      <c r="CC1074" s="202"/>
      <c r="CE1074" s="28"/>
      <c r="CF1074" s="28"/>
      <c r="CG1074" s="28"/>
      <c r="CL1074" s="202"/>
      <c r="CN1074" s="28"/>
      <c r="CO1074" s="28"/>
      <c r="CP1074" s="28"/>
      <c r="CU1074" s="202"/>
      <c r="CW1074" s="28"/>
      <c r="CX1074" s="28"/>
      <c r="CY1074" s="28"/>
      <c r="DD1074" s="202"/>
      <c r="DF1074" s="28"/>
      <c r="DG1074" s="28"/>
      <c r="DH1074" s="28"/>
      <c r="DM1074" s="202"/>
      <c r="DO1074" s="28"/>
      <c r="DP1074" s="28"/>
      <c r="DQ1074" s="28"/>
      <c r="DV1074" s="202"/>
      <c r="DX1074" s="28"/>
      <c r="DY1074" s="28"/>
      <c r="DZ1074" s="28"/>
      <c r="EE1074" s="202"/>
      <c r="EG1074" s="28"/>
      <c r="EH1074" s="28"/>
      <c r="EI1074" s="28"/>
      <c r="EN1074" s="202"/>
      <c r="EP1074" s="28"/>
      <c r="EQ1074" s="28"/>
      <c r="ER1074" s="28"/>
      <c r="EW1074" s="202"/>
      <c r="EY1074" s="28"/>
      <c r="EZ1074" s="28"/>
      <c r="FA1074" s="28"/>
      <c r="FF1074" s="202"/>
      <c r="FH1074" s="28"/>
      <c r="FI1074" s="28"/>
      <c r="FJ1074" s="28"/>
      <c r="FO1074" s="202"/>
      <c r="FQ1074" s="28"/>
      <c r="FR1074" s="28"/>
      <c r="FS1074" s="28"/>
      <c r="FX1074" s="202"/>
      <c r="FZ1074" s="28"/>
      <c r="GA1074" s="28"/>
      <c r="GB1074" s="28"/>
      <c r="GG1074" s="202"/>
      <c r="GI1074" s="28"/>
      <c r="GJ1074" s="28"/>
      <c r="GK1074" s="28"/>
      <c r="GP1074" s="202"/>
      <c r="GR1074" s="28"/>
      <c r="GS1074" s="28"/>
      <c r="GT1074" s="28"/>
      <c r="GY1074" s="202"/>
      <c r="HA1074" s="28"/>
      <c r="HB1074" s="28"/>
      <c r="HC1074" s="28"/>
      <c r="HH1074" s="202"/>
      <c r="HJ1074" s="28"/>
      <c r="HK1074" s="28"/>
      <c r="HL1074" s="28"/>
      <c r="HQ1074" s="28"/>
      <c r="HR1074" s="28"/>
      <c r="HS1074" s="28"/>
      <c r="HT1074" s="28"/>
      <c r="HU1074" s="28"/>
      <c r="HV1074" s="28"/>
      <c r="HW1074" s="28"/>
      <c r="HX1074" s="28"/>
      <c r="HY1074" s="28"/>
      <c r="HZ1074" s="28"/>
      <c r="IA1074" s="28"/>
      <c r="IB1074" s="28"/>
      <c r="IC1074" s="28"/>
      <c r="ID1074" s="28"/>
      <c r="IE1074" s="28"/>
      <c r="IF1074" s="28"/>
      <c r="IG1074" s="28"/>
      <c r="IH1074" s="28"/>
      <c r="II1074" s="28"/>
      <c r="IJ1074" s="28"/>
      <c r="IK1074" s="28"/>
      <c r="IL1074" s="28"/>
      <c r="IM1074" s="28"/>
      <c r="IN1074" s="28"/>
      <c r="IO1074" s="28"/>
      <c r="IP1074" s="28"/>
      <c r="IQ1074" s="28"/>
      <c r="IR1074" s="28"/>
      <c r="IS1074" s="28"/>
      <c r="IT1074" s="28"/>
      <c r="IU1074" s="28"/>
      <c r="IV1074" s="28"/>
    </row>
    <row r="1075" spans="1:256" s="54" customFormat="1" ht="18">
      <c r="A1075" s="364" t="s">
        <v>1082</v>
      </c>
      <c r="B1075" s="28"/>
      <c r="C1075" s="292"/>
      <c r="D1075" s="365" t="s">
        <v>129</v>
      </c>
      <c r="E1075" s="54">
        <f t="shared" ref="E1075:E1138" si="19">COUNTIF($A$481:$AHO$554,A1075)</f>
        <v>0</v>
      </c>
      <c r="F1075" s="305">
        <f t="shared" si="18"/>
        <v>1</v>
      </c>
      <c r="H1075" s="28"/>
      <c r="I1075" s="28"/>
      <c r="J1075" s="28">
        <v>1</v>
      </c>
      <c r="K1075" s="28"/>
      <c r="L1075" s="28"/>
      <c r="M1075" s="28"/>
      <c r="N1075" s="28"/>
      <c r="R1075" s="202"/>
      <c r="T1075" s="28"/>
      <c r="U1075" s="28"/>
      <c r="V1075" s="28"/>
      <c r="AA1075" s="202"/>
      <c r="AC1075" s="28"/>
      <c r="AD1075" s="28"/>
      <c r="AE1075" s="28"/>
      <c r="AJ1075" s="202"/>
      <c r="AL1075" s="28"/>
      <c r="AM1075" s="28"/>
      <c r="AN1075" s="28"/>
      <c r="AS1075" s="202"/>
      <c r="AU1075" s="28"/>
      <c r="AV1075" s="28"/>
      <c r="AW1075" s="28"/>
      <c r="BB1075" s="202"/>
      <c r="BD1075" s="28"/>
      <c r="BE1075" s="28"/>
      <c r="BF1075" s="28"/>
      <c r="BK1075" s="202"/>
      <c r="BM1075" s="28"/>
      <c r="BN1075" s="28"/>
      <c r="BO1075" s="28"/>
      <c r="BT1075" s="202"/>
      <c r="BV1075" s="28"/>
      <c r="BW1075" s="28"/>
      <c r="BX1075" s="28"/>
      <c r="CC1075" s="202"/>
      <c r="CE1075" s="28"/>
      <c r="CF1075" s="28"/>
      <c r="CG1075" s="28"/>
      <c r="CL1075" s="202"/>
      <c r="CN1075" s="28"/>
      <c r="CO1075" s="28"/>
      <c r="CP1075" s="28"/>
      <c r="CU1075" s="202"/>
      <c r="CW1075" s="28"/>
      <c r="CX1075" s="28"/>
      <c r="CY1075" s="28"/>
      <c r="DD1075" s="202"/>
      <c r="DF1075" s="28"/>
      <c r="DG1075" s="28"/>
      <c r="DH1075" s="28"/>
      <c r="DM1075" s="202"/>
      <c r="DO1075" s="28"/>
      <c r="DP1075" s="28"/>
      <c r="DQ1075" s="28"/>
      <c r="DV1075" s="202"/>
      <c r="DX1075" s="28"/>
      <c r="DY1075" s="28"/>
      <c r="DZ1075" s="28"/>
      <c r="EE1075" s="202"/>
      <c r="EG1075" s="28"/>
      <c r="EH1075" s="28"/>
      <c r="EI1075" s="28"/>
      <c r="EN1075" s="202"/>
      <c r="EP1075" s="28"/>
      <c r="EQ1075" s="28"/>
      <c r="ER1075" s="28"/>
      <c r="EW1075" s="202"/>
      <c r="EY1075" s="28"/>
      <c r="EZ1075" s="28"/>
      <c r="FA1075" s="28"/>
      <c r="FF1075" s="202"/>
      <c r="FH1075" s="28"/>
      <c r="FI1075" s="28"/>
      <c r="FJ1075" s="28"/>
      <c r="FO1075" s="202"/>
      <c r="FQ1075" s="28"/>
      <c r="FR1075" s="28"/>
      <c r="FS1075" s="28"/>
      <c r="FX1075" s="202"/>
      <c r="FZ1075" s="28"/>
      <c r="GA1075" s="28"/>
      <c r="GB1075" s="28"/>
      <c r="GG1075" s="202"/>
      <c r="GI1075" s="28"/>
      <c r="GJ1075" s="28"/>
      <c r="GK1075" s="28"/>
      <c r="GP1075" s="202"/>
      <c r="GR1075" s="28"/>
      <c r="GS1075" s="28"/>
      <c r="GT1075" s="28"/>
      <c r="GY1075" s="202"/>
      <c r="HA1075" s="28"/>
      <c r="HB1075" s="28"/>
      <c r="HC1075" s="28"/>
      <c r="HH1075" s="202"/>
      <c r="HJ1075" s="28"/>
      <c r="HK1075" s="28"/>
      <c r="HL1075" s="28"/>
      <c r="HQ1075" s="28"/>
      <c r="HR1075" s="28"/>
      <c r="HS1075" s="28"/>
      <c r="HT1075" s="28"/>
      <c r="HU1075" s="28"/>
      <c r="HV1075" s="28"/>
      <c r="HW1075" s="28"/>
      <c r="HX1075" s="28"/>
      <c r="HY1075" s="28"/>
      <c r="HZ1075" s="28"/>
      <c r="IA1075" s="28"/>
      <c r="IB1075" s="28"/>
      <c r="IC1075" s="28"/>
      <c r="ID1075" s="28"/>
      <c r="IE1075" s="28"/>
      <c r="IF1075" s="28"/>
      <c r="IG1075" s="28"/>
      <c r="IH1075" s="28"/>
      <c r="II1075" s="28"/>
      <c r="IJ1075" s="28"/>
      <c r="IK1075" s="28"/>
      <c r="IL1075" s="28"/>
      <c r="IM1075" s="28"/>
      <c r="IN1075" s="28"/>
      <c r="IO1075" s="28"/>
      <c r="IP1075" s="28"/>
      <c r="IQ1075" s="28"/>
      <c r="IR1075" s="28"/>
      <c r="IS1075" s="28"/>
      <c r="IT1075" s="28"/>
      <c r="IU1075" s="28"/>
      <c r="IV1075" s="28"/>
    </row>
    <row r="1076" spans="1:256" s="54" customFormat="1" ht="18">
      <c r="A1076" s="364" t="s">
        <v>2288</v>
      </c>
      <c r="B1076" s="292"/>
      <c r="C1076" s="292"/>
      <c r="D1076" s="54" t="s">
        <v>135</v>
      </c>
      <c r="E1076" s="54">
        <f t="shared" si="19"/>
        <v>2</v>
      </c>
      <c r="F1076" s="305">
        <f t="shared" ref="F1076:F1139" si="20">SUM(G1076:L1076)</f>
        <v>12</v>
      </c>
      <c r="H1076" s="28"/>
      <c r="I1076" s="28">
        <v>5</v>
      </c>
      <c r="J1076" s="28">
        <v>7</v>
      </c>
      <c r="K1076" s="28"/>
      <c r="L1076" s="28"/>
      <c r="M1076" s="28"/>
      <c r="N1076" s="28"/>
      <c r="R1076" s="202"/>
      <c r="T1076" s="28"/>
      <c r="U1076" s="28"/>
      <c r="V1076" s="28"/>
      <c r="AA1076" s="202"/>
      <c r="AC1076" s="28"/>
      <c r="AD1076" s="28"/>
      <c r="AE1076" s="28"/>
      <c r="AJ1076" s="202"/>
      <c r="AL1076" s="28"/>
      <c r="AM1076" s="28"/>
      <c r="AN1076" s="28"/>
      <c r="AS1076" s="202"/>
      <c r="AU1076" s="28"/>
      <c r="AV1076" s="28"/>
      <c r="AW1076" s="28"/>
      <c r="BB1076" s="202"/>
      <c r="BD1076" s="28"/>
      <c r="BE1076" s="28"/>
      <c r="BF1076" s="28"/>
      <c r="BK1076" s="202"/>
      <c r="BM1076" s="28"/>
      <c r="BN1076" s="28"/>
      <c r="BO1076" s="28"/>
      <c r="BT1076" s="202"/>
      <c r="BV1076" s="28"/>
      <c r="BW1076" s="28"/>
      <c r="BX1076" s="28"/>
      <c r="CC1076" s="202"/>
      <c r="CE1076" s="28"/>
      <c r="CF1076" s="28"/>
      <c r="CG1076" s="28"/>
      <c r="CL1076" s="202"/>
      <c r="CN1076" s="28"/>
      <c r="CO1076" s="28"/>
      <c r="CP1076" s="28"/>
      <c r="CU1076" s="202"/>
      <c r="CW1076" s="28"/>
      <c r="CX1076" s="28"/>
      <c r="CY1076" s="28"/>
      <c r="DD1076" s="202"/>
      <c r="DF1076" s="28"/>
      <c r="DG1076" s="28"/>
      <c r="DH1076" s="28"/>
      <c r="DM1076" s="202"/>
      <c r="DO1076" s="28"/>
      <c r="DP1076" s="28"/>
      <c r="DQ1076" s="28"/>
      <c r="DV1076" s="202"/>
      <c r="DX1076" s="28"/>
      <c r="DY1076" s="28"/>
      <c r="DZ1076" s="28"/>
      <c r="EE1076" s="202"/>
      <c r="EG1076" s="28"/>
      <c r="EH1076" s="28"/>
      <c r="EI1076" s="28"/>
      <c r="EN1076" s="202"/>
      <c r="EP1076" s="28"/>
      <c r="EQ1076" s="28"/>
      <c r="ER1076" s="28"/>
      <c r="EW1076" s="202"/>
      <c r="EY1076" s="28"/>
      <c r="EZ1076" s="28"/>
      <c r="FA1076" s="28"/>
      <c r="FF1076" s="202"/>
      <c r="FH1076" s="28"/>
      <c r="FI1076" s="28"/>
      <c r="FJ1076" s="28"/>
      <c r="FO1076" s="202"/>
      <c r="FQ1076" s="28"/>
      <c r="FR1076" s="28"/>
      <c r="FS1076" s="28"/>
      <c r="FX1076" s="202"/>
      <c r="FZ1076" s="28"/>
      <c r="GA1076" s="28"/>
      <c r="GB1076" s="28"/>
      <c r="GG1076" s="202"/>
      <c r="GI1076" s="28"/>
      <c r="GJ1076" s="28"/>
      <c r="GK1076" s="28"/>
      <c r="GP1076" s="202"/>
      <c r="GR1076" s="28"/>
      <c r="GS1076" s="28"/>
      <c r="GT1076" s="28"/>
      <c r="GY1076" s="202"/>
      <c r="HA1076" s="28"/>
      <c r="HB1076" s="28"/>
      <c r="HC1076" s="28"/>
      <c r="HH1076" s="202"/>
      <c r="HJ1076" s="28"/>
      <c r="HK1076" s="28"/>
      <c r="HL1076" s="28"/>
      <c r="HQ1076" s="28"/>
      <c r="HR1076" s="28"/>
      <c r="HS1076" s="28"/>
      <c r="HT1076" s="28"/>
      <c r="HU1076" s="28"/>
      <c r="HV1076" s="28"/>
      <c r="HW1076" s="28"/>
      <c r="HX1076" s="28"/>
      <c r="HY1076" s="28"/>
      <c r="HZ1076" s="28"/>
      <c r="IA1076" s="28"/>
      <c r="IB1076" s="28"/>
      <c r="IC1076" s="28"/>
      <c r="ID1076" s="28"/>
      <c r="IE1076" s="28"/>
      <c r="IF1076" s="28"/>
      <c r="IG1076" s="28"/>
      <c r="IH1076" s="28"/>
      <c r="II1076" s="28"/>
      <c r="IJ1076" s="28"/>
      <c r="IK1076" s="28"/>
      <c r="IL1076" s="28"/>
      <c r="IM1076" s="28"/>
      <c r="IN1076" s="28"/>
      <c r="IO1076" s="28"/>
      <c r="IP1076" s="28"/>
      <c r="IQ1076" s="28"/>
      <c r="IR1076" s="28"/>
      <c r="IS1076" s="28"/>
      <c r="IT1076" s="28"/>
      <c r="IU1076" s="28"/>
      <c r="IV1076" s="28"/>
    </row>
    <row r="1077" spans="1:256" s="54" customFormat="1" ht="18">
      <c r="A1077" s="364" t="s">
        <v>1421</v>
      </c>
      <c r="B1077" s="292"/>
      <c r="C1077" s="292"/>
      <c r="D1077" s="54" t="s">
        <v>130</v>
      </c>
      <c r="E1077" s="54">
        <f t="shared" si="19"/>
        <v>0</v>
      </c>
      <c r="F1077" s="305">
        <f t="shared" si="20"/>
        <v>0</v>
      </c>
      <c r="H1077" s="28"/>
      <c r="I1077" s="28"/>
      <c r="J1077" s="28"/>
      <c r="K1077" s="28"/>
      <c r="L1077" s="28"/>
      <c r="M1077" s="28"/>
      <c r="N1077" s="28"/>
      <c r="R1077" s="202"/>
      <c r="T1077" s="28"/>
      <c r="U1077" s="28"/>
      <c r="V1077" s="28"/>
      <c r="AA1077" s="202"/>
      <c r="AC1077" s="28"/>
      <c r="AD1077" s="28"/>
      <c r="AE1077" s="28"/>
      <c r="AJ1077" s="202"/>
      <c r="AL1077" s="28"/>
      <c r="AM1077" s="28"/>
      <c r="AN1077" s="28"/>
      <c r="AS1077" s="202"/>
      <c r="AU1077" s="28"/>
      <c r="AV1077" s="28"/>
      <c r="AW1077" s="28"/>
      <c r="BB1077" s="202"/>
      <c r="BD1077" s="28"/>
      <c r="BE1077" s="28"/>
      <c r="BF1077" s="28"/>
      <c r="BK1077" s="202"/>
      <c r="BM1077" s="28"/>
      <c r="BN1077" s="28"/>
      <c r="BO1077" s="28"/>
      <c r="BT1077" s="202"/>
      <c r="BV1077" s="28"/>
      <c r="BW1077" s="28"/>
      <c r="BX1077" s="28"/>
      <c r="CC1077" s="202"/>
      <c r="CE1077" s="28"/>
      <c r="CF1077" s="28"/>
      <c r="CG1077" s="28"/>
      <c r="CL1077" s="202"/>
      <c r="CN1077" s="28"/>
      <c r="CO1077" s="28"/>
      <c r="CP1077" s="28"/>
      <c r="CU1077" s="202"/>
      <c r="CW1077" s="28"/>
      <c r="CX1077" s="28"/>
      <c r="CY1077" s="28"/>
      <c r="DD1077" s="202"/>
      <c r="DF1077" s="28"/>
      <c r="DG1077" s="28"/>
      <c r="DH1077" s="28"/>
      <c r="DM1077" s="202"/>
      <c r="DO1077" s="28"/>
      <c r="DP1077" s="28"/>
      <c r="DQ1077" s="28"/>
      <c r="DV1077" s="202"/>
      <c r="DX1077" s="28"/>
      <c r="DY1077" s="28"/>
      <c r="DZ1077" s="28"/>
      <c r="EE1077" s="202"/>
      <c r="EG1077" s="28"/>
      <c r="EH1077" s="28"/>
      <c r="EI1077" s="28"/>
      <c r="EN1077" s="202"/>
      <c r="EP1077" s="28"/>
      <c r="EQ1077" s="28"/>
      <c r="ER1077" s="28"/>
      <c r="EW1077" s="202"/>
      <c r="EY1077" s="28"/>
      <c r="EZ1077" s="28"/>
      <c r="FA1077" s="28"/>
      <c r="FF1077" s="202"/>
      <c r="FH1077" s="28"/>
      <c r="FI1077" s="28"/>
      <c r="FJ1077" s="28"/>
      <c r="FO1077" s="202"/>
      <c r="FQ1077" s="28"/>
      <c r="FR1077" s="28"/>
      <c r="FS1077" s="28"/>
      <c r="FX1077" s="202"/>
      <c r="FZ1077" s="28"/>
      <c r="GA1077" s="28"/>
      <c r="GB1077" s="28"/>
      <c r="GG1077" s="202"/>
      <c r="GI1077" s="28"/>
      <c r="GJ1077" s="28"/>
      <c r="GK1077" s="28"/>
      <c r="GP1077" s="202"/>
      <c r="GR1077" s="28"/>
      <c r="GS1077" s="28"/>
      <c r="GT1077" s="28"/>
      <c r="GY1077" s="202"/>
      <c r="HA1077" s="28"/>
      <c r="HB1077" s="28"/>
      <c r="HC1077" s="28"/>
      <c r="HH1077" s="202"/>
      <c r="HJ1077" s="28"/>
      <c r="HK1077" s="28"/>
      <c r="HL1077" s="28"/>
      <c r="HQ1077" s="28"/>
      <c r="HR1077" s="28"/>
      <c r="HS1077" s="28"/>
      <c r="HT1077" s="28"/>
      <c r="HU1077" s="28"/>
      <c r="HV1077" s="28"/>
      <c r="HW1077" s="28"/>
      <c r="HX1077" s="28"/>
      <c r="HY1077" s="28"/>
      <c r="HZ1077" s="28"/>
      <c r="IA1077" s="28"/>
      <c r="IB1077" s="28"/>
      <c r="IC1077" s="28"/>
      <c r="ID1077" s="28"/>
      <c r="IE1077" s="28"/>
      <c r="IF1077" s="28"/>
      <c r="IG1077" s="28"/>
      <c r="IH1077" s="28"/>
      <c r="II1077" s="28"/>
      <c r="IJ1077" s="28"/>
      <c r="IK1077" s="28"/>
      <c r="IL1077" s="28"/>
      <c r="IM1077" s="28"/>
      <c r="IN1077" s="28"/>
      <c r="IO1077" s="28"/>
      <c r="IP1077" s="28"/>
      <c r="IQ1077" s="28"/>
      <c r="IR1077" s="28"/>
      <c r="IS1077" s="28"/>
      <c r="IT1077" s="28"/>
      <c r="IU1077" s="28"/>
      <c r="IV1077" s="28"/>
    </row>
    <row r="1078" spans="1:256" s="54" customFormat="1" ht="18">
      <c r="A1078" s="364" t="s">
        <v>773</v>
      </c>
      <c r="B1078" s="292"/>
      <c r="C1078" s="292"/>
      <c r="D1078" s="54" t="s">
        <v>130</v>
      </c>
      <c r="E1078" s="54">
        <f t="shared" si="19"/>
        <v>0</v>
      </c>
      <c r="F1078" s="305">
        <f t="shared" si="20"/>
        <v>8</v>
      </c>
      <c r="H1078" s="28"/>
      <c r="I1078" s="28"/>
      <c r="J1078" s="28">
        <v>8</v>
      </c>
      <c r="K1078" s="28"/>
      <c r="L1078" s="28"/>
      <c r="M1078" s="28"/>
      <c r="N1078" s="28"/>
      <c r="R1078" s="202"/>
      <c r="T1078" s="28"/>
      <c r="U1078" s="28"/>
      <c r="V1078" s="28"/>
      <c r="AA1078" s="202"/>
      <c r="AC1078" s="28"/>
      <c r="AD1078" s="28"/>
      <c r="AE1078" s="28"/>
      <c r="AJ1078" s="202"/>
      <c r="AL1078" s="28"/>
      <c r="AM1078" s="28"/>
      <c r="AN1078" s="28"/>
      <c r="AS1078" s="202"/>
      <c r="AU1078" s="28"/>
      <c r="AV1078" s="28"/>
      <c r="AW1078" s="28"/>
      <c r="BB1078" s="202"/>
      <c r="BD1078" s="28"/>
      <c r="BE1078" s="28"/>
      <c r="BF1078" s="28"/>
      <c r="BK1078" s="202"/>
      <c r="BM1078" s="28"/>
      <c r="BN1078" s="28"/>
      <c r="BO1078" s="28"/>
      <c r="BT1078" s="202"/>
      <c r="BV1078" s="28"/>
      <c r="BW1078" s="28"/>
      <c r="BX1078" s="28"/>
      <c r="CC1078" s="202"/>
      <c r="CE1078" s="28"/>
      <c r="CF1078" s="28"/>
      <c r="CG1078" s="28"/>
      <c r="CL1078" s="202"/>
      <c r="CN1078" s="28"/>
      <c r="CO1078" s="28"/>
      <c r="CP1078" s="28"/>
      <c r="CU1078" s="202"/>
      <c r="CW1078" s="28"/>
      <c r="CX1078" s="28"/>
      <c r="CY1078" s="28"/>
      <c r="DD1078" s="202"/>
      <c r="DF1078" s="28"/>
      <c r="DG1078" s="28"/>
      <c r="DH1078" s="28"/>
      <c r="DM1078" s="202"/>
      <c r="DO1078" s="28"/>
      <c r="DP1078" s="28"/>
      <c r="DQ1078" s="28"/>
      <c r="DV1078" s="202"/>
      <c r="DX1078" s="28"/>
      <c r="DY1078" s="28"/>
      <c r="DZ1078" s="28"/>
      <c r="EE1078" s="202"/>
      <c r="EG1078" s="28"/>
      <c r="EH1078" s="28"/>
      <c r="EI1078" s="28"/>
      <c r="EN1078" s="202"/>
      <c r="EP1078" s="28"/>
      <c r="EQ1078" s="28"/>
      <c r="ER1078" s="28"/>
      <c r="EW1078" s="202"/>
      <c r="EY1078" s="28"/>
      <c r="EZ1078" s="28"/>
      <c r="FA1078" s="28"/>
      <c r="FF1078" s="202"/>
      <c r="FH1078" s="28"/>
      <c r="FI1078" s="28"/>
      <c r="FJ1078" s="28"/>
      <c r="FO1078" s="202"/>
      <c r="FQ1078" s="28"/>
      <c r="FR1078" s="28"/>
      <c r="FS1078" s="28"/>
      <c r="FX1078" s="202"/>
      <c r="FZ1078" s="28"/>
      <c r="GA1078" s="28"/>
      <c r="GB1078" s="28"/>
      <c r="GG1078" s="202"/>
      <c r="GI1078" s="28"/>
      <c r="GJ1078" s="28"/>
      <c r="GK1078" s="28"/>
      <c r="GP1078" s="202"/>
      <c r="GR1078" s="28"/>
      <c r="GS1078" s="28"/>
      <c r="GT1078" s="28"/>
      <c r="GY1078" s="202"/>
      <c r="HA1078" s="28"/>
      <c r="HB1078" s="28"/>
      <c r="HC1078" s="28"/>
      <c r="HH1078" s="202"/>
      <c r="HJ1078" s="28"/>
      <c r="HK1078" s="28"/>
      <c r="HL1078" s="28"/>
      <c r="HQ1078" s="28"/>
      <c r="HR1078" s="28"/>
      <c r="HS1078" s="28"/>
      <c r="HT1078" s="28"/>
      <c r="HU1078" s="28"/>
      <c r="HV1078" s="28"/>
      <c r="HW1078" s="28"/>
      <c r="HX1078" s="28"/>
      <c r="HY1078" s="28"/>
      <c r="HZ1078" s="28"/>
      <c r="IA1078" s="28"/>
      <c r="IB1078" s="28"/>
      <c r="IC1078" s="28"/>
      <c r="ID1078" s="28"/>
      <c r="IE1078" s="28"/>
      <c r="IF1078" s="28"/>
      <c r="IG1078" s="28"/>
      <c r="IH1078" s="28"/>
      <c r="II1078" s="28"/>
      <c r="IJ1078" s="28"/>
      <c r="IK1078" s="28"/>
      <c r="IL1078" s="28"/>
      <c r="IM1078" s="28"/>
      <c r="IN1078" s="28"/>
      <c r="IO1078" s="28"/>
      <c r="IP1078" s="28"/>
      <c r="IQ1078" s="28"/>
      <c r="IR1078" s="28"/>
      <c r="IS1078" s="28"/>
      <c r="IT1078" s="28"/>
      <c r="IU1078" s="28"/>
      <c r="IV1078" s="28"/>
    </row>
    <row r="1079" spans="1:256" s="54" customFormat="1" ht="18">
      <c r="A1079" s="364" t="s">
        <v>1902</v>
      </c>
      <c r="B1079" s="292"/>
      <c r="C1079" s="292"/>
      <c r="D1079" s="54" t="s">
        <v>132</v>
      </c>
      <c r="E1079" s="54">
        <f t="shared" si="19"/>
        <v>1</v>
      </c>
      <c r="F1079" s="305">
        <f t="shared" si="20"/>
        <v>13</v>
      </c>
      <c r="H1079" s="28">
        <v>3</v>
      </c>
      <c r="I1079" s="28">
        <v>7</v>
      </c>
      <c r="J1079" s="28">
        <v>3</v>
      </c>
      <c r="K1079" s="28"/>
      <c r="L1079" s="28"/>
      <c r="M1079" s="28"/>
      <c r="N1079" s="28"/>
      <c r="R1079" s="202"/>
      <c r="T1079" s="28"/>
      <c r="U1079" s="28"/>
      <c r="V1079" s="28"/>
      <c r="AA1079" s="202"/>
      <c r="AC1079" s="28"/>
      <c r="AD1079" s="28"/>
      <c r="AE1079" s="28"/>
      <c r="AJ1079" s="202"/>
      <c r="AL1079" s="28"/>
      <c r="AM1079" s="28"/>
      <c r="AN1079" s="28"/>
      <c r="AS1079" s="202"/>
      <c r="AU1079" s="28"/>
      <c r="AV1079" s="28"/>
      <c r="AW1079" s="28"/>
      <c r="BB1079" s="202"/>
      <c r="BD1079" s="28"/>
      <c r="BE1079" s="28"/>
      <c r="BF1079" s="28"/>
      <c r="BK1079" s="202"/>
      <c r="BM1079" s="28"/>
      <c r="BN1079" s="28"/>
      <c r="BO1079" s="28"/>
      <c r="BT1079" s="202"/>
      <c r="BV1079" s="28"/>
      <c r="BW1079" s="28"/>
      <c r="BX1079" s="28"/>
      <c r="CC1079" s="202"/>
      <c r="CE1079" s="28"/>
      <c r="CF1079" s="28"/>
      <c r="CG1079" s="28"/>
      <c r="CL1079" s="202"/>
      <c r="CN1079" s="28"/>
      <c r="CO1079" s="28"/>
      <c r="CP1079" s="28"/>
      <c r="CU1079" s="202"/>
      <c r="CW1079" s="28"/>
      <c r="CX1079" s="28"/>
      <c r="CY1079" s="28"/>
      <c r="DD1079" s="202"/>
      <c r="DF1079" s="28"/>
      <c r="DG1079" s="28"/>
      <c r="DH1079" s="28"/>
      <c r="DM1079" s="202"/>
      <c r="DO1079" s="28"/>
      <c r="DP1079" s="28"/>
      <c r="DQ1079" s="28"/>
      <c r="DV1079" s="202"/>
      <c r="DX1079" s="28"/>
      <c r="DY1079" s="28"/>
      <c r="DZ1079" s="28"/>
      <c r="EE1079" s="202"/>
      <c r="EG1079" s="28"/>
      <c r="EH1079" s="28"/>
      <c r="EI1079" s="28"/>
      <c r="EN1079" s="202"/>
      <c r="EP1079" s="28"/>
      <c r="EQ1079" s="28"/>
      <c r="ER1079" s="28"/>
      <c r="EW1079" s="202"/>
      <c r="EY1079" s="28"/>
      <c r="EZ1079" s="28"/>
      <c r="FA1079" s="28"/>
      <c r="FF1079" s="202"/>
      <c r="FH1079" s="28"/>
      <c r="FI1079" s="28"/>
      <c r="FJ1079" s="28"/>
      <c r="FO1079" s="202"/>
      <c r="FQ1079" s="28"/>
      <c r="FR1079" s="28"/>
      <c r="FS1079" s="28"/>
      <c r="FX1079" s="202"/>
      <c r="FZ1079" s="28"/>
      <c r="GA1079" s="28"/>
      <c r="GB1079" s="28"/>
      <c r="GG1079" s="202"/>
      <c r="GI1079" s="28"/>
      <c r="GJ1079" s="28"/>
      <c r="GK1079" s="28"/>
      <c r="GP1079" s="202"/>
      <c r="GR1079" s="28"/>
      <c r="GS1079" s="28"/>
      <c r="GT1079" s="28"/>
      <c r="GY1079" s="202"/>
      <c r="HA1079" s="28"/>
      <c r="HB1079" s="28"/>
      <c r="HC1079" s="28"/>
      <c r="HH1079" s="202"/>
      <c r="HJ1079" s="28"/>
      <c r="HK1079" s="28"/>
      <c r="HL1079" s="28"/>
      <c r="HQ1079" s="28"/>
      <c r="HR1079" s="28"/>
      <c r="HS1079" s="28"/>
      <c r="HT1079" s="28"/>
      <c r="HU1079" s="28"/>
      <c r="HV1079" s="28"/>
      <c r="HW1079" s="28"/>
      <c r="HX1079" s="28"/>
      <c r="HY1079" s="28"/>
      <c r="HZ1079" s="28"/>
      <c r="IA1079" s="28"/>
      <c r="IB1079" s="28"/>
      <c r="IC1079" s="28"/>
      <c r="ID1079" s="28"/>
      <c r="IE1079" s="28"/>
      <c r="IF1079" s="28"/>
      <c r="IG1079" s="28"/>
      <c r="IH1079" s="28"/>
      <c r="II1079" s="28"/>
      <c r="IJ1079" s="28"/>
      <c r="IK1079" s="28"/>
      <c r="IL1079" s="28"/>
      <c r="IM1079" s="28"/>
      <c r="IN1079" s="28"/>
      <c r="IO1079" s="28"/>
      <c r="IP1079" s="28"/>
      <c r="IQ1079" s="28"/>
      <c r="IR1079" s="28"/>
      <c r="IS1079" s="28"/>
      <c r="IT1079" s="28"/>
      <c r="IU1079" s="28"/>
      <c r="IV1079" s="28"/>
    </row>
    <row r="1080" spans="1:256" s="54" customFormat="1" ht="18">
      <c r="A1080" s="364" t="s">
        <v>514</v>
      </c>
      <c r="B1080" s="292"/>
      <c r="C1080" s="292"/>
      <c r="D1080" s="54" t="s">
        <v>133</v>
      </c>
      <c r="E1080" s="54">
        <f t="shared" si="19"/>
        <v>9</v>
      </c>
      <c r="F1080" s="305">
        <f t="shared" si="20"/>
        <v>387</v>
      </c>
      <c r="G1080" s="54">
        <v>115</v>
      </c>
      <c r="H1080" s="239">
        <v>102</v>
      </c>
      <c r="I1080" s="28">
        <v>109</v>
      </c>
      <c r="J1080" s="28">
        <v>61</v>
      </c>
      <c r="K1080" s="28"/>
      <c r="L1080" s="28"/>
      <c r="M1080" s="239"/>
      <c r="N1080" s="28"/>
      <c r="R1080" s="202"/>
      <c r="T1080" s="28"/>
      <c r="U1080" s="28"/>
      <c r="V1080" s="28"/>
      <c r="AA1080" s="202"/>
      <c r="AC1080" s="28"/>
      <c r="AD1080" s="28"/>
      <c r="AE1080" s="28"/>
      <c r="AJ1080" s="202"/>
      <c r="AL1080" s="28"/>
      <c r="AM1080" s="28"/>
      <c r="AN1080" s="28"/>
      <c r="AS1080" s="202"/>
      <c r="AU1080" s="28"/>
      <c r="AV1080" s="28"/>
      <c r="AW1080" s="28"/>
      <c r="BB1080" s="202"/>
      <c r="BD1080" s="28"/>
      <c r="BE1080" s="28"/>
      <c r="BF1080" s="28"/>
      <c r="BK1080" s="202"/>
      <c r="BM1080" s="28"/>
      <c r="BN1080" s="28"/>
      <c r="BO1080" s="28"/>
      <c r="BT1080" s="202"/>
      <c r="BV1080" s="28"/>
      <c r="BW1080" s="28"/>
      <c r="BX1080" s="28"/>
      <c r="CC1080" s="202"/>
      <c r="CE1080" s="28"/>
      <c r="CF1080" s="28"/>
      <c r="CG1080" s="28"/>
      <c r="CL1080" s="202"/>
      <c r="CN1080" s="28"/>
      <c r="CO1080" s="28"/>
      <c r="CP1080" s="28"/>
      <c r="CU1080" s="202"/>
      <c r="CW1080" s="28"/>
      <c r="CX1080" s="28"/>
      <c r="CY1080" s="28"/>
      <c r="DD1080" s="202"/>
      <c r="DF1080" s="28"/>
      <c r="DG1080" s="28"/>
      <c r="DH1080" s="28"/>
      <c r="DM1080" s="202"/>
      <c r="DO1080" s="28"/>
      <c r="DP1080" s="28"/>
      <c r="DQ1080" s="28"/>
      <c r="DV1080" s="202"/>
      <c r="DX1080" s="28"/>
      <c r="DY1080" s="28"/>
      <c r="DZ1080" s="28"/>
      <c r="EE1080" s="202"/>
      <c r="EG1080" s="28"/>
      <c r="EH1080" s="28"/>
      <c r="EI1080" s="28"/>
      <c r="EN1080" s="202"/>
      <c r="EP1080" s="28"/>
      <c r="EQ1080" s="28"/>
      <c r="ER1080" s="28"/>
      <c r="EW1080" s="202"/>
      <c r="EY1080" s="28"/>
      <c r="EZ1080" s="28"/>
      <c r="FA1080" s="28"/>
      <c r="FF1080" s="202"/>
      <c r="FH1080" s="28"/>
      <c r="FI1080" s="28"/>
      <c r="FJ1080" s="28"/>
      <c r="FO1080" s="202"/>
      <c r="FQ1080" s="28"/>
      <c r="FR1080" s="28"/>
      <c r="FS1080" s="28"/>
      <c r="FX1080" s="202"/>
      <c r="FZ1080" s="28"/>
      <c r="GA1080" s="28"/>
      <c r="GB1080" s="28"/>
      <c r="GG1080" s="202"/>
      <c r="GI1080" s="28"/>
      <c r="GJ1080" s="28"/>
      <c r="GK1080" s="28"/>
      <c r="GP1080" s="202"/>
      <c r="GR1080" s="28"/>
      <c r="GS1080" s="28"/>
      <c r="GT1080" s="28"/>
      <c r="GY1080" s="202"/>
      <c r="HA1080" s="28"/>
      <c r="HB1080" s="28"/>
      <c r="HC1080" s="28"/>
      <c r="HH1080" s="202"/>
      <c r="HJ1080" s="28"/>
      <c r="HK1080" s="28"/>
      <c r="HL1080" s="28"/>
      <c r="HQ1080" s="28"/>
      <c r="HR1080" s="28"/>
      <c r="HS1080" s="28"/>
      <c r="HT1080" s="28"/>
      <c r="HU1080" s="28"/>
      <c r="HV1080" s="28"/>
      <c r="HW1080" s="28"/>
      <c r="HX1080" s="28"/>
      <c r="HY1080" s="28"/>
      <c r="HZ1080" s="28"/>
      <c r="IA1080" s="28"/>
      <c r="IB1080" s="28"/>
      <c r="IC1080" s="28"/>
      <c r="ID1080" s="28"/>
      <c r="IE1080" s="28"/>
      <c r="IF1080" s="28"/>
      <c r="IG1080" s="28"/>
      <c r="IH1080" s="28"/>
      <c r="II1080" s="28"/>
      <c r="IJ1080" s="28"/>
      <c r="IK1080" s="28"/>
      <c r="IL1080" s="28"/>
      <c r="IM1080" s="28"/>
      <c r="IN1080" s="28"/>
      <c r="IO1080" s="28"/>
      <c r="IP1080" s="28"/>
      <c r="IQ1080" s="28"/>
      <c r="IR1080" s="28"/>
      <c r="IS1080" s="28"/>
      <c r="IT1080" s="28"/>
      <c r="IU1080" s="28"/>
      <c r="IV1080" s="28"/>
    </row>
    <row r="1081" spans="1:256" s="54" customFormat="1" ht="18">
      <c r="A1081" s="364" t="s">
        <v>1990</v>
      </c>
      <c r="B1081" s="28"/>
      <c r="C1081" s="292"/>
      <c r="D1081" s="365" t="s">
        <v>129</v>
      </c>
      <c r="E1081" s="54">
        <f t="shared" si="19"/>
        <v>0</v>
      </c>
      <c r="F1081" s="305">
        <f t="shared" si="20"/>
        <v>2</v>
      </c>
      <c r="H1081" s="28"/>
      <c r="I1081" s="28">
        <v>2</v>
      </c>
      <c r="J1081" s="28"/>
      <c r="K1081" s="28"/>
      <c r="L1081" s="28"/>
      <c r="M1081" s="28"/>
      <c r="N1081" s="28"/>
      <c r="R1081" s="202"/>
      <c r="T1081" s="28"/>
      <c r="U1081" s="28"/>
      <c r="V1081" s="28"/>
      <c r="AA1081" s="202"/>
      <c r="AC1081" s="28"/>
      <c r="AD1081" s="28"/>
      <c r="AE1081" s="28"/>
      <c r="AJ1081" s="202"/>
      <c r="AL1081" s="28"/>
      <c r="AM1081" s="28"/>
      <c r="AN1081" s="28"/>
      <c r="AS1081" s="202"/>
      <c r="AU1081" s="28"/>
      <c r="AV1081" s="28"/>
      <c r="AW1081" s="28"/>
      <c r="BB1081" s="202"/>
      <c r="BD1081" s="28"/>
      <c r="BE1081" s="28"/>
      <c r="BF1081" s="28"/>
      <c r="BK1081" s="202"/>
      <c r="BM1081" s="28"/>
      <c r="BN1081" s="28"/>
      <c r="BO1081" s="28"/>
      <c r="BT1081" s="202"/>
      <c r="BV1081" s="28"/>
      <c r="BW1081" s="28"/>
      <c r="BX1081" s="28"/>
      <c r="CC1081" s="202"/>
      <c r="CE1081" s="28"/>
      <c r="CF1081" s="28"/>
      <c r="CG1081" s="28"/>
      <c r="CL1081" s="202"/>
      <c r="CN1081" s="28"/>
      <c r="CO1081" s="28"/>
      <c r="CP1081" s="28"/>
      <c r="CU1081" s="202"/>
      <c r="CW1081" s="28"/>
      <c r="CX1081" s="28"/>
      <c r="CY1081" s="28"/>
      <c r="DD1081" s="202"/>
      <c r="DF1081" s="28"/>
      <c r="DG1081" s="28"/>
      <c r="DH1081" s="28"/>
      <c r="DM1081" s="202"/>
      <c r="DO1081" s="28"/>
      <c r="DP1081" s="28"/>
      <c r="DQ1081" s="28"/>
      <c r="DV1081" s="202"/>
      <c r="DX1081" s="28"/>
      <c r="DY1081" s="28"/>
      <c r="DZ1081" s="28"/>
      <c r="EE1081" s="202"/>
      <c r="EG1081" s="28"/>
      <c r="EH1081" s="28"/>
      <c r="EI1081" s="28"/>
      <c r="EN1081" s="202"/>
      <c r="EP1081" s="28"/>
      <c r="EQ1081" s="28"/>
      <c r="ER1081" s="28"/>
      <c r="EW1081" s="202"/>
      <c r="EY1081" s="28"/>
      <c r="EZ1081" s="28"/>
      <c r="FA1081" s="28"/>
      <c r="FF1081" s="202"/>
      <c r="FH1081" s="28"/>
      <c r="FI1081" s="28"/>
      <c r="FJ1081" s="28"/>
      <c r="FO1081" s="202"/>
      <c r="FQ1081" s="28"/>
      <c r="FR1081" s="28"/>
      <c r="FS1081" s="28"/>
      <c r="FX1081" s="202"/>
      <c r="FZ1081" s="28"/>
      <c r="GA1081" s="28"/>
      <c r="GB1081" s="28"/>
      <c r="GG1081" s="202"/>
      <c r="GI1081" s="28"/>
      <c r="GJ1081" s="28"/>
      <c r="GK1081" s="28"/>
      <c r="GP1081" s="202"/>
      <c r="GR1081" s="28"/>
      <c r="GS1081" s="28"/>
      <c r="GT1081" s="28"/>
      <c r="GY1081" s="202"/>
      <c r="HA1081" s="28"/>
      <c r="HB1081" s="28"/>
      <c r="HC1081" s="28"/>
      <c r="HH1081" s="202"/>
      <c r="HJ1081" s="28"/>
      <c r="HK1081" s="28"/>
      <c r="HL1081" s="28"/>
      <c r="HQ1081" s="28"/>
      <c r="HR1081" s="28"/>
      <c r="HS1081" s="28"/>
      <c r="HT1081" s="28"/>
      <c r="HU1081" s="28"/>
      <c r="HV1081" s="28"/>
      <c r="HW1081" s="28"/>
      <c r="HX1081" s="28"/>
      <c r="HY1081" s="28"/>
      <c r="HZ1081" s="28"/>
      <c r="IA1081" s="28"/>
      <c r="IB1081" s="28"/>
      <c r="IC1081" s="28"/>
      <c r="ID1081" s="28"/>
      <c r="IE1081" s="28"/>
      <c r="IF1081" s="28"/>
      <c r="IG1081" s="28"/>
      <c r="IH1081" s="28"/>
      <c r="II1081" s="28"/>
      <c r="IJ1081" s="28"/>
      <c r="IK1081" s="28"/>
      <c r="IL1081" s="28"/>
      <c r="IM1081" s="28"/>
      <c r="IN1081" s="28"/>
      <c r="IO1081" s="28"/>
      <c r="IP1081" s="28"/>
      <c r="IQ1081" s="28"/>
      <c r="IR1081" s="28"/>
      <c r="IS1081" s="28"/>
      <c r="IT1081" s="28"/>
      <c r="IU1081" s="28"/>
      <c r="IV1081" s="28"/>
    </row>
    <row r="1082" spans="1:256" s="54" customFormat="1" ht="18">
      <c r="A1082" s="364" t="s">
        <v>1308</v>
      </c>
      <c r="B1082" s="28"/>
      <c r="C1082" s="292"/>
      <c r="D1082" s="365" t="s">
        <v>129</v>
      </c>
      <c r="E1082" s="54">
        <f t="shared" si="19"/>
        <v>0</v>
      </c>
      <c r="F1082" s="305">
        <f t="shared" si="20"/>
        <v>4</v>
      </c>
      <c r="H1082" s="28"/>
      <c r="I1082" s="28">
        <v>4</v>
      </c>
      <c r="J1082" s="28"/>
      <c r="K1082" s="28"/>
      <c r="L1082" s="28"/>
      <c r="M1082" s="28"/>
      <c r="N1082" s="28"/>
      <c r="R1082" s="202"/>
      <c r="T1082" s="28"/>
      <c r="U1082" s="28"/>
      <c r="V1082" s="28"/>
      <c r="AA1082" s="202"/>
      <c r="AC1082" s="28"/>
      <c r="AD1082" s="28"/>
      <c r="AE1082" s="28"/>
      <c r="AJ1082" s="202"/>
      <c r="AL1082" s="28"/>
      <c r="AM1082" s="28"/>
      <c r="AN1082" s="28"/>
      <c r="AS1082" s="202"/>
      <c r="AU1082" s="28"/>
      <c r="AV1082" s="28"/>
      <c r="AW1082" s="28"/>
      <c r="BB1082" s="202"/>
      <c r="BD1082" s="28"/>
      <c r="BE1082" s="28"/>
      <c r="BF1082" s="28"/>
      <c r="BK1082" s="202"/>
      <c r="BM1082" s="28"/>
      <c r="BN1082" s="28"/>
      <c r="BO1082" s="28"/>
      <c r="BT1082" s="202"/>
      <c r="BV1082" s="28"/>
      <c r="BW1082" s="28"/>
      <c r="BX1082" s="28"/>
      <c r="CC1082" s="202"/>
      <c r="CE1082" s="28"/>
      <c r="CF1082" s="28"/>
      <c r="CG1082" s="28"/>
      <c r="CL1082" s="202"/>
      <c r="CN1082" s="28"/>
      <c r="CO1082" s="28"/>
      <c r="CP1082" s="28"/>
      <c r="CU1082" s="202"/>
      <c r="CW1082" s="28"/>
      <c r="CX1082" s="28"/>
      <c r="CY1082" s="28"/>
      <c r="DD1082" s="202"/>
      <c r="DF1082" s="28"/>
      <c r="DG1082" s="28"/>
      <c r="DH1082" s="28"/>
      <c r="DM1082" s="202"/>
      <c r="DO1082" s="28"/>
      <c r="DP1082" s="28"/>
      <c r="DQ1082" s="28"/>
      <c r="DV1082" s="202"/>
      <c r="DX1082" s="28"/>
      <c r="DY1082" s="28"/>
      <c r="DZ1082" s="28"/>
      <c r="EE1082" s="202"/>
      <c r="EG1082" s="28"/>
      <c r="EH1082" s="28"/>
      <c r="EI1082" s="28"/>
      <c r="EN1082" s="202"/>
      <c r="EP1082" s="28"/>
      <c r="EQ1082" s="28"/>
      <c r="ER1082" s="28"/>
      <c r="EW1082" s="202"/>
      <c r="EY1082" s="28"/>
      <c r="EZ1082" s="28"/>
      <c r="FA1082" s="28"/>
      <c r="FF1082" s="202"/>
      <c r="FH1082" s="28"/>
      <c r="FI1082" s="28"/>
      <c r="FJ1082" s="28"/>
      <c r="FO1082" s="202"/>
      <c r="FQ1082" s="28"/>
      <c r="FR1082" s="28"/>
      <c r="FS1082" s="28"/>
      <c r="FX1082" s="202"/>
      <c r="FZ1082" s="28"/>
      <c r="GA1082" s="28"/>
      <c r="GB1082" s="28"/>
      <c r="GG1082" s="202"/>
      <c r="GI1082" s="28"/>
      <c r="GJ1082" s="28"/>
      <c r="GK1082" s="28"/>
      <c r="GP1082" s="202"/>
      <c r="GR1082" s="28"/>
      <c r="GS1082" s="28"/>
      <c r="GT1082" s="28"/>
      <c r="GY1082" s="202"/>
      <c r="HA1082" s="28"/>
      <c r="HB1082" s="28"/>
      <c r="HC1082" s="28"/>
      <c r="HH1082" s="202"/>
      <c r="HJ1082" s="28"/>
      <c r="HK1082" s="28"/>
      <c r="HL1082" s="28"/>
      <c r="HQ1082" s="28"/>
      <c r="HR1082" s="28"/>
      <c r="HS1082" s="28"/>
      <c r="HT1082" s="28"/>
      <c r="HU1082" s="28"/>
      <c r="HV1082" s="28"/>
      <c r="HW1082" s="28"/>
      <c r="HX1082" s="28"/>
      <c r="HY1082" s="28"/>
      <c r="HZ1082" s="28"/>
      <c r="IA1082" s="28"/>
      <c r="IB1082" s="28"/>
      <c r="IC1082" s="28"/>
      <c r="ID1082" s="28"/>
      <c r="IE1082" s="28"/>
      <c r="IF1082" s="28"/>
      <c r="IG1082" s="28"/>
      <c r="IH1082" s="28"/>
      <c r="II1082" s="28"/>
      <c r="IJ1082" s="28"/>
      <c r="IK1082" s="28"/>
      <c r="IL1082" s="28"/>
      <c r="IM1082" s="28"/>
      <c r="IN1082" s="28"/>
      <c r="IO1082" s="28"/>
      <c r="IP1082" s="28"/>
      <c r="IQ1082" s="28"/>
      <c r="IR1082" s="28"/>
      <c r="IS1082" s="28"/>
      <c r="IT1082" s="28"/>
      <c r="IU1082" s="28"/>
      <c r="IV1082" s="28"/>
    </row>
    <row r="1083" spans="1:256" s="54" customFormat="1" ht="18">
      <c r="A1083" s="364" t="s">
        <v>2422</v>
      </c>
      <c r="B1083" s="28"/>
      <c r="C1083" s="292"/>
      <c r="D1083" s="365" t="s">
        <v>129</v>
      </c>
      <c r="E1083" s="54">
        <f t="shared" si="19"/>
        <v>0</v>
      </c>
      <c r="F1083" s="305">
        <f t="shared" si="20"/>
        <v>0</v>
      </c>
      <c r="H1083" s="28"/>
      <c r="I1083" s="28"/>
      <c r="J1083" s="28"/>
      <c r="K1083" s="28"/>
      <c r="L1083" s="28"/>
      <c r="M1083" s="28"/>
      <c r="N1083" s="28"/>
      <c r="R1083" s="202"/>
      <c r="T1083" s="28"/>
      <c r="U1083" s="28"/>
      <c r="V1083" s="28"/>
      <c r="AA1083" s="202"/>
      <c r="AC1083" s="28"/>
      <c r="AD1083" s="28"/>
      <c r="AE1083" s="28"/>
      <c r="AJ1083" s="202"/>
      <c r="AL1083" s="28"/>
      <c r="AM1083" s="28"/>
      <c r="AN1083" s="28"/>
      <c r="AS1083" s="202"/>
      <c r="AU1083" s="28"/>
      <c r="AV1083" s="28"/>
      <c r="AW1083" s="28"/>
      <c r="BB1083" s="202"/>
      <c r="BD1083" s="28"/>
      <c r="BE1083" s="28"/>
      <c r="BF1083" s="28"/>
      <c r="BK1083" s="202"/>
      <c r="BM1083" s="28"/>
      <c r="BN1083" s="28"/>
      <c r="BO1083" s="28"/>
      <c r="BT1083" s="202"/>
      <c r="BV1083" s="28"/>
      <c r="BW1083" s="28"/>
      <c r="BX1083" s="28"/>
      <c r="CC1083" s="202"/>
      <c r="CE1083" s="28"/>
      <c r="CF1083" s="28"/>
      <c r="CG1083" s="28"/>
      <c r="CL1083" s="202"/>
      <c r="CN1083" s="28"/>
      <c r="CO1083" s="28"/>
      <c r="CP1083" s="28"/>
      <c r="CU1083" s="202"/>
      <c r="CW1083" s="28"/>
      <c r="CX1083" s="28"/>
      <c r="CY1083" s="28"/>
      <c r="DD1083" s="202"/>
      <c r="DF1083" s="28"/>
      <c r="DG1083" s="28"/>
      <c r="DH1083" s="28"/>
      <c r="DM1083" s="202"/>
      <c r="DO1083" s="28"/>
      <c r="DP1083" s="28"/>
      <c r="DQ1083" s="28"/>
      <c r="DV1083" s="202"/>
      <c r="DX1083" s="28"/>
      <c r="DY1083" s="28"/>
      <c r="DZ1083" s="28"/>
      <c r="EE1083" s="202"/>
      <c r="EG1083" s="28"/>
      <c r="EH1083" s="28"/>
      <c r="EI1083" s="28"/>
      <c r="EN1083" s="202"/>
      <c r="EP1083" s="28"/>
      <c r="EQ1083" s="28"/>
      <c r="ER1083" s="28"/>
      <c r="EW1083" s="202"/>
      <c r="EY1083" s="28"/>
      <c r="EZ1083" s="28"/>
      <c r="FA1083" s="28"/>
      <c r="FF1083" s="202"/>
      <c r="FH1083" s="28"/>
      <c r="FI1083" s="28"/>
      <c r="FJ1083" s="28"/>
      <c r="FO1083" s="202"/>
      <c r="FQ1083" s="28"/>
      <c r="FR1083" s="28"/>
      <c r="FS1083" s="28"/>
      <c r="FX1083" s="202"/>
      <c r="FZ1083" s="28"/>
      <c r="GA1083" s="28"/>
      <c r="GB1083" s="28"/>
      <c r="GG1083" s="202"/>
      <c r="GI1083" s="28"/>
      <c r="GJ1083" s="28"/>
      <c r="GK1083" s="28"/>
      <c r="GP1083" s="202"/>
      <c r="GR1083" s="28"/>
      <c r="GS1083" s="28"/>
      <c r="GT1083" s="28"/>
      <c r="GY1083" s="202"/>
      <c r="HA1083" s="28"/>
      <c r="HB1083" s="28"/>
      <c r="HC1083" s="28"/>
      <c r="HH1083" s="202"/>
      <c r="HJ1083" s="28"/>
      <c r="HK1083" s="28"/>
      <c r="HL1083" s="28"/>
      <c r="HQ1083" s="28"/>
      <c r="HR1083" s="28"/>
      <c r="HS1083" s="28"/>
      <c r="HT1083" s="28"/>
      <c r="HU1083" s="28"/>
      <c r="HV1083" s="28"/>
      <c r="HW1083" s="28"/>
      <c r="HX1083" s="28"/>
      <c r="HY1083" s="28"/>
      <c r="HZ1083" s="28"/>
      <c r="IA1083" s="28"/>
      <c r="IB1083" s="28"/>
      <c r="IC1083" s="28"/>
      <c r="ID1083" s="28"/>
      <c r="IE1083" s="28"/>
      <c r="IF1083" s="28"/>
      <c r="IG1083" s="28"/>
      <c r="IH1083" s="28"/>
      <c r="II1083" s="28"/>
      <c r="IJ1083" s="28"/>
      <c r="IK1083" s="28"/>
      <c r="IL1083" s="28"/>
      <c r="IM1083" s="28"/>
      <c r="IN1083" s="28"/>
      <c r="IO1083" s="28"/>
      <c r="IP1083" s="28"/>
      <c r="IQ1083" s="28"/>
      <c r="IR1083" s="28"/>
      <c r="IS1083" s="28"/>
      <c r="IT1083" s="28"/>
      <c r="IU1083" s="28"/>
      <c r="IV1083" s="28"/>
    </row>
    <row r="1084" spans="1:256" s="54" customFormat="1" ht="18">
      <c r="A1084" s="364" t="s">
        <v>482</v>
      </c>
      <c r="B1084" s="292"/>
      <c r="C1084" s="292"/>
      <c r="D1084" s="54" t="s">
        <v>136</v>
      </c>
      <c r="E1084" s="54">
        <f t="shared" si="19"/>
        <v>9</v>
      </c>
      <c r="F1084" s="305">
        <f t="shared" si="20"/>
        <v>585</v>
      </c>
      <c r="G1084" s="54">
        <v>30</v>
      </c>
      <c r="H1084" s="239">
        <v>455</v>
      </c>
      <c r="I1084" s="28">
        <v>69</v>
      </c>
      <c r="J1084" s="28">
        <v>11</v>
      </c>
      <c r="K1084" s="28">
        <v>20</v>
      </c>
      <c r="L1084" s="28"/>
      <c r="M1084" s="239"/>
      <c r="N1084" s="28"/>
      <c r="R1084" s="202"/>
      <c r="T1084" s="28"/>
      <c r="U1084" s="28"/>
      <c r="V1084" s="28"/>
      <c r="AA1084" s="202"/>
      <c r="AC1084" s="28"/>
      <c r="AD1084" s="28"/>
      <c r="AE1084" s="28"/>
      <c r="AJ1084" s="202"/>
      <c r="AL1084" s="28"/>
      <c r="AM1084" s="28"/>
      <c r="AN1084" s="28"/>
      <c r="AS1084" s="202"/>
      <c r="AU1084" s="28"/>
      <c r="AV1084" s="28"/>
      <c r="AW1084" s="28"/>
      <c r="BB1084" s="202"/>
      <c r="BD1084" s="28"/>
      <c r="BE1084" s="28"/>
      <c r="BF1084" s="28"/>
      <c r="BK1084" s="202"/>
      <c r="BM1084" s="28"/>
      <c r="BN1084" s="28"/>
      <c r="BO1084" s="28"/>
      <c r="BT1084" s="202"/>
      <c r="BV1084" s="28"/>
      <c r="BW1084" s="28"/>
      <c r="BX1084" s="28"/>
      <c r="CC1084" s="202"/>
      <c r="CE1084" s="28"/>
      <c r="CF1084" s="28"/>
      <c r="CG1084" s="28"/>
      <c r="CL1084" s="202"/>
      <c r="CN1084" s="28"/>
      <c r="CO1084" s="28"/>
      <c r="CP1084" s="28"/>
      <c r="CU1084" s="202"/>
      <c r="CW1084" s="28"/>
      <c r="CX1084" s="28"/>
      <c r="CY1084" s="28"/>
      <c r="DD1084" s="202"/>
      <c r="DF1084" s="28"/>
      <c r="DG1084" s="28"/>
      <c r="DH1084" s="28"/>
      <c r="DM1084" s="202"/>
      <c r="DO1084" s="28"/>
      <c r="DP1084" s="28"/>
      <c r="DQ1084" s="28"/>
      <c r="DV1084" s="202"/>
      <c r="DX1084" s="28"/>
      <c r="DY1084" s="28"/>
      <c r="DZ1084" s="28"/>
      <c r="EE1084" s="202"/>
      <c r="EG1084" s="28"/>
      <c r="EH1084" s="28"/>
      <c r="EI1084" s="28"/>
      <c r="EN1084" s="202"/>
      <c r="EP1084" s="28"/>
      <c r="EQ1084" s="28"/>
      <c r="ER1084" s="28"/>
      <c r="EW1084" s="202"/>
      <c r="EY1084" s="28"/>
      <c r="EZ1084" s="28"/>
      <c r="FA1084" s="28"/>
      <c r="FF1084" s="202"/>
      <c r="FH1084" s="28"/>
      <c r="FI1084" s="28"/>
      <c r="FJ1084" s="28"/>
      <c r="FO1084" s="202"/>
      <c r="FQ1084" s="28"/>
      <c r="FR1084" s="28"/>
      <c r="FS1084" s="28"/>
      <c r="FX1084" s="202"/>
      <c r="FZ1084" s="28"/>
      <c r="GA1084" s="28"/>
      <c r="GB1084" s="28"/>
      <c r="GG1084" s="202"/>
      <c r="GI1084" s="28"/>
      <c r="GJ1084" s="28"/>
      <c r="GK1084" s="28"/>
      <c r="GP1084" s="202"/>
      <c r="GR1084" s="28"/>
      <c r="GS1084" s="28"/>
      <c r="GT1084" s="28"/>
      <c r="GY1084" s="202"/>
      <c r="HA1084" s="28"/>
      <c r="HB1084" s="28"/>
      <c r="HC1084" s="28"/>
      <c r="HH1084" s="202"/>
      <c r="HJ1084" s="28"/>
      <c r="HK1084" s="28"/>
      <c r="HL1084" s="28"/>
      <c r="HQ1084" s="28"/>
      <c r="HR1084" s="28"/>
      <c r="HS1084" s="28"/>
      <c r="HT1084" s="28"/>
      <c r="HU1084" s="28"/>
      <c r="HV1084" s="28"/>
      <c r="HW1084" s="28"/>
      <c r="HX1084" s="28"/>
      <c r="HY1084" s="28"/>
      <c r="HZ1084" s="28"/>
      <c r="IA1084" s="28"/>
      <c r="IB1084" s="28"/>
      <c r="IC1084" s="28"/>
      <c r="ID1084" s="28"/>
      <c r="IE1084" s="28"/>
      <c r="IF1084" s="28"/>
      <c r="IG1084" s="28"/>
      <c r="IH1084" s="28"/>
      <c r="II1084" s="28"/>
      <c r="IJ1084" s="28"/>
      <c r="IK1084" s="28"/>
      <c r="IL1084" s="28"/>
      <c r="IM1084" s="28"/>
      <c r="IN1084" s="28"/>
      <c r="IO1084" s="28"/>
      <c r="IP1084" s="28"/>
      <c r="IQ1084" s="28"/>
      <c r="IR1084" s="28"/>
      <c r="IS1084" s="28"/>
      <c r="IT1084" s="28"/>
      <c r="IU1084" s="28"/>
      <c r="IV1084" s="28"/>
    </row>
    <row r="1085" spans="1:256" s="54" customFormat="1" ht="18">
      <c r="A1085" s="364" t="s">
        <v>445</v>
      </c>
      <c r="B1085" s="292"/>
      <c r="C1085" s="292"/>
      <c r="D1085" s="54" t="s">
        <v>139</v>
      </c>
      <c r="E1085" s="54">
        <f t="shared" si="19"/>
        <v>41</v>
      </c>
      <c r="F1085" s="305">
        <f t="shared" si="20"/>
        <v>267</v>
      </c>
      <c r="G1085" s="54">
        <v>19</v>
      </c>
      <c r="H1085" s="239">
        <v>176</v>
      </c>
      <c r="I1085" s="28">
        <v>66</v>
      </c>
      <c r="J1085" s="28">
        <v>6</v>
      </c>
      <c r="K1085" s="28"/>
      <c r="M1085" s="239"/>
      <c r="N1085" s="28"/>
      <c r="R1085" s="202"/>
      <c r="T1085" s="28"/>
      <c r="U1085" s="28"/>
      <c r="V1085" s="28"/>
      <c r="AA1085" s="202"/>
      <c r="AC1085" s="28"/>
      <c r="AD1085" s="28"/>
      <c r="AE1085" s="28"/>
      <c r="AJ1085" s="202"/>
      <c r="AL1085" s="28"/>
      <c r="AM1085" s="28"/>
      <c r="AN1085" s="28"/>
      <c r="AS1085" s="202"/>
      <c r="AU1085" s="28"/>
      <c r="AV1085" s="28"/>
      <c r="AW1085" s="28"/>
      <c r="BB1085" s="202"/>
      <c r="BD1085" s="28"/>
      <c r="BE1085" s="28"/>
      <c r="BF1085" s="28"/>
      <c r="BK1085" s="202"/>
      <c r="BM1085" s="28"/>
      <c r="BN1085" s="28"/>
      <c r="BO1085" s="28"/>
      <c r="BT1085" s="202"/>
      <c r="BV1085" s="28"/>
      <c r="BW1085" s="28"/>
      <c r="BX1085" s="28"/>
      <c r="CC1085" s="202"/>
      <c r="CE1085" s="28"/>
      <c r="CF1085" s="28"/>
      <c r="CG1085" s="28"/>
      <c r="CL1085" s="202"/>
      <c r="CN1085" s="28"/>
      <c r="CO1085" s="28"/>
      <c r="CP1085" s="28"/>
      <c r="CU1085" s="202"/>
      <c r="CW1085" s="28"/>
      <c r="CX1085" s="28"/>
      <c r="CY1085" s="28"/>
      <c r="DD1085" s="202"/>
      <c r="DF1085" s="28"/>
      <c r="DG1085" s="28"/>
      <c r="DH1085" s="28"/>
      <c r="DM1085" s="202"/>
      <c r="DO1085" s="28"/>
      <c r="DP1085" s="28"/>
      <c r="DQ1085" s="28"/>
      <c r="DV1085" s="202"/>
      <c r="DX1085" s="28"/>
      <c r="DY1085" s="28"/>
      <c r="DZ1085" s="28"/>
      <c r="EE1085" s="202"/>
      <c r="EG1085" s="28"/>
      <c r="EH1085" s="28"/>
      <c r="EI1085" s="28"/>
      <c r="EN1085" s="202"/>
      <c r="EP1085" s="28"/>
      <c r="EQ1085" s="28"/>
      <c r="ER1085" s="28"/>
      <c r="EW1085" s="202"/>
      <c r="EY1085" s="28"/>
      <c r="EZ1085" s="28"/>
      <c r="FA1085" s="28"/>
      <c r="FF1085" s="202"/>
      <c r="FH1085" s="28"/>
      <c r="FI1085" s="28"/>
      <c r="FJ1085" s="28"/>
      <c r="FO1085" s="202"/>
      <c r="FQ1085" s="28"/>
      <c r="FR1085" s="28"/>
      <c r="FS1085" s="28"/>
      <c r="FX1085" s="202"/>
      <c r="FZ1085" s="28"/>
      <c r="GA1085" s="28"/>
      <c r="GB1085" s="28"/>
      <c r="GG1085" s="202"/>
      <c r="GI1085" s="28"/>
      <c r="GJ1085" s="28"/>
      <c r="GK1085" s="28"/>
      <c r="GP1085" s="202"/>
      <c r="GR1085" s="28"/>
      <c r="GS1085" s="28"/>
      <c r="GT1085" s="28"/>
      <c r="GY1085" s="202"/>
      <c r="HA1085" s="28"/>
      <c r="HB1085" s="28"/>
      <c r="HC1085" s="28"/>
      <c r="HH1085" s="202"/>
      <c r="HJ1085" s="28"/>
      <c r="HK1085" s="28"/>
      <c r="HL1085" s="28"/>
      <c r="HQ1085" s="28"/>
      <c r="HR1085" s="28"/>
      <c r="HS1085" s="28"/>
      <c r="HT1085" s="28"/>
      <c r="HU1085" s="28"/>
      <c r="HV1085" s="28"/>
      <c r="HW1085" s="28"/>
      <c r="HX1085" s="28"/>
      <c r="HY1085" s="28"/>
      <c r="HZ1085" s="28"/>
      <c r="IA1085" s="28"/>
      <c r="IB1085" s="28"/>
      <c r="IC1085" s="28"/>
      <c r="ID1085" s="28"/>
      <c r="IE1085" s="28"/>
      <c r="IF1085" s="28"/>
      <c r="IG1085" s="28"/>
      <c r="IH1085" s="28"/>
      <c r="II1085" s="28"/>
      <c r="IJ1085" s="28"/>
      <c r="IK1085" s="28"/>
      <c r="IL1085" s="28"/>
      <c r="IM1085" s="28"/>
      <c r="IN1085" s="28"/>
      <c r="IO1085" s="28"/>
      <c r="IP1085" s="28"/>
      <c r="IQ1085" s="28"/>
      <c r="IR1085" s="28"/>
      <c r="IS1085" s="28"/>
      <c r="IT1085" s="28"/>
      <c r="IU1085" s="28"/>
      <c r="IV1085" s="28"/>
    </row>
    <row r="1086" spans="1:256" s="54" customFormat="1" ht="18">
      <c r="A1086" s="364" t="s">
        <v>765</v>
      </c>
      <c r="B1086" s="28"/>
      <c r="C1086" s="292"/>
      <c r="D1086" s="365" t="s">
        <v>129</v>
      </c>
      <c r="E1086" s="54">
        <f t="shared" si="19"/>
        <v>0</v>
      </c>
      <c r="F1086" s="305">
        <f t="shared" si="20"/>
        <v>11</v>
      </c>
      <c r="H1086" s="28">
        <v>11</v>
      </c>
      <c r="I1086" s="28"/>
      <c r="J1086" s="28"/>
      <c r="K1086" s="28"/>
      <c r="M1086" s="28"/>
      <c r="N1086" s="28"/>
      <c r="R1086" s="202"/>
      <c r="T1086" s="28"/>
      <c r="U1086" s="28"/>
      <c r="V1086" s="28"/>
      <c r="AA1086" s="202"/>
      <c r="AC1086" s="28"/>
      <c r="AD1086" s="28"/>
      <c r="AE1086" s="28"/>
      <c r="AJ1086" s="202"/>
      <c r="AL1086" s="28"/>
      <c r="AM1086" s="28"/>
      <c r="AN1086" s="28"/>
      <c r="AS1086" s="202"/>
      <c r="AU1086" s="28"/>
      <c r="AV1086" s="28"/>
      <c r="AW1086" s="28"/>
      <c r="BB1086" s="202"/>
      <c r="BD1086" s="28"/>
      <c r="BE1086" s="28"/>
      <c r="BF1086" s="28"/>
      <c r="BK1086" s="202"/>
      <c r="BM1086" s="28"/>
      <c r="BN1086" s="28"/>
      <c r="BO1086" s="28"/>
      <c r="BT1086" s="202"/>
      <c r="BV1086" s="28"/>
      <c r="BW1086" s="28"/>
      <c r="BX1086" s="28"/>
      <c r="CC1086" s="202"/>
      <c r="CE1086" s="28"/>
      <c r="CF1086" s="28"/>
      <c r="CG1086" s="28"/>
      <c r="CL1086" s="202"/>
      <c r="CN1086" s="28"/>
      <c r="CO1086" s="28"/>
      <c r="CP1086" s="28"/>
      <c r="CU1086" s="202"/>
      <c r="CW1086" s="28"/>
      <c r="CX1086" s="28"/>
      <c r="CY1086" s="28"/>
      <c r="DD1086" s="202"/>
      <c r="DF1086" s="28"/>
      <c r="DG1086" s="28"/>
      <c r="DH1086" s="28"/>
      <c r="DM1086" s="202"/>
      <c r="DO1086" s="28"/>
      <c r="DP1086" s="28"/>
      <c r="DQ1086" s="28"/>
      <c r="DV1086" s="202"/>
      <c r="DX1086" s="28"/>
      <c r="DY1086" s="28"/>
      <c r="DZ1086" s="28"/>
      <c r="EE1086" s="202"/>
      <c r="EG1086" s="28"/>
      <c r="EH1086" s="28"/>
      <c r="EI1086" s="28"/>
      <c r="EN1086" s="202"/>
      <c r="EP1086" s="28"/>
      <c r="EQ1086" s="28"/>
      <c r="ER1086" s="28"/>
      <c r="EW1086" s="202"/>
      <c r="EY1086" s="28"/>
      <c r="EZ1086" s="28"/>
      <c r="FA1086" s="28"/>
      <c r="FF1086" s="202"/>
      <c r="FH1086" s="28"/>
      <c r="FI1086" s="28"/>
      <c r="FJ1086" s="28"/>
      <c r="FO1086" s="202"/>
      <c r="FQ1086" s="28"/>
      <c r="FR1086" s="28"/>
      <c r="FS1086" s="28"/>
      <c r="FX1086" s="202"/>
      <c r="FZ1086" s="28"/>
      <c r="GA1086" s="28"/>
      <c r="GB1086" s="28"/>
      <c r="GG1086" s="202"/>
      <c r="GI1086" s="28"/>
      <c r="GJ1086" s="28"/>
      <c r="GK1086" s="28"/>
      <c r="GP1086" s="202"/>
      <c r="GR1086" s="28"/>
      <c r="GS1086" s="28"/>
      <c r="GT1086" s="28"/>
      <c r="GY1086" s="202"/>
      <c r="HA1086" s="28"/>
      <c r="HB1086" s="28"/>
      <c r="HC1086" s="28"/>
      <c r="HH1086" s="202"/>
      <c r="HJ1086" s="28"/>
      <c r="HK1086" s="28"/>
      <c r="HL1086" s="28"/>
      <c r="HQ1086" s="28"/>
      <c r="HR1086" s="28"/>
      <c r="HS1086" s="28"/>
      <c r="HT1086" s="28"/>
      <c r="HU1086" s="28"/>
      <c r="HV1086" s="28"/>
      <c r="HW1086" s="28"/>
      <c r="HX1086" s="28"/>
      <c r="HY1086" s="28"/>
      <c r="HZ1086" s="28"/>
      <c r="IA1086" s="28"/>
      <c r="IB1086" s="28"/>
      <c r="IC1086" s="28"/>
      <c r="ID1086" s="28"/>
      <c r="IE1086" s="28"/>
      <c r="IF1086" s="28"/>
      <c r="IG1086" s="28"/>
      <c r="IH1086" s="28"/>
      <c r="II1086" s="28"/>
      <c r="IJ1086" s="28"/>
      <c r="IK1086" s="28"/>
      <c r="IL1086" s="28"/>
      <c r="IM1086" s="28"/>
      <c r="IN1086" s="28"/>
      <c r="IO1086" s="28"/>
      <c r="IP1086" s="28"/>
      <c r="IQ1086" s="28"/>
      <c r="IR1086" s="28"/>
      <c r="IS1086" s="28"/>
      <c r="IT1086" s="28"/>
      <c r="IU1086" s="28"/>
      <c r="IV1086" s="28"/>
    </row>
    <row r="1087" spans="1:256" s="54" customFormat="1" ht="18">
      <c r="A1087" s="364" t="s">
        <v>561</v>
      </c>
      <c r="B1087" s="292"/>
      <c r="C1087" s="292"/>
      <c r="D1087" s="54" t="s">
        <v>136</v>
      </c>
      <c r="E1087" s="54">
        <f t="shared" si="19"/>
        <v>11</v>
      </c>
      <c r="F1087" s="305">
        <f t="shared" si="20"/>
        <v>76</v>
      </c>
      <c r="H1087" s="28">
        <v>35</v>
      </c>
      <c r="I1087" s="28">
        <v>41</v>
      </c>
      <c r="J1087" s="28"/>
      <c r="K1087" s="28"/>
      <c r="L1087" s="28"/>
      <c r="M1087" s="239"/>
      <c r="N1087" s="28"/>
      <c r="R1087" s="202"/>
      <c r="T1087" s="28"/>
      <c r="U1087" s="28"/>
      <c r="V1087" s="28"/>
      <c r="AA1087" s="202"/>
      <c r="AC1087" s="28"/>
      <c r="AD1087" s="28"/>
      <c r="AE1087" s="28"/>
      <c r="AJ1087" s="202"/>
      <c r="AL1087" s="28"/>
      <c r="AM1087" s="28"/>
      <c r="AN1087" s="28"/>
      <c r="AS1087" s="202"/>
      <c r="AU1087" s="28"/>
      <c r="AV1087" s="28"/>
      <c r="AW1087" s="28"/>
      <c r="BB1087" s="202"/>
      <c r="BD1087" s="28"/>
      <c r="BE1087" s="28"/>
      <c r="BF1087" s="28"/>
      <c r="BK1087" s="202"/>
      <c r="BM1087" s="28"/>
      <c r="BN1087" s="28"/>
      <c r="BO1087" s="28"/>
      <c r="BT1087" s="202"/>
      <c r="BV1087" s="28"/>
      <c r="BW1087" s="28"/>
      <c r="BX1087" s="28"/>
      <c r="CC1087" s="202"/>
      <c r="CE1087" s="28"/>
      <c r="CF1087" s="28"/>
      <c r="CG1087" s="28"/>
      <c r="CL1087" s="202"/>
      <c r="CN1087" s="28"/>
      <c r="CO1087" s="28"/>
      <c r="CP1087" s="28"/>
      <c r="CU1087" s="202"/>
      <c r="CW1087" s="28"/>
      <c r="CX1087" s="28"/>
      <c r="CY1087" s="28"/>
      <c r="DD1087" s="202"/>
      <c r="DF1087" s="28"/>
      <c r="DG1087" s="28"/>
      <c r="DH1087" s="28"/>
      <c r="DM1087" s="202"/>
      <c r="DO1087" s="28"/>
      <c r="DP1087" s="28"/>
      <c r="DQ1087" s="28"/>
      <c r="DV1087" s="202"/>
      <c r="DX1087" s="28"/>
      <c r="DY1087" s="28"/>
      <c r="DZ1087" s="28"/>
      <c r="EE1087" s="202"/>
      <c r="EG1087" s="28"/>
      <c r="EH1087" s="28"/>
      <c r="EI1087" s="28"/>
      <c r="EN1087" s="202"/>
      <c r="EP1087" s="28"/>
      <c r="EQ1087" s="28"/>
      <c r="ER1087" s="28"/>
      <c r="EW1087" s="202"/>
      <c r="EY1087" s="28"/>
      <c r="EZ1087" s="28"/>
      <c r="FA1087" s="28"/>
      <c r="FF1087" s="202"/>
      <c r="FH1087" s="28"/>
      <c r="FI1087" s="28"/>
      <c r="FJ1087" s="28"/>
      <c r="FO1087" s="202"/>
      <c r="FQ1087" s="28"/>
      <c r="FR1087" s="28"/>
      <c r="FS1087" s="28"/>
      <c r="FX1087" s="202"/>
      <c r="FZ1087" s="28"/>
      <c r="GA1087" s="28"/>
      <c r="GB1087" s="28"/>
      <c r="GG1087" s="202"/>
      <c r="GI1087" s="28"/>
      <c r="GJ1087" s="28"/>
      <c r="GK1087" s="28"/>
      <c r="GP1087" s="202"/>
      <c r="GR1087" s="28"/>
      <c r="GS1087" s="28"/>
      <c r="GT1087" s="28"/>
      <c r="GY1087" s="202"/>
      <c r="HA1087" s="28"/>
      <c r="HB1087" s="28"/>
      <c r="HC1087" s="28"/>
      <c r="HH1087" s="202"/>
      <c r="HJ1087" s="28"/>
      <c r="HK1087" s="28"/>
      <c r="HL1087" s="28"/>
      <c r="HQ1087" s="28"/>
      <c r="HR1087" s="28"/>
      <c r="HS1087" s="28"/>
      <c r="HT1087" s="28"/>
      <c r="HU1087" s="28"/>
      <c r="HV1087" s="28"/>
      <c r="HW1087" s="28"/>
      <c r="HX1087" s="28"/>
      <c r="HY1087" s="28"/>
      <c r="HZ1087" s="28"/>
      <c r="IA1087" s="28"/>
      <c r="IB1087" s="28"/>
      <c r="IC1087" s="28"/>
      <c r="ID1087" s="28"/>
      <c r="IE1087" s="28"/>
      <c r="IF1087" s="28"/>
      <c r="IG1087" s="28"/>
      <c r="IH1087" s="28"/>
      <c r="II1087" s="28"/>
      <c r="IJ1087" s="28"/>
      <c r="IK1087" s="28"/>
      <c r="IL1087" s="28"/>
      <c r="IM1087" s="28"/>
      <c r="IN1087" s="28"/>
      <c r="IO1087" s="28"/>
      <c r="IP1087" s="28"/>
      <c r="IQ1087" s="28"/>
      <c r="IR1087" s="28"/>
      <c r="IS1087" s="28"/>
      <c r="IT1087" s="28"/>
      <c r="IU1087" s="28"/>
      <c r="IV1087" s="28"/>
    </row>
    <row r="1088" spans="1:256" s="54" customFormat="1" ht="18">
      <c r="A1088" s="364" t="s">
        <v>559</v>
      </c>
      <c r="B1088" s="292"/>
      <c r="C1088" s="292"/>
      <c r="D1088" s="54" t="s">
        <v>132</v>
      </c>
      <c r="E1088" s="54">
        <f t="shared" si="19"/>
        <v>0</v>
      </c>
      <c r="F1088" s="305">
        <f t="shared" si="20"/>
        <v>0</v>
      </c>
      <c r="H1088" s="28"/>
      <c r="I1088" s="28"/>
      <c r="J1088" s="28"/>
      <c r="K1088" s="28"/>
      <c r="L1088" s="28"/>
      <c r="M1088" s="28"/>
      <c r="N1088" s="28"/>
      <c r="R1088" s="202"/>
      <c r="T1088" s="28"/>
      <c r="U1088" s="28"/>
      <c r="V1088" s="28"/>
      <c r="AA1088" s="202"/>
      <c r="AC1088" s="28"/>
      <c r="AD1088" s="28"/>
      <c r="AE1088" s="28"/>
      <c r="AJ1088" s="202"/>
      <c r="AL1088" s="28"/>
      <c r="AM1088" s="28"/>
      <c r="AN1088" s="28"/>
      <c r="AS1088" s="202"/>
      <c r="AU1088" s="28"/>
      <c r="AV1088" s="28"/>
      <c r="AW1088" s="28"/>
      <c r="BB1088" s="202"/>
      <c r="BD1088" s="28"/>
      <c r="BE1088" s="28"/>
      <c r="BF1088" s="28"/>
      <c r="BK1088" s="202"/>
      <c r="BM1088" s="28"/>
      <c r="BN1088" s="28"/>
      <c r="BO1088" s="28"/>
      <c r="BT1088" s="202"/>
      <c r="BV1088" s="28"/>
      <c r="BW1088" s="28"/>
      <c r="BX1088" s="28"/>
      <c r="CC1088" s="202"/>
      <c r="CE1088" s="28"/>
      <c r="CF1088" s="28"/>
      <c r="CG1088" s="28"/>
      <c r="CL1088" s="202"/>
      <c r="CN1088" s="28"/>
      <c r="CO1088" s="28"/>
      <c r="CP1088" s="28"/>
      <c r="CU1088" s="202"/>
      <c r="CW1088" s="28"/>
      <c r="CX1088" s="28"/>
      <c r="CY1088" s="28"/>
      <c r="DD1088" s="202"/>
      <c r="DF1088" s="28"/>
      <c r="DG1088" s="28"/>
      <c r="DH1088" s="28"/>
      <c r="DM1088" s="202"/>
      <c r="DO1088" s="28"/>
      <c r="DP1088" s="28"/>
      <c r="DQ1088" s="28"/>
      <c r="DV1088" s="202"/>
      <c r="DX1088" s="28"/>
      <c r="DY1088" s="28"/>
      <c r="DZ1088" s="28"/>
      <c r="EE1088" s="202"/>
      <c r="EG1088" s="28"/>
      <c r="EH1088" s="28"/>
      <c r="EI1088" s="28"/>
      <c r="EN1088" s="202"/>
      <c r="EP1088" s="28"/>
      <c r="EQ1088" s="28"/>
      <c r="ER1088" s="28"/>
      <c r="EW1088" s="202"/>
      <c r="EY1088" s="28"/>
      <c r="EZ1088" s="28"/>
      <c r="FA1088" s="28"/>
      <c r="FF1088" s="202"/>
      <c r="FH1088" s="28"/>
      <c r="FI1088" s="28"/>
      <c r="FJ1088" s="28"/>
      <c r="FO1088" s="202"/>
      <c r="FQ1088" s="28"/>
      <c r="FR1088" s="28"/>
      <c r="FS1088" s="28"/>
      <c r="FX1088" s="202"/>
      <c r="FZ1088" s="28"/>
      <c r="GA1088" s="28"/>
      <c r="GB1088" s="28"/>
      <c r="GG1088" s="202"/>
      <c r="GI1088" s="28"/>
      <c r="GJ1088" s="28"/>
      <c r="GK1088" s="28"/>
      <c r="GP1088" s="202"/>
      <c r="GR1088" s="28"/>
      <c r="GS1088" s="28"/>
      <c r="GT1088" s="28"/>
      <c r="GY1088" s="202"/>
      <c r="HA1088" s="28"/>
      <c r="HB1088" s="28"/>
      <c r="HC1088" s="28"/>
      <c r="HH1088" s="202"/>
      <c r="HJ1088" s="28"/>
      <c r="HK1088" s="28"/>
      <c r="HL1088" s="28"/>
      <c r="HQ1088" s="28"/>
      <c r="HR1088" s="28"/>
      <c r="HS1088" s="28"/>
      <c r="HT1088" s="28"/>
      <c r="HU1088" s="28"/>
      <c r="HV1088" s="28"/>
      <c r="HW1088" s="28"/>
      <c r="HX1088" s="28"/>
      <c r="HY1088" s="28"/>
      <c r="HZ1088" s="28"/>
      <c r="IA1088" s="28"/>
      <c r="IB1088" s="28"/>
      <c r="IC1088" s="28"/>
      <c r="ID1088" s="28"/>
      <c r="IE1088" s="28"/>
      <c r="IF1088" s="28"/>
      <c r="IG1088" s="28"/>
      <c r="IH1088" s="28"/>
      <c r="II1088" s="28"/>
      <c r="IJ1088" s="28"/>
      <c r="IK1088" s="28"/>
      <c r="IL1088" s="28"/>
      <c r="IM1088" s="28"/>
      <c r="IN1088" s="28"/>
      <c r="IO1088" s="28"/>
      <c r="IP1088" s="28"/>
      <c r="IQ1088" s="28"/>
      <c r="IR1088" s="28"/>
      <c r="IS1088" s="28"/>
      <c r="IT1088" s="28"/>
      <c r="IU1088" s="28"/>
      <c r="IV1088" s="28"/>
    </row>
    <row r="1089" spans="1:256" s="54" customFormat="1" ht="18">
      <c r="A1089" s="364" t="s">
        <v>430</v>
      </c>
      <c r="B1089" s="292"/>
      <c r="C1089" s="292"/>
      <c r="D1089" s="54" t="s">
        <v>139</v>
      </c>
      <c r="E1089" s="54">
        <f t="shared" si="19"/>
        <v>14</v>
      </c>
      <c r="F1089" s="305">
        <f t="shared" si="20"/>
        <v>471</v>
      </c>
      <c r="G1089" s="54">
        <v>77</v>
      </c>
      <c r="H1089" s="239">
        <v>358</v>
      </c>
      <c r="I1089" s="28">
        <v>18</v>
      </c>
      <c r="J1089" s="28">
        <v>18</v>
      </c>
      <c r="K1089" s="28"/>
      <c r="L1089" s="300"/>
      <c r="M1089" s="239"/>
      <c r="N1089" s="28"/>
      <c r="R1089" s="202"/>
      <c r="T1089" s="28"/>
      <c r="U1089" s="28"/>
      <c r="V1089" s="28"/>
      <c r="AA1089" s="202"/>
      <c r="AC1089" s="28"/>
      <c r="AD1089" s="28"/>
      <c r="AE1089" s="28"/>
      <c r="AJ1089" s="202"/>
      <c r="AL1089" s="28"/>
      <c r="AM1089" s="28"/>
      <c r="AN1089" s="28"/>
      <c r="AS1089" s="202"/>
      <c r="AU1089" s="28"/>
      <c r="AV1089" s="28"/>
      <c r="AW1089" s="28"/>
      <c r="BB1089" s="202"/>
      <c r="BD1089" s="28"/>
      <c r="BE1089" s="28"/>
      <c r="BF1089" s="28"/>
      <c r="BK1089" s="202"/>
      <c r="BM1089" s="28"/>
      <c r="BN1089" s="28"/>
      <c r="BO1089" s="28"/>
      <c r="BT1089" s="202"/>
      <c r="BV1089" s="28"/>
      <c r="BW1089" s="28"/>
      <c r="BX1089" s="28"/>
      <c r="CC1089" s="202"/>
      <c r="CE1089" s="28"/>
      <c r="CF1089" s="28"/>
      <c r="CG1089" s="28"/>
      <c r="CL1089" s="202"/>
      <c r="CN1089" s="28"/>
      <c r="CO1089" s="28"/>
      <c r="CP1089" s="28"/>
      <c r="CU1089" s="202"/>
      <c r="CW1089" s="28"/>
      <c r="CX1089" s="28"/>
      <c r="CY1089" s="28"/>
      <c r="DD1089" s="202"/>
      <c r="DF1089" s="28"/>
      <c r="DG1089" s="28"/>
      <c r="DH1089" s="28"/>
      <c r="DM1089" s="202"/>
      <c r="DO1089" s="28"/>
      <c r="DP1089" s="28"/>
      <c r="DQ1089" s="28"/>
      <c r="DV1089" s="202"/>
      <c r="DX1089" s="28"/>
      <c r="DY1089" s="28"/>
      <c r="DZ1089" s="28"/>
      <c r="EE1089" s="202"/>
      <c r="EG1089" s="28"/>
      <c r="EH1089" s="28"/>
      <c r="EI1089" s="28"/>
      <c r="EN1089" s="202"/>
      <c r="EP1089" s="28"/>
      <c r="EQ1089" s="28"/>
      <c r="ER1089" s="28"/>
      <c r="EW1089" s="202"/>
      <c r="EY1089" s="28"/>
      <c r="EZ1089" s="28"/>
      <c r="FA1089" s="28"/>
      <c r="FF1089" s="202"/>
      <c r="FH1089" s="28"/>
      <c r="FI1089" s="28"/>
      <c r="FJ1089" s="28"/>
      <c r="FO1089" s="202"/>
      <c r="FQ1089" s="28"/>
      <c r="FR1089" s="28"/>
      <c r="FS1089" s="28"/>
      <c r="FX1089" s="202"/>
      <c r="FZ1089" s="28"/>
      <c r="GA1089" s="28"/>
      <c r="GB1089" s="28"/>
      <c r="GG1089" s="202"/>
      <c r="GI1089" s="28"/>
      <c r="GJ1089" s="28"/>
      <c r="GK1089" s="28"/>
      <c r="GP1089" s="202"/>
      <c r="GR1089" s="28"/>
      <c r="GS1089" s="28"/>
      <c r="GT1089" s="28"/>
      <c r="GY1089" s="202"/>
      <c r="HA1089" s="28"/>
      <c r="HB1089" s="28"/>
      <c r="HC1089" s="28"/>
      <c r="HH1089" s="202"/>
      <c r="HJ1089" s="28"/>
      <c r="HK1089" s="28"/>
      <c r="HL1089" s="28"/>
      <c r="HQ1089" s="28"/>
      <c r="HR1089" s="28"/>
      <c r="HS1089" s="28"/>
      <c r="HT1089" s="28"/>
      <c r="HU1089" s="28"/>
      <c r="HV1089" s="28"/>
      <c r="HW1089" s="28"/>
      <c r="HX1089" s="28"/>
      <c r="HY1089" s="28"/>
      <c r="HZ1089" s="28"/>
      <c r="IA1089" s="28"/>
      <c r="IB1089" s="28"/>
      <c r="IC1089" s="28"/>
      <c r="ID1089" s="28"/>
      <c r="IE1089" s="28"/>
      <c r="IF1089" s="28"/>
      <c r="IG1089" s="28"/>
      <c r="IH1089" s="28"/>
      <c r="II1089" s="28"/>
      <c r="IJ1089" s="28"/>
      <c r="IK1089" s="28"/>
      <c r="IL1089" s="28"/>
      <c r="IM1089" s="28"/>
      <c r="IN1089" s="28"/>
      <c r="IO1089" s="28"/>
      <c r="IP1089" s="28"/>
      <c r="IQ1089" s="28"/>
      <c r="IR1089" s="28"/>
      <c r="IS1089" s="28"/>
      <c r="IT1089" s="28"/>
      <c r="IU1089" s="28"/>
      <c r="IV1089" s="28"/>
    </row>
    <row r="1090" spans="1:256" s="54" customFormat="1" ht="18">
      <c r="A1090" s="364" t="s">
        <v>2423</v>
      </c>
      <c r="B1090" s="28"/>
      <c r="C1090" s="292"/>
      <c r="D1090" s="365" t="s">
        <v>129</v>
      </c>
      <c r="E1090" s="54">
        <f t="shared" si="19"/>
        <v>1</v>
      </c>
      <c r="F1090" s="305">
        <f t="shared" si="20"/>
        <v>0</v>
      </c>
      <c r="H1090" s="28"/>
      <c r="I1090" s="28"/>
      <c r="J1090" s="28"/>
      <c r="K1090" s="28"/>
      <c r="L1090" s="300"/>
      <c r="M1090" s="28"/>
      <c r="N1090" s="28"/>
      <c r="R1090" s="202"/>
      <c r="T1090" s="28"/>
      <c r="U1090" s="28"/>
      <c r="V1090" s="28"/>
      <c r="AA1090" s="202"/>
      <c r="AC1090" s="28"/>
      <c r="AD1090" s="28"/>
      <c r="AE1090" s="28"/>
      <c r="AJ1090" s="202"/>
      <c r="AL1090" s="28"/>
      <c r="AM1090" s="28"/>
      <c r="AN1090" s="28"/>
      <c r="AS1090" s="202"/>
      <c r="AU1090" s="28"/>
      <c r="AV1090" s="28"/>
      <c r="AW1090" s="28"/>
      <c r="BB1090" s="202"/>
      <c r="BD1090" s="28"/>
      <c r="BE1090" s="28"/>
      <c r="BF1090" s="28"/>
      <c r="BK1090" s="202"/>
      <c r="BM1090" s="28"/>
      <c r="BN1090" s="28"/>
      <c r="BO1090" s="28"/>
      <c r="BT1090" s="202"/>
      <c r="BV1090" s="28"/>
      <c r="BW1090" s="28"/>
      <c r="BX1090" s="28"/>
      <c r="CC1090" s="202"/>
      <c r="CE1090" s="28"/>
      <c r="CF1090" s="28"/>
      <c r="CG1090" s="28"/>
      <c r="CL1090" s="202"/>
      <c r="CN1090" s="28"/>
      <c r="CO1090" s="28"/>
      <c r="CP1090" s="28"/>
      <c r="CU1090" s="202"/>
      <c r="CW1090" s="28"/>
      <c r="CX1090" s="28"/>
      <c r="CY1090" s="28"/>
      <c r="DD1090" s="202"/>
      <c r="DF1090" s="28"/>
      <c r="DG1090" s="28"/>
      <c r="DH1090" s="28"/>
      <c r="DM1090" s="202"/>
      <c r="DO1090" s="28"/>
      <c r="DP1090" s="28"/>
      <c r="DQ1090" s="28"/>
      <c r="DV1090" s="202"/>
      <c r="DX1090" s="28"/>
      <c r="DY1090" s="28"/>
      <c r="DZ1090" s="28"/>
      <c r="EE1090" s="202"/>
      <c r="EG1090" s="28"/>
      <c r="EH1090" s="28"/>
      <c r="EI1090" s="28"/>
      <c r="EN1090" s="202"/>
      <c r="EP1090" s="28"/>
      <c r="EQ1090" s="28"/>
      <c r="ER1090" s="28"/>
      <c r="EW1090" s="202"/>
      <c r="EY1090" s="28"/>
      <c r="EZ1090" s="28"/>
      <c r="FA1090" s="28"/>
      <c r="FF1090" s="202"/>
      <c r="FH1090" s="28"/>
      <c r="FI1090" s="28"/>
      <c r="FJ1090" s="28"/>
      <c r="FO1090" s="202"/>
      <c r="FQ1090" s="28"/>
      <c r="FR1090" s="28"/>
      <c r="FS1090" s="28"/>
      <c r="FX1090" s="202"/>
      <c r="FZ1090" s="28"/>
      <c r="GA1090" s="28"/>
      <c r="GB1090" s="28"/>
      <c r="GG1090" s="202"/>
      <c r="GI1090" s="28"/>
      <c r="GJ1090" s="28"/>
      <c r="GK1090" s="28"/>
      <c r="GP1090" s="202"/>
      <c r="GR1090" s="28"/>
      <c r="GS1090" s="28"/>
      <c r="GT1090" s="28"/>
      <c r="GY1090" s="202"/>
      <c r="HA1090" s="28"/>
      <c r="HB1090" s="28"/>
      <c r="HC1090" s="28"/>
      <c r="HH1090" s="202"/>
      <c r="HJ1090" s="28"/>
      <c r="HK1090" s="28"/>
      <c r="HL1090" s="28"/>
      <c r="HQ1090" s="28"/>
      <c r="HR1090" s="28"/>
      <c r="HS1090" s="28"/>
      <c r="HT1090" s="28"/>
      <c r="HU1090" s="28"/>
      <c r="HV1090" s="28"/>
      <c r="HW1090" s="28"/>
      <c r="HX1090" s="28"/>
      <c r="HY1090" s="28"/>
      <c r="HZ1090" s="28"/>
      <c r="IA1090" s="28"/>
      <c r="IB1090" s="28"/>
      <c r="IC1090" s="28"/>
      <c r="ID1090" s="28"/>
      <c r="IE1090" s="28"/>
      <c r="IF1090" s="28"/>
      <c r="IG1090" s="28"/>
      <c r="IH1090" s="28"/>
      <c r="II1090" s="28"/>
      <c r="IJ1090" s="28"/>
      <c r="IK1090" s="28"/>
      <c r="IL1090" s="28"/>
      <c r="IM1090" s="28"/>
      <c r="IN1090" s="28"/>
      <c r="IO1090" s="28"/>
      <c r="IP1090" s="28"/>
      <c r="IQ1090" s="28"/>
      <c r="IR1090" s="28"/>
      <c r="IS1090" s="28"/>
      <c r="IT1090" s="28"/>
      <c r="IU1090" s="28"/>
      <c r="IV1090" s="28"/>
    </row>
    <row r="1091" spans="1:256" s="54" customFormat="1" ht="18">
      <c r="A1091" s="364" t="s">
        <v>2051</v>
      </c>
      <c r="B1091" s="28"/>
      <c r="C1091" s="292"/>
      <c r="D1091" s="365" t="s">
        <v>129</v>
      </c>
      <c r="E1091" s="54">
        <f t="shared" si="19"/>
        <v>0</v>
      </c>
      <c r="F1091" s="305">
        <f t="shared" si="20"/>
        <v>0</v>
      </c>
      <c r="H1091" s="28"/>
      <c r="I1091" s="28"/>
      <c r="J1091" s="28"/>
      <c r="K1091" s="28"/>
      <c r="L1091" s="28"/>
      <c r="M1091" s="28"/>
      <c r="N1091" s="28"/>
      <c r="R1091" s="202"/>
      <c r="T1091" s="28"/>
      <c r="U1091" s="28"/>
      <c r="V1091" s="28"/>
      <c r="AA1091" s="202"/>
      <c r="AC1091" s="28"/>
      <c r="AD1091" s="28"/>
      <c r="AE1091" s="28"/>
      <c r="AJ1091" s="202"/>
      <c r="AL1091" s="28"/>
      <c r="AM1091" s="28"/>
      <c r="AN1091" s="28"/>
      <c r="AS1091" s="202"/>
      <c r="AU1091" s="28"/>
      <c r="AV1091" s="28"/>
      <c r="AW1091" s="28"/>
      <c r="BB1091" s="202"/>
      <c r="BD1091" s="28"/>
      <c r="BE1091" s="28"/>
      <c r="BF1091" s="28"/>
      <c r="BK1091" s="202"/>
      <c r="BM1091" s="28"/>
      <c r="BN1091" s="28"/>
      <c r="BO1091" s="28"/>
      <c r="BT1091" s="202"/>
      <c r="BV1091" s="28"/>
      <c r="BW1091" s="28"/>
      <c r="BX1091" s="28"/>
      <c r="CC1091" s="202"/>
      <c r="CE1091" s="28"/>
      <c r="CF1091" s="28"/>
      <c r="CG1091" s="28"/>
      <c r="CL1091" s="202"/>
      <c r="CN1091" s="28"/>
      <c r="CO1091" s="28"/>
      <c r="CP1091" s="28"/>
      <c r="CU1091" s="202"/>
      <c r="CW1091" s="28"/>
      <c r="CX1091" s="28"/>
      <c r="CY1091" s="28"/>
      <c r="DD1091" s="202"/>
      <c r="DF1091" s="28"/>
      <c r="DG1091" s="28"/>
      <c r="DH1091" s="28"/>
      <c r="DM1091" s="202"/>
      <c r="DO1091" s="28"/>
      <c r="DP1091" s="28"/>
      <c r="DQ1091" s="28"/>
      <c r="DV1091" s="202"/>
      <c r="DX1091" s="28"/>
      <c r="DY1091" s="28"/>
      <c r="DZ1091" s="28"/>
      <c r="EE1091" s="202"/>
      <c r="EG1091" s="28"/>
      <c r="EH1091" s="28"/>
      <c r="EI1091" s="28"/>
      <c r="EN1091" s="202"/>
      <c r="EP1091" s="28"/>
      <c r="EQ1091" s="28"/>
      <c r="ER1091" s="28"/>
      <c r="EW1091" s="202"/>
      <c r="EY1091" s="28"/>
      <c r="EZ1091" s="28"/>
      <c r="FA1091" s="28"/>
      <c r="FF1091" s="202"/>
      <c r="FH1091" s="28"/>
      <c r="FI1091" s="28"/>
      <c r="FJ1091" s="28"/>
      <c r="FO1091" s="202"/>
      <c r="FQ1091" s="28"/>
      <c r="FR1091" s="28"/>
      <c r="FS1091" s="28"/>
      <c r="FX1091" s="202"/>
      <c r="FZ1091" s="28"/>
      <c r="GA1091" s="28"/>
      <c r="GB1091" s="28"/>
      <c r="GG1091" s="202"/>
      <c r="GI1091" s="28"/>
      <c r="GJ1091" s="28"/>
      <c r="GK1091" s="28"/>
      <c r="GP1091" s="202"/>
      <c r="GR1091" s="28"/>
      <c r="GS1091" s="28"/>
      <c r="GT1091" s="28"/>
      <c r="GY1091" s="202"/>
      <c r="HA1091" s="28"/>
      <c r="HB1091" s="28"/>
      <c r="HC1091" s="28"/>
      <c r="HH1091" s="202"/>
      <c r="HJ1091" s="28"/>
      <c r="HK1091" s="28"/>
      <c r="HL1091" s="28"/>
      <c r="HQ1091" s="28"/>
      <c r="HR1091" s="28"/>
      <c r="HS1091" s="28"/>
      <c r="HT1091" s="28"/>
      <c r="HU1091" s="28"/>
      <c r="HV1091" s="28"/>
      <c r="HW1091" s="28"/>
      <c r="HX1091" s="28"/>
      <c r="HY1091" s="28"/>
      <c r="HZ1091" s="28"/>
      <c r="IA1091" s="28"/>
      <c r="IB1091" s="28"/>
      <c r="IC1091" s="28"/>
      <c r="ID1091" s="28"/>
      <c r="IE1091" s="28"/>
      <c r="IF1091" s="28"/>
      <c r="IG1091" s="28"/>
      <c r="IH1091" s="28"/>
      <c r="II1091" s="28"/>
      <c r="IJ1091" s="28"/>
      <c r="IK1091" s="28"/>
      <c r="IL1091" s="28"/>
      <c r="IM1091" s="28"/>
      <c r="IN1091" s="28"/>
      <c r="IO1091" s="28"/>
      <c r="IP1091" s="28"/>
      <c r="IQ1091" s="28"/>
      <c r="IR1091" s="28"/>
      <c r="IS1091" s="28"/>
      <c r="IT1091" s="28"/>
      <c r="IU1091" s="28"/>
      <c r="IV1091" s="28"/>
    </row>
    <row r="1092" spans="1:256" s="54" customFormat="1" ht="18">
      <c r="A1092" s="364" t="s">
        <v>900</v>
      </c>
      <c r="B1092" s="292"/>
      <c r="C1092" s="292"/>
      <c r="D1092" s="54" t="s">
        <v>131</v>
      </c>
      <c r="E1092" s="54">
        <f t="shared" si="19"/>
        <v>1</v>
      </c>
      <c r="F1092" s="305">
        <f t="shared" si="20"/>
        <v>68</v>
      </c>
      <c r="H1092" s="28">
        <v>15</v>
      </c>
      <c r="I1092" s="28">
        <v>40</v>
      </c>
      <c r="J1092" s="28">
        <v>13</v>
      </c>
      <c r="K1092" s="28"/>
      <c r="L1092" s="28"/>
      <c r="M1092" s="28"/>
      <c r="N1092" s="28"/>
      <c r="R1092" s="202"/>
      <c r="T1092" s="28"/>
      <c r="U1092" s="28"/>
      <c r="V1092" s="28"/>
      <c r="AA1092" s="202"/>
      <c r="AC1092" s="28"/>
      <c r="AD1092" s="28"/>
      <c r="AE1092" s="28"/>
      <c r="AJ1092" s="202"/>
      <c r="AL1092" s="28"/>
      <c r="AM1092" s="28"/>
      <c r="AN1092" s="28"/>
      <c r="AS1092" s="202"/>
      <c r="AU1092" s="28"/>
      <c r="AV1092" s="28"/>
      <c r="AW1092" s="28"/>
      <c r="BB1092" s="202"/>
      <c r="BD1092" s="28"/>
      <c r="BE1092" s="28"/>
      <c r="BF1092" s="28"/>
      <c r="BK1092" s="202"/>
      <c r="BM1092" s="28"/>
      <c r="BN1092" s="28"/>
      <c r="BO1092" s="28"/>
      <c r="BT1092" s="202"/>
      <c r="BV1092" s="28"/>
      <c r="BW1092" s="28"/>
      <c r="BX1092" s="28"/>
      <c r="CC1092" s="202"/>
      <c r="CE1092" s="28"/>
      <c r="CF1092" s="28"/>
      <c r="CG1092" s="28"/>
      <c r="CL1092" s="202"/>
      <c r="CN1092" s="28"/>
      <c r="CO1092" s="28"/>
      <c r="CP1092" s="28"/>
      <c r="CU1092" s="202"/>
      <c r="CW1092" s="28"/>
      <c r="CX1092" s="28"/>
      <c r="CY1092" s="28"/>
      <c r="DD1092" s="202"/>
      <c r="DF1092" s="28"/>
      <c r="DG1092" s="28"/>
      <c r="DH1092" s="28"/>
      <c r="DM1092" s="202"/>
      <c r="DO1092" s="28"/>
      <c r="DP1092" s="28"/>
      <c r="DQ1092" s="28"/>
      <c r="DV1092" s="202"/>
      <c r="DX1092" s="28"/>
      <c r="DY1092" s="28"/>
      <c r="DZ1092" s="28"/>
      <c r="EE1092" s="202"/>
      <c r="EG1092" s="28"/>
      <c r="EH1092" s="28"/>
      <c r="EI1092" s="28"/>
      <c r="EN1092" s="202"/>
      <c r="EP1092" s="28"/>
      <c r="EQ1092" s="28"/>
      <c r="ER1092" s="28"/>
      <c r="EW1092" s="202"/>
      <c r="EY1092" s="28"/>
      <c r="EZ1092" s="28"/>
      <c r="FA1092" s="28"/>
      <c r="FF1092" s="202"/>
      <c r="FH1092" s="28"/>
      <c r="FI1092" s="28"/>
      <c r="FJ1092" s="28"/>
      <c r="FO1092" s="202"/>
      <c r="FQ1092" s="28"/>
      <c r="FR1092" s="28"/>
      <c r="FS1092" s="28"/>
      <c r="FX1092" s="202"/>
      <c r="FZ1092" s="28"/>
      <c r="GA1092" s="28"/>
      <c r="GB1092" s="28"/>
      <c r="GG1092" s="202"/>
      <c r="GI1092" s="28"/>
      <c r="GJ1092" s="28"/>
      <c r="GK1092" s="28"/>
      <c r="GP1092" s="202"/>
      <c r="GR1092" s="28"/>
      <c r="GS1092" s="28"/>
      <c r="GT1092" s="28"/>
      <c r="GY1092" s="202"/>
      <c r="HA1092" s="28"/>
      <c r="HB1092" s="28"/>
      <c r="HC1092" s="28"/>
      <c r="HH1092" s="202"/>
      <c r="HJ1092" s="28"/>
      <c r="HK1092" s="28"/>
      <c r="HL1092" s="28"/>
      <c r="HQ1092" s="28"/>
      <c r="HR1092" s="28"/>
      <c r="HS1092" s="28"/>
      <c r="HT1092" s="28"/>
      <c r="HU1092" s="28"/>
      <c r="HV1092" s="28"/>
      <c r="HW1092" s="28"/>
      <c r="HX1092" s="28"/>
      <c r="HY1092" s="28"/>
      <c r="HZ1092" s="28"/>
      <c r="IA1092" s="28"/>
      <c r="IB1092" s="28"/>
      <c r="IC1092" s="28"/>
      <c r="ID1092" s="28"/>
      <c r="IE1092" s="28"/>
      <c r="IF1092" s="28"/>
      <c r="IG1092" s="28"/>
      <c r="IH1092" s="28"/>
      <c r="II1092" s="28"/>
      <c r="IJ1092" s="28"/>
      <c r="IK1092" s="28"/>
      <c r="IL1092" s="28"/>
      <c r="IM1092" s="28"/>
      <c r="IN1092" s="28"/>
      <c r="IO1092" s="28"/>
      <c r="IP1092" s="28"/>
      <c r="IQ1092" s="28"/>
      <c r="IR1092" s="28"/>
      <c r="IS1092" s="28"/>
      <c r="IT1092" s="28"/>
      <c r="IU1092" s="28"/>
      <c r="IV1092" s="28"/>
    </row>
    <row r="1093" spans="1:256" s="54" customFormat="1" ht="18">
      <c r="A1093" s="364" t="s">
        <v>591</v>
      </c>
      <c r="B1093" s="292"/>
      <c r="C1093" s="292"/>
      <c r="D1093" s="54" t="s">
        <v>140</v>
      </c>
      <c r="E1093" s="54">
        <f t="shared" si="19"/>
        <v>10</v>
      </c>
      <c r="F1093" s="305">
        <f t="shared" si="20"/>
        <v>421</v>
      </c>
      <c r="G1093" s="54">
        <v>154</v>
      </c>
      <c r="H1093" s="239">
        <v>144</v>
      </c>
      <c r="I1093" s="28">
        <v>80</v>
      </c>
      <c r="J1093" s="28">
        <v>43</v>
      </c>
      <c r="K1093" s="28"/>
      <c r="L1093" s="28"/>
      <c r="M1093" s="239"/>
      <c r="N1093" s="28"/>
      <c r="R1093" s="202"/>
      <c r="T1093" s="28"/>
      <c r="U1093" s="28"/>
      <c r="V1093" s="28"/>
      <c r="AA1093" s="202"/>
      <c r="AC1093" s="28"/>
      <c r="AD1093" s="28"/>
      <c r="AE1093" s="28"/>
      <c r="AJ1093" s="202"/>
      <c r="AL1093" s="28"/>
      <c r="AM1093" s="28"/>
      <c r="AN1093" s="28"/>
      <c r="AS1093" s="202"/>
      <c r="AU1093" s="28"/>
      <c r="AV1093" s="28"/>
      <c r="AW1093" s="28"/>
      <c r="BB1093" s="202"/>
      <c r="BD1093" s="28"/>
      <c r="BE1093" s="28"/>
      <c r="BF1093" s="28"/>
      <c r="BK1093" s="202"/>
      <c r="BM1093" s="28"/>
      <c r="BN1093" s="28"/>
      <c r="BO1093" s="28"/>
      <c r="BT1093" s="202"/>
      <c r="BV1093" s="28"/>
      <c r="BW1093" s="28"/>
      <c r="BX1093" s="28"/>
      <c r="CC1093" s="202"/>
      <c r="CE1093" s="28"/>
      <c r="CF1093" s="28"/>
      <c r="CG1093" s="28"/>
      <c r="CL1093" s="202"/>
      <c r="CN1093" s="28"/>
      <c r="CO1093" s="28"/>
      <c r="CP1093" s="28"/>
      <c r="CU1093" s="202"/>
      <c r="CW1093" s="28"/>
      <c r="CX1093" s="28"/>
      <c r="CY1093" s="28"/>
      <c r="DD1093" s="202"/>
      <c r="DF1093" s="28"/>
      <c r="DG1093" s="28"/>
      <c r="DH1093" s="28"/>
      <c r="DM1093" s="202"/>
      <c r="DO1093" s="28"/>
      <c r="DP1093" s="28"/>
      <c r="DQ1093" s="28"/>
      <c r="DV1093" s="202"/>
      <c r="DX1093" s="28"/>
      <c r="DY1093" s="28"/>
      <c r="DZ1093" s="28"/>
      <c r="EE1093" s="202"/>
      <c r="EG1093" s="28"/>
      <c r="EH1093" s="28"/>
      <c r="EI1093" s="28"/>
      <c r="EN1093" s="202"/>
      <c r="EP1093" s="28"/>
      <c r="EQ1093" s="28"/>
      <c r="ER1093" s="28"/>
      <c r="EW1093" s="202"/>
      <c r="EY1093" s="28"/>
      <c r="EZ1093" s="28"/>
      <c r="FA1093" s="28"/>
      <c r="FF1093" s="202"/>
      <c r="FH1093" s="28"/>
      <c r="FI1093" s="28"/>
      <c r="FJ1093" s="28"/>
      <c r="FO1093" s="202"/>
      <c r="FQ1093" s="28"/>
      <c r="FR1093" s="28"/>
      <c r="FS1093" s="28"/>
      <c r="FX1093" s="202"/>
      <c r="FZ1093" s="28"/>
      <c r="GA1093" s="28"/>
      <c r="GB1093" s="28"/>
      <c r="GG1093" s="202"/>
      <c r="GI1093" s="28"/>
      <c r="GJ1093" s="28"/>
      <c r="GK1093" s="28"/>
      <c r="GP1093" s="202"/>
      <c r="GR1093" s="28"/>
      <c r="GS1093" s="28"/>
      <c r="GT1093" s="28"/>
      <c r="GY1093" s="202"/>
      <c r="HA1093" s="28"/>
      <c r="HB1093" s="28"/>
      <c r="HC1093" s="28"/>
      <c r="HH1093" s="202"/>
      <c r="HJ1093" s="28"/>
      <c r="HK1093" s="28"/>
      <c r="HL1093" s="28"/>
      <c r="HQ1093" s="28"/>
      <c r="HR1093" s="28"/>
      <c r="HS1093" s="28"/>
      <c r="HT1093" s="28"/>
      <c r="HU1093" s="28"/>
      <c r="HV1093" s="28"/>
      <c r="HW1093" s="28"/>
      <c r="HX1093" s="28"/>
      <c r="HY1093" s="28"/>
      <c r="HZ1093" s="28"/>
      <c r="IA1093" s="28"/>
      <c r="IB1093" s="28"/>
      <c r="IC1093" s="28"/>
      <c r="ID1093" s="28"/>
      <c r="IE1093" s="28"/>
      <c r="IF1093" s="28"/>
      <c r="IG1093" s="28"/>
      <c r="IH1093" s="28"/>
      <c r="II1093" s="28"/>
      <c r="IJ1093" s="28"/>
      <c r="IK1093" s="28"/>
      <c r="IL1093" s="28"/>
      <c r="IM1093" s="28"/>
      <c r="IN1093" s="28"/>
      <c r="IO1093" s="28"/>
      <c r="IP1093" s="28"/>
      <c r="IQ1093" s="28"/>
      <c r="IR1093" s="28"/>
      <c r="IS1093" s="28"/>
      <c r="IT1093" s="28"/>
      <c r="IU1093" s="28"/>
      <c r="IV1093" s="28"/>
    </row>
    <row r="1094" spans="1:256" s="54" customFormat="1" ht="18">
      <c r="A1094" s="364" t="s">
        <v>790</v>
      </c>
      <c r="B1094" s="28"/>
      <c r="C1094" s="292"/>
      <c r="D1094" s="54" t="s">
        <v>134</v>
      </c>
      <c r="E1094" s="54">
        <f t="shared" si="19"/>
        <v>20</v>
      </c>
      <c r="F1094" s="305">
        <f t="shared" si="20"/>
        <v>134</v>
      </c>
      <c r="H1094" s="28">
        <v>47</v>
      </c>
      <c r="I1094" s="28">
        <v>53</v>
      </c>
      <c r="J1094" s="28">
        <v>14</v>
      </c>
      <c r="K1094" s="28">
        <v>20</v>
      </c>
      <c r="L1094" s="28"/>
      <c r="M1094" s="239"/>
      <c r="N1094" s="28"/>
      <c r="R1094" s="202"/>
      <c r="T1094" s="28"/>
      <c r="U1094" s="28"/>
      <c r="V1094" s="28"/>
      <c r="AA1094" s="202"/>
      <c r="AC1094" s="28"/>
      <c r="AD1094" s="28"/>
      <c r="AE1094" s="28"/>
      <c r="AJ1094" s="202"/>
      <c r="AL1094" s="28"/>
      <c r="AM1094" s="28"/>
      <c r="AN1094" s="28"/>
      <c r="AS1094" s="202"/>
      <c r="AU1094" s="28"/>
      <c r="AV1094" s="28"/>
      <c r="AW1094" s="28"/>
      <c r="BB1094" s="202"/>
      <c r="BD1094" s="28"/>
      <c r="BE1094" s="28"/>
      <c r="BF1094" s="28"/>
      <c r="BK1094" s="202"/>
      <c r="BM1094" s="28"/>
      <c r="BN1094" s="28"/>
      <c r="BO1094" s="28"/>
      <c r="BT1094" s="202"/>
      <c r="BV1094" s="28"/>
      <c r="BW1094" s="28"/>
      <c r="BX1094" s="28"/>
      <c r="CC1094" s="202"/>
      <c r="CE1094" s="28"/>
      <c r="CF1094" s="28"/>
      <c r="CG1094" s="28"/>
      <c r="CL1094" s="202"/>
      <c r="CN1094" s="28"/>
      <c r="CO1094" s="28"/>
      <c r="CP1094" s="28"/>
      <c r="CU1094" s="202"/>
      <c r="CW1094" s="28"/>
      <c r="CX1094" s="28"/>
      <c r="CY1094" s="28"/>
      <c r="DD1094" s="202"/>
      <c r="DF1094" s="28"/>
      <c r="DG1094" s="28"/>
      <c r="DH1094" s="28"/>
      <c r="DM1094" s="202"/>
      <c r="DO1094" s="28"/>
      <c r="DP1094" s="28"/>
      <c r="DQ1094" s="28"/>
      <c r="DV1094" s="202"/>
      <c r="DX1094" s="28"/>
      <c r="DY1094" s="28"/>
      <c r="DZ1094" s="28"/>
      <c r="EE1094" s="202"/>
      <c r="EG1094" s="28"/>
      <c r="EH1094" s="28"/>
      <c r="EI1094" s="28"/>
      <c r="EN1094" s="202"/>
      <c r="EP1094" s="28"/>
      <c r="EQ1094" s="28"/>
      <c r="ER1094" s="28"/>
      <c r="EW1094" s="202"/>
      <c r="EY1094" s="28"/>
      <c r="EZ1094" s="28"/>
      <c r="FA1094" s="28"/>
      <c r="FF1094" s="202"/>
      <c r="FH1094" s="28"/>
      <c r="FI1094" s="28"/>
      <c r="FJ1094" s="28"/>
      <c r="FO1094" s="202"/>
      <c r="FQ1094" s="28"/>
      <c r="FR1094" s="28"/>
      <c r="FS1094" s="28"/>
      <c r="FX1094" s="202"/>
      <c r="FZ1094" s="28"/>
      <c r="GA1094" s="28"/>
      <c r="GB1094" s="28"/>
      <c r="GG1094" s="202"/>
      <c r="GI1094" s="28"/>
      <c r="GJ1094" s="28"/>
      <c r="GK1094" s="28"/>
      <c r="GP1094" s="202"/>
      <c r="GR1094" s="28"/>
      <c r="GS1094" s="28"/>
      <c r="GT1094" s="28"/>
      <c r="GY1094" s="202"/>
      <c r="HA1094" s="28"/>
      <c r="HB1094" s="28"/>
      <c r="HC1094" s="28"/>
      <c r="HH1094" s="202"/>
      <c r="HJ1094" s="28"/>
      <c r="HK1094" s="28"/>
      <c r="HL1094" s="28"/>
      <c r="HQ1094" s="28"/>
      <c r="HR1094" s="28"/>
      <c r="HS1094" s="28"/>
      <c r="HT1094" s="28"/>
      <c r="HU1094" s="28"/>
      <c r="HV1094" s="28"/>
      <c r="HW1094" s="28"/>
      <c r="HX1094" s="28"/>
      <c r="HY1094" s="28"/>
      <c r="HZ1094" s="28"/>
      <c r="IA1094" s="28"/>
      <c r="IB1094" s="28"/>
      <c r="IC1094" s="28"/>
      <c r="ID1094" s="28"/>
      <c r="IE1094" s="28"/>
      <c r="IF1094" s="28"/>
      <c r="IG1094" s="28"/>
      <c r="IH1094" s="28"/>
      <c r="II1094" s="28"/>
      <c r="IJ1094" s="28"/>
      <c r="IK1094" s="28"/>
      <c r="IL1094" s="28"/>
      <c r="IM1094" s="28"/>
      <c r="IN1094" s="28"/>
      <c r="IO1094" s="28"/>
      <c r="IP1094" s="28"/>
      <c r="IQ1094" s="28"/>
      <c r="IR1094" s="28"/>
      <c r="IS1094" s="28"/>
      <c r="IT1094" s="28"/>
      <c r="IU1094" s="28"/>
      <c r="IV1094" s="28"/>
    </row>
    <row r="1095" spans="1:256" s="54" customFormat="1" ht="18">
      <c r="A1095" s="364" t="s">
        <v>780</v>
      </c>
      <c r="B1095" s="28"/>
      <c r="C1095" s="292"/>
      <c r="D1095" s="54" t="s">
        <v>137</v>
      </c>
      <c r="E1095" s="54">
        <f t="shared" si="19"/>
        <v>3</v>
      </c>
      <c r="F1095" s="305">
        <f t="shared" si="20"/>
        <v>300</v>
      </c>
      <c r="G1095" s="54">
        <v>196</v>
      </c>
      <c r="H1095" s="239">
        <v>66</v>
      </c>
      <c r="I1095" s="28"/>
      <c r="J1095" s="28">
        <v>38</v>
      </c>
      <c r="K1095" s="28"/>
      <c r="L1095" s="28"/>
      <c r="M1095" s="239"/>
      <c r="N1095" s="28"/>
      <c r="R1095" s="202"/>
      <c r="T1095" s="28"/>
      <c r="U1095" s="28"/>
      <c r="V1095" s="28"/>
      <c r="AA1095" s="202"/>
      <c r="AC1095" s="28"/>
      <c r="AD1095" s="28"/>
      <c r="AE1095" s="28"/>
      <c r="AJ1095" s="202"/>
      <c r="AL1095" s="28"/>
      <c r="AM1095" s="28"/>
      <c r="AN1095" s="28"/>
      <c r="AS1095" s="202"/>
      <c r="AU1095" s="28"/>
      <c r="AV1095" s="28"/>
      <c r="AW1095" s="28"/>
      <c r="BB1095" s="202"/>
      <c r="BD1095" s="28"/>
      <c r="BE1095" s="28"/>
      <c r="BF1095" s="28"/>
      <c r="BK1095" s="202"/>
      <c r="BM1095" s="28"/>
      <c r="BN1095" s="28"/>
      <c r="BO1095" s="28"/>
      <c r="BT1095" s="202"/>
      <c r="BV1095" s="28"/>
      <c r="BW1095" s="28"/>
      <c r="BX1095" s="28"/>
      <c r="CC1095" s="202"/>
      <c r="CE1095" s="28"/>
      <c r="CF1095" s="28"/>
      <c r="CG1095" s="28"/>
      <c r="CL1095" s="202"/>
      <c r="CN1095" s="28"/>
      <c r="CO1095" s="28"/>
      <c r="CP1095" s="28"/>
      <c r="CU1095" s="202"/>
      <c r="CW1095" s="28"/>
      <c r="CX1095" s="28"/>
      <c r="CY1095" s="28"/>
      <c r="DD1095" s="202"/>
      <c r="DF1095" s="28"/>
      <c r="DG1095" s="28"/>
      <c r="DH1095" s="28"/>
      <c r="DM1095" s="202"/>
      <c r="DO1095" s="28"/>
      <c r="DP1095" s="28"/>
      <c r="DQ1095" s="28"/>
      <c r="DV1095" s="202"/>
      <c r="DX1095" s="28"/>
      <c r="DY1095" s="28"/>
      <c r="DZ1095" s="28"/>
      <c r="EE1095" s="202"/>
      <c r="EG1095" s="28"/>
      <c r="EH1095" s="28"/>
      <c r="EI1095" s="28"/>
      <c r="EN1095" s="202"/>
      <c r="EP1095" s="28"/>
      <c r="EQ1095" s="28"/>
      <c r="ER1095" s="28"/>
      <c r="EW1095" s="202"/>
      <c r="EY1095" s="28"/>
      <c r="EZ1095" s="28"/>
      <c r="FA1095" s="28"/>
      <c r="FF1095" s="202"/>
      <c r="FH1095" s="28"/>
      <c r="FI1095" s="28"/>
      <c r="FJ1095" s="28"/>
      <c r="FO1095" s="202"/>
      <c r="FQ1095" s="28"/>
      <c r="FR1095" s="28"/>
      <c r="FS1095" s="28"/>
      <c r="FX1095" s="202"/>
      <c r="FZ1095" s="28"/>
      <c r="GA1095" s="28"/>
      <c r="GB1095" s="28"/>
      <c r="GG1095" s="202"/>
      <c r="GI1095" s="28"/>
      <c r="GJ1095" s="28"/>
      <c r="GK1095" s="28"/>
      <c r="GP1095" s="202"/>
      <c r="GR1095" s="28"/>
      <c r="GS1095" s="28"/>
      <c r="GT1095" s="28"/>
      <c r="GY1095" s="202"/>
      <c r="HA1095" s="28"/>
      <c r="HB1095" s="28"/>
      <c r="HC1095" s="28"/>
      <c r="HH1095" s="202"/>
      <c r="HJ1095" s="28"/>
      <c r="HK1095" s="28"/>
      <c r="HL1095" s="28"/>
      <c r="HQ1095" s="28"/>
      <c r="HR1095" s="28"/>
      <c r="HS1095" s="28"/>
      <c r="HT1095" s="28"/>
      <c r="HU1095" s="28"/>
      <c r="HV1095" s="28"/>
      <c r="HW1095" s="28"/>
      <c r="HX1095" s="28"/>
      <c r="HY1095" s="28"/>
      <c r="HZ1095" s="28"/>
      <c r="IA1095" s="28"/>
      <c r="IB1095" s="28"/>
      <c r="IC1095" s="28"/>
      <c r="ID1095" s="28"/>
      <c r="IE1095" s="28"/>
      <c r="IF1095" s="28"/>
      <c r="IG1095" s="28"/>
      <c r="IH1095" s="28"/>
      <c r="II1095" s="28"/>
      <c r="IJ1095" s="28"/>
      <c r="IK1095" s="28"/>
      <c r="IL1095" s="28"/>
      <c r="IM1095" s="28"/>
      <c r="IN1095" s="28"/>
      <c r="IO1095" s="28"/>
      <c r="IP1095" s="28"/>
      <c r="IQ1095" s="28"/>
      <c r="IR1095" s="28"/>
      <c r="IS1095" s="28"/>
      <c r="IT1095" s="28"/>
      <c r="IU1095" s="28"/>
      <c r="IV1095" s="28"/>
    </row>
    <row r="1096" spans="1:256" s="54" customFormat="1" ht="18">
      <c r="A1096" s="364" t="s">
        <v>1344</v>
      </c>
      <c r="B1096" s="28"/>
      <c r="C1096" s="292"/>
      <c r="D1096" s="365" t="s">
        <v>129</v>
      </c>
      <c r="E1096" s="54">
        <f t="shared" si="19"/>
        <v>2</v>
      </c>
      <c r="F1096" s="305">
        <f t="shared" si="20"/>
        <v>0</v>
      </c>
      <c r="H1096" s="28"/>
      <c r="I1096" s="28"/>
      <c r="J1096" s="28"/>
      <c r="K1096" s="28"/>
      <c r="L1096" s="28"/>
      <c r="M1096" s="28"/>
      <c r="N1096" s="28"/>
      <c r="R1096" s="202"/>
      <c r="T1096" s="28"/>
      <c r="U1096" s="28"/>
      <c r="V1096" s="28"/>
      <c r="AA1096" s="202"/>
      <c r="AC1096" s="28"/>
      <c r="AD1096" s="28"/>
      <c r="AE1096" s="28"/>
      <c r="AJ1096" s="202"/>
      <c r="AL1096" s="28"/>
      <c r="AM1096" s="28"/>
      <c r="AN1096" s="28"/>
      <c r="AS1096" s="202"/>
      <c r="AU1096" s="28"/>
      <c r="AV1096" s="28"/>
      <c r="AW1096" s="28"/>
      <c r="BB1096" s="202"/>
      <c r="BD1096" s="28"/>
      <c r="BE1096" s="28"/>
      <c r="BF1096" s="28"/>
      <c r="BK1096" s="202"/>
      <c r="BM1096" s="28"/>
      <c r="BN1096" s="28"/>
      <c r="BO1096" s="28"/>
      <c r="BT1096" s="202"/>
      <c r="BV1096" s="28"/>
      <c r="BW1096" s="28"/>
      <c r="BX1096" s="28"/>
      <c r="CC1096" s="202"/>
      <c r="CE1096" s="28"/>
      <c r="CF1096" s="28"/>
      <c r="CG1096" s="28"/>
      <c r="CL1096" s="202"/>
      <c r="CN1096" s="28"/>
      <c r="CO1096" s="28"/>
      <c r="CP1096" s="28"/>
      <c r="CU1096" s="202"/>
      <c r="CW1096" s="28"/>
      <c r="CX1096" s="28"/>
      <c r="CY1096" s="28"/>
      <c r="DD1096" s="202"/>
      <c r="DF1096" s="28"/>
      <c r="DG1096" s="28"/>
      <c r="DH1096" s="28"/>
      <c r="DM1096" s="202"/>
      <c r="DO1096" s="28"/>
      <c r="DP1096" s="28"/>
      <c r="DQ1096" s="28"/>
      <c r="DV1096" s="202"/>
      <c r="DX1096" s="28"/>
      <c r="DY1096" s="28"/>
      <c r="DZ1096" s="28"/>
      <c r="EE1096" s="202"/>
      <c r="EG1096" s="28"/>
      <c r="EH1096" s="28"/>
      <c r="EI1096" s="28"/>
      <c r="EN1096" s="202"/>
      <c r="EP1096" s="28"/>
      <c r="EQ1096" s="28"/>
      <c r="ER1096" s="28"/>
      <c r="EW1096" s="202"/>
      <c r="EY1096" s="28"/>
      <c r="EZ1096" s="28"/>
      <c r="FA1096" s="28"/>
      <c r="FF1096" s="202"/>
      <c r="FH1096" s="28"/>
      <c r="FI1096" s="28"/>
      <c r="FJ1096" s="28"/>
      <c r="FO1096" s="202"/>
      <c r="FQ1096" s="28"/>
      <c r="FR1096" s="28"/>
      <c r="FS1096" s="28"/>
      <c r="FX1096" s="202"/>
      <c r="FZ1096" s="28"/>
      <c r="GA1096" s="28"/>
      <c r="GB1096" s="28"/>
      <c r="GG1096" s="202"/>
      <c r="GI1096" s="28"/>
      <c r="GJ1096" s="28"/>
      <c r="GK1096" s="28"/>
      <c r="GP1096" s="202"/>
      <c r="GR1096" s="28"/>
      <c r="GS1096" s="28"/>
      <c r="GT1096" s="28"/>
      <c r="GY1096" s="202"/>
      <c r="HA1096" s="28"/>
      <c r="HB1096" s="28"/>
      <c r="HC1096" s="28"/>
      <c r="HH1096" s="202"/>
      <c r="HJ1096" s="28"/>
      <c r="HK1096" s="28"/>
      <c r="HL1096" s="28"/>
      <c r="HQ1096" s="28"/>
      <c r="HR1096" s="28"/>
      <c r="HS1096" s="28"/>
      <c r="HT1096" s="28"/>
      <c r="HU1096" s="28"/>
      <c r="HV1096" s="28"/>
      <c r="HW1096" s="28"/>
      <c r="HX1096" s="28"/>
      <c r="HY1096" s="28"/>
      <c r="HZ1096" s="28"/>
      <c r="IA1096" s="28"/>
      <c r="IB1096" s="28"/>
      <c r="IC1096" s="28"/>
      <c r="ID1096" s="28"/>
      <c r="IE1096" s="28"/>
      <c r="IF1096" s="28"/>
      <c r="IG1096" s="28"/>
      <c r="IH1096" s="28"/>
      <c r="II1096" s="28"/>
      <c r="IJ1096" s="28"/>
      <c r="IK1096" s="28"/>
      <c r="IL1096" s="28"/>
      <c r="IM1096" s="28"/>
      <c r="IN1096" s="28"/>
      <c r="IO1096" s="28"/>
      <c r="IP1096" s="28"/>
      <c r="IQ1096" s="28"/>
      <c r="IR1096" s="28"/>
      <c r="IS1096" s="28"/>
      <c r="IT1096" s="28"/>
      <c r="IU1096" s="28"/>
      <c r="IV1096" s="28"/>
    </row>
    <row r="1097" spans="1:256" s="54" customFormat="1" ht="18">
      <c r="A1097" s="364" t="s">
        <v>744</v>
      </c>
      <c r="B1097" s="292"/>
      <c r="C1097" s="292"/>
      <c r="D1097" s="54" t="s">
        <v>132</v>
      </c>
      <c r="E1097" s="54">
        <f t="shared" si="19"/>
        <v>5</v>
      </c>
      <c r="F1097" s="305">
        <f t="shared" si="20"/>
        <v>41</v>
      </c>
      <c r="H1097" s="300"/>
      <c r="I1097" s="300">
        <v>12</v>
      </c>
      <c r="J1097" s="300">
        <v>24</v>
      </c>
      <c r="K1097" s="300">
        <v>5</v>
      </c>
      <c r="L1097" s="28"/>
      <c r="M1097" s="300"/>
      <c r="N1097" s="28"/>
      <c r="R1097" s="202"/>
      <c r="T1097" s="28"/>
      <c r="U1097" s="28"/>
      <c r="V1097" s="28"/>
      <c r="AA1097" s="202"/>
      <c r="AC1097" s="28"/>
      <c r="AD1097" s="28"/>
      <c r="AE1097" s="28"/>
      <c r="AJ1097" s="202"/>
      <c r="AL1097" s="28"/>
      <c r="AM1097" s="28"/>
      <c r="AN1097" s="28"/>
      <c r="AS1097" s="202"/>
      <c r="AU1097" s="28"/>
      <c r="AV1097" s="28"/>
      <c r="AW1097" s="28"/>
      <c r="BB1097" s="202"/>
      <c r="BD1097" s="28"/>
      <c r="BE1097" s="28"/>
      <c r="BF1097" s="28"/>
      <c r="BK1097" s="202"/>
      <c r="BM1097" s="28"/>
      <c r="BN1097" s="28"/>
      <c r="BO1097" s="28"/>
      <c r="BT1097" s="202"/>
      <c r="BV1097" s="28"/>
      <c r="BW1097" s="28"/>
      <c r="BX1097" s="28"/>
      <c r="CC1097" s="202"/>
      <c r="CE1097" s="28"/>
      <c r="CF1097" s="28"/>
      <c r="CG1097" s="28"/>
      <c r="CL1097" s="202"/>
      <c r="CN1097" s="28"/>
      <c r="CO1097" s="28"/>
      <c r="CP1097" s="28"/>
      <c r="CU1097" s="202"/>
      <c r="CW1097" s="28"/>
      <c r="CX1097" s="28"/>
      <c r="CY1097" s="28"/>
      <c r="DD1097" s="202"/>
      <c r="DF1097" s="28"/>
      <c r="DG1097" s="28"/>
      <c r="DH1097" s="28"/>
      <c r="DM1097" s="202"/>
      <c r="DO1097" s="28"/>
      <c r="DP1097" s="28"/>
      <c r="DQ1097" s="28"/>
      <c r="DV1097" s="202"/>
      <c r="DX1097" s="28"/>
      <c r="DY1097" s="28"/>
      <c r="DZ1097" s="28"/>
      <c r="EE1097" s="202"/>
      <c r="EG1097" s="28"/>
      <c r="EH1097" s="28"/>
      <c r="EI1097" s="28"/>
      <c r="EN1097" s="202"/>
      <c r="EP1097" s="28"/>
      <c r="EQ1097" s="28"/>
      <c r="ER1097" s="28"/>
      <c r="EW1097" s="202"/>
      <c r="EY1097" s="28"/>
      <c r="EZ1097" s="28"/>
      <c r="FA1097" s="28"/>
      <c r="FF1097" s="202"/>
      <c r="FH1097" s="28"/>
      <c r="FI1097" s="28"/>
      <c r="FJ1097" s="28"/>
      <c r="FO1097" s="202"/>
      <c r="FQ1097" s="28"/>
      <c r="FR1097" s="28"/>
      <c r="FS1097" s="28"/>
      <c r="FX1097" s="202"/>
      <c r="FZ1097" s="28"/>
      <c r="GA1097" s="28"/>
      <c r="GB1097" s="28"/>
      <c r="GG1097" s="202"/>
      <c r="GI1097" s="28"/>
      <c r="GJ1097" s="28"/>
      <c r="GK1097" s="28"/>
      <c r="GP1097" s="202"/>
      <c r="GR1097" s="28"/>
      <c r="GS1097" s="28"/>
      <c r="GT1097" s="28"/>
      <c r="GY1097" s="202"/>
      <c r="HA1097" s="28"/>
      <c r="HB1097" s="28"/>
      <c r="HC1097" s="28"/>
      <c r="HH1097" s="202"/>
      <c r="HJ1097" s="28"/>
      <c r="HK1097" s="28"/>
      <c r="HL1097" s="28"/>
      <c r="HQ1097" s="28"/>
      <c r="HR1097" s="28"/>
      <c r="HS1097" s="28"/>
      <c r="HT1097" s="28"/>
      <c r="HU1097" s="28"/>
      <c r="HV1097" s="28"/>
      <c r="HW1097" s="28"/>
      <c r="HX1097" s="28"/>
      <c r="HY1097" s="28"/>
      <c r="HZ1097" s="28"/>
      <c r="IA1097" s="28"/>
      <c r="IB1097" s="28"/>
      <c r="IC1097" s="28"/>
      <c r="ID1097" s="28"/>
      <c r="IE1097" s="28"/>
      <c r="IF1097" s="28"/>
      <c r="IG1097" s="28"/>
      <c r="IH1097" s="28"/>
      <c r="II1097" s="28"/>
      <c r="IJ1097" s="28"/>
      <c r="IK1097" s="28"/>
      <c r="IL1097" s="28"/>
      <c r="IM1097" s="28"/>
      <c r="IN1097" s="28"/>
      <c r="IO1097" s="28"/>
      <c r="IP1097" s="28"/>
      <c r="IQ1097" s="28"/>
      <c r="IR1097" s="28"/>
      <c r="IS1097" s="28"/>
      <c r="IT1097" s="28"/>
      <c r="IU1097" s="28"/>
      <c r="IV1097" s="28"/>
    </row>
    <row r="1098" spans="1:256" s="54" customFormat="1" ht="18">
      <c r="A1098" s="364" t="s">
        <v>690</v>
      </c>
      <c r="B1098" s="292"/>
      <c r="C1098" s="292"/>
      <c r="D1098" s="54" t="s">
        <v>133</v>
      </c>
      <c r="E1098" s="54">
        <f t="shared" si="19"/>
        <v>36</v>
      </c>
      <c r="F1098" s="305">
        <f t="shared" si="20"/>
        <v>420</v>
      </c>
      <c r="H1098" s="239">
        <v>206</v>
      </c>
      <c r="I1098" s="28">
        <v>87</v>
      </c>
      <c r="J1098" s="28">
        <v>41</v>
      </c>
      <c r="K1098" s="28">
        <v>86</v>
      </c>
      <c r="L1098" s="28"/>
      <c r="M1098" s="239"/>
      <c r="N1098" s="28"/>
      <c r="R1098" s="202"/>
      <c r="T1098" s="28"/>
      <c r="U1098" s="28"/>
      <c r="V1098" s="28"/>
      <c r="AA1098" s="202"/>
      <c r="AC1098" s="28"/>
      <c r="AD1098" s="28"/>
      <c r="AE1098" s="28"/>
      <c r="AJ1098" s="202"/>
      <c r="AL1098" s="28"/>
      <c r="AM1098" s="28"/>
      <c r="AN1098" s="28"/>
      <c r="AS1098" s="202"/>
      <c r="AU1098" s="28"/>
      <c r="AV1098" s="28"/>
      <c r="AW1098" s="28"/>
      <c r="BB1098" s="202"/>
      <c r="BD1098" s="28"/>
      <c r="BE1098" s="28"/>
      <c r="BF1098" s="28"/>
      <c r="BK1098" s="202"/>
      <c r="BM1098" s="28"/>
      <c r="BN1098" s="28"/>
      <c r="BO1098" s="28"/>
      <c r="BT1098" s="202"/>
      <c r="BV1098" s="28"/>
      <c r="BW1098" s="28"/>
      <c r="BX1098" s="28"/>
      <c r="CC1098" s="202"/>
      <c r="CE1098" s="28"/>
      <c r="CF1098" s="28"/>
      <c r="CG1098" s="28"/>
      <c r="CL1098" s="202"/>
      <c r="CN1098" s="28"/>
      <c r="CO1098" s="28"/>
      <c r="CP1098" s="28"/>
      <c r="CU1098" s="202"/>
      <c r="CW1098" s="28"/>
      <c r="CX1098" s="28"/>
      <c r="CY1098" s="28"/>
      <c r="DD1098" s="202"/>
      <c r="DF1098" s="28"/>
      <c r="DG1098" s="28"/>
      <c r="DH1098" s="28"/>
      <c r="DM1098" s="202"/>
      <c r="DO1098" s="28"/>
      <c r="DP1098" s="28"/>
      <c r="DQ1098" s="28"/>
      <c r="DV1098" s="202"/>
      <c r="DX1098" s="28"/>
      <c r="DY1098" s="28"/>
      <c r="DZ1098" s="28"/>
      <c r="EE1098" s="202"/>
      <c r="EG1098" s="28"/>
      <c r="EH1098" s="28"/>
      <c r="EI1098" s="28"/>
      <c r="EN1098" s="202"/>
      <c r="EP1098" s="28"/>
      <c r="EQ1098" s="28"/>
      <c r="ER1098" s="28"/>
      <c r="EW1098" s="202"/>
      <c r="EY1098" s="28"/>
      <c r="EZ1098" s="28"/>
      <c r="FA1098" s="28"/>
      <c r="FF1098" s="202"/>
      <c r="FH1098" s="28"/>
      <c r="FI1098" s="28"/>
      <c r="FJ1098" s="28"/>
      <c r="FO1098" s="202"/>
      <c r="FQ1098" s="28"/>
      <c r="FR1098" s="28"/>
      <c r="FS1098" s="28"/>
      <c r="FX1098" s="202"/>
      <c r="FZ1098" s="28"/>
      <c r="GA1098" s="28"/>
      <c r="GB1098" s="28"/>
      <c r="GG1098" s="202"/>
      <c r="GI1098" s="28"/>
      <c r="GJ1098" s="28"/>
      <c r="GK1098" s="28"/>
      <c r="GP1098" s="202"/>
      <c r="GR1098" s="28"/>
      <c r="GS1098" s="28"/>
      <c r="GT1098" s="28"/>
      <c r="GY1098" s="202"/>
      <c r="HA1098" s="28"/>
      <c r="HB1098" s="28"/>
      <c r="HC1098" s="28"/>
      <c r="HH1098" s="202"/>
      <c r="HJ1098" s="28"/>
      <c r="HK1098" s="28"/>
      <c r="HL1098" s="28"/>
      <c r="HQ1098" s="28"/>
      <c r="HR1098" s="28"/>
      <c r="HS1098" s="28"/>
      <c r="HT1098" s="28"/>
      <c r="HU1098" s="28"/>
      <c r="HV1098" s="28"/>
      <c r="HW1098" s="28"/>
      <c r="HX1098" s="28"/>
      <c r="HY1098" s="28"/>
      <c r="HZ1098" s="28"/>
      <c r="IA1098" s="28"/>
      <c r="IB1098" s="28"/>
      <c r="IC1098" s="28"/>
      <c r="ID1098" s="28"/>
      <c r="IE1098" s="28"/>
      <c r="IF1098" s="28"/>
      <c r="IG1098" s="28"/>
      <c r="IH1098" s="28"/>
      <c r="II1098" s="28"/>
      <c r="IJ1098" s="28"/>
      <c r="IK1098" s="28"/>
      <c r="IL1098" s="28"/>
      <c r="IM1098" s="28"/>
      <c r="IN1098" s="28"/>
      <c r="IO1098" s="28"/>
      <c r="IP1098" s="28"/>
      <c r="IQ1098" s="28"/>
      <c r="IR1098" s="28"/>
      <c r="IS1098" s="28"/>
      <c r="IT1098" s="28"/>
      <c r="IU1098" s="28"/>
      <c r="IV1098" s="28"/>
    </row>
    <row r="1099" spans="1:256" s="54" customFormat="1" ht="18">
      <c r="A1099" s="364" t="s">
        <v>791</v>
      </c>
      <c r="B1099" s="28"/>
      <c r="C1099" s="292"/>
      <c r="D1099" s="365" t="s">
        <v>129</v>
      </c>
      <c r="E1099" s="54">
        <f t="shared" si="19"/>
        <v>0</v>
      </c>
      <c r="F1099" s="305">
        <f t="shared" si="20"/>
        <v>12</v>
      </c>
      <c r="H1099" s="28"/>
      <c r="I1099" s="28"/>
      <c r="J1099" s="28">
        <v>12</v>
      </c>
      <c r="K1099" s="28"/>
      <c r="L1099" s="28"/>
      <c r="M1099" s="28"/>
      <c r="N1099" s="28"/>
      <c r="R1099" s="202"/>
      <c r="T1099" s="28"/>
      <c r="U1099" s="28"/>
      <c r="V1099" s="28"/>
      <c r="AA1099" s="202"/>
      <c r="AC1099" s="28"/>
      <c r="AD1099" s="28"/>
      <c r="AE1099" s="28"/>
      <c r="AJ1099" s="202"/>
      <c r="AL1099" s="28"/>
      <c r="AM1099" s="28"/>
      <c r="AN1099" s="28"/>
      <c r="AS1099" s="202"/>
      <c r="AU1099" s="28"/>
      <c r="AV1099" s="28"/>
      <c r="AW1099" s="28"/>
      <c r="BB1099" s="202"/>
      <c r="BD1099" s="28"/>
      <c r="BE1099" s="28"/>
      <c r="BF1099" s="28"/>
      <c r="BK1099" s="202"/>
      <c r="BM1099" s="28"/>
      <c r="BN1099" s="28"/>
      <c r="BO1099" s="28"/>
      <c r="BT1099" s="202"/>
      <c r="BV1099" s="28"/>
      <c r="BW1099" s="28"/>
      <c r="BX1099" s="28"/>
      <c r="CC1099" s="202"/>
      <c r="CE1099" s="28"/>
      <c r="CF1099" s="28"/>
      <c r="CG1099" s="28"/>
      <c r="CL1099" s="202"/>
      <c r="CN1099" s="28"/>
      <c r="CO1099" s="28"/>
      <c r="CP1099" s="28"/>
      <c r="CU1099" s="202"/>
      <c r="CW1099" s="28"/>
      <c r="CX1099" s="28"/>
      <c r="CY1099" s="28"/>
      <c r="DD1099" s="202"/>
      <c r="DF1099" s="28"/>
      <c r="DG1099" s="28"/>
      <c r="DH1099" s="28"/>
      <c r="DM1099" s="202"/>
      <c r="DO1099" s="28"/>
      <c r="DP1099" s="28"/>
      <c r="DQ1099" s="28"/>
      <c r="DV1099" s="202"/>
      <c r="DX1099" s="28"/>
      <c r="DY1099" s="28"/>
      <c r="DZ1099" s="28"/>
      <c r="EE1099" s="202"/>
      <c r="EG1099" s="28"/>
      <c r="EH1099" s="28"/>
      <c r="EI1099" s="28"/>
      <c r="EN1099" s="202"/>
      <c r="EP1099" s="28"/>
      <c r="EQ1099" s="28"/>
      <c r="ER1099" s="28"/>
      <c r="EW1099" s="202"/>
      <c r="EY1099" s="28"/>
      <c r="EZ1099" s="28"/>
      <c r="FA1099" s="28"/>
      <c r="FF1099" s="202"/>
      <c r="FH1099" s="28"/>
      <c r="FI1099" s="28"/>
      <c r="FJ1099" s="28"/>
      <c r="FO1099" s="202"/>
      <c r="FQ1099" s="28"/>
      <c r="FR1099" s="28"/>
      <c r="FS1099" s="28"/>
      <c r="FX1099" s="202"/>
      <c r="FZ1099" s="28"/>
      <c r="GA1099" s="28"/>
      <c r="GB1099" s="28"/>
      <c r="GG1099" s="202"/>
      <c r="GI1099" s="28"/>
      <c r="GJ1099" s="28"/>
      <c r="GK1099" s="28"/>
      <c r="GP1099" s="202"/>
      <c r="GR1099" s="28"/>
      <c r="GS1099" s="28"/>
      <c r="GT1099" s="28"/>
      <c r="GY1099" s="202"/>
      <c r="HA1099" s="28"/>
      <c r="HB1099" s="28"/>
      <c r="HC1099" s="28"/>
      <c r="HH1099" s="202"/>
      <c r="HJ1099" s="28"/>
      <c r="HK1099" s="28"/>
      <c r="HL1099" s="28"/>
      <c r="HQ1099" s="28"/>
      <c r="HR1099" s="28"/>
      <c r="HS1099" s="28"/>
      <c r="HT1099" s="28"/>
      <c r="HU1099" s="28"/>
      <c r="HV1099" s="28"/>
      <c r="HW1099" s="28"/>
      <c r="HX1099" s="28"/>
      <c r="HY1099" s="28"/>
      <c r="HZ1099" s="28"/>
      <c r="IA1099" s="28"/>
      <c r="IB1099" s="28"/>
      <c r="IC1099" s="28"/>
      <c r="ID1099" s="28"/>
      <c r="IE1099" s="28"/>
      <c r="IF1099" s="28"/>
      <c r="IG1099" s="28"/>
      <c r="IH1099" s="28"/>
      <c r="II1099" s="28"/>
      <c r="IJ1099" s="28"/>
      <c r="IK1099" s="28"/>
      <c r="IL1099" s="28"/>
      <c r="IM1099" s="28"/>
      <c r="IN1099" s="28"/>
      <c r="IO1099" s="28"/>
      <c r="IP1099" s="28"/>
      <c r="IQ1099" s="28"/>
      <c r="IR1099" s="28"/>
      <c r="IS1099" s="28"/>
      <c r="IT1099" s="28"/>
      <c r="IU1099" s="28"/>
      <c r="IV1099" s="28"/>
    </row>
    <row r="1100" spans="1:256" s="54" customFormat="1" ht="18">
      <c r="A1100" s="364" t="s">
        <v>1376</v>
      </c>
      <c r="B1100" s="28"/>
      <c r="C1100" s="292"/>
      <c r="D1100" s="365" t="s">
        <v>129</v>
      </c>
      <c r="E1100" s="54">
        <f t="shared" si="19"/>
        <v>0</v>
      </c>
      <c r="F1100" s="305">
        <f t="shared" si="20"/>
        <v>0</v>
      </c>
      <c r="H1100" s="28"/>
      <c r="I1100" s="28"/>
      <c r="J1100" s="28"/>
      <c r="K1100" s="28"/>
      <c r="L1100" s="28"/>
      <c r="M1100" s="28"/>
      <c r="N1100" s="28"/>
      <c r="R1100" s="202"/>
      <c r="T1100" s="28"/>
      <c r="U1100" s="28"/>
      <c r="V1100" s="28"/>
      <c r="AA1100" s="202"/>
      <c r="AC1100" s="28"/>
      <c r="AD1100" s="28"/>
      <c r="AE1100" s="28"/>
      <c r="AJ1100" s="202"/>
      <c r="AL1100" s="28"/>
      <c r="AM1100" s="28"/>
      <c r="AN1100" s="28"/>
      <c r="AS1100" s="202"/>
      <c r="AU1100" s="28"/>
      <c r="AV1100" s="28"/>
      <c r="AW1100" s="28"/>
      <c r="BB1100" s="202"/>
      <c r="BD1100" s="28"/>
      <c r="BE1100" s="28"/>
      <c r="BF1100" s="28"/>
      <c r="BK1100" s="202"/>
      <c r="BM1100" s="28"/>
      <c r="BN1100" s="28"/>
      <c r="BO1100" s="28"/>
      <c r="BT1100" s="202"/>
      <c r="BV1100" s="28"/>
      <c r="BW1100" s="28"/>
      <c r="BX1100" s="28"/>
      <c r="CC1100" s="202"/>
      <c r="CE1100" s="28"/>
      <c r="CF1100" s="28"/>
      <c r="CG1100" s="28"/>
      <c r="CL1100" s="202"/>
      <c r="CN1100" s="28"/>
      <c r="CO1100" s="28"/>
      <c r="CP1100" s="28"/>
      <c r="CU1100" s="202"/>
      <c r="CW1100" s="28"/>
      <c r="CX1100" s="28"/>
      <c r="CY1100" s="28"/>
      <c r="DD1100" s="202"/>
      <c r="DF1100" s="28"/>
      <c r="DG1100" s="28"/>
      <c r="DH1100" s="28"/>
      <c r="DM1100" s="202"/>
      <c r="DO1100" s="28"/>
      <c r="DP1100" s="28"/>
      <c r="DQ1100" s="28"/>
      <c r="DV1100" s="202"/>
      <c r="DX1100" s="28"/>
      <c r="DY1100" s="28"/>
      <c r="DZ1100" s="28"/>
      <c r="EE1100" s="202"/>
      <c r="EG1100" s="28"/>
      <c r="EH1100" s="28"/>
      <c r="EI1100" s="28"/>
      <c r="EN1100" s="202"/>
      <c r="EP1100" s="28"/>
      <c r="EQ1100" s="28"/>
      <c r="ER1100" s="28"/>
      <c r="EW1100" s="202"/>
      <c r="EY1100" s="28"/>
      <c r="EZ1100" s="28"/>
      <c r="FA1100" s="28"/>
      <c r="FF1100" s="202"/>
      <c r="FH1100" s="28"/>
      <c r="FI1100" s="28"/>
      <c r="FJ1100" s="28"/>
      <c r="FO1100" s="202"/>
      <c r="FQ1100" s="28"/>
      <c r="FR1100" s="28"/>
      <c r="FS1100" s="28"/>
      <c r="FX1100" s="202"/>
      <c r="FZ1100" s="28"/>
      <c r="GA1100" s="28"/>
      <c r="GB1100" s="28"/>
      <c r="GG1100" s="202"/>
      <c r="GI1100" s="28"/>
      <c r="GJ1100" s="28"/>
      <c r="GK1100" s="28"/>
      <c r="GP1100" s="202"/>
      <c r="GR1100" s="28"/>
      <c r="GS1100" s="28"/>
      <c r="GT1100" s="28"/>
      <c r="GY1100" s="202"/>
      <c r="HA1100" s="28"/>
      <c r="HB1100" s="28"/>
      <c r="HC1100" s="28"/>
      <c r="HH1100" s="202"/>
      <c r="HJ1100" s="28"/>
      <c r="HK1100" s="28"/>
      <c r="HL1100" s="28"/>
      <c r="HQ1100" s="28"/>
      <c r="HR1100" s="28"/>
      <c r="HS1100" s="28"/>
      <c r="HT1100" s="28"/>
      <c r="HU1100" s="28"/>
      <c r="HV1100" s="28"/>
      <c r="HW1100" s="28"/>
      <c r="HX1100" s="28"/>
      <c r="HY1100" s="28"/>
      <c r="HZ1100" s="28"/>
      <c r="IA1100" s="28"/>
      <c r="IB1100" s="28"/>
      <c r="IC1100" s="28"/>
      <c r="ID1100" s="28"/>
      <c r="IE1100" s="28"/>
      <c r="IF1100" s="28"/>
      <c r="IG1100" s="28"/>
      <c r="IH1100" s="28"/>
      <c r="II1100" s="28"/>
      <c r="IJ1100" s="28"/>
      <c r="IK1100" s="28"/>
      <c r="IL1100" s="28"/>
      <c r="IM1100" s="28"/>
      <c r="IN1100" s="28"/>
      <c r="IO1100" s="28"/>
      <c r="IP1100" s="28"/>
      <c r="IQ1100" s="28"/>
      <c r="IR1100" s="28"/>
      <c r="IS1100" s="28"/>
      <c r="IT1100" s="28"/>
      <c r="IU1100" s="28"/>
      <c r="IV1100" s="28"/>
    </row>
    <row r="1101" spans="1:256" s="54" customFormat="1" ht="18">
      <c r="A1101" s="364" t="s">
        <v>581</v>
      </c>
      <c r="B1101" s="292"/>
      <c r="C1101" s="292"/>
      <c r="D1101" s="54" t="s">
        <v>131</v>
      </c>
      <c r="E1101" s="54">
        <f t="shared" si="19"/>
        <v>4</v>
      </c>
      <c r="F1101" s="305">
        <f t="shared" si="20"/>
        <v>80</v>
      </c>
      <c r="H1101" s="28">
        <v>27</v>
      </c>
      <c r="I1101" s="28">
        <v>40</v>
      </c>
      <c r="J1101" s="28">
        <v>13</v>
      </c>
      <c r="K1101" s="28"/>
      <c r="L1101" s="28"/>
      <c r="M1101" s="28"/>
      <c r="N1101" s="28"/>
      <c r="R1101" s="202"/>
      <c r="T1101" s="28"/>
      <c r="U1101" s="28"/>
      <c r="V1101" s="28"/>
      <c r="AA1101" s="202"/>
      <c r="AC1101" s="28"/>
      <c r="AD1101" s="28"/>
      <c r="AE1101" s="28"/>
      <c r="AJ1101" s="202"/>
      <c r="AL1101" s="28"/>
      <c r="AM1101" s="28"/>
      <c r="AN1101" s="28"/>
      <c r="AS1101" s="202"/>
      <c r="AU1101" s="28"/>
      <c r="AV1101" s="28"/>
      <c r="AW1101" s="28"/>
      <c r="BB1101" s="202"/>
      <c r="BD1101" s="28"/>
      <c r="BE1101" s="28"/>
      <c r="BF1101" s="28"/>
      <c r="BK1101" s="202"/>
      <c r="BM1101" s="28"/>
      <c r="BN1101" s="28"/>
      <c r="BO1101" s="28"/>
      <c r="BT1101" s="202"/>
      <c r="BV1101" s="28"/>
      <c r="BW1101" s="28"/>
      <c r="BX1101" s="28"/>
      <c r="CC1101" s="202"/>
      <c r="CE1101" s="28"/>
      <c r="CF1101" s="28"/>
      <c r="CG1101" s="28"/>
      <c r="CL1101" s="202"/>
      <c r="CN1101" s="28"/>
      <c r="CO1101" s="28"/>
      <c r="CP1101" s="28"/>
      <c r="CU1101" s="202"/>
      <c r="CW1101" s="28"/>
      <c r="CX1101" s="28"/>
      <c r="CY1101" s="28"/>
      <c r="DD1101" s="202"/>
      <c r="DF1101" s="28"/>
      <c r="DG1101" s="28"/>
      <c r="DH1101" s="28"/>
      <c r="DM1101" s="202"/>
      <c r="DO1101" s="28"/>
      <c r="DP1101" s="28"/>
      <c r="DQ1101" s="28"/>
      <c r="DV1101" s="202"/>
      <c r="DX1101" s="28"/>
      <c r="DY1101" s="28"/>
      <c r="DZ1101" s="28"/>
      <c r="EE1101" s="202"/>
      <c r="EG1101" s="28"/>
      <c r="EH1101" s="28"/>
      <c r="EI1101" s="28"/>
      <c r="EN1101" s="202"/>
      <c r="EP1101" s="28"/>
      <c r="EQ1101" s="28"/>
      <c r="ER1101" s="28"/>
      <c r="EW1101" s="202"/>
      <c r="EY1101" s="28"/>
      <c r="EZ1101" s="28"/>
      <c r="FA1101" s="28"/>
      <c r="FF1101" s="202"/>
      <c r="FH1101" s="28"/>
      <c r="FI1101" s="28"/>
      <c r="FJ1101" s="28"/>
      <c r="FO1101" s="202"/>
      <c r="FQ1101" s="28"/>
      <c r="FR1101" s="28"/>
      <c r="FS1101" s="28"/>
      <c r="FX1101" s="202"/>
      <c r="FZ1101" s="28"/>
      <c r="GA1101" s="28"/>
      <c r="GB1101" s="28"/>
      <c r="GG1101" s="202"/>
      <c r="GI1101" s="28"/>
      <c r="GJ1101" s="28"/>
      <c r="GK1101" s="28"/>
      <c r="GP1101" s="202"/>
      <c r="GR1101" s="28"/>
      <c r="GS1101" s="28"/>
      <c r="GT1101" s="28"/>
      <c r="GY1101" s="202"/>
      <c r="HA1101" s="28"/>
      <c r="HB1101" s="28"/>
      <c r="HC1101" s="28"/>
      <c r="HH1101" s="202"/>
      <c r="HJ1101" s="28"/>
      <c r="HK1101" s="28"/>
      <c r="HL1101" s="28"/>
      <c r="HQ1101" s="28"/>
      <c r="HR1101" s="28"/>
      <c r="HS1101" s="28"/>
      <c r="HT1101" s="28"/>
      <c r="HU1101" s="28"/>
      <c r="HV1101" s="28"/>
      <c r="HW1101" s="28"/>
      <c r="HX1101" s="28"/>
      <c r="HY1101" s="28"/>
      <c r="HZ1101" s="28"/>
      <c r="IA1101" s="28"/>
      <c r="IB1101" s="28"/>
      <c r="IC1101" s="28"/>
      <c r="ID1101" s="28"/>
      <c r="IE1101" s="28"/>
      <c r="IF1101" s="28"/>
      <c r="IG1101" s="28"/>
      <c r="IH1101" s="28"/>
      <c r="II1101" s="28"/>
      <c r="IJ1101" s="28"/>
      <c r="IK1101" s="28"/>
      <c r="IL1101" s="28"/>
      <c r="IM1101" s="28"/>
      <c r="IN1101" s="28"/>
      <c r="IO1101" s="28"/>
      <c r="IP1101" s="28"/>
      <c r="IQ1101" s="28"/>
      <c r="IR1101" s="28"/>
      <c r="IS1101" s="28"/>
      <c r="IT1101" s="28"/>
      <c r="IU1101" s="28"/>
      <c r="IV1101" s="28"/>
    </row>
    <row r="1102" spans="1:256" s="54" customFormat="1" ht="18">
      <c r="A1102" s="364" t="s">
        <v>686</v>
      </c>
      <c r="B1102" s="292"/>
      <c r="C1102" s="292"/>
      <c r="D1102" s="54" t="s">
        <v>132</v>
      </c>
      <c r="E1102" s="54">
        <f t="shared" si="19"/>
        <v>3</v>
      </c>
      <c r="F1102" s="305">
        <f t="shared" si="20"/>
        <v>0</v>
      </c>
      <c r="H1102" s="300"/>
      <c r="I1102" s="300"/>
      <c r="J1102" s="300"/>
      <c r="K1102" s="300"/>
      <c r="L1102" s="28"/>
      <c r="M1102" s="300"/>
      <c r="N1102" s="28"/>
      <c r="R1102" s="202"/>
      <c r="T1102" s="28"/>
      <c r="U1102" s="28"/>
      <c r="V1102" s="28"/>
      <c r="AA1102" s="202"/>
      <c r="AC1102" s="28"/>
      <c r="AD1102" s="28"/>
      <c r="AE1102" s="28"/>
      <c r="AJ1102" s="202"/>
      <c r="AL1102" s="28"/>
      <c r="AM1102" s="28"/>
      <c r="AN1102" s="28"/>
      <c r="AS1102" s="202"/>
      <c r="AU1102" s="28"/>
      <c r="AV1102" s="28"/>
      <c r="AW1102" s="28"/>
      <c r="BB1102" s="202"/>
      <c r="BD1102" s="28"/>
      <c r="BE1102" s="28"/>
      <c r="BF1102" s="28"/>
      <c r="BK1102" s="202"/>
      <c r="BM1102" s="28"/>
      <c r="BN1102" s="28"/>
      <c r="BO1102" s="28"/>
      <c r="BT1102" s="202"/>
      <c r="BV1102" s="28"/>
      <c r="BW1102" s="28"/>
      <c r="BX1102" s="28"/>
      <c r="CC1102" s="202"/>
      <c r="CE1102" s="28"/>
      <c r="CF1102" s="28"/>
      <c r="CG1102" s="28"/>
      <c r="CL1102" s="202"/>
      <c r="CN1102" s="28"/>
      <c r="CO1102" s="28"/>
      <c r="CP1102" s="28"/>
      <c r="CU1102" s="202"/>
      <c r="CW1102" s="28"/>
      <c r="CX1102" s="28"/>
      <c r="CY1102" s="28"/>
      <c r="DD1102" s="202"/>
      <c r="DF1102" s="28"/>
      <c r="DG1102" s="28"/>
      <c r="DH1102" s="28"/>
      <c r="DM1102" s="202"/>
      <c r="DO1102" s="28"/>
      <c r="DP1102" s="28"/>
      <c r="DQ1102" s="28"/>
      <c r="DV1102" s="202"/>
      <c r="DX1102" s="28"/>
      <c r="DY1102" s="28"/>
      <c r="DZ1102" s="28"/>
      <c r="EE1102" s="202"/>
      <c r="EG1102" s="28"/>
      <c r="EH1102" s="28"/>
      <c r="EI1102" s="28"/>
      <c r="EN1102" s="202"/>
      <c r="EP1102" s="28"/>
      <c r="EQ1102" s="28"/>
      <c r="ER1102" s="28"/>
      <c r="EW1102" s="202"/>
      <c r="EY1102" s="28"/>
      <c r="EZ1102" s="28"/>
      <c r="FA1102" s="28"/>
      <c r="FF1102" s="202"/>
      <c r="FH1102" s="28"/>
      <c r="FI1102" s="28"/>
      <c r="FJ1102" s="28"/>
      <c r="FO1102" s="202"/>
      <c r="FQ1102" s="28"/>
      <c r="FR1102" s="28"/>
      <c r="FS1102" s="28"/>
      <c r="FX1102" s="202"/>
      <c r="FZ1102" s="28"/>
      <c r="GA1102" s="28"/>
      <c r="GB1102" s="28"/>
      <c r="GG1102" s="202"/>
      <c r="GI1102" s="28"/>
      <c r="GJ1102" s="28"/>
      <c r="GK1102" s="28"/>
      <c r="GP1102" s="202"/>
      <c r="GR1102" s="28"/>
      <c r="GS1102" s="28"/>
      <c r="GT1102" s="28"/>
      <c r="GY1102" s="202"/>
      <c r="HA1102" s="28"/>
      <c r="HB1102" s="28"/>
      <c r="HC1102" s="28"/>
      <c r="HH1102" s="202"/>
      <c r="HJ1102" s="28"/>
      <c r="HK1102" s="28"/>
      <c r="HL1102" s="28"/>
      <c r="HQ1102" s="28"/>
      <c r="HR1102" s="28"/>
      <c r="HS1102" s="28"/>
      <c r="HT1102" s="28"/>
      <c r="HU1102" s="28"/>
      <c r="HV1102" s="28"/>
      <c r="HW1102" s="28"/>
      <c r="HX1102" s="28"/>
      <c r="HY1102" s="28"/>
      <c r="HZ1102" s="28"/>
      <c r="IA1102" s="28"/>
      <c r="IB1102" s="28"/>
      <c r="IC1102" s="28"/>
      <c r="ID1102" s="28"/>
      <c r="IE1102" s="28"/>
      <c r="IF1102" s="28"/>
      <c r="IG1102" s="28"/>
      <c r="IH1102" s="28"/>
      <c r="II1102" s="28"/>
      <c r="IJ1102" s="28"/>
      <c r="IK1102" s="28"/>
      <c r="IL1102" s="28"/>
      <c r="IM1102" s="28"/>
      <c r="IN1102" s="28"/>
      <c r="IO1102" s="28"/>
      <c r="IP1102" s="28"/>
      <c r="IQ1102" s="28"/>
      <c r="IR1102" s="28"/>
      <c r="IS1102" s="28"/>
      <c r="IT1102" s="28"/>
      <c r="IU1102" s="28"/>
      <c r="IV1102" s="28"/>
    </row>
    <row r="1103" spans="1:256" s="54" customFormat="1" ht="18">
      <c r="A1103" s="364" t="s">
        <v>683</v>
      </c>
      <c r="B1103" s="292"/>
      <c r="C1103" s="292"/>
      <c r="D1103" s="54" t="s">
        <v>131</v>
      </c>
      <c r="E1103" s="54">
        <f t="shared" si="19"/>
        <v>5</v>
      </c>
      <c r="F1103" s="305">
        <f t="shared" si="20"/>
        <v>110</v>
      </c>
      <c r="G1103" s="54">
        <v>4</v>
      </c>
      <c r="H1103" s="28">
        <v>56</v>
      </c>
      <c r="I1103" s="28">
        <v>8</v>
      </c>
      <c r="J1103" s="28">
        <v>2</v>
      </c>
      <c r="K1103" s="28">
        <v>40</v>
      </c>
      <c r="L1103" s="28"/>
      <c r="M1103" s="28"/>
      <c r="N1103" s="28"/>
      <c r="R1103" s="202"/>
      <c r="T1103" s="28"/>
      <c r="U1103" s="28"/>
      <c r="V1103" s="28"/>
      <c r="AA1103" s="202"/>
      <c r="AC1103" s="28"/>
      <c r="AD1103" s="28"/>
      <c r="AE1103" s="28"/>
      <c r="AJ1103" s="202"/>
      <c r="AL1103" s="28"/>
      <c r="AM1103" s="28"/>
      <c r="AN1103" s="28"/>
      <c r="AS1103" s="202"/>
      <c r="AU1103" s="28"/>
      <c r="AV1103" s="28"/>
      <c r="AW1103" s="28"/>
      <c r="BB1103" s="202"/>
      <c r="BD1103" s="28"/>
      <c r="BE1103" s="28"/>
      <c r="BF1103" s="28"/>
      <c r="BK1103" s="202"/>
      <c r="BM1103" s="28"/>
      <c r="BN1103" s="28"/>
      <c r="BO1103" s="28"/>
      <c r="BT1103" s="202"/>
      <c r="BV1103" s="28"/>
      <c r="BW1103" s="28"/>
      <c r="BX1103" s="28"/>
      <c r="CC1103" s="202"/>
      <c r="CE1103" s="28"/>
      <c r="CF1103" s="28"/>
      <c r="CG1103" s="28"/>
      <c r="CL1103" s="202"/>
      <c r="CN1103" s="28"/>
      <c r="CO1103" s="28"/>
      <c r="CP1103" s="28"/>
      <c r="CU1103" s="202"/>
      <c r="CW1103" s="28"/>
      <c r="CX1103" s="28"/>
      <c r="CY1103" s="28"/>
      <c r="DD1103" s="202"/>
      <c r="DF1103" s="28"/>
      <c r="DG1103" s="28"/>
      <c r="DH1103" s="28"/>
      <c r="DM1103" s="202"/>
      <c r="DO1103" s="28"/>
      <c r="DP1103" s="28"/>
      <c r="DQ1103" s="28"/>
      <c r="DV1103" s="202"/>
      <c r="DX1103" s="28"/>
      <c r="DY1103" s="28"/>
      <c r="DZ1103" s="28"/>
      <c r="EE1103" s="202"/>
      <c r="EG1103" s="28"/>
      <c r="EH1103" s="28"/>
      <c r="EI1103" s="28"/>
      <c r="EN1103" s="202"/>
      <c r="EP1103" s="28"/>
      <c r="EQ1103" s="28"/>
      <c r="ER1103" s="28"/>
      <c r="EW1103" s="202"/>
      <c r="EY1103" s="28"/>
      <c r="EZ1103" s="28"/>
      <c r="FA1103" s="28"/>
      <c r="FF1103" s="202"/>
      <c r="FH1103" s="28"/>
      <c r="FI1103" s="28"/>
      <c r="FJ1103" s="28"/>
      <c r="FO1103" s="202"/>
      <c r="FQ1103" s="28"/>
      <c r="FR1103" s="28"/>
      <c r="FS1103" s="28"/>
      <c r="FX1103" s="202"/>
      <c r="FZ1103" s="28"/>
      <c r="GA1103" s="28"/>
      <c r="GB1103" s="28"/>
      <c r="GG1103" s="202"/>
      <c r="GI1103" s="28"/>
      <c r="GJ1103" s="28"/>
      <c r="GK1103" s="28"/>
      <c r="GP1103" s="202"/>
      <c r="GR1103" s="28"/>
      <c r="GS1103" s="28"/>
      <c r="GT1103" s="28"/>
      <c r="GY1103" s="202"/>
      <c r="HA1103" s="28"/>
      <c r="HB1103" s="28"/>
      <c r="HC1103" s="28"/>
      <c r="HH1103" s="202"/>
      <c r="HJ1103" s="28"/>
      <c r="HK1103" s="28"/>
      <c r="HL1103" s="28"/>
      <c r="HQ1103" s="28"/>
      <c r="HR1103" s="28"/>
      <c r="HS1103" s="28"/>
      <c r="HT1103" s="28"/>
      <c r="HU1103" s="28"/>
      <c r="HV1103" s="28"/>
      <c r="HW1103" s="28"/>
      <c r="HX1103" s="28"/>
      <c r="HY1103" s="28"/>
      <c r="HZ1103" s="28"/>
      <c r="IA1103" s="28"/>
      <c r="IB1103" s="28"/>
      <c r="IC1103" s="28"/>
      <c r="ID1103" s="28"/>
      <c r="IE1103" s="28"/>
      <c r="IF1103" s="28"/>
      <c r="IG1103" s="28"/>
      <c r="IH1103" s="28"/>
      <c r="II1103" s="28"/>
      <c r="IJ1103" s="28"/>
      <c r="IK1103" s="28"/>
      <c r="IL1103" s="28"/>
      <c r="IM1103" s="28"/>
      <c r="IN1103" s="28"/>
      <c r="IO1103" s="28"/>
      <c r="IP1103" s="28"/>
      <c r="IQ1103" s="28"/>
      <c r="IR1103" s="28"/>
      <c r="IS1103" s="28"/>
      <c r="IT1103" s="28"/>
      <c r="IU1103" s="28"/>
      <c r="IV1103" s="28"/>
    </row>
    <row r="1104" spans="1:256" s="54" customFormat="1" ht="18">
      <c r="A1104" s="364" t="s">
        <v>1451</v>
      </c>
      <c r="B1104" s="28"/>
      <c r="C1104" s="292"/>
      <c r="D1104" s="365" t="s">
        <v>129</v>
      </c>
      <c r="E1104" s="54">
        <f t="shared" si="19"/>
        <v>2</v>
      </c>
      <c r="F1104" s="305">
        <f t="shared" si="20"/>
        <v>62</v>
      </c>
      <c r="H1104" s="28">
        <v>26</v>
      </c>
      <c r="I1104" s="28">
        <v>7</v>
      </c>
      <c r="J1104" s="28">
        <v>29</v>
      </c>
      <c r="K1104" s="28"/>
      <c r="L1104" s="28"/>
      <c r="M1104" s="28"/>
      <c r="N1104" s="28"/>
      <c r="R1104" s="202"/>
      <c r="T1104" s="28"/>
      <c r="U1104" s="28"/>
      <c r="V1104" s="28"/>
      <c r="AA1104" s="202"/>
      <c r="AC1104" s="28"/>
      <c r="AD1104" s="28"/>
      <c r="AE1104" s="28"/>
      <c r="AJ1104" s="202"/>
      <c r="AL1104" s="28"/>
      <c r="AM1104" s="28"/>
      <c r="AN1104" s="28"/>
      <c r="AS1104" s="202"/>
      <c r="AU1104" s="28"/>
      <c r="AV1104" s="28"/>
      <c r="AW1104" s="28"/>
      <c r="BB1104" s="202"/>
      <c r="BD1104" s="28"/>
      <c r="BE1104" s="28"/>
      <c r="BF1104" s="28"/>
      <c r="BK1104" s="202"/>
      <c r="BM1104" s="28"/>
      <c r="BN1104" s="28"/>
      <c r="BO1104" s="28"/>
      <c r="BT1104" s="202"/>
      <c r="BV1104" s="28"/>
      <c r="BW1104" s="28"/>
      <c r="BX1104" s="28"/>
      <c r="CC1104" s="202"/>
      <c r="CE1104" s="28"/>
      <c r="CF1104" s="28"/>
      <c r="CG1104" s="28"/>
      <c r="CL1104" s="202"/>
      <c r="CN1104" s="28"/>
      <c r="CO1104" s="28"/>
      <c r="CP1104" s="28"/>
      <c r="CU1104" s="202"/>
      <c r="CW1104" s="28"/>
      <c r="CX1104" s="28"/>
      <c r="CY1104" s="28"/>
      <c r="DD1104" s="202"/>
      <c r="DF1104" s="28"/>
      <c r="DG1104" s="28"/>
      <c r="DH1104" s="28"/>
      <c r="DM1104" s="202"/>
      <c r="DO1104" s="28"/>
      <c r="DP1104" s="28"/>
      <c r="DQ1104" s="28"/>
      <c r="DV1104" s="202"/>
      <c r="DX1104" s="28"/>
      <c r="DY1104" s="28"/>
      <c r="DZ1104" s="28"/>
      <c r="EE1104" s="202"/>
      <c r="EG1104" s="28"/>
      <c r="EH1104" s="28"/>
      <c r="EI1104" s="28"/>
      <c r="EN1104" s="202"/>
      <c r="EP1104" s="28"/>
      <c r="EQ1104" s="28"/>
      <c r="ER1104" s="28"/>
      <c r="EW1104" s="202"/>
      <c r="EY1104" s="28"/>
      <c r="EZ1104" s="28"/>
      <c r="FA1104" s="28"/>
      <c r="FF1104" s="202"/>
      <c r="FH1104" s="28"/>
      <c r="FI1104" s="28"/>
      <c r="FJ1104" s="28"/>
      <c r="FO1104" s="202"/>
      <c r="FQ1104" s="28"/>
      <c r="FR1104" s="28"/>
      <c r="FS1104" s="28"/>
      <c r="FX1104" s="202"/>
      <c r="FZ1104" s="28"/>
      <c r="GA1104" s="28"/>
      <c r="GB1104" s="28"/>
      <c r="GG1104" s="202"/>
      <c r="GI1104" s="28"/>
      <c r="GJ1104" s="28"/>
      <c r="GK1104" s="28"/>
      <c r="GP1104" s="202"/>
      <c r="GR1104" s="28"/>
      <c r="GS1104" s="28"/>
      <c r="GT1104" s="28"/>
      <c r="GY1104" s="202"/>
      <c r="HA1104" s="28"/>
      <c r="HB1104" s="28"/>
      <c r="HC1104" s="28"/>
      <c r="HH1104" s="202"/>
      <c r="HJ1104" s="28"/>
      <c r="HK1104" s="28"/>
      <c r="HL1104" s="28"/>
      <c r="HQ1104" s="28"/>
      <c r="HR1104" s="28"/>
      <c r="HS1104" s="28"/>
      <c r="HT1104" s="28"/>
      <c r="HU1104" s="28"/>
      <c r="HV1104" s="28"/>
      <c r="HW1104" s="28"/>
      <c r="HX1104" s="28"/>
      <c r="HY1104" s="28"/>
      <c r="HZ1104" s="28"/>
      <c r="IA1104" s="28"/>
      <c r="IB1104" s="28"/>
      <c r="IC1104" s="28"/>
      <c r="ID1104" s="28"/>
      <c r="IE1104" s="28"/>
      <c r="IF1104" s="28"/>
      <c r="IG1104" s="28"/>
      <c r="IH1104" s="28"/>
      <c r="II1104" s="28"/>
      <c r="IJ1104" s="28"/>
      <c r="IK1104" s="28"/>
      <c r="IL1104" s="28"/>
      <c r="IM1104" s="28"/>
      <c r="IN1104" s="28"/>
      <c r="IO1104" s="28"/>
      <c r="IP1104" s="28"/>
      <c r="IQ1104" s="28"/>
      <c r="IR1104" s="28"/>
      <c r="IS1104" s="28"/>
      <c r="IT1104" s="28"/>
      <c r="IU1104" s="28"/>
      <c r="IV1104" s="28"/>
    </row>
    <row r="1105" spans="1:256" s="54" customFormat="1" ht="18">
      <c r="A1105" s="364" t="s">
        <v>1914</v>
      </c>
      <c r="B1105" s="28"/>
      <c r="C1105" s="292"/>
      <c r="D1105" s="365" t="s">
        <v>129</v>
      </c>
      <c r="E1105" s="54">
        <f t="shared" si="19"/>
        <v>0</v>
      </c>
      <c r="F1105" s="305">
        <f t="shared" si="20"/>
        <v>2</v>
      </c>
      <c r="H1105" s="28"/>
      <c r="I1105" s="28"/>
      <c r="J1105" s="28">
        <v>2</v>
      </c>
      <c r="K1105" s="28"/>
      <c r="M1105" s="28"/>
      <c r="N1105" s="28"/>
      <c r="R1105" s="202"/>
      <c r="T1105" s="28"/>
      <c r="U1105" s="28"/>
      <c r="V1105" s="28"/>
      <c r="AA1105" s="202"/>
      <c r="AC1105" s="28"/>
      <c r="AD1105" s="28"/>
      <c r="AE1105" s="28"/>
      <c r="AJ1105" s="202"/>
      <c r="AL1105" s="28"/>
      <c r="AM1105" s="28"/>
      <c r="AN1105" s="28"/>
      <c r="AS1105" s="202"/>
      <c r="AU1105" s="28"/>
      <c r="AV1105" s="28"/>
      <c r="AW1105" s="28"/>
      <c r="BB1105" s="202"/>
      <c r="BD1105" s="28"/>
      <c r="BE1105" s="28"/>
      <c r="BF1105" s="28"/>
      <c r="BK1105" s="202"/>
      <c r="BM1105" s="28"/>
      <c r="BN1105" s="28"/>
      <c r="BO1105" s="28"/>
      <c r="BT1105" s="202"/>
      <c r="BV1105" s="28"/>
      <c r="BW1105" s="28"/>
      <c r="BX1105" s="28"/>
      <c r="CC1105" s="202"/>
      <c r="CE1105" s="28"/>
      <c r="CF1105" s="28"/>
      <c r="CG1105" s="28"/>
      <c r="CL1105" s="202"/>
      <c r="CN1105" s="28"/>
      <c r="CO1105" s="28"/>
      <c r="CP1105" s="28"/>
      <c r="CU1105" s="202"/>
      <c r="CW1105" s="28"/>
      <c r="CX1105" s="28"/>
      <c r="CY1105" s="28"/>
      <c r="DD1105" s="202"/>
      <c r="DF1105" s="28"/>
      <c r="DG1105" s="28"/>
      <c r="DH1105" s="28"/>
      <c r="DM1105" s="202"/>
      <c r="DO1105" s="28"/>
      <c r="DP1105" s="28"/>
      <c r="DQ1105" s="28"/>
      <c r="DV1105" s="202"/>
      <c r="DX1105" s="28"/>
      <c r="DY1105" s="28"/>
      <c r="DZ1105" s="28"/>
      <c r="EE1105" s="202"/>
      <c r="EG1105" s="28"/>
      <c r="EH1105" s="28"/>
      <c r="EI1105" s="28"/>
      <c r="EN1105" s="202"/>
      <c r="EP1105" s="28"/>
      <c r="EQ1105" s="28"/>
      <c r="ER1105" s="28"/>
      <c r="EW1105" s="202"/>
      <c r="EY1105" s="28"/>
      <c r="EZ1105" s="28"/>
      <c r="FA1105" s="28"/>
      <c r="FF1105" s="202"/>
      <c r="FH1105" s="28"/>
      <c r="FI1105" s="28"/>
      <c r="FJ1105" s="28"/>
      <c r="FO1105" s="202"/>
      <c r="FQ1105" s="28"/>
      <c r="FR1105" s="28"/>
      <c r="FS1105" s="28"/>
      <c r="FX1105" s="202"/>
      <c r="FZ1105" s="28"/>
      <c r="GA1105" s="28"/>
      <c r="GB1105" s="28"/>
      <c r="GG1105" s="202"/>
      <c r="GI1105" s="28"/>
      <c r="GJ1105" s="28"/>
      <c r="GK1105" s="28"/>
      <c r="GP1105" s="202"/>
      <c r="GR1105" s="28"/>
      <c r="GS1105" s="28"/>
      <c r="GT1105" s="28"/>
      <c r="GY1105" s="202"/>
      <c r="HA1105" s="28"/>
      <c r="HB1105" s="28"/>
      <c r="HC1105" s="28"/>
      <c r="HH1105" s="202"/>
      <c r="HJ1105" s="28"/>
      <c r="HK1105" s="28"/>
      <c r="HL1105" s="28"/>
      <c r="HQ1105" s="28"/>
      <c r="HR1105" s="28"/>
      <c r="HS1105" s="28"/>
      <c r="HT1105" s="28"/>
      <c r="HU1105" s="28"/>
      <c r="HV1105" s="28"/>
      <c r="HW1105" s="28"/>
      <c r="HX1105" s="28"/>
      <c r="HY1105" s="28"/>
      <c r="HZ1105" s="28"/>
      <c r="IA1105" s="28"/>
      <c r="IB1105" s="28"/>
      <c r="IC1105" s="28"/>
      <c r="ID1105" s="28"/>
      <c r="IE1105" s="28"/>
      <c r="IF1105" s="28"/>
      <c r="IG1105" s="28"/>
      <c r="IH1105" s="28"/>
      <c r="II1105" s="28"/>
      <c r="IJ1105" s="28"/>
      <c r="IK1105" s="28"/>
      <c r="IL1105" s="28"/>
      <c r="IM1105" s="28"/>
      <c r="IN1105" s="28"/>
      <c r="IO1105" s="28"/>
      <c r="IP1105" s="28"/>
      <c r="IQ1105" s="28"/>
      <c r="IR1105" s="28"/>
      <c r="IS1105" s="28"/>
      <c r="IT1105" s="28"/>
      <c r="IU1105" s="28"/>
      <c r="IV1105" s="28"/>
    </row>
    <row r="1106" spans="1:256" s="54" customFormat="1" ht="18">
      <c r="A1106" s="364" t="s">
        <v>586</v>
      </c>
      <c r="B1106" s="292"/>
      <c r="C1106" s="292"/>
      <c r="D1106" s="54" t="s">
        <v>132</v>
      </c>
      <c r="E1106" s="54">
        <f t="shared" si="19"/>
        <v>3</v>
      </c>
      <c r="F1106" s="305">
        <f t="shared" si="20"/>
        <v>0</v>
      </c>
      <c r="H1106" s="28"/>
      <c r="I1106" s="28"/>
      <c r="J1106" s="28"/>
      <c r="K1106" s="28"/>
      <c r="L1106" s="28"/>
      <c r="M1106" s="28"/>
      <c r="N1106" s="28"/>
      <c r="R1106" s="202"/>
      <c r="T1106" s="28"/>
      <c r="U1106" s="28"/>
      <c r="V1106" s="28"/>
      <c r="AA1106" s="202"/>
      <c r="AC1106" s="28"/>
      <c r="AD1106" s="28"/>
      <c r="AE1106" s="28"/>
      <c r="AJ1106" s="202"/>
      <c r="AL1106" s="28"/>
      <c r="AM1106" s="28"/>
      <c r="AN1106" s="28"/>
      <c r="AS1106" s="202"/>
      <c r="AU1106" s="28"/>
      <c r="AV1106" s="28"/>
      <c r="AW1106" s="28"/>
      <c r="BB1106" s="202"/>
      <c r="BD1106" s="28"/>
      <c r="BE1106" s="28"/>
      <c r="BF1106" s="28"/>
      <c r="BK1106" s="202"/>
      <c r="BM1106" s="28"/>
      <c r="BN1106" s="28"/>
      <c r="BO1106" s="28"/>
      <c r="BT1106" s="202"/>
      <c r="BV1106" s="28"/>
      <c r="BW1106" s="28"/>
      <c r="BX1106" s="28"/>
      <c r="CC1106" s="202"/>
      <c r="CE1106" s="28"/>
      <c r="CF1106" s="28"/>
      <c r="CG1106" s="28"/>
      <c r="CL1106" s="202"/>
      <c r="CN1106" s="28"/>
      <c r="CO1106" s="28"/>
      <c r="CP1106" s="28"/>
      <c r="CU1106" s="202"/>
      <c r="CW1106" s="28"/>
      <c r="CX1106" s="28"/>
      <c r="CY1106" s="28"/>
      <c r="DD1106" s="202"/>
      <c r="DF1106" s="28"/>
      <c r="DG1106" s="28"/>
      <c r="DH1106" s="28"/>
      <c r="DM1106" s="202"/>
      <c r="DO1106" s="28"/>
      <c r="DP1106" s="28"/>
      <c r="DQ1106" s="28"/>
      <c r="DV1106" s="202"/>
      <c r="DX1106" s="28"/>
      <c r="DY1106" s="28"/>
      <c r="DZ1106" s="28"/>
      <c r="EE1106" s="202"/>
      <c r="EG1106" s="28"/>
      <c r="EH1106" s="28"/>
      <c r="EI1106" s="28"/>
      <c r="EN1106" s="202"/>
      <c r="EP1106" s="28"/>
      <c r="EQ1106" s="28"/>
      <c r="ER1106" s="28"/>
      <c r="EW1106" s="202"/>
      <c r="EY1106" s="28"/>
      <c r="EZ1106" s="28"/>
      <c r="FA1106" s="28"/>
      <c r="FF1106" s="202"/>
      <c r="FH1106" s="28"/>
      <c r="FI1106" s="28"/>
      <c r="FJ1106" s="28"/>
      <c r="FO1106" s="202"/>
      <c r="FQ1106" s="28"/>
      <c r="FR1106" s="28"/>
      <c r="FS1106" s="28"/>
      <c r="FX1106" s="202"/>
      <c r="FZ1106" s="28"/>
      <c r="GA1106" s="28"/>
      <c r="GB1106" s="28"/>
      <c r="GG1106" s="202"/>
      <c r="GI1106" s="28"/>
      <c r="GJ1106" s="28"/>
      <c r="GK1106" s="28"/>
      <c r="GP1106" s="202"/>
      <c r="GR1106" s="28"/>
      <c r="GS1106" s="28"/>
      <c r="GT1106" s="28"/>
      <c r="GY1106" s="202"/>
      <c r="HA1106" s="28"/>
      <c r="HB1106" s="28"/>
      <c r="HC1106" s="28"/>
      <c r="HH1106" s="202"/>
      <c r="HJ1106" s="28"/>
      <c r="HK1106" s="28"/>
      <c r="HL1106" s="28"/>
      <c r="HQ1106" s="28"/>
      <c r="HR1106" s="28"/>
      <c r="HS1106" s="28"/>
      <c r="HT1106" s="28"/>
      <c r="HU1106" s="28"/>
      <c r="HV1106" s="28"/>
      <c r="HW1106" s="28"/>
      <c r="HX1106" s="28"/>
      <c r="HY1106" s="28"/>
      <c r="HZ1106" s="28"/>
      <c r="IA1106" s="28"/>
      <c r="IB1106" s="28"/>
      <c r="IC1106" s="28"/>
      <c r="ID1106" s="28"/>
      <c r="IE1106" s="28"/>
      <c r="IF1106" s="28"/>
      <c r="IG1106" s="28"/>
      <c r="IH1106" s="28"/>
      <c r="II1106" s="28"/>
      <c r="IJ1106" s="28"/>
      <c r="IK1106" s="28"/>
      <c r="IL1106" s="28"/>
      <c r="IM1106" s="28"/>
      <c r="IN1106" s="28"/>
      <c r="IO1106" s="28"/>
      <c r="IP1106" s="28"/>
      <c r="IQ1106" s="28"/>
      <c r="IR1106" s="28"/>
      <c r="IS1106" s="28"/>
      <c r="IT1106" s="28"/>
      <c r="IU1106" s="28"/>
      <c r="IV1106" s="28"/>
    </row>
    <row r="1107" spans="1:256" s="54" customFormat="1" ht="18">
      <c r="A1107" s="364" t="s">
        <v>548</v>
      </c>
      <c r="B1107" s="28"/>
      <c r="C1107" s="292"/>
      <c r="D1107" s="365" t="s">
        <v>129</v>
      </c>
      <c r="E1107" s="54">
        <f t="shared" si="19"/>
        <v>2</v>
      </c>
      <c r="F1107" s="305">
        <f t="shared" si="20"/>
        <v>10</v>
      </c>
      <c r="G1107" s="54">
        <v>7</v>
      </c>
      <c r="H1107" s="28"/>
      <c r="I1107" s="28"/>
      <c r="J1107" s="28">
        <v>3</v>
      </c>
      <c r="K1107" s="28"/>
      <c r="L1107" s="28"/>
      <c r="M1107" s="239"/>
      <c r="N1107" s="28"/>
      <c r="R1107" s="202"/>
      <c r="T1107" s="28"/>
      <c r="U1107" s="28"/>
      <c r="V1107" s="28"/>
      <c r="AA1107" s="202"/>
      <c r="AC1107" s="28"/>
      <c r="AD1107" s="28"/>
      <c r="AE1107" s="28"/>
      <c r="AJ1107" s="202"/>
      <c r="AL1107" s="28"/>
      <c r="AM1107" s="28"/>
      <c r="AN1107" s="28"/>
      <c r="AS1107" s="202"/>
      <c r="AU1107" s="28"/>
      <c r="AV1107" s="28"/>
      <c r="AW1107" s="28"/>
      <c r="BB1107" s="202"/>
      <c r="BD1107" s="28"/>
      <c r="BE1107" s="28"/>
      <c r="BF1107" s="28"/>
      <c r="BK1107" s="202"/>
      <c r="BM1107" s="28"/>
      <c r="BN1107" s="28"/>
      <c r="BO1107" s="28"/>
      <c r="BT1107" s="202"/>
      <c r="BV1107" s="28"/>
      <c r="BW1107" s="28"/>
      <c r="BX1107" s="28"/>
      <c r="CC1107" s="202"/>
      <c r="CE1107" s="28"/>
      <c r="CF1107" s="28"/>
      <c r="CG1107" s="28"/>
      <c r="CL1107" s="202"/>
      <c r="CN1107" s="28"/>
      <c r="CO1107" s="28"/>
      <c r="CP1107" s="28"/>
      <c r="CU1107" s="202"/>
      <c r="CW1107" s="28"/>
      <c r="CX1107" s="28"/>
      <c r="CY1107" s="28"/>
      <c r="DD1107" s="202"/>
      <c r="DF1107" s="28"/>
      <c r="DG1107" s="28"/>
      <c r="DH1107" s="28"/>
      <c r="DM1107" s="202"/>
      <c r="DO1107" s="28"/>
      <c r="DP1107" s="28"/>
      <c r="DQ1107" s="28"/>
      <c r="DV1107" s="202"/>
      <c r="DX1107" s="28"/>
      <c r="DY1107" s="28"/>
      <c r="DZ1107" s="28"/>
      <c r="EE1107" s="202"/>
      <c r="EG1107" s="28"/>
      <c r="EH1107" s="28"/>
      <c r="EI1107" s="28"/>
      <c r="EN1107" s="202"/>
      <c r="EP1107" s="28"/>
      <c r="EQ1107" s="28"/>
      <c r="ER1107" s="28"/>
      <c r="EW1107" s="202"/>
      <c r="EY1107" s="28"/>
      <c r="EZ1107" s="28"/>
      <c r="FA1107" s="28"/>
      <c r="FF1107" s="202"/>
      <c r="FH1107" s="28"/>
      <c r="FI1107" s="28"/>
      <c r="FJ1107" s="28"/>
      <c r="FO1107" s="202"/>
      <c r="FQ1107" s="28"/>
      <c r="FR1107" s="28"/>
      <c r="FS1107" s="28"/>
      <c r="FX1107" s="202"/>
      <c r="FZ1107" s="28"/>
      <c r="GA1107" s="28"/>
      <c r="GB1107" s="28"/>
      <c r="GG1107" s="202"/>
      <c r="GI1107" s="28"/>
      <c r="GJ1107" s="28"/>
      <c r="GK1107" s="28"/>
      <c r="GP1107" s="202"/>
      <c r="GR1107" s="28"/>
      <c r="GS1107" s="28"/>
      <c r="GT1107" s="28"/>
      <c r="GY1107" s="202"/>
      <c r="HA1107" s="28"/>
      <c r="HB1107" s="28"/>
      <c r="HC1107" s="28"/>
      <c r="HH1107" s="202"/>
      <c r="HJ1107" s="28"/>
      <c r="HK1107" s="28"/>
      <c r="HL1107" s="28"/>
      <c r="HQ1107" s="28"/>
      <c r="HR1107" s="28"/>
      <c r="HS1107" s="28"/>
      <c r="HT1107" s="28"/>
      <c r="HU1107" s="28"/>
      <c r="HV1107" s="28"/>
      <c r="HW1107" s="28"/>
      <c r="HX1107" s="28"/>
      <c r="HY1107" s="28"/>
      <c r="HZ1107" s="28"/>
      <c r="IA1107" s="28"/>
      <c r="IB1107" s="28"/>
      <c r="IC1107" s="28"/>
      <c r="ID1107" s="28"/>
      <c r="IE1107" s="28"/>
      <c r="IF1107" s="28"/>
      <c r="IG1107" s="28"/>
      <c r="IH1107" s="28"/>
      <c r="II1107" s="28"/>
      <c r="IJ1107" s="28"/>
      <c r="IK1107" s="28"/>
      <c r="IL1107" s="28"/>
      <c r="IM1107" s="28"/>
      <c r="IN1107" s="28"/>
      <c r="IO1107" s="28"/>
      <c r="IP1107" s="28"/>
      <c r="IQ1107" s="28"/>
      <c r="IR1107" s="28"/>
      <c r="IS1107" s="28"/>
      <c r="IT1107" s="28"/>
      <c r="IU1107" s="28"/>
      <c r="IV1107" s="28"/>
    </row>
    <row r="1108" spans="1:256" s="54" customFormat="1" ht="18">
      <c r="A1108" s="364" t="s">
        <v>1483</v>
      </c>
      <c r="B1108" s="28"/>
      <c r="C1108" s="292"/>
      <c r="D1108" s="365" t="s">
        <v>129</v>
      </c>
      <c r="E1108" s="54">
        <f t="shared" si="19"/>
        <v>0</v>
      </c>
      <c r="F1108" s="305">
        <f t="shared" si="20"/>
        <v>30</v>
      </c>
      <c r="H1108" s="28"/>
      <c r="I1108" s="28">
        <v>23</v>
      </c>
      <c r="J1108" s="28">
        <v>7</v>
      </c>
      <c r="K1108" s="28"/>
      <c r="L1108" s="28"/>
      <c r="M1108" s="28"/>
      <c r="N1108" s="28"/>
      <c r="R1108" s="202"/>
      <c r="T1108" s="28"/>
      <c r="U1108" s="28"/>
      <c r="V1108" s="28"/>
      <c r="AA1108" s="202"/>
      <c r="AC1108" s="28"/>
      <c r="AD1108" s="28"/>
      <c r="AE1108" s="28"/>
      <c r="AJ1108" s="202"/>
      <c r="AL1108" s="28"/>
      <c r="AM1108" s="28"/>
      <c r="AN1108" s="28"/>
      <c r="AS1108" s="202"/>
      <c r="AU1108" s="28"/>
      <c r="AV1108" s="28"/>
      <c r="AW1108" s="28"/>
      <c r="BB1108" s="202"/>
      <c r="BD1108" s="28"/>
      <c r="BE1108" s="28"/>
      <c r="BF1108" s="28"/>
      <c r="BK1108" s="202"/>
      <c r="BM1108" s="28"/>
      <c r="BN1108" s="28"/>
      <c r="BO1108" s="28"/>
      <c r="BT1108" s="202"/>
      <c r="BV1108" s="28"/>
      <c r="BW1108" s="28"/>
      <c r="BX1108" s="28"/>
      <c r="CC1108" s="202"/>
      <c r="CE1108" s="28"/>
      <c r="CF1108" s="28"/>
      <c r="CG1108" s="28"/>
      <c r="CL1108" s="202"/>
      <c r="CN1108" s="28"/>
      <c r="CO1108" s="28"/>
      <c r="CP1108" s="28"/>
      <c r="CU1108" s="202"/>
      <c r="CW1108" s="28"/>
      <c r="CX1108" s="28"/>
      <c r="CY1108" s="28"/>
      <c r="DD1108" s="202"/>
      <c r="DF1108" s="28"/>
      <c r="DG1108" s="28"/>
      <c r="DH1108" s="28"/>
      <c r="DM1108" s="202"/>
      <c r="DO1108" s="28"/>
      <c r="DP1108" s="28"/>
      <c r="DQ1108" s="28"/>
      <c r="DV1108" s="202"/>
      <c r="DX1108" s="28"/>
      <c r="DY1108" s="28"/>
      <c r="DZ1108" s="28"/>
      <c r="EE1108" s="202"/>
      <c r="EG1108" s="28"/>
      <c r="EH1108" s="28"/>
      <c r="EI1108" s="28"/>
      <c r="EN1108" s="202"/>
      <c r="EP1108" s="28"/>
      <c r="EQ1108" s="28"/>
      <c r="ER1108" s="28"/>
      <c r="EW1108" s="202"/>
      <c r="EY1108" s="28"/>
      <c r="EZ1108" s="28"/>
      <c r="FA1108" s="28"/>
      <c r="FF1108" s="202"/>
      <c r="FH1108" s="28"/>
      <c r="FI1108" s="28"/>
      <c r="FJ1108" s="28"/>
      <c r="FO1108" s="202"/>
      <c r="FQ1108" s="28"/>
      <c r="FR1108" s="28"/>
      <c r="FS1108" s="28"/>
      <c r="FX1108" s="202"/>
      <c r="FZ1108" s="28"/>
      <c r="GA1108" s="28"/>
      <c r="GB1108" s="28"/>
      <c r="GG1108" s="202"/>
      <c r="GI1108" s="28"/>
      <c r="GJ1108" s="28"/>
      <c r="GK1108" s="28"/>
      <c r="GP1108" s="202"/>
      <c r="GR1108" s="28"/>
      <c r="GS1108" s="28"/>
      <c r="GT1108" s="28"/>
      <c r="GY1108" s="202"/>
      <c r="HA1108" s="28"/>
      <c r="HB1108" s="28"/>
      <c r="HC1108" s="28"/>
      <c r="HH1108" s="202"/>
      <c r="HJ1108" s="28"/>
      <c r="HK1108" s="28"/>
      <c r="HL1108" s="28"/>
      <c r="HQ1108" s="28"/>
      <c r="HR1108" s="28"/>
      <c r="HS1108" s="28"/>
      <c r="HT1108" s="28"/>
      <c r="HU1108" s="28"/>
      <c r="HV1108" s="28"/>
      <c r="HW1108" s="28"/>
      <c r="HX1108" s="28"/>
      <c r="HY1108" s="28"/>
      <c r="HZ1108" s="28"/>
      <c r="IA1108" s="28"/>
      <c r="IB1108" s="28"/>
      <c r="IC1108" s="28"/>
      <c r="ID1108" s="28"/>
      <c r="IE1108" s="28"/>
      <c r="IF1108" s="28"/>
      <c r="IG1108" s="28"/>
      <c r="IH1108" s="28"/>
      <c r="II1108" s="28"/>
      <c r="IJ1108" s="28"/>
      <c r="IK1108" s="28"/>
      <c r="IL1108" s="28"/>
      <c r="IM1108" s="28"/>
      <c r="IN1108" s="28"/>
      <c r="IO1108" s="28"/>
      <c r="IP1108" s="28"/>
      <c r="IQ1108" s="28"/>
      <c r="IR1108" s="28"/>
      <c r="IS1108" s="28"/>
      <c r="IT1108" s="28"/>
      <c r="IU1108" s="28"/>
      <c r="IV1108" s="28"/>
    </row>
    <row r="1109" spans="1:256" s="54" customFormat="1" ht="18">
      <c r="A1109" s="364" t="s">
        <v>473</v>
      </c>
      <c r="B1109" s="292"/>
      <c r="C1109" s="292"/>
      <c r="D1109" s="54" t="s">
        <v>139</v>
      </c>
      <c r="E1109" s="54">
        <f t="shared" si="19"/>
        <v>16</v>
      </c>
      <c r="F1109" s="305">
        <f t="shared" si="20"/>
        <v>424</v>
      </c>
      <c r="H1109" s="239">
        <v>342</v>
      </c>
      <c r="I1109" s="28">
        <v>48</v>
      </c>
      <c r="J1109" s="28">
        <v>24</v>
      </c>
      <c r="K1109" s="28">
        <v>10</v>
      </c>
      <c r="L1109" s="28"/>
      <c r="M1109" s="239"/>
      <c r="N1109" s="28"/>
      <c r="R1109" s="202"/>
      <c r="T1109" s="28"/>
      <c r="U1109" s="28"/>
      <c r="V1109" s="28"/>
      <c r="AA1109" s="202"/>
      <c r="AC1109" s="28"/>
      <c r="AD1109" s="28"/>
      <c r="AE1109" s="28"/>
      <c r="AJ1109" s="202"/>
      <c r="AL1109" s="28"/>
      <c r="AM1109" s="28"/>
      <c r="AN1109" s="28"/>
      <c r="AS1109" s="202"/>
      <c r="AU1109" s="28"/>
      <c r="AV1109" s="28"/>
      <c r="AW1109" s="28"/>
      <c r="BB1109" s="202"/>
      <c r="BD1109" s="28"/>
      <c r="BE1109" s="28"/>
      <c r="BF1109" s="28"/>
      <c r="BK1109" s="202"/>
      <c r="BM1109" s="28"/>
      <c r="BN1109" s="28"/>
      <c r="BO1109" s="28"/>
      <c r="BT1109" s="202"/>
      <c r="BV1109" s="28"/>
      <c r="BW1109" s="28"/>
      <c r="BX1109" s="28"/>
      <c r="CC1109" s="202"/>
      <c r="CE1109" s="28"/>
      <c r="CF1109" s="28"/>
      <c r="CG1109" s="28"/>
      <c r="CL1109" s="202"/>
      <c r="CN1109" s="28"/>
      <c r="CO1109" s="28"/>
      <c r="CP1109" s="28"/>
      <c r="CU1109" s="202"/>
      <c r="CW1109" s="28"/>
      <c r="CX1109" s="28"/>
      <c r="CY1109" s="28"/>
      <c r="DD1109" s="202"/>
      <c r="DF1109" s="28"/>
      <c r="DG1109" s="28"/>
      <c r="DH1109" s="28"/>
      <c r="DM1109" s="202"/>
      <c r="DO1109" s="28"/>
      <c r="DP1109" s="28"/>
      <c r="DQ1109" s="28"/>
      <c r="DV1109" s="202"/>
      <c r="DX1109" s="28"/>
      <c r="DY1109" s="28"/>
      <c r="DZ1109" s="28"/>
      <c r="EE1109" s="202"/>
      <c r="EG1109" s="28"/>
      <c r="EH1109" s="28"/>
      <c r="EI1109" s="28"/>
      <c r="EN1109" s="202"/>
      <c r="EP1109" s="28"/>
      <c r="EQ1109" s="28"/>
      <c r="ER1109" s="28"/>
      <c r="EW1109" s="202"/>
      <c r="EY1109" s="28"/>
      <c r="EZ1109" s="28"/>
      <c r="FA1109" s="28"/>
      <c r="FF1109" s="202"/>
      <c r="FH1109" s="28"/>
      <c r="FI1109" s="28"/>
      <c r="FJ1109" s="28"/>
      <c r="FO1109" s="202"/>
      <c r="FQ1109" s="28"/>
      <c r="FR1109" s="28"/>
      <c r="FS1109" s="28"/>
      <c r="FX1109" s="202"/>
      <c r="FZ1109" s="28"/>
      <c r="GA1109" s="28"/>
      <c r="GB1109" s="28"/>
      <c r="GG1109" s="202"/>
      <c r="GI1109" s="28"/>
      <c r="GJ1109" s="28"/>
      <c r="GK1109" s="28"/>
      <c r="GP1109" s="202"/>
      <c r="GR1109" s="28"/>
      <c r="GS1109" s="28"/>
      <c r="GT1109" s="28"/>
      <c r="GY1109" s="202"/>
      <c r="HA1109" s="28"/>
      <c r="HB1109" s="28"/>
      <c r="HC1109" s="28"/>
      <c r="HH1109" s="202"/>
      <c r="HJ1109" s="28"/>
      <c r="HK1109" s="28"/>
      <c r="HL1109" s="28"/>
      <c r="HQ1109" s="28"/>
      <c r="HR1109" s="28"/>
      <c r="HS1109" s="28"/>
      <c r="HT1109" s="28"/>
      <c r="HU1109" s="28"/>
      <c r="HV1109" s="28"/>
      <c r="HW1109" s="28"/>
      <c r="HX1109" s="28"/>
      <c r="HY1109" s="28"/>
      <c r="HZ1109" s="28"/>
      <c r="IA1109" s="28"/>
      <c r="IB1109" s="28"/>
      <c r="IC1109" s="28"/>
      <c r="ID1109" s="28"/>
      <c r="IE1109" s="28"/>
      <c r="IF1109" s="28"/>
      <c r="IG1109" s="28"/>
      <c r="IH1109" s="28"/>
      <c r="II1109" s="28"/>
      <c r="IJ1109" s="28"/>
      <c r="IK1109" s="28"/>
      <c r="IL1109" s="28"/>
      <c r="IM1109" s="28"/>
      <c r="IN1109" s="28"/>
      <c r="IO1109" s="28"/>
      <c r="IP1109" s="28"/>
      <c r="IQ1109" s="28"/>
      <c r="IR1109" s="28"/>
      <c r="IS1109" s="28"/>
      <c r="IT1109" s="28"/>
      <c r="IU1109" s="28"/>
      <c r="IV1109" s="28"/>
    </row>
    <row r="1110" spans="1:256" s="54" customFormat="1" ht="18">
      <c r="A1110" s="364" t="s">
        <v>613</v>
      </c>
      <c r="B1110" s="292"/>
      <c r="C1110" s="292"/>
      <c r="D1110" s="54" t="s">
        <v>135</v>
      </c>
      <c r="E1110" s="54">
        <f t="shared" si="19"/>
        <v>4</v>
      </c>
      <c r="F1110" s="305">
        <f t="shared" si="20"/>
        <v>67</v>
      </c>
      <c r="H1110" s="28">
        <v>10</v>
      </c>
      <c r="I1110" s="28">
        <v>42</v>
      </c>
      <c r="J1110" s="28">
        <v>15</v>
      </c>
      <c r="K1110" s="28"/>
      <c r="L1110" s="28"/>
      <c r="M1110" s="28"/>
      <c r="N1110" s="28"/>
      <c r="R1110" s="202"/>
      <c r="T1110" s="28"/>
      <c r="U1110" s="28"/>
      <c r="V1110" s="28"/>
      <c r="AA1110" s="202"/>
      <c r="AC1110" s="28"/>
      <c r="AD1110" s="28"/>
      <c r="AE1110" s="28"/>
      <c r="AJ1110" s="202"/>
      <c r="AL1110" s="28"/>
      <c r="AM1110" s="28"/>
      <c r="AN1110" s="28"/>
      <c r="AS1110" s="202"/>
      <c r="AU1110" s="28"/>
      <c r="AV1110" s="28"/>
      <c r="AW1110" s="28"/>
      <c r="BB1110" s="202"/>
      <c r="BD1110" s="28"/>
      <c r="BE1110" s="28"/>
      <c r="BF1110" s="28"/>
      <c r="BK1110" s="202"/>
      <c r="BM1110" s="28"/>
      <c r="BN1110" s="28"/>
      <c r="BO1110" s="28"/>
      <c r="BT1110" s="202"/>
      <c r="BV1110" s="28"/>
      <c r="BW1110" s="28"/>
      <c r="BX1110" s="28"/>
      <c r="CC1110" s="202"/>
      <c r="CE1110" s="28"/>
      <c r="CF1110" s="28"/>
      <c r="CG1110" s="28"/>
      <c r="CL1110" s="202"/>
      <c r="CN1110" s="28"/>
      <c r="CO1110" s="28"/>
      <c r="CP1110" s="28"/>
      <c r="CU1110" s="202"/>
      <c r="CW1110" s="28"/>
      <c r="CX1110" s="28"/>
      <c r="CY1110" s="28"/>
      <c r="DD1110" s="202"/>
      <c r="DF1110" s="28"/>
      <c r="DG1110" s="28"/>
      <c r="DH1110" s="28"/>
      <c r="DM1110" s="202"/>
      <c r="DO1110" s="28"/>
      <c r="DP1110" s="28"/>
      <c r="DQ1110" s="28"/>
      <c r="DV1110" s="202"/>
      <c r="DX1110" s="28"/>
      <c r="DY1110" s="28"/>
      <c r="DZ1110" s="28"/>
      <c r="EE1110" s="202"/>
      <c r="EG1110" s="28"/>
      <c r="EH1110" s="28"/>
      <c r="EI1110" s="28"/>
      <c r="EN1110" s="202"/>
      <c r="EP1110" s="28"/>
      <c r="EQ1110" s="28"/>
      <c r="ER1110" s="28"/>
      <c r="EW1110" s="202"/>
      <c r="EY1110" s="28"/>
      <c r="EZ1110" s="28"/>
      <c r="FA1110" s="28"/>
      <c r="FF1110" s="202"/>
      <c r="FH1110" s="28"/>
      <c r="FI1110" s="28"/>
      <c r="FJ1110" s="28"/>
      <c r="FO1110" s="202"/>
      <c r="FQ1110" s="28"/>
      <c r="FR1110" s="28"/>
      <c r="FS1110" s="28"/>
      <c r="FX1110" s="202"/>
      <c r="FZ1110" s="28"/>
      <c r="GA1110" s="28"/>
      <c r="GB1110" s="28"/>
      <c r="GG1110" s="202"/>
      <c r="GI1110" s="28"/>
      <c r="GJ1110" s="28"/>
      <c r="GK1110" s="28"/>
      <c r="GP1110" s="202"/>
      <c r="GR1110" s="28"/>
      <c r="GS1110" s="28"/>
      <c r="GT1110" s="28"/>
      <c r="GY1110" s="202"/>
      <c r="HA1110" s="28"/>
      <c r="HB1110" s="28"/>
      <c r="HC1110" s="28"/>
      <c r="HH1110" s="202"/>
      <c r="HJ1110" s="28"/>
      <c r="HK1110" s="28"/>
      <c r="HL1110" s="28"/>
      <c r="HQ1110" s="28"/>
      <c r="HR1110" s="28"/>
      <c r="HS1110" s="28"/>
      <c r="HT1110" s="28"/>
      <c r="HU1110" s="28"/>
      <c r="HV1110" s="28"/>
      <c r="HW1110" s="28"/>
      <c r="HX1110" s="28"/>
      <c r="HY1110" s="28"/>
      <c r="HZ1110" s="28"/>
      <c r="IA1110" s="28"/>
      <c r="IB1110" s="28"/>
      <c r="IC1110" s="28"/>
      <c r="ID1110" s="28"/>
      <c r="IE1110" s="28"/>
      <c r="IF1110" s="28"/>
      <c r="IG1110" s="28"/>
      <c r="IH1110" s="28"/>
      <c r="II1110" s="28"/>
      <c r="IJ1110" s="28"/>
      <c r="IK1110" s="28"/>
      <c r="IL1110" s="28"/>
      <c r="IM1110" s="28"/>
      <c r="IN1110" s="28"/>
      <c r="IO1110" s="28"/>
      <c r="IP1110" s="28"/>
      <c r="IQ1110" s="28"/>
      <c r="IR1110" s="28"/>
      <c r="IS1110" s="28"/>
      <c r="IT1110" s="28"/>
      <c r="IU1110" s="28"/>
      <c r="IV1110" s="28"/>
    </row>
    <row r="1111" spans="1:256" s="54" customFormat="1" ht="18">
      <c r="A1111" s="364" t="s">
        <v>506</v>
      </c>
      <c r="B1111" s="292"/>
      <c r="C1111" s="292"/>
      <c r="D1111" s="54" t="s">
        <v>131</v>
      </c>
      <c r="E1111" s="54">
        <f t="shared" si="19"/>
        <v>0</v>
      </c>
      <c r="F1111" s="305">
        <f t="shared" si="20"/>
        <v>163</v>
      </c>
      <c r="H1111" s="28">
        <v>130</v>
      </c>
      <c r="I1111" s="28">
        <v>16</v>
      </c>
      <c r="J1111" s="28">
        <v>17</v>
      </c>
      <c r="K1111" s="28"/>
      <c r="L1111" s="300"/>
      <c r="M1111" s="28"/>
      <c r="N1111" s="28"/>
      <c r="R1111" s="202"/>
      <c r="T1111" s="28"/>
      <c r="U1111" s="28"/>
      <c r="V1111" s="28"/>
      <c r="AA1111" s="202"/>
      <c r="AC1111" s="28"/>
      <c r="AD1111" s="28"/>
      <c r="AE1111" s="28"/>
      <c r="AJ1111" s="202"/>
      <c r="AL1111" s="28"/>
      <c r="AM1111" s="28"/>
      <c r="AN1111" s="28"/>
      <c r="AS1111" s="202"/>
      <c r="AU1111" s="28"/>
      <c r="AV1111" s="28"/>
      <c r="AW1111" s="28"/>
      <c r="BB1111" s="202"/>
      <c r="BD1111" s="28"/>
      <c r="BE1111" s="28"/>
      <c r="BF1111" s="28"/>
      <c r="BK1111" s="202"/>
      <c r="BM1111" s="28"/>
      <c r="BN1111" s="28"/>
      <c r="BO1111" s="28"/>
      <c r="BT1111" s="202"/>
      <c r="BV1111" s="28"/>
      <c r="BW1111" s="28"/>
      <c r="BX1111" s="28"/>
      <c r="CC1111" s="202"/>
      <c r="CE1111" s="28"/>
      <c r="CF1111" s="28"/>
      <c r="CG1111" s="28"/>
      <c r="CL1111" s="202"/>
      <c r="CN1111" s="28"/>
      <c r="CO1111" s="28"/>
      <c r="CP1111" s="28"/>
      <c r="CU1111" s="202"/>
      <c r="CW1111" s="28"/>
      <c r="CX1111" s="28"/>
      <c r="CY1111" s="28"/>
      <c r="DD1111" s="202"/>
      <c r="DF1111" s="28"/>
      <c r="DG1111" s="28"/>
      <c r="DH1111" s="28"/>
      <c r="DM1111" s="202"/>
      <c r="DO1111" s="28"/>
      <c r="DP1111" s="28"/>
      <c r="DQ1111" s="28"/>
      <c r="DV1111" s="202"/>
      <c r="DX1111" s="28"/>
      <c r="DY1111" s="28"/>
      <c r="DZ1111" s="28"/>
      <c r="EE1111" s="202"/>
      <c r="EG1111" s="28"/>
      <c r="EH1111" s="28"/>
      <c r="EI1111" s="28"/>
      <c r="EN1111" s="202"/>
      <c r="EP1111" s="28"/>
      <c r="EQ1111" s="28"/>
      <c r="ER1111" s="28"/>
      <c r="EW1111" s="202"/>
      <c r="EY1111" s="28"/>
      <c r="EZ1111" s="28"/>
      <c r="FA1111" s="28"/>
      <c r="FF1111" s="202"/>
      <c r="FH1111" s="28"/>
      <c r="FI1111" s="28"/>
      <c r="FJ1111" s="28"/>
      <c r="FO1111" s="202"/>
      <c r="FQ1111" s="28"/>
      <c r="FR1111" s="28"/>
      <c r="FS1111" s="28"/>
      <c r="FX1111" s="202"/>
      <c r="FZ1111" s="28"/>
      <c r="GA1111" s="28"/>
      <c r="GB1111" s="28"/>
      <c r="GG1111" s="202"/>
      <c r="GI1111" s="28"/>
      <c r="GJ1111" s="28"/>
      <c r="GK1111" s="28"/>
      <c r="GP1111" s="202"/>
      <c r="GR1111" s="28"/>
      <c r="GS1111" s="28"/>
      <c r="GT1111" s="28"/>
      <c r="GY1111" s="202"/>
      <c r="HA1111" s="28"/>
      <c r="HB1111" s="28"/>
      <c r="HC1111" s="28"/>
      <c r="HH1111" s="202"/>
      <c r="HJ1111" s="28"/>
      <c r="HK1111" s="28"/>
      <c r="HL1111" s="28"/>
      <c r="HQ1111" s="28"/>
      <c r="HR1111" s="28"/>
      <c r="HS1111" s="28"/>
      <c r="HT1111" s="28"/>
      <c r="HU1111" s="28"/>
      <c r="HV1111" s="28"/>
      <c r="HW1111" s="28"/>
      <c r="HX1111" s="28"/>
      <c r="HY1111" s="28"/>
      <c r="HZ1111" s="28"/>
      <c r="IA1111" s="28"/>
      <c r="IB1111" s="28"/>
      <c r="IC1111" s="28"/>
      <c r="ID1111" s="28"/>
      <c r="IE1111" s="28"/>
      <c r="IF1111" s="28"/>
      <c r="IG1111" s="28"/>
      <c r="IH1111" s="28"/>
      <c r="II1111" s="28"/>
      <c r="IJ1111" s="28"/>
      <c r="IK1111" s="28"/>
      <c r="IL1111" s="28"/>
      <c r="IM1111" s="28"/>
      <c r="IN1111" s="28"/>
      <c r="IO1111" s="28"/>
      <c r="IP1111" s="28"/>
      <c r="IQ1111" s="28"/>
      <c r="IR1111" s="28"/>
      <c r="IS1111" s="28"/>
      <c r="IT1111" s="28"/>
      <c r="IU1111" s="28"/>
      <c r="IV1111" s="28"/>
    </row>
    <row r="1112" spans="1:256" s="54" customFormat="1" ht="18">
      <c r="A1112" s="364" t="s">
        <v>1069</v>
      </c>
      <c r="B1112" s="28"/>
      <c r="C1112" s="292"/>
      <c r="D1112" s="365" t="s">
        <v>129</v>
      </c>
      <c r="E1112" s="54">
        <f t="shared" si="19"/>
        <v>0</v>
      </c>
      <c r="F1112" s="305">
        <f t="shared" si="20"/>
        <v>7</v>
      </c>
      <c r="H1112" s="28">
        <v>1</v>
      </c>
      <c r="I1112" s="28">
        <v>5</v>
      </c>
      <c r="J1112" s="28">
        <v>1</v>
      </c>
      <c r="K1112" s="28"/>
      <c r="L1112" s="300"/>
      <c r="M1112" s="28"/>
      <c r="N1112" s="28"/>
      <c r="R1112" s="202"/>
      <c r="T1112" s="28"/>
      <c r="U1112" s="28"/>
      <c r="V1112" s="28"/>
      <c r="AA1112" s="202"/>
      <c r="AC1112" s="28"/>
      <c r="AD1112" s="28"/>
      <c r="AE1112" s="28"/>
      <c r="AJ1112" s="202"/>
      <c r="AL1112" s="28"/>
      <c r="AM1112" s="28"/>
      <c r="AN1112" s="28"/>
      <c r="AS1112" s="202"/>
      <c r="AU1112" s="28"/>
      <c r="AV1112" s="28"/>
      <c r="AW1112" s="28"/>
      <c r="BB1112" s="202"/>
      <c r="BD1112" s="28"/>
      <c r="BE1112" s="28"/>
      <c r="BF1112" s="28"/>
      <c r="BK1112" s="202"/>
      <c r="BM1112" s="28"/>
      <c r="BN1112" s="28"/>
      <c r="BO1112" s="28"/>
      <c r="BT1112" s="202"/>
      <c r="BV1112" s="28"/>
      <c r="BW1112" s="28"/>
      <c r="BX1112" s="28"/>
      <c r="CC1112" s="202"/>
      <c r="CE1112" s="28"/>
      <c r="CF1112" s="28"/>
      <c r="CG1112" s="28"/>
      <c r="CL1112" s="202"/>
      <c r="CN1112" s="28"/>
      <c r="CO1112" s="28"/>
      <c r="CP1112" s="28"/>
      <c r="CU1112" s="202"/>
      <c r="CW1112" s="28"/>
      <c r="CX1112" s="28"/>
      <c r="CY1112" s="28"/>
      <c r="DD1112" s="202"/>
      <c r="DF1112" s="28"/>
      <c r="DG1112" s="28"/>
      <c r="DH1112" s="28"/>
      <c r="DM1112" s="202"/>
      <c r="DO1112" s="28"/>
      <c r="DP1112" s="28"/>
      <c r="DQ1112" s="28"/>
      <c r="DV1112" s="202"/>
      <c r="DX1112" s="28"/>
      <c r="DY1112" s="28"/>
      <c r="DZ1112" s="28"/>
      <c r="EE1112" s="202"/>
      <c r="EG1112" s="28"/>
      <c r="EH1112" s="28"/>
      <c r="EI1112" s="28"/>
      <c r="EN1112" s="202"/>
      <c r="EP1112" s="28"/>
      <c r="EQ1112" s="28"/>
      <c r="ER1112" s="28"/>
      <c r="EW1112" s="202"/>
      <c r="EY1112" s="28"/>
      <c r="EZ1112" s="28"/>
      <c r="FA1112" s="28"/>
      <c r="FF1112" s="202"/>
      <c r="FH1112" s="28"/>
      <c r="FI1112" s="28"/>
      <c r="FJ1112" s="28"/>
      <c r="FO1112" s="202"/>
      <c r="FQ1112" s="28"/>
      <c r="FR1112" s="28"/>
      <c r="FS1112" s="28"/>
      <c r="FX1112" s="202"/>
      <c r="FZ1112" s="28"/>
      <c r="GA1112" s="28"/>
      <c r="GB1112" s="28"/>
      <c r="GG1112" s="202"/>
      <c r="GI1112" s="28"/>
      <c r="GJ1112" s="28"/>
      <c r="GK1112" s="28"/>
      <c r="GP1112" s="202"/>
      <c r="GR1112" s="28"/>
      <c r="GS1112" s="28"/>
      <c r="GT1112" s="28"/>
      <c r="GY1112" s="202"/>
      <c r="HA1112" s="28"/>
      <c r="HB1112" s="28"/>
      <c r="HC1112" s="28"/>
      <c r="HH1112" s="202"/>
      <c r="HJ1112" s="28"/>
      <c r="HK1112" s="28"/>
      <c r="HL1112" s="28"/>
      <c r="HQ1112" s="28"/>
      <c r="HR1112" s="28"/>
      <c r="HS1112" s="28"/>
      <c r="HT1112" s="28"/>
      <c r="HU1112" s="28"/>
      <c r="HV1112" s="28"/>
      <c r="HW1112" s="28"/>
      <c r="HX1112" s="28"/>
      <c r="HY1112" s="28"/>
      <c r="HZ1112" s="28"/>
      <c r="IA1112" s="28"/>
      <c r="IB1112" s="28"/>
      <c r="IC1112" s="28"/>
      <c r="ID1112" s="28"/>
      <c r="IE1112" s="28"/>
      <c r="IF1112" s="28"/>
      <c r="IG1112" s="28"/>
      <c r="IH1112" s="28"/>
      <c r="II1112" s="28"/>
      <c r="IJ1112" s="28"/>
      <c r="IK1112" s="28"/>
      <c r="IL1112" s="28"/>
      <c r="IM1112" s="28"/>
      <c r="IN1112" s="28"/>
      <c r="IO1112" s="28"/>
      <c r="IP1112" s="28"/>
      <c r="IQ1112" s="28"/>
      <c r="IR1112" s="28"/>
      <c r="IS1112" s="28"/>
      <c r="IT1112" s="28"/>
      <c r="IU1112" s="28"/>
      <c r="IV1112" s="28"/>
    </row>
    <row r="1113" spans="1:256" s="54" customFormat="1" ht="18">
      <c r="A1113" s="364" t="s">
        <v>447</v>
      </c>
      <c r="B1113" s="292"/>
      <c r="C1113" s="292"/>
      <c r="D1113" s="54" t="s">
        <v>139</v>
      </c>
      <c r="E1113" s="54">
        <f t="shared" si="19"/>
        <v>10</v>
      </c>
      <c r="F1113" s="305">
        <f t="shared" si="20"/>
        <v>339</v>
      </c>
      <c r="G1113" s="54">
        <v>132</v>
      </c>
      <c r="H1113" s="239">
        <v>141</v>
      </c>
      <c r="I1113" s="28">
        <v>22</v>
      </c>
      <c r="J1113" s="28">
        <v>7</v>
      </c>
      <c r="K1113" s="28">
        <v>37</v>
      </c>
      <c r="L1113" s="300"/>
      <c r="M1113" s="239"/>
      <c r="N1113" s="28"/>
      <c r="R1113" s="202"/>
      <c r="T1113" s="28"/>
      <c r="U1113" s="28"/>
      <c r="V1113" s="28"/>
      <c r="AA1113" s="202"/>
      <c r="AC1113" s="28"/>
      <c r="AD1113" s="28"/>
      <c r="AE1113" s="28"/>
      <c r="AJ1113" s="202"/>
      <c r="AL1113" s="28"/>
      <c r="AM1113" s="28"/>
      <c r="AN1113" s="28"/>
      <c r="AS1113" s="202"/>
      <c r="AU1113" s="28"/>
      <c r="AV1113" s="28"/>
      <c r="AW1113" s="28"/>
      <c r="BB1113" s="202"/>
      <c r="BD1113" s="28"/>
      <c r="BE1113" s="28"/>
      <c r="BF1113" s="28"/>
      <c r="BK1113" s="202"/>
      <c r="BM1113" s="28"/>
      <c r="BN1113" s="28"/>
      <c r="BO1113" s="28"/>
      <c r="BT1113" s="202"/>
      <c r="BV1113" s="28"/>
      <c r="BW1113" s="28"/>
      <c r="BX1113" s="28"/>
      <c r="CC1113" s="202"/>
      <c r="CE1113" s="28"/>
      <c r="CF1113" s="28"/>
      <c r="CG1113" s="28"/>
      <c r="CL1113" s="202"/>
      <c r="CN1113" s="28"/>
      <c r="CO1113" s="28"/>
      <c r="CP1113" s="28"/>
      <c r="CU1113" s="202"/>
      <c r="CW1113" s="28"/>
      <c r="CX1113" s="28"/>
      <c r="CY1113" s="28"/>
      <c r="DD1113" s="202"/>
      <c r="DF1113" s="28"/>
      <c r="DG1113" s="28"/>
      <c r="DH1113" s="28"/>
      <c r="DM1113" s="202"/>
      <c r="DO1113" s="28"/>
      <c r="DP1113" s="28"/>
      <c r="DQ1113" s="28"/>
      <c r="DV1113" s="202"/>
      <c r="DX1113" s="28"/>
      <c r="DY1113" s="28"/>
      <c r="DZ1113" s="28"/>
      <c r="EE1113" s="202"/>
      <c r="EG1113" s="28"/>
      <c r="EH1113" s="28"/>
      <c r="EI1113" s="28"/>
      <c r="EN1113" s="202"/>
      <c r="EP1113" s="28"/>
      <c r="EQ1113" s="28"/>
      <c r="ER1113" s="28"/>
      <c r="EW1113" s="202"/>
      <c r="EY1113" s="28"/>
      <c r="EZ1113" s="28"/>
      <c r="FA1113" s="28"/>
      <c r="FF1113" s="202"/>
      <c r="FH1113" s="28"/>
      <c r="FI1113" s="28"/>
      <c r="FJ1113" s="28"/>
      <c r="FO1113" s="202"/>
      <c r="FQ1113" s="28"/>
      <c r="FR1113" s="28"/>
      <c r="FS1113" s="28"/>
      <c r="FX1113" s="202"/>
      <c r="FZ1113" s="28"/>
      <c r="GA1113" s="28"/>
      <c r="GB1113" s="28"/>
      <c r="GG1113" s="202"/>
      <c r="GI1113" s="28"/>
      <c r="GJ1113" s="28"/>
      <c r="GK1113" s="28"/>
      <c r="GP1113" s="202"/>
      <c r="GR1113" s="28"/>
      <c r="GS1113" s="28"/>
      <c r="GT1113" s="28"/>
      <c r="GY1113" s="202"/>
      <c r="HA1113" s="28"/>
      <c r="HB1113" s="28"/>
      <c r="HC1113" s="28"/>
      <c r="HH1113" s="202"/>
      <c r="HJ1113" s="28"/>
      <c r="HK1113" s="28"/>
      <c r="HL1113" s="28"/>
      <c r="HQ1113" s="28"/>
      <c r="HR1113" s="28"/>
      <c r="HS1113" s="28"/>
      <c r="HT1113" s="28"/>
      <c r="HU1113" s="28"/>
      <c r="HV1113" s="28"/>
      <c r="HW1113" s="28"/>
      <c r="HX1113" s="28"/>
      <c r="HY1113" s="28"/>
      <c r="HZ1113" s="28"/>
      <c r="IA1113" s="28"/>
      <c r="IB1113" s="28"/>
      <c r="IC1113" s="28"/>
      <c r="ID1113" s="28"/>
      <c r="IE1113" s="28"/>
      <c r="IF1113" s="28"/>
      <c r="IG1113" s="28"/>
      <c r="IH1113" s="28"/>
      <c r="II1113" s="28"/>
      <c r="IJ1113" s="28"/>
      <c r="IK1113" s="28"/>
      <c r="IL1113" s="28"/>
      <c r="IM1113" s="28"/>
      <c r="IN1113" s="28"/>
      <c r="IO1113" s="28"/>
      <c r="IP1113" s="28"/>
      <c r="IQ1113" s="28"/>
      <c r="IR1113" s="28"/>
      <c r="IS1113" s="28"/>
      <c r="IT1113" s="28"/>
      <c r="IU1113" s="28"/>
      <c r="IV1113" s="28"/>
    </row>
    <row r="1114" spans="1:256" s="54" customFormat="1" ht="18">
      <c r="A1114" s="364" t="s">
        <v>1445</v>
      </c>
      <c r="B1114" s="292"/>
      <c r="C1114" s="292"/>
      <c r="D1114" s="54" t="s">
        <v>130</v>
      </c>
      <c r="E1114" s="54">
        <f t="shared" si="19"/>
        <v>1</v>
      </c>
      <c r="F1114" s="305">
        <f t="shared" si="20"/>
        <v>3</v>
      </c>
      <c r="H1114" s="28"/>
      <c r="I1114" s="28"/>
      <c r="J1114" s="28">
        <v>3</v>
      </c>
      <c r="K1114" s="28"/>
      <c r="L1114" s="28"/>
      <c r="M1114" s="28"/>
      <c r="N1114" s="28"/>
      <c r="R1114" s="202"/>
      <c r="T1114" s="28"/>
      <c r="U1114" s="28"/>
      <c r="V1114" s="28"/>
      <c r="AA1114" s="202"/>
      <c r="AC1114" s="28"/>
      <c r="AD1114" s="28"/>
      <c r="AE1114" s="28"/>
      <c r="AJ1114" s="202"/>
      <c r="AL1114" s="28"/>
      <c r="AM1114" s="28"/>
      <c r="AN1114" s="28"/>
      <c r="AS1114" s="202"/>
      <c r="AU1114" s="28"/>
      <c r="AV1114" s="28"/>
      <c r="AW1114" s="28"/>
      <c r="BB1114" s="202"/>
      <c r="BD1114" s="28"/>
      <c r="BE1114" s="28"/>
      <c r="BF1114" s="28"/>
      <c r="BK1114" s="202"/>
      <c r="BM1114" s="28"/>
      <c r="BN1114" s="28"/>
      <c r="BO1114" s="28"/>
      <c r="BT1114" s="202"/>
      <c r="BV1114" s="28"/>
      <c r="BW1114" s="28"/>
      <c r="BX1114" s="28"/>
      <c r="CC1114" s="202"/>
      <c r="CE1114" s="28"/>
      <c r="CF1114" s="28"/>
      <c r="CG1114" s="28"/>
      <c r="CL1114" s="202"/>
      <c r="CN1114" s="28"/>
      <c r="CO1114" s="28"/>
      <c r="CP1114" s="28"/>
      <c r="CU1114" s="202"/>
      <c r="CW1114" s="28"/>
      <c r="CX1114" s="28"/>
      <c r="CY1114" s="28"/>
      <c r="DD1114" s="202"/>
      <c r="DF1114" s="28"/>
      <c r="DG1114" s="28"/>
      <c r="DH1114" s="28"/>
      <c r="DM1114" s="202"/>
      <c r="DO1114" s="28"/>
      <c r="DP1114" s="28"/>
      <c r="DQ1114" s="28"/>
      <c r="DV1114" s="202"/>
      <c r="DX1114" s="28"/>
      <c r="DY1114" s="28"/>
      <c r="DZ1114" s="28"/>
      <c r="EE1114" s="202"/>
      <c r="EG1114" s="28"/>
      <c r="EH1114" s="28"/>
      <c r="EI1114" s="28"/>
      <c r="EN1114" s="202"/>
      <c r="EP1114" s="28"/>
      <c r="EQ1114" s="28"/>
      <c r="ER1114" s="28"/>
      <c r="EW1114" s="202"/>
      <c r="EY1114" s="28"/>
      <c r="EZ1114" s="28"/>
      <c r="FA1114" s="28"/>
      <c r="FF1114" s="202"/>
      <c r="FH1114" s="28"/>
      <c r="FI1114" s="28"/>
      <c r="FJ1114" s="28"/>
      <c r="FO1114" s="202"/>
      <c r="FQ1114" s="28"/>
      <c r="FR1114" s="28"/>
      <c r="FS1114" s="28"/>
      <c r="FX1114" s="202"/>
      <c r="FZ1114" s="28"/>
      <c r="GA1114" s="28"/>
      <c r="GB1114" s="28"/>
      <c r="GG1114" s="202"/>
      <c r="GI1114" s="28"/>
      <c r="GJ1114" s="28"/>
      <c r="GK1114" s="28"/>
      <c r="GP1114" s="202"/>
      <c r="GR1114" s="28"/>
      <c r="GS1114" s="28"/>
      <c r="GT1114" s="28"/>
      <c r="GY1114" s="202"/>
      <c r="HA1114" s="28"/>
      <c r="HB1114" s="28"/>
      <c r="HC1114" s="28"/>
      <c r="HH1114" s="202"/>
      <c r="HJ1114" s="28"/>
      <c r="HK1114" s="28"/>
      <c r="HL1114" s="28"/>
      <c r="HQ1114" s="28"/>
      <c r="HR1114" s="28"/>
      <c r="HS1114" s="28"/>
      <c r="HT1114" s="28"/>
      <c r="HU1114" s="28"/>
      <c r="HV1114" s="28"/>
      <c r="HW1114" s="28"/>
      <c r="HX1114" s="28"/>
      <c r="HY1114" s="28"/>
      <c r="HZ1114" s="28"/>
      <c r="IA1114" s="28"/>
      <c r="IB1114" s="28"/>
      <c r="IC1114" s="28"/>
      <c r="ID1114" s="28"/>
      <c r="IE1114" s="28"/>
      <c r="IF1114" s="28"/>
      <c r="IG1114" s="28"/>
      <c r="IH1114" s="28"/>
      <c r="II1114" s="28"/>
      <c r="IJ1114" s="28"/>
      <c r="IK1114" s="28"/>
      <c r="IL1114" s="28"/>
      <c r="IM1114" s="28"/>
      <c r="IN1114" s="28"/>
      <c r="IO1114" s="28"/>
      <c r="IP1114" s="28"/>
      <c r="IQ1114" s="28"/>
      <c r="IR1114" s="28"/>
      <c r="IS1114" s="28"/>
      <c r="IT1114" s="28"/>
      <c r="IU1114" s="28"/>
      <c r="IV1114" s="28"/>
    </row>
    <row r="1115" spans="1:256" s="54" customFormat="1" ht="18">
      <c r="A1115" s="364" t="s">
        <v>2424</v>
      </c>
      <c r="B1115" s="28"/>
      <c r="C1115" s="292"/>
      <c r="D1115" s="365" t="s">
        <v>129</v>
      </c>
      <c r="E1115" s="54">
        <f t="shared" si="19"/>
        <v>0</v>
      </c>
      <c r="F1115" s="305">
        <f t="shared" si="20"/>
        <v>1</v>
      </c>
      <c r="H1115" s="28"/>
      <c r="I1115" s="28"/>
      <c r="J1115" s="28">
        <v>1</v>
      </c>
      <c r="K1115" s="28"/>
      <c r="L1115" s="28"/>
      <c r="M1115" s="28"/>
      <c r="N1115" s="28"/>
      <c r="R1115" s="202"/>
      <c r="T1115" s="28"/>
      <c r="U1115" s="28"/>
      <c r="V1115" s="28"/>
      <c r="AA1115" s="202"/>
      <c r="AC1115" s="28"/>
      <c r="AD1115" s="28"/>
      <c r="AE1115" s="28"/>
      <c r="AJ1115" s="202"/>
      <c r="AL1115" s="28"/>
      <c r="AM1115" s="28"/>
      <c r="AN1115" s="28"/>
      <c r="AS1115" s="202"/>
      <c r="AU1115" s="28"/>
      <c r="AV1115" s="28"/>
      <c r="AW1115" s="28"/>
      <c r="BB1115" s="202"/>
      <c r="BD1115" s="28"/>
      <c r="BE1115" s="28"/>
      <c r="BF1115" s="28"/>
      <c r="BK1115" s="202"/>
      <c r="BM1115" s="28"/>
      <c r="BN1115" s="28"/>
      <c r="BO1115" s="28"/>
      <c r="BT1115" s="202"/>
      <c r="BV1115" s="28"/>
      <c r="BW1115" s="28"/>
      <c r="BX1115" s="28"/>
      <c r="CC1115" s="202"/>
      <c r="CE1115" s="28"/>
      <c r="CF1115" s="28"/>
      <c r="CG1115" s="28"/>
      <c r="CL1115" s="202"/>
      <c r="CN1115" s="28"/>
      <c r="CO1115" s="28"/>
      <c r="CP1115" s="28"/>
      <c r="CU1115" s="202"/>
      <c r="CW1115" s="28"/>
      <c r="CX1115" s="28"/>
      <c r="CY1115" s="28"/>
      <c r="DD1115" s="202"/>
      <c r="DF1115" s="28"/>
      <c r="DG1115" s="28"/>
      <c r="DH1115" s="28"/>
      <c r="DM1115" s="202"/>
      <c r="DO1115" s="28"/>
      <c r="DP1115" s="28"/>
      <c r="DQ1115" s="28"/>
      <c r="DV1115" s="202"/>
      <c r="DX1115" s="28"/>
      <c r="DY1115" s="28"/>
      <c r="DZ1115" s="28"/>
      <c r="EE1115" s="202"/>
      <c r="EG1115" s="28"/>
      <c r="EH1115" s="28"/>
      <c r="EI1115" s="28"/>
      <c r="EN1115" s="202"/>
      <c r="EP1115" s="28"/>
      <c r="EQ1115" s="28"/>
      <c r="ER1115" s="28"/>
      <c r="EW1115" s="202"/>
      <c r="EY1115" s="28"/>
      <c r="EZ1115" s="28"/>
      <c r="FA1115" s="28"/>
      <c r="FF1115" s="202"/>
      <c r="FH1115" s="28"/>
      <c r="FI1115" s="28"/>
      <c r="FJ1115" s="28"/>
      <c r="FO1115" s="202"/>
      <c r="FQ1115" s="28"/>
      <c r="FR1115" s="28"/>
      <c r="FS1115" s="28"/>
      <c r="FX1115" s="202"/>
      <c r="FZ1115" s="28"/>
      <c r="GA1115" s="28"/>
      <c r="GB1115" s="28"/>
      <c r="GG1115" s="202"/>
      <c r="GI1115" s="28"/>
      <c r="GJ1115" s="28"/>
      <c r="GK1115" s="28"/>
      <c r="GP1115" s="202"/>
      <c r="GR1115" s="28"/>
      <c r="GS1115" s="28"/>
      <c r="GT1115" s="28"/>
      <c r="GY1115" s="202"/>
      <c r="HA1115" s="28"/>
      <c r="HB1115" s="28"/>
      <c r="HC1115" s="28"/>
      <c r="HH1115" s="202"/>
      <c r="HJ1115" s="28"/>
      <c r="HK1115" s="28"/>
      <c r="HL1115" s="28"/>
      <c r="HQ1115" s="28"/>
      <c r="HR1115" s="28"/>
      <c r="HS1115" s="28"/>
      <c r="HT1115" s="28"/>
      <c r="HU1115" s="28"/>
      <c r="HV1115" s="28"/>
      <c r="HW1115" s="28"/>
      <c r="HX1115" s="28"/>
      <c r="HY1115" s="28"/>
      <c r="HZ1115" s="28"/>
      <c r="IA1115" s="28"/>
      <c r="IB1115" s="28"/>
      <c r="IC1115" s="28"/>
      <c r="ID1115" s="28"/>
      <c r="IE1115" s="28"/>
      <c r="IF1115" s="28"/>
      <c r="IG1115" s="28"/>
      <c r="IH1115" s="28"/>
      <c r="II1115" s="28"/>
      <c r="IJ1115" s="28"/>
      <c r="IK1115" s="28"/>
      <c r="IL1115" s="28"/>
      <c r="IM1115" s="28"/>
      <c r="IN1115" s="28"/>
      <c r="IO1115" s="28"/>
      <c r="IP1115" s="28"/>
      <c r="IQ1115" s="28"/>
      <c r="IR1115" s="28"/>
      <c r="IS1115" s="28"/>
      <c r="IT1115" s="28"/>
      <c r="IU1115" s="28"/>
      <c r="IV1115" s="28"/>
    </row>
    <row r="1116" spans="1:256" s="54" customFormat="1" ht="18">
      <c r="A1116" s="364" t="s">
        <v>1431</v>
      </c>
      <c r="B1116" s="28"/>
      <c r="C1116" s="292"/>
      <c r="D1116" s="365" t="s">
        <v>129</v>
      </c>
      <c r="E1116" s="54">
        <f t="shared" si="19"/>
        <v>1</v>
      </c>
      <c r="F1116" s="305">
        <f t="shared" si="20"/>
        <v>93</v>
      </c>
      <c r="G1116" s="54">
        <v>17</v>
      </c>
      <c r="H1116" s="28">
        <v>49</v>
      </c>
      <c r="I1116" s="28">
        <v>20</v>
      </c>
      <c r="J1116" s="28">
        <v>7</v>
      </c>
      <c r="K1116" s="28"/>
      <c r="L1116" s="28"/>
      <c r="M1116" s="28"/>
      <c r="N1116" s="28"/>
      <c r="R1116" s="202"/>
      <c r="T1116" s="28"/>
      <c r="U1116" s="28"/>
      <c r="V1116" s="28"/>
      <c r="AA1116" s="202"/>
      <c r="AC1116" s="28"/>
      <c r="AD1116" s="28"/>
      <c r="AE1116" s="28"/>
      <c r="AJ1116" s="202"/>
      <c r="AL1116" s="28"/>
      <c r="AM1116" s="28"/>
      <c r="AN1116" s="28"/>
      <c r="AS1116" s="202"/>
      <c r="AU1116" s="28"/>
      <c r="AV1116" s="28"/>
      <c r="AW1116" s="28"/>
      <c r="BB1116" s="202"/>
      <c r="BD1116" s="28"/>
      <c r="BE1116" s="28"/>
      <c r="BF1116" s="28"/>
      <c r="BK1116" s="202"/>
      <c r="BM1116" s="28"/>
      <c r="BN1116" s="28"/>
      <c r="BO1116" s="28"/>
      <c r="BT1116" s="202"/>
      <c r="BV1116" s="28"/>
      <c r="BW1116" s="28"/>
      <c r="BX1116" s="28"/>
      <c r="CC1116" s="202"/>
      <c r="CE1116" s="28"/>
      <c r="CF1116" s="28"/>
      <c r="CG1116" s="28"/>
      <c r="CL1116" s="202"/>
      <c r="CN1116" s="28"/>
      <c r="CO1116" s="28"/>
      <c r="CP1116" s="28"/>
      <c r="CU1116" s="202"/>
      <c r="CW1116" s="28"/>
      <c r="CX1116" s="28"/>
      <c r="CY1116" s="28"/>
      <c r="DD1116" s="202"/>
      <c r="DF1116" s="28"/>
      <c r="DG1116" s="28"/>
      <c r="DH1116" s="28"/>
      <c r="DM1116" s="202"/>
      <c r="DO1116" s="28"/>
      <c r="DP1116" s="28"/>
      <c r="DQ1116" s="28"/>
      <c r="DV1116" s="202"/>
      <c r="DX1116" s="28"/>
      <c r="DY1116" s="28"/>
      <c r="DZ1116" s="28"/>
      <c r="EE1116" s="202"/>
      <c r="EG1116" s="28"/>
      <c r="EH1116" s="28"/>
      <c r="EI1116" s="28"/>
      <c r="EN1116" s="202"/>
      <c r="EP1116" s="28"/>
      <c r="EQ1116" s="28"/>
      <c r="ER1116" s="28"/>
      <c r="EW1116" s="202"/>
      <c r="EY1116" s="28"/>
      <c r="EZ1116" s="28"/>
      <c r="FA1116" s="28"/>
      <c r="FF1116" s="202"/>
      <c r="FH1116" s="28"/>
      <c r="FI1116" s="28"/>
      <c r="FJ1116" s="28"/>
      <c r="FO1116" s="202"/>
      <c r="FQ1116" s="28"/>
      <c r="FR1116" s="28"/>
      <c r="FS1116" s="28"/>
      <c r="FX1116" s="202"/>
      <c r="FZ1116" s="28"/>
      <c r="GA1116" s="28"/>
      <c r="GB1116" s="28"/>
      <c r="GG1116" s="202"/>
      <c r="GI1116" s="28"/>
      <c r="GJ1116" s="28"/>
      <c r="GK1116" s="28"/>
      <c r="GP1116" s="202"/>
      <c r="GR1116" s="28"/>
      <c r="GS1116" s="28"/>
      <c r="GT1116" s="28"/>
      <c r="GY1116" s="202"/>
      <c r="HA1116" s="28"/>
      <c r="HB1116" s="28"/>
      <c r="HC1116" s="28"/>
      <c r="HH1116" s="202"/>
      <c r="HJ1116" s="28"/>
      <c r="HK1116" s="28"/>
      <c r="HL1116" s="28"/>
      <c r="HQ1116" s="28"/>
      <c r="HR1116" s="28"/>
      <c r="HS1116" s="28"/>
      <c r="HT1116" s="28"/>
      <c r="HU1116" s="28"/>
      <c r="HV1116" s="28"/>
      <c r="HW1116" s="28"/>
      <c r="HX1116" s="28"/>
      <c r="HY1116" s="28"/>
      <c r="HZ1116" s="28"/>
      <c r="IA1116" s="28"/>
      <c r="IB1116" s="28"/>
      <c r="IC1116" s="28"/>
      <c r="ID1116" s="28"/>
      <c r="IE1116" s="28"/>
      <c r="IF1116" s="28"/>
      <c r="IG1116" s="28"/>
      <c r="IH1116" s="28"/>
      <c r="II1116" s="28"/>
      <c r="IJ1116" s="28"/>
      <c r="IK1116" s="28"/>
      <c r="IL1116" s="28"/>
      <c r="IM1116" s="28"/>
      <c r="IN1116" s="28"/>
      <c r="IO1116" s="28"/>
      <c r="IP1116" s="28"/>
      <c r="IQ1116" s="28"/>
      <c r="IR1116" s="28"/>
      <c r="IS1116" s="28"/>
      <c r="IT1116" s="28"/>
      <c r="IU1116" s="28"/>
      <c r="IV1116" s="28"/>
    </row>
    <row r="1117" spans="1:256" s="54" customFormat="1" ht="18">
      <c r="A1117" s="364" t="s">
        <v>2425</v>
      </c>
      <c r="B1117" s="28"/>
      <c r="C1117" s="292"/>
      <c r="D1117" s="365" t="s">
        <v>129</v>
      </c>
      <c r="E1117" s="54">
        <f t="shared" si="19"/>
        <v>0</v>
      </c>
      <c r="F1117" s="305">
        <f t="shared" si="20"/>
        <v>1</v>
      </c>
      <c r="H1117" s="28"/>
      <c r="I1117" s="28"/>
      <c r="J1117" s="28">
        <v>1</v>
      </c>
      <c r="K1117" s="28"/>
      <c r="L1117" s="28"/>
      <c r="M1117" s="28"/>
      <c r="N1117" s="28"/>
      <c r="R1117" s="202"/>
      <c r="T1117" s="28"/>
      <c r="U1117" s="28"/>
      <c r="V1117" s="28"/>
      <c r="AA1117" s="202"/>
      <c r="AC1117" s="28"/>
      <c r="AD1117" s="28"/>
      <c r="AE1117" s="28"/>
      <c r="AJ1117" s="202"/>
      <c r="AL1117" s="28"/>
      <c r="AM1117" s="28"/>
      <c r="AN1117" s="28"/>
      <c r="AS1117" s="202"/>
      <c r="AU1117" s="28"/>
      <c r="AV1117" s="28"/>
      <c r="AW1117" s="28"/>
      <c r="BB1117" s="202"/>
      <c r="BD1117" s="28"/>
      <c r="BE1117" s="28"/>
      <c r="BF1117" s="28"/>
      <c r="BK1117" s="202"/>
      <c r="BM1117" s="28"/>
      <c r="BN1117" s="28"/>
      <c r="BO1117" s="28"/>
      <c r="BT1117" s="202"/>
      <c r="BV1117" s="28"/>
      <c r="BW1117" s="28"/>
      <c r="BX1117" s="28"/>
      <c r="CC1117" s="202"/>
      <c r="CE1117" s="28"/>
      <c r="CF1117" s="28"/>
      <c r="CG1117" s="28"/>
      <c r="CL1117" s="202"/>
      <c r="CN1117" s="28"/>
      <c r="CO1117" s="28"/>
      <c r="CP1117" s="28"/>
      <c r="CU1117" s="202"/>
      <c r="CW1117" s="28"/>
      <c r="CX1117" s="28"/>
      <c r="CY1117" s="28"/>
      <c r="DD1117" s="202"/>
      <c r="DF1117" s="28"/>
      <c r="DG1117" s="28"/>
      <c r="DH1117" s="28"/>
      <c r="DM1117" s="202"/>
      <c r="DO1117" s="28"/>
      <c r="DP1117" s="28"/>
      <c r="DQ1117" s="28"/>
      <c r="DV1117" s="202"/>
      <c r="DX1117" s="28"/>
      <c r="DY1117" s="28"/>
      <c r="DZ1117" s="28"/>
      <c r="EE1117" s="202"/>
      <c r="EG1117" s="28"/>
      <c r="EH1117" s="28"/>
      <c r="EI1117" s="28"/>
      <c r="EN1117" s="202"/>
      <c r="EP1117" s="28"/>
      <c r="EQ1117" s="28"/>
      <c r="ER1117" s="28"/>
      <c r="EW1117" s="202"/>
      <c r="EY1117" s="28"/>
      <c r="EZ1117" s="28"/>
      <c r="FA1117" s="28"/>
      <c r="FF1117" s="202"/>
      <c r="FH1117" s="28"/>
      <c r="FI1117" s="28"/>
      <c r="FJ1117" s="28"/>
      <c r="FO1117" s="202"/>
      <c r="FQ1117" s="28"/>
      <c r="FR1117" s="28"/>
      <c r="FS1117" s="28"/>
      <c r="FX1117" s="202"/>
      <c r="FZ1117" s="28"/>
      <c r="GA1117" s="28"/>
      <c r="GB1117" s="28"/>
      <c r="GG1117" s="202"/>
      <c r="GI1117" s="28"/>
      <c r="GJ1117" s="28"/>
      <c r="GK1117" s="28"/>
      <c r="GP1117" s="202"/>
      <c r="GR1117" s="28"/>
      <c r="GS1117" s="28"/>
      <c r="GT1117" s="28"/>
      <c r="GY1117" s="202"/>
      <c r="HA1117" s="28"/>
      <c r="HB1117" s="28"/>
      <c r="HC1117" s="28"/>
      <c r="HH1117" s="202"/>
      <c r="HJ1117" s="28"/>
      <c r="HK1117" s="28"/>
      <c r="HL1117" s="28"/>
      <c r="HQ1117" s="28"/>
      <c r="HR1117" s="28"/>
      <c r="HS1117" s="28"/>
      <c r="HT1117" s="28"/>
      <c r="HU1117" s="28"/>
      <c r="HV1117" s="28"/>
      <c r="HW1117" s="28"/>
      <c r="HX1117" s="28"/>
      <c r="HY1117" s="28"/>
      <c r="HZ1117" s="28"/>
      <c r="IA1117" s="28"/>
      <c r="IB1117" s="28"/>
      <c r="IC1117" s="28"/>
      <c r="ID1117" s="28"/>
      <c r="IE1117" s="28"/>
      <c r="IF1117" s="28"/>
      <c r="IG1117" s="28"/>
      <c r="IH1117" s="28"/>
      <c r="II1117" s="28"/>
      <c r="IJ1117" s="28"/>
      <c r="IK1117" s="28"/>
      <c r="IL1117" s="28"/>
      <c r="IM1117" s="28"/>
      <c r="IN1117" s="28"/>
      <c r="IO1117" s="28"/>
      <c r="IP1117" s="28"/>
      <c r="IQ1117" s="28"/>
      <c r="IR1117" s="28"/>
      <c r="IS1117" s="28"/>
      <c r="IT1117" s="28"/>
      <c r="IU1117" s="28"/>
      <c r="IV1117" s="28"/>
    </row>
    <row r="1118" spans="1:256" s="54" customFormat="1" ht="18">
      <c r="A1118" s="364" t="s">
        <v>2426</v>
      </c>
      <c r="B1118" s="28"/>
      <c r="C1118" s="292"/>
      <c r="D1118" s="365" t="s">
        <v>129</v>
      </c>
      <c r="E1118" s="54">
        <f t="shared" si="19"/>
        <v>0</v>
      </c>
      <c r="F1118" s="305">
        <f t="shared" si="20"/>
        <v>5</v>
      </c>
      <c r="H1118" s="300"/>
      <c r="I1118" s="300"/>
      <c r="J1118" s="300"/>
      <c r="K1118" s="300">
        <v>5</v>
      </c>
      <c r="L1118" s="28"/>
      <c r="M1118" s="300"/>
      <c r="N1118" s="28"/>
      <c r="R1118" s="202"/>
      <c r="T1118" s="28"/>
      <c r="U1118" s="28"/>
      <c r="V1118" s="28"/>
      <c r="AA1118" s="202"/>
      <c r="AC1118" s="28"/>
      <c r="AD1118" s="28"/>
      <c r="AE1118" s="28"/>
      <c r="AJ1118" s="202"/>
      <c r="AL1118" s="28"/>
      <c r="AM1118" s="28"/>
      <c r="AN1118" s="28"/>
      <c r="AS1118" s="202"/>
      <c r="AU1118" s="28"/>
      <c r="AV1118" s="28"/>
      <c r="AW1118" s="28"/>
      <c r="BB1118" s="202"/>
      <c r="BD1118" s="28"/>
      <c r="BE1118" s="28"/>
      <c r="BF1118" s="28"/>
      <c r="BK1118" s="202"/>
      <c r="BM1118" s="28"/>
      <c r="BN1118" s="28"/>
      <c r="BO1118" s="28"/>
      <c r="BT1118" s="202"/>
      <c r="BV1118" s="28"/>
      <c r="BW1118" s="28"/>
      <c r="BX1118" s="28"/>
      <c r="CC1118" s="202"/>
      <c r="CE1118" s="28"/>
      <c r="CF1118" s="28"/>
      <c r="CG1118" s="28"/>
      <c r="CL1118" s="202"/>
      <c r="CN1118" s="28"/>
      <c r="CO1118" s="28"/>
      <c r="CP1118" s="28"/>
      <c r="CU1118" s="202"/>
      <c r="CW1118" s="28"/>
      <c r="CX1118" s="28"/>
      <c r="CY1118" s="28"/>
      <c r="DD1118" s="202"/>
      <c r="DF1118" s="28"/>
      <c r="DG1118" s="28"/>
      <c r="DH1118" s="28"/>
      <c r="DM1118" s="202"/>
      <c r="DO1118" s="28"/>
      <c r="DP1118" s="28"/>
      <c r="DQ1118" s="28"/>
      <c r="DV1118" s="202"/>
      <c r="DX1118" s="28"/>
      <c r="DY1118" s="28"/>
      <c r="DZ1118" s="28"/>
      <c r="EE1118" s="202"/>
      <c r="EG1118" s="28"/>
      <c r="EH1118" s="28"/>
      <c r="EI1118" s="28"/>
      <c r="EN1118" s="202"/>
      <c r="EP1118" s="28"/>
      <c r="EQ1118" s="28"/>
      <c r="ER1118" s="28"/>
      <c r="EW1118" s="202"/>
      <c r="EY1118" s="28"/>
      <c r="EZ1118" s="28"/>
      <c r="FA1118" s="28"/>
      <c r="FF1118" s="202"/>
      <c r="FH1118" s="28"/>
      <c r="FI1118" s="28"/>
      <c r="FJ1118" s="28"/>
      <c r="FO1118" s="202"/>
      <c r="FQ1118" s="28"/>
      <c r="FR1118" s="28"/>
      <c r="FS1118" s="28"/>
      <c r="FX1118" s="202"/>
      <c r="FZ1118" s="28"/>
      <c r="GA1118" s="28"/>
      <c r="GB1118" s="28"/>
      <c r="GG1118" s="202"/>
      <c r="GI1118" s="28"/>
      <c r="GJ1118" s="28"/>
      <c r="GK1118" s="28"/>
      <c r="GP1118" s="202"/>
      <c r="GR1118" s="28"/>
      <c r="GS1118" s="28"/>
      <c r="GT1118" s="28"/>
      <c r="GY1118" s="202"/>
      <c r="HA1118" s="28"/>
      <c r="HB1118" s="28"/>
      <c r="HC1118" s="28"/>
      <c r="HH1118" s="202"/>
      <c r="HJ1118" s="28"/>
      <c r="HK1118" s="28"/>
      <c r="HL1118" s="28"/>
      <c r="HQ1118" s="28"/>
      <c r="HR1118" s="28"/>
      <c r="HS1118" s="28"/>
      <c r="HT1118" s="28"/>
      <c r="HU1118" s="28"/>
      <c r="HV1118" s="28"/>
      <c r="HW1118" s="28"/>
      <c r="HX1118" s="28"/>
      <c r="HY1118" s="28"/>
      <c r="HZ1118" s="28"/>
      <c r="IA1118" s="28"/>
      <c r="IB1118" s="28"/>
      <c r="IC1118" s="28"/>
      <c r="ID1118" s="28"/>
      <c r="IE1118" s="28"/>
      <c r="IF1118" s="28"/>
      <c r="IG1118" s="28"/>
      <c r="IH1118" s="28"/>
      <c r="II1118" s="28"/>
      <c r="IJ1118" s="28"/>
      <c r="IK1118" s="28"/>
      <c r="IL1118" s="28"/>
      <c r="IM1118" s="28"/>
      <c r="IN1118" s="28"/>
      <c r="IO1118" s="28"/>
      <c r="IP1118" s="28"/>
      <c r="IQ1118" s="28"/>
      <c r="IR1118" s="28"/>
      <c r="IS1118" s="28"/>
      <c r="IT1118" s="28"/>
      <c r="IU1118" s="28"/>
      <c r="IV1118" s="28"/>
    </row>
    <row r="1119" spans="1:256" s="54" customFormat="1" ht="18">
      <c r="A1119" s="364" t="s">
        <v>2427</v>
      </c>
      <c r="B1119" s="28"/>
      <c r="C1119" s="292"/>
      <c r="D1119" s="365" t="s">
        <v>129</v>
      </c>
      <c r="E1119" s="54">
        <f t="shared" si="19"/>
        <v>0</v>
      </c>
      <c r="F1119" s="305">
        <f t="shared" si="20"/>
        <v>0</v>
      </c>
      <c r="H1119" s="300"/>
      <c r="I1119" s="300"/>
      <c r="J1119" s="300"/>
      <c r="K1119" s="300"/>
      <c r="L1119" s="28"/>
      <c r="M1119" s="300"/>
      <c r="N1119" s="28"/>
      <c r="R1119" s="202"/>
      <c r="T1119" s="28"/>
      <c r="U1119" s="28"/>
      <c r="V1119" s="28"/>
      <c r="AA1119" s="202"/>
      <c r="AC1119" s="28"/>
      <c r="AD1119" s="28"/>
      <c r="AE1119" s="28"/>
      <c r="AJ1119" s="202"/>
      <c r="AL1119" s="28"/>
      <c r="AM1119" s="28"/>
      <c r="AN1119" s="28"/>
      <c r="AS1119" s="202"/>
      <c r="AU1119" s="28"/>
      <c r="AV1119" s="28"/>
      <c r="AW1119" s="28"/>
      <c r="BB1119" s="202"/>
      <c r="BD1119" s="28"/>
      <c r="BE1119" s="28"/>
      <c r="BF1119" s="28"/>
      <c r="BK1119" s="202"/>
      <c r="BM1119" s="28"/>
      <c r="BN1119" s="28"/>
      <c r="BO1119" s="28"/>
      <c r="BT1119" s="202"/>
      <c r="BV1119" s="28"/>
      <c r="BW1119" s="28"/>
      <c r="BX1119" s="28"/>
      <c r="CC1119" s="202"/>
      <c r="CE1119" s="28"/>
      <c r="CF1119" s="28"/>
      <c r="CG1119" s="28"/>
      <c r="CL1119" s="202"/>
      <c r="CN1119" s="28"/>
      <c r="CO1119" s="28"/>
      <c r="CP1119" s="28"/>
      <c r="CU1119" s="202"/>
      <c r="CW1119" s="28"/>
      <c r="CX1119" s="28"/>
      <c r="CY1119" s="28"/>
      <c r="DD1119" s="202"/>
      <c r="DF1119" s="28"/>
      <c r="DG1119" s="28"/>
      <c r="DH1119" s="28"/>
      <c r="DM1119" s="202"/>
      <c r="DO1119" s="28"/>
      <c r="DP1119" s="28"/>
      <c r="DQ1119" s="28"/>
      <c r="DV1119" s="202"/>
      <c r="DX1119" s="28"/>
      <c r="DY1119" s="28"/>
      <c r="DZ1119" s="28"/>
      <c r="EE1119" s="202"/>
      <c r="EG1119" s="28"/>
      <c r="EH1119" s="28"/>
      <c r="EI1119" s="28"/>
      <c r="EN1119" s="202"/>
      <c r="EP1119" s="28"/>
      <c r="EQ1119" s="28"/>
      <c r="ER1119" s="28"/>
      <c r="EW1119" s="202"/>
      <c r="EY1119" s="28"/>
      <c r="EZ1119" s="28"/>
      <c r="FA1119" s="28"/>
      <c r="FF1119" s="202"/>
      <c r="FH1119" s="28"/>
      <c r="FI1119" s="28"/>
      <c r="FJ1119" s="28"/>
      <c r="FO1119" s="202"/>
      <c r="FQ1119" s="28"/>
      <c r="FR1119" s="28"/>
      <c r="FS1119" s="28"/>
      <c r="FX1119" s="202"/>
      <c r="FZ1119" s="28"/>
      <c r="GA1119" s="28"/>
      <c r="GB1119" s="28"/>
      <c r="GG1119" s="202"/>
      <c r="GI1119" s="28"/>
      <c r="GJ1119" s="28"/>
      <c r="GK1119" s="28"/>
      <c r="GP1119" s="202"/>
      <c r="GR1119" s="28"/>
      <c r="GS1119" s="28"/>
      <c r="GT1119" s="28"/>
      <c r="GY1119" s="202"/>
      <c r="HA1119" s="28"/>
      <c r="HB1119" s="28"/>
      <c r="HC1119" s="28"/>
      <c r="HH1119" s="202"/>
      <c r="HJ1119" s="28"/>
      <c r="HK1119" s="28"/>
      <c r="HL1119" s="28"/>
      <c r="HQ1119" s="28"/>
      <c r="HR1119" s="28"/>
      <c r="HS1119" s="28"/>
      <c r="HT1119" s="28"/>
      <c r="HU1119" s="28"/>
      <c r="HV1119" s="28"/>
      <c r="HW1119" s="28"/>
      <c r="HX1119" s="28"/>
      <c r="HY1119" s="28"/>
      <c r="HZ1119" s="28"/>
      <c r="IA1119" s="28"/>
      <c r="IB1119" s="28"/>
      <c r="IC1119" s="28"/>
      <c r="ID1119" s="28"/>
      <c r="IE1119" s="28"/>
      <c r="IF1119" s="28"/>
      <c r="IG1119" s="28"/>
      <c r="IH1119" s="28"/>
      <c r="II1119" s="28"/>
      <c r="IJ1119" s="28"/>
      <c r="IK1119" s="28"/>
      <c r="IL1119" s="28"/>
      <c r="IM1119" s="28"/>
      <c r="IN1119" s="28"/>
      <c r="IO1119" s="28"/>
      <c r="IP1119" s="28"/>
      <c r="IQ1119" s="28"/>
      <c r="IR1119" s="28"/>
      <c r="IS1119" s="28"/>
      <c r="IT1119" s="28"/>
      <c r="IU1119" s="28"/>
      <c r="IV1119" s="28"/>
    </row>
    <row r="1120" spans="1:256" s="54" customFormat="1" ht="18">
      <c r="A1120" s="364" t="s">
        <v>1081</v>
      </c>
      <c r="B1120" s="292"/>
      <c r="C1120" s="292"/>
      <c r="D1120" s="54" t="s">
        <v>132</v>
      </c>
      <c r="E1120" s="54">
        <f t="shared" si="19"/>
        <v>4</v>
      </c>
      <c r="F1120" s="305">
        <f t="shared" si="20"/>
        <v>50</v>
      </c>
      <c r="H1120" s="28"/>
      <c r="I1120" s="28"/>
      <c r="J1120" s="28">
        <v>50</v>
      </c>
      <c r="K1120" s="28"/>
      <c r="M1120" s="28"/>
      <c r="N1120" s="28"/>
      <c r="R1120" s="202"/>
      <c r="T1120" s="28"/>
      <c r="U1120" s="28"/>
      <c r="V1120" s="28"/>
      <c r="AA1120" s="202"/>
      <c r="AC1120" s="28"/>
      <c r="AD1120" s="28"/>
      <c r="AE1120" s="28"/>
      <c r="AJ1120" s="202"/>
      <c r="AL1120" s="28"/>
      <c r="AM1120" s="28"/>
      <c r="AN1120" s="28"/>
      <c r="AS1120" s="202"/>
      <c r="AU1120" s="28"/>
      <c r="AV1120" s="28"/>
      <c r="AW1120" s="28"/>
      <c r="BB1120" s="202"/>
      <c r="BD1120" s="28"/>
      <c r="BE1120" s="28"/>
      <c r="BF1120" s="28"/>
      <c r="BK1120" s="202"/>
      <c r="BM1120" s="28"/>
      <c r="BN1120" s="28"/>
      <c r="BO1120" s="28"/>
      <c r="BT1120" s="202"/>
      <c r="BV1120" s="28"/>
      <c r="BW1120" s="28"/>
      <c r="BX1120" s="28"/>
      <c r="CC1120" s="202"/>
      <c r="CE1120" s="28"/>
      <c r="CF1120" s="28"/>
      <c r="CG1120" s="28"/>
      <c r="CL1120" s="202"/>
      <c r="CN1120" s="28"/>
      <c r="CO1120" s="28"/>
      <c r="CP1120" s="28"/>
      <c r="CU1120" s="202"/>
      <c r="CW1120" s="28"/>
      <c r="CX1120" s="28"/>
      <c r="CY1120" s="28"/>
      <c r="DD1120" s="202"/>
      <c r="DF1120" s="28"/>
      <c r="DG1120" s="28"/>
      <c r="DH1120" s="28"/>
      <c r="DM1120" s="202"/>
      <c r="DO1120" s="28"/>
      <c r="DP1120" s="28"/>
      <c r="DQ1120" s="28"/>
      <c r="DV1120" s="202"/>
      <c r="DX1120" s="28"/>
      <c r="DY1120" s="28"/>
      <c r="DZ1120" s="28"/>
      <c r="EE1120" s="202"/>
      <c r="EG1120" s="28"/>
      <c r="EH1120" s="28"/>
      <c r="EI1120" s="28"/>
      <c r="EN1120" s="202"/>
      <c r="EP1120" s="28"/>
      <c r="EQ1120" s="28"/>
      <c r="ER1120" s="28"/>
      <c r="EW1120" s="202"/>
      <c r="EY1120" s="28"/>
      <c r="EZ1120" s="28"/>
      <c r="FA1120" s="28"/>
      <c r="FF1120" s="202"/>
      <c r="FH1120" s="28"/>
      <c r="FI1120" s="28"/>
      <c r="FJ1120" s="28"/>
      <c r="FO1120" s="202"/>
      <c r="FQ1120" s="28"/>
      <c r="FR1120" s="28"/>
      <c r="FS1120" s="28"/>
      <c r="FX1120" s="202"/>
      <c r="FZ1120" s="28"/>
      <c r="GA1120" s="28"/>
      <c r="GB1120" s="28"/>
      <c r="GG1120" s="202"/>
      <c r="GI1120" s="28"/>
      <c r="GJ1120" s="28"/>
      <c r="GK1120" s="28"/>
      <c r="GP1120" s="202"/>
      <c r="GR1120" s="28"/>
      <c r="GS1120" s="28"/>
      <c r="GT1120" s="28"/>
      <c r="GY1120" s="202"/>
      <c r="HA1120" s="28"/>
      <c r="HB1120" s="28"/>
      <c r="HC1120" s="28"/>
      <c r="HH1120" s="202"/>
      <c r="HJ1120" s="28"/>
      <c r="HK1120" s="28"/>
      <c r="HL1120" s="28"/>
      <c r="HQ1120" s="28"/>
      <c r="HR1120" s="28"/>
      <c r="HS1120" s="28"/>
      <c r="HT1120" s="28"/>
      <c r="HU1120" s="28"/>
      <c r="HV1120" s="28"/>
      <c r="HW1120" s="28"/>
      <c r="HX1120" s="28"/>
      <c r="HY1120" s="28"/>
      <c r="HZ1120" s="28"/>
      <c r="IA1120" s="28"/>
      <c r="IB1120" s="28"/>
      <c r="IC1120" s="28"/>
      <c r="ID1120" s="28"/>
      <c r="IE1120" s="28"/>
      <c r="IF1120" s="28"/>
      <c r="IG1120" s="28"/>
      <c r="IH1120" s="28"/>
      <c r="II1120" s="28"/>
      <c r="IJ1120" s="28"/>
      <c r="IK1120" s="28"/>
      <c r="IL1120" s="28"/>
      <c r="IM1120" s="28"/>
      <c r="IN1120" s="28"/>
      <c r="IO1120" s="28"/>
      <c r="IP1120" s="28"/>
      <c r="IQ1120" s="28"/>
      <c r="IR1120" s="28"/>
      <c r="IS1120" s="28"/>
      <c r="IT1120" s="28"/>
      <c r="IU1120" s="28"/>
      <c r="IV1120" s="28"/>
    </row>
    <row r="1121" spans="1:256" s="54" customFormat="1" ht="18">
      <c r="A1121" s="364" t="s">
        <v>2428</v>
      </c>
      <c r="B1121" s="28"/>
      <c r="C1121" s="292"/>
      <c r="D1121" s="365" t="s">
        <v>129</v>
      </c>
      <c r="E1121" s="54">
        <f t="shared" si="19"/>
        <v>0</v>
      </c>
      <c r="F1121" s="305">
        <f t="shared" si="20"/>
        <v>4</v>
      </c>
      <c r="H1121" s="300">
        <v>1</v>
      </c>
      <c r="I1121" s="300">
        <v>3</v>
      </c>
      <c r="J1121" s="300"/>
      <c r="K1121" s="300"/>
      <c r="L1121" s="28"/>
      <c r="M1121" s="300"/>
      <c r="N1121" s="28"/>
      <c r="R1121" s="202"/>
      <c r="T1121" s="28"/>
      <c r="U1121" s="28"/>
      <c r="V1121" s="28"/>
      <c r="AA1121" s="202"/>
      <c r="AC1121" s="28"/>
      <c r="AD1121" s="28"/>
      <c r="AE1121" s="28"/>
      <c r="AJ1121" s="202"/>
      <c r="AL1121" s="28"/>
      <c r="AM1121" s="28"/>
      <c r="AN1121" s="28"/>
      <c r="AS1121" s="202"/>
      <c r="AU1121" s="28"/>
      <c r="AV1121" s="28"/>
      <c r="AW1121" s="28"/>
      <c r="BB1121" s="202"/>
      <c r="BD1121" s="28"/>
      <c r="BE1121" s="28"/>
      <c r="BF1121" s="28"/>
      <c r="BK1121" s="202"/>
      <c r="BM1121" s="28"/>
      <c r="BN1121" s="28"/>
      <c r="BO1121" s="28"/>
      <c r="BT1121" s="202"/>
      <c r="BV1121" s="28"/>
      <c r="BW1121" s="28"/>
      <c r="BX1121" s="28"/>
      <c r="CC1121" s="202"/>
      <c r="CE1121" s="28"/>
      <c r="CF1121" s="28"/>
      <c r="CG1121" s="28"/>
      <c r="CL1121" s="202"/>
      <c r="CN1121" s="28"/>
      <c r="CO1121" s="28"/>
      <c r="CP1121" s="28"/>
      <c r="CU1121" s="202"/>
      <c r="CW1121" s="28"/>
      <c r="CX1121" s="28"/>
      <c r="CY1121" s="28"/>
      <c r="DD1121" s="202"/>
      <c r="DF1121" s="28"/>
      <c r="DG1121" s="28"/>
      <c r="DH1121" s="28"/>
      <c r="DM1121" s="202"/>
      <c r="DO1121" s="28"/>
      <c r="DP1121" s="28"/>
      <c r="DQ1121" s="28"/>
      <c r="DV1121" s="202"/>
      <c r="DX1121" s="28"/>
      <c r="DY1121" s="28"/>
      <c r="DZ1121" s="28"/>
      <c r="EE1121" s="202"/>
      <c r="EG1121" s="28"/>
      <c r="EH1121" s="28"/>
      <c r="EI1121" s="28"/>
      <c r="EN1121" s="202"/>
      <c r="EP1121" s="28"/>
      <c r="EQ1121" s="28"/>
      <c r="ER1121" s="28"/>
      <c r="EW1121" s="202"/>
      <c r="EY1121" s="28"/>
      <c r="EZ1121" s="28"/>
      <c r="FA1121" s="28"/>
      <c r="FF1121" s="202"/>
      <c r="FH1121" s="28"/>
      <c r="FI1121" s="28"/>
      <c r="FJ1121" s="28"/>
      <c r="FO1121" s="202"/>
      <c r="FQ1121" s="28"/>
      <c r="FR1121" s="28"/>
      <c r="FS1121" s="28"/>
      <c r="FX1121" s="202"/>
      <c r="FZ1121" s="28"/>
      <c r="GA1121" s="28"/>
      <c r="GB1121" s="28"/>
      <c r="GG1121" s="202"/>
      <c r="GI1121" s="28"/>
      <c r="GJ1121" s="28"/>
      <c r="GK1121" s="28"/>
      <c r="GP1121" s="202"/>
      <c r="GR1121" s="28"/>
      <c r="GS1121" s="28"/>
      <c r="GT1121" s="28"/>
      <c r="GY1121" s="202"/>
      <c r="HA1121" s="28"/>
      <c r="HB1121" s="28"/>
      <c r="HC1121" s="28"/>
      <c r="HH1121" s="202"/>
      <c r="HJ1121" s="28"/>
      <c r="HK1121" s="28"/>
      <c r="HL1121" s="28"/>
      <c r="HQ1121" s="28"/>
      <c r="HR1121" s="28"/>
      <c r="HS1121" s="28"/>
      <c r="HT1121" s="28"/>
      <c r="HU1121" s="28"/>
      <c r="HV1121" s="28"/>
      <c r="HW1121" s="28"/>
      <c r="HX1121" s="28"/>
      <c r="HY1121" s="28"/>
      <c r="HZ1121" s="28"/>
      <c r="IA1121" s="28"/>
      <c r="IB1121" s="28"/>
      <c r="IC1121" s="28"/>
      <c r="ID1121" s="28"/>
      <c r="IE1121" s="28"/>
      <c r="IF1121" s="28"/>
      <c r="IG1121" s="28"/>
      <c r="IH1121" s="28"/>
      <c r="II1121" s="28"/>
      <c r="IJ1121" s="28"/>
      <c r="IK1121" s="28"/>
      <c r="IL1121" s="28"/>
      <c r="IM1121" s="28"/>
      <c r="IN1121" s="28"/>
      <c r="IO1121" s="28"/>
      <c r="IP1121" s="28"/>
      <c r="IQ1121" s="28"/>
      <c r="IR1121" s="28"/>
      <c r="IS1121" s="28"/>
      <c r="IT1121" s="28"/>
      <c r="IU1121" s="28"/>
      <c r="IV1121" s="28"/>
    </row>
    <row r="1122" spans="1:256" s="54" customFormat="1" ht="18">
      <c r="A1122" s="364" t="s">
        <v>1879</v>
      </c>
      <c r="B1122" s="28"/>
      <c r="C1122" s="292"/>
      <c r="D1122" s="365" t="s">
        <v>129</v>
      </c>
      <c r="E1122" s="54">
        <f t="shared" si="19"/>
        <v>1</v>
      </c>
      <c r="F1122" s="305">
        <f t="shared" si="20"/>
        <v>3</v>
      </c>
      <c r="H1122" s="300"/>
      <c r="I1122" s="300"/>
      <c r="J1122" s="300">
        <v>3</v>
      </c>
      <c r="K1122" s="300"/>
      <c r="L1122" s="28"/>
      <c r="M1122" s="300"/>
      <c r="N1122" s="28"/>
      <c r="R1122" s="202"/>
      <c r="T1122" s="28"/>
      <c r="U1122" s="28"/>
      <c r="V1122" s="28"/>
      <c r="AA1122" s="202"/>
      <c r="AC1122" s="28"/>
      <c r="AD1122" s="28"/>
      <c r="AE1122" s="28"/>
      <c r="AJ1122" s="202"/>
      <c r="AL1122" s="28"/>
      <c r="AM1122" s="28"/>
      <c r="AN1122" s="28"/>
      <c r="AS1122" s="202"/>
      <c r="AU1122" s="28"/>
      <c r="AV1122" s="28"/>
      <c r="AW1122" s="28"/>
      <c r="BB1122" s="202"/>
      <c r="BD1122" s="28"/>
      <c r="BE1122" s="28"/>
      <c r="BF1122" s="28"/>
      <c r="BK1122" s="202"/>
      <c r="BM1122" s="28"/>
      <c r="BN1122" s="28"/>
      <c r="BO1122" s="28"/>
      <c r="BT1122" s="202"/>
      <c r="BV1122" s="28"/>
      <c r="BW1122" s="28"/>
      <c r="BX1122" s="28"/>
      <c r="CC1122" s="202"/>
      <c r="CE1122" s="28"/>
      <c r="CF1122" s="28"/>
      <c r="CG1122" s="28"/>
      <c r="CL1122" s="202"/>
      <c r="CN1122" s="28"/>
      <c r="CO1122" s="28"/>
      <c r="CP1122" s="28"/>
      <c r="CU1122" s="202"/>
      <c r="CW1122" s="28"/>
      <c r="CX1122" s="28"/>
      <c r="CY1122" s="28"/>
      <c r="DD1122" s="202"/>
      <c r="DF1122" s="28"/>
      <c r="DG1122" s="28"/>
      <c r="DH1122" s="28"/>
      <c r="DM1122" s="202"/>
      <c r="DO1122" s="28"/>
      <c r="DP1122" s="28"/>
      <c r="DQ1122" s="28"/>
      <c r="DV1122" s="202"/>
      <c r="DX1122" s="28"/>
      <c r="DY1122" s="28"/>
      <c r="DZ1122" s="28"/>
      <c r="EE1122" s="202"/>
      <c r="EG1122" s="28"/>
      <c r="EH1122" s="28"/>
      <c r="EI1122" s="28"/>
      <c r="EN1122" s="202"/>
      <c r="EP1122" s="28"/>
      <c r="EQ1122" s="28"/>
      <c r="ER1122" s="28"/>
      <c r="EW1122" s="202"/>
      <c r="EY1122" s="28"/>
      <c r="EZ1122" s="28"/>
      <c r="FA1122" s="28"/>
      <c r="FF1122" s="202"/>
      <c r="FH1122" s="28"/>
      <c r="FI1122" s="28"/>
      <c r="FJ1122" s="28"/>
      <c r="FO1122" s="202"/>
      <c r="FQ1122" s="28"/>
      <c r="FR1122" s="28"/>
      <c r="FS1122" s="28"/>
      <c r="FX1122" s="202"/>
      <c r="FZ1122" s="28"/>
      <c r="GA1122" s="28"/>
      <c r="GB1122" s="28"/>
      <c r="GG1122" s="202"/>
      <c r="GI1122" s="28"/>
      <c r="GJ1122" s="28"/>
      <c r="GK1122" s="28"/>
      <c r="GP1122" s="202"/>
      <c r="GR1122" s="28"/>
      <c r="GS1122" s="28"/>
      <c r="GT1122" s="28"/>
      <c r="GY1122" s="202"/>
      <c r="HA1122" s="28"/>
      <c r="HB1122" s="28"/>
      <c r="HC1122" s="28"/>
      <c r="HH1122" s="202"/>
      <c r="HJ1122" s="28"/>
      <c r="HK1122" s="28"/>
      <c r="HL1122" s="28"/>
      <c r="HQ1122" s="28"/>
      <c r="HR1122" s="28"/>
      <c r="HS1122" s="28"/>
      <c r="HT1122" s="28"/>
      <c r="HU1122" s="28"/>
      <c r="HV1122" s="28"/>
      <c r="HW1122" s="28"/>
      <c r="HX1122" s="28"/>
      <c r="HY1122" s="28"/>
      <c r="HZ1122" s="28"/>
      <c r="IA1122" s="28"/>
      <c r="IB1122" s="28"/>
      <c r="IC1122" s="28"/>
      <c r="ID1122" s="28"/>
      <c r="IE1122" s="28"/>
      <c r="IF1122" s="28"/>
      <c r="IG1122" s="28"/>
      <c r="IH1122" s="28"/>
      <c r="II1122" s="28"/>
      <c r="IJ1122" s="28"/>
      <c r="IK1122" s="28"/>
      <c r="IL1122" s="28"/>
      <c r="IM1122" s="28"/>
      <c r="IN1122" s="28"/>
      <c r="IO1122" s="28"/>
      <c r="IP1122" s="28"/>
      <c r="IQ1122" s="28"/>
      <c r="IR1122" s="28"/>
      <c r="IS1122" s="28"/>
      <c r="IT1122" s="28"/>
      <c r="IU1122" s="28"/>
      <c r="IV1122" s="28"/>
    </row>
    <row r="1123" spans="1:256" s="54" customFormat="1" ht="18">
      <c r="A1123" s="364" t="s">
        <v>1860</v>
      </c>
      <c r="B1123" s="28"/>
      <c r="C1123" s="28"/>
      <c r="D1123" s="365" t="s">
        <v>129</v>
      </c>
      <c r="E1123" s="54">
        <f t="shared" si="19"/>
        <v>1</v>
      </c>
      <c r="F1123" s="305">
        <f t="shared" si="20"/>
        <v>22</v>
      </c>
      <c r="H1123" s="300"/>
      <c r="I1123" s="300">
        <v>1</v>
      </c>
      <c r="J1123" s="300">
        <v>21</v>
      </c>
      <c r="K1123" s="300"/>
      <c r="L1123" s="28"/>
      <c r="M1123" s="300"/>
      <c r="N1123" s="28"/>
      <c r="R1123" s="202"/>
      <c r="T1123" s="28"/>
      <c r="U1123" s="28"/>
      <c r="V1123" s="28"/>
      <c r="AA1123" s="202"/>
      <c r="AC1123" s="28"/>
      <c r="AD1123" s="28"/>
      <c r="AE1123" s="28"/>
      <c r="AJ1123" s="202"/>
      <c r="AL1123" s="28"/>
      <c r="AM1123" s="28"/>
      <c r="AN1123" s="28"/>
      <c r="AS1123" s="202"/>
      <c r="AU1123" s="28"/>
      <c r="AV1123" s="28"/>
      <c r="AW1123" s="28"/>
      <c r="BB1123" s="202"/>
      <c r="BD1123" s="28"/>
      <c r="BE1123" s="28"/>
      <c r="BF1123" s="28"/>
      <c r="BK1123" s="202"/>
      <c r="BM1123" s="28"/>
      <c r="BN1123" s="28"/>
      <c r="BO1123" s="28"/>
      <c r="BT1123" s="202"/>
      <c r="BV1123" s="28"/>
      <c r="BW1123" s="28"/>
      <c r="BX1123" s="28"/>
      <c r="CC1123" s="202"/>
      <c r="CE1123" s="28"/>
      <c r="CF1123" s="28"/>
      <c r="CG1123" s="28"/>
      <c r="CL1123" s="202"/>
      <c r="CN1123" s="28"/>
      <c r="CO1123" s="28"/>
      <c r="CP1123" s="28"/>
      <c r="CU1123" s="202"/>
      <c r="CW1123" s="28"/>
      <c r="CX1123" s="28"/>
      <c r="CY1123" s="28"/>
      <c r="DD1123" s="202"/>
      <c r="DF1123" s="28"/>
      <c r="DG1123" s="28"/>
      <c r="DH1123" s="28"/>
      <c r="DM1123" s="202"/>
      <c r="DO1123" s="28"/>
      <c r="DP1123" s="28"/>
      <c r="DQ1123" s="28"/>
      <c r="DV1123" s="202"/>
      <c r="DX1123" s="28"/>
      <c r="DY1123" s="28"/>
      <c r="DZ1123" s="28"/>
      <c r="EE1123" s="202"/>
      <c r="EG1123" s="28"/>
      <c r="EH1123" s="28"/>
      <c r="EI1123" s="28"/>
      <c r="EN1123" s="202"/>
      <c r="EP1123" s="28"/>
      <c r="EQ1123" s="28"/>
      <c r="ER1123" s="28"/>
      <c r="EW1123" s="202"/>
      <c r="EY1123" s="28"/>
      <c r="EZ1123" s="28"/>
      <c r="FA1123" s="28"/>
      <c r="FF1123" s="202"/>
      <c r="FH1123" s="28"/>
      <c r="FI1123" s="28"/>
      <c r="FJ1123" s="28"/>
      <c r="FO1123" s="202"/>
      <c r="FQ1123" s="28"/>
      <c r="FR1123" s="28"/>
      <c r="FS1123" s="28"/>
      <c r="FX1123" s="202"/>
      <c r="FZ1123" s="28"/>
      <c r="GA1123" s="28"/>
      <c r="GB1123" s="28"/>
      <c r="GG1123" s="202"/>
      <c r="GI1123" s="28"/>
      <c r="GJ1123" s="28"/>
      <c r="GK1123" s="28"/>
      <c r="GP1123" s="202"/>
      <c r="GR1123" s="28"/>
      <c r="GS1123" s="28"/>
      <c r="GT1123" s="28"/>
      <c r="GY1123" s="202"/>
      <c r="HA1123" s="28"/>
      <c r="HB1123" s="28"/>
      <c r="HC1123" s="28"/>
      <c r="HH1123" s="202"/>
      <c r="HJ1123" s="28"/>
      <c r="HK1123" s="28"/>
      <c r="HL1123" s="28"/>
      <c r="HQ1123" s="28"/>
      <c r="HR1123" s="28"/>
      <c r="HS1123" s="28"/>
      <c r="HT1123" s="28"/>
      <c r="HU1123" s="28"/>
      <c r="HV1123" s="28"/>
      <c r="HW1123" s="28"/>
      <c r="HX1123" s="28"/>
      <c r="HY1123" s="28"/>
      <c r="HZ1123" s="28"/>
      <c r="IA1123" s="28"/>
      <c r="IB1123" s="28"/>
      <c r="IC1123" s="28"/>
      <c r="ID1123" s="28"/>
      <c r="IE1123" s="28"/>
      <c r="IF1123" s="28"/>
      <c r="IG1123" s="28"/>
      <c r="IH1123" s="28"/>
      <c r="II1123" s="28"/>
      <c r="IJ1123" s="28"/>
      <c r="IK1123" s="28"/>
      <c r="IL1123" s="28"/>
      <c r="IM1123" s="28"/>
      <c r="IN1123" s="28"/>
      <c r="IO1123" s="28"/>
      <c r="IP1123" s="28"/>
      <c r="IQ1123" s="28"/>
      <c r="IR1123" s="28"/>
      <c r="IS1123" s="28"/>
      <c r="IT1123" s="28"/>
      <c r="IU1123" s="28"/>
      <c r="IV1123" s="28"/>
    </row>
    <row r="1124" spans="1:256" s="54" customFormat="1" ht="18">
      <c r="A1124" s="364" t="s">
        <v>598</v>
      </c>
      <c r="B1124" s="28"/>
      <c r="C1124" s="292"/>
      <c r="D1124" s="54" t="s">
        <v>137</v>
      </c>
      <c r="E1124" s="54">
        <f t="shared" si="19"/>
        <v>1</v>
      </c>
      <c r="F1124" s="305">
        <f t="shared" si="20"/>
        <v>42</v>
      </c>
      <c r="H1124" s="28">
        <v>27</v>
      </c>
      <c r="I1124" s="28">
        <v>13</v>
      </c>
      <c r="J1124" s="28">
        <v>2</v>
      </c>
      <c r="K1124" s="28"/>
      <c r="L1124" s="28"/>
      <c r="M1124" s="28"/>
      <c r="N1124" s="28"/>
      <c r="R1124" s="202"/>
      <c r="T1124" s="28"/>
      <c r="U1124" s="28"/>
      <c r="V1124" s="28"/>
      <c r="AA1124" s="202"/>
      <c r="AC1124" s="28"/>
      <c r="AD1124" s="28"/>
      <c r="AE1124" s="28"/>
      <c r="AJ1124" s="202"/>
      <c r="AL1124" s="28"/>
      <c r="AM1124" s="28"/>
      <c r="AN1124" s="28"/>
      <c r="AS1124" s="202"/>
      <c r="AU1124" s="28"/>
      <c r="AV1124" s="28"/>
      <c r="AW1124" s="28"/>
      <c r="BB1124" s="202"/>
      <c r="BD1124" s="28"/>
      <c r="BE1124" s="28"/>
      <c r="BF1124" s="28"/>
      <c r="BK1124" s="202"/>
      <c r="BM1124" s="28"/>
      <c r="BN1124" s="28"/>
      <c r="BO1124" s="28"/>
      <c r="BT1124" s="202"/>
      <c r="BV1124" s="28"/>
      <c r="BW1124" s="28"/>
      <c r="BX1124" s="28"/>
      <c r="CC1124" s="202"/>
      <c r="CE1124" s="28"/>
      <c r="CF1124" s="28"/>
      <c r="CG1124" s="28"/>
      <c r="CL1124" s="202"/>
      <c r="CN1124" s="28"/>
      <c r="CO1124" s="28"/>
      <c r="CP1124" s="28"/>
      <c r="CU1124" s="202"/>
      <c r="CW1124" s="28"/>
      <c r="CX1124" s="28"/>
      <c r="CY1124" s="28"/>
      <c r="DD1124" s="202"/>
      <c r="DF1124" s="28"/>
      <c r="DG1124" s="28"/>
      <c r="DH1124" s="28"/>
      <c r="DM1124" s="202"/>
      <c r="DO1124" s="28"/>
      <c r="DP1124" s="28"/>
      <c r="DQ1124" s="28"/>
      <c r="DV1124" s="202"/>
      <c r="DX1124" s="28"/>
      <c r="DY1124" s="28"/>
      <c r="DZ1124" s="28"/>
      <c r="EE1124" s="202"/>
      <c r="EG1124" s="28"/>
      <c r="EH1124" s="28"/>
      <c r="EI1124" s="28"/>
      <c r="EN1124" s="202"/>
      <c r="EP1124" s="28"/>
      <c r="EQ1124" s="28"/>
      <c r="ER1124" s="28"/>
      <c r="EW1124" s="202"/>
      <c r="EY1124" s="28"/>
      <c r="EZ1124" s="28"/>
      <c r="FA1124" s="28"/>
      <c r="FF1124" s="202"/>
      <c r="FH1124" s="28"/>
      <c r="FI1124" s="28"/>
      <c r="FJ1124" s="28"/>
      <c r="FO1124" s="202"/>
      <c r="FQ1124" s="28"/>
      <c r="FR1124" s="28"/>
      <c r="FS1124" s="28"/>
      <c r="FX1124" s="202"/>
      <c r="FZ1124" s="28"/>
      <c r="GA1124" s="28"/>
      <c r="GB1124" s="28"/>
      <c r="GG1124" s="202"/>
      <c r="GI1124" s="28"/>
      <c r="GJ1124" s="28"/>
      <c r="GK1124" s="28"/>
      <c r="GP1124" s="202"/>
      <c r="GR1124" s="28"/>
      <c r="GS1124" s="28"/>
      <c r="GT1124" s="28"/>
      <c r="GY1124" s="202"/>
      <c r="HA1124" s="28"/>
      <c r="HB1124" s="28"/>
      <c r="HC1124" s="28"/>
      <c r="HH1124" s="202"/>
      <c r="HJ1124" s="28"/>
      <c r="HK1124" s="28"/>
      <c r="HL1124" s="28"/>
      <c r="HQ1124" s="28"/>
      <c r="HR1124" s="28"/>
      <c r="HS1124" s="28"/>
      <c r="HT1124" s="28"/>
      <c r="HU1124" s="28"/>
      <c r="HV1124" s="28"/>
      <c r="HW1124" s="28"/>
      <c r="HX1124" s="28"/>
      <c r="HY1124" s="28"/>
      <c r="HZ1124" s="28"/>
      <c r="IA1124" s="28"/>
      <c r="IB1124" s="28"/>
      <c r="IC1124" s="28"/>
      <c r="ID1124" s="28"/>
      <c r="IE1124" s="28"/>
      <c r="IF1124" s="28"/>
      <c r="IG1124" s="28"/>
      <c r="IH1124" s="28"/>
      <c r="II1124" s="28"/>
      <c r="IJ1124" s="28"/>
      <c r="IK1124" s="28"/>
      <c r="IL1124" s="28"/>
      <c r="IM1124" s="28"/>
      <c r="IN1124" s="28"/>
      <c r="IO1124" s="28"/>
      <c r="IP1124" s="28"/>
      <c r="IQ1124" s="28"/>
      <c r="IR1124" s="28"/>
      <c r="IS1124" s="28"/>
      <c r="IT1124" s="28"/>
      <c r="IU1124" s="28"/>
      <c r="IV1124" s="28"/>
    </row>
    <row r="1125" spans="1:256" s="54" customFormat="1" ht="18">
      <c r="A1125" s="364" t="s">
        <v>631</v>
      </c>
      <c r="B1125" s="28"/>
      <c r="C1125" s="292"/>
      <c r="D1125" s="365" t="s">
        <v>129</v>
      </c>
      <c r="E1125" s="54">
        <f t="shared" si="19"/>
        <v>0</v>
      </c>
      <c r="F1125" s="305">
        <f t="shared" si="20"/>
        <v>0</v>
      </c>
      <c r="H1125" s="300"/>
      <c r="I1125" s="300"/>
      <c r="J1125" s="300"/>
      <c r="K1125" s="300"/>
      <c r="L1125" s="28"/>
      <c r="M1125" s="300"/>
      <c r="N1125" s="28"/>
      <c r="R1125" s="202"/>
      <c r="T1125" s="28"/>
      <c r="U1125" s="28"/>
      <c r="V1125" s="28"/>
      <c r="AA1125" s="202"/>
      <c r="AC1125" s="28"/>
      <c r="AD1125" s="28"/>
      <c r="AE1125" s="28"/>
      <c r="AJ1125" s="202"/>
      <c r="AL1125" s="28"/>
      <c r="AM1125" s="28"/>
      <c r="AN1125" s="28"/>
      <c r="AS1125" s="202"/>
      <c r="AU1125" s="28"/>
      <c r="AV1125" s="28"/>
      <c r="AW1125" s="28"/>
      <c r="BB1125" s="202"/>
      <c r="BD1125" s="28"/>
      <c r="BE1125" s="28"/>
      <c r="BF1125" s="28"/>
      <c r="BK1125" s="202"/>
      <c r="BM1125" s="28"/>
      <c r="BN1125" s="28"/>
      <c r="BO1125" s="28"/>
      <c r="BT1125" s="202"/>
      <c r="BV1125" s="28"/>
      <c r="BW1125" s="28"/>
      <c r="BX1125" s="28"/>
      <c r="CC1125" s="202"/>
      <c r="CE1125" s="28"/>
      <c r="CF1125" s="28"/>
      <c r="CG1125" s="28"/>
      <c r="CL1125" s="202"/>
      <c r="CN1125" s="28"/>
      <c r="CO1125" s="28"/>
      <c r="CP1125" s="28"/>
      <c r="CU1125" s="202"/>
      <c r="CW1125" s="28"/>
      <c r="CX1125" s="28"/>
      <c r="CY1125" s="28"/>
      <c r="DD1125" s="202"/>
      <c r="DF1125" s="28"/>
      <c r="DG1125" s="28"/>
      <c r="DH1125" s="28"/>
      <c r="DM1125" s="202"/>
      <c r="DO1125" s="28"/>
      <c r="DP1125" s="28"/>
      <c r="DQ1125" s="28"/>
      <c r="DV1125" s="202"/>
      <c r="DX1125" s="28"/>
      <c r="DY1125" s="28"/>
      <c r="DZ1125" s="28"/>
      <c r="EE1125" s="202"/>
      <c r="EG1125" s="28"/>
      <c r="EH1125" s="28"/>
      <c r="EI1125" s="28"/>
      <c r="EN1125" s="202"/>
      <c r="EP1125" s="28"/>
      <c r="EQ1125" s="28"/>
      <c r="ER1125" s="28"/>
      <c r="EW1125" s="202"/>
      <c r="EY1125" s="28"/>
      <c r="EZ1125" s="28"/>
      <c r="FA1125" s="28"/>
      <c r="FF1125" s="202"/>
      <c r="FH1125" s="28"/>
      <c r="FI1125" s="28"/>
      <c r="FJ1125" s="28"/>
      <c r="FO1125" s="202"/>
      <c r="FQ1125" s="28"/>
      <c r="FR1125" s="28"/>
      <c r="FS1125" s="28"/>
      <c r="FX1125" s="202"/>
      <c r="FZ1125" s="28"/>
      <c r="GA1125" s="28"/>
      <c r="GB1125" s="28"/>
      <c r="GG1125" s="202"/>
      <c r="GI1125" s="28"/>
      <c r="GJ1125" s="28"/>
      <c r="GK1125" s="28"/>
      <c r="GP1125" s="202"/>
      <c r="GR1125" s="28"/>
      <c r="GS1125" s="28"/>
      <c r="GT1125" s="28"/>
      <c r="GY1125" s="202"/>
      <c r="HA1125" s="28"/>
      <c r="HB1125" s="28"/>
      <c r="HC1125" s="28"/>
      <c r="HH1125" s="202"/>
      <c r="HJ1125" s="28"/>
      <c r="HK1125" s="28"/>
      <c r="HL1125" s="28"/>
      <c r="HQ1125" s="28"/>
      <c r="HR1125" s="28"/>
      <c r="HS1125" s="28"/>
      <c r="HT1125" s="28"/>
      <c r="HU1125" s="28"/>
      <c r="HV1125" s="28"/>
      <c r="HW1125" s="28"/>
      <c r="HX1125" s="28"/>
      <c r="HY1125" s="28"/>
      <c r="HZ1125" s="28"/>
      <c r="IA1125" s="28"/>
      <c r="IB1125" s="28"/>
      <c r="IC1125" s="28"/>
      <c r="ID1125" s="28"/>
      <c r="IE1125" s="28"/>
      <c r="IF1125" s="28"/>
      <c r="IG1125" s="28"/>
      <c r="IH1125" s="28"/>
      <c r="II1125" s="28"/>
      <c r="IJ1125" s="28"/>
      <c r="IK1125" s="28"/>
      <c r="IL1125" s="28"/>
      <c r="IM1125" s="28"/>
      <c r="IN1125" s="28"/>
      <c r="IO1125" s="28"/>
      <c r="IP1125" s="28"/>
      <c r="IQ1125" s="28"/>
      <c r="IR1125" s="28"/>
      <c r="IS1125" s="28"/>
      <c r="IT1125" s="28"/>
      <c r="IU1125" s="28"/>
      <c r="IV1125" s="28"/>
    </row>
    <row r="1126" spans="1:256" s="54" customFormat="1" ht="18">
      <c r="A1126" s="364" t="s">
        <v>774</v>
      </c>
      <c r="B1126" s="292"/>
      <c r="C1126" s="292"/>
      <c r="D1126" s="54" t="s">
        <v>135</v>
      </c>
      <c r="E1126" s="54">
        <f t="shared" si="19"/>
        <v>12</v>
      </c>
      <c r="F1126" s="305">
        <f t="shared" si="20"/>
        <v>16</v>
      </c>
      <c r="H1126" s="28"/>
      <c r="I1126" s="28">
        <v>6</v>
      </c>
      <c r="J1126" s="28">
        <v>10</v>
      </c>
      <c r="K1126" s="28"/>
      <c r="L1126" s="28"/>
      <c r="M1126" s="28"/>
      <c r="N1126" s="28"/>
      <c r="R1126" s="202"/>
      <c r="T1126" s="28"/>
      <c r="U1126" s="28"/>
      <c r="V1126" s="28"/>
      <c r="AA1126" s="202"/>
      <c r="AC1126" s="28"/>
      <c r="AD1126" s="28"/>
      <c r="AE1126" s="28"/>
      <c r="AJ1126" s="202"/>
      <c r="AL1126" s="28"/>
      <c r="AM1126" s="28"/>
      <c r="AN1126" s="28"/>
      <c r="AS1126" s="202"/>
      <c r="AU1126" s="28"/>
      <c r="AV1126" s="28"/>
      <c r="AW1126" s="28"/>
      <c r="BB1126" s="202"/>
      <c r="BD1126" s="28"/>
      <c r="BE1126" s="28"/>
      <c r="BF1126" s="28"/>
      <c r="BK1126" s="202"/>
      <c r="BM1126" s="28"/>
      <c r="BN1126" s="28"/>
      <c r="BO1126" s="28"/>
      <c r="BT1126" s="202"/>
      <c r="BV1126" s="28"/>
      <c r="BW1126" s="28"/>
      <c r="BX1126" s="28"/>
      <c r="CC1126" s="202"/>
      <c r="CE1126" s="28"/>
      <c r="CF1126" s="28"/>
      <c r="CG1126" s="28"/>
      <c r="CL1126" s="202"/>
      <c r="CN1126" s="28"/>
      <c r="CO1126" s="28"/>
      <c r="CP1126" s="28"/>
      <c r="CU1126" s="202"/>
      <c r="CW1126" s="28"/>
      <c r="CX1126" s="28"/>
      <c r="CY1126" s="28"/>
      <c r="DD1126" s="202"/>
      <c r="DF1126" s="28"/>
      <c r="DG1126" s="28"/>
      <c r="DH1126" s="28"/>
      <c r="DM1126" s="202"/>
      <c r="DO1126" s="28"/>
      <c r="DP1126" s="28"/>
      <c r="DQ1126" s="28"/>
      <c r="DV1126" s="202"/>
      <c r="DX1126" s="28"/>
      <c r="DY1126" s="28"/>
      <c r="DZ1126" s="28"/>
      <c r="EE1126" s="202"/>
      <c r="EG1126" s="28"/>
      <c r="EH1126" s="28"/>
      <c r="EI1126" s="28"/>
      <c r="EN1126" s="202"/>
      <c r="EP1126" s="28"/>
      <c r="EQ1126" s="28"/>
      <c r="ER1126" s="28"/>
      <c r="EW1126" s="202"/>
      <c r="EY1126" s="28"/>
      <c r="EZ1126" s="28"/>
      <c r="FA1126" s="28"/>
      <c r="FF1126" s="202"/>
      <c r="FH1126" s="28"/>
      <c r="FI1126" s="28"/>
      <c r="FJ1126" s="28"/>
      <c r="FO1126" s="202"/>
      <c r="FQ1126" s="28"/>
      <c r="FR1126" s="28"/>
      <c r="FS1126" s="28"/>
      <c r="FX1126" s="202"/>
      <c r="FZ1126" s="28"/>
      <c r="GA1126" s="28"/>
      <c r="GB1126" s="28"/>
      <c r="GG1126" s="202"/>
      <c r="GI1126" s="28"/>
      <c r="GJ1126" s="28"/>
      <c r="GK1126" s="28"/>
      <c r="GP1126" s="202"/>
      <c r="GR1126" s="28"/>
      <c r="GS1126" s="28"/>
      <c r="GT1126" s="28"/>
      <c r="GY1126" s="202"/>
      <c r="HA1126" s="28"/>
      <c r="HB1126" s="28"/>
      <c r="HC1126" s="28"/>
      <c r="HH1126" s="202"/>
      <c r="HJ1126" s="28"/>
      <c r="HK1126" s="28"/>
      <c r="HL1126" s="28"/>
      <c r="HQ1126" s="28"/>
      <c r="HR1126" s="28"/>
      <c r="HS1126" s="28"/>
      <c r="HT1126" s="28"/>
      <c r="HU1126" s="28"/>
      <c r="HV1126" s="28"/>
      <c r="HW1126" s="28"/>
      <c r="HX1126" s="28"/>
      <c r="HY1126" s="28"/>
      <c r="HZ1126" s="28"/>
      <c r="IA1126" s="28"/>
      <c r="IB1126" s="28"/>
      <c r="IC1126" s="28"/>
      <c r="ID1126" s="28"/>
      <c r="IE1126" s="28"/>
      <c r="IF1126" s="28"/>
      <c r="IG1126" s="28"/>
      <c r="IH1126" s="28"/>
      <c r="II1126" s="28"/>
      <c r="IJ1126" s="28"/>
      <c r="IK1126" s="28"/>
      <c r="IL1126" s="28"/>
      <c r="IM1126" s="28"/>
      <c r="IN1126" s="28"/>
      <c r="IO1126" s="28"/>
      <c r="IP1126" s="28"/>
      <c r="IQ1126" s="28"/>
      <c r="IR1126" s="28"/>
      <c r="IS1126" s="28"/>
      <c r="IT1126" s="28"/>
      <c r="IU1126" s="28"/>
      <c r="IV1126" s="28"/>
    </row>
    <row r="1127" spans="1:256" s="54" customFormat="1" ht="18">
      <c r="A1127" s="364" t="s">
        <v>452</v>
      </c>
      <c r="B1127" s="292"/>
      <c r="C1127" s="292"/>
      <c r="D1127" s="54" t="s">
        <v>136</v>
      </c>
      <c r="E1127" s="54">
        <f t="shared" si="19"/>
        <v>14</v>
      </c>
      <c r="F1127" s="305">
        <f t="shared" si="20"/>
        <v>5</v>
      </c>
      <c r="H1127" s="28"/>
      <c r="I1127" s="28">
        <v>5</v>
      </c>
      <c r="J1127" s="28"/>
      <c r="K1127" s="28"/>
      <c r="L1127" s="300"/>
      <c r="M1127" s="28"/>
      <c r="N1127" s="28"/>
      <c r="R1127" s="202"/>
      <c r="T1127" s="28"/>
      <c r="U1127" s="28"/>
      <c r="V1127" s="28"/>
      <c r="AA1127" s="202"/>
      <c r="AC1127" s="28"/>
      <c r="AD1127" s="28"/>
      <c r="AE1127" s="28"/>
      <c r="AJ1127" s="202"/>
      <c r="AL1127" s="28"/>
      <c r="AM1127" s="28"/>
      <c r="AN1127" s="28"/>
      <c r="AS1127" s="202"/>
      <c r="AU1127" s="28"/>
      <c r="AV1127" s="28"/>
      <c r="AW1127" s="28"/>
      <c r="BB1127" s="202"/>
      <c r="BD1127" s="28"/>
      <c r="BE1127" s="28"/>
      <c r="BF1127" s="28"/>
      <c r="BK1127" s="202"/>
      <c r="BM1127" s="28"/>
      <c r="BN1127" s="28"/>
      <c r="BO1127" s="28"/>
      <c r="BT1127" s="202"/>
      <c r="BV1127" s="28"/>
      <c r="BW1127" s="28"/>
      <c r="BX1127" s="28"/>
      <c r="CC1127" s="202"/>
      <c r="CE1127" s="28"/>
      <c r="CF1127" s="28"/>
      <c r="CG1127" s="28"/>
      <c r="CL1127" s="202"/>
      <c r="CN1127" s="28"/>
      <c r="CO1127" s="28"/>
      <c r="CP1127" s="28"/>
      <c r="CU1127" s="202"/>
      <c r="CW1127" s="28"/>
      <c r="CX1127" s="28"/>
      <c r="CY1127" s="28"/>
      <c r="DD1127" s="202"/>
      <c r="DF1127" s="28"/>
      <c r="DG1127" s="28"/>
      <c r="DH1127" s="28"/>
      <c r="DM1127" s="202"/>
      <c r="DO1127" s="28"/>
      <c r="DP1127" s="28"/>
      <c r="DQ1127" s="28"/>
      <c r="DV1127" s="202"/>
      <c r="DX1127" s="28"/>
      <c r="DY1127" s="28"/>
      <c r="DZ1127" s="28"/>
      <c r="EE1127" s="202"/>
      <c r="EG1127" s="28"/>
      <c r="EH1127" s="28"/>
      <c r="EI1127" s="28"/>
      <c r="EN1127" s="202"/>
      <c r="EP1127" s="28"/>
      <c r="EQ1127" s="28"/>
      <c r="ER1127" s="28"/>
      <c r="EW1127" s="202"/>
      <c r="EY1127" s="28"/>
      <c r="EZ1127" s="28"/>
      <c r="FA1127" s="28"/>
      <c r="FF1127" s="202"/>
      <c r="FH1127" s="28"/>
      <c r="FI1127" s="28"/>
      <c r="FJ1127" s="28"/>
      <c r="FO1127" s="202"/>
      <c r="FQ1127" s="28"/>
      <c r="FR1127" s="28"/>
      <c r="FS1127" s="28"/>
      <c r="FX1127" s="202"/>
      <c r="FZ1127" s="28"/>
      <c r="GA1127" s="28"/>
      <c r="GB1127" s="28"/>
      <c r="GG1127" s="202"/>
      <c r="GI1127" s="28"/>
      <c r="GJ1127" s="28"/>
      <c r="GK1127" s="28"/>
      <c r="GP1127" s="202"/>
      <c r="GR1127" s="28"/>
      <c r="GS1127" s="28"/>
      <c r="GT1127" s="28"/>
      <c r="GY1127" s="202"/>
      <c r="HA1127" s="28"/>
      <c r="HB1127" s="28"/>
      <c r="HC1127" s="28"/>
      <c r="HH1127" s="202"/>
      <c r="HJ1127" s="28"/>
      <c r="HK1127" s="28"/>
      <c r="HL1127" s="28"/>
      <c r="HQ1127" s="28"/>
      <c r="HR1127" s="28"/>
      <c r="HS1127" s="28"/>
      <c r="HT1127" s="28"/>
      <c r="HU1127" s="28"/>
      <c r="HV1127" s="28"/>
      <c r="HW1127" s="28"/>
      <c r="HX1127" s="28"/>
      <c r="HY1127" s="28"/>
      <c r="HZ1127" s="28"/>
      <c r="IA1127" s="28"/>
      <c r="IB1127" s="28"/>
      <c r="IC1127" s="28"/>
      <c r="ID1127" s="28"/>
      <c r="IE1127" s="28"/>
      <c r="IF1127" s="28"/>
      <c r="IG1127" s="28"/>
      <c r="IH1127" s="28"/>
      <c r="II1127" s="28"/>
      <c r="IJ1127" s="28"/>
      <c r="IK1127" s="28"/>
      <c r="IL1127" s="28"/>
      <c r="IM1127" s="28"/>
      <c r="IN1127" s="28"/>
      <c r="IO1127" s="28"/>
      <c r="IP1127" s="28"/>
      <c r="IQ1127" s="28"/>
      <c r="IR1127" s="28"/>
      <c r="IS1127" s="28"/>
      <c r="IT1127" s="28"/>
      <c r="IU1127" s="28"/>
      <c r="IV1127" s="28"/>
    </row>
    <row r="1128" spans="1:256" s="54" customFormat="1" ht="18">
      <c r="A1128" s="364" t="s">
        <v>1897</v>
      </c>
      <c r="B1128" s="28"/>
      <c r="C1128" s="292"/>
      <c r="D1128" s="54" t="s">
        <v>137</v>
      </c>
      <c r="E1128" s="54">
        <f t="shared" si="19"/>
        <v>1</v>
      </c>
      <c r="F1128" s="305">
        <f t="shared" si="20"/>
        <v>179</v>
      </c>
      <c r="G1128" s="54">
        <v>27</v>
      </c>
      <c r="H1128" s="28">
        <v>6</v>
      </c>
      <c r="I1128" s="28">
        <v>93</v>
      </c>
      <c r="J1128" s="28">
        <v>53</v>
      </c>
      <c r="K1128" s="28"/>
      <c r="L1128" s="300"/>
      <c r="M1128" s="28"/>
      <c r="N1128" s="28"/>
      <c r="R1128" s="202"/>
      <c r="T1128" s="28"/>
      <c r="U1128" s="28"/>
      <c r="V1128" s="28"/>
      <c r="AA1128" s="202"/>
      <c r="AC1128" s="28"/>
      <c r="AD1128" s="28"/>
      <c r="AE1128" s="28"/>
      <c r="AJ1128" s="202"/>
      <c r="AL1128" s="28"/>
      <c r="AM1128" s="28"/>
      <c r="AN1128" s="28"/>
      <c r="AS1128" s="202"/>
      <c r="AU1128" s="28"/>
      <c r="AV1128" s="28"/>
      <c r="AW1128" s="28"/>
      <c r="BB1128" s="202"/>
      <c r="BD1128" s="28"/>
      <c r="BE1128" s="28"/>
      <c r="BF1128" s="28"/>
      <c r="BK1128" s="202"/>
      <c r="BM1128" s="28"/>
      <c r="BN1128" s="28"/>
      <c r="BO1128" s="28"/>
      <c r="BT1128" s="202"/>
      <c r="BV1128" s="28"/>
      <c r="BW1128" s="28"/>
      <c r="BX1128" s="28"/>
      <c r="CC1128" s="202"/>
      <c r="CE1128" s="28"/>
      <c r="CF1128" s="28"/>
      <c r="CG1128" s="28"/>
      <c r="CL1128" s="202"/>
      <c r="CN1128" s="28"/>
      <c r="CO1128" s="28"/>
      <c r="CP1128" s="28"/>
      <c r="CU1128" s="202"/>
      <c r="CW1128" s="28"/>
      <c r="CX1128" s="28"/>
      <c r="CY1128" s="28"/>
      <c r="DD1128" s="202"/>
      <c r="DF1128" s="28"/>
      <c r="DG1128" s="28"/>
      <c r="DH1128" s="28"/>
      <c r="DM1128" s="202"/>
      <c r="DO1128" s="28"/>
      <c r="DP1128" s="28"/>
      <c r="DQ1128" s="28"/>
      <c r="DV1128" s="202"/>
      <c r="DX1128" s="28"/>
      <c r="DY1128" s="28"/>
      <c r="DZ1128" s="28"/>
      <c r="EE1128" s="202"/>
      <c r="EG1128" s="28"/>
      <c r="EH1128" s="28"/>
      <c r="EI1128" s="28"/>
      <c r="EN1128" s="202"/>
      <c r="EP1128" s="28"/>
      <c r="EQ1128" s="28"/>
      <c r="ER1128" s="28"/>
      <c r="EW1128" s="202"/>
      <c r="EY1128" s="28"/>
      <c r="EZ1128" s="28"/>
      <c r="FA1128" s="28"/>
      <c r="FF1128" s="202"/>
      <c r="FH1128" s="28"/>
      <c r="FI1128" s="28"/>
      <c r="FJ1128" s="28"/>
      <c r="FO1128" s="202"/>
      <c r="FQ1128" s="28"/>
      <c r="FR1128" s="28"/>
      <c r="FS1128" s="28"/>
      <c r="FX1128" s="202"/>
      <c r="FZ1128" s="28"/>
      <c r="GA1128" s="28"/>
      <c r="GB1128" s="28"/>
      <c r="GG1128" s="202"/>
      <c r="GI1128" s="28"/>
      <c r="GJ1128" s="28"/>
      <c r="GK1128" s="28"/>
      <c r="GP1128" s="202"/>
      <c r="GR1128" s="28"/>
      <c r="GS1128" s="28"/>
      <c r="GT1128" s="28"/>
      <c r="GY1128" s="202"/>
      <c r="HA1128" s="28"/>
      <c r="HB1128" s="28"/>
      <c r="HC1128" s="28"/>
      <c r="HH1128" s="202"/>
      <c r="HJ1128" s="28"/>
      <c r="HK1128" s="28"/>
      <c r="HL1128" s="28"/>
      <c r="HQ1128" s="28"/>
      <c r="HR1128" s="28"/>
      <c r="HS1128" s="28"/>
      <c r="HT1128" s="28"/>
      <c r="HU1128" s="28"/>
      <c r="HV1128" s="28"/>
      <c r="HW1128" s="28"/>
      <c r="HX1128" s="28"/>
      <c r="HY1128" s="28"/>
      <c r="HZ1128" s="28"/>
      <c r="IA1128" s="28"/>
      <c r="IB1128" s="28"/>
      <c r="IC1128" s="28"/>
      <c r="ID1128" s="28"/>
      <c r="IE1128" s="28"/>
      <c r="IF1128" s="28"/>
      <c r="IG1128" s="28"/>
      <c r="IH1128" s="28"/>
      <c r="II1128" s="28"/>
      <c r="IJ1128" s="28"/>
      <c r="IK1128" s="28"/>
      <c r="IL1128" s="28"/>
      <c r="IM1128" s="28"/>
      <c r="IN1128" s="28"/>
      <c r="IO1128" s="28"/>
      <c r="IP1128" s="28"/>
      <c r="IQ1128" s="28"/>
      <c r="IR1128" s="28"/>
      <c r="IS1128" s="28"/>
      <c r="IT1128" s="28"/>
      <c r="IU1128" s="28"/>
      <c r="IV1128" s="28"/>
    </row>
    <row r="1129" spans="1:256" s="54" customFormat="1" ht="18">
      <c r="A1129" s="364" t="s">
        <v>2049</v>
      </c>
      <c r="B1129" s="28"/>
      <c r="C1129" s="292"/>
      <c r="D1129" s="365" t="s">
        <v>129</v>
      </c>
      <c r="E1129" s="54">
        <f t="shared" si="19"/>
        <v>0</v>
      </c>
      <c r="F1129" s="305">
        <f t="shared" si="20"/>
        <v>3</v>
      </c>
      <c r="H1129" s="300"/>
      <c r="I1129" s="300"/>
      <c r="J1129" s="300">
        <v>3</v>
      </c>
      <c r="K1129" s="300"/>
      <c r="L1129" s="300"/>
      <c r="M1129" s="300"/>
      <c r="N1129" s="28"/>
      <c r="R1129" s="202"/>
      <c r="T1129" s="28"/>
      <c r="U1129" s="28"/>
      <c r="V1129" s="28"/>
      <c r="AA1129" s="202"/>
      <c r="AC1129" s="28"/>
      <c r="AD1129" s="28"/>
      <c r="AE1129" s="28"/>
      <c r="AJ1129" s="202"/>
      <c r="AL1129" s="28"/>
      <c r="AM1129" s="28"/>
      <c r="AN1129" s="28"/>
      <c r="AS1129" s="202"/>
      <c r="AU1129" s="28"/>
      <c r="AV1129" s="28"/>
      <c r="AW1129" s="28"/>
      <c r="BB1129" s="202"/>
      <c r="BD1129" s="28"/>
      <c r="BE1129" s="28"/>
      <c r="BF1129" s="28"/>
      <c r="BK1129" s="202"/>
      <c r="BM1129" s="28"/>
      <c r="BN1129" s="28"/>
      <c r="BO1129" s="28"/>
      <c r="BT1129" s="202"/>
      <c r="BV1129" s="28"/>
      <c r="BW1129" s="28"/>
      <c r="BX1129" s="28"/>
      <c r="CC1129" s="202"/>
      <c r="CE1129" s="28"/>
      <c r="CF1129" s="28"/>
      <c r="CG1129" s="28"/>
      <c r="CL1129" s="202"/>
      <c r="CN1129" s="28"/>
      <c r="CO1129" s="28"/>
      <c r="CP1129" s="28"/>
      <c r="CU1129" s="202"/>
      <c r="CW1129" s="28"/>
      <c r="CX1129" s="28"/>
      <c r="CY1129" s="28"/>
      <c r="DD1129" s="202"/>
      <c r="DF1129" s="28"/>
      <c r="DG1129" s="28"/>
      <c r="DH1129" s="28"/>
      <c r="DM1129" s="202"/>
      <c r="DO1129" s="28"/>
      <c r="DP1129" s="28"/>
      <c r="DQ1129" s="28"/>
      <c r="DV1129" s="202"/>
      <c r="DX1129" s="28"/>
      <c r="DY1129" s="28"/>
      <c r="DZ1129" s="28"/>
      <c r="EE1129" s="202"/>
      <c r="EG1129" s="28"/>
      <c r="EH1129" s="28"/>
      <c r="EI1129" s="28"/>
      <c r="EN1129" s="202"/>
      <c r="EP1129" s="28"/>
      <c r="EQ1129" s="28"/>
      <c r="ER1129" s="28"/>
      <c r="EW1129" s="202"/>
      <c r="EY1129" s="28"/>
      <c r="EZ1129" s="28"/>
      <c r="FA1129" s="28"/>
      <c r="FF1129" s="202"/>
      <c r="FH1129" s="28"/>
      <c r="FI1129" s="28"/>
      <c r="FJ1129" s="28"/>
      <c r="FO1129" s="202"/>
      <c r="FQ1129" s="28"/>
      <c r="FR1129" s="28"/>
      <c r="FS1129" s="28"/>
      <c r="FX1129" s="202"/>
      <c r="FZ1129" s="28"/>
      <c r="GA1129" s="28"/>
      <c r="GB1129" s="28"/>
      <c r="GG1129" s="202"/>
      <c r="GI1129" s="28"/>
      <c r="GJ1129" s="28"/>
      <c r="GK1129" s="28"/>
      <c r="GP1129" s="202"/>
      <c r="GR1129" s="28"/>
      <c r="GS1129" s="28"/>
      <c r="GT1129" s="28"/>
      <c r="GY1129" s="202"/>
      <c r="HA1129" s="28"/>
      <c r="HB1129" s="28"/>
      <c r="HC1129" s="28"/>
      <c r="HH1129" s="202"/>
      <c r="HJ1129" s="28"/>
      <c r="HK1129" s="28"/>
      <c r="HL1129" s="28"/>
      <c r="HQ1129" s="28"/>
      <c r="HR1129" s="28"/>
      <c r="HS1129" s="28"/>
      <c r="HT1129" s="28"/>
      <c r="HU1129" s="28"/>
      <c r="HV1129" s="28"/>
      <c r="HW1129" s="28"/>
      <c r="HX1129" s="28"/>
      <c r="HY1129" s="28"/>
      <c r="HZ1129" s="28"/>
      <c r="IA1129" s="28"/>
      <c r="IB1129" s="28"/>
      <c r="IC1129" s="28"/>
      <c r="ID1129" s="28"/>
      <c r="IE1129" s="28"/>
      <c r="IF1129" s="28"/>
      <c r="IG1129" s="28"/>
      <c r="IH1129" s="28"/>
      <c r="II1129" s="28"/>
      <c r="IJ1129" s="28"/>
      <c r="IK1129" s="28"/>
      <c r="IL1129" s="28"/>
      <c r="IM1129" s="28"/>
      <c r="IN1129" s="28"/>
      <c r="IO1129" s="28"/>
      <c r="IP1129" s="28"/>
      <c r="IQ1129" s="28"/>
      <c r="IR1129" s="28"/>
      <c r="IS1129" s="28"/>
      <c r="IT1129" s="28"/>
      <c r="IU1129" s="28"/>
      <c r="IV1129" s="28"/>
    </row>
    <row r="1130" spans="1:256" s="54" customFormat="1" ht="18">
      <c r="A1130" s="364" t="s">
        <v>942</v>
      </c>
      <c r="B1130" s="28"/>
      <c r="C1130" s="28"/>
      <c r="D1130" s="365" t="s">
        <v>129</v>
      </c>
      <c r="E1130" s="54">
        <f t="shared" si="19"/>
        <v>0</v>
      </c>
      <c r="F1130" s="305">
        <f t="shared" si="20"/>
        <v>9</v>
      </c>
      <c r="H1130" s="300"/>
      <c r="I1130" s="300"/>
      <c r="J1130" s="300">
        <v>9</v>
      </c>
      <c r="K1130" s="300"/>
      <c r="L1130" s="300"/>
      <c r="M1130" s="300"/>
      <c r="N1130" s="28"/>
      <c r="R1130" s="202"/>
      <c r="T1130" s="28"/>
      <c r="U1130" s="28"/>
      <c r="V1130" s="28"/>
      <c r="AA1130" s="202"/>
      <c r="AC1130" s="28"/>
      <c r="AD1130" s="28"/>
      <c r="AE1130" s="28"/>
      <c r="AJ1130" s="202"/>
      <c r="AL1130" s="28"/>
      <c r="AM1130" s="28"/>
      <c r="AN1130" s="28"/>
      <c r="AS1130" s="202"/>
      <c r="AU1130" s="28"/>
      <c r="AV1130" s="28"/>
      <c r="AW1130" s="28"/>
      <c r="BB1130" s="202"/>
      <c r="BD1130" s="28"/>
      <c r="BE1130" s="28"/>
      <c r="BF1130" s="28"/>
      <c r="BK1130" s="202"/>
      <c r="BM1130" s="28"/>
      <c r="BN1130" s="28"/>
      <c r="BO1130" s="28"/>
      <c r="BT1130" s="202"/>
      <c r="BV1130" s="28"/>
      <c r="BW1130" s="28"/>
      <c r="BX1130" s="28"/>
      <c r="CC1130" s="202"/>
      <c r="CE1130" s="28"/>
      <c r="CF1130" s="28"/>
      <c r="CG1130" s="28"/>
      <c r="CL1130" s="202"/>
      <c r="CN1130" s="28"/>
      <c r="CO1130" s="28"/>
      <c r="CP1130" s="28"/>
      <c r="CU1130" s="202"/>
      <c r="CW1130" s="28"/>
      <c r="CX1130" s="28"/>
      <c r="CY1130" s="28"/>
      <c r="DD1130" s="202"/>
      <c r="DF1130" s="28"/>
      <c r="DG1130" s="28"/>
      <c r="DH1130" s="28"/>
      <c r="DM1130" s="202"/>
      <c r="DO1130" s="28"/>
      <c r="DP1130" s="28"/>
      <c r="DQ1130" s="28"/>
      <c r="DV1130" s="202"/>
      <c r="DX1130" s="28"/>
      <c r="DY1130" s="28"/>
      <c r="DZ1130" s="28"/>
      <c r="EE1130" s="202"/>
      <c r="EG1130" s="28"/>
      <c r="EH1130" s="28"/>
      <c r="EI1130" s="28"/>
      <c r="EN1130" s="202"/>
      <c r="EP1130" s="28"/>
      <c r="EQ1130" s="28"/>
      <c r="ER1130" s="28"/>
      <c r="EW1130" s="202"/>
      <c r="EY1130" s="28"/>
      <c r="EZ1130" s="28"/>
      <c r="FA1130" s="28"/>
      <c r="FF1130" s="202"/>
      <c r="FH1130" s="28"/>
      <c r="FI1130" s="28"/>
      <c r="FJ1130" s="28"/>
      <c r="FO1130" s="202"/>
      <c r="FQ1130" s="28"/>
      <c r="FR1130" s="28"/>
      <c r="FS1130" s="28"/>
      <c r="FX1130" s="202"/>
      <c r="FZ1130" s="28"/>
      <c r="GA1130" s="28"/>
      <c r="GB1130" s="28"/>
      <c r="GG1130" s="202"/>
      <c r="GI1130" s="28"/>
      <c r="GJ1130" s="28"/>
      <c r="GK1130" s="28"/>
      <c r="GP1130" s="202"/>
      <c r="GR1130" s="28"/>
      <c r="GS1130" s="28"/>
      <c r="GT1130" s="28"/>
      <c r="GY1130" s="202"/>
      <c r="HA1130" s="28"/>
      <c r="HB1130" s="28"/>
      <c r="HC1130" s="28"/>
      <c r="HH1130" s="202"/>
      <c r="HJ1130" s="28"/>
      <c r="HK1130" s="28"/>
      <c r="HL1130" s="28"/>
      <c r="HQ1130" s="28"/>
      <c r="HR1130" s="28"/>
      <c r="HS1130" s="28"/>
      <c r="HT1130" s="28"/>
      <c r="HU1130" s="28"/>
      <c r="HV1130" s="28"/>
      <c r="HW1130" s="28"/>
      <c r="HX1130" s="28"/>
      <c r="HY1130" s="28"/>
      <c r="HZ1130" s="28"/>
      <c r="IA1130" s="28"/>
      <c r="IB1130" s="28"/>
      <c r="IC1130" s="28"/>
      <c r="ID1130" s="28"/>
      <c r="IE1130" s="28"/>
      <c r="IF1130" s="28"/>
      <c r="IG1130" s="28"/>
      <c r="IH1130" s="28"/>
      <c r="II1130" s="28"/>
      <c r="IJ1130" s="28"/>
      <c r="IK1130" s="28"/>
      <c r="IL1130" s="28"/>
      <c r="IM1130" s="28"/>
      <c r="IN1130" s="28"/>
      <c r="IO1130" s="28"/>
      <c r="IP1130" s="28"/>
      <c r="IQ1130" s="28"/>
      <c r="IR1130" s="28"/>
      <c r="IS1130" s="28"/>
      <c r="IT1130" s="28"/>
      <c r="IU1130" s="28"/>
      <c r="IV1130" s="28"/>
    </row>
    <row r="1131" spans="1:256" s="54" customFormat="1" ht="18">
      <c r="A1131" s="364" t="s">
        <v>668</v>
      </c>
      <c r="B1131" s="292"/>
      <c r="C1131" s="292"/>
      <c r="D1131" s="54" t="s">
        <v>132</v>
      </c>
      <c r="E1131" s="54">
        <f t="shared" si="19"/>
        <v>2</v>
      </c>
      <c r="F1131" s="305">
        <f t="shared" si="20"/>
        <v>9</v>
      </c>
      <c r="H1131" s="28">
        <v>1</v>
      </c>
      <c r="I1131" s="28">
        <v>7</v>
      </c>
      <c r="J1131" s="28">
        <v>1</v>
      </c>
      <c r="K1131" s="28"/>
      <c r="L1131" s="300"/>
      <c r="M1131" s="28"/>
      <c r="N1131" s="28"/>
      <c r="R1131" s="202"/>
      <c r="T1131" s="28"/>
      <c r="U1131" s="28"/>
      <c r="V1131" s="28"/>
      <c r="AA1131" s="202"/>
      <c r="AC1131" s="28"/>
      <c r="AD1131" s="28"/>
      <c r="AE1131" s="28"/>
      <c r="AJ1131" s="202"/>
      <c r="AL1131" s="28"/>
      <c r="AM1131" s="28"/>
      <c r="AN1131" s="28"/>
      <c r="AS1131" s="202"/>
      <c r="AU1131" s="28"/>
      <c r="AV1131" s="28"/>
      <c r="AW1131" s="28"/>
      <c r="BB1131" s="202"/>
      <c r="BD1131" s="28"/>
      <c r="BE1131" s="28"/>
      <c r="BF1131" s="28"/>
      <c r="BK1131" s="202"/>
      <c r="BM1131" s="28"/>
      <c r="BN1131" s="28"/>
      <c r="BO1131" s="28"/>
      <c r="BT1131" s="202"/>
      <c r="BV1131" s="28"/>
      <c r="BW1131" s="28"/>
      <c r="BX1131" s="28"/>
      <c r="CC1131" s="202"/>
      <c r="CE1131" s="28"/>
      <c r="CF1131" s="28"/>
      <c r="CG1131" s="28"/>
      <c r="CL1131" s="202"/>
      <c r="CN1131" s="28"/>
      <c r="CO1131" s="28"/>
      <c r="CP1131" s="28"/>
      <c r="CU1131" s="202"/>
      <c r="CW1131" s="28"/>
      <c r="CX1131" s="28"/>
      <c r="CY1131" s="28"/>
      <c r="DD1131" s="202"/>
      <c r="DF1131" s="28"/>
      <c r="DG1131" s="28"/>
      <c r="DH1131" s="28"/>
      <c r="DM1131" s="202"/>
      <c r="DO1131" s="28"/>
      <c r="DP1131" s="28"/>
      <c r="DQ1131" s="28"/>
      <c r="DV1131" s="202"/>
      <c r="DX1131" s="28"/>
      <c r="DY1131" s="28"/>
      <c r="DZ1131" s="28"/>
      <c r="EE1131" s="202"/>
      <c r="EG1131" s="28"/>
      <c r="EH1131" s="28"/>
      <c r="EI1131" s="28"/>
      <c r="EN1131" s="202"/>
      <c r="EP1131" s="28"/>
      <c r="EQ1131" s="28"/>
      <c r="ER1131" s="28"/>
      <c r="EW1131" s="202"/>
      <c r="EY1131" s="28"/>
      <c r="EZ1131" s="28"/>
      <c r="FA1131" s="28"/>
      <c r="FF1131" s="202"/>
      <c r="FH1131" s="28"/>
      <c r="FI1131" s="28"/>
      <c r="FJ1131" s="28"/>
      <c r="FO1131" s="202"/>
      <c r="FQ1131" s="28"/>
      <c r="FR1131" s="28"/>
      <c r="FS1131" s="28"/>
      <c r="FX1131" s="202"/>
      <c r="FZ1131" s="28"/>
      <c r="GA1131" s="28"/>
      <c r="GB1131" s="28"/>
      <c r="GG1131" s="202"/>
      <c r="GI1131" s="28"/>
      <c r="GJ1131" s="28"/>
      <c r="GK1131" s="28"/>
      <c r="GP1131" s="202"/>
      <c r="GR1131" s="28"/>
      <c r="GS1131" s="28"/>
      <c r="GT1131" s="28"/>
      <c r="GY1131" s="202"/>
      <c r="HA1131" s="28"/>
      <c r="HB1131" s="28"/>
      <c r="HC1131" s="28"/>
      <c r="HH1131" s="202"/>
      <c r="HJ1131" s="28"/>
      <c r="HK1131" s="28"/>
      <c r="HL1131" s="28"/>
      <c r="HQ1131" s="28"/>
      <c r="HR1131" s="28"/>
      <c r="HS1131" s="28"/>
      <c r="HT1131" s="28"/>
      <c r="HU1131" s="28"/>
      <c r="HV1131" s="28"/>
      <c r="HW1131" s="28"/>
      <c r="HX1131" s="28"/>
      <c r="HY1131" s="28"/>
      <c r="HZ1131" s="28"/>
      <c r="IA1131" s="28"/>
      <c r="IB1131" s="28"/>
      <c r="IC1131" s="28"/>
      <c r="ID1131" s="28"/>
      <c r="IE1131" s="28"/>
      <c r="IF1131" s="28"/>
      <c r="IG1131" s="28"/>
      <c r="IH1131" s="28"/>
      <c r="II1131" s="28"/>
      <c r="IJ1131" s="28"/>
      <c r="IK1131" s="28"/>
      <c r="IL1131" s="28"/>
      <c r="IM1131" s="28"/>
      <c r="IN1131" s="28"/>
      <c r="IO1131" s="28"/>
      <c r="IP1131" s="28"/>
      <c r="IQ1131" s="28"/>
      <c r="IR1131" s="28"/>
      <c r="IS1131" s="28"/>
      <c r="IT1131" s="28"/>
      <c r="IU1131" s="28"/>
      <c r="IV1131" s="28"/>
    </row>
    <row r="1132" spans="1:256" s="54" customFormat="1" ht="18">
      <c r="A1132" s="364" t="s">
        <v>898</v>
      </c>
      <c r="B1132" s="28"/>
      <c r="C1132" s="292"/>
      <c r="D1132" s="365" t="s">
        <v>129</v>
      </c>
      <c r="E1132" s="54">
        <f t="shared" si="19"/>
        <v>1</v>
      </c>
      <c r="F1132" s="305">
        <f t="shared" si="20"/>
        <v>40</v>
      </c>
      <c r="H1132" s="300"/>
      <c r="I1132" s="300"/>
      <c r="J1132" s="300">
        <v>15</v>
      </c>
      <c r="K1132" s="300">
        <v>25</v>
      </c>
      <c r="L1132" s="300"/>
      <c r="M1132" s="300"/>
      <c r="N1132" s="28"/>
      <c r="R1132" s="202"/>
      <c r="T1132" s="28"/>
      <c r="U1132" s="28"/>
      <c r="V1132" s="28"/>
      <c r="AA1132" s="202"/>
      <c r="AC1132" s="28"/>
      <c r="AD1132" s="28"/>
      <c r="AE1132" s="28"/>
      <c r="AJ1132" s="202"/>
      <c r="AL1132" s="28"/>
      <c r="AM1132" s="28"/>
      <c r="AN1132" s="28"/>
      <c r="AS1132" s="202"/>
      <c r="AU1132" s="28"/>
      <c r="AV1132" s="28"/>
      <c r="AW1132" s="28"/>
      <c r="BB1132" s="202"/>
      <c r="BD1132" s="28"/>
      <c r="BE1132" s="28"/>
      <c r="BF1132" s="28"/>
      <c r="BK1132" s="202"/>
      <c r="BM1132" s="28"/>
      <c r="BN1132" s="28"/>
      <c r="BO1132" s="28"/>
      <c r="BT1132" s="202"/>
      <c r="BV1132" s="28"/>
      <c r="BW1132" s="28"/>
      <c r="BX1132" s="28"/>
      <c r="CC1132" s="202"/>
      <c r="CE1132" s="28"/>
      <c r="CF1132" s="28"/>
      <c r="CG1132" s="28"/>
      <c r="CL1132" s="202"/>
      <c r="CN1132" s="28"/>
      <c r="CO1132" s="28"/>
      <c r="CP1132" s="28"/>
      <c r="CU1132" s="202"/>
      <c r="CW1132" s="28"/>
      <c r="CX1132" s="28"/>
      <c r="CY1132" s="28"/>
      <c r="DD1132" s="202"/>
      <c r="DF1132" s="28"/>
      <c r="DG1132" s="28"/>
      <c r="DH1132" s="28"/>
      <c r="DM1132" s="202"/>
      <c r="DO1132" s="28"/>
      <c r="DP1132" s="28"/>
      <c r="DQ1132" s="28"/>
      <c r="DV1132" s="202"/>
      <c r="DX1132" s="28"/>
      <c r="DY1132" s="28"/>
      <c r="DZ1132" s="28"/>
      <c r="EE1132" s="202"/>
      <c r="EG1132" s="28"/>
      <c r="EH1132" s="28"/>
      <c r="EI1132" s="28"/>
      <c r="EN1132" s="202"/>
      <c r="EP1132" s="28"/>
      <c r="EQ1132" s="28"/>
      <c r="ER1132" s="28"/>
      <c r="EW1132" s="202"/>
      <c r="EY1132" s="28"/>
      <c r="EZ1132" s="28"/>
      <c r="FA1132" s="28"/>
      <c r="FF1132" s="202"/>
      <c r="FH1132" s="28"/>
      <c r="FI1132" s="28"/>
      <c r="FJ1132" s="28"/>
      <c r="FO1132" s="202"/>
      <c r="FQ1132" s="28"/>
      <c r="FR1132" s="28"/>
      <c r="FS1132" s="28"/>
      <c r="FX1132" s="202"/>
      <c r="FZ1132" s="28"/>
      <c r="GA1132" s="28"/>
      <c r="GB1132" s="28"/>
      <c r="GG1132" s="202"/>
      <c r="GI1132" s="28"/>
      <c r="GJ1132" s="28"/>
      <c r="GK1132" s="28"/>
      <c r="GP1132" s="202"/>
      <c r="GR1132" s="28"/>
      <c r="GS1132" s="28"/>
      <c r="GT1132" s="28"/>
      <c r="GY1132" s="202"/>
      <c r="HA1132" s="28"/>
      <c r="HB1132" s="28"/>
      <c r="HC1132" s="28"/>
      <c r="HH1132" s="202"/>
      <c r="HJ1132" s="28"/>
      <c r="HK1132" s="28"/>
      <c r="HL1132" s="28"/>
      <c r="HQ1132" s="28"/>
      <c r="HR1132" s="28"/>
      <c r="HS1132" s="28"/>
      <c r="HT1132" s="28"/>
      <c r="HU1132" s="28"/>
      <c r="HV1132" s="28"/>
      <c r="HW1132" s="28"/>
      <c r="HX1132" s="28"/>
      <c r="HY1132" s="28"/>
      <c r="HZ1132" s="28"/>
      <c r="IA1132" s="28"/>
      <c r="IB1132" s="28"/>
      <c r="IC1132" s="28"/>
      <c r="ID1132" s="28"/>
      <c r="IE1132" s="28"/>
      <c r="IF1132" s="28"/>
      <c r="IG1132" s="28"/>
      <c r="IH1132" s="28"/>
      <c r="II1132" s="28"/>
      <c r="IJ1132" s="28"/>
      <c r="IK1132" s="28"/>
      <c r="IL1132" s="28"/>
      <c r="IM1132" s="28"/>
      <c r="IN1132" s="28"/>
      <c r="IO1132" s="28"/>
      <c r="IP1132" s="28"/>
      <c r="IQ1132" s="28"/>
      <c r="IR1132" s="28"/>
      <c r="IS1132" s="28"/>
      <c r="IT1132" s="28"/>
      <c r="IU1132" s="28"/>
      <c r="IV1132" s="28"/>
    </row>
    <row r="1133" spans="1:256" s="54" customFormat="1" ht="18">
      <c r="A1133" s="364" t="s">
        <v>1353</v>
      </c>
      <c r="B1133" s="28"/>
      <c r="C1133" s="292"/>
      <c r="D1133" s="365" t="s">
        <v>129</v>
      </c>
      <c r="E1133" s="54">
        <f t="shared" si="19"/>
        <v>0</v>
      </c>
      <c r="F1133" s="305">
        <f t="shared" si="20"/>
        <v>0</v>
      </c>
      <c r="H1133" s="300"/>
      <c r="I1133" s="300"/>
      <c r="J1133" s="300"/>
      <c r="K1133" s="300"/>
      <c r="L1133" s="300"/>
      <c r="M1133" s="300"/>
      <c r="N1133" s="28"/>
      <c r="R1133" s="202"/>
      <c r="T1133" s="28"/>
      <c r="U1133" s="28"/>
      <c r="V1133" s="28"/>
      <c r="AA1133" s="202"/>
      <c r="AC1133" s="28"/>
      <c r="AD1133" s="28"/>
      <c r="AE1133" s="28"/>
      <c r="AJ1133" s="202"/>
      <c r="AL1133" s="28"/>
      <c r="AM1133" s="28"/>
      <c r="AN1133" s="28"/>
      <c r="AS1133" s="202"/>
      <c r="AU1133" s="28"/>
      <c r="AV1133" s="28"/>
      <c r="AW1133" s="28"/>
      <c r="BB1133" s="202"/>
      <c r="BD1133" s="28"/>
      <c r="BE1133" s="28"/>
      <c r="BF1133" s="28"/>
      <c r="BK1133" s="202"/>
      <c r="BM1133" s="28"/>
      <c r="BN1133" s="28"/>
      <c r="BO1133" s="28"/>
      <c r="BT1133" s="202"/>
      <c r="BV1133" s="28"/>
      <c r="BW1133" s="28"/>
      <c r="BX1133" s="28"/>
      <c r="CC1133" s="202"/>
      <c r="CE1133" s="28"/>
      <c r="CF1133" s="28"/>
      <c r="CG1133" s="28"/>
      <c r="CL1133" s="202"/>
      <c r="CN1133" s="28"/>
      <c r="CO1133" s="28"/>
      <c r="CP1133" s="28"/>
      <c r="CU1133" s="202"/>
      <c r="CW1133" s="28"/>
      <c r="CX1133" s="28"/>
      <c r="CY1133" s="28"/>
      <c r="DD1133" s="202"/>
      <c r="DF1133" s="28"/>
      <c r="DG1133" s="28"/>
      <c r="DH1133" s="28"/>
      <c r="DM1133" s="202"/>
      <c r="DO1133" s="28"/>
      <c r="DP1133" s="28"/>
      <c r="DQ1133" s="28"/>
      <c r="DV1133" s="202"/>
      <c r="DX1133" s="28"/>
      <c r="DY1133" s="28"/>
      <c r="DZ1133" s="28"/>
      <c r="EE1133" s="202"/>
      <c r="EG1133" s="28"/>
      <c r="EH1133" s="28"/>
      <c r="EI1133" s="28"/>
      <c r="EN1133" s="202"/>
      <c r="EP1133" s="28"/>
      <c r="EQ1133" s="28"/>
      <c r="ER1133" s="28"/>
      <c r="EW1133" s="202"/>
      <c r="EY1133" s="28"/>
      <c r="EZ1133" s="28"/>
      <c r="FA1133" s="28"/>
      <c r="FF1133" s="202"/>
      <c r="FH1133" s="28"/>
      <c r="FI1133" s="28"/>
      <c r="FJ1133" s="28"/>
      <c r="FO1133" s="202"/>
      <c r="FQ1133" s="28"/>
      <c r="FR1133" s="28"/>
      <c r="FS1133" s="28"/>
      <c r="FX1133" s="202"/>
      <c r="FZ1133" s="28"/>
      <c r="GA1133" s="28"/>
      <c r="GB1133" s="28"/>
      <c r="GG1133" s="202"/>
      <c r="GI1133" s="28"/>
      <c r="GJ1133" s="28"/>
      <c r="GK1133" s="28"/>
      <c r="GP1133" s="202"/>
      <c r="GR1133" s="28"/>
      <c r="GS1133" s="28"/>
      <c r="GT1133" s="28"/>
      <c r="GY1133" s="202"/>
      <c r="HA1133" s="28"/>
      <c r="HB1133" s="28"/>
      <c r="HC1133" s="28"/>
      <c r="HH1133" s="202"/>
      <c r="HJ1133" s="28"/>
      <c r="HK1133" s="28"/>
      <c r="HL1133" s="28"/>
      <c r="HQ1133" s="28"/>
      <c r="HR1133" s="28"/>
      <c r="HS1133" s="28"/>
      <c r="HT1133" s="28"/>
      <c r="HU1133" s="28"/>
      <c r="HV1133" s="28"/>
      <c r="HW1133" s="28"/>
      <c r="HX1133" s="28"/>
      <c r="HY1133" s="28"/>
      <c r="HZ1133" s="28"/>
      <c r="IA1133" s="28"/>
      <c r="IB1133" s="28"/>
      <c r="IC1133" s="28"/>
      <c r="ID1133" s="28"/>
      <c r="IE1133" s="28"/>
      <c r="IF1133" s="28"/>
      <c r="IG1133" s="28"/>
      <c r="IH1133" s="28"/>
      <c r="II1133" s="28"/>
      <c r="IJ1133" s="28"/>
      <c r="IK1133" s="28"/>
      <c r="IL1133" s="28"/>
      <c r="IM1133" s="28"/>
      <c r="IN1133" s="28"/>
      <c r="IO1133" s="28"/>
      <c r="IP1133" s="28"/>
      <c r="IQ1133" s="28"/>
      <c r="IR1133" s="28"/>
      <c r="IS1133" s="28"/>
      <c r="IT1133" s="28"/>
      <c r="IU1133" s="28"/>
      <c r="IV1133" s="28"/>
    </row>
    <row r="1134" spans="1:256" s="54" customFormat="1" ht="18">
      <c r="A1134" s="364" t="s">
        <v>1380</v>
      </c>
      <c r="B1134" s="28"/>
      <c r="C1134" s="292"/>
      <c r="D1134" s="365" t="s">
        <v>129</v>
      </c>
      <c r="E1134" s="54">
        <f t="shared" si="19"/>
        <v>0</v>
      </c>
      <c r="F1134" s="305">
        <f t="shared" si="20"/>
        <v>0</v>
      </c>
      <c r="J1134" s="28"/>
      <c r="L1134" s="28"/>
      <c r="N1134" s="28"/>
      <c r="R1134" s="202"/>
      <c r="T1134" s="28"/>
      <c r="U1134" s="28"/>
      <c r="V1134" s="28"/>
      <c r="AA1134" s="202"/>
      <c r="AC1134" s="28"/>
      <c r="AD1134" s="28"/>
      <c r="AE1134" s="28"/>
      <c r="AJ1134" s="202"/>
      <c r="AL1134" s="28"/>
      <c r="AM1134" s="28"/>
      <c r="AN1134" s="28"/>
      <c r="AS1134" s="202"/>
      <c r="AU1134" s="28"/>
      <c r="AV1134" s="28"/>
      <c r="AW1134" s="28"/>
      <c r="BB1134" s="202"/>
      <c r="BD1134" s="28"/>
      <c r="BE1134" s="28"/>
      <c r="BF1134" s="28"/>
      <c r="BK1134" s="202"/>
      <c r="BM1134" s="28"/>
      <c r="BN1134" s="28"/>
      <c r="BO1134" s="28"/>
      <c r="BT1134" s="202"/>
      <c r="BV1134" s="28"/>
      <c r="BW1134" s="28"/>
      <c r="BX1134" s="28"/>
      <c r="CC1134" s="202"/>
      <c r="CE1134" s="28"/>
      <c r="CF1134" s="28"/>
      <c r="CG1134" s="28"/>
      <c r="CL1134" s="202"/>
      <c r="CN1134" s="28"/>
      <c r="CO1134" s="28"/>
      <c r="CP1134" s="28"/>
      <c r="CU1134" s="202"/>
      <c r="CW1134" s="28"/>
      <c r="CX1134" s="28"/>
      <c r="CY1134" s="28"/>
      <c r="DD1134" s="202"/>
      <c r="DF1134" s="28"/>
      <c r="DG1134" s="28"/>
      <c r="DH1134" s="28"/>
      <c r="DM1134" s="202"/>
      <c r="DO1134" s="28"/>
      <c r="DP1134" s="28"/>
      <c r="DQ1134" s="28"/>
      <c r="DV1134" s="202"/>
      <c r="DX1134" s="28"/>
      <c r="DY1134" s="28"/>
      <c r="DZ1134" s="28"/>
      <c r="EE1134" s="202"/>
      <c r="EG1134" s="28"/>
      <c r="EH1134" s="28"/>
      <c r="EI1134" s="28"/>
      <c r="EN1134" s="202"/>
      <c r="EP1134" s="28"/>
      <c r="EQ1134" s="28"/>
      <c r="ER1134" s="28"/>
      <c r="EW1134" s="202"/>
      <c r="EY1134" s="28"/>
      <c r="EZ1134" s="28"/>
      <c r="FA1134" s="28"/>
      <c r="FF1134" s="202"/>
      <c r="FH1134" s="28"/>
      <c r="FI1134" s="28"/>
      <c r="FJ1134" s="28"/>
      <c r="FO1134" s="202"/>
      <c r="FQ1134" s="28"/>
      <c r="FR1134" s="28"/>
      <c r="FS1134" s="28"/>
      <c r="FX1134" s="202"/>
      <c r="FZ1134" s="28"/>
      <c r="GA1134" s="28"/>
      <c r="GB1134" s="28"/>
      <c r="GG1134" s="202"/>
      <c r="GI1134" s="28"/>
      <c r="GJ1134" s="28"/>
      <c r="GK1134" s="28"/>
      <c r="GP1134" s="202"/>
      <c r="GR1134" s="28"/>
      <c r="GS1134" s="28"/>
      <c r="GT1134" s="28"/>
      <c r="GY1134" s="202"/>
      <c r="HA1134" s="28"/>
      <c r="HB1134" s="28"/>
      <c r="HC1134" s="28"/>
      <c r="HH1134" s="202"/>
      <c r="HJ1134" s="28"/>
      <c r="HK1134" s="28"/>
      <c r="HL1134" s="28"/>
      <c r="HQ1134" s="28"/>
      <c r="HR1134" s="28"/>
      <c r="HS1134" s="28"/>
      <c r="HT1134" s="28"/>
      <c r="HU1134" s="28"/>
      <c r="HV1134" s="28"/>
      <c r="HW1134" s="28"/>
      <c r="HX1134" s="28"/>
      <c r="HY1134" s="28"/>
      <c r="HZ1134" s="28"/>
      <c r="IA1134" s="28"/>
      <c r="IB1134" s="28"/>
      <c r="IC1134" s="28"/>
      <c r="ID1134" s="28"/>
      <c r="IE1134" s="28"/>
      <c r="IF1134" s="28"/>
      <c r="IG1134" s="28"/>
      <c r="IH1134" s="28"/>
      <c r="II1134" s="28"/>
      <c r="IJ1134" s="28"/>
      <c r="IK1134" s="28"/>
      <c r="IL1134" s="28"/>
      <c r="IM1134" s="28"/>
      <c r="IN1134" s="28"/>
      <c r="IO1134" s="28"/>
      <c r="IP1134" s="28"/>
      <c r="IQ1134" s="28"/>
      <c r="IR1134" s="28"/>
      <c r="IS1134" s="28"/>
      <c r="IT1134" s="28"/>
      <c r="IU1134" s="28"/>
      <c r="IV1134" s="28"/>
    </row>
    <row r="1135" spans="1:256" s="54" customFormat="1" ht="18">
      <c r="A1135" s="364" t="s">
        <v>1078</v>
      </c>
      <c r="B1135" s="28"/>
      <c r="C1135" s="292"/>
      <c r="D1135" s="365" t="s">
        <v>129</v>
      </c>
      <c r="E1135" s="54">
        <f t="shared" si="19"/>
        <v>0</v>
      </c>
      <c r="F1135" s="305">
        <f t="shared" si="20"/>
        <v>27</v>
      </c>
      <c r="J1135" s="28">
        <v>7</v>
      </c>
      <c r="K1135" s="300">
        <v>20</v>
      </c>
      <c r="L1135" s="28"/>
      <c r="N1135" s="28"/>
      <c r="R1135" s="202"/>
      <c r="T1135" s="28"/>
      <c r="U1135" s="28"/>
      <c r="V1135" s="28"/>
      <c r="AA1135" s="202"/>
      <c r="AC1135" s="28"/>
      <c r="AD1135" s="28"/>
      <c r="AE1135" s="28"/>
      <c r="AJ1135" s="202"/>
      <c r="AL1135" s="28"/>
      <c r="AM1135" s="28"/>
      <c r="AN1135" s="28"/>
      <c r="AS1135" s="202"/>
      <c r="AU1135" s="28"/>
      <c r="AV1135" s="28"/>
      <c r="AW1135" s="28"/>
      <c r="BB1135" s="202"/>
      <c r="BD1135" s="28"/>
      <c r="BE1135" s="28"/>
      <c r="BF1135" s="28"/>
      <c r="BK1135" s="202"/>
      <c r="BM1135" s="28"/>
      <c r="BN1135" s="28"/>
      <c r="BO1135" s="28"/>
      <c r="BT1135" s="202"/>
      <c r="BV1135" s="28"/>
      <c r="BW1135" s="28"/>
      <c r="BX1135" s="28"/>
      <c r="CC1135" s="202"/>
      <c r="CE1135" s="28"/>
      <c r="CF1135" s="28"/>
      <c r="CG1135" s="28"/>
      <c r="CL1135" s="202"/>
      <c r="CN1135" s="28"/>
      <c r="CO1135" s="28"/>
      <c r="CP1135" s="28"/>
      <c r="CU1135" s="202"/>
      <c r="CW1135" s="28"/>
      <c r="CX1135" s="28"/>
      <c r="CY1135" s="28"/>
      <c r="DD1135" s="202"/>
      <c r="DF1135" s="28"/>
      <c r="DG1135" s="28"/>
      <c r="DH1135" s="28"/>
      <c r="DM1135" s="202"/>
      <c r="DO1135" s="28"/>
      <c r="DP1135" s="28"/>
      <c r="DQ1135" s="28"/>
      <c r="DV1135" s="202"/>
      <c r="DX1135" s="28"/>
      <c r="DY1135" s="28"/>
      <c r="DZ1135" s="28"/>
      <c r="EE1135" s="202"/>
      <c r="EG1135" s="28"/>
      <c r="EH1135" s="28"/>
      <c r="EI1135" s="28"/>
      <c r="EN1135" s="202"/>
      <c r="EP1135" s="28"/>
      <c r="EQ1135" s="28"/>
      <c r="ER1135" s="28"/>
      <c r="EW1135" s="202"/>
      <c r="EY1135" s="28"/>
      <c r="EZ1135" s="28"/>
      <c r="FA1135" s="28"/>
      <c r="FF1135" s="202"/>
      <c r="FH1135" s="28"/>
      <c r="FI1135" s="28"/>
      <c r="FJ1135" s="28"/>
      <c r="FO1135" s="202"/>
      <c r="FQ1135" s="28"/>
      <c r="FR1135" s="28"/>
      <c r="FS1135" s="28"/>
      <c r="FX1135" s="202"/>
      <c r="FZ1135" s="28"/>
      <c r="GA1135" s="28"/>
      <c r="GB1135" s="28"/>
      <c r="GG1135" s="202"/>
      <c r="GI1135" s="28"/>
      <c r="GJ1135" s="28"/>
      <c r="GK1135" s="28"/>
      <c r="GP1135" s="202"/>
      <c r="GR1135" s="28"/>
      <c r="GS1135" s="28"/>
      <c r="GT1135" s="28"/>
      <c r="GY1135" s="202"/>
      <c r="HA1135" s="28"/>
      <c r="HB1135" s="28"/>
      <c r="HC1135" s="28"/>
      <c r="HH1135" s="202"/>
      <c r="HJ1135" s="28"/>
      <c r="HK1135" s="28"/>
      <c r="HL1135" s="28"/>
      <c r="HQ1135" s="28"/>
      <c r="HR1135" s="28"/>
      <c r="HS1135" s="28"/>
      <c r="HT1135" s="28"/>
      <c r="HU1135" s="28"/>
      <c r="HV1135" s="28"/>
      <c r="HW1135" s="28"/>
      <c r="HX1135" s="28"/>
      <c r="HY1135" s="28"/>
      <c r="HZ1135" s="28"/>
      <c r="IA1135" s="28"/>
      <c r="IB1135" s="28"/>
      <c r="IC1135" s="28"/>
      <c r="ID1135" s="28"/>
      <c r="IE1135" s="28"/>
      <c r="IF1135" s="28"/>
      <c r="IG1135" s="28"/>
      <c r="IH1135" s="28"/>
      <c r="II1135" s="28"/>
      <c r="IJ1135" s="28"/>
      <c r="IK1135" s="28"/>
      <c r="IL1135" s="28"/>
      <c r="IM1135" s="28"/>
      <c r="IN1135" s="28"/>
      <c r="IO1135" s="28"/>
      <c r="IP1135" s="28"/>
      <c r="IQ1135" s="28"/>
      <c r="IR1135" s="28"/>
      <c r="IS1135" s="28"/>
      <c r="IT1135" s="28"/>
      <c r="IU1135" s="28"/>
      <c r="IV1135" s="28"/>
    </row>
    <row r="1136" spans="1:256" s="54" customFormat="1" ht="18">
      <c r="A1136" s="364" t="s">
        <v>955</v>
      </c>
      <c r="B1136" s="28"/>
      <c r="C1136" s="292"/>
      <c r="D1136" s="365" t="s">
        <v>129</v>
      </c>
      <c r="E1136" s="54">
        <f t="shared" si="19"/>
        <v>1</v>
      </c>
      <c r="F1136" s="305">
        <f t="shared" si="20"/>
        <v>5</v>
      </c>
      <c r="G1136" s="54">
        <v>4</v>
      </c>
      <c r="I1136" s="300"/>
      <c r="J1136" s="28">
        <v>1</v>
      </c>
      <c r="L1136" s="28"/>
      <c r="N1136" s="28"/>
      <c r="R1136" s="202"/>
      <c r="T1136" s="28"/>
      <c r="U1136" s="28"/>
      <c r="V1136" s="28"/>
      <c r="AA1136" s="202"/>
      <c r="AC1136" s="28"/>
      <c r="AD1136" s="28"/>
      <c r="AE1136" s="28"/>
      <c r="AJ1136" s="202"/>
      <c r="AL1136" s="28"/>
      <c r="AM1136" s="28"/>
      <c r="AN1136" s="28"/>
      <c r="AS1136" s="202"/>
      <c r="AU1136" s="28"/>
      <c r="AV1136" s="28"/>
      <c r="AW1136" s="28"/>
      <c r="BB1136" s="202"/>
      <c r="BD1136" s="28"/>
      <c r="BE1136" s="28"/>
      <c r="BF1136" s="28"/>
      <c r="BK1136" s="202"/>
      <c r="BM1136" s="28"/>
      <c r="BN1136" s="28"/>
      <c r="BO1136" s="28"/>
      <c r="BT1136" s="202"/>
      <c r="BV1136" s="28"/>
      <c r="BW1136" s="28"/>
      <c r="BX1136" s="28"/>
      <c r="CC1136" s="202"/>
      <c r="CE1136" s="28"/>
      <c r="CF1136" s="28"/>
      <c r="CG1136" s="28"/>
      <c r="CL1136" s="202"/>
      <c r="CN1136" s="28"/>
      <c r="CO1136" s="28"/>
      <c r="CP1136" s="28"/>
      <c r="CU1136" s="202"/>
      <c r="CW1136" s="28"/>
      <c r="CX1136" s="28"/>
      <c r="CY1136" s="28"/>
      <c r="DD1136" s="202"/>
      <c r="DF1136" s="28"/>
      <c r="DG1136" s="28"/>
      <c r="DH1136" s="28"/>
      <c r="DM1136" s="202"/>
      <c r="DO1136" s="28"/>
      <c r="DP1136" s="28"/>
      <c r="DQ1136" s="28"/>
      <c r="DV1136" s="202"/>
      <c r="DX1136" s="28"/>
      <c r="DY1136" s="28"/>
      <c r="DZ1136" s="28"/>
      <c r="EE1136" s="202"/>
      <c r="EG1136" s="28"/>
      <c r="EH1136" s="28"/>
      <c r="EI1136" s="28"/>
      <c r="EN1136" s="202"/>
      <c r="EP1136" s="28"/>
      <c r="EQ1136" s="28"/>
      <c r="ER1136" s="28"/>
      <c r="EW1136" s="202"/>
      <c r="EY1136" s="28"/>
      <c r="EZ1136" s="28"/>
      <c r="FA1136" s="28"/>
      <c r="FF1136" s="202"/>
      <c r="FH1136" s="28"/>
      <c r="FI1136" s="28"/>
      <c r="FJ1136" s="28"/>
      <c r="FO1136" s="202"/>
      <c r="FQ1136" s="28"/>
      <c r="FR1136" s="28"/>
      <c r="FS1136" s="28"/>
      <c r="FX1136" s="202"/>
      <c r="FZ1136" s="28"/>
      <c r="GA1136" s="28"/>
      <c r="GB1136" s="28"/>
      <c r="GG1136" s="202"/>
      <c r="GI1136" s="28"/>
      <c r="GJ1136" s="28"/>
      <c r="GK1136" s="28"/>
      <c r="GP1136" s="202"/>
      <c r="GR1136" s="28"/>
      <c r="GS1136" s="28"/>
      <c r="GT1136" s="28"/>
      <c r="GY1136" s="202"/>
      <c r="HA1136" s="28"/>
      <c r="HB1136" s="28"/>
      <c r="HC1136" s="28"/>
      <c r="HH1136" s="202"/>
      <c r="HJ1136" s="28"/>
      <c r="HK1136" s="28"/>
      <c r="HL1136" s="28"/>
      <c r="HQ1136" s="28"/>
      <c r="HR1136" s="28"/>
      <c r="HS1136" s="28"/>
      <c r="HT1136" s="28"/>
      <c r="HU1136" s="28"/>
      <c r="HV1136" s="28"/>
      <c r="HW1136" s="28"/>
      <c r="HX1136" s="28"/>
      <c r="HY1136" s="28"/>
      <c r="HZ1136" s="28"/>
      <c r="IA1136" s="28"/>
      <c r="IB1136" s="28"/>
      <c r="IC1136" s="28"/>
      <c r="ID1136" s="28"/>
      <c r="IE1136" s="28"/>
      <c r="IF1136" s="28"/>
      <c r="IG1136" s="28"/>
      <c r="IH1136" s="28"/>
      <c r="II1136" s="28"/>
      <c r="IJ1136" s="28"/>
      <c r="IK1136" s="28"/>
      <c r="IL1136" s="28"/>
      <c r="IM1136" s="28"/>
      <c r="IN1136" s="28"/>
      <c r="IO1136" s="28"/>
      <c r="IP1136" s="28"/>
      <c r="IQ1136" s="28"/>
      <c r="IR1136" s="28"/>
      <c r="IS1136" s="28"/>
      <c r="IT1136" s="28"/>
      <c r="IU1136" s="28"/>
      <c r="IV1136" s="28"/>
    </row>
    <row r="1137" spans="1:256" s="54" customFormat="1" ht="18">
      <c r="A1137" s="364" t="s">
        <v>444</v>
      </c>
      <c r="B1137" s="28"/>
      <c r="C1137" s="292"/>
      <c r="D1137" s="54" t="s">
        <v>137</v>
      </c>
      <c r="E1137" s="54">
        <f t="shared" si="19"/>
        <v>8</v>
      </c>
      <c r="F1137" s="305">
        <f t="shared" si="20"/>
        <v>193</v>
      </c>
      <c r="H1137" s="28">
        <v>130</v>
      </c>
      <c r="I1137" s="28">
        <v>52</v>
      </c>
      <c r="J1137" s="28">
        <v>11</v>
      </c>
      <c r="K1137" s="28"/>
      <c r="L1137" s="28"/>
      <c r="M1137" s="28"/>
      <c r="N1137" s="28"/>
      <c r="R1137" s="202"/>
      <c r="T1137" s="28"/>
      <c r="U1137" s="28"/>
      <c r="V1137" s="28"/>
      <c r="AA1137" s="202"/>
      <c r="AC1137" s="28"/>
      <c r="AD1137" s="28"/>
      <c r="AE1137" s="28"/>
      <c r="AJ1137" s="202"/>
      <c r="AL1137" s="28"/>
      <c r="AM1137" s="28"/>
      <c r="AN1137" s="28"/>
      <c r="AS1137" s="202"/>
      <c r="AU1137" s="28"/>
      <c r="AV1137" s="28"/>
      <c r="AW1137" s="28"/>
      <c r="BB1137" s="202"/>
      <c r="BD1137" s="28"/>
      <c r="BE1137" s="28"/>
      <c r="BF1137" s="28"/>
      <c r="BK1137" s="202"/>
      <c r="BM1137" s="28"/>
      <c r="BN1137" s="28"/>
      <c r="BO1137" s="28"/>
      <c r="BT1137" s="202"/>
      <c r="BV1137" s="28"/>
      <c r="BW1137" s="28"/>
      <c r="BX1137" s="28"/>
      <c r="CC1137" s="202"/>
      <c r="CE1137" s="28"/>
      <c r="CF1137" s="28"/>
      <c r="CG1137" s="28"/>
      <c r="CL1137" s="202"/>
      <c r="CN1137" s="28"/>
      <c r="CO1137" s="28"/>
      <c r="CP1137" s="28"/>
      <c r="CU1137" s="202"/>
      <c r="CW1137" s="28"/>
      <c r="CX1137" s="28"/>
      <c r="CY1137" s="28"/>
      <c r="DD1137" s="202"/>
      <c r="DF1137" s="28"/>
      <c r="DG1137" s="28"/>
      <c r="DH1137" s="28"/>
      <c r="DM1137" s="202"/>
      <c r="DO1137" s="28"/>
      <c r="DP1137" s="28"/>
      <c r="DQ1137" s="28"/>
      <c r="DV1137" s="202"/>
      <c r="DX1137" s="28"/>
      <c r="DY1137" s="28"/>
      <c r="DZ1137" s="28"/>
      <c r="EE1137" s="202"/>
      <c r="EG1137" s="28"/>
      <c r="EH1137" s="28"/>
      <c r="EI1137" s="28"/>
      <c r="EN1137" s="202"/>
      <c r="EP1137" s="28"/>
      <c r="EQ1137" s="28"/>
      <c r="ER1137" s="28"/>
      <c r="EW1137" s="202"/>
      <c r="EY1137" s="28"/>
      <c r="EZ1137" s="28"/>
      <c r="FA1137" s="28"/>
      <c r="FF1137" s="202"/>
      <c r="FH1137" s="28"/>
      <c r="FI1137" s="28"/>
      <c r="FJ1137" s="28"/>
      <c r="FO1137" s="202"/>
      <c r="FQ1137" s="28"/>
      <c r="FR1137" s="28"/>
      <c r="FS1137" s="28"/>
      <c r="FX1137" s="202"/>
      <c r="FZ1137" s="28"/>
      <c r="GA1137" s="28"/>
      <c r="GB1137" s="28"/>
      <c r="GG1137" s="202"/>
      <c r="GI1137" s="28"/>
      <c r="GJ1137" s="28"/>
      <c r="GK1137" s="28"/>
      <c r="GP1137" s="202"/>
      <c r="GR1137" s="28"/>
      <c r="GS1137" s="28"/>
      <c r="GT1137" s="28"/>
      <c r="GY1137" s="202"/>
      <c r="HA1137" s="28"/>
      <c r="HB1137" s="28"/>
      <c r="HC1137" s="28"/>
      <c r="HH1137" s="202"/>
      <c r="HJ1137" s="28"/>
      <c r="HK1137" s="28"/>
      <c r="HL1137" s="28"/>
      <c r="HQ1137" s="28"/>
      <c r="HR1137" s="28"/>
      <c r="HS1137" s="28"/>
      <c r="HT1137" s="28"/>
      <c r="HU1137" s="28"/>
      <c r="HV1137" s="28"/>
      <c r="HW1137" s="28"/>
      <c r="HX1137" s="28"/>
      <c r="HY1137" s="28"/>
      <c r="HZ1137" s="28"/>
      <c r="IA1137" s="28"/>
      <c r="IB1137" s="28"/>
      <c r="IC1137" s="28"/>
      <c r="ID1137" s="28"/>
      <c r="IE1137" s="28"/>
      <c r="IF1137" s="28"/>
      <c r="IG1137" s="28"/>
      <c r="IH1137" s="28"/>
      <c r="II1137" s="28"/>
      <c r="IJ1137" s="28"/>
      <c r="IK1137" s="28"/>
      <c r="IL1137" s="28"/>
      <c r="IM1137" s="28"/>
      <c r="IN1137" s="28"/>
      <c r="IO1137" s="28"/>
      <c r="IP1137" s="28"/>
      <c r="IQ1137" s="28"/>
      <c r="IR1137" s="28"/>
      <c r="IS1137" s="28"/>
      <c r="IT1137" s="28"/>
      <c r="IU1137" s="28"/>
      <c r="IV1137" s="28"/>
    </row>
    <row r="1138" spans="1:256" s="54" customFormat="1" ht="18">
      <c r="A1138" s="364" t="s">
        <v>669</v>
      </c>
      <c r="B1138" s="292"/>
      <c r="C1138" s="292"/>
      <c r="D1138" s="54" t="s">
        <v>130</v>
      </c>
      <c r="E1138" s="54">
        <f t="shared" si="19"/>
        <v>20</v>
      </c>
      <c r="F1138" s="305">
        <f t="shared" si="20"/>
        <v>204</v>
      </c>
      <c r="G1138" s="54">
        <v>12</v>
      </c>
      <c r="H1138" s="28">
        <v>185</v>
      </c>
      <c r="I1138" s="28">
        <v>7</v>
      </c>
      <c r="J1138" s="28"/>
      <c r="K1138" s="28"/>
      <c r="M1138" s="28"/>
      <c r="N1138" s="28"/>
      <c r="R1138" s="202"/>
      <c r="T1138" s="28"/>
      <c r="U1138" s="28"/>
      <c r="V1138" s="28"/>
      <c r="AA1138" s="202"/>
      <c r="AC1138" s="28"/>
      <c r="AD1138" s="28"/>
      <c r="AE1138" s="28"/>
      <c r="AJ1138" s="202"/>
      <c r="AL1138" s="28"/>
      <c r="AM1138" s="28"/>
      <c r="AN1138" s="28"/>
      <c r="AS1138" s="202"/>
      <c r="AU1138" s="28"/>
      <c r="AV1138" s="28"/>
      <c r="AW1138" s="28"/>
      <c r="BB1138" s="202"/>
      <c r="BD1138" s="28"/>
      <c r="BE1138" s="28"/>
      <c r="BF1138" s="28"/>
      <c r="BK1138" s="202"/>
      <c r="BM1138" s="28"/>
      <c r="BN1138" s="28"/>
      <c r="BO1138" s="28"/>
      <c r="BT1138" s="202"/>
      <c r="BV1138" s="28"/>
      <c r="BW1138" s="28"/>
      <c r="BX1138" s="28"/>
      <c r="CC1138" s="202"/>
      <c r="CE1138" s="28"/>
      <c r="CF1138" s="28"/>
      <c r="CG1138" s="28"/>
      <c r="CL1138" s="202"/>
      <c r="CN1138" s="28"/>
      <c r="CO1138" s="28"/>
      <c r="CP1138" s="28"/>
      <c r="CU1138" s="202"/>
      <c r="CW1138" s="28"/>
      <c r="CX1138" s="28"/>
      <c r="CY1138" s="28"/>
      <c r="DD1138" s="202"/>
      <c r="DF1138" s="28"/>
      <c r="DG1138" s="28"/>
      <c r="DH1138" s="28"/>
      <c r="DM1138" s="202"/>
      <c r="DO1138" s="28"/>
      <c r="DP1138" s="28"/>
      <c r="DQ1138" s="28"/>
      <c r="DV1138" s="202"/>
      <c r="DX1138" s="28"/>
      <c r="DY1138" s="28"/>
      <c r="DZ1138" s="28"/>
      <c r="EE1138" s="202"/>
      <c r="EG1138" s="28"/>
      <c r="EH1138" s="28"/>
      <c r="EI1138" s="28"/>
      <c r="EN1138" s="202"/>
      <c r="EP1138" s="28"/>
      <c r="EQ1138" s="28"/>
      <c r="ER1138" s="28"/>
      <c r="EW1138" s="202"/>
      <c r="EY1138" s="28"/>
      <c r="EZ1138" s="28"/>
      <c r="FA1138" s="28"/>
      <c r="FF1138" s="202"/>
      <c r="FH1138" s="28"/>
      <c r="FI1138" s="28"/>
      <c r="FJ1138" s="28"/>
      <c r="FO1138" s="202"/>
      <c r="FQ1138" s="28"/>
      <c r="FR1138" s="28"/>
      <c r="FS1138" s="28"/>
      <c r="FX1138" s="202"/>
      <c r="FZ1138" s="28"/>
      <c r="GA1138" s="28"/>
      <c r="GB1138" s="28"/>
      <c r="GG1138" s="202"/>
      <c r="GI1138" s="28"/>
      <c r="GJ1138" s="28"/>
      <c r="GK1138" s="28"/>
      <c r="GP1138" s="202"/>
      <c r="GR1138" s="28"/>
      <c r="GS1138" s="28"/>
      <c r="GT1138" s="28"/>
      <c r="GY1138" s="202"/>
      <c r="HA1138" s="28"/>
      <c r="HB1138" s="28"/>
      <c r="HC1138" s="28"/>
      <c r="HH1138" s="202"/>
      <c r="HJ1138" s="28"/>
      <c r="HK1138" s="28"/>
      <c r="HL1138" s="28"/>
      <c r="HQ1138" s="28"/>
      <c r="HR1138" s="28"/>
      <c r="HS1138" s="28"/>
      <c r="HT1138" s="28"/>
      <c r="HU1138" s="28"/>
      <c r="HV1138" s="28"/>
      <c r="HW1138" s="28"/>
      <c r="HX1138" s="28"/>
      <c r="HY1138" s="28"/>
      <c r="HZ1138" s="28"/>
      <c r="IA1138" s="28"/>
      <c r="IB1138" s="28"/>
      <c r="IC1138" s="28"/>
      <c r="ID1138" s="28"/>
      <c r="IE1138" s="28"/>
      <c r="IF1138" s="28"/>
      <c r="IG1138" s="28"/>
      <c r="IH1138" s="28"/>
      <c r="II1138" s="28"/>
      <c r="IJ1138" s="28"/>
      <c r="IK1138" s="28"/>
      <c r="IL1138" s="28"/>
      <c r="IM1138" s="28"/>
      <c r="IN1138" s="28"/>
      <c r="IO1138" s="28"/>
      <c r="IP1138" s="28"/>
      <c r="IQ1138" s="28"/>
      <c r="IR1138" s="28"/>
      <c r="IS1138" s="28"/>
      <c r="IT1138" s="28"/>
      <c r="IU1138" s="28"/>
      <c r="IV1138" s="28"/>
    </row>
    <row r="1139" spans="1:256" s="54" customFormat="1" ht="18">
      <c r="A1139" s="364" t="s">
        <v>1306</v>
      </c>
      <c r="B1139" s="28"/>
      <c r="C1139" s="292"/>
      <c r="D1139" s="365" t="s">
        <v>129</v>
      </c>
      <c r="E1139" s="54">
        <f t="shared" ref="E1139:E1202" si="21">COUNTIF($A$481:$AHO$554,A1139)</f>
        <v>0</v>
      </c>
      <c r="F1139" s="305">
        <f t="shared" si="20"/>
        <v>0</v>
      </c>
      <c r="J1139" s="28"/>
      <c r="L1139" s="28"/>
      <c r="N1139" s="28"/>
      <c r="R1139" s="202"/>
      <c r="T1139" s="28"/>
      <c r="U1139" s="28"/>
      <c r="V1139" s="28"/>
      <c r="AA1139" s="202"/>
      <c r="AC1139" s="28"/>
      <c r="AD1139" s="28"/>
      <c r="AE1139" s="28"/>
      <c r="AJ1139" s="202"/>
      <c r="AL1139" s="28"/>
      <c r="AM1139" s="28"/>
      <c r="AN1139" s="28"/>
      <c r="AS1139" s="202"/>
      <c r="AU1139" s="28"/>
      <c r="AV1139" s="28"/>
      <c r="AW1139" s="28"/>
      <c r="BB1139" s="202"/>
      <c r="BD1139" s="28"/>
      <c r="BE1139" s="28"/>
      <c r="BF1139" s="28"/>
      <c r="BK1139" s="202"/>
      <c r="BM1139" s="28"/>
      <c r="BN1139" s="28"/>
      <c r="BO1139" s="28"/>
      <c r="BT1139" s="202"/>
      <c r="BV1139" s="28"/>
      <c r="BW1139" s="28"/>
      <c r="BX1139" s="28"/>
      <c r="CC1139" s="202"/>
      <c r="CE1139" s="28"/>
      <c r="CF1139" s="28"/>
      <c r="CG1139" s="28"/>
      <c r="CL1139" s="202"/>
      <c r="CN1139" s="28"/>
      <c r="CO1139" s="28"/>
      <c r="CP1139" s="28"/>
      <c r="CU1139" s="202"/>
      <c r="CW1139" s="28"/>
      <c r="CX1139" s="28"/>
      <c r="CY1139" s="28"/>
      <c r="DD1139" s="202"/>
      <c r="DF1139" s="28"/>
      <c r="DG1139" s="28"/>
      <c r="DH1139" s="28"/>
      <c r="DM1139" s="202"/>
      <c r="DO1139" s="28"/>
      <c r="DP1139" s="28"/>
      <c r="DQ1139" s="28"/>
      <c r="DV1139" s="202"/>
      <c r="DX1139" s="28"/>
      <c r="DY1139" s="28"/>
      <c r="DZ1139" s="28"/>
      <c r="EE1139" s="202"/>
      <c r="EG1139" s="28"/>
      <c r="EH1139" s="28"/>
      <c r="EI1139" s="28"/>
      <c r="EN1139" s="202"/>
      <c r="EP1139" s="28"/>
      <c r="EQ1139" s="28"/>
      <c r="ER1139" s="28"/>
      <c r="EW1139" s="202"/>
      <c r="EY1139" s="28"/>
      <c r="EZ1139" s="28"/>
      <c r="FA1139" s="28"/>
      <c r="FF1139" s="202"/>
      <c r="FH1139" s="28"/>
      <c r="FI1139" s="28"/>
      <c r="FJ1139" s="28"/>
      <c r="FO1139" s="202"/>
      <c r="FQ1139" s="28"/>
      <c r="FR1139" s="28"/>
      <c r="FS1139" s="28"/>
      <c r="FX1139" s="202"/>
      <c r="FZ1139" s="28"/>
      <c r="GA1139" s="28"/>
      <c r="GB1139" s="28"/>
      <c r="GG1139" s="202"/>
      <c r="GI1139" s="28"/>
      <c r="GJ1139" s="28"/>
      <c r="GK1139" s="28"/>
      <c r="GP1139" s="202"/>
      <c r="GR1139" s="28"/>
      <c r="GS1139" s="28"/>
      <c r="GT1139" s="28"/>
      <c r="GY1139" s="202"/>
      <c r="HA1139" s="28"/>
      <c r="HB1139" s="28"/>
      <c r="HC1139" s="28"/>
      <c r="HH1139" s="202"/>
      <c r="HJ1139" s="28"/>
      <c r="HK1139" s="28"/>
      <c r="HL1139" s="28"/>
      <c r="HQ1139" s="28"/>
      <c r="HR1139" s="28"/>
      <c r="HS1139" s="28"/>
      <c r="HT1139" s="28"/>
      <c r="HU1139" s="28"/>
      <c r="HV1139" s="28"/>
      <c r="HW1139" s="28"/>
      <c r="HX1139" s="28"/>
      <c r="HY1139" s="28"/>
      <c r="HZ1139" s="28"/>
      <c r="IA1139" s="28"/>
      <c r="IB1139" s="28"/>
      <c r="IC1139" s="28"/>
      <c r="ID1139" s="28"/>
      <c r="IE1139" s="28"/>
      <c r="IF1139" s="28"/>
      <c r="IG1139" s="28"/>
      <c r="IH1139" s="28"/>
      <c r="II1139" s="28"/>
      <c r="IJ1139" s="28"/>
      <c r="IK1139" s="28"/>
      <c r="IL1139" s="28"/>
      <c r="IM1139" s="28"/>
      <c r="IN1139" s="28"/>
      <c r="IO1139" s="28"/>
      <c r="IP1139" s="28"/>
      <c r="IQ1139" s="28"/>
      <c r="IR1139" s="28"/>
      <c r="IS1139" s="28"/>
      <c r="IT1139" s="28"/>
      <c r="IU1139" s="28"/>
      <c r="IV1139" s="28"/>
    </row>
    <row r="1140" spans="1:256" s="54" customFormat="1" ht="18">
      <c r="A1140" s="364" t="s">
        <v>597</v>
      </c>
      <c r="B1140" s="292"/>
      <c r="C1140" s="292"/>
      <c r="D1140" s="54" t="s">
        <v>132</v>
      </c>
      <c r="E1140" s="54">
        <f t="shared" si="21"/>
        <v>3</v>
      </c>
      <c r="F1140" s="305">
        <f t="shared" ref="F1140:F1203" si="22">SUM(G1140:L1140)</f>
        <v>14</v>
      </c>
      <c r="H1140" s="28">
        <v>14</v>
      </c>
      <c r="I1140" s="28"/>
      <c r="J1140" s="28"/>
      <c r="K1140" s="28"/>
      <c r="L1140" s="28"/>
      <c r="M1140" s="28"/>
      <c r="N1140" s="28"/>
      <c r="R1140" s="202"/>
      <c r="T1140" s="28"/>
      <c r="U1140" s="28"/>
      <c r="V1140" s="28"/>
      <c r="AA1140" s="202"/>
      <c r="AC1140" s="28"/>
      <c r="AD1140" s="28"/>
      <c r="AE1140" s="28"/>
      <c r="AJ1140" s="202"/>
      <c r="AL1140" s="28"/>
      <c r="AM1140" s="28"/>
      <c r="AN1140" s="28"/>
      <c r="AS1140" s="202"/>
      <c r="AU1140" s="28"/>
      <c r="AV1140" s="28"/>
      <c r="AW1140" s="28"/>
      <c r="BB1140" s="202"/>
      <c r="BD1140" s="28"/>
      <c r="BE1140" s="28"/>
      <c r="BF1140" s="28"/>
      <c r="BK1140" s="202"/>
      <c r="BM1140" s="28"/>
      <c r="BN1140" s="28"/>
      <c r="BO1140" s="28"/>
      <c r="BT1140" s="202"/>
      <c r="BV1140" s="28"/>
      <c r="BW1140" s="28"/>
      <c r="BX1140" s="28"/>
      <c r="CC1140" s="202"/>
      <c r="CE1140" s="28"/>
      <c r="CF1140" s="28"/>
      <c r="CG1140" s="28"/>
      <c r="CL1140" s="202"/>
      <c r="CN1140" s="28"/>
      <c r="CO1140" s="28"/>
      <c r="CP1140" s="28"/>
      <c r="CU1140" s="202"/>
      <c r="CW1140" s="28"/>
      <c r="CX1140" s="28"/>
      <c r="CY1140" s="28"/>
      <c r="DD1140" s="202"/>
      <c r="DF1140" s="28"/>
      <c r="DG1140" s="28"/>
      <c r="DH1140" s="28"/>
      <c r="DM1140" s="202"/>
      <c r="DO1140" s="28"/>
      <c r="DP1140" s="28"/>
      <c r="DQ1140" s="28"/>
      <c r="DV1140" s="202"/>
      <c r="DX1140" s="28"/>
      <c r="DY1140" s="28"/>
      <c r="DZ1140" s="28"/>
      <c r="EE1140" s="202"/>
      <c r="EG1140" s="28"/>
      <c r="EH1140" s="28"/>
      <c r="EI1140" s="28"/>
      <c r="EN1140" s="202"/>
      <c r="EP1140" s="28"/>
      <c r="EQ1140" s="28"/>
      <c r="ER1140" s="28"/>
      <c r="EW1140" s="202"/>
      <c r="EY1140" s="28"/>
      <c r="EZ1140" s="28"/>
      <c r="FA1140" s="28"/>
      <c r="FF1140" s="202"/>
      <c r="FH1140" s="28"/>
      <c r="FI1140" s="28"/>
      <c r="FJ1140" s="28"/>
      <c r="FO1140" s="202"/>
      <c r="FQ1140" s="28"/>
      <c r="FR1140" s="28"/>
      <c r="FS1140" s="28"/>
      <c r="FX1140" s="202"/>
      <c r="FZ1140" s="28"/>
      <c r="GA1140" s="28"/>
      <c r="GB1140" s="28"/>
      <c r="GG1140" s="202"/>
      <c r="GI1140" s="28"/>
      <c r="GJ1140" s="28"/>
      <c r="GK1140" s="28"/>
      <c r="GP1140" s="202"/>
      <c r="GR1140" s="28"/>
      <c r="GS1140" s="28"/>
      <c r="GT1140" s="28"/>
      <c r="GY1140" s="202"/>
      <c r="HA1140" s="28"/>
      <c r="HB1140" s="28"/>
      <c r="HC1140" s="28"/>
      <c r="HH1140" s="202"/>
      <c r="HJ1140" s="28"/>
      <c r="HK1140" s="28"/>
      <c r="HL1140" s="28"/>
      <c r="HQ1140" s="28"/>
      <c r="HR1140" s="28"/>
      <c r="HS1140" s="28"/>
      <c r="HT1140" s="28"/>
      <c r="HU1140" s="28"/>
      <c r="HV1140" s="28"/>
      <c r="HW1140" s="28"/>
      <c r="HX1140" s="28"/>
      <c r="HY1140" s="28"/>
      <c r="HZ1140" s="28"/>
      <c r="IA1140" s="28"/>
      <c r="IB1140" s="28"/>
      <c r="IC1140" s="28"/>
      <c r="ID1140" s="28"/>
      <c r="IE1140" s="28"/>
      <c r="IF1140" s="28"/>
      <c r="IG1140" s="28"/>
      <c r="IH1140" s="28"/>
      <c r="II1140" s="28"/>
      <c r="IJ1140" s="28"/>
      <c r="IK1140" s="28"/>
      <c r="IL1140" s="28"/>
      <c r="IM1140" s="28"/>
      <c r="IN1140" s="28"/>
      <c r="IO1140" s="28"/>
      <c r="IP1140" s="28"/>
      <c r="IQ1140" s="28"/>
      <c r="IR1140" s="28"/>
      <c r="IS1140" s="28"/>
      <c r="IT1140" s="28"/>
      <c r="IU1140" s="28"/>
      <c r="IV1140" s="28"/>
    </row>
    <row r="1141" spans="1:256" s="54" customFormat="1" ht="18">
      <c r="A1141" s="364" t="s">
        <v>672</v>
      </c>
      <c r="B1141" s="292"/>
      <c r="C1141" s="292"/>
      <c r="D1141" s="54" t="s">
        <v>130</v>
      </c>
      <c r="E1141" s="54">
        <f t="shared" si="21"/>
        <v>8</v>
      </c>
      <c r="F1141" s="305">
        <f t="shared" si="22"/>
        <v>42</v>
      </c>
      <c r="H1141" s="28">
        <v>27</v>
      </c>
      <c r="I1141" s="28">
        <v>6</v>
      </c>
      <c r="J1141" s="28">
        <v>4</v>
      </c>
      <c r="K1141" s="28">
        <v>5</v>
      </c>
      <c r="M1141" s="28"/>
      <c r="N1141" s="28"/>
      <c r="R1141" s="202"/>
      <c r="T1141" s="28"/>
      <c r="U1141" s="28"/>
      <c r="V1141" s="28"/>
      <c r="AA1141" s="202"/>
      <c r="AC1141" s="28"/>
      <c r="AD1141" s="28"/>
      <c r="AE1141" s="28"/>
      <c r="AJ1141" s="202"/>
      <c r="AL1141" s="28"/>
      <c r="AM1141" s="28"/>
      <c r="AN1141" s="28"/>
      <c r="AS1141" s="202"/>
      <c r="AU1141" s="28"/>
      <c r="AV1141" s="28"/>
      <c r="AW1141" s="28"/>
      <c r="BB1141" s="202"/>
      <c r="BD1141" s="28"/>
      <c r="BE1141" s="28"/>
      <c r="BF1141" s="28"/>
      <c r="BK1141" s="202"/>
      <c r="BM1141" s="28"/>
      <c r="BN1141" s="28"/>
      <c r="BO1141" s="28"/>
      <c r="BT1141" s="202"/>
      <c r="BV1141" s="28"/>
      <c r="BW1141" s="28"/>
      <c r="BX1141" s="28"/>
      <c r="CC1141" s="202"/>
      <c r="CE1141" s="28"/>
      <c r="CF1141" s="28"/>
      <c r="CG1141" s="28"/>
      <c r="CL1141" s="202"/>
      <c r="CN1141" s="28"/>
      <c r="CO1141" s="28"/>
      <c r="CP1141" s="28"/>
      <c r="CU1141" s="202"/>
      <c r="CW1141" s="28"/>
      <c r="CX1141" s="28"/>
      <c r="CY1141" s="28"/>
      <c r="DD1141" s="202"/>
      <c r="DF1141" s="28"/>
      <c r="DG1141" s="28"/>
      <c r="DH1141" s="28"/>
      <c r="DM1141" s="202"/>
      <c r="DO1141" s="28"/>
      <c r="DP1141" s="28"/>
      <c r="DQ1141" s="28"/>
      <c r="DV1141" s="202"/>
      <c r="DX1141" s="28"/>
      <c r="DY1141" s="28"/>
      <c r="DZ1141" s="28"/>
      <c r="EE1141" s="202"/>
      <c r="EG1141" s="28"/>
      <c r="EH1141" s="28"/>
      <c r="EI1141" s="28"/>
      <c r="EN1141" s="202"/>
      <c r="EP1141" s="28"/>
      <c r="EQ1141" s="28"/>
      <c r="ER1141" s="28"/>
      <c r="EW1141" s="202"/>
      <c r="EY1141" s="28"/>
      <c r="EZ1141" s="28"/>
      <c r="FA1141" s="28"/>
      <c r="FF1141" s="202"/>
      <c r="FH1141" s="28"/>
      <c r="FI1141" s="28"/>
      <c r="FJ1141" s="28"/>
      <c r="FO1141" s="202"/>
      <c r="FQ1141" s="28"/>
      <c r="FR1141" s="28"/>
      <c r="FS1141" s="28"/>
      <c r="FX1141" s="202"/>
      <c r="FZ1141" s="28"/>
      <c r="GA1141" s="28"/>
      <c r="GB1141" s="28"/>
      <c r="GG1141" s="202"/>
      <c r="GI1141" s="28"/>
      <c r="GJ1141" s="28"/>
      <c r="GK1141" s="28"/>
      <c r="GP1141" s="202"/>
      <c r="GR1141" s="28"/>
      <c r="GS1141" s="28"/>
      <c r="GT1141" s="28"/>
      <c r="GY1141" s="202"/>
      <c r="HA1141" s="28"/>
      <c r="HB1141" s="28"/>
      <c r="HC1141" s="28"/>
      <c r="HH1141" s="202"/>
      <c r="HJ1141" s="28"/>
      <c r="HK1141" s="28"/>
      <c r="HL1141" s="28"/>
      <c r="HQ1141" s="28"/>
      <c r="HR1141" s="28"/>
      <c r="HS1141" s="28"/>
      <c r="HT1141" s="28"/>
      <c r="HU1141" s="28"/>
      <c r="HV1141" s="28"/>
      <c r="HW1141" s="28"/>
      <c r="HX1141" s="28"/>
      <c r="HY1141" s="28"/>
      <c r="HZ1141" s="28"/>
      <c r="IA1141" s="28"/>
      <c r="IB1141" s="28"/>
      <c r="IC1141" s="28"/>
      <c r="ID1141" s="28"/>
      <c r="IE1141" s="28"/>
      <c r="IF1141" s="28"/>
      <c r="IG1141" s="28"/>
      <c r="IH1141" s="28"/>
      <c r="II1141" s="28"/>
      <c r="IJ1141" s="28"/>
      <c r="IK1141" s="28"/>
      <c r="IL1141" s="28"/>
      <c r="IM1141" s="28"/>
      <c r="IN1141" s="28"/>
      <c r="IO1141" s="28"/>
      <c r="IP1141" s="28"/>
      <c r="IQ1141" s="28"/>
      <c r="IR1141" s="28"/>
      <c r="IS1141" s="28"/>
      <c r="IT1141" s="28"/>
      <c r="IU1141" s="28"/>
      <c r="IV1141" s="28"/>
    </row>
    <row r="1142" spans="1:256" s="54" customFormat="1" ht="18">
      <c r="A1142" s="364" t="s">
        <v>1932</v>
      </c>
      <c r="B1142" s="28"/>
      <c r="C1142" s="292"/>
      <c r="D1142" s="365" t="s">
        <v>129</v>
      </c>
      <c r="E1142" s="54">
        <f t="shared" si="21"/>
        <v>0</v>
      </c>
      <c r="F1142" s="305">
        <f t="shared" si="22"/>
        <v>3</v>
      </c>
      <c r="I1142" s="300">
        <v>3</v>
      </c>
      <c r="J1142" s="28"/>
      <c r="N1142" s="28"/>
      <c r="R1142" s="202"/>
      <c r="T1142" s="28"/>
      <c r="U1142" s="28"/>
      <c r="V1142" s="28"/>
      <c r="AA1142" s="202"/>
      <c r="AC1142" s="28"/>
      <c r="AD1142" s="28"/>
      <c r="AE1142" s="28"/>
      <c r="AJ1142" s="202"/>
      <c r="AL1142" s="28"/>
      <c r="AM1142" s="28"/>
      <c r="AN1142" s="28"/>
      <c r="AS1142" s="202"/>
      <c r="AU1142" s="28"/>
      <c r="AV1142" s="28"/>
      <c r="AW1142" s="28"/>
      <c r="BB1142" s="202"/>
      <c r="BD1142" s="28"/>
      <c r="BE1142" s="28"/>
      <c r="BF1142" s="28"/>
      <c r="BK1142" s="202"/>
      <c r="BM1142" s="28"/>
      <c r="BN1142" s="28"/>
      <c r="BO1142" s="28"/>
      <c r="BT1142" s="202"/>
      <c r="BV1142" s="28"/>
      <c r="BW1142" s="28"/>
      <c r="BX1142" s="28"/>
      <c r="CC1142" s="202"/>
      <c r="CE1142" s="28"/>
      <c r="CF1142" s="28"/>
      <c r="CG1142" s="28"/>
      <c r="CL1142" s="202"/>
      <c r="CN1142" s="28"/>
      <c r="CO1142" s="28"/>
      <c r="CP1142" s="28"/>
      <c r="CU1142" s="202"/>
      <c r="CW1142" s="28"/>
      <c r="CX1142" s="28"/>
      <c r="CY1142" s="28"/>
      <c r="DD1142" s="202"/>
      <c r="DF1142" s="28"/>
      <c r="DG1142" s="28"/>
      <c r="DH1142" s="28"/>
      <c r="DM1142" s="202"/>
      <c r="DO1142" s="28"/>
      <c r="DP1142" s="28"/>
      <c r="DQ1142" s="28"/>
      <c r="DV1142" s="202"/>
      <c r="DX1142" s="28"/>
      <c r="DY1142" s="28"/>
      <c r="DZ1142" s="28"/>
      <c r="EE1142" s="202"/>
      <c r="EG1142" s="28"/>
      <c r="EH1142" s="28"/>
      <c r="EI1142" s="28"/>
      <c r="EN1142" s="202"/>
      <c r="EP1142" s="28"/>
      <c r="EQ1142" s="28"/>
      <c r="ER1142" s="28"/>
      <c r="EW1142" s="202"/>
      <c r="EY1142" s="28"/>
      <c r="EZ1142" s="28"/>
      <c r="FA1142" s="28"/>
      <c r="FF1142" s="202"/>
      <c r="FH1142" s="28"/>
      <c r="FI1142" s="28"/>
      <c r="FJ1142" s="28"/>
      <c r="FO1142" s="202"/>
      <c r="FQ1142" s="28"/>
      <c r="FR1142" s="28"/>
      <c r="FS1142" s="28"/>
      <c r="FX1142" s="202"/>
      <c r="FZ1142" s="28"/>
      <c r="GA1142" s="28"/>
      <c r="GB1142" s="28"/>
      <c r="GG1142" s="202"/>
      <c r="GI1142" s="28"/>
      <c r="GJ1142" s="28"/>
      <c r="GK1142" s="28"/>
      <c r="GP1142" s="202"/>
      <c r="GR1142" s="28"/>
      <c r="GS1142" s="28"/>
      <c r="GT1142" s="28"/>
      <c r="GY1142" s="202"/>
      <c r="HA1142" s="28"/>
      <c r="HB1142" s="28"/>
      <c r="HC1142" s="28"/>
      <c r="HH1142" s="202"/>
      <c r="HJ1142" s="28"/>
      <c r="HK1142" s="28"/>
      <c r="HL1142" s="28"/>
      <c r="HQ1142" s="28"/>
      <c r="HR1142" s="28"/>
      <c r="HS1142" s="28"/>
      <c r="HT1142" s="28"/>
      <c r="HU1142" s="28"/>
      <c r="HV1142" s="28"/>
      <c r="HW1142" s="28"/>
      <c r="HX1142" s="28"/>
      <c r="HY1142" s="28"/>
      <c r="HZ1142" s="28"/>
      <c r="IA1142" s="28"/>
      <c r="IB1142" s="28"/>
      <c r="IC1142" s="28"/>
      <c r="ID1142" s="28"/>
      <c r="IE1142" s="28"/>
      <c r="IF1142" s="28"/>
      <c r="IG1142" s="28"/>
      <c r="IH1142" s="28"/>
      <c r="II1142" s="28"/>
      <c r="IJ1142" s="28"/>
      <c r="IK1142" s="28"/>
      <c r="IL1142" s="28"/>
      <c r="IM1142" s="28"/>
      <c r="IN1142" s="28"/>
      <c r="IO1142" s="28"/>
      <c r="IP1142" s="28"/>
      <c r="IQ1142" s="28"/>
      <c r="IR1142" s="28"/>
      <c r="IS1142" s="28"/>
      <c r="IT1142" s="28"/>
      <c r="IU1142" s="28"/>
      <c r="IV1142" s="28"/>
    </row>
    <row r="1143" spans="1:256" s="54" customFormat="1" ht="18">
      <c r="A1143" s="364" t="s">
        <v>2335</v>
      </c>
      <c r="B1143" s="28"/>
      <c r="C1143" s="292"/>
      <c r="D1143" s="365" t="s">
        <v>129</v>
      </c>
      <c r="E1143" s="54">
        <f t="shared" si="21"/>
        <v>2</v>
      </c>
      <c r="F1143" s="305">
        <f t="shared" si="22"/>
        <v>0</v>
      </c>
      <c r="J1143" s="28"/>
      <c r="L1143" s="28"/>
      <c r="N1143" s="28"/>
      <c r="R1143" s="202"/>
      <c r="T1143" s="28"/>
      <c r="U1143" s="28"/>
      <c r="V1143" s="28"/>
      <c r="AA1143" s="202"/>
      <c r="AC1143" s="28"/>
      <c r="AD1143" s="28"/>
      <c r="AE1143" s="28"/>
      <c r="AJ1143" s="202"/>
      <c r="AL1143" s="28"/>
      <c r="AM1143" s="28"/>
      <c r="AN1143" s="28"/>
      <c r="AS1143" s="202"/>
      <c r="AU1143" s="28"/>
      <c r="AV1143" s="28"/>
      <c r="AW1143" s="28"/>
      <c r="BB1143" s="202"/>
      <c r="BD1143" s="28"/>
      <c r="BE1143" s="28"/>
      <c r="BF1143" s="28"/>
      <c r="BK1143" s="202"/>
      <c r="BM1143" s="28"/>
      <c r="BN1143" s="28"/>
      <c r="BO1143" s="28"/>
      <c r="BT1143" s="202"/>
      <c r="BV1143" s="28"/>
      <c r="BW1143" s="28"/>
      <c r="BX1143" s="28"/>
      <c r="CC1143" s="202"/>
      <c r="CE1143" s="28"/>
      <c r="CF1143" s="28"/>
      <c r="CG1143" s="28"/>
      <c r="CL1143" s="202"/>
      <c r="CN1143" s="28"/>
      <c r="CO1143" s="28"/>
      <c r="CP1143" s="28"/>
      <c r="CU1143" s="202"/>
      <c r="CW1143" s="28"/>
      <c r="CX1143" s="28"/>
      <c r="CY1143" s="28"/>
      <c r="DD1143" s="202"/>
      <c r="DF1143" s="28"/>
      <c r="DG1143" s="28"/>
      <c r="DH1143" s="28"/>
      <c r="DM1143" s="202"/>
      <c r="DO1143" s="28"/>
      <c r="DP1143" s="28"/>
      <c r="DQ1143" s="28"/>
      <c r="DV1143" s="202"/>
      <c r="DX1143" s="28"/>
      <c r="DY1143" s="28"/>
      <c r="DZ1143" s="28"/>
      <c r="EE1143" s="202"/>
      <c r="EG1143" s="28"/>
      <c r="EH1143" s="28"/>
      <c r="EI1143" s="28"/>
      <c r="EN1143" s="202"/>
      <c r="EP1143" s="28"/>
      <c r="EQ1143" s="28"/>
      <c r="ER1143" s="28"/>
      <c r="EW1143" s="202"/>
      <c r="EY1143" s="28"/>
      <c r="EZ1143" s="28"/>
      <c r="FA1143" s="28"/>
      <c r="FF1143" s="202"/>
      <c r="FH1143" s="28"/>
      <c r="FI1143" s="28"/>
      <c r="FJ1143" s="28"/>
      <c r="FO1143" s="202"/>
      <c r="FQ1143" s="28"/>
      <c r="FR1143" s="28"/>
      <c r="FS1143" s="28"/>
      <c r="FX1143" s="202"/>
      <c r="FZ1143" s="28"/>
      <c r="GA1143" s="28"/>
      <c r="GB1143" s="28"/>
      <c r="GG1143" s="202"/>
      <c r="GI1143" s="28"/>
      <c r="GJ1143" s="28"/>
      <c r="GK1143" s="28"/>
      <c r="GP1143" s="202"/>
      <c r="GR1143" s="28"/>
      <c r="GS1143" s="28"/>
      <c r="GT1143" s="28"/>
      <c r="GY1143" s="202"/>
      <c r="HA1143" s="28"/>
      <c r="HB1143" s="28"/>
      <c r="HC1143" s="28"/>
      <c r="HH1143" s="202"/>
      <c r="HJ1143" s="28"/>
      <c r="HK1143" s="28"/>
      <c r="HL1143" s="28"/>
      <c r="HQ1143" s="28"/>
      <c r="HR1143" s="28"/>
      <c r="HS1143" s="28"/>
      <c r="HT1143" s="28"/>
      <c r="HU1143" s="28"/>
      <c r="HV1143" s="28"/>
      <c r="HW1143" s="28"/>
      <c r="HX1143" s="28"/>
      <c r="HY1143" s="28"/>
      <c r="HZ1143" s="28"/>
      <c r="IA1143" s="28"/>
      <c r="IB1143" s="28"/>
      <c r="IC1143" s="28"/>
      <c r="ID1143" s="28"/>
      <c r="IE1143" s="28"/>
      <c r="IF1143" s="28"/>
      <c r="IG1143" s="28"/>
      <c r="IH1143" s="28"/>
      <c r="II1143" s="28"/>
      <c r="IJ1143" s="28"/>
      <c r="IK1143" s="28"/>
      <c r="IL1143" s="28"/>
      <c r="IM1143" s="28"/>
      <c r="IN1143" s="28"/>
      <c r="IO1143" s="28"/>
      <c r="IP1143" s="28"/>
      <c r="IQ1143" s="28"/>
      <c r="IR1143" s="28"/>
      <c r="IS1143" s="28"/>
      <c r="IT1143" s="28"/>
      <c r="IU1143" s="28"/>
      <c r="IV1143" s="28"/>
    </row>
    <row r="1144" spans="1:256" s="54" customFormat="1" ht="18">
      <c r="A1144" s="364" t="s">
        <v>1917</v>
      </c>
      <c r="B1144" s="28"/>
      <c r="C1144" s="292"/>
      <c r="D1144" s="365" t="s">
        <v>129</v>
      </c>
      <c r="E1144" s="54">
        <f t="shared" si="21"/>
        <v>0</v>
      </c>
      <c r="F1144" s="305">
        <f t="shared" si="22"/>
        <v>11</v>
      </c>
      <c r="H1144" s="28"/>
      <c r="I1144" s="28"/>
      <c r="J1144" s="28"/>
      <c r="K1144" s="28">
        <v>11</v>
      </c>
      <c r="L1144" s="28"/>
      <c r="M1144" s="239"/>
      <c r="N1144" s="28"/>
      <c r="R1144" s="202"/>
      <c r="T1144" s="28"/>
      <c r="U1144" s="28"/>
      <c r="V1144" s="28"/>
      <c r="AA1144" s="202"/>
      <c r="AC1144" s="28"/>
      <c r="AD1144" s="28"/>
      <c r="AE1144" s="28"/>
      <c r="AJ1144" s="202"/>
      <c r="AL1144" s="28"/>
      <c r="AM1144" s="28"/>
      <c r="AN1144" s="28"/>
      <c r="AS1144" s="202"/>
      <c r="AU1144" s="28"/>
      <c r="AV1144" s="28"/>
      <c r="AW1144" s="28"/>
      <c r="BB1144" s="202"/>
      <c r="BD1144" s="28"/>
      <c r="BE1144" s="28"/>
      <c r="BF1144" s="28"/>
      <c r="BK1144" s="202"/>
      <c r="BM1144" s="28"/>
      <c r="BN1144" s="28"/>
      <c r="BO1144" s="28"/>
      <c r="BT1144" s="202"/>
      <c r="BV1144" s="28"/>
      <c r="BW1144" s="28"/>
      <c r="BX1144" s="28"/>
      <c r="CC1144" s="202"/>
      <c r="CE1144" s="28"/>
      <c r="CF1144" s="28"/>
      <c r="CG1144" s="28"/>
      <c r="CL1144" s="202"/>
      <c r="CN1144" s="28"/>
      <c r="CO1144" s="28"/>
      <c r="CP1144" s="28"/>
      <c r="CU1144" s="202"/>
      <c r="CW1144" s="28"/>
      <c r="CX1144" s="28"/>
      <c r="CY1144" s="28"/>
      <c r="DD1144" s="202"/>
      <c r="DF1144" s="28"/>
      <c r="DG1144" s="28"/>
      <c r="DH1144" s="28"/>
      <c r="DM1144" s="202"/>
      <c r="DO1144" s="28"/>
      <c r="DP1144" s="28"/>
      <c r="DQ1144" s="28"/>
      <c r="DV1144" s="202"/>
      <c r="DX1144" s="28"/>
      <c r="DY1144" s="28"/>
      <c r="DZ1144" s="28"/>
      <c r="EE1144" s="202"/>
      <c r="EG1144" s="28"/>
      <c r="EH1144" s="28"/>
      <c r="EI1144" s="28"/>
      <c r="EN1144" s="202"/>
      <c r="EP1144" s="28"/>
      <c r="EQ1144" s="28"/>
      <c r="ER1144" s="28"/>
      <c r="EW1144" s="202"/>
      <c r="EY1144" s="28"/>
      <c r="EZ1144" s="28"/>
      <c r="FA1144" s="28"/>
      <c r="FF1144" s="202"/>
      <c r="FH1144" s="28"/>
      <c r="FI1144" s="28"/>
      <c r="FJ1144" s="28"/>
      <c r="FO1144" s="202"/>
      <c r="FQ1144" s="28"/>
      <c r="FR1144" s="28"/>
      <c r="FS1144" s="28"/>
      <c r="FX1144" s="202"/>
      <c r="FZ1144" s="28"/>
      <c r="GA1144" s="28"/>
      <c r="GB1144" s="28"/>
      <c r="GG1144" s="202"/>
      <c r="GI1144" s="28"/>
      <c r="GJ1144" s="28"/>
      <c r="GK1144" s="28"/>
      <c r="GP1144" s="202"/>
      <c r="GR1144" s="28"/>
      <c r="GS1144" s="28"/>
      <c r="GT1144" s="28"/>
      <c r="GY1144" s="202"/>
      <c r="HA1144" s="28"/>
      <c r="HB1144" s="28"/>
      <c r="HC1144" s="28"/>
      <c r="HH1144" s="202"/>
      <c r="HJ1144" s="28"/>
      <c r="HK1144" s="28"/>
      <c r="HL1144" s="28"/>
      <c r="HQ1144" s="28"/>
      <c r="HR1144" s="28"/>
      <c r="HS1144" s="28"/>
      <c r="HT1144" s="28"/>
      <c r="HU1144" s="28"/>
      <c r="HV1144" s="28"/>
      <c r="HW1144" s="28"/>
      <c r="HX1144" s="28"/>
      <c r="HY1144" s="28"/>
      <c r="HZ1144" s="28"/>
      <c r="IA1144" s="28"/>
      <c r="IB1144" s="28"/>
      <c r="IC1144" s="28"/>
      <c r="ID1144" s="28"/>
      <c r="IE1144" s="28"/>
      <c r="IF1144" s="28"/>
      <c r="IG1144" s="28"/>
      <c r="IH1144" s="28"/>
      <c r="II1144" s="28"/>
      <c r="IJ1144" s="28"/>
      <c r="IK1144" s="28"/>
      <c r="IL1144" s="28"/>
      <c r="IM1144" s="28"/>
      <c r="IN1144" s="28"/>
      <c r="IO1144" s="28"/>
      <c r="IP1144" s="28"/>
      <c r="IQ1144" s="28"/>
      <c r="IR1144" s="28"/>
      <c r="IS1144" s="28"/>
      <c r="IT1144" s="28"/>
      <c r="IU1144" s="28"/>
      <c r="IV1144" s="28"/>
    </row>
    <row r="1145" spans="1:256" s="54" customFormat="1" ht="18">
      <c r="A1145" s="364" t="s">
        <v>2044</v>
      </c>
      <c r="B1145" s="292"/>
      <c r="C1145" s="292"/>
      <c r="D1145" s="54" t="s">
        <v>130</v>
      </c>
      <c r="E1145" s="54">
        <f t="shared" si="21"/>
        <v>1</v>
      </c>
      <c r="F1145" s="305">
        <f t="shared" si="22"/>
        <v>1</v>
      </c>
      <c r="H1145" s="28"/>
      <c r="I1145" s="28"/>
      <c r="J1145" s="28">
        <v>1</v>
      </c>
      <c r="K1145" s="28"/>
      <c r="L1145" s="28"/>
      <c r="M1145" s="28"/>
      <c r="N1145" s="28"/>
      <c r="R1145" s="202"/>
      <c r="T1145" s="28"/>
      <c r="U1145" s="28"/>
      <c r="V1145" s="28"/>
      <c r="AA1145" s="202"/>
      <c r="AC1145" s="28"/>
      <c r="AD1145" s="28"/>
      <c r="AE1145" s="28"/>
      <c r="AJ1145" s="202"/>
      <c r="AL1145" s="28"/>
      <c r="AM1145" s="28"/>
      <c r="AN1145" s="28"/>
      <c r="AS1145" s="202"/>
      <c r="AU1145" s="28"/>
      <c r="AV1145" s="28"/>
      <c r="AW1145" s="28"/>
      <c r="BB1145" s="202"/>
      <c r="BD1145" s="28"/>
      <c r="BE1145" s="28"/>
      <c r="BF1145" s="28"/>
      <c r="BK1145" s="202"/>
      <c r="BM1145" s="28"/>
      <c r="BN1145" s="28"/>
      <c r="BO1145" s="28"/>
      <c r="BT1145" s="202"/>
      <c r="BV1145" s="28"/>
      <c r="BW1145" s="28"/>
      <c r="BX1145" s="28"/>
      <c r="CC1145" s="202"/>
      <c r="CE1145" s="28"/>
      <c r="CF1145" s="28"/>
      <c r="CG1145" s="28"/>
      <c r="CL1145" s="202"/>
      <c r="CN1145" s="28"/>
      <c r="CO1145" s="28"/>
      <c r="CP1145" s="28"/>
      <c r="CU1145" s="202"/>
      <c r="CW1145" s="28"/>
      <c r="CX1145" s="28"/>
      <c r="CY1145" s="28"/>
      <c r="DD1145" s="202"/>
      <c r="DF1145" s="28"/>
      <c r="DG1145" s="28"/>
      <c r="DH1145" s="28"/>
      <c r="DM1145" s="202"/>
      <c r="DO1145" s="28"/>
      <c r="DP1145" s="28"/>
      <c r="DQ1145" s="28"/>
      <c r="DV1145" s="202"/>
      <c r="DX1145" s="28"/>
      <c r="DY1145" s="28"/>
      <c r="DZ1145" s="28"/>
      <c r="EE1145" s="202"/>
      <c r="EG1145" s="28"/>
      <c r="EH1145" s="28"/>
      <c r="EI1145" s="28"/>
      <c r="EN1145" s="202"/>
      <c r="EP1145" s="28"/>
      <c r="EQ1145" s="28"/>
      <c r="ER1145" s="28"/>
      <c r="EW1145" s="202"/>
      <c r="EY1145" s="28"/>
      <c r="EZ1145" s="28"/>
      <c r="FA1145" s="28"/>
      <c r="FF1145" s="202"/>
      <c r="FH1145" s="28"/>
      <c r="FI1145" s="28"/>
      <c r="FJ1145" s="28"/>
      <c r="FO1145" s="202"/>
      <c r="FQ1145" s="28"/>
      <c r="FR1145" s="28"/>
      <c r="FS1145" s="28"/>
      <c r="FX1145" s="202"/>
      <c r="FZ1145" s="28"/>
      <c r="GA1145" s="28"/>
      <c r="GB1145" s="28"/>
      <c r="GG1145" s="202"/>
      <c r="GI1145" s="28"/>
      <c r="GJ1145" s="28"/>
      <c r="GK1145" s="28"/>
      <c r="GP1145" s="202"/>
      <c r="GR1145" s="28"/>
      <c r="GS1145" s="28"/>
      <c r="GT1145" s="28"/>
      <c r="GY1145" s="202"/>
      <c r="HA1145" s="28"/>
      <c r="HB1145" s="28"/>
      <c r="HC1145" s="28"/>
      <c r="HH1145" s="202"/>
      <c r="HJ1145" s="28"/>
      <c r="HK1145" s="28"/>
      <c r="HL1145" s="28"/>
      <c r="HQ1145" s="28"/>
      <c r="HR1145" s="28"/>
      <c r="HS1145" s="28"/>
      <c r="HT1145" s="28"/>
      <c r="HU1145" s="28"/>
      <c r="HV1145" s="28"/>
      <c r="HW1145" s="28"/>
      <c r="HX1145" s="28"/>
      <c r="HY1145" s="28"/>
      <c r="HZ1145" s="28"/>
      <c r="IA1145" s="28"/>
      <c r="IB1145" s="28"/>
      <c r="IC1145" s="28"/>
      <c r="ID1145" s="28"/>
      <c r="IE1145" s="28"/>
      <c r="IF1145" s="28"/>
      <c r="IG1145" s="28"/>
      <c r="IH1145" s="28"/>
      <c r="II1145" s="28"/>
      <c r="IJ1145" s="28"/>
      <c r="IK1145" s="28"/>
      <c r="IL1145" s="28"/>
      <c r="IM1145" s="28"/>
      <c r="IN1145" s="28"/>
      <c r="IO1145" s="28"/>
      <c r="IP1145" s="28"/>
      <c r="IQ1145" s="28"/>
      <c r="IR1145" s="28"/>
      <c r="IS1145" s="28"/>
      <c r="IT1145" s="28"/>
      <c r="IU1145" s="28"/>
      <c r="IV1145" s="28"/>
    </row>
    <row r="1146" spans="1:256" s="54" customFormat="1" ht="18">
      <c r="A1146" s="364" t="s">
        <v>493</v>
      </c>
      <c r="B1146" s="28"/>
      <c r="C1146" s="292"/>
      <c r="D1146" s="54" t="s">
        <v>134</v>
      </c>
      <c r="E1146" s="54">
        <f t="shared" si="21"/>
        <v>12</v>
      </c>
      <c r="F1146" s="305">
        <f t="shared" si="22"/>
        <v>227</v>
      </c>
      <c r="G1146" s="54">
        <v>192</v>
      </c>
      <c r="H1146" s="239">
        <v>7</v>
      </c>
      <c r="I1146" s="28">
        <v>12</v>
      </c>
      <c r="J1146" s="28">
        <v>16</v>
      </c>
      <c r="K1146" s="28"/>
      <c r="L1146" s="28"/>
      <c r="M1146" s="239"/>
      <c r="N1146" s="28"/>
      <c r="R1146" s="202"/>
      <c r="T1146" s="28"/>
      <c r="U1146" s="28"/>
      <c r="V1146" s="28"/>
      <c r="AA1146" s="202"/>
      <c r="AC1146" s="28"/>
      <c r="AD1146" s="28"/>
      <c r="AE1146" s="28"/>
      <c r="AJ1146" s="202"/>
      <c r="AL1146" s="28"/>
      <c r="AM1146" s="28"/>
      <c r="AN1146" s="28"/>
      <c r="AS1146" s="202"/>
      <c r="AU1146" s="28"/>
      <c r="AV1146" s="28"/>
      <c r="AW1146" s="28"/>
      <c r="BB1146" s="202"/>
      <c r="BD1146" s="28"/>
      <c r="BE1146" s="28"/>
      <c r="BF1146" s="28"/>
      <c r="BK1146" s="202"/>
      <c r="BM1146" s="28"/>
      <c r="BN1146" s="28"/>
      <c r="BO1146" s="28"/>
      <c r="BT1146" s="202"/>
      <c r="BV1146" s="28"/>
      <c r="BW1146" s="28"/>
      <c r="BX1146" s="28"/>
      <c r="CC1146" s="202"/>
      <c r="CE1146" s="28"/>
      <c r="CF1146" s="28"/>
      <c r="CG1146" s="28"/>
      <c r="CL1146" s="202"/>
      <c r="CN1146" s="28"/>
      <c r="CO1146" s="28"/>
      <c r="CP1146" s="28"/>
      <c r="CU1146" s="202"/>
      <c r="CW1146" s="28"/>
      <c r="CX1146" s="28"/>
      <c r="CY1146" s="28"/>
      <c r="DD1146" s="202"/>
      <c r="DF1146" s="28"/>
      <c r="DG1146" s="28"/>
      <c r="DH1146" s="28"/>
      <c r="DM1146" s="202"/>
      <c r="DO1146" s="28"/>
      <c r="DP1146" s="28"/>
      <c r="DQ1146" s="28"/>
      <c r="DV1146" s="202"/>
      <c r="DX1146" s="28"/>
      <c r="DY1146" s="28"/>
      <c r="DZ1146" s="28"/>
      <c r="EE1146" s="202"/>
      <c r="EG1146" s="28"/>
      <c r="EH1146" s="28"/>
      <c r="EI1146" s="28"/>
      <c r="EN1146" s="202"/>
      <c r="EP1146" s="28"/>
      <c r="EQ1146" s="28"/>
      <c r="ER1146" s="28"/>
      <c r="EW1146" s="202"/>
      <c r="EY1146" s="28"/>
      <c r="EZ1146" s="28"/>
      <c r="FA1146" s="28"/>
      <c r="FF1146" s="202"/>
      <c r="FH1146" s="28"/>
      <c r="FI1146" s="28"/>
      <c r="FJ1146" s="28"/>
      <c r="FO1146" s="202"/>
      <c r="FQ1146" s="28"/>
      <c r="FR1146" s="28"/>
      <c r="FS1146" s="28"/>
      <c r="FX1146" s="202"/>
      <c r="FZ1146" s="28"/>
      <c r="GA1146" s="28"/>
      <c r="GB1146" s="28"/>
      <c r="GG1146" s="202"/>
      <c r="GI1146" s="28"/>
      <c r="GJ1146" s="28"/>
      <c r="GK1146" s="28"/>
      <c r="GP1146" s="202"/>
      <c r="GR1146" s="28"/>
      <c r="GS1146" s="28"/>
      <c r="GT1146" s="28"/>
      <c r="GY1146" s="202"/>
      <c r="HA1146" s="28"/>
      <c r="HB1146" s="28"/>
      <c r="HC1146" s="28"/>
      <c r="HH1146" s="202"/>
      <c r="HJ1146" s="28"/>
      <c r="HK1146" s="28"/>
      <c r="HL1146" s="28"/>
      <c r="HQ1146" s="28"/>
      <c r="HR1146" s="28"/>
      <c r="HS1146" s="28"/>
      <c r="HT1146" s="28"/>
      <c r="HU1146" s="28"/>
      <c r="HV1146" s="28"/>
      <c r="HW1146" s="28"/>
      <c r="HX1146" s="28"/>
      <c r="HY1146" s="28"/>
      <c r="HZ1146" s="28"/>
      <c r="IA1146" s="28"/>
      <c r="IB1146" s="28"/>
      <c r="IC1146" s="28"/>
      <c r="ID1146" s="28"/>
      <c r="IE1146" s="28"/>
      <c r="IF1146" s="28"/>
      <c r="IG1146" s="28"/>
      <c r="IH1146" s="28"/>
      <c r="II1146" s="28"/>
      <c r="IJ1146" s="28"/>
      <c r="IK1146" s="28"/>
      <c r="IL1146" s="28"/>
      <c r="IM1146" s="28"/>
      <c r="IN1146" s="28"/>
      <c r="IO1146" s="28"/>
      <c r="IP1146" s="28"/>
      <c r="IQ1146" s="28"/>
      <c r="IR1146" s="28"/>
      <c r="IS1146" s="28"/>
      <c r="IT1146" s="28"/>
      <c r="IU1146" s="28"/>
      <c r="IV1146" s="28"/>
    </row>
    <row r="1147" spans="1:256" s="54" customFormat="1" ht="18">
      <c r="A1147" s="364" t="s">
        <v>2429</v>
      </c>
      <c r="B1147" s="28"/>
      <c r="C1147" s="292"/>
      <c r="D1147" s="365" t="s">
        <v>129</v>
      </c>
      <c r="E1147" s="54">
        <f t="shared" si="21"/>
        <v>0</v>
      </c>
      <c r="F1147" s="305">
        <f t="shared" si="22"/>
        <v>56</v>
      </c>
      <c r="H1147" s="239">
        <v>13</v>
      </c>
      <c r="I1147" s="28">
        <v>42</v>
      </c>
      <c r="J1147" s="28">
        <v>1</v>
      </c>
      <c r="K1147" s="28"/>
      <c r="L1147" s="28"/>
      <c r="M1147" s="239"/>
      <c r="N1147" s="28"/>
      <c r="R1147" s="202"/>
      <c r="T1147" s="28"/>
      <c r="U1147" s="28"/>
      <c r="V1147" s="28"/>
      <c r="AA1147" s="202"/>
      <c r="AC1147" s="28"/>
      <c r="AD1147" s="28"/>
      <c r="AE1147" s="28"/>
      <c r="AJ1147" s="202"/>
      <c r="AL1147" s="28"/>
      <c r="AM1147" s="28"/>
      <c r="AN1147" s="28"/>
      <c r="AS1147" s="202"/>
      <c r="AU1147" s="28"/>
      <c r="AV1147" s="28"/>
      <c r="AW1147" s="28"/>
      <c r="BB1147" s="202"/>
      <c r="BD1147" s="28"/>
      <c r="BE1147" s="28"/>
      <c r="BF1147" s="28"/>
      <c r="BK1147" s="202"/>
      <c r="BM1147" s="28"/>
      <c r="BN1147" s="28"/>
      <c r="BO1147" s="28"/>
      <c r="BT1147" s="202"/>
      <c r="BV1147" s="28"/>
      <c r="BW1147" s="28"/>
      <c r="BX1147" s="28"/>
      <c r="CC1147" s="202"/>
      <c r="CE1147" s="28"/>
      <c r="CF1147" s="28"/>
      <c r="CG1147" s="28"/>
      <c r="CL1147" s="202"/>
      <c r="CN1147" s="28"/>
      <c r="CO1147" s="28"/>
      <c r="CP1147" s="28"/>
      <c r="CU1147" s="202"/>
      <c r="CW1147" s="28"/>
      <c r="CX1147" s="28"/>
      <c r="CY1147" s="28"/>
      <c r="DD1147" s="202"/>
      <c r="DF1147" s="28"/>
      <c r="DG1147" s="28"/>
      <c r="DH1147" s="28"/>
      <c r="DM1147" s="202"/>
      <c r="DO1147" s="28"/>
      <c r="DP1147" s="28"/>
      <c r="DQ1147" s="28"/>
      <c r="DV1147" s="202"/>
      <c r="DX1147" s="28"/>
      <c r="DY1147" s="28"/>
      <c r="DZ1147" s="28"/>
      <c r="EE1147" s="202"/>
      <c r="EG1147" s="28"/>
      <c r="EH1147" s="28"/>
      <c r="EI1147" s="28"/>
      <c r="EN1147" s="202"/>
      <c r="EP1147" s="28"/>
      <c r="EQ1147" s="28"/>
      <c r="ER1147" s="28"/>
      <c r="EW1147" s="202"/>
      <c r="EY1147" s="28"/>
      <c r="EZ1147" s="28"/>
      <c r="FA1147" s="28"/>
      <c r="FF1147" s="202"/>
      <c r="FH1147" s="28"/>
      <c r="FI1147" s="28"/>
      <c r="FJ1147" s="28"/>
      <c r="FO1147" s="202"/>
      <c r="FQ1147" s="28"/>
      <c r="FR1147" s="28"/>
      <c r="FS1147" s="28"/>
      <c r="FX1147" s="202"/>
      <c r="FZ1147" s="28"/>
      <c r="GA1147" s="28"/>
      <c r="GB1147" s="28"/>
      <c r="GG1147" s="202"/>
      <c r="GI1147" s="28"/>
      <c r="GJ1147" s="28"/>
      <c r="GK1147" s="28"/>
      <c r="GP1147" s="202"/>
      <c r="GR1147" s="28"/>
      <c r="GS1147" s="28"/>
      <c r="GT1147" s="28"/>
      <c r="GY1147" s="202"/>
      <c r="HA1147" s="28"/>
      <c r="HB1147" s="28"/>
      <c r="HC1147" s="28"/>
      <c r="HH1147" s="202"/>
      <c r="HJ1147" s="28"/>
      <c r="HK1147" s="28"/>
      <c r="HL1147" s="28"/>
      <c r="HQ1147" s="28"/>
      <c r="HR1147" s="28"/>
      <c r="HS1147" s="28"/>
      <c r="HT1147" s="28"/>
      <c r="HU1147" s="28"/>
      <c r="HV1147" s="28"/>
      <c r="HW1147" s="28"/>
      <c r="HX1147" s="28"/>
      <c r="HY1147" s="28"/>
      <c r="HZ1147" s="28"/>
      <c r="IA1147" s="28"/>
      <c r="IB1147" s="28"/>
      <c r="IC1147" s="28"/>
      <c r="ID1147" s="28"/>
      <c r="IE1147" s="28"/>
      <c r="IF1147" s="28"/>
      <c r="IG1147" s="28"/>
      <c r="IH1147" s="28"/>
      <c r="II1147" s="28"/>
      <c r="IJ1147" s="28"/>
      <c r="IK1147" s="28"/>
      <c r="IL1147" s="28"/>
      <c r="IM1147" s="28"/>
      <c r="IN1147" s="28"/>
      <c r="IO1147" s="28"/>
      <c r="IP1147" s="28"/>
      <c r="IQ1147" s="28"/>
      <c r="IR1147" s="28"/>
      <c r="IS1147" s="28"/>
      <c r="IT1147" s="28"/>
      <c r="IU1147" s="28"/>
      <c r="IV1147" s="28"/>
    </row>
    <row r="1148" spans="1:256" s="54" customFormat="1" ht="18">
      <c r="A1148" s="364" t="s">
        <v>2430</v>
      </c>
      <c r="B1148" s="28"/>
      <c r="C1148" s="292"/>
      <c r="D1148" s="365" t="s">
        <v>129</v>
      </c>
      <c r="E1148" s="54">
        <f t="shared" si="21"/>
        <v>1</v>
      </c>
      <c r="F1148" s="305">
        <f t="shared" si="22"/>
        <v>2</v>
      </c>
      <c r="H1148" s="28"/>
      <c r="I1148" s="28">
        <v>2</v>
      </c>
      <c r="J1148" s="28"/>
      <c r="K1148" s="28"/>
      <c r="L1148" s="28"/>
      <c r="M1148" s="28"/>
      <c r="N1148" s="28"/>
      <c r="R1148" s="202"/>
      <c r="T1148" s="28"/>
      <c r="U1148" s="28"/>
      <c r="V1148" s="28"/>
      <c r="AA1148" s="202"/>
      <c r="AC1148" s="28"/>
      <c r="AD1148" s="28"/>
      <c r="AE1148" s="28"/>
      <c r="AJ1148" s="202"/>
      <c r="AL1148" s="28"/>
      <c r="AM1148" s="28"/>
      <c r="AN1148" s="28"/>
      <c r="AS1148" s="202"/>
      <c r="AU1148" s="28"/>
      <c r="AV1148" s="28"/>
      <c r="AW1148" s="28"/>
      <c r="BB1148" s="202"/>
      <c r="BD1148" s="28"/>
      <c r="BE1148" s="28"/>
      <c r="BF1148" s="28"/>
      <c r="BK1148" s="202"/>
      <c r="BM1148" s="28"/>
      <c r="BN1148" s="28"/>
      <c r="BO1148" s="28"/>
      <c r="BT1148" s="202"/>
      <c r="BV1148" s="28"/>
      <c r="BW1148" s="28"/>
      <c r="BX1148" s="28"/>
      <c r="CC1148" s="202"/>
      <c r="CE1148" s="28"/>
      <c r="CF1148" s="28"/>
      <c r="CG1148" s="28"/>
      <c r="CL1148" s="202"/>
      <c r="CN1148" s="28"/>
      <c r="CO1148" s="28"/>
      <c r="CP1148" s="28"/>
      <c r="CU1148" s="202"/>
      <c r="CW1148" s="28"/>
      <c r="CX1148" s="28"/>
      <c r="CY1148" s="28"/>
      <c r="DD1148" s="202"/>
      <c r="DF1148" s="28"/>
      <c r="DG1148" s="28"/>
      <c r="DH1148" s="28"/>
      <c r="DM1148" s="202"/>
      <c r="DO1148" s="28"/>
      <c r="DP1148" s="28"/>
      <c r="DQ1148" s="28"/>
      <c r="DV1148" s="202"/>
      <c r="DX1148" s="28"/>
      <c r="DY1148" s="28"/>
      <c r="DZ1148" s="28"/>
      <c r="EE1148" s="202"/>
      <c r="EG1148" s="28"/>
      <c r="EH1148" s="28"/>
      <c r="EI1148" s="28"/>
      <c r="EN1148" s="202"/>
      <c r="EP1148" s="28"/>
      <c r="EQ1148" s="28"/>
      <c r="ER1148" s="28"/>
      <c r="EW1148" s="202"/>
      <c r="EY1148" s="28"/>
      <c r="EZ1148" s="28"/>
      <c r="FA1148" s="28"/>
      <c r="FF1148" s="202"/>
      <c r="FH1148" s="28"/>
      <c r="FI1148" s="28"/>
      <c r="FJ1148" s="28"/>
      <c r="FO1148" s="202"/>
      <c r="FQ1148" s="28"/>
      <c r="FR1148" s="28"/>
      <c r="FS1148" s="28"/>
      <c r="FX1148" s="202"/>
      <c r="FZ1148" s="28"/>
      <c r="GA1148" s="28"/>
      <c r="GB1148" s="28"/>
      <c r="GG1148" s="202"/>
      <c r="GI1148" s="28"/>
      <c r="GJ1148" s="28"/>
      <c r="GK1148" s="28"/>
      <c r="GP1148" s="202"/>
      <c r="GR1148" s="28"/>
      <c r="GS1148" s="28"/>
      <c r="GT1148" s="28"/>
      <c r="GY1148" s="202"/>
      <c r="HA1148" s="28"/>
      <c r="HB1148" s="28"/>
      <c r="HC1148" s="28"/>
      <c r="HH1148" s="202"/>
      <c r="HJ1148" s="28"/>
      <c r="HK1148" s="28"/>
      <c r="HL1148" s="28"/>
      <c r="HQ1148" s="28"/>
      <c r="HR1148" s="28"/>
      <c r="HS1148" s="28"/>
      <c r="HT1148" s="28"/>
      <c r="HU1148" s="28"/>
      <c r="HV1148" s="28"/>
      <c r="HW1148" s="28"/>
      <c r="HX1148" s="28"/>
      <c r="HY1148" s="28"/>
      <c r="HZ1148" s="28"/>
      <c r="IA1148" s="28"/>
      <c r="IB1148" s="28"/>
      <c r="IC1148" s="28"/>
      <c r="ID1148" s="28"/>
      <c r="IE1148" s="28"/>
      <c r="IF1148" s="28"/>
      <c r="IG1148" s="28"/>
      <c r="IH1148" s="28"/>
      <c r="II1148" s="28"/>
      <c r="IJ1148" s="28"/>
      <c r="IK1148" s="28"/>
      <c r="IL1148" s="28"/>
      <c r="IM1148" s="28"/>
      <c r="IN1148" s="28"/>
      <c r="IO1148" s="28"/>
      <c r="IP1148" s="28"/>
      <c r="IQ1148" s="28"/>
      <c r="IR1148" s="28"/>
      <c r="IS1148" s="28"/>
      <c r="IT1148" s="28"/>
      <c r="IU1148" s="28"/>
      <c r="IV1148" s="28"/>
    </row>
    <row r="1149" spans="1:256" s="54" customFormat="1" ht="18">
      <c r="A1149" s="364" t="s">
        <v>1096</v>
      </c>
      <c r="B1149" s="28"/>
      <c r="C1149" s="292"/>
      <c r="D1149" s="365" t="s">
        <v>129</v>
      </c>
      <c r="E1149" s="54">
        <f t="shared" si="21"/>
        <v>3</v>
      </c>
      <c r="F1149" s="305">
        <f t="shared" si="22"/>
        <v>4</v>
      </c>
      <c r="H1149" s="28">
        <v>4</v>
      </c>
      <c r="I1149" s="28"/>
      <c r="J1149" s="28"/>
      <c r="K1149" s="28"/>
      <c r="L1149" s="28"/>
      <c r="M1149" s="28"/>
      <c r="N1149" s="28"/>
      <c r="R1149" s="202"/>
      <c r="T1149" s="28"/>
      <c r="U1149" s="28"/>
      <c r="V1149" s="28"/>
      <c r="AA1149" s="202"/>
      <c r="AC1149" s="28"/>
      <c r="AD1149" s="28"/>
      <c r="AE1149" s="28"/>
      <c r="AJ1149" s="202"/>
      <c r="AL1149" s="28"/>
      <c r="AM1149" s="28"/>
      <c r="AN1149" s="28"/>
      <c r="AS1149" s="202"/>
      <c r="AU1149" s="28"/>
      <c r="AV1149" s="28"/>
      <c r="AW1149" s="28"/>
      <c r="BB1149" s="202"/>
      <c r="BD1149" s="28"/>
      <c r="BE1149" s="28"/>
      <c r="BF1149" s="28"/>
      <c r="BK1149" s="202"/>
      <c r="BM1149" s="28"/>
      <c r="BN1149" s="28"/>
      <c r="BO1149" s="28"/>
      <c r="BT1149" s="202"/>
      <c r="BV1149" s="28"/>
      <c r="BW1149" s="28"/>
      <c r="BX1149" s="28"/>
      <c r="CC1149" s="202"/>
      <c r="CE1149" s="28"/>
      <c r="CF1149" s="28"/>
      <c r="CG1149" s="28"/>
      <c r="CL1149" s="202"/>
      <c r="CN1149" s="28"/>
      <c r="CO1149" s="28"/>
      <c r="CP1149" s="28"/>
      <c r="CU1149" s="202"/>
      <c r="CW1149" s="28"/>
      <c r="CX1149" s="28"/>
      <c r="CY1149" s="28"/>
      <c r="DD1149" s="202"/>
      <c r="DF1149" s="28"/>
      <c r="DG1149" s="28"/>
      <c r="DH1149" s="28"/>
      <c r="DM1149" s="202"/>
      <c r="DO1149" s="28"/>
      <c r="DP1149" s="28"/>
      <c r="DQ1149" s="28"/>
      <c r="DV1149" s="202"/>
      <c r="DX1149" s="28"/>
      <c r="DY1149" s="28"/>
      <c r="DZ1149" s="28"/>
      <c r="EE1149" s="202"/>
      <c r="EG1149" s="28"/>
      <c r="EH1149" s="28"/>
      <c r="EI1149" s="28"/>
      <c r="EN1149" s="202"/>
      <c r="EP1149" s="28"/>
      <c r="EQ1149" s="28"/>
      <c r="ER1149" s="28"/>
      <c r="EW1149" s="202"/>
      <c r="EY1149" s="28"/>
      <c r="EZ1149" s="28"/>
      <c r="FA1149" s="28"/>
      <c r="FF1149" s="202"/>
      <c r="FH1149" s="28"/>
      <c r="FI1149" s="28"/>
      <c r="FJ1149" s="28"/>
      <c r="FO1149" s="202"/>
      <c r="FQ1149" s="28"/>
      <c r="FR1149" s="28"/>
      <c r="FS1149" s="28"/>
      <c r="FX1149" s="202"/>
      <c r="FZ1149" s="28"/>
      <c r="GA1149" s="28"/>
      <c r="GB1149" s="28"/>
      <c r="GG1149" s="202"/>
      <c r="GI1149" s="28"/>
      <c r="GJ1149" s="28"/>
      <c r="GK1149" s="28"/>
      <c r="GP1149" s="202"/>
      <c r="GR1149" s="28"/>
      <c r="GS1149" s="28"/>
      <c r="GT1149" s="28"/>
      <c r="GY1149" s="202"/>
      <c r="HA1149" s="28"/>
      <c r="HB1149" s="28"/>
      <c r="HC1149" s="28"/>
      <c r="HH1149" s="202"/>
      <c r="HJ1149" s="28"/>
      <c r="HK1149" s="28"/>
      <c r="HL1149" s="28"/>
      <c r="HQ1149" s="28"/>
      <c r="HR1149" s="28"/>
      <c r="HS1149" s="28"/>
      <c r="HT1149" s="28"/>
      <c r="HU1149" s="28"/>
      <c r="HV1149" s="28"/>
      <c r="HW1149" s="28"/>
      <c r="HX1149" s="28"/>
      <c r="HY1149" s="28"/>
      <c r="HZ1149" s="28"/>
      <c r="IA1149" s="28"/>
      <c r="IB1149" s="28"/>
      <c r="IC1149" s="28"/>
      <c r="ID1149" s="28"/>
      <c r="IE1149" s="28"/>
      <c r="IF1149" s="28"/>
      <c r="IG1149" s="28"/>
      <c r="IH1149" s="28"/>
      <c r="II1149" s="28"/>
      <c r="IJ1149" s="28"/>
      <c r="IK1149" s="28"/>
      <c r="IL1149" s="28"/>
      <c r="IM1149" s="28"/>
      <c r="IN1149" s="28"/>
      <c r="IO1149" s="28"/>
      <c r="IP1149" s="28"/>
      <c r="IQ1149" s="28"/>
      <c r="IR1149" s="28"/>
      <c r="IS1149" s="28"/>
      <c r="IT1149" s="28"/>
      <c r="IU1149" s="28"/>
      <c r="IV1149" s="28"/>
    </row>
    <row r="1150" spans="1:256" s="54" customFormat="1" ht="18">
      <c r="A1150" s="364" t="s">
        <v>504</v>
      </c>
      <c r="B1150" s="292"/>
      <c r="C1150" s="292"/>
      <c r="D1150" s="54" t="s">
        <v>131</v>
      </c>
      <c r="E1150" s="54">
        <f t="shared" si="21"/>
        <v>1</v>
      </c>
      <c r="F1150" s="305">
        <f t="shared" si="22"/>
        <v>0</v>
      </c>
      <c r="H1150" s="28"/>
      <c r="I1150" s="28"/>
      <c r="J1150" s="28"/>
      <c r="K1150" s="28"/>
      <c r="L1150" s="28"/>
      <c r="M1150" s="28"/>
      <c r="N1150" s="28"/>
      <c r="R1150" s="202"/>
      <c r="T1150" s="28"/>
      <c r="U1150" s="28"/>
      <c r="V1150" s="28"/>
      <c r="AA1150" s="202"/>
      <c r="AC1150" s="28"/>
      <c r="AD1150" s="28"/>
      <c r="AE1150" s="28"/>
      <c r="AJ1150" s="202"/>
      <c r="AL1150" s="28"/>
      <c r="AM1150" s="28"/>
      <c r="AN1150" s="28"/>
      <c r="AS1150" s="202"/>
      <c r="AU1150" s="28"/>
      <c r="AV1150" s="28"/>
      <c r="AW1150" s="28"/>
      <c r="BB1150" s="202"/>
      <c r="BD1150" s="28"/>
      <c r="BE1150" s="28"/>
      <c r="BF1150" s="28"/>
      <c r="BK1150" s="202"/>
      <c r="BM1150" s="28"/>
      <c r="BN1150" s="28"/>
      <c r="BO1150" s="28"/>
      <c r="BT1150" s="202"/>
      <c r="BV1150" s="28"/>
      <c r="BW1150" s="28"/>
      <c r="BX1150" s="28"/>
      <c r="CC1150" s="202"/>
      <c r="CE1150" s="28"/>
      <c r="CF1150" s="28"/>
      <c r="CG1150" s="28"/>
      <c r="CL1150" s="202"/>
      <c r="CN1150" s="28"/>
      <c r="CO1150" s="28"/>
      <c r="CP1150" s="28"/>
      <c r="CU1150" s="202"/>
      <c r="CW1150" s="28"/>
      <c r="CX1150" s="28"/>
      <c r="CY1150" s="28"/>
      <c r="DD1150" s="202"/>
      <c r="DF1150" s="28"/>
      <c r="DG1150" s="28"/>
      <c r="DH1150" s="28"/>
      <c r="DM1150" s="202"/>
      <c r="DO1150" s="28"/>
      <c r="DP1150" s="28"/>
      <c r="DQ1150" s="28"/>
      <c r="DV1150" s="202"/>
      <c r="DX1150" s="28"/>
      <c r="DY1150" s="28"/>
      <c r="DZ1150" s="28"/>
      <c r="EE1150" s="202"/>
      <c r="EG1150" s="28"/>
      <c r="EH1150" s="28"/>
      <c r="EI1150" s="28"/>
      <c r="EN1150" s="202"/>
      <c r="EP1150" s="28"/>
      <c r="EQ1150" s="28"/>
      <c r="ER1150" s="28"/>
      <c r="EW1150" s="202"/>
      <c r="EY1150" s="28"/>
      <c r="EZ1150" s="28"/>
      <c r="FA1150" s="28"/>
      <c r="FF1150" s="202"/>
      <c r="FH1150" s="28"/>
      <c r="FI1150" s="28"/>
      <c r="FJ1150" s="28"/>
      <c r="FO1150" s="202"/>
      <c r="FQ1150" s="28"/>
      <c r="FR1150" s="28"/>
      <c r="FS1150" s="28"/>
      <c r="FX1150" s="202"/>
      <c r="FZ1150" s="28"/>
      <c r="GA1150" s="28"/>
      <c r="GB1150" s="28"/>
      <c r="GG1150" s="202"/>
      <c r="GI1150" s="28"/>
      <c r="GJ1150" s="28"/>
      <c r="GK1150" s="28"/>
      <c r="GP1150" s="202"/>
      <c r="GR1150" s="28"/>
      <c r="GS1150" s="28"/>
      <c r="GT1150" s="28"/>
      <c r="GY1150" s="202"/>
      <c r="HA1150" s="28"/>
      <c r="HB1150" s="28"/>
      <c r="HC1150" s="28"/>
      <c r="HH1150" s="202"/>
      <c r="HJ1150" s="28"/>
      <c r="HK1150" s="28"/>
      <c r="HL1150" s="28"/>
      <c r="HQ1150" s="28"/>
      <c r="HR1150" s="28"/>
      <c r="HS1150" s="28"/>
      <c r="HT1150" s="28"/>
      <c r="HU1150" s="28"/>
      <c r="HV1150" s="28"/>
      <c r="HW1150" s="28"/>
      <c r="HX1150" s="28"/>
      <c r="HY1150" s="28"/>
      <c r="HZ1150" s="28"/>
      <c r="IA1150" s="28"/>
      <c r="IB1150" s="28"/>
      <c r="IC1150" s="28"/>
      <c r="ID1150" s="28"/>
      <c r="IE1150" s="28"/>
      <c r="IF1150" s="28"/>
      <c r="IG1150" s="28"/>
      <c r="IH1150" s="28"/>
      <c r="II1150" s="28"/>
      <c r="IJ1150" s="28"/>
      <c r="IK1150" s="28"/>
      <c r="IL1150" s="28"/>
      <c r="IM1150" s="28"/>
      <c r="IN1150" s="28"/>
      <c r="IO1150" s="28"/>
      <c r="IP1150" s="28"/>
      <c r="IQ1150" s="28"/>
      <c r="IR1150" s="28"/>
      <c r="IS1150" s="28"/>
      <c r="IT1150" s="28"/>
      <c r="IU1150" s="28"/>
      <c r="IV1150" s="28"/>
    </row>
    <row r="1151" spans="1:256" s="54" customFormat="1" ht="18">
      <c r="A1151" s="364" t="s">
        <v>960</v>
      </c>
      <c r="B1151" s="28"/>
      <c r="C1151" s="292"/>
      <c r="D1151" s="365" t="s">
        <v>129</v>
      </c>
      <c r="E1151" s="54">
        <f t="shared" si="21"/>
        <v>0</v>
      </c>
      <c r="F1151" s="305">
        <f t="shared" si="22"/>
        <v>0</v>
      </c>
      <c r="H1151" s="28"/>
      <c r="I1151" s="28"/>
      <c r="J1151" s="28"/>
      <c r="K1151" s="28"/>
      <c r="L1151" s="300"/>
      <c r="M1151" s="28"/>
      <c r="N1151" s="28"/>
      <c r="R1151" s="202"/>
      <c r="T1151" s="28"/>
      <c r="U1151" s="28"/>
      <c r="V1151" s="28"/>
      <c r="AA1151" s="202"/>
      <c r="AC1151" s="28"/>
      <c r="AD1151" s="28"/>
      <c r="AE1151" s="28"/>
      <c r="AJ1151" s="202"/>
      <c r="AL1151" s="28"/>
      <c r="AM1151" s="28"/>
      <c r="AN1151" s="28"/>
      <c r="AS1151" s="202"/>
      <c r="AU1151" s="28"/>
      <c r="AV1151" s="28"/>
      <c r="AW1151" s="28"/>
      <c r="BB1151" s="202"/>
      <c r="BD1151" s="28"/>
      <c r="BE1151" s="28"/>
      <c r="BF1151" s="28"/>
      <c r="BK1151" s="202"/>
      <c r="BM1151" s="28"/>
      <c r="BN1151" s="28"/>
      <c r="BO1151" s="28"/>
      <c r="BT1151" s="202"/>
      <c r="BV1151" s="28"/>
      <c r="BW1151" s="28"/>
      <c r="BX1151" s="28"/>
      <c r="CC1151" s="202"/>
      <c r="CE1151" s="28"/>
      <c r="CF1151" s="28"/>
      <c r="CG1151" s="28"/>
      <c r="CL1151" s="202"/>
      <c r="CN1151" s="28"/>
      <c r="CO1151" s="28"/>
      <c r="CP1151" s="28"/>
      <c r="CU1151" s="202"/>
      <c r="CW1151" s="28"/>
      <c r="CX1151" s="28"/>
      <c r="CY1151" s="28"/>
      <c r="DD1151" s="202"/>
      <c r="DF1151" s="28"/>
      <c r="DG1151" s="28"/>
      <c r="DH1151" s="28"/>
      <c r="DM1151" s="202"/>
      <c r="DO1151" s="28"/>
      <c r="DP1151" s="28"/>
      <c r="DQ1151" s="28"/>
      <c r="DV1151" s="202"/>
      <c r="DX1151" s="28"/>
      <c r="DY1151" s="28"/>
      <c r="DZ1151" s="28"/>
      <c r="EE1151" s="202"/>
      <c r="EG1151" s="28"/>
      <c r="EH1151" s="28"/>
      <c r="EI1151" s="28"/>
      <c r="EN1151" s="202"/>
      <c r="EP1151" s="28"/>
      <c r="EQ1151" s="28"/>
      <c r="ER1151" s="28"/>
      <c r="EW1151" s="202"/>
      <c r="EY1151" s="28"/>
      <c r="EZ1151" s="28"/>
      <c r="FA1151" s="28"/>
      <c r="FF1151" s="202"/>
      <c r="FH1151" s="28"/>
      <c r="FI1151" s="28"/>
      <c r="FJ1151" s="28"/>
      <c r="FO1151" s="202"/>
      <c r="FQ1151" s="28"/>
      <c r="FR1151" s="28"/>
      <c r="FS1151" s="28"/>
      <c r="FX1151" s="202"/>
      <c r="FZ1151" s="28"/>
      <c r="GA1151" s="28"/>
      <c r="GB1151" s="28"/>
      <c r="GG1151" s="202"/>
      <c r="GI1151" s="28"/>
      <c r="GJ1151" s="28"/>
      <c r="GK1151" s="28"/>
      <c r="GP1151" s="202"/>
      <c r="GR1151" s="28"/>
      <c r="GS1151" s="28"/>
      <c r="GT1151" s="28"/>
      <c r="GY1151" s="202"/>
      <c r="HA1151" s="28"/>
      <c r="HB1151" s="28"/>
      <c r="HC1151" s="28"/>
      <c r="HH1151" s="202"/>
      <c r="HJ1151" s="28"/>
      <c r="HK1151" s="28"/>
      <c r="HL1151" s="28"/>
      <c r="HQ1151" s="28"/>
      <c r="HR1151" s="28"/>
      <c r="HS1151" s="28"/>
      <c r="HT1151" s="28"/>
      <c r="HU1151" s="28"/>
      <c r="HV1151" s="28"/>
      <c r="HW1151" s="28"/>
      <c r="HX1151" s="28"/>
      <c r="HY1151" s="28"/>
      <c r="HZ1151" s="28"/>
      <c r="IA1151" s="28"/>
      <c r="IB1151" s="28"/>
      <c r="IC1151" s="28"/>
      <c r="ID1151" s="28"/>
      <c r="IE1151" s="28"/>
      <c r="IF1151" s="28"/>
      <c r="IG1151" s="28"/>
      <c r="IH1151" s="28"/>
      <c r="II1151" s="28"/>
      <c r="IJ1151" s="28"/>
      <c r="IK1151" s="28"/>
      <c r="IL1151" s="28"/>
      <c r="IM1151" s="28"/>
      <c r="IN1151" s="28"/>
      <c r="IO1151" s="28"/>
      <c r="IP1151" s="28"/>
      <c r="IQ1151" s="28"/>
      <c r="IR1151" s="28"/>
      <c r="IS1151" s="28"/>
      <c r="IT1151" s="28"/>
      <c r="IU1151" s="28"/>
      <c r="IV1151" s="28"/>
    </row>
    <row r="1152" spans="1:256" s="54" customFormat="1" ht="18">
      <c r="A1152" s="364" t="s">
        <v>499</v>
      </c>
      <c r="B1152" s="292"/>
      <c r="C1152" s="292"/>
      <c r="D1152" s="54" t="s">
        <v>133</v>
      </c>
      <c r="E1152" s="54">
        <f t="shared" si="21"/>
        <v>16</v>
      </c>
      <c r="F1152" s="305">
        <f t="shared" si="22"/>
        <v>177</v>
      </c>
      <c r="G1152" s="54">
        <v>36</v>
      </c>
      <c r="H1152" s="239">
        <v>35</v>
      </c>
      <c r="I1152" s="28">
        <v>52</v>
      </c>
      <c r="J1152" s="28">
        <v>54</v>
      </c>
      <c r="K1152" s="28"/>
      <c r="L1152" s="300"/>
      <c r="M1152" s="239"/>
      <c r="N1152" s="28"/>
      <c r="R1152" s="202"/>
      <c r="T1152" s="28"/>
      <c r="U1152" s="28"/>
      <c r="V1152" s="28"/>
      <c r="AA1152" s="202"/>
      <c r="AC1152" s="28"/>
      <c r="AD1152" s="28"/>
      <c r="AE1152" s="28"/>
      <c r="AJ1152" s="202"/>
      <c r="AL1152" s="28"/>
      <c r="AM1152" s="28"/>
      <c r="AN1152" s="28"/>
      <c r="AS1152" s="202"/>
      <c r="AU1152" s="28"/>
      <c r="AV1152" s="28"/>
      <c r="AW1152" s="28"/>
      <c r="BB1152" s="202"/>
      <c r="BD1152" s="28"/>
      <c r="BE1152" s="28"/>
      <c r="BF1152" s="28"/>
      <c r="BK1152" s="202"/>
      <c r="BM1152" s="28"/>
      <c r="BN1152" s="28"/>
      <c r="BO1152" s="28"/>
      <c r="BT1152" s="202"/>
      <c r="BV1152" s="28"/>
      <c r="BW1152" s="28"/>
      <c r="BX1152" s="28"/>
      <c r="CC1152" s="202"/>
      <c r="CE1152" s="28"/>
      <c r="CF1152" s="28"/>
      <c r="CG1152" s="28"/>
      <c r="CL1152" s="202"/>
      <c r="CN1152" s="28"/>
      <c r="CO1152" s="28"/>
      <c r="CP1152" s="28"/>
      <c r="CU1152" s="202"/>
      <c r="CW1152" s="28"/>
      <c r="CX1152" s="28"/>
      <c r="CY1152" s="28"/>
      <c r="DD1152" s="202"/>
      <c r="DF1152" s="28"/>
      <c r="DG1152" s="28"/>
      <c r="DH1152" s="28"/>
      <c r="DM1152" s="202"/>
      <c r="DO1152" s="28"/>
      <c r="DP1152" s="28"/>
      <c r="DQ1152" s="28"/>
      <c r="DV1152" s="202"/>
      <c r="DX1152" s="28"/>
      <c r="DY1152" s="28"/>
      <c r="DZ1152" s="28"/>
      <c r="EE1152" s="202"/>
      <c r="EG1152" s="28"/>
      <c r="EH1152" s="28"/>
      <c r="EI1152" s="28"/>
      <c r="EN1152" s="202"/>
      <c r="EP1152" s="28"/>
      <c r="EQ1152" s="28"/>
      <c r="ER1152" s="28"/>
      <c r="EW1152" s="202"/>
      <c r="EY1152" s="28"/>
      <c r="EZ1152" s="28"/>
      <c r="FA1152" s="28"/>
      <c r="FF1152" s="202"/>
      <c r="FH1152" s="28"/>
      <c r="FI1152" s="28"/>
      <c r="FJ1152" s="28"/>
      <c r="FO1152" s="202"/>
      <c r="FQ1152" s="28"/>
      <c r="FR1152" s="28"/>
      <c r="FS1152" s="28"/>
      <c r="FX1152" s="202"/>
      <c r="FZ1152" s="28"/>
      <c r="GA1152" s="28"/>
      <c r="GB1152" s="28"/>
      <c r="GG1152" s="202"/>
      <c r="GI1152" s="28"/>
      <c r="GJ1152" s="28"/>
      <c r="GK1152" s="28"/>
      <c r="GP1152" s="202"/>
      <c r="GR1152" s="28"/>
      <c r="GS1152" s="28"/>
      <c r="GT1152" s="28"/>
      <c r="GY1152" s="202"/>
      <c r="HA1152" s="28"/>
      <c r="HB1152" s="28"/>
      <c r="HC1152" s="28"/>
      <c r="HH1152" s="202"/>
      <c r="HJ1152" s="28"/>
      <c r="HK1152" s="28"/>
      <c r="HL1152" s="28"/>
      <c r="HQ1152" s="28"/>
      <c r="HR1152" s="28"/>
      <c r="HS1152" s="28"/>
      <c r="HT1152" s="28"/>
      <c r="HU1152" s="28"/>
      <c r="HV1152" s="28"/>
      <c r="HW1152" s="28"/>
      <c r="HX1152" s="28"/>
      <c r="HY1152" s="28"/>
      <c r="HZ1152" s="28"/>
      <c r="IA1152" s="28"/>
      <c r="IB1152" s="28"/>
      <c r="IC1152" s="28"/>
      <c r="ID1152" s="28"/>
      <c r="IE1152" s="28"/>
      <c r="IF1152" s="28"/>
      <c r="IG1152" s="28"/>
      <c r="IH1152" s="28"/>
      <c r="II1152" s="28"/>
      <c r="IJ1152" s="28"/>
      <c r="IK1152" s="28"/>
      <c r="IL1152" s="28"/>
      <c r="IM1152" s="28"/>
      <c r="IN1152" s="28"/>
      <c r="IO1152" s="28"/>
      <c r="IP1152" s="28"/>
      <c r="IQ1152" s="28"/>
      <c r="IR1152" s="28"/>
      <c r="IS1152" s="28"/>
      <c r="IT1152" s="28"/>
      <c r="IU1152" s="28"/>
      <c r="IV1152" s="28"/>
    </row>
    <row r="1153" spans="1:256" s="54" customFormat="1" ht="18">
      <c r="A1153" s="364" t="s">
        <v>755</v>
      </c>
      <c r="B1153" s="292"/>
      <c r="C1153" s="292"/>
      <c r="D1153" s="54" t="s">
        <v>130</v>
      </c>
      <c r="E1153" s="54">
        <f t="shared" si="21"/>
        <v>2</v>
      </c>
      <c r="F1153" s="305">
        <f t="shared" si="22"/>
        <v>15</v>
      </c>
      <c r="H1153" s="28"/>
      <c r="I1153" s="28"/>
      <c r="J1153" s="28">
        <v>15</v>
      </c>
      <c r="K1153" s="28"/>
      <c r="L1153" s="300"/>
      <c r="M1153" s="28"/>
      <c r="N1153" s="28"/>
      <c r="R1153" s="202"/>
      <c r="T1153" s="28"/>
      <c r="U1153" s="28"/>
      <c r="V1153" s="28"/>
      <c r="AA1153" s="202"/>
      <c r="AC1153" s="28"/>
      <c r="AD1153" s="28"/>
      <c r="AE1153" s="28"/>
      <c r="AJ1153" s="202"/>
      <c r="AL1153" s="28"/>
      <c r="AM1153" s="28"/>
      <c r="AN1153" s="28"/>
      <c r="AS1153" s="202"/>
      <c r="AU1153" s="28"/>
      <c r="AV1153" s="28"/>
      <c r="AW1153" s="28"/>
      <c r="BB1153" s="202"/>
      <c r="BD1153" s="28"/>
      <c r="BE1153" s="28"/>
      <c r="BF1153" s="28"/>
      <c r="BK1153" s="202"/>
      <c r="BM1153" s="28"/>
      <c r="BN1153" s="28"/>
      <c r="BO1153" s="28"/>
      <c r="BT1153" s="202"/>
      <c r="BV1153" s="28"/>
      <c r="BW1153" s="28"/>
      <c r="BX1153" s="28"/>
      <c r="CC1153" s="202"/>
      <c r="CE1153" s="28"/>
      <c r="CF1153" s="28"/>
      <c r="CG1153" s="28"/>
      <c r="CL1153" s="202"/>
      <c r="CN1153" s="28"/>
      <c r="CO1153" s="28"/>
      <c r="CP1153" s="28"/>
      <c r="CU1153" s="202"/>
      <c r="CW1153" s="28"/>
      <c r="CX1153" s="28"/>
      <c r="CY1153" s="28"/>
      <c r="DD1153" s="202"/>
      <c r="DF1153" s="28"/>
      <c r="DG1153" s="28"/>
      <c r="DH1153" s="28"/>
      <c r="DM1153" s="202"/>
      <c r="DO1153" s="28"/>
      <c r="DP1153" s="28"/>
      <c r="DQ1153" s="28"/>
      <c r="DV1153" s="202"/>
      <c r="DX1153" s="28"/>
      <c r="DY1153" s="28"/>
      <c r="DZ1153" s="28"/>
      <c r="EE1153" s="202"/>
      <c r="EG1153" s="28"/>
      <c r="EH1153" s="28"/>
      <c r="EI1153" s="28"/>
      <c r="EN1153" s="202"/>
      <c r="EP1153" s="28"/>
      <c r="EQ1153" s="28"/>
      <c r="ER1153" s="28"/>
      <c r="EW1153" s="202"/>
      <c r="EY1153" s="28"/>
      <c r="EZ1153" s="28"/>
      <c r="FA1153" s="28"/>
      <c r="FF1153" s="202"/>
      <c r="FH1153" s="28"/>
      <c r="FI1153" s="28"/>
      <c r="FJ1153" s="28"/>
      <c r="FO1153" s="202"/>
      <c r="FQ1153" s="28"/>
      <c r="FR1153" s="28"/>
      <c r="FS1153" s="28"/>
      <c r="FX1153" s="202"/>
      <c r="FZ1153" s="28"/>
      <c r="GA1153" s="28"/>
      <c r="GB1153" s="28"/>
      <c r="GG1153" s="202"/>
      <c r="GI1153" s="28"/>
      <c r="GJ1153" s="28"/>
      <c r="GK1153" s="28"/>
      <c r="GP1153" s="202"/>
      <c r="GR1153" s="28"/>
      <c r="GS1153" s="28"/>
      <c r="GT1153" s="28"/>
      <c r="GY1153" s="202"/>
      <c r="HA1153" s="28"/>
      <c r="HB1153" s="28"/>
      <c r="HC1153" s="28"/>
      <c r="HH1153" s="202"/>
      <c r="HJ1153" s="28"/>
      <c r="HK1153" s="28"/>
      <c r="HL1153" s="28"/>
      <c r="HQ1153" s="28"/>
      <c r="HR1153" s="28"/>
      <c r="HS1153" s="28"/>
      <c r="HT1153" s="28"/>
      <c r="HU1153" s="28"/>
      <c r="HV1153" s="28"/>
      <c r="HW1153" s="28"/>
      <c r="HX1153" s="28"/>
      <c r="HY1153" s="28"/>
      <c r="HZ1153" s="28"/>
      <c r="IA1153" s="28"/>
      <c r="IB1153" s="28"/>
      <c r="IC1153" s="28"/>
      <c r="ID1153" s="28"/>
      <c r="IE1153" s="28"/>
      <c r="IF1153" s="28"/>
      <c r="IG1153" s="28"/>
      <c r="IH1153" s="28"/>
      <c r="II1153" s="28"/>
      <c r="IJ1153" s="28"/>
      <c r="IK1153" s="28"/>
      <c r="IL1153" s="28"/>
      <c r="IM1153" s="28"/>
      <c r="IN1153" s="28"/>
      <c r="IO1153" s="28"/>
      <c r="IP1153" s="28"/>
      <c r="IQ1153" s="28"/>
      <c r="IR1153" s="28"/>
      <c r="IS1153" s="28"/>
      <c r="IT1153" s="28"/>
      <c r="IU1153" s="28"/>
      <c r="IV1153" s="28"/>
    </row>
    <row r="1154" spans="1:256" s="54" customFormat="1" ht="18">
      <c r="A1154" s="364" t="s">
        <v>1419</v>
      </c>
      <c r="B1154" s="28"/>
      <c r="C1154" s="292"/>
      <c r="D1154" s="365" t="s">
        <v>129</v>
      </c>
      <c r="E1154" s="54">
        <f t="shared" si="21"/>
        <v>0</v>
      </c>
      <c r="F1154" s="305">
        <f t="shared" si="22"/>
        <v>20</v>
      </c>
      <c r="H1154" s="28"/>
      <c r="I1154" s="28"/>
      <c r="J1154" s="28"/>
      <c r="K1154" s="28">
        <v>20</v>
      </c>
      <c r="L1154" s="300"/>
      <c r="M1154" s="28"/>
      <c r="N1154" s="28"/>
      <c r="R1154" s="202"/>
      <c r="T1154" s="28"/>
      <c r="U1154" s="28"/>
      <c r="V1154" s="28"/>
      <c r="AA1154" s="202"/>
      <c r="AC1154" s="28"/>
      <c r="AD1154" s="28"/>
      <c r="AE1154" s="28"/>
      <c r="AJ1154" s="202"/>
      <c r="AL1154" s="28"/>
      <c r="AM1154" s="28"/>
      <c r="AN1154" s="28"/>
      <c r="AS1154" s="202"/>
      <c r="AU1154" s="28"/>
      <c r="AV1154" s="28"/>
      <c r="AW1154" s="28"/>
      <c r="BB1154" s="202"/>
      <c r="BD1154" s="28"/>
      <c r="BE1154" s="28"/>
      <c r="BF1154" s="28"/>
      <c r="BK1154" s="202"/>
      <c r="BM1154" s="28"/>
      <c r="BN1154" s="28"/>
      <c r="BO1154" s="28"/>
      <c r="BT1154" s="202"/>
      <c r="BV1154" s="28"/>
      <c r="BW1154" s="28"/>
      <c r="BX1154" s="28"/>
      <c r="CC1154" s="202"/>
      <c r="CE1154" s="28"/>
      <c r="CF1154" s="28"/>
      <c r="CG1154" s="28"/>
      <c r="CL1154" s="202"/>
      <c r="CN1154" s="28"/>
      <c r="CO1154" s="28"/>
      <c r="CP1154" s="28"/>
      <c r="CU1154" s="202"/>
      <c r="CW1154" s="28"/>
      <c r="CX1154" s="28"/>
      <c r="CY1154" s="28"/>
      <c r="DD1154" s="202"/>
      <c r="DF1154" s="28"/>
      <c r="DG1154" s="28"/>
      <c r="DH1154" s="28"/>
      <c r="DM1154" s="202"/>
      <c r="DO1154" s="28"/>
      <c r="DP1154" s="28"/>
      <c r="DQ1154" s="28"/>
      <c r="DV1154" s="202"/>
      <c r="DX1154" s="28"/>
      <c r="DY1154" s="28"/>
      <c r="DZ1154" s="28"/>
      <c r="EE1154" s="202"/>
      <c r="EG1154" s="28"/>
      <c r="EH1154" s="28"/>
      <c r="EI1154" s="28"/>
      <c r="EN1154" s="202"/>
      <c r="EP1154" s="28"/>
      <c r="EQ1154" s="28"/>
      <c r="ER1154" s="28"/>
      <c r="EW1154" s="202"/>
      <c r="EY1154" s="28"/>
      <c r="EZ1154" s="28"/>
      <c r="FA1154" s="28"/>
      <c r="FF1154" s="202"/>
      <c r="FH1154" s="28"/>
      <c r="FI1154" s="28"/>
      <c r="FJ1154" s="28"/>
      <c r="FO1154" s="202"/>
      <c r="FQ1154" s="28"/>
      <c r="FR1154" s="28"/>
      <c r="FS1154" s="28"/>
      <c r="FX1154" s="202"/>
      <c r="FZ1154" s="28"/>
      <c r="GA1154" s="28"/>
      <c r="GB1154" s="28"/>
      <c r="GG1154" s="202"/>
      <c r="GI1154" s="28"/>
      <c r="GJ1154" s="28"/>
      <c r="GK1154" s="28"/>
      <c r="GP1154" s="202"/>
      <c r="GR1154" s="28"/>
      <c r="GS1154" s="28"/>
      <c r="GT1154" s="28"/>
      <c r="GY1154" s="202"/>
      <c r="HA1154" s="28"/>
      <c r="HB1154" s="28"/>
      <c r="HC1154" s="28"/>
      <c r="HH1154" s="202"/>
      <c r="HJ1154" s="28"/>
      <c r="HK1154" s="28"/>
      <c r="HL1154" s="28"/>
      <c r="HQ1154" s="28"/>
      <c r="HR1154" s="28"/>
      <c r="HS1154" s="28"/>
      <c r="HT1154" s="28"/>
      <c r="HU1154" s="28"/>
      <c r="HV1154" s="28"/>
      <c r="HW1154" s="28"/>
      <c r="HX1154" s="28"/>
      <c r="HY1154" s="28"/>
      <c r="HZ1154" s="28"/>
      <c r="IA1154" s="28"/>
      <c r="IB1154" s="28"/>
      <c r="IC1154" s="28"/>
      <c r="ID1154" s="28"/>
      <c r="IE1154" s="28"/>
      <c r="IF1154" s="28"/>
      <c r="IG1154" s="28"/>
      <c r="IH1154" s="28"/>
      <c r="II1154" s="28"/>
      <c r="IJ1154" s="28"/>
      <c r="IK1154" s="28"/>
      <c r="IL1154" s="28"/>
      <c r="IM1154" s="28"/>
      <c r="IN1154" s="28"/>
      <c r="IO1154" s="28"/>
      <c r="IP1154" s="28"/>
      <c r="IQ1154" s="28"/>
      <c r="IR1154" s="28"/>
      <c r="IS1154" s="28"/>
      <c r="IT1154" s="28"/>
      <c r="IU1154" s="28"/>
      <c r="IV1154" s="28"/>
    </row>
    <row r="1155" spans="1:256" s="54" customFormat="1" ht="18">
      <c r="A1155" s="364" t="s">
        <v>2431</v>
      </c>
      <c r="B1155" s="28"/>
      <c r="C1155" s="292"/>
      <c r="D1155" s="365" t="s">
        <v>129</v>
      </c>
      <c r="E1155" s="54">
        <f t="shared" si="21"/>
        <v>0</v>
      </c>
      <c r="F1155" s="305">
        <f t="shared" si="22"/>
        <v>0</v>
      </c>
      <c r="H1155" s="28"/>
      <c r="I1155" s="28"/>
      <c r="J1155" s="28"/>
      <c r="K1155" s="28"/>
      <c r="L1155" s="300"/>
      <c r="M1155" s="28"/>
      <c r="N1155" s="28"/>
      <c r="R1155" s="202"/>
      <c r="T1155" s="28"/>
      <c r="U1155" s="28"/>
      <c r="V1155" s="28"/>
      <c r="AA1155" s="202"/>
      <c r="AC1155" s="28"/>
      <c r="AD1155" s="28"/>
      <c r="AE1155" s="28"/>
      <c r="AJ1155" s="202"/>
      <c r="AL1155" s="28"/>
      <c r="AM1155" s="28"/>
      <c r="AN1155" s="28"/>
      <c r="AS1155" s="202"/>
      <c r="AU1155" s="28"/>
      <c r="AV1155" s="28"/>
      <c r="AW1155" s="28"/>
      <c r="BB1155" s="202"/>
      <c r="BD1155" s="28"/>
      <c r="BE1155" s="28"/>
      <c r="BF1155" s="28"/>
      <c r="BK1155" s="202"/>
      <c r="BM1155" s="28"/>
      <c r="BN1155" s="28"/>
      <c r="BO1155" s="28"/>
      <c r="BT1155" s="202"/>
      <c r="BV1155" s="28"/>
      <c r="BW1155" s="28"/>
      <c r="BX1155" s="28"/>
      <c r="CC1155" s="202"/>
      <c r="CE1155" s="28"/>
      <c r="CF1155" s="28"/>
      <c r="CG1155" s="28"/>
      <c r="CL1155" s="202"/>
      <c r="CN1155" s="28"/>
      <c r="CO1155" s="28"/>
      <c r="CP1155" s="28"/>
      <c r="CU1155" s="202"/>
      <c r="CW1155" s="28"/>
      <c r="CX1155" s="28"/>
      <c r="CY1155" s="28"/>
      <c r="DD1155" s="202"/>
      <c r="DF1155" s="28"/>
      <c r="DG1155" s="28"/>
      <c r="DH1155" s="28"/>
      <c r="DM1155" s="202"/>
      <c r="DO1155" s="28"/>
      <c r="DP1155" s="28"/>
      <c r="DQ1155" s="28"/>
      <c r="DV1155" s="202"/>
      <c r="DX1155" s="28"/>
      <c r="DY1155" s="28"/>
      <c r="DZ1155" s="28"/>
      <c r="EE1155" s="202"/>
      <c r="EG1155" s="28"/>
      <c r="EH1155" s="28"/>
      <c r="EI1155" s="28"/>
      <c r="EN1155" s="202"/>
      <c r="EP1155" s="28"/>
      <c r="EQ1155" s="28"/>
      <c r="ER1155" s="28"/>
      <c r="EW1155" s="202"/>
      <c r="EY1155" s="28"/>
      <c r="EZ1155" s="28"/>
      <c r="FA1155" s="28"/>
      <c r="FF1155" s="202"/>
      <c r="FH1155" s="28"/>
      <c r="FI1155" s="28"/>
      <c r="FJ1155" s="28"/>
      <c r="FO1155" s="202"/>
      <c r="FQ1155" s="28"/>
      <c r="FR1155" s="28"/>
      <c r="FS1155" s="28"/>
      <c r="FX1155" s="202"/>
      <c r="FZ1155" s="28"/>
      <c r="GA1155" s="28"/>
      <c r="GB1155" s="28"/>
      <c r="GG1155" s="202"/>
      <c r="GI1155" s="28"/>
      <c r="GJ1155" s="28"/>
      <c r="GK1155" s="28"/>
      <c r="GP1155" s="202"/>
      <c r="GR1155" s="28"/>
      <c r="GS1155" s="28"/>
      <c r="GT1155" s="28"/>
      <c r="GY1155" s="202"/>
      <c r="HA1155" s="28"/>
      <c r="HB1155" s="28"/>
      <c r="HC1155" s="28"/>
      <c r="HH1155" s="202"/>
      <c r="HJ1155" s="28"/>
      <c r="HK1155" s="28"/>
      <c r="HL1155" s="28"/>
      <c r="HQ1155" s="28"/>
      <c r="HR1155" s="28"/>
      <c r="HS1155" s="28"/>
      <c r="HT1155" s="28"/>
      <c r="HU1155" s="28"/>
      <c r="HV1155" s="28"/>
      <c r="HW1155" s="28"/>
      <c r="HX1155" s="28"/>
      <c r="HY1155" s="28"/>
      <c r="HZ1155" s="28"/>
      <c r="IA1155" s="28"/>
      <c r="IB1155" s="28"/>
      <c r="IC1155" s="28"/>
      <c r="ID1155" s="28"/>
      <c r="IE1155" s="28"/>
      <c r="IF1155" s="28"/>
      <c r="IG1155" s="28"/>
      <c r="IH1155" s="28"/>
      <c r="II1155" s="28"/>
      <c r="IJ1155" s="28"/>
      <c r="IK1155" s="28"/>
      <c r="IL1155" s="28"/>
      <c r="IM1155" s="28"/>
      <c r="IN1155" s="28"/>
      <c r="IO1155" s="28"/>
      <c r="IP1155" s="28"/>
      <c r="IQ1155" s="28"/>
      <c r="IR1155" s="28"/>
      <c r="IS1155" s="28"/>
      <c r="IT1155" s="28"/>
      <c r="IU1155" s="28"/>
      <c r="IV1155" s="28"/>
    </row>
    <row r="1156" spans="1:256" s="54" customFormat="1" ht="18">
      <c r="A1156" s="364" t="s">
        <v>1454</v>
      </c>
      <c r="B1156" s="28"/>
      <c r="C1156" s="292"/>
      <c r="D1156" s="365" t="s">
        <v>129</v>
      </c>
      <c r="E1156" s="54">
        <f t="shared" si="21"/>
        <v>0</v>
      </c>
      <c r="F1156" s="305">
        <f t="shared" si="22"/>
        <v>0</v>
      </c>
      <c r="H1156" s="28"/>
      <c r="I1156" s="28"/>
      <c r="J1156" s="28"/>
      <c r="K1156" s="28"/>
      <c r="L1156" s="300"/>
      <c r="M1156" s="28"/>
      <c r="N1156" s="28"/>
      <c r="R1156" s="202"/>
      <c r="T1156" s="28"/>
      <c r="U1156" s="28"/>
      <c r="V1156" s="28"/>
      <c r="AA1156" s="202"/>
      <c r="AC1156" s="28"/>
      <c r="AD1156" s="28"/>
      <c r="AE1156" s="28"/>
      <c r="AJ1156" s="202"/>
      <c r="AL1156" s="28"/>
      <c r="AM1156" s="28"/>
      <c r="AN1156" s="28"/>
      <c r="AS1156" s="202"/>
      <c r="AU1156" s="28"/>
      <c r="AV1156" s="28"/>
      <c r="AW1156" s="28"/>
      <c r="BB1156" s="202"/>
      <c r="BD1156" s="28"/>
      <c r="BE1156" s="28"/>
      <c r="BF1156" s="28"/>
      <c r="BK1156" s="202"/>
      <c r="BM1156" s="28"/>
      <c r="BN1156" s="28"/>
      <c r="BO1156" s="28"/>
      <c r="BT1156" s="202"/>
      <c r="BV1156" s="28"/>
      <c r="BW1156" s="28"/>
      <c r="BX1156" s="28"/>
      <c r="CC1156" s="202"/>
      <c r="CE1156" s="28"/>
      <c r="CF1156" s="28"/>
      <c r="CG1156" s="28"/>
      <c r="CL1156" s="202"/>
      <c r="CN1156" s="28"/>
      <c r="CO1156" s="28"/>
      <c r="CP1156" s="28"/>
      <c r="CU1156" s="202"/>
      <c r="CW1156" s="28"/>
      <c r="CX1156" s="28"/>
      <c r="CY1156" s="28"/>
      <c r="DD1156" s="202"/>
      <c r="DF1156" s="28"/>
      <c r="DG1156" s="28"/>
      <c r="DH1156" s="28"/>
      <c r="DM1156" s="202"/>
      <c r="DO1156" s="28"/>
      <c r="DP1156" s="28"/>
      <c r="DQ1156" s="28"/>
      <c r="DV1156" s="202"/>
      <c r="DX1156" s="28"/>
      <c r="DY1156" s="28"/>
      <c r="DZ1156" s="28"/>
      <c r="EE1156" s="202"/>
      <c r="EG1156" s="28"/>
      <c r="EH1156" s="28"/>
      <c r="EI1156" s="28"/>
      <c r="EN1156" s="202"/>
      <c r="EP1156" s="28"/>
      <c r="EQ1156" s="28"/>
      <c r="ER1156" s="28"/>
      <c r="EW1156" s="202"/>
      <c r="EY1156" s="28"/>
      <c r="EZ1156" s="28"/>
      <c r="FA1156" s="28"/>
      <c r="FF1156" s="202"/>
      <c r="FH1156" s="28"/>
      <c r="FI1156" s="28"/>
      <c r="FJ1156" s="28"/>
      <c r="FO1156" s="202"/>
      <c r="FQ1156" s="28"/>
      <c r="FR1156" s="28"/>
      <c r="FS1156" s="28"/>
      <c r="FX1156" s="202"/>
      <c r="FZ1156" s="28"/>
      <c r="GA1156" s="28"/>
      <c r="GB1156" s="28"/>
      <c r="GG1156" s="202"/>
      <c r="GI1156" s="28"/>
      <c r="GJ1156" s="28"/>
      <c r="GK1156" s="28"/>
      <c r="GP1156" s="202"/>
      <c r="GR1156" s="28"/>
      <c r="GS1156" s="28"/>
      <c r="GT1156" s="28"/>
      <c r="GY1156" s="202"/>
      <c r="HA1156" s="28"/>
      <c r="HB1156" s="28"/>
      <c r="HC1156" s="28"/>
      <c r="HH1156" s="202"/>
      <c r="HJ1156" s="28"/>
      <c r="HK1156" s="28"/>
      <c r="HL1156" s="28"/>
      <c r="HQ1156" s="28"/>
      <c r="HR1156" s="28"/>
      <c r="HS1156" s="28"/>
      <c r="HT1156" s="28"/>
      <c r="HU1156" s="28"/>
      <c r="HV1156" s="28"/>
      <c r="HW1156" s="28"/>
      <c r="HX1156" s="28"/>
      <c r="HY1156" s="28"/>
      <c r="HZ1156" s="28"/>
      <c r="IA1156" s="28"/>
      <c r="IB1156" s="28"/>
      <c r="IC1156" s="28"/>
      <c r="ID1156" s="28"/>
      <c r="IE1156" s="28"/>
      <c r="IF1156" s="28"/>
      <c r="IG1156" s="28"/>
      <c r="IH1156" s="28"/>
      <c r="II1156" s="28"/>
      <c r="IJ1156" s="28"/>
      <c r="IK1156" s="28"/>
      <c r="IL1156" s="28"/>
      <c r="IM1156" s="28"/>
      <c r="IN1156" s="28"/>
      <c r="IO1156" s="28"/>
      <c r="IP1156" s="28"/>
      <c r="IQ1156" s="28"/>
      <c r="IR1156" s="28"/>
      <c r="IS1156" s="28"/>
      <c r="IT1156" s="28"/>
      <c r="IU1156" s="28"/>
      <c r="IV1156" s="28"/>
    </row>
    <row r="1157" spans="1:256" s="54" customFormat="1" ht="18">
      <c r="A1157" s="364" t="s">
        <v>2432</v>
      </c>
      <c r="B1157" s="28"/>
      <c r="C1157" s="292"/>
      <c r="D1157" s="365" t="s">
        <v>129</v>
      </c>
      <c r="E1157" s="54">
        <f t="shared" si="21"/>
        <v>0</v>
      </c>
      <c r="F1157" s="305">
        <f t="shared" si="22"/>
        <v>10</v>
      </c>
      <c r="H1157" s="28"/>
      <c r="I1157" s="28"/>
      <c r="J1157" s="28"/>
      <c r="K1157" s="28">
        <v>10</v>
      </c>
      <c r="L1157" s="300"/>
      <c r="M1157" s="28"/>
      <c r="N1157" s="28"/>
      <c r="R1157" s="202"/>
      <c r="T1157" s="28"/>
      <c r="U1157" s="28"/>
      <c r="V1157" s="28"/>
      <c r="AA1157" s="202"/>
      <c r="AC1157" s="28"/>
      <c r="AD1157" s="28"/>
      <c r="AE1157" s="28"/>
      <c r="AJ1157" s="202"/>
      <c r="AL1157" s="28"/>
      <c r="AM1157" s="28"/>
      <c r="AN1157" s="28"/>
      <c r="AS1157" s="202"/>
      <c r="AU1157" s="28"/>
      <c r="AV1157" s="28"/>
      <c r="AW1157" s="28"/>
      <c r="BB1157" s="202"/>
      <c r="BD1157" s="28"/>
      <c r="BE1157" s="28"/>
      <c r="BF1157" s="28"/>
      <c r="BK1157" s="202"/>
      <c r="BM1157" s="28"/>
      <c r="BN1157" s="28"/>
      <c r="BO1157" s="28"/>
      <c r="BT1157" s="202"/>
      <c r="BV1157" s="28"/>
      <c r="BW1157" s="28"/>
      <c r="BX1157" s="28"/>
      <c r="CC1157" s="202"/>
      <c r="CE1157" s="28"/>
      <c r="CF1157" s="28"/>
      <c r="CG1157" s="28"/>
      <c r="CL1157" s="202"/>
      <c r="CN1157" s="28"/>
      <c r="CO1157" s="28"/>
      <c r="CP1157" s="28"/>
      <c r="CU1157" s="202"/>
      <c r="CW1157" s="28"/>
      <c r="CX1157" s="28"/>
      <c r="CY1157" s="28"/>
      <c r="DD1157" s="202"/>
      <c r="DF1157" s="28"/>
      <c r="DG1157" s="28"/>
      <c r="DH1157" s="28"/>
      <c r="DM1157" s="202"/>
      <c r="DO1157" s="28"/>
      <c r="DP1157" s="28"/>
      <c r="DQ1157" s="28"/>
      <c r="DV1157" s="202"/>
      <c r="DX1157" s="28"/>
      <c r="DY1157" s="28"/>
      <c r="DZ1157" s="28"/>
      <c r="EE1157" s="202"/>
      <c r="EG1157" s="28"/>
      <c r="EH1157" s="28"/>
      <c r="EI1157" s="28"/>
      <c r="EN1157" s="202"/>
      <c r="EP1157" s="28"/>
      <c r="EQ1157" s="28"/>
      <c r="ER1157" s="28"/>
      <c r="EW1157" s="202"/>
      <c r="EY1157" s="28"/>
      <c r="EZ1157" s="28"/>
      <c r="FA1157" s="28"/>
      <c r="FF1157" s="202"/>
      <c r="FH1157" s="28"/>
      <c r="FI1157" s="28"/>
      <c r="FJ1157" s="28"/>
      <c r="FO1157" s="202"/>
      <c r="FQ1157" s="28"/>
      <c r="FR1157" s="28"/>
      <c r="FS1157" s="28"/>
      <c r="FX1157" s="202"/>
      <c r="FZ1157" s="28"/>
      <c r="GA1157" s="28"/>
      <c r="GB1157" s="28"/>
      <c r="GG1157" s="202"/>
      <c r="GI1157" s="28"/>
      <c r="GJ1157" s="28"/>
      <c r="GK1157" s="28"/>
      <c r="GP1157" s="202"/>
      <c r="GR1157" s="28"/>
      <c r="GS1157" s="28"/>
      <c r="GT1157" s="28"/>
      <c r="GY1157" s="202"/>
      <c r="HA1157" s="28"/>
      <c r="HB1157" s="28"/>
      <c r="HC1157" s="28"/>
      <c r="HH1157" s="202"/>
      <c r="HJ1157" s="28"/>
      <c r="HK1157" s="28"/>
      <c r="HL1157" s="28"/>
      <c r="HQ1157" s="28"/>
      <c r="HR1157" s="28"/>
      <c r="HS1157" s="28"/>
      <c r="HT1157" s="28"/>
      <c r="HU1157" s="28"/>
      <c r="HV1157" s="28"/>
      <c r="HW1157" s="28"/>
      <c r="HX1157" s="28"/>
      <c r="HY1157" s="28"/>
      <c r="HZ1157" s="28"/>
      <c r="IA1157" s="28"/>
      <c r="IB1157" s="28"/>
      <c r="IC1157" s="28"/>
      <c r="ID1157" s="28"/>
      <c r="IE1157" s="28"/>
      <c r="IF1157" s="28"/>
      <c r="IG1157" s="28"/>
      <c r="IH1157" s="28"/>
      <c r="II1157" s="28"/>
      <c r="IJ1157" s="28"/>
      <c r="IK1157" s="28"/>
      <c r="IL1157" s="28"/>
      <c r="IM1157" s="28"/>
      <c r="IN1157" s="28"/>
      <c r="IO1157" s="28"/>
      <c r="IP1157" s="28"/>
      <c r="IQ1157" s="28"/>
      <c r="IR1157" s="28"/>
      <c r="IS1157" s="28"/>
      <c r="IT1157" s="28"/>
      <c r="IU1157" s="28"/>
      <c r="IV1157" s="28"/>
    </row>
    <row r="1158" spans="1:256" s="54" customFormat="1" ht="18">
      <c r="A1158" s="364" t="s">
        <v>930</v>
      </c>
      <c r="B1158" s="28"/>
      <c r="C1158" s="292"/>
      <c r="D1158" s="365" t="s">
        <v>129</v>
      </c>
      <c r="E1158" s="54">
        <f t="shared" si="21"/>
        <v>0</v>
      </c>
      <c r="F1158" s="305">
        <f t="shared" si="22"/>
        <v>2</v>
      </c>
      <c r="H1158" s="28"/>
      <c r="I1158" s="28">
        <v>1</v>
      </c>
      <c r="J1158" s="28">
        <v>1</v>
      </c>
      <c r="K1158" s="28"/>
      <c r="L1158" s="300"/>
      <c r="M1158" s="28"/>
      <c r="N1158" s="28"/>
      <c r="R1158" s="202"/>
      <c r="T1158" s="28"/>
      <c r="U1158" s="28"/>
      <c r="V1158" s="28"/>
      <c r="AA1158" s="202"/>
      <c r="AC1158" s="28"/>
      <c r="AD1158" s="28"/>
      <c r="AE1158" s="28"/>
      <c r="AJ1158" s="202"/>
      <c r="AL1158" s="28"/>
      <c r="AM1158" s="28"/>
      <c r="AN1158" s="28"/>
      <c r="AS1158" s="202"/>
      <c r="AU1158" s="28"/>
      <c r="AV1158" s="28"/>
      <c r="AW1158" s="28"/>
      <c r="BB1158" s="202"/>
      <c r="BD1158" s="28"/>
      <c r="BE1158" s="28"/>
      <c r="BF1158" s="28"/>
      <c r="BK1158" s="202"/>
      <c r="BM1158" s="28"/>
      <c r="BN1158" s="28"/>
      <c r="BO1158" s="28"/>
      <c r="BT1158" s="202"/>
      <c r="BV1158" s="28"/>
      <c r="BW1158" s="28"/>
      <c r="BX1158" s="28"/>
      <c r="CC1158" s="202"/>
      <c r="CE1158" s="28"/>
      <c r="CF1158" s="28"/>
      <c r="CG1158" s="28"/>
      <c r="CL1158" s="202"/>
      <c r="CN1158" s="28"/>
      <c r="CO1158" s="28"/>
      <c r="CP1158" s="28"/>
      <c r="CU1158" s="202"/>
      <c r="CW1158" s="28"/>
      <c r="CX1158" s="28"/>
      <c r="CY1158" s="28"/>
      <c r="DD1158" s="202"/>
      <c r="DF1158" s="28"/>
      <c r="DG1158" s="28"/>
      <c r="DH1158" s="28"/>
      <c r="DM1158" s="202"/>
      <c r="DO1158" s="28"/>
      <c r="DP1158" s="28"/>
      <c r="DQ1158" s="28"/>
      <c r="DV1158" s="202"/>
      <c r="DX1158" s="28"/>
      <c r="DY1158" s="28"/>
      <c r="DZ1158" s="28"/>
      <c r="EE1158" s="202"/>
      <c r="EG1158" s="28"/>
      <c r="EH1158" s="28"/>
      <c r="EI1158" s="28"/>
      <c r="EN1158" s="202"/>
      <c r="EP1158" s="28"/>
      <c r="EQ1158" s="28"/>
      <c r="ER1158" s="28"/>
      <c r="EW1158" s="202"/>
      <c r="EY1158" s="28"/>
      <c r="EZ1158" s="28"/>
      <c r="FA1158" s="28"/>
      <c r="FF1158" s="202"/>
      <c r="FH1158" s="28"/>
      <c r="FI1158" s="28"/>
      <c r="FJ1158" s="28"/>
      <c r="FO1158" s="202"/>
      <c r="FQ1158" s="28"/>
      <c r="FR1158" s="28"/>
      <c r="FS1158" s="28"/>
      <c r="FX1158" s="202"/>
      <c r="FZ1158" s="28"/>
      <c r="GA1158" s="28"/>
      <c r="GB1158" s="28"/>
      <c r="GG1158" s="202"/>
      <c r="GI1158" s="28"/>
      <c r="GJ1158" s="28"/>
      <c r="GK1158" s="28"/>
      <c r="GP1158" s="202"/>
      <c r="GR1158" s="28"/>
      <c r="GS1158" s="28"/>
      <c r="GT1158" s="28"/>
      <c r="GY1158" s="202"/>
      <c r="HA1158" s="28"/>
      <c r="HB1158" s="28"/>
      <c r="HC1158" s="28"/>
      <c r="HH1158" s="202"/>
      <c r="HJ1158" s="28"/>
      <c r="HK1158" s="28"/>
      <c r="HL1158" s="28"/>
      <c r="HQ1158" s="28"/>
      <c r="HR1158" s="28"/>
      <c r="HS1158" s="28"/>
      <c r="HT1158" s="28"/>
      <c r="HU1158" s="28"/>
      <c r="HV1158" s="28"/>
      <c r="HW1158" s="28"/>
      <c r="HX1158" s="28"/>
      <c r="HY1158" s="28"/>
      <c r="HZ1158" s="28"/>
      <c r="IA1158" s="28"/>
      <c r="IB1158" s="28"/>
      <c r="IC1158" s="28"/>
      <c r="ID1158" s="28"/>
      <c r="IE1158" s="28"/>
      <c r="IF1158" s="28"/>
      <c r="IG1158" s="28"/>
      <c r="IH1158" s="28"/>
      <c r="II1158" s="28"/>
      <c r="IJ1158" s="28"/>
      <c r="IK1158" s="28"/>
      <c r="IL1158" s="28"/>
      <c r="IM1158" s="28"/>
      <c r="IN1158" s="28"/>
      <c r="IO1158" s="28"/>
      <c r="IP1158" s="28"/>
      <c r="IQ1158" s="28"/>
      <c r="IR1158" s="28"/>
      <c r="IS1158" s="28"/>
      <c r="IT1158" s="28"/>
      <c r="IU1158" s="28"/>
      <c r="IV1158" s="28"/>
    </row>
    <row r="1159" spans="1:256" s="54" customFormat="1" ht="18">
      <c r="A1159" s="364" t="s">
        <v>937</v>
      </c>
      <c r="B1159" s="292"/>
      <c r="C1159" s="292"/>
      <c r="D1159" s="54" t="s">
        <v>132</v>
      </c>
      <c r="E1159" s="54">
        <f t="shared" si="21"/>
        <v>0</v>
      </c>
      <c r="F1159" s="305">
        <f t="shared" si="22"/>
        <v>0</v>
      </c>
      <c r="H1159" s="28"/>
      <c r="I1159" s="28"/>
      <c r="J1159" s="28"/>
      <c r="K1159" s="28"/>
      <c r="L1159" s="28"/>
      <c r="M1159" s="28"/>
      <c r="N1159" s="28"/>
      <c r="R1159" s="202"/>
      <c r="T1159" s="28"/>
      <c r="U1159" s="28"/>
      <c r="V1159" s="28"/>
      <c r="AA1159" s="202"/>
      <c r="AC1159" s="28"/>
      <c r="AD1159" s="28"/>
      <c r="AE1159" s="28"/>
      <c r="AJ1159" s="202"/>
      <c r="AL1159" s="28"/>
      <c r="AM1159" s="28"/>
      <c r="AN1159" s="28"/>
      <c r="AS1159" s="202"/>
      <c r="AU1159" s="28"/>
      <c r="AV1159" s="28"/>
      <c r="AW1159" s="28"/>
      <c r="BB1159" s="202"/>
      <c r="BD1159" s="28"/>
      <c r="BE1159" s="28"/>
      <c r="BF1159" s="28"/>
      <c r="BK1159" s="202"/>
      <c r="BM1159" s="28"/>
      <c r="BN1159" s="28"/>
      <c r="BO1159" s="28"/>
      <c r="BT1159" s="202"/>
      <c r="BV1159" s="28"/>
      <c r="BW1159" s="28"/>
      <c r="BX1159" s="28"/>
      <c r="CC1159" s="202"/>
      <c r="CE1159" s="28"/>
      <c r="CF1159" s="28"/>
      <c r="CG1159" s="28"/>
      <c r="CL1159" s="202"/>
      <c r="CN1159" s="28"/>
      <c r="CO1159" s="28"/>
      <c r="CP1159" s="28"/>
      <c r="CU1159" s="202"/>
      <c r="CW1159" s="28"/>
      <c r="CX1159" s="28"/>
      <c r="CY1159" s="28"/>
      <c r="DD1159" s="202"/>
      <c r="DF1159" s="28"/>
      <c r="DG1159" s="28"/>
      <c r="DH1159" s="28"/>
      <c r="DM1159" s="202"/>
      <c r="DO1159" s="28"/>
      <c r="DP1159" s="28"/>
      <c r="DQ1159" s="28"/>
      <c r="DV1159" s="202"/>
      <c r="DX1159" s="28"/>
      <c r="DY1159" s="28"/>
      <c r="DZ1159" s="28"/>
      <c r="EE1159" s="202"/>
      <c r="EG1159" s="28"/>
      <c r="EH1159" s="28"/>
      <c r="EI1159" s="28"/>
      <c r="EN1159" s="202"/>
      <c r="EP1159" s="28"/>
      <c r="EQ1159" s="28"/>
      <c r="ER1159" s="28"/>
      <c r="EW1159" s="202"/>
      <c r="EY1159" s="28"/>
      <c r="EZ1159" s="28"/>
      <c r="FA1159" s="28"/>
      <c r="FF1159" s="202"/>
      <c r="FH1159" s="28"/>
      <c r="FI1159" s="28"/>
      <c r="FJ1159" s="28"/>
      <c r="FO1159" s="202"/>
      <c r="FQ1159" s="28"/>
      <c r="FR1159" s="28"/>
      <c r="FS1159" s="28"/>
      <c r="FX1159" s="202"/>
      <c r="FZ1159" s="28"/>
      <c r="GA1159" s="28"/>
      <c r="GB1159" s="28"/>
      <c r="GG1159" s="202"/>
      <c r="GI1159" s="28"/>
      <c r="GJ1159" s="28"/>
      <c r="GK1159" s="28"/>
      <c r="GP1159" s="202"/>
      <c r="GR1159" s="28"/>
      <c r="GS1159" s="28"/>
      <c r="GT1159" s="28"/>
      <c r="GY1159" s="202"/>
      <c r="HA1159" s="28"/>
      <c r="HB1159" s="28"/>
      <c r="HC1159" s="28"/>
      <c r="HH1159" s="202"/>
      <c r="HJ1159" s="28"/>
      <c r="HK1159" s="28"/>
      <c r="HL1159" s="28"/>
      <c r="HQ1159" s="28"/>
      <c r="HR1159" s="28"/>
      <c r="HS1159" s="28"/>
      <c r="HT1159" s="28"/>
      <c r="HU1159" s="28"/>
      <c r="HV1159" s="28"/>
      <c r="HW1159" s="28"/>
      <c r="HX1159" s="28"/>
      <c r="HY1159" s="28"/>
      <c r="HZ1159" s="28"/>
      <c r="IA1159" s="28"/>
      <c r="IB1159" s="28"/>
      <c r="IC1159" s="28"/>
      <c r="ID1159" s="28"/>
      <c r="IE1159" s="28"/>
      <c r="IF1159" s="28"/>
      <c r="IG1159" s="28"/>
      <c r="IH1159" s="28"/>
      <c r="II1159" s="28"/>
      <c r="IJ1159" s="28"/>
      <c r="IK1159" s="28"/>
      <c r="IL1159" s="28"/>
      <c r="IM1159" s="28"/>
      <c r="IN1159" s="28"/>
      <c r="IO1159" s="28"/>
      <c r="IP1159" s="28"/>
      <c r="IQ1159" s="28"/>
      <c r="IR1159" s="28"/>
      <c r="IS1159" s="28"/>
      <c r="IT1159" s="28"/>
      <c r="IU1159" s="28"/>
      <c r="IV1159" s="28"/>
    </row>
    <row r="1160" spans="1:256" s="54" customFormat="1" ht="18">
      <c r="A1160" s="364" t="s">
        <v>2327</v>
      </c>
      <c r="B1160" s="28"/>
      <c r="C1160" s="292"/>
      <c r="D1160" s="365" t="s">
        <v>129</v>
      </c>
      <c r="E1160" s="54">
        <f t="shared" si="21"/>
        <v>4</v>
      </c>
      <c r="F1160" s="305">
        <f t="shared" si="22"/>
        <v>27</v>
      </c>
      <c r="H1160" s="28"/>
      <c r="I1160" s="28">
        <v>16</v>
      </c>
      <c r="J1160" s="28">
        <v>11</v>
      </c>
      <c r="K1160" s="28"/>
      <c r="L1160" s="28"/>
      <c r="M1160" s="28"/>
      <c r="N1160" s="28"/>
      <c r="R1160" s="202"/>
      <c r="T1160" s="28"/>
      <c r="U1160" s="28"/>
      <c r="V1160" s="28"/>
      <c r="AA1160" s="202"/>
      <c r="AC1160" s="28"/>
      <c r="AD1160" s="28"/>
      <c r="AE1160" s="28"/>
      <c r="AJ1160" s="202"/>
      <c r="AL1160" s="28"/>
      <c r="AM1160" s="28"/>
      <c r="AN1160" s="28"/>
      <c r="AS1160" s="202"/>
      <c r="AU1160" s="28"/>
      <c r="AV1160" s="28"/>
      <c r="AW1160" s="28"/>
      <c r="BB1160" s="202"/>
      <c r="BD1160" s="28"/>
      <c r="BE1160" s="28"/>
      <c r="BF1160" s="28"/>
      <c r="BK1160" s="202"/>
      <c r="BM1160" s="28"/>
      <c r="BN1160" s="28"/>
      <c r="BO1160" s="28"/>
      <c r="BT1160" s="202"/>
      <c r="BV1160" s="28"/>
      <c r="BW1160" s="28"/>
      <c r="BX1160" s="28"/>
      <c r="CC1160" s="202"/>
      <c r="CE1160" s="28"/>
      <c r="CF1160" s="28"/>
      <c r="CG1160" s="28"/>
      <c r="CL1160" s="202"/>
      <c r="CN1160" s="28"/>
      <c r="CO1160" s="28"/>
      <c r="CP1160" s="28"/>
      <c r="CU1160" s="202"/>
      <c r="CW1160" s="28"/>
      <c r="CX1160" s="28"/>
      <c r="CY1160" s="28"/>
      <c r="DD1160" s="202"/>
      <c r="DF1160" s="28"/>
      <c r="DG1160" s="28"/>
      <c r="DH1160" s="28"/>
      <c r="DM1160" s="202"/>
      <c r="DO1160" s="28"/>
      <c r="DP1160" s="28"/>
      <c r="DQ1160" s="28"/>
      <c r="DV1160" s="202"/>
      <c r="DX1160" s="28"/>
      <c r="DY1160" s="28"/>
      <c r="DZ1160" s="28"/>
      <c r="EE1160" s="202"/>
      <c r="EG1160" s="28"/>
      <c r="EH1160" s="28"/>
      <c r="EI1160" s="28"/>
      <c r="EN1160" s="202"/>
      <c r="EP1160" s="28"/>
      <c r="EQ1160" s="28"/>
      <c r="ER1160" s="28"/>
      <c r="EW1160" s="202"/>
      <c r="EY1160" s="28"/>
      <c r="EZ1160" s="28"/>
      <c r="FA1160" s="28"/>
      <c r="FF1160" s="202"/>
      <c r="FH1160" s="28"/>
      <c r="FI1160" s="28"/>
      <c r="FJ1160" s="28"/>
      <c r="FO1160" s="202"/>
      <c r="FQ1160" s="28"/>
      <c r="FR1160" s="28"/>
      <c r="FS1160" s="28"/>
      <c r="FX1160" s="202"/>
      <c r="FZ1160" s="28"/>
      <c r="GA1160" s="28"/>
      <c r="GB1160" s="28"/>
      <c r="GG1160" s="202"/>
      <c r="GI1160" s="28"/>
      <c r="GJ1160" s="28"/>
      <c r="GK1160" s="28"/>
      <c r="GP1160" s="202"/>
      <c r="GR1160" s="28"/>
      <c r="GS1160" s="28"/>
      <c r="GT1160" s="28"/>
      <c r="GY1160" s="202"/>
      <c r="HA1160" s="28"/>
      <c r="HB1160" s="28"/>
      <c r="HC1160" s="28"/>
      <c r="HH1160" s="202"/>
      <c r="HJ1160" s="28"/>
      <c r="HK1160" s="28"/>
      <c r="HL1160" s="28"/>
      <c r="HQ1160" s="28"/>
      <c r="HR1160" s="28"/>
      <c r="HS1160" s="28"/>
      <c r="HT1160" s="28"/>
      <c r="HU1160" s="28"/>
      <c r="HV1160" s="28"/>
      <c r="HW1160" s="28"/>
      <c r="HX1160" s="28"/>
      <c r="HY1160" s="28"/>
      <c r="HZ1160" s="28"/>
      <c r="IA1160" s="28"/>
      <c r="IB1160" s="28"/>
      <c r="IC1160" s="28"/>
      <c r="ID1160" s="28"/>
      <c r="IE1160" s="28"/>
      <c r="IF1160" s="28"/>
      <c r="IG1160" s="28"/>
      <c r="IH1160" s="28"/>
      <c r="II1160" s="28"/>
      <c r="IJ1160" s="28"/>
      <c r="IK1160" s="28"/>
      <c r="IL1160" s="28"/>
      <c r="IM1160" s="28"/>
      <c r="IN1160" s="28"/>
      <c r="IO1160" s="28"/>
      <c r="IP1160" s="28"/>
      <c r="IQ1160" s="28"/>
      <c r="IR1160" s="28"/>
      <c r="IS1160" s="28"/>
      <c r="IT1160" s="28"/>
      <c r="IU1160" s="28"/>
      <c r="IV1160" s="28"/>
    </row>
    <row r="1161" spans="1:256" s="54" customFormat="1" ht="18">
      <c r="A1161" s="364" t="s">
        <v>1365</v>
      </c>
      <c r="B1161" s="292"/>
      <c r="C1161" s="292"/>
      <c r="D1161" s="54" t="s">
        <v>132</v>
      </c>
      <c r="E1161" s="54">
        <f t="shared" si="21"/>
        <v>0</v>
      </c>
      <c r="F1161" s="305">
        <f t="shared" si="22"/>
        <v>50</v>
      </c>
      <c r="H1161" s="28">
        <v>50</v>
      </c>
      <c r="I1161" s="28"/>
      <c r="J1161" s="28"/>
      <c r="K1161" s="28"/>
      <c r="L1161" s="28"/>
      <c r="M1161" s="28"/>
      <c r="N1161" s="28"/>
      <c r="R1161" s="202"/>
      <c r="T1161" s="28"/>
      <c r="U1161" s="28"/>
      <c r="V1161" s="28"/>
      <c r="AA1161" s="202"/>
      <c r="AC1161" s="28"/>
      <c r="AD1161" s="28"/>
      <c r="AE1161" s="28"/>
      <c r="AJ1161" s="202"/>
      <c r="AL1161" s="28"/>
      <c r="AM1161" s="28"/>
      <c r="AN1161" s="28"/>
      <c r="AS1161" s="202"/>
      <c r="AU1161" s="28"/>
      <c r="AV1161" s="28"/>
      <c r="AW1161" s="28"/>
      <c r="BB1161" s="202"/>
      <c r="BD1161" s="28"/>
      <c r="BE1161" s="28"/>
      <c r="BF1161" s="28"/>
      <c r="BK1161" s="202"/>
      <c r="BM1161" s="28"/>
      <c r="BN1161" s="28"/>
      <c r="BO1161" s="28"/>
      <c r="BT1161" s="202"/>
      <c r="BV1161" s="28"/>
      <c r="BW1161" s="28"/>
      <c r="BX1161" s="28"/>
      <c r="CC1161" s="202"/>
      <c r="CE1161" s="28"/>
      <c r="CF1161" s="28"/>
      <c r="CG1161" s="28"/>
      <c r="CL1161" s="202"/>
      <c r="CN1161" s="28"/>
      <c r="CO1161" s="28"/>
      <c r="CP1161" s="28"/>
      <c r="CU1161" s="202"/>
      <c r="CW1161" s="28"/>
      <c r="CX1161" s="28"/>
      <c r="CY1161" s="28"/>
      <c r="DD1161" s="202"/>
      <c r="DF1161" s="28"/>
      <c r="DG1161" s="28"/>
      <c r="DH1161" s="28"/>
      <c r="DM1161" s="202"/>
      <c r="DO1161" s="28"/>
      <c r="DP1161" s="28"/>
      <c r="DQ1161" s="28"/>
      <c r="DV1161" s="202"/>
      <c r="DX1161" s="28"/>
      <c r="DY1161" s="28"/>
      <c r="DZ1161" s="28"/>
      <c r="EE1161" s="202"/>
      <c r="EG1161" s="28"/>
      <c r="EH1161" s="28"/>
      <c r="EI1161" s="28"/>
      <c r="EN1161" s="202"/>
      <c r="EP1161" s="28"/>
      <c r="EQ1161" s="28"/>
      <c r="ER1161" s="28"/>
      <c r="EW1161" s="202"/>
      <c r="EY1161" s="28"/>
      <c r="EZ1161" s="28"/>
      <c r="FA1161" s="28"/>
      <c r="FF1161" s="202"/>
      <c r="FH1161" s="28"/>
      <c r="FI1161" s="28"/>
      <c r="FJ1161" s="28"/>
      <c r="FO1161" s="202"/>
      <c r="FQ1161" s="28"/>
      <c r="FR1161" s="28"/>
      <c r="FS1161" s="28"/>
      <c r="FX1161" s="202"/>
      <c r="FZ1161" s="28"/>
      <c r="GA1161" s="28"/>
      <c r="GB1161" s="28"/>
      <c r="GG1161" s="202"/>
      <c r="GI1161" s="28"/>
      <c r="GJ1161" s="28"/>
      <c r="GK1161" s="28"/>
      <c r="GP1161" s="202"/>
      <c r="GR1161" s="28"/>
      <c r="GS1161" s="28"/>
      <c r="GT1161" s="28"/>
      <c r="GY1161" s="202"/>
      <c r="HA1161" s="28"/>
      <c r="HB1161" s="28"/>
      <c r="HC1161" s="28"/>
      <c r="HH1161" s="202"/>
      <c r="HJ1161" s="28"/>
      <c r="HK1161" s="28"/>
      <c r="HL1161" s="28"/>
      <c r="HQ1161" s="28"/>
      <c r="HR1161" s="28"/>
      <c r="HS1161" s="28"/>
      <c r="HT1161" s="28"/>
      <c r="HU1161" s="28"/>
      <c r="HV1161" s="28"/>
      <c r="HW1161" s="28"/>
      <c r="HX1161" s="28"/>
      <c r="HY1161" s="28"/>
      <c r="HZ1161" s="28"/>
      <c r="IA1161" s="28"/>
      <c r="IB1161" s="28"/>
      <c r="IC1161" s="28"/>
      <c r="ID1161" s="28"/>
      <c r="IE1161" s="28"/>
      <c r="IF1161" s="28"/>
      <c r="IG1161" s="28"/>
      <c r="IH1161" s="28"/>
      <c r="II1161" s="28"/>
      <c r="IJ1161" s="28"/>
      <c r="IK1161" s="28"/>
      <c r="IL1161" s="28"/>
      <c r="IM1161" s="28"/>
      <c r="IN1161" s="28"/>
      <c r="IO1161" s="28"/>
      <c r="IP1161" s="28"/>
      <c r="IQ1161" s="28"/>
      <c r="IR1161" s="28"/>
      <c r="IS1161" s="28"/>
      <c r="IT1161" s="28"/>
      <c r="IU1161" s="28"/>
      <c r="IV1161" s="28"/>
    </row>
    <row r="1162" spans="1:256" s="54" customFormat="1" ht="18">
      <c r="A1162" s="364" t="s">
        <v>555</v>
      </c>
      <c r="B1162" s="292"/>
      <c r="C1162" s="292"/>
      <c r="D1162" s="54" t="s">
        <v>133</v>
      </c>
      <c r="E1162" s="54">
        <f t="shared" si="21"/>
        <v>16</v>
      </c>
      <c r="F1162" s="305">
        <f t="shared" si="22"/>
        <v>267</v>
      </c>
      <c r="H1162" s="239">
        <v>228</v>
      </c>
      <c r="I1162" s="28">
        <v>14</v>
      </c>
      <c r="J1162" s="28">
        <v>25</v>
      </c>
      <c r="K1162" s="28"/>
      <c r="L1162" s="28"/>
      <c r="M1162" s="239"/>
      <c r="N1162" s="28"/>
      <c r="R1162" s="202"/>
      <c r="T1162" s="28"/>
      <c r="U1162" s="28"/>
      <c r="V1162" s="28"/>
      <c r="AA1162" s="202"/>
      <c r="AC1162" s="28"/>
      <c r="AD1162" s="28"/>
      <c r="AE1162" s="28"/>
      <c r="AJ1162" s="202"/>
      <c r="AL1162" s="28"/>
      <c r="AM1162" s="28"/>
      <c r="AN1162" s="28"/>
      <c r="AS1162" s="202"/>
      <c r="AU1162" s="28"/>
      <c r="AV1162" s="28"/>
      <c r="AW1162" s="28"/>
      <c r="BB1162" s="202"/>
      <c r="BD1162" s="28"/>
      <c r="BE1162" s="28"/>
      <c r="BF1162" s="28"/>
      <c r="BK1162" s="202"/>
      <c r="BM1162" s="28"/>
      <c r="BN1162" s="28"/>
      <c r="BO1162" s="28"/>
      <c r="BT1162" s="202"/>
      <c r="BV1162" s="28"/>
      <c r="BW1162" s="28"/>
      <c r="BX1162" s="28"/>
      <c r="CC1162" s="202"/>
      <c r="CE1162" s="28"/>
      <c r="CF1162" s="28"/>
      <c r="CG1162" s="28"/>
      <c r="CL1162" s="202"/>
      <c r="CN1162" s="28"/>
      <c r="CO1162" s="28"/>
      <c r="CP1162" s="28"/>
      <c r="CU1162" s="202"/>
      <c r="CW1162" s="28"/>
      <c r="CX1162" s="28"/>
      <c r="CY1162" s="28"/>
      <c r="DD1162" s="202"/>
      <c r="DF1162" s="28"/>
      <c r="DG1162" s="28"/>
      <c r="DH1162" s="28"/>
      <c r="DM1162" s="202"/>
      <c r="DO1162" s="28"/>
      <c r="DP1162" s="28"/>
      <c r="DQ1162" s="28"/>
      <c r="DV1162" s="202"/>
      <c r="DX1162" s="28"/>
      <c r="DY1162" s="28"/>
      <c r="DZ1162" s="28"/>
      <c r="EE1162" s="202"/>
      <c r="EG1162" s="28"/>
      <c r="EH1162" s="28"/>
      <c r="EI1162" s="28"/>
      <c r="EN1162" s="202"/>
      <c r="EP1162" s="28"/>
      <c r="EQ1162" s="28"/>
      <c r="ER1162" s="28"/>
      <c r="EW1162" s="202"/>
      <c r="EY1162" s="28"/>
      <c r="EZ1162" s="28"/>
      <c r="FA1162" s="28"/>
      <c r="FF1162" s="202"/>
      <c r="FH1162" s="28"/>
      <c r="FI1162" s="28"/>
      <c r="FJ1162" s="28"/>
      <c r="FO1162" s="202"/>
      <c r="FQ1162" s="28"/>
      <c r="FR1162" s="28"/>
      <c r="FS1162" s="28"/>
      <c r="FX1162" s="202"/>
      <c r="FZ1162" s="28"/>
      <c r="GA1162" s="28"/>
      <c r="GB1162" s="28"/>
      <c r="GG1162" s="202"/>
      <c r="GI1162" s="28"/>
      <c r="GJ1162" s="28"/>
      <c r="GK1162" s="28"/>
      <c r="GP1162" s="202"/>
      <c r="GR1162" s="28"/>
      <c r="GS1162" s="28"/>
      <c r="GT1162" s="28"/>
      <c r="GY1162" s="202"/>
      <c r="HA1162" s="28"/>
      <c r="HB1162" s="28"/>
      <c r="HC1162" s="28"/>
      <c r="HH1162" s="202"/>
      <c r="HJ1162" s="28"/>
      <c r="HK1162" s="28"/>
      <c r="HL1162" s="28"/>
      <c r="HQ1162" s="28"/>
      <c r="HR1162" s="28"/>
      <c r="HS1162" s="28"/>
      <c r="HT1162" s="28"/>
      <c r="HU1162" s="28"/>
      <c r="HV1162" s="28"/>
      <c r="HW1162" s="28"/>
      <c r="HX1162" s="28"/>
      <c r="HY1162" s="28"/>
      <c r="HZ1162" s="28"/>
      <c r="IA1162" s="28"/>
      <c r="IB1162" s="28"/>
      <c r="IC1162" s="28"/>
      <c r="ID1162" s="28"/>
      <c r="IE1162" s="28"/>
      <c r="IF1162" s="28"/>
      <c r="IG1162" s="28"/>
      <c r="IH1162" s="28"/>
      <c r="II1162" s="28"/>
      <c r="IJ1162" s="28"/>
      <c r="IK1162" s="28"/>
      <c r="IL1162" s="28"/>
      <c r="IM1162" s="28"/>
      <c r="IN1162" s="28"/>
      <c r="IO1162" s="28"/>
      <c r="IP1162" s="28"/>
      <c r="IQ1162" s="28"/>
      <c r="IR1162" s="28"/>
      <c r="IS1162" s="28"/>
      <c r="IT1162" s="28"/>
      <c r="IU1162" s="28"/>
      <c r="IV1162" s="28"/>
    </row>
    <row r="1163" spans="1:256" s="54" customFormat="1" ht="18">
      <c r="A1163" s="364" t="s">
        <v>2433</v>
      </c>
      <c r="B1163" s="28"/>
      <c r="C1163" s="292"/>
      <c r="D1163" s="365" t="s">
        <v>129</v>
      </c>
      <c r="E1163" s="54">
        <f t="shared" si="21"/>
        <v>0</v>
      </c>
      <c r="F1163" s="305">
        <f t="shared" si="22"/>
        <v>37</v>
      </c>
      <c r="H1163" s="28">
        <v>30</v>
      </c>
      <c r="I1163" s="28">
        <v>7</v>
      </c>
      <c r="J1163" s="28"/>
      <c r="K1163" s="28"/>
      <c r="L1163" s="28"/>
      <c r="M1163" s="28"/>
      <c r="N1163" s="28"/>
      <c r="R1163" s="202"/>
      <c r="T1163" s="28"/>
      <c r="U1163" s="28"/>
      <c r="V1163" s="28"/>
      <c r="AA1163" s="202"/>
      <c r="AC1163" s="28"/>
      <c r="AD1163" s="28"/>
      <c r="AE1163" s="28"/>
      <c r="AJ1163" s="202"/>
      <c r="AL1163" s="28"/>
      <c r="AM1163" s="28"/>
      <c r="AN1163" s="28"/>
      <c r="AS1163" s="202"/>
      <c r="AU1163" s="28"/>
      <c r="AV1163" s="28"/>
      <c r="AW1163" s="28"/>
      <c r="BB1163" s="202"/>
      <c r="BD1163" s="28"/>
      <c r="BE1163" s="28"/>
      <c r="BF1163" s="28"/>
      <c r="BK1163" s="202"/>
      <c r="BM1163" s="28"/>
      <c r="BN1163" s="28"/>
      <c r="BO1163" s="28"/>
      <c r="BT1163" s="202"/>
      <c r="BV1163" s="28"/>
      <c r="BW1163" s="28"/>
      <c r="BX1163" s="28"/>
      <c r="CC1163" s="202"/>
      <c r="CE1163" s="28"/>
      <c r="CF1163" s="28"/>
      <c r="CG1163" s="28"/>
      <c r="CL1163" s="202"/>
      <c r="CN1163" s="28"/>
      <c r="CO1163" s="28"/>
      <c r="CP1163" s="28"/>
      <c r="CU1163" s="202"/>
      <c r="CW1163" s="28"/>
      <c r="CX1163" s="28"/>
      <c r="CY1163" s="28"/>
      <c r="DD1163" s="202"/>
      <c r="DF1163" s="28"/>
      <c r="DG1163" s="28"/>
      <c r="DH1163" s="28"/>
      <c r="DM1163" s="202"/>
      <c r="DO1163" s="28"/>
      <c r="DP1163" s="28"/>
      <c r="DQ1163" s="28"/>
      <c r="DV1163" s="202"/>
      <c r="DX1163" s="28"/>
      <c r="DY1163" s="28"/>
      <c r="DZ1163" s="28"/>
      <c r="EE1163" s="202"/>
      <c r="EG1163" s="28"/>
      <c r="EH1163" s="28"/>
      <c r="EI1163" s="28"/>
      <c r="EN1163" s="202"/>
      <c r="EP1163" s="28"/>
      <c r="EQ1163" s="28"/>
      <c r="ER1163" s="28"/>
      <c r="EW1163" s="202"/>
      <c r="EY1163" s="28"/>
      <c r="EZ1163" s="28"/>
      <c r="FA1163" s="28"/>
      <c r="FF1163" s="202"/>
      <c r="FH1163" s="28"/>
      <c r="FI1163" s="28"/>
      <c r="FJ1163" s="28"/>
      <c r="FO1163" s="202"/>
      <c r="FQ1163" s="28"/>
      <c r="FR1163" s="28"/>
      <c r="FS1163" s="28"/>
      <c r="FX1163" s="202"/>
      <c r="FZ1163" s="28"/>
      <c r="GA1163" s="28"/>
      <c r="GB1163" s="28"/>
      <c r="GG1163" s="202"/>
      <c r="GI1163" s="28"/>
      <c r="GJ1163" s="28"/>
      <c r="GK1163" s="28"/>
      <c r="GP1163" s="202"/>
      <c r="GR1163" s="28"/>
      <c r="GS1163" s="28"/>
      <c r="GT1163" s="28"/>
      <c r="GY1163" s="202"/>
      <c r="HA1163" s="28"/>
      <c r="HB1163" s="28"/>
      <c r="HC1163" s="28"/>
      <c r="HH1163" s="202"/>
      <c r="HJ1163" s="28"/>
      <c r="HK1163" s="28"/>
      <c r="HL1163" s="28"/>
      <c r="HQ1163" s="28"/>
      <c r="HR1163" s="28"/>
      <c r="HS1163" s="28"/>
      <c r="HT1163" s="28"/>
      <c r="HU1163" s="28"/>
      <c r="HV1163" s="28"/>
      <c r="HW1163" s="28"/>
      <c r="HX1163" s="28"/>
      <c r="HY1163" s="28"/>
      <c r="HZ1163" s="28"/>
      <c r="IA1163" s="28"/>
      <c r="IB1163" s="28"/>
      <c r="IC1163" s="28"/>
      <c r="ID1163" s="28"/>
      <c r="IE1163" s="28"/>
      <c r="IF1163" s="28"/>
      <c r="IG1163" s="28"/>
      <c r="IH1163" s="28"/>
      <c r="II1163" s="28"/>
      <c r="IJ1163" s="28"/>
      <c r="IK1163" s="28"/>
      <c r="IL1163" s="28"/>
      <c r="IM1163" s="28"/>
      <c r="IN1163" s="28"/>
      <c r="IO1163" s="28"/>
      <c r="IP1163" s="28"/>
      <c r="IQ1163" s="28"/>
      <c r="IR1163" s="28"/>
      <c r="IS1163" s="28"/>
      <c r="IT1163" s="28"/>
      <c r="IU1163" s="28"/>
      <c r="IV1163" s="28"/>
    </row>
    <row r="1164" spans="1:256" s="54" customFormat="1" ht="18">
      <c r="A1164" s="364" t="s">
        <v>1118</v>
      </c>
      <c r="B1164" s="292"/>
      <c r="C1164" s="292"/>
      <c r="D1164" s="54" t="s">
        <v>131</v>
      </c>
      <c r="E1164" s="54">
        <f t="shared" si="21"/>
        <v>2</v>
      </c>
      <c r="F1164" s="305">
        <f t="shared" si="22"/>
        <v>121</v>
      </c>
      <c r="G1164" s="54">
        <v>20</v>
      </c>
      <c r="H1164" s="239"/>
      <c r="I1164" s="28">
        <v>77</v>
      </c>
      <c r="J1164" s="28">
        <v>24</v>
      </c>
      <c r="K1164" s="28"/>
      <c r="L1164" s="28"/>
      <c r="M1164" s="239"/>
      <c r="N1164" s="28"/>
      <c r="R1164" s="202"/>
      <c r="T1164" s="28"/>
      <c r="U1164" s="28"/>
      <c r="V1164" s="28"/>
      <c r="AA1164" s="202"/>
      <c r="AC1164" s="28"/>
      <c r="AD1164" s="28"/>
      <c r="AE1164" s="28"/>
      <c r="AJ1164" s="202"/>
      <c r="AL1164" s="28"/>
      <c r="AM1164" s="28"/>
      <c r="AN1164" s="28"/>
      <c r="AS1164" s="202"/>
      <c r="AU1164" s="28"/>
      <c r="AV1164" s="28"/>
      <c r="AW1164" s="28"/>
      <c r="BB1164" s="202"/>
      <c r="BD1164" s="28"/>
      <c r="BE1164" s="28"/>
      <c r="BF1164" s="28"/>
      <c r="BK1164" s="202"/>
      <c r="BM1164" s="28"/>
      <c r="BN1164" s="28"/>
      <c r="BO1164" s="28"/>
      <c r="BT1164" s="202"/>
      <c r="BV1164" s="28"/>
      <c r="BW1164" s="28"/>
      <c r="BX1164" s="28"/>
      <c r="CC1164" s="202"/>
      <c r="CE1164" s="28"/>
      <c r="CF1164" s="28"/>
      <c r="CG1164" s="28"/>
      <c r="CL1164" s="202"/>
      <c r="CN1164" s="28"/>
      <c r="CO1164" s="28"/>
      <c r="CP1164" s="28"/>
      <c r="CU1164" s="202"/>
      <c r="CW1164" s="28"/>
      <c r="CX1164" s="28"/>
      <c r="CY1164" s="28"/>
      <c r="DD1164" s="202"/>
      <c r="DF1164" s="28"/>
      <c r="DG1164" s="28"/>
      <c r="DH1164" s="28"/>
      <c r="DM1164" s="202"/>
      <c r="DO1164" s="28"/>
      <c r="DP1164" s="28"/>
      <c r="DQ1164" s="28"/>
      <c r="DV1164" s="202"/>
      <c r="DX1164" s="28"/>
      <c r="DY1164" s="28"/>
      <c r="DZ1164" s="28"/>
      <c r="EE1164" s="202"/>
      <c r="EG1164" s="28"/>
      <c r="EH1164" s="28"/>
      <c r="EI1164" s="28"/>
      <c r="EN1164" s="202"/>
      <c r="EP1164" s="28"/>
      <c r="EQ1164" s="28"/>
      <c r="ER1164" s="28"/>
      <c r="EW1164" s="202"/>
      <c r="EY1164" s="28"/>
      <c r="EZ1164" s="28"/>
      <c r="FA1164" s="28"/>
      <c r="FF1164" s="202"/>
      <c r="FH1164" s="28"/>
      <c r="FI1164" s="28"/>
      <c r="FJ1164" s="28"/>
      <c r="FO1164" s="202"/>
      <c r="FQ1164" s="28"/>
      <c r="FR1164" s="28"/>
      <c r="FS1164" s="28"/>
      <c r="FX1164" s="202"/>
      <c r="FZ1164" s="28"/>
      <c r="GA1164" s="28"/>
      <c r="GB1164" s="28"/>
      <c r="GG1164" s="202"/>
      <c r="GI1164" s="28"/>
      <c r="GJ1164" s="28"/>
      <c r="GK1164" s="28"/>
      <c r="GP1164" s="202"/>
      <c r="GR1164" s="28"/>
      <c r="GS1164" s="28"/>
      <c r="GT1164" s="28"/>
      <c r="GY1164" s="202"/>
      <c r="HA1164" s="28"/>
      <c r="HB1164" s="28"/>
      <c r="HC1164" s="28"/>
      <c r="HH1164" s="202"/>
      <c r="HJ1164" s="28"/>
      <c r="HK1164" s="28"/>
      <c r="HL1164" s="28"/>
      <c r="HQ1164" s="28"/>
      <c r="HR1164" s="28"/>
      <c r="HS1164" s="28"/>
      <c r="HT1164" s="28"/>
      <c r="HU1164" s="28"/>
      <c r="HV1164" s="28"/>
      <c r="HW1164" s="28"/>
      <c r="HX1164" s="28"/>
      <c r="HY1164" s="28"/>
      <c r="HZ1164" s="28"/>
      <c r="IA1164" s="28"/>
      <c r="IB1164" s="28"/>
      <c r="IC1164" s="28"/>
      <c r="ID1164" s="28"/>
      <c r="IE1164" s="28"/>
      <c r="IF1164" s="28"/>
      <c r="IG1164" s="28"/>
      <c r="IH1164" s="28"/>
      <c r="II1164" s="28"/>
      <c r="IJ1164" s="28"/>
      <c r="IK1164" s="28"/>
      <c r="IL1164" s="28"/>
      <c r="IM1164" s="28"/>
      <c r="IN1164" s="28"/>
      <c r="IO1164" s="28"/>
      <c r="IP1164" s="28"/>
      <c r="IQ1164" s="28"/>
      <c r="IR1164" s="28"/>
      <c r="IS1164" s="28"/>
      <c r="IT1164" s="28"/>
      <c r="IU1164" s="28"/>
      <c r="IV1164" s="28"/>
    </row>
    <row r="1165" spans="1:256" s="54" customFormat="1" ht="18">
      <c r="A1165" s="364" t="s">
        <v>582</v>
      </c>
      <c r="B1165" s="28"/>
      <c r="C1165" s="292"/>
      <c r="D1165" s="54" t="s">
        <v>134</v>
      </c>
      <c r="E1165" s="54">
        <f t="shared" si="21"/>
        <v>0</v>
      </c>
      <c r="F1165" s="305">
        <f t="shared" si="22"/>
        <v>71</v>
      </c>
      <c r="H1165" s="239">
        <v>6</v>
      </c>
      <c r="I1165" s="28"/>
      <c r="J1165" s="28"/>
      <c r="K1165" s="28">
        <v>65</v>
      </c>
      <c r="L1165" s="28"/>
      <c r="M1165" s="239"/>
      <c r="N1165" s="28"/>
      <c r="R1165" s="202"/>
      <c r="T1165" s="28"/>
      <c r="U1165" s="28"/>
      <c r="V1165" s="28"/>
      <c r="AA1165" s="202"/>
      <c r="AC1165" s="28"/>
      <c r="AD1165" s="28"/>
      <c r="AE1165" s="28"/>
      <c r="AJ1165" s="202"/>
      <c r="AL1165" s="28"/>
      <c r="AM1165" s="28"/>
      <c r="AN1165" s="28"/>
      <c r="AS1165" s="202"/>
      <c r="AU1165" s="28"/>
      <c r="AV1165" s="28"/>
      <c r="AW1165" s="28"/>
      <c r="BB1165" s="202"/>
      <c r="BD1165" s="28"/>
      <c r="BE1165" s="28"/>
      <c r="BF1165" s="28"/>
      <c r="BK1165" s="202"/>
      <c r="BM1165" s="28"/>
      <c r="BN1165" s="28"/>
      <c r="BO1165" s="28"/>
      <c r="BT1165" s="202"/>
      <c r="BV1165" s="28"/>
      <c r="BW1165" s="28"/>
      <c r="BX1165" s="28"/>
      <c r="CC1165" s="202"/>
      <c r="CE1165" s="28"/>
      <c r="CF1165" s="28"/>
      <c r="CG1165" s="28"/>
      <c r="CL1165" s="202"/>
      <c r="CN1165" s="28"/>
      <c r="CO1165" s="28"/>
      <c r="CP1165" s="28"/>
      <c r="CU1165" s="202"/>
      <c r="CW1165" s="28"/>
      <c r="CX1165" s="28"/>
      <c r="CY1165" s="28"/>
      <c r="DD1165" s="202"/>
      <c r="DF1165" s="28"/>
      <c r="DG1165" s="28"/>
      <c r="DH1165" s="28"/>
      <c r="DM1165" s="202"/>
      <c r="DO1165" s="28"/>
      <c r="DP1165" s="28"/>
      <c r="DQ1165" s="28"/>
      <c r="DV1165" s="202"/>
      <c r="DX1165" s="28"/>
      <c r="DY1165" s="28"/>
      <c r="DZ1165" s="28"/>
      <c r="EE1165" s="202"/>
      <c r="EG1165" s="28"/>
      <c r="EH1165" s="28"/>
      <c r="EI1165" s="28"/>
      <c r="EN1165" s="202"/>
      <c r="EP1165" s="28"/>
      <c r="EQ1165" s="28"/>
      <c r="ER1165" s="28"/>
      <c r="EW1165" s="202"/>
      <c r="EY1165" s="28"/>
      <c r="EZ1165" s="28"/>
      <c r="FA1165" s="28"/>
      <c r="FF1165" s="202"/>
      <c r="FH1165" s="28"/>
      <c r="FI1165" s="28"/>
      <c r="FJ1165" s="28"/>
      <c r="FO1165" s="202"/>
      <c r="FQ1165" s="28"/>
      <c r="FR1165" s="28"/>
      <c r="FS1165" s="28"/>
      <c r="FX1165" s="202"/>
      <c r="FZ1165" s="28"/>
      <c r="GA1165" s="28"/>
      <c r="GB1165" s="28"/>
      <c r="GG1165" s="202"/>
      <c r="GI1165" s="28"/>
      <c r="GJ1165" s="28"/>
      <c r="GK1165" s="28"/>
      <c r="GP1165" s="202"/>
      <c r="GR1165" s="28"/>
      <c r="GS1165" s="28"/>
      <c r="GT1165" s="28"/>
      <c r="GY1165" s="202"/>
      <c r="HA1165" s="28"/>
      <c r="HB1165" s="28"/>
      <c r="HC1165" s="28"/>
      <c r="HH1165" s="202"/>
      <c r="HJ1165" s="28"/>
      <c r="HK1165" s="28"/>
      <c r="HL1165" s="28"/>
      <c r="HQ1165" s="28"/>
      <c r="HR1165" s="28"/>
      <c r="HS1165" s="28"/>
      <c r="HT1165" s="28"/>
      <c r="HU1165" s="28"/>
      <c r="HV1165" s="28"/>
      <c r="HW1165" s="28"/>
      <c r="HX1165" s="28"/>
      <c r="HY1165" s="28"/>
      <c r="HZ1165" s="28"/>
      <c r="IA1165" s="28"/>
      <c r="IB1165" s="28"/>
      <c r="IC1165" s="28"/>
      <c r="ID1165" s="28"/>
      <c r="IE1165" s="28"/>
      <c r="IF1165" s="28"/>
      <c r="IG1165" s="28"/>
      <c r="IH1165" s="28"/>
      <c r="II1165" s="28"/>
      <c r="IJ1165" s="28"/>
      <c r="IK1165" s="28"/>
      <c r="IL1165" s="28"/>
      <c r="IM1165" s="28"/>
      <c r="IN1165" s="28"/>
      <c r="IO1165" s="28"/>
      <c r="IP1165" s="28"/>
      <c r="IQ1165" s="28"/>
      <c r="IR1165" s="28"/>
      <c r="IS1165" s="28"/>
      <c r="IT1165" s="28"/>
      <c r="IU1165" s="28"/>
      <c r="IV1165" s="28"/>
    </row>
    <row r="1166" spans="1:256" s="54" customFormat="1" ht="18">
      <c r="A1166" s="364" t="s">
        <v>736</v>
      </c>
      <c r="B1166" s="292"/>
      <c r="C1166" s="292"/>
      <c r="D1166" s="54" t="s">
        <v>131</v>
      </c>
      <c r="E1166" s="54">
        <f t="shared" si="21"/>
        <v>2</v>
      </c>
      <c r="F1166" s="305">
        <f t="shared" si="22"/>
        <v>35</v>
      </c>
      <c r="H1166" s="28">
        <v>12</v>
      </c>
      <c r="I1166" s="28">
        <v>8</v>
      </c>
      <c r="J1166" s="28"/>
      <c r="K1166" s="28">
        <v>15</v>
      </c>
      <c r="M1166" s="28"/>
      <c r="N1166" s="28"/>
      <c r="R1166" s="202"/>
      <c r="T1166" s="28"/>
      <c r="U1166" s="28"/>
      <c r="V1166" s="28"/>
      <c r="AA1166" s="202"/>
      <c r="AC1166" s="28"/>
      <c r="AD1166" s="28"/>
      <c r="AE1166" s="28"/>
      <c r="AJ1166" s="202"/>
      <c r="AL1166" s="28"/>
      <c r="AM1166" s="28"/>
      <c r="AN1166" s="28"/>
      <c r="AS1166" s="202"/>
      <c r="AU1166" s="28"/>
      <c r="AV1166" s="28"/>
      <c r="AW1166" s="28"/>
      <c r="BB1166" s="202"/>
      <c r="BD1166" s="28"/>
      <c r="BE1166" s="28"/>
      <c r="BF1166" s="28"/>
      <c r="BK1166" s="202"/>
      <c r="BM1166" s="28"/>
      <c r="BN1166" s="28"/>
      <c r="BO1166" s="28"/>
      <c r="BT1166" s="202"/>
      <c r="BV1166" s="28"/>
      <c r="BW1166" s="28"/>
      <c r="BX1166" s="28"/>
      <c r="CC1166" s="202"/>
      <c r="CE1166" s="28"/>
      <c r="CF1166" s="28"/>
      <c r="CG1166" s="28"/>
      <c r="CL1166" s="202"/>
      <c r="CN1166" s="28"/>
      <c r="CO1166" s="28"/>
      <c r="CP1166" s="28"/>
      <c r="CU1166" s="202"/>
      <c r="CW1166" s="28"/>
      <c r="CX1166" s="28"/>
      <c r="CY1166" s="28"/>
      <c r="DD1166" s="202"/>
      <c r="DF1166" s="28"/>
      <c r="DG1166" s="28"/>
      <c r="DH1166" s="28"/>
      <c r="DM1166" s="202"/>
      <c r="DO1166" s="28"/>
      <c r="DP1166" s="28"/>
      <c r="DQ1166" s="28"/>
      <c r="DV1166" s="202"/>
      <c r="DX1166" s="28"/>
      <c r="DY1166" s="28"/>
      <c r="DZ1166" s="28"/>
      <c r="EE1166" s="202"/>
      <c r="EG1166" s="28"/>
      <c r="EH1166" s="28"/>
      <c r="EI1166" s="28"/>
      <c r="EN1166" s="202"/>
      <c r="EP1166" s="28"/>
      <c r="EQ1166" s="28"/>
      <c r="ER1166" s="28"/>
      <c r="EW1166" s="202"/>
      <c r="EY1166" s="28"/>
      <c r="EZ1166" s="28"/>
      <c r="FA1166" s="28"/>
      <c r="FF1166" s="202"/>
      <c r="FH1166" s="28"/>
      <c r="FI1166" s="28"/>
      <c r="FJ1166" s="28"/>
      <c r="FO1166" s="202"/>
      <c r="FQ1166" s="28"/>
      <c r="FR1166" s="28"/>
      <c r="FS1166" s="28"/>
      <c r="FX1166" s="202"/>
      <c r="FZ1166" s="28"/>
      <c r="GA1166" s="28"/>
      <c r="GB1166" s="28"/>
      <c r="GG1166" s="202"/>
      <c r="GI1166" s="28"/>
      <c r="GJ1166" s="28"/>
      <c r="GK1166" s="28"/>
      <c r="GP1166" s="202"/>
      <c r="GR1166" s="28"/>
      <c r="GS1166" s="28"/>
      <c r="GT1166" s="28"/>
      <c r="GY1166" s="202"/>
      <c r="HA1166" s="28"/>
      <c r="HB1166" s="28"/>
      <c r="HC1166" s="28"/>
      <c r="HH1166" s="202"/>
      <c r="HJ1166" s="28"/>
      <c r="HK1166" s="28"/>
      <c r="HL1166" s="28"/>
      <c r="HQ1166" s="28"/>
      <c r="HR1166" s="28"/>
      <c r="HS1166" s="28"/>
      <c r="HT1166" s="28"/>
      <c r="HU1166" s="28"/>
      <c r="HV1166" s="28"/>
      <c r="HW1166" s="28"/>
      <c r="HX1166" s="28"/>
      <c r="HY1166" s="28"/>
      <c r="HZ1166" s="28"/>
      <c r="IA1166" s="28"/>
      <c r="IB1166" s="28"/>
      <c r="IC1166" s="28"/>
      <c r="ID1166" s="28"/>
      <c r="IE1166" s="28"/>
      <c r="IF1166" s="28"/>
      <c r="IG1166" s="28"/>
      <c r="IH1166" s="28"/>
      <c r="II1166" s="28"/>
      <c r="IJ1166" s="28"/>
      <c r="IK1166" s="28"/>
      <c r="IL1166" s="28"/>
      <c r="IM1166" s="28"/>
      <c r="IN1166" s="28"/>
      <c r="IO1166" s="28"/>
      <c r="IP1166" s="28"/>
      <c r="IQ1166" s="28"/>
      <c r="IR1166" s="28"/>
      <c r="IS1166" s="28"/>
      <c r="IT1166" s="28"/>
      <c r="IU1166" s="28"/>
      <c r="IV1166" s="28"/>
    </row>
    <row r="1167" spans="1:256" s="54" customFormat="1" ht="18">
      <c r="A1167" s="364" t="s">
        <v>454</v>
      </c>
      <c r="B1167" s="28"/>
      <c r="C1167" s="292"/>
      <c r="D1167" s="54" t="s">
        <v>137</v>
      </c>
      <c r="E1167" s="54">
        <f t="shared" si="21"/>
        <v>5</v>
      </c>
      <c r="F1167" s="305">
        <f t="shared" si="22"/>
        <v>89</v>
      </c>
      <c r="G1167" s="54">
        <v>50</v>
      </c>
      <c r="H1167" s="239">
        <v>34</v>
      </c>
      <c r="I1167" s="28"/>
      <c r="J1167" s="28"/>
      <c r="K1167" s="28">
        <v>5</v>
      </c>
      <c r="M1167" s="239"/>
      <c r="N1167" s="28"/>
      <c r="R1167" s="202"/>
      <c r="T1167" s="28"/>
      <c r="U1167" s="28"/>
      <c r="V1167" s="28"/>
      <c r="AA1167" s="202"/>
      <c r="AC1167" s="28"/>
      <c r="AD1167" s="28"/>
      <c r="AE1167" s="28"/>
      <c r="AJ1167" s="202"/>
      <c r="AL1167" s="28"/>
      <c r="AM1167" s="28"/>
      <c r="AN1167" s="28"/>
      <c r="AS1167" s="202"/>
      <c r="AU1167" s="28"/>
      <c r="AV1167" s="28"/>
      <c r="AW1167" s="28"/>
      <c r="BB1167" s="202"/>
      <c r="BD1167" s="28"/>
      <c r="BE1167" s="28"/>
      <c r="BF1167" s="28"/>
      <c r="BK1167" s="202"/>
      <c r="BM1167" s="28"/>
      <c r="BN1167" s="28"/>
      <c r="BO1167" s="28"/>
      <c r="BT1167" s="202"/>
      <c r="BV1167" s="28"/>
      <c r="BW1167" s="28"/>
      <c r="BX1167" s="28"/>
      <c r="CC1167" s="202"/>
      <c r="CE1167" s="28"/>
      <c r="CF1167" s="28"/>
      <c r="CG1167" s="28"/>
      <c r="CL1167" s="202"/>
      <c r="CN1167" s="28"/>
      <c r="CO1167" s="28"/>
      <c r="CP1167" s="28"/>
      <c r="CU1167" s="202"/>
      <c r="CW1167" s="28"/>
      <c r="CX1167" s="28"/>
      <c r="CY1167" s="28"/>
      <c r="DD1167" s="202"/>
      <c r="DF1167" s="28"/>
      <c r="DG1167" s="28"/>
      <c r="DH1167" s="28"/>
      <c r="DM1167" s="202"/>
      <c r="DO1167" s="28"/>
      <c r="DP1167" s="28"/>
      <c r="DQ1167" s="28"/>
      <c r="DV1167" s="202"/>
      <c r="DX1167" s="28"/>
      <c r="DY1167" s="28"/>
      <c r="DZ1167" s="28"/>
      <c r="EE1167" s="202"/>
      <c r="EG1167" s="28"/>
      <c r="EH1167" s="28"/>
      <c r="EI1167" s="28"/>
      <c r="EN1167" s="202"/>
      <c r="EP1167" s="28"/>
      <c r="EQ1167" s="28"/>
      <c r="ER1167" s="28"/>
      <c r="EW1167" s="202"/>
      <c r="EY1167" s="28"/>
      <c r="EZ1167" s="28"/>
      <c r="FA1167" s="28"/>
      <c r="FF1167" s="202"/>
      <c r="FH1167" s="28"/>
      <c r="FI1167" s="28"/>
      <c r="FJ1167" s="28"/>
      <c r="FO1167" s="202"/>
      <c r="FQ1167" s="28"/>
      <c r="FR1167" s="28"/>
      <c r="FS1167" s="28"/>
      <c r="FX1167" s="202"/>
      <c r="FZ1167" s="28"/>
      <c r="GA1167" s="28"/>
      <c r="GB1167" s="28"/>
      <c r="GG1167" s="202"/>
      <c r="GI1167" s="28"/>
      <c r="GJ1167" s="28"/>
      <c r="GK1167" s="28"/>
      <c r="GP1167" s="202"/>
      <c r="GR1167" s="28"/>
      <c r="GS1167" s="28"/>
      <c r="GT1167" s="28"/>
      <c r="GY1167" s="202"/>
      <c r="HA1167" s="28"/>
      <c r="HB1167" s="28"/>
      <c r="HC1167" s="28"/>
      <c r="HH1167" s="202"/>
      <c r="HJ1167" s="28"/>
      <c r="HK1167" s="28"/>
      <c r="HL1167" s="28"/>
      <c r="HQ1167" s="28"/>
      <c r="HR1167" s="28"/>
      <c r="HS1167" s="28"/>
      <c r="HT1167" s="28"/>
      <c r="HU1167" s="28"/>
      <c r="HV1167" s="28"/>
      <c r="HW1167" s="28"/>
      <c r="HX1167" s="28"/>
      <c r="HY1167" s="28"/>
      <c r="HZ1167" s="28"/>
      <c r="IA1167" s="28"/>
      <c r="IB1167" s="28"/>
      <c r="IC1167" s="28"/>
      <c r="ID1167" s="28"/>
      <c r="IE1167" s="28"/>
      <c r="IF1167" s="28"/>
      <c r="IG1167" s="28"/>
      <c r="IH1167" s="28"/>
      <c r="II1167" s="28"/>
      <c r="IJ1167" s="28"/>
      <c r="IK1167" s="28"/>
      <c r="IL1167" s="28"/>
      <c r="IM1167" s="28"/>
      <c r="IN1167" s="28"/>
      <c r="IO1167" s="28"/>
      <c r="IP1167" s="28"/>
      <c r="IQ1167" s="28"/>
      <c r="IR1167" s="28"/>
      <c r="IS1167" s="28"/>
      <c r="IT1167" s="28"/>
      <c r="IU1167" s="28"/>
      <c r="IV1167" s="28"/>
    </row>
    <row r="1168" spans="1:256" s="54" customFormat="1" ht="18">
      <c r="A1168" s="364" t="s">
        <v>2434</v>
      </c>
      <c r="B1168" s="28"/>
      <c r="C1168" s="292"/>
      <c r="D1168" s="365" t="s">
        <v>129</v>
      </c>
      <c r="E1168" s="54">
        <f t="shared" si="21"/>
        <v>0</v>
      </c>
      <c r="F1168" s="305">
        <f t="shared" si="22"/>
        <v>0</v>
      </c>
      <c r="H1168" s="239"/>
      <c r="I1168" s="28"/>
      <c r="J1168" s="28"/>
      <c r="K1168" s="28"/>
      <c r="L1168" s="28"/>
      <c r="M1168" s="239"/>
      <c r="N1168" s="28"/>
      <c r="R1168" s="202"/>
      <c r="T1168" s="28"/>
      <c r="U1168" s="28"/>
      <c r="V1168" s="28"/>
      <c r="AA1168" s="202"/>
      <c r="AC1168" s="28"/>
      <c r="AD1168" s="28"/>
      <c r="AE1168" s="28"/>
      <c r="AJ1168" s="202"/>
      <c r="AL1168" s="28"/>
      <c r="AM1168" s="28"/>
      <c r="AN1168" s="28"/>
      <c r="AS1168" s="202"/>
      <c r="AU1168" s="28"/>
      <c r="AV1168" s="28"/>
      <c r="AW1168" s="28"/>
      <c r="BB1168" s="202"/>
      <c r="BD1168" s="28"/>
      <c r="BE1168" s="28"/>
      <c r="BF1168" s="28"/>
      <c r="BK1168" s="202"/>
      <c r="BM1168" s="28"/>
      <c r="BN1168" s="28"/>
      <c r="BO1168" s="28"/>
      <c r="BT1168" s="202"/>
      <c r="BV1168" s="28"/>
      <c r="BW1168" s="28"/>
      <c r="BX1168" s="28"/>
      <c r="CC1168" s="202"/>
      <c r="CE1168" s="28"/>
      <c r="CF1168" s="28"/>
      <c r="CG1168" s="28"/>
      <c r="CL1168" s="202"/>
      <c r="CN1168" s="28"/>
      <c r="CO1168" s="28"/>
      <c r="CP1168" s="28"/>
      <c r="CU1168" s="202"/>
      <c r="CW1168" s="28"/>
      <c r="CX1168" s="28"/>
      <c r="CY1168" s="28"/>
      <c r="DD1168" s="202"/>
      <c r="DF1168" s="28"/>
      <c r="DG1168" s="28"/>
      <c r="DH1168" s="28"/>
      <c r="DM1168" s="202"/>
      <c r="DO1168" s="28"/>
      <c r="DP1168" s="28"/>
      <c r="DQ1168" s="28"/>
      <c r="DV1168" s="202"/>
      <c r="DX1168" s="28"/>
      <c r="DY1168" s="28"/>
      <c r="DZ1168" s="28"/>
      <c r="EE1168" s="202"/>
      <c r="EG1168" s="28"/>
      <c r="EH1168" s="28"/>
      <c r="EI1168" s="28"/>
      <c r="EN1168" s="202"/>
      <c r="EP1168" s="28"/>
      <c r="EQ1168" s="28"/>
      <c r="ER1168" s="28"/>
      <c r="EW1168" s="202"/>
      <c r="EY1168" s="28"/>
      <c r="EZ1168" s="28"/>
      <c r="FA1168" s="28"/>
      <c r="FF1168" s="202"/>
      <c r="FH1168" s="28"/>
      <c r="FI1168" s="28"/>
      <c r="FJ1168" s="28"/>
      <c r="FO1168" s="202"/>
      <c r="FQ1168" s="28"/>
      <c r="FR1168" s="28"/>
      <c r="FS1168" s="28"/>
      <c r="FX1168" s="202"/>
      <c r="FZ1168" s="28"/>
      <c r="GA1168" s="28"/>
      <c r="GB1168" s="28"/>
      <c r="GG1168" s="202"/>
      <c r="GI1168" s="28"/>
      <c r="GJ1168" s="28"/>
      <c r="GK1168" s="28"/>
      <c r="GP1168" s="202"/>
      <c r="GR1168" s="28"/>
      <c r="GS1168" s="28"/>
      <c r="GT1168" s="28"/>
      <c r="GY1168" s="202"/>
      <c r="HA1168" s="28"/>
      <c r="HB1168" s="28"/>
      <c r="HC1168" s="28"/>
      <c r="HH1168" s="202"/>
      <c r="HJ1168" s="28"/>
      <c r="HK1168" s="28"/>
      <c r="HL1168" s="28"/>
      <c r="HQ1168" s="28"/>
      <c r="HR1168" s="28"/>
      <c r="HS1168" s="28"/>
      <c r="HT1168" s="28"/>
      <c r="HU1168" s="28"/>
      <c r="HV1168" s="28"/>
      <c r="HW1168" s="28"/>
      <c r="HX1168" s="28"/>
      <c r="HY1168" s="28"/>
      <c r="HZ1168" s="28"/>
      <c r="IA1168" s="28"/>
      <c r="IB1168" s="28"/>
      <c r="IC1168" s="28"/>
      <c r="ID1168" s="28"/>
      <c r="IE1168" s="28"/>
      <c r="IF1168" s="28"/>
      <c r="IG1168" s="28"/>
      <c r="IH1168" s="28"/>
      <c r="II1168" s="28"/>
      <c r="IJ1168" s="28"/>
      <c r="IK1168" s="28"/>
      <c r="IL1168" s="28"/>
      <c r="IM1168" s="28"/>
      <c r="IN1168" s="28"/>
      <c r="IO1168" s="28"/>
      <c r="IP1168" s="28"/>
      <c r="IQ1168" s="28"/>
      <c r="IR1168" s="28"/>
      <c r="IS1168" s="28"/>
      <c r="IT1168" s="28"/>
      <c r="IU1168" s="28"/>
      <c r="IV1168" s="28"/>
    </row>
    <row r="1169" spans="1:256" s="54" customFormat="1" ht="18">
      <c r="A1169" s="364" t="s">
        <v>905</v>
      </c>
      <c r="B1169" s="292"/>
      <c r="C1169" s="292"/>
      <c r="D1169" s="54" t="s">
        <v>130</v>
      </c>
      <c r="E1169" s="54">
        <f t="shared" si="21"/>
        <v>5</v>
      </c>
      <c r="F1169" s="305">
        <f t="shared" si="22"/>
        <v>0</v>
      </c>
      <c r="H1169" s="28"/>
      <c r="I1169" s="28"/>
      <c r="J1169" s="28"/>
      <c r="K1169" s="28"/>
      <c r="L1169" s="28"/>
      <c r="M1169" s="28"/>
      <c r="N1169" s="28"/>
      <c r="R1169" s="202"/>
      <c r="T1169" s="28"/>
      <c r="U1169" s="28"/>
      <c r="V1169" s="28"/>
      <c r="AA1169" s="202"/>
      <c r="AC1169" s="28"/>
      <c r="AD1169" s="28"/>
      <c r="AE1169" s="28"/>
      <c r="AJ1169" s="202"/>
      <c r="AL1169" s="28"/>
      <c r="AM1169" s="28"/>
      <c r="AN1169" s="28"/>
      <c r="AS1169" s="202"/>
      <c r="AU1169" s="28"/>
      <c r="AV1169" s="28"/>
      <c r="AW1169" s="28"/>
      <c r="BB1169" s="202"/>
      <c r="BD1169" s="28"/>
      <c r="BE1169" s="28"/>
      <c r="BF1169" s="28"/>
      <c r="BK1169" s="202"/>
      <c r="BM1169" s="28"/>
      <c r="BN1169" s="28"/>
      <c r="BO1169" s="28"/>
      <c r="BT1169" s="202"/>
      <c r="BV1169" s="28"/>
      <c r="BW1169" s="28"/>
      <c r="BX1169" s="28"/>
      <c r="CC1169" s="202"/>
      <c r="CE1169" s="28"/>
      <c r="CF1169" s="28"/>
      <c r="CG1169" s="28"/>
      <c r="CL1169" s="202"/>
      <c r="CN1169" s="28"/>
      <c r="CO1169" s="28"/>
      <c r="CP1169" s="28"/>
      <c r="CU1169" s="202"/>
      <c r="CW1169" s="28"/>
      <c r="CX1169" s="28"/>
      <c r="CY1169" s="28"/>
      <c r="DD1169" s="202"/>
      <c r="DF1169" s="28"/>
      <c r="DG1169" s="28"/>
      <c r="DH1169" s="28"/>
      <c r="DM1169" s="202"/>
      <c r="DO1169" s="28"/>
      <c r="DP1169" s="28"/>
      <c r="DQ1169" s="28"/>
      <c r="DV1169" s="202"/>
      <c r="DX1169" s="28"/>
      <c r="DY1169" s="28"/>
      <c r="DZ1169" s="28"/>
      <c r="EE1169" s="202"/>
      <c r="EG1169" s="28"/>
      <c r="EH1169" s="28"/>
      <c r="EI1169" s="28"/>
      <c r="EN1169" s="202"/>
      <c r="EP1169" s="28"/>
      <c r="EQ1169" s="28"/>
      <c r="ER1169" s="28"/>
      <c r="EW1169" s="202"/>
      <c r="EY1169" s="28"/>
      <c r="EZ1169" s="28"/>
      <c r="FA1169" s="28"/>
      <c r="FF1169" s="202"/>
      <c r="FH1169" s="28"/>
      <c r="FI1169" s="28"/>
      <c r="FJ1169" s="28"/>
      <c r="FO1169" s="202"/>
      <c r="FQ1169" s="28"/>
      <c r="FR1169" s="28"/>
      <c r="FS1169" s="28"/>
      <c r="FX1169" s="202"/>
      <c r="FZ1169" s="28"/>
      <c r="GA1169" s="28"/>
      <c r="GB1169" s="28"/>
      <c r="GG1169" s="202"/>
      <c r="GI1169" s="28"/>
      <c r="GJ1169" s="28"/>
      <c r="GK1169" s="28"/>
      <c r="GP1169" s="202"/>
      <c r="GR1169" s="28"/>
      <c r="GS1169" s="28"/>
      <c r="GT1169" s="28"/>
      <c r="GY1169" s="202"/>
      <c r="HA1169" s="28"/>
      <c r="HB1169" s="28"/>
      <c r="HC1169" s="28"/>
      <c r="HH1169" s="202"/>
      <c r="HJ1169" s="28"/>
      <c r="HK1169" s="28"/>
      <c r="HL1169" s="28"/>
      <c r="HQ1169" s="28"/>
      <c r="HR1169" s="28"/>
      <c r="HS1169" s="28"/>
      <c r="HT1169" s="28"/>
      <c r="HU1169" s="28"/>
      <c r="HV1169" s="28"/>
      <c r="HW1169" s="28"/>
      <c r="HX1169" s="28"/>
      <c r="HY1169" s="28"/>
      <c r="HZ1169" s="28"/>
      <c r="IA1169" s="28"/>
      <c r="IB1169" s="28"/>
      <c r="IC1169" s="28"/>
      <c r="ID1169" s="28"/>
      <c r="IE1169" s="28"/>
      <c r="IF1169" s="28"/>
      <c r="IG1169" s="28"/>
      <c r="IH1169" s="28"/>
      <c r="II1169" s="28"/>
      <c r="IJ1169" s="28"/>
      <c r="IK1169" s="28"/>
      <c r="IL1169" s="28"/>
      <c r="IM1169" s="28"/>
      <c r="IN1169" s="28"/>
      <c r="IO1169" s="28"/>
      <c r="IP1169" s="28"/>
      <c r="IQ1169" s="28"/>
      <c r="IR1169" s="28"/>
      <c r="IS1169" s="28"/>
      <c r="IT1169" s="28"/>
      <c r="IU1169" s="28"/>
      <c r="IV1169" s="28"/>
    </row>
    <row r="1170" spans="1:256" s="54" customFormat="1" ht="18">
      <c r="A1170" s="364" t="s">
        <v>726</v>
      </c>
      <c r="B1170" s="28"/>
      <c r="C1170" s="28"/>
      <c r="D1170" s="365" t="s">
        <v>129</v>
      </c>
      <c r="E1170" s="54">
        <f t="shared" si="21"/>
        <v>3</v>
      </c>
      <c r="F1170" s="305">
        <f t="shared" si="22"/>
        <v>5</v>
      </c>
      <c r="H1170" s="239"/>
      <c r="I1170" s="28"/>
      <c r="J1170" s="28">
        <v>5</v>
      </c>
      <c r="K1170" s="28"/>
      <c r="L1170" s="28"/>
      <c r="M1170" s="239"/>
      <c r="N1170" s="28"/>
      <c r="R1170" s="202"/>
      <c r="T1170" s="28"/>
      <c r="U1170" s="28"/>
      <c r="V1170" s="28"/>
      <c r="AA1170" s="202"/>
      <c r="AC1170" s="28"/>
      <c r="AD1170" s="28"/>
      <c r="AE1170" s="28"/>
      <c r="AJ1170" s="202"/>
      <c r="AL1170" s="28"/>
      <c r="AM1170" s="28"/>
      <c r="AN1170" s="28"/>
      <c r="AS1170" s="202"/>
      <c r="AU1170" s="28"/>
      <c r="AV1170" s="28"/>
      <c r="AW1170" s="28"/>
      <c r="BB1170" s="202"/>
      <c r="BD1170" s="28"/>
      <c r="BE1170" s="28"/>
      <c r="BF1170" s="28"/>
      <c r="BK1170" s="202"/>
      <c r="BM1170" s="28"/>
      <c r="BN1170" s="28"/>
      <c r="BO1170" s="28"/>
      <c r="BT1170" s="202"/>
      <c r="BV1170" s="28"/>
      <c r="BW1170" s="28"/>
      <c r="BX1170" s="28"/>
      <c r="CC1170" s="202"/>
      <c r="CE1170" s="28"/>
      <c r="CF1170" s="28"/>
      <c r="CG1170" s="28"/>
      <c r="CL1170" s="202"/>
      <c r="CN1170" s="28"/>
      <c r="CO1170" s="28"/>
      <c r="CP1170" s="28"/>
      <c r="CU1170" s="202"/>
      <c r="CW1170" s="28"/>
      <c r="CX1170" s="28"/>
      <c r="CY1170" s="28"/>
      <c r="DD1170" s="202"/>
      <c r="DF1170" s="28"/>
      <c r="DG1170" s="28"/>
      <c r="DH1170" s="28"/>
      <c r="DM1170" s="202"/>
      <c r="DO1170" s="28"/>
      <c r="DP1170" s="28"/>
      <c r="DQ1170" s="28"/>
      <c r="DV1170" s="202"/>
      <c r="DX1170" s="28"/>
      <c r="DY1170" s="28"/>
      <c r="DZ1170" s="28"/>
      <c r="EE1170" s="202"/>
      <c r="EG1170" s="28"/>
      <c r="EH1170" s="28"/>
      <c r="EI1170" s="28"/>
      <c r="EN1170" s="202"/>
      <c r="EP1170" s="28"/>
      <c r="EQ1170" s="28"/>
      <c r="ER1170" s="28"/>
      <c r="EW1170" s="202"/>
      <c r="EY1170" s="28"/>
      <c r="EZ1170" s="28"/>
      <c r="FA1170" s="28"/>
      <c r="FF1170" s="202"/>
      <c r="FH1170" s="28"/>
      <c r="FI1170" s="28"/>
      <c r="FJ1170" s="28"/>
      <c r="FO1170" s="202"/>
      <c r="FQ1170" s="28"/>
      <c r="FR1170" s="28"/>
      <c r="FS1170" s="28"/>
      <c r="FX1170" s="202"/>
      <c r="FZ1170" s="28"/>
      <c r="GA1170" s="28"/>
      <c r="GB1170" s="28"/>
      <c r="GG1170" s="202"/>
      <c r="GI1170" s="28"/>
      <c r="GJ1170" s="28"/>
      <c r="GK1170" s="28"/>
      <c r="GP1170" s="202"/>
      <c r="GR1170" s="28"/>
      <c r="GS1170" s="28"/>
      <c r="GT1170" s="28"/>
      <c r="GY1170" s="202"/>
      <c r="HA1170" s="28"/>
      <c r="HB1170" s="28"/>
      <c r="HC1170" s="28"/>
      <c r="HH1170" s="202"/>
      <c r="HJ1170" s="28"/>
      <c r="HK1170" s="28"/>
      <c r="HL1170" s="28"/>
      <c r="HQ1170" s="28"/>
      <c r="HR1170" s="28"/>
      <c r="HS1170" s="28"/>
      <c r="HT1170" s="28"/>
      <c r="HU1170" s="28"/>
      <c r="HV1170" s="28"/>
      <c r="HW1170" s="28"/>
      <c r="HX1170" s="28"/>
      <c r="HY1170" s="28"/>
      <c r="HZ1170" s="28"/>
      <c r="IA1170" s="28"/>
      <c r="IB1170" s="28"/>
      <c r="IC1170" s="28"/>
      <c r="ID1170" s="28"/>
      <c r="IE1170" s="28"/>
      <c r="IF1170" s="28"/>
      <c r="IG1170" s="28"/>
      <c r="IH1170" s="28"/>
      <c r="II1170" s="28"/>
      <c r="IJ1170" s="28"/>
      <c r="IK1170" s="28"/>
      <c r="IL1170" s="28"/>
      <c r="IM1170" s="28"/>
      <c r="IN1170" s="28"/>
      <c r="IO1170" s="28"/>
      <c r="IP1170" s="28"/>
      <c r="IQ1170" s="28"/>
      <c r="IR1170" s="28"/>
      <c r="IS1170" s="28"/>
      <c r="IT1170" s="28"/>
      <c r="IU1170" s="28"/>
      <c r="IV1170" s="28"/>
    </row>
    <row r="1171" spans="1:256" s="54" customFormat="1" ht="18">
      <c r="A1171" s="364" t="s">
        <v>567</v>
      </c>
      <c r="B1171" s="28"/>
      <c r="C1171" s="292"/>
      <c r="D1171" s="365" t="s">
        <v>129</v>
      </c>
      <c r="E1171" s="54">
        <f t="shared" si="21"/>
        <v>0</v>
      </c>
      <c r="F1171" s="305">
        <f t="shared" si="22"/>
        <v>0</v>
      </c>
      <c r="H1171" s="239"/>
      <c r="I1171" s="28"/>
      <c r="J1171" s="28"/>
      <c r="K1171" s="28"/>
      <c r="L1171" s="28"/>
      <c r="M1171" s="239"/>
      <c r="N1171" s="28"/>
      <c r="R1171" s="202"/>
      <c r="T1171" s="28"/>
      <c r="U1171" s="28"/>
      <c r="V1171" s="28"/>
      <c r="AA1171" s="202"/>
      <c r="AC1171" s="28"/>
      <c r="AD1171" s="28"/>
      <c r="AE1171" s="28"/>
      <c r="AJ1171" s="202"/>
      <c r="AL1171" s="28"/>
      <c r="AM1171" s="28"/>
      <c r="AN1171" s="28"/>
      <c r="AS1171" s="202"/>
      <c r="AU1171" s="28"/>
      <c r="AV1171" s="28"/>
      <c r="AW1171" s="28"/>
      <c r="BB1171" s="202"/>
      <c r="BD1171" s="28"/>
      <c r="BE1171" s="28"/>
      <c r="BF1171" s="28"/>
      <c r="BK1171" s="202"/>
      <c r="BM1171" s="28"/>
      <c r="BN1171" s="28"/>
      <c r="BO1171" s="28"/>
      <c r="BT1171" s="202"/>
      <c r="BV1171" s="28"/>
      <c r="BW1171" s="28"/>
      <c r="BX1171" s="28"/>
      <c r="CC1171" s="202"/>
      <c r="CE1171" s="28"/>
      <c r="CF1171" s="28"/>
      <c r="CG1171" s="28"/>
      <c r="CL1171" s="202"/>
      <c r="CN1171" s="28"/>
      <c r="CO1171" s="28"/>
      <c r="CP1171" s="28"/>
      <c r="CU1171" s="202"/>
      <c r="CW1171" s="28"/>
      <c r="CX1171" s="28"/>
      <c r="CY1171" s="28"/>
      <c r="DD1171" s="202"/>
      <c r="DF1171" s="28"/>
      <c r="DG1171" s="28"/>
      <c r="DH1171" s="28"/>
      <c r="DM1171" s="202"/>
      <c r="DO1171" s="28"/>
      <c r="DP1171" s="28"/>
      <c r="DQ1171" s="28"/>
      <c r="DV1171" s="202"/>
      <c r="DX1171" s="28"/>
      <c r="DY1171" s="28"/>
      <c r="DZ1171" s="28"/>
      <c r="EE1171" s="202"/>
      <c r="EG1171" s="28"/>
      <c r="EH1171" s="28"/>
      <c r="EI1171" s="28"/>
      <c r="EN1171" s="202"/>
      <c r="EP1171" s="28"/>
      <c r="EQ1171" s="28"/>
      <c r="ER1171" s="28"/>
      <c r="EW1171" s="202"/>
      <c r="EY1171" s="28"/>
      <c r="EZ1171" s="28"/>
      <c r="FA1171" s="28"/>
      <c r="FF1171" s="202"/>
      <c r="FH1171" s="28"/>
      <c r="FI1171" s="28"/>
      <c r="FJ1171" s="28"/>
      <c r="FO1171" s="202"/>
      <c r="FQ1171" s="28"/>
      <c r="FR1171" s="28"/>
      <c r="FS1171" s="28"/>
      <c r="FX1171" s="202"/>
      <c r="FZ1171" s="28"/>
      <c r="GA1171" s="28"/>
      <c r="GB1171" s="28"/>
      <c r="GG1171" s="202"/>
      <c r="GI1171" s="28"/>
      <c r="GJ1171" s="28"/>
      <c r="GK1171" s="28"/>
      <c r="GP1171" s="202"/>
      <c r="GR1171" s="28"/>
      <c r="GS1171" s="28"/>
      <c r="GT1171" s="28"/>
      <c r="GY1171" s="202"/>
      <c r="HA1171" s="28"/>
      <c r="HB1171" s="28"/>
      <c r="HC1171" s="28"/>
      <c r="HH1171" s="202"/>
      <c r="HJ1171" s="28"/>
      <c r="HK1171" s="28"/>
      <c r="HL1171" s="28"/>
      <c r="HQ1171" s="28"/>
      <c r="HR1171" s="28"/>
      <c r="HS1171" s="28"/>
      <c r="HT1171" s="28"/>
      <c r="HU1171" s="28"/>
      <c r="HV1171" s="28"/>
      <c r="HW1171" s="28"/>
      <c r="HX1171" s="28"/>
      <c r="HY1171" s="28"/>
      <c r="HZ1171" s="28"/>
      <c r="IA1171" s="28"/>
      <c r="IB1171" s="28"/>
      <c r="IC1171" s="28"/>
      <c r="ID1171" s="28"/>
      <c r="IE1171" s="28"/>
      <c r="IF1171" s="28"/>
      <c r="IG1171" s="28"/>
      <c r="IH1171" s="28"/>
      <c r="II1171" s="28"/>
      <c r="IJ1171" s="28"/>
      <c r="IK1171" s="28"/>
      <c r="IL1171" s="28"/>
      <c r="IM1171" s="28"/>
      <c r="IN1171" s="28"/>
      <c r="IO1171" s="28"/>
      <c r="IP1171" s="28"/>
      <c r="IQ1171" s="28"/>
      <c r="IR1171" s="28"/>
      <c r="IS1171" s="28"/>
      <c r="IT1171" s="28"/>
      <c r="IU1171" s="28"/>
      <c r="IV1171" s="28"/>
    </row>
    <row r="1172" spans="1:256" s="54" customFormat="1" ht="18">
      <c r="A1172" s="364" t="s">
        <v>2355</v>
      </c>
      <c r="B1172" s="292"/>
      <c r="C1172" s="292"/>
      <c r="D1172" s="54" t="s">
        <v>130</v>
      </c>
      <c r="E1172" s="54">
        <f t="shared" si="21"/>
        <v>0</v>
      </c>
      <c r="F1172" s="305">
        <f t="shared" si="22"/>
        <v>0</v>
      </c>
      <c r="H1172" s="28"/>
      <c r="I1172" s="28"/>
      <c r="J1172" s="28"/>
      <c r="K1172" s="28"/>
      <c r="L1172" s="28"/>
      <c r="M1172" s="28"/>
      <c r="N1172" s="28"/>
      <c r="R1172" s="202"/>
      <c r="T1172" s="28"/>
      <c r="U1172" s="28"/>
      <c r="V1172" s="28"/>
      <c r="AA1172" s="202"/>
      <c r="AC1172" s="28"/>
      <c r="AD1172" s="28"/>
      <c r="AE1172" s="28"/>
      <c r="AJ1172" s="202"/>
      <c r="AL1172" s="28"/>
      <c r="AM1172" s="28"/>
      <c r="AN1172" s="28"/>
      <c r="AS1172" s="202"/>
      <c r="AU1172" s="28"/>
      <c r="AV1172" s="28"/>
      <c r="AW1172" s="28"/>
      <c r="BB1172" s="202"/>
      <c r="BD1172" s="28"/>
      <c r="BE1172" s="28"/>
      <c r="BF1172" s="28"/>
      <c r="BK1172" s="202"/>
      <c r="BM1172" s="28"/>
      <c r="BN1172" s="28"/>
      <c r="BO1172" s="28"/>
      <c r="BT1172" s="202"/>
      <c r="BV1172" s="28"/>
      <c r="BW1172" s="28"/>
      <c r="BX1172" s="28"/>
      <c r="CC1172" s="202"/>
      <c r="CE1172" s="28"/>
      <c r="CF1172" s="28"/>
      <c r="CG1172" s="28"/>
      <c r="CL1172" s="202"/>
      <c r="CN1172" s="28"/>
      <c r="CO1172" s="28"/>
      <c r="CP1172" s="28"/>
      <c r="CU1172" s="202"/>
      <c r="CW1172" s="28"/>
      <c r="CX1172" s="28"/>
      <c r="CY1172" s="28"/>
      <c r="DD1172" s="202"/>
      <c r="DF1172" s="28"/>
      <c r="DG1172" s="28"/>
      <c r="DH1172" s="28"/>
      <c r="DM1172" s="202"/>
      <c r="DO1172" s="28"/>
      <c r="DP1172" s="28"/>
      <c r="DQ1172" s="28"/>
      <c r="DV1172" s="202"/>
      <c r="DX1172" s="28"/>
      <c r="DY1172" s="28"/>
      <c r="DZ1172" s="28"/>
      <c r="EE1172" s="202"/>
      <c r="EG1172" s="28"/>
      <c r="EH1172" s="28"/>
      <c r="EI1172" s="28"/>
      <c r="EN1172" s="202"/>
      <c r="EP1172" s="28"/>
      <c r="EQ1172" s="28"/>
      <c r="ER1172" s="28"/>
      <c r="EW1172" s="202"/>
      <c r="EY1172" s="28"/>
      <c r="EZ1172" s="28"/>
      <c r="FA1172" s="28"/>
      <c r="FF1172" s="202"/>
      <c r="FH1172" s="28"/>
      <c r="FI1172" s="28"/>
      <c r="FJ1172" s="28"/>
      <c r="FO1172" s="202"/>
      <c r="FQ1172" s="28"/>
      <c r="FR1172" s="28"/>
      <c r="FS1172" s="28"/>
      <c r="FX1172" s="202"/>
      <c r="FZ1172" s="28"/>
      <c r="GA1172" s="28"/>
      <c r="GB1172" s="28"/>
      <c r="GG1172" s="202"/>
      <c r="GI1172" s="28"/>
      <c r="GJ1172" s="28"/>
      <c r="GK1172" s="28"/>
      <c r="GP1172" s="202"/>
      <c r="GR1172" s="28"/>
      <c r="GS1172" s="28"/>
      <c r="GT1172" s="28"/>
      <c r="GY1172" s="202"/>
      <c r="HA1172" s="28"/>
      <c r="HB1172" s="28"/>
      <c r="HC1172" s="28"/>
      <c r="HH1172" s="202"/>
      <c r="HJ1172" s="28"/>
      <c r="HK1172" s="28"/>
      <c r="HL1172" s="28"/>
      <c r="HQ1172" s="28"/>
      <c r="HR1172" s="28"/>
      <c r="HS1172" s="28"/>
      <c r="HT1172" s="28"/>
      <c r="HU1172" s="28"/>
      <c r="HV1172" s="28"/>
      <c r="HW1172" s="28"/>
      <c r="HX1172" s="28"/>
      <c r="HY1172" s="28"/>
      <c r="HZ1172" s="28"/>
      <c r="IA1172" s="28"/>
      <c r="IB1172" s="28"/>
      <c r="IC1172" s="28"/>
      <c r="ID1172" s="28"/>
      <c r="IE1172" s="28"/>
      <c r="IF1172" s="28"/>
      <c r="IG1172" s="28"/>
      <c r="IH1172" s="28"/>
      <c r="II1172" s="28"/>
      <c r="IJ1172" s="28"/>
      <c r="IK1172" s="28"/>
      <c r="IL1172" s="28"/>
      <c r="IM1172" s="28"/>
      <c r="IN1172" s="28"/>
      <c r="IO1172" s="28"/>
      <c r="IP1172" s="28"/>
      <c r="IQ1172" s="28"/>
      <c r="IR1172" s="28"/>
      <c r="IS1172" s="28"/>
      <c r="IT1172" s="28"/>
      <c r="IU1172" s="28"/>
      <c r="IV1172" s="28"/>
    </row>
    <row r="1173" spans="1:256" s="54" customFormat="1" ht="18">
      <c r="A1173" s="364" t="s">
        <v>633</v>
      </c>
      <c r="B1173" s="292"/>
      <c r="C1173" s="292"/>
      <c r="D1173" s="54" t="s">
        <v>132</v>
      </c>
      <c r="E1173" s="54">
        <f t="shared" si="21"/>
        <v>1</v>
      </c>
      <c r="F1173" s="305">
        <f t="shared" si="22"/>
        <v>6</v>
      </c>
      <c r="H1173" s="28"/>
      <c r="I1173" s="28">
        <v>3</v>
      </c>
      <c r="J1173" s="28">
        <v>3</v>
      </c>
      <c r="K1173" s="28"/>
      <c r="M1173" s="28"/>
      <c r="N1173" s="28"/>
      <c r="R1173" s="202"/>
      <c r="T1173" s="28"/>
      <c r="U1173" s="28"/>
      <c r="V1173" s="28"/>
      <c r="AA1173" s="202"/>
      <c r="AC1173" s="28"/>
      <c r="AD1173" s="28"/>
      <c r="AE1173" s="28"/>
      <c r="AJ1173" s="202"/>
      <c r="AL1173" s="28"/>
      <c r="AM1173" s="28"/>
      <c r="AN1173" s="28"/>
      <c r="AS1173" s="202"/>
      <c r="AU1173" s="28"/>
      <c r="AV1173" s="28"/>
      <c r="AW1173" s="28"/>
      <c r="BB1173" s="202"/>
      <c r="BD1173" s="28"/>
      <c r="BE1173" s="28"/>
      <c r="BF1173" s="28"/>
      <c r="BK1173" s="202"/>
      <c r="BM1173" s="28"/>
      <c r="BN1173" s="28"/>
      <c r="BO1173" s="28"/>
      <c r="BT1173" s="202"/>
      <c r="BV1173" s="28"/>
      <c r="BW1173" s="28"/>
      <c r="BX1173" s="28"/>
      <c r="CC1173" s="202"/>
      <c r="CE1173" s="28"/>
      <c r="CF1173" s="28"/>
      <c r="CG1173" s="28"/>
      <c r="CL1173" s="202"/>
      <c r="CN1173" s="28"/>
      <c r="CO1173" s="28"/>
      <c r="CP1173" s="28"/>
      <c r="CU1173" s="202"/>
      <c r="CW1173" s="28"/>
      <c r="CX1173" s="28"/>
      <c r="CY1173" s="28"/>
      <c r="DD1173" s="202"/>
      <c r="DF1173" s="28"/>
      <c r="DG1173" s="28"/>
      <c r="DH1173" s="28"/>
      <c r="DM1173" s="202"/>
      <c r="DO1173" s="28"/>
      <c r="DP1173" s="28"/>
      <c r="DQ1173" s="28"/>
      <c r="DV1173" s="202"/>
      <c r="DX1173" s="28"/>
      <c r="DY1173" s="28"/>
      <c r="DZ1173" s="28"/>
      <c r="EE1173" s="202"/>
      <c r="EG1173" s="28"/>
      <c r="EH1173" s="28"/>
      <c r="EI1173" s="28"/>
      <c r="EN1173" s="202"/>
      <c r="EP1173" s="28"/>
      <c r="EQ1173" s="28"/>
      <c r="ER1173" s="28"/>
      <c r="EW1173" s="202"/>
      <c r="EY1173" s="28"/>
      <c r="EZ1173" s="28"/>
      <c r="FA1173" s="28"/>
      <c r="FF1173" s="202"/>
      <c r="FH1173" s="28"/>
      <c r="FI1173" s="28"/>
      <c r="FJ1173" s="28"/>
      <c r="FO1173" s="202"/>
      <c r="FQ1173" s="28"/>
      <c r="FR1173" s="28"/>
      <c r="FS1173" s="28"/>
      <c r="FX1173" s="202"/>
      <c r="FZ1173" s="28"/>
      <c r="GA1173" s="28"/>
      <c r="GB1173" s="28"/>
      <c r="GG1173" s="202"/>
      <c r="GI1173" s="28"/>
      <c r="GJ1173" s="28"/>
      <c r="GK1173" s="28"/>
      <c r="GP1173" s="202"/>
      <c r="GR1173" s="28"/>
      <c r="GS1173" s="28"/>
      <c r="GT1173" s="28"/>
      <c r="GY1173" s="202"/>
      <c r="HA1173" s="28"/>
      <c r="HB1173" s="28"/>
      <c r="HC1173" s="28"/>
      <c r="HH1173" s="202"/>
      <c r="HJ1173" s="28"/>
      <c r="HK1173" s="28"/>
      <c r="HL1173" s="28"/>
      <c r="HQ1173" s="28"/>
      <c r="HR1173" s="28"/>
      <c r="HS1173" s="28"/>
      <c r="HT1173" s="28"/>
      <c r="HU1173" s="28"/>
      <c r="HV1173" s="28"/>
      <c r="HW1173" s="28"/>
      <c r="HX1173" s="28"/>
      <c r="HY1173" s="28"/>
      <c r="HZ1173" s="28"/>
      <c r="IA1173" s="28"/>
      <c r="IB1173" s="28"/>
      <c r="IC1173" s="28"/>
      <c r="ID1173" s="28"/>
      <c r="IE1173" s="28"/>
      <c r="IF1173" s="28"/>
      <c r="IG1173" s="28"/>
      <c r="IH1173" s="28"/>
      <c r="II1173" s="28"/>
      <c r="IJ1173" s="28"/>
      <c r="IK1173" s="28"/>
      <c r="IL1173" s="28"/>
      <c r="IM1173" s="28"/>
      <c r="IN1173" s="28"/>
      <c r="IO1173" s="28"/>
      <c r="IP1173" s="28"/>
      <c r="IQ1173" s="28"/>
      <c r="IR1173" s="28"/>
      <c r="IS1173" s="28"/>
      <c r="IT1173" s="28"/>
      <c r="IU1173" s="28"/>
      <c r="IV1173" s="28"/>
    </row>
    <row r="1174" spans="1:256" s="54" customFormat="1" ht="18">
      <c r="A1174" s="364" t="s">
        <v>993</v>
      </c>
      <c r="B1174" s="28"/>
      <c r="C1174" s="292"/>
      <c r="D1174" s="365" t="s">
        <v>129</v>
      </c>
      <c r="E1174" s="54">
        <f t="shared" si="21"/>
        <v>0</v>
      </c>
      <c r="F1174" s="305">
        <f t="shared" si="22"/>
        <v>29</v>
      </c>
      <c r="H1174" s="239"/>
      <c r="I1174" s="28">
        <v>29</v>
      </c>
      <c r="J1174" s="28"/>
      <c r="K1174" s="28"/>
      <c r="L1174" s="300"/>
      <c r="M1174" s="239"/>
      <c r="N1174" s="28"/>
      <c r="R1174" s="202"/>
      <c r="T1174" s="28"/>
      <c r="U1174" s="28"/>
      <c r="V1174" s="28"/>
      <c r="AA1174" s="202"/>
      <c r="AC1174" s="28"/>
      <c r="AD1174" s="28"/>
      <c r="AE1174" s="28"/>
      <c r="AJ1174" s="202"/>
      <c r="AL1174" s="28"/>
      <c r="AM1174" s="28"/>
      <c r="AN1174" s="28"/>
      <c r="AS1174" s="202"/>
      <c r="AU1174" s="28"/>
      <c r="AV1174" s="28"/>
      <c r="AW1174" s="28"/>
      <c r="BB1174" s="202"/>
      <c r="BD1174" s="28"/>
      <c r="BE1174" s="28"/>
      <c r="BF1174" s="28"/>
      <c r="BK1174" s="202"/>
      <c r="BM1174" s="28"/>
      <c r="BN1174" s="28"/>
      <c r="BO1174" s="28"/>
      <c r="BT1174" s="202"/>
      <c r="BV1174" s="28"/>
      <c r="BW1174" s="28"/>
      <c r="BX1174" s="28"/>
      <c r="CC1174" s="202"/>
      <c r="CE1174" s="28"/>
      <c r="CF1174" s="28"/>
      <c r="CG1174" s="28"/>
      <c r="CL1174" s="202"/>
      <c r="CN1174" s="28"/>
      <c r="CO1174" s="28"/>
      <c r="CP1174" s="28"/>
      <c r="CU1174" s="202"/>
      <c r="CW1174" s="28"/>
      <c r="CX1174" s="28"/>
      <c r="CY1174" s="28"/>
      <c r="DD1174" s="202"/>
      <c r="DF1174" s="28"/>
      <c r="DG1174" s="28"/>
      <c r="DH1174" s="28"/>
      <c r="DM1174" s="202"/>
      <c r="DO1174" s="28"/>
      <c r="DP1174" s="28"/>
      <c r="DQ1174" s="28"/>
      <c r="DV1174" s="202"/>
      <c r="DX1174" s="28"/>
      <c r="DY1174" s="28"/>
      <c r="DZ1174" s="28"/>
      <c r="EE1174" s="202"/>
      <c r="EG1174" s="28"/>
      <c r="EH1174" s="28"/>
      <c r="EI1174" s="28"/>
      <c r="EN1174" s="202"/>
      <c r="EP1174" s="28"/>
      <c r="EQ1174" s="28"/>
      <c r="ER1174" s="28"/>
      <c r="EW1174" s="202"/>
      <c r="EY1174" s="28"/>
      <c r="EZ1174" s="28"/>
      <c r="FA1174" s="28"/>
      <c r="FF1174" s="202"/>
      <c r="FH1174" s="28"/>
      <c r="FI1174" s="28"/>
      <c r="FJ1174" s="28"/>
      <c r="FO1174" s="202"/>
      <c r="FQ1174" s="28"/>
      <c r="FR1174" s="28"/>
      <c r="FS1174" s="28"/>
      <c r="FX1174" s="202"/>
      <c r="FZ1174" s="28"/>
      <c r="GA1174" s="28"/>
      <c r="GB1174" s="28"/>
      <c r="GG1174" s="202"/>
      <c r="GI1174" s="28"/>
      <c r="GJ1174" s="28"/>
      <c r="GK1174" s="28"/>
      <c r="GP1174" s="202"/>
      <c r="GR1174" s="28"/>
      <c r="GS1174" s="28"/>
      <c r="GT1174" s="28"/>
      <c r="GY1174" s="202"/>
      <c r="HA1174" s="28"/>
      <c r="HB1174" s="28"/>
      <c r="HC1174" s="28"/>
      <c r="HH1174" s="202"/>
      <c r="HJ1174" s="28"/>
      <c r="HK1174" s="28"/>
      <c r="HL1174" s="28"/>
      <c r="HQ1174" s="28"/>
      <c r="HR1174" s="28"/>
      <c r="HS1174" s="28"/>
      <c r="HT1174" s="28"/>
      <c r="HU1174" s="28"/>
      <c r="HV1174" s="28"/>
      <c r="HW1174" s="28"/>
      <c r="HX1174" s="28"/>
      <c r="HY1174" s="28"/>
      <c r="HZ1174" s="28"/>
      <c r="IA1174" s="28"/>
      <c r="IB1174" s="28"/>
      <c r="IC1174" s="28"/>
      <c r="ID1174" s="28"/>
      <c r="IE1174" s="28"/>
      <c r="IF1174" s="28"/>
      <c r="IG1174" s="28"/>
      <c r="IH1174" s="28"/>
      <c r="II1174" s="28"/>
      <c r="IJ1174" s="28"/>
      <c r="IK1174" s="28"/>
      <c r="IL1174" s="28"/>
      <c r="IM1174" s="28"/>
      <c r="IN1174" s="28"/>
      <c r="IO1174" s="28"/>
      <c r="IP1174" s="28"/>
      <c r="IQ1174" s="28"/>
      <c r="IR1174" s="28"/>
      <c r="IS1174" s="28"/>
      <c r="IT1174" s="28"/>
      <c r="IU1174" s="28"/>
      <c r="IV1174" s="28"/>
    </row>
    <row r="1175" spans="1:256" s="54" customFormat="1" ht="18">
      <c r="A1175" s="364" t="s">
        <v>649</v>
      </c>
      <c r="B1175" s="292"/>
      <c r="C1175" s="292"/>
      <c r="D1175" s="54" t="s">
        <v>131</v>
      </c>
      <c r="E1175" s="54">
        <f t="shared" si="21"/>
        <v>0</v>
      </c>
      <c r="F1175" s="305">
        <f t="shared" si="22"/>
        <v>128</v>
      </c>
      <c r="H1175" s="28">
        <v>98</v>
      </c>
      <c r="I1175" s="28">
        <v>29</v>
      </c>
      <c r="J1175" s="28">
        <v>1</v>
      </c>
      <c r="K1175" s="28"/>
      <c r="L1175" s="300"/>
      <c r="M1175" s="28"/>
      <c r="N1175" s="28"/>
      <c r="R1175" s="202"/>
      <c r="T1175" s="28"/>
      <c r="U1175" s="28"/>
      <c r="V1175" s="28"/>
      <c r="AA1175" s="202"/>
      <c r="AC1175" s="28"/>
      <c r="AD1175" s="28"/>
      <c r="AE1175" s="28"/>
      <c r="AJ1175" s="202"/>
      <c r="AL1175" s="28"/>
      <c r="AM1175" s="28"/>
      <c r="AN1175" s="28"/>
      <c r="AS1175" s="202"/>
      <c r="AU1175" s="28"/>
      <c r="AV1175" s="28"/>
      <c r="AW1175" s="28"/>
      <c r="BB1175" s="202"/>
      <c r="BD1175" s="28"/>
      <c r="BE1175" s="28"/>
      <c r="BF1175" s="28"/>
      <c r="BK1175" s="202"/>
      <c r="BM1175" s="28"/>
      <c r="BN1175" s="28"/>
      <c r="BO1175" s="28"/>
      <c r="BT1175" s="202"/>
      <c r="BV1175" s="28"/>
      <c r="BW1175" s="28"/>
      <c r="BX1175" s="28"/>
      <c r="CC1175" s="202"/>
      <c r="CE1175" s="28"/>
      <c r="CF1175" s="28"/>
      <c r="CG1175" s="28"/>
      <c r="CL1175" s="202"/>
      <c r="CN1175" s="28"/>
      <c r="CO1175" s="28"/>
      <c r="CP1175" s="28"/>
      <c r="CU1175" s="202"/>
      <c r="CW1175" s="28"/>
      <c r="CX1175" s="28"/>
      <c r="CY1175" s="28"/>
      <c r="DD1175" s="202"/>
      <c r="DF1175" s="28"/>
      <c r="DG1175" s="28"/>
      <c r="DH1175" s="28"/>
      <c r="DM1175" s="202"/>
      <c r="DO1175" s="28"/>
      <c r="DP1175" s="28"/>
      <c r="DQ1175" s="28"/>
      <c r="DV1175" s="202"/>
      <c r="DX1175" s="28"/>
      <c r="DY1175" s="28"/>
      <c r="DZ1175" s="28"/>
      <c r="EE1175" s="202"/>
      <c r="EG1175" s="28"/>
      <c r="EH1175" s="28"/>
      <c r="EI1175" s="28"/>
      <c r="EN1175" s="202"/>
      <c r="EP1175" s="28"/>
      <c r="EQ1175" s="28"/>
      <c r="ER1175" s="28"/>
      <c r="EW1175" s="202"/>
      <c r="EY1175" s="28"/>
      <c r="EZ1175" s="28"/>
      <c r="FA1175" s="28"/>
      <c r="FF1175" s="202"/>
      <c r="FH1175" s="28"/>
      <c r="FI1175" s="28"/>
      <c r="FJ1175" s="28"/>
      <c r="FO1175" s="202"/>
      <c r="FQ1175" s="28"/>
      <c r="FR1175" s="28"/>
      <c r="FS1175" s="28"/>
      <c r="FX1175" s="202"/>
      <c r="FZ1175" s="28"/>
      <c r="GA1175" s="28"/>
      <c r="GB1175" s="28"/>
      <c r="GG1175" s="202"/>
      <c r="GI1175" s="28"/>
      <c r="GJ1175" s="28"/>
      <c r="GK1175" s="28"/>
      <c r="GP1175" s="202"/>
      <c r="GR1175" s="28"/>
      <c r="GS1175" s="28"/>
      <c r="GT1175" s="28"/>
      <c r="GY1175" s="202"/>
      <c r="HA1175" s="28"/>
      <c r="HB1175" s="28"/>
      <c r="HC1175" s="28"/>
      <c r="HH1175" s="202"/>
      <c r="HJ1175" s="28"/>
      <c r="HK1175" s="28"/>
      <c r="HL1175" s="28"/>
      <c r="HQ1175" s="28"/>
      <c r="HR1175" s="28"/>
      <c r="HS1175" s="28"/>
      <c r="HT1175" s="28"/>
      <c r="HU1175" s="28"/>
      <c r="HV1175" s="28"/>
      <c r="HW1175" s="28"/>
      <c r="HX1175" s="28"/>
      <c r="HY1175" s="28"/>
      <c r="HZ1175" s="28"/>
      <c r="IA1175" s="28"/>
      <c r="IB1175" s="28"/>
      <c r="IC1175" s="28"/>
      <c r="ID1175" s="28"/>
      <c r="IE1175" s="28"/>
      <c r="IF1175" s="28"/>
      <c r="IG1175" s="28"/>
      <c r="IH1175" s="28"/>
      <c r="II1175" s="28"/>
      <c r="IJ1175" s="28"/>
      <c r="IK1175" s="28"/>
      <c r="IL1175" s="28"/>
      <c r="IM1175" s="28"/>
      <c r="IN1175" s="28"/>
      <c r="IO1175" s="28"/>
      <c r="IP1175" s="28"/>
      <c r="IQ1175" s="28"/>
      <c r="IR1175" s="28"/>
      <c r="IS1175" s="28"/>
      <c r="IT1175" s="28"/>
      <c r="IU1175" s="28"/>
      <c r="IV1175" s="28"/>
    </row>
    <row r="1176" spans="1:256" s="54" customFormat="1" ht="18">
      <c r="A1176" s="364" t="s">
        <v>618</v>
      </c>
      <c r="B1176" s="28"/>
      <c r="C1176" s="292"/>
      <c r="D1176" s="365" t="s">
        <v>129</v>
      </c>
      <c r="E1176" s="54">
        <f t="shared" si="21"/>
        <v>1</v>
      </c>
      <c r="F1176" s="305">
        <f t="shared" si="22"/>
        <v>0</v>
      </c>
      <c r="H1176" s="28"/>
      <c r="I1176" s="28"/>
      <c r="J1176" s="28"/>
      <c r="K1176" s="28"/>
      <c r="L1176" s="300"/>
      <c r="M1176" s="28"/>
      <c r="N1176" s="28"/>
      <c r="R1176" s="202"/>
      <c r="T1176" s="28"/>
      <c r="U1176" s="28"/>
      <c r="V1176" s="28"/>
      <c r="AA1176" s="202"/>
      <c r="AC1176" s="28"/>
      <c r="AD1176" s="28"/>
      <c r="AE1176" s="28"/>
      <c r="AJ1176" s="202"/>
      <c r="AL1176" s="28"/>
      <c r="AM1176" s="28"/>
      <c r="AN1176" s="28"/>
      <c r="AS1176" s="202"/>
      <c r="AU1176" s="28"/>
      <c r="AV1176" s="28"/>
      <c r="AW1176" s="28"/>
      <c r="BB1176" s="202"/>
      <c r="BD1176" s="28"/>
      <c r="BE1176" s="28"/>
      <c r="BF1176" s="28"/>
      <c r="BK1176" s="202"/>
      <c r="BM1176" s="28"/>
      <c r="BN1176" s="28"/>
      <c r="BO1176" s="28"/>
      <c r="BT1176" s="202"/>
      <c r="BV1176" s="28"/>
      <c r="BW1176" s="28"/>
      <c r="BX1176" s="28"/>
      <c r="CC1176" s="202"/>
      <c r="CE1176" s="28"/>
      <c r="CF1176" s="28"/>
      <c r="CG1176" s="28"/>
      <c r="CL1176" s="202"/>
      <c r="CN1176" s="28"/>
      <c r="CO1176" s="28"/>
      <c r="CP1176" s="28"/>
      <c r="CU1176" s="202"/>
      <c r="CW1176" s="28"/>
      <c r="CX1176" s="28"/>
      <c r="CY1176" s="28"/>
      <c r="DD1176" s="202"/>
      <c r="DF1176" s="28"/>
      <c r="DG1176" s="28"/>
      <c r="DH1176" s="28"/>
      <c r="DM1176" s="202"/>
      <c r="DO1176" s="28"/>
      <c r="DP1176" s="28"/>
      <c r="DQ1176" s="28"/>
      <c r="DV1176" s="202"/>
      <c r="DX1176" s="28"/>
      <c r="DY1176" s="28"/>
      <c r="DZ1176" s="28"/>
      <c r="EE1176" s="202"/>
      <c r="EG1176" s="28"/>
      <c r="EH1176" s="28"/>
      <c r="EI1176" s="28"/>
      <c r="EN1176" s="202"/>
      <c r="EP1176" s="28"/>
      <c r="EQ1176" s="28"/>
      <c r="ER1176" s="28"/>
      <c r="EW1176" s="202"/>
      <c r="EY1176" s="28"/>
      <c r="EZ1176" s="28"/>
      <c r="FA1176" s="28"/>
      <c r="FF1176" s="202"/>
      <c r="FH1176" s="28"/>
      <c r="FI1176" s="28"/>
      <c r="FJ1176" s="28"/>
      <c r="FO1176" s="202"/>
      <c r="FQ1176" s="28"/>
      <c r="FR1176" s="28"/>
      <c r="FS1176" s="28"/>
      <c r="FX1176" s="202"/>
      <c r="FZ1176" s="28"/>
      <c r="GA1176" s="28"/>
      <c r="GB1176" s="28"/>
      <c r="GG1176" s="202"/>
      <c r="GI1176" s="28"/>
      <c r="GJ1176" s="28"/>
      <c r="GK1176" s="28"/>
      <c r="GP1176" s="202"/>
      <c r="GR1176" s="28"/>
      <c r="GS1176" s="28"/>
      <c r="GT1176" s="28"/>
      <c r="GY1176" s="202"/>
      <c r="HA1176" s="28"/>
      <c r="HB1176" s="28"/>
      <c r="HC1176" s="28"/>
      <c r="HH1176" s="202"/>
      <c r="HJ1176" s="28"/>
      <c r="HK1176" s="28"/>
      <c r="HL1176" s="28"/>
      <c r="HQ1176" s="28"/>
      <c r="HR1176" s="28"/>
      <c r="HS1176" s="28"/>
      <c r="HT1176" s="28"/>
      <c r="HU1176" s="28"/>
      <c r="HV1176" s="28"/>
      <c r="HW1176" s="28"/>
      <c r="HX1176" s="28"/>
      <c r="HY1176" s="28"/>
      <c r="HZ1176" s="28"/>
      <c r="IA1176" s="28"/>
      <c r="IB1176" s="28"/>
      <c r="IC1176" s="28"/>
      <c r="ID1176" s="28"/>
      <c r="IE1176" s="28"/>
      <c r="IF1176" s="28"/>
      <c r="IG1176" s="28"/>
      <c r="IH1176" s="28"/>
      <c r="II1176" s="28"/>
      <c r="IJ1176" s="28"/>
      <c r="IK1176" s="28"/>
      <c r="IL1176" s="28"/>
      <c r="IM1176" s="28"/>
      <c r="IN1176" s="28"/>
      <c r="IO1176" s="28"/>
      <c r="IP1176" s="28"/>
      <c r="IQ1176" s="28"/>
      <c r="IR1176" s="28"/>
      <c r="IS1176" s="28"/>
      <c r="IT1176" s="28"/>
      <c r="IU1176" s="28"/>
      <c r="IV1176" s="28"/>
    </row>
    <row r="1177" spans="1:256" s="54" customFormat="1" ht="18">
      <c r="A1177" s="364" t="s">
        <v>635</v>
      </c>
      <c r="B1177" s="28"/>
      <c r="C1177" s="292"/>
      <c r="D1177" s="54" t="s">
        <v>137</v>
      </c>
      <c r="E1177" s="54">
        <f t="shared" si="21"/>
        <v>18</v>
      </c>
      <c r="F1177" s="305">
        <f t="shared" si="22"/>
        <v>43</v>
      </c>
      <c r="H1177" s="28">
        <v>24</v>
      </c>
      <c r="I1177" s="28">
        <v>5</v>
      </c>
      <c r="J1177" s="28">
        <v>14</v>
      </c>
      <c r="K1177" s="28"/>
      <c r="L1177" s="28"/>
      <c r="M1177" s="28"/>
      <c r="N1177" s="28"/>
      <c r="R1177" s="202"/>
      <c r="T1177" s="28"/>
      <c r="U1177" s="28"/>
      <c r="V1177" s="28"/>
      <c r="AA1177" s="202"/>
      <c r="AC1177" s="28"/>
      <c r="AD1177" s="28"/>
      <c r="AE1177" s="28"/>
      <c r="AJ1177" s="202"/>
      <c r="AL1177" s="28"/>
      <c r="AM1177" s="28"/>
      <c r="AN1177" s="28"/>
      <c r="AS1177" s="202"/>
      <c r="AU1177" s="28"/>
      <c r="AV1177" s="28"/>
      <c r="AW1177" s="28"/>
      <c r="BB1177" s="202"/>
      <c r="BD1177" s="28"/>
      <c r="BE1177" s="28"/>
      <c r="BF1177" s="28"/>
      <c r="BK1177" s="202"/>
      <c r="BM1177" s="28"/>
      <c r="BN1177" s="28"/>
      <c r="BO1177" s="28"/>
      <c r="BT1177" s="202"/>
      <c r="BV1177" s="28"/>
      <c r="BW1177" s="28"/>
      <c r="BX1177" s="28"/>
      <c r="CC1177" s="202"/>
      <c r="CE1177" s="28"/>
      <c r="CF1177" s="28"/>
      <c r="CG1177" s="28"/>
      <c r="CL1177" s="202"/>
      <c r="CN1177" s="28"/>
      <c r="CO1177" s="28"/>
      <c r="CP1177" s="28"/>
      <c r="CU1177" s="202"/>
      <c r="CW1177" s="28"/>
      <c r="CX1177" s="28"/>
      <c r="CY1177" s="28"/>
      <c r="DD1177" s="202"/>
      <c r="DF1177" s="28"/>
      <c r="DG1177" s="28"/>
      <c r="DH1177" s="28"/>
      <c r="DM1177" s="202"/>
      <c r="DO1177" s="28"/>
      <c r="DP1177" s="28"/>
      <c r="DQ1177" s="28"/>
      <c r="DV1177" s="202"/>
      <c r="DX1177" s="28"/>
      <c r="DY1177" s="28"/>
      <c r="DZ1177" s="28"/>
      <c r="EE1177" s="202"/>
      <c r="EG1177" s="28"/>
      <c r="EH1177" s="28"/>
      <c r="EI1177" s="28"/>
      <c r="EN1177" s="202"/>
      <c r="EP1177" s="28"/>
      <c r="EQ1177" s="28"/>
      <c r="ER1177" s="28"/>
      <c r="EW1177" s="202"/>
      <c r="EY1177" s="28"/>
      <c r="EZ1177" s="28"/>
      <c r="FA1177" s="28"/>
      <c r="FF1177" s="202"/>
      <c r="FH1177" s="28"/>
      <c r="FI1177" s="28"/>
      <c r="FJ1177" s="28"/>
      <c r="FO1177" s="202"/>
      <c r="FQ1177" s="28"/>
      <c r="FR1177" s="28"/>
      <c r="FS1177" s="28"/>
      <c r="FX1177" s="202"/>
      <c r="FZ1177" s="28"/>
      <c r="GA1177" s="28"/>
      <c r="GB1177" s="28"/>
      <c r="GG1177" s="202"/>
      <c r="GI1177" s="28"/>
      <c r="GJ1177" s="28"/>
      <c r="GK1177" s="28"/>
      <c r="GP1177" s="202"/>
      <c r="GR1177" s="28"/>
      <c r="GS1177" s="28"/>
      <c r="GT1177" s="28"/>
      <c r="GY1177" s="202"/>
      <c r="HA1177" s="28"/>
      <c r="HB1177" s="28"/>
      <c r="HC1177" s="28"/>
      <c r="HH1177" s="202"/>
      <c r="HJ1177" s="28"/>
      <c r="HK1177" s="28"/>
      <c r="HL1177" s="28"/>
      <c r="HQ1177" s="28"/>
      <c r="HR1177" s="28"/>
      <c r="HS1177" s="28"/>
      <c r="HT1177" s="28"/>
      <c r="HU1177" s="28"/>
      <c r="HV1177" s="28"/>
      <c r="HW1177" s="28"/>
      <c r="HX1177" s="28"/>
      <c r="HY1177" s="28"/>
      <c r="HZ1177" s="28"/>
      <c r="IA1177" s="28"/>
      <c r="IB1177" s="28"/>
      <c r="IC1177" s="28"/>
      <c r="ID1177" s="28"/>
      <c r="IE1177" s="28"/>
      <c r="IF1177" s="28"/>
      <c r="IG1177" s="28"/>
      <c r="IH1177" s="28"/>
      <c r="II1177" s="28"/>
      <c r="IJ1177" s="28"/>
      <c r="IK1177" s="28"/>
      <c r="IL1177" s="28"/>
      <c r="IM1177" s="28"/>
      <c r="IN1177" s="28"/>
      <c r="IO1177" s="28"/>
      <c r="IP1177" s="28"/>
      <c r="IQ1177" s="28"/>
      <c r="IR1177" s="28"/>
      <c r="IS1177" s="28"/>
      <c r="IT1177" s="28"/>
      <c r="IU1177" s="28"/>
      <c r="IV1177" s="28"/>
    </row>
    <row r="1178" spans="1:256" s="54" customFormat="1" ht="18">
      <c r="A1178" s="364" t="s">
        <v>2435</v>
      </c>
      <c r="B1178" s="28"/>
      <c r="C1178" s="292"/>
      <c r="D1178" s="365" t="s">
        <v>129</v>
      </c>
      <c r="E1178" s="54">
        <f t="shared" si="21"/>
        <v>0</v>
      </c>
      <c r="F1178" s="305">
        <f t="shared" si="22"/>
        <v>0</v>
      </c>
      <c r="H1178" s="28"/>
      <c r="I1178" s="28"/>
      <c r="J1178" s="28"/>
      <c r="K1178" s="28"/>
      <c r="L1178" s="28"/>
      <c r="M1178" s="28"/>
      <c r="N1178" s="28"/>
      <c r="R1178" s="202"/>
      <c r="T1178" s="28"/>
      <c r="U1178" s="28"/>
      <c r="V1178" s="28"/>
      <c r="AA1178" s="202"/>
      <c r="AC1178" s="28"/>
      <c r="AD1178" s="28"/>
      <c r="AE1178" s="28"/>
      <c r="AJ1178" s="202"/>
      <c r="AL1178" s="28"/>
      <c r="AM1178" s="28"/>
      <c r="AN1178" s="28"/>
      <c r="AS1178" s="202"/>
      <c r="AU1178" s="28"/>
      <c r="AV1178" s="28"/>
      <c r="AW1178" s="28"/>
      <c r="BB1178" s="202"/>
      <c r="BD1178" s="28"/>
      <c r="BE1178" s="28"/>
      <c r="BF1178" s="28"/>
      <c r="BK1178" s="202"/>
      <c r="BM1178" s="28"/>
      <c r="BN1178" s="28"/>
      <c r="BO1178" s="28"/>
      <c r="BT1178" s="202"/>
      <c r="BV1178" s="28"/>
      <c r="BW1178" s="28"/>
      <c r="BX1178" s="28"/>
      <c r="CC1178" s="202"/>
      <c r="CE1178" s="28"/>
      <c r="CF1178" s="28"/>
      <c r="CG1178" s="28"/>
      <c r="CL1178" s="202"/>
      <c r="CN1178" s="28"/>
      <c r="CO1178" s="28"/>
      <c r="CP1178" s="28"/>
      <c r="CU1178" s="202"/>
      <c r="CW1178" s="28"/>
      <c r="CX1178" s="28"/>
      <c r="CY1178" s="28"/>
      <c r="DD1178" s="202"/>
      <c r="DF1178" s="28"/>
      <c r="DG1178" s="28"/>
      <c r="DH1178" s="28"/>
      <c r="DM1178" s="202"/>
      <c r="DO1178" s="28"/>
      <c r="DP1178" s="28"/>
      <c r="DQ1178" s="28"/>
      <c r="DV1178" s="202"/>
      <c r="DX1178" s="28"/>
      <c r="DY1178" s="28"/>
      <c r="DZ1178" s="28"/>
      <c r="EE1178" s="202"/>
      <c r="EG1178" s="28"/>
      <c r="EH1178" s="28"/>
      <c r="EI1178" s="28"/>
      <c r="EN1178" s="202"/>
      <c r="EP1178" s="28"/>
      <c r="EQ1178" s="28"/>
      <c r="ER1178" s="28"/>
      <c r="EW1178" s="202"/>
      <c r="EY1178" s="28"/>
      <c r="EZ1178" s="28"/>
      <c r="FA1178" s="28"/>
      <c r="FF1178" s="202"/>
      <c r="FH1178" s="28"/>
      <c r="FI1178" s="28"/>
      <c r="FJ1178" s="28"/>
      <c r="FO1178" s="202"/>
      <c r="FQ1178" s="28"/>
      <c r="FR1178" s="28"/>
      <c r="FS1178" s="28"/>
      <c r="FX1178" s="202"/>
      <c r="FZ1178" s="28"/>
      <c r="GA1178" s="28"/>
      <c r="GB1178" s="28"/>
      <c r="GG1178" s="202"/>
      <c r="GI1178" s="28"/>
      <c r="GJ1178" s="28"/>
      <c r="GK1178" s="28"/>
      <c r="GP1178" s="202"/>
      <c r="GR1178" s="28"/>
      <c r="GS1178" s="28"/>
      <c r="GT1178" s="28"/>
      <c r="GY1178" s="202"/>
      <c r="HA1178" s="28"/>
      <c r="HB1178" s="28"/>
      <c r="HC1178" s="28"/>
      <c r="HH1178" s="202"/>
      <c r="HJ1178" s="28"/>
      <c r="HK1178" s="28"/>
      <c r="HL1178" s="28"/>
      <c r="HQ1178" s="28"/>
      <c r="HR1178" s="28"/>
      <c r="HS1178" s="28"/>
      <c r="HT1178" s="28"/>
      <c r="HU1178" s="28"/>
      <c r="HV1178" s="28"/>
      <c r="HW1178" s="28"/>
      <c r="HX1178" s="28"/>
      <c r="HY1178" s="28"/>
      <c r="HZ1178" s="28"/>
      <c r="IA1178" s="28"/>
      <c r="IB1178" s="28"/>
      <c r="IC1178" s="28"/>
      <c r="ID1178" s="28"/>
      <c r="IE1178" s="28"/>
      <c r="IF1178" s="28"/>
      <c r="IG1178" s="28"/>
      <c r="IH1178" s="28"/>
      <c r="II1178" s="28"/>
      <c r="IJ1178" s="28"/>
      <c r="IK1178" s="28"/>
      <c r="IL1178" s="28"/>
      <c r="IM1178" s="28"/>
      <c r="IN1178" s="28"/>
      <c r="IO1178" s="28"/>
      <c r="IP1178" s="28"/>
      <c r="IQ1178" s="28"/>
      <c r="IR1178" s="28"/>
      <c r="IS1178" s="28"/>
      <c r="IT1178" s="28"/>
      <c r="IU1178" s="28"/>
      <c r="IV1178" s="28"/>
    </row>
    <row r="1179" spans="1:256" s="54" customFormat="1" ht="18">
      <c r="A1179" s="364" t="s">
        <v>1321</v>
      </c>
      <c r="B1179" s="292"/>
      <c r="C1179" s="292"/>
      <c r="D1179" s="54" t="s">
        <v>130</v>
      </c>
      <c r="E1179" s="54">
        <f t="shared" si="21"/>
        <v>0</v>
      </c>
      <c r="F1179" s="305">
        <f t="shared" si="22"/>
        <v>0</v>
      </c>
      <c r="H1179" s="28"/>
      <c r="I1179" s="28"/>
      <c r="J1179" s="28"/>
      <c r="K1179" s="28"/>
      <c r="L1179" s="28"/>
      <c r="M1179" s="28"/>
      <c r="N1179" s="28"/>
      <c r="R1179" s="202"/>
      <c r="T1179" s="28"/>
      <c r="U1179" s="28"/>
      <c r="V1179" s="28"/>
      <c r="AA1179" s="202"/>
      <c r="AC1179" s="28"/>
      <c r="AD1179" s="28"/>
      <c r="AE1179" s="28"/>
      <c r="AJ1179" s="202"/>
      <c r="AL1179" s="28"/>
      <c r="AM1179" s="28"/>
      <c r="AN1179" s="28"/>
      <c r="AS1179" s="202"/>
      <c r="AU1179" s="28"/>
      <c r="AV1179" s="28"/>
      <c r="AW1179" s="28"/>
      <c r="BB1179" s="202"/>
      <c r="BD1179" s="28"/>
      <c r="BE1179" s="28"/>
      <c r="BF1179" s="28"/>
      <c r="BK1179" s="202"/>
      <c r="BM1179" s="28"/>
      <c r="BN1179" s="28"/>
      <c r="BO1179" s="28"/>
      <c r="BT1179" s="202"/>
      <c r="BV1179" s="28"/>
      <c r="BW1179" s="28"/>
      <c r="BX1179" s="28"/>
      <c r="CC1179" s="202"/>
      <c r="CE1179" s="28"/>
      <c r="CF1179" s="28"/>
      <c r="CG1179" s="28"/>
      <c r="CL1179" s="202"/>
      <c r="CN1179" s="28"/>
      <c r="CO1179" s="28"/>
      <c r="CP1179" s="28"/>
      <c r="CU1179" s="202"/>
      <c r="CW1179" s="28"/>
      <c r="CX1179" s="28"/>
      <c r="CY1179" s="28"/>
      <c r="DD1179" s="202"/>
      <c r="DF1179" s="28"/>
      <c r="DG1179" s="28"/>
      <c r="DH1179" s="28"/>
      <c r="DM1179" s="202"/>
      <c r="DO1179" s="28"/>
      <c r="DP1179" s="28"/>
      <c r="DQ1179" s="28"/>
      <c r="DV1179" s="202"/>
      <c r="DX1179" s="28"/>
      <c r="DY1179" s="28"/>
      <c r="DZ1179" s="28"/>
      <c r="EE1179" s="202"/>
      <c r="EG1179" s="28"/>
      <c r="EH1179" s="28"/>
      <c r="EI1179" s="28"/>
      <c r="EN1179" s="202"/>
      <c r="EP1179" s="28"/>
      <c r="EQ1179" s="28"/>
      <c r="ER1179" s="28"/>
      <c r="EW1179" s="202"/>
      <c r="EY1179" s="28"/>
      <c r="EZ1179" s="28"/>
      <c r="FA1179" s="28"/>
      <c r="FF1179" s="202"/>
      <c r="FH1179" s="28"/>
      <c r="FI1179" s="28"/>
      <c r="FJ1179" s="28"/>
      <c r="FO1179" s="202"/>
      <c r="FQ1179" s="28"/>
      <c r="FR1179" s="28"/>
      <c r="FS1179" s="28"/>
      <c r="FX1179" s="202"/>
      <c r="FZ1179" s="28"/>
      <c r="GA1179" s="28"/>
      <c r="GB1179" s="28"/>
      <c r="GG1179" s="202"/>
      <c r="GI1179" s="28"/>
      <c r="GJ1179" s="28"/>
      <c r="GK1179" s="28"/>
      <c r="GP1179" s="202"/>
      <c r="GR1179" s="28"/>
      <c r="GS1179" s="28"/>
      <c r="GT1179" s="28"/>
      <c r="GY1179" s="202"/>
      <c r="HA1179" s="28"/>
      <c r="HB1179" s="28"/>
      <c r="HC1179" s="28"/>
      <c r="HH1179" s="202"/>
      <c r="HJ1179" s="28"/>
      <c r="HK1179" s="28"/>
      <c r="HL1179" s="28"/>
      <c r="HQ1179" s="28"/>
      <c r="HR1179" s="28"/>
      <c r="HS1179" s="28"/>
      <c r="HT1179" s="28"/>
      <c r="HU1179" s="28"/>
      <c r="HV1179" s="28"/>
      <c r="HW1179" s="28"/>
      <c r="HX1179" s="28"/>
      <c r="HY1179" s="28"/>
      <c r="HZ1179" s="28"/>
      <c r="IA1179" s="28"/>
      <c r="IB1179" s="28"/>
      <c r="IC1179" s="28"/>
      <c r="ID1179" s="28"/>
      <c r="IE1179" s="28"/>
      <c r="IF1179" s="28"/>
      <c r="IG1179" s="28"/>
      <c r="IH1179" s="28"/>
      <c r="II1179" s="28"/>
      <c r="IJ1179" s="28"/>
      <c r="IK1179" s="28"/>
      <c r="IL1179" s="28"/>
      <c r="IM1179" s="28"/>
      <c r="IN1179" s="28"/>
      <c r="IO1179" s="28"/>
      <c r="IP1179" s="28"/>
      <c r="IQ1179" s="28"/>
      <c r="IR1179" s="28"/>
      <c r="IS1179" s="28"/>
      <c r="IT1179" s="28"/>
      <c r="IU1179" s="28"/>
      <c r="IV1179" s="28"/>
    </row>
    <row r="1180" spans="1:256" s="54" customFormat="1" ht="18">
      <c r="A1180" s="364" t="s">
        <v>1909</v>
      </c>
      <c r="B1180" s="292"/>
      <c r="C1180" s="292"/>
      <c r="D1180" s="54" t="s">
        <v>130</v>
      </c>
      <c r="E1180" s="54">
        <f t="shared" si="21"/>
        <v>0</v>
      </c>
      <c r="F1180" s="305">
        <f t="shared" si="22"/>
        <v>0</v>
      </c>
      <c r="H1180" s="28"/>
      <c r="I1180" s="28"/>
      <c r="J1180" s="28"/>
      <c r="K1180" s="28"/>
      <c r="L1180" s="28"/>
      <c r="M1180" s="28"/>
      <c r="N1180" s="28"/>
      <c r="R1180" s="202"/>
      <c r="T1180" s="28"/>
      <c r="U1180" s="28"/>
      <c r="V1180" s="28"/>
      <c r="AA1180" s="202"/>
      <c r="AC1180" s="28"/>
      <c r="AD1180" s="28"/>
      <c r="AE1180" s="28"/>
      <c r="AJ1180" s="202"/>
      <c r="AL1180" s="28"/>
      <c r="AM1180" s="28"/>
      <c r="AN1180" s="28"/>
      <c r="AS1180" s="202"/>
      <c r="AU1180" s="28"/>
      <c r="AV1180" s="28"/>
      <c r="AW1180" s="28"/>
      <c r="BB1180" s="202"/>
      <c r="BD1180" s="28"/>
      <c r="BE1180" s="28"/>
      <c r="BF1180" s="28"/>
      <c r="BK1180" s="202"/>
      <c r="BM1180" s="28"/>
      <c r="BN1180" s="28"/>
      <c r="BO1180" s="28"/>
      <c r="BT1180" s="202"/>
      <c r="BV1180" s="28"/>
      <c r="BW1180" s="28"/>
      <c r="BX1180" s="28"/>
      <c r="CC1180" s="202"/>
      <c r="CE1180" s="28"/>
      <c r="CF1180" s="28"/>
      <c r="CG1180" s="28"/>
      <c r="CL1180" s="202"/>
      <c r="CN1180" s="28"/>
      <c r="CO1180" s="28"/>
      <c r="CP1180" s="28"/>
      <c r="CU1180" s="202"/>
      <c r="CW1180" s="28"/>
      <c r="CX1180" s="28"/>
      <c r="CY1180" s="28"/>
      <c r="DD1180" s="202"/>
      <c r="DF1180" s="28"/>
      <c r="DG1180" s="28"/>
      <c r="DH1180" s="28"/>
      <c r="DM1180" s="202"/>
      <c r="DO1180" s="28"/>
      <c r="DP1180" s="28"/>
      <c r="DQ1180" s="28"/>
      <c r="DV1180" s="202"/>
      <c r="DX1180" s="28"/>
      <c r="DY1180" s="28"/>
      <c r="DZ1180" s="28"/>
      <c r="EE1180" s="202"/>
      <c r="EG1180" s="28"/>
      <c r="EH1180" s="28"/>
      <c r="EI1180" s="28"/>
      <c r="EN1180" s="202"/>
      <c r="EP1180" s="28"/>
      <c r="EQ1180" s="28"/>
      <c r="ER1180" s="28"/>
      <c r="EW1180" s="202"/>
      <c r="EY1180" s="28"/>
      <c r="EZ1180" s="28"/>
      <c r="FA1180" s="28"/>
      <c r="FF1180" s="202"/>
      <c r="FH1180" s="28"/>
      <c r="FI1180" s="28"/>
      <c r="FJ1180" s="28"/>
      <c r="FO1180" s="202"/>
      <c r="FQ1180" s="28"/>
      <c r="FR1180" s="28"/>
      <c r="FS1180" s="28"/>
      <c r="FX1180" s="202"/>
      <c r="FZ1180" s="28"/>
      <c r="GA1180" s="28"/>
      <c r="GB1180" s="28"/>
      <c r="GG1180" s="202"/>
      <c r="GI1180" s="28"/>
      <c r="GJ1180" s="28"/>
      <c r="GK1180" s="28"/>
      <c r="GP1180" s="202"/>
      <c r="GR1180" s="28"/>
      <c r="GS1180" s="28"/>
      <c r="GT1180" s="28"/>
      <c r="GY1180" s="202"/>
      <c r="HA1180" s="28"/>
      <c r="HB1180" s="28"/>
      <c r="HC1180" s="28"/>
      <c r="HH1180" s="202"/>
      <c r="HJ1180" s="28"/>
      <c r="HK1180" s="28"/>
      <c r="HL1180" s="28"/>
      <c r="HQ1180" s="28"/>
      <c r="HR1180" s="28"/>
      <c r="HS1180" s="28"/>
      <c r="HT1180" s="28"/>
      <c r="HU1180" s="28"/>
      <c r="HV1180" s="28"/>
      <c r="HW1180" s="28"/>
      <c r="HX1180" s="28"/>
      <c r="HY1180" s="28"/>
      <c r="HZ1180" s="28"/>
      <c r="IA1180" s="28"/>
      <c r="IB1180" s="28"/>
      <c r="IC1180" s="28"/>
      <c r="ID1180" s="28"/>
      <c r="IE1180" s="28"/>
      <c r="IF1180" s="28"/>
      <c r="IG1180" s="28"/>
      <c r="IH1180" s="28"/>
      <c r="II1180" s="28"/>
      <c r="IJ1180" s="28"/>
      <c r="IK1180" s="28"/>
      <c r="IL1180" s="28"/>
      <c r="IM1180" s="28"/>
      <c r="IN1180" s="28"/>
      <c r="IO1180" s="28"/>
      <c r="IP1180" s="28"/>
      <c r="IQ1180" s="28"/>
      <c r="IR1180" s="28"/>
      <c r="IS1180" s="28"/>
      <c r="IT1180" s="28"/>
      <c r="IU1180" s="28"/>
      <c r="IV1180" s="28"/>
    </row>
    <row r="1181" spans="1:256" s="54" customFormat="1" ht="18">
      <c r="A1181" s="364" t="s">
        <v>936</v>
      </c>
      <c r="B1181" s="292"/>
      <c r="C1181" s="292"/>
      <c r="D1181" s="54" t="s">
        <v>140</v>
      </c>
      <c r="E1181" s="54">
        <f t="shared" si="21"/>
        <v>8</v>
      </c>
      <c r="F1181" s="305">
        <f t="shared" si="22"/>
        <v>47</v>
      </c>
      <c r="H1181" s="28">
        <v>36</v>
      </c>
      <c r="I1181" s="28">
        <v>11</v>
      </c>
      <c r="J1181" s="28"/>
      <c r="K1181" s="28"/>
      <c r="L1181" s="28"/>
      <c r="M1181" s="239"/>
      <c r="N1181" s="28"/>
      <c r="R1181" s="202"/>
      <c r="T1181" s="28"/>
      <c r="U1181" s="28"/>
      <c r="V1181" s="28"/>
      <c r="AA1181" s="202"/>
      <c r="AC1181" s="28"/>
      <c r="AD1181" s="28"/>
      <c r="AE1181" s="28"/>
      <c r="AJ1181" s="202"/>
      <c r="AL1181" s="28"/>
      <c r="AM1181" s="28"/>
      <c r="AN1181" s="28"/>
      <c r="AS1181" s="202"/>
      <c r="AU1181" s="28"/>
      <c r="AV1181" s="28"/>
      <c r="AW1181" s="28"/>
      <c r="BB1181" s="202"/>
      <c r="BD1181" s="28"/>
      <c r="BE1181" s="28"/>
      <c r="BF1181" s="28"/>
      <c r="BK1181" s="202"/>
      <c r="BM1181" s="28"/>
      <c r="BN1181" s="28"/>
      <c r="BO1181" s="28"/>
      <c r="BT1181" s="202"/>
      <c r="BV1181" s="28"/>
      <c r="BW1181" s="28"/>
      <c r="BX1181" s="28"/>
      <c r="CC1181" s="202"/>
      <c r="CE1181" s="28"/>
      <c r="CF1181" s="28"/>
      <c r="CG1181" s="28"/>
      <c r="CL1181" s="202"/>
      <c r="CN1181" s="28"/>
      <c r="CO1181" s="28"/>
      <c r="CP1181" s="28"/>
      <c r="CU1181" s="202"/>
      <c r="CW1181" s="28"/>
      <c r="CX1181" s="28"/>
      <c r="CY1181" s="28"/>
      <c r="DD1181" s="202"/>
      <c r="DF1181" s="28"/>
      <c r="DG1181" s="28"/>
      <c r="DH1181" s="28"/>
      <c r="DM1181" s="202"/>
      <c r="DO1181" s="28"/>
      <c r="DP1181" s="28"/>
      <c r="DQ1181" s="28"/>
      <c r="DV1181" s="202"/>
      <c r="DX1181" s="28"/>
      <c r="DY1181" s="28"/>
      <c r="DZ1181" s="28"/>
      <c r="EE1181" s="202"/>
      <c r="EG1181" s="28"/>
      <c r="EH1181" s="28"/>
      <c r="EI1181" s="28"/>
      <c r="EN1181" s="202"/>
      <c r="EP1181" s="28"/>
      <c r="EQ1181" s="28"/>
      <c r="ER1181" s="28"/>
      <c r="EW1181" s="202"/>
      <c r="EY1181" s="28"/>
      <c r="EZ1181" s="28"/>
      <c r="FA1181" s="28"/>
      <c r="FF1181" s="202"/>
      <c r="FH1181" s="28"/>
      <c r="FI1181" s="28"/>
      <c r="FJ1181" s="28"/>
      <c r="FO1181" s="202"/>
      <c r="FQ1181" s="28"/>
      <c r="FR1181" s="28"/>
      <c r="FS1181" s="28"/>
      <c r="FX1181" s="202"/>
      <c r="FZ1181" s="28"/>
      <c r="GA1181" s="28"/>
      <c r="GB1181" s="28"/>
      <c r="GG1181" s="202"/>
      <c r="GI1181" s="28"/>
      <c r="GJ1181" s="28"/>
      <c r="GK1181" s="28"/>
      <c r="GP1181" s="202"/>
      <c r="GR1181" s="28"/>
      <c r="GS1181" s="28"/>
      <c r="GT1181" s="28"/>
      <c r="GY1181" s="202"/>
      <c r="HA1181" s="28"/>
      <c r="HB1181" s="28"/>
      <c r="HC1181" s="28"/>
      <c r="HH1181" s="202"/>
      <c r="HJ1181" s="28"/>
      <c r="HK1181" s="28"/>
      <c r="HL1181" s="28"/>
      <c r="HQ1181" s="28"/>
      <c r="HR1181" s="28"/>
      <c r="HS1181" s="28"/>
      <c r="HT1181" s="28"/>
      <c r="HU1181" s="28"/>
      <c r="HV1181" s="28"/>
      <c r="HW1181" s="28"/>
      <c r="HX1181" s="28"/>
      <c r="HY1181" s="28"/>
      <c r="HZ1181" s="28"/>
      <c r="IA1181" s="28"/>
      <c r="IB1181" s="28"/>
      <c r="IC1181" s="28"/>
      <c r="ID1181" s="28"/>
      <c r="IE1181" s="28"/>
      <c r="IF1181" s="28"/>
      <c r="IG1181" s="28"/>
      <c r="IH1181" s="28"/>
      <c r="II1181" s="28"/>
      <c r="IJ1181" s="28"/>
      <c r="IK1181" s="28"/>
      <c r="IL1181" s="28"/>
      <c r="IM1181" s="28"/>
      <c r="IN1181" s="28"/>
      <c r="IO1181" s="28"/>
      <c r="IP1181" s="28"/>
      <c r="IQ1181" s="28"/>
      <c r="IR1181" s="28"/>
      <c r="IS1181" s="28"/>
      <c r="IT1181" s="28"/>
      <c r="IU1181" s="28"/>
      <c r="IV1181" s="28"/>
    </row>
    <row r="1182" spans="1:256" s="54" customFormat="1" ht="18">
      <c r="A1182" s="364" t="s">
        <v>1094</v>
      </c>
      <c r="B1182" s="28"/>
      <c r="C1182" s="292"/>
      <c r="D1182" s="365" t="s">
        <v>129</v>
      </c>
      <c r="E1182" s="54">
        <f t="shared" si="21"/>
        <v>0</v>
      </c>
      <c r="F1182" s="305">
        <f t="shared" si="22"/>
        <v>0</v>
      </c>
      <c r="H1182" s="28"/>
      <c r="I1182" s="28"/>
      <c r="J1182" s="28"/>
      <c r="K1182" s="28"/>
      <c r="M1182" s="28"/>
      <c r="N1182" s="28"/>
      <c r="R1182" s="202"/>
      <c r="T1182" s="28"/>
      <c r="U1182" s="28"/>
      <c r="V1182" s="28"/>
      <c r="AA1182" s="202"/>
      <c r="AC1182" s="28"/>
      <c r="AD1182" s="28"/>
      <c r="AE1182" s="28"/>
      <c r="AJ1182" s="202"/>
      <c r="AL1182" s="28"/>
      <c r="AM1182" s="28"/>
      <c r="AN1182" s="28"/>
      <c r="AS1182" s="202"/>
      <c r="AU1182" s="28"/>
      <c r="AV1182" s="28"/>
      <c r="AW1182" s="28"/>
      <c r="BB1182" s="202"/>
      <c r="BD1182" s="28"/>
      <c r="BE1182" s="28"/>
      <c r="BF1182" s="28"/>
      <c r="BK1182" s="202"/>
      <c r="BM1182" s="28"/>
      <c r="BN1182" s="28"/>
      <c r="BO1182" s="28"/>
      <c r="BT1182" s="202"/>
      <c r="BV1182" s="28"/>
      <c r="BW1182" s="28"/>
      <c r="BX1182" s="28"/>
      <c r="CC1182" s="202"/>
      <c r="CE1182" s="28"/>
      <c r="CF1182" s="28"/>
      <c r="CG1182" s="28"/>
      <c r="CL1182" s="202"/>
      <c r="CN1182" s="28"/>
      <c r="CO1182" s="28"/>
      <c r="CP1182" s="28"/>
      <c r="CU1182" s="202"/>
      <c r="CW1182" s="28"/>
      <c r="CX1182" s="28"/>
      <c r="CY1182" s="28"/>
      <c r="DD1182" s="202"/>
      <c r="DF1182" s="28"/>
      <c r="DG1182" s="28"/>
      <c r="DH1182" s="28"/>
      <c r="DM1182" s="202"/>
      <c r="DO1182" s="28"/>
      <c r="DP1182" s="28"/>
      <c r="DQ1182" s="28"/>
      <c r="DV1182" s="202"/>
      <c r="DX1182" s="28"/>
      <c r="DY1182" s="28"/>
      <c r="DZ1182" s="28"/>
      <c r="EE1182" s="202"/>
      <c r="EG1182" s="28"/>
      <c r="EH1182" s="28"/>
      <c r="EI1182" s="28"/>
      <c r="EN1182" s="202"/>
      <c r="EP1182" s="28"/>
      <c r="EQ1182" s="28"/>
      <c r="ER1182" s="28"/>
      <c r="EW1182" s="202"/>
      <c r="EY1182" s="28"/>
      <c r="EZ1182" s="28"/>
      <c r="FA1182" s="28"/>
      <c r="FF1182" s="202"/>
      <c r="FH1182" s="28"/>
      <c r="FI1182" s="28"/>
      <c r="FJ1182" s="28"/>
      <c r="FO1182" s="202"/>
      <c r="FQ1182" s="28"/>
      <c r="FR1182" s="28"/>
      <c r="FS1182" s="28"/>
      <c r="FX1182" s="202"/>
      <c r="FZ1182" s="28"/>
      <c r="GA1182" s="28"/>
      <c r="GB1182" s="28"/>
      <c r="GG1182" s="202"/>
      <c r="GI1182" s="28"/>
      <c r="GJ1182" s="28"/>
      <c r="GK1182" s="28"/>
      <c r="GP1182" s="202"/>
      <c r="GR1182" s="28"/>
      <c r="GS1182" s="28"/>
      <c r="GT1182" s="28"/>
      <c r="GY1182" s="202"/>
      <c r="HA1182" s="28"/>
      <c r="HB1182" s="28"/>
      <c r="HC1182" s="28"/>
      <c r="HH1182" s="202"/>
      <c r="HJ1182" s="28"/>
      <c r="HK1182" s="28"/>
      <c r="HL1182" s="28"/>
      <c r="HQ1182" s="28"/>
      <c r="HR1182" s="28"/>
      <c r="HS1182" s="28"/>
      <c r="HT1182" s="28"/>
      <c r="HU1182" s="28"/>
      <c r="HV1182" s="28"/>
      <c r="HW1182" s="28"/>
      <c r="HX1182" s="28"/>
      <c r="HY1182" s="28"/>
      <c r="HZ1182" s="28"/>
      <c r="IA1182" s="28"/>
      <c r="IB1182" s="28"/>
      <c r="IC1182" s="28"/>
      <c r="ID1182" s="28"/>
      <c r="IE1182" s="28"/>
      <c r="IF1182" s="28"/>
      <c r="IG1182" s="28"/>
      <c r="IH1182" s="28"/>
      <c r="II1182" s="28"/>
      <c r="IJ1182" s="28"/>
      <c r="IK1182" s="28"/>
      <c r="IL1182" s="28"/>
      <c r="IM1182" s="28"/>
      <c r="IN1182" s="28"/>
      <c r="IO1182" s="28"/>
      <c r="IP1182" s="28"/>
      <c r="IQ1182" s="28"/>
      <c r="IR1182" s="28"/>
      <c r="IS1182" s="28"/>
      <c r="IT1182" s="28"/>
      <c r="IU1182" s="28"/>
      <c r="IV1182" s="28"/>
    </row>
    <row r="1183" spans="1:256" s="54" customFormat="1" ht="18">
      <c r="A1183" s="364" t="s">
        <v>495</v>
      </c>
      <c r="B1183" s="28"/>
      <c r="C1183" s="292"/>
      <c r="D1183" s="54" t="s">
        <v>134</v>
      </c>
      <c r="E1183" s="54">
        <f t="shared" si="21"/>
        <v>1</v>
      </c>
      <c r="F1183" s="305">
        <f t="shared" si="22"/>
        <v>147</v>
      </c>
      <c r="G1183" s="54">
        <v>7</v>
      </c>
      <c r="H1183" s="239">
        <v>107</v>
      </c>
      <c r="I1183" s="28">
        <v>6</v>
      </c>
      <c r="J1183" s="28">
        <v>27</v>
      </c>
      <c r="K1183" s="28"/>
      <c r="L1183" s="28"/>
      <c r="M1183" s="239"/>
      <c r="N1183" s="28"/>
      <c r="R1183" s="202"/>
      <c r="T1183" s="28"/>
      <c r="U1183" s="28"/>
      <c r="V1183" s="28"/>
      <c r="AA1183" s="202"/>
      <c r="AC1183" s="28"/>
      <c r="AD1183" s="28"/>
      <c r="AE1183" s="28"/>
      <c r="AJ1183" s="202"/>
      <c r="AL1183" s="28"/>
      <c r="AM1183" s="28"/>
      <c r="AN1183" s="28"/>
      <c r="AS1183" s="202"/>
      <c r="AU1183" s="28"/>
      <c r="AV1183" s="28"/>
      <c r="AW1183" s="28"/>
      <c r="BB1183" s="202"/>
      <c r="BD1183" s="28"/>
      <c r="BE1183" s="28"/>
      <c r="BF1183" s="28"/>
      <c r="BK1183" s="202"/>
      <c r="BM1183" s="28"/>
      <c r="BN1183" s="28"/>
      <c r="BO1183" s="28"/>
      <c r="BT1183" s="202"/>
      <c r="BV1183" s="28"/>
      <c r="BW1183" s="28"/>
      <c r="BX1183" s="28"/>
      <c r="CC1183" s="202"/>
      <c r="CE1183" s="28"/>
      <c r="CF1183" s="28"/>
      <c r="CG1183" s="28"/>
      <c r="CL1183" s="202"/>
      <c r="CN1183" s="28"/>
      <c r="CO1183" s="28"/>
      <c r="CP1183" s="28"/>
      <c r="CU1183" s="202"/>
      <c r="CW1183" s="28"/>
      <c r="CX1183" s="28"/>
      <c r="CY1183" s="28"/>
      <c r="DD1183" s="202"/>
      <c r="DF1183" s="28"/>
      <c r="DG1183" s="28"/>
      <c r="DH1183" s="28"/>
      <c r="DM1183" s="202"/>
      <c r="DO1183" s="28"/>
      <c r="DP1183" s="28"/>
      <c r="DQ1183" s="28"/>
      <c r="DV1183" s="202"/>
      <c r="DX1183" s="28"/>
      <c r="DY1183" s="28"/>
      <c r="DZ1183" s="28"/>
      <c r="EE1183" s="202"/>
      <c r="EG1183" s="28"/>
      <c r="EH1183" s="28"/>
      <c r="EI1183" s="28"/>
      <c r="EN1183" s="202"/>
      <c r="EP1183" s="28"/>
      <c r="EQ1183" s="28"/>
      <c r="ER1183" s="28"/>
      <c r="EW1183" s="202"/>
      <c r="EY1183" s="28"/>
      <c r="EZ1183" s="28"/>
      <c r="FA1183" s="28"/>
      <c r="FF1183" s="202"/>
      <c r="FH1183" s="28"/>
      <c r="FI1183" s="28"/>
      <c r="FJ1183" s="28"/>
      <c r="FO1183" s="202"/>
      <c r="FQ1183" s="28"/>
      <c r="FR1183" s="28"/>
      <c r="FS1183" s="28"/>
      <c r="FX1183" s="202"/>
      <c r="FZ1183" s="28"/>
      <c r="GA1183" s="28"/>
      <c r="GB1183" s="28"/>
      <c r="GG1183" s="202"/>
      <c r="GI1183" s="28"/>
      <c r="GJ1183" s="28"/>
      <c r="GK1183" s="28"/>
      <c r="GP1183" s="202"/>
      <c r="GR1183" s="28"/>
      <c r="GS1183" s="28"/>
      <c r="GT1183" s="28"/>
      <c r="GY1183" s="202"/>
      <c r="HA1183" s="28"/>
      <c r="HB1183" s="28"/>
      <c r="HC1183" s="28"/>
      <c r="HH1183" s="202"/>
      <c r="HJ1183" s="28"/>
      <c r="HK1183" s="28"/>
      <c r="HL1183" s="28"/>
      <c r="HQ1183" s="28"/>
      <c r="HR1183" s="28"/>
      <c r="HS1183" s="28"/>
      <c r="HT1183" s="28"/>
      <c r="HU1183" s="28"/>
      <c r="HV1183" s="28"/>
      <c r="HW1183" s="28"/>
      <c r="HX1183" s="28"/>
      <c r="HY1183" s="28"/>
      <c r="HZ1183" s="28"/>
      <c r="IA1183" s="28"/>
      <c r="IB1183" s="28"/>
      <c r="IC1183" s="28"/>
      <c r="ID1183" s="28"/>
      <c r="IE1183" s="28"/>
      <c r="IF1183" s="28"/>
      <c r="IG1183" s="28"/>
      <c r="IH1183" s="28"/>
      <c r="II1183" s="28"/>
      <c r="IJ1183" s="28"/>
      <c r="IK1183" s="28"/>
      <c r="IL1183" s="28"/>
      <c r="IM1183" s="28"/>
      <c r="IN1183" s="28"/>
      <c r="IO1183" s="28"/>
      <c r="IP1183" s="28"/>
      <c r="IQ1183" s="28"/>
      <c r="IR1183" s="28"/>
      <c r="IS1183" s="28"/>
      <c r="IT1183" s="28"/>
      <c r="IU1183" s="28"/>
      <c r="IV1183" s="28"/>
    </row>
    <row r="1184" spans="1:256" s="54" customFormat="1" ht="18">
      <c r="A1184" s="364" t="s">
        <v>1312</v>
      </c>
      <c r="B1184" s="292"/>
      <c r="C1184" s="292"/>
      <c r="D1184" s="54" t="s">
        <v>132</v>
      </c>
      <c r="E1184" s="54">
        <f t="shared" si="21"/>
        <v>1</v>
      </c>
      <c r="F1184" s="305">
        <f t="shared" si="22"/>
        <v>0</v>
      </c>
      <c r="J1184" s="28"/>
      <c r="M1184" s="28"/>
      <c r="N1184" s="28"/>
      <c r="R1184" s="202"/>
      <c r="T1184" s="28"/>
      <c r="U1184" s="28"/>
      <c r="V1184" s="28"/>
      <c r="AA1184" s="202"/>
      <c r="AC1184" s="28"/>
      <c r="AD1184" s="28"/>
      <c r="AE1184" s="28"/>
      <c r="AJ1184" s="202"/>
      <c r="AL1184" s="28"/>
      <c r="AM1184" s="28"/>
      <c r="AN1184" s="28"/>
      <c r="AS1184" s="202"/>
      <c r="AU1184" s="28"/>
      <c r="AV1184" s="28"/>
      <c r="AW1184" s="28"/>
      <c r="BB1184" s="202"/>
      <c r="BD1184" s="28"/>
      <c r="BE1184" s="28"/>
      <c r="BF1184" s="28"/>
      <c r="BK1184" s="202"/>
      <c r="BM1184" s="28"/>
      <c r="BN1184" s="28"/>
      <c r="BO1184" s="28"/>
      <c r="BT1184" s="202"/>
      <c r="BV1184" s="28"/>
      <c r="BW1184" s="28"/>
      <c r="BX1184" s="28"/>
      <c r="CC1184" s="202"/>
      <c r="CE1184" s="28"/>
      <c r="CF1184" s="28"/>
      <c r="CG1184" s="28"/>
      <c r="CL1184" s="202"/>
      <c r="CN1184" s="28"/>
      <c r="CO1184" s="28"/>
      <c r="CP1184" s="28"/>
      <c r="CU1184" s="202"/>
      <c r="CW1184" s="28"/>
      <c r="CX1184" s="28"/>
      <c r="CY1184" s="28"/>
      <c r="DD1184" s="202"/>
      <c r="DF1184" s="28"/>
      <c r="DG1184" s="28"/>
      <c r="DH1184" s="28"/>
      <c r="DM1184" s="202"/>
      <c r="DO1184" s="28"/>
      <c r="DP1184" s="28"/>
      <c r="DQ1184" s="28"/>
      <c r="DV1184" s="202"/>
      <c r="DX1184" s="28"/>
      <c r="DY1184" s="28"/>
      <c r="DZ1184" s="28"/>
      <c r="EE1184" s="202"/>
      <c r="EG1184" s="28"/>
      <c r="EH1184" s="28"/>
      <c r="EI1184" s="28"/>
      <c r="EN1184" s="202"/>
      <c r="EP1184" s="28"/>
      <c r="EQ1184" s="28"/>
      <c r="ER1184" s="28"/>
      <c r="EW1184" s="202"/>
      <c r="EY1184" s="28"/>
      <c r="EZ1184" s="28"/>
      <c r="FA1184" s="28"/>
      <c r="FF1184" s="202"/>
      <c r="FH1184" s="28"/>
      <c r="FI1184" s="28"/>
      <c r="FJ1184" s="28"/>
      <c r="FO1184" s="202"/>
      <c r="FQ1184" s="28"/>
      <c r="FR1184" s="28"/>
      <c r="FS1184" s="28"/>
      <c r="FX1184" s="202"/>
      <c r="FZ1184" s="28"/>
      <c r="GA1184" s="28"/>
      <c r="GB1184" s="28"/>
      <c r="GG1184" s="202"/>
      <c r="GI1184" s="28"/>
      <c r="GJ1184" s="28"/>
      <c r="GK1184" s="28"/>
      <c r="GP1184" s="202"/>
      <c r="GR1184" s="28"/>
      <c r="GS1184" s="28"/>
      <c r="GT1184" s="28"/>
      <c r="GY1184" s="202"/>
      <c r="HA1184" s="28"/>
      <c r="HB1184" s="28"/>
      <c r="HC1184" s="28"/>
      <c r="HH1184" s="202"/>
      <c r="HJ1184" s="28"/>
      <c r="HK1184" s="28"/>
      <c r="HL1184" s="28"/>
      <c r="HQ1184" s="28"/>
      <c r="HR1184" s="28"/>
      <c r="HS1184" s="28"/>
      <c r="HT1184" s="28"/>
      <c r="HU1184" s="28"/>
      <c r="HV1184" s="28"/>
      <c r="HW1184" s="28"/>
      <c r="HX1184" s="28"/>
      <c r="HY1184" s="28"/>
      <c r="HZ1184" s="28"/>
      <c r="IA1184" s="28"/>
      <c r="IB1184" s="28"/>
      <c r="IC1184" s="28"/>
      <c r="ID1184" s="28"/>
      <c r="IE1184" s="28"/>
      <c r="IF1184" s="28"/>
      <c r="IG1184" s="28"/>
      <c r="IH1184" s="28"/>
      <c r="II1184" s="28"/>
      <c r="IJ1184" s="28"/>
      <c r="IK1184" s="28"/>
      <c r="IL1184" s="28"/>
      <c r="IM1184" s="28"/>
      <c r="IN1184" s="28"/>
      <c r="IO1184" s="28"/>
      <c r="IP1184" s="28"/>
      <c r="IQ1184" s="28"/>
      <c r="IR1184" s="28"/>
      <c r="IS1184" s="28"/>
      <c r="IT1184" s="28"/>
      <c r="IU1184" s="28"/>
      <c r="IV1184" s="28"/>
    </row>
    <row r="1185" spans="1:256" s="54" customFormat="1" ht="18">
      <c r="A1185" s="364" t="s">
        <v>1434</v>
      </c>
      <c r="B1185" s="28"/>
      <c r="C1185" s="292"/>
      <c r="D1185" s="365" t="s">
        <v>129</v>
      </c>
      <c r="E1185" s="54">
        <f t="shared" si="21"/>
        <v>0</v>
      </c>
      <c r="F1185" s="305">
        <f t="shared" si="22"/>
        <v>29</v>
      </c>
      <c r="H1185" s="28"/>
      <c r="I1185" s="28"/>
      <c r="J1185" s="28">
        <v>17</v>
      </c>
      <c r="K1185" s="28">
        <v>12</v>
      </c>
      <c r="M1185" s="28"/>
      <c r="N1185" s="28"/>
      <c r="R1185" s="202"/>
      <c r="T1185" s="28"/>
      <c r="U1185" s="28"/>
      <c r="V1185" s="28"/>
      <c r="AA1185" s="202"/>
      <c r="AC1185" s="28"/>
      <c r="AD1185" s="28"/>
      <c r="AE1185" s="28"/>
      <c r="AJ1185" s="202"/>
      <c r="AL1185" s="28"/>
      <c r="AM1185" s="28"/>
      <c r="AN1185" s="28"/>
      <c r="AS1185" s="202"/>
      <c r="AU1185" s="28"/>
      <c r="AV1185" s="28"/>
      <c r="AW1185" s="28"/>
      <c r="BB1185" s="202"/>
      <c r="BD1185" s="28"/>
      <c r="BE1185" s="28"/>
      <c r="BF1185" s="28"/>
      <c r="BK1185" s="202"/>
      <c r="BM1185" s="28"/>
      <c r="BN1185" s="28"/>
      <c r="BO1185" s="28"/>
      <c r="BT1185" s="202"/>
      <c r="BV1185" s="28"/>
      <c r="BW1185" s="28"/>
      <c r="BX1185" s="28"/>
      <c r="CC1185" s="202"/>
      <c r="CE1185" s="28"/>
      <c r="CF1185" s="28"/>
      <c r="CG1185" s="28"/>
      <c r="CL1185" s="202"/>
      <c r="CN1185" s="28"/>
      <c r="CO1185" s="28"/>
      <c r="CP1185" s="28"/>
      <c r="CU1185" s="202"/>
      <c r="CW1185" s="28"/>
      <c r="CX1185" s="28"/>
      <c r="CY1185" s="28"/>
      <c r="DD1185" s="202"/>
      <c r="DF1185" s="28"/>
      <c r="DG1185" s="28"/>
      <c r="DH1185" s="28"/>
      <c r="DM1185" s="202"/>
      <c r="DO1185" s="28"/>
      <c r="DP1185" s="28"/>
      <c r="DQ1185" s="28"/>
      <c r="DV1185" s="202"/>
      <c r="DX1185" s="28"/>
      <c r="DY1185" s="28"/>
      <c r="DZ1185" s="28"/>
      <c r="EE1185" s="202"/>
      <c r="EG1185" s="28"/>
      <c r="EH1185" s="28"/>
      <c r="EI1185" s="28"/>
      <c r="EN1185" s="202"/>
      <c r="EP1185" s="28"/>
      <c r="EQ1185" s="28"/>
      <c r="ER1185" s="28"/>
      <c r="EW1185" s="202"/>
      <c r="EY1185" s="28"/>
      <c r="EZ1185" s="28"/>
      <c r="FA1185" s="28"/>
      <c r="FF1185" s="202"/>
      <c r="FH1185" s="28"/>
      <c r="FI1185" s="28"/>
      <c r="FJ1185" s="28"/>
      <c r="FO1185" s="202"/>
      <c r="FQ1185" s="28"/>
      <c r="FR1185" s="28"/>
      <c r="FS1185" s="28"/>
      <c r="FX1185" s="202"/>
      <c r="FZ1185" s="28"/>
      <c r="GA1185" s="28"/>
      <c r="GB1185" s="28"/>
      <c r="GG1185" s="202"/>
      <c r="GI1185" s="28"/>
      <c r="GJ1185" s="28"/>
      <c r="GK1185" s="28"/>
      <c r="GP1185" s="202"/>
      <c r="GR1185" s="28"/>
      <c r="GS1185" s="28"/>
      <c r="GT1185" s="28"/>
      <c r="GY1185" s="202"/>
      <c r="HA1185" s="28"/>
      <c r="HB1185" s="28"/>
      <c r="HC1185" s="28"/>
      <c r="HH1185" s="202"/>
      <c r="HJ1185" s="28"/>
      <c r="HK1185" s="28"/>
      <c r="HL1185" s="28"/>
      <c r="HQ1185" s="28"/>
      <c r="HR1185" s="28"/>
      <c r="HS1185" s="28"/>
      <c r="HT1185" s="28"/>
      <c r="HU1185" s="28"/>
      <c r="HV1185" s="28"/>
      <c r="HW1185" s="28"/>
      <c r="HX1185" s="28"/>
      <c r="HY1185" s="28"/>
      <c r="HZ1185" s="28"/>
      <c r="IA1185" s="28"/>
      <c r="IB1185" s="28"/>
      <c r="IC1185" s="28"/>
      <c r="ID1185" s="28"/>
      <c r="IE1185" s="28"/>
      <c r="IF1185" s="28"/>
      <c r="IG1185" s="28"/>
      <c r="IH1185" s="28"/>
      <c r="II1185" s="28"/>
      <c r="IJ1185" s="28"/>
      <c r="IK1185" s="28"/>
      <c r="IL1185" s="28"/>
      <c r="IM1185" s="28"/>
      <c r="IN1185" s="28"/>
      <c r="IO1185" s="28"/>
      <c r="IP1185" s="28"/>
      <c r="IQ1185" s="28"/>
      <c r="IR1185" s="28"/>
      <c r="IS1185" s="28"/>
      <c r="IT1185" s="28"/>
      <c r="IU1185" s="28"/>
      <c r="IV1185" s="28"/>
    </row>
    <row r="1186" spans="1:256" s="54" customFormat="1" ht="18">
      <c r="A1186" s="364" t="s">
        <v>713</v>
      </c>
      <c r="B1186" s="292"/>
      <c r="C1186" s="292"/>
      <c r="D1186" s="54" t="s">
        <v>130</v>
      </c>
      <c r="E1186" s="54">
        <f t="shared" si="21"/>
        <v>9</v>
      </c>
      <c r="F1186" s="305">
        <f t="shared" si="22"/>
        <v>1</v>
      </c>
      <c r="H1186" s="28">
        <v>1</v>
      </c>
      <c r="I1186" s="28"/>
      <c r="J1186" s="28"/>
      <c r="K1186" s="28"/>
      <c r="L1186" s="28"/>
      <c r="M1186" s="28"/>
      <c r="N1186" s="28"/>
      <c r="R1186" s="202"/>
      <c r="T1186" s="28"/>
      <c r="U1186" s="28"/>
      <c r="V1186" s="28"/>
      <c r="AA1186" s="202"/>
      <c r="AC1186" s="28"/>
      <c r="AD1186" s="28"/>
      <c r="AE1186" s="28"/>
      <c r="AJ1186" s="202"/>
      <c r="AL1186" s="28"/>
      <c r="AM1186" s="28"/>
      <c r="AN1186" s="28"/>
      <c r="AS1186" s="202"/>
      <c r="AU1186" s="28"/>
      <c r="AV1186" s="28"/>
      <c r="AW1186" s="28"/>
      <c r="BB1186" s="202"/>
      <c r="BD1186" s="28"/>
      <c r="BE1186" s="28"/>
      <c r="BF1186" s="28"/>
      <c r="BK1186" s="202"/>
      <c r="BM1186" s="28"/>
      <c r="BN1186" s="28"/>
      <c r="BO1186" s="28"/>
      <c r="BT1186" s="202"/>
      <c r="BV1186" s="28"/>
      <c r="BW1186" s="28"/>
      <c r="BX1186" s="28"/>
      <c r="CC1186" s="202"/>
      <c r="CE1186" s="28"/>
      <c r="CF1186" s="28"/>
      <c r="CG1186" s="28"/>
      <c r="CL1186" s="202"/>
      <c r="CN1186" s="28"/>
      <c r="CO1186" s="28"/>
      <c r="CP1186" s="28"/>
      <c r="CU1186" s="202"/>
      <c r="CW1186" s="28"/>
      <c r="CX1186" s="28"/>
      <c r="CY1186" s="28"/>
      <c r="DD1186" s="202"/>
      <c r="DF1186" s="28"/>
      <c r="DG1186" s="28"/>
      <c r="DH1186" s="28"/>
      <c r="DM1186" s="202"/>
      <c r="DO1186" s="28"/>
      <c r="DP1186" s="28"/>
      <c r="DQ1186" s="28"/>
      <c r="DV1186" s="202"/>
      <c r="DX1186" s="28"/>
      <c r="DY1186" s="28"/>
      <c r="DZ1186" s="28"/>
      <c r="EE1186" s="202"/>
      <c r="EG1186" s="28"/>
      <c r="EH1186" s="28"/>
      <c r="EI1186" s="28"/>
      <c r="EN1186" s="202"/>
      <c r="EP1186" s="28"/>
      <c r="EQ1186" s="28"/>
      <c r="ER1186" s="28"/>
      <c r="EW1186" s="202"/>
      <c r="EY1186" s="28"/>
      <c r="EZ1186" s="28"/>
      <c r="FA1186" s="28"/>
      <c r="FF1186" s="202"/>
      <c r="FH1186" s="28"/>
      <c r="FI1186" s="28"/>
      <c r="FJ1186" s="28"/>
      <c r="FO1186" s="202"/>
      <c r="FQ1186" s="28"/>
      <c r="FR1186" s="28"/>
      <c r="FS1186" s="28"/>
      <c r="FX1186" s="202"/>
      <c r="FZ1186" s="28"/>
      <c r="GA1186" s="28"/>
      <c r="GB1186" s="28"/>
      <c r="GG1186" s="202"/>
      <c r="GI1186" s="28"/>
      <c r="GJ1186" s="28"/>
      <c r="GK1186" s="28"/>
      <c r="GP1186" s="202"/>
      <c r="GR1186" s="28"/>
      <c r="GS1186" s="28"/>
      <c r="GT1186" s="28"/>
      <c r="GY1186" s="202"/>
      <c r="HA1186" s="28"/>
      <c r="HB1186" s="28"/>
      <c r="HC1186" s="28"/>
      <c r="HH1186" s="202"/>
      <c r="HJ1186" s="28"/>
      <c r="HK1186" s="28"/>
      <c r="HL1186" s="28"/>
      <c r="HQ1186" s="28"/>
      <c r="HR1186" s="28"/>
      <c r="HS1186" s="28"/>
      <c r="HT1186" s="28"/>
      <c r="HU1186" s="28"/>
      <c r="HV1186" s="28"/>
      <c r="HW1186" s="28"/>
      <c r="HX1186" s="28"/>
      <c r="HY1186" s="28"/>
      <c r="HZ1186" s="28"/>
      <c r="IA1186" s="28"/>
      <c r="IB1186" s="28"/>
      <c r="IC1186" s="28"/>
      <c r="ID1186" s="28"/>
      <c r="IE1186" s="28"/>
      <c r="IF1186" s="28"/>
      <c r="IG1186" s="28"/>
      <c r="IH1186" s="28"/>
      <c r="II1186" s="28"/>
      <c r="IJ1186" s="28"/>
      <c r="IK1186" s="28"/>
      <c r="IL1186" s="28"/>
      <c r="IM1186" s="28"/>
      <c r="IN1186" s="28"/>
      <c r="IO1186" s="28"/>
      <c r="IP1186" s="28"/>
      <c r="IQ1186" s="28"/>
      <c r="IR1186" s="28"/>
      <c r="IS1186" s="28"/>
      <c r="IT1186" s="28"/>
      <c r="IU1186" s="28"/>
      <c r="IV1186" s="28"/>
    </row>
    <row r="1187" spans="1:256" s="54" customFormat="1" ht="18">
      <c r="A1187" s="364" t="s">
        <v>507</v>
      </c>
      <c r="B1187" s="28"/>
      <c r="C1187" s="292"/>
      <c r="D1187" s="54" t="s">
        <v>134</v>
      </c>
      <c r="E1187" s="54">
        <f t="shared" si="21"/>
        <v>34</v>
      </c>
      <c r="F1187" s="305">
        <f t="shared" si="22"/>
        <v>471</v>
      </c>
      <c r="G1187" s="54">
        <v>122</v>
      </c>
      <c r="H1187" s="239">
        <v>208</v>
      </c>
      <c r="I1187" s="28">
        <v>55</v>
      </c>
      <c r="J1187" s="28">
        <v>55</v>
      </c>
      <c r="K1187" s="28">
        <v>31</v>
      </c>
      <c r="L1187" s="28"/>
      <c r="M1187" s="239"/>
      <c r="N1187" s="28"/>
      <c r="R1187" s="202"/>
      <c r="T1187" s="28"/>
      <c r="U1187" s="28"/>
      <c r="V1187" s="28"/>
      <c r="AA1187" s="202"/>
      <c r="AC1187" s="28"/>
      <c r="AD1187" s="28"/>
      <c r="AE1187" s="28"/>
      <c r="AJ1187" s="202"/>
      <c r="AL1187" s="28"/>
      <c r="AM1187" s="28"/>
      <c r="AN1187" s="28"/>
      <c r="AS1187" s="202"/>
      <c r="AU1187" s="28"/>
      <c r="AV1187" s="28"/>
      <c r="AW1187" s="28"/>
      <c r="BB1187" s="202"/>
      <c r="BD1187" s="28"/>
      <c r="BE1187" s="28"/>
      <c r="BF1187" s="28"/>
      <c r="BK1187" s="202"/>
      <c r="BM1187" s="28"/>
      <c r="BN1187" s="28"/>
      <c r="BO1187" s="28"/>
      <c r="BT1187" s="202"/>
      <c r="BV1187" s="28"/>
      <c r="BW1187" s="28"/>
      <c r="BX1187" s="28"/>
      <c r="CC1187" s="202"/>
      <c r="CE1187" s="28"/>
      <c r="CF1187" s="28"/>
      <c r="CG1187" s="28"/>
      <c r="CL1187" s="202"/>
      <c r="CN1187" s="28"/>
      <c r="CO1187" s="28"/>
      <c r="CP1187" s="28"/>
      <c r="CU1187" s="202"/>
      <c r="CW1187" s="28"/>
      <c r="CX1187" s="28"/>
      <c r="CY1187" s="28"/>
      <c r="DD1187" s="202"/>
      <c r="DF1187" s="28"/>
      <c r="DG1187" s="28"/>
      <c r="DH1187" s="28"/>
      <c r="DM1187" s="202"/>
      <c r="DO1187" s="28"/>
      <c r="DP1187" s="28"/>
      <c r="DQ1187" s="28"/>
      <c r="DV1187" s="202"/>
      <c r="DX1187" s="28"/>
      <c r="DY1187" s="28"/>
      <c r="DZ1187" s="28"/>
      <c r="EE1187" s="202"/>
      <c r="EG1187" s="28"/>
      <c r="EH1187" s="28"/>
      <c r="EI1187" s="28"/>
      <c r="EN1187" s="202"/>
      <c r="EP1187" s="28"/>
      <c r="EQ1187" s="28"/>
      <c r="ER1187" s="28"/>
      <c r="EW1187" s="202"/>
      <c r="EY1187" s="28"/>
      <c r="EZ1187" s="28"/>
      <c r="FA1187" s="28"/>
      <c r="FF1187" s="202"/>
      <c r="FH1187" s="28"/>
      <c r="FI1187" s="28"/>
      <c r="FJ1187" s="28"/>
      <c r="FO1187" s="202"/>
      <c r="FQ1187" s="28"/>
      <c r="FR1187" s="28"/>
      <c r="FS1187" s="28"/>
      <c r="FX1187" s="202"/>
      <c r="FZ1187" s="28"/>
      <c r="GA1187" s="28"/>
      <c r="GB1187" s="28"/>
      <c r="GG1187" s="202"/>
      <c r="GI1187" s="28"/>
      <c r="GJ1187" s="28"/>
      <c r="GK1187" s="28"/>
      <c r="GP1187" s="202"/>
      <c r="GR1187" s="28"/>
      <c r="GS1187" s="28"/>
      <c r="GT1187" s="28"/>
      <c r="GY1187" s="202"/>
      <c r="HA1187" s="28"/>
      <c r="HB1187" s="28"/>
      <c r="HC1187" s="28"/>
      <c r="HH1187" s="202"/>
      <c r="HJ1187" s="28"/>
      <c r="HK1187" s="28"/>
      <c r="HL1187" s="28"/>
      <c r="HQ1187" s="28"/>
      <c r="HR1187" s="28"/>
      <c r="HS1187" s="28"/>
      <c r="HT1187" s="28"/>
      <c r="HU1187" s="28"/>
      <c r="HV1187" s="28"/>
      <c r="HW1187" s="28"/>
      <c r="HX1187" s="28"/>
      <c r="HY1187" s="28"/>
      <c r="HZ1187" s="28"/>
      <c r="IA1187" s="28"/>
      <c r="IB1187" s="28"/>
      <c r="IC1187" s="28"/>
      <c r="ID1187" s="28"/>
      <c r="IE1187" s="28"/>
      <c r="IF1187" s="28"/>
      <c r="IG1187" s="28"/>
      <c r="IH1187" s="28"/>
      <c r="II1187" s="28"/>
      <c r="IJ1187" s="28"/>
      <c r="IK1187" s="28"/>
      <c r="IL1187" s="28"/>
      <c r="IM1187" s="28"/>
      <c r="IN1187" s="28"/>
      <c r="IO1187" s="28"/>
      <c r="IP1187" s="28"/>
      <c r="IQ1187" s="28"/>
      <c r="IR1187" s="28"/>
      <c r="IS1187" s="28"/>
      <c r="IT1187" s="28"/>
      <c r="IU1187" s="28"/>
      <c r="IV1187" s="28"/>
    </row>
    <row r="1188" spans="1:256" s="54" customFormat="1" ht="18">
      <c r="A1188" s="364" t="s">
        <v>1329</v>
      </c>
      <c r="B1188" s="292"/>
      <c r="C1188" s="292"/>
      <c r="D1188" s="54" t="s">
        <v>135</v>
      </c>
      <c r="E1188" s="54">
        <f t="shared" si="21"/>
        <v>0</v>
      </c>
      <c r="F1188" s="305">
        <f t="shared" si="22"/>
        <v>106</v>
      </c>
      <c r="G1188" s="54">
        <v>50</v>
      </c>
      <c r="H1188" s="28">
        <v>20</v>
      </c>
      <c r="I1188" s="28">
        <v>11</v>
      </c>
      <c r="J1188" s="28">
        <v>25</v>
      </c>
      <c r="K1188" s="28"/>
      <c r="L1188" s="28"/>
      <c r="M1188" s="28"/>
      <c r="N1188" s="28"/>
      <c r="R1188" s="202"/>
      <c r="T1188" s="28"/>
      <c r="U1188" s="28"/>
      <c r="V1188" s="28"/>
      <c r="AA1188" s="202"/>
      <c r="AC1188" s="28"/>
      <c r="AD1188" s="28"/>
      <c r="AE1188" s="28"/>
      <c r="AJ1188" s="202"/>
      <c r="AL1188" s="28"/>
      <c r="AM1188" s="28"/>
      <c r="AN1188" s="28"/>
      <c r="AS1188" s="202"/>
      <c r="AU1188" s="28"/>
      <c r="AV1188" s="28"/>
      <c r="AW1188" s="28"/>
      <c r="BB1188" s="202"/>
      <c r="BD1188" s="28"/>
      <c r="BE1188" s="28"/>
      <c r="BF1188" s="28"/>
      <c r="BK1188" s="202"/>
      <c r="BM1188" s="28"/>
      <c r="BN1188" s="28"/>
      <c r="BO1188" s="28"/>
      <c r="BT1188" s="202"/>
      <c r="BV1188" s="28"/>
      <c r="BW1188" s="28"/>
      <c r="BX1188" s="28"/>
      <c r="CC1188" s="202"/>
      <c r="CE1188" s="28"/>
      <c r="CF1188" s="28"/>
      <c r="CG1188" s="28"/>
      <c r="CL1188" s="202"/>
      <c r="CN1188" s="28"/>
      <c r="CO1188" s="28"/>
      <c r="CP1188" s="28"/>
      <c r="CU1188" s="202"/>
      <c r="CW1188" s="28"/>
      <c r="CX1188" s="28"/>
      <c r="CY1188" s="28"/>
      <c r="DD1188" s="202"/>
      <c r="DF1188" s="28"/>
      <c r="DG1188" s="28"/>
      <c r="DH1188" s="28"/>
      <c r="DM1188" s="202"/>
      <c r="DO1188" s="28"/>
      <c r="DP1188" s="28"/>
      <c r="DQ1188" s="28"/>
      <c r="DV1188" s="202"/>
      <c r="DX1188" s="28"/>
      <c r="DY1188" s="28"/>
      <c r="DZ1188" s="28"/>
      <c r="EE1188" s="202"/>
      <c r="EG1188" s="28"/>
      <c r="EH1188" s="28"/>
      <c r="EI1188" s="28"/>
      <c r="EN1188" s="202"/>
      <c r="EP1188" s="28"/>
      <c r="EQ1188" s="28"/>
      <c r="ER1188" s="28"/>
      <c r="EW1188" s="202"/>
      <c r="EY1188" s="28"/>
      <c r="EZ1188" s="28"/>
      <c r="FA1188" s="28"/>
      <c r="FF1188" s="202"/>
      <c r="FH1188" s="28"/>
      <c r="FI1188" s="28"/>
      <c r="FJ1188" s="28"/>
      <c r="FO1188" s="202"/>
      <c r="FQ1188" s="28"/>
      <c r="FR1188" s="28"/>
      <c r="FS1188" s="28"/>
      <c r="FX1188" s="202"/>
      <c r="FZ1188" s="28"/>
      <c r="GA1188" s="28"/>
      <c r="GB1188" s="28"/>
      <c r="GG1188" s="202"/>
      <c r="GI1188" s="28"/>
      <c r="GJ1188" s="28"/>
      <c r="GK1188" s="28"/>
      <c r="GP1188" s="202"/>
      <c r="GR1188" s="28"/>
      <c r="GS1188" s="28"/>
      <c r="GT1188" s="28"/>
      <c r="GY1188" s="202"/>
      <c r="HA1188" s="28"/>
      <c r="HB1188" s="28"/>
      <c r="HC1188" s="28"/>
      <c r="HH1188" s="202"/>
      <c r="HJ1188" s="28"/>
      <c r="HK1188" s="28"/>
      <c r="HL1188" s="28"/>
      <c r="HQ1188" s="28"/>
      <c r="HR1188" s="28"/>
      <c r="HS1188" s="28"/>
      <c r="HT1188" s="28"/>
      <c r="HU1188" s="28"/>
      <c r="HV1188" s="28"/>
      <c r="HW1188" s="28"/>
      <c r="HX1188" s="28"/>
      <c r="HY1188" s="28"/>
      <c r="HZ1188" s="28"/>
      <c r="IA1188" s="28"/>
      <c r="IB1188" s="28"/>
      <c r="IC1188" s="28"/>
      <c r="ID1188" s="28"/>
      <c r="IE1188" s="28"/>
      <c r="IF1188" s="28"/>
      <c r="IG1188" s="28"/>
      <c r="IH1188" s="28"/>
      <c r="II1188" s="28"/>
      <c r="IJ1188" s="28"/>
      <c r="IK1188" s="28"/>
      <c r="IL1188" s="28"/>
      <c r="IM1188" s="28"/>
      <c r="IN1188" s="28"/>
      <c r="IO1188" s="28"/>
      <c r="IP1188" s="28"/>
      <c r="IQ1188" s="28"/>
      <c r="IR1188" s="28"/>
      <c r="IS1188" s="28"/>
      <c r="IT1188" s="28"/>
      <c r="IU1188" s="28"/>
      <c r="IV1188" s="28"/>
    </row>
    <row r="1189" spans="1:256" s="54" customFormat="1" ht="18">
      <c r="A1189" s="364" t="s">
        <v>2436</v>
      </c>
      <c r="B1189" s="28"/>
      <c r="C1189" s="292"/>
      <c r="D1189" s="365" t="s">
        <v>129</v>
      </c>
      <c r="E1189" s="54">
        <f t="shared" si="21"/>
        <v>0</v>
      </c>
      <c r="F1189" s="305">
        <f t="shared" si="22"/>
        <v>0</v>
      </c>
      <c r="H1189" s="28"/>
      <c r="I1189" s="28"/>
      <c r="J1189" s="28"/>
      <c r="K1189" s="28"/>
      <c r="L1189" s="28"/>
      <c r="M1189" s="28"/>
      <c r="N1189" s="28"/>
      <c r="R1189" s="202"/>
      <c r="T1189" s="28"/>
      <c r="U1189" s="28"/>
      <c r="V1189" s="28"/>
      <c r="AA1189" s="202"/>
      <c r="AC1189" s="28"/>
      <c r="AD1189" s="28"/>
      <c r="AE1189" s="28"/>
      <c r="AJ1189" s="202"/>
      <c r="AL1189" s="28"/>
      <c r="AM1189" s="28"/>
      <c r="AN1189" s="28"/>
      <c r="AS1189" s="202"/>
      <c r="AU1189" s="28"/>
      <c r="AV1189" s="28"/>
      <c r="AW1189" s="28"/>
      <c r="BB1189" s="202"/>
      <c r="BD1189" s="28"/>
      <c r="BE1189" s="28"/>
      <c r="BF1189" s="28"/>
      <c r="BK1189" s="202"/>
      <c r="BM1189" s="28"/>
      <c r="BN1189" s="28"/>
      <c r="BO1189" s="28"/>
      <c r="BT1189" s="202"/>
      <c r="BV1189" s="28"/>
      <c r="BW1189" s="28"/>
      <c r="BX1189" s="28"/>
      <c r="CC1189" s="202"/>
      <c r="CE1189" s="28"/>
      <c r="CF1189" s="28"/>
      <c r="CG1189" s="28"/>
      <c r="CL1189" s="202"/>
      <c r="CN1189" s="28"/>
      <c r="CO1189" s="28"/>
      <c r="CP1189" s="28"/>
      <c r="CU1189" s="202"/>
      <c r="CW1189" s="28"/>
      <c r="CX1189" s="28"/>
      <c r="CY1189" s="28"/>
      <c r="DD1189" s="202"/>
      <c r="DF1189" s="28"/>
      <c r="DG1189" s="28"/>
      <c r="DH1189" s="28"/>
      <c r="DM1189" s="202"/>
      <c r="DO1189" s="28"/>
      <c r="DP1189" s="28"/>
      <c r="DQ1189" s="28"/>
      <c r="DV1189" s="202"/>
      <c r="DX1189" s="28"/>
      <c r="DY1189" s="28"/>
      <c r="DZ1189" s="28"/>
      <c r="EE1189" s="202"/>
      <c r="EG1189" s="28"/>
      <c r="EH1189" s="28"/>
      <c r="EI1189" s="28"/>
      <c r="EN1189" s="202"/>
      <c r="EP1189" s="28"/>
      <c r="EQ1189" s="28"/>
      <c r="ER1189" s="28"/>
      <c r="EW1189" s="202"/>
      <c r="EY1189" s="28"/>
      <c r="EZ1189" s="28"/>
      <c r="FA1189" s="28"/>
      <c r="FF1189" s="202"/>
      <c r="FH1189" s="28"/>
      <c r="FI1189" s="28"/>
      <c r="FJ1189" s="28"/>
      <c r="FO1189" s="202"/>
      <c r="FQ1189" s="28"/>
      <c r="FR1189" s="28"/>
      <c r="FS1189" s="28"/>
      <c r="FX1189" s="202"/>
      <c r="FZ1189" s="28"/>
      <c r="GA1189" s="28"/>
      <c r="GB1189" s="28"/>
      <c r="GG1189" s="202"/>
      <c r="GI1189" s="28"/>
      <c r="GJ1189" s="28"/>
      <c r="GK1189" s="28"/>
      <c r="GP1189" s="202"/>
      <c r="GR1189" s="28"/>
      <c r="GS1189" s="28"/>
      <c r="GT1189" s="28"/>
      <c r="GY1189" s="202"/>
      <c r="HA1189" s="28"/>
      <c r="HB1189" s="28"/>
      <c r="HC1189" s="28"/>
      <c r="HH1189" s="202"/>
      <c r="HJ1189" s="28"/>
      <c r="HK1189" s="28"/>
      <c r="HL1189" s="28"/>
      <c r="HQ1189" s="28"/>
      <c r="HR1189" s="28"/>
      <c r="HS1189" s="28"/>
      <c r="HT1189" s="28"/>
      <c r="HU1189" s="28"/>
      <c r="HV1189" s="28"/>
      <c r="HW1189" s="28"/>
      <c r="HX1189" s="28"/>
      <c r="HY1189" s="28"/>
      <c r="HZ1189" s="28"/>
      <c r="IA1189" s="28"/>
      <c r="IB1189" s="28"/>
      <c r="IC1189" s="28"/>
      <c r="ID1189" s="28"/>
      <c r="IE1189" s="28"/>
      <c r="IF1189" s="28"/>
      <c r="IG1189" s="28"/>
      <c r="IH1189" s="28"/>
      <c r="II1189" s="28"/>
      <c r="IJ1189" s="28"/>
      <c r="IK1189" s="28"/>
      <c r="IL1189" s="28"/>
      <c r="IM1189" s="28"/>
      <c r="IN1189" s="28"/>
      <c r="IO1189" s="28"/>
      <c r="IP1189" s="28"/>
      <c r="IQ1189" s="28"/>
      <c r="IR1189" s="28"/>
      <c r="IS1189" s="28"/>
      <c r="IT1189" s="28"/>
      <c r="IU1189" s="28"/>
      <c r="IV1189" s="28"/>
    </row>
    <row r="1190" spans="1:256" s="54" customFormat="1" ht="18">
      <c r="A1190" s="364" t="s">
        <v>792</v>
      </c>
      <c r="B1190" s="292"/>
      <c r="C1190" s="292"/>
      <c r="D1190" s="54" t="s">
        <v>132</v>
      </c>
      <c r="E1190" s="54">
        <f t="shared" si="21"/>
        <v>7</v>
      </c>
      <c r="F1190" s="305">
        <f t="shared" si="22"/>
        <v>6</v>
      </c>
      <c r="H1190" s="28"/>
      <c r="I1190" s="28"/>
      <c r="J1190" s="28"/>
      <c r="K1190" s="28">
        <v>6</v>
      </c>
      <c r="L1190" s="28"/>
      <c r="M1190" s="28"/>
      <c r="N1190" s="28"/>
      <c r="R1190" s="202"/>
      <c r="T1190" s="28"/>
      <c r="U1190" s="28"/>
      <c r="V1190" s="28"/>
      <c r="AA1190" s="202"/>
      <c r="AC1190" s="28"/>
      <c r="AD1190" s="28"/>
      <c r="AE1190" s="28"/>
      <c r="AJ1190" s="202"/>
      <c r="AL1190" s="28"/>
      <c r="AM1190" s="28"/>
      <c r="AN1190" s="28"/>
      <c r="AS1190" s="202"/>
      <c r="AU1190" s="28"/>
      <c r="AV1190" s="28"/>
      <c r="AW1190" s="28"/>
      <c r="BB1190" s="202"/>
      <c r="BD1190" s="28"/>
      <c r="BE1190" s="28"/>
      <c r="BF1190" s="28"/>
      <c r="BK1190" s="202"/>
      <c r="BM1190" s="28"/>
      <c r="BN1190" s="28"/>
      <c r="BO1190" s="28"/>
      <c r="BT1190" s="202"/>
      <c r="BV1190" s="28"/>
      <c r="BW1190" s="28"/>
      <c r="BX1190" s="28"/>
      <c r="CC1190" s="202"/>
      <c r="CE1190" s="28"/>
      <c r="CF1190" s="28"/>
      <c r="CG1190" s="28"/>
      <c r="CL1190" s="202"/>
      <c r="CN1190" s="28"/>
      <c r="CO1190" s="28"/>
      <c r="CP1190" s="28"/>
      <c r="CU1190" s="202"/>
      <c r="CW1190" s="28"/>
      <c r="CX1190" s="28"/>
      <c r="CY1190" s="28"/>
      <c r="DD1190" s="202"/>
      <c r="DF1190" s="28"/>
      <c r="DG1190" s="28"/>
      <c r="DH1190" s="28"/>
      <c r="DM1190" s="202"/>
      <c r="DO1190" s="28"/>
      <c r="DP1190" s="28"/>
      <c r="DQ1190" s="28"/>
      <c r="DV1190" s="202"/>
      <c r="DX1190" s="28"/>
      <c r="DY1190" s="28"/>
      <c r="DZ1190" s="28"/>
      <c r="EE1190" s="202"/>
      <c r="EG1190" s="28"/>
      <c r="EH1190" s="28"/>
      <c r="EI1190" s="28"/>
      <c r="EN1190" s="202"/>
      <c r="EP1190" s="28"/>
      <c r="EQ1190" s="28"/>
      <c r="ER1190" s="28"/>
      <c r="EW1190" s="202"/>
      <c r="EY1190" s="28"/>
      <c r="EZ1190" s="28"/>
      <c r="FA1190" s="28"/>
      <c r="FF1190" s="202"/>
      <c r="FH1190" s="28"/>
      <c r="FI1190" s="28"/>
      <c r="FJ1190" s="28"/>
      <c r="FO1190" s="202"/>
      <c r="FQ1190" s="28"/>
      <c r="FR1190" s="28"/>
      <c r="FS1190" s="28"/>
      <c r="FX1190" s="202"/>
      <c r="FZ1190" s="28"/>
      <c r="GA1190" s="28"/>
      <c r="GB1190" s="28"/>
      <c r="GG1190" s="202"/>
      <c r="GI1190" s="28"/>
      <c r="GJ1190" s="28"/>
      <c r="GK1190" s="28"/>
      <c r="GP1190" s="202"/>
      <c r="GR1190" s="28"/>
      <c r="GS1190" s="28"/>
      <c r="GT1190" s="28"/>
      <c r="GY1190" s="202"/>
      <c r="HA1190" s="28"/>
      <c r="HB1190" s="28"/>
      <c r="HC1190" s="28"/>
      <c r="HH1190" s="202"/>
      <c r="HJ1190" s="28"/>
      <c r="HK1190" s="28"/>
      <c r="HL1190" s="28"/>
      <c r="HQ1190" s="28"/>
      <c r="HR1190" s="28"/>
      <c r="HS1190" s="28"/>
      <c r="HT1190" s="28"/>
      <c r="HU1190" s="28"/>
      <c r="HV1190" s="28"/>
      <c r="HW1190" s="28"/>
      <c r="HX1190" s="28"/>
      <c r="HY1190" s="28"/>
      <c r="HZ1190" s="28"/>
      <c r="IA1190" s="28"/>
      <c r="IB1190" s="28"/>
      <c r="IC1190" s="28"/>
      <c r="ID1190" s="28"/>
      <c r="IE1190" s="28"/>
      <c r="IF1190" s="28"/>
      <c r="IG1190" s="28"/>
      <c r="IH1190" s="28"/>
      <c r="II1190" s="28"/>
      <c r="IJ1190" s="28"/>
      <c r="IK1190" s="28"/>
      <c r="IL1190" s="28"/>
      <c r="IM1190" s="28"/>
      <c r="IN1190" s="28"/>
      <c r="IO1190" s="28"/>
      <c r="IP1190" s="28"/>
      <c r="IQ1190" s="28"/>
      <c r="IR1190" s="28"/>
      <c r="IS1190" s="28"/>
      <c r="IT1190" s="28"/>
      <c r="IU1190" s="28"/>
      <c r="IV1190" s="28"/>
    </row>
    <row r="1191" spans="1:256" s="54" customFormat="1" ht="18">
      <c r="A1191" s="364" t="s">
        <v>1869</v>
      </c>
      <c r="B1191" s="28"/>
      <c r="C1191" s="292"/>
      <c r="D1191" s="365" t="s">
        <v>129</v>
      </c>
      <c r="E1191" s="54">
        <f t="shared" si="21"/>
        <v>1</v>
      </c>
      <c r="F1191" s="305">
        <f t="shared" si="22"/>
        <v>9</v>
      </c>
      <c r="H1191" s="28">
        <v>5</v>
      </c>
      <c r="I1191" s="28">
        <v>4</v>
      </c>
      <c r="J1191" s="28"/>
      <c r="K1191" s="28"/>
      <c r="L1191" s="28"/>
      <c r="M1191" s="28"/>
      <c r="N1191" s="28"/>
      <c r="R1191" s="202"/>
      <c r="T1191" s="28"/>
      <c r="U1191" s="28"/>
      <c r="V1191" s="28"/>
      <c r="AA1191" s="202"/>
      <c r="AC1191" s="28"/>
      <c r="AD1191" s="28"/>
      <c r="AE1191" s="28"/>
      <c r="AJ1191" s="202"/>
      <c r="AL1191" s="28"/>
      <c r="AM1191" s="28"/>
      <c r="AN1191" s="28"/>
      <c r="AS1191" s="202"/>
      <c r="AU1191" s="28"/>
      <c r="AV1191" s="28"/>
      <c r="AW1191" s="28"/>
      <c r="BB1191" s="202"/>
      <c r="BD1191" s="28"/>
      <c r="BE1191" s="28"/>
      <c r="BF1191" s="28"/>
      <c r="BK1191" s="202"/>
      <c r="BM1191" s="28"/>
      <c r="BN1191" s="28"/>
      <c r="BO1191" s="28"/>
      <c r="BT1191" s="202"/>
      <c r="BV1191" s="28"/>
      <c r="BW1191" s="28"/>
      <c r="BX1191" s="28"/>
      <c r="CC1191" s="202"/>
      <c r="CE1191" s="28"/>
      <c r="CF1191" s="28"/>
      <c r="CG1191" s="28"/>
      <c r="CL1191" s="202"/>
      <c r="CN1191" s="28"/>
      <c r="CO1191" s="28"/>
      <c r="CP1191" s="28"/>
      <c r="CU1191" s="202"/>
      <c r="CW1191" s="28"/>
      <c r="CX1191" s="28"/>
      <c r="CY1191" s="28"/>
      <c r="DD1191" s="202"/>
      <c r="DF1191" s="28"/>
      <c r="DG1191" s="28"/>
      <c r="DH1191" s="28"/>
      <c r="DM1191" s="202"/>
      <c r="DO1191" s="28"/>
      <c r="DP1191" s="28"/>
      <c r="DQ1191" s="28"/>
      <c r="DV1191" s="202"/>
      <c r="DX1191" s="28"/>
      <c r="DY1191" s="28"/>
      <c r="DZ1191" s="28"/>
      <c r="EE1191" s="202"/>
      <c r="EG1191" s="28"/>
      <c r="EH1191" s="28"/>
      <c r="EI1191" s="28"/>
      <c r="EN1191" s="202"/>
      <c r="EP1191" s="28"/>
      <c r="EQ1191" s="28"/>
      <c r="ER1191" s="28"/>
      <c r="EW1191" s="202"/>
      <c r="EY1191" s="28"/>
      <c r="EZ1191" s="28"/>
      <c r="FA1191" s="28"/>
      <c r="FF1191" s="202"/>
      <c r="FH1191" s="28"/>
      <c r="FI1191" s="28"/>
      <c r="FJ1191" s="28"/>
      <c r="FO1191" s="202"/>
      <c r="FQ1191" s="28"/>
      <c r="FR1191" s="28"/>
      <c r="FS1191" s="28"/>
      <c r="FX1191" s="202"/>
      <c r="FZ1191" s="28"/>
      <c r="GA1191" s="28"/>
      <c r="GB1191" s="28"/>
      <c r="GG1191" s="202"/>
      <c r="GI1191" s="28"/>
      <c r="GJ1191" s="28"/>
      <c r="GK1191" s="28"/>
      <c r="GP1191" s="202"/>
      <c r="GR1191" s="28"/>
      <c r="GS1191" s="28"/>
      <c r="GT1191" s="28"/>
      <c r="GY1191" s="202"/>
      <c r="HA1191" s="28"/>
      <c r="HB1191" s="28"/>
      <c r="HC1191" s="28"/>
      <c r="HH1191" s="202"/>
      <c r="HJ1191" s="28"/>
      <c r="HK1191" s="28"/>
      <c r="HL1191" s="28"/>
      <c r="HQ1191" s="28"/>
      <c r="HR1191" s="28"/>
      <c r="HS1191" s="28"/>
      <c r="HT1191" s="28"/>
      <c r="HU1191" s="28"/>
      <c r="HV1191" s="28"/>
      <c r="HW1191" s="28"/>
      <c r="HX1191" s="28"/>
      <c r="HY1191" s="28"/>
      <c r="HZ1191" s="28"/>
      <c r="IA1191" s="28"/>
      <c r="IB1191" s="28"/>
      <c r="IC1191" s="28"/>
      <c r="ID1191" s="28"/>
      <c r="IE1191" s="28"/>
      <c r="IF1191" s="28"/>
      <c r="IG1191" s="28"/>
      <c r="IH1191" s="28"/>
      <c r="II1191" s="28"/>
      <c r="IJ1191" s="28"/>
      <c r="IK1191" s="28"/>
      <c r="IL1191" s="28"/>
      <c r="IM1191" s="28"/>
      <c r="IN1191" s="28"/>
      <c r="IO1191" s="28"/>
      <c r="IP1191" s="28"/>
      <c r="IQ1191" s="28"/>
      <c r="IR1191" s="28"/>
      <c r="IS1191" s="28"/>
      <c r="IT1191" s="28"/>
      <c r="IU1191" s="28"/>
      <c r="IV1191" s="28"/>
    </row>
    <row r="1192" spans="1:256" s="54" customFormat="1" ht="18">
      <c r="A1192" s="364" t="s">
        <v>749</v>
      </c>
      <c r="B1192" s="292"/>
      <c r="C1192" s="292"/>
      <c r="D1192" s="54" t="s">
        <v>135</v>
      </c>
      <c r="E1192" s="54">
        <f t="shared" si="21"/>
        <v>3</v>
      </c>
      <c r="F1192" s="305">
        <f t="shared" si="22"/>
        <v>31</v>
      </c>
      <c r="G1192" s="54">
        <v>5</v>
      </c>
      <c r="H1192" s="28"/>
      <c r="I1192" s="28"/>
      <c r="J1192" s="28">
        <v>26</v>
      </c>
      <c r="K1192" s="28"/>
      <c r="L1192" s="28"/>
      <c r="M1192" s="28"/>
      <c r="N1192" s="28"/>
      <c r="R1192" s="202"/>
      <c r="T1192" s="28"/>
      <c r="U1192" s="28"/>
      <c r="V1192" s="28"/>
      <c r="AA1192" s="202"/>
      <c r="AC1192" s="28"/>
      <c r="AD1192" s="28"/>
      <c r="AE1192" s="28"/>
      <c r="AJ1192" s="202"/>
      <c r="AL1192" s="28"/>
      <c r="AM1192" s="28"/>
      <c r="AN1192" s="28"/>
      <c r="AS1192" s="202"/>
      <c r="AU1192" s="28"/>
      <c r="AV1192" s="28"/>
      <c r="AW1192" s="28"/>
      <c r="BB1192" s="202"/>
      <c r="BD1192" s="28"/>
      <c r="BE1192" s="28"/>
      <c r="BF1192" s="28"/>
      <c r="BK1192" s="202"/>
      <c r="BM1192" s="28"/>
      <c r="BN1192" s="28"/>
      <c r="BO1192" s="28"/>
      <c r="BT1192" s="202"/>
      <c r="BV1192" s="28"/>
      <c r="BW1192" s="28"/>
      <c r="BX1192" s="28"/>
      <c r="CC1192" s="202"/>
      <c r="CE1192" s="28"/>
      <c r="CF1192" s="28"/>
      <c r="CG1192" s="28"/>
      <c r="CL1192" s="202"/>
      <c r="CN1192" s="28"/>
      <c r="CO1192" s="28"/>
      <c r="CP1192" s="28"/>
      <c r="CU1192" s="202"/>
      <c r="CW1192" s="28"/>
      <c r="CX1192" s="28"/>
      <c r="CY1192" s="28"/>
      <c r="DD1192" s="202"/>
      <c r="DF1192" s="28"/>
      <c r="DG1192" s="28"/>
      <c r="DH1192" s="28"/>
      <c r="DM1192" s="202"/>
      <c r="DO1192" s="28"/>
      <c r="DP1192" s="28"/>
      <c r="DQ1192" s="28"/>
      <c r="DV1192" s="202"/>
      <c r="DX1192" s="28"/>
      <c r="DY1192" s="28"/>
      <c r="DZ1192" s="28"/>
      <c r="EE1192" s="202"/>
      <c r="EG1192" s="28"/>
      <c r="EH1192" s="28"/>
      <c r="EI1192" s="28"/>
      <c r="EN1192" s="202"/>
      <c r="EP1192" s="28"/>
      <c r="EQ1192" s="28"/>
      <c r="ER1192" s="28"/>
      <c r="EW1192" s="202"/>
      <c r="EY1192" s="28"/>
      <c r="EZ1192" s="28"/>
      <c r="FA1192" s="28"/>
      <c r="FF1192" s="202"/>
      <c r="FH1192" s="28"/>
      <c r="FI1192" s="28"/>
      <c r="FJ1192" s="28"/>
      <c r="FO1192" s="202"/>
      <c r="FQ1192" s="28"/>
      <c r="FR1192" s="28"/>
      <c r="FS1192" s="28"/>
      <c r="FX1192" s="202"/>
      <c r="FZ1192" s="28"/>
      <c r="GA1192" s="28"/>
      <c r="GB1192" s="28"/>
      <c r="GG1192" s="202"/>
      <c r="GI1192" s="28"/>
      <c r="GJ1192" s="28"/>
      <c r="GK1192" s="28"/>
      <c r="GP1192" s="202"/>
      <c r="GR1192" s="28"/>
      <c r="GS1192" s="28"/>
      <c r="GT1192" s="28"/>
      <c r="GY1192" s="202"/>
      <c r="HA1192" s="28"/>
      <c r="HB1192" s="28"/>
      <c r="HC1192" s="28"/>
      <c r="HH1192" s="202"/>
      <c r="HJ1192" s="28"/>
      <c r="HK1192" s="28"/>
      <c r="HL1192" s="28"/>
      <c r="HQ1192" s="28"/>
      <c r="HR1192" s="28"/>
      <c r="HS1192" s="28"/>
      <c r="HT1192" s="28"/>
      <c r="HU1192" s="28"/>
      <c r="HV1192" s="28"/>
      <c r="HW1192" s="28"/>
      <c r="HX1192" s="28"/>
      <c r="HY1192" s="28"/>
      <c r="HZ1192" s="28"/>
      <c r="IA1192" s="28"/>
      <c r="IB1192" s="28"/>
      <c r="IC1192" s="28"/>
      <c r="ID1192" s="28"/>
      <c r="IE1192" s="28"/>
      <c r="IF1192" s="28"/>
      <c r="IG1192" s="28"/>
      <c r="IH1192" s="28"/>
      <c r="II1192" s="28"/>
      <c r="IJ1192" s="28"/>
      <c r="IK1192" s="28"/>
      <c r="IL1192" s="28"/>
      <c r="IM1192" s="28"/>
      <c r="IN1192" s="28"/>
      <c r="IO1192" s="28"/>
      <c r="IP1192" s="28"/>
      <c r="IQ1192" s="28"/>
      <c r="IR1192" s="28"/>
      <c r="IS1192" s="28"/>
      <c r="IT1192" s="28"/>
      <c r="IU1192" s="28"/>
      <c r="IV1192" s="28"/>
    </row>
    <row r="1193" spans="1:256" s="54" customFormat="1" ht="18">
      <c r="A1193" s="364" t="s">
        <v>657</v>
      </c>
      <c r="B1193" s="292"/>
      <c r="C1193" s="292"/>
      <c r="D1193" s="54" t="s">
        <v>131</v>
      </c>
      <c r="E1193" s="54">
        <f t="shared" si="21"/>
        <v>1</v>
      </c>
      <c r="F1193" s="305">
        <f t="shared" si="22"/>
        <v>0</v>
      </c>
      <c r="H1193" s="300"/>
      <c r="I1193" s="300"/>
      <c r="J1193" s="300"/>
      <c r="K1193" s="300"/>
      <c r="L1193" s="28"/>
      <c r="M1193" s="300"/>
      <c r="N1193" s="28"/>
      <c r="R1193" s="202"/>
      <c r="T1193" s="28"/>
      <c r="U1193" s="28"/>
      <c r="V1193" s="28"/>
      <c r="AA1193" s="202"/>
      <c r="AC1193" s="28"/>
      <c r="AD1193" s="28"/>
      <c r="AE1193" s="28"/>
      <c r="AJ1193" s="202"/>
      <c r="AL1193" s="28"/>
      <c r="AM1193" s="28"/>
      <c r="AN1193" s="28"/>
      <c r="AS1193" s="202"/>
      <c r="AU1193" s="28"/>
      <c r="AV1193" s="28"/>
      <c r="AW1193" s="28"/>
      <c r="BB1193" s="202"/>
      <c r="BD1193" s="28"/>
      <c r="BE1193" s="28"/>
      <c r="BF1193" s="28"/>
      <c r="BK1193" s="202"/>
      <c r="BM1193" s="28"/>
      <c r="BN1193" s="28"/>
      <c r="BO1193" s="28"/>
      <c r="BT1193" s="202"/>
      <c r="BV1193" s="28"/>
      <c r="BW1193" s="28"/>
      <c r="BX1193" s="28"/>
      <c r="CC1193" s="202"/>
      <c r="CE1193" s="28"/>
      <c r="CF1193" s="28"/>
      <c r="CG1193" s="28"/>
      <c r="CL1193" s="202"/>
      <c r="CN1193" s="28"/>
      <c r="CO1193" s="28"/>
      <c r="CP1193" s="28"/>
      <c r="CU1193" s="202"/>
      <c r="CW1193" s="28"/>
      <c r="CX1193" s="28"/>
      <c r="CY1193" s="28"/>
      <c r="DD1193" s="202"/>
      <c r="DF1193" s="28"/>
      <c r="DG1193" s="28"/>
      <c r="DH1193" s="28"/>
      <c r="DM1193" s="202"/>
      <c r="DO1193" s="28"/>
      <c r="DP1193" s="28"/>
      <c r="DQ1193" s="28"/>
      <c r="DV1193" s="202"/>
      <c r="DX1193" s="28"/>
      <c r="DY1193" s="28"/>
      <c r="DZ1193" s="28"/>
      <c r="EE1193" s="202"/>
      <c r="EG1193" s="28"/>
      <c r="EH1193" s="28"/>
      <c r="EI1193" s="28"/>
      <c r="EN1193" s="202"/>
      <c r="EP1193" s="28"/>
      <c r="EQ1193" s="28"/>
      <c r="ER1193" s="28"/>
      <c r="EW1193" s="202"/>
      <c r="EY1193" s="28"/>
      <c r="EZ1193" s="28"/>
      <c r="FA1193" s="28"/>
      <c r="FF1193" s="202"/>
      <c r="FH1193" s="28"/>
      <c r="FI1193" s="28"/>
      <c r="FJ1193" s="28"/>
      <c r="FO1193" s="202"/>
      <c r="FQ1193" s="28"/>
      <c r="FR1193" s="28"/>
      <c r="FS1193" s="28"/>
      <c r="FX1193" s="202"/>
      <c r="FZ1193" s="28"/>
      <c r="GA1193" s="28"/>
      <c r="GB1193" s="28"/>
      <c r="GG1193" s="202"/>
      <c r="GI1193" s="28"/>
      <c r="GJ1193" s="28"/>
      <c r="GK1193" s="28"/>
      <c r="GP1193" s="202"/>
      <c r="GR1193" s="28"/>
      <c r="GS1193" s="28"/>
      <c r="GT1193" s="28"/>
      <c r="GY1193" s="202"/>
      <c r="HA1193" s="28"/>
      <c r="HB1193" s="28"/>
      <c r="HC1193" s="28"/>
      <c r="HH1193" s="202"/>
      <c r="HJ1193" s="28"/>
      <c r="HK1193" s="28"/>
      <c r="HL1193" s="28"/>
      <c r="HQ1193" s="28"/>
      <c r="HR1193" s="28"/>
      <c r="HS1193" s="28"/>
      <c r="HT1193" s="28"/>
      <c r="HU1193" s="28"/>
      <c r="HV1193" s="28"/>
      <c r="HW1193" s="28"/>
      <c r="HX1193" s="28"/>
      <c r="HY1193" s="28"/>
      <c r="HZ1193" s="28"/>
      <c r="IA1193" s="28"/>
      <c r="IB1193" s="28"/>
      <c r="IC1193" s="28"/>
      <c r="ID1193" s="28"/>
      <c r="IE1193" s="28"/>
      <c r="IF1193" s="28"/>
      <c r="IG1193" s="28"/>
      <c r="IH1193" s="28"/>
      <c r="II1193" s="28"/>
      <c r="IJ1193" s="28"/>
      <c r="IK1193" s="28"/>
      <c r="IL1193" s="28"/>
      <c r="IM1193" s="28"/>
      <c r="IN1193" s="28"/>
      <c r="IO1193" s="28"/>
      <c r="IP1193" s="28"/>
      <c r="IQ1193" s="28"/>
      <c r="IR1193" s="28"/>
      <c r="IS1193" s="28"/>
      <c r="IT1193" s="28"/>
      <c r="IU1193" s="28"/>
      <c r="IV1193" s="28"/>
    </row>
    <row r="1194" spans="1:256" s="54" customFormat="1" ht="18">
      <c r="A1194" s="364" t="s">
        <v>625</v>
      </c>
      <c r="B1194" s="28"/>
      <c r="C1194" s="292"/>
      <c r="D1194" s="365" t="s">
        <v>129</v>
      </c>
      <c r="E1194" s="54">
        <f t="shared" si="21"/>
        <v>8</v>
      </c>
      <c r="F1194" s="305">
        <f t="shared" si="22"/>
        <v>45</v>
      </c>
      <c r="H1194" s="28">
        <v>13</v>
      </c>
      <c r="I1194" s="28">
        <v>32</v>
      </c>
      <c r="J1194" s="28"/>
      <c r="K1194" s="28"/>
      <c r="L1194" s="28"/>
      <c r="M1194" s="28"/>
      <c r="N1194" s="28"/>
      <c r="R1194" s="202"/>
      <c r="T1194" s="28"/>
      <c r="U1194" s="28"/>
      <c r="V1194" s="28"/>
      <c r="AA1194" s="202"/>
      <c r="AC1194" s="28"/>
      <c r="AD1194" s="28"/>
      <c r="AE1194" s="28"/>
      <c r="AJ1194" s="202"/>
      <c r="AL1194" s="28"/>
      <c r="AM1194" s="28"/>
      <c r="AN1194" s="28"/>
      <c r="AS1194" s="202"/>
      <c r="AU1194" s="28"/>
      <c r="AV1194" s="28"/>
      <c r="AW1194" s="28"/>
      <c r="BB1194" s="202"/>
      <c r="BD1194" s="28"/>
      <c r="BE1194" s="28"/>
      <c r="BF1194" s="28"/>
      <c r="BK1194" s="202"/>
      <c r="BM1194" s="28"/>
      <c r="BN1194" s="28"/>
      <c r="BO1194" s="28"/>
      <c r="BT1194" s="202"/>
      <c r="BV1194" s="28"/>
      <c r="BW1194" s="28"/>
      <c r="BX1194" s="28"/>
      <c r="CC1194" s="202"/>
      <c r="CE1194" s="28"/>
      <c r="CF1194" s="28"/>
      <c r="CG1194" s="28"/>
      <c r="CL1194" s="202"/>
      <c r="CN1194" s="28"/>
      <c r="CO1194" s="28"/>
      <c r="CP1194" s="28"/>
      <c r="CU1194" s="202"/>
      <c r="CW1194" s="28"/>
      <c r="CX1194" s="28"/>
      <c r="CY1194" s="28"/>
      <c r="DD1194" s="202"/>
      <c r="DF1194" s="28"/>
      <c r="DG1194" s="28"/>
      <c r="DH1194" s="28"/>
      <c r="DM1194" s="202"/>
      <c r="DO1194" s="28"/>
      <c r="DP1194" s="28"/>
      <c r="DQ1194" s="28"/>
      <c r="DV1194" s="202"/>
      <c r="DX1194" s="28"/>
      <c r="DY1194" s="28"/>
      <c r="DZ1194" s="28"/>
      <c r="EE1194" s="202"/>
      <c r="EG1194" s="28"/>
      <c r="EH1194" s="28"/>
      <c r="EI1194" s="28"/>
      <c r="EN1194" s="202"/>
      <c r="EP1194" s="28"/>
      <c r="EQ1194" s="28"/>
      <c r="ER1194" s="28"/>
      <c r="EW1194" s="202"/>
      <c r="EY1194" s="28"/>
      <c r="EZ1194" s="28"/>
      <c r="FA1194" s="28"/>
      <c r="FF1194" s="202"/>
      <c r="FH1194" s="28"/>
      <c r="FI1194" s="28"/>
      <c r="FJ1194" s="28"/>
      <c r="FO1194" s="202"/>
      <c r="FQ1194" s="28"/>
      <c r="FR1194" s="28"/>
      <c r="FS1194" s="28"/>
      <c r="FX1194" s="202"/>
      <c r="FZ1194" s="28"/>
      <c r="GA1194" s="28"/>
      <c r="GB1194" s="28"/>
      <c r="GG1194" s="202"/>
      <c r="GI1194" s="28"/>
      <c r="GJ1194" s="28"/>
      <c r="GK1194" s="28"/>
      <c r="GP1194" s="202"/>
      <c r="GR1194" s="28"/>
      <c r="GS1194" s="28"/>
      <c r="GT1194" s="28"/>
      <c r="GY1194" s="202"/>
      <c r="HA1194" s="28"/>
      <c r="HB1194" s="28"/>
      <c r="HC1194" s="28"/>
      <c r="HH1194" s="202"/>
      <c r="HJ1194" s="28"/>
      <c r="HK1194" s="28"/>
      <c r="HL1194" s="28"/>
      <c r="HQ1194" s="28"/>
      <c r="HR1194" s="28"/>
      <c r="HS1194" s="28"/>
      <c r="HT1194" s="28"/>
      <c r="HU1194" s="28"/>
      <c r="HV1194" s="28"/>
      <c r="HW1194" s="28"/>
      <c r="HX1194" s="28"/>
      <c r="HY1194" s="28"/>
      <c r="HZ1194" s="28"/>
      <c r="IA1194" s="28"/>
      <c r="IB1194" s="28"/>
      <c r="IC1194" s="28"/>
      <c r="ID1194" s="28"/>
      <c r="IE1194" s="28"/>
      <c r="IF1194" s="28"/>
      <c r="IG1194" s="28"/>
      <c r="IH1194" s="28"/>
      <c r="II1194" s="28"/>
      <c r="IJ1194" s="28"/>
      <c r="IK1194" s="28"/>
      <c r="IL1194" s="28"/>
      <c r="IM1194" s="28"/>
      <c r="IN1194" s="28"/>
      <c r="IO1194" s="28"/>
      <c r="IP1194" s="28"/>
      <c r="IQ1194" s="28"/>
      <c r="IR1194" s="28"/>
      <c r="IS1194" s="28"/>
      <c r="IT1194" s="28"/>
      <c r="IU1194" s="28"/>
      <c r="IV1194" s="28"/>
    </row>
    <row r="1195" spans="1:256" s="54" customFormat="1" ht="18">
      <c r="A1195" s="364" t="s">
        <v>2437</v>
      </c>
      <c r="B1195" s="28"/>
      <c r="C1195" s="292"/>
      <c r="D1195" s="365" t="s">
        <v>129</v>
      </c>
      <c r="E1195" s="54">
        <f t="shared" si="21"/>
        <v>0</v>
      </c>
      <c r="F1195" s="305">
        <f t="shared" si="22"/>
        <v>0</v>
      </c>
      <c r="H1195" s="28"/>
      <c r="I1195" s="28"/>
      <c r="J1195" s="28"/>
      <c r="K1195" s="28"/>
      <c r="L1195" s="28"/>
      <c r="M1195" s="28"/>
      <c r="N1195" s="28"/>
      <c r="R1195" s="202"/>
      <c r="T1195" s="28"/>
      <c r="U1195" s="28"/>
      <c r="V1195" s="28"/>
      <c r="AA1195" s="202"/>
      <c r="AC1195" s="28"/>
      <c r="AD1195" s="28"/>
      <c r="AE1195" s="28"/>
      <c r="AJ1195" s="202"/>
      <c r="AL1195" s="28"/>
      <c r="AM1195" s="28"/>
      <c r="AN1195" s="28"/>
      <c r="AS1195" s="202"/>
      <c r="AU1195" s="28"/>
      <c r="AV1195" s="28"/>
      <c r="AW1195" s="28"/>
      <c r="BB1195" s="202"/>
      <c r="BD1195" s="28"/>
      <c r="BE1195" s="28"/>
      <c r="BF1195" s="28"/>
      <c r="BK1195" s="202"/>
      <c r="BM1195" s="28"/>
      <c r="BN1195" s="28"/>
      <c r="BO1195" s="28"/>
      <c r="BT1195" s="202"/>
      <c r="BV1195" s="28"/>
      <c r="BW1195" s="28"/>
      <c r="BX1195" s="28"/>
      <c r="CC1195" s="202"/>
      <c r="CE1195" s="28"/>
      <c r="CF1195" s="28"/>
      <c r="CG1195" s="28"/>
      <c r="CL1195" s="202"/>
      <c r="CN1195" s="28"/>
      <c r="CO1195" s="28"/>
      <c r="CP1195" s="28"/>
      <c r="CU1195" s="202"/>
      <c r="CW1195" s="28"/>
      <c r="CX1195" s="28"/>
      <c r="CY1195" s="28"/>
      <c r="DD1195" s="202"/>
      <c r="DF1195" s="28"/>
      <c r="DG1195" s="28"/>
      <c r="DH1195" s="28"/>
      <c r="DM1195" s="202"/>
      <c r="DO1195" s="28"/>
      <c r="DP1195" s="28"/>
      <c r="DQ1195" s="28"/>
      <c r="DV1195" s="202"/>
      <c r="DX1195" s="28"/>
      <c r="DY1195" s="28"/>
      <c r="DZ1195" s="28"/>
      <c r="EE1195" s="202"/>
      <c r="EG1195" s="28"/>
      <c r="EH1195" s="28"/>
      <c r="EI1195" s="28"/>
      <c r="EN1195" s="202"/>
      <c r="EP1195" s="28"/>
      <c r="EQ1195" s="28"/>
      <c r="ER1195" s="28"/>
      <c r="EW1195" s="202"/>
      <c r="EY1195" s="28"/>
      <c r="EZ1195" s="28"/>
      <c r="FA1195" s="28"/>
      <c r="FF1195" s="202"/>
      <c r="FH1195" s="28"/>
      <c r="FI1195" s="28"/>
      <c r="FJ1195" s="28"/>
      <c r="FO1195" s="202"/>
      <c r="FQ1195" s="28"/>
      <c r="FR1195" s="28"/>
      <c r="FS1195" s="28"/>
      <c r="FX1195" s="202"/>
      <c r="FZ1195" s="28"/>
      <c r="GA1195" s="28"/>
      <c r="GB1195" s="28"/>
      <c r="GG1195" s="202"/>
      <c r="GI1195" s="28"/>
      <c r="GJ1195" s="28"/>
      <c r="GK1195" s="28"/>
      <c r="GP1195" s="202"/>
      <c r="GR1195" s="28"/>
      <c r="GS1195" s="28"/>
      <c r="GT1195" s="28"/>
      <c r="GY1195" s="202"/>
      <c r="HA1195" s="28"/>
      <c r="HB1195" s="28"/>
      <c r="HC1195" s="28"/>
      <c r="HH1195" s="202"/>
      <c r="HJ1195" s="28"/>
      <c r="HK1195" s="28"/>
      <c r="HL1195" s="28"/>
      <c r="HQ1195" s="28"/>
      <c r="HR1195" s="28"/>
      <c r="HS1195" s="28"/>
      <c r="HT1195" s="28"/>
      <c r="HU1195" s="28"/>
      <c r="HV1195" s="28"/>
      <c r="HW1195" s="28"/>
      <c r="HX1195" s="28"/>
      <c r="HY1195" s="28"/>
      <c r="HZ1195" s="28"/>
      <c r="IA1195" s="28"/>
      <c r="IB1195" s="28"/>
      <c r="IC1195" s="28"/>
      <c r="ID1195" s="28"/>
      <c r="IE1195" s="28"/>
      <c r="IF1195" s="28"/>
      <c r="IG1195" s="28"/>
      <c r="IH1195" s="28"/>
      <c r="II1195" s="28"/>
      <c r="IJ1195" s="28"/>
      <c r="IK1195" s="28"/>
      <c r="IL1195" s="28"/>
      <c r="IM1195" s="28"/>
      <c r="IN1195" s="28"/>
      <c r="IO1195" s="28"/>
      <c r="IP1195" s="28"/>
      <c r="IQ1195" s="28"/>
      <c r="IR1195" s="28"/>
      <c r="IS1195" s="28"/>
      <c r="IT1195" s="28"/>
      <c r="IU1195" s="28"/>
      <c r="IV1195" s="28"/>
    </row>
    <row r="1196" spans="1:256" s="54" customFormat="1" ht="18">
      <c r="A1196" s="364" t="s">
        <v>2438</v>
      </c>
      <c r="B1196" s="28"/>
      <c r="C1196" s="292"/>
      <c r="D1196" s="365" t="s">
        <v>129</v>
      </c>
      <c r="E1196" s="54">
        <f t="shared" si="21"/>
        <v>0</v>
      </c>
      <c r="F1196" s="305">
        <f t="shared" si="22"/>
        <v>0</v>
      </c>
      <c r="H1196" s="28"/>
      <c r="I1196" s="28"/>
      <c r="J1196" s="28"/>
      <c r="K1196" s="28"/>
      <c r="L1196" s="28"/>
      <c r="M1196" s="28"/>
      <c r="N1196" s="28"/>
      <c r="R1196" s="202"/>
      <c r="T1196" s="28"/>
      <c r="U1196" s="28"/>
      <c r="V1196" s="28"/>
      <c r="AA1196" s="202"/>
      <c r="AC1196" s="28"/>
      <c r="AD1196" s="28"/>
      <c r="AE1196" s="28"/>
      <c r="AJ1196" s="202"/>
      <c r="AL1196" s="28"/>
      <c r="AM1196" s="28"/>
      <c r="AN1196" s="28"/>
      <c r="AS1196" s="202"/>
      <c r="AU1196" s="28"/>
      <c r="AV1196" s="28"/>
      <c r="AW1196" s="28"/>
      <c r="BB1196" s="202"/>
      <c r="BD1196" s="28"/>
      <c r="BE1196" s="28"/>
      <c r="BF1196" s="28"/>
      <c r="BK1196" s="202"/>
      <c r="BM1196" s="28"/>
      <c r="BN1196" s="28"/>
      <c r="BO1196" s="28"/>
      <c r="BT1196" s="202"/>
      <c r="BV1196" s="28"/>
      <c r="BW1196" s="28"/>
      <c r="BX1196" s="28"/>
      <c r="CC1196" s="202"/>
      <c r="CE1196" s="28"/>
      <c r="CF1196" s="28"/>
      <c r="CG1196" s="28"/>
      <c r="CL1196" s="202"/>
      <c r="CN1196" s="28"/>
      <c r="CO1196" s="28"/>
      <c r="CP1196" s="28"/>
      <c r="CU1196" s="202"/>
      <c r="CW1196" s="28"/>
      <c r="CX1196" s="28"/>
      <c r="CY1196" s="28"/>
      <c r="DD1196" s="202"/>
      <c r="DF1196" s="28"/>
      <c r="DG1196" s="28"/>
      <c r="DH1196" s="28"/>
      <c r="DM1196" s="202"/>
      <c r="DO1196" s="28"/>
      <c r="DP1196" s="28"/>
      <c r="DQ1196" s="28"/>
      <c r="DV1196" s="202"/>
      <c r="DX1196" s="28"/>
      <c r="DY1196" s="28"/>
      <c r="DZ1196" s="28"/>
      <c r="EE1196" s="202"/>
      <c r="EG1196" s="28"/>
      <c r="EH1196" s="28"/>
      <c r="EI1196" s="28"/>
      <c r="EN1196" s="202"/>
      <c r="EP1196" s="28"/>
      <c r="EQ1196" s="28"/>
      <c r="ER1196" s="28"/>
      <c r="EW1196" s="202"/>
      <c r="EY1196" s="28"/>
      <c r="EZ1196" s="28"/>
      <c r="FA1196" s="28"/>
      <c r="FF1196" s="202"/>
      <c r="FH1196" s="28"/>
      <c r="FI1196" s="28"/>
      <c r="FJ1196" s="28"/>
      <c r="FO1196" s="202"/>
      <c r="FQ1196" s="28"/>
      <c r="FR1196" s="28"/>
      <c r="FS1196" s="28"/>
      <c r="FX1196" s="202"/>
      <c r="FZ1196" s="28"/>
      <c r="GA1196" s="28"/>
      <c r="GB1196" s="28"/>
      <c r="GG1196" s="202"/>
      <c r="GI1196" s="28"/>
      <c r="GJ1196" s="28"/>
      <c r="GK1196" s="28"/>
      <c r="GP1196" s="202"/>
      <c r="GR1196" s="28"/>
      <c r="GS1196" s="28"/>
      <c r="GT1196" s="28"/>
      <c r="GY1196" s="202"/>
      <c r="HA1196" s="28"/>
      <c r="HB1196" s="28"/>
      <c r="HC1196" s="28"/>
      <c r="HH1196" s="202"/>
      <c r="HJ1196" s="28"/>
      <c r="HK1196" s="28"/>
      <c r="HL1196" s="28"/>
      <c r="HQ1196" s="28"/>
      <c r="HR1196" s="28"/>
      <c r="HS1196" s="28"/>
      <c r="HT1196" s="28"/>
      <c r="HU1196" s="28"/>
      <c r="HV1196" s="28"/>
      <c r="HW1196" s="28"/>
      <c r="HX1196" s="28"/>
      <c r="HY1196" s="28"/>
      <c r="HZ1196" s="28"/>
      <c r="IA1196" s="28"/>
      <c r="IB1196" s="28"/>
      <c r="IC1196" s="28"/>
      <c r="ID1196" s="28"/>
      <c r="IE1196" s="28"/>
      <c r="IF1196" s="28"/>
      <c r="IG1196" s="28"/>
      <c r="IH1196" s="28"/>
      <c r="II1196" s="28"/>
      <c r="IJ1196" s="28"/>
      <c r="IK1196" s="28"/>
      <c r="IL1196" s="28"/>
      <c r="IM1196" s="28"/>
      <c r="IN1196" s="28"/>
      <c r="IO1196" s="28"/>
      <c r="IP1196" s="28"/>
      <c r="IQ1196" s="28"/>
      <c r="IR1196" s="28"/>
      <c r="IS1196" s="28"/>
      <c r="IT1196" s="28"/>
      <c r="IU1196" s="28"/>
      <c r="IV1196" s="28"/>
    </row>
    <row r="1197" spans="1:256" s="54" customFormat="1" ht="18">
      <c r="A1197" s="364" t="s">
        <v>929</v>
      </c>
      <c r="B1197" s="292"/>
      <c r="C1197" s="292"/>
      <c r="D1197" s="54" t="s">
        <v>132</v>
      </c>
      <c r="E1197" s="54">
        <f t="shared" si="21"/>
        <v>1</v>
      </c>
      <c r="F1197" s="305">
        <f t="shared" si="22"/>
        <v>40</v>
      </c>
      <c r="H1197" s="28">
        <v>40</v>
      </c>
      <c r="I1197" s="28"/>
      <c r="J1197" s="28"/>
      <c r="K1197" s="28"/>
      <c r="L1197" s="28"/>
      <c r="M1197" s="28"/>
      <c r="N1197" s="28"/>
      <c r="R1197" s="202"/>
      <c r="T1197" s="28"/>
      <c r="U1197" s="28"/>
      <c r="V1197" s="28"/>
      <c r="AA1197" s="202"/>
      <c r="AC1197" s="28"/>
      <c r="AD1197" s="28"/>
      <c r="AE1197" s="28"/>
      <c r="AJ1197" s="202"/>
      <c r="AL1197" s="28"/>
      <c r="AM1197" s="28"/>
      <c r="AN1197" s="28"/>
      <c r="AS1197" s="202"/>
      <c r="AU1197" s="28"/>
      <c r="AV1197" s="28"/>
      <c r="AW1197" s="28"/>
      <c r="BB1197" s="202"/>
      <c r="BD1197" s="28"/>
      <c r="BE1197" s="28"/>
      <c r="BF1197" s="28"/>
      <c r="BK1197" s="202"/>
      <c r="BM1197" s="28"/>
      <c r="BN1197" s="28"/>
      <c r="BO1197" s="28"/>
      <c r="BT1197" s="202"/>
      <c r="BV1197" s="28"/>
      <c r="BW1197" s="28"/>
      <c r="BX1197" s="28"/>
      <c r="CC1197" s="202"/>
      <c r="CE1197" s="28"/>
      <c r="CF1197" s="28"/>
      <c r="CG1197" s="28"/>
      <c r="CL1197" s="202"/>
      <c r="CN1197" s="28"/>
      <c r="CO1197" s="28"/>
      <c r="CP1197" s="28"/>
      <c r="CU1197" s="202"/>
      <c r="CW1197" s="28"/>
      <c r="CX1197" s="28"/>
      <c r="CY1197" s="28"/>
      <c r="DD1197" s="202"/>
      <c r="DF1197" s="28"/>
      <c r="DG1197" s="28"/>
      <c r="DH1197" s="28"/>
      <c r="DM1197" s="202"/>
      <c r="DO1197" s="28"/>
      <c r="DP1197" s="28"/>
      <c r="DQ1197" s="28"/>
      <c r="DV1197" s="202"/>
      <c r="DX1197" s="28"/>
      <c r="DY1197" s="28"/>
      <c r="DZ1197" s="28"/>
      <c r="EE1197" s="202"/>
      <c r="EG1197" s="28"/>
      <c r="EH1197" s="28"/>
      <c r="EI1197" s="28"/>
      <c r="EN1197" s="202"/>
      <c r="EP1197" s="28"/>
      <c r="EQ1197" s="28"/>
      <c r="ER1197" s="28"/>
      <c r="EW1197" s="202"/>
      <c r="EY1197" s="28"/>
      <c r="EZ1197" s="28"/>
      <c r="FA1197" s="28"/>
      <c r="FF1197" s="202"/>
      <c r="FH1197" s="28"/>
      <c r="FI1197" s="28"/>
      <c r="FJ1197" s="28"/>
      <c r="FO1197" s="202"/>
      <c r="FQ1197" s="28"/>
      <c r="FR1197" s="28"/>
      <c r="FS1197" s="28"/>
      <c r="FX1197" s="202"/>
      <c r="FZ1197" s="28"/>
      <c r="GA1197" s="28"/>
      <c r="GB1197" s="28"/>
      <c r="GG1197" s="202"/>
      <c r="GI1197" s="28"/>
      <c r="GJ1197" s="28"/>
      <c r="GK1197" s="28"/>
      <c r="GP1197" s="202"/>
      <c r="GR1197" s="28"/>
      <c r="GS1197" s="28"/>
      <c r="GT1197" s="28"/>
      <c r="GY1197" s="202"/>
      <c r="HA1197" s="28"/>
      <c r="HB1197" s="28"/>
      <c r="HC1197" s="28"/>
      <c r="HH1197" s="202"/>
      <c r="HJ1197" s="28"/>
      <c r="HK1197" s="28"/>
      <c r="HL1197" s="28"/>
      <c r="HQ1197" s="28"/>
      <c r="HR1197" s="28"/>
      <c r="HS1197" s="28"/>
      <c r="HT1197" s="28"/>
      <c r="HU1197" s="28"/>
      <c r="HV1197" s="28"/>
      <c r="HW1197" s="28"/>
      <c r="HX1197" s="28"/>
      <c r="HY1197" s="28"/>
      <c r="HZ1197" s="28"/>
      <c r="IA1197" s="28"/>
      <c r="IB1197" s="28"/>
      <c r="IC1197" s="28"/>
      <c r="ID1197" s="28"/>
      <c r="IE1197" s="28"/>
      <c r="IF1197" s="28"/>
      <c r="IG1197" s="28"/>
      <c r="IH1197" s="28"/>
      <c r="II1197" s="28"/>
      <c r="IJ1197" s="28"/>
      <c r="IK1197" s="28"/>
      <c r="IL1197" s="28"/>
      <c r="IM1197" s="28"/>
      <c r="IN1197" s="28"/>
      <c r="IO1197" s="28"/>
      <c r="IP1197" s="28"/>
      <c r="IQ1197" s="28"/>
      <c r="IR1197" s="28"/>
      <c r="IS1197" s="28"/>
      <c r="IT1197" s="28"/>
      <c r="IU1197" s="28"/>
      <c r="IV1197" s="28"/>
    </row>
    <row r="1198" spans="1:256" s="54" customFormat="1" ht="18">
      <c r="A1198" s="364" t="s">
        <v>2439</v>
      </c>
      <c r="B1198" s="28"/>
      <c r="C1198" s="292"/>
      <c r="D1198" s="365" t="s">
        <v>129</v>
      </c>
      <c r="E1198" s="54">
        <f t="shared" si="21"/>
        <v>0</v>
      </c>
      <c r="F1198" s="305">
        <f t="shared" si="22"/>
        <v>0</v>
      </c>
      <c r="H1198" s="28"/>
      <c r="I1198" s="28"/>
      <c r="J1198" s="28"/>
      <c r="K1198" s="28"/>
      <c r="L1198" s="28"/>
      <c r="M1198" s="28"/>
      <c r="N1198" s="28"/>
      <c r="R1198" s="202"/>
      <c r="T1198" s="28"/>
      <c r="U1198" s="28"/>
      <c r="V1198" s="28"/>
      <c r="AA1198" s="202"/>
      <c r="AC1198" s="28"/>
      <c r="AD1198" s="28"/>
      <c r="AE1198" s="28"/>
      <c r="AJ1198" s="202"/>
      <c r="AL1198" s="28"/>
      <c r="AM1198" s="28"/>
      <c r="AN1198" s="28"/>
      <c r="AS1198" s="202"/>
      <c r="AU1198" s="28"/>
      <c r="AV1198" s="28"/>
      <c r="AW1198" s="28"/>
      <c r="BB1198" s="202"/>
      <c r="BD1198" s="28"/>
      <c r="BE1198" s="28"/>
      <c r="BF1198" s="28"/>
      <c r="BK1198" s="202"/>
      <c r="BM1198" s="28"/>
      <c r="BN1198" s="28"/>
      <c r="BO1198" s="28"/>
      <c r="BT1198" s="202"/>
      <c r="BV1198" s="28"/>
      <c r="BW1198" s="28"/>
      <c r="BX1198" s="28"/>
      <c r="CC1198" s="202"/>
      <c r="CE1198" s="28"/>
      <c r="CF1198" s="28"/>
      <c r="CG1198" s="28"/>
      <c r="CL1198" s="202"/>
      <c r="CN1198" s="28"/>
      <c r="CO1198" s="28"/>
      <c r="CP1198" s="28"/>
      <c r="CU1198" s="202"/>
      <c r="CW1198" s="28"/>
      <c r="CX1198" s="28"/>
      <c r="CY1198" s="28"/>
      <c r="DD1198" s="202"/>
      <c r="DF1198" s="28"/>
      <c r="DG1198" s="28"/>
      <c r="DH1198" s="28"/>
      <c r="DM1198" s="202"/>
      <c r="DO1198" s="28"/>
      <c r="DP1198" s="28"/>
      <c r="DQ1198" s="28"/>
      <c r="DV1198" s="202"/>
      <c r="DX1198" s="28"/>
      <c r="DY1198" s="28"/>
      <c r="DZ1198" s="28"/>
      <c r="EE1198" s="202"/>
      <c r="EG1198" s="28"/>
      <c r="EH1198" s="28"/>
      <c r="EI1198" s="28"/>
      <c r="EN1198" s="202"/>
      <c r="EP1198" s="28"/>
      <c r="EQ1198" s="28"/>
      <c r="ER1198" s="28"/>
      <c r="EW1198" s="202"/>
      <c r="EY1198" s="28"/>
      <c r="EZ1198" s="28"/>
      <c r="FA1198" s="28"/>
      <c r="FF1198" s="202"/>
      <c r="FH1198" s="28"/>
      <c r="FI1198" s="28"/>
      <c r="FJ1198" s="28"/>
      <c r="FO1198" s="202"/>
      <c r="FQ1198" s="28"/>
      <c r="FR1198" s="28"/>
      <c r="FS1198" s="28"/>
      <c r="FX1198" s="202"/>
      <c r="FZ1198" s="28"/>
      <c r="GA1198" s="28"/>
      <c r="GB1198" s="28"/>
      <c r="GG1198" s="202"/>
      <c r="GI1198" s="28"/>
      <c r="GJ1198" s="28"/>
      <c r="GK1198" s="28"/>
      <c r="GP1198" s="202"/>
      <c r="GR1198" s="28"/>
      <c r="GS1198" s="28"/>
      <c r="GT1198" s="28"/>
      <c r="GY1198" s="202"/>
      <c r="HA1198" s="28"/>
      <c r="HB1198" s="28"/>
      <c r="HC1198" s="28"/>
      <c r="HH1198" s="202"/>
      <c r="HJ1198" s="28"/>
      <c r="HK1198" s="28"/>
      <c r="HL1198" s="28"/>
      <c r="HQ1198" s="28"/>
      <c r="HR1198" s="28"/>
      <c r="HS1198" s="28"/>
      <c r="HT1198" s="28"/>
      <c r="HU1198" s="28"/>
      <c r="HV1198" s="28"/>
      <c r="HW1198" s="28"/>
      <c r="HX1198" s="28"/>
      <c r="HY1198" s="28"/>
      <c r="HZ1198" s="28"/>
      <c r="IA1198" s="28"/>
      <c r="IB1198" s="28"/>
      <c r="IC1198" s="28"/>
      <c r="ID1198" s="28"/>
      <c r="IE1198" s="28"/>
      <c r="IF1198" s="28"/>
      <c r="IG1198" s="28"/>
      <c r="IH1198" s="28"/>
      <c r="II1198" s="28"/>
      <c r="IJ1198" s="28"/>
      <c r="IK1198" s="28"/>
      <c r="IL1198" s="28"/>
      <c r="IM1198" s="28"/>
      <c r="IN1198" s="28"/>
      <c r="IO1198" s="28"/>
      <c r="IP1198" s="28"/>
      <c r="IQ1198" s="28"/>
      <c r="IR1198" s="28"/>
      <c r="IS1198" s="28"/>
      <c r="IT1198" s="28"/>
      <c r="IU1198" s="28"/>
      <c r="IV1198" s="28"/>
    </row>
    <row r="1199" spans="1:256" s="54" customFormat="1" ht="18">
      <c r="A1199" s="364" t="s">
        <v>601</v>
      </c>
      <c r="B1199" s="292"/>
      <c r="C1199" s="292"/>
      <c r="D1199" s="54" t="s">
        <v>139</v>
      </c>
      <c r="E1199" s="54">
        <f t="shared" si="21"/>
        <v>46</v>
      </c>
      <c r="F1199" s="305">
        <f t="shared" si="22"/>
        <v>627</v>
      </c>
      <c r="G1199" s="54">
        <v>185</v>
      </c>
      <c r="H1199" s="28">
        <v>191</v>
      </c>
      <c r="I1199" s="28">
        <v>168</v>
      </c>
      <c r="J1199" s="28">
        <v>68</v>
      </c>
      <c r="K1199" s="28">
        <v>15</v>
      </c>
      <c r="L1199" s="28"/>
      <c r="M1199" s="239"/>
      <c r="N1199" s="28"/>
      <c r="R1199" s="202"/>
      <c r="T1199" s="28"/>
      <c r="U1199" s="28"/>
      <c r="V1199" s="28"/>
      <c r="AA1199" s="202"/>
      <c r="AC1199" s="28"/>
      <c r="AD1199" s="28"/>
      <c r="AE1199" s="28"/>
      <c r="AJ1199" s="202"/>
      <c r="AL1199" s="28"/>
      <c r="AM1199" s="28"/>
      <c r="AN1199" s="28"/>
      <c r="AS1199" s="202"/>
      <c r="AU1199" s="28"/>
      <c r="AV1199" s="28"/>
      <c r="AW1199" s="28"/>
      <c r="BB1199" s="202"/>
      <c r="BD1199" s="28"/>
      <c r="BE1199" s="28"/>
      <c r="BF1199" s="28"/>
      <c r="BK1199" s="202"/>
      <c r="BM1199" s="28"/>
      <c r="BN1199" s="28"/>
      <c r="BO1199" s="28"/>
      <c r="BT1199" s="202"/>
      <c r="BV1199" s="28"/>
      <c r="BW1199" s="28"/>
      <c r="BX1199" s="28"/>
      <c r="CC1199" s="202"/>
      <c r="CE1199" s="28"/>
      <c r="CF1199" s="28"/>
      <c r="CG1199" s="28"/>
      <c r="CL1199" s="202"/>
      <c r="CN1199" s="28"/>
      <c r="CO1199" s="28"/>
      <c r="CP1199" s="28"/>
      <c r="CU1199" s="202"/>
      <c r="CW1199" s="28"/>
      <c r="CX1199" s="28"/>
      <c r="CY1199" s="28"/>
      <c r="DD1199" s="202"/>
      <c r="DF1199" s="28"/>
      <c r="DG1199" s="28"/>
      <c r="DH1199" s="28"/>
      <c r="DM1199" s="202"/>
      <c r="DO1199" s="28"/>
      <c r="DP1199" s="28"/>
      <c r="DQ1199" s="28"/>
      <c r="DV1199" s="202"/>
      <c r="DX1199" s="28"/>
      <c r="DY1199" s="28"/>
      <c r="DZ1199" s="28"/>
      <c r="EE1199" s="202"/>
      <c r="EG1199" s="28"/>
      <c r="EH1199" s="28"/>
      <c r="EI1199" s="28"/>
      <c r="EN1199" s="202"/>
      <c r="EP1199" s="28"/>
      <c r="EQ1199" s="28"/>
      <c r="ER1199" s="28"/>
      <c r="EW1199" s="202"/>
      <c r="EY1199" s="28"/>
      <c r="EZ1199" s="28"/>
      <c r="FA1199" s="28"/>
      <c r="FF1199" s="202"/>
      <c r="FH1199" s="28"/>
      <c r="FI1199" s="28"/>
      <c r="FJ1199" s="28"/>
      <c r="FO1199" s="202"/>
      <c r="FQ1199" s="28"/>
      <c r="FR1199" s="28"/>
      <c r="FS1199" s="28"/>
      <c r="FX1199" s="202"/>
      <c r="FZ1199" s="28"/>
      <c r="GA1199" s="28"/>
      <c r="GB1199" s="28"/>
      <c r="GG1199" s="202"/>
      <c r="GI1199" s="28"/>
      <c r="GJ1199" s="28"/>
      <c r="GK1199" s="28"/>
      <c r="GP1199" s="202"/>
      <c r="GR1199" s="28"/>
      <c r="GS1199" s="28"/>
      <c r="GT1199" s="28"/>
      <c r="GY1199" s="202"/>
      <c r="HA1199" s="28"/>
      <c r="HB1199" s="28"/>
      <c r="HC1199" s="28"/>
      <c r="HH1199" s="202"/>
      <c r="HJ1199" s="28"/>
      <c r="HK1199" s="28"/>
      <c r="HL1199" s="28"/>
      <c r="HQ1199" s="28"/>
      <c r="HR1199" s="28"/>
      <c r="HS1199" s="28"/>
      <c r="HT1199" s="28"/>
      <c r="HU1199" s="28"/>
      <c r="HV1199" s="28"/>
      <c r="HW1199" s="28"/>
      <c r="HX1199" s="28"/>
      <c r="HY1199" s="28"/>
      <c r="HZ1199" s="28"/>
      <c r="IA1199" s="28"/>
      <c r="IB1199" s="28"/>
      <c r="IC1199" s="28"/>
      <c r="ID1199" s="28"/>
      <c r="IE1199" s="28"/>
      <c r="IF1199" s="28"/>
      <c r="IG1199" s="28"/>
      <c r="IH1199" s="28"/>
      <c r="II1199" s="28"/>
      <c r="IJ1199" s="28"/>
      <c r="IK1199" s="28"/>
      <c r="IL1199" s="28"/>
      <c r="IM1199" s="28"/>
      <c r="IN1199" s="28"/>
      <c r="IO1199" s="28"/>
      <c r="IP1199" s="28"/>
      <c r="IQ1199" s="28"/>
      <c r="IR1199" s="28"/>
      <c r="IS1199" s="28"/>
      <c r="IT1199" s="28"/>
      <c r="IU1199" s="28"/>
      <c r="IV1199" s="28"/>
    </row>
    <row r="1200" spans="1:256" s="54" customFormat="1" ht="18">
      <c r="A1200" s="364" t="s">
        <v>959</v>
      </c>
      <c r="B1200" s="292"/>
      <c r="C1200" s="292"/>
      <c r="D1200" s="54" t="s">
        <v>132</v>
      </c>
      <c r="E1200" s="54">
        <f t="shared" si="21"/>
        <v>4</v>
      </c>
      <c r="F1200" s="305">
        <f t="shared" si="22"/>
        <v>3</v>
      </c>
      <c r="H1200" s="28"/>
      <c r="I1200" s="28"/>
      <c r="J1200" s="28">
        <v>3</v>
      </c>
      <c r="K1200" s="28"/>
      <c r="L1200" s="28"/>
      <c r="M1200" s="28"/>
      <c r="N1200" s="28"/>
      <c r="R1200" s="202"/>
      <c r="T1200" s="28"/>
      <c r="U1200" s="28"/>
      <c r="V1200" s="28"/>
      <c r="AA1200" s="202"/>
      <c r="AC1200" s="28"/>
      <c r="AD1200" s="28"/>
      <c r="AE1200" s="28"/>
      <c r="AJ1200" s="202"/>
      <c r="AL1200" s="28"/>
      <c r="AM1200" s="28"/>
      <c r="AN1200" s="28"/>
      <c r="AS1200" s="202"/>
      <c r="AU1200" s="28"/>
      <c r="AV1200" s="28"/>
      <c r="AW1200" s="28"/>
      <c r="BB1200" s="202"/>
      <c r="BD1200" s="28"/>
      <c r="BE1200" s="28"/>
      <c r="BF1200" s="28"/>
      <c r="BK1200" s="202"/>
      <c r="BM1200" s="28"/>
      <c r="BN1200" s="28"/>
      <c r="BO1200" s="28"/>
      <c r="BT1200" s="202"/>
      <c r="BV1200" s="28"/>
      <c r="BW1200" s="28"/>
      <c r="BX1200" s="28"/>
      <c r="CC1200" s="202"/>
      <c r="CE1200" s="28"/>
      <c r="CF1200" s="28"/>
      <c r="CG1200" s="28"/>
      <c r="CL1200" s="202"/>
      <c r="CN1200" s="28"/>
      <c r="CO1200" s="28"/>
      <c r="CP1200" s="28"/>
      <c r="CU1200" s="202"/>
      <c r="CW1200" s="28"/>
      <c r="CX1200" s="28"/>
      <c r="CY1200" s="28"/>
      <c r="DD1200" s="202"/>
      <c r="DF1200" s="28"/>
      <c r="DG1200" s="28"/>
      <c r="DH1200" s="28"/>
      <c r="DM1200" s="202"/>
      <c r="DO1200" s="28"/>
      <c r="DP1200" s="28"/>
      <c r="DQ1200" s="28"/>
      <c r="DV1200" s="202"/>
      <c r="DX1200" s="28"/>
      <c r="DY1200" s="28"/>
      <c r="DZ1200" s="28"/>
      <c r="EE1200" s="202"/>
      <c r="EG1200" s="28"/>
      <c r="EH1200" s="28"/>
      <c r="EI1200" s="28"/>
      <c r="EN1200" s="202"/>
      <c r="EP1200" s="28"/>
      <c r="EQ1200" s="28"/>
      <c r="ER1200" s="28"/>
      <c r="EW1200" s="202"/>
      <c r="EY1200" s="28"/>
      <c r="EZ1200" s="28"/>
      <c r="FA1200" s="28"/>
      <c r="FF1200" s="202"/>
      <c r="FH1200" s="28"/>
      <c r="FI1200" s="28"/>
      <c r="FJ1200" s="28"/>
      <c r="FO1200" s="202"/>
      <c r="FQ1200" s="28"/>
      <c r="FR1200" s="28"/>
      <c r="FS1200" s="28"/>
      <c r="FX1200" s="202"/>
      <c r="FZ1200" s="28"/>
      <c r="GA1200" s="28"/>
      <c r="GB1200" s="28"/>
      <c r="GG1200" s="202"/>
      <c r="GI1200" s="28"/>
      <c r="GJ1200" s="28"/>
      <c r="GK1200" s="28"/>
      <c r="GP1200" s="202"/>
      <c r="GR1200" s="28"/>
      <c r="GS1200" s="28"/>
      <c r="GT1200" s="28"/>
      <c r="GY1200" s="202"/>
      <c r="HA1200" s="28"/>
      <c r="HB1200" s="28"/>
      <c r="HC1200" s="28"/>
      <c r="HH1200" s="202"/>
      <c r="HJ1200" s="28"/>
      <c r="HK1200" s="28"/>
      <c r="HL1200" s="28"/>
      <c r="HQ1200" s="28"/>
      <c r="HR1200" s="28"/>
      <c r="HS1200" s="28"/>
      <c r="HT1200" s="28"/>
      <c r="HU1200" s="28"/>
      <c r="HV1200" s="28"/>
      <c r="HW1200" s="28"/>
      <c r="HX1200" s="28"/>
      <c r="HY1200" s="28"/>
      <c r="HZ1200" s="28"/>
      <c r="IA1200" s="28"/>
      <c r="IB1200" s="28"/>
      <c r="IC1200" s="28"/>
      <c r="ID1200" s="28"/>
      <c r="IE1200" s="28"/>
      <c r="IF1200" s="28"/>
      <c r="IG1200" s="28"/>
      <c r="IH1200" s="28"/>
      <c r="II1200" s="28"/>
      <c r="IJ1200" s="28"/>
      <c r="IK1200" s="28"/>
      <c r="IL1200" s="28"/>
      <c r="IM1200" s="28"/>
      <c r="IN1200" s="28"/>
      <c r="IO1200" s="28"/>
      <c r="IP1200" s="28"/>
      <c r="IQ1200" s="28"/>
      <c r="IR1200" s="28"/>
      <c r="IS1200" s="28"/>
      <c r="IT1200" s="28"/>
      <c r="IU1200" s="28"/>
      <c r="IV1200" s="28"/>
    </row>
    <row r="1201" spans="1:256" s="54" customFormat="1" ht="18">
      <c r="A1201" s="364" t="s">
        <v>2325</v>
      </c>
      <c r="B1201" s="28"/>
      <c r="C1201" s="292"/>
      <c r="D1201" s="365" t="s">
        <v>129</v>
      </c>
      <c r="E1201" s="54">
        <f t="shared" si="21"/>
        <v>2</v>
      </c>
      <c r="F1201" s="305">
        <f t="shared" si="22"/>
        <v>179</v>
      </c>
      <c r="H1201" s="28">
        <v>65</v>
      </c>
      <c r="I1201" s="28">
        <v>65</v>
      </c>
      <c r="J1201" s="28">
        <v>39</v>
      </c>
      <c r="K1201" s="28">
        <v>10</v>
      </c>
      <c r="L1201" s="28"/>
      <c r="M1201" s="28"/>
      <c r="N1201" s="28"/>
      <c r="R1201" s="202"/>
      <c r="T1201" s="28"/>
      <c r="U1201" s="28"/>
      <c r="V1201" s="28"/>
      <c r="AA1201" s="202"/>
      <c r="AC1201" s="28"/>
      <c r="AD1201" s="28"/>
      <c r="AE1201" s="28"/>
      <c r="AJ1201" s="202"/>
      <c r="AL1201" s="28"/>
      <c r="AM1201" s="28"/>
      <c r="AN1201" s="28"/>
      <c r="AS1201" s="202"/>
      <c r="AU1201" s="28"/>
      <c r="AV1201" s="28"/>
      <c r="AW1201" s="28"/>
      <c r="BB1201" s="202"/>
      <c r="BD1201" s="28"/>
      <c r="BE1201" s="28"/>
      <c r="BF1201" s="28"/>
      <c r="BK1201" s="202"/>
      <c r="BM1201" s="28"/>
      <c r="BN1201" s="28"/>
      <c r="BO1201" s="28"/>
      <c r="BT1201" s="202"/>
      <c r="BV1201" s="28"/>
      <c r="BW1201" s="28"/>
      <c r="BX1201" s="28"/>
      <c r="CC1201" s="202"/>
      <c r="CE1201" s="28"/>
      <c r="CF1201" s="28"/>
      <c r="CG1201" s="28"/>
      <c r="CL1201" s="202"/>
      <c r="CN1201" s="28"/>
      <c r="CO1201" s="28"/>
      <c r="CP1201" s="28"/>
      <c r="CU1201" s="202"/>
      <c r="CW1201" s="28"/>
      <c r="CX1201" s="28"/>
      <c r="CY1201" s="28"/>
      <c r="DD1201" s="202"/>
      <c r="DF1201" s="28"/>
      <c r="DG1201" s="28"/>
      <c r="DH1201" s="28"/>
      <c r="DM1201" s="202"/>
      <c r="DO1201" s="28"/>
      <c r="DP1201" s="28"/>
      <c r="DQ1201" s="28"/>
      <c r="DV1201" s="202"/>
      <c r="DX1201" s="28"/>
      <c r="DY1201" s="28"/>
      <c r="DZ1201" s="28"/>
      <c r="EE1201" s="202"/>
      <c r="EG1201" s="28"/>
      <c r="EH1201" s="28"/>
      <c r="EI1201" s="28"/>
      <c r="EN1201" s="202"/>
      <c r="EP1201" s="28"/>
      <c r="EQ1201" s="28"/>
      <c r="ER1201" s="28"/>
      <c r="EW1201" s="202"/>
      <c r="EY1201" s="28"/>
      <c r="EZ1201" s="28"/>
      <c r="FA1201" s="28"/>
      <c r="FF1201" s="202"/>
      <c r="FH1201" s="28"/>
      <c r="FI1201" s="28"/>
      <c r="FJ1201" s="28"/>
      <c r="FO1201" s="202"/>
      <c r="FQ1201" s="28"/>
      <c r="FR1201" s="28"/>
      <c r="FS1201" s="28"/>
      <c r="FX1201" s="202"/>
      <c r="FZ1201" s="28"/>
      <c r="GA1201" s="28"/>
      <c r="GB1201" s="28"/>
      <c r="GG1201" s="202"/>
      <c r="GI1201" s="28"/>
      <c r="GJ1201" s="28"/>
      <c r="GK1201" s="28"/>
      <c r="GP1201" s="202"/>
      <c r="GR1201" s="28"/>
      <c r="GS1201" s="28"/>
      <c r="GT1201" s="28"/>
      <c r="GY1201" s="202"/>
      <c r="HA1201" s="28"/>
      <c r="HB1201" s="28"/>
      <c r="HC1201" s="28"/>
      <c r="HH1201" s="202"/>
      <c r="HJ1201" s="28"/>
      <c r="HK1201" s="28"/>
      <c r="HL1201" s="28"/>
      <c r="HQ1201" s="28"/>
      <c r="HR1201" s="28"/>
      <c r="HS1201" s="28"/>
      <c r="HT1201" s="28"/>
      <c r="HU1201" s="28"/>
      <c r="HV1201" s="28"/>
      <c r="HW1201" s="28"/>
      <c r="HX1201" s="28"/>
      <c r="HY1201" s="28"/>
      <c r="HZ1201" s="28"/>
      <c r="IA1201" s="28"/>
      <c r="IB1201" s="28"/>
      <c r="IC1201" s="28"/>
      <c r="ID1201" s="28"/>
      <c r="IE1201" s="28"/>
      <c r="IF1201" s="28"/>
      <c r="IG1201" s="28"/>
      <c r="IH1201" s="28"/>
      <c r="II1201" s="28"/>
      <c r="IJ1201" s="28"/>
      <c r="IK1201" s="28"/>
      <c r="IL1201" s="28"/>
      <c r="IM1201" s="28"/>
      <c r="IN1201" s="28"/>
      <c r="IO1201" s="28"/>
      <c r="IP1201" s="28"/>
      <c r="IQ1201" s="28"/>
      <c r="IR1201" s="28"/>
      <c r="IS1201" s="28"/>
      <c r="IT1201" s="28"/>
      <c r="IU1201" s="28"/>
      <c r="IV1201" s="28"/>
    </row>
    <row r="1202" spans="1:256" s="54" customFormat="1" ht="18">
      <c r="A1202" s="364" t="s">
        <v>1895</v>
      </c>
      <c r="B1202" s="292"/>
      <c r="C1202" s="292"/>
      <c r="D1202" s="54" t="s">
        <v>130</v>
      </c>
      <c r="E1202" s="54">
        <f t="shared" si="21"/>
        <v>0</v>
      </c>
      <c r="F1202" s="305">
        <f t="shared" si="22"/>
        <v>62</v>
      </c>
      <c r="H1202" s="28">
        <v>49</v>
      </c>
      <c r="I1202" s="28">
        <v>13</v>
      </c>
      <c r="J1202" s="28"/>
      <c r="K1202" s="28"/>
      <c r="M1202" s="28"/>
      <c r="N1202" s="28"/>
      <c r="R1202" s="202"/>
      <c r="T1202" s="28"/>
      <c r="U1202" s="28"/>
      <c r="V1202" s="28"/>
      <c r="AA1202" s="202"/>
      <c r="AC1202" s="28"/>
      <c r="AD1202" s="28"/>
      <c r="AE1202" s="28"/>
      <c r="AJ1202" s="202"/>
      <c r="AL1202" s="28"/>
      <c r="AM1202" s="28"/>
      <c r="AN1202" s="28"/>
      <c r="AS1202" s="202"/>
      <c r="AU1202" s="28"/>
      <c r="AV1202" s="28"/>
      <c r="AW1202" s="28"/>
      <c r="BB1202" s="202"/>
      <c r="BD1202" s="28"/>
      <c r="BE1202" s="28"/>
      <c r="BF1202" s="28"/>
      <c r="BK1202" s="202"/>
      <c r="BM1202" s="28"/>
      <c r="BN1202" s="28"/>
      <c r="BO1202" s="28"/>
      <c r="BT1202" s="202"/>
      <c r="BV1202" s="28"/>
      <c r="BW1202" s="28"/>
      <c r="BX1202" s="28"/>
      <c r="CC1202" s="202"/>
      <c r="CE1202" s="28"/>
      <c r="CF1202" s="28"/>
      <c r="CG1202" s="28"/>
      <c r="CL1202" s="202"/>
      <c r="CN1202" s="28"/>
      <c r="CO1202" s="28"/>
      <c r="CP1202" s="28"/>
      <c r="CU1202" s="202"/>
      <c r="CW1202" s="28"/>
      <c r="CX1202" s="28"/>
      <c r="CY1202" s="28"/>
      <c r="DD1202" s="202"/>
      <c r="DF1202" s="28"/>
      <c r="DG1202" s="28"/>
      <c r="DH1202" s="28"/>
      <c r="DM1202" s="202"/>
      <c r="DO1202" s="28"/>
      <c r="DP1202" s="28"/>
      <c r="DQ1202" s="28"/>
      <c r="DV1202" s="202"/>
      <c r="DX1202" s="28"/>
      <c r="DY1202" s="28"/>
      <c r="DZ1202" s="28"/>
      <c r="EE1202" s="202"/>
      <c r="EG1202" s="28"/>
      <c r="EH1202" s="28"/>
      <c r="EI1202" s="28"/>
      <c r="EN1202" s="202"/>
      <c r="EP1202" s="28"/>
      <c r="EQ1202" s="28"/>
      <c r="ER1202" s="28"/>
      <c r="EW1202" s="202"/>
      <c r="EY1202" s="28"/>
      <c r="EZ1202" s="28"/>
      <c r="FA1202" s="28"/>
      <c r="FF1202" s="202"/>
      <c r="FH1202" s="28"/>
      <c r="FI1202" s="28"/>
      <c r="FJ1202" s="28"/>
      <c r="FO1202" s="202"/>
      <c r="FQ1202" s="28"/>
      <c r="FR1202" s="28"/>
      <c r="FS1202" s="28"/>
      <c r="FX1202" s="202"/>
      <c r="FZ1202" s="28"/>
      <c r="GA1202" s="28"/>
      <c r="GB1202" s="28"/>
      <c r="GG1202" s="202"/>
      <c r="GI1202" s="28"/>
      <c r="GJ1202" s="28"/>
      <c r="GK1202" s="28"/>
      <c r="GP1202" s="202"/>
      <c r="GR1202" s="28"/>
      <c r="GS1202" s="28"/>
      <c r="GT1202" s="28"/>
      <c r="GY1202" s="202"/>
      <c r="HA1202" s="28"/>
      <c r="HB1202" s="28"/>
      <c r="HC1202" s="28"/>
      <c r="HH1202" s="202"/>
      <c r="HJ1202" s="28"/>
      <c r="HK1202" s="28"/>
      <c r="HL1202" s="28"/>
      <c r="HQ1202" s="28"/>
      <c r="HR1202" s="28"/>
      <c r="HS1202" s="28"/>
      <c r="HT1202" s="28"/>
      <c r="HU1202" s="28"/>
      <c r="HV1202" s="28"/>
      <c r="HW1202" s="28"/>
      <c r="HX1202" s="28"/>
      <c r="HY1202" s="28"/>
      <c r="HZ1202" s="28"/>
      <c r="IA1202" s="28"/>
      <c r="IB1202" s="28"/>
      <c r="IC1202" s="28"/>
      <c r="ID1202" s="28"/>
      <c r="IE1202" s="28"/>
      <c r="IF1202" s="28"/>
      <c r="IG1202" s="28"/>
      <c r="IH1202" s="28"/>
      <c r="II1202" s="28"/>
      <c r="IJ1202" s="28"/>
      <c r="IK1202" s="28"/>
      <c r="IL1202" s="28"/>
      <c r="IM1202" s="28"/>
      <c r="IN1202" s="28"/>
      <c r="IO1202" s="28"/>
      <c r="IP1202" s="28"/>
      <c r="IQ1202" s="28"/>
      <c r="IR1202" s="28"/>
      <c r="IS1202" s="28"/>
      <c r="IT1202" s="28"/>
      <c r="IU1202" s="28"/>
      <c r="IV1202" s="28"/>
    </row>
    <row r="1203" spans="1:256" s="54" customFormat="1" ht="18">
      <c r="A1203" s="364" t="s">
        <v>1420</v>
      </c>
      <c r="B1203" s="292"/>
      <c r="C1203" s="292"/>
      <c r="D1203" s="54" t="s">
        <v>140</v>
      </c>
      <c r="E1203" s="54">
        <f t="shared" ref="E1203:E1266" si="23">COUNTIF($A$481:$AHO$554,A1203)</f>
        <v>60</v>
      </c>
      <c r="F1203" s="305">
        <f t="shared" si="22"/>
        <v>469</v>
      </c>
      <c r="G1203" s="54">
        <v>240</v>
      </c>
      <c r="H1203" s="239">
        <v>156</v>
      </c>
      <c r="I1203" s="28">
        <v>73</v>
      </c>
      <c r="J1203" s="28"/>
      <c r="K1203" s="28"/>
      <c r="L1203" s="28"/>
      <c r="M1203" s="239"/>
      <c r="N1203" s="28"/>
      <c r="R1203" s="202"/>
      <c r="T1203" s="28"/>
      <c r="U1203" s="28"/>
      <c r="V1203" s="28"/>
      <c r="AA1203" s="202"/>
      <c r="AC1203" s="28"/>
      <c r="AD1203" s="28"/>
      <c r="AE1203" s="28"/>
      <c r="AJ1203" s="202"/>
      <c r="AL1203" s="28"/>
      <c r="AM1203" s="28"/>
      <c r="AN1203" s="28"/>
      <c r="AS1203" s="202"/>
      <c r="AU1203" s="28"/>
      <c r="AV1203" s="28"/>
      <c r="AW1203" s="28"/>
      <c r="BB1203" s="202"/>
      <c r="BD1203" s="28"/>
      <c r="BE1203" s="28"/>
      <c r="BF1203" s="28"/>
      <c r="BK1203" s="202"/>
      <c r="BM1203" s="28"/>
      <c r="BN1203" s="28"/>
      <c r="BO1203" s="28"/>
      <c r="BT1203" s="202"/>
      <c r="BV1203" s="28"/>
      <c r="BW1203" s="28"/>
      <c r="BX1203" s="28"/>
      <c r="CC1203" s="202"/>
      <c r="CE1203" s="28"/>
      <c r="CF1203" s="28"/>
      <c r="CG1203" s="28"/>
      <c r="CL1203" s="202"/>
      <c r="CN1203" s="28"/>
      <c r="CO1203" s="28"/>
      <c r="CP1203" s="28"/>
      <c r="CU1203" s="202"/>
      <c r="CW1203" s="28"/>
      <c r="CX1203" s="28"/>
      <c r="CY1203" s="28"/>
      <c r="DD1203" s="202"/>
      <c r="DF1203" s="28"/>
      <c r="DG1203" s="28"/>
      <c r="DH1203" s="28"/>
      <c r="DM1203" s="202"/>
      <c r="DO1203" s="28"/>
      <c r="DP1203" s="28"/>
      <c r="DQ1203" s="28"/>
      <c r="DV1203" s="202"/>
      <c r="DX1203" s="28"/>
      <c r="DY1203" s="28"/>
      <c r="DZ1203" s="28"/>
      <c r="EE1203" s="202"/>
      <c r="EG1203" s="28"/>
      <c r="EH1203" s="28"/>
      <c r="EI1203" s="28"/>
      <c r="EN1203" s="202"/>
      <c r="EP1203" s="28"/>
      <c r="EQ1203" s="28"/>
      <c r="ER1203" s="28"/>
      <c r="EW1203" s="202"/>
      <c r="EY1203" s="28"/>
      <c r="EZ1203" s="28"/>
      <c r="FA1203" s="28"/>
      <c r="FF1203" s="202"/>
      <c r="FH1203" s="28"/>
      <c r="FI1203" s="28"/>
      <c r="FJ1203" s="28"/>
      <c r="FO1203" s="202"/>
      <c r="FQ1203" s="28"/>
      <c r="FR1203" s="28"/>
      <c r="FS1203" s="28"/>
      <c r="FX1203" s="202"/>
      <c r="FZ1203" s="28"/>
      <c r="GA1203" s="28"/>
      <c r="GB1203" s="28"/>
      <c r="GG1203" s="202"/>
      <c r="GI1203" s="28"/>
      <c r="GJ1203" s="28"/>
      <c r="GK1203" s="28"/>
      <c r="GP1203" s="202"/>
      <c r="GR1203" s="28"/>
      <c r="GS1203" s="28"/>
      <c r="GT1203" s="28"/>
      <c r="GY1203" s="202"/>
      <c r="HA1203" s="28"/>
      <c r="HB1203" s="28"/>
      <c r="HC1203" s="28"/>
      <c r="HH1203" s="202"/>
      <c r="HJ1203" s="28"/>
      <c r="HK1203" s="28"/>
      <c r="HL1203" s="28"/>
      <c r="HQ1203" s="28"/>
      <c r="HR1203" s="28"/>
      <c r="HS1203" s="28"/>
      <c r="HT1203" s="28"/>
      <c r="HU1203" s="28"/>
      <c r="HV1203" s="28"/>
      <c r="HW1203" s="28"/>
      <c r="HX1203" s="28"/>
      <c r="HY1203" s="28"/>
      <c r="HZ1203" s="28"/>
      <c r="IA1203" s="28"/>
      <c r="IB1203" s="28"/>
      <c r="IC1203" s="28"/>
      <c r="ID1203" s="28"/>
      <c r="IE1203" s="28"/>
      <c r="IF1203" s="28"/>
      <c r="IG1203" s="28"/>
      <c r="IH1203" s="28"/>
      <c r="II1203" s="28"/>
      <c r="IJ1203" s="28"/>
      <c r="IK1203" s="28"/>
      <c r="IL1203" s="28"/>
      <c r="IM1203" s="28"/>
      <c r="IN1203" s="28"/>
      <c r="IO1203" s="28"/>
      <c r="IP1203" s="28"/>
      <c r="IQ1203" s="28"/>
      <c r="IR1203" s="28"/>
      <c r="IS1203" s="28"/>
      <c r="IT1203" s="28"/>
      <c r="IU1203" s="28"/>
      <c r="IV1203" s="28"/>
    </row>
    <row r="1204" spans="1:256" s="54" customFormat="1" ht="18">
      <c r="A1204" s="364" t="s">
        <v>427</v>
      </c>
      <c r="B1204" s="292"/>
      <c r="C1204" s="292"/>
      <c r="D1204" s="54" t="s">
        <v>131</v>
      </c>
      <c r="E1204" s="54">
        <f t="shared" si="23"/>
        <v>34</v>
      </c>
      <c r="F1204" s="305">
        <f t="shared" ref="F1204:F1267" si="24">SUM(G1204:L1204)</f>
        <v>283</v>
      </c>
      <c r="G1204" s="54">
        <v>132</v>
      </c>
      <c r="H1204" s="239">
        <v>137</v>
      </c>
      <c r="I1204" s="28">
        <v>10</v>
      </c>
      <c r="J1204" s="28">
        <v>4</v>
      </c>
      <c r="K1204" s="28"/>
      <c r="L1204" s="28"/>
      <c r="M1204" s="239"/>
      <c r="N1204" s="28"/>
      <c r="R1204" s="202"/>
      <c r="T1204" s="28"/>
      <c r="U1204" s="28"/>
      <c r="V1204" s="28"/>
      <c r="AA1204" s="202"/>
      <c r="AC1204" s="28"/>
      <c r="AD1204" s="28"/>
      <c r="AE1204" s="28"/>
      <c r="AJ1204" s="202"/>
      <c r="AL1204" s="28"/>
      <c r="AM1204" s="28"/>
      <c r="AN1204" s="28"/>
      <c r="AS1204" s="202"/>
      <c r="AU1204" s="28"/>
      <c r="AV1204" s="28"/>
      <c r="AW1204" s="28"/>
      <c r="BB1204" s="202"/>
      <c r="BD1204" s="28"/>
      <c r="BE1204" s="28"/>
      <c r="BF1204" s="28"/>
      <c r="BK1204" s="202"/>
      <c r="BM1204" s="28"/>
      <c r="BN1204" s="28"/>
      <c r="BO1204" s="28"/>
      <c r="BT1204" s="202"/>
      <c r="BV1204" s="28"/>
      <c r="BW1204" s="28"/>
      <c r="BX1204" s="28"/>
      <c r="CC1204" s="202"/>
      <c r="CE1204" s="28"/>
      <c r="CF1204" s="28"/>
      <c r="CG1204" s="28"/>
      <c r="CL1204" s="202"/>
      <c r="CN1204" s="28"/>
      <c r="CO1204" s="28"/>
      <c r="CP1204" s="28"/>
      <c r="CU1204" s="202"/>
      <c r="CW1204" s="28"/>
      <c r="CX1204" s="28"/>
      <c r="CY1204" s="28"/>
      <c r="DD1204" s="202"/>
      <c r="DF1204" s="28"/>
      <c r="DG1204" s="28"/>
      <c r="DH1204" s="28"/>
      <c r="DM1204" s="202"/>
      <c r="DO1204" s="28"/>
      <c r="DP1204" s="28"/>
      <c r="DQ1204" s="28"/>
      <c r="DV1204" s="202"/>
      <c r="DX1204" s="28"/>
      <c r="DY1204" s="28"/>
      <c r="DZ1204" s="28"/>
      <c r="EE1204" s="202"/>
      <c r="EG1204" s="28"/>
      <c r="EH1204" s="28"/>
      <c r="EI1204" s="28"/>
      <c r="EN1204" s="202"/>
      <c r="EP1204" s="28"/>
      <c r="EQ1204" s="28"/>
      <c r="ER1204" s="28"/>
      <c r="EW1204" s="202"/>
      <c r="EY1204" s="28"/>
      <c r="EZ1204" s="28"/>
      <c r="FA1204" s="28"/>
      <c r="FF1204" s="202"/>
      <c r="FH1204" s="28"/>
      <c r="FI1204" s="28"/>
      <c r="FJ1204" s="28"/>
      <c r="FO1204" s="202"/>
      <c r="FQ1204" s="28"/>
      <c r="FR1204" s="28"/>
      <c r="FS1204" s="28"/>
      <c r="FX1204" s="202"/>
      <c r="FZ1204" s="28"/>
      <c r="GA1204" s="28"/>
      <c r="GB1204" s="28"/>
      <c r="GG1204" s="202"/>
      <c r="GI1204" s="28"/>
      <c r="GJ1204" s="28"/>
      <c r="GK1204" s="28"/>
      <c r="GP1204" s="202"/>
      <c r="GR1204" s="28"/>
      <c r="GS1204" s="28"/>
      <c r="GT1204" s="28"/>
      <c r="GY1204" s="202"/>
      <c r="HA1204" s="28"/>
      <c r="HB1204" s="28"/>
      <c r="HC1204" s="28"/>
      <c r="HH1204" s="202"/>
      <c r="HJ1204" s="28"/>
      <c r="HK1204" s="28"/>
      <c r="HL1204" s="28"/>
      <c r="HQ1204" s="28"/>
      <c r="HR1204" s="28"/>
      <c r="HS1204" s="28"/>
      <c r="HT1204" s="28"/>
      <c r="HU1204" s="28"/>
      <c r="HV1204" s="28"/>
      <c r="HW1204" s="28"/>
      <c r="HX1204" s="28"/>
      <c r="HY1204" s="28"/>
      <c r="HZ1204" s="28"/>
      <c r="IA1204" s="28"/>
      <c r="IB1204" s="28"/>
      <c r="IC1204" s="28"/>
      <c r="ID1204" s="28"/>
      <c r="IE1204" s="28"/>
      <c r="IF1204" s="28"/>
      <c r="IG1204" s="28"/>
      <c r="IH1204" s="28"/>
      <c r="II1204" s="28"/>
      <c r="IJ1204" s="28"/>
      <c r="IK1204" s="28"/>
      <c r="IL1204" s="28"/>
      <c r="IM1204" s="28"/>
      <c r="IN1204" s="28"/>
      <c r="IO1204" s="28"/>
      <c r="IP1204" s="28"/>
      <c r="IQ1204" s="28"/>
      <c r="IR1204" s="28"/>
      <c r="IS1204" s="28"/>
      <c r="IT1204" s="28"/>
      <c r="IU1204" s="28"/>
      <c r="IV1204" s="28"/>
    </row>
    <row r="1205" spans="1:256" s="54" customFormat="1" ht="18">
      <c r="A1205" s="364" t="s">
        <v>2440</v>
      </c>
      <c r="B1205" s="28"/>
      <c r="C1205" s="292"/>
      <c r="D1205" s="365" t="s">
        <v>129</v>
      </c>
      <c r="E1205" s="54">
        <f t="shared" si="23"/>
        <v>0</v>
      </c>
      <c r="F1205" s="305">
        <f t="shared" si="24"/>
        <v>0</v>
      </c>
      <c r="H1205" s="28"/>
      <c r="I1205" s="28"/>
      <c r="J1205" s="28"/>
      <c r="K1205" s="28"/>
      <c r="L1205" s="28"/>
      <c r="M1205" s="28"/>
      <c r="N1205" s="28"/>
      <c r="R1205" s="202"/>
      <c r="T1205" s="28"/>
      <c r="U1205" s="28"/>
      <c r="V1205" s="28"/>
      <c r="AA1205" s="202"/>
      <c r="AC1205" s="28"/>
      <c r="AD1205" s="28"/>
      <c r="AE1205" s="28"/>
      <c r="AJ1205" s="202"/>
      <c r="AL1205" s="28"/>
      <c r="AM1205" s="28"/>
      <c r="AN1205" s="28"/>
      <c r="AS1205" s="202"/>
      <c r="AU1205" s="28"/>
      <c r="AV1205" s="28"/>
      <c r="AW1205" s="28"/>
      <c r="BB1205" s="202"/>
      <c r="BD1205" s="28"/>
      <c r="BE1205" s="28"/>
      <c r="BF1205" s="28"/>
      <c r="BK1205" s="202"/>
      <c r="BM1205" s="28"/>
      <c r="BN1205" s="28"/>
      <c r="BO1205" s="28"/>
      <c r="BT1205" s="202"/>
      <c r="BV1205" s="28"/>
      <c r="BW1205" s="28"/>
      <c r="BX1205" s="28"/>
      <c r="CC1205" s="202"/>
      <c r="CE1205" s="28"/>
      <c r="CF1205" s="28"/>
      <c r="CG1205" s="28"/>
      <c r="CL1205" s="202"/>
      <c r="CN1205" s="28"/>
      <c r="CO1205" s="28"/>
      <c r="CP1205" s="28"/>
      <c r="CU1205" s="202"/>
      <c r="CW1205" s="28"/>
      <c r="CX1205" s="28"/>
      <c r="CY1205" s="28"/>
      <c r="DD1205" s="202"/>
      <c r="DF1205" s="28"/>
      <c r="DG1205" s="28"/>
      <c r="DH1205" s="28"/>
      <c r="DM1205" s="202"/>
      <c r="DO1205" s="28"/>
      <c r="DP1205" s="28"/>
      <c r="DQ1205" s="28"/>
      <c r="DV1205" s="202"/>
      <c r="DX1205" s="28"/>
      <c r="DY1205" s="28"/>
      <c r="DZ1205" s="28"/>
      <c r="EE1205" s="202"/>
      <c r="EG1205" s="28"/>
      <c r="EH1205" s="28"/>
      <c r="EI1205" s="28"/>
      <c r="EN1205" s="202"/>
      <c r="EP1205" s="28"/>
      <c r="EQ1205" s="28"/>
      <c r="ER1205" s="28"/>
      <c r="EW1205" s="202"/>
      <c r="EY1205" s="28"/>
      <c r="EZ1205" s="28"/>
      <c r="FA1205" s="28"/>
      <c r="FF1205" s="202"/>
      <c r="FH1205" s="28"/>
      <c r="FI1205" s="28"/>
      <c r="FJ1205" s="28"/>
      <c r="FO1205" s="202"/>
      <c r="FQ1205" s="28"/>
      <c r="FR1205" s="28"/>
      <c r="FS1205" s="28"/>
      <c r="FX1205" s="202"/>
      <c r="FZ1205" s="28"/>
      <c r="GA1205" s="28"/>
      <c r="GB1205" s="28"/>
      <c r="GG1205" s="202"/>
      <c r="GI1205" s="28"/>
      <c r="GJ1205" s="28"/>
      <c r="GK1205" s="28"/>
      <c r="GP1205" s="202"/>
      <c r="GR1205" s="28"/>
      <c r="GS1205" s="28"/>
      <c r="GT1205" s="28"/>
      <c r="GY1205" s="202"/>
      <c r="HA1205" s="28"/>
      <c r="HB1205" s="28"/>
      <c r="HC1205" s="28"/>
      <c r="HH1205" s="202"/>
      <c r="HJ1205" s="28"/>
      <c r="HK1205" s="28"/>
      <c r="HL1205" s="28"/>
      <c r="HQ1205" s="28"/>
      <c r="HR1205" s="28"/>
      <c r="HS1205" s="28"/>
      <c r="HT1205" s="28"/>
      <c r="HU1205" s="28"/>
      <c r="HV1205" s="28"/>
      <c r="HW1205" s="28"/>
      <c r="HX1205" s="28"/>
      <c r="HY1205" s="28"/>
      <c r="HZ1205" s="28"/>
      <c r="IA1205" s="28"/>
      <c r="IB1205" s="28"/>
      <c r="IC1205" s="28"/>
      <c r="ID1205" s="28"/>
      <c r="IE1205" s="28"/>
      <c r="IF1205" s="28"/>
      <c r="IG1205" s="28"/>
      <c r="IH1205" s="28"/>
      <c r="II1205" s="28"/>
      <c r="IJ1205" s="28"/>
      <c r="IK1205" s="28"/>
      <c r="IL1205" s="28"/>
      <c r="IM1205" s="28"/>
      <c r="IN1205" s="28"/>
      <c r="IO1205" s="28"/>
      <c r="IP1205" s="28"/>
      <c r="IQ1205" s="28"/>
      <c r="IR1205" s="28"/>
      <c r="IS1205" s="28"/>
      <c r="IT1205" s="28"/>
      <c r="IU1205" s="28"/>
      <c r="IV1205" s="28"/>
    </row>
    <row r="1206" spans="1:256" s="54" customFormat="1" ht="18">
      <c r="A1206" s="364" t="s">
        <v>2441</v>
      </c>
      <c r="B1206" s="28"/>
      <c r="C1206" s="292"/>
      <c r="D1206" s="365" t="s">
        <v>129</v>
      </c>
      <c r="E1206" s="54">
        <f t="shared" si="23"/>
        <v>0</v>
      </c>
      <c r="F1206" s="305">
        <f t="shared" si="24"/>
        <v>3</v>
      </c>
      <c r="H1206" s="28"/>
      <c r="I1206" s="28"/>
      <c r="J1206" s="28">
        <v>3</v>
      </c>
      <c r="K1206" s="28"/>
      <c r="L1206" s="28"/>
      <c r="M1206" s="28"/>
      <c r="N1206" s="28"/>
      <c r="R1206" s="202"/>
      <c r="T1206" s="28"/>
      <c r="U1206" s="28"/>
      <c r="V1206" s="28"/>
      <c r="AA1206" s="202"/>
      <c r="AC1206" s="28"/>
      <c r="AD1206" s="28"/>
      <c r="AE1206" s="28"/>
      <c r="AJ1206" s="202"/>
      <c r="AL1206" s="28"/>
      <c r="AM1206" s="28"/>
      <c r="AN1206" s="28"/>
      <c r="AS1206" s="202"/>
      <c r="AU1206" s="28"/>
      <c r="AV1206" s="28"/>
      <c r="AW1206" s="28"/>
      <c r="BB1206" s="202"/>
      <c r="BD1206" s="28"/>
      <c r="BE1206" s="28"/>
      <c r="BF1206" s="28"/>
      <c r="BK1206" s="202"/>
      <c r="BM1206" s="28"/>
      <c r="BN1206" s="28"/>
      <c r="BO1206" s="28"/>
      <c r="BT1206" s="202"/>
      <c r="BV1206" s="28"/>
      <c r="BW1206" s="28"/>
      <c r="BX1206" s="28"/>
      <c r="CC1206" s="202"/>
      <c r="CE1206" s="28"/>
      <c r="CF1206" s="28"/>
      <c r="CG1206" s="28"/>
      <c r="CL1206" s="202"/>
      <c r="CN1206" s="28"/>
      <c r="CO1206" s="28"/>
      <c r="CP1206" s="28"/>
      <c r="CU1206" s="202"/>
      <c r="CW1206" s="28"/>
      <c r="CX1206" s="28"/>
      <c r="CY1206" s="28"/>
      <c r="DD1206" s="202"/>
      <c r="DF1206" s="28"/>
      <c r="DG1206" s="28"/>
      <c r="DH1206" s="28"/>
      <c r="DM1206" s="202"/>
      <c r="DO1206" s="28"/>
      <c r="DP1206" s="28"/>
      <c r="DQ1206" s="28"/>
      <c r="DV1206" s="202"/>
      <c r="DX1206" s="28"/>
      <c r="DY1206" s="28"/>
      <c r="DZ1206" s="28"/>
      <c r="EE1206" s="202"/>
      <c r="EG1206" s="28"/>
      <c r="EH1206" s="28"/>
      <c r="EI1206" s="28"/>
      <c r="EN1206" s="202"/>
      <c r="EP1206" s="28"/>
      <c r="EQ1206" s="28"/>
      <c r="ER1206" s="28"/>
      <c r="EW1206" s="202"/>
      <c r="EY1206" s="28"/>
      <c r="EZ1206" s="28"/>
      <c r="FA1206" s="28"/>
      <c r="FF1206" s="202"/>
      <c r="FH1206" s="28"/>
      <c r="FI1206" s="28"/>
      <c r="FJ1206" s="28"/>
      <c r="FO1206" s="202"/>
      <c r="FQ1206" s="28"/>
      <c r="FR1206" s="28"/>
      <c r="FS1206" s="28"/>
      <c r="FX1206" s="202"/>
      <c r="FZ1206" s="28"/>
      <c r="GA1206" s="28"/>
      <c r="GB1206" s="28"/>
      <c r="GG1206" s="202"/>
      <c r="GI1206" s="28"/>
      <c r="GJ1206" s="28"/>
      <c r="GK1206" s="28"/>
      <c r="GP1206" s="202"/>
      <c r="GR1206" s="28"/>
      <c r="GS1206" s="28"/>
      <c r="GT1206" s="28"/>
      <c r="GY1206" s="202"/>
      <c r="HA1206" s="28"/>
      <c r="HB1206" s="28"/>
      <c r="HC1206" s="28"/>
      <c r="HH1206" s="202"/>
      <c r="HJ1206" s="28"/>
      <c r="HK1206" s="28"/>
      <c r="HL1206" s="28"/>
      <c r="HQ1206" s="28"/>
      <c r="HR1206" s="28"/>
      <c r="HS1206" s="28"/>
      <c r="HT1206" s="28"/>
      <c r="HU1206" s="28"/>
      <c r="HV1206" s="28"/>
      <c r="HW1206" s="28"/>
      <c r="HX1206" s="28"/>
      <c r="HY1206" s="28"/>
      <c r="HZ1206" s="28"/>
      <c r="IA1206" s="28"/>
      <c r="IB1206" s="28"/>
      <c r="IC1206" s="28"/>
      <c r="ID1206" s="28"/>
      <c r="IE1206" s="28"/>
      <c r="IF1206" s="28"/>
      <c r="IG1206" s="28"/>
      <c r="IH1206" s="28"/>
      <c r="II1206" s="28"/>
      <c r="IJ1206" s="28"/>
      <c r="IK1206" s="28"/>
      <c r="IL1206" s="28"/>
      <c r="IM1206" s="28"/>
      <c r="IN1206" s="28"/>
      <c r="IO1206" s="28"/>
      <c r="IP1206" s="28"/>
      <c r="IQ1206" s="28"/>
      <c r="IR1206" s="28"/>
      <c r="IS1206" s="28"/>
      <c r="IT1206" s="28"/>
      <c r="IU1206" s="28"/>
      <c r="IV1206" s="28"/>
    </row>
    <row r="1207" spans="1:256" s="54" customFormat="1" ht="18">
      <c r="A1207" s="364" t="s">
        <v>608</v>
      </c>
      <c r="B1207" s="292"/>
      <c r="C1207" s="292"/>
      <c r="D1207" s="54" t="s">
        <v>131</v>
      </c>
      <c r="E1207" s="54">
        <f t="shared" si="23"/>
        <v>2</v>
      </c>
      <c r="F1207" s="305">
        <f t="shared" si="24"/>
        <v>29</v>
      </c>
      <c r="H1207" s="28">
        <v>3</v>
      </c>
      <c r="I1207" s="28">
        <v>21</v>
      </c>
      <c r="J1207" s="28">
        <v>5</v>
      </c>
      <c r="K1207" s="28"/>
      <c r="L1207" s="300"/>
      <c r="M1207" s="28"/>
      <c r="N1207" s="28"/>
      <c r="R1207" s="202"/>
      <c r="T1207" s="28"/>
      <c r="U1207" s="28"/>
      <c r="V1207" s="28"/>
      <c r="AA1207" s="202"/>
      <c r="AC1207" s="28"/>
      <c r="AD1207" s="28"/>
      <c r="AE1207" s="28"/>
      <c r="AJ1207" s="202"/>
      <c r="AL1207" s="28"/>
      <c r="AM1207" s="28"/>
      <c r="AN1207" s="28"/>
      <c r="AS1207" s="202"/>
      <c r="AU1207" s="28"/>
      <c r="AV1207" s="28"/>
      <c r="AW1207" s="28"/>
      <c r="BB1207" s="202"/>
      <c r="BD1207" s="28"/>
      <c r="BE1207" s="28"/>
      <c r="BF1207" s="28"/>
      <c r="BK1207" s="202"/>
      <c r="BM1207" s="28"/>
      <c r="BN1207" s="28"/>
      <c r="BO1207" s="28"/>
      <c r="BT1207" s="202"/>
      <c r="BV1207" s="28"/>
      <c r="BW1207" s="28"/>
      <c r="BX1207" s="28"/>
      <c r="CC1207" s="202"/>
      <c r="CE1207" s="28"/>
      <c r="CF1207" s="28"/>
      <c r="CG1207" s="28"/>
      <c r="CL1207" s="202"/>
      <c r="CN1207" s="28"/>
      <c r="CO1207" s="28"/>
      <c r="CP1207" s="28"/>
      <c r="CU1207" s="202"/>
      <c r="CW1207" s="28"/>
      <c r="CX1207" s="28"/>
      <c r="CY1207" s="28"/>
      <c r="DD1207" s="202"/>
      <c r="DF1207" s="28"/>
      <c r="DG1207" s="28"/>
      <c r="DH1207" s="28"/>
      <c r="DM1207" s="202"/>
      <c r="DO1207" s="28"/>
      <c r="DP1207" s="28"/>
      <c r="DQ1207" s="28"/>
      <c r="DV1207" s="202"/>
      <c r="DX1207" s="28"/>
      <c r="DY1207" s="28"/>
      <c r="DZ1207" s="28"/>
      <c r="EE1207" s="202"/>
      <c r="EG1207" s="28"/>
      <c r="EH1207" s="28"/>
      <c r="EI1207" s="28"/>
      <c r="EN1207" s="202"/>
      <c r="EP1207" s="28"/>
      <c r="EQ1207" s="28"/>
      <c r="ER1207" s="28"/>
      <c r="EW1207" s="202"/>
      <c r="EY1207" s="28"/>
      <c r="EZ1207" s="28"/>
      <c r="FA1207" s="28"/>
      <c r="FF1207" s="202"/>
      <c r="FH1207" s="28"/>
      <c r="FI1207" s="28"/>
      <c r="FJ1207" s="28"/>
      <c r="FO1207" s="202"/>
      <c r="FQ1207" s="28"/>
      <c r="FR1207" s="28"/>
      <c r="FS1207" s="28"/>
      <c r="FX1207" s="202"/>
      <c r="FZ1207" s="28"/>
      <c r="GA1207" s="28"/>
      <c r="GB1207" s="28"/>
      <c r="GG1207" s="202"/>
      <c r="GI1207" s="28"/>
      <c r="GJ1207" s="28"/>
      <c r="GK1207" s="28"/>
      <c r="GP1207" s="202"/>
      <c r="GR1207" s="28"/>
      <c r="GS1207" s="28"/>
      <c r="GT1207" s="28"/>
      <c r="GY1207" s="202"/>
      <c r="HA1207" s="28"/>
      <c r="HB1207" s="28"/>
      <c r="HC1207" s="28"/>
      <c r="HH1207" s="202"/>
      <c r="HJ1207" s="28"/>
      <c r="HK1207" s="28"/>
      <c r="HL1207" s="28"/>
      <c r="HQ1207" s="28"/>
      <c r="HR1207" s="28"/>
      <c r="HS1207" s="28"/>
      <c r="HT1207" s="28"/>
      <c r="HU1207" s="28"/>
      <c r="HV1207" s="28"/>
      <c r="HW1207" s="28"/>
      <c r="HX1207" s="28"/>
      <c r="HY1207" s="28"/>
      <c r="HZ1207" s="28"/>
      <c r="IA1207" s="28"/>
      <c r="IB1207" s="28"/>
      <c r="IC1207" s="28"/>
      <c r="ID1207" s="28"/>
      <c r="IE1207" s="28"/>
      <c r="IF1207" s="28"/>
      <c r="IG1207" s="28"/>
      <c r="IH1207" s="28"/>
      <c r="II1207" s="28"/>
      <c r="IJ1207" s="28"/>
      <c r="IK1207" s="28"/>
      <c r="IL1207" s="28"/>
      <c r="IM1207" s="28"/>
      <c r="IN1207" s="28"/>
      <c r="IO1207" s="28"/>
      <c r="IP1207" s="28"/>
      <c r="IQ1207" s="28"/>
      <c r="IR1207" s="28"/>
      <c r="IS1207" s="28"/>
      <c r="IT1207" s="28"/>
      <c r="IU1207" s="28"/>
      <c r="IV1207" s="28"/>
    </row>
    <row r="1208" spans="1:256" s="54" customFormat="1" ht="18">
      <c r="A1208" s="364" t="s">
        <v>739</v>
      </c>
      <c r="B1208" s="292"/>
      <c r="C1208" s="292"/>
      <c r="D1208" s="54" t="s">
        <v>130</v>
      </c>
      <c r="E1208" s="54">
        <f t="shared" si="23"/>
        <v>6</v>
      </c>
      <c r="F1208" s="305">
        <f t="shared" si="24"/>
        <v>0</v>
      </c>
      <c r="H1208" s="239"/>
      <c r="I1208" s="28"/>
      <c r="J1208" s="28"/>
      <c r="K1208" s="28"/>
      <c r="L1208" s="300"/>
      <c r="M1208" s="239"/>
      <c r="N1208" s="28"/>
      <c r="R1208" s="202"/>
      <c r="T1208" s="28"/>
      <c r="U1208" s="28"/>
      <c r="V1208" s="28"/>
      <c r="AA1208" s="202"/>
      <c r="AC1208" s="28"/>
      <c r="AD1208" s="28"/>
      <c r="AE1208" s="28"/>
      <c r="AJ1208" s="202"/>
      <c r="AL1208" s="28"/>
      <c r="AM1208" s="28"/>
      <c r="AN1208" s="28"/>
      <c r="AS1208" s="202"/>
      <c r="AU1208" s="28"/>
      <c r="AV1208" s="28"/>
      <c r="AW1208" s="28"/>
      <c r="BB1208" s="202"/>
      <c r="BD1208" s="28"/>
      <c r="BE1208" s="28"/>
      <c r="BF1208" s="28"/>
      <c r="BK1208" s="202"/>
      <c r="BM1208" s="28"/>
      <c r="BN1208" s="28"/>
      <c r="BO1208" s="28"/>
      <c r="BT1208" s="202"/>
      <c r="BV1208" s="28"/>
      <c r="BW1208" s="28"/>
      <c r="BX1208" s="28"/>
      <c r="CC1208" s="202"/>
      <c r="CE1208" s="28"/>
      <c r="CF1208" s="28"/>
      <c r="CG1208" s="28"/>
      <c r="CL1208" s="202"/>
      <c r="CN1208" s="28"/>
      <c r="CO1208" s="28"/>
      <c r="CP1208" s="28"/>
      <c r="CU1208" s="202"/>
      <c r="CW1208" s="28"/>
      <c r="CX1208" s="28"/>
      <c r="CY1208" s="28"/>
      <c r="DD1208" s="202"/>
      <c r="DF1208" s="28"/>
      <c r="DG1208" s="28"/>
      <c r="DH1208" s="28"/>
      <c r="DM1208" s="202"/>
      <c r="DO1208" s="28"/>
      <c r="DP1208" s="28"/>
      <c r="DQ1208" s="28"/>
      <c r="DV1208" s="202"/>
      <c r="DX1208" s="28"/>
      <c r="DY1208" s="28"/>
      <c r="DZ1208" s="28"/>
      <c r="EE1208" s="202"/>
      <c r="EG1208" s="28"/>
      <c r="EH1208" s="28"/>
      <c r="EI1208" s="28"/>
      <c r="EN1208" s="202"/>
      <c r="EP1208" s="28"/>
      <c r="EQ1208" s="28"/>
      <c r="ER1208" s="28"/>
      <c r="EW1208" s="202"/>
      <c r="EY1208" s="28"/>
      <c r="EZ1208" s="28"/>
      <c r="FA1208" s="28"/>
      <c r="FF1208" s="202"/>
      <c r="FH1208" s="28"/>
      <c r="FI1208" s="28"/>
      <c r="FJ1208" s="28"/>
      <c r="FO1208" s="202"/>
      <c r="FQ1208" s="28"/>
      <c r="FR1208" s="28"/>
      <c r="FS1208" s="28"/>
      <c r="FX1208" s="202"/>
      <c r="FZ1208" s="28"/>
      <c r="GA1208" s="28"/>
      <c r="GB1208" s="28"/>
      <c r="GG1208" s="202"/>
      <c r="GI1208" s="28"/>
      <c r="GJ1208" s="28"/>
      <c r="GK1208" s="28"/>
      <c r="GP1208" s="202"/>
      <c r="GR1208" s="28"/>
      <c r="GS1208" s="28"/>
      <c r="GT1208" s="28"/>
      <c r="GY1208" s="202"/>
      <c r="HA1208" s="28"/>
      <c r="HB1208" s="28"/>
      <c r="HC1208" s="28"/>
      <c r="HH1208" s="202"/>
      <c r="HJ1208" s="28"/>
      <c r="HK1208" s="28"/>
      <c r="HL1208" s="28"/>
      <c r="HQ1208" s="28"/>
      <c r="HR1208" s="28"/>
      <c r="HS1208" s="28"/>
      <c r="HT1208" s="28"/>
      <c r="HU1208" s="28"/>
      <c r="HV1208" s="28"/>
      <c r="HW1208" s="28"/>
      <c r="HX1208" s="28"/>
      <c r="HY1208" s="28"/>
      <c r="HZ1208" s="28"/>
      <c r="IA1208" s="28"/>
      <c r="IB1208" s="28"/>
      <c r="IC1208" s="28"/>
      <c r="ID1208" s="28"/>
      <c r="IE1208" s="28"/>
      <c r="IF1208" s="28"/>
      <c r="IG1208" s="28"/>
      <c r="IH1208" s="28"/>
      <c r="II1208" s="28"/>
      <c r="IJ1208" s="28"/>
      <c r="IK1208" s="28"/>
      <c r="IL1208" s="28"/>
      <c r="IM1208" s="28"/>
      <c r="IN1208" s="28"/>
      <c r="IO1208" s="28"/>
      <c r="IP1208" s="28"/>
      <c r="IQ1208" s="28"/>
      <c r="IR1208" s="28"/>
      <c r="IS1208" s="28"/>
      <c r="IT1208" s="28"/>
      <c r="IU1208" s="28"/>
      <c r="IV1208" s="28"/>
    </row>
    <row r="1209" spans="1:256" s="54" customFormat="1" ht="18">
      <c r="A1209" s="364" t="s">
        <v>2295</v>
      </c>
      <c r="B1209" s="292"/>
      <c r="C1209" s="292"/>
      <c r="D1209" s="54" t="s">
        <v>132</v>
      </c>
      <c r="E1209" s="54">
        <f t="shared" si="23"/>
        <v>19</v>
      </c>
      <c r="F1209" s="305">
        <f t="shared" si="24"/>
        <v>233</v>
      </c>
      <c r="H1209" s="28">
        <v>111</v>
      </c>
      <c r="I1209" s="28">
        <v>54</v>
      </c>
      <c r="J1209" s="28">
        <v>2</v>
      </c>
      <c r="K1209" s="28">
        <v>66</v>
      </c>
      <c r="L1209" s="300"/>
      <c r="M1209" s="28"/>
      <c r="N1209" s="28"/>
      <c r="R1209" s="202"/>
      <c r="T1209" s="28"/>
      <c r="U1209" s="28"/>
      <c r="V1209" s="28"/>
      <c r="AA1209" s="202"/>
      <c r="AC1209" s="28"/>
      <c r="AD1209" s="28"/>
      <c r="AE1209" s="28"/>
      <c r="AJ1209" s="202"/>
      <c r="AL1209" s="28"/>
      <c r="AM1209" s="28"/>
      <c r="AN1209" s="28"/>
      <c r="AS1209" s="202"/>
      <c r="AU1209" s="28"/>
      <c r="AV1209" s="28"/>
      <c r="AW1209" s="28"/>
      <c r="BB1209" s="202"/>
      <c r="BD1209" s="28"/>
      <c r="BE1209" s="28"/>
      <c r="BF1209" s="28"/>
      <c r="BK1209" s="202"/>
      <c r="BM1209" s="28"/>
      <c r="BN1209" s="28"/>
      <c r="BO1209" s="28"/>
      <c r="BT1209" s="202"/>
      <c r="BV1209" s="28"/>
      <c r="BW1209" s="28"/>
      <c r="BX1209" s="28"/>
      <c r="CC1209" s="202"/>
      <c r="CE1209" s="28"/>
      <c r="CF1209" s="28"/>
      <c r="CG1209" s="28"/>
      <c r="CL1209" s="202"/>
      <c r="CN1209" s="28"/>
      <c r="CO1209" s="28"/>
      <c r="CP1209" s="28"/>
      <c r="CU1209" s="202"/>
      <c r="CW1209" s="28"/>
      <c r="CX1209" s="28"/>
      <c r="CY1209" s="28"/>
      <c r="DD1209" s="202"/>
      <c r="DF1209" s="28"/>
      <c r="DG1209" s="28"/>
      <c r="DH1209" s="28"/>
      <c r="DM1209" s="202"/>
      <c r="DO1209" s="28"/>
      <c r="DP1209" s="28"/>
      <c r="DQ1209" s="28"/>
      <c r="DV1209" s="202"/>
      <c r="DX1209" s="28"/>
      <c r="DY1209" s="28"/>
      <c r="DZ1209" s="28"/>
      <c r="EE1209" s="202"/>
      <c r="EG1209" s="28"/>
      <c r="EH1209" s="28"/>
      <c r="EI1209" s="28"/>
      <c r="EN1209" s="202"/>
      <c r="EP1209" s="28"/>
      <c r="EQ1209" s="28"/>
      <c r="ER1209" s="28"/>
      <c r="EW1209" s="202"/>
      <c r="EY1209" s="28"/>
      <c r="EZ1209" s="28"/>
      <c r="FA1209" s="28"/>
      <c r="FF1209" s="202"/>
      <c r="FH1209" s="28"/>
      <c r="FI1209" s="28"/>
      <c r="FJ1209" s="28"/>
      <c r="FO1209" s="202"/>
      <c r="FQ1209" s="28"/>
      <c r="FR1209" s="28"/>
      <c r="FS1209" s="28"/>
      <c r="FX1209" s="202"/>
      <c r="FZ1209" s="28"/>
      <c r="GA1209" s="28"/>
      <c r="GB1209" s="28"/>
      <c r="GG1209" s="202"/>
      <c r="GI1209" s="28"/>
      <c r="GJ1209" s="28"/>
      <c r="GK1209" s="28"/>
      <c r="GP1209" s="202"/>
      <c r="GR1209" s="28"/>
      <c r="GS1209" s="28"/>
      <c r="GT1209" s="28"/>
      <c r="GY1209" s="202"/>
      <c r="HA1209" s="28"/>
      <c r="HB1209" s="28"/>
      <c r="HC1209" s="28"/>
      <c r="HH1209" s="202"/>
      <c r="HJ1209" s="28"/>
      <c r="HK1209" s="28"/>
      <c r="HL1209" s="28"/>
      <c r="HQ1209" s="28"/>
      <c r="HR1209" s="28"/>
      <c r="HS1209" s="28"/>
      <c r="HT1209" s="28"/>
      <c r="HU1209" s="28"/>
      <c r="HV1209" s="28"/>
      <c r="HW1209" s="28"/>
      <c r="HX1209" s="28"/>
      <c r="HY1209" s="28"/>
      <c r="HZ1209" s="28"/>
      <c r="IA1209" s="28"/>
      <c r="IB1209" s="28"/>
      <c r="IC1209" s="28"/>
      <c r="ID1209" s="28"/>
      <c r="IE1209" s="28"/>
      <c r="IF1209" s="28"/>
      <c r="IG1209" s="28"/>
      <c r="IH1209" s="28"/>
      <c r="II1209" s="28"/>
      <c r="IJ1209" s="28"/>
      <c r="IK1209" s="28"/>
      <c r="IL1209" s="28"/>
      <c r="IM1209" s="28"/>
      <c r="IN1209" s="28"/>
      <c r="IO1209" s="28"/>
      <c r="IP1209" s="28"/>
      <c r="IQ1209" s="28"/>
      <c r="IR1209" s="28"/>
      <c r="IS1209" s="28"/>
      <c r="IT1209" s="28"/>
      <c r="IU1209" s="28"/>
      <c r="IV1209" s="28"/>
    </row>
    <row r="1210" spans="1:256" s="54" customFormat="1" ht="18">
      <c r="A1210" s="364" t="s">
        <v>1931</v>
      </c>
      <c r="B1210" s="28"/>
      <c r="C1210" s="292"/>
      <c r="D1210" s="365" t="s">
        <v>129</v>
      </c>
      <c r="E1210" s="54">
        <f t="shared" si="23"/>
        <v>0</v>
      </c>
      <c r="F1210" s="305">
        <f t="shared" si="24"/>
        <v>1</v>
      </c>
      <c r="H1210" s="300"/>
      <c r="I1210" s="300"/>
      <c r="J1210" s="300">
        <v>1</v>
      </c>
      <c r="K1210" s="300"/>
      <c r="L1210" s="300"/>
      <c r="M1210" s="300"/>
      <c r="N1210" s="28"/>
      <c r="R1210" s="202"/>
      <c r="T1210" s="28"/>
      <c r="U1210" s="28"/>
      <c r="V1210" s="28"/>
      <c r="AA1210" s="202"/>
      <c r="AC1210" s="28"/>
      <c r="AD1210" s="28"/>
      <c r="AE1210" s="28"/>
      <c r="AJ1210" s="202"/>
      <c r="AL1210" s="28"/>
      <c r="AM1210" s="28"/>
      <c r="AN1210" s="28"/>
      <c r="AS1210" s="202"/>
      <c r="AU1210" s="28"/>
      <c r="AV1210" s="28"/>
      <c r="AW1210" s="28"/>
      <c r="BB1210" s="202"/>
      <c r="BD1210" s="28"/>
      <c r="BE1210" s="28"/>
      <c r="BF1210" s="28"/>
      <c r="BK1210" s="202"/>
      <c r="BM1210" s="28"/>
      <c r="BN1210" s="28"/>
      <c r="BO1210" s="28"/>
      <c r="BT1210" s="202"/>
      <c r="BV1210" s="28"/>
      <c r="BW1210" s="28"/>
      <c r="BX1210" s="28"/>
      <c r="CC1210" s="202"/>
      <c r="CE1210" s="28"/>
      <c r="CF1210" s="28"/>
      <c r="CG1210" s="28"/>
      <c r="CL1210" s="202"/>
      <c r="CN1210" s="28"/>
      <c r="CO1210" s="28"/>
      <c r="CP1210" s="28"/>
      <c r="CU1210" s="202"/>
      <c r="CW1210" s="28"/>
      <c r="CX1210" s="28"/>
      <c r="CY1210" s="28"/>
      <c r="DD1210" s="202"/>
      <c r="DF1210" s="28"/>
      <c r="DG1210" s="28"/>
      <c r="DH1210" s="28"/>
      <c r="DM1210" s="202"/>
      <c r="DO1210" s="28"/>
      <c r="DP1210" s="28"/>
      <c r="DQ1210" s="28"/>
      <c r="DV1210" s="202"/>
      <c r="DX1210" s="28"/>
      <c r="DY1210" s="28"/>
      <c r="DZ1210" s="28"/>
      <c r="EE1210" s="202"/>
      <c r="EG1210" s="28"/>
      <c r="EH1210" s="28"/>
      <c r="EI1210" s="28"/>
      <c r="EN1210" s="202"/>
      <c r="EP1210" s="28"/>
      <c r="EQ1210" s="28"/>
      <c r="ER1210" s="28"/>
      <c r="EW1210" s="202"/>
      <c r="EY1210" s="28"/>
      <c r="EZ1210" s="28"/>
      <c r="FA1210" s="28"/>
      <c r="FF1210" s="202"/>
      <c r="FH1210" s="28"/>
      <c r="FI1210" s="28"/>
      <c r="FJ1210" s="28"/>
      <c r="FO1210" s="202"/>
      <c r="FQ1210" s="28"/>
      <c r="FR1210" s="28"/>
      <c r="FS1210" s="28"/>
      <c r="FX1210" s="202"/>
      <c r="FZ1210" s="28"/>
      <c r="GA1210" s="28"/>
      <c r="GB1210" s="28"/>
      <c r="GG1210" s="202"/>
      <c r="GI1210" s="28"/>
      <c r="GJ1210" s="28"/>
      <c r="GK1210" s="28"/>
      <c r="GP1210" s="202"/>
      <c r="GR1210" s="28"/>
      <c r="GS1210" s="28"/>
      <c r="GT1210" s="28"/>
      <c r="GY1210" s="202"/>
      <c r="HA1210" s="28"/>
      <c r="HB1210" s="28"/>
      <c r="HC1210" s="28"/>
      <c r="HH1210" s="202"/>
      <c r="HJ1210" s="28"/>
      <c r="HK1210" s="28"/>
      <c r="HL1210" s="28"/>
      <c r="HQ1210" s="28"/>
      <c r="HR1210" s="28"/>
      <c r="HS1210" s="28"/>
      <c r="HT1210" s="28"/>
      <c r="HU1210" s="28"/>
      <c r="HV1210" s="28"/>
      <c r="HW1210" s="28"/>
      <c r="HX1210" s="28"/>
      <c r="HY1210" s="28"/>
      <c r="HZ1210" s="28"/>
      <c r="IA1210" s="28"/>
      <c r="IB1210" s="28"/>
      <c r="IC1210" s="28"/>
      <c r="ID1210" s="28"/>
      <c r="IE1210" s="28"/>
      <c r="IF1210" s="28"/>
      <c r="IG1210" s="28"/>
      <c r="IH1210" s="28"/>
      <c r="II1210" s="28"/>
      <c r="IJ1210" s="28"/>
      <c r="IK1210" s="28"/>
      <c r="IL1210" s="28"/>
      <c r="IM1210" s="28"/>
      <c r="IN1210" s="28"/>
      <c r="IO1210" s="28"/>
      <c r="IP1210" s="28"/>
      <c r="IQ1210" s="28"/>
      <c r="IR1210" s="28"/>
      <c r="IS1210" s="28"/>
      <c r="IT1210" s="28"/>
      <c r="IU1210" s="28"/>
      <c r="IV1210" s="28"/>
    </row>
    <row r="1211" spans="1:256" s="54" customFormat="1" ht="18">
      <c r="A1211" s="364" t="s">
        <v>2319</v>
      </c>
      <c r="B1211" s="28"/>
      <c r="C1211" s="292"/>
      <c r="D1211" s="365" t="s">
        <v>129</v>
      </c>
      <c r="E1211" s="54">
        <f t="shared" si="23"/>
        <v>1</v>
      </c>
      <c r="F1211" s="305">
        <f t="shared" si="24"/>
        <v>0</v>
      </c>
      <c r="H1211" s="300"/>
      <c r="I1211" s="300"/>
      <c r="J1211" s="300"/>
      <c r="K1211" s="300"/>
      <c r="L1211" s="300"/>
      <c r="M1211" s="300"/>
      <c r="N1211" s="28"/>
      <c r="R1211" s="202"/>
      <c r="T1211" s="28"/>
      <c r="U1211" s="28"/>
      <c r="V1211" s="28"/>
      <c r="AA1211" s="202"/>
      <c r="AC1211" s="28"/>
      <c r="AD1211" s="28"/>
      <c r="AE1211" s="28"/>
      <c r="AJ1211" s="202"/>
      <c r="AL1211" s="28"/>
      <c r="AM1211" s="28"/>
      <c r="AN1211" s="28"/>
      <c r="AS1211" s="202"/>
      <c r="AU1211" s="28"/>
      <c r="AV1211" s="28"/>
      <c r="AW1211" s="28"/>
      <c r="BB1211" s="202"/>
      <c r="BD1211" s="28"/>
      <c r="BE1211" s="28"/>
      <c r="BF1211" s="28"/>
      <c r="BK1211" s="202"/>
      <c r="BM1211" s="28"/>
      <c r="BN1211" s="28"/>
      <c r="BO1211" s="28"/>
      <c r="BT1211" s="202"/>
      <c r="BV1211" s="28"/>
      <c r="BW1211" s="28"/>
      <c r="BX1211" s="28"/>
      <c r="CC1211" s="202"/>
      <c r="CE1211" s="28"/>
      <c r="CF1211" s="28"/>
      <c r="CG1211" s="28"/>
      <c r="CL1211" s="202"/>
      <c r="CN1211" s="28"/>
      <c r="CO1211" s="28"/>
      <c r="CP1211" s="28"/>
      <c r="CU1211" s="202"/>
      <c r="CW1211" s="28"/>
      <c r="CX1211" s="28"/>
      <c r="CY1211" s="28"/>
      <c r="DD1211" s="202"/>
      <c r="DF1211" s="28"/>
      <c r="DG1211" s="28"/>
      <c r="DH1211" s="28"/>
      <c r="DM1211" s="202"/>
      <c r="DO1211" s="28"/>
      <c r="DP1211" s="28"/>
      <c r="DQ1211" s="28"/>
      <c r="DV1211" s="202"/>
      <c r="DX1211" s="28"/>
      <c r="DY1211" s="28"/>
      <c r="DZ1211" s="28"/>
      <c r="EE1211" s="202"/>
      <c r="EG1211" s="28"/>
      <c r="EH1211" s="28"/>
      <c r="EI1211" s="28"/>
      <c r="EN1211" s="202"/>
      <c r="EP1211" s="28"/>
      <c r="EQ1211" s="28"/>
      <c r="ER1211" s="28"/>
      <c r="EW1211" s="202"/>
      <c r="EY1211" s="28"/>
      <c r="EZ1211" s="28"/>
      <c r="FA1211" s="28"/>
      <c r="FF1211" s="202"/>
      <c r="FH1211" s="28"/>
      <c r="FI1211" s="28"/>
      <c r="FJ1211" s="28"/>
      <c r="FO1211" s="202"/>
      <c r="FQ1211" s="28"/>
      <c r="FR1211" s="28"/>
      <c r="FS1211" s="28"/>
      <c r="FX1211" s="202"/>
      <c r="FZ1211" s="28"/>
      <c r="GA1211" s="28"/>
      <c r="GB1211" s="28"/>
      <c r="GG1211" s="202"/>
      <c r="GI1211" s="28"/>
      <c r="GJ1211" s="28"/>
      <c r="GK1211" s="28"/>
      <c r="GP1211" s="202"/>
      <c r="GR1211" s="28"/>
      <c r="GS1211" s="28"/>
      <c r="GT1211" s="28"/>
      <c r="GY1211" s="202"/>
      <c r="HA1211" s="28"/>
      <c r="HB1211" s="28"/>
      <c r="HC1211" s="28"/>
      <c r="HH1211" s="202"/>
      <c r="HJ1211" s="28"/>
      <c r="HK1211" s="28"/>
      <c r="HL1211" s="28"/>
      <c r="HQ1211" s="28"/>
      <c r="HR1211" s="28"/>
      <c r="HS1211" s="28"/>
      <c r="HT1211" s="28"/>
      <c r="HU1211" s="28"/>
      <c r="HV1211" s="28"/>
      <c r="HW1211" s="28"/>
      <c r="HX1211" s="28"/>
      <c r="HY1211" s="28"/>
      <c r="HZ1211" s="28"/>
      <c r="IA1211" s="28"/>
      <c r="IB1211" s="28"/>
      <c r="IC1211" s="28"/>
      <c r="ID1211" s="28"/>
      <c r="IE1211" s="28"/>
      <c r="IF1211" s="28"/>
      <c r="IG1211" s="28"/>
      <c r="IH1211" s="28"/>
      <c r="II1211" s="28"/>
      <c r="IJ1211" s="28"/>
      <c r="IK1211" s="28"/>
      <c r="IL1211" s="28"/>
      <c r="IM1211" s="28"/>
      <c r="IN1211" s="28"/>
      <c r="IO1211" s="28"/>
      <c r="IP1211" s="28"/>
      <c r="IQ1211" s="28"/>
      <c r="IR1211" s="28"/>
      <c r="IS1211" s="28"/>
      <c r="IT1211" s="28"/>
      <c r="IU1211" s="28"/>
      <c r="IV1211" s="28"/>
    </row>
    <row r="1212" spans="1:256" s="54" customFormat="1" ht="18">
      <c r="A1212" s="364" t="s">
        <v>530</v>
      </c>
      <c r="B1212" s="292"/>
      <c r="C1212" s="292"/>
      <c r="D1212" s="54" t="s">
        <v>136</v>
      </c>
      <c r="E1212" s="54">
        <f t="shared" si="23"/>
        <v>9</v>
      </c>
      <c r="F1212" s="305">
        <f t="shared" si="24"/>
        <v>97</v>
      </c>
      <c r="G1212" s="54">
        <v>22</v>
      </c>
      <c r="H1212" s="28">
        <v>29</v>
      </c>
      <c r="I1212" s="28">
        <v>46</v>
      </c>
      <c r="J1212" s="28"/>
      <c r="K1212" s="28"/>
      <c r="L1212" s="300"/>
      <c r="M1212" s="28"/>
      <c r="N1212" s="28"/>
      <c r="R1212" s="202"/>
      <c r="T1212" s="28"/>
      <c r="U1212" s="28"/>
      <c r="V1212" s="28"/>
      <c r="AA1212" s="202"/>
      <c r="AC1212" s="28"/>
      <c r="AD1212" s="28"/>
      <c r="AE1212" s="28"/>
      <c r="AJ1212" s="202"/>
      <c r="AL1212" s="28"/>
      <c r="AM1212" s="28"/>
      <c r="AN1212" s="28"/>
      <c r="AS1212" s="202"/>
      <c r="AU1212" s="28"/>
      <c r="AV1212" s="28"/>
      <c r="AW1212" s="28"/>
      <c r="BB1212" s="202"/>
      <c r="BD1212" s="28"/>
      <c r="BE1212" s="28"/>
      <c r="BF1212" s="28"/>
      <c r="BK1212" s="202"/>
      <c r="BM1212" s="28"/>
      <c r="BN1212" s="28"/>
      <c r="BO1212" s="28"/>
      <c r="BT1212" s="202"/>
      <c r="BV1212" s="28"/>
      <c r="BW1212" s="28"/>
      <c r="BX1212" s="28"/>
      <c r="CC1212" s="202"/>
      <c r="CE1212" s="28"/>
      <c r="CF1212" s="28"/>
      <c r="CG1212" s="28"/>
      <c r="CL1212" s="202"/>
      <c r="CN1212" s="28"/>
      <c r="CO1212" s="28"/>
      <c r="CP1212" s="28"/>
      <c r="CU1212" s="202"/>
      <c r="CW1212" s="28"/>
      <c r="CX1212" s="28"/>
      <c r="CY1212" s="28"/>
      <c r="DD1212" s="202"/>
      <c r="DF1212" s="28"/>
      <c r="DG1212" s="28"/>
      <c r="DH1212" s="28"/>
      <c r="DM1212" s="202"/>
      <c r="DO1212" s="28"/>
      <c r="DP1212" s="28"/>
      <c r="DQ1212" s="28"/>
      <c r="DV1212" s="202"/>
      <c r="DX1212" s="28"/>
      <c r="DY1212" s="28"/>
      <c r="DZ1212" s="28"/>
      <c r="EE1212" s="202"/>
      <c r="EG1212" s="28"/>
      <c r="EH1212" s="28"/>
      <c r="EI1212" s="28"/>
      <c r="EN1212" s="202"/>
      <c r="EP1212" s="28"/>
      <c r="EQ1212" s="28"/>
      <c r="ER1212" s="28"/>
      <c r="EW1212" s="202"/>
      <c r="EY1212" s="28"/>
      <c r="EZ1212" s="28"/>
      <c r="FA1212" s="28"/>
      <c r="FF1212" s="202"/>
      <c r="FH1212" s="28"/>
      <c r="FI1212" s="28"/>
      <c r="FJ1212" s="28"/>
      <c r="FO1212" s="202"/>
      <c r="FQ1212" s="28"/>
      <c r="FR1212" s="28"/>
      <c r="FS1212" s="28"/>
      <c r="FX1212" s="202"/>
      <c r="FZ1212" s="28"/>
      <c r="GA1212" s="28"/>
      <c r="GB1212" s="28"/>
      <c r="GG1212" s="202"/>
      <c r="GI1212" s="28"/>
      <c r="GJ1212" s="28"/>
      <c r="GK1212" s="28"/>
      <c r="GP1212" s="202"/>
      <c r="GR1212" s="28"/>
      <c r="GS1212" s="28"/>
      <c r="GT1212" s="28"/>
      <c r="GY1212" s="202"/>
      <c r="HA1212" s="28"/>
      <c r="HB1212" s="28"/>
      <c r="HC1212" s="28"/>
      <c r="HH1212" s="202"/>
      <c r="HJ1212" s="28"/>
      <c r="HK1212" s="28"/>
      <c r="HL1212" s="28"/>
      <c r="HQ1212" s="28"/>
      <c r="HR1212" s="28"/>
      <c r="HS1212" s="28"/>
      <c r="HT1212" s="28"/>
      <c r="HU1212" s="28"/>
      <c r="HV1212" s="28"/>
      <c r="HW1212" s="28"/>
      <c r="HX1212" s="28"/>
      <c r="HY1212" s="28"/>
      <c r="HZ1212" s="28"/>
      <c r="IA1212" s="28"/>
      <c r="IB1212" s="28"/>
      <c r="IC1212" s="28"/>
      <c r="ID1212" s="28"/>
      <c r="IE1212" s="28"/>
      <c r="IF1212" s="28"/>
      <c r="IG1212" s="28"/>
      <c r="IH1212" s="28"/>
      <c r="II1212" s="28"/>
      <c r="IJ1212" s="28"/>
      <c r="IK1212" s="28"/>
      <c r="IL1212" s="28"/>
      <c r="IM1212" s="28"/>
      <c r="IN1212" s="28"/>
      <c r="IO1212" s="28"/>
      <c r="IP1212" s="28"/>
      <c r="IQ1212" s="28"/>
      <c r="IR1212" s="28"/>
      <c r="IS1212" s="28"/>
      <c r="IT1212" s="28"/>
      <c r="IU1212" s="28"/>
      <c r="IV1212" s="28"/>
    </row>
    <row r="1213" spans="1:256" s="54" customFormat="1" ht="18">
      <c r="A1213" s="364" t="s">
        <v>605</v>
      </c>
      <c r="B1213" s="28"/>
      <c r="C1213" s="292"/>
      <c r="D1213" s="54" t="s">
        <v>138</v>
      </c>
      <c r="E1213" s="54">
        <f t="shared" si="23"/>
        <v>76</v>
      </c>
      <c r="F1213" s="305">
        <f t="shared" si="24"/>
        <v>2012</v>
      </c>
      <c r="G1213" s="54">
        <v>793</v>
      </c>
      <c r="H1213" s="239">
        <v>993</v>
      </c>
      <c r="I1213" s="28">
        <v>151</v>
      </c>
      <c r="J1213" s="28"/>
      <c r="K1213" s="28">
        <v>75</v>
      </c>
      <c r="L1213" s="300"/>
      <c r="M1213" s="239"/>
      <c r="N1213" s="28"/>
      <c r="R1213" s="202"/>
      <c r="T1213" s="28"/>
      <c r="U1213" s="28"/>
      <c r="V1213" s="28"/>
      <c r="AA1213" s="202"/>
      <c r="AC1213" s="28"/>
      <c r="AD1213" s="28"/>
      <c r="AE1213" s="28"/>
      <c r="AJ1213" s="202"/>
      <c r="AL1213" s="28"/>
      <c r="AM1213" s="28"/>
      <c r="AN1213" s="28"/>
      <c r="AS1213" s="202"/>
      <c r="AU1213" s="28"/>
      <c r="AV1213" s="28"/>
      <c r="AW1213" s="28"/>
      <c r="BB1213" s="202"/>
      <c r="BD1213" s="28"/>
      <c r="BE1213" s="28"/>
      <c r="BF1213" s="28"/>
      <c r="BK1213" s="202"/>
      <c r="BM1213" s="28"/>
      <c r="BN1213" s="28"/>
      <c r="BO1213" s="28"/>
      <c r="BT1213" s="202"/>
      <c r="BV1213" s="28"/>
      <c r="BW1213" s="28"/>
      <c r="BX1213" s="28"/>
      <c r="CC1213" s="202"/>
      <c r="CE1213" s="28"/>
      <c r="CF1213" s="28"/>
      <c r="CG1213" s="28"/>
      <c r="CL1213" s="202"/>
      <c r="CN1213" s="28"/>
      <c r="CO1213" s="28"/>
      <c r="CP1213" s="28"/>
      <c r="CU1213" s="202"/>
      <c r="CW1213" s="28"/>
      <c r="CX1213" s="28"/>
      <c r="CY1213" s="28"/>
      <c r="DD1213" s="202"/>
      <c r="DF1213" s="28"/>
      <c r="DG1213" s="28"/>
      <c r="DH1213" s="28"/>
      <c r="DM1213" s="202"/>
      <c r="DO1213" s="28"/>
      <c r="DP1213" s="28"/>
      <c r="DQ1213" s="28"/>
      <c r="DV1213" s="202"/>
      <c r="DX1213" s="28"/>
      <c r="DY1213" s="28"/>
      <c r="DZ1213" s="28"/>
      <c r="EE1213" s="202"/>
      <c r="EG1213" s="28"/>
      <c r="EH1213" s="28"/>
      <c r="EI1213" s="28"/>
      <c r="EN1213" s="202"/>
      <c r="EP1213" s="28"/>
      <c r="EQ1213" s="28"/>
      <c r="ER1213" s="28"/>
      <c r="EW1213" s="202"/>
      <c r="EY1213" s="28"/>
      <c r="EZ1213" s="28"/>
      <c r="FA1213" s="28"/>
      <c r="FF1213" s="202"/>
      <c r="FH1213" s="28"/>
      <c r="FI1213" s="28"/>
      <c r="FJ1213" s="28"/>
      <c r="FO1213" s="202"/>
      <c r="FQ1213" s="28"/>
      <c r="FR1213" s="28"/>
      <c r="FS1213" s="28"/>
      <c r="FX1213" s="202"/>
      <c r="FZ1213" s="28"/>
      <c r="GA1213" s="28"/>
      <c r="GB1213" s="28"/>
      <c r="GG1213" s="202"/>
      <c r="GI1213" s="28"/>
      <c r="GJ1213" s="28"/>
      <c r="GK1213" s="28"/>
      <c r="GP1213" s="202"/>
      <c r="GR1213" s="28"/>
      <c r="GS1213" s="28"/>
      <c r="GT1213" s="28"/>
      <c r="GY1213" s="202"/>
      <c r="HA1213" s="28"/>
      <c r="HB1213" s="28"/>
      <c r="HC1213" s="28"/>
      <c r="HH1213" s="20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row>
    <row r="1214" spans="1:256" s="54" customFormat="1" ht="18">
      <c r="A1214" s="364" t="s">
        <v>593</v>
      </c>
      <c r="B1214" s="292"/>
      <c r="C1214" s="292"/>
      <c r="D1214" s="54" t="s">
        <v>135</v>
      </c>
      <c r="E1214" s="54">
        <f t="shared" si="23"/>
        <v>6</v>
      </c>
      <c r="F1214" s="305">
        <f t="shared" si="24"/>
        <v>51</v>
      </c>
      <c r="H1214" s="28">
        <v>2</v>
      </c>
      <c r="I1214" s="28">
        <v>40</v>
      </c>
      <c r="J1214" s="28">
        <v>4</v>
      </c>
      <c r="K1214" s="28">
        <v>5</v>
      </c>
      <c r="L1214" s="300"/>
      <c r="M1214" s="28"/>
      <c r="N1214" s="28"/>
      <c r="R1214" s="202"/>
      <c r="T1214" s="28"/>
      <c r="U1214" s="28"/>
      <c r="V1214" s="28"/>
      <c r="AA1214" s="202"/>
      <c r="AC1214" s="28"/>
      <c r="AD1214" s="28"/>
      <c r="AE1214" s="28"/>
      <c r="AJ1214" s="202"/>
      <c r="AL1214" s="28"/>
      <c r="AM1214" s="28"/>
      <c r="AN1214" s="28"/>
      <c r="AS1214" s="202"/>
      <c r="AU1214" s="28"/>
      <c r="AV1214" s="28"/>
      <c r="AW1214" s="28"/>
      <c r="BB1214" s="202"/>
      <c r="BD1214" s="28"/>
      <c r="BE1214" s="28"/>
      <c r="BF1214" s="28"/>
      <c r="BK1214" s="202"/>
      <c r="BM1214" s="28"/>
      <c r="BN1214" s="28"/>
      <c r="BO1214" s="28"/>
      <c r="BT1214" s="202"/>
      <c r="BV1214" s="28"/>
      <c r="BW1214" s="28"/>
      <c r="BX1214" s="28"/>
      <c r="CC1214" s="202"/>
      <c r="CE1214" s="28"/>
      <c r="CF1214" s="28"/>
      <c r="CG1214" s="28"/>
      <c r="CL1214" s="202"/>
      <c r="CN1214" s="28"/>
      <c r="CO1214" s="28"/>
      <c r="CP1214" s="28"/>
      <c r="CU1214" s="202"/>
      <c r="CW1214" s="28"/>
      <c r="CX1214" s="28"/>
      <c r="CY1214" s="28"/>
      <c r="DD1214" s="202"/>
      <c r="DF1214" s="28"/>
      <c r="DG1214" s="28"/>
      <c r="DH1214" s="28"/>
      <c r="DM1214" s="202"/>
      <c r="DO1214" s="28"/>
      <c r="DP1214" s="28"/>
      <c r="DQ1214" s="28"/>
      <c r="DV1214" s="202"/>
      <c r="DX1214" s="28"/>
      <c r="DY1214" s="28"/>
      <c r="DZ1214" s="28"/>
      <c r="EE1214" s="202"/>
      <c r="EG1214" s="28"/>
      <c r="EH1214" s="28"/>
      <c r="EI1214" s="28"/>
      <c r="EN1214" s="202"/>
      <c r="EP1214" s="28"/>
      <c r="EQ1214" s="28"/>
      <c r="ER1214" s="28"/>
      <c r="EW1214" s="202"/>
      <c r="EY1214" s="28"/>
      <c r="EZ1214" s="28"/>
      <c r="FA1214" s="28"/>
      <c r="FF1214" s="202"/>
      <c r="FH1214" s="28"/>
      <c r="FI1214" s="28"/>
      <c r="FJ1214" s="28"/>
      <c r="FO1214" s="202"/>
      <c r="FQ1214" s="28"/>
      <c r="FR1214" s="28"/>
      <c r="FS1214" s="28"/>
      <c r="FX1214" s="202"/>
      <c r="FZ1214" s="28"/>
      <c r="GA1214" s="28"/>
      <c r="GB1214" s="28"/>
      <c r="GG1214" s="202"/>
      <c r="GI1214" s="28"/>
      <c r="GJ1214" s="28"/>
      <c r="GK1214" s="28"/>
      <c r="GP1214" s="202"/>
      <c r="GR1214" s="28"/>
      <c r="GS1214" s="28"/>
      <c r="GT1214" s="28"/>
      <c r="GY1214" s="202"/>
      <c r="HA1214" s="28"/>
      <c r="HB1214" s="28"/>
      <c r="HC1214" s="28"/>
      <c r="HH1214" s="20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row>
    <row r="1215" spans="1:256" s="54" customFormat="1" ht="18">
      <c r="A1215" s="364" t="s">
        <v>556</v>
      </c>
      <c r="B1215" s="28"/>
      <c r="C1215" s="292"/>
      <c r="D1215" s="54" t="s">
        <v>134</v>
      </c>
      <c r="E1215" s="54">
        <f t="shared" si="23"/>
        <v>8</v>
      </c>
      <c r="F1215" s="305">
        <f t="shared" si="24"/>
        <v>122</v>
      </c>
      <c r="G1215" s="54">
        <v>1</v>
      </c>
      <c r="H1215" s="239">
        <v>71</v>
      </c>
      <c r="I1215" s="28">
        <v>5</v>
      </c>
      <c r="J1215" s="28">
        <v>20</v>
      </c>
      <c r="K1215" s="28">
        <v>25</v>
      </c>
      <c r="L1215" s="300"/>
      <c r="M1215" s="239"/>
      <c r="N1215" s="28"/>
      <c r="R1215" s="202"/>
      <c r="T1215" s="28"/>
      <c r="U1215" s="28"/>
      <c r="V1215" s="28"/>
      <c r="AA1215" s="202"/>
      <c r="AC1215" s="28"/>
      <c r="AD1215" s="28"/>
      <c r="AE1215" s="28"/>
      <c r="AJ1215" s="202"/>
      <c r="AL1215" s="28"/>
      <c r="AM1215" s="28"/>
      <c r="AN1215" s="28"/>
      <c r="AS1215" s="202"/>
      <c r="AU1215" s="28"/>
      <c r="AV1215" s="28"/>
      <c r="AW1215" s="28"/>
      <c r="BB1215" s="202"/>
      <c r="BD1215" s="28"/>
      <c r="BE1215" s="28"/>
      <c r="BF1215" s="28"/>
      <c r="BK1215" s="202"/>
      <c r="BM1215" s="28"/>
      <c r="BN1215" s="28"/>
      <c r="BO1215" s="28"/>
      <c r="BT1215" s="202"/>
      <c r="BV1215" s="28"/>
      <c r="BW1215" s="28"/>
      <c r="BX1215" s="28"/>
      <c r="CC1215" s="202"/>
      <c r="CE1215" s="28"/>
      <c r="CF1215" s="28"/>
      <c r="CG1215" s="28"/>
      <c r="CL1215" s="202"/>
      <c r="CN1215" s="28"/>
      <c r="CO1215" s="28"/>
      <c r="CP1215" s="28"/>
      <c r="CU1215" s="202"/>
      <c r="CW1215" s="28"/>
      <c r="CX1215" s="28"/>
      <c r="CY1215" s="28"/>
      <c r="DD1215" s="202"/>
      <c r="DF1215" s="28"/>
      <c r="DG1215" s="28"/>
      <c r="DH1215" s="28"/>
      <c r="DM1215" s="202"/>
      <c r="DO1215" s="28"/>
      <c r="DP1215" s="28"/>
      <c r="DQ1215" s="28"/>
      <c r="DV1215" s="202"/>
      <c r="DX1215" s="28"/>
      <c r="DY1215" s="28"/>
      <c r="DZ1215" s="28"/>
      <c r="EE1215" s="202"/>
      <c r="EG1215" s="28"/>
      <c r="EH1215" s="28"/>
      <c r="EI1215" s="28"/>
      <c r="EN1215" s="202"/>
      <c r="EP1215" s="28"/>
      <c r="EQ1215" s="28"/>
      <c r="ER1215" s="28"/>
      <c r="EW1215" s="202"/>
      <c r="EY1215" s="28"/>
      <c r="EZ1215" s="28"/>
      <c r="FA1215" s="28"/>
      <c r="FF1215" s="202"/>
      <c r="FH1215" s="28"/>
      <c r="FI1215" s="28"/>
      <c r="FJ1215" s="28"/>
      <c r="FO1215" s="202"/>
      <c r="FQ1215" s="28"/>
      <c r="FR1215" s="28"/>
      <c r="FS1215" s="28"/>
      <c r="FX1215" s="202"/>
      <c r="FZ1215" s="28"/>
      <c r="GA1215" s="28"/>
      <c r="GB1215" s="28"/>
      <c r="GG1215" s="202"/>
      <c r="GI1215" s="28"/>
      <c r="GJ1215" s="28"/>
      <c r="GK1215" s="28"/>
      <c r="GP1215" s="202"/>
      <c r="GR1215" s="28"/>
      <c r="GS1215" s="28"/>
      <c r="GT1215" s="28"/>
      <c r="GY1215" s="202"/>
      <c r="HA1215" s="28"/>
      <c r="HB1215" s="28"/>
      <c r="HC1215" s="28"/>
      <c r="HH1215" s="202"/>
      <c r="HJ1215" s="28"/>
      <c r="HK1215" s="28"/>
      <c r="HL1215" s="28"/>
      <c r="HQ1215" s="28"/>
      <c r="HR1215" s="28"/>
      <c r="HS1215" s="28"/>
      <c r="HT1215" s="28"/>
      <c r="HU1215" s="28"/>
      <c r="HV1215" s="28"/>
      <c r="HW1215" s="28"/>
      <c r="HX1215" s="28"/>
      <c r="HY1215" s="28"/>
      <c r="HZ1215" s="28"/>
      <c r="IA1215" s="28"/>
      <c r="IB1215" s="28"/>
      <c r="IC1215" s="28"/>
      <c r="ID1215" s="28"/>
      <c r="IE1215" s="28"/>
      <c r="IF1215" s="28"/>
      <c r="IG1215" s="28"/>
      <c r="IH1215" s="28"/>
      <c r="II1215" s="28"/>
      <c r="IJ1215" s="28"/>
      <c r="IK1215" s="28"/>
      <c r="IL1215" s="28"/>
      <c r="IM1215" s="28"/>
      <c r="IN1215" s="28"/>
      <c r="IO1215" s="28"/>
      <c r="IP1215" s="28"/>
      <c r="IQ1215" s="28"/>
      <c r="IR1215" s="28"/>
      <c r="IS1215" s="28"/>
      <c r="IT1215" s="28"/>
      <c r="IU1215" s="28"/>
      <c r="IV1215" s="28"/>
    </row>
    <row r="1216" spans="1:256" s="54" customFormat="1" ht="18">
      <c r="A1216" s="364" t="s">
        <v>2442</v>
      </c>
      <c r="B1216" s="28"/>
      <c r="C1216" s="292"/>
      <c r="D1216" s="365" t="s">
        <v>129</v>
      </c>
      <c r="E1216" s="54">
        <f t="shared" si="23"/>
        <v>0</v>
      </c>
      <c r="F1216" s="305">
        <f t="shared" si="24"/>
        <v>1</v>
      </c>
      <c r="H1216" s="300"/>
      <c r="I1216" s="300"/>
      <c r="J1216" s="300">
        <v>1</v>
      </c>
      <c r="K1216" s="300"/>
      <c r="L1216" s="300"/>
      <c r="M1216" s="300"/>
      <c r="N1216" s="28"/>
      <c r="R1216" s="202"/>
      <c r="T1216" s="28"/>
      <c r="U1216" s="28"/>
      <c r="V1216" s="28"/>
      <c r="AA1216" s="202"/>
      <c r="AC1216" s="28"/>
      <c r="AD1216" s="28"/>
      <c r="AE1216" s="28"/>
      <c r="AJ1216" s="202"/>
      <c r="AL1216" s="28"/>
      <c r="AM1216" s="28"/>
      <c r="AN1216" s="28"/>
      <c r="AS1216" s="202"/>
      <c r="AU1216" s="28"/>
      <c r="AV1216" s="28"/>
      <c r="AW1216" s="28"/>
      <c r="BB1216" s="202"/>
      <c r="BD1216" s="28"/>
      <c r="BE1216" s="28"/>
      <c r="BF1216" s="28"/>
      <c r="BK1216" s="202"/>
      <c r="BM1216" s="28"/>
      <c r="BN1216" s="28"/>
      <c r="BO1216" s="28"/>
      <c r="BT1216" s="202"/>
      <c r="BV1216" s="28"/>
      <c r="BW1216" s="28"/>
      <c r="BX1216" s="28"/>
      <c r="CC1216" s="202"/>
      <c r="CE1216" s="28"/>
      <c r="CF1216" s="28"/>
      <c r="CG1216" s="28"/>
      <c r="CL1216" s="202"/>
      <c r="CN1216" s="28"/>
      <c r="CO1216" s="28"/>
      <c r="CP1216" s="28"/>
      <c r="CU1216" s="202"/>
      <c r="CW1216" s="28"/>
      <c r="CX1216" s="28"/>
      <c r="CY1216" s="28"/>
      <c r="DD1216" s="202"/>
      <c r="DF1216" s="28"/>
      <c r="DG1216" s="28"/>
      <c r="DH1216" s="28"/>
      <c r="DM1216" s="202"/>
      <c r="DO1216" s="28"/>
      <c r="DP1216" s="28"/>
      <c r="DQ1216" s="28"/>
      <c r="DV1216" s="202"/>
      <c r="DX1216" s="28"/>
      <c r="DY1216" s="28"/>
      <c r="DZ1216" s="28"/>
      <c r="EE1216" s="202"/>
      <c r="EG1216" s="28"/>
      <c r="EH1216" s="28"/>
      <c r="EI1216" s="28"/>
      <c r="EN1216" s="202"/>
      <c r="EP1216" s="28"/>
      <c r="EQ1216" s="28"/>
      <c r="ER1216" s="28"/>
      <c r="EW1216" s="202"/>
      <c r="EY1216" s="28"/>
      <c r="EZ1216" s="28"/>
      <c r="FA1216" s="28"/>
      <c r="FF1216" s="202"/>
      <c r="FH1216" s="28"/>
      <c r="FI1216" s="28"/>
      <c r="FJ1216" s="28"/>
      <c r="FO1216" s="202"/>
      <c r="FQ1216" s="28"/>
      <c r="FR1216" s="28"/>
      <c r="FS1216" s="28"/>
      <c r="FX1216" s="202"/>
      <c r="FZ1216" s="28"/>
      <c r="GA1216" s="28"/>
      <c r="GB1216" s="28"/>
      <c r="GG1216" s="202"/>
      <c r="GI1216" s="28"/>
      <c r="GJ1216" s="28"/>
      <c r="GK1216" s="28"/>
      <c r="GP1216" s="202"/>
      <c r="GR1216" s="28"/>
      <c r="GS1216" s="28"/>
      <c r="GT1216" s="28"/>
      <c r="GY1216" s="202"/>
      <c r="HA1216" s="28"/>
      <c r="HB1216" s="28"/>
      <c r="HC1216" s="28"/>
      <c r="HH1216" s="202"/>
      <c r="HJ1216" s="28"/>
      <c r="HK1216" s="28"/>
      <c r="HL1216" s="28"/>
      <c r="HQ1216" s="28"/>
      <c r="HR1216" s="28"/>
      <c r="HS1216" s="28"/>
      <c r="HT1216" s="28"/>
      <c r="HU1216" s="28"/>
      <c r="HV1216" s="28"/>
      <c r="HW1216" s="28"/>
      <c r="HX1216" s="28"/>
      <c r="HY1216" s="28"/>
      <c r="HZ1216" s="28"/>
      <c r="IA1216" s="28"/>
      <c r="IB1216" s="28"/>
      <c r="IC1216" s="28"/>
      <c r="ID1216" s="28"/>
      <c r="IE1216" s="28"/>
      <c r="IF1216" s="28"/>
      <c r="IG1216" s="28"/>
      <c r="IH1216" s="28"/>
      <c r="II1216" s="28"/>
      <c r="IJ1216" s="28"/>
      <c r="IK1216" s="28"/>
      <c r="IL1216" s="28"/>
      <c r="IM1216" s="28"/>
      <c r="IN1216" s="28"/>
      <c r="IO1216" s="28"/>
      <c r="IP1216" s="28"/>
      <c r="IQ1216" s="28"/>
      <c r="IR1216" s="28"/>
      <c r="IS1216" s="28"/>
      <c r="IT1216" s="28"/>
      <c r="IU1216" s="28"/>
      <c r="IV1216" s="28"/>
    </row>
    <row r="1217" spans="1:256" s="54" customFormat="1" ht="18">
      <c r="A1217" s="364" t="s">
        <v>483</v>
      </c>
      <c r="B1217" s="292"/>
      <c r="C1217" s="292"/>
      <c r="D1217" s="54" t="s">
        <v>140</v>
      </c>
      <c r="E1217" s="54">
        <f t="shared" si="23"/>
        <v>6</v>
      </c>
      <c r="F1217" s="305">
        <f t="shared" si="24"/>
        <v>94</v>
      </c>
      <c r="H1217" s="239">
        <v>77</v>
      </c>
      <c r="I1217" s="28">
        <v>17</v>
      </c>
      <c r="J1217" s="28"/>
      <c r="K1217" s="28"/>
      <c r="L1217" s="300"/>
      <c r="M1217" s="239"/>
      <c r="N1217" s="28"/>
      <c r="R1217" s="202"/>
      <c r="T1217" s="28"/>
      <c r="U1217" s="28"/>
      <c r="V1217" s="28"/>
      <c r="AA1217" s="202"/>
      <c r="AC1217" s="28"/>
      <c r="AD1217" s="28"/>
      <c r="AE1217" s="28"/>
      <c r="AJ1217" s="202"/>
      <c r="AL1217" s="28"/>
      <c r="AM1217" s="28"/>
      <c r="AN1217" s="28"/>
      <c r="AS1217" s="202"/>
      <c r="AU1217" s="28"/>
      <c r="AV1217" s="28"/>
      <c r="AW1217" s="28"/>
      <c r="BB1217" s="202"/>
      <c r="BD1217" s="28"/>
      <c r="BE1217" s="28"/>
      <c r="BF1217" s="28"/>
      <c r="BK1217" s="202"/>
      <c r="BM1217" s="28"/>
      <c r="BN1217" s="28"/>
      <c r="BO1217" s="28"/>
      <c r="BT1217" s="202"/>
      <c r="BV1217" s="28"/>
      <c r="BW1217" s="28"/>
      <c r="BX1217" s="28"/>
      <c r="CC1217" s="202"/>
      <c r="CE1217" s="28"/>
      <c r="CF1217" s="28"/>
      <c r="CG1217" s="28"/>
      <c r="CL1217" s="202"/>
      <c r="CN1217" s="28"/>
      <c r="CO1217" s="28"/>
      <c r="CP1217" s="28"/>
      <c r="CU1217" s="202"/>
      <c r="CW1217" s="28"/>
      <c r="CX1217" s="28"/>
      <c r="CY1217" s="28"/>
      <c r="DD1217" s="202"/>
      <c r="DF1217" s="28"/>
      <c r="DG1217" s="28"/>
      <c r="DH1217" s="28"/>
      <c r="DM1217" s="202"/>
      <c r="DO1217" s="28"/>
      <c r="DP1217" s="28"/>
      <c r="DQ1217" s="28"/>
      <c r="DV1217" s="202"/>
      <c r="DX1217" s="28"/>
      <c r="DY1217" s="28"/>
      <c r="DZ1217" s="28"/>
      <c r="EE1217" s="202"/>
      <c r="EG1217" s="28"/>
      <c r="EH1217" s="28"/>
      <c r="EI1217" s="28"/>
      <c r="EN1217" s="202"/>
      <c r="EP1217" s="28"/>
      <c r="EQ1217" s="28"/>
      <c r="ER1217" s="28"/>
      <c r="EW1217" s="202"/>
      <c r="EY1217" s="28"/>
      <c r="EZ1217" s="28"/>
      <c r="FA1217" s="28"/>
      <c r="FF1217" s="202"/>
      <c r="FH1217" s="28"/>
      <c r="FI1217" s="28"/>
      <c r="FJ1217" s="28"/>
      <c r="FO1217" s="202"/>
      <c r="FQ1217" s="28"/>
      <c r="FR1217" s="28"/>
      <c r="FS1217" s="28"/>
      <c r="FX1217" s="202"/>
      <c r="FZ1217" s="28"/>
      <c r="GA1217" s="28"/>
      <c r="GB1217" s="28"/>
      <c r="GG1217" s="202"/>
      <c r="GI1217" s="28"/>
      <c r="GJ1217" s="28"/>
      <c r="GK1217" s="28"/>
      <c r="GP1217" s="202"/>
      <c r="GR1217" s="28"/>
      <c r="GS1217" s="28"/>
      <c r="GT1217" s="28"/>
      <c r="GY1217" s="202"/>
      <c r="HA1217" s="28"/>
      <c r="HB1217" s="28"/>
      <c r="HC1217" s="28"/>
      <c r="HH1217" s="202"/>
      <c r="HJ1217" s="28"/>
      <c r="HK1217" s="28"/>
      <c r="HL1217" s="28"/>
      <c r="HQ1217" s="28"/>
      <c r="HR1217" s="28"/>
      <c r="HS1217" s="28"/>
      <c r="HT1217" s="28"/>
      <c r="HU1217" s="28"/>
      <c r="HV1217" s="28"/>
      <c r="HW1217" s="28"/>
      <c r="HX1217" s="28"/>
      <c r="HY1217" s="28"/>
      <c r="HZ1217" s="28"/>
      <c r="IA1217" s="28"/>
      <c r="IB1217" s="28"/>
      <c r="IC1217" s="28"/>
      <c r="ID1217" s="28"/>
      <c r="IE1217" s="28"/>
      <c r="IF1217" s="28"/>
      <c r="IG1217" s="28"/>
      <c r="IH1217" s="28"/>
      <c r="II1217" s="28"/>
      <c r="IJ1217" s="28"/>
      <c r="IK1217" s="28"/>
      <c r="IL1217" s="28"/>
      <c r="IM1217" s="28"/>
      <c r="IN1217" s="28"/>
      <c r="IO1217" s="28"/>
      <c r="IP1217" s="28"/>
      <c r="IQ1217" s="28"/>
      <c r="IR1217" s="28"/>
      <c r="IS1217" s="28"/>
      <c r="IT1217" s="28"/>
      <c r="IU1217" s="28"/>
      <c r="IV1217" s="28"/>
    </row>
    <row r="1218" spans="1:256" s="54" customFormat="1" ht="18">
      <c r="A1218" s="364" t="s">
        <v>986</v>
      </c>
      <c r="B1218" s="292"/>
      <c r="C1218" s="292"/>
      <c r="D1218" s="54" t="s">
        <v>135</v>
      </c>
      <c r="E1218" s="54">
        <f t="shared" si="23"/>
        <v>4</v>
      </c>
      <c r="F1218" s="305">
        <f t="shared" si="24"/>
        <v>0</v>
      </c>
      <c r="H1218" s="239"/>
      <c r="I1218" s="28"/>
      <c r="J1218" s="28"/>
      <c r="K1218" s="28"/>
      <c r="L1218" s="300"/>
      <c r="M1218" s="239"/>
      <c r="N1218" s="28"/>
      <c r="R1218" s="202"/>
      <c r="T1218" s="28"/>
      <c r="U1218" s="28"/>
      <c r="V1218" s="28"/>
      <c r="AA1218" s="202"/>
      <c r="AC1218" s="28"/>
      <c r="AD1218" s="28"/>
      <c r="AE1218" s="28"/>
      <c r="AJ1218" s="202"/>
      <c r="AL1218" s="28"/>
      <c r="AM1218" s="28"/>
      <c r="AN1218" s="28"/>
      <c r="AS1218" s="202"/>
      <c r="AU1218" s="28"/>
      <c r="AV1218" s="28"/>
      <c r="AW1218" s="28"/>
      <c r="BB1218" s="202"/>
      <c r="BD1218" s="28"/>
      <c r="BE1218" s="28"/>
      <c r="BF1218" s="28"/>
      <c r="BK1218" s="202"/>
      <c r="BM1218" s="28"/>
      <c r="BN1218" s="28"/>
      <c r="BO1218" s="28"/>
      <c r="BT1218" s="202"/>
      <c r="BV1218" s="28"/>
      <c r="BW1218" s="28"/>
      <c r="BX1218" s="28"/>
      <c r="CC1218" s="202"/>
      <c r="CE1218" s="28"/>
      <c r="CF1218" s="28"/>
      <c r="CG1218" s="28"/>
      <c r="CL1218" s="202"/>
      <c r="CN1218" s="28"/>
      <c r="CO1218" s="28"/>
      <c r="CP1218" s="28"/>
      <c r="CU1218" s="202"/>
      <c r="CW1218" s="28"/>
      <c r="CX1218" s="28"/>
      <c r="CY1218" s="28"/>
      <c r="DD1218" s="202"/>
      <c r="DF1218" s="28"/>
      <c r="DG1218" s="28"/>
      <c r="DH1218" s="28"/>
      <c r="DM1218" s="202"/>
      <c r="DO1218" s="28"/>
      <c r="DP1218" s="28"/>
      <c r="DQ1218" s="28"/>
      <c r="DV1218" s="202"/>
      <c r="DX1218" s="28"/>
      <c r="DY1218" s="28"/>
      <c r="DZ1218" s="28"/>
      <c r="EE1218" s="202"/>
      <c r="EG1218" s="28"/>
      <c r="EH1218" s="28"/>
      <c r="EI1218" s="28"/>
      <c r="EN1218" s="202"/>
      <c r="EP1218" s="28"/>
      <c r="EQ1218" s="28"/>
      <c r="ER1218" s="28"/>
      <c r="EW1218" s="202"/>
      <c r="EY1218" s="28"/>
      <c r="EZ1218" s="28"/>
      <c r="FA1218" s="28"/>
      <c r="FF1218" s="202"/>
      <c r="FH1218" s="28"/>
      <c r="FI1218" s="28"/>
      <c r="FJ1218" s="28"/>
      <c r="FO1218" s="202"/>
      <c r="FQ1218" s="28"/>
      <c r="FR1218" s="28"/>
      <c r="FS1218" s="28"/>
      <c r="FX1218" s="202"/>
      <c r="FZ1218" s="28"/>
      <c r="GA1218" s="28"/>
      <c r="GB1218" s="28"/>
      <c r="GG1218" s="202"/>
      <c r="GI1218" s="28"/>
      <c r="GJ1218" s="28"/>
      <c r="GK1218" s="28"/>
      <c r="GP1218" s="202"/>
      <c r="GR1218" s="28"/>
      <c r="GS1218" s="28"/>
      <c r="GT1218" s="28"/>
      <c r="GY1218" s="202"/>
      <c r="HA1218" s="28"/>
      <c r="HB1218" s="28"/>
      <c r="HC1218" s="28"/>
      <c r="HH1218" s="202"/>
      <c r="HJ1218" s="28"/>
      <c r="HK1218" s="28"/>
      <c r="HL1218" s="28"/>
      <c r="HQ1218" s="28"/>
      <c r="HR1218" s="28"/>
      <c r="HS1218" s="28"/>
      <c r="HT1218" s="28"/>
      <c r="HU1218" s="28"/>
      <c r="HV1218" s="28"/>
      <c r="HW1218" s="28"/>
      <c r="HX1218" s="28"/>
      <c r="HY1218" s="28"/>
      <c r="HZ1218" s="28"/>
      <c r="IA1218" s="28"/>
      <c r="IB1218" s="28"/>
      <c r="IC1218" s="28"/>
      <c r="ID1218" s="28"/>
      <c r="IE1218" s="28"/>
      <c r="IF1218" s="28"/>
      <c r="IG1218" s="28"/>
      <c r="IH1218" s="28"/>
      <c r="II1218" s="28"/>
      <c r="IJ1218" s="28"/>
      <c r="IK1218" s="28"/>
      <c r="IL1218" s="28"/>
      <c r="IM1218" s="28"/>
      <c r="IN1218" s="28"/>
      <c r="IO1218" s="28"/>
      <c r="IP1218" s="28"/>
      <c r="IQ1218" s="28"/>
      <c r="IR1218" s="28"/>
      <c r="IS1218" s="28"/>
      <c r="IT1218" s="28"/>
      <c r="IU1218" s="28"/>
      <c r="IV1218" s="28"/>
    </row>
    <row r="1219" spans="1:256" s="54" customFormat="1" ht="18">
      <c r="A1219" s="364" t="s">
        <v>569</v>
      </c>
      <c r="B1219" s="292"/>
      <c r="C1219" s="292"/>
      <c r="D1219" s="54" t="s">
        <v>130</v>
      </c>
      <c r="E1219" s="54">
        <f t="shared" si="23"/>
        <v>3</v>
      </c>
      <c r="F1219" s="305">
        <f t="shared" si="24"/>
        <v>0</v>
      </c>
      <c r="H1219" s="28"/>
      <c r="I1219" s="28"/>
      <c r="J1219" s="28"/>
      <c r="K1219" s="28"/>
      <c r="L1219" s="28"/>
      <c r="M1219" s="28"/>
      <c r="N1219" s="28"/>
      <c r="R1219" s="202"/>
      <c r="T1219" s="28"/>
      <c r="U1219" s="28"/>
      <c r="V1219" s="28"/>
      <c r="AA1219" s="202"/>
      <c r="AC1219" s="28"/>
      <c r="AD1219" s="28"/>
      <c r="AE1219" s="28"/>
      <c r="AJ1219" s="202"/>
      <c r="AL1219" s="28"/>
      <c r="AM1219" s="28"/>
      <c r="AN1219" s="28"/>
      <c r="AS1219" s="202"/>
      <c r="AU1219" s="28"/>
      <c r="AV1219" s="28"/>
      <c r="AW1219" s="28"/>
      <c r="BB1219" s="202"/>
      <c r="BD1219" s="28"/>
      <c r="BE1219" s="28"/>
      <c r="BF1219" s="28"/>
      <c r="BK1219" s="202"/>
      <c r="BM1219" s="28"/>
      <c r="BN1219" s="28"/>
      <c r="BO1219" s="28"/>
      <c r="BT1219" s="202"/>
      <c r="BV1219" s="28"/>
      <c r="BW1219" s="28"/>
      <c r="BX1219" s="28"/>
      <c r="CC1219" s="202"/>
      <c r="CE1219" s="28"/>
      <c r="CF1219" s="28"/>
      <c r="CG1219" s="28"/>
      <c r="CL1219" s="202"/>
      <c r="CN1219" s="28"/>
      <c r="CO1219" s="28"/>
      <c r="CP1219" s="28"/>
      <c r="CU1219" s="202"/>
      <c r="CW1219" s="28"/>
      <c r="CX1219" s="28"/>
      <c r="CY1219" s="28"/>
      <c r="DD1219" s="202"/>
      <c r="DF1219" s="28"/>
      <c r="DG1219" s="28"/>
      <c r="DH1219" s="28"/>
      <c r="DM1219" s="202"/>
      <c r="DO1219" s="28"/>
      <c r="DP1219" s="28"/>
      <c r="DQ1219" s="28"/>
      <c r="DV1219" s="202"/>
      <c r="DX1219" s="28"/>
      <c r="DY1219" s="28"/>
      <c r="DZ1219" s="28"/>
      <c r="EE1219" s="202"/>
      <c r="EG1219" s="28"/>
      <c r="EH1219" s="28"/>
      <c r="EI1219" s="28"/>
      <c r="EN1219" s="202"/>
      <c r="EP1219" s="28"/>
      <c r="EQ1219" s="28"/>
      <c r="ER1219" s="28"/>
      <c r="EW1219" s="202"/>
      <c r="EY1219" s="28"/>
      <c r="EZ1219" s="28"/>
      <c r="FA1219" s="28"/>
      <c r="FF1219" s="202"/>
      <c r="FH1219" s="28"/>
      <c r="FI1219" s="28"/>
      <c r="FJ1219" s="28"/>
      <c r="FO1219" s="202"/>
      <c r="FQ1219" s="28"/>
      <c r="FR1219" s="28"/>
      <c r="FS1219" s="28"/>
      <c r="FX1219" s="202"/>
      <c r="FZ1219" s="28"/>
      <c r="GA1219" s="28"/>
      <c r="GB1219" s="28"/>
      <c r="GG1219" s="202"/>
      <c r="GI1219" s="28"/>
      <c r="GJ1219" s="28"/>
      <c r="GK1219" s="28"/>
      <c r="GP1219" s="202"/>
      <c r="GR1219" s="28"/>
      <c r="GS1219" s="28"/>
      <c r="GT1219" s="28"/>
      <c r="GY1219" s="202"/>
      <c r="HA1219" s="28"/>
      <c r="HB1219" s="28"/>
      <c r="HC1219" s="28"/>
      <c r="HH1219" s="202"/>
      <c r="HJ1219" s="28"/>
      <c r="HK1219" s="28"/>
      <c r="HL1219" s="28"/>
      <c r="HQ1219" s="28"/>
      <c r="HR1219" s="28"/>
      <c r="HS1219" s="28"/>
      <c r="HT1219" s="28"/>
      <c r="HU1219" s="28"/>
      <c r="HV1219" s="28"/>
      <c r="HW1219" s="28"/>
      <c r="HX1219" s="28"/>
      <c r="HY1219" s="28"/>
      <c r="HZ1219" s="28"/>
      <c r="IA1219" s="28"/>
      <c r="IB1219" s="28"/>
      <c r="IC1219" s="28"/>
      <c r="ID1219" s="28"/>
      <c r="IE1219" s="28"/>
      <c r="IF1219" s="28"/>
      <c r="IG1219" s="28"/>
      <c r="IH1219" s="28"/>
      <c r="II1219" s="28"/>
      <c r="IJ1219" s="28"/>
      <c r="IK1219" s="28"/>
      <c r="IL1219" s="28"/>
      <c r="IM1219" s="28"/>
      <c r="IN1219" s="28"/>
      <c r="IO1219" s="28"/>
      <c r="IP1219" s="28"/>
      <c r="IQ1219" s="28"/>
      <c r="IR1219" s="28"/>
      <c r="IS1219" s="28"/>
      <c r="IT1219" s="28"/>
      <c r="IU1219" s="28"/>
      <c r="IV1219" s="28"/>
    </row>
    <row r="1220" spans="1:256" s="54" customFormat="1" ht="18">
      <c r="A1220" s="364" t="s">
        <v>647</v>
      </c>
      <c r="B1220" s="292"/>
      <c r="C1220" s="292"/>
      <c r="D1220" s="54" t="s">
        <v>140</v>
      </c>
      <c r="E1220" s="54">
        <f t="shared" si="23"/>
        <v>5</v>
      </c>
      <c r="F1220" s="305">
        <f t="shared" si="24"/>
        <v>418</v>
      </c>
      <c r="G1220" s="54">
        <v>151</v>
      </c>
      <c r="H1220" s="239">
        <v>184</v>
      </c>
      <c r="I1220" s="28">
        <v>70</v>
      </c>
      <c r="J1220" s="28"/>
      <c r="K1220" s="28">
        <v>13</v>
      </c>
      <c r="L1220" s="28"/>
      <c r="M1220" s="239"/>
      <c r="N1220" s="28"/>
      <c r="R1220" s="202"/>
      <c r="T1220" s="28"/>
      <c r="U1220" s="28"/>
      <c r="V1220" s="28"/>
      <c r="AA1220" s="202"/>
      <c r="AC1220" s="28"/>
      <c r="AD1220" s="28"/>
      <c r="AE1220" s="28"/>
      <c r="AJ1220" s="202"/>
      <c r="AL1220" s="28"/>
      <c r="AM1220" s="28"/>
      <c r="AN1220" s="28"/>
      <c r="AS1220" s="202"/>
      <c r="AU1220" s="28"/>
      <c r="AV1220" s="28"/>
      <c r="AW1220" s="28"/>
      <c r="BB1220" s="202"/>
      <c r="BD1220" s="28"/>
      <c r="BE1220" s="28"/>
      <c r="BF1220" s="28"/>
      <c r="BK1220" s="202"/>
      <c r="BM1220" s="28"/>
      <c r="BN1220" s="28"/>
      <c r="BO1220" s="28"/>
      <c r="BT1220" s="202"/>
      <c r="BV1220" s="28"/>
      <c r="BW1220" s="28"/>
      <c r="BX1220" s="28"/>
      <c r="CC1220" s="202"/>
      <c r="CE1220" s="28"/>
      <c r="CF1220" s="28"/>
      <c r="CG1220" s="28"/>
      <c r="CL1220" s="202"/>
      <c r="CN1220" s="28"/>
      <c r="CO1220" s="28"/>
      <c r="CP1220" s="28"/>
      <c r="CU1220" s="202"/>
      <c r="CW1220" s="28"/>
      <c r="CX1220" s="28"/>
      <c r="CY1220" s="28"/>
      <c r="DD1220" s="202"/>
      <c r="DF1220" s="28"/>
      <c r="DG1220" s="28"/>
      <c r="DH1220" s="28"/>
      <c r="DM1220" s="202"/>
      <c r="DO1220" s="28"/>
      <c r="DP1220" s="28"/>
      <c r="DQ1220" s="28"/>
      <c r="DV1220" s="202"/>
      <c r="DX1220" s="28"/>
      <c r="DY1220" s="28"/>
      <c r="DZ1220" s="28"/>
      <c r="EE1220" s="202"/>
      <c r="EG1220" s="28"/>
      <c r="EH1220" s="28"/>
      <c r="EI1220" s="28"/>
      <c r="EN1220" s="202"/>
      <c r="EP1220" s="28"/>
      <c r="EQ1220" s="28"/>
      <c r="ER1220" s="28"/>
      <c r="EW1220" s="202"/>
      <c r="EY1220" s="28"/>
      <c r="EZ1220" s="28"/>
      <c r="FA1220" s="28"/>
      <c r="FF1220" s="202"/>
      <c r="FH1220" s="28"/>
      <c r="FI1220" s="28"/>
      <c r="FJ1220" s="28"/>
      <c r="FO1220" s="202"/>
      <c r="FQ1220" s="28"/>
      <c r="FR1220" s="28"/>
      <c r="FS1220" s="28"/>
      <c r="FX1220" s="202"/>
      <c r="FZ1220" s="28"/>
      <c r="GA1220" s="28"/>
      <c r="GB1220" s="28"/>
      <c r="GG1220" s="202"/>
      <c r="GI1220" s="28"/>
      <c r="GJ1220" s="28"/>
      <c r="GK1220" s="28"/>
      <c r="GP1220" s="202"/>
      <c r="GR1220" s="28"/>
      <c r="GS1220" s="28"/>
      <c r="GT1220" s="28"/>
      <c r="GY1220" s="202"/>
      <c r="HA1220" s="28"/>
      <c r="HB1220" s="28"/>
      <c r="HC1220" s="28"/>
      <c r="HH1220" s="202"/>
      <c r="HJ1220" s="28"/>
      <c r="HK1220" s="28"/>
      <c r="HL1220" s="28"/>
      <c r="HQ1220" s="28"/>
      <c r="HR1220" s="28"/>
      <c r="HS1220" s="28"/>
      <c r="HT1220" s="28"/>
      <c r="HU1220" s="28"/>
      <c r="HV1220" s="28"/>
      <c r="HW1220" s="28"/>
      <c r="HX1220" s="28"/>
      <c r="HY1220" s="28"/>
      <c r="HZ1220" s="28"/>
      <c r="IA1220" s="28"/>
      <c r="IB1220" s="28"/>
      <c r="IC1220" s="28"/>
      <c r="ID1220" s="28"/>
      <c r="IE1220" s="28"/>
      <c r="IF1220" s="28"/>
      <c r="IG1220" s="28"/>
      <c r="IH1220" s="28"/>
      <c r="II1220" s="28"/>
      <c r="IJ1220" s="28"/>
      <c r="IK1220" s="28"/>
      <c r="IL1220" s="28"/>
      <c r="IM1220" s="28"/>
      <c r="IN1220" s="28"/>
      <c r="IO1220" s="28"/>
      <c r="IP1220" s="28"/>
      <c r="IQ1220" s="28"/>
      <c r="IR1220" s="28"/>
      <c r="IS1220" s="28"/>
      <c r="IT1220" s="28"/>
      <c r="IU1220" s="28"/>
      <c r="IV1220" s="28"/>
    </row>
    <row r="1221" spans="1:256" s="54" customFormat="1" ht="18">
      <c r="A1221" s="364" t="s">
        <v>438</v>
      </c>
      <c r="B1221" s="292"/>
      <c r="C1221" s="292"/>
      <c r="D1221" s="54" t="s">
        <v>131</v>
      </c>
      <c r="E1221" s="54">
        <f t="shared" si="23"/>
        <v>4</v>
      </c>
      <c r="F1221" s="305">
        <f t="shared" si="24"/>
        <v>290</v>
      </c>
      <c r="G1221" s="54">
        <v>150</v>
      </c>
      <c r="H1221" s="28">
        <v>85</v>
      </c>
      <c r="I1221" s="28">
        <v>46</v>
      </c>
      <c r="J1221" s="28">
        <v>9</v>
      </c>
      <c r="K1221" s="28"/>
      <c r="L1221" s="28"/>
      <c r="M1221" s="28"/>
      <c r="N1221" s="28"/>
      <c r="R1221" s="202"/>
      <c r="T1221" s="28"/>
      <c r="U1221" s="28"/>
      <c r="V1221" s="28"/>
      <c r="AA1221" s="202"/>
      <c r="AC1221" s="28"/>
      <c r="AD1221" s="28"/>
      <c r="AE1221" s="28"/>
      <c r="AJ1221" s="202"/>
      <c r="AL1221" s="28"/>
      <c r="AM1221" s="28"/>
      <c r="AN1221" s="28"/>
      <c r="AS1221" s="202"/>
      <c r="AU1221" s="28"/>
      <c r="AV1221" s="28"/>
      <c r="AW1221" s="28"/>
      <c r="BB1221" s="202"/>
      <c r="BD1221" s="28"/>
      <c r="BE1221" s="28"/>
      <c r="BF1221" s="28"/>
      <c r="BK1221" s="202"/>
      <c r="BM1221" s="28"/>
      <c r="BN1221" s="28"/>
      <c r="BO1221" s="28"/>
      <c r="BT1221" s="202"/>
      <c r="BV1221" s="28"/>
      <c r="BW1221" s="28"/>
      <c r="BX1221" s="28"/>
      <c r="CC1221" s="202"/>
      <c r="CE1221" s="28"/>
      <c r="CF1221" s="28"/>
      <c r="CG1221" s="28"/>
      <c r="CL1221" s="202"/>
      <c r="CN1221" s="28"/>
      <c r="CO1221" s="28"/>
      <c r="CP1221" s="28"/>
      <c r="CU1221" s="202"/>
      <c r="CW1221" s="28"/>
      <c r="CX1221" s="28"/>
      <c r="CY1221" s="28"/>
      <c r="DD1221" s="202"/>
      <c r="DF1221" s="28"/>
      <c r="DG1221" s="28"/>
      <c r="DH1221" s="28"/>
      <c r="DM1221" s="202"/>
      <c r="DO1221" s="28"/>
      <c r="DP1221" s="28"/>
      <c r="DQ1221" s="28"/>
      <c r="DV1221" s="202"/>
      <c r="DX1221" s="28"/>
      <c r="DY1221" s="28"/>
      <c r="DZ1221" s="28"/>
      <c r="EE1221" s="202"/>
      <c r="EG1221" s="28"/>
      <c r="EH1221" s="28"/>
      <c r="EI1221" s="28"/>
      <c r="EN1221" s="202"/>
      <c r="EP1221" s="28"/>
      <c r="EQ1221" s="28"/>
      <c r="ER1221" s="28"/>
      <c r="EW1221" s="202"/>
      <c r="EY1221" s="28"/>
      <c r="EZ1221" s="28"/>
      <c r="FA1221" s="28"/>
      <c r="FF1221" s="202"/>
      <c r="FH1221" s="28"/>
      <c r="FI1221" s="28"/>
      <c r="FJ1221" s="28"/>
      <c r="FO1221" s="202"/>
      <c r="FQ1221" s="28"/>
      <c r="FR1221" s="28"/>
      <c r="FS1221" s="28"/>
      <c r="FX1221" s="202"/>
      <c r="FZ1221" s="28"/>
      <c r="GA1221" s="28"/>
      <c r="GB1221" s="28"/>
      <c r="GG1221" s="202"/>
      <c r="GI1221" s="28"/>
      <c r="GJ1221" s="28"/>
      <c r="GK1221" s="28"/>
      <c r="GP1221" s="202"/>
      <c r="GR1221" s="28"/>
      <c r="GS1221" s="28"/>
      <c r="GT1221" s="28"/>
      <c r="GY1221" s="202"/>
      <c r="HA1221" s="28"/>
      <c r="HB1221" s="28"/>
      <c r="HC1221" s="28"/>
      <c r="HH1221" s="202"/>
      <c r="HJ1221" s="28"/>
      <c r="HK1221" s="28"/>
      <c r="HL1221" s="28"/>
      <c r="HQ1221" s="28"/>
      <c r="HR1221" s="28"/>
      <c r="HS1221" s="28"/>
      <c r="HT1221" s="28"/>
      <c r="HU1221" s="28"/>
      <c r="HV1221" s="28"/>
      <c r="HW1221" s="28"/>
      <c r="HX1221" s="28"/>
      <c r="HY1221" s="28"/>
      <c r="HZ1221" s="28"/>
      <c r="IA1221" s="28"/>
      <c r="IB1221" s="28"/>
      <c r="IC1221" s="28"/>
      <c r="ID1221" s="28"/>
      <c r="IE1221" s="28"/>
      <c r="IF1221" s="28"/>
      <c r="IG1221" s="28"/>
      <c r="IH1221" s="28"/>
      <c r="II1221" s="28"/>
      <c r="IJ1221" s="28"/>
      <c r="IK1221" s="28"/>
      <c r="IL1221" s="28"/>
      <c r="IM1221" s="28"/>
      <c r="IN1221" s="28"/>
      <c r="IO1221" s="28"/>
      <c r="IP1221" s="28"/>
      <c r="IQ1221" s="28"/>
      <c r="IR1221" s="28"/>
      <c r="IS1221" s="28"/>
      <c r="IT1221" s="28"/>
      <c r="IU1221" s="28"/>
      <c r="IV1221" s="28"/>
    </row>
    <row r="1222" spans="1:256" s="54" customFormat="1" ht="18">
      <c r="A1222" s="364" t="s">
        <v>517</v>
      </c>
      <c r="B1222" s="292"/>
      <c r="C1222" s="292"/>
      <c r="D1222" s="54" t="s">
        <v>132</v>
      </c>
      <c r="E1222" s="54">
        <f t="shared" si="23"/>
        <v>0</v>
      </c>
      <c r="F1222" s="305">
        <f t="shared" si="24"/>
        <v>13</v>
      </c>
      <c r="H1222" s="28">
        <v>1</v>
      </c>
      <c r="I1222" s="28">
        <v>9</v>
      </c>
      <c r="J1222" s="28">
        <v>3</v>
      </c>
      <c r="K1222" s="28"/>
      <c r="L1222" s="28"/>
      <c r="M1222" s="28"/>
      <c r="N1222" s="28"/>
      <c r="R1222" s="202"/>
      <c r="T1222" s="28"/>
      <c r="U1222" s="28"/>
      <c r="V1222" s="28"/>
      <c r="AA1222" s="202"/>
      <c r="AC1222" s="28"/>
      <c r="AD1222" s="28"/>
      <c r="AE1222" s="28"/>
      <c r="AJ1222" s="202"/>
      <c r="AL1222" s="28"/>
      <c r="AM1222" s="28"/>
      <c r="AN1222" s="28"/>
      <c r="AS1222" s="202"/>
      <c r="AU1222" s="28"/>
      <c r="AV1222" s="28"/>
      <c r="AW1222" s="28"/>
      <c r="BB1222" s="202"/>
      <c r="BD1222" s="28"/>
      <c r="BE1222" s="28"/>
      <c r="BF1222" s="28"/>
      <c r="BK1222" s="202"/>
      <c r="BM1222" s="28"/>
      <c r="BN1222" s="28"/>
      <c r="BO1222" s="28"/>
      <c r="BT1222" s="202"/>
      <c r="BV1222" s="28"/>
      <c r="BW1222" s="28"/>
      <c r="BX1222" s="28"/>
      <c r="CC1222" s="202"/>
      <c r="CE1222" s="28"/>
      <c r="CF1222" s="28"/>
      <c r="CG1222" s="28"/>
      <c r="CL1222" s="202"/>
      <c r="CN1222" s="28"/>
      <c r="CO1222" s="28"/>
      <c r="CP1222" s="28"/>
      <c r="CU1222" s="202"/>
      <c r="CW1222" s="28"/>
      <c r="CX1222" s="28"/>
      <c r="CY1222" s="28"/>
      <c r="DD1222" s="202"/>
      <c r="DF1222" s="28"/>
      <c r="DG1222" s="28"/>
      <c r="DH1222" s="28"/>
      <c r="DM1222" s="202"/>
      <c r="DO1222" s="28"/>
      <c r="DP1222" s="28"/>
      <c r="DQ1222" s="28"/>
      <c r="DV1222" s="202"/>
      <c r="DX1222" s="28"/>
      <c r="DY1222" s="28"/>
      <c r="DZ1222" s="28"/>
      <c r="EE1222" s="202"/>
      <c r="EG1222" s="28"/>
      <c r="EH1222" s="28"/>
      <c r="EI1222" s="28"/>
      <c r="EN1222" s="202"/>
      <c r="EP1222" s="28"/>
      <c r="EQ1222" s="28"/>
      <c r="ER1222" s="28"/>
      <c r="EW1222" s="202"/>
      <c r="EY1222" s="28"/>
      <c r="EZ1222" s="28"/>
      <c r="FA1222" s="28"/>
      <c r="FF1222" s="202"/>
      <c r="FH1222" s="28"/>
      <c r="FI1222" s="28"/>
      <c r="FJ1222" s="28"/>
      <c r="FO1222" s="202"/>
      <c r="FQ1222" s="28"/>
      <c r="FR1222" s="28"/>
      <c r="FS1222" s="28"/>
      <c r="FX1222" s="202"/>
      <c r="FZ1222" s="28"/>
      <c r="GA1222" s="28"/>
      <c r="GB1222" s="28"/>
      <c r="GG1222" s="202"/>
      <c r="GI1222" s="28"/>
      <c r="GJ1222" s="28"/>
      <c r="GK1222" s="28"/>
      <c r="GP1222" s="202"/>
      <c r="GR1222" s="28"/>
      <c r="GS1222" s="28"/>
      <c r="GT1222" s="28"/>
      <c r="GY1222" s="202"/>
      <c r="HA1222" s="28"/>
      <c r="HB1222" s="28"/>
      <c r="HC1222" s="28"/>
      <c r="HH1222" s="202"/>
      <c r="HJ1222" s="28"/>
      <c r="HK1222" s="28"/>
      <c r="HL1222" s="28"/>
      <c r="HQ1222" s="28"/>
      <c r="HR1222" s="28"/>
      <c r="HS1222" s="28"/>
      <c r="HT1222" s="28"/>
      <c r="HU1222" s="28"/>
      <c r="HV1222" s="28"/>
      <c r="HW1222" s="28"/>
      <c r="HX1222" s="28"/>
      <c r="HY1222" s="28"/>
      <c r="HZ1222" s="28"/>
      <c r="IA1222" s="28"/>
      <c r="IB1222" s="28"/>
      <c r="IC1222" s="28"/>
      <c r="ID1222" s="28"/>
      <c r="IE1222" s="28"/>
      <c r="IF1222" s="28"/>
      <c r="IG1222" s="28"/>
      <c r="IH1222" s="28"/>
      <c r="II1222" s="28"/>
      <c r="IJ1222" s="28"/>
      <c r="IK1222" s="28"/>
      <c r="IL1222" s="28"/>
      <c r="IM1222" s="28"/>
      <c r="IN1222" s="28"/>
      <c r="IO1222" s="28"/>
      <c r="IP1222" s="28"/>
      <c r="IQ1222" s="28"/>
      <c r="IR1222" s="28"/>
      <c r="IS1222" s="28"/>
      <c r="IT1222" s="28"/>
      <c r="IU1222" s="28"/>
      <c r="IV1222" s="28"/>
    </row>
    <row r="1223" spans="1:256" s="54" customFormat="1" ht="18">
      <c r="A1223" s="364" t="s">
        <v>2443</v>
      </c>
      <c r="B1223" s="28"/>
      <c r="C1223" s="292"/>
      <c r="D1223" s="365" t="s">
        <v>129</v>
      </c>
      <c r="E1223" s="54">
        <f t="shared" si="23"/>
        <v>0</v>
      </c>
      <c r="F1223" s="305">
        <f t="shared" si="24"/>
        <v>0</v>
      </c>
      <c r="H1223" s="300"/>
      <c r="I1223" s="300"/>
      <c r="J1223" s="300"/>
      <c r="K1223" s="300"/>
      <c r="L1223" s="28"/>
      <c r="M1223" s="300"/>
      <c r="N1223" s="28"/>
      <c r="R1223" s="202"/>
      <c r="T1223" s="28"/>
      <c r="U1223" s="28"/>
      <c r="V1223" s="28"/>
      <c r="AA1223" s="202"/>
      <c r="AC1223" s="28"/>
      <c r="AD1223" s="28"/>
      <c r="AE1223" s="28"/>
      <c r="AJ1223" s="202"/>
      <c r="AL1223" s="28"/>
      <c r="AM1223" s="28"/>
      <c r="AN1223" s="28"/>
      <c r="AS1223" s="202"/>
      <c r="AU1223" s="28"/>
      <c r="AV1223" s="28"/>
      <c r="AW1223" s="28"/>
      <c r="BB1223" s="202"/>
      <c r="BD1223" s="28"/>
      <c r="BE1223" s="28"/>
      <c r="BF1223" s="28"/>
      <c r="BK1223" s="202"/>
      <c r="BM1223" s="28"/>
      <c r="BN1223" s="28"/>
      <c r="BO1223" s="28"/>
      <c r="BT1223" s="202"/>
      <c r="BV1223" s="28"/>
      <c r="BW1223" s="28"/>
      <c r="BX1223" s="28"/>
      <c r="CC1223" s="202"/>
      <c r="CE1223" s="28"/>
      <c r="CF1223" s="28"/>
      <c r="CG1223" s="28"/>
      <c r="CL1223" s="202"/>
      <c r="CN1223" s="28"/>
      <c r="CO1223" s="28"/>
      <c r="CP1223" s="28"/>
      <c r="CU1223" s="202"/>
      <c r="CW1223" s="28"/>
      <c r="CX1223" s="28"/>
      <c r="CY1223" s="28"/>
      <c r="DD1223" s="202"/>
      <c r="DF1223" s="28"/>
      <c r="DG1223" s="28"/>
      <c r="DH1223" s="28"/>
      <c r="DM1223" s="202"/>
      <c r="DO1223" s="28"/>
      <c r="DP1223" s="28"/>
      <c r="DQ1223" s="28"/>
      <c r="DV1223" s="202"/>
      <c r="DX1223" s="28"/>
      <c r="DY1223" s="28"/>
      <c r="DZ1223" s="28"/>
      <c r="EE1223" s="202"/>
      <c r="EG1223" s="28"/>
      <c r="EH1223" s="28"/>
      <c r="EI1223" s="28"/>
      <c r="EN1223" s="202"/>
      <c r="EP1223" s="28"/>
      <c r="EQ1223" s="28"/>
      <c r="ER1223" s="28"/>
      <c r="EW1223" s="202"/>
      <c r="EY1223" s="28"/>
      <c r="EZ1223" s="28"/>
      <c r="FA1223" s="28"/>
      <c r="FF1223" s="202"/>
      <c r="FH1223" s="28"/>
      <c r="FI1223" s="28"/>
      <c r="FJ1223" s="28"/>
      <c r="FO1223" s="202"/>
      <c r="FQ1223" s="28"/>
      <c r="FR1223" s="28"/>
      <c r="FS1223" s="28"/>
      <c r="FX1223" s="202"/>
      <c r="FZ1223" s="28"/>
      <c r="GA1223" s="28"/>
      <c r="GB1223" s="28"/>
      <c r="GG1223" s="202"/>
      <c r="GI1223" s="28"/>
      <c r="GJ1223" s="28"/>
      <c r="GK1223" s="28"/>
      <c r="GP1223" s="202"/>
      <c r="GR1223" s="28"/>
      <c r="GS1223" s="28"/>
      <c r="GT1223" s="28"/>
      <c r="GY1223" s="202"/>
      <c r="HA1223" s="28"/>
      <c r="HB1223" s="28"/>
      <c r="HC1223" s="28"/>
      <c r="HH1223" s="202"/>
      <c r="HJ1223" s="28"/>
      <c r="HK1223" s="28"/>
      <c r="HL1223" s="28"/>
      <c r="HQ1223" s="28"/>
      <c r="HR1223" s="28"/>
      <c r="HS1223" s="28"/>
      <c r="HT1223" s="28"/>
      <c r="HU1223" s="28"/>
      <c r="HV1223" s="28"/>
      <c r="HW1223" s="28"/>
      <c r="HX1223" s="28"/>
      <c r="HY1223" s="28"/>
      <c r="HZ1223" s="28"/>
      <c r="IA1223" s="28"/>
      <c r="IB1223" s="28"/>
      <c r="IC1223" s="28"/>
      <c r="ID1223" s="28"/>
      <c r="IE1223" s="28"/>
      <c r="IF1223" s="28"/>
      <c r="IG1223" s="28"/>
      <c r="IH1223" s="28"/>
      <c r="II1223" s="28"/>
      <c r="IJ1223" s="28"/>
      <c r="IK1223" s="28"/>
      <c r="IL1223" s="28"/>
      <c r="IM1223" s="28"/>
      <c r="IN1223" s="28"/>
      <c r="IO1223" s="28"/>
      <c r="IP1223" s="28"/>
      <c r="IQ1223" s="28"/>
      <c r="IR1223" s="28"/>
      <c r="IS1223" s="28"/>
      <c r="IT1223" s="28"/>
      <c r="IU1223" s="28"/>
      <c r="IV1223" s="28"/>
    </row>
    <row r="1224" spans="1:256" s="54" customFormat="1" ht="18">
      <c r="A1224" s="364" t="s">
        <v>2444</v>
      </c>
      <c r="B1224" s="28"/>
      <c r="C1224" s="292"/>
      <c r="D1224" s="365" t="s">
        <v>129</v>
      </c>
      <c r="E1224" s="54">
        <f t="shared" si="23"/>
        <v>0</v>
      </c>
      <c r="F1224" s="305">
        <f t="shared" si="24"/>
        <v>0</v>
      </c>
      <c r="H1224" s="300"/>
      <c r="I1224" s="300"/>
      <c r="J1224" s="300"/>
      <c r="K1224" s="300"/>
      <c r="L1224" s="28"/>
      <c r="M1224" s="300"/>
      <c r="N1224" s="28"/>
      <c r="R1224" s="202"/>
      <c r="T1224" s="28"/>
      <c r="U1224" s="28"/>
      <c r="V1224" s="28"/>
      <c r="AA1224" s="202"/>
      <c r="AC1224" s="28"/>
      <c r="AD1224" s="28"/>
      <c r="AE1224" s="28"/>
      <c r="AJ1224" s="202"/>
      <c r="AL1224" s="28"/>
      <c r="AM1224" s="28"/>
      <c r="AN1224" s="28"/>
      <c r="AS1224" s="202"/>
      <c r="AU1224" s="28"/>
      <c r="AV1224" s="28"/>
      <c r="AW1224" s="28"/>
      <c r="BB1224" s="202"/>
      <c r="BD1224" s="28"/>
      <c r="BE1224" s="28"/>
      <c r="BF1224" s="28"/>
      <c r="BK1224" s="202"/>
      <c r="BM1224" s="28"/>
      <c r="BN1224" s="28"/>
      <c r="BO1224" s="28"/>
      <c r="BT1224" s="202"/>
      <c r="BV1224" s="28"/>
      <c r="BW1224" s="28"/>
      <c r="BX1224" s="28"/>
      <c r="CC1224" s="202"/>
      <c r="CE1224" s="28"/>
      <c r="CF1224" s="28"/>
      <c r="CG1224" s="28"/>
      <c r="CL1224" s="202"/>
      <c r="CN1224" s="28"/>
      <c r="CO1224" s="28"/>
      <c r="CP1224" s="28"/>
      <c r="CU1224" s="202"/>
      <c r="CW1224" s="28"/>
      <c r="CX1224" s="28"/>
      <c r="CY1224" s="28"/>
      <c r="DD1224" s="202"/>
      <c r="DF1224" s="28"/>
      <c r="DG1224" s="28"/>
      <c r="DH1224" s="28"/>
      <c r="DM1224" s="202"/>
      <c r="DO1224" s="28"/>
      <c r="DP1224" s="28"/>
      <c r="DQ1224" s="28"/>
      <c r="DV1224" s="202"/>
      <c r="DX1224" s="28"/>
      <c r="DY1224" s="28"/>
      <c r="DZ1224" s="28"/>
      <c r="EE1224" s="202"/>
      <c r="EG1224" s="28"/>
      <c r="EH1224" s="28"/>
      <c r="EI1224" s="28"/>
      <c r="EN1224" s="202"/>
      <c r="EP1224" s="28"/>
      <c r="EQ1224" s="28"/>
      <c r="ER1224" s="28"/>
      <c r="EW1224" s="202"/>
      <c r="EY1224" s="28"/>
      <c r="EZ1224" s="28"/>
      <c r="FA1224" s="28"/>
      <c r="FF1224" s="202"/>
      <c r="FH1224" s="28"/>
      <c r="FI1224" s="28"/>
      <c r="FJ1224" s="28"/>
      <c r="FO1224" s="202"/>
      <c r="FQ1224" s="28"/>
      <c r="FR1224" s="28"/>
      <c r="FS1224" s="28"/>
      <c r="FX1224" s="202"/>
      <c r="FZ1224" s="28"/>
      <c r="GA1224" s="28"/>
      <c r="GB1224" s="28"/>
      <c r="GG1224" s="202"/>
      <c r="GI1224" s="28"/>
      <c r="GJ1224" s="28"/>
      <c r="GK1224" s="28"/>
      <c r="GP1224" s="202"/>
      <c r="GR1224" s="28"/>
      <c r="GS1224" s="28"/>
      <c r="GT1224" s="28"/>
      <c r="GY1224" s="202"/>
      <c r="HA1224" s="28"/>
      <c r="HB1224" s="28"/>
      <c r="HC1224" s="28"/>
      <c r="HH1224" s="202"/>
      <c r="HJ1224" s="28"/>
      <c r="HK1224" s="28"/>
      <c r="HL1224" s="28"/>
      <c r="HQ1224" s="28"/>
      <c r="HR1224" s="28"/>
      <c r="HS1224" s="28"/>
      <c r="HT1224" s="28"/>
      <c r="HU1224" s="28"/>
      <c r="HV1224" s="28"/>
      <c r="HW1224" s="28"/>
      <c r="HX1224" s="28"/>
      <c r="HY1224" s="28"/>
      <c r="HZ1224" s="28"/>
      <c r="IA1224" s="28"/>
      <c r="IB1224" s="28"/>
      <c r="IC1224" s="28"/>
      <c r="ID1224" s="28"/>
      <c r="IE1224" s="28"/>
      <c r="IF1224" s="28"/>
      <c r="IG1224" s="28"/>
      <c r="IH1224" s="28"/>
      <c r="II1224" s="28"/>
      <c r="IJ1224" s="28"/>
      <c r="IK1224" s="28"/>
      <c r="IL1224" s="28"/>
      <c r="IM1224" s="28"/>
      <c r="IN1224" s="28"/>
      <c r="IO1224" s="28"/>
      <c r="IP1224" s="28"/>
      <c r="IQ1224" s="28"/>
      <c r="IR1224" s="28"/>
      <c r="IS1224" s="28"/>
      <c r="IT1224" s="28"/>
      <c r="IU1224" s="28"/>
      <c r="IV1224" s="28"/>
    </row>
    <row r="1225" spans="1:256" s="54" customFormat="1" ht="18">
      <c r="A1225" s="364" t="s">
        <v>1619</v>
      </c>
      <c r="B1225" s="28"/>
      <c r="C1225" s="292"/>
      <c r="D1225" s="365" t="s">
        <v>129</v>
      </c>
      <c r="E1225" s="54">
        <f t="shared" si="23"/>
        <v>0</v>
      </c>
      <c r="F1225" s="305">
        <f t="shared" si="24"/>
        <v>4</v>
      </c>
      <c r="H1225" s="300">
        <v>4</v>
      </c>
      <c r="I1225" s="300"/>
      <c r="J1225" s="300"/>
      <c r="K1225" s="300"/>
      <c r="L1225" s="28"/>
      <c r="M1225" s="300"/>
      <c r="N1225" s="28"/>
      <c r="R1225" s="202"/>
      <c r="T1225" s="28"/>
      <c r="U1225" s="28"/>
      <c r="V1225" s="28"/>
      <c r="AA1225" s="202"/>
      <c r="AC1225" s="28"/>
      <c r="AD1225" s="28"/>
      <c r="AE1225" s="28"/>
      <c r="AJ1225" s="202"/>
      <c r="AL1225" s="28"/>
      <c r="AM1225" s="28"/>
      <c r="AN1225" s="28"/>
      <c r="AS1225" s="202"/>
      <c r="AU1225" s="28"/>
      <c r="AV1225" s="28"/>
      <c r="AW1225" s="28"/>
      <c r="BB1225" s="202"/>
      <c r="BD1225" s="28"/>
      <c r="BE1225" s="28"/>
      <c r="BF1225" s="28"/>
      <c r="BK1225" s="202"/>
      <c r="BM1225" s="28"/>
      <c r="BN1225" s="28"/>
      <c r="BO1225" s="28"/>
      <c r="BT1225" s="202"/>
      <c r="BV1225" s="28"/>
      <c r="BW1225" s="28"/>
      <c r="BX1225" s="28"/>
      <c r="CC1225" s="202"/>
      <c r="CE1225" s="28"/>
      <c r="CF1225" s="28"/>
      <c r="CG1225" s="28"/>
      <c r="CL1225" s="202"/>
      <c r="CN1225" s="28"/>
      <c r="CO1225" s="28"/>
      <c r="CP1225" s="28"/>
      <c r="CU1225" s="202"/>
      <c r="CW1225" s="28"/>
      <c r="CX1225" s="28"/>
      <c r="CY1225" s="28"/>
      <c r="DD1225" s="202"/>
      <c r="DF1225" s="28"/>
      <c r="DG1225" s="28"/>
      <c r="DH1225" s="28"/>
      <c r="DM1225" s="202"/>
      <c r="DO1225" s="28"/>
      <c r="DP1225" s="28"/>
      <c r="DQ1225" s="28"/>
      <c r="DV1225" s="202"/>
      <c r="DX1225" s="28"/>
      <c r="DY1225" s="28"/>
      <c r="DZ1225" s="28"/>
      <c r="EE1225" s="202"/>
      <c r="EG1225" s="28"/>
      <c r="EH1225" s="28"/>
      <c r="EI1225" s="28"/>
      <c r="EN1225" s="202"/>
      <c r="EP1225" s="28"/>
      <c r="EQ1225" s="28"/>
      <c r="ER1225" s="28"/>
      <c r="EW1225" s="202"/>
      <c r="EY1225" s="28"/>
      <c r="EZ1225" s="28"/>
      <c r="FA1225" s="28"/>
      <c r="FF1225" s="202"/>
      <c r="FH1225" s="28"/>
      <c r="FI1225" s="28"/>
      <c r="FJ1225" s="28"/>
      <c r="FO1225" s="202"/>
      <c r="FQ1225" s="28"/>
      <c r="FR1225" s="28"/>
      <c r="FS1225" s="28"/>
      <c r="FX1225" s="202"/>
      <c r="FZ1225" s="28"/>
      <c r="GA1225" s="28"/>
      <c r="GB1225" s="28"/>
      <c r="GG1225" s="202"/>
      <c r="GI1225" s="28"/>
      <c r="GJ1225" s="28"/>
      <c r="GK1225" s="28"/>
      <c r="GP1225" s="202"/>
      <c r="GR1225" s="28"/>
      <c r="GS1225" s="28"/>
      <c r="GT1225" s="28"/>
      <c r="GY1225" s="202"/>
      <c r="HA1225" s="28"/>
      <c r="HB1225" s="28"/>
      <c r="HC1225" s="28"/>
      <c r="HH1225" s="202"/>
      <c r="HJ1225" s="28"/>
      <c r="HK1225" s="28"/>
      <c r="HL1225" s="28"/>
      <c r="HQ1225" s="28"/>
      <c r="HR1225" s="28"/>
      <c r="HS1225" s="28"/>
      <c r="HT1225" s="28"/>
      <c r="HU1225" s="28"/>
      <c r="HV1225" s="28"/>
      <c r="HW1225" s="28"/>
      <c r="HX1225" s="28"/>
      <c r="HY1225" s="28"/>
      <c r="HZ1225" s="28"/>
      <c r="IA1225" s="28"/>
      <c r="IB1225" s="28"/>
      <c r="IC1225" s="28"/>
      <c r="ID1225" s="28"/>
      <c r="IE1225" s="28"/>
      <c r="IF1225" s="28"/>
      <c r="IG1225" s="28"/>
      <c r="IH1225" s="28"/>
      <c r="II1225" s="28"/>
      <c r="IJ1225" s="28"/>
      <c r="IK1225" s="28"/>
      <c r="IL1225" s="28"/>
      <c r="IM1225" s="28"/>
      <c r="IN1225" s="28"/>
      <c r="IO1225" s="28"/>
      <c r="IP1225" s="28"/>
      <c r="IQ1225" s="28"/>
      <c r="IR1225" s="28"/>
      <c r="IS1225" s="28"/>
      <c r="IT1225" s="28"/>
      <c r="IU1225" s="28"/>
      <c r="IV1225" s="28"/>
    </row>
    <row r="1226" spans="1:256" s="54" customFormat="1" ht="18">
      <c r="A1226" s="364" t="s">
        <v>1058</v>
      </c>
      <c r="B1226" s="292"/>
      <c r="C1226" s="292"/>
      <c r="D1226" s="54" t="s">
        <v>130</v>
      </c>
      <c r="E1226" s="54">
        <f t="shared" si="23"/>
        <v>2</v>
      </c>
      <c r="F1226" s="305">
        <f t="shared" si="24"/>
        <v>56</v>
      </c>
      <c r="G1226" s="54">
        <v>41</v>
      </c>
      <c r="H1226" s="300">
        <v>3</v>
      </c>
      <c r="I1226" s="300"/>
      <c r="J1226" s="300">
        <v>12</v>
      </c>
      <c r="K1226" s="300"/>
      <c r="L1226" s="28"/>
      <c r="M1226" s="300"/>
      <c r="N1226" s="28"/>
      <c r="R1226" s="202"/>
      <c r="T1226" s="28"/>
      <c r="U1226" s="28"/>
      <c r="V1226" s="28"/>
      <c r="AA1226" s="202"/>
      <c r="AC1226" s="28"/>
      <c r="AD1226" s="28"/>
      <c r="AE1226" s="28"/>
      <c r="AJ1226" s="202"/>
      <c r="AL1226" s="28"/>
      <c r="AM1226" s="28"/>
      <c r="AN1226" s="28"/>
      <c r="AS1226" s="202"/>
      <c r="AU1226" s="28"/>
      <c r="AV1226" s="28"/>
      <c r="AW1226" s="28"/>
      <c r="BB1226" s="202"/>
      <c r="BD1226" s="28"/>
      <c r="BE1226" s="28"/>
      <c r="BF1226" s="28"/>
      <c r="BK1226" s="202"/>
      <c r="BM1226" s="28"/>
      <c r="BN1226" s="28"/>
      <c r="BO1226" s="28"/>
      <c r="BT1226" s="202"/>
      <c r="BV1226" s="28"/>
      <c r="BW1226" s="28"/>
      <c r="BX1226" s="28"/>
      <c r="CC1226" s="202"/>
      <c r="CE1226" s="28"/>
      <c r="CF1226" s="28"/>
      <c r="CG1226" s="28"/>
      <c r="CL1226" s="202"/>
      <c r="CN1226" s="28"/>
      <c r="CO1226" s="28"/>
      <c r="CP1226" s="28"/>
      <c r="CU1226" s="202"/>
      <c r="CW1226" s="28"/>
      <c r="CX1226" s="28"/>
      <c r="CY1226" s="28"/>
      <c r="DD1226" s="202"/>
      <c r="DF1226" s="28"/>
      <c r="DG1226" s="28"/>
      <c r="DH1226" s="28"/>
      <c r="DM1226" s="202"/>
      <c r="DO1226" s="28"/>
      <c r="DP1226" s="28"/>
      <c r="DQ1226" s="28"/>
      <c r="DV1226" s="202"/>
      <c r="DX1226" s="28"/>
      <c r="DY1226" s="28"/>
      <c r="DZ1226" s="28"/>
      <c r="EE1226" s="202"/>
      <c r="EG1226" s="28"/>
      <c r="EH1226" s="28"/>
      <c r="EI1226" s="28"/>
      <c r="EN1226" s="202"/>
      <c r="EP1226" s="28"/>
      <c r="EQ1226" s="28"/>
      <c r="ER1226" s="28"/>
      <c r="EW1226" s="202"/>
      <c r="EY1226" s="28"/>
      <c r="EZ1226" s="28"/>
      <c r="FA1226" s="28"/>
      <c r="FF1226" s="202"/>
      <c r="FH1226" s="28"/>
      <c r="FI1226" s="28"/>
      <c r="FJ1226" s="28"/>
      <c r="FO1226" s="202"/>
      <c r="FQ1226" s="28"/>
      <c r="FR1226" s="28"/>
      <c r="FS1226" s="28"/>
      <c r="FX1226" s="202"/>
      <c r="FZ1226" s="28"/>
      <c r="GA1226" s="28"/>
      <c r="GB1226" s="28"/>
      <c r="GG1226" s="202"/>
      <c r="GI1226" s="28"/>
      <c r="GJ1226" s="28"/>
      <c r="GK1226" s="28"/>
      <c r="GP1226" s="202"/>
      <c r="GR1226" s="28"/>
      <c r="GS1226" s="28"/>
      <c r="GT1226" s="28"/>
      <c r="GY1226" s="202"/>
      <c r="HA1226" s="28"/>
      <c r="HB1226" s="28"/>
      <c r="HC1226" s="28"/>
      <c r="HH1226" s="202"/>
      <c r="HJ1226" s="28"/>
      <c r="HK1226" s="28"/>
      <c r="HL1226" s="28"/>
      <c r="HQ1226" s="28"/>
      <c r="HR1226" s="28"/>
      <c r="HS1226" s="28"/>
      <c r="HT1226" s="28"/>
      <c r="HU1226" s="28"/>
      <c r="HV1226" s="28"/>
      <c r="HW1226" s="28"/>
      <c r="HX1226" s="28"/>
      <c r="HY1226" s="28"/>
      <c r="HZ1226" s="28"/>
      <c r="IA1226" s="28"/>
      <c r="IB1226" s="28"/>
      <c r="IC1226" s="28"/>
      <c r="ID1226" s="28"/>
      <c r="IE1226" s="28"/>
      <c r="IF1226" s="28"/>
      <c r="IG1226" s="28"/>
      <c r="IH1226" s="28"/>
      <c r="II1226" s="28"/>
      <c r="IJ1226" s="28"/>
      <c r="IK1226" s="28"/>
      <c r="IL1226" s="28"/>
      <c r="IM1226" s="28"/>
      <c r="IN1226" s="28"/>
      <c r="IO1226" s="28"/>
      <c r="IP1226" s="28"/>
      <c r="IQ1226" s="28"/>
      <c r="IR1226" s="28"/>
      <c r="IS1226" s="28"/>
      <c r="IT1226" s="28"/>
      <c r="IU1226" s="28"/>
      <c r="IV1226" s="28"/>
    </row>
    <row r="1227" spans="1:256" s="54" customFormat="1" ht="18">
      <c r="A1227" s="364" t="s">
        <v>1114</v>
      </c>
      <c r="B1227" s="28"/>
      <c r="C1227" s="292"/>
      <c r="D1227" s="365" t="s">
        <v>129</v>
      </c>
      <c r="E1227" s="54">
        <f t="shared" si="23"/>
        <v>1</v>
      </c>
      <c r="F1227" s="305">
        <f t="shared" si="24"/>
        <v>0</v>
      </c>
      <c r="H1227" s="300"/>
      <c r="I1227" s="300"/>
      <c r="J1227" s="300"/>
      <c r="K1227" s="300"/>
      <c r="L1227" s="28"/>
      <c r="M1227" s="300"/>
      <c r="N1227" s="28"/>
      <c r="R1227" s="202"/>
      <c r="T1227" s="28"/>
      <c r="U1227" s="28"/>
      <c r="V1227" s="28"/>
      <c r="AA1227" s="202"/>
      <c r="AC1227" s="28"/>
      <c r="AD1227" s="28"/>
      <c r="AE1227" s="28"/>
      <c r="AJ1227" s="202"/>
      <c r="AL1227" s="28"/>
      <c r="AM1227" s="28"/>
      <c r="AN1227" s="28"/>
      <c r="AS1227" s="202"/>
      <c r="AU1227" s="28"/>
      <c r="AV1227" s="28"/>
      <c r="AW1227" s="28"/>
      <c r="BB1227" s="202"/>
      <c r="BD1227" s="28"/>
      <c r="BE1227" s="28"/>
      <c r="BF1227" s="28"/>
      <c r="BK1227" s="202"/>
      <c r="BM1227" s="28"/>
      <c r="BN1227" s="28"/>
      <c r="BO1227" s="28"/>
      <c r="BT1227" s="202"/>
      <c r="BV1227" s="28"/>
      <c r="BW1227" s="28"/>
      <c r="BX1227" s="28"/>
      <c r="CC1227" s="202"/>
      <c r="CE1227" s="28"/>
      <c r="CF1227" s="28"/>
      <c r="CG1227" s="28"/>
      <c r="CL1227" s="202"/>
      <c r="CN1227" s="28"/>
      <c r="CO1227" s="28"/>
      <c r="CP1227" s="28"/>
      <c r="CU1227" s="202"/>
      <c r="CW1227" s="28"/>
      <c r="CX1227" s="28"/>
      <c r="CY1227" s="28"/>
      <c r="DD1227" s="202"/>
      <c r="DF1227" s="28"/>
      <c r="DG1227" s="28"/>
      <c r="DH1227" s="28"/>
      <c r="DM1227" s="202"/>
      <c r="DO1227" s="28"/>
      <c r="DP1227" s="28"/>
      <c r="DQ1227" s="28"/>
      <c r="DV1227" s="202"/>
      <c r="DX1227" s="28"/>
      <c r="DY1227" s="28"/>
      <c r="DZ1227" s="28"/>
      <c r="EE1227" s="202"/>
      <c r="EG1227" s="28"/>
      <c r="EH1227" s="28"/>
      <c r="EI1227" s="28"/>
      <c r="EN1227" s="202"/>
      <c r="EP1227" s="28"/>
      <c r="EQ1227" s="28"/>
      <c r="ER1227" s="28"/>
      <c r="EW1227" s="202"/>
      <c r="EY1227" s="28"/>
      <c r="EZ1227" s="28"/>
      <c r="FA1227" s="28"/>
      <c r="FF1227" s="202"/>
      <c r="FH1227" s="28"/>
      <c r="FI1227" s="28"/>
      <c r="FJ1227" s="28"/>
      <c r="FO1227" s="202"/>
      <c r="FQ1227" s="28"/>
      <c r="FR1227" s="28"/>
      <c r="FS1227" s="28"/>
      <c r="FX1227" s="202"/>
      <c r="FZ1227" s="28"/>
      <c r="GA1227" s="28"/>
      <c r="GB1227" s="28"/>
      <c r="GG1227" s="202"/>
      <c r="GI1227" s="28"/>
      <c r="GJ1227" s="28"/>
      <c r="GK1227" s="28"/>
      <c r="GP1227" s="202"/>
      <c r="GR1227" s="28"/>
      <c r="GS1227" s="28"/>
      <c r="GT1227" s="28"/>
      <c r="GY1227" s="202"/>
      <c r="HA1227" s="28"/>
      <c r="HB1227" s="28"/>
      <c r="HC1227" s="28"/>
      <c r="HH1227" s="202"/>
      <c r="HJ1227" s="28"/>
      <c r="HK1227" s="28"/>
      <c r="HL1227" s="28"/>
      <c r="HQ1227" s="28"/>
      <c r="HR1227" s="28"/>
      <c r="HS1227" s="28"/>
      <c r="HT1227" s="28"/>
      <c r="HU1227" s="28"/>
      <c r="HV1227" s="28"/>
      <c r="HW1227" s="28"/>
      <c r="HX1227" s="28"/>
      <c r="HY1227" s="28"/>
      <c r="HZ1227" s="28"/>
      <c r="IA1227" s="28"/>
      <c r="IB1227" s="28"/>
      <c r="IC1227" s="28"/>
      <c r="ID1227" s="28"/>
      <c r="IE1227" s="28"/>
      <c r="IF1227" s="28"/>
      <c r="IG1227" s="28"/>
      <c r="IH1227" s="28"/>
      <c r="II1227" s="28"/>
      <c r="IJ1227" s="28"/>
      <c r="IK1227" s="28"/>
      <c r="IL1227" s="28"/>
      <c r="IM1227" s="28"/>
      <c r="IN1227" s="28"/>
      <c r="IO1227" s="28"/>
      <c r="IP1227" s="28"/>
      <c r="IQ1227" s="28"/>
      <c r="IR1227" s="28"/>
      <c r="IS1227" s="28"/>
      <c r="IT1227" s="28"/>
      <c r="IU1227" s="28"/>
      <c r="IV1227" s="28"/>
    </row>
    <row r="1228" spans="1:256" s="54" customFormat="1" ht="18">
      <c r="A1228" s="364" t="s">
        <v>2445</v>
      </c>
      <c r="B1228" s="28"/>
      <c r="C1228" s="292"/>
      <c r="D1228" s="365" t="s">
        <v>129</v>
      </c>
      <c r="E1228" s="54">
        <f t="shared" si="23"/>
        <v>0</v>
      </c>
      <c r="F1228" s="305">
        <f t="shared" si="24"/>
        <v>0</v>
      </c>
      <c r="H1228" s="300"/>
      <c r="I1228" s="300"/>
      <c r="J1228" s="300"/>
      <c r="K1228" s="300"/>
      <c r="L1228" s="28"/>
      <c r="M1228" s="300"/>
      <c r="N1228" s="28"/>
      <c r="R1228" s="202"/>
      <c r="T1228" s="28"/>
      <c r="U1228" s="28"/>
      <c r="V1228" s="28"/>
      <c r="AA1228" s="202"/>
      <c r="AC1228" s="28"/>
      <c r="AD1228" s="28"/>
      <c r="AE1228" s="28"/>
      <c r="AJ1228" s="202"/>
      <c r="AL1228" s="28"/>
      <c r="AM1228" s="28"/>
      <c r="AN1228" s="28"/>
      <c r="AS1228" s="202"/>
      <c r="AU1228" s="28"/>
      <c r="AV1228" s="28"/>
      <c r="AW1228" s="28"/>
      <c r="BB1228" s="202"/>
      <c r="BD1228" s="28"/>
      <c r="BE1228" s="28"/>
      <c r="BF1228" s="28"/>
      <c r="BK1228" s="202"/>
      <c r="BM1228" s="28"/>
      <c r="BN1228" s="28"/>
      <c r="BO1228" s="28"/>
      <c r="BT1228" s="202"/>
      <c r="BV1228" s="28"/>
      <c r="BW1228" s="28"/>
      <c r="BX1228" s="28"/>
      <c r="CC1228" s="202"/>
      <c r="CE1228" s="28"/>
      <c r="CF1228" s="28"/>
      <c r="CG1228" s="28"/>
      <c r="CL1228" s="202"/>
      <c r="CN1228" s="28"/>
      <c r="CO1228" s="28"/>
      <c r="CP1228" s="28"/>
      <c r="CU1228" s="202"/>
      <c r="CW1228" s="28"/>
      <c r="CX1228" s="28"/>
      <c r="CY1228" s="28"/>
      <c r="DD1228" s="202"/>
      <c r="DF1228" s="28"/>
      <c r="DG1228" s="28"/>
      <c r="DH1228" s="28"/>
      <c r="DM1228" s="202"/>
      <c r="DO1228" s="28"/>
      <c r="DP1228" s="28"/>
      <c r="DQ1228" s="28"/>
      <c r="DV1228" s="202"/>
      <c r="DX1228" s="28"/>
      <c r="DY1228" s="28"/>
      <c r="DZ1228" s="28"/>
      <c r="EE1228" s="202"/>
      <c r="EG1228" s="28"/>
      <c r="EH1228" s="28"/>
      <c r="EI1228" s="28"/>
      <c r="EN1228" s="202"/>
      <c r="EP1228" s="28"/>
      <c r="EQ1228" s="28"/>
      <c r="ER1228" s="28"/>
      <c r="EW1228" s="202"/>
      <c r="EY1228" s="28"/>
      <c r="EZ1228" s="28"/>
      <c r="FA1228" s="28"/>
      <c r="FF1228" s="202"/>
      <c r="FH1228" s="28"/>
      <c r="FI1228" s="28"/>
      <c r="FJ1228" s="28"/>
      <c r="FO1228" s="202"/>
      <c r="FQ1228" s="28"/>
      <c r="FR1228" s="28"/>
      <c r="FS1228" s="28"/>
      <c r="FX1228" s="202"/>
      <c r="FZ1228" s="28"/>
      <c r="GA1228" s="28"/>
      <c r="GB1228" s="28"/>
      <c r="GG1228" s="202"/>
      <c r="GI1228" s="28"/>
      <c r="GJ1228" s="28"/>
      <c r="GK1228" s="28"/>
      <c r="GP1228" s="202"/>
      <c r="GR1228" s="28"/>
      <c r="GS1228" s="28"/>
      <c r="GT1228" s="28"/>
      <c r="GY1228" s="202"/>
      <c r="HA1228" s="28"/>
      <c r="HB1228" s="28"/>
      <c r="HC1228" s="28"/>
      <c r="HH1228" s="202"/>
      <c r="HJ1228" s="28"/>
      <c r="HK1228" s="28"/>
      <c r="HL1228" s="28"/>
      <c r="HQ1228" s="28"/>
      <c r="HR1228" s="28"/>
      <c r="HS1228" s="28"/>
      <c r="HT1228" s="28"/>
      <c r="HU1228" s="28"/>
      <c r="HV1228" s="28"/>
      <c r="HW1228" s="28"/>
      <c r="HX1228" s="28"/>
      <c r="HY1228" s="28"/>
      <c r="HZ1228" s="28"/>
      <c r="IA1228" s="28"/>
      <c r="IB1228" s="28"/>
      <c r="IC1228" s="28"/>
      <c r="ID1228" s="28"/>
      <c r="IE1228" s="28"/>
      <c r="IF1228" s="28"/>
      <c r="IG1228" s="28"/>
      <c r="IH1228" s="28"/>
      <c r="II1228" s="28"/>
      <c r="IJ1228" s="28"/>
      <c r="IK1228" s="28"/>
      <c r="IL1228" s="28"/>
      <c r="IM1228" s="28"/>
      <c r="IN1228" s="28"/>
      <c r="IO1228" s="28"/>
      <c r="IP1228" s="28"/>
      <c r="IQ1228" s="28"/>
      <c r="IR1228" s="28"/>
      <c r="IS1228" s="28"/>
      <c r="IT1228" s="28"/>
      <c r="IU1228" s="28"/>
      <c r="IV1228" s="28"/>
    </row>
    <row r="1229" spans="1:256" s="54" customFormat="1" ht="18">
      <c r="A1229" s="364" t="s">
        <v>2298</v>
      </c>
      <c r="B1229" s="292"/>
      <c r="C1229" s="292"/>
      <c r="D1229" s="54" t="s">
        <v>132</v>
      </c>
      <c r="E1229" s="54">
        <f t="shared" si="23"/>
        <v>2</v>
      </c>
      <c r="F1229" s="305">
        <f t="shared" si="24"/>
        <v>53</v>
      </c>
      <c r="H1229" s="28">
        <v>48</v>
      </c>
      <c r="I1229" s="28">
        <v>4</v>
      </c>
      <c r="J1229" s="28">
        <v>1</v>
      </c>
      <c r="K1229" s="28"/>
      <c r="L1229" s="28"/>
      <c r="M1229" s="28"/>
      <c r="N1229" s="28"/>
      <c r="R1229" s="202"/>
      <c r="T1229" s="28"/>
      <c r="U1229" s="28"/>
      <c r="V1229" s="28"/>
      <c r="AA1229" s="202"/>
      <c r="AC1229" s="28"/>
      <c r="AD1229" s="28"/>
      <c r="AE1229" s="28"/>
      <c r="AJ1229" s="202"/>
      <c r="AL1229" s="28"/>
      <c r="AM1229" s="28"/>
      <c r="AN1229" s="28"/>
      <c r="AS1229" s="202"/>
      <c r="AU1229" s="28"/>
      <c r="AV1229" s="28"/>
      <c r="AW1229" s="28"/>
      <c r="BB1229" s="202"/>
      <c r="BD1229" s="28"/>
      <c r="BE1229" s="28"/>
      <c r="BF1229" s="28"/>
      <c r="BK1229" s="202"/>
      <c r="BM1229" s="28"/>
      <c r="BN1229" s="28"/>
      <c r="BO1229" s="28"/>
      <c r="BT1229" s="202"/>
      <c r="BV1229" s="28"/>
      <c r="BW1229" s="28"/>
      <c r="BX1229" s="28"/>
      <c r="CC1229" s="202"/>
      <c r="CE1229" s="28"/>
      <c r="CF1229" s="28"/>
      <c r="CG1229" s="28"/>
      <c r="CL1229" s="202"/>
      <c r="CN1229" s="28"/>
      <c r="CO1229" s="28"/>
      <c r="CP1229" s="28"/>
      <c r="CU1229" s="202"/>
      <c r="CW1229" s="28"/>
      <c r="CX1229" s="28"/>
      <c r="CY1229" s="28"/>
      <c r="DD1229" s="202"/>
      <c r="DF1229" s="28"/>
      <c r="DG1229" s="28"/>
      <c r="DH1229" s="28"/>
      <c r="DM1229" s="202"/>
      <c r="DO1229" s="28"/>
      <c r="DP1229" s="28"/>
      <c r="DQ1229" s="28"/>
      <c r="DV1229" s="202"/>
      <c r="DX1229" s="28"/>
      <c r="DY1229" s="28"/>
      <c r="DZ1229" s="28"/>
      <c r="EE1229" s="202"/>
      <c r="EG1229" s="28"/>
      <c r="EH1229" s="28"/>
      <c r="EI1229" s="28"/>
      <c r="EN1229" s="202"/>
      <c r="EP1229" s="28"/>
      <c r="EQ1229" s="28"/>
      <c r="ER1229" s="28"/>
      <c r="EW1229" s="202"/>
      <c r="EY1229" s="28"/>
      <c r="EZ1229" s="28"/>
      <c r="FA1229" s="28"/>
      <c r="FF1229" s="202"/>
      <c r="FH1229" s="28"/>
      <c r="FI1229" s="28"/>
      <c r="FJ1229" s="28"/>
      <c r="FO1229" s="202"/>
      <c r="FQ1229" s="28"/>
      <c r="FR1229" s="28"/>
      <c r="FS1229" s="28"/>
      <c r="FX1229" s="202"/>
      <c r="FZ1229" s="28"/>
      <c r="GA1229" s="28"/>
      <c r="GB1229" s="28"/>
      <c r="GG1229" s="202"/>
      <c r="GI1229" s="28"/>
      <c r="GJ1229" s="28"/>
      <c r="GK1229" s="28"/>
      <c r="GP1229" s="202"/>
      <c r="GR1229" s="28"/>
      <c r="GS1229" s="28"/>
      <c r="GT1229" s="28"/>
      <c r="GY1229" s="202"/>
      <c r="HA1229" s="28"/>
      <c r="HB1229" s="28"/>
      <c r="HC1229" s="28"/>
      <c r="HH1229" s="202"/>
      <c r="HJ1229" s="28"/>
      <c r="HK1229" s="28"/>
      <c r="HL1229" s="28"/>
      <c r="HQ1229" s="28"/>
      <c r="HR1229" s="28"/>
      <c r="HS1229" s="28"/>
      <c r="HT1229" s="28"/>
      <c r="HU1229" s="28"/>
      <c r="HV1229" s="28"/>
      <c r="HW1229" s="28"/>
      <c r="HX1229" s="28"/>
      <c r="HY1229" s="28"/>
      <c r="HZ1229" s="28"/>
      <c r="IA1229" s="28"/>
      <c r="IB1229" s="28"/>
      <c r="IC1229" s="28"/>
      <c r="ID1229" s="28"/>
      <c r="IE1229" s="28"/>
      <c r="IF1229" s="28"/>
      <c r="IG1229" s="28"/>
      <c r="IH1229" s="28"/>
      <c r="II1229" s="28"/>
      <c r="IJ1229" s="28"/>
      <c r="IK1229" s="28"/>
      <c r="IL1229" s="28"/>
      <c r="IM1229" s="28"/>
      <c r="IN1229" s="28"/>
      <c r="IO1229" s="28"/>
      <c r="IP1229" s="28"/>
      <c r="IQ1229" s="28"/>
      <c r="IR1229" s="28"/>
      <c r="IS1229" s="28"/>
      <c r="IT1229" s="28"/>
      <c r="IU1229" s="28"/>
      <c r="IV1229" s="28"/>
    </row>
    <row r="1230" spans="1:256" s="54" customFormat="1" ht="18">
      <c r="A1230" s="364" t="s">
        <v>439</v>
      </c>
      <c r="B1230" s="292"/>
      <c r="C1230" s="292"/>
      <c r="D1230" s="54" t="s">
        <v>140</v>
      </c>
      <c r="E1230" s="54">
        <f t="shared" si="23"/>
        <v>11</v>
      </c>
      <c r="F1230" s="305">
        <f t="shared" si="24"/>
        <v>441</v>
      </c>
      <c r="G1230" s="54">
        <v>195</v>
      </c>
      <c r="H1230" s="239">
        <v>159</v>
      </c>
      <c r="I1230" s="28">
        <v>52</v>
      </c>
      <c r="J1230" s="28">
        <v>35</v>
      </c>
      <c r="K1230" s="28"/>
      <c r="M1230" s="239"/>
      <c r="N1230" s="28"/>
      <c r="R1230" s="202"/>
      <c r="T1230" s="28"/>
      <c r="U1230" s="28"/>
      <c r="V1230" s="28"/>
      <c r="AA1230" s="202"/>
      <c r="AC1230" s="28"/>
      <c r="AD1230" s="28"/>
      <c r="AE1230" s="28"/>
      <c r="AJ1230" s="202"/>
      <c r="AL1230" s="28"/>
      <c r="AM1230" s="28"/>
      <c r="AN1230" s="28"/>
      <c r="AS1230" s="202"/>
      <c r="AU1230" s="28"/>
      <c r="AV1230" s="28"/>
      <c r="AW1230" s="28"/>
      <c r="BB1230" s="202"/>
      <c r="BD1230" s="28"/>
      <c r="BE1230" s="28"/>
      <c r="BF1230" s="28"/>
      <c r="BK1230" s="202"/>
      <c r="BM1230" s="28"/>
      <c r="BN1230" s="28"/>
      <c r="BO1230" s="28"/>
      <c r="BT1230" s="202"/>
      <c r="BV1230" s="28"/>
      <c r="BW1230" s="28"/>
      <c r="BX1230" s="28"/>
      <c r="CC1230" s="202"/>
      <c r="CE1230" s="28"/>
      <c r="CF1230" s="28"/>
      <c r="CG1230" s="28"/>
      <c r="CL1230" s="202"/>
      <c r="CN1230" s="28"/>
      <c r="CO1230" s="28"/>
      <c r="CP1230" s="28"/>
      <c r="CU1230" s="202"/>
      <c r="CW1230" s="28"/>
      <c r="CX1230" s="28"/>
      <c r="CY1230" s="28"/>
      <c r="DD1230" s="202"/>
      <c r="DF1230" s="28"/>
      <c r="DG1230" s="28"/>
      <c r="DH1230" s="28"/>
      <c r="DM1230" s="202"/>
      <c r="DO1230" s="28"/>
      <c r="DP1230" s="28"/>
      <c r="DQ1230" s="28"/>
      <c r="DV1230" s="202"/>
      <c r="DX1230" s="28"/>
      <c r="DY1230" s="28"/>
      <c r="DZ1230" s="28"/>
      <c r="EE1230" s="202"/>
      <c r="EG1230" s="28"/>
      <c r="EH1230" s="28"/>
      <c r="EI1230" s="28"/>
      <c r="EN1230" s="202"/>
      <c r="EP1230" s="28"/>
      <c r="EQ1230" s="28"/>
      <c r="ER1230" s="28"/>
      <c r="EW1230" s="202"/>
      <c r="EY1230" s="28"/>
      <c r="EZ1230" s="28"/>
      <c r="FA1230" s="28"/>
      <c r="FF1230" s="202"/>
      <c r="FH1230" s="28"/>
      <c r="FI1230" s="28"/>
      <c r="FJ1230" s="28"/>
      <c r="FO1230" s="202"/>
      <c r="FQ1230" s="28"/>
      <c r="FR1230" s="28"/>
      <c r="FS1230" s="28"/>
      <c r="FX1230" s="202"/>
      <c r="FZ1230" s="28"/>
      <c r="GA1230" s="28"/>
      <c r="GB1230" s="28"/>
      <c r="GG1230" s="202"/>
      <c r="GI1230" s="28"/>
      <c r="GJ1230" s="28"/>
      <c r="GK1230" s="28"/>
      <c r="GP1230" s="202"/>
      <c r="GR1230" s="28"/>
      <c r="GS1230" s="28"/>
      <c r="GT1230" s="28"/>
      <c r="GY1230" s="202"/>
      <c r="HA1230" s="28"/>
      <c r="HB1230" s="28"/>
      <c r="HC1230" s="28"/>
      <c r="HH1230" s="202"/>
      <c r="HJ1230" s="28"/>
      <c r="HK1230" s="28"/>
      <c r="HL1230" s="28"/>
      <c r="HQ1230" s="28"/>
      <c r="HR1230" s="28"/>
      <c r="HS1230" s="28"/>
      <c r="HT1230" s="28"/>
      <c r="HU1230" s="28"/>
      <c r="HV1230" s="28"/>
      <c r="HW1230" s="28"/>
      <c r="HX1230" s="28"/>
      <c r="HY1230" s="28"/>
      <c r="HZ1230" s="28"/>
      <c r="IA1230" s="28"/>
      <c r="IB1230" s="28"/>
      <c r="IC1230" s="28"/>
      <c r="ID1230" s="28"/>
      <c r="IE1230" s="28"/>
      <c r="IF1230" s="28"/>
      <c r="IG1230" s="28"/>
      <c r="IH1230" s="28"/>
      <c r="II1230" s="28"/>
      <c r="IJ1230" s="28"/>
      <c r="IK1230" s="28"/>
      <c r="IL1230" s="28"/>
      <c r="IM1230" s="28"/>
      <c r="IN1230" s="28"/>
      <c r="IO1230" s="28"/>
      <c r="IP1230" s="28"/>
      <c r="IQ1230" s="28"/>
      <c r="IR1230" s="28"/>
      <c r="IS1230" s="28"/>
      <c r="IT1230" s="28"/>
      <c r="IU1230" s="28"/>
      <c r="IV1230" s="28"/>
    </row>
    <row r="1231" spans="1:256" s="54" customFormat="1" ht="18">
      <c r="A1231" s="364" t="s">
        <v>1065</v>
      </c>
      <c r="B1231" s="28"/>
      <c r="C1231" s="292"/>
      <c r="D1231" s="365" t="s">
        <v>129</v>
      </c>
      <c r="E1231" s="54">
        <f t="shared" si="23"/>
        <v>1</v>
      </c>
      <c r="F1231" s="305">
        <f t="shared" si="24"/>
        <v>0</v>
      </c>
      <c r="H1231" s="300"/>
      <c r="I1231" s="300"/>
      <c r="J1231" s="300"/>
      <c r="K1231" s="300"/>
      <c r="M1231" s="300"/>
      <c r="N1231" s="28"/>
      <c r="R1231" s="202"/>
      <c r="T1231" s="28"/>
      <c r="U1231" s="28"/>
      <c r="V1231" s="28"/>
      <c r="AA1231" s="202"/>
      <c r="AC1231" s="28"/>
      <c r="AD1231" s="28"/>
      <c r="AE1231" s="28"/>
      <c r="AJ1231" s="202"/>
      <c r="AL1231" s="28"/>
      <c r="AM1231" s="28"/>
      <c r="AN1231" s="28"/>
      <c r="AS1231" s="202"/>
      <c r="AU1231" s="28"/>
      <c r="AV1231" s="28"/>
      <c r="AW1231" s="28"/>
      <c r="BB1231" s="202"/>
      <c r="BD1231" s="28"/>
      <c r="BE1231" s="28"/>
      <c r="BF1231" s="28"/>
      <c r="BK1231" s="202"/>
      <c r="BM1231" s="28"/>
      <c r="BN1231" s="28"/>
      <c r="BO1231" s="28"/>
      <c r="BT1231" s="202"/>
      <c r="BV1231" s="28"/>
      <c r="BW1231" s="28"/>
      <c r="BX1231" s="28"/>
      <c r="CC1231" s="202"/>
      <c r="CE1231" s="28"/>
      <c r="CF1231" s="28"/>
      <c r="CG1231" s="28"/>
      <c r="CL1231" s="202"/>
      <c r="CN1231" s="28"/>
      <c r="CO1231" s="28"/>
      <c r="CP1231" s="28"/>
      <c r="CU1231" s="202"/>
      <c r="CW1231" s="28"/>
      <c r="CX1231" s="28"/>
      <c r="CY1231" s="28"/>
      <c r="DD1231" s="202"/>
      <c r="DF1231" s="28"/>
      <c r="DG1231" s="28"/>
      <c r="DH1231" s="28"/>
      <c r="DM1231" s="202"/>
      <c r="DO1231" s="28"/>
      <c r="DP1231" s="28"/>
      <c r="DQ1231" s="28"/>
      <c r="DV1231" s="202"/>
      <c r="DX1231" s="28"/>
      <c r="DY1231" s="28"/>
      <c r="DZ1231" s="28"/>
      <c r="EE1231" s="202"/>
      <c r="EG1231" s="28"/>
      <c r="EH1231" s="28"/>
      <c r="EI1231" s="28"/>
      <c r="EN1231" s="202"/>
      <c r="EP1231" s="28"/>
      <c r="EQ1231" s="28"/>
      <c r="ER1231" s="28"/>
      <c r="EW1231" s="202"/>
      <c r="EY1231" s="28"/>
      <c r="EZ1231" s="28"/>
      <c r="FA1231" s="28"/>
      <c r="FF1231" s="202"/>
      <c r="FH1231" s="28"/>
      <c r="FI1231" s="28"/>
      <c r="FJ1231" s="28"/>
      <c r="FO1231" s="202"/>
      <c r="FQ1231" s="28"/>
      <c r="FR1231" s="28"/>
      <c r="FS1231" s="28"/>
      <c r="FX1231" s="202"/>
      <c r="FZ1231" s="28"/>
      <c r="GA1231" s="28"/>
      <c r="GB1231" s="28"/>
      <c r="GG1231" s="202"/>
      <c r="GI1231" s="28"/>
      <c r="GJ1231" s="28"/>
      <c r="GK1231" s="28"/>
      <c r="GP1231" s="202"/>
      <c r="GR1231" s="28"/>
      <c r="GS1231" s="28"/>
      <c r="GT1231" s="28"/>
      <c r="GY1231" s="202"/>
      <c r="HA1231" s="28"/>
      <c r="HB1231" s="28"/>
      <c r="HC1231" s="28"/>
      <c r="HH1231" s="202"/>
      <c r="HJ1231" s="28"/>
      <c r="HK1231" s="28"/>
      <c r="HL1231" s="28"/>
      <c r="HQ1231" s="28"/>
      <c r="HR1231" s="28"/>
      <c r="HS1231" s="28"/>
      <c r="HT1231" s="28"/>
      <c r="HU1231" s="28"/>
      <c r="HV1231" s="28"/>
      <c r="HW1231" s="28"/>
      <c r="HX1231" s="28"/>
      <c r="HY1231" s="28"/>
      <c r="HZ1231" s="28"/>
      <c r="IA1231" s="28"/>
      <c r="IB1231" s="28"/>
      <c r="IC1231" s="28"/>
      <c r="ID1231" s="28"/>
      <c r="IE1231" s="28"/>
      <c r="IF1231" s="28"/>
      <c r="IG1231" s="28"/>
      <c r="IH1231" s="28"/>
      <c r="II1231" s="28"/>
      <c r="IJ1231" s="28"/>
      <c r="IK1231" s="28"/>
      <c r="IL1231" s="28"/>
      <c r="IM1231" s="28"/>
      <c r="IN1231" s="28"/>
      <c r="IO1231" s="28"/>
      <c r="IP1231" s="28"/>
      <c r="IQ1231" s="28"/>
      <c r="IR1231" s="28"/>
      <c r="IS1231" s="28"/>
      <c r="IT1231" s="28"/>
      <c r="IU1231" s="28"/>
      <c r="IV1231" s="28"/>
    </row>
    <row r="1232" spans="1:256" s="54" customFormat="1" ht="18">
      <c r="A1232" s="364" t="s">
        <v>1922</v>
      </c>
      <c r="B1232" s="28"/>
      <c r="C1232" s="292"/>
      <c r="D1232" s="365" t="s">
        <v>129</v>
      </c>
      <c r="E1232" s="54">
        <f t="shared" si="23"/>
        <v>0</v>
      </c>
      <c r="F1232" s="305">
        <f t="shared" si="24"/>
        <v>0</v>
      </c>
      <c r="H1232" s="300"/>
      <c r="I1232" s="300"/>
      <c r="J1232" s="300"/>
      <c r="K1232" s="300"/>
      <c r="M1232" s="300"/>
      <c r="N1232" s="28"/>
      <c r="R1232" s="202"/>
      <c r="T1232" s="28"/>
      <c r="U1232" s="28"/>
      <c r="V1232" s="28"/>
      <c r="AA1232" s="202"/>
      <c r="AC1232" s="28"/>
      <c r="AD1232" s="28"/>
      <c r="AE1232" s="28"/>
      <c r="AJ1232" s="202"/>
      <c r="AL1232" s="28"/>
      <c r="AM1232" s="28"/>
      <c r="AN1232" s="28"/>
      <c r="AS1232" s="202"/>
      <c r="AU1232" s="28"/>
      <c r="AV1232" s="28"/>
      <c r="AW1232" s="28"/>
      <c r="BB1232" s="202"/>
      <c r="BD1232" s="28"/>
      <c r="BE1232" s="28"/>
      <c r="BF1232" s="28"/>
      <c r="BK1232" s="202"/>
      <c r="BM1232" s="28"/>
      <c r="BN1232" s="28"/>
      <c r="BO1232" s="28"/>
      <c r="BT1232" s="202"/>
      <c r="BV1232" s="28"/>
      <c r="BW1232" s="28"/>
      <c r="BX1232" s="28"/>
      <c r="CC1232" s="202"/>
      <c r="CE1232" s="28"/>
      <c r="CF1232" s="28"/>
      <c r="CG1232" s="28"/>
      <c r="CL1232" s="202"/>
      <c r="CN1232" s="28"/>
      <c r="CO1232" s="28"/>
      <c r="CP1232" s="28"/>
      <c r="CU1232" s="202"/>
      <c r="CW1232" s="28"/>
      <c r="CX1232" s="28"/>
      <c r="CY1232" s="28"/>
      <c r="DD1232" s="202"/>
      <c r="DF1232" s="28"/>
      <c r="DG1232" s="28"/>
      <c r="DH1232" s="28"/>
      <c r="DM1232" s="202"/>
      <c r="DO1232" s="28"/>
      <c r="DP1232" s="28"/>
      <c r="DQ1232" s="28"/>
      <c r="DV1232" s="202"/>
      <c r="DX1232" s="28"/>
      <c r="DY1232" s="28"/>
      <c r="DZ1232" s="28"/>
      <c r="EE1232" s="202"/>
      <c r="EG1232" s="28"/>
      <c r="EH1232" s="28"/>
      <c r="EI1232" s="28"/>
      <c r="EN1232" s="202"/>
      <c r="EP1232" s="28"/>
      <c r="EQ1232" s="28"/>
      <c r="ER1232" s="28"/>
      <c r="EW1232" s="202"/>
      <c r="EY1232" s="28"/>
      <c r="EZ1232" s="28"/>
      <c r="FA1232" s="28"/>
      <c r="FF1232" s="202"/>
      <c r="FH1232" s="28"/>
      <c r="FI1232" s="28"/>
      <c r="FJ1232" s="28"/>
      <c r="FO1232" s="202"/>
      <c r="FQ1232" s="28"/>
      <c r="FR1232" s="28"/>
      <c r="FS1232" s="28"/>
      <c r="FX1232" s="202"/>
      <c r="FZ1232" s="28"/>
      <c r="GA1232" s="28"/>
      <c r="GB1232" s="28"/>
      <c r="GG1232" s="202"/>
      <c r="GI1232" s="28"/>
      <c r="GJ1232" s="28"/>
      <c r="GK1232" s="28"/>
      <c r="GP1232" s="202"/>
      <c r="GR1232" s="28"/>
      <c r="GS1232" s="28"/>
      <c r="GT1232" s="28"/>
      <c r="GY1232" s="202"/>
      <c r="HA1232" s="28"/>
      <c r="HB1232" s="28"/>
      <c r="HC1232" s="28"/>
      <c r="HH1232" s="202"/>
      <c r="HJ1232" s="28"/>
      <c r="HK1232" s="28"/>
      <c r="HL1232" s="28"/>
      <c r="HQ1232" s="28"/>
      <c r="HR1232" s="28"/>
      <c r="HS1232" s="28"/>
      <c r="HT1232" s="28"/>
      <c r="HU1232" s="28"/>
      <c r="HV1232" s="28"/>
      <c r="HW1232" s="28"/>
      <c r="HX1232" s="28"/>
      <c r="HY1232" s="28"/>
      <c r="HZ1232" s="28"/>
      <c r="IA1232" s="28"/>
      <c r="IB1232" s="28"/>
      <c r="IC1232" s="28"/>
      <c r="ID1232" s="28"/>
      <c r="IE1232" s="28"/>
      <c r="IF1232" s="28"/>
      <c r="IG1232" s="28"/>
      <c r="IH1232" s="28"/>
      <c r="II1232" s="28"/>
      <c r="IJ1232" s="28"/>
      <c r="IK1232" s="28"/>
      <c r="IL1232" s="28"/>
      <c r="IM1232" s="28"/>
      <c r="IN1232" s="28"/>
      <c r="IO1232" s="28"/>
      <c r="IP1232" s="28"/>
      <c r="IQ1232" s="28"/>
      <c r="IR1232" s="28"/>
      <c r="IS1232" s="28"/>
      <c r="IT1232" s="28"/>
      <c r="IU1232" s="28"/>
      <c r="IV1232" s="28"/>
    </row>
    <row r="1233" spans="1:256" s="54" customFormat="1" ht="18">
      <c r="A1233" s="364" t="s">
        <v>1438</v>
      </c>
      <c r="B1233" s="28"/>
      <c r="C1233" s="292"/>
      <c r="D1233" s="365" t="s">
        <v>129</v>
      </c>
      <c r="E1233" s="54">
        <f t="shared" si="23"/>
        <v>1</v>
      </c>
      <c r="F1233" s="305">
        <f t="shared" si="24"/>
        <v>0</v>
      </c>
      <c r="H1233" s="300"/>
      <c r="I1233" s="300"/>
      <c r="J1233" s="300"/>
      <c r="K1233" s="300"/>
      <c r="M1233" s="300"/>
      <c r="N1233" s="28"/>
      <c r="R1233" s="202"/>
      <c r="T1233" s="28"/>
      <c r="U1233" s="28"/>
      <c r="V1233" s="28"/>
      <c r="AA1233" s="202"/>
      <c r="AC1233" s="28"/>
      <c r="AD1233" s="28"/>
      <c r="AE1233" s="28"/>
      <c r="AJ1233" s="202"/>
      <c r="AL1233" s="28"/>
      <c r="AM1233" s="28"/>
      <c r="AN1233" s="28"/>
      <c r="AS1233" s="202"/>
      <c r="AU1233" s="28"/>
      <c r="AV1233" s="28"/>
      <c r="AW1233" s="28"/>
      <c r="BB1233" s="202"/>
      <c r="BD1233" s="28"/>
      <c r="BE1233" s="28"/>
      <c r="BF1233" s="28"/>
      <c r="BK1233" s="202"/>
      <c r="BM1233" s="28"/>
      <c r="BN1233" s="28"/>
      <c r="BO1233" s="28"/>
      <c r="BT1233" s="202"/>
      <c r="BV1233" s="28"/>
      <c r="BW1233" s="28"/>
      <c r="BX1233" s="28"/>
      <c r="CC1233" s="202"/>
      <c r="CE1233" s="28"/>
      <c r="CF1233" s="28"/>
      <c r="CG1233" s="28"/>
      <c r="CL1233" s="202"/>
      <c r="CN1233" s="28"/>
      <c r="CO1233" s="28"/>
      <c r="CP1233" s="28"/>
      <c r="CU1233" s="202"/>
      <c r="CW1233" s="28"/>
      <c r="CX1233" s="28"/>
      <c r="CY1233" s="28"/>
      <c r="DD1233" s="202"/>
      <c r="DF1233" s="28"/>
      <c r="DG1233" s="28"/>
      <c r="DH1233" s="28"/>
      <c r="DM1233" s="202"/>
      <c r="DO1233" s="28"/>
      <c r="DP1233" s="28"/>
      <c r="DQ1233" s="28"/>
      <c r="DV1233" s="202"/>
      <c r="DX1233" s="28"/>
      <c r="DY1233" s="28"/>
      <c r="DZ1233" s="28"/>
      <c r="EE1233" s="202"/>
      <c r="EG1233" s="28"/>
      <c r="EH1233" s="28"/>
      <c r="EI1233" s="28"/>
      <c r="EN1233" s="202"/>
      <c r="EP1233" s="28"/>
      <c r="EQ1233" s="28"/>
      <c r="ER1233" s="28"/>
      <c r="EW1233" s="202"/>
      <c r="EY1233" s="28"/>
      <c r="EZ1233" s="28"/>
      <c r="FA1233" s="28"/>
      <c r="FF1233" s="202"/>
      <c r="FH1233" s="28"/>
      <c r="FI1233" s="28"/>
      <c r="FJ1233" s="28"/>
      <c r="FO1233" s="202"/>
      <c r="FQ1233" s="28"/>
      <c r="FR1233" s="28"/>
      <c r="FS1233" s="28"/>
      <c r="FX1233" s="202"/>
      <c r="FZ1233" s="28"/>
      <c r="GA1233" s="28"/>
      <c r="GB1233" s="28"/>
      <c r="GG1233" s="202"/>
      <c r="GI1233" s="28"/>
      <c r="GJ1233" s="28"/>
      <c r="GK1233" s="28"/>
      <c r="GP1233" s="202"/>
      <c r="GR1233" s="28"/>
      <c r="GS1233" s="28"/>
      <c r="GT1233" s="28"/>
      <c r="GY1233" s="202"/>
      <c r="HA1233" s="28"/>
      <c r="HB1233" s="28"/>
      <c r="HC1233" s="28"/>
      <c r="HH1233" s="202"/>
      <c r="HJ1233" s="28"/>
      <c r="HK1233" s="28"/>
      <c r="HL1233" s="28"/>
      <c r="HQ1233" s="28"/>
      <c r="HR1233" s="28"/>
      <c r="HS1233" s="28"/>
      <c r="HT1233" s="28"/>
      <c r="HU1233" s="28"/>
      <c r="HV1233" s="28"/>
      <c r="HW1233" s="28"/>
      <c r="HX1233" s="28"/>
      <c r="HY1233" s="28"/>
      <c r="HZ1233" s="28"/>
      <c r="IA1233" s="28"/>
      <c r="IB1233" s="28"/>
      <c r="IC1233" s="28"/>
      <c r="ID1233" s="28"/>
      <c r="IE1233" s="28"/>
      <c r="IF1233" s="28"/>
      <c r="IG1233" s="28"/>
      <c r="IH1233" s="28"/>
      <c r="II1233" s="28"/>
      <c r="IJ1233" s="28"/>
      <c r="IK1233" s="28"/>
      <c r="IL1233" s="28"/>
      <c r="IM1233" s="28"/>
      <c r="IN1233" s="28"/>
      <c r="IO1233" s="28"/>
      <c r="IP1233" s="28"/>
      <c r="IQ1233" s="28"/>
      <c r="IR1233" s="28"/>
      <c r="IS1233" s="28"/>
      <c r="IT1233" s="28"/>
      <c r="IU1233" s="28"/>
      <c r="IV1233" s="28"/>
    </row>
    <row r="1234" spans="1:256" s="54" customFormat="1" ht="18">
      <c r="A1234" s="364" t="s">
        <v>677</v>
      </c>
      <c r="B1234" s="292"/>
      <c r="C1234" s="292"/>
      <c r="D1234" s="54" t="s">
        <v>132</v>
      </c>
      <c r="E1234" s="54">
        <f t="shared" si="23"/>
        <v>5</v>
      </c>
      <c r="F1234" s="305">
        <f t="shared" si="24"/>
        <v>13</v>
      </c>
      <c r="H1234" s="28"/>
      <c r="I1234" s="28"/>
      <c r="J1234" s="28">
        <v>3</v>
      </c>
      <c r="K1234" s="28">
        <v>10</v>
      </c>
      <c r="M1234" s="28"/>
      <c r="N1234" s="28"/>
      <c r="R1234" s="202"/>
      <c r="T1234" s="28"/>
      <c r="U1234" s="28"/>
      <c r="V1234" s="28"/>
      <c r="AA1234" s="202"/>
      <c r="AC1234" s="28"/>
      <c r="AD1234" s="28"/>
      <c r="AE1234" s="28"/>
      <c r="AJ1234" s="202"/>
      <c r="AL1234" s="28"/>
      <c r="AM1234" s="28"/>
      <c r="AN1234" s="28"/>
      <c r="AS1234" s="202"/>
      <c r="AU1234" s="28"/>
      <c r="AV1234" s="28"/>
      <c r="AW1234" s="28"/>
      <c r="BB1234" s="202"/>
      <c r="BD1234" s="28"/>
      <c r="BE1234" s="28"/>
      <c r="BF1234" s="28"/>
      <c r="BK1234" s="202"/>
      <c r="BM1234" s="28"/>
      <c r="BN1234" s="28"/>
      <c r="BO1234" s="28"/>
      <c r="BT1234" s="202"/>
      <c r="BV1234" s="28"/>
      <c r="BW1234" s="28"/>
      <c r="BX1234" s="28"/>
      <c r="CC1234" s="202"/>
      <c r="CE1234" s="28"/>
      <c r="CF1234" s="28"/>
      <c r="CG1234" s="28"/>
      <c r="CL1234" s="202"/>
      <c r="CN1234" s="28"/>
      <c r="CO1234" s="28"/>
      <c r="CP1234" s="28"/>
      <c r="CU1234" s="202"/>
      <c r="CW1234" s="28"/>
      <c r="CX1234" s="28"/>
      <c r="CY1234" s="28"/>
      <c r="DD1234" s="202"/>
      <c r="DF1234" s="28"/>
      <c r="DG1234" s="28"/>
      <c r="DH1234" s="28"/>
      <c r="DM1234" s="202"/>
      <c r="DO1234" s="28"/>
      <c r="DP1234" s="28"/>
      <c r="DQ1234" s="28"/>
      <c r="DV1234" s="202"/>
      <c r="DX1234" s="28"/>
      <c r="DY1234" s="28"/>
      <c r="DZ1234" s="28"/>
      <c r="EE1234" s="202"/>
      <c r="EG1234" s="28"/>
      <c r="EH1234" s="28"/>
      <c r="EI1234" s="28"/>
      <c r="EN1234" s="202"/>
      <c r="EP1234" s="28"/>
      <c r="EQ1234" s="28"/>
      <c r="ER1234" s="28"/>
      <c r="EW1234" s="202"/>
      <c r="EY1234" s="28"/>
      <c r="EZ1234" s="28"/>
      <c r="FA1234" s="28"/>
      <c r="FF1234" s="202"/>
      <c r="FH1234" s="28"/>
      <c r="FI1234" s="28"/>
      <c r="FJ1234" s="28"/>
      <c r="FO1234" s="202"/>
      <c r="FQ1234" s="28"/>
      <c r="FR1234" s="28"/>
      <c r="FS1234" s="28"/>
      <c r="FX1234" s="202"/>
      <c r="FZ1234" s="28"/>
      <c r="GA1234" s="28"/>
      <c r="GB1234" s="28"/>
      <c r="GG1234" s="202"/>
      <c r="GI1234" s="28"/>
      <c r="GJ1234" s="28"/>
      <c r="GK1234" s="28"/>
      <c r="GP1234" s="202"/>
      <c r="GR1234" s="28"/>
      <c r="GS1234" s="28"/>
      <c r="GT1234" s="28"/>
      <c r="GY1234" s="202"/>
      <c r="HA1234" s="28"/>
      <c r="HB1234" s="28"/>
      <c r="HC1234" s="28"/>
      <c r="HH1234" s="202"/>
      <c r="HJ1234" s="28"/>
      <c r="HK1234" s="28"/>
      <c r="HL1234" s="28"/>
      <c r="HQ1234" s="28"/>
      <c r="HR1234" s="28"/>
      <c r="HS1234" s="28"/>
      <c r="HT1234" s="28"/>
      <c r="HU1234" s="28"/>
      <c r="HV1234" s="28"/>
      <c r="HW1234" s="28"/>
      <c r="HX1234" s="28"/>
      <c r="HY1234" s="28"/>
      <c r="HZ1234" s="28"/>
      <c r="IA1234" s="28"/>
      <c r="IB1234" s="28"/>
      <c r="IC1234" s="28"/>
      <c r="ID1234" s="28"/>
      <c r="IE1234" s="28"/>
      <c r="IF1234" s="28"/>
      <c r="IG1234" s="28"/>
      <c r="IH1234" s="28"/>
      <c r="II1234" s="28"/>
      <c r="IJ1234" s="28"/>
      <c r="IK1234" s="28"/>
      <c r="IL1234" s="28"/>
      <c r="IM1234" s="28"/>
      <c r="IN1234" s="28"/>
      <c r="IO1234" s="28"/>
      <c r="IP1234" s="28"/>
      <c r="IQ1234" s="28"/>
      <c r="IR1234" s="28"/>
      <c r="IS1234" s="28"/>
      <c r="IT1234" s="28"/>
      <c r="IU1234" s="28"/>
      <c r="IV1234" s="28"/>
    </row>
    <row r="1235" spans="1:256" s="54" customFormat="1" ht="18">
      <c r="A1235" s="364" t="s">
        <v>793</v>
      </c>
      <c r="B1235" s="28"/>
      <c r="C1235" s="292"/>
      <c r="D1235" s="365" t="s">
        <v>129</v>
      </c>
      <c r="E1235" s="54">
        <f t="shared" si="23"/>
        <v>0</v>
      </c>
      <c r="F1235" s="305">
        <f t="shared" si="24"/>
        <v>6</v>
      </c>
      <c r="H1235" s="300"/>
      <c r="I1235" s="300"/>
      <c r="J1235" s="300">
        <v>6</v>
      </c>
      <c r="K1235" s="300"/>
      <c r="L1235" s="28"/>
      <c r="M1235" s="300"/>
      <c r="N1235" s="28"/>
      <c r="R1235" s="202"/>
      <c r="T1235" s="28"/>
      <c r="U1235" s="28"/>
      <c r="V1235" s="28"/>
      <c r="AA1235" s="202"/>
      <c r="AC1235" s="28"/>
      <c r="AD1235" s="28"/>
      <c r="AE1235" s="28"/>
      <c r="AJ1235" s="202"/>
      <c r="AL1235" s="28"/>
      <c r="AM1235" s="28"/>
      <c r="AN1235" s="28"/>
      <c r="AS1235" s="202"/>
      <c r="AU1235" s="28"/>
      <c r="AV1235" s="28"/>
      <c r="AW1235" s="28"/>
      <c r="BB1235" s="202"/>
      <c r="BD1235" s="28"/>
      <c r="BE1235" s="28"/>
      <c r="BF1235" s="28"/>
      <c r="BK1235" s="202"/>
      <c r="BM1235" s="28"/>
      <c r="BN1235" s="28"/>
      <c r="BO1235" s="28"/>
      <c r="BT1235" s="202"/>
      <c r="BV1235" s="28"/>
      <c r="BW1235" s="28"/>
      <c r="BX1235" s="28"/>
      <c r="CC1235" s="202"/>
      <c r="CE1235" s="28"/>
      <c r="CF1235" s="28"/>
      <c r="CG1235" s="28"/>
      <c r="CL1235" s="202"/>
      <c r="CN1235" s="28"/>
      <c r="CO1235" s="28"/>
      <c r="CP1235" s="28"/>
      <c r="CU1235" s="202"/>
      <c r="CW1235" s="28"/>
      <c r="CX1235" s="28"/>
      <c r="CY1235" s="28"/>
      <c r="DD1235" s="202"/>
      <c r="DF1235" s="28"/>
      <c r="DG1235" s="28"/>
      <c r="DH1235" s="28"/>
      <c r="DM1235" s="202"/>
      <c r="DO1235" s="28"/>
      <c r="DP1235" s="28"/>
      <c r="DQ1235" s="28"/>
      <c r="DV1235" s="202"/>
      <c r="DX1235" s="28"/>
      <c r="DY1235" s="28"/>
      <c r="DZ1235" s="28"/>
      <c r="EE1235" s="202"/>
      <c r="EG1235" s="28"/>
      <c r="EH1235" s="28"/>
      <c r="EI1235" s="28"/>
      <c r="EN1235" s="202"/>
      <c r="EP1235" s="28"/>
      <c r="EQ1235" s="28"/>
      <c r="ER1235" s="28"/>
      <c r="EW1235" s="202"/>
      <c r="EY1235" s="28"/>
      <c r="EZ1235" s="28"/>
      <c r="FA1235" s="28"/>
      <c r="FF1235" s="202"/>
      <c r="FH1235" s="28"/>
      <c r="FI1235" s="28"/>
      <c r="FJ1235" s="28"/>
      <c r="FO1235" s="202"/>
      <c r="FQ1235" s="28"/>
      <c r="FR1235" s="28"/>
      <c r="FS1235" s="28"/>
      <c r="FX1235" s="202"/>
      <c r="FZ1235" s="28"/>
      <c r="GA1235" s="28"/>
      <c r="GB1235" s="28"/>
      <c r="GG1235" s="202"/>
      <c r="GI1235" s="28"/>
      <c r="GJ1235" s="28"/>
      <c r="GK1235" s="28"/>
      <c r="GP1235" s="202"/>
      <c r="GR1235" s="28"/>
      <c r="GS1235" s="28"/>
      <c r="GT1235" s="28"/>
      <c r="GY1235" s="202"/>
      <c r="HA1235" s="28"/>
      <c r="HB1235" s="28"/>
      <c r="HC1235" s="28"/>
      <c r="HH1235" s="202"/>
      <c r="HJ1235" s="28"/>
      <c r="HK1235" s="28"/>
      <c r="HL1235" s="28"/>
      <c r="HQ1235" s="28"/>
      <c r="HR1235" s="28"/>
      <c r="HS1235" s="28"/>
      <c r="HT1235" s="28"/>
      <c r="HU1235" s="28"/>
      <c r="HV1235" s="28"/>
      <c r="HW1235" s="28"/>
      <c r="HX1235" s="28"/>
      <c r="HY1235" s="28"/>
      <c r="HZ1235" s="28"/>
      <c r="IA1235" s="28"/>
      <c r="IB1235" s="28"/>
      <c r="IC1235" s="28"/>
      <c r="ID1235" s="28"/>
      <c r="IE1235" s="28"/>
      <c r="IF1235" s="28"/>
      <c r="IG1235" s="28"/>
      <c r="IH1235" s="28"/>
      <c r="II1235" s="28"/>
      <c r="IJ1235" s="28"/>
      <c r="IK1235" s="28"/>
      <c r="IL1235" s="28"/>
      <c r="IM1235" s="28"/>
      <c r="IN1235" s="28"/>
      <c r="IO1235" s="28"/>
      <c r="IP1235" s="28"/>
      <c r="IQ1235" s="28"/>
      <c r="IR1235" s="28"/>
      <c r="IS1235" s="28"/>
      <c r="IT1235" s="28"/>
      <c r="IU1235" s="28"/>
      <c r="IV1235" s="28"/>
    </row>
    <row r="1236" spans="1:256" s="54" customFormat="1" ht="18">
      <c r="A1236" s="364" t="s">
        <v>1988</v>
      </c>
      <c r="B1236" s="28"/>
      <c r="C1236" s="292"/>
      <c r="D1236" s="365" t="s">
        <v>129</v>
      </c>
      <c r="E1236" s="54">
        <f t="shared" si="23"/>
        <v>0</v>
      </c>
      <c r="F1236" s="305">
        <f t="shared" si="24"/>
        <v>14</v>
      </c>
      <c r="H1236" s="300"/>
      <c r="I1236" s="300"/>
      <c r="J1236" s="300">
        <v>14</v>
      </c>
      <c r="K1236" s="300"/>
      <c r="L1236" s="28"/>
      <c r="M1236" s="300"/>
      <c r="N1236" s="28"/>
      <c r="R1236" s="202"/>
      <c r="T1236" s="28"/>
      <c r="U1236" s="28"/>
      <c r="V1236" s="28"/>
      <c r="AA1236" s="202"/>
      <c r="AC1236" s="28"/>
      <c r="AD1236" s="28"/>
      <c r="AE1236" s="28"/>
      <c r="AJ1236" s="202"/>
      <c r="AL1236" s="28"/>
      <c r="AM1236" s="28"/>
      <c r="AN1236" s="28"/>
      <c r="AS1236" s="202"/>
      <c r="AU1236" s="28"/>
      <c r="AV1236" s="28"/>
      <c r="AW1236" s="28"/>
      <c r="BB1236" s="202"/>
      <c r="BD1236" s="28"/>
      <c r="BE1236" s="28"/>
      <c r="BF1236" s="28"/>
      <c r="BK1236" s="202"/>
      <c r="BM1236" s="28"/>
      <c r="BN1236" s="28"/>
      <c r="BO1236" s="28"/>
      <c r="BT1236" s="202"/>
      <c r="BV1236" s="28"/>
      <c r="BW1236" s="28"/>
      <c r="BX1236" s="28"/>
      <c r="CC1236" s="202"/>
      <c r="CE1236" s="28"/>
      <c r="CF1236" s="28"/>
      <c r="CG1236" s="28"/>
      <c r="CL1236" s="202"/>
      <c r="CN1236" s="28"/>
      <c r="CO1236" s="28"/>
      <c r="CP1236" s="28"/>
      <c r="CU1236" s="202"/>
      <c r="CW1236" s="28"/>
      <c r="CX1236" s="28"/>
      <c r="CY1236" s="28"/>
      <c r="DD1236" s="202"/>
      <c r="DF1236" s="28"/>
      <c r="DG1236" s="28"/>
      <c r="DH1236" s="28"/>
      <c r="DM1236" s="202"/>
      <c r="DO1236" s="28"/>
      <c r="DP1236" s="28"/>
      <c r="DQ1236" s="28"/>
      <c r="DV1236" s="202"/>
      <c r="DX1236" s="28"/>
      <c r="DY1236" s="28"/>
      <c r="DZ1236" s="28"/>
      <c r="EE1236" s="202"/>
      <c r="EG1236" s="28"/>
      <c r="EH1236" s="28"/>
      <c r="EI1236" s="28"/>
      <c r="EN1236" s="202"/>
      <c r="EP1236" s="28"/>
      <c r="EQ1236" s="28"/>
      <c r="ER1236" s="28"/>
      <c r="EW1236" s="202"/>
      <c r="EY1236" s="28"/>
      <c r="EZ1236" s="28"/>
      <c r="FA1236" s="28"/>
      <c r="FF1236" s="202"/>
      <c r="FH1236" s="28"/>
      <c r="FI1236" s="28"/>
      <c r="FJ1236" s="28"/>
      <c r="FO1236" s="202"/>
      <c r="FQ1236" s="28"/>
      <c r="FR1236" s="28"/>
      <c r="FS1236" s="28"/>
      <c r="FX1236" s="202"/>
      <c r="FZ1236" s="28"/>
      <c r="GA1236" s="28"/>
      <c r="GB1236" s="28"/>
      <c r="GG1236" s="202"/>
      <c r="GI1236" s="28"/>
      <c r="GJ1236" s="28"/>
      <c r="GK1236" s="28"/>
      <c r="GP1236" s="202"/>
      <c r="GR1236" s="28"/>
      <c r="GS1236" s="28"/>
      <c r="GT1236" s="28"/>
      <c r="GY1236" s="202"/>
      <c r="HA1236" s="28"/>
      <c r="HB1236" s="28"/>
      <c r="HC1236" s="28"/>
      <c r="HH1236" s="202"/>
      <c r="HJ1236" s="28"/>
      <c r="HK1236" s="28"/>
      <c r="HL1236" s="28"/>
      <c r="HQ1236" s="28"/>
      <c r="HR1236" s="28"/>
      <c r="HS1236" s="28"/>
      <c r="HT1236" s="28"/>
      <c r="HU1236" s="28"/>
      <c r="HV1236" s="28"/>
      <c r="HW1236" s="28"/>
      <c r="HX1236" s="28"/>
      <c r="HY1236" s="28"/>
      <c r="HZ1236" s="28"/>
      <c r="IA1236" s="28"/>
      <c r="IB1236" s="28"/>
      <c r="IC1236" s="28"/>
      <c r="ID1236" s="28"/>
      <c r="IE1236" s="28"/>
      <c r="IF1236" s="28"/>
      <c r="IG1236" s="28"/>
      <c r="IH1236" s="28"/>
      <c r="II1236" s="28"/>
      <c r="IJ1236" s="28"/>
      <c r="IK1236" s="28"/>
      <c r="IL1236" s="28"/>
      <c r="IM1236" s="28"/>
      <c r="IN1236" s="28"/>
      <c r="IO1236" s="28"/>
      <c r="IP1236" s="28"/>
      <c r="IQ1236" s="28"/>
      <c r="IR1236" s="28"/>
      <c r="IS1236" s="28"/>
      <c r="IT1236" s="28"/>
      <c r="IU1236" s="28"/>
      <c r="IV1236" s="28"/>
    </row>
    <row r="1237" spans="1:256" s="54" customFormat="1" ht="18">
      <c r="A1237" s="364" t="s">
        <v>1095</v>
      </c>
      <c r="B1237" s="28"/>
      <c r="C1237" s="292"/>
      <c r="D1237" s="365" t="s">
        <v>129</v>
      </c>
      <c r="E1237" s="54">
        <f t="shared" si="23"/>
        <v>0</v>
      </c>
      <c r="F1237" s="305">
        <f t="shared" si="24"/>
        <v>1</v>
      </c>
      <c r="G1237" s="54">
        <v>1</v>
      </c>
      <c r="H1237" s="300"/>
      <c r="I1237" s="300"/>
      <c r="J1237" s="300"/>
      <c r="K1237" s="300"/>
      <c r="L1237" s="28"/>
      <c r="M1237" s="300"/>
      <c r="N1237" s="28"/>
      <c r="R1237" s="202"/>
      <c r="T1237" s="28"/>
      <c r="U1237" s="28"/>
      <c r="V1237" s="28"/>
      <c r="AA1237" s="202"/>
      <c r="AC1237" s="28"/>
      <c r="AD1237" s="28"/>
      <c r="AE1237" s="28"/>
      <c r="AJ1237" s="202"/>
      <c r="AL1237" s="28"/>
      <c r="AM1237" s="28"/>
      <c r="AN1237" s="28"/>
      <c r="AS1237" s="202"/>
      <c r="AU1237" s="28"/>
      <c r="AV1237" s="28"/>
      <c r="AW1237" s="28"/>
      <c r="BB1237" s="202"/>
      <c r="BD1237" s="28"/>
      <c r="BE1237" s="28"/>
      <c r="BF1237" s="28"/>
      <c r="BK1237" s="202"/>
      <c r="BM1237" s="28"/>
      <c r="BN1237" s="28"/>
      <c r="BO1237" s="28"/>
      <c r="BT1237" s="202"/>
      <c r="BV1237" s="28"/>
      <c r="BW1237" s="28"/>
      <c r="BX1237" s="28"/>
      <c r="CC1237" s="202"/>
      <c r="CE1237" s="28"/>
      <c r="CF1237" s="28"/>
      <c r="CG1237" s="28"/>
      <c r="CL1237" s="202"/>
      <c r="CN1237" s="28"/>
      <c r="CO1237" s="28"/>
      <c r="CP1237" s="28"/>
      <c r="CU1237" s="202"/>
      <c r="CW1237" s="28"/>
      <c r="CX1237" s="28"/>
      <c r="CY1237" s="28"/>
      <c r="DD1237" s="202"/>
      <c r="DF1237" s="28"/>
      <c r="DG1237" s="28"/>
      <c r="DH1237" s="28"/>
      <c r="DM1237" s="202"/>
      <c r="DO1237" s="28"/>
      <c r="DP1237" s="28"/>
      <c r="DQ1237" s="28"/>
      <c r="DV1237" s="202"/>
      <c r="DX1237" s="28"/>
      <c r="DY1237" s="28"/>
      <c r="DZ1237" s="28"/>
      <c r="EE1237" s="202"/>
      <c r="EG1237" s="28"/>
      <c r="EH1237" s="28"/>
      <c r="EI1237" s="28"/>
      <c r="EN1237" s="202"/>
      <c r="EP1237" s="28"/>
      <c r="EQ1237" s="28"/>
      <c r="ER1237" s="28"/>
      <c r="EW1237" s="202"/>
      <c r="EY1237" s="28"/>
      <c r="EZ1237" s="28"/>
      <c r="FA1237" s="28"/>
      <c r="FF1237" s="202"/>
      <c r="FH1237" s="28"/>
      <c r="FI1237" s="28"/>
      <c r="FJ1237" s="28"/>
      <c r="FO1237" s="202"/>
      <c r="FQ1237" s="28"/>
      <c r="FR1237" s="28"/>
      <c r="FS1237" s="28"/>
      <c r="FX1237" s="202"/>
      <c r="FZ1237" s="28"/>
      <c r="GA1237" s="28"/>
      <c r="GB1237" s="28"/>
      <c r="GG1237" s="202"/>
      <c r="GI1237" s="28"/>
      <c r="GJ1237" s="28"/>
      <c r="GK1237" s="28"/>
      <c r="GP1237" s="202"/>
      <c r="GR1237" s="28"/>
      <c r="GS1237" s="28"/>
      <c r="GT1237" s="28"/>
      <c r="GY1237" s="202"/>
      <c r="HA1237" s="28"/>
      <c r="HB1237" s="28"/>
      <c r="HC1237" s="28"/>
      <c r="HH1237" s="202"/>
      <c r="HJ1237" s="28"/>
      <c r="HK1237" s="28"/>
      <c r="HL1237" s="28"/>
      <c r="HQ1237" s="28"/>
      <c r="HR1237" s="28"/>
      <c r="HS1237" s="28"/>
      <c r="HT1237" s="28"/>
      <c r="HU1237" s="28"/>
      <c r="HV1237" s="28"/>
      <c r="HW1237" s="28"/>
      <c r="HX1237" s="28"/>
      <c r="HY1237" s="28"/>
      <c r="HZ1237" s="28"/>
      <c r="IA1237" s="28"/>
      <c r="IB1237" s="28"/>
      <c r="IC1237" s="28"/>
      <c r="ID1237" s="28"/>
      <c r="IE1237" s="28"/>
      <c r="IF1237" s="28"/>
      <c r="IG1237" s="28"/>
      <c r="IH1237" s="28"/>
      <c r="II1237" s="28"/>
      <c r="IJ1237" s="28"/>
      <c r="IK1237" s="28"/>
      <c r="IL1237" s="28"/>
      <c r="IM1237" s="28"/>
      <c r="IN1237" s="28"/>
      <c r="IO1237" s="28"/>
      <c r="IP1237" s="28"/>
      <c r="IQ1237" s="28"/>
      <c r="IR1237" s="28"/>
      <c r="IS1237" s="28"/>
      <c r="IT1237" s="28"/>
      <c r="IU1237" s="28"/>
      <c r="IV1237" s="28"/>
    </row>
    <row r="1238" spans="1:256" s="54" customFormat="1" ht="18">
      <c r="A1238" s="364" t="s">
        <v>1900</v>
      </c>
      <c r="B1238" s="28"/>
      <c r="C1238" s="292"/>
      <c r="D1238" s="365" t="s">
        <v>129</v>
      </c>
      <c r="E1238" s="54">
        <f t="shared" si="23"/>
        <v>2</v>
      </c>
      <c r="F1238" s="305">
        <f t="shared" si="24"/>
        <v>0</v>
      </c>
      <c r="H1238" s="300"/>
      <c r="I1238" s="300"/>
      <c r="J1238" s="300"/>
      <c r="K1238" s="300"/>
      <c r="L1238" s="28"/>
      <c r="M1238" s="300"/>
      <c r="N1238" s="28"/>
      <c r="R1238" s="202"/>
      <c r="T1238" s="28"/>
      <c r="U1238" s="28"/>
      <c r="V1238" s="28"/>
      <c r="AA1238" s="202"/>
      <c r="AC1238" s="28"/>
      <c r="AD1238" s="28"/>
      <c r="AE1238" s="28"/>
      <c r="AJ1238" s="202"/>
      <c r="AL1238" s="28"/>
      <c r="AM1238" s="28"/>
      <c r="AN1238" s="28"/>
      <c r="AS1238" s="202"/>
      <c r="AU1238" s="28"/>
      <c r="AV1238" s="28"/>
      <c r="AW1238" s="28"/>
      <c r="BB1238" s="202"/>
      <c r="BD1238" s="28"/>
      <c r="BE1238" s="28"/>
      <c r="BF1238" s="28"/>
      <c r="BK1238" s="202"/>
      <c r="BM1238" s="28"/>
      <c r="BN1238" s="28"/>
      <c r="BO1238" s="28"/>
      <c r="BT1238" s="202"/>
      <c r="BV1238" s="28"/>
      <c r="BW1238" s="28"/>
      <c r="BX1238" s="28"/>
      <c r="CC1238" s="202"/>
      <c r="CE1238" s="28"/>
      <c r="CF1238" s="28"/>
      <c r="CG1238" s="28"/>
      <c r="CL1238" s="202"/>
      <c r="CN1238" s="28"/>
      <c r="CO1238" s="28"/>
      <c r="CP1238" s="28"/>
      <c r="CU1238" s="202"/>
      <c r="CW1238" s="28"/>
      <c r="CX1238" s="28"/>
      <c r="CY1238" s="28"/>
      <c r="DD1238" s="202"/>
      <c r="DF1238" s="28"/>
      <c r="DG1238" s="28"/>
      <c r="DH1238" s="28"/>
      <c r="DM1238" s="202"/>
      <c r="DO1238" s="28"/>
      <c r="DP1238" s="28"/>
      <c r="DQ1238" s="28"/>
      <c r="DV1238" s="202"/>
      <c r="DX1238" s="28"/>
      <c r="DY1238" s="28"/>
      <c r="DZ1238" s="28"/>
      <c r="EE1238" s="202"/>
      <c r="EG1238" s="28"/>
      <c r="EH1238" s="28"/>
      <c r="EI1238" s="28"/>
      <c r="EN1238" s="202"/>
      <c r="EP1238" s="28"/>
      <c r="EQ1238" s="28"/>
      <c r="ER1238" s="28"/>
      <c r="EW1238" s="202"/>
      <c r="EY1238" s="28"/>
      <c r="EZ1238" s="28"/>
      <c r="FA1238" s="28"/>
      <c r="FF1238" s="202"/>
      <c r="FH1238" s="28"/>
      <c r="FI1238" s="28"/>
      <c r="FJ1238" s="28"/>
      <c r="FO1238" s="202"/>
      <c r="FQ1238" s="28"/>
      <c r="FR1238" s="28"/>
      <c r="FS1238" s="28"/>
      <c r="FX1238" s="202"/>
      <c r="FZ1238" s="28"/>
      <c r="GA1238" s="28"/>
      <c r="GB1238" s="28"/>
      <c r="GG1238" s="202"/>
      <c r="GI1238" s="28"/>
      <c r="GJ1238" s="28"/>
      <c r="GK1238" s="28"/>
      <c r="GP1238" s="202"/>
      <c r="GR1238" s="28"/>
      <c r="GS1238" s="28"/>
      <c r="GT1238" s="28"/>
      <c r="GY1238" s="202"/>
      <c r="HA1238" s="28"/>
      <c r="HB1238" s="28"/>
      <c r="HC1238" s="28"/>
      <c r="HH1238" s="202"/>
      <c r="HJ1238" s="28"/>
      <c r="HK1238" s="28"/>
      <c r="HL1238" s="28"/>
      <c r="HQ1238" s="28"/>
      <c r="HR1238" s="28"/>
      <c r="HS1238" s="28"/>
      <c r="HT1238" s="28"/>
      <c r="HU1238" s="28"/>
      <c r="HV1238" s="28"/>
      <c r="HW1238" s="28"/>
      <c r="HX1238" s="28"/>
      <c r="HY1238" s="28"/>
      <c r="HZ1238" s="28"/>
      <c r="IA1238" s="28"/>
      <c r="IB1238" s="28"/>
      <c r="IC1238" s="28"/>
      <c r="ID1238" s="28"/>
      <c r="IE1238" s="28"/>
      <c r="IF1238" s="28"/>
      <c r="IG1238" s="28"/>
      <c r="IH1238" s="28"/>
      <c r="II1238" s="28"/>
      <c r="IJ1238" s="28"/>
      <c r="IK1238" s="28"/>
      <c r="IL1238" s="28"/>
      <c r="IM1238" s="28"/>
      <c r="IN1238" s="28"/>
      <c r="IO1238" s="28"/>
      <c r="IP1238" s="28"/>
      <c r="IQ1238" s="28"/>
      <c r="IR1238" s="28"/>
      <c r="IS1238" s="28"/>
      <c r="IT1238" s="28"/>
      <c r="IU1238" s="28"/>
      <c r="IV1238" s="28"/>
    </row>
    <row r="1239" spans="1:256" s="54" customFormat="1" ht="18">
      <c r="A1239" s="364" t="s">
        <v>896</v>
      </c>
      <c r="B1239" s="28"/>
      <c r="C1239" s="292"/>
      <c r="D1239" s="365" t="s">
        <v>129</v>
      </c>
      <c r="E1239" s="54">
        <f t="shared" si="23"/>
        <v>0</v>
      </c>
      <c r="F1239" s="305">
        <f t="shared" si="24"/>
        <v>0</v>
      </c>
      <c r="J1239" s="28"/>
      <c r="L1239" s="28"/>
      <c r="N1239" s="28"/>
      <c r="R1239" s="202"/>
      <c r="T1239" s="28"/>
      <c r="U1239" s="28"/>
      <c r="V1239" s="28"/>
      <c r="AA1239" s="202"/>
      <c r="AC1239" s="28"/>
      <c r="AD1239" s="28"/>
      <c r="AE1239" s="28"/>
      <c r="AJ1239" s="202"/>
      <c r="AL1239" s="28"/>
      <c r="AM1239" s="28"/>
      <c r="AN1239" s="28"/>
      <c r="AS1239" s="202"/>
      <c r="AU1239" s="28"/>
      <c r="AV1239" s="28"/>
      <c r="AW1239" s="28"/>
      <c r="BB1239" s="202"/>
      <c r="BD1239" s="28"/>
      <c r="BE1239" s="28"/>
      <c r="BF1239" s="28"/>
      <c r="BK1239" s="202"/>
      <c r="BM1239" s="28"/>
      <c r="BN1239" s="28"/>
      <c r="BO1239" s="28"/>
      <c r="BT1239" s="202"/>
      <c r="BV1239" s="28"/>
      <c r="BW1239" s="28"/>
      <c r="BX1239" s="28"/>
      <c r="CC1239" s="202"/>
      <c r="CE1239" s="28"/>
      <c r="CF1239" s="28"/>
      <c r="CG1239" s="28"/>
      <c r="CL1239" s="202"/>
      <c r="CN1239" s="28"/>
      <c r="CO1239" s="28"/>
      <c r="CP1239" s="28"/>
      <c r="CU1239" s="202"/>
      <c r="CW1239" s="28"/>
      <c r="CX1239" s="28"/>
      <c r="CY1239" s="28"/>
      <c r="DD1239" s="202"/>
      <c r="DF1239" s="28"/>
      <c r="DG1239" s="28"/>
      <c r="DH1239" s="28"/>
      <c r="DM1239" s="202"/>
      <c r="DO1239" s="28"/>
      <c r="DP1239" s="28"/>
      <c r="DQ1239" s="28"/>
      <c r="DV1239" s="202"/>
      <c r="DX1239" s="28"/>
      <c r="DY1239" s="28"/>
      <c r="DZ1239" s="28"/>
      <c r="EE1239" s="202"/>
      <c r="EG1239" s="28"/>
      <c r="EH1239" s="28"/>
      <c r="EI1239" s="28"/>
      <c r="EN1239" s="202"/>
      <c r="EP1239" s="28"/>
      <c r="EQ1239" s="28"/>
      <c r="ER1239" s="28"/>
      <c r="EW1239" s="202"/>
      <c r="EY1239" s="28"/>
      <c r="EZ1239" s="28"/>
      <c r="FA1239" s="28"/>
      <c r="FF1239" s="202"/>
      <c r="FH1239" s="28"/>
      <c r="FI1239" s="28"/>
      <c r="FJ1239" s="28"/>
      <c r="FO1239" s="202"/>
      <c r="FQ1239" s="28"/>
      <c r="FR1239" s="28"/>
      <c r="FS1239" s="28"/>
      <c r="FX1239" s="202"/>
      <c r="FZ1239" s="28"/>
      <c r="GA1239" s="28"/>
      <c r="GB1239" s="28"/>
      <c r="GG1239" s="202"/>
      <c r="GI1239" s="28"/>
      <c r="GJ1239" s="28"/>
      <c r="GK1239" s="28"/>
      <c r="GP1239" s="202"/>
      <c r="GR1239" s="28"/>
      <c r="GS1239" s="28"/>
      <c r="GT1239" s="28"/>
      <c r="GY1239" s="202"/>
      <c r="HA1239" s="28"/>
      <c r="HB1239" s="28"/>
      <c r="HC1239" s="28"/>
      <c r="HH1239" s="202"/>
      <c r="HJ1239" s="28"/>
      <c r="HK1239" s="28"/>
      <c r="HL1239" s="28"/>
      <c r="HQ1239" s="28"/>
      <c r="HR1239" s="28"/>
      <c r="HS1239" s="28"/>
      <c r="HT1239" s="28"/>
      <c r="HU1239" s="28"/>
      <c r="HV1239" s="28"/>
      <c r="HW1239" s="28"/>
      <c r="HX1239" s="28"/>
      <c r="HY1239" s="28"/>
      <c r="HZ1239" s="28"/>
      <c r="IA1239" s="28"/>
      <c r="IB1239" s="28"/>
      <c r="IC1239" s="28"/>
      <c r="ID1239" s="28"/>
      <c r="IE1239" s="28"/>
      <c r="IF1239" s="28"/>
      <c r="IG1239" s="28"/>
      <c r="IH1239" s="28"/>
      <c r="II1239" s="28"/>
      <c r="IJ1239" s="28"/>
      <c r="IK1239" s="28"/>
      <c r="IL1239" s="28"/>
      <c r="IM1239" s="28"/>
      <c r="IN1239" s="28"/>
      <c r="IO1239" s="28"/>
      <c r="IP1239" s="28"/>
      <c r="IQ1239" s="28"/>
      <c r="IR1239" s="28"/>
      <c r="IS1239" s="28"/>
      <c r="IT1239" s="28"/>
      <c r="IU1239" s="28"/>
      <c r="IV1239" s="28"/>
    </row>
    <row r="1240" spans="1:256" s="54" customFormat="1" ht="18">
      <c r="A1240" s="364" t="s">
        <v>587</v>
      </c>
      <c r="B1240" s="292"/>
      <c r="C1240" s="292"/>
      <c r="D1240" s="54" t="s">
        <v>130</v>
      </c>
      <c r="E1240" s="54">
        <f t="shared" si="23"/>
        <v>7</v>
      </c>
      <c r="F1240" s="305">
        <f t="shared" si="24"/>
        <v>121</v>
      </c>
      <c r="H1240" s="300">
        <v>98</v>
      </c>
      <c r="I1240" s="300">
        <v>7</v>
      </c>
      <c r="J1240" s="300">
        <v>6</v>
      </c>
      <c r="K1240" s="300">
        <v>10</v>
      </c>
      <c r="L1240" s="28"/>
      <c r="M1240" s="300"/>
      <c r="N1240" s="28"/>
      <c r="R1240" s="202"/>
      <c r="T1240" s="28"/>
      <c r="U1240" s="28"/>
      <c r="V1240" s="28"/>
      <c r="AA1240" s="202"/>
      <c r="AC1240" s="28"/>
      <c r="AD1240" s="28"/>
      <c r="AE1240" s="28"/>
      <c r="AJ1240" s="202"/>
      <c r="AL1240" s="28"/>
      <c r="AM1240" s="28"/>
      <c r="AN1240" s="28"/>
      <c r="AS1240" s="202"/>
      <c r="AU1240" s="28"/>
      <c r="AV1240" s="28"/>
      <c r="AW1240" s="28"/>
      <c r="BB1240" s="202"/>
      <c r="BD1240" s="28"/>
      <c r="BE1240" s="28"/>
      <c r="BF1240" s="28"/>
      <c r="BK1240" s="202"/>
      <c r="BM1240" s="28"/>
      <c r="BN1240" s="28"/>
      <c r="BO1240" s="28"/>
      <c r="BT1240" s="202"/>
      <c r="BV1240" s="28"/>
      <c r="BW1240" s="28"/>
      <c r="BX1240" s="28"/>
      <c r="CC1240" s="202"/>
      <c r="CE1240" s="28"/>
      <c r="CF1240" s="28"/>
      <c r="CG1240" s="28"/>
      <c r="CL1240" s="202"/>
      <c r="CN1240" s="28"/>
      <c r="CO1240" s="28"/>
      <c r="CP1240" s="28"/>
      <c r="CU1240" s="202"/>
      <c r="CW1240" s="28"/>
      <c r="CX1240" s="28"/>
      <c r="CY1240" s="28"/>
      <c r="DD1240" s="202"/>
      <c r="DF1240" s="28"/>
      <c r="DG1240" s="28"/>
      <c r="DH1240" s="28"/>
      <c r="DM1240" s="202"/>
      <c r="DO1240" s="28"/>
      <c r="DP1240" s="28"/>
      <c r="DQ1240" s="28"/>
      <c r="DV1240" s="202"/>
      <c r="DX1240" s="28"/>
      <c r="DY1240" s="28"/>
      <c r="DZ1240" s="28"/>
      <c r="EE1240" s="202"/>
      <c r="EG1240" s="28"/>
      <c r="EH1240" s="28"/>
      <c r="EI1240" s="28"/>
      <c r="EN1240" s="202"/>
      <c r="EP1240" s="28"/>
      <c r="EQ1240" s="28"/>
      <c r="ER1240" s="28"/>
      <c r="EW1240" s="202"/>
      <c r="EY1240" s="28"/>
      <c r="EZ1240" s="28"/>
      <c r="FA1240" s="28"/>
      <c r="FF1240" s="202"/>
      <c r="FH1240" s="28"/>
      <c r="FI1240" s="28"/>
      <c r="FJ1240" s="28"/>
      <c r="FO1240" s="202"/>
      <c r="FQ1240" s="28"/>
      <c r="FR1240" s="28"/>
      <c r="FS1240" s="28"/>
      <c r="FX1240" s="202"/>
      <c r="FZ1240" s="28"/>
      <c r="GA1240" s="28"/>
      <c r="GB1240" s="28"/>
      <c r="GG1240" s="202"/>
      <c r="GI1240" s="28"/>
      <c r="GJ1240" s="28"/>
      <c r="GK1240" s="28"/>
      <c r="GP1240" s="202"/>
      <c r="GR1240" s="28"/>
      <c r="GS1240" s="28"/>
      <c r="GT1240" s="28"/>
      <c r="GY1240" s="202"/>
      <c r="HA1240" s="28"/>
      <c r="HB1240" s="28"/>
      <c r="HC1240" s="28"/>
      <c r="HH1240" s="202"/>
      <c r="HJ1240" s="28"/>
      <c r="HK1240" s="28"/>
      <c r="HL1240" s="28"/>
      <c r="HQ1240" s="28"/>
      <c r="HR1240" s="28"/>
      <c r="HS1240" s="28"/>
      <c r="HT1240" s="28"/>
      <c r="HU1240" s="28"/>
      <c r="HV1240" s="28"/>
      <c r="HW1240" s="28"/>
      <c r="HX1240" s="28"/>
      <c r="HY1240" s="28"/>
      <c r="HZ1240" s="28"/>
      <c r="IA1240" s="28"/>
      <c r="IB1240" s="28"/>
      <c r="IC1240" s="28"/>
      <c r="ID1240" s="28"/>
      <c r="IE1240" s="28"/>
      <c r="IF1240" s="28"/>
      <c r="IG1240" s="28"/>
      <c r="IH1240" s="28"/>
      <c r="II1240" s="28"/>
      <c r="IJ1240" s="28"/>
      <c r="IK1240" s="28"/>
      <c r="IL1240" s="28"/>
      <c r="IM1240" s="28"/>
      <c r="IN1240" s="28"/>
      <c r="IO1240" s="28"/>
      <c r="IP1240" s="28"/>
      <c r="IQ1240" s="28"/>
      <c r="IR1240" s="28"/>
      <c r="IS1240" s="28"/>
      <c r="IT1240" s="28"/>
      <c r="IU1240" s="28"/>
      <c r="IV1240" s="28"/>
    </row>
    <row r="1241" spans="1:256" s="54" customFormat="1" ht="18">
      <c r="A1241" s="364" t="s">
        <v>943</v>
      </c>
      <c r="B1241" s="28"/>
      <c r="C1241" s="292"/>
      <c r="D1241" s="365" t="s">
        <v>129</v>
      </c>
      <c r="E1241" s="54">
        <f t="shared" si="23"/>
        <v>0</v>
      </c>
      <c r="F1241" s="305">
        <f t="shared" si="24"/>
        <v>8</v>
      </c>
      <c r="J1241" s="28">
        <v>3</v>
      </c>
      <c r="K1241" s="300">
        <v>5</v>
      </c>
      <c r="L1241" s="300"/>
      <c r="N1241" s="28"/>
      <c r="R1241" s="202"/>
      <c r="T1241" s="28"/>
      <c r="U1241" s="28"/>
      <c r="V1241" s="28"/>
      <c r="AA1241" s="202"/>
      <c r="AC1241" s="28"/>
      <c r="AD1241" s="28"/>
      <c r="AE1241" s="28"/>
      <c r="AJ1241" s="202"/>
      <c r="AL1241" s="28"/>
      <c r="AM1241" s="28"/>
      <c r="AN1241" s="28"/>
      <c r="AS1241" s="202"/>
      <c r="AU1241" s="28"/>
      <c r="AV1241" s="28"/>
      <c r="AW1241" s="28"/>
      <c r="BB1241" s="202"/>
      <c r="BD1241" s="28"/>
      <c r="BE1241" s="28"/>
      <c r="BF1241" s="28"/>
      <c r="BK1241" s="202"/>
      <c r="BM1241" s="28"/>
      <c r="BN1241" s="28"/>
      <c r="BO1241" s="28"/>
      <c r="BT1241" s="202"/>
      <c r="BV1241" s="28"/>
      <c r="BW1241" s="28"/>
      <c r="BX1241" s="28"/>
      <c r="CC1241" s="202"/>
      <c r="CE1241" s="28"/>
      <c r="CF1241" s="28"/>
      <c r="CG1241" s="28"/>
      <c r="CL1241" s="202"/>
      <c r="CN1241" s="28"/>
      <c r="CO1241" s="28"/>
      <c r="CP1241" s="28"/>
      <c r="CU1241" s="202"/>
      <c r="CW1241" s="28"/>
      <c r="CX1241" s="28"/>
      <c r="CY1241" s="28"/>
      <c r="DD1241" s="202"/>
      <c r="DF1241" s="28"/>
      <c r="DG1241" s="28"/>
      <c r="DH1241" s="28"/>
      <c r="DM1241" s="202"/>
      <c r="DO1241" s="28"/>
      <c r="DP1241" s="28"/>
      <c r="DQ1241" s="28"/>
      <c r="DV1241" s="202"/>
      <c r="DX1241" s="28"/>
      <c r="DY1241" s="28"/>
      <c r="DZ1241" s="28"/>
      <c r="EE1241" s="202"/>
      <c r="EG1241" s="28"/>
      <c r="EH1241" s="28"/>
      <c r="EI1241" s="28"/>
      <c r="EN1241" s="202"/>
      <c r="EP1241" s="28"/>
      <c r="EQ1241" s="28"/>
      <c r="ER1241" s="28"/>
      <c r="EW1241" s="202"/>
      <c r="EY1241" s="28"/>
      <c r="EZ1241" s="28"/>
      <c r="FA1241" s="28"/>
      <c r="FF1241" s="202"/>
      <c r="FH1241" s="28"/>
      <c r="FI1241" s="28"/>
      <c r="FJ1241" s="28"/>
      <c r="FO1241" s="202"/>
      <c r="FQ1241" s="28"/>
      <c r="FR1241" s="28"/>
      <c r="FS1241" s="28"/>
      <c r="FX1241" s="202"/>
      <c r="FZ1241" s="28"/>
      <c r="GA1241" s="28"/>
      <c r="GB1241" s="28"/>
      <c r="GG1241" s="202"/>
      <c r="GI1241" s="28"/>
      <c r="GJ1241" s="28"/>
      <c r="GK1241" s="28"/>
      <c r="GP1241" s="202"/>
      <c r="GR1241" s="28"/>
      <c r="GS1241" s="28"/>
      <c r="GT1241" s="28"/>
      <c r="GY1241" s="202"/>
      <c r="HA1241" s="28"/>
      <c r="HB1241" s="28"/>
      <c r="HC1241" s="28"/>
      <c r="HH1241" s="202"/>
      <c r="HJ1241" s="28"/>
      <c r="HK1241" s="28"/>
      <c r="HL1241" s="28"/>
      <c r="HQ1241" s="28"/>
      <c r="HR1241" s="28"/>
      <c r="HS1241" s="28"/>
      <c r="HT1241" s="28"/>
      <c r="HU1241" s="28"/>
      <c r="HV1241" s="28"/>
      <c r="HW1241" s="28"/>
      <c r="HX1241" s="28"/>
      <c r="HY1241" s="28"/>
      <c r="HZ1241" s="28"/>
      <c r="IA1241" s="28"/>
      <c r="IB1241" s="28"/>
      <c r="IC1241" s="28"/>
      <c r="ID1241" s="28"/>
      <c r="IE1241" s="28"/>
      <c r="IF1241" s="28"/>
      <c r="IG1241" s="28"/>
      <c r="IH1241" s="28"/>
      <c r="II1241" s="28"/>
      <c r="IJ1241" s="28"/>
      <c r="IK1241" s="28"/>
      <c r="IL1241" s="28"/>
      <c r="IM1241" s="28"/>
      <c r="IN1241" s="28"/>
      <c r="IO1241" s="28"/>
      <c r="IP1241" s="28"/>
      <c r="IQ1241" s="28"/>
      <c r="IR1241" s="28"/>
      <c r="IS1241" s="28"/>
      <c r="IT1241" s="28"/>
      <c r="IU1241" s="28"/>
      <c r="IV1241" s="28"/>
    </row>
    <row r="1242" spans="1:256" s="54" customFormat="1" ht="18">
      <c r="A1242" s="364" t="s">
        <v>1915</v>
      </c>
      <c r="B1242" s="292"/>
      <c r="C1242" s="292"/>
      <c r="D1242" s="54" t="s">
        <v>131</v>
      </c>
      <c r="E1242" s="54">
        <f t="shared" si="23"/>
        <v>0</v>
      </c>
      <c r="F1242" s="305">
        <f t="shared" si="24"/>
        <v>29</v>
      </c>
      <c r="H1242" s="28"/>
      <c r="I1242" s="28"/>
      <c r="J1242" s="28">
        <v>9</v>
      </c>
      <c r="K1242" s="28">
        <v>20</v>
      </c>
      <c r="L1242" s="300"/>
      <c r="M1242" s="28"/>
      <c r="N1242" s="28"/>
      <c r="R1242" s="202"/>
      <c r="T1242" s="28"/>
      <c r="U1242" s="28"/>
      <c r="V1242" s="28"/>
      <c r="AA1242" s="202"/>
      <c r="AC1242" s="28"/>
      <c r="AD1242" s="28"/>
      <c r="AE1242" s="28"/>
      <c r="AJ1242" s="202"/>
      <c r="AL1242" s="28"/>
      <c r="AM1242" s="28"/>
      <c r="AN1242" s="28"/>
      <c r="AS1242" s="202"/>
      <c r="AU1242" s="28"/>
      <c r="AV1242" s="28"/>
      <c r="AW1242" s="28"/>
      <c r="BB1242" s="202"/>
      <c r="BD1242" s="28"/>
      <c r="BE1242" s="28"/>
      <c r="BF1242" s="28"/>
      <c r="BK1242" s="202"/>
      <c r="BM1242" s="28"/>
      <c r="BN1242" s="28"/>
      <c r="BO1242" s="28"/>
      <c r="BT1242" s="202"/>
      <c r="BV1242" s="28"/>
      <c r="BW1242" s="28"/>
      <c r="BX1242" s="28"/>
      <c r="CC1242" s="202"/>
      <c r="CE1242" s="28"/>
      <c r="CF1242" s="28"/>
      <c r="CG1242" s="28"/>
      <c r="CL1242" s="202"/>
      <c r="CN1242" s="28"/>
      <c r="CO1242" s="28"/>
      <c r="CP1242" s="28"/>
      <c r="CU1242" s="202"/>
      <c r="CW1242" s="28"/>
      <c r="CX1242" s="28"/>
      <c r="CY1242" s="28"/>
      <c r="DD1242" s="202"/>
      <c r="DF1242" s="28"/>
      <c r="DG1242" s="28"/>
      <c r="DH1242" s="28"/>
      <c r="DM1242" s="202"/>
      <c r="DO1242" s="28"/>
      <c r="DP1242" s="28"/>
      <c r="DQ1242" s="28"/>
      <c r="DV1242" s="202"/>
      <c r="DX1242" s="28"/>
      <c r="DY1242" s="28"/>
      <c r="DZ1242" s="28"/>
      <c r="EE1242" s="202"/>
      <c r="EG1242" s="28"/>
      <c r="EH1242" s="28"/>
      <c r="EI1242" s="28"/>
      <c r="EN1242" s="202"/>
      <c r="EP1242" s="28"/>
      <c r="EQ1242" s="28"/>
      <c r="ER1242" s="28"/>
      <c r="EW1242" s="202"/>
      <c r="EY1242" s="28"/>
      <c r="EZ1242" s="28"/>
      <c r="FA1242" s="28"/>
      <c r="FF1242" s="202"/>
      <c r="FH1242" s="28"/>
      <c r="FI1242" s="28"/>
      <c r="FJ1242" s="28"/>
      <c r="FO1242" s="202"/>
      <c r="FQ1242" s="28"/>
      <c r="FR1242" s="28"/>
      <c r="FS1242" s="28"/>
      <c r="FX1242" s="202"/>
      <c r="FZ1242" s="28"/>
      <c r="GA1242" s="28"/>
      <c r="GB1242" s="28"/>
      <c r="GG1242" s="202"/>
      <c r="GI1242" s="28"/>
      <c r="GJ1242" s="28"/>
      <c r="GK1242" s="28"/>
      <c r="GP1242" s="202"/>
      <c r="GR1242" s="28"/>
      <c r="GS1242" s="28"/>
      <c r="GT1242" s="28"/>
      <c r="GY1242" s="202"/>
      <c r="HA1242" s="28"/>
      <c r="HB1242" s="28"/>
      <c r="HC1242" s="28"/>
      <c r="HH1242" s="202"/>
      <c r="HJ1242" s="28"/>
      <c r="HK1242" s="28"/>
      <c r="HL1242" s="28"/>
      <c r="HQ1242" s="28"/>
      <c r="HR1242" s="28"/>
      <c r="HS1242" s="28"/>
      <c r="HT1242" s="28"/>
      <c r="HU1242" s="28"/>
      <c r="HV1242" s="28"/>
      <c r="HW1242" s="28"/>
      <c r="HX1242" s="28"/>
      <c r="HY1242" s="28"/>
      <c r="HZ1242" s="28"/>
      <c r="IA1242" s="28"/>
      <c r="IB1242" s="28"/>
      <c r="IC1242" s="28"/>
      <c r="ID1242" s="28"/>
      <c r="IE1242" s="28"/>
      <c r="IF1242" s="28"/>
      <c r="IG1242" s="28"/>
      <c r="IH1242" s="28"/>
      <c r="II1242" s="28"/>
      <c r="IJ1242" s="28"/>
      <c r="IK1242" s="28"/>
      <c r="IL1242" s="28"/>
      <c r="IM1242" s="28"/>
      <c r="IN1242" s="28"/>
      <c r="IO1242" s="28"/>
      <c r="IP1242" s="28"/>
      <c r="IQ1242" s="28"/>
      <c r="IR1242" s="28"/>
      <c r="IS1242" s="28"/>
      <c r="IT1242" s="28"/>
      <c r="IU1242" s="28"/>
      <c r="IV1242" s="28"/>
    </row>
    <row r="1243" spans="1:256" s="54" customFormat="1" ht="18">
      <c r="A1243" s="364" t="s">
        <v>1347</v>
      </c>
      <c r="B1243" s="28"/>
      <c r="C1243" s="292"/>
      <c r="D1243" s="365" t="s">
        <v>129</v>
      </c>
      <c r="E1243" s="54">
        <f t="shared" si="23"/>
        <v>1</v>
      </c>
      <c r="F1243" s="305">
        <f t="shared" si="24"/>
        <v>5</v>
      </c>
      <c r="J1243" s="28"/>
      <c r="K1243" s="300">
        <v>5</v>
      </c>
      <c r="L1243" s="300"/>
      <c r="N1243" s="28"/>
      <c r="R1243" s="202"/>
      <c r="T1243" s="28"/>
      <c r="U1243" s="28"/>
      <c r="V1243" s="28"/>
      <c r="AA1243" s="202"/>
      <c r="AC1243" s="28"/>
      <c r="AD1243" s="28"/>
      <c r="AE1243" s="28"/>
      <c r="AJ1243" s="202"/>
      <c r="AL1243" s="28"/>
      <c r="AM1243" s="28"/>
      <c r="AN1243" s="28"/>
      <c r="AS1243" s="202"/>
      <c r="AU1243" s="28"/>
      <c r="AV1243" s="28"/>
      <c r="AW1243" s="28"/>
      <c r="BB1243" s="202"/>
      <c r="BD1243" s="28"/>
      <c r="BE1243" s="28"/>
      <c r="BF1243" s="28"/>
      <c r="BK1243" s="202"/>
      <c r="BM1243" s="28"/>
      <c r="BN1243" s="28"/>
      <c r="BO1243" s="28"/>
      <c r="BT1243" s="202"/>
      <c r="BV1243" s="28"/>
      <c r="BW1243" s="28"/>
      <c r="BX1243" s="28"/>
      <c r="CC1243" s="202"/>
      <c r="CE1243" s="28"/>
      <c r="CF1243" s="28"/>
      <c r="CG1243" s="28"/>
      <c r="CL1243" s="202"/>
      <c r="CN1243" s="28"/>
      <c r="CO1243" s="28"/>
      <c r="CP1243" s="28"/>
      <c r="CU1243" s="202"/>
      <c r="CW1243" s="28"/>
      <c r="CX1243" s="28"/>
      <c r="CY1243" s="28"/>
      <c r="DD1243" s="202"/>
      <c r="DF1243" s="28"/>
      <c r="DG1243" s="28"/>
      <c r="DH1243" s="28"/>
      <c r="DM1243" s="202"/>
      <c r="DO1243" s="28"/>
      <c r="DP1243" s="28"/>
      <c r="DQ1243" s="28"/>
      <c r="DV1243" s="202"/>
      <c r="DX1243" s="28"/>
      <c r="DY1243" s="28"/>
      <c r="DZ1243" s="28"/>
      <c r="EE1243" s="202"/>
      <c r="EG1243" s="28"/>
      <c r="EH1243" s="28"/>
      <c r="EI1243" s="28"/>
      <c r="EN1243" s="202"/>
      <c r="EP1243" s="28"/>
      <c r="EQ1243" s="28"/>
      <c r="ER1243" s="28"/>
      <c r="EW1243" s="202"/>
      <c r="EY1243" s="28"/>
      <c r="EZ1243" s="28"/>
      <c r="FA1243" s="28"/>
      <c r="FF1243" s="202"/>
      <c r="FH1243" s="28"/>
      <c r="FI1243" s="28"/>
      <c r="FJ1243" s="28"/>
      <c r="FO1243" s="202"/>
      <c r="FQ1243" s="28"/>
      <c r="FR1243" s="28"/>
      <c r="FS1243" s="28"/>
      <c r="FX1243" s="202"/>
      <c r="FZ1243" s="28"/>
      <c r="GA1243" s="28"/>
      <c r="GB1243" s="28"/>
      <c r="GG1243" s="202"/>
      <c r="GI1243" s="28"/>
      <c r="GJ1243" s="28"/>
      <c r="GK1243" s="28"/>
      <c r="GP1243" s="202"/>
      <c r="GR1243" s="28"/>
      <c r="GS1243" s="28"/>
      <c r="GT1243" s="28"/>
      <c r="GY1243" s="202"/>
      <c r="HA1243" s="28"/>
      <c r="HB1243" s="28"/>
      <c r="HC1243" s="28"/>
      <c r="HH1243" s="202"/>
      <c r="HJ1243" s="28"/>
      <c r="HK1243" s="28"/>
      <c r="HL1243" s="28"/>
      <c r="HQ1243" s="28"/>
      <c r="HR1243" s="28"/>
      <c r="HS1243" s="28"/>
      <c r="HT1243" s="28"/>
      <c r="HU1243" s="28"/>
      <c r="HV1243" s="28"/>
      <c r="HW1243" s="28"/>
      <c r="HX1243" s="28"/>
      <c r="HY1243" s="28"/>
      <c r="HZ1243" s="28"/>
      <c r="IA1243" s="28"/>
      <c r="IB1243" s="28"/>
      <c r="IC1243" s="28"/>
      <c r="ID1243" s="28"/>
      <c r="IE1243" s="28"/>
      <c r="IF1243" s="28"/>
      <c r="IG1243" s="28"/>
      <c r="IH1243" s="28"/>
      <c r="II1243" s="28"/>
      <c r="IJ1243" s="28"/>
      <c r="IK1243" s="28"/>
      <c r="IL1243" s="28"/>
      <c r="IM1243" s="28"/>
      <c r="IN1243" s="28"/>
      <c r="IO1243" s="28"/>
      <c r="IP1243" s="28"/>
      <c r="IQ1243" s="28"/>
      <c r="IR1243" s="28"/>
      <c r="IS1243" s="28"/>
      <c r="IT1243" s="28"/>
      <c r="IU1243" s="28"/>
      <c r="IV1243" s="28"/>
    </row>
    <row r="1244" spans="1:256" s="54" customFormat="1" ht="18">
      <c r="A1244" s="364" t="s">
        <v>2055</v>
      </c>
      <c r="B1244" s="292"/>
      <c r="C1244" s="292"/>
      <c r="D1244" s="54" t="s">
        <v>135</v>
      </c>
      <c r="E1244" s="54">
        <f t="shared" si="23"/>
        <v>2</v>
      </c>
      <c r="F1244" s="305">
        <f t="shared" si="24"/>
        <v>10</v>
      </c>
      <c r="H1244" s="28"/>
      <c r="I1244" s="28">
        <v>1</v>
      </c>
      <c r="J1244" s="28">
        <v>9</v>
      </c>
      <c r="K1244" s="28"/>
      <c r="L1244" s="300"/>
      <c r="M1244" s="28"/>
      <c r="N1244" s="28"/>
      <c r="R1244" s="202"/>
      <c r="T1244" s="28"/>
      <c r="U1244" s="28"/>
      <c r="V1244" s="28"/>
      <c r="AA1244" s="202"/>
      <c r="AC1244" s="28"/>
      <c r="AD1244" s="28"/>
      <c r="AE1244" s="28"/>
      <c r="AJ1244" s="202"/>
      <c r="AL1244" s="28"/>
      <c r="AM1244" s="28"/>
      <c r="AN1244" s="28"/>
      <c r="AS1244" s="202"/>
      <c r="AU1244" s="28"/>
      <c r="AV1244" s="28"/>
      <c r="AW1244" s="28"/>
      <c r="BB1244" s="202"/>
      <c r="BD1244" s="28"/>
      <c r="BE1244" s="28"/>
      <c r="BF1244" s="28"/>
      <c r="BK1244" s="202"/>
      <c r="BM1244" s="28"/>
      <c r="BN1244" s="28"/>
      <c r="BO1244" s="28"/>
      <c r="BT1244" s="202"/>
      <c r="BV1244" s="28"/>
      <c r="BW1244" s="28"/>
      <c r="BX1244" s="28"/>
      <c r="CC1244" s="202"/>
      <c r="CE1244" s="28"/>
      <c r="CF1244" s="28"/>
      <c r="CG1244" s="28"/>
      <c r="CL1244" s="202"/>
      <c r="CN1244" s="28"/>
      <c r="CO1244" s="28"/>
      <c r="CP1244" s="28"/>
      <c r="CU1244" s="202"/>
      <c r="CW1244" s="28"/>
      <c r="CX1244" s="28"/>
      <c r="CY1244" s="28"/>
      <c r="DD1244" s="202"/>
      <c r="DF1244" s="28"/>
      <c r="DG1244" s="28"/>
      <c r="DH1244" s="28"/>
      <c r="DM1244" s="202"/>
      <c r="DO1244" s="28"/>
      <c r="DP1244" s="28"/>
      <c r="DQ1244" s="28"/>
      <c r="DV1244" s="202"/>
      <c r="DX1244" s="28"/>
      <c r="DY1244" s="28"/>
      <c r="DZ1244" s="28"/>
      <c r="EE1244" s="202"/>
      <c r="EG1244" s="28"/>
      <c r="EH1244" s="28"/>
      <c r="EI1244" s="28"/>
      <c r="EN1244" s="202"/>
      <c r="EP1244" s="28"/>
      <c r="EQ1244" s="28"/>
      <c r="ER1244" s="28"/>
      <c r="EW1244" s="202"/>
      <c r="EY1244" s="28"/>
      <c r="EZ1244" s="28"/>
      <c r="FA1244" s="28"/>
      <c r="FF1244" s="202"/>
      <c r="FH1244" s="28"/>
      <c r="FI1244" s="28"/>
      <c r="FJ1244" s="28"/>
      <c r="FO1244" s="202"/>
      <c r="FQ1244" s="28"/>
      <c r="FR1244" s="28"/>
      <c r="FS1244" s="28"/>
      <c r="FX1244" s="202"/>
      <c r="FZ1244" s="28"/>
      <c r="GA1244" s="28"/>
      <c r="GB1244" s="28"/>
      <c r="GG1244" s="202"/>
      <c r="GI1244" s="28"/>
      <c r="GJ1244" s="28"/>
      <c r="GK1244" s="28"/>
      <c r="GP1244" s="202"/>
      <c r="GR1244" s="28"/>
      <c r="GS1244" s="28"/>
      <c r="GT1244" s="28"/>
      <c r="GY1244" s="202"/>
      <c r="HA1244" s="28"/>
      <c r="HB1244" s="28"/>
      <c r="HC1244" s="28"/>
      <c r="HH1244" s="202"/>
      <c r="HJ1244" s="28"/>
      <c r="HK1244" s="28"/>
      <c r="HL1244" s="28"/>
      <c r="HQ1244" s="28"/>
      <c r="HR1244" s="28"/>
      <c r="HS1244" s="28"/>
      <c r="HT1244" s="28"/>
      <c r="HU1244" s="28"/>
      <c r="HV1244" s="28"/>
      <c r="HW1244" s="28"/>
      <c r="HX1244" s="28"/>
      <c r="HY1244" s="28"/>
      <c r="HZ1244" s="28"/>
      <c r="IA1244" s="28"/>
      <c r="IB1244" s="28"/>
      <c r="IC1244" s="28"/>
      <c r="ID1244" s="28"/>
      <c r="IE1244" s="28"/>
      <c r="IF1244" s="28"/>
      <c r="IG1244" s="28"/>
      <c r="IH1244" s="28"/>
      <c r="II1244" s="28"/>
      <c r="IJ1244" s="28"/>
      <c r="IK1244" s="28"/>
      <c r="IL1244" s="28"/>
      <c r="IM1244" s="28"/>
      <c r="IN1244" s="28"/>
      <c r="IO1244" s="28"/>
      <c r="IP1244" s="28"/>
      <c r="IQ1244" s="28"/>
      <c r="IR1244" s="28"/>
      <c r="IS1244" s="28"/>
      <c r="IT1244" s="28"/>
      <c r="IU1244" s="28"/>
      <c r="IV1244" s="28"/>
    </row>
    <row r="1245" spans="1:256" s="54" customFormat="1" ht="18">
      <c r="A1245" s="364" t="s">
        <v>2446</v>
      </c>
      <c r="B1245" s="28"/>
      <c r="C1245" s="292"/>
      <c r="D1245" s="365" t="s">
        <v>129</v>
      </c>
      <c r="E1245" s="54">
        <f t="shared" si="23"/>
        <v>0</v>
      </c>
      <c r="F1245" s="305">
        <f t="shared" si="24"/>
        <v>4</v>
      </c>
      <c r="I1245" s="300">
        <v>4</v>
      </c>
      <c r="J1245" s="28"/>
      <c r="L1245" s="300"/>
      <c r="N1245" s="28"/>
      <c r="R1245" s="202"/>
      <c r="T1245" s="28"/>
      <c r="U1245" s="28"/>
      <c r="V1245" s="28"/>
      <c r="AA1245" s="202"/>
      <c r="AC1245" s="28"/>
      <c r="AD1245" s="28"/>
      <c r="AE1245" s="28"/>
      <c r="AJ1245" s="202"/>
      <c r="AL1245" s="28"/>
      <c r="AM1245" s="28"/>
      <c r="AN1245" s="28"/>
      <c r="AS1245" s="202"/>
      <c r="AU1245" s="28"/>
      <c r="AV1245" s="28"/>
      <c r="AW1245" s="28"/>
      <c r="BB1245" s="202"/>
      <c r="BD1245" s="28"/>
      <c r="BE1245" s="28"/>
      <c r="BF1245" s="28"/>
      <c r="BK1245" s="202"/>
      <c r="BM1245" s="28"/>
      <c r="BN1245" s="28"/>
      <c r="BO1245" s="28"/>
      <c r="BT1245" s="202"/>
      <c r="BV1245" s="28"/>
      <c r="BW1245" s="28"/>
      <c r="BX1245" s="28"/>
      <c r="CC1245" s="202"/>
      <c r="CE1245" s="28"/>
      <c r="CF1245" s="28"/>
      <c r="CG1245" s="28"/>
      <c r="CL1245" s="202"/>
      <c r="CN1245" s="28"/>
      <c r="CO1245" s="28"/>
      <c r="CP1245" s="28"/>
      <c r="CU1245" s="202"/>
      <c r="CW1245" s="28"/>
      <c r="CX1245" s="28"/>
      <c r="CY1245" s="28"/>
      <c r="DD1245" s="202"/>
      <c r="DF1245" s="28"/>
      <c r="DG1245" s="28"/>
      <c r="DH1245" s="28"/>
      <c r="DM1245" s="202"/>
      <c r="DO1245" s="28"/>
      <c r="DP1245" s="28"/>
      <c r="DQ1245" s="28"/>
      <c r="DV1245" s="202"/>
      <c r="DX1245" s="28"/>
      <c r="DY1245" s="28"/>
      <c r="DZ1245" s="28"/>
      <c r="EE1245" s="202"/>
      <c r="EG1245" s="28"/>
      <c r="EH1245" s="28"/>
      <c r="EI1245" s="28"/>
      <c r="EN1245" s="202"/>
      <c r="EP1245" s="28"/>
      <c r="EQ1245" s="28"/>
      <c r="ER1245" s="28"/>
      <c r="EW1245" s="202"/>
      <c r="EY1245" s="28"/>
      <c r="EZ1245" s="28"/>
      <c r="FA1245" s="28"/>
      <c r="FF1245" s="202"/>
      <c r="FH1245" s="28"/>
      <c r="FI1245" s="28"/>
      <c r="FJ1245" s="28"/>
      <c r="FO1245" s="202"/>
      <c r="FQ1245" s="28"/>
      <c r="FR1245" s="28"/>
      <c r="FS1245" s="28"/>
      <c r="FX1245" s="202"/>
      <c r="FZ1245" s="28"/>
      <c r="GA1245" s="28"/>
      <c r="GB1245" s="28"/>
      <c r="GG1245" s="202"/>
      <c r="GI1245" s="28"/>
      <c r="GJ1245" s="28"/>
      <c r="GK1245" s="28"/>
      <c r="GP1245" s="202"/>
      <c r="GR1245" s="28"/>
      <c r="GS1245" s="28"/>
      <c r="GT1245" s="28"/>
      <c r="GY1245" s="202"/>
      <c r="HA1245" s="28"/>
      <c r="HB1245" s="28"/>
      <c r="HC1245" s="28"/>
      <c r="HH1245" s="202"/>
      <c r="HJ1245" s="28"/>
      <c r="HK1245" s="28"/>
      <c r="HL1245" s="28"/>
      <c r="HQ1245" s="28"/>
      <c r="HR1245" s="28"/>
      <c r="HS1245" s="28"/>
      <c r="HT1245" s="28"/>
      <c r="HU1245" s="28"/>
      <c r="HV1245" s="28"/>
      <c r="HW1245" s="28"/>
      <c r="HX1245" s="28"/>
      <c r="HY1245" s="28"/>
      <c r="HZ1245" s="28"/>
      <c r="IA1245" s="28"/>
      <c r="IB1245" s="28"/>
      <c r="IC1245" s="28"/>
      <c r="ID1245" s="28"/>
      <c r="IE1245" s="28"/>
      <c r="IF1245" s="28"/>
      <c r="IG1245" s="28"/>
      <c r="IH1245" s="28"/>
      <c r="II1245" s="28"/>
      <c r="IJ1245" s="28"/>
      <c r="IK1245" s="28"/>
      <c r="IL1245" s="28"/>
      <c r="IM1245" s="28"/>
      <c r="IN1245" s="28"/>
      <c r="IO1245" s="28"/>
      <c r="IP1245" s="28"/>
      <c r="IQ1245" s="28"/>
      <c r="IR1245" s="28"/>
      <c r="IS1245" s="28"/>
      <c r="IT1245" s="28"/>
      <c r="IU1245" s="28"/>
      <c r="IV1245" s="28"/>
    </row>
    <row r="1246" spans="1:256" s="54" customFormat="1" ht="18">
      <c r="A1246" s="364" t="s">
        <v>689</v>
      </c>
      <c r="B1246" s="292"/>
      <c r="C1246" s="292"/>
      <c r="D1246" s="54" t="s">
        <v>131</v>
      </c>
      <c r="E1246" s="54">
        <f t="shared" si="23"/>
        <v>1</v>
      </c>
      <c r="F1246" s="305">
        <f t="shared" si="24"/>
        <v>10</v>
      </c>
      <c r="H1246" s="28"/>
      <c r="I1246" s="28"/>
      <c r="J1246" s="28">
        <v>10</v>
      </c>
      <c r="K1246" s="28"/>
      <c r="L1246" s="300"/>
      <c r="M1246" s="28"/>
      <c r="N1246" s="28"/>
      <c r="R1246" s="202"/>
      <c r="T1246" s="28"/>
      <c r="U1246" s="28"/>
      <c r="V1246" s="28"/>
      <c r="AA1246" s="202"/>
      <c r="AC1246" s="28"/>
      <c r="AD1246" s="28"/>
      <c r="AE1246" s="28"/>
      <c r="AJ1246" s="202"/>
      <c r="AL1246" s="28"/>
      <c r="AM1246" s="28"/>
      <c r="AN1246" s="28"/>
      <c r="AS1246" s="202"/>
      <c r="AU1246" s="28"/>
      <c r="AV1246" s="28"/>
      <c r="AW1246" s="28"/>
      <c r="BB1246" s="202"/>
      <c r="BD1246" s="28"/>
      <c r="BE1246" s="28"/>
      <c r="BF1246" s="28"/>
      <c r="BK1246" s="202"/>
      <c r="BM1246" s="28"/>
      <c r="BN1246" s="28"/>
      <c r="BO1246" s="28"/>
      <c r="BT1246" s="202"/>
      <c r="BV1246" s="28"/>
      <c r="BW1246" s="28"/>
      <c r="BX1246" s="28"/>
      <c r="CC1246" s="202"/>
      <c r="CE1246" s="28"/>
      <c r="CF1246" s="28"/>
      <c r="CG1246" s="28"/>
      <c r="CL1246" s="202"/>
      <c r="CN1246" s="28"/>
      <c r="CO1246" s="28"/>
      <c r="CP1246" s="28"/>
      <c r="CU1246" s="202"/>
      <c r="CW1246" s="28"/>
      <c r="CX1246" s="28"/>
      <c r="CY1246" s="28"/>
      <c r="DD1246" s="202"/>
      <c r="DF1246" s="28"/>
      <c r="DG1246" s="28"/>
      <c r="DH1246" s="28"/>
      <c r="DM1246" s="202"/>
      <c r="DO1246" s="28"/>
      <c r="DP1246" s="28"/>
      <c r="DQ1246" s="28"/>
      <c r="DV1246" s="202"/>
      <c r="DX1246" s="28"/>
      <c r="DY1246" s="28"/>
      <c r="DZ1246" s="28"/>
      <c r="EE1246" s="202"/>
      <c r="EG1246" s="28"/>
      <c r="EH1246" s="28"/>
      <c r="EI1246" s="28"/>
      <c r="EN1246" s="202"/>
      <c r="EP1246" s="28"/>
      <c r="EQ1246" s="28"/>
      <c r="ER1246" s="28"/>
      <c r="EW1246" s="202"/>
      <c r="EY1246" s="28"/>
      <c r="EZ1246" s="28"/>
      <c r="FA1246" s="28"/>
      <c r="FF1246" s="202"/>
      <c r="FH1246" s="28"/>
      <c r="FI1246" s="28"/>
      <c r="FJ1246" s="28"/>
      <c r="FO1246" s="202"/>
      <c r="FQ1246" s="28"/>
      <c r="FR1246" s="28"/>
      <c r="FS1246" s="28"/>
      <c r="FX1246" s="202"/>
      <c r="FZ1246" s="28"/>
      <c r="GA1246" s="28"/>
      <c r="GB1246" s="28"/>
      <c r="GG1246" s="202"/>
      <c r="GI1246" s="28"/>
      <c r="GJ1246" s="28"/>
      <c r="GK1246" s="28"/>
      <c r="GP1246" s="202"/>
      <c r="GR1246" s="28"/>
      <c r="GS1246" s="28"/>
      <c r="GT1246" s="28"/>
      <c r="GY1246" s="202"/>
      <c r="HA1246" s="28"/>
      <c r="HB1246" s="28"/>
      <c r="HC1246" s="28"/>
      <c r="HH1246" s="202"/>
      <c r="HJ1246" s="28"/>
      <c r="HK1246" s="28"/>
      <c r="HL1246" s="28"/>
      <c r="HQ1246" s="28"/>
      <c r="HR1246" s="28"/>
      <c r="HS1246" s="28"/>
      <c r="HT1246" s="28"/>
      <c r="HU1246" s="28"/>
      <c r="HV1246" s="28"/>
      <c r="HW1246" s="28"/>
      <c r="HX1246" s="28"/>
      <c r="HY1246" s="28"/>
      <c r="HZ1246" s="28"/>
      <c r="IA1246" s="28"/>
      <c r="IB1246" s="28"/>
      <c r="IC1246" s="28"/>
      <c r="ID1246" s="28"/>
      <c r="IE1246" s="28"/>
      <c r="IF1246" s="28"/>
      <c r="IG1246" s="28"/>
      <c r="IH1246" s="28"/>
      <c r="II1246" s="28"/>
      <c r="IJ1246" s="28"/>
      <c r="IK1246" s="28"/>
      <c r="IL1246" s="28"/>
      <c r="IM1246" s="28"/>
      <c r="IN1246" s="28"/>
      <c r="IO1246" s="28"/>
      <c r="IP1246" s="28"/>
      <c r="IQ1246" s="28"/>
      <c r="IR1246" s="28"/>
      <c r="IS1246" s="28"/>
      <c r="IT1246" s="28"/>
      <c r="IU1246" s="28"/>
      <c r="IV1246" s="28"/>
    </row>
    <row r="1247" spans="1:256" s="54" customFormat="1" ht="18">
      <c r="A1247" s="364" t="s">
        <v>2447</v>
      </c>
      <c r="B1247" s="28"/>
      <c r="C1247" s="292"/>
      <c r="D1247" s="365" t="s">
        <v>129</v>
      </c>
      <c r="E1247" s="54">
        <f t="shared" si="23"/>
        <v>0</v>
      </c>
      <c r="F1247" s="305">
        <f t="shared" si="24"/>
        <v>22</v>
      </c>
      <c r="H1247" s="300">
        <v>15</v>
      </c>
      <c r="I1247" s="300">
        <v>7</v>
      </c>
      <c r="J1247" s="28"/>
      <c r="L1247" s="300"/>
      <c r="N1247" s="28"/>
      <c r="R1247" s="202"/>
      <c r="T1247" s="28"/>
      <c r="U1247" s="28"/>
      <c r="V1247" s="28"/>
      <c r="AA1247" s="202"/>
      <c r="AC1247" s="28"/>
      <c r="AD1247" s="28"/>
      <c r="AE1247" s="28"/>
      <c r="AJ1247" s="202"/>
      <c r="AL1247" s="28"/>
      <c r="AM1247" s="28"/>
      <c r="AN1247" s="28"/>
      <c r="AS1247" s="202"/>
      <c r="AU1247" s="28"/>
      <c r="AV1247" s="28"/>
      <c r="AW1247" s="28"/>
      <c r="BB1247" s="202"/>
      <c r="BD1247" s="28"/>
      <c r="BE1247" s="28"/>
      <c r="BF1247" s="28"/>
      <c r="BK1247" s="202"/>
      <c r="BM1247" s="28"/>
      <c r="BN1247" s="28"/>
      <c r="BO1247" s="28"/>
      <c r="BT1247" s="202"/>
      <c r="BV1247" s="28"/>
      <c r="BW1247" s="28"/>
      <c r="BX1247" s="28"/>
      <c r="CC1247" s="202"/>
      <c r="CE1247" s="28"/>
      <c r="CF1247" s="28"/>
      <c r="CG1247" s="28"/>
      <c r="CL1247" s="202"/>
      <c r="CN1247" s="28"/>
      <c r="CO1247" s="28"/>
      <c r="CP1247" s="28"/>
      <c r="CU1247" s="202"/>
      <c r="CW1247" s="28"/>
      <c r="CX1247" s="28"/>
      <c r="CY1247" s="28"/>
      <c r="DD1247" s="202"/>
      <c r="DF1247" s="28"/>
      <c r="DG1247" s="28"/>
      <c r="DH1247" s="28"/>
      <c r="DM1247" s="202"/>
      <c r="DO1247" s="28"/>
      <c r="DP1247" s="28"/>
      <c r="DQ1247" s="28"/>
      <c r="DV1247" s="202"/>
      <c r="DX1247" s="28"/>
      <c r="DY1247" s="28"/>
      <c r="DZ1247" s="28"/>
      <c r="EE1247" s="202"/>
      <c r="EG1247" s="28"/>
      <c r="EH1247" s="28"/>
      <c r="EI1247" s="28"/>
      <c r="EN1247" s="202"/>
      <c r="EP1247" s="28"/>
      <c r="EQ1247" s="28"/>
      <c r="ER1247" s="28"/>
      <c r="EW1247" s="202"/>
      <c r="EY1247" s="28"/>
      <c r="EZ1247" s="28"/>
      <c r="FA1247" s="28"/>
      <c r="FF1247" s="202"/>
      <c r="FH1247" s="28"/>
      <c r="FI1247" s="28"/>
      <c r="FJ1247" s="28"/>
      <c r="FO1247" s="202"/>
      <c r="FQ1247" s="28"/>
      <c r="FR1247" s="28"/>
      <c r="FS1247" s="28"/>
      <c r="FX1247" s="202"/>
      <c r="FZ1247" s="28"/>
      <c r="GA1247" s="28"/>
      <c r="GB1247" s="28"/>
      <c r="GG1247" s="202"/>
      <c r="GI1247" s="28"/>
      <c r="GJ1247" s="28"/>
      <c r="GK1247" s="28"/>
      <c r="GP1247" s="202"/>
      <c r="GR1247" s="28"/>
      <c r="GS1247" s="28"/>
      <c r="GT1247" s="28"/>
      <c r="GY1247" s="202"/>
      <c r="HA1247" s="28"/>
      <c r="HB1247" s="28"/>
      <c r="HC1247" s="28"/>
      <c r="HH1247" s="202"/>
      <c r="HJ1247" s="28"/>
      <c r="HK1247" s="28"/>
      <c r="HL1247" s="28"/>
      <c r="HQ1247" s="28"/>
      <c r="HR1247" s="28"/>
      <c r="HS1247" s="28"/>
      <c r="HT1247" s="28"/>
      <c r="HU1247" s="28"/>
      <c r="HV1247" s="28"/>
      <c r="HW1247" s="28"/>
      <c r="HX1247" s="28"/>
      <c r="HY1247" s="28"/>
      <c r="HZ1247" s="28"/>
      <c r="IA1247" s="28"/>
      <c r="IB1247" s="28"/>
      <c r="IC1247" s="28"/>
      <c r="ID1247" s="28"/>
      <c r="IE1247" s="28"/>
      <c r="IF1247" s="28"/>
      <c r="IG1247" s="28"/>
      <c r="IH1247" s="28"/>
      <c r="II1247" s="28"/>
      <c r="IJ1247" s="28"/>
      <c r="IK1247" s="28"/>
      <c r="IL1247" s="28"/>
      <c r="IM1247" s="28"/>
      <c r="IN1247" s="28"/>
      <c r="IO1247" s="28"/>
      <c r="IP1247" s="28"/>
      <c r="IQ1247" s="28"/>
      <c r="IR1247" s="28"/>
      <c r="IS1247" s="28"/>
      <c r="IT1247" s="28"/>
      <c r="IU1247" s="28"/>
      <c r="IV1247" s="28"/>
    </row>
    <row r="1248" spans="1:256" s="54" customFormat="1" ht="18">
      <c r="A1248" s="364" t="s">
        <v>1620</v>
      </c>
      <c r="B1248" s="292"/>
      <c r="C1248" s="292"/>
      <c r="D1248" s="54" t="s">
        <v>130</v>
      </c>
      <c r="E1248" s="54">
        <f t="shared" si="23"/>
        <v>0</v>
      </c>
      <c r="F1248" s="305">
        <f t="shared" si="24"/>
        <v>14</v>
      </c>
      <c r="H1248" s="300"/>
      <c r="I1248" s="300"/>
      <c r="J1248" s="300">
        <v>14</v>
      </c>
      <c r="K1248" s="300"/>
      <c r="L1248" s="300"/>
      <c r="M1248" s="300"/>
      <c r="N1248" s="28"/>
      <c r="R1248" s="202"/>
      <c r="T1248" s="28"/>
      <c r="U1248" s="28"/>
      <c r="V1248" s="28"/>
      <c r="AA1248" s="202"/>
      <c r="AC1248" s="28"/>
      <c r="AD1248" s="28"/>
      <c r="AE1248" s="28"/>
      <c r="AJ1248" s="202"/>
      <c r="AL1248" s="28"/>
      <c r="AM1248" s="28"/>
      <c r="AN1248" s="28"/>
      <c r="AS1248" s="202"/>
      <c r="AU1248" s="28"/>
      <c r="AV1248" s="28"/>
      <c r="AW1248" s="28"/>
      <c r="BB1248" s="202"/>
      <c r="BD1248" s="28"/>
      <c r="BE1248" s="28"/>
      <c r="BF1248" s="28"/>
      <c r="BK1248" s="202"/>
      <c r="BM1248" s="28"/>
      <c r="BN1248" s="28"/>
      <c r="BO1248" s="28"/>
      <c r="BT1248" s="202"/>
      <c r="BV1248" s="28"/>
      <c r="BW1248" s="28"/>
      <c r="BX1248" s="28"/>
      <c r="CC1248" s="202"/>
      <c r="CE1248" s="28"/>
      <c r="CF1248" s="28"/>
      <c r="CG1248" s="28"/>
      <c r="CL1248" s="202"/>
      <c r="CN1248" s="28"/>
      <c r="CO1248" s="28"/>
      <c r="CP1248" s="28"/>
      <c r="CU1248" s="202"/>
      <c r="CW1248" s="28"/>
      <c r="CX1248" s="28"/>
      <c r="CY1248" s="28"/>
      <c r="DD1248" s="202"/>
      <c r="DF1248" s="28"/>
      <c r="DG1248" s="28"/>
      <c r="DH1248" s="28"/>
      <c r="DM1248" s="202"/>
      <c r="DO1248" s="28"/>
      <c r="DP1248" s="28"/>
      <c r="DQ1248" s="28"/>
      <c r="DV1248" s="202"/>
      <c r="DX1248" s="28"/>
      <c r="DY1248" s="28"/>
      <c r="DZ1248" s="28"/>
      <c r="EE1248" s="202"/>
      <c r="EG1248" s="28"/>
      <c r="EH1248" s="28"/>
      <c r="EI1248" s="28"/>
      <c r="EN1248" s="202"/>
      <c r="EP1248" s="28"/>
      <c r="EQ1248" s="28"/>
      <c r="ER1248" s="28"/>
      <c r="EW1248" s="202"/>
      <c r="EY1248" s="28"/>
      <c r="EZ1248" s="28"/>
      <c r="FA1248" s="28"/>
      <c r="FF1248" s="202"/>
      <c r="FH1248" s="28"/>
      <c r="FI1248" s="28"/>
      <c r="FJ1248" s="28"/>
      <c r="FO1248" s="202"/>
      <c r="FQ1248" s="28"/>
      <c r="FR1248" s="28"/>
      <c r="FS1248" s="28"/>
      <c r="FX1248" s="202"/>
      <c r="FZ1248" s="28"/>
      <c r="GA1248" s="28"/>
      <c r="GB1248" s="28"/>
      <c r="GG1248" s="202"/>
      <c r="GI1248" s="28"/>
      <c r="GJ1248" s="28"/>
      <c r="GK1248" s="28"/>
      <c r="GP1248" s="202"/>
      <c r="GR1248" s="28"/>
      <c r="GS1248" s="28"/>
      <c r="GT1248" s="28"/>
      <c r="GY1248" s="202"/>
      <c r="HA1248" s="28"/>
      <c r="HB1248" s="28"/>
      <c r="HC1248" s="28"/>
      <c r="HH1248" s="202"/>
      <c r="HJ1248" s="28"/>
      <c r="HK1248" s="28"/>
      <c r="HL1248" s="28"/>
      <c r="HQ1248" s="28"/>
      <c r="HR1248" s="28"/>
      <c r="HS1248" s="28"/>
      <c r="HT1248" s="28"/>
      <c r="HU1248" s="28"/>
      <c r="HV1248" s="28"/>
      <c r="HW1248" s="28"/>
      <c r="HX1248" s="28"/>
      <c r="HY1248" s="28"/>
      <c r="HZ1248" s="28"/>
      <c r="IA1248" s="28"/>
      <c r="IB1248" s="28"/>
      <c r="IC1248" s="28"/>
      <c r="ID1248" s="28"/>
      <c r="IE1248" s="28"/>
      <c r="IF1248" s="28"/>
      <c r="IG1248" s="28"/>
      <c r="IH1248" s="28"/>
      <c r="II1248" s="28"/>
      <c r="IJ1248" s="28"/>
      <c r="IK1248" s="28"/>
      <c r="IL1248" s="28"/>
      <c r="IM1248" s="28"/>
      <c r="IN1248" s="28"/>
      <c r="IO1248" s="28"/>
      <c r="IP1248" s="28"/>
      <c r="IQ1248" s="28"/>
      <c r="IR1248" s="28"/>
      <c r="IS1248" s="28"/>
      <c r="IT1248" s="28"/>
      <c r="IU1248" s="28"/>
      <c r="IV1248" s="28"/>
    </row>
    <row r="1249" spans="1:256" s="54" customFormat="1" ht="18">
      <c r="A1249" s="364" t="s">
        <v>1336</v>
      </c>
      <c r="B1249" s="28"/>
      <c r="C1249" s="292"/>
      <c r="D1249" s="365" t="s">
        <v>129</v>
      </c>
      <c r="E1249" s="54">
        <f t="shared" si="23"/>
        <v>1</v>
      </c>
      <c r="F1249" s="305">
        <f t="shared" si="24"/>
        <v>0</v>
      </c>
      <c r="H1249" s="28"/>
      <c r="I1249" s="28"/>
      <c r="J1249" s="28"/>
      <c r="K1249" s="28"/>
      <c r="L1249" s="300"/>
      <c r="M1249" s="28"/>
      <c r="N1249" s="28"/>
      <c r="R1249" s="202"/>
      <c r="T1249" s="28"/>
      <c r="U1249" s="28"/>
      <c r="V1249" s="28"/>
      <c r="AA1249" s="202"/>
      <c r="AC1249" s="28"/>
      <c r="AD1249" s="28"/>
      <c r="AE1249" s="28"/>
      <c r="AJ1249" s="202"/>
      <c r="AL1249" s="28"/>
      <c r="AM1249" s="28"/>
      <c r="AN1249" s="28"/>
      <c r="AS1249" s="202"/>
      <c r="AU1249" s="28"/>
      <c r="AV1249" s="28"/>
      <c r="AW1249" s="28"/>
      <c r="BB1249" s="202"/>
      <c r="BD1249" s="28"/>
      <c r="BE1249" s="28"/>
      <c r="BF1249" s="28"/>
      <c r="BK1249" s="202"/>
      <c r="BM1249" s="28"/>
      <c r="BN1249" s="28"/>
      <c r="BO1249" s="28"/>
      <c r="BT1249" s="202"/>
      <c r="BV1249" s="28"/>
      <c r="BW1249" s="28"/>
      <c r="BX1249" s="28"/>
      <c r="CC1249" s="202"/>
      <c r="CE1249" s="28"/>
      <c r="CF1249" s="28"/>
      <c r="CG1249" s="28"/>
      <c r="CL1249" s="202"/>
      <c r="CN1249" s="28"/>
      <c r="CO1249" s="28"/>
      <c r="CP1249" s="28"/>
      <c r="CU1249" s="202"/>
      <c r="CW1249" s="28"/>
      <c r="CX1249" s="28"/>
      <c r="CY1249" s="28"/>
      <c r="DD1249" s="202"/>
      <c r="DF1249" s="28"/>
      <c r="DG1249" s="28"/>
      <c r="DH1249" s="28"/>
      <c r="DM1249" s="202"/>
      <c r="DO1249" s="28"/>
      <c r="DP1249" s="28"/>
      <c r="DQ1249" s="28"/>
      <c r="DV1249" s="202"/>
      <c r="DX1249" s="28"/>
      <c r="DY1249" s="28"/>
      <c r="DZ1249" s="28"/>
      <c r="EE1249" s="202"/>
      <c r="EG1249" s="28"/>
      <c r="EH1249" s="28"/>
      <c r="EI1249" s="28"/>
      <c r="EN1249" s="202"/>
      <c r="EP1249" s="28"/>
      <c r="EQ1249" s="28"/>
      <c r="ER1249" s="28"/>
      <c r="EW1249" s="202"/>
      <c r="EY1249" s="28"/>
      <c r="EZ1249" s="28"/>
      <c r="FA1249" s="28"/>
      <c r="FF1249" s="202"/>
      <c r="FH1249" s="28"/>
      <c r="FI1249" s="28"/>
      <c r="FJ1249" s="28"/>
      <c r="FO1249" s="202"/>
      <c r="FQ1249" s="28"/>
      <c r="FR1249" s="28"/>
      <c r="FS1249" s="28"/>
      <c r="FX1249" s="202"/>
      <c r="FZ1249" s="28"/>
      <c r="GA1249" s="28"/>
      <c r="GB1249" s="28"/>
      <c r="GG1249" s="202"/>
      <c r="GI1249" s="28"/>
      <c r="GJ1249" s="28"/>
      <c r="GK1249" s="28"/>
      <c r="GP1249" s="202"/>
      <c r="GR1249" s="28"/>
      <c r="GS1249" s="28"/>
      <c r="GT1249" s="28"/>
      <c r="GY1249" s="202"/>
      <c r="HA1249" s="28"/>
      <c r="HB1249" s="28"/>
      <c r="HC1249" s="28"/>
      <c r="HH1249" s="202"/>
      <c r="HJ1249" s="28"/>
      <c r="HK1249" s="28"/>
      <c r="HL1249" s="28"/>
      <c r="HQ1249" s="28"/>
      <c r="HR1249" s="28"/>
      <c r="HS1249" s="28"/>
      <c r="HT1249" s="28"/>
      <c r="HU1249" s="28"/>
      <c r="HV1249" s="28"/>
      <c r="HW1249" s="28"/>
      <c r="HX1249" s="28"/>
      <c r="HY1249" s="28"/>
      <c r="HZ1249" s="28"/>
      <c r="IA1249" s="28"/>
      <c r="IB1249" s="28"/>
      <c r="IC1249" s="28"/>
      <c r="ID1249" s="28"/>
      <c r="IE1249" s="28"/>
      <c r="IF1249" s="28"/>
      <c r="IG1249" s="28"/>
      <c r="IH1249" s="28"/>
      <c r="II1249" s="28"/>
      <c r="IJ1249" s="28"/>
      <c r="IK1249" s="28"/>
      <c r="IL1249" s="28"/>
      <c r="IM1249" s="28"/>
      <c r="IN1249" s="28"/>
      <c r="IO1249" s="28"/>
      <c r="IP1249" s="28"/>
      <c r="IQ1249" s="28"/>
      <c r="IR1249" s="28"/>
      <c r="IS1249" s="28"/>
      <c r="IT1249" s="28"/>
      <c r="IU1249" s="28"/>
      <c r="IV1249" s="28"/>
    </row>
    <row r="1250" spans="1:256" s="54" customFormat="1" ht="18">
      <c r="A1250" s="364" t="s">
        <v>2448</v>
      </c>
      <c r="B1250" s="28"/>
      <c r="C1250" s="292"/>
      <c r="D1250" s="365" t="s">
        <v>129</v>
      </c>
      <c r="E1250" s="54">
        <f t="shared" si="23"/>
        <v>0</v>
      </c>
      <c r="F1250" s="305">
        <f t="shared" si="24"/>
        <v>3</v>
      </c>
      <c r="H1250" s="28"/>
      <c r="I1250" s="28">
        <v>3</v>
      </c>
      <c r="J1250" s="28"/>
      <c r="K1250" s="28"/>
      <c r="L1250" s="28"/>
      <c r="M1250" s="28"/>
      <c r="N1250" s="28"/>
      <c r="R1250" s="202"/>
      <c r="T1250" s="28"/>
      <c r="U1250" s="28"/>
      <c r="V1250" s="28"/>
      <c r="AA1250" s="202"/>
      <c r="AC1250" s="28"/>
      <c r="AD1250" s="28"/>
      <c r="AE1250" s="28"/>
      <c r="AJ1250" s="202"/>
      <c r="AL1250" s="28"/>
      <c r="AM1250" s="28"/>
      <c r="AN1250" s="28"/>
      <c r="AS1250" s="202"/>
      <c r="AU1250" s="28"/>
      <c r="AV1250" s="28"/>
      <c r="AW1250" s="28"/>
      <c r="BB1250" s="202"/>
      <c r="BD1250" s="28"/>
      <c r="BE1250" s="28"/>
      <c r="BF1250" s="28"/>
      <c r="BK1250" s="202"/>
      <c r="BM1250" s="28"/>
      <c r="BN1250" s="28"/>
      <c r="BO1250" s="28"/>
      <c r="BT1250" s="202"/>
      <c r="BV1250" s="28"/>
      <c r="BW1250" s="28"/>
      <c r="BX1250" s="28"/>
      <c r="CC1250" s="202"/>
      <c r="CE1250" s="28"/>
      <c r="CF1250" s="28"/>
      <c r="CG1250" s="28"/>
      <c r="CL1250" s="202"/>
      <c r="CN1250" s="28"/>
      <c r="CO1250" s="28"/>
      <c r="CP1250" s="28"/>
      <c r="CU1250" s="202"/>
      <c r="CW1250" s="28"/>
      <c r="CX1250" s="28"/>
      <c r="CY1250" s="28"/>
      <c r="DD1250" s="202"/>
      <c r="DF1250" s="28"/>
      <c r="DG1250" s="28"/>
      <c r="DH1250" s="28"/>
      <c r="DM1250" s="202"/>
      <c r="DO1250" s="28"/>
      <c r="DP1250" s="28"/>
      <c r="DQ1250" s="28"/>
      <c r="DV1250" s="202"/>
      <c r="DX1250" s="28"/>
      <c r="DY1250" s="28"/>
      <c r="DZ1250" s="28"/>
      <c r="EE1250" s="202"/>
      <c r="EG1250" s="28"/>
      <c r="EH1250" s="28"/>
      <c r="EI1250" s="28"/>
      <c r="EN1250" s="202"/>
      <c r="EP1250" s="28"/>
      <c r="EQ1250" s="28"/>
      <c r="ER1250" s="28"/>
      <c r="EW1250" s="202"/>
      <c r="EY1250" s="28"/>
      <c r="EZ1250" s="28"/>
      <c r="FA1250" s="28"/>
      <c r="FF1250" s="202"/>
      <c r="FH1250" s="28"/>
      <c r="FI1250" s="28"/>
      <c r="FJ1250" s="28"/>
      <c r="FO1250" s="202"/>
      <c r="FQ1250" s="28"/>
      <c r="FR1250" s="28"/>
      <c r="FS1250" s="28"/>
      <c r="FX1250" s="202"/>
      <c r="FZ1250" s="28"/>
      <c r="GA1250" s="28"/>
      <c r="GB1250" s="28"/>
      <c r="GG1250" s="202"/>
      <c r="GI1250" s="28"/>
      <c r="GJ1250" s="28"/>
      <c r="GK1250" s="28"/>
      <c r="GP1250" s="202"/>
      <c r="GR1250" s="28"/>
      <c r="GS1250" s="28"/>
      <c r="GT1250" s="28"/>
      <c r="GY1250" s="202"/>
      <c r="HA1250" s="28"/>
      <c r="HB1250" s="28"/>
      <c r="HC1250" s="28"/>
      <c r="HH1250" s="202"/>
      <c r="HJ1250" s="28"/>
      <c r="HK1250" s="28"/>
      <c r="HL1250" s="28"/>
      <c r="HQ1250" s="28"/>
      <c r="HR1250" s="28"/>
      <c r="HS1250" s="28"/>
      <c r="HT1250" s="28"/>
      <c r="HU1250" s="28"/>
      <c r="HV1250" s="28"/>
      <c r="HW1250" s="28"/>
      <c r="HX1250" s="28"/>
      <c r="HY1250" s="28"/>
      <c r="HZ1250" s="28"/>
      <c r="IA1250" s="28"/>
      <c r="IB1250" s="28"/>
      <c r="IC1250" s="28"/>
      <c r="ID1250" s="28"/>
      <c r="IE1250" s="28"/>
      <c r="IF1250" s="28"/>
      <c r="IG1250" s="28"/>
      <c r="IH1250" s="28"/>
      <c r="II1250" s="28"/>
      <c r="IJ1250" s="28"/>
      <c r="IK1250" s="28"/>
      <c r="IL1250" s="28"/>
      <c r="IM1250" s="28"/>
      <c r="IN1250" s="28"/>
      <c r="IO1250" s="28"/>
      <c r="IP1250" s="28"/>
      <c r="IQ1250" s="28"/>
      <c r="IR1250" s="28"/>
      <c r="IS1250" s="28"/>
      <c r="IT1250" s="28"/>
      <c r="IU1250" s="28"/>
      <c r="IV1250" s="28"/>
    </row>
    <row r="1251" spans="1:256" s="54" customFormat="1" ht="18">
      <c r="A1251" s="364" t="s">
        <v>594</v>
      </c>
      <c r="B1251" s="28"/>
      <c r="C1251" s="292"/>
      <c r="D1251" s="365" t="s">
        <v>129</v>
      </c>
      <c r="E1251" s="54">
        <f t="shared" si="23"/>
        <v>1</v>
      </c>
      <c r="F1251" s="305">
        <f t="shared" si="24"/>
        <v>0</v>
      </c>
      <c r="H1251" s="28"/>
      <c r="I1251" s="28"/>
      <c r="J1251" s="28"/>
      <c r="K1251" s="28"/>
      <c r="L1251" s="28"/>
      <c r="M1251" s="28"/>
      <c r="N1251" s="28"/>
      <c r="R1251" s="202"/>
      <c r="T1251" s="28"/>
      <c r="U1251" s="28"/>
      <c r="V1251" s="28"/>
      <c r="AA1251" s="202"/>
      <c r="AC1251" s="28"/>
      <c r="AD1251" s="28"/>
      <c r="AE1251" s="28"/>
      <c r="AJ1251" s="202"/>
      <c r="AL1251" s="28"/>
      <c r="AM1251" s="28"/>
      <c r="AN1251" s="28"/>
      <c r="AS1251" s="202"/>
      <c r="AU1251" s="28"/>
      <c r="AV1251" s="28"/>
      <c r="AW1251" s="28"/>
      <c r="BB1251" s="202"/>
      <c r="BD1251" s="28"/>
      <c r="BE1251" s="28"/>
      <c r="BF1251" s="28"/>
      <c r="BK1251" s="202"/>
      <c r="BM1251" s="28"/>
      <c r="BN1251" s="28"/>
      <c r="BO1251" s="28"/>
      <c r="BT1251" s="202"/>
      <c r="BV1251" s="28"/>
      <c r="BW1251" s="28"/>
      <c r="BX1251" s="28"/>
      <c r="CC1251" s="202"/>
      <c r="CE1251" s="28"/>
      <c r="CF1251" s="28"/>
      <c r="CG1251" s="28"/>
      <c r="CL1251" s="202"/>
      <c r="CN1251" s="28"/>
      <c r="CO1251" s="28"/>
      <c r="CP1251" s="28"/>
      <c r="CU1251" s="202"/>
      <c r="CW1251" s="28"/>
      <c r="CX1251" s="28"/>
      <c r="CY1251" s="28"/>
      <c r="DD1251" s="202"/>
      <c r="DF1251" s="28"/>
      <c r="DG1251" s="28"/>
      <c r="DH1251" s="28"/>
      <c r="DM1251" s="202"/>
      <c r="DO1251" s="28"/>
      <c r="DP1251" s="28"/>
      <c r="DQ1251" s="28"/>
      <c r="DV1251" s="202"/>
      <c r="DX1251" s="28"/>
      <c r="DY1251" s="28"/>
      <c r="DZ1251" s="28"/>
      <c r="EE1251" s="202"/>
      <c r="EG1251" s="28"/>
      <c r="EH1251" s="28"/>
      <c r="EI1251" s="28"/>
      <c r="EN1251" s="202"/>
      <c r="EP1251" s="28"/>
      <c r="EQ1251" s="28"/>
      <c r="ER1251" s="28"/>
      <c r="EW1251" s="202"/>
      <c r="EY1251" s="28"/>
      <c r="EZ1251" s="28"/>
      <c r="FA1251" s="28"/>
      <c r="FF1251" s="202"/>
      <c r="FH1251" s="28"/>
      <c r="FI1251" s="28"/>
      <c r="FJ1251" s="28"/>
      <c r="FO1251" s="202"/>
      <c r="FQ1251" s="28"/>
      <c r="FR1251" s="28"/>
      <c r="FS1251" s="28"/>
      <c r="FX1251" s="202"/>
      <c r="FZ1251" s="28"/>
      <c r="GA1251" s="28"/>
      <c r="GB1251" s="28"/>
      <c r="GG1251" s="202"/>
      <c r="GI1251" s="28"/>
      <c r="GJ1251" s="28"/>
      <c r="GK1251" s="28"/>
      <c r="GP1251" s="202"/>
      <c r="GR1251" s="28"/>
      <c r="GS1251" s="28"/>
      <c r="GT1251" s="28"/>
      <c r="GY1251" s="202"/>
      <c r="HA1251" s="28"/>
      <c r="HB1251" s="28"/>
      <c r="HC1251" s="28"/>
      <c r="HH1251" s="202"/>
      <c r="HJ1251" s="28"/>
      <c r="HK1251" s="28"/>
      <c r="HL1251" s="28"/>
      <c r="HQ1251" s="28"/>
      <c r="HR1251" s="28"/>
      <c r="HS1251" s="28"/>
      <c r="HT1251" s="28"/>
      <c r="HU1251" s="28"/>
      <c r="HV1251" s="28"/>
      <c r="HW1251" s="28"/>
      <c r="HX1251" s="28"/>
      <c r="HY1251" s="28"/>
      <c r="HZ1251" s="28"/>
      <c r="IA1251" s="28"/>
      <c r="IB1251" s="28"/>
      <c r="IC1251" s="28"/>
      <c r="ID1251" s="28"/>
      <c r="IE1251" s="28"/>
      <c r="IF1251" s="28"/>
      <c r="IG1251" s="28"/>
      <c r="IH1251" s="28"/>
      <c r="II1251" s="28"/>
      <c r="IJ1251" s="28"/>
      <c r="IK1251" s="28"/>
      <c r="IL1251" s="28"/>
      <c r="IM1251" s="28"/>
      <c r="IN1251" s="28"/>
      <c r="IO1251" s="28"/>
      <c r="IP1251" s="28"/>
      <c r="IQ1251" s="28"/>
      <c r="IR1251" s="28"/>
      <c r="IS1251" s="28"/>
      <c r="IT1251" s="28"/>
      <c r="IU1251" s="28"/>
      <c r="IV1251" s="28"/>
    </row>
    <row r="1252" spans="1:256" s="54" customFormat="1" ht="18">
      <c r="A1252" s="364" t="s">
        <v>640</v>
      </c>
      <c r="B1252" s="292"/>
      <c r="C1252" s="292"/>
      <c r="D1252" s="54" t="s">
        <v>131</v>
      </c>
      <c r="E1252" s="54">
        <f t="shared" si="23"/>
        <v>1</v>
      </c>
      <c r="F1252" s="305">
        <f t="shared" si="24"/>
        <v>0</v>
      </c>
      <c r="H1252" s="28"/>
      <c r="I1252" s="28"/>
      <c r="J1252" s="28"/>
      <c r="K1252" s="28"/>
      <c r="L1252" s="28"/>
      <c r="M1252" s="28"/>
      <c r="N1252" s="28"/>
      <c r="R1252" s="202"/>
      <c r="T1252" s="28"/>
      <c r="U1252" s="28"/>
      <c r="V1252" s="28"/>
      <c r="AA1252" s="202"/>
      <c r="AC1252" s="28"/>
      <c r="AD1252" s="28"/>
      <c r="AE1252" s="28"/>
      <c r="AJ1252" s="202"/>
      <c r="AL1252" s="28"/>
      <c r="AM1252" s="28"/>
      <c r="AN1252" s="28"/>
      <c r="AS1252" s="202"/>
      <c r="AU1252" s="28"/>
      <c r="AV1252" s="28"/>
      <c r="AW1252" s="28"/>
      <c r="BB1252" s="202"/>
      <c r="BD1252" s="28"/>
      <c r="BE1252" s="28"/>
      <c r="BF1252" s="28"/>
      <c r="BK1252" s="202"/>
      <c r="BM1252" s="28"/>
      <c r="BN1252" s="28"/>
      <c r="BO1252" s="28"/>
      <c r="BT1252" s="202"/>
      <c r="BV1252" s="28"/>
      <c r="BW1252" s="28"/>
      <c r="BX1252" s="28"/>
      <c r="CC1252" s="202"/>
      <c r="CE1252" s="28"/>
      <c r="CF1252" s="28"/>
      <c r="CG1252" s="28"/>
      <c r="CL1252" s="202"/>
      <c r="CN1252" s="28"/>
      <c r="CO1252" s="28"/>
      <c r="CP1252" s="28"/>
      <c r="CU1252" s="202"/>
      <c r="CW1252" s="28"/>
      <c r="CX1252" s="28"/>
      <c r="CY1252" s="28"/>
      <c r="DD1252" s="202"/>
      <c r="DF1252" s="28"/>
      <c r="DG1252" s="28"/>
      <c r="DH1252" s="28"/>
      <c r="DM1252" s="202"/>
      <c r="DO1252" s="28"/>
      <c r="DP1252" s="28"/>
      <c r="DQ1252" s="28"/>
      <c r="DV1252" s="202"/>
      <c r="DX1252" s="28"/>
      <c r="DY1252" s="28"/>
      <c r="DZ1252" s="28"/>
      <c r="EE1252" s="202"/>
      <c r="EG1252" s="28"/>
      <c r="EH1252" s="28"/>
      <c r="EI1252" s="28"/>
      <c r="EN1252" s="202"/>
      <c r="EP1252" s="28"/>
      <c r="EQ1252" s="28"/>
      <c r="ER1252" s="28"/>
      <c r="EW1252" s="202"/>
      <c r="EY1252" s="28"/>
      <c r="EZ1252" s="28"/>
      <c r="FA1252" s="28"/>
      <c r="FF1252" s="202"/>
      <c r="FH1252" s="28"/>
      <c r="FI1252" s="28"/>
      <c r="FJ1252" s="28"/>
      <c r="FO1252" s="202"/>
      <c r="FQ1252" s="28"/>
      <c r="FR1252" s="28"/>
      <c r="FS1252" s="28"/>
      <c r="FX1252" s="202"/>
      <c r="FZ1252" s="28"/>
      <c r="GA1252" s="28"/>
      <c r="GB1252" s="28"/>
      <c r="GG1252" s="202"/>
      <c r="GI1252" s="28"/>
      <c r="GJ1252" s="28"/>
      <c r="GK1252" s="28"/>
      <c r="GP1252" s="202"/>
      <c r="GR1252" s="28"/>
      <c r="GS1252" s="28"/>
      <c r="GT1252" s="28"/>
      <c r="GY1252" s="202"/>
      <c r="HA1252" s="28"/>
      <c r="HB1252" s="28"/>
      <c r="HC1252" s="28"/>
      <c r="HH1252" s="202"/>
      <c r="HJ1252" s="28"/>
      <c r="HK1252" s="28"/>
      <c r="HL1252" s="28"/>
      <c r="HQ1252" s="28"/>
      <c r="HR1252" s="28"/>
      <c r="HS1252" s="28"/>
      <c r="HT1252" s="28"/>
      <c r="HU1252" s="28"/>
      <c r="HV1252" s="28"/>
      <c r="HW1252" s="28"/>
      <c r="HX1252" s="28"/>
      <c r="HY1252" s="28"/>
      <c r="HZ1252" s="28"/>
      <c r="IA1252" s="28"/>
      <c r="IB1252" s="28"/>
      <c r="IC1252" s="28"/>
      <c r="ID1252" s="28"/>
      <c r="IE1252" s="28"/>
      <c r="IF1252" s="28"/>
      <c r="IG1252" s="28"/>
      <c r="IH1252" s="28"/>
      <c r="II1252" s="28"/>
      <c r="IJ1252" s="28"/>
      <c r="IK1252" s="28"/>
      <c r="IL1252" s="28"/>
      <c r="IM1252" s="28"/>
      <c r="IN1252" s="28"/>
      <c r="IO1252" s="28"/>
      <c r="IP1252" s="28"/>
      <c r="IQ1252" s="28"/>
      <c r="IR1252" s="28"/>
      <c r="IS1252" s="28"/>
      <c r="IT1252" s="28"/>
      <c r="IU1252" s="28"/>
      <c r="IV1252" s="28"/>
    </row>
    <row r="1253" spans="1:256" s="54" customFormat="1" ht="18">
      <c r="A1253" s="364" t="s">
        <v>995</v>
      </c>
      <c r="B1253" s="28"/>
      <c r="C1253" s="292"/>
      <c r="D1253" s="365" t="s">
        <v>129</v>
      </c>
      <c r="E1253" s="54">
        <f t="shared" si="23"/>
        <v>1</v>
      </c>
      <c r="F1253" s="305">
        <f t="shared" si="24"/>
        <v>9</v>
      </c>
      <c r="H1253" s="28"/>
      <c r="I1253" s="28"/>
      <c r="J1253" s="28">
        <v>4</v>
      </c>
      <c r="K1253" s="28">
        <v>5</v>
      </c>
      <c r="L1253" s="28"/>
      <c r="M1253" s="28"/>
      <c r="N1253" s="28"/>
      <c r="R1253" s="202"/>
      <c r="T1253" s="28"/>
      <c r="U1253" s="28"/>
      <c r="V1253" s="28"/>
      <c r="AA1253" s="202"/>
      <c r="AC1253" s="28"/>
      <c r="AD1253" s="28"/>
      <c r="AE1253" s="28"/>
      <c r="AJ1253" s="202"/>
      <c r="AL1253" s="28"/>
      <c r="AM1253" s="28"/>
      <c r="AN1253" s="28"/>
      <c r="AS1253" s="202"/>
      <c r="AU1253" s="28"/>
      <c r="AV1253" s="28"/>
      <c r="AW1253" s="28"/>
      <c r="BB1253" s="202"/>
      <c r="BD1253" s="28"/>
      <c r="BE1253" s="28"/>
      <c r="BF1253" s="28"/>
      <c r="BK1253" s="202"/>
      <c r="BM1253" s="28"/>
      <c r="BN1253" s="28"/>
      <c r="BO1253" s="28"/>
      <c r="BT1253" s="202"/>
      <c r="BV1253" s="28"/>
      <c r="BW1253" s="28"/>
      <c r="BX1253" s="28"/>
      <c r="CC1253" s="202"/>
      <c r="CE1253" s="28"/>
      <c r="CF1253" s="28"/>
      <c r="CG1253" s="28"/>
      <c r="CL1253" s="202"/>
      <c r="CN1253" s="28"/>
      <c r="CO1253" s="28"/>
      <c r="CP1253" s="28"/>
      <c r="CU1253" s="202"/>
      <c r="CW1253" s="28"/>
      <c r="CX1253" s="28"/>
      <c r="CY1253" s="28"/>
      <c r="DD1253" s="202"/>
      <c r="DF1253" s="28"/>
      <c r="DG1253" s="28"/>
      <c r="DH1253" s="28"/>
      <c r="DM1253" s="202"/>
      <c r="DO1253" s="28"/>
      <c r="DP1253" s="28"/>
      <c r="DQ1253" s="28"/>
      <c r="DV1253" s="202"/>
      <c r="DX1253" s="28"/>
      <c r="DY1253" s="28"/>
      <c r="DZ1253" s="28"/>
      <c r="EE1253" s="202"/>
      <c r="EG1253" s="28"/>
      <c r="EH1253" s="28"/>
      <c r="EI1253" s="28"/>
      <c r="EN1253" s="202"/>
      <c r="EP1253" s="28"/>
      <c r="EQ1253" s="28"/>
      <c r="ER1253" s="28"/>
      <c r="EW1253" s="202"/>
      <c r="EY1253" s="28"/>
      <c r="EZ1253" s="28"/>
      <c r="FA1253" s="28"/>
      <c r="FF1253" s="202"/>
      <c r="FH1253" s="28"/>
      <c r="FI1253" s="28"/>
      <c r="FJ1253" s="28"/>
      <c r="FO1253" s="202"/>
      <c r="FQ1253" s="28"/>
      <c r="FR1253" s="28"/>
      <c r="FS1253" s="28"/>
      <c r="FX1253" s="202"/>
      <c r="FZ1253" s="28"/>
      <c r="GA1253" s="28"/>
      <c r="GB1253" s="28"/>
      <c r="GG1253" s="202"/>
      <c r="GI1253" s="28"/>
      <c r="GJ1253" s="28"/>
      <c r="GK1253" s="28"/>
      <c r="GP1253" s="202"/>
      <c r="GR1253" s="28"/>
      <c r="GS1253" s="28"/>
      <c r="GT1253" s="28"/>
      <c r="GY1253" s="202"/>
      <c r="HA1253" s="28"/>
      <c r="HB1253" s="28"/>
      <c r="HC1253" s="28"/>
      <c r="HH1253" s="202"/>
      <c r="HJ1253" s="28"/>
      <c r="HK1253" s="28"/>
      <c r="HL1253" s="28"/>
      <c r="HQ1253" s="28"/>
      <c r="HR1253" s="28"/>
      <c r="HS1253" s="28"/>
      <c r="HT1253" s="28"/>
      <c r="HU1253" s="28"/>
      <c r="HV1253" s="28"/>
      <c r="HW1253" s="28"/>
      <c r="HX1253" s="28"/>
      <c r="HY1253" s="28"/>
      <c r="HZ1253" s="28"/>
      <c r="IA1253" s="28"/>
      <c r="IB1253" s="28"/>
      <c r="IC1253" s="28"/>
      <c r="ID1253" s="28"/>
      <c r="IE1253" s="28"/>
      <c r="IF1253" s="28"/>
      <c r="IG1253" s="28"/>
      <c r="IH1253" s="28"/>
      <c r="II1253" s="28"/>
      <c r="IJ1253" s="28"/>
      <c r="IK1253" s="28"/>
      <c r="IL1253" s="28"/>
      <c r="IM1253" s="28"/>
      <c r="IN1253" s="28"/>
      <c r="IO1253" s="28"/>
      <c r="IP1253" s="28"/>
      <c r="IQ1253" s="28"/>
      <c r="IR1253" s="28"/>
      <c r="IS1253" s="28"/>
      <c r="IT1253" s="28"/>
      <c r="IU1253" s="28"/>
      <c r="IV1253" s="28"/>
    </row>
    <row r="1254" spans="1:256" s="54" customFormat="1" ht="18">
      <c r="A1254" s="364" t="s">
        <v>680</v>
      </c>
      <c r="B1254" s="292"/>
      <c r="C1254" s="292"/>
      <c r="D1254" s="54" t="s">
        <v>131</v>
      </c>
      <c r="E1254" s="54">
        <f t="shared" si="23"/>
        <v>4</v>
      </c>
      <c r="F1254" s="305">
        <f t="shared" si="24"/>
        <v>51</v>
      </c>
      <c r="H1254" s="300"/>
      <c r="I1254" s="300">
        <v>11</v>
      </c>
      <c r="J1254" s="300">
        <v>40</v>
      </c>
      <c r="K1254" s="300"/>
      <c r="L1254" s="28"/>
      <c r="M1254" s="300"/>
      <c r="N1254" s="28"/>
      <c r="R1254" s="202"/>
      <c r="T1254" s="28"/>
      <c r="U1254" s="28"/>
      <c r="V1254" s="28"/>
      <c r="AA1254" s="202"/>
      <c r="AC1254" s="28"/>
      <c r="AD1254" s="28"/>
      <c r="AE1254" s="28"/>
      <c r="AJ1254" s="202"/>
      <c r="AL1254" s="28"/>
      <c r="AM1254" s="28"/>
      <c r="AN1254" s="28"/>
      <c r="AS1254" s="202"/>
      <c r="AU1254" s="28"/>
      <c r="AV1254" s="28"/>
      <c r="AW1254" s="28"/>
      <c r="BB1254" s="202"/>
      <c r="BD1254" s="28"/>
      <c r="BE1254" s="28"/>
      <c r="BF1254" s="28"/>
      <c r="BK1254" s="202"/>
      <c r="BM1254" s="28"/>
      <c r="BN1254" s="28"/>
      <c r="BO1254" s="28"/>
      <c r="BT1254" s="202"/>
      <c r="BV1254" s="28"/>
      <c r="BW1254" s="28"/>
      <c r="BX1254" s="28"/>
      <c r="CC1254" s="202"/>
      <c r="CE1254" s="28"/>
      <c r="CF1254" s="28"/>
      <c r="CG1254" s="28"/>
      <c r="CL1254" s="202"/>
      <c r="CN1254" s="28"/>
      <c r="CO1254" s="28"/>
      <c r="CP1254" s="28"/>
      <c r="CU1254" s="202"/>
      <c r="CW1254" s="28"/>
      <c r="CX1254" s="28"/>
      <c r="CY1254" s="28"/>
      <c r="DD1254" s="202"/>
      <c r="DF1254" s="28"/>
      <c r="DG1254" s="28"/>
      <c r="DH1254" s="28"/>
      <c r="DM1254" s="202"/>
      <c r="DO1254" s="28"/>
      <c r="DP1254" s="28"/>
      <c r="DQ1254" s="28"/>
      <c r="DV1254" s="202"/>
      <c r="DX1254" s="28"/>
      <c r="DY1254" s="28"/>
      <c r="DZ1254" s="28"/>
      <c r="EE1254" s="202"/>
      <c r="EG1254" s="28"/>
      <c r="EH1254" s="28"/>
      <c r="EI1254" s="28"/>
      <c r="EN1254" s="202"/>
      <c r="EP1254" s="28"/>
      <c r="EQ1254" s="28"/>
      <c r="ER1254" s="28"/>
      <c r="EW1254" s="202"/>
      <c r="EY1254" s="28"/>
      <c r="EZ1254" s="28"/>
      <c r="FA1254" s="28"/>
      <c r="FF1254" s="202"/>
      <c r="FH1254" s="28"/>
      <c r="FI1254" s="28"/>
      <c r="FJ1254" s="28"/>
      <c r="FO1254" s="202"/>
      <c r="FQ1254" s="28"/>
      <c r="FR1254" s="28"/>
      <c r="FS1254" s="28"/>
      <c r="FX1254" s="202"/>
      <c r="FZ1254" s="28"/>
      <c r="GA1254" s="28"/>
      <c r="GB1254" s="28"/>
      <c r="GG1254" s="202"/>
      <c r="GI1254" s="28"/>
      <c r="GJ1254" s="28"/>
      <c r="GK1254" s="28"/>
      <c r="GP1254" s="202"/>
      <c r="GR1254" s="28"/>
      <c r="GS1254" s="28"/>
      <c r="GT1254" s="28"/>
      <c r="GY1254" s="202"/>
      <c r="HA1254" s="28"/>
      <c r="HB1254" s="28"/>
      <c r="HC1254" s="28"/>
      <c r="HH1254" s="202"/>
      <c r="HJ1254" s="28"/>
      <c r="HK1254" s="28"/>
      <c r="HL1254" s="28"/>
      <c r="HQ1254" s="28"/>
      <c r="HR1254" s="28"/>
      <c r="HS1254" s="28"/>
      <c r="HT1254" s="28"/>
      <c r="HU1254" s="28"/>
      <c r="HV1254" s="28"/>
      <c r="HW1254" s="28"/>
      <c r="HX1254" s="28"/>
      <c r="HY1254" s="28"/>
      <c r="HZ1254" s="28"/>
      <c r="IA1254" s="28"/>
      <c r="IB1254" s="28"/>
      <c r="IC1254" s="28"/>
      <c r="ID1254" s="28"/>
      <c r="IE1254" s="28"/>
      <c r="IF1254" s="28"/>
      <c r="IG1254" s="28"/>
      <c r="IH1254" s="28"/>
      <c r="II1254" s="28"/>
      <c r="IJ1254" s="28"/>
      <c r="IK1254" s="28"/>
      <c r="IL1254" s="28"/>
      <c r="IM1254" s="28"/>
      <c r="IN1254" s="28"/>
      <c r="IO1254" s="28"/>
      <c r="IP1254" s="28"/>
      <c r="IQ1254" s="28"/>
      <c r="IR1254" s="28"/>
      <c r="IS1254" s="28"/>
      <c r="IT1254" s="28"/>
      <c r="IU1254" s="28"/>
      <c r="IV1254" s="28"/>
    </row>
    <row r="1255" spans="1:256" s="54" customFormat="1" ht="18">
      <c r="A1255" s="364" t="s">
        <v>2310</v>
      </c>
      <c r="B1255" s="292"/>
      <c r="C1255" s="292"/>
      <c r="D1255" s="54" t="s">
        <v>130</v>
      </c>
      <c r="E1255" s="54">
        <f t="shared" si="23"/>
        <v>1</v>
      </c>
      <c r="F1255" s="305">
        <f t="shared" si="24"/>
        <v>0</v>
      </c>
      <c r="H1255" s="28"/>
      <c r="I1255" s="28"/>
      <c r="J1255" s="28"/>
      <c r="K1255" s="28"/>
      <c r="L1255" s="28"/>
      <c r="M1255" s="28"/>
      <c r="N1255" s="28"/>
      <c r="R1255" s="202"/>
      <c r="T1255" s="28"/>
      <c r="U1255" s="28"/>
      <c r="V1255" s="28"/>
      <c r="AA1255" s="202"/>
      <c r="AC1255" s="28"/>
      <c r="AD1255" s="28"/>
      <c r="AE1255" s="28"/>
      <c r="AJ1255" s="202"/>
      <c r="AL1255" s="28"/>
      <c r="AM1255" s="28"/>
      <c r="AN1255" s="28"/>
      <c r="AS1255" s="202"/>
      <c r="AU1255" s="28"/>
      <c r="AV1255" s="28"/>
      <c r="AW1255" s="28"/>
      <c r="BB1255" s="202"/>
      <c r="BD1255" s="28"/>
      <c r="BE1255" s="28"/>
      <c r="BF1255" s="28"/>
      <c r="BK1255" s="202"/>
      <c r="BM1255" s="28"/>
      <c r="BN1255" s="28"/>
      <c r="BO1255" s="28"/>
      <c r="BT1255" s="202"/>
      <c r="BV1255" s="28"/>
      <c r="BW1255" s="28"/>
      <c r="BX1255" s="28"/>
      <c r="CC1255" s="202"/>
      <c r="CE1255" s="28"/>
      <c r="CF1255" s="28"/>
      <c r="CG1255" s="28"/>
      <c r="CL1255" s="202"/>
      <c r="CN1255" s="28"/>
      <c r="CO1255" s="28"/>
      <c r="CP1255" s="28"/>
      <c r="CU1255" s="202"/>
      <c r="CW1255" s="28"/>
      <c r="CX1255" s="28"/>
      <c r="CY1255" s="28"/>
      <c r="DD1255" s="202"/>
      <c r="DF1255" s="28"/>
      <c r="DG1255" s="28"/>
      <c r="DH1255" s="28"/>
      <c r="DM1255" s="202"/>
      <c r="DO1255" s="28"/>
      <c r="DP1255" s="28"/>
      <c r="DQ1255" s="28"/>
      <c r="DV1255" s="202"/>
      <c r="DX1255" s="28"/>
      <c r="DY1255" s="28"/>
      <c r="DZ1255" s="28"/>
      <c r="EE1255" s="202"/>
      <c r="EG1255" s="28"/>
      <c r="EH1255" s="28"/>
      <c r="EI1255" s="28"/>
      <c r="EN1255" s="202"/>
      <c r="EP1255" s="28"/>
      <c r="EQ1255" s="28"/>
      <c r="ER1255" s="28"/>
      <c r="EW1255" s="202"/>
      <c r="EY1255" s="28"/>
      <c r="EZ1255" s="28"/>
      <c r="FA1255" s="28"/>
      <c r="FF1255" s="202"/>
      <c r="FH1255" s="28"/>
      <c r="FI1255" s="28"/>
      <c r="FJ1255" s="28"/>
      <c r="FO1255" s="202"/>
      <c r="FQ1255" s="28"/>
      <c r="FR1255" s="28"/>
      <c r="FS1255" s="28"/>
      <c r="FX1255" s="202"/>
      <c r="FZ1255" s="28"/>
      <c r="GA1255" s="28"/>
      <c r="GB1255" s="28"/>
      <c r="GG1255" s="202"/>
      <c r="GI1255" s="28"/>
      <c r="GJ1255" s="28"/>
      <c r="GK1255" s="28"/>
      <c r="GP1255" s="202"/>
      <c r="GR1255" s="28"/>
      <c r="GS1255" s="28"/>
      <c r="GT1255" s="28"/>
      <c r="GY1255" s="202"/>
      <c r="HA1255" s="28"/>
      <c r="HB1255" s="28"/>
      <c r="HC1255" s="28"/>
      <c r="HH1255" s="202"/>
      <c r="HJ1255" s="28"/>
      <c r="HK1255" s="28"/>
      <c r="HL1255" s="28"/>
      <c r="HQ1255" s="28"/>
      <c r="HR1255" s="28"/>
      <c r="HS1255" s="28"/>
      <c r="HT1255" s="28"/>
      <c r="HU1255" s="28"/>
      <c r="HV1255" s="28"/>
      <c r="HW1255" s="28"/>
      <c r="HX1255" s="28"/>
      <c r="HY1255" s="28"/>
      <c r="HZ1255" s="28"/>
      <c r="IA1255" s="28"/>
      <c r="IB1255" s="28"/>
      <c r="IC1255" s="28"/>
      <c r="ID1255" s="28"/>
      <c r="IE1255" s="28"/>
      <c r="IF1255" s="28"/>
      <c r="IG1255" s="28"/>
      <c r="IH1255" s="28"/>
      <c r="II1255" s="28"/>
      <c r="IJ1255" s="28"/>
      <c r="IK1255" s="28"/>
      <c r="IL1255" s="28"/>
      <c r="IM1255" s="28"/>
      <c r="IN1255" s="28"/>
      <c r="IO1255" s="28"/>
      <c r="IP1255" s="28"/>
      <c r="IQ1255" s="28"/>
      <c r="IR1255" s="28"/>
      <c r="IS1255" s="28"/>
      <c r="IT1255" s="28"/>
      <c r="IU1255" s="28"/>
      <c r="IV1255" s="28"/>
    </row>
    <row r="1256" spans="1:256" s="54" customFormat="1" ht="18">
      <c r="A1256" s="364" t="s">
        <v>2449</v>
      </c>
      <c r="B1256" s="28"/>
      <c r="C1256" s="292"/>
      <c r="D1256" s="365" t="s">
        <v>129</v>
      </c>
      <c r="E1256" s="54">
        <f t="shared" si="23"/>
        <v>0</v>
      </c>
      <c r="F1256" s="305">
        <f t="shared" si="24"/>
        <v>0</v>
      </c>
      <c r="H1256" s="28"/>
      <c r="I1256" s="28"/>
      <c r="J1256" s="28"/>
      <c r="K1256" s="28"/>
      <c r="M1256" s="28"/>
      <c r="N1256" s="28"/>
      <c r="R1256" s="202"/>
      <c r="T1256" s="28"/>
      <c r="U1256" s="28"/>
      <c r="V1256" s="28"/>
      <c r="AA1256" s="202"/>
      <c r="AC1256" s="28"/>
      <c r="AD1256" s="28"/>
      <c r="AE1256" s="28"/>
      <c r="AJ1256" s="202"/>
      <c r="AL1256" s="28"/>
      <c r="AM1256" s="28"/>
      <c r="AN1256" s="28"/>
      <c r="AS1256" s="202"/>
      <c r="AU1256" s="28"/>
      <c r="AV1256" s="28"/>
      <c r="AW1256" s="28"/>
      <c r="BB1256" s="202"/>
      <c r="BD1256" s="28"/>
      <c r="BE1256" s="28"/>
      <c r="BF1256" s="28"/>
      <c r="BK1256" s="202"/>
      <c r="BM1256" s="28"/>
      <c r="BN1256" s="28"/>
      <c r="BO1256" s="28"/>
      <c r="BT1256" s="202"/>
      <c r="BV1256" s="28"/>
      <c r="BW1256" s="28"/>
      <c r="BX1256" s="28"/>
      <c r="CC1256" s="202"/>
      <c r="CE1256" s="28"/>
      <c r="CF1256" s="28"/>
      <c r="CG1256" s="28"/>
      <c r="CL1256" s="202"/>
      <c r="CN1256" s="28"/>
      <c r="CO1256" s="28"/>
      <c r="CP1256" s="28"/>
      <c r="CU1256" s="202"/>
      <c r="CW1256" s="28"/>
      <c r="CX1256" s="28"/>
      <c r="CY1256" s="28"/>
      <c r="DD1256" s="202"/>
      <c r="DF1256" s="28"/>
      <c r="DG1256" s="28"/>
      <c r="DH1256" s="28"/>
      <c r="DM1256" s="202"/>
      <c r="DO1256" s="28"/>
      <c r="DP1256" s="28"/>
      <c r="DQ1256" s="28"/>
      <c r="DV1256" s="202"/>
      <c r="DX1256" s="28"/>
      <c r="DY1256" s="28"/>
      <c r="DZ1256" s="28"/>
      <c r="EE1256" s="202"/>
      <c r="EG1256" s="28"/>
      <c r="EH1256" s="28"/>
      <c r="EI1256" s="28"/>
      <c r="EN1256" s="202"/>
      <c r="EP1256" s="28"/>
      <c r="EQ1256" s="28"/>
      <c r="ER1256" s="28"/>
      <c r="EW1256" s="202"/>
      <c r="EY1256" s="28"/>
      <c r="EZ1256" s="28"/>
      <c r="FA1256" s="28"/>
      <c r="FF1256" s="202"/>
      <c r="FH1256" s="28"/>
      <c r="FI1256" s="28"/>
      <c r="FJ1256" s="28"/>
      <c r="FO1256" s="202"/>
      <c r="FQ1256" s="28"/>
      <c r="FR1256" s="28"/>
      <c r="FS1256" s="28"/>
      <c r="FX1256" s="202"/>
      <c r="FZ1256" s="28"/>
      <c r="GA1256" s="28"/>
      <c r="GB1256" s="28"/>
      <c r="GG1256" s="202"/>
      <c r="GI1256" s="28"/>
      <c r="GJ1256" s="28"/>
      <c r="GK1256" s="28"/>
      <c r="GP1256" s="202"/>
      <c r="GR1256" s="28"/>
      <c r="GS1256" s="28"/>
      <c r="GT1256" s="28"/>
      <c r="GY1256" s="202"/>
      <c r="HA1256" s="28"/>
      <c r="HB1256" s="28"/>
      <c r="HC1256" s="28"/>
      <c r="HH1256" s="202"/>
      <c r="HJ1256" s="28"/>
      <c r="HK1256" s="28"/>
      <c r="HL1256" s="28"/>
      <c r="HQ1256" s="28"/>
      <c r="HR1256" s="28"/>
      <c r="HS1256" s="28"/>
      <c r="HT1256" s="28"/>
      <c r="HU1256" s="28"/>
      <c r="HV1256" s="28"/>
      <c r="HW1256" s="28"/>
      <c r="HX1256" s="28"/>
      <c r="HY1256" s="28"/>
      <c r="HZ1256" s="28"/>
      <c r="IA1256" s="28"/>
      <c r="IB1256" s="28"/>
      <c r="IC1256" s="28"/>
      <c r="ID1256" s="28"/>
      <c r="IE1256" s="28"/>
      <c r="IF1256" s="28"/>
      <c r="IG1256" s="28"/>
      <c r="IH1256" s="28"/>
      <c r="II1256" s="28"/>
      <c r="IJ1256" s="28"/>
      <c r="IK1256" s="28"/>
      <c r="IL1256" s="28"/>
      <c r="IM1256" s="28"/>
      <c r="IN1256" s="28"/>
      <c r="IO1256" s="28"/>
      <c r="IP1256" s="28"/>
      <c r="IQ1256" s="28"/>
      <c r="IR1256" s="28"/>
      <c r="IS1256" s="28"/>
      <c r="IT1256" s="28"/>
      <c r="IU1256" s="28"/>
      <c r="IV1256" s="28"/>
    </row>
    <row r="1257" spans="1:256" s="54" customFormat="1" ht="18">
      <c r="A1257" s="364" t="s">
        <v>1628</v>
      </c>
      <c r="B1257" s="28"/>
      <c r="C1257" s="292"/>
      <c r="D1257" s="365" t="s">
        <v>129</v>
      </c>
      <c r="E1257" s="54">
        <f t="shared" si="23"/>
        <v>0</v>
      </c>
      <c r="F1257" s="305">
        <f t="shared" si="24"/>
        <v>0</v>
      </c>
      <c r="H1257" s="28"/>
      <c r="I1257" s="28"/>
      <c r="J1257" s="28"/>
      <c r="K1257" s="28"/>
      <c r="M1257" s="28"/>
      <c r="N1257" s="28"/>
      <c r="R1257" s="202"/>
      <c r="T1257" s="28"/>
      <c r="U1257" s="28"/>
      <c r="V1257" s="28"/>
      <c r="AA1257" s="202"/>
      <c r="AC1257" s="28"/>
      <c r="AD1257" s="28"/>
      <c r="AE1257" s="28"/>
      <c r="AJ1257" s="202"/>
      <c r="AL1257" s="28"/>
      <c r="AM1257" s="28"/>
      <c r="AN1257" s="28"/>
      <c r="AS1257" s="202"/>
      <c r="AU1257" s="28"/>
      <c r="AV1257" s="28"/>
      <c r="AW1257" s="28"/>
      <c r="BB1257" s="202"/>
      <c r="BD1257" s="28"/>
      <c r="BE1257" s="28"/>
      <c r="BF1257" s="28"/>
      <c r="BK1257" s="202"/>
      <c r="BM1257" s="28"/>
      <c r="BN1257" s="28"/>
      <c r="BO1257" s="28"/>
      <c r="BT1257" s="202"/>
      <c r="BV1257" s="28"/>
      <c r="BW1257" s="28"/>
      <c r="BX1257" s="28"/>
      <c r="CC1257" s="202"/>
      <c r="CE1257" s="28"/>
      <c r="CF1257" s="28"/>
      <c r="CG1257" s="28"/>
      <c r="CL1257" s="202"/>
      <c r="CN1257" s="28"/>
      <c r="CO1257" s="28"/>
      <c r="CP1257" s="28"/>
      <c r="CU1257" s="202"/>
      <c r="CW1257" s="28"/>
      <c r="CX1257" s="28"/>
      <c r="CY1257" s="28"/>
      <c r="DD1257" s="202"/>
      <c r="DF1257" s="28"/>
      <c r="DG1257" s="28"/>
      <c r="DH1257" s="28"/>
      <c r="DM1257" s="202"/>
      <c r="DO1257" s="28"/>
      <c r="DP1257" s="28"/>
      <c r="DQ1257" s="28"/>
      <c r="DV1257" s="202"/>
      <c r="DX1257" s="28"/>
      <c r="DY1257" s="28"/>
      <c r="DZ1257" s="28"/>
      <c r="EE1257" s="202"/>
      <c r="EG1257" s="28"/>
      <c r="EH1257" s="28"/>
      <c r="EI1257" s="28"/>
      <c r="EN1257" s="202"/>
      <c r="EP1257" s="28"/>
      <c r="EQ1257" s="28"/>
      <c r="ER1257" s="28"/>
      <c r="EW1257" s="202"/>
      <c r="EY1257" s="28"/>
      <c r="EZ1257" s="28"/>
      <c r="FA1257" s="28"/>
      <c r="FF1257" s="202"/>
      <c r="FH1257" s="28"/>
      <c r="FI1257" s="28"/>
      <c r="FJ1257" s="28"/>
      <c r="FO1257" s="202"/>
      <c r="FQ1257" s="28"/>
      <c r="FR1257" s="28"/>
      <c r="FS1257" s="28"/>
      <c r="FX1257" s="202"/>
      <c r="FZ1257" s="28"/>
      <c r="GA1257" s="28"/>
      <c r="GB1257" s="28"/>
      <c r="GG1257" s="202"/>
      <c r="GI1257" s="28"/>
      <c r="GJ1257" s="28"/>
      <c r="GK1257" s="28"/>
      <c r="GP1257" s="202"/>
      <c r="GR1257" s="28"/>
      <c r="GS1257" s="28"/>
      <c r="GT1257" s="28"/>
      <c r="GY1257" s="202"/>
      <c r="HA1257" s="28"/>
      <c r="HB1257" s="28"/>
      <c r="HC1257" s="28"/>
      <c r="HH1257" s="202"/>
      <c r="HJ1257" s="28"/>
      <c r="HK1257" s="28"/>
      <c r="HL1257" s="28"/>
      <c r="HQ1257" s="28"/>
      <c r="HR1257" s="28"/>
      <c r="HS1257" s="28"/>
      <c r="HT1257" s="28"/>
      <c r="HU1257" s="28"/>
      <c r="HV1257" s="28"/>
      <c r="HW1257" s="28"/>
      <c r="HX1257" s="28"/>
      <c r="HY1257" s="28"/>
      <c r="HZ1257" s="28"/>
      <c r="IA1257" s="28"/>
      <c r="IB1257" s="28"/>
      <c r="IC1257" s="28"/>
      <c r="ID1257" s="28"/>
      <c r="IE1257" s="28"/>
      <c r="IF1257" s="28"/>
      <c r="IG1257" s="28"/>
      <c r="IH1257" s="28"/>
      <c r="II1257" s="28"/>
      <c r="IJ1257" s="28"/>
      <c r="IK1257" s="28"/>
      <c r="IL1257" s="28"/>
      <c r="IM1257" s="28"/>
      <c r="IN1257" s="28"/>
      <c r="IO1257" s="28"/>
      <c r="IP1257" s="28"/>
      <c r="IQ1257" s="28"/>
      <c r="IR1257" s="28"/>
      <c r="IS1257" s="28"/>
      <c r="IT1257" s="28"/>
      <c r="IU1257" s="28"/>
      <c r="IV1257" s="28"/>
    </row>
    <row r="1258" spans="1:256" s="54" customFormat="1" ht="18">
      <c r="A1258" s="364" t="s">
        <v>975</v>
      </c>
      <c r="B1258" s="292"/>
      <c r="C1258" s="292"/>
      <c r="D1258" s="54" t="s">
        <v>131</v>
      </c>
      <c r="E1258" s="54">
        <f t="shared" si="23"/>
        <v>0</v>
      </c>
      <c r="F1258" s="305">
        <f t="shared" si="24"/>
        <v>0</v>
      </c>
      <c r="H1258" s="300"/>
      <c r="I1258" s="300"/>
      <c r="J1258" s="300"/>
      <c r="K1258" s="300"/>
      <c r="M1258" s="300"/>
      <c r="N1258" s="28"/>
      <c r="R1258" s="202"/>
      <c r="T1258" s="28"/>
      <c r="U1258" s="28"/>
      <c r="V1258" s="28"/>
      <c r="AA1258" s="202"/>
      <c r="AC1258" s="28"/>
      <c r="AD1258" s="28"/>
      <c r="AE1258" s="28"/>
      <c r="AJ1258" s="202"/>
      <c r="AL1258" s="28"/>
      <c r="AM1258" s="28"/>
      <c r="AN1258" s="28"/>
      <c r="AS1258" s="202"/>
      <c r="AU1258" s="28"/>
      <c r="AV1258" s="28"/>
      <c r="AW1258" s="28"/>
      <c r="BB1258" s="202"/>
      <c r="BD1258" s="28"/>
      <c r="BE1258" s="28"/>
      <c r="BF1258" s="28"/>
      <c r="BK1258" s="202"/>
      <c r="BM1258" s="28"/>
      <c r="BN1258" s="28"/>
      <c r="BO1258" s="28"/>
      <c r="BT1258" s="202"/>
      <c r="BV1258" s="28"/>
      <c r="BW1258" s="28"/>
      <c r="BX1258" s="28"/>
      <c r="CC1258" s="202"/>
      <c r="CE1258" s="28"/>
      <c r="CF1258" s="28"/>
      <c r="CG1258" s="28"/>
      <c r="CL1258" s="202"/>
      <c r="CN1258" s="28"/>
      <c r="CO1258" s="28"/>
      <c r="CP1258" s="28"/>
      <c r="CU1258" s="202"/>
      <c r="CW1258" s="28"/>
      <c r="CX1258" s="28"/>
      <c r="CY1258" s="28"/>
      <c r="DD1258" s="202"/>
      <c r="DF1258" s="28"/>
      <c r="DG1258" s="28"/>
      <c r="DH1258" s="28"/>
      <c r="DM1258" s="202"/>
      <c r="DO1258" s="28"/>
      <c r="DP1258" s="28"/>
      <c r="DQ1258" s="28"/>
      <c r="DV1258" s="202"/>
      <c r="DX1258" s="28"/>
      <c r="DY1258" s="28"/>
      <c r="DZ1258" s="28"/>
      <c r="EE1258" s="202"/>
      <c r="EG1258" s="28"/>
      <c r="EH1258" s="28"/>
      <c r="EI1258" s="28"/>
      <c r="EN1258" s="202"/>
      <c r="EP1258" s="28"/>
      <c r="EQ1258" s="28"/>
      <c r="ER1258" s="28"/>
      <c r="EW1258" s="202"/>
      <c r="EY1258" s="28"/>
      <c r="EZ1258" s="28"/>
      <c r="FA1258" s="28"/>
      <c r="FF1258" s="202"/>
      <c r="FH1258" s="28"/>
      <c r="FI1258" s="28"/>
      <c r="FJ1258" s="28"/>
      <c r="FO1258" s="202"/>
      <c r="FQ1258" s="28"/>
      <c r="FR1258" s="28"/>
      <c r="FS1258" s="28"/>
      <c r="FX1258" s="202"/>
      <c r="FZ1258" s="28"/>
      <c r="GA1258" s="28"/>
      <c r="GB1258" s="28"/>
      <c r="GG1258" s="202"/>
      <c r="GI1258" s="28"/>
      <c r="GJ1258" s="28"/>
      <c r="GK1258" s="28"/>
      <c r="GP1258" s="202"/>
      <c r="GR1258" s="28"/>
      <c r="GS1258" s="28"/>
      <c r="GT1258" s="28"/>
      <c r="GY1258" s="202"/>
      <c r="HA1258" s="28"/>
      <c r="HB1258" s="28"/>
      <c r="HC1258" s="28"/>
      <c r="HH1258" s="202"/>
      <c r="HJ1258" s="28"/>
      <c r="HK1258" s="28"/>
      <c r="HL1258" s="28"/>
      <c r="HQ1258" s="28"/>
      <c r="HR1258" s="28"/>
      <c r="HS1258" s="28"/>
      <c r="HT1258" s="28"/>
      <c r="HU1258" s="28"/>
      <c r="HV1258" s="28"/>
      <c r="HW1258" s="28"/>
      <c r="HX1258" s="28"/>
      <c r="HY1258" s="28"/>
      <c r="HZ1258" s="28"/>
      <c r="IA1258" s="28"/>
      <c r="IB1258" s="28"/>
      <c r="IC1258" s="28"/>
      <c r="ID1258" s="28"/>
      <c r="IE1258" s="28"/>
      <c r="IF1258" s="28"/>
      <c r="IG1258" s="28"/>
      <c r="IH1258" s="28"/>
      <c r="II1258" s="28"/>
      <c r="IJ1258" s="28"/>
      <c r="IK1258" s="28"/>
      <c r="IL1258" s="28"/>
      <c r="IM1258" s="28"/>
      <c r="IN1258" s="28"/>
      <c r="IO1258" s="28"/>
      <c r="IP1258" s="28"/>
      <c r="IQ1258" s="28"/>
      <c r="IR1258" s="28"/>
      <c r="IS1258" s="28"/>
      <c r="IT1258" s="28"/>
      <c r="IU1258" s="28"/>
      <c r="IV1258" s="28"/>
    </row>
    <row r="1259" spans="1:256" s="54" customFormat="1" ht="18">
      <c r="A1259" s="364" t="s">
        <v>2450</v>
      </c>
      <c r="B1259" s="28"/>
      <c r="C1259" s="292"/>
      <c r="D1259" s="365" t="s">
        <v>129</v>
      </c>
      <c r="E1259" s="54">
        <f t="shared" si="23"/>
        <v>0</v>
      </c>
      <c r="F1259" s="305">
        <f t="shared" si="24"/>
        <v>0</v>
      </c>
      <c r="H1259" s="28"/>
      <c r="I1259" s="28"/>
      <c r="J1259" s="28"/>
      <c r="K1259" s="28"/>
      <c r="M1259" s="28"/>
      <c r="N1259" s="28"/>
      <c r="R1259" s="202"/>
      <c r="T1259" s="28"/>
      <c r="U1259" s="28"/>
      <c r="V1259" s="28"/>
      <c r="AA1259" s="202"/>
      <c r="AC1259" s="28"/>
      <c r="AD1259" s="28"/>
      <c r="AE1259" s="28"/>
      <c r="AJ1259" s="202"/>
      <c r="AL1259" s="28"/>
      <c r="AM1259" s="28"/>
      <c r="AN1259" s="28"/>
      <c r="AS1259" s="202"/>
      <c r="AU1259" s="28"/>
      <c r="AV1259" s="28"/>
      <c r="AW1259" s="28"/>
      <c r="BB1259" s="202"/>
      <c r="BD1259" s="28"/>
      <c r="BE1259" s="28"/>
      <c r="BF1259" s="28"/>
      <c r="BK1259" s="202"/>
      <c r="BM1259" s="28"/>
      <c r="BN1259" s="28"/>
      <c r="BO1259" s="28"/>
      <c r="BT1259" s="202"/>
      <c r="BV1259" s="28"/>
      <c r="BW1259" s="28"/>
      <c r="BX1259" s="28"/>
      <c r="CC1259" s="202"/>
      <c r="CE1259" s="28"/>
      <c r="CF1259" s="28"/>
      <c r="CG1259" s="28"/>
      <c r="CL1259" s="202"/>
      <c r="CN1259" s="28"/>
      <c r="CO1259" s="28"/>
      <c r="CP1259" s="28"/>
      <c r="CU1259" s="202"/>
      <c r="CW1259" s="28"/>
      <c r="CX1259" s="28"/>
      <c r="CY1259" s="28"/>
      <c r="DD1259" s="202"/>
      <c r="DF1259" s="28"/>
      <c r="DG1259" s="28"/>
      <c r="DH1259" s="28"/>
      <c r="DM1259" s="202"/>
      <c r="DO1259" s="28"/>
      <c r="DP1259" s="28"/>
      <c r="DQ1259" s="28"/>
      <c r="DV1259" s="202"/>
      <c r="DX1259" s="28"/>
      <c r="DY1259" s="28"/>
      <c r="DZ1259" s="28"/>
      <c r="EE1259" s="202"/>
      <c r="EG1259" s="28"/>
      <c r="EH1259" s="28"/>
      <c r="EI1259" s="28"/>
      <c r="EN1259" s="202"/>
      <c r="EP1259" s="28"/>
      <c r="EQ1259" s="28"/>
      <c r="ER1259" s="28"/>
      <c r="EW1259" s="202"/>
      <c r="EY1259" s="28"/>
      <c r="EZ1259" s="28"/>
      <c r="FA1259" s="28"/>
      <c r="FF1259" s="202"/>
      <c r="FH1259" s="28"/>
      <c r="FI1259" s="28"/>
      <c r="FJ1259" s="28"/>
      <c r="FO1259" s="202"/>
      <c r="FQ1259" s="28"/>
      <c r="FR1259" s="28"/>
      <c r="FS1259" s="28"/>
      <c r="FX1259" s="202"/>
      <c r="FZ1259" s="28"/>
      <c r="GA1259" s="28"/>
      <c r="GB1259" s="28"/>
      <c r="GG1259" s="202"/>
      <c r="GI1259" s="28"/>
      <c r="GJ1259" s="28"/>
      <c r="GK1259" s="28"/>
      <c r="GP1259" s="202"/>
      <c r="GR1259" s="28"/>
      <c r="GS1259" s="28"/>
      <c r="GT1259" s="28"/>
      <c r="GY1259" s="202"/>
      <c r="HA1259" s="28"/>
      <c r="HB1259" s="28"/>
      <c r="HC1259" s="28"/>
      <c r="HH1259" s="202"/>
      <c r="HJ1259" s="28"/>
      <c r="HK1259" s="28"/>
      <c r="HL1259" s="28"/>
      <c r="HQ1259" s="28"/>
      <c r="HR1259" s="28"/>
      <c r="HS1259" s="28"/>
      <c r="HT1259" s="28"/>
      <c r="HU1259" s="28"/>
      <c r="HV1259" s="28"/>
      <c r="HW1259" s="28"/>
      <c r="HX1259" s="28"/>
      <c r="HY1259" s="28"/>
      <c r="HZ1259" s="28"/>
      <c r="IA1259" s="28"/>
      <c r="IB1259" s="28"/>
      <c r="IC1259" s="28"/>
      <c r="ID1259" s="28"/>
      <c r="IE1259" s="28"/>
      <c r="IF1259" s="28"/>
      <c r="IG1259" s="28"/>
      <c r="IH1259" s="28"/>
      <c r="II1259" s="28"/>
      <c r="IJ1259" s="28"/>
      <c r="IK1259" s="28"/>
      <c r="IL1259" s="28"/>
      <c r="IM1259" s="28"/>
      <c r="IN1259" s="28"/>
      <c r="IO1259" s="28"/>
      <c r="IP1259" s="28"/>
      <c r="IQ1259" s="28"/>
      <c r="IR1259" s="28"/>
      <c r="IS1259" s="28"/>
      <c r="IT1259" s="28"/>
      <c r="IU1259" s="28"/>
      <c r="IV1259" s="28"/>
    </row>
    <row r="1260" spans="1:256" s="54" customFormat="1" ht="18">
      <c r="A1260" s="364" t="s">
        <v>1898</v>
      </c>
      <c r="B1260" s="28"/>
      <c r="C1260" s="292"/>
      <c r="D1260" s="54" t="s">
        <v>134</v>
      </c>
      <c r="E1260" s="54">
        <f t="shared" si="23"/>
        <v>1</v>
      </c>
      <c r="F1260" s="305">
        <f t="shared" si="24"/>
        <v>19</v>
      </c>
      <c r="H1260" s="28">
        <v>1</v>
      </c>
      <c r="I1260" s="28"/>
      <c r="J1260" s="28">
        <v>18</v>
      </c>
      <c r="K1260" s="28"/>
      <c r="M1260" s="239"/>
      <c r="N1260" s="28"/>
      <c r="R1260" s="202"/>
      <c r="T1260" s="28"/>
      <c r="U1260" s="28"/>
      <c r="V1260" s="28"/>
      <c r="AA1260" s="202"/>
      <c r="AC1260" s="28"/>
      <c r="AD1260" s="28"/>
      <c r="AE1260" s="28"/>
      <c r="AJ1260" s="202"/>
      <c r="AL1260" s="28"/>
      <c r="AM1260" s="28"/>
      <c r="AN1260" s="28"/>
      <c r="AS1260" s="202"/>
      <c r="AU1260" s="28"/>
      <c r="AV1260" s="28"/>
      <c r="AW1260" s="28"/>
      <c r="BB1260" s="202"/>
      <c r="BD1260" s="28"/>
      <c r="BE1260" s="28"/>
      <c r="BF1260" s="28"/>
      <c r="BK1260" s="202"/>
      <c r="BM1260" s="28"/>
      <c r="BN1260" s="28"/>
      <c r="BO1260" s="28"/>
      <c r="BT1260" s="202"/>
      <c r="BV1260" s="28"/>
      <c r="BW1260" s="28"/>
      <c r="BX1260" s="28"/>
      <c r="CC1260" s="202"/>
      <c r="CE1260" s="28"/>
      <c r="CF1260" s="28"/>
      <c r="CG1260" s="28"/>
      <c r="CL1260" s="202"/>
      <c r="CN1260" s="28"/>
      <c r="CO1260" s="28"/>
      <c r="CP1260" s="28"/>
      <c r="CU1260" s="202"/>
      <c r="CW1260" s="28"/>
      <c r="CX1260" s="28"/>
      <c r="CY1260" s="28"/>
      <c r="DD1260" s="202"/>
      <c r="DF1260" s="28"/>
      <c r="DG1260" s="28"/>
      <c r="DH1260" s="28"/>
      <c r="DM1260" s="202"/>
      <c r="DO1260" s="28"/>
      <c r="DP1260" s="28"/>
      <c r="DQ1260" s="28"/>
      <c r="DV1260" s="202"/>
      <c r="DX1260" s="28"/>
      <c r="DY1260" s="28"/>
      <c r="DZ1260" s="28"/>
      <c r="EE1260" s="202"/>
      <c r="EG1260" s="28"/>
      <c r="EH1260" s="28"/>
      <c r="EI1260" s="28"/>
      <c r="EN1260" s="202"/>
      <c r="EP1260" s="28"/>
      <c r="EQ1260" s="28"/>
      <c r="ER1260" s="28"/>
      <c r="EW1260" s="202"/>
      <c r="EY1260" s="28"/>
      <c r="EZ1260" s="28"/>
      <c r="FA1260" s="28"/>
      <c r="FF1260" s="202"/>
      <c r="FH1260" s="28"/>
      <c r="FI1260" s="28"/>
      <c r="FJ1260" s="28"/>
      <c r="FO1260" s="202"/>
      <c r="FQ1260" s="28"/>
      <c r="FR1260" s="28"/>
      <c r="FS1260" s="28"/>
      <c r="FX1260" s="202"/>
      <c r="FZ1260" s="28"/>
      <c r="GA1260" s="28"/>
      <c r="GB1260" s="28"/>
      <c r="GG1260" s="202"/>
      <c r="GI1260" s="28"/>
      <c r="GJ1260" s="28"/>
      <c r="GK1260" s="28"/>
      <c r="GP1260" s="202"/>
      <c r="GR1260" s="28"/>
      <c r="GS1260" s="28"/>
      <c r="GT1260" s="28"/>
      <c r="GY1260" s="202"/>
      <c r="HA1260" s="28"/>
      <c r="HB1260" s="28"/>
      <c r="HC1260" s="28"/>
      <c r="HH1260" s="202"/>
      <c r="HJ1260" s="28"/>
      <c r="HK1260" s="28"/>
      <c r="HL1260" s="28"/>
      <c r="HQ1260" s="28"/>
      <c r="HR1260" s="28"/>
      <c r="HS1260" s="28"/>
      <c r="HT1260" s="28"/>
      <c r="HU1260" s="28"/>
      <c r="HV1260" s="28"/>
      <c r="HW1260" s="28"/>
      <c r="HX1260" s="28"/>
      <c r="HY1260" s="28"/>
      <c r="HZ1260" s="28"/>
      <c r="IA1260" s="28"/>
      <c r="IB1260" s="28"/>
      <c r="IC1260" s="28"/>
      <c r="ID1260" s="28"/>
      <c r="IE1260" s="28"/>
      <c r="IF1260" s="28"/>
      <c r="IG1260" s="28"/>
      <c r="IH1260" s="28"/>
      <c r="II1260" s="28"/>
      <c r="IJ1260" s="28"/>
      <c r="IK1260" s="28"/>
      <c r="IL1260" s="28"/>
      <c r="IM1260" s="28"/>
      <c r="IN1260" s="28"/>
      <c r="IO1260" s="28"/>
      <c r="IP1260" s="28"/>
      <c r="IQ1260" s="28"/>
      <c r="IR1260" s="28"/>
      <c r="IS1260" s="28"/>
      <c r="IT1260" s="28"/>
      <c r="IU1260" s="28"/>
      <c r="IV1260" s="28"/>
    </row>
    <row r="1261" spans="1:256" s="54" customFormat="1" ht="18">
      <c r="A1261" s="364" t="s">
        <v>2451</v>
      </c>
      <c r="B1261" s="28"/>
      <c r="C1261" s="292"/>
      <c r="D1261" s="365" t="s">
        <v>129</v>
      </c>
      <c r="E1261" s="54">
        <f t="shared" si="23"/>
        <v>0</v>
      </c>
      <c r="F1261" s="305">
        <f t="shared" si="24"/>
        <v>1</v>
      </c>
      <c r="H1261" s="28"/>
      <c r="I1261" s="28"/>
      <c r="J1261" s="28"/>
      <c r="K1261" s="28">
        <v>1</v>
      </c>
      <c r="L1261" s="28"/>
      <c r="M1261" s="28"/>
      <c r="N1261" s="28"/>
      <c r="R1261" s="202"/>
      <c r="T1261" s="28"/>
      <c r="U1261" s="28"/>
      <c r="V1261" s="28"/>
      <c r="AA1261" s="202"/>
      <c r="AC1261" s="28"/>
      <c r="AD1261" s="28"/>
      <c r="AE1261" s="28"/>
      <c r="AJ1261" s="202"/>
      <c r="AL1261" s="28"/>
      <c r="AM1261" s="28"/>
      <c r="AN1261" s="28"/>
      <c r="AS1261" s="202"/>
      <c r="AU1261" s="28"/>
      <c r="AV1261" s="28"/>
      <c r="AW1261" s="28"/>
      <c r="BB1261" s="202"/>
      <c r="BD1261" s="28"/>
      <c r="BE1261" s="28"/>
      <c r="BF1261" s="28"/>
      <c r="BK1261" s="202"/>
      <c r="BM1261" s="28"/>
      <c r="BN1261" s="28"/>
      <c r="BO1261" s="28"/>
      <c r="BT1261" s="202"/>
      <c r="BV1261" s="28"/>
      <c r="BW1261" s="28"/>
      <c r="BX1261" s="28"/>
      <c r="CC1261" s="202"/>
      <c r="CE1261" s="28"/>
      <c r="CF1261" s="28"/>
      <c r="CG1261" s="28"/>
      <c r="CL1261" s="202"/>
      <c r="CN1261" s="28"/>
      <c r="CO1261" s="28"/>
      <c r="CP1261" s="28"/>
      <c r="CU1261" s="202"/>
      <c r="CW1261" s="28"/>
      <c r="CX1261" s="28"/>
      <c r="CY1261" s="28"/>
      <c r="DD1261" s="202"/>
      <c r="DF1261" s="28"/>
      <c r="DG1261" s="28"/>
      <c r="DH1261" s="28"/>
      <c r="DM1261" s="202"/>
      <c r="DO1261" s="28"/>
      <c r="DP1261" s="28"/>
      <c r="DQ1261" s="28"/>
      <c r="DV1261" s="202"/>
      <c r="DX1261" s="28"/>
      <c r="DY1261" s="28"/>
      <c r="DZ1261" s="28"/>
      <c r="EE1261" s="202"/>
      <c r="EG1261" s="28"/>
      <c r="EH1261" s="28"/>
      <c r="EI1261" s="28"/>
      <c r="EN1261" s="202"/>
      <c r="EP1261" s="28"/>
      <c r="EQ1261" s="28"/>
      <c r="ER1261" s="28"/>
      <c r="EW1261" s="202"/>
      <c r="EY1261" s="28"/>
      <c r="EZ1261" s="28"/>
      <c r="FA1261" s="28"/>
      <c r="FF1261" s="202"/>
      <c r="FH1261" s="28"/>
      <c r="FI1261" s="28"/>
      <c r="FJ1261" s="28"/>
      <c r="FO1261" s="202"/>
      <c r="FQ1261" s="28"/>
      <c r="FR1261" s="28"/>
      <c r="FS1261" s="28"/>
      <c r="FX1261" s="202"/>
      <c r="FZ1261" s="28"/>
      <c r="GA1261" s="28"/>
      <c r="GB1261" s="28"/>
      <c r="GG1261" s="202"/>
      <c r="GI1261" s="28"/>
      <c r="GJ1261" s="28"/>
      <c r="GK1261" s="28"/>
      <c r="GP1261" s="202"/>
      <c r="GR1261" s="28"/>
      <c r="GS1261" s="28"/>
      <c r="GT1261" s="28"/>
      <c r="GY1261" s="202"/>
      <c r="HA1261" s="28"/>
      <c r="HB1261" s="28"/>
      <c r="HC1261" s="28"/>
      <c r="HH1261" s="202"/>
      <c r="HJ1261" s="28"/>
      <c r="HK1261" s="28"/>
      <c r="HL1261" s="28"/>
      <c r="HQ1261" s="28"/>
      <c r="HR1261" s="28"/>
      <c r="HS1261" s="28"/>
      <c r="HT1261" s="28"/>
      <c r="HU1261" s="28"/>
      <c r="HV1261" s="28"/>
      <c r="HW1261" s="28"/>
      <c r="HX1261" s="28"/>
      <c r="HY1261" s="28"/>
      <c r="HZ1261" s="28"/>
      <c r="IA1261" s="28"/>
      <c r="IB1261" s="28"/>
      <c r="IC1261" s="28"/>
      <c r="ID1261" s="28"/>
      <c r="IE1261" s="28"/>
      <c r="IF1261" s="28"/>
      <c r="IG1261" s="28"/>
      <c r="IH1261" s="28"/>
      <c r="II1261" s="28"/>
      <c r="IJ1261" s="28"/>
      <c r="IK1261" s="28"/>
      <c r="IL1261" s="28"/>
      <c r="IM1261" s="28"/>
      <c r="IN1261" s="28"/>
      <c r="IO1261" s="28"/>
      <c r="IP1261" s="28"/>
      <c r="IQ1261" s="28"/>
      <c r="IR1261" s="28"/>
      <c r="IS1261" s="28"/>
      <c r="IT1261" s="28"/>
      <c r="IU1261" s="28"/>
      <c r="IV1261" s="28"/>
    </row>
    <row r="1262" spans="1:256" s="54" customFormat="1" ht="18">
      <c r="A1262" s="364" t="s">
        <v>928</v>
      </c>
      <c r="B1262" s="292"/>
      <c r="C1262" s="292"/>
      <c r="D1262" s="54" t="s">
        <v>131</v>
      </c>
      <c r="E1262" s="54">
        <f t="shared" si="23"/>
        <v>2</v>
      </c>
      <c r="F1262" s="305">
        <f t="shared" si="24"/>
        <v>0</v>
      </c>
      <c r="H1262" s="239"/>
      <c r="I1262" s="28"/>
      <c r="J1262" s="28"/>
      <c r="K1262" s="28"/>
      <c r="L1262" s="28"/>
      <c r="M1262" s="239"/>
      <c r="N1262" s="28"/>
      <c r="R1262" s="202"/>
      <c r="T1262" s="28"/>
      <c r="U1262" s="28"/>
      <c r="V1262" s="28"/>
      <c r="AA1262" s="202"/>
      <c r="AC1262" s="28"/>
      <c r="AD1262" s="28"/>
      <c r="AE1262" s="28"/>
      <c r="AJ1262" s="202"/>
      <c r="AL1262" s="28"/>
      <c r="AM1262" s="28"/>
      <c r="AN1262" s="28"/>
      <c r="AS1262" s="202"/>
      <c r="AU1262" s="28"/>
      <c r="AV1262" s="28"/>
      <c r="AW1262" s="28"/>
      <c r="BB1262" s="202"/>
      <c r="BD1262" s="28"/>
      <c r="BE1262" s="28"/>
      <c r="BF1262" s="28"/>
      <c r="BK1262" s="202"/>
      <c r="BM1262" s="28"/>
      <c r="BN1262" s="28"/>
      <c r="BO1262" s="28"/>
      <c r="BT1262" s="202"/>
      <c r="BV1262" s="28"/>
      <c r="BW1262" s="28"/>
      <c r="BX1262" s="28"/>
      <c r="CC1262" s="202"/>
      <c r="CE1262" s="28"/>
      <c r="CF1262" s="28"/>
      <c r="CG1262" s="28"/>
      <c r="CL1262" s="202"/>
      <c r="CN1262" s="28"/>
      <c r="CO1262" s="28"/>
      <c r="CP1262" s="28"/>
      <c r="CU1262" s="202"/>
      <c r="CW1262" s="28"/>
      <c r="CX1262" s="28"/>
      <c r="CY1262" s="28"/>
      <c r="DD1262" s="202"/>
      <c r="DF1262" s="28"/>
      <c r="DG1262" s="28"/>
      <c r="DH1262" s="28"/>
      <c r="DM1262" s="202"/>
      <c r="DO1262" s="28"/>
      <c r="DP1262" s="28"/>
      <c r="DQ1262" s="28"/>
      <c r="DV1262" s="202"/>
      <c r="DX1262" s="28"/>
      <c r="DY1262" s="28"/>
      <c r="DZ1262" s="28"/>
      <c r="EE1262" s="202"/>
      <c r="EG1262" s="28"/>
      <c r="EH1262" s="28"/>
      <c r="EI1262" s="28"/>
      <c r="EN1262" s="202"/>
      <c r="EP1262" s="28"/>
      <c r="EQ1262" s="28"/>
      <c r="ER1262" s="28"/>
      <c r="EW1262" s="202"/>
      <c r="EY1262" s="28"/>
      <c r="EZ1262" s="28"/>
      <c r="FA1262" s="28"/>
      <c r="FF1262" s="202"/>
      <c r="FH1262" s="28"/>
      <c r="FI1262" s="28"/>
      <c r="FJ1262" s="28"/>
      <c r="FO1262" s="202"/>
      <c r="FQ1262" s="28"/>
      <c r="FR1262" s="28"/>
      <c r="FS1262" s="28"/>
      <c r="FX1262" s="202"/>
      <c r="FZ1262" s="28"/>
      <c r="GA1262" s="28"/>
      <c r="GB1262" s="28"/>
      <c r="GG1262" s="202"/>
      <c r="GI1262" s="28"/>
      <c r="GJ1262" s="28"/>
      <c r="GK1262" s="28"/>
      <c r="GP1262" s="202"/>
      <c r="GR1262" s="28"/>
      <c r="GS1262" s="28"/>
      <c r="GT1262" s="28"/>
      <c r="GY1262" s="202"/>
      <c r="HA1262" s="28"/>
      <c r="HB1262" s="28"/>
      <c r="HC1262" s="28"/>
      <c r="HH1262" s="202"/>
      <c r="HJ1262" s="28"/>
      <c r="HK1262" s="28"/>
      <c r="HL1262" s="28"/>
      <c r="HQ1262" s="28"/>
      <c r="HR1262" s="28"/>
      <c r="HS1262" s="28"/>
      <c r="HT1262" s="28"/>
      <c r="HU1262" s="28"/>
      <c r="HV1262" s="28"/>
      <c r="HW1262" s="28"/>
      <c r="HX1262" s="28"/>
      <c r="HY1262" s="28"/>
      <c r="HZ1262" s="28"/>
      <c r="IA1262" s="28"/>
      <c r="IB1262" s="28"/>
      <c r="IC1262" s="28"/>
      <c r="ID1262" s="28"/>
      <c r="IE1262" s="28"/>
      <c r="IF1262" s="28"/>
      <c r="IG1262" s="28"/>
      <c r="IH1262" s="28"/>
      <c r="II1262" s="28"/>
      <c r="IJ1262" s="28"/>
      <c r="IK1262" s="28"/>
      <c r="IL1262" s="28"/>
      <c r="IM1262" s="28"/>
      <c r="IN1262" s="28"/>
      <c r="IO1262" s="28"/>
      <c r="IP1262" s="28"/>
      <c r="IQ1262" s="28"/>
      <c r="IR1262" s="28"/>
      <c r="IS1262" s="28"/>
      <c r="IT1262" s="28"/>
      <c r="IU1262" s="28"/>
      <c r="IV1262" s="28"/>
    </row>
    <row r="1263" spans="1:256" s="54" customFormat="1" ht="18">
      <c r="A1263" s="364" t="s">
        <v>1822</v>
      </c>
      <c r="B1263" s="292"/>
      <c r="C1263" s="292"/>
      <c r="D1263" s="54" t="s">
        <v>135</v>
      </c>
      <c r="E1263" s="54">
        <f t="shared" si="23"/>
        <v>14</v>
      </c>
      <c r="F1263" s="305">
        <f t="shared" si="24"/>
        <v>384</v>
      </c>
      <c r="H1263" s="239">
        <v>198</v>
      </c>
      <c r="I1263" s="28">
        <v>88</v>
      </c>
      <c r="J1263" s="28">
        <v>58</v>
      </c>
      <c r="K1263" s="28">
        <v>40</v>
      </c>
      <c r="L1263" s="28"/>
      <c r="M1263" s="239"/>
      <c r="N1263" s="28"/>
      <c r="R1263" s="202"/>
      <c r="T1263" s="28"/>
      <c r="U1263" s="28"/>
      <c r="V1263" s="28"/>
      <c r="AA1263" s="202"/>
      <c r="AC1263" s="28"/>
      <c r="AD1263" s="28"/>
      <c r="AE1263" s="28"/>
      <c r="AJ1263" s="202"/>
      <c r="AL1263" s="28"/>
      <c r="AM1263" s="28"/>
      <c r="AN1263" s="28"/>
      <c r="AS1263" s="202"/>
      <c r="AU1263" s="28"/>
      <c r="AV1263" s="28"/>
      <c r="AW1263" s="28"/>
      <c r="BB1263" s="202"/>
      <c r="BD1263" s="28"/>
      <c r="BE1263" s="28"/>
      <c r="BF1263" s="28"/>
      <c r="BK1263" s="202"/>
      <c r="BM1263" s="28"/>
      <c r="BN1263" s="28"/>
      <c r="BO1263" s="28"/>
      <c r="BT1263" s="202"/>
      <c r="BV1263" s="28"/>
      <c r="BW1263" s="28"/>
      <c r="BX1263" s="28"/>
      <c r="CC1263" s="202"/>
      <c r="CE1263" s="28"/>
      <c r="CF1263" s="28"/>
      <c r="CG1263" s="28"/>
      <c r="CL1263" s="202"/>
      <c r="CN1263" s="28"/>
      <c r="CO1263" s="28"/>
      <c r="CP1263" s="28"/>
      <c r="CU1263" s="202"/>
      <c r="CW1263" s="28"/>
      <c r="CX1263" s="28"/>
      <c r="CY1263" s="28"/>
      <c r="DD1263" s="202"/>
      <c r="DF1263" s="28"/>
      <c r="DG1263" s="28"/>
      <c r="DH1263" s="28"/>
      <c r="DM1263" s="202"/>
      <c r="DO1263" s="28"/>
      <c r="DP1263" s="28"/>
      <c r="DQ1263" s="28"/>
      <c r="DV1263" s="202"/>
      <c r="DX1263" s="28"/>
      <c r="DY1263" s="28"/>
      <c r="DZ1263" s="28"/>
      <c r="EE1263" s="202"/>
      <c r="EG1263" s="28"/>
      <c r="EH1263" s="28"/>
      <c r="EI1263" s="28"/>
      <c r="EN1263" s="202"/>
      <c r="EP1263" s="28"/>
      <c r="EQ1263" s="28"/>
      <c r="ER1263" s="28"/>
      <c r="EW1263" s="202"/>
      <c r="EY1263" s="28"/>
      <c r="EZ1263" s="28"/>
      <c r="FA1263" s="28"/>
      <c r="FF1263" s="202"/>
      <c r="FH1263" s="28"/>
      <c r="FI1263" s="28"/>
      <c r="FJ1263" s="28"/>
      <c r="FO1263" s="202"/>
      <c r="FQ1263" s="28"/>
      <c r="FR1263" s="28"/>
      <c r="FS1263" s="28"/>
      <c r="FX1263" s="202"/>
      <c r="FZ1263" s="28"/>
      <c r="GA1263" s="28"/>
      <c r="GB1263" s="28"/>
      <c r="GG1263" s="202"/>
      <c r="GI1263" s="28"/>
      <c r="GJ1263" s="28"/>
      <c r="GK1263" s="28"/>
      <c r="GP1263" s="202"/>
      <c r="GR1263" s="28"/>
      <c r="GS1263" s="28"/>
      <c r="GT1263" s="28"/>
      <c r="GY1263" s="202"/>
      <c r="HA1263" s="28"/>
      <c r="HB1263" s="28"/>
      <c r="HC1263" s="28"/>
      <c r="HH1263" s="202"/>
      <c r="HJ1263" s="28"/>
      <c r="HK1263" s="28"/>
      <c r="HL1263" s="28"/>
      <c r="HQ1263" s="28"/>
      <c r="HR1263" s="28"/>
      <c r="HS1263" s="28"/>
      <c r="HT1263" s="28"/>
      <c r="HU1263" s="28"/>
      <c r="HV1263" s="28"/>
      <c r="HW1263" s="28"/>
      <c r="HX1263" s="28"/>
      <c r="HY1263" s="28"/>
      <c r="HZ1263" s="28"/>
      <c r="IA1263" s="28"/>
      <c r="IB1263" s="28"/>
      <c r="IC1263" s="28"/>
      <c r="ID1263" s="28"/>
      <c r="IE1263" s="28"/>
      <c r="IF1263" s="28"/>
      <c r="IG1263" s="28"/>
      <c r="IH1263" s="28"/>
      <c r="II1263" s="28"/>
      <c r="IJ1263" s="28"/>
      <c r="IK1263" s="28"/>
      <c r="IL1263" s="28"/>
      <c r="IM1263" s="28"/>
      <c r="IN1263" s="28"/>
      <c r="IO1263" s="28"/>
      <c r="IP1263" s="28"/>
      <c r="IQ1263" s="28"/>
      <c r="IR1263" s="28"/>
      <c r="IS1263" s="28"/>
      <c r="IT1263" s="28"/>
      <c r="IU1263" s="28"/>
      <c r="IV1263" s="28"/>
    </row>
    <row r="1264" spans="1:256" s="54" customFormat="1" ht="18">
      <c r="A1264" s="364" t="s">
        <v>737</v>
      </c>
      <c r="B1264" s="292"/>
      <c r="C1264" s="292"/>
      <c r="D1264" s="54" t="s">
        <v>132</v>
      </c>
      <c r="E1264" s="54">
        <f t="shared" si="23"/>
        <v>1</v>
      </c>
      <c r="F1264" s="305">
        <f t="shared" si="24"/>
        <v>83</v>
      </c>
      <c r="H1264" s="28">
        <v>47</v>
      </c>
      <c r="I1264" s="28">
        <v>28</v>
      </c>
      <c r="J1264" s="28">
        <v>8</v>
      </c>
      <c r="K1264" s="28"/>
      <c r="L1264" s="28"/>
      <c r="M1264" s="28"/>
      <c r="N1264" s="28"/>
      <c r="R1264" s="202"/>
      <c r="T1264" s="28"/>
      <c r="U1264" s="28"/>
      <c r="V1264" s="28"/>
      <c r="AA1264" s="202"/>
      <c r="AC1264" s="28"/>
      <c r="AD1264" s="28"/>
      <c r="AE1264" s="28"/>
      <c r="AJ1264" s="202"/>
      <c r="AL1264" s="28"/>
      <c r="AM1264" s="28"/>
      <c r="AN1264" s="28"/>
      <c r="AS1264" s="202"/>
      <c r="AU1264" s="28"/>
      <c r="AV1264" s="28"/>
      <c r="AW1264" s="28"/>
      <c r="BB1264" s="202"/>
      <c r="BD1264" s="28"/>
      <c r="BE1264" s="28"/>
      <c r="BF1264" s="28"/>
      <c r="BK1264" s="202"/>
      <c r="BM1264" s="28"/>
      <c r="BN1264" s="28"/>
      <c r="BO1264" s="28"/>
      <c r="BT1264" s="202"/>
      <c r="BV1264" s="28"/>
      <c r="BW1264" s="28"/>
      <c r="BX1264" s="28"/>
      <c r="CC1264" s="202"/>
      <c r="CE1264" s="28"/>
      <c r="CF1264" s="28"/>
      <c r="CG1264" s="28"/>
      <c r="CL1264" s="202"/>
      <c r="CN1264" s="28"/>
      <c r="CO1264" s="28"/>
      <c r="CP1264" s="28"/>
      <c r="CU1264" s="202"/>
      <c r="CW1264" s="28"/>
      <c r="CX1264" s="28"/>
      <c r="CY1264" s="28"/>
      <c r="DD1264" s="202"/>
      <c r="DF1264" s="28"/>
      <c r="DG1264" s="28"/>
      <c r="DH1264" s="28"/>
      <c r="DM1264" s="202"/>
      <c r="DO1264" s="28"/>
      <c r="DP1264" s="28"/>
      <c r="DQ1264" s="28"/>
      <c r="DV1264" s="202"/>
      <c r="DX1264" s="28"/>
      <c r="DY1264" s="28"/>
      <c r="DZ1264" s="28"/>
      <c r="EE1264" s="202"/>
      <c r="EG1264" s="28"/>
      <c r="EH1264" s="28"/>
      <c r="EI1264" s="28"/>
      <c r="EN1264" s="202"/>
      <c r="EP1264" s="28"/>
      <c r="EQ1264" s="28"/>
      <c r="ER1264" s="28"/>
      <c r="EW1264" s="202"/>
      <c r="EY1264" s="28"/>
      <c r="EZ1264" s="28"/>
      <c r="FA1264" s="28"/>
      <c r="FF1264" s="202"/>
      <c r="FH1264" s="28"/>
      <c r="FI1264" s="28"/>
      <c r="FJ1264" s="28"/>
      <c r="FO1264" s="202"/>
      <c r="FQ1264" s="28"/>
      <c r="FR1264" s="28"/>
      <c r="FS1264" s="28"/>
      <c r="FX1264" s="202"/>
      <c r="FZ1264" s="28"/>
      <c r="GA1264" s="28"/>
      <c r="GB1264" s="28"/>
      <c r="GG1264" s="202"/>
      <c r="GI1264" s="28"/>
      <c r="GJ1264" s="28"/>
      <c r="GK1264" s="28"/>
      <c r="GP1264" s="202"/>
      <c r="GR1264" s="28"/>
      <c r="GS1264" s="28"/>
      <c r="GT1264" s="28"/>
      <c r="GY1264" s="202"/>
      <c r="HA1264" s="28"/>
      <c r="HB1264" s="28"/>
      <c r="HC1264" s="28"/>
      <c r="HH1264" s="202"/>
      <c r="HJ1264" s="28"/>
      <c r="HK1264" s="28"/>
      <c r="HL1264" s="28"/>
      <c r="HQ1264" s="28"/>
      <c r="HR1264" s="28"/>
      <c r="HS1264" s="28"/>
      <c r="HT1264" s="28"/>
      <c r="HU1264" s="28"/>
      <c r="HV1264" s="28"/>
      <c r="HW1264" s="28"/>
      <c r="HX1264" s="28"/>
      <c r="HY1264" s="28"/>
      <c r="HZ1264" s="28"/>
      <c r="IA1264" s="28"/>
      <c r="IB1264" s="28"/>
      <c r="IC1264" s="28"/>
      <c r="ID1264" s="28"/>
      <c r="IE1264" s="28"/>
      <c r="IF1264" s="28"/>
      <c r="IG1264" s="28"/>
      <c r="IH1264" s="28"/>
      <c r="II1264" s="28"/>
      <c r="IJ1264" s="28"/>
      <c r="IK1264" s="28"/>
      <c r="IL1264" s="28"/>
      <c r="IM1264" s="28"/>
      <c r="IN1264" s="28"/>
      <c r="IO1264" s="28"/>
      <c r="IP1264" s="28"/>
      <c r="IQ1264" s="28"/>
      <c r="IR1264" s="28"/>
      <c r="IS1264" s="28"/>
      <c r="IT1264" s="28"/>
      <c r="IU1264" s="28"/>
      <c r="IV1264" s="28"/>
    </row>
    <row r="1265" spans="1:256" s="54" customFormat="1" ht="18">
      <c r="A1265" s="364" t="s">
        <v>1303</v>
      </c>
      <c r="B1265" s="28"/>
      <c r="C1265" s="292"/>
      <c r="D1265" s="365" t="s">
        <v>129</v>
      </c>
      <c r="E1265" s="54">
        <f t="shared" si="23"/>
        <v>0</v>
      </c>
      <c r="F1265" s="305">
        <f t="shared" si="24"/>
        <v>3</v>
      </c>
      <c r="H1265" s="28"/>
      <c r="I1265" s="28"/>
      <c r="J1265" s="28"/>
      <c r="K1265" s="28">
        <v>3</v>
      </c>
      <c r="L1265" s="28"/>
      <c r="M1265" s="28"/>
      <c r="N1265" s="28"/>
      <c r="R1265" s="202"/>
      <c r="T1265" s="28"/>
      <c r="U1265" s="28"/>
      <c r="V1265" s="28"/>
      <c r="AA1265" s="202"/>
      <c r="AC1265" s="28"/>
      <c r="AD1265" s="28"/>
      <c r="AE1265" s="28"/>
      <c r="AJ1265" s="202"/>
      <c r="AL1265" s="28"/>
      <c r="AM1265" s="28"/>
      <c r="AN1265" s="28"/>
      <c r="AS1265" s="202"/>
      <c r="AU1265" s="28"/>
      <c r="AV1265" s="28"/>
      <c r="AW1265" s="28"/>
      <c r="BB1265" s="202"/>
      <c r="BD1265" s="28"/>
      <c r="BE1265" s="28"/>
      <c r="BF1265" s="28"/>
      <c r="BK1265" s="202"/>
      <c r="BM1265" s="28"/>
      <c r="BN1265" s="28"/>
      <c r="BO1265" s="28"/>
      <c r="BT1265" s="202"/>
      <c r="BV1265" s="28"/>
      <c r="BW1265" s="28"/>
      <c r="BX1265" s="28"/>
      <c r="CC1265" s="202"/>
      <c r="CE1265" s="28"/>
      <c r="CF1265" s="28"/>
      <c r="CG1265" s="28"/>
      <c r="CL1265" s="202"/>
      <c r="CN1265" s="28"/>
      <c r="CO1265" s="28"/>
      <c r="CP1265" s="28"/>
      <c r="CU1265" s="202"/>
      <c r="CW1265" s="28"/>
      <c r="CX1265" s="28"/>
      <c r="CY1265" s="28"/>
      <c r="DD1265" s="202"/>
      <c r="DF1265" s="28"/>
      <c r="DG1265" s="28"/>
      <c r="DH1265" s="28"/>
      <c r="DM1265" s="202"/>
      <c r="DO1265" s="28"/>
      <c r="DP1265" s="28"/>
      <c r="DQ1265" s="28"/>
      <c r="DV1265" s="202"/>
      <c r="DX1265" s="28"/>
      <c r="DY1265" s="28"/>
      <c r="DZ1265" s="28"/>
      <c r="EE1265" s="202"/>
      <c r="EG1265" s="28"/>
      <c r="EH1265" s="28"/>
      <c r="EI1265" s="28"/>
      <c r="EN1265" s="202"/>
      <c r="EP1265" s="28"/>
      <c r="EQ1265" s="28"/>
      <c r="ER1265" s="28"/>
      <c r="EW1265" s="202"/>
      <c r="EY1265" s="28"/>
      <c r="EZ1265" s="28"/>
      <c r="FA1265" s="28"/>
      <c r="FF1265" s="202"/>
      <c r="FH1265" s="28"/>
      <c r="FI1265" s="28"/>
      <c r="FJ1265" s="28"/>
      <c r="FO1265" s="202"/>
      <c r="FQ1265" s="28"/>
      <c r="FR1265" s="28"/>
      <c r="FS1265" s="28"/>
      <c r="FX1265" s="202"/>
      <c r="FZ1265" s="28"/>
      <c r="GA1265" s="28"/>
      <c r="GB1265" s="28"/>
      <c r="GG1265" s="202"/>
      <c r="GI1265" s="28"/>
      <c r="GJ1265" s="28"/>
      <c r="GK1265" s="28"/>
      <c r="GP1265" s="202"/>
      <c r="GR1265" s="28"/>
      <c r="GS1265" s="28"/>
      <c r="GT1265" s="28"/>
      <c r="GY1265" s="202"/>
      <c r="HA1265" s="28"/>
      <c r="HB1265" s="28"/>
      <c r="HC1265" s="28"/>
      <c r="HH1265" s="202"/>
      <c r="HJ1265" s="28"/>
      <c r="HK1265" s="28"/>
      <c r="HL1265" s="28"/>
      <c r="HQ1265" s="28"/>
      <c r="HR1265" s="28"/>
      <c r="HS1265" s="28"/>
      <c r="HT1265" s="28"/>
      <c r="HU1265" s="28"/>
      <c r="HV1265" s="28"/>
      <c r="HW1265" s="28"/>
      <c r="HX1265" s="28"/>
      <c r="HY1265" s="28"/>
      <c r="HZ1265" s="28"/>
      <c r="IA1265" s="28"/>
      <c r="IB1265" s="28"/>
      <c r="IC1265" s="28"/>
      <c r="ID1265" s="28"/>
      <c r="IE1265" s="28"/>
      <c r="IF1265" s="28"/>
      <c r="IG1265" s="28"/>
      <c r="IH1265" s="28"/>
      <c r="II1265" s="28"/>
      <c r="IJ1265" s="28"/>
      <c r="IK1265" s="28"/>
      <c r="IL1265" s="28"/>
      <c r="IM1265" s="28"/>
      <c r="IN1265" s="28"/>
      <c r="IO1265" s="28"/>
      <c r="IP1265" s="28"/>
      <c r="IQ1265" s="28"/>
      <c r="IR1265" s="28"/>
      <c r="IS1265" s="28"/>
      <c r="IT1265" s="28"/>
      <c r="IU1265" s="28"/>
      <c r="IV1265" s="28"/>
    </row>
    <row r="1266" spans="1:256" s="54" customFormat="1" ht="18">
      <c r="A1266" s="364" t="s">
        <v>729</v>
      </c>
      <c r="B1266" s="292"/>
      <c r="C1266" s="292"/>
      <c r="D1266" s="54" t="s">
        <v>132</v>
      </c>
      <c r="E1266" s="54">
        <f t="shared" si="23"/>
        <v>14</v>
      </c>
      <c r="F1266" s="305">
        <f t="shared" si="24"/>
        <v>53</v>
      </c>
      <c r="H1266" s="28">
        <v>39</v>
      </c>
      <c r="I1266" s="28"/>
      <c r="J1266" s="28">
        <v>14</v>
      </c>
      <c r="K1266" s="28"/>
      <c r="L1266" s="28"/>
      <c r="M1266" s="28"/>
      <c r="N1266" s="28"/>
      <c r="R1266" s="202"/>
      <c r="T1266" s="28"/>
      <c r="U1266" s="28"/>
      <c r="V1266" s="28"/>
      <c r="AA1266" s="202"/>
      <c r="AC1266" s="28"/>
      <c r="AD1266" s="28"/>
      <c r="AE1266" s="28"/>
      <c r="AJ1266" s="202"/>
      <c r="AL1266" s="28"/>
      <c r="AM1266" s="28"/>
      <c r="AN1266" s="28"/>
      <c r="AS1266" s="202"/>
      <c r="AU1266" s="28"/>
      <c r="AV1266" s="28"/>
      <c r="AW1266" s="28"/>
      <c r="BB1266" s="202"/>
      <c r="BD1266" s="28"/>
      <c r="BE1266" s="28"/>
      <c r="BF1266" s="28"/>
      <c r="BK1266" s="202"/>
      <c r="BM1266" s="28"/>
      <c r="BN1266" s="28"/>
      <c r="BO1266" s="28"/>
      <c r="BT1266" s="202"/>
      <c r="BV1266" s="28"/>
      <c r="BW1266" s="28"/>
      <c r="BX1266" s="28"/>
      <c r="CC1266" s="202"/>
      <c r="CE1266" s="28"/>
      <c r="CF1266" s="28"/>
      <c r="CG1266" s="28"/>
      <c r="CL1266" s="202"/>
      <c r="CN1266" s="28"/>
      <c r="CO1266" s="28"/>
      <c r="CP1266" s="28"/>
      <c r="CU1266" s="202"/>
      <c r="CW1266" s="28"/>
      <c r="CX1266" s="28"/>
      <c r="CY1266" s="28"/>
      <c r="DD1266" s="202"/>
      <c r="DF1266" s="28"/>
      <c r="DG1266" s="28"/>
      <c r="DH1266" s="28"/>
      <c r="DM1266" s="202"/>
      <c r="DO1266" s="28"/>
      <c r="DP1266" s="28"/>
      <c r="DQ1266" s="28"/>
      <c r="DV1266" s="202"/>
      <c r="DX1266" s="28"/>
      <c r="DY1266" s="28"/>
      <c r="DZ1266" s="28"/>
      <c r="EE1266" s="202"/>
      <c r="EG1266" s="28"/>
      <c r="EH1266" s="28"/>
      <c r="EI1266" s="28"/>
      <c r="EN1266" s="202"/>
      <c r="EP1266" s="28"/>
      <c r="EQ1266" s="28"/>
      <c r="ER1266" s="28"/>
      <c r="EW1266" s="202"/>
      <c r="EY1266" s="28"/>
      <c r="EZ1266" s="28"/>
      <c r="FA1266" s="28"/>
      <c r="FF1266" s="202"/>
      <c r="FH1266" s="28"/>
      <c r="FI1266" s="28"/>
      <c r="FJ1266" s="28"/>
      <c r="FO1266" s="202"/>
      <c r="FQ1266" s="28"/>
      <c r="FR1266" s="28"/>
      <c r="FS1266" s="28"/>
      <c r="FX1266" s="202"/>
      <c r="FZ1266" s="28"/>
      <c r="GA1266" s="28"/>
      <c r="GB1266" s="28"/>
      <c r="GG1266" s="202"/>
      <c r="GI1266" s="28"/>
      <c r="GJ1266" s="28"/>
      <c r="GK1266" s="28"/>
      <c r="GP1266" s="202"/>
      <c r="GR1266" s="28"/>
      <c r="GS1266" s="28"/>
      <c r="GT1266" s="28"/>
      <c r="GY1266" s="202"/>
      <c r="HA1266" s="28"/>
      <c r="HB1266" s="28"/>
      <c r="HC1266" s="28"/>
      <c r="HH1266" s="202"/>
      <c r="HJ1266" s="28"/>
      <c r="HK1266" s="28"/>
      <c r="HL1266" s="28"/>
      <c r="HQ1266" s="28"/>
      <c r="HR1266" s="28"/>
      <c r="HS1266" s="28"/>
      <c r="HT1266" s="28"/>
      <c r="HU1266" s="28"/>
      <c r="HV1266" s="28"/>
      <c r="HW1266" s="28"/>
      <c r="HX1266" s="28"/>
      <c r="HY1266" s="28"/>
      <c r="HZ1266" s="28"/>
      <c r="IA1266" s="28"/>
      <c r="IB1266" s="28"/>
      <c r="IC1266" s="28"/>
      <c r="ID1266" s="28"/>
      <c r="IE1266" s="28"/>
      <c r="IF1266" s="28"/>
      <c r="IG1266" s="28"/>
      <c r="IH1266" s="28"/>
      <c r="II1266" s="28"/>
      <c r="IJ1266" s="28"/>
      <c r="IK1266" s="28"/>
      <c r="IL1266" s="28"/>
      <c r="IM1266" s="28"/>
      <c r="IN1266" s="28"/>
      <c r="IO1266" s="28"/>
      <c r="IP1266" s="28"/>
      <c r="IQ1266" s="28"/>
      <c r="IR1266" s="28"/>
      <c r="IS1266" s="28"/>
      <c r="IT1266" s="28"/>
      <c r="IU1266" s="28"/>
      <c r="IV1266" s="28"/>
    </row>
    <row r="1267" spans="1:256" s="54" customFormat="1" ht="18">
      <c r="A1267" s="364" t="s">
        <v>433</v>
      </c>
      <c r="B1267" s="28"/>
      <c r="C1267" s="292"/>
      <c r="D1267" s="54" t="s">
        <v>138</v>
      </c>
      <c r="E1267" s="54">
        <f t="shared" ref="E1267:E1330" si="25">COUNTIF($A$481:$AHO$554,A1267)</f>
        <v>67</v>
      </c>
      <c r="F1267" s="305">
        <f t="shared" si="24"/>
        <v>479</v>
      </c>
      <c r="G1267" s="54">
        <v>33</v>
      </c>
      <c r="H1267" s="239">
        <v>446</v>
      </c>
      <c r="I1267" s="28"/>
      <c r="J1267" s="28"/>
      <c r="K1267" s="28"/>
      <c r="L1267" s="28"/>
      <c r="M1267" s="239"/>
      <c r="N1267" s="28"/>
      <c r="R1267" s="202"/>
      <c r="T1267" s="28"/>
      <c r="U1267" s="28"/>
      <c r="V1267" s="28"/>
      <c r="AA1267" s="202"/>
      <c r="AC1267" s="28"/>
      <c r="AD1267" s="28"/>
      <c r="AE1267" s="28"/>
      <c r="AJ1267" s="202"/>
      <c r="AL1267" s="28"/>
      <c r="AM1267" s="28"/>
      <c r="AN1267" s="28"/>
      <c r="AS1267" s="202"/>
      <c r="AU1267" s="28"/>
      <c r="AV1267" s="28"/>
      <c r="AW1267" s="28"/>
      <c r="BB1267" s="202"/>
      <c r="BD1267" s="28"/>
      <c r="BE1267" s="28"/>
      <c r="BF1267" s="28"/>
      <c r="BK1267" s="202"/>
      <c r="BM1267" s="28"/>
      <c r="BN1267" s="28"/>
      <c r="BO1267" s="28"/>
      <c r="BT1267" s="202"/>
      <c r="BV1267" s="28"/>
      <c r="BW1267" s="28"/>
      <c r="BX1267" s="28"/>
      <c r="CC1267" s="202"/>
      <c r="CE1267" s="28"/>
      <c r="CF1267" s="28"/>
      <c r="CG1267" s="28"/>
      <c r="CL1267" s="202"/>
      <c r="CN1267" s="28"/>
      <c r="CO1267" s="28"/>
      <c r="CP1267" s="28"/>
      <c r="CU1267" s="202"/>
      <c r="CW1267" s="28"/>
      <c r="CX1267" s="28"/>
      <c r="CY1267" s="28"/>
      <c r="DD1267" s="202"/>
      <c r="DF1267" s="28"/>
      <c r="DG1267" s="28"/>
      <c r="DH1267" s="28"/>
      <c r="DM1267" s="202"/>
      <c r="DO1267" s="28"/>
      <c r="DP1267" s="28"/>
      <c r="DQ1267" s="28"/>
      <c r="DV1267" s="202"/>
      <c r="DX1267" s="28"/>
      <c r="DY1267" s="28"/>
      <c r="DZ1267" s="28"/>
      <c r="EE1267" s="202"/>
      <c r="EG1267" s="28"/>
      <c r="EH1267" s="28"/>
      <c r="EI1267" s="28"/>
      <c r="EN1267" s="202"/>
      <c r="EP1267" s="28"/>
      <c r="EQ1267" s="28"/>
      <c r="ER1267" s="28"/>
      <c r="EW1267" s="202"/>
      <c r="EY1267" s="28"/>
      <c r="EZ1267" s="28"/>
      <c r="FA1267" s="28"/>
      <c r="FF1267" s="202"/>
      <c r="FH1267" s="28"/>
      <c r="FI1267" s="28"/>
      <c r="FJ1267" s="28"/>
      <c r="FO1267" s="202"/>
      <c r="FQ1267" s="28"/>
      <c r="FR1267" s="28"/>
      <c r="FS1267" s="28"/>
      <c r="FX1267" s="202"/>
      <c r="FZ1267" s="28"/>
      <c r="GA1267" s="28"/>
      <c r="GB1267" s="28"/>
      <c r="GG1267" s="202"/>
      <c r="GI1267" s="28"/>
      <c r="GJ1267" s="28"/>
      <c r="GK1267" s="28"/>
      <c r="GP1267" s="202"/>
      <c r="GR1267" s="28"/>
      <c r="GS1267" s="28"/>
      <c r="GT1267" s="28"/>
      <c r="GY1267" s="202"/>
      <c r="HA1267" s="28"/>
      <c r="HB1267" s="28"/>
      <c r="HC1267" s="28"/>
      <c r="HH1267" s="202"/>
      <c r="HJ1267" s="28"/>
      <c r="HK1267" s="28"/>
      <c r="HL1267" s="28"/>
      <c r="HQ1267" s="28"/>
      <c r="HR1267" s="28"/>
      <c r="HS1267" s="28"/>
      <c r="HT1267" s="28"/>
      <c r="HU1267" s="28"/>
      <c r="HV1267" s="28"/>
      <c r="HW1267" s="28"/>
      <c r="HX1267" s="28"/>
      <c r="HY1267" s="28"/>
      <c r="HZ1267" s="28"/>
      <c r="IA1267" s="28"/>
      <c r="IB1267" s="28"/>
      <c r="IC1267" s="28"/>
      <c r="ID1267" s="28"/>
      <c r="IE1267" s="28"/>
      <c r="IF1267" s="28"/>
      <c r="IG1267" s="28"/>
      <c r="IH1267" s="28"/>
      <c r="II1267" s="28"/>
      <c r="IJ1267" s="28"/>
      <c r="IK1267" s="28"/>
      <c r="IL1267" s="28"/>
      <c r="IM1267" s="28"/>
      <c r="IN1267" s="28"/>
      <c r="IO1267" s="28"/>
      <c r="IP1267" s="28"/>
      <c r="IQ1267" s="28"/>
      <c r="IR1267" s="28"/>
      <c r="IS1267" s="28"/>
      <c r="IT1267" s="28"/>
      <c r="IU1267" s="28"/>
      <c r="IV1267" s="28"/>
    </row>
    <row r="1268" spans="1:256" s="54" customFormat="1" ht="18">
      <c r="A1268" s="364" t="s">
        <v>716</v>
      </c>
      <c r="B1268" s="28"/>
      <c r="C1268" s="292"/>
      <c r="D1268" s="365" t="s">
        <v>129</v>
      </c>
      <c r="E1268" s="54">
        <f t="shared" si="25"/>
        <v>0</v>
      </c>
      <c r="F1268" s="305">
        <f t="shared" ref="F1268:F1331" si="26">SUM(G1268:L1268)</f>
        <v>6</v>
      </c>
      <c r="G1268" s="54">
        <v>2</v>
      </c>
      <c r="H1268" s="28"/>
      <c r="I1268" s="28">
        <v>4</v>
      </c>
      <c r="J1268" s="28"/>
      <c r="K1268" s="28"/>
      <c r="L1268" s="28"/>
      <c r="M1268" s="28"/>
      <c r="N1268" s="28"/>
      <c r="R1268" s="202"/>
      <c r="T1268" s="28"/>
      <c r="U1268" s="28"/>
      <c r="V1268" s="28"/>
      <c r="AA1268" s="202"/>
      <c r="AC1268" s="28"/>
      <c r="AD1268" s="28"/>
      <c r="AE1268" s="28"/>
      <c r="AJ1268" s="202"/>
      <c r="AL1268" s="28"/>
      <c r="AM1268" s="28"/>
      <c r="AN1268" s="28"/>
      <c r="AS1268" s="202"/>
      <c r="AU1268" s="28"/>
      <c r="AV1268" s="28"/>
      <c r="AW1268" s="28"/>
      <c r="BB1268" s="202"/>
      <c r="BD1268" s="28"/>
      <c r="BE1268" s="28"/>
      <c r="BF1268" s="28"/>
      <c r="BK1268" s="202"/>
      <c r="BM1268" s="28"/>
      <c r="BN1268" s="28"/>
      <c r="BO1268" s="28"/>
      <c r="BT1268" s="202"/>
      <c r="BV1268" s="28"/>
      <c r="BW1268" s="28"/>
      <c r="BX1268" s="28"/>
      <c r="CC1268" s="202"/>
      <c r="CE1268" s="28"/>
      <c r="CF1268" s="28"/>
      <c r="CG1268" s="28"/>
      <c r="CL1268" s="202"/>
      <c r="CN1268" s="28"/>
      <c r="CO1268" s="28"/>
      <c r="CP1268" s="28"/>
      <c r="CU1268" s="202"/>
      <c r="CW1268" s="28"/>
      <c r="CX1268" s="28"/>
      <c r="CY1268" s="28"/>
      <c r="DD1268" s="202"/>
      <c r="DF1268" s="28"/>
      <c r="DG1268" s="28"/>
      <c r="DH1268" s="28"/>
      <c r="DM1268" s="202"/>
      <c r="DO1268" s="28"/>
      <c r="DP1268" s="28"/>
      <c r="DQ1268" s="28"/>
      <c r="DV1268" s="202"/>
      <c r="DX1268" s="28"/>
      <c r="DY1268" s="28"/>
      <c r="DZ1268" s="28"/>
      <c r="EE1268" s="202"/>
      <c r="EG1268" s="28"/>
      <c r="EH1268" s="28"/>
      <c r="EI1268" s="28"/>
      <c r="EN1268" s="202"/>
      <c r="EP1268" s="28"/>
      <c r="EQ1268" s="28"/>
      <c r="ER1268" s="28"/>
      <c r="EW1268" s="202"/>
      <c r="EY1268" s="28"/>
      <c r="EZ1268" s="28"/>
      <c r="FA1268" s="28"/>
      <c r="FF1268" s="202"/>
      <c r="FH1268" s="28"/>
      <c r="FI1268" s="28"/>
      <c r="FJ1268" s="28"/>
      <c r="FO1268" s="202"/>
      <c r="FQ1268" s="28"/>
      <c r="FR1268" s="28"/>
      <c r="FS1268" s="28"/>
      <c r="FX1268" s="202"/>
      <c r="FZ1268" s="28"/>
      <c r="GA1268" s="28"/>
      <c r="GB1268" s="28"/>
      <c r="GG1268" s="202"/>
      <c r="GI1268" s="28"/>
      <c r="GJ1268" s="28"/>
      <c r="GK1268" s="28"/>
      <c r="GP1268" s="202"/>
      <c r="GR1268" s="28"/>
      <c r="GS1268" s="28"/>
      <c r="GT1268" s="28"/>
      <c r="GY1268" s="202"/>
      <c r="HA1268" s="28"/>
      <c r="HB1268" s="28"/>
      <c r="HC1268" s="28"/>
      <c r="HH1268" s="202"/>
      <c r="HJ1268" s="28"/>
      <c r="HK1268" s="28"/>
      <c r="HL1268" s="28"/>
      <c r="HQ1268" s="28"/>
      <c r="HR1268" s="28"/>
      <c r="HS1268" s="28"/>
      <c r="HT1268" s="28"/>
      <c r="HU1268" s="28"/>
      <c r="HV1268" s="28"/>
      <c r="HW1268" s="28"/>
      <c r="HX1268" s="28"/>
      <c r="HY1268" s="28"/>
      <c r="HZ1268" s="28"/>
      <c r="IA1268" s="28"/>
      <c r="IB1268" s="28"/>
      <c r="IC1268" s="28"/>
      <c r="ID1268" s="28"/>
      <c r="IE1268" s="28"/>
      <c r="IF1268" s="28"/>
      <c r="IG1268" s="28"/>
      <c r="IH1268" s="28"/>
      <c r="II1268" s="28"/>
      <c r="IJ1268" s="28"/>
      <c r="IK1268" s="28"/>
      <c r="IL1268" s="28"/>
      <c r="IM1268" s="28"/>
      <c r="IN1268" s="28"/>
      <c r="IO1268" s="28"/>
      <c r="IP1268" s="28"/>
      <c r="IQ1268" s="28"/>
      <c r="IR1268" s="28"/>
      <c r="IS1268" s="28"/>
      <c r="IT1268" s="28"/>
      <c r="IU1268" s="28"/>
      <c r="IV1268" s="28"/>
    </row>
    <row r="1269" spans="1:256" s="54" customFormat="1" ht="18">
      <c r="A1269" s="364" t="s">
        <v>1386</v>
      </c>
      <c r="B1269" s="28"/>
      <c r="C1269" s="292"/>
      <c r="D1269" s="365" t="s">
        <v>129</v>
      </c>
      <c r="E1269" s="54">
        <f t="shared" si="25"/>
        <v>0</v>
      </c>
      <c r="F1269" s="305">
        <f t="shared" si="26"/>
        <v>0</v>
      </c>
      <c r="H1269" s="28"/>
      <c r="I1269" s="28"/>
      <c r="J1269" s="28"/>
      <c r="K1269" s="28"/>
      <c r="L1269" s="28"/>
      <c r="M1269" s="28"/>
      <c r="N1269" s="28"/>
      <c r="R1269" s="202"/>
      <c r="T1269" s="28"/>
      <c r="U1269" s="28"/>
      <c r="V1269" s="28"/>
      <c r="AA1269" s="202"/>
      <c r="AC1269" s="28"/>
      <c r="AD1269" s="28"/>
      <c r="AE1269" s="28"/>
      <c r="AJ1269" s="202"/>
      <c r="AL1269" s="28"/>
      <c r="AM1269" s="28"/>
      <c r="AN1269" s="28"/>
      <c r="AS1269" s="202"/>
      <c r="AU1269" s="28"/>
      <c r="AV1269" s="28"/>
      <c r="AW1269" s="28"/>
      <c r="BB1269" s="202"/>
      <c r="BD1269" s="28"/>
      <c r="BE1269" s="28"/>
      <c r="BF1269" s="28"/>
      <c r="BK1269" s="202"/>
      <c r="BM1269" s="28"/>
      <c r="BN1269" s="28"/>
      <c r="BO1269" s="28"/>
      <c r="BT1269" s="202"/>
      <c r="BV1269" s="28"/>
      <c r="BW1269" s="28"/>
      <c r="BX1269" s="28"/>
      <c r="CC1269" s="202"/>
      <c r="CE1269" s="28"/>
      <c r="CF1269" s="28"/>
      <c r="CG1269" s="28"/>
      <c r="CL1269" s="202"/>
      <c r="CN1269" s="28"/>
      <c r="CO1269" s="28"/>
      <c r="CP1269" s="28"/>
      <c r="CU1269" s="202"/>
      <c r="CW1269" s="28"/>
      <c r="CX1269" s="28"/>
      <c r="CY1269" s="28"/>
      <c r="DD1269" s="202"/>
      <c r="DF1269" s="28"/>
      <c r="DG1269" s="28"/>
      <c r="DH1269" s="28"/>
      <c r="DM1269" s="202"/>
      <c r="DO1269" s="28"/>
      <c r="DP1269" s="28"/>
      <c r="DQ1269" s="28"/>
      <c r="DV1269" s="202"/>
      <c r="DX1269" s="28"/>
      <c r="DY1269" s="28"/>
      <c r="DZ1269" s="28"/>
      <c r="EE1269" s="202"/>
      <c r="EG1269" s="28"/>
      <c r="EH1269" s="28"/>
      <c r="EI1269" s="28"/>
      <c r="EN1269" s="202"/>
      <c r="EP1269" s="28"/>
      <c r="EQ1269" s="28"/>
      <c r="ER1269" s="28"/>
      <c r="EW1269" s="202"/>
      <c r="EY1269" s="28"/>
      <c r="EZ1269" s="28"/>
      <c r="FA1269" s="28"/>
      <c r="FF1269" s="202"/>
      <c r="FH1269" s="28"/>
      <c r="FI1269" s="28"/>
      <c r="FJ1269" s="28"/>
      <c r="FO1269" s="202"/>
      <c r="FQ1269" s="28"/>
      <c r="FR1269" s="28"/>
      <c r="FS1269" s="28"/>
      <c r="FX1269" s="202"/>
      <c r="FZ1269" s="28"/>
      <c r="GA1269" s="28"/>
      <c r="GB1269" s="28"/>
      <c r="GG1269" s="202"/>
      <c r="GI1269" s="28"/>
      <c r="GJ1269" s="28"/>
      <c r="GK1269" s="28"/>
      <c r="GP1269" s="202"/>
      <c r="GR1269" s="28"/>
      <c r="GS1269" s="28"/>
      <c r="GT1269" s="28"/>
      <c r="GY1269" s="202"/>
      <c r="HA1269" s="28"/>
      <c r="HB1269" s="28"/>
      <c r="HC1269" s="28"/>
      <c r="HH1269" s="202"/>
      <c r="HJ1269" s="28"/>
      <c r="HK1269" s="28"/>
      <c r="HL1269" s="28"/>
      <c r="HQ1269" s="28"/>
      <c r="HR1269" s="28"/>
      <c r="HS1269" s="28"/>
      <c r="HT1269" s="28"/>
      <c r="HU1269" s="28"/>
      <c r="HV1269" s="28"/>
      <c r="HW1269" s="28"/>
      <c r="HX1269" s="28"/>
      <c r="HY1269" s="28"/>
      <c r="HZ1269" s="28"/>
      <c r="IA1269" s="28"/>
      <c r="IB1269" s="28"/>
      <c r="IC1269" s="28"/>
      <c r="ID1269" s="28"/>
      <c r="IE1269" s="28"/>
      <c r="IF1269" s="28"/>
      <c r="IG1269" s="28"/>
      <c r="IH1269" s="28"/>
      <c r="II1269" s="28"/>
      <c r="IJ1269" s="28"/>
      <c r="IK1269" s="28"/>
      <c r="IL1269" s="28"/>
      <c r="IM1269" s="28"/>
      <c r="IN1269" s="28"/>
      <c r="IO1269" s="28"/>
      <c r="IP1269" s="28"/>
      <c r="IQ1269" s="28"/>
      <c r="IR1269" s="28"/>
      <c r="IS1269" s="28"/>
      <c r="IT1269" s="28"/>
      <c r="IU1269" s="28"/>
      <c r="IV1269" s="28"/>
    </row>
    <row r="1270" spans="1:256" s="54" customFormat="1" ht="18">
      <c r="A1270" s="364" t="s">
        <v>553</v>
      </c>
      <c r="B1270" s="28"/>
      <c r="C1270" s="292"/>
      <c r="D1270" s="365" t="s">
        <v>129</v>
      </c>
      <c r="E1270" s="54">
        <f t="shared" si="25"/>
        <v>1</v>
      </c>
      <c r="F1270" s="305">
        <f t="shared" si="26"/>
        <v>68</v>
      </c>
      <c r="H1270" s="28">
        <v>66</v>
      </c>
      <c r="I1270" s="28"/>
      <c r="J1270" s="28">
        <v>2</v>
      </c>
      <c r="K1270" s="28"/>
      <c r="L1270" s="28"/>
      <c r="M1270" s="28"/>
      <c r="N1270" s="28"/>
      <c r="R1270" s="202"/>
      <c r="T1270" s="28"/>
      <c r="U1270" s="28"/>
      <c r="V1270" s="28"/>
      <c r="AA1270" s="202"/>
      <c r="AC1270" s="28"/>
      <c r="AD1270" s="28"/>
      <c r="AE1270" s="28"/>
      <c r="AJ1270" s="202"/>
      <c r="AL1270" s="28"/>
      <c r="AM1270" s="28"/>
      <c r="AN1270" s="28"/>
      <c r="AS1270" s="202"/>
      <c r="AU1270" s="28"/>
      <c r="AV1270" s="28"/>
      <c r="AW1270" s="28"/>
      <c r="BB1270" s="202"/>
      <c r="BD1270" s="28"/>
      <c r="BE1270" s="28"/>
      <c r="BF1270" s="28"/>
      <c r="BK1270" s="202"/>
      <c r="BM1270" s="28"/>
      <c r="BN1270" s="28"/>
      <c r="BO1270" s="28"/>
      <c r="BT1270" s="202"/>
      <c r="BV1270" s="28"/>
      <c r="BW1270" s="28"/>
      <c r="BX1270" s="28"/>
      <c r="CC1270" s="202"/>
      <c r="CE1270" s="28"/>
      <c r="CF1270" s="28"/>
      <c r="CG1270" s="28"/>
      <c r="CL1270" s="202"/>
      <c r="CN1270" s="28"/>
      <c r="CO1270" s="28"/>
      <c r="CP1270" s="28"/>
      <c r="CU1270" s="202"/>
      <c r="CW1270" s="28"/>
      <c r="CX1270" s="28"/>
      <c r="CY1270" s="28"/>
      <c r="DD1270" s="202"/>
      <c r="DF1270" s="28"/>
      <c r="DG1270" s="28"/>
      <c r="DH1270" s="28"/>
      <c r="DM1270" s="202"/>
      <c r="DO1270" s="28"/>
      <c r="DP1270" s="28"/>
      <c r="DQ1270" s="28"/>
      <c r="DV1270" s="202"/>
      <c r="DX1270" s="28"/>
      <c r="DY1270" s="28"/>
      <c r="DZ1270" s="28"/>
      <c r="EE1270" s="202"/>
      <c r="EG1270" s="28"/>
      <c r="EH1270" s="28"/>
      <c r="EI1270" s="28"/>
      <c r="EN1270" s="202"/>
      <c r="EP1270" s="28"/>
      <c r="EQ1270" s="28"/>
      <c r="ER1270" s="28"/>
      <c r="EW1270" s="202"/>
      <c r="EY1270" s="28"/>
      <c r="EZ1270" s="28"/>
      <c r="FA1270" s="28"/>
      <c r="FF1270" s="202"/>
      <c r="FH1270" s="28"/>
      <c r="FI1270" s="28"/>
      <c r="FJ1270" s="28"/>
      <c r="FO1270" s="202"/>
      <c r="FQ1270" s="28"/>
      <c r="FR1270" s="28"/>
      <c r="FS1270" s="28"/>
      <c r="FX1270" s="202"/>
      <c r="FZ1270" s="28"/>
      <c r="GA1270" s="28"/>
      <c r="GB1270" s="28"/>
      <c r="GG1270" s="202"/>
      <c r="GI1270" s="28"/>
      <c r="GJ1270" s="28"/>
      <c r="GK1270" s="28"/>
      <c r="GP1270" s="202"/>
      <c r="GR1270" s="28"/>
      <c r="GS1270" s="28"/>
      <c r="GT1270" s="28"/>
      <c r="GY1270" s="202"/>
      <c r="HA1270" s="28"/>
      <c r="HB1270" s="28"/>
      <c r="HC1270" s="28"/>
      <c r="HH1270" s="202"/>
      <c r="HJ1270" s="28"/>
      <c r="HK1270" s="28"/>
      <c r="HL1270" s="28"/>
      <c r="HQ1270" s="28"/>
      <c r="HR1270" s="28"/>
      <c r="HS1270" s="28"/>
      <c r="HT1270" s="28"/>
      <c r="HU1270" s="28"/>
      <c r="HV1270" s="28"/>
      <c r="HW1270" s="28"/>
      <c r="HX1270" s="28"/>
      <c r="HY1270" s="28"/>
      <c r="HZ1270" s="28"/>
      <c r="IA1270" s="28"/>
      <c r="IB1270" s="28"/>
      <c r="IC1270" s="28"/>
      <c r="ID1270" s="28"/>
      <c r="IE1270" s="28"/>
      <c r="IF1270" s="28"/>
      <c r="IG1270" s="28"/>
      <c r="IH1270" s="28"/>
      <c r="II1270" s="28"/>
      <c r="IJ1270" s="28"/>
      <c r="IK1270" s="28"/>
      <c r="IL1270" s="28"/>
      <c r="IM1270" s="28"/>
      <c r="IN1270" s="28"/>
      <c r="IO1270" s="28"/>
      <c r="IP1270" s="28"/>
      <c r="IQ1270" s="28"/>
      <c r="IR1270" s="28"/>
      <c r="IS1270" s="28"/>
      <c r="IT1270" s="28"/>
      <c r="IU1270" s="28"/>
      <c r="IV1270" s="28"/>
    </row>
    <row r="1271" spans="1:256" s="54" customFormat="1" ht="18">
      <c r="A1271" s="364" t="s">
        <v>2311</v>
      </c>
      <c r="B1271" s="292"/>
      <c r="C1271" s="292"/>
      <c r="D1271" s="54" t="s">
        <v>130</v>
      </c>
      <c r="E1271" s="54">
        <f t="shared" si="25"/>
        <v>4</v>
      </c>
      <c r="F1271" s="305">
        <f t="shared" si="26"/>
        <v>9</v>
      </c>
      <c r="H1271" s="28">
        <v>9</v>
      </c>
      <c r="I1271" s="28"/>
      <c r="J1271" s="28"/>
      <c r="K1271" s="28"/>
      <c r="L1271" s="28"/>
      <c r="M1271" s="28"/>
      <c r="N1271" s="28"/>
      <c r="R1271" s="202"/>
      <c r="T1271" s="28"/>
      <c r="U1271" s="28"/>
      <c r="V1271" s="28"/>
      <c r="AA1271" s="202"/>
      <c r="AC1271" s="28"/>
      <c r="AD1271" s="28"/>
      <c r="AE1271" s="28"/>
      <c r="AJ1271" s="202"/>
      <c r="AL1271" s="28"/>
      <c r="AM1271" s="28"/>
      <c r="AN1271" s="28"/>
      <c r="AS1271" s="202"/>
      <c r="AU1271" s="28"/>
      <c r="AV1271" s="28"/>
      <c r="AW1271" s="28"/>
      <c r="BB1271" s="202"/>
      <c r="BD1271" s="28"/>
      <c r="BE1271" s="28"/>
      <c r="BF1271" s="28"/>
      <c r="BK1271" s="202"/>
      <c r="BM1271" s="28"/>
      <c r="BN1271" s="28"/>
      <c r="BO1271" s="28"/>
      <c r="BT1271" s="202"/>
      <c r="BV1271" s="28"/>
      <c r="BW1271" s="28"/>
      <c r="BX1271" s="28"/>
      <c r="CC1271" s="202"/>
      <c r="CE1271" s="28"/>
      <c r="CF1271" s="28"/>
      <c r="CG1271" s="28"/>
      <c r="CL1271" s="202"/>
      <c r="CN1271" s="28"/>
      <c r="CO1271" s="28"/>
      <c r="CP1271" s="28"/>
      <c r="CU1271" s="202"/>
      <c r="CW1271" s="28"/>
      <c r="CX1271" s="28"/>
      <c r="CY1271" s="28"/>
      <c r="DD1271" s="202"/>
      <c r="DF1271" s="28"/>
      <c r="DG1271" s="28"/>
      <c r="DH1271" s="28"/>
      <c r="DM1271" s="202"/>
      <c r="DO1271" s="28"/>
      <c r="DP1271" s="28"/>
      <c r="DQ1271" s="28"/>
      <c r="DV1271" s="202"/>
      <c r="DX1271" s="28"/>
      <c r="DY1271" s="28"/>
      <c r="DZ1271" s="28"/>
      <c r="EE1271" s="202"/>
      <c r="EG1271" s="28"/>
      <c r="EH1271" s="28"/>
      <c r="EI1271" s="28"/>
      <c r="EN1271" s="202"/>
      <c r="EP1271" s="28"/>
      <c r="EQ1271" s="28"/>
      <c r="ER1271" s="28"/>
      <c r="EW1271" s="202"/>
      <c r="EY1271" s="28"/>
      <c r="EZ1271" s="28"/>
      <c r="FA1271" s="28"/>
      <c r="FF1271" s="202"/>
      <c r="FH1271" s="28"/>
      <c r="FI1271" s="28"/>
      <c r="FJ1271" s="28"/>
      <c r="FO1271" s="202"/>
      <c r="FQ1271" s="28"/>
      <c r="FR1271" s="28"/>
      <c r="FS1271" s="28"/>
      <c r="FX1271" s="202"/>
      <c r="FZ1271" s="28"/>
      <c r="GA1271" s="28"/>
      <c r="GB1271" s="28"/>
      <c r="GG1271" s="202"/>
      <c r="GI1271" s="28"/>
      <c r="GJ1271" s="28"/>
      <c r="GK1271" s="28"/>
      <c r="GP1271" s="202"/>
      <c r="GR1271" s="28"/>
      <c r="GS1271" s="28"/>
      <c r="GT1271" s="28"/>
      <c r="GY1271" s="202"/>
      <c r="HA1271" s="28"/>
      <c r="HB1271" s="28"/>
      <c r="HC1271" s="28"/>
      <c r="HH1271" s="202"/>
      <c r="HJ1271" s="28"/>
      <c r="HK1271" s="28"/>
      <c r="HL1271" s="28"/>
      <c r="HQ1271" s="28"/>
      <c r="HR1271" s="28"/>
      <c r="HS1271" s="28"/>
      <c r="HT1271" s="28"/>
      <c r="HU1271" s="28"/>
      <c r="HV1271" s="28"/>
      <c r="HW1271" s="28"/>
      <c r="HX1271" s="28"/>
      <c r="HY1271" s="28"/>
      <c r="HZ1271" s="28"/>
      <c r="IA1271" s="28"/>
      <c r="IB1271" s="28"/>
      <c r="IC1271" s="28"/>
      <c r="ID1271" s="28"/>
      <c r="IE1271" s="28"/>
      <c r="IF1271" s="28"/>
      <c r="IG1271" s="28"/>
      <c r="IH1271" s="28"/>
      <c r="II1271" s="28"/>
      <c r="IJ1271" s="28"/>
      <c r="IK1271" s="28"/>
      <c r="IL1271" s="28"/>
      <c r="IM1271" s="28"/>
      <c r="IN1271" s="28"/>
      <c r="IO1271" s="28"/>
      <c r="IP1271" s="28"/>
      <c r="IQ1271" s="28"/>
      <c r="IR1271" s="28"/>
      <c r="IS1271" s="28"/>
      <c r="IT1271" s="28"/>
      <c r="IU1271" s="28"/>
      <c r="IV1271" s="28"/>
    </row>
    <row r="1272" spans="1:256" s="54" customFormat="1" ht="18">
      <c r="A1272" s="364" t="s">
        <v>510</v>
      </c>
      <c r="B1272" s="292"/>
      <c r="C1272" s="292"/>
      <c r="D1272" s="54" t="s">
        <v>130</v>
      </c>
      <c r="E1272" s="54">
        <f t="shared" si="25"/>
        <v>7</v>
      </c>
      <c r="F1272" s="305">
        <f t="shared" si="26"/>
        <v>18</v>
      </c>
      <c r="H1272" s="28"/>
      <c r="I1272" s="28">
        <v>5</v>
      </c>
      <c r="J1272" s="28">
        <v>13</v>
      </c>
      <c r="K1272" s="28"/>
      <c r="L1272" s="28"/>
      <c r="M1272" s="28"/>
      <c r="N1272" s="28"/>
      <c r="R1272" s="202"/>
      <c r="T1272" s="28"/>
      <c r="U1272" s="28"/>
      <c r="V1272" s="28"/>
      <c r="AA1272" s="202"/>
      <c r="AC1272" s="28"/>
      <c r="AD1272" s="28"/>
      <c r="AE1272" s="28"/>
      <c r="AJ1272" s="202"/>
      <c r="AL1272" s="28"/>
      <c r="AM1272" s="28"/>
      <c r="AN1272" s="28"/>
      <c r="AS1272" s="202"/>
      <c r="AU1272" s="28"/>
      <c r="AV1272" s="28"/>
      <c r="AW1272" s="28"/>
      <c r="BB1272" s="202"/>
      <c r="BD1272" s="28"/>
      <c r="BE1272" s="28"/>
      <c r="BF1272" s="28"/>
      <c r="BK1272" s="202"/>
      <c r="BM1272" s="28"/>
      <c r="BN1272" s="28"/>
      <c r="BO1272" s="28"/>
      <c r="BT1272" s="202"/>
      <c r="BV1272" s="28"/>
      <c r="BW1272" s="28"/>
      <c r="BX1272" s="28"/>
      <c r="CC1272" s="202"/>
      <c r="CE1272" s="28"/>
      <c r="CF1272" s="28"/>
      <c r="CG1272" s="28"/>
      <c r="CL1272" s="202"/>
      <c r="CN1272" s="28"/>
      <c r="CO1272" s="28"/>
      <c r="CP1272" s="28"/>
      <c r="CU1272" s="202"/>
      <c r="CW1272" s="28"/>
      <c r="CX1272" s="28"/>
      <c r="CY1272" s="28"/>
      <c r="DD1272" s="202"/>
      <c r="DF1272" s="28"/>
      <c r="DG1272" s="28"/>
      <c r="DH1272" s="28"/>
      <c r="DM1272" s="202"/>
      <c r="DO1272" s="28"/>
      <c r="DP1272" s="28"/>
      <c r="DQ1272" s="28"/>
      <c r="DV1272" s="202"/>
      <c r="DX1272" s="28"/>
      <c r="DY1272" s="28"/>
      <c r="DZ1272" s="28"/>
      <c r="EE1272" s="202"/>
      <c r="EG1272" s="28"/>
      <c r="EH1272" s="28"/>
      <c r="EI1272" s="28"/>
      <c r="EN1272" s="202"/>
      <c r="EP1272" s="28"/>
      <c r="EQ1272" s="28"/>
      <c r="ER1272" s="28"/>
      <c r="EW1272" s="202"/>
      <c r="EY1272" s="28"/>
      <c r="EZ1272" s="28"/>
      <c r="FA1272" s="28"/>
      <c r="FF1272" s="202"/>
      <c r="FH1272" s="28"/>
      <c r="FI1272" s="28"/>
      <c r="FJ1272" s="28"/>
      <c r="FO1272" s="202"/>
      <c r="FQ1272" s="28"/>
      <c r="FR1272" s="28"/>
      <c r="FS1272" s="28"/>
      <c r="FX1272" s="202"/>
      <c r="FZ1272" s="28"/>
      <c r="GA1272" s="28"/>
      <c r="GB1272" s="28"/>
      <c r="GG1272" s="202"/>
      <c r="GI1272" s="28"/>
      <c r="GJ1272" s="28"/>
      <c r="GK1272" s="28"/>
      <c r="GP1272" s="202"/>
      <c r="GR1272" s="28"/>
      <c r="GS1272" s="28"/>
      <c r="GT1272" s="28"/>
      <c r="GY1272" s="202"/>
      <c r="HA1272" s="28"/>
      <c r="HB1272" s="28"/>
      <c r="HC1272" s="28"/>
      <c r="HH1272" s="202"/>
      <c r="HJ1272" s="28"/>
      <c r="HK1272" s="28"/>
      <c r="HL1272" s="28"/>
      <c r="HQ1272" s="28"/>
      <c r="HR1272" s="28"/>
      <c r="HS1272" s="28"/>
      <c r="HT1272" s="28"/>
      <c r="HU1272" s="28"/>
      <c r="HV1272" s="28"/>
      <c r="HW1272" s="28"/>
      <c r="HX1272" s="28"/>
      <c r="HY1272" s="28"/>
      <c r="HZ1272" s="28"/>
      <c r="IA1272" s="28"/>
      <c r="IB1272" s="28"/>
      <c r="IC1272" s="28"/>
      <c r="ID1272" s="28"/>
      <c r="IE1272" s="28"/>
      <c r="IF1272" s="28"/>
      <c r="IG1272" s="28"/>
      <c r="IH1272" s="28"/>
      <c r="II1272" s="28"/>
      <c r="IJ1272" s="28"/>
      <c r="IK1272" s="28"/>
      <c r="IL1272" s="28"/>
      <c r="IM1272" s="28"/>
      <c r="IN1272" s="28"/>
      <c r="IO1272" s="28"/>
      <c r="IP1272" s="28"/>
      <c r="IQ1272" s="28"/>
      <c r="IR1272" s="28"/>
      <c r="IS1272" s="28"/>
      <c r="IT1272" s="28"/>
      <c r="IU1272" s="28"/>
      <c r="IV1272" s="28"/>
    </row>
    <row r="1273" spans="1:256" s="54" customFormat="1" ht="18">
      <c r="A1273" s="364" t="s">
        <v>2452</v>
      </c>
      <c r="B1273" s="28"/>
      <c r="C1273" s="292"/>
      <c r="D1273" s="365" t="s">
        <v>129</v>
      </c>
      <c r="E1273" s="54">
        <f t="shared" si="25"/>
        <v>0</v>
      </c>
      <c r="F1273" s="305">
        <f t="shared" si="26"/>
        <v>1</v>
      </c>
      <c r="H1273" s="28"/>
      <c r="I1273" s="28"/>
      <c r="J1273" s="28">
        <v>1</v>
      </c>
      <c r="K1273" s="28"/>
      <c r="L1273" s="28"/>
      <c r="M1273" s="28"/>
      <c r="N1273" s="28"/>
      <c r="R1273" s="202"/>
      <c r="T1273" s="28"/>
      <c r="U1273" s="28"/>
      <c r="V1273" s="28"/>
      <c r="AA1273" s="202"/>
      <c r="AC1273" s="28"/>
      <c r="AD1273" s="28"/>
      <c r="AE1273" s="28"/>
      <c r="AJ1273" s="202"/>
      <c r="AL1273" s="28"/>
      <c r="AM1273" s="28"/>
      <c r="AN1273" s="28"/>
      <c r="AS1273" s="202"/>
      <c r="AU1273" s="28"/>
      <c r="AV1273" s="28"/>
      <c r="AW1273" s="28"/>
      <c r="BB1273" s="202"/>
      <c r="BD1273" s="28"/>
      <c r="BE1273" s="28"/>
      <c r="BF1273" s="28"/>
      <c r="BK1273" s="202"/>
      <c r="BM1273" s="28"/>
      <c r="BN1273" s="28"/>
      <c r="BO1273" s="28"/>
      <c r="BT1273" s="202"/>
      <c r="BV1273" s="28"/>
      <c r="BW1273" s="28"/>
      <c r="BX1273" s="28"/>
      <c r="CC1273" s="202"/>
      <c r="CE1273" s="28"/>
      <c r="CF1273" s="28"/>
      <c r="CG1273" s="28"/>
      <c r="CL1273" s="202"/>
      <c r="CN1273" s="28"/>
      <c r="CO1273" s="28"/>
      <c r="CP1273" s="28"/>
      <c r="CU1273" s="202"/>
      <c r="CW1273" s="28"/>
      <c r="CX1273" s="28"/>
      <c r="CY1273" s="28"/>
      <c r="DD1273" s="202"/>
      <c r="DF1273" s="28"/>
      <c r="DG1273" s="28"/>
      <c r="DH1273" s="28"/>
      <c r="DM1273" s="202"/>
      <c r="DO1273" s="28"/>
      <c r="DP1273" s="28"/>
      <c r="DQ1273" s="28"/>
      <c r="DV1273" s="202"/>
      <c r="DX1273" s="28"/>
      <c r="DY1273" s="28"/>
      <c r="DZ1273" s="28"/>
      <c r="EE1273" s="202"/>
      <c r="EG1273" s="28"/>
      <c r="EH1273" s="28"/>
      <c r="EI1273" s="28"/>
      <c r="EN1273" s="202"/>
      <c r="EP1273" s="28"/>
      <c r="EQ1273" s="28"/>
      <c r="ER1273" s="28"/>
      <c r="EW1273" s="202"/>
      <c r="EY1273" s="28"/>
      <c r="EZ1273" s="28"/>
      <c r="FA1273" s="28"/>
      <c r="FF1273" s="202"/>
      <c r="FH1273" s="28"/>
      <c r="FI1273" s="28"/>
      <c r="FJ1273" s="28"/>
      <c r="FO1273" s="202"/>
      <c r="FQ1273" s="28"/>
      <c r="FR1273" s="28"/>
      <c r="FS1273" s="28"/>
      <c r="FX1273" s="202"/>
      <c r="FZ1273" s="28"/>
      <c r="GA1273" s="28"/>
      <c r="GB1273" s="28"/>
      <c r="GG1273" s="202"/>
      <c r="GI1273" s="28"/>
      <c r="GJ1273" s="28"/>
      <c r="GK1273" s="28"/>
      <c r="GP1273" s="202"/>
      <c r="GR1273" s="28"/>
      <c r="GS1273" s="28"/>
      <c r="GT1273" s="28"/>
      <c r="GY1273" s="202"/>
      <c r="HA1273" s="28"/>
      <c r="HB1273" s="28"/>
      <c r="HC1273" s="28"/>
      <c r="HH1273" s="202"/>
      <c r="HJ1273" s="28"/>
      <c r="HK1273" s="28"/>
      <c r="HL1273" s="28"/>
      <c r="HQ1273" s="28"/>
      <c r="HR1273" s="28"/>
      <c r="HS1273" s="28"/>
      <c r="HT1273" s="28"/>
      <c r="HU1273" s="28"/>
      <c r="HV1273" s="28"/>
      <c r="HW1273" s="28"/>
      <c r="HX1273" s="28"/>
      <c r="HY1273" s="28"/>
      <c r="HZ1273" s="28"/>
      <c r="IA1273" s="28"/>
      <c r="IB1273" s="28"/>
      <c r="IC1273" s="28"/>
      <c r="ID1273" s="28"/>
      <c r="IE1273" s="28"/>
      <c r="IF1273" s="28"/>
      <c r="IG1273" s="28"/>
      <c r="IH1273" s="28"/>
      <c r="II1273" s="28"/>
      <c r="IJ1273" s="28"/>
      <c r="IK1273" s="28"/>
      <c r="IL1273" s="28"/>
      <c r="IM1273" s="28"/>
      <c r="IN1273" s="28"/>
      <c r="IO1273" s="28"/>
      <c r="IP1273" s="28"/>
      <c r="IQ1273" s="28"/>
      <c r="IR1273" s="28"/>
      <c r="IS1273" s="28"/>
      <c r="IT1273" s="28"/>
      <c r="IU1273" s="28"/>
      <c r="IV1273" s="28"/>
    </row>
    <row r="1274" spans="1:256" s="54" customFormat="1" ht="18">
      <c r="A1274" s="364" t="s">
        <v>650</v>
      </c>
      <c r="B1274" s="292"/>
      <c r="C1274" s="292"/>
      <c r="D1274" s="54" t="s">
        <v>130</v>
      </c>
      <c r="E1274" s="54">
        <f t="shared" si="25"/>
        <v>0</v>
      </c>
      <c r="F1274" s="305">
        <f t="shared" si="26"/>
        <v>6</v>
      </c>
      <c r="H1274" s="28"/>
      <c r="I1274" s="28">
        <v>4</v>
      </c>
      <c r="J1274" s="28">
        <v>2</v>
      </c>
      <c r="K1274" s="28"/>
      <c r="L1274" s="28"/>
      <c r="M1274" s="28"/>
      <c r="N1274" s="28"/>
      <c r="R1274" s="202"/>
      <c r="T1274" s="28"/>
      <c r="U1274" s="28"/>
      <c r="V1274" s="28"/>
      <c r="AA1274" s="202"/>
      <c r="AC1274" s="28"/>
      <c r="AD1274" s="28"/>
      <c r="AE1274" s="28"/>
      <c r="AJ1274" s="202"/>
      <c r="AL1274" s="28"/>
      <c r="AM1274" s="28"/>
      <c r="AN1274" s="28"/>
      <c r="AS1274" s="202"/>
      <c r="AU1274" s="28"/>
      <c r="AV1274" s="28"/>
      <c r="AW1274" s="28"/>
      <c r="BB1274" s="202"/>
      <c r="BD1274" s="28"/>
      <c r="BE1274" s="28"/>
      <c r="BF1274" s="28"/>
      <c r="BK1274" s="202"/>
      <c r="BM1274" s="28"/>
      <c r="BN1274" s="28"/>
      <c r="BO1274" s="28"/>
      <c r="BT1274" s="202"/>
      <c r="BV1274" s="28"/>
      <c r="BW1274" s="28"/>
      <c r="BX1274" s="28"/>
      <c r="CC1274" s="202"/>
      <c r="CE1274" s="28"/>
      <c r="CF1274" s="28"/>
      <c r="CG1274" s="28"/>
      <c r="CL1274" s="202"/>
      <c r="CN1274" s="28"/>
      <c r="CO1274" s="28"/>
      <c r="CP1274" s="28"/>
      <c r="CU1274" s="202"/>
      <c r="CW1274" s="28"/>
      <c r="CX1274" s="28"/>
      <c r="CY1274" s="28"/>
      <c r="DD1274" s="202"/>
      <c r="DF1274" s="28"/>
      <c r="DG1274" s="28"/>
      <c r="DH1274" s="28"/>
      <c r="DM1274" s="202"/>
      <c r="DO1274" s="28"/>
      <c r="DP1274" s="28"/>
      <c r="DQ1274" s="28"/>
      <c r="DV1274" s="202"/>
      <c r="DX1274" s="28"/>
      <c r="DY1274" s="28"/>
      <c r="DZ1274" s="28"/>
      <c r="EE1274" s="202"/>
      <c r="EG1274" s="28"/>
      <c r="EH1274" s="28"/>
      <c r="EI1274" s="28"/>
      <c r="EN1274" s="202"/>
      <c r="EP1274" s="28"/>
      <c r="EQ1274" s="28"/>
      <c r="ER1274" s="28"/>
      <c r="EW1274" s="202"/>
      <c r="EY1274" s="28"/>
      <c r="EZ1274" s="28"/>
      <c r="FA1274" s="28"/>
      <c r="FF1274" s="202"/>
      <c r="FH1274" s="28"/>
      <c r="FI1274" s="28"/>
      <c r="FJ1274" s="28"/>
      <c r="FO1274" s="202"/>
      <c r="FQ1274" s="28"/>
      <c r="FR1274" s="28"/>
      <c r="FS1274" s="28"/>
      <c r="FX1274" s="202"/>
      <c r="FZ1274" s="28"/>
      <c r="GA1274" s="28"/>
      <c r="GB1274" s="28"/>
      <c r="GG1274" s="202"/>
      <c r="GI1274" s="28"/>
      <c r="GJ1274" s="28"/>
      <c r="GK1274" s="28"/>
      <c r="GP1274" s="202"/>
      <c r="GR1274" s="28"/>
      <c r="GS1274" s="28"/>
      <c r="GT1274" s="28"/>
      <c r="GY1274" s="202"/>
      <c r="HA1274" s="28"/>
      <c r="HB1274" s="28"/>
      <c r="HC1274" s="28"/>
      <c r="HH1274" s="202"/>
      <c r="HJ1274" s="28"/>
      <c r="HK1274" s="28"/>
      <c r="HL1274" s="28"/>
      <c r="HQ1274" s="28"/>
      <c r="HR1274" s="28"/>
      <c r="HS1274" s="28"/>
      <c r="HT1274" s="28"/>
      <c r="HU1274" s="28"/>
      <c r="HV1274" s="28"/>
      <c r="HW1274" s="28"/>
      <c r="HX1274" s="28"/>
      <c r="HY1274" s="28"/>
      <c r="HZ1274" s="28"/>
      <c r="IA1274" s="28"/>
      <c r="IB1274" s="28"/>
      <c r="IC1274" s="28"/>
      <c r="ID1274" s="28"/>
      <c r="IE1274" s="28"/>
      <c r="IF1274" s="28"/>
      <c r="IG1274" s="28"/>
      <c r="IH1274" s="28"/>
      <c r="II1274" s="28"/>
      <c r="IJ1274" s="28"/>
      <c r="IK1274" s="28"/>
      <c r="IL1274" s="28"/>
      <c r="IM1274" s="28"/>
      <c r="IN1274" s="28"/>
      <c r="IO1274" s="28"/>
      <c r="IP1274" s="28"/>
      <c r="IQ1274" s="28"/>
      <c r="IR1274" s="28"/>
      <c r="IS1274" s="28"/>
      <c r="IT1274" s="28"/>
      <c r="IU1274" s="28"/>
      <c r="IV1274" s="28"/>
    </row>
    <row r="1275" spans="1:256" s="54" customFormat="1" ht="18">
      <c r="A1275" s="364" t="s">
        <v>1359</v>
      </c>
      <c r="B1275" s="28"/>
      <c r="C1275" s="292"/>
      <c r="D1275" s="54" t="s">
        <v>134</v>
      </c>
      <c r="E1275" s="54">
        <f t="shared" si="25"/>
        <v>2</v>
      </c>
      <c r="F1275" s="305">
        <f t="shared" si="26"/>
        <v>270</v>
      </c>
      <c r="G1275" s="54">
        <v>29</v>
      </c>
      <c r="H1275" s="28">
        <v>70</v>
      </c>
      <c r="I1275" s="28">
        <v>76</v>
      </c>
      <c r="J1275" s="28">
        <v>75</v>
      </c>
      <c r="K1275" s="28">
        <v>20</v>
      </c>
      <c r="L1275" s="28"/>
      <c r="M1275" s="28"/>
      <c r="N1275" s="28"/>
      <c r="R1275" s="202"/>
      <c r="T1275" s="28"/>
      <c r="U1275" s="28"/>
      <c r="V1275" s="28"/>
      <c r="AA1275" s="202"/>
      <c r="AC1275" s="28"/>
      <c r="AD1275" s="28"/>
      <c r="AE1275" s="28"/>
      <c r="AJ1275" s="202"/>
      <c r="AL1275" s="28"/>
      <c r="AM1275" s="28"/>
      <c r="AN1275" s="28"/>
      <c r="AS1275" s="202"/>
      <c r="AU1275" s="28"/>
      <c r="AV1275" s="28"/>
      <c r="AW1275" s="28"/>
      <c r="BB1275" s="202"/>
      <c r="BD1275" s="28"/>
      <c r="BE1275" s="28"/>
      <c r="BF1275" s="28"/>
      <c r="BK1275" s="202"/>
      <c r="BM1275" s="28"/>
      <c r="BN1275" s="28"/>
      <c r="BO1275" s="28"/>
      <c r="BT1275" s="202"/>
      <c r="BV1275" s="28"/>
      <c r="BW1275" s="28"/>
      <c r="BX1275" s="28"/>
      <c r="CC1275" s="202"/>
      <c r="CE1275" s="28"/>
      <c r="CF1275" s="28"/>
      <c r="CG1275" s="28"/>
      <c r="CL1275" s="202"/>
      <c r="CN1275" s="28"/>
      <c r="CO1275" s="28"/>
      <c r="CP1275" s="28"/>
      <c r="CU1275" s="202"/>
      <c r="CW1275" s="28"/>
      <c r="CX1275" s="28"/>
      <c r="CY1275" s="28"/>
      <c r="DD1275" s="202"/>
      <c r="DF1275" s="28"/>
      <c r="DG1275" s="28"/>
      <c r="DH1275" s="28"/>
      <c r="DM1275" s="202"/>
      <c r="DO1275" s="28"/>
      <c r="DP1275" s="28"/>
      <c r="DQ1275" s="28"/>
      <c r="DV1275" s="202"/>
      <c r="DX1275" s="28"/>
      <c r="DY1275" s="28"/>
      <c r="DZ1275" s="28"/>
      <c r="EE1275" s="202"/>
      <c r="EG1275" s="28"/>
      <c r="EH1275" s="28"/>
      <c r="EI1275" s="28"/>
      <c r="EN1275" s="202"/>
      <c r="EP1275" s="28"/>
      <c r="EQ1275" s="28"/>
      <c r="ER1275" s="28"/>
      <c r="EW1275" s="202"/>
      <c r="EY1275" s="28"/>
      <c r="EZ1275" s="28"/>
      <c r="FA1275" s="28"/>
      <c r="FF1275" s="202"/>
      <c r="FH1275" s="28"/>
      <c r="FI1275" s="28"/>
      <c r="FJ1275" s="28"/>
      <c r="FO1275" s="202"/>
      <c r="FQ1275" s="28"/>
      <c r="FR1275" s="28"/>
      <c r="FS1275" s="28"/>
      <c r="FX1275" s="202"/>
      <c r="FZ1275" s="28"/>
      <c r="GA1275" s="28"/>
      <c r="GB1275" s="28"/>
      <c r="GG1275" s="202"/>
      <c r="GI1275" s="28"/>
      <c r="GJ1275" s="28"/>
      <c r="GK1275" s="28"/>
      <c r="GP1275" s="202"/>
      <c r="GR1275" s="28"/>
      <c r="GS1275" s="28"/>
      <c r="GT1275" s="28"/>
      <c r="GY1275" s="202"/>
      <c r="HA1275" s="28"/>
      <c r="HB1275" s="28"/>
      <c r="HC1275" s="28"/>
      <c r="HH1275" s="202"/>
      <c r="HJ1275" s="28"/>
      <c r="HK1275" s="28"/>
      <c r="HL1275" s="28"/>
      <c r="HQ1275" s="28"/>
      <c r="HR1275" s="28"/>
      <c r="HS1275" s="28"/>
      <c r="HT1275" s="28"/>
      <c r="HU1275" s="28"/>
      <c r="HV1275" s="28"/>
      <c r="HW1275" s="28"/>
      <c r="HX1275" s="28"/>
      <c r="HY1275" s="28"/>
      <c r="HZ1275" s="28"/>
      <c r="IA1275" s="28"/>
      <c r="IB1275" s="28"/>
      <c r="IC1275" s="28"/>
      <c r="ID1275" s="28"/>
      <c r="IE1275" s="28"/>
      <c r="IF1275" s="28"/>
      <c r="IG1275" s="28"/>
      <c r="IH1275" s="28"/>
      <c r="II1275" s="28"/>
      <c r="IJ1275" s="28"/>
      <c r="IK1275" s="28"/>
      <c r="IL1275" s="28"/>
      <c r="IM1275" s="28"/>
      <c r="IN1275" s="28"/>
      <c r="IO1275" s="28"/>
      <c r="IP1275" s="28"/>
      <c r="IQ1275" s="28"/>
      <c r="IR1275" s="28"/>
      <c r="IS1275" s="28"/>
      <c r="IT1275" s="28"/>
      <c r="IU1275" s="28"/>
      <c r="IV1275" s="28"/>
    </row>
    <row r="1276" spans="1:256" s="54" customFormat="1" ht="18">
      <c r="A1276" s="364" t="s">
        <v>538</v>
      </c>
      <c r="B1276" s="28"/>
      <c r="C1276" s="292"/>
      <c r="D1276" s="365" t="s">
        <v>129</v>
      </c>
      <c r="E1276" s="54">
        <f t="shared" si="25"/>
        <v>0</v>
      </c>
      <c r="F1276" s="305">
        <f t="shared" si="26"/>
        <v>10</v>
      </c>
      <c r="H1276" s="28"/>
      <c r="I1276" s="28"/>
      <c r="J1276" s="28"/>
      <c r="K1276" s="28">
        <v>10</v>
      </c>
      <c r="L1276" s="28"/>
      <c r="M1276" s="28"/>
      <c r="N1276" s="28"/>
      <c r="R1276" s="202"/>
      <c r="T1276" s="28"/>
      <c r="U1276" s="28"/>
      <c r="V1276" s="28"/>
      <c r="AA1276" s="202"/>
      <c r="AC1276" s="28"/>
      <c r="AD1276" s="28"/>
      <c r="AE1276" s="28"/>
      <c r="AJ1276" s="202"/>
      <c r="AL1276" s="28"/>
      <c r="AM1276" s="28"/>
      <c r="AN1276" s="28"/>
      <c r="AS1276" s="202"/>
      <c r="AU1276" s="28"/>
      <c r="AV1276" s="28"/>
      <c r="AW1276" s="28"/>
      <c r="BB1276" s="202"/>
      <c r="BD1276" s="28"/>
      <c r="BE1276" s="28"/>
      <c r="BF1276" s="28"/>
      <c r="BK1276" s="202"/>
      <c r="BM1276" s="28"/>
      <c r="BN1276" s="28"/>
      <c r="BO1276" s="28"/>
      <c r="BT1276" s="202"/>
      <c r="BV1276" s="28"/>
      <c r="BW1276" s="28"/>
      <c r="BX1276" s="28"/>
      <c r="CC1276" s="202"/>
      <c r="CE1276" s="28"/>
      <c r="CF1276" s="28"/>
      <c r="CG1276" s="28"/>
      <c r="CL1276" s="202"/>
      <c r="CN1276" s="28"/>
      <c r="CO1276" s="28"/>
      <c r="CP1276" s="28"/>
      <c r="CU1276" s="202"/>
      <c r="CW1276" s="28"/>
      <c r="CX1276" s="28"/>
      <c r="CY1276" s="28"/>
      <c r="DD1276" s="202"/>
      <c r="DF1276" s="28"/>
      <c r="DG1276" s="28"/>
      <c r="DH1276" s="28"/>
      <c r="DM1276" s="202"/>
      <c r="DO1276" s="28"/>
      <c r="DP1276" s="28"/>
      <c r="DQ1276" s="28"/>
      <c r="DV1276" s="202"/>
      <c r="DX1276" s="28"/>
      <c r="DY1276" s="28"/>
      <c r="DZ1276" s="28"/>
      <c r="EE1276" s="202"/>
      <c r="EG1276" s="28"/>
      <c r="EH1276" s="28"/>
      <c r="EI1276" s="28"/>
      <c r="EN1276" s="202"/>
      <c r="EP1276" s="28"/>
      <c r="EQ1276" s="28"/>
      <c r="ER1276" s="28"/>
      <c r="EW1276" s="202"/>
      <c r="EY1276" s="28"/>
      <c r="EZ1276" s="28"/>
      <c r="FA1276" s="28"/>
      <c r="FF1276" s="202"/>
      <c r="FH1276" s="28"/>
      <c r="FI1276" s="28"/>
      <c r="FJ1276" s="28"/>
      <c r="FO1276" s="202"/>
      <c r="FQ1276" s="28"/>
      <c r="FR1276" s="28"/>
      <c r="FS1276" s="28"/>
      <c r="FX1276" s="202"/>
      <c r="FZ1276" s="28"/>
      <c r="GA1276" s="28"/>
      <c r="GB1276" s="28"/>
      <c r="GG1276" s="202"/>
      <c r="GI1276" s="28"/>
      <c r="GJ1276" s="28"/>
      <c r="GK1276" s="28"/>
      <c r="GP1276" s="202"/>
      <c r="GR1276" s="28"/>
      <c r="GS1276" s="28"/>
      <c r="GT1276" s="28"/>
      <c r="GY1276" s="202"/>
      <c r="HA1276" s="28"/>
      <c r="HB1276" s="28"/>
      <c r="HC1276" s="28"/>
      <c r="HH1276" s="202"/>
      <c r="HJ1276" s="28"/>
      <c r="HK1276" s="28"/>
      <c r="HL1276" s="28"/>
      <c r="HQ1276" s="28"/>
      <c r="HR1276" s="28"/>
      <c r="HS1276" s="28"/>
      <c r="HT1276" s="28"/>
      <c r="HU1276" s="28"/>
      <c r="HV1276" s="28"/>
      <c r="HW1276" s="28"/>
      <c r="HX1276" s="28"/>
      <c r="HY1276" s="28"/>
      <c r="HZ1276" s="28"/>
      <c r="IA1276" s="28"/>
      <c r="IB1276" s="28"/>
      <c r="IC1276" s="28"/>
      <c r="ID1276" s="28"/>
      <c r="IE1276" s="28"/>
      <c r="IF1276" s="28"/>
      <c r="IG1276" s="28"/>
      <c r="IH1276" s="28"/>
      <c r="II1276" s="28"/>
      <c r="IJ1276" s="28"/>
      <c r="IK1276" s="28"/>
      <c r="IL1276" s="28"/>
      <c r="IM1276" s="28"/>
      <c r="IN1276" s="28"/>
      <c r="IO1276" s="28"/>
      <c r="IP1276" s="28"/>
      <c r="IQ1276" s="28"/>
      <c r="IR1276" s="28"/>
      <c r="IS1276" s="28"/>
      <c r="IT1276" s="28"/>
      <c r="IU1276" s="28"/>
      <c r="IV1276" s="28"/>
    </row>
    <row r="1277" spans="1:256" s="54" customFormat="1" ht="18">
      <c r="A1277" s="364" t="s">
        <v>766</v>
      </c>
      <c r="B1277" s="292"/>
      <c r="C1277" s="292"/>
      <c r="D1277" s="54" t="s">
        <v>130</v>
      </c>
      <c r="E1277" s="54">
        <f t="shared" si="25"/>
        <v>0</v>
      </c>
      <c r="F1277" s="305">
        <f t="shared" si="26"/>
        <v>0</v>
      </c>
      <c r="H1277" s="28"/>
      <c r="I1277" s="28"/>
      <c r="J1277" s="28"/>
      <c r="K1277" s="28"/>
      <c r="L1277" s="28"/>
      <c r="M1277" s="28"/>
      <c r="N1277" s="28"/>
      <c r="R1277" s="202"/>
      <c r="T1277" s="28"/>
      <c r="U1277" s="28"/>
      <c r="V1277" s="28"/>
      <c r="AA1277" s="202"/>
      <c r="AC1277" s="28"/>
      <c r="AD1277" s="28"/>
      <c r="AE1277" s="28"/>
      <c r="AJ1277" s="202"/>
      <c r="AL1277" s="28"/>
      <c r="AM1277" s="28"/>
      <c r="AN1277" s="28"/>
      <c r="AS1277" s="202"/>
      <c r="AU1277" s="28"/>
      <c r="AV1277" s="28"/>
      <c r="AW1277" s="28"/>
      <c r="BB1277" s="202"/>
      <c r="BD1277" s="28"/>
      <c r="BE1277" s="28"/>
      <c r="BF1277" s="28"/>
      <c r="BK1277" s="202"/>
      <c r="BM1277" s="28"/>
      <c r="BN1277" s="28"/>
      <c r="BO1277" s="28"/>
      <c r="BT1277" s="202"/>
      <c r="BV1277" s="28"/>
      <c r="BW1277" s="28"/>
      <c r="BX1277" s="28"/>
      <c r="CC1277" s="202"/>
      <c r="CE1277" s="28"/>
      <c r="CF1277" s="28"/>
      <c r="CG1277" s="28"/>
      <c r="CL1277" s="202"/>
      <c r="CN1277" s="28"/>
      <c r="CO1277" s="28"/>
      <c r="CP1277" s="28"/>
      <c r="CU1277" s="202"/>
      <c r="CW1277" s="28"/>
      <c r="CX1277" s="28"/>
      <c r="CY1277" s="28"/>
      <c r="DD1277" s="202"/>
      <c r="DF1277" s="28"/>
      <c r="DG1277" s="28"/>
      <c r="DH1277" s="28"/>
      <c r="DM1277" s="202"/>
      <c r="DO1277" s="28"/>
      <c r="DP1277" s="28"/>
      <c r="DQ1277" s="28"/>
      <c r="DV1277" s="202"/>
      <c r="DX1277" s="28"/>
      <c r="DY1277" s="28"/>
      <c r="DZ1277" s="28"/>
      <c r="EE1277" s="202"/>
      <c r="EG1277" s="28"/>
      <c r="EH1277" s="28"/>
      <c r="EI1277" s="28"/>
      <c r="EN1277" s="202"/>
      <c r="EP1277" s="28"/>
      <c r="EQ1277" s="28"/>
      <c r="ER1277" s="28"/>
      <c r="EW1277" s="202"/>
      <c r="EY1277" s="28"/>
      <c r="EZ1277" s="28"/>
      <c r="FA1277" s="28"/>
      <c r="FF1277" s="202"/>
      <c r="FH1277" s="28"/>
      <c r="FI1277" s="28"/>
      <c r="FJ1277" s="28"/>
      <c r="FO1277" s="202"/>
      <c r="FQ1277" s="28"/>
      <c r="FR1277" s="28"/>
      <c r="FS1277" s="28"/>
      <c r="FX1277" s="202"/>
      <c r="FZ1277" s="28"/>
      <c r="GA1277" s="28"/>
      <c r="GB1277" s="28"/>
      <c r="GG1277" s="202"/>
      <c r="GI1277" s="28"/>
      <c r="GJ1277" s="28"/>
      <c r="GK1277" s="28"/>
      <c r="GP1277" s="202"/>
      <c r="GR1277" s="28"/>
      <c r="GS1277" s="28"/>
      <c r="GT1277" s="28"/>
      <c r="GY1277" s="202"/>
      <c r="HA1277" s="28"/>
      <c r="HB1277" s="28"/>
      <c r="HC1277" s="28"/>
      <c r="HH1277" s="202"/>
      <c r="HJ1277" s="28"/>
      <c r="HK1277" s="28"/>
      <c r="HL1277" s="28"/>
      <c r="HQ1277" s="28"/>
      <c r="HR1277" s="28"/>
      <c r="HS1277" s="28"/>
      <c r="HT1277" s="28"/>
      <c r="HU1277" s="28"/>
      <c r="HV1277" s="28"/>
      <c r="HW1277" s="28"/>
      <c r="HX1277" s="28"/>
      <c r="HY1277" s="28"/>
      <c r="HZ1277" s="28"/>
      <c r="IA1277" s="28"/>
      <c r="IB1277" s="28"/>
      <c r="IC1277" s="28"/>
      <c r="ID1277" s="28"/>
      <c r="IE1277" s="28"/>
      <c r="IF1277" s="28"/>
      <c r="IG1277" s="28"/>
      <c r="IH1277" s="28"/>
      <c r="II1277" s="28"/>
      <c r="IJ1277" s="28"/>
      <c r="IK1277" s="28"/>
      <c r="IL1277" s="28"/>
      <c r="IM1277" s="28"/>
      <c r="IN1277" s="28"/>
      <c r="IO1277" s="28"/>
      <c r="IP1277" s="28"/>
      <c r="IQ1277" s="28"/>
      <c r="IR1277" s="28"/>
      <c r="IS1277" s="28"/>
      <c r="IT1277" s="28"/>
      <c r="IU1277" s="28"/>
      <c r="IV1277" s="28"/>
    </row>
    <row r="1278" spans="1:256" s="54" customFormat="1" ht="18">
      <c r="A1278" s="364" t="s">
        <v>1623</v>
      </c>
      <c r="B1278" s="292"/>
      <c r="C1278" s="292"/>
      <c r="D1278" s="54" t="s">
        <v>131</v>
      </c>
      <c r="E1278" s="54">
        <f t="shared" si="25"/>
        <v>5</v>
      </c>
      <c r="F1278" s="305">
        <f t="shared" si="26"/>
        <v>95</v>
      </c>
      <c r="H1278" s="28">
        <v>61</v>
      </c>
      <c r="I1278" s="28">
        <v>26</v>
      </c>
      <c r="J1278" s="28">
        <v>8</v>
      </c>
      <c r="K1278" s="28"/>
      <c r="L1278" s="28"/>
      <c r="M1278" s="28"/>
      <c r="N1278" s="28"/>
      <c r="R1278" s="202"/>
      <c r="T1278" s="28"/>
      <c r="U1278" s="28"/>
      <c r="V1278" s="28"/>
      <c r="AA1278" s="202"/>
      <c r="AC1278" s="28"/>
      <c r="AD1278" s="28"/>
      <c r="AE1278" s="28"/>
      <c r="AJ1278" s="202"/>
      <c r="AL1278" s="28"/>
      <c r="AM1278" s="28"/>
      <c r="AN1278" s="28"/>
      <c r="AS1278" s="202"/>
      <c r="AU1278" s="28"/>
      <c r="AV1278" s="28"/>
      <c r="AW1278" s="28"/>
      <c r="BB1278" s="202"/>
      <c r="BD1278" s="28"/>
      <c r="BE1278" s="28"/>
      <c r="BF1278" s="28"/>
      <c r="BK1278" s="202"/>
      <c r="BM1278" s="28"/>
      <c r="BN1278" s="28"/>
      <c r="BO1278" s="28"/>
      <c r="BT1278" s="202"/>
      <c r="BV1278" s="28"/>
      <c r="BW1278" s="28"/>
      <c r="BX1278" s="28"/>
      <c r="CC1278" s="202"/>
      <c r="CE1278" s="28"/>
      <c r="CF1278" s="28"/>
      <c r="CG1278" s="28"/>
      <c r="CL1278" s="202"/>
      <c r="CN1278" s="28"/>
      <c r="CO1278" s="28"/>
      <c r="CP1278" s="28"/>
      <c r="CU1278" s="202"/>
      <c r="CW1278" s="28"/>
      <c r="CX1278" s="28"/>
      <c r="CY1278" s="28"/>
      <c r="DD1278" s="202"/>
      <c r="DF1278" s="28"/>
      <c r="DG1278" s="28"/>
      <c r="DH1278" s="28"/>
      <c r="DM1278" s="202"/>
      <c r="DO1278" s="28"/>
      <c r="DP1278" s="28"/>
      <c r="DQ1278" s="28"/>
      <c r="DV1278" s="202"/>
      <c r="DX1278" s="28"/>
      <c r="DY1278" s="28"/>
      <c r="DZ1278" s="28"/>
      <c r="EE1278" s="202"/>
      <c r="EG1278" s="28"/>
      <c r="EH1278" s="28"/>
      <c r="EI1278" s="28"/>
      <c r="EN1278" s="202"/>
      <c r="EP1278" s="28"/>
      <c r="EQ1278" s="28"/>
      <c r="ER1278" s="28"/>
      <c r="EW1278" s="202"/>
      <c r="EY1278" s="28"/>
      <c r="EZ1278" s="28"/>
      <c r="FA1278" s="28"/>
      <c r="FF1278" s="202"/>
      <c r="FH1278" s="28"/>
      <c r="FI1278" s="28"/>
      <c r="FJ1278" s="28"/>
      <c r="FO1278" s="202"/>
      <c r="FQ1278" s="28"/>
      <c r="FR1278" s="28"/>
      <c r="FS1278" s="28"/>
      <c r="FX1278" s="202"/>
      <c r="FZ1278" s="28"/>
      <c r="GA1278" s="28"/>
      <c r="GB1278" s="28"/>
      <c r="GG1278" s="202"/>
      <c r="GI1278" s="28"/>
      <c r="GJ1278" s="28"/>
      <c r="GK1278" s="28"/>
      <c r="GP1278" s="202"/>
      <c r="GR1278" s="28"/>
      <c r="GS1278" s="28"/>
      <c r="GT1278" s="28"/>
      <c r="GY1278" s="202"/>
      <c r="HA1278" s="28"/>
      <c r="HB1278" s="28"/>
      <c r="HC1278" s="28"/>
      <c r="HH1278" s="202"/>
      <c r="HJ1278" s="28"/>
      <c r="HK1278" s="28"/>
      <c r="HL1278" s="28"/>
      <c r="HQ1278" s="28"/>
      <c r="HR1278" s="28"/>
      <c r="HS1278" s="28"/>
      <c r="HT1278" s="28"/>
      <c r="HU1278" s="28"/>
      <c r="HV1278" s="28"/>
      <c r="HW1278" s="28"/>
      <c r="HX1278" s="28"/>
      <c r="HY1278" s="28"/>
      <c r="HZ1278" s="28"/>
      <c r="IA1278" s="28"/>
      <c r="IB1278" s="28"/>
      <c r="IC1278" s="28"/>
      <c r="ID1278" s="28"/>
      <c r="IE1278" s="28"/>
      <c r="IF1278" s="28"/>
      <c r="IG1278" s="28"/>
      <c r="IH1278" s="28"/>
      <c r="II1278" s="28"/>
      <c r="IJ1278" s="28"/>
      <c r="IK1278" s="28"/>
      <c r="IL1278" s="28"/>
      <c r="IM1278" s="28"/>
      <c r="IN1278" s="28"/>
      <c r="IO1278" s="28"/>
      <c r="IP1278" s="28"/>
      <c r="IQ1278" s="28"/>
      <c r="IR1278" s="28"/>
      <c r="IS1278" s="28"/>
      <c r="IT1278" s="28"/>
      <c r="IU1278" s="28"/>
      <c r="IV1278" s="28"/>
    </row>
    <row r="1279" spans="1:256" s="54" customFormat="1" ht="18">
      <c r="A1279" s="364" t="s">
        <v>2314</v>
      </c>
      <c r="B1279" s="292"/>
      <c r="C1279" s="292"/>
      <c r="D1279" s="54" t="s">
        <v>130</v>
      </c>
      <c r="E1279" s="54">
        <f t="shared" si="25"/>
        <v>2</v>
      </c>
      <c r="F1279" s="305">
        <f t="shared" si="26"/>
        <v>21</v>
      </c>
      <c r="H1279" s="239">
        <v>21</v>
      </c>
      <c r="I1279" s="28"/>
      <c r="J1279" s="28"/>
      <c r="K1279" s="28"/>
      <c r="L1279" s="28"/>
      <c r="M1279" s="239"/>
      <c r="N1279" s="28"/>
      <c r="R1279" s="202"/>
      <c r="T1279" s="28"/>
      <c r="U1279" s="28"/>
      <c r="V1279" s="28"/>
      <c r="AA1279" s="202"/>
      <c r="AC1279" s="28"/>
      <c r="AD1279" s="28"/>
      <c r="AE1279" s="28"/>
      <c r="AJ1279" s="202"/>
      <c r="AL1279" s="28"/>
      <c r="AM1279" s="28"/>
      <c r="AN1279" s="28"/>
      <c r="AS1279" s="202"/>
      <c r="AU1279" s="28"/>
      <c r="AV1279" s="28"/>
      <c r="AW1279" s="28"/>
      <c r="BB1279" s="202"/>
      <c r="BD1279" s="28"/>
      <c r="BE1279" s="28"/>
      <c r="BF1279" s="28"/>
      <c r="BK1279" s="202"/>
      <c r="BM1279" s="28"/>
      <c r="BN1279" s="28"/>
      <c r="BO1279" s="28"/>
      <c r="BT1279" s="202"/>
      <c r="BV1279" s="28"/>
      <c r="BW1279" s="28"/>
      <c r="BX1279" s="28"/>
      <c r="CC1279" s="202"/>
      <c r="CE1279" s="28"/>
      <c r="CF1279" s="28"/>
      <c r="CG1279" s="28"/>
      <c r="CL1279" s="202"/>
      <c r="CN1279" s="28"/>
      <c r="CO1279" s="28"/>
      <c r="CP1279" s="28"/>
      <c r="CU1279" s="202"/>
      <c r="CW1279" s="28"/>
      <c r="CX1279" s="28"/>
      <c r="CY1279" s="28"/>
      <c r="DD1279" s="202"/>
      <c r="DF1279" s="28"/>
      <c r="DG1279" s="28"/>
      <c r="DH1279" s="28"/>
      <c r="DM1279" s="202"/>
      <c r="DO1279" s="28"/>
      <c r="DP1279" s="28"/>
      <c r="DQ1279" s="28"/>
      <c r="DV1279" s="202"/>
      <c r="DX1279" s="28"/>
      <c r="DY1279" s="28"/>
      <c r="DZ1279" s="28"/>
      <c r="EE1279" s="202"/>
      <c r="EG1279" s="28"/>
      <c r="EH1279" s="28"/>
      <c r="EI1279" s="28"/>
      <c r="EN1279" s="202"/>
      <c r="EP1279" s="28"/>
      <c r="EQ1279" s="28"/>
      <c r="ER1279" s="28"/>
      <c r="EW1279" s="202"/>
      <c r="EY1279" s="28"/>
      <c r="EZ1279" s="28"/>
      <c r="FA1279" s="28"/>
      <c r="FF1279" s="202"/>
      <c r="FH1279" s="28"/>
      <c r="FI1279" s="28"/>
      <c r="FJ1279" s="28"/>
      <c r="FO1279" s="202"/>
      <c r="FQ1279" s="28"/>
      <c r="FR1279" s="28"/>
      <c r="FS1279" s="28"/>
      <c r="FX1279" s="202"/>
      <c r="FZ1279" s="28"/>
      <c r="GA1279" s="28"/>
      <c r="GB1279" s="28"/>
      <c r="GG1279" s="202"/>
      <c r="GI1279" s="28"/>
      <c r="GJ1279" s="28"/>
      <c r="GK1279" s="28"/>
      <c r="GP1279" s="202"/>
      <c r="GR1279" s="28"/>
      <c r="GS1279" s="28"/>
      <c r="GT1279" s="28"/>
      <c r="GY1279" s="202"/>
      <c r="HA1279" s="28"/>
      <c r="HB1279" s="28"/>
      <c r="HC1279" s="28"/>
      <c r="HH1279" s="202"/>
      <c r="HJ1279" s="28"/>
      <c r="HK1279" s="28"/>
      <c r="HL1279" s="28"/>
      <c r="HQ1279" s="28"/>
      <c r="HR1279" s="28"/>
      <c r="HS1279" s="28"/>
      <c r="HT1279" s="28"/>
      <c r="HU1279" s="28"/>
      <c r="HV1279" s="28"/>
      <c r="HW1279" s="28"/>
      <c r="HX1279" s="28"/>
      <c r="HY1279" s="28"/>
      <c r="HZ1279" s="28"/>
      <c r="IA1279" s="28"/>
      <c r="IB1279" s="28"/>
      <c r="IC1279" s="28"/>
      <c r="ID1279" s="28"/>
      <c r="IE1279" s="28"/>
      <c r="IF1279" s="28"/>
      <c r="IG1279" s="28"/>
      <c r="IH1279" s="28"/>
      <c r="II1279" s="28"/>
      <c r="IJ1279" s="28"/>
      <c r="IK1279" s="28"/>
      <c r="IL1279" s="28"/>
      <c r="IM1279" s="28"/>
      <c r="IN1279" s="28"/>
      <c r="IO1279" s="28"/>
      <c r="IP1279" s="28"/>
      <c r="IQ1279" s="28"/>
      <c r="IR1279" s="28"/>
      <c r="IS1279" s="28"/>
      <c r="IT1279" s="28"/>
      <c r="IU1279" s="28"/>
      <c r="IV1279" s="28"/>
    </row>
    <row r="1280" spans="1:256" s="54" customFormat="1" ht="18">
      <c r="A1280" s="364" t="s">
        <v>1918</v>
      </c>
      <c r="B1280" s="28"/>
      <c r="C1280" s="292"/>
      <c r="D1280" s="365" t="s">
        <v>129</v>
      </c>
      <c r="E1280" s="54">
        <f t="shared" si="25"/>
        <v>0</v>
      </c>
      <c r="F1280" s="305">
        <f t="shared" si="26"/>
        <v>0</v>
      </c>
      <c r="H1280" s="28"/>
      <c r="I1280" s="28"/>
      <c r="J1280" s="28"/>
      <c r="K1280" s="28"/>
      <c r="L1280" s="28"/>
      <c r="M1280" s="28"/>
      <c r="N1280" s="28"/>
      <c r="R1280" s="202"/>
      <c r="T1280" s="28"/>
      <c r="U1280" s="28"/>
      <c r="V1280" s="28"/>
      <c r="AA1280" s="202"/>
      <c r="AC1280" s="28"/>
      <c r="AD1280" s="28"/>
      <c r="AE1280" s="28"/>
      <c r="AJ1280" s="202"/>
      <c r="AL1280" s="28"/>
      <c r="AM1280" s="28"/>
      <c r="AN1280" s="28"/>
      <c r="AS1280" s="202"/>
      <c r="AU1280" s="28"/>
      <c r="AV1280" s="28"/>
      <c r="AW1280" s="28"/>
      <c r="BB1280" s="202"/>
      <c r="BD1280" s="28"/>
      <c r="BE1280" s="28"/>
      <c r="BF1280" s="28"/>
      <c r="BK1280" s="202"/>
      <c r="BM1280" s="28"/>
      <c r="BN1280" s="28"/>
      <c r="BO1280" s="28"/>
      <c r="BT1280" s="202"/>
      <c r="BV1280" s="28"/>
      <c r="BW1280" s="28"/>
      <c r="BX1280" s="28"/>
      <c r="CC1280" s="202"/>
      <c r="CE1280" s="28"/>
      <c r="CF1280" s="28"/>
      <c r="CG1280" s="28"/>
      <c r="CL1280" s="202"/>
      <c r="CN1280" s="28"/>
      <c r="CO1280" s="28"/>
      <c r="CP1280" s="28"/>
      <c r="CU1280" s="202"/>
      <c r="CW1280" s="28"/>
      <c r="CX1280" s="28"/>
      <c r="CY1280" s="28"/>
      <c r="DD1280" s="202"/>
      <c r="DF1280" s="28"/>
      <c r="DG1280" s="28"/>
      <c r="DH1280" s="28"/>
      <c r="DM1280" s="202"/>
      <c r="DO1280" s="28"/>
      <c r="DP1280" s="28"/>
      <c r="DQ1280" s="28"/>
      <c r="DV1280" s="202"/>
      <c r="DX1280" s="28"/>
      <c r="DY1280" s="28"/>
      <c r="DZ1280" s="28"/>
      <c r="EE1280" s="202"/>
      <c r="EG1280" s="28"/>
      <c r="EH1280" s="28"/>
      <c r="EI1280" s="28"/>
      <c r="EN1280" s="202"/>
      <c r="EP1280" s="28"/>
      <c r="EQ1280" s="28"/>
      <c r="ER1280" s="28"/>
      <c r="EW1280" s="202"/>
      <c r="EY1280" s="28"/>
      <c r="EZ1280" s="28"/>
      <c r="FA1280" s="28"/>
      <c r="FF1280" s="202"/>
      <c r="FH1280" s="28"/>
      <c r="FI1280" s="28"/>
      <c r="FJ1280" s="28"/>
      <c r="FO1280" s="202"/>
      <c r="FQ1280" s="28"/>
      <c r="FR1280" s="28"/>
      <c r="FS1280" s="28"/>
      <c r="FX1280" s="202"/>
      <c r="FZ1280" s="28"/>
      <c r="GA1280" s="28"/>
      <c r="GB1280" s="28"/>
      <c r="GG1280" s="202"/>
      <c r="GI1280" s="28"/>
      <c r="GJ1280" s="28"/>
      <c r="GK1280" s="28"/>
      <c r="GP1280" s="202"/>
      <c r="GR1280" s="28"/>
      <c r="GS1280" s="28"/>
      <c r="GT1280" s="28"/>
      <c r="GY1280" s="202"/>
      <c r="HA1280" s="28"/>
      <c r="HB1280" s="28"/>
      <c r="HC1280" s="28"/>
      <c r="HH1280" s="202"/>
      <c r="HJ1280" s="28"/>
      <c r="HK1280" s="28"/>
      <c r="HL1280" s="28"/>
      <c r="HQ1280" s="28"/>
      <c r="HR1280" s="28"/>
      <c r="HS1280" s="28"/>
      <c r="HT1280" s="28"/>
      <c r="HU1280" s="28"/>
      <c r="HV1280" s="28"/>
      <c r="HW1280" s="28"/>
      <c r="HX1280" s="28"/>
      <c r="HY1280" s="28"/>
      <c r="HZ1280" s="28"/>
      <c r="IA1280" s="28"/>
      <c r="IB1280" s="28"/>
      <c r="IC1280" s="28"/>
      <c r="ID1280" s="28"/>
      <c r="IE1280" s="28"/>
      <c r="IF1280" s="28"/>
      <c r="IG1280" s="28"/>
      <c r="IH1280" s="28"/>
      <c r="II1280" s="28"/>
      <c r="IJ1280" s="28"/>
      <c r="IK1280" s="28"/>
      <c r="IL1280" s="28"/>
      <c r="IM1280" s="28"/>
      <c r="IN1280" s="28"/>
      <c r="IO1280" s="28"/>
      <c r="IP1280" s="28"/>
      <c r="IQ1280" s="28"/>
      <c r="IR1280" s="28"/>
      <c r="IS1280" s="28"/>
      <c r="IT1280" s="28"/>
      <c r="IU1280" s="28"/>
      <c r="IV1280" s="28"/>
    </row>
    <row r="1281" spans="1:256" s="54" customFormat="1" ht="18">
      <c r="A1281" s="364" t="s">
        <v>998</v>
      </c>
      <c r="B1281" s="292"/>
      <c r="C1281" s="292"/>
      <c r="D1281" s="54" t="s">
        <v>131</v>
      </c>
      <c r="E1281" s="54">
        <f t="shared" si="25"/>
        <v>1</v>
      </c>
      <c r="F1281" s="305">
        <f t="shared" si="26"/>
        <v>9</v>
      </c>
      <c r="H1281" s="28"/>
      <c r="I1281" s="28"/>
      <c r="J1281" s="28">
        <v>9</v>
      </c>
      <c r="K1281" s="28"/>
      <c r="L1281" s="28"/>
      <c r="M1281" s="239"/>
      <c r="N1281" s="28"/>
      <c r="R1281" s="202"/>
      <c r="T1281" s="28"/>
      <c r="U1281" s="28"/>
      <c r="V1281" s="28"/>
      <c r="AA1281" s="202"/>
      <c r="AC1281" s="28"/>
      <c r="AD1281" s="28"/>
      <c r="AE1281" s="28"/>
      <c r="AJ1281" s="202"/>
      <c r="AL1281" s="28"/>
      <c r="AM1281" s="28"/>
      <c r="AN1281" s="28"/>
      <c r="AS1281" s="202"/>
      <c r="AU1281" s="28"/>
      <c r="AV1281" s="28"/>
      <c r="AW1281" s="28"/>
      <c r="BB1281" s="202"/>
      <c r="BD1281" s="28"/>
      <c r="BE1281" s="28"/>
      <c r="BF1281" s="28"/>
      <c r="BK1281" s="202"/>
      <c r="BM1281" s="28"/>
      <c r="BN1281" s="28"/>
      <c r="BO1281" s="28"/>
      <c r="BT1281" s="202"/>
      <c r="BV1281" s="28"/>
      <c r="BW1281" s="28"/>
      <c r="BX1281" s="28"/>
      <c r="CC1281" s="202"/>
      <c r="CE1281" s="28"/>
      <c r="CF1281" s="28"/>
      <c r="CG1281" s="28"/>
      <c r="CL1281" s="202"/>
      <c r="CN1281" s="28"/>
      <c r="CO1281" s="28"/>
      <c r="CP1281" s="28"/>
      <c r="CU1281" s="202"/>
      <c r="CW1281" s="28"/>
      <c r="CX1281" s="28"/>
      <c r="CY1281" s="28"/>
      <c r="DD1281" s="202"/>
      <c r="DF1281" s="28"/>
      <c r="DG1281" s="28"/>
      <c r="DH1281" s="28"/>
      <c r="DM1281" s="202"/>
      <c r="DO1281" s="28"/>
      <c r="DP1281" s="28"/>
      <c r="DQ1281" s="28"/>
      <c r="DV1281" s="202"/>
      <c r="DX1281" s="28"/>
      <c r="DY1281" s="28"/>
      <c r="DZ1281" s="28"/>
      <c r="EE1281" s="202"/>
      <c r="EG1281" s="28"/>
      <c r="EH1281" s="28"/>
      <c r="EI1281" s="28"/>
      <c r="EN1281" s="202"/>
      <c r="EP1281" s="28"/>
      <c r="EQ1281" s="28"/>
      <c r="ER1281" s="28"/>
      <c r="EW1281" s="202"/>
      <c r="EY1281" s="28"/>
      <c r="EZ1281" s="28"/>
      <c r="FA1281" s="28"/>
      <c r="FF1281" s="202"/>
      <c r="FH1281" s="28"/>
      <c r="FI1281" s="28"/>
      <c r="FJ1281" s="28"/>
      <c r="FO1281" s="202"/>
      <c r="FQ1281" s="28"/>
      <c r="FR1281" s="28"/>
      <c r="FS1281" s="28"/>
      <c r="FX1281" s="202"/>
      <c r="FZ1281" s="28"/>
      <c r="GA1281" s="28"/>
      <c r="GB1281" s="28"/>
      <c r="GG1281" s="202"/>
      <c r="GI1281" s="28"/>
      <c r="GJ1281" s="28"/>
      <c r="GK1281" s="28"/>
      <c r="GP1281" s="202"/>
      <c r="GR1281" s="28"/>
      <c r="GS1281" s="28"/>
      <c r="GT1281" s="28"/>
      <c r="GY1281" s="202"/>
      <c r="HA1281" s="28"/>
      <c r="HB1281" s="28"/>
      <c r="HC1281" s="28"/>
      <c r="HH1281" s="202"/>
      <c r="HJ1281" s="28"/>
      <c r="HK1281" s="28"/>
      <c r="HL1281" s="28"/>
      <c r="HQ1281" s="28"/>
      <c r="HR1281" s="28"/>
      <c r="HS1281" s="28"/>
      <c r="HT1281" s="28"/>
      <c r="HU1281" s="28"/>
      <c r="HV1281" s="28"/>
      <c r="HW1281" s="28"/>
      <c r="HX1281" s="28"/>
      <c r="HY1281" s="28"/>
      <c r="HZ1281" s="28"/>
      <c r="IA1281" s="28"/>
      <c r="IB1281" s="28"/>
      <c r="IC1281" s="28"/>
      <c r="ID1281" s="28"/>
      <c r="IE1281" s="28"/>
      <c r="IF1281" s="28"/>
      <c r="IG1281" s="28"/>
      <c r="IH1281" s="28"/>
      <c r="II1281" s="28"/>
      <c r="IJ1281" s="28"/>
      <c r="IK1281" s="28"/>
      <c r="IL1281" s="28"/>
      <c r="IM1281" s="28"/>
      <c r="IN1281" s="28"/>
      <c r="IO1281" s="28"/>
      <c r="IP1281" s="28"/>
      <c r="IQ1281" s="28"/>
      <c r="IR1281" s="28"/>
      <c r="IS1281" s="28"/>
      <c r="IT1281" s="28"/>
      <c r="IU1281" s="28"/>
      <c r="IV1281" s="28"/>
    </row>
    <row r="1282" spans="1:256" s="54" customFormat="1" ht="18">
      <c r="A1282" s="364" t="s">
        <v>1319</v>
      </c>
      <c r="B1282" s="292"/>
      <c r="C1282" s="292"/>
      <c r="D1282" s="54" t="s">
        <v>131</v>
      </c>
      <c r="E1282" s="54">
        <f t="shared" si="25"/>
        <v>2</v>
      </c>
      <c r="F1282" s="305">
        <f t="shared" si="26"/>
        <v>0</v>
      </c>
      <c r="H1282" s="28"/>
      <c r="I1282" s="28"/>
      <c r="J1282" s="28"/>
      <c r="K1282" s="28"/>
      <c r="L1282" s="300"/>
      <c r="M1282" s="28"/>
      <c r="N1282" s="28"/>
      <c r="R1282" s="202"/>
      <c r="T1282" s="28"/>
      <c r="U1282" s="28"/>
      <c r="V1282" s="28"/>
      <c r="AA1282" s="202"/>
      <c r="AC1282" s="28"/>
      <c r="AD1282" s="28"/>
      <c r="AE1282" s="28"/>
      <c r="AJ1282" s="202"/>
      <c r="AL1282" s="28"/>
      <c r="AM1282" s="28"/>
      <c r="AN1282" s="28"/>
      <c r="AS1282" s="202"/>
      <c r="AU1282" s="28"/>
      <c r="AV1282" s="28"/>
      <c r="AW1282" s="28"/>
      <c r="BB1282" s="202"/>
      <c r="BD1282" s="28"/>
      <c r="BE1282" s="28"/>
      <c r="BF1282" s="28"/>
      <c r="BK1282" s="202"/>
      <c r="BM1282" s="28"/>
      <c r="BN1282" s="28"/>
      <c r="BO1282" s="28"/>
      <c r="BT1282" s="202"/>
      <c r="BV1282" s="28"/>
      <c r="BW1282" s="28"/>
      <c r="BX1282" s="28"/>
      <c r="CC1282" s="202"/>
      <c r="CE1282" s="28"/>
      <c r="CF1282" s="28"/>
      <c r="CG1282" s="28"/>
      <c r="CL1282" s="202"/>
      <c r="CN1282" s="28"/>
      <c r="CO1282" s="28"/>
      <c r="CP1282" s="28"/>
      <c r="CU1282" s="202"/>
      <c r="CW1282" s="28"/>
      <c r="CX1282" s="28"/>
      <c r="CY1282" s="28"/>
      <c r="DD1282" s="202"/>
      <c r="DF1282" s="28"/>
      <c r="DG1282" s="28"/>
      <c r="DH1282" s="28"/>
      <c r="DM1282" s="202"/>
      <c r="DO1282" s="28"/>
      <c r="DP1282" s="28"/>
      <c r="DQ1282" s="28"/>
      <c r="DV1282" s="202"/>
      <c r="DX1282" s="28"/>
      <c r="DY1282" s="28"/>
      <c r="DZ1282" s="28"/>
      <c r="EE1282" s="202"/>
      <c r="EG1282" s="28"/>
      <c r="EH1282" s="28"/>
      <c r="EI1282" s="28"/>
      <c r="EN1282" s="202"/>
      <c r="EP1282" s="28"/>
      <c r="EQ1282" s="28"/>
      <c r="ER1282" s="28"/>
      <c r="EW1282" s="202"/>
      <c r="EY1282" s="28"/>
      <c r="EZ1282" s="28"/>
      <c r="FA1282" s="28"/>
      <c r="FF1282" s="202"/>
      <c r="FH1282" s="28"/>
      <c r="FI1282" s="28"/>
      <c r="FJ1282" s="28"/>
      <c r="FO1282" s="202"/>
      <c r="FQ1282" s="28"/>
      <c r="FR1282" s="28"/>
      <c r="FS1282" s="28"/>
      <c r="FX1282" s="202"/>
      <c r="FZ1282" s="28"/>
      <c r="GA1282" s="28"/>
      <c r="GB1282" s="28"/>
      <c r="GG1282" s="202"/>
      <c r="GI1282" s="28"/>
      <c r="GJ1282" s="28"/>
      <c r="GK1282" s="28"/>
      <c r="GP1282" s="202"/>
      <c r="GR1282" s="28"/>
      <c r="GS1282" s="28"/>
      <c r="GT1282" s="28"/>
      <c r="GY1282" s="202"/>
      <c r="HA1282" s="28"/>
      <c r="HB1282" s="28"/>
      <c r="HC1282" s="28"/>
      <c r="HH1282" s="202"/>
      <c r="HJ1282" s="28"/>
      <c r="HK1282" s="28"/>
      <c r="HL1282" s="28"/>
      <c r="HQ1282" s="28"/>
      <c r="HR1282" s="28"/>
      <c r="HS1282" s="28"/>
      <c r="HT1282" s="28"/>
      <c r="HU1282" s="28"/>
      <c r="HV1282" s="28"/>
      <c r="HW1282" s="28"/>
      <c r="HX1282" s="28"/>
      <c r="HY1282" s="28"/>
      <c r="HZ1282" s="28"/>
      <c r="IA1282" s="28"/>
      <c r="IB1282" s="28"/>
      <c r="IC1282" s="28"/>
      <c r="ID1282" s="28"/>
      <c r="IE1282" s="28"/>
      <c r="IF1282" s="28"/>
      <c r="IG1282" s="28"/>
      <c r="IH1282" s="28"/>
      <c r="II1282" s="28"/>
      <c r="IJ1282" s="28"/>
      <c r="IK1282" s="28"/>
      <c r="IL1282" s="28"/>
      <c r="IM1282" s="28"/>
      <c r="IN1282" s="28"/>
      <c r="IO1282" s="28"/>
      <c r="IP1282" s="28"/>
      <c r="IQ1282" s="28"/>
      <c r="IR1282" s="28"/>
      <c r="IS1282" s="28"/>
      <c r="IT1282" s="28"/>
      <c r="IU1282" s="28"/>
      <c r="IV1282" s="28"/>
    </row>
    <row r="1283" spans="1:256" s="54" customFormat="1" ht="18">
      <c r="A1283" s="364" t="s">
        <v>421</v>
      </c>
      <c r="B1283" s="292"/>
      <c r="C1283" s="292"/>
      <c r="D1283" s="54" t="s">
        <v>133</v>
      </c>
      <c r="E1283" s="54">
        <f t="shared" si="25"/>
        <v>25</v>
      </c>
      <c r="F1283" s="305">
        <f t="shared" si="26"/>
        <v>123</v>
      </c>
      <c r="G1283" s="54">
        <v>78</v>
      </c>
      <c r="H1283" s="239">
        <v>15</v>
      </c>
      <c r="I1283" s="28">
        <v>20</v>
      </c>
      <c r="J1283" s="28"/>
      <c r="K1283" s="28">
        <v>10</v>
      </c>
      <c r="L1283" s="300"/>
      <c r="M1283" s="239"/>
      <c r="N1283" s="28"/>
      <c r="R1283" s="202"/>
      <c r="T1283" s="28"/>
      <c r="U1283" s="28"/>
      <c r="V1283" s="28"/>
      <c r="AA1283" s="202"/>
      <c r="AC1283" s="28"/>
      <c r="AD1283" s="28"/>
      <c r="AE1283" s="28"/>
      <c r="AJ1283" s="202"/>
      <c r="AL1283" s="28"/>
      <c r="AM1283" s="28"/>
      <c r="AN1283" s="28"/>
      <c r="AS1283" s="202"/>
      <c r="AU1283" s="28"/>
      <c r="AV1283" s="28"/>
      <c r="AW1283" s="28"/>
      <c r="BB1283" s="202"/>
      <c r="BD1283" s="28"/>
      <c r="BE1283" s="28"/>
      <c r="BF1283" s="28"/>
      <c r="BK1283" s="202"/>
      <c r="BM1283" s="28"/>
      <c r="BN1283" s="28"/>
      <c r="BO1283" s="28"/>
      <c r="BT1283" s="202"/>
      <c r="BV1283" s="28"/>
      <c r="BW1283" s="28"/>
      <c r="BX1283" s="28"/>
      <c r="CC1283" s="202"/>
      <c r="CE1283" s="28"/>
      <c r="CF1283" s="28"/>
      <c r="CG1283" s="28"/>
      <c r="CL1283" s="202"/>
      <c r="CN1283" s="28"/>
      <c r="CO1283" s="28"/>
      <c r="CP1283" s="28"/>
      <c r="CU1283" s="202"/>
      <c r="CW1283" s="28"/>
      <c r="CX1283" s="28"/>
      <c r="CY1283" s="28"/>
      <c r="DD1283" s="202"/>
      <c r="DF1283" s="28"/>
      <c r="DG1283" s="28"/>
      <c r="DH1283" s="28"/>
      <c r="DM1283" s="202"/>
      <c r="DO1283" s="28"/>
      <c r="DP1283" s="28"/>
      <c r="DQ1283" s="28"/>
      <c r="DV1283" s="202"/>
      <c r="DX1283" s="28"/>
      <c r="DY1283" s="28"/>
      <c r="DZ1283" s="28"/>
      <c r="EE1283" s="202"/>
      <c r="EG1283" s="28"/>
      <c r="EH1283" s="28"/>
      <c r="EI1283" s="28"/>
      <c r="EN1283" s="202"/>
      <c r="EP1283" s="28"/>
      <c r="EQ1283" s="28"/>
      <c r="ER1283" s="28"/>
      <c r="EW1283" s="202"/>
      <c r="EY1283" s="28"/>
      <c r="EZ1283" s="28"/>
      <c r="FA1283" s="28"/>
      <c r="FF1283" s="202"/>
      <c r="FH1283" s="28"/>
      <c r="FI1283" s="28"/>
      <c r="FJ1283" s="28"/>
      <c r="FO1283" s="202"/>
      <c r="FQ1283" s="28"/>
      <c r="FR1283" s="28"/>
      <c r="FS1283" s="28"/>
      <c r="FX1283" s="202"/>
      <c r="FZ1283" s="28"/>
      <c r="GA1283" s="28"/>
      <c r="GB1283" s="28"/>
      <c r="GG1283" s="202"/>
      <c r="GI1283" s="28"/>
      <c r="GJ1283" s="28"/>
      <c r="GK1283" s="28"/>
      <c r="GP1283" s="202"/>
      <c r="GR1283" s="28"/>
      <c r="GS1283" s="28"/>
      <c r="GT1283" s="28"/>
      <c r="GY1283" s="202"/>
      <c r="HA1283" s="28"/>
      <c r="HB1283" s="28"/>
      <c r="HC1283" s="28"/>
      <c r="HH1283" s="202"/>
      <c r="HJ1283" s="28"/>
      <c r="HK1283" s="28"/>
      <c r="HL1283" s="28"/>
      <c r="HQ1283" s="28"/>
      <c r="HR1283" s="28"/>
      <c r="HS1283" s="28"/>
      <c r="HT1283" s="28"/>
      <c r="HU1283" s="28"/>
      <c r="HV1283" s="28"/>
      <c r="HW1283" s="28"/>
      <c r="HX1283" s="28"/>
      <c r="HY1283" s="28"/>
      <c r="HZ1283" s="28"/>
      <c r="IA1283" s="28"/>
      <c r="IB1283" s="28"/>
      <c r="IC1283" s="28"/>
      <c r="ID1283" s="28"/>
      <c r="IE1283" s="28"/>
      <c r="IF1283" s="28"/>
      <c r="IG1283" s="28"/>
      <c r="IH1283" s="28"/>
      <c r="II1283" s="28"/>
      <c r="IJ1283" s="28"/>
      <c r="IK1283" s="28"/>
      <c r="IL1283" s="28"/>
      <c r="IM1283" s="28"/>
      <c r="IN1283" s="28"/>
      <c r="IO1283" s="28"/>
      <c r="IP1283" s="28"/>
      <c r="IQ1283" s="28"/>
      <c r="IR1283" s="28"/>
      <c r="IS1283" s="28"/>
      <c r="IT1283" s="28"/>
      <c r="IU1283" s="28"/>
      <c r="IV1283" s="28"/>
    </row>
    <row r="1284" spans="1:256" s="54" customFormat="1" ht="18">
      <c r="A1284" s="364" t="s">
        <v>2453</v>
      </c>
      <c r="B1284" s="28"/>
      <c r="C1284" s="292"/>
      <c r="D1284" s="365" t="s">
        <v>129</v>
      </c>
      <c r="E1284" s="54">
        <f t="shared" si="25"/>
        <v>0</v>
      </c>
      <c r="F1284" s="305">
        <f t="shared" si="26"/>
        <v>3</v>
      </c>
      <c r="H1284" s="28"/>
      <c r="I1284" s="28"/>
      <c r="J1284" s="28"/>
      <c r="K1284" s="28">
        <v>3</v>
      </c>
      <c r="L1284" s="300"/>
      <c r="M1284" s="28"/>
      <c r="N1284" s="28"/>
      <c r="R1284" s="202"/>
      <c r="T1284" s="28"/>
      <c r="U1284" s="28"/>
      <c r="V1284" s="28"/>
      <c r="AA1284" s="202"/>
      <c r="AC1284" s="28"/>
      <c r="AD1284" s="28"/>
      <c r="AE1284" s="28"/>
      <c r="AJ1284" s="202"/>
      <c r="AL1284" s="28"/>
      <c r="AM1284" s="28"/>
      <c r="AN1284" s="28"/>
      <c r="AS1284" s="202"/>
      <c r="AU1284" s="28"/>
      <c r="AV1284" s="28"/>
      <c r="AW1284" s="28"/>
      <c r="BB1284" s="202"/>
      <c r="BD1284" s="28"/>
      <c r="BE1284" s="28"/>
      <c r="BF1284" s="28"/>
      <c r="BK1284" s="202"/>
      <c r="BM1284" s="28"/>
      <c r="BN1284" s="28"/>
      <c r="BO1284" s="28"/>
      <c r="BT1284" s="202"/>
      <c r="BV1284" s="28"/>
      <c r="BW1284" s="28"/>
      <c r="BX1284" s="28"/>
      <c r="CC1284" s="202"/>
      <c r="CE1284" s="28"/>
      <c r="CF1284" s="28"/>
      <c r="CG1284" s="28"/>
      <c r="CL1284" s="202"/>
      <c r="CN1284" s="28"/>
      <c r="CO1284" s="28"/>
      <c r="CP1284" s="28"/>
      <c r="CU1284" s="202"/>
      <c r="CW1284" s="28"/>
      <c r="CX1284" s="28"/>
      <c r="CY1284" s="28"/>
      <c r="DD1284" s="202"/>
      <c r="DF1284" s="28"/>
      <c r="DG1284" s="28"/>
      <c r="DH1284" s="28"/>
      <c r="DM1284" s="202"/>
      <c r="DO1284" s="28"/>
      <c r="DP1284" s="28"/>
      <c r="DQ1284" s="28"/>
      <c r="DV1284" s="202"/>
      <c r="DX1284" s="28"/>
      <c r="DY1284" s="28"/>
      <c r="DZ1284" s="28"/>
      <c r="EE1284" s="202"/>
      <c r="EG1284" s="28"/>
      <c r="EH1284" s="28"/>
      <c r="EI1284" s="28"/>
      <c r="EN1284" s="202"/>
      <c r="EP1284" s="28"/>
      <c r="EQ1284" s="28"/>
      <c r="ER1284" s="28"/>
      <c r="EW1284" s="202"/>
      <c r="EY1284" s="28"/>
      <c r="EZ1284" s="28"/>
      <c r="FA1284" s="28"/>
      <c r="FF1284" s="202"/>
      <c r="FH1284" s="28"/>
      <c r="FI1284" s="28"/>
      <c r="FJ1284" s="28"/>
      <c r="FO1284" s="202"/>
      <c r="FQ1284" s="28"/>
      <c r="FR1284" s="28"/>
      <c r="FS1284" s="28"/>
      <c r="FX1284" s="202"/>
      <c r="FZ1284" s="28"/>
      <c r="GA1284" s="28"/>
      <c r="GB1284" s="28"/>
      <c r="GG1284" s="202"/>
      <c r="GI1284" s="28"/>
      <c r="GJ1284" s="28"/>
      <c r="GK1284" s="28"/>
      <c r="GP1284" s="202"/>
      <c r="GR1284" s="28"/>
      <c r="GS1284" s="28"/>
      <c r="GT1284" s="28"/>
      <c r="GY1284" s="202"/>
      <c r="HA1284" s="28"/>
      <c r="HB1284" s="28"/>
      <c r="HC1284" s="28"/>
      <c r="HH1284" s="202"/>
      <c r="HJ1284" s="28"/>
      <c r="HK1284" s="28"/>
      <c r="HL1284" s="28"/>
      <c r="HQ1284" s="28"/>
      <c r="HR1284" s="28"/>
      <c r="HS1284" s="28"/>
      <c r="HT1284" s="28"/>
      <c r="HU1284" s="28"/>
      <c r="HV1284" s="28"/>
      <c r="HW1284" s="28"/>
      <c r="HX1284" s="28"/>
      <c r="HY1284" s="28"/>
      <c r="HZ1284" s="28"/>
      <c r="IA1284" s="28"/>
      <c r="IB1284" s="28"/>
      <c r="IC1284" s="28"/>
      <c r="ID1284" s="28"/>
      <c r="IE1284" s="28"/>
      <c r="IF1284" s="28"/>
      <c r="IG1284" s="28"/>
      <c r="IH1284" s="28"/>
      <c r="II1284" s="28"/>
      <c r="IJ1284" s="28"/>
      <c r="IK1284" s="28"/>
      <c r="IL1284" s="28"/>
      <c r="IM1284" s="28"/>
      <c r="IN1284" s="28"/>
      <c r="IO1284" s="28"/>
      <c r="IP1284" s="28"/>
      <c r="IQ1284" s="28"/>
      <c r="IR1284" s="28"/>
      <c r="IS1284" s="28"/>
      <c r="IT1284" s="28"/>
      <c r="IU1284" s="28"/>
      <c r="IV1284" s="28"/>
    </row>
    <row r="1285" spans="1:256" s="54" customFormat="1" ht="18">
      <c r="A1285" s="364" t="s">
        <v>1461</v>
      </c>
      <c r="B1285" s="28"/>
      <c r="C1285" s="292"/>
      <c r="D1285" s="365" t="s">
        <v>129</v>
      </c>
      <c r="E1285" s="54">
        <f t="shared" si="25"/>
        <v>1</v>
      </c>
      <c r="F1285" s="305">
        <f t="shared" si="26"/>
        <v>0</v>
      </c>
      <c r="H1285" s="28"/>
      <c r="I1285" s="28"/>
      <c r="J1285" s="28"/>
      <c r="K1285" s="28"/>
      <c r="L1285" s="300"/>
      <c r="M1285" s="28"/>
      <c r="N1285" s="28"/>
      <c r="R1285" s="202"/>
      <c r="T1285" s="28"/>
      <c r="U1285" s="28"/>
      <c r="V1285" s="28"/>
      <c r="AA1285" s="202"/>
      <c r="AC1285" s="28"/>
      <c r="AD1285" s="28"/>
      <c r="AE1285" s="28"/>
      <c r="AJ1285" s="202"/>
      <c r="AL1285" s="28"/>
      <c r="AM1285" s="28"/>
      <c r="AN1285" s="28"/>
      <c r="AS1285" s="202"/>
      <c r="AU1285" s="28"/>
      <c r="AV1285" s="28"/>
      <c r="AW1285" s="28"/>
      <c r="BB1285" s="202"/>
      <c r="BD1285" s="28"/>
      <c r="BE1285" s="28"/>
      <c r="BF1285" s="28"/>
      <c r="BK1285" s="202"/>
      <c r="BM1285" s="28"/>
      <c r="BN1285" s="28"/>
      <c r="BO1285" s="28"/>
      <c r="BT1285" s="202"/>
      <c r="BV1285" s="28"/>
      <c r="BW1285" s="28"/>
      <c r="BX1285" s="28"/>
      <c r="CC1285" s="202"/>
      <c r="CE1285" s="28"/>
      <c r="CF1285" s="28"/>
      <c r="CG1285" s="28"/>
      <c r="CL1285" s="202"/>
      <c r="CN1285" s="28"/>
      <c r="CO1285" s="28"/>
      <c r="CP1285" s="28"/>
      <c r="CU1285" s="202"/>
      <c r="CW1285" s="28"/>
      <c r="CX1285" s="28"/>
      <c r="CY1285" s="28"/>
      <c r="DD1285" s="202"/>
      <c r="DF1285" s="28"/>
      <c r="DG1285" s="28"/>
      <c r="DH1285" s="28"/>
      <c r="DM1285" s="202"/>
      <c r="DO1285" s="28"/>
      <c r="DP1285" s="28"/>
      <c r="DQ1285" s="28"/>
      <c r="DV1285" s="202"/>
      <c r="DX1285" s="28"/>
      <c r="DY1285" s="28"/>
      <c r="DZ1285" s="28"/>
      <c r="EE1285" s="202"/>
      <c r="EG1285" s="28"/>
      <c r="EH1285" s="28"/>
      <c r="EI1285" s="28"/>
      <c r="EN1285" s="202"/>
      <c r="EP1285" s="28"/>
      <c r="EQ1285" s="28"/>
      <c r="ER1285" s="28"/>
      <c r="EW1285" s="202"/>
      <c r="EY1285" s="28"/>
      <c r="EZ1285" s="28"/>
      <c r="FA1285" s="28"/>
      <c r="FF1285" s="202"/>
      <c r="FH1285" s="28"/>
      <c r="FI1285" s="28"/>
      <c r="FJ1285" s="28"/>
      <c r="FO1285" s="202"/>
      <c r="FQ1285" s="28"/>
      <c r="FR1285" s="28"/>
      <c r="FS1285" s="28"/>
      <c r="FX1285" s="202"/>
      <c r="FZ1285" s="28"/>
      <c r="GA1285" s="28"/>
      <c r="GB1285" s="28"/>
      <c r="GG1285" s="202"/>
      <c r="GI1285" s="28"/>
      <c r="GJ1285" s="28"/>
      <c r="GK1285" s="28"/>
      <c r="GP1285" s="202"/>
      <c r="GR1285" s="28"/>
      <c r="GS1285" s="28"/>
      <c r="GT1285" s="28"/>
      <c r="GY1285" s="202"/>
      <c r="HA1285" s="28"/>
      <c r="HB1285" s="28"/>
      <c r="HC1285" s="28"/>
      <c r="HH1285" s="202"/>
      <c r="HJ1285" s="28"/>
      <c r="HK1285" s="28"/>
      <c r="HL1285" s="28"/>
      <c r="HQ1285" s="28"/>
      <c r="HR1285" s="28"/>
      <c r="HS1285" s="28"/>
      <c r="HT1285" s="28"/>
      <c r="HU1285" s="28"/>
      <c r="HV1285" s="28"/>
      <c r="HW1285" s="28"/>
      <c r="HX1285" s="28"/>
      <c r="HY1285" s="28"/>
      <c r="HZ1285" s="28"/>
      <c r="IA1285" s="28"/>
      <c r="IB1285" s="28"/>
      <c r="IC1285" s="28"/>
      <c r="ID1285" s="28"/>
      <c r="IE1285" s="28"/>
      <c r="IF1285" s="28"/>
      <c r="IG1285" s="28"/>
      <c r="IH1285" s="28"/>
      <c r="II1285" s="28"/>
      <c r="IJ1285" s="28"/>
      <c r="IK1285" s="28"/>
      <c r="IL1285" s="28"/>
      <c r="IM1285" s="28"/>
      <c r="IN1285" s="28"/>
      <c r="IO1285" s="28"/>
      <c r="IP1285" s="28"/>
      <c r="IQ1285" s="28"/>
      <c r="IR1285" s="28"/>
      <c r="IS1285" s="28"/>
      <c r="IT1285" s="28"/>
      <c r="IU1285" s="28"/>
      <c r="IV1285" s="28"/>
    </row>
    <row r="1286" spans="1:256" s="54" customFormat="1" ht="18">
      <c r="A1286" s="364" t="s">
        <v>924</v>
      </c>
      <c r="B1286" s="292"/>
      <c r="C1286" s="292"/>
      <c r="D1286" s="54" t="s">
        <v>130</v>
      </c>
      <c r="E1286" s="54">
        <f t="shared" si="25"/>
        <v>3</v>
      </c>
      <c r="F1286" s="305">
        <f t="shared" si="26"/>
        <v>0</v>
      </c>
      <c r="H1286" s="300"/>
      <c r="I1286" s="300"/>
      <c r="J1286" s="300"/>
      <c r="K1286" s="300"/>
      <c r="L1286" s="300"/>
      <c r="M1286" s="300"/>
      <c r="N1286" s="28"/>
      <c r="R1286" s="202"/>
      <c r="T1286" s="28"/>
      <c r="U1286" s="28"/>
      <c r="V1286" s="28"/>
      <c r="AA1286" s="202"/>
      <c r="AC1286" s="28"/>
      <c r="AD1286" s="28"/>
      <c r="AE1286" s="28"/>
      <c r="AJ1286" s="202"/>
      <c r="AL1286" s="28"/>
      <c r="AM1286" s="28"/>
      <c r="AN1286" s="28"/>
      <c r="AS1286" s="202"/>
      <c r="AU1286" s="28"/>
      <c r="AV1286" s="28"/>
      <c r="AW1286" s="28"/>
      <c r="BB1286" s="202"/>
      <c r="BD1286" s="28"/>
      <c r="BE1286" s="28"/>
      <c r="BF1286" s="28"/>
      <c r="BK1286" s="202"/>
      <c r="BM1286" s="28"/>
      <c r="BN1286" s="28"/>
      <c r="BO1286" s="28"/>
      <c r="BT1286" s="202"/>
      <c r="BV1286" s="28"/>
      <c r="BW1286" s="28"/>
      <c r="BX1286" s="28"/>
      <c r="CC1286" s="202"/>
      <c r="CE1286" s="28"/>
      <c r="CF1286" s="28"/>
      <c r="CG1286" s="28"/>
      <c r="CL1286" s="202"/>
      <c r="CN1286" s="28"/>
      <c r="CO1286" s="28"/>
      <c r="CP1286" s="28"/>
      <c r="CU1286" s="202"/>
      <c r="CW1286" s="28"/>
      <c r="CX1286" s="28"/>
      <c r="CY1286" s="28"/>
      <c r="DD1286" s="202"/>
      <c r="DF1286" s="28"/>
      <c r="DG1286" s="28"/>
      <c r="DH1286" s="28"/>
      <c r="DM1286" s="202"/>
      <c r="DO1286" s="28"/>
      <c r="DP1286" s="28"/>
      <c r="DQ1286" s="28"/>
      <c r="DV1286" s="202"/>
      <c r="DX1286" s="28"/>
      <c r="DY1286" s="28"/>
      <c r="DZ1286" s="28"/>
      <c r="EE1286" s="202"/>
      <c r="EG1286" s="28"/>
      <c r="EH1286" s="28"/>
      <c r="EI1286" s="28"/>
      <c r="EN1286" s="202"/>
      <c r="EP1286" s="28"/>
      <c r="EQ1286" s="28"/>
      <c r="ER1286" s="28"/>
      <c r="EW1286" s="202"/>
      <c r="EY1286" s="28"/>
      <c r="EZ1286" s="28"/>
      <c r="FA1286" s="28"/>
      <c r="FF1286" s="202"/>
      <c r="FH1286" s="28"/>
      <c r="FI1286" s="28"/>
      <c r="FJ1286" s="28"/>
      <c r="FO1286" s="202"/>
      <c r="FQ1286" s="28"/>
      <c r="FR1286" s="28"/>
      <c r="FS1286" s="28"/>
      <c r="FX1286" s="202"/>
      <c r="FZ1286" s="28"/>
      <c r="GA1286" s="28"/>
      <c r="GB1286" s="28"/>
      <c r="GG1286" s="202"/>
      <c r="GI1286" s="28"/>
      <c r="GJ1286" s="28"/>
      <c r="GK1286" s="28"/>
      <c r="GP1286" s="202"/>
      <c r="GR1286" s="28"/>
      <c r="GS1286" s="28"/>
      <c r="GT1286" s="28"/>
      <c r="GY1286" s="202"/>
      <c r="HA1286" s="28"/>
      <c r="HB1286" s="28"/>
      <c r="HC1286" s="28"/>
      <c r="HH1286" s="202"/>
      <c r="HJ1286" s="28"/>
      <c r="HK1286" s="28"/>
      <c r="HL1286" s="28"/>
      <c r="HQ1286" s="28"/>
      <c r="HR1286" s="28"/>
      <c r="HS1286" s="28"/>
      <c r="HT1286" s="28"/>
      <c r="HU1286" s="28"/>
      <c r="HV1286" s="28"/>
      <c r="HW1286" s="28"/>
      <c r="HX1286" s="28"/>
      <c r="HY1286" s="28"/>
      <c r="HZ1286" s="28"/>
      <c r="IA1286" s="28"/>
      <c r="IB1286" s="28"/>
      <c r="IC1286" s="28"/>
      <c r="ID1286" s="28"/>
      <c r="IE1286" s="28"/>
      <c r="IF1286" s="28"/>
      <c r="IG1286" s="28"/>
      <c r="IH1286" s="28"/>
      <c r="II1286" s="28"/>
      <c r="IJ1286" s="28"/>
      <c r="IK1286" s="28"/>
      <c r="IL1286" s="28"/>
      <c r="IM1286" s="28"/>
      <c r="IN1286" s="28"/>
      <c r="IO1286" s="28"/>
      <c r="IP1286" s="28"/>
      <c r="IQ1286" s="28"/>
      <c r="IR1286" s="28"/>
      <c r="IS1286" s="28"/>
      <c r="IT1286" s="28"/>
      <c r="IU1286" s="28"/>
      <c r="IV1286" s="28"/>
    </row>
    <row r="1287" spans="1:256" s="54" customFormat="1" ht="18">
      <c r="A1287" s="364" t="s">
        <v>2339</v>
      </c>
      <c r="B1287" s="28"/>
      <c r="C1287" s="292"/>
      <c r="D1287" s="365" t="s">
        <v>129</v>
      </c>
      <c r="E1287" s="54">
        <f t="shared" si="25"/>
        <v>2</v>
      </c>
      <c r="F1287" s="305">
        <f t="shared" si="26"/>
        <v>0</v>
      </c>
      <c r="H1287" s="239"/>
      <c r="I1287" s="28"/>
      <c r="J1287" s="28"/>
      <c r="K1287" s="28"/>
      <c r="L1287" s="300"/>
      <c r="M1287" s="239"/>
      <c r="N1287" s="28"/>
      <c r="R1287" s="202"/>
      <c r="T1287" s="28"/>
      <c r="U1287" s="28"/>
      <c r="V1287" s="28"/>
      <c r="AA1287" s="202"/>
      <c r="AC1287" s="28"/>
      <c r="AD1287" s="28"/>
      <c r="AE1287" s="28"/>
      <c r="AJ1287" s="202"/>
      <c r="AL1287" s="28"/>
      <c r="AM1287" s="28"/>
      <c r="AN1287" s="28"/>
      <c r="AS1287" s="202"/>
      <c r="AU1287" s="28"/>
      <c r="AV1287" s="28"/>
      <c r="AW1287" s="28"/>
      <c r="BB1287" s="202"/>
      <c r="BD1287" s="28"/>
      <c r="BE1287" s="28"/>
      <c r="BF1287" s="28"/>
      <c r="BK1287" s="202"/>
      <c r="BM1287" s="28"/>
      <c r="BN1287" s="28"/>
      <c r="BO1287" s="28"/>
      <c r="BT1287" s="202"/>
      <c r="BV1287" s="28"/>
      <c r="BW1287" s="28"/>
      <c r="BX1287" s="28"/>
      <c r="CC1287" s="202"/>
      <c r="CE1287" s="28"/>
      <c r="CF1287" s="28"/>
      <c r="CG1287" s="28"/>
      <c r="CL1287" s="202"/>
      <c r="CN1287" s="28"/>
      <c r="CO1287" s="28"/>
      <c r="CP1287" s="28"/>
      <c r="CU1287" s="202"/>
      <c r="CW1287" s="28"/>
      <c r="CX1287" s="28"/>
      <c r="CY1287" s="28"/>
      <c r="DD1287" s="202"/>
      <c r="DF1287" s="28"/>
      <c r="DG1287" s="28"/>
      <c r="DH1287" s="28"/>
      <c r="DM1287" s="202"/>
      <c r="DO1287" s="28"/>
      <c r="DP1287" s="28"/>
      <c r="DQ1287" s="28"/>
      <c r="DV1287" s="202"/>
      <c r="DX1287" s="28"/>
      <c r="DY1287" s="28"/>
      <c r="DZ1287" s="28"/>
      <c r="EE1287" s="202"/>
      <c r="EG1287" s="28"/>
      <c r="EH1287" s="28"/>
      <c r="EI1287" s="28"/>
      <c r="EN1287" s="202"/>
      <c r="EP1287" s="28"/>
      <c r="EQ1287" s="28"/>
      <c r="ER1287" s="28"/>
      <c r="EW1287" s="202"/>
      <c r="EY1287" s="28"/>
      <c r="EZ1287" s="28"/>
      <c r="FA1287" s="28"/>
      <c r="FF1287" s="202"/>
      <c r="FH1287" s="28"/>
      <c r="FI1287" s="28"/>
      <c r="FJ1287" s="28"/>
      <c r="FO1287" s="202"/>
      <c r="FQ1287" s="28"/>
      <c r="FR1287" s="28"/>
      <c r="FS1287" s="28"/>
      <c r="FX1287" s="202"/>
      <c r="FZ1287" s="28"/>
      <c r="GA1287" s="28"/>
      <c r="GB1287" s="28"/>
      <c r="GG1287" s="202"/>
      <c r="GI1287" s="28"/>
      <c r="GJ1287" s="28"/>
      <c r="GK1287" s="28"/>
      <c r="GP1287" s="202"/>
      <c r="GR1287" s="28"/>
      <c r="GS1287" s="28"/>
      <c r="GT1287" s="28"/>
      <c r="GY1287" s="202"/>
      <c r="HA1287" s="28"/>
      <c r="HB1287" s="28"/>
      <c r="HC1287" s="28"/>
      <c r="HH1287" s="202"/>
      <c r="HJ1287" s="28"/>
      <c r="HK1287" s="28"/>
      <c r="HL1287" s="28"/>
      <c r="HQ1287" s="28"/>
      <c r="HR1287" s="28"/>
      <c r="HS1287" s="28"/>
      <c r="HT1287" s="28"/>
      <c r="HU1287" s="28"/>
      <c r="HV1287" s="28"/>
      <c r="HW1287" s="28"/>
      <c r="HX1287" s="28"/>
      <c r="HY1287" s="28"/>
      <c r="HZ1287" s="28"/>
      <c r="IA1287" s="28"/>
      <c r="IB1287" s="28"/>
      <c r="IC1287" s="28"/>
      <c r="ID1287" s="28"/>
      <c r="IE1287" s="28"/>
      <c r="IF1287" s="28"/>
      <c r="IG1287" s="28"/>
      <c r="IH1287" s="28"/>
      <c r="II1287" s="28"/>
      <c r="IJ1287" s="28"/>
      <c r="IK1287" s="28"/>
      <c r="IL1287" s="28"/>
      <c r="IM1287" s="28"/>
      <c r="IN1287" s="28"/>
      <c r="IO1287" s="28"/>
      <c r="IP1287" s="28"/>
      <c r="IQ1287" s="28"/>
      <c r="IR1287" s="28"/>
      <c r="IS1287" s="28"/>
      <c r="IT1287" s="28"/>
      <c r="IU1287" s="28"/>
      <c r="IV1287" s="28"/>
    </row>
    <row r="1288" spans="1:256" s="54" customFormat="1" ht="18">
      <c r="A1288" s="364" t="s">
        <v>2345</v>
      </c>
      <c r="B1288" s="28"/>
      <c r="C1288" s="292"/>
      <c r="D1288" s="365" t="s">
        <v>129</v>
      </c>
      <c r="E1288" s="54">
        <f t="shared" si="25"/>
        <v>2</v>
      </c>
      <c r="F1288" s="305">
        <f t="shared" si="26"/>
        <v>0</v>
      </c>
      <c r="H1288" s="239"/>
      <c r="I1288" s="28"/>
      <c r="J1288" s="28"/>
      <c r="K1288" s="28"/>
      <c r="L1288" s="300"/>
      <c r="M1288" s="239"/>
      <c r="N1288" s="28"/>
      <c r="R1288" s="202"/>
      <c r="T1288" s="28"/>
      <c r="U1288" s="28"/>
      <c r="V1288" s="28"/>
      <c r="AA1288" s="202"/>
      <c r="AC1288" s="28"/>
      <c r="AD1288" s="28"/>
      <c r="AE1288" s="28"/>
      <c r="AJ1288" s="202"/>
      <c r="AL1288" s="28"/>
      <c r="AM1288" s="28"/>
      <c r="AN1288" s="28"/>
      <c r="AS1288" s="202"/>
      <c r="AU1288" s="28"/>
      <c r="AV1288" s="28"/>
      <c r="AW1288" s="28"/>
      <c r="BB1288" s="202"/>
      <c r="BD1288" s="28"/>
      <c r="BE1288" s="28"/>
      <c r="BF1288" s="28"/>
      <c r="BK1288" s="202"/>
      <c r="BM1288" s="28"/>
      <c r="BN1288" s="28"/>
      <c r="BO1288" s="28"/>
      <c r="BT1288" s="202"/>
      <c r="BV1288" s="28"/>
      <c r="BW1288" s="28"/>
      <c r="BX1288" s="28"/>
      <c r="CC1288" s="202"/>
      <c r="CE1288" s="28"/>
      <c r="CF1288" s="28"/>
      <c r="CG1288" s="28"/>
      <c r="CL1288" s="202"/>
      <c r="CN1288" s="28"/>
      <c r="CO1288" s="28"/>
      <c r="CP1288" s="28"/>
      <c r="CU1288" s="202"/>
      <c r="CW1288" s="28"/>
      <c r="CX1288" s="28"/>
      <c r="CY1288" s="28"/>
      <c r="DD1288" s="202"/>
      <c r="DF1288" s="28"/>
      <c r="DG1288" s="28"/>
      <c r="DH1288" s="28"/>
      <c r="DM1288" s="202"/>
      <c r="DO1288" s="28"/>
      <c r="DP1288" s="28"/>
      <c r="DQ1288" s="28"/>
      <c r="DV1288" s="202"/>
      <c r="DX1288" s="28"/>
      <c r="DY1288" s="28"/>
      <c r="DZ1288" s="28"/>
      <c r="EE1288" s="202"/>
      <c r="EG1288" s="28"/>
      <c r="EH1288" s="28"/>
      <c r="EI1288" s="28"/>
      <c r="EN1288" s="202"/>
      <c r="EP1288" s="28"/>
      <c r="EQ1288" s="28"/>
      <c r="ER1288" s="28"/>
      <c r="EW1288" s="202"/>
      <c r="EY1288" s="28"/>
      <c r="EZ1288" s="28"/>
      <c r="FA1288" s="28"/>
      <c r="FF1288" s="202"/>
      <c r="FH1288" s="28"/>
      <c r="FI1288" s="28"/>
      <c r="FJ1288" s="28"/>
      <c r="FO1288" s="202"/>
      <c r="FQ1288" s="28"/>
      <c r="FR1288" s="28"/>
      <c r="FS1288" s="28"/>
      <c r="FX1288" s="202"/>
      <c r="FZ1288" s="28"/>
      <c r="GA1288" s="28"/>
      <c r="GB1288" s="28"/>
      <c r="GG1288" s="202"/>
      <c r="GI1288" s="28"/>
      <c r="GJ1288" s="28"/>
      <c r="GK1288" s="28"/>
      <c r="GP1288" s="202"/>
      <c r="GR1288" s="28"/>
      <c r="GS1288" s="28"/>
      <c r="GT1288" s="28"/>
      <c r="GY1288" s="202"/>
      <c r="HA1288" s="28"/>
      <c r="HB1288" s="28"/>
      <c r="HC1288" s="28"/>
      <c r="HH1288" s="202"/>
      <c r="HJ1288" s="28"/>
      <c r="HK1288" s="28"/>
      <c r="HL1288" s="28"/>
      <c r="HQ1288" s="28"/>
      <c r="HR1288" s="28"/>
      <c r="HS1288" s="28"/>
      <c r="HT1288" s="28"/>
      <c r="HU1288" s="28"/>
      <c r="HV1288" s="28"/>
      <c r="HW1288" s="28"/>
      <c r="HX1288" s="28"/>
      <c r="HY1288" s="28"/>
      <c r="HZ1288" s="28"/>
      <c r="IA1288" s="28"/>
      <c r="IB1288" s="28"/>
      <c r="IC1288" s="28"/>
      <c r="ID1288" s="28"/>
      <c r="IE1288" s="28"/>
      <c r="IF1288" s="28"/>
      <c r="IG1288" s="28"/>
      <c r="IH1288" s="28"/>
      <c r="II1288" s="28"/>
      <c r="IJ1288" s="28"/>
      <c r="IK1288" s="28"/>
      <c r="IL1288" s="28"/>
      <c r="IM1288" s="28"/>
      <c r="IN1288" s="28"/>
      <c r="IO1288" s="28"/>
      <c r="IP1288" s="28"/>
      <c r="IQ1288" s="28"/>
      <c r="IR1288" s="28"/>
      <c r="IS1288" s="28"/>
      <c r="IT1288" s="28"/>
      <c r="IU1288" s="28"/>
      <c r="IV1288" s="28"/>
    </row>
    <row r="1289" spans="1:256" s="54" customFormat="1" ht="18">
      <c r="A1289" s="364" t="s">
        <v>494</v>
      </c>
      <c r="B1289" s="28"/>
      <c r="C1289" s="292"/>
      <c r="D1289" s="54" t="s">
        <v>137</v>
      </c>
      <c r="E1289" s="54">
        <f t="shared" si="25"/>
        <v>0</v>
      </c>
      <c r="F1289" s="305">
        <f t="shared" si="26"/>
        <v>107</v>
      </c>
      <c r="G1289" s="54">
        <v>90</v>
      </c>
      <c r="H1289" s="28">
        <v>3</v>
      </c>
      <c r="I1289" s="28">
        <v>14</v>
      </c>
      <c r="J1289" s="28"/>
      <c r="K1289" s="28"/>
      <c r="L1289" s="300"/>
      <c r="M1289" s="28"/>
      <c r="N1289" s="28"/>
      <c r="R1289" s="202"/>
      <c r="T1289" s="28"/>
      <c r="U1289" s="28"/>
      <c r="V1289" s="28"/>
      <c r="AA1289" s="202"/>
      <c r="AC1289" s="28"/>
      <c r="AD1289" s="28"/>
      <c r="AE1289" s="28"/>
      <c r="AJ1289" s="202"/>
      <c r="AL1289" s="28"/>
      <c r="AM1289" s="28"/>
      <c r="AN1289" s="28"/>
      <c r="AS1289" s="202"/>
      <c r="AU1289" s="28"/>
      <c r="AV1289" s="28"/>
      <c r="AW1289" s="28"/>
      <c r="BB1289" s="202"/>
      <c r="BD1289" s="28"/>
      <c r="BE1289" s="28"/>
      <c r="BF1289" s="28"/>
      <c r="BK1289" s="202"/>
      <c r="BM1289" s="28"/>
      <c r="BN1289" s="28"/>
      <c r="BO1289" s="28"/>
      <c r="BT1289" s="202"/>
      <c r="BV1289" s="28"/>
      <c r="BW1289" s="28"/>
      <c r="BX1289" s="28"/>
      <c r="CC1289" s="202"/>
      <c r="CE1289" s="28"/>
      <c r="CF1289" s="28"/>
      <c r="CG1289" s="28"/>
      <c r="CL1289" s="202"/>
      <c r="CN1289" s="28"/>
      <c r="CO1289" s="28"/>
      <c r="CP1289" s="28"/>
      <c r="CU1289" s="202"/>
      <c r="CW1289" s="28"/>
      <c r="CX1289" s="28"/>
      <c r="CY1289" s="28"/>
      <c r="DD1289" s="202"/>
      <c r="DF1289" s="28"/>
      <c r="DG1289" s="28"/>
      <c r="DH1289" s="28"/>
      <c r="DM1289" s="202"/>
      <c r="DO1289" s="28"/>
      <c r="DP1289" s="28"/>
      <c r="DQ1289" s="28"/>
      <c r="DV1289" s="202"/>
      <c r="DX1289" s="28"/>
      <c r="DY1289" s="28"/>
      <c r="DZ1289" s="28"/>
      <c r="EE1289" s="202"/>
      <c r="EG1289" s="28"/>
      <c r="EH1289" s="28"/>
      <c r="EI1289" s="28"/>
      <c r="EN1289" s="202"/>
      <c r="EP1289" s="28"/>
      <c r="EQ1289" s="28"/>
      <c r="ER1289" s="28"/>
      <c r="EW1289" s="202"/>
      <c r="EY1289" s="28"/>
      <c r="EZ1289" s="28"/>
      <c r="FA1289" s="28"/>
      <c r="FF1289" s="202"/>
      <c r="FH1289" s="28"/>
      <c r="FI1289" s="28"/>
      <c r="FJ1289" s="28"/>
      <c r="FO1289" s="202"/>
      <c r="FQ1289" s="28"/>
      <c r="FR1289" s="28"/>
      <c r="FS1289" s="28"/>
      <c r="FX1289" s="202"/>
      <c r="FZ1289" s="28"/>
      <c r="GA1289" s="28"/>
      <c r="GB1289" s="28"/>
      <c r="GG1289" s="202"/>
      <c r="GI1289" s="28"/>
      <c r="GJ1289" s="28"/>
      <c r="GK1289" s="28"/>
      <c r="GP1289" s="202"/>
      <c r="GR1289" s="28"/>
      <c r="GS1289" s="28"/>
      <c r="GT1289" s="28"/>
      <c r="GY1289" s="202"/>
      <c r="HA1289" s="28"/>
      <c r="HB1289" s="28"/>
      <c r="HC1289" s="28"/>
      <c r="HH1289" s="202"/>
      <c r="HJ1289" s="28"/>
      <c r="HK1289" s="28"/>
      <c r="HL1289" s="28"/>
      <c r="HQ1289" s="28"/>
      <c r="HR1289" s="28"/>
      <c r="HS1289" s="28"/>
      <c r="HT1289" s="28"/>
      <c r="HU1289" s="28"/>
      <c r="HV1289" s="28"/>
      <c r="HW1289" s="28"/>
      <c r="HX1289" s="28"/>
      <c r="HY1289" s="28"/>
      <c r="HZ1289" s="28"/>
      <c r="IA1289" s="28"/>
      <c r="IB1289" s="28"/>
      <c r="IC1289" s="28"/>
      <c r="ID1289" s="28"/>
      <c r="IE1289" s="28"/>
      <c r="IF1289" s="28"/>
      <c r="IG1289" s="28"/>
      <c r="IH1289" s="28"/>
      <c r="II1289" s="28"/>
      <c r="IJ1289" s="28"/>
      <c r="IK1289" s="28"/>
      <c r="IL1289" s="28"/>
      <c r="IM1289" s="28"/>
      <c r="IN1289" s="28"/>
      <c r="IO1289" s="28"/>
      <c r="IP1289" s="28"/>
      <c r="IQ1289" s="28"/>
      <c r="IR1289" s="28"/>
      <c r="IS1289" s="28"/>
      <c r="IT1289" s="28"/>
      <c r="IU1289" s="28"/>
      <c r="IV1289" s="28"/>
    </row>
    <row r="1290" spans="1:256" s="54" customFormat="1" ht="18">
      <c r="A1290" s="364" t="s">
        <v>564</v>
      </c>
      <c r="B1290" s="292"/>
      <c r="C1290" s="292"/>
      <c r="D1290" s="54" t="s">
        <v>131</v>
      </c>
      <c r="E1290" s="54">
        <f t="shared" si="25"/>
        <v>5</v>
      </c>
      <c r="F1290" s="305">
        <f t="shared" si="26"/>
        <v>101</v>
      </c>
      <c r="H1290" s="28"/>
      <c r="I1290" s="28">
        <v>31</v>
      </c>
      <c r="J1290" s="28">
        <v>70</v>
      </c>
      <c r="K1290" s="28"/>
      <c r="L1290" s="300"/>
      <c r="M1290" s="28"/>
      <c r="N1290" s="28"/>
      <c r="R1290" s="202"/>
      <c r="T1290" s="28"/>
      <c r="U1290" s="28"/>
      <c r="V1290" s="28"/>
      <c r="AA1290" s="202"/>
      <c r="AC1290" s="28"/>
      <c r="AD1290" s="28"/>
      <c r="AE1290" s="28"/>
      <c r="AJ1290" s="202"/>
      <c r="AL1290" s="28"/>
      <c r="AM1290" s="28"/>
      <c r="AN1290" s="28"/>
      <c r="AS1290" s="202"/>
      <c r="AU1290" s="28"/>
      <c r="AV1290" s="28"/>
      <c r="AW1290" s="28"/>
      <c r="BB1290" s="202"/>
      <c r="BD1290" s="28"/>
      <c r="BE1290" s="28"/>
      <c r="BF1290" s="28"/>
      <c r="BK1290" s="202"/>
      <c r="BM1290" s="28"/>
      <c r="BN1290" s="28"/>
      <c r="BO1290" s="28"/>
      <c r="BT1290" s="202"/>
      <c r="BV1290" s="28"/>
      <c r="BW1290" s="28"/>
      <c r="BX1290" s="28"/>
      <c r="CC1290" s="202"/>
      <c r="CE1290" s="28"/>
      <c r="CF1290" s="28"/>
      <c r="CG1290" s="28"/>
      <c r="CL1290" s="202"/>
      <c r="CN1290" s="28"/>
      <c r="CO1290" s="28"/>
      <c r="CP1290" s="28"/>
      <c r="CU1290" s="202"/>
      <c r="CW1290" s="28"/>
      <c r="CX1290" s="28"/>
      <c r="CY1290" s="28"/>
      <c r="DD1290" s="202"/>
      <c r="DF1290" s="28"/>
      <c r="DG1290" s="28"/>
      <c r="DH1290" s="28"/>
      <c r="DM1290" s="202"/>
      <c r="DO1290" s="28"/>
      <c r="DP1290" s="28"/>
      <c r="DQ1290" s="28"/>
      <c r="DV1290" s="202"/>
      <c r="DX1290" s="28"/>
      <c r="DY1290" s="28"/>
      <c r="DZ1290" s="28"/>
      <c r="EE1290" s="202"/>
      <c r="EG1290" s="28"/>
      <c r="EH1290" s="28"/>
      <c r="EI1290" s="28"/>
      <c r="EN1290" s="202"/>
      <c r="EP1290" s="28"/>
      <c r="EQ1290" s="28"/>
      <c r="ER1290" s="28"/>
      <c r="EW1290" s="202"/>
      <c r="EY1290" s="28"/>
      <c r="EZ1290" s="28"/>
      <c r="FA1290" s="28"/>
      <c r="FF1290" s="202"/>
      <c r="FH1290" s="28"/>
      <c r="FI1290" s="28"/>
      <c r="FJ1290" s="28"/>
      <c r="FO1290" s="202"/>
      <c r="FQ1290" s="28"/>
      <c r="FR1290" s="28"/>
      <c r="FS1290" s="28"/>
      <c r="FX1290" s="202"/>
      <c r="FZ1290" s="28"/>
      <c r="GA1290" s="28"/>
      <c r="GB1290" s="28"/>
      <c r="GG1290" s="202"/>
      <c r="GI1290" s="28"/>
      <c r="GJ1290" s="28"/>
      <c r="GK1290" s="28"/>
      <c r="GP1290" s="202"/>
      <c r="GR1290" s="28"/>
      <c r="GS1290" s="28"/>
      <c r="GT1290" s="28"/>
      <c r="GY1290" s="202"/>
      <c r="HA1290" s="28"/>
      <c r="HB1290" s="28"/>
      <c r="HC1290" s="28"/>
      <c r="HH1290" s="202"/>
      <c r="HJ1290" s="28"/>
      <c r="HK1290" s="28"/>
      <c r="HL1290" s="28"/>
      <c r="HQ1290" s="28"/>
      <c r="HR1290" s="28"/>
      <c r="HS1290" s="28"/>
      <c r="HT1290" s="28"/>
      <c r="HU1290" s="28"/>
      <c r="HV1290" s="28"/>
      <c r="HW1290" s="28"/>
      <c r="HX1290" s="28"/>
      <c r="HY1290" s="28"/>
      <c r="HZ1290" s="28"/>
      <c r="IA1290" s="28"/>
      <c r="IB1290" s="28"/>
      <c r="IC1290" s="28"/>
      <c r="ID1290" s="28"/>
      <c r="IE1290" s="28"/>
      <c r="IF1290" s="28"/>
      <c r="IG1290" s="28"/>
      <c r="IH1290" s="28"/>
      <c r="II1290" s="28"/>
      <c r="IJ1290" s="28"/>
      <c r="IK1290" s="28"/>
      <c r="IL1290" s="28"/>
      <c r="IM1290" s="28"/>
      <c r="IN1290" s="28"/>
      <c r="IO1290" s="28"/>
      <c r="IP1290" s="28"/>
      <c r="IQ1290" s="28"/>
      <c r="IR1290" s="28"/>
      <c r="IS1290" s="28"/>
      <c r="IT1290" s="28"/>
      <c r="IU1290" s="28"/>
      <c r="IV1290" s="28"/>
    </row>
    <row r="1291" spans="1:256" s="54" customFormat="1" ht="18">
      <c r="A1291" s="364" t="s">
        <v>1357</v>
      </c>
      <c r="B1291" s="28"/>
      <c r="C1291" s="292"/>
      <c r="D1291" s="365" t="s">
        <v>129</v>
      </c>
      <c r="E1291" s="54">
        <f t="shared" si="25"/>
        <v>0</v>
      </c>
      <c r="F1291" s="305">
        <f t="shared" si="26"/>
        <v>0</v>
      </c>
      <c r="H1291" s="239"/>
      <c r="I1291" s="28"/>
      <c r="J1291" s="28"/>
      <c r="K1291" s="28"/>
      <c r="L1291" s="300"/>
      <c r="M1291" s="239"/>
      <c r="N1291" s="28"/>
      <c r="R1291" s="202"/>
      <c r="T1291" s="28"/>
      <c r="U1291" s="28"/>
      <c r="V1291" s="28"/>
      <c r="AA1291" s="202"/>
      <c r="AC1291" s="28"/>
      <c r="AD1291" s="28"/>
      <c r="AE1291" s="28"/>
      <c r="AJ1291" s="202"/>
      <c r="AL1291" s="28"/>
      <c r="AM1291" s="28"/>
      <c r="AN1291" s="28"/>
      <c r="AS1291" s="202"/>
      <c r="AU1291" s="28"/>
      <c r="AV1291" s="28"/>
      <c r="AW1291" s="28"/>
      <c r="BB1291" s="202"/>
      <c r="BD1291" s="28"/>
      <c r="BE1291" s="28"/>
      <c r="BF1291" s="28"/>
      <c r="BK1291" s="202"/>
      <c r="BM1291" s="28"/>
      <c r="BN1291" s="28"/>
      <c r="BO1291" s="28"/>
      <c r="BT1291" s="202"/>
      <c r="BV1291" s="28"/>
      <c r="BW1291" s="28"/>
      <c r="BX1291" s="28"/>
      <c r="CC1291" s="202"/>
      <c r="CE1291" s="28"/>
      <c r="CF1291" s="28"/>
      <c r="CG1291" s="28"/>
      <c r="CL1291" s="202"/>
      <c r="CN1291" s="28"/>
      <c r="CO1291" s="28"/>
      <c r="CP1291" s="28"/>
      <c r="CU1291" s="202"/>
      <c r="CW1291" s="28"/>
      <c r="CX1291" s="28"/>
      <c r="CY1291" s="28"/>
      <c r="DD1291" s="202"/>
      <c r="DF1291" s="28"/>
      <c r="DG1291" s="28"/>
      <c r="DH1291" s="28"/>
      <c r="DM1291" s="202"/>
      <c r="DO1291" s="28"/>
      <c r="DP1291" s="28"/>
      <c r="DQ1291" s="28"/>
      <c r="DV1291" s="202"/>
      <c r="DX1291" s="28"/>
      <c r="DY1291" s="28"/>
      <c r="DZ1291" s="28"/>
      <c r="EE1291" s="202"/>
      <c r="EG1291" s="28"/>
      <c r="EH1291" s="28"/>
      <c r="EI1291" s="28"/>
      <c r="EN1291" s="202"/>
      <c r="EP1291" s="28"/>
      <c r="EQ1291" s="28"/>
      <c r="ER1291" s="28"/>
      <c r="EW1291" s="202"/>
      <c r="EY1291" s="28"/>
      <c r="EZ1291" s="28"/>
      <c r="FA1291" s="28"/>
      <c r="FF1291" s="202"/>
      <c r="FH1291" s="28"/>
      <c r="FI1291" s="28"/>
      <c r="FJ1291" s="28"/>
      <c r="FO1291" s="202"/>
      <c r="FQ1291" s="28"/>
      <c r="FR1291" s="28"/>
      <c r="FS1291" s="28"/>
      <c r="FX1291" s="202"/>
      <c r="FZ1291" s="28"/>
      <c r="GA1291" s="28"/>
      <c r="GB1291" s="28"/>
      <c r="GG1291" s="202"/>
      <c r="GI1291" s="28"/>
      <c r="GJ1291" s="28"/>
      <c r="GK1291" s="28"/>
      <c r="GP1291" s="202"/>
      <c r="GR1291" s="28"/>
      <c r="GS1291" s="28"/>
      <c r="GT1291" s="28"/>
      <c r="GY1291" s="202"/>
      <c r="HA1291" s="28"/>
      <c r="HB1291" s="28"/>
      <c r="HC1291" s="28"/>
      <c r="HH1291" s="202"/>
      <c r="HJ1291" s="28"/>
      <c r="HK1291" s="28"/>
      <c r="HL1291" s="28"/>
      <c r="HQ1291" s="28"/>
      <c r="HR1291" s="28"/>
      <c r="HS1291" s="28"/>
      <c r="HT1291" s="28"/>
      <c r="HU1291" s="28"/>
      <c r="HV1291" s="28"/>
      <c r="HW1291" s="28"/>
      <c r="HX1291" s="28"/>
      <c r="HY1291" s="28"/>
      <c r="HZ1291" s="28"/>
      <c r="IA1291" s="28"/>
      <c r="IB1291" s="28"/>
      <c r="IC1291" s="28"/>
      <c r="ID1291" s="28"/>
      <c r="IE1291" s="28"/>
      <c r="IF1291" s="28"/>
      <c r="IG1291" s="28"/>
      <c r="IH1291" s="28"/>
      <c r="II1291" s="28"/>
      <c r="IJ1291" s="28"/>
      <c r="IK1291" s="28"/>
      <c r="IL1291" s="28"/>
      <c r="IM1291" s="28"/>
      <c r="IN1291" s="28"/>
      <c r="IO1291" s="28"/>
      <c r="IP1291" s="28"/>
      <c r="IQ1291" s="28"/>
      <c r="IR1291" s="28"/>
      <c r="IS1291" s="28"/>
      <c r="IT1291" s="28"/>
      <c r="IU1291" s="28"/>
      <c r="IV1291" s="28"/>
    </row>
    <row r="1292" spans="1:256" s="54" customFormat="1" ht="18">
      <c r="A1292" s="364" t="s">
        <v>687</v>
      </c>
      <c r="B1292" s="292"/>
      <c r="C1292" s="292"/>
      <c r="D1292" s="54" t="s">
        <v>135</v>
      </c>
      <c r="E1292" s="54">
        <f t="shared" si="25"/>
        <v>2</v>
      </c>
      <c r="F1292" s="305">
        <f t="shared" si="26"/>
        <v>4</v>
      </c>
      <c r="H1292" s="28">
        <v>1</v>
      </c>
      <c r="I1292" s="28"/>
      <c r="J1292" s="28">
        <v>3</v>
      </c>
      <c r="K1292" s="28"/>
      <c r="L1292" s="28"/>
      <c r="M1292" s="28"/>
      <c r="N1292" s="28"/>
      <c r="R1292" s="202"/>
      <c r="T1292" s="28"/>
      <c r="U1292" s="28"/>
      <c r="V1292" s="28"/>
      <c r="AA1292" s="202"/>
      <c r="AC1292" s="28"/>
      <c r="AD1292" s="28"/>
      <c r="AE1292" s="28"/>
      <c r="AJ1292" s="202"/>
      <c r="AL1292" s="28"/>
      <c r="AM1292" s="28"/>
      <c r="AN1292" s="28"/>
      <c r="AS1292" s="202"/>
      <c r="AU1292" s="28"/>
      <c r="AV1292" s="28"/>
      <c r="AW1292" s="28"/>
      <c r="BB1292" s="202"/>
      <c r="BD1292" s="28"/>
      <c r="BE1292" s="28"/>
      <c r="BF1292" s="28"/>
      <c r="BK1292" s="202"/>
      <c r="BM1292" s="28"/>
      <c r="BN1292" s="28"/>
      <c r="BO1292" s="28"/>
      <c r="BT1292" s="202"/>
      <c r="BV1292" s="28"/>
      <c r="BW1292" s="28"/>
      <c r="BX1292" s="28"/>
      <c r="CC1292" s="202"/>
      <c r="CE1292" s="28"/>
      <c r="CF1292" s="28"/>
      <c r="CG1292" s="28"/>
      <c r="CL1292" s="202"/>
      <c r="CN1292" s="28"/>
      <c r="CO1292" s="28"/>
      <c r="CP1292" s="28"/>
      <c r="CU1292" s="202"/>
      <c r="CW1292" s="28"/>
      <c r="CX1292" s="28"/>
      <c r="CY1292" s="28"/>
      <c r="DD1292" s="202"/>
      <c r="DF1292" s="28"/>
      <c r="DG1292" s="28"/>
      <c r="DH1292" s="28"/>
      <c r="DM1292" s="202"/>
      <c r="DO1292" s="28"/>
      <c r="DP1292" s="28"/>
      <c r="DQ1292" s="28"/>
      <c r="DV1292" s="202"/>
      <c r="DX1292" s="28"/>
      <c r="DY1292" s="28"/>
      <c r="DZ1292" s="28"/>
      <c r="EE1292" s="202"/>
      <c r="EG1292" s="28"/>
      <c r="EH1292" s="28"/>
      <c r="EI1292" s="28"/>
      <c r="EN1292" s="202"/>
      <c r="EP1292" s="28"/>
      <c r="EQ1292" s="28"/>
      <c r="ER1292" s="28"/>
      <c r="EW1292" s="202"/>
      <c r="EY1292" s="28"/>
      <c r="EZ1292" s="28"/>
      <c r="FA1292" s="28"/>
      <c r="FF1292" s="202"/>
      <c r="FH1292" s="28"/>
      <c r="FI1292" s="28"/>
      <c r="FJ1292" s="28"/>
      <c r="FO1292" s="202"/>
      <c r="FQ1292" s="28"/>
      <c r="FR1292" s="28"/>
      <c r="FS1292" s="28"/>
      <c r="FX1292" s="202"/>
      <c r="FZ1292" s="28"/>
      <c r="GA1292" s="28"/>
      <c r="GB1292" s="28"/>
      <c r="GG1292" s="202"/>
      <c r="GI1292" s="28"/>
      <c r="GJ1292" s="28"/>
      <c r="GK1292" s="28"/>
      <c r="GP1292" s="202"/>
      <c r="GR1292" s="28"/>
      <c r="GS1292" s="28"/>
      <c r="GT1292" s="28"/>
      <c r="GY1292" s="202"/>
      <c r="HA1292" s="28"/>
      <c r="HB1292" s="28"/>
      <c r="HC1292" s="28"/>
      <c r="HH1292" s="202"/>
      <c r="HJ1292" s="28"/>
      <c r="HK1292" s="28"/>
      <c r="HL1292" s="28"/>
      <c r="HQ1292" s="28"/>
      <c r="HR1292" s="28"/>
      <c r="HS1292" s="28"/>
      <c r="HT1292" s="28"/>
      <c r="HU1292" s="28"/>
      <c r="HV1292" s="28"/>
      <c r="HW1292" s="28"/>
      <c r="HX1292" s="28"/>
      <c r="HY1292" s="28"/>
      <c r="HZ1292" s="28"/>
      <c r="IA1292" s="28"/>
      <c r="IB1292" s="28"/>
      <c r="IC1292" s="28"/>
      <c r="ID1292" s="28"/>
      <c r="IE1292" s="28"/>
      <c r="IF1292" s="28"/>
      <c r="IG1292" s="28"/>
      <c r="IH1292" s="28"/>
      <c r="II1292" s="28"/>
      <c r="IJ1292" s="28"/>
      <c r="IK1292" s="28"/>
      <c r="IL1292" s="28"/>
      <c r="IM1292" s="28"/>
      <c r="IN1292" s="28"/>
      <c r="IO1292" s="28"/>
      <c r="IP1292" s="28"/>
      <c r="IQ1292" s="28"/>
      <c r="IR1292" s="28"/>
      <c r="IS1292" s="28"/>
      <c r="IT1292" s="28"/>
      <c r="IU1292" s="28"/>
      <c r="IV1292" s="28"/>
    </row>
    <row r="1293" spans="1:256" s="54" customFormat="1" ht="18">
      <c r="A1293" s="364" t="s">
        <v>2454</v>
      </c>
      <c r="B1293" s="28"/>
      <c r="C1293" s="292"/>
      <c r="D1293" s="365" t="s">
        <v>129</v>
      </c>
      <c r="E1293" s="54">
        <f t="shared" si="25"/>
        <v>0</v>
      </c>
      <c r="F1293" s="305">
        <f t="shared" si="26"/>
        <v>46</v>
      </c>
      <c r="H1293" s="28">
        <v>19</v>
      </c>
      <c r="I1293" s="28">
        <v>13</v>
      </c>
      <c r="J1293" s="28">
        <v>14</v>
      </c>
      <c r="K1293" s="28"/>
      <c r="L1293" s="28"/>
      <c r="M1293" s="28"/>
      <c r="N1293" s="28"/>
      <c r="R1293" s="202"/>
      <c r="T1293" s="28"/>
      <c r="U1293" s="28"/>
      <c r="V1293" s="28"/>
      <c r="AA1293" s="202"/>
      <c r="AC1293" s="28"/>
      <c r="AD1293" s="28"/>
      <c r="AE1293" s="28"/>
      <c r="AJ1293" s="202"/>
      <c r="AL1293" s="28"/>
      <c r="AM1293" s="28"/>
      <c r="AN1293" s="28"/>
      <c r="AS1293" s="202"/>
      <c r="AU1293" s="28"/>
      <c r="AV1293" s="28"/>
      <c r="AW1293" s="28"/>
      <c r="BB1293" s="202"/>
      <c r="BD1293" s="28"/>
      <c r="BE1293" s="28"/>
      <c r="BF1293" s="28"/>
      <c r="BK1293" s="202"/>
      <c r="BM1293" s="28"/>
      <c r="BN1293" s="28"/>
      <c r="BO1293" s="28"/>
      <c r="BT1293" s="202"/>
      <c r="BV1293" s="28"/>
      <c r="BW1293" s="28"/>
      <c r="BX1293" s="28"/>
      <c r="CC1293" s="202"/>
      <c r="CE1293" s="28"/>
      <c r="CF1293" s="28"/>
      <c r="CG1293" s="28"/>
      <c r="CL1293" s="202"/>
      <c r="CN1293" s="28"/>
      <c r="CO1293" s="28"/>
      <c r="CP1293" s="28"/>
      <c r="CU1293" s="202"/>
      <c r="CW1293" s="28"/>
      <c r="CX1293" s="28"/>
      <c r="CY1293" s="28"/>
      <c r="DD1293" s="202"/>
      <c r="DF1293" s="28"/>
      <c r="DG1293" s="28"/>
      <c r="DH1293" s="28"/>
      <c r="DM1293" s="202"/>
      <c r="DO1293" s="28"/>
      <c r="DP1293" s="28"/>
      <c r="DQ1293" s="28"/>
      <c r="DV1293" s="202"/>
      <c r="DX1293" s="28"/>
      <c r="DY1293" s="28"/>
      <c r="DZ1293" s="28"/>
      <c r="EE1293" s="202"/>
      <c r="EG1293" s="28"/>
      <c r="EH1293" s="28"/>
      <c r="EI1293" s="28"/>
      <c r="EN1293" s="202"/>
      <c r="EP1293" s="28"/>
      <c r="EQ1293" s="28"/>
      <c r="ER1293" s="28"/>
      <c r="EW1293" s="202"/>
      <c r="EY1293" s="28"/>
      <c r="EZ1293" s="28"/>
      <c r="FA1293" s="28"/>
      <c r="FF1293" s="202"/>
      <c r="FH1293" s="28"/>
      <c r="FI1293" s="28"/>
      <c r="FJ1293" s="28"/>
      <c r="FO1293" s="202"/>
      <c r="FQ1293" s="28"/>
      <c r="FR1293" s="28"/>
      <c r="FS1293" s="28"/>
      <c r="FX1293" s="202"/>
      <c r="FZ1293" s="28"/>
      <c r="GA1293" s="28"/>
      <c r="GB1293" s="28"/>
      <c r="GG1293" s="202"/>
      <c r="GI1293" s="28"/>
      <c r="GJ1293" s="28"/>
      <c r="GK1293" s="28"/>
      <c r="GP1293" s="202"/>
      <c r="GR1293" s="28"/>
      <c r="GS1293" s="28"/>
      <c r="GT1293" s="28"/>
      <c r="GY1293" s="202"/>
      <c r="HA1293" s="28"/>
      <c r="HB1293" s="28"/>
      <c r="HC1293" s="28"/>
      <c r="HH1293" s="202"/>
      <c r="HJ1293" s="28"/>
      <c r="HK1293" s="28"/>
      <c r="HL1293" s="28"/>
      <c r="HQ1293" s="28"/>
      <c r="HR1293" s="28"/>
      <c r="HS1293" s="28"/>
      <c r="HT1293" s="28"/>
      <c r="HU1293" s="28"/>
      <c r="HV1293" s="28"/>
      <c r="HW1293" s="28"/>
      <c r="HX1293" s="28"/>
      <c r="HY1293" s="28"/>
      <c r="HZ1293" s="28"/>
      <c r="IA1293" s="28"/>
      <c r="IB1293" s="28"/>
      <c r="IC1293" s="28"/>
      <c r="ID1293" s="28"/>
      <c r="IE1293" s="28"/>
      <c r="IF1293" s="28"/>
      <c r="IG1293" s="28"/>
      <c r="IH1293" s="28"/>
      <c r="II1293" s="28"/>
      <c r="IJ1293" s="28"/>
      <c r="IK1293" s="28"/>
      <c r="IL1293" s="28"/>
      <c r="IM1293" s="28"/>
      <c r="IN1293" s="28"/>
      <c r="IO1293" s="28"/>
      <c r="IP1293" s="28"/>
      <c r="IQ1293" s="28"/>
      <c r="IR1293" s="28"/>
      <c r="IS1293" s="28"/>
      <c r="IT1293" s="28"/>
      <c r="IU1293" s="28"/>
      <c r="IV1293" s="28"/>
    </row>
    <row r="1294" spans="1:256" s="54" customFormat="1" ht="18">
      <c r="A1294" s="364" t="s">
        <v>465</v>
      </c>
      <c r="B1294" s="292"/>
      <c r="C1294" s="292"/>
      <c r="D1294" s="54" t="s">
        <v>133</v>
      </c>
      <c r="E1294" s="54">
        <f t="shared" si="25"/>
        <v>41</v>
      </c>
      <c r="F1294" s="305">
        <f t="shared" si="26"/>
        <v>81</v>
      </c>
      <c r="G1294" s="54">
        <v>4</v>
      </c>
      <c r="H1294" s="28">
        <v>62</v>
      </c>
      <c r="I1294" s="28"/>
      <c r="J1294" s="28">
        <v>15</v>
      </c>
      <c r="K1294" s="28"/>
      <c r="L1294" s="28"/>
      <c r="M1294" s="239"/>
      <c r="N1294" s="28"/>
      <c r="R1294" s="202"/>
      <c r="T1294" s="28"/>
      <c r="U1294" s="28"/>
      <c r="V1294" s="28"/>
      <c r="AA1294" s="202"/>
      <c r="AC1294" s="28"/>
      <c r="AD1294" s="28"/>
      <c r="AE1294" s="28"/>
      <c r="AJ1294" s="202"/>
      <c r="AL1294" s="28"/>
      <c r="AM1294" s="28"/>
      <c r="AN1294" s="28"/>
      <c r="AS1294" s="202"/>
      <c r="AU1294" s="28"/>
      <c r="AV1294" s="28"/>
      <c r="AW1294" s="28"/>
      <c r="BB1294" s="202"/>
      <c r="BD1294" s="28"/>
      <c r="BE1294" s="28"/>
      <c r="BF1294" s="28"/>
      <c r="BK1294" s="202"/>
      <c r="BM1294" s="28"/>
      <c r="BN1294" s="28"/>
      <c r="BO1294" s="28"/>
      <c r="BT1294" s="202"/>
      <c r="BV1294" s="28"/>
      <c r="BW1294" s="28"/>
      <c r="BX1294" s="28"/>
      <c r="CC1294" s="202"/>
      <c r="CE1294" s="28"/>
      <c r="CF1294" s="28"/>
      <c r="CG1294" s="28"/>
      <c r="CL1294" s="202"/>
      <c r="CN1294" s="28"/>
      <c r="CO1294" s="28"/>
      <c r="CP1294" s="28"/>
      <c r="CU1294" s="202"/>
      <c r="CW1294" s="28"/>
      <c r="CX1294" s="28"/>
      <c r="CY1294" s="28"/>
      <c r="DD1294" s="202"/>
      <c r="DF1294" s="28"/>
      <c r="DG1294" s="28"/>
      <c r="DH1294" s="28"/>
      <c r="DM1294" s="202"/>
      <c r="DO1294" s="28"/>
      <c r="DP1294" s="28"/>
      <c r="DQ1294" s="28"/>
      <c r="DV1294" s="202"/>
      <c r="DX1294" s="28"/>
      <c r="DY1294" s="28"/>
      <c r="DZ1294" s="28"/>
      <c r="EE1294" s="202"/>
      <c r="EG1294" s="28"/>
      <c r="EH1294" s="28"/>
      <c r="EI1294" s="28"/>
      <c r="EN1294" s="202"/>
      <c r="EP1294" s="28"/>
      <c r="EQ1294" s="28"/>
      <c r="ER1294" s="28"/>
      <c r="EW1294" s="202"/>
      <c r="EY1294" s="28"/>
      <c r="EZ1294" s="28"/>
      <c r="FA1294" s="28"/>
      <c r="FF1294" s="202"/>
      <c r="FH1294" s="28"/>
      <c r="FI1294" s="28"/>
      <c r="FJ1294" s="28"/>
      <c r="FO1294" s="202"/>
      <c r="FQ1294" s="28"/>
      <c r="FR1294" s="28"/>
      <c r="FS1294" s="28"/>
      <c r="FX1294" s="202"/>
      <c r="FZ1294" s="28"/>
      <c r="GA1294" s="28"/>
      <c r="GB1294" s="28"/>
      <c r="GG1294" s="202"/>
      <c r="GI1294" s="28"/>
      <c r="GJ1294" s="28"/>
      <c r="GK1294" s="28"/>
      <c r="GP1294" s="202"/>
      <c r="GR1294" s="28"/>
      <c r="GS1294" s="28"/>
      <c r="GT1294" s="28"/>
      <c r="GY1294" s="202"/>
      <c r="HA1294" s="28"/>
      <c r="HB1294" s="28"/>
      <c r="HC1294" s="28"/>
      <c r="HH1294" s="202"/>
      <c r="HJ1294" s="28"/>
      <c r="HK1294" s="28"/>
      <c r="HL1294" s="28"/>
      <c r="HQ1294" s="28"/>
      <c r="HR1294" s="28"/>
      <c r="HS1294" s="28"/>
      <c r="HT1294" s="28"/>
      <c r="HU1294" s="28"/>
      <c r="HV1294" s="28"/>
      <c r="HW1294" s="28"/>
      <c r="HX1294" s="28"/>
      <c r="HY1294" s="28"/>
      <c r="HZ1294" s="28"/>
      <c r="IA1294" s="28"/>
      <c r="IB1294" s="28"/>
      <c r="IC1294" s="28"/>
      <c r="ID1294" s="28"/>
      <c r="IE1294" s="28"/>
      <c r="IF1294" s="28"/>
      <c r="IG1294" s="28"/>
      <c r="IH1294" s="28"/>
      <c r="II1294" s="28"/>
      <c r="IJ1294" s="28"/>
      <c r="IK1294" s="28"/>
      <c r="IL1294" s="28"/>
      <c r="IM1294" s="28"/>
      <c r="IN1294" s="28"/>
      <c r="IO1294" s="28"/>
      <c r="IP1294" s="28"/>
      <c r="IQ1294" s="28"/>
      <c r="IR1294" s="28"/>
      <c r="IS1294" s="28"/>
      <c r="IT1294" s="28"/>
      <c r="IU1294" s="28"/>
      <c r="IV1294" s="28"/>
    </row>
    <row r="1295" spans="1:256" s="54" customFormat="1" ht="18">
      <c r="A1295" s="364" t="s">
        <v>948</v>
      </c>
      <c r="B1295" s="28"/>
      <c r="C1295" s="292"/>
      <c r="D1295" s="54" t="s">
        <v>134</v>
      </c>
      <c r="E1295" s="54">
        <f t="shared" si="25"/>
        <v>10</v>
      </c>
      <c r="F1295" s="305">
        <f t="shared" si="26"/>
        <v>3</v>
      </c>
      <c r="H1295" s="239"/>
      <c r="I1295" s="28">
        <v>3</v>
      </c>
      <c r="J1295" s="28"/>
      <c r="K1295" s="28"/>
      <c r="L1295" s="28"/>
      <c r="M1295" s="239"/>
      <c r="N1295" s="28"/>
      <c r="R1295" s="202"/>
      <c r="T1295" s="28"/>
      <c r="U1295" s="28"/>
      <c r="V1295" s="28"/>
      <c r="AA1295" s="202"/>
      <c r="AC1295" s="28"/>
      <c r="AD1295" s="28"/>
      <c r="AE1295" s="28"/>
      <c r="AJ1295" s="202"/>
      <c r="AL1295" s="28"/>
      <c r="AM1295" s="28"/>
      <c r="AN1295" s="28"/>
      <c r="AS1295" s="202"/>
      <c r="AU1295" s="28"/>
      <c r="AV1295" s="28"/>
      <c r="AW1295" s="28"/>
      <c r="BB1295" s="202"/>
      <c r="BD1295" s="28"/>
      <c r="BE1295" s="28"/>
      <c r="BF1295" s="28"/>
      <c r="BK1295" s="202"/>
      <c r="BM1295" s="28"/>
      <c r="BN1295" s="28"/>
      <c r="BO1295" s="28"/>
      <c r="BT1295" s="202"/>
      <c r="BV1295" s="28"/>
      <c r="BW1295" s="28"/>
      <c r="BX1295" s="28"/>
      <c r="CC1295" s="202"/>
      <c r="CE1295" s="28"/>
      <c r="CF1295" s="28"/>
      <c r="CG1295" s="28"/>
      <c r="CL1295" s="202"/>
      <c r="CN1295" s="28"/>
      <c r="CO1295" s="28"/>
      <c r="CP1295" s="28"/>
      <c r="CU1295" s="202"/>
      <c r="CW1295" s="28"/>
      <c r="CX1295" s="28"/>
      <c r="CY1295" s="28"/>
      <c r="DD1295" s="202"/>
      <c r="DF1295" s="28"/>
      <c r="DG1295" s="28"/>
      <c r="DH1295" s="28"/>
      <c r="DM1295" s="202"/>
      <c r="DO1295" s="28"/>
      <c r="DP1295" s="28"/>
      <c r="DQ1295" s="28"/>
      <c r="DV1295" s="202"/>
      <c r="DX1295" s="28"/>
      <c r="DY1295" s="28"/>
      <c r="DZ1295" s="28"/>
      <c r="EE1295" s="202"/>
      <c r="EG1295" s="28"/>
      <c r="EH1295" s="28"/>
      <c r="EI1295" s="28"/>
      <c r="EN1295" s="202"/>
      <c r="EP1295" s="28"/>
      <c r="EQ1295" s="28"/>
      <c r="ER1295" s="28"/>
      <c r="EW1295" s="202"/>
      <c r="EY1295" s="28"/>
      <c r="EZ1295" s="28"/>
      <c r="FA1295" s="28"/>
      <c r="FF1295" s="202"/>
      <c r="FH1295" s="28"/>
      <c r="FI1295" s="28"/>
      <c r="FJ1295" s="28"/>
      <c r="FO1295" s="202"/>
      <c r="FQ1295" s="28"/>
      <c r="FR1295" s="28"/>
      <c r="FS1295" s="28"/>
      <c r="FX1295" s="202"/>
      <c r="FZ1295" s="28"/>
      <c r="GA1295" s="28"/>
      <c r="GB1295" s="28"/>
      <c r="GG1295" s="202"/>
      <c r="GI1295" s="28"/>
      <c r="GJ1295" s="28"/>
      <c r="GK1295" s="28"/>
      <c r="GP1295" s="202"/>
      <c r="GR1295" s="28"/>
      <c r="GS1295" s="28"/>
      <c r="GT1295" s="28"/>
      <c r="GY1295" s="202"/>
      <c r="HA1295" s="28"/>
      <c r="HB1295" s="28"/>
      <c r="HC1295" s="28"/>
      <c r="HH1295" s="202"/>
      <c r="HJ1295" s="28"/>
      <c r="HK1295" s="28"/>
      <c r="HL1295" s="28"/>
      <c r="HQ1295" s="28"/>
      <c r="HR1295" s="28"/>
      <c r="HS1295" s="28"/>
      <c r="HT1295" s="28"/>
      <c r="HU1295" s="28"/>
      <c r="HV1295" s="28"/>
      <c r="HW1295" s="28"/>
      <c r="HX1295" s="28"/>
      <c r="HY1295" s="28"/>
      <c r="HZ1295" s="28"/>
      <c r="IA1295" s="28"/>
      <c r="IB1295" s="28"/>
      <c r="IC1295" s="28"/>
      <c r="ID1295" s="28"/>
      <c r="IE1295" s="28"/>
      <c r="IF1295" s="28"/>
      <c r="IG1295" s="28"/>
      <c r="IH1295" s="28"/>
      <c r="II1295" s="28"/>
      <c r="IJ1295" s="28"/>
      <c r="IK1295" s="28"/>
      <c r="IL1295" s="28"/>
      <c r="IM1295" s="28"/>
      <c r="IN1295" s="28"/>
      <c r="IO1295" s="28"/>
      <c r="IP1295" s="28"/>
      <c r="IQ1295" s="28"/>
      <c r="IR1295" s="28"/>
      <c r="IS1295" s="28"/>
      <c r="IT1295" s="28"/>
      <c r="IU1295" s="28"/>
      <c r="IV1295" s="28"/>
    </row>
    <row r="1296" spans="1:256" s="54" customFormat="1" ht="18">
      <c r="A1296" s="364" t="s">
        <v>2336</v>
      </c>
      <c r="B1296" s="28"/>
      <c r="C1296" s="292"/>
      <c r="D1296" s="365" t="s">
        <v>129</v>
      </c>
      <c r="E1296" s="54">
        <f t="shared" si="25"/>
        <v>1</v>
      </c>
      <c r="F1296" s="305">
        <f t="shared" si="26"/>
        <v>0</v>
      </c>
      <c r="H1296" s="239"/>
      <c r="I1296" s="28"/>
      <c r="J1296" s="28"/>
      <c r="K1296" s="28"/>
      <c r="L1296" s="28"/>
      <c r="M1296" s="239"/>
      <c r="N1296" s="28"/>
      <c r="R1296" s="202"/>
      <c r="T1296" s="28"/>
      <c r="U1296" s="28"/>
      <c r="V1296" s="28"/>
      <c r="AA1296" s="202"/>
      <c r="AC1296" s="28"/>
      <c r="AD1296" s="28"/>
      <c r="AE1296" s="28"/>
      <c r="AJ1296" s="202"/>
      <c r="AL1296" s="28"/>
      <c r="AM1296" s="28"/>
      <c r="AN1296" s="28"/>
      <c r="AS1296" s="202"/>
      <c r="AU1296" s="28"/>
      <c r="AV1296" s="28"/>
      <c r="AW1296" s="28"/>
      <c r="BB1296" s="202"/>
      <c r="BD1296" s="28"/>
      <c r="BE1296" s="28"/>
      <c r="BF1296" s="28"/>
      <c r="BK1296" s="202"/>
      <c r="BM1296" s="28"/>
      <c r="BN1296" s="28"/>
      <c r="BO1296" s="28"/>
      <c r="BT1296" s="202"/>
      <c r="BV1296" s="28"/>
      <c r="BW1296" s="28"/>
      <c r="BX1296" s="28"/>
      <c r="CC1296" s="202"/>
      <c r="CE1296" s="28"/>
      <c r="CF1296" s="28"/>
      <c r="CG1296" s="28"/>
      <c r="CL1296" s="202"/>
      <c r="CN1296" s="28"/>
      <c r="CO1296" s="28"/>
      <c r="CP1296" s="28"/>
      <c r="CU1296" s="202"/>
      <c r="CW1296" s="28"/>
      <c r="CX1296" s="28"/>
      <c r="CY1296" s="28"/>
      <c r="DD1296" s="202"/>
      <c r="DF1296" s="28"/>
      <c r="DG1296" s="28"/>
      <c r="DH1296" s="28"/>
      <c r="DM1296" s="202"/>
      <c r="DO1296" s="28"/>
      <c r="DP1296" s="28"/>
      <c r="DQ1296" s="28"/>
      <c r="DV1296" s="202"/>
      <c r="DX1296" s="28"/>
      <c r="DY1296" s="28"/>
      <c r="DZ1296" s="28"/>
      <c r="EE1296" s="202"/>
      <c r="EG1296" s="28"/>
      <c r="EH1296" s="28"/>
      <c r="EI1296" s="28"/>
      <c r="EN1296" s="202"/>
      <c r="EP1296" s="28"/>
      <c r="EQ1296" s="28"/>
      <c r="ER1296" s="28"/>
      <c r="EW1296" s="202"/>
      <c r="EY1296" s="28"/>
      <c r="EZ1296" s="28"/>
      <c r="FA1296" s="28"/>
      <c r="FF1296" s="202"/>
      <c r="FH1296" s="28"/>
      <c r="FI1296" s="28"/>
      <c r="FJ1296" s="28"/>
      <c r="FO1296" s="202"/>
      <c r="FQ1296" s="28"/>
      <c r="FR1296" s="28"/>
      <c r="FS1296" s="28"/>
      <c r="FX1296" s="202"/>
      <c r="FZ1296" s="28"/>
      <c r="GA1296" s="28"/>
      <c r="GB1296" s="28"/>
      <c r="GG1296" s="202"/>
      <c r="GI1296" s="28"/>
      <c r="GJ1296" s="28"/>
      <c r="GK1296" s="28"/>
      <c r="GP1296" s="202"/>
      <c r="GR1296" s="28"/>
      <c r="GS1296" s="28"/>
      <c r="GT1296" s="28"/>
      <c r="GY1296" s="202"/>
      <c r="HA1296" s="28"/>
      <c r="HB1296" s="28"/>
      <c r="HC1296" s="28"/>
      <c r="HH1296" s="202"/>
      <c r="HJ1296" s="28"/>
      <c r="HK1296" s="28"/>
      <c r="HL1296" s="28"/>
      <c r="HQ1296" s="28"/>
      <c r="HR1296" s="28"/>
      <c r="HS1296" s="28"/>
      <c r="HT1296" s="28"/>
      <c r="HU1296" s="28"/>
      <c r="HV1296" s="28"/>
      <c r="HW1296" s="28"/>
      <c r="HX1296" s="28"/>
      <c r="HY1296" s="28"/>
      <c r="HZ1296" s="28"/>
      <c r="IA1296" s="28"/>
      <c r="IB1296" s="28"/>
      <c r="IC1296" s="28"/>
      <c r="ID1296" s="28"/>
      <c r="IE1296" s="28"/>
      <c r="IF1296" s="28"/>
      <c r="IG1296" s="28"/>
      <c r="IH1296" s="28"/>
      <c r="II1296" s="28"/>
      <c r="IJ1296" s="28"/>
      <c r="IK1296" s="28"/>
      <c r="IL1296" s="28"/>
      <c r="IM1296" s="28"/>
      <c r="IN1296" s="28"/>
      <c r="IO1296" s="28"/>
      <c r="IP1296" s="28"/>
      <c r="IQ1296" s="28"/>
      <c r="IR1296" s="28"/>
      <c r="IS1296" s="28"/>
      <c r="IT1296" s="28"/>
      <c r="IU1296" s="28"/>
      <c r="IV1296" s="28"/>
    </row>
    <row r="1297" spans="1:256" s="54" customFormat="1" ht="18">
      <c r="A1297" s="364" t="s">
        <v>2455</v>
      </c>
      <c r="B1297" s="28"/>
      <c r="C1297" s="292"/>
      <c r="D1297" s="365" t="s">
        <v>129</v>
      </c>
      <c r="E1297" s="54">
        <f t="shared" si="25"/>
        <v>0</v>
      </c>
      <c r="F1297" s="305">
        <f t="shared" si="26"/>
        <v>0</v>
      </c>
      <c r="H1297" s="28"/>
      <c r="I1297" s="28"/>
      <c r="J1297" s="28"/>
      <c r="K1297" s="28"/>
      <c r="L1297" s="28"/>
      <c r="M1297" s="28"/>
      <c r="N1297" s="28"/>
      <c r="R1297" s="202"/>
      <c r="T1297" s="28"/>
      <c r="U1297" s="28"/>
      <c r="V1297" s="28"/>
      <c r="AA1297" s="202"/>
      <c r="AC1297" s="28"/>
      <c r="AD1297" s="28"/>
      <c r="AE1297" s="28"/>
      <c r="AJ1297" s="202"/>
      <c r="AL1297" s="28"/>
      <c r="AM1297" s="28"/>
      <c r="AN1297" s="28"/>
      <c r="AS1297" s="202"/>
      <c r="AU1297" s="28"/>
      <c r="AV1297" s="28"/>
      <c r="AW1297" s="28"/>
      <c r="BB1297" s="202"/>
      <c r="BD1297" s="28"/>
      <c r="BE1297" s="28"/>
      <c r="BF1297" s="28"/>
      <c r="BK1297" s="202"/>
      <c r="BM1297" s="28"/>
      <c r="BN1297" s="28"/>
      <c r="BO1297" s="28"/>
      <c r="BT1297" s="202"/>
      <c r="BV1297" s="28"/>
      <c r="BW1297" s="28"/>
      <c r="BX1297" s="28"/>
      <c r="CC1297" s="202"/>
      <c r="CE1297" s="28"/>
      <c r="CF1297" s="28"/>
      <c r="CG1297" s="28"/>
      <c r="CL1297" s="202"/>
      <c r="CN1297" s="28"/>
      <c r="CO1297" s="28"/>
      <c r="CP1297" s="28"/>
      <c r="CU1297" s="202"/>
      <c r="CW1297" s="28"/>
      <c r="CX1297" s="28"/>
      <c r="CY1297" s="28"/>
      <c r="DD1297" s="202"/>
      <c r="DF1297" s="28"/>
      <c r="DG1297" s="28"/>
      <c r="DH1297" s="28"/>
      <c r="DM1297" s="202"/>
      <c r="DO1297" s="28"/>
      <c r="DP1297" s="28"/>
      <c r="DQ1297" s="28"/>
      <c r="DV1297" s="202"/>
      <c r="DX1297" s="28"/>
      <c r="DY1297" s="28"/>
      <c r="DZ1297" s="28"/>
      <c r="EE1297" s="202"/>
      <c r="EG1297" s="28"/>
      <c r="EH1297" s="28"/>
      <c r="EI1297" s="28"/>
      <c r="EN1297" s="202"/>
      <c r="EP1297" s="28"/>
      <c r="EQ1297" s="28"/>
      <c r="ER1297" s="28"/>
      <c r="EW1297" s="202"/>
      <c r="EY1297" s="28"/>
      <c r="EZ1297" s="28"/>
      <c r="FA1297" s="28"/>
      <c r="FF1297" s="202"/>
      <c r="FH1297" s="28"/>
      <c r="FI1297" s="28"/>
      <c r="FJ1297" s="28"/>
      <c r="FO1297" s="202"/>
      <c r="FQ1297" s="28"/>
      <c r="FR1297" s="28"/>
      <c r="FS1297" s="28"/>
      <c r="FX1297" s="202"/>
      <c r="FZ1297" s="28"/>
      <c r="GA1297" s="28"/>
      <c r="GB1297" s="28"/>
      <c r="GG1297" s="202"/>
      <c r="GI1297" s="28"/>
      <c r="GJ1297" s="28"/>
      <c r="GK1297" s="28"/>
      <c r="GP1297" s="202"/>
      <c r="GR1297" s="28"/>
      <c r="GS1297" s="28"/>
      <c r="GT1297" s="28"/>
      <c r="GY1297" s="202"/>
      <c r="HA1297" s="28"/>
      <c r="HB1297" s="28"/>
      <c r="HC1297" s="28"/>
      <c r="HH1297" s="202"/>
      <c r="HJ1297" s="28"/>
      <c r="HK1297" s="28"/>
      <c r="HL1297" s="28"/>
      <c r="HQ1297" s="28"/>
      <c r="HR1297" s="28"/>
      <c r="HS1297" s="28"/>
      <c r="HT1297" s="28"/>
      <c r="HU1297" s="28"/>
      <c r="HV1297" s="28"/>
      <c r="HW1297" s="28"/>
      <c r="HX1297" s="28"/>
      <c r="HY1297" s="28"/>
      <c r="HZ1297" s="28"/>
      <c r="IA1297" s="28"/>
      <c r="IB1297" s="28"/>
      <c r="IC1297" s="28"/>
      <c r="ID1297" s="28"/>
      <c r="IE1297" s="28"/>
      <c r="IF1297" s="28"/>
      <c r="IG1297" s="28"/>
      <c r="IH1297" s="28"/>
      <c r="II1297" s="28"/>
      <c r="IJ1297" s="28"/>
      <c r="IK1297" s="28"/>
      <c r="IL1297" s="28"/>
      <c r="IM1297" s="28"/>
      <c r="IN1297" s="28"/>
      <c r="IO1297" s="28"/>
      <c r="IP1297" s="28"/>
      <c r="IQ1297" s="28"/>
      <c r="IR1297" s="28"/>
      <c r="IS1297" s="28"/>
      <c r="IT1297" s="28"/>
      <c r="IU1297" s="28"/>
      <c r="IV1297" s="28"/>
    </row>
    <row r="1298" spans="1:256" s="54" customFormat="1" ht="18">
      <c r="A1298" s="364" t="s">
        <v>1340</v>
      </c>
      <c r="B1298" s="28"/>
      <c r="C1298" s="292"/>
      <c r="D1298" s="365" t="s">
        <v>129</v>
      </c>
      <c r="E1298" s="54">
        <f t="shared" si="25"/>
        <v>0</v>
      </c>
      <c r="F1298" s="305">
        <f t="shared" si="26"/>
        <v>0</v>
      </c>
      <c r="H1298" s="239"/>
      <c r="I1298" s="28"/>
      <c r="J1298" s="28"/>
      <c r="K1298" s="28"/>
      <c r="L1298" s="28"/>
      <c r="M1298" s="239"/>
      <c r="N1298" s="28"/>
      <c r="R1298" s="202"/>
      <c r="T1298" s="28"/>
      <c r="U1298" s="28"/>
      <c r="V1298" s="28"/>
      <c r="AA1298" s="202"/>
      <c r="AC1298" s="28"/>
      <c r="AD1298" s="28"/>
      <c r="AE1298" s="28"/>
      <c r="AJ1298" s="202"/>
      <c r="AL1298" s="28"/>
      <c r="AM1298" s="28"/>
      <c r="AN1298" s="28"/>
      <c r="AS1298" s="202"/>
      <c r="AU1298" s="28"/>
      <c r="AV1298" s="28"/>
      <c r="AW1298" s="28"/>
      <c r="BB1298" s="202"/>
      <c r="BD1298" s="28"/>
      <c r="BE1298" s="28"/>
      <c r="BF1298" s="28"/>
      <c r="BK1298" s="202"/>
      <c r="BM1298" s="28"/>
      <c r="BN1298" s="28"/>
      <c r="BO1298" s="28"/>
      <c r="BT1298" s="202"/>
      <c r="BV1298" s="28"/>
      <c r="BW1298" s="28"/>
      <c r="BX1298" s="28"/>
      <c r="CC1298" s="202"/>
      <c r="CE1298" s="28"/>
      <c r="CF1298" s="28"/>
      <c r="CG1298" s="28"/>
      <c r="CL1298" s="202"/>
      <c r="CN1298" s="28"/>
      <c r="CO1298" s="28"/>
      <c r="CP1298" s="28"/>
      <c r="CU1298" s="202"/>
      <c r="CW1298" s="28"/>
      <c r="CX1298" s="28"/>
      <c r="CY1298" s="28"/>
      <c r="DD1298" s="202"/>
      <c r="DF1298" s="28"/>
      <c r="DG1298" s="28"/>
      <c r="DH1298" s="28"/>
      <c r="DM1298" s="202"/>
      <c r="DO1298" s="28"/>
      <c r="DP1298" s="28"/>
      <c r="DQ1298" s="28"/>
      <c r="DV1298" s="202"/>
      <c r="DX1298" s="28"/>
      <c r="DY1298" s="28"/>
      <c r="DZ1298" s="28"/>
      <c r="EE1298" s="202"/>
      <c r="EG1298" s="28"/>
      <c r="EH1298" s="28"/>
      <c r="EI1298" s="28"/>
      <c r="EN1298" s="202"/>
      <c r="EP1298" s="28"/>
      <c r="EQ1298" s="28"/>
      <c r="ER1298" s="28"/>
      <c r="EW1298" s="202"/>
      <c r="EY1298" s="28"/>
      <c r="EZ1298" s="28"/>
      <c r="FA1298" s="28"/>
      <c r="FF1298" s="202"/>
      <c r="FH1298" s="28"/>
      <c r="FI1298" s="28"/>
      <c r="FJ1298" s="28"/>
      <c r="FO1298" s="202"/>
      <c r="FQ1298" s="28"/>
      <c r="FR1298" s="28"/>
      <c r="FS1298" s="28"/>
      <c r="FX1298" s="202"/>
      <c r="FZ1298" s="28"/>
      <c r="GA1298" s="28"/>
      <c r="GB1298" s="28"/>
      <c r="GG1298" s="202"/>
      <c r="GI1298" s="28"/>
      <c r="GJ1298" s="28"/>
      <c r="GK1298" s="28"/>
      <c r="GP1298" s="202"/>
      <c r="GR1298" s="28"/>
      <c r="GS1298" s="28"/>
      <c r="GT1298" s="28"/>
      <c r="GY1298" s="202"/>
      <c r="HA1298" s="28"/>
      <c r="HB1298" s="28"/>
      <c r="HC1298" s="28"/>
      <c r="HH1298" s="202"/>
      <c r="HJ1298" s="28"/>
      <c r="HK1298" s="28"/>
      <c r="HL1298" s="28"/>
      <c r="HQ1298" s="28"/>
      <c r="HR1298" s="28"/>
      <c r="HS1298" s="28"/>
      <c r="HT1298" s="28"/>
      <c r="HU1298" s="28"/>
      <c r="HV1298" s="28"/>
      <c r="HW1298" s="28"/>
      <c r="HX1298" s="28"/>
      <c r="HY1298" s="28"/>
      <c r="HZ1298" s="28"/>
      <c r="IA1298" s="28"/>
      <c r="IB1298" s="28"/>
      <c r="IC1298" s="28"/>
      <c r="ID1298" s="28"/>
      <c r="IE1298" s="28"/>
      <c r="IF1298" s="28"/>
      <c r="IG1298" s="28"/>
      <c r="IH1298" s="28"/>
      <c r="II1298" s="28"/>
      <c r="IJ1298" s="28"/>
      <c r="IK1298" s="28"/>
      <c r="IL1298" s="28"/>
      <c r="IM1298" s="28"/>
      <c r="IN1298" s="28"/>
      <c r="IO1298" s="28"/>
      <c r="IP1298" s="28"/>
      <c r="IQ1298" s="28"/>
      <c r="IR1298" s="28"/>
      <c r="IS1298" s="28"/>
      <c r="IT1298" s="28"/>
      <c r="IU1298" s="28"/>
      <c r="IV1298" s="28"/>
    </row>
    <row r="1299" spans="1:256" s="54" customFormat="1" ht="18">
      <c r="A1299" s="364" t="s">
        <v>1991</v>
      </c>
      <c r="B1299" s="292"/>
      <c r="C1299" s="292"/>
      <c r="D1299" s="54" t="s">
        <v>130</v>
      </c>
      <c r="E1299" s="54">
        <f t="shared" si="25"/>
        <v>17</v>
      </c>
      <c r="F1299" s="305">
        <f t="shared" si="26"/>
        <v>224</v>
      </c>
      <c r="G1299" s="54">
        <v>44</v>
      </c>
      <c r="H1299" s="300">
        <v>96</v>
      </c>
      <c r="I1299" s="300">
        <v>67</v>
      </c>
      <c r="J1299" s="300">
        <v>7</v>
      </c>
      <c r="K1299" s="300">
        <v>10</v>
      </c>
      <c r="L1299" s="28"/>
      <c r="M1299" s="300"/>
      <c r="N1299" s="28"/>
      <c r="R1299" s="202"/>
      <c r="T1299" s="28"/>
      <c r="U1299" s="28"/>
      <c r="V1299" s="28"/>
      <c r="AA1299" s="202"/>
      <c r="AC1299" s="28"/>
      <c r="AD1299" s="28"/>
      <c r="AE1299" s="28"/>
      <c r="AJ1299" s="202"/>
      <c r="AL1299" s="28"/>
      <c r="AM1299" s="28"/>
      <c r="AN1299" s="28"/>
      <c r="AS1299" s="202"/>
      <c r="AU1299" s="28"/>
      <c r="AV1299" s="28"/>
      <c r="AW1299" s="28"/>
      <c r="BB1299" s="202"/>
      <c r="BD1299" s="28"/>
      <c r="BE1299" s="28"/>
      <c r="BF1299" s="28"/>
      <c r="BK1299" s="202"/>
      <c r="BM1299" s="28"/>
      <c r="BN1299" s="28"/>
      <c r="BO1299" s="28"/>
      <c r="BT1299" s="202"/>
      <c r="BV1299" s="28"/>
      <c r="BW1299" s="28"/>
      <c r="BX1299" s="28"/>
      <c r="CC1299" s="202"/>
      <c r="CE1299" s="28"/>
      <c r="CF1299" s="28"/>
      <c r="CG1299" s="28"/>
      <c r="CL1299" s="202"/>
      <c r="CN1299" s="28"/>
      <c r="CO1299" s="28"/>
      <c r="CP1299" s="28"/>
      <c r="CU1299" s="202"/>
      <c r="CW1299" s="28"/>
      <c r="CX1299" s="28"/>
      <c r="CY1299" s="28"/>
      <c r="DD1299" s="202"/>
      <c r="DF1299" s="28"/>
      <c r="DG1299" s="28"/>
      <c r="DH1299" s="28"/>
      <c r="DM1299" s="202"/>
      <c r="DO1299" s="28"/>
      <c r="DP1299" s="28"/>
      <c r="DQ1299" s="28"/>
      <c r="DV1299" s="202"/>
      <c r="DX1299" s="28"/>
      <c r="DY1299" s="28"/>
      <c r="DZ1299" s="28"/>
      <c r="EE1299" s="202"/>
      <c r="EG1299" s="28"/>
      <c r="EH1299" s="28"/>
      <c r="EI1299" s="28"/>
      <c r="EN1299" s="202"/>
      <c r="EP1299" s="28"/>
      <c r="EQ1299" s="28"/>
      <c r="ER1299" s="28"/>
      <c r="EW1299" s="202"/>
      <c r="EY1299" s="28"/>
      <c r="EZ1299" s="28"/>
      <c r="FA1299" s="28"/>
      <c r="FF1299" s="202"/>
      <c r="FH1299" s="28"/>
      <c r="FI1299" s="28"/>
      <c r="FJ1299" s="28"/>
      <c r="FO1299" s="202"/>
      <c r="FQ1299" s="28"/>
      <c r="FR1299" s="28"/>
      <c r="FS1299" s="28"/>
      <c r="FX1299" s="202"/>
      <c r="FZ1299" s="28"/>
      <c r="GA1299" s="28"/>
      <c r="GB1299" s="28"/>
      <c r="GG1299" s="202"/>
      <c r="GI1299" s="28"/>
      <c r="GJ1299" s="28"/>
      <c r="GK1299" s="28"/>
      <c r="GP1299" s="202"/>
      <c r="GR1299" s="28"/>
      <c r="GS1299" s="28"/>
      <c r="GT1299" s="28"/>
      <c r="GY1299" s="202"/>
      <c r="HA1299" s="28"/>
      <c r="HB1299" s="28"/>
      <c r="HC1299" s="28"/>
      <c r="HH1299" s="202"/>
      <c r="HJ1299" s="28"/>
      <c r="HK1299" s="28"/>
      <c r="HL1299" s="28"/>
      <c r="HQ1299" s="28"/>
      <c r="HR1299" s="28"/>
      <c r="HS1299" s="28"/>
      <c r="HT1299" s="28"/>
      <c r="HU1299" s="28"/>
      <c r="HV1299" s="28"/>
      <c r="HW1299" s="28"/>
      <c r="HX1299" s="28"/>
      <c r="HY1299" s="28"/>
      <c r="HZ1299" s="28"/>
      <c r="IA1299" s="28"/>
      <c r="IB1299" s="28"/>
      <c r="IC1299" s="28"/>
      <c r="ID1299" s="28"/>
      <c r="IE1299" s="28"/>
      <c r="IF1299" s="28"/>
      <c r="IG1299" s="28"/>
      <c r="IH1299" s="28"/>
      <c r="II1299" s="28"/>
      <c r="IJ1299" s="28"/>
      <c r="IK1299" s="28"/>
      <c r="IL1299" s="28"/>
      <c r="IM1299" s="28"/>
      <c r="IN1299" s="28"/>
      <c r="IO1299" s="28"/>
      <c r="IP1299" s="28"/>
      <c r="IQ1299" s="28"/>
      <c r="IR1299" s="28"/>
      <c r="IS1299" s="28"/>
      <c r="IT1299" s="28"/>
      <c r="IU1299" s="28"/>
      <c r="IV1299" s="28"/>
    </row>
    <row r="1300" spans="1:256" s="54" customFormat="1" ht="18">
      <c r="A1300" s="364" t="s">
        <v>951</v>
      </c>
      <c r="B1300" s="292"/>
      <c r="C1300" s="292"/>
      <c r="D1300" s="54" t="s">
        <v>132</v>
      </c>
      <c r="E1300" s="54">
        <f t="shared" si="25"/>
        <v>2</v>
      </c>
      <c r="F1300" s="305">
        <f t="shared" si="26"/>
        <v>23</v>
      </c>
      <c r="G1300" s="54">
        <v>8</v>
      </c>
      <c r="H1300" s="239">
        <v>4</v>
      </c>
      <c r="I1300" s="28">
        <v>1</v>
      </c>
      <c r="J1300" s="28">
        <v>5</v>
      </c>
      <c r="K1300" s="28">
        <v>5</v>
      </c>
      <c r="M1300" s="239"/>
      <c r="N1300" s="28"/>
      <c r="R1300" s="202"/>
      <c r="T1300" s="28"/>
      <c r="U1300" s="28"/>
      <c r="V1300" s="28"/>
      <c r="AA1300" s="202"/>
      <c r="AC1300" s="28"/>
      <c r="AD1300" s="28"/>
      <c r="AE1300" s="28"/>
      <c r="AJ1300" s="202"/>
      <c r="AL1300" s="28"/>
      <c r="AM1300" s="28"/>
      <c r="AN1300" s="28"/>
      <c r="AS1300" s="202"/>
      <c r="AU1300" s="28"/>
      <c r="AV1300" s="28"/>
      <c r="AW1300" s="28"/>
      <c r="BB1300" s="202"/>
      <c r="BD1300" s="28"/>
      <c r="BE1300" s="28"/>
      <c r="BF1300" s="28"/>
      <c r="BK1300" s="202"/>
      <c r="BM1300" s="28"/>
      <c r="BN1300" s="28"/>
      <c r="BO1300" s="28"/>
      <c r="BT1300" s="202"/>
      <c r="BV1300" s="28"/>
      <c r="BW1300" s="28"/>
      <c r="BX1300" s="28"/>
      <c r="CC1300" s="202"/>
      <c r="CE1300" s="28"/>
      <c r="CF1300" s="28"/>
      <c r="CG1300" s="28"/>
      <c r="CL1300" s="202"/>
      <c r="CN1300" s="28"/>
      <c r="CO1300" s="28"/>
      <c r="CP1300" s="28"/>
      <c r="CU1300" s="202"/>
      <c r="CW1300" s="28"/>
      <c r="CX1300" s="28"/>
      <c r="CY1300" s="28"/>
      <c r="DD1300" s="202"/>
      <c r="DF1300" s="28"/>
      <c r="DG1300" s="28"/>
      <c r="DH1300" s="28"/>
      <c r="DM1300" s="202"/>
      <c r="DO1300" s="28"/>
      <c r="DP1300" s="28"/>
      <c r="DQ1300" s="28"/>
      <c r="DV1300" s="202"/>
      <c r="DX1300" s="28"/>
      <c r="DY1300" s="28"/>
      <c r="DZ1300" s="28"/>
      <c r="EE1300" s="202"/>
      <c r="EG1300" s="28"/>
      <c r="EH1300" s="28"/>
      <c r="EI1300" s="28"/>
      <c r="EN1300" s="202"/>
      <c r="EP1300" s="28"/>
      <c r="EQ1300" s="28"/>
      <c r="ER1300" s="28"/>
      <c r="EW1300" s="202"/>
      <c r="EY1300" s="28"/>
      <c r="EZ1300" s="28"/>
      <c r="FA1300" s="28"/>
      <c r="FF1300" s="202"/>
      <c r="FH1300" s="28"/>
      <c r="FI1300" s="28"/>
      <c r="FJ1300" s="28"/>
      <c r="FO1300" s="202"/>
      <c r="FQ1300" s="28"/>
      <c r="FR1300" s="28"/>
      <c r="FS1300" s="28"/>
      <c r="FX1300" s="202"/>
      <c r="FZ1300" s="28"/>
      <c r="GA1300" s="28"/>
      <c r="GB1300" s="28"/>
      <c r="GG1300" s="202"/>
      <c r="GI1300" s="28"/>
      <c r="GJ1300" s="28"/>
      <c r="GK1300" s="28"/>
      <c r="GP1300" s="202"/>
      <c r="GR1300" s="28"/>
      <c r="GS1300" s="28"/>
      <c r="GT1300" s="28"/>
      <c r="GY1300" s="202"/>
      <c r="HA1300" s="28"/>
      <c r="HB1300" s="28"/>
      <c r="HC1300" s="28"/>
      <c r="HH1300" s="202"/>
      <c r="HJ1300" s="28"/>
      <c r="HK1300" s="28"/>
      <c r="HL1300" s="28"/>
      <c r="HQ1300" s="28"/>
      <c r="HR1300" s="28"/>
      <c r="HS1300" s="28"/>
      <c r="HT1300" s="28"/>
      <c r="HU1300" s="28"/>
      <c r="HV1300" s="28"/>
      <c r="HW1300" s="28"/>
      <c r="HX1300" s="28"/>
      <c r="HY1300" s="28"/>
      <c r="HZ1300" s="28"/>
      <c r="IA1300" s="28"/>
      <c r="IB1300" s="28"/>
      <c r="IC1300" s="28"/>
      <c r="ID1300" s="28"/>
      <c r="IE1300" s="28"/>
      <c r="IF1300" s="28"/>
      <c r="IG1300" s="28"/>
      <c r="IH1300" s="28"/>
      <c r="II1300" s="28"/>
      <c r="IJ1300" s="28"/>
      <c r="IK1300" s="28"/>
      <c r="IL1300" s="28"/>
      <c r="IM1300" s="28"/>
      <c r="IN1300" s="28"/>
      <c r="IO1300" s="28"/>
      <c r="IP1300" s="28"/>
      <c r="IQ1300" s="28"/>
      <c r="IR1300" s="28"/>
      <c r="IS1300" s="28"/>
      <c r="IT1300" s="28"/>
      <c r="IU1300" s="28"/>
      <c r="IV1300" s="28"/>
    </row>
    <row r="1301" spans="1:256" s="54" customFormat="1" ht="18">
      <c r="A1301" s="364" t="s">
        <v>902</v>
      </c>
      <c r="B1301" s="292"/>
      <c r="C1301" s="292"/>
      <c r="D1301" s="54" t="s">
        <v>131</v>
      </c>
      <c r="E1301" s="54">
        <f t="shared" si="25"/>
        <v>0</v>
      </c>
      <c r="F1301" s="305">
        <f t="shared" si="26"/>
        <v>87</v>
      </c>
      <c r="G1301" s="54">
        <v>55</v>
      </c>
      <c r="H1301" s="28">
        <v>24</v>
      </c>
      <c r="I1301" s="28">
        <v>8</v>
      </c>
      <c r="J1301" s="28"/>
      <c r="K1301" s="28"/>
      <c r="M1301" s="28"/>
      <c r="N1301" s="28"/>
      <c r="R1301" s="202"/>
      <c r="T1301" s="28"/>
      <c r="U1301" s="28"/>
      <c r="V1301" s="28"/>
      <c r="AA1301" s="202"/>
      <c r="AC1301" s="28"/>
      <c r="AD1301" s="28"/>
      <c r="AE1301" s="28"/>
      <c r="AJ1301" s="202"/>
      <c r="AL1301" s="28"/>
      <c r="AM1301" s="28"/>
      <c r="AN1301" s="28"/>
      <c r="AS1301" s="202"/>
      <c r="AU1301" s="28"/>
      <c r="AV1301" s="28"/>
      <c r="AW1301" s="28"/>
      <c r="BB1301" s="202"/>
      <c r="BD1301" s="28"/>
      <c r="BE1301" s="28"/>
      <c r="BF1301" s="28"/>
      <c r="BK1301" s="202"/>
      <c r="BM1301" s="28"/>
      <c r="BN1301" s="28"/>
      <c r="BO1301" s="28"/>
      <c r="BT1301" s="202"/>
      <c r="BV1301" s="28"/>
      <c r="BW1301" s="28"/>
      <c r="BX1301" s="28"/>
      <c r="CC1301" s="202"/>
      <c r="CE1301" s="28"/>
      <c r="CF1301" s="28"/>
      <c r="CG1301" s="28"/>
      <c r="CL1301" s="202"/>
      <c r="CN1301" s="28"/>
      <c r="CO1301" s="28"/>
      <c r="CP1301" s="28"/>
      <c r="CU1301" s="202"/>
      <c r="CW1301" s="28"/>
      <c r="CX1301" s="28"/>
      <c r="CY1301" s="28"/>
      <c r="DD1301" s="202"/>
      <c r="DF1301" s="28"/>
      <c r="DG1301" s="28"/>
      <c r="DH1301" s="28"/>
      <c r="DM1301" s="202"/>
      <c r="DO1301" s="28"/>
      <c r="DP1301" s="28"/>
      <c r="DQ1301" s="28"/>
      <c r="DV1301" s="202"/>
      <c r="DX1301" s="28"/>
      <c r="DY1301" s="28"/>
      <c r="DZ1301" s="28"/>
      <c r="EE1301" s="202"/>
      <c r="EG1301" s="28"/>
      <c r="EH1301" s="28"/>
      <c r="EI1301" s="28"/>
      <c r="EN1301" s="202"/>
      <c r="EP1301" s="28"/>
      <c r="EQ1301" s="28"/>
      <c r="ER1301" s="28"/>
      <c r="EW1301" s="202"/>
      <c r="EY1301" s="28"/>
      <c r="EZ1301" s="28"/>
      <c r="FA1301" s="28"/>
      <c r="FF1301" s="202"/>
      <c r="FH1301" s="28"/>
      <c r="FI1301" s="28"/>
      <c r="FJ1301" s="28"/>
      <c r="FO1301" s="202"/>
      <c r="FQ1301" s="28"/>
      <c r="FR1301" s="28"/>
      <c r="FS1301" s="28"/>
      <c r="FX1301" s="202"/>
      <c r="FZ1301" s="28"/>
      <c r="GA1301" s="28"/>
      <c r="GB1301" s="28"/>
      <c r="GG1301" s="202"/>
      <c r="GI1301" s="28"/>
      <c r="GJ1301" s="28"/>
      <c r="GK1301" s="28"/>
      <c r="GP1301" s="202"/>
      <c r="GR1301" s="28"/>
      <c r="GS1301" s="28"/>
      <c r="GT1301" s="28"/>
      <c r="GY1301" s="202"/>
      <c r="HA1301" s="28"/>
      <c r="HB1301" s="28"/>
      <c r="HC1301" s="28"/>
      <c r="HH1301" s="202"/>
      <c r="HJ1301" s="28"/>
      <c r="HK1301" s="28"/>
      <c r="HL1301" s="28"/>
      <c r="HQ1301" s="28"/>
      <c r="HR1301" s="28"/>
      <c r="HS1301" s="28"/>
      <c r="HT1301" s="28"/>
      <c r="HU1301" s="28"/>
      <c r="HV1301" s="28"/>
      <c r="HW1301" s="28"/>
      <c r="HX1301" s="28"/>
      <c r="HY1301" s="28"/>
      <c r="HZ1301" s="28"/>
      <c r="IA1301" s="28"/>
      <c r="IB1301" s="28"/>
      <c r="IC1301" s="28"/>
      <c r="ID1301" s="28"/>
      <c r="IE1301" s="28"/>
      <c r="IF1301" s="28"/>
      <c r="IG1301" s="28"/>
      <c r="IH1301" s="28"/>
      <c r="II1301" s="28"/>
      <c r="IJ1301" s="28"/>
      <c r="IK1301" s="28"/>
      <c r="IL1301" s="28"/>
      <c r="IM1301" s="28"/>
      <c r="IN1301" s="28"/>
      <c r="IO1301" s="28"/>
      <c r="IP1301" s="28"/>
      <c r="IQ1301" s="28"/>
      <c r="IR1301" s="28"/>
      <c r="IS1301" s="28"/>
      <c r="IT1301" s="28"/>
      <c r="IU1301" s="28"/>
      <c r="IV1301" s="28"/>
    </row>
    <row r="1302" spans="1:256" s="54" customFormat="1" ht="18">
      <c r="A1302" s="364" t="s">
        <v>1349</v>
      </c>
      <c r="B1302" s="28"/>
      <c r="C1302" s="292"/>
      <c r="D1302" s="365" t="s">
        <v>129</v>
      </c>
      <c r="E1302" s="54">
        <f t="shared" si="25"/>
        <v>2</v>
      </c>
      <c r="F1302" s="305">
        <f t="shared" si="26"/>
        <v>1</v>
      </c>
      <c r="G1302" s="54">
        <v>1</v>
      </c>
      <c r="H1302" s="239"/>
      <c r="I1302" s="28"/>
      <c r="J1302" s="28"/>
      <c r="K1302" s="28"/>
      <c r="M1302" s="239"/>
      <c r="N1302" s="28"/>
      <c r="R1302" s="202"/>
      <c r="T1302" s="28"/>
      <c r="U1302" s="28"/>
      <c r="V1302" s="28"/>
      <c r="AA1302" s="202"/>
      <c r="AC1302" s="28"/>
      <c r="AD1302" s="28"/>
      <c r="AE1302" s="28"/>
      <c r="AJ1302" s="202"/>
      <c r="AL1302" s="28"/>
      <c r="AM1302" s="28"/>
      <c r="AN1302" s="28"/>
      <c r="AS1302" s="202"/>
      <c r="AU1302" s="28"/>
      <c r="AV1302" s="28"/>
      <c r="AW1302" s="28"/>
      <c r="BB1302" s="202"/>
      <c r="BD1302" s="28"/>
      <c r="BE1302" s="28"/>
      <c r="BF1302" s="28"/>
      <c r="BK1302" s="202"/>
      <c r="BM1302" s="28"/>
      <c r="BN1302" s="28"/>
      <c r="BO1302" s="28"/>
      <c r="BT1302" s="202"/>
      <c r="BV1302" s="28"/>
      <c r="BW1302" s="28"/>
      <c r="BX1302" s="28"/>
      <c r="CC1302" s="202"/>
      <c r="CE1302" s="28"/>
      <c r="CF1302" s="28"/>
      <c r="CG1302" s="28"/>
      <c r="CL1302" s="202"/>
      <c r="CN1302" s="28"/>
      <c r="CO1302" s="28"/>
      <c r="CP1302" s="28"/>
      <c r="CU1302" s="202"/>
      <c r="CW1302" s="28"/>
      <c r="CX1302" s="28"/>
      <c r="CY1302" s="28"/>
      <c r="DD1302" s="202"/>
      <c r="DF1302" s="28"/>
      <c r="DG1302" s="28"/>
      <c r="DH1302" s="28"/>
      <c r="DM1302" s="202"/>
      <c r="DO1302" s="28"/>
      <c r="DP1302" s="28"/>
      <c r="DQ1302" s="28"/>
      <c r="DV1302" s="202"/>
      <c r="DX1302" s="28"/>
      <c r="DY1302" s="28"/>
      <c r="DZ1302" s="28"/>
      <c r="EE1302" s="202"/>
      <c r="EG1302" s="28"/>
      <c r="EH1302" s="28"/>
      <c r="EI1302" s="28"/>
      <c r="EN1302" s="202"/>
      <c r="EP1302" s="28"/>
      <c r="EQ1302" s="28"/>
      <c r="ER1302" s="28"/>
      <c r="EW1302" s="202"/>
      <c r="EY1302" s="28"/>
      <c r="EZ1302" s="28"/>
      <c r="FA1302" s="28"/>
      <c r="FF1302" s="202"/>
      <c r="FH1302" s="28"/>
      <c r="FI1302" s="28"/>
      <c r="FJ1302" s="28"/>
      <c r="FO1302" s="202"/>
      <c r="FQ1302" s="28"/>
      <c r="FR1302" s="28"/>
      <c r="FS1302" s="28"/>
      <c r="FX1302" s="202"/>
      <c r="FZ1302" s="28"/>
      <c r="GA1302" s="28"/>
      <c r="GB1302" s="28"/>
      <c r="GG1302" s="202"/>
      <c r="GI1302" s="28"/>
      <c r="GJ1302" s="28"/>
      <c r="GK1302" s="28"/>
      <c r="GP1302" s="202"/>
      <c r="GR1302" s="28"/>
      <c r="GS1302" s="28"/>
      <c r="GT1302" s="28"/>
      <c r="GY1302" s="202"/>
      <c r="HA1302" s="28"/>
      <c r="HB1302" s="28"/>
      <c r="HC1302" s="28"/>
      <c r="HH1302" s="202"/>
      <c r="HJ1302" s="28"/>
      <c r="HK1302" s="28"/>
      <c r="HL1302" s="28"/>
      <c r="HQ1302" s="28"/>
      <c r="HR1302" s="28"/>
      <c r="HS1302" s="28"/>
      <c r="HT1302" s="28"/>
      <c r="HU1302" s="28"/>
      <c r="HV1302" s="28"/>
      <c r="HW1302" s="28"/>
      <c r="HX1302" s="28"/>
      <c r="HY1302" s="28"/>
      <c r="HZ1302" s="28"/>
      <c r="IA1302" s="28"/>
      <c r="IB1302" s="28"/>
      <c r="IC1302" s="28"/>
      <c r="ID1302" s="28"/>
      <c r="IE1302" s="28"/>
      <c r="IF1302" s="28"/>
      <c r="IG1302" s="28"/>
      <c r="IH1302" s="28"/>
      <c r="II1302" s="28"/>
      <c r="IJ1302" s="28"/>
      <c r="IK1302" s="28"/>
      <c r="IL1302" s="28"/>
      <c r="IM1302" s="28"/>
      <c r="IN1302" s="28"/>
      <c r="IO1302" s="28"/>
      <c r="IP1302" s="28"/>
      <c r="IQ1302" s="28"/>
      <c r="IR1302" s="28"/>
      <c r="IS1302" s="28"/>
      <c r="IT1302" s="28"/>
      <c r="IU1302" s="28"/>
      <c r="IV1302" s="28"/>
    </row>
    <row r="1303" spans="1:256" s="54" customFormat="1" ht="18">
      <c r="A1303" s="364" t="s">
        <v>1309</v>
      </c>
      <c r="B1303" s="28"/>
      <c r="C1303" s="292"/>
      <c r="D1303" s="365" t="s">
        <v>129</v>
      </c>
      <c r="E1303" s="54">
        <f t="shared" si="25"/>
        <v>0</v>
      </c>
      <c r="F1303" s="305">
        <f t="shared" si="26"/>
        <v>0</v>
      </c>
      <c r="H1303" s="239"/>
      <c r="I1303" s="28"/>
      <c r="J1303" s="28"/>
      <c r="K1303" s="28"/>
      <c r="L1303" s="28"/>
      <c r="M1303" s="239"/>
      <c r="N1303" s="28"/>
      <c r="R1303" s="202"/>
      <c r="T1303" s="28"/>
      <c r="U1303" s="28"/>
      <c r="V1303" s="28"/>
      <c r="AA1303" s="202"/>
      <c r="AC1303" s="28"/>
      <c r="AD1303" s="28"/>
      <c r="AE1303" s="28"/>
      <c r="AJ1303" s="202"/>
      <c r="AL1303" s="28"/>
      <c r="AM1303" s="28"/>
      <c r="AN1303" s="28"/>
      <c r="AS1303" s="202"/>
      <c r="AU1303" s="28"/>
      <c r="AV1303" s="28"/>
      <c r="AW1303" s="28"/>
      <c r="BB1303" s="202"/>
      <c r="BD1303" s="28"/>
      <c r="BE1303" s="28"/>
      <c r="BF1303" s="28"/>
      <c r="BK1303" s="202"/>
      <c r="BM1303" s="28"/>
      <c r="BN1303" s="28"/>
      <c r="BO1303" s="28"/>
      <c r="BT1303" s="202"/>
      <c r="BV1303" s="28"/>
      <c r="BW1303" s="28"/>
      <c r="BX1303" s="28"/>
      <c r="CC1303" s="202"/>
      <c r="CE1303" s="28"/>
      <c r="CF1303" s="28"/>
      <c r="CG1303" s="28"/>
      <c r="CL1303" s="202"/>
      <c r="CN1303" s="28"/>
      <c r="CO1303" s="28"/>
      <c r="CP1303" s="28"/>
      <c r="CU1303" s="202"/>
      <c r="CW1303" s="28"/>
      <c r="CX1303" s="28"/>
      <c r="CY1303" s="28"/>
      <c r="DD1303" s="202"/>
      <c r="DF1303" s="28"/>
      <c r="DG1303" s="28"/>
      <c r="DH1303" s="28"/>
      <c r="DM1303" s="202"/>
      <c r="DO1303" s="28"/>
      <c r="DP1303" s="28"/>
      <c r="DQ1303" s="28"/>
      <c r="DV1303" s="202"/>
      <c r="DX1303" s="28"/>
      <c r="DY1303" s="28"/>
      <c r="DZ1303" s="28"/>
      <c r="EE1303" s="202"/>
      <c r="EG1303" s="28"/>
      <c r="EH1303" s="28"/>
      <c r="EI1303" s="28"/>
      <c r="EN1303" s="202"/>
      <c r="EP1303" s="28"/>
      <c r="EQ1303" s="28"/>
      <c r="ER1303" s="28"/>
      <c r="EW1303" s="202"/>
      <c r="EY1303" s="28"/>
      <c r="EZ1303" s="28"/>
      <c r="FA1303" s="28"/>
      <c r="FF1303" s="202"/>
      <c r="FH1303" s="28"/>
      <c r="FI1303" s="28"/>
      <c r="FJ1303" s="28"/>
      <c r="FO1303" s="202"/>
      <c r="FQ1303" s="28"/>
      <c r="FR1303" s="28"/>
      <c r="FS1303" s="28"/>
      <c r="FX1303" s="202"/>
      <c r="FZ1303" s="28"/>
      <c r="GA1303" s="28"/>
      <c r="GB1303" s="28"/>
      <c r="GG1303" s="202"/>
      <c r="GI1303" s="28"/>
      <c r="GJ1303" s="28"/>
      <c r="GK1303" s="28"/>
      <c r="GP1303" s="202"/>
      <c r="GR1303" s="28"/>
      <c r="GS1303" s="28"/>
      <c r="GT1303" s="28"/>
      <c r="GY1303" s="202"/>
      <c r="HA1303" s="28"/>
      <c r="HB1303" s="28"/>
      <c r="HC1303" s="28"/>
      <c r="HH1303" s="202"/>
      <c r="HJ1303" s="28"/>
      <c r="HK1303" s="28"/>
      <c r="HL1303" s="28"/>
      <c r="HQ1303" s="28"/>
      <c r="HR1303" s="28"/>
      <c r="HS1303" s="28"/>
      <c r="HT1303" s="28"/>
      <c r="HU1303" s="28"/>
      <c r="HV1303" s="28"/>
      <c r="HW1303" s="28"/>
      <c r="HX1303" s="28"/>
      <c r="HY1303" s="28"/>
      <c r="HZ1303" s="28"/>
      <c r="IA1303" s="28"/>
      <c r="IB1303" s="28"/>
      <c r="IC1303" s="28"/>
      <c r="ID1303" s="28"/>
      <c r="IE1303" s="28"/>
      <c r="IF1303" s="28"/>
      <c r="IG1303" s="28"/>
      <c r="IH1303" s="28"/>
      <c r="II1303" s="28"/>
      <c r="IJ1303" s="28"/>
      <c r="IK1303" s="28"/>
      <c r="IL1303" s="28"/>
      <c r="IM1303" s="28"/>
      <c r="IN1303" s="28"/>
      <c r="IO1303" s="28"/>
      <c r="IP1303" s="28"/>
      <c r="IQ1303" s="28"/>
      <c r="IR1303" s="28"/>
      <c r="IS1303" s="28"/>
      <c r="IT1303" s="28"/>
      <c r="IU1303" s="28"/>
      <c r="IV1303" s="28"/>
    </row>
    <row r="1304" spans="1:256" s="54" customFormat="1" ht="18">
      <c r="A1304" s="364" t="s">
        <v>1446</v>
      </c>
      <c r="B1304" s="292"/>
      <c r="C1304" s="292"/>
      <c r="D1304" s="54" t="s">
        <v>132</v>
      </c>
      <c r="E1304" s="54">
        <f t="shared" si="25"/>
        <v>0</v>
      </c>
      <c r="F1304" s="305">
        <f t="shared" si="26"/>
        <v>0</v>
      </c>
      <c r="H1304" s="28"/>
      <c r="I1304" s="28"/>
      <c r="J1304" s="28"/>
      <c r="K1304" s="28"/>
      <c r="M1304" s="28"/>
      <c r="N1304" s="28"/>
      <c r="R1304" s="202"/>
      <c r="T1304" s="28"/>
      <c r="U1304" s="28"/>
      <c r="V1304" s="28"/>
      <c r="AA1304" s="202"/>
      <c r="AC1304" s="28"/>
      <c r="AD1304" s="28"/>
      <c r="AE1304" s="28"/>
      <c r="AJ1304" s="202"/>
      <c r="AL1304" s="28"/>
      <c r="AM1304" s="28"/>
      <c r="AN1304" s="28"/>
      <c r="AS1304" s="202"/>
      <c r="AU1304" s="28"/>
      <c r="AV1304" s="28"/>
      <c r="AW1304" s="28"/>
      <c r="BB1304" s="202"/>
      <c r="BD1304" s="28"/>
      <c r="BE1304" s="28"/>
      <c r="BF1304" s="28"/>
      <c r="BK1304" s="202"/>
      <c r="BM1304" s="28"/>
      <c r="BN1304" s="28"/>
      <c r="BO1304" s="28"/>
      <c r="BT1304" s="202"/>
      <c r="BV1304" s="28"/>
      <c r="BW1304" s="28"/>
      <c r="BX1304" s="28"/>
      <c r="CC1304" s="202"/>
      <c r="CE1304" s="28"/>
      <c r="CF1304" s="28"/>
      <c r="CG1304" s="28"/>
      <c r="CL1304" s="202"/>
      <c r="CN1304" s="28"/>
      <c r="CO1304" s="28"/>
      <c r="CP1304" s="28"/>
      <c r="CU1304" s="202"/>
      <c r="CW1304" s="28"/>
      <c r="CX1304" s="28"/>
      <c r="CY1304" s="28"/>
      <c r="DD1304" s="202"/>
      <c r="DF1304" s="28"/>
      <c r="DG1304" s="28"/>
      <c r="DH1304" s="28"/>
      <c r="DM1304" s="202"/>
      <c r="DO1304" s="28"/>
      <c r="DP1304" s="28"/>
      <c r="DQ1304" s="28"/>
      <c r="DV1304" s="202"/>
      <c r="DX1304" s="28"/>
      <c r="DY1304" s="28"/>
      <c r="DZ1304" s="28"/>
      <c r="EE1304" s="202"/>
      <c r="EG1304" s="28"/>
      <c r="EH1304" s="28"/>
      <c r="EI1304" s="28"/>
      <c r="EN1304" s="202"/>
      <c r="EP1304" s="28"/>
      <c r="EQ1304" s="28"/>
      <c r="ER1304" s="28"/>
      <c r="EW1304" s="202"/>
      <c r="EY1304" s="28"/>
      <c r="EZ1304" s="28"/>
      <c r="FA1304" s="28"/>
      <c r="FF1304" s="202"/>
      <c r="FH1304" s="28"/>
      <c r="FI1304" s="28"/>
      <c r="FJ1304" s="28"/>
      <c r="FO1304" s="202"/>
      <c r="FQ1304" s="28"/>
      <c r="FR1304" s="28"/>
      <c r="FS1304" s="28"/>
      <c r="FX1304" s="202"/>
      <c r="FZ1304" s="28"/>
      <c r="GA1304" s="28"/>
      <c r="GB1304" s="28"/>
      <c r="GG1304" s="202"/>
      <c r="GI1304" s="28"/>
      <c r="GJ1304" s="28"/>
      <c r="GK1304" s="28"/>
      <c r="GP1304" s="202"/>
      <c r="GR1304" s="28"/>
      <c r="GS1304" s="28"/>
      <c r="GT1304" s="28"/>
      <c r="GY1304" s="202"/>
      <c r="HA1304" s="28"/>
      <c r="HB1304" s="28"/>
      <c r="HC1304" s="28"/>
      <c r="HH1304" s="202"/>
      <c r="HJ1304" s="28"/>
      <c r="HK1304" s="28"/>
      <c r="HL1304" s="28"/>
      <c r="HQ1304" s="28"/>
      <c r="HR1304" s="28"/>
      <c r="HS1304" s="28"/>
      <c r="HT1304" s="28"/>
      <c r="HU1304" s="28"/>
      <c r="HV1304" s="28"/>
      <c r="HW1304" s="28"/>
      <c r="HX1304" s="28"/>
      <c r="HY1304" s="28"/>
      <c r="HZ1304" s="28"/>
      <c r="IA1304" s="28"/>
      <c r="IB1304" s="28"/>
      <c r="IC1304" s="28"/>
      <c r="ID1304" s="28"/>
      <c r="IE1304" s="28"/>
      <c r="IF1304" s="28"/>
      <c r="IG1304" s="28"/>
      <c r="IH1304" s="28"/>
      <c r="II1304" s="28"/>
      <c r="IJ1304" s="28"/>
      <c r="IK1304" s="28"/>
      <c r="IL1304" s="28"/>
      <c r="IM1304" s="28"/>
      <c r="IN1304" s="28"/>
      <c r="IO1304" s="28"/>
      <c r="IP1304" s="28"/>
      <c r="IQ1304" s="28"/>
      <c r="IR1304" s="28"/>
      <c r="IS1304" s="28"/>
      <c r="IT1304" s="28"/>
      <c r="IU1304" s="28"/>
      <c r="IV1304" s="28"/>
    </row>
    <row r="1305" spans="1:256" s="54" customFormat="1" ht="18">
      <c r="A1305" s="364" t="s">
        <v>1101</v>
      </c>
      <c r="B1305" s="292"/>
      <c r="C1305" s="292"/>
      <c r="D1305" s="54" t="s">
        <v>130</v>
      </c>
      <c r="E1305" s="54">
        <f t="shared" si="25"/>
        <v>2</v>
      </c>
      <c r="F1305" s="305">
        <f t="shared" si="26"/>
        <v>17</v>
      </c>
      <c r="H1305" s="300"/>
      <c r="I1305" s="300">
        <v>12</v>
      </c>
      <c r="J1305" s="300">
        <v>5</v>
      </c>
      <c r="K1305" s="300"/>
      <c r="L1305" s="28"/>
      <c r="M1305" s="300"/>
      <c r="N1305" s="28"/>
      <c r="R1305" s="202"/>
      <c r="T1305" s="28"/>
      <c r="U1305" s="28"/>
      <c r="V1305" s="28"/>
      <c r="AA1305" s="202"/>
      <c r="AC1305" s="28"/>
      <c r="AD1305" s="28"/>
      <c r="AE1305" s="28"/>
      <c r="AJ1305" s="202"/>
      <c r="AL1305" s="28"/>
      <c r="AM1305" s="28"/>
      <c r="AN1305" s="28"/>
      <c r="AS1305" s="202"/>
      <c r="AU1305" s="28"/>
      <c r="AV1305" s="28"/>
      <c r="AW1305" s="28"/>
      <c r="BB1305" s="202"/>
      <c r="BD1305" s="28"/>
      <c r="BE1305" s="28"/>
      <c r="BF1305" s="28"/>
      <c r="BK1305" s="202"/>
      <c r="BM1305" s="28"/>
      <c r="BN1305" s="28"/>
      <c r="BO1305" s="28"/>
      <c r="BT1305" s="202"/>
      <c r="BV1305" s="28"/>
      <c r="BW1305" s="28"/>
      <c r="BX1305" s="28"/>
      <c r="CC1305" s="202"/>
      <c r="CE1305" s="28"/>
      <c r="CF1305" s="28"/>
      <c r="CG1305" s="28"/>
      <c r="CL1305" s="202"/>
      <c r="CN1305" s="28"/>
      <c r="CO1305" s="28"/>
      <c r="CP1305" s="28"/>
      <c r="CU1305" s="202"/>
      <c r="CW1305" s="28"/>
      <c r="CX1305" s="28"/>
      <c r="CY1305" s="28"/>
      <c r="DD1305" s="202"/>
      <c r="DF1305" s="28"/>
      <c r="DG1305" s="28"/>
      <c r="DH1305" s="28"/>
      <c r="DM1305" s="202"/>
      <c r="DO1305" s="28"/>
      <c r="DP1305" s="28"/>
      <c r="DQ1305" s="28"/>
      <c r="DV1305" s="202"/>
      <c r="DX1305" s="28"/>
      <c r="DY1305" s="28"/>
      <c r="DZ1305" s="28"/>
      <c r="EE1305" s="202"/>
      <c r="EG1305" s="28"/>
      <c r="EH1305" s="28"/>
      <c r="EI1305" s="28"/>
      <c r="EN1305" s="202"/>
      <c r="EP1305" s="28"/>
      <c r="EQ1305" s="28"/>
      <c r="ER1305" s="28"/>
      <c r="EW1305" s="202"/>
      <c r="EY1305" s="28"/>
      <c r="EZ1305" s="28"/>
      <c r="FA1305" s="28"/>
      <c r="FF1305" s="202"/>
      <c r="FH1305" s="28"/>
      <c r="FI1305" s="28"/>
      <c r="FJ1305" s="28"/>
      <c r="FO1305" s="202"/>
      <c r="FQ1305" s="28"/>
      <c r="FR1305" s="28"/>
      <c r="FS1305" s="28"/>
      <c r="FX1305" s="202"/>
      <c r="FZ1305" s="28"/>
      <c r="GA1305" s="28"/>
      <c r="GB1305" s="28"/>
      <c r="GG1305" s="202"/>
      <c r="GI1305" s="28"/>
      <c r="GJ1305" s="28"/>
      <c r="GK1305" s="28"/>
      <c r="GP1305" s="202"/>
      <c r="GR1305" s="28"/>
      <c r="GS1305" s="28"/>
      <c r="GT1305" s="28"/>
      <c r="GY1305" s="202"/>
      <c r="HA1305" s="28"/>
      <c r="HB1305" s="28"/>
      <c r="HC1305" s="28"/>
      <c r="HH1305" s="202"/>
      <c r="HJ1305" s="28"/>
      <c r="HK1305" s="28"/>
      <c r="HL1305" s="28"/>
      <c r="HQ1305" s="28"/>
      <c r="HR1305" s="28"/>
      <c r="HS1305" s="28"/>
      <c r="HT1305" s="28"/>
      <c r="HU1305" s="28"/>
      <c r="HV1305" s="28"/>
      <c r="HW1305" s="28"/>
      <c r="HX1305" s="28"/>
      <c r="HY1305" s="28"/>
      <c r="HZ1305" s="28"/>
      <c r="IA1305" s="28"/>
      <c r="IB1305" s="28"/>
      <c r="IC1305" s="28"/>
      <c r="ID1305" s="28"/>
      <c r="IE1305" s="28"/>
      <c r="IF1305" s="28"/>
      <c r="IG1305" s="28"/>
      <c r="IH1305" s="28"/>
      <c r="II1305" s="28"/>
      <c r="IJ1305" s="28"/>
      <c r="IK1305" s="28"/>
      <c r="IL1305" s="28"/>
      <c r="IM1305" s="28"/>
      <c r="IN1305" s="28"/>
      <c r="IO1305" s="28"/>
      <c r="IP1305" s="28"/>
      <c r="IQ1305" s="28"/>
      <c r="IR1305" s="28"/>
      <c r="IS1305" s="28"/>
      <c r="IT1305" s="28"/>
      <c r="IU1305" s="28"/>
      <c r="IV1305" s="28"/>
    </row>
    <row r="1306" spans="1:256" s="54" customFormat="1" ht="18">
      <c r="A1306" s="364" t="s">
        <v>946</v>
      </c>
      <c r="B1306" s="292"/>
      <c r="C1306" s="292"/>
      <c r="D1306" s="54" t="s">
        <v>132</v>
      </c>
      <c r="E1306" s="54">
        <f t="shared" si="25"/>
        <v>4</v>
      </c>
      <c r="F1306" s="305">
        <f t="shared" si="26"/>
        <v>0</v>
      </c>
      <c r="H1306" s="300"/>
      <c r="I1306" s="300"/>
      <c r="J1306" s="300"/>
      <c r="K1306" s="300"/>
      <c r="M1306" s="300"/>
      <c r="N1306" s="28"/>
      <c r="R1306" s="202"/>
      <c r="T1306" s="28"/>
      <c r="U1306" s="28"/>
      <c r="V1306" s="28"/>
      <c r="AA1306" s="202"/>
      <c r="AC1306" s="28"/>
      <c r="AD1306" s="28"/>
      <c r="AE1306" s="28"/>
      <c r="AJ1306" s="202"/>
      <c r="AL1306" s="28"/>
      <c r="AM1306" s="28"/>
      <c r="AN1306" s="28"/>
      <c r="AS1306" s="202"/>
      <c r="AU1306" s="28"/>
      <c r="AV1306" s="28"/>
      <c r="AW1306" s="28"/>
      <c r="BB1306" s="202"/>
      <c r="BD1306" s="28"/>
      <c r="BE1306" s="28"/>
      <c r="BF1306" s="28"/>
      <c r="BK1306" s="202"/>
      <c r="BM1306" s="28"/>
      <c r="BN1306" s="28"/>
      <c r="BO1306" s="28"/>
      <c r="BT1306" s="202"/>
      <c r="BV1306" s="28"/>
      <c r="BW1306" s="28"/>
      <c r="BX1306" s="28"/>
      <c r="CC1306" s="202"/>
      <c r="CE1306" s="28"/>
      <c r="CF1306" s="28"/>
      <c r="CG1306" s="28"/>
      <c r="CL1306" s="202"/>
      <c r="CN1306" s="28"/>
      <c r="CO1306" s="28"/>
      <c r="CP1306" s="28"/>
      <c r="CU1306" s="202"/>
      <c r="CW1306" s="28"/>
      <c r="CX1306" s="28"/>
      <c r="CY1306" s="28"/>
      <c r="DD1306" s="202"/>
      <c r="DF1306" s="28"/>
      <c r="DG1306" s="28"/>
      <c r="DH1306" s="28"/>
      <c r="DM1306" s="202"/>
      <c r="DO1306" s="28"/>
      <c r="DP1306" s="28"/>
      <c r="DQ1306" s="28"/>
      <c r="DV1306" s="202"/>
      <c r="DX1306" s="28"/>
      <c r="DY1306" s="28"/>
      <c r="DZ1306" s="28"/>
      <c r="EE1306" s="202"/>
      <c r="EG1306" s="28"/>
      <c r="EH1306" s="28"/>
      <c r="EI1306" s="28"/>
      <c r="EN1306" s="202"/>
      <c r="EP1306" s="28"/>
      <c r="EQ1306" s="28"/>
      <c r="ER1306" s="28"/>
      <c r="EW1306" s="202"/>
      <c r="EY1306" s="28"/>
      <c r="EZ1306" s="28"/>
      <c r="FA1306" s="28"/>
      <c r="FF1306" s="202"/>
      <c r="FH1306" s="28"/>
      <c r="FI1306" s="28"/>
      <c r="FJ1306" s="28"/>
      <c r="FO1306" s="202"/>
      <c r="FQ1306" s="28"/>
      <c r="FR1306" s="28"/>
      <c r="FS1306" s="28"/>
      <c r="FX1306" s="202"/>
      <c r="FZ1306" s="28"/>
      <c r="GA1306" s="28"/>
      <c r="GB1306" s="28"/>
      <c r="GG1306" s="202"/>
      <c r="GI1306" s="28"/>
      <c r="GJ1306" s="28"/>
      <c r="GK1306" s="28"/>
      <c r="GP1306" s="202"/>
      <c r="GR1306" s="28"/>
      <c r="GS1306" s="28"/>
      <c r="GT1306" s="28"/>
      <c r="GY1306" s="202"/>
      <c r="HA1306" s="28"/>
      <c r="HB1306" s="28"/>
      <c r="HC1306" s="28"/>
      <c r="HH1306" s="202"/>
      <c r="HJ1306" s="28"/>
      <c r="HK1306" s="28"/>
      <c r="HL1306" s="28"/>
      <c r="HQ1306" s="28"/>
      <c r="HR1306" s="28"/>
      <c r="HS1306" s="28"/>
      <c r="HT1306" s="28"/>
      <c r="HU1306" s="28"/>
      <c r="HV1306" s="28"/>
      <c r="HW1306" s="28"/>
      <c r="HX1306" s="28"/>
      <c r="HY1306" s="28"/>
      <c r="HZ1306" s="28"/>
      <c r="IA1306" s="28"/>
      <c r="IB1306" s="28"/>
      <c r="IC1306" s="28"/>
      <c r="ID1306" s="28"/>
      <c r="IE1306" s="28"/>
      <c r="IF1306" s="28"/>
      <c r="IG1306" s="28"/>
      <c r="IH1306" s="28"/>
      <c r="II1306" s="28"/>
      <c r="IJ1306" s="28"/>
      <c r="IK1306" s="28"/>
      <c r="IL1306" s="28"/>
      <c r="IM1306" s="28"/>
      <c r="IN1306" s="28"/>
      <c r="IO1306" s="28"/>
      <c r="IP1306" s="28"/>
      <c r="IQ1306" s="28"/>
      <c r="IR1306" s="28"/>
      <c r="IS1306" s="28"/>
      <c r="IT1306" s="28"/>
      <c r="IU1306" s="28"/>
      <c r="IV1306" s="28"/>
    </row>
    <row r="1307" spans="1:256" s="54" customFormat="1" ht="18">
      <c r="A1307" s="364" t="s">
        <v>1496</v>
      </c>
      <c r="B1307" s="28"/>
      <c r="C1307" s="292"/>
      <c r="D1307" s="365" t="s">
        <v>129</v>
      </c>
      <c r="E1307" s="54">
        <f t="shared" si="25"/>
        <v>0</v>
      </c>
      <c r="F1307" s="305">
        <f t="shared" si="26"/>
        <v>0</v>
      </c>
      <c r="H1307" s="239"/>
      <c r="I1307" s="28"/>
      <c r="J1307" s="28"/>
      <c r="K1307" s="28"/>
      <c r="M1307" s="239"/>
      <c r="N1307" s="28"/>
      <c r="R1307" s="202"/>
      <c r="T1307" s="28"/>
      <c r="U1307" s="28"/>
      <c r="V1307" s="28"/>
      <c r="AA1307" s="202"/>
      <c r="AC1307" s="28"/>
      <c r="AD1307" s="28"/>
      <c r="AE1307" s="28"/>
      <c r="AJ1307" s="202"/>
      <c r="AL1307" s="28"/>
      <c r="AM1307" s="28"/>
      <c r="AN1307" s="28"/>
      <c r="AS1307" s="202"/>
      <c r="AU1307" s="28"/>
      <c r="AV1307" s="28"/>
      <c r="AW1307" s="28"/>
      <c r="BB1307" s="202"/>
      <c r="BD1307" s="28"/>
      <c r="BE1307" s="28"/>
      <c r="BF1307" s="28"/>
      <c r="BK1307" s="202"/>
      <c r="BM1307" s="28"/>
      <c r="BN1307" s="28"/>
      <c r="BO1307" s="28"/>
      <c r="BT1307" s="202"/>
      <c r="BV1307" s="28"/>
      <c r="BW1307" s="28"/>
      <c r="BX1307" s="28"/>
      <c r="CC1307" s="202"/>
      <c r="CE1307" s="28"/>
      <c r="CF1307" s="28"/>
      <c r="CG1307" s="28"/>
      <c r="CL1307" s="202"/>
      <c r="CN1307" s="28"/>
      <c r="CO1307" s="28"/>
      <c r="CP1307" s="28"/>
      <c r="CU1307" s="202"/>
      <c r="CW1307" s="28"/>
      <c r="CX1307" s="28"/>
      <c r="CY1307" s="28"/>
      <c r="DD1307" s="202"/>
      <c r="DF1307" s="28"/>
      <c r="DG1307" s="28"/>
      <c r="DH1307" s="28"/>
      <c r="DM1307" s="202"/>
      <c r="DO1307" s="28"/>
      <c r="DP1307" s="28"/>
      <c r="DQ1307" s="28"/>
      <c r="DV1307" s="202"/>
      <c r="DX1307" s="28"/>
      <c r="DY1307" s="28"/>
      <c r="DZ1307" s="28"/>
      <c r="EE1307" s="202"/>
      <c r="EG1307" s="28"/>
      <c r="EH1307" s="28"/>
      <c r="EI1307" s="28"/>
      <c r="EN1307" s="202"/>
      <c r="EP1307" s="28"/>
      <c r="EQ1307" s="28"/>
      <c r="ER1307" s="28"/>
      <c r="EW1307" s="202"/>
      <c r="EY1307" s="28"/>
      <c r="EZ1307" s="28"/>
      <c r="FA1307" s="28"/>
      <c r="FF1307" s="202"/>
      <c r="FH1307" s="28"/>
      <c r="FI1307" s="28"/>
      <c r="FJ1307" s="28"/>
      <c r="FO1307" s="202"/>
      <c r="FQ1307" s="28"/>
      <c r="FR1307" s="28"/>
      <c r="FS1307" s="28"/>
      <c r="FX1307" s="202"/>
      <c r="FZ1307" s="28"/>
      <c r="GA1307" s="28"/>
      <c r="GB1307" s="28"/>
      <c r="GG1307" s="202"/>
      <c r="GI1307" s="28"/>
      <c r="GJ1307" s="28"/>
      <c r="GK1307" s="28"/>
      <c r="GP1307" s="202"/>
      <c r="GR1307" s="28"/>
      <c r="GS1307" s="28"/>
      <c r="GT1307" s="28"/>
      <c r="GY1307" s="202"/>
      <c r="HA1307" s="28"/>
      <c r="HB1307" s="28"/>
      <c r="HC1307" s="28"/>
      <c r="HH1307" s="202"/>
      <c r="HJ1307" s="28"/>
      <c r="HK1307" s="28"/>
      <c r="HL1307" s="28"/>
      <c r="HQ1307" s="28"/>
      <c r="HR1307" s="28"/>
      <c r="HS1307" s="28"/>
      <c r="HT1307" s="28"/>
      <c r="HU1307" s="28"/>
      <c r="HV1307" s="28"/>
      <c r="HW1307" s="28"/>
      <c r="HX1307" s="28"/>
      <c r="HY1307" s="28"/>
      <c r="HZ1307" s="28"/>
      <c r="IA1307" s="28"/>
      <c r="IB1307" s="28"/>
      <c r="IC1307" s="28"/>
      <c r="ID1307" s="28"/>
      <c r="IE1307" s="28"/>
      <c r="IF1307" s="28"/>
      <c r="IG1307" s="28"/>
      <c r="IH1307" s="28"/>
      <c r="II1307" s="28"/>
      <c r="IJ1307" s="28"/>
      <c r="IK1307" s="28"/>
      <c r="IL1307" s="28"/>
      <c r="IM1307" s="28"/>
      <c r="IN1307" s="28"/>
      <c r="IO1307" s="28"/>
      <c r="IP1307" s="28"/>
      <c r="IQ1307" s="28"/>
      <c r="IR1307" s="28"/>
      <c r="IS1307" s="28"/>
      <c r="IT1307" s="28"/>
      <c r="IU1307" s="28"/>
      <c r="IV1307" s="28"/>
    </row>
    <row r="1308" spans="1:256" s="54" customFormat="1" ht="18">
      <c r="A1308" s="364" t="s">
        <v>775</v>
      </c>
      <c r="B1308" s="28"/>
      <c r="C1308" s="292"/>
      <c r="D1308" s="365" t="s">
        <v>129</v>
      </c>
      <c r="E1308" s="54">
        <f t="shared" si="25"/>
        <v>0</v>
      </c>
      <c r="F1308" s="305">
        <f t="shared" si="26"/>
        <v>14</v>
      </c>
      <c r="H1308" s="239"/>
      <c r="I1308" s="28">
        <v>14</v>
      </c>
      <c r="J1308" s="28"/>
      <c r="K1308" s="28"/>
      <c r="M1308" s="239"/>
      <c r="N1308" s="28"/>
      <c r="R1308" s="202"/>
      <c r="T1308" s="28"/>
      <c r="U1308" s="28"/>
      <c r="V1308" s="28"/>
      <c r="AA1308" s="202"/>
      <c r="AC1308" s="28"/>
      <c r="AD1308" s="28"/>
      <c r="AE1308" s="28"/>
      <c r="AJ1308" s="202"/>
      <c r="AL1308" s="28"/>
      <c r="AM1308" s="28"/>
      <c r="AN1308" s="28"/>
      <c r="AS1308" s="202"/>
      <c r="AU1308" s="28"/>
      <c r="AV1308" s="28"/>
      <c r="AW1308" s="28"/>
      <c r="BB1308" s="202"/>
      <c r="BD1308" s="28"/>
      <c r="BE1308" s="28"/>
      <c r="BF1308" s="28"/>
      <c r="BK1308" s="202"/>
      <c r="BM1308" s="28"/>
      <c r="BN1308" s="28"/>
      <c r="BO1308" s="28"/>
      <c r="BT1308" s="202"/>
      <c r="BV1308" s="28"/>
      <c r="BW1308" s="28"/>
      <c r="BX1308" s="28"/>
      <c r="CC1308" s="202"/>
      <c r="CE1308" s="28"/>
      <c r="CF1308" s="28"/>
      <c r="CG1308" s="28"/>
      <c r="CL1308" s="202"/>
      <c r="CN1308" s="28"/>
      <c r="CO1308" s="28"/>
      <c r="CP1308" s="28"/>
      <c r="CU1308" s="202"/>
      <c r="CW1308" s="28"/>
      <c r="CX1308" s="28"/>
      <c r="CY1308" s="28"/>
      <c r="DD1308" s="202"/>
      <c r="DF1308" s="28"/>
      <c r="DG1308" s="28"/>
      <c r="DH1308" s="28"/>
      <c r="DM1308" s="202"/>
      <c r="DO1308" s="28"/>
      <c r="DP1308" s="28"/>
      <c r="DQ1308" s="28"/>
      <c r="DV1308" s="202"/>
      <c r="DX1308" s="28"/>
      <c r="DY1308" s="28"/>
      <c r="DZ1308" s="28"/>
      <c r="EE1308" s="202"/>
      <c r="EG1308" s="28"/>
      <c r="EH1308" s="28"/>
      <c r="EI1308" s="28"/>
      <c r="EN1308" s="202"/>
      <c r="EP1308" s="28"/>
      <c r="EQ1308" s="28"/>
      <c r="ER1308" s="28"/>
      <c r="EW1308" s="202"/>
      <c r="EY1308" s="28"/>
      <c r="EZ1308" s="28"/>
      <c r="FA1308" s="28"/>
      <c r="FF1308" s="202"/>
      <c r="FH1308" s="28"/>
      <c r="FI1308" s="28"/>
      <c r="FJ1308" s="28"/>
      <c r="FO1308" s="202"/>
      <c r="FQ1308" s="28"/>
      <c r="FR1308" s="28"/>
      <c r="FS1308" s="28"/>
      <c r="FX1308" s="202"/>
      <c r="FZ1308" s="28"/>
      <c r="GA1308" s="28"/>
      <c r="GB1308" s="28"/>
      <c r="GG1308" s="202"/>
      <c r="GI1308" s="28"/>
      <c r="GJ1308" s="28"/>
      <c r="GK1308" s="28"/>
      <c r="GP1308" s="202"/>
      <c r="GR1308" s="28"/>
      <c r="GS1308" s="28"/>
      <c r="GT1308" s="28"/>
      <c r="GY1308" s="202"/>
      <c r="HA1308" s="28"/>
      <c r="HB1308" s="28"/>
      <c r="HC1308" s="28"/>
      <c r="HH1308" s="202"/>
      <c r="HJ1308" s="28"/>
      <c r="HK1308" s="28"/>
      <c r="HL1308" s="28"/>
      <c r="HQ1308" s="28"/>
      <c r="HR1308" s="28"/>
      <c r="HS1308" s="28"/>
      <c r="HT1308" s="28"/>
      <c r="HU1308" s="28"/>
      <c r="HV1308" s="28"/>
      <c r="HW1308" s="28"/>
      <c r="HX1308" s="28"/>
      <c r="HY1308" s="28"/>
      <c r="HZ1308" s="28"/>
      <c r="IA1308" s="28"/>
      <c r="IB1308" s="28"/>
      <c r="IC1308" s="28"/>
      <c r="ID1308" s="28"/>
      <c r="IE1308" s="28"/>
      <c r="IF1308" s="28"/>
      <c r="IG1308" s="28"/>
      <c r="IH1308" s="28"/>
      <c r="II1308" s="28"/>
      <c r="IJ1308" s="28"/>
      <c r="IK1308" s="28"/>
      <c r="IL1308" s="28"/>
      <c r="IM1308" s="28"/>
      <c r="IN1308" s="28"/>
      <c r="IO1308" s="28"/>
      <c r="IP1308" s="28"/>
      <c r="IQ1308" s="28"/>
      <c r="IR1308" s="28"/>
      <c r="IS1308" s="28"/>
      <c r="IT1308" s="28"/>
      <c r="IU1308" s="28"/>
      <c r="IV1308" s="28"/>
    </row>
    <row r="1309" spans="1:256" s="54" customFormat="1" ht="18">
      <c r="A1309" s="364" t="s">
        <v>557</v>
      </c>
      <c r="B1309" s="292"/>
      <c r="C1309" s="292"/>
      <c r="D1309" s="54" t="s">
        <v>133</v>
      </c>
      <c r="E1309" s="54">
        <f t="shared" si="25"/>
        <v>8</v>
      </c>
      <c r="F1309" s="305">
        <f t="shared" si="26"/>
        <v>191</v>
      </c>
      <c r="G1309" s="54">
        <v>23</v>
      </c>
      <c r="H1309" s="28">
        <v>89</v>
      </c>
      <c r="I1309" s="28">
        <v>19</v>
      </c>
      <c r="J1309" s="28">
        <v>30</v>
      </c>
      <c r="K1309" s="28">
        <v>30</v>
      </c>
      <c r="M1309" s="239"/>
      <c r="N1309" s="28"/>
      <c r="R1309" s="202"/>
      <c r="T1309" s="28"/>
      <c r="U1309" s="28"/>
      <c r="V1309" s="28"/>
      <c r="AA1309" s="202"/>
      <c r="AC1309" s="28"/>
      <c r="AD1309" s="28"/>
      <c r="AE1309" s="28"/>
      <c r="AJ1309" s="202"/>
      <c r="AL1309" s="28"/>
      <c r="AM1309" s="28"/>
      <c r="AN1309" s="28"/>
      <c r="AS1309" s="202"/>
      <c r="AU1309" s="28"/>
      <c r="AV1309" s="28"/>
      <c r="AW1309" s="28"/>
      <c r="BB1309" s="202"/>
      <c r="BD1309" s="28"/>
      <c r="BE1309" s="28"/>
      <c r="BF1309" s="28"/>
      <c r="BK1309" s="202"/>
      <c r="BM1309" s="28"/>
      <c r="BN1309" s="28"/>
      <c r="BO1309" s="28"/>
      <c r="BT1309" s="202"/>
      <c r="BV1309" s="28"/>
      <c r="BW1309" s="28"/>
      <c r="BX1309" s="28"/>
      <c r="CC1309" s="202"/>
      <c r="CE1309" s="28"/>
      <c r="CF1309" s="28"/>
      <c r="CG1309" s="28"/>
      <c r="CL1309" s="202"/>
      <c r="CN1309" s="28"/>
      <c r="CO1309" s="28"/>
      <c r="CP1309" s="28"/>
      <c r="CU1309" s="202"/>
      <c r="CW1309" s="28"/>
      <c r="CX1309" s="28"/>
      <c r="CY1309" s="28"/>
      <c r="DD1309" s="202"/>
      <c r="DF1309" s="28"/>
      <c r="DG1309" s="28"/>
      <c r="DH1309" s="28"/>
      <c r="DM1309" s="202"/>
      <c r="DO1309" s="28"/>
      <c r="DP1309" s="28"/>
      <c r="DQ1309" s="28"/>
      <c r="DV1309" s="202"/>
      <c r="DX1309" s="28"/>
      <c r="DY1309" s="28"/>
      <c r="DZ1309" s="28"/>
      <c r="EE1309" s="202"/>
      <c r="EG1309" s="28"/>
      <c r="EH1309" s="28"/>
      <c r="EI1309" s="28"/>
      <c r="EN1309" s="202"/>
      <c r="EP1309" s="28"/>
      <c r="EQ1309" s="28"/>
      <c r="ER1309" s="28"/>
      <c r="EW1309" s="202"/>
      <c r="EY1309" s="28"/>
      <c r="EZ1309" s="28"/>
      <c r="FA1309" s="28"/>
      <c r="FF1309" s="202"/>
      <c r="FH1309" s="28"/>
      <c r="FI1309" s="28"/>
      <c r="FJ1309" s="28"/>
      <c r="FO1309" s="202"/>
      <c r="FQ1309" s="28"/>
      <c r="FR1309" s="28"/>
      <c r="FS1309" s="28"/>
      <c r="FX1309" s="202"/>
      <c r="FZ1309" s="28"/>
      <c r="GA1309" s="28"/>
      <c r="GB1309" s="28"/>
      <c r="GG1309" s="202"/>
      <c r="GI1309" s="28"/>
      <c r="GJ1309" s="28"/>
      <c r="GK1309" s="28"/>
      <c r="GP1309" s="202"/>
      <c r="GR1309" s="28"/>
      <c r="GS1309" s="28"/>
      <c r="GT1309" s="28"/>
      <c r="GY1309" s="202"/>
      <c r="HA1309" s="28"/>
      <c r="HB1309" s="28"/>
      <c r="HC1309" s="28"/>
      <c r="HH1309" s="202"/>
      <c r="HJ1309" s="28"/>
      <c r="HK1309" s="28"/>
      <c r="HL1309" s="28"/>
      <c r="HQ1309" s="28"/>
      <c r="HR1309" s="28"/>
      <c r="HS1309" s="28"/>
      <c r="HT1309" s="28"/>
      <c r="HU1309" s="28"/>
      <c r="HV1309" s="28"/>
      <c r="HW1309" s="28"/>
      <c r="HX1309" s="28"/>
      <c r="HY1309" s="28"/>
      <c r="HZ1309" s="28"/>
      <c r="IA1309" s="28"/>
      <c r="IB1309" s="28"/>
      <c r="IC1309" s="28"/>
      <c r="ID1309" s="28"/>
      <c r="IE1309" s="28"/>
      <c r="IF1309" s="28"/>
      <c r="IG1309" s="28"/>
      <c r="IH1309" s="28"/>
      <c r="II1309" s="28"/>
      <c r="IJ1309" s="28"/>
      <c r="IK1309" s="28"/>
      <c r="IL1309" s="28"/>
      <c r="IM1309" s="28"/>
      <c r="IN1309" s="28"/>
      <c r="IO1309" s="28"/>
      <c r="IP1309" s="28"/>
      <c r="IQ1309" s="28"/>
      <c r="IR1309" s="28"/>
      <c r="IS1309" s="28"/>
      <c r="IT1309" s="28"/>
      <c r="IU1309" s="28"/>
      <c r="IV1309" s="28"/>
    </row>
    <row r="1310" spans="1:256" s="54" customFormat="1" ht="18">
      <c r="A1310" s="364" t="s">
        <v>1107</v>
      </c>
      <c r="B1310" s="292"/>
      <c r="C1310" s="292"/>
      <c r="D1310" s="54" t="s">
        <v>132</v>
      </c>
      <c r="E1310" s="54">
        <f t="shared" si="25"/>
        <v>4</v>
      </c>
      <c r="F1310" s="305">
        <f t="shared" si="26"/>
        <v>68</v>
      </c>
      <c r="H1310" s="300"/>
      <c r="I1310" s="300">
        <v>65</v>
      </c>
      <c r="J1310" s="300">
        <v>3</v>
      </c>
      <c r="K1310" s="300"/>
      <c r="M1310" s="300"/>
      <c r="N1310" s="28"/>
      <c r="R1310" s="202"/>
      <c r="T1310" s="28"/>
      <c r="U1310" s="28"/>
      <c r="V1310" s="28"/>
      <c r="AA1310" s="202"/>
      <c r="AC1310" s="28"/>
      <c r="AD1310" s="28"/>
      <c r="AE1310" s="28"/>
      <c r="AJ1310" s="202"/>
      <c r="AL1310" s="28"/>
      <c r="AM1310" s="28"/>
      <c r="AN1310" s="28"/>
      <c r="AS1310" s="202"/>
      <c r="AU1310" s="28"/>
      <c r="AV1310" s="28"/>
      <c r="AW1310" s="28"/>
      <c r="BB1310" s="202"/>
      <c r="BD1310" s="28"/>
      <c r="BE1310" s="28"/>
      <c r="BF1310" s="28"/>
      <c r="BK1310" s="202"/>
      <c r="BM1310" s="28"/>
      <c r="BN1310" s="28"/>
      <c r="BO1310" s="28"/>
      <c r="BT1310" s="202"/>
      <c r="BV1310" s="28"/>
      <c r="BW1310" s="28"/>
      <c r="BX1310" s="28"/>
      <c r="CC1310" s="202"/>
      <c r="CE1310" s="28"/>
      <c r="CF1310" s="28"/>
      <c r="CG1310" s="28"/>
      <c r="CL1310" s="202"/>
      <c r="CN1310" s="28"/>
      <c r="CO1310" s="28"/>
      <c r="CP1310" s="28"/>
      <c r="CU1310" s="202"/>
      <c r="CW1310" s="28"/>
      <c r="CX1310" s="28"/>
      <c r="CY1310" s="28"/>
      <c r="DD1310" s="202"/>
      <c r="DF1310" s="28"/>
      <c r="DG1310" s="28"/>
      <c r="DH1310" s="28"/>
      <c r="DM1310" s="202"/>
      <c r="DO1310" s="28"/>
      <c r="DP1310" s="28"/>
      <c r="DQ1310" s="28"/>
      <c r="DV1310" s="202"/>
      <c r="DX1310" s="28"/>
      <c r="DY1310" s="28"/>
      <c r="DZ1310" s="28"/>
      <c r="EE1310" s="202"/>
      <c r="EG1310" s="28"/>
      <c r="EH1310" s="28"/>
      <c r="EI1310" s="28"/>
      <c r="EN1310" s="202"/>
      <c r="EP1310" s="28"/>
      <c r="EQ1310" s="28"/>
      <c r="ER1310" s="28"/>
      <c r="EW1310" s="202"/>
      <c r="EY1310" s="28"/>
      <c r="EZ1310" s="28"/>
      <c r="FA1310" s="28"/>
      <c r="FF1310" s="202"/>
      <c r="FH1310" s="28"/>
      <c r="FI1310" s="28"/>
      <c r="FJ1310" s="28"/>
      <c r="FO1310" s="202"/>
      <c r="FQ1310" s="28"/>
      <c r="FR1310" s="28"/>
      <c r="FS1310" s="28"/>
      <c r="FX1310" s="202"/>
      <c r="FZ1310" s="28"/>
      <c r="GA1310" s="28"/>
      <c r="GB1310" s="28"/>
      <c r="GG1310" s="202"/>
      <c r="GI1310" s="28"/>
      <c r="GJ1310" s="28"/>
      <c r="GK1310" s="28"/>
      <c r="GP1310" s="202"/>
      <c r="GR1310" s="28"/>
      <c r="GS1310" s="28"/>
      <c r="GT1310" s="28"/>
      <c r="GY1310" s="202"/>
      <c r="HA1310" s="28"/>
      <c r="HB1310" s="28"/>
      <c r="HC1310" s="28"/>
      <c r="HH1310" s="202"/>
      <c r="HJ1310" s="28"/>
      <c r="HK1310" s="28"/>
      <c r="HL1310" s="28"/>
      <c r="HQ1310" s="28"/>
      <c r="HR1310" s="28"/>
      <c r="HS1310" s="28"/>
      <c r="HT1310" s="28"/>
      <c r="HU1310" s="28"/>
      <c r="HV1310" s="28"/>
      <c r="HW1310" s="28"/>
      <c r="HX1310" s="28"/>
      <c r="HY1310" s="28"/>
      <c r="HZ1310" s="28"/>
      <c r="IA1310" s="28"/>
      <c r="IB1310" s="28"/>
      <c r="IC1310" s="28"/>
      <c r="ID1310" s="28"/>
      <c r="IE1310" s="28"/>
      <c r="IF1310" s="28"/>
      <c r="IG1310" s="28"/>
      <c r="IH1310" s="28"/>
      <c r="II1310" s="28"/>
      <c r="IJ1310" s="28"/>
      <c r="IK1310" s="28"/>
      <c r="IL1310" s="28"/>
      <c r="IM1310" s="28"/>
      <c r="IN1310" s="28"/>
      <c r="IO1310" s="28"/>
      <c r="IP1310" s="28"/>
      <c r="IQ1310" s="28"/>
      <c r="IR1310" s="28"/>
      <c r="IS1310" s="28"/>
      <c r="IT1310" s="28"/>
      <c r="IU1310" s="28"/>
      <c r="IV1310" s="28"/>
    </row>
    <row r="1311" spans="1:256" s="54" customFormat="1" ht="18">
      <c r="A1311" s="364" t="s">
        <v>1075</v>
      </c>
      <c r="B1311" s="28"/>
      <c r="C1311" s="292"/>
      <c r="D1311" s="54" t="s">
        <v>137</v>
      </c>
      <c r="E1311" s="54">
        <f t="shared" si="25"/>
        <v>6</v>
      </c>
      <c r="F1311" s="305">
        <f t="shared" si="26"/>
        <v>77</v>
      </c>
      <c r="H1311" s="28"/>
      <c r="I1311" s="28">
        <v>77</v>
      </c>
      <c r="J1311" s="28"/>
      <c r="K1311" s="28"/>
      <c r="M1311" s="28"/>
      <c r="N1311" s="28"/>
      <c r="R1311" s="202"/>
      <c r="T1311" s="28"/>
      <c r="U1311" s="28"/>
      <c r="V1311" s="28"/>
      <c r="AA1311" s="202"/>
      <c r="AC1311" s="28"/>
      <c r="AD1311" s="28"/>
      <c r="AE1311" s="28"/>
      <c r="AJ1311" s="202"/>
      <c r="AL1311" s="28"/>
      <c r="AM1311" s="28"/>
      <c r="AN1311" s="28"/>
      <c r="AS1311" s="202"/>
      <c r="AU1311" s="28"/>
      <c r="AV1311" s="28"/>
      <c r="AW1311" s="28"/>
      <c r="BB1311" s="202"/>
      <c r="BD1311" s="28"/>
      <c r="BE1311" s="28"/>
      <c r="BF1311" s="28"/>
      <c r="BK1311" s="202"/>
      <c r="BM1311" s="28"/>
      <c r="BN1311" s="28"/>
      <c r="BO1311" s="28"/>
      <c r="BT1311" s="202"/>
      <c r="BV1311" s="28"/>
      <c r="BW1311" s="28"/>
      <c r="BX1311" s="28"/>
      <c r="CC1311" s="202"/>
      <c r="CE1311" s="28"/>
      <c r="CF1311" s="28"/>
      <c r="CG1311" s="28"/>
      <c r="CL1311" s="202"/>
      <c r="CN1311" s="28"/>
      <c r="CO1311" s="28"/>
      <c r="CP1311" s="28"/>
      <c r="CU1311" s="202"/>
      <c r="CW1311" s="28"/>
      <c r="CX1311" s="28"/>
      <c r="CY1311" s="28"/>
      <c r="DD1311" s="202"/>
      <c r="DF1311" s="28"/>
      <c r="DG1311" s="28"/>
      <c r="DH1311" s="28"/>
      <c r="DM1311" s="202"/>
      <c r="DO1311" s="28"/>
      <c r="DP1311" s="28"/>
      <c r="DQ1311" s="28"/>
      <c r="DV1311" s="202"/>
      <c r="DX1311" s="28"/>
      <c r="DY1311" s="28"/>
      <c r="DZ1311" s="28"/>
      <c r="EE1311" s="202"/>
      <c r="EG1311" s="28"/>
      <c r="EH1311" s="28"/>
      <c r="EI1311" s="28"/>
      <c r="EN1311" s="202"/>
      <c r="EP1311" s="28"/>
      <c r="EQ1311" s="28"/>
      <c r="ER1311" s="28"/>
      <c r="EW1311" s="202"/>
      <c r="EY1311" s="28"/>
      <c r="EZ1311" s="28"/>
      <c r="FA1311" s="28"/>
      <c r="FF1311" s="202"/>
      <c r="FH1311" s="28"/>
      <c r="FI1311" s="28"/>
      <c r="FJ1311" s="28"/>
      <c r="FO1311" s="202"/>
      <c r="FQ1311" s="28"/>
      <c r="FR1311" s="28"/>
      <c r="FS1311" s="28"/>
      <c r="FX1311" s="202"/>
      <c r="FZ1311" s="28"/>
      <c r="GA1311" s="28"/>
      <c r="GB1311" s="28"/>
      <c r="GG1311" s="202"/>
      <c r="GI1311" s="28"/>
      <c r="GJ1311" s="28"/>
      <c r="GK1311" s="28"/>
      <c r="GP1311" s="202"/>
      <c r="GR1311" s="28"/>
      <c r="GS1311" s="28"/>
      <c r="GT1311" s="28"/>
      <c r="GY1311" s="202"/>
      <c r="HA1311" s="28"/>
      <c r="HB1311" s="28"/>
      <c r="HC1311" s="28"/>
      <c r="HH1311" s="202"/>
      <c r="HJ1311" s="28"/>
      <c r="HK1311" s="28"/>
      <c r="HL1311" s="28"/>
      <c r="HQ1311" s="28"/>
      <c r="HR1311" s="28"/>
      <c r="HS1311" s="28"/>
      <c r="HT1311" s="28"/>
      <c r="HU1311" s="28"/>
      <c r="HV1311" s="28"/>
      <c r="HW1311" s="28"/>
      <c r="HX1311" s="28"/>
      <c r="HY1311" s="28"/>
      <c r="HZ1311" s="28"/>
      <c r="IA1311" s="28"/>
      <c r="IB1311" s="28"/>
      <c r="IC1311" s="28"/>
      <c r="ID1311" s="28"/>
      <c r="IE1311" s="28"/>
      <c r="IF1311" s="28"/>
      <c r="IG1311" s="28"/>
      <c r="IH1311" s="28"/>
      <c r="II1311" s="28"/>
      <c r="IJ1311" s="28"/>
      <c r="IK1311" s="28"/>
      <c r="IL1311" s="28"/>
      <c r="IM1311" s="28"/>
      <c r="IN1311" s="28"/>
      <c r="IO1311" s="28"/>
      <c r="IP1311" s="28"/>
      <c r="IQ1311" s="28"/>
      <c r="IR1311" s="28"/>
      <c r="IS1311" s="28"/>
      <c r="IT1311" s="28"/>
      <c r="IU1311" s="28"/>
      <c r="IV1311" s="28"/>
    </row>
    <row r="1312" spans="1:256" s="54" customFormat="1" ht="18">
      <c r="A1312" s="364" t="s">
        <v>2456</v>
      </c>
      <c r="B1312" s="28"/>
      <c r="C1312" s="292"/>
      <c r="D1312" s="365" t="s">
        <v>129</v>
      </c>
      <c r="E1312" s="54">
        <f t="shared" si="25"/>
        <v>0</v>
      </c>
      <c r="F1312" s="305">
        <f t="shared" si="26"/>
        <v>0</v>
      </c>
      <c r="H1312" s="239"/>
      <c r="I1312" s="28"/>
      <c r="J1312" s="28"/>
      <c r="K1312" s="28"/>
      <c r="M1312" s="239"/>
      <c r="N1312" s="28"/>
      <c r="R1312" s="202"/>
      <c r="T1312" s="28"/>
      <c r="U1312" s="28"/>
      <c r="V1312" s="28"/>
      <c r="AA1312" s="202"/>
      <c r="AC1312" s="28"/>
      <c r="AD1312" s="28"/>
      <c r="AE1312" s="28"/>
      <c r="AJ1312" s="202"/>
      <c r="AL1312" s="28"/>
      <c r="AM1312" s="28"/>
      <c r="AN1312" s="28"/>
      <c r="AS1312" s="202"/>
      <c r="AU1312" s="28"/>
      <c r="AV1312" s="28"/>
      <c r="AW1312" s="28"/>
      <c r="BB1312" s="202"/>
      <c r="BD1312" s="28"/>
      <c r="BE1312" s="28"/>
      <c r="BF1312" s="28"/>
      <c r="BK1312" s="202"/>
      <c r="BM1312" s="28"/>
      <c r="BN1312" s="28"/>
      <c r="BO1312" s="28"/>
      <c r="BT1312" s="202"/>
      <c r="BV1312" s="28"/>
      <c r="BW1312" s="28"/>
      <c r="BX1312" s="28"/>
      <c r="CC1312" s="202"/>
      <c r="CE1312" s="28"/>
      <c r="CF1312" s="28"/>
      <c r="CG1312" s="28"/>
      <c r="CL1312" s="202"/>
      <c r="CN1312" s="28"/>
      <c r="CO1312" s="28"/>
      <c r="CP1312" s="28"/>
      <c r="CU1312" s="202"/>
      <c r="CW1312" s="28"/>
      <c r="CX1312" s="28"/>
      <c r="CY1312" s="28"/>
      <c r="DD1312" s="202"/>
      <c r="DF1312" s="28"/>
      <c r="DG1312" s="28"/>
      <c r="DH1312" s="28"/>
      <c r="DM1312" s="202"/>
      <c r="DO1312" s="28"/>
      <c r="DP1312" s="28"/>
      <c r="DQ1312" s="28"/>
      <c r="DV1312" s="202"/>
      <c r="DX1312" s="28"/>
      <c r="DY1312" s="28"/>
      <c r="DZ1312" s="28"/>
      <c r="EE1312" s="202"/>
      <c r="EG1312" s="28"/>
      <c r="EH1312" s="28"/>
      <c r="EI1312" s="28"/>
      <c r="EN1312" s="202"/>
      <c r="EP1312" s="28"/>
      <c r="EQ1312" s="28"/>
      <c r="ER1312" s="28"/>
      <c r="EW1312" s="202"/>
      <c r="EY1312" s="28"/>
      <c r="EZ1312" s="28"/>
      <c r="FA1312" s="28"/>
      <c r="FF1312" s="202"/>
      <c r="FH1312" s="28"/>
      <c r="FI1312" s="28"/>
      <c r="FJ1312" s="28"/>
      <c r="FO1312" s="202"/>
      <c r="FQ1312" s="28"/>
      <c r="FR1312" s="28"/>
      <c r="FS1312" s="28"/>
      <c r="FX1312" s="202"/>
      <c r="FZ1312" s="28"/>
      <c r="GA1312" s="28"/>
      <c r="GB1312" s="28"/>
      <c r="GG1312" s="202"/>
      <c r="GI1312" s="28"/>
      <c r="GJ1312" s="28"/>
      <c r="GK1312" s="28"/>
      <c r="GP1312" s="202"/>
      <c r="GR1312" s="28"/>
      <c r="GS1312" s="28"/>
      <c r="GT1312" s="28"/>
      <c r="GY1312" s="202"/>
      <c r="HA1312" s="28"/>
      <c r="HB1312" s="28"/>
      <c r="HC1312" s="28"/>
      <c r="HH1312" s="202"/>
      <c r="HJ1312" s="28"/>
      <c r="HK1312" s="28"/>
      <c r="HL1312" s="28"/>
      <c r="HQ1312" s="28"/>
      <c r="HR1312" s="28"/>
      <c r="HS1312" s="28"/>
      <c r="HT1312" s="28"/>
      <c r="HU1312" s="28"/>
      <c r="HV1312" s="28"/>
      <c r="HW1312" s="28"/>
      <c r="HX1312" s="28"/>
      <c r="HY1312" s="28"/>
      <c r="HZ1312" s="28"/>
      <c r="IA1312" s="28"/>
      <c r="IB1312" s="28"/>
      <c r="IC1312" s="28"/>
      <c r="ID1312" s="28"/>
      <c r="IE1312" s="28"/>
      <c r="IF1312" s="28"/>
      <c r="IG1312" s="28"/>
      <c r="IH1312" s="28"/>
      <c r="II1312" s="28"/>
      <c r="IJ1312" s="28"/>
      <c r="IK1312" s="28"/>
      <c r="IL1312" s="28"/>
      <c r="IM1312" s="28"/>
      <c r="IN1312" s="28"/>
      <c r="IO1312" s="28"/>
      <c r="IP1312" s="28"/>
      <c r="IQ1312" s="28"/>
      <c r="IR1312" s="28"/>
      <c r="IS1312" s="28"/>
      <c r="IT1312" s="28"/>
      <c r="IU1312" s="28"/>
      <c r="IV1312" s="28"/>
    </row>
    <row r="1313" spans="1:256" s="54" customFormat="1" ht="18">
      <c r="A1313" s="364" t="s">
        <v>1112</v>
      </c>
      <c r="B1313" s="28"/>
      <c r="C1313" s="292"/>
      <c r="D1313" s="365" t="s">
        <v>129</v>
      </c>
      <c r="E1313" s="54">
        <f t="shared" si="25"/>
        <v>1</v>
      </c>
      <c r="F1313" s="305">
        <f t="shared" si="26"/>
        <v>3</v>
      </c>
      <c r="H1313" s="239"/>
      <c r="I1313" s="28">
        <v>3</v>
      </c>
      <c r="J1313" s="28"/>
      <c r="K1313" s="28"/>
      <c r="M1313" s="239"/>
      <c r="N1313" s="28"/>
      <c r="R1313" s="202"/>
      <c r="T1313" s="28"/>
      <c r="U1313" s="28"/>
      <c r="V1313" s="28"/>
      <c r="AA1313" s="202"/>
      <c r="AC1313" s="28"/>
      <c r="AD1313" s="28"/>
      <c r="AE1313" s="28"/>
      <c r="AJ1313" s="202"/>
      <c r="AL1313" s="28"/>
      <c r="AM1313" s="28"/>
      <c r="AN1313" s="28"/>
      <c r="AS1313" s="202"/>
      <c r="AU1313" s="28"/>
      <c r="AV1313" s="28"/>
      <c r="AW1313" s="28"/>
      <c r="BB1313" s="202"/>
      <c r="BD1313" s="28"/>
      <c r="BE1313" s="28"/>
      <c r="BF1313" s="28"/>
      <c r="BK1313" s="202"/>
      <c r="BM1313" s="28"/>
      <c r="BN1313" s="28"/>
      <c r="BO1313" s="28"/>
      <c r="BT1313" s="202"/>
      <c r="BV1313" s="28"/>
      <c r="BW1313" s="28"/>
      <c r="BX1313" s="28"/>
      <c r="CC1313" s="202"/>
      <c r="CE1313" s="28"/>
      <c r="CF1313" s="28"/>
      <c r="CG1313" s="28"/>
      <c r="CL1313" s="202"/>
      <c r="CN1313" s="28"/>
      <c r="CO1313" s="28"/>
      <c r="CP1313" s="28"/>
      <c r="CU1313" s="202"/>
      <c r="CW1313" s="28"/>
      <c r="CX1313" s="28"/>
      <c r="CY1313" s="28"/>
      <c r="DD1313" s="202"/>
      <c r="DF1313" s="28"/>
      <c r="DG1313" s="28"/>
      <c r="DH1313" s="28"/>
      <c r="DM1313" s="202"/>
      <c r="DO1313" s="28"/>
      <c r="DP1313" s="28"/>
      <c r="DQ1313" s="28"/>
      <c r="DV1313" s="202"/>
      <c r="DX1313" s="28"/>
      <c r="DY1313" s="28"/>
      <c r="DZ1313" s="28"/>
      <c r="EE1313" s="202"/>
      <c r="EG1313" s="28"/>
      <c r="EH1313" s="28"/>
      <c r="EI1313" s="28"/>
      <c r="EN1313" s="202"/>
      <c r="EP1313" s="28"/>
      <c r="EQ1313" s="28"/>
      <c r="ER1313" s="28"/>
      <c r="EW1313" s="202"/>
      <c r="EY1313" s="28"/>
      <c r="EZ1313" s="28"/>
      <c r="FA1313" s="28"/>
      <c r="FF1313" s="202"/>
      <c r="FH1313" s="28"/>
      <c r="FI1313" s="28"/>
      <c r="FJ1313" s="28"/>
      <c r="FO1313" s="202"/>
      <c r="FQ1313" s="28"/>
      <c r="FR1313" s="28"/>
      <c r="FS1313" s="28"/>
      <c r="FX1313" s="202"/>
      <c r="FZ1313" s="28"/>
      <c r="GA1313" s="28"/>
      <c r="GB1313" s="28"/>
      <c r="GG1313" s="202"/>
      <c r="GI1313" s="28"/>
      <c r="GJ1313" s="28"/>
      <c r="GK1313" s="28"/>
      <c r="GP1313" s="202"/>
      <c r="GR1313" s="28"/>
      <c r="GS1313" s="28"/>
      <c r="GT1313" s="28"/>
      <c r="GY1313" s="202"/>
      <c r="HA1313" s="28"/>
      <c r="HB1313" s="28"/>
      <c r="HC1313" s="28"/>
      <c r="HH1313" s="202"/>
      <c r="HJ1313" s="28"/>
      <c r="HK1313" s="28"/>
      <c r="HL1313" s="28"/>
      <c r="HQ1313" s="28"/>
      <c r="HR1313" s="28"/>
      <c r="HS1313" s="28"/>
      <c r="HT1313" s="28"/>
      <c r="HU1313" s="28"/>
      <c r="HV1313" s="28"/>
      <c r="HW1313" s="28"/>
      <c r="HX1313" s="28"/>
      <c r="HY1313" s="28"/>
      <c r="HZ1313" s="28"/>
      <c r="IA1313" s="28"/>
      <c r="IB1313" s="28"/>
      <c r="IC1313" s="28"/>
      <c r="ID1313" s="28"/>
      <c r="IE1313" s="28"/>
      <c r="IF1313" s="28"/>
      <c r="IG1313" s="28"/>
      <c r="IH1313" s="28"/>
      <c r="II1313" s="28"/>
      <c r="IJ1313" s="28"/>
      <c r="IK1313" s="28"/>
      <c r="IL1313" s="28"/>
      <c r="IM1313" s="28"/>
      <c r="IN1313" s="28"/>
      <c r="IO1313" s="28"/>
      <c r="IP1313" s="28"/>
      <c r="IQ1313" s="28"/>
      <c r="IR1313" s="28"/>
      <c r="IS1313" s="28"/>
      <c r="IT1313" s="28"/>
      <c r="IU1313" s="28"/>
      <c r="IV1313" s="28"/>
    </row>
    <row r="1314" spans="1:256" s="54" customFormat="1" ht="18">
      <c r="A1314" s="364" t="s">
        <v>908</v>
      </c>
      <c r="B1314" s="28"/>
      <c r="C1314" s="292"/>
      <c r="D1314" s="365" t="s">
        <v>129</v>
      </c>
      <c r="E1314" s="54">
        <f t="shared" si="25"/>
        <v>1</v>
      </c>
      <c r="F1314" s="305">
        <f t="shared" si="26"/>
        <v>0</v>
      </c>
      <c r="H1314" s="239"/>
      <c r="I1314" s="28"/>
      <c r="J1314" s="28"/>
      <c r="K1314" s="28"/>
      <c r="M1314" s="239"/>
      <c r="N1314" s="28"/>
      <c r="R1314" s="202"/>
      <c r="T1314" s="28"/>
      <c r="U1314" s="28"/>
      <c r="V1314" s="28"/>
      <c r="AA1314" s="202"/>
      <c r="AC1314" s="28"/>
      <c r="AD1314" s="28"/>
      <c r="AE1314" s="28"/>
      <c r="AJ1314" s="202"/>
      <c r="AL1314" s="28"/>
      <c r="AM1314" s="28"/>
      <c r="AN1314" s="28"/>
      <c r="AS1314" s="202"/>
      <c r="AU1314" s="28"/>
      <c r="AV1314" s="28"/>
      <c r="AW1314" s="28"/>
      <c r="BB1314" s="202"/>
      <c r="BD1314" s="28"/>
      <c r="BE1314" s="28"/>
      <c r="BF1314" s="28"/>
      <c r="BK1314" s="202"/>
      <c r="BM1314" s="28"/>
      <c r="BN1314" s="28"/>
      <c r="BO1314" s="28"/>
      <c r="BT1314" s="202"/>
      <c r="BV1314" s="28"/>
      <c r="BW1314" s="28"/>
      <c r="BX1314" s="28"/>
      <c r="CC1314" s="202"/>
      <c r="CE1314" s="28"/>
      <c r="CF1314" s="28"/>
      <c r="CG1314" s="28"/>
      <c r="CL1314" s="202"/>
      <c r="CN1314" s="28"/>
      <c r="CO1314" s="28"/>
      <c r="CP1314" s="28"/>
      <c r="CU1314" s="202"/>
      <c r="CW1314" s="28"/>
      <c r="CX1314" s="28"/>
      <c r="CY1314" s="28"/>
      <c r="DD1314" s="202"/>
      <c r="DF1314" s="28"/>
      <c r="DG1314" s="28"/>
      <c r="DH1314" s="28"/>
      <c r="DM1314" s="202"/>
      <c r="DO1314" s="28"/>
      <c r="DP1314" s="28"/>
      <c r="DQ1314" s="28"/>
      <c r="DV1314" s="202"/>
      <c r="DX1314" s="28"/>
      <c r="DY1314" s="28"/>
      <c r="DZ1314" s="28"/>
      <c r="EE1314" s="202"/>
      <c r="EG1314" s="28"/>
      <c r="EH1314" s="28"/>
      <c r="EI1314" s="28"/>
      <c r="EN1314" s="202"/>
      <c r="EP1314" s="28"/>
      <c r="EQ1314" s="28"/>
      <c r="ER1314" s="28"/>
      <c r="EW1314" s="202"/>
      <c r="EY1314" s="28"/>
      <c r="EZ1314" s="28"/>
      <c r="FA1314" s="28"/>
      <c r="FF1314" s="202"/>
      <c r="FH1314" s="28"/>
      <c r="FI1314" s="28"/>
      <c r="FJ1314" s="28"/>
      <c r="FO1314" s="202"/>
      <c r="FQ1314" s="28"/>
      <c r="FR1314" s="28"/>
      <c r="FS1314" s="28"/>
      <c r="FX1314" s="202"/>
      <c r="FZ1314" s="28"/>
      <c r="GA1314" s="28"/>
      <c r="GB1314" s="28"/>
      <c r="GG1314" s="202"/>
      <c r="GI1314" s="28"/>
      <c r="GJ1314" s="28"/>
      <c r="GK1314" s="28"/>
      <c r="GP1314" s="202"/>
      <c r="GR1314" s="28"/>
      <c r="GS1314" s="28"/>
      <c r="GT1314" s="28"/>
      <c r="GY1314" s="202"/>
      <c r="HA1314" s="28"/>
      <c r="HB1314" s="28"/>
      <c r="HC1314" s="28"/>
      <c r="HH1314" s="202"/>
      <c r="HJ1314" s="28"/>
      <c r="HK1314" s="28"/>
      <c r="HL1314" s="28"/>
      <c r="HQ1314" s="28"/>
      <c r="HR1314" s="28"/>
      <c r="HS1314" s="28"/>
      <c r="HT1314" s="28"/>
      <c r="HU1314" s="28"/>
      <c r="HV1314" s="28"/>
      <c r="HW1314" s="28"/>
      <c r="HX1314" s="28"/>
      <c r="HY1314" s="28"/>
      <c r="HZ1314" s="28"/>
      <c r="IA1314" s="28"/>
      <c r="IB1314" s="28"/>
      <c r="IC1314" s="28"/>
      <c r="ID1314" s="28"/>
      <c r="IE1314" s="28"/>
      <c r="IF1314" s="28"/>
      <c r="IG1314" s="28"/>
      <c r="IH1314" s="28"/>
      <c r="II1314" s="28"/>
      <c r="IJ1314" s="28"/>
      <c r="IK1314" s="28"/>
      <c r="IL1314" s="28"/>
      <c r="IM1314" s="28"/>
      <c r="IN1314" s="28"/>
      <c r="IO1314" s="28"/>
      <c r="IP1314" s="28"/>
      <c r="IQ1314" s="28"/>
      <c r="IR1314" s="28"/>
      <c r="IS1314" s="28"/>
      <c r="IT1314" s="28"/>
      <c r="IU1314" s="28"/>
      <c r="IV1314" s="28"/>
    </row>
    <row r="1315" spans="1:256" s="54" customFormat="1" ht="18">
      <c r="A1315" s="364" t="s">
        <v>1104</v>
      </c>
      <c r="B1315" s="292"/>
      <c r="C1315" s="292"/>
      <c r="D1315" s="54" t="s">
        <v>132</v>
      </c>
      <c r="E1315" s="54">
        <f t="shared" si="25"/>
        <v>3</v>
      </c>
      <c r="F1315" s="305">
        <f t="shared" si="26"/>
        <v>26</v>
      </c>
      <c r="H1315" s="28"/>
      <c r="I1315" s="28">
        <v>19</v>
      </c>
      <c r="J1315" s="28">
        <v>2</v>
      </c>
      <c r="K1315" s="28">
        <v>5</v>
      </c>
      <c r="M1315" s="28"/>
      <c r="N1315" s="28"/>
      <c r="R1315" s="202"/>
      <c r="T1315" s="28"/>
      <c r="U1315" s="28"/>
      <c r="V1315" s="28"/>
      <c r="AA1315" s="202"/>
      <c r="AC1315" s="28"/>
      <c r="AD1315" s="28"/>
      <c r="AE1315" s="28"/>
      <c r="AJ1315" s="202"/>
      <c r="AL1315" s="28"/>
      <c r="AM1315" s="28"/>
      <c r="AN1315" s="28"/>
      <c r="AS1315" s="202"/>
      <c r="AU1315" s="28"/>
      <c r="AV1315" s="28"/>
      <c r="AW1315" s="28"/>
      <c r="BB1315" s="202"/>
      <c r="BD1315" s="28"/>
      <c r="BE1315" s="28"/>
      <c r="BF1315" s="28"/>
      <c r="BK1315" s="202"/>
      <c r="BM1315" s="28"/>
      <c r="BN1315" s="28"/>
      <c r="BO1315" s="28"/>
      <c r="BT1315" s="202"/>
      <c r="BV1315" s="28"/>
      <c r="BW1315" s="28"/>
      <c r="BX1315" s="28"/>
      <c r="CC1315" s="202"/>
      <c r="CE1315" s="28"/>
      <c r="CF1315" s="28"/>
      <c r="CG1315" s="28"/>
      <c r="CL1315" s="202"/>
      <c r="CN1315" s="28"/>
      <c r="CO1315" s="28"/>
      <c r="CP1315" s="28"/>
      <c r="CU1315" s="202"/>
      <c r="CW1315" s="28"/>
      <c r="CX1315" s="28"/>
      <c r="CY1315" s="28"/>
      <c r="DD1315" s="202"/>
      <c r="DF1315" s="28"/>
      <c r="DG1315" s="28"/>
      <c r="DH1315" s="28"/>
      <c r="DM1315" s="202"/>
      <c r="DO1315" s="28"/>
      <c r="DP1315" s="28"/>
      <c r="DQ1315" s="28"/>
      <c r="DV1315" s="202"/>
      <c r="DX1315" s="28"/>
      <c r="DY1315" s="28"/>
      <c r="DZ1315" s="28"/>
      <c r="EE1315" s="202"/>
      <c r="EG1315" s="28"/>
      <c r="EH1315" s="28"/>
      <c r="EI1315" s="28"/>
      <c r="EN1315" s="202"/>
      <c r="EP1315" s="28"/>
      <c r="EQ1315" s="28"/>
      <c r="ER1315" s="28"/>
      <c r="EW1315" s="202"/>
      <c r="EY1315" s="28"/>
      <c r="EZ1315" s="28"/>
      <c r="FA1315" s="28"/>
      <c r="FF1315" s="202"/>
      <c r="FH1315" s="28"/>
      <c r="FI1315" s="28"/>
      <c r="FJ1315" s="28"/>
      <c r="FO1315" s="202"/>
      <c r="FQ1315" s="28"/>
      <c r="FR1315" s="28"/>
      <c r="FS1315" s="28"/>
      <c r="FX1315" s="202"/>
      <c r="FZ1315" s="28"/>
      <c r="GA1315" s="28"/>
      <c r="GB1315" s="28"/>
      <c r="GG1315" s="202"/>
      <c r="GI1315" s="28"/>
      <c r="GJ1315" s="28"/>
      <c r="GK1315" s="28"/>
      <c r="GP1315" s="202"/>
      <c r="GR1315" s="28"/>
      <c r="GS1315" s="28"/>
      <c r="GT1315" s="28"/>
      <c r="GY1315" s="202"/>
      <c r="HA1315" s="28"/>
      <c r="HB1315" s="28"/>
      <c r="HC1315" s="28"/>
      <c r="HH1315" s="202"/>
      <c r="HJ1315" s="28"/>
      <c r="HK1315" s="28"/>
      <c r="HL1315" s="28"/>
      <c r="HQ1315" s="28"/>
      <c r="HR1315" s="28"/>
      <c r="HS1315" s="28"/>
      <c r="HT1315" s="28"/>
      <c r="HU1315" s="28"/>
      <c r="HV1315" s="28"/>
      <c r="HW1315" s="28"/>
      <c r="HX1315" s="28"/>
      <c r="HY1315" s="28"/>
      <c r="HZ1315" s="28"/>
      <c r="IA1315" s="28"/>
      <c r="IB1315" s="28"/>
      <c r="IC1315" s="28"/>
      <c r="ID1315" s="28"/>
      <c r="IE1315" s="28"/>
      <c r="IF1315" s="28"/>
      <c r="IG1315" s="28"/>
      <c r="IH1315" s="28"/>
      <c r="II1315" s="28"/>
      <c r="IJ1315" s="28"/>
      <c r="IK1315" s="28"/>
      <c r="IL1315" s="28"/>
      <c r="IM1315" s="28"/>
      <c r="IN1315" s="28"/>
      <c r="IO1315" s="28"/>
      <c r="IP1315" s="28"/>
      <c r="IQ1315" s="28"/>
      <c r="IR1315" s="28"/>
      <c r="IS1315" s="28"/>
      <c r="IT1315" s="28"/>
      <c r="IU1315" s="28"/>
      <c r="IV1315" s="28"/>
    </row>
    <row r="1316" spans="1:256" s="54" customFormat="1" ht="18">
      <c r="A1316" s="364" t="s">
        <v>2457</v>
      </c>
      <c r="B1316" s="28"/>
      <c r="C1316" s="292"/>
      <c r="D1316" s="365" t="s">
        <v>129</v>
      </c>
      <c r="E1316" s="54">
        <f t="shared" si="25"/>
        <v>0</v>
      </c>
      <c r="F1316" s="305">
        <f t="shared" si="26"/>
        <v>0</v>
      </c>
      <c r="H1316" s="239"/>
      <c r="I1316" s="28"/>
      <c r="J1316" s="28"/>
      <c r="K1316" s="28"/>
      <c r="L1316" s="28"/>
      <c r="M1316" s="239"/>
      <c r="N1316" s="28"/>
      <c r="R1316" s="202"/>
      <c r="T1316" s="28"/>
      <c r="U1316" s="28"/>
      <c r="V1316" s="28"/>
      <c r="AA1316" s="202"/>
      <c r="AC1316" s="28"/>
      <c r="AD1316" s="28"/>
      <c r="AE1316" s="28"/>
      <c r="AJ1316" s="202"/>
      <c r="AL1316" s="28"/>
      <c r="AM1316" s="28"/>
      <c r="AN1316" s="28"/>
      <c r="AS1316" s="202"/>
      <c r="AU1316" s="28"/>
      <c r="AV1316" s="28"/>
      <c r="AW1316" s="28"/>
      <c r="BB1316" s="202"/>
      <c r="BD1316" s="28"/>
      <c r="BE1316" s="28"/>
      <c r="BF1316" s="28"/>
      <c r="BK1316" s="202"/>
      <c r="BM1316" s="28"/>
      <c r="BN1316" s="28"/>
      <c r="BO1316" s="28"/>
      <c r="BT1316" s="202"/>
      <c r="BV1316" s="28"/>
      <c r="BW1316" s="28"/>
      <c r="BX1316" s="28"/>
      <c r="CC1316" s="202"/>
      <c r="CE1316" s="28"/>
      <c r="CF1316" s="28"/>
      <c r="CG1316" s="28"/>
      <c r="CL1316" s="202"/>
      <c r="CN1316" s="28"/>
      <c r="CO1316" s="28"/>
      <c r="CP1316" s="28"/>
      <c r="CU1316" s="202"/>
      <c r="CW1316" s="28"/>
      <c r="CX1316" s="28"/>
      <c r="CY1316" s="28"/>
      <c r="DD1316" s="202"/>
      <c r="DF1316" s="28"/>
      <c r="DG1316" s="28"/>
      <c r="DH1316" s="28"/>
      <c r="DM1316" s="202"/>
      <c r="DO1316" s="28"/>
      <c r="DP1316" s="28"/>
      <c r="DQ1316" s="28"/>
      <c r="DV1316" s="202"/>
      <c r="DX1316" s="28"/>
      <c r="DY1316" s="28"/>
      <c r="DZ1316" s="28"/>
      <c r="EE1316" s="202"/>
      <c r="EG1316" s="28"/>
      <c r="EH1316" s="28"/>
      <c r="EI1316" s="28"/>
      <c r="EN1316" s="202"/>
      <c r="EP1316" s="28"/>
      <c r="EQ1316" s="28"/>
      <c r="ER1316" s="28"/>
      <c r="EW1316" s="202"/>
      <c r="EY1316" s="28"/>
      <c r="EZ1316" s="28"/>
      <c r="FA1316" s="28"/>
      <c r="FF1316" s="202"/>
      <c r="FH1316" s="28"/>
      <c r="FI1316" s="28"/>
      <c r="FJ1316" s="28"/>
      <c r="FO1316" s="202"/>
      <c r="FQ1316" s="28"/>
      <c r="FR1316" s="28"/>
      <c r="FS1316" s="28"/>
      <c r="FX1316" s="202"/>
      <c r="FZ1316" s="28"/>
      <c r="GA1316" s="28"/>
      <c r="GB1316" s="28"/>
      <c r="GG1316" s="202"/>
      <c r="GI1316" s="28"/>
      <c r="GJ1316" s="28"/>
      <c r="GK1316" s="28"/>
      <c r="GP1316" s="202"/>
      <c r="GR1316" s="28"/>
      <c r="GS1316" s="28"/>
      <c r="GT1316" s="28"/>
      <c r="GY1316" s="202"/>
      <c r="HA1316" s="28"/>
      <c r="HB1316" s="28"/>
      <c r="HC1316" s="28"/>
      <c r="HH1316" s="202"/>
      <c r="HJ1316" s="28"/>
      <c r="HK1316" s="28"/>
      <c r="HL1316" s="28"/>
      <c r="HQ1316" s="28"/>
      <c r="HR1316" s="28"/>
      <c r="HS1316" s="28"/>
      <c r="HT1316" s="28"/>
      <c r="HU1316" s="28"/>
      <c r="HV1316" s="28"/>
      <c r="HW1316" s="28"/>
      <c r="HX1316" s="28"/>
      <c r="HY1316" s="28"/>
      <c r="HZ1316" s="28"/>
      <c r="IA1316" s="28"/>
      <c r="IB1316" s="28"/>
      <c r="IC1316" s="28"/>
      <c r="ID1316" s="28"/>
      <c r="IE1316" s="28"/>
      <c r="IF1316" s="28"/>
      <c r="IG1316" s="28"/>
      <c r="IH1316" s="28"/>
      <c r="II1316" s="28"/>
      <c r="IJ1316" s="28"/>
      <c r="IK1316" s="28"/>
      <c r="IL1316" s="28"/>
      <c r="IM1316" s="28"/>
      <c r="IN1316" s="28"/>
      <c r="IO1316" s="28"/>
      <c r="IP1316" s="28"/>
      <c r="IQ1316" s="28"/>
      <c r="IR1316" s="28"/>
      <c r="IS1316" s="28"/>
      <c r="IT1316" s="28"/>
      <c r="IU1316" s="28"/>
      <c r="IV1316" s="28"/>
    </row>
    <row r="1317" spans="1:256" s="54" customFormat="1" ht="18">
      <c r="A1317" s="364" t="s">
        <v>1093</v>
      </c>
      <c r="B1317" s="28"/>
      <c r="C1317" s="292"/>
      <c r="D1317" s="365" t="s">
        <v>129</v>
      </c>
      <c r="E1317" s="54">
        <f t="shared" si="25"/>
        <v>0</v>
      </c>
      <c r="F1317" s="305">
        <f t="shared" si="26"/>
        <v>0</v>
      </c>
      <c r="H1317" s="28"/>
      <c r="I1317" s="28"/>
      <c r="J1317" s="28"/>
      <c r="K1317" s="28"/>
      <c r="M1317" s="28"/>
      <c r="N1317" s="28"/>
      <c r="R1317" s="202"/>
      <c r="T1317" s="28"/>
      <c r="U1317" s="28"/>
      <c r="V1317" s="28"/>
      <c r="AA1317" s="202"/>
      <c r="AC1317" s="28"/>
      <c r="AD1317" s="28"/>
      <c r="AE1317" s="28"/>
      <c r="AJ1317" s="202"/>
      <c r="AL1317" s="28"/>
      <c r="AM1317" s="28"/>
      <c r="AN1317" s="28"/>
      <c r="AS1317" s="202"/>
      <c r="AU1317" s="28"/>
      <c r="AV1317" s="28"/>
      <c r="AW1317" s="28"/>
      <c r="BB1317" s="202"/>
      <c r="BD1317" s="28"/>
      <c r="BE1317" s="28"/>
      <c r="BF1317" s="28"/>
      <c r="BK1317" s="202"/>
      <c r="BM1317" s="28"/>
      <c r="BN1317" s="28"/>
      <c r="BO1317" s="28"/>
      <c r="BT1317" s="202"/>
      <c r="BV1317" s="28"/>
      <c r="BW1317" s="28"/>
      <c r="BX1317" s="28"/>
      <c r="CC1317" s="202"/>
      <c r="CE1317" s="28"/>
      <c r="CF1317" s="28"/>
      <c r="CG1317" s="28"/>
      <c r="CL1317" s="202"/>
      <c r="CN1317" s="28"/>
      <c r="CO1317" s="28"/>
      <c r="CP1317" s="28"/>
      <c r="CU1317" s="202"/>
      <c r="CW1317" s="28"/>
      <c r="CX1317" s="28"/>
      <c r="CY1317" s="28"/>
      <c r="DD1317" s="202"/>
      <c r="DF1317" s="28"/>
      <c r="DG1317" s="28"/>
      <c r="DH1317" s="28"/>
      <c r="DM1317" s="202"/>
      <c r="DO1317" s="28"/>
      <c r="DP1317" s="28"/>
      <c r="DQ1317" s="28"/>
      <c r="DV1317" s="202"/>
      <c r="DX1317" s="28"/>
      <c r="DY1317" s="28"/>
      <c r="DZ1317" s="28"/>
      <c r="EE1317" s="202"/>
      <c r="EG1317" s="28"/>
      <c r="EH1317" s="28"/>
      <c r="EI1317" s="28"/>
      <c r="EN1317" s="202"/>
      <c r="EP1317" s="28"/>
      <c r="EQ1317" s="28"/>
      <c r="ER1317" s="28"/>
      <c r="EW1317" s="202"/>
      <c r="EY1317" s="28"/>
      <c r="EZ1317" s="28"/>
      <c r="FA1317" s="28"/>
      <c r="FF1317" s="202"/>
      <c r="FH1317" s="28"/>
      <c r="FI1317" s="28"/>
      <c r="FJ1317" s="28"/>
      <c r="FO1317" s="202"/>
      <c r="FQ1317" s="28"/>
      <c r="FR1317" s="28"/>
      <c r="FS1317" s="28"/>
      <c r="FX1317" s="202"/>
      <c r="FZ1317" s="28"/>
      <c r="GA1317" s="28"/>
      <c r="GB1317" s="28"/>
      <c r="GG1317" s="202"/>
      <c r="GI1317" s="28"/>
      <c r="GJ1317" s="28"/>
      <c r="GK1317" s="28"/>
      <c r="GP1317" s="202"/>
      <c r="GR1317" s="28"/>
      <c r="GS1317" s="28"/>
      <c r="GT1317" s="28"/>
      <c r="GY1317" s="202"/>
      <c r="HA1317" s="28"/>
      <c r="HB1317" s="28"/>
      <c r="HC1317" s="28"/>
      <c r="HH1317" s="202"/>
      <c r="HJ1317" s="28"/>
      <c r="HK1317" s="28"/>
      <c r="HL1317" s="28"/>
      <c r="HQ1317" s="28"/>
      <c r="HR1317" s="28"/>
      <c r="HS1317" s="28"/>
      <c r="HT1317" s="28"/>
      <c r="HU1317" s="28"/>
      <c r="HV1317" s="28"/>
      <c r="HW1317" s="28"/>
      <c r="HX1317" s="28"/>
      <c r="HY1317" s="28"/>
      <c r="HZ1317" s="28"/>
      <c r="IA1317" s="28"/>
      <c r="IB1317" s="28"/>
      <c r="IC1317" s="28"/>
      <c r="ID1317" s="28"/>
      <c r="IE1317" s="28"/>
      <c r="IF1317" s="28"/>
      <c r="IG1317" s="28"/>
      <c r="IH1317" s="28"/>
      <c r="II1317" s="28"/>
      <c r="IJ1317" s="28"/>
      <c r="IK1317" s="28"/>
      <c r="IL1317" s="28"/>
      <c r="IM1317" s="28"/>
      <c r="IN1317" s="28"/>
      <c r="IO1317" s="28"/>
      <c r="IP1317" s="28"/>
      <c r="IQ1317" s="28"/>
      <c r="IR1317" s="28"/>
      <c r="IS1317" s="28"/>
      <c r="IT1317" s="28"/>
      <c r="IU1317" s="28"/>
      <c r="IV1317" s="28"/>
    </row>
    <row r="1318" spans="1:256" s="54" customFormat="1" ht="18">
      <c r="A1318" s="364" t="s">
        <v>1346</v>
      </c>
      <c r="B1318" s="28"/>
      <c r="C1318" s="292"/>
      <c r="D1318" s="365" t="s">
        <v>129</v>
      </c>
      <c r="E1318" s="54">
        <f t="shared" si="25"/>
        <v>0</v>
      </c>
      <c r="F1318" s="305">
        <f t="shared" si="26"/>
        <v>3</v>
      </c>
      <c r="H1318" s="239"/>
      <c r="I1318" s="28"/>
      <c r="J1318" s="28">
        <v>3</v>
      </c>
      <c r="K1318" s="28"/>
      <c r="M1318" s="239"/>
      <c r="N1318" s="28"/>
      <c r="R1318" s="202"/>
      <c r="T1318" s="28"/>
      <c r="U1318" s="28"/>
      <c r="V1318" s="28"/>
      <c r="AA1318" s="202"/>
      <c r="AC1318" s="28"/>
      <c r="AD1318" s="28"/>
      <c r="AE1318" s="28"/>
      <c r="AJ1318" s="202"/>
      <c r="AL1318" s="28"/>
      <c r="AM1318" s="28"/>
      <c r="AN1318" s="28"/>
      <c r="AS1318" s="202"/>
      <c r="AU1318" s="28"/>
      <c r="AV1318" s="28"/>
      <c r="AW1318" s="28"/>
      <c r="BB1318" s="202"/>
      <c r="BD1318" s="28"/>
      <c r="BE1318" s="28"/>
      <c r="BF1318" s="28"/>
      <c r="BK1318" s="202"/>
      <c r="BM1318" s="28"/>
      <c r="BN1318" s="28"/>
      <c r="BO1318" s="28"/>
      <c r="BT1318" s="202"/>
      <c r="BV1318" s="28"/>
      <c r="BW1318" s="28"/>
      <c r="BX1318" s="28"/>
      <c r="CC1318" s="202"/>
      <c r="CE1318" s="28"/>
      <c r="CF1318" s="28"/>
      <c r="CG1318" s="28"/>
      <c r="CL1318" s="202"/>
      <c r="CN1318" s="28"/>
      <c r="CO1318" s="28"/>
      <c r="CP1318" s="28"/>
      <c r="CU1318" s="202"/>
      <c r="CW1318" s="28"/>
      <c r="CX1318" s="28"/>
      <c r="CY1318" s="28"/>
      <c r="DD1318" s="202"/>
      <c r="DF1318" s="28"/>
      <c r="DG1318" s="28"/>
      <c r="DH1318" s="28"/>
      <c r="DM1318" s="202"/>
      <c r="DO1318" s="28"/>
      <c r="DP1318" s="28"/>
      <c r="DQ1318" s="28"/>
      <c r="DV1318" s="202"/>
      <c r="DX1318" s="28"/>
      <c r="DY1318" s="28"/>
      <c r="DZ1318" s="28"/>
      <c r="EE1318" s="202"/>
      <c r="EG1318" s="28"/>
      <c r="EH1318" s="28"/>
      <c r="EI1318" s="28"/>
      <c r="EN1318" s="202"/>
      <c r="EP1318" s="28"/>
      <c r="EQ1318" s="28"/>
      <c r="ER1318" s="28"/>
      <c r="EW1318" s="202"/>
      <c r="EY1318" s="28"/>
      <c r="EZ1318" s="28"/>
      <c r="FA1318" s="28"/>
      <c r="FF1318" s="202"/>
      <c r="FH1318" s="28"/>
      <c r="FI1318" s="28"/>
      <c r="FJ1318" s="28"/>
      <c r="FO1318" s="202"/>
      <c r="FQ1318" s="28"/>
      <c r="FR1318" s="28"/>
      <c r="FS1318" s="28"/>
      <c r="FX1318" s="202"/>
      <c r="FZ1318" s="28"/>
      <c r="GA1318" s="28"/>
      <c r="GB1318" s="28"/>
      <c r="GG1318" s="202"/>
      <c r="GI1318" s="28"/>
      <c r="GJ1318" s="28"/>
      <c r="GK1318" s="28"/>
      <c r="GP1318" s="202"/>
      <c r="GR1318" s="28"/>
      <c r="GS1318" s="28"/>
      <c r="GT1318" s="28"/>
      <c r="GY1318" s="202"/>
      <c r="HA1318" s="28"/>
      <c r="HB1318" s="28"/>
      <c r="HC1318" s="28"/>
      <c r="HH1318" s="202"/>
      <c r="HJ1318" s="28"/>
      <c r="HK1318" s="28"/>
      <c r="HL1318" s="28"/>
      <c r="HQ1318" s="28"/>
      <c r="HR1318" s="28"/>
      <c r="HS1318" s="28"/>
      <c r="HT1318" s="28"/>
      <c r="HU1318" s="28"/>
      <c r="HV1318" s="28"/>
      <c r="HW1318" s="28"/>
      <c r="HX1318" s="28"/>
      <c r="HY1318" s="28"/>
      <c r="HZ1318" s="28"/>
      <c r="IA1318" s="28"/>
      <c r="IB1318" s="28"/>
      <c r="IC1318" s="28"/>
      <c r="ID1318" s="28"/>
      <c r="IE1318" s="28"/>
      <c r="IF1318" s="28"/>
      <c r="IG1318" s="28"/>
      <c r="IH1318" s="28"/>
      <c r="II1318" s="28"/>
      <c r="IJ1318" s="28"/>
      <c r="IK1318" s="28"/>
      <c r="IL1318" s="28"/>
      <c r="IM1318" s="28"/>
      <c r="IN1318" s="28"/>
      <c r="IO1318" s="28"/>
      <c r="IP1318" s="28"/>
      <c r="IQ1318" s="28"/>
      <c r="IR1318" s="28"/>
      <c r="IS1318" s="28"/>
      <c r="IT1318" s="28"/>
      <c r="IU1318" s="28"/>
      <c r="IV1318" s="28"/>
    </row>
    <row r="1319" spans="1:256" s="54" customFormat="1" ht="18">
      <c r="A1319" s="364" t="s">
        <v>1906</v>
      </c>
      <c r="B1319" s="292"/>
      <c r="C1319" s="292"/>
      <c r="D1319" s="54" t="s">
        <v>135</v>
      </c>
      <c r="E1319" s="54">
        <f t="shared" si="25"/>
        <v>25</v>
      </c>
      <c r="F1319" s="305">
        <f t="shared" si="26"/>
        <v>204</v>
      </c>
      <c r="G1319" s="54">
        <v>24</v>
      </c>
      <c r="H1319" s="28">
        <v>169</v>
      </c>
      <c r="I1319" s="28">
        <v>11</v>
      </c>
      <c r="J1319" s="28"/>
      <c r="K1319" s="28"/>
      <c r="L1319" s="300"/>
      <c r="M1319" s="28"/>
      <c r="N1319" s="28"/>
      <c r="R1319" s="202"/>
      <c r="T1319" s="28"/>
      <c r="U1319" s="28"/>
      <c r="V1319" s="28"/>
      <c r="AA1319" s="202"/>
      <c r="AC1319" s="28"/>
      <c r="AD1319" s="28"/>
      <c r="AE1319" s="28"/>
      <c r="AJ1319" s="202"/>
      <c r="AL1319" s="28"/>
      <c r="AM1319" s="28"/>
      <c r="AN1319" s="28"/>
      <c r="AS1319" s="202"/>
      <c r="AU1319" s="28"/>
      <c r="AV1319" s="28"/>
      <c r="AW1319" s="28"/>
      <c r="BB1319" s="202"/>
      <c r="BD1319" s="28"/>
      <c r="BE1319" s="28"/>
      <c r="BF1319" s="28"/>
      <c r="BK1319" s="202"/>
      <c r="BM1319" s="28"/>
      <c r="BN1319" s="28"/>
      <c r="BO1319" s="28"/>
      <c r="BT1319" s="202"/>
      <c r="BV1319" s="28"/>
      <c r="BW1319" s="28"/>
      <c r="BX1319" s="28"/>
      <c r="CC1319" s="202"/>
      <c r="CE1319" s="28"/>
      <c r="CF1319" s="28"/>
      <c r="CG1319" s="28"/>
      <c r="CL1319" s="202"/>
      <c r="CN1319" s="28"/>
      <c r="CO1319" s="28"/>
      <c r="CP1319" s="28"/>
      <c r="CU1319" s="202"/>
      <c r="CW1319" s="28"/>
      <c r="CX1319" s="28"/>
      <c r="CY1319" s="28"/>
      <c r="DD1319" s="202"/>
      <c r="DF1319" s="28"/>
      <c r="DG1319" s="28"/>
      <c r="DH1319" s="28"/>
      <c r="DM1319" s="202"/>
      <c r="DO1319" s="28"/>
      <c r="DP1319" s="28"/>
      <c r="DQ1319" s="28"/>
      <c r="DV1319" s="202"/>
      <c r="DX1319" s="28"/>
      <c r="DY1319" s="28"/>
      <c r="DZ1319" s="28"/>
      <c r="EE1319" s="202"/>
      <c r="EG1319" s="28"/>
      <c r="EH1319" s="28"/>
      <c r="EI1319" s="28"/>
      <c r="EN1319" s="202"/>
      <c r="EP1319" s="28"/>
      <c r="EQ1319" s="28"/>
      <c r="ER1319" s="28"/>
      <c r="EW1319" s="202"/>
      <c r="EY1319" s="28"/>
      <c r="EZ1319" s="28"/>
      <c r="FA1319" s="28"/>
      <c r="FF1319" s="202"/>
      <c r="FH1319" s="28"/>
      <c r="FI1319" s="28"/>
      <c r="FJ1319" s="28"/>
      <c r="FO1319" s="202"/>
      <c r="FQ1319" s="28"/>
      <c r="FR1319" s="28"/>
      <c r="FS1319" s="28"/>
      <c r="FX1319" s="202"/>
      <c r="FZ1319" s="28"/>
      <c r="GA1319" s="28"/>
      <c r="GB1319" s="28"/>
      <c r="GG1319" s="202"/>
      <c r="GI1319" s="28"/>
      <c r="GJ1319" s="28"/>
      <c r="GK1319" s="28"/>
      <c r="GP1319" s="202"/>
      <c r="GR1319" s="28"/>
      <c r="GS1319" s="28"/>
      <c r="GT1319" s="28"/>
      <c r="GY1319" s="202"/>
      <c r="HA1319" s="28"/>
      <c r="HB1319" s="28"/>
      <c r="HC1319" s="28"/>
      <c r="HH1319" s="202"/>
      <c r="HJ1319" s="28"/>
      <c r="HK1319" s="28"/>
      <c r="HL1319" s="28"/>
      <c r="HQ1319" s="28"/>
      <c r="HR1319" s="28"/>
      <c r="HS1319" s="28"/>
      <c r="HT1319" s="28"/>
      <c r="HU1319" s="28"/>
      <c r="HV1319" s="28"/>
      <c r="HW1319" s="28"/>
      <c r="HX1319" s="28"/>
      <c r="HY1319" s="28"/>
      <c r="HZ1319" s="28"/>
      <c r="IA1319" s="28"/>
      <c r="IB1319" s="28"/>
      <c r="IC1319" s="28"/>
      <c r="ID1319" s="28"/>
      <c r="IE1319" s="28"/>
      <c r="IF1319" s="28"/>
      <c r="IG1319" s="28"/>
      <c r="IH1319" s="28"/>
      <c r="II1319" s="28"/>
      <c r="IJ1319" s="28"/>
      <c r="IK1319" s="28"/>
      <c r="IL1319" s="28"/>
      <c r="IM1319" s="28"/>
      <c r="IN1319" s="28"/>
      <c r="IO1319" s="28"/>
      <c r="IP1319" s="28"/>
      <c r="IQ1319" s="28"/>
      <c r="IR1319" s="28"/>
      <c r="IS1319" s="28"/>
      <c r="IT1319" s="28"/>
      <c r="IU1319" s="28"/>
      <c r="IV1319" s="28"/>
    </row>
    <row r="1320" spans="1:256" s="54" customFormat="1" ht="18">
      <c r="A1320" s="364" t="s">
        <v>554</v>
      </c>
      <c r="B1320" s="292"/>
      <c r="C1320" s="292"/>
      <c r="D1320" s="54" t="s">
        <v>131</v>
      </c>
      <c r="E1320" s="54">
        <f t="shared" si="25"/>
        <v>1</v>
      </c>
      <c r="F1320" s="305">
        <f t="shared" si="26"/>
        <v>152</v>
      </c>
      <c r="H1320" s="28"/>
      <c r="I1320" s="28">
        <v>103</v>
      </c>
      <c r="J1320" s="28">
        <v>49</v>
      </c>
      <c r="K1320" s="28"/>
      <c r="L1320" s="300"/>
      <c r="M1320" s="28"/>
      <c r="N1320" s="28"/>
      <c r="R1320" s="202"/>
      <c r="T1320" s="28"/>
      <c r="U1320" s="28"/>
      <c r="V1320" s="28"/>
      <c r="AA1320" s="202"/>
      <c r="AC1320" s="28"/>
      <c r="AD1320" s="28"/>
      <c r="AE1320" s="28"/>
      <c r="AJ1320" s="202"/>
      <c r="AL1320" s="28"/>
      <c r="AM1320" s="28"/>
      <c r="AN1320" s="28"/>
      <c r="AS1320" s="202"/>
      <c r="AU1320" s="28"/>
      <c r="AV1320" s="28"/>
      <c r="AW1320" s="28"/>
      <c r="BB1320" s="202"/>
      <c r="BD1320" s="28"/>
      <c r="BE1320" s="28"/>
      <c r="BF1320" s="28"/>
      <c r="BK1320" s="202"/>
      <c r="BM1320" s="28"/>
      <c r="BN1320" s="28"/>
      <c r="BO1320" s="28"/>
      <c r="BT1320" s="202"/>
      <c r="BV1320" s="28"/>
      <c r="BW1320" s="28"/>
      <c r="BX1320" s="28"/>
      <c r="CC1320" s="202"/>
      <c r="CE1320" s="28"/>
      <c r="CF1320" s="28"/>
      <c r="CG1320" s="28"/>
      <c r="CL1320" s="202"/>
      <c r="CN1320" s="28"/>
      <c r="CO1320" s="28"/>
      <c r="CP1320" s="28"/>
      <c r="CU1320" s="202"/>
      <c r="CW1320" s="28"/>
      <c r="CX1320" s="28"/>
      <c r="CY1320" s="28"/>
      <c r="DD1320" s="202"/>
      <c r="DF1320" s="28"/>
      <c r="DG1320" s="28"/>
      <c r="DH1320" s="28"/>
      <c r="DM1320" s="202"/>
      <c r="DO1320" s="28"/>
      <c r="DP1320" s="28"/>
      <c r="DQ1320" s="28"/>
      <c r="DV1320" s="202"/>
      <c r="DX1320" s="28"/>
      <c r="DY1320" s="28"/>
      <c r="DZ1320" s="28"/>
      <c r="EE1320" s="202"/>
      <c r="EG1320" s="28"/>
      <c r="EH1320" s="28"/>
      <c r="EI1320" s="28"/>
      <c r="EN1320" s="202"/>
      <c r="EP1320" s="28"/>
      <c r="EQ1320" s="28"/>
      <c r="ER1320" s="28"/>
      <c r="EW1320" s="202"/>
      <c r="EY1320" s="28"/>
      <c r="EZ1320" s="28"/>
      <c r="FA1320" s="28"/>
      <c r="FF1320" s="202"/>
      <c r="FH1320" s="28"/>
      <c r="FI1320" s="28"/>
      <c r="FJ1320" s="28"/>
      <c r="FO1320" s="202"/>
      <c r="FQ1320" s="28"/>
      <c r="FR1320" s="28"/>
      <c r="FS1320" s="28"/>
      <c r="FX1320" s="202"/>
      <c r="FZ1320" s="28"/>
      <c r="GA1320" s="28"/>
      <c r="GB1320" s="28"/>
      <c r="GG1320" s="202"/>
      <c r="GI1320" s="28"/>
      <c r="GJ1320" s="28"/>
      <c r="GK1320" s="28"/>
      <c r="GP1320" s="202"/>
      <c r="GR1320" s="28"/>
      <c r="GS1320" s="28"/>
      <c r="GT1320" s="28"/>
      <c r="GY1320" s="202"/>
      <c r="HA1320" s="28"/>
      <c r="HB1320" s="28"/>
      <c r="HC1320" s="28"/>
      <c r="HH1320" s="202"/>
      <c r="HJ1320" s="28"/>
      <c r="HK1320" s="28"/>
      <c r="HL1320" s="28"/>
      <c r="HQ1320" s="28"/>
      <c r="HR1320" s="28"/>
      <c r="HS1320" s="28"/>
      <c r="HT1320" s="28"/>
      <c r="HU1320" s="28"/>
      <c r="HV1320" s="28"/>
      <c r="HW1320" s="28"/>
      <c r="HX1320" s="28"/>
      <c r="HY1320" s="28"/>
      <c r="HZ1320" s="28"/>
      <c r="IA1320" s="28"/>
      <c r="IB1320" s="28"/>
      <c r="IC1320" s="28"/>
      <c r="ID1320" s="28"/>
      <c r="IE1320" s="28"/>
      <c r="IF1320" s="28"/>
      <c r="IG1320" s="28"/>
      <c r="IH1320" s="28"/>
      <c r="II1320" s="28"/>
      <c r="IJ1320" s="28"/>
      <c r="IK1320" s="28"/>
      <c r="IL1320" s="28"/>
      <c r="IM1320" s="28"/>
      <c r="IN1320" s="28"/>
      <c r="IO1320" s="28"/>
      <c r="IP1320" s="28"/>
      <c r="IQ1320" s="28"/>
      <c r="IR1320" s="28"/>
      <c r="IS1320" s="28"/>
      <c r="IT1320" s="28"/>
      <c r="IU1320" s="28"/>
      <c r="IV1320" s="28"/>
    </row>
    <row r="1321" spans="1:256" s="54" customFormat="1" ht="18">
      <c r="A1321" s="364" t="s">
        <v>2458</v>
      </c>
      <c r="B1321" s="28"/>
      <c r="C1321" s="292"/>
      <c r="D1321" s="365" t="s">
        <v>129</v>
      </c>
      <c r="E1321" s="54">
        <f t="shared" si="25"/>
        <v>0</v>
      </c>
      <c r="F1321" s="305">
        <f t="shared" si="26"/>
        <v>0</v>
      </c>
      <c r="H1321" s="239"/>
      <c r="I1321" s="28"/>
      <c r="J1321" s="28"/>
      <c r="K1321" s="28"/>
      <c r="L1321" s="300"/>
      <c r="M1321" s="239"/>
      <c r="N1321" s="28"/>
      <c r="R1321" s="202"/>
      <c r="T1321" s="28"/>
      <c r="U1321" s="28"/>
      <c r="V1321" s="28"/>
      <c r="AA1321" s="202"/>
      <c r="AC1321" s="28"/>
      <c r="AD1321" s="28"/>
      <c r="AE1321" s="28"/>
      <c r="AJ1321" s="202"/>
      <c r="AL1321" s="28"/>
      <c r="AM1321" s="28"/>
      <c r="AN1321" s="28"/>
      <c r="AS1321" s="202"/>
      <c r="AU1321" s="28"/>
      <c r="AV1321" s="28"/>
      <c r="AW1321" s="28"/>
      <c r="BB1321" s="202"/>
      <c r="BD1321" s="28"/>
      <c r="BE1321" s="28"/>
      <c r="BF1321" s="28"/>
      <c r="BK1321" s="202"/>
      <c r="BM1321" s="28"/>
      <c r="BN1321" s="28"/>
      <c r="BO1321" s="28"/>
      <c r="BT1321" s="202"/>
      <c r="BV1321" s="28"/>
      <c r="BW1321" s="28"/>
      <c r="BX1321" s="28"/>
      <c r="CC1321" s="202"/>
      <c r="CE1321" s="28"/>
      <c r="CF1321" s="28"/>
      <c r="CG1321" s="28"/>
      <c r="CL1321" s="202"/>
      <c r="CN1321" s="28"/>
      <c r="CO1321" s="28"/>
      <c r="CP1321" s="28"/>
      <c r="CU1321" s="202"/>
      <c r="CW1321" s="28"/>
      <c r="CX1321" s="28"/>
      <c r="CY1321" s="28"/>
      <c r="DD1321" s="202"/>
      <c r="DF1321" s="28"/>
      <c r="DG1321" s="28"/>
      <c r="DH1321" s="28"/>
      <c r="DM1321" s="202"/>
      <c r="DO1321" s="28"/>
      <c r="DP1321" s="28"/>
      <c r="DQ1321" s="28"/>
      <c r="DV1321" s="202"/>
      <c r="DX1321" s="28"/>
      <c r="DY1321" s="28"/>
      <c r="DZ1321" s="28"/>
      <c r="EE1321" s="202"/>
      <c r="EG1321" s="28"/>
      <c r="EH1321" s="28"/>
      <c r="EI1321" s="28"/>
      <c r="EN1321" s="202"/>
      <c r="EP1321" s="28"/>
      <c r="EQ1321" s="28"/>
      <c r="ER1321" s="28"/>
      <c r="EW1321" s="202"/>
      <c r="EY1321" s="28"/>
      <c r="EZ1321" s="28"/>
      <c r="FA1321" s="28"/>
      <c r="FF1321" s="202"/>
      <c r="FH1321" s="28"/>
      <c r="FI1321" s="28"/>
      <c r="FJ1321" s="28"/>
      <c r="FO1321" s="202"/>
      <c r="FQ1321" s="28"/>
      <c r="FR1321" s="28"/>
      <c r="FS1321" s="28"/>
      <c r="FX1321" s="202"/>
      <c r="FZ1321" s="28"/>
      <c r="GA1321" s="28"/>
      <c r="GB1321" s="28"/>
      <c r="GG1321" s="202"/>
      <c r="GI1321" s="28"/>
      <c r="GJ1321" s="28"/>
      <c r="GK1321" s="28"/>
      <c r="GP1321" s="202"/>
      <c r="GR1321" s="28"/>
      <c r="GS1321" s="28"/>
      <c r="GT1321" s="28"/>
      <c r="GY1321" s="202"/>
      <c r="HA1321" s="28"/>
      <c r="HB1321" s="28"/>
      <c r="HC1321" s="28"/>
      <c r="HH1321" s="202"/>
      <c r="HJ1321" s="28"/>
      <c r="HK1321" s="28"/>
      <c r="HL1321" s="28"/>
      <c r="HQ1321" s="28"/>
      <c r="HR1321" s="28"/>
      <c r="HS1321" s="28"/>
      <c r="HT1321" s="28"/>
      <c r="HU1321" s="28"/>
      <c r="HV1321" s="28"/>
      <c r="HW1321" s="28"/>
      <c r="HX1321" s="28"/>
      <c r="HY1321" s="28"/>
      <c r="HZ1321" s="28"/>
      <c r="IA1321" s="28"/>
      <c r="IB1321" s="28"/>
      <c r="IC1321" s="28"/>
      <c r="ID1321" s="28"/>
      <c r="IE1321" s="28"/>
      <c r="IF1321" s="28"/>
      <c r="IG1321" s="28"/>
      <c r="IH1321" s="28"/>
      <c r="II1321" s="28"/>
      <c r="IJ1321" s="28"/>
      <c r="IK1321" s="28"/>
      <c r="IL1321" s="28"/>
      <c r="IM1321" s="28"/>
      <c r="IN1321" s="28"/>
      <c r="IO1321" s="28"/>
      <c r="IP1321" s="28"/>
      <c r="IQ1321" s="28"/>
      <c r="IR1321" s="28"/>
      <c r="IS1321" s="28"/>
      <c r="IT1321" s="28"/>
      <c r="IU1321" s="28"/>
      <c r="IV1321" s="28"/>
    </row>
    <row r="1322" spans="1:256" s="54" customFormat="1" ht="18">
      <c r="A1322" s="364" t="s">
        <v>996</v>
      </c>
      <c r="B1322" s="28"/>
      <c r="C1322" s="292"/>
      <c r="D1322" s="365" t="s">
        <v>129</v>
      </c>
      <c r="E1322" s="54">
        <f t="shared" si="25"/>
        <v>0</v>
      </c>
      <c r="F1322" s="305">
        <f t="shared" si="26"/>
        <v>5</v>
      </c>
      <c r="H1322" s="239"/>
      <c r="I1322" s="28"/>
      <c r="J1322" s="28">
        <v>5</v>
      </c>
      <c r="K1322" s="28"/>
      <c r="L1322" s="300"/>
      <c r="M1322" s="239"/>
      <c r="N1322" s="28"/>
      <c r="R1322" s="202"/>
      <c r="T1322" s="28"/>
      <c r="U1322" s="28"/>
      <c r="V1322" s="28"/>
      <c r="AA1322" s="202"/>
      <c r="AC1322" s="28"/>
      <c r="AD1322" s="28"/>
      <c r="AE1322" s="28"/>
      <c r="AJ1322" s="202"/>
      <c r="AL1322" s="28"/>
      <c r="AM1322" s="28"/>
      <c r="AN1322" s="28"/>
      <c r="AS1322" s="202"/>
      <c r="AU1322" s="28"/>
      <c r="AV1322" s="28"/>
      <c r="AW1322" s="28"/>
      <c r="BB1322" s="202"/>
      <c r="BD1322" s="28"/>
      <c r="BE1322" s="28"/>
      <c r="BF1322" s="28"/>
      <c r="BK1322" s="202"/>
      <c r="BM1322" s="28"/>
      <c r="BN1322" s="28"/>
      <c r="BO1322" s="28"/>
      <c r="BT1322" s="202"/>
      <c r="BV1322" s="28"/>
      <c r="BW1322" s="28"/>
      <c r="BX1322" s="28"/>
      <c r="CC1322" s="202"/>
      <c r="CE1322" s="28"/>
      <c r="CF1322" s="28"/>
      <c r="CG1322" s="28"/>
      <c r="CL1322" s="202"/>
      <c r="CN1322" s="28"/>
      <c r="CO1322" s="28"/>
      <c r="CP1322" s="28"/>
      <c r="CU1322" s="202"/>
      <c r="CW1322" s="28"/>
      <c r="CX1322" s="28"/>
      <c r="CY1322" s="28"/>
      <c r="DD1322" s="202"/>
      <c r="DF1322" s="28"/>
      <c r="DG1322" s="28"/>
      <c r="DH1322" s="28"/>
      <c r="DM1322" s="202"/>
      <c r="DO1322" s="28"/>
      <c r="DP1322" s="28"/>
      <c r="DQ1322" s="28"/>
      <c r="DV1322" s="202"/>
      <c r="DX1322" s="28"/>
      <c r="DY1322" s="28"/>
      <c r="DZ1322" s="28"/>
      <c r="EE1322" s="202"/>
      <c r="EG1322" s="28"/>
      <c r="EH1322" s="28"/>
      <c r="EI1322" s="28"/>
      <c r="EN1322" s="202"/>
      <c r="EP1322" s="28"/>
      <c r="EQ1322" s="28"/>
      <c r="ER1322" s="28"/>
      <c r="EW1322" s="202"/>
      <c r="EY1322" s="28"/>
      <c r="EZ1322" s="28"/>
      <c r="FA1322" s="28"/>
      <c r="FF1322" s="202"/>
      <c r="FH1322" s="28"/>
      <c r="FI1322" s="28"/>
      <c r="FJ1322" s="28"/>
      <c r="FO1322" s="202"/>
      <c r="FQ1322" s="28"/>
      <c r="FR1322" s="28"/>
      <c r="FS1322" s="28"/>
      <c r="FX1322" s="202"/>
      <c r="FZ1322" s="28"/>
      <c r="GA1322" s="28"/>
      <c r="GB1322" s="28"/>
      <c r="GG1322" s="202"/>
      <c r="GI1322" s="28"/>
      <c r="GJ1322" s="28"/>
      <c r="GK1322" s="28"/>
      <c r="GP1322" s="202"/>
      <c r="GR1322" s="28"/>
      <c r="GS1322" s="28"/>
      <c r="GT1322" s="28"/>
      <c r="GY1322" s="202"/>
      <c r="HA1322" s="28"/>
      <c r="HB1322" s="28"/>
      <c r="HC1322" s="28"/>
      <c r="HH1322" s="202"/>
      <c r="HJ1322" s="28"/>
      <c r="HK1322" s="28"/>
      <c r="HL1322" s="28"/>
      <c r="HQ1322" s="28"/>
      <c r="HR1322" s="28"/>
      <c r="HS1322" s="28"/>
      <c r="HT1322" s="28"/>
      <c r="HU1322" s="28"/>
      <c r="HV1322" s="28"/>
      <c r="HW1322" s="28"/>
      <c r="HX1322" s="28"/>
      <c r="HY1322" s="28"/>
      <c r="HZ1322" s="28"/>
      <c r="IA1322" s="28"/>
      <c r="IB1322" s="28"/>
      <c r="IC1322" s="28"/>
      <c r="ID1322" s="28"/>
      <c r="IE1322" s="28"/>
      <c r="IF1322" s="28"/>
      <c r="IG1322" s="28"/>
      <c r="IH1322" s="28"/>
      <c r="II1322" s="28"/>
      <c r="IJ1322" s="28"/>
      <c r="IK1322" s="28"/>
      <c r="IL1322" s="28"/>
      <c r="IM1322" s="28"/>
      <c r="IN1322" s="28"/>
      <c r="IO1322" s="28"/>
      <c r="IP1322" s="28"/>
      <c r="IQ1322" s="28"/>
      <c r="IR1322" s="28"/>
      <c r="IS1322" s="28"/>
      <c r="IT1322" s="28"/>
      <c r="IU1322" s="28"/>
      <c r="IV1322" s="28"/>
    </row>
    <row r="1323" spans="1:256" s="54" customFormat="1" ht="18">
      <c r="A1323" s="364" t="s">
        <v>945</v>
      </c>
      <c r="B1323" s="28"/>
      <c r="C1323" s="292"/>
      <c r="D1323" s="365" t="s">
        <v>129</v>
      </c>
      <c r="E1323" s="54">
        <f t="shared" si="25"/>
        <v>0</v>
      </c>
      <c r="F1323" s="305">
        <f t="shared" si="26"/>
        <v>27</v>
      </c>
      <c r="H1323" s="239"/>
      <c r="I1323" s="28">
        <v>3</v>
      </c>
      <c r="J1323" s="28">
        <v>17</v>
      </c>
      <c r="K1323" s="28">
        <v>7</v>
      </c>
      <c r="L1323" s="300"/>
      <c r="M1323" s="239"/>
      <c r="N1323" s="28"/>
      <c r="R1323" s="202"/>
      <c r="T1323" s="28"/>
      <c r="U1323" s="28"/>
      <c r="V1323" s="28"/>
      <c r="AA1323" s="202"/>
      <c r="AC1323" s="28"/>
      <c r="AD1323" s="28"/>
      <c r="AE1323" s="28"/>
      <c r="AJ1323" s="202"/>
      <c r="AL1323" s="28"/>
      <c r="AM1323" s="28"/>
      <c r="AN1323" s="28"/>
      <c r="AS1323" s="202"/>
      <c r="AU1323" s="28"/>
      <c r="AV1323" s="28"/>
      <c r="AW1323" s="28"/>
      <c r="BB1323" s="202"/>
      <c r="BD1323" s="28"/>
      <c r="BE1323" s="28"/>
      <c r="BF1323" s="28"/>
      <c r="BK1323" s="202"/>
      <c r="BM1323" s="28"/>
      <c r="BN1323" s="28"/>
      <c r="BO1323" s="28"/>
      <c r="BT1323" s="202"/>
      <c r="BV1323" s="28"/>
      <c r="BW1323" s="28"/>
      <c r="BX1323" s="28"/>
      <c r="CC1323" s="202"/>
      <c r="CE1323" s="28"/>
      <c r="CF1323" s="28"/>
      <c r="CG1323" s="28"/>
      <c r="CL1323" s="202"/>
      <c r="CN1323" s="28"/>
      <c r="CO1323" s="28"/>
      <c r="CP1323" s="28"/>
      <c r="CU1323" s="202"/>
      <c r="CW1323" s="28"/>
      <c r="CX1323" s="28"/>
      <c r="CY1323" s="28"/>
      <c r="DD1323" s="202"/>
      <c r="DF1323" s="28"/>
      <c r="DG1323" s="28"/>
      <c r="DH1323" s="28"/>
      <c r="DM1323" s="202"/>
      <c r="DO1323" s="28"/>
      <c r="DP1323" s="28"/>
      <c r="DQ1323" s="28"/>
      <c r="DV1323" s="202"/>
      <c r="DX1323" s="28"/>
      <c r="DY1323" s="28"/>
      <c r="DZ1323" s="28"/>
      <c r="EE1323" s="202"/>
      <c r="EG1323" s="28"/>
      <c r="EH1323" s="28"/>
      <c r="EI1323" s="28"/>
      <c r="EN1323" s="202"/>
      <c r="EP1323" s="28"/>
      <c r="EQ1323" s="28"/>
      <c r="ER1323" s="28"/>
      <c r="EW1323" s="202"/>
      <c r="EY1323" s="28"/>
      <c r="EZ1323" s="28"/>
      <c r="FA1323" s="28"/>
      <c r="FF1323" s="202"/>
      <c r="FH1323" s="28"/>
      <c r="FI1323" s="28"/>
      <c r="FJ1323" s="28"/>
      <c r="FO1323" s="202"/>
      <c r="FQ1323" s="28"/>
      <c r="FR1323" s="28"/>
      <c r="FS1323" s="28"/>
      <c r="FX1323" s="202"/>
      <c r="FZ1323" s="28"/>
      <c r="GA1323" s="28"/>
      <c r="GB1323" s="28"/>
      <c r="GG1323" s="202"/>
      <c r="GI1323" s="28"/>
      <c r="GJ1323" s="28"/>
      <c r="GK1323" s="28"/>
      <c r="GP1323" s="202"/>
      <c r="GR1323" s="28"/>
      <c r="GS1323" s="28"/>
      <c r="GT1323" s="28"/>
      <c r="GY1323" s="202"/>
      <c r="HA1323" s="28"/>
      <c r="HB1323" s="28"/>
      <c r="HC1323" s="28"/>
      <c r="HH1323" s="202"/>
      <c r="HJ1323" s="28"/>
      <c r="HK1323" s="28"/>
      <c r="HL1323" s="28"/>
      <c r="HQ1323" s="28"/>
      <c r="HR1323" s="28"/>
      <c r="HS1323" s="28"/>
      <c r="HT1323" s="28"/>
      <c r="HU1323" s="28"/>
      <c r="HV1323" s="28"/>
      <c r="HW1323" s="28"/>
      <c r="HX1323" s="28"/>
      <c r="HY1323" s="28"/>
      <c r="HZ1323" s="28"/>
      <c r="IA1323" s="28"/>
      <c r="IB1323" s="28"/>
      <c r="IC1323" s="28"/>
      <c r="ID1323" s="28"/>
      <c r="IE1323" s="28"/>
      <c r="IF1323" s="28"/>
      <c r="IG1323" s="28"/>
      <c r="IH1323" s="28"/>
      <c r="II1323" s="28"/>
      <c r="IJ1323" s="28"/>
      <c r="IK1323" s="28"/>
      <c r="IL1323" s="28"/>
      <c r="IM1323" s="28"/>
      <c r="IN1323" s="28"/>
      <c r="IO1323" s="28"/>
      <c r="IP1323" s="28"/>
      <c r="IQ1323" s="28"/>
      <c r="IR1323" s="28"/>
      <c r="IS1323" s="28"/>
      <c r="IT1323" s="28"/>
      <c r="IU1323" s="28"/>
      <c r="IV1323" s="28"/>
    </row>
    <row r="1324" spans="1:256" s="54" customFormat="1" ht="18">
      <c r="A1324" s="364" t="s">
        <v>641</v>
      </c>
      <c r="B1324" s="28"/>
      <c r="C1324" s="292"/>
      <c r="D1324" s="54" t="s">
        <v>134</v>
      </c>
      <c r="E1324" s="54">
        <f t="shared" si="25"/>
        <v>23</v>
      </c>
      <c r="F1324" s="305">
        <f t="shared" si="26"/>
        <v>307</v>
      </c>
      <c r="G1324" s="54">
        <v>121</v>
      </c>
      <c r="H1324" s="300">
        <v>100</v>
      </c>
      <c r="I1324" s="300">
        <v>86</v>
      </c>
      <c r="J1324" s="300"/>
      <c r="K1324" s="300"/>
      <c r="L1324" s="300"/>
      <c r="M1324" s="300"/>
      <c r="N1324" s="28"/>
      <c r="R1324" s="202"/>
      <c r="T1324" s="28"/>
      <c r="U1324" s="28"/>
      <c r="V1324" s="28"/>
      <c r="AA1324" s="202"/>
      <c r="AC1324" s="28"/>
      <c r="AD1324" s="28"/>
      <c r="AE1324" s="28"/>
      <c r="AJ1324" s="202"/>
      <c r="AL1324" s="28"/>
      <c r="AM1324" s="28"/>
      <c r="AN1324" s="28"/>
      <c r="AS1324" s="202"/>
      <c r="AU1324" s="28"/>
      <c r="AV1324" s="28"/>
      <c r="AW1324" s="28"/>
      <c r="BB1324" s="202"/>
      <c r="BD1324" s="28"/>
      <c r="BE1324" s="28"/>
      <c r="BF1324" s="28"/>
      <c r="BK1324" s="202"/>
      <c r="BM1324" s="28"/>
      <c r="BN1324" s="28"/>
      <c r="BO1324" s="28"/>
      <c r="BT1324" s="202"/>
      <c r="BV1324" s="28"/>
      <c r="BW1324" s="28"/>
      <c r="BX1324" s="28"/>
      <c r="CC1324" s="202"/>
      <c r="CE1324" s="28"/>
      <c r="CF1324" s="28"/>
      <c r="CG1324" s="28"/>
      <c r="CL1324" s="202"/>
      <c r="CN1324" s="28"/>
      <c r="CO1324" s="28"/>
      <c r="CP1324" s="28"/>
      <c r="CU1324" s="202"/>
      <c r="CW1324" s="28"/>
      <c r="CX1324" s="28"/>
      <c r="CY1324" s="28"/>
      <c r="DD1324" s="202"/>
      <c r="DF1324" s="28"/>
      <c r="DG1324" s="28"/>
      <c r="DH1324" s="28"/>
      <c r="DM1324" s="202"/>
      <c r="DO1324" s="28"/>
      <c r="DP1324" s="28"/>
      <c r="DQ1324" s="28"/>
      <c r="DV1324" s="202"/>
      <c r="DX1324" s="28"/>
      <c r="DY1324" s="28"/>
      <c r="DZ1324" s="28"/>
      <c r="EE1324" s="202"/>
      <c r="EG1324" s="28"/>
      <c r="EH1324" s="28"/>
      <c r="EI1324" s="28"/>
      <c r="EN1324" s="202"/>
      <c r="EP1324" s="28"/>
      <c r="EQ1324" s="28"/>
      <c r="ER1324" s="28"/>
      <c r="EW1324" s="202"/>
      <c r="EY1324" s="28"/>
      <c r="EZ1324" s="28"/>
      <c r="FA1324" s="28"/>
      <c r="FF1324" s="202"/>
      <c r="FH1324" s="28"/>
      <c r="FI1324" s="28"/>
      <c r="FJ1324" s="28"/>
      <c r="FO1324" s="202"/>
      <c r="FQ1324" s="28"/>
      <c r="FR1324" s="28"/>
      <c r="FS1324" s="28"/>
      <c r="FX1324" s="202"/>
      <c r="FZ1324" s="28"/>
      <c r="GA1324" s="28"/>
      <c r="GB1324" s="28"/>
      <c r="GG1324" s="202"/>
      <c r="GI1324" s="28"/>
      <c r="GJ1324" s="28"/>
      <c r="GK1324" s="28"/>
      <c r="GP1324" s="202"/>
      <c r="GR1324" s="28"/>
      <c r="GS1324" s="28"/>
      <c r="GT1324" s="28"/>
      <c r="GY1324" s="202"/>
      <c r="HA1324" s="28"/>
      <c r="HB1324" s="28"/>
      <c r="HC1324" s="28"/>
      <c r="HH1324" s="202"/>
      <c r="HJ1324" s="28"/>
      <c r="HK1324" s="28"/>
      <c r="HL1324" s="28"/>
      <c r="HQ1324" s="28"/>
      <c r="HR1324" s="28"/>
      <c r="HS1324" s="28"/>
      <c r="HT1324" s="28"/>
      <c r="HU1324" s="28"/>
      <c r="HV1324" s="28"/>
      <c r="HW1324" s="28"/>
      <c r="HX1324" s="28"/>
      <c r="HY1324" s="28"/>
      <c r="HZ1324" s="28"/>
      <c r="IA1324" s="28"/>
      <c r="IB1324" s="28"/>
      <c r="IC1324" s="28"/>
      <c r="ID1324" s="28"/>
      <c r="IE1324" s="28"/>
      <c r="IF1324" s="28"/>
      <c r="IG1324" s="28"/>
      <c r="IH1324" s="28"/>
      <c r="II1324" s="28"/>
      <c r="IJ1324" s="28"/>
      <c r="IK1324" s="28"/>
      <c r="IL1324" s="28"/>
      <c r="IM1324" s="28"/>
      <c r="IN1324" s="28"/>
      <c r="IO1324" s="28"/>
      <c r="IP1324" s="28"/>
      <c r="IQ1324" s="28"/>
      <c r="IR1324" s="28"/>
      <c r="IS1324" s="28"/>
      <c r="IT1324" s="28"/>
      <c r="IU1324" s="28"/>
      <c r="IV1324" s="28"/>
    </row>
    <row r="1325" spans="1:256" s="54" customFormat="1" ht="18">
      <c r="A1325" s="364" t="s">
        <v>1323</v>
      </c>
      <c r="B1325" s="292"/>
      <c r="C1325" s="292"/>
      <c r="D1325" s="54" t="s">
        <v>132</v>
      </c>
      <c r="E1325" s="54">
        <f t="shared" si="25"/>
        <v>1</v>
      </c>
      <c r="F1325" s="305">
        <f t="shared" si="26"/>
        <v>12</v>
      </c>
      <c r="H1325" s="28">
        <v>12</v>
      </c>
      <c r="I1325" s="28"/>
      <c r="J1325" s="28"/>
      <c r="K1325" s="28"/>
      <c r="L1325" s="300"/>
      <c r="M1325" s="28"/>
      <c r="N1325" s="28"/>
      <c r="R1325" s="202"/>
      <c r="T1325" s="28"/>
      <c r="U1325" s="28"/>
      <c r="V1325" s="28"/>
      <c r="AA1325" s="202"/>
      <c r="AC1325" s="28"/>
      <c r="AD1325" s="28"/>
      <c r="AE1325" s="28"/>
      <c r="AJ1325" s="202"/>
      <c r="AL1325" s="28"/>
      <c r="AM1325" s="28"/>
      <c r="AN1325" s="28"/>
      <c r="AS1325" s="202"/>
      <c r="AU1325" s="28"/>
      <c r="AV1325" s="28"/>
      <c r="AW1325" s="28"/>
      <c r="BB1325" s="202"/>
      <c r="BD1325" s="28"/>
      <c r="BE1325" s="28"/>
      <c r="BF1325" s="28"/>
      <c r="BK1325" s="202"/>
      <c r="BM1325" s="28"/>
      <c r="BN1325" s="28"/>
      <c r="BO1325" s="28"/>
      <c r="BT1325" s="202"/>
      <c r="BV1325" s="28"/>
      <c r="BW1325" s="28"/>
      <c r="BX1325" s="28"/>
      <c r="CC1325" s="202"/>
      <c r="CE1325" s="28"/>
      <c r="CF1325" s="28"/>
      <c r="CG1325" s="28"/>
      <c r="CL1325" s="202"/>
      <c r="CN1325" s="28"/>
      <c r="CO1325" s="28"/>
      <c r="CP1325" s="28"/>
      <c r="CU1325" s="202"/>
      <c r="CW1325" s="28"/>
      <c r="CX1325" s="28"/>
      <c r="CY1325" s="28"/>
      <c r="DD1325" s="202"/>
      <c r="DF1325" s="28"/>
      <c r="DG1325" s="28"/>
      <c r="DH1325" s="28"/>
      <c r="DM1325" s="202"/>
      <c r="DO1325" s="28"/>
      <c r="DP1325" s="28"/>
      <c r="DQ1325" s="28"/>
      <c r="DV1325" s="202"/>
      <c r="DX1325" s="28"/>
      <c r="DY1325" s="28"/>
      <c r="DZ1325" s="28"/>
      <c r="EE1325" s="202"/>
      <c r="EG1325" s="28"/>
      <c r="EH1325" s="28"/>
      <c r="EI1325" s="28"/>
      <c r="EN1325" s="202"/>
      <c r="EP1325" s="28"/>
      <c r="EQ1325" s="28"/>
      <c r="ER1325" s="28"/>
      <c r="EW1325" s="202"/>
      <c r="EY1325" s="28"/>
      <c r="EZ1325" s="28"/>
      <c r="FA1325" s="28"/>
      <c r="FF1325" s="202"/>
      <c r="FH1325" s="28"/>
      <c r="FI1325" s="28"/>
      <c r="FJ1325" s="28"/>
      <c r="FO1325" s="202"/>
      <c r="FQ1325" s="28"/>
      <c r="FR1325" s="28"/>
      <c r="FS1325" s="28"/>
      <c r="FX1325" s="202"/>
      <c r="FZ1325" s="28"/>
      <c r="GA1325" s="28"/>
      <c r="GB1325" s="28"/>
      <c r="GG1325" s="202"/>
      <c r="GI1325" s="28"/>
      <c r="GJ1325" s="28"/>
      <c r="GK1325" s="28"/>
      <c r="GP1325" s="202"/>
      <c r="GR1325" s="28"/>
      <c r="GS1325" s="28"/>
      <c r="GT1325" s="28"/>
      <c r="GY1325" s="202"/>
      <c r="HA1325" s="28"/>
      <c r="HB1325" s="28"/>
      <c r="HC1325" s="28"/>
      <c r="HH1325" s="202"/>
      <c r="HJ1325" s="28"/>
      <c r="HK1325" s="28"/>
      <c r="HL1325" s="28"/>
      <c r="HQ1325" s="28"/>
      <c r="HR1325" s="28"/>
      <c r="HS1325" s="28"/>
      <c r="HT1325" s="28"/>
      <c r="HU1325" s="28"/>
      <c r="HV1325" s="28"/>
      <c r="HW1325" s="28"/>
      <c r="HX1325" s="28"/>
      <c r="HY1325" s="28"/>
      <c r="HZ1325" s="28"/>
      <c r="IA1325" s="28"/>
      <c r="IB1325" s="28"/>
      <c r="IC1325" s="28"/>
      <c r="ID1325" s="28"/>
      <c r="IE1325" s="28"/>
      <c r="IF1325" s="28"/>
      <c r="IG1325" s="28"/>
      <c r="IH1325" s="28"/>
      <c r="II1325" s="28"/>
      <c r="IJ1325" s="28"/>
      <c r="IK1325" s="28"/>
      <c r="IL1325" s="28"/>
      <c r="IM1325" s="28"/>
      <c r="IN1325" s="28"/>
      <c r="IO1325" s="28"/>
      <c r="IP1325" s="28"/>
      <c r="IQ1325" s="28"/>
      <c r="IR1325" s="28"/>
      <c r="IS1325" s="28"/>
      <c r="IT1325" s="28"/>
      <c r="IU1325" s="28"/>
      <c r="IV1325" s="28"/>
    </row>
    <row r="1326" spans="1:256" s="54" customFormat="1" ht="18">
      <c r="A1326" s="364" t="s">
        <v>2459</v>
      </c>
      <c r="B1326" s="28"/>
      <c r="C1326" s="292"/>
      <c r="D1326" s="365" t="s">
        <v>129</v>
      </c>
      <c r="E1326" s="54">
        <f t="shared" si="25"/>
        <v>0</v>
      </c>
      <c r="F1326" s="305">
        <f t="shared" si="26"/>
        <v>0</v>
      </c>
      <c r="H1326" s="239"/>
      <c r="I1326" s="28"/>
      <c r="J1326" s="28"/>
      <c r="K1326" s="28"/>
      <c r="L1326" s="300"/>
      <c r="M1326" s="239"/>
      <c r="N1326" s="28"/>
      <c r="R1326" s="202"/>
      <c r="T1326" s="28"/>
      <c r="U1326" s="28"/>
      <c r="V1326" s="28"/>
      <c r="AA1326" s="202"/>
      <c r="AC1326" s="28"/>
      <c r="AD1326" s="28"/>
      <c r="AE1326" s="28"/>
      <c r="AJ1326" s="202"/>
      <c r="AL1326" s="28"/>
      <c r="AM1326" s="28"/>
      <c r="AN1326" s="28"/>
      <c r="AS1326" s="202"/>
      <c r="AU1326" s="28"/>
      <c r="AV1326" s="28"/>
      <c r="AW1326" s="28"/>
      <c r="BB1326" s="202"/>
      <c r="BD1326" s="28"/>
      <c r="BE1326" s="28"/>
      <c r="BF1326" s="28"/>
      <c r="BK1326" s="202"/>
      <c r="BM1326" s="28"/>
      <c r="BN1326" s="28"/>
      <c r="BO1326" s="28"/>
      <c r="BT1326" s="202"/>
      <c r="BV1326" s="28"/>
      <c r="BW1326" s="28"/>
      <c r="BX1326" s="28"/>
      <c r="CC1326" s="202"/>
      <c r="CE1326" s="28"/>
      <c r="CF1326" s="28"/>
      <c r="CG1326" s="28"/>
      <c r="CL1326" s="202"/>
      <c r="CN1326" s="28"/>
      <c r="CO1326" s="28"/>
      <c r="CP1326" s="28"/>
      <c r="CU1326" s="202"/>
      <c r="CW1326" s="28"/>
      <c r="CX1326" s="28"/>
      <c r="CY1326" s="28"/>
      <c r="DD1326" s="202"/>
      <c r="DF1326" s="28"/>
      <c r="DG1326" s="28"/>
      <c r="DH1326" s="28"/>
      <c r="DM1326" s="202"/>
      <c r="DO1326" s="28"/>
      <c r="DP1326" s="28"/>
      <c r="DQ1326" s="28"/>
      <c r="DV1326" s="202"/>
      <c r="DX1326" s="28"/>
      <c r="DY1326" s="28"/>
      <c r="DZ1326" s="28"/>
      <c r="EE1326" s="202"/>
      <c r="EG1326" s="28"/>
      <c r="EH1326" s="28"/>
      <c r="EI1326" s="28"/>
      <c r="EN1326" s="202"/>
      <c r="EP1326" s="28"/>
      <c r="EQ1326" s="28"/>
      <c r="ER1326" s="28"/>
      <c r="EW1326" s="202"/>
      <c r="EY1326" s="28"/>
      <c r="EZ1326" s="28"/>
      <c r="FA1326" s="28"/>
      <c r="FF1326" s="202"/>
      <c r="FH1326" s="28"/>
      <c r="FI1326" s="28"/>
      <c r="FJ1326" s="28"/>
      <c r="FO1326" s="202"/>
      <c r="FQ1326" s="28"/>
      <c r="FR1326" s="28"/>
      <c r="FS1326" s="28"/>
      <c r="FX1326" s="202"/>
      <c r="FZ1326" s="28"/>
      <c r="GA1326" s="28"/>
      <c r="GB1326" s="28"/>
      <c r="GG1326" s="202"/>
      <c r="GI1326" s="28"/>
      <c r="GJ1326" s="28"/>
      <c r="GK1326" s="28"/>
      <c r="GP1326" s="202"/>
      <c r="GR1326" s="28"/>
      <c r="GS1326" s="28"/>
      <c r="GT1326" s="28"/>
      <c r="GY1326" s="202"/>
      <c r="HA1326" s="28"/>
      <c r="HB1326" s="28"/>
      <c r="HC1326" s="28"/>
      <c r="HH1326" s="202"/>
      <c r="HJ1326" s="28"/>
      <c r="HK1326" s="28"/>
      <c r="HL1326" s="28"/>
      <c r="HQ1326" s="28"/>
      <c r="HR1326" s="28"/>
      <c r="HS1326" s="28"/>
      <c r="HT1326" s="28"/>
      <c r="HU1326" s="28"/>
      <c r="HV1326" s="28"/>
      <c r="HW1326" s="28"/>
      <c r="HX1326" s="28"/>
      <c r="HY1326" s="28"/>
      <c r="HZ1326" s="28"/>
      <c r="IA1326" s="28"/>
      <c r="IB1326" s="28"/>
      <c r="IC1326" s="28"/>
      <c r="ID1326" s="28"/>
      <c r="IE1326" s="28"/>
      <c r="IF1326" s="28"/>
      <c r="IG1326" s="28"/>
      <c r="IH1326" s="28"/>
      <c r="II1326" s="28"/>
      <c r="IJ1326" s="28"/>
      <c r="IK1326" s="28"/>
      <c r="IL1326" s="28"/>
      <c r="IM1326" s="28"/>
      <c r="IN1326" s="28"/>
      <c r="IO1326" s="28"/>
      <c r="IP1326" s="28"/>
      <c r="IQ1326" s="28"/>
      <c r="IR1326" s="28"/>
      <c r="IS1326" s="28"/>
      <c r="IT1326" s="28"/>
      <c r="IU1326" s="28"/>
      <c r="IV1326" s="28"/>
    </row>
    <row r="1327" spans="1:256" s="54" customFormat="1" ht="18">
      <c r="A1327" s="364" t="s">
        <v>2286</v>
      </c>
      <c r="B1327" s="28"/>
      <c r="C1327" s="292"/>
      <c r="D1327" s="54" t="s">
        <v>134</v>
      </c>
      <c r="E1327" s="54">
        <f t="shared" si="25"/>
        <v>8</v>
      </c>
      <c r="F1327" s="305">
        <f t="shared" si="26"/>
        <v>351</v>
      </c>
      <c r="G1327" s="54">
        <v>18</v>
      </c>
      <c r="H1327" s="28">
        <v>87</v>
      </c>
      <c r="I1327" s="28">
        <v>203</v>
      </c>
      <c r="J1327" s="28">
        <v>38</v>
      </c>
      <c r="K1327" s="28">
        <v>5</v>
      </c>
      <c r="L1327" s="300"/>
      <c r="M1327" s="28"/>
      <c r="N1327" s="28"/>
      <c r="R1327" s="202"/>
      <c r="T1327" s="28"/>
      <c r="U1327" s="28"/>
      <c r="V1327" s="28"/>
      <c r="AA1327" s="202"/>
      <c r="AC1327" s="28"/>
      <c r="AD1327" s="28"/>
      <c r="AE1327" s="28"/>
      <c r="AJ1327" s="202"/>
      <c r="AL1327" s="28"/>
      <c r="AM1327" s="28"/>
      <c r="AN1327" s="28"/>
      <c r="AS1327" s="202"/>
      <c r="AU1327" s="28"/>
      <c r="AV1327" s="28"/>
      <c r="AW1327" s="28"/>
      <c r="BB1327" s="202"/>
      <c r="BD1327" s="28"/>
      <c r="BE1327" s="28"/>
      <c r="BF1327" s="28"/>
      <c r="BK1327" s="202"/>
      <c r="BM1327" s="28"/>
      <c r="BN1327" s="28"/>
      <c r="BO1327" s="28"/>
      <c r="BT1327" s="202"/>
      <c r="BV1327" s="28"/>
      <c r="BW1327" s="28"/>
      <c r="BX1327" s="28"/>
      <c r="CC1327" s="202"/>
      <c r="CE1327" s="28"/>
      <c r="CF1327" s="28"/>
      <c r="CG1327" s="28"/>
      <c r="CL1327" s="202"/>
      <c r="CN1327" s="28"/>
      <c r="CO1327" s="28"/>
      <c r="CP1327" s="28"/>
      <c r="CU1327" s="202"/>
      <c r="CW1327" s="28"/>
      <c r="CX1327" s="28"/>
      <c r="CY1327" s="28"/>
      <c r="DD1327" s="202"/>
      <c r="DF1327" s="28"/>
      <c r="DG1327" s="28"/>
      <c r="DH1327" s="28"/>
      <c r="DM1327" s="202"/>
      <c r="DO1327" s="28"/>
      <c r="DP1327" s="28"/>
      <c r="DQ1327" s="28"/>
      <c r="DV1327" s="202"/>
      <c r="DX1327" s="28"/>
      <c r="DY1327" s="28"/>
      <c r="DZ1327" s="28"/>
      <c r="EE1327" s="202"/>
      <c r="EG1327" s="28"/>
      <c r="EH1327" s="28"/>
      <c r="EI1327" s="28"/>
      <c r="EN1327" s="202"/>
      <c r="EP1327" s="28"/>
      <c r="EQ1327" s="28"/>
      <c r="ER1327" s="28"/>
      <c r="EW1327" s="202"/>
      <c r="EY1327" s="28"/>
      <c r="EZ1327" s="28"/>
      <c r="FA1327" s="28"/>
      <c r="FF1327" s="202"/>
      <c r="FH1327" s="28"/>
      <c r="FI1327" s="28"/>
      <c r="FJ1327" s="28"/>
      <c r="FO1327" s="202"/>
      <c r="FQ1327" s="28"/>
      <c r="FR1327" s="28"/>
      <c r="FS1327" s="28"/>
      <c r="FX1327" s="202"/>
      <c r="FZ1327" s="28"/>
      <c r="GA1327" s="28"/>
      <c r="GB1327" s="28"/>
      <c r="GG1327" s="202"/>
      <c r="GI1327" s="28"/>
      <c r="GJ1327" s="28"/>
      <c r="GK1327" s="28"/>
      <c r="GP1327" s="202"/>
      <c r="GR1327" s="28"/>
      <c r="GS1327" s="28"/>
      <c r="GT1327" s="28"/>
      <c r="GY1327" s="202"/>
      <c r="HA1327" s="28"/>
      <c r="HB1327" s="28"/>
      <c r="HC1327" s="28"/>
      <c r="HH1327" s="202"/>
      <c r="HJ1327" s="28"/>
      <c r="HK1327" s="28"/>
      <c r="HL1327" s="28"/>
      <c r="HQ1327" s="28"/>
      <c r="HR1327" s="28"/>
      <c r="HS1327" s="28"/>
      <c r="HT1327" s="28"/>
      <c r="HU1327" s="28"/>
      <c r="HV1327" s="28"/>
      <c r="HW1327" s="28"/>
      <c r="HX1327" s="28"/>
      <c r="HY1327" s="28"/>
      <c r="HZ1327" s="28"/>
      <c r="IA1327" s="28"/>
      <c r="IB1327" s="28"/>
      <c r="IC1327" s="28"/>
      <c r="ID1327" s="28"/>
      <c r="IE1327" s="28"/>
      <c r="IF1327" s="28"/>
      <c r="IG1327" s="28"/>
      <c r="IH1327" s="28"/>
      <c r="II1327" s="28"/>
      <c r="IJ1327" s="28"/>
      <c r="IK1327" s="28"/>
      <c r="IL1327" s="28"/>
      <c r="IM1327" s="28"/>
      <c r="IN1327" s="28"/>
      <c r="IO1327" s="28"/>
      <c r="IP1327" s="28"/>
      <c r="IQ1327" s="28"/>
      <c r="IR1327" s="28"/>
      <c r="IS1327" s="28"/>
      <c r="IT1327" s="28"/>
      <c r="IU1327" s="28"/>
      <c r="IV1327" s="28"/>
    </row>
    <row r="1328" spans="1:256" s="54" customFormat="1" ht="18">
      <c r="A1328" s="364" t="s">
        <v>518</v>
      </c>
      <c r="B1328" s="292"/>
      <c r="C1328" s="292"/>
      <c r="D1328" s="54" t="s">
        <v>131</v>
      </c>
      <c r="E1328" s="54">
        <f t="shared" si="25"/>
        <v>1</v>
      </c>
      <c r="F1328" s="305">
        <f t="shared" si="26"/>
        <v>231</v>
      </c>
      <c r="H1328" s="239">
        <v>188</v>
      </c>
      <c r="I1328" s="28">
        <v>25</v>
      </c>
      <c r="J1328" s="28">
        <v>8</v>
      </c>
      <c r="K1328" s="28">
        <v>10</v>
      </c>
      <c r="L1328" s="300"/>
      <c r="M1328" s="239"/>
      <c r="N1328" s="28"/>
      <c r="R1328" s="202"/>
      <c r="T1328" s="28"/>
      <c r="U1328" s="28"/>
      <c r="V1328" s="28"/>
      <c r="AA1328" s="202"/>
      <c r="AC1328" s="28"/>
      <c r="AD1328" s="28"/>
      <c r="AE1328" s="28"/>
      <c r="AJ1328" s="202"/>
      <c r="AL1328" s="28"/>
      <c r="AM1328" s="28"/>
      <c r="AN1328" s="28"/>
      <c r="AS1328" s="202"/>
      <c r="AU1328" s="28"/>
      <c r="AV1328" s="28"/>
      <c r="AW1328" s="28"/>
      <c r="BB1328" s="202"/>
      <c r="BD1328" s="28"/>
      <c r="BE1328" s="28"/>
      <c r="BF1328" s="28"/>
      <c r="BK1328" s="202"/>
      <c r="BM1328" s="28"/>
      <c r="BN1328" s="28"/>
      <c r="BO1328" s="28"/>
      <c r="BT1328" s="202"/>
      <c r="BV1328" s="28"/>
      <c r="BW1328" s="28"/>
      <c r="BX1328" s="28"/>
      <c r="CC1328" s="202"/>
      <c r="CE1328" s="28"/>
      <c r="CF1328" s="28"/>
      <c r="CG1328" s="28"/>
      <c r="CL1328" s="202"/>
      <c r="CN1328" s="28"/>
      <c r="CO1328" s="28"/>
      <c r="CP1328" s="28"/>
      <c r="CU1328" s="202"/>
      <c r="CW1328" s="28"/>
      <c r="CX1328" s="28"/>
      <c r="CY1328" s="28"/>
      <c r="DD1328" s="202"/>
      <c r="DF1328" s="28"/>
      <c r="DG1328" s="28"/>
      <c r="DH1328" s="28"/>
      <c r="DM1328" s="202"/>
      <c r="DO1328" s="28"/>
      <c r="DP1328" s="28"/>
      <c r="DQ1328" s="28"/>
      <c r="DV1328" s="202"/>
      <c r="DX1328" s="28"/>
      <c r="DY1328" s="28"/>
      <c r="DZ1328" s="28"/>
      <c r="EE1328" s="202"/>
      <c r="EG1328" s="28"/>
      <c r="EH1328" s="28"/>
      <c r="EI1328" s="28"/>
      <c r="EN1328" s="202"/>
      <c r="EP1328" s="28"/>
      <c r="EQ1328" s="28"/>
      <c r="ER1328" s="28"/>
      <c r="EW1328" s="202"/>
      <c r="EY1328" s="28"/>
      <c r="EZ1328" s="28"/>
      <c r="FA1328" s="28"/>
      <c r="FF1328" s="202"/>
      <c r="FH1328" s="28"/>
      <c r="FI1328" s="28"/>
      <c r="FJ1328" s="28"/>
      <c r="FO1328" s="202"/>
      <c r="FQ1328" s="28"/>
      <c r="FR1328" s="28"/>
      <c r="FS1328" s="28"/>
      <c r="FX1328" s="202"/>
      <c r="FZ1328" s="28"/>
      <c r="GA1328" s="28"/>
      <c r="GB1328" s="28"/>
      <c r="GG1328" s="202"/>
      <c r="GI1328" s="28"/>
      <c r="GJ1328" s="28"/>
      <c r="GK1328" s="28"/>
      <c r="GP1328" s="202"/>
      <c r="GR1328" s="28"/>
      <c r="GS1328" s="28"/>
      <c r="GT1328" s="28"/>
      <c r="GY1328" s="202"/>
      <c r="HA1328" s="28"/>
      <c r="HB1328" s="28"/>
      <c r="HC1328" s="28"/>
      <c r="HH1328" s="202"/>
      <c r="HJ1328" s="28"/>
      <c r="HK1328" s="28"/>
      <c r="HL1328" s="28"/>
      <c r="HQ1328" s="28"/>
      <c r="HR1328" s="28"/>
      <c r="HS1328" s="28"/>
      <c r="HT1328" s="28"/>
      <c r="HU1328" s="28"/>
      <c r="HV1328" s="28"/>
      <c r="HW1328" s="28"/>
      <c r="HX1328" s="28"/>
      <c r="HY1328" s="28"/>
      <c r="HZ1328" s="28"/>
      <c r="IA1328" s="28"/>
      <c r="IB1328" s="28"/>
      <c r="IC1328" s="28"/>
      <c r="ID1328" s="28"/>
      <c r="IE1328" s="28"/>
      <c r="IF1328" s="28"/>
      <c r="IG1328" s="28"/>
      <c r="IH1328" s="28"/>
      <c r="II1328" s="28"/>
      <c r="IJ1328" s="28"/>
      <c r="IK1328" s="28"/>
      <c r="IL1328" s="28"/>
      <c r="IM1328" s="28"/>
      <c r="IN1328" s="28"/>
      <c r="IO1328" s="28"/>
      <c r="IP1328" s="28"/>
      <c r="IQ1328" s="28"/>
      <c r="IR1328" s="28"/>
      <c r="IS1328" s="28"/>
      <c r="IT1328" s="28"/>
      <c r="IU1328" s="28"/>
      <c r="IV1328" s="28"/>
    </row>
    <row r="1329" spans="1:256" s="54" customFormat="1" ht="18">
      <c r="A1329" s="364" t="s">
        <v>1378</v>
      </c>
      <c r="B1329" s="28"/>
      <c r="C1329" s="292"/>
      <c r="D1329" s="365" t="s">
        <v>129</v>
      </c>
      <c r="E1329" s="54">
        <f t="shared" si="25"/>
        <v>0</v>
      </c>
      <c r="F1329" s="305">
        <f t="shared" si="26"/>
        <v>0</v>
      </c>
      <c r="H1329" s="28"/>
      <c r="I1329" s="28"/>
      <c r="J1329" s="28"/>
      <c r="K1329" s="28"/>
      <c r="L1329" s="28"/>
      <c r="M1329" s="239"/>
      <c r="N1329" s="28"/>
      <c r="R1329" s="202"/>
      <c r="T1329" s="28"/>
      <c r="U1329" s="28"/>
      <c r="V1329" s="28"/>
      <c r="AA1329" s="202"/>
      <c r="AC1329" s="28"/>
      <c r="AD1329" s="28"/>
      <c r="AE1329" s="28"/>
      <c r="AJ1329" s="202"/>
      <c r="AL1329" s="28"/>
      <c r="AM1329" s="28"/>
      <c r="AN1329" s="28"/>
      <c r="AS1329" s="202"/>
      <c r="AU1329" s="28"/>
      <c r="AV1329" s="28"/>
      <c r="AW1329" s="28"/>
      <c r="BB1329" s="202"/>
      <c r="BD1329" s="28"/>
      <c r="BE1329" s="28"/>
      <c r="BF1329" s="28"/>
      <c r="BK1329" s="202"/>
      <c r="BM1329" s="28"/>
      <c r="BN1329" s="28"/>
      <c r="BO1329" s="28"/>
      <c r="BT1329" s="202"/>
      <c r="BV1329" s="28"/>
      <c r="BW1329" s="28"/>
      <c r="BX1329" s="28"/>
      <c r="CC1329" s="202"/>
      <c r="CE1329" s="28"/>
      <c r="CF1329" s="28"/>
      <c r="CG1329" s="28"/>
      <c r="CL1329" s="202"/>
      <c r="CN1329" s="28"/>
      <c r="CO1329" s="28"/>
      <c r="CP1329" s="28"/>
      <c r="CU1329" s="202"/>
      <c r="CW1329" s="28"/>
      <c r="CX1329" s="28"/>
      <c r="CY1329" s="28"/>
      <c r="DD1329" s="202"/>
      <c r="DF1329" s="28"/>
      <c r="DG1329" s="28"/>
      <c r="DH1329" s="28"/>
      <c r="DM1329" s="202"/>
      <c r="DO1329" s="28"/>
      <c r="DP1329" s="28"/>
      <c r="DQ1329" s="28"/>
      <c r="DV1329" s="202"/>
      <c r="DX1329" s="28"/>
      <c r="DY1329" s="28"/>
      <c r="DZ1329" s="28"/>
      <c r="EE1329" s="202"/>
      <c r="EG1329" s="28"/>
      <c r="EH1329" s="28"/>
      <c r="EI1329" s="28"/>
      <c r="EN1329" s="202"/>
      <c r="EP1329" s="28"/>
      <c r="EQ1329" s="28"/>
      <c r="ER1329" s="28"/>
      <c r="EW1329" s="202"/>
      <c r="EY1329" s="28"/>
      <c r="EZ1329" s="28"/>
      <c r="FA1329" s="28"/>
      <c r="FF1329" s="202"/>
      <c r="FH1329" s="28"/>
      <c r="FI1329" s="28"/>
      <c r="FJ1329" s="28"/>
      <c r="FO1329" s="202"/>
      <c r="FQ1329" s="28"/>
      <c r="FR1329" s="28"/>
      <c r="FS1329" s="28"/>
      <c r="FX1329" s="202"/>
      <c r="FZ1329" s="28"/>
      <c r="GA1329" s="28"/>
      <c r="GB1329" s="28"/>
      <c r="GG1329" s="202"/>
      <c r="GI1329" s="28"/>
      <c r="GJ1329" s="28"/>
      <c r="GK1329" s="28"/>
      <c r="GP1329" s="202"/>
      <c r="GR1329" s="28"/>
      <c r="GS1329" s="28"/>
      <c r="GT1329" s="28"/>
      <c r="GY1329" s="202"/>
      <c r="HA1329" s="28"/>
      <c r="HB1329" s="28"/>
      <c r="HC1329" s="28"/>
      <c r="HH1329" s="202"/>
      <c r="HJ1329" s="28"/>
      <c r="HK1329" s="28"/>
      <c r="HL1329" s="28"/>
      <c r="HQ1329" s="28"/>
      <c r="HR1329" s="28"/>
      <c r="HS1329" s="28"/>
      <c r="HT1329" s="28"/>
      <c r="HU1329" s="28"/>
      <c r="HV1329" s="28"/>
      <c r="HW1329" s="28"/>
      <c r="HX1329" s="28"/>
      <c r="HY1329" s="28"/>
      <c r="HZ1329" s="28"/>
      <c r="IA1329" s="28"/>
      <c r="IB1329" s="28"/>
      <c r="IC1329" s="28"/>
      <c r="ID1329" s="28"/>
      <c r="IE1329" s="28"/>
      <c r="IF1329" s="28"/>
      <c r="IG1329" s="28"/>
      <c r="IH1329" s="28"/>
      <c r="II1329" s="28"/>
      <c r="IJ1329" s="28"/>
      <c r="IK1329" s="28"/>
      <c r="IL1329" s="28"/>
      <c r="IM1329" s="28"/>
      <c r="IN1329" s="28"/>
      <c r="IO1329" s="28"/>
      <c r="IP1329" s="28"/>
      <c r="IQ1329" s="28"/>
      <c r="IR1329" s="28"/>
      <c r="IS1329" s="28"/>
      <c r="IT1329" s="28"/>
      <c r="IU1329" s="28"/>
      <c r="IV1329" s="28"/>
    </row>
    <row r="1330" spans="1:256" s="54" customFormat="1" ht="18">
      <c r="A1330" s="364" t="s">
        <v>2460</v>
      </c>
      <c r="B1330" s="28"/>
      <c r="C1330" s="292"/>
      <c r="D1330" s="365" t="s">
        <v>129</v>
      </c>
      <c r="E1330" s="54">
        <f t="shared" si="25"/>
        <v>0</v>
      </c>
      <c r="F1330" s="305">
        <f t="shared" si="26"/>
        <v>0</v>
      </c>
      <c r="H1330" s="28"/>
      <c r="I1330" s="28"/>
      <c r="J1330" s="28"/>
      <c r="K1330" s="28"/>
      <c r="L1330" s="28"/>
      <c r="M1330" s="239"/>
      <c r="N1330" s="28"/>
      <c r="R1330" s="202"/>
      <c r="T1330" s="28"/>
      <c r="U1330" s="28"/>
      <c r="V1330" s="28"/>
      <c r="AA1330" s="202"/>
      <c r="AC1330" s="28"/>
      <c r="AD1330" s="28"/>
      <c r="AE1330" s="28"/>
      <c r="AJ1330" s="202"/>
      <c r="AL1330" s="28"/>
      <c r="AM1330" s="28"/>
      <c r="AN1330" s="28"/>
      <c r="AS1330" s="202"/>
      <c r="AU1330" s="28"/>
      <c r="AV1330" s="28"/>
      <c r="AW1330" s="28"/>
      <c r="BB1330" s="202"/>
      <c r="BD1330" s="28"/>
      <c r="BE1330" s="28"/>
      <c r="BF1330" s="28"/>
      <c r="BK1330" s="202"/>
      <c r="BM1330" s="28"/>
      <c r="BN1330" s="28"/>
      <c r="BO1330" s="28"/>
      <c r="BT1330" s="202"/>
      <c r="BV1330" s="28"/>
      <c r="BW1330" s="28"/>
      <c r="BX1330" s="28"/>
      <c r="CC1330" s="202"/>
      <c r="CE1330" s="28"/>
      <c r="CF1330" s="28"/>
      <c r="CG1330" s="28"/>
      <c r="CL1330" s="202"/>
      <c r="CN1330" s="28"/>
      <c r="CO1330" s="28"/>
      <c r="CP1330" s="28"/>
      <c r="CU1330" s="202"/>
      <c r="CW1330" s="28"/>
      <c r="CX1330" s="28"/>
      <c r="CY1330" s="28"/>
      <c r="DD1330" s="202"/>
      <c r="DF1330" s="28"/>
      <c r="DG1330" s="28"/>
      <c r="DH1330" s="28"/>
      <c r="DM1330" s="202"/>
      <c r="DO1330" s="28"/>
      <c r="DP1330" s="28"/>
      <c r="DQ1330" s="28"/>
      <c r="DV1330" s="202"/>
      <c r="DX1330" s="28"/>
      <c r="DY1330" s="28"/>
      <c r="DZ1330" s="28"/>
      <c r="EE1330" s="202"/>
      <c r="EG1330" s="28"/>
      <c r="EH1330" s="28"/>
      <c r="EI1330" s="28"/>
      <c r="EN1330" s="202"/>
      <c r="EP1330" s="28"/>
      <c r="EQ1330" s="28"/>
      <c r="ER1330" s="28"/>
      <c r="EW1330" s="202"/>
      <c r="EY1330" s="28"/>
      <c r="EZ1330" s="28"/>
      <c r="FA1330" s="28"/>
      <c r="FF1330" s="202"/>
      <c r="FH1330" s="28"/>
      <c r="FI1330" s="28"/>
      <c r="FJ1330" s="28"/>
      <c r="FO1330" s="202"/>
      <c r="FQ1330" s="28"/>
      <c r="FR1330" s="28"/>
      <c r="FS1330" s="28"/>
      <c r="FX1330" s="202"/>
      <c r="FZ1330" s="28"/>
      <c r="GA1330" s="28"/>
      <c r="GB1330" s="28"/>
      <c r="GG1330" s="202"/>
      <c r="GI1330" s="28"/>
      <c r="GJ1330" s="28"/>
      <c r="GK1330" s="28"/>
      <c r="GP1330" s="202"/>
      <c r="GR1330" s="28"/>
      <c r="GS1330" s="28"/>
      <c r="GT1330" s="28"/>
      <c r="GY1330" s="202"/>
      <c r="HA1330" s="28"/>
      <c r="HB1330" s="28"/>
      <c r="HC1330" s="28"/>
      <c r="HH1330" s="202"/>
      <c r="HJ1330" s="28"/>
      <c r="HK1330" s="28"/>
      <c r="HL1330" s="28"/>
      <c r="HQ1330" s="28"/>
      <c r="HR1330" s="28"/>
      <c r="HS1330" s="28"/>
      <c r="HT1330" s="28"/>
      <c r="HU1330" s="28"/>
      <c r="HV1330" s="28"/>
      <c r="HW1330" s="28"/>
      <c r="HX1330" s="28"/>
      <c r="HY1330" s="28"/>
      <c r="HZ1330" s="28"/>
      <c r="IA1330" s="28"/>
      <c r="IB1330" s="28"/>
      <c r="IC1330" s="28"/>
      <c r="ID1330" s="28"/>
      <c r="IE1330" s="28"/>
      <c r="IF1330" s="28"/>
      <c r="IG1330" s="28"/>
      <c r="IH1330" s="28"/>
      <c r="II1330" s="28"/>
      <c r="IJ1330" s="28"/>
      <c r="IK1330" s="28"/>
      <c r="IL1330" s="28"/>
      <c r="IM1330" s="28"/>
      <c r="IN1330" s="28"/>
      <c r="IO1330" s="28"/>
      <c r="IP1330" s="28"/>
      <c r="IQ1330" s="28"/>
      <c r="IR1330" s="28"/>
      <c r="IS1330" s="28"/>
      <c r="IT1330" s="28"/>
      <c r="IU1330" s="28"/>
      <c r="IV1330" s="28"/>
    </row>
    <row r="1331" spans="1:256" s="54" customFormat="1" ht="18">
      <c r="A1331" s="364" t="s">
        <v>2461</v>
      </c>
      <c r="B1331" s="28"/>
      <c r="C1331" s="292"/>
      <c r="D1331" s="365" t="s">
        <v>129</v>
      </c>
      <c r="E1331" s="54">
        <f t="shared" ref="E1331:E1394" si="27">COUNTIF($A$481:$AHO$554,A1331)</f>
        <v>0</v>
      </c>
      <c r="F1331" s="305">
        <f t="shared" si="26"/>
        <v>9</v>
      </c>
      <c r="H1331" s="239"/>
      <c r="I1331" s="28">
        <v>4</v>
      </c>
      <c r="J1331" s="28"/>
      <c r="K1331" s="28">
        <v>5</v>
      </c>
      <c r="L1331" s="28"/>
      <c r="M1331" s="239"/>
      <c r="N1331" s="28"/>
      <c r="R1331" s="202"/>
      <c r="T1331" s="28"/>
      <c r="U1331" s="28"/>
      <c r="V1331" s="28"/>
      <c r="AA1331" s="202"/>
      <c r="AC1331" s="28"/>
      <c r="AD1331" s="28"/>
      <c r="AE1331" s="28"/>
      <c r="AJ1331" s="202"/>
      <c r="AL1331" s="28"/>
      <c r="AM1331" s="28"/>
      <c r="AN1331" s="28"/>
      <c r="AS1331" s="202"/>
      <c r="AU1331" s="28"/>
      <c r="AV1331" s="28"/>
      <c r="AW1331" s="28"/>
      <c r="BB1331" s="202"/>
      <c r="BD1331" s="28"/>
      <c r="BE1331" s="28"/>
      <c r="BF1331" s="28"/>
      <c r="BK1331" s="202"/>
      <c r="BM1331" s="28"/>
      <c r="BN1331" s="28"/>
      <c r="BO1331" s="28"/>
      <c r="BT1331" s="202"/>
      <c r="BV1331" s="28"/>
      <c r="BW1331" s="28"/>
      <c r="BX1331" s="28"/>
      <c r="CC1331" s="202"/>
      <c r="CE1331" s="28"/>
      <c r="CF1331" s="28"/>
      <c r="CG1331" s="28"/>
      <c r="CL1331" s="202"/>
      <c r="CN1331" s="28"/>
      <c r="CO1331" s="28"/>
      <c r="CP1331" s="28"/>
      <c r="CU1331" s="202"/>
      <c r="CW1331" s="28"/>
      <c r="CX1331" s="28"/>
      <c r="CY1331" s="28"/>
      <c r="DD1331" s="202"/>
      <c r="DF1331" s="28"/>
      <c r="DG1331" s="28"/>
      <c r="DH1331" s="28"/>
      <c r="DM1331" s="202"/>
      <c r="DO1331" s="28"/>
      <c r="DP1331" s="28"/>
      <c r="DQ1331" s="28"/>
      <c r="DV1331" s="202"/>
      <c r="DX1331" s="28"/>
      <c r="DY1331" s="28"/>
      <c r="DZ1331" s="28"/>
      <c r="EE1331" s="202"/>
      <c r="EG1331" s="28"/>
      <c r="EH1331" s="28"/>
      <c r="EI1331" s="28"/>
      <c r="EN1331" s="202"/>
      <c r="EP1331" s="28"/>
      <c r="EQ1331" s="28"/>
      <c r="ER1331" s="28"/>
      <c r="EW1331" s="202"/>
      <c r="EY1331" s="28"/>
      <c r="EZ1331" s="28"/>
      <c r="FA1331" s="28"/>
      <c r="FF1331" s="202"/>
      <c r="FH1331" s="28"/>
      <c r="FI1331" s="28"/>
      <c r="FJ1331" s="28"/>
      <c r="FO1331" s="202"/>
      <c r="FQ1331" s="28"/>
      <c r="FR1331" s="28"/>
      <c r="FS1331" s="28"/>
      <c r="FX1331" s="202"/>
      <c r="FZ1331" s="28"/>
      <c r="GA1331" s="28"/>
      <c r="GB1331" s="28"/>
      <c r="GG1331" s="202"/>
      <c r="GI1331" s="28"/>
      <c r="GJ1331" s="28"/>
      <c r="GK1331" s="28"/>
      <c r="GP1331" s="202"/>
      <c r="GR1331" s="28"/>
      <c r="GS1331" s="28"/>
      <c r="GT1331" s="28"/>
      <c r="GY1331" s="202"/>
      <c r="HA1331" s="28"/>
      <c r="HB1331" s="28"/>
      <c r="HC1331" s="28"/>
      <c r="HH1331" s="202"/>
      <c r="HJ1331" s="28"/>
      <c r="HK1331" s="28"/>
      <c r="HL1331" s="28"/>
      <c r="HQ1331" s="28"/>
      <c r="HR1331" s="28"/>
      <c r="HS1331" s="28"/>
      <c r="HT1331" s="28"/>
      <c r="HU1331" s="28"/>
      <c r="HV1331" s="28"/>
      <c r="HW1331" s="28"/>
      <c r="HX1331" s="28"/>
      <c r="HY1331" s="28"/>
      <c r="HZ1331" s="28"/>
      <c r="IA1331" s="28"/>
      <c r="IB1331" s="28"/>
      <c r="IC1331" s="28"/>
      <c r="ID1331" s="28"/>
      <c r="IE1331" s="28"/>
      <c r="IF1331" s="28"/>
      <c r="IG1331" s="28"/>
      <c r="IH1331" s="28"/>
      <c r="II1331" s="28"/>
      <c r="IJ1331" s="28"/>
      <c r="IK1331" s="28"/>
      <c r="IL1331" s="28"/>
      <c r="IM1331" s="28"/>
      <c r="IN1331" s="28"/>
      <c r="IO1331" s="28"/>
      <c r="IP1331" s="28"/>
      <c r="IQ1331" s="28"/>
      <c r="IR1331" s="28"/>
      <c r="IS1331" s="28"/>
      <c r="IT1331" s="28"/>
      <c r="IU1331" s="28"/>
      <c r="IV1331" s="28"/>
    </row>
    <row r="1332" spans="1:256" s="54" customFormat="1" ht="18">
      <c r="A1332" s="364" t="s">
        <v>566</v>
      </c>
      <c r="B1332" s="292"/>
      <c r="C1332" s="292"/>
      <c r="D1332" s="54" t="s">
        <v>131</v>
      </c>
      <c r="E1332" s="54">
        <f t="shared" si="27"/>
        <v>4</v>
      </c>
      <c r="F1332" s="305">
        <f t="shared" ref="F1332:F1395" si="28">SUM(G1332:L1332)</f>
        <v>38</v>
      </c>
      <c r="H1332" s="28">
        <v>5</v>
      </c>
      <c r="I1332" s="28"/>
      <c r="J1332" s="28">
        <v>33</v>
      </c>
      <c r="K1332" s="28"/>
      <c r="L1332" s="28"/>
      <c r="M1332" s="28"/>
      <c r="N1332" s="28"/>
      <c r="R1332" s="202"/>
      <c r="T1332" s="28"/>
      <c r="U1332" s="28"/>
      <c r="V1332" s="28"/>
      <c r="AA1332" s="202"/>
      <c r="AC1332" s="28"/>
      <c r="AD1332" s="28"/>
      <c r="AE1332" s="28"/>
      <c r="AJ1332" s="202"/>
      <c r="AL1332" s="28"/>
      <c r="AM1332" s="28"/>
      <c r="AN1332" s="28"/>
      <c r="AS1332" s="202"/>
      <c r="AU1332" s="28"/>
      <c r="AV1332" s="28"/>
      <c r="AW1332" s="28"/>
      <c r="BB1332" s="202"/>
      <c r="BD1332" s="28"/>
      <c r="BE1332" s="28"/>
      <c r="BF1332" s="28"/>
      <c r="BK1332" s="202"/>
      <c r="BM1332" s="28"/>
      <c r="BN1332" s="28"/>
      <c r="BO1332" s="28"/>
      <c r="BT1332" s="202"/>
      <c r="BV1332" s="28"/>
      <c r="BW1332" s="28"/>
      <c r="BX1332" s="28"/>
      <c r="CC1332" s="202"/>
      <c r="CE1332" s="28"/>
      <c r="CF1332" s="28"/>
      <c r="CG1332" s="28"/>
      <c r="CL1332" s="202"/>
      <c r="CN1332" s="28"/>
      <c r="CO1332" s="28"/>
      <c r="CP1332" s="28"/>
      <c r="CU1332" s="202"/>
      <c r="CW1332" s="28"/>
      <c r="CX1332" s="28"/>
      <c r="CY1332" s="28"/>
      <c r="DD1332" s="202"/>
      <c r="DF1332" s="28"/>
      <c r="DG1332" s="28"/>
      <c r="DH1332" s="28"/>
      <c r="DM1332" s="202"/>
      <c r="DO1332" s="28"/>
      <c r="DP1332" s="28"/>
      <c r="DQ1332" s="28"/>
      <c r="DV1332" s="202"/>
      <c r="DX1332" s="28"/>
      <c r="DY1332" s="28"/>
      <c r="DZ1332" s="28"/>
      <c r="EE1332" s="202"/>
      <c r="EG1332" s="28"/>
      <c r="EH1332" s="28"/>
      <c r="EI1332" s="28"/>
      <c r="EN1332" s="202"/>
      <c r="EP1332" s="28"/>
      <c r="EQ1332" s="28"/>
      <c r="ER1332" s="28"/>
      <c r="EW1332" s="202"/>
      <c r="EY1332" s="28"/>
      <c r="EZ1332" s="28"/>
      <c r="FA1332" s="28"/>
      <c r="FF1332" s="202"/>
      <c r="FH1332" s="28"/>
      <c r="FI1332" s="28"/>
      <c r="FJ1332" s="28"/>
      <c r="FO1332" s="202"/>
      <c r="FQ1332" s="28"/>
      <c r="FR1332" s="28"/>
      <c r="FS1332" s="28"/>
      <c r="FX1332" s="202"/>
      <c r="FZ1332" s="28"/>
      <c r="GA1332" s="28"/>
      <c r="GB1332" s="28"/>
      <c r="GG1332" s="202"/>
      <c r="GI1332" s="28"/>
      <c r="GJ1332" s="28"/>
      <c r="GK1332" s="28"/>
      <c r="GP1332" s="202"/>
      <c r="GR1332" s="28"/>
      <c r="GS1332" s="28"/>
      <c r="GT1332" s="28"/>
      <c r="GY1332" s="202"/>
      <c r="HA1332" s="28"/>
      <c r="HB1332" s="28"/>
      <c r="HC1332" s="28"/>
      <c r="HH1332" s="202"/>
      <c r="HJ1332" s="28"/>
      <c r="HK1332" s="28"/>
      <c r="HL1332" s="28"/>
      <c r="HQ1332" s="28"/>
      <c r="HR1332" s="28"/>
      <c r="HS1332" s="28"/>
      <c r="HT1332" s="28"/>
      <c r="HU1332" s="28"/>
      <c r="HV1332" s="28"/>
      <c r="HW1332" s="28"/>
      <c r="HX1332" s="28"/>
      <c r="HY1332" s="28"/>
      <c r="HZ1332" s="28"/>
      <c r="IA1332" s="28"/>
      <c r="IB1332" s="28"/>
      <c r="IC1332" s="28"/>
      <c r="ID1332" s="28"/>
      <c r="IE1332" s="28"/>
      <c r="IF1332" s="28"/>
      <c r="IG1332" s="28"/>
      <c r="IH1332" s="28"/>
      <c r="II1332" s="28"/>
      <c r="IJ1332" s="28"/>
      <c r="IK1332" s="28"/>
      <c r="IL1332" s="28"/>
      <c r="IM1332" s="28"/>
      <c r="IN1332" s="28"/>
      <c r="IO1332" s="28"/>
      <c r="IP1332" s="28"/>
      <c r="IQ1332" s="28"/>
      <c r="IR1332" s="28"/>
      <c r="IS1332" s="28"/>
      <c r="IT1332" s="28"/>
      <c r="IU1332" s="28"/>
      <c r="IV1332" s="28"/>
    </row>
    <row r="1333" spans="1:256" s="54" customFormat="1" ht="18">
      <c r="A1333" s="364" t="s">
        <v>916</v>
      </c>
      <c r="B1333" s="292"/>
      <c r="C1333" s="292"/>
      <c r="D1333" s="54" t="s">
        <v>135</v>
      </c>
      <c r="E1333" s="54">
        <f t="shared" si="27"/>
        <v>7</v>
      </c>
      <c r="F1333" s="305">
        <f t="shared" si="28"/>
        <v>191</v>
      </c>
      <c r="G1333" s="54">
        <v>52</v>
      </c>
      <c r="H1333" s="28">
        <v>82</v>
      </c>
      <c r="I1333" s="28"/>
      <c r="J1333" s="28">
        <v>13</v>
      </c>
      <c r="K1333" s="28">
        <v>44</v>
      </c>
      <c r="L1333" s="28"/>
      <c r="M1333" s="28"/>
      <c r="N1333" s="28"/>
      <c r="R1333" s="202"/>
      <c r="T1333" s="28"/>
      <c r="U1333" s="28"/>
      <c r="V1333" s="28"/>
      <c r="AA1333" s="202"/>
      <c r="AC1333" s="28"/>
      <c r="AD1333" s="28"/>
      <c r="AE1333" s="28"/>
      <c r="AJ1333" s="202"/>
      <c r="AL1333" s="28"/>
      <c r="AM1333" s="28"/>
      <c r="AN1333" s="28"/>
      <c r="AS1333" s="202"/>
      <c r="AU1333" s="28"/>
      <c r="AV1333" s="28"/>
      <c r="AW1333" s="28"/>
      <c r="BB1333" s="202"/>
      <c r="BD1333" s="28"/>
      <c r="BE1333" s="28"/>
      <c r="BF1333" s="28"/>
      <c r="BK1333" s="202"/>
      <c r="BM1333" s="28"/>
      <c r="BN1333" s="28"/>
      <c r="BO1333" s="28"/>
      <c r="BT1333" s="202"/>
      <c r="BV1333" s="28"/>
      <c r="BW1333" s="28"/>
      <c r="BX1333" s="28"/>
      <c r="CC1333" s="202"/>
      <c r="CE1333" s="28"/>
      <c r="CF1333" s="28"/>
      <c r="CG1333" s="28"/>
      <c r="CL1333" s="202"/>
      <c r="CN1333" s="28"/>
      <c r="CO1333" s="28"/>
      <c r="CP1333" s="28"/>
      <c r="CU1333" s="202"/>
      <c r="CW1333" s="28"/>
      <c r="CX1333" s="28"/>
      <c r="CY1333" s="28"/>
      <c r="DD1333" s="202"/>
      <c r="DF1333" s="28"/>
      <c r="DG1333" s="28"/>
      <c r="DH1333" s="28"/>
      <c r="DM1333" s="202"/>
      <c r="DO1333" s="28"/>
      <c r="DP1333" s="28"/>
      <c r="DQ1333" s="28"/>
      <c r="DV1333" s="202"/>
      <c r="DX1333" s="28"/>
      <c r="DY1333" s="28"/>
      <c r="DZ1333" s="28"/>
      <c r="EE1333" s="202"/>
      <c r="EG1333" s="28"/>
      <c r="EH1333" s="28"/>
      <c r="EI1333" s="28"/>
      <c r="EN1333" s="202"/>
      <c r="EP1333" s="28"/>
      <c r="EQ1333" s="28"/>
      <c r="ER1333" s="28"/>
      <c r="EW1333" s="202"/>
      <c r="EY1333" s="28"/>
      <c r="EZ1333" s="28"/>
      <c r="FA1333" s="28"/>
      <c r="FF1333" s="202"/>
      <c r="FH1333" s="28"/>
      <c r="FI1333" s="28"/>
      <c r="FJ1333" s="28"/>
      <c r="FO1333" s="202"/>
      <c r="FQ1333" s="28"/>
      <c r="FR1333" s="28"/>
      <c r="FS1333" s="28"/>
      <c r="FX1333" s="202"/>
      <c r="FZ1333" s="28"/>
      <c r="GA1333" s="28"/>
      <c r="GB1333" s="28"/>
      <c r="GG1333" s="202"/>
      <c r="GI1333" s="28"/>
      <c r="GJ1333" s="28"/>
      <c r="GK1333" s="28"/>
      <c r="GP1333" s="202"/>
      <c r="GR1333" s="28"/>
      <c r="GS1333" s="28"/>
      <c r="GT1333" s="28"/>
      <c r="GY1333" s="202"/>
      <c r="HA1333" s="28"/>
      <c r="HB1333" s="28"/>
      <c r="HC1333" s="28"/>
      <c r="HH1333" s="202"/>
      <c r="HJ1333" s="28"/>
      <c r="HK1333" s="28"/>
      <c r="HL1333" s="28"/>
      <c r="HQ1333" s="28"/>
      <c r="HR1333" s="28"/>
      <c r="HS1333" s="28"/>
      <c r="HT1333" s="28"/>
      <c r="HU1333" s="28"/>
      <c r="HV1333" s="28"/>
      <c r="HW1333" s="28"/>
      <c r="HX1333" s="28"/>
      <c r="HY1333" s="28"/>
      <c r="HZ1333" s="28"/>
      <c r="IA1333" s="28"/>
      <c r="IB1333" s="28"/>
      <c r="IC1333" s="28"/>
      <c r="ID1333" s="28"/>
      <c r="IE1333" s="28"/>
      <c r="IF1333" s="28"/>
      <c r="IG1333" s="28"/>
      <c r="IH1333" s="28"/>
      <c r="II1333" s="28"/>
      <c r="IJ1333" s="28"/>
      <c r="IK1333" s="28"/>
      <c r="IL1333" s="28"/>
      <c r="IM1333" s="28"/>
      <c r="IN1333" s="28"/>
      <c r="IO1333" s="28"/>
      <c r="IP1333" s="28"/>
      <c r="IQ1333" s="28"/>
      <c r="IR1333" s="28"/>
      <c r="IS1333" s="28"/>
      <c r="IT1333" s="28"/>
      <c r="IU1333" s="28"/>
      <c r="IV1333" s="28"/>
    </row>
    <row r="1334" spans="1:256" s="54" customFormat="1" ht="18">
      <c r="A1334" s="364" t="s">
        <v>475</v>
      </c>
      <c r="B1334" s="28"/>
      <c r="C1334" s="292"/>
      <c r="D1334" s="54" t="s">
        <v>137</v>
      </c>
      <c r="E1334" s="54">
        <f t="shared" si="27"/>
        <v>17</v>
      </c>
      <c r="F1334" s="305">
        <f t="shared" si="28"/>
        <v>98</v>
      </c>
      <c r="G1334" s="54">
        <v>12</v>
      </c>
      <c r="H1334" s="28">
        <v>86</v>
      </c>
      <c r="I1334" s="28"/>
      <c r="J1334" s="28"/>
      <c r="K1334" s="28"/>
      <c r="L1334" s="28"/>
      <c r="M1334" s="28"/>
      <c r="N1334" s="28"/>
      <c r="R1334" s="202"/>
      <c r="T1334" s="28"/>
      <c r="U1334" s="28"/>
      <c r="V1334" s="28"/>
      <c r="AA1334" s="202"/>
      <c r="AC1334" s="28"/>
      <c r="AD1334" s="28"/>
      <c r="AE1334" s="28"/>
      <c r="AJ1334" s="202"/>
      <c r="AL1334" s="28"/>
      <c r="AM1334" s="28"/>
      <c r="AN1334" s="28"/>
      <c r="AS1334" s="202"/>
      <c r="AU1334" s="28"/>
      <c r="AV1334" s="28"/>
      <c r="AW1334" s="28"/>
      <c r="BB1334" s="202"/>
      <c r="BD1334" s="28"/>
      <c r="BE1334" s="28"/>
      <c r="BF1334" s="28"/>
      <c r="BK1334" s="202"/>
      <c r="BM1334" s="28"/>
      <c r="BN1334" s="28"/>
      <c r="BO1334" s="28"/>
      <c r="BT1334" s="202"/>
      <c r="BV1334" s="28"/>
      <c r="BW1334" s="28"/>
      <c r="BX1334" s="28"/>
      <c r="CC1334" s="202"/>
      <c r="CE1334" s="28"/>
      <c r="CF1334" s="28"/>
      <c r="CG1334" s="28"/>
      <c r="CL1334" s="202"/>
      <c r="CN1334" s="28"/>
      <c r="CO1334" s="28"/>
      <c r="CP1334" s="28"/>
      <c r="CU1334" s="202"/>
      <c r="CW1334" s="28"/>
      <c r="CX1334" s="28"/>
      <c r="CY1334" s="28"/>
      <c r="DD1334" s="202"/>
      <c r="DF1334" s="28"/>
      <c r="DG1334" s="28"/>
      <c r="DH1334" s="28"/>
      <c r="DM1334" s="202"/>
      <c r="DO1334" s="28"/>
      <c r="DP1334" s="28"/>
      <c r="DQ1334" s="28"/>
      <c r="DV1334" s="202"/>
      <c r="DX1334" s="28"/>
      <c r="DY1334" s="28"/>
      <c r="DZ1334" s="28"/>
      <c r="EE1334" s="202"/>
      <c r="EG1334" s="28"/>
      <c r="EH1334" s="28"/>
      <c r="EI1334" s="28"/>
      <c r="EN1334" s="202"/>
      <c r="EP1334" s="28"/>
      <c r="EQ1334" s="28"/>
      <c r="ER1334" s="28"/>
      <c r="EW1334" s="202"/>
      <c r="EY1334" s="28"/>
      <c r="EZ1334" s="28"/>
      <c r="FA1334" s="28"/>
      <c r="FF1334" s="202"/>
      <c r="FH1334" s="28"/>
      <c r="FI1334" s="28"/>
      <c r="FJ1334" s="28"/>
      <c r="FO1334" s="202"/>
      <c r="FQ1334" s="28"/>
      <c r="FR1334" s="28"/>
      <c r="FS1334" s="28"/>
      <c r="FX1334" s="202"/>
      <c r="FZ1334" s="28"/>
      <c r="GA1334" s="28"/>
      <c r="GB1334" s="28"/>
      <c r="GG1334" s="202"/>
      <c r="GI1334" s="28"/>
      <c r="GJ1334" s="28"/>
      <c r="GK1334" s="28"/>
      <c r="GP1334" s="202"/>
      <c r="GR1334" s="28"/>
      <c r="GS1334" s="28"/>
      <c r="GT1334" s="28"/>
      <c r="GY1334" s="202"/>
      <c r="HA1334" s="28"/>
      <c r="HB1334" s="28"/>
      <c r="HC1334" s="28"/>
      <c r="HH1334" s="202"/>
      <c r="HJ1334" s="28"/>
      <c r="HK1334" s="28"/>
      <c r="HL1334" s="28"/>
      <c r="HQ1334" s="28"/>
      <c r="HR1334" s="28"/>
      <c r="HS1334" s="28"/>
      <c r="HT1334" s="28"/>
      <c r="HU1334" s="28"/>
      <c r="HV1334" s="28"/>
      <c r="HW1334" s="28"/>
      <c r="HX1334" s="28"/>
      <c r="HY1334" s="28"/>
      <c r="HZ1334" s="28"/>
      <c r="IA1334" s="28"/>
      <c r="IB1334" s="28"/>
      <c r="IC1334" s="28"/>
      <c r="ID1334" s="28"/>
      <c r="IE1334" s="28"/>
      <c r="IF1334" s="28"/>
      <c r="IG1334" s="28"/>
      <c r="IH1334" s="28"/>
      <c r="II1334" s="28"/>
      <c r="IJ1334" s="28"/>
      <c r="IK1334" s="28"/>
      <c r="IL1334" s="28"/>
      <c r="IM1334" s="28"/>
      <c r="IN1334" s="28"/>
      <c r="IO1334" s="28"/>
      <c r="IP1334" s="28"/>
      <c r="IQ1334" s="28"/>
      <c r="IR1334" s="28"/>
      <c r="IS1334" s="28"/>
      <c r="IT1334" s="28"/>
      <c r="IU1334" s="28"/>
      <c r="IV1334" s="28"/>
    </row>
    <row r="1335" spans="1:256" s="54" customFormat="1" ht="18">
      <c r="A1335" s="364" t="s">
        <v>524</v>
      </c>
      <c r="B1335" s="292"/>
      <c r="C1335" s="292"/>
      <c r="D1335" s="54" t="s">
        <v>131</v>
      </c>
      <c r="E1335" s="54">
        <f t="shared" si="27"/>
        <v>19</v>
      </c>
      <c r="F1335" s="305">
        <f t="shared" si="28"/>
        <v>131</v>
      </c>
      <c r="G1335" s="54">
        <v>10</v>
      </c>
      <c r="H1335" s="239"/>
      <c r="I1335" s="28">
        <v>85</v>
      </c>
      <c r="J1335" s="28">
        <v>36</v>
      </c>
      <c r="K1335" s="28"/>
      <c r="M1335" s="239"/>
      <c r="N1335" s="28"/>
      <c r="R1335" s="202"/>
      <c r="T1335" s="28"/>
      <c r="U1335" s="28"/>
      <c r="V1335" s="28"/>
      <c r="AA1335" s="202"/>
      <c r="AC1335" s="28"/>
      <c r="AD1335" s="28"/>
      <c r="AE1335" s="28"/>
      <c r="AJ1335" s="202"/>
      <c r="AL1335" s="28"/>
      <c r="AM1335" s="28"/>
      <c r="AN1335" s="28"/>
      <c r="AS1335" s="202"/>
      <c r="AU1335" s="28"/>
      <c r="AV1335" s="28"/>
      <c r="AW1335" s="28"/>
      <c r="BB1335" s="202"/>
      <c r="BD1335" s="28"/>
      <c r="BE1335" s="28"/>
      <c r="BF1335" s="28"/>
      <c r="BK1335" s="202"/>
      <c r="BM1335" s="28"/>
      <c r="BN1335" s="28"/>
      <c r="BO1335" s="28"/>
      <c r="BT1335" s="202"/>
      <c r="BV1335" s="28"/>
      <c r="BW1335" s="28"/>
      <c r="BX1335" s="28"/>
      <c r="CC1335" s="202"/>
      <c r="CE1335" s="28"/>
      <c r="CF1335" s="28"/>
      <c r="CG1335" s="28"/>
      <c r="CL1335" s="202"/>
      <c r="CN1335" s="28"/>
      <c r="CO1335" s="28"/>
      <c r="CP1335" s="28"/>
      <c r="CU1335" s="202"/>
      <c r="CW1335" s="28"/>
      <c r="CX1335" s="28"/>
      <c r="CY1335" s="28"/>
      <c r="DD1335" s="202"/>
      <c r="DF1335" s="28"/>
      <c r="DG1335" s="28"/>
      <c r="DH1335" s="28"/>
      <c r="DM1335" s="202"/>
      <c r="DO1335" s="28"/>
      <c r="DP1335" s="28"/>
      <c r="DQ1335" s="28"/>
      <c r="DV1335" s="202"/>
      <c r="DX1335" s="28"/>
      <c r="DY1335" s="28"/>
      <c r="DZ1335" s="28"/>
      <c r="EE1335" s="202"/>
      <c r="EG1335" s="28"/>
      <c r="EH1335" s="28"/>
      <c r="EI1335" s="28"/>
      <c r="EN1335" s="202"/>
      <c r="EP1335" s="28"/>
      <c r="EQ1335" s="28"/>
      <c r="ER1335" s="28"/>
      <c r="EW1335" s="202"/>
      <c r="EY1335" s="28"/>
      <c r="EZ1335" s="28"/>
      <c r="FA1335" s="28"/>
      <c r="FF1335" s="202"/>
      <c r="FH1335" s="28"/>
      <c r="FI1335" s="28"/>
      <c r="FJ1335" s="28"/>
      <c r="FO1335" s="202"/>
      <c r="FQ1335" s="28"/>
      <c r="FR1335" s="28"/>
      <c r="FS1335" s="28"/>
      <c r="FX1335" s="202"/>
      <c r="FZ1335" s="28"/>
      <c r="GA1335" s="28"/>
      <c r="GB1335" s="28"/>
      <c r="GG1335" s="202"/>
      <c r="GI1335" s="28"/>
      <c r="GJ1335" s="28"/>
      <c r="GK1335" s="28"/>
      <c r="GP1335" s="202"/>
      <c r="GR1335" s="28"/>
      <c r="GS1335" s="28"/>
      <c r="GT1335" s="28"/>
      <c r="GY1335" s="202"/>
      <c r="HA1335" s="28"/>
      <c r="HB1335" s="28"/>
      <c r="HC1335" s="28"/>
      <c r="HH1335" s="202"/>
      <c r="HJ1335" s="28"/>
      <c r="HK1335" s="28"/>
      <c r="HL1335" s="28"/>
      <c r="HQ1335" s="28"/>
      <c r="HR1335" s="28"/>
      <c r="HS1335" s="28"/>
      <c r="HT1335" s="28"/>
      <c r="HU1335" s="28"/>
      <c r="HV1335" s="28"/>
      <c r="HW1335" s="28"/>
      <c r="HX1335" s="28"/>
      <c r="HY1335" s="28"/>
      <c r="HZ1335" s="28"/>
      <c r="IA1335" s="28"/>
      <c r="IB1335" s="28"/>
      <c r="IC1335" s="28"/>
      <c r="ID1335" s="28"/>
      <c r="IE1335" s="28"/>
      <c r="IF1335" s="28"/>
      <c r="IG1335" s="28"/>
      <c r="IH1335" s="28"/>
      <c r="II1335" s="28"/>
      <c r="IJ1335" s="28"/>
      <c r="IK1335" s="28"/>
      <c r="IL1335" s="28"/>
      <c r="IM1335" s="28"/>
      <c r="IN1335" s="28"/>
      <c r="IO1335" s="28"/>
      <c r="IP1335" s="28"/>
      <c r="IQ1335" s="28"/>
      <c r="IR1335" s="28"/>
      <c r="IS1335" s="28"/>
      <c r="IT1335" s="28"/>
      <c r="IU1335" s="28"/>
      <c r="IV1335" s="28"/>
    </row>
    <row r="1336" spans="1:256" s="54" customFormat="1" ht="18">
      <c r="A1336" s="364" t="s">
        <v>2296</v>
      </c>
      <c r="B1336" s="292"/>
      <c r="C1336" s="292"/>
      <c r="D1336" s="54" t="s">
        <v>132</v>
      </c>
      <c r="E1336" s="54">
        <f t="shared" si="27"/>
        <v>3</v>
      </c>
      <c r="F1336" s="305">
        <f t="shared" si="28"/>
        <v>0</v>
      </c>
      <c r="H1336" s="239"/>
      <c r="I1336" s="28"/>
      <c r="J1336" s="28"/>
      <c r="K1336" s="28"/>
      <c r="M1336" s="239"/>
      <c r="N1336" s="28"/>
      <c r="R1336" s="202"/>
      <c r="T1336" s="28"/>
      <c r="U1336" s="28"/>
      <c r="V1336" s="28"/>
      <c r="AA1336" s="202"/>
      <c r="AC1336" s="28"/>
      <c r="AD1336" s="28"/>
      <c r="AE1336" s="28"/>
      <c r="AJ1336" s="202"/>
      <c r="AL1336" s="28"/>
      <c r="AM1336" s="28"/>
      <c r="AN1336" s="28"/>
      <c r="AS1336" s="202"/>
      <c r="AU1336" s="28"/>
      <c r="AV1336" s="28"/>
      <c r="AW1336" s="28"/>
      <c r="BB1336" s="202"/>
      <c r="BD1336" s="28"/>
      <c r="BE1336" s="28"/>
      <c r="BF1336" s="28"/>
      <c r="BK1336" s="202"/>
      <c r="BM1336" s="28"/>
      <c r="BN1336" s="28"/>
      <c r="BO1336" s="28"/>
      <c r="BT1336" s="202"/>
      <c r="BV1336" s="28"/>
      <c r="BW1336" s="28"/>
      <c r="BX1336" s="28"/>
      <c r="CC1336" s="202"/>
      <c r="CE1336" s="28"/>
      <c r="CF1336" s="28"/>
      <c r="CG1336" s="28"/>
      <c r="CL1336" s="202"/>
      <c r="CN1336" s="28"/>
      <c r="CO1336" s="28"/>
      <c r="CP1336" s="28"/>
      <c r="CU1336" s="202"/>
      <c r="CW1336" s="28"/>
      <c r="CX1336" s="28"/>
      <c r="CY1336" s="28"/>
      <c r="DD1336" s="202"/>
      <c r="DF1336" s="28"/>
      <c r="DG1336" s="28"/>
      <c r="DH1336" s="28"/>
      <c r="DM1336" s="202"/>
      <c r="DO1336" s="28"/>
      <c r="DP1336" s="28"/>
      <c r="DQ1336" s="28"/>
      <c r="DV1336" s="202"/>
      <c r="DX1336" s="28"/>
      <c r="DY1336" s="28"/>
      <c r="DZ1336" s="28"/>
      <c r="EE1336" s="202"/>
      <c r="EG1336" s="28"/>
      <c r="EH1336" s="28"/>
      <c r="EI1336" s="28"/>
      <c r="EN1336" s="202"/>
      <c r="EP1336" s="28"/>
      <c r="EQ1336" s="28"/>
      <c r="ER1336" s="28"/>
      <c r="EW1336" s="202"/>
      <c r="EY1336" s="28"/>
      <c r="EZ1336" s="28"/>
      <c r="FA1336" s="28"/>
      <c r="FF1336" s="202"/>
      <c r="FH1336" s="28"/>
      <c r="FI1336" s="28"/>
      <c r="FJ1336" s="28"/>
      <c r="FO1336" s="202"/>
      <c r="FQ1336" s="28"/>
      <c r="FR1336" s="28"/>
      <c r="FS1336" s="28"/>
      <c r="FX1336" s="202"/>
      <c r="FZ1336" s="28"/>
      <c r="GA1336" s="28"/>
      <c r="GB1336" s="28"/>
      <c r="GG1336" s="202"/>
      <c r="GI1336" s="28"/>
      <c r="GJ1336" s="28"/>
      <c r="GK1336" s="28"/>
      <c r="GP1336" s="202"/>
      <c r="GR1336" s="28"/>
      <c r="GS1336" s="28"/>
      <c r="GT1336" s="28"/>
      <c r="GY1336" s="202"/>
      <c r="HA1336" s="28"/>
      <c r="HB1336" s="28"/>
      <c r="HC1336" s="28"/>
      <c r="HH1336" s="202"/>
      <c r="HJ1336" s="28"/>
      <c r="HK1336" s="28"/>
      <c r="HL1336" s="28"/>
      <c r="HQ1336" s="28"/>
      <c r="HR1336" s="28"/>
      <c r="HS1336" s="28"/>
      <c r="HT1336" s="28"/>
      <c r="HU1336" s="28"/>
      <c r="HV1336" s="28"/>
      <c r="HW1336" s="28"/>
      <c r="HX1336" s="28"/>
      <c r="HY1336" s="28"/>
      <c r="HZ1336" s="28"/>
      <c r="IA1336" s="28"/>
      <c r="IB1336" s="28"/>
      <c r="IC1336" s="28"/>
      <c r="ID1336" s="28"/>
      <c r="IE1336" s="28"/>
      <c r="IF1336" s="28"/>
      <c r="IG1336" s="28"/>
      <c r="IH1336" s="28"/>
      <c r="II1336" s="28"/>
      <c r="IJ1336" s="28"/>
      <c r="IK1336" s="28"/>
      <c r="IL1336" s="28"/>
      <c r="IM1336" s="28"/>
      <c r="IN1336" s="28"/>
      <c r="IO1336" s="28"/>
      <c r="IP1336" s="28"/>
      <c r="IQ1336" s="28"/>
      <c r="IR1336" s="28"/>
      <c r="IS1336" s="28"/>
      <c r="IT1336" s="28"/>
      <c r="IU1336" s="28"/>
      <c r="IV1336" s="28"/>
    </row>
    <row r="1337" spans="1:256" s="54" customFormat="1" ht="18">
      <c r="A1337" s="364" t="s">
        <v>991</v>
      </c>
      <c r="B1337" s="28"/>
      <c r="C1337" s="292"/>
      <c r="D1337" s="365" t="s">
        <v>129</v>
      </c>
      <c r="E1337" s="54">
        <f t="shared" si="27"/>
        <v>0</v>
      </c>
      <c r="F1337" s="305">
        <f t="shared" si="28"/>
        <v>0</v>
      </c>
      <c r="H1337" s="239"/>
      <c r="I1337" s="28"/>
      <c r="J1337" s="28"/>
      <c r="K1337" s="28"/>
      <c r="M1337" s="239"/>
      <c r="N1337" s="28"/>
      <c r="R1337" s="202"/>
      <c r="T1337" s="28"/>
      <c r="U1337" s="28"/>
      <c r="V1337" s="28"/>
      <c r="AA1337" s="202"/>
      <c r="AC1337" s="28"/>
      <c r="AD1337" s="28"/>
      <c r="AE1337" s="28"/>
      <c r="AJ1337" s="202"/>
      <c r="AL1337" s="28"/>
      <c r="AM1337" s="28"/>
      <c r="AN1337" s="28"/>
      <c r="AS1337" s="202"/>
      <c r="AU1337" s="28"/>
      <c r="AV1337" s="28"/>
      <c r="AW1337" s="28"/>
      <c r="BB1337" s="202"/>
      <c r="BD1337" s="28"/>
      <c r="BE1337" s="28"/>
      <c r="BF1337" s="28"/>
      <c r="BK1337" s="202"/>
      <c r="BM1337" s="28"/>
      <c r="BN1337" s="28"/>
      <c r="BO1337" s="28"/>
      <c r="BT1337" s="202"/>
      <c r="BV1337" s="28"/>
      <c r="BW1337" s="28"/>
      <c r="BX1337" s="28"/>
      <c r="CC1337" s="202"/>
      <c r="CE1337" s="28"/>
      <c r="CF1337" s="28"/>
      <c r="CG1337" s="28"/>
      <c r="CL1337" s="202"/>
      <c r="CN1337" s="28"/>
      <c r="CO1337" s="28"/>
      <c r="CP1337" s="28"/>
      <c r="CU1337" s="202"/>
      <c r="CW1337" s="28"/>
      <c r="CX1337" s="28"/>
      <c r="CY1337" s="28"/>
      <c r="DD1337" s="202"/>
      <c r="DF1337" s="28"/>
      <c r="DG1337" s="28"/>
      <c r="DH1337" s="28"/>
      <c r="DM1337" s="202"/>
      <c r="DO1337" s="28"/>
      <c r="DP1337" s="28"/>
      <c r="DQ1337" s="28"/>
      <c r="DV1337" s="202"/>
      <c r="DX1337" s="28"/>
      <c r="DY1337" s="28"/>
      <c r="DZ1337" s="28"/>
      <c r="EE1337" s="202"/>
      <c r="EG1337" s="28"/>
      <c r="EH1337" s="28"/>
      <c r="EI1337" s="28"/>
      <c r="EN1337" s="202"/>
      <c r="EP1337" s="28"/>
      <c r="EQ1337" s="28"/>
      <c r="ER1337" s="28"/>
      <c r="EW1337" s="202"/>
      <c r="EY1337" s="28"/>
      <c r="EZ1337" s="28"/>
      <c r="FA1337" s="28"/>
      <c r="FF1337" s="202"/>
      <c r="FH1337" s="28"/>
      <c r="FI1337" s="28"/>
      <c r="FJ1337" s="28"/>
      <c r="FO1337" s="202"/>
      <c r="FQ1337" s="28"/>
      <c r="FR1337" s="28"/>
      <c r="FS1337" s="28"/>
      <c r="FX1337" s="202"/>
      <c r="FZ1337" s="28"/>
      <c r="GA1337" s="28"/>
      <c r="GB1337" s="28"/>
      <c r="GG1337" s="202"/>
      <c r="GI1337" s="28"/>
      <c r="GJ1337" s="28"/>
      <c r="GK1337" s="28"/>
      <c r="GP1337" s="202"/>
      <c r="GR1337" s="28"/>
      <c r="GS1337" s="28"/>
      <c r="GT1337" s="28"/>
      <c r="GY1337" s="202"/>
      <c r="HA1337" s="28"/>
      <c r="HB1337" s="28"/>
      <c r="HC1337" s="28"/>
      <c r="HH1337" s="202"/>
      <c r="HJ1337" s="28"/>
      <c r="HK1337" s="28"/>
      <c r="HL1337" s="28"/>
      <c r="HQ1337" s="28"/>
      <c r="HR1337" s="28"/>
      <c r="HS1337" s="28"/>
      <c r="HT1337" s="28"/>
      <c r="HU1337" s="28"/>
      <c r="HV1337" s="28"/>
      <c r="HW1337" s="28"/>
      <c r="HX1337" s="28"/>
      <c r="HY1337" s="28"/>
      <c r="HZ1337" s="28"/>
      <c r="IA1337" s="28"/>
      <c r="IB1337" s="28"/>
      <c r="IC1337" s="28"/>
      <c r="ID1337" s="28"/>
      <c r="IE1337" s="28"/>
      <c r="IF1337" s="28"/>
      <c r="IG1337" s="28"/>
      <c r="IH1337" s="28"/>
      <c r="II1337" s="28"/>
      <c r="IJ1337" s="28"/>
      <c r="IK1337" s="28"/>
      <c r="IL1337" s="28"/>
      <c r="IM1337" s="28"/>
      <c r="IN1337" s="28"/>
      <c r="IO1337" s="28"/>
      <c r="IP1337" s="28"/>
      <c r="IQ1337" s="28"/>
      <c r="IR1337" s="28"/>
      <c r="IS1337" s="28"/>
      <c r="IT1337" s="28"/>
      <c r="IU1337" s="28"/>
      <c r="IV1337" s="28"/>
    </row>
    <row r="1338" spans="1:256" s="54" customFormat="1" ht="18">
      <c r="A1338" s="364" t="s">
        <v>704</v>
      </c>
      <c r="B1338" s="28"/>
      <c r="C1338" s="292"/>
      <c r="D1338" s="365" t="s">
        <v>129</v>
      </c>
      <c r="E1338" s="54">
        <f t="shared" si="27"/>
        <v>0</v>
      </c>
      <c r="F1338" s="305">
        <f t="shared" si="28"/>
        <v>0</v>
      </c>
      <c r="H1338" s="239"/>
      <c r="I1338" s="28"/>
      <c r="J1338" s="28"/>
      <c r="K1338" s="28"/>
      <c r="M1338" s="239"/>
      <c r="N1338" s="28"/>
      <c r="R1338" s="202"/>
      <c r="T1338" s="28"/>
      <c r="U1338" s="28"/>
      <c r="V1338" s="28"/>
      <c r="AA1338" s="202"/>
      <c r="AC1338" s="28"/>
      <c r="AD1338" s="28"/>
      <c r="AE1338" s="28"/>
      <c r="AJ1338" s="202"/>
      <c r="AL1338" s="28"/>
      <c r="AM1338" s="28"/>
      <c r="AN1338" s="28"/>
      <c r="AS1338" s="202"/>
      <c r="AU1338" s="28"/>
      <c r="AV1338" s="28"/>
      <c r="AW1338" s="28"/>
      <c r="BB1338" s="202"/>
      <c r="BD1338" s="28"/>
      <c r="BE1338" s="28"/>
      <c r="BF1338" s="28"/>
      <c r="BK1338" s="202"/>
      <c r="BM1338" s="28"/>
      <c r="BN1338" s="28"/>
      <c r="BO1338" s="28"/>
      <c r="BT1338" s="202"/>
      <c r="BV1338" s="28"/>
      <c r="BW1338" s="28"/>
      <c r="BX1338" s="28"/>
      <c r="CC1338" s="202"/>
      <c r="CE1338" s="28"/>
      <c r="CF1338" s="28"/>
      <c r="CG1338" s="28"/>
      <c r="CL1338" s="202"/>
      <c r="CN1338" s="28"/>
      <c r="CO1338" s="28"/>
      <c r="CP1338" s="28"/>
      <c r="CU1338" s="202"/>
      <c r="CW1338" s="28"/>
      <c r="CX1338" s="28"/>
      <c r="CY1338" s="28"/>
      <c r="DD1338" s="202"/>
      <c r="DF1338" s="28"/>
      <c r="DG1338" s="28"/>
      <c r="DH1338" s="28"/>
      <c r="DM1338" s="202"/>
      <c r="DO1338" s="28"/>
      <c r="DP1338" s="28"/>
      <c r="DQ1338" s="28"/>
      <c r="DV1338" s="202"/>
      <c r="DX1338" s="28"/>
      <c r="DY1338" s="28"/>
      <c r="DZ1338" s="28"/>
      <c r="EE1338" s="202"/>
      <c r="EG1338" s="28"/>
      <c r="EH1338" s="28"/>
      <c r="EI1338" s="28"/>
      <c r="EN1338" s="202"/>
      <c r="EP1338" s="28"/>
      <c r="EQ1338" s="28"/>
      <c r="ER1338" s="28"/>
      <c r="EW1338" s="202"/>
      <c r="EY1338" s="28"/>
      <c r="EZ1338" s="28"/>
      <c r="FA1338" s="28"/>
      <c r="FF1338" s="202"/>
      <c r="FH1338" s="28"/>
      <c r="FI1338" s="28"/>
      <c r="FJ1338" s="28"/>
      <c r="FO1338" s="202"/>
      <c r="FQ1338" s="28"/>
      <c r="FR1338" s="28"/>
      <c r="FS1338" s="28"/>
      <c r="FX1338" s="202"/>
      <c r="FZ1338" s="28"/>
      <c r="GA1338" s="28"/>
      <c r="GB1338" s="28"/>
      <c r="GG1338" s="202"/>
      <c r="GI1338" s="28"/>
      <c r="GJ1338" s="28"/>
      <c r="GK1338" s="28"/>
      <c r="GP1338" s="202"/>
      <c r="GR1338" s="28"/>
      <c r="GS1338" s="28"/>
      <c r="GT1338" s="28"/>
      <c r="GY1338" s="202"/>
      <c r="HA1338" s="28"/>
      <c r="HB1338" s="28"/>
      <c r="HC1338" s="28"/>
      <c r="HH1338" s="202"/>
      <c r="HJ1338" s="28"/>
      <c r="HK1338" s="28"/>
      <c r="HL1338" s="28"/>
      <c r="HQ1338" s="28"/>
      <c r="HR1338" s="28"/>
      <c r="HS1338" s="28"/>
      <c r="HT1338" s="28"/>
      <c r="HU1338" s="28"/>
      <c r="HV1338" s="28"/>
      <c r="HW1338" s="28"/>
      <c r="HX1338" s="28"/>
      <c r="HY1338" s="28"/>
      <c r="HZ1338" s="28"/>
      <c r="IA1338" s="28"/>
      <c r="IB1338" s="28"/>
      <c r="IC1338" s="28"/>
      <c r="ID1338" s="28"/>
      <c r="IE1338" s="28"/>
      <c r="IF1338" s="28"/>
      <c r="IG1338" s="28"/>
      <c r="IH1338" s="28"/>
      <c r="II1338" s="28"/>
      <c r="IJ1338" s="28"/>
      <c r="IK1338" s="28"/>
      <c r="IL1338" s="28"/>
      <c r="IM1338" s="28"/>
      <c r="IN1338" s="28"/>
      <c r="IO1338" s="28"/>
      <c r="IP1338" s="28"/>
      <c r="IQ1338" s="28"/>
      <c r="IR1338" s="28"/>
      <c r="IS1338" s="28"/>
      <c r="IT1338" s="28"/>
      <c r="IU1338" s="28"/>
      <c r="IV1338" s="28"/>
    </row>
    <row r="1339" spans="1:256" s="54" customFormat="1" ht="18">
      <c r="A1339" s="364" t="s">
        <v>973</v>
      </c>
      <c r="B1339" s="28"/>
      <c r="C1339" s="292"/>
      <c r="D1339" s="365" t="s">
        <v>129</v>
      </c>
      <c r="E1339" s="54">
        <f t="shared" si="27"/>
        <v>0</v>
      </c>
      <c r="F1339" s="305">
        <f t="shared" si="28"/>
        <v>0</v>
      </c>
      <c r="H1339" s="239"/>
      <c r="I1339" s="28"/>
      <c r="J1339" s="28"/>
      <c r="K1339" s="28"/>
      <c r="M1339" s="239"/>
      <c r="N1339" s="28"/>
      <c r="R1339" s="202"/>
      <c r="T1339" s="28"/>
      <c r="U1339" s="28"/>
      <c r="V1339" s="28"/>
      <c r="AA1339" s="202"/>
      <c r="AC1339" s="28"/>
      <c r="AD1339" s="28"/>
      <c r="AE1339" s="28"/>
      <c r="AJ1339" s="202"/>
      <c r="AL1339" s="28"/>
      <c r="AM1339" s="28"/>
      <c r="AN1339" s="28"/>
      <c r="AS1339" s="202"/>
      <c r="AU1339" s="28"/>
      <c r="AV1339" s="28"/>
      <c r="AW1339" s="28"/>
      <c r="BB1339" s="202"/>
      <c r="BD1339" s="28"/>
      <c r="BE1339" s="28"/>
      <c r="BF1339" s="28"/>
      <c r="BK1339" s="202"/>
      <c r="BM1339" s="28"/>
      <c r="BN1339" s="28"/>
      <c r="BO1339" s="28"/>
      <c r="BT1339" s="202"/>
      <c r="BV1339" s="28"/>
      <c r="BW1339" s="28"/>
      <c r="BX1339" s="28"/>
      <c r="CC1339" s="202"/>
      <c r="CE1339" s="28"/>
      <c r="CF1339" s="28"/>
      <c r="CG1339" s="28"/>
      <c r="CL1339" s="202"/>
      <c r="CN1339" s="28"/>
      <c r="CO1339" s="28"/>
      <c r="CP1339" s="28"/>
      <c r="CU1339" s="202"/>
      <c r="CW1339" s="28"/>
      <c r="CX1339" s="28"/>
      <c r="CY1339" s="28"/>
      <c r="DD1339" s="202"/>
      <c r="DF1339" s="28"/>
      <c r="DG1339" s="28"/>
      <c r="DH1339" s="28"/>
      <c r="DM1339" s="202"/>
      <c r="DO1339" s="28"/>
      <c r="DP1339" s="28"/>
      <c r="DQ1339" s="28"/>
      <c r="DV1339" s="202"/>
      <c r="DX1339" s="28"/>
      <c r="DY1339" s="28"/>
      <c r="DZ1339" s="28"/>
      <c r="EE1339" s="202"/>
      <c r="EG1339" s="28"/>
      <c r="EH1339" s="28"/>
      <c r="EI1339" s="28"/>
      <c r="EN1339" s="202"/>
      <c r="EP1339" s="28"/>
      <c r="EQ1339" s="28"/>
      <c r="ER1339" s="28"/>
      <c r="EW1339" s="202"/>
      <c r="EY1339" s="28"/>
      <c r="EZ1339" s="28"/>
      <c r="FA1339" s="28"/>
      <c r="FF1339" s="202"/>
      <c r="FH1339" s="28"/>
      <c r="FI1339" s="28"/>
      <c r="FJ1339" s="28"/>
      <c r="FO1339" s="202"/>
      <c r="FQ1339" s="28"/>
      <c r="FR1339" s="28"/>
      <c r="FS1339" s="28"/>
      <c r="FX1339" s="202"/>
      <c r="FZ1339" s="28"/>
      <c r="GA1339" s="28"/>
      <c r="GB1339" s="28"/>
      <c r="GG1339" s="202"/>
      <c r="GI1339" s="28"/>
      <c r="GJ1339" s="28"/>
      <c r="GK1339" s="28"/>
      <c r="GP1339" s="202"/>
      <c r="GR1339" s="28"/>
      <c r="GS1339" s="28"/>
      <c r="GT1339" s="28"/>
      <c r="GY1339" s="202"/>
      <c r="HA1339" s="28"/>
      <c r="HB1339" s="28"/>
      <c r="HC1339" s="28"/>
      <c r="HH1339" s="202"/>
      <c r="HJ1339" s="28"/>
      <c r="HK1339" s="28"/>
      <c r="HL1339" s="28"/>
      <c r="HQ1339" s="28"/>
      <c r="HR1339" s="28"/>
      <c r="HS1339" s="28"/>
      <c r="HT1339" s="28"/>
      <c r="HU1339" s="28"/>
      <c r="HV1339" s="28"/>
      <c r="HW1339" s="28"/>
      <c r="HX1339" s="28"/>
      <c r="HY1339" s="28"/>
      <c r="HZ1339" s="28"/>
      <c r="IA1339" s="28"/>
      <c r="IB1339" s="28"/>
      <c r="IC1339" s="28"/>
      <c r="ID1339" s="28"/>
      <c r="IE1339" s="28"/>
      <c r="IF1339" s="28"/>
      <c r="IG1339" s="28"/>
      <c r="IH1339" s="28"/>
      <c r="II1339" s="28"/>
      <c r="IJ1339" s="28"/>
      <c r="IK1339" s="28"/>
      <c r="IL1339" s="28"/>
      <c r="IM1339" s="28"/>
      <c r="IN1339" s="28"/>
      <c r="IO1339" s="28"/>
      <c r="IP1339" s="28"/>
      <c r="IQ1339" s="28"/>
      <c r="IR1339" s="28"/>
      <c r="IS1339" s="28"/>
      <c r="IT1339" s="28"/>
      <c r="IU1339" s="28"/>
      <c r="IV1339" s="28"/>
    </row>
    <row r="1340" spans="1:256" s="54" customFormat="1" ht="18">
      <c r="A1340" s="364" t="s">
        <v>2462</v>
      </c>
      <c r="B1340" s="28"/>
      <c r="C1340" s="292"/>
      <c r="D1340" s="365" t="s">
        <v>129</v>
      </c>
      <c r="E1340" s="54">
        <f t="shared" si="27"/>
        <v>0</v>
      </c>
      <c r="F1340" s="305">
        <f t="shared" si="28"/>
        <v>0</v>
      </c>
      <c r="H1340" s="239"/>
      <c r="I1340" s="28"/>
      <c r="J1340" s="28"/>
      <c r="K1340" s="28"/>
      <c r="M1340" s="239"/>
      <c r="N1340" s="28"/>
      <c r="R1340" s="202"/>
      <c r="T1340" s="28"/>
      <c r="U1340" s="28"/>
      <c r="V1340" s="28"/>
      <c r="AA1340" s="202"/>
      <c r="AC1340" s="28"/>
      <c r="AD1340" s="28"/>
      <c r="AE1340" s="28"/>
      <c r="AJ1340" s="202"/>
      <c r="AL1340" s="28"/>
      <c r="AM1340" s="28"/>
      <c r="AN1340" s="28"/>
      <c r="AS1340" s="202"/>
      <c r="AU1340" s="28"/>
      <c r="AV1340" s="28"/>
      <c r="AW1340" s="28"/>
      <c r="BB1340" s="202"/>
      <c r="BD1340" s="28"/>
      <c r="BE1340" s="28"/>
      <c r="BF1340" s="28"/>
      <c r="BK1340" s="202"/>
      <c r="BM1340" s="28"/>
      <c r="BN1340" s="28"/>
      <c r="BO1340" s="28"/>
      <c r="BT1340" s="202"/>
      <c r="BV1340" s="28"/>
      <c r="BW1340" s="28"/>
      <c r="BX1340" s="28"/>
      <c r="CC1340" s="202"/>
      <c r="CE1340" s="28"/>
      <c r="CF1340" s="28"/>
      <c r="CG1340" s="28"/>
      <c r="CL1340" s="202"/>
      <c r="CN1340" s="28"/>
      <c r="CO1340" s="28"/>
      <c r="CP1340" s="28"/>
      <c r="CU1340" s="202"/>
      <c r="CW1340" s="28"/>
      <c r="CX1340" s="28"/>
      <c r="CY1340" s="28"/>
      <c r="DD1340" s="202"/>
      <c r="DF1340" s="28"/>
      <c r="DG1340" s="28"/>
      <c r="DH1340" s="28"/>
      <c r="DM1340" s="202"/>
      <c r="DO1340" s="28"/>
      <c r="DP1340" s="28"/>
      <c r="DQ1340" s="28"/>
      <c r="DV1340" s="202"/>
      <c r="DX1340" s="28"/>
      <c r="DY1340" s="28"/>
      <c r="DZ1340" s="28"/>
      <c r="EE1340" s="202"/>
      <c r="EG1340" s="28"/>
      <c r="EH1340" s="28"/>
      <c r="EI1340" s="28"/>
      <c r="EN1340" s="202"/>
      <c r="EP1340" s="28"/>
      <c r="EQ1340" s="28"/>
      <c r="ER1340" s="28"/>
      <c r="EW1340" s="202"/>
      <c r="EY1340" s="28"/>
      <c r="EZ1340" s="28"/>
      <c r="FA1340" s="28"/>
      <c r="FF1340" s="202"/>
      <c r="FH1340" s="28"/>
      <c r="FI1340" s="28"/>
      <c r="FJ1340" s="28"/>
      <c r="FO1340" s="202"/>
      <c r="FQ1340" s="28"/>
      <c r="FR1340" s="28"/>
      <c r="FS1340" s="28"/>
      <c r="FX1340" s="202"/>
      <c r="FZ1340" s="28"/>
      <c r="GA1340" s="28"/>
      <c r="GB1340" s="28"/>
      <c r="GG1340" s="202"/>
      <c r="GI1340" s="28"/>
      <c r="GJ1340" s="28"/>
      <c r="GK1340" s="28"/>
      <c r="GP1340" s="202"/>
      <c r="GR1340" s="28"/>
      <c r="GS1340" s="28"/>
      <c r="GT1340" s="28"/>
      <c r="GY1340" s="202"/>
      <c r="HA1340" s="28"/>
      <c r="HB1340" s="28"/>
      <c r="HC1340" s="28"/>
      <c r="HH1340" s="202"/>
      <c r="HJ1340" s="28"/>
      <c r="HK1340" s="28"/>
      <c r="HL1340" s="28"/>
      <c r="HQ1340" s="28"/>
      <c r="HR1340" s="28"/>
      <c r="HS1340" s="28"/>
      <c r="HT1340" s="28"/>
      <c r="HU1340" s="28"/>
      <c r="HV1340" s="28"/>
      <c r="HW1340" s="28"/>
      <c r="HX1340" s="28"/>
      <c r="HY1340" s="28"/>
      <c r="HZ1340" s="28"/>
      <c r="IA1340" s="28"/>
      <c r="IB1340" s="28"/>
      <c r="IC1340" s="28"/>
      <c r="ID1340" s="28"/>
      <c r="IE1340" s="28"/>
      <c r="IF1340" s="28"/>
      <c r="IG1340" s="28"/>
      <c r="IH1340" s="28"/>
      <c r="II1340" s="28"/>
      <c r="IJ1340" s="28"/>
      <c r="IK1340" s="28"/>
      <c r="IL1340" s="28"/>
      <c r="IM1340" s="28"/>
      <c r="IN1340" s="28"/>
      <c r="IO1340" s="28"/>
      <c r="IP1340" s="28"/>
      <c r="IQ1340" s="28"/>
      <c r="IR1340" s="28"/>
      <c r="IS1340" s="28"/>
      <c r="IT1340" s="28"/>
      <c r="IU1340" s="28"/>
      <c r="IV1340" s="28"/>
    </row>
    <row r="1341" spans="1:256" s="54" customFormat="1" ht="18">
      <c r="A1341" s="364" t="s">
        <v>901</v>
      </c>
      <c r="B1341" s="292"/>
      <c r="C1341" s="292"/>
      <c r="D1341" s="54" t="s">
        <v>132</v>
      </c>
      <c r="E1341" s="54">
        <f t="shared" si="27"/>
        <v>16</v>
      </c>
      <c r="F1341" s="305">
        <f t="shared" si="28"/>
        <v>105</v>
      </c>
      <c r="H1341" s="28">
        <v>13</v>
      </c>
      <c r="I1341" s="28">
        <v>92</v>
      </c>
      <c r="J1341" s="28"/>
      <c r="K1341" s="28"/>
      <c r="M1341" s="28"/>
      <c r="N1341" s="28"/>
      <c r="R1341" s="202"/>
      <c r="T1341" s="28"/>
      <c r="U1341" s="28"/>
      <c r="V1341" s="28"/>
      <c r="AA1341" s="202"/>
      <c r="AC1341" s="28"/>
      <c r="AD1341" s="28"/>
      <c r="AE1341" s="28"/>
      <c r="AJ1341" s="202"/>
      <c r="AL1341" s="28"/>
      <c r="AM1341" s="28"/>
      <c r="AN1341" s="28"/>
      <c r="AS1341" s="202"/>
      <c r="AU1341" s="28"/>
      <c r="AV1341" s="28"/>
      <c r="AW1341" s="28"/>
      <c r="BB1341" s="202"/>
      <c r="BD1341" s="28"/>
      <c r="BE1341" s="28"/>
      <c r="BF1341" s="28"/>
      <c r="BK1341" s="202"/>
      <c r="BM1341" s="28"/>
      <c r="BN1341" s="28"/>
      <c r="BO1341" s="28"/>
      <c r="BT1341" s="202"/>
      <c r="BV1341" s="28"/>
      <c r="BW1341" s="28"/>
      <c r="BX1341" s="28"/>
      <c r="CC1341" s="202"/>
      <c r="CE1341" s="28"/>
      <c r="CF1341" s="28"/>
      <c r="CG1341" s="28"/>
      <c r="CL1341" s="202"/>
      <c r="CN1341" s="28"/>
      <c r="CO1341" s="28"/>
      <c r="CP1341" s="28"/>
      <c r="CU1341" s="202"/>
      <c r="CW1341" s="28"/>
      <c r="CX1341" s="28"/>
      <c r="CY1341" s="28"/>
      <c r="DD1341" s="202"/>
      <c r="DF1341" s="28"/>
      <c r="DG1341" s="28"/>
      <c r="DH1341" s="28"/>
      <c r="DM1341" s="202"/>
      <c r="DO1341" s="28"/>
      <c r="DP1341" s="28"/>
      <c r="DQ1341" s="28"/>
      <c r="DV1341" s="202"/>
      <c r="DX1341" s="28"/>
      <c r="DY1341" s="28"/>
      <c r="DZ1341" s="28"/>
      <c r="EE1341" s="202"/>
      <c r="EG1341" s="28"/>
      <c r="EH1341" s="28"/>
      <c r="EI1341" s="28"/>
      <c r="EN1341" s="202"/>
      <c r="EP1341" s="28"/>
      <c r="EQ1341" s="28"/>
      <c r="ER1341" s="28"/>
      <c r="EW1341" s="202"/>
      <c r="EY1341" s="28"/>
      <c r="EZ1341" s="28"/>
      <c r="FA1341" s="28"/>
      <c r="FF1341" s="202"/>
      <c r="FH1341" s="28"/>
      <c r="FI1341" s="28"/>
      <c r="FJ1341" s="28"/>
      <c r="FO1341" s="202"/>
      <c r="FQ1341" s="28"/>
      <c r="FR1341" s="28"/>
      <c r="FS1341" s="28"/>
      <c r="FX1341" s="202"/>
      <c r="FZ1341" s="28"/>
      <c r="GA1341" s="28"/>
      <c r="GB1341" s="28"/>
      <c r="GG1341" s="202"/>
      <c r="GI1341" s="28"/>
      <c r="GJ1341" s="28"/>
      <c r="GK1341" s="28"/>
      <c r="GP1341" s="202"/>
      <c r="GR1341" s="28"/>
      <c r="GS1341" s="28"/>
      <c r="GT1341" s="28"/>
      <c r="GY1341" s="202"/>
      <c r="HA1341" s="28"/>
      <c r="HB1341" s="28"/>
      <c r="HC1341" s="28"/>
      <c r="HH1341" s="202"/>
      <c r="HJ1341" s="28"/>
      <c r="HK1341" s="28"/>
      <c r="HL1341" s="28"/>
      <c r="HQ1341" s="28"/>
      <c r="HR1341" s="28"/>
      <c r="HS1341" s="28"/>
      <c r="HT1341" s="28"/>
      <c r="HU1341" s="28"/>
      <c r="HV1341" s="28"/>
      <c r="HW1341" s="28"/>
      <c r="HX1341" s="28"/>
      <c r="HY1341" s="28"/>
      <c r="HZ1341" s="28"/>
      <c r="IA1341" s="28"/>
      <c r="IB1341" s="28"/>
      <c r="IC1341" s="28"/>
      <c r="ID1341" s="28"/>
      <c r="IE1341" s="28"/>
      <c r="IF1341" s="28"/>
      <c r="IG1341" s="28"/>
      <c r="IH1341" s="28"/>
      <c r="II1341" s="28"/>
      <c r="IJ1341" s="28"/>
      <c r="IK1341" s="28"/>
      <c r="IL1341" s="28"/>
      <c r="IM1341" s="28"/>
      <c r="IN1341" s="28"/>
      <c r="IO1341" s="28"/>
      <c r="IP1341" s="28"/>
      <c r="IQ1341" s="28"/>
      <c r="IR1341" s="28"/>
      <c r="IS1341" s="28"/>
      <c r="IT1341" s="28"/>
      <c r="IU1341" s="28"/>
      <c r="IV1341" s="28"/>
    </row>
    <row r="1342" spans="1:256" s="54" customFormat="1" ht="18">
      <c r="A1342" s="364" t="s">
        <v>1399</v>
      </c>
      <c r="B1342" s="28"/>
      <c r="C1342" s="292"/>
      <c r="D1342" s="365" t="s">
        <v>129</v>
      </c>
      <c r="E1342" s="54">
        <f t="shared" si="27"/>
        <v>0</v>
      </c>
      <c r="F1342" s="305">
        <f t="shared" si="28"/>
        <v>0</v>
      </c>
      <c r="H1342" s="239"/>
      <c r="I1342" s="28"/>
      <c r="J1342" s="28"/>
      <c r="K1342" s="28"/>
      <c r="M1342" s="239"/>
      <c r="N1342" s="28"/>
      <c r="R1342" s="202"/>
      <c r="T1342" s="28"/>
      <c r="U1342" s="28"/>
      <c r="V1342" s="28"/>
      <c r="AA1342" s="202"/>
      <c r="AC1342" s="28"/>
      <c r="AD1342" s="28"/>
      <c r="AE1342" s="28"/>
      <c r="AJ1342" s="202"/>
      <c r="AL1342" s="28"/>
      <c r="AM1342" s="28"/>
      <c r="AN1342" s="28"/>
      <c r="AS1342" s="202"/>
      <c r="AU1342" s="28"/>
      <c r="AV1342" s="28"/>
      <c r="AW1342" s="28"/>
      <c r="BB1342" s="202"/>
      <c r="BD1342" s="28"/>
      <c r="BE1342" s="28"/>
      <c r="BF1342" s="28"/>
      <c r="BK1342" s="202"/>
      <c r="BM1342" s="28"/>
      <c r="BN1342" s="28"/>
      <c r="BO1342" s="28"/>
      <c r="BT1342" s="202"/>
      <c r="BV1342" s="28"/>
      <c r="BW1342" s="28"/>
      <c r="BX1342" s="28"/>
      <c r="CC1342" s="202"/>
      <c r="CE1342" s="28"/>
      <c r="CF1342" s="28"/>
      <c r="CG1342" s="28"/>
      <c r="CL1342" s="202"/>
      <c r="CN1342" s="28"/>
      <c r="CO1342" s="28"/>
      <c r="CP1342" s="28"/>
      <c r="CU1342" s="202"/>
      <c r="CW1342" s="28"/>
      <c r="CX1342" s="28"/>
      <c r="CY1342" s="28"/>
      <c r="DD1342" s="202"/>
      <c r="DF1342" s="28"/>
      <c r="DG1342" s="28"/>
      <c r="DH1342" s="28"/>
      <c r="DM1342" s="202"/>
      <c r="DO1342" s="28"/>
      <c r="DP1342" s="28"/>
      <c r="DQ1342" s="28"/>
      <c r="DV1342" s="202"/>
      <c r="DX1342" s="28"/>
      <c r="DY1342" s="28"/>
      <c r="DZ1342" s="28"/>
      <c r="EE1342" s="202"/>
      <c r="EG1342" s="28"/>
      <c r="EH1342" s="28"/>
      <c r="EI1342" s="28"/>
      <c r="EN1342" s="202"/>
      <c r="EP1342" s="28"/>
      <c r="EQ1342" s="28"/>
      <c r="ER1342" s="28"/>
      <c r="EW1342" s="202"/>
      <c r="EY1342" s="28"/>
      <c r="EZ1342" s="28"/>
      <c r="FA1342" s="28"/>
      <c r="FF1342" s="202"/>
      <c r="FH1342" s="28"/>
      <c r="FI1342" s="28"/>
      <c r="FJ1342" s="28"/>
      <c r="FO1342" s="202"/>
      <c r="FQ1342" s="28"/>
      <c r="FR1342" s="28"/>
      <c r="FS1342" s="28"/>
      <c r="FX1342" s="202"/>
      <c r="FZ1342" s="28"/>
      <c r="GA1342" s="28"/>
      <c r="GB1342" s="28"/>
      <c r="GG1342" s="202"/>
      <c r="GI1342" s="28"/>
      <c r="GJ1342" s="28"/>
      <c r="GK1342" s="28"/>
      <c r="GP1342" s="202"/>
      <c r="GR1342" s="28"/>
      <c r="GS1342" s="28"/>
      <c r="GT1342" s="28"/>
      <c r="GY1342" s="202"/>
      <c r="HA1342" s="28"/>
      <c r="HB1342" s="28"/>
      <c r="HC1342" s="28"/>
      <c r="HH1342" s="202"/>
      <c r="HJ1342" s="28"/>
      <c r="HK1342" s="28"/>
      <c r="HL1342" s="28"/>
      <c r="HQ1342" s="28"/>
      <c r="HR1342" s="28"/>
      <c r="HS1342" s="28"/>
      <c r="HT1342" s="28"/>
      <c r="HU1342" s="28"/>
      <c r="HV1342" s="28"/>
      <c r="HW1342" s="28"/>
      <c r="HX1342" s="28"/>
      <c r="HY1342" s="28"/>
      <c r="HZ1342" s="28"/>
      <c r="IA1342" s="28"/>
      <c r="IB1342" s="28"/>
      <c r="IC1342" s="28"/>
      <c r="ID1342" s="28"/>
      <c r="IE1342" s="28"/>
      <c r="IF1342" s="28"/>
      <c r="IG1342" s="28"/>
      <c r="IH1342" s="28"/>
      <c r="II1342" s="28"/>
      <c r="IJ1342" s="28"/>
      <c r="IK1342" s="28"/>
      <c r="IL1342" s="28"/>
      <c r="IM1342" s="28"/>
      <c r="IN1342" s="28"/>
      <c r="IO1342" s="28"/>
      <c r="IP1342" s="28"/>
      <c r="IQ1342" s="28"/>
      <c r="IR1342" s="28"/>
      <c r="IS1342" s="28"/>
      <c r="IT1342" s="28"/>
      <c r="IU1342" s="28"/>
      <c r="IV1342" s="28"/>
    </row>
    <row r="1343" spans="1:256" s="54" customFormat="1" ht="18">
      <c r="A1343" s="364" t="s">
        <v>1383</v>
      </c>
      <c r="B1343" s="292"/>
      <c r="C1343" s="292"/>
      <c r="D1343" s="54" t="s">
        <v>131</v>
      </c>
      <c r="E1343" s="54">
        <f t="shared" si="27"/>
        <v>3</v>
      </c>
      <c r="F1343" s="305">
        <f t="shared" si="28"/>
        <v>38</v>
      </c>
      <c r="H1343" s="28">
        <v>21</v>
      </c>
      <c r="I1343" s="28">
        <v>7</v>
      </c>
      <c r="J1343" s="28"/>
      <c r="K1343" s="28">
        <v>10</v>
      </c>
      <c r="M1343" s="28"/>
      <c r="N1343" s="28"/>
      <c r="R1343" s="202"/>
      <c r="T1343" s="28"/>
      <c r="U1343" s="28"/>
      <c r="V1343" s="28"/>
      <c r="AA1343" s="202"/>
      <c r="AC1343" s="28"/>
      <c r="AD1343" s="28"/>
      <c r="AE1343" s="28"/>
      <c r="AJ1343" s="202"/>
      <c r="AL1343" s="28"/>
      <c r="AM1343" s="28"/>
      <c r="AN1343" s="28"/>
      <c r="AS1343" s="202"/>
      <c r="AU1343" s="28"/>
      <c r="AV1343" s="28"/>
      <c r="AW1343" s="28"/>
      <c r="BB1343" s="202"/>
      <c r="BD1343" s="28"/>
      <c r="BE1343" s="28"/>
      <c r="BF1343" s="28"/>
      <c r="BK1343" s="202"/>
      <c r="BM1343" s="28"/>
      <c r="BN1343" s="28"/>
      <c r="BO1343" s="28"/>
      <c r="BT1343" s="202"/>
      <c r="BV1343" s="28"/>
      <c r="BW1343" s="28"/>
      <c r="BX1343" s="28"/>
      <c r="CC1343" s="202"/>
      <c r="CE1343" s="28"/>
      <c r="CF1343" s="28"/>
      <c r="CG1343" s="28"/>
      <c r="CL1343" s="202"/>
      <c r="CN1343" s="28"/>
      <c r="CO1343" s="28"/>
      <c r="CP1343" s="28"/>
      <c r="CU1343" s="202"/>
      <c r="CW1343" s="28"/>
      <c r="CX1343" s="28"/>
      <c r="CY1343" s="28"/>
      <c r="DD1343" s="202"/>
      <c r="DF1343" s="28"/>
      <c r="DG1343" s="28"/>
      <c r="DH1343" s="28"/>
      <c r="DM1343" s="202"/>
      <c r="DO1343" s="28"/>
      <c r="DP1343" s="28"/>
      <c r="DQ1343" s="28"/>
      <c r="DV1343" s="202"/>
      <c r="DX1343" s="28"/>
      <c r="DY1343" s="28"/>
      <c r="DZ1343" s="28"/>
      <c r="EE1343" s="202"/>
      <c r="EG1343" s="28"/>
      <c r="EH1343" s="28"/>
      <c r="EI1343" s="28"/>
      <c r="EN1343" s="202"/>
      <c r="EP1343" s="28"/>
      <c r="EQ1343" s="28"/>
      <c r="ER1343" s="28"/>
      <c r="EW1343" s="202"/>
      <c r="EY1343" s="28"/>
      <c r="EZ1343" s="28"/>
      <c r="FA1343" s="28"/>
      <c r="FF1343" s="202"/>
      <c r="FH1343" s="28"/>
      <c r="FI1343" s="28"/>
      <c r="FJ1343" s="28"/>
      <c r="FO1343" s="202"/>
      <c r="FQ1343" s="28"/>
      <c r="FR1343" s="28"/>
      <c r="FS1343" s="28"/>
      <c r="FX1343" s="202"/>
      <c r="FZ1343" s="28"/>
      <c r="GA1343" s="28"/>
      <c r="GB1343" s="28"/>
      <c r="GG1343" s="202"/>
      <c r="GI1343" s="28"/>
      <c r="GJ1343" s="28"/>
      <c r="GK1343" s="28"/>
      <c r="GP1343" s="202"/>
      <c r="GR1343" s="28"/>
      <c r="GS1343" s="28"/>
      <c r="GT1343" s="28"/>
      <c r="GY1343" s="202"/>
      <c r="HA1343" s="28"/>
      <c r="HB1343" s="28"/>
      <c r="HC1343" s="28"/>
      <c r="HH1343" s="202"/>
      <c r="HJ1343" s="28"/>
      <c r="HK1343" s="28"/>
      <c r="HL1343" s="28"/>
      <c r="HQ1343" s="28"/>
      <c r="HR1343" s="28"/>
      <c r="HS1343" s="28"/>
      <c r="HT1343" s="28"/>
      <c r="HU1343" s="28"/>
      <c r="HV1343" s="28"/>
      <c r="HW1343" s="28"/>
      <c r="HX1343" s="28"/>
      <c r="HY1343" s="28"/>
      <c r="HZ1343" s="28"/>
      <c r="IA1343" s="28"/>
      <c r="IB1343" s="28"/>
      <c r="IC1343" s="28"/>
      <c r="ID1343" s="28"/>
      <c r="IE1343" s="28"/>
      <c r="IF1343" s="28"/>
      <c r="IG1343" s="28"/>
      <c r="IH1343" s="28"/>
      <c r="II1343" s="28"/>
      <c r="IJ1343" s="28"/>
      <c r="IK1343" s="28"/>
      <c r="IL1343" s="28"/>
      <c r="IM1343" s="28"/>
      <c r="IN1343" s="28"/>
      <c r="IO1343" s="28"/>
      <c r="IP1343" s="28"/>
      <c r="IQ1343" s="28"/>
      <c r="IR1343" s="28"/>
      <c r="IS1343" s="28"/>
      <c r="IT1343" s="28"/>
      <c r="IU1343" s="28"/>
      <c r="IV1343" s="28"/>
    </row>
    <row r="1344" spans="1:256" s="54" customFormat="1" ht="18">
      <c r="A1344" s="364" t="s">
        <v>2321</v>
      </c>
      <c r="B1344" s="28"/>
      <c r="C1344" s="292"/>
      <c r="D1344" s="365" t="s">
        <v>129</v>
      </c>
      <c r="E1344" s="54">
        <f t="shared" si="27"/>
        <v>5</v>
      </c>
      <c r="F1344" s="305">
        <f t="shared" si="28"/>
        <v>2</v>
      </c>
      <c r="H1344" s="28">
        <v>2</v>
      </c>
      <c r="I1344" s="28"/>
      <c r="J1344" s="28"/>
      <c r="K1344" s="28"/>
      <c r="M1344" s="239"/>
      <c r="N1344" s="28"/>
      <c r="R1344" s="202"/>
      <c r="T1344" s="28"/>
      <c r="U1344" s="28"/>
      <c r="V1344" s="28"/>
      <c r="AA1344" s="202"/>
      <c r="AC1344" s="28"/>
      <c r="AD1344" s="28"/>
      <c r="AE1344" s="28"/>
      <c r="AJ1344" s="202"/>
      <c r="AL1344" s="28"/>
      <c r="AM1344" s="28"/>
      <c r="AN1344" s="28"/>
      <c r="AS1344" s="202"/>
      <c r="AU1344" s="28"/>
      <c r="AV1344" s="28"/>
      <c r="AW1344" s="28"/>
      <c r="BB1344" s="202"/>
      <c r="BD1344" s="28"/>
      <c r="BE1344" s="28"/>
      <c r="BF1344" s="28"/>
      <c r="BK1344" s="202"/>
      <c r="BM1344" s="28"/>
      <c r="BN1344" s="28"/>
      <c r="BO1344" s="28"/>
      <c r="BT1344" s="202"/>
      <c r="BV1344" s="28"/>
      <c r="BW1344" s="28"/>
      <c r="BX1344" s="28"/>
      <c r="CC1344" s="202"/>
      <c r="CE1344" s="28"/>
      <c r="CF1344" s="28"/>
      <c r="CG1344" s="28"/>
      <c r="CL1344" s="202"/>
      <c r="CN1344" s="28"/>
      <c r="CO1344" s="28"/>
      <c r="CP1344" s="28"/>
      <c r="CU1344" s="202"/>
      <c r="CW1344" s="28"/>
      <c r="CX1344" s="28"/>
      <c r="CY1344" s="28"/>
      <c r="DD1344" s="202"/>
      <c r="DF1344" s="28"/>
      <c r="DG1344" s="28"/>
      <c r="DH1344" s="28"/>
      <c r="DM1344" s="202"/>
      <c r="DO1344" s="28"/>
      <c r="DP1344" s="28"/>
      <c r="DQ1344" s="28"/>
      <c r="DV1344" s="202"/>
      <c r="DX1344" s="28"/>
      <c r="DY1344" s="28"/>
      <c r="DZ1344" s="28"/>
      <c r="EE1344" s="202"/>
      <c r="EG1344" s="28"/>
      <c r="EH1344" s="28"/>
      <c r="EI1344" s="28"/>
      <c r="EN1344" s="202"/>
      <c r="EP1344" s="28"/>
      <c r="EQ1344" s="28"/>
      <c r="ER1344" s="28"/>
      <c r="EW1344" s="202"/>
      <c r="EY1344" s="28"/>
      <c r="EZ1344" s="28"/>
      <c r="FA1344" s="28"/>
      <c r="FF1344" s="202"/>
      <c r="FH1344" s="28"/>
      <c r="FI1344" s="28"/>
      <c r="FJ1344" s="28"/>
      <c r="FO1344" s="202"/>
      <c r="FQ1344" s="28"/>
      <c r="FR1344" s="28"/>
      <c r="FS1344" s="28"/>
      <c r="FX1344" s="202"/>
      <c r="FZ1344" s="28"/>
      <c r="GA1344" s="28"/>
      <c r="GB1344" s="28"/>
      <c r="GG1344" s="202"/>
      <c r="GI1344" s="28"/>
      <c r="GJ1344" s="28"/>
      <c r="GK1344" s="28"/>
      <c r="GP1344" s="202"/>
      <c r="GR1344" s="28"/>
      <c r="GS1344" s="28"/>
      <c r="GT1344" s="28"/>
      <c r="GY1344" s="202"/>
      <c r="HA1344" s="28"/>
      <c r="HB1344" s="28"/>
      <c r="HC1344" s="28"/>
      <c r="HH1344" s="202"/>
      <c r="HJ1344" s="28"/>
      <c r="HK1344" s="28"/>
      <c r="HL1344" s="28"/>
      <c r="HQ1344" s="28"/>
      <c r="HR1344" s="28"/>
      <c r="HS1344" s="28"/>
      <c r="HT1344" s="28"/>
      <c r="HU1344" s="28"/>
      <c r="HV1344" s="28"/>
      <c r="HW1344" s="28"/>
      <c r="HX1344" s="28"/>
      <c r="HY1344" s="28"/>
      <c r="HZ1344" s="28"/>
      <c r="IA1344" s="28"/>
      <c r="IB1344" s="28"/>
      <c r="IC1344" s="28"/>
      <c r="ID1344" s="28"/>
      <c r="IE1344" s="28"/>
      <c r="IF1344" s="28"/>
      <c r="IG1344" s="28"/>
      <c r="IH1344" s="28"/>
      <c r="II1344" s="28"/>
      <c r="IJ1344" s="28"/>
      <c r="IK1344" s="28"/>
      <c r="IL1344" s="28"/>
      <c r="IM1344" s="28"/>
      <c r="IN1344" s="28"/>
      <c r="IO1344" s="28"/>
      <c r="IP1344" s="28"/>
      <c r="IQ1344" s="28"/>
      <c r="IR1344" s="28"/>
      <c r="IS1344" s="28"/>
      <c r="IT1344" s="28"/>
      <c r="IU1344" s="28"/>
      <c r="IV1344" s="28"/>
    </row>
    <row r="1345" spans="1:256" s="54" customFormat="1" ht="18">
      <c r="A1345" s="364" t="s">
        <v>2463</v>
      </c>
      <c r="B1345" s="28"/>
      <c r="C1345" s="292"/>
      <c r="D1345" s="365" t="s">
        <v>129</v>
      </c>
      <c r="E1345" s="54">
        <f t="shared" si="27"/>
        <v>0</v>
      </c>
      <c r="F1345" s="305">
        <f t="shared" si="28"/>
        <v>1</v>
      </c>
      <c r="H1345" s="28"/>
      <c r="I1345" s="28">
        <v>1</v>
      </c>
      <c r="J1345" s="28"/>
      <c r="K1345" s="28"/>
      <c r="M1345" s="28"/>
      <c r="N1345" s="28"/>
      <c r="R1345" s="202"/>
      <c r="T1345" s="28"/>
      <c r="U1345" s="28"/>
      <c r="V1345" s="28"/>
      <c r="AA1345" s="202"/>
      <c r="AC1345" s="28"/>
      <c r="AD1345" s="28"/>
      <c r="AE1345" s="28"/>
      <c r="AJ1345" s="202"/>
      <c r="AL1345" s="28"/>
      <c r="AM1345" s="28"/>
      <c r="AN1345" s="28"/>
      <c r="AS1345" s="202"/>
      <c r="AU1345" s="28"/>
      <c r="AV1345" s="28"/>
      <c r="AW1345" s="28"/>
      <c r="BB1345" s="202"/>
      <c r="BD1345" s="28"/>
      <c r="BE1345" s="28"/>
      <c r="BF1345" s="28"/>
      <c r="BK1345" s="202"/>
      <c r="BM1345" s="28"/>
      <c r="BN1345" s="28"/>
      <c r="BO1345" s="28"/>
      <c r="BT1345" s="202"/>
      <c r="BV1345" s="28"/>
      <c r="BW1345" s="28"/>
      <c r="BX1345" s="28"/>
      <c r="CC1345" s="202"/>
      <c r="CE1345" s="28"/>
      <c r="CF1345" s="28"/>
      <c r="CG1345" s="28"/>
      <c r="CL1345" s="202"/>
      <c r="CN1345" s="28"/>
      <c r="CO1345" s="28"/>
      <c r="CP1345" s="28"/>
      <c r="CU1345" s="202"/>
      <c r="CW1345" s="28"/>
      <c r="CX1345" s="28"/>
      <c r="CY1345" s="28"/>
      <c r="DD1345" s="202"/>
      <c r="DF1345" s="28"/>
      <c r="DG1345" s="28"/>
      <c r="DH1345" s="28"/>
      <c r="DM1345" s="202"/>
      <c r="DO1345" s="28"/>
      <c r="DP1345" s="28"/>
      <c r="DQ1345" s="28"/>
      <c r="DV1345" s="202"/>
      <c r="DX1345" s="28"/>
      <c r="DY1345" s="28"/>
      <c r="DZ1345" s="28"/>
      <c r="EE1345" s="202"/>
      <c r="EG1345" s="28"/>
      <c r="EH1345" s="28"/>
      <c r="EI1345" s="28"/>
      <c r="EN1345" s="202"/>
      <c r="EP1345" s="28"/>
      <c r="EQ1345" s="28"/>
      <c r="ER1345" s="28"/>
      <c r="EW1345" s="202"/>
      <c r="EY1345" s="28"/>
      <c r="EZ1345" s="28"/>
      <c r="FA1345" s="28"/>
      <c r="FF1345" s="202"/>
      <c r="FH1345" s="28"/>
      <c r="FI1345" s="28"/>
      <c r="FJ1345" s="28"/>
      <c r="FO1345" s="202"/>
      <c r="FQ1345" s="28"/>
      <c r="FR1345" s="28"/>
      <c r="FS1345" s="28"/>
      <c r="FX1345" s="202"/>
      <c r="FZ1345" s="28"/>
      <c r="GA1345" s="28"/>
      <c r="GB1345" s="28"/>
      <c r="GG1345" s="202"/>
      <c r="GI1345" s="28"/>
      <c r="GJ1345" s="28"/>
      <c r="GK1345" s="28"/>
      <c r="GP1345" s="202"/>
      <c r="GR1345" s="28"/>
      <c r="GS1345" s="28"/>
      <c r="GT1345" s="28"/>
      <c r="GY1345" s="202"/>
      <c r="HA1345" s="28"/>
      <c r="HB1345" s="28"/>
      <c r="HC1345" s="28"/>
      <c r="HH1345" s="202"/>
      <c r="HJ1345" s="28"/>
      <c r="HK1345" s="28"/>
      <c r="HL1345" s="28"/>
      <c r="HQ1345" s="28"/>
      <c r="HR1345" s="28"/>
      <c r="HS1345" s="28"/>
      <c r="HT1345" s="28"/>
      <c r="HU1345" s="28"/>
      <c r="HV1345" s="28"/>
      <c r="HW1345" s="28"/>
      <c r="HX1345" s="28"/>
      <c r="HY1345" s="28"/>
      <c r="HZ1345" s="28"/>
      <c r="IA1345" s="28"/>
      <c r="IB1345" s="28"/>
      <c r="IC1345" s="28"/>
      <c r="ID1345" s="28"/>
      <c r="IE1345" s="28"/>
      <c r="IF1345" s="28"/>
      <c r="IG1345" s="28"/>
      <c r="IH1345" s="28"/>
      <c r="II1345" s="28"/>
      <c r="IJ1345" s="28"/>
      <c r="IK1345" s="28"/>
      <c r="IL1345" s="28"/>
      <c r="IM1345" s="28"/>
      <c r="IN1345" s="28"/>
      <c r="IO1345" s="28"/>
      <c r="IP1345" s="28"/>
      <c r="IQ1345" s="28"/>
      <c r="IR1345" s="28"/>
      <c r="IS1345" s="28"/>
      <c r="IT1345" s="28"/>
      <c r="IU1345" s="28"/>
      <c r="IV1345" s="28"/>
    </row>
    <row r="1346" spans="1:256" s="54" customFormat="1" ht="18">
      <c r="A1346" s="364" t="s">
        <v>1911</v>
      </c>
      <c r="B1346" s="28"/>
      <c r="C1346" s="292"/>
      <c r="D1346" s="54" t="s">
        <v>137</v>
      </c>
      <c r="E1346" s="54">
        <f t="shared" si="27"/>
        <v>7</v>
      </c>
      <c r="F1346" s="305">
        <f t="shared" si="28"/>
        <v>132</v>
      </c>
      <c r="H1346" s="28"/>
      <c r="I1346" s="28">
        <v>95</v>
      </c>
      <c r="J1346" s="28">
        <v>37</v>
      </c>
      <c r="K1346" s="28"/>
      <c r="M1346" s="28"/>
      <c r="N1346" s="28"/>
      <c r="R1346" s="202"/>
      <c r="T1346" s="28"/>
      <c r="U1346" s="28"/>
      <c r="V1346" s="28"/>
      <c r="AA1346" s="202"/>
      <c r="AC1346" s="28"/>
      <c r="AD1346" s="28"/>
      <c r="AE1346" s="28"/>
      <c r="AJ1346" s="202"/>
      <c r="AL1346" s="28"/>
      <c r="AM1346" s="28"/>
      <c r="AN1346" s="28"/>
      <c r="AS1346" s="202"/>
      <c r="AU1346" s="28"/>
      <c r="AV1346" s="28"/>
      <c r="AW1346" s="28"/>
      <c r="BB1346" s="202"/>
      <c r="BD1346" s="28"/>
      <c r="BE1346" s="28"/>
      <c r="BF1346" s="28"/>
      <c r="BK1346" s="202"/>
      <c r="BM1346" s="28"/>
      <c r="BN1346" s="28"/>
      <c r="BO1346" s="28"/>
      <c r="BT1346" s="202"/>
      <c r="BV1346" s="28"/>
      <c r="BW1346" s="28"/>
      <c r="BX1346" s="28"/>
      <c r="CC1346" s="202"/>
      <c r="CE1346" s="28"/>
      <c r="CF1346" s="28"/>
      <c r="CG1346" s="28"/>
      <c r="CL1346" s="202"/>
      <c r="CN1346" s="28"/>
      <c r="CO1346" s="28"/>
      <c r="CP1346" s="28"/>
      <c r="CU1346" s="202"/>
      <c r="CW1346" s="28"/>
      <c r="CX1346" s="28"/>
      <c r="CY1346" s="28"/>
      <c r="DD1346" s="202"/>
      <c r="DF1346" s="28"/>
      <c r="DG1346" s="28"/>
      <c r="DH1346" s="28"/>
      <c r="DM1346" s="202"/>
      <c r="DO1346" s="28"/>
      <c r="DP1346" s="28"/>
      <c r="DQ1346" s="28"/>
      <c r="DV1346" s="202"/>
      <c r="DX1346" s="28"/>
      <c r="DY1346" s="28"/>
      <c r="DZ1346" s="28"/>
      <c r="EE1346" s="202"/>
      <c r="EG1346" s="28"/>
      <c r="EH1346" s="28"/>
      <c r="EI1346" s="28"/>
      <c r="EN1346" s="202"/>
      <c r="EP1346" s="28"/>
      <c r="EQ1346" s="28"/>
      <c r="ER1346" s="28"/>
      <c r="EW1346" s="202"/>
      <c r="EY1346" s="28"/>
      <c r="EZ1346" s="28"/>
      <c r="FA1346" s="28"/>
      <c r="FF1346" s="202"/>
      <c r="FH1346" s="28"/>
      <c r="FI1346" s="28"/>
      <c r="FJ1346" s="28"/>
      <c r="FO1346" s="202"/>
      <c r="FQ1346" s="28"/>
      <c r="FR1346" s="28"/>
      <c r="FS1346" s="28"/>
      <c r="FX1346" s="202"/>
      <c r="FZ1346" s="28"/>
      <c r="GA1346" s="28"/>
      <c r="GB1346" s="28"/>
      <c r="GG1346" s="202"/>
      <c r="GI1346" s="28"/>
      <c r="GJ1346" s="28"/>
      <c r="GK1346" s="28"/>
      <c r="GP1346" s="202"/>
      <c r="GR1346" s="28"/>
      <c r="GS1346" s="28"/>
      <c r="GT1346" s="28"/>
      <c r="GY1346" s="202"/>
      <c r="HA1346" s="28"/>
      <c r="HB1346" s="28"/>
      <c r="HC1346" s="28"/>
      <c r="HH1346" s="202"/>
      <c r="HJ1346" s="28"/>
      <c r="HK1346" s="28"/>
      <c r="HL1346" s="28"/>
      <c r="HQ1346" s="28"/>
      <c r="HR1346" s="28"/>
      <c r="HS1346" s="28"/>
      <c r="HT1346" s="28"/>
      <c r="HU1346" s="28"/>
      <c r="HV1346" s="28"/>
      <c r="HW1346" s="28"/>
      <c r="HX1346" s="28"/>
      <c r="HY1346" s="28"/>
      <c r="HZ1346" s="28"/>
      <c r="IA1346" s="28"/>
      <c r="IB1346" s="28"/>
      <c r="IC1346" s="28"/>
      <c r="ID1346" s="28"/>
      <c r="IE1346" s="28"/>
      <c r="IF1346" s="28"/>
      <c r="IG1346" s="28"/>
      <c r="IH1346" s="28"/>
      <c r="II1346" s="28"/>
      <c r="IJ1346" s="28"/>
      <c r="IK1346" s="28"/>
      <c r="IL1346" s="28"/>
      <c r="IM1346" s="28"/>
      <c r="IN1346" s="28"/>
      <c r="IO1346" s="28"/>
      <c r="IP1346" s="28"/>
      <c r="IQ1346" s="28"/>
      <c r="IR1346" s="28"/>
      <c r="IS1346" s="28"/>
      <c r="IT1346" s="28"/>
      <c r="IU1346" s="28"/>
      <c r="IV1346" s="28"/>
    </row>
    <row r="1347" spans="1:256" s="54" customFormat="1" ht="18">
      <c r="A1347" s="364" t="s">
        <v>1987</v>
      </c>
      <c r="B1347" s="28"/>
      <c r="C1347" s="292"/>
      <c r="D1347" s="365" t="s">
        <v>129</v>
      </c>
      <c r="E1347" s="54">
        <f t="shared" si="27"/>
        <v>0</v>
      </c>
      <c r="F1347" s="305">
        <f t="shared" si="28"/>
        <v>1</v>
      </c>
      <c r="H1347" s="28"/>
      <c r="I1347" s="28"/>
      <c r="J1347" s="28">
        <v>1</v>
      </c>
      <c r="K1347" s="28"/>
      <c r="M1347" s="239"/>
      <c r="N1347" s="28"/>
      <c r="R1347" s="202"/>
      <c r="T1347" s="28"/>
      <c r="U1347" s="28"/>
      <c r="V1347" s="28"/>
      <c r="AA1347" s="202"/>
      <c r="AC1347" s="28"/>
      <c r="AD1347" s="28"/>
      <c r="AE1347" s="28"/>
      <c r="AJ1347" s="202"/>
      <c r="AL1347" s="28"/>
      <c r="AM1347" s="28"/>
      <c r="AN1347" s="28"/>
      <c r="AS1347" s="202"/>
      <c r="AU1347" s="28"/>
      <c r="AV1347" s="28"/>
      <c r="AW1347" s="28"/>
      <c r="BB1347" s="202"/>
      <c r="BD1347" s="28"/>
      <c r="BE1347" s="28"/>
      <c r="BF1347" s="28"/>
      <c r="BK1347" s="202"/>
      <c r="BM1347" s="28"/>
      <c r="BN1347" s="28"/>
      <c r="BO1347" s="28"/>
      <c r="BT1347" s="202"/>
      <c r="BV1347" s="28"/>
      <c r="BW1347" s="28"/>
      <c r="BX1347" s="28"/>
      <c r="CC1347" s="202"/>
      <c r="CE1347" s="28"/>
      <c r="CF1347" s="28"/>
      <c r="CG1347" s="28"/>
      <c r="CL1347" s="202"/>
      <c r="CN1347" s="28"/>
      <c r="CO1347" s="28"/>
      <c r="CP1347" s="28"/>
      <c r="CU1347" s="202"/>
      <c r="CW1347" s="28"/>
      <c r="CX1347" s="28"/>
      <c r="CY1347" s="28"/>
      <c r="DD1347" s="202"/>
      <c r="DF1347" s="28"/>
      <c r="DG1347" s="28"/>
      <c r="DH1347" s="28"/>
      <c r="DM1347" s="202"/>
      <c r="DO1347" s="28"/>
      <c r="DP1347" s="28"/>
      <c r="DQ1347" s="28"/>
      <c r="DV1347" s="202"/>
      <c r="DX1347" s="28"/>
      <c r="DY1347" s="28"/>
      <c r="DZ1347" s="28"/>
      <c r="EE1347" s="202"/>
      <c r="EG1347" s="28"/>
      <c r="EH1347" s="28"/>
      <c r="EI1347" s="28"/>
      <c r="EN1347" s="202"/>
      <c r="EP1347" s="28"/>
      <c r="EQ1347" s="28"/>
      <c r="ER1347" s="28"/>
      <c r="EW1347" s="202"/>
      <c r="EY1347" s="28"/>
      <c r="EZ1347" s="28"/>
      <c r="FA1347" s="28"/>
      <c r="FF1347" s="202"/>
      <c r="FH1347" s="28"/>
      <c r="FI1347" s="28"/>
      <c r="FJ1347" s="28"/>
      <c r="FO1347" s="202"/>
      <c r="FQ1347" s="28"/>
      <c r="FR1347" s="28"/>
      <c r="FS1347" s="28"/>
      <c r="FX1347" s="202"/>
      <c r="FZ1347" s="28"/>
      <c r="GA1347" s="28"/>
      <c r="GB1347" s="28"/>
      <c r="GG1347" s="202"/>
      <c r="GI1347" s="28"/>
      <c r="GJ1347" s="28"/>
      <c r="GK1347" s="28"/>
      <c r="GP1347" s="202"/>
      <c r="GR1347" s="28"/>
      <c r="GS1347" s="28"/>
      <c r="GT1347" s="28"/>
      <c r="GY1347" s="202"/>
      <c r="HA1347" s="28"/>
      <c r="HB1347" s="28"/>
      <c r="HC1347" s="28"/>
      <c r="HH1347" s="202"/>
      <c r="HJ1347" s="28"/>
      <c r="HK1347" s="28"/>
      <c r="HL1347" s="28"/>
      <c r="HQ1347" s="28"/>
      <c r="HR1347" s="28"/>
      <c r="HS1347" s="28"/>
      <c r="HT1347" s="28"/>
      <c r="HU1347" s="28"/>
      <c r="HV1347" s="28"/>
      <c r="HW1347" s="28"/>
      <c r="HX1347" s="28"/>
      <c r="HY1347" s="28"/>
      <c r="HZ1347" s="28"/>
      <c r="IA1347" s="28"/>
      <c r="IB1347" s="28"/>
      <c r="IC1347" s="28"/>
      <c r="ID1347" s="28"/>
      <c r="IE1347" s="28"/>
      <c r="IF1347" s="28"/>
      <c r="IG1347" s="28"/>
      <c r="IH1347" s="28"/>
      <c r="II1347" s="28"/>
      <c r="IJ1347" s="28"/>
      <c r="IK1347" s="28"/>
      <c r="IL1347" s="28"/>
      <c r="IM1347" s="28"/>
      <c r="IN1347" s="28"/>
      <c r="IO1347" s="28"/>
      <c r="IP1347" s="28"/>
      <c r="IQ1347" s="28"/>
      <c r="IR1347" s="28"/>
      <c r="IS1347" s="28"/>
      <c r="IT1347" s="28"/>
      <c r="IU1347" s="28"/>
      <c r="IV1347" s="28"/>
    </row>
    <row r="1348" spans="1:256" s="54" customFormat="1" ht="18">
      <c r="A1348" s="364" t="s">
        <v>1890</v>
      </c>
      <c r="B1348" s="28"/>
      <c r="C1348" s="292"/>
      <c r="D1348" s="365" t="s">
        <v>129</v>
      </c>
      <c r="E1348" s="54">
        <f t="shared" si="27"/>
        <v>0</v>
      </c>
      <c r="F1348" s="305">
        <f t="shared" si="28"/>
        <v>2</v>
      </c>
      <c r="H1348" s="28"/>
      <c r="I1348" s="28"/>
      <c r="J1348" s="28">
        <v>2</v>
      </c>
      <c r="K1348" s="28"/>
      <c r="L1348" s="28"/>
      <c r="M1348" s="28"/>
      <c r="N1348" s="28"/>
      <c r="R1348" s="202"/>
      <c r="T1348" s="28"/>
      <c r="U1348" s="28"/>
      <c r="V1348" s="28"/>
      <c r="AA1348" s="202"/>
      <c r="AC1348" s="28"/>
      <c r="AD1348" s="28"/>
      <c r="AE1348" s="28"/>
      <c r="AJ1348" s="202"/>
      <c r="AL1348" s="28"/>
      <c r="AM1348" s="28"/>
      <c r="AN1348" s="28"/>
      <c r="AS1348" s="202"/>
      <c r="AU1348" s="28"/>
      <c r="AV1348" s="28"/>
      <c r="AW1348" s="28"/>
      <c r="BB1348" s="202"/>
      <c r="BD1348" s="28"/>
      <c r="BE1348" s="28"/>
      <c r="BF1348" s="28"/>
      <c r="BK1348" s="202"/>
      <c r="BM1348" s="28"/>
      <c r="BN1348" s="28"/>
      <c r="BO1348" s="28"/>
      <c r="BT1348" s="202"/>
      <c r="BV1348" s="28"/>
      <c r="BW1348" s="28"/>
      <c r="BX1348" s="28"/>
      <c r="CC1348" s="202"/>
      <c r="CE1348" s="28"/>
      <c r="CF1348" s="28"/>
      <c r="CG1348" s="28"/>
      <c r="CL1348" s="202"/>
      <c r="CN1348" s="28"/>
      <c r="CO1348" s="28"/>
      <c r="CP1348" s="28"/>
      <c r="CU1348" s="202"/>
      <c r="CW1348" s="28"/>
      <c r="CX1348" s="28"/>
      <c r="CY1348" s="28"/>
      <c r="DD1348" s="202"/>
      <c r="DF1348" s="28"/>
      <c r="DG1348" s="28"/>
      <c r="DH1348" s="28"/>
      <c r="DM1348" s="202"/>
      <c r="DO1348" s="28"/>
      <c r="DP1348" s="28"/>
      <c r="DQ1348" s="28"/>
      <c r="DV1348" s="202"/>
      <c r="DX1348" s="28"/>
      <c r="DY1348" s="28"/>
      <c r="DZ1348" s="28"/>
      <c r="EE1348" s="202"/>
      <c r="EG1348" s="28"/>
      <c r="EH1348" s="28"/>
      <c r="EI1348" s="28"/>
      <c r="EN1348" s="202"/>
      <c r="EP1348" s="28"/>
      <c r="EQ1348" s="28"/>
      <c r="ER1348" s="28"/>
      <c r="EW1348" s="202"/>
      <c r="EY1348" s="28"/>
      <c r="EZ1348" s="28"/>
      <c r="FA1348" s="28"/>
      <c r="FF1348" s="202"/>
      <c r="FH1348" s="28"/>
      <c r="FI1348" s="28"/>
      <c r="FJ1348" s="28"/>
      <c r="FO1348" s="202"/>
      <c r="FQ1348" s="28"/>
      <c r="FR1348" s="28"/>
      <c r="FS1348" s="28"/>
      <c r="FX1348" s="202"/>
      <c r="FZ1348" s="28"/>
      <c r="GA1348" s="28"/>
      <c r="GB1348" s="28"/>
      <c r="GG1348" s="202"/>
      <c r="GI1348" s="28"/>
      <c r="GJ1348" s="28"/>
      <c r="GK1348" s="28"/>
      <c r="GP1348" s="202"/>
      <c r="GR1348" s="28"/>
      <c r="GS1348" s="28"/>
      <c r="GT1348" s="28"/>
      <c r="GY1348" s="202"/>
      <c r="HA1348" s="28"/>
      <c r="HB1348" s="28"/>
      <c r="HC1348" s="28"/>
      <c r="HH1348" s="202"/>
      <c r="HJ1348" s="28"/>
      <c r="HK1348" s="28"/>
      <c r="HL1348" s="28"/>
      <c r="HQ1348" s="28"/>
      <c r="HR1348" s="28"/>
      <c r="HS1348" s="28"/>
      <c r="HT1348" s="28"/>
      <c r="HU1348" s="28"/>
      <c r="HV1348" s="28"/>
      <c r="HW1348" s="28"/>
      <c r="HX1348" s="28"/>
      <c r="HY1348" s="28"/>
      <c r="HZ1348" s="28"/>
      <c r="IA1348" s="28"/>
      <c r="IB1348" s="28"/>
      <c r="IC1348" s="28"/>
      <c r="ID1348" s="28"/>
      <c r="IE1348" s="28"/>
      <c r="IF1348" s="28"/>
      <c r="IG1348" s="28"/>
      <c r="IH1348" s="28"/>
      <c r="II1348" s="28"/>
      <c r="IJ1348" s="28"/>
      <c r="IK1348" s="28"/>
      <c r="IL1348" s="28"/>
      <c r="IM1348" s="28"/>
      <c r="IN1348" s="28"/>
      <c r="IO1348" s="28"/>
      <c r="IP1348" s="28"/>
      <c r="IQ1348" s="28"/>
      <c r="IR1348" s="28"/>
      <c r="IS1348" s="28"/>
      <c r="IT1348" s="28"/>
      <c r="IU1348" s="28"/>
      <c r="IV1348" s="28"/>
    </row>
    <row r="1349" spans="1:256" s="54" customFormat="1" ht="18">
      <c r="A1349" s="364" t="s">
        <v>730</v>
      </c>
      <c r="B1349" s="28"/>
      <c r="C1349" s="292"/>
      <c r="D1349" s="365" t="s">
        <v>129</v>
      </c>
      <c r="E1349" s="54">
        <f t="shared" si="27"/>
        <v>0</v>
      </c>
      <c r="F1349" s="305">
        <f t="shared" si="28"/>
        <v>1</v>
      </c>
      <c r="H1349" s="28"/>
      <c r="I1349" s="28">
        <v>1</v>
      </c>
      <c r="J1349" s="28"/>
      <c r="K1349" s="28"/>
      <c r="M1349" s="239"/>
      <c r="N1349" s="28"/>
      <c r="R1349" s="202"/>
      <c r="T1349" s="28"/>
      <c r="U1349" s="28"/>
      <c r="V1349" s="28"/>
      <c r="AA1349" s="202"/>
      <c r="AC1349" s="28"/>
      <c r="AD1349" s="28"/>
      <c r="AE1349" s="28"/>
      <c r="AJ1349" s="202"/>
      <c r="AL1349" s="28"/>
      <c r="AM1349" s="28"/>
      <c r="AN1349" s="28"/>
      <c r="AS1349" s="202"/>
      <c r="AU1349" s="28"/>
      <c r="AV1349" s="28"/>
      <c r="AW1349" s="28"/>
      <c r="BB1349" s="202"/>
      <c r="BD1349" s="28"/>
      <c r="BE1349" s="28"/>
      <c r="BF1349" s="28"/>
      <c r="BK1349" s="202"/>
      <c r="BM1349" s="28"/>
      <c r="BN1349" s="28"/>
      <c r="BO1349" s="28"/>
      <c r="BT1349" s="202"/>
      <c r="BV1349" s="28"/>
      <c r="BW1349" s="28"/>
      <c r="BX1349" s="28"/>
      <c r="CC1349" s="202"/>
      <c r="CE1349" s="28"/>
      <c r="CF1349" s="28"/>
      <c r="CG1349" s="28"/>
      <c r="CL1349" s="202"/>
      <c r="CN1349" s="28"/>
      <c r="CO1349" s="28"/>
      <c r="CP1349" s="28"/>
      <c r="CU1349" s="202"/>
      <c r="CW1349" s="28"/>
      <c r="CX1349" s="28"/>
      <c r="CY1349" s="28"/>
      <c r="DD1349" s="202"/>
      <c r="DF1349" s="28"/>
      <c r="DG1349" s="28"/>
      <c r="DH1349" s="28"/>
      <c r="DM1349" s="202"/>
      <c r="DO1349" s="28"/>
      <c r="DP1349" s="28"/>
      <c r="DQ1349" s="28"/>
      <c r="DV1349" s="202"/>
      <c r="DX1349" s="28"/>
      <c r="DY1349" s="28"/>
      <c r="DZ1349" s="28"/>
      <c r="EE1349" s="202"/>
      <c r="EG1349" s="28"/>
      <c r="EH1349" s="28"/>
      <c r="EI1349" s="28"/>
      <c r="EN1349" s="202"/>
      <c r="EP1349" s="28"/>
      <c r="EQ1349" s="28"/>
      <c r="ER1349" s="28"/>
      <c r="EW1349" s="202"/>
      <c r="EY1349" s="28"/>
      <c r="EZ1349" s="28"/>
      <c r="FA1349" s="28"/>
      <c r="FF1349" s="202"/>
      <c r="FH1349" s="28"/>
      <c r="FI1349" s="28"/>
      <c r="FJ1349" s="28"/>
      <c r="FO1349" s="202"/>
      <c r="FQ1349" s="28"/>
      <c r="FR1349" s="28"/>
      <c r="FS1349" s="28"/>
      <c r="FX1349" s="202"/>
      <c r="FZ1349" s="28"/>
      <c r="GA1349" s="28"/>
      <c r="GB1349" s="28"/>
      <c r="GG1349" s="202"/>
      <c r="GI1349" s="28"/>
      <c r="GJ1349" s="28"/>
      <c r="GK1349" s="28"/>
      <c r="GP1349" s="202"/>
      <c r="GR1349" s="28"/>
      <c r="GS1349" s="28"/>
      <c r="GT1349" s="28"/>
      <c r="GY1349" s="202"/>
      <c r="HA1349" s="28"/>
      <c r="HB1349" s="28"/>
      <c r="HC1349" s="28"/>
      <c r="HH1349" s="202"/>
      <c r="HJ1349" s="28"/>
      <c r="HK1349" s="28"/>
      <c r="HL1349" s="28"/>
      <c r="HQ1349" s="28"/>
      <c r="HR1349" s="28"/>
      <c r="HS1349" s="28"/>
      <c r="HT1349" s="28"/>
      <c r="HU1349" s="28"/>
      <c r="HV1349" s="28"/>
      <c r="HW1349" s="28"/>
      <c r="HX1349" s="28"/>
      <c r="HY1349" s="28"/>
      <c r="HZ1349" s="28"/>
      <c r="IA1349" s="28"/>
      <c r="IB1349" s="28"/>
      <c r="IC1349" s="28"/>
      <c r="ID1349" s="28"/>
      <c r="IE1349" s="28"/>
      <c r="IF1349" s="28"/>
      <c r="IG1349" s="28"/>
      <c r="IH1349" s="28"/>
      <c r="II1349" s="28"/>
      <c r="IJ1349" s="28"/>
      <c r="IK1349" s="28"/>
      <c r="IL1349" s="28"/>
      <c r="IM1349" s="28"/>
      <c r="IN1349" s="28"/>
      <c r="IO1349" s="28"/>
      <c r="IP1349" s="28"/>
      <c r="IQ1349" s="28"/>
      <c r="IR1349" s="28"/>
      <c r="IS1349" s="28"/>
      <c r="IT1349" s="28"/>
      <c r="IU1349" s="28"/>
      <c r="IV1349" s="28"/>
    </row>
    <row r="1350" spans="1:256" s="54" customFormat="1" ht="18">
      <c r="A1350" s="364" t="s">
        <v>879</v>
      </c>
      <c r="B1350" s="292"/>
      <c r="C1350" s="292"/>
      <c r="D1350" s="54" t="s">
        <v>136</v>
      </c>
      <c r="E1350" s="54">
        <f t="shared" si="27"/>
        <v>11</v>
      </c>
      <c r="F1350" s="305">
        <f t="shared" si="28"/>
        <v>94</v>
      </c>
      <c r="G1350" s="54">
        <v>43</v>
      </c>
      <c r="H1350" s="28">
        <v>6</v>
      </c>
      <c r="I1350" s="28">
        <v>34</v>
      </c>
      <c r="J1350" s="28">
        <v>11</v>
      </c>
      <c r="K1350" s="28"/>
      <c r="L1350" s="28"/>
      <c r="M1350" s="28"/>
      <c r="N1350" s="28"/>
      <c r="R1350" s="202"/>
      <c r="T1350" s="28"/>
      <c r="U1350" s="28"/>
      <c r="V1350" s="28"/>
      <c r="AA1350" s="202"/>
      <c r="AC1350" s="28"/>
      <c r="AD1350" s="28"/>
      <c r="AE1350" s="28"/>
      <c r="AJ1350" s="202"/>
      <c r="AL1350" s="28"/>
      <c r="AM1350" s="28"/>
      <c r="AN1350" s="28"/>
      <c r="AS1350" s="202"/>
      <c r="AU1350" s="28"/>
      <c r="AV1350" s="28"/>
      <c r="AW1350" s="28"/>
      <c r="BB1350" s="202"/>
      <c r="BD1350" s="28"/>
      <c r="BE1350" s="28"/>
      <c r="BF1350" s="28"/>
      <c r="BK1350" s="202"/>
      <c r="BM1350" s="28"/>
      <c r="BN1350" s="28"/>
      <c r="BO1350" s="28"/>
      <c r="BT1350" s="202"/>
      <c r="BV1350" s="28"/>
      <c r="BW1350" s="28"/>
      <c r="BX1350" s="28"/>
      <c r="CC1350" s="202"/>
      <c r="CE1350" s="28"/>
      <c r="CF1350" s="28"/>
      <c r="CG1350" s="28"/>
      <c r="CL1350" s="202"/>
      <c r="CN1350" s="28"/>
      <c r="CO1350" s="28"/>
      <c r="CP1350" s="28"/>
      <c r="CU1350" s="202"/>
      <c r="CW1350" s="28"/>
      <c r="CX1350" s="28"/>
      <c r="CY1350" s="28"/>
      <c r="DD1350" s="202"/>
      <c r="DF1350" s="28"/>
      <c r="DG1350" s="28"/>
      <c r="DH1350" s="28"/>
      <c r="DM1350" s="202"/>
      <c r="DO1350" s="28"/>
      <c r="DP1350" s="28"/>
      <c r="DQ1350" s="28"/>
      <c r="DV1350" s="202"/>
      <c r="DX1350" s="28"/>
      <c r="DY1350" s="28"/>
      <c r="DZ1350" s="28"/>
      <c r="EE1350" s="202"/>
      <c r="EG1350" s="28"/>
      <c r="EH1350" s="28"/>
      <c r="EI1350" s="28"/>
      <c r="EN1350" s="202"/>
      <c r="EP1350" s="28"/>
      <c r="EQ1350" s="28"/>
      <c r="ER1350" s="28"/>
      <c r="EW1350" s="202"/>
      <c r="EY1350" s="28"/>
      <c r="EZ1350" s="28"/>
      <c r="FA1350" s="28"/>
      <c r="FF1350" s="202"/>
      <c r="FH1350" s="28"/>
      <c r="FI1350" s="28"/>
      <c r="FJ1350" s="28"/>
      <c r="FO1350" s="202"/>
      <c r="FQ1350" s="28"/>
      <c r="FR1350" s="28"/>
      <c r="FS1350" s="28"/>
      <c r="FX1350" s="202"/>
      <c r="FZ1350" s="28"/>
      <c r="GA1350" s="28"/>
      <c r="GB1350" s="28"/>
      <c r="GG1350" s="202"/>
      <c r="GI1350" s="28"/>
      <c r="GJ1350" s="28"/>
      <c r="GK1350" s="28"/>
      <c r="GP1350" s="202"/>
      <c r="GR1350" s="28"/>
      <c r="GS1350" s="28"/>
      <c r="GT1350" s="28"/>
      <c r="GY1350" s="202"/>
      <c r="HA1350" s="28"/>
      <c r="HB1350" s="28"/>
      <c r="HC1350" s="28"/>
      <c r="HH1350" s="202"/>
      <c r="HJ1350" s="28"/>
      <c r="HK1350" s="28"/>
      <c r="HL1350" s="28"/>
      <c r="HQ1350" s="28"/>
      <c r="HR1350" s="28"/>
      <c r="HS1350" s="28"/>
      <c r="HT1350" s="28"/>
      <c r="HU1350" s="28"/>
      <c r="HV1350" s="28"/>
      <c r="HW1350" s="28"/>
      <c r="HX1350" s="28"/>
      <c r="HY1350" s="28"/>
      <c r="HZ1350" s="28"/>
      <c r="IA1350" s="28"/>
      <c r="IB1350" s="28"/>
      <c r="IC1350" s="28"/>
      <c r="ID1350" s="28"/>
      <c r="IE1350" s="28"/>
      <c r="IF1350" s="28"/>
      <c r="IG1350" s="28"/>
      <c r="IH1350" s="28"/>
      <c r="II1350" s="28"/>
      <c r="IJ1350" s="28"/>
      <c r="IK1350" s="28"/>
      <c r="IL1350" s="28"/>
      <c r="IM1350" s="28"/>
      <c r="IN1350" s="28"/>
      <c r="IO1350" s="28"/>
      <c r="IP1350" s="28"/>
      <c r="IQ1350" s="28"/>
      <c r="IR1350" s="28"/>
      <c r="IS1350" s="28"/>
      <c r="IT1350" s="28"/>
      <c r="IU1350" s="28"/>
      <c r="IV1350" s="28"/>
    </row>
    <row r="1351" spans="1:256" s="54" customFormat="1" ht="18">
      <c r="A1351" s="364" t="s">
        <v>1110</v>
      </c>
      <c r="B1351" s="28"/>
      <c r="C1351" s="292"/>
      <c r="D1351" s="365" t="s">
        <v>129</v>
      </c>
      <c r="E1351" s="54">
        <f t="shared" si="27"/>
        <v>0</v>
      </c>
      <c r="F1351" s="305">
        <f t="shared" si="28"/>
        <v>0</v>
      </c>
      <c r="H1351" s="239"/>
      <c r="I1351" s="28"/>
      <c r="J1351" s="28"/>
      <c r="K1351" s="28"/>
      <c r="M1351" s="239"/>
      <c r="N1351" s="28"/>
      <c r="R1351" s="202"/>
      <c r="T1351" s="28"/>
      <c r="U1351" s="28"/>
      <c r="V1351" s="28"/>
      <c r="AA1351" s="202"/>
      <c r="AC1351" s="28"/>
      <c r="AD1351" s="28"/>
      <c r="AE1351" s="28"/>
      <c r="AJ1351" s="202"/>
      <c r="AL1351" s="28"/>
      <c r="AM1351" s="28"/>
      <c r="AN1351" s="28"/>
      <c r="AS1351" s="202"/>
      <c r="AU1351" s="28"/>
      <c r="AV1351" s="28"/>
      <c r="AW1351" s="28"/>
      <c r="BB1351" s="202"/>
      <c r="BD1351" s="28"/>
      <c r="BE1351" s="28"/>
      <c r="BF1351" s="28"/>
      <c r="BK1351" s="202"/>
      <c r="BM1351" s="28"/>
      <c r="BN1351" s="28"/>
      <c r="BO1351" s="28"/>
      <c r="BT1351" s="202"/>
      <c r="BV1351" s="28"/>
      <c r="BW1351" s="28"/>
      <c r="BX1351" s="28"/>
      <c r="CC1351" s="202"/>
      <c r="CE1351" s="28"/>
      <c r="CF1351" s="28"/>
      <c r="CG1351" s="28"/>
      <c r="CL1351" s="202"/>
      <c r="CN1351" s="28"/>
      <c r="CO1351" s="28"/>
      <c r="CP1351" s="28"/>
      <c r="CU1351" s="202"/>
      <c r="CW1351" s="28"/>
      <c r="CX1351" s="28"/>
      <c r="CY1351" s="28"/>
      <c r="DD1351" s="202"/>
      <c r="DF1351" s="28"/>
      <c r="DG1351" s="28"/>
      <c r="DH1351" s="28"/>
      <c r="DM1351" s="202"/>
      <c r="DO1351" s="28"/>
      <c r="DP1351" s="28"/>
      <c r="DQ1351" s="28"/>
      <c r="DV1351" s="202"/>
      <c r="DX1351" s="28"/>
      <c r="DY1351" s="28"/>
      <c r="DZ1351" s="28"/>
      <c r="EE1351" s="202"/>
      <c r="EG1351" s="28"/>
      <c r="EH1351" s="28"/>
      <c r="EI1351" s="28"/>
      <c r="EN1351" s="202"/>
      <c r="EP1351" s="28"/>
      <c r="EQ1351" s="28"/>
      <c r="ER1351" s="28"/>
      <c r="EW1351" s="202"/>
      <c r="EY1351" s="28"/>
      <c r="EZ1351" s="28"/>
      <c r="FA1351" s="28"/>
      <c r="FF1351" s="202"/>
      <c r="FH1351" s="28"/>
      <c r="FI1351" s="28"/>
      <c r="FJ1351" s="28"/>
      <c r="FO1351" s="202"/>
      <c r="FQ1351" s="28"/>
      <c r="FR1351" s="28"/>
      <c r="FS1351" s="28"/>
      <c r="FX1351" s="202"/>
      <c r="FZ1351" s="28"/>
      <c r="GA1351" s="28"/>
      <c r="GB1351" s="28"/>
      <c r="GG1351" s="202"/>
      <c r="GI1351" s="28"/>
      <c r="GJ1351" s="28"/>
      <c r="GK1351" s="28"/>
      <c r="GP1351" s="202"/>
      <c r="GR1351" s="28"/>
      <c r="GS1351" s="28"/>
      <c r="GT1351" s="28"/>
      <c r="GY1351" s="202"/>
      <c r="HA1351" s="28"/>
      <c r="HB1351" s="28"/>
      <c r="HC1351" s="28"/>
      <c r="HH1351" s="202"/>
      <c r="HJ1351" s="28"/>
      <c r="HK1351" s="28"/>
      <c r="HL1351" s="28"/>
      <c r="HQ1351" s="28"/>
      <c r="HR1351" s="28"/>
      <c r="HS1351" s="28"/>
      <c r="HT1351" s="28"/>
      <c r="HU1351" s="28"/>
      <c r="HV1351" s="28"/>
      <c r="HW1351" s="28"/>
      <c r="HX1351" s="28"/>
      <c r="HY1351" s="28"/>
      <c r="HZ1351" s="28"/>
      <c r="IA1351" s="28"/>
      <c r="IB1351" s="28"/>
      <c r="IC1351" s="28"/>
      <c r="ID1351" s="28"/>
      <c r="IE1351" s="28"/>
      <c r="IF1351" s="28"/>
      <c r="IG1351" s="28"/>
      <c r="IH1351" s="28"/>
      <c r="II1351" s="28"/>
      <c r="IJ1351" s="28"/>
      <c r="IK1351" s="28"/>
      <c r="IL1351" s="28"/>
      <c r="IM1351" s="28"/>
      <c r="IN1351" s="28"/>
      <c r="IO1351" s="28"/>
      <c r="IP1351" s="28"/>
      <c r="IQ1351" s="28"/>
      <c r="IR1351" s="28"/>
      <c r="IS1351" s="28"/>
      <c r="IT1351" s="28"/>
      <c r="IU1351" s="28"/>
      <c r="IV1351" s="28"/>
    </row>
    <row r="1352" spans="1:256" s="54" customFormat="1" ht="18">
      <c r="A1352" s="364" t="s">
        <v>781</v>
      </c>
      <c r="B1352" s="292"/>
      <c r="C1352" s="292"/>
      <c r="D1352" s="54" t="s">
        <v>132</v>
      </c>
      <c r="E1352" s="54">
        <f t="shared" si="27"/>
        <v>4</v>
      </c>
      <c r="F1352" s="305">
        <f t="shared" si="28"/>
        <v>9</v>
      </c>
      <c r="H1352" s="28"/>
      <c r="I1352" s="28"/>
      <c r="J1352" s="28">
        <v>9</v>
      </c>
      <c r="K1352" s="28"/>
      <c r="M1352" s="28"/>
      <c r="N1352" s="28"/>
      <c r="R1352" s="202"/>
      <c r="T1352" s="28"/>
      <c r="U1352" s="28"/>
      <c r="V1352" s="28"/>
      <c r="AA1352" s="202"/>
      <c r="AC1352" s="28"/>
      <c r="AD1352" s="28"/>
      <c r="AE1352" s="28"/>
      <c r="AJ1352" s="202"/>
      <c r="AL1352" s="28"/>
      <c r="AM1352" s="28"/>
      <c r="AN1352" s="28"/>
      <c r="AS1352" s="202"/>
      <c r="AU1352" s="28"/>
      <c r="AV1352" s="28"/>
      <c r="AW1352" s="28"/>
      <c r="BB1352" s="202"/>
      <c r="BD1352" s="28"/>
      <c r="BE1352" s="28"/>
      <c r="BF1352" s="28"/>
      <c r="BK1352" s="202"/>
      <c r="BM1352" s="28"/>
      <c r="BN1352" s="28"/>
      <c r="BO1352" s="28"/>
      <c r="BT1352" s="202"/>
      <c r="BV1352" s="28"/>
      <c r="BW1352" s="28"/>
      <c r="BX1352" s="28"/>
      <c r="CC1352" s="202"/>
      <c r="CE1352" s="28"/>
      <c r="CF1352" s="28"/>
      <c r="CG1352" s="28"/>
      <c r="CL1352" s="202"/>
      <c r="CN1352" s="28"/>
      <c r="CO1352" s="28"/>
      <c r="CP1352" s="28"/>
      <c r="CU1352" s="202"/>
      <c r="CW1352" s="28"/>
      <c r="CX1352" s="28"/>
      <c r="CY1352" s="28"/>
      <c r="DD1352" s="202"/>
      <c r="DF1352" s="28"/>
      <c r="DG1352" s="28"/>
      <c r="DH1352" s="28"/>
      <c r="DM1352" s="202"/>
      <c r="DO1352" s="28"/>
      <c r="DP1352" s="28"/>
      <c r="DQ1352" s="28"/>
      <c r="DV1352" s="202"/>
      <c r="DX1352" s="28"/>
      <c r="DY1352" s="28"/>
      <c r="DZ1352" s="28"/>
      <c r="EE1352" s="202"/>
      <c r="EG1352" s="28"/>
      <c r="EH1352" s="28"/>
      <c r="EI1352" s="28"/>
      <c r="EN1352" s="202"/>
      <c r="EP1352" s="28"/>
      <c r="EQ1352" s="28"/>
      <c r="ER1352" s="28"/>
      <c r="EW1352" s="202"/>
      <c r="EY1352" s="28"/>
      <c r="EZ1352" s="28"/>
      <c r="FA1352" s="28"/>
      <c r="FF1352" s="202"/>
      <c r="FH1352" s="28"/>
      <c r="FI1352" s="28"/>
      <c r="FJ1352" s="28"/>
      <c r="FO1352" s="202"/>
      <c r="FQ1352" s="28"/>
      <c r="FR1352" s="28"/>
      <c r="FS1352" s="28"/>
      <c r="FX1352" s="202"/>
      <c r="FZ1352" s="28"/>
      <c r="GA1352" s="28"/>
      <c r="GB1352" s="28"/>
      <c r="GG1352" s="202"/>
      <c r="GI1352" s="28"/>
      <c r="GJ1352" s="28"/>
      <c r="GK1352" s="28"/>
      <c r="GP1352" s="202"/>
      <c r="GR1352" s="28"/>
      <c r="GS1352" s="28"/>
      <c r="GT1352" s="28"/>
      <c r="GY1352" s="202"/>
      <c r="HA1352" s="28"/>
      <c r="HB1352" s="28"/>
      <c r="HC1352" s="28"/>
      <c r="HH1352" s="202"/>
      <c r="HJ1352" s="28"/>
      <c r="HK1352" s="28"/>
      <c r="HL1352" s="28"/>
      <c r="HQ1352" s="28"/>
      <c r="HR1352" s="28"/>
      <c r="HS1352" s="28"/>
      <c r="HT1352" s="28"/>
      <c r="HU1352" s="28"/>
      <c r="HV1352" s="28"/>
      <c r="HW1352" s="28"/>
      <c r="HX1352" s="28"/>
      <c r="HY1352" s="28"/>
      <c r="HZ1352" s="28"/>
      <c r="IA1352" s="28"/>
      <c r="IB1352" s="28"/>
      <c r="IC1352" s="28"/>
      <c r="ID1352" s="28"/>
      <c r="IE1352" s="28"/>
      <c r="IF1352" s="28"/>
      <c r="IG1352" s="28"/>
      <c r="IH1352" s="28"/>
      <c r="II1352" s="28"/>
      <c r="IJ1352" s="28"/>
      <c r="IK1352" s="28"/>
      <c r="IL1352" s="28"/>
      <c r="IM1352" s="28"/>
      <c r="IN1352" s="28"/>
      <c r="IO1352" s="28"/>
      <c r="IP1352" s="28"/>
      <c r="IQ1352" s="28"/>
      <c r="IR1352" s="28"/>
      <c r="IS1352" s="28"/>
      <c r="IT1352" s="28"/>
      <c r="IU1352" s="28"/>
      <c r="IV1352" s="28"/>
    </row>
    <row r="1353" spans="1:256" s="54" customFormat="1" ht="18">
      <c r="A1353" s="364" t="s">
        <v>644</v>
      </c>
      <c r="B1353" s="28"/>
      <c r="C1353" s="292"/>
      <c r="D1353" s="365" t="s">
        <v>129</v>
      </c>
      <c r="E1353" s="54">
        <f t="shared" si="27"/>
        <v>0</v>
      </c>
      <c r="F1353" s="305">
        <f t="shared" si="28"/>
        <v>46</v>
      </c>
      <c r="H1353" s="239">
        <v>46</v>
      </c>
      <c r="I1353" s="28"/>
      <c r="J1353" s="28"/>
      <c r="K1353" s="28"/>
      <c r="L1353" s="28"/>
      <c r="M1353" s="239"/>
      <c r="N1353" s="28"/>
      <c r="R1353" s="202"/>
      <c r="T1353" s="28"/>
      <c r="U1353" s="28"/>
      <c r="V1353" s="28"/>
      <c r="AA1353" s="202"/>
      <c r="AC1353" s="28"/>
      <c r="AD1353" s="28"/>
      <c r="AE1353" s="28"/>
      <c r="AJ1353" s="202"/>
      <c r="AL1353" s="28"/>
      <c r="AM1353" s="28"/>
      <c r="AN1353" s="28"/>
      <c r="AS1353" s="202"/>
      <c r="AU1353" s="28"/>
      <c r="AV1353" s="28"/>
      <c r="AW1353" s="28"/>
      <c r="BB1353" s="202"/>
      <c r="BD1353" s="28"/>
      <c r="BE1353" s="28"/>
      <c r="BF1353" s="28"/>
      <c r="BK1353" s="202"/>
      <c r="BM1353" s="28"/>
      <c r="BN1353" s="28"/>
      <c r="BO1353" s="28"/>
      <c r="BT1353" s="202"/>
      <c r="BV1353" s="28"/>
      <c r="BW1353" s="28"/>
      <c r="BX1353" s="28"/>
      <c r="CC1353" s="202"/>
      <c r="CE1353" s="28"/>
      <c r="CF1353" s="28"/>
      <c r="CG1353" s="28"/>
      <c r="CL1353" s="202"/>
      <c r="CN1353" s="28"/>
      <c r="CO1353" s="28"/>
      <c r="CP1353" s="28"/>
      <c r="CU1353" s="202"/>
      <c r="CW1353" s="28"/>
      <c r="CX1353" s="28"/>
      <c r="CY1353" s="28"/>
      <c r="DD1353" s="202"/>
      <c r="DF1353" s="28"/>
      <c r="DG1353" s="28"/>
      <c r="DH1353" s="28"/>
      <c r="DM1353" s="202"/>
      <c r="DO1353" s="28"/>
      <c r="DP1353" s="28"/>
      <c r="DQ1353" s="28"/>
      <c r="DV1353" s="202"/>
      <c r="DX1353" s="28"/>
      <c r="DY1353" s="28"/>
      <c r="DZ1353" s="28"/>
      <c r="EE1353" s="202"/>
      <c r="EG1353" s="28"/>
      <c r="EH1353" s="28"/>
      <c r="EI1353" s="28"/>
      <c r="EN1353" s="202"/>
      <c r="EP1353" s="28"/>
      <c r="EQ1353" s="28"/>
      <c r="ER1353" s="28"/>
      <c r="EW1353" s="202"/>
      <c r="EY1353" s="28"/>
      <c r="EZ1353" s="28"/>
      <c r="FA1353" s="28"/>
      <c r="FF1353" s="202"/>
      <c r="FH1353" s="28"/>
      <c r="FI1353" s="28"/>
      <c r="FJ1353" s="28"/>
      <c r="FO1353" s="202"/>
      <c r="FQ1353" s="28"/>
      <c r="FR1353" s="28"/>
      <c r="FS1353" s="28"/>
      <c r="FX1353" s="202"/>
      <c r="FZ1353" s="28"/>
      <c r="GA1353" s="28"/>
      <c r="GB1353" s="28"/>
      <c r="GG1353" s="202"/>
      <c r="GI1353" s="28"/>
      <c r="GJ1353" s="28"/>
      <c r="GK1353" s="28"/>
      <c r="GP1353" s="202"/>
      <c r="GR1353" s="28"/>
      <c r="GS1353" s="28"/>
      <c r="GT1353" s="28"/>
      <c r="GY1353" s="202"/>
      <c r="HA1353" s="28"/>
      <c r="HB1353" s="28"/>
      <c r="HC1353" s="28"/>
      <c r="HH1353" s="202"/>
      <c r="HJ1353" s="28"/>
      <c r="HK1353" s="28"/>
      <c r="HL1353" s="28"/>
      <c r="HQ1353" s="28"/>
      <c r="HR1353" s="28"/>
      <c r="HS1353" s="28"/>
      <c r="HT1353" s="28"/>
      <c r="HU1353" s="28"/>
      <c r="HV1353" s="28"/>
      <c r="HW1353" s="28"/>
      <c r="HX1353" s="28"/>
      <c r="HY1353" s="28"/>
      <c r="HZ1353" s="28"/>
      <c r="IA1353" s="28"/>
      <c r="IB1353" s="28"/>
      <c r="IC1353" s="28"/>
      <c r="ID1353" s="28"/>
      <c r="IE1353" s="28"/>
      <c r="IF1353" s="28"/>
      <c r="IG1353" s="28"/>
      <c r="IH1353" s="28"/>
      <c r="II1353" s="28"/>
      <c r="IJ1353" s="28"/>
      <c r="IK1353" s="28"/>
      <c r="IL1353" s="28"/>
      <c r="IM1353" s="28"/>
      <c r="IN1353" s="28"/>
      <c r="IO1353" s="28"/>
      <c r="IP1353" s="28"/>
      <c r="IQ1353" s="28"/>
      <c r="IR1353" s="28"/>
      <c r="IS1353" s="28"/>
      <c r="IT1353" s="28"/>
      <c r="IU1353" s="28"/>
      <c r="IV1353" s="28"/>
    </row>
    <row r="1354" spans="1:256" s="54" customFormat="1" ht="18">
      <c r="A1354" s="364" t="s">
        <v>437</v>
      </c>
      <c r="B1354" s="292"/>
      <c r="C1354" s="292"/>
      <c r="D1354" s="54" t="s">
        <v>139</v>
      </c>
      <c r="E1354" s="54">
        <f t="shared" si="27"/>
        <v>13</v>
      </c>
      <c r="F1354" s="305">
        <f t="shared" si="28"/>
        <v>260</v>
      </c>
      <c r="G1354" s="54">
        <v>20</v>
      </c>
      <c r="H1354" s="28">
        <v>227</v>
      </c>
      <c r="I1354" s="28">
        <v>13</v>
      </c>
      <c r="J1354" s="28"/>
      <c r="K1354" s="28"/>
      <c r="M1354" s="28"/>
      <c r="N1354" s="28"/>
      <c r="R1354" s="202"/>
      <c r="T1354" s="28"/>
      <c r="U1354" s="28"/>
      <c r="V1354" s="28"/>
      <c r="AA1354" s="202"/>
      <c r="AC1354" s="28"/>
      <c r="AD1354" s="28"/>
      <c r="AE1354" s="28"/>
      <c r="AJ1354" s="202"/>
      <c r="AL1354" s="28"/>
      <c r="AM1354" s="28"/>
      <c r="AN1354" s="28"/>
      <c r="AS1354" s="202"/>
      <c r="AU1354" s="28"/>
      <c r="AV1354" s="28"/>
      <c r="AW1354" s="28"/>
      <c r="BB1354" s="202"/>
      <c r="BD1354" s="28"/>
      <c r="BE1354" s="28"/>
      <c r="BF1354" s="28"/>
      <c r="BK1354" s="202"/>
      <c r="BM1354" s="28"/>
      <c r="BN1354" s="28"/>
      <c r="BO1354" s="28"/>
      <c r="BT1354" s="202"/>
      <c r="BV1354" s="28"/>
      <c r="BW1354" s="28"/>
      <c r="BX1354" s="28"/>
      <c r="CC1354" s="202"/>
      <c r="CE1354" s="28"/>
      <c r="CF1354" s="28"/>
      <c r="CG1354" s="28"/>
      <c r="CL1354" s="202"/>
      <c r="CN1354" s="28"/>
      <c r="CO1354" s="28"/>
      <c r="CP1354" s="28"/>
      <c r="CU1354" s="202"/>
      <c r="CW1354" s="28"/>
      <c r="CX1354" s="28"/>
      <c r="CY1354" s="28"/>
      <c r="DD1354" s="202"/>
      <c r="DF1354" s="28"/>
      <c r="DG1354" s="28"/>
      <c r="DH1354" s="28"/>
      <c r="DM1354" s="202"/>
      <c r="DO1354" s="28"/>
      <c r="DP1354" s="28"/>
      <c r="DQ1354" s="28"/>
      <c r="DV1354" s="202"/>
      <c r="DX1354" s="28"/>
      <c r="DY1354" s="28"/>
      <c r="DZ1354" s="28"/>
      <c r="EE1354" s="202"/>
      <c r="EG1354" s="28"/>
      <c r="EH1354" s="28"/>
      <c r="EI1354" s="28"/>
      <c r="EN1354" s="202"/>
      <c r="EP1354" s="28"/>
      <c r="EQ1354" s="28"/>
      <c r="ER1354" s="28"/>
      <c r="EW1354" s="202"/>
      <c r="EY1354" s="28"/>
      <c r="EZ1354" s="28"/>
      <c r="FA1354" s="28"/>
      <c r="FF1354" s="202"/>
      <c r="FH1354" s="28"/>
      <c r="FI1354" s="28"/>
      <c r="FJ1354" s="28"/>
      <c r="FO1354" s="202"/>
      <c r="FQ1354" s="28"/>
      <c r="FR1354" s="28"/>
      <c r="FS1354" s="28"/>
      <c r="FX1354" s="202"/>
      <c r="FZ1354" s="28"/>
      <c r="GA1354" s="28"/>
      <c r="GB1354" s="28"/>
      <c r="GG1354" s="202"/>
      <c r="GI1354" s="28"/>
      <c r="GJ1354" s="28"/>
      <c r="GK1354" s="28"/>
      <c r="GP1354" s="202"/>
      <c r="GR1354" s="28"/>
      <c r="GS1354" s="28"/>
      <c r="GT1354" s="28"/>
      <c r="GY1354" s="202"/>
      <c r="HA1354" s="28"/>
      <c r="HB1354" s="28"/>
      <c r="HC1354" s="28"/>
      <c r="HH1354" s="202"/>
      <c r="HJ1354" s="28"/>
      <c r="HK1354" s="28"/>
      <c r="HL1354" s="28"/>
      <c r="HQ1354" s="28"/>
      <c r="HR1354" s="28"/>
      <c r="HS1354" s="28"/>
      <c r="HT1354" s="28"/>
      <c r="HU1354" s="28"/>
      <c r="HV1354" s="28"/>
      <c r="HW1354" s="28"/>
      <c r="HX1354" s="28"/>
      <c r="HY1354" s="28"/>
      <c r="HZ1354" s="28"/>
      <c r="IA1354" s="28"/>
      <c r="IB1354" s="28"/>
      <c r="IC1354" s="28"/>
      <c r="ID1354" s="28"/>
      <c r="IE1354" s="28"/>
      <c r="IF1354" s="28"/>
      <c r="IG1354" s="28"/>
      <c r="IH1354" s="28"/>
      <c r="II1354" s="28"/>
      <c r="IJ1354" s="28"/>
      <c r="IK1354" s="28"/>
      <c r="IL1354" s="28"/>
      <c r="IM1354" s="28"/>
      <c r="IN1354" s="28"/>
      <c r="IO1354" s="28"/>
      <c r="IP1354" s="28"/>
      <c r="IQ1354" s="28"/>
      <c r="IR1354" s="28"/>
      <c r="IS1354" s="28"/>
      <c r="IT1354" s="28"/>
      <c r="IU1354" s="28"/>
      <c r="IV1354" s="28"/>
    </row>
    <row r="1355" spans="1:256" s="54" customFormat="1" ht="18">
      <c r="A1355" s="364" t="s">
        <v>460</v>
      </c>
      <c r="B1355" s="28"/>
      <c r="C1355" s="292"/>
      <c r="D1355" s="54" t="s">
        <v>137</v>
      </c>
      <c r="E1355" s="54">
        <f t="shared" si="27"/>
        <v>7</v>
      </c>
      <c r="F1355" s="305">
        <f t="shared" si="28"/>
        <v>19</v>
      </c>
      <c r="H1355" s="28">
        <v>2</v>
      </c>
      <c r="I1355" s="28">
        <v>2</v>
      </c>
      <c r="J1355" s="28">
        <v>15</v>
      </c>
      <c r="K1355" s="28"/>
      <c r="M1355" s="28"/>
      <c r="N1355" s="28"/>
      <c r="R1355" s="202"/>
      <c r="T1355" s="28"/>
      <c r="U1355" s="28"/>
      <c r="V1355" s="28"/>
      <c r="AA1355" s="202"/>
      <c r="AC1355" s="28"/>
      <c r="AD1355" s="28"/>
      <c r="AE1355" s="28"/>
      <c r="AJ1355" s="202"/>
      <c r="AL1355" s="28"/>
      <c r="AM1355" s="28"/>
      <c r="AN1355" s="28"/>
      <c r="AS1355" s="202"/>
      <c r="AU1355" s="28"/>
      <c r="AV1355" s="28"/>
      <c r="AW1355" s="28"/>
      <c r="BB1355" s="202"/>
      <c r="BD1355" s="28"/>
      <c r="BE1355" s="28"/>
      <c r="BF1355" s="28"/>
      <c r="BK1355" s="202"/>
      <c r="BM1355" s="28"/>
      <c r="BN1355" s="28"/>
      <c r="BO1355" s="28"/>
      <c r="BT1355" s="202"/>
      <c r="BV1355" s="28"/>
      <c r="BW1355" s="28"/>
      <c r="BX1355" s="28"/>
      <c r="CC1355" s="202"/>
      <c r="CE1355" s="28"/>
      <c r="CF1355" s="28"/>
      <c r="CG1355" s="28"/>
      <c r="CL1355" s="202"/>
      <c r="CN1355" s="28"/>
      <c r="CO1355" s="28"/>
      <c r="CP1355" s="28"/>
      <c r="CU1355" s="202"/>
      <c r="CW1355" s="28"/>
      <c r="CX1355" s="28"/>
      <c r="CY1355" s="28"/>
      <c r="DD1355" s="202"/>
      <c r="DF1355" s="28"/>
      <c r="DG1355" s="28"/>
      <c r="DH1355" s="28"/>
      <c r="DM1355" s="202"/>
      <c r="DO1355" s="28"/>
      <c r="DP1355" s="28"/>
      <c r="DQ1355" s="28"/>
      <c r="DV1355" s="202"/>
      <c r="DX1355" s="28"/>
      <c r="DY1355" s="28"/>
      <c r="DZ1355" s="28"/>
      <c r="EE1355" s="202"/>
      <c r="EG1355" s="28"/>
      <c r="EH1355" s="28"/>
      <c r="EI1355" s="28"/>
      <c r="EN1355" s="202"/>
      <c r="EP1355" s="28"/>
      <c r="EQ1355" s="28"/>
      <c r="ER1355" s="28"/>
      <c r="EW1355" s="202"/>
      <c r="EY1355" s="28"/>
      <c r="EZ1355" s="28"/>
      <c r="FA1355" s="28"/>
      <c r="FF1355" s="202"/>
      <c r="FH1355" s="28"/>
      <c r="FI1355" s="28"/>
      <c r="FJ1355" s="28"/>
      <c r="FO1355" s="202"/>
      <c r="FQ1355" s="28"/>
      <c r="FR1355" s="28"/>
      <c r="FS1355" s="28"/>
      <c r="FX1355" s="202"/>
      <c r="FZ1355" s="28"/>
      <c r="GA1355" s="28"/>
      <c r="GB1355" s="28"/>
      <c r="GG1355" s="202"/>
      <c r="GI1355" s="28"/>
      <c r="GJ1355" s="28"/>
      <c r="GK1355" s="28"/>
      <c r="GP1355" s="202"/>
      <c r="GR1355" s="28"/>
      <c r="GS1355" s="28"/>
      <c r="GT1355" s="28"/>
      <c r="GY1355" s="202"/>
      <c r="HA1355" s="28"/>
      <c r="HB1355" s="28"/>
      <c r="HC1355" s="28"/>
      <c r="HH1355" s="202"/>
      <c r="HJ1355" s="28"/>
      <c r="HK1355" s="28"/>
      <c r="HL1355" s="28"/>
      <c r="HQ1355" s="28"/>
      <c r="HR1355" s="28"/>
      <c r="HS1355" s="28"/>
      <c r="HT1355" s="28"/>
      <c r="HU1355" s="28"/>
      <c r="HV1355" s="28"/>
      <c r="HW1355" s="28"/>
      <c r="HX1355" s="28"/>
      <c r="HY1355" s="28"/>
      <c r="HZ1355" s="28"/>
      <c r="IA1355" s="28"/>
      <c r="IB1355" s="28"/>
      <c r="IC1355" s="28"/>
      <c r="ID1355" s="28"/>
      <c r="IE1355" s="28"/>
      <c r="IF1355" s="28"/>
      <c r="IG1355" s="28"/>
      <c r="IH1355" s="28"/>
      <c r="II1355" s="28"/>
      <c r="IJ1355" s="28"/>
      <c r="IK1355" s="28"/>
      <c r="IL1355" s="28"/>
      <c r="IM1355" s="28"/>
      <c r="IN1355" s="28"/>
      <c r="IO1355" s="28"/>
      <c r="IP1355" s="28"/>
      <c r="IQ1355" s="28"/>
      <c r="IR1355" s="28"/>
      <c r="IS1355" s="28"/>
      <c r="IT1355" s="28"/>
      <c r="IU1355" s="28"/>
      <c r="IV1355" s="28"/>
    </row>
    <row r="1356" spans="1:256" s="54" customFormat="1" ht="18">
      <c r="A1356" s="364" t="s">
        <v>2464</v>
      </c>
      <c r="B1356" s="28"/>
      <c r="C1356" s="292"/>
      <c r="D1356" s="365" t="s">
        <v>129</v>
      </c>
      <c r="E1356" s="54">
        <f t="shared" si="27"/>
        <v>0</v>
      </c>
      <c r="F1356" s="305">
        <f t="shared" si="28"/>
        <v>0</v>
      </c>
      <c r="H1356" s="239"/>
      <c r="I1356" s="28"/>
      <c r="J1356" s="28"/>
      <c r="K1356" s="28"/>
      <c r="M1356" s="239"/>
      <c r="N1356" s="28"/>
      <c r="R1356" s="202"/>
      <c r="T1356" s="28"/>
      <c r="U1356" s="28"/>
      <c r="V1356" s="28"/>
      <c r="AA1356" s="202"/>
      <c r="AC1356" s="28"/>
      <c r="AD1356" s="28"/>
      <c r="AE1356" s="28"/>
      <c r="AJ1356" s="202"/>
      <c r="AL1356" s="28"/>
      <c r="AM1356" s="28"/>
      <c r="AN1356" s="28"/>
      <c r="AS1356" s="202"/>
      <c r="AU1356" s="28"/>
      <c r="AV1356" s="28"/>
      <c r="AW1356" s="28"/>
      <c r="BB1356" s="202"/>
      <c r="BD1356" s="28"/>
      <c r="BE1356" s="28"/>
      <c r="BF1356" s="28"/>
      <c r="BK1356" s="202"/>
      <c r="BM1356" s="28"/>
      <c r="BN1356" s="28"/>
      <c r="BO1356" s="28"/>
      <c r="BT1356" s="202"/>
      <c r="BV1356" s="28"/>
      <c r="BW1356" s="28"/>
      <c r="BX1356" s="28"/>
      <c r="CC1356" s="202"/>
      <c r="CE1356" s="28"/>
      <c r="CF1356" s="28"/>
      <c r="CG1356" s="28"/>
      <c r="CL1356" s="202"/>
      <c r="CN1356" s="28"/>
      <c r="CO1356" s="28"/>
      <c r="CP1356" s="28"/>
      <c r="CU1356" s="202"/>
      <c r="CW1356" s="28"/>
      <c r="CX1356" s="28"/>
      <c r="CY1356" s="28"/>
      <c r="DD1356" s="202"/>
      <c r="DF1356" s="28"/>
      <c r="DG1356" s="28"/>
      <c r="DH1356" s="28"/>
      <c r="DM1356" s="202"/>
      <c r="DO1356" s="28"/>
      <c r="DP1356" s="28"/>
      <c r="DQ1356" s="28"/>
      <c r="DV1356" s="202"/>
      <c r="DX1356" s="28"/>
      <c r="DY1356" s="28"/>
      <c r="DZ1356" s="28"/>
      <c r="EE1356" s="202"/>
      <c r="EG1356" s="28"/>
      <c r="EH1356" s="28"/>
      <c r="EI1356" s="28"/>
      <c r="EN1356" s="202"/>
      <c r="EP1356" s="28"/>
      <c r="EQ1356" s="28"/>
      <c r="ER1356" s="28"/>
      <c r="EW1356" s="202"/>
      <c r="EY1356" s="28"/>
      <c r="EZ1356" s="28"/>
      <c r="FA1356" s="28"/>
      <c r="FF1356" s="202"/>
      <c r="FH1356" s="28"/>
      <c r="FI1356" s="28"/>
      <c r="FJ1356" s="28"/>
      <c r="FO1356" s="202"/>
      <c r="FQ1356" s="28"/>
      <c r="FR1356" s="28"/>
      <c r="FS1356" s="28"/>
      <c r="FX1356" s="202"/>
      <c r="FZ1356" s="28"/>
      <c r="GA1356" s="28"/>
      <c r="GB1356" s="28"/>
      <c r="GG1356" s="202"/>
      <c r="GI1356" s="28"/>
      <c r="GJ1356" s="28"/>
      <c r="GK1356" s="28"/>
      <c r="GP1356" s="202"/>
      <c r="GR1356" s="28"/>
      <c r="GS1356" s="28"/>
      <c r="GT1356" s="28"/>
      <c r="GY1356" s="202"/>
      <c r="HA1356" s="28"/>
      <c r="HB1356" s="28"/>
      <c r="HC1356" s="28"/>
      <c r="HH1356" s="202"/>
      <c r="HJ1356" s="28"/>
      <c r="HK1356" s="28"/>
      <c r="HL1356" s="28"/>
      <c r="HQ1356" s="28"/>
      <c r="HR1356" s="28"/>
      <c r="HS1356" s="28"/>
      <c r="HT1356" s="28"/>
      <c r="HU1356" s="28"/>
      <c r="HV1356" s="28"/>
      <c r="HW1356" s="28"/>
      <c r="HX1356" s="28"/>
      <c r="HY1356" s="28"/>
      <c r="HZ1356" s="28"/>
      <c r="IA1356" s="28"/>
      <c r="IB1356" s="28"/>
      <c r="IC1356" s="28"/>
      <c r="ID1356" s="28"/>
      <c r="IE1356" s="28"/>
      <c r="IF1356" s="28"/>
      <c r="IG1356" s="28"/>
      <c r="IH1356" s="28"/>
      <c r="II1356" s="28"/>
      <c r="IJ1356" s="28"/>
      <c r="IK1356" s="28"/>
      <c r="IL1356" s="28"/>
      <c r="IM1356" s="28"/>
      <c r="IN1356" s="28"/>
      <c r="IO1356" s="28"/>
      <c r="IP1356" s="28"/>
      <c r="IQ1356" s="28"/>
      <c r="IR1356" s="28"/>
      <c r="IS1356" s="28"/>
      <c r="IT1356" s="28"/>
      <c r="IU1356" s="28"/>
      <c r="IV1356" s="28"/>
    </row>
    <row r="1357" spans="1:256" s="54" customFormat="1" ht="18">
      <c r="A1357" s="364" t="s">
        <v>1379</v>
      </c>
      <c r="B1357" s="292"/>
      <c r="C1357" s="292"/>
      <c r="D1357" s="54" t="s">
        <v>132</v>
      </c>
      <c r="E1357" s="54">
        <f t="shared" si="27"/>
        <v>6</v>
      </c>
      <c r="F1357" s="305">
        <f t="shared" si="28"/>
        <v>42</v>
      </c>
      <c r="H1357" s="28"/>
      <c r="I1357" s="28">
        <v>7</v>
      </c>
      <c r="J1357" s="28">
        <v>15</v>
      </c>
      <c r="K1357" s="28">
        <v>20</v>
      </c>
      <c r="L1357" s="28"/>
      <c r="M1357" s="28"/>
      <c r="N1357" s="28"/>
      <c r="R1357" s="202"/>
      <c r="T1357" s="28"/>
      <c r="U1357" s="28"/>
      <c r="V1357" s="28"/>
      <c r="AA1357" s="202"/>
      <c r="AC1357" s="28"/>
      <c r="AD1357" s="28"/>
      <c r="AE1357" s="28"/>
      <c r="AJ1357" s="202"/>
      <c r="AL1357" s="28"/>
      <c r="AM1357" s="28"/>
      <c r="AN1357" s="28"/>
      <c r="AS1357" s="202"/>
      <c r="AU1357" s="28"/>
      <c r="AV1357" s="28"/>
      <c r="AW1357" s="28"/>
      <c r="BB1357" s="202"/>
      <c r="BD1357" s="28"/>
      <c r="BE1357" s="28"/>
      <c r="BF1357" s="28"/>
      <c r="BK1357" s="202"/>
      <c r="BM1357" s="28"/>
      <c r="BN1357" s="28"/>
      <c r="BO1357" s="28"/>
      <c r="BT1357" s="202"/>
      <c r="BV1357" s="28"/>
      <c r="BW1357" s="28"/>
      <c r="BX1357" s="28"/>
      <c r="CC1357" s="202"/>
      <c r="CE1357" s="28"/>
      <c r="CF1357" s="28"/>
      <c r="CG1357" s="28"/>
      <c r="CL1357" s="202"/>
      <c r="CN1357" s="28"/>
      <c r="CO1357" s="28"/>
      <c r="CP1357" s="28"/>
      <c r="CU1357" s="202"/>
      <c r="CW1357" s="28"/>
      <c r="CX1357" s="28"/>
      <c r="CY1357" s="28"/>
      <c r="DD1357" s="202"/>
      <c r="DF1357" s="28"/>
      <c r="DG1357" s="28"/>
      <c r="DH1357" s="28"/>
      <c r="DM1357" s="202"/>
      <c r="DO1357" s="28"/>
      <c r="DP1357" s="28"/>
      <c r="DQ1357" s="28"/>
      <c r="DV1357" s="202"/>
      <c r="DX1357" s="28"/>
      <c r="DY1357" s="28"/>
      <c r="DZ1357" s="28"/>
      <c r="EE1357" s="202"/>
      <c r="EG1357" s="28"/>
      <c r="EH1357" s="28"/>
      <c r="EI1357" s="28"/>
      <c r="EN1357" s="202"/>
      <c r="EP1357" s="28"/>
      <c r="EQ1357" s="28"/>
      <c r="ER1357" s="28"/>
      <c r="EW1357" s="202"/>
      <c r="EY1357" s="28"/>
      <c r="EZ1357" s="28"/>
      <c r="FA1357" s="28"/>
      <c r="FF1357" s="202"/>
      <c r="FH1357" s="28"/>
      <c r="FI1357" s="28"/>
      <c r="FJ1357" s="28"/>
      <c r="FO1357" s="202"/>
      <c r="FQ1357" s="28"/>
      <c r="FR1357" s="28"/>
      <c r="FS1357" s="28"/>
      <c r="FX1357" s="202"/>
      <c r="FZ1357" s="28"/>
      <c r="GA1357" s="28"/>
      <c r="GB1357" s="28"/>
      <c r="GG1357" s="202"/>
      <c r="GI1357" s="28"/>
      <c r="GJ1357" s="28"/>
      <c r="GK1357" s="28"/>
      <c r="GP1357" s="202"/>
      <c r="GR1357" s="28"/>
      <c r="GS1357" s="28"/>
      <c r="GT1357" s="28"/>
      <c r="GY1357" s="202"/>
      <c r="HA1357" s="28"/>
      <c r="HB1357" s="28"/>
      <c r="HC1357" s="28"/>
      <c r="HH1357" s="202"/>
      <c r="HJ1357" s="28"/>
      <c r="HK1357" s="28"/>
      <c r="HL1357" s="28"/>
      <c r="HQ1357" s="28"/>
      <c r="HR1357" s="28"/>
      <c r="HS1357" s="28"/>
      <c r="HT1357" s="28"/>
      <c r="HU1357" s="28"/>
      <c r="HV1357" s="28"/>
      <c r="HW1357" s="28"/>
      <c r="HX1357" s="28"/>
      <c r="HY1357" s="28"/>
      <c r="HZ1357" s="28"/>
      <c r="IA1357" s="28"/>
      <c r="IB1357" s="28"/>
      <c r="IC1357" s="28"/>
      <c r="ID1357" s="28"/>
      <c r="IE1357" s="28"/>
      <c r="IF1357" s="28"/>
      <c r="IG1357" s="28"/>
      <c r="IH1357" s="28"/>
      <c r="II1357" s="28"/>
      <c r="IJ1357" s="28"/>
      <c r="IK1357" s="28"/>
      <c r="IL1357" s="28"/>
      <c r="IM1357" s="28"/>
      <c r="IN1357" s="28"/>
      <c r="IO1357" s="28"/>
      <c r="IP1357" s="28"/>
      <c r="IQ1357" s="28"/>
      <c r="IR1357" s="28"/>
      <c r="IS1357" s="28"/>
      <c r="IT1357" s="28"/>
      <c r="IU1357" s="28"/>
      <c r="IV1357" s="28"/>
    </row>
    <row r="1358" spans="1:256" s="54" customFormat="1" ht="18">
      <c r="A1358" s="364" t="s">
        <v>1338</v>
      </c>
      <c r="B1358" s="28"/>
      <c r="C1358" s="292"/>
      <c r="D1358" s="365" t="s">
        <v>129</v>
      </c>
      <c r="E1358" s="54">
        <f t="shared" si="27"/>
        <v>2</v>
      </c>
      <c r="F1358" s="305">
        <f t="shared" si="28"/>
        <v>2</v>
      </c>
      <c r="H1358" s="28"/>
      <c r="I1358" s="28"/>
      <c r="J1358" s="28">
        <v>2</v>
      </c>
      <c r="K1358" s="28"/>
      <c r="M1358" s="239"/>
      <c r="N1358" s="28"/>
      <c r="R1358" s="202"/>
      <c r="T1358" s="28"/>
      <c r="U1358" s="28"/>
      <c r="V1358" s="28"/>
      <c r="AA1358" s="202"/>
      <c r="AC1358" s="28"/>
      <c r="AD1358" s="28"/>
      <c r="AE1358" s="28"/>
      <c r="AJ1358" s="202"/>
      <c r="AL1358" s="28"/>
      <c r="AM1358" s="28"/>
      <c r="AN1358" s="28"/>
      <c r="AS1358" s="202"/>
      <c r="AU1358" s="28"/>
      <c r="AV1358" s="28"/>
      <c r="AW1358" s="28"/>
      <c r="BB1358" s="202"/>
      <c r="BD1358" s="28"/>
      <c r="BE1358" s="28"/>
      <c r="BF1358" s="28"/>
      <c r="BK1358" s="202"/>
      <c r="BM1358" s="28"/>
      <c r="BN1358" s="28"/>
      <c r="BO1358" s="28"/>
      <c r="BT1358" s="202"/>
      <c r="BV1358" s="28"/>
      <c r="BW1358" s="28"/>
      <c r="BX1358" s="28"/>
      <c r="CC1358" s="202"/>
      <c r="CE1358" s="28"/>
      <c r="CF1358" s="28"/>
      <c r="CG1358" s="28"/>
      <c r="CL1358" s="202"/>
      <c r="CN1358" s="28"/>
      <c r="CO1358" s="28"/>
      <c r="CP1358" s="28"/>
      <c r="CU1358" s="202"/>
      <c r="CW1358" s="28"/>
      <c r="CX1358" s="28"/>
      <c r="CY1358" s="28"/>
      <c r="DD1358" s="202"/>
      <c r="DF1358" s="28"/>
      <c r="DG1358" s="28"/>
      <c r="DH1358" s="28"/>
      <c r="DM1358" s="202"/>
      <c r="DO1358" s="28"/>
      <c r="DP1358" s="28"/>
      <c r="DQ1358" s="28"/>
      <c r="DV1358" s="202"/>
      <c r="DX1358" s="28"/>
      <c r="DY1358" s="28"/>
      <c r="DZ1358" s="28"/>
      <c r="EE1358" s="202"/>
      <c r="EG1358" s="28"/>
      <c r="EH1358" s="28"/>
      <c r="EI1358" s="28"/>
      <c r="EN1358" s="202"/>
      <c r="EP1358" s="28"/>
      <c r="EQ1358" s="28"/>
      <c r="ER1358" s="28"/>
      <c r="EW1358" s="202"/>
      <c r="EY1358" s="28"/>
      <c r="EZ1358" s="28"/>
      <c r="FA1358" s="28"/>
      <c r="FF1358" s="202"/>
      <c r="FH1358" s="28"/>
      <c r="FI1358" s="28"/>
      <c r="FJ1358" s="28"/>
      <c r="FO1358" s="202"/>
      <c r="FQ1358" s="28"/>
      <c r="FR1358" s="28"/>
      <c r="FS1358" s="28"/>
      <c r="FX1358" s="202"/>
      <c r="FZ1358" s="28"/>
      <c r="GA1358" s="28"/>
      <c r="GB1358" s="28"/>
      <c r="GG1358" s="202"/>
      <c r="GI1358" s="28"/>
      <c r="GJ1358" s="28"/>
      <c r="GK1358" s="28"/>
      <c r="GP1358" s="202"/>
      <c r="GR1358" s="28"/>
      <c r="GS1358" s="28"/>
      <c r="GT1358" s="28"/>
      <c r="GY1358" s="202"/>
      <c r="HA1358" s="28"/>
      <c r="HB1358" s="28"/>
      <c r="HC1358" s="28"/>
      <c r="HH1358" s="202"/>
      <c r="HJ1358" s="28"/>
      <c r="HK1358" s="28"/>
      <c r="HL1358" s="28"/>
      <c r="HQ1358" s="28"/>
      <c r="HR1358" s="28"/>
      <c r="HS1358" s="28"/>
      <c r="HT1358" s="28"/>
      <c r="HU1358" s="28"/>
      <c r="HV1358" s="28"/>
      <c r="HW1358" s="28"/>
      <c r="HX1358" s="28"/>
      <c r="HY1358" s="28"/>
      <c r="HZ1358" s="28"/>
      <c r="IA1358" s="28"/>
      <c r="IB1358" s="28"/>
      <c r="IC1358" s="28"/>
      <c r="ID1358" s="28"/>
      <c r="IE1358" s="28"/>
      <c r="IF1358" s="28"/>
      <c r="IG1358" s="28"/>
      <c r="IH1358" s="28"/>
      <c r="II1358" s="28"/>
      <c r="IJ1358" s="28"/>
      <c r="IK1358" s="28"/>
      <c r="IL1358" s="28"/>
      <c r="IM1358" s="28"/>
      <c r="IN1358" s="28"/>
      <c r="IO1358" s="28"/>
      <c r="IP1358" s="28"/>
      <c r="IQ1358" s="28"/>
      <c r="IR1358" s="28"/>
      <c r="IS1358" s="28"/>
      <c r="IT1358" s="28"/>
      <c r="IU1358" s="28"/>
      <c r="IV1358" s="28"/>
    </row>
    <row r="1359" spans="1:256" s="54" customFormat="1" ht="18">
      <c r="A1359" s="364" t="s">
        <v>909</v>
      </c>
      <c r="B1359" s="292"/>
      <c r="C1359" s="292"/>
      <c r="D1359" s="54" t="s">
        <v>131</v>
      </c>
      <c r="E1359" s="54">
        <f t="shared" si="27"/>
        <v>3</v>
      </c>
      <c r="F1359" s="305">
        <f t="shared" si="28"/>
        <v>11</v>
      </c>
      <c r="I1359" s="300">
        <v>11</v>
      </c>
      <c r="J1359" s="28"/>
      <c r="N1359" s="28"/>
      <c r="R1359" s="202"/>
      <c r="T1359" s="28"/>
      <c r="U1359" s="28"/>
      <c r="V1359" s="28"/>
      <c r="AA1359" s="202"/>
      <c r="AC1359" s="28"/>
      <c r="AD1359" s="28"/>
      <c r="AE1359" s="28"/>
      <c r="AJ1359" s="202"/>
      <c r="AL1359" s="28"/>
      <c r="AM1359" s="28"/>
      <c r="AN1359" s="28"/>
      <c r="AS1359" s="202"/>
      <c r="AU1359" s="28"/>
      <c r="AV1359" s="28"/>
      <c r="AW1359" s="28"/>
      <c r="BB1359" s="202"/>
      <c r="BD1359" s="28"/>
      <c r="BE1359" s="28"/>
      <c r="BF1359" s="28"/>
      <c r="BK1359" s="202"/>
      <c r="BM1359" s="28"/>
      <c r="BN1359" s="28"/>
      <c r="BO1359" s="28"/>
      <c r="BT1359" s="202"/>
      <c r="BV1359" s="28"/>
      <c r="BW1359" s="28"/>
      <c r="BX1359" s="28"/>
      <c r="CC1359" s="202"/>
      <c r="CE1359" s="28"/>
      <c r="CF1359" s="28"/>
      <c r="CG1359" s="28"/>
      <c r="CL1359" s="202"/>
      <c r="CN1359" s="28"/>
      <c r="CO1359" s="28"/>
      <c r="CP1359" s="28"/>
      <c r="CU1359" s="202"/>
      <c r="CW1359" s="28"/>
      <c r="CX1359" s="28"/>
      <c r="CY1359" s="28"/>
      <c r="DD1359" s="202"/>
      <c r="DF1359" s="28"/>
      <c r="DG1359" s="28"/>
      <c r="DH1359" s="28"/>
      <c r="DM1359" s="202"/>
      <c r="DO1359" s="28"/>
      <c r="DP1359" s="28"/>
      <c r="DQ1359" s="28"/>
      <c r="DV1359" s="202"/>
      <c r="DX1359" s="28"/>
      <c r="DY1359" s="28"/>
      <c r="DZ1359" s="28"/>
      <c r="EE1359" s="202"/>
      <c r="EG1359" s="28"/>
      <c r="EH1359" s="28"/>
      <c r="EI1359" s="28"/>
      <c r="EN1359" s="202"/>
      <c r="EP1359" s="28"/>
      <c r="EQ1359" s="28"/>
      <c r="ER1359" s="28"/>
      <c r="EW1359" s="202"/>
      <c r="EY1359" s="28"/>
      <c r="EZ1359" s="28"/>
      <c r="FA1359" s="28"/>
      <c r="FF1359" s="202"/>
      <c r="FH1359" s="28"/>
      <c r="FI1359" s="28"/>
      <c r="FJ1359" s="28"/>
      <c r="FO1359" s="202"/>
      <c r="FQ1359" s="28"/>
      <c r="FR1359" s="28"/>
      <c r="FS1359" s="28"/>
      <c r="FX1359" s="202"/>
      <c r="FZ1359" s="28"/>
      <c r="GA1359" s="28"/>
      <c r="GB1359" s="28"/>
      <c r="GG1359" s="202"/>
      <c r="GI1359" s="28"/>
      <c r="GJ1359" s="28"/>
      <c r="GK1359" s="28"/>
      <c r="GP1359" s="202"/>
      <c r="GR1359" s="28"/>
      <c r="GS1359" s="28"/>
      <c r="GT1359" s="28"/>
      <c r="GY1359" s="202"/>
      <c r="HA1359" s="28"/>
      <c r="HB1359" s="28"/>
      <c r="HC1359" s="28"/>
      <c r="HH1359" s="202"/>
      <c r="HJ1359" s="28"/>
      <c r="HK1359" s="28"/>
      <c r="HL1359" s="28"/>
      <c r="HQ1359" s="28"/>
      <c r="HR1359" s="28"/>
      <c r="HS1359" s="28"/>
      <c r="HT1359" s="28"/>
      <c r="HU1359" s="28"/>
      <c r="HV1359" s="28"/>
      <c r="HW1359" s="28"/>
      <c r="HX1359" s="28"/>
      <c r="HY1359" s="28"/>
      <c r="HZ1359" s="28"/>
      <c r="IA1359" s="28"/>
      <c r="IB1359" s="28"/>
      <c r="IC1359" s="28"/>
      <c r="ID1359" s="28"/>
      <c r="IE1359" s="28"/>
      <c r="IF1359" s="28"/>
      <c r="IG1359" s="28"/>
      <c r="IH1359" s="28"/>
      <c r="II1359" s="28"/>
      <c r="IJ1359" s="28"/>
      <c r="IK1359" s="28"/>
      <c r="IL1359" s="28"/>
      <c r="IM1359" s="28"/>
      <c r="IN1359" s="28"/>
      <c r="IO1359" s="28"/>
      <c r="IP1359" s="28"/>
      <c r="IQ1359" s="28"/>
      <c r="IR1359" s="28"/>
      <c r="IS1359" s="28"/>
      <c r="IT1359" s="28"/>
      <c r="IU1359" s="28"/>
      <c r="IV1359" s="28"/>
    </row>
    <row r="1360" spans="1:256" s="54" customFormat="1" ht="18">
      <c r="A1360" s="364" t="s">
        <v>745</v>
      </c>
      <c r="B1360" s="28"/>
      <c r="C1360" s="292"/>
      <c r="D1360" s="54" t="s">
        <v>134</v>
      </c>
      <c r="E1360" s="54">
        <f t="shared" si="27"/>
        <v>3</v>
      </c>
      <c r="F1360" s="305">
        <f t="shared" si="28"/>
        <v>51</v>
      </c>
      <c r="H1360" s="28"/>
      <c r="I1360" s="28">
        <v>34</v>
      </c>
      <c r="J1360" s="28">
        <v>17</v>
      </c>
      <c r="K1360" s="28"/>
      <c r="M1360" s="239"/>
      <c r="N1360" s="28"/>
      <c r="R1360" s="202"/>
      <c r="T1360" s="28"/>
      <c r="U1360" s="28"/>
      <c r="V1360" s="28"/>
      <c r="AA1360" s="202"/>
      <c r="AC1360" s="28"/>
      <c r="AD1360" s="28"/>
      <c r="AE1360" s="28"/>
      <c r="AJ1360" s="202"/>
      <c r="AL1360" s="28"/>
      <c r="AM1360" s="28"/>
      <c r="AN1360" s="28"/>
      <c r="AS1360" s="202"/>
      <c r="AU1360" s="28"/>
      <c r="AV1360" s="28"/>
      <c r="AW1360" s="28"/>
      <c r="BB1360" s="202"/>
      <c r="BD1360" s="28"/>
      <c r="BE1360" s="28"/>
      <c r="BF1360" s="28"/>
      <c r="BK1360" s="202"/>
      <c r="BM1360" s="28"/>
      <c r="BN1360" s="28"/>
      <c r="BO1360" s="28"/>
      <c r="BT1360" s="202"/>
      <c r="BV1360" s="28"/>
      <c r="BW1360" s="28"/>
      <c r="BX1360" s="28"/>
      <c r="CC1360" s="202"/>
      <c r="CE1360" s="28"/>
      <c r="CF1360" s="28"/>
      <c r="CG1360" s="28"/>
      <c r="CL1360" s="202"/>
      <c r="CN1360" s="28"/>
      <c r="CO1360" s="28"/>
      <c r="CP1360" s="28"/>
      <c r="CU1360" s="202"/>
      <c r="CW1360" s="28"/>
      <c r="CX1360" s="28"/>
      <c r="CY1360" s="28"/>
      <c r="DD1360" s="202"/>
      <c r="DF1360" s="28"/>
      <c r="DG1360" s="28"/>
      <c r="DH1360" s="28"/>
      <c r="DM1360" s="202"/>
      <c r="DO1360" s="28"/>
      <c r="DP1360" s="28"/>
      <c r="DQ1360" s="28"/>
      <c r="DV1360" s="202"/>
      <c r="DX1360" s="28"/>
      <c r="DY1360" s="28"/>
      <c r="DZ1360" s="28"/>
      <c r="EE1360" s="202"/>
      <c r="EG1360" s="28"/>
      <c r="EH1360" s="28"/>
      <c r="EI1360" s="28"/>
      <c r="EN1360" s="202"/>
      <c r="EP1360" s="28"/>
      <c r="EQ1360" s="28"/>
      <c r="ER1360" s="28"/>
      <c r="EW1360" s="202"/>
      <c r="EY1360" s="28"/>
      <c r="EZ1360" s="28"/>
      <c r="FA1360" s="28"/>
      <c r="FF1360" s="202"/>
      <c r="FH1360" s="28"/>
      <c r="FI1360" s="28"/>
      <c r="FJ1360" s="28"/>
      <c r="FO1360" s="202"/>
      <c r="FQ1360" s="28"/>
      <c r="FR1360" s="28"/>
      <c r="FS1360" s="28"/>
      <c r="FX1360" s="202"/>
      <c r="FZ1360" s="28"/>
      <c r="GA1360" s="28"/>
      <c r="GB1360" s="28"/>
      <c r="GG1360" s="202"/>
      <c r="GI1360" s="28"/>
      <c r="GJ1360" s="28"/>
      <c r="GK1360" s="28"/>
      <c r="GP1360" s="202"/>
      <c r="GR1360" s="28"/>
      <c r="GS1360" s="28"/>
      <c r="GT1360" s="28"/>
      <c r="GY1360" s="202"/>
      <c r="HA1360" s="28"/>
      <c r="HB1360" s="28"/>
      <c r="HC1360" s="28"/>
      <c r="HH1360" s="202"/>
      <c r="HJ1360" s="28"/>
      <c r="HK1360" s="28"/>
      <c r="HL1360" s="28"/>
      <c r="HQ1360" s="28"/>
      <c r="HR1360" s="28"/>
      <c r="HS1360" s="28"/>
      <c r="HT1360" s="28"/>
      <c r="HU1360" s="28"/>
      <c r="HV1360" s="28"/>
      <c r="HW1360" s="28"/>
      <c r="HX1360" s="28"/>
      <c r="HY1360" s="28"/>
      <c r="HZ1360" s="28"/>
      <c r="IA1360" s="28"/>
      <c r="IB1360" s="28"/>
      <c r="IC1360" s="28"/>
      <c r="ID1360" s="28"/>
      <c r="IE1360" s="28"/>
      <c r="IF1360" s="28"/>
      <c r="IG1360" s="28"/>
      <c r="IH1360" s="28"/>
      <c r="II1360" s="28"/>
      <c r="IJ1360" s="28"/>
      <c r="IK1360" s="28"/>
      <c r="IL1360" s="28"/>
      <c r="IM1360" s="28"/>
      <c r="IN1360" s="28"/>
      <c r="IO1360" s="28"/>
      <c r="IP1360" s="28"/>
      <c r="IQ1360" s="28"/>
      <c r="IR1360" s="28"/>
      <c r="IS1360" s="28"/>
      <c r="IT1360" s="28"/>
      <c r="IU1360" s="28"/>
      <c r="IV1360" s="28"/>
    </row>
    <row r="1361" spans="1:256" s="54" customFormat="1" ht="18">
      <c r="A1361" s="364" t="s">
        <v>619</v>
      </c>
      <c r="B1361" s="28"/>
      <c r="C1361" s="292"/>
      <c r="D1361" s="54" t="s">
        <v>137</v>
      </c>
      <c r="E1361" s="54">
        <f t="shared" si="27"/>
        <v>3</v>
      </c>
      <c r="F1361" s="305">
        <f t="shared" si="28"/>
        <v>78</v>
      </c>
      <c r="G1361" s="54">
        <v>55</v>
      </c>
      <c r="H1361" s="28">
        <v>2</v>
      </c>
      <c r="I1361" s="28">
        <v>11</v>
      </c>
      <c r="J1361" s="28"/>
      <c r="K1361" s="28">
        <v>10</v>
      </c>
      <c r="L1361" s="28"/>
      <c r="M1361" s="28"/>
      <c r="N1361" s="28"/>
      <c r="R1361" s="202"/>
      <c r="T1361" s="28"/>
      <c r="U1361" s="28"/>
      <c r="V1361" s="28"/>
      <c r="AA1361" s="202"/>
      <c r="AC1361" s="28"/>
      <c r="AD1361" s="28"/>
      <c r="AE1361" s="28"/>
      <c r="AJ1361" s="202"/>
      <c r="AL1361" s="28"/>
      <c r="AM1361" s="28"/>
      <c r="AN1361" s="28"/>
      <c r="AS1361" s="202"/>
      <c r="AU1361" s="28"/>
      <c r="AV1361" s="28"/>
      <c r="AW1361" s="28"/>
      <c r="BB1361" s="202"/>
      <c r="BD1361" s="28"/>
      <c r="BE1361" s="28"/>
      <c r="BF1361" s="28"/>
      <c r="BK1361" s="202"/>
      <c r="BM1361" s="28"/>
      <c r="BN1361" s="28"/>
      <c r="BO1361" s="28"/>
      <c r="BT1361" s="202"/>
      <c r="BV1361" s="28"/>
      <c r="BW1361" s="28"/>
      <c r="BX1361" s="28"/>
      <c r="CC1361" s="202"/>
      <c r="CE1361" s="28"/>
      <c r="CF1361" s="28"/>
      <c r="CG1361" s="28"/>
      <c r="CL1361" s="202"/>
      <c r="CN1361" s="28"/>
      <c r="CO1361" s="28"/>
      <c r="CP1361" s="28"/>
      <c r="CU1361" s="202"/>
      <c r="CW1361" s="28"/>
      <c r="CX1361" s="28"/>
      <c r="CY1361" s="28"/>
      <c r="DD1361" s="202"/>
      <c r="DF1361" s="28"/>
      <c r="DG1361" s="28"/>
      <c r="DH1361" s="28"/>
      <c r="DM1361" s="202"/>
      <c r="DO1361" s="28"/>
      <c r="DP1361" s="28"/>
      <c r="DQ1361" s="28"/>
      <c r="DV1361" s="202"/>
      <c r="DX1361" s="28"/>
      <c r="DY1361" s="28"/>
      <c r="DZ1361" s="28"/>
      <c r="EE1361" s="202"/>
      <c r="EG1361" s="28"/>
      <c r="EH1361" s="28"/>
      <c r="EI1361" s="28"/>
      <c r="EN1361" s="202"/>
      <c r="EP1361" s="28"/>
      <c r="EQ1361" s="28"/>
      <c r="ER1361" s="28"/>
      <c r="EW1361" s="202"/>
      <c r="EY1361" s="28"/>
      <c r="EZ1361" s="28"/>
      <c r="FA1361" s="28"/>
      <c r="FF1361" s="202"/>
      <c r="FH1361" s="28"/>
      <c r="FI1361" s="28"/>
      <c r="FJ1361" s="28"/>
      <c r="FO1361" s="202"/>
      <c r="FQ1361" s="28"/>
      <c r="FR1361" s="28"/>
      <c r="FS1361" s="28"/>
      <c r="FX1361" s="202"/>
      <c r="FZ1361" s="28"/>
      <c r="GA1361" s="28"/>
      <c r="GB1361" s="28"/>
      <c r="GG1361" s="202"/>
      <c r="GI1361" s="28"/>
      <c r="GJ1361" s="28"/>
      <c r="GK1361" s="28"/>
      <c r="GP1361" s="202"/>
      <c r="GR1361" s="28"/>
      <c r="GS1361" s="28"/>
      <c r="GT1361" s="28"/>
      <c r="GY1361" s="202"/>
      <c r="HA1361" s="28"/>
      <c r="HB1361" s="28"/>
      <c r="HC1361" s="28"/>
      <c r="HH1361" s="202"/>
      <c r="HJ1361" s="28"/>
      <c r="HK1361" s="28"/>
      <c r="HL1361" s="28"/>
      <c r="HQ1361" s="28"/>
      <c r="HR1361" s="28"/>
      <c r="HS1361" s="28"/>
      <c r="HT1361" s="28"/>
      <c r="HU1361" s="28"/>
      <c r="HV1361" s="28"/>
      <c r="HW1361" s="28"/>
      <c r="HX1361" s="28"/>
      <c r="HY1361" s="28"/>
      <c r="HZ1361" s="28"/>
      <c r="IA1361" s="28"/>
      <c r="IB1361" s="28"/>
      <c r="IC1361" s="28"/>
      <c r="ID1361" s="28"/>
      <c r="IE1361" s="28"/>
      <c r="IF1361" s="28"/>
      <c r="IG1361" s="28"/>
      <c r="IH1361" s="28"/>
      <c r="II1361" s="28"/>
      <c r="IJ1361" s="28"/>
      <c r="IK1361" s="28"/>
      <c r="IL1361" s="28"/>
      <c r="IM1361" s="28"/>
      <c r="IN1361" s="28"/>
      <c r="IO1361" s="28"/>
      <c r="IP1361" s="28"/>
      <c r="IQ1361" s="28"/>
      <c r="IR1361" s="28"/>
      <c r="IS1361" s="28"/>
      <c r="IT1361" s="28"/>
      <c r="IU1361" s="28"/>
      <c r="IV1361" s="28"/>
    </row>
    <row r="1362" spans="1:256" s="54" customFormat="1" ht="18">
      <c r="A1362" s="364" t="s">
        <v>2465</v>
      </c>
      <c r="B1362" s="28"/>
      <c r="C1362" s="292"/>
      <c r="D1362" s="365" t="s">
        <v>129</v>
      </c>
      <c r="E1362" s="54">
        <f t="shared" si="27"/>
        <v>0</v>
      </c>
      <c r="F1362" s="305">
        <f t="shared" si="28"/>
        <v>0</v>
      </c>
      <c r="H1362" s="28"/>
      <c r="I1362" s="28"/>
      <c r="J1362" s="28"/>
      <c r="K1362" s="28"/>
      <c r="M1362" s="239"/>
      <c r="N1362" s="28"/>
      <c r="R1362" s="202"/>
      <c r="T1362" s="28"/>
      <c r="U1362" s="28"/>
      <c r="V1362" s="28"/>
      <c r="AA1362" s="202"/>
      <c r="AC1362" s="28"/>
      <c r="AD1362" s="28"/>
      <c r="AE1362" s="28"/>
      <c r="AJ1362" s="202"/>
      <c r="AL1362" s="28"/>
      <c r="AM1362" s="28"/>
      <c r="AN1362" s="28"/>
      <c r="AS1362" s="202"/>
      <c r="AU1362" s="28"/>
      <c r="AV1362" s="28"/>
      <c r="AW1362" s="28"/>
      <c r="BB1362" s="202"/>
      <c r="BD1362" s="28"/>
      <c r="BE1362" s="28"/>
      <c r="BF1362" s="28"/>
      <c r="BK1362" s="202"/>
      <c r="BM1362" s="28"/>
      <c r="BN1362" s="28"/>
      <c r="BO1362" s="28"/>
      <c r="BT1362" s="202"/>
      <c r="BV1362" s="28"/>
      <c r="BW1362" s="28"/>
      <c r="BX1362" s="28"/>
      <c r="CC1362" s="202"/>
      <c r="CE1362" s="28"/>
      <c r="CF1362" s="28"/>
      <c r="CG1362" s="28"/>
      <c r="CL1362" s="202"/>
      <c r="CN1362" s="28"/>
      <c r="CO1362" s="28"/>
      <c r="CP1362" s="28"/>
      <c r="CU1362" s="202"/>
      <c r="CW1362" s="28"/>
      <c r="CX1362" s="28"/>
      <c r="CY1362" s="28"/>
      <c r="DD1362" s="202"/>
      <c r="DF1362" s="28"/>
      <c r="DG1362" s="28"/>
      <c r="DH1362" s="28"/>
      <c r="DM1362" s="202"/>
      <c r="DO1362" s="28"/>
      <c r="DP1362" s="28"/>
      <c r="DQ1362" s="28"/>
      <c r="DV1362" s="202"/>
      <c r="DX1362" s="28"/>
      <c r="DY1362" s="28"/>
      <c r="DZ1362" s="28"/>
      <c r="EE1362" s="202"/>
      <c r="EG1362" s="28"/>
      <c r="EH1362" s="28"/>
      <c r="EI1362" s="28"/>
      <c r="EN1362" s="202"/>
      <c r="EP1362" s="28"/>
      <c r="EQ1362" s="28"/>
      <c r="ER1362" s="28"/>
      <c r="EW1362" s="202"/>
      <c r="EY1362" s="28"/>
      <c r="EZ1362" s="28"/>
      <c r="FA1362" s="28"/>
      <c r="FF1362" s="202"/>
      <c r="FH1362" s="28"/>
      <c r="FI1362" s="28"/>
      <c r="FJ1362" s="28"/>
      <c r="FO1362" s="202"/>
      <c r="FQ1362" s="28"/>
      <c r="FR1362" s="28"/>
      <c r="FS1362" s="28"/>
      <c r="FX1362" s="202"/>
      <c r="FZ1362" s="28"/>
      <c r="GA1362" s="28"/>
      <c r="GB1362" s="28"/>
      <c r="GG1362" s="202"/>
      <c r="GI1362" s="28"/>
      <c r="GJ1362" s="28"/>
      <c r="GK1362" s="28"/>
      <c r="GP1362" s="202"/>
      <c r="GR1362" s="28"/>
      <c r="GS1362" s="28"/>
      <c r="GT1362" s="28"/>
      <c r="GY1362" s="202"/>
      <c r="HA1362" s="28"/>
      <c r="HB1362" s="28"/>
      <c r="HC1362" s="28"/>
      <c r="HH1362" s="202"/>
      <c r="HJ1362" s="28"/>
      <c r="HK1362" s="28"/>
      <c r="HL1362" s="28"/>
      <c r="HQ1362" s="28"/>
      <c r="HR1362" s="28"/>
      <c r="HS1362" s="28"/>
      <c r="HT1362" s="28"/>
      <c r="HU1362" s="28"/>
      <c r="HV1362" s="28"/>
      <c r="HW1362" s="28"/>
      <c r="HX1362" s="28"/>
      <c r="HY1362" s="28"/>
      <c r="HZ1362" s="28"/>
      <c r="IA1362" s="28"/>
      <c r="IB1362" s="28"/>
      <c r="IC1362" s="28"/>
      <c r="ID1362" s="28"/>
      <c r="IE1362" s="28"/>
      <c r="IF1362" s="28"/>
      <c r="IG1362" s="28"/>
      <c r="IH1362" s="28"/>
      <c r="II1362" s="28"/>
      <c r="IJ1362" s="28"/>
      <c r="IK1362" s="28"/>
      <c r="IL1362" s="28"/>
      <c r="IM1362" s="28"/>
      <c r="IN1362" s="28"/>
      <c r="IO1362" s="28"/>
      <c r="IP1362" s="28"/>
      <c r="IQ1362" s="28"/>
      <c r="IR1362" s="28"/>
      <c r="IS1362" s="28"/>
      <c r="IT1362" s="28"/>
      <c r="IU1362" s="28"/>
      <c r="IV1362" s="28"/>
    </row>
    <row r="1363" spans="1:256" s="54" customFormat="1" ht="18">
      <c r="A1363" s="364" t="s">
        <v>2466</v>
      </c>
      <c r="B1363" s="28"/>
      <c r="C1363" s="292"/>
      <c r="D1363" s="365" t="s">
        <v>129</v>
      </c>
      <c r="E1363" s="54">
        <f t="shared" si="27"/>
        <v>0</v>
      </c>
      <c r="F1363" s="305">
        <f t="shared" si="28"/>
        <v>15</v>
      </c>
      <c r="G1363" s="54">
        <v>13</v>
      </c>
      <c r="H1363" s="28"/>
      <c r="I1363" s="28"/>
      <c r="J1363" s="28">
        <v>2</v>
      </c>
      <c r="K1363" s="28"/>
      <c r="M1363" s="239"/>
      <c r="N1363" s="28"/>
      <c r="R1363" s="202"/>
      <c r="T1363" s="28"/>
      <c r="U1363" s="28"/>
      <c r="V1363" s="28"/>
      <c r="AA1363" s="202"/>
      <c r="AC1363" s="28"/>
      <c r="AD1363" s="28"/>
      <c r="AE1363" s="28"/>
      <c r="AJ1363" s="202"/>
      <c r="AL1363" s="28"/>
      <c r="AM1363" s="28"/>
      <c r="AN1363" s="28"/>
      <c r="AS1363" s="202"/>
      <c r="AU1363" s="28"/>
      <c r="AV1363" s="28"/>
      <c r="AW1363" s="28"/>
      <c r="BB1363" s="202"/>
      <c r="BD1363" s="28"/>
      <c r="BE1363" s="28"/>
      <c r="BF1363" s="28"/>
      <c r="BK1363" s="202"/>
      <c r="BM1363" s="28"/>
      <c r="BN1363" s="28"/>
      <c r="BO1363" s="28"/>
      <c r="BT1363" s="202"/>
      <c r="BV1363" s="28"/>
      <c r="BW1363" s="28"/>
      <c r="BX1363" s="28"/>
      <c r="CC1363" s="202"/>
      <c r="CE1363" s="28"/>
      <c r="CF1363" s="28"/>
      <c r="CG1363" s="28"/>
      <c r="CL1363" s="202"/>
      <c r="CN1363" s="28"/>
      <c r="CO1363" s="28"/>
      <c r="CP1363" s="28"/>
      <c r="CU1363" s="202"/>
      <c r="CW1363" s="28"/>
      <c r="CX1363" s="28"/>
      <c r="CY1363" s="28"/>
      <c r="DD1363" s="202"/>
      <c r="DF1363" s="28"/>
      <c r="DG1363" s="28"/>
      <c r="DH1363" s="28"/>
      <c r="DM1363" s="202"/>
      <c r="DO1363" s="28"/>
      <c r="DP1363" s="28"/>
      <c r="DQ1363" s="28"/>
      <c r="DV1363" s="202"/>
      <c r="DX1363" s="28"/>
      <c r="DY1363" s="28"/>
      <c r="DZ1363" s="28"/>
      <c r="EE1363" s="202"/>
      <c r="EG1363" s="28"/>
      <c r="EH1363" s="28"/>
      <c r="EI1363" s="28"/>
      <c r="EN1363" s="202"/>
      <c r="EP1363" s="28"/>
      <c r="EQ1363" s="28"/>
      <c r="ER1363" s="28"/>
      <c r="EW1363" s="202"/>
      <c r="EY1363" s="28"/>
      <c r="EZ1363" s="28"/>
      <c r="FA1363" s="28"/>
      <c r="FF1363" s="202"/>
      <c r="FH1363" s="28"/>
      <c r="FI1363" s="28"/>
      <c r="FJ1363" s="28"/>
      <c r="FO1363" s="202"/>
      <c r="FQ1363" s="28"/>
      <c r="FR1363" s="28"/>
      <c r="FS1363" s="28"/>
      <c r="FX1363" s="202"/>
      <c r="FZ1363" s="28"/>
      <c r="GA1363" s="28"/>
      <c r="GB1363" s="28"/>
      <c r="GG1363" s="202"/>
      <c r="GI1363" s="28"/>
      <c r="GJ1363" s="28"/>
      <c r="GK1363" s="28"/>
      <c r="GP1363" s="202"/>
      <c r="GR1363" s="28"/>
      <c r="GS1363" s="28"/>
      <c r="GT1363" s="28"/>
      <c r="GY1363" s="202"/>
      <c r="HA1363" s="28"/>
      <c r="HB1363" s="28"/>
      <c r="HC1363" s="28"/>
      <c r="HH1363" s="202"/>
      <c r="HJ1363" s="28"/>
      <c r="HK1363" s="28"/>
      <c r="HL1363" s="28"/>
      <c r="HQ1363" s="28"/>
      <c r="HR1363" s="28"/>
      <c r="HS1363" s="28"/>
      <c r="HT1363" s="28"/>
      <c r="HU1363" s="28"/>
      <c r="HV1363" s="28"/>
      <c r="HW1363" s="28"/>
      <c r="HX1363" s="28"/>
      <c r="HY1363" s="28"/>
      <c r="HZ1363" s="28"/>
      <c r="IA1363" s="28"/>
      <c r="IB1363" s="28"/>
      <c r="IC1363" s="28"/>
      <c r="ID1363" s="28"/>
      <c r="IE1363" s="28"/>
      <c r="IF1363" s="28"/>
      <c r="IG1363" s="28"/>
      <c r="IH1363" s="28"/>
      <c r="II1363" s="28"/>
      <c r="IJ1363" s="28"/>
      <c r="IK1363" s="28"/>
      <c r="IL1363" s="28"/>
      <c r="IM1363" s="28"/>
      <c r="IN1363" s="28"/>
      <c r="IO1363" s="28"/>
      <c r="IP1363" s="28"/>
      <c r="IQ1363" s="28"/>
      <c r="IR1363" s="28"/>
      <c r="IS1363" s="28"/>
      <c r="IT1363" s="28"/>
      <c r="IU1363" s="28"/>
      <c r="IV1363" s="28"/>
    </row>
    <row r="1364" spans="1:256" s="54" customFormat="1" ht="18">
      <c r="A1364" s="364" t="s">
        <v>949</v>
      </c>
      <c r="B1364" s="28"/>
      <c r="C1364" s="292"/>
      <c r="D1364" s="365" t="s">
        <v>129</v>
      </c>
      <c r="E1364" s="54">
        <f t="shared" si="27"/>
        <v>0</v>
      </c>
      <c r="F1364" s="305">
        <f t="shared" si="28"/>
        <v>35</v>
      </c>
      <c r="H1364" s="239"/>
      <c r="I1364" s="28">
        <v>25</v>
      </c>
      <c r="J1364" s="28">
        <v>10</v>
      </c>
      <c r="K1364" s="28"/>
      <c r="L1364" s="300"/>
      <c r="M1364" s="239"/>
      <c r="N1364" s="28"/>
      <c r="R1364" s="202"/>
      <c r="T1364" s="28"/>
      <c r="U1364" s="28"/>
      <c r="V1364" s="28"/>
      <c r="AA1364" s="202"/>
      <c r="AC1364" s="28"/>
      <c r="AD1364" s="28"/>
      <c r="AE1364" s="28"/>
      <c r="AJ1364" s="202"/>
      <c r="AL1364" s="28"/>
      <c r="AM1364" s="28"/>
      <c r="AN1364" s="28"/>
      <c r="AS1364" s="202"/>
      <c r="AU1364" s="28"/>
      <c r="AV1364" s="28"/>
      <c r="AW1364" s="28"/>
      <c r="BB1364" s="202"/>
      <c r="BD1364" s="28"/>
      <c r="BE1364" s="28"/>
      <c r="BF1364" s="28"/>
      <c r="BK1364" s="202"/>
      <c r="BM1364" s="28"/>
      <c r="BN1364" s="28"/>
      <c r="BO1364" s="28"/>
      <c r="BT1364" s="202"/>
      <c r="BV1364" s="28"/>
      <c r="BW1364" s="28"/>
      <c r="BX1364" s="28"/>
      <c r="CC1364" s="202"/>
      <c r="CE1364" s="28"/>
      <c r="CF1364" s="28"/>
      <c r="CG1364" s="28"/>
      <c r="CL1364" s="202"/>
      <c r="CN1364" s="28"/>
      <c r="CO1364" s="28"/>
      <c r="CP1364" s="28"/>
      <c r="CU1364" s="202"/>
      <c r="CW1364" s="28"/>
      <c r="CX1364" s="28"/>
      <c r="CY1364" s="28"/>
      <c r="DD1364" s="202"/>
      <c r="DF1364" s="28"/>
      <c r="DG1364" s="28"/>
      <c r="DH1364" s="28"/>
      <c r="DM1364" s="202"/>
      <c r="DO1364" s="28"/>
      <c r="DP1364" s="28"/>
      <c r="DQ1364" s="28"/>
      <c r="DV1364" s="202"/>
      <c r="DX1364" s="28"/>
      <c r="DY1364" s="28"/>
      <c r="DZ1364" s="28"/>
      <c r="EE1364" s="202"/>
      <c r="EG1364" s="28"/>
      <c r="EH1364" s="28"/>
      <c r="EI1364" s="28"/>
      <c r="EN1364" s="202"/>
      <c r="EP1364" s="28"/>
      <c r="EQ1364" s="28"/>
      <c r="ER1364" s="28"/>
      <c r="EW1364" s="202"/>
      <c r="EY1364" s="28"/>
      <c r="EZ1364" s="28"/>
      <c r="FA1364" s="28"/>
      <c r="FF1364" s="202"/>
      <c r="FH1364" s="28"/>
      <c r="FI1364" s="28"/>
      <c r="FJ1364" s="28"/>
      <c r="FO1364" s="202"/>
      <c r="FQ1364" s="28"/>
      <c r="FR1364" s="28"/>
      <c r="FS1364" s="28"/>
      <c r="FX1364" s="202"/>
      <c r="FZ1364" s="28"/>
      <c r="GA1364" s="28"/>
      <c r="GB1364" s="28"/>
      <c r="GG1364" s="202"/>
      <c r="GI1364" s="28"/>
      <c r="GJ1364" s="28"/>
      <c r="GK1364" s="28"/>
      <c r="GP1364" s="202"/>
      <c r="GR1364" s="28"/>
      <c r="GS1364" s="28"/>
      <c r="GT1364" s="28"/>
      <c r="GY1364" s="202"/>
      <c r="HA1364" s="28"/>
      <c r="HB1364" s="28"/>
      <c r="HC1364" s="28"/>
      <c r="HH1364" s="202"/>
      <c r="HJ1364" s="28"/>
      <c r="HK1364" s="28"/>
      <c r="HL1364" s="28"/>
      <c r="HQ1364" s="28"/>
      <c r="HR1364" s="28"/>
      <c r="HS1364" s="28"/>
      <c r="HT1364" s="28"/>
      <c r="HU1364" s="28"/>
      <c r="HV1364" s="28"/>
      <c r="HW1364" s="28"/>
      <c r="HX1364" s="28"/>
      <c r="HY1364" s="28"/>
      <c r="HZ1364" s="28"/>
      <c r="IA1364" s="28"/>
      <c r="IB1364" s="28"/>
      <c r="IC1364" s="28"/>
      <c r="ID1364" s="28"/>
      <c r="IE1364" s="28"/>
      <c r="IF1364" s="28"/>
      <c r="IG1364" s="28"/>
      <c r="IH1364" s="28"/>
      <c r="II1364" s="28"/>
      <c r="IJ1364" s="28"/>
      <c r="IK1364" s="28"/>
      <c r="IL1364" s="28"/>
      <c r="IM1364" s="28"/>
      <c r="IN1364" s="28"/>
      <c r="IO1364" s="28"/>
      <c r="IP1364" s="28"/>
      <c r="IQ1364" s="28"/>
      <c r="IR1364" s="28"/>
      <c r="IS1364" s="28"/>
      <c r="IT1364" s="28"/>
      <c r="IU1364" s="28"/>
      <c r="IV1364" s="28"/>
    </row>
    <row r="1365" spans="1:256" s="54" customFormat="1" ht="18">
      <c r="A1365" s="364" t="s">
        <v>2467</v>
      </c>
      <c r="B1365" s="28"/>
      <c r="C1365" s="292"/>
      <c r="D1365" s="365" t="s">
        <v>129</v>
      </c>
      <c r="E1365" s="54">
        <f t="shared" si="27"/>
        <v>0</v>
      </c>
      <c r="F1365" s="305">
        <f t="shared" si="28"/>
        <v>0</v>
      </c>
      <c r="H1365" s="239"/>
      <c r="I1365" s="28"/>
      <c r="J1365" s="28"/>
      <c r="K1365" s="28"/>
      <c r="L1365" s="300"/>
      <c r="M1365" s="239"/>
      <c r="N1365" s="28"/>
      <c r="R1365" s="202"/>
      <c r="T1365" s="28"/>
      <c r="U1365" s="28"/>
      <c r="V1365" s="28"/>
      <c r="AA1365" s="202"/>
      <c r="AC1365" s="28"/>
      <c r="AD1365" s="28"/>
      <c r="AE1365" s="28"/>
      <c r="AJ1365" s="202"/>
      <c r="AL1365" s="28"/>
      <c r="AM1365" s="28"/>
      <c r="AN1365" s="28"/>
      <c r="AS1365" s="202"/>
      <c r="AU1365" s="28"/>
      <c r="AV1365" s="28"/>
      <c r="AW1365" s="28"/>
      <c r="BB1365" s="202"/>
      <c r="BD1365" s="28"/>
      <c r="BE1365" s="28"/>
      <c r="BF1365" s="28"/>
      <c r="BK1365" s="202"/>
      <c r="BM1365" s="28"/>
      <c r="BN1365" s="28"/>
      <c r="BO1365" s="28"/>
      <c r="BT1365" s="202"/>
      <c r="BV1365" s="28"/>
      <c r="BW1365" s="28"/>
      <c r="BX1365" s="28"/>
      <c r="CC1365" s="202"/>
      <c r="CE1365" s="28"/>
      <c r="CF1365" s="28"/>
      <c r="CG1365" s="28"/>
      <c r="CL1365" s="202"/>
      <c r="CN1365" s="28"/>
      <c r="CO1365" s="28"/>
      <c r="CP1365" s="28"/>
      <c r="CU1365" s="202"/>
      <c r="CW1365" s="28"/>
      <c r="CX1365" s="28"/>
      <c r="CY1365" s="28"/>
      <c r="DD1365" s="202"/>
      <c r="DF1365" s="28"/>
      <c r="DG1365" s="28"/>
      <c r="DH1365" s="28"/>
      <c r="DM1365" s="202"/>
      <c r="DO1365" s="28"/>
      <c r="DP1365" s="28"/>
      <c r="DQ1365" s="28"/>
      <c r="DV1365" s="202"/>
      <c r="DX1365" s="28"/>
      <c r="DY1365" s="28"/>
      <c r="DZ1365" s="28"/>
      <c r="EE1365" s="202"/>
      <c r="EG1365" s="28"/>
      <c r="EH1365" s="28"/>
      <c r="EI1365" s="28"/>
      <c r="EN1365" s="202"/>
      <c r="EP1365" s="28"/>
      <c r="EQ1365" s="28"/>
      <c r="ER1365" s="28"/>
      <c r="EW1365" s="202"/>
      <c r="EY1365" s="28"/>
      <c r="EZ1365" s="28"/>
      <c r="FA1365" s="28"/>
      <c r="FF1365" s="202"/>
      <c r="FH1365" s="28"/>
      <c r="FI1365" s="28"/>
      <c r="FJ1365" s="28"/>
      <c r="FO1365" s="202"/>
      <c r="FQ1365" s="28"/>
      <c r="FR1365" s="28"/>
      <c r="FS1365" s="28"/>
      <c r="FX1365" s="202"/>
      <c r="FZ1365" s="28"/>
      <c r="GA1365" s="28"/>
      <c r="GB1365" s="28"/>
      <c r="GG1365" s="202"/>
      <c r="GI1365" s="28"/>
      <c r="GJ1365" s="28"/>
      <c r="GK1365" s="28"/>
      <c r="GP1365" s="202"/>
      <c r="GR1365" s="28"/>
      <c r="GS1365" s="28"/>
      <c r="GT1365" s="28"/>
      <c r="GY1365" s="202"/>
      <c r="HA1365" s="28"/>
      <c r="HB1365" s="28"/>
      <c r="HC1365" s="28"/>
      <c r="HH1365" s="202"/>
      <c r="HJ1365" s="28"/>
      <c r="HK1365" s="28"/>
      <c r="HL1365" s="28"/>
      <c r="HQ1365" s="28"/>
      <c r="HR1365" s="28"/>
      <c r="HS1365" s="28"/>
      <c r="HT1365" s="28"/>
      <c r="HU1365" s="28"/>
      <c r="HV1365" s="28"/>
      <c r="HW1365" s="28"/>
      <c r="HX1365" s="28"/>
      <c r="HY1365" s="28"/>
      <c r="HZ1365" s="28"/>
      <c r="IA1365" s="28"/>
      <c r="IB1365" s="28"/>
      <c r="IC1365" s="28"/>
      <c r="ID1365" s="28"/>
      <c r="IE1365" s="28"/>
      <c r="IF1365" s="28"/>
      <c r="IG1365" s="28"/>
      <c r="IH1365" s="28"/>
      <c r="II1365" s="28"/>
      <c r="IJ1365" s="28"/>
      <c r="IK1365" s="28"/>
      <c r="IL1365" s="28"/>
      <c r="IM1365" s="28"/>
      <c r="IN1365" s="28"/>
      <c r="IO1365" s="28"/>
      <c r="IP1365" s="28"/>
      <c r="IQ1365" s="28"/>
      <c r="IR1365" s="28"/>
      <c r="IS1365" s="28"/>
      <c r="IT1365" s="28"/>
      <c r="IU1365" s="28"/>
      <c r="IV1365" s="28"/>
    </row>
    <row r="1366" spans="1:256" s="54" customFormat="1" ht="18">
      <c r="A1366" s="364" t="s">
        <v>1422</v>
      </c>
      <c r="B1366" s="292"/>
      <c r="C1366" s="292"/>
      <c r="D1366" s="54" t="s">
        <v>130</v>
      </c>
      <c r="E1366" s="54">
        <f t="shared" si="27"/>
        <v>15</v>
      </c>
      <c r="F1366" s="305">
        <f t="shared" si="28"/>
        <v>32</v>
      </c>
      <c r="H1366" s="300">
        <v>28</v>
      </c>
      <c r="I1366" s="300">
        <v>4</v>
      </c>
      <c r="J1366" s="300"/>
      <c r="K1366" s="300"/>
      <c r="L1366" s="300"/>
      <c r="M1366" s="300"/>
      <c r="N1366" s="28"/>
      <c r="R1366" s="202"/>
      <c r="T1366" s="28"/>
      <c r="U1366" s="28"/>
      <c r="V1366" s="28"/>
      <c r="AA1366" s="202"/>
      <c r="AC1366" s="28"/>
      <c r="AD1366" s="28"/>
      <c r="AE1366" s="28"/>
      <c r="AJ1366" s="202"/>
      <c r="AL1366" s="28"/>
      <c r="AM1366" s="28"/>
      <c r="AN1366" s="28"/>
      <c r="AS1366" s="202"/>
      <c r="AU1366" s="28"/>
      <c r="AV1366" s="28"/>
      <c r="AW1366" s="28"/>
      <c r="BB1366" s="202"/>
      <c r="BD1366" s="28"/>
      <c r="BE1366" s="28"/>
      <c r="BF1366" s="28"/>
      <c r="BK1366" s="202"/>
      <c r="BM1366" s="28"/>
      <c r="BN1366" s="28"/>
      <c r="BO1366" s="28"/>
      <c r="BT1366" s="202"/>
      <c r="BV1366" s="28"/>
      <c r="BW1366" s="28"/>
      <c r="BX1366" s="28"/>
      <c r="CC1366" s="202"/>
      <c r="CE1366" s="28"/>
      <c r="CF1366" s="28"/>
      <c r="CG1366" s="28"/>
      <c r="CL1366" s="202"/>
      <c r="CN1366" s="28"/>
      <c r="CO1366" s="28"/>
      <c r="CP1366" s="28"/>
      <c r="CU1366" s="202"/>
      <c r="CW1366" s="28"/>
      <c r="CX1366" s="28"/>
      <c r="CY1366" s="28"/>
      <c r="DD1366" s="202"/>
      <c r="DF1366" s="28"/>
      <c r="DG1366" s="28"/>
      <c r="DH1366" s="28"/>
      <c r="DM1366" s="202"/>
      <c r="DO1366" s="28"/>
      <c r="DP1366" s="28"/>
      <c r="DQ1366" s="28"/>
      <c r="DV1366" s="202"/>
      <c r="DX1366" s="28"/>
      <c r="DY1366" s="28"/>
      <c r="DZ1366" s="28"/>
      <c r="EE1366" s="202"/>
      <c r="EG1366" s="28"/>
      <c r="EH1366" s="28"/>
      <c r="EI1366" s="28"/>
      <c r="EN1366" s="202"/>
      <c r="EP1366" s="28"/>
      <c r="EQ1366" s="28"/>
      <c r="ER1366" s="28"/>
      <c r="EW1366" s="202"/>
      <c r="EY1366" s="28"/>
      <c r="EZ1366" s="28"/>
      <c r="FA1366" s="28"/>
      <c r="FF1366" s="202"/>
      <c r="FH1366" s="28"/>
      <c r="FI1366" s="28"/>
      <c r="FJ1366" s="28"/>
      <c r="FO1366" s="202"/>
      <c r="FQ1366" s="28"/>
      <c r="FR1366" s="28"/>
      <c r="FS1366" s="28"/>
      <c r="FX1366" s="202"/>
      <c r="FZ1366" s="28"/>
      <c r="GA1366" s="28"/>
      <c r="GB1366" s="28"/>
      <c r="GG1366" s="202"/>
      <c r="GI1366" s="28"/>
      <c r="GJ1366" s="28"/>
      <c r="GK1366" s="28"/>
      <c r="GP1366" s="202"/>
      <c r="GR1366" s="28"/>
      <c r="GS1366" s="28"/>
      <c r="GT1366" s="28"/>
      <c r="GY1366" s="202"/>
      <c r="HA1366" s="28"/>
      <c r="HB1366" s="28"/>
      <c r="HC1366" s="28"/>
      <c r="HH1366" s="202"/>
      <c r="HJ1366" s="28"/>
      <c r="HK1366" s="28"/>
      <c r="HL1366" s="28"/>
      <c r="HQ1366" s="28"/>
      <c r="HR1366" s="28"/>
      <c r="HS1366" s="28"/>
      <c r="HT1366" s="28"/>
      <c r="HU1366" s="28"/>
      <c r="HV1366" s="28"/>
      <c r="HW1366" s="28"/>
      <c r="HX1366" s="28"/>
      <c r="HY1366" s="28"/>
      <c r="HZ1366" s="28"/>
      <c r="IA1366" s="28"/>
      <c r="IB1366" s="28"/>
      <c r="IC1366" s="28"/>
      <c r="ID1366" s="28"/>
      <c r="IE1366" s="28"/>
      <c r="IF1366" s="28"/>
      <c r="IG1366" s="28"/>
      <c r="IH1366" s="28"/>
      <c r="II1366" s="28"/>
      <c r="IJ1366" s="28"/>
      <c r="IK1366" s="28"/>
      <c r="IL1366" s="28"/>
      <c r="IM1366" s="28"/>
      <c r="IN1366" s="28"/>
      <c r="IO1366" s="28"/>
      <c r="IP1366" s="28"/>
      <c r="IQ1366" s="28"/>
      <c r="IR1366" s="28"/>
      <c r="IS1366" s="28"/>
      <c r="IT1366" s="28"/>
      <c r="IU1366" s="28"/>
      <c r="IV1366" s="28"/>
    </row>
    <row r="1367" spans="1:256" s="54" customFormat="1" ht="18">
      <c r="A1367" s="364" t="s">
        <v>459</v>
      </c>
      <c r="B1367" s="28"/>
      <c r="C1367" s="292"/>
      <c r="D1367" s="365" t="s">
        <v>129</v>
      </c>
      <c r="E1367" s="54">
        <f t="shared" si="27"/>
        <v>11</v>
      </c>
      <c r="F1367" s="305">
        <f t="shared" si="28"/>
        <v>5</v>
      </c>
      <c r="H1367" s="239">
        <v>5</v>
      </c>
      <c r="I1367" s="28"/>
      <c r="J1367" s="28"/>
      <c r="K1367" s="28"/>
      <c r="L1367" s="300"/>
      <c r="M1367" s="239"/>
      <c r="N1367" s="28"/>
      <c r="R1367" s="202"/>
      <c r="T1367" s="28"/>
      <c r="U1367" s="28"/>
      <c r="V1367" s="28"/>
      <c r="AA1367" s="202"/>
      <c r="AC1367" s="28"/>
      <c r="AD1367" s="28"/>
      <c r="AE1367" s="28"/>
      <c r="AJ1367" s="202"/>
      <c r="AL1367" s="28"/>
      <c r="AM1367" s="28"/>
      <c r="AN1367" s="28"/>
      <c r="AS1367" s="202"/>
      <c r="AU1367" s="28"/>
      <c r="AV1367" s="28"/>
      <c r="AW1367" s="28"/>
      <c r="BB1367" s="202"/>
      <c r="BD1367" s="28"/>
      <c r="BE1367" s="28"/>
      <c r="BF1367" s="28"/>
      <c r="BK1367" s="202"/>
      <c r="BM1367" s="28"/>
      <c r="BN1367" s="28"/>
      <c r="BO1367" s="28"/>
      <c r="BT1367" s="202"/>
      <c r="BV1367" s="28"/>
      <c r="BW1367" s="28"/>
      <c r="BX1367" s="28"/>
      <c r="CC1367" s="202"/>
      <c r="CE1367" s="28"/>
      <c r="CF1367" s="28"/>
      <c r="CG1367" s="28"/>
      <c r="CL1367" s="202"/>
      <c r="CN1367" s="28"/>
      <c r="CO1367" s="28"/>
      <c r="CP1367" s="28"/>
      <c r="CU1367" s="202"/>
      <c r="CW1367" s="28"/>
      <c r="CX1367" s="28"/>
      <c r="CY1367" s="28"/>
      <c r="DD1367" s="202"/>
      <c r="DF1367" s="28"/>
      <c r="DG1367" s="28"/>
      <c r="DH1367" s="28"/>
      <c r="DM1367" s="202"/>
      <c r="DO1367" s="28"/>
      <c r="DP1367" s="28"/>
      <c r="DQ1367" s="28"/>
      <c r="DV1367" s="202"/>
      <c r="DX1367" s="28"/>
      <c r="DY1367" s="28"/>
      <c r="DZ1367" s="28"/>
      <c r="EE1367" s="202"/>
      <c r="EG1367" s="28"/>
      <c r="EH1367" s="28"/>
      <c r="EI1367" s="28"/>
      <c r="EN1367" s="202"/>
      <c r="EP1367" s="28"/>
      <c r="EQ1367" s="28"/>
      <c r="ER1367" s="28"/>
      <c r="EW1367" s="202"/>
      <c r="EY1367" s="28"/>
      <c r="EZ1367" s="28"/>
      <c r="FA1367" s="28"/>
      <c r="FF1367" s="202"/>
      <c r="FH1367" s="28"/>
      <c r="FI1367" s="28"/>
      <c r="FJ1367" s="28"/>
      <c r="FO1367" s="202"/>
      <c r="FQ1367" s="28"/>
      <c r="FR1367" s="28"/>
      <c r="FS1367" s="28"/>
      <c r="FX1367" s="202"/>
      <c r="FZ1367" s="28"/>
      <c r="GA1367" s="28"/>
      <c r="GB1367" s="28"/>
      <c r="GG1367" s="202"/>
      <c r="GI1367" s="28"/>
      <c r="GJ1367" s="28"/>
      <c r="GK1367" s="28"/>
      <c r="GP1367" s="202"/>
      <c r="GR1367" s="28"/>
      <c r="GS1367" s="28"/>
      <c r="GT1367" s="28"/>
      <c r="GY1367" s="202"/>
      <c r="HA1367" s="28"/>
      <c r="HB1367" s="28"/>
      <c r="HC1367" s="28"/>
      <c r="HH1367" s="202"/>
      <c r="HJ1367" s="28"/>
      <c r="HK1367" s="28"/>
      <c r="HL1367" s="28"/>
      <c r="HQ1367" s="28"/>
      <c r="HR1367" s="28"/>
      <c r="HS1367" s="28"/>
      <c r="HT1367" s="28"/>
      <c r="HU1367" s="28"/>
      <c r="HV1367" s="28"/>
      <c r="HW1367" s="28"/>
      <c r="HX1367" s="28"/>
      <c r="HY1367" s="28"/>
      <c r="HZ1367" s="28"/>
      <c r="IA1367" s="28"/>
      <c r="IB1367" s="28"/>
      <c r="IC1367" s="28"/>
      <c r="ID1367" s="28"/>
      <c r="IE1367" s="28"/>
      <c r="IF1367" s="28"/>
      <c r="IG1367" s="28"/>
      <c r="IH1367" s="28"/>
      <c r="II1367" s="28"/>
      <c r="IJ1367" s="28"/>
      <c r="IK1367" s="28"/>
      <c r="IL1367" s="28"/>
      <c r="IM1367" s="28"/>
      <c r="IN1367" s="28"/>
      <c r="IO1367" s="28"/>
      <c r="IP1367" s="28"/>
      <c r="IQ1367" s="28"/>
      <c r="IR1367" s="28"/>
      <c r="IS1367" s="28"/>
      <c r="IT1367" s="28"/>
      <c r="IU1367" s="28"/>
      <c r="IV1367" s="28"/>
    </row>
    <row r="1368" spans="1:256" s="54" customFormat="1" ht="18">
      <c r="A1368" s="364" t="s">
        <v>1377</v>
      </c>
      <c r="B1368" s="292"/>
      <c r="C1368" s="292"/>
      <c r="D1368" s="54" t="s">
        <v>130</v>
      </c>
      <c r="E1368" s="54">
        <f t="shared" si="27"/>
        <v>3</v>
      </c>
      <c r="F1368" s="305">
        <f t="shared" si="28"/>
        <v>140</v>
      </c>
      <c r="G1368" s="54">
        <v>11</v>
      </c>
      <c r="H1368" s="28">
        <v>12</v>
      </c>
      <c r="I1368" s="28">
        <v>29</v>
      </c>
      <c r="J1368" s="28">
        <v>83</v>
      </c>
      <c r="K1368" s="28">
        <v>5</v>
      </c>
      <c r="L1368" s="300"/>
      <c r="M1368" s="28"/>
      <c r="N1368" s="28"/>
      <c r="R1368" s="202"/>
      <c r="T1368" s="28"/>
      <c r="U1368" s="28"/>
      <c r="V1368" s="28"/>
      <c r="AA1368" s="202"/>
      <c r="AC1368" s="28"/>
      <c r="AD1368" s="28"/>
      <c r="AE1368" s="28"/>
      <c r="AJ1368" s="202"/>
      <c r="AL1368" s="28"/>
      <c r="AM1368" s="28"/>
      <c r="AN1368" s="28"/>
      <c r="AS1368" s="202"/>
      <c r="AU1368" s="28"/>
      <c r="AV1368" s="28"/>
      <c r="AW1368" s="28"/>
      <c r="BB1368" s="202"/>
      <c r="BD1368" s="28"/>
      <c r="BE1368" s="28"/>
      <c r="BF1368" s="28"/>
      <c r="BK1368" s="202"/>
      <c r="BM1368" s="28"/>
      <c r="BN1368" s="28"/>
      <c r="BO1368" s="28"/>
      <c r="BT1368" s="202"/>
      <c r="BV1368" s="28"/>
      <c r="BW1368" s="28"/>
      <c r="BX1368" s="28"/>
      <c r="CC1368" s="202"/>
      <c r="CE1368" s="28"/>
      <c r="CF1368" s="28"/>
      <c r="CG1368" s="28"/>
      <c r="CL1368" s="202"/>
      <c r="CN1368" s="28"/>
      <c r="CO1368" s="28"/>
      <c r="CP1368" s="28"/>
      <c r="CU1368" s="202"/>
      <c r="CW1368" s="28"/>
      <c r="CX1368" s="28"/>
      <c r="CY1368" s="28"/>
      <c r="DD1368" s="202"/>
      <c r="DF1368" s="28"/>
      <c r="DG1368" s="28"/>
      <c r="DH1368" s="28"/>
      <c r="DM1368" s="202"/>
      <c r="DO1368" s="28"/>
      <c r="DP1368" s="28"/>
      <c r="DQ1368" s="28"/>
      <c r="DV1368" s="202"/>
      <c r="DX1368" s="28"/>
      <c r="DY1368" s="28"/>
      <c r="DZ1368" s="28"/>
      <c r="EE1368" s="202"/>
      <c r="EG1368" s="28"/>
      <c r="EH1368" s="28"/>
      <c r="EI1368" s="28"/>
      <c r="EN1368" s="202"/>
      <c r="EP1368" s="28"/>
      <c r="EQ1368" s="28"/>
      <c r="ER1368" s="28"/>
      <c r="EW1368" s="202"/>
      <c r="EY1368" s="28"/>
      <c r="EZ1368" s="28"/>
      <c r="FA1368" s="28"/>
      <c r="FF1368" s="202"/>
      <c r="FH1368" s="28"/>
      <c r="FI1368" s="28"/>
      <c r="FJ1368" s="28"/>
      <c r="FO1368" s="202"/>
      <c r="FQ1368" s="28"/>
      <c r="FR1368" s="28"/>
      <c r="FS1368" s="28"/>
      <c r="FX1368" s="202"/>
      <c r="FZ1368" s="28"/>
      <c r="GA1368" s="28"/>
      <c r="GB1368" s="28"/>
      <c r="GG1368" s="202"/>
      <c r="GI1368" s="28"/>
      <c r="GJ1368" s="28"/>
      <c r="GK1368" s="28"/>
      <c r="GP1368" s="202"/>
      <c r="GR1368" s="28"/>
      <c r="GS1368" s="28"/>
      <c r="GT1368" s="28"/>
      <c r="GY1368" s="202"/>
      <c r="HA1368" s="28"/>
      <c r="HB1368" s="28"/>
      <c r="HC1368" s="28"/>
      <c r="HH1368" s="202"/>
      <c r="HJ1368" s="28"/>
      <c r="HK1368" s="28"/>
      <c r="HL1368" s="28"/>
      <c r="HQ1368" s="28"/>
      <c r="HR1368" s="28"/>
      <c r="HS1368" s="28"/>
      <c r="HT1368" s="28"/>
      <c r="HU1368" s="28"/>
      <c r="HV1368" s="28"/>
      <c r="HW1368" s="28"/>
      <c r="HX1368" s="28"/>
      <c r="HY1368" s="28"/>
      <c r="HZ1368" s="28"/>
      <c r="IA1368" s="28"/>
      <c r="IB1368" s="28"/>
      <c r="IC1368" s="28"/>
      <c r="ID1368" s="28"/>
      <c r="IE1368" s="28"/>
      <c r="IF1368" s="28"/>
      <c r="IG1368" s="28"/>
      <c r="IH1368" s="28"/>
      <c r="II1368" s="28"/>
      <c r="IJ1368" s="28"/>
      <c r="IK1368" s="28"/>
      <c r="IL1368" s="28"/>
      <c r="IM1368" s="28"/>
      <c r="IN1368" s="28"/>
      <c r="IO1368" s="28"/>
      <c r="IP1368" s="28"/>
      <c r="IQ1368" s="28"/>
      <c r="IR1368" s="28"/>
      <c r="IS1368" s="28"/>
      <c r="IT1368" s="28"/>
      <c r="IU1368" s="28"/>
      <c r="IV1368" s="28"/>
    </row>
    <row r="1369" spans="1:256" s="54" customFormat="1" ht="18">
      <c r="A1369" s="364" t="s">
        <v>2291</v>
      </c>
      <c r="B1369" s="292"/>
      <c r="C1369" s="292"/>
      <c r="D1369" s="54" t="s">
        <v>131</v>
      </c>
      <c r="E1369" s="54">
        <f t="shared" si="27"/>
        <v>3</v>
      </c>
      <c r="F1369" s="305">
        <f t="shared" si="28"/>
        <v>98</v>
      </c>
      <c r="H1369" s="28"/>
      <c r="I1369" s="28">
        <v>79</v>
      </c>
      <c r="J1369" s="28">
        <v>19</v>
      </c>
      <c r="K1369" s="28"/>
      <c r="L1369" s="300"/>
      <c r="M1369" s="239"/>
      <c r="N1369" s="28"/>
      <c r="R1369" s="202"/>
      <c r="T1369" s="28"/>
      <c r="U1369" s="28"/>
      <c r="V1369" s="28"/>
      <c r="AA1369" s="202"/>
      <c r="AC1369" s="28"/>
      <c r="AD1369" s="28"/>
      <c r="AE1369" s="28"/>
      <c r="AJ1369" s="202"/>
      <c r="AL1369" s="28"/>
      <c r="AM1369" s="28"/>
      <c r="AN1369" s="28"/>
      <c r="AS1369" s="202"/>
      <c r="AU1369" s="28"/>
      <c r="AV1369" s="28"/>
      <c r="AW1369" s="28"/>
      <c r="BB1369" s="202"/>
      <c r="BD1369" s="28"/>
      <c r="BE1369" s="28"/>
      <c r="BF1369" s="28"/>
      <c r="BK1369" s="202"/>
      <c r="BM1369" s="28"/>
      <c r="BN1369" s="28"/>
      <c r="BO1369" s="28"/>
      <c r="BT1369" s="202"/>
      <c r="BV1369" s="28"/>
      <c r="BW1369" s="28"/>
      <c r="BX1369" s="28"/>
      <c r="CC1369" s="202"/>
      <c r="CE1369" s="28"/>
      <c r="CF1369" s="28"/>
      <c r="CG1369" s="28"/>
      <c r="CL1369" s="202"/>
      <c r="CN1369" s="28"/>
      <c r="CO1369" s="28"/>
      <c r="CP1369" s="28"/>
      <c r="CU1369" s="202"/>
      <c r="CW1369" s="28"/>
      <c r="CX1369" s="28"/>
      <c r="CY1369" s="28"/>
      <c r="DD1369" s="202"/>
      <c r="DF1369" s="28"/>
      <c r="DG1369" s="28"/>
      <c r="DH1369" s="28"/>
      <c r="DM1369" s="202"/>
      <c r="DO1369" s="28"/>
      <c r="DP1369" s="28"/>
      <c r="DQ1369" s="28"/>
      <c r="DV1369" s="202"/>
      <c r="DX1369" s="28"/>
      <c r="DY1369" s="28"/>
      <c r="DZ1369" s="28"/>
      <c r="EE1369" s="202"/>
      <c r="EG1369" s="28"/>
      <c r="EH1369" s="28"/>
      <c r="EI1369" s="28"/>
      <c r="EN1369" s="202"/>
      <c r="EP1369" s="28"/>
      <c r="EQ1369" s="28"/>
      <c r="ER1369" s="28"/>
      <c r="EW1369" s="202"/>
      <c r="EY1369" s="28"/>
      <c r="EZ1369" s="28"/>
      <c r="FA1369" s="28"/>
      <c r="FF1369" s="202"/>
      <c r="FH1369" s="28"/>
      <c r="FI1369" s="28"/>
      <c r="FJ1369" s="28"/>
      <c r="FO1369" s="202"/>
      <c r="FQ1369" s="28"/>
      <c r="FR1369" s="28"/>
      <c r="FS1369" s="28"/>
      <c r="FX1369" s="202"/>
      <c r="FZ1369" s="28"/>
      <c r="GA1369" s="28"/>
      <c r="GB1369" s="28"/>
      <c r="GG1369" s="202"/>
      <c r="GI1369" s="28"/>
      <c r="GJ1369" s="28"/>
      <c r="GK1369" s="28"/>
      <c r="GP1369" s="202"/>
      <c r="GR1369" s="28"/>
      <c r="GS1369" s="28"/>
      <c r="GT1369" s="28"/>
      <c r="GY1369" s="202"/>
      <c r="HA1369" s="28"/>
      <c r="HB1369" s="28"/>
      <c r="HC1369" s="28"/>
      <c r="HH1369" s="202"/>
      <c r="HJ1369" s="28"/>
      <c r="HK1369" s="28"/>
      <c r="HL1369" s="28"/>
      <c r="HQ1369" s="28"/>
      <c r="HR1369" s="28"/>
      <c r="HS1369" s="28"/>
      <c r="HT1369" s="28"/>
      <c r="HU1369" s="28"/>
      <c r="HV1369" s="28"/>
      <c r="HW1369" s="28"/>
      <c r="HX1369" s="28"/>
      <c r="HY1369" s="28"/>
      <c r="HZ1369" s="28"/>
      <c r="IA1369" s="28"/>
      <c r="IB1369" s="28"/>
      <c r="IC1369" s="28"/>
      <c r="ID1369" s="28"/>
      <c r="IE1369" s="28"/>
      <c r="IF1369" s="28"/>
      <c r="IG1369" s="28"/>
      <c r="IH1369" s="28"/>
      <c r="II1369" s="28"/>
      <c r="IJ1369" s="28"/>
      <c r="IK1369" s="28"/>
      <c r="IL1369" s="28"/>
      <c r="IM1369" s="28"/>
      <c r="IN1369" s="28"/>
      <c r="IO1369" s="28"/>
      <c r="IP1369" s="28"/>
      <c r="IQ1369" s="28"/>
      <c r="IR1369" s="28"/>
      <c r="IS1369" s="28"/>
      <c r="IT1369" s="28"/>
      <c r="IU1369" s="28"/>
      <c r="IV1369" s="28"/>
    </row>
    <row r="1370" spans="1:256" s="54" customFormat="1" ht="18">
      <c r="A1370" s="364" t="s">
        <v>992</v>
      </c>
      <c r="B1370" s="292"/>
      <c r="C1370" s="292"/>
      <c r="D1370" s="54" t="s">
        <v>130</v>
      </c>
      <c r="E1370" s="54">
        <f t="shared" si="27"/>
        <v>0</v>
      </c>
      <c r="F1370" s="305">
        <f t="shared" si="28"/>
        <v>60</v>
      </c>
      <c r="H1370" s="28"/>
      <c r="I1370" s="28">
        <v>9</v>
      </c>
      <c r="J1370" s="28">
        <v>51</v>
      </c>
      <c r="K1370" s="28"/>
      <c r="L1370" s="300"/>
      <c r="M1370" s="28"/>
      <c r="N1370" s="28"/>
      <c r="R1370" s="202"/>
      <c r="T1370" s="28"/>
      <c r="U1370" s="28"/>
      <c r="V1370" s="28"/>
      <c r="AA1370" s="202"/>
      <c r="AC1370" s="28"/>
      <c r="AD1370" s="28"/>
      <c r="AE1370" s="28"/>
      <c r="AJ1370" s="202"/>
      <c r="AL1370" s="28"/>
      <c r="AM1370" s="28"/>
      <c r="AN1370" s="28"/>
      <c r="AS1370" s="202"/>
      <c r="AU1370" s="28"/>
      <c r="AV1370" s="28"/>
      <c r="AW1370" s="28"/>
      <c r="BB1370" s="202"/>
      <c r="BD1370" s="28"/>
      <c r="BE1370" s="28"/>
      <c r="BF1370" s="28"/>
      <c r="BK1370" s="202"/>
      <c r="BM1370" s="28"/>
      <c r="BN1370" s="28"/>
      <c r="BO1370" s="28"/>
      <c r="BT1370" s="202"/>
      <c r="BV1370" s="28"/>
      <c r="BW1370" s="28"/>
      <c r="BX1370" s="28"/>
      <c r="CC1370" s="202"/>
      <c r="CE1370" s="28"/>
      <c r="CF1370" s="28"/>
      <c r="CG1370" s="28"/>
      <c r="CL1370" s="202"/>
      <c r="CN1370" s="28"/>
      <c r="CO1370" s="28"/>
      <c r="CP1370" s="28"/>
      <c r="CU1370" s="202"/>
      <c r="CW1370" s="28"/>
      <c r="CX1370" s="28"/>
      <c r="CY1370" s="28"/>
      <c r="DD1370" s="202"/>
      <c r="DF1370" s="28"/>
      <c r="DG1370" s="28"/>
      <c r="DH1370" s="28"/>
      <c r="DM1370" s="202"/>
      <c r="DO1370" s="28"/>
      <c r="DP1370" s="28"/>
      <c r="DQ1370" s="28"/>
      <c r="DV1370" s="202"/>
      <c r="DX1370" s="28"/>
      <c r="DY1370" s="28"/>
      <c r="DZ1370" s="28"/>
      <c r="EE1370" s="202"/>
      <c r="EG1370" s="28"/>
      <c r="EH1370" s="28"/>
      <c r="EI1370" s="28"/>
      <c r="EN1370" s="202"/>
      <c r="EP1370" s="28"/>
      <c r="EQ1370" s="28"/>
      <c r="ER1370" s="28"/>
      <c r="EW1370" s="202"/>
      <c r="EY1370" s="28"/>
      <c r="EZ1370" s="28"/>
      <c r="FA1370" s="28"/>
      <c r="FF1370" s="202"/>
      <c r="FH1370" s="28"/>
      <c r="FI1370" s="28"/>
      <c r="FJ1370" s="28"/>
      <c r="FO1370" s="202"/>
      <c r="FQ1370" s="28"/>
      <c r="FR1370" s="28"/>
      <c r="FS1370" s="28"/>
      <c r="FX1370" s="202"/>
      <c r="FZ1370" s="28"/>
      <c r="GA1370" s="28"/>
      <c r="GB1370" s="28"/>
      <c r="GG1370" s="202"/>
      <c r="GI1370" s="28"/>
      <c r="GJ1370" s="28"/>
      <c r="GK1370" s="28"/>
      <c r="GP1370" s="202"/>
      <c r="GR1370" s="28"/>
      <c r="GS1370" s="28"/>
      <c r="GT1370" s="28"/>
      <c r="GY1370" s="202"/>
      <c r="HA1370" s="28"/>
      <c r="HB1370" s="28"/>
      <c r="HC1370" s="28"/>
      <c r="HH1370" s="202"/>
      <c r="HJ1370" s="28"/>
      <c r="HK1370" s="28"/>
      <c r="HL1370" s="28"/>
      <c r="HQ1370" s="28"/>
      <c r="HR1370" s="28"/>
      <c r="HS1370" s="28"/>
      <c r="HT1370" s="28"/>
      <c r="HU1370" s="28"/>
      <c r="HV1370" s="28"/>
      <c r="HW1370" s="28"/>
      <c r="HX1370" s="28"/>
      <c r="HY1370" s="28"/>
      <c r="HZ1370" s="28"/>
      <c r="IA1370" s="28"/>
      <c r="IB1370" s="28"/>
      <c r="IC1370" s="28"/>
      <c r="ID1370" s="28"/>
      <c r="IE1370" s="28"/>
      <c r="IF1370" s="28"/>
      <c r="IG1370" s="28"/>
      <c r="IH1370" s="28"/>
      <c r="II1370" s="28"/>
      <c r="IJ1370" s="28"/>
      <c r="IK1370" s="28"/>
      <c r="IL1370" s="28"/>
      <c r="IM1370" s="28"/>
      <c r="IN1370" s="28"/>
      <c r="IO1370" s="28"/>
      <c r="IP1370" s="28"/>
      <c r="IQ1370" s="28"/>
      <c r="IR1370" s="28"/>
      <c r="IS1370" s="28"/>
      <c r="IT1370" s="28"/>
      <c r="IU1370" s="28"/>
      <c r="IV1370" s="28"/>
    </row>
    <row r="1371" spans="1:256" s="54" customFormat="1" ht="18">
      <c r="A1371" s="364" t="s">
        <v>534</v>
      </c>
      <c r="B1371" s="28"/>
      <c r="C1371" s="292"/>
      <c r="D1371" s="54" t="s">
        <v>134</v>
      </c>
      <c r="E1371" s="54">
        <f t="shared" si="27"/>
        <v>10</v>
      </c>
      <c r="F1371" s="305">
        <f t="shared" si="28"/>
        <v>62</v>
      </c>
      <c r="H1371" s="28">
        <v>50</v>
      </c>
      <c r="I1371" s="28">
        <v>12</v>
      </c>
      <c r="J1371" s="28"/>
      <c r="K1371" s="28"/>
      <c r="L1371" s="300"/>
      <c r="M1371" s="28"/>
      <c r="N1371" s="28"/>
      <c r="R1371" s="202"/>
      <c r="T1371" s="28"/>
      <c r="U1371" s="28"/>
      <c r="V1371" s="28"/>
      <c r="AA1371" s="202"/>
      <c r="AC1371" s="28"/>
      <c r="AD1371" s="28"/>
      <c r="AE1371" s="28"/>
      <c r="AJ1371" s="202"/>
      <c r="AL1371" s="28"/>
      <c r="AM1371" s="28"/>
      <c r="AN1371" s="28"/>
      <c r="AS1371" s="202"/>
      <c r="AU1371" s="28"/>
      <c r="AV1371" s="28"/>
      <c r="AW1371" s="28"/>
      <c r="BB1371" s="202"/>
      <c r="BD1371" s="28"/>
      <c r="BE1371" s="28"/>
      <c r="BF1371" s="28"/>
      <c r="BK1371" s="202"/>
      <c r="BM1371" s="28"/>
      <c r="BN1371" s="28"/>
      <c r="BO1371" s="28"/>
      <c r="BT1371" s="202"/>
      <c r="BV1371" s="28"/>
      <c r="BW1371" s="28"/>
      <c r="BX1371" s="28"/>
      <c r="CC1371" s="202"/>
      <c r="CE1371" s="28"/>
      <c r="CF1371" s="28"/>
      <c r="CG1371" s="28"/>
      <c r="CL1371" s="202"/>
      <c r="CN1371" s="28"/>
      <c r="CO1371" s="28"/>
      <c r="CP1371" s="28"/>
      <c r="CU1371" s="202"/>
      <c r="CW1371" s="28"/>
      <c r="CX1371" s="28"/>
      <c r="CY1371" s="28"/>
      <c r="DD1371" s="202"/>
      <c r="DF1371" s="28"/>
      <c r="DG1371" s="28"/>
      <c r="DH1371" s="28"/>
      <c r="DM1371" s="202"/>
      <c r="DO1371" s="28"/>
      <c r="DP1371" s="28"/>
      <c r="DQ1371" s="28"/>
      <c r="DV1371" s="202"/>
      <c r="DX1371" s="28"/>
      <c r="DY1371" s="28"/>
      <c r="DZ1371" s="28"/>
      <c r="EE1371" s="202"/>
      <c r="EG1371" s="28"/>
      <c r="EH1371" s="28"/>
      <c r="EI1371" s="28"/>
      <c r="EN1371" s="202"/>
      <c r="EP1371" s="28"/>
      <c r="EQ1371" s="28"/>
      <c r="ER1371" s="28"/>
      <c r="EW1371" s="202"/>
      <c r="EY1371" s="28"/>
      <c r="EZ1371" s="28"/>
      <c r="FA1371" s="28"/>
      <c r="FF1371" s="202"/>
      <c r="FH1371" s="28"/>
      <c r="FI1371" s="28"/>
      <c r="FJ1371" s="28"/>
      <c r="FO1371" s="202"/>
      <c r="FQ1371" s="28"/>
      <c r="FR1371" s="28"/>
      <c r="FS1371" s="28"/>
      <c r="FX1371" s="202"/>
      <c r="FZ1371" s="28"/>
      <c r="GA1371" s="28"/>
      <c r="GB1371" s="28"/>
      <c r="GG1371" s="202"/>
      <c r="GI1371" s="28"/>
      <c r="GJ1371" s="28"/>
      <c r="GK1371" s="28"/>
      <c r="GP1371" s="202"/>
      <c r="GR1371" s="28"/>
      <c r="GS1371" s="28"/>
      <c r="GT1371" s="28"/>
      <c r="GY1371" s="202"/>
      <c r="HA1371" s="28"/>
      <c r="HB1371" s="28"/>
      <c r="HC1371" s="28"/>
      <c r="HH1371" s="202"/>
      <c r="HJ1371" s="28"/>
      <c r="HK1371" s="28"/>
      <c r="HL1371" s="28"/>
      <c r="HQ1371" s="28"/>
      <c r="HR1371" s="28"/>
      <c r="HS1371" s="28"/>
      <c r="HT1371" s="28"/>
      <c r="HU1371" s="28"/>
      <c r="HV1371" s="28"/>
      <c r="HW1371" s="28"/>
      <c r="HX1371" s="28"/>
      <c r="HY1371" s="28"/>
      <c r="HZ1371" s="28"/>
      <c r="IA1371" s="28"/>
      <c r="IB1371" s="28"/>
      <c r="IC1371" s="28"/>
      <c r="ID1371" s="28"/>
      <c r="IE1371" s="28"/>
      <c r="IF1371" s="28"/>
      <c r="IG1371" s="28"/>
      <c r="IH1371" s="28"/>
      <c r="II1371" s="28"/>
      <c r="IJ1371" s="28"/>
      <c r="IK1371" s="28"/>
      <c r="IL1371" s="28"/>
      <c r="IM1371" s="28"/>
      <c r="IN1371" s="28"/>
      <c r="IO1371" s="28"/>
      <c r="IP1371" s="28"/>
      <c r="IQ1371" s="28"/>
      <c r="IR1371" s="28"/>
      <c r="IS1371" s="28"/>
      <c r="IT1371" s="28"/>
      <c r="IU1371" s="28"/>
      <c r="IV1371" s="28"/>
    </row>
    <row r="1372" spans="1:256" s="54" customFormat="1" ht="18">
      <c r="A1372" s="364" t="s">
        <v>456</v>
      </c>
      <c r="B1372" s="28"/>
      <c r="C1372" s="292"/>
      <c r="D1372" s="54" t="s">
        <v>134</v>
      </c>
      <c r="E1372" s="54">
        <f t="shared" si="27"/>
        <v>10</v>
      </c>
      <c r="F1372" s="305">
        <f t="shared" si="28"/>
        <v>450</v>
      </c>
      <c r="G1372" s="54">
        <v>69</v>
      </c>
      <c r="H1372" s="28">
        <v>324</v>
      </c>
      <c r="I1372" s="28">
        <v>57</v>
      </c>
      <c r="J1372" s="28"/>
      <c r="K1372" s="28"/>
      <c r="L1372" s="300"/>
      <c r="M1372" s="28"/>
      <c r="N1372" s="28"/>
      <c r="R1372" s="202"/>
      <c r="T1372" s="28"/>
      <c r="U1372" s="28"/>
      <c r="V1372" s="28"/>
      <c r="AA1372" s="202"/>
      <c r="AC1372" s="28"/>
      <c r="AD1372" s="28"/>
      <c r="AE1372" s="28"/>
      <c r="AJ1372" s="202"/>
      <c r="AL1372" s="28"/>
      <c r="AM1372" s="28"/>
      <c r="AN1372" s="28"/>
      <c r="AS1372" s="202"/>
      <c r="AU1372" s="28"/>
      <c r="AV1372" s="28"/>
      <c r="AW1372" s="28"/>
      <c r="BB1372" s="202"/>
      <c r="BD1372" s="28"/>
      <c r="BE1372" s="28"/>
      <c r="BF1372" s="28"/>
      <c r="BK1372" s="202"/>
      <c r="BM1372" s="28"/>
      <c r="BN1372" s="28"/>
      <c r="BO1372" s="28"/>
      <c r="BT1372" s="202"/>
      <c r="BV1372" s="28"/>
      <c r="BW1372" s="28"/>
      <c r="BX1372" s="28"/>
      <c r="CC1372" s="202"/>
      <c r="CE1372" s="28"/>
      <c r="CF1372" s="28"/>
      <c r="CG1372" s="28"/>
      <c r="CL1372" s="202"/>
      <c r="CN1372" s="28"/>
      <c r="CO1372" s="28"/>
      <c r="CP1372" s="28"/>
      <c r="CU1372" s="202"/>
      <c r="CW1372" s="28"/>
      <c r="CX1372" s="28"/>
      <c r="CY1372" s="28"/>
      <c r="DD1372" s="202"/>
      <c r="DF1372" s="28"/>
      <c r="DG1372" s="28"/>
      <c r="DH1372" s="28"/>
      <c r="DM1372" s="202"/>
      <c r="DO1372" s="28"/>
      <c r="DP1372" s="28"/>
      <c r="DQ1372" s="28"/>
      <c r="DV1372" s="202"/>
      <c r="DX1372" s="28"/>
      <c r="DY1372" s="28"/>
      <c r="DZ1372" s="28"/>
      <c r="EE1372" s="202"/>
      <c r="EG1372" s="28"/>
      <c r="EH1372" s="28"/>
      <c r="EI1372" s="28"/>
      <c r="EN1372" s="202"/>
      <c r="EP1372" s="28"/>
      <c r="EQ1372" s="28"/>
      <c r="ER1372" s="28"/>
      <c r="EW1372" s="202"/>
      <c r="EY1372" s="28"/>
      <c r="EZ1372" s="28"/>
      <c r="FA1372" s="28"/>
      <c r="FF1372" s="202"/>
      <c r="FH1372" s="28"/>
      <c r="FI1372" s="28"/>
      <c r="FJ1372" s="28"/>
      <c r="FO1372" s="202"/>
      <c r="FQ1372" s="28"/>
      <c r="FR1372" s="28"/>
      <c r="FS1372" s="28"/>
      <c r="FX1372" s="202"/>
      <c r="FZ1372" s="28"/>
      <c r="GA1372" s="28"/>
      <c r="GB1372" s="28"/>
      <c r="GG1372" s="202"/>
      <c r="GI1372" s="28"/>
      <c r="GJ1372" s="28"/>
      <c r="GK1372" s="28"/>
      <c r="GP1372" s="202"/>
      <c r="GR1372" s="28"/>
      <c r="GS1372" s="28"/>
      <c r="GT1372" s="28"/>
      <c r="GY1372" s="202"/>
      <c r="HA1372" s="28"/>
      <c r="HB1372" s="28"/>
      <c r="HC1372" s="28"/>
      <c r="HH1372" s="202"/>
      <c r="HJ1372" s="28"/>
      <c r="HK1372" s="28"/>
      <c r="HL1372" s="28"/>
      <c r="HQ1372" s="28"/>
      <c r="HR1372" s="28"/>
      <c r="HS1372" s="28"/>
      <c r="HT1372" s="28"/>
      <c r="HU1372" s="28"/>
      <c r="HV1372" s="28"/>
      <c r="HW1372" s="28"/>
      <c r="HX1372" s="28"/>
      <c r="HY1372" s="28"/>
      <c r="HZ1372" s="28"/>
      <c r="IA1372" s="28"/>
      <c r="IB1372" s="28"/>
      <c r="IC1372" s="28"/>
      <c r="ID1372" s="28"/>
      <c r="IE1372" s="28"/>
      <c r="IF1372" s="28"/>
      <c r="IG1372" s="28"/>
      <c r="IH1372" s="28"/>
      <c r="II1372" s="28"/>
      <c r="IJ1372" s="28"/>
      <c r="IK1372" s="28"/>
      <c r="IL1372" s="28"/>
      <c r="IM1372" s="28"/>
      <c r="IN1372" s="28"/>
      <c r="IO1372" s="28"/>
      <c r="IP1372" s="28"/>
      <c r="IQ1372" s="28"/>
      <c r="IR1372" s="28"/>
      <c r="IS1372" s="28"/>
      <c r="IT1372" s="28"/>
      <c r="IU1372" s="28"/>
      <c r="IV1372" s="28"/>
    </row>
    <row r="1373" spans="1:256" s="54" customFormat="1" ht="18">
      <c r="A1373" s="364" t="s">
        <v>1089</v>
      </c>
      <c r="B1373" s="28"/>
      <c r="C1373" s="292"/>
      <c r="D1373" s="365" t="s">
        <v>129</v>
      </c>
      <c r="E1373" s="54">
        <f t="shared" si="27"/>
        <v>0</v>
      </c>
      <c r="F1373" s="305">
        <f t="shared" si="28"/>
        <v>5</v>
      </c>
      <c r="H1373" s="239">
        <v>4</v>
      </c>
      <c r="I1373" s="28"/>
      <c r="J1373" s="28">
        <v>1</v>
      </c>
      <c r="K1373" s="28"/>
      <c r="L1373" s="300"/>
      <c r="M1373" s="239"/>
      <c r="N1373" s="28"/>
      <c r="R1373" s="202"/>
      <c r="T1373" s="28"/>
      <c r="U1373" s="28"/>
      <c r="V1373" s="28"/>
      <c r="AA1373" s="202"/>
      <c r="AC1373" s="28"/>
      <c r="AD1373" s="28"/>
      <c r="AE1373" s="28"/>
      <c r="AJ1373" s="202"/>
      <c r="AL1373" s="28"/>
      <c r="AM1373" s="28"/>
      <c r="AN1373" s="28"/>
      <c r="AS1373" s="202"/>
      <c r="AU1373" s="28"/>
      <c r="AV1373" s="28"/>
      <c r="AW1373" s="28"/>
      <c r="BB1373" s="202"/>
      <c r="BD1373" s="28"/>
      <c r="BE1373" s="28"/>
      <c r="BF1373" s="28"/>
      <c r="BK1373" s="202"/>
      <c r="BM1373" s="28"/>
      <c r="BN1373" s="28"/>
      <c r="BO1373" s="28"/>
      <c r="BT1373" s="202"/>
      <c r="BV1373" s="28"/>
      <c r="BW1373" s="28"/>
      <c r="BX1373" s="28"/>
      <c r="CC1373" s="202"/>
      <c r="CE1373" s="28"/>
      <c r="CF1373" s="28"/>
      <c r="CG1373" s="28"/>
      <c r="CL1373" s="202"/>
      <c r="CN1373" s="28"/>
      <c r="CO1373" s="28"/>
      <c r="CP1373" s="28"/>
      <c r="CU1373" s="202"/>
      <c r="CW1373" s="28"/>
      <c r="CX1373" s="28"/>
      <c r="CY1373" s="28"/>
      <c r="DD1373" s="202"/>
      <c r="DF1373" s="28"/>
      <c r="DG1373" s="28"/>
      <c r="DH1373" s="28"/>
      <c r="DM1373" s="202"/>
      <c r="DO1373" s="28"/>
      <c r="DP1373" s="28"/>
      <c r="DQ1373" s="28"/>
      <c r="DV1373" s="202"/>
      <c r="DX1373" s="28"/>
      <c r="DY1373" s="28"/>
      <c r="DZ1373" s="28"/>
      <c r="EE1373" s="202"/>
      <c r="EG1373" s="28"/>
      <c r="EH1373" s="28"/>
      <c r="EI1373" s="28"/>
      <c r="EN1373" s="202"/>
      <c r="EP1373" s="28"/>
      <c r="EQ1373" s="28"/>
      <c r="ER1373" s="28"/>
      <c r="EW1373" s="202"/>
      <c r="EY1373" s="28"/>
      <c r="EZ1373" s="28"/>
      <c r="FA1373" s="28"/>
      <c r="FF1373" s="202"/>
      <c r="FH1373" s="28"/>
      <c r="FI1373" s="28"/>
      <c r="FJ1373" s="28"/>
      <c r="FO1373" s="202"/>
      <c r="FQ1373" s="28"/>
      <c r="FR1373" s="28"/>
      <c r="FS1373" s="28"/>
      <c r="FX1373" s="202"/>
      <c r="FZ1373" s="28"/>
      <c r="GA1373" s="28"/>
      <c r="GB1373" s="28"/>
      <c r="GG1373" s="202"/>
      <c r="GI1373" s="28"/>
      <c r="GJ1373" s="28"/>
      <c r="GK1373" s="28"/>
      <c r="GP1373" s="202"/>
      <c r="GR1373" s="28"/>
      <c r="GS1373" s="28"/>
      <c r="GT1373" s="28"/>
      <c r="GY1373" s="202"/>
      <c r="HA1373" s="28"/>
      <c r="HB1373" s="28"/>
      <c r="HC1373" s="28"/>
      <c r="HH1373" s="202"/>
      <c r="HJ1373" s="28"/>
      <c r="HK1373" s="28"/>
      <c r="HL1373" s="28"/>
      <c r="HQ1373" s="28"/>
      <c r="HR1373" s="28"/>
      <c r="HS1373" s="28"/>
      <c r="HT1373" s="28"/>
      <c r="HU1373" s="28"/>
      <c r="HV1373" s="28"/>
      <c r="HW1373" s="28"/>
      <c r="HX1373" s="28"/>
      <c r="HY1373" s="28"/>
      <c r="HZ1373" s="28"/>
      <c r="IA1373" s="28"/>
      <c r="IB1373" s="28"/>
      <c r="IC1373" s="28"/>
      <c r="ID1373" s="28"/>
      <c r="IE1373" s="28"/>
      <c r="IF1373" s="28"/>
      <c r="IG1373" s="28"/>
      <c r="IH1373" s="28"/>
      <c r="II1373" s="28"/>
      <c r="IJ1373" s="28"/>
      <c r="IK1373" s="28"/>
      <c r="IL1373" s="28"/>
      <c r="IM1373" s="28"/>
      <c r="IN1373" s="28"/>
      <c r="IO1373" s="28"/>
      <c r="IP1373" s="28"/>
      <c r="IQ1373" s="28"/>
      <c r="IR1373" s="28"/>
      <c r="IS1373" s="28"/>
      <c r="IT1373" s="28"/>
      <c r="IU1373" s="28"/>
      <c r="IV1373" s="28"/>
    </row>
    <row r="1374" spans="1:256" s="54" customFormat="1" ht="18">
      <c r="A1374" s="364" t="s">
        <v>651</v>
      </c>
      <c r="B1374" s="292"/>
      <c r="C1374" s="292"/>
      <c r="D1374" s="54" t="s">
        <v>135</v>
      </c>
      <c r="E1374" s="54">
        <f t="shared" si="27"/>
        <v>7</v>
      </c>
      <c r="F1374" s="305">
        <f t="shared" si="28"/>
        <v>165</v>
      </c>
      <c r="G1374" s="54">
        <v>21</v>
      </c>
      <c r="H1374" s="28">
        <v>60</v>
      </c>
      <c r="I1374" s="28">
        <v>56</v>
      </c>
      <c r="J1374" s="28">
        <v>26</v>
      </c>
      <c r="K1374" s="28">
        <v>2</v>
      </c>
      <c r="L1374" s="300"/>
      <c r="M1374" s="28"/>
      <c r="N1374" s="28"/>
      <c r="R1374" s="202"/>
      <c r="T1374" s="28"/>
      <c r="U1374" s="28"/>
      <c r="V1374" s="28"/>
      <c r="AA1374" s="202"/>
      <c r="AC1374" s="28"/>
      <c r="AD1374" s="28"/>
      <c r="AE1374" s="28"/>
      <c r="AJ1374" s="202"/>
      <c r="AL1374" s="28"/>
      <c r="AM1374" s="28"/>
      <c r="AN1374" s="28"/>
      <c r="AS1374" s="202"/>
      <c r="AU1374" s="28"/>
      <c r="AV1374" s="28"/>
      <c r="AW1374" s="28"/>
      <c r="BB1374" s="202"/>
      <c r="BD1374" s="28"/>
      <c r="BE1374" s="28"/>
      <c r="BF1374" s="28"/>
      <c r="BK1374" s="202"/>
      <c r="BM1374" s="28"/>
      <c r="BN1374" s="28"/>
      <c r="BO1374" s="28"/>
      <c r="BT1374" s="202"/>
      <c r="BV1374" s="28"/>
      <c r="BW1374" s="28"/>
      <c r="BX1374" s="28"/>
      <c r="CC1374" s="202"/>
      <c r="CE1374" s="28"/>
      <c r="CF1374" s="28"/>
      <c r="CG1374" s="28"/>
      <c r="CL1374" s="202"/>
      <c r="CN1374" s="28"/>
      <c r="CO1374" s="28"/>
      <c r="CP1374" s="28"/>
      <c r="CU1374" s="202"/>
      <c r="CW1374" s="28"/>
      <c r="CX1374" s="28"/>
      <c r="CY1374" s="28"/>
      <c r="DD1374" s="202"/>
      <c r="DF1374" s="28"/>
      <c r="DG1374" s="28"/>
      <c r="DH1374" s="28"/>
      <c r="DM1374" s="202"/>
      <c r="DO1374" s="28"/>
      <c r="DP1374" s="28"/>
      <c r="DQ1374" s="28"/>
      <c r="DV1374" s="202"/>
      <c r="DX1374" s="28"/>
      <c r="DY1374" s="28"/>
      <c r="DZ1374" s="28"/>
      <c r="EE1374" s="202"/>
      <c r="EG1374" s="28"/>
      <c r="EH1374" s="28"/>
      <c r="EI1374" s="28"/>
      <c r="EN1374" s="202"/>
      <c r="EP1374" s="28"/>
      <c r="EQ1374" s="28"/>
      <c r="ER1374" s="28"/>
      <c r="EW1374" s="202"/>
      <c r="EY1374" s="28"/>
      <c r="EZ1374" s="28"/>
      <c r="FA1374" s="28"/>
      <c r="FF1374" s="202"/>
      <c r="FH1374" s="28"/>
      <c r="FI1374" s="28"/>
      <c r="FJ1374" s="28"/>
      <c r="FO1374" s="202"/>
      <c r="FQ1374" s="28"/>
      <c r="FR1374" s="28"/>
      <c r="FS1374" s="28"/>
      <c r="FX1374" s="202"/>
      <c r="FZ1374" s="28"/>
      <c r="GA1374" s="28"/>
      <c r="GB1374" s="28"/>
      <c r="GG1374" s="202"/>
      <c r="GI1374" s="28"/>
      <c r="GJ1374" s="28"/>
      <c r="GK1374" s="28"/>
      <c r="GP1374" s="202"/>
      <c r="GR1374" s="28"/>
      <c r="GS1374" s="28"/>
      <c r="GT1374" s="28"/>
      <c r="GY1374" s="202"/>
      <c r="HA1374" s="28"/>
      <c r="HB1374" s="28"/>
      <c r="HC1374" s="28"/>
      <c r="HH1374" s="202"/>
      <c r="HJ1374" s="28"/>
      <c r="HK1374" s="28"/>
      <c r="HL1374" s="28"/>
      <c r="HQ1374" s="28"/>
      <c r="HR1374" s="28"/>
      <c r="HS1374" s="28"/>
      <c r="HT1374" s="28"/>
      <c r="HU1374" s="28"/>
      <c r="HV1374" s="28"/>
      <c r="HW1374" s="28"/>
      <c r="HX1374" s="28"/>
      <c r="HY1374" s="28"/>
      <c r="HZ1374" s="28"/>
      <c r="IA1374" s="28"/>
      <c r="IB1374" s="28"/>
      <c r="IC1374" s="28"/>
      <c r="ID1374" s="28"/>
      <c r="IE1374" s="28"/>
      <c r="IF1374" s="28"/>
      <c r="IG1374" s="28"/>
      <c r="IH1374" s="28"/>
      <c r="II1374" s="28"/>
      <c r="IJ1374" s="28"/>
      <c r="IK1374" s="28"/>
      <c r="IL1374" s="28"/>
      <c r="IM1374" s="28"/>
      <c r="IN1374" s="28"/>
      <c r="IO1374" s="28"/>
      <c r="IP1374" s="28"/>
      <c r="IQ1374" s="28"/>
      <c r="IR1374" s="28"/>
      <c r="IS1374" s="28"/>
      <c r="IT1374" s="28"/>
      <c r="IU1374" s="28"/>
      <c r="IV1374" s="28"/>
    </row>
    <row r="1375" spans="1:256" s="54" customFormat="1" ht="18">
      <c r="A1375" s="364" t="s">
        <v>1404</v>
      </c>
      <c r="B1375" s="292"/>
      <c r="C1375" s="292"/>
      <c r="D1375" s="54" t="s">
        <v>132</v>
      </c>
      <c r="E1375" s="54">
        <f t="shared" si="27"/>
        <v>9</v>
      </c>
      <c r="F1375" s="305">
        <f t="shared" si="28"/>
        <v>138</v>
      </c>
      <c r="H1375" s="28">
        <v>24</v>
      </c>
      <c r="I1375" s="28">
        <v>50</v>
      </c>
      <c r="J1375" s="28">
        <v>64</v>
      </c>
      <c r="K1375" s="28"/>
      <c r="L1375" s="300"/>
      <c r="M1375" s="28"/>
      <c r="N1375" s="28"/>
      <c r="R1375" s="202"/>
      <c r="T1375" s="28"/>
      <c r="U1375" s="28"/>
      <c r="V1375" s="28"/>
      <c r="AA1375" s="202"/>
      <c r="AC1375" s="28"/>
      <c r="AD1375" s="28"/>
      <c r="AE1375" s="28"/>
      <c r="AJ1375" s="202"/>
      <c r="AL1375" s="28"/>
      <c r="AM1375" s="28"/>
      <c r="AN1375" s="28"/>
      <c r="AS1375" s="202"/>
      <c r="AU1375" s="28"/>
      <c r="AV1375" s="28"/>
      <c r="AW1375" s="28"/>
      <c r="BB1375" s="202"/>
      <c r="BD1375" s="28"/>
      <c r="BE1375" s="28"/>
      <c r="BF1375" s="28"/>
      <c r="BK1375" s="202"/>
      <c r="BM1375" s="28"/>
      <c r="BN1375" s="28"/>
      <c r="BO1375" s="28"/>
      <c r="BT1375" s="202"/>
      <c r="BV1375" s="28"/>
      <c r="BW1375" s="28"/>
      <c r="BX1375" s="28"/>
      <c r="CC1375" s="202"/>
      <c r="CE1375" s="28"/>
      <c r="CF1375" s="28"/>
      <c r="CG1375" s="28"/>
      <c r="CL1375" s="202"/>
      <c r="CN1375" s="28"/>
      <c r="CO1375" s="28"/>
      <c r="CP1375" s="28"/>
      <c r="CU1375" s="202"/>
      <c r="CW1375" s="28"/>
      <c r="CX1375" s="28"/>
      <c r="CY1375" s="28"/>
      <c r="DD1375" s="202"/>
      <c r="DF1375" s="28"/>
      <c r="DG1375" s="28"/>
      <c r="DH1375" s="28"/>
      <c r="DM1375" s="202"/>
      <c r="DO1375" s="28"/>
      <c r="DP1375" s="28"/>
      <c r="DQ1375" s="28"/>
      <c r="DV1375" s="202"/>
      <c r="DX1375" s="28"/>
      <c r="DY1375" s="28"/>
      <c r="DZ1375" s="28"/>
      <c r="EE1375" s="202"/>
      <c r="EG1375" s="28"/>
      <c r="EH1375" s="28"/>
      <c r="EI1375" s="28"/>
      <c r="EN1375" s="202"/>
      <c r="EP1375" s="28"/>
      <c r="EQ1375" s="28"/>
      <c r="ER1375" s="28"/>
      <c r="EW1375" s="202"/>
      <c r="EY1375" s="28"/>
      <c r="EZ1375" s="28"/>
      <c r="FA1375" s="28"/>
      <c r="FF1375" s="202"/>
      <c r="FH1375" s="28"/>
      <c r="FI1375" s="28"/>
      <c r="FJ1375" s="28"/>
      <c r="FO1375" s="202"/>
      <c r="FQ1375" s="28"/>
      <c r="FR1375" s="28"/>
      <c r="FS1375" s="28"/>
      <c r="FX1375" s="202"/>
      <c r="FZ1375" s="28"/>
      <c r="GA1375" s="28"/>
      <c r="GB1375" s="28"/>
      <c r="GG1375" s="202"/>
      <c r="GI1375" s="28"/>
      <c r="GJ1375" s="28"/>
      <c r="GK1375" s="28"/>
      <c r="GP1375" s="202"/>
      <c r="GR1375" s="28"/>
      <c r="GS1375" s="28"/>
      <c r="GT1375" s="28"/>
      <c r="GY1375" s="202"/>
      <c r="HA1375" s="28"/>
      <c r="HB1375" s="28"/>
      <c r="HC1375" s="28"/>
      <c r="HH1375" s="202"/>
      <c r="HJ1375" s="28"/>
      <c r="HK1375" s="28"/>
      <c r="HL1375" s="28"/>
      <c r="HQ1375" s="28"/>
      <c r="HR1375" s="28"/>
      <c r="HS1375" s="28"/>
      <c r="HT1375" s="28"/>
      <c r="HU1375" s="28"/>
      <c r="HV1375" s="28"/>
      <c r="HW1375" s="28"/>
      <c r="HX1375" s="28"/>
      <c r="HY1375" s="28"/>
      <c r="HZ1375" s="28"/>
      <c r="IA1375" s="28"/>
      <c r="IB1375" s="28"/>
      <c r="IC1375" s="28"/>
      <c r="ID1375" s="28"/>
      <c r="IE1375" s="28"/>
      <c r="IF1375" s="28"/>
      <c r="IG1375" s="28"/>
      <c r="IH1375" s="28"/>
      <c r="II1375" s="28"/>
      <c r="IJ1375" s="28"/>
      <c r="IK1375" s="28"/>
      <c r="IL1375" s="28"/>
      <c r="IM1375" s="28"/>
      <c r="IN1375" s="28"/>
      <c r="IO1375" s="28"/>
      <c r="IP1375" s="28"/>
      <c r="IQ1375" s="28"/>
      <c r="IR1375" s="28"/>
      <c r="IS1375" s="28"/>
      <c r="IT1375" s="28"/>
      <c r="IU1375" s="28"/>
      <c r="IV1375" s="28"/>
    </row>
    <row r="1376" spans="1:256" s="54" customFormat="1" ht="18">
      <c r="A1376" s="364" t="s">
        <v>709</v>
      </c>
      <c r="B1376" s="292"/>
      <c r="C1376" s="292"/>
      <c r="D1376" s="54" t="s">
        <v>130</v>
      </c>
      <c r="E1376" s="54">
        <f t="shared" si="27"/>
        <v>5</v>
      </c>
      <c r="F1376" s="305">
        <f t="shared" si="28"/>
        <v>209</v>
      </c>
      <c r="G1376" s="54">
        <v>15</v>
      </c>
      <c r="H1376" s="28">
        <v>45</v>
      </c>
      <c r="I1376" s="28">
        <v>86</v>
      </c>
      <c r="J1376" s="28">
        <v>43</v>
      </c>
      <c r="K1376" s="28">
        <v>20</v>
      </c>
      <c r="L1376" s="300"/>
      <c r="M1376" s="28"/>
      <c r="N1376" s="28"/>
      <c r="R1376" s="202"/>
      <c r="T1376" s="28"/>
      <c r="U1376" s="28"/>
      <c r="V1376" s="28"/>
      <c r="AA1376" s="202"/>
      <c r="AC1376" s="28"/>
      <c r="AD1376" s="28"/>
      <c r="AE1376" s="28"/>
      <c r="AJ1376" s="202"/>
      <c r="AL1376" s="28"/>
      <c r="AM1376" s="28"/>
      <c r="AN1376" s="28"/>
      <c r="AS1376" s="202"/>
      <c r="AU1376" s="28"/>
      <c r="AV1376" s="28"/>
      <c r="AW1376" s="28"/>
      <c r="BB1376" s="202"/>
      <c r="BD1376" s="28"/>
      <c r="BE1376" s="28"/>
      <c r="BF1376" s="28"/>
      <c r="BK1376" s="202"/>
      <c r="BM1376" s="28"/>
      <c r="BN1376" s="28"/>
      <c r="BO1376" s="28"/>
      <c r="BT1376" s="202"/>
      <c r="BV1376" s="28"/>
      <c r="BW1376" s="28"/>
      <c r="BX1376" s="28"/>
      <c r="CC1376" s="202"/>
      <c r="CE1376" s="28"/>
      <c r="CF1376" s="28"/>
      <c r="CG1376" s="28"/>
      <c r="CL1376" s="202"/>
      <c r="CN1376" s="28"/>
      <c r="CO1376" s="28"/>
      <c r="CP1376" s="28"/>
      <c r="CU1376" s="202"/>
      <c r="CW1376" s="28"/>
      <c r="CX1376" s="28"/>
      <c r="CY1376" s="28"/>
      <c r="DD1376" s="202"/>
      <c r="DF1376" s="28"/>
      <c r="DG1376" s="28"/>
      <c r="DH1376" s="28"/>
      <c r="DM1376" s="202"/>
      <c r="DO1376" s="28"/>
      <c r="DP1376" s="28"/>
      <c r="DQ1376" s="28"/>
      <c r="DV1376" s="202"/>
      <c r="DX1376" s="28"/>
      <c r="DY1376" s="28"/>
      <c r="DZ1376" s="28"/>
      <c r="EE1376" s="202"/>
      <c r="EG1376" s="28"/>
      <c r="EH1376" s="28"/>
      <c r="EI1376" s="28"/>
      <c r="EN1376" s="202"/>
      <c r="EP1376" s="28"/>
      <c r="EQ1376" s="28"/>
      <c r="ER1376" s="28"/>
      <c r="EW1376" s="202"/>
      <c r="EY1376" s="28"/>
      <c r="EZ1376" s="28"/>
      <c r="FA1376" s="28"/>
      <c r="FF1376" s="202"/>
      <c r="FH1376" s="28"/>
      <c r="FI1376" s="28"/>
      <c r="FJ1376" s="28"/>
      <c r="FO1376" s="202"/>
      <c r="FQ1376" s="28"/>
      <c r="FR1376" s="28"/>
      <c r="FS1376" s="28"/>
      <c r="FX1376" s="202"/>
      <c r="FZ1376" s="28"/>
      <c r="GA1376" s="28"/>
      <c r="GB1376" s="28"/>
      <c r="GG1376" s="202"/>
      <c r="GI1376" s="28"/>
      <c r="GJ1376" s="28"/>
      <c r="GK1376" s="28"/>
      <c r="GP1376" s="202"/>
      <c r="GR1376" s="28"/>
      <c r="GS1376" s="28"/>
      <c r="GT1376" s="28"/>
      <c r="GY1376" s="202"/>
      <c r="HA1376" s="28"/>
      <c r="HB1376" s="28"/>
      <c r="HC1376" s="28"/>
      <c r="HH1376" s="202"/>
      <c r="HJ1376" s="28"/>
      <c r="HK1376" s="28"/>
      <c r="HL1376" s="28"/>
      <c r="HQ1376" s="28"/>
      <c r="HR1376" s="28"/>
      <c r="HS1376" s="28"/>
      <c r="HT1376" s="28"/>
      <c r="HU1376" s="28"/>
      <c r="HV1376" s="28"/>
      <c r="HW1376" s="28"/>
      <c r="HX1376" s="28"/>
      <c r="HY1376" s="28"/>
      <c r="HZ1376" s="28"/>
      <c r="IA1376" s="28"/>
      <c r="IB1376" s="28"/>
      <c r="IC1376" s="28"/>
      <c r="ID1376" s="28"/>
      <c r="IE1376" s="28"/>
      <c r="IF1376" s="28"/>
      <c r="IG1376" s="28"/>
      <c r="IH1376" s="28"/>
      <c r="II1376" s="28"/>
      <c r="IJ1376" s="28"/>
      <c r="IK1376" s="28"/>
      <c r="IL1376" s="28"/>
      <c r="IM1376" s="28"/>
      <c r="IN1376" s="28"/>
      <c r="IO1376" s="28"/>
      <c r="IP1376" s="28"/>
      <c r="IQ1376" s="28"/>
      <c r="IR1376" s="28"/>
      <c r="IS1376" s="28"/>
      <c r="IT1376" s="28"/>
      <c r="IU1376" s="28"/>
      <c r="IV1376" s="28"/>
    </row>
    <row r="1377" spans="1:256" s="54" customFormat="1" ht="18">
      <c r="A1377" s="364" t="s">
        <v>428</v>
      </c>
      <c r="B1377" s="292"/>
      <c r="C1377" s="292"/>
      <c r="D1377" s="54" t="s">
        <v>133</v>
      </c>
      <c r="E1377" s="54">
        <f t="shared" si="27"/>
        <v>9</v>
      </c>
      <c r="F1377" s="305">
        <f t="shared" si="28"/>
        <v>508</v>
      </c>
      <c r="G1377" s="54">
        <v>337</v>
      </c>
      <c r="H1377" s="28">
        <v>169</v>
      </c>
      <c r="I1377" s="28">
        <v>2</v>
      </c>
      <c r="J1377" s="28"/>
      <c r="K1377" s="28"/>
      <c r="L1377" s="300"/>
      <c r="M1377" s="28"/>
      <c r="N1377" s="28"/>
      <c r="R1377" s="202"/>
      <c r="T1377" s="28"/>
      <c r="U1377" s="28"/>
      <c r="V1377" s="28"/>
      <c r="AA1377" s="202"/>
      <c r="AC1377" s="28"/>
      <c r="AD1377" s="28"/>
      <c r="AE1377" s="28"/>
      <c r="AJ1377" s="202"/>
      <c r="AL1377" s="28"/>
      <c r="AM1377" s="28"/>
      <c r="AN1377" s="28"/>
      <c r="AS1377" s="202"/>
      <c r="AU1377" s="28"/>
      <c r="AV1377" s="28"/>
      <c r="AW1377" s="28"/>
      <c r="BB1377" s="202"/>
      <c r="BD1377" s="28"/>
      <c r="BE1377" s="28"/>
      <c r="BF1377" s="28"/>
      <c r="BK1377" s="202"/>
      <c r="BM1377" s="28"/>
      <c r="BN1377" s="28"/>
      <c r="BO1377" s="28"/>
      <c r="BT1377" s="202"/>
      <c r="BV1377" s="28"/>
      <c r="BW1377" s="28"/>
      <c r="BX1377" s="28"/>
      <c r="CC1377" s="202"/>
      <c r="CE1377" s="28"/>
      <c r="CF1377" s="28"/>
      <c r="CG1377" s="28"/>
      <c r="CL1377" s="202"/>
      <c r="CN1377" s="28"/>
      <c r="CO1377" s="28"/>
      <c r="CP1377" s="28"/>
      <c r="CU1377" s="202"/>
      <c r="CW1377" s="28"/>
      <c r="CX1377" s="28"/>
      <c r="CY1377" s="28"/>
      <c r="DD1377" s="202"/>
      <c r="DF1377" s="28"/>
      <c r="DG1377" s="28"/>
      <c r="DH1377" s="28"/>
      <c r="DM1377" s="202"/>
      <c r="DO1377" s="28"/>
      <c r="DP1377" s="28"/>
      <c r="DQ1377" s="28"/>
      <c r="DV1377" s="202"/>
      <c r="DX1377" s="28"/>
      <c r="DY1377" s="28"/>
      <c r="DZ1377" s="28"/>
      <c r="EE1377" s="202"/>
      <c r="EG1377" s="28"/>
      <c r="EH1377" s="28"/>
      <c r="EI1377" s="28"/>
      <c r="EN1377" s="202"/>
      <c r="EP1377" s="28"/>
      <c r="EQ1377" s="28"/>
      <c r="ER1377" s="28"/>
      <c r="EW1377" s="202"/>
      <c r="EY1377" s="28"/>
      <c r="EZ1377" s="28"/>
      <c r="FA1377" s="28"/>
      <c r="FF1377" s="202"/>
      <c r="FH1377" s="28"/>
      <c r="FI1377" s="28"/>
      <c r="FJ1377" s="28"/>
      <c r="FO1377" s="202"/>
      <c r="FQ1377" s="28"/>
      <c r="FR1377" s="28"/>
      <c r="FS1377" s="28"/>
      <c r="FX1377" s="202"/>
      <c r="FZ1377" s="28"/>
      <c r="GA1377" s="28"/>
      <c r="GB1377" s="28"/>
      <c r="GG1377" s="202"/>
      <c r="GI1377" s="28"/>
      <c r="GJ1377" s="28"/>
      <c r="GK1377" s="28"/>
      <c r="GP1377" s="202"/>
      <c r="GR1377" s="28"/>
      <c r="GS1377" s="28"/>
      <c r="GT1377" s="28"/>
      <c r="GY1377" s="202"/>
      <c r="HA1377" s="28"/>
      <c r="HB1377" s="28"/>
      <c r="HC1377" s="28"/>
      <c r="HH1377" s="202"/>
      <c r="HJ1377" s="28"/>
      <c r="HK1377" s="28"/>
      <c r="HL1377" s="28"/>
      <c r="HQ1377" s="28"/>
      <c r="HR1377" s="28"/>
      <c r="HS1377" s="28"/>
      <c r="HT1377" s="28"/>
      <c r="HU1377" s="28"/>
      <c r="HV1377" s="28"/>
      <c r="HW1377" s="28"/>
      <c r="HX1377" s="28"/>
      <c r="HY1377" s="28"/>
      <c r="HZ1377" s="28"/>
      <c r="IA1377" s="28"/>
      <c r="IB1377" s="28"/>
      <c r="IC1377" s="28"/>
      <c r="ID1377" s="28"/>
      <c r="IE1377" s="28"/>
      <c r="IF1377" s="28"/>
      <c r="IG1377" s="28"/>
      <c r="IH1377" s="28"/>
      <c r="II1377" s="28"/>
      <c r="IJ1377" s="28"/>
      <c r="IK1377" s="28"/>
      <c r="IL1377" s="28"/>
      <c r="IM1377" s="28"/>
      <c r="IN1377" s="28"/>
      <c r="IO1377" s="28"/>
      <c r="IP1377" s="28"/>
      <c r="IQ1377" s="28"/>
      <c r="IR1377" s="28"/>
      <c r="IS1377" s="28"/>
      <c r="IT1377" s="28"/>
      <c r="IU1377" s="28"/>
      <c r="IV1377" s="28"/>
    </row>
    <row r="1378" spans="1:256" s="54" customFormat="1" ht="18">
      <c r="A1378" s="364" t="s">
        <v>2468</v>
      </c>
      <c r="B1378" s="28"/>
      <c r="C1378" s="292"/>
      <c r="D1378" s="365" t="s">
        <v>129</v>
      </c>
      <c r="E1378" s="54">
        <f t="shared" si="27"/>
        <v>0</v>
      </c>
      <c r="F1378" s="305">
        <f t="shared" si="28"/>
        <v>0</v>
      </c>
      <c r="H1378" s="239"/>
      <c r="I1378" s="28"/>
      <c r="J1378" s="28"/>
      <c r="K1378" s="28"/>
      <c r="L1378" s="300"/>
      <c r="M1378" s="239"/>
      <c r="N1378" s="28"/>
      <c r="R1378" s="202"/>
      <c r="T1378" s="28"/>
      <c r="U1378" s="28"/>
      <c r="V1378" s="28"/>
      <c r="AA1378" s="202"/>
      <c r="AC1378" s="28"/>
      <c r="AD1378" s="28"/>
      <c r="AE1378" s="28"/>
      <c r="AJ1378" s="202"/>
      <c r="AL1378" s="28"/>
      <c r="AM1378" s="28"/>
      <c r="AN1378" s="28"/>
      <c r="AS1378" s="202"/>
      <c r="AU1378" s="28"/>
      <c r="AV1378" s="28"/>
      <c r="AW1378" s="28"/>
      <c r="BB1378" s="202"/>
      <c r="BD1378" s="28"/>
      <c r="BE1378" s="28"/>
      <c r="BF1378" s="28"/>
      <c r="BK1378" s="202"/>
      <c r="BM1378" s="28"/>
      <c r="BN1378" s="28"/>
      <c r="BO1378" s="28"/>
      <c r="BT1378" s="202"/>
      <c r="BV1378" s="28"/>
      <c r="BW1378" s="28"/>
      <c r="BX1378" s="28"/>
      <c r="CC1378" s="202"/>
      <c r="CE1378" s="28"/>
      <c r="CF1378" s="28"/>
      <c r="CG1378" s="28"/>
      <c r="CL1378" s="202"/>
      <c r="CN1378" s="28"/>
      <c r="CO1378" s="28"/>
      <c r="CP1378" s="28"/>
      <c r="CU1378" s="202"/>
      <c r="CW1378" s="28"/>
      <c r="CX1378" s="28"/>
      <c r="CY1378" s="28"/>
      <c r="DD1378" s="202"/>
      <c r="DF1378" s="28"/>
      <c r="DG1378" s="28"/>
      <c r="DH1378" s="28"/>
      <c r="DM1378" s="202"/>
      <c r="DO1378" s="28"/>
      <c r="DP1378" s="28"/>
      <c r="DQ1378" s="28"/>
      <c r="DV1378" s="202"/>
      <c r="DX1378" s="28"/>
      <c r="DY1378" s="28"/>
      <c r="DZ1378" s="28"/>
      <c r="EE1378" s="202"/>
      <c r="EG1378" s="28"/>
      <c r="EH1378" s="28"/>
      <c r="EI1378" s="28"/>
      <c r="EN1378" s="202"/>
      <c r="EP1378" s="28"/>
      <c r="EQ1378" s="28"/>
      <c r="ER1378" s="28"/>
      <c r="EW1378" s="202"/>
      <c r="EY1378" s="28"/>
      <c r="EZ1378" s="28"/>
      <c r="FA1378" s="28"/>
      <c r="FF1378" s="202"/>
      <c r="FH1378" s="28"/>
      <c r="FI1378" s="28"/>
      <c r="FJ1378" s="28"/>
      <c r="FO1378" s="202"/>
      <c r="FQ1378" s="28"/>
      <c r="FR1378" s="28"/>
      <c r="FS1378" s="28"/>
      <c r="FX1378" s="202"/>
      <c r="FZ1378" s="28"/>
      <c r="GA1378" s="28"/>
      <c r="GB1378" s="28"/>
      <c r="GG1378" s="202"/>
      <c r="GI1378" s="28"/>
      <c r="GJ1378" s="28"/>
      <c r="GK1378" s="28"/>
      <c r="GP1378" s="202"/>
      <c r="GR1378" s="28"/>
      <c r="GS1378" s="28"/>
      <c r="GT1378" s="28"/>
      <c r="GY1378" s="202"/>
      <c r="HA1378" s="28"/>
      <c r="HB1378" s="28"/>
      <c r="HC1378" s="28"/>
      <c r="HH1378" s="202"/>
      <c r="HJ1378" s="28"/>
      <c r="HK1378" s="28"/>
      <c r="HL1378" s="28"/>
      <c r="HQ1378" s="28"/>
      <c r="HR1378" s="28"/>
      <c r="HS1378" s="28"/>
      <c r="HT1378" s="28"/>
      <c r="HU1378" s="28"/>
      <c r="HV1378" s="28"/>
      <c r="HW1378" s="28"/>
      <c r="HX1378" s="28"/>
      <c r="HY1378" s="28"/>
      <c r="HZ1378" s="28"/>
      <c r="IA1378" s="28"/>
      <c r="IB1378" s="28"/>
      <c r="IC1378" s="28"/>
      <c r="ID1378" s="28"/>
      <c r="IE1378" s="28"/>
      <c r="IF1378" s="28"/>
      <c r="IG1378" s="28"/>
      <c r="IH1378" s="28"/>
      <c r="II1378" s="28"/>
      <c r="IJ1378" s="28"/>
      <c r="IK1378" s="28"/>
      <c r="IL1378" s="28"/>
      <c r="IM1378" s="28"/>
      <c r="IN1378" s="28"/>
      <c r="IO1378" s="28"/>
      <c r="IP1378" s="28"/>
      <c r="IQ1378" s="28"/>
      <c r="IR1378" s="28"/>
      <c r="IS1378" s="28"/>
      <c r="IT1378" s="28"/>
      <c r="IU1378" s="28"/>
      <c r="IV1378" s="28"/>
    </row>
    <row r="1379" spans="1:256" s="54" customFormat="1" ht="18">
      <c r="A1379" s="364" t="s">
        <v>2306</v>
      </c>
      <c r="B1379" s="292"/>
      <c r="C1379" s="292"/>
      <c r="D1379" s="54" t="s">
        <v>130</v>
      </c>
      <c r="E1379" s="54">
        <f t="shared" si="27"/>
        <v>4</v>
      </c>
      <c r="F1379" s="305">
        <f t="shared" si="28"/>
        <v>22</v>
      </c>
      <c r="H1379" s="28"/>
      <c r="I1379" s="28">
        <v>11</v>
      </c>
      <c r="J1379" s="28">
        <v>11</v>
      </c>
      <c r="K1379" s="28"/>
      <c r="L1379" s="28"/>
      <c r="M1379" s="28"/>
      <c r="N1379" s="28"/>
      <c r="R1379" s="202"/>
      <c r="T1379" s="28"/>
      <c r="U1379" s="28"/>
      <c r="V1379" s="28"/>
      <c r="AA1379" s="202"/>
      <c r="AC1379" s="28"/>
      <c r="AD1379" s="28"/>
      <c r="AE1379" s="28"/>
      <c r="AJ1379" s="202"/>
      <c r="AL1379" s="28"/>
      <c r="AM1379" s="28"/>
      <c r="AN1379" s="28"/>
      <c r="AS1379" s="202"/>
      <c r="AU1379" s="28"/>
      <c r="AV1379" s="28"/>
      <c r="AW1379" s="28"/>
      <c r="BB1379" s="202"/>
      <c r="BD1379" s="28"/>
      <c r="BE1379" s="28"/>
      <c r="BF1379" s="28"/>
      <c r="BK1379" s="202"/>
      <c r="BM1379" s="28"/>
      <c r="BN1379" s="28"/>
      <c r="BO1379" s="28"/>
      <c r="BT1379" s="202"/>
      <c r="BV1379" s="28"/>
      <c r="BW1379" s="28"/>
      <c r="BX1379" s="28"/>
      <c r="CC1379" s="202"/>
      <c r="CE1379" s="28"/>
      <c r="CF1379" s="28"/>
      <c r="CG1379" s="28"/>
      <c r="CL1379" s="202"/>
      <c r="CN1379" s="28"/>
      <c r="CO1379" s="28"/>
      <c r="CP1379" s="28"/>
      <c r="CU1379" s="202"/>
      <c r="CW1379" s="28"/>
      <c r="CX1379" s="28"/>
      <c r="CY1379" s="28"/>
      <c r="DD1379" s="202"/>
      <c r="DF1379" s="28"/>
      <c r="DG1379" s="28"/>
      <c r="DH1379" s="28"/>
      <c r="DM1379" s="202"/>
      <c r="DO1379" s="28"/>
      <c r="DP1379" s="28"/>
      <c r="DQ1379" s="28"/>
      <c r="DV1379" s="202"/>
      <c r="DX1379" s="28"/>
      <c r="DY1379" s="28"/>
      <c r="DZ1379" s="28"/>
      <c r="EE1379" s="202"/>
      <c r="EG1379" s="28"/>
      <c r="EH1379" s="28"/>
      <c r="EI1379" s="28"/>
      <c r="EN1379" s="202"/>
      <c r="EP1379" s="28"/>
      <c r="EQ1379" s="28"/>
      <c r="ER1379" s="28"/>
      <c r="EW1379" s="202"/>
      <c r="EY1379" s="28"/>
      <c r="EZ1379" s="28"/>
      <c r="FA1379" s="28"/>
      <c r="FF1379" s="202"/>
      <c r="FH1379" s="28"/>
      <c r="FI1379" s="28"/>
      <c r="FJ1379" s="28"/>
      <c r="FO1379" s="202"/>
      <c r="FQ1379" s="28"/>
      <c r="FR1379" s="28"/>
      <c r="FS1379" s="28"/>
      <c r="FX1379" s="202"/>
      <c r="FZ1379" s="28"/>
      <c r="GA1379" s="28"/>
      <c r="GB1379" s="28"/>
      <c r="GG1379" s="202"/>
      <c r="GI1379" s="28"/>
      <c r="GJ1379" s="28"/>
      <c r="GK1379" s="28"/>
      <c r="GP1379" s="202"/>
      <c r="GR1379" s="28"/>
      <c r="GS1379" s="28"/>
      <c r="GT1379" s="28"/>
      <c r="GY1379" s="202"/>
      <c r="HA1379" s="28"/>
      <c r="HB1379" s="28"/>
      <c r="HC1379" s="28"/>
      <c r="HH1379" s="202"/>
      <c r="HJ1379" s="28"/>
      <c r="HK1379" s="28"/>
      <c r="HL1379" s="28"/>
      <c r="HQ1379" s="28"/>
      <c r="HR1379" s="28"/>
      <c r="HS1379" s="28"/>
      <c r="HT1379" s="28"/>
      <c r="HU1379" s="28"/>
      <c r="HV1379" s="28"/>
      <c r="HW1379" s="28"/>
      <c r="HX1379" s="28"/>
      <c r="HY1379" s="28"/>
      <c r="HZ1379" s="28"/>
      <c r="IA1379" s="28"/>
      <c r="IB1379" s="28"/>
      <c r="IC1379" s="28"/>
      <c r="ID1379" s="28"/>
      <c r="IE1379" s="28"/>
      <c r="IF1379" s="28"/>
      <c r="IG1379" s="28"/>
      <c r="IH1379" s="28"/>
      <c r="II1379" s="28"/>
      <c r="IJ1379" s="28"/>
      <c r="IK1379" s="28"/>
      <c r="IL1379" s="28"/>
      <c r="IM1379" s="28"/>
      <c r="IN1379" s="28"/>
      <c r="IO1379" s="28"/>
      <c r="IP1379" s="28"/>
      <c r="IQ1379" s="28"/>
      <c r="IR1379" s="28"/>
      <c r="IS1379" s="28"/>
      <c r="IT1379" s="28"/>
      <c r="IU1379" s="28"/>
      <c r="IV1379" s="28"/>
    </row>
    <row r="1380" spans="1:256" s="54" customFormat="1" ht="18">
      <c r="A1380" s="364" t="s">
        <v>794</v>
      </c>
      <c r="B1380" s="28"/>
      <c r="C1380" s="292"/>
      <c r="D1380" s="54" t="s">
        <v>137</v>
      </c>
      <c r="E1380" s="54">
        <f t="shared" si="27"/>
        <v>4</v>
      </c>
      <c r="F1380" s="305">
        <f t="shared" si="28"/>
        <v>149</v>
      </c>
      <c r="H1380" s="28">
        <v>85</v>
      </c>
      <c r="I1380" s="28">
        <v>20</v>
      </c>
      <c r="J1380" s="28">
        <v>24</v>
      </c>
      <c r="K1380" s="28">
        <v>20</v>
      </c>
      <c r="L1380" s="28"/>
      <c r="M1380" s="28"/>
      <c r="N1380" s="28"/>
      <c r="R1380" s="202"/>
      <c r="T1380" s="28"/>
      <c r="U1380" s="28"/>
      <c r="V1380" s="28"/>
      <c r="AA1380" s="202"/>
      <c r="AC1380" s="28"/>
      <c r="AD1380" s="28"/>
      <c r="AE1380" s="28"/>
      <c r="AJ1380" s="202"/>
      <c r="AL1380" s="28"/>
      <c r="AM1380" s="28"/>
      <c r="AN1380" s="28"/>
      <c r="AS1380" s="202"/>
      <c r="AU1380" s="28"/>
      <c r="AV1380" s="28"/>
      <c r="AW1380" s="28"/>
      <c r="BB1380" s="202"/>
      <c r="BD1380" s="28"/>
      <c r="BE1380" s="28"/>
      <c r="BF1380" s="28"/>
      <c r="BK1380" s="202"/>
      <c r="BM1380" s="28"/>
      <c r="BN1380" s="28"/>
      <c r="BO1380" s="28"/>
      <c r="BT1380" s="202"/>
      <c r="BV1380" s="28"/>
      <c r="BW1380" s="28"/>
      <c r="BX1380" s="28"/>
      <c r="CC1380" s="202"/>
      <c r="CE1380" s="28"/>
      <c r="CF1380" s="28"/>
      <c r="CG1380" s="28"/>
      <c r="CL1380" s="202"/>
      <c r="CN1380" s="28"/>
      <c r="CO1380" s="28"/>
      <c r="CP1380" s="28"/>
      <c r="CU1380" s="202"/>
      <c r="CW1380" s="28"/>
      <c r="CX1380" s="28"/>
      <c r="CY1380" s="28"/>
      <c r="DD1380" s="202"/>
      <c r="DF1380" s="28"/>
      <c r="DG1380" s="28"/>
      <c r="DH1380" s="28"/>
      <c r="DM1380" s="202"/>
      <c r="DO1380" s="28"/>
      <c r="DP1380" s="28"/>
      <c r="DQ1380" s="28"/>
      <c r="DV1380" s="202"/>
      <c r="DX1380" s="28"/>
      <c r="DY1380" s="28"/>
      <c r="DZ1380" s="28"/>
      <c r="EE1380" s="202"/>
      <c r="EG1380" s="28"/>
      <c r="EH1380" s="28"/>
      <c r="EI1380" s="28"/>
      <c r="EN1380" s="202"/>
      <c r="EP1380" s="28"/>
      <c r="EQ1380" s="28"/>
      <c r="ER1380" s="28"/>
      <c r="EW1380" s="202"/>
      <c r="EY1380" s="28"/>
      <c r="EZ1380" s="28"/>
      <c r="FA1380" s="28"/>
      <c r="FF1380" s="202"/>
      <c r="FH1380" s="28"/>
      <c r="FI1380" s="28"/>
      <c r="FJ1380" s="28"/>
      <c r="FO1380" s="202"/>
      <c r="FQ1380" s="28"/>
      <c r="FR1380" s="28"/>
      <c r="FS1380" s="28"/>
      <c r="FX1380" s="202"/>
      <c r="FZ1380" s="28"/>
      <c r="GA1380" s="28"/>
      <c r="GB1380" s="28"/>
      <c r="GG1380" s="202"/>
      <c r="GI1380" s="28"/>
      <c r="GJ1380" s="28"/>
      <c r="GK1380" s="28"/>
      <c r="GP1380" s="202"/>
      <c r="GR1380" s="28"/>
      <c r="GS1380" s="28"/>
      <c r="GT1380" s="28"/>
      <c r="GY1380" s="202"/>
      <c r="HA1380" s="28"/>
      <c r="HB1380" s="28"/>
      <c r="HC1380" s="28"/>
      <c r="HH1380" s="202"/>
      <c r="HJ1380" s="28"/>
      <c r="HK1380" s="28"/>
      <c r="HL1380" s="28"/>
      <c r="HQ1380" s="28"/>
      <c r="HR1380" s="28"/>
      <c r="HS1380" s="28"/>
      <c r="HT1380" s="28"/>
      <c r="HU1380" s="28"/>
      <c r="HV1380" s="28"/>
      <c r="HW1380" s="28"/>
      <c r="HX1380" s="28"/>
      <c r="HY1380" s="28"/>
      <c r="HZ1380" s="28"/>
      <c r="IA1380" s="28"/>
      <c r="IB1380" s="28"/>
      <c r="IC1380" s="28"/>
      <c r="ID1380" s="28"/>
      <c r="IE1380" s="28"/>
      <c r="IF1380" s="28"/>
      <c r="IG1380" s="28"/>
      <c r="IH1380" s="28"/>
      <c r="II1380" s="28"/>
      <c r="IJ1380" s="28"/>
      <c r="IK1380" s="28"/>
      <c r="IL1380" s="28"/>
      <c r="IM1380" s="28"/>
      <c r="IN1380" s="28"/>
      <c r="IO1380" s="28"/>
      <c r="IP1380" s="28"/>
      <c r="IQ1380" s="28"/>
      <c r="IR1380" s="28"/>
      <c r="IS1380" s="28"/>
      <c r="IT1380" s="28"/>
      <c r="IU1380" s="28"/>
      <c r="IV1380" s="28"/>
    </row>
    <row r="1381" spans="1:256" s="54" customFormat="1" ht="18">
      <c r="A1381" s="364" t="s">
        <v>714</v>
      </c>
      <c r="B1381" s="28"/>
      <c r="C1381" s="292"/>
      <c r="D1381" s="365" t="s">
        <v>129</v>
      </c>
      <c r="E1381" s="54">
        <f t="shared" si="27"/>
        <v>0</v>
      </c>
      <c r="F1381" s="305">
        <f t="shared" si="28"/>
        <v>21</v>
      </c>
      <c r="H1381" s="28">
        <v>2</v>
      </c>
      <c r="I1381" s="28">
        <v>18</v>
      </c>
      <c r="J1381" s="28">
        <v>1</v>
      </c>
      <c r="K1381" s="28"/>
      <c r="L1381" s="28"/>
      <c r="M1381" s="28"/>
      <c r="N1381" s="28"/>
      <c r="R1381" s="202"/>
      <c r="T1381" s="28"/>
      <c r="U1381" s="28"/>
      <c r="V1381" s="28"/>
      <c r="AA1381" s="202"/>
      <c r="AC1381" s="28"/>
      <c r="AD1381" s="28"/>
      <c r="AE1381" s="28"/>
      <c r="AJ1381" s="202"/>
      <c r="AL1381" s="28"/>
      <c r="AM1381" s="28"/>
      <c r="AN1381" s="28"/>
      <c r="AS1381" s="202"/>
      <c r="AU1381" s="28"/>
      <c r="AV1381" s="28"/>
      <c r="AW1381" s="28"/>
      <c r="BB1381" s="202"/>
      <c r="BD1381" s="28"/>
      <c r="BE1381" s="28"/>
      <c r="BF1381" s="28"/>
      <c r="BK1381" s="202"/>
      <c r="BM1381" s="28"/>
      <c r="BN1381" s="28"/>
      <c r="BO1381" s="28"/>
      <c r="BT1381" s="202"/>
      <c r="BV1381" s="28"/>
      <c r="BW1381" s="28"/>
      <c r="BX1381" s="28"/>
      <c r="CC1381" s="202"/>
      <c r="CE1381" s="28"/>
      <c r="CF1381" s="28"/>
      <c r="CG1381" s="28"/>
      <c r="CL1381" s="202"/>
      <c r="CN1381" s="28"/>
      <c r="CO1381" s="28"/>
      <c r="CP1381" s="28"/>
      <c r="CU1381" s="202"/>
      <c r="CW1381" s="28"/>
      <c r="CX1381" s="28"/>
      <c r="CY1381" s="28"/>
      <c r="DD1381" s="202"/>
      <c r="DF1381" s="28"/>
      <c r="DG1381" s="28"/>
      <c r="DH1381" s="28"/>
      <c r="DM1381" s="202"/>
      <c r="DO1381" s="28"/>
      <c r="DP1381" s="28"/>
      <c r="DQ1381" s="28"/>
      <c r="DV1381" s="202"/>
      <c r="DX1381" s="28"/>
      <c r="DY1381" s="28"/>
      <c r="DZ1381" s="28"/>
      <c r="EE1381" s="202"/>
      <c r="EG1381" s="28"/>
      <c r="EH1381" s="28"/>
      <c r="EI1381" s="28"/>
      <c r="EN1381" s="202"/>
      <c r="EP1381" s="28"/>
      <c r="EQ1381" s="28"/>
      <c r="ER1381" s="28"/>
      <c r="EW1381" s="202"/>
      <c r="EY1381" s="28"/>
      <c r="EZ1381" s="28"/>
      <c r="FA1381" s="28"/>
      <c r="FF1381" s="202"/>
      <c r="FH1381" s="28"/>
      <c r="FI1381" s="28"/>
      <c r="FJ1381" s="28"/>
      <c r="FO1381" s="202"/>
      <c r="FQ1381" s="28"/>
      <c r="FR1381" s="28"/>
      <c r="FS1381" s="28"/>
      <c r="FX1381" s="202"/>
      <c r="FZ1381" s="28"/>
      <c r="GA1381" s="28"/>
      <c r="GB1381" s="28"/>
      <c r="GG1381" s="202"/>
      <c r="GI1381" s="28"/>
      <c r="GJ1381" s="28"/>
      <c r="GK1381" s="28"/>
      <c r="GP1381" s="202"/>
      <c r="GR1381" s="28"/>
      <c r="GS1381" s="28"/>
      <c r="GT1381" s="28"/>
      <c r="GY1381" s="202"/>
      <c r="HA1381" s="28"/>
      <c r="HB1381" s="28"/>
      <c r="HC1381" s="28"/>
      <c r="HH1381" s="202"/>
      <c r="HJ1381" s="28"/>
      <c r="HK1381" s="28"/>
      <c r="HL1381" s="28"/>
      <c r="HQ1381" s="28"/>
      <c r="HR1381" s="28"/>
      <c r="HS1381" s="28"/>
      <c r="HT1381" s="28"/>
      <c r="HU1381" s="28"/>
      <c r="HV1381" s="28"/>
      <c r="HW1381" s="28"/>
      <c r="HX1381" s="28"/>
      <c r="HY1381" s="28"/>
      <c r="HZ1381" s="28"/>
      <c r="IA1381" s="28"/>
      <c r="IB1381" s="28"/>
      <c r="IC1381" s="28"/>
      <c r="ID1381" s="28"/>
      <c r="IE1381" s="28"/>
      <c r="IF1381" s="28"/>
      <c r="IG1381" s="28"/>
      <c r="IH1381" s="28"/>
      <c r="II1381" s="28"/>
      <c r="IJ1381" s="28"/>
      <c r="IK1381" s="28"/>
      <c r="IL1381" s="28"/>
      <c r="IM1381" s="28"/>
      <c r="IN1381" s="28"/>
      <c r="IO1381" s="28"/>
      <c r="IP1381" s="28"/>
      <c r="IQ1381" s="28"/>
      <c r="IR1381" s="28"/>
      <c r="IS1381" s="28"/>
      <c r="IT1381" s="28"/>
      <c r="IU1381" s="28"/>
      <c r="IV1381" s="28"/>
    </row>
    <row r="1382" spans="1:256" s="54" customFormat="1" ht="18">
      <c r="A1382" s="364" t="s">
        <v>511</v>
      </c>
      <c r="B1382" s="292"/>
      <c r="C1382" s="292"/>
      <c r="D1382" s="54" t="s">
        <v>131</v>
      </c>
      <c r="E1382" s="54">
        <f t="shared" si="27"/>
        <v>3</v>
      </c>
      <c r="F1382" s="305">
        <f t="shared" si="28"/>
        <v>4</v>
      </c>
      <c r="H1382" s="239"/>
      <c r="I1382" s="28">
        <v>4</v>
      </c>
      <c r="J1382" s="28"/>
      <c r="K1382" s="28"/>
      <c r="L1382" s="28"/>
      <c r="M1382" s="239"/>
      <c r="N1382" s="28"/>
      <c r="R1382" s="202"/>
      <c r="T1382" s="28"/>
      <c r="U1382" s="28"/>
      <c r="V1382" s="28"/>
      <c r="AA1382" s="202"/>
      <c r="AC1382" s="28"/>
      <c r="AD1382" s="28"/>
      <c r="AE1382" s="28"/>
      <c r="AJ1382" s="202"/>
      <c r="AL1382" s="28"/>
      <c r="AM1382" s="28"/>
      <c r="AN1382" s="28"/>
      <c r="AS1382" s="202"/>
      <c r="AU1382" s="28"/>
      <c r="AV1382" s="28"/>
      <c r="AW1382" s="28"/>
      <c r="BB1382" s="202"/>
      <c r="BD1382" s="28"/>
      <c r="BE1382" s="28"/>
      <c r="BF1382" s="28"/>
      <c r="BK1382" s="202"/>
      <c r="BM1382" s="28"/>
      <c r="BN1382" s="28"/>
      <c r="BO1382" s="28"/>
      <c r="BT1382" s="202"/>
      <c r="BV1382" s="28"/>
      <c r="BW1382" s="28"/>
      <c r="BX1382" s="28"/>
      <c r="CC1382" s="202"/>
      <c r="CE1382" s="28"/>
      <c r="CF1382" s="28"/>
      <c r="CG1382" s="28"/>
      <c r="CL1382" s="202"/>
      <c r="CN1382" s="28"/>
      <c r="CO1382" s="28"/>
      <c r="CP1382" s="28"/>
      <c r="CU1382" s="202"/>
      <c r="CW1382" s="28"/>
      <c r="CX1382" s="28"/>
      <c r="CY1382" s="28"/>
      <c r="DD1382" s="202"/>
      <c r="DF1382" s="28"/>
      <c r="DG1382" s="28"/>
      <c r="DH1382" s="28"/>
      <c r="DM1382" s="202"/>
      <c r="DO1382" s="28"/>
      <c r="DP1382" s="28"/>
      <c r="DQ1382" s="28"/>
      <c r="DV1382" s="202"/>
      <c r="DX1382" s="28"/>
      <c r="DY1382" s="28"/>
      <c r="DZ1382" s="28"/>
      <c r="EE1382" s="202"/>
      <c r="EG1382" s="28"/>
      <c r="EH1382" s="28"/>
      <c r="EI1382" s="28"/>
      <c r="EN1382" s="202"/>
      <c r="EP1382" s="28"/>
      <c r="EQ1382" s="28"/>
      <c r="ER1382" s="28"/>
      <c r="EW1382" s="202"/>
      <c r="EY1382" s="28"/>
      <c r="EZ1382" s="28"/>
      <c r="FA1382" s="28"/>
      <c r="FF1382" s="202"/>
      <c r="FH1382" s="28"/>
      <c r="FI1382" s="28"/>
      <c r="FJ1382" s="28"/>
      <c r="FO1382" s="202"/>
      <c r="FQ1382" s="28"/>
      <c r="FR1382" s="28"/>
      <c r="FS1382" s="28"/>
      <c r="FX1382" s="202"/>
      <c r="FZ1382" s="28"/>
      <c r="GA1382" s="28"/>
      <c r="GB1382" s="28"/>
      <c r="GG1382" s="202"/>
      <c r="GI1382" s="28"/>
      <c r="GJ1382" s="28"/>
      <c r="GK1382" s="28"/>
      <c r="GP1382" s="202"/>
      <c r="GR1382" s="28"/>
      <c r="GS1382" s="28"/>
      <c r="GT1382" s="28"/>
      <c r="GY1382" s="202"/>
      <c r="HA1382" s="28"/>
      <c r="HB1382" s="28"/>
      <c r="HC1382" s="28"/>
      <c r="HH1382" s="202"/>
      <c r="HJ1382" s="28"/>
      <c r="HK1382" s="28"/>
      <c r="HL1382" s="28"/>
      <c r="HQ1382" s="28"/>
      <c r="HR1382" s="28"/>
      <c r="HS1382" s="28"/>
      <c r="HT1382" s="28"/>
      <c r="HU1382" s="28"/>
      <c r="HV1382" s="28"/>
      <c r="HW1382" s="28"/>
      <c r="HX1382" s="28"/>
      <c r="HY1382" s="28"/>
      <c r="HZ1382" s="28"/>
      <c r="IA1382" s="28"/>
      <c r="IB1382" s="28"/>
      <c r="IC1382" s="28"/>
      <c r="ID1382" s="28"/>
      <c r="IE1382" s="28"/>
      <c r="IF1382" s="28"/>
      <c r="IG1382" s="28"/>
      <c r="IH1382" s="28"/>
      <c r="II1382" s="28"/>
      <c r="IJ1382" s="28"/>
      <c r="IK1382" s="28"/>
      <c r="IL1382" s="28"/>
      <c r="IM1382" s="28"/>
      <c r="IN1382" s="28"/>
      <c r="IO1382" s="28"/>
      <c r="IP1382" s="28"/>
      <c r="IQ1382" s="28"/>
      <c r="IR1382" s="28"/>
      <c r="IS1382" s="28"/>
      <c r="IT1382" s="28"/>
      <c r="IU1382" s="28"/>
      <c r="IV1382" s="28"/>
    </row>
    <row r="1383" spans="1:256" s="54" customFormat="1" ht="18">
      <c r="A1383" s="364" t="s">
        <v>2469</v>
      </c>
      <c r="B1383" s="28"/>
      <c r="C1383" s="292"/>
      <c r="D1383" s="365" t="s">
        <v>129</v>
      </c>
      <c r="E1383" s="54">
        <f t="shared" si="27"/>
        <v>1</v>
      </c>
      <c r="F1383" s="305">
        <f t="shared" si="28"/>
        <v>0</v>
      </c>
      <c r="H1383" s="239"/>
      <c r="I1383" s="28"/>
      <c r="J1383" s="28"/>
      <c r="K1383" s="28"/>
      <c r="L1383" s="28"/>
      <c r="M1383" s="239"/>
      <c r="N1383" s="28"/>
      <c r="R1383" s="202"/>
      <c r="T1383" s="28"/>
      <c r="U1383" s="28"/>
      <c r="V1383" s="28"/>
      <c r="AA1383" s="202"/>
      <c r="AC1383" s="28"/>
      <c r="AD1383" s="28"/>
      <c r="AE1383" s="28"/>
      <c r="AJ1383" s="202"/>
      <c r="AL1383" s="28"/>
      <c r="AM1383" s="28"/>
      <c r="AN1383" s="28"/>
      <c r="AS1383" s="202"/>
      <c r="AU1383" s="28"/>
      <c r="AV1383" s="28"/>
      <c r="AW1383" s="28"/>
      <c r="BB1383" s="202"/>
      <c r="BD1383" s="28"/>
      <c r="BE1383" s="28"/>
      <c r="BF1383" s="28"/>
      <c r="BK1383" s="202"/>
      <c r="BM1383" s="28"/>
      <c r="BN1383" s="28"/>
      <c r="BO1383" s="28"/>
      <c r="BT1383" s="202"/>
      <c r="BV1383" s="28"/>
      <c r="BW1383" s="28"/>
      <c r="BX1383" s="28"/>
      <c r="CC1383" s="202"/>
      <c r="CE1383" s="28"/>
      <c r="CF1383" s="28"/>
      <c r="CG1383" s="28"/>
      <c r="CL1383" s="202"/>
      <c r="CN1383" s="28"/>
      <c r="CO1383" s="28"/>
      <c r="CP1383" s="28"/>
      <c r="CU1383" s="202"/>
      <c r="CW1383" s="28"/>
      <c r="CX1383" s="28"/>
      <c r="CY1383" s="28"/>
      <c r="DD1383" s="202"/>
      <c r="DF1383" s="28"/>
      <c r="DG1383" s="28"/>
      <c r="DH1383" s="28"/>
      <c r="DM1383" s="202"/>
      <c r="DO1383" s="28"/>
      <c r="DP1383" s="28"/>
      <c r="DQ1383" s="28"/>
      <c r="DV1383" s="202"/>
      <c r="DX1383" s="28"/>
      <c r="DY1383" s="28"/>
      <c r="DZ1383" s="28"/>
      <c r="EE1383" s="202"/>
      <c r="EG1383" s="28"/>
      <c r="EH1383" s="28"/>
      <c r="EI1383" s="28"/>
      <c r="EN1383" s="202"/>
      <c r="EP1383" s="28"/>
      <c r="EQ1383" s="28"/>
      <c r="ER1383" s="28"/>
      <c r="EW1383" s="202"/>
      <c r="EY1383" s="28"/>
      <c r="EZ1383" s="28"/>
      <c r="FA1383" s="28"/>
      <c r="FF1383" s="202"/>
      <c r="FH1383" s="28"/>
      <c r="FI1383" s="28"/>
      <c r="FJ1383" s="28"/>
      <c r="FO1383" s="202"/>
      <c r="FQ1383" s="28"/>
      <c r="FR1383" s="28"/>
      <c r="FS1383" s="28"/>
      <c r="FX1383" s="202"/>
      <c r="FZ1383" s="28"/>
      <c r="GA1383" s="28"/>
      <c r="GB1383" s="28"/>
      <c r="GG1383" s="202"/>
      <c r="GI1383" s="28"/>
      <c r="GJ1383" s="28"/>
      <c r="GK1383" s="28"/>
      <c r="GP1383" s="202"/>
      <c r="GR1383" s="28"/>
      <c r="GS1383" s="28"/>
      <c r="GT1383" s="28"/>
      <c r="GY1383" s="202"/>
      <c r="HA1383" s="28"/>
      <c r="HB1383" s="28"/>
      <c r="HC1383" s="28"/>
      <c r="HH1383" s="202"/>
      <c r="HJ1383" s="28"/>
      <c r="HK1383" s="28"/>
      <c r="HL1383" s="28"/>
      <c r="HQ1383" s="28"/>
      <c r="HR1383" s="28"/>
      <c r="HS1383" s="28"/>
      <c r="HT1383" s="28"/>
      <c r="HU1383" s="28"/>
      <c r="HV1383" s="28"/>
      <c r="HW1383" s="28"/>
      <c r="HX1383" s="28"/>
      <c r="HY1383" s="28"/>
      <c r="HZ1383" s="28"/>
      <c r="IA1383" s="28"/>
      <c r="IB1383" s="28"/>
      <c r="IC1383" s="28"/>
      <c r="ID1383" s="28"/>
      <c r="IE1383" s="28"/>
      <c r="IF1383" s="28"/>
      <c r="IG1383" s="28"/>
      <c r="IH1383" s="28"/>
      <c r="II1383" s="28"/>
      <c r="IJ1383" s="28"/>
      <c r="IK1383" s="28"/>
      <c r="IL1383" s="28"/>
      <c r="IM1383" s="28"/>
      <c r="IN1383" s="28"/>
      <c r="IO1383" s="28"/>
      <c r="IP1383" s="28"/>
      <c r="IQ1383" s="28"/>
      <c r="IR1383" s="28"/>
      <c r="IS1383" s="28"/>
      <c r="IT1383" s="28"/>
      <c r="IU1383" s="28"/>
      <c r="IV1383" s="28"/>
    </row>
    <row r="1384" spans="1:256" s="54" customFormat="1" ht="18">
      <c r="A1384" s="364" t="s">
        <v>1905</v>
      </c>
      <c r="B1384" s="28"/>
      <c r="C1384" s="292"/>
      <c r="D1384" s="365" t="s">
        <v>129</v>
      </c>
      <c r="E1384" s="54">
        <f t="shared" si="27"/>
        <v>0</v>
      </c>
      <c r="F1384" s="305">
        <f t="shared" si="28"/>
        <v>0</v>
      </c>
      <c r="H1384" s="239"/>
      <c r="I1384" s="28"/>
      <c r="J1384" s="28"/>
      <c r="K1384" s="28"/>
      <c r="M1384" s="239"/>
      <c r="N1384" s="28"/>
      <c r="R1384" s="202"/>
      <c r="T1384" s="28"/>
      <c r="U1384" s="28"/>
      <c r="V1384" s="28"/>
      <c r="AA1384" s="202"/>
      <c r="AC1384" s="28"/>
      <c r="AD1384" s="28"/>
      <c r="AE1384" s="28"/>
      <c r="AJ1384" s="202"/>
      <c r="AL1384" s="28"/>
      <c r="AM1384" s="28"/>
      <c r="AN1384" s="28"/>
      <c r="AS1384" s="202"/>
      <c r="AU1384" s="28"/>
      <c r="AV1384" s="28"/>
      <c r="AW1384" s="28"/>
      <c r="BB1384" s="202"/>
      <c r="BD1384" s="28"/>
      <c r="BE1384" s="28"/>
      <c r="BF1384" s="28"/>
      <c r="BK1384" s="202"/>
      <c r="BM1384" s="28"/>
      <c r="BN1384" s="28"/>
      <c r="BO1384" s="28"/>
      <c r="BT1384" s="202"/>
      <c r="BV1384" s="28"/>
      <c r="BW1384" s="28"/>
      <c r="BX1384" s="28"/>
      <c r="CC1384" s="202"/>
      <c r="CE1384" s="28"/>
      <c r="CF1384" s="28"/>
      <c r="CG1384" s="28"/>
      <c r="CL1384" s="202"/>
      <c r="CN1384" s="28"/>
      <c r="CO1384" s="28"/>
      <c r="CP1384" s="28"/>
      <c r="CU1384" s="202"/>
      <c r="CW1384" s="28"/>
      <c r="CX1384" s="28"/>
      <c r="CY1384" s="28"/>
      <c r="DD1384" s="202"/>
      <c r="DF1384" s="28"/>
      <c r="DG1384" s="28"/>
      <c r="DH1384" s="28"/>
      <c r="DM1384" s="202"/>
      <c r="DO1384" s="28"/>
      <c r="DP1384" s="28"/>
      <c r="DQ1384" s="28"/>
      <c r="DV1384" s="202"/>
      <c r="DX1384" s="28"/>
      <c r="DY1384" s="28"/>
      <c r="DZ1384" s="28"/>
      <c r="EE1384" s="202"/>
      <c r="EG1384" s="28"/>
      <c r="EH1384" s="28"/>
      <c r="EI1384" s="28"/>
      <c r="EN1384" s="202"/>
      <c r="EP1384" s="28"/>
      <c r="EQ1384" s="28"/>
      <c r="ER1384" s="28"/>
      <c r="EW1384" s="202"/>
      <c r="EY1384" s="28"/>
      <c r="EZ1384" s="28"/>
      <c r="FA1384" s="28"/>
      <c r="FF1384" s="202"/>
      <c r="FH1384" s="28"/>
      <c r="FI1384" s="28"/>
      <c r="FJ1384" s="28"/>
      <c r="FO1384" s="202"/>
      <c r="FQ1384" s="28"/>
      <c r="FR1384" s="28"/>
      <c r="FS1384" s="28"/>
      <c r="FX1384" s="202"/>
      <c r="FZ1384" s="28"/>
      <c r="GA1384" s="28"/>
      <c r="GB1384" s="28"/>
      <c r="GG1384" s="202"/>
      <c r="GI1384" s="28"/>
      <c r="GJ1384" s="28"/>
      <c r="GK1384" s="28"/>
      <c r="GP1384" s="202"/>
      <c r="GR1384" s="28"/>
      <c r="GS1384" s="28"/>
      <c r="GT1384" s="28"/>
      <c r="GY1384" s="202"/>
      <c r="HA1384" s="28"/>
      <c r="HB1384" s="28"/>
      <c r="HC1384" s="28"/>
      <c r="HH1384" s="202"/>
      <c r="HJ1384" s="28"/>
      <c r="HK1384" s="28"/>
      <c r="HL1384" s="28"/>
      <c r="HQ1384" s="28"/>
      <c r="HR1384" s="28"/>
      <c r="HS1384" s="28"/>
      <c r="HT1384" s="28"/>
      <c r="HU1384" s="28"/>
      <c r="HV1384" s="28"/>
      <c r="HW1384" s="28"/>
      <c r="HX1384" s="28"/>
      <c r="HY1384" s="28"/>
      <c r="HZ1384" s="28"/>
      <c r="IA1384" s="28"/>
      <c r="IB1384" s="28"/>
      <c r="IC1384" s="28"/>
      <c r="ID1384" s="28"/>
      <c r="IE1384" s="28"/>
      <c r="IF1384" s="28"/>
      <c r="IG1384" s="28"/>
      <c r="IH1384" s="28"/>
      <c r="II1384" s="28"/>
      <c r="IJ1384" s="28"/>
      <c r="IK1384" s="28"/>
      <c r="IL1384" s="28"/>
      <c r="IM1384" s="28"/>
      <c r="IN1384" s="28"/>
      <c r="IO1384" s="28"/>
      <c r="IP1384" s="28"/>
      <c r="IQ1384" s="28"/>
      <c r="IR1384" s="28"/>
      <c r="IS1384" s="28"/>
      <c r="IT1384" s="28"/>
      <c r="IU1384" s="28"/>
      <c r="IV1384" s="28"/>
    </row>
    <row r="1385" spans="1:256" s="54" customFormat="1" ht="18">
      <c r="A1385" s="364" t="s">
        <v>2470</v>
      </c>
      <c r="B1385" s="28"/>
      <c r="C1385" s="292"/>
      <c r="D1385" s="365" t="s">
        <v>129</v>
      </c>
      <c r="E1385" s="54">
        <f t="shared" si="27"/>
        <v>0</v>
      </c>
      <c r="F1385" s="305">
        <f t="shared" si="28"/>
        <v>3</v>
      </c>
      <c r="H1385" s="239"/>
      <c r="I1385" s="28"/>
      <c r="J1385" s="28">
        <v>3</v>
      </c>
      <c r="K1385" s="28"/>
      <c r="M1385" s="239"/>
      <c r="N1385" s="28"/>
      <c r="R1385" s="202"/>
      <c r="T1385" s="28"/>
      <c r="U1385" s="28"/>
      <c r="V1385" s="28"/>
      <c r="AA1385" s="202"/>
      <c r="AC1385" s="28"/>
      <c r="AD1385" s="28"/>
      <c r="AE1385" s="28"/>
      <c r="AJ1385" s="202"/>
      <c r="AL1385" s="28"/>
      <c r="AM1385" s="28"/>
      <c r="AN1385" s="28"/>
      <c r="AS1385" s="202"/>
      <c r="AU1385" s="28"/>
      <c r="AV1385" s="28"/>
      <c r="AW1385" s="28"/>
      <c r="BB1385" s="202"/>
      <c r="BD1385" s="28"/>
      <c r="BE1385" s="28"/>
      <c r="BF1385" s="28"/>
      <c r="BK1385" s="202"/>
      <c r="BM1385" s="28"/>
      <c r="BN1385" s="28"/>
      <c r="BO1385" s="28"/>
      <c r="BT1385" s="202"/>
      <c r="BV1385" s="28"/>
      <c r="BW1385" s="28"/>
      <c r="BX1385" s="28"/>
      <c r="CC1385" s="202"/>
      <c r="CE1385" s="28"/>
      <c r="CF1385" s="28"/>
      <c r="CG1385" s="28"/>
      <c r="CL1385" s="202"/>
      <c r="CN1385" s="28"/>
      <c r="CO1385" s="28"/>
      <c r="CP1385" s="28"/>
      <c r="CU1385" s="202"/>
      <c r="CW1385" s="28"/>
      <c r="CX1385" s="28"/>
      <c r="CY1385" s="28"/>
      <c r="DD1385" s="202"/>
      <c r="DF1385" s="28"/>
      <c r="DG1385" s="28"/>
      <c r="DH1385" s="28"/>
      <c r="DM1385" s="202"/>
      <c r="DO1385" s="28"/>
      <c r="DP1385" s="28"/>
      <c r="DQ1385" s="28"/>
      <c r="DV1385" s="202"/>
      <c r="DX1385" s="28"/>
      <c r="DY1385" s="28"/>
      <c r="DZ1385" s="28"/>
      <c r="EE1385" s="202"/>
      <c r="EG1385" s="28"/>
      <c r="EH1385" s="28"/>
      <c r="EI1385" s="28"/>
      <c r="EN1385" s="202"/>
      <c r="EP1385" s="28"/>
      <c r="EQ1385" s="28"/>
      <c r="ER1385" s="28"/>
      <c r="EW1385" s="202"/>
      <c r="EY1385" s="28"/>
      <c r="EZ1385" s="28"/>
      <c r="FA1385" s="28"/>
      <c r="FF1385" s="202"/>
      <c r="FH1385" s="28"/>
      <c r="FI1385" s="28"/>
      <c r="FJ1385" s="28"/>
      <c r="FO1385" s="202"/>
      <c r="FQ1385" s="28"/>
      <c r="FR1385" s="28"/>
      <c r="FS1385" s="28"/>
      <c r="FX1385" s="202"/>
      <c r="FZ1385" s="28"/>
      <c r="GA1385" s="28"/>
      <c r="GB1385" s="28"/>
      <c r="GG1385" s="202"/>
      <c r="GI1385" s="28"/>
      <c r="GJ1385" s="28"/>
      <c r="GK1385" s="28"/>
      <c r="GP1385" s="202"/>
      <c r="GR1385" s="28"/>
      <c r="GS1385" s="28"/>
      <c r="GT1385" s="28"/>
      <c r="GY1385" s="202"/>
      <c r="HA1385" s="28"/>
      <c r="HB1385" s="28"/>
      <c r="HC1385" s="28"/>
      <c r="HH1385" s="202"/>
      <c r="HJ1385" s="28"/>
      <c r="HK1385" s="28"/>
      <c r="HL1385" s="28"/>
      <c r="HQ1385" s="28"/>
      <c r="HR1385" s="28"/>
      <c r="HS1385" s="28"/>
      <c r="HT1385" s="28"/>
      <c r="HU1385" s="28"/>
      <c r="HV1385" s="28"/>
      <c r="HW1385" s="28"/>
      <c r="HX1385" s="28"/>
      <c r="HY1385" s="28"/>
      <c r="HZ1385" s="28"/>
      <c r="IA1385" s="28"/>
      <c r="IB1385" s="28"/>
      <c r="IC1385" s="28"/>
      <c r="ID1385" s="28"/>
      <c r="IE1385" s="28"/>
      <c r="IF1385" s="28"/>
      <c r="IG1385" s="28"/>
      <c r="IH1385" s="28"/>
      <c r="II1385" s="28"/>
      <c r="IJ1385" s="28"/>
      <c r="IK1385" s="28"/>
      <c r="IL1385" s="28"/>
      <c r="IM1385" s="28"/>
      <c r="IN1385" s="28"/>
      <c r="IO1385" s="28"/>
      <c r="IP1385" s="28"/>
      <c r="IQ1385" s="28"/>
      <c r="IR1385" s="28"/>
      <c r="IS1385" s="28"/>
      <c r="IT1385" s="28"/>
      <c r="IU1385" s="28"/>
      <c r="IV1385" s="28"/>
    </row>
    <row r="1386" spans="1:256" s="54" customFormat="1" ht="18">
      <c r="A1386" s="364" t="s">
        <v>1311</v>
      </c>
      <c r="B1386" s="28"/>
      <c r="C1386" s="292"/>
      <c r="D1386" s="365" t="s">
        <v>129</v>
      </c>
      <c r="E1386" s="54">
        <f t="shared" si="27"/>
        <v>1</v>
      </c>
      <c r="F1386" s="305">
        <f t="shared" si="28"/>
        <v>0</v>
      </c>
      <c r="H1386" s="239"/>
      <c r="I1386" s="28"/>
      <c r="J1386" s="28"/>
      <c r="K1386" s="28"/>
      <c r="M1386" s="239"/>
      <c r="N1386" s="28"/>
      <c r="R1386" s="202"/>
      <c r="T1386" s="28"/>
      <c r="U1386" s="28"/>
      <c r="V1386" s="28"/>
      <c r="AA1386" s="202"/>
      <c r="AC1386" s="28"/>
      <c r="AD1386" s="28"/>
      <c r="AE1386" s="28"/>
      <c r="AJ1386" s="202"/>
      <c r="AL1386" s="28"/>
      <c r="AM1386" s="28"/>
      <c r="AN1386" s="28"/>
      <c r="AS1386" s="202"/>
      <c r="AU1386" s="28"/>
      <c r="AV1386" s="28"/>
      <c r="AW1386" s="28"/>
      <c r="BB1386" s="202"/>
      <c r="BD1386" s="28"/>
      <c r="BE1386" s="28"/>
      <c r="BF1386" s="28"/>
      <c r="BK1386" s="202"/>
      <c r="BM1386" s="28"/>
      <c r="BN1386" s="28"/>
      <c r="BO1386" s="28"/>
      <c r="BT1386" s="202"/>
      <c r="BV1386" s="28"/>
      <c r="BW1386" s="28"/>
      <c r="BX1386" s="28"/>
      <c r="CC1386" s="202"/>
      <c r="CE1386" s="28"/>
      <c r="CF1386" s="28"/>
      <c r="CG1386" s="28"/>
      <c r="CL1386" s="202"/>
      <c r="CN1386" s="28"/>
      <c r="CO1386" s="28"/>
      <c r="CP1386" s="28"/>
      <c r="CU1386" s="202"/>
      <c r="CW1386" s="28"/>
      <c r="CX1386" s="28"/>
      <c r="CY1386" s="28"/>
      <c r="DD1386" s="202"/>
      <c r="DF1386" s="28"/>
      <c r="DG1386" s="28"/>
      <c r="DH1386" s="28"/>
      <c r="DM1386" s="202"/>
      <c r="DO1386" s="28"/>
      <c r="DP1386" s="28"/>
      <c r="DQ1386" s="28"/>
      <c r="DV1386" s="202"/>
      <c r="DX1386" s="28"/>
      <c r="DY1386" s="28"/>
      <c r="DZ1386" s="28"/>
      <c r="EE1386" s="202"/>
      <c r="EG1386" s="28"/>
      <c r="EH1386" s="28"/>
      <c r="EI1386" s="28"/>
      <c r="EN1386" s="202"/>
      <c r="EP1386" s="28"/>
      <c r="EQ1386" s="28"/>
      <c r="ER1386" s="28"/>
      <c r="EW1386" s="202"/>
      <c r="EY1386" s="28"/>
      <c r="EZ1386" s="28"/>
      <c r="FA1386" s="28"/>
      <c r="FF1386" s="202"/>
      <c r="FH1386" s="28"/>
      <c r="FI1386" s="28"/>
      <c r="FJ1386" s="28"/>
      <c r="FO1386" s="202"/>
      <c r="FQ1386" s="28"/>
      <c r="FR1386" s="28"/>
      <c r="FS1386" s="28"/>
      <c r="FX1386" s="202"/>
      <c r="FZ1386" s="28"/>
      <c r="GA1386" s="28"/>
      <c r="GB1386" s="28"/>
      <c r="GG1386" s="202"/>
      <c r="GI1386" s="28"/>
      <c r="GJ1386" s="28"/>
      <c r="GK1386" s="28"/>
      <c r="GP1386" s="202"/>
      <c r="GR1386" s="28"/>
      <c r="GS1386" s="28"/>
      <c r="GT1386" s="28"/>
      <c r="GY1386" s="202"/>
      <c r="HA1386" s="28"/>
      <c r="HB1386" s="28"/>
      <c r="HC1386" s="28"/>
      <c r="HH1386" s="202"/>
      <c r="HJ1386" s="28"/>
      <c r="HK1386" s="28"/>
      <c r="HL1386" s="28"/>
      <c r="HQ1386" s="28"/>
      <c r="HR1386" s="28"/>
      <c r="HS1386" s="28"/>
      <c r="HT1386" s="28"/>
      <c r="HU1386" s="28"/>
      <c r="HV1386" s="28"/>
      <c r="HW1386" s="28"/>
      <c r="HX1386" s="28"/>
      <c r="HY1386" s="28"/>
      <c r="HZ1386" s="28"/>
      <c r="IA1386" s="28"/>
      <c r="IB1386" s="28"/>
      <c r="IC1386" s="28"/>
      <c r="ID1386" s="28"/>
      <c r="IE1386" s="28"/>
      <c r="IF1386" s="28"/>
      <c r="IG1386" s="28"/>
      <c r="IH1386" s="28"/>
      <c r="II1386" s="28"/>
      <c r="IJ1386" s="28"/>
      <c r="IK1386" s="28"/>
      <c r="IL1386" s="28"/>
      <c r="IM1386" s="28"/>
      <c r="IN1386" s="28"/>
      <c r="IO1386" s="28"/>
      <c r="IP1386" s="28"/>
      <c r="IQ1386" s="28"/>
      <c r="IR1386" s="28"/>
      <c r="IS1386" s="28"/>
      <c r="IT1386" s="28"/>
      <c r="IU1386" s="28"/>
      <c r="IV1386" s="28"/>
    </row>
    <row r="1387" spans="1:256" s="54" customFormat="1" ht="18">
      <c r="A1387" s="364" t="s">
        <v>696</v>
      </c>
      <c r="B1387" s="292"/>
      <c r="C1387" s="292"/>
      <c r="D1387" s="54" t="s">
        <v>132</v>
      </c>
      <c r="E1387" s="54">
        <f t="shared" si="27"/>
        <v>1</v>
      </c>
      <c r="F1387" s="305">
        <f t="shared" si="28"/>
        <v>15</v>
      </c>
      <c r="H1387" s="28"/>
      <c r="I1387" s="28">
        <v>13</v>
      </c>
      <c r="J1387" s="28">
        <v>2</v>
      </c>
      <c r="K1387" s="28"/>
      <c r="L1387" s="28"/>
      <c r="M1387" s="28"/>
      <c r="N1387" s="28"/>
      <c r="R1387" s="202"/>
      <c r="T1387" s="28"/>
      <c r="U1387" s="28"/>
      <c r="V1387" s="28"/>
      <c r="AA1387" s="202"/>
      <c r="AC1387" s="28"/>
      <c r="AD1387" s="28"/>
      <c r="AE1387" s="28"/>
      <c r="AJ1387" s="202"/>
      <c r="AL1387" s="28"/>
      <c r="AM1387" s="28"/>
      <c r="AN1387" s="28"/>
      <c r="AS1387" s="202"/>
      <c r="AU1387" s="28"/>
      <c r="AV1387" s="28"/>
      <c r="AW1387" s="28"/>
      <c r="BB1387" s="202"/>
      <c r="BD1387" s="28"/>
      <c r="BE1387" s="28"/>
      <c r="BF1387" s="28"/>
      <c r="BK1387" s="202"/>
      <c r="BM1387" s="28"/>
      <c r="BN1387" s="28"/>
      <c r="BO1387" s="28"/>
      <c r="BT1387" s="202"/>
      <c r="BV1387" s="28"/>
      <c r="BW1387" s="28"/>
      <c r="BX1387" s="28"/>
      <c r="CC1387" s="202"/>
      <c r="CE1387" s="28"/>
      <c r="CF1387" s="28"/>
      <c r="CG1387" s="28"/>
      <c r="CL1387" s="202"/>
      <c r="CN1387" s="28"/>
      <c r="CO1387" s="28"/>
      <c r="CP1387" s="28"/>
      <c r="CU1387" s="202"/>
      <c r="CW1387" s="28"/>
      <c r="CX1387" s="28"/>
      <c r="CY1387" s="28"/>
      <c r="DD1387" s="202"/>
      <c r="DF1387" s="28"/>
      <c r="DG1387" s="28"/>
      <c r="DH1387" s="28"/>
      <c r="DM1387" s="202"/>
      <c r="DO1387" s="28"/>
      <c r="DP1387" s="28"/>
      <c r="DQ1387" s="28"/>
      <c r="DV1387" s="202"/>
      <c r="DX1387" s="28"/>
      <c r="DY1387" s="28"/>
      <c r="DZ1387" s="28"/>
      <c r="EE1387" s="202"/>
      <c r="EG1387" s="28"/>
      <c r="EH1387" s="28"/>
      <c r="EI1387" s="28"/>
      <c r="EN1387" s="202"/>
      <c r="EP1387" s="28"/>
      <c r="EQ1387" s="28"/>
      <c r="ER1387" s="28"/>
      <c r="EW1387" s="202"/>
      <c r="EY1387" s="28"/>
      <c r="EZ1387" s="28"/>
      <c r="FA1387" s="28"/>
      <c r="FF1387" s="202"/>
      <c r="FH1387" s="28"/>
      <c r="FI1387" s="28"/>
      <c r="FJ1387" s="28"/>
      <c r="FO1387" s="202"/>
      <c r="FQ1387" s="28"/>
      <c r="FR1387" s="28"/>
      <c r="FS1387" s="28"/>
      <c r="FX1387" s="202"/>
      <c r="FZ1387" s="28"/>
      <c r="GA1387" s="28"/>
      <c r="GB1387" s="28"/>
      <c r="GG1387" s="202"/>
      <c r="GI1387" s="28"/>
      <c r="GJ1387" s="28"/>
      <c r="GK1387" s="28"/>
      <c r="GP1387" s="202"/>
      <c r="GR1387" s="28"/>
      <c r="GS1387" s="28"/>
      <c r="GT1387" s="28"/>
      <c r="GY1387" s="202"/>
      <c r="HA1387" s="28"/>
      <c r="HB1387" s="28"/>
      <c r="HC1387" s="28"/>
      <c r="HH1387" s="202"/>
      <c r="HJ1387" s="28"/>
      <c r="HK1387" s="28"/>
      <c r="HL1387" s="28"/>
      <c r="HQ1387" s="28"/>
      <c r="HR1387" s="28"/>
      <c r="HS1387" s="28"/>
      <c r="HT1387" s="28"/>
      <c r="HU1387" s="28"/>
      <c r="HV1387" s="28"/>
      <c r="HW1387" s="28"/>
      <c r="HX1387" s="28"/>
      <c r="HY1387" s="28"/>
      <c r="HZ1387" s="28"/>
      <c r="IA1387" s="28"/>
      <c r="IB1387" s="28"/>
      <c r="IC1387" s="28"/>
      <c r="ID1387" s="28"/>
      <c r="IE1387" s="28"/>
      <c r="IF1387" s="28"/>
      <c r="IG1387" s="28"/>
      <c r="IH1387" s="28"/>
      <c r="II1387" s="28"/>
      <c r="IJ1387" s="28"/>
      <c r="IK1387" s="28"/>
      <c r="IL1387" s="28"/>
      <c r="IM1387" s="28"/>
      <c r="IN1387" s="28"/>
      <c r="IO1387" s="28"/>
      <c r="IP1387" s="28"/>
      <c r="IQ1387" s="28"/>
      <c r="IR1387" s="28"/>
      <c r="IS1387" s="28"/>
      <c r="IT1387" s="28"/>
      <c r="IU1387" s="28"/>
      <c r="IV1387" s="28"/>
    </row>
    <row r="1388" spans="1:256" s="54" customFormat="1" ht="18">
      <c r="A1388" s="364" t="s">
        <v>967</v>
      </c>
      <c r="B1388" s="28"/>
      <c r="C1388" s="292"/>
      <c r="D1388" s="365" t="s">
        <v>129</v>
      </c>
      <c r="E1388" s="54">
        <f t="shared" si="27"/>
        <v>0</v>
      </c>
      <c r="F1388" s="305">
        <f t="shared" si="28"/>
        <v>11</v>
      </c>
      <c r="H1388" s="239"/>
      <c r="I1388" s="28"/>
      <c r="J1388" s="28">
        <v>1</v>
      </c>
      <c r="K1388" s="28">
        <v>10</v>
      </c>
      <c r="M1388" s="239"/>
      <c r="N1388" s="28"/>
      <c r="R1388" s="202"/>
      <c r="T1388" s="28"/>
      <c r="U1388" s="28"/>
      <c r="V1388" s="28"/>
      <c r="AA1388" s="202"/>
      <c r="AC1388" s="28"/>
      <c r="AD1388" s="28"/>
      <c r="AE1388" s="28"/>
      <c r="AJ1388" s="202"/>
      <c r="AL1388" s="28"/>
      <c r="AM1388" s="28"/>
      <c r="AN1388" s="28"/>
      <c r="AS1388" s="202"/>
      <c r="AU1388" s="28"/>
      <c r="AV1388" s="28"/>
      <c r="AW1388" s="28"/>
      <c r="BB1388" s="202"/>
      <c r="BD1388" s="28"/>
      <c r="BE1388" s="28"/>
      <c r="BF1388" s="28"/>
      <c r="BK1388" s="202"/>
      <c r="BM1388" s="28"/>
      <c r="BN1388" s="28"/>
      <c r="BO1388" s="28"/>
      <c r="BT1388" s="202"/>
      <c r="BV1388" s="28"/>
      <c r="BW1388" s="28"/>
      <c r="BX1388" s="28"/>
      <c r="CC1388" s="202"/>
      <c r="CE1388" s="28"/>
      <c r="CF1388" s="28"/>
      <c r="CG1388" s="28"/>
      <c r="CL1388" s="202"/>
      <c r="CN1388" s="28"/>
      <c r="CO1388" s="28"/>
      <c r="CP1388" s="28"/>
      <c r="CU1388" s="202"/>
      <c r="CW1388" s="28"/>
      <c r="CX1388" s="28"/>
      <c r="CY1388" s="28"/>
      <c r="DD1388" s="202"/>
      <c r="DF1388" s="28"/>
      <c r="DG1388" s="28"/>
      <c r="DH1388" s="28"/>
      <c r="DM1388" s="202"/>
      <c r="DO1388" s="28"/>
      <c r="DP1388" s="28"/>
      <c r="DQ1388" s="28"/>
      <c r="DV1388" s="202"/>
      <c r="DX1388" s="28"/>
      <c r="DY1388" s="28"/>
      <c r="DZ1388" s="28"/>
      <c r="EE1388" s="202"/>
      <c r="EG1388" s="28"/>
      <c r="EH1388" s="28"/>
      <c r="EI1388" s="28"/>
      <c r="EN1388" s="202"/>
      <c r="EP1388" s="28"/>
      <c r="EQ1388" s="28"/>
      <c r="ER1388" s="28"/>
      <c r="EW1388" s="202"/>
      <c r="EY1388" s="28"/>
      <c r="EZ1388" s="28"/>
      <c r="FA1388" s="28"/>
      <c r="FF1388" s="202"/>
      <c r="FH1388" s="28"/>
      <c r="FI1388" s="28"/>
      <c r="FJ1388" s="28"/>
      <c r="FO1388" s="202"/>
      <c r="FQ1388" s="28"/>
      <c r="FR1388" s="28"/>
      <c r="FS1388" s="28"/>
      <c r="FX1388" s="202"/>
      <c r="FZ1388" s="28"/>
      <c r="GA1388" s="28"/>
      <c r="GB1388" s="28"/>
      <c r="GG1388" s="202"/>
      <c r="GI1388" s="28"/>
      <c r="GJ1388" s="28"/>
      <c r="GK1388" s="28"/>
      <c r="GP1388" s="202"/>
      <c r="GR1388" s="28"/>
      <c r="GS1388" s="28"/>
      <c r="GT1388" s="28"/>
      <c r="GY1388" s="202"/>
      <c r="HA1388" s="28"/>
      <c r="HB1388" s="28"/>
      <c r="HC1388" s="28"/>
      <c r="HH1388" s="202"/>
      <c r="HJ1388" s="28"/>
      <c r="HK1388" s="28"/>
      <c r="HL1388" s="28"/>
      <c r="HQ1388" s="28"/>
      <c r="HR1388" s="28"/>
      <c r="HS1388" s="28"/>
      <c r="HT1388" s="28"/>
      <c r="HU1388" s="28"/>
      <c r="HV1388" s="28"/>
      <c r="HW1388" s="28"/>
      <c r="HX1388" s="28"/>
      <c r="HY1388" s="28"/>
      <c r="HZ1388" s="28"/>
      <c r="IA1388" s="28"/>
      <c r="IB1388" s="28"/>
      <c r="IC1388" s="28"/>
      <c r="ID1388" s="28"/>
      <c r="IE1388" s="28"/>
      <c r="IF1388" s="28"/>
      <c r="IG1388" s="28"/>
      <c r="IH1388" s="28"/>
      <c r="II1388" s="28"/>
      <c r="IJ1388" s="28"/>
      <c r="IK1388" s="28"/>
      <c r="IL1388" s="28"/>
      <c r="IM1388" s="28"/>
      <c r="IN1388" s="28"/>
      <c r="IO1388" s="28"/>
      <c r="IP1388" s="28"/>
      <c r="IQ1388" s="28"/>
      <c r="IR1388" s="28"/>
      <c r="IS1388" s="28"/>
      <c r="IT1388" s="28"/>
      <c r="IU1388" s="28"/>
      <c r="IV1388" s="28"/>
    </row>
    <row r="1389" spans="1:256" s="54" customFormat="1" ht="18">
      <c r="A1389" s="364" t="s">
        <v>1439</v>
      </c>
      <c r="B1389" s="292"/>
      <c r="C1389" s="292"/>
      <c r="D1389" s="54" t="s">
        <v>130</v>
      </c>
      <c r="E1389" s="54">
        <f t="shared" si="27"/>
        <v>2</v>
      </c>
      <c r="F1389" s="305">
        <f t="shared" si="28"/>
        <v>80</v>
      </c>
      <c r="H1389" s="28">
        <v>38</v>
      </c>
      <c r="I1389" s="28">
        <v>38</v>
      </c>
      <c r="J1389" s="28">
        <v>4</v>
      </c>
      <c r="K1389" s="28"/>
      <c r="M1389" s="28"/>
      <c r="N1389" s="28"/>
      <c r="R1389" s="202"/>
      <c r="T1389" s="28"/>
      <c r="U1389" s="28"/>
      <c r="V1389" s="28"/>
      <c r="AA1389" s="202"/>
      <c r="AC1389" s="28"/>
      <c r="AD1389" s="28"/>
      <c r="AE1389" s="28"/>
      <c r="AJ1389" s="202"/>
      <c r="AL1389" s="28"/>
      <c r="AM1389" s="28"/>
      <c r="AN1389" s="28"/>
      <c r="AS1389" s="202"/>
      <c r="AU1389" s="28"/>
      <c r="AV1389" s="28"/>
      <c r="AW1389" s="28"/>
      <c r="BB1389" s="202"/>
      <c r="BD1389" s="28"/>
      <c r="BE1389" s="28"/>
      <c r="BF1389" s="28"/>
      <c r="BK1389" s="202"/>
      <c r="BM1389" s="28"/>
      <c r="BN1389" s="28"/>
      <c r="BO1389" s="28"/>
      <c r="BT1389" s="202"/>
      <c r="BV1389" s="28"/>
      <c r="BW1389" s="28"/>
      <c r="BX1389" s="28"/>
      <c r="CC1389" s="202"/>
      <c r="CE1389" s="28"/>
      <c r="CF1389" s="28"/>
      <c r="CG1389" s="28"/>
      <c r="CL1389" s="202"/>
      <c r="CN1389" s="28"/>
      <c r="CO1389" s="28"/>
      <c r="CP1389" s="28"/>
      <c r="CU1389" s="202"/>
      <c r="CW1389" s="28"/>
      <c r="CX1389" s="28"/>
      <c r="CY1389" s="28"/>
      <c r="DD1389" s="202"/>
      <c r="DF1389" s="28"/>
      <c r="DG1389" s="28"/>
      <c r="DH1389" s="28"/>
      <c r="DM1389" s="202"/>
      <c r="DO1389" s="28"/>
      <c r="DP1389" s="28"/>
      <c r="DQ1389" s="28"/>
      <c r="DV1389" s="202"/>
      <c r="DX1389" s="28"/>
      <c r="DY1389" s="28"/>
      <c r="DZ1389" s="28"/>
      <c r="EE1389" s="202"/>
      <c r="EG1389" s="28"/>
      <c r="EH1389" s="28"/>
      <c r="EI1389" s="28"/>
      <c r="EN1389" s="202"/>
      <c r="EP1389" s="28"/>
      <c r="EQ1389" s="28"/>
      <c r="ER1389" s="28"/>
      <c r="EW1389" s="202"/>
      <c r="EY1389" s="28"/>
      <c r="EZ1389" s="28"/>
      <c r="FA1389" s="28"/>
      <c r="FF1389" s="202"/>
      <c r="FH1389" s="28"/>
      <c r="FI1389" s="28"/>
      <c r="FJ1389" s="28"/>
      <c r="FO1389" s="202"/>
      <c r="FQ1389" s="28"/>
      <c r="FR1389" s="28"/>
      <c r="FS1389" s="28"/>
      <c r="FX1389" s="202"/>
      <c r="FZ1389" s="28"/>
      <c r="GA1389" s="28"/>
      <c r="GB1389" s="28"/>
      <c r="GG1389" s="202"/>
      <c r="GI1389" s="28"/>
      <c r="GJ1389" s="28"/>
      <c r="GK1389" s="28"/>
      <c r="GP1389" s="202"/>
      <c r="GR1389" s="28"/>
      <c r="GS1389" s="28"/>
      <c r="GT1389" s="28"/>
      <c r="GY1389" s="202"/>
      <c r="HA1389" s="28"/>
      <c r="HB1389" s="28"/>
      <c r="HC1389" s="28"/>
      <c r="HH1389" s="202"/>
      <c r="HJ1389" s="28"/>
      <c r="HK1389" s="28"/>
      <c r="HL1389" s="28"/>
      <c r="HQ1389" s="28"/>
      <c r="HR1389" s="28"/>
      <c r="HS1389" s="28"/>
      <c r="HT1389" s="28"/>
      <c r="HU1389" s="28"/>
      <c r="HV1389" s="28"/>
      <c r="HW1389" s="28"/>
      <c r="HX1389" s="28"/>
      <c r="HY1389" s="28"/>
      <c r="HZ1389" s="28"/>
      <c r="IA1389" s="28"/>
      <c r="IB1389" s="28"/>
      <c r="IC1389" s="28"/>
      <c r="ID1389" s="28"/>
      <c r="IE1389" s="28"/>
      <c r="IF1389" s="28"/>
      <c r="IG1389" s="28"/>
      <c r="IH1389" s="28"/>
      <c r="II1389" s="28"/>
      <c r="IJ1389" s="28"/>
      <c r="IK1389" s="28"/>
      <c r="IL1389" s="28"/>
      <c r="IM1389" s="28"/>
      <c r="IN1389" s="28"/>
      <c r="IO1389" s="28"/>
      <c r="IP1389" s="28"/>
      <c r="IQ1389" s="28"/>
      <c r="IR1389" s="28"/>
      <c r="IS1389" s="28"/>
      <c r="IT1389" s="28"/>
      <c r="IU1389" s="28"/>
      <c r="IV1389" s="28"/>
    </row>
    <row r="1390" spans="1:256" s="54" customFormat="1" ht="18">
      <c r="A1390" s="364" t="s">
        <v>904</v>
      </c>
      <c r="B1390" s="28"/>
      <c r="C1390" s="292"/>
      <c r="D1390" s="365" t="s">
        <v>129</v>
      </c>
      <c r="E1390" s="54">
        <f t="shared" si="27"/>
        <v>1</v>
      </c>
      <c r="F1390" s="305">
        <f t="shared" si="28"/>
        <v>0</v>
      </c>
      <c r="H1390" s="239"/>
      <c r="I1390" s="28"/>
      <c r="J1390" s="28"/>
      <c r="K1390" s="28"/>
      <c r="M1390" s="239"/>
      <c r="N1390" s="28"/>
      <c r="R1390" s="202"/>
      <c r="T1390" s="28"/>
      <c r="U1390" s="28"/>
      <c r="V1390" s="28"/>
      <c r="AA1390" s="202"/>
      <c r="AC1390" s="28"/>
      <c r="AD1390" s="28"/>
      <c r="AE1390" s="28"/>
      <c r="AJ1390" s="202"/>
      <c r="AL1390" s="28"/>
      <c r="AM1390" s="28"/>
      <c r="AN1390" s="28"/>
      <c r="AS1390" s="202"/>
      <c r="AU1390" s="28"/>
      <c r="AV1390" s="28"/>
      <c r="AW1390" s="28"/>
      <c r="BB1390" s="202"/>
      <c r="BD1390" s="28"/>
      <c r="BE1390" s="28"/>
      <c r="BF1390" s="28"/>
      <c r="BK1390" s="202"/>
      <c r="BM1390" s="28"/>
      <c r="BN1390" s="28"/>
      <c r="BO1390" s="28"/>
      <c r="BT1390" s="202"/>
      <c r="BV1390" s="28"/>
      <c r="BW1390" s="28"/>
      <c r="BX1390" s="28"/>
      <c r="CC1390" s="202"/>
      <c r="CE1390" s="28"/>
      <c r="CF1390" s="28"/>
      <c r="CG1390" s="28"/>
      <c r="CL1390" s="202"/>
      <c r="CN1390" s="28"/>
      <c r="CO1390" s="28"/>
      <c r="CP1390" s="28"/>
      <c r="CU1390" s="202"/>
      <c r="CW1390" s="28"/>
      <c r="CX1390" s="28"/>
      <c r="CY1390" s="28"/>
      <c r="DD1390" s="202"/>
      <c r="DF1390" s="28"/>
      <c r="DG1390" s="28"/>
      <c r="DH1390" s="28"/>
      <c r="DM1390" s="202"/>
      <c r="DO1390" s="28"/>
      <c r="DP1390" s="28"/>
      <c r="DQ1390" s="28"/>
      <c r="DV1390" s="202"/>
      <c r="DX1390" s="28"/>
      <c r="DY1390" s="28"/>
      <c r="DZ1390" s="28"/>
      <c r="EE1390" s="202"/>
      <c r="EG1390" s="28"/>
      <c r="EH1390" s="28"/>
      <c r="EI1390" s="28"/>
      <c r="EN1390" s="202"/>
      <c r="EP1390" s="28"/>
      <c r="EQ1390" s="28"/>
      <c r="ER1390" s="28"/>
      <c r="EW1390" s="202"/>
      <c r="EY1390" s="28"/>
      <c r="EZ1390" s="28"/>
      <c r="FA1390" s="28"/>
      <c r="FF1390" s="202"/>
      <c r="FH1390" s="28"/>
      <c r="FI1390" s="28"/>
      <c r="FJ1390" s="28"/>
      <c r="FO1390" s="202"/>
      <c r="FQ1390" s="28"/>
      <c r="FR1390" s="28"/>
      <c r="FS1390" s="28"/>
      <c r="FX1390" s="202"/>
      <c r="FZ1390" s="28"/>
      <c r="GA1390" s="28"/>
      <c r="GB1390" s="28"/>
      <c r="GG1390" s="202"/>
      <c r="GI1390" s="28"/>
      <c r="GJ1390" s="28"/>
      <c r="GK1390" s="28"/>
      <c r="GP1390" s="202"/>
      <c r="GR1390" s="28"/>
      <c r="GS1390" s="28"/>
      <c r="GT1390" s="28"/>
      <c r="GY1390" s="202"/>
      <c r="HA1390" s="28"/>
      <c r="HB1390" s="28"/>
      <c r="HC1390" s="28"/>
      <c r="HH1390" s="202"/>
      <c r="HJ1390" s="28"/>
      <c r="HK1390" s="28"/>
      <c r="HL1390" s="28"/>
      <c r="HQ1390" s="28"/>
      <c r="HR1390" s="28"/>
      <c r="HS1390" s="28"/>
      <c r="HT1390" s="28"/>
      <c r="HU1390" s="28"/>
      <c r="HV1390" s="28"/>
      <c r="HW1390" s="28"/>
      <c r="HX1390" s="28"/>
      <c r="HY1390" s="28"/>
      <c r="HZ1390" s="28"/>
      <c r="IA1390" s="28"/>
      <c r="IB1390" s="28"/>
      <c r="IC1390" s="28"/>
      <c r="ID1390" s="28"/>
      <c r="IE1390" s="28"/>
      <c r="IF1390" s="28"/>
      <c r="IG1390" s="28"/>
      <c r="IH1390" s="28"/>
      <c r="II1390" s="28"/>
      <c r="IJ1390" s="28"/>
      <c r="IK1390" s="28"/>
      <c r="IL1390" s="28"/>
      <c r="IM1390" s="28"/>
      <c r="IN1390" s="28"/>
      <c r="IO1390" s="28"/>
      <c r="IP1390" s="28"/>
      <c r="IQ1390" s="28"/>
      <c r="IR1390" s="28"/>
      <c r="IS1390" s="28"/>
      <c r="IT1390" s="28"/>
      <c r="IU1390" s="28"/>
      <c r="IV1390" s="28"/>
    </row>
    <row r="1391" spans="1:256" s="54" customFormat="1" ht="18">
      <c r="A1391" s="364" t="s">
        <v>540</v>
      </c>
      <c r="B1391" s="28"/>
      <c r="C1391" s="292"/>
      <c r="D1391" s="54" t="s">
        <v>137</v>
      </c>
      <c r="E1391" s="54">
        <f t="shared" si="27"/>
        <v>2</v>
      </c>
      <c r="F1391" s="305">
        <f t="shared" si="28"/>
        <v>216</v>
      </c>
      <c r="G1391" s="54">
        <v>3</v>
      </c>
      <c r="H1391" s="28">
        <v>170</v>
      </c>
      <c r="I1391" s="28">
        <v>5</v>
      </c>
      <c r="J1391" s="28"/>
      <c r="K1391" s="28">
        <v>38</v>
      </c>
      <c r="M1391" s="28"/>
      <c r="N1391" s="28"/>
      <c r="R1391" s="202"/>
      <c r="T1391" s="28"/>
      <c r="U1391" s="28"/>
      <c r="V1391" s="28"/>
      <c r="AA1391" s="202"/>
      <c r="AC1391" s="28"/>
      <c r="AD1391" s="28"/>
      <c r="AE1391" s="28"/>
      <c r="AJ1391" s="202"/>
      <c r="AL1391" s="28"/>
      <c r="AM1391" s="28"/>
      <c r="AN1391" s="28"/>
      <c r="AS1391" s="202"/>
      <c r="AU1391" s="28"/>
      <c r="AV1391" s="28"/>
      <c r="AW1391" s="28"/>
      <c r="BB1391" s="202"/>
      <c r="BD1391" s="28"/>
      <c r="BE1391" s="28"/>
      <c r="BF1391" s="28"/>
      <c r="BK1391" s="202"/>
      <c r="BM1391" s="28"/>
      <c r="BN1391" s="28"/>
      <c r="BO1391" s="28"/>
      <c r="BT1391" s="202"/>
      <c r="BV1391" s="28"/>
      <c r="BW1391" s="28"/>
      <c r="BX1391" s="28"/>
      <c r="CC1391" s="202"/>
      <c r="CE1391" s="28"/>
      <c r="CF1391" s="28"/>
      <c r="CG1391" s="28"/>
      <c r="CL1391" s="202"/>
      <c r="CN1391" s="28"/>
      <c r="CO1391" s="28"/>
      <c r="CP1391" s="28"/>
      <c r="CU1391" s="202"/>
      <c r="CW1391" s="28"/>
      <c r="CX1391" s="28"/>
      <c r="CY1391" s="28"/>
      <c r="DD1391" s="202"/>
      <c r="DF1391" s="28"/>
      <c r="DG1391" s="28"/>
      <c r="DH1391" s="28"/>
      <c r="DM1391" s="202"/>
      <c r="DO1391" s="28"/>
      <c r="DP1391" s="28"/>
      <c r="DQ1391" s="28"/>
      <c r="DV1391" s="202"/>
      <c r="DX1391" s="28"/>
      <c r="DY1391" s="28"/>
      <c r="DZ1391" s="28"/>
      <c r="EE1391" s="202"/>
      <c r="EG1391" s="28"/>
      <c r="EH1391" s="28"/>
      <c r="EI1391" s="28"/>
      <c r="EN1391" s="202"/>
      <c r="EP1391" s="28"/>
      <c r="EQ1391" s="28"/>
      <c r="ER1391" s="28"/>
      <c r="EW1391" s="202"/>
      <c r="EY1391" s="28"/>
      <c r="EZ1391" s="28"/>
      <c r="FA1391" s="28"/>
      <c r="FF1391" s="202"/>
      <c r="FH1391" s="28"/>
      <c r="FI1391" s="28"/>
      <c r="FJ1391" s="28"/>
      <c r="FO1391" s="202"/>
      <c r="FQ1391" s="28"/>
      <c r="FR1391" s="28"/>
      <c r="FS1391" s="28"/>
      <c r="FX1391" s="202"/>
      <c r="FZ1391" s="28"/>
      <c r="GA1391" s="28"/>
      <c r="GB1391" s="28"/>
      <c r="GG1391" s="202"/>
      <c r="GI1391" s="28"/>
      <c r="GJ1391" s="28"/>
      <c r="GK1391" s="28"/>
      <c r="GP1391" s="202"/>
      <c r="GR1391" s="28"/>
      <c r="GS1391" s="28"/>
      <c r="GT1391" s="28"/>
      <c r="GY1391" s="202"/>
      <c r="HA1391" s="28"/>
      <c r="HB1391" s="28"/>
      <c r="HC1391" s="28"/>
      <c r="HH1391" s="202"/>
      <c r="HJ1391" s="28"/>
      <c r="HK1391" s="28"/>
      <c r="HL1391" s="28"/>
      <c r="HQ1391" s="28"/>
      <c r="HR1391" s="28"/>
      <c r="HS1391" s="28"/>
      <c r="HT1391" s="28"/>
      <c r="HU1391" s="28"/>
      <c r="HV1391" s="28"/>
      <c r="HW1391" s="28"/>
      <c r="HX1391" s="28"/>
      <c r="HY1391" s="28"/>
      <c r="HZ1391" s="28"/>
      <c r="IA1391" s="28"/>
      <c r="IB1391" s="28"/>
      <c r="IC1391" s="28"/>
      <c r="ID1391" s="28"/>
      <c r="IE1391" s="28"/>
      <c r="IF1391" s="28"/>
      <c r="IG1391" s="28"/>
      <c r="IH1391" s="28"/>
      <c r="II1391" s="28"/>
      <c r="IJ1391" s="28"/>
      <c r="IK1391" s="28"/>
      <c r="IL1391" s="28"/>
      <c r="IM1391" s="28"/>
      <c r="IN1391" s="28"/>
      <c r="IO1391" s="28"/>
      <c r="IP1391" s="28"/>
      <c r="IQ1391" s="28"/>
      <c r="IR1391" s="28"/>
      <c r="IS1391" s="28"/>
      <c r="IT1391" s="28"/>
      <c r="IU1391" s="28"/>
      <c r="IV1391" s="28"/>
    </row>
    <row r="1392" spans="1:256" s="54" customFormat="1" ht="18">
      <c r="A1392" s="364" t="s">
        <v>486</v>
      </c>
      <c r="B1392" s="292"/>
      <c r="C1392" s="292"/>
      <c r="D1392" s="54" t="s">
        <v>133</v>
      </c>
      <c r="E1392" s="54">
        <f t="shared" si="27"/>
        <v>15</v>
      </c>
      <c r="F1392" s="305">
        <f t="shared" si="28"/>
        <v>241</v>
      </c>
      <c r="H1392" s="28">
        <v>97</v>
      </c>
      <c r="I1392" s="28">
        <v>78</v>
      </c>
      <c r="J1392" s="28">
        <v>66</v>
      </c>
      <c r="K1392" s="28"/>
      <c r="M1392" s="28"/>
      <c r="N1392" s="28"/>
      <c r="R1392" s="202"/>
      <c r="T1392" s="28"/>
      <c r="U1392" s="28"/>
      <c r="V1392" s="28"/>
      <c r="AA1392" s="202"/>
      <c r="AC1392" s="28"/>
      <c r="AD1392" s="28"/>
      <c r="AE1392" s="28"/>
      <c r="AJ1392" s="202"/>
      <c r="AL1392" s="28"/>
      <c r="AM1392" s="28"/>
      <c r="AN1392" s="28"/>
      <c r="AS1392" s="202"/>
      <c r="AU1392" s="28"/>
      <c r="AV1392" s="28"/>
      <c r="AW1392" s="28"/>
      <c r="BB1392" s="202"/>
      <c r="BD1392" s="28"/>
      <c r="BE1392" s="28"/>
      <c r="BF1392" s="28"/>
      <c r="BK1392" s="202"/>
      <c r="BM1392" s="28"/>
      <c r="BN1392" s="28"/>
      <c r="BO1392" s="28"/>
      <c r="BT1392" s="202"/>
      <c r="BV1392" s="28"/>
      <c r="BW1392" s="28"/>
      <c r="BX1392" s="28"/>
      <c r="CC1392" s="202"/>
      <c r="CE1392" s="28"/>
      <c r="CF1392" s="28"/>
      <c r="CG1392" s="28"/>
      <c r="CL1392" s="202"/>
      <c r="CN1392" s="28"/>
      <c r="CO1392" s="28"/>
      <c r="CP1392" s="28"/>
      <c r="CU1392" s="202"/>
      <c r="CW1392" s="28"/>
      <c r="CX1392" s="28"/>
      <c r="CY1392" s="28"/>
      <c r="DD1392" s="202"/>
      <c r="DF1392" s="28"/>
      <c r="DG1392" s="28"/>
      <c r="DH1392" s="28"/>
      <c r="DM1392" s="202"/>
      <c r="DO1392" s="28"/>
      <c r="DP1392" s="28"/>
      <c r="DQ1392" s="28"/>
      <c r="DV1392" s="202"/>
      <c r="DX1392" s="28"/>
      <c r="DY1392" s="28"/>
      <c r="DZ1392" s="28"/>
      <c r="EE1392" s="202"/>
      <c r="EG1392" s="28"/>
      <c r="EH1392" s="28"/>
      <c r="EI1392" s="28"/>
      <c r="EN1392" s="202"/>
      <c r="EP1392" s="28"/>
      <c r="EQ1392" s="28"/>
      <c r="ER1392" s="28"/>
      <c r="EW1392" s="202"/>
      <c r="EY1392" s="28"/>
      <c r="EZ1392" s="28"/>
      <c r="FA1392" s="28"/>
      <c r="FF1392" s="202"/>
      <c r="FH1392" s="28"/>
      <c r="FI1392" s="28"/>
      <c r="FJ1392" s="28"/>
      <c r="FO1392" s="202"/>
      <c r="FQ1392" s="28"/>
      <c r="FR1392" s="28"/>
      <c r="FS1392" s="28"/>
      <c r="FX1392" s="202"/>
      <c r="FZ1392" s="28"/>
      <c r="GA1392" s="28"/>
      <c r="GB1392" s="28"/>
      <c r="GG1392" s="202"/>
      <c r="GI1392" s="28"/>
      <c r="GJ1392" s="28"/>
      <c r="GK1392" s="28"/>
      <c r="GP1392" s="202"/>
      <c r="GR1392" s="28"/>
      <c r="GS1392" s="28"/>
      <c r="GT1392" s="28"/>
      <c r="GY1392" s="202"/>
      <c r="HA1392" s="28"/>
      <c r="HB1392" s="28"/>
      <c r="HC1392" s="28"/>
      <c r="HH1392" s="202"/>
      <c r="HJ1392" s="28"/>
      <c r="HK1392" s="28"/>
      <c r="HL1392" s="28"/>
      <c r="HQ1392" s="28"/>
      <c r="HR1392" s="28"/>
      <c r="HS1392" s="28"/>
      <c r="HT1392" s="28"/>
      <c r="HU1392" s="28"/>
      <c r="HV1392" s="28"/>
      <c r="HW1392" s="28"/>
      <c r="HX1392" s="28"/>
      <c r="HY1392" s="28"/>
      <c r="HZ1392" s="28"/>
      <c r="IA1392" s="28"/>
      <c r="IB1392" s="28"/>
      <c r="IC1392" s="28"/>
      <c r="ID1392" s="28"/>
      <c r="IE1392" s="28"/>
      <c r="IF1392" s="28"/>
      <c r="IG1392" s="28"/>
      <c r="IH1392" s="28"/>
      <c r="II1392" s="28"/>
      <c r="IJ1392" s="28"/>
      <c r="IK1392" s="28"/>
      <c r="IL1392" s="28"/>
      <c r="IM1392" s="28"/>
      <c r="IN1392" s="28"/>
      <c r="IO1392" s="28"/>
      <c r="IP1392" s="28"/>
      <c r="IQ1392" s="28"/>
      <c r="IR1392" s="28"/>
      <c r="IS1392" s="28"/>
      <c r="IT1392" s="28"/>
      <c r="IU1392" s="28"/>
      <c r="IV1392" s="28"/>
    </row>
    <row r="1393" spans="1:256" s="54" customFormat="1" ht="18">
      <c r="A1393" s="364" t="s">
        <v>1888</v>
      </c>
      <c r="B1393" s="292"/>
      <c r="C1393" s="292"/>
      <c r="D1393" s="54" t="s">
        <v>135</v>
      </c>
      <c r="E1393" s="54">
        <f t="shared" si="27"/>
        <v>13</v>
      </c>
      <c r="F1393" s="305">
        <f t="shared" si="28"/>
        <v>168</v>
      </c>
      <c r="G1393" s="54">
        <v>51</v>
      </c>
      <c r="H1393" s="28">
        <v>87</v>
      </c>
      <c r="I1393" s="28"/>
      <c r="J1393" s="28">
        <v>30</v>
      </c>
      <c r="K1393" s="28"/>
      <c r="M1393" s="239"/>
      <c r="N1393" s="28"/>
      <c r="R1393" s="202"/>
      <c r="T1393" s="28"/>
      <c r="U1393" s="28"/>
      <c r="V1393" s="28"/>
      <c r="AA1393" s="202"/>
      <c r="AC1393" s="28"/>
      <c r="AD1393" s="28"/>
      <c r="AE1393" s="28"/>
      <c r="AJ1393" s="202"/>
      <c r="AL1393" s="28"/>
      <c r="AM1393" s="28"/>
      <c r="AN1393" s="28"/>
      <c r="AS1393" s="202"/>
      <c r="AU1393" s="28"/>
      <c r="AV1393" s="28"/>
      <c r="AW1393" s="28"/>
      <c r="BB1393" s="202"/>
      <c r="BD1393" s="28"/>
      <c r="BE1393" s="28"/>
      <c r="BF1393" s="28"/>
      <c r="BK1393" s="202"/>
      <c r="BM1393" s="28"/>
      <c r="BN1393" s="28"/>
      <c r="BO1393" s="28"/>
      <c r="BT1393" s="202"/>
      <c r="BV1393" s="28"/>
      <c r="BW1393" s="28"/>
      <c r="BX1393" s="28"/>
      <c r="CC1393" s="202"/>
      <c r="CE1393" s="28"/>
      <c r="CF1393" s="28"/>
      <c r="CG1393" s="28"/>
      <c r="CL1393" s="202"/>
      <c r="CN1393" s="28"/>
      <c r="CO1393" s="28"/>
      <c r="CP1393" s="28"/>
      <c r="CU1393" s="202"/>
      <c r="CW1393" s="28"/>
      <c r="CX1393" s="28"/>
      <c r="CY1393" s="28"/>
      <c r="DD1393" s="202"/>
      <c r="DF1393" s="28"/>
      <c r="DG1393" s="28"/>
      <c r="DH1393" s="28"/>
      <c r="DM1393" s="202"/>
      <c r="DO1393" s="28"/>
      <c r="DP1393" s="28"/>
      <c r="DQ1393" s="28"/>
      <c r="DV1393" s="202"/>
      <c r="DX1393" s="28"/>
      <c r="DY1393" s="28"/>
      <c r="DZ1393" s="28"/>
      <c r="EE1393" s="202"/>
      <c r="EG1393" s="28"/>
      <c r="EH1393" s="28"/>
      <c r="EI1393" s="28"/>
      <c r="EN1393" s="202"/>
      <c r="EP1393" s="28"/>
      <c r="EQ1393" s="28"/>
      <c r="ER1393" s="28"/>
      <c r="EW1393" s="202"/>
      <c r="EY1393" s="28"/>
      <c r="EZ1393" s="28"/>
      <c r="FA1393" s="28"/>
      <c r="FF1393" s="202"/>
      <c r="FH1393" s="28"/>
      <c r="FI1393" s="28"/>
      <c r="FJ1393" s="28"/>
      <c r="FO1393" s="202"/>
      <c r="FQ1393" s="28"/>
      <c r="FR1393" s="28"/>
      <c r="FS1393" s="28"/>
      <c r="FX1393" s="202"/>
      <c r="FZ1393" s="28"/>
      <c r="GA1393" s="28"/>
      <c r="GB1393" s="28"/>
      <c r="GG1393" s="202"/>
      <c r="GI1393" s="28"/>
      <c r="GJ1393" s="28"/>
      <c r="GK1393" s="28"/>
      <c r="GP1393" s="202"/>
      <c r="GR1393" s="28"/>
      <c r="GS1393" s="28"/>
      <c r="GT1393" s="28"/>
      <c r="GY1393" s="202"/>
      <c r="HA1393" s="28"/>
      <c r="HB1393" s="28"/>
      <c r="HC1393" s="28"/>
      <c r="HH1393" s="202"/>
      <c r="HJ1393" s="28"/>
      <c r="HK1393" s="28"/>
      <c r="HL1393" s="28"/>
      <c r="HQ1393" s="28"/>
      <c r="HR1393" s="28"/>
      <c r="HS1393" s="28"/>
      <c r="HT1393" s="28"/>
      <c r="HU1393" s="28"/>
      <c r="HV1393" s="28"/>
      <c r="HW1393" s="28"/>
      <c r="HX1393" s="28"/>
      <c r="HY1393" s="28"/>
      <c r="HZ1393" s="28"/>
      <c r="IA1393" s="28"/>
      <c r="IB1393" s="28"/>
      <c r="IC1393" s="28"/>
      <c r="ID1393" s="28"/>
      <c r="IE1393" s="28"/>
      <c r="IF1393" s="28"/>
      <c r="IG1393" s="28"/>
      <c r="IH1393" s="28"/>
      <c r="II1393" s="28"/>
      <c r="IJ1393" s="28"/>
      <c r="IK1393" s="28"/>
      <c r="IL1393" s="28"/>
      <c r="IM1393" s="28"/>
      <c r="IN1393" s="28"/>
      <c r="IO1393" s="28"/>
      <c r="IP1393" s="28"/>
      <c r="IQ1393" s="28"/>
      <c r="IR1393" s="28"/>
      <c r="IS1393" s="28"/>
      <c r="IT1393" s="28"/>
      <c r="IU1393" s="28"/>
      <c r="IV1393" s="28"/>
    </row>
    <row r="1394" spans="1:256" s="54" customFormat="1" ht="18">
      <c r="A1394" s="364" t="s">
        <v>941</v>
      </c>
      <c r="B1394" s="28"/>
      <c r="C1394" s="292"/>
      <c r="D1394" s="365" t="s">
        <v>129</v>
      </c>
      <c r="E1394" s="54">
        <f t="shared" si="27"/>
        <v>0</v>
      </c>
      <c r="F1394" s="305">
        <f t="shared" si="28"/>
        <v>6</v>
      </c>
      <c r="H1394" s="239"/>
      <c r="I1394" s="28"/>
      <c r="J1394" s="28">
        <v>6</v>
      </c>
      <c r="K1394" s="28"/>
      <c r="M1394" s="239"/>
      <c r="N1394" s="28"/>
      <c r="R1394" s="202"/>
      <c r="T1394" s="28"/>
      <c r="U1394" s="28"/>
      <c r="V1394" s="28"/>
      <c r="AA1394" s="202"/>
      <c r="AC1394" s="28"/>
      <c r="AD1394" s="28"/>
      <c r="AE1394" s="28"/>
      <c r="AJ1394" s="202"/>
      <c r="AL1394" s="28"/>
      <c r="AM1394" s="28"/>
      <c r="AN1394" s="28"/>
      <c r="AS1394" s="202"/>
      <c r="AU1394" s="28"/>
      <c r="AV1394" s="28"/>
      <c r="AW1394" s="28"/>
      <c r="BB1394" s="202"/>
      <c r="BD1394" s="28"/>
      <c r="BE1394" s="28"/>
      <c r="BF1394" s="28"/>
      <c r="BK1394" s="202"/>
      <c r="BM1394" s="28"/>
      <c r="BN1394" s="28"/>
      <c r="BO1394" s="28"/>
      <c r="BT1394" s="202"/>
      <c r="BV1394" s="28"/>
      <c r="BW1394" s="28"/>
      <c r="BX1394" s="28"/>
      <c r="CC1394" s="202"/>
      <c r="CE1394" s="28"/>
      <c r="CF1394" s="28"/>
      <c r="CG1394" s="28"/>
      <c r="CL1394" s="202"/>
      <c r="CN1394" s="28"/>
      <c r="CO1394" s="28"/>
      <c r="CP1394" s="28"/>
      <c r="CU1394" s="202"/>
      <c r="CW1394" s="28"/>
      <c r="CX1394" s="28"/>
      <c r="CY1394" s="28"/>
      <c r="DD1394" s="202"/>
      <c r="DF1394" s="28"/>
      <c r="DG1394" s="28"/>
      <c r="DH1394" s="28"/>
      <c r="DM1394" s="202"/>
      <c r="DO1394" s="28"/>
      <c r="DP1394" s="28"/>
      <c r="DQ1394" s="28"/>
      <c r="DV1394" s="202"/>
      <c r="DX1394" s="28"/>
      <c r="DY1394" s="28"/>
      <c r="DZ1394" s="28"/>
      <c r="EE1394" s="202"/>
      <c r="EG1394" s="28"/>
      <c r="EH1394" s="28"/>
      <c r="EI1394" s="28"/>
      <c r="EN1394" s="202"/>
      <c r="EP1394" s="28"/>
      <c r="EQ1394" s="28"/>
      <c r="ER1394" s="28"/>
      <c r="EW1394" s="202"/>
      <c r="EY1394" s="28"/>
      <c r="EZ1394" s="28"/>
      <c r="FA1394" s="28"/>
      <c r="FF1394" s="202"/>
      <c r="FH1394" s="28"/>
      <c r="FI1394" s="28"/>
      <c r="FJ1394" s="28"/>
      <c r="FO1394" s="202"/>
      <c r="FQ1394" s="28"/>
      <c r="FR1394" s="28"/>
      <c r="FS1394" s="28"/>
      <c r="FX1394" s="202"/>
      <c r="FZ1394" s="28"/>
      <c r="GA1394" s="28"/>
      <c r="GB1394" s="28"/>
      <c r="GG1394" s="202"/>
      <c r="GI1394" s="28"/>
      <c r="GJ1394" s="28"/>
      <c r="GK1394" s="28"/>
      <c r="GP1394" s="202"/>
      <c r="GR1394" s="28"/>
      <c r="GS1394" s="28"/>
      <c r="GT1394" s="28"/>
      <c r="GY1394" s="202"/>
      <c r="HA1394" s="28"/>
      <c r="HB1394" s="28"/>
      <c r="HC1394" s="28"/>
      <c r="HH1394" s="202"/>
      <c r="HJ1394" s="28"/>
      <c r="HK1394" s="28"/>
      <c r="HL1394" s="28"/>
      <c r="HQ1394" s="28"/>
      <c r="HR1394" s="28"/>
      <c r="HS1394" s="28"/>
      <c r="HT1394" s="28"/>
      <c r="HU1394" s="28"/>
      <c r="HV1394" s="28"/>
      <c r="HW1394" s="28"/>
      <c r="HX1394" s="28"/>
      <c r="HY1394" s="28"/>
      <c r="HZ1394" s="28"/>
      <c r="IA1394" s="28"/>
      <c r="IB1394" s="28"/>
      <c r="IC1394" s="28"/>
      <c r="ID1394" s="28"/>
      <c r="IE1394" s="28"/>
      <c r="IF1394" s="28"/>
      <c r="IG1394" s="28"/>
      <c r="IH1394" s="28"/>
      <c r="II1394" s="28"/>
      <c r="IJ1394" s="28"/>
      <c r="IK1394" s="28"/>
      <c r="IL1394" s="28"/>
      <c r="IM1394" s="28"/>
      <c r="IN1394" s="28"/>
      <c r="IO1394" s="28"/>
      <c r="IP1394" s="28"/>
      <c r="IQ1394" s="28"/>
      <c r="IR1394" s="28"/>
      <c r="IS1394" s="28"/>
      <c r="IT1394" s="28"/>
      <c r="IU1394" s="28"/>
      <c r="IV1394" s="28"/>
    </row>
    <row r="1395" spans="1:256" s="54" customFormat="1" ht="18">
      <c r="A1395" s="364" t="s">
        <v>731</v>
      </c>
      <c r="B1395" s="292"/>
      <c r="C1395" s="292"/>
      <c r="D1395" s="54" t="s">
        <v>136</v>
      </c>
      <c r="E1395" s="54">
        <f t="shared" ref="E1395:E1458" si="29">COUNTIF($A$481:$AHO$554,A1395)</f>
        <v>5</v>
      </c>
      <c r="F1395" s="305">
        <f t="shared" si="28"/>
        <v>191</v>
      </c>
      <c r="H1395" s="28">
        <v>131</v>
      </c>
      <c r="I1395" s="28">
        <v>23</v>
      </c>
      <c r="J1395" s="28">
        <v>17</v>
      </c>
      <c r="K1395" s="28">
        <v>20</v>
      </c>
      <c r="L1395" s="28"/>
      <c r="M1395" s="239"/>
      <c r="N1395" s="28"/>
      <c r="R1395" s="202"/>
      <c r="T1395" s="28"/>
      <c r="U1395" s="28"/>
      <c r="V1395" s="28"/>
      <c r="AA1395" s="202"/>
      <c r="AC1395" s="28"/>
      <c r="AD1395" s="28"/>
      <c r="AE1395" s="28"/>
      <c r="AJ1395" s="202"/>
      <c r="AL1395" s="28"/>
      <c r="AM1395" s="28"/>
      <c r="AN1395" s="28"/>
      <c r="AS1395" s="202"/>
      <c r="AU1395" s="28"/>
      <c r="AV1395" s="28"/>
      <c r="AW1395" s="28"/>
      <c r="BB1395" s="202"/>
      <c r="BD1395" s="28"/>
      <c r="BE1395" s="28"/>
      <c r="BF1395" s="28"/>
      <c r="BK1395" s="202"/>
      <c r="BM1395" s="28"/>
      <c r="BN1395" s="28"/>
      <c r="BO1395" s="28"/>
      <c r="BT1395" s="202"/>
      <c r="BV1395" s="28"/>
      <c r="BW1395" s="28"/>
      <c r="BX1395" s="28"/>
      <c r="CC1395" s="202"/>
      <c r="CE1395" s="28"/>
      <c r="CF1395" s="28"/>
      <c r="CG1395" s="28"/>
      <c r="CL1395" s="202"/>
      <c r="CN1395" s="28"/>
      <c r="CO1395" s="28"/>
      <c r="CP1395" s="28"/>
      <c r="CU1395" s="202"/>
      <c r="CW1395" s="28"/>
      <c r="CX1395" s="28"/>
      <c r="CY1395" s="28"/>
      <c r="DD1395" s="202"/>
      <c r="DF1395" s="28"/>
      <c r="DG1395" s="28"/>
      <c r="DH1395" s="28"/>
      <c r="DM1395" s="202"/>
      <c r="DO1395" s="28"/>
      <c r="DP1395" s="28"/>
      <c r="DQ1395" s="28"/>
      <c r="DV1395" s="202"/>
      <c r="DX1395" s="28"/>
      <c r="DY1395" s="28"/>
      <c r="DZ1395" s="28"/>
      <c r="EE1395" s="202"/>
      <c r="EG1395" s="28"/>
      <c r="EH1395" s="28"/>
      <c r="EI1395" s="28"/>
      <c r="EN1395" s="202"/>
      <c r="EP1395" s="28"/>
      <c r="EQ1395" s="28"/>
      <c r="ER1395" s="28"/>
      <c r="EW1395" s="202"/>
      <c r="EY1395" s="28"/>
      <c r="EZ1395" s="28"/>
      <c r="FA1395" s="28"/>
      <c r="FF1395" s="202"/>
      <c r="FH1395" s="28"/>
      <c r="FI1395" s="28"/>
      <c r="FJ1395" s="28"/>
      <c r="FO1395" s="202"/>
      <c r="FQ1395" s="28"/>
      <c r="FR1395" s="28"/>
      <c r="FS1395" s="28"/>
      <c r="FX1395" s="202"/>
      <c r="FZ1395" s="28"/>
      <c r="GA1395" s="28"/>
      <c r="GB1395" s="28"/>
      <c r="GG1395" s="202"/>
      <c r="GI1395" s="28"/>
      <c r="GJ1395" s="28"/>
      <c r="GK1395" s="28"/>
      <c r="GP1395" s="202"/>
      <c r="GR1395" s="28"/>
      <c r="GS1395" s="28"/>
      <c r="GT1395" s="28"/>
      <c r="GY1395" s="202"/>
      <c r="HA1395" s="28"/>
      <c r="HB1395" s="28"/>
      <c r="HC1395" s="28"/>
      <c r="HH1395" s="202"/>
      <c r="HJ1395" s="28"/>
      <c r="HK1395" s="28"/>
      <c r="HL1395" s="28"/>
      <c r="HQ1395" s="28"/>
      <c r="HR1395" s="28"/>
      <c r="HS1395" s="28"/>
      <c r="HT1395" s="28"/>
      <c r="HU1395" s="28"/>
      <c r="HV1395" s="28"/>
      <c r="HW1395" s="28"/>
      <c r="HX1395" s="28"/>
      <c r="HY1395" s="28"/>
      <c r="HZ1395" s="28"/>
      <c r="IA1395" s="28"/>
      <c r="IB1395" s="28"/>
      <c r="IC1395" s="28"/>
      <c r="ID1395" s="28"/>
      <c r="IE1395" s="28"/>
      <c r="IF1395" s="28"/>
      <c r="IG1395" s="28"/>
      <c r="IH1395" s="28"/>
      <c r="II1395" s="28"/>
      <c r="IJ1395" s="28"/>
      <c r="IK1395" s="28"/>
      <c r="IL1395" s="28"/>
      <c r="IM1395" s="28"/>
      <c r="IN1395" s="28"/>
      <c r="IO1395" s="28"/>
      <c r="IP1395" s="28"/>
      <c r="IQ1395" s="28"/>
      <c r="IR1395" s="28"/>
      <c r="IS1395" s="28"/>
      <c r="IT1395" s="28"/>
      <c r="IU1395" s="28"/>
      <c r="IV1395" s="28"/>
    </row>
    <row r="1396" spans="1:256" s="54" customFormat="1" ht="18">
      <c r="A1396" s="364" t="s">
        <v>1416</v>
      </c>
      <c r="B1396" s="28"/>
      <c r="C1396" s="292"/>
      <c r="D1396" s="365" t="s">
        <v>129</v>
      </c>
      <c r="E1396" s="54">
        <f t="shared" si="29"/>
        <v>2</v>
      </c>
      <c r="F1396" s="305">
        <f t="shared" ref="F1396:F1459" si="30">SUM(G1396:L1396)</f>
        <v>13</v>
      </c>
      <c r="G1396" s="54">
        <v>10</v>
      </c>
      <c r="H1396" s="239"/>
      <c r="I1396" s="28">
        <v>3</v>
      </c>
      <c r="J1396" s="28"/>
      <c r="K1396" s="28"/>
      <c r="M1396" s="239"/>
      <c r="N1396" s="28"/>
      <c r="R1396" s="202"/>
      <c r="T1396" s="28"/>
      <c r="U1396" s="28"/>
      <c r="V1396" s="28"/>
      <c r="AA1396" s="202"/>
      <c r="AC1396" s="28"/>
      <c r="AD1396" s="28"/>
      <c r="AE1396" s="28"/>
      <c r="AJ1396" s="202"/>
      <c r="AL1396" s="28"/>
      <c r="AM1396" s="28"/>
      <c r="AN1396" s="28"/>
      <c r="AS1396" s="202"/>
      <c r="AU1396" s="28"/>
      <c r="AV1396" s="28"/>
      <c r="AW1396" s="28"/>
      <c r="BB1396" s="202"/>
      <c r="BD1396" s="28"/>
      <c r="BE1396" s="28"/>
      <c r="BF1396" s="28"/>
      <c r="BK1396" s="202"/>
      <c r="BM1396" s="28"/>
      <c r="BN1396" s="28"/>
      <c r="BO1396" s="28"/>
      <c r="BT1396" s="202"/>
      <c r="BV1396" s="28"/>
      <c r="BW1396" s="28"/>
      <c r="BX1396" s="28"/>
      <c r="CC1396" s="202"/>
      <c r="CE1396" s="28"/>
      <c r="CF1396" s="28"/>
      <c r="CG1396" s="28"/>
      <c r="CL1396" s="202"/>
      <c r="CN1396" s="28"/>
      <c r="CO1396" s="28"/>
      <c r="CP1396" s="28"/>
      <c r="CU1396" s="202"/>
      <c r="CW1396" s="28"/>
      <c r="CX1396" s="28"/>
      <c r="CY1396" s="28"/>
      <c r="DD1396" s="202"/>
      <c r="DF1396" s="28"/>
      <c r="DG1396" s="28"/>
      <c r="DH1396" s="28"/>
      <c r="DM1396" s="202"/>
      <c r="DO1396" s="28"/>
      <c r="DP1396" s="28"/>
      <c r="DQ1396" s="28"/>
      <c r="DV1396" s="202"/>
      <c r="DX1396" s="28"/>
      <c r="DY1396" s="28"/>
      <c r="DZ1396" s="28"/>
      <c r="EE1396" s="202"/>
      <c r="EG1396" s="28"/>
      <c r="EH1396" s="28"/>
      <c r="EI1396" s="28"/>
      <c r="EN1396" s="202"/>
      <c r="EP1396" s="28"/>
      <c r="EQ1396" s="28"/>
      <c r="ER1396" s="28"/>
      <c r="EW1396" s="202"/>
      <c r="EY1396" s="28"/>
      <c r="EZ1396" s="28"/>
      <c r="FA1396" s="28"/>
      <c r="FF1396" s="202"/>
      <c r="FH1396" s="28"/>
      <c r="FI1396" s="28"/>
      <c r="FJ1396" s="28"/>
      <c r="FO1396" s="202"/>
      <c r="FQ1396" s="28"/>
      <c r="FR1396" s="28"/>
      <c r="FS1396" s="28"/>
      <c r="FX1396" s="202"/>
      <c r="FZ1396" s="28"/>
      <c r="GA1396" s="28"/>
      <c r="GB1396" s="28"/>
      <c r="GG1396" s="202"/>
      <c r="GI1396" s="28"/>
      <c r="GJ1396" s="28"/>
      <c r="GK1396" s="28"/>
      <c r="GP1396" s="202"/>
      <c r="GR1396" s="28"/>
      <c r="GS1396" s="28"/>
      <c r="GT1396" s="28"/>
      <c r="GY1396" s="202"/>
      <c r="HA1396" s="28"/>
      <c r="HB1396" s="28"/>
      <c r="HC1396" s="28"/>
      <c r="HH1396" s="202"/>
      <c r="HJ1396" s="28"/>
      <c r="HK1396" s="28"/>
      <c r="HL1396" s="28"/>
      <c r="HQ1396" s="28"/>
      <c r="HR1396" s="28"/>
      <c r="HS1396" s="28"/>
      <c r="HT1396" s="28"/>
      <c r="HU1396" s="28"/>
      <c r="HV1396" s="28"/>
      <c r="HW1396" s="28"/>
      <c r="HX1396" s="28"/>
      <c r="HY1396" s="28"/>
      <c r="HZ1396" s="28"/>
      <c r="IA1396" s="28"/>
      <c r="IB1396" s="28"/>
      <c r="IC1396" s="28"/>
      <c r="ID1396" s="28"/>
      <c r="IE1396" s="28"/>
      <c r="IF1396" s="28"/>
      <c r="IG1396" s="28"/>
      <c r="IH1396" s="28"/>
      <c r="II1396" s="28"/>
      <c r="IJ1396" s="28"/>
      <c r="IK1396" s="28"/>
      <c r="IL1396" s="28"/>
      <c r="IM1396" s="28"/>
      <c r="IN1396" s="28"/>
      <c r="IO1396" s="28"/>
      <c r="IP1396" s="28"/>
      <c r="IQ1396" s="28"/>
      <c r="IR1396" s="28"/>
      <c r="IS1396" s="28"/>
      <c r="IT1396" s="28"/>
      <c r="IU1396" s="28"/>
      <c r="IV1396" s="28"/>
    </row>
    <row r="1397" spans="1:256" s="54" customFormat="1" ht="18">
      <c r="A1397" s="364" t="s">
        <v>642</v>
      </c>
      <c r="B1397" s="28"/>
      <c r="C1397" s="292"/>
      <c r="D1397" s="365" t="s">
        <v>129</v>
      </c>
      <c r="E1397" s="54">
        <f t="shared" si="29"/>
        <v>0</v>
      </c>
      <c r="F1397" s="305">
        <f t="shared" si="30"/>
        <v>4</v>
      </c>
      <c r="H1397" s="239"/>
      <c r="I1397" s="28"/>
      <c r="J1397" s="28"/>
      <c r="K1397" s="28">
        <v>4</v>
      </c>
      <c r="M1397" s="239"/>
      <c r="N1397" s="28"/>
      <c r="R1397" s="202"/>
      <c r="T1397" s="28"/>
      <c r="U1397" s="28"/>
      <c r="V1397" s="28"/>
      <c r="AA1397" s="202"/>
      <c r="AC1397" s="28"/>
      <c r="AD1397" s="28"/>
      <c r="AE1397" s="28"/>
      <c r="AJ1397" s="202"/>
      <c r="AL1397" s="28"/>
      <c r="AM1397" s="28"/>
      <c r="AN1397" s="28"/>
      <c r="AS1397" s="202"/>
      <c r="AU1397" s="28"/>
      <c r="AV1397" s="28"/>
      <c r="AW1397" s="28"/>
      <c r="BB1397" s="202"/>
      <c r="BD1397" s="28"/>
      <c r="BE1397" s="28"/>
      <c r="BF1397" s="28"/>
      <c r="BK1397" s="202"/>
      <c r="BM1397" s="28"/>
      <c r="BN1397" s="28"/>
      <c r="BO1397" s="28"/>
      <c r="BT1397" s="202"/>
      <c r="BV1397" s="28"/>
      <c r="BW1397" s="28"/>
      <c r="BX1397" s="28"/>
      <c r="CC1397" s="202"/>
      <c r="CE1397" s="28"/>
      <c r="CF1397" s="28"/>
      <c r="CG1397" s="28"/>
      <c r="CL1397" s="202"/>
      <c r="CN1397" s="28"/>
      <c r="CO1397" s="28"/>
      <c r="CP1397" s="28"/>
      <c r="CU1397" s="202"/>
      <c r="CW1397" s="28"/>
      <c r="CX1397" s="28"/>
      <c r="CY1397" s="28"/>
      <c r="DD1397" s="202"/>
      <c r="DF1397" s="28"/>
      <c r="DG1397" s="28"/>
      <c r="DH1397" s="28"/>
      <c r="DM1397" s="202"/>
      <c r="DO1397" s="28"/>
      <c r="DP1397" s="28"/>
      <c r="DQ1397" s="28"/>
      <c r="DV1397" s="202"/>
      <c r="DX1397" s="28"/>
      <c r="DY1397" s="28"/>
      <c r="DZ1397" s="28"/>
      <c r="EE1397" s="202"/>
      <c r="EG1397" s="28"/>
      <c r="EH1397" s="28"/>
      <c r="EI1397" s="28"/>
      <c r="EN1397" s="202"/>
      <c r="EP1397" s="28"/>
      <c r="EQ1397" s="28"/>
      <c r="ER1397" s="28"/>
      <c r="EW1397" s="202"/>
      <c r="EY1397" s="28"/>
      <c r="EZ1397" s="28"/>
      <c r="FA1397" s="28"/>
      <c r="FF1397" s="202"/>
      <c r="FH1397" s="28"/>
      <c r="FI1397" s="28"/>
      <c r="FJ1397" s="28"/>
      <c r="FO1397" s="202"/>
      <c r="FQ1397" s="28"/>
      <c r="FR1397" s="28"/>
      <c r="FS1397" s="28"/>
      <c r="FX1397" s="202"/>
      <c r="FZ1397" s="28"/>
      <c r="GA1397" s="28"/>
      <c r="GB1397" s="28"/>
      <c r="GG1397" s="202"/>
      <c r="GI1397" s="28"/>
      <c r="GJ1397" s="28"/>
      <c r="GK1397" s="28"/>
      <c r="GP1397" s="202"/>
      <c r="GR1397" s="28"/>
      <c r="GS1397" s="28"/>
      <c r="GT1397" s="28"/>
      <c r="GY1397" s="202"/>
      <c r="HA1397" s="28"/>
      <c r="HB1397" s="28"/>
      <c r="HC1397" s="28"/>
      <c r="HH1397" s="202"/>
      <c r="HJ1397" s="28"/>
      <c r="HK1397" s="28"/>
      <c r="HL1397" s="28"/>
      <c r="HQ1397" s="28"/>
      <c r="HR1397" s="28"/>
      <c r="HS1397" s="28"/>
      <c r="HT1397" s="28"/>
      <c r="HU1397" s="28"/>
      <c r="HV1397" s="28"/>
      <c r="HW1397" s="28"/>
      <c r="HX1397" s="28"/>
      <c r="HY1397" s="28"/>
      <c r="HZ1397" s="28"/>
      <c r="IA1397" s="28"/>
      <c r="IB1397" s="28"/>
      <c r="IC1397" s="28"/>
      <c r="ID1397" s="28"/>
      <c r="IE1397" s="28"/>
      <c r="IF1397" s="28"/>
      <c r="IG1397" s="28"/>
      <c r="IH1397" s="28"/>
      <c r="II1397" s="28"/>
      <c r="IJ1397" s="28"/>
      <c r="IK1397" s="28"/>
      <c r="IL1397" s="28"/>
      <c r="IM1397" s="28"/>
      <c r="IN1397" s="28"/>
      <c r="IO1397" s="28"/>
      <c r="IP1397" s="28"/>
      <c r="IQ1397" s="28"/>
      <c r="IR1397" s="28"/>
      <c r="IS1397" s="28"/>
      <c r="IT1397" s="28"/>
      <c r="IU1397" s="28"/>
      <c r="IV1397" s="28"/>
    </row>
    <row r="1398" spans="1:256" s="54" customFormat="1" ht="18">
      <c r="A1398" s="364" t="s">
        <v>1916</v>
      </c>
      <c r="B1398" s="28"/>
      <c r="C1398" s="292"/>
      <c r="D1398" s="365" t="s">
        <v>129</v>
      </c>
      <c r="E1398" s="54">
        <f t="shared" si="29"/>
        <v>0</v>
      </c>
      <c r="F1398" s="305">
        <f t="shared" si="30"/>
        <v>1</v>
      </c>
      <c r="H1398" s="28"/>
      <c r="I1398" s="28"/>
      <c r="J1398" s="28">
        <v>1</v>
      </c>
      <c r="K1398" s="28"/>
      <c r="M1398" s="28"/>
      <c r="N1398" s="28"/>
      <c r="R1398" s="202"/>
      <c r="T1398" s="28"/>
      <c r="U1398" s="28"/>
      <c r="V1398" s="28"/>
      <c r="AA1398" s="202"/>
      <c r="AC1398" s="28"/>
      <c r="AD1398" s="28"/>
      <c r="AE1398" s="28"/>
      <c r="AJ1398" s="202"/>
      <c r="AL1398" s="28"/>
      <c r="AM1398" s="28"/>
      <c r="AN1398" s="28"/>
      <c r="AS1398" s="202"/>
      <c r="AU1398" s="28"/>
      <c r="AV1398" s="28"/>
      <c r="AW1398" s="28"/>
      <c r="BB1398" s="202"/>
      <c r="BD1398" s="28"/>
      <c r="BE1398" s="28"/>
      <c r="BF1398" s="28"/>
      <c r="BK1398" s="202"/>
      <c r="BM1398" s="28"/>
      <c r="BN1398" s="28"/>
      <c r="BO1398" s="28"/>
      <c r="BT1398" s="202"/>
      <c r="BV1398" s="28"/>
      <c r="BW1398" s="28"/>
      <c r="BX1398" s="28"/>
      <c r="CC1398" s="202"/>
      <c r="CE1398" s="28"/>
      <c r="CF1398" s="28"/>
      <c r="CG1398" s="28"/>
      <c r="CL1398" s="202"/>
      <c r="CN1398" s="28"/>
      <c r="CO1398" s="28"/>
      <c r="CP1398" s="28"/>
      <c r="CU1398" s="202"/>
      <c r="CW1398" s="28"/>
      <c r="CX1398" s="28"/>
      <c r="CY1398" s="28"/>
      <c r="DD1398" s="202"/>
      <c r="DF1398" s="28"/>
      <c r="DG1398" s="28"/>
      <c r="DH1398" s="28"/>
      <c r="DM1398" s="202"/>
      <c r="DO1398" s="28"/>
      <c r="DP1398" s="28"/>
      <c r="DQ1398" s="28"/>
      <c r="DV1398" s="202"/>
      <c r="DX1398" s="28"/>
      <c r="DY1398" s="28"/>
      <c r="DZ1398" s="28"/>
      <c r="EE1398" s="202"/>
      <c r="EG1398" s="28"/>
      <c r="EH1398" s="28"/>
      <c r="EI1398" s="28"/>
      <c r="EN1398" s="202"/>
      <c r="EP1398" s="28"/>
      <c r="EQ1398" s="28"/>
      <c r="ER1398" s="28"/>
      <c r="EW1398" s="202"/>
      <c r="EY1398" s="28"/>
      <c r="EZ1398" s="28"/>
      <c r="FA1398" s="28"/>
      <c r="FF1398" s="202"/>
      <c r="FH1398" s="28"/>
      <c r="FI1398" s="28"/>
      <c r="FJ1398" s="28"/>
      <c r="FO1398" s="202"/>
      <c r="FQ1398" s="28"/>
      <c r="FR1398" s="28"/>
      <c r="FS1398" s="28"/>
      <c r="FX1398" s="202"/>
      <c r="FZ1398" s="28"/>
      <c r="GA1398" s="28"/>
      <c r="GB1398" s="28"/>
      <c r="GG1398" s="202"/>
      <c r="GI1398" s="28"/>
      <c r="GJ1398" s="28"/>
      <c r="GK1398" s="28"/>
      <c r="GP1398" s="202"/>
      <c r="GR1398" s="28"/>
      <c r="GS1398" s="28"/>
      <c r="GT1398" s="28"/>
      <c r="GY1398" s="202"/>
      <c r="HA1398" s="28"/>
      <c r="HB1398" s="28"/>
      <c r="HC1398" s="28"/>
      <c r="HH1398" s="202"/>
      <c r="HJ1398" s="28"/>
      <c r="HK1398" s="28"/>
      <c r="HL1398" s="28"/>
      <c r="HQ1398" s="28"/>
      <c r="HR1398" s="28"/>
      <c r="HS1398" s="28"/>
      <c r="HT1398" s="28"/>
      <c r="HU1398" s="28"/>
      <c r="HV1398" s="28"/>
      <c r="HW1398" s="28"/>
      <c r="HX1398" s="28"/>
      <c r="HY1398" s="28"/>
      <c r="HZ1398" s="28"/>
      <c r="IA1398" s="28"/>
      <c r="IB1398" s="28"/>
      <c r="IC1398" s="28"/>
      <c r="ID1398" s="28"/>
      <c r="IE1398" s="28"/>
      <c r="IF1398" s="28"/>
      <c r="IG1398" s="28"/>
      <c r="IH1398" s="28"/>
      <c r="II1398" s="28"/>
      <c r="IJ1398" s="28"/>
      <c r="IK1398" s="28"/>
      <c r="IL1398" s="28"/>
      <c r="IM1398" s="28"/>
      <c r="IN1398" s="28"/>
      <c r="IO1398" s="28"/>
      <c r="IP1398" s="28"/>
      <c r="IQ1398" s="28"/>
      <c r="IR1398" s="28"/>
      <c r="IS1398" s="28"/>
      <c r="IT1398" s="28"/>
      <c r="IU1398" s="28"/>
      <c r="IV1398" s="28"/>
    </row>
    <row r="1399" spans="1:256" s="54" customFormat="1" ht="18">
      <c r="A1399" s="364" t="s">
        <v>471</v>
      </c>
      <c r="B1399" s="292"/>
      <c r="C1399" s="292"/>
      <c r="D1399" s="54" t="s">
        <v>140</v>
      </c>
      <c r="E1399" s="54">
        <f t="shared" si="29"/>
        <v>2</v>
      </c>
      <c r="F1399" s="305">
        <f t="shared" si="30"/>
        <v>245</v>
      </c>
      <c r="G1399" s="54">
        <v>10</v>
      </c>
      <c r="H1399" s="28">
        <v>138</v>
      </c>
      <c r="I1399" s="28">
        <v>59</v>
      </c>
      <c r="J1399" s="28">
        <v>38</v>
      </c>
      <c r="K1399" s="28"/>
      <c r="L1399" s="28"/>
      <c r="M1399" s="28"/>
      <c r="N1399" s="28"/>
      <c r="R1399" s="202"/>
      <c r="T1399" s="28"/>
      <c r="U1399" s="28"/>
      <c r="V1399" s="28"/>
      <c r="AA1399" s="202"/>
      <c r="AC1399" s="28"/>
      <c r="AD1399" s="28"/>
      <c r="AE1399" s="28"/>
      <c r="AJ1399" s="202"/>
      <c r="AL1399" s="28"/>
      <c r="AM1399" s="28"/>
      <c r="AN1399" s="28"/>
      <c r="AS1399" s="202"/>
      <c r="AU1399" s="28"/>
      <c r="AV1399" s="28"/>
      <c r="AW1399" s="28"/>
      <c r="BB1399" s="202"/>
      <c r="BD1399" s="28"/>
      <c r="BE1399" s="28"/>
      <c r="BF1399" s="28"/>
      <c r="BK1399" s="202"/>
      <c r="BM1399" s="28"/>
      <c r="BN1399" s="28"/>
      <c r="BO1399" s="28"/>
      <c r="BT1399" s="202"/>
      <c r="BV1399" s="28"/>
      <c r="BW1399" s="28"/>
      <c r="BX1399" s="28"/>
      <c r="CC1399" s="202"/>
      <c r="CE1399" s="28"/>
      <c r="CF1399" s="28"/>
      <c r="CG1399" s="28"/>
      <c r="CL1399" s="202"/>
      <c r="CN1399" s="28"/>
      <c r="CO1399" s="28"/>
      <c r="CP1399" s="28"/>
      <c r="CU1399" s="202"/>
      <c r="CW1399" s="28"/>
      <c r="CX1399" s="28"/>
      <c r="CY1399" s="28"/>
      <c r="DD1399" s="202"/>
      <c r="DF1399" s="28"/>
      <c r="DG1399" s="28"/>
      <c r="DH1399" s="28"/>
      <c r="DM1399" s="202"/>
      <c r="DO1399" s="28"/>
      <c r="DP1399" s="28"/>
      <c r="DQ1399" s="28"/>
      <c r="DV1399" s="202"/>
      <c r="DX1399" s="28"/>
      <c r="DY1399" s="28"/>
      <c r="DZ1399" s="28"/>
      <c r="EE1399" s="202"/>
      <c r="EG1399" s="28"/>
      <c r="EH1399" s="28"/>
      <c r="EI1399" s="28"/>
      <c r="EN1399" s="202"/>
      <c r="EP1399" s="28"/>
      <c r="EQ1399" s="28"/>
      <c r="ER1399" s="28"/>
      <c r="EW1399" s="202"/>
      <c r="EY1399" s="28"/>
      <c r="EZ1399" s="28"/>
      <c r="FA1399" s="28"/>
      <c r="FF1399" s="202"/>
      <c r="FH1399" s="28"/>
      <c r="FI1399" s="28"/>
      <c r="FJ1399" s="28"/>
      <c r="FO1399" s="202"/>
      <c r="FQ1399" s="28"/>
      <c r="FR1399" s="28"/>
      <c r="FS1399" s="28"/>
      <c r="FX1399" s="202"/>
      <c r="FZ1399" s="28"/>
      <c r="GA1399" s="28"/>
      <c r="GB1399" s="28"/>
      <c r="GG1399" s="202"/>
      <c r="GI1399" s="28"/>
      <c r="GJ1399" s="28"/>
      <c r="GK1399" s="28"/>
      <c r="GP1399" s="202"/>
      <c r="GR1399" s="28"/>
      <c r="GS1399" s="28"/>
      <c r="GT1399" s="28"/>
      <c r="GY1399" s="202"/>
      <c r="HA1399" s="28"/>
      <c r="HB1399" s="28"/>
      <c r="HC1399" s="28"/>
      <c r="HH1399" s="202"/>
      <c r="HJ1399" s="28"/>
      <c r="HK1399" s="28"/>
      <c r="HL1399" s="28"/>
      <c r="HQ1399" s="28"/>
      <c r="HR1399" s="28"/>
      <c r="HS1399" s="28"/>
      <c r="HT1399" s="28"/>
      <c r="HU1399" s="28"/>
      <c r="HV1399" s="28"/>
      <c r="HW1399" s="28"/>
      <c r="HX1399" s="28"/>
      <c r="HY1399" s="28"/>
      <c r="HZ1399" s="28"/>
      <c r="IA1399" s="28"/>
      <c r="IB1399" s="28"/>
      <c r="IC1399" s="28"/>
      <c r="ID1399" s="28"/>
      <c r="IE1399" s="28"/>
      <c r="IF1399" s="28"/>
      <c r="IG1399" s="28"/>
      <c r="IH1399" s="28"/>
      <c r="II1399" s="28"/>
      <c r="IJ1399" s="28"/>
      <c r="IK1399" s="28"/>
      <c r="IL1399" s="28"/>
      <c r="IM1399" s="28"/>
      <c r="IN1399" s="28"/>
      <c r="IO1399" s="28"/>
      <c r="IP1399" s="28"/>
      <c r="IQ1399" s="28"/>
      <c r="IR1399" s="28"/>
      <c r="IS1399" s="28"/>
      <c r="IT1399" s="28"/>
      <c r="IU1399" s="28"/>
      <c r="IV1399" s="28"/>
    </row>
    <row r="1400" spans="1:256" s="54" customFormat="1" ht="18">
      <c r="A1400" s="364" t="s">
        <v>2316</v>
      </c>
      <c r="B1400" s="28"/>
      <c r="C1400" s="292"/>
      <c r="D1400" s="365" t="s">
        <v>129</v>
      </c>
      <c r="E1400" s="54">
        <f t="shared" si="29"/>
        <v>5</v>
      </c>
      <c r="F1400" s="305">
        <f t="shared" si="30"/>
        <v>6</v>
      </c>
      <c r="H1400" s="239"/>
      <c r="I1400" s="28">
        <v>5</v>
      </c>
      <c r="J1400" s="28">
        <v>1</v>
      </c>
      <c r="K1400" s="28"/>
      <c r="M1400" s="239"/>
      <c r="N1400" s="28"/>
      <c r="R1400" s="202"/>
      <c r="T1400" s="28"/>
      <c r="U1400" s="28"/>
      <c r="V1400" s="28"/>
      <c r="AA1400" s="202"/>
      <c r="AC1400" s="28"/>
      <c r="AD1400" s="28"/>
      <c r="AE1400" s="28"/>
      <c r="AJ1400" s="202"/>
      <c r="AL1400" s="28"/>
      <c r="AM1400" s="28"/>
      <c r="AN1400" s="28"/>
      <c r="AS1400" s="202"/>
      <c r="AU1400" s="28"/>
      <c r="AV1400" s="28"/>
      <c r="AW1400" s="28"/>
      <c r="BB1400" s="202"/>
      <c r="BD1400" s="28"/>
      <c r="BE1400" s="28"/>
      <c r="BF1400" s="28"/>
      <c r="BK1400" s="202"/>
      <c r="BM1400" s="28"/>
      <c r="BN1400" s="28"/>
      <c r="BO1400" s="28"/>
      <c r="BT1400" s="202"/>
      <c r="BV1400" s="28"/>
      <c r="BW1400" s="28"/>
      <c r="BX1400" s="28"/>
      <c r="CC1400" s="202"/>
      <c r="CE1400" s="28"/>
      <c r="CF1400" s="28"/>
      <c r="CG1400" s="28"/>
      <c r="CL1400" s="202"/>
      <c r="CN1400" s="28"/>
      <c r="CO1400" s="28"/>
      <c r="CP1400" s="28"/>
      <c r="CU1400" s="202"/>
      <c r="CW1400" s="28"/>
      <c r="CX1400" s="28"/>
      <c r="CY1400" s="28"/>
      <c r="DD1400" s="202"/>
      <c r="DF1400" s="28"/>
      <c r="DG1400" s="28"/>
      <c r="DH1400" s="28"/>
      <c r="DM1400" s="202"/>
      <c r="DO1400" s="28"/>
      <c r="DP1400" s="28"/>
      <c r="DQ1400" s="28"/>
      <c r="DV1400" s="202"/>
      <c r="DX1400" s="28"/>
      <c r="DY1400" s="28"/>
      <c r="DZ1400" s="28"/>
      <c r="EE1400" s="202"/>
      <c r="EG1400" s="28"/>
      <c r="EH1400" s="28"/>
      <c r="EI1400" s="28"/>
      <c r="EN1400" s="202"/>
      <c r="EP1400" s="28"/>
      <c r="EQ1400" s="28"/>
      <c r="ER1400" s="28"/>
      <c r="EW1400" s="202"/>
      <c r="EY1400" s="28"/>
      <c r="EZ1400" s="28"/>
      <c r="FA1400" s="28"/>
      <c r="FF1400" s="202"/>
      <c r="FH1400" s="28"/>
      <c r="FI1400" s="28"/>
      <c r="FJ1400" s="28"/>
      <c r="FO1400" s="202"/>
      <c r="FQ1400" s="28"/>
      <c r="FR1400" s="28"/>
      <c r="FS1400" s="28"/>
      <c r="FX1400" s="202"/>
      <c r="FZ1400" s="28"/>
      <c r="GA1400" s="28"/>
      <c r="GB1400" s="28"/>
      <c r="GG1400" s="202"/>
      <c r="GI1400" s="28"/>
      <c r="GJ1400" s="28"/>
      <c r="GK1400" s="28"/>
      <c r="GP1400" s="202"/>
      <c r="GR1400" s="28"/>
      <c r="GS1400" s="28"/>
      <c r="GT1400" s="28"/>
      <c r="GY1400" s="202"/>
      <c r="HA1400" s="28"/>
      <c r="HB1400" s="28"/>
      <c r="HC1400" s="28"/>
      <c r="HH1400" s="202"/>
      <c r="HJ1400" s="28"/>
      <c r="HK1400" s="28"/>
      <c r="HL1400" s="28"/>
      <c r="HQ1400" s="28"/>
      <c r="HR1400" s="28"/>
      <c r="HS1400" s="28"/>
      <c r="HT1400" s="28"/>
      <c r="HU1400" s="28"/>
      <c r="HV1400" s="28"/>
      <c r="HW1400" s="28"/>
      <c r="HX1400" s="28"/>
      <c r="HY1400" s="28"/>
      <c r="HZ1400" s="28"/>
      <c r="IA1400" s="28"/>
      <c r="IB1400" s="28"/>
      <c r="IC1400" s="28"/>
      <c r="ID1400" s="28"/>
      <c r="IE1400" s="28"/>
      <c r="IF1400" s="28"/>
      <c r="IG1400" s="28"/>
      <c r="IH1400" s="28"/>
      <c r="II1400" s="28"/>
      <c r="IJ1400" s="28"/>
      <c r="IK1400" s="28"/>
      <c r="IL1400" s="28"/>
      <c r="IM1400" s="28"/>
      <c r="IN1400" s="28"/>
      <c r="IO1400" s="28"/>
      <c r="IP1400" s="28"/>
      <c r="IQ1400" s="28"/>
      <c r="IR1400" s="28"/>
      <c r="IS1400" s="28"/>
      <c r="IT1400" s="28"/>
      <c r="IU1400" s="28"/>
      <c r="IV1400" s="28"/>
    </row>
    <row r="1401" spans="1:256" s="54" customFormat="1" ht="18">
      <c r="A1401" s="364" t="s">
        <v>451</v>
      </c>
      <c r="B1401" s="292"/>
      <c r="C1401" s="292"/>
      <c r="D1401" s="54" t="s">
        <v>133</v>
      </c>
      <c r="E1401" s="54">
        <f t="shared" si="29"/>
        <v>7</v>
      </c>
      <c r="F1401" s="305">
        <f t="shared" si="30"/>
        <v>161</v>
      </c>
      <c r="G1401" s="54">
        <v>30</v>
      </c>
      <c r="H1401" s="239">
        <v>100</v>
      </c>
      <c r="I1401" s="28">
        <v>27</v>
      </c>
      <c r="J1401" s="28">
        <v>4</v>
      </c>
      <c r="K1401" s="28"/>
      <c r="M1401" s="239"/>
      <c r="N1401" s="28"/>
      <c r="R1401" s="202"/>
      <c r="T1401" s="28"/>
      <c r="U1401" s="28"/>
      <c r="V1401" s="28"/>
      <c r="AA1401" s="202"/>
      <c r="AC1401" s="28"/>
      <c r="AD1401" s="28"/>
      <c r="AE1401" s="28"/>
      <c r="AJ1401" s="202"/>
      <c r="AL1401" s="28"/>
      <c r="AM1401" s="28"/>
      <c r="AN1401" s="28"/>
      <c r="AS1401" s="202"/>
      <c r="AU1401" s="28"/>
      <c r="AV1401" s="28"/>
      <c r="AW1401" s="28"/>
      <c r="BB1401" s="202"/>
      <c r="BD1401" s="28"/>
      <c r="BE1401" s="28"/>
      <c r="BF1401" s="28"/>
      <c r="BK1401" s="202"/>
      <c r="BM1401" s="28"/>
      <c r="BN1401" s="28"/>
      <c r="BO1401" s="28"/>
      <c r="BT1401" s="202"/>
      <c r="BV1401" s="28"/>
      <c r="BW1401" s="28"/>
      <c r="BX1401" s="28"/>
      <c r="CC1401" s="202"/>
      <c r="CE1401" s="28"/>
      <c r="CF1401" s="28"/>
      <c r="CG1401" s="28"/>
      <c r="CL1401" s="202"/>
      <c r="CN1401" s="28"/>
      <c r="CO1401" s="28"/>
      <c r="CP1401" s="28"/>
      <c r="CU1401" s="202"/>
      <c r="CW1401" s="28"/>
      <c r="CX1401" s="28"/>
      <c r="CY1401" s="28"/>
      <c r="DD1401" s="202"/>
      <c r="DF1401" s="28"/>
      <c r="DG1401" s="28"/>
      <c r="DH1401" s="28"/>
      <c r="DM1401" s="202"/>
      <c r="DO1401" s="28"/>
      <c r="DP1401" s="28"/>
      <c r="DQ1401" s="28"/>
      <c r="DV1401" s="202"/>
      <c r="DX1401" s="28"/>
      <c r="DY1401" s="28"/>
      <c r="DZ1401" s="28"/>
      <c r="EE1401" s="202"/>
      <c r="EG1401" s="28"/>
      <c r="EH1401" s="28"/>
      <c r="EI1401" s="28"/>
      <c r="EN1401" s="202"/>
      <c r="EP1401" s="28"/>
      <c r="EQ1401" s="28"/>
      <c r="ER1401" s="28"/>
      <c r="EW1401" s="202"/>
      <c r="EY1401" s="28"/>
      <c r="EZ1401" s="28"/>
      <c r="FA1401" s="28"/>
      <c r="FF1401" s="202"/>
      <c r="FH1401" s="28"/>
      <c r="FI1401" s="28"/>
      <c r="FJ1401" s="28"/>
      <c r="FO1401" s="202"/>
      <c r="FQ1401" s="28"/>
      <c r="FR1401" s="28"/>
      <c r="FS1401" s="28"/>
      <c r="FX1401" s="202"/>
      <c r="FZ1401" s="28"/>
      <c r="GA1401" s="28"/>
      <c r="GB1401" s="28"/>
      <c r="GG1401" s="202"/>
      <c r="GI1401" s="28"/>
      <c r="GJ1401" s="28"/>
      <c r="GK1401" s="28"/>
      <c r="GP1401" s="202"/>
      <c r="GR1401" s="28"/>
      <c r="GS1401" s="28"/>
      <c r="GT1401" s="28"/>
      <c r="GY1401" s="202"/>
      <c r="HA1401" s="28"/>
      <c r="HB1401" s="28"/>
      <c r="HC1401" s="28"/>
      <c r="HH1401" s="202"/>
      <c r="HJ1401" s="28"/>
      <c r="HK1401" s="28"/>
      <c r="HL1401" s="28"/>
      <c r="HQ1401" s="28"/>
      <c r="HR1401" s="28"/>
      <c r="HS1401" s="28"/>
      <c r="HT1401" s="28"/>
      <c r="HU1401" s="28"/>
      <c r="HV1401" s="28"/>
      <c r="HW1401" s="28"/>
      <c r="HX1401" s="28"/>
      <c r="HY1401" s="28"/>
      <c r="HZ1401" s="28"/>
      <c r="IA1401" s="28"/>
      <c r="IB1401" s="28"/>
      <c r="IC1401" s="28"/>
      <c r="ID1401" s="28"/>
      <c r="IE1401" s="28"/>
      <c r="IF1401" s="28"/>
      <c r="IG1401" s="28"/>
      <c r="IH1401" s="28"/>
      <c r="II1401" s="28"/>
      <c r="IJ1401" s="28"/>
      <c r="IK1401" s="28"/>
      <c r="IL1401" s="28"/>
      <c r="IM1401" s="28"/>
      <c r="IN1401" s="28"/>
      <c r="IO1401" s="28"/>
      <c r="IP1401" s="28"/>
      <c r="IQ1401" s="28"/>
      <c r="IR1401" s="28"/>
      <c r="IS1401" s="28"/>
      <c r="IT1401" s="28"/>
      <c r="IU1401" s="28"/>
      <c r="IV1401" s="28"/>
    </row>
    <row r="1402" spans="1:256" s="54" customFormat="1" ht="18">
      <c r="A1402" s="364" t="s">
        <v>1462</v>
      </c>
      <c r="B1402" s="28"/>
      <c r="C1402" s="292"/>
      <c r="D1402" s="365" t="s">
        <v>129</v>
      </c>
      <c r="E1402" s="54">
        <f t="shared" si="29"/>
        <v>0</v>
      </c>
      <c r="F1402" s="305">
        <f t="shared" si="30"/>
        <v>5</v>
      </c>
      <c r="H1402" s="239">
        <v>4</v>
      </c>
      <c r="I1402" s="28"/>
      <c r="J1402" s="28">
        <v>1</v>
      </c>
      <c r="K1402" s="28"/>
      <c r="L1402" s="28"/>
      <c r="M1402" s="239"/>
      <c r="N1402" s="28"/>
      <c r="R1402" s="202"/>
      <c r="T1402" s="28"/>
      <c r="U1402" s="28"/>
      <c r="V1402" s="28"/>
      <c r="AA1402" s="202"/>
      <c r="AC1402" s="28"/>
      <c r="AD1402" s="28"/>
      <c r="AE1402" s="28"/>
      <c r="AJ1402" s="202"/>
      <c r="AL1402" s="28"/>
      <c r="AM1402" s="28"/>
      <c r="AN1402" s="28"/>
      <c r="AS1402" s="202"/>
      <c r="AU1402" s="28"/>
      <c r="AV1402" s="28"/>
      <c r="AW1402" s="28"/>
      <c r="BB1402" s="202"/>
      <c r="BD1402" s="28"/>
      <c r="BE1402" s="28"/>
      <c r="BF1402" s="28"/>
      <c r="BK1402" s="202"/>
      <c r="BM1402" s="28"/>
      <c r="BN1402" s="28"/>
      <c r="BO1402" s="28"/>
      <c r="BT1402" s="202"/>
      <c r="BV1402" s="28"/>
      <c r="BW1402" s="28"/>
      <c r="BX1402" s="28"/>
      <c r="CC1402" s="202"/>
      <c r="CE1402" s="28"/>
      <c r="CF1402" s="28"/>
      <c r="CG1402" s="28"/>
      <c r="CL1402" s="202"/>
      <c r="CN1402" s="28"/>
      <c r="CO1402" s="28"/>
      <c r="CP1402" s="28"/>
      <c r="CU1402" s="202"/>
      <c r="CW1402" s="28"/>
      <c r="CX1402" s="28"/>
      <c r="CY1402" s="28"/>
      <c r="DD1402" s="202"/>
      <c r="DF1402" s="28"/>
      <c r="DG1402" s="28"/>
      <c r="DH1402" s="28"/>
      <c r="DM1402" s="202"/>
      <c r="DO1402" s="28"/>
      <c r="DP1402" s="28"/>
      <c r="DQ1402" s="28"/>
      <c r="DV1402" s="202"/>
      <c r="DX1402" s="28"/>
      <c r="DY1402" s="28"/>
      <c r="DZ1402" s="28"/>
      <c r="EE1402" s="202"/>
      <c r="EG1402" s="28"/>
      <c r="EH1402" s="28"/>
      <c r="EI1402" s="28"/>
      <c r="EN1402" s="202"/>
      <c r="EP1402" s="28"/>
      <c r="EQ1402" s="28"/>
      <c r="ER1402" s="28"/>
      <c r="EW1402" s="202"/>
      <c r="EY1402" s="28"/>
      <c r="EZ1402" s="28"/>
      <c r="FA1402" s="28"/>
      <c r="FF1402" s="202"/>
      <c r="FH1402" s="28"/>
      <c r="FI1402" s="28"/>
      <c r="FJ1402" s="28"/>
      <c r="FO1402" s="202"/>
      <c r="FQ1402" s="28"/>
      <c r="FR1402" s="28"/>
      <c r="FS1402" s="28"/>
      <c r="FX1402" s="202"/>
      <c r="FZ1402" s="28"/>
      <c r="GA1402" s="28"/>
      <c r="GB1402" s="28"/>
      <c r="GG1402" s="202"/>
      <c r="GI1402" s="28"/>
      <c r="GJ1402" s="28"/>
      <c r="GK1402" s="28"/>
      <c r="GP1402" s="202"/>
      <c r="GR1402" s="28"/>
      <c r="GS1402" s="28"/>
      <c r="GT1402" s="28"/>
      <c r="GY1402" s="202"/>
      <c r="HA1402" s="28"/>
      <c r="HB1402" s="28"/>
      <c r="HC1402" s="28"/>
      <c r="HH1402" s="202"/>
      <c r="HJ1402" s="28"/>
      <c r="HK1402" s="28"/>
      <c r="HL1402" s="28"/>
      <c r="HQ1402" s="28"/>
      <c r="HR1402" s="28"/>
      <c r="HS1402" s="28"/>
      <c r="HT1402" s="28"/>
      <c r="HU1402" s="28"/>
      <c r="HV1402" s="28"/>
      <c r="HW1402" s="28"/>
      <c r="HX1402" s="28"/>
      <c r="HY1402" s="28"/>
      <c r="HZ1402" s="28"/>
      <c r="IA1402" s="28"/>
      <c r="IB1402" s="28"/>
      <c r="IC1402" s="28"/>
      <c r="ID1402" s="28"/>
      <c r="IE1402" s="28"/>
      <c r="IF1402" s="28"/>
      <c r="IG1402" s="28"/>
      <c r="IH1402" s="28"/>
      <c r="II1402" s="28"/>
      <c r="IJ1402" s="28"/>
      <c r="IK1402" s="28"/>
      <c r="IL1402" s="28"/>
      <c r="IM1402" s="28"/>
      <c r="IN1402" s="28"/>
      <c r="IO1402" s="28"/>
      <c r="IP1402" s="28"/>
      <c r="IQ1402" s="28"/>
      <c r="IR1402" s="28"/>
      <c r="IS1402" s="28"/>
      <c r="IT1402" s="28"/>
      <c r="IU1402" s="28"/>
      <c r="IV1402" s="28"/>
    </row>
    <row r="1403" spans="1:256" s="54" customFormat="1" ht="18">
      <c r="A1403" s="364" t="s">
        <v>2471</v>
      </c>
      <c r="B1403" s="28"/>
      <c r="C1403" s="292"/>
      <c r="D1403" s="365" t="s">
        <v>129</v>
      </c>
      <c r="E1403" s="54">
        <f t="shared" si="29"/>
        <v>0</v>
      </c>
      <c r="F1403" s="305">
        <f t="shared" si="30"/>
        <v>9</v>
      </c>
      <c r="H1403" s="28"/>
      <c r="I1403" s="28"/>
      <c r="J1403" s="28">
        <v>9</v>
      </c>
      <c r="K1403" s="28"/>
      <c r="M1403" s="28"/>
      <c r="N1403" s="28"/>
      <c r="R1403" s="202"/>
      <c r="T1403" s="28"/>
      <c r="U1403" s="28"/>
      <c r="V1403" s="28"/>
      <c r="AA1403" s="202"/>
      <c r="AC1403" s="28"/>
      <c r="AD1403" s="28"/>
      <c r="AE1403" s="28"/>
      <c r="AJ1403" s="202"/>
      <c r="AL1403" s="28"/>
      <c r="AM1403" s="28"/>
      <c r="AN1403" s="28"/>
      <c r="AS1403" s="202"/>
      <c r="AU1403" s="28"/>
      <c r="AV1403" s="28"/>
      <c r="AW1403" s="28"/>
      <c r="BB1403" s="202"/>
      <c r="BD1403" s="28"/>
      <c r="BE1403" s="28"/>
      <c r="BF1403" s="28"/>
      <c r="BK1403" s="202"/>
      <c r="BM1403" s="28"/>
      <c r="BN1403" s="28"/>
      <c r="BO1403" s="28"/>
      <c r="BT1403" s="202"/>
      <c r="BV1403" s="28"/>
      <c r="BW1403" s="28"/>
      <c r="BX1403" s="28"/>
      <c r="CC1403" s="202"/>
      <c r="CE1403" s="28"/>
      <c r="CF1403" s="28"/>
      <c r="CG1403" s="28"/>
      <c r="CL1403" s="202"/>
      <c r="CN1403" s="28"/>
      <c r="CO1403" s="28"/>
      <c r="CP1403" s="28"/>
      <c r="CU1403" s="202"/>
      <c r="CW1403" s="28"/>
      <c r="CX1403" s="28"/>
      <c r="CY1403" s="28"/>
      <c r="DD1403" s="202"/>
      <c r="DF1403" s="28"/>
      <c r="DG1403" s="28"/>
      <c r="DH1403" s="28"/>
      <c r="DM1403" s="202"/>
      <c r="DO1403" s="28"/>
      <c r="DP1403" s="28"/>
      <c r="DQ1403" s="28"/>
      <c r="DV1403" s="202"/>
      <c r="DX1403" s="28"/>
      <c r="DY1403" s="28"/>
      <c r="DZ1403" s="28"/>
      <c r="EE1403" s="202"/>
      <c r="EG1403" s="28"/>
      <c r="EH1403" s="28"/>
      <c r="EI1403" s="28"/>
      <c r="EN1403" s="202"/>
      <c r="EP1403" s="28"/>
      <c r="EQ1403" s="28"/>
      <c r="ER1403" s="28"/>
      <c r="EW1403" s="202"/>
      <c r="EY1403" s="28"/>
      <c r="EZ1403" s="28"/>
      <c r="FA1403" s="28"/>
      <c r="FF1403" s="202"/>
      <c r="FH1403" s="28"/>
      <c r="FI1403" s="28"/>
      <c r="FJ1403" s="28"/>
      <c r="FO1403" s="202"/>
      <c r="FQ1403" s="28"/>
      <c r="FR1403" s="28"/>
      <c r="FS1403" s="28"/>
      <c r="FX1403" s="202"/>
      <c r="FZ1403" s="28"/>
      <c r="GA1403" s="28"/>
      <c r="GB1403" s="28"/>
      <c r="GG1403" s="202"/>
      <c r="GI1403" s="28"/>
      <c r="GJ1403" s="28"/>
      <c r="GK1403" s="28"/>
      <c r="GP1403" s="202"/>
      <c r="GR1403" s="28"/>
      <c r="GS1403" s="28"/>
      <c r="GT1403" s="28"/>
      <c r="GY1403" s="202"/>
      <c r="HA1403" s="28"/>
      <c r="HB1403" s="28"/>
      <c r="HC1403" s="28"/>
      <c r="HH1403" s="202"/>
      <c r="HJ1403" s="28"/>
      <c r="HK1403" s="28"/>
      <c r="HL1403" s="28"/>
      <c r="HQ1403" s="28"/>
      <c r="HR1403" s="28"/>
      <c r="HS1403" s="28"/>
      <c r="HT1403" s="28"/>
      <c r="HU1403" s="28"/>
      <c r="HV1403" s="28"/>
      <c r="HW1403" s="28"/>
      <c r="HX1403" s="28"/>
      <c r="HY1403" s="28"/>
      <c r="HZ1403" s="28"/>
      <c r="IA1403" s="28"/>
      <c r="IB1403" s="28"/>
      <c r="IC1403" s="28"/>
      <c r="ID1403" s="28"/>
      <c r="IE1403" s="28"/>
      <c r="IF1403" s="28"/>
      <c r="IG1403" s="28"/>
      <c r="IH1403" s="28"/>
      <c r="II1403" s="28"/>
      <c r="IJ1403" s="28"/>
      <c r="IK1403" s="28"/>
      <c r="IL1403" s="28"/>
      <c r="IM1403" s="28"/>
      <c r="IN1403" s="28"/>
      <c r="IO1403" s="28"/>
      <c r="IP1403" s="28"/>
      <c r="IQ1403" s="28"/>
      <c r="IR1403" s="28"/>
      <c r="IS1403" s="28"/>
      <c r="IT1403" s="28"/>
      <c r="IU1403" s="28"/>
      <c r="IV1403" s="28"/>
    </row>
    <row r="1404" spans="1:256" s="54" customFormat="1" ht="18">
      <c r="A1404" s="364" t="s">
        <v>2472</v>
      </c>
      <c r="B1404" s="28"/>
      <c r="C1404" s="292"/>
      <c r="D1404" s="365" t="s">
        <v>129</v>
      </c>
      <c r="E1404" s="54">
        <f t="shared" si="29"/>
        <v>0</v>
      </c>
      <c r="F1404" s="305">
        <f t="shared" si="30"/>
        <v>0</v>
      </c>
      <c r="H1404" s="28"/>
      <c r="I1404" s="28"/>
      <c r="J1404" s="28"/>
      <c r="K1404" s="28"/>
      <c r="M1404" s="239"/>
      <c r="N1404" s="28"/>
      <c r="R1404" s="202"/>
      <c r="T1404" s="28"/>
      <c r="U1404" s="28"/>
      <c r="V1404" s="28"/>
      <c r="AA1404" s="202"/>
      <c r="AC1404" s="28"/>
      <c r="AD1404" s="28"/>
      <c r="AE1404" s="28"/>
      <c r="AJ1404" s="202"/>
      <c r="AL1404" s="28"/>
      <c r="AM1404" s="28"/>
      <c r="AN1404" s="28"/>
      <c r="AS1404" s="202"/>
      <c r="AU1404" s="28"/>
      <c r="AV1404" s="28"/>
      <c r="AW1404" s="28"/>
      <c r="BB1404" s="202"/>
      <c r="BD1404" s="28"/>
      <c r="BE1404" s="28"/>
      <c r="BF1404" s="28"/>
      <c r="BK1404" s="202"/>
      <c r="BM1404" s="28"/>
      <c r="BN1404" s="28"/>
      <c r="BO1404" s="28"/>
      <c r="BT1404" s="202"/>
      <c r="BV1404" s="28"/>
      <c r="BW1404" s="28"/>
      <c r="BX1404" s="28"/>
      <c r="CC1404" s="202"/>
      <c r="CE1404" s="28"/>
      <c r="CF1404" s="28"/>
      <c r="CG1404" s="28"/>
      <c r="CL1404" s="202"/>
      <c r="CN1404" s="28"/>
      <c r="CO1404" s="28"/>
      <c r="CP1404" s="28"/>
      <c r="CU1404" s="202"/>
      <c r="CW1404" s="28"/>
      <c r="CX1404" s="28"/>
      <c r="CY1404" s="28"/>
      <c r="DD1404" s="202"/>
      <c r="DF1404" s="28"/>
      <c r="DG1404" s="28"/>
      <c r="DH1404" s="28"/>
      <c r="DM1404" s="202"/>
      <c r="DO1404" s="28"/>
      <c r="DP1404" s="28"/>
      <c r="DQ1404" s="28"/>
      <c r="DV1404" s="202"/>
      <c r="DX1404" s="28"/>
      <c r="DY1404" s="28"/>
      <c r="DZ1404" s="28"/>
      <c r="EE1404" s="202"/>
      <c r="EG1404" s="28"/>
      <c r="EH1404" s="28"/>
      <c r="EI1404" s="28"/>
      <c r="EN1404" s="202"/>
      <c r="EP1404" s="28"/>
      <c r="EQ1404" s="28"/>
      <c r="ER1404" s="28"/>
      <c r="EW1404" s="202"/>
      <c r="EY1404" s="28"/>
      <c r="EZ1404" s="28"/>
      <c r="FA1404" s="28"/>
      <c r="FF1404" s="202"/>
      <c r="FH1404" s="28"/>
      <c r="FI1404" s="28"/>
      <c r="FJ1404" s="28"/>
      <c r="FO1404" s="202"/>
      <c r="FQ1404" s="28"/>
      <c r="FR1404" s="28"/>
      <c r="FS1404" s="28"/>
      <c r="FX1404" s="202"/>
      <c r="FZ1404" s="28"/>
      <c r="GA1404" s="28"/>
      <c r="GB1404" s="28"/>
      <c r="GG1404" s="202"/>
      <c r="GI1404" s="28"/>
      <c r="GJ1404" s="28"/>
      <c r="GK1404" s="28"/>
      <c r="GP1404" s="202"/>
      <c r="GR1404" s="28"/>
      <c r="GS1404" s="28"/>
      <c r="GT1404" s="28"/>
      <c r="GY1404" s="202"/>
      <c r="HA1404" s="28"/>
      <c r="HB1404" s="28"/>
      <c r="HC1404" s="28"/>
      <c r="HH1404" s="202"/>
      <c r="HJ1404" s="28"/>
      <c r="HK1404" s="28"/>
      <c r="HL1404" s="28"/>
      <c r="HQ1404" s="28"/>
      <c r="HR1404" s="28"/>
      <c r="HS1404" s="28"/>
      <c r="HT1404" s="28"/>
      <c r="HU1404" s="28"/>
      <c r="HV1404" s="28"/>
      <c r="HW1404" s="28"/>
      <c r="HX1404" s="28"/>
      <c r="HY1404" s="28"/>
      <c r="HZ1404" s="28"/>
      <c r="IA1404" s="28"/>
      <c r="IB1404" s="28"/>
      <c r="IC1404" s="28"/>
      <c r="ID1404" s="28"/>
      <c r="IE1404" s="28"/>
      <c r="IF1404" s="28"/>
      <c r="IG1404" s="28"/>
      <c r="IH1404" s="28"/>
      <c r="II1404" s="28"/>
      <c r="IJ1404" s="28"/>
      <c r="IK1404" s="28"/>
      <c r="IL1404" s="28"/>
      <c r="IM1404" s="28"/>
      <c r="IN1404" s="28"/>
      <c r="IO1404" s="28"/>
      <c r="IP1404" s="28"/>
      <c r="IQ1404" s="28"/>
      <c r="IR1404" s="28"/>
      <c r="IS1404" s="28"/>
      <c r="IT1404" s="28"/>
      <c r="IU1404" s="28"/>
      <c r="IV1404" s="28"/>
    </row>
    <row r="1405" spans="1:256" s="54" customFormat="1" ht="18">
      <c r="A1405" s="364" t="s">
        <v>1452</v>
      </c>
      <c r="B1405" s="28"/>
      <c r="C1405" s="292"/>
      <c r="D1405" s="365" t="s">
        <v>129</v>
      </c>
      <c r="E1405" s="54">
        <f t="shared" si="29"/>
        <v>0</v>
      </c>
      <c r="F1405" s="305">
        <f t="shared" si="30"/>
        <v>17</v>
      </c>
      <c r="H1405" s="28"/>
      <c r="I1405" s="28"/>
      <c r="J1405" s="28">
        <v>17</v>
      </c>
      <c r="K1405" s="28"/>
      <c r="M1405" s="239"/>
      <c r="N1405" s="28"/>
      <c r="R1405" s="202"/>
      <c r="T1405" s="28"/>
      <c r="U1405" s="28"/>
      <c r="V1405" s="28"/>
      <c r="AA1405" s="202"/>
      <c r="AC1405" s="28"/>
      <c r="AD1405" s="28"/>
      <c r="AE1405" s="28"/>
      <c r="AJ1405" s="202"/>
      <c r="AL1405" s="28"/>
      <c r="AM1405" s="28"/>
      <c r="AN1405" s="28"/>
      <c r="AS1405" s="202"/>
      <c r="AU1405" s="28"/>
      <c r="AV1405" s="28"/>
      <c r="AW1405" s="28"/>
      <c r="BB1405" s="202"/>
      <c r="BD1405" s="28"/>
      <c r="BE1405" s="28"/>
      <c r="BF1405" s="28"/>
      <c r="BK1405" s="202"/>
      <c r="BM1405" s="28"/>
      <c r="BN1405" s="28"/>
      <c r="BO1405" s="28"/>
      <c r="BT1405" s="202"/>
      <c r="BV1405" s="28"/>
      <c r="BW1405" s="28"/>
      <c r="BX1405" s="28"/>
      <c r="CC1405" s="202"/>
      <c r="CE1405" s="28"/>
      <c r="CF1405" s="28"/>
      <c r="CG1405" s="28"/>
      <c r="CL1405" s="202"/>
      <c r="CN1405" s="28"/>
      <c r="CO1405" s="28"/>
      <c r="CP1405" s="28"/>
      <c r="CU1405" s="202"/>
      <c r="CW1405" s="28"/>
      <c r="CX1405" s="28"/>
      <c r="CY1405" s="28"/>
      <c r="DD1405" s="202"/>
      <c r="DF1405" s="28"/>
      <c r="DG1405" s="28"/>
      <c r="DH1405" s="28"/>
      <c r="DM1405" s="202"/>
      <c r="DO1405" s="28"/>
      <c r="DP1405" s="28"/>
      <c r="DQ1405" s="28"/>
      <c r="DV1405" s="202"/>
      <c r="DX1405" s="28"/>
      <c r="DY1405" s="28"/>
      <c r="DZ1405" s="28"/>
      <c r="EE1405" s="202"/>
      <c r="EG1405" s="28"/>
      <c r="EH1405" s="28"/>
      <c r="EI1405" s="28"/>
      <c r="EN1405" s="202"/>
      <c r="EP1405" s="28"/>
      <c r="EQ1405" s="28"/>
      <c r="ER1405" s="28"/>
      <c r="EW1405" s="202"/>
      <c r="EY1405" s="28"/>
      <c r="EZ1405" s="28"/>
      <c r="FA1405" s="28"/>
      <c r="FF1405" s="202"/>
      <c r="FH1405" s="28"/>
      <c r="FI1405" s="28"/>
      <c r="FJ1405" s="28"/>
      <c r="FO1405" s="202"/>
      <c r="FQ1405" s="28"/>
      <c r="FR1405" s="28"/>
      <c r="FS1405" s="28"/>
      <c r="FX1405" s="202"/>
      <c r="FZ1405" s="28"/>
      <c r="GA1405" s="28"/>
      <c r="GB1405" s="28"/>
      <c r="GG1405" s="202"/>
      <c r="GI1405" s="28"/>
      <c r="GJ1405" s="28"/>
      <c r="GK1405" s="28"/>
      <c r="GP1405" s="202"/>
      <c r="GR1405" s="28"/>
      <c r="GS1405" s="28"/>
      <c r="GT1405" s="28"/>
      <c r="GY1405" s="202"/>
      <c r="HA1405" s="28"/>
      <c r="HB1405" s="28"/>
      <c r="HC1405" s="28"/>
      <c r="HH1405" s="202"/>
      <c r="HJ1405" s="28"/>
      <c r="HK1405" s="28"/>
      <c r="HL1405" s="28"/>
      <c r="HQ1405" s="28"/>
      <c r="HR1405" s="28"/>
      <c r="HS1405" s="28"/>
      <c r="HT1405" s="28"/>
      <c r="HU1405" s="28"/>
      <c r="HV1405" s="28"/>
      <c r="HW1405" s="28"/>
      <c r="HX1405" s="28"/>
      <c r="HY1405" s="28"/>
      <c r="HZ1405" s="28"/>
      <c r="IA1405" s="28"/>
      <c r="IB1405" s="28"/>
      <c r="IC1405" s="28"/>
      <c r="ID1405" s="28"/>
      <c r="IE1405" s="28"/>
      <c r="IF1405" s="28"/>
      <c r="IG1405" s="28"/>
      <c r="IH1405" s="28"/>
      <c r="II1405" s="28"/>
      <c r="IJ1405" s="28"/>
      <c r="IK1405" s="28"/>
      <c r="IL1405" s="28"/>
      <c r="IM1405" s="28"/>
      <c r="IN1405" s="28"/>
      <c r="IO1405" s="28"/>
      <c r="IP1405" s="28"/>
      <c r="IQ1405" s="28"/>
      <c r="IR1405" s="28"/>
      <c r="IS1405" s="28"/>
      <c r="IT1405" s="28"/>
      <c r="IU1405" s="28"/>
      <c r="IV1405" s="28"/>
    </row>
    <row r="1406" spans="1:256" s="54" customFormat="1" ht="18">
      <c r="A1406" s="364" t="s">
        <v>442</v>
      </c>
      <c r="B1406" s="28"/>
      <c r="C1406" s="292"/>
      <c r="D1406" s="54" t="s">
        <v>134</v>
      </c>
      <c r="E1406" s="54">
        <f t="shared" si="29"/>
        <v>11</v>
      </c>
      <c r="F1406" s="305">
        <f t="shared" si="30"/>
        <v>63</v>
      </c>
      <c r="H1406" s="28">
        <v>56</v>
      </c>
      <c r="I1406" s="28">
        <v>5</v>
      </c>
      <c r="J1406" s="28">
        <v>2</v>
      </c>
      <c r="K1406" s="28"/>
      <c r="M1406" s="28"/>
      <c r="N1406" s="28"/>
      <c r="R1406" s="202"/>
      <c r="T1406" s="28"/>
      <c r="U1406" s="28"/>
      <c r="V1406" s="28"/>
      <c r="AA1406" s="202"/>
      <c r="AC1406" s="28"/>
      <c r="AD1406" s="28"/>
      <c r="AE1406" s="28"/>
      <c r="AJ1406" s="202"/>
      <c r="AL1406" s="28"/>
      <c r="AM1406" s="28"/>
      <c r="AN1406" s="28"/>
      <c r="AS1406" s="202"/>
      <c r="AU1406" s="28"/>
      <c r="AV1406" s="28"/>
      <c r="AW1406" s="28"/>
      <c r="BB1406" s="202"/>
      <c r="BD1406" s="28"/>
      <c r="BE1406" s="28"/>
      <c r="BF1406" s="28"/>
      <c r="BK1406" s="202"/>
      <c r="BM1406" s="28"/>
      <c r="BN1406" s="28"/>
      <c r="BO1406" s="28"/>
      <c r="BT1406" s="202"/>
      <c r="BV1406" s="28"/>
      <c r="BW1406" s="28"/>
      <c r="BX1406" s="28"/>
      <c r="CC1406" s="202"/>
      <c r="CE1406" s="28"/>
      <c r="CF1406" s="28"/>
      <c r="CG1406" s="28"/>
      <c r="CL1406" s="202"/>
      <c r="CN1406" s="28"/>
      <c r="CO1406" s="28"/>
      <c r="CP1406" s="28"/>
      <c r="CU1406" s="202"/>
      <c r="CW1406" s="28"/>
      <c r="CX1406" s="28"/>
      <c r="CY1406" s="28"/>
      <c r="DD1406" s="202"/>
      <c r="DF1406" s="28"/>
      <c r="DG1406" s="28"/>
      <c r="DH1406" s="28"/>
      <c r="DM1406" s="202"/>
      <c r="DO1406" s="28"/>
      <c r="DP1406" s="28"/>
      <c r="DQ1406" s="28"/>
      <c r="DV1406" s="202"/>
      <c r="DX1406" s="28"/>
      <c r="DY1406" s="28"/>
      <c r="DZ1406" s="28"/>
      <c r="EE1406" s="202"/>
      <c r="EG1406" s="28"/>
      <c r="EH1406" s="28"/>
      <c r="EI1406" s="28"/>
      <c r="EN1406" s="202"/>
      <c r="EP1406" s="28"/>
      <c r="EQ1406" s="28"/>
      <c r="ER1406" s="28"/>
      <c r="EW1406" s="202"/>
      <c r="EY1406" s="28"/>
      <c r="EZ1406" s="28"/>
      <c r="FA1406" s="28"/>
      <c r="FF1406" s="202"/>
      <c r="FH1406" s="28"/>
      <c r="FI1406" s="28"/>
      <c r="FJ1406" s="28"/>
      <c r="FO1406" s="202"/>
      <c r="FQ1406" s="28"/>
      <c r="FR1406" s="28"/>
      <c r="FS1406" s="28"/>
      <c r="FX1406" s="202"/>
      <c r="FZ1406" s="28"/>
      <c r="GA1406" s="28"/>
      <c r="GB1406" s="28"/>
      <c r="GG1406" s="202"/>
      <c r="GI1406" s="28"/>
      <c r="GJ1406" s="28"/>
      <c r="GK1406" s="28"/>
      <c r="GP1406" s="202"/>
      <c r="GR1406" s="28"/>
      <c r="GS1406" s="28"/>
      <c r="GT1406" s="28"/>
      <c r="GY1406" s="202"/>
      <c r="HA1406" s="28"/>
      <c r="HB1406" s="28"/>
      <c r="HC1406" s="28"/>
      <c r="HH1406" s="202"/>
      <c r="HJ1406" s="28"/>
      <c r="HK1406" s="28"/>
      <c r="HL1406" s="28"/>
      <c r="HQ1406" s="28"/>
      <c r="HR1406" s="28"/>
      <c r="HS1406" s="28"/>
      <c r="HT1406" s="28"/>
      <c r="HU1406" s="28"/>
      <c r="HV1406" s="28"/>
      <c r="HW1406" s="28"/>
      <c r="HX1406" s="28"/>
      <c r="HY1406" s="28"/>
      <c r="HZ1406" s="28"/>
      <c r="IA1406" s="28"/>
      <c r="IB1406" s="28"/>
      <c r="IC1406" s="28"/>
      <c r="ID1406" s="28"/>
      <c r="IE1406" s="28"/>
      <c r="IF1406" s="28"/>
      <c r="IG1406" s="28"/>
      <c r="IH1406" s="28"/>
      <c r="II1406" s="28"/>
      <c r="IJ1406" s="28"/>
      <c r="IK1406" s="28"/>
      <c r="IL1406" s="28"/>
      <c r="IM1406" s="28"/>
      <c r="IN1406" s="28"/>
      <c r="IO1406" s="28"/>
      <c r="IP1406" s="28"/>
      <c r="IQ1406" s="28"/>
      <c r="IR1406" s="28"/>
      <c r="IS1406" s="28"/>
      <c r="IT1406" s="28"/>
      <c r="IU1406" s="28"/>
      <c r="IV1406" s="28"/>
    </row>
    <row r="1407" spans="1:256" s="54" customFormat="1" ht="18">
      <c r="A1407" s="364" t="s">
        <v>1086</v>
      </c>
      <c r="B1407" s="292"/>
      <c r="C1407" s="292"/>
      <c r="D1407" s="54" t="s">
        <v>136</v>
      </c>
      <c r="E1407" s="54">
        <f t="shared" si="29"/>
        <v>8</v>
      </c>
      <c r="F1407" s="305">
        <f t="shared" si="30"/>
        <v>159</v>
      </c>
      <c r="G1407" s="54">
        <v>34</v>
      </c>
      <c r="H1407" s="28">
        <v>100</v>
      </c>
      <c r="I1407" s="28">
        <v>24</v>
      </c>
      <c r="J1407" s="28">
        <v>1</v>
      </c>
      <c r="K1407" s="28"/>
      <c r="M1407" s="28"/>
      <c r="N1407" s="28"/>
      <c r="R1407" s="202"/>
      <c r="T1407" s="28"/>
      <c r="U1407" s="28"/>
      <c r="V1407" s="28"/>
      <c r="AA1407" s="202"/>
      <c r="AC1407" s="28"/>
      <c r="AD1407" s="28"/>
      <c r="AE1407" s="28"/>
      <c r="AJ1407" s="202"/>
      <c r="AL1407" s="28"/>
      <c r="AM1407" s="28"/>
      <c r="AN1407" s="28"/>
      <c r="AS1407" s="202"/>
      <c r="AU1407" s="28"/>
      <c r="AV1407" s="28"/>
      <c r="AW1407" s="28"/>
      <c r="BB1407" s="202"/>
      <c r="BD1407" s="28"/>
      <c r="BE1407" s="28"/>
      <c r="BF1407" s="28"/>
      <c r="BK1407" s="202"/>
      <c r="BM1407" s="28"/>
      <c r="BN1407" s="28"/>
      <c r="BO1407" s="28"/>
      <c r="BT1407" s="202"/>
      <c r="BV1407" s="28"/>
      <c r="BW1407" s="28"/>
      <c r="BX1407" s="28"/>
      <c r="CC1407" s="202"/>
      <c r="CE1407" s="28"/>
      <c r="CF1407" s="28"/>
      <c r="CG1407" s="28"/>
      <c r="CL1407" s="202"/>
      <c r="CN1407" s="28"/>
      <c r="CO1407" s="28"/>
      <c r="CP1407" s="28"/>
      <c r="CU1407" s="202"/>
      <c r="CW1407" s="28"/>
      <c r="CX1407" s="28"/>
      <c r="CY1407" s="28"/>
      <c r="DD1407" s="202"/>
      <c r="DF1407" s="28"/>
      <c r="DG1407" s="28"/>
      <c r="DH1407" s="28"/>
      <c r="DM1407" s="202"/>
      <c r="DO1407" s="28"/>
      <c r="DP1407" s="28"/>
      <c r="DQ1407" s="28"/>
      <c r="DV1407" s="202"/>
      <c r="DX1407" s="28"/>
      <c r="DY1407" s="28"/>
      <c r="DZ1407" s="28"/>
      <c r="EE1407" s="202"/>
      <c r="EG1407" s="28"/>
      <c r="EH1407" s="28"/>
      <c r="EI1407" s="28"/>
      <c r="EN1407" s="202"/>
      <c r="EP1407" s="28"/>
      <c r="EQ1407" s="28"/>
      <c r="ER1407" s="28"/>
      <c r="EW1407" s="202"/>
      <c r="EY1407" s="28"/>
      <c r="EZ1407" s="28"/>
      <c r="FA1407" s="28"/>
      <c r="FF1407" s="202"/>
      <c r="FH1407" s="28"/>
      <c r="FI1407" s="28"/>
      <c r="FJ1407" s="28"/>
      <c r="FO1407" s="202"/>
      <c r="FQ1407" s="28"/>
      <c r="FR1407" s="28"/>
      <c r="FS1407" s="28"/>
      <c r="FX1407" s="202"/>
      <c r="FZ1407" s="28"/>
      <c r="GA1407" s="28"/>
      <c r="GB1407" s="28"/>
      <c r="GG1407" s="202"/>
      <c r="GI1407" s="28"/>
      <c r="GJ1407" s="28"/>
      <c r="GK1407" s="28"/>
      <c r="GP1407" s="202"/>
      <c r="GR1407" s="28"/>
      <c r="GS1407" s="28"/>
      <c r="GT1407" s="28"/>
      <c r="GY1407" s="202"/>
      <c r="HA1407" s="28"/>
      <c r="HB1407" s="28"/>
      <c r="HC1407" s="28"/>
      <c r="HH1407" s="202"/>
      <c r="HJ1407" s="28"/>
      <c r="HK1407" s="28"/>
      <c r="HL1407" s="28"/>
      <c r="HQ1407" s="28"/>
      <c r="HR1407" s="28"/>
      <c r="HS1407" s="28"/>
      <c r="HT1407" s="28"/>
      <c r="HU1407" s="28"/>
      <c r="HV1407" s="28"/>
      <c r="HW1407" s="28"/>
      <c r="HX1407" s="28"/>
      <c r="HY1407" s="28"/>
      <c r="HZ1407" s="28"/>
      <c r="IA1407" s="28"/>
      <c r="IB1407" s="28"/>
      <c r="IC1407" s="28"/>
      <c r="ID1407" s="28"/>
      <c r="IE1407" s="28"/>
      <c r="IF1407" s="28"/>
      <c r="IG1407" s="28"/>
      <c r="IH1407" s="28"/>
      <c r="II1407" s="28"/>
      <c r="IJ1407" s="28"/>
      <c r="IK1407" s="28"/>
      <c r="IL1407" s="28"/>
      <c r="IM1407" s="28"/>
      <c r="IN1407" s="28"/>
      <c r="IO1407" s="28"/>
      <c r="IP1407" s="28"/>
      <c r="IQ1407" s="28"/>
      <c r="IR1407" s="28"/>
      <c r="IS1407" s="28"/>
      <c r="IT1407" s="28"/>
      <c r="IU1407" s="28"/>
      <c r="IV1407" s="28"/>
    </row>
    <row r="1408" spans="1:256" s="54" customFormat="1" ht="18">
      <c r="A1408" s="364" t="s">
        <v>419</v>
      </c>
      <c r="B1408" s="292"/>
      <c r="C1408" s="292"/>
      <c r="D1408" s="54" t="s">
        <v>139</v>
      </c>
      <c r="E1408" s="54">
        <f t="shared" si="29"/>
        <v>12</v>
      </c>
      <c r="F1408" s="305">
        <f t="shared" si="30"/>
        <v>589</v>
      </c>
      <c r="G1408" s="54">
        <v>110</v>
      </c>
      <c r="H1408" s="239">
        <v>305</v>
      </c>
      <c r="I1408" s="28">
        <v>77</v>
      </c>
      <c r="J1408" s="28">
        <v>97</v>
      </c>
      <c r="K1408" s="28"/>
      <c r="M1408" s="239"/>
      <c r="N1408" s="28"/>
      <c r="R1408" s="202"/>
      <c r="T1408" s="28"/>
      <c r="U1408" s="28"/>
      <c r="V1408" s="28"/>
      <c r="AA1408" s="202"/>
      <c r="AC1408" s="28"/>
      <c r="AD1408" s="28"/>
      <c r="AE1408" s="28"/>
      <c r="AJ1408" s="202"/>
      <c r="AL1408" s="28"/>
      <c r="AM1408" s="28"/>
      <c r="AN1408" s="28"/>
      <c r="AS1408" s="202"/>
      <c r="AU1408" s="28"/>
      <c r="AV1408" s="28"/>
      <c r="AW1408" s="28"/>
      <c r="BB1408" s="202"/>
      <c r="BD1408" s="28"/>
      <c r="BE1408" s="28"/>
      <c r="BF1408" s="28"/>
      <c r="BK1408" s="202"/>
      <c r="BM1408" s="28"/>
      <c r="BN1408" s="28"/>
      <c r="BO1408" s="28"/>
      <c r="BT1408" s="202"/>
      <c r="BV1408" s="28"/>
      <c r="BW1408" s="28"/>
      <c r="BX1408" s="28"/>
      <c r="CC1408" s="202"/>
      <c r="CE1408" s="28"/>
      <c r="CF1408" s="28"/>
      <c r="CG1408" s="28"/>
      <c r="CL1408" s="202"/>
      <c r="CN1408" s="28"/>
      <c r="CO1408" s="28"/>
      <c r="CP1408" s="28"/>
      <c r="CU1408" s="202"/>
      <c r="CW1408" s="28"/>
      <c r="CX1408" s="28"/>
      <c r="CY1408" s="28"/>
      <c r="DD1408" s="202"/>
      <c r="DF1408" s="28"/>
      <c r="DG1408" s="28"/>
      <c r="DH1408" s="28"/>
      <c r="DM1408" s="202"/>
      <c r="DO1408" s="28"/>
      <c r="DP1408" s="28"/>
      <c r="DQ1408" s="28"/>
      <c r="DV1408" s="202"/>
      <c r="DX1408" s="28"/>
      <c r="DY1408" s="28"/>
      <c r="DZ1408" s="28"/>
      <c r="EE1408" s="202"/>
      <c r="EG1408" s="28"/>
      <c r="EH1408" s="28"/>
      <c r="EI1408" s="28"/>
      <c r="EN1408" s="202"/>
      <c r="EP1408" s="28"/>
      <c r="EQ1408" s="28"/>
      <c r="ER1408" s="28"/>
      <c r="EW1408" s="202"/>
      <c r="EY1408" s="28"/>
      <c r="EZ1408" s="28"/>
      <c r="FA1408" s="28"/>
      <c r="FF1408" s="202"/>
      <c r="FH1408" s="28"/>
      <c r="FI1408" s="28"/>
      <c r="FJ1408" s="28"/>
      <c r="FO1408" s="202"/>
      <c r="FQ1408" s="28"/>
      <c r="FR1408" s="28"/>
      <c r="FS1408" s="28"/>
      <c r="FX1408" s="202"/>
      <c r="FZ1408" s="28"/>
      <c r="GA1408" s="28"/>
      <c r="GB1408" s="28"/>
      <c r="GG1408" s="202"/>
      <c r="GI1408" s="28"/>
      <c r="GJ1408" s="28"/>
      <c r="GK1408" s="28"/>
      <c r="GP1408" s="202"/>
      <c r="GR1408" s="28"/>
      <c r="GS1408" s="28"/>
      <c r="GT1408" s="28"/>
      <c r="GY1408" s="202"/>
      <c r="HA1408" s="28"/>
      <c r="HB1408" s="28"/>
      <c r="HC1408" s="28"/>
      <c r="HH1408" s="202"/>
      <c r="HJ1408" s="28"/>
      <c r="HK1408" s="28"/>
      <c r="HL1408" s="28"/>
      <c r="HQ1408" s="28"/>
      <c r="HR1408" s="28"/>
      <c r="HS1408" s="28"/>
      <c r="HT1408" s="28"/>
      <c r="HU1408" s="28"/>
      <c r="HV1408" s="28"/>
      <c r="HW1408" s="28"/>
      <c r="HX1408" s="28"/>
      <c r="HY1408" s="28"/>
      <c r="HZ1408" s="28"/>
      <c r="IA1408" s="28"/>
      <c r="IB1408" s="28"/>
      <c r="IC1408" s="28"/>
      <c r="ID1408" s="28"/>
      <c r="IE1408" s="28"/>
      <c r="IF1408" s="28"/>
      <c r="IG1408" s="28"/>
      <c r="IH1408" s="28"/>
      <c r="II1408" s="28"/>
      <c r="IJ1408" s="28"/>
      <c r="IK1408" s="28"/>
      <c r="IL1408" s="28"/>
      <c r="IM1408" s="28"/>
      <c r="IN1408" s="28"/>
      <c r="IO1408" s="28"/>
      <c r="IP1408" s="28"/>
      <c r="IQ1408" s="28"/>
      <c r="IR1408" s="28"/>
      <c r="IS1408" s="28"/>
      <c r="IT1408" s="28"/>
      <c r="IU1408" s="28"/>
      <c r="IV1408" s="28"/>
    </row>
    <row r="1409" spans="1:256" s="54" customFormat="1" ht="18">
      <c r="A1409" s="364" t="s">
        <v>490</v>
      </c>
      <c r="B1409" s="28"/>
      <c r="C1409" s="292"/>
      <c r="D1409" s="54" t="s">
        <v>138</v>
      </c>
      <c r="E1409" s="54">
        <f t="shared" si="29"/>
        <v>70</v>
      </c>
      <c r="F1409" s="305">
        <f t="shared" si="30"/>
        <v>1559</v>
      </c>
      <c r="G1409" s="54">
        <v>430</v>
      </c>
      <c r="H1409" s="239">
        <v>1129</v>
      </c>
      <c r="I1409" s="28"/>
      <c r="J1409" s="28"/>
      <c r="K1409" s="28"/>
      <c r="M1409" s="239"/>
      <c r="N1409" s="28"/>
      <c r="R1409" s="202"/>
      <c r="T1409" s="28"/>
      <c r="U1409" s="28"/>
      <c r="V1409" s="28"/>
      <c r="AA1409" s="202"/>
      <c r="AC1409" s="28"/>
      <c r="AD1409" s="28"/>
      <c r="AE1409" s="28"/>
      <c r="AJ1409" s="202"/>
      <c r="AL1409" s="28"/>
      <c r="AM1409" s="28"/>
      <c r="AN1409" s="28"/>
      <c r="AS1409" s="202"/>
      <c r="AU1409" s="28"/>
      <c r="AV1409" s="28"/>
      <c r="AW1409" s="28"/>
      <c r="BB1409" s="202"/>
      <c r="BD1409" s="28"/>
      <c r="BE1409" s="28"/>
      <c r="BF1409" s="28"/>
      <c r="BK1409" s="202"/>
      <c r="BM1409" s="28"/>
      <c r="BN1409" s="28"/>
      <c r="BO1409" s="28"/>
      <c r="BT1409" s="202"/>
      <c r="BV1409" s="28"/>
      <c r="BW1409" s="28"/>
      <c r="BX1409" s="28"/>
      <c r="CC1409" s="202"/>
      <c r="CE1409" s="28"/>
      <c r="CF1409" s="28"/>
      <c r="CG1409" s="28"/>
      <c r="CL1409" s="202"/>
      <c r="CN1409" s="28"/>
      <c r="CO1409" s="28"/>
      <c r="CP1409" s="28"/>
      <c r="CU1409" s="202"/>
      <c r="CW1409" s="28"/>
      <c r="CX1409" s="28"/>
      <c r="CY1409" s="28"/>
      <c r="DD1409" s="202"/>
      <c r="DF1409" s="28"/>
      <c r="DG1409" s="28"/>
      <c r="DH1409" s="28"/>
      <c r="DM1409" s="202"/>
      <c r="DO1409" s="28"/>
      <c r="DP1409" s="28"/>
      <c r="DQ1409" s="28"/>
      <c r="DV1409" s="202"/>
      <c r="DX1409" s="28"/>
      <c r="DY1409" s="28"/>
      <c r="DZ1409" s="28"/>
      <c r="EE1409" s="202"/>
      <c r="EG1409" s="28"/>
      <c r="EH1409" s="28"/>
      <c r="EI1409" s="28"/>
      <c r="EN1409" s="202"/>
      <c r="EP1409" s="28"/>
      <c r="EQ1409" s="28"/>
      <c r="ER1409" s="28"/>
      <c r="EW1409" s="202"/>
      <c r="EY1409" s="28"/>
      <c r="EZ1409" s="28"/>
      <c r="FA1409" s="28"/>
      <c r="FF1409" s="202"/>
      <c r="FH1409" s="28"/>
      <c r="FI1409" s="28"/>
      <c r="FJ1409" s="28"/>
      <c r="FO1409" s="202"/>
      <c r="FQ1409" s="28"/>
      <c r="FR1409" s="28"/>
      <c r="FS1409" s="28"/>
      <c r="FX1409" s="202"/>
      <c r="FZ1409" s="28"/>
      <c r="GA1409" s="28"/>
      <c r="GB1409" s="28"/>
      <c r="GG1409" s="202"/>
      <c r="GI1409" s="28"/>
      <c r="GJ1409" s="28"/>
      <c r="GK1409" s="28"/>
      <c r="GP1409" s="202"/>
      <c r="GR1409" s="28"/>
      <c r="GS1409" s="28"/>
      <c r="GT1409" s="28"/>
      <c r="GY1409" s="202"/>
      <c r="HA1409" s="28"/>
      <c r="HB1409" s="28"/>
      <c r="HC1409" s="28"/>
      <c r="HH1409" s="202"/>
      <c r="HJ1409" s="28"/>
      <c r="HK1409" s="28"/>
      <c r="HL1409" s="28"/>
      <c r="HQ1409" s="28"/>
      <c r="HR1409" s="28"/>
      <c r="HS1409" s="28"/>
      <c r="HT1409" s="28"/>
      <c r="HU1409" s="28"/>
      <c r="HV1409" s="28"/>
      <c r="HW1409" s="28"/>
      <c r="HX1409" s="28"/>
      <c r="HY1409" s="28"/>
      <c r="HZ1409" s="28"/>
      <c r="IA1409" s="28"/>
      <c r="IB1409" s="28"/>
      <c r="IC1409" s="28"/>
      <c r="ID1409" s="28"/>
      <c r="IE1409" s="28"/>
      <c r="IF1409" s="28"/>
      <c r="IG1409" s="28"/>
      <c r="IH1409" s="28"/>
      <c r="II1409" s="28"/>
      <c r="IJ1409" s="28"/>
      <c r="IK1409" s="28"/>
      <c r="IL1409" s="28"/>
      <c r="IM1409" s="28"/>
      <c r="IN1409" s="28"/>
      <c r="IO1409" s="28"/>
      <c r="IP1409" s="28"/>
      <c r="IQ1409" s="28"/>
      <c r="IR1409" s="28"/>
      <c r="IS1409" s="28"/>
      <c r="IT1409" s="28"/>
      <c r="IU1409" s="28"/>
      <c r="IV1409" s="28"/>
    </row>
    <row r="1410" spans="1:256" s="54" customFormat="1" ht="18">
      <c r="A1410" s="364" t="s">
        <v>903</v>
      </c>
      <c r="B1410" s="28"/>
      <c r="C1410" s="292"/>
      <c r="D1410" s="54" t="s">
        <v>134</v>
      </c>
      <c r="E1410" s="54">
        <f t="shared" si="29"/>
        <v>0</v>
      </c>
      <c r="F1410" s="305">
        <f t="shared" si="30"/>
        <v>5</v>
      </c>
      <c r="H1410" s="239"/>
      <c r="I1410" s="28">
        <v>4</v>
      </c>
      <c r="J1410" s="28">
        <v>1</v>
      </c>
      <c r="K1410" s="28"/>
      <c r="M1410" s="239"/>
      <c r="N1410" s="28"/>
      <c r="R1410" s="202"/>
      <c r="T1410" s="28"/>
      <c r="U1410" s="28"/>
      <c r="V1410" s="28"/>
      <c r="AA1410" s="202"/>
      <c r="AC1410" s="28"/>
      <c r="AD1410" s="28"/>
      <c r="AE1410" s="28"/>
      <c r="AJ1410" s="202"/>
      <c r="AL1410" s="28"/>
      <c r="AM1410" s="28"/>
      <c r="AN1410" s="28"/>
      <c r="AS1410" s="202"/>
      <c r="AU1410" s="28"/>
      <c r="AV1410" s="28"/>
      <c r="AW1410" s="28"/>
      <c r="BB1410" s="202"/>
      <c r="BD1410" s="28"/>
      <c r="BE1410" s="28"/>
      <c r="BF1410" s="28"/>
      <c r="BK1410" s="202"/>
      <c r="BM1410" s="28"/>
      <c r="BN1410" s="28"/>
      <c r="BO1410" s="28"/>
      <c r="BT1410" s="202"/>
      <c r="BV1410" s="28"/>
      <c r="BW1410" s="28"/>
      <c r="BX1410" s="28"/>
      <c r="CC1410" s="202"/>
      <c r="CE1410" s="28"/>
      <c r="CF1410" s="28"/>
      <c r="CG1410" s="28"/>
      <c r="CL1410" s="202"/>
      <c r="CN1410" s="28"/>
      <c r="CO1410" s="28"/>
      <c r="CP1410" s="28"/>
      <c r="CU1410" s="202"/>
      <c r="CW1410" s="28"/>
      <c r="CX1410" s="28"/>
      <c r="CY1410" s="28"/>
      <c r="DD1410" s="202"/>
      <c r="DF1410" s="28"/>
      <c r="DG1410" s="28"/>
      <c r="DH1410" s="28"/>
      <c r="DM1410" s="202"/>
      <c r="DO1410" s="28"/>
      <c r="DP1410" s="28"/>
      <c r="DQ1410" s="28"/>
      <c r="DV1410" s="202"/>
      <c r="DX1410" s="28"/>
      <c r="DY1410" s="28"/>
      <c r="DZ1410" s="28"/>
      <c r="EE1410" s="202"/>
      <c r="EG1410" s="28"/>
      <c r="EH1410" s="28"/>
      <c r="EI1410" s="28"/>
      <c r="EN1410" s="202"/>
      <c r="EP1410" s="28"/>
      <c r="EQ1410" s="28"/>
      <c r="ER1410" s="28"/>
      <c r="EW1410" s="202"/>
      <c r="EY1410" s="28"/>
      <c r="EZ1410" s="28"/>
      <c r="FA1410" s="28"/>
      <c r="FF1410" s="202"/>
      <c r="FH1410" s="28"/>
      <c r="FI1410" s="28"/>
      <c r="FJ1410" s="28"/>
      <c r="FO1410" s="202"/>
      <c r="FQ1410" s="28"/>
      <c r="FR1410" s="28"/>
      <c r="FS1410" s="28"/>
      <c r="FX1410" s="202"/>
      <c r="FZ1410" s="28"/>
      <c r="GA1410" s="28"/>
      <c r="GB1410" s="28"/>
      <c r="GG1410" s="202"/>
      <c r="GI1410" s="28"/>
      <c r="GJ1410" s="28"/>
      <c r="GK1410" s="28"/>
      <c r="GP1410" s="202"/>
      <c r="GR1410" s="28"/>
      <c r="GS1410" s="28"/>
      <c r="GT1410" s="28"/>
      <c r="GY1410" s="202"/>
      <c r="HA1410" s="28"/>
      <c r="HB1410" s="28"/>
      <c r="HC1410" s="28"/>
      <c r="HH1410" s="202"/>
      <c r="HJ1410" s="28"/>
      <c r="HK1410" s="28"/>
      <c r="HL1410" s="28"/>
      <c r="HQ1410" s="28"/>
      <c r="HR1410" s="28"/>
      <c r="HS1410" s="28"/>
      <c r="HT1410" s="28"/>
      <c r="HU1410" s="28"/>
      <c r="HV1410" s="28"/>
      <c r="HW1410" s="28"/>
      <c r="HX1410" s="28"/>
      <c r="HY1410" s="28"/>
      <c r="HZ1410" s="28"/>
      <c r="IA1410" s="28"/>
      <c r="IB1410" s="28"/>
      <c r="IC1410" s="28"/>
      <c r="ID1410" s="28"/>
      <c r="IE1410" s="28"/>
      <c r="IF1410" s="28"/>
      <c r="IG1410" s="28"/>
      <c r="IH1410" s="28"/>
      <c r="II1410" s="28"/>
      <c r="IJ1410" s="28"/>
      <c r="IK1410" s="28"/>
      <c r="IL1410" s="28"/>
      <c r="IM1410" s="28"/>
      <c r="IN1410" s="28"/>
      <c r="IO1410" s="28"/>
      <c r="IP1410" s="28"/>
      <c r="IQ1410" s="28"/>
      <c r="IR1410" s="28"/>
      <c r="IS1410" s="28"/>
      <c r="IT1410" s="28"/>
      <c r="IU1410" s="28"/>
      <c r="IV1410" s="28"/>
    </row>
    <row r="1411" spans="1:256" s="54" customFormat="1" ht="18">
      <c r="A1411" s="364" t="s">
        <v>426</v>
      </c>
      <c r="B1411" s="292"/>
      <c r="C1411" s="292"/>
      <c r="D1411" s="54" t="s">
        <v>140</v>
      </c>
      <c r="E1411" s="54">
        <f t="shared" si="29"/>
        <v>10</v>
      </c>
      <c r="F1411" s="305">
        <f t="shared" si="30"/>
        <v>246</v>
      </c>
      <c r="H1411" s="239">
        <v>185</v>
      </c>
      <c r="I1411" s="28">
        <v>34</v>
      </c>
      <c r="J1411" s="28">
        <v>27</v>
      </c>
      <c r="K1411" s="28"/>
      <c r="M1411" s="239"/>
      <c r="N1411" s="28"/>
      <c r="R1411" s="202"/>
      <c r="T1411" s="28"/>
      <c r="U1411" s="28"/>
      <c r="V1411" s="28"/>
      <c r="AA1411" s="202"/>
      <c r="AC1411" s="28"/>
      <c r="AD1411" s="28"/>
      <c r="AE1411" s="28"/>
      <c r="AJ1411" s="202"/>
      <c r="AL1411" s="28"/>
      <c r="AM1411" s="28"/>
      <c r="AN1411" s="28"/>
      <c r="AS1411" s="202"/>
      <c r="AU1411" s="28"/>
      <c r="AV1411" s="28"/>
      <c r="AW1411" s="28"/>
      <c r="BB1411" s="202"/>
      <c r="BD1411" s="28"/>
      <c r="BE1411" s="28"/>
      <c r="BF1411" s="28"/>
      <c r="BK1411" s="202"/>
      <c r="BM1411" s="28"/>
      <c r="BN1411" s="28"/>
      <c r="BO1411" s="28"/>
      <c r="BT1411" s="202"/>
      <c r="BV1411" s="28"/>
      <c r="BW1411" s="28"/>
      <c r="BX1411" s="28"/>
      <c r="CC1411" s="202"/>
      <c r="CE1411" s="28"/>
      <c r="CF1411" s="28"/>
      <c r="CG1411" s="28"/>
      <c r="CL1411" s="202"/>
      <c r="CN1411" s="28"/>
      <c r="CO1411" s="28"/>
      <c r="CP1411" s="28"/>
      <c r="CU1411" s="202"/>
      <c r="CW1411" s="28"/>
      <c r="CX1411" s="28"/>
      <c r="CY1411" s="28"/>
      <c r="DD1411" s="202"/>
      <c r="DF1411" s="28"/>
      <c r="DG1411" s="28"/>
      <c r="DH1411" s="28"/>
      <c r="DM1411" s="202"/>
      <c r="DO1411" s="28"/>
      <c r="DP1411" s="28"/>
      <c r="DQ1411" s="28"/>
      <c r="DV1411" s="202"/>
      <c r="DX1411" s="28"/>
      <c r="DY1411" s="28"/>
      <c r="DZ1411" s="28"/>
      <c r="EE1411" s="202"/>
      <c r="EG1411" s="28"/>
      <c r="EH1411" s="28"/>
      <c r="EI1411" s="28"/>
      <c r="EN1411" s="202"/>
      <c r="EP1411" s="28"/>
      <c r="EQ1411" s="28"/>
      <c r="ER1411" s="28"/>
      <c r="EW1411" s="202"/>
      <c r="EY1411" s="28"/>
      <c r="EZ1411" s="28"/>
      <c r="FA1411" s="28"/>
      <c r="FF1411" s="202"/>
      <c r="FH1411" s="28"/>
      <c r="FI1411" s="28"/>
      <c r="FJ1411" s="28"/>
      <c r="FO1411" s="202"/>
      <c r="FQ1411" s="28"/>
      <c r="FR1411" s="28"/>
      <c r="FS1411" s="28"/>
      <c r="FX1411" s="202"/>
      <c r="FZ1411" s="28"/>
      <c r="GA1411" s="28"/>
      <c r="GB1411" s="28"/>
      <c r="GG1411" s="202"/>
      <c r="GI1411" s="28"/>
      <c r="GJ1411" s="28"/>
      <c r="GK1411" s="28"/>
      <c r="GP1411" s="202"/>
      <c r="GR1411" s="28"/>
      <c r="GS1411" s="28"/>
      <c r="GT1411" s="28"/>
      <c r="GY1411" s="202"/>
      <c r="HA1411" s="28"/>
      <c r="HB1411" s="28"/>
      <c r="HC1411" s="28"/>
      <c r="HH1411" s="202"/>
      <c r="HJ1411" s="28"/>
      <c r="HK1411" s="28"/>
      <c r="HL1411" s="28"/>
      <c r="HQ1411" s="28"/>
      <c r="HR1411" s="28"/>
      <c r="HS1411" s="28"/>
      <c r="HT1411" s="28"/>
      <c r="HU1411" s="28"/>
      <c r="HV1411" s="28"/>
      <c r="HW1411" s="28"/>
      <c r="HX1411" s="28"/>
      <c r="HY1411" s="28"/>
      <c r="HZ1411" s="28"/>
      <c r="IA1411" s="28"/>
      <c r="IB1411" s="28"/>
      <c r="IC1411" s="28"/>
      <c r="ID1411" s="28"/>
      <c r="IE1411" s="28"/>
      <c r="IF1411" s="28"/>
      <c r="IG1411" s="28"/>
      <c r="IH1411" s="28"/>
      <c r="II1411" s="28"/>
      <c r="IJ1411" s="28"/>
      <c r="IK1411" s="28"/>
      <c r="IL1411" s="28"/>
      <c r="IM1411" s="28"/>
      <c r="IN1411" s="28"/>
      <c r="IO1411" s="28"/>
      <c r="IP1411" s="28"/>
      <c r="IQ1411" s="28"/>
      <c r="IR1411" s="28"/>
      <c r="IS1411" s="28"/>
      <c r="IT1411" s="28"/>
      <c r="IU1411" s="28"/>
      <c r="IV1411" s="28"/>
    </row>
    <row r="1412" spans="1:256" s="54" customFormat="1" ht="18">
      <c r="A1412" s="364" t="s">
        <v>544</v>
      </c>
      <c r="B1412" s="292"/>
      <c r="C1412" s="292"/>
      <c r="D1412" s="54" t="s">
        <v>133</v>
      </c>
      <c r="E1412" s="54">
        <f t="shared" si="29"/>
        <v>11</v>
      </c>
      <c r="F1412" s="305">
        <f t="shared" si="30"/>
        <v>299</v>
      </c>
      <c r="G1412" s="54">
        <v>22</v>
      </c>
      <c r="H1412" s="239">
        <v>270</v>
      </c>
      <c r="I1412" s="28">
        <v>7</v>
      </c>
      <c r="J1412" s="28"/>
      <c r="K1412" s="28"/>
      <c r="M1412" s="239"/>
      <c r="N1412" s="28"/>
      <c r="R1412" s="202"/>
      <c r="T1412" s="28"/>
      <c r="U1412" s="28"/>
      <c r="V1412" s="28"/>
      <c r="AA1412" s="202"/>
      <c r="AC1412" s="28"/>
      <c r="AD1412" s="28"/>
      <c r="AE1412" s="28"/>
      <c r="AJ1412" s="202"/>
      <c r="AL1412" s="28"/>
      <c r="AM1412" s="28"/>
      <c r="AN1412" s="28"/>
      <c r="AS1412" s="202"/>
      <c r="AU1412" s="28"/>
      <c r="AV1412" s="28"/>
      <c r="AW1412" s="28"/>
      <c r="BB1412" s="202"/>
      <c r="BD1412" s="28"/>
      <c r="BE1412" s="28"/>
      <c r="BF1412" s="28"/>
      <c r="BK1412" s="202"/>
      <c r="BM1412" s="28"/>
      <c r="BN1412" s="28"/>
      <c r="BO1412" s="28"/>
      <c r="BT1412" s="202"/>
      <c r="BV1412" s="28"/>
      <c r="BW1412" s="28"/>
      <c r="BX1412" s="28"/>
      <c r="CC1412" s="202"/>
      <c r="CE1412" s="28"/>
      <c r="CF1412" s="28"/>
      <c r="CG1412" s="28"/>
      <c r="CL1412" s="202"/>
      <c r="CN1412" s="28"/>
      <c r="CO1412" s="28"/>
      <c r="CP1412" s="28"/>
      <c r="CU1412" s="202"/>
      <c r="CW1412" s="28"/>
      <c r="CX1412" s="28"/>
      <c r="CY1412" s="28"/>
      <c r="DD1412" s="202"/>
      <c r="DF1412" s="28"/>
      <c r="DG1412" s="28"/>
      <c r="DH1412" s="28"/>
      <c r="DM1412" s="202"/>
      <c r="DO1412" s="28"/>
      <c r="DP1412" s="28"/>
      <c r="DQ1412" s="28"/>
      <c r="DV1412" s="202"/>
      <c r="DX1412" s="28"/>
      <c r="DY1412" s="28"/>
      <c r="DZ1412" s="28"/>
      <c r="EE1412" s="202"/>
      <c r="EG1412" s="28"/>
      <c r="EH1412" s="28"/>
      <c r="EI1412" s="28"/>
      <c r="EN1412" s="202"/>
      <c r="EP1412" s="28"/>
      <c r="EQ1412" s="28"/>
      <c r="ER1412" s="28"/>
      <c r="EW1412" s="202"/>
      <c r="EY1412" s="28"/>
      <c r="EZ1412" s="28"/>
      <c r="FA1412" s="28"/>
      <c r="FF1412" s="202"/>
      <c r="FH1412" s="28"/>
      <c r="FI1412" s="28"/>
      <c r="FJ1412" s="28"/>
      <c r="FO1412" s="202"/>
      <c r="FQ1412" s="28"/>
      <c r="FR1412" s="28"/>
      <c r="FS1412" s="28"/>
      <c r="FX1412" s="202"/>
      <c r="FZ1412" s="28"/>
      <c r="GA1412" s="28"/>
      <c r="GB1412" s="28"/>
      <c r="GG1412" s="202"/>
      <c r="GI1412" s="28"/>
      <c r="GJ1412" s="28"/>
      <c r="GK1412" s="28"/>
      <c r="GP1412" s="202"/>
      <c r="GR1412" s="28"/>
      <c r="GS1412" s="28"/>
      <c r="GT1412" s="28"/>
      <c r="GY1412" s="202"/>
      <c r="HA1412" s="28"/>
      <c r="HB1412" s="28"/>
      <c r="HC1412" s="28"/>
      <c r="HH1412" s="202"/>
      <c r="HJ1412" s="28"/>
      <c r="HK1412" s="28"/>
      <c r="HL1412" s="28"/>
      <c r="HQ1412" s="28"/>
      <c r="HR1412" s="28"/>
      <c r="HS1412" s="28"/>
      <c r="HT1412" s="28"/>
      <c r="HU1412" s="28"/>
      <c r="HV1412" s="28"/>
      <c r="HW1412" s="28"/>
      <c r="HX1412" s="28"/>
      <c r="HY1412" s="28"/>
      <c r="HZ1412" s="28"/>
      <c r="IA1412" s="28"/>
      <c r="IB1412" s="28"/>
      <c r="IC1412" s="28"/>
      <c r="ID1412" s="28"/>
      <c r="IE1412" s="28"/>
      <c r="IF1412" s="28"/>
      <c r="IG1412" s="28"/>
      <c r="IH1412" s="28"/>
      <c r="II1412" s="28"/>
      <c r="IJ1412" s="28"/>
      <c r="IK1412" s="28"/>
      <c r="IL1412" s="28"/>
      <c r="IM1412" s="28"/>
      <c r="IN1412" s="28"/>
      <c r="IO1412" s="28"/>
      <c r="IP1412" s="28"/>
      <c r="IQ1412" s="28"/>
      <c r="IR1412" s="28"/>
      <c r="IS1412" s="28"/>
      <c r="IT1412" s="28"/>
      <c r="IU1412" s="28"/>
      <c r="IV1412" s="28"/>
    </row>
    <row r="1413" spans="1:256" s="54" customFormat="1" ht="18">
      <c r="A1413" s="216" t="s">
        <v>2317</v>
      </c>
      <c r="B1413" s="28"/>
      <c r="C1413" s="292"/>
      <c r="D1413" s="365" t="s">
        <v>129</v>
      </c>
      <c r="E1413" s="54">
        <f t="shared" si="29"/>
        <v>19</v>
      </c>
      <c r="F1413" s="305">
        <f t="shared" si="30"/>
        <v>65</v>
      </c>
      <c r="H1413" s="28">
        <v>31</v>
      </c>
      <c r="I1413" s="28">
        <v>34</v>
      </c>
      <c r="J1413" s="28"/>
      <c r="K1413" s="28"/>
      <c r="M1413" s="239"/>
      <c r="N1413" s="28"/>
      <c r="R1413" s="202"/>
      <c r="T1413" s="28"/>
      <c r="U1413" s="28"/>
      <c r="V1413" s="28"/>
      <c r="AA1413" s="202"/>
      <c r="AC1413" s="28"/>
      <c r="AD1413" s="28"/>
      <c r="AE1413" s="28"/>
      <c r="AJ1413" s="202"/>
      <c r="AL1413" s="28"/>
      <c r="AM1413" s="28"/>
      <c r="AN1413" s="28"/>
      <c r="AS1413" s="202"/>
      <c r="AU1413" s="28"/>
      <c r="AV1413" s="28"/>
      <c r="AW1413" s="28"/>
      <c r="BB1413" s="202"/>
      <c r="BD1413" s="28"/>
      <c r="BE1413" s="28"/>
      <c r="BF1413" s="28"/>
      <c r="BK1413" s="202"/>
      <c r="BM1413" s="28"/>
      <c r="BN1413" s="28"/>
      <c r="BO1413" s="28"/>
      <c r="BT1413" s="202"/>
      <c r="BV1413" s="28"/>
      <c r="BW1413" s="28"/>
      <c r="BX1413" s="28"/>
      <c r="CC1413" s="202"/>
      <c r="CE1413" s="28"/>
      <c r="CF1413" s="28"/>
      <c r="CG1413" s="28"/>
      <c r="CL1413" s="202"/>
      <c r="CN1413" s="28"/>
      <c r="CO1413" s="28"/>
      <c r="CP1413" s="28"/>
      <c r="CU1413" s="202"/>
      <c r="CW1413" s="28"/>
      <c r="CX1413" s="28"/>
      <c r="CY1413" s="28"/>
      <c r="DD1413" s="202"/>
      <c r="DF1413" s="28"/>
      <c r="DG1413" s="28"/>
      <c r="DH1413" s="28"/>
      <c r="DM1413" s="202"/>
      <c r="DO1413" s="28"/>
      <c r="DP1413" s="28"/>
      <c r="DQ1413" s="28"/>
      <c r="DV1413" s="202"/>
      <c r="DX1413" s="28"/>
      <c r="DY1413" s="28"/>
      <c r="DZ1413" s="28"/>
      <c r="EE1413" s="202"/>
      <c r="EG1413" s="28"/>
      <c r="EH1413" s="28"/>
      <c r="EI1413" s="28"/>
      <c r="EN1413" s="202"/>
      <c r="EP1413" s="28"/>
      <c r="EQ1413" s="28"/>
      <c r="ER1413" s="28"/>
      <c r="EW1413" s="202"/>
      <c r="EY1413" s="28"/>
      <c r="EZ1413" s="28"/>
      <c r="FA1413" s="28"/>
      <c r="FF1413" s="202"/>
      <c r="FH1413" s="28"/>
      <c r="FI1413" s="28"/>
      <c r="FJ1413" s="28"/>
      <c r="FO1413" s="202"/>
      <c r="FQ1413" s="28"/>
      <c r="FR1413" s="28"/>
      <c r="FS1413" s="28"/>
      <c r="FX1413" s="202"/>
      <c r="FZ1413" s="28"/>
      <c r="GA1413" s="28"/>
      <c r="GB1413" s="28"/>
      <c r="GG1413" s="202"/>
      <c r="GI1413" s="28"/>
      <c r="GJ1413" s="28"/>
      <c r="GK1413" s="28"/>
      <c r="GP1413" s="202"/>
      <c r="GR1413" s="28"/>
      <c r="GS1413" s="28"/>
      <c r="GT1413" s="28"/>
      <c r="GY1413" s="202"/>
      <c r="HA1413" s="28"/>
      <c r="HB1413" s="28"/>
      <c r="HC1413" s="28"/>
      <c r="HH1413" s="202"/>
      <c r="HJ1413" s="28"/>
      <c r="HK1413" s="28"/>
      <c r="HL1413" s="28"/>
      <c r="HQ1413" s="28"/>
      <c r="HR1413" s="28"/>
      <c r="HS1413" s="28"/>
      <c r="HT1413" s="28"/>
      <c r="HU1413" s="28"/>
      <c r="HV1413" s="28"/>
      <c r="HW1413" s="28"/>
      <c r="HX1413" s="28"/>
      <c r="HY1413" s="28"/>
      <c r="HZ1413" s="28"/>
      <c r="IA1413" s="28"/>
      <c r="IB1413" s="28"/>
      <c r="IC1413" s="28"/>
      <c r="ID1413" s="28"/>
      <c r="IE1413" s="28"/>
      <c r="IF1413" s="28"/>
      <c r="IG1413" s="28"/>
      <c r="IH1413" s="28"/>
      <c r="II1413" s="28"/>
      <c r="IJ1413" s="28"/>
      <c r="IK1413" s="28"/>
      <c r="IL1413" s="28"/>
      <c r="IM1413" s="28"/>
      <c r="IN1413" s="28"/>
      <c r="IO1413" s="28"/>
      <c r="IP1413" s="28"/>
      <c r="IQ1413" s="28"/>
      <c r="IR1413" s="28"/>
      <c r="IS1413" s="28"/>
      <c r="IT1413" s="28"/>
      <c r="IU1413" s="28"/>
      <c r="IV1413" s="28"/>
    </row>
    <row r="1414" spans="1:256" s="54" customFormat="1" ht="18">
      <c r="A1414" s="364" t="s">
        <v>1904</v>
      </c>
      <c r="B1414" s="28"/>
      <c r="C1414" s="292"/>
      <c r="D1414" s="365" t="s">
        <v>129</v>
      </c>
      <c r="E1414" s="54">
        <f t="shared" si="29"/>
        <v>2</v>
      </c>
      <c r="F1414" s="305">
        <f t="shared" si="30"/>
        <v>4</v>
      </c>
      <c r="H1414" s="239"/>
      <c r="I1414" s="28">
        <v>4</v>
      </c>
      <c r="J1414" s="28"/>
      <c r="K1414" s="28"/>
      <c r="M1414" s="239"/>
      <c r="N1414" s="28"/>
      <c r="R1414" s="202"/>
      <c r="T1414" s="28"/>
      <c r="U1414" s="28"/>
      <c r="V1414" s="28"/>
      <c r="AA1414" s="202"/>
      <c r="AC1414" s="28"/>
      <c r="AD1414" s="28"/>
      <c r="AE1414" s="28"/>
      <c r="AJ1414" s="202"/>
      <c r="AL1414" s="28"/>
      <c r="AM1414" s="28"/>
      <c r="AN1414" s="28"/>
      <c r="AS1414" s="202"/>
      <c r="AU1414" s="28"/>
      <c r="AV1414" s="28"/>
      <c r="AW1414" s="28"/>
      <c r="BB1414" s="202"/>
      <c r="BD1414" s="28"/>
      <c r="BE1414" s="28"/>
      <c r="BF1414" s="28"/>
      <c r="BK1414" s="202"/>
      <c r="BM1414" s="28"/>
      <c r="BN1414" s="28"/>
      <c r="BO1414" s="28"/>
      <c r="BT1414" s="202"/>
      <c r="BV1414" s="28"/>
      <c r="BW1414" s="28"/>
      <c r="BX1414" s="28"/>
      <c r="CC1414" s="202"/>
      <c r="CE1414" s="28"/>
      <c r="CF1414" s="28"/>
      <c r="CG1414" s="28"/>
      <c r="CL1414" s="202"/>
      <c r="CN1414" s="28"/>
      <c r="CO1414" s="28"/>
      <c r="CP1414" s="28"/>
      <c r="CU1414" s="202"/>
      <c r="CW1414" s="28"/>
      <c r="CX1414" s="28"/>
      <c r="CY1414" s="28"/>
      <c r="DD1414" s="202"/>
      <c r="DF1414" s="28"/>
      <c r="DG1414" s="28"/>
      <c r="DH1414" s="28"/>
      <c r="DM1414" s="202"/>
      <c r="DO1414" s="28"/>
      <c r="DP1414" s="28"/>
      <c r="DQ1414" s="28"/>
      <c r="DV1414" s="202"/>
      <c r="DX1414" s="28"/>
      <c r="DY1414" s="28"/>
      <c r="DZ1414" s="28"/>
      <c r="EE1414" s="202"/>
      <c r="EG1414" s="28"/>
      <c r="EH1414" s="28"/>
      <c r="EI1414" s="28"/>
      <c r="EN1414" s="202"/>
      <c r="EP1414" s="28"/>
      <c r="EQ1414" s="28"/>
      <c r="ER1414" s="28"/>
      <c r="EW1414" s="202"/>
      <c r="EY1414" s="28"/>
      <c r="EZ1414" s="28"/>
      <c r="FA1414" s="28"/>
      <c r="FF1414" s="202"/>
      <c r="FH1414" s="28"/>
      <c r="FI1414" s="28"/>
      <c r="FJ1414" s="28"/>
      <c r="FO1414" s="202"/>
      <c r="FQ1414" s="28"/>
      <c r="FR1414" s="28"/>
      <c r="FS1414" s="28"/>
      <c r="FX1414" s="202"/>
      <c r="FZ1414" s="28"/>
      <c r="GA1414" s="28"/>
      <c r="GB1414" s="28"/>
      <c r="GG1414" s="202"/>
      <c r="GI1414" s="28"/>
      <c r="GJ1414" s="28"/>
      <c r="GK1414" s="28"/>
      <c r="GP1414" s="202"/>
      <c r="GR1414" s="28"/>
      <c r="GS1414" s="28"/>
      <c r="GT1414" s="28"/>
      <c r="GY1414" s="202"/>
      <c r="HA1414" s="28"/>
      <c r="HB1414" s="28"/>
      <c r="HC1414" s="28"/>
      <c r="HH1414" s="202"/>
      <c r="HJ1414" s="28"/>
      <c r="HK1414" s="28"/>
      <c r="HL1414" s="28"/>
      <c r="HQ1414" s="28"/>
      <c r="HR1414" s="28"/>
      <c r="HS1414" s="28"/>
      <c r="HT1414" s="28"/>
      <c r="HU1414" s="28"/>
      <c r="HV1414" s="28"/>
      <c r="HW1414" s="28"/>
      <c r="HX1414" s="28"/>
      <c r="HY1414" s="28"/>
      <c r="HZ1414" s="28"/>
      <c r="IA1414" s="28"/>
      <c r="IB1414" s="28"/>
      <c r="IC1414" s="28"/>
      <c r="ID1414" s="28"/>
      <c r="IE1414" s="28"/>
      <c r="IF1414" s="28"/>
      <c r="IG1414" s="28"/>
      <c r="IH1414" s="28"/>
      <c r="II1414" s="28"/>
      <c r="IJ1414" s="28"/>
      <c r="IK1414" s="28"/>
      <c r="IL1414" s="28"/>
      <c r="IM1414" s="28"/>
      <c r="IN1414" s="28"/>
      <c r="IO1414" s="28"/>
      <c r="IP1414" s="28"/>
      <c r="IQ1414" s="28"/>
      <c r="IR1414" s="28"/>
      <c r="IS1414" s="28"/>
      <c r="IT1414" s="28"/>
      <c r="IU1414" s="28"/>
      <c r="IV1414" s="28"/>
    </row>
    <row r="1415" spans="1:256" s="54" customFormat="1" ht="18">
      <c r="A1415" s="364" t="s">
        <v>1363</v>
      </c>
      <c r="B1415" s="28"/>
      <c r="C1415" s="292"/>
      <c r="D1415" s="365" t="s">
        <v>129</v>
      </c>
      <c r="E1415" s="54">
        <f t="shared" si="29"/>
        <v>3</v>
      </c>
      <c r="F1415" s="305">
        <f t="shared" si="30"/>
        <v>0</v>
      </c>
      <c r="H1415" s="28"/>
      <c r="I1415" s="28"/>
      <c r="J1415" s="28"/>
      <c r="K1415" s="28"/>
      <c r="L1415" s="28"/>
      <c r="M1415" s="239"/>
      <c r="N1415" s="28"/>
      <c r="R1415" s="202"/>
      <c r="T1415" s="28"/>
      <c r="U1415" s="28"/>
      <c r="V1415" s="28"/>
      <c r="AA1415" s="202"/>
      <c r="AC1415" s="28"/>
      <c r="AD1415" s="28"/>
      <c r="AE1415" s="28"/>
      <c r="AJ1415" s="202"/>
      <c r="AL1415" s="28"/>
      <c r="AM1415" s="28"/>
      <c r="AN1415" s="28"/>
      <c r="AS1415" s="202"/>
      <c r="AU1415" s="28"/>
      <c r="AV1415" s="28"/>
      <c r="AW1415" s="28"/>
      <c r="BB1415" s="202"/>
      <c r="BD1415" s="28"/>
      <c r="BE1415" s="28"/>
      <c r="BF1415" s="28"/>
      <c r="BK1415" s="202"/>
      <c r="BM1415" s="28"/>
      <c r="BN1415" s="28"/>
      <c r="BO1415" s="28"/>
      <c r="BT1415" s="202"/>
      <c r="BV1415" s="28"/>
      <c r="BW1415" s="28"/>
      <c r="BX1415" s="28"/>
      <c r="CC1415" s="202"/>
      <c r="CE1415" s="28"/>
      <c r="CF1415" s="28"/>
      <c r="CG1415" s="28"/>
      <c r="CL1415" s="202"/>
      <c r="CN1415" s="28"/>
      <c r="CO1415" s="28"/>
      <c r="CP1415" s="28"/>
      <c r="CU1415" s="202"/>
      <c r="CW1415" s="28"/>
      <c r="CX1415" s="28"/>
      <c r="CY1415" s="28"/>
      <c r="DD1415" s="202"/>
      <c r="DF1415" s="28"/>
      <c r="DG1415" s="28"/>
      <c r="DH1415" s="28"/>
      <c r="DM1415" s="202"/>
      <c r="DO1415" s="28"/>
      <c r="DP1415" s="28"/>
      <c r="DQ1415" s="28"/>
      <c r="DV1415" s="202"/>
      <c r="DX1415" s="28"/>
      <c r="DY1415" s="28"/>
      <c r="DZ1415" s="28"/>
      <c r="EE1415" s="202"/>
      <c r="EG1415" s="28"/>
      <c r="EH1415" s="28"/>
      <c r="EI1415" s="28"/>
      <c r="EN1415" s="202"/>
      <c r="EP1415" s="28"/>
      <c r="EQ1415" s="28"/>
      <c r="ER1415" s="28"/>
      <c r="EW1415" s="202"/>
      <c r="EY1415" s="28"/>
      <c r="EZ1415" s="28"/>
      <c r="FA1415" s="28"/>
      <c r="FF1415" s="202"/>
      <c r="FH1415" s="28"/>
      <c r="FI1415" s="28"/>
      <c r="FJ1415" s="28"/>
      <c r="FO1415" s="202"/>
      <c r="FQ1415" s="28"/>
      <c r="FR1415" s="28"/>
      <c r="FS1415" s="28"/>
      <c r="FX1415" s="202"/>
      <c r="FZ1415" s="28"/>
      <c r="GA1415" s="28"/>
      <c r="GB1415" s="28"/>
      <c r="GG1415" s="202"/>
      <c r="GI1415" s="28"/>
      <c r="GJ1415" s="28"/>
      <c r="GK1415" s="28"/>
      <c r="GP1415" s="202"/>
      <c r="GR1415" s="28"/>
      <c r="GS1415" s="28"/>
      <c r="GT1415" s="28"/>
      <c r="GY1415" s="202"/>
      <c r="HA1415" s="28"/>
      <c r="HB1415" s="28"/>
      <c r="HC1415" s="28"/>
      <c r="HH1415" s="202"/>
      <c r="HJ1415" s="28"/>
      <c r="HK1415" s="28"/>
      <c r="HL1415" s="28"/>
      <c r="HQ1415" s="28"/>
      <c r="HR1415" s="28"/>
      <c r="HS1415" s="28"/>
      <c r="HT1415" s="28"/>
      <c r="HU1415" s="28"/>
      <c r="HV1415" s="28"/>
      <c r="HW1415" s="28"/>
      <c r="HX1415" s="28"/>
      <c r="HY1415" s="28"/>
      <c r="HZ1415" s="28"/>
      <c r="IA1415" s="28"/>
      <c r="IB1415" s="28"/>
      <c r="IC1415" s="28"/>
      <c r="ID1415" s="28"/>
      <c r="IE1415" s="28"/>
      <c r="IF1415" s="28"/>
      <c r="IG1415" s="28"/>
      <c r="IH1415" s="28"/>
      <c r="II1415" s="28"/>
      <c r="IJ1415" s="28"/>
      <c r="IK1415" s="28"/>
      <c r="IL1415" s="28"/>
      <c r="IM1415" s="28"/>
      <c r="IN1415" s="28"/>
      <c r="IO1415" s="28"/>
      <c r="IP1415" s="28"/>
      <c r="IQ1415" s="28"/>
      <c r="IR1415" s="28"/>
      <c r="IS1415" s="28"/>
      <c r="IT1415" s="28"/>
      <c r="IU1415" s="28"/>
      <c r="IV1415" s="28"/>
    </row>
    <row r="1416" spans="1:256" s="54" customFormat="1" ht="18">
      <c r="A1416" s="364" t="s">
        <v>2334</v>
      </c>
      <c r="B1416" s="28"/>
      <c r="C1416" s="292"/>
      <c r="D1416" s="365" t="s">
        <v>129</v>
      </c>
      <c r="E1416" s="54">
        <f t="shared" si="29"/>
        <v>2</v>
      </c>
      <c r="F1416" s="305">
        <f t="shared" si="30"/>
        <v>0</v>
      </c>
      <c r="H1416" s="239"/>
      <c r="I1416" s="28"/>
      <c r="J1416" s="28"/>
      <c r="K1416" s="28"/>
      <c r="L1416" s="28"/>
      <c r="M1416" s="239"/>
      <c r="N1416" s="28"/>
      <c r="R1416" s="202"/>
      <c r="T1416" s="28"/>
      <c r="U1416" s="28"/>
      <c r="V1416" s="28"/>
      <c r="AA1416" s="202"/>
      <c r="AC1416" s="28"/>
      <c r="AD1416" s="28"/>
      <c r="AE1416" s="28"/>
      <c r="AJ1416" s="202"/>
      <c r="AL1416" s="28"/>
      <c r="AM1416" s="28"/>
      <c r="AN1416" s="28"/>
      <c r="AS1416" s="202"/>
      <c r="AU1416" s="28"/>
      <c r="AV1416" s="28"/>
      <c r="AW1416" s="28"/>
      <c r="BB1416" s="202"/>
      <c r="BD1416" s="28"/>
      <c r="BE1416" s="28"/>
      <c r="BF1416" s="28"/>
      <c r="BK1416" s="202"/>
      <c r="BM1416" s="28"/>
      <c r="BN1416" s="28"/>
      <c r="BO1416" s="28"/>
      <c r="BT1416" s="202"/>
      <c r="BV1416" s="28"/>
      <c r="BW1416" s="28"/>
      <c r="BX1416" s="28"/>
      <c r="CC1416" s="202"/>
      <c r="CE1416" s="28"/>
      <c r="CF1416" s="28"/>
      <c r="CG1416" s="28"/>
      <c r="CL1416" s="202"/>
      <c r="CN1416" s="28"/>
      <c r="CO1416" s="28"/>
      <c r="CP1416" s="28"/>
      <c r="CU1416" s="202"/>
      <c r="CW1416" s="28"/>
      <c r="CX1416" s="28"/>
      <c r="CY1416" s="28"/>
      <c r="DD1416" s="202"/>
      <c r="DF1416" s="28"/>
      <c r="DG1416" s="28"/>
      <c r="DH1416" s="28"/>
      <c r="DM1416" s="202"/>
      <c r="DO1416" s="28"/>
      <c r="DP1416" s="28"/>
      <c r="DQ1416" s="28"/>
      <c r="DV1416" s="202"/>
      <c r="DX1416" s="28"/>
      <c r="DY1416" s="28"/>
      <c r="DZ1416" s="28"/>
      <c r="EE1416" s="202"/>
      <c r="EG1416" s="28"/>
      <c r="EH1416" s="28"/>
      <c r="EI1416" s="28"/>
      <c r="EN1416" s="202"/>
      <c r="EP1416" s="28"/>
      <c r="EQ1416" s="28"/>
      <c r="ER1416" s="28"/>
      <c r="EW1416" s="202"/>
      <c r="EY1416" s="28"/>
      <c r="EZ1416" s="28"/>
      <c r="FA1416" s="28"/>
      <c r="FF1416" s="202"/>
      <c r="FH1416" s="28"/>
      <c r="FI1416" s="28"/>
      <c r="FJ1416" s="28"/>
      <c r="FO1416" s="202"/>
      <c r="FQ1416" s="28"/>
      <c r="FR1416" s="28"/>
      <c r="FS1416" s="28"/>
      <c r="FX1416" s="202"/>
      <c r="FZ1416" s="28"/>
      <c r="GA1416" s="28"/>
      <c r="GB1416" s="28"/>
      <c r="GG1416" s="202"/>
      <c r="GI1416" s="28"/>
      <c r="GJ1416" s="28"/>
      <c r="GK1416" s="28"/>
      <c r="GP1416" s="202"/>
      <c r="GR1416" s="28"/>
      <c r="GS1416" s="28"/>
      <c r="GT1416" s="28"/>
      <c r="GY1416" s="202"/>
      <c r="HA1416" s="28"/>
      <c r="HB1416" s="28"/>
      <c r="HC1416" s="28"/>
      <c r="HH1416" s="202"/>
      <c r="HJ1416" s="28"/>
      <c r="HK1416" s="28"/>
      <c r="HL1416" s="28"/>
      <c r="HQ1416" s="28"/>
      <c r="HR1416" s="28"/>
      <c r="HS1416" s="28"/>
      <c r="HT1416" s="28"/>
      <c r="HU1416" s="28"/>
      <c r="HV1416" s="28"/>
      <c r="HW1416" s="28"/>
      <c r="HX1416" s="28"/>
      <c r="HY1416" s="28"/>
      <c r="HZ1416" s="28"/>
      <c r="IA1416" s="28"/>
      <c r="IB1416" s="28"/>
      <c r="IC1416" s="28"/>
      <c r="ID1416" s="28"/>
      <c r="IE1416" s="28"/>
      <c r="IF1416" s="28"/>
      <c r="IG1416" s="28"/>
      <c r="IH1416" s="28"/>
      <c r="II1416" s="28"/>
      <c r="IJ1416" s="28"/>
      <c r="IK1416" s="28"/>
      <c r="IL1416" s="28"/>
      <c r="IM1416" s="28"/>
      <c r="IN1416" s="28"/>
      <c r="IO1416" s="28"/>
      <c r="IP1416" s="28"/>
      <c r="IQ1416" s="28"/>
      <c r="IR1416" s="28"/>
      <c r="IS1416" s="28"/>
      <c r="IT1416" s="28"/>
      <c r="IU1416" s="28"/>
      <c r="IV1416" s="28"/>
    </row>
    <row r="1417" spans="1:256" s="54" customFormat="1" ht="18">
      <c r="A1417" s="364" t="s">
        <v>574</v>
      </c>
      <c r="B1417" s="292"/>
      <c r="C1417" s="292"/>
      <c r="D1417" s="54" t="s">
        <v>135</v>
      </c>
      <c r="E1417" s="54">
        <f t="shared" si="29"/>
        <v>9</v>
      </c>
      <c r="F1417" s="305">
        <f t="shared" si="30"/>
        <v>94</v>
      </c>
      <c r="G1417" s="54">
        <v>17</v>
      </c>
      <c r="H1417" s="239">
        <v>15</v>
      </c>
      <c r="I1417" s="28">
        <v>47</v>
      </c>
      <c r="J1417" s="28"/>
      <c r="K1417" s="28">
        <v>15</v>
      </c>
      <c r="M1417" s="239"/>
      <c r="N1417" s="28"/>
      <c r="R1417" s="202"/>
      <c r="T1417" s="28"/>
      <c r="U1417" s="28"/>
      <c r="V1417" s="28"/>
      <c r="AA1417" s="202"/>
      <c r="AC1417" s="28"/>
      <c r="AD1417" s="28"/>
      <c r="AE1417" s="28"/>
      <c r="AJ1417" s="202"/>
      <c r="AL1417" s="28"/>
      <c r="AM1417" s="28"/>
      <c r="AN1417" s="28"/>
      <c r="AS1417" s="202"/>
      <c r="AU1417" s="28"/>
      <c r="AV1417" s="28"/>
      <c r="AW1417" s="28"/>
      <c r="BB1417" s="202"/>
      <c r="BD1417" s="28"/>
      <c r="BE1417" s="28"/>
      <c r="BF1417" s="28"/>
      <c r="BK1417" s="202"/>
      <c r="BM1417" s="28"/>
      <c r="BN1417" s="28"/>
      <c r="BO1417" s="28"/>
      <c r="BT1417" s="202"/>
      <c r="BV1417" s="28"/>
      <c r="BW1417" s="28"/>
      <c r="BX1417" s="28"/>
      <c r="CC1417" s="202"/>
      <c r="CE1417" s="28"/>
      <c r="CF1417" s="28"/>
      <c r="CG1417" s="28"/>
      <c r="CL1417" s="202"/>
      <c r="CN1417" s="28"/>
      <c r="CO1417" s="28"/>
      <c r="CP1417" s="28"/>
      <c r="CU1417" s="202"/>
      <c r="CW1417" s="28"/>
      <c r="CX1417" s="28"/>
      <c r="CY1417" s="28"/>
      <c r="DD1417" s="202"/>
      <c r="DF1417" s="28"/>
      <c r="DG1417" s="28"/>
      <c r="DH1417" s="28"/>
      <c r="DM1417" s="202"/>
      <c r="DO1417" s="28"/>
      <c r="DP1417" s="28"/>
      <c r="DQ1417" s="28"/>
      <c r="DV1417" s="202"/>
      <c r="DX1417" s="28"/>
      <c r="DY1417" s="28"/>
      <c r="DZ1417" s="28"/>
      <c r="EE1417" s="202"/>
      <c r="EG1417" s="28"/>
      <c r="EH1417" s="28"/>
      <c r="EI1417" s="28"/>
      <c r="EN1417" s="202"/>
      <c r="EP1417" s="28"/>
      <c r="EQ1417" s="28"/>
      <c r="ER1417" s="28"/>
      <c r="EW1417" s="202"/>
      <c r="EY1417" s="28"/>
      <c r="EZ1417" s="28"/>
      <c r="FA1417" s="28"/>
      <c r="FF1417" s="202"/>
      <c r="FH1417" s="28"/>
      <c r="FI1417" s="28"/>
      <c r="FJ1417" s="28"/>
      <c r="FO1417" s="202"/>
      <c r="FQ1417" s="28"/>
      <c r="FR1417" s="28"/>
      <c r="FS1417" s="28"/>
      <c r="FX1417" s="202"/>
      <c r="FZ1417" s="28"/>
      <c r="GA1417" s="28"/>
      <c r="GB1417" s="28"/>
      <c r="GG1417" s="202"/>
      <c r="GI1417" s="28"/>
      <c r="GJ1417" s="28"/>
      <c r="GK1417" s="28"/>
      <c r="GP1417" s="202"/>
      <c r="GR1417" s="28"/>
      <c r="GS1417" s="28"/>
      <c r="GT1417" s="28"/>
      <c r="GY1417" s="202"/>
      <c r="HA1417" s="28"/>
      <c r="HB1417" s="28"/>
      <c r="HC1417" s="28"/>
      <c r="HH1417" s="202"/>
      <c r="HJ1417" s="28"/>
      <c r="HK1417" s="28"/>
      <c r="HL1417" s="28"/>
      <c r="HQ1417" s="28"/>
      <c r="HR1417" s="28"/>
      <c r="HS1417" s="28"/>
      <c r="HT1417" s="28"/>
      <c r="HU1417" s="28"/>
      <c r="HV1417" s="28"/>
      <c r="HW1417" s="28"/>
      <c r="HX1417" s="28"/>
      <c r="HY1417" s="28"/>
      <c r="HZ1417" s="28"/>
      <c r="IA1417" s="28"/>
      <c r="IB1417" s="28"/>
      <c r="IC1417" s="28"/>
      <c r="ID1417" s="28"/>
      <c r="IE1417" s="28"/>
      <c r="IF1417" s="28"/>
      <c r="IG1417" s="28"/>
      <c r="IH1417" s="28"/>
      <c r="II1417" s="28"/>
      <c r="IJ1417" s="28"/>
      <c r="IK1417" s="28"/>
      <c r="IL1417" s="28"/>
      <c r="IM1417" s="28"/>
      <c r="IN1417" s="28"/>
      <c r="IO1417" s="28"/>
      <c r="IP1417" s="28"/>
      <c r="IQ1417" s="28"/>
      <c r="IR1417" s="28"/>
      <c r="IS1417" s="28"/>
      <c r="IT1417" s="28"/>
      <c r="IU1417" s="28"/>
      <c r="IV1417" s="28"/>
    </row>
    <row r="1418" spans="1:256" s="54" customFormat="1" ht="18">
      <c r="A1418" s="364" t="s">
        <v>1374</v>
      </c>
      <c r="B1418" s="28"/>
      <c r="C1418" s="292"/>
      <c r="D1418" s="365" t="s">
        <v>129</v>
      </c>
      <c r="E1418" s="54">
        <f t="shared" si="29"/>
        <v>0</v>
      </c>
      <c r="F1418" s="305">
        <f t="shared" si="30"/>
        <v>0</v>
      </c>
      <c r="H1418" s="239"/>
      <c r="I1418" s="28"/>
      <c r="J1418" s="28"/>
      <c r="K1418" s="28"/>
      <c r="L1418" s="28"/>
      <c r="M1418" s="239"/>
      <c r="N1418" s="28"/>
      <c r="R1418" s="202"/>
      <c r="T1418" s="28"/>
      <c r="U1418" s="28"/>
      <c r="V1418" s="28"/>
      <c r="AA1418" s="202"/>
      <c r="AC1418" s="28"/>
      <c r="AD1418" s="28"/>
      <c r="AE1418" s="28"/>
      <c r="AJ1418" s="202"/>
      <c r="AL1418" s="28"/>
      <c r="AM1418" s="28"/>
      <c r="AN1418" s="28"/>
      <c r="AS1418" s="202"/>
      <c r="AU1418" s="28"/>
      <c r="AV1418" s="28"/>
      <c r="AW1418" s="28"/>
      <c r="BB1418" s="202"/>
      <c r="BD1418" s="28"/>
      <c r="BE1418" s="28"/>
      <c r="BF1418" s="28"/>
      <c r="BK1418" s="202"/>
      <c r="BM1418" s="28"/>
      <c r="BN1418" s="28"/>
      <c r="BO1418" s="28"/>
      <c r="BT1418" s="202"/>
      <c r="BV1418" s="28"/>
      <c r="BW1418" s="28"/>
      <c r="BX1418" s="28"/>
      <c r="CC1418" s="202"/>
      <c r="CE1418" s="28"/>
      <c r="CF1418" s="28"/>
      <c r="CG1418" s="28"/>
      <c r="CL1418" s="202"/>
      <c r="CN1418" s="28"/>
      <c r="CO1418" s="28"/>
      <c r="CP1418" s="28"/>
      <c r="CU1418" s="202"/>
      <c r="CW1418" s="28"/>
      <c r="CX1418" s="28"/>
      <c r="CY1418" s="28"/>
      <c r="DD1418" s="202"/>
      <c r="DF1418" s="28"/>
      <c r="DG1418" s="28"/>
      <c r="DH1418" s="28"/>
      <c r="DM1418" s="202"/>
      <c r="DO1418" s="28"/>
      <c r="DP1418" s="28"/>
      <c r="DQ1418" s="28"/>
      <c r="DV1418" s="202"/>
      <c r="DX1418" s="28"/>
      <c r="DY1418" s="28"/>
      <c r="DZ1418" s="28"/>
      <c r="EE1418" s="202"/>
      <c r="EG1418" s="28"/>
      <c r="EH1418" s="28"/>
      <c r="EI1418" s="28"/>
      <c r="EN1418" s="202"/>
      <c r="EP1418" s="28"/>
      <c r="EQ1418" s="28"/>
      <c r="ER1418" s="28"/>
      <c r="EW1418" s="202"/>
      <c r="EY1418" s="28"/>
      <c r="EZ1418" s="28"/>
      <c r="FA1418" s="28"/>
      <c r="FF1418" s="202"/>
      <c r="FH1418" s="28"/>
      <c r="FI1418" s="28"/>
      <c r="FJ1418" s="28"/>
      <c r="FO1418" s="202"/>
      <c r="FQ1418" s="28"/>
      <c r="FR1418" s="28"/>
      <c r="FS1418" s="28"/>
      <c r="FX1418" s="202"/>
      <c r="FZ1418" s="28"/>
      <c r="GA1418" s="28"/>
      <c r="GB1418" s="28"/>
      <c r="GG1418" s="202"/>
      <c r="GI1418" s="28"/>
      <c r="GJ1418" s="28"/>
      <c r="GK1418" s="28"/>
      <c r="GP1418" s="202"/>
      <c r="GR1418" s="28"/>
      <c r="GS1418" s="28"/>
      <c r="GT1418" s="28"/>
      <c r="GY1418" s="202"/>
      <c r="HA1418" s="28"/>
      <c r="HB1418" s="28"/>
      <c r="HC1418" s="28"/>
      <c r="HH1418" s="202"/>
      <c r="HJ1418" s="28"/>
      <c r="HK1418" s="28"/>
      <c r="HL1418" s="28"/>
      <c r="HQ1418" s="28"/>
      <c r="HR1418" s="28"/>
      <c r="HS1418" s="28"/>
      <c r="HT1418" s="28"/>
      <c r="HU1418" s="28"/>
      <c r="HV1418" s="28"/>
      <c r="HW1418" s="28"/>
      <c r="HX1418" s="28"/>
      <c r="HY1418" s="28"/>
      <c r="HZ1418" s="28"/>
      <c r="IA1418" s="28"/>
      <c r="IB1418" s="28"/>
      <c r="IC1418" s="28"/>
      <c r="ID1418" s="28"/>
      <c r="IE1418" s="28"/>
      <c r="IF1418" s="28"/>
      <c r="IG1418" s="28"/>
      <c r="IH1418" s="28"/>
      <c r="II1418" s="28"/>
      <c r="IJ1418" s="28"/>
      <c r="IK1418" s="28"/>
      <c r="IL1418" s="28"/>
      <c r="IM1418" s="28"/>
      <c r="IN1418" s="28"/>
      <c r="IO1418" s="28"/>
      <c r="IP1418" s="28"/>
      <c r="IQ1418" s="28"/>
      <c r="IR1418" s="28"/>
      <c r="IS1418" s="28"/>
      <c r="IT1418" s="28"/>
      <c r="IU1418" s="28"/>
      <c r="IV1418" s="28"/>
    </row>
    <row r="1419" spans="1:256" s="54" customFormat="1" ht="18">
      <c r="A1419" s="364" t="s">
        <v>1105</v>
      </c>
      <c r="B1419" s="216"/>
      <c r="C1419" s="28"/>
      <c r="D1419" s="54" t="s">
        <v>130</v>
      </c>
      <c r="E1419" s="54">
        <f t="shared" si="29"/>
        <v>1</v>
      </c>
      <c r="F1419" s="305">
        <f t="shared" si="30"/>
        <v>0</v>
      </c>
      <c r="H1419" s="28"/>
      <c r="I1419" s="28"/>
      <c r="J1419" s="28"/>
      <c r="K1419" s="28"/>
      <c r="M1419" s="28"/>
      <c r="N1419" s="28"/>
      <c r="R1419" s="202"/>
      <c r="T1419" s="28"/>
      <c r="U1419" s="28"/>
      <c r="V1419" s="28"/>
      <c r="AA1419" s="202"/>
      <c r="AC1419" s="28"/>
      <c r="AD1419" s="28"/>
      <c r="AE1419" s="28"/>
      <c r="AJ1419" s="202"/>
      <c r="AL1419" s="28"/>
      <c r="AM1419" s="28"/>
      <c r="AN1419" s="28"/>
      <c r="AS1419" s="202"/>
      <c r="AU1419" s="28"/>
      <c r="AV1419" s="28"/>
      <c r="AW1419" s="28"/>
      <c r="BB1419" s="202"/>
      <c r="BD1419" s="28"/>
      <c r="BE1419" s="28"/>
      <c r="BF1419" s="28"/>
      <c r="BK1419" s="202"/>
      <c r="BM1419" s="28"/>
      <c r="BN1419" s="28"/>
      <c r="BO1419" s="28"/>
      <c r="BT1419" s="202"/>
      <c r="BV1419" s="28"/>
      <c r="BW1419" s="28"/>
      <c r="BX1419" s="28"/>
      <c r="CC1419" s="202"/>
      <c r="CE1419" s="28"/>
      <c r="CF1419" s="28"/>
      <c r="CG1419" s="28"/>
      <c r="CL1419" s="202"/>
      <c r="CN1419" s="28"/>
      <c r="CO1419" s="28"/>
      <c r="CP1419" s="28"/>
      <c r="CU1419" s="202"/>
      <c r="CW1419" s="28"/>
      <c r="CX1419" s="28"/>
      <c r="CY1419" s="28"/>
      <c r="DD1419" s="202"/>
      <c r="DF1419" s="28"/>
      <c r="DG1419" s="28"/>
      <c r="DH1419" s="28"/>
      <c r="DM1419" s="202"/>
      <c r="DO1419" s="28"/>
      <c r="DP1419" s="28"/>
      <c r="DQ1419" s="28"/>
      <c r="DV1419" s="202"/>
      <c r="DX1419" s="28"/>
      <c r="DY1419" s="28"/>
      <c r="DZ1419" s="28"/>
      <c r="EE1419" s="202"/>
      <c r="EG1419" s="28"/>
      <c r="EH1419" s="28"/>
      <c r="EI1419" s="28"/>
      <c r="EN1419" s="202"/>
      <c r="EP1419" s="28"/>
      <c r="EQ1419" s="28"/>
      <c r="ER1419" s="28"/>
      <c r="EW1419" s="202"/>
      <c r="EY1419" s="28"/>
      <c r="EZ1419" s="28"/>
      <c r="FA1419" s="28"/>
      <c r="FF1419" s="202"/>
      <c r="FH1419" s="28"/>
      <c r="FI1419" s="28"/>
      <c r="FJ1419" s="28"/>
      <c r="FO1419" s="202"/>
      <c r="FQ1419" s="28"/>
      <c r="FR1419" s="28"/>
      <c r="FS1419" s="28"/>
      <c r="FX1419" s="202"/>
      <c r="FZ1419" s="28"/>
      <c r="GA1419" s="28"/>
      <c r="GB1419" s="28"/>
      <c r="GG1419" s="202"/>
      <c r="GI1419" s="28"/>
      <c r="GJ1419" s="28"/>
      <c r="GK1419" s="28"/>
      <c r="GP1419" s="202"/>
      <c r="GR1419" s="28"/>
      <c r="GS1419" s="28"/>
      <c r="GT1419" s="28"/>
      <c r="GY1419" s="202"/>
      <c r="HA1419" s="28"/>
      <c r="HB1419" s="28"/>
      <c r="HC1419" s="28"/>
      <c r="HH1419" s="202"/>
      <c r="HJ1419" s="28"/>
      <c r="HK1419" s="28"/>
      <c r="HL1419" s="28"/>
      <c r="HQ1419" s="28"/>
      <c r="HR1419" s="28"/>
      <c r="HS1419" s="28"/>
      <c r="HT1419" s="28"/>
      <c r="HU1419" s="28"/>
      <c r="HV1419" s="28"/>
      <c r="HW1419" s="28"/>
      <c r="HX1419" s="28"/>
      <c r="HY1419" s="28"/>
      <c r="HZ1419" s="28"/>
      <c r="IA1419" s="28"/>
      <c r="IB1419" s="28"/>
      <c r="IC1419" s="28"/>
      <c r="ID1419" s="28"/>
      <c r="IE1419" s="28"/>
      <c r="IF1419" s="28"/>
      <c r="IG1419" s="28"/>
      <c r="IH1419" s="28"/>
      <c r="II1419" s="28"/>
      <c r="IJ1419" s="28"/>
      <c r="IK1419" s="28"/>
      <c r="IL1419" s="28"/>
      <c r="IM1419" s="28"/>
      <c r="IN1419" s="28"/>
      <c r="IO1419" s="28"/>
      <c r="IP1419" s="28"/>
      <c r="IQ1419" s="28"/>
      <c r="IR1419" s="28"/>
      <c r="IS1419" s="28"/>
      <c r="IT1419" s="28"/>
      <c r="IU1419" s="28"/>
      <c r="IV1419" s="28"/>
    </row>
    <row r="1420" spans="1:256" s="54" customFormat="1" ht="18">
      <c r="A1420" s="364" t="s">
        <v>542</v>
      </c>
      <c r="B1420" s="28"/>
      <c r="C1420" s="292"/>
      <c r="D1420" s="54" t="s">
        <v>138</v>
      </c>
      <c r="E1420" s="54">
        <f t="shared" si="29"/>
        <v>24</v>
      </c>
      <c r="F1420" s="305">
        <f t="shared" si="30"/>
        <v>715</v>
      </c>
      <c r="G1420" s="54">
        <v>232</v>
      </c>
      <c r="H1420" s="239">
        <v>440</v>
      </c>
      <c r="I1420" s="28">
        <v>40</v>
      </c>
      <c r="J1420" s="28">
        <v>3</v>
      </c>
      <c r="K1420" s="28"/>
      <c r="M1420" s="239"/>
      <c r="N1420" s="28"/>
      <c r="R1420" s="202"/>
      <c r="T1420" s="28"/>
      <c r="U1420" s="28"/>
      <c r="V1420" s="28"/>
      <c r="AA1420" s="202"/>
      <c r="AC1420" s="28"/>
      <c r="AD1420" s="28"/>
      <c r="AE1420" s="28"/>
      <c r="AJ1420" s="202"/>
      <c r="AL1420" s="28"/>
      <c r="AM1420" s="28"/>
      <c r="AN1420" s="28"/>
      <c r="AS1420" s="202"/>
      <c r="AU1420" s="28"/>
      <c r="AV1420" s="28"/>
      <c r="AW1420" s="28"/>
      <c r="BB1420" s="202"/>
      <c r="BD1420" s="28"/>
      <c r="BE1420" s="28"/>
      <c r="BF1420" s="28"/>
      <c r="BK1420" s="202"/>
      <c r="BM1420" s="28"/>
      <c r="BN1420" s="28"/>
      <c r="BO1420" s="28"/>
      <c r="BT1420" s="202"/>
      <c r="BV1420" s="28"/>
      <c r="BW1420" s="28"/>
      <c r="BX1420" s="28"/>
      <c r="CC1420" s="202"/>
      <c r="CE1420" s="28"/>
      <c r="CF1420" s="28"/>
      <c r="CG1420" s="28"/>
      <c r="CL1420" s="202"/>
      <c r="CN1420" s="28"/>
      <c r="CO1420" s="28"/>
      <c r="CP1420" s="28"/>
      <c r="CU1420" s="202"/>
      <c r="CW1420" s="28"/>
      <c r="CX1420" s="28"/>
      <c r="CY1420" s="28"/>
      <c r="DD1420" s="202"/>
      <c r="DF1420" s="28"/>
      <c r="DG1420" s="28"/>
      <c r="DH1420" s="28"/>
      <c r="DM1420" s="202"/>
      <c r="DO1420" s="28"/>
      <c r="DP1420" s="28"/>
      <c r="DQ1420" s="28"/>
      <c r="DV1420" s="202"/>
      <c r="DX1420" s="28"/>
      <c r="DY1420" s="28"/>
      <c r="DZ1420" s="28"/>
      <c r="EE1420" s="202"/>
      <c r="EG1420" s="28"/>
      <c r="EH1420" s="28"/>
      <c r="EI1420" s="28"/>
      <c r="EN1420" s="202"/>
      <c r="EP1420" s="28"/>
      <c r="EQ1420" s="28"/>
      <c r="ER1420" s="28"/>
      <c r="EW1420" s="202"/>
      <c r="EY1420" s="28"/>
      <c r="EZ1420" s="28"/>
      <c r="FA1420" s="28"/>
      <c r="FF1420" s="202"/>
      <c r="FH1420" s="28"/>
      <c r="FI1420" s="28"/>
      <c r="FJ1420" s="28"/>
      <c r="FO1420" s="202"/>
      <c r="FQ1420" s="28"/>
      <c r="FR1420" s="28"/>
      <c r="FS1420" s="28"/>
      <c r="FX1420" s="202"/>
      <c r="FZ1420" s="28"/>
      <c r="GA1420" s="28"/>
      <c r="GB1420" s="28"/>
      <c r="GG1420" s="202"/>
      <c r="GI1420" s="28"/>
      <c r="GJ1420" s="28"/>
      <c r="GK1420" s="28"/>
      <c r="GP1420" s="202"/>
      <c r="GR1420" s="28"/>
      <c r="GS1420" s="28"/>
      <c r="GT1420" s="28"/>
      <c r="GY1420" s="202"/>
      <c r="HA1420" s="28"/>
      <c r="HB1420" s="28"/>
      <c r="HC1420" s="28"/>
      <c r="HH1420" s="202"/>
      <c r="HJ1420" s="28"/>
      <c r="HK1420" s="28"/>
      <c r="HL1420" s="28"/>
      <c r="HQ1420" s="28"/>
      <c r="HR1420" s="28"/>
      <c r="HS1420" s="28"/>
      <c r="HT1420" s="28"/>
      <c r="HU1420" s="28"/>
      <c r="HV1420" s="28"/>
      <c r="HW1420" s="28"/>
      <c r="HX1420" s="28"/>
      <c r="HY1420" s="28"/>
      <c r="HZ1420" s="28"/>
      <c r="IA1420" s="28"/>
      <c r="IB1420" s="28"/>
      <c r="IC1420" s="28"/>
      <c r="ID1420" s="28"/>
      <c r="IE1420" s="28"/>
      <c r="IF1420" s="28"/>
      <c r="IG1420" s="28"/>
      <c r="IH1420" s="28"/>
      <c r="II1420" s="28"/>
      <c r="IJ1420" s="28"/>
      <c r="IK1420" s="28"/>
      <c r="IL1420" s="28"/>
      <c r="IM1420" s="28"/>
      <c r="IN1420" s="28"/>
      <c r="IO1420" s="28"/>
      <c r="IP1420" s="28"/>
      <c r="IQ1420" s="28"/>
      <c r="IR1420" s="28"/>
      <c r="IS1420" s="28"/>
      <c r="IT1420" s="28"/>
      <c r="IU1420" s="28"/>
      <c r="IV1420" s="28"/>
    </row>
    <row r="1421" spans="1:256" s="54" customFormat="1" ht="18">
      <c r="A1421" s="364" t="s">
        <v>926</v>
      </c>
      <c r="B1421" s="292"/>
      <c r="C1421" s="292"/>
      <c r="D1421" s="54" t="s">
        <v>136</v>
      </c>
      <c r="E1421" s="54">
        <f t="shared" si="29"/>
        <v>1</v>
      </c>
      <c r="F1421" s="305">
        <f t="shared" si="30"/>
        <v>9</v>
      </c>
      <c r="H1421" s="28"/>
      <c r="I1421" s="28">
        <v>9</v>
      </c>
      <c r="J1421" s="28"/>
      <c r="K1421" s="28"/>
      <c r="M1421" s="28"/>
      <c r="N1421" s="28"/>
      <c r="R1421" s="202"/>
      <c r="T1421" s="28"/>
      <c r="U1421" s="28"/>
      <c r="V1421" s="28"/>
      <c r="AA1421" s="202"/>
      <c r="AC1421" s="28"/>
      <c r="AD1421" s="28"/>
      <c r="AE1421" s="28"/>
      <c r="AJ1421" s="202"/>
      <c r="AL1421" s="28"/>
      <c r="AM1421" s="28"/>
      <c r="AN1421" s="28"/>
      <c r="AS1421" s="202"/>
      <c r="AU1421" s="28"/>
      <c r="AV1421" s="28"/>
      <c r="AW1421" s="28"/>
      <c r="BB1421" s="202"/>
      <c r="BD1421" s="28"/>
      <c r="BE1421" s="28"/>
      <c r="BF1421" s="28"/>
      <c r="BK1421" s="202"/>
      <c r="BM1421" s="28"/>
      <c r="BN1421" s="28"/>
      <c r="BO1421" s="28"/>
      <c r="BT1421" s="202"/>
      <c r="BV1421" s="28"/>
      <c r="BW1421" s="28"/>
      <c r="BX1421" s="28"/>
      <c r="CC1421" s="202"/>
      <c r="CE1421" s="28"/>
      <c r="CF1421" s="28"/>
      <c r="CG1421" s="28"/>
      <c r="CL1421" s="202"/>
      <c r="CN1421" s="28"/>
      <c r="CO1421" s="28"/>
      <c r="CP1421" s="28"/>
      <c r="CU1421" s="202"/>
      <c r="CW1421" s="28"/>
      <c r="CX1421" s="28"/>
      <c r="CY1421" s="28"/>
      <c r="DD1421" s="202"/>
      <c r="DF1421" s="28"/>
      <c r="DG1421" s="28"/>
      <c r="DH1421" s="28"/>
      <c r="DM1421" s="202"/>
      <c r="DO1421" s="28"/>
      <c r="DP1421" s="28"/>
      <c r="DQ1421" s="28"/>
      <c r="DV1421" s="202"/>
      <c r="DX1421" s="28"/>
      <c r="DY1421" s="28"/>
      <c r="DZ1421" s="28"/>
      <c r="EE1421" s="202"/>
      <c r="EG1421" s="28"/>
      <c r="EH1421" s="28"/>
      <c r="EI1421" s="28"/>
      <c r="EN1421" s="202"/>
      <c r="EP1421" s="28"/>
      <c r="EQ1421" s="28"/>
      <c r="ER1421" s="28"/>
      <c r="EW1421" s="202"/>
      <c r="EY1421" s="28"/>
      <c r="EZ1421" s="28"/>
      <c r="FA1421" s="28"/>
      <c r="FF1421" s="202"/>
      <c r="FH1421" s="28"/>
      <c r="FI1421" s="28"/>
      <c r="FJ1421" s="28"/>
      <c r="FO1421" s="202"/>
      <c r="FQ1421" s="28"/>
      <c r="FR1421" s="28"/>
      <c r="FS1421" s="28"/>
      <c r="FX1421" s="202"/>
      <c r="FZ1421" s="28"/>
      <c r="GA1421" s="28"/>
      <c r="GB1421" s="28"/>
      <c r="GG1421" s="202"/>
      <c r="GI1421" s="28"/>
      <c r="GJ1421" s="28"/>
      <c r="GK1421" s="28"/>
      <c r="GP1421" s="202"/>
      <c r="GR1421" s="28"/>
      <c r="GS1421" s="28"/>
      <c r="GT1421" s="28"/>
      <c r="GY1421" s="202"/>
      <c r="HA1421" s="28"/>
      <c r="HB1421" s="28"/>
      <c r="HC1421" s="28"/>
      <c r="HH1421" s="202"/>
      <c r="HJ1421" s="28"/>
      <c r="HK1421" s="28"/>
      <c r="HL1421" s="28"/>
      <c r="HQ1421" s="28"/>
      <c r="HR1421" s="28"/>
      <c r="HS1421" s="28"/>
      <c r="HT1421" s="28"/>
      <c r="HU1421" s="28"/>
      <c r="HV1421" s="28"/>
      <c r="HW1421" s="28"/>
      <c r="HX1421" s="28"/>
      <c r="HY1421" s="28"/>
      <c r="HZ1421" s="28"/>
      <c r="IA1421" s="28"/>
      <c r="IB1421" s="28"/>
      <c r="IC1421" s="28"/>
      <c r="ID1421" s="28"/>
      <c r="IE1421" s="28"/>
      <c r="IF1421" s="28"/>
      <c r="IG1421" s="28"/>
      <c r="IH1421" s="28"/>
      <c r="II1421" s="28"/>
      <c r="IJ1421" s="28"/>
      <c r="IK1421" s="28"/>
      <c r="IL1421" s="28"/>
      <c r="IM1421" s="28"/>
      <c r="IN1421" s="28"/>
      <c r="IO1421" s="28"/>
      <c r="IP1421" s="28"/>
      <c r="IQ1421" s="28"/>
      <c r="IR1421" s="28"/>
      <c r="IS1421" s="28"/>
      <c r="IT1421" s="28"/>
      <c r="IU1421" s="28"/>
      <c r="IV1421" s="28"/>
    </row>
    <row r="1422" spans="1:256" s="54" customFormat="1" ht="18">
      <c r="A1422" s="364" t="s">
        <v>2473</v>
      </c>
      <c r="B1422" s="28"/>
      <c r="C1422" s="292"/>
      <c r="D1422" s="365" t="s">
        <v>129</v>
      </c>
      <c r="E1422" s="54">
        <f t="shared" si="29"/>
        <v>0</v>
      </c>
      <c r="F1422" s="305">
        <f t="shared" si="30"/>
        <v>1</v>
      </c>
      <c r="H1422" s="239"/>
      <c r="I1422" s="28">
        <v>1</v>
      </c>
      <c r="J1422" s="28"/>
      <c r="K1422" s="28"/>
      <c r="L1422" s="28"/>
      <c r="M1422" s="239"/>
      <c r="N1422" s="28"/>
      <c r="R1422" s="202"/>
      <c r="T1422" s="28"/>
      <c r="U1422" s="28"/>
      <c r="V1422" s="28"/>
      <c r="AA1422" s="202"/>
      <c r="AC1422" s="28"/>
      <c r="AD1422" s="28"/>
      <c r="AE1422" s="28"/>
      <c r="AJ1422" s="202"/>
      <c r="AL1422" s="28"/>
      <c r="AM1422" s="28"/>
      <c r="AN1422" s="28"/>
      <c r="AS1422" s="202"/>
      <c r="AU1422" s="28"/>
      <c r="AV1422" s="28"/>
      <c r="AW1422" s="28"/>
      <c r="BB1422" s="202"/>
      <c r="BD1422" s="28"/>
      <c r="BE1422" s="28"/>
      <c r="BF1422" s="28"/>
      <c r="BK1422" s="202"/>
      <c r="BM1422" s="28"/>
      <c r="BN1422" s="28"/>
      <c r="BO1422" s="28"/>
      <c r="BT1422" s="202"/>
      <c r="BV1422" s="28"/>
      <c r="BW1422" s="28"/>
      <c r="BX1422" s="28"/>
      <c r="CC1422" s="202"/>
      <c r="CE1422" s="28"/>
      <c r="CF1422" s="28"/>
      <c r="CG1422" s="28"/>
      <c r="CL1422" s="202"/>
      <c r="CN1422" s="28"/>
      <c r="CO1422" s="28"/>
      <c r="CP1422" s="28"/>
      <c r="CU1422" s="202"/>
      <c r="CW1422" s="28"/>
      <c r="CX1422" s="28"/>
      <c r="CY1422" s="28"/>
      <c r="DD1422" s="202"/>
      <c r="DF1422" s="28"/>
      <c r="DG1422" s="28"/>
      <c r="DH1422" s="28"/>
      <c r="DM1422" s="202"/>
      <c r="DO1422" s="28"/>
      <c r="DP1422" s="28"/>
      <c r="DQ1422" s="28"/>
      <c r="DV1422" s="202"/>
      <c r="DX1422" s="28"/>
      <c r="DY1422" s="28"/>
      <c r="DZ1422" s="28"/>
      <c r="EE1422" s="202"/>
      <c r="EG1422" s="28"/>
      <c r="EH1422" s="28"/>
      <c r="EI1422" s="28"/>
      <c r="EN1422" s="202"/>
      <c r="EP1422" s="28"/>
      <c r="EQ1422" s="28"/>
      <c r="ER1422" s="28"/>
      <c r="EW1422" s="202"/>
      <c r="EY1422" s="28"/>
      <c r="EZ1422" s="28"/>
      <c r="FA1422" s="28"/>
      <c r="FF1422" s="202"/>
      <c r="FH1422" s="28"/>
      <c r="FI1422" s="28"/>
      <c r="FJ1422" s="28"/>
      <c r="FO1422" s="202"/>
      <c r="FQ1422" s="28"/>
      <c r="FR1422" s="28"/>
      <c r="FS1422" s="28"/>
      <c r="FX1422" s="202"/>
      <c r="FZ1422" s="28"/>
      <c r="GA1422" s="28"/>
      <c r="GB1422" s="28"/>
      <c r="GG1422" s="202"/>
      <c r="GI1422" s="28"/>
      <c r="GJ1422" s="28"/>
      <c r="GK1422" s="28"/>
      <c r="GP1422" s="202"/>
      <c r="GR1422" s="28"/>
      <c r="GS1422" s="28"/>
      <c r="GT1422" s="28"/>
      <c r="GY1422" s="202"/>
      <c r="HA1422" s="28"/>
      <c r="HB1422" s="28"/>
      <c r="HC1422" s="28"/>
      <c r="HH1422" s="202"/>
      <c r="HJ1422" s="28"/>
      <c r="HK1422" s="28"/>
      <c r="HL1422" s="28"/>
      <c r="HQ1422" s="28"/>
      <c r="HR1422" s="28"/>
      <c r="HS1422" s="28"/>
      <c r="HT1422" s="28"/>
      <c r="HU1422" s="28"/>
      <c r="HV1422" s="28"/>
      <c r="HW1422" s="28"/>
      <c r="HX1422" s="28"/>
      <c r="HY1422" s="28"/>
      <c r="HZ1422" s="28"/>
      <c r="IA1422" s="28"/>
      <c r="IB1422" s="28"/>
      <c r="IC1422" s="28"/>
      <c r="ID1422" s="28"/>
      <c r="IE1422" s="28"/>
      <c r="IF1422" s="28"/>
      <c r="IG1422" s="28"/>
      <c r="IH1422" s="28"/>
      <c r="II1422" s="28"/>
      <c r="IJ1422" s="28"/>
      <c r="IK1422" s="28"/>
      <c r="IL1422" s="28"/>
      <c r="IM1422" s="28"/>
      <c r="IN1422" s="28"/>
      <c r="IO1422" s="28"/>
      <c r="IP1422" s="28"/>
      <c r="IQ1422" s="28"/>
      <c r="IR1422" s="28"/>
      <c r="IS1422" s="28"/>
      <c r="IT1422" s="28"/>
      <c r="IU1422" s="28"/>
      <c r="IV1422" s="28"/>
    </row>
    <row r="1423" spans="1:256" s="54" customFormat="1" ht="18">
      <c r="A1423" s="364" t="s">
        <v>2303</v>
      </c>
      <c r="B1423" s="216"/>
      <c r="C1423" s="28"/>
      <c r="D1423" s="54" t="s">
        <v>130</v>
      </c>
      <c r="E1423" s="54">
        <f t="shared" si="29"/>
        <v>20</v>
      </c>
      <c r="F1423" s="305">
        <f t="shared" si="30"/>
        <v>54</v>
      </c>
      <c r="H1423" s="28"/>
      <c r="I1423" s="28">
        <v>49</v>
      </c>
      <c r="J1423" s="28">
        <v>5</v>
      </c>
      <c r="K1423" s="28"/>
      <c r="M1423" s="28"/>
      <c r="N1423" s="28"/>
      <c r="R1423" s="202"/>
      <c r="T1423" s="28"/>
      <c r="U1423" s="28"/>
      <c r="V1423" s="28"/>
      <c r="AA1423" s="202"/>
      <c r="AC1423" s="28"/>
      <c r="AD1423" s="28"/>
      <c r="AE1423" s="28"/>
      <c r="AJ1423" s="202"/>
      <c r="AL1423" s="28"/>
      <c r="AM1423" s="28"/>
      <c r="AN1423" s="28"/>
      <c r="AS1423" s="202"/>
      <c r="AU1423" s="28"/>
      <c r="AV1423" s="28"/>
      <c r="AW1423" s="28"/>
      <c r="BB1423" s="202"/>
      <c r="BD1423" s="28"/>
      <c r="BE1423" s="28"/>
      <c r="BF1423" s="28"/>
      <c r="BK1423" s="202"/>
      <c r="BM1423" s="28"/>
      <c r="BN1423" s="28"/>
      <c r="BO1423" s="28"/>
      <c r="BT1423" s="202"/>
      <c r="BV1423" s="28"/>
      <c r="BW1423" s="28"/>
      <c r="BX1423" s="28"/>
      <c r="CC1423" s="202"/>
      <c r="CE1423" s="28"/>
      <c r="CF1423" s="28"/>
      <c r="CG1423" s="28"/>
      <c r="CL1423" s="202"/>
      <c r="CN1423" s="28"/>
      <c r="CO1423" s="28"/>
      <c r="CP1423" s="28"/>
      <c r="CU1423" s="202"/>
      <c r="CW1423" s="28"/>
      <c r="CX1423" s="28"/>
      <c r="CY1423" s="28"/>
      <c r="DD1423" s="202"/>
      <c r="DF1423" s="28"/>
      <c r="DG1423" s="28"/>
      <c r="DH1423" s="28"/>
      <c r="DM1423" s="202"/>
      <c r="DO1423" s="28"/>
      <c r="DP1423" s="28"/>
      <c r="DQ1423" s="28"/>
      <c r="DV1423" s="202"/>
      <c r="DX1423" s="28"/>
      <c r="DY1423" s="28"/>
      <c r="DZ1423" s="28"/>
      <c r="EE1423" s="202"/>
      <c r="EG1423" s="28"/>
      <c r="EH1423" s="28"/>
      <c r="EI1423" s="28"/>
      <c r="EN1423" s="202"/>
      <c r="EP1423" s="28"/>
      <c r="EQ1423" s="28"/>
      <c r="ER1423" s="28"/>
      <c r="EW1423" s="202"/>
      <c r="EY1423" s="28"/>
      <c r="EZ1423" s="28"/>
      <c r="FA1423" s="28"/>
      <c r="FF1423" s="202"/>
      <c r="FH1423" s="28"/>
      <c r="FI1423" s="28"/>
      <c r="FJ1423" s="28"/>
      <c r="FO1423" s="202"/>
      <c r="FQ1423" s="28"/>
      <c r="FR1423" s="28"/>
      <c r="FS1423" s="28"/>
      <c r="FX1423" s="202"/>
      <c r="FZ1423" s="28"/>
      <c r="GA1423" s="28"/>
      <c r="GB1423" s="28"/>
      <c r="GG1423" s="202"/>
      <c r="GI1423" s="28"/>
      <c r="GJ1423" s="28"/>
      <c r="GK1423" s="28"/>
      <c r="GP1423" s="202"/>
      <c r="GR1423" s="28"/>
      <c r="GS1423" s="28"/>
      <c r="GT1423" s="28"/>
      <c r="GY1423" s="202"/>
      <c r="HA1423" s="28"/>
      <c r="HB1423" s="28"/>
      <c r="HC1423" s="28"/>
      <c r="HH1423" s="202"/>
      <c r="HJ1423" s="28"/>
      <c r="HK1423" s="28"/>
      <c r="HL1423" s="28"/>
      <c r="HQ1423" s="28"/>
      <c r="HR1423" s="28"/>
      <c r="HS1423" s="28"/>
      <c r="HT1423" s="28"/>
      <c r="HU1423" s="28"/>
      <c r="HV1423" s="28"/>
      <c r="HW1423" s="28"/>
      <c r="HX1423" s="28"/>
      <c r="HY1423" s="28"/>
      <c r="HZ1423" s="28"/>
      <c r="IA1423" s="28"/>
      <c r="IB1423" s="28"/>
      <c r="IC1423" s="28"/>
      <c r="ID1423" s="28"/>
      <c r="IE1423" s="28"/>
      <c r="IF1423" s="28"/>
      <c r="IG1423" s="28"/>
      <c r="IH1423" s="28"/>
      <c r="II1423" s="28"/>
      <c r="IJ1423" s="28"/>
      <c r="IK1423" s="28"/>
      <c r="IL1423" s="28"/>
      <c r="IM1423" s="28"/>
      <c r="IN1423" s="28"/>
      <c r="IO1423" s="28"/>
      <c r="IP1423" s="28"/>
      <c r="IQ1423" s="28"/>
      <c r="IR1423" s="28"/>
      <c r="IS1423" s="28"/>
      <c r="IT1423" s="28"/>
      <c r="IU1423" s="28"/>
      <c r="IV1423" s="28"/>
    </row>
    <row r="1424" spans="1:256" s="54" customFormat="1" ht="18">
      <c r="A1424" s="364" t="s">
        <v>2338</v>
      </c>
      <c r="B1424" s="28"/>
      <c r="C1424" s="292"/>
      <c r="D1424" s="365" t="s">
        <v>129</v>
      </c>
      <c r="E1424" s="54">
        <f t="shared" si="29"/>
        <v>4</v>
      </c>
      <c r="F1424" s="305">
        <f t="shared" si="30"/>
        <v>15</v>
      </c>
      <c r="H1424" s="28"/>
      <c r="I1424" s="28">
        <v>1</v>
      </c>
      <c r="J1424" s="28">
        <v>14</v>
      </c>
      <c r="K1424" s="28"/>
      <c r="M1424" s="239"/>
      <c r="N1424" s="28"/>
      <c r="R1424" s="202"/>
      <c r="T1424" s="28"/>
      <c r="U1424" s="28"/>
      <c r="V1424" s="28"/>
      <c r="AA1424" s="202"/>
      <c r="AC1424" s="28"/>
      <c r="AD1424" s="28"/>
      <c r="AE1424" s="28"/>
      <c r="AJ1424" s="202"/>
      <c r="AL1424" s="28"/>
      <c r="AM1424" s="28"/>
      <c r="AN1424" s="28"/>
      <c r="AS1424" s="202"/>
      <c r="AU1424" s="28"/>
      <c r="AV1424" s="28"/>
      <c r="AW1424" s="28"/>
      <c r="BB1424" s="202"/>
      <c r="BD1424" s="28"/>
      <c r="BE1424" s="28"/>
      <c r="BF1424" s="28"/>
      <c r="BK1424" s="202"/>
      <c r="BM1424" s="28"/>
      <c r="BN1424" s="28"/>
      <c r="BO1424" s="28"/>
      <c r="BT1424" s="202"/>
      <c r="BV1424" s="28"/>
      <c r="BW1424" s="28"/>
      <c r="BX1424" s="28"/>
      <c r="CC1424" s="202"/>
      <c r="CE1424" s="28"/>
      <c r="CF1424" s="28"/>
      <c r="CG1424" s="28"/>
      <c r="CL1424" s="202"/>
      <c r="CN1424" s="28"/>
      <c r="CO1424" s="28"/>
      <c r="CP1424" s="28"/>
      <c r="CU1424" s="202"/>
      <c r="CW1424" s="28"/>
      <c r="CX1424" s="28"/>
      <c r="CY1424" s="28"/>
      <c r="DD1424" s="202"/>
      <c r="DF1424" s="28"/>
      <c r="DG1424" s="28"/>
      <c r="DH1424" s="28"/>
      <c r="DM1424" s="202"/>
      <c r="DO1424" s="28"/>
      <c r="DP1424" s="28"/>
      <c r="DQ1424" s="28"/>
      <c r="DV1424" s="202"/>
      <c r="DX1424" s="28"/>
      <c r="DY1424" s="28"/>
      <c r="DZ1424" s="28"/>
      <c r="EE1424" s="202"/>
      <c r="EG1424" s="28"/>
      <c r="EH1424" s="28"/>
      <c r="EI1424" s="28"/>
      <c r="EN1424" s="202"/>
      <c r="EP1424" s="28"/>
      <c r="EQ1424" s="28"/>
      <c r="ER1424" s="28"/>
      <c r="EW1424" s="202"/>
      <c r="EY1424" s="28"/>
      <c r="EZ1424" s="28"/>
      <c r="FA1424" s="28"/>
      <c r="FF1424" s="202"/>
      <c r="FH1424" s="28"/>
      <c r="FI1424" s="28"/>
      <c r="FJ1424" s="28"/>
      <c r="FO1424" s="202"/>
      <c r="FQ1424" s="28"/>
      <c r="FR1424" s="28"/>
      <c r="FS1424" s="28"/>
      <c r="FX1424" s="202"/>
      <c r="FZ1424" s="28"/>
      <c r="GA1424" s="28"/>
      <c r="GB1424" s="28"/>
      <c r="GG1424" s="202"/>
      <c r="GI1424" s="28"/>
      <c r="GJ1424" s="28"/>
      <c r="GK1424" s="28"/>
      <c r="GP1424" s="202"/>
      <c r="GR1424" s="28"/>
      <c r="GS1424" s="28"/>
      <c r="GT1424" s="28"/>
      <c r="GY1424" s="202"/>
      <c r="HA1424" s="28"/>
      <c r="HB1424" s="28"/>
      <c r="HC1424" s="28"/>
      <c r="HH1424" s="202"/>
      <c r="HJ1424" s="28"/>
      <c r="HK1424" s="28"/>
      <c r="HL1424" s="28"/>
      <c r="HQ1424" s="28"/>
      <c r="HR1424" s="28"/>
      <c r="HS1424" s="28"/>
      <c r="HT1424" s="28"/>
      <c r="HU1424" s="28"/>
      <c r="HV1424" s="28"/>
      <c r="HW1424" s="28"/>
      <c r="HX1424" s="28"/>
      <c r="HY1424" s="28"/>
      <c r="HZ1424" s="28"/>
      <c r="IA1424" s="28"/>
      <c r="IB1424" s="28"/>
      <c r="IC1424" s="28"/>
      <c r="ID1424" s="28"/>
      <c r="IE1424" s="28"/>
      <c r="IF1424" s="28"/>
      <c r="IG1424" s="28"/>
      <c r="IH1424" s="28"/>
      <c r="II1424" s="28"/>
      <c r="IJ1424" s="28"/>
      <c r="IK1424" s="28"/>
      <c r="IL1424" s="28"/>
      <c r="IM1424" s="28"/>
      <c r="IN1424" s="28"/>
      <c r="IO1424" s="28"/>
      <c r="IP1424" s="28"/>
      <c r="IQ1424" s="28"/>
      <c r="IR1424" s="28"/>
      <c r="IS1424" s="28"/>
      <c r="IT1424" s="28"/>
      <c r="IU1424" s="28"/>
      <c r="IV1424" s="28"/>
    </row>
    <row r="1425" spans="1:256" s="54" customFormat="1" ht="18">
      <c r="A1425" s="364" t="s">
        <v>583</v>
      </c>
      <c r="B1425" s="292"/>
      <c r="C1425" s="292"/>
      <c r="D1425" s="54" t="s">
        <v>135</v>
      </c>
      <c r="E1425" s="54">
        <f t="shared" si="29"/>
        <v>4</v>
      </c>
      <c r="F1425" s="305">
        <f t="shared" si="30"/>
        <v>38</v>
      </c>
      <c r="H1425" s="28">
        <v>1</v>
      </c>
      <c r="I1425" s="28">
        <v>4</v>
      </c>
      <c r="J1425" s="28"/>
      <c r="K1425" s="28">
        <v>33</v>
      </c>
      <c r="L1425" s="28"/>
      <c r="M1425" s="28"/>
      <c r="N1425" s="28"/>
      <c r="R1425" s="202"/>
      <c r="T1425" s="28"/>
      <c r="U1425" s="28"/>
      <c r="V1425" s="28"/>
      <c r="AA1425" s="202"/>
      <c r="AC1425" s="28"/>
      <c r="AD1425" s="28"/>
      <c r="AE1425" s="28"/>
      <c r="AJ1425" s="202"/>
      <c r="AL1425" s="28"/>
      <c r="AM1425" s="28"/>
      <c r="AN1425" s="28"/>
      <c r="AS1425" s="202"/>
      <c r="AU1425" s="28"/>
      <c r="AV1425" s="28"/>
      <c r="AW1425" s="28"/>
      <c r="BB1425" s="202"/>
      <c r="BD1425" s="28"/>
      <c r="BE1425" s="28"/>
      <c r="BF1425" s="28"/>
      <c r="BK1425" s="202"/>
      <c r="BM1425" s="28"/>
      <c r="BN1425" s="28"/>
      <c r="BO1425" s="28"/>
      <c r="BT1425" s="202"/>
      <c r="BV1425" s="28"/>
      <c r="BW1425" s="28"/>
      <c r="BX1425" s="28"/>
      <c r="CC1425" s="202"/>
      <c r="CE1425" s="28"/>
      <c r="CF1425" s="28"/>
      <c r="CG1425" s="28"/>
      <c r="CL1425" s="202"/>
      <c r="CN1425" s="28"/>
      <c r="CO1425" s="28"/>
      <c r="CP1425" s="28"/>
      <c r="CU1425" s="202"/>
      <c r="CW1425" s="28"/>
      <c r="CX1425" s="28"/>
      <c r="CY1425" s="28"/>
      <c r="DD1425" s="202"/>
      <c r="DF1425" s="28"/>
      <c r="DG1425" s="28"/>
      <c r="DH1425" s="28"/>
      <c r="DM1425" s="202"/>
      <c r="DO1425" s="28"/>
      <c r="DP1425" s="28"/>
      <c r="DQ1425" s="28"/>
      <c r="DV1425" s="202"/>
      <c r="DX1425" s="28"/>
      <c r="DY1425" s="28"/>
      <c r="DZ1425" s="28"/>
      <c r="EE1425" s="202"/>
      <c r="EG1425" s="28"/>
      <c r="EH1425" s="28"/>
      <c r="EI1425" s="28"/>
      <c r="EN1425" s="202"/>
      <c r="EP1425" s="28"/>
      <c r="EQ1425" s="28"/>
      <c r="ER1425" s="28"/>
      <c r="EW1425" s="202"/>
      <c r="EY1425" s="28"/>
      <c r="EZ1425" s="28"/>
      <c r="FA1425" s="28"/>
      <c r="FF1425" s="202"/>
      <c r="FH1425" s="28"/>
      <c r="FI1425" s="28"/>
      <c r="FJ1425" s="28"/>
      <c r="FO1425" s="202"/>
      <c r="FQ1425" s="28"/>
      <c r="FR1425" s="28"/>
      <c r="FS1425" s="28"/>
      <c r="FX1425" s="202"/>
      <c r="FZ1425" s="28"/>
      <c r="GA1425" s="28"/>
      <c r="GB1425" s="28"/>
      <c r="GG1425" s="202"/>
      <c r="GI1425" s="28"/>
      <c r="GJ1425" s="28"/>
      <c r="GK1425" s="28"/>
      <c r="GP1425" s="202"/>
      <c r="GR1425" s="28"/>
      <c r="GS1425" s="28"/>
      <c r="GT1425" s="28"/>
      <c r="GY1425" s="202"/>
      <c r="HA1425" s="28"/>
      <c r="HB1425" s="28"/>
      <c r="HC1425" s="28"/>
      <c r="HH1425" s="202"/>
      <c r="HJ1425" s="28"/>
      <c r="HK1425" s="28"/>
      <c r="HL1425" s="28"/>
      <c r="HQ1425" s="28"/>
      <c r="HR1425" s="28"/>
      <c r="HS1425" s="28"/>
      <c r="HT1425" s="28"/>
      <c r="HU1425" s="28"/>
      <c r="HV1425" s="28"/>
      <c r="HW1425" s="28"/>
      <c r="HX1425" s="28"/>
      <c r="HY1425" s="28"/>
      <c r="HZ1425" s="28"/>
      <c r="IA1425" s="28"/>
      <c r="IB1425" s="28"/>
      <c r="IC1425" s="28"/>
      <c r="ID1425" s="28"/>
      <c r="IE1425" s="28"/>
      <c r="IF1425" s="28"/>
      <c r="IG1425" s="28"/>
      <c r="IH1425" s="28"/>
      <c r="II1425" s="28"/>
      <c r="IJ1425" s="28"/>
      <c r="IK1425" s="28"/>
      <c r="IL1425" s="28"/>
      <c r="IM1425" s="28"/>
      <c r="IN1425" s="28"/>
      <c r="IO1425" s="28"/>
      <c r="IP1425" s="28"/>
      <c r="IQ1425" s="28"/>
      <c r="IR1425" s="28"/>
      <c r="IS1425" s="28"/>
      <c r="IT1425" s="28"/>
      <c r="IU1425" s="28"/>
      <c r="IV1425" s="28"/>
    </row>
    <row r="1426" spans="1:256" s="54" customFormat="1" ht="18">
      <c r="A1426" s="364" t="s">
        <v>1899</v>
      </c>
      <c r="B1426" s="28"/>
      <c r="C1426" s="292"/>
      <c r="D1426" s="365" t="s">
        <v>129</v>
      </c>
      <c r="E1426" s="54">
        <f t="shared" si="29"/>
        <v>0</v>
      </c>
      <c r="F1426" s="305">
        <f t="shared" si="30"/>
        <v>5</v>
      </c>
      <c r="H1426" s="28"/>
      <c r="I1426" s="28"/>
      <c r="J1426" s="28">
        <v>5</v>
      </c>
      <c r="K1426" s="28"/>
      <c r="L1426" s="28"/>
      <c r="M1426" s="239"/>
      <c r="N1426" s="28"/>
      <c r="R1426" s="202"/>
      <c r="T1426" s="28"/>
      <c r="U1426" s="28"/>
      <c r="V1426" s="28"/>
      <c r="AA1426" s="202"/>
      <c r="AC1426" s="28"/>
      <c r="AD1426" s="28"/>
      <c r="AE1426" s="28"/>
      <c r="AJ1426" s="202"/>
      <c r="AL1426" s="28"/>
      <c r="AM1426" s="28"/>
      <c r="AN1426" s="28"/>
      <c r="AS1426" s="202"/>
      <c r="AU1426" s="28"/>
      <c r="AV1426" s="28"/>
      <c r="AW1426" s="28"/>
      <c r="BB1426" s="202"/>
      <c r="BD1426" s="28"/>
      <c r="BE1426" s="28"/>
      <c r="BF1426" s="28"/>
      <c r="BK1426" s="202"/>
      <c r="BM1426" s="28"/>
      <c r="BN1426" s="28"/>
      <c r="BO1426" s="28"/>
      <c r="BT1426" s="202"/>
      <c r="BV1426" s="28"/>
      <c r="BW1426" s="28"/>
      <c r="BX1426" s="28"/>
      <c r="CC1426" s="202"/>
      <c r="CE1426" s="28"/>
      <c r="CF1426" s="28"/>
      <c r="CG1426" s="28"/>
      <c r="CL1426" s="202"/>
      <c r="CN1426" s="28"/>
      <c r="CO1426" s="28"/>
      <c r="CP1426" s="28"/>
      <c r="CU1426" s="202"/>
      <c r="CW1426" s="28"/>
      <c r="CX1426" s="28"/>
      <c r="CY1426" s="28"/>
      <c r="DD1426" s="202"/>
      <c r="DF1426" s="28"/>
      <c r="DG1426" s="28"/>
      <c r="DH1426" s="28"/>
      <c r="DM1426" s="202"/>
      <c r="DO1426" s="28"/>
      <c r="DP1426" s="28"/>
      <c r="DQ1426" s="28"/>
      <c r="DV1426" s="202"/>
      <c r="DX1426" s="28"/>
      <c r="DY1426" s="28"/>
      <c r="DZ1426" s="28"/>
      <c r="EE1426" s="202"/>
      <c r="EG1426" s="28"/>
      <c r="EH1426" s="28"/>
      <c r="EI1426" s="28"/>
      <c r="EN1426" s="202"/>
      <c r="EP1426" s="28"/>
      <c r="EQ1426" s="28"/>
      <c r="ER1426" s="28"/>
      <c r="EW1426" s="202"/>
      <c r="EY1426" s="28"/>
      <c r="EZ1426" s="28"/>
      <c r="FA1426" s="28"/>
      <c r="FF1426" s="202"/>
      <c r="FH1426" s="28"/>
      <c r="FI1426" s="28"/>
      <c r="FJ1426" s="28"/>
      <c r="FO1426" s="202"/>
      <c r="FQ1426" s="28"/>
      <c r="FR1426" s="28"/>
      <c r="FS1426" s="28"/>
      <c r="FX1426" s="202"/>
      <c r="FZ1426" s="28"/>
      <c r="GA1426" s="28"/>
      <c r="GB1426" s="28"/>
      <c r="GG1426" s="202"/>
      <c r="GI1426" s="28"/>
      <c r="GJ1426" s="28"/>
      <c r="GK1426" s="28"/>
      <c r="GP1426" s="202"/>
      <c r="GR1426" s="28"/>
      <c r="GS1426" s="28"/>
      <c r="GT1426" s="28"/>
      <c r="GY1426" s="202"/>
      <c r="HA1426" s="28"/>
      <c r="HB1426" s="28"/>
      <c r="HC1426" s="28"/>
      <c r="HH1426" s="202"/>
      <c r="HJ1426" s="28"/>
      <c r="HK1426" s="28"/>
      <c r="HL1426" s="28"/>
      <c r="HQ1426" s="28"/>
      <c r="HR1426" s="28"/>
      <c r="HS1426" s="28"/>
      <c r="HT1426" s="28"/>
      <c r="HU1426" s="28"/>
      <c r="HV1426" s="28"/>
      <c r="HW1426" s="28"/>
      <c r="HX1426" s="28"/>
      <c r="HY1426" s="28"/>
      <c r="HZ1426" s="28"/>
      <c r="IA1426" s="28"/>
      <c r="IB1426" s="28"/>
      <c r="IC1426" s="28"/>
      <c r="ID1426" s="28"/>
      <c r="IE1426" s="28"/>
      <c r="IF1426" s="28"/>
      <c r="IG1426" s="28"/>
      <c r="IH1426" s="28"/>
      <c r="II1426" s="28"/>
      <c r="IJ1426" s="28"/>
      <c r="IK1426" s="28"/>
      <c r="IL1426" s="28"/>
      <c r="IM1426" s="28"/>
      <c r="IN1426" s="28"/>
      <c r="IO1426" s="28"/>
      <c r="IP1426" s="28"/>
      <c r="IQ1426" s="28"/>
      <c r="IR1426" s="28"/>
      <c r="IS1426" s="28"/>
      <c r="IT1426" s="28"/>
      <c r="IU1426" s="28"/>
      <c r="IV1426" s="28"/>
    </row>
    <row r="1427" spans="1:256" s="54" customFormat="1" ht="18">
      <c r="A1427" s="364" t="s">
        <v>727</v>
      </c>
      <c r="B1427" s="216"/>
      <c r="C1427" s="28"/>
      <c r="D1427" s="54" t="s">
        <v>130</v>
      </c>
      <c r="E1427" s="54">
        <f t="shared" si="29"/>
        <v>1</v>
      </c>
      <c r="F1427" s="305">
        <f t="shared" si="30"/>
        <v>215</v>
      </c>
      <c r="H1427" s="28">
        <v>88</v>
      </c>
      <c r="I1427" s="28">
        <v>65</v>
      </c>
      <c r="J1427" s="28">
        <v>62</v>
      </c>
      <c r="K1427" s="28"/>
      <c r="L1427" s="28"/>
      <c r="M1427" s="28"/>
      <c r="N1427" s="28"/>
      <c r="R1427" s="202"/>
      <c r="T1427" s="28"/>
      <c r="U1427" s="28"/>
      <c r="V1427" s="28"/>
      <c r="AA1427" s="202"/>
      <c r="AC1427" s="28"/>
      <c r="AD1427" s="28"/>
      <c r="AE1427" s="28"/>
      <c r="AJ1427" s="202"/>
      <c r="AL1427" s="28"/>
      <c r="AM1427" s="28"/>
      <c r="AN1427" s="28"/>
      <c r="AS1427" s="202"/>
      <c r="AU1427" s="28"/>
      <c r="AV1427" s="28"/>
      <c r="AW1427" s="28"/>
      <c r="BB1427" s="202"/>
      <c r="BD1427" s="28"/>
      <c r="BE1427" s="28"/>
      <c r="BF1427" s="28"/>
      <c r="BK1427" s="202"/>
      <c r="BM1427" s="28"/>
      <c r="BN1427" s="28"/>
      <c r="BO1427" s="28"/>
      <c r="BT1427" s="202"/>
      <c r="BV1427" s="28"/>
      <c r="BW1427" s="28"/>
      <c r="BX1427" s="28"/>
      <c r="CC1427" s="202"/>
      <c r="CE1427" s="28"/>
      <c r="CF1427" s="28"/>
      <c r="CG1427" s="28"/>
      <c r="CL1427" s="202"/>
      <c r="CN1427" s="28"/>
      <c r="CO1427" s="28"/>
      <c r="CP1427" s="28"/>
      <c r="CU1427" s="202"/>
      <c r="CW1427" s="28"/>
      <c r="CX1427" s="28"/>
      <c r="CY1427" s="28"/>
      <c r="DD1427" s="202"/>
      <c r="DF1427" s="28"/>
      <c r="DG1427" s="28"/>
      <c r="DH1427" s="28"/>
      <c r="DM1427" s="202"/>
      <c r="DO1427" s="28"/>
      <c r="DP1427" s="28"/>
      <c r="DQ1427" s="28"/>
      <c r="DV1427" s="202"/>
      <c r="DX1427" s="28"/>
      <c r="DY1427" s="28"/>
      <c r="DZ1427" s="28"/>
      <c r="EE1427" s="202"/>
      <c r="EG1427" s="28"/>
      <c r="EH1427" s="28"/>
      <c r="EI1427" s="28"/>
      <c r="EN1427" s="202"/>
      <c r="EP1427" s="28"/>
      <c r="EQ1427" s="28"/>
      <c r="ER1427" s="28"/>
      <c r="EW1427" s="202"/>
      <c r="EY1427" s="28"/>
      <c r="EZ1427" s="28"/>
      <c r="FA1427" s="28"/>
      <c r="FF1427" s="202"/>
      <c r="FH1427" s="28"/>
      <c r="FI1427" s="28"/>
      <c r="FJ1427" s="28"/>
      <c r="FO1427" s="202"/>
      <c r="FQ1427" s="28"/>
      <c r="FR1427" s="28"/>
      <c r="FS1427" s="28"/>
      <c r="FX1427" s="202"/>
      <c r="FZ1427" s="28"/>
      <c r="GA1427" s="28"/>
      <c r="GB1427" s="28"/>
      <c r="GG1427" s="202"/>
      <c r="GI1427" s="28"/>
      <c r="GJ1427" s="28"/>
      <c r="GK1427" s="28"/>
      <c r="GP1427" s="202"/>
      <c r="GR1427" s="28"/>
      <c r="GS1427" s="28"/>
      <c r="GT1427" s="28"/>
      <c r="GY1427" s="202"/>
      <c r="HA1427" s="28"/>
      <c r="HB1427" s="28"/>
      <c r="HC1427" s="28"/>
      <c r="HH1427" s="202"/>
      <c r="HJ1427" s="28"/>
      <c r="HK1427" s="28"/>
      <c r="HL1427" s="28"/>
      <c r="HQ1427" s="28"/>
      <c r="HR1427" s="28"/>
      <c r="HS1427" s="28"/>
      <c r="HT1427" s="28"/>
      <c r="HU1427" s="28"/>
      <c r="HV1427" s="28"/>
      <c r="HW1427" s="28"/>
      <c r="HX1427" s="28"/>
      <c r="HY1427" s="28"/>
      <c r="HZ1427" s="28"/>
      <c r="IA1427" s="28"/>
      <c r="IB1427" s="28"/>
      <c r="IC1427" s="28"/>
      <c r="ID1427" s="28"/>
      <c r="IE1427" s="28"/>
      <c r="IF1427" s="28"/>
      <c r="IG1427" s="28"/>
      <c r="IH1427" s="28"/>
      <c r="II1427" s="28"/>
      <c r="IJ1427" s="28"/>
      <c r="IK1427" s="28"/>
      <c r="IL1427" s="28"/>
      <c r="IM1427" s="28"/>
      <c r="IN1427" s="28"/>
      <c r="IO1427" s="28"/>
      <c r="IP1427" s="28"/>
      <c r="IQ1427" s="28"/>
      <c r="IR1427" s="28"/>
      <c r="IS1427" s="28"/>
      <c r="IT1427" s="28"/>
      <c r="IU1427" s="28"/>
      <c r="IV1427" s="28"/>
    </row>
    <row r="1428" spans="1:256" s="54" customFormat="1" ht="18">
      <c r="A1428" s="364" t="s">
        <v>2301</v>
      </c>
      <c r="B1428" s="292"/>
      <c r="C1428" s="292"/>
      <c r="D1428" s="54" t="s">
        <v>132</v>
      </c>
      <c r="E1428" s="54">
        <f t="shared" si="29"/>
        <v>3</v>
      </c>
      <c r="F1428" s="305">
        <f t="shared" si="30"/>
        <v>75</v>
      </c>
      <c r="H1428" s="28">
        <v>4</v>
      </c>
      <c r="I1428" s="28">
        <v>40</v>
      </c>
      <c r="J1428" s="28">
        <v>31</v>
      </c>
      <c r="K1428" s="28"/>
      <c r="L1428" s="28"/>
      <c r="M1428" s="28"/>
      <c r="N1428" s="28"/>
      <c r="R1428" s="202"/>
      <c r="T1428" s="28"/>
      <c r="U1428" s="28"/>
      <c r="V1428" s="28"/>
      <c r="AA1428" s="202"/>
      <c r="AC1428" s="28"/>
      <c r="AD1428" s="28"/>
      <c r="AE1428" s="28"/>
      <c r="AJ1428" s="202"/>
      <c r="AL1428" s="28"/>
      <c r="AM1428" s="28"/>
      <c r="AN1428" s="28"/>
      <c r="AS1428" s="202"/>
      <c r="AU1428" s="28"/>
      <c r="AV1428" s="28"/>
      <c r="AW1428" s="28"/>
      <c r="BB1428" s="202"/>
      <c r="BD1428" s="28"/>
      <c r="BE1428" s="28"/>
      <c r="BF1428" s="28"/>
      <c r="BK1428" s="202"/>
      <c r="BM1428" s="28"/>
      <c r="BN1428" s="28"/>
      <c r="BO1428" s="28"/>
      <c r="BT1428" s="202"/>
      <c r="BV1428" s="28"/>
      <c r="BW1428" s="28"/>
      <c r="BX1428" s="28"/>
      <c r="CC1428" s="202"/>
      <c r="CE1428" s="28"/>
      <c r="CF1428" s="28"/>
      <c r="CG1428" s="28"/>
      <c r="CL1428" s="202"/>
      <c r="CN1428" s="28"/>
      <c r="CO1428" s="28"/>
      <c r="CP1428" s="28"/>
      <c r="CU1428" s="202"/>
      <c r="CW1428" s="28"/>
      <c r="CX1428" s="28"/>
      <c r="CY1428" s="28"/>
      <c r="DD1428" s="202"/>
      <c r="DF1428" s="28"/>
      <c r="DG1428" s="28"/>
      <c r="DH1428" s="28"/>
      <c r="DM1428" s="202"/>
      <c r="DO1428" s="28"/>
      <c r="DP1428" s="28"/>
      <c r="DQ1428" s="28"/>
      <c r="DV1428" s="202"/>
      <c r="DX1428" s="28"/>
      <c r="DY1428" s="28"/>
      <c r="DZ1428" s="28"/>
      <c r="EE1428" s="202"/>
      <c r="EG1428" s="28"/>
      <c r="EH1428" s="28"/>
      <c r="EI1428" s="28"/>
      <c r="EN1428" s="202"/>
      <c r="EP1428" s="28"/>
      <c r="EQ1428" s="28"/>
      <c r="ER1428" s="28"/>
      <c r="EW1428" s="202"/>
      <c r="EY1428" s="28"/>
      <c r="EZ1428" s="28"/>
      <c r="FA1428" s="28"/>
      <c r="FF1428" s="202"/>
      <c r="FH1428" s="28"/>
      <c r="FI1428" s="28"/>
      <c r="FJ1428" s="28"/>
      <c r="FO1428" s="202"/>
      <c r="FQ1428" s="28"/>
      <c r="FR1428" s="28"/>
      <c r="FS1428" s="28"/>
      <c r="FX1428" s="202"/>
      <c r="FZ1428" s="28"/>
      <c r="GA1428" s="28"/>
      <c r="GB1428" s="28"/>
      <c r="GG1428" s="202"/>
      <c r="GI1428" s="28"/>
      <c r="GJ1428" s="28"/>
      <c r="GK1428" s="28"/>
      <c r="GP1428" s="202"/>
      <c r="GR1428" s="28"/>
      <c r="GS1428" s="28"/>
      <c r="GT1428" s="28"/>
      <c r="GY1428" s="202"/>
      <c r="HA1428" s="28"/>
      <c r="HB1428" s="28"/>
      <c r="HC1428" s="28"/>
      <c r="HH1428" s="202"/>
      <c r="HJ1428" s="28"/>
      <c r="HK1428" s="28"/>
      <c r="HL1428" s="28"/>
      <c r="HQ1428" s="28"/>
      <c r="HR1428" s="28"/>
      <c r="HS1428" s="28"/>
      <c r="HT1428" s="28"/>
      <c r="HU1428" s="28"/>
      <c r="HV1428" s="28"/>
      <c r="HW1428" s="28"/>
      <c r="HX1428" s="28"/>
      <c r="HY1428" s="28"/>
      <c r="HZ1428" s="28"/>
      <c r="IA1428" s="28"/>
      <c r="IB1428" s="28"/>
      <c r="IC1428" s="28"/>
      <c r="ID1428" s="28"/>
      <c r="IE1428" s="28"/>
      <c r="IF1428" s="28"/>
      <c r="IG1428" s="28"/>
      <c r="IH1428" s="28"/>
      <c r="II1428" s="28"/>
      <c r="IJ1428" s="28"/>
      <c r="IK1428" s="28"/>
      <c r="IL1428" s="28"/>
      <c r="IM1428" s="28"/>
      <c r="IN1428" s="28"/>
      <c r="IO1428" s="28"/>
      <c r="IP1428" s="28"/>
      <c r="IQ1428" s="28"/>
      <c r="IR1428" s="28"/>
      <c r="IS1428" s="28"/>
      <c r="IT1428" s="28"/>
      <c r="IU1428" s="28"/>
      <c r="IV1428" s="28"/>
    </row>
    <row r="1429" spans="1:256" s="54" customFormat="1" ht="18">
      <c r="A1429" s="364" t="s">
        <v>1341</v>
      </c>
      <c r="B1429" s="28"/>
      <c r="C1429" s="292"/>
      <c r="D1429" s="365" t="s">
        <v>129</v>
      </c>
      <c r="E1429" s="54">
        <f t="shared" si="29"/>
        <v>0</v>
      </c>
      <c r="F1429" s="305">
        <f t="shared" si="30"/>
        <v>0</v>
      </c>
      <c r="H1429" s="28"/>
      <c r="I1429" s="28"/>
      <c r="J1429" s="28"/>
      <c r="K1429" s="28"/>
      <c r="L1429" s="28"/>
      <c r="M1429" s="239"/>
      <c r="N1429" s="28"/>
      <c r="R1429" s="202"/>
      <c r="T1429" s="28"/>
      <c r="U1429" s="28"/>
      <c r="V1429" s="28"/>
      <c r="AA1429" s="202"/>
      <c r="AC1429" s="28"/>
      <c r="AD1429" s="28"/>
      <c r="AE1429" s="28"/>
      <c r="AJ1429" s="202"/>
      <c r="AL1429" s="28"/>
      <c r="AM1429" s="28"/>
      <c r="AN1429" s="28"/>
      <c r="AS1429" s="202"/>
      <c r="AU1429" s="28"/>
      <c r="AV1429" s="28"/>
      <c r="AW1429" s="28"/>
      <c r="BB1429" s="202"/>
      <c r="BD1429" s="28"/>
      <c r="BE1429" s="28"/>
      <c r="BF1429" s="28"/>
      <c r="BK1429" s="202"/>
      <c r="BM1429" s="28"/>
      <c r="BN1429" s="28"/>
      <c r="BO1429" s="28"/>
      <c r="BT1429" s="202"/>
      <c r="BV1429" s="28"/>
      <c r="BW1429" s="28"/>
      <c r="BX1429" s="28"/>
      <c r="CC1429" s="202"/>
      <c r="CE1429" s="28"/>
      <c r="CF1429" s="28"/>
      <c r="CG1429" s="28"/>
      <c r="CL1429" s="202"/>
      <c r="CN1429" s="28"/>
      <c r="CO1429" s="28"/>
      <c r="CP1429" s="28"/>
      <c r="CU1429" s="202"/>
      <c r="CW1429" s="28"/>
      <c r="CX1429" s="28"/>
      <c r="CY1429" s="28"/>
      <c r="DD1429" s="202"/>
      <c r="DF1429" s="28"/>
      <c r="DG1429" s="28"/>
      <c r="DH1429" s="28"/>
      <c r="DM1429" s="202"/>
      <c r="DO1429" s="28"/>
      <c r="DP1429" s="28"/>
      <c r="DQ1429" s="28"/>
      <c r="DV1429" s="202"/>
      <c r="DX1429" s="28"/>
      <c r="DY1429" s="28"/>
      <c r="DZ1429" s="28"/>
      <c r="EE1429" s="202"/>
      <c r="EG1429" s="28"/>
      <c r="EH1429" s="28"/>
      <c r="EI1429" s="28"/>
      <c r="EN1429" s="202"/>
      <c r="EP1429" s="28"/>
      <c r="EQ1429" s="28"/>
      <c r="ER1429" s="28"/>
      <c r="EW1429" s="202"/>
      <c r="EY1429" s="28"/>
      <c r="EZ1429" s="28"/>
      <c r="FA1429" s="28"/>
      <c r="FF1429" s="202"/>
      <c r="FH1429" s="28"/>
      <c r="FI1429" s="28"/>
      <c r="FJ1429" s="28"/>
      <c r="FO1429" s="202"/>
      <c r="FQ1429" s="28"/>
      <c r="FR1429" s="28"/>
      <c r="FS1429" s="28"/>
      <c r="FX1429" s="202"/>
      <c r="FZ1429" s="28"/>
      <c r="GA1429" s="28"/>
      <c r="GB1429" s="28"/>
      <c r="GG1429" s="202"/>
      <c r="GI1429" s="28"/>
      <c r="GJ1429" s="28"/>
      <c r="GK1429" s="28"/>
      <c r="GP1429" s="202"/>
      <c r="GR1429" s="28"/>
      <c r="GS1429" s="28"/>
      <c r="GT1429" s="28"/>
      <c r="GY1429" s="202"/>
      <c r="HA1429" s="28"/>
      <c r="HB1429" s="28"/>
      <c r="HC1429" s="28"/>
      <c r="HH1429" s="202"/>
      <c r="HJ1429" s="28"/>
      <c r="HK1429" s="28"/>
      <c r="HL1429" s="28"/>
      <c r="HQ1429" s="28"/>
      <c r="HR1429" s="28"/>
      <c r="HS1429" s="28"/>
      <c r="HT1429" s="28"/>
      <c r="HU1429" s="28"/>
      <c r="HV1429" s="28"/>
      <c r="HW1429" s="28"/>
      <c r="HX1429" s="28"/>
      <c r="HY1429" s="28"/>
      <c r="HZ1429" s="28"/>
      <c r="IA1429" s="28"/>
      <c r="IB1429" s="28"/>
      <c r="IC1429" s="28"/>
      <c r="ID1429" s="28"/>
      <c r="IE1429" s="28"/>
      <c r="IF1429" s="28"/>
      <c r="IG1429" s="28"/>
      <c r="IH1429" s="28"/>
      <c r="II1429" s="28"/>
      <c r="IJ1429" s="28"/>
      <c r="IK1429" s="28"/>
      <c r="IL1429" s="28"/>
      <c r="IM1429" s="28"/>
      <c r="IN1429" s="28"/>
      <c r="IO1429" s="28"/>
      <c r="IP1429" s="28"/>
      <c r="IQ1429" s="28"/>
      <c r="IR1429" s="28"/>
      <c r="IS1429" s="28"/>
      <c r="IT1429" s="28"/>
      <c r="IU1429" s="28"/>
      <c r="IV1429" s="28"/>
    </row>
    <row r="1430" spans="1:256" s="54" customFormat="1" ht="18">
      <c r="A1430" s="364" t="s">
        <v>627</v>
      </c>
      <c r="B1430" s="292"/>
      <c r="C1430" s="292"/>
      <c r="D1430" s="54" t="s">
        <v>131</v>
      </c>
      <c r="E1430" s="54">
        <f t="shared" si="29"/>
        <v>1</v>
      </c>
      <c r="F1430" s="305">
        <f t="shared" si="30"/>
        <v>14</v>
      </c>
      <c r="H1430" s="28">
        <v>11</v>
      </c>
      <c r="I1430" s="28">
        <v>3</v>
      </c>
      <c r="J1430" s="28"/>
      <c r="K1430" s="28"/>
      <c r="L1430" s="28"/>
      <c r="M1430" s="28"/>
      <c r="N1430" s="28"/>
      <c r="R1430" s="202"/>
      <c r="T1430" s="28"/>
      <c r="U1430" s="28"/>
      <c r="V1430" s="28"/>
      <c r="AA1430" s="202"/>
      <c r="AC1430" s="28"/>
      <c r="AD1430" s="28"/>
      <c r="AE1430" s="28"/>
      <c r="AJ1430" s="202"/>
      <c r="AL1430" s="28"/>
      <c r="AM1430" s="28"/>
      <c r="AN1430" s="28"/>
      <c r="AS1430" s="202"/>
      <c r="AU1430" s="28"/>
      <c r="AV1430" s="28"/>
      <c r="AW1430" s="28"/>
      <c r="BB1430" s="202"/>
      <c r="BD1430" s="28"/>
      <c r="BE1430" s="28"/>
      <c r="BF1430" s="28"/>
      <c r="BK1430" s="202"/>
      <c r="BM1430" s="28"/>
      <c r="BN1430" s="28"/>
      <c r="BO1430" s="28"/>
      <c r="BT1430" s="202"/>
      <c r="BV1430" s="28"/>
      <c r="BW1430" s="28"/>
      <c r="BX1430" s="28"/>
      <c r="CC1430" s="202"/>
      <c r="CE1430" s="28"/>
      <c r="CF1430" s="28"/>
      <c r="CG1430" s="28"/>
      <c r="CL1430" s="202"/>
      <c r="CN1430" s="28"/>
      <c r="CO1430" s="28"/>
      <c r="CP1430" s="28"/>
      <c r="CU1430" s="202"/>
      <c r="CW1430" s="28"/>
      <c r="CX1430" s="28"/>
      <c r="CY1430" s="28"/>
      <c r="DD1430" s="202"/>
      <c r="DF1430" s="28"/>
      <c r="DG1430" s="28"/>
      <c r="DH1430" s="28"/>
      <c r="DM1430" s="202"/>
      <c r="DO1430" s="28"/>
      <c r="DP1430" s="28"/>
      <c r="DQ1430" s="28"/>
      <c r="DV1430" s="202"/>
      <c r="DX1430" s="28"/>
      <c r="DY1430" s="28"/>
      <c r="DZ1430" s="28"/>
      <c r="EE1430" s="202"/>
      <c r="EG1430" s="28"/>
      <c r="EH1430" s="28"/>
      <c r="EI1430" s="28"/>
      <c r="EN1430" s="202"/>
      <c r="EP1430" s="28"/>
      <c r="EQ1430" s="28"/>
      <c r="ER1430" s="28"/>
      <c r="EW1430" s="202"/>
      <c r="EY1430" s="28"/>
      <c r="EZ1430" s="28"/>
      <c r="FA1430" s="28"/>
      <c r="FF1430" s="202"/>
      <c r="FH1430" s="28"/>
      <c r="FI1430" s="28"/>
      <c r="FJ1430" s="28"/>
      <c r="FO1430" s="202"/>
      <c r="FQ1430" s="28"/>
      <c r="FR1430" s="28"/>
      <c r="FS1430" s="28"/>
      <c r="FX1430" s="202"/>
      <c r="FZ1430" s="28"/>
      <c r="GA1430" s="28"/>
      <c r="GB1430" s="28"/>
      <c r="GG1430" s="202"/>
      <c r="GI1430" s="28"/>
      <c r="GJ1430" s="28"/>
      <c r="GK1430" s="28"/>
      <c r="GP1430" s="202"/>
      <c r="GR1430" s="28"/>
      <c r="GS1430" s="28"/>
      <c r="GT1430" s="28"/>
      <c r="GY1430" s="202"/>
      <c r="HA1430" s="28"/>
      <c r="HB1430" s="28"/>
      <c r="HC1430" s="28"/>
      <c r="HH1430" s="202"/>
      <c r="HJ1430" s="28"/>
      <c r="HK1430" s="28"/>
      <c r="HL1430" s="28"/>
      <c r="HQ1430" s="28"/>
      <c r="HR1430" s="28"/>
      <c r="HS1430" s="28"/>
      <c r="HT1430" s="28"/>
      <c r="HU1430" s="28"/>
      <c r="HV1430" s="28"/>
      <c r="HW1430" s="28"/>
      <c r="HX1430" s="28"/>
      <c r="HY1430" s="28"/>
      <c r="HZ1430" s="28"/>
      <c r="IA1430" s="28"/>
      <c r="IB1430" s="28"/>
      <c r="IC1430" s="28"/>
      <c r="ID1430" s="28"/>
      <c r="IE1430" s="28"/>
      <c r="IF1430" s="28"/>
      <c r="IG1430" s="28"/>
      <c r="IH1430" s="28"/>
      <c r="II1430" s="28"/>
      <c r="IJ1430" s="28"/>
      <c r="IK1430" s="28"/>
      <c r="IL1430" s="28"/>
      <c r="IM1430" s="28"/>
      <c r="IN1430" s="28"/>
      <c r="IO1430" s="28"/>
      <c r="IP1430" s="28"/>
      <c r="IQ1430" s="28"/>
      <c r="IR1430" s="28"/>
      <c r="IS1430" s="28"/>
      <c r="IT1430" s="28"/>
      <c r="IU1430" s="28"/>
      <c r="IV1430" s="28"/>
    </row>
    <row r="1431" spans="1:256" s="54" customFormat="1" ht="18">
      <c r="A1431" s="364" t="s">
        <v>2341</v>
      </c>
      <c r="B1431" s="28"/>
      <c r="C1431" s="292"/>
      <c r="D1431" s="365" t="s">
        <v>129</v>
      </c>
      <c r="E1431" s="54">
        <f t="shared" si="29"/>
        <v>2</v>
      </c>
      <c r="F1431" s="305">
        <f t="shared" si="30"/>
        <v>6</v>
      </c>
      <c r="H1431" s="239"/>
      <c r="I1431" s="28"/>
      <c r="J1431" s="28">
        <v>6</v>
      </c>
      <c r="K1431" s="28"/>
      <c r="L1431" s="28"/>
      <c r="M1431" s="239"/>
      <c r="N1431" s="28"/>
      <c r="R1431" s="202"/>
      <c r="T1431" s="28"/>
      <c r="U1431" s="28"/>
      <c r="V1431" s="28"/>
      <c r="AA1431" s="202"/>
      <c r="AC1431" s="28"/>
      <c r="AD1431" s="28"/>
      <c r="AE1431" s="28"/>
      <c r="AJ1431" s="202"/>
      <c r="AL1431" s="28"/>
      <c r="AM1431" s="28"/>
      <c r="AN1431" s="28"/>
      <c r="AS1431" s="202"/>
      <c r="AU1431" s="28"/>
      <c r="AV1431" s="28"/>
      <c r="AW1431" s="28"/>
      <c r="BB1431" s="202"/>
      <c r="BD1431" s="28"/>
      <c r="BE1431" s="28"/>
      <c r="BF1431" s="28"/>
      <c r="BK1431" s="202"/>
      <c r="BM1431" s="28"/>
      <c r="BN1431" s="28"/>
      <c r="BO1431" s="28"/>
      <c r="BT1431" s="202"/>
      <c r="BV1431" s="28"/>
      <c r="BW1431" s="28"/>
      <c r="BX1431" s="28"/>
      <c r="CC1431" s="202"/>
      <c r="CE1431" s="28"/>
      <c r="CF1431" s="28"/>
      <c r="CG1431" s="28"/>
      <c r="CL1431" s="202"/>
      <c r="CN1431" s="28"/>
      <c r="CO1431" s="28"/>
      <c r="CP1431" s="28"/>
      <c r="CU1431" s="202"/>
      <c r="CW1431" s="28"/>
      <c r="CX1431" s="28"/>
      <c r="CY1431" s="28"/>
      <c r="DD1431" s="202"/>
      <c r="DF1431" s="28"/>
      <c r="DG1431" s="28"/>
      <c r="DH1431" s="28"/>
      <c r="DM1431" s="202"/>
      <c r="DO1431" s="28"/>
      <c r="DP1431" s="28"/>
      <c r="DQ1431" s="28"/>
      <c r="DV1431" s="202"/>
      <c r="DX1431" s="28"/>
      <c r="DY1431" s="28"/>
      <c r="DZ1431" s="28"/>
      <c r="EE1431" s="202"/>
      <c r="EG1431" s="28"/>
      <c r="EH1431" s="28"/>
      <c r="EI1431" s="28"/>
      <c r="EN1431" s="202"/>
      <c r="EP1431" s="28"/>
      <c r="EQ1431" s="28"/>
      <c r="ER1431" s="28"/>
      <c r="EW1431" s="202"/>
      <c r="EY1431" s="28"/>
      <c r="EZ1431" s="28"/>
      <c r="FA1431" s="28"/>
      <c r="FF1431" s="202"/>
      <c r="FH1431" s="28"/>
      <c r="FI1431" s="28"/>
      <c r="FJ1431" s="28"/>
      <c r="FO1431" s="202"/>
      <c r="FQ1431" s="28"/>
      <c r="FR1431" s="28"/>
      <c r="FS1431" s="28"/>
      <c r="FX1431" s="202"/>
      <c r="FZ1431" s="28"/>
      <c r="GA1431" s="28"/>
      <c r="GB1431" s="28"/>
      <c r="GG1431" s="202"/>
      <c r="GI1431" s="28"/>
      <c r="GJ1431" s="28"/>
      <c r="GK1431" s="28"/>
      <c r="GP1431" s="202"/>
      <c r="GR1431" s="28"/>
      <c r="GS1431" s="28"/>
      <c r="GT1431" s="28"/>
      <c r="GY1431" s="202"/>
      <c r="HA1431" s="28"/>
      <c r="HB1431" s="28"/>
      <c r="HC1431" s="28"/>
      <c r="HH1431" s="202"/>
      <c r="HJ1431" s="28"/>
      <c r="HK1431" s="28"/>
      <c r="HL1431" s="28"/>
      <c r="HQ1431" s="28"/>
      <c r="HR1431" s="28"/>
      <c r="HS1431" s="28"/>
      <c r="HT1431" s="28"/>
      <c r="HU1431" s="28"/>
      <c r="HV1431" s="28"/>
      <c r="HW1431" s="28"/>
      <c r="HX1431" s="28"/>
      <c r="HY1431" s="28"/>
      <c r="HZ1431" s="28"/>
      <c r="IA1431" s="28"/>
      <c r="IB1431" s="28"/>
      <c r="IC1431" s="28"/>
      <c r="ID1431" s="28"/>
      <c r="IE1431" s="28"/>
      <c r="IF1431" s="28"/>
      <c r="IG1431" s="28"/>
      <c r="IH1431" s="28"/>
      <c r="II1431" s="28"/>
      <c r="IJ1431" s="28"/>
      <c r="IK1431" s="28"/>
      <c r="IL1431" s="28"/>
      <c r="IM1431" s="28"/>
      <c r="IN1431" s="28"/>
      <c r="IO1431" s="28"/>
      <c r="IP1431" s="28"/>
      <c r="IQ1431" s="28"/>
      <c r="IR1431" s="28"/>
      <c r="IS1431" s="28"/>
      <c r="IT1431" s="28"/>
      <c r="IU1431" s="28"/>
      <c r="IV1431" s="28"/>
    </row>
    <row r="1432" spans="1:256" s="54" customFormat="1" ht="18">
      <c r="A1432" s="364" t="s">
        <v>670</v>
      </c>
      <c r="B1432" s="216"/>
      <c r="C1432" s="28"/>
      <c r="D1432" s="54" t="s">
        <v>130</v>
      </c>
      <c r="E1432" s="54">
        <f t="shared" si="29"/>
        <v>2</v>
      </c>
      <c r="F1432" s="305">
        <f t="shared" si="30"/>
        <v>44</v>
      </c>
      <c r="H1432" s="28">
        <v>2</v>
      </c>
      <c r="I1432" s="28">
        <v>32</v>
      </c>
      <c r="J1432" s="28">
        <v>3</v>
      </c>
      <c r="K1432" s="28">
        <v>7</v>
      </c>
      <c r="L1432" s="28"/>
      <c r="M1432" s="28"/>
      <c r="N1432" s="28"/>
      <c r="R1432" s="202"/>
      <c r="T1432" s="28"/>
      <c r="U1432" s="28"/>
      <c r="V1432" s="28"/>
      <c r="AA1432" s="202"/>
      <c r="AC1432" s="28"/>
      <c r="AD1432" s="28"/>
      <c r="AE1432" s="28"/>
      <c r="AJ1432" s="202"/>
      <c r="AL1432" s="28"/>
      <c r="AM1432" s="28"/>
      <c r="AN1432" s="28"/>
      <c r="AS1432" s="202"/>
      <c r="AU1432" s="28"/>
      <c r="AV1432" s="28"/>
      <c r="AW1432" s="28"/>
      <c r="BB1432" s="202"/>
      <c r="BD1432" s="28"/>
      <c r="BE1432" s="28"/>
      <c r="BF1432" s="28"/>
      <c r="BK1432" s="202"/>
      <c r="BM1432" s="28"/>
      <c r="BN1432" s="28"/>
      <c r="BO1432" s="28"/>
      <c r="BT1432" s="202"/>
      <c r="BV1432" s="28"/>
      <c r="BW1432" s="28"/>
      <c r="BX1432" s="28"/>
      <c r="CC1432" s="202"/>
      <c r="CE1432" s="28"/>
      <c r="CF1432" s="28"/>
      <c r="CG1432" s="28"/>
      <c r="CL1432" s="202"/>
      <c r="CN1432" s="28"/>
      <c r="CO1432" s="28"/>
      <c r="CP1432" s="28"/>
      <c r="CU1432" s="202"/>
      <c r="CW1432" s="28"/>
      <c r="CX1432" s="28"/>
      <c r="CY1432" s="28"/>
      <c r="DD1432" s="202"/>
      <c r="DF1432" s="28"/>
      <c r="DG1432" s="28"/>
      <c r="DH1432" s="28"/>
      <c r="DM1432" s="202"/>
      <c r="DO1432" s="28"/>
      <c r="DP1432" s="28"/>
      <c r="DQ1432" s="28"/>
      <c r="DV1432" s="202"/>
      <c r="DX1432" s="28"/>
      <c r="DY1432" s="28"/>
      <c r="DZ1432" s="28"/>
      <c r="EE1432" s="202"/>
      <c r="EG1432" s="28"/>
      <c r="EH1432" s="28"/>
      <c r="EI1432" s="28"/>
      <c r="EN1432" s="202"/>
      <c r="EP1432" s="28"/>
      <c r="EQ1432" s="28"/>
      <c r="ER1432" s="28"/>
      <c r="EW1432" s="202"/>
      <c r="EY1432" s="28"/>
      <c r="EZ1432" s="28"/>
      <c r="FA1432" s="28"/>
      <c r="FF1432" s="202"/>
      <c r="FH1432" s="28"/>
      <c r="FI1432" s="28"/>
      <c r="FJ1432" s="28"/>
      <c r="FO1432" s="202"/>
      <c r="FQ1432" s="28"/>
      <c r="FR1432" s="28"/>
      <c r="FS1432" s="28"/>
      <c r="FX1432" s="202"/>
      <c r="FZ1432" s="28"/>
      <c r="GA1432" s="28"/>
      <c r="GB1432" s="28"/>
      <c r="GG1432" s="202"/>
      <c r="GI1432" s="28"/>
      <c r="GJ1432" s="28"/>
      <c r="GK1432" s="28"/>
      <c r="GP1432" s="202"/>
      <c r="GR1432" s="28"/>
      <c r="GS1432" s="28"/>
      <c r="GT1432" s="28"/>
      <c r="GY1432" s="202"/>
      <c r="HA1432" s="28"/>
      <c r="HB1432" s="28"/>
      <c r="HC1432" s="28"/>
      <c r="HH1432" s="202"/>
      <c r="HJ1432" s="28"/>
      <c r="HK1432" s="28"/>
      <c r="HL1432" s="28"/>
      <c r="HQ1432" s="28"/>
      <c r="HR1432" s="28"/>
      <c r="HS1432" s="28"/>
      <c r="HT1432" s="28"/>
      <c r="HU1432" s="28"/>
      <c r="HV1432" s="28"/>
      <c r="HW1432" s="28"/>
      <c r="HX1432" s="28"/>
      <c r="HY1432" s="28"/>
      <c r="HZ1432" s="28"/>
      <c r="IA1432" s="28"/>
      <c r="IB1432" s="28"/>
      <c r="IC1432" s="28"/>
      <c r="ID1432" s="28"/>
      <c r="IE1432" s="28"/>
      <c r="IF1432" s="28"/>
      <c r="IG1432" s="28"/>
      <c r="IH1432" s="28"/>
      <c r="II1432" s="28"/>
      <c r="IJ1432" s="28"/>
      <c r="IK1432" s="28"/>
      <c r="IL1432" s="28"/>
      <c r="IM1432" s="28"/>
      <c r="IN1432" s="28"/>
      <c r="IO1432" s="28"/>
      <c r="IP1432" s="28"/>
      <c r="IQ1432" s="28"/>
      <c r="IR1432" s="28"/>
      <c r="IS1432" s="28"/>
      <c r="IT1432" s="28"/>
      <c r="IU1432" s="28"/>
      <c r="IV1432" s="28"/>
    </row>
    <row r="1433" spans="1:256" s="54" customFormat="1" ht="18">
      <c r="A1433" s="364" t="s">
        <v>1342</v>
      </c>
      <c r="B1433" s="292"/>
      <c r="C1433" s="292"/>
      <c r="D1433" s="54" t="s">
        <v>131</v>
      </c>
      <c r="E1433" s="54">
        <f t="shared" si="29"/>
        <v>12</v>
      </c>
      <c r="F1433" s="305">
        <f t="shared" si="30"/>
        <v>0</v>
      </c>
      <c r="H1433" s="28"/>
      <c r="I1433" s="28"/>
      <c r="J1433" s="28"/>
      <c r="K1433" s="28"/>
      <c r="L1433" s="28"/>
      <c r="M1433" s="28"/>
      <c r="N1433" s="28"/>
      <c r="R1433" s="202"/>
      <c r="T1433" s="28"/>
      <c r="U1433" s="28"/>
      <c r="V1433" s="28"/>
      <c r="AA1433" s="202"/>
      <c r="AC1433" s="28"/>
      <c r="AD1433" s="28"/>
      <c r="AE1433" s="28"/>
      <c r="AJ1433" s="202"/>
      <c r="AL1433" s="28"/>
      <c r="AM1433" s="28"/>
      <c r="AN1433" s="28"/>
      <c r="AS1433" s="202"/>
      <c r="AU1433" s="28"/>
      <c r="AV1433" s="28"/>
      <c r="AW1433" s="28"/>
      <c r="BB1433" s="202"/>
      <c r="BD1433" s="28"/>
      <c r="BE1433" s="28"/>
      <c r="BF1433" s="28"/>
      <c r="BK1433" s="202"/>
      <c r="BM1433" s="28"/>
      <c r="BN1433" s="28"/>
      <c r="BO1433" s="28"/>
      <c r="BT1433" s="202"/>
      <c r="BV1433" s="28"/>
      <c r="BW1433" s="28"/>
      <c r="BX1433" s="28"/>
      <c r="CC1433" s="202"/>
      <c r="CE1433" s="28"/>
      <c r="CF1433" s="28"/>
      <c r="CG1433" s="28"/>
      <c r="CL1433" s="202"/>
      <c r="CN1433" s="28"/>
      <c r="CO1433" s="28"/>
      <c r="CP1433" s="28"/>
      <c r="CU1433" s="202"/>
      <c r="CW1433" s="28"/>
      <c r="CX1433" s="28"/>
      <c r="CY1433" s="28"/>
      <c r="DD1433" s="202"/>
      <c r="DF1433" s="28"/>
      <c r="DG1433" s="28"/>
      <c r="DH1433" s="28"/>
      <c r="DM1433" s="202"/>
      <c r="DO1433" s="28"/>
      <c r="DP1433" s="28"/>
      <c r="DQ1433" s="28"/>
      <c r="DV1433" s="202"/>
      <c r="DX1433" s="28"/>
      <c r="DY1433" s="28"/>
      <c r="DZ1433" s="28"/>
      <c r="EE1433" s="202"/>
      <c r="EG1433" s="28"/>
      <c r="EH1433" s="28"/>
      <c r="EI1433" s="28"/>
      <c r="EN1433" s="202"/>
      <c r="EP1433" s="28"/>
      <c r="EQ1433" s="28"/>
      <c r="ER1433" s="28"/>
      <c r="EW1433" s="202"/>
      <c r="EY1433" s="28"/>
      <c r="EZ1433" s="28"/>
      <c r="FA1433" s="28"/>
      <c r="FF1433" s="202"/>
      <c r="FH1433" s="28"/>
      <c r="FI1433" s="28"/>
      <c r="FJ1433" s="28"/>
      <c r="FO1433" s="202"/>
      <c r="FQ1433" s="28"/>
      <c r="FR1433" s="28"/>
      <c r="FS1433" s="28"/>
      <c r="FX1433" s="202"/>
      <c r="FZ1433" s="28"/>
      <c r="GA1433" s="28"/>
      <c r="GB1433" s="28"/>
      <c r="GG1433" s="202"/>
      <c r="GI1433" s="28"/>
      <c r="GJ1433" s="28"/>
      <c r="GK1433" s="28"/>
      <c r="GP1433" s="202"/>
      <c r="GR1433" s="28"/>
      <c r="GS1433" s="28"/>
      <c r="GT1433" s="28"/>
      <c r="GY1433" s="202"/>
      <c r="HA1433" s="28"/>
      <c r="HB1433" s="28"/>
      <c r="HC1433" s="28"/>
      <c r="HH1433" s="202"/>
      <c r="HJ1433" s="28"/>
      <c r="HK1433" s="28"/>
      <c r="HL1433" s="28"/>
      <c r="HQ1433" s="28"/>
      <c r="HR1433" s="28"/>
      <c r="HS1433" s="28"/>
      <c r="HT1433" s="28"/>
      <c r="HU1433" s="28"/>
      <c r="HV1433" s="28"/>
      <c r="HW1433" s="28"/>
      <c r="HX1433" s="28"/>
      <c r="HY1433" s="28"/>
      <c r="HZ1433" s="28"/>
      <c r="IA1433" s="28"/>
      <c r="IB1433" s="28"/>
      <c r="IC1433" s="28"/>
      <c r="ID1433" s="28"/>
      <c r="IE1433" s="28"/>
      <c r="IF1433" s="28"/>
      <c r="IG1433" s="28"/>
      <c r="IH1433" s="28"/>
      <c r="II1433" s="28"/>
      <c r="IJ1433" s="28"/>
      <c r="IK1433" s="28"/>
      <c r="IL1433" s="28"/>
      <c r="IM1433" s="28"/>
      <c r="IN1433" s="28"/>
      <c r="IO1433" s="28"/>
      <c r="IP1433" s="28"/>
      <c r="IQ1433" s="28"/>
      <c r="IR1433" s="28"/>
      <c r="IS1433" s="28"/>
      <c r="IT1433" s="28"/>
      <c r="IU1433" s="28"/>
      <c r="IV1433" s="28"/>
    </row>
    <row r="1434" spans="1:256" s="54" customFormat="1" ht="18">
      <c r="A1434" s="364" t="s">
        <v>782</v>
      </c>
      <c r="B1434" s="292"/>
      <c r="C1434" s="292"/>
      <c r="D1434" s="54" t="s">
        <v>131</v>
      </c>
      <c r="E1434" s="54">
        <f t="shared" si="29"/>
        <v>2</v>
      </c>
      <c r="F1434" s="305">
        <f t="shared" si="30"/>
        <v>2</v>
      </c>
      <c r="H1434" s="28"/>
      <c r="I1434" s="28">
        <v>2</v>
      </c>
      <c r="J1434" s="28"/>
      <c r="K1434" s="28"/>
      <c r="L1434" s="28"/>
      <c r="M1434" s="28"/>
      <c r="N1434" s="28"/>
      <c r="R1434" s="202"/>
      <c r="T1434" s="28"/>
      <c r="U1434" s="28"/>
      <c r="V1434" s="28"/>
      <c r="AA1434" s="202"/>
      <c r="AC1434" s="28"/>
      <c r="AD1434" s="28"/>
      <c r="AE1434" s="28"/>
      <c r="AJ1434" s="202"/>
      <c r="AL1434" s="28"/>
      <c r="AM1434" s="28"/>
      <c r="AN1434" s="28"/>
      <c r="AS1434" s="202"/>
      <c r="AU1434" s="28"/>
      <c r="AV1434" s="28"/>
      <c r="AW1434" s="28"/>
      <c r="BB1434" s="202"/>
      <c r="BD1434" s="28"/>
      <c r="BE1434" s="28"/>
      <c r="BF1434" s="28"/>
      <c r="BK1434" s="202"/>
      <c r="BM1434" s="28"/>
      <c r="BN1434" s="28"/>
      <c r="BO1434" s="28"/>
      <c r="BT1434" s="202"/>
      <c r="BV1434" s="28"/>
      <c r="BW1434" s="28"/>
      <c r="BX1434" s="28"/>
      <c r="CC1434" s="202"/>
      <c r="CE1434" s="28"/>
      <c r="CF1434" s="28"/>
      <c r="CG1434" s="28"/>
      <c r="CL1434" s="202"/>
      <c r="CN1434" s="28"/>
      <c r="CO1434" s="28"/>
      <c r="CP1434" s="28"/>
      <c r="CU1434" s="202"/>
      <c r="CW1434" s="28"/>
      <c r="CX1434" s="28"/>
      <c r="CY1434" s="28"/>
      <c r="DD1434" s="202"/>
      <c r="DF1434" s="28"/>
      <c r="DG1434" s="28"/>
      <c r="DH1434" s="28"/>
      <c r="DM1434" s="202"/>
      <c r="DO1434" s="28"/>
      <c r="DP1434" s="28"/>
      <c r="DQ1434" s="28"/>
      <c r="DV1434" s="202"/>
      <c r="DX1434" s="28"/>
      <c r="DY1434" s="28"/>
      <c r="DZ1434" s="28"/>
      <c r="EE1434" s="202"/>
      <c r="EG1434" s="28"/>
      <c r="EH1434" s="28"/>
      <c r="EI1434" s="28"/>
      <c r="EN1434" s="202"/>
      <c r="EP1434" s="28"/>
      <c r="EQ1434" s="28"/>
      <c r="ER1434" s="28"/>
      <c r="EW1434" s="202"/>
      <c r="EY1434" s="28"/>
      <c r="EZ1434" s="28"/>
      <c r="FA1434" s="28"/>
      <c r="FF1434" s="202"/>
      <c r="FH1434" s="28"/>
      <c r="FI1434" s="28"/>
      <c r="FJ1434" s="28"/>
      <c r="FO1434" s="202"/>
      <c r="FQ1434" s="28"/>
      <c r="FR1434" s="28"/>
      <c r="FS1434" s="28"/>
      <c r="FX1434" s="202"/>
      <c r="FZ1434" s="28"/>
      <c r="GA1434" s="28"/>
      <c r="GB1434" s="28"/>
      <c r="GG1434" s="202"/>
      <c r="GI1434" s="28"/>
      <c r="GJ1434" s="28"/>
      <c r="GK1434" s="28"/>
      <c r="GP1434" s="202"/>
      <c r="GR1434" s="28"/>
      <c r="GS1434" s="28"/>
      <c r="GT1434" s="28"/>
      <c r="GY1434" s="202"/>
      <c r="HA1434" s="28"/>
      <c r="HB1434" s="28"/>
      <c r="HC1434" s="28"/>
      <c r="HH1434" s="202"/>
      <c r="HJ1434" s="28"/>
      <c r="HK1434" s="28"/>
      <c r="HL1434" s="28"/>
      <c r="HQ1434" s="28"/>
      <c r="HR1434" s="28"/>
      <c r="HS1434" s="28"/>
      <c r="HT1434" s="28"/>
      <c r="HU1434" s="28"/>
      <c r="HV1434" s="28"/>
      <c r="HW1434" s="28"/>
      <c r="HX1434" s="28"/>
      <c r="HY1434" s="28"/>
      <c r="HZ1434" s="28"/>
      <c r="IA1434" s="28"/>
      <c r="IB1434" s="28"/>
      <c r="IC1434" s="28"/>
      <c r="ID1434" s="28"/>
      <c r="IE1434" s="28"/>
      <c r="IF1434" s="28"/>
      <c r="IG1434" s="28"/>
      <c r="IH1434" s="28"/>
      <c r="II1434" s="28"/>
      <c r="IJ1434" s="28"/>
      <c r="IK1434" s="28"/>
      <c r="IL1434" s="28"/>
      <c r="IM1434" s="28"/>
      <c r="IN1434" s="28"/>
      <c r="IO1434" s="28"/>
      <c r="IP1434" s="28"/>
      <c r="IQ1434" s="28"/>
      <c r="IR1434" s="28"/>
      <c r="IS1434" s="28"/>
      <c r="IT1434" s="28"/>
      <c r="IU1434" s="28"/>
      <c r="IV1434" s="28"/>
    </row>
    <row r="1435" spans="1:256" s="54" customFormat="1" ht="18">
      <c r="A1435" s="364" t="s">
        <v>484</v>
      </c>
      <c r="B1435" s="292"/>
      <c r="C1435" s="292"/>
      <c r="D1435" s="54" t="s">
        <v>140</v>
      </c>
      <c r="E1435" s="54">
        <f t="shared" si="29"/>
        <v>7</v>
      </c>
      <c r="F1435" s="305">
        <f t="shared" si="30"/>
        <v>252</v>
      </c>
      <c r="G1435" s="54">
        <v>37</v>
      </c>
      <c r="H1435" s="239">
        <v>85</v>
      </c>
      <c r="I1435" s="28">
        <v>49</v>
      </c>
      <c r="J1435" s="28">
        <v>33</v>
      </c>
      <c r="K1435" s="28">
        <v>48</v>
      </c>
      <c r="L1435" s="28"/>
      <c r="M1435" s="239"/>
      <c r="N1435" s="28"/>
      <c r="R1435" s="202"/>
      <c r="T1435" s="28"/>
      <c r="U1435" s="28"/>
      <c r="V1435" s="28"/>
      <c r="AA1435" s="202"/>
      <c r="AC1435" s="28"/>
      <c r="AD1435" s="28"/>
      <c r="AE1435" s="28"/>
      <c r="AJ1435" s="202"/>
      <c r="AL1435" s="28"/>
      <c r="AM1435" s="28"/>
      <c r="AN1435" s="28"/>
      <c r="AS1435" s="202"/>
      <c r="AU1435" s="28"/>
      <c r="AV1435" s="28"/>
      <c r="AW1435" s="28"/>
      <c r="BB1435" s="202"/>
      <c r="BD1435" s="28"/>
      <c r="BE1435" s="28"/>
      <c r="BF1435" s="28"/>
      <c r="BK1435" s="202"/>
      <c r="BM1435" s="28"/>
      <c r="BN1435" s="28"/>
      <c r="BO1435" s="28"/>
      <c r="BT1435" s="202"/>
      <c r="BV1435" s="28"/>
      <c r="BW1435" s="28"/>
      <c r="BX1435" s="28"/>
      <c r="CC1435" s="202"/>
      <c r="CE1435" s="28"/>
      <c r="CF1435" s="28"/>
      <c r="CG1435" s="28"/>
      <c r="CL1435" s="202"/>
      <c r="CN1435" s="28"/>
      <c r="CO1435" s="28"/>
      <c r="CP1435" s="28"/>
      <c r="CU1435" s="202"/>
      <c r="CW1435" s="28"/>
      <c r="CX1435" s="28"/>
      <c r="CY1435" s="28"/>
      <c r="DD1435" s="202"/>
      <c r="DF1435" s="28"/>
      <c r="DG1435" s="28"/>
      <c r="DH1435" s="28"/>
      <c r="DM1435" s="202"/>
      <c r="DO1435" s="28"/>
      <c r="DP1435" s="28"/>
      <c r="DQ1435" s="28"/>
      <c r="DV1435" s="202"/>
      <c r="DX1435" s="28"/>
      <c r="DY1435" s="28"/>
      <c r="DZ1435" s="28"/>
      <c r="EE1435" s="202"/>
      <c r="EG1435" s="28"/>
      <c r="EH1435" s="28"/>
      <c r="EI1435" s="28"/>
      <c r="EN1435" s="202"/>
      <c r="EP1435" s="28"/>
      <c r="EQ1435" s="28"/>
      <c r="ER1435" s="28"/>
      <c r="EW1435" s="202"/>
      <c r="EY1435" s="28"/>
      <c r="EZ1435" s="28"/>
      <c r="FA1435" s="28"/>
      <c r="FF1435" s="202"/>
      <c r="FH1435" s="28"/>
      <c r="FI1435" s="28"/>
      <c r="FJ1435" s="28"/>
      <c r="FO1435" s="202"/>
      <c r="FQ1435" s="28"/>
      <c r="FR1435" s="28"/>
      <c r="FS1435" s="28"/>
      <c r="FX1435" s="202"/>
      <c r="FZ1435" s="28"/>
      <c r="GA1435" s="28"/>
      <c r="GB1435" s="28"/>
      <c r="GG1435" s="202"/>
      <c r="GI1435" s="28"/>
      <c r="GJ1435" s="28"/>
      <c r="GK1435" s="28"/>
      <c r="GP1435" s="202"/>
      <c r="GR1435" s="28"/>
      <c r="GS1435" s="28"/>
      <c r="GT1435" s="28"/>
      <c r="GY1435" s="202"/>
      <c r="HA1435" s="28"/>
      <c r="HB1435" s="28"/>
      <c r="HC1435" s="28"/>
      <c r="HH1435" s="202"/>
      <c r="HJ1435" s="28"/>
      <c r="HK1435" s="28"/>
      <c r="HL1435" s="28"/>
      <c r="HQ1435" s="28"/>
      <c r="HR1435" s="28"/>
      <c r="HS1435" s="28"/>
      <c r="HT1435" s="28"/>
      <c r="HU1435" s="28"/>
      <c r="HV1435" s="28"/>
      <c r="HW1435" s="28"/>
      <c r="HX1435" s="28"/>
      <c r="HY1435" s="28"/>
      <c r="HZ1435" s="28"/>
      <c r="IA1435" s="28"/>
      <c r="IB1435" s="28"/>
      <c r="IC1435" s="28"/>
      <c r="ID1435" s="28"/>
      <c r="IE1435" s="28"/>
      <c r="IF1435" s="28"/>
      <c r="IG1435" s="28"/>
      <c r="IH1435" s="28"/>
      <c r="II1435" s="28"/>
      <c r="IJ1435" s="28"/>
      <c r="IK1435" s="28"/>
      <c r="IL1435" s="28"/>
      <c r="IM1435" s="28"/>
      <c r="IN1435" s="28"/>
      <c r="IO1435" s="28"/>
      <c r="IP1435" s="28"/>
      <c r="IQ1435" s="28"/>
      <c r="IR1435" s="28"/>
      <c r="IS1435" s="28"/>
      <c r="IT1435" s="28"/>
      <c r="IU1435" s="28"/>
      <c r="IV1435" s="28"/>
    </row>
    <row r="1436" spans="1:256" s="54" customFormat="1" ht="18">
      <c r="A1436" s="364" t="s">
        <v>977</v>
      </c>
      <c r="B1436" s="28"/>
      <c r="C1436" s="28"/>
      <c r="D1436" s="54" t="s">
        <v>130</v>
      </c>
      <c r="E1436" s="54">
        <f t="shared" si="29"/>
        <v>0</v>
      </c>
      <c r="F1436" s="305">
        <f t="shared" si="30"/>
        <v>52</v>
      </c>
      <c r="H1436" s="28"/>
      <c r="I1436" s="28">
        <v>43</v>
      </c>
      <c r="J1436" s="28">
        <v>9</v>
      </c>
      <c r="K1436" s="28"/>
      <c r="L1436" s="28"/>
      <c r="M1436" s="28"/>
      <c r="N1436" s="28"/>
      <c r="R1436" s="202"/>
      <c r="T1436" s="28"/>
      <c r="U1436" s="28"/>
      <c r="V1436" s="28"/>
      <c r="AA1436" s="202"/>
      <c r="AC1436" s="28"/>
      <c r="AD1436" s="28"/>
      <c r="AE1436" s="28"/>
      <c r="AJ1436" s="202"/>
      <c r="AL1436" s="28"/>
      <c r="AM1436" s="28"/>
      <c r="AN1436" s="28"/>
      <c r="AS1436" s="202"/>
      <c r="AU1436" s="28"/>
      <c r="AV1436" s="28"/>
      <c r="AW1436" s="28"/>
      <c r="BB1436" s="202"/>
      <c r="BD1436" s="28"/>
      <c r="BE1436" s="28"/>
      <c r="BF1436" s="28"/>
      <c r="BK1436" s="202"/>
      <c r="BM1436" s="28"/>
      <c r="BN1436" s="28"/>
      <c r="BO1436" s="28"/>
      <c r="BT1436" s="202"/>
      <c r="BV1436" s="28"/>
      <c r="BW1436" s="28"/>
      <c r="BX1436" s="28"/>
      <c r="CC1436" s="202"/>
      <c r="CE1436" s="28"/>
      <c r="CF1436" s="28"/>
      <c r="CG1436" s="28"/>
      <c r="CL1436" s="202"/>
      <c r="CN1436" s="28"/>
      <c r="CO1436" s="28"/>
      <c r="CP1436" s="28"/>
      <c r="CU1436" s="202"/>
      <c r="CW1436" s="28"/>
      <c r="CX1436" s="28"/>
      <c r="CY1436" s="28"/>
      <c r="DD1436" s="202"/>
      <c r="DF1436" s="28"/>
      <c r="DG1436" s="28"/>
      <c r="DH1436" s="28"/>
      <c r="DM1436" s="202"/>
      <c r="DO1436" s="28"/>
      <c r="DP1436" s="28"/>
      <c r="DQ1436" s="28"/>
      <c r="DV1436" s="202"/>
      <c r="DX1436" s="28"/>
      <c r="DY1436" s="28"/>
      <c r="DZ1436" s="28"/>
      <c r="EE1436" s="202"/>
      <c r="EG1436" s="28"/>
      <c r="EH1436" s="28"/>
      <c r="EI1436" s="28"/>
      <c r="EN1436" s="202"/>
      <c r="EP1436" s="28"/>
      <c r="EQ1436" s="28"/>
      <c r="ER1436" s="28"/>
      <c r="EW1436" s="202"/>
      <c r="EY1436" s="28"/>
      <c r="EZ1436" s="28"/>
      <c r="FA1436" s="28"/>
      <c r="FF1436" s="202"/>
      <c r="FH1436" s="28"/>
      <c r="FI1436" s="28"/>
      <c r="FJ1436" s="28"/>
      <c r="FO1436" s="202"/>
      <c r="FQ1436" s="28"/>
      <c r="FR1436" s="28"/>
      <c r="FS1436" s="28"/>
      <c r="FX1436" s="202"/>
      <c r="FZ1436" s="28"/>
      <c r="GA1436" s="28"/>
      <c r="GB1436" s="28"/>
      <c r="GG1436" s="202"/>
      <c r="GI1436" s="28"/>
      <c r="GJ1436" s="28"/>
      <c r="GK1436" s="28"/>
      <c r="GP1436" s="202"/>
      <c r="GR1436" s="28"/>
      <c r="GS1436" s="28"/>
      <c r="GT1436" s="28"/>
      <c r="GY1436" s="202"/>
      <c r="HA1436" s="28"/>
      <c r="HB1436" s="28"/>
      <c r="HC1436" s="28"/>
      <c r="HH1436" s="202"/>
      <c r="HJ1436" s="28"/>
      <c r="HK1436" s="28"/>
      <c r="HL1436" s="28"/>
      <c r="HQ1436" s="28"/>
      <c r="HR1436" s="28"/>
      <c r="HS1436" s="28"/>
      <c r="HT1436" s="28"/>
      <c r="HU1436" s="28"/>
      <c r="HV1436" s="28"/>
      <c r="HW1436" s="28"/>
      <c r="HX1436" s="28"/>
      <c r="HY1436" s="28"/>
      <c r="HZ1436" s="28"/>
      <c r="IA1436" s="28"/>
      <c r="IB1436" s="28"/>
      <c r="IC1436" s="28"/>
      <c r="ID1436" s="28"/>
      <c r="IE1436" s="28"/>
      <c r="IF1436" s="28"/>
      <c r="IG1436" s="28"/>
      <c r="IH1436" s="28"/>
      <c r="II1436" s="28"/>
      <c r="IJ1436" s="28"/>
      <c r="IK1436" s="28"/>
      <c r="IL1436" s="28"/>
      <c r="IM1436" s="28"/>
      <c r="IN1436" s="28"/>
      <c r="IO1436" s="28"/>
      <c r="IP1436" s="28"/>
      <c r="IQ1436" s="28"/>
      <c r="IR1436" s="28"/>
      <c r="IS1436" s="28"/>
      <c r="IT1436" s="28"/>
      <c r="IU1436" s="28"/>
      <c r="IV1436" s="28"/>
    </row>
    <row r="1437" spans="1:256" s="54" customFormat="1" ht="18">
      <c r="A1437" s="364" t="s">
        <v>738</v>
      </c>
      <c r="B1437" s="292"/>
      <c r="C1437" s="292"/>
      <c r="D1437" s="54" t="s">
        <v>132</v>
      </c>
      <c r="E1437" s="54">
        <f t="shared" si="29"/>
        <v>4</v>
      </c>
      <c r="F1437" s="305">
        <f t="shared" si="30"/>
        <v>51</v>
      </c>
      <c r="H1437" s="28"/>
      <c r="I1437" s="28">
        <v>32</v>
      </c>
      <c r="J1437" s="28">
        <v>19</v>
      </c>
      <c r="K1437" s="28"/>
      <c r="L1437" s="28"/>
      <c r="M1437" s="28"/>
      <c r="N1437" s="28"/>
      <c r="R1437" s="202"/>
      <c r="T1437" s="28"/>
      <c r="U1437" s="28"/>
      <c r="V1437" s="28"/>
      <c r="AA1437" s="202"/>
      <c r="AC1437" s="28"/>
      <c r="AD1437" s="28"/>
      <c r="AE1437" s="28"/>
      <c r="AJ1437" s="202"/>
      <c r="AL1437" s="28"/>
      <c r="AM1437" s="28"/>
      <c r="AN1437" s="28"/>
      <c r="AS1437" s="202"/>
      <c r="AU1437" s="28"/>
      <c r="AV1437" s="28"/>
      <c r="AW1437" s="28"/>
      <c r="BB1437" s="202"/>
      <c r="BD1437" s="28"/>
      <c r="BE1437" s="28"/>
      <c r="BF1437" s="28"/>
      <c r="BK1437" s="202"/>
      <c r="BM1437" s="28"/>
      <c r="BN1437" s="28"/>
      <c r="BO1437" s="28"/>
      <c r="BT1437" s="202"/>
      <c r="BV1437" s="28"/>
      <c r="BW1437" s="28"/>
      <c r="BX1437" s="28"/>
      <c r="CC1437" s="202"/>
      <c r="CE1437" s="28"/>
      <c r="CF1437" s="28"/>
      <c r="CG1437" s="28"/>
      <c r="CL1437" s="202"/>
      <c r="CN1437" s="28"/>
      <c r="CO1437" s="28"/>
      <c r="CP1437" s="28"/>
      <c r="CU1437" s="202"/>
      <c r="CW1437" s="28"/>
      <c r="CX1437" s="28"/>
      <c r="CY1437" s="28"/>
      <c r="DD1437" s="202"/>
      <c r="DF1437" s="28"/>
      <c r="DG1437" s="28"/>
      <c r="DH1437" s="28"/>
      <c r="DM1437" s="202"/>
      <c r="DO1437" s="28"/>
      <c r="DP1437" s="28"/>
      <c r="DQ1437" s="28"/>
      <c r="DV1437" s="202"/>
      <c r="DX1437" s="28"/>
      <c r="DY1437" s="28"/>
      <c r="DZ1437" s="28"/>
      <c r="EE1437" s="202"/>
      <c r="EG1437" s="28"/>
      <c r="EH1437" s="28"/>
      <c r="EI1437" s="28"/>
      <c r="EN1437" s="202"/>
      <c r="EP1437" s="28"/>
      <c r="EQ1437" s="28"/>
      <c r="ER1437" s="28"/>
      <c r="EW1437" s="202"/>
      <c r="EY1437" s="28"/>
      <c r="EZ1437" s="28"/>
      <c r="FA1437" s="28"/>
      <c r="FF1437" s="202"/>
      <c r="FH1437" s="28"/>
      <c r="FI1437" s="28"/>
      <c r="FJ1437" s="28"/>
      <c r="FO1437" s="202"/>
      <c r="FQ1437" s="28"/>
      <c r="FR1437" s="28"/>
      <c r="FS1437" s="28"/>
      <c r="FX1437" s="202"/>
      <c r="FZ1437" s="28"/>
      <c r="GA1437" s="28"/>
      <c r="GB1437" s="28"/>
      <c r="GG1437" s="202"/>
      <c r="GI1437" s="28"/>
      <c r="GJ1437" s="28"/>
      <c r="GK1437" s="28"/>
      <c r="GP1437" s="202"/>
      <c r="GR1437" s="28"/>
      <c r="GS1437" s="28"/>
      <c r="GT1437" s="28"/>
      <c r="GY1437" s="202"/>
      <c r="HA1437" s="28"/>
      <c r="HB1437" s="28"/>
      <c r="HC1437" s="28"/>
      <c r="HH1437" s="202"/>
      <c r="HJ1437" s="28"/>
      <c r="HK1437" s="28"/>
      <c r="HL1437" s="28"/>
      <c r="HQ1437" s="28"/>
      <c r="HR1437" s="28"/>
      <c r="HS1437" s="28"/>
      <c r="HT1437" s="28"/>
      <c r="HU1437" s="28"/>
      <c r="HV1437" s="28"/>
      <c r="HW1437" s="28"/>
      <c r="HX1437" s="28"/>
      <c r="HY1437" s="28"/>
      <c r="HZ1437" s="28"/>
      <c r="IA1437" s="28"/>
      <c r="IB1437" s="28"/>
      <c r="IC1437" s="28"/>
      <c r="ID1437" s="28"/>
      <c r="IE1437" s="28"/>
      <c r="IF1437" s="28"/>
      <c r="IG1437" s="28"/>
      <c r="IH1437" s="28"/>
      <c r="II1437" s="28"/>
      <c r="IJ1437" s="28"/>
      <c r="IK1437" s="28"/>
      <c r="IL1437" s="28"/>
      <c r="IM1437" s="28"/>
      <c r="IN1437" s="28"/>
      <c r="IO1437" s="28"/>
      <c r="IP1437" s="28"/>
      <c r="IQ1437" s="28"/>
      <c r="IR1437" s="28"/>
      <c r="IS1437" s="28"/>
      <c r="IT1437" s="28"/>
      <c r="IU1437" s="28"/>
      <c r="IV1437" s="28"/>
    </row>
    <row r="1438" spans="1:256" s="54" customFormat="1" ht="18">
      <c r="A1438" s="364" t="s">
        <v>623</v>
      </c>
      <c r="B1438" s="28"/>
      <c r="C1438" s="292"/>
      <c r="D1438" s="365" t="s">
        <v>129</v>
      </c>
      <c r="E1438" s="54">
        <f t="shared" si="29"/>
        <v>3</v>
      </c>
      <c r="F1438" s="305">
        <f t="shared" si="30"/>
        <v>13</v>
      </c>
      <c r="H1438" s="28"/>
      <c r="I1438" s="28">
        <v>13</v>
      </c>
      <c r="J1438" s="28"/>
      <c r="K1438" s="28"/>
      <c r="L1438" s="28"/>
      <c r="M1438" s="28"/>
      <c r="N1438" s="28"/>
      <c r="R1438" s="202"/>
      <c r="T1438" s="28"/>
      <c r="U1438" s="28"/>
      <c r="V1438" s="28"/>
      <c r="AA1438" s="202"/>
      <c r="AC1438" s="28"/>
      <c r="AD1438" s="28"/>
      <c r="AE1438" s="28"/>
      <c r="AJ1438" s="202"/>
      <c r="AL1438" s="28"/>
      <c r="AM1438" s="28"/>
      <c r="AN1438" s="28"/>
      <c r="AS1438" s="202"/>
      <c r="AU1438" s="28"/>
      <c r="AV1438" s="28"/>
      <c r="AW1438" s="28"/>
      <c r="BB1438" s="202"/>
      <c r="BD1438" s="28"/>
      <c r="BE1438" s="28"/>
      <c r="BF1438" s="28"/>
      <c r="BK1438" s="202"/>
      <c r="BM1438" s="28"/>
      <c r="BN1438" s="28"/>
      <c r="BO1438" s="28"/>
      <c r="BT1438" s="202"/>
      <c r="BV1438" s="28"/>
      <c r="BW1438" s="28"/>
      <c r="BX1438" s="28"/>
      <c r="CC1438" s="202"/>
      <c r="CE1438" s="28"/>
      <c r="CF1438" s="28"/>
      <c r="CG1438" s="28"/>
      <c r="CL1438" s="202"/>
      <c r="CN1438" s="28"/>
      <c r="CO1438" s="28"/>
      <c r="CP1438" s="28"/>
      <c r="CU1438" s="202"/>
      <c r="CW1438" s="28"/>
      <c r="CX1438" s="28"/>
      <c r="CY1438" s="28"/>
      <c r="DD1438" s="202"/>
      <c r="DF1438" s="28"/>
      <c r="DG1438" s="28"/>
      <c r="DH1438" s="28"/>
      <c r="DM1438" s="202"/>
      <c r="DO1438" s="28"/>
      <c r="DP1438" s="28"/>
      <c r="DQ1438" s="28"/>
      <c r="DV1438" s="202"/>
      <c r="DX1438" s="28"/>
      <c r="DY1438" s="28"/>
      <c r="DZ1438" s="28"/>
      <c r="EE1438" s="202"/>
      <c r="EG1438" s="28"/>
      <c r="EH1438" s="28"/>
      <c r="EI1438" s="28"/>
      <c r="EN1438" s="202"/>
      <c r="EP1438" s="28"/>
      <c r="EQ1438" s="28"/>
      <c r="ER1438" s="28"/>
      <c r="EW1438" s="202"/>
      <c r="EY1438" s="28"/>
      <c r="EZ1438" s="28"/>
      <c r="FA1438" s="28"/>
      <c r="FF1438" s="202"/>
      <c r="FH1438" s="28"/>
      <c r="FI1438" s="28"/>
      <c r="FJ1438" s="28"/>
      <c r="FO1438" s="202"/>
      <c r="FQ1438" s="28"/>
      <c r="FR1438" s="28"/>
      <c r="FS1438" s="28"/>
      <c r="FX1438" s="202"/>
      <c r="FZ1438" s="28"/>
      <c r="GA1438" s="28"/>
      <c r="GB1438" s="28"/>
      <c r="GG1438" s="202"/>
      <c r="GI1438" s="28"/>
      <c r="GJ1438" s="28"/>
      <c r="GK1438" s="28"/>
      <c r="GP1438" s="202"/>
      <c r="GR1438" s="28"/>
      <c r="GS1438" s="28"/>
      <c r="GT1438" s="28"/>
      <c r="GY1438" s="202"/>
      <c r="HA1438" s="28"/>
      <c r="HB1438" s="28"/>
      <c r="HC1438" s="28"/>
      <c r="HH1438" s="202"/>
      <c r="HJ1438" s="28"/>
      <c r="HK1438" s="28"/>
      <c r="HL1438" s="28"/>
      <c r="HQ1438" s="28"/>
      <c r="HR1438" s="28"/>
      <c r="HS1438" s="28"/>
      <c r="HT1438" s="28"/>
      <c r="HU1438" s="28"/>
      <c r="HV1438" s="28"/>
      <c r="HW1438" s="28"/>
      <c r="HX1438" s="28"/>
      <c r="HY1438" s="28"/>
      <c r="HZ1438" s="28"/>
      <c r="IA1438" s="28"/>
      <c r="IB1438" s="28"/>
      <c r="IC1438" s="28"/>
      <c r="ID1438" s="28"/>
      <c r="IE1438" s="28"/>
      <c r="IF1438" s="28"/>
      <c r="IG1438" s="28"/>
      <c r="IH1438" s="28"/>
      <c r="II1438" s="28"/>
      <c r="IJ1438" s="28"/>
      <c r="IK1438" s="28"/>
      <c r="IL1438" s="28"/>
      <c r="IM1438" s="28"/>
      <c r="IN1438" s="28"/>
      <c r="IO1438" s="28"/>
      <c r="IP1438" s="28"/>
      <c r="IQ1438" s="28"/>
      <c r="IR1438" s="28"/>
      <c r="IS1438" s="28"/>
      <c r="IT1438" s="28"/>
      <c r="IU1438" s="28"/>
      <c r="IV1438" s="28"/>
    </row>
    <row r="1439" spans="1:256" s="54" customFormat="1" ht="18">
      <c r="A1439" s="364" t="s">
        <v>2332</v>
      </c>
      <c r="B1439" s="28"/>
      <c r="C1439" s="292"/>
      <c r="D1439" s="365" t="s">
        <v>129</v>
      </c>
      <c r="E1439" s="54">
        <f t="shared" si="29"/>
        <v>4</v>
      </c>
      <c r="F1439" s="305">
        <f t="shared" si="30"/>
        <v>28</v>
      </c>
      <c r="H1439" s="239"/>
      <c r="I1439" s="28"/>
      <c r="J1439" s="28">
        <v>28</v>
      </c>
      <c r="K1439" s="28"/>
      <c r="L1439" s="28"/>
      <c r="M1439" s="239"/>
      <c r="N1439" s="28"/>
      <c r="R1439" s="202"/>
      <c r="T1439" s="28"/>
      <c r="U1439" s="28"/>
      <c r="V1439" s="28"/>
      <c r="AA1439" s="202"/>
      <c r="AC1439" s="28"/>
      <c r="AD1439" s="28"/>
      <c r="AE1439" s="28"/>
      <c r="AJ1439" s="202"/>
      <c r="AL1439" s="28"/>
      <c r="AM1439" s="28"/>
      <c r="AN1439" s="28"/>
      <c r="AS1439" s="202"/>
      <c r="AU1439" s="28"/>
      <c r="AV1439" s="28"/>
      <c r="AW1439" s="28"/>
      <c r="BB1439" s="202"/>
      <c r="BD1439" s="28"/>
      <c r="BE1439" s="28"/>
      <c r="BF1439" s="28"/>
      <c r="BK1439" s="202"/>
      <c r="BM1439" s="28"/>
      <c r="BN1439" s="28"/>
      <c r="BO1439" s="28"/>
      <c r="BT1439" s="202"/>
      <c r="BV1439" s="28"/>
      <c r="BW1439" s="28"/>
      <c r="BX1439" s="28"/>
      <c r="CC1439" s="202"/>
      <c r="CE1439" s="28"/>
      <c r="CF1439" s="28"/>
      <c r="CG1439" s="28"/>
      <c r="CL1439" s="202"/>
      <c r="CN1439" s="28"/>
      <c r="CO1439" s="28"/>
      <c r="CP1439" s="28"/>
      <c r="CU1439" s="202"/>
      <c r="CW1439" s="28"/>
      <c r="CX1439" s="28"/>
      <c r="CY1439" s="28"/>
      <c r="DD1439" s="202"/>
      <c r="DF1439" s="28"/>
      <c r="DG1439" s="28"/>
      <c r="DH1439" s="28"/>
      <c r="DM1439" s="202"/>
      <c r="DO1439" s="28"/>
      <c r="DP1439" s="28"/>
      <c r="DQ1439" s="28"/>
      <c r="DV1439" s="202"/>
      <c r="DX1439" s="28"/>
      <c r="DY1439" s="28"/>
      <c r="DZ1439" s="28"/>
      <c r="EE1439" s="202"/>
      <c r="EG1439" s="28"/>
      <c r="EH1439" s="28"/>
      <c r="EI1439" s="28"/>
      <c r="EN1439" s="202"/>
      <c r="EP1439" s="28"/>
      <c r="EQ1439" s="28"/>
      <c r="ER1439" s="28"/>
      <c r="EW1439" s="202"/>
      <c r="EY1439" s="28"/>
      <c r="EZ1439" s="28"/>
      <c r="FA1439" s="28"/>
      <c r="FF1439" s="202"/>
      <c r="FH1439" s="28"/>
      <c r="FI1439" s="28"/>
      <c r="FJ1439" s="28"/>
      <c r="FO1439" s="202"/>
      <c r="FQ1439" s="28"/>
      <c r="FR1439" s="28"/>
      <c r="FS1439" s="28"/>
      <c r="FX1439" s="202"/>
      <c r="FZ1439" s="28"/>
      <c r="GA1439" s="28"/>
      <c r="GB1439" s="28"/>
      <c r="GG1439" s="202"/>
      <c r="GI1439" s="28"/>
      <c r="GJ1439" s="28"/>
      <c r="GK1439" s="28"/>
      <c r="GP1439" s="202"/>
      <c r="GR1439" s="28"/>
      <c r="GS1439" s="28"/>
      <c r="GT1439" s="28"/>
      <c r="GY1439" s="202"/>
      <c r="HA1439" s="28"/>
      <c r="HB1439" s="28"/>
      <c r="HC1439" s="28"/>
      <c r="HH1439" s="202"/>
      <c r="HJ1439" s="28"/>
      <c r="HK1439" s="28"/>
      <c r="HL1439" s="28"/>
      <c r="HQ1439" s="28"/>
      <c r="HR1439" s="28"/>
      <c r="HS1439" s="28"/>
      <c r="HT1439" s="28"/>
      <c r="HU1439" s="28"/>
      <c r="HV1439" s="28"/>
      <c r="HW1439" s="28"/>
      <c r="HX1439" s="28"/>
      <c r="HY1439" s="28"/>
      <c r="HZ1439" s="28"/>
      <c r="IA1439" s="28"/>
      <c r="IB1439" s="28"/>
      <c r="IC1439" s="28"/>
      <c r="ID1439" s="28"/>
      <c r="IE1439" s="28"/>
      <c r="IF1439" s="28"/>
      <c r="IG1439" s="28"/>
      <c r="IH1439" s="28"/>
      <c r="II1439" s="28"/>
      <c r="IJ1439" s="28"/>
      <c r="IK1439" s="28"/>
      <c r="IL1439" s="28"/>
      <c r="IM1439" s="28"/>
      <c r="IN1439" s="28"/>
      <c r="IO1439" s="28"/>
      <c r="IP1439" s="28"/>
      <c r="IQ1439" s="28"/>
      <c r="IR1439" s="28"/>
      <c r="IS1439" s="28"/>
      <c r="IT1439" s="28"/>
      <c r="IU1439" s="28"/>
      <c r="IV1439" s="28"/>
    </row>
    <row r="1440" spans="1:256" s="54" customFormat="1" ht="18">
      <c r="A1440" s="364" t="s">
        <v>1433</v>
      </c>
      <c r="B1440" s="292"/>
      <c r="C1440" s="292"/>
      <c r="D1440" s="54" t="s">
        <v>135</v>
      </c>
      <c r="E1440" s="54">
        <f t="shared" si="29"/>
        <v>33</v>
      </c>
      <c r="F1440" s="305">
        <f t="shared" si="30"/>
        <v>81</v>
      </c>
      <c r="H1440" s="28">
        <v>28</v>
      </c>
      <c r="I1440" s="28">
        <v>53</v>
      </c>
      <c r="J1440" s="28"/>
      <c r="K1440" s="28"/>
      <c r="L1440" s="28"/>
      <c r="M1440" s="28"/>
      <c r="N1440" s="28"/>
      <c r="R1440" s="202"/>
      <c r="T1440" s="28"/>
      <c r="U1440" s="28"/>
      <c r="V1440" s="28"/>
      <c r="AA1440" s="202"/>
      <c r="AC1440" s="28"/>
      <c r="AD1440" s="28"/>
      <c r="AE1440" s="28"/>
      <c r="AJ1440" s="202"/>
      <c r="AL1440" s="28"/>
      <c r="AM1440" s="28"/>
      <c r="AN1440" s="28"/>
      <c r="AS1440" s="202"/>
      <c r="AU1440" s="28"/>
      <c r="AV1440" s="28"/>
      <c r="AW1440" s="28"/>
      <c r="BB1440" s="202"/>
      <c r="BD1440" s="28"/>
      <c r="BE1440" s="28"/>
      <c r="BF1440" s="28"/>
      <c r="BK1440" s="202"/>
      <c r="BM1440" s="28"/>
      <c r="BN1440" s="28"/>
      <c r="BO1440" s="28"/>
      <c r="BT1440" s="202"/>
      <c r="BV1440" s="28"/>
      <c r="BW1440" s="28"/>
      <c r="BX1440" s="28"/>
      <c r="CC1440" s="202"/>
      <c r="CE1440" s="28"/>
      <c r="CF1440" s="28"/>
      <c r="CG1440" s="28"/>
      <c r="CL1440" s="202"/>
      <c r="CN1440" s="28"/>
      <c r="CO1440" s="28"/>
      <c r="CP1440" s="28"/>
      <c r="CU1440" s="202"/>
      <c r="CW1440" s="28"/>
      <c r="CX1440" s="28"/>
      <c r="CY1440" s="28"/>
      <c r="DD1440" s="202"/>
      <c r="DF1440" s="28"/>
      <c r="DG1440" s="28"/>
      <c r="DH1440" s="28"/>
      <c r="DM1440" s="202"/>
      <c r="DO1440" s="28"/>
      <c r="DP1440" s="28"/>
      <c r="DQ1440" s="28"/>
      <c r="DV1440" s="202"/>
      <c r="DX1440" s="28"/>
      <c r="DY1440" s="28"/>
      <c r="DZ1440" s="28"/>
      <c r="EE1440" s="202"/>
      <c r="EG1440" s="28"/>
      <c r="EH1440" s="28"/>
      <c r="EI1440" s="28"/>
      <c r="EN1440" s="202"/>
      <c r="EP1440" s="28"/>
      <c r="EQ1440" s="28"/>
      <c r="ER1440" s="28"/>
      <c r="EW1440" s="202"/>
      <c r="EY1440" s="28"/>
      <c r="EZ1440" s="28"/>
      <c r="FA1440" s="28"/>
      <c r="FF1440" s="202"/>
      <c r="FH1440" s="28"/>
      <c r="FI1440" s="28"/>
      <c r="FJ1440" s="28"/>
      <c r="FO1440" s="202"/>
      <c r="FQ1440" s="28"/>
      <c r="FR1440" s="28"/>
      <c r="FS1440" s="28"/>
      <c r="FX1440" s="202"/>
      <c r="FZ1440" s="28"/>
      <c r="GA1440" s="28"/>
      <c r="GB1440" s="28"/>
      <c r="GG1440" s="202"/>
      <c r="GI1440" s="28"/>
      <c r="GJ1440" s="28"/>
      <c r="GK1440" s="28"/>
      <c r="GP1440" s="202"/>
      <c r="GR1440" s="28"/>
      <c r="GS1440" s="28"/>
      <c r="GT1440" s="28"/>
      <c r="GY1440" s="202"/>
      <c r="HA1440" s="28"/>
      <c r="HB1440" s="28"/>
      <c r="HC1440" s="28"/>
      <c r="HH1440" s="202"/>
      <c r="HJ1440" s="28"/>
      <c r="HK1440" s="28"/>
      <c r="HL1440" s="28"/>
      <c r="HQ1440" s="28"/>
      <c r="HR1440" s="28"/>
      <c r="HS1440" s="28"/>
      <c r="HT1440" s="28"/>
      <c r="HU1440" s="28"/>
      <c r="HV1440" s="28"/>
      <c r="HW1440" s="28"/>
      <c r="HX1440" s="28"/>
      <c r="HY1440" s="28"/>
      <c r="HZ1440" s="28"/>
      <c r="IA1440" s="28"/>
      <c r="IB1440" s="28"/>
      <c r="IC1440" s="28"/>
      <c r="ID1440" s="28"/>
      <c r="IE1440" s="28"/>
      <c r="IF1440" s="28"/>
      <c r="IG1440" s="28"/>
      <c r="IH1440" s="28"/>
      <c r="II1440" s="28"/>
      <c r="IJ1440" s="28"/>
      <c r="IK1440" s="28"/>
      <c r="IL1440" s="28"/>
      <c r="IM1440" s="28"/>
      <c r="IN1440" s="28"/>
      <c r="IO1440" s="28"/>
      <c r="IP1440" s="28"/>
      <c r="IQ1440" s="28"/>
      <c r="IR1440" s="28"/>
      <c r="IS1440" s="28"/>
      <c r="IT1440" s="28"/>
      <c r="IU1440" s="28"/>
      <c r="IV1440" s="28"/>
    </row>
    <row r="1441" spans="1:256" s="54" customFormat="1" ht="18">
      <c r="A1441" s="364" t="s">
        <v>2346</v>
      </c>
      <c r="B1441" s="28"/>
      <c r="C1441" s="292"/>
      <c r="D1441" s="365" t="s">
        <v>129</v>
      </c>
      <c r="E1441" s="54">
        <f t="shared" si="29"/>
        <v>1</v>
      </c>
      <c r="F1441" s="305">
        <f t="shared" si="30"/>
        <v>0</v>
      </c>
      <c r="H1441" s="28"/>
      <c r="I1441" s="28"/>
      <c r="J1441" s="28"/>
      <c r="K1441" s="28"/>
      <c r="L1441" s="28"/>
      <c r="M1441" s="28"/>
      <c r="N1441" s="28"/>
      <c r="R1441" s="202"/>
      <c r="T1441" s="28"/>
      <c r="U1441" s="28"/>
      <c r="V1441" s="28"/>
      <c r="AA1441" s="202"/>
      <c r="AC1441" s="28"/>
      <c r="AD1441" s="28"/>
      <c r="AE1441" s="28"/>
      <c r="AJ1441" s="202"/>
      <c r="AL1441" s="28"/>
      <c r="AM1441" s="28"/>
      <c r="AN1441" s="28"/>
      <c r="AS1441" s="202"/>
      <c r="AU1441" s="28"/>
      <c r="AV1441" s="28"/>
      <c r="AW1441" s="28"/>
      <c r="BB1441" s="202"/>
      <c r="BD1441" s="28"/>
      <c r="BE1441" s="28"/>
      <c r="BF1441" s="28"/>
      <c r="BK1441" s="202"/>
      <c r="BM1441" s="28"/>
      <c r="BN1441" s="28"/>
      <c r="BO1441" s="28"/>
      <c r="BT1441" s="202"/>
      <c r="BV1441" s="28"/>
      <c r="BW1441" s="28"/>
      <c r="BX1441" s="28"/>
      <c r="CC1441" s="202"/>
      <c r="CE1441" s="28"/>
      <c r="CF1441" s="28"/>
      <c r="CG1441" s="28"/>
      <c r="CL1441" s="202"/>
      <c r="CN1441" s="28"/>
      <c r="CO1441" s="28"/>
      <c r="CP1441" s="28"/>
      <c r="CU1441" s="202"/>
      <c r="CW1441" s="28"/>
      <c r="CX1441" s="28"/>
      <c r="CY1441" s="28"/>
      <c r="DD1441" s="202"/>
      <c r="DF1441" s="28"/>
      <c r="DG1441" s="28"/>
      <c r="DH1441" s="28"/>
      <c r="DM1441" s="202"/>
      <c r="DO1441" s="28"/>
      <c r="DP1441" s="28"/>
      <c r="DQ1441" s="28"/>
      <c r="DV1441" s="202"/>
      <c r="DX1441" s="28"/>
      <c r="DY1441" s="28"/>
      <c r="DZ1441" s="28"/>
      <c r="EE1441" s="202"/>
      <c r="EG1441" s="28"/>
      <c r="EH1441" s="28"/>
      <c r="EI1441" s="28"/>
      <c r="EN1441" s="202"/>
      <c r="EP1441" s="28"/>
      <c r="EQ1441" s="28"/>
      <c r="ER1441" s="28"/>
      <c r="EW1441" s="202"/>
      <c r="EY1441" s="28"/>
      <c r="EZ1441" s="28"/>
      <c r="FA1441" s="28"/>
      <c r="FF1441" s="202"/>
      <c r="FH1441" s="28"/>
      <c r="FI1441" s="28"/>
      <c r="FJ1441" s="28"/>
      <c r="FO1441" s="202"/>
      <c r="FQ1441" s="28"/>
      <c r="FR1441" s="28"/>
      <c r="FS1441" s="28"/>
      <c r="FX1441" s="202"/>
      <c r="FZ1441" s="28"/>
      <c r="GA1441" s="28"/>
      <c r="GB1441" s="28"/>
      <c r="GG1441" s="202"/>
      <c r="GI1441" s="28"/>
      <c r="GJ1441" s="28"/>
      <c r="GK1441" s="28"/>
      <c r="GP1441" s="202"/>
      <c r="GR1441" s="28"/>
      <c r="GS1441" s="28"/>
      <c r="GT1441" s="28"/>
      <c r="GY1441" s="202"/>
      <c r="HA1441" s="28"/>
      <c r="HB1441" s="28"/>
      <c r="HC1441" s="28"/>
      <c r="HH1441" s="202"/>
      <c r="HJ1441" s="28"/>
      <c r="HK1441" s="28"/>
      <c r="HL1441" s="28"/>
      <c r="HQ1441" s="28"/>
      <c r="HR1441" s="28"/>
      <c r="HS1441" s="28"/>
      <c r="HT1441" s="28"/>
      <c r="HU1441" s="28"/>
      <c r="HV1441" s="28"/>
      <c r="HW1441" s="28"/>
      <c r="HX1441" s="28"/>
      <c r="HY1441" s="28"/>
      <c r="HZ1441" s="28"/>
      <c r="IA1441" s="28"/>
      <c r="IB1441" s="28"/>
      <c r="IC1441" s="28"/>
      <c r="ID1441" s="28"/>
      <c r="IE1441" s="28"/>
      <c r="IF1441" s="28"/>
      <c r="IG1441" s="28"/>
      <c r="IH1441" s="28"/>
      <c r="II1441" s="28"/>
      <c r="IJ1441" s="28"/>
      <c r="IK1441" s="28"/>
      <c r="IL1441" s="28"/>
      <c r="IM1441" s="28"/>
      <c r="IN1441" s="28"/>
      <c r="IO1441" s="28"/>
      <c r="IP1441" s="28"/>
      <c r="IQ1441" s="28"/>
      <c r="IR1441" s="28"/>
      <c r="IS1441" s="28"/>
      <c r="IT1441" s="28"/>
      <c r="IU1441" s="28"/>
      <c r="IV1441" s="28"/>
    </row>
    <row r="1442" spans="1:256" s="54" customFormat="1" ht="18">
      <c r="A1442" s="364" t="s">
        <v>1870</v>
      </c>
      <c r="B1442" s="28"/>
      <c r="C1442" s="292"/>
      <c r="D1442" s="54" t="s">
        <v>137</v>
      </c>
      <c r="E1442" s="54">
        <f t="shared" si="29"/>
        <v>9</v>
      </c>
      <c r="F1442" s="305">
        <f t="shared" si="30"/>
        <v>69</v>
      </c>
      <c r="G1442" s="54">
        <v>12</v>
      </c>
      <c r="H1442" s="28">
        <v>11</v>
      </c>
      <c r="I1442" s="28">
        <v>26</v>
      </c>
      <c r="J1442" s="28">
        <v>20</v>
      </c>
      <c r="K1442" s="28"/>
      <c r="L1442" s="28"/>
      <c r="M1442" s="28"/>
      <c r="N1442" s="28"/>
      <c r="R1442" s="202"/>
      <c r="T1442" s="28"/>
      <c r="U1442" s="28"/>
      <c r="V1442" s="28"/>
      <c r="AA1442" s="202"/>
      <c r="AC1442" s="28"/>
      <c r="AD1442" s="28"/>
      <c r="AE1442" s="28"/>
      <c r="AJ1442" s="202"/>
      <c r="AL1442" s="28"/>
      <c r="AM1442" s="28"/>
      <c r="AN1442" s="28"/>
      <c r="AS1442" s="202"/>
      <c r="AU1442" s="28"/>
      <c r="AV1442" s="28"/>
      <c r="AW1442" s="28"/>
      <c r="BB1442" s="202"/>
      <c r="BD1442" s="28"/>
      <c r="BE1442" s="28"/>
      <c r="BF1442" s="28"/>
      <c r="BK1442" s="202"/>
      <c r="BM1442" s="28"/>
      <c r="BN1442" s="28"/>
      <c r="BO1442" s="28"/>
      <c r="BT1442" s="202"/>
      <c r="BV1442" s="28"/>
      <c r="BW1442" s="28"/>
      <c r="BX1442" s="28"/>
      <c r="CC1442" s="202"/>
      <c r="CE1442" s="28"/>
      <c r="CF1442" s="28"/>
      <c r="CG1442" s="28"/>
      <c r="CL1442" s="202"/>
      <c r="CN1442" s="28"/>
      <c r="CO1442" s="28"/>
      <c r="CP1442" s="28"/>
      <c r="CU1442" s="202"/>
      <c r="CW1442" s="28"/>
      <c r="CX1442" s="28"/>
      <c r="CY1442" s="28"/>
      <c r="DD1442" s="202"/>
      <c r="DF1442" s="28"/>
      <c r="DG1442" s="28"/>
      <c r="DH1442" s="28"/>
      <c r="DM1442" s="202"/>
      <c r="DO1442" s="28"/>
      <c r="DP1442" s="28"/>
      <c r="DQ1442" s="28"/>
      <c r="DV1442" s="202"/>
      <c r="DX1442" s="28"/>
      <c r="DY1442" s="28"/>
      <c r="DZ1442" s="28"/>
      <c r="EE1442" s="202"/>
      <c r="EG1442" s="28"/>
      <c r="EH1442" s="28"/>
      <c r="EI1442" s="28"/>
      <c r="EN1442" s="202"/>
      <c r="EP1442" s="28"/>
      <c r="EQ1442" s="28"/>
      <c r="ER1442" s="28"/>
      <c r="EW1442" s="202"/>
      <c r="EY1442" s="28"/>
      <c r="EZ1442" s="28"/>
      <c r="FA1442" s="28"/>
      <c r="FF1442" s="202"/>
      <c r="FH1442" s="28"/>
      <c r="FI1442" s="28"/>
      <c r="FJ1442" s="28"/>
      <c r="FO1442" s="202"/>
      <c r="FQ1442" s="28"/>
      <c r="FR1442" s="28"/>
      <c r="FS1442" s="28"/>
      <c r="FX1442" s="202"/>
      <c r="FZ1442" s="28"/>
      <c r="GA1442" s="28"/>
      <c r="GB1442" s="28"/>
      <c r="GG1442" s="202"/>
      <c r="GI1442" s="28"/>
      <c r="GJ1442" s="28"/>
      <c r="GK1442" s="28"/>
      <c r="GP1442" s="202"/>
      <c r="GR1442" s="28"/>
      <c r="GS1442" s="28"/>
      <c r="GT1442" s="28"/>
      <c r="GY1442" s="202"/>
      <c r="HA1442" s="28"/>
      <c r="HB1442" s="28"/>
      <c r="HC1442" s="28"/>
      <c r="HH1442" s="202"/>
      <c r="HJ1442" s="28"/>
      <c r="HK1442" s="28"/>
      <c r="HL1442" s="28"/>
      <c r="HQ1442" s="28"/>
      <c r="HR1442" s="28"/>
      <c r="HS1442" s="28"/>
      <c r="HT1442" s="28"/>
      <c r="HU1442" s="28"/>
      <c r="HV1442" s="28"/>
      <c r="HW1442" s="28"/>
      <c r="HX1442" s="28"/>
      <c r="HY1442" s="28"/>
      <c r="HZ1442" s="28"/>
      <c r="IA1442" s="28"/>
      <c r="IB1442" s="28"/>
      <c r="IC1442" s="28"/>
      <c r="ID1442" s="28"/>
      <c r="IE1442" s="28"/>
      <c r="IF1442" s="28"/>
      <c r="IG1442" s="28"/>
      <c r="IH1442" s="28"/>
      <c r="II1442" s="28"/>
      <c r="IJ1442" s="28"/>
      <c r="IK1442" s="28"/>
      <c r="IL1442" s="28"/>
      <c r="IM1442" s="28"/>
      <c r="IN1442" s="28"/>
      <c r="IO1442" s="28"/>
      <c r="IP1442" s="28"/>
      <c r="IQ1442" s="28"/>
      <c r="IR1442" s="28"/>
      <c r="IS1442" s="28"/>
      <c r="IT1442" s="28"/>
      <c r="IU1442" s="28"/>
      <c r="IV1442" s="28"/>
    </row>
    <row r="1443" spans="1:256" s="54" customFormat="1" ht="18">
      <c r="A1443" s="364" t="s">
        <v>480</v>
      </c>
      <c r="B1443" s="28"/>
      <c r="C1443" s="292"/>
      <c r="D1443" s="54" t="s">
        <v>134</v>
      </c>
      <c r="E1443" s="54">
        <f t="shared" si="29"/>
        <v>6</v>
      </c>
      <c r="F1443" s="305">
        <f t="shared" si="30"/>
        <v>69</v>
      </c>
      <c r="H1443" s="28">
        <v>18</v>
      </c>
      <c r="I1443" s="28">
        <v>45</v>
      </c>
      <c r="J1443" s="28">
        <v>6</v>
      </c>
      <c r="K1443" s="28"/>
      <c r="L1443" s="28"/>
      <c r="M1443" s="28"/>
      <c r="N1443" s="28"/>
      <c r="R1443" s="202"/>
      <c r="T1443" s="28"/>
      <c r="U1443" s="28"/>
      <c r="V1443" s="28"/>
      <c r="AA1443" s="202"/>
      <c r="AC1443" s="28"/>
      <c r="AD1443" s="28"/>
      <c r="AE1443" s="28"/>
      <c r="AJ1443" s="202"/>
      <c r="AL1443" s="28"/>
      <c r="AM1443" s="28"/>
      <c r="AN1443" s="28"/>
      <c r="AS1443" s="202"/>
      <c r="AU1443" s="28"/>
      <c r="AV1443" s="28"/>
      <c r="AW1443" s="28"/>
      <c r="BB1443" s="202"/>
      <c r="BD1443" s="28"/>
      <c r="BE1443" s="28"/>
      <c r="BF1443" s="28"/>
      <c r="BK1443" s="202"/>
      <c r="BM1443" s="28"/>
      <c r="BN1443" s="28"/>
      <c r="BO1443" s="28"/>
      <c r="BT1443" s="202"/>
      <c r="BV1443" s="28"/>
      <c r="BW1443" s="28"/>
      <c r="BX1443" s="28"/>
      <c r="CC1443" s="202"/>
      <c r="CE1443" s="28"/>
      <c r="CF1443" s="28"/>
      <c r="CG1443" s="28"/>
      <c r="CL1443" s="202"/>
      <c r="CN1443" s="28"/>
      <c r="CO1443" s="28"/>
      <c r="CP1443" s="28"/>
      <c r="CU1443" s="202"/>
      <c r="CW1443" s="28"/>
      <c r="CX1443" s="28"/>
      <c r="CY1443" s="28"/>
      <c r="DD1443" s="202"/>
      <c r="DF1443" s="28"/>
      <c r="DG1443" s="28"/>
      <c r="DH1443" s="28"/>
      <c r="DM1443" s="202"/>
      <c r="DO1443" s="28"/>
      <c r="DP1443" s="28"/>
      <c r="DQ1443" s="28"/>
      <c r="DV1443" s="202"/>
      <c r="DX1443" s="28"/>
      <c r="DY1443" s="28"/>
      <c r="DZ1443" s="28"/>
      <c r="EE1443" s="202"/>
      <c r="EG1443" s="28"/>
      <c r="EH1443" s="28"/>
      <c r="EI1443" s="28"/>
      <c r="EN1443" s="202"/>
      <c r="EP1443" s="28"/>
      <c r="EQ1443" s="28"/>
      <c r="ER1443" s="28"/>
      <c r="EW1443" s="202"/>
      <c r="EY1443" s="28"/>
      <c r="EZ1443" s="28"/>
      <c r="FA1443" s="28"/>
      <c r="FF1443" s="202"/>
      <c r="FH1443" s="28"/>
      <c r="FI1443" s="28"/>
      <c r="FJ1443" s="28"/>
      <c r="FO1443" s="202"/>
      <c r="FQ1443" s="28"/>
      <c r="FR1443" s="28"/>
      <c r="FS1443" s="28"/>
      <c r="FX1443" s="202"/>
      <c r="FZ1443" s="28"/>
      <c r="GA1443" s="28"/>
      <c r="GB1443" s="28"/>
      <c r="GG1443" s="202"/>
      <c r="GI1443" s="28"/>
      <c r="GJ1443" s="28"/>
      <c r="GK1443" s="28"/>
      <c r="GP1443" s="202"/>
      <c r="GR1443" s="28"/>
      <c r="GS1443" s="28"/>
      <c r="GT1443" s="28"/>
      <c r="GY1443" s="202"/>
      <c r="HA1443" s="28"/>
      <c r="HB1443" s="28"/>
      <c r="HC1443" s="28"/>
      <c r="HH1443" s="202"/>
      <c r="HJ1443" s="28"/>
      <c r="HK1443" s="28"/>
      <c r="HL1443" s="28"/>
      <c r="HQ1443" s="28"/>
      <c r="HR1443" s="28"/>
      <c r="HS1443" s="28"/>
      <c r="HT1443" s="28"/>
      <c r="HU1443" s="28"/>
      <c r="HV1443" s="28"/>
      <c r="HW1443" s="28"/>
      <c r="HX1443" s="28"/>
      <c r="HY1443" s="28"/>
      <c r="HZ1443" s="28"/>
      <c r="IA1443" s="28"/>
      <c r="IB1443" s="28"/>
      <c r="IC1443" s="28"/>
      <c r="ID1443" s="28"/>
      <c r="IE1443" s="28"/>
      <c r="IF1443" s="28"/>
      <c r="IG1443" s="28"/>
      <c r="IH1443" s="28"/>
      <c r="II1443" s="28"/>
      <c r="IJ1443" s="28"/>
      <c r="IK1443" s="28"/>
      <c r="IL1443" s="28"/>
      <c r="IM1443" s="28"/>
      <c r="IN1443" s="28"/>
      <c r="IO1443" s="28"/>
      <c r="IP1443" s="28"/>
      <c r="IQ1443" s="28"/>
      <c r="IR1443" s="28"/>
      <c r="IS1443" s="28"/>
      <c r="IT1443" s="28"/>
      <c r="IU1443" s="28"/>
      <c r="IV1443" s="28"/>
    </row>
    <row r="1444" spans="1:256" s="54" customFormat="1" ht="18">
      <c r="A1444" s="364" t="s">
        <v>1430</v>
      </c>
      <c r="B1444" s="28"/>
      <c r="C1444" s="292"/>
      <c r="D1444" s="54" t="s">
        <v>137</v>
      </c>
      <c r="E1444" s="54">
        <f t="shared" si="29"/>
        <v>33</v>
      </c>
      <c r="F1444" s="305">
        <f t="shared" si="30"/>
        <v>242</v>
      </c>
      <c r="G1444" s="54">
        <v>91</v>
      </c>
      <c r="H1444" s="28">
        <v>45</v>
      </c>
      <c r="I1444" s="28">
        <v>84</v>
      </c>
      <c r="J1444" s="28">
        <v>22</v>
      </c>
      <c r="K1444" s="28"/>
      <c r="L1444" s="28"/>
      <c r="M1444" s="28"/>
      <c r="N1444" s="28"/>
      <c r="R1444" s="202"/>
      <c r="T1444" s="28"/>
      <c r="U1444" s="28"/>
      <c r="V1444" s="28"/>
      <c r="AA1444" s="202"/>
      <c r="AC1444" s="28"/>
      <c r="AD1444" s="28"/>
      <c r="AE1444" s="28"/>
      <c r="AJ1444" s="202"/>
      <c r="AL1444" s="28"/>
      <c r="AM1444" s="28"/>
      <c r="AN1444" s="28"/>
      <c r="AS1444" s="202"/>
      <c r="AU1444" s="28"/>
      <c r="AV1444" s="28"/>
      <c r="AW1444" s="28"/>
      <c r="BB1444" s="202"/>
      <c r="BD1444" s="28"/>
      <c r="BE1444" s="28"/>
      <c r="BF1444" s="28"/>
      <c r="BK1444" s="202"/>
      <c r="BM1444" s="28"/>
      <c r="BN1444" s="28"/>
      <c r="BO1444" s="28"/>
      <c r="BT1444" s="202"/>
      <c r="BV1444" s="28"/>
      <c r="BW1444" s="28"/>
      <c r="BX1444" s="28"/>
      <c r="CC1444" s="202"/>
      <c r="CE1444" s="28"/>
      <c r="CF1444" s="28"/>
      <c r="CG1444" s="28"/>
      <c r="CL1444" s="202"/>
      <c r="CN1444" s="28"/>
      <c r="CO1444" s="28"/>
      <c r="CP1444" s="28"/>
      <c r="CU1444" s="202"/>
      <c r="CW1444" s="28"/>
      <c r="CX1444" s="28"/>
      <c r="CY1444" s="28"/>
      <c r="DD1444" s="202"/>
      <c r="DF1444" s="28"/>
      <c r="DG1444" s="28"/>
      <c r="DH1444" s="28"/>
      <c r="DM1444" s="202"/>
      <c r="DO1444" s="28"/>
      <c r="DP1444" s="28"/>
      <c r="DQ1444" s="28"/>
      <c r="DV1444" s="202"/>
      <c r="DX1444" s="28"/>
      <c r="DY1444" s="28"/>
      <c r="DZ1444" s="28"/>
      <c r="EE1444" s="202"/>
      <c r="EG1444" s="28"/>
      <c r="EH1444" s="28"/>
      <c r="EI1444" s="28"/>
      <c r="EN1444" s="202"/>
      <c r="EP1444" s="28"/>
      <c r="EQ1444" s="28"/>
      <c r="ER1444" s="28"/>
      <c r="EW1444" s="202"/>
      <c r="EY1444" s="28"/>
      <c r="EZ1444" s="28"/>
      <c r="FA1444" s="28"/>
      <c r="FF1444" s="202"/>
      <c r="FH1444" s="28"/>
      <c r="FI1444" s="28"/>
      <c r="FJ1444" s="28"/>
      <c r="FO1444" s="202"/>
      <c r="FQ1444" s="28"/>
      <c r="FR1444" s="28"/>
      <c r="FS1444" s="28"/>
      <c r="FX1444" s="202"/>
      <c r="FZ1444" s="28"/>
      <c r="GA1444" s="28"/>
      <c r="GB1444" s="28"/>
      <c r="GG1444" s="202"/>
      <c r="GI1444" s="28"/>
      <c r="GJ1444" s="28"/>
      <c r="GK1444" s="28"/>
      <c r="GP1444" s="202"/>
      <c r="GR1444" s="28"/>
      <c r="GS1444" s="28"/>
      <c r="GT1444" s="28"/>
      <c r="GY1444" s="202"/>
      <c r="HA1444" s="28"/>
      <c r="HB1444" s="28"/>
      <c r="HC1444" s="28"/>
      <c r="HH1444" s="202"/>
      <c r="HJ1444" s="28"/>
      <c r="HK1444" s="28"/>
      <c r="HL1444" s="28"/>
      <c r="HQ1444" s="28"/>
      <c r="HR1444" s="28"/>
      <c r="HS1444" s="28"/>
      <c r="HT1444" s="28"/>
      <c r="HU1444" s="28"/>
      <c r="HV1444" s="28"/>
      <c r="HW1444" s="28"/>
      <c r="HX1444" s="28"/>
      <c r="HY1444" s="28"/>
      <c r="HZ1444" s="28"/>
      <c r="IA1444" s="28"/>
      <c r="IB1444" s="28"/>
      <c r="IC1444" s="28"/>
      <c r="ID1444" s="28"/>
      <c r="IE1444" s="28"/>
      <c r="IF1444" s="28"/>
      <c r="IG1444" s="28"/>
      <c r="IH1444" s="28"/>
      <c r="II1444" s="28"/>
      <c r="IJ1444" s="28"/>
      <c r="IK1444" s="28"/>
      <c r="IL1444" s="28"/>
      <c r="IM1444" s="28"/>
      <c r="IN1444" s="28"/>
      <c r="IO1444" s="28"/>
      <c r="IP1444" s="28"/>
      <c r="IQ1444" s="28"/>
      <c r="IR1444" s="28"/>
      <c r="IS1444" s="28"/>
      <c r="IT1444" s="28"/>
      <c r="IU1444" s="28"/>
      <c r="IV1444" s="28"/>
    </row>
    <row r="1445" spans="1:256" s="54" customFormat="1" ht="18">
      <c r="A1445" s="364" t="s">
        <v>1304</v>
      </c>
      <c r="B1445" s="292"/>
      <c r="C1445" s="292"/>
      <c r="D1445" s="54" t="s">
        <v>132</v>
      </c>
      <c r="E1445" s="54">
        <f t="shared" si="29"/>
        <v>0</v>
      </c>
      <c r="F1445" s="305">
        <f t="shared" si="30"/>
        <v>10</v>
      </c>
      <c r="H1445" s="28"/>
      <c r="I1445" s="28"/>
      <c r="J1445" s="28"/>
      <c r="K1445" s="28">
        <v>10</v>
      </c>
      <c r="L1445" s="28"/>
      <c r="M1445" s="28"/>
      <c r="N1445" s="28"/>
      <c r="R1445" s="202"/>
      <c r="T1445" s="28"/>
      <c r="U1445" s="28"/>
      <c r="V1445" s="28"/>
      <c r="AA1445" s="202"/>
      <c r="AC1445" s="28"/>
      <c r="AD1445" s="28"/>
      <c r="AE1445" s="28"/>
      <c r="AJ1445" s="202"/>
      <c r="AL1445" s="28"/>
      <c r="AM1445" s="28"/>
      <c r="AN1445" s="28"/>
      <c r="AS1445" s="202"/>
      <c r="AU1445" s="28"/>
      <c r="AV1445" s="28"/>
      <c r="AW1445" s="28"/>
      <c r="BB1445" s="202"/>
      <c r="BD1445" s="28"/>
      <c r="BE1445" s="28"/>
      <c r="BF1445" s="28"/>
      <c r="BK1445" s="202"/>
      <c r="BM1445" s="28"/>
      <c r="BN1445" s="28"/>
      <c r="BO1445" s="28"/>
      <c r="BT1445" s="202"/>
      <c r="BV1445" s="28"/>
      <c r="BW1445" s="28"/>
      <c r="BX1445" s="28"/>
      <c r="CC1445" s="202"/>
      <c r="CE1445" s="28"/>
      <c r="CF1445" s="28"/>
      <c r="CG1445" s="28"/>
      <c r="CL1445" s="202"/>
      <c r="CN1445" s="28"/>
      <c r="CO1445" s="28"/>
      <c r="CP1445" s="28"/>
      <c r="CU1445" s="202"/>
      <c r="CW1445" s="28"/>
      <c r="CX1445" s="28"/>
      <c r="CY1445" s="28"/>
      <c r="DD1445" s="202"/>
      <c r="DF1445" s="28"/>
      <c r="DG1445" s="28"/>
      <c r="DH1445" s="28"/>
      <c r="DM1445" s="202"/>
      <c r="DO1445" s="28"/>
      <c r="DP1445" s="28"/>
      <c r="DQ1445" s="28"/>
      <c r="DV1445" s="202"/>
      <c r="DX1445" s="28"/>
      <c r="DY1445" s="28"/>
      <c r="DZ1445" s="28"/>
      <c r="EE1445" s="202"/>
      <c r="EG1445" s="28"/>
      <c r="EH1445" s="28"/>
      <c r="EI1445" s="28"/>
      <c r="EN1445" s="202"/>
      <c r="EP1445" s="28"/>
      <c r="EQ1445" s="28"/>
      <c r="ER1445" s="28"/>
      <c r="EW1445" s="202"/>
      <c r="EY1445" s="28"/>
      <c r="EZ1445" s="28"/>
      <c r="FA1445" s="28"/>
      <c r="FF1445" s="202"/>
      <c r="FH1445" s="28"/>
      <c r="FI1445" s="28"/>
      <c r="FJ1445" s="28"/>
      <c r="FO1445" s="202"/>
      <c r="FQ1445" s="28"/>
      <c r="FR1445" s="28"/>
      <c r="FS1445" s="28"/>
      <c r="FX1445" s="202"/>
      <c r="FZ1445" s="28"/>
      <c r="GA1445" s="28"/>
      <c r="GB1445" s="28"/>
      <c r="GG1445" s="202"/>
      <c r="GI1445" s="28"/>
      <c r="GJ1445" s="28"/>
      <c r="GK1445" s="28"/>
      <c r="GP1445" s="202"/>
      <c r="GR1445" s="28"/>
      <c r="GS1445" s="28"/>
      <c r="GT1445" s="28"/>
      <c r="GY1445" s="202"/>
      <c r="HA1445" s="28"/>
      <c r="HB1445" s="28"/>
      <c r="HC1445" s="28"/>
      <c r="HH1445" s="202"/>
      <c r="HJ1445" s="28"/>
      <c r="HK1445" s="28"/>
      <c r="HL1445" s="28"/>
      <c r="HQ1445" s="28"/>
      <c r="HR1445" s="28"/>
      <c r="HS1445" s="28"/>
      <c r="HT1445" s="28"/>
      <c r="HU1445" s="28"/>
      <c r="HV1445" s="28"/>
      <c r="HW1445" s="28"/>
      <c r="HX1445" s="28"/>
      <c r="HY1445" s="28"/>
      <c r="HZ1445" s="28"/>
      <c r="IA1445" s="28"/>
      <c r="IB1445" s="28"/>
      <c r="IC1445" s="28"/>
      <c r="ID1445" s="28"/>
      <c r="IE1445" s="28"/>
      <c r="IF1445" s="28"/>
      <c r="IG1445" s="28"/>
      <c r="IH1445" s="28"/>
      <c r="II1445" s="28"/>
      <c r="IJ1445" s="28"/>
      <c r="IK1445" s="28"/>
      <c r="IL1445" s="28"/>
      <c r="IM1445" s="28"/>
      <c r="IN1445" s="28"/>
      <c r="IO1445" s="28"/>
      <c r="IP1445" s="28"/>
      <c r="IQ1445" s="28"/>
      <c r="IR1445" s="28"/>
      <c r="IS1445" s="28"/>
      <c r="IT1445" s="28"/>
      <c r="IU1445" s="28"/>
      <c r="IV1445" s="28"/>
    </row>
    <row r="1446" spans="1:256" s="54" customFormat="1" ht="18">
      <c r="A1446" s="364" t="s">
        <v>710</v>
      </c>
      <c r="B1446" s="292"/>
      <c r="C1446" s="292"/>
      <c r="D1446" s="54" t="s">
        <v>135</v>
      </c>
      <c r="E1446" s="54">
        <f t="shared" si="29"/>
        <v>2</v>
      </c>
      <c r="F1446" s="305">
        <f t="shared" si="30"/>
        <v>44</v>
      </c>
      <c r="G1446" s="54">
        <v>15</v>
      </c>
      <c r="H1446" s="28">
        <v>16</v>
      </c>
      <c r="I1446" s="28">
        <v>13</v>
      </c>
      <c r="J1446" s="28"/>
      <c r="K1446" s="28"/>
      <c r="L1446" s="28"/>
      <c r="M1446" s="28"/>
      <c r="N1446" s="28"/>
      <c r="R1446" s="202"/>
      <c r="T1446" s="28"/>
      <c r="U1446" s="28"/>
      <c r="V1446" s="28"/>
      <c r="AA1446" s="202"/>
      <c r="AC1446" s="28"/>
      <c r="AD1446" s="28"/>
      <c r="AE1446" s="28"/>
      <c r="AJ1446" s="202"/>
      <c r="AL1446" s="28"/>
      <c r="AM1446" s="28"/>
      <c r="AN1446" s="28"/>
      <c r="AS1446" s="202"/>
      <c r="AU1446" s="28"/>
      <c r="AV1446" s="28"/>
      <c r="AW1446" s="28"/>
      <c r="BB1446" s="202"/>
      <c r="BD1446" s="28"/>
      <c r="BE1446" s="28"/>
      <c r="BF1446" s="28"/>
      <c r="BK1446" s="202"/>
      <c r="BM1446" s="28"/>
      <c r="BN1446" s="28"/>
      <c r="BO1446" s="28"/>
      <c r="BT1446" s="202"/>
      <c r="BV1446" s="28"/>
      <c r="BW1446" s="28"/>
      <c r="BX1446" s="28"/>
      <c r="CC1446" s="202"/>
      <c r="CE1446" s="28"/>
      <c r="CF1446" s="28"/>
      <c r="CG1446" s="28"/>
      <c r="CL1446" s="202"/>
      <c r="CN1446" s="28"/>
      <c r="CO1446" s="28"/>
      <c r="CP1446" s="28"/>
      <c r="CU1446" s="202"/>
      <c r="CW1446" s="28"/>
      <c r="CX1446" s="28"/>
      <c r="CY1446" s="28"/>
      <c r="DD1446" s="202"/>
      <c r="DF1446" s="28"/>
      <c r="DG1446" s="28"/>
      <c r="DH1446" s="28"/>
      <c r="DM1446" s="202"/>
      <c r="DO1446" s="28"/>
      <c r="DP1446" s="28"/>
      <c r="DQ1446" s="28"/>
      <c r="DV1446" s="202"/>
      <c r="DX1446" s="28"/>
      <c r="DY1446" s="28"/>
      <c r="DZ1446" s="28"/>
      <c r="EE1446" s="202"/>
      <c r="EG1446" s="28"/>
      <c r="EH1446" s="28"/>
      <c r="EI1446" s="28"/>
      <c r="EN1446" s="202"/>
      <c r="EP1446" s="28"/>
      <c r="EQ1446" s="28"/>
      <c r="ER1446" s="28"/>
      <c r="EW1446" s="202"/>
      <c r="EY1446" s="28"/>
      <c r="EZ1446" s="28"/>
      <c r="FA1446" s="28"/>
      <c r="FF1446" s="202"/>
      <c r="FH1446" s="28"/>
      <c r="FI1446" s="28"/>
      <c r="FJ1446" s="28"/>
      <c r="FO1446" s="202"/>
      <c r="FQ1446" s="28"/>
      <c r="FR1446" s="28"/>
      <c r="FS1446" s="28"/>
      <c r="FX1446" s="202"/>
      <c r="FZ1446" s="28"/>
      <c r="GA1446" s="28"/>
      <c r="GB1446" s="28"/>
      <c r="GG1446" s="202"/>
      <c r="GI1446" s="28"/>
      <c r="GJ1446" s="28"/>
      <c r="GK1446" s="28"/>
      <c r="GP1446" s="202"/>
      <c r="GR1446" s="28"/>
      <c r="GS1446" s="28"/>
      <c r="GT1446" s="28"/>
      <c r="GY1446" s="202"/>
      <c r="HA1446" s="28"/>
      <c r="HB1446" s="28"/>
      <c r="HC1446" s="28"/>
      <c r="HH1446" s="202"/>
      <c r="HJ1446" s="28"/>
      <c r="HK1446" s="28"/>
      <c r="HL1446" s="28"/>
      <c r="HQ1446" s="28"/>
      <c r="HR1446" s="28"/>
      <c r="HS1446" s="28"/>
      <c r="HT1446" s="28"/>
      <c r="HU1446" s="28"/>
      <c r="HV1446" s="28"/>
      <c r="HW1446" s="28"/>
      <c r="HX1446" s="28"/>
      <c r="HY1446" s="28"/>
      <c r="HZ1446" s="28"/>
      <c r="IA1446" s="28"/>
      <c r="IB1446" s="28"/>
      <c r="IC1446" s="28"/>
      <c r="ID1446" s="28"/>
      <c r="IE1446" s="28"/>
      <c r="IF1446" s="28"/>
      <c r="IG1446" s="28"/>
      <c r="IH1446" s="28"/>
      <c r="II1446" s="28"/>
      <c r="IJ1446" s="28"/>
      <c r="IK1446" s="28"/>
      <c r="IL1446" s="28"/>
      <c r="IM1446" s="28"/>
      <c r="IN1446" s="28"/>
      <c r="IO1446" s="28"/>
      <c r="IP1446" s="28"/>
      <c r="IQ1446" s="28"/>
      <c r="IR1446" s="28"/>
      <c r="IS1446" s="28"/>
      <c r="IT1446" s="28"/>
      <c r="IU1446" s="28"/>
      <c r="IV1446" s="28"/>
    </row>
    <row r="1447" spans="1:256" s="54" customFormat="1" ht="18">
      <c r="A1447" s="364" t="s">
        <v>1482</v>
      </c>
      <c r="B1447" s="28"/>
      <c r="C1447" s="292"/>
      <c r="D1447" s="365" t="s">
        <v>129</v>
      </c>
      <c r="E1447" s="54">
        <f t="shared" si="29"/>
        <v>0</v>
      </c>
      <c r="F1447" s="305">
        <f t="shared" si="30"/>
        <v>0</v>
      </c>
      <c r="H1447" s="239"/>
      <c r="I1447" s="28"/>
      <c r="J1447" s="28"/>
      <c r="K1447" s="28"/>
      <c r="L1447" s="28"/>
      <c r="M1447" s="239"/>
      <c r="N1447" s="28"/>
      <c r="R1447" s="202"/>
      <c r="T1447" s="28"/>
      <c r="U1447" s="28"/>
      <c r="V1447" s="28"/>
      <c r="AA1447" s="202"/>
      <c r="AC1447" s="28"/>
      <c r="AD1447" s="28"/>
      <c r="AE1447" s="28"/>
      <c r="AJ1447" s="202"/>
      <c r="AL1447" s="28"/>
      <c r="AM1447" s="28"/>
      <c r="AN1447" s="28"/>
      <c r="AS1447" s="202"/>
      <c r="AU1447" s="28"/>
      <c r="AV1447" s="28"/>
      <c r="AW1447" s="28"/>
      <c r="BB1447" s="202"/>
      <c r="BD1447" s="28"/>
      <c r="BE1447" s="28"/>
      <c r="BF1447" s="28"/>
      <c r="BK1447" s="202"/>
      <c r="BM1447" s="28"/>
      <c r="BN1447" s="28"/>
      <c r="BO1447" s="28"/>
      <c r="BT1447" s="202"/>
      <c r="BV1447" s="28"/>
      <c r="BW1447" s="28"/>
      <c r="BX1447" s="28"/>
      <c r="CC1447" s="202"/>
      <c r="CE1447" s="28"/>
      <c r="CF1447" s="28"/>
      <c r="CG1447" s="28"/>
      <c r="CL1447" s="202"/>
      <c r="CN1447" s="28"/>
      <c r="CO1447" s="28"/>
      <c r="CP1447" s="28"/>
      <c r="CU1447" s="202"/>
      <c r="CW1447" s="28"/>
      <c r="CX1447" s="28"/>
      <c r="CY1447" s="28"/>
      <c r="DD1447" s="202"/>
      <c r="DF1447" s="28"/>
      <c r="DG1447" s="28"/>
      <c r="DH1447" s="28"/>
      <c r="DM1447" s="202"/>
      <c r="DO1447" s="28"/>
      <c r="DP1447" s="28"/>
      <c r="DQ1447" s="28"/>
      <c r="DV1447" s="202"/>
      <c r="DX1447" s="28"/>
      <c r="DY1447" s="28"/>
      <c r="DZ1447" s="28"/>
      <c r="EE1447" s="202"/>
      <c r="EG1447" s="28"/>
      <c r="EH1447" s="28"/>
      <c r="EI1447" s="28"/>
      <c r="EN1447" s="202"/>
      <c r="EP1447" s="28"/>
      <c r="EQ1447" s="28"/>
      <c r="ER1447" s="28"/>
      <c r="EW1447" s="202"/>
      <c r="EY1447" s="28"/>
      <c r="EZ1447" s="28"/>
      <c r="FA1447" s="28"/>
      <c r="FF1447" s="202"/>
      <c r="FH1447" s="28"/>
      <c r="FI1447" s="28"/>
      <c r="FJ1447" s="28"/>
      <c r="FO1447" s="202"/>
      <c r="FQ1447" s="28"/>
      <c r="FR1447" s="28"/>
      <c r="FS1447" s="28"/>
      <c r="FX1447" s="202"/>
      <c r="FZ1447" s="28"/>
      <c r="GA1447" s="28"/>
      <c r="GB1447" s="28"/>
      <c r="GG1447" s="202"/>
      <c r="GI1447" s="28"/>
      <c r="GJ1447" s="28"/>
      <c r="GK1447" s="28"/>
      <c r="GP1447" s="202"/>
      <c r="GR1447" s="28"/>
      <c r="GS1447" s="28"/>
      <c r="GT1447" s="28"/>
      <c r="GY1447" s="202"/>
      <c r="HA1447" s="28"/>
      <c r="HB1447" s="28"/>
      <c r="HC1447" s="28"/>
      <c r="HH1447" s="202"/>
      <c r="HJ1447" s="28"/>
      <c r="HK1447" s="28"/>
      <c r="HL1447" s="28"/>
      <c r="HQ1447" s="28"/>
      <c r="HR1447" s="28"/>
      <c r="HS1447" s="28"/>
      <c r="HT1447" s="28"/>
      <c r="HU1447" s="28"/>
      <c r="HV1447" s="28"/>
      <c r="HW1447" s="28"/>
      <c r="HX1447" s="28"/>
      <c r="HY1447" s="28"/>
      <c r="HZ1447" s="28"/>
      <c r="IA1447" s="28"/>
      <c r="IB1447" s="28"/>
      <c r="IC1447" s="28"/>
      <c r="ID1447" s="28"/>
      <c r="IE1447" s="28"/>
      <c r="IF1447" s="28"/>
      <c r="IG1447" s="28"/>
      <c r="IH1447" s="28"/>
      <c r="II1447" s="28"/>
      <c r="IJ1447" s="28"/>
      <c r="IK1447" s="28"/>
      <c r="IL1447" s="28"/>
      <c r="IM1447" s="28"/>
      <c r="IN1447" s="28"/>
      <c r="IO1447" s="28"/>
      <c r="IP1447" s="28"/>
      <c r="IQ1447" s="28"/>
      <c r="IR1447" s="28"/>
      <c r="IS1447" s="28"/>
      <c r="IT1447" s="28"/>
      <c r="IU1447" s="28"/>
      <c r="IV1447" s="28"/>
    </row>
    <row r="1448" spans="1:256" s="54" customFormat="1" ht="18">
      <c r="A1448" s="364" t="s">
        <v>740</v>
      </c>
      <c r="B1448" s="292"/>
      <c r="C1448" s="292"/>
      <c r="D1448" s="54" t="s">
        <v>135</v>
      </c>
      <c r="E1448" s="54">
        <f t="shared" si="29"/>
        <v>10</v>
      </c>
      <c r="F1448" s="305">
        <f t="shared" si="30"/>
        <v>122</v>
      </c>
      <c r="G1448" s="54">
        <v>31</v>
      </c>
      <c r="H1448" s="28">
        <v>26</v>
      </c>
      <c r="I1448" s="28">
        <v>65</v>
      </c>
      <c r="J1448" s="28"/>
      <c r="K1448" s="28"/>
      <c r="L1448" s="28"/>
      <c r="M1448" s="28"/>
      <c r="N1448" s="28"/>
      <c r="R1448" s="202"/>
      <c r="T1448" s="28"/>
      <c r="U1448" s="28"/>
      <c r="V1448" s="28"/>
      <c r="AA1448" s="202"/>
      <c r="AC1448" s="28"/>
      <c r="AD1448" s="28"/>
      <c r="AE1448" s="28"/>
      <c r="AJ1448" s="202"/>
      <c r="AL1448" s="28"/>
      <c r="AM1448" s="28"/>
      <c r="AN1448" s="28"/>
      <c r="AS1448" s="202"/>
      <c r="AU1448" s="28"/>
      <c r="AV1448" s="28"/>
      <c r="AW1448" s="28"/>
      <c r="BB1448" s="202"/>
      <c r="BD1448" s="28"/>
      <c r="BE1448" s="28"/>
      <c r="BF1448" s="28"/>
      <c r="BK1448" s="202"/>
      <c r="BM1448" s="28"/>
      <c r="BN1448" s="28"/>
      <c r="BO1448" s="28"/>
      <c r="BT1448" s="202"/>
      <c r="BV1448" s="28"/>
      <c r="BW1448" s="28"/>
      <c r="BX1448" s="28"/>
      <c r="CC1448" s="202"/>
      <c r="CE1448" s="28"/>
      <c r="CF1448" s="28"/>
      <c r="CG1448" s="28"/>
      <c r="CL1448" s="202"/>
      <c r="CN1448" s="28"/>
      <c r="CO1448" s="28"/>
      <c r="CP1448" s="28"/>
      <c r="CU1448" s="202"/>
      <c r="CW1448" s="28"/>
      <c r="CX1448" s="28"/>
      <c r="CY1448" s="28"/>
      <c r="DD1448" s="202"/>
      <c r="DF1448" s="28"/>
      <c r="DG1448" s="28"/>
      <c r="DH1448" s="28"/>
      <c r="DM1448" s="202"/>
      <c r="DO1448" s="28"/>
      <c r="DP1448" s="28"/>
      <c r="DQ1448" s="28"/>
      <c r="DV1448" s="202"/>
      <c r="DX1448" s="28"/>
      <c r="DY1448" s="28"/>
      <c r="DZ1448" s="28"/>
      <c r="EE1448" s="202"/>
      <c r="EG1448" s="28"/>
      <c r="EH1448" s="28"/>
      <c r="EI1448" s="28"/>
      <c r="EN1448" s="202"/>
      <c r="EP1448" s="28"/>
      <c r="EQ1448" s="28"/>
      <c r="ER1448" s="28"/>
      <c r="EW1448" s="202"/>
      <c r="EY1448" s="28"/>
      <c r="EZ1448" s="28"/>
      <c r="FA1448" s="28"/>
      <c r="FF1448" s="202"/>
      <c r="FH1448" s="28"/>
      <c r="FI1448" s="28"/>
      <c r="FJ1448" s="28"/>
      <c r="FO1448" s="202"/>
      <c r="FQ1448" s="28"/>
      <c r="FR1448" s="28"/>
      <c r="FS1448" s="28"/>
      <c r="FX1448" s="202"/>
      <c r="FZ1448" s="28"/>
      <c r="GA1448" s="28"/>
      <c r="GB1448" s="28"/>
      <c r="GG1448" s="202"/>
      <c r="GI1448" s="28"/>
      <c r="GJ1448" s="28"/>
      <c r="GK1448" s="28"/>
      <c r="GP1448" s="202"/>
      <c r="GR1448" s="28"/>
      <c r="GS1448" s="28"/>
      <c r="GT1448" s="28"/>
      <c r="GY1448" s="202"/>
      <c r="HA1448" s="28"/>
      <c r="HB1448" s="28"/>
      <c r="HC1448" s="28"/>
      <c r="HH1448" s="202"/>
      <c r="HJ1448" s="28"/>
      <c r="HK1448" s="28"/>
      <c r="HL1448" s="28"/>
      <c r="HQ1448" s="28"/>
      <c r="HR1448" s="28"/>
      <c r="HS1448" s="28"/>
      <c r="HT1448" s="28"/>
      <c r="HU1448" s="28"/>
      <c r="HV1448" s="28"/>
      <c r="HW1448" s="28"/>
      <c r="HX1448" s="28"/>
      <c r="HY1448" s="28"/>
      <c r="HZ1448" s="28"/>
      <c r="IA1448" s="28"/>
      <c r="IB1448" s="28"/>
      <c r="IC1448" s="28"/>
      <c r="ID1448" s="28"/>
      <c r="IE1448" s="28"/>
      <c r="IF1448" s="28"/>
      <c r="IG1448" s="28"/>
      <c r="IH1448" s="28"/>
      <c r="II1448" s="28"/>
      <c r="IJ1448" s="28"/>
      <c r="IK1448" s="28"/>
      <c r="IL1448" s="28"/>
      <c r="IM1448" s="28"/>
      <c r="IN1448" s="28"/>
      <c r="IO1448" s="28"/>
      <c r="IP1448" s="28"/>
      <c r="IQ1448" s="28"/>
      <c r="IR1448" s="28"/>
      <c r="IS1448" s="28"/>
      <c r="IT1448" s="28"/>
      <c r="IU1448" s="28"/>
      <c r="IV1448" s="28"/>
    </row>
    <row r="1449" spans="1:256" s="54" customFormat="1" ht="18">
      <c r="A1449" s="364" t="s">
        <v>655</v>
      </c>
      <c r="B1449" s="292"/>
      <c r="C1449" s="292"/>
      <c r="D1449" s="54" t="s">
        <v>132</v>
      </c>
      <c r="E1449" s="54">
        <f t="shared" si="29"/>
        <v>26</v>
      </c>
      <c r="F1449" s="305">
        <f t="shared" si="30"/>
        <v>52</v>
      </c>
      <c r="H1449" s="28">
        <v>5</v>
      </c>
      <c r="I1449" s="28">
        <v>13</v>
      </c>
      <c r="J1449" s="28">
        <v>34</v>
      </c>
      <c r="K1449" s="28"/>
      <c r="L1449" s="28"/>
      <c r="M1449" s="28"/>
      <c r="N1449" s="28"/>
      <c r="R1449" s="202"/>
      <c r="T1449" s="28"/>
      <c r="U1449" s="28"/>
      <c r="V1449" s="28"/>
      <c r="AA1449" s="202"/>
      <c r="AC1449" s="28"/>
      <c r="AD1449" s="28"/>
      <c r="AE1449" s="28"/>
      <c r="AJ1449" s="202"/>
      <c r="AL1449" s="28"/>
      <c r="AM1449" s="28"/>
      <c r="AN1449" s="28"/>
      <c r="AS1449" s="202"/>
      <c r="AU1449" s="28"/>
      <c r="AV1449" s="28"/>
      <c r="AW1449" s="28"/>
      <c r="BB1449" s="202"/>
      <c r="BD1449" s="28"/>
      <c r="BE1449" s="28"/>
      <c r="BF1449" s="28"/>
      <c r="BK1449" s="202"/>
      <c r="BM1449" s="28"/>
      <c r="BN1449" s="28"/>
      <c r="BO1449" s="28"/>
      <c r="BT1449" s="202"/>
      <c r="BV1449" s="28"/>
      <c r="BW1449" s="28"/>
      <c r="BX1449" s="28"/>
      <c r="CC1449" s="202"/>
      <c r="CE1449" s="28"/>
      <c r="CF1449" s="28"/>
      <c r="CG1449" s="28"/>
      <c r="CL1449" s="202"/>
      <c r="CN1449" s="28"/>
      <c r="CO1449" s="28"/>
      <c r="CP1449" s="28"/>
      <c r="CU1449" s="202"/>
      <c r="CW1449" s="28"/>
      <c r="CX1449" s="28"/>
      <c r="CY1449" s="28"/>
      <c r="DD1449" s="202"/>
      <c r="DF1449" s="28"/>
      <c r="DG1449" s="28"/>
      <c r="DH1449" s="28"/>
      <c r="DM1449" s="202"/>
      <c r="DO1449" s="28"/>
      <c r="DP1449" s="28"/>
      <c r="DQ1449" s="28"/>
      <c r="DV1449" s="202"/>
      <c r="DX1449" s="28"/>
      <c r="DY1449" s="28"/>
      <c r="DZ1449" s="28"/>
      <c r="EE1449" s="202"/>
      <c r="EG1449" s="28"/>
      <c r="EH1449" s="28"/>
      <c r="EI1449" s="28"/>
      <c r="EN1449" s="202"/>
      <c r="EP1449" s="28"/>
      <c r="EQ1449" s="28"/>
      <c r="ER1449" s="28"/>
      <c r="EW1449" s="202"/>
      <c r="EY1449" s="28"/>
      <c r="EZ1449" s="28"/>
      <c r="FA1449" s="28"/>
      <c r="FF1449" s="202"/>
      <c r="FH1449" s="28"/>
      <c r="FI1449" s="28"/>
      <c r="FJ1449" s="28"/>
      <c r="FO1449" s="202"/>
      <c r="FQ1449" s="28"/>
      <c r="FR1449" s="28"/>
      <c r="FS1449" s="28"/>
      <c r="FX1449" s="202"/>
      <c r="FZ1449" s="28"/>
      <c r="GA1449" s="28"/>
      <c r="GB1449" s="28"/>
      <c r="GG1449" s="202"/>
      <c r="GI1449" s="28"/>
      <c r="GJ1449" s="28"/>
      <c r="GK1449" s="28"/>
      <c r="GP1449" s="202"/>
      <c r="GR1449" s="28"/>
      <c r="GS1449" s="28"/>
      <c r="GT1449" s="28"/>
      <c r="GY1449" s="202"/>
      <c r="HA1449" s="28"/>
      <c r="HB1449" s="28"/>
      <c r="HC1449" s="28"/>
      <c r="HH1449" s="202"/>
      <c r="HJ1449" s="28"/>
      <c r="HK1449" s="28"/>
      <c r="HL1449" s="28"/>
      <c r="HQ1449" s="28"/>
      <c r="HR1449" s="28"/>
      <c r="HS1449" s="28"/>
      <c r="HT1449" s="28"/>
      <c r="HU1449" s="28"/>
      <c r="HV1449" s="28"/>
      <c r="HW1449" s="28"/>
      <c r="HX1449" s="28"/>
      <c r="HY1449" s="28"/>
      <c r="HZ1449" s="28"/>
      <c r="IA1449" s="28"/>
      <c r="IB1449" s="28"/>
      <c r="IC1449" s="28"/>
      <c r="ID1449" s="28"/>
      <c r="IE1449" s="28"/>
      <c r="IF1449" s="28"/>
      <c r="IG1449" s="28"/>
      <c r="IH1449" s="28"/>
      <c r="II1449" s="28"/>
      <c r="IJ1449" s="28"/>
      <c r="IK1449" s="28"/>
      <c r="IL1449" s="28"/>
      <c r="IM1449" s="28"/>
      <c r="IN1449" s="28"/>
      <c r="IO1449" s="28"/>
      <c r="IP1449" s="28"/>
      <c r="IQ1449" s="28"/>
      <c r="IR1449" s="28"/>
      <c r="IS1449" s="28"/>
      <c r="IT1449" s="28"/>
      <c r="IU1449" s="28"/>
      <c r="IV1449" s="28"/>
    </row>
    <row r="1450" spans="1:256" s="54" customFormat="1" ht="18">
      <c r="A1450" s="364" t="s">
        <v>1921</v>
      </c>
      <c r="B1450" s="28"/>
      <c r="C1450" s="292"/>
      <c r="D1450" s="54" t="s">
        <v>134</v>
      </c>
      <c r="E1450" s="54">
        <f t="shared" si="29"/>
        <v>17</v>
      </c>
      <c r="F1450" s="305">
        <f t="shared" si="30"/>
        <v>61</v>
      </c>
      <c r="G1450" s="54">
        <v>16</v>
      </c>
      <c r="H1450" s="28">
        <v>9</v>
      </c>
      <c r="I1450" s="28">
        <v>12</v>
      </c>
      <c r="J1450" s="28">
        <v>24</v>
      </c>
      <c r="K1450" s="28"/>
      <c r="L1450" s="28"/>
      <c r="M1450" s="28"/>
      <c r="N1450" s="28"/>
      <c r="R1450" s="202"/>
      <c r="T1450" s="28"/>
      <c r="U1450" s="28"/>
      <c r="V1450" s="28"/>
      <c r="AA1450" s="202"/>
      <c r="AC1450" s="28"/>
      <c r="AD1450" s="28"/>
      <c r="AE1450" s="28"/>
      <c r="AJ1450" s="202"/>
      <c r="AL1450" s="28"/>
      <c r="AM1450" s="28"/>
      <c r="AN1450" s="28"/>
      <c r="AS1450" s="202"/>
      <c r="AU1450" s="28"/>
      <c r="AV1450" s="28"/>
      <c r="AW1450" s="28"/>
      <c r="BB1450" s="202"/>
      <c r="BD1450" s="28"/>
      <c r="BE1450" s="28"/>
      <c r="BF1450" s="28"/>
      <c r="BK1450" s="202"/>
      <c r="BM1450" s="28"/>
      <c r="BN1450" s="28"/>
      <c r="BO1450" s="28"/>
      <c r="BT1450" s="202"/>
      <c r="BV1450" s="28"/>
      <c r="BW1450" s="28"/>
      <c r="BX1450" s="28"/>
      <c r="CC1450" s="202"/>
      <c r="CE1450" s="28"/>
      <c r="CF1450" s="28"/>
      <c r="CG1450" s="28"/>
      <c r="CL1450" s="202"/>
      <c r="CN1450" s="28"/>
      <c r="CO1450" s="28"/>
      <c r="CP1450" s="28"/>
      <c r="CU1450" s="202"/>
      <c r="CW1450" s="28"/>
      <c r="CX1450" s="28"/>
      <c r="CY1450" s="28"/>
      <c r="DD1450" s="202"/>
      <c r="DF1450" s="28"/>
      <c r="DG1450" s="28"/>
      <c r="DH1450" s="28"/>
      <c r="DM1450" s="202"/>
      <c r="DO1450" s="28"/>
      <c r="DP1450" s="28"/>
      <c r="DQ1450" s="28"/>
      <c r="DV1450" s="202"/>
      <c r="DX1450" s="28"/>
      <c r="DY1450" s="28"/>
      <c r="DZ1450" s="28"/>
      <c r="EE1450" s="202"/>
      <c r="EG1450" s="28"/>
      <c r="EH1450" s="28"/>
      <c r="EI1450" s="28"/>
      <c r="EN1450" s="202"/>
      <c r="EP1450" s="28"/>
      <c r="EQ1450" s="28"/>
      <c r="ER1450" s="28"/>
      <c r="EW1450" s="202"/>
      <c r="EY1450" s="28"/>
      <c r="EZ1450" s="28"/>
      <c r="FA1450" s="28"/>
      <c r="FF1450" s="202"/>
      <c r="FH1450" s="28"/>
      <c r="FI1450" s="28"/>
      <c r="FJ1450" s="28"/>
      <c r="FO1450" s="202"/>
      <c r="FQ1450" s="28"/>
      <c r="FR1450" s="28"/>
      <c r="FS1450" s="28"/>
      <c r="FX1450" s="202"/>
      <c r="FZ1450" s="28"/>
      <c r="GA1450" s="28"/>
      <c r="GB1450" s="28"/>
      <c r="GG1450" s="202"/>
      <c r="GI1450" s="28"/>
      <c r="GJ1450" s="28"/>
      <c r="GK1450" s="28"/>
      <c r="GP1450" s="202"/>
      <c r="GR1450" s="28"/>
      <c r="GS1450" s="28"/>
      <c r="GT1450" s="28"/>
      <c r="GY1450" s="202"/>
      <c r="HA1450" s="28"/>
      <c r="HB1450" s="28"/>
      <c r="HC1450" s="28"/>
      <c r="HH1450" s="202"/>
      <c r="HJ1450" s="28"/>
      <c r="HK1450" s="28"/>
      <c r="HL1450" s="28"/>
      <c r="HQ1450" s="28"/>
      <c r="HR1450" s="28"/>
      <c r="HS1450" s="28"/>
      <c r="HT1450" s="28"/>
      <c r="HU1450" s="28"/>
      <c r="HV1450" s="28"/>
      <c r="HW1450" s="28"/>
      <c r="HX1450" s="28"/>
      <c r="HY1450" s="28"/>
      <c r="HZ1450" s="28"/>
      <c r="IA1450" s="28"/>
      <c r="IB1450" s="28"/>
      <c r="IC1450" s="28"/>
      <c r="ID1450" s="28"/>
      <c r="IE1450" s="28"/>
      <c r="IF1450" s="28"/>
      <c r="IG1450" s="28"/>
      <c r="IH1450" s="28"/>
      <c r="II1450" s="28"/>
      <c r="IJ1450" s="28"/>
      <c r="IK1450" s="28"/>
      <c r="IL1450" s="28"/>
      <c r="IM1450" s="28"/>
      <c r="IN1450" s="28"/>
      <c r="IO1450" s="28"/>
      <c r="IP1450" s="28"/>
      <c r="IQ1450" s="28"/>
      <c r="IR1450" s="28"/>
      <c r="IS1450" s="28"/>
      <c r="IT1450" s="28"/>
      <c r="IU1450" s="28"/>
      <c r="IV1450" s="28"/>
    </row>
    <row r="1451" spans="1:256" s="54" customFormat="1" ht="18">
      <c r="A1451" s="364" t="s">
        <v>1356</v>
      </c>
      <c r="B1451" s="292"/>
      <c r="C1451" s="292"/>
      <c r="D1451" s="54" t="s">
        <v>136</v>
      </c>
      <c r="E1451" s="54">
        <f t="shared" si="29"/>
        <v>4</v>
      </c>
      <c r="F1451" s="305">
        <f t="shared" si="30"/>
        <v>62</v>
      </c>
      <c r="H1451" s="28"/>
      <c r="I1451" s="28">
        <v>12</v>
      </c>
      <c r="J1451" s="28">
        <v>50</v>
      </c>
      <c r="K1451" s="28"/>
      <c r="L1451" s="28"/>
      <c r="M1451" s="28"/>
      <c r="N1451" s="28"/>
      <c r="R1451" s="202"/>
      <c r="T1451" s="28"/>
      <c r="U1451" s="28"/>
      <c r="V1451" s="28"/>
      <c r="AA1451" s="202"/>
      <c r="AC1451" s="28"/>
      <c r="AD1451" s="28"/>
      <c r="AE1451" s="28"/>
      <c r="AJ1451" s="202"/>
      <c r="AL1451" s="28"/>
      <c r="AM1451" s="28"/>
      <c r="AN1451" s="28"/>
      <c r="AS1451" s="202"/>
      <c r="AU1451" s="28"/>
      <c r="AV1451" s="28"/>
      <c r="AW1451" s="28"/>
      <c r="BB1451" s="202"/>
      <c r="BD1451" s="28"/>
      <c r="BE1451" s="28"/>
      <c r="BF1451" s="28"/>
      <c r="BK1451" s="202"/>
      <c r="BM1451" s="28"/>
      <c r="BN1451" s="28"/>
      <c r="BO1451" s="28"/>
      <c r="BT1451" s="202"/>
      <c r="BV1451" s="28"/>
      <c r="BW1451" s="28"/>
      <c r="BX1451" s="28"/>
      <c r="CC1451" s="202"/>
      <c r="CE1451" s="28"/>
      <c r="CF1451" s="28"/>
      <c r="CG1451" s="28"/>
      <c r="CL1451" s="202"/>
      <c r="CN1451" s="28"/>
      <c r="CO1451" s="28"/>
      <c r="CP1451" s="28"/>
      <c r="CU1451" s="202"/>
      <c r="CW1451" s="28"/>
      <c r="CX1451" s="28"/>
      <c r="CY1451" s="28"/>
      <c r="DD1451" s="202"/>
      <c r="DF1451" s="28"/>
      <c r="DG1451" s="28"/>
      <c r="DH1451" s="28"/>
      <c r="DM1451" s="202"/>
      <c r="DO1451" s="28"/>
      <c r="DP1451" s="28"/>
      <c r="DQ1451" s="28"/>
      <c r="DV1451" s="202"/>
      <c r="DX1451" s="28"/>
      <c r="DY1451" s="28"/>
      <c r="DZ1451" s="28"/>
      <c r="EE1451" s="202"/>
      <c r="EG1451" s="28"/>
      <c r="EH1451" s="28"/>
      <c r="EI1451" s="28"/>
      <c r="EN1451" s="202"/>
      <c r="EP1451" s="28"/>
      <c r="EQ1451" s="28"/>
      <c r="ER1451" s="28"/>
      <c r="EW1451" s="202"/>
      <c r="EY1451" s="28"/>
      <c r="EZ1451" s="28"/>
      <c r="FA1451" s="28"/>
      <c r="FF1451" s="202"/>
      <c r="FH1451" s="28"/>
      <c r="FI1451" s="28"/>
      <c r="FJ1451" s="28"/>
      <c r="FO1451" s="202"/>
      <c r="FQ1451" s="28"/>
      <c r="FR1451" s="28"/>
      <c r="FS1451" s="28"/>
      <c r="FX1451" s="202"/>
      <c r="FZ1451" s="28"/>
      <c r="GA1451" s="28"/>
      <c r="GB1451" s="28"/>
      <c r="GG1451" s="202"/>
      <c r="GI1451" s="28"/>
      <c r="GJ1451" s="28"/>
      <c r="GK1451" s="28"/>
      <c r="GP1451" s="202"/>
      <c r="GR1451" s="28"/>
      <c r="GS1451" s="28"/>
      <c r="GT1451" s="28"/>
      <c r="GY1451" s="202"/>
      <c r="HA1451" s="28"/>
      <c r="HB1451" s="28"/>
      <c r="HC1451" s="28"/>
      <c r="HH1451" s="202"/>
      <c r="HJ1451" s="28"/>
      <c r="HK1451" s="28"/>
      <c r="HL1451" s="28"/>
      <c r="HQ1451" s="28"/>
      <c r="HR1451" s="28"/>
      <c r="HS1451" s="28"/>
      <c r="HT1451" s="28"/>
      <c r="HU1451" s="28"/>
      <c r="HV1451" s="28"/>
      <c r="HW1451" s="28"/>
      <c r="HX1451" s="28"/>
      <c r="HY1451" s="28"/>
      <c r="HZ1451" s="28"/>
      <c r="IA1451" s="28"/>
      <c r="IB1451" s="28"/>
      <c r="IC1451" s="28"/>
      <c r="ID1451" s="28"/>
      <c r="IE1451" s="28"/>
      <c r="IF1451" s="28"/>
      <c r="IG1451" s="28"/>
      <c r="IH1451" s="28"/>
      <c r="II1451" s="28"/>
      <c r="IJ1451" s="28"/>
      <c r="IK1451" s="28"/>
      <c r="IL1451" s="28"/>
      <c r="IM1451" s="28"/>
      <c r="IN1451" s="28"/>
      <c r="IO1451" s="28"/>
      <c r="IP1451" s="28"/>
      <c r="IQ1451" s="28"/>
      <c r="IR1451" s="28"/>
      <c r="IS1451" s="28"/>
      <c r="IT1451" s="28"/>
      <c r="IU1451" s="28"/>
      <c r="IV1451" s="28"/>
    </row>
    <row r="1452" spans="1:256" s="54" customFormat="1" ht="18">
      <c r="A1452" s="364" t="s">
        <v>673</v>
      </c>
      <c r="B1452" s="28"/>
      <c r="C1452" s="292"/>
      <c r="D1452" s="365" t="s">
        <v>129</v>
      </c>
      <c r="E1452" s="54">
        <f t="shared" si="29"/>
        <v>1</v>
      </c>
      <c r="F1452" s="305">
        <f t="shared" si="30"/>
        <v>4</v>
      </c>
      <c r="H1452" s="239"/>
      <c r="I1452" s="28"/>
      <c r="J1452" s="28">
        <v>4</v>
      </c>
      <c r="K1452" s="28"/>
      <c r="L1452" s="28"/>
      <c r="M1452" s="239"/>
      <c r="N1452" s="28"/>
      <c r="R1452" s="202"/>
      <c r="T1452" s="28"/>
      <c r="U1452" s="28"/>
      <c r="V1452" s="28"/>
      <c r="AA1452" s="202"/>
      <c r="AC1452" s="28"/>
      <c r="AD1452" s="28"/>
      <c r="AE1452" s="28"/>
      <c r="AJ1452" s="202"/>
      <c r="AL1452" s="28"/>
      <c r="AM1452" s="28"/>
      <c r="AN1452" s="28"/>
      <c r="AS1452" s="202"/>
      <c r="AU1452" s="28"/>
      <c r="AV1452" s="28"/>
      <c r="AW1452" s="28"/>
      <c r="BB1452" s="202"/>
      <c r="BD1452" s="28"/>
      <c r="BE1452" s="28"/>
      <c r="BF1452" s="28"/>
      <c r="BK1452" s="202"/>
      <c r="BM1452" s="28"/>
      <c r="BN1452" s="28"/>
      <c r="BO1452" s="28"/>
      <c r="BT1452" s="202"/>
      <c r="BV1452" s="28"/>
      <c r="BW1452" s="28"/>
      <c r="BX1452" s="28"/>
      <c r="CC1452" s="202"/>
      <c r="CE1452" s="28"/>
      <c r="CF1452" s="28"/>
      <c r="CG1452" s="28"/>
      <c r="CL1452" s="202"/>
      <c r="CN1452" s="28"/>
      <c r="CO1452" s="28"/>
      <c r="CP1452" s="28"/>
      <c r="CU1452" s="202"/>
      <c r="CW1452" s="28"/>
      <c r="CX1452" s="28"/>
      <c r="CY1452" s="28"/>
      <c r="DD1452" s="202"/>
      <c r="DF1452" s="28"/>
      <c r="DG1452" s="28"/>
      <c r="DH1452" s="28"/>
      <c r="DM1452" s="202"/>
      <c r="DO1452" s="28"/>
      <c r="DP1452" s="28"/>
      <c r="DQ1452" s="28"/>
      <c r="DV1452" s="202"/>
      <c r="DX1452" s="28"/>
      <c r="DY1452" s="28"/>
      <c r="DZ1452" s="28"/>
      <c r="EE1452" s="202"/>
      <c r="EG1452" s="28"/>
      <c r="EH1452" s="28"/>
      <c r="EI1452" s="28"/>
      <c r="EN1452" s="202"/>
      <c r="EP1452" s="28"/>
      <c r="EQ1452" s="28"/>
      <c r="ER1452" s="28"/>
      <c r="EW1452" s="202"/>
      <c r="EY1452" s="28"/>
      <c r="EZ1452" s="28"/>
      <c r="FA1452" s="28"/>
      <c r="FF1452" s="202"/>
      <c r="FH1452" s="28"/>
      <c r="FI1452" s="28"/>
      <c r="FJ1452" s="28"/>
      <c r="FO1452" s="202"/>
      <c r="FQ1452" s="28"/>
      <c r="FR1452" s="28"/>
      <c r="FS1452" s="28"/>
      <c r="FX1452" s="202"/>
      <c r="FZ1452" s="28"/>
      <c r="GA1452" s="28"/>
      <c r="GB1452" s="28"/>
      <c r="GG1452" s="202"/>
      <c r="GI1452" s="28"/>
      <c r="GJ1452" s="28"/>
      <c r="GK1452" s="28"/>
      <c r="GP1452" s="202"/>
      <c r="GR1452" s="28"/>
      <c r="GS1452" s="28"/>
      <c r="GT1452" s="28"/>
      <c r="GY1452" s="202"/>
      <c r="HA1452" s="28"/>
      <c r="HB1452" s="28"/>
      <c r="HC1452" s="28"/>
      <c r="HH1452" s="202"/>
      <c r="HJ1452" s="28"/>
      <c r="HK1452" s="28"/>
      <c r="HL1452" s="28"/>
      <c r="HQ1452" s="28"/>
      <c r="HR1452" s="28"/>
      <c r="HS1452" s="28"/>
      <c r="HT1452" s="28"/>
      <c r="HU1452" s="28"/>
      <c r="HV1452" s="28"/>
      <c r="HW1452" s="28"/>
      <c r="HX1452" s="28"/>
      <c r="HY1452" s="28"/>
      <c r="HZ1452" s="28"/>
      <c r="IA1452" s="28"/>
      <c r="IB1452" s="28"/>
      <c r="IC1452" s="28"/>
      <c r="ID1452" s="28"/>
      <c r="IE1452" s="28"/>
      <c r="IF1452" s="28"/>
      <c r="IG1452" s="28"/>
      <c r="IH1452" s="28"/>
      <c r="II1452" s="28"/>
      <c r="IJ1452" s="28"/>
      <c r="IK1452" s="28"/>
      <c r="IL1452" s="28"/>
      <c r="IM1452" s="28"/>
      <c r="IN1452" s="28"/>
      <c r="IO1452" s="28"/>
      <c r="IP1452" s="28"/>
      <c r="IQ1452" s="28"/>
      <c r="IR1452" s="28"/>
      <c r="IS1452" s="28"/>
      <c r="IT1452" s="28"/>
      <c r="IU1452" s="28"/>
      <c r="IV1452" s="28"/>
    </row>
    <row r="1453" spans="1:256" s="54" customFormat="1" ht="18">
      <c r="A1453" s="364" t="s">
        <v>962</v>
      </c>
      <c r="B1453" s="28"/>
      <c r="C1453" s="28"/>
      <c r="D1453" s="365" t="s">
        <v>129</v>
      </c>
      <c r="E1453" s="54">
        <f t="shared" si="29"/>
        <v>0</v>
      </c>
      <c r="F1453" s="305">
        <f t="shared" si="30"/>
        <v>4</v>
      </c>
      <c r="H1453" s="239"/>
      <c r="I1453" s="28">
        <v>4</v>
      </c>
      <c r="J1453" s="28"/>
      <c r="K1453" s="28"/>
      <c r="L1453" s="28"/>
      <c r="M1453" s="239"/>
      <c r="N1453" s="28"/>
      <c r="R1453" s="202"/>
      <c r="T1453" s="28"/>
      <c r="U1453" s="28"/>
      <c r="V1453" s="28"/>
      <c r="AA1453" s="202"/>
      <c r="AC1453" s="28"/>
      <c r="AD1453" s="28"/>
      <c r="AE1453" s="28"/>
      <c r="AJ1453" s="202"/>
      <c r="AL1453" s="28"/>
      <c r="AM1453" s="28"/>
      <c r="AN1453" s="28"/>
      <c r="AS1453" s="202"/>
      <c r="AU1453" s="28"/>
      <c r="AV1453" s="28"/>
      <c r="AW1453" s="28"/>
      <c r="BB1453" s="202"/>
      <c r="BD1453" s="28"/>
      <c r="BE1453" s="28"/>
      <c r="BF1453" s="28"/>
      <c r="BK1453" s="202"/>
      <c r="BM1453" s="28"/>
      <c r="BN1453" s="28"/>
      <c r="BO1453" s="28"/>
      <c r="BT1453" s="202"/>
      <c r="BV1453" s="28"/>
      <c r="BW1453" s="28"/>
      <c r="BX1453" s="28"/>
      <c r="CC1453" s="202"/>
      <c r="CE1453" s="28"/>
      <c r="CF1453" s="28"/>
      <c r="CG1453" s="28"/>
      <c r="CL1453" s="202"/>
      <c r="CN1453" s="28"/>
      <c r="CO1453" s="28"/>
      <c r="CP1453" s="28"/>
      <c r="CU1453" s="202"/>
      <c r="CW1453" s="28"/>
      <c r="CX1453" s="28"/>
      <c r="CY1453" s="28"/>
      <c r="DD1453" s="202"/>
      <c r="DF1453" s="28"/>
      <c r="DG1453" s="28"/>
      <c r="DH1453" s="28"/>
      <c r="DM1453" s="202"/>
      <c r="DO1453" s="28"/>
      <c r="DP1453" s="28"/>
      <c r="DQ1453" s="28"/>
      <c r="DV1453" s="202"/>
      <c r="DX1453" s="28"/>
      <c r="DY1453" s="28"/>
      <c r="DZ1453" s="28"/>
      <c r="EE1453" s="202"/>
      <c r="EG1453" s="28"/>
      <c r="EH1453" s="28"/>
      <c r="EI1453" s="28"/>
      <c r="EN1453" s="202"/>
      <c r="EP1453" s="28"/>
      <c r="EQ1453" s="28"/>
      <c r="ER1453" s="28"/>
      <c r="EW1453" s="202"/>
      <c r="EY1453" s="28"/>
      <c r="EZ1453" s="28"/>
      <c r="FA1453" s="28"/>
      <c r="FF1453" s="202"/>
      <c r="FH1453" s="28"/>
      <c r="FI1453" s="28"/>
      <c r="FJ1453" s="28"/>
      <c r="FO1453" s="202"/>
      <c r="FQ1453" s="28"/>
      <c r="FR1453" s="28"/>
      <c r="FS1453" s="28"/>
      <c r="FX1453" s="202"/>
      <c r="FZ1453" s="28"/>
      <c r="GA1453" s="28"/>
      <c r="GB1453" s="28"/>
      <c r="GG1453" s="202"/>
      <c r="GI1453" s="28"/>
      <c r="GJ1453" s="28"/>
      <c r="GK1453" s="28"/>
      <c r="GP1453" s="202"/>
      <c r="GR1453" s="28"/>
      <c r="GS1453" s="28"/>
      <c r="GT1453" s="28"/>
      <c r="GY1453" s="202"/>
      <c r="HA1453" s="28"/>
      <c r="HB1453" s="28"/>
      <c r="HC1453" s="28"/>
      <c r="HH1453" s="202"/>
      <c r="HJ1453" s="28"/>
      <c r="HK1453" s="28"/>
      <c r="HL1453" s="28"/>
      <c r="HQ1453" s="28"/>
      <c r="HR1453" s="28"/>
      <c r="HS1453" s="28"/>
      <c r="HT1453" s="28"/>
      <c r="HU1453" s="28"/>
      <c r="HV1453" s="28"/>
      <c r="HW1453" s="28"/>
      <c r="HX1453" s="28"/>
      <c r="HY1453" s="28"/>
      <c r="HZ1453" s="28"/>
      <c r="IA1453" s="28"/>
      <c r="IB1453" s="28"/>
      <c r="IC1453" s="28"/>
      <c r="ID1453" s="28"/>
      <c r="IE1453" s="28"/>
      <c r="IF1453" s="28"/>
      <c r="IG1453" s="28"/>
      <c r="IH1453" s="28"/>
      <c r="II1453" s="28"/>
      <c r="IJ1453" s="28"/>
      <c r="IK1453" s="28"/>
      <c r="IL1453" s="28"/>
      <c r="IM1453" s="28"/>
      <c r="IN1453" s="28"/>
      <c r="IO1453" s="28"/>
      <c r="IP1453" s="28"/>
      <c r="IQ1453" s="28"/>
      <c r="IR1453" s="28"/>
      <c r="IS1453" s="28"/>
      <c r="IT1453" s="28"/>
      <c r="IU1453" s="28"/>
      <c r="IV1453" s="28"/>
    </row>
    <row r="1454" spans="1:256" s="54" customFormat="1" ht="18">
      <c r="A1454" s="364" t="s">
        <v>2318</v>
      </c>
      <c r="B1454" s="28"/>
      <c r="C1454" s="292"/>
      <c r="D1454" s="365" t="s">
        <v>129</v>
      </c>
      <c r="E1454" s="54">
        <f t="shared" si="29"/>
        <v>5</v>
      </c>
      <c r="F1454" s="305">
        <f t="shared" si="30"/>
        <v>66</v>
      </c>
      <c r="H1454" s="239">
        <v>26</v>
      </c>
      <c r="I1454" s="28">
        <v>16</v>
      </c>
      <c r="J1454" s="28">
        <v>24</v>
      </c>
      <c r="K1454" s="28"/>
      <c r="L1454" s="28"/>
      <c r="M1454" s="239"/>
      <c r="N1454" s="28"/>
      <c r="R1454" s="202"/>
      <c r="T1454" s="28"/>
      <c r="U1454" s="28"/>
      <c r="V1454" s="28"/>
      <c r="AA1454" s="202"/>
      <c r="AC1454" s="28"/>
      <c r="AD1454" s="28"/>
      <c r="AE1454" s="28"/>
      <c r="AJ1454" s="202"/>
      <c r="AL1454" s="28"/>
      <c r="AM1454" s="28"/>
      <c r="AN1454" s="28"/>
      <c r="AS1454" s="202"/>
      <c r="AU1454" s="28"/>
      <c r="AV1454" s="28"/>
      <c r="AW1454" s="28"/>
      <c r="BB1454" s="202"/>
      <c r="BD1454" s="28"/>
      <c r="BE1454" s="28"/>
      <c r="BF1454" s="28"/>
      <c r="BK1454" s="202"/>
      <c r="BM1454" s="28"/>
      <c r="BN1454" s="28"/>
      <c r="BO1454" s="28"/>
      <c r="BT1454" s="202"/>
      <c r="BV1454" s="28"/>
      <c r="BW1454" s="28"/>
      <c r="BX1454" s="28"/>
      <c r="CC1454" s="202"/>
      <c r="CE1454" s="28"/>
      <c r="CF1454" s="28"/>
      <c r="CG1454" s="28"/>
      <c r="CL1454" s="202"/>
      <c r="CN1454" s="28"/>
      <c r="CO1454" s="28"/>
      <c r="CP1454" s="28"/>
      <c r="CU1454" s="202"/>
      <c r="CW1454" s="28"/>
      <c r="CX1454" s="28"/>
      <c r="CY1454" s="28"/>
      <c r="DD1454" s="202"/>
      <c r="DF1454" s="28"/>
      <c r="DG1454" s="28"/>
      <c r="DH1454" s="28"/>
      <c r="DM1454" s="202"/>
      <c r="DO1454" s="28"/>
      <c r="DP1454" s="28"/>
      <c r="DQ1454" s="28"/>
      <c r="DV1454" s="202"/>
      <c r="DX1454" s="28"/>
      <c r="DY1454" s="28"/>
      <c r="DZ1454" s="28"/>
      <c r="EE1454" s="202"/>
      <c r="EG1454" s="28"/>
      <c r="EH1454" s="28"/>
      <c r="EI1454" s="28"/>
      <c r="EN1454" s="202"/>
      <c r="EP1454" s="28"/>
      <c r="EQ1454" s="28"/>
      <c r="ER1454" s="28"/>
      <c r="EW1454" s="202"/>
      <c r="EY1454" s="28"/>
      <c r="EZ1454" s="28"/>
      <c r="FA1454" s="28"/>
      <c r="FF1454" s="202"/>
      <c r="FH1454" s="28"/>
      <c r="FI1454" s="28"/>
      <c r="FJ1454" s="28"/>
      <c r="FO1454" s="202"/>
      <c r="FQ1454" s="28"/>
      <c r="FR1454" s="28"/>
      <c r="FS1454" s="28"/>
      <c r="FX1454" s="202"/>
      <c r="FZ1454" s="28"/>
      <c r="GA1454" s="28"/>
      <c r="GB1454" s="28"/>
      <c r="GG1454" s="202"/>
      <c r="GI1454" s="28"/>
      <c r="GJ1454" s="28"/>
      <c r="GK1454" s="28"/>
      <c r="GP1454" s="202"/>
      <c r="GR1454" s="28"/>
      <c r="GS1454" s="28"/>
      <c r="GT1454" s="28"/>
      <c r="GY1454" s="202"/>
      <c r="HA1454" s="28"/>
      <c r="HB1454" s="28"/>
      <c r="HC1454" s="28"/>
      <c r="HH1454" s="202"/>
      <c r="HJ1454" s="28"/>
      <c r="HK1454" s="28"/>
      <c r="HL1454" s="28"/>
      <c r="HQ1454" s="28"/>
      <c r="HR1454" s="28"/>
      <c r="HS1454" s="28"/>
      <c r="HT1454" s="28"/>
      <c r="HU1454" s="28"/>
      <c r="HV1454" s="28"/>
      <c r="HW1454" s="28"/>
      <c r="HX1454" s="28"/>
      <c r="HY1454" s="28"/>
      <c r="HZ1454" s="28"/>
      <c r="IA1454" s="28"/>
      <c r="IB1454" s="28"/>
      <c r="IC1454" s="28"/>
      <c r="ID1454" s="28"/>
      <c r="IE1454" s="28"/>
      <c r="IF1454" s="28"/>
      <c r="IG1454" s="28"/>
      <c r="IH1454" s="28"/>
      <c r="II1454" s="28"/>
      <c r="IJ1454" s="28"/>
      <c r="IK1454" s="28"/>
      <c r="IL1454" s="28"/>
      <c r="IM1454" s="28"/>
      <c r="IN1454" s="28"/>
      <c r="IO1454" s="28"/>
      <c r="IP1454" s="28"/>
      <c r="IQ1454" s="28"/>
      <c r="IR1454" s="28"/>
      <c r="IS1454" s="28"/>
      <c r="IT1454" s="28"/>
      <c r="IU1454" s="28"/>
      <c r="IV1454" s="28"/>
    </row>
    <row r="1455" spans="1:256" s="54" customFormat="1" ht="18">
      <c r="A1455" s="364" t="s">
        <v>596</v>
      </c>
      <c r="B1455" s="28"/>
      <c r="C1455" s="28"/>
      <c r="D1455" s="54" t="s">
        <v>130</v>
      </c>
      <c r="E1455" s="54">
        <f t="shared" si="29"/>
        <v>2</v>
      </c>
      <c r="F1455" s="305">
        <f t="shared" si="30"/>
        <v>184</v>
      </c>
      <c r="G1455" s="54">
        <v>39</v>
      </c>
      <c r="H1455" s="239">
        <v>141</v>
      </c>
      <c r="I1455" s="28"/>
      <c r="J1455" s="28">
        <v>4</v>
      </c>
      <c r="K1455" s="28"/>
      <c r="L1455" s="28"/>
      <c r="M1455" s="239"/>
      <c r="N1455" s="28"/>
      <c r="R1455" s="202"/>
      <c r="T1455" s="28"/>
      <c r="U1455" s="28"/>
      <c r="V1455" s="28"/>
      <c r="AA1455" s="202"/>
      <c r="AC1455" s="28"/>
      <c r="AD1455" s="28"/>
      <c r="AE1455" s="28"/>
      <c r="AJ1455" s="202"/>
      <c r="AL1455" s="28"/>
      <c r="AM1455" s="28"/>
      <c r="AN1455" s="28"/>
      <c r="AS1455" s="202"/>
      <c r="AU1455" s="28"/>
      <c r="AV1455" s="28"/>
      <c r="AW1455" s="28"/>
      <c r="BB1455" s="202"/>
      <c r="BD1455" s="28"/>
      <c r="BE1455" s="28"/>
      <c r="BF1455" s="28"/>
      <c r="BK1455" s="202"/>
      <c r="BM1455" s="28"/>
      <c r="BN1455" s="28"/>
      <c r="BO1455" s="28"/>
      <c r="BT1455" s="202"/>
      <c r="BV1455" s="28"/>
      <c r="BW1455" s="28"/>
      <c r="BX1455" s="28"/>
      <c r="CC1455" s="202"/>
      <c r="CE1455" s="28"/>
      <c r="CF1455" s="28"/>
      <c r="CG1455" s="28"/>
      <c r="CL1455" s="202"/>
      <c r="CN1455" s="28"/>
      <c r="CO1455" s="28"/>
      <c r="CP1455" s="28"/>
      <c r="CU1455" s="202"/>
      <c r="CW1455" s="28"/>
      <c r="CX1455" s="28"/>
      <c r="CY1455" s="28"/>
      <c r="DD1455" s="202"/>
      <c r="DF1455" s="28"/>
      <c r="DG1455" s="28"/>
      <c r="DH1455" s="28"/>
      <c r="DM1455" s="202"/>
      <c r="DO1455" s="28"/>
      <c r="DP1455" s="28"/>
      <c r="DQ1455" s="28"/>
      <c r="DV1455" s="202"/>
      <c r="DX1455" s="28"/>
      <c r="DY1455" s="28"/>
      <c r="DZ1455" s="28"/>
      <c r="EE1455" s="202"/>
      <c r="EG1455" s="28"/>
      <c r="EH1455" s="28"/>
      <c r="EI1455" s="28"/>
      <c r="EN1455" s="202"/>
      <c r="EP1455" s="28"/>
      <c r="EQ1455" s="28"/>
      <c r="ER1455" s="28"/>
      <c r="EW1455" s="202"/>
      <c r="EY1455" s="28"/>
      <c r="EZ1455" s="28"/>
      <c r="FA1455" s="28"/>
      <c r="FF1455" s="202"/>
      <c r="FH1455" s="28"/>
      <c r="FI1455" s="28"/>
      <c r="FJ1455" s="28"/>
      <c r="FO1455" s="202"/>
      <c r="FQ1455" s="28"/>
      <c r="FR1455" s="28"/>
      <c r="FS1455" s="28"/>
      <c r="FX1455" s="202"/>
      <c r="FZ1455" s="28"/>
      <c r="GA1455" s="28"/>
      <c r="GB1455" s="28"/>
      <c r="GG1455" s="202"/>
      <c r="GI1455" s="28"/>
      <c r="GJ1455" s="28"/>
      <c r="GK1455" s="28"/>
      <c r="GP1455" s="202"/>
      <c r="GR1455" s="28"/>
      <c r="GS1455" s="28"/>
      <c r="GT1455" s="28"/>
      <c r="GY1455" s="202"/>
      <c r="HA1455" s="28"/>
      <c r="HB1455" s="28"/>
      <c r="HC1455" s="28"/>
      <c r="HH1455" s="202"/>
      <c r="HJ1455" s="28"/>
      <c r="HK1455" s="28"/>
      <c r="HL1455" s="28"/>
      <c r="HQ1455" s="28"/>
      <c r="HR1455" s="28"/>
      <c r="HS1455" s="28"/>
      <c r="HT1455" s="28"/>
      <c r="HU1455" s="28"/>
      <c r="HV1455" s="28"/>
      <c r="HW1455" s="28"/>
      <c r="HX1455" s="28"/>
      <c r="HY1455" s="28"/>
      <c r="HZ1455" s="28"/>
      <c r="IA1455" s="28"/>
      <c r="IB1455" s="28"/>
      <c r="IC1455" s="28"/>
      <c r="ID1455" s="28"/>
      <c r="IE1455" s="28"/>
      <c r="IF1455" s="28"/>
      <c r="IG1455" s="28"/>
      <c r="IH1455" s="28"/>
      <c r="II1455" s="28"/>
      <c r="IJ1455" s="28"/>
      <c r="IK1455" s="28"/>
      <c r="IL1455" s="28"/>
      <c r="IM1455" s="28"/>
      <c r="IN1455" s="28"/>
      <c r="IO1455" s="28"/>
      <c r="IP1455" s="28"/>
      <c r="IQ1455" s="28"/>
      <c r="IR1455" s="28"/>
      <c r="IS1455" s="28"/>
      <c r="IT1455" s="28"/>
      <c r="IU1455" s="28"/>
      <c r="IV1455" s="28"/>
    </row>
    <row r="1456" spans="1:256" s="54" customFormat="1" ht="18">
      <c r="A1456" s="364" t="s">
        <v>1326</v>
      </c>
      <c r="B1456" s="292"/>
      <c r="C1456" s="292"/>
      <c r="D1456" s="54" t="s">
        <v>135</v>
      </c>
      <c r="E1456" s="54">
        <f t="shared" si="29"/>
        <v>5</v>
      </c>
      <c r="F1456" s="305">
        <f t="shared" si="30"/>
        <v>7</v>
      </c>
      <c r="H1456" s="239"/>
      <c r="I1456" s="28">
        <v>7</v>
      </c>
      <c r="J1456" s="28"/>
      <c r="K1456" s="28"/>
      <c r="L1456" s="28"/>
      <c r="M1456" s="239"/>
      <c r="N1456" s="28"/>
      <c r="R1456" s="202"/>
      <c r="T1456" s="28"/>
      <c r="U1456" s="28"/>
      <c r="V1456" s="28"/>
      <c r="AA1456" s="202"/>
      <c r="AC1456" s="28"/>
      <c r="AD1456" s="28"/>
      <c r="AE1456" s="28"/>
      <c r="AJ1456" s="202"/>
      <c r="AL1456" s="28"/>
      <c r="AM1456" s="28"/>
      <c r="AN1456" s="28"/>
      <c r="AS1456" s="202"/>
      <c r="AU1456" s="28"/>
      <c r="AV1456" s="28"/>
      <c r="AW1456" s="28"/>
      <c r="BB1456" s="202"/>
      <c r="BD1456" s="28"/>
      <c r="BE1456" s="28"/>
      <c r="BF1456" s="28"/>
      <c r="BK1456" s="202"/>
      <c r="BM1456" s="28"/>
      <c r="BN1456" s="28"/>
      <c r="BO1456" s="28"/>
      <c r="BT1456" s="202"/>
      <c r="BV1456" s="28"/>
      <c r="BW1456" s="28"/>
      <c r="BX1456" s="28"/>
      <c r="CC1456" s="202"/>
      <c r="CE1456" s="28"/>
      <c r="CF1456" s="28"/>
      <c r="CG1456" s="28"/>
      <c r="CL1456" s="202"/>
      <c r="CN1456" s="28"/>
      <c r="CO1456" s="28"/>
      <c r="CP1456" s="28"/>
      <c r="CU1456" s="202"/>
      <c r="CW1456" s="28"/>
      <c r="CX1456" s="28"/>
      <c r="CY1456" s="28"/>
      <c r="DD1456" s="202"/>
      <c r="DF1456" s="28"/>
      <c r="DG1456" s="28"/>
      <c r="DH1456" s="28"/>
      <c r="DM1456" s="202"/>
      <c r="DO1456" s="28"/>
      <c r="DP1456" s="28"/>
      <c r="DQ1456" s="28"/>
      <c r="DV1456" s="202"/>
      <c r="DX1456" s="28"/>
      <c r="DY1456" s="28"/>
      <c r="DZ1456" s="28"/>
      <c r="EE1456" s="202"/>
      <c r="EG1456" s="28"/>
      <c r="EH1456" s="28"/>
      <c r="EI1456" s="28"/>
      <c r="EN1456" s="202"/>
      <c r="EP1456" s="28"/>
      <c r="EQ1456" s="28"/>
      <c r="ER1456" s="28"/>
      <c r="EW1456" s="202"/>
      <c r="EY1456" s="28"/>
      <c r="EZ1456" s="28"/>
      <c r="FA1456" s="28"/>
      <c r="FF1456" s="202"/>
      <c r="FH1456" s="28"/>
      <c r="FI1456" s="28"/>
      <c r="FJ1456" s="28"/>
      <c r="FO1456" s="202"/>
      <c r="FQ1456" s="28"/>
      <c r="FR1456" s="28"/>
      <c r="FS1456" s="28"/>
      <c r="FX1456" s="202"/>
      <c r="FZ1456" s="28"/>
      <c r="GA1456" s="28"/>
      <c r="GB1456" s="28"/>
      <c r="GG1456" s="202"/>
      <c r="GI1456" s="28"/>
      <c r="GJ1456" s="28"/>
      <c r="GK1456" s="28"/>
      <c r="GP1456" s="202"/>
      <c r="GR1456" s="28"/>
      <c r="GS1456" s="28"/>
      <c r="GT1456" s="28"/>
      <c r="GY1456" s="202"/>
      <c r="HA1456" s="28"/>
      <c r="HB1456" s="28"/>
      <c r="HC1456" s="28"/>
      <c r="HH1456" s="202"/>
      <c r="HJ1456" s="28"/>
      <c r="HK1456" s="28"/>
      <c r="HL1456" s="28"/>
      <c r="HQ1456" s="28"/>
      <c r="HR1456" s="28"/>
      <c r="HS1456" s="28"/>
      <c r="HT1456" s="28"/>
      <c r="HU1456" s="28"/>
      <c r="HV1456" s="28"/>
      <c r="HW1456" s="28"/>
      <c r="HX1456" s="28"/>
      <c r="HY1456" s="28"/>
      <c r="HZ1456" s="28"/>
      <c r="IA1456" s="28"/>
      <c r="IB1456" s="28"/>
      <c r="IC1456" s="28"/>
      <c r="ID1456" s="28"/>
      <c r="IE1456" s="28"/>
      <c r="IF1456" s="28"/>
      <c r="IG1456" s="28"/>
      <c r="IH1456" s="28"/>
      <c r="II1456" s="28"/>
      <c r="IJ1456" s="28"/>
      <c r="IK1456" s="28"/>
      <c r="IL1456" s="28"/>
      <c r="IM1456" s="28"/>
      <c r="IN1456" s="28"/>
      <c r="IO1456" s="28"/>
      <c r="IP1456" s="28"/>
      <c r="IQ1456" s="28"/>
      <c r="IR1456" s="28"/>
      <c r="IS1456" s="28"/>
      <c r="IT1456" s="28"/>
      <c r="IU1456" s="28"/>
      <c r="IV1456" s="28"/>
    </row>
    <row r="1457" spans="1:256" s="54" customFormat="1" ht="18">
      <c r="A1457" s="364" t="s">
        <v>661</v>
      </c>
      <c r="B1457" s="292"/>
      <c r="C1457" s="292"/>
      <c r="D1457" s="54" t="s">
        <v>131</v>
      </c>
      <c r="E1457" s="54">
        <f t="shared" si="29"/>
        <v>0</v>
      </c>
      <c r="F1457" s="305">
        <f t="shared" si="30"/>
        <v>10</v>
      </c>
      <c r="G1457" s="54">
        <v>10</v>
      </c>
      <c r="H1457" s="28"/>
      <c r="I1457" s="28"/>
      <c r="J1457" s="28"/>
      <c r="K1457" s="28"/>
      <c r="L1457" s="28"/>
      <c r="M1457" s="28"/>
      <c r="N1457" s="28"/>
      <c r="R1457" s="202"/>
      <c r="T1457" s="28"/>
      <c r="U1457" s="28"/>
      <c r="V1457" s="28"/>
      <c r="AA1457" s="202"/>
      <c r="AC1457" s="28"/>
      <c r="AD1457" s="28"/>
      <c r="AE1457" s="28"/>
      <c r="AJ1457" s="202"/>
      <c r="AL1457" s="28"/>
      <c r="AM1457" s="28"/>
      <c r="AN1457" s="28"/>
      <c r="AS1457" s="202"/>
      <c r="AU1457" s="28"/>
      <c r="AV1457" s="28"/>
      <c r="AW1457" s="28"/>
      <c r="BB1457" s="202"/>
      <c r="BD1457" s="28"/>
      <c r="BE1457" s="28"/>
      <c r="BF1457" s="28"/>
      <c r="BK1457" s="202"/>
      <c r="BM1457" s="28"/>
      <c r="BN1457" s="28"/>
      <c r="BO1457" s="28"/>
      <c r="BT1457" s="202"/>
      <c r="BV1457" s="28"/>
      <c r="BW1457" s="28"/>
      <c r="BX1457" s="28"/>
      <c r="CC1457" s="202"/>
      <c r="CE1457" s="28"/>
      <c r="CF1457" s="28"/>
      <c r="CG1457" s="28"/>
      <c r="CL1457" s="202"/>
      <c r="CN1457" s="28"/>
      <c r="CO1457" s="28"/>
      <c r="CP1457" s="28"/>
      <c r="CU1457" s="202"/>
      <c r="CW1457" s="28"/>
      <c r="CX1457" s="28"/>
      <c r="CY1457" s="28"/>
      <c r="DD1457" s="202"/>
      <c r="DF1457" s="28"/>
      <c r="DG1457" s="28"/>
      <c r="DH1457" s="28"/>
      <c r="DM1457" s="202"/>
      <c r="DO1457" s="28"/>
      <c r="DP1457" s="28"/>
      <c r="DQ1457" s="28"/>
      <c r="DV1457" s="202"/>
      <c r="DX1457" s="28"/>
      <c r="DY1457" s="28"/>
      <c r="DZ1457" s="28"/>
      <c r="EE1457" s="202"/>
      <c r="EG1457" s="28"/>
      <c r="EH1457" s="28"/>
      <c r="EI1457" s="28"/>
      <c r="EN1457" s="202"/>
      <c r="EP1457" s="28"/>
      <c r="EQ1457" s="28"/>
      <c r="ER1457" s="28"/>
      <c r="EW1457" s="202"/>
      <c r="EY1457" s="28"/>
      <c r="EZ1457" s="28"/>
      <c r="FA1457" s="28"/>
      <c r="FF1457" s="202"/>
      <c r="FH1457" s="28"/>
      <c r="FI1457" s="28"/>
      <c r="FJ1457" s="28"/>
      <c r="FO1457" s="202"/>
      <c r="FQ1457" s="28"/>
      <c r="FR1457" s="28"/>
      <c r="FS1457" s="28"/>
      <c r="FX1457" s="202"/>
      <c r="FZ1457" s="28"/>
      <c r="GA1457" s="28"/>
      <c r="GB1457" s="28"/>
      <c r="GG1457" s="202"/>
      <c r="GI1457" s="28"/>
      <c r="GJ1457" s="28"/>
      <c r="GK1457" s="28"/>
      <c r="GP1457" s="202"/>
      <c r="GR1457" s="28"/>
      <c r="GS1457" s="28"/>
      <c r="GT1457" s="28"/>
      <c r="GY1457" s="202"/>
      <c r="HA1457" s="28"/>
      <c r="HB1457" s="28"/>
      <c r="HC1457" s="28"/>
      <c r="HH1457" s="202"/>
      <c r="HJ1457" s="28"/>
      <c r="HK1457" s="28"/>
      <c r="HL1457" s="28"/>
      <c r="HQ1457" s="28"/>
      <c r="HR1457" s="28"/>
      <c r="HS1457" s="28"/>
      <c r="HT1457" s="28"/>
      <c r="HU1457" s="28"/>
      <c r="HV1457" s="28"/>
      <c r="HW1457" s="28"/>
      <c r="HX1457" s="28"/>
      <c r="HY1457" s="28"/>
      <c r="HZ1457" s="28"/>
      <c r="IA1457" s="28"/>
      <c r="IB1457" s="28"/>
      <c r="IC1457" s="28"/>
      <c r="ID1457" s="28"/>
      <c r="IE1457" s="28"/>
      <c r="IF1457" s="28"/>
      <c r="IG1457" s="28"/>
      <c r="IH1457" s="28"/>
      <c r="II1457" s="28"/>
      <c r="IJ1457" s="28"/>
      <c r="IK1457" s="28"/>
      <c r="IL1457" s="28"/>
      <c r="IM1457" s="28"/>
      <c r="IN1457" s="28"/>
      <c r="IO1457" s="28"/>
      <c r="IP1457" s="28"/>
      <c r="IQ1457" s="28"/>
      <c r="IR1457" s="28"/>
      <c r="IS1457" s="28"/>
      <c r="IT1457" s="28"/>
      <c r="IU1457" s="28"/>
      <c r="IV1457" s="28"/>
    </row>
    <row r="1458" spans="1:256" s="54" customFormat="1" ht="18">
      <c r="A1458" s="364" t="s">
        <v>1876</v>
      </c>
      <c r="B1458" s="292"/>
      <c r="C1458" s="292"/>
      <c r="D1458" s="54" t="s">
        <v>131</v>
      </c>
      <c r="E1458" s="54">
        <f t="shared" si="29"/>
        <v>6</v>
      </c>
      <c r="F1458" s="305">
        <f t="shared" si="30"/>
        <v>83</v>
      </c>
      <c r="H1458" s="239"/>
      <c r="I1458" s="28">
        <v>76</v>
      </c>
      <c r="J1458" s="28">
        <v>7</v>
      </c>
      <c r="K1458" s="28"/>
      <c r="L1458" s="28"/>
      <c r="M1458" s="239"/>
      <c r="N1458" s="28"/>
      <c r="R1458" s="202"/>
      <c r="T1458" s="28"/>
      <c r="U1458" s="28"/>
      <c r="V1458" s="28"/>
      <c r="AA1458" s="202"/>
      <c r="AC1458" s="28"/>
      <c r="AD1458" s="28"/>
      <c r="AE1458" s="28"/>
      <c r="AJ1458" s="202"/>
      <c r="AL1458" s="28"/>
      <c r="AM1458" s="28"/>
      <c r="AN1458" s="28"/>
      <c r="AS1458" s="202"/>
      <c r="AU1458" s="28"/>
      <c r="AV1458" s="28"/>
      <c r="AW1458" s="28"/>
      <c r="BB1458" s="202"/>
      <c r="BD1458" s="28"/>
      <c r="BE1458" s="28"/>
      <c r="BF1458" s="28"/>
      <c r="BK1458" s="202"/>
      <c r="BM1458" s="28"/>
      <c r="BN1458" s="28"/>
      <c r="BO1458" s="28"/>
      <c r="BT1458" s="202"/>
      <c r="BV1458" s="28"/>
      <c r="BW1458" s="28"/>
      <c r="BX1458" s="28"/>
      <c r="CC1458" s="202"/>
      <c r="CE1458" s="28"/>
      <c r="CF1458" s="28"/>
      <c r="CG1458" s="28"/>
      <c r="CL1458" s="202"/>
      <c r="CN1458" s="28"/>
      <c r="CO1458" s="28"/>
      <c r="CP1458" s="28"/>
      <c r="CU1458" s="202"/>
      <c r="CW1458" s="28"/>
      <c r="CX1458" s="28"/>
      <c r="CY1458" s="28"/>
      <c r="DD1458" s="202"/>
      <c r="DF1458" s="28"/>
      <c r="DG1458" s="28"/>
      <c r="DH1458" s="28"/>
      <c r="DM1458" s="202"/>
      <c r="DO1458" s="28"/>
      <c r="DP1458" s="28"/>
      <c r="DQ1458" s="28"/>
      <c r="DV1458" s="202"/>
      <c r="DX1458" s="28"/>
      <c r="DY1458" s="28"/>
      <c r="DZ1458" s="28"/>
      <c r="EE1458" s="202"/>
      <c r="EG1458" s="28"/>
      <c r="EH1458" s="28"/>
      <c r="EI1458" s="28"/>
      <c r="EN1458" s="202"/>
      <c r="EP1458" s="28"/>
      <c r="EQ1458" s="28"/>
      <c r="ER1458" s="28"/>
      <c r="EW1458" s="202"/>
      <c r="EY1458" s="28"/>
      <c r="EZ1458" s="28"/>
      <c r="FA1458" s="28"/>
      <c r="FF1458" s="202"/>
      <c r="FH1458" s="28"/>
      <c r="FI1458" s="28"/>
      <c r="FJ1458" s="28"/>
      <c r="FO1458" s="202"/>
      <c r="FQ1458" s="28"/>
      <c r="FR1458" s="28"/>
      <c r="FS1458" s="28"/>
      <c r="FX1458" s="202"/>
      <c r="FZ1458" s="28"/>
      <c r="GA1458" s="28"/>
      <c r="GB1458" s="28"/>
      <c r="GG1458" s="202"/>
      <c r="GI1458" s="28"/>
      <c r="GJ1458" s="28"/>
      <c r="GK1458" s="28"/>
      <c r="GP1458" s="202"/>
      <c r="GR1458" s="28"/>
      <c r="GS1458" s="28"/>
      <c r="GT1458" s="28"/>
      <c r="GY1458" s="202"/>
      <c r="HA1458" s="28"/>
      <c r="HB1458" s="28"/>
      <c r="HC1458" s="28"/>
      <c r="HH1458" s="202"/>
      <c r="HJ1458" s="28"/>
      <c r="HK1458" s="28"/>
      <c r="HL1458" s="28"/>
      <c r="HQ1458" s="28"/>
      <c r="HR1458" s="28"/>
      <c r="HS1458" s="28"/>
      <c r="HT1458" s="28"/>
      <c r="HU1458" s="28"/>
      <c r="HV1458" s="28"/>
      <c r="HW1458" s="28"/>
      <c r="HX1458" s="28"/>
      <c r="HY1458" s="28"/>
      <c r="HZ1458" s="28"/>
      <c r="IA1458" s="28"/>
      <c r="IB1458" s="28"/>
      <c r="IC1458" s="28"/>
      <c r="ID1458" s="28"/>
      <c r="IE1458" s="28"/>
      <c r="IF1458" s="28"/>
      <c r="IG1458" s="28"/>
      <c r="IH1458" s="28"/>
      <c r="II1458" s="28"/>
      <c r="IJ1458" s="28"/>
      <c r="IK1458" s="28"/>
      <c r="IL1458" s="28"/>
      <c r="IM1458" s="28"/>
      <c r="IN1458" s="28"/>
      <c r="IO1458" s="28"/>
      <c r="IP1458" s="28"/>
      <c r="IQ1458" s="28"/>
      <c r="IR1458" s="28"/>
      <c r="IS1458" s="28"/>
      <c r="IT1458" s="28"/>
      <c r="IU1458" s="28"/>
      <c r="IV1458" s="28"/>
    </row>
    <row r="1459" spans="1:256" s="54" customFormat="1" ht="18">
      <c r="A1459" s="364" t="s">
        <v>1062</v>
      </c>
      <c r="B1459" s="292"/>
      <c r="C1459" s="292"/>
      <c r="D1459" s="54" t="s">
        <v>139</v>
      </c>
      <c r="E1459" s="54">
        <f t="shared" ref="E1459:E1504" si="31">COUNTIF($A$481:$AHO$554,A1459)</f>
        <v>36</v>
      </c>
      <c r="F1459" s="305">
        <f t="shared" si="30"/>
        <v>997</v>
      </c>
      <c r="G1459" s="54">
        <v>585</v>
      </c>
      <c r="H1459" s="28">
        <v>349</v>
      </c>
      <c r="I1459" s="28">
        <v>40</v>
      </c>
      <c r="J1459" s="28">
        <v>23</v>
      </c>
      <c r="K1459" s="28"/>
      <c r="L1459" s="28"/>
      <c r="M1459" s="239"/>
      <c r="N1459" s="28"/>
      <c r="R1459" s="202"/>
      <c r="T1459" s="28"/>
      <c r="U1459" s="28"/>
      <c r="V1459" s="28"/>
      <c r="AA1459" s="202"/>
      <c r="AC1459" s="28"/>
      <c r="AD1459" s="28"/>
      <c r="AE1459" s="28"/>
      <c r="AJ1459" s="202"/>
      <c r="AL1459" s="28"/>
      <c r="AM1459" s="28"/>
      <c r="AN1459" s="28"/>
      <c r="AS1459" s="202"/>
      <c r="AU1459" s="28"/>
      <c r="AV1459" s="28"/>
      <c r="AW1459" s="28"/>
      <c r="BB1459" s="202"/>
      <c r="BD1459" s="28"/>
      <c r="BE1459" s="28"/>
      <c r="BF1459" s="28"/>
      <c r="BK1459" s="202"/>
      <c r="BM1459" s="28"/>
      <c r="BN1459" s="28"/>
      <c r="BO1459" s="28"/>
      <c r="BT1459" s="202"/>
      <c r="BV1459" s="28"/>
      <c r="BW1459" s="28"/>
      <c r="BX1459" s="28"/>
      <c r="CC1459" s="202"/>
      <c r="CE1459" s="28"/>
      <c r="CF1459" s="28"/>
      <c r="CG1459" s="28"/>
      <c r="CL1459" s="202"/>
      <c r="CN1459" s="28"/>
      <c r="CO1459" s="28"/>
      <c r="CP1459" s="28"/>
      <c r="CU1459" s="202"/>
      <c r="CW1459" s="28"/>
      <c r="CX1459" s="28"/>
      <c r="CY1459" s="28"/>
      <c r="DD1459" s="202"/>
      <c r="DF1459" s="28"/>
      <c r="DG1459" s="28"/>
      <c r="DH1459" s="28"/>
      <c r="DM1459" s="202"/>
      <c r="DO1459" s="28"/>
      <c r="DP1459" s="28"/>
      <c r="DQ1459" s="28"/>
      <c r="DV1459" s="202"/>
      <c r="DX1459" s="28"/>
      <c r="DY1459" s="28"/>
      <c r="DZ1459" s="28"/>
      <c r="EE1459" s="202"/>
      <c r="EG1459" s="28"/>
      <c r="EH1459" s="28"/>
      <c r="EI1459" s="28"/>
      <c r="EN1459" s="202"/>
      <c r="EP1459" s="28"/>
      <c r="EQ1459" s="28"/>
      <c r="ER1459" s="28"/>
      <c r="EW1459" s="202"/>
      <c r="EY1459" s="28"/>
      <c r="EZ1459" s="28"/>
      <c r="FA1459" s="28"/>
      <c r="FF1459" s="202"/>
      <c r="FH1459" s="28"/>
      <c r="FI1459" s="28"/>
      <c r="FJ1459" s="28"/>
      <c r="FO1459" s="202"/>
      <c r="FQ1459" s="28"/>
      <c r="FR1459" s="28"/>
      <c r="FS1459" s="28"/>
      <c r="FX1459" s="202"/>
      <c r="FZ1459" s="28"/>
      <c r="GA1459" s="28"/>
      <c r="GB1459" s="28"/>
      <c r="GG1459" s="202"/>
      <c r="GI1459" s="28"/>
      <c r="GJ1459" s="28"/>
      <c r="GK1459" s="28"/>
      <c r="GP1459" s="202"/>
      <c r="GR1459" s="28"/>
      <c r="GS1459" s="28"/>
      <c r="GT1459" s="28"/>
      <c r="GY1459" s="202"/>
      <c r="HA1459" s="28"/>
      <c r="HB1459" s="28"/>
      <c r="HC1459" s="28"/>
      <c r="HH1459" s="202"/>
      <c r="HJ1459" s="28"/>
      <c r="HK1459" s="28"/>
      <c r="HL1459" s="28"/>
      <c r="HQ1459" s="28"/>
      <c r="HR1459" s="28"/>
      <c r="HS1459" s="28"/>
      <c r="HT1459" s="28"/>
      <c r="HU1459" s="28"/>
      <c r="HV1459" s="28"/>
      <c r="HW1459" s="28"/>
      <c r="HX1459" s="28"/>
      <c r="HY1459" s="28"/>
      <c r="HZ1459" s="28"/>
      <c r="IA1459" s="28"/>
      <c r="IB1459" s="28"/>
      <c r="IC1459" s="28"/>
      <c r="ID1459" s="28"/>
      <c r="IE1459" s="28"/>
      <c r="IF1459" s="28"/>
      <c r="IG1459" s="28"/>
      <c r="IH1459" s="28"/>
      <c r="II1459" s="28"/>
      <c r="IJ1459" s="28"/>
      <c r="IK1459" s="28"/>
      <c r="IL1459" s="28"/>
      <c r="IM1459" s="28"/>
      <c r="IN1459" s="28"/>
      <c r="IO1459" s="28"/>
      <c r="IP1459" s="28"/>
      <c r="IQ1459" s="28"/>
      <c r="IR1459" s="28"/>
      <c r="IS1459" s="28"/>
      <c r="IT1459" s="28"/>
      <c r="IU1459" s="28"/>
      <c r="IV1459" s="28"/>
    </row>
    <row r="1460" spans="1:256" s="54" customFormat="1" ht="18">
      <c r="A1460" s="364" t="s">
        <v>536</v>
      </c>
      <c r="B1460" s="28"/>
      <c r="C1460" s="28"/>
      <c r="D1460" s="54" t="s">
        <v>130</v>
      </c>
      <c r="E1460" s="54">
        <f t="shared" si="31"/>
        <v>7</v>
      </c>
      <c r="F1460" s="305">
        <f t="shared" ref="F1460:F1504" si="32">SUM(G1460:L1460)</f>
        <v>0</v>
      </c>
      <c r="H1460" s="239"/>
      <c r="I1460" s="28"/>
      <c r="J1460" s="28"/>
      <c r="K1460" s="28"/>
      <c r="L1460" s="28"/>
      <c r="M1460" s="239"/>
      <c r="N1460" s="28"/>
      <c r="R1460" s="202"/>
      <c r="T1460" s="28"/>
      <c r="U1460" s="28"/>
      <c r="V1460" s="28"/>
      <c r="AA1460" s="202"/>
      <c r="AC1460" s="28"/>
      <c r="AD1460" s="28"/>
      <c r="AE1460" s="28"/>
      <c r="AJ1460" s="202"/>
      <c r="AL1460" s="28"/>
      <c r="AM1460" s="28"/>
      <c r="AN1460" s="28"/>
      <c r="AS1460" s="202"/>
      <c r="AU1460" s="28"/>
      <c r="AV1460" s="28"/>
      <c r="AW1460" s="28"/>
      <c r="BB1460" s="202"/>
      <c r="BD1460" s="28"/>
      <c r="BE1460" s="28"/>
      <c r="BF1460" s="28"/>
      <c r="BK1460" s="202"/>
      <c r="BM1460" s="28"/>
      <c r="BN1460" s="28"/>
      <c r="BO1460" s="28"/>
      <c r="BT1460" s="202"/>
      <c r="BV1460" s="28"/>
      <c r="BW1460" s="28"/>
      <c r="BX1460" s="28"/>
      <c r="CC1460" s="202"/>
      <c r="CE1460" s="28"/>
      <c r="CF1460" s="28"/>
      <c r="CG1460" s="28"/>
      <c r="CL1460" s="202"/>
      <c r="CN1460" s="28"/>
      <c r="CO1460" s="28"/>
      <c r="CP1460" s="28"/>
      <c r="CU1460" s="202"/>
      <c r="CW1460" s="28"/>
      <c r="CX1460" s="28"/>
      <c r="CY1460" s="28"/>
      <c r="DD1460" s="202"/>
      <c r="DF1460" s="28"/>
      <c r="DG1460" s="28"/>
      <c r="DH1460" s="28"/>
      <c r="DM1460" s="202"/>
      <c r="DO1460" s="28"/>
      <c r="DP1460" s="28"/>
      <c r="DQ1460" s="28"/>
      <c r="DV1460" s="202"/>
      <c r="DX1460" s="28"/>
      <c r="DY1460" s="28"/>
      <c r="DZ1460" s="28"/>
      <c r="EE1460" s="202"/>
      <c r="EG1460" s="28"/>
      <c r="EH1460" s="28"/>
      <c r="EI1460" s="28"/>
      <c r="EN1460" s="202"/>
      <c r="EP1460" s="28"/>
      <c r="EQ1460" s="28"/>
      <c r="ER1460" s="28"/>
      <c r="EW1460" s="202"/>
      <c r="EY1460" s="28"/>
      <c r="EZ1460" s="28"/>
      <c r="FA1460" s="28"/>
      <c r="FF1460" s="202"/>
      <c r="FH1460" s="28"/>
      <c r="FI1460" s="28"/>
      <c r="FJ1460" s="28"/>
      <c r="FO1460" s="202"/>
      <c r="FQ1460" s="28"/>
      <c r="FR1460" s="28"/>
      <c r="FS1460" s="28"/>
      <c r="FX1460" s="202"/>
      <c r="FZ1460" s="28"/>
      <c r="GA1460" s="28"/>
      <c r="GB1460" s="28"/>
      <c r="GG1460" s="202"/>
      <c r="GI1460" s="28"/>
      <c r="GJ1460" s="28"/>
      <c r="GK1460" s="28"/>
      <c r="GP1460" s="202"/>
      <c r="GR1460" s="28"/>
      <c r="GS1460" s="28"/>
      <c r="GT1460" s="28"/>
      <c r="GY1460" s="202"/>
      <c r="HA1460" s="28"/>
      <c r="HB1460" s="28"/>
      <c r="HC1460" s="28"/>
      <c r="HH1460" s="202"/>
      <c r="HJ1460" s="28"/>
      <c r="HK1460" s="28"/>
      <c r="HL1460" s="28"/>
      <c r="HQ1460" s="28"/>
      <c r="HR1460" s="28"/>
      <c r="HS1460" s="28"/>
      <c r="HT1460" s="28"/>
      <c r="HU1460" s="28"/>
      <c r="HV1460" s="28"/>
      <c r="HW1460" s="28"/>
      <c r="HX1460" s="28"/>
      <c r="HY1460" s="28"/>
      <c r="HZ1460" s="28"/>
      <c r="IA1460" s="28"/>
      <c r="IB1460" s="28"/>
      <c r="IC1460" s="28"/>
      <c r="ID1460" s="28"/>
      <c r="IE1460" s="28"/>
      <c r="IF1460" s="28"/>
      <c r="IG1460" s="28"/>
      <c r="IH1460" s="28"/>
      <c r="II1460" s="28"/>
      <c r="IJ1460" s="28"/>
      <c r="IK1460" s="28"/>
      <c r="IL1460" s="28"/>
      <c r="IM1460" s="28"/>
      <c r="IN1460" s="28"/>
      <c r="IO1460" s="28"/>
      <c r="IP1460" s="28"/>
      <c r="IQ1460" s="28"/>
      <c r="IR1460" s="28"/>
      <c r="IS1460" s="28"/>
      <c r="IT1460" s="28"/>
      <c r="IU1460" s="28"/>
      <c r="IV1460" s="28"/>
    </row>
    <row r="1461" spans="1:256" s="54" customFormat="1" ht="18">
      <c r="A1461" s="364" t="s">
        <v>422</v>
      </c>
      <c r="B1461" s="292"/>
      <c r="C1461" s="292"/>
      <c r="D1461" s="54" t="s">
        <v>140</v>
      </c>
      <c r="E1461" s="54">
        <f t="shared" si="31"/>
        <v>12</v>
      </c>
      <c r="F1461" s="305">
        <f t="shared" si="32"/>
        <v>108</v>
      </c>
      <c r="H1461" s="28">
        <v>14</v>
      </c>
      <c r="I1461" s="28">
        <v>50</v>
      </c>
      <c r="J1461" s="28">
        <v>14</v>
      </c>
      <c r="K1461" s="28">
        <v>30</v>
      </c>
      <c r="L1461" s="28"/>
      <c r="M1461" s="28"/>
      <c r="N1461" s="28"/>
      <c r="R1461" s="202"/>
      <c r="T1461" s="28"/>
      <c r="U1461" s="28"/>
      <c r="V1461" s="28"/>
      <c r="AA1461" s="202"/>
      <c r="AC1461" s="28"/>
      <c r="AD1461" s="28"/>
      <c r="AE1461" s="28"/>
      <c r="AJ1461" s="202"/>
      <c r="AL1461" s="28"/>
      <c r="AM1461" s="28"/>
      <c r="AN1461" s="28"/>
      <c r="AS1461" s="202"/>
      <c r="AU1461" s="28"/>
      <c r="AV1461" s="28"/>
      <c r="AW1461" s="28"/>
      <c r="BB1461" s="202"/>
      <c r="BD1461" s="28"/>
      <c r="BE1461" s="28"/>
      <c r="BF1461" s="28"/>
      <c r="BK1461" s="202"/>
      <c r="BM1461" s="28"/>
      <c r="BN1461" s="28"/>
      <c r="BO1461" s="28"/>
      <c r="BT1461" s="202"/>
      <c r="BV1461" s="28"/>
      <c r="BW1461" s="28"/>
      <c r="BX1461" s="28"/>
      <c r="CC1461" s="202"/>
      <c r="CE1461" s="28"/>
      <c r="CF1461" s="28"/>
      <c r="CG1461" s="28"/>
      <c r="CL1461" s="202"/>
      <c r="CN1461" s="28"/>
      <c r="CO1461" s="28"/>
      <c r="CP1461" s="28"/>
      <c r="CU1461" s="202"/>
      <c r="CW1461" s="28"/>
      <c r="CX1461" s="28"/>
      <c r="CY1461" s="28"/>
      <c r="DD1461" s="202"/>
      <c r="DF1461" s="28"/>
      <c r="DG1461" s="28"/>
      <c r="DH1461" s="28"/>
      <c r="DM1461" s="202"/>
      <c r="DO1461" s="28"/>
      <c r="DP1461" s="28"/>
      <c r="DQ1461" s="28"/>
      <c r="DV1461" s="202"/>
      <c r="DX1461" s="28"/>
      <c r="DY1461" s="28"/>
      <c r="DZ1461" s="28"/>
      <c r="EE1461" s="202"/>
      <c r="EG1461" s="28"/>
      <c r="EH1461" s="28"/>
      <c r="EI1461" s="28"/>
      <c r="EN1461" s="202"/>
      <c r="EP1461" s="28"/>
      <c r="EQ1461" s="28"/>
      <c r="ER1461" s="28"/>
      <c r="EW1461" s="202"/>
      <c r="EY1461" s="28"/>
      <c r="EZ1461" s="28"/>
      <c r="FA1461" s="28"/>
      <c r="FF1461" s="202"/>
      <c r="FH1461" s="28"/>
      <c r="FI1461" s="28"/>
      <c r="FJ1461" s="28"/>
      <c r="FO1461" s="202"/>
      <c r="FQ1461" s="28"/>
      <c r="FR1461" s="28"/>
      <c r="FS1461" s="28"/>
      <c r="FX1461" s="202"/>
      <c r="FZ1461" s="28"/>
      <c r="GA1461" s="28"/>
      <c r="GB1461" s="28"/>
      <c r="GG1461" s="202"/>
      <c r="GI1461" s="28"/>
      <c r="GJ1461" s="28"/>
      <c r="GK1461" s="28"/>
      <c r="GP1461" s="202"/>
      <c r="GR1461" s="28"/>
      <c r="GS1461" s="28"/>
      <c r="GT1461" s="28"/>
      <c r="GY1461" s="202"/>
      <c r="HA1461" s="28"/>
      <c r="HB1461" s="28"/>
      <c r="HC1461" s="28"/>
      <c r="HH1461" s="202"/>
      <c r="HJ1461" s="28"/>
      <c r="HK1461" s="28"/>
      <c r="HL1461" s="28"/>
      <c r="HQ1461" s="28"/>
      <c r="HR1461" s="28"/>
      <c r="HS1461" s="28"/>
      <c r="HT1461" s="28"/>
      <c r="HU1461" s="28"/>
      <c r="HV1461" s="28"/>
      <c r="HW1461" s="28"/>
      <c r="HX1461" s="28"/>
      <c r="HY1461" s="28"/>
      <c r="HZ1461" s="28"/>
      <c r="IA1461" s="28"/>
      <c r="IB1461" s="28"/>
      <c r="IC1461" s="28"/>
      <c r="ID1461" s="28"/>
      <c r="IE1461" s="28"/>
      <c r="IF1461" s="28"/>
      <c r="IG1461" s="28"/>
      <c r="IH1461" s="28"/>
      <c r="II1461" s="28"/>
      <c r="IJ1461" s="28"/>
      <c r="IK1461" s="28"/>
      <c r="IL1461" s="28"/>
      <c r="IM1461" s="28"/>
      <c r="IN1461" s="28"/>
      <c r="IO1461" s="28"/>
      <c r="IP1461" s="28"/>
      <c r="IQ1461" s="28"/>
      <c r="IR1461" s="28"/>
      <c r="IS1461" s="28"/>
      <c r="IT1461" s="28"/>
      <c r="IU1461" s="28"/>
      <c r="IV1461" s="28"/>
    </row>
    <row r="1462" spans="1:256" s="54" customFormat="1" ht="18">
      <c r="A1462" s="364" t="s">
        <v>691</v>
      </c>
      <c r="B1462" s="292"/>
      <c r="C1462" s="292"/>
      <c r="D1462" s="54" t="s">
        <v>139</v>
      </c>
      <c r="E1462" s="54">
        <f t="shared" si="31"/>
        <v>28</v>
      </c>
      <c r="F1462" s="305">
        <f t="shared" si="32"/>
        <v>770</v>
      </c>
      <c r="G1462" s="54">
        <v>175</v>
      </c>
      <c r="H1462" s="239">
        <v>459</v>
      </c>
      <c r="I1462" s="28">
        <v>125</v>
      </c>
      <c r="J1462" s="28">
        <v>11</v>
      </c>
      <c r="K1462" s="28"/>
      <c r="M1462" s="239"/>
      <c r="N1462" s="28"/>
      <c r="R1462" s="202"/>
      <c r="T1462" s="28"/>
      <c r="U1462" s="28"/>
      <c r="V1462" s="28"/>
      <c r="AA1462" s="202"/>
      <c r="AC1462" s="28"/>
      <c r="AD1462" s="28"/>
      <c r="AE1462" s="28"/>
      <c r="AJ1462" s="202"/>
      <c r="AL1462" s="28"/>
      <c r="AM1462" s="28"/>
      <c r="AN1462" s="28"/>
      <c r="AS1462" s="202"/>
      <c r="AU1462" s="28"/>
      <c r="AV1462" s="28"/>
      <c r="AW1462" s="28"/>
      <c r="BB1462" s="202"/>
      <c r="BD1462" s="28"/>
      <c r="BE1462" s="28"/>
      <c r="BF1462" s="28"/>
      <c r="BK1462" s="202"/>
      <c r="BM1462" s="28"/>
      <c r="BN1462" s="28"/>
      <c r="BO1462" s="28"/>
      <c r="BT1462" s="202"/>
      <c r="BV1462" s="28"/>
      <c r="BW1462" s="28"/>
      <c r="BX1462" s="28"/>
      <c r="CC1462" s="202"/>
      <c r="CE1462" s="28"/>
      <c r="CF1462" s="28"/>
      <c r="CG1462" s="28"/>
      <c r="CL1462" s="202"/>
      <c r="CN1462" s="28"/>
      <c r="CO1462" s="28"/>
      <c r="CP1462" s="28"/>
      <c r="CU1462" s="202"/>
      <c r="CW1462" s="28"/>
      <c r="CX1462" s="28"/>
      <c r="CY1462" s="28"/>
      <c r="DD1462" s="202"/>
      <c r="DF1462" s="28"/>
      <c r="DG1462" s="28"/>
      <c r="DH1462" s="28"/>
      <c r="DM1462" s="202"/>
      <c r="DO1462" s="28"/>
      <c r="DP1462" s="28"/>
      <c r="DQ1462" s="28"/>
      <c r="DV1462" s="202"/>
      <c r="DX1462" s="28"/>
      <c r="DY1462" s="28"/>
      <c r="DZ1462" s="28"/>
      <c r="EE1462" s="202"/>
      <c r="EG1462" s="28"/>
      <c r="EH1462" s="28"/>
      <c r="EI1462" s="28"/>
      <c r="EN1462" s="202"/>
      <c r="EP1462" s="28"/>
      <c r="EQ1462" s="28"/>
      <c r="ER1462" s="28"/>
      <c r="EW1462" s="202"/>
      <c r="EY1462" s="28"/>
      <c r="EZ1462" s="28"/>
      <c r="FA1462" s="28"/>
      <c r="FF1462" s="202"/>
      <c r="FH1462" s="28"/>
      <c r="FI1462" s="28"/>
      <c r="FJ1462" s="28"/>
      <c r="FO1462" s="202"/>
      <c r="FQ1462" s="28"/>
      <c r="FR1462" s="28"/>
      <c r="FS1462" s="28"/>
      <c r="FX1462" s="202"/>
      <c r="FZ1462" s="28"/>
      <c r="GA1462" s="28"/>
      <c r="GB1462" s="28"/>
      <c r="GG1462" s="202"/>
      <c r="GI1462" s="28"/>
      <c r="GJ1462" s="28"/>
      <c r="GK1462" s="28"/>
      <c r="GP1462" s="202"/>
      <c r="GR1462" s="28"/>
      <c r="GS1462" s="28"/>
      <c r="GT1462" s="28"/>
      <c r="GY1462" s="202"/>
      <c r="HA1462" s="28"/>
      <c r="HB1462" s="28"/>
      <c r="HC1462" s="28"/>
      <c r="HH1462" s="202"/>
      <c r="HJ1462" s="28"/>
      <c r="HK1462" s="28"/>
      <c r="HL1462" s="28"/>
      <c r="HQ1462" s="28"/>
      <c r="HR1462" s="28"/>
      <c r="HS1462" s="28"/>
      <c r="HT1462" s="28"/>
      <c r="HU1462" s="28"/>
      <c r="HV1462" s="28"/>
      <c r="HW1462" s="28"/>
      <c r="HX1462" s="28"/>
      <c r="HY1462" s="28"/>
      <c r="HZ1462" s="28"/>
      <c r="IA1462" s="28"/>
      <c r="IB1462" s="28"/>
      <c r="IC1462" s="28"/>
      <c r="ID1462" s="28"/>
      <c r="IE1462" s="28"/>
      <c r="IF1462" s="28"/>
      <c r="IG1462" s="28"/>
      <c r="IH1462" s="28"/>
      <c r="II1462" s="28"/>
      <c r="IJ1462" s="28"/>
      <c r="IK1462" s="28"/>
      <c r="IL1462" s="28"/>
      <c r="IM1462" s="28"/>
      <c r="IN1462" s="28"/>
      <c r="IO1462" s="28"/>
      <c r="IP1462" s="28"/>
      <c r="IQ1462" s="28"/>
      <c r="IR1462" s="28"/>
      <c r="IS1462" s="28"/>
      <c r="IT1462" s="28"/>
      <c r="IU1462" s="28"/>
      <c r="IV1462" s="28"/>
    </row>
    <row r="1463" spans="1:256" s="54" customFormat="1" ht="18">
      <c r="A1463" s="364" t="s">
        <v>756</v>
      </c>
      <c r="B1463" s="28"/>
      <c r="C1463" s="292"/>
      <c r="D1463" s="365" t="s">
        <v>129</v>
      </c>
      <c r="E1463" s="54">
        <f t="shared" si="31"/>
        <v>0</v>
      </c>
      <c r="F1463" s="305">
        <f t="shared" si="32"/>
        <v>89</v>
      </c>
      <c r="H1463" s="28"/>
      <c r="I1463" s="28">
        <v>35</v>
      </c>
      <c r="J1463" s="28">
        <v>54</v>
      </c>
      <c r="K1463" s="28"/>
      <c r="L1463" s="28"/>
      <c r="M1463" s="239"/>
      <c r="N1463" s="28"/>
      <c r="R1463" s="202"/>
      <c r="T1463" s="28"/>
      <c r="U1463" s="28"/>
      <c r="V1463" s="28"/>
      <c r="AA1463" s="202"/>
      <c r="AC1463" s="28"/>
      <c r="AD1463" s="28"/>
      <c r="AE1463" s="28"/>
      <c r="AJ1463" s="202"/>
      <c r="AL1463" s="28"/>
      <c r="AM1463" s="28"/>
      <c r="AN1463" s="28"/>
      <c r="AS1463" s="202"/>
      <c r="AU1463" s="28"/>
      <c r="AV1463" s="28"/>
      <c r="AW1463" s="28"/>
      <c r="BB1463" s="202"/>
      <c r="BD1463" s="28"/>
      <c r="BE1463" s="28"/>
      <c r="BF1463" s="28"/>
      <c r="BK1463" s="202"/>
      <c r="BM1463" s="28"/>
      <c r="BN1463" s="28"/>
      <c r="BO1463" s="28"/>
      <c r="BT1463" s="202"/>
      <c r="BV1463" s="28"/>
      <c r="BW1463" s="28"/>
      <c r="BX1463" s="28"/>
      <c r="CC1463" s="202"/>
      <c r="CE1463" s="28"/>
      <c r="CF1463" s="28"/>
      <c r="CG1463" s="28"/>
      <c r="CL1463" s="202"/>
      <c r="CN1463" s="28"/>
      <c r="CO1463" s="28"/>
      <c r="CP1463" s="28"/>
      <c r="CU1463" s="202"/>
      <c r="CW1463" s="28"/>
      <c r="CX1463" s="28"/>
      <c r="CY1463" s="28"/>
      <c r="DD1463" s="202"/>
      <c r="DF1463" s="28"/>
      <c r="DG1463" s="28"/>
      <c r="DH1463" s="28"/>
      <c r="DM1463" s="202"/>
      <c r="DO1463" s="28"/>
      <c r="DP1463" s="28"/>
      <c r="DQ1463" s="28"/>
      <c r="DV1463" s="202"/>
      <c r="DX1463" s="28"/>
      <c r="DY1463" s="28"/>
      <c r="DZ1463" s="28"/>
      <c r="EE1463" s="202"/>
      <c r="EG1463" s="28"/>
      <c r="EH1463" s="28"/>
      <c r="EI1463" s="28"/>
      <c r="EN1463" s="202"/>
      <c r="EP1463" s="28"/>
      <c r="EQ1463" s="28"/>
      <c r="ER1463" s="28"/>
      <c r="EW1463" s="202"/>
      <c r="EY1463" s="28"/>
      <c r="EZ1463" s="28"/>
      <c r="FA1463" s="28"/>
      <c r="FF1463" s="202"/>
      <c r="FH1463" s="28"/>
      <c r="FI1463" s="28"/>
      <c r="FJ1463" s="28"/>
      <c r="FO1463" s="202"/>
      <c r="FQ1463" s="28"/>
      <c r="FR1463" s="28"/>
      <c r="FS1463" s="28"/>
      <c r="FX1463" s="202"/>
      <c r="FZ1463" s="28"/>
      <c r="GA1463" s="28"/>
      <c r="GB1463" s="28"/>
      <c r="GG1463" s="202"/>
      <c r="GI1463" s="28"/>
      <c r="GJ1463" s="28"/>
      <c r="GK1463" s="28"/>
      <c r="GP1463" s="202"/>
      <c r="GR1463" s="28"/>
      <c r="GS1463" s="28"/>
      <c r="GT1463" s="28"/>
      <c r="GY1463" s="202"/>
      <c r="HA1463" s="28"/>
      <c r="HB1463" s="28"/>
      <c r="HC1463" s="28"/>
      <c r="HH1463" s="202"/>
      <c r="HJ1463" s="28"/>
      <c r="HK1463" s="28"/>
      <c r="HL1463" s="28"/>
      <c r="HQ1463" s="28"/>
      <c r="HR1463" s="28"/>
      <c r="HS1463" s="28"/>
      <c r="HT1463" s="28"/>
      <c r="HU1463" s="28"/>
      <c r="HV1463" s="28"/>
      <c r="HW1463" s="28"/>
      <c r="HX1463" s="28"/>
      <c r="HY1463" s="28"/>
      <c r="HZ1463" s="28"/>
      <c r="IA1463" s="28"/>
      <c r="IB1463" s="28"/>
      <c r="IC1463" s="28"/>
      <c r="ID1463" s="28"/>
      <c r="IE1463" s="28"/>
      <c r="IF1463" s="28"/>
      <c r="IG1463" s="28"/>
      <c r="IH1463" s="28"/>
      <c r="II1463" s="28"/>
      <c r="IJ1463" s="28"/>
      <c r="IK1463" s="28"/>
      <c r="IL1463" s="28"/>
      <c r="IM1463" s="28"/>
      <c r="IN1463" s="28"/>
      <c r="IO1463" s="28"/>
      <c r="IP1463" s="28"/>
      <c r="IQ1463" s="28"/>
      <c r="IR1463" s="28"/>
      <c r="IS1463" s="28"/>
      <c r="IT1463" s="28"/>
      <c r="IU1463" s="28"/>
      <c r="IV1463" s="28"/>
    </row>
    <row r="1464" spans="1:256" s="54" customFormat="1" ht="18">
      <c r="A1464" s="364" t="s">
        <v>2474</v>
      </c>
      <c r="B1464" s="28"/>
      <c r="C1464" s="292"/>
      <c r="D1464" s="365" t="s">
        <v>129</v>
      </c>
      <c r="E1464" s="54">
        <f t="shared" si="31"/>
        <v>0</v>
      </c>
      <c r="F1464" s="305">
        <f t="shared" si="32"/>
        <v>0</v>
      </c>
      <c r="H1464" s="28"/>
      <c r="I1464" s="28"/>
      <c r="J1464" s="28"/>
      <c r="K1464" s="28"/>
      <c r="L1464" s="28"/>
      <c r="M1464" s="28"/>
      <c r="N1464" s="28"/>
      <c r="R1464" s="202"/>
      <c r="T1464" s="28"/>
      <c r="U1464" s="28"/>
      <c r="V1464" s="28"/>
      <c r="AA1464" s="202"/>
      <c r="AC1464" s="28"/>
      <c r="AD1464" s="28"/>
      <c r="AE1464" s="28"/>
      <c r="AJ1464" s="202"/>
      <c r="AL1464" s="28"/>
      <c r="AM1464" s="28"/>
      <c r="AN1464" s="28"/>
      <c r="AS1464" s="202"/>
      <c r="AU1464" s="28"/>
      <c r="AV1464" s="28"/>
      <c r="AW1464" s="28"/>
      <c r="BB1464" s="202"/>
      <c r="BD1464" s="28"/>
      <c r="BE1464" s="28"/>
      <c r="BF1464" s="28"/>
      <c r="BK1464" s="202"/>
      <c r="BM1464" s="28"/>
      <c r="BN1464" s="28"/>
      <c r="BO1464" s="28"/>
      <c r="BT1464" s="202"/>
      <c r="BV1464" s="28"/>
      <c r="BW1464" s="28"/>
      <c r="BX1464" s="28"/>
      <c r="CC1464" s="202"/>
      <c r="CE1464" s="28"/>
      <c r="CF1464" s="28"/>
      <c r="CG1464" s="28"/>
      <c r="CL1464" s="202"/>
      <c r="CN1464" s="28"/>
      <c r="CO1464" s="28"/>
      <c r="CP1464" s="28"/>
      <c r="CU1464" s="202"/>
      <c r="CW1464" s="28"/>
      <c r="CX1464" s="28"/>
      <c r="CY1464" s="28"/>
      <c r="DD1464" s="202"/>
      <c r="DF1464" s="28"/>
      <c r="DG1464" s="28"/>
      <c r="DH1464" s="28"/>
      <c r="DM1464" s="202"/>
      <c r="DO1464" s="28"/>
      <c r="DP1464" s="28"/>
      <c r="DQ1464" s="28"/>
      <c r="DV1464" s="202"/>
      <c r="DX1464" s="28"/>
      <c r="DY1464" s="28"/>
      <c r="DZ1464" s="28"/>
      <c r="EE1464" s="202"/>
      <c r="EG1464" s="28"/>
      <c r="EH1464" s="28"/>
      <c r="EI1464" s="28"/>
      <c r="EN1464" s="202"/>
      <c r="EP1464" s="28"/>
      <c r="EQ1464" s="28"/>
      <c r="ER1464" s="28"/>
      <c r="EW1464" s="202"/>
      <c r="EY1464" s="28"/>
      <c r="EZ1464" s="28"/>
      <c r="FA1464" s="28"/>
      <c r="FF1464" s="202"/>
      <c r="FH1464" s="28"/>
      <c r="FI1464" s="28"/>
      <c r="FJ1464" s="28"/>
      <c r="FO1464" s="202"/>
      <c r="FQ1464" s="28"/>
      <c r="FR1464" s="28"/>
      <c r="FS1464" s="28"/>
      <c r="FX1464" s="202"/>
      <c r="FZ1464" s="28"/>
      <c r="GA1464" s="28"/>
      <c r="GB1464" s="28"/>
      <c r="GG1464" s="202"/>
      <c r="GI1464" s="28"/>
      <c r="GJ1464" s="28"/>
      <c r="GK1464" s="28"/>
      <c r="GP1464" s="202"/>
      <c r="GR1464" s="28"/>
      <c r="GS1464" s="28"/>
      <c r="GT1464" s="28"/>
      <c r="GY1464" s="202"/>
      <c r="HA1464" s="28"/>
      <c r="HB1464" s="28"/>
      <c r="HC1464" s="28"/>
      <c r="HH1464" s="202"/>
      <c r="HJ1464" s="28"/>
      <c r="HK1464" s="28"/>
      <c r="HL1464" s="28"/>
      <c r="HQ1464" s="28"/>
      <c r="HR1464" s="28"/>
      <c r="HS1464" s="28"/>
      <c r="HT1464" s="28"/>
      <c r="HU1464" s="28"/>
      <c r="HV1464" s="28"/>
      <c r="HW1464" s="28"/>
      <c r="HX1464" s="28"/>
      <c r="HY1464" s="28"/>
      <c r="HZ1464" s="28"/>
      <c r="IA1464" s="28"/>
      <c r="IB1464" s="28"/>
      <c r="IC1464" s="28"/>
      <c r="ID1464" s="28"/>
      <c r="IE1464" s="28"/>
      <c r="IF1464" s="28"/>
      <c r="IG1464" s="28"/>
      <c r="IH1464" s="28"/>
      <c r="II1464" s="28"/>
      <c r="IJ1464" s="28"/>
      <c r="IK1464" s="28"/>
      <c r="IL1464" s="28"/>
      <c r="IM1464" s="28"/>
      <c r="IN1464" s="28"/>
      <c r="IO1464" s="28"/>
      <c r="IP1464" s="28"/>
      <c r="IQ1464" s="28"/>
      <c r="IR1464" s="28"/>
      <c r="IS1464" s="28"/>
      <c r="IT1464" s="28"/>
      <c r="IU1464" s="28"/>
      <c r="IV1464" s="28"/>
    </row>
    <row r="1465" spans="1:256" s="54" customFormat="1" ht="18">
      <c r="A1465" s="364" t="s">
        <v>558</v>
      </c>
      <c r="B1465" s="28"/>
      <c r="C1465" s="292"/>
      <c r="D1465" s="365" t="s">
        <v>129</v>
      </c>
      <c r="E1465" s="54">
        <f t="shared" si="31"/>
        <v>7</v>
      </c>
      <c r="F1465" s="305">
        <f t="shared" si="32"/>
        <v>169</v>
      </c>
      <c r="G1465" s="54">
        <v>4</v>
      </c>
      <c r="H1465" s="28">
        <v>66</v>
      </c>
      <c r="I1465" s="28">
        <v>82</v>
      </c>
      <c r="J1465" s="28">
        <v>17</v>
      </c>
      <c r="K1465" s="28"/>
      <c r="L1465" s="28"/>
      <c r="M1465" s="28"/>
      <c r="N1465" s="28"/>
      <c r="R1465" s="202"/>
      <c r="T1465" s="28"/>
      <c r="U1465" s="28"/>
      <c r="V1465" s="28"/>
      <c r="AA1465" s="202"/>
      <c r="AC1465" s="28"/>
      <c r="AD1465" s="28"/>
      <c r="AE1465" s="28"/>
      <c r="AJ1465" s="202"/>
      <c r="AL1465" s="28"/>
      <c r="AM1465" s="28"/>
      <c r="AN1465" s="28"/>
      <c r="AS1465" s="202"/>
      <c r="AU1465" s="28"/>
      <c r="AV1465" s="28"/>
      <c r="AW1465" s="28"/>
      <c r="BB1465" s="202"/>
      <c r="BD1465" s="28"/>
      <c r="BE1465" s="28"/>
      <c r="BF1465" s="28"/>
      <c r="BK1465" s="202"/>
      <c r="BM1465" s="28"/>
      <c r="BN1465" s="28"/>
      <c r="BO1465" s="28"/>
      <c r="BT1465" s="202"/>
      <c r="BV1465" s="28"/>
      <c r="BW1465" s="28"/>
      <c r="BX1465" s="28"/>
      <c r="CC1465" s="202"/>
      <c r="CE1465" s="28"/>
      <c r="CF1465" s="28"/>
      <c r="CG1465" s="28"/>
      <c r="CL1465" s="202"/>
      <c r="CN1465" s="28"/>
      <c r="CO1465" s="28"/>
      <c r="CP1465" s="28"/>
      <c r="CU1465" s="202"/>
      <c r="CW1465" s="28"/>
      <c r="CX1465" s="28"/>
      <c r="CY1465" s="28"/>
      <c r="DD1465" s="202"/>
      <c r="DF1465" s="28"/>
      <c r="DG1465" s="28"/>
      <c r="DH1465" s="28"/>
      <c r="DM1465" s="202"/>
      <c r="DO1465" s="28"/>
      <c r="DP1465" s="28"/>
      <c r="DQ1465" s="28"/>
      <c r="DV1465" s="202"/>
      <c r="DX1465" s="28"/>
      <c r="DY1465" s="28"/>
      <c r="DZ1465" s="28"/>
      <c r="EE1465" s="202"/>
      <c r="EG1465" s="28"/>
      <c r="EH1465" s="28"/>
      <c r="EI1465" s="28"/>
      <c r="EN1465" s="202"/>
      <c r="EP1465" s="28"/>
      <c r="EQ1465" s="28"/>
      <c r="ER1465" s="28"/>
      <c r="EW1465" s="202"/>
      <c r="EY1465" s="28"/>
      <c r="EZ1465" s="28"/>
      <c r="FA1465" s="28"/>
      <c r="FF1465" s="202"/>
      <c r="FH1465" s="28"/>
      <c r="FI1465" s="28"/>
      <c r="FJ1465" s="28"/>
      <c r="FO1465" s="202"/>
      <c r="FQ1465" s="28"/>
      <c r="FR1465" s="28"/>
      <c r="FS1465" s="28"/>
      <c r="FX1465" s="202"/>
      <c r="FZ1465" s="28"/>
      <c r="GA1465" s="28"/>
      <c r="GB1465" s="28"/>
      <c r="GG1465" s="202"/>
      <c r="GI1465" s="28"/>
      <c r="GJ1465" s="28"/>
      <c r="GK1465" s="28"/>
      <c r="GP1465" s="202"/>
      <c r="GR1465" s="28"/>
      <c r="GS1465" s="28"/>
      <c r="GT1465" s="28"/>
      <c r="GY1465" s="202"/>
      <c r="HA1465" s="28"/>
      <c r="HB1465" s="28"/>
      <c r="HC1465" s="28"/>
      <c r="HH1465" s="202"/>
      <c r="HJ1465" s="28"/>
      <c r="HK1465" s="28"/>
      <c r="HL1465" s="28"/>
      <c r="HQ1465" s="28"/>
      <c r="HR1465" s="28"/>
      <c r="HS1465" s="28"/>
      <c r="HT1465" s="28"/>
      <c r="HU1465" s="28"/>
      <c r="HV1465" s="28"/>
      <c r="HW1465" s="28"/>
      <c r="HX1465" s="28"/>
      <c r="HY1465" s="28"/>
      <c r="HZ1465" s="28"/>
      <c r="IA1465" s="28"/>
      <c r="IB1465" s="28"/>
      <c r="IC1465" s="28"/>
      <c r="ID1465" s="28"/>
      <c r="IE1465" s="28"/>
      <c r="IF1465" s="28"/>
      <c r="IG1465" s="28"/>
      <c r="IH1465" s="28"/>
      <c r="II1465" s="28"/>
      <c r="IJ1465" s="28"/>
      <c r="IK1465" s="28"/>
      <c r="IL1465" s="28"/>
      <c r="IM1465" s="28"/>
      <c r="IN1465" s="28"/>
      <c r="IO1465" s="28"/>
      <c r="IP1465" s="28"/>
      <c r="IQ1465" s="28"/>
      <c r="IR1465" s="28"/>
      <c r="IS1465" s="28"/>
      <c r="IT1465" s="28"/>
      <c r="IU1465" s="28"/>
      <c r="IV1465" s="28"/>
    </row>
    <row r="1466" spans="1:256" s="54" customFormat="1" ht="18">
      <c r="A1466" s="364" t="s">
        <v>776</v>
      </c>
      <c r="B1466" s="28"/>
      <c r="C1466" s="292"/>
      <c r="D1466" s="365" t="s">
        <v>129</v>
      </c>
      <c r="E1466" s="54">
        <f t="shared" si="31"/>
        <v>1</v>
      </c>
      <c r="F1466" s="305">
        <f t="shared" si="32"/>
        <v>0</v>
      </c>
      <c r="H1466" s="28"/>
      <c r="I1466" s="28"/>
      <c r="J1466" s="28"/>
      <c r="K1466" s="28"/>
      <c r="L1466" s="28"/>
      <c r="M1466" s="28"/>
      <c r="N1466" s="28"/>
      <c r="R1466" s="202"/>
      <c r="T1466" s="28"/>
      <c r="U1466" s="28"/>
      <c r="V1466" s="28"/>
      <c r="AA1466" s="202"/>
      <c r="AC1466" s="28"/>
      <c r="AD1466" s="28"/>
      <c r="AE1466" s="28"/>
      <c r="AJ1466" s="202"/>
      <c r="AL1466" s="28"/>
      <c r="AM1466" s="28"/>
      <c r="AN1466" s="28"/>
      <c r="AS1466" s="202"/>
      <c r="AU1466" s="28"/>
      <c r="AV1466" s="28"/>
      <c r="AW1466" s="28"/>
      <c r="BB1466" s="202"/>
      <c r="BD1466" s="28"/>
      <c r="BE1466" s="28"/>
      <c r="BF1466" s="28"/>
      <c r="BK1466" s="202"/>
      <c r="BM1466" s="28"/>
      <c r="BN1466" s="28"/>
      <c r="BO1466" s="28"/>
      <c r="BT1466" s="202"/>
      <c r="BV1466" s="28"/>
      <c r="BW1466" s="28"/>
      <c r="BX1466" s="28"/>
      <c r="CC1466" s="202"/>
      <c r="CE1466" s="28"/>
      <c r="CF1466" s="28"/>
      <c r="CG1466" s="28"/>
      <c r="CL1466" s="202"/>
      <c r="CN1466" s="28"/>
      <c r="CO1466" s="28"/>
      <c r="CP1466" s="28"/>
      <c r="CU1466" s="202"/>
      <c r="CW1466" s="28"/>
      <c r="CX1466" s="28"/>
      <c r="CY1466" s="28"/>
      <c r="DD1466" s="202"/>
      <c r="DF1466" s="28"/>
      <c r="DG1466" s="28"/>
      <c r="DH1466" s="28"/>
      <c r="DM1466" s="202"/>
      <c r="DO1466" s="28"/>
      <c r="DP1466" s="28"/>
      <c r="DQ1466" s="28"/>
      <c r="DV1466" s="202"/>
      <c r="DX1466" s="28"/>
      <c r="DY1466" s="28"/>
      <c r="DZ1466" s="28"/>
      <c r="EE1466" s="202"/>
      <c r="EG1466" s="28"/>
      <c r="EH1466" s="28"/>
      <c r="EI1466" s="28"/>
      <c r="EN1466" s="202"/>
      <c r="EP1466" s="28"/>
      <c r="EQ1466" s="28"/>
      <c r="ER1466" s="28"/>
      <c r="EW1466" s="202"/>
      <c r="EY1466" s="28"/>
      <c r="EZ1466" s="28"/>
      <c r="FA1466" s="28"/>
      <c r="FF1466" s="202"/>
      <c r="FH1466" s="28"/>
      <c r="FI1466" s="28"/>
      <c r="FJ1466" s="28"/>
      <c r="FO1466" s="202"/>
      <c r="FQ1466" s="28"/>
      <c r="FR1466" s="28"/>
      <c r="FS1466" s="28"/>
      <c r="FX1466" s="202"/>
      <c r="FZ1466" s="28"/>
      <c r="GA1466" s="28"/>
      <c r="GB1466" s="28"/>
      <c r="GG1466" s="202"/>
      <c r="GI1466" s="28"/>
      <c r="GJ1466" s="28"/>
      <c r="GK1466" s="28"/>
      <c r="GP1466" s="202"/>
      <c r="GR1466" s="28"/>
      <c r="GS1466" s="28"/>
      <c r="GT1466" s="28"/>
      <c r="GY1466" s="202"/>
      <c r="HA1466" s="28"/>
      <c r="HB1466" s="28"/>
      <c r="HC1466" s="28"/>
      <c r="HH1466" s="202"/>
      <c r="HJ1466" s="28"/>
      <c r="HK1466" s="28"/>
      <c r="HL1466" s="28"/>
      <c r="HQ1466" s="28"/>
      <c r="HR1466" s="28"/>
      <c r="HS1466" s="28"/>
      <c r="HT1466" s="28"/>
      <c r="HU1466" s="28"/>
      <c r="HV1466" s="28"/>
      <c r="HW1466" s="28"/>
      <c r="HX1466" s="28"/>
      <c r="HY1466" s="28"/>
      <c r="HZ1466" s="28"/>
      <c r="IA1466" s="28"/>
      <c r="IB1466" s="28"/>
      <c r="IC1466" s="28"/>
      <c r="ID1466" s="28"/>
      <c r="IE1466" s="28"/>
      <c r="IF1466" s="28"/>
      <c r="IG1466" s="28"/>
      <c r="IH1466" s="28"/>
      <c r="II1466" s="28"/>
      <c r="IJ1466" s="28"/>
      <c r="IK1466" s="28"/>
      <c r="IL1466" s="28"/>
      <c r="IM1466" s="28"/>
      <c r="IN1466" s="28"/>
      <c r="IO1466" s="28"/>
      <c r="IP1466" s="28"/>
      <c r="IQ1466" s="28"/>
      <c r="IR1466" s="28"/>
      <c r="IS1466" s="28"/>
      <c r="IT1466" s="28"/>
      <c r="IU1466" s="28"/>
      <c r="IV1466" s="28"/>
    </row>
    <row r="1467" spans="1:256" s="54" customFormat="1" ht="18">
      <c r="A1467" s="364" t="s">
        <v>1423</v>
      </c>
      <c r="B1467" s="28"/>
      <c r="C1467" s="292"/>
      <c r="D1467" s="365" t="s">
        <v>129</v>
      </c>
      <c r="E1467" s="54">
        <f t="shared" si="31"/>
        <v>0</v>
      </c>
      <c r="F1467" s="305">
        <f t="shared" si="32"/>
        <v>52</v>
      </c>
      <c r="H1467" s="28">
        <v>9</v>
      </c>
      <c r="I1467" s="28">
        <v>33</v>
      </c>
      <c r="J1467" s="28"/>
      <c r="K1467" s="28">
        <v>10</v>
      </c>
      <c r="L1467" s="28"/>
      <c r="M1467" s="28"/>
      <c r="N1467" s="28"/>
      <c r="R1467" s="202"/>
      <c r="T1467" s="28"/>
      <c r="U1467" s="28"/>
      <c r="V1467" s="28"/>
      <c r="AA1467" s="202"/>
      <c r="AC1467" s="28"/>
      <c r="AD1467" s="28"/>
      <c r="AE1467" s="28"/>
      <c r="AJ1467" s="202"/>
      <c r="AL1467" s="28"/>
      <c r="AM1467" s="28"/>
      <c r="AN1467" s="28"/>
      <c r="AS1467" s="202"/>
      <c r="AU1467" s="28"/>
      <c r="AV1467" s="28"/>
      <c r="AW1467" s="28"/>
      <c r="BB1467" s="202"/>
      <c r="BD1467" s="28"/>
      <c r="BE1467" s="28"/>
      <c r="BF1467" s="28"/>
      <c r="BK1467" s="202"/>
      <c r="BM1467" s="28"/>
      <c r="BN1467" s="28"/>
      <c r="BO1467" s="28"/>
      <c r="BT1467" s="202"/>
      <c r="BV1467" s="28"/>
      <c r="BW1467" s="28"/>
      <c r="BX1467" s="28"/>
      <c r="CC1467" s="202"/>
      <c r="CE1467" s="28"/>
      <c r="CF1467" s="28"/>
      <c r="CG1467" s="28"/>
      <c r="CL1467" s="202"/>
      <c r="CN1467" s="28"/>
      <c r="CO1467" s="28"/>
      <c r="CP1467" s="28"/>
      <c r="CU1467" s="202"/>
      <c r="CW1467" s="28"/>
      <c r="CX1467" s="28"/>
      <c r="CY1467" s="28"/>
      <c r="DD1467" s="202"/>
      <c r="DF1467" s="28"/>
      <c r="DG1467" s="28"/>
      <c r="DH1467" s="28"/>
      <c r="DM1467" s="202"/>
      <c r="DO1467" s="28"/>
      <c r="DP1467" s="28"/>
      <c r="DQ1467" s="28"/>
      <c r="DV1467" s="202"/>
      <c r="DX1467" s="28"/>
      <c r="DY1467" s="28"/>
      <c r="DZ1467" s="28"/>
      <c r="EE1467" s="202"/>
      <c r="EG1467" s="28"/>
      <c r="EH1467" s="28"/>
      <c r="EI1467" s="28"/>
      <c r="EN1467" s="202"/>
      <c r="EP1467" s="28"/>
      <c r="EQ1467" s="28"/>
      <c r="ER1467" s="28"/>
      <c r="EW1467" s="202"/>
      <c r="EY1467" s="28"/>
      <c r="EZ1467" s="28"/>
      <c r="FA1467" s="28"/>
      <c r="FF1467" s="202"/>
      <c r="FH1467" s="28"/>
      <c r="FI1467" s="28"/>
      <c r="FJ1467" s="28"/>
      <c r="FO1467" s="202"/>
      <c r="FQ1467" s="28"/>
      <c r="FR1467" s="28"/>
      <c r="FS1467" s="28"/>
      <c r="FX1467" s="202"/>
      <c r="FZ1467" s="28"/>
      <c r="GA1467" s="28"/>
      <c r="GB1467" s="28"/>
      <c r="GG1467" s="202"/>
      <c r="GI1467" s="28"/>
      <c r="GJ1467" s="28"/>
      <c r="GK1467" s="28"/>
      <c r="GP1467" s="202"/>
      <c r="GR1467" s="28"/>
      <c r="GS1467" s="28"/>
      <c r="GT1467" s="28"/>
      <c r="GY1467" s="202"/>
      <c r="HA1467" s="28"/>
      <c r="HB1467" s="28"/>
      <c r="HC1467" s="28"/>
      <c r="HH1467" s="202"/>
      <c r="HJ1467" s="28"/>
      <c r="HK1467" s="28"/>
      <c r="HL1467" s="28"/>
      <c r="HQ1467" s="28"/>
      <c r="HR1467" s="28"/>
      <c r="HS1467" s="28"/>
      <c r="HT1467" s="28"/>
      <c r="HU1467" s="28"/>
      <c r="HV1467" s="28"/>
      <c r="HW1467" s="28"/>
      <c r="HX1467" s="28"/>
      <c r="HY1467" s="28"/>
      <c r="HZ1467" s="28"/>
      <c r="IA1467" s="28"/>
      <c r="IB1467" s="28"/>
      <c r="IC1467" s="28"/>
      <c r="ID1467" s="28"/>
      <c r="IE1467" s="28"/>
      <c r="IF1467" s="28"/>
      <c r="IG1467" s="28"/>
      <c r="IH1467" s="28"/>
      <c r="II1467" s="28"/>
      <c r="IJ1467" s="28"/>
      <c r="IK1467" s="28"/>
      <c r="IL1467" s="28"/>
      <c r="IM1467" s="28"/>
      <c r="IN1467" s="28"/>
      <c r="IO1467" s="28"/>
      <c r="IP1467" s="28"/>
      <c r="IQ1467" s="28"/>
      <c r="IR1467" s="28"/>
      <c r="IS1467" s="28"/>
      <c r="IT1467" s="28"/>
      <c r="IU1467" s="28"/>
      <c r="IV1467" s="28"/>
    </row>
    <row r="1468" spans="1:256" s="54" customFormat="1" ht="18">
      <c r="A1468" s="364" t="s">
        <v>662</v>
      </c>
      <c r="B1468" s="28"/>
      <c r="C1468" s="292"/>
      <c r="D1468" s="365" t="s">
        <v>129</v>
      </c>
      <c r="E1468" s="54">
        <f t="shared" si="31"/>
        <v>3</v>
      </c>
      <c r="F1468" s="305">
        <f t="shared" si="32"/>
        <v>0</v>
      </c>
      <c r="H1468" s="28"/>
      <c r="I1468" s="28"/>
      <c r="J1468" s="28"/>
      <c r="K1468" s="28"/>
      <c r="L1468" s="28"/>
      <c r="M1468" s="28"/>
      <c r="N1468" s="28"/>
      <c r="R1468" s="202"/>
      <c r="T1468" s="28"/>
      <c r="U1468" s="28"/>
      <c r="V1468" s="28"/>
      <c r="AA1468" s="202"/>
      <c r="AC1468" s="28"/>
      <c r="AD1468" s="28"/>
      <c r="AE1468" s="28"/>
      <c r="AJ1468" s="202"/>
      <c r="AL1468" s="28"/>
      <c r="AM1468" s="28"/>
      <c r="AN1468" s="28"/>
      <c r="AS1468" s="202"/>
      <c r="AU1468" s="28"/>
      <c r="AV1468" s="28"/>
      <c r="AW1468" s="28"/>
      <c r="BB1468" s="202"/>
      <c r="BD1468" s="28"/>
      <c r="BE1468" s="28"/>
      <c r="BF1468" s="28"/>
      <c r="BK1468" s="202"/>
      <c r="BM1468" s="28"/>
      <c r="BN1468" s="28"/>
      <c r="BO1468" s="28"/>
      <c r="BT1468" s="202"/>
      <c r="BV1468" s="28"/>
      <c r="BW1468" s="28"/>
      <c r="BX1468" s="28"/>
      <c r="CC1468" s="202"/>
      <c r="CE1468" s="28"/>
      <c r="CF1468" s="28"/>
      <c r="CG1468" s="28"/>
      <c r="CL1468" s="202"/>
      <c r="CN1468" s="28"/>
      <c r="CO1468" s="28"/>
      <c r="CP1468" s="28"/>
      <c r="CU1468" s="202"/>
      <c r="CW1468" s="28"/>
      <c r="CX1468" s="28"/>
      <c r="CY1468" s="28"/>
      <c r="DD1468" s="202"/>
      <c r="DF1468" s="28"/>
      <c r="DG1468" s="28"/>
      <c r="DH1468" s="28"/>
      <c r="DM1468" s="202"/>
      <c r="DO1468" s="28"/>
      <c r="DP1468" s="28"/>
      <c r="DQ1468" s="28"/>
      <c r="DV1468" s="202"/>
      <c r="DX1468" s="28"/>
      <c r="DY1468" s="28"/>
      <c r="DZ1468" s="28"/>
      <c r="EE1468" s="202"/>
      <c r="EG1468" s="28"/>
      <c r="EH1468" s="28"/>
      <c r="EI1468" s="28"/>
      <c r="EN1468" s="202"/>
      <c r="EP1468" s="28"/>
      <c r="EQ1468" s="28"/>
      <c r="ER1468" s="28"/>
      <c r="EW1468" s="202"/>
      <c r="EY1468" s="28"/>
      <c r="EZ1468" s="28"/>
      <c r="FA1468" s="28"/>
      <c r="FF1468" s="202"/>
      <c r="FH1468" s="28"/>
      <c r="FI1468" s="28"/>
      <c r="FJ1468" s="28"/>
      <c r="FO1468" s="202"/>
      <c r="FQ1468" s="28"/>
      <c r="FR1468" s="28"/>
      <c r="FS1468" s="28"/>
      <c r="FX1468" s="202"/>
      <c r="FZ1468" s="28"/>
      <c r="GA1468" s="28"/>
      <c r="GB1468" s="28"/>
      <c r="GG1468" s="202"/>
      <c r="GI1468" s="28"/>
      <c r="GJ1468" s="28"/>
      <c r="GK1468" s="28"/>
      <c r="GP1468" s="202"/>
      <c r="GR1468" s="28"/>
      <c r="GS1468" s="28"/>
      <c r="GT1468" s="28"/>
      <c r="GY1468" s="202"/>
      <c r="HA1468" s="28"/>
      <c r="HB1468" s="28"/>
      <c r="HC1468" s="28"/>
      <c r="HH1468" s="202"/>
      <c r="HJ1468" s="28"/>
      <c r="HK1468" s="28"/>
      <c r="HL1468" s="28"/>
      <c r="HQ1468" s="28"/>
      <c r="HR1468" s="28"/>
      <c r="HS1468" s="28"/>
      <c r="HT1468" s="28"/>
      <c r="HU1468" s="28"/>
      <c r="HV1468" s="28"/>
      <c r="HW1468" s="28"/>
      <c r="HX1468" s="28"/>
      <c r="HY1468" s="28"/>
      <c r="HZ1468" s="28"/>
      <c r="IA1468" s="28"/>
      <c r="IB1468" s="28"/>
      <c r="IC1468" s="28"/>
      <c r="ID1468" s="28"/>
      <c r="IE1468" s="28"/>
      <c r="IF1468" s="28"/>
      <c r="IG1468" s="28"/>
      <c r="IH1468" s="28"/>
      <c r="II1468" s="28"/>
      <c r="IJ1468" s="28"/>
      <c r="IK1468" s="28"/>
      <c r="IL1468" s="28"/>
      <c r="IM1468" s="28"/>
      <c r="IN1468" s="28"/>
      <c r="IO1468" s="28"/>
      <c r="IP1468" s="28"/>
      <c r="IQ1468" s="28"/>
      <c r="IR1468" s="28"/>
      <c r="IS1468" s="28"/>
      <c r="IT1468" s="28"/>
      <c r="IU1468" s="28"/>
      <c r="IV1468" s="28"/>
    </row>
    <row r="1469" spans="1:256" s="54" customFormat="1" ht="18">
      <c r="A1469" s="364" t="s">
        <v>2475</v>
      </c>
      <c r="B1469" s="28"/>
      <c r="C1469" s="292"/>
      <c r="D1469" s="365" t="s">
        <v>129</v>
      </c>
      <c r="E1469" s="54">
        <f t="shared" si="31"/>
        <v>0</v>
      </c>
      <c r="F1469" s="305">
        <f t="shared" si="32"/>
        <v>18</v>
      </c>
      <c r="H1469" s="28"/>
      <c r="I1469" s="28">
        <v>18</v>
      </c>
      <c r="J1469" s="28"/>
      <c r="K1469" s="28"/>
      <c r="L1469" s="28"/>
      <c r="M1469" s="28"/>
      <c r="N1469" s="28"/>
      <c r="R1469" s="202"/>
      <c r="T1469" s="28"/>
      <c r="U1469" s="28"/>
      <c r="V1469" s="28"/>
      <c r="AA1469" s="202"/>
      <c r="AC1469" s="28"/>
      <c r="AD1469" s="28"/>
      <c r="AE1469" s="28"/>
      <c r="AJ1469" s="202"/>
      <c r="AL1469" s="28"/>
      <c r="AM1469" s="28"/>
      <c r="AN1469" s="28"/>
      <c r="AS1469" s="202"/>
      <c r="AU1469" s="28"/>
      <c r="AV1469" s="28"/>
      <c r="AW1469" s="28"/>
      <c r="BB1469" s="202"/>
      <c r="BD1469" s="28"/>
      <c r="BE1469" s="28"/>
      <c r="BF1469" s="28"/>
      <c r="BK1469" s="202"/>
      <c r="BM1469" s="28"/>
      <c r="BN1469" s="28"/>
      <c r="BO1469" s="28"/>
      <c r="BT1469" s="202"/>
      <c r="BV1469" s="28"/>
      <c r="BW1469" s="28"/>
      <c r="BX1469" s="28"/>
      <c r="CC1469" s="202"/>
      <c r="CE1469" s="28"/>
      <c r="CF1469" s="28"/>
      <c r="CG1469" s="28"/>
      <c r="CL1469" s="202"/>
      <c r="CN1469" s="28"/>
      <c r="CO1469" s="28"/>
      <c r="CP1469" s="28"/>
      <c r="CU1469" s="202"/>
      <c r="CW1469" s="28"/>
      <c r="CX1469" s="28"/>
      <c r="CY1469" s="28"/>
      <c r="DD1469" s="202"/>
      <c r="DF1469" s="28"/>
      <c r="DG1469" s="28"/>
      <c r="DH1469" s="28"/>
      <c r="DM1469" s="202"/>
      <c r="DO1469" s="28"/>
      <c r="DP1469" s="28"/>
      <c r="DQ1469" s="28"/>
      <c r="DV1469" s="202"/>
      <c r="DX1469" s="28"/>
      <c r="DY1469" s="28"/>
      <c r="DZ1469" s="28"/>
      <c r="EE1469" s="202"/>
      <c r="EG1469" s="28"/>
      <c r="EH1469" s="28"/>
      <c r="EI1469" s="28"/>
      <c r="EN1469" s="202"/>
      <c r="EP1469" s="28"/>
      <c r="EQ1469" s="28"/>
      <c r="ER1469" s="28"/>
      <c r="EW1469" s="202"/>
      <c r="EY1469" s="28"/>
      <c r="EZ1469" s="28"/>
      <c r="FA1469" s="28"/>
      <c r="FF1469" s="202"/>
      <c r="FH1469" s="28"/>
      <c r="FI1469" s="28"/>
      <c r="FJ1469" s="28"/>
      <c r="FO1469" s="202"/>
      <c r="FQ1469" s="28"/>
      <c r="FR1469" s="28"/>
      <c r="FS1469" s="28"/>
      <c r="FX1469" s="202"/>
      <c r="FZ1469" s="28"/>
      <c r="GA1469" s="28"/>
      <c r="GB1469" s="28"/>
      <c r="GG1469" s="202"/>
      <c r="GI1469" s="28"/>
      <c r="GJ1469" s="28"/>
      <c r="GK1469" s="28"/>
      <c r="GP1469" s="202"/>
      <c r="GR1469" s="28"/>
      <c r="GS1469" s="28"/>
      <c r="GT1469" s="28"/>
      <c r="GY1469" s="202"/>
      <c r="HA1469" s="28"/>
      <c r="HB1469" s="28"/>
      <c r="HC1469" s="28"/>
      <c r="HH1469" s="202"/>
      <c r="HJ1469" s="28"/>
      <c r="HK1469" s="28"/>
      <c r="HL1469" s="28"/>
      <c r="HQ1469" s="28"/>
      <c r="HR1469" s="28"/>
      <c r="HS1469" s="28"/>
      <c r="HT1469" s="28"/>
      <c r="HU1469" s="28"/>
      <c r="HV1469" s="28"/>
      <c r="HW1469" s="28"/>
      <c r="HX1469" s="28"/>
      <c r="HY1469" s="28"/>
      <c r="HZ1469" s="28"/>
      <c r="IA1469" s="28"/>
      <c r="IB1469" s="28"/>
      <c r="IC1469" s="28"/>
      <c r="ID1469" s="28"/>
      <c r="IE1469" s="28"/>
      <c r="IF1469" s="28"/>
      <c r="IG1469" s="28"/>
      <c r="IH1469" s="28"/>
      <c r="II1469" s="28"/>
      <c r="IJ1469" s="28"/>
      <c r="IK1469" s="28"/>
      <c r="IL1469" s="28"/>
      <c r="IM1469" s="28"/>
      <c r="IN1469" s="28"/>
      <c r="IO1469" s="28"/>
      <c r="IP1469" s="28"/>
      <c r="IQ1469" s="28"/>
      <c r="IR1469" s="28"/>
      <c r="IS1469" s="28"/>
      <c r="IT1469" s="28"/>
      <c r="IU1469" s="28"/>
      <c r="IV1469" s="28"/>
    </row>
    <row r="1470" spans="1:256" s="54" customFormat="1" ht="18">
      <c r="A1470" s="364" t="s">
        <v>1403</v>
      </c>
      <c r="B1470" s="292"/>
      <c r="C1470" s="292"/>
      <c r="D1470" s="54" t="s">
        <v>131</v>
      </c>
      <c r="E1470" s="54">
        <f t="shared" si="31"/>
        <v>4</v>
      </c>
      <c r="F1470" s="305">
        <f t="shared" si="32"/>
        <v>1</v>
      </c>
      <c r="H1470" s="28"/>
      <c r="I1470" s="28"/>
      <c r="J1470" s="28">
        <v>1</v>
      </c>
      <c r="K1470" s="28"/>
      <c r="L1470" s="28"/>
      <c r="M1470" s="28"/>
      <c r="N1470" s="28"/>
      <c r="R1470" s="202"/>
      <c r="T1470" s="28"/>
      <c r="U1470" s="28"/>
      <c r="V1470" s="28"/>
      <c r="AA1470" s="202"/>
      <c r="AC1470" s="28"/>
      <c r="AD1470" s="28"/>
      <c r="AE1470" s="28"/>
      <c r="AJ1470" s="202"/>
      <c r="AL1470" s="28"/>
      <c r="AM1470" s="28"/>
      <c r="AN1470" s="28"/>
      <c r="AS1470" s="202"/>
      <c r="AU1470" s="28"/>
      <c r="AV1470" s="28"/>
      <c r="AW1470" s="28"/>
      <c r="BB1470" s="202"/>
      <c r="BD1470" s="28"/>
      <c r="BE1470" s="28"/>
      <c r="BF1470" s="28"/>
      <c r="BK1470" s="202"/>
      <c r="BM1470" s="28"/>
      <c r="BN1470" s="28"/>
      <c r="BO1470" s="28"/>
      <c r="BT1470" s="202"/>
      <c r="BV1470" s="28"/>
      <c r="BW1470" s="28"/>
      <c r="BX1470" s="28"/>
      <c r="CC1470" s="202"/>
      <c r="CE1470" s="28"/>
      <c r="CF1470" s="28"/>
      <c r="CG1470" s="28"/>
      <c r="CL1470" s="202"/>
      <c r="CN1470" s="28"/>
      <c r="CO1470" s="28"/>
      <c r="CP1470" s="28"/>
      <c r="CU1470" s="202"/>
      <c r="CW1470" s="28"/>
      <c r="CX1470" s="28"/>
      <c r="CY1470" s="28"/>
      <c r="DD1470" s="202"/>
      <c r="DF1470" s="28"/>
      <c r="DG1470" s="28"/>
      <c r="DH1470" s="28"/>
      <c r="DM1470" s="202"/>
      <c r="DO1470" s="28"/>
      <c r="DP1470" s="28"/>
      <c r="DQ1470" s="28"/>
      <c r="DV1470" s="202"/>
      <c r="DX1470" s="28"/>
      <c r="DY1470" s="28"/>
      <c r="DZ1470" s="28"/>
      <c r="EE1470" s="202"/>
      <c r="EG1470" s="28"/>
      <c r="EH1470" s="28"/>
      <c r="EI1470" s="28"/>
      <c r="EN1470" s="202"/>
      <c r="EP1470" s="28"/>
      <c r="EQ1470" s="28"/>
      <c r="ER1470" s="28"/>
      <c r="EW1470" s="202"/>
      <c r="EY1470" s="28"/>
      <c r="EZ1470" s="28"/>
      <c r="FA1470" s="28"/>
      <c r="FF1470" s="202"/>
      <c r="FH1470" s="28"/>
      <c r="FI1470" s="28"/>
      <c r="FJ1470" s="28"/>
      <c r="FO1470" s="202"/>
      <c r="FQ1470" s="28"/>
      <c r="FR1470" s="28"/>
      <c r="FS1470" s="28"/>
      <c r="FX1470" s="202"/>
      <c r="FZ1470" s="28"/>
      <c r="GA1470" s="28"/>
      <c r="GB1470" s="28"/>
      <c r="GG1470" s="202"/>
      <c r="GI1470" s="28"/>
      <c r="GJ1470" s="28"/>
      <c r="GK1470" s="28"/>
      <c r="GP1470" s="202"/>
      <c r="GR1470" s="28"/>
      <c r="GS1470" s="28"/>
      <c r="GT1470" s="28"/>
      <c r="GY1470" s="202"/>
      <c r="HA1470" s="28"/>
      <c r="HB1470" s="28"/>
      <c r="HC1470" s="28"/>
      <c r="HH1470" s="202"/>
      <c r="HJ1470" s="28"/>
      <c r="HK1470" s="28"/>
      <c r="HL1470" s="28"/>
      <c r="HQ1470" s="28"/>
      <c r="HR1470" s="28"/>
      <c r="HS1470" s="28"/>
      <c r="HT1470" s="28"/>
      <c r="HU1470" s="28"/>
      <c r="HV1470" s="28"/>
      <c r="HW1470" s="28"/>
      <c r="HX1470" s="28"/>
      <c r="HY1470" s="28"/>
      <c r="HZ1470" s="28"/>
      <c r="IA1470" s="28"/>
      <c r="IB1470" s="28"/>
      <c r="IC1470" s="28"/>
      <c r="ID1470" s="28"/>
      <c r="IE1470" s="28"/>
      <c r="IF1470" s="28"/>
      <c r="IG1470" s="28"/>
      <c r="IH1470" s="28"/>
      <c r="II1470" s="28"/>
      <c r="IJ1470" s="28"/>
      <c r="IK1470" s="28"/>
      <c r="IL1470" s="28"/>
      <c r="IM1470" s="28"/>
      <c r="IN1470" s="28"/>
      <c r="IO1470" s="28"/>
      <c r="IP1470" s="28"/>
      <c r="IQ1470" s="28"/>
      <c r="IR1470" s="28"/>
      <c r="IS1470" s="28"/>
      <c r="IT1470" s="28"/>
      <c r="IU1470" s="28"/>
      <c r="IV1470" s="28"/>
    </row>
    <row r="1471" spans="1:256" s="54" customFormat="1" ht="18">
      <c r="A1471" s="364" t="s">
        <v>568</v>
      </c>
      <c r="B1471" s="28"/>
      <c r="C1471" s="292"/>
      <c r="D1471" s="54" t="s">
        <v>134</v>
      </c>
      <c r="E1471" s="54">
        <f t="shared" si="31"/>
        <v>3</v>
      </c>
      <c r="F1471" s="305">
        <f t="shared" si="32"/>
        <v>197</v>
      </c>
      <c r="G1471" s="54">
        <v>2</v>
      </c>
      <c r="H1471" s="28">
        <v>75</v>
      </c>
      <c r="I1471" s="28">
        <v>109</v>
      </c>
      <c r="J1471" s="28">
        <v>5</v>
      </c>
      <c r="K1471" s="28">
        <v>6</v>
      </c>
      <c r="L1471" s="28"/>
      <c r="M1471" s="239"/>
      <c r="N1471" s="28"/>
      <c r="R1471" s="202"/>
      <c r="T1471" s="28"/>
      <c r="U1471" s="28"/>
      <c r="V1471" s="28"/>
      <c r="AA1471" s="202"/>
      <c r="AC1471" s="28"/>
      <c r="AD1471" s="28"/>
      <c r="AE1471" s="28"/>
      <c r="AJ1471" s="202"/>
      <c r="AL1471" s="28"/>
      <c r="AM1471" s="28"/>
      <c r="AN1471" s="28"/>
      <c r="AS1471" s="202"/>
      <c r="AU1471" s="28"/>
      <c r="AV1471" s="28"/>
      <c r="AW1471" s="28"/>
      <c r="BB1471" s="202"/>
      <c r="BD1471" s="28"/>
      <c r="BE1471" s="28"/>
      <c r="BF1471" s="28"/>
      <c r="BK1471" s="202"/>
      <c r="BM1471" s="28"/>
      <c r="BN1471" s="28"/>
      <c r="BO1471" s="28"/>
      <c r="BT1471" s="202"/>
      <c r="BV1471" s="28"/>
      <c r="BW1471" s="28"/>
      <c r="BX1471" s="28"/>
      <c r="CC1471" s="202"/>
      <c r="CE1471" s="28"/>
      <c r="CF1471" s="28"/>
      <c r="CG1471" s="28"/>
      <c r="CL1471" s="202"/>
      <c r="CN1471" s="28"/>
      <c r="CO1471" s="28"/>
      <c r="CP1471" s="28"/>
      <c r="CU1471" s="202"/>
      <c r="CW1471" s="28"/>
      <c r="CX1471" s="28"/>
      <c r="CY1471" s="28"/>
      <c r="DD1471" s="202"/>
      <c r="DF1471" s="28"/>
      <c r="DG1471" s="28"/>
      <c r="DH1471" s="28"/>
      <c r="DM1471" s="202"/>
      <c r="DO1471" s="28"/>
      <c r="DP1471" s="28"/>
      <c r="DQ1471" s="28"/>
      <c r="DV1471" s="202"/>
      <c r="DX1471" s="28"/>
      <c r="DY1471" s="28"/>
      <c r="DZ1471" s="28"/>
      <c r="EE1471" s="202"/>
      <c r="EG1471" s="28"/>
      <c r="EH1471" s="28"/>
      <c r="EI1471" s="28"/>
      <c r="EN1471" s="202"/>
      <c r="EP1471" s="28"/>
      <c r="EQ1471" s="28"/>
      <c r="ER1471" s="28"/>
      <c r="EW1471" s="202"/>
      <c r="EY1471" s="28"/>
      <c r="EZ1471" s="28"/>
      <c r="FA1471" s="28"/>
      <c r="FF1471" s="202"/>
      <c r="FH1471" s="28"/>
      <c r="FI1471" s="28"/>
      <c r="FJ1471" s="28"/>
      <c r="FO1471" s="202"/>
      <c r="FQ1471" s="28"/>
      <c r="FR1471" s="28"/>
      <c r="FS1471" s="28"/>
      <c r="FX1471" s="202"/>
      <c r="FZ1471" s="28"/>
      <c r="GA1471" s="28"/>
      <c r="GB1471" s="28"/>
      <c r="GG1471" s="202"/>
      <c r="GI1471" s="28"/>
      <c r="GJ1471" s="28"/>
      <c r="GK1471" s="28"/>
      <c r="GP1471" s="202"/>
      <c r="GR1471" s="28"/>
      <c r="GS1471" s="28"/>
      <c r="GT1471" s="28"/>
      <c r="GY1471" s="202"/>
      <c r="HA1471" s="28"/>
      <c r="HB1471" s="28"/>
      <c r="HC1471" s="28"/>
      <c r="HH1471" s="202"/>
      <c r="HJ1471" s="28"/>
      <c r="HK1471" s="28"/>
      <c r="HL1471" s="28"/>
      <c r="HQ1471" s="28"/>
      <c r="HR1471" s="28"/>
      <c r="HS1471" s="28"/>
      <c r="HT1471" s="28"/>
      <c r="HU1471" s="28"/>
      <c r="HV1471" s="28"/>
      <c r="HW1471" s="28"/>
      <c r="HX1471" s="28"/>
      <c r="HY1471" s="28"/>
      <c r="HZ1471" s="28"/>
      <c r="IA1471" s="28"/>
      <c r="IB1471" s="28"/>
      <c r="IC1471" s="28"/>
      <c r="ID1471" s="28"/>
      <c r="IE1471" s="28"/>
      <c r="IF1471" s="28"/>
      <c r="IG1471" s="28"/>
      <c r="IH1471" s="28"/>
      <c r="II1471" s="28"/>
      <c r="IJ1471" s="28"/>
      <c r="IK1471" s="28"/>
      <c r="IL1471" s="28"/>
      <c r="IM1471" s="28"/>
      <c r="IN1471" s="28"/>
      <c r="IO1471" s="28"/>
      <c r="IP1471" s="28"/>
      <c r="IQ1471" s="28"/>
      <c r="IR1471" s="28"/>
      <c r="IS1471" s="28"/>
      <c r="IT1471" s="28"/>
      <c r="IU1471" s="28"/>
      <c r="IV1471" s="28"/>
    </row>
    <row r="1472" spans="1:256" s="54" customFormat="1" ht="18">
      <c r="A1472" s="364" t="s">
        <v>2330</v>
      </c>
      <c r="B1472" s="28"/>
      <c r="C1472" s="292"/>
      <c r="D1472" s="365" t="s">
        <v>129</v>
      </c>
      <c r="E1472" s="54">
        <f t="shared" si="31"/>
        <v>1</v>
      </c>
      <c r="F1472" s="305">
        <f t="shared" si="32"/>
        <v>22</v>
      </c>
      <c r="H1472" s="28"/>
      <c r="I1472" s="28">
        <v>22</v>
      </c>
      <c r="J1472" s="28"/>
      <c r="K1472" s="28"/>
      <c r="L1472" s="28"/>
      <c r="M1472" s="28"/>
      <c r="N1472" s="28"/>
      <c r="R1472" s="202"/>
      <c r="T1472" s="28"/>
      <c r="U1472" s="28"/>
      <c r="V1472" s="28"/>
      <c r="AA1472" s="202"/>
      <c r="AC1472" s="28"/>
      <c r="AD1472" s="28"/>
      <c r="AE1472" s="28"/>
      <c r="AJ1472" s="202"/>
      <c r="AL1472" s="28"/>
      <c r="AM1472" s="28"/>
      <c r="AN1472" s="28"/>
      <c r="AS1472" s="202"/>
      <c r="AU1472" s="28"/>
      <c r="AV1472" s="28"/>
      <c r="AW1472" s="28"/>
      <c r="BB1472" s="202"/>
      <c r="BD1472" s="28"/>
      <c r="BE1472" s="28"/>
      <c r="BF1472" s="28"/>
      <c r="BK1472" s="202"/>
      <c r="BM1472" s="28"/>
      <c r="BN1472" s="28"/>
      <c r="BO1472" s="28"/>
      <c r="BT1472" s="202"/>
      <c r="BV1472" s="28"/>
      <c r="BW1472" s="28"/>
      <c r="BX1472" s="28"/>
      <c r="CC1472" s="202"/>
      <c r="CE1472" s="28"/>
      <c r="CF1472" s="28"/>
      <c r="CG1472" s="28"/>
      <c r="CL1472" s="202"/>
      <c r="CN1472" s="28"/>
      <c r="CO1472" s="28"/>
      <c r="CP1472" s="28"/>
      <c r="CU1472" s="202"/>
      <c r="CW1472" s="28"/>
      <c r="CX1472" s="28"/>
      <c r="CY1472" s="28"/>
      <c r="DD1472" s="202"/>
      <c r="DF1472" s="28"/>
      <c r="DG1472" s="28"/>
      <c r="DH1472" s="28"/>
      <c r="DM1472" s="202"/>
      <c r="DO1472" s="28"/>
      <c r="DP1472" s="28"/>
      <c r="DQ1472" s="28"/>
      <c r="DV1472" s="202"/>
      <c r="DX1472" s="28"/>
      <c r="DY1472" s="28"/>
      <c r="DZ1472" s="28"/>
      <c r="EE1472" s="202"/>
      <c r="EG1472" s="28"/>
      <c r="EH1472" s="28"/>
      <c r="EI1472" s="28"/>
      <c r="EN1472" s="202"/>
      <c r="EP1472" s="28"/>
      <c r="EQ1472" s="28"/>
      <c r="ER1472" s="28"/>
      <c r="EW1472" s="202"/>
      <c r="EY1472" s="28"/>
      <c r="EZ1472" s="28"/>
      <c r="FA1472" s="28"/>
      <c r="FF1472" s="202"/>
      <c r="FH1472" s="28"/>
      <c r="FI1472" s="28"/>
      <c r="FJ1472" s="28"/>
      <c r="FO1472" s="202"/>
      <c r="FQ1472" s="28"/>
      <c r="FR1472" s="28"/>
      <c r="FS1472" s="28"/>
      <c r="FX1472" s="202"/>
      <c r="FZ1472" s="28"/>
      <c r="GA1472" s="28"/>
      <c r="GB1472" s="28"/>
      <c r="GG1472" s="202"/>
      <c r="GI1472" s="28"/>
      <c r="GJ1472" s="28"/>
      <c r="GK1472" s="28"/>
      <c r="GP1472" s="202"/>
      <c r="GR1472" s="28"/>
      <c r="GS1472" s="28"/>
      <c r="GT1472" s="28"/>
      <c r="GY1472" s="202"/>
      <c r="HA1472" s="28"/>
      <c r="HB1472" s="28"/>
      <c r="HC1472" s="28"/>
      <c r="HH1472" s="202"/>
      <c r="HJ1472" s="28"/>
      <c r="HK1472" s="28"/>
      <c r="HL1472" s="28"/>
      <c r="HQ1472" s="28"/>
      <c r="HR1472" s="28"/>
      <c r="HS1472" s="28"/>
      <c r="HT1472" s="28"/>
      <c r="HU1472" s="28"/>
      <c r="HV1472" s="28"/>
      <c r="HW1472" s="28"/>
      <c r="HX1472" s="28"/>
      <c r="HY1472" s="28"/>
      <c r="HZ1472" s="28"/>
      <c r="IA1472" s="28"/>
      <c r="IB1472" s="28"/>
      <c r="IC1472" s="28"/>
      <c r="ID1472" s="28"/>
      <c r="IE1472" s="28"/>
      <c r="IF1472" s="28"/>
      <c r="IG1472" s="28"/>
      <c r="IH1472" s="28"/>
      <c r="II1472" s="28"/>
      <c r="IJ1472" s="28"/>
      <c r="IK1472" s="28"/>
      <c r="IL1472" s="28"/>
      <c r="IM1472" s="28"/>
      <c r="IN1472" s="28"/>
      <c r="IO1472" s="28"/>
      <c r="IP1472" s="28"/>
      <c r="IQ1472" s="28"/>
      <c r="IR1472" s="28"/>
      <c r="IS1472" s="28"/>
      <c r="IT1472" s="28"/>
      <c r="IU1472" s="28"/>
      <c r="IV1472" s="28"/>
    </row>
    <row r="1473" spans="1:256" s="54" customFormat="1" ht="18">
      <c r="A1473" s="364" t="s">
        <v>1348</v>
      </c>
      <c r="B1473" s="28"/>
      <c r="C1473" s="28"/>
      <c r="D1473" s="54" t="s">
        <v>130</v>
      </c>
      <c r="E1473" s="54">
        <f t="shared" si="31"/>
        <v>1</v>
      </c>
      <c r="F1473" s="305">
        <f t="shared" si="32"/>
        <v>28</v>
      </c>
      <c r="H1473" s="28">
        <v>27</v>
      </c>
      <c r="I1473" s="28"/>
      <c r="J1473" s="28">
        <v>1</v>
      </c>
      <c r="K1473" s="28"/>
      <c r="L1473" s="28"/>
      <c r="M1473" s="28"/>
      <c r="N1473" s="28"/>
      <c r="R1473" s="202"/>
      <c r="T1473" s="28"/>
      <c r="U1473" s="28"/>
      <c r="V1473" s="28"/>
      <c r="AA1473" s="202"/>
      <c r="AC1473" s="28"/>
      <c r="AD1473" s="28"/>
      <c r="AE1473" s="28"/>
      <c r="AJ1473" s="202"/>
      <c r="AL1473" s="28"/>
      <c r="AM1473" s="28"/>
      <c r="AN1473" s="28"/>
      <c r="AS1473" s="202"/>
      <c r="AU1473" s="28"/>
      <c r="AV1473" s="28"/>
      <c r="AW1473" s="28"/>
      <c r="BB1473" s="202"/>
      <c r="BD1473" s="28"/>
      <c r="BE1473" s="28"/>
      <c r="BF1473" s="28"/>
      <c r="BK1473" s="202"/>
      <c r="BM1473" s="28"/>
      <c r="BN1473" s="28"/>
      <c r="BO1473" s="28"/>
      <c r="BT1473" s="202"/>
      <c r="BV1473" s="28"/>
      <c r="BW1473" s="28"/>
      <c r="BX1473" s="28"/>
      <c r="CC1473" s="202"/>
      <c r="CE1473" s="28"/>
      <c r="CF1473" s="28"/>
      <c r="CG1473" s="28"/>
      <c r="CL1473" s="202"/>
      <c r="CN1473" s="28"/>
      <c r="CO1473" s="28"/>
      <c r="CP1473" s="28"/>
      <c r="CU1473" s="202"/>
      <c r="CW1473" s="28"/>
      <c r="CX1473" s="28"/>
      <c r="CY1473" s="28"/>
      <c r="DD1473" s="202"/>
      <c r="DF1473" s="28"/>
      <c r="DG1473" s="28"/>
      <c r="DH1473" s="28"/>
      <c r="DM1473" s="202"/>
      <c r="DO1473" s="28"/>
      <c r="DP1473" s="28"/>
      <c r="DQ1473" s="28"/>
      <c r="DV1473" s="202"/>
      <c r="DX1473" s="28"/>
      <c r="DY1473" s="28"/>
      <c r="DZ1473" s="28"/>
      <c r="EE1473" s="202"/>
      <c r="EG1473" s="28"/>
      <c r="EH1473" s="28"/>
      <c r="EI1473" s="28"/>
      <c r="EN1473" s="202"/>
      <c r="EP1473" s="28"/>
      <c r="EQ1473" s="28"/>
      <c r="ER1473" s="28"/>
      <c r="EW1473" s="202"/>
      <c r="EY1473" s="28"/>
      <c r="EZ1473" s="28"/>
      <c r="FA1473" s="28"/>
      <c r="FF1473" s="202"/>
      <c r="FH1473" s="28"/>
      <c r="FI1473" s="28"/>
      <c r="FJ1473" s="28"/>
      <c r="FO1473" s="202"/>
      <c r="FQ1473" s="28"/>
      <c r="FR1473" s="28"/>
      <c r="FS1473" s="28"/>
      <c r="FX1473" s="202"/>
      <c r="FZ1473" s="28"/>
      <c r="GA1473" s="28"/>
      <c r="GB1473" s="28"/>
      <c r="GG1473" s="202"/>
      <c r="GI1473" s="28"/>
      <c r="GJ1473" s="28"/>
      <c r="GK1473" s="28"/>
      <c r="GP1473" s="202"/>
      <c r="GR1473" s="28"/>
      <c r="GS1473" s="28"/>
      <c r="GT1473" s="28"/>
      <c r="GY1473" s="202"/>
      <c r="HA1473" s="28"/>
      <c r="HB1473" s="28"/>
      <c r="HC1473" s="28"/>
      <c r="HH1473" s="202"/>
      <c r="HJ1473" s="28"/>
      <c r="HK1473" s="28"/>
      <c r="HL1473" s="28"/>
      <c r="HQ1473" s="28"/>
      <c r="HR1473" s="28"/>
      <c r="HS1473" s="28"/>
      <c r="HT1473" s="28"/>
      <c r="HU1473" s="28"/>
      <c r="HV1473" s="28"/>
      <c r="HW1473" s="28"/>
      <c r="HX1473" s="28"/>
      <c r="HY1473" s="28"/>
      <c r="HZ1473" s="28"/>
      <c r="IA1473" s="28"/>
      <c r="IB1473" s="28"/>
      <c r="IC1473" s="28"/>
      <c r="ID1473" s="28"/>
      <c r="IE1473" s="28"/>
      <c r="IF1473" s="28"/>
      <c r="IG1473" s="28"/>
      <c r="IH1473" s="28"/>
      <c r="II1473" s="28"/>
      <c r="IJ1473" s="28"/>
      <c r="IK1473" s="28"/>
      <c r="IL1473" s="28"/>
      <c r="IM1473" s="28"/>
      <c r="IN1473" s="28"/>
      <c r="IO1473" s="28"/>
      <c r="IP1473" s="28"/>
      <c r="IQ1473" s="28"/>
      <c r="IR1473" s="28"/>
      <c r="IS1473" s="28"/>
      <c r="IT1473" s="28"/>
      <c r="IU1473" s="28"/>
      <c r="IV1473" s="28"/>
    </row>
    <row r="1474" spans="1:256" s="54" customFormat="1" ht="18">
      <c r="A1474" s="364" t="s">
        <v>961</v>
      </c>
      <c r="B1474" s="28"/>
      <c r="C1474" s="292"/>
      <c r="D1474" s="365" t="s">
        <v>129</v>
      </c>
      <c r="E1474" s="54">
        <f t="shared" si="31"/>
        <v>0</v>
      </c>
      <c r="F1474" s="305">
        <f t="shared" si="32"/>
        <v>43</v>
      </c>
      <c r="H1474" s="28"/>
      <c r="I1474" s="28">
        <v>5</v>
      </c>
      <c r="J1474" s="28">
        <v>33</v>
      </c>
      <c r="K1474" s="28">
        <v>5</v>
      </c>
      <c r="L1474" s="28"/>
      <c r="M1474" s="28"/>
      <c r="N1474" s="28"/>
      <c r="R1474" s="202"/>
      <c r="T1474" s="28"/>
      <c r="U1474" s="28"/>
      <c r="V1474" s="28"/>
      <c r="AA1474" s="202"/>
      <c r="AC1474" s="28"/>
      <c r="AD1474" s="28"/>
      <c r="AE1474" s="28"/>
      <c r="AJ1474" s="202"/>
      <c r="AL1474" s="28"/>
      <c r="AM1474" s="28"/>
      <c r="AN1474" s="28"/>
      <c r="AS1474" s="202"/>
      <c r="AU1474" s="28"/>
      <c r="AV1474" s="28"/>
      <c r="AW1474" s="28"/>
      <c r="BB1474" s="202"/>
      <c r="BD1474" s="28"/>
      <c r="BE1474" s="28"/>
      <c r="BF1474" s="28"/>
      <c r="BK1474" s="202"/>
      <c r="BM1474" s="28"/>
      <c r="BN1474" s="28"/>
      <c r="BO1474" s="28"/>
      <c r="BT1474" s="202"/>
      <c r="BV1474" s="28"/>
      <c r="BW1474" s="28"/>
      <c r="BX1474" s="28"/>
      <c r="CC1474" s="202"/>
      <c r="CE1474" s="28"/>
      <c r="CF1474" s="28"/>
      <c r="CG1474" s="28"/>
      <c r="CL1474" s="202"/>
      <c r="CN1474" s="28"/>
      <c r="CO1474" s="28"/>
      <c r="CP1474" s="28"/>
      <c r="CU1474" s="202"/>
      <c r="CW1474" s="28"/>
      <c r="CX1474" s="28"/>
      <c r="CY1474" s="28"/>
      <c r="DD1474" s="202"/>
      <c r="DF1474" s="28"/>
      <c r="DG1474" s="28"/>
      <c r="DH1474" s="28"/>
      <c r="DM1474" s="202"/>
      <c r="DO1474" s="28"/>
      <c r="DP1474" s="28"/>
      <c r="DQ1474" s="28"/>
      <c r="DV1474" s="202"/>
      <c r="DX1474" s="28"/>
      <c r="DY1474" s="28"/>
      <c r="DZ1474" s="28"/>
      <c r="EE1474" s="202"/>
      <c r="EG1474" s="28"/>
      <c r="EH1474" s="28"/>
      <c r="EI1474" s="28"/>
      <c r="EN1474" s="202"/>
      <c r="EP1474" s="28"/>
      <c r="EQ1474" s="28"/>
      <c r="ER1474" s="28"/>
      <c r="EW1474" s="202"/>
      <c r="EY1474" s="28"/>
      <c r="EZ1474" s="28"/>
      <c r="FA1474" s="28"/>
      <c r="FF1474" s="202"/>
      <c r="FH1474" s="28"/>
      <c r="FI1474" s="28"/>
      <c r="FJ1474" s="28"/>
      <c r="FO1474" s="202"/>
      <c r="FQ1474" s="28"/>
      <c r="FR1474" s="28"/>
      <c r="FS1474" s="28"/>
      <c r="FX1474" s="202"/>
      <c r="FZ1474" s="28"/>
      <c r="GA1474" s="28"/>
      <c r="GB1474" s="28"/>
      <c r="GG1474" s="202"/>
      <c r="GI1474" s="28"/>
      <c r="GJ1474" s="28"/>
      <c r="GK1474" s="28"/>
      <c r="GP1474" s="202"/>
      <c r="GR1474" s="28"/>
      <c r="GS1474" s="28"/>
      <c r="GT1474" s="28"/>
      <c r="GY1474" s="202"/>
      <c r="HA1474" s="28"/>
      <c r="HB1474" s="28"/>
      <c r="HC1474" s="28"/>
      <c r="HH1474" s="202"/>
      <c r="HJ1474" s="28"/>
      <c r="HK1474" s="28"/>
      <c r="HL1474" s="28"/>
      <c r="HQ1474" s="28"/>
      <c r="HR1474" s="28"/>
      <c r="HS1474" s="28"/>
      <c r="HT1474" s="28"/>
      <c r="HU1474" s="28"/>
      <c r="HV1474" s="28"/>
      <c r="HW1474" s="28"/>
      <c r="HX1474" s="28"/>
      <c r="HY1474" s="28"/>
      <c r="HZ1474" s="28"/>
      <c r="IA1474" s="28"/>
      <c r="IB1474" s="28"/>
      <c r="IC1474" s="28"/>
      <c r="ID1474" s="28"/>
      <c r="IE1474" s="28"/>
      <c r="IF1474" s="28"/>
      <c r="IG1474" s="28"/>
      <c r="IH1474" s="28"/>
      <c r="II1474" s="28"/>
      <c r="IJ1474" s="28"/>
      <c r="IK1474" s="28"/>
      <c r="IL1474" s="28"/>
      <c r="IM1474" s="28"/>
      <c r="IN1474" s="28"/>
      <c r="IO1474" s="28"/>
      <c r="IP1474" s="28"/>
      <c r="IQ1474" s="28"/>
      <c r="IR1474" s="28"/>
      <c r="IS1474" s="28"/>
      <c r="IT1474" s="28"/>
      <c r="IU1474" s="28"/>
      <c r="IV1474" s="28"/>
    </row>
    <row r="1475" spans="1:256" s="54" customFormat="1" ht="18">
      <c r="A1475" s="364" t="s">
        <v>440</v>
      </c>
      <c r="B1475" s="28"/>
      <c r="C1475" s="28"/>
      <c r="D1475" s="54" t="s">
        <v>134</v>
      </c>
      <c r="E1475" s="54">
        <f t="shared" si="31"/>
        <v>17</v>
      </c>
      <c r="F1475" s="305">
        <f t="shared" si="32"/>
        <v>187</v>
      </c>
      <c r="H1475" s="28">
        <v>55</v>
      </c>
      <c r="I1475" s="28">
        <v>64</v>
      </c>
      <c r="J1475" s="28">
        <v>68</v>
      </c>
      <c r="K1475" s="28"/>
      <c r="L1475" s="28"/>
      <c r="M1475" s="28"/>
      <c r="N1475" s="28"/>
      <c r="R1475" s="202"/>
      <c r="T1475" s="28"/>
      <c r="U1475" s="28"/>
      <c r="V1475" s="28"/>
      <c r="AA1475" s="202"/>
      <c r="AC1475" s="28"/>
      <c r="AD1475" s="28"/>
      <c r="AE1475" s="28"/>
      <c r="AJ1475" s="202"/>
      <c r="AL1475" s="28"/>
      <c r="AM1475" s="28"/>
      <c r="AN1475" s="28"/>
      <c r="AS1475" s="202"/>
      <c r="AU1475" s="28"/>
      <c r="AV1475" s="28"/>
      <c r="AW1475" s="28"/>
      <c r="BB1475" s="202"/>
      <c r="BD1475" s="28"/>
      <c r="BE1475" s="28"/>
      <c r="BF1475" s="28"/>
      <c r="BK1475" s="202"/>
      <c r="BM1475" s="28"/>
      <c r="BN1475" s="28"/>
      <c r="BO1475" s="28"/>
      <c r="BT1475" s="202"/>
      <c r="BV1475" s="28"/>
      <c r="BW1475" s="28"/>
      <c r="BX1475" s="28"/>
      <c r="CC1475" s="202"/>
      <c r="CE1475" s="28"/>
      <c r="CF1475" s="28"/>
      <c r="CG1475" s="28"/>
      <c r="CL1475" s="202"/>
      <c r="CN1475" s="28"/>
      <c r="CO1475" s="28"/>
      <c r="CP1475" s="28"/>
      <c r="CU1475" s="202"/>
      <c r="CW1475" s="28"/>
      <c r="CX1475" s="28"/>
      <c r="CY1475" s="28"/>
      <c r="DD1475" s="202"/>
      <c r="DF1475" s="28"/>
      <c r="DG1475" s="28"/>
      <c r="DH1475" s="28"/>
      <c r="DM1475" s="202"/>
      <c r="DO1475" s="28"/>
      <c r="DP1475" s="28"/>
      <c r="DQ1475" s="28"/>
      <c r="DV1475" s="202"/>
      <c r="DX1475" s="28"/>
      <c r="DY1475" s="28"/>
      <c r="DZ1475" s="28"/>
      <c r="EE1475" s="202"/>
      <c r="EG1475" s="28"/>
      <c r="EH1475" s="28"/>
      <c r="EI1475" s="28"/>
      <c r="EN1475" s="202"/>
      <c r="EP1475" s="28"/>
      <c r="EQ1475" s="28"/>
      <c r="ER1475" s="28"/>
      <c r="EW1475" s="202"/>
      <c r="EY1475" s="28"/>
      <c r="EZ1475" s="28"/>
      <c r="FA1475" s="28"/>
      <c r="FF1475" s="202"/>
      <c r="FH1475" s="28"/>
      <c r="FI1475" s="28"/>
      <c r="FJ1475" s="28"/>
      <c r="FO1475" s="202"/>
      <c r="FQ1475" s="28"/>
      <c r="FR1475" s="28"/>
      <c r="FS1475" s="28"/>
      <c r="FX1475" s="202"/>
      <c r="FZ1475" s="28"/>
      <c r="GA1475" s="28"/>
      <c r="GB1475" s="28"/>
      <c r="GG1475" s="202"/>
      <c r="GI1475" s="28"/>
      <c r="GJ1475" s="28"/>
      <c r="GK1475" s="28"/>
      <c r="GP1475" s="202"/>
      <c r="GR1475" s="28"/>
      <c r="GS1475" s="28"/>
      <c r="GT1475" s="28"/>
      <c r="GY1475" s="202"/>
      <c r="HA1475" s="28"/>
      <c r="HB1475" s="28"/>
      <c r="HC1475" s="28"/>
      <c r="HH1475" s="202"/>
      <c r="HJ1475" s="28"/>
      <c r="HK1475" s="28"/>
      <c r="HL1475" s="28"/>
      <c r="HQ1475" s="28"/>
      <c r="HR1475" s="28"/>
      <c r="HS1475" s="28"/>
      <c r="HT1475" s="28"/>
      <c r="HU1475" s="28"/>
      <c r="HV1475" s="28"/>
      <c r="HW1475" s="28"/>
      <c r="HX1475" s="28"/>
      <c r="HY1475" s="28"/>
      <c r="HZ1475" s="28"/>
      <c r="IA1475" s="28"/>
      <c r="IB1475" s="28"/>
      <c r="IC1475" s="28"/>
      <c r="ID1475" s="28"/>
      <c r="IE1475" s="28"/>
      <c r="IF1475" s="28"/>
      <c r="IG1475" s="28"/>
      <c r="IH1475" s="28"/>
      <c r="II1475" s="28"/>
      <c r="IJ1475" s="28"/>
      <c r="IK1475" s="28"/>
      <c r="IL1475" s="28"/>
      <c r="IM1475" s="28"/>
      <c r="IN1475" s="28"/>
      <c r="IO1475" s="28"/>
      <c r="IP1475" s="28"/>
      <c r="IQ1475" s="28"/>
      <c r="IR1475" s="28"/>
      <c r="IS1475" s="28"/>
      <c r="IT1475" s="28"/>
      <c r="IU1475" s="28"/>
      <c r="IV1475" s="28"/>
    </row>
    <row r="1476" spans="1:256" s="54" customFormat="1" ht="18">
      <c r="A1476" s="364" t="s">
        <v>692</v>
      </c>
      <c r="B1476" s="28"/>
      <c r="C1476" s="28"/>
      <c r="D1476" s="54" t="s">
        <v>135</v>
      </c>
      <c r="E1476" s="54">
        <f t="shared" si="31"/>
        <v>9</v>
      </c>
      <c r="F1476" s="305">
        <f t="shared" si="32"/>
        <v>71</v>
      </c>
      <c r="H1476" s="28">
        <v>11</v>
      </c>
      <c r="I1476" s="28">
        <v>52</v>
      </c>
      <c r="J1476" s="28">
        <v>8</v>
      </c>
      <c r="K1476" s="28"/>
      <c r="L1476" s="28"/>
      <c r="M1476" s="28"/>
      <c r="N1476" s="28"/>
      <c r="R1476" s="202"/>
      <c r="T1476" s="28"/>
      <c r="U1476" s="28"/>
      <c r="V1476" s="28"/>
      <c r="AA1476" s="202"/>
      <c r="AC1476" s="28"/>
      <c r="AD1476" s="28"/>
      <c r="AE1476" s="28"/>
      <c r="AJ1476" s="202"/>
      <c r="AL1476" s="28"/>
      <c r="AM1476" s="28"/>
      <c r="AN1476" s="28"/>
      <c r="AS1476" s="202"/>
      <c r="AU1476" s="28"/>
      <c r="AV1476" s="28"/>
      <c r="AW1476" s="28"/>
      <c r="BB1476" s="202"/>
      <c r="BD1476" s="28"/>
      <c r="BE1476" s="28"/>
      <c r="BF1476" s="28"/>
      <c r="BK1476" s="202"/>
      <c r="BM1476" s="28"/>
      <c r="BN1476" s="28"/>
      <c r="BO1476" s="28"/>
      <c r="BT1476" s="202"/>
      <c r="BV1476" s="28"/>
      <c r="BW1476" s="28"/>
      <c r="BX1476" s="28"/>
      <c r="CC1476" s="202"/>
      <c r="CE1476" s="28"/>
      <c r="CF1476" s="28"/>
      <c r="CG1476" s="28"/>
      <c r="CL1476" s="202"/>
      <c r="CN1476" s="28"/>
      <c r="CO1476" s="28"/>
      <c r="CP1476" s="28"/>
      <c r="CU1476" s="202"/>
      <c r="CW1476" s="28"/>
      <c r="CX1476" s="28"/>
      <c r="CY1476" s="28"/>
      <c r="DD1476" s="202"/>
      <c r="DF1476" s="28"/>
      <c r="DG1476" s="28"/>
      <c r="DH1476" s="28"/>
      <c r="DM1476" s="202"/>
      <c r="DO1476" s="28"/>
      <c r="DP1476" s="28"/>
      <c r="DQ1476" s="28"/>
      <c r="DV1476" s="202"/>
      <c r="DX1476" s="28"/>
      <c r="DY1476" s="28"/>
      <c r="DZ1476" s="28"/>
      <c r="EE1476" s="202"/>
      <c r="EG1476" s="28"/>
      <c r="EH1476" s="28"/>
      <c r="EI1476" s="28"/>
      <c r="EN1476" s="202"/>
      <c r="EP1476" s="28"/>
      <c r="EQ1476" s="28"/>
      <c r="ER1476" s="28"/>
      <c r="EW1476" s="202"/>
      <c r="EY1476" s="28"/>
      <c r="EZ1476" s="28"/>
      <c r="FA1476" s="28"/>
      <c r="FF1476" s="202"/>
      <c r="FH1476" s="28"/>
      <c r="FI1476" s="28"/>
      <c r="FJ1476" s="28"/>
      <c r="FO1476" s="202"/>
      <c r="FQ1476" s="28"/>
      <c r="FR1476" s="28"/>
      <c r="FS1476" s="28"/>
      <c r="FX1476" s="202"/>
      <c r="FZ1476" s="28"/>
      <c r="GA1476" s="28"/>
      <c r="GB1476" s="28"/>
      <c r="GG1476" s="202"/>
      <c r="GI1476" s="28"/>
      <c r="GJ1476" s="28"/>
      <c r="GK1476" s="28"/>
      <c r="GP1476" s="202"/>
      <c r="GR1476" s="28"/>
      <c r="GS1476" s="28"/>
      <c r="GT1476" s="28"/>
      <c r="GY1476" s="202"/>
      <c r="HA1476" s="28"/>
      <c r="HB1476" s="28"/>
      <c r="HC1476" s="28"/>
      <c r="HH1476" s="202"/>
      <c r="HJ1476" s="28"/>
      <c r="HK1476" s="28"/>
      <c r="HL1476" s="28"/>
      <c r="HQ1476" s="28"/>
      <c r="HR1476" s="28"/>
      <c r="HS1476" s="28"/>
      <c r="HT1476" s="28"/>
      <c r="HU1476" s="28"/>
      <c r="HV1476" s="28"/>
      <c r="HW1476" s="28"/>
      <c r="HX1476" s="28"/>
      <c r="HY1476" s="28"/>
      <c r="HZ1476" s="28"/>
      <c r="IA1476" s="28"/>
      <c r="IB1476" s="28"/>
      <c r="IC1476" s="28"/>
      <c r="ID1476" s="28"/>
      <c r="IE1476" s="28"/>
      <c r="IF1476" s="28"/>
      <c r="IG1476" s="28"/>
      <c r="IH1476" s="28"/>
      <c r="II1476" s="28"/>
      <c r="IJ1476" s="28"/>
      <c r="IK1476" s="28"/>
      <c r="IL1476" s="28"/>
      <c r="IM1476" s="28"/>
      <c r="IN1476" s="28"/>
      <c r="IO1476" s="28"/>
      <c r="IP1476" s="28"/>
      <c r="IQ1476" s="28"/>
      <c r="IR1476" s="28"/>
      <c r="IS1476" s="28"/>
      <c r="IT1476" s="28"/>
      <c r="IU1476" s="28"/>
      <c r="IV1476" s="28"/>
    </row>
    <row r="1477" spans="1:256" s="54" customFormat="1" ht="18">
      <c r="A1477" s="364" t="s">
        <v>2476</v>
      </c>
      <c r="B1477" s="28"/>
      <c r="C1477" s="292"/>
      <c r="D1477" s="365" t="s">
        <v>129</v>
      </c>
      <c r="E1477" s="54">
        <f t="shared" si="31"/>
        <v>0</v>
      </c>
      <c r="F1477" s="305">
        <f t="shared" si="32"/>
        <v>0</v>
      </c>
      <c r="H1477" s="28"/>
      <c r="I1477" s="28"/>
      <c r="J1477" s="28"/>
      <c r="K1477" s="28"/>
      <c r="L1477" s="28"/>
      <c r="M1477" s="28"/>
      <c r="N1477" s="28"/>
      <c r="R1477" s="202"/>
      <c r="T1477" s="28"/>
      <c r="U1477" s="28"/>
      <c r="V1477" s="28"/>
      <c r="AA1477" s="202"/>
      <c r="AC1477" s="28"/>
      <c r="AD1477" s="28"/>
      <c r="AE1477" s="28"/>
      <c r="AJ1477" s="202"/>
      <c r="AL1477" s="28"/>
      <c r="AM1477" s="28"/>
      <c r="AN1477" s="28"/>
      <c r="AS1477" s="202"/>
      <c r="AU1477" s="28"/>
      <c r="AV1477" s="28"/>
      <c r="AW1477" s="28"/>
      <c r="BB1477" s="202"/>
      <c r="BD1477" s="28"/>
      <c r="BE1477" s="28"/>
      <c r="BF1477" s="28"/>
      <c r="BK1477" s="202"/>
      <c r="BM1477" s="28"/>
      <c r="BN1477" s="28"/>
      <c r="BO1477" s="28"/>
      <c r="BT1477" s="202"/>
      <c r="BV1477" s="28"/>
      <c r="BW1477" s="28"/>
      <c r="BX1477" s="28"/>
      <c r="CC1477" s="202"/>
      <c r="CE1477" s="28"/>
      <c r="CF1477" s="28"/>
      <c r="CG1477" s="28"/>
      <c r="CL1477" s="202"/>
      <c r="CN1477" s="28"/>
      <c r="CO1477" s="28"/>
      <c r="CP1477" s="28"/>
      <c r="CU1477" s="202"/>
      <c r="CW1477" s="28"/>
      <c r="CX1477" s="28"/>
      <c r="CY1477" s="28"/>
      <c r="DD1477" s="202"/>
      <c r="DF1477" s="28"/>
      <c r="DG1477" s="28"/>
      <c r="DH1477" s="28"/>
      <c r="DM1477" s="202"/>
      <c r="DO1477" s="28"/>
      <c r="DP1477" s="28"/>
      <c r="DQ1477" s="28"/>
      <c r="DV1477" s="202"/>
      <c r="DX1477" s="28"/>
      <c r="DY1477" s="28"/>
      <c r="DZ1477" s="28"/>
      <c r="EE1477" s="202"/>
      <c r="EG1477" s="28"/>
      <c r="EH1477" s="28"/>
      <c r="EI1477" s="28"/>
      <c r="EN1477" s="202"/>
      <c r="EP1477" s="28"/>
      <c r="EQ1477" s="28"/>
      <c r="ER1477" s="28"/>
      <c r="EW1477" s="202"/>
      <c r="EY1477" s="28"/>
      <c r="EZ1477" s="28"/>
      <c r="FA1477" s="28"/>
      <c r="FF1477" s="202"/>
      <c r="FH1477" s="28"/>
      <c r="FI1477" s="28"/>
      <c r="FJ1477" s="28"/>
      <c r="FO1477" s="202"/>
      <c r="FQ1477" s="28"/>
      <c r="FR1477" s="28"/>
      <c r="FS1477" s="28"/>
      <c r="FX1477" s="202"/>
      <c r="FZ1477" s="28"/>
      <c r="GA1477" s="28"/>
      <c r="GB1477" s="28"/>
      <c r="GG1477" s="202"/>
      <c r="GI1477" s="28"/>
      <c r="GJ1477" s="28"/>
      <c r="GK1477" s="28"/>
      <c r="GP1477" s="202"/>
      <c r="GR1477" s="28"/>
      <c r="GS1477" s="28"/>
      <c r="GT1477" s="28"/>
      <c r="GY1477" s="202"/>
      <c r="HA1477" s="28"/>
      <c r="HB1477" s="28"/>
      <c r="HC1477" s="28"/>
      <c r="HH1477" s="202"/>
      <c r="HJ1477" s="28"/>
      <c r="HK1477" s="28"/>
      <c r="HL1477" s="28"/>
      <c r="HQ1477" s="28"/>
      <c r="HR1477" s="28"/>
      <c r="HS1477" s="28"/>
      <c r="HT1477" s="28"/>
      <c r="HU1477" s="28"/>
      <c r="HV1477" s="28"/>
      <c r="HW1477" s="28"/>
      <c r="HX1477" s="28"/>
      <c r="HY1477" s="28"/>
      <c r="HZ1477" s="28"/>
      <c r="IA1477" s="28"/>
      <c r="IB1477" s="28"/>
      <c r="IC1477" s="28"/>
      <c r="ID1477" s="28"/>
      <c r="IE1477" s="28"/>
      <c r="IF1477" s="28"/>
      <c r="IG1477" s="28"/>
      <c r="IH1477" s="28"/>
      <c r="II1477" s="28"/>
      <c r="IJ1477" s="28"/>
      <c r="IK1477" s="28"/>
      <c r="IL1477" s="28"/>
      <c r="IM1477" s="28"/>
      <c r="IN1477" s="28"/>
      <c r="IO1477" s="28"/>
      <c r="IP1477" s="28"/>
      <c r="IQ1477" s="28"/>
      <c r="IR1477" s="28"/>
      <c r="IS1477" s="28"/>
      <c r="IT1477" s="28"/>
      <c r="IU1477" s="28"/>
      <c r="IV1477" s="28"/>
    </row>
    <row r="1478" spans="1:256" s="54" customFormat="1" ht="18">
      <c r="A1478" s="364" t="s">
        <v>883</v>
      </c>
      <c r="B1478" s="28"/>
      <c r="C1478" s="292"/>
      <c r="D1478" s="365" t="s">
        <v>129</v>
      </c>
      <c r="E1478" s="54">
        <f t="shared" si="31"/>
        <v>0</v>
      </c>
      <c r="F1478" s="305">
        <f t="shared" si="32"/>
        <v>0</v>
      </c>
      <c r="H1478" s="28"/>
      <c r="I1478" s="28"/>
      <c r="J1478" s="28"/>
      <c r="K1478" s="28"/>
      <c r="L1478" s="28"/>
      <c r="M1478" s="28"/>
      <c r="N1478" s="28"/>
      <c r="R1478" s="202"/>
      <c r="T1478" s="28"/>
      <c r="U1478" s="28"/>
      <c r="V1478" s="28"/>
      <c r="AA1478" s="202"/>
      <c r="AC1478" s="28"/>
      <c r="AD1478" s="28"/>
      <c r="AE1478" s="28"/>
      <c r="AJ1478" s="202"/>
      <c r="AL1478" s="28"/>
      <c r="AM1478" s="28"/>
      <c r="AN1478" s="28"/>
      <c r="AS1478" s="202"/>
      <c r="AU1478" s="28"/>
      <c r="AV1478" s="28"/>
      <c r="AW1478" s="28"/>
      <c r="BB1478" s="202"/>
      <c r="BD1478" s="28"/>
      <c r="BE1478" s="28"/>
      <c r="BF1478" s="28"/>
      <c r="BK1478" s="202"/>
      <c r="BM1478" s="28"/>
      <c r="BN1478" s="28"/>
      <c r="BO1478" s="28"/>
      <c r="BT1478" s="202"/>
      <c r="BV1478" s="28"/>
      <c r="BW1478" s="28"/>
      <c r="BX1478" s="28"/>
      <c r="CC1478" s="202"/>
      <c r="CE1478" s="28"/>
      <c r="CF1478" s="28"/>
      <c r="CG1478" s="28"/>
      <c r="CL1478" s="202"/>
      <c r="CN1478" s="28"/>
      <c r="CO1478" s="28"/>
      <c r="CP1478" s="28"/>
      <c r="CU1478" s="202"/>
      <c r="CW1478" s="28"/>
      <c r="CX1478" s="28"/>
      <c r="CY1478" s="28"/>
      <c r="DD1478" s="202"/>
      <c r="DF1478" s="28"/>
      <c r="DG1478" s="28"/>
      <c r="DH1478" s="28"/>
      <c r="DM1478" s="202"/>
      <c r="DO1478" s="28"/>
      <c r="DP1478" s="28"/>
      <c r="DQ1478" s="28"/>
      <c r="DV1478" s="202"/>
      <c r="DX1478" s="28"/>
      <c r="DY1478" s="28"/>
      <c r="DZ1478" s="28"/>
      <c r="EE1478" s="202"/>
      <c r="EG1478" s="28"/>
      <c r="EH1478" s="28"/>
      <c r="EI1478" s="28"/>
      <c r="EN1478" s="202"/>
      <c r="EP1478" s="28"/>
      <c r="EQ1478" s="28"/>
      <c r="ER1478" s="28"/>
      <c r="EW1478" s="202"/>
      <c r="EY1478" s="28"/>
      <c r="EZ1478" s="28"/>
      <c r="FA1478" s="28"/>
      <c r="FF1478" s="202"/>
      <c r="FH1478" s="28"/>
      <c r="FI1478" s="28"/>
      <c r="FJ1478" s="28"/>
      <c r="FO1478" s="202"/>
      <c r="FQ1478" s="28"/>
      <c r="FR1478" s="28"/>
      <c r="FS1478" s="28"/>
      <c r="FX1478" s="202"/>
      <c r="FZ1478" s="28"/>
      <c r="GA1478" s="28"/>
      <c r="GB1478" s="28"/>
      <c r="GG1478" s="202"/>
      <c r="GI1478" s="28"/>
      <c r="GJ1478" s="28"/>
      <c r="GK1478" s="28"/>
      <c r="GP1478" s="202"/>
      <c r="GR1478" s="28"/>
      <c r="GS1478" s="28"/>
      <c r="GT1478" s="28"/>
      <c r="GY1478" s="202"/>
      <c r="HA1478" s="28"/>
      <c r="HB1478" s="28"/>
      <c r="HC1478" s="28"/>
      <c r="HH1478" s="202"/>
      <c r="HJ1478" s="28"/>
      <c r="HK1478" s="28"/>
      <c r="HL1478" s="28"/>
      <c r="HQ1478" s="28"/>
      <c r="HR1478" s="28"/>
      <c r="HS1478" s="28"/>
      <c r="HT1478" s="28"/>
      <c r="HU1478" s="28"/>
      <c r="HV1478" s="28"/>
      <c r="HW1478" s="28"/>
      <c r="HX1478" s="28"/>
      <c r="HY1478" s="28"/>
      <c r="HZ1478" s="28"/>
      <c r="IA1478" s="28"/>
      <c r="IB1478" s="28"/>
      <c r="IC1478" s="28"/>
      <c r="ID1478" s="28"/>
      <c r="IE1478" s="28"/>
      <c r="IF1478" s="28"/>
      <c r="IG1478" s="28"/>
      <c r="IH1478" s="28"/>
      <c r="II1478" s="28"/>
      <c r="IJ1478" s="28"/>
      <c r="IK1478" s="28"/>
      <c r="IL1478" s="28"/>
      <c r="IM1478" s="28"/>
      <c r="IN1478" s="28"/>
      <c r="IO1478" s="28"/>
      <c r="IP1478" s="28"/>
      <c r="IQ1478" s="28"/>
      <c r="IR1478" s="28"/>
      <c r="IS1478" s="28"/>
      <c r="IT1478" s="28"/>
      <c r="IU1478" s="28"/>
      <c r="IV1478" s="28"/>
    </row>
    <row r="1479" spans="1:256" s="54" customFormat="1" ht="18">
      <c r="A1479" s="364" t="s">
        <v>1465</v>
      </c>
      <c r="B1479" s="28"/>
      <c r="C1479" s="292"/>
      <c r="D1479" s="365" t="s">
        <v>129</v>
      </c>
      <c r="E1479" s="54">
        <f t="shared" si="31"/>
        <v>0</v>
      </c>
      <c r="F1479" s="305">
        <f t="shared" si="32"/>
        <v>0</v>
      </c>
      <c r="H1479" s="28"/>
      <c r="I1479" s="28"/>
      <c r="J1479" s="28"/>
      <c r="K1479" s="28"/>
      <c r="L1479" s="28"/>
      <c r="M1479" s="28"/>
      <c r="N1479" s="28"/>
      <c r="R1479" s="202"/>
      <c r="T1479" s="28"/>
      <c r="U1479" s="28"/>
      <c r="V1479" s="28"/>
      <c r="AA1479" s="202"/>
      <c r="AC1479" s="28"/>
      <c r="AD1479" s="28"/>
      <c r="AE1479" s="28"/>
      <c r="AJ1479" s="202"/>
      <c r="AL1479" s="28"/>
      <c r="AM1479" s="28"/>
      <c r="AN1479" s="28"/>
      <c r="AS1479" s="202"/>
      <c r="AU1479" s="28"/>
      <c r="AV1479" s="28"/>
      <c r="AW1479" s="28"/>
      <c r="BB1479" s="202"/>
      <c r="BD1479" s="28"/>
      <c r="BE1479" s="28"/>
      <c r="BF1479" s="28"/>
      <c r="BK1479" s="202"/>
      <c r="BM1479" s="28"/>
      <c r="BN1479" s="28"/>
      <c r="BO1479" s="28"/>
      <c r="BT1479" s="202"/>
      <c r="BV1479" s="28"/>
      <c r="BW1479" s="28"/>
      <c r="BX1479" s="28"/>
      <c r="CC1479" s="202"/>
      <c r="CE1479" s="28"/>
      <c r="CF1479" s="28"/>
      <c r="CG1479" s="28"/>
      <c r="CL1479" s="202"/>
      <c r="CN1479" s="28"/>
      <c r="CO1479" s="28"/>
      <c r="CP1479" s="28"/>
      <c r="CU1479" s="202"/>
      <c r="CW1479" s="28"/>
      <c r="CX1479" s="28"/>
      <c r="CY1479" s="28"/>
      <c r="DD1479" s="202"/>
      <c r="DF1479" s="28"/>
      <c r="DG1479" s="28"/>
      <c r="DH1479" s="28"/>
      <c r="DM1479" s="202"/>
      <c r="DO1479" s="28"/>
      <c r="DP1479" s="28"/>
      <c r="DQ1479" s="28"/>
      <c r="DV1479" s="202"/>
      <c r="DX1479" s="28"/>
      <c r="DY1479" s="28"/>
      <c r="DZ1479" s="28"/>
      <c r="EE1479" s="202"/>
      <c r="EG1479" s="28"/>
      <c r="EH1479" s="28"/>
      <c r="EI1479" s="28"/>
      <c r="EN1479" s="202"/>
      <c r="EP1479" s="28"/>
      <c r="EQ1479" s="28"/>
      <c r="ER1479" s="28"/>
      <c r="EW1479" s="202"/>
      <c r="EY1479" s="28"/>
      <c r="EZ1479" s="28"/>
      <c r="FA1479" s="28"/>
      <c r="FF1479" s="202"/>
      <c r="FH1479" s="28"/>
      <c r="FI1479" s="28"/>
      <c r="FJ1479" s="28"/>
      <c r="FO1479" s="202"/>
      <c r="FQ1479" s="28"/>
      <c r="FR1479" s="28"/>
      <c r="FS1479" s="28"/>
      <c r="FX1479" s="202"/>
      <c r="FZ1479" s="28"/>
      <c r="GA1479" s="28"/>
      <c r="GB1479" s="28"/>
      <c r="GG1479" s="202"/>
      <c r="GI1479" s="28"/>
      <c r="GJ1479" s="28"/>
      <c r="GK1479" s="28"/>
      <c r="GP1479" s="202"/>
      <c r="GR1479" s="28"/>
      <c r="GS1479" s="28"/>
      <c r="GT1479" s="28"/>
      <c r="GY1479" s="202"/>
      <c r="HA1479" s="28"/>
      <c r="HB1479" s="28"/>
      <c r="HC1479" s="28"/>
      <c r="HH1479" s="202"/>
      <c r="HJ1479" s="28"/>
      <c r="HK1479" s="28"/>
      <c r="HL1479" s="28"/>
      <c r="HQ1479" s="28"/>
      <c r="HR1479" s="28"/>
      <c r="HS1479" s="28"/>
      <c r="HT1479" s="28"/>
      <c r="HU1479" s="28"/>
      <c r="HV1479" s="28"/>
      <c r="HW1479" s="28"/>
      <c r="HX1479" s="28"/>
      <c r="HY1479" s="28"/>
      <c r="HZ1479" s="28"/>
      <c r="IA1479" s="28"/>
      <c r="IB1479" s="28"/>
      <c r="IC1479" s="28"/>
      <c r="ID1479" s="28"/>
      <c r="IE1479" s="28"/>
      <c r="IF1479" s="28"/>
      <c r="IG1479" s="28"/>
      <c r="IH1479" s="28"/>
      <c r="II1479" s="28"/>
      <c r="IJ1479" s="28"/>
      <c r="IK1479" s="28"/>
      <c r="IL1479" s="28"/>
      <c r="IM1479" s="28"/>
      <c r="IN1479" s="28"/>
      <c r="IO1479" s="28"/>
      <c r="IP1479" s="28"/>
      <c r="IQ1479" s="28"/>
      <c r="IR1479" s="28"/>
      <c r="IS1479" s="28"/>
      <c r="IT1479" s="28"/>
      <c r="IU1479" s="28"/>
      <c r="IV1479" s="28"/>
    </row>
    <row r="1480" spans="1:256" s="54" customFormat="1" ht="18">
      <c r="A1480" s="364" t="s">
        <v>1076</v>
      </c>
      <c r="B1480" s="28"/>
      <c r="C1480" s="292"/>
      <c r="D1480" s="365" t="s">
        <v>129</v>
      </c>
      <c r="E1480" s="54">
        <f t="shared" si="31"/>
        <v>0</v>
      </c>
      <c r="F1480" s="305">
        <f t="shared" si="32"/>
        <v>35</v>
      </c>
      <c r="H1480" s="28"/>
      <c r="I1480" s="28">
        <v>35</v>
      </c>
      <c r="J1480" s="28"/>
      <c r="K1480" s="28"/>
      <c r="L1480" s="28"/>
      <c r="M1480" s="28"/>
      <c r="N1480" s="28"/>
      <c r="R1480" s="202"/>
      <c r="T1480" s="28"/>
      <c r="U1480" s="28"/>
      <c r="V1480" s="28"/>
      <c r="AA1480" s="202"/>
      <c r="AC1480" s="28"/>
      <c r="AD1480" s="28"/>
      <c r="AE1480" s="28"/>
      <c r="AJ1480" s="202"/>
      <c r="AL1480" s="28"/>
      <c r="AM1480" s="28"/>
      <c r="AN1480" s="28"/>
      <c r="AS1480" s="202"/>
      <c r="AU1480" s="28"/>
      <c r="AV1480" s="28"/>
      <c r="AW1480" s="28"/>
      <c r="BB1480" s="202"/>
      <c r="BD1480" s="28"/>
      <c r="BE1480" s="28"/>
      <c r="BF1480" s="28"/>
      <c r="BK1480" s="202"/>
      <c r="BM1480" s="28"/>
      <c r="BN1480" s="28"/>
      <c r="BO1480" s="28"/>
      <c r="BT1480" s="202"/>
      <c r="BV1480" s="28"/>
      <c r="BW1480" s="28"/>
      <c r="BX1480" s="28"/>
      <c r="CC1480" s="202"/>
      <c r="CE1480" s="28"/>
      <c r="CF1480" s="28"/>
      <c r="CG1480" s="28"/>
      <c r="CL1480" s="202"/>
      <c r="CN1480" s="28"/>
      <c r="CO1480" s="28"/>
      <c r="CP1480" s="28"/>
      <c r="CU1480" s="202"/>
      <c r="CW1480" s="28"/>
      <c r="CX1480" s="28"/>
      <c r="CY1480" s="28"/>
      <c r="DD1480" s="202"/>
      <c r="DF1480" s="28"/>
      <c r="DG1480" s="28"/>
      <c r="DH1480" s="28"/>
      <c r="DM1480" s="202"/>
      <c r="DO1480" s="28"/>
      <c r="DP1480" s="28"/>
      <c r="DQ1480" s="28"/>
      <c r="DV1480" s="202"/>
      <c r="DX1480" s="28"/>
      <c r="DY1480" s="28"/>
      <c r="DZ1480" s="28"/>
      <c r="EE1480" s="202"/>
      <c r="EG1480" s="28"/>
      <c r="EH1480" s="28"/>
      <c r="EI1480" s="28"/>
      <c r="EN1480" s="202"/>
      <c r="EP1480" s="28"/>
      <c r="EQ1480" s="28"/>
      <c r="ER1480" s="28"/>
      <c r="EW1480" s="202"/>
      <c r="EY1480" s="28"/>
      <c r="EZ1480" s="28"/>
      <c r="FA1480" s="28"/>
      <c r="FF1480" s="202"/>
      <c r="FH1480" s="28"/>
      <c r="FI1480" s="28"/>
      <c r="FJ1480" s="28"/>
      <c r="FO1480" s="202"/>
      <c r="FQ1480" s="28"/>
      <c r="FR1480" s="28"/>
      <c r="FS1480" s="28"/>
      <c r="FX1480" s="202"/>
      <c r="FZ1480" s="28"/>
      <c r="GA1480" s="28"/>
      <c r="GB1480" s="28"/>
      <c r="GG1480" s="202"/>
      <c r="GI1480" s="28"/>
      <c r="GJ1480" s="28"/>
      <c r="GK1480" s="28"/>
      <c r="GP1480" s="202"/>
      <c r="GR1480" s="28"/>
      <c r="GS1480" s="28"/>
      <c r="GT1480" s="28"/>
      <c r="GY1480" s="202"/>
      <c r="HA1480" s="28"/>
      <c r="HB1480" s="28"/>
      <c r="HC1480" s="28"/>
      <c r="HH1480" s="202"/>
      <c r="HJ1480" s="28"/>
      <c r="HK1480" s="28"/>
      <c r="HL1480" s="28"/>
      <c r="HQ1480" s="28"/>
      <c r="HR1480" s="28"/>
      <c r="HS1480" s="28"/>
      <c r="HT1480" s="28"/>
      <c r="HU1480" s="28"/>
      <c r="HV1480" s="28"/>
      <c r="HW1480" s="28"/>
      <c r="HX1480" s="28"/>
      <c r="HY1480" s="28"/>
      <c r="HZ1480" s="28"/>
      <c r="IA1480" s="28"/>
      <c r="IB1480" s="28"/>
      <c r="IC1480" s="28"/>
      <c r="ID1480" s="28"/>
      <c r="IE1480" s="28"/>
      <c r="IF1480" s="28"/>
      <c r="IG1480" s="28"/>
      <c r="IH1480" s="28"/>
      <c r="II1480" s="28"/>
      <c r="IJ1480" s="28"/>
      <c r="IK1480" s="28"/>
      <c r="IL1480" s="28"/>
      <c r="IM1480" s="28"/>
      <c r="IN1480" s="28"/>
      <c r="IO1480" s="28"/>
      <c r="IP1480" s="28"/>
      <c r="IQ1480" s="28"/>
      <c r="IR1480" s="28"/>
      <c r="IS1480" s="28"/>
      <c r="IT1480" s="28"/>
      <c r="IU1480" s="28"/>
      <c r="IV1480" s="28"/>
    </row>
    <row r="1481" spans="1:256" s="54" customFormat="1" ht="18">
      <c r="A1481" s="364" t="s">
        <v>2299</v>
      </c>
      <c r="B1481" s="292"/>
      <c r="C1481" s="292"/>
      <c r="D1481" s="54" t="s">
        <v>132</v>
      </c>
      <c r="E1481" s="54">
        <f t="shared" si="31"/>
        <v>2</v>
      </c>
      <c r="F1481" s="305">
        <f t="shared" si="32"/>
        <v>37</v>
      </c>
      <c r="H1481" s="28">
        <v>37</v>
      </c>
      <c r="I1481" s="28"/>
      <c r="J1481" s="28"/>
      <c r="K1481" s="28"/>
      <c r="L1481" s="28"/>
      <c r="M1481" s="28"/>
      <c r="N1481" s="28"/>
      <c r="R1481" s="202"/>
      <c r="T1481" s="28"/>
      <c r="U1481" s="28"/>
      <c r="V1481" s="28"/>
      <c r="AA1481" s="202"/>
      <c r="AC1481" s="28"/>
      <c r="AD1481" s="28"/>
      <c r="AE1481" s="28"/>
      <c r="AJ1481" s="202"/>
      <c r="AL1481" s="28"/>
      <c r="AM1481" s="28"/>
      <c r="AN1481" s="28"/>
      <c r="AS1481" s="202"/>
      <c r="AU1481" s="28"/>
      <c r="AV1481" s="28"/>
      <c r="AW1481" s="28"/>
      <c r="BB1481" s="202"/>
      <c r="BD1481" s="28"/>
      <c r="BE1481" s="28"/>
      <c r="BF1481" s="28"/>
      <c r="BK1481" s="202"/>
      <c r="BM1481" s="28"/>
      <c r="BN1481" s="28"/>
      <c r="BO1481" s="28"/>
      <c r="BT1481" s="202"/>
      <c r="BV1481" s="28"/>
      <c r="BW1481" s="28"/>
      <c r="BX1481" s="28"/>
      <c r="CC1481" s="202"/>
      <c r="CE1481" s="28"/>
      <c r="CF1481" s="28"/>
      <c r="CG1481" s="28"/>
      <c r="CL1481" s="202"/>
      <c r="CN1481" s="28"/>
      <c r="CO1481" s="28"/>
      <c r="CP1481" s="28"/>
      <c r="CU1481" s="202"/>
      <c r="CW1481" s="28"/>
      <c r="CX1481" s="28"/>
      <c r="CY1481" s="28"/>
      <c r="DD1481" s="202"/>
      <c r="DF1481" s="28"/>
      <c r="DG1481" s="28"/>
      <c r="DH1481" s="28"/>
      <c r="DM1481" s="202"/>
      <c r="DO1481" s="28"/>
      <c r="DP1481" s="28"/>
      <c r="DQ1481" s="28"/>
      <c r="DV1481" s="202"/>
      <c r="DX1481" s="28"/>
      <c r="DY1481" s="28"/>
      <c r="DZ1481" s="28"/>
      <c r="EE1481" s="202"/>
      <c r="EG1481" s="28"/>
      <c r="EH1481" s="28"/>
      <c r="EI1481" s="28"/>
      <c r="EN1481" s="202"/>
      <c r="EP1481" s="28"/>
      <c r="EQ1481" s="28"/>
      <c r="ER1481" s="28"/>
      <c r="EW1481" s="202"/>
      <c r="EY1481" s="28"/>
      <c r="EZ1481" s="28"/>
      <c r="FA1481" s="28"/>
      <c r="FF1481" s="202"/>
      <c r="FH1481" s="28"/>
      <c r="FI1481" s="28"/>
      <c r="FJ1481" s="28"/>
      <c r="FO1481" s="202"/>
      <c r="FQ1481" s="28"/>
      <c r="FR1481" s="28"/>
      <c r="FS1481" s="28"/>
      <c r="FX1481" s="202"/>
      <c r="FZ1481" s="28"/>
      <c r="GA1481" s="28"/>
      <c r="GB1481" s="28"/>
      <c r="GG1481" s="202"/>
      <c r="GI1481" s="28"/>
      <c r="GJ1481" s="28"/>
      <c r="GK1481" s="28"/>
      <c r="GP1481" s="202"/>
      <c r="GR1481" s="28"/>
      <c r="GS1481" s="28"/>
      <c r="GT1481" s="28"/>
      <c r="GY1481" s="202"/>
      <c r="HA1481" s="28"/>
      <c r="HB1481" s="28"/>
      <c r="HC1481" s="28"/>
      <c r="HH1481" s="202"/>
      <c r="HJ1481" s="28"/>
      <c r="HK1481" s="28"/>
      <c r="HL1481" s="28"/>
      <c r="HQ1481" s="28"/>
      <c r="HR1481" s="28"/>
      <c r="HS1481" s="28"/>
      <c r="HT1481" s="28"/>
      <c r="HU1481" s="28"/>
      <c r="HV1481" s="28"/>
      <c r="HW1481" s="28"/>
      <c r="HX1481" s="28"/>
      <c r="HY1481" s="28"/>
      <c r="HZ1481" s="28"/>
      <c r="IA1481" s="28"/>
      <c r="IB1481" s="28"/>
      <c r="IC1481" s="28"/>
      <c r="ID1481" s="28"/>
      <c r="IE1481" s="28"/>
      <c r="IF1481" s="28"/>
      <c r="IG1481" s="28"/>
      <c r="IH1481" s="28"/>
      <c r="II1481" s="28"/>
      <c r="IJ1481" s="28"/>
      <c r="IK1481" s="28"/>
      <c r="IL1481" s="28"/>
      <c r="IM1481" s="28"/>
      <c r="IN1481" s="28"/>
      <c r="IO1481" s="28"/>
      <c r="IP1481" s="28"/>
      <c r="IQ1481" s="28"/>
      <c r="IR1481" s="28"/>
      <c r="IS1481" s="28"/>
      <c r="IT1481" s="28"/>
      <c r="IU1481" s="28"/>
      <c r="IV1481" s="28"/>
    </row>
    <row r="1482" spans="1:256" s="54" customFormat="1" ht="18">
      <c r="A1482" s="364" t="s">
        <v>2477</v>
      </c>
      <c r="B1482" s="28"/>
      <c r="C1482" s="292"/>
      <c r="D1482" s="365" t="s">
        <v>129</v>
      </c>
      <c r="E1482" s="54">
        <f t="shared" si="31"/>
        <v>0</v>
      </c>
      <c r="F1482" s="305">
        <f t="shared" si="32"/>
        <v>16</v>
      </c>
      <c r="H1482" s="28"/>
      <c r="I1482" s="28">
        <v>1</v>
      </c>
      <c r="J1482" s="28">
        <v>15</v>
      </c>
      <c r="K1482" s="28"/>
      <c r="L1482" s="28"/>
      <c r="M1482" s="28"/>
      <c r="N1482" s="28"/>
      <c r="R1482" s="202"/>
      <c r="T1482" s="28"/>
      <c r="U1482" s="28"/>
      <c r="V1482" s="28"/>
      <c r="AA1482" s="202"/>
      <c r="AC1482" s="28"/>
      <c r="AD1482" s="28"/>
      <c r="AE1482" s="28"/>
      <c r="AJ1482" s="202"/>
      <c r="AL1482" s="28"/>
      <c r="AM1482" s="28"/>
      <c r="AN1482" s="28"/>
      <c r="AS1482" s="202"/>
      <c r="AU1482" s="28"/>
      <c r="AV1482" s="28"/>
      <c r="AW1482" s="28"/>
      <c r="BB1482" s="202"/>
      <c r="BD1482" s="28"/>
      <c r="BE1482" s="28"/>
      <c r="BF1482" s="28"/>
      <c r="BK1482" s="202"/>
      <c r="BM1482" s="28"/>
      <c r="BN1482" s="28"/>
      <c r="BO1482" s="28"/>
      <c r="BT1482" s="202"/>
      <c r="BV1482" s="28"/>
      <c r="BW1482" s="28"/>
      <c r="BX1482" s="28"/>
      <c r="CC1482" s="202"/>
      <c r="CE1482" s="28"/>
      <c r="CF1482" s="28"/>
      <c r="CG1482" s="28"/>
      <c r="CL1482" s="202"/>
      <c r="CN1482" s="28"/>
      <c r="CO1482" s="28"/>
      <c r="CP1482" s="28"/>
      <c r="CU1482" s="202"/>
      <c r="CW1482" s="28"/>
      <c r="CX1482" s="28"/>
      <c r="CY1482" s="28"/>
      <c r="DD1482" s="202"/>
      <c r="DF1482" s="28"/>
      <c r="DG1482" s="28"/>
      <c r="DH1482" s="28"/>
      <c r="DM1482" s="202"/>
      <c r="DO1482" s="28"/>
      <c r="DP1482" s="28"/>
      <c r="DQ1482" s="28"/>
      <c r="DV1482" s="202"/>
      <c r="DX1482" s="28"/>
      <c r="DY1482" s="28"/>
      <c r="DZ1482" s="28"/>
      <c r="EE1482" s="202"/>
      <c r="EG1482" s="28"/>
      <c r="EH1482" s="28"/>
      <c r="EI1482" s="28"/>
      <c r="EN1482" s="202"/>
      <c r="EP1482" s="28"/>
      <c r="EQ1482" s="28"/>
      <c r="ER1482" s="28"/>
      <c r="EW1482" s="202"/>
      <c r="EY1482" s="28"/>
      <c r="EZ1482" s="28"/>
      <c r="FA1482" s="28"/>
      <c r="FF1482" s="202"/>
      <c r="FH1482" s="28"/>
      <c r="FI1482" s="28"/>
      <c r="FJ1482" s="28"/>
      <c r="FO1482" s="202"/>
      <c r="FQ1482" s="28"/>
      <c r="FR1482" s="28"/>
      <c r="FS1482" s="28"/>
      <c r="FX1482" s="202"/>
      <c r="FZ1482" s="28"/>
      <c r="GA1482" s="28"/>
      <c r="GB1482" s="28"/>
      <c r="GG1482" s="202"/>
      <c r="GI1482" s="28"/>
      <c r="GJ1482" s="28"/>
      <c r="GK1482" s="28"/>
      <c r="GP1482" s="202"/>
      <c r="GR1482" s="28"/>
      <c r="GS1482" s="28"/>
      <c r="GT1482" s="28"/>
      <c r="GY1482" s="202"/>
      <c r="HA1482" s="28"/>
      <c r="HB1482" s="28"/>
      <c r="HC1482" s="28"/>
      <c r="HH1482" s="202"/>
      <c r="HJ1482" s="28"/>
      <c r="HK1482" s="28"/>
      <c r="HL1482" s="28"/>
      <c r="HQ1482" s="28"/>
      <c r="HR1482" s="28"/>
      <c r="HS1482" s="28"/>
      <c r="HT1482" s="28"/>
      <c r="HU1482" s="28"/>
      <c r="HV1482" s="28"/>
      <c r="HW1482" s="28"/>
      <c r="HX1482" s="28"/>
      <c r="HY1482" s="28"/>
      <c r="HZ1482" s="28"/>
      <c r="IA1482" s="28"/>
      <c r="IB1482" s="28"/>
      <c r="IC1482" s="28"/>
      <c r="ID1482" s="28"/>
      <c r="IE1482" s="28"/>
      <c r="IF1482" s="28"/>
      <c r="IG1482" s="28"/>
      <c r="IH1482" s="28"/>
      <c r="II1482" s="28"/>
      <c r="IJ1482" s="28"/>
      <c r="IK1482" s="28"/>
      <c r="IL1482" s="28"/>
      <c r="IM1482" s="28"/>
      <c r="IN1482" s="28"/>
      <c r="IO1482" s="28"/>
      <c r="IP1482" s="28"/>
      <c r="IQ1482" s="28"/>
      <c r="IR1482" s="28"/>
      <c r="IS1482" s="28"/>
      <c r="IT1482" s="28"/>
      <c r="IU1482" s="28"/>
      <c r="IV1482" s="28"/>
    </row>
    <row r="1483" spans="1:256" s="54" customFormat="1" ht="18">
      <c r="A1483" s="364" t="s">
        <v>914</v>
      </c>
      <c r="B1483" s="28"/>
      <c r="C1483" s="292"/>
      <c r="D1483" s="365" t="s">
        <v>129</v>
      </c>
      <c r="E1483" s="54">
        <f t="shared" si="31"/>
        <v>0</v>
      </c>
      <c r="F1483" s="305">
        <f t="shared" si="32"/>
        <v>0</v>
      </c>
      <c r="H1483" s="28"/>
      <c r="I1483" s="28"/>
      <c r="J1483" s="28"/>
      <c r="K1483" s="28"/>
      <c r="L1483" s="28"/>
      <c r="M1483" s="28"/>
      <c r="N1483" s="28"/>
      <c r="R1483" s="202"/>
      <c r="T1483" s="28"/>
      <c r="U1483" s="28"/>
      <c r="V1483" s="28"/>
      <c r="AA1483" s="202"/>
      <c r="AC1483" s="28"/>
      <c r="AD1483" s="28"/>
      <c r="AE1483" s="28"/>
      <c r="AJ1483" s="202"/>
      <c r="AL1483" s="28"/>
      <c r="AM1483" s="28"/>
      <c r="AN1483" s="28"/>
      <c r="AS1483" s="202"/>
      <c r="AU1483" s="28"/>
      <c r="AV1483" s="28"/>
      <c r="AW1483" s="28"/>
      <c r="BB1483" s="202"/>
      <c r="BD1483" s="28"/>
      <c r="BE1483" s="28"/>
      <c r="BF1483" s="28"/>
      <c r="BK1483" s="202"/>
      <c r="BM1483" s="28"/>
      <c r="BN1483" s="28"/>
      <c r="BO1483" s="28"/>
      <c r="BT1483" s="202"/>
      <c r="BV1483" s="28"/>
      <c r="BW1483" s="28"/>
      <c r="BX1483" s="28"/>
      <c r="CC1483" s="202"/>
      <c r="CE1483" s="28"/>
      <c r="CF1483" s="28"/>
      <c r="CG1483" s="28"/>
      <c r="CL1483" s="202"/>
      <c r="CN1483" s="28"/>
      <c r="CO1483" s="28"/>
      <c r="CP1483" s="28"/>
      <c r="CU1483" s="202"/>
      <c r="CW1483" s="28"/>
      <c r="CX1483" s="28"/>
      <c r="CY1483" s="28"/>
      <c r="DD1483" s="202"/>
      <c r="DF1483" s="28"/>
      <c r="DG1483" s="28"/>
      <c r="DH1483" s="28"/>
      <c r="DM1483" s="202"/>
      <c r="DO1483" s="28"/>
      <c r="DP1483" s="28"/>
      <c r="DQ1483" s="28"/>
      <c r="DV1483" s="202"/>
      <c r="DX1483" s="28"/>
      <c r="DY1483" s="28"/>
      <c r="DZ1483" s="28"/>
      <c r="EE1483" s="202"/>
      <c r="EG1483" s="28"/>
      <c r="EH1483" s="28"/>
      <c r="EI1483" s="28"/>
      <c r="EN1483" s="202"/>
      <c r="EP1483" s="28"/>
      <c r="EQ1483" s="28"/>
      <c r="ER1483" s="28"/>
      <c r="EW1483" s="202"/>
      <c r="EY1483" s="28"/>
      <c r="EZ1483" s="28"/>
      <c r="FA1483" s="28"/>
      <c r="FF1483" s="202"/>
      <c r="FH1483" s="28"/>
      <c r="FI1483" s="28"/>
      <c r="FJ1483" s="28"/>
      <c r="FO1483" s="202"/>
      <c r="FQ1483" s="28"/>
      <c r="FR1483" s="28"/>
      <c r="FS1483" s="28"/>
      <c r="FX1483" s="202"/>
      <c r="FZ1483" s="28"/>
      <c r="GA1483" s="28"/>
      <c r="GB1483" s="28"/>
      <c r="GG1483" s="202"/>
      <c r="GI1483" s="28"/>
      <c r="GJ1483" s="28"/>
      <c r="GK1483" s="28"/>
      <c r="GP1483" s="202"/>
      <c r="GR1483" s="28"/>
      <c r="GS1483" s="28"/>
      <c r="GT1483" s="28"/>
      <c r="GY1483" s="202"/>
      <c r="HA1483" s="28"/>
      <c r="HB1483" s="28"/>
      <c r="HC1483" s="28"/>
      <c r="HH1483" s="202"/>
      <c r="HJ1483" s="28"/>
      <c r="HK1483" s="28"/>
      <c r="HL1483" s="28"/>
      <c r="HQ1483" s="28"/>
      <c r="HR1483" s="28"/>
      <c r="HS1483" s="28"/>
      <c r="HT1483" s="28"/>
      <c r="HU1483" s="28"/>
      <c r="HV1483" s="28"/>
      <c r="HW1483" s="28"/>
      <c r="HX1483" s="28"/>
      <c r="HY1483" s="28"/>
      <c r="HZ1483" s="28"/>
      <c r="IA1483" s="28"/>
      <c r="IB1483" s="28"/>
      <c r="IC1483" s="28"/>
      <c r="ID1483" s="28"/>
      <c r="IE1483" s="28"/>
      <c r="IF1483" s="28"/>
      <c r="IG1483" s="28"/>
      <c r="IH1483" s="28"/>
      <c r="II1483" s="28"/>
      <c r="IJ1483" s="28"/>
      <c r="IK1483" s="28"/>
      <c r="IL1483" s="28"/>
      <c r="IM1483" s="28"/>
      <c r="IN1483" s="28"/>
      <c r="IO1483" s="28"/>
      <c r="IP1483" s="28"/>
      <c r="IQ1483" s="28"/>
      <c r="IR1483" s="28"/>
      <c r="IS1483" s="28"/>
      <c r="IT1483" s="28"/>
      <c r="IU1483" s="28"/>
      <c r="IV1483" s="28"/>
    </row>
    <row r="1484" spans="1:256" s="54" customFormat="1" ht="18">
      <c r="A1484" s="364" t="s">
        <v>588</v>
      </c>
      <c r="B1484" s="28"/>
      <c r="C1484" s="292"/>
      <c r="D1484" s="365" t="s">
        <v>129</v>
      </c>
      <c r="E1484" s="54">
        <f t="shared" si="31"/>
        <v>0</v>
      </c>
      <c r="F1484" s="305">
        <f t="shared" si="32"/>
        <v>0</v>
      </c>
      <c r="H1484" s="28"/>
      <c r="I1484" s="28"/>
      <c r="J1484" s="28"/>
      <c r="K1484" s="28"/>
      <c r="L1484" s="28"/>
      <c r="M1484" s="28"/>
      <c r="N1484" s="28"/>
      <c r="R1484" s="202"/>
      <c r="T1484" s="28"/>
      <c r="U1484" s="28"/>
      <c r="V1484" s="28"/>
      <c r="AA1484" s="202"/>
      <c r="AC1484" s="28"/>
      <c r="AD1484" s="28"/>
      <c r="AE1484" s="28"/>
      <c r="AJ1484" s="202"/>
      <c r="AL1484" s="28"/>
      <c r="AM1484" s="28"/>
      <c r="AN1484" s="28"/>
      <c r="AS1484" s="202"/>
      <c r="AU1484" s="28"/>
      <c r="AV1484" s="28"/>
      <c r="AW1484" s="28"/>
      <c r="BB1484" s="202"/>
      <c r="BD1484" s="28"/>
      <c r="BE1484" s="28"/>
      <c r="BF1484" s="28"/>
      <c r="BK1484" s="202"/>
      <c r="BM1484" s="28"/>
      <c r="BN1484" s="28"/>
      <c r="BO1484" s="28"/>
      <c r="BT1484" s="202"/>
      <c r="BV1484" s="28"/>
      <c r="BW1484" s="28"/>
      <c r="BX1484" s="28"/>
      <c r="CC1484" s="202"/>
      <c r="CE1484" s="28"/>
      <c r="CF1484" s="28"/>
      <c r="CG1484" s="28"/>
      <c r="CL1484" s="202"/>
      <c r="CN1484" s="28"/>
      <c r="CO1484" s="28"/>
      <c r="CP1484" s="28"/>
      <c r="CU1484" s="202"/>
      <c r="CW1484" s="28"/>
      <c r="CX1484" s="28"/>
      <c r="CY1484" s="28"/>
      <c r="DD1484" s="202"/>
      <c r="DF1484" s="28"/>
      <c r="DG1484" s="28"/>
      <c r="DH1484" s="28"/>
      <c r="DM1484" s="202"/>
      <c r="DO1484" s="28"/>
      <c r="DP1484" s="28"/>
      <c r="DQ1484" s="28"/>
      <c r="DV1484" s="202"/>
      <c r="DX1484" s="28"/>
      <c r="DY1484" s="28"/>
      <c r="DZ1484" s="28"/>
      <c r="EE1484" s="202"/>
      <c r="EG1484" s="28"/>
      <c r="EH1484" s="28"/>
      <c r="EI1484" s="28"/>
      <c r="EN1484" s="202"/>
      <c r="EP1484" s="28"/>
      <c r="EQ1484" s="28"/>
      <c r="ER1484" s="28"/>
      <c r="EW1484" s="202"/>
      <c r="EY1484" s="28"/>
      <c r="EZ1484" s="28"/>
      <c r="FA1484" s="28"/>
      <c r="FF1484" s="202"/>
      <c r="FH1484" s="28"/>
      <c r="FI1484" s="28"/>
      <c r="FJ1484" s="28"/>
      <c r="FO1484" s="202"/>
      <c r="FQ1484" s="28"/>
      <c r="FR1484" s="28"/>
      <c r="FS1484" s="28"/>
      <c r="FX1484" s="202"/>
      <c r="FZ1484" s="28"/>
      <c r="GA1484" s="28"/>
      <c r="GB1484" s="28"/>
      <c r="GG1484" s="202"/>
      <c r="GI1484" s="28"/>
      <c r="GJ1484" s="28"/>
      <c r="GK1484" s="28"/>
      <c r="GP1484" s="202"/>
      <c r="GR1484" s="28"/>
      <c r="GS1484" s="28"/>
      <c r="GT1484" s="28"/>
      <c r="GY1484" s="202"/>
      <c r="HA1484" s="28"/>
      <c r="HB1484" s="28"/>
      <c r="HC1484" s="28"/>
      <c r="HH1484" s="202"/>
      <c r="HJ1484" s="28"/>
      <c r="HK1484" s="28"/>
      <c r="HL1484" s="28"/>
      <c r="HQ1484" s="28"/>
      <c r="HR1484" s="28"/>
      <c r="HS1484" s="28"/>
      <c r="HT1484" s="28"/>
      <c r="HU1484" s="28"/>
      <c r="HV1484" s="28"/>
      <c r="HW1484" s="28"/>
      <c r="HX1484" s="28"/>
      <c r="HY1484" s="28"/>
      <c r="HZ1484" s="28"/>
      <c r="IA1484" s="28"/>
      <c r="IB1484" s="28"/>
      <c r="IC1484" s="28"/>
      <c r="ID1484" s="28"/>
      <c r="IE1484" s="28"/>
      <c r="IF1484" s="28"/>
      <c r="IG1484" s="28"/>
      <c r="IH1484" s="28"/>
      <c r="II1484" s="28"/>
      <c r="IJ1484" s="28"/>
      <c r="IK1484" s="28"/>
      <c r="IL1484" s="28"/>
      <c r="IM1484" s="28"/>
      <c r="IN1484" s="28"/>
      <c r="IO1484" s="28"/>
      <c r="IP1484" s="28"/>
      <c r="IQ1484" s="28"/>
      <c r="IR1484" s="28"/>
      <c r="IS1484" s="28"/>
      <c r="IT1484" s="28"/>
      <c r="IU1484" s="28"/>
      <c r="IV1484" s="28"/>
    </row>
    <row r="1485" spans="1:256" s="54" customFormat="1" ht="18">
      <c r="A1485" s="364" t="s">
        <v>1388</v>
      </c>
      <c r="B1485" s="292"/>
      <c r="C1485" s="292"/>
      <c r="D1485" s="54" t="s">
        <v>132</v>
      </c>
      <c r="E1485" s="54">
        <f t="shared" si="31"/>
        <v>6</v>
      </c>
      <c r="F1485" s="305">
        <f t="shared" si="32"/>
        <v>0</v>
      </c>
      <c r="H1485" s="28"/>
      <c r="I1485" s="28"/>
      <c r="J1485" s="28"/>
      <c r="K1485" s="28"/>
      <c r="L1485" s="28"/>
      <c r="M1485" s="28"/>
      <c r="N1485" s="28"/>
      <c r="R1485" s="202"/>
      <c r="T1485" s="28"/>
      <c r="U1485" s="28"/>
      <c r="V1485" s="28"/>
      <c r="AA1485" s="202"/>
      <c r="AC1485" s="28"/>
      <c r="AD1485" s="28"/>
      <c r="AE1485" s="28"/>
      <c r="AJ1485" s="202"/>
      <c r="AL1485" s="28"/>
      <c r="AM1485" s="28"/>
      <c r="AN1485" s="28"/>
      <c r="AS1485" s="202"/>
      <c r="AU1485" s="28"/>
      <c r="AV1485" s="28"/>
      <c r="AW1485" s="28"/>
      <c r="BB1485" s="202"/>
      <c r="BD1485" s="28"/>
      <c r="BE1485" s="28"/>
      <c r="BF1485" s="28"/>
      <c r="BK1485" s="202"/>
      <c r="BM1485" s="28"/>
      <c r="BN1485" s="28"/>
      <c r="BO1485" s="28"/>
      <c r="BT1485" s="202"/>
      <c r="BV1485" s="28"/>
      <c r="BW1485" s="28"/>
      <c r="BX1485" s="28"/>
      <c r="CC1485" s="202"/>
      <c r="CE1485" s="28"/>
      <c r="CF1485" s="28"/>
      <c r="CG1485" s="28"/>
      <c r="CL1485" s="202"/>
      <c r="CN1485" s="28"/>
      <c r="CO1485" s="28"/>
      <c r="CP1485" s="28"/>
      <c r="CU1485" s="202"/>
      <c r="CW1485" s="28"/>
      <c r="CX1485" s="28"/>
      <c r="CY1485" s="28"/>
      <c r="DD1485" s="202"/>
      <c r="DF1485" s="28"/>
      <c r="DG1485" s="28"/>
      <c r="DH1485" s="28"/>
      <c r="DM1485" s="202"/>
      <c r="DO1485" s="28"/>
      <c r="DP1485" s="28"/>
      <c r="DQ1485" s="28"/>
      <c r="DV1485" s="202"/>
      <c r="DX1485" s="28"/>
      <c r="DY1485" s="28"/>
      <c r="DZ1485" s="28"/>
      <c r="EE1485" s="202"/>
      <c r="EG1485" s="28"/>
      <c r="EH1485" s="28"/>
      <c r="EI1485" s="28"/>
      <c r="EN1485" s="202"/>
      <c r="EP1485" s="28"/>
      <c r="EQ1485" s="28"/>
      <c r="ER1485" s="28"/>
      <c r="EW1485" s="202"/>
      <c r="EY1485" s="28"/>
      <c r="EZ1485" s="28"/>
      <c r="FA1485" s="28"/>
      <c r="FF1485" s="202"/>
      <c r="FH1485" s="28"/>
      <c r="FI1485" s="28"/>
      <c r="FJ1485" s="28"/>
      <c r="FO1485" s="202"/>
      <c r="FQ1485" s="28"/>
      <c r="FR1485" s="28"/>
      <c r="FS1485" s="28"/>
      <c r="FX1485" s="202"/>
      <c r="FZ1485" s="28"/>
      <c r="GA1485" s="28"/>
      <c r="GB1485" s="28"/>
      <c r="GG1485" s="202"/>
      <c r="GI1485" s="28"/>
      <c r="GJ1485" s="28"/>
      <c r="GK1485" s="28"/>
      <c r="GP1485" s="202"/>
      <c r="GR1485" s="28"/>
      <c r="GS1485" s="28"/>
      <c r="GT1485" s="28"/>
      <c r="GY1485" s="202"/>
      <c r="HA1485" s="28"/>
      <c r="HB1485" s="28"/>
      <c r="HC1485" s="28"/>
      <c r="HH1485" s="202"/>
      <c r="HJ1485" s="28"/>
      <c r="HK1485" s="28"/>
      <c r="HL1485" s="28"/>
      <c r="HQ1485" s="28"/>
      <c r="HR1485" s="28"/>
      <c r="HS1485" s="28"/>
      <c r="HT1485" s="28"/>
      <c r="HU1485" s="28"/>
      <c r="HV1485" s="28"/>
      <c r="HW1485" s="28"/>
      <c r="HX1485" s="28"/>
      <c r="HY1485" s="28"/>
      <c r="HZ1485" s="28"/>
      <c r="IA1485" s="28"/>
      <c r="IB1485" s="28"/>
      <c r="IC1485" s="28"/>
      <c r="ID1485" s="28"/>
      <c r="IE1485" s="28"/>
      <c r="IF1485" s="28"/>
      <c r="IG1485" s="28"/>
      <c r="IH1485" s="28"/>
      <c r="II1485" s="28"/>
      <c r="IJ1485" s="28"/>
      <c r="IK1485" s="28"/>
      <c r="IL1485" s="28"/>
      <c r="IM1485" s="28"/>
      <c r="IN1485" s="28"/>
      <c r="IO1485" s="28"/>
      <c r="IP1485" s="28"/>
      <c r="IQ1485" s="28"/>
      <c r="IR1485" s="28"/>
      <c r="IS1485" s="28"/>
      <c r="IT1485" s="28"/>
      <c r="IU1485" s="28"/>
      <c r="IV1485" s="28"/>
    </row>
    <row r="1486" spans="1:256" s="54" customFormat="1" ht="18">
      <c r="A1486" s="364" t="s">
        <v>2478</v>
      </c>
      <c r="B1486" s="28"/>
      <c r="C1486" s="292"/>
      <c r="D1486" s="365" t="s">
        <v>129</v>
      </c>
      <c r="E1486" s="54">
        <f t="shared" si="31"/>
        <v>0</v>
      </c>
      <c r="F1486" s="305">
        <f t="shared" si="32"/>
        <v>0</v>
      </c>
      <c r="H1486" s="28"/>
      <c r="I1486" s="28"/>
      <c r="J1486" s="28"/>
      <c r="K1486" s="28"/>
      <c r="L1486" s="28"/>
      <c r="M1486" s="28"/>
      <c r="N1486" s="28"/>
      <c r="R1486" s="202"/>
      <c r="T1486" s="28"/>
      <c r="U1486" s="28"/>
      <c r="V1486" s="28"/>
      <c r="AA1486" s="202"/>
      <c r="AC1486" s="28"/>
      <c r="AD1486" s="28"/>
      <c r="AE1486" s="28"/>
      <c r="AJ1486" s="202"/>
      <c r="AL1486" s="28"/>
      <c r="AM1486" s="28"/>
      <c r="AN1486" s="28"/>
      <c r="AS1486" s="202"/>
      <c r="AU1486" s="28"/>
      <c r="AV1486" s="28"/>
      <c r="AW1486" s="28"/>
      <c r="BB1486" s="202"/>
      <c r="BD1486" s="28"/>
      <c r="BE1486" s="28"/>
      <c r="BF1486" s="28"/>
      <c r="BK1486" s="202"/>
      <c r="BM1486" s="28"/>
      <c r="BN1486" s="28"/>
      <c r="BO1486" s="28"/>
      <c r="BT1486" s="202"/>
      <c r="BV1486" s="28"/>
      <c r="BW1486" s="28"/>
      <c r="BX1486" s="28"/>
      <c r="CC1486" s="202"/>
      <c r="CE1486" s="28"/>
      <c r="CF1486" s="28"/>
      <c r="CG1486" s="28"/>
      <c r="CL1486" s="202"/>
      <c r="CN1486" s="28"/>
      <c r="CO1486" s="28"/>
      <c r="CP1486" s="28"/>
      <c r="CU1486" s="202"/>
      <c r="CW1486" s="28"/>
      <c r="CX1486" s="28"/>
      <c r="CY1486" s="28"/>
      <c r="DD1486" s="202"/>
      <c r="DF1486" s="28"/>
      <c r="DG1486" s="28"/>
      <c r="DH1486" s="28"/>
      <c r="DM1486" s="202"/>
      <c r="DO1486" s="28"/>
      <c r="DP1486" s="28"/>
      <c r="DQ1486" s="28"/>
      <c r="DV1486" s="202"/>
      <c r="DX1486" s="28"/>
      <c r="DY1486" s="28"/>
      <c r="DZ1486" s="28"/>
      <c r="EE1486" s="202"/>
      <c r="EG1486" s="28"/>
      <c r="EH1486" s="28"/>
      <c r="EI1486" s="28"/>
      <c r="EN1486" s="202"/>
      <c r="EP1486" s="28"/>
      <c r="EQ1486" s="28"/>
      <c r="ER1486" s="28"/>
      <c r="EW1486" s="202"/>
      <c r="EY1486" s="28"/>
      <c r="EZ1486" s="28"/>
      <c r="FA1486" s="28"/>
      <c r="FF1486" s="202"/>
      <c r="FH1486" s="28"/>
      <c r="FI1486" s="28"/>
      <c r="FJ1486" s="28"/>
      <c r="FO1486" s="202"/>
      <c r="FQ1486" s="28"/>
      <c r="FR1486" s="28"/>
      <c r="FS1486" s="28"/>
      <c r="FX1486" s="202"/>
      <c r="FZ1486" s="28"/>
      <c r="GA1486" s="28"/>
      <c r="GB1486" s="28"/>
      <c r="GG1486" s="202"/>
      <c r="GI1486" s="28"/>
      <c r="GJ1486" s="28"/>
      <c r="GK1486" s="28"/>
      <c r="GP1486" s="202"/>
      <c r="GR1486" s="28"/>
      <c r="GS1486" s="28"/>
      <c r="GT1486" s="28"/>
      <c r="GY1486" s="202"/>
      <c r="HA1486" s="28"/>
      <c r="HB1486" s="28"/>
      <c r="HC1486" s="28"/>
      <c r="HH1486" s="202"/>
      <c r="HJ1486" s="28"/>
      <c r="HK1486" s="28"/>
      <c r="HL1486" s="28"/>
      <c r="HQ1486" s="28"/>
      <c r="HR1486" s="28"/>
      <c r="HS1486" s="28"/>
      <c r="HT1486" s="28"/>
      <c r="HU1486" s="28"/>
      <c r="HV1486" s="28"/>
      <c r="HW1486" s="28"/>
      <c r="HX1486" s="28"/>
      <c r="HY1486" s="28"/>
      <c r="HZ1486" s="28"/>
      <c r="IA1486" s="28"/>
      <c r="IB1486" s="28"/>
      <c r="IC1486" s="28"/>
      <c r="ID1486" s="28"/>
      <c r="IE1486" s="28"/>
      <c r="IF1486" s="28"/>
      <c r="IG1486" s="28"/>
      <c r="IH1486" s="28"/>
      <c r="II1486" s="28"/>
      <c r="IJ1486" s="28"/>
      <c r="IK1486" s="28"/>
      <c r="IL1486" s="28"/>
      <c r="IM1486" s="28"/>
      <c r="IN1486" s="28"/>
      <c r="IO1486" s="28"/>
      <c r="IP1486" s="28"/>
      <c r="IQ1486" s="28"/>
      <c r="IR1486" s="28"/>
      <c r="IS1486" s="28"/>
      <c r="IT1486" s="28"/>
      <c r="IU1486" s="28"/>
      <c r="IV1486" s="28"/>
    </row>
    <row r="1487" spans="1:256" s="54" customFormat="1" ht="18">
      <c r="A1487" s="364" t="s">
        <v>468</v>
      </c>
      <c r="B1487" s="292"/>
      <c r="C1487" s="292"/>
      <c r="D1487" s="54" t="s">
        <v>139</v>
      </c>
      <c r="E1487" s="54">
        <f t="shared" si="31"/>
        <v>9</v>
      </c>
      <c r="F1487" s="305">
        <f t="shared" si="32"/>
        <v>215</v>
      </c>
      <c r="G1487" s="54">
        <v>14</v>
      </c>
      <c r="H1487" s="239">
        <v>130</v>
      </c>
      <c r="I1487" s="28"/>
      <c r="J1487" s="28">
        <v>71</v>
      </c>
      <c r="K1487" s="28"/>
      <c r="L1487" s="28"/>
      <c r="M1487" s="239"/>
      <c r="N1487" s="28"/>
      <c r="R1487" s="202"/>
      <c r="T1487" s="28"/>
      <c r="U1487" s="28"/>
      <c r="V1487" s="28"/>
      <c r="AA1487" s="202"/>
      <c r="AC1487" s="28"/>
      <c r="AD1487" s="28"/>
      <c r="AE1487" s="28"/>
      <c r="AJ1487" s="202"/>
      <c r="AL1487" s="28"/>
      <c r="AM1487" s="28"/>
      <c r="AN1487" s="28"/>
      <c r="AS1487" s="202"/>
      <c r="AU1487" s="28"/>
      <c r="AV1487" s="28"/>
      <c r="AW1487" s="28"/>
      <c r="BB1487" s="202"/>
      <c r="BD1487" s="28"/>
      <c r="BE1487" s="28"/>
      <c r="BF1487" s="28"/>
      <c r="BK1487" s="202"/>
      <c r="BM1487" s="28"/>
      <c r="BN1487" s="28"/>
      <c r="BO1487" s="28"/>
      <c r="BT1487" s="202"/>
      <c r="BV1487" s="28"/>
      <c r="BW1487" s="28"/>
      <c r="BX1487" s="28"/>
      <c r="CC1487" s="202"/>
      <c r="CE1487" s="28"/>
      <c r="CF1487" s="28"/>
      <c r="CG1487" s="28"/>
      <c r="CL1487" s="202"/>
      <c r="CN1487" s="28"/>
      <c r="CO1487" s="28"/>
      <c r="CP1487" s="28"/>
      <c r="CU1487" s="202"/>
      <c r="CW1487" s="28"/>
      <c r="CX1487" s="28"/>
      <c r="CY1487" s="28"/>
      <c r="DD1487" s="202"/>
      <c r="DF1487" s="28"/>
      <c r="DG1487" s="28"/>
      <c r="DH1487" s="28"/>
      <c r="DM1487" s="202"/>
      <c r="DO1487" s="28"/>
      <c r="DP1487" s="28"/>
      <c r="DQ1487" s="28"/>
      <c r="DV1487" s="202"/>
      <c r="DX1487" s="28"/>
      <c r="DY1487" s="28"/>
      <c r="DZ1487" s="28"/>
      <c r="EE1487" s="202"/>
      <c r="EG1487" s="28"/>
      <c r="EH1487" s="28"/>
      <c r="EI1487" s="28"/>
      <c r="EN1487" s="202"/>
      <c r="EP1487" s="28"/>
      <c r="EQ1487" s="28"/>
      <c r="ER1487" s="28"/>
      <c r="EW1487" s="202"/>
      <c r="EY1487" s="28"/>
      <c r="EZ1487" s="28"/>
      <c r="FA1487" s="28"/>
      <c r="FF1487" s="202"/>
      <c r="FH1487" s="28"/>
      <c r="FI1487" s="28"/>
      <c r="FJ1487" s="28"/>
      <c r="FO1487" s="202"/>
      <c r="FQ1487" s="28"/>
      <c r="FR1487" s="28"/>
      <c r="FS1487" s="28"/>
      <c r="FX1487" s="202"/>
      <c r="FZ1487" s="28"/>
      <c r="GA1487" s="28"/>
      <c r="GB1487" s="28"/>
      <c r="GG1487" s="202"/>
      <c r="GI1487" s="28"/>
      <c r="GJ1487" s="28"/>
      <c r="GK1487" s="28"/>
      <c r="GP1487" s="202"/>
      <c r="GR1487" s="28"/>
      <c r="GS1487" s="28"/>
      <c r="GT1487" s="28"/>
      <c r="GY1487" s="202"/>
      <c r="HA1487" s="28"/>
      <c r="HB1487" s="28"/>
      <c r="HC1487" s="28"/>
      <c r="HH1487" s="202"/>
      <c r="HJ1487" s="28"/>
      <c r="HK1487" s="28"/>
      <c r="HL1487" s="28"/>
      <c r="HQ1487" s="28"/>
      <c r="HR1487" s="28"/>
      <c r="HS1487" s="28"/>
      <c r="HT1487" s="28"/>
      <c r="HU1487" s="28"/>
      <c r="HV1487" s="28"/>
      <c r="HW1487" s="28"/>
      <c r="HX1487" s="28"/>
      <c r="HY1487" s="28"/>
      <c r="HZ1487" s="28"/>
      <c r="IA1487" s="28"/>
      <c r="IB1487" s="28"/>
      <c r="IC1487" s="28"/>
      <c r="ID1487" s="28"/>
      <c r="IE1487" s="28"/>
      <c r="IF1487" s="28"/>
      <c r="IG1487" s="28"/>
      <c r="IH1487" s="28"/>
      <c r="II1487" s="28"/>
      <c r="IJ1487" s="28"/>
      <c r="IK1487" s="28"/>
      <c r="IL1487" s="28"/>
      <c r="IM1487" s="28"/>
      <c r="IN1487" s="28"/>
      <c r="IO1487" s="28"/>
      <c r="IP1487" s="28"/>
      <c r="IQ1487" s="28"/>
      <c r="IR1487" s="28"/>
      <c r="IS1487" s="28"/>
      <c r="IT1487" s="28"/>
      <c r="IU1487" s="28"/>
      <c r="IV1487" s="28"/>
    </row>
    <row r="1488" spans="1:256" s="54" customFormat="1" ht="18">
      <c r="A1488" s="364" t="s">
        <v>1424</v>
      </c>
      <c r="B1488" s="292"/>
      <c r="C1488" s="292"/>
      <c r="D1488" s="54" t="s">
        <v>131</v>
      </c>
      <c r="E1488" s="54">
        <f t="shared" si="31"/>
        <v>0</v>
      </c>
      <c r="F1488" s="305">
        <f t="shared" si="32"/>
        <v>130</v>
      </c>
      <c r="G1488" s="54">
        <v>58</v>
      </c>
      <c r="H1488" s="28">
        <v>72</v>
      </c>
      <c r="I1488" s="28"/>
      <c r="J1488" s="28"/>
      <c r="K1488" s="28"/>
      <c r="L1488" s="28"/>
      <c r="M1488" s="28"/>
      <c r="N1488" s="28"/>
      <c r="R1488" s="202"/>
      <c r="T1488" s="28"/>
      <c r="U1488" s="28"/>
      <c r="V1488" s="28"/>
      <c r="AA1488" s="202"/>
      <c r="AC1488" s="28"/>
      <c r="AD1488" s="28"/>
      <c r="AE1488" s="28"/>
      <c r="AJ1488" s="202"/>
      <c r="AL1488" s="28"/>
      <c r="AM1488" s="28"/>
      <c r="AN1488" s="28"/>
      <c r="AS1488" s="202"/>
      <c r="AU1488" s="28"/>
      <c r="AV1488" s="28"/>
      <c r="AW1488" s="28"/>
      <c r="BB1488" s="202"/>
      <c r="BD1488" s="28"/>
      <c r="BE1488" s="28"/>
      <c r="BF1488" s="28"/>
      <c r="BK1488" s="202"/>
      <c r="BM1488" s="28"/>
      <c r="BN1488" s="28"/>
      <c r="BO1488" s="28"/>
      <c r="BT1488" s="202"/>
      <c r="BV1488" s="28"/>
      <c r="BW1488" s="28"/>
      <c r="BX1488" s="28"/>
      <c r="CC1488" s="202"/>
      <c r="CE1488" s="28"/>
      <c r="CF1488" s="28"/>
      <c r="CG1488" s="28"/>
      <c r="CL1488" s="202"/>
      <c r="CN1488" s="28"/>
      <c r="CO1488" s="28"/>
      <c r="CP1488" s="28"/>
      <c r="CU1488" s="202"/>
      <c r="CW1488" s="28"/>
      <c r="CX1488" s="28"/>
      <c r="CY1488" s="28"/>
      <c r="DD1488" s="202"/>
      <c r="DF1488" s="28"/>
      <c r="DG1488" s="28"/>
      <c r="DH1488" s="28"/>
      <c r="DM1488" s="202"/>
      <c r="DO1488" s="28"/>
      <c r="DP1488" s="28"/>
      <c r="DQ1488" s="28"/>
      <c r="DV1488" s="202"/>
      <c r="DX1488" s="28"/>
      <c r="DY1488" s="28"/>
      <c r="DZ1488" s="28"/>
      <c r="EE1488" s="202"/>
      <c r="EG1488" s="28"/>
      <c r="EH1488" s="28"/>
      <c r="EI1488" s="28"/>
      <c r="EN1488" s="202"/>
      <c r="EP1488" s="28"/>
      <c r="EQ1488" s="28"/>
      <c r="ER1488" s="28"/>
      <c r="EW1488" s="202"/>
      <c r="EY1488" s="28"/>
      <c r="EZ1488" s="28"/>
      <c r="FA1488" s="28"/>
      <c r="FF1488" s="202"/>
      <c r="FH1488" s="28"/>
      <c r="FI1488" s="28"/>
      <c r="FJ1488" s="28"/>
      <c r="FO1488" s="202"/>
      <c r="FQ1488" s="28"/>
      <c r="FR1488" s="28"/>
      <c r="FS1488" s="28"/>
      <c r="FX1488" s="202"/>
      <c r="FZ1488" s="28"/>
      <c r="GA1488" s="28"/>
      <c r="GB1488" s="28"/>
      <c r="GG1488" s="202"/>
      <c r="GI1488" s="28"/>
      <c r="GJ1488" s="28"/>
      <c r="GK1488" s="28"/>
      <c r="GP1488" s="202"/>
      <c r="GR1488" s="28"/>
      <c r="GS1488" s="28"/>
      <c r="GT1488" s="28"/>
      <c r="GY1488" s="202"/>
      <c r="HA1488" s="28"/>
      <c r="HB1488" s="28"/>
      <c r="HC1488" s="28"/>
      <c r="HH1488" s="202"/>
      <c r="HJ1488" s="28"/>
      <c r="HK1488" s="28"/>
      <c r="HL1488" s="28"/>
      <c r="HQ1488" s="28"/>
      <c r="HR1488" s="28"/>
      <c r="HS1488" s="28"/>
      <c r="HT1488" s="28"/>
      <c r="HU1488" s="28"/>
      <c r="HV1488" s="28"/>
      <c r="HW1488" s="28"/>
      <c r="HX1488" s="28"/>
      <c r="HY1488" s="28"/>
      <c r="HZ1488" s="28"/>
      <c r="IA1488" s="28"/>
      <c r="IB1488" s="28"/>
      <c r="IC1488" s="28"/>
      <c r="ID1488" s="28"/>
      <c r="IE1488" s="28"/>
      <c r="IF1488" s="28"/>
      <c r="IG1488" s="28"/>
      <c r="IH1488" s="28"/>
      <c r="II1488" s="28"/>
      <c r="IJ1488" s="28"/>
      <c r="IK1488" s="28"/>
      <c r="IL1488" s="28"/>
      <c r="IM1488" s="28"/>
      <c r="IN1488" s="28"/>
      <c r="IO1488" s="28"/>
      <c r="IP1488" s="28"/>
      <c r="IQ1488" s="28"/>
      <c r="IR1488" s="28"/>
      <c r="IS1488" s="28"/>
      <c r="IT1488" s="28"/>
      <c r="IU1488" s="28"/>
      <c r="IV1488" s="28"/>
    </row>
    <row r="1489" spans="1:256" s="54" customFormat="1" ht="18">
      <c r="A1489" s="364" t="s">
        <v>671</v>
      </c>
      <c r="B1489" s="28"/>
      <c r="C1489" s="292"/>
      <c r="D1489" s="54" t="s">
        <v>137</v>
      </c>
      <c r="E1489" s="54">
        <f t="shared" si="31"/>
        <v>4</v>
      </c>
      <c r="F1489" s="305">
        <f t="shared" si="32"/>
        <v>12</v>
      </c>
      <c r="H1489" s="28">
        <v>7</v>
      </c>
      <c r="I1489" s="28">
        <v>5</v>
      </c>
      <c r="J1489" s="28"/>
      <c r="K1489" s="28"/>
      <c r="L1489" s="28"/>
      <c r="M1489" s="28"/>
      <c r="N1489" s="28"/>
      <c r="R1489" s="202"/>
      <c r="T1489" s="28"/>
      <c r="U1489" s="28"/>
      <c r="V1489" s="28"/>
      <c r="AA1489" s="202"/>
      <c r="AC1489" s="28"/>
      <c r="AD1489" s="28"/>
      <c r="AE1489" s="28"/>
      <c r="AJ1489" s="202"/>
      <c r="AL1489" s="28"/>
      <c r="AM1489" s="28"/>
      <c r="AN1489" s="28"/>
      <c r="AS1489" s="202"/>
      <c r="AU1489" s="28"/>
      <c r="AV1489" s="28"/>
      <c r="AW1489" s="28"/>
      <c r="BB1489" s="202"/>
      <c r="BD1489" s="28"/>
      <c r="BE1489" s="28"/>
      <c r="BF1489" s="28"/>
      <c r="BK1489" s="202"/>
      <c r="BM1489" s="28"/>
      <c r="BN1489" s="28"/>
      <c r="BO1489" s="28"/>
      <c r="BT1489" s="202"/>
      <c r="BV1489" s="28"/>
      <c r="BW1489" s="28"/>
      <c r="BX1489" s="28"/>
      <c r="CC1489" s="202"/>
      <c r="CE1489" s="28"/>
      <c r="CF1489" s="28"/>
      <c r="CG1489" s="28"/>
      <c r="CL1489" s="202"/>
      <c r="CN1489" s="28"/>
      <c r="CO1489" s="28"/>
      <c r="CP1489" s="28"/>
      <c r="CU1489" s="202"/>
      <c r="CW1489" s="28"/>
      <c r="CX1489" s="28"/>
      <c r="CY1489" s="28"/>
      <c r="DD1489" s="202"/>
      <c r="DF1489" s="28"/>
      <c r="DG1489" s="28"/>
      <c r="DH1489" s="28"/>
      <c r="DM1489" s="202"/>
      <c r="DO1489" s="28"/>
      <c r="DP1489" s="28"/>
      <c r="DQ1489" s="28"/>
      <c r="DV1489" s="202"/>
      <c r="DX1489" s="28"/>
      <c r="DY1489" s="28"/>
      <c r="DZ1489" s="28"/>
      <c r="EE1489" s="202"/>
      <c r="EG1489" s="28"/>
      <c r="EH1489" s="28"/>
      <c r="EI1489" s="28"/>
      <c r="EN1489" s="202"/>
      <c r="EP1489" s="28"/>
      <c r="EQ1489" s="28"/>
      <c r="ER1489" s="28"/>
      <c r="EW1489" s="202"/>
      <c r="EY1489" s="28"/>
      <c r="EZ1489" s="28"/>
      <c r="FA1489" s="28"/>
      <c r="FF1489" s="202"/>
      <c r="FH1489" s="28"/>
      <c r="FI1489" s="28"/>
      <c r="FJ1489" s="28"/>
      <c r="FO1489" s="202"/>
      <c r="FQ1489" s="28"/>
      <c r="FR1489" s="28"/>
      <c r="FS1489" s="28"/>
      <c r="FX1489" s="202"/>
      <c r="FZ1489" s="28"/>
      <c r="GA1489" s="28"/>
      <c r="GB1489" s="28"/>
      <c r="GG1489" s="202"/>
      <c r="GI1489" s="28"/>
      <c r="GJ1489" s="28"/>
      <c r="GK1489" s="28"/>
      <c r="GP1489" s="202"/>
      <c r="GR1489" s="28"/>
      <c r="GS1489" s="28"/>
      <c r="GT1489" s="28"/>
      <c r="GY1489" s="202"/>
      <c r="HA1489" s="28"/>
      <c r="HB1489" s="28"/>
      <c r="HC1489" s="28"/>
      <c r="HH1489" s="202"/>
      <c r="HJ1489" s="28"/>
      <c r="HK1489" s="28"/>
      <c r="HL1489" s="28"/>
      <c r="HQ1489" s="28"/>
      <c r="HR1489" s="28"/>
      <c r="HS1489" s="28"/>
      <c r="HT1489" s="28"/>
      <c r="HU1489" s="28"/>
      <c r="HV1489" s="28"/>
      <c r="HW1489" s="28"/>
      <c r="HX1489" s="28"/>
      <c r="HY1489" s="28"/>
      <c r="HZ1489" s="28"/>
      <c r="IA1489" s="28"/>
      <c r="IB1489" s="28"/>
      <c r="IC1489" s="28"/>
      <c r="ID1489" s="28"/>
      <c r="IE1489" s="28"/>
      <c r="IF1489" s="28"/>
      <c r="IG1489" s="28"/>
      <c r="IH1489" s="28"/>
      <c r="II1489" s="28"/>
      <c r="IJ1489" s="28"/>
      <c r="IK1489" s="28"/>
      <c r="IL1489" s="28"/>
      <c r="IM1489" s="28"/>
      <c r="IN1489" s="28"/>
      <c r="IO1489" s="28"/>
      <c r="IP1489" s="28"/>
      <c r="IQ1489" s="28"/>
      <c r="IR1489" s="28"/>
      <c r="IS1489" s="28"/>
      <c r="IT1489" s="28"/>
      <c r="IU1489" s="28"/>
      <c r="IV1489" s="28"/>
    </row>
    <row r="1490" spans="1:256" s="54" customFormat="1" ht="18">
      <c r="A1490" s="364" t="s">
        <v>476</v>
      </c>
      <c r="B1490" s="28"/>
      <c r="C1490" s="292"/>
      <c r="D1490" s="54" t="s">
        <v>138</v>
      </c>
      <c r="E1490" s="54">
        <f t="shared" si="31"/>
        <v>5</v>
      </c>
      <c r="F1490" s="305">
        <f t="shared" si="32"/>
        <v>575</v>
      </c>
      <c r="G1490" s="54">
        <v>165</v>
      </c>
      <c r="H1490" s="28">
        <v>348</v>
      </c>
      <c r="I1490" s="28">
        <v>62</v>
      </c>
      <c r="J1490" s="28"/>
      <c r="K1490" s="28"/>
      <c r="L1490" s="28"/>
      <c r="M1490" s="28"/>
      <c r="N1490" s="28"/>
      <c r="R1490" s="202"/>
      <c r="T1490" s="28"/>
      <c r="U1490" s="28"/>
      <c r="V1490" s="28"/>
      <c r="AA1490" s="202"/>
      <c r="AC1490" s="28"/>
      <c r="AD1490" s="28"/>
      <c r="AE1490" s="28"/>
      <c r="AJ1490" s="202"/>
      <c r="AL1490" s="28"/>
      <c r="AM1490" s="28"/>
      <c r="AN1490" s="28"/>
      <c r="AS1490" s="202"/>
      <c r="AU1490" s="28"/>
      <c r="AV1490" s="28"/>
      <c r="AW1490" s="28"/>
      <c r="BB1490" s="202"/>
      <c r="BD1490" s="28"/>
      <c r="BE1490" s="28"/>
      <c r="BF1490" s="28"/>
      <c r="BK1490" s="202"/>
      <c r="BM1490" s="28"/>
      <c r="BN1490" s="28"/>
      <c r="BO1490" s="28"/>
      <c r="BT1490" s="202"/>
      <c r="BV1490" s="28"/>
      <c r="BW1490" s="28"/>
      <c r="BX1490" s="28"/>
      <c r="CC1490" s="202"/>
      <c r="CE1490" s="28"/>
      <c r="CF1490" s="28"/>
      <c r="CG1490" s="28"/>
      <c r="CL1490" s="202"/>
      <c r="CN1490" s="28"/>
      <c r="CO1490" s="28"/>
      <c r="CP1490" s="28"/>
      <c r="CU1490" s="202"/>
      <c r="CW1490" s="28"/>
      <c r="CX1490" s="28"/>
      <c r="CY1490" s="28"/>
      <c r="DD1490" s="202"/>
      <c r="DF1490" s="28"/>
      <c r="DG1490" s="28"/>
      <c r="DH1490" s="28"/>
      <c r="DM1490" s="202"/>
      <c r="DO1490" s="28"/>
      <c r="DP1490" s="28"/>
      <c r="DQ1490" s="28"/>
      <c r="DV1490" s="202"/>
      <c r="DX1490" s="28"/>
      <c r="DY1490" s="28"/>
      <c r="DZ1490" s="28"/>
      <c r="EE1490" s="202"/>
      <c r="EG1490" s="28"/>
      <c r="EH1490" s="28"/>
      <c r="EI1490" s="28"/>
      <c r="EN1490" s="202"/>
      <c r="EP1490" s="28"/>
      <c r="EQ1490" s="28"/>
      <c r="ER1490" s="28"/>
      <c r="EW1490" s="202"/>
      <c r="EY1490" s="28"/>
      <c r="EZ1490" s="28"/>
      <c r="FA1490" s="28"/>
      <c r="FF1490" s="202"/>
      <c r="FH1490" s="28"/>
      <c r="FI1490" s="28"/>
      <c r="FJ1490" s="28"/>
      <c r="FO1490" s="202"/>
      <c r="FQ1490" s="28"/>
      <c r="FR1490" s="28"/>
      <c r="FS1490" s="28"/>
      <c r="FX1490" s="202"/>
      <c r="FZ1490" s="28"/>
      <c r="GA1490" s="28"/>
      <c r="GB1490" s="28"/>
      <c r="GG1490" s="202"/>
      <c r="GI1490" s="28"/>
      <c r="GJ1490" s="28"/>
      <c r="GK1490" s="28"/>
      <c r="GP1490" s="202"/>
      <c r="GR1490" s="28"/>
      <c r="GS1490" s="28"/>
      <c r="GT1490" s="28"/>
      <c r="GY1490" s="202"/>
      <c r="HA1490" s="28"/>
      <c r="HB1490" s="28"/>
      <c r="HC1490" s="28"/>
      <c r="HH1490" s="202"/>
      <c r="HJ1490" s="28"/>
      <c r="HK1490" s="28"/>
      <c r="HL1490" s="28"/>
      <c r="HQ1490" s="28"/>
      <c r="HR1490" s="28"/>
      <c r="HS1490" s="28"/>
      <c r="HT1490" s="28"/>
      <c r="HU1490" s="28"/>
      <c r="HV1490" s="28"/>
      <c r="HW1490" s="28"/>
      <c r="HX1490" s="28"/>
      <c r="HY1490" s="28"/>
      <c r="HZ1490" s="28"/>
      <c r="IA1490" s="28"/>
      <c r="IB1490" s="28"/>
      <c r="IC1490" s="28"/>
      <c r="ID1490" s="28"/>
      <c r="IE1490" s="28"/>
      <c r="IF1490" s="28"/>
      <c r="IG1490" s="28"/>
      <c r="IH1490" s="28"/>
      <c r="II1490" s="28"/>
      <c r="IJ1490" s="28"/>
      <c r="IK1490" s="28"/>
      <c r="IL1490" s="28"/>
      <c r="IM1490" s="28"/>
      <c r="IN1490" s="28"/>
      <c r="IO1490" s="28"/>
      <c r="IP1490" s="28"/>
      <c r="IQ1490" s="28"/>
      <c r="IR1490" s="28"/>
      <c r="IS1490" s="28"/>
      <c r="IT1490" s="28"/>
      <c r="IU1490" s="28"/>
      <c r="IV1490" s="28"/>
    </row>
    <row r="1491" spans="1:256" s="54" customFormat="1" ht="18">
      <c r="A1491" s="364" t="s">
        <v>420</v>
      </c>
      <c r="B1491" s="292"/>
      <c r="C1491" s="292"/>
      <c r="D1491" s="54" t="s">
        <v>133</v>
      </c>
      <c r="E1491" s="54">
        <f t="shared" si="31"/>
        <v>41</v>
      </c>
      <c r="F1491" s="305">
        <f t="shared" si="32"/>
        <v>340</v>
      </c>
      <c r="G1491" s="54">
        <v>83</v>
      </c>
      <c r="H1491" s="28">
        <v>179</v>
      </c>
      <c r="I1491" s="28">
        <v>20</v>
      </c>
      <c r="J1491" s="28">
        <v>58</v>
      </c>
      <c r="K1491" s="28"/>
      <c r="L1491" s="28"/>
      <c r="M1491" s="239"/>
      <c r="N1491" s="28"/>
      <c r="R1491" s="202"/>
      <c r="T1491" s="28"/>
      <c r="U1491" s="28"/>
      <c r="V1491" s="28"/>
      <c r="AA1491" s="202"/>
      <c r="AC1491" s="28"/>
      <c r="AD1491" s="28"/>
      <c r="AE1491" s="28"/>
      <c r="AJ1491" s="202"/>
      <c r="AL1491" s="28"/>
      <c r="AM1491" s="28"/>
      <c r="AN1491" s="28"/>
      <c r="AS1491" s="202"/>
      <c r="AU1491" s="28"/>
      <c r="AV1491" s="28"/>
      <c r="AW1491" s="28"/>
      <c r="BB1491" s="202"/>
      <c r="BD1491" s="28"/>
      <c r="BE1491" s="28"/>
      <c r="BF1491" s="28"/>
      <c r="BK1491" s="202"/>
      <c r="BM1491" s="28"/>
      <c r="BN1491" s="28"/>
      <c r="BO1491" s="28"/>
      <c r="BT1491" s="202"/>
      <c r="BV1491" s="28"/>
      <c r="BW1491" s="28"/>
      <c r="BX1491" s="28"/>
      <c r="CC1491" s="202"/>
      <c r="CE1491" s="28"/>
      <c r="CF1491" s="28"/>
      <c r="CG1491" s="28"/>
      <c r="CL1491" s="202"/>
      <c r="CN1491" s="28"/>
      <c r="CO1491" s="28"/>
      <c r="CP1491" s="28"/>
      <c r="CU1491" s="202"/>
      <c r="CW1491" s="28"/>
      <c r="CX1491" s="28"/>
      <c r="CY1491" s="28"/>
      <c r="DD1491" s="202"/>
      <c r="DF1491" s="28"/>
      <c r="DG1491" s="28"/>
      <c r="DH1491" s="28"/>
      <c r="DM1491" s="202"/>
      <c r="DO1491" s="28"/>
      <c r="DP1491" s="28"/>
      <c r="DQ1491" s="28"/>
      <c r="DV1491" s="202"/>
      <c r="DX1491" s="28"/>
      <c r="DY1491" s="28"/>
      <c r="DZ1491" s="28"/>
      <c r="EE1491" s="202"/>
      <c r="EG1491" s="28"/>
      <c r="EH1491" s="28"/>
      <c r="EI1491" s="28"/>
      <c r="EN1491" s="202"/>
      <c r="EP1491" s="28"/>
      <c r="EQ1491" s="28"/>
      <c r="ER1491" s="28"/>
      <c r="EW1491" s="202"/>
      <c r="EY1491" s="28"/>
      <c r="EZ1491" s="28"/>
      <c r="FA1491" s="28"/>
      <c r="FF1491" s="202"/>
      <c r="FH1491" s="28"/>
      <c r="FI1491" s="28"/>
      <c r="FJ1491" s="28"/>
      <c r="FO1491" s="202"/>
      <c r="FQ1491" s="28"/>
      <c r="FR1491" s="28"/>
      <c r="FS1491" s="28"/>
      <c r="FX1491" s="202"/>
      <c r="FZ1491" s="28"/>
      <c r="GA1491" s="28"/>
      <c r="GB1491" s="28"/>
      <c r="GG1491" s="202"/>
      <c r="GI1491" s="28"/>
      <c r="GJ1491" s="28"/>
      <c r="GK1491" s="28"/>
      <c r="GP1491" s="202"/>
      <c r="GR1491" s="28"/>
      <c r="GS1491" s="28"/>
      <c r="GT1491" s="28"/>
      <c r="GY1491" s="202"/>
      <c r="HA1491" s="28"/>
      <c r="HB1491" s="28"/>
      <c r="HC1491" s="28"/>
      <c r="HH1491" s="202"/>
      <c r="HJ1491" s="28"/>
      <c r="HK1491" s="28"/>
      <c r="HL1491" s="28"/>
      <c r="HQ1491" s="28"/>
      <c r="HR1491" s="28"/>
      <c r="HS1491" s="28"/>
      <c r="HT1491" s="28"/>
      <c r="HU1491" s="28"/>
      <c r="HV1491" s="28"/>
      <c r="HW1491" s="28"/>
      <c r="HX1491" s="28"/>
      <c r="HY1491" s="28"/>
      <c r="HZ1491" s="28"/>
      <c r="IA1491" s="28"/>
      <c r="IB1491" s="28"/>
      <c r="IC1491" s="28"/>
      <c r="ID1491" s="28"/>
      <c r="IE1491" s="28"/>
      <c r="IF1491" s="28"/>
      <c r="IG1491" s="28"/>
      <c r="IH1491" s="28"/>
      <c r="II1491" s="28"/>
      <c r="IJ1491" s="28"/>
      <c r="IK1491" s="28"/>
      <c r="IL1491" s="28"/>
      <c r="IM1491" s="28"/>
      <c r="IN1491" s="28"/>
      <c r="IO1491" s="28"/>
      <c r="IP1491" s="28"/>
      <c r="IQ1491" s="28"/>
      <c r="IR1491" s="28"/>
      <c r="IS1491" s="28"/>
      <c r="IT1491" s="28"/>
      <c r="IU1491" s="28"/>
      <c r="IV1491" s="28"/>
    </row>
    <row r="1492" spans="1:256" s="54" customFormat="1" ht="18">
      <c r="A1492" s="364" t="s">
        <v>1859</v>
      </c>
      <c r="B1492" s="28"/>
      <c r="C1492" s="292"/>
      <c r="D1492" s="365" t="s">
        <v>129</v>
      </c>
      <c r="E1492" s="54">
        <f t="shared" si="31"/>
        <v>2</v>
      </c>
      <c r="F1492" s="305">
        <f t="shared" si="32"/>
        <v>28</v>
      </c>
      <c r="H1492" s="28"/>
      <c r="I1492" s="28">
        <v>13</v>
      </c>
      <c r="J1492" s="28">
        <v>12</v>
      </c>
      <c r="K1492" s="28">
        <v>3</v>
      </c>
      <c r="L1492" s="28"/>
      <c r="M1492" s="28"/>
      <c r="N1492" s="28"/>
      <c r="R1492" s="202"/>
      <c r="T1492" s="28"/>
      <c r="U1492" s="28"/>
      <c r="V1492" s="28"/>
      <c r="AA1492" s="202"/>
      <c r="AC1492" s="28"/>
      <c r="AD1492" s="28"/>
      <c r="AE1492" s="28"/>
      <c r="AJ1492" s="202"/>
      <c r="AL1492" s="28"/>
      <c r="AM1492" s="28"/>
      <c r="AN1492" s="28"/>
      <c r="AS1492" s="202"/>
      <c r="AU1492" s="28"/>
      <c r="AV1492" s="28"/>
      <c r="AW1492" s="28"/>
      <c r="BB1492" s="202"/>
      <c r="BD1492" s="28"/>
      <c r="BE1492" s="28"/>
      <c r="BF1492" s="28"/>
      <c r="BK1492" s="202"/>
      <c r="BM1492" s="28"/>
      <c r="BN1492" s="28"/>
      <c r="BO1492" s="28"/>
      <c r="BT1492" s="202"/>
      <c r="BV1492" s="28"/>
      <c r="BW1492" s="28"/>
      <c r="BX1492" s="28"/>
      <c r="CC1492" s="202"/>
      <c r="CE1492" s="28"/>
      <c r="CF1492" s="28"/>
      <c r="CG1492" s="28"/>
      <c r="CL1492" s="202"/>
      <c r="CN1492" s="28"/>
      <c r="CO1492" s="28"/>
      <c r="CP1492" s="28"/>
      <c r="CU1492" s="202"/>
      <c r="CW1492" s="28"/>
      <c r="CX1492" s="28"/>
      <c r="CY1492" s="28"/>
      <c r="DD1492" s="202"/>
      <c r="DF1492" s="28"/>
      <c r="DG1492" s="28"/>
      <c r="DH1492" s="28"/>
      <c r="DM1492" s="202"/>
      <c r="DO1492" s="28"/>
      <c r="DP1492" s="28"/>
      <c r="DQ1492" s="28"/>
      <c r="DV1492" s="202"/>
      <c r="DX1492" s="28"/>
      <c r="DY1492" s="28"/>
      <c r="DZ1492" s="28"/>
      <c r="EE1492" s="202"/>
      <c r="EG1492" s="28"/>
      <c r="EH1492" s="28"/>
      <c r="EI1492" s="28"/>
      <c r="EN1492" s="202"/>
      <c r="EP1492" s="28"/>
      <c r="EQ1492" s="28"/>
      <c r="ER1492" s="28"/>
      <c r="EW1492" s="202"/>
      <c r="EY1492" s="28"/>
      <c r="EZ1492" s="28"/>
      <c r="FA1492" s="28"/>
      <c r="FF1492" s="202"/>
      <c r="FH1492" s="28"/>
      <c r="FI1492" s="28"/>
      <c r="FJ1492" s="28"/>
      <c r="FO1492" s="202"/>
      <c r="FQ1492" s="28"/>
      <c r="FR1492" s="28"/>
      <c r="FS1492" s="28"/>
      <c r="FX1492" s="202"/>
      <c r="FZ1492" s="28"/>
      <c r="GA1492" s="28"/>
      <c r="GB1492" s="28"/>
      <c r="GG1492" s="202"/>
      <c r="GI1492" s="28"/>
      <c r="GJ1492" s="28"/>
      <c r="GK1492" s="28"/>
      <c r="GP1492" s="202"/>
      <c r="GR1492" s="28"/>
      <c r="GS1492" s="28"/>
      <c r="GT1492" s="28"/>
      <c r="GY1492" s="202"/>
      <c r="HA1492" s="28"/>
      <c r="HB1492" s="28"/>
      <c r="HC1492" s="28"/>
      <c r="HH1492" s="202"/>
      <c r="HJ1492" s="28"/>
      <c r="HK1492" s="28"/>
      <c r="HL1492" s="28"/>
      <c r="HQ1492" s="28"/>
      <c r="HR1492" s="28"/>
      <c r="HS1492" s="28"/>
      <c r="HT1492" s="28"/>
      <c r="HU1492" s="28"/>
      <c r="HV1492" s="28"/>
      <c r="HW1492" s="28"/>
      <c r="HX1492" s="28"/>
      <c r="HY1492" s="28"/>
      <c r="HZ1492" s="28"/>
      <c r="IA1492" s="28"/>
      <c r="IB1492" s="28"/>
      <c r="IC1492" s="28"/>
      <c r="ID1492" s="28"/>
      <c r="IE1492" s="28"/>
      <c r="IF1492" s="28"/>
      <c r="IG1492" s="28"/>
      <c r="IH1492" s="28"/>
      <c r="II1492" s="28"/>
      <c r="IJ1492" s="28"/>
      <c r="IK1492" s="28"/>
      <c r="IL1492" s="28"/>
      <c r="IM1492" s="28"/>
      <c r="IN1492" s="28"/>
      <c r="IO1492" s="28"/>
      <c r="IP1492" s="28"/>
      <c r="IQ1492" s="28"/>
      <c r="IR1492" s="28"/>
      <c r="IS1492" s="28"/>
      <c r="IT1492" s="28"/>
      <c r="IU1492" s="28"/>
      <c r="IV1492" s="28"/>
    </row>
    <row r="1493" spans="1:256" s="54" customFormat="1" ht="18">
      <c r="A1493" s="364" t="s">
        <v>2479</v>
      </c>
      <c r="B1493" s="28"/>
      <c r="C1493" s="292"/>
      <c r="D1493" s="365" t="s">
        <v>129</v>
      </c>
      <c r="E1493" s="54">
        <f t="shared" si="31"/>
        <v>0</v>
      </c>
      <c r="F1493" s="305">
        <f t="shared" si="32"/>
        <v>0</v>
      </c>
      <c r="H1493" s="28"/>
      <c r="I1493" s="28"/>
      <c r="J1493" s="28"/>
      <c r="K1493" s="28"/>
      <c r="L1493" s="28"/>
      <c r="M1493" s="28"/>
      <c r="N1493" s="28"/>
      <c r="R1493" s="202"/>
      <c r="T1493" s="28"/>
      <c r="U1493" s="28"/>
      <c r="V1493" s="28"/>
      <c r="AA1493" s="202"/>
      <c r="AC1493" s="28"/>
      <c r="AD1493" s="28"/>
      <c r="AE1493" s="28"/>
      <c r="AJ1493" s="202"/>
      <c r="AL1493" s="28"/>
      <c r="AM1493" s="28"/>
      <c r="AN1493" s="28"/>
      <c r="AS1493" s="202"/>
      <c r="AU1493" s="28"/>
      <c r="AV1493" s="28"/>
      <c r="AW1493" s="28"/>
      <c r="BB1493" s="202"/>
      <c r="BD1493" s="28"/>
      <c r="BE1493" s="28"/>
      <c r="BF1493" s="28"/>
      <c r="BK1493" s="202"/>
      <c r="BM1493" s="28"/>
      <c r="BN1493" s="28"/>
      <c r="BO1493" s="28"/>
      <c r="BT1493" s="202"/>
      <c r="BV1493" s="28"/>
      <c r="BW1493" s="28"/>
      <c r="BX1493" s="28"/>
      <c r="CC1493" s="202"/>
      <c r="CE1493" s="28"/>
      <c r="CF1493" s="28"/>
      <c r="CG1493" s="28"/>
      <c r="CL1493" s="202"/>
      <c r="CN1493" s="28"/>
      <c r="CO1493" s="28"/>
      <c r="CP1493" s="28"/>
      <c r="CU1493" s="202"/>
      <c r="CW1493" s="28"/>
      <c r="CX1493" s="28"/>
      <c r="CY1493" s="28"/>
      <c r="DD1493" s="202"/>
      <c r="DF1493" s="28"/>
      <c r="DG1493" s="28"/>
      <c r="DH1493" s="28"/>
      <c r="DM1493" s="202"/>
      <c r="DO1493" s="28"/>
      <c r="DP1493" s="28"/>
      <c r="DQ1493" s="28"/>
      <c r="DV1493" s="202"/>
      <c r="DX1493" s="28"/>
      <c r="DY1493" s="28"/>
      <c r="DZ1493" s="28"/>
      <c r="EE1493" s="202"/>
      <c r="EG1493" s="28"/>
      <c r="EH1493" s="28"/>
      <c r="EI1493" s="28"/>
      <c r="EN1493" s="202"/>
      <c r="EP1493" s="28"/>
      <c r="EQ1493" s="28"/>
      <c r="ER1493" s="28"/>
      <c r="EW1493" s="202"/>
      <c r="EY1493" s="28"/>
      <c r="EZ1493" s="28"/>
      <c r="FA1493" s="28"/>
      <c r="FF1493" s="202"/>
      <c r="FH1493" s="28"/>
      <c r="FI1493" s="28"/>
      <c r="FJ1493" s="28"/>
      <c r="FO1493" s="202"/>
      <c r="FQ1493" s="28"/>
      <c r="FR1493" s="28"/>
      <c r="FS1493" s="28"/>
      <c r="FX1493" s="202"/>
      <c r="FZ1493" s="28"/>
      <c r="GA1493" s="28"/>
      <c r="GB1493" s="28"/>
      <c r="GG1493" s="202"/>
      <c r="GI1493" s="28"/>
      <c r="GJ1493" s="28"/>
      <c r="GK1493" s="28"/>
      <c r="GP1493" s="202"/>
      <c r="GR1493" s="28"/>
      <c r="GS1493" s="28"/>
      <c r="GT1493" s="28"/>
      <c r="GY1493" s="202"/>
      <c r="HA1493" s="28"/>
      <c r="HB1493" s="28"/>
      <c r="HC1493" s="28"/>
      <c r="HH1493" s="202"/>
      <c r="HJ1493" s="28"/>
      <c r="HK1493" s="28"/>
      <c r="HL1493" s="28"/>
      <c r="HQ1493" s="28"/>
      <c r="HR1493" s="28"/>
      <c r="HS1493" s="28"/>
      <c r="HT1493" s="28"/>
      <c r="HU1493" s="28"/>
      <c r="HV1493" s="28"/>
      <c r="HW1493" s="28"/>
      <c r="HX1493" s="28"/>
      <c r="HY1493" s="28"/>
      <c r="HZ1493" s="28"/>
      <c r="IA1493" s="28"/>
      <c r="IB1493" s="28"/>
      <c r="IC1493" s="28"/>
      <c r="ID1493" s="28"/>
      <c r="IE1493" s="28"/>
      <c r="IF1493" s="28"/>
      <c r="IG1493" s="28"/>
      <c r="IH1493" s="28"/>
      <c r="II1493" s="28"/>
      <c r="IJ1493" s="28"/>
      <c r="IK1493" s="28"/>
      <c r="IL1493" s="28"/>
      <c r="IM1493" s="28"/>
      <c r="IN1493" s="28"/>
      <c r="IO1493" s="28"/>
      <c r="IP1493" s="28"/>
      <c r="IQ1493" s="28"/>
      <c r="IR1493" s="28"/>
      <c r="IS1493" s="28"/>
      <c r="IT1493" s="28"/>
      <c r="IU1493" s="28"/>
      <c r="IV1493" s="28"/>
    </row>
    <row r="1494" spans="1:256" s="54" customFormat="1" ht="18">
      <c r="A1494" s="364" t="s">
        <v>715</v>
      </c>
      <c r="B1494" s="28"/>
      <c r="C1494" s="292"/>
      <c r="D1494" s="365" t="s">
        <v>129</v>
      </c>
      <c r="E1494" s="54">
        <f t="shared" si="31"/>
        <v>5</v>
      </c>
      <c r="F1494" s="305">
        <f t="shared" si="32"/>
        <v>28</v>
      </c>
      <c r="G1494" s="54">
        <v>10</v>
      </c>
      <c r="H1494" s="28">
        <v>15</v>
      </c>
      <c r="I1494" s="28">
        <v>3</v>
      </c>
      <c r="J1494" s="28"/>
      <c r="K1494" s="28"/>
      <c r="L1494" s="28"/>
      <c r="M1494" s="28"/>
      <c r="N1494" s="28"/>
      <c r="R1494" s="202"/>
      <c r="T1494" s="28"/>
      <c r="U1494" s="28"/>
      <c r="V1494" s="28"/>
      <c r="AA1494" s="202"/>
      <c r="AC1494" s="28"/>
      <c r="AD1494" s="28"/>
      <c r="AE1494" s="28"/>
      <c r="AJ1494" s="202"/>
      <c r="AL1494" s="28"/>
      <c r="AM1494" s="28"/>
      <c r="AN1494" s="28"/>
      <c r="AS1494" s="202"/>
      <c r="AU1494" s="28"/>
      <c r="AV1494" s="28"/>
      <c r="AW1494" s="28"/>
      <c r="BB1494" s="202"/>
      <c r="BD1494" s="28"/>
      <c r="BE1494" s="28"/>
      <c r="BF1494" s="28"/>
      <c r="BK1494" s="202"/>
      <c r="BM1494" s="28"/>
      <c r="BN1494" s="28"/>
      <c r="BO1494" s="28"/>
      <c r="BT1494" s="202"/>
      <c r="BV1494" s="28"/>
      <c r="BW1494" s="28"/>
      <c r="BX1494" s="28"/>
      <c r="CC1494" s="202"/>
      <c r="CE1494" s="28"/>
      <c r="CF1494" s="28"/>
      <c r="CG1494" s="28"/>
      <c r="CL1494" s="202"/>
      <c r="CN1494" s="28"/>
      <c r="CO1494" s="28"/>
      <c r="CP1494" s="28"/>
      <c r="CU1494" s="202"/>
      <c r="CW1494" s="28"/>
      <c r="CX1494" s="28"/>
      <c r="CY1494" s="28"/>
      <c r="DD1494" s="202"/>
      <c r="DF1494" s="28"/>
      <c r="DG1494" s="28"/>
      <c r="DH1494" s="28"/>
      <c r="DM1494" s="202"/>
      <c r="DO1494" s="28"/>
      <c r="DP1494" s="28"/>
      <c r="DQ1494" s="28"/>
      <c r="DV1494" s="202"/>
      <c r="DX1494" s="28"/>
      <c r="DY1494" s="28"/>
      <c r="DZ1494" s="28"/>
      <c r="EE1494" s="202"/>
      <c r="EG1494" s="28"/>
      <c r="EH1494" s="28"/>
      <c r="EI1494" s="28"/>
      <c r="EN1494" s="202"/>
      <c r="EP1494" s="28"/>
      <c r="EQ1494" s="28"/>
      <c r="ER1494" s="28"/>
      <c r="EW1494" s="202"/>
      <c r="EY1494" s="28"/>
      <c r="EZ1494" s="28"/>
      <c r="FA1494" s="28"/>
      <c r="FF1494" s="202"/>
      <c r="FH1494" s="28"/>
      <c r="FI1494" s="28"/>
      <c r="FJ1494" s="28"/>
      <c r="FO1494" s="202"/>
      <c r="FQ1494" s="28"/>
      <c r="FR1494" s="28"/>
      <c r="FS1494" s="28"/>
      <c r="FX1494" s="202"/>
      <c r="FZ1494" s="28"/>
      <c r="GA1494" s="28"/>
      <c r="GB1494" s="28"/>
      <c r="GG1494" s="202"/>
      <c r="GI1494" s="28"/>
      <c r="GJ1494" s="28"/>
      <c r="GK1494" s="28"/>
      <c r="GP1494" s="202"/>
      <c r="GR1494" s="28"/>
      <c r="GS1494" s="28"/>
      <c r="GT1494" s="28"/>
      <c r="GY1494" s="202"/>
      <c r="HA1494" s="28"/>
      <c r="HB1494" s="28"/>
      <c r="HC1494" s="28"/>
      <c r="HH1494" s="202"/>
      <c r="HJ1494" s="28"/>
      <c r="HK1494" s="28"/>
      <c r="HL1494" s="28"/>
      <c r="HQ1494" s="28"/>
      <c r="HR1494" s="28"/>
      <c r="HS1494" s="28"/>
      <c r="HT1494" s="28"/>
      <c r="HU1494" s="28"/>
      <c r="HV1494" s="28"/>
      <c r="HW1494" s="28"/>
      <c r="HX1494" s="28"/>
      <c r="HY1494" s="28"/>
      <c r="HZ1494" s="28"/>
      <c r="IA1494" s="28"/>
      <c r="IB1494" s="28"/>
      <c r="IC1494" s="28"/>
      <c r="ID1494" s="28"/>
      <c r="IE1494" s="28"/>
      <c r="IF1494" s="28"/>
      <c r="IG1494" s="28"/>
      <c r="IH1494" s="28"/>
      <c r="II1494" s="28"/>
      <c r="IJ1494" s="28"/>
      <c r="IK1494" s="28"/>
      <c r="IL1494" s="28"/>
      <c r="IM1494" s="28"/>
      <c r="IN1494" s="28"/>
      <c r="IO1494" s="28"/>
      <c r="IP1494" s="28"/>
      <c r="IQ1494" s="28"/>
      <c r="IR1494" s="28"/>
      <c r="IS1494" s="28"/>
      <c r="IT1494" s="28"/>
      <c r="IU1494" s="28"/>
      <c r="IV1494" s="28"/>
    </row>
    <row r="1495" spans="1:256" s="54" customFormat="1" ht="18">
      <c r="A1495" s="364" t="s">
        <v>503</v>
      </c>
      <c r="B1495" s="28"/>
      <c r="C1495" s="28"/>
      <c r="D1495" s="54" t="s">
        <v>130</v>
      </c>
      <c r="E1495" s="54">
        <f t="shared" si="31"/>
        <v>15</v>
      </c>
      <c r="F1495" s="305">
        <f t="shared" si="32"/>
        <v>0</v>
      </c>
      <c r="H1495" s="28"/>
      <c r="I1495" s="28"/>
      <c r="J1495" s="28"/>
      <c r="K1495" s="28"/>
      <c r="L1495" s="28"/>
      <c r="M1495" s="28"/>
      <c r="N1495" s="28"/>
      <c r="R1495" s="202"/>
      <c r="T1495" s="28"/>
      <c r="U1495" s="28"/>
      <c r="V1495" s="28"/>
      <c r="AA1495" s="202"/>
      <c r="AC1495" s="28"/>
      <c r="AD1495" s="28"/>
      <c r="AE1495" s="28"/>
      <c r="AJ1495" s="202"/>
      <c r="AL1495" s="28"/>
      <c r="AM1495" s="28"/>
      <c r="AN1495" s="28"/>
      <c r="AS1495" s="202"/>
      <c r="AU1495" s="28"/>
      <c r="AV1495" s="28"/>
      <c r="AW1495" s="28"/>
      <c r="BB1495" s="202"/>
      <c r="BD1495" s="28"/>
      <c r="BE1495" s="28"/>
      <c r="BF1495" s="28"/>
      <c r="BK1495" s="202"/>
      <c r="BM1495" s="28"/>
      <c r="BN1495" s="28"/>
      <c r="BO1495" s="28"/>
      <c r="BT1495" s="202"/>
      <c r="BV1495" s="28"/>
      <c r="BW1495" s="28"/>
      <c r="BX1495" s="28"/>
      <c r="CC1495" s="202"/>
      <c r="CE1495" s="28"/>
      <c r="CF1495" s="28"/>
      <c r="CG1495" s="28"/>
      <c r="CL1495" s="202"/>
      <c r="CN1495" s="28"/>
      <c r="CO1495" s="28"/>
      <c r="CP1495" s="28"/>
      <c r="CU1495" s="202"/>
      <c r="CW1495" s="28"/>
      <c r="CX1495" s="28"/>
      <c r="CY1495" s="28"/>
      <c r="DD1495" s="202"/>
      <c r="DF1495" s="28"/>
      <c r="DG1495" s="28"/>
      <c r="DH1495" s="28"/>
      <c r="DM1495" s="202"/>
      <c r="DO1495" s="28"/>
      <c r="DP1495" s="28"/>
      <c r="DQ1495" s="28"/>
      <c r="DV1495" s="202"/>
      <c r="DX1495" s="28"/>
      <c r="DY1495" s="28"/>
      <c r="DZ1495" s="28"/>
      <c r="EE1495" s="202"/>
      <c r="EG1495" s="28"/>
      <c r="EH1495" s="28"/>
      <c r="EI1495" s="28"/>
      <c r="EN1495" s="202"/>
      <c r="EP1495" s="28"/>
      <c r="EQ1495" s="28"/>
      <c r="ER1495" s="28"/>
      <c r="EW1495" s="202"/>
      <c r="EY1495" s="28"/>
      <c r="EZ1495" s="28"/>
      <c r="FA1495" s="28"/>
      <c r="FF1495" s="202"/>
      <c r="FH1495" s="28"/>
      <c r="FI1495" s="28"/>
      <c r="FJ1495" s="28"/>
      <c r="FO1495" s="202"/>
      <c r="FQ1495" s="28"/>
      <c r="FR1495" s="28"/>
      <c r="FS1495" s="28"/>
      <c r="FX1495" s="202"/>
      <c r="FZ1495" s="28"/>
      <c r="GA1495" s="28"/>
      <c r="GB1495" s="28"/>
      <c r="GG1495" s="202"/>
      <c r="GI1495" s="28"/>
      <c r="GJ1495" s="28"/>
      <c r="GK1495" s="28"/>
      <c r="GP1495" s="202"/>
      <c r="GR1495" s="28"/>
      <c r="GS1495" s="28"/>
      <c r="GT1495" s="28"/>
      <c r="GY1495" s="202"/>
      <c r="HA1495" s="28"/>
      <c r="HB1495" s="28"/>
      <c r="HC1495" s="28"/>
      <c r="HH1495" s="202"/>
      <c r="HJ1495" s="28"/>
      <c r="HK1495" s="28"/>
      <c r="HL1495" s="28"/>
      <c r="HQ1495" s="28"/>
      <c r="HR1495" s="28"/>
      <c r="HS1495" s="28"/>
      <c r="HT1495" s="28"/>
      <c r="HU1495" s="28"/>
      <c r="HV1495" s="28"/>
      <c r="HW1495" s="28"/>
      <c r="HX1495" s="28"/>
      <c r="HY1495" s="28"/>
      <c r="HZ1495" s="28"/>
      <c r="IA1495" s="28"/>
      <c r="IB1495" s="28"/>
      <c r="IC1495" s="28"/>
      <c r="ID1495" s="28"/>
      <c r="IE1495" s="28"/>
      <c r="IF1495" s="28"/>
      <c r="IG1495" s="28"/>
      <c r="IH1495" s="28"/>
      <c r="II1495" s="28"/>
      <c r="IJ1495" s="28"/>
      <c r="IK1495" s="28"/>
      <c r="IL1495" s="28"/>
      <c r="IM1495" s="28"/>
      <c r="IN1495" s="28"/>
      <c r="IO1495" s="28"/>
      <c r="IP1495" s="28"/>
      <c r="IQ1495" s="28"/>
      <c r="IR1495" s="28"/>
      <c r="IS1495" s="28"/>
      <c r="IT1495" s="28"/>
      <c r="IU1495" s="28"/>
      <c r="IV1495" s="28"/>
    </row>
    <row r="1496" spans="1:256" s="54" customFormat="1" ht="18">
      <c r="A1496" s="364" t="s">
        <v>2480</v>
      </c>
      <c r="B1496" s="28"/>
      <c r="C1496" s="292"/>
      <c r="D1496" s="365" t="s">
        <v>129</v>
      </c>
      <c r="E1496" s="54">
        <f t="shared" si="31"/>
        <v>0</v>
      </c>
      <c r="F1496" s="305">
        <f t="shared" si="32"/>
        <v>0</v>
      </c>
      <c r="H1496" s="28"/>
      <c r="I1496" s="28"/>
      <c r="J1496" s="28"/>
      <c r="K1496" s="28"/>
      <c r="L1496" s="28"/>
      <c r="M1496" s="28"/>
      <c r="N1496" s="28"/>
      <c r="R1496" s="202"/>
      <c r="T1496" s="28"/>
      <c r="U1496" s="28"/>
      <c r="V1496" s="28"/>
      <c r="AA1496" s="202"/>
      <c r="AC1496" s="28"/>
      <c r="AD1496" s="28"/>
      <c r="AE1496" s="28"/>
      <c r="AJ1496" s="202"/>
      <c r="AL1496" s="28"/>
      <c r="AM1496" s="28"/>
      <c r="AN1496" s="28"/>
      <c r="AS1496" s="202"/>
      <c r="AU1496" s="28"/>
      <c r="AV1496" s="28"/>
      <c r="AW1496" s="28"/>
      <c r="BB1496" s="202"/>
      <c r="BD1496" s="28"/>
      <c r="BE1496" s="28"/>
      <c r="BF1496" s="28"/>
      <c r="BK1496" s="202"/>
      <c r="BM1496" s="28"/>
      <c r="BN1496" s="28"/>
      <c r="BO1496" s="28"/>
      <c r="BT1496" s="202"/>
      <c r="BV1496" s="28"/>
      <c r="BW1496" s="28"/>
      <c r="BX1496" s="28"/>
      <c r="CC1496" s="202"/>
      <c r="CE1496" s="28"/>
      <c r="CF1496" s="28"/>
      <c r="CG1496" s="28"/>
      <c r="CL1496" s="202"/>
      <c r="CN1496" s="28"/>
      <c r="CO1496" s="28"/>
      <c r="CP1496" s="28"/>
      <c r="CU1496" s="202"/>
      <c r="CW1496" s="28"/>
      <c r="CX1496" s="28"/>
      <c r="CY1496" s="28"/>
      <c r="DD1496" s="202"/>
      <c r="DF1496" s="28"/>
      <c r="DG1496" s="28"/>
      <c r="DH1496" s="28"/>
      <c r="DM1496" s="202"/>
      <c r="DO1496" s="28"/>
      <c r="DP1496" s="28"/>
      <c r="DQ1496" s="28"/>
      <c r="DV1496" s="202"/>
      <c r="DX1496" s="28"/>
      <c r="DY1496" s="28"/>
      <c r="DZ1496" s="28"/>
      <c r="EE1496" s="202"/>
      <c r="EG1496" s="28"/>
      <c r="EH1496" s="28"/>
      <c r="EI1496" s="28"/>
      <c r="EN1496" s="202"/>
      <c r="EP1496" s="28"/>
      <c r="EQ1496" s="28"/>
      <c r="ER1496" s="28"/>
      <c r="EW1496" s="202"/>
      <c r="EY1496" s="28"/>
      <c r="EZ1496" s="28"/>
      <c r="FA1496" s="28"/>
      <c r="FF1496" s="202"/>
      <c r="FH1496" s="28"/>
      <c r="FI1496" s="28"/>
      <c r="FJ1496" s="28"/>
      <c r="FO1496" s="202"/>
      <c r="FQ1496" s="28"/>
      <c r="FR1496" s="28"/>
      <c r="FS1496" s="28"/>
      <c r="FX1496" s="202"/>
      <c r="FZ1496" s="28"/>
      <c r="GA1496" s="28"/>
      <c r="GB1496" s="28"/>
      <c r="GG1496" s="202"/>
      <c r="GI1496" s="28"/>
      <c r="GJ1496" s="28"/>
      <c r="GK1496" s="28"/>
      <c r="GP1496" s="202"/>
      <c r="GR1496" s="28"/>
      <c r="GS1496" s="28"/>
      <c r="GT1496" s="28"/>
      <c r="GY1496" s="202"/>
      <c r="HA1496" s="28"/>
      <c r="HB1496" s="28"/>
      <c r="HC1496" s="28"/>
      <c r="HH1496" s="202"/>
      <c r="HJ1496" s="28"/>
      <c r="HK1496" s="28"/>
      <c r="HL1496" s="28"/>
      <c r="HQ1496" s="28"/>
      <c r="HR1496" s="28"/>
      <c r="HS1496" s="28"/>
      <c r="HT1496" s="28"/>
      <c r="HU1496" s="28"/>
      <c r="HV1496" s="28"/>
      <c r="HW1496" s="28"/>
      <c r="HX1496" s="28"/>
      <c r="HY1496" s="28"/>
      <c r="HZ1496" s="28"/>
      <c r="IA1496" s="28"/>
      <c r="IB1496" s="28"/>
      <c r="IC1496" s="28"/>
      <c r="ID1496" s="28"/>
      <c r="IE1496" s="28"/>
      <c r="IF1496" s="28"/>
      <c r="IG1496" s="28"/>
      <c r="IH1496" s="28"/>
      <c r="II1496" s="28"/>
      <c r="IJ1496" s="28"/>
      <c r="IK1496" s="28"/>
      <c r="IL1496" s="28"/>
      <c r="IM1496" s="28"/>
      <c r="IN1496" s="28"/>
      <c r="IO1496" s="28"/>
      <c r="IP1496" s="28"/>
      <c r="IQ1496" s="28"/>
      <c r="IR1496" s="28"/>
      <c r="IS1496" s="28"/>
      <c r="IT1496" s="28"/>
      <c r="IU1496" s="28"/>
      <c r="IV1496" s="28"/>
    </row>
    <row r="1497" spans="1:256" s="54" customFormat="1" ht="18">
      <c r="A1497" s="364" t="s">
        <v>1625</v>
      </c>
      <c r="B1497" s="28"/>
      <c r="C1497" s="28"/>
      <c r="D1497" s="54" t="s">
        <v>131</v>
      </c>
      <c r="E1497" s="54">
        <f t="shared" si="31"/>
        <v>7</v>
      </c>
      <c r="F1497" s="305">
        <f t="shared" si="32"/>
        <v>106</v>
      </c>
      <c r="G1497" s="54">
        <v>3</v>
      </c>
      <c r="H1497" s="28">
        <v>9</v>
      </c>
      <c r="I1497" s="28">
        <v>3</v>
      </c>
      <c r="J1497" s="28">
        <v>61</v>
      </c>
      <c r="K1497" s="28">
        <v>30</v>
      </c>
      <c r="L1497" s="28"/>
      <c r="M1497" s="28"/>
      <c r="N1497" s="28"/>
      <c r="R1497" s="202"/>
      <c r="T1497" s="28"/>
      <c r="U1497" s="28"/>
      <c r="V1497" s="28"/>
      <c r="AA1497" s="202"/>
      <c r="AC1497" s="28"/>
      <c r="AD1497" s="28"/>
      <c r="AE1497" s="28"/>
      <c r="AJ1497" s="202"/>
      <c r="AL1497" s="28"/>
      <c r="AM1497" s="28"/>
      <c r="AN1497" s="28"/>
      <c r="AS1497" s="202"/>
      <c r="AU1497" s="28"/>
      <c r="AV1497" s="28"/>
      <c r="AW1497" s="28"/>
      <c r="BB1497" s="202"/>
      <c r="BD1497" s="28"/>
      <c r="BE1497" s="28"/>
      <c r="BF1497" s="28"/>
      <c r="BK1497" s="202"/>
      <c r="BM1497" s="28"/>
      <c r="BN1497" s="28"/>
      <c r="BO1497" s="28"/>
      <c r="BT1497" s="202"/>
      <c r="BV1497" s="28"/>
      <c r="BW1497" s="28"/>
      <c r="BX1497" s="28"/>
      <c r="CC1497" s="202"/>
      <c r="CE1497" s="28"/>
      <c r="CF1497" s="28"/>
      <c r="CG1497" s="28"/>
      <c r="CL1497" s="202"/>
      <c r="CN1497" s="28"/>
      <c r="CO1497" s="28"/>
      <c r="CP1497" s="28"/>
      <c r="CU1497" s="202"/>
      <c r="CW1497" s="28"/>
      <c r="CX1497" s="28"/>
      <c r="CY1497" s="28"/>
      <c r="DD1497" s="202"/>
      <c r="DF1497" s="28"/>
      <c r="DG1497" s="28"/>
      <c r="DH1497" s="28"/>
      <c r="DM1497" s="202"/>
      <c r="DO1497" s="28"/>
      <c r="DP1497" s="28"/>
      <c r="DQ1497" s="28"/>
      <c r="DV1497" s="202"/>
      <c r="DX1497" s="28"/>
      <c r="DY1497" s="28"/>
      <c r="DZ1497" s="28"/>
      <c r="EE1497" s="202"/>
      <c r="EG1497" s="28"/>
      <c r="EH1497" s="28"/>
      <c r="EI1497" s="28"/>
      <c r="EN1497" s="202"/>
      <c r="EP1497" s="28"/>
      <c r="EQ1497" s="28"/>
      <c r="ER1497" s="28"/>
      <c r="EW1497" s="202"/>
      <c r="EY1497" s="28"/>
      <c r="EZ1497" s="28"/>
      <c r="FA1497" s="28"/>
      <c r="FF1497" s="202"/>
      <c r="FH1497" s="28"/>
      <c r="FI1497" s="28"/>
      <c r="FJ1497" s="28"/>
      <c r="FO1497" s="202"/>
      <c r="FQ1497" s="28"/>
      <c r="FR1497" s="28"/>
      <c r="FS1497" s="28"/>
      <c r="FX1497" s="202"/>
      <c r="FZ1497" s="28"/>
      <c r="GA1497" s="28"/>
      <c r="GB1497" s="28"/>
      <c r="GG1497" s="202"/>
      <c r="GI1497" s="28"/>
      <c r="GJ1497" s="28"/>
      <c r="GK1497" s="28"/>
      <c r="GP1497" s="202"/>
      <c r="GR1497" s="28"/>
      <c r="GS1497" s="28"/>
      <c r="GT1497" s="28"/>
      <c r="GY1497" s="202"/>
      <c r="HA1497" s="28"/>
      <c r="HB1497" s="28"/>
      <c r="HC1497" s="28"/>
      <c r="HH1497" s="202"/>
      <c r="HJ1497" s="28"/>
      <c r="HK1497" s="28"/>
      <c r="HL1497" s="28"/>
      <c r="HQ1497" s="28"/>
      <c r="HR1497" s="28"/>
      <c r="HS1497" s="28"/>
      <c r="HT1497" s="28"/>
      <c r="HU1497" s="28"/>
      <c r="HV1497" s="28"/>
      <c r="HW1497" s="28"/>
      <c r="HX1497" s="28"/>
      <c r="HY1497" s="28"/>
      <c r="HZ1497" s="28"/>
      <c r="IA1497" s="28"/>
      <c r="IB1497" s="28"/>
      <c r="IC1497" s="28"/>
      <c r="ID1497" s="28"/>
      <c r="IE1497" s="28"/>
      <c r="IF1497" s="28"/>
      <c r="IG1497" s="28"/>
      <c r="IH1497" s="28"/>
      <c r="II1497" s="28"/>
      <c r="IJ1497" s="28"/>
      <c r="IK1497" s="28"/>
      <c r="IL1497" s="28"/>
      <c r="IM1497" s="28"/>
      <c r="IN1497" s="28"/>
      <c r="IO1497" s="28"/>
      <c r="IP1497" s="28"/>
      <c r="IQ1497" s="28"/>
      <c r="IR1497" s="28"/>
      <c r="IS1497" s="28"/>
      <c r="IT1497" s="28"/>
      <c r="IU1497" s="28"/>
      <c r="IV1497" s="28"/>
    </row>
    <row r="1498" spans="1:256" s="54" customFormat="1" ht="18">
      <c r="A1498" s="364" t="s">
        <v>783</v>
      </c>
      <c r="B1498" s="28"/>
      <c r="C1498" s="292"/>
      <c r="D1498" s="365" t="s">
        <v>129</v>
      </c>
      <c r="E1498" s="54">
        <f t="shared" si="31"/>
        <v>0</v>
      </c>
      <c r="F1498" s="305">
        <f t="shared" si="32"/>
        <v>16</v>
      </c>
      <c r="G1498" s="54">
        <v>2</v>
      </c>
      <c r="H1498" s="28">
        <v>1</v>
      </c>
      <c r="I1498" s="28">
        <v>7</v>
      </c>
      <c r="J1498" s="28">
        <v>6</v>
      </c>
      <c r="K1498" s="28"/>
      <c r="L1498" s="28"/>
      <c r="M1498" s="28"/>
      <c r="N1498" s="28"/>
      <c r="R1498" s="202"/>
      <c r="T1498" s="28"/>
      <c r="U1498" s="28"/>
      <c r="V1498" s="28"/>
      <c r="AA1498" s="202"/>
      <c r="AC1498" s="28"/>
      <c r="AD1498" s="28"/>
      <c r="AE1498" s="28"/>
      <c r="AJ1498" s="202"/>
      <c r="AL1498" s="28"/>
      <c r="AM1498" s="28"/>
      <c r="AN1498" s="28"/>
      <c r="AS1498" s="202"/>
      <c r="AU1498" s="28"/>
      <c r="AV1498" s="28"/>
      <c r="AW1498" s="28"/>
      <c r="BB1498" s="202"/>
      <c r="BD1498" s="28"/>
      <c r="BE1498" s="28"/>
      <c r="BF1498" s="28"/>
      <c r="BK1498" s="202"/>
      <c r="BM1498" s="28"/>
      <c r="BN1498" s="28"/>
      <c r="BO1498" s="28"/>
      <c r="BT1498" s="202"/>
      <c r="BV1498" s="28"/>
      <c r="BW1498" s="28"/>
      <c r="BX1498" s="28"/>
      <c r="CC1498" s="202"/>
      <c r="CE1498" s="28"/>
      <c r="CF1498" s="28"/>
      <c r="CG1498" s="28"/>
      <c r="CL1498" s="202"/>
      <c r="CN1498" s="28"/>
      <c r="CO1498" s="28"/>
      <c r="CP1498" s="28"/>
      <c r="CU1498" s="202"/>
      <c r="CW1498" s="28"/>
      <c r="CX1498" s="28"/>
      <c r="CY1498" s="28"/>
      <c r="DD1498" s="202"/>
      <c r="DF1498" s="28"/>
      <c r="DG1498" s="28"/>
      <c r="DH1498" s="28"/>
      <c r="DM1498" s="202"/>
      <c r="DO1498" s="28"/>
      <c r="DP1498" s="28"/>
      <c r="DQ1498" s="28"/>
      <c r="DV1498" s="202"/>
      <c r="DX1498" s="28"/>
      <c r="DY1498" s="28"/>
      <c r="DZ1498" s="28"/>
      <c r="EE1498" s="202"/>
      <c r="EG1498" s="28"/>
      <c r="EH1498" s="28"/>
      <c r="EI1498" s="28"/>
      <c r="EN1498" s="202"/>
      <c r="EP1498" s="28"/>
      <c r="EQ1498" s="28"/>
      <c r="ER1498" s="28"/>
      <c r="EW1498" s="202"/>
      <c r="EY1498" s="28"/>
      <c r="EZ1498" s="28"/>
      <c r="FA1498" s="28"/>
      <c r="FF1498" s="202"/>
      <c r="FH1498" s="28"/>
      <c r="FI1498" s="28"/>
      <c r="FJ1498" s="28"/>
      <c r="FO1498" s="202"/>
      <c r="FQ1498" s="28"/>
      <c r="FR1498" s="28"/>
      <c r="FS1498" s="28"/>
      <c r="FX1498" s="202"/>
      <c r="FZ1498" s="28"/>
      <c r="GA1498" s="28"/>
      <c r="GB1498" s="28"/>
      <c r="GG1498" s="202"/>
      <c r="GI1498" s="28"/>
      <c r="GJ1498" s="28"/>
      <c r="GK1498" s="28"/>
      <c r="GP1498" s="202"/>
      <c r="GR1498" s="28"/>
      <c r="GS1498" s="28"/>
      <c r="GT1498" s="28"/>
      <c r="GY1498" s="202"/>
      <c r="HA1498" s="28"/>
      <c r="HB1498" s="28"/>
      <c r="HC1498" s="28"/>
      <c r="HH1498" s="202"/>
      <c r="HJ1498" s="28"/>
      <c r="HK1498" s="28"/>
      <c r="HL1498" s="28"/>
      <c r="HQ1498" s="28"/>
      <c r="HR1498" s="28"/>
      <c r="HS1498" s="28"/>
      <c r="HT1498" s="28"/>
      <c r="HU1498" s="28"/>
      <c r="HV1498" s="28"/>
      <c r="HW1498" s="28"/>
      <c r="HX1498" s="28"/>
      <c r="HY1498" s="28"/>
      <c r="HZ1498" s="28"/>
      <c r="IA1498" s="28"/>
      <c r="IB1498" s="28"/>
      <c r="IC1498" s="28"/>
      <c r="ID1498" s="28"/>
      <c r="IE1498" s="28"/>
      <c r="IF1498" s="28"/>
      <c r="IG1498" s="28"/>
      <c r="IH1498" s="28"/>
      <c r="II1498" s="28"/>
      <c r="IJ1498" s="28"/>
      <c r="IK1498" s="28"/>
      <c r="IL1498" s="28"/>
      <c r="IM1498" s="28"/>
      <c r="IN1498" s="28"/>
      <c r="IO1498" s="28"/>
      <c r="IP1498" s="28"/>
      <c r="IQ1498" s="28"/>
      <c r="IR1498" s="28"/>
      <c r="IS1498" s="28"/>
      <c r="IT1498" s="28"/>
      <c r="IU1498" s="28"/>
      <c r="IV1498" s="28"/>
    </row>
    <row r="1499" spans="1:256" s="54" customFormat="1" ht="18">
      <c r="A1499" s="364" t="s">
        <v>2342</v>
      </c>
      <c r="B1499" s="28"/>
      <c r="C1499" s="292"/>
      <c r="D1499" s="365" t="s">
        <v>129</v>
      </c>
      <c r="E1499" s="54">
        <f t="shared" si="31"/>
        <v>1</v>
      </c>
      <c r="F1499" s="305">
        <f t="shared" si="32"/>
        <v>0</v>
      </c>
      <c r="H1499" s="28"/>
      <c r="I1499" s="28"/>
      <c r="J1499" s="28"/>
      <c r="K1499" s="28"/>
      <c r="L1499" s="28"/>
      <c r="M1499" s="28"/>
      <c r="N1499" s="28"/>
      <c r="R1499" s="202"/>
      <c r="T1499" s="28"/>
      <c r="U1499" s="28"/>
      <c r="V1499" s="28"/>
      <c r="AA1499" s="202"/>
      <c r="AC1499" s="28"/>
      <c r="AD1499" s="28"/>
      <c r="AE1499" s="28"/>
      <c r="AJ1499" s="202"/>
      <c r="AL1499" s="28"/>
      <c r="AM1499" s="28"/>
      <c r="AN1499" s="28"/>
      <c r="AS1499" s="202"/>
      <c r="AU1499" s="28"/>
      <c r="AV1499" s="28"/>
      <c r="AW1499" s="28"/>
      <c r="BB1499" s="202"/>
      <c r="BD1499" s="28"/>
      <c r="BE1499" s="28"/>
      <c r="BF1499" s="28"/>
      <c r="BK1499" s="202"/>
      <c r="BM1499" s="28"/>
      <c r="BN1499" s="28"/>
      <c r="BO1499" s="28"/>
      <c r="BT1499" s="202"/>
      <c r="BV1499" s="28"/>
      <c r="BW1499" s="28"/>
      <c r="BX1499" s="28"/>
      <c r="CC1499" s="202"/>
      <c r="CE1499" s="28"/>
      <c r="CF1499" s="28"/>
      <c r="CG1499" s="28"/>
      <c r="CL1499" s="202"/>
      <c r="CN1499" s="28"/>
      <c r="CO1499" s="28"/>
      <c r="CP1499" s="28"/>
      <c r="CU1499" s="202"/>
      <c r="CW1499" s="28"/>
      <c r="CX1499" s="28"/>
      <c r="CY1499" s="28"/>
      <c r="DD1499" s="202"/>
      <c r="DF1499" s="28"/>
      <c r="DG1499" s="28"/>
      <c r="DH1499" s="28"/>
      <c r="DM1499" s="202"/>
      <c r="DO1499" s="28"/>
      <c r="DP1499" s="28"/>
      <c r="DQ1499" s="28"/>
      <c r="DV1499" s="202"/>
      <c r="DX1499" s="28"/>
      <c r="DY1499" s="28"/>
      <c r="DZ1499" s="28"/>
      <c r="EE1499" s="202"/>
      <c r="EG1499" s="28"/>
      <c r="EH1499" s="28"/>
      <c r="EI1499" s="28"/>
      <c r="EN1499" s="202"/>
      <c r="EP1499" s="28"/>
      <c r="EQ1499" s="28"/>
      <c r="ER1499" s="28"/>
      <c r="EW1499" s="202"/>
      <c r="EY1499" s="28"/>
      <c r="EZ1499" s="28"/>
      <c r="FA1499" s="28"/>
      <c r="FF1499" s="202"/>
      <c r="FH1499" s="28"/>
      <c r="FI1499" s="28"/>
      <c r="FJ1499" s="28"/>
      <c r="FO1499" s="202"/>
      <c r="FQ1499" s="28"/>
      <c r="FR1499" s="28"/>
      <c r="FS1499" s="28"/>
      <c r="FX1499" s="202"/>
      <c r="FZ1499" s="28"/>
      <c r="GA1499" s="28"/>
      <c r="GB1499" s="28"/>
      <c r="GG1499" s="202"/>
      <c r="GI1499" s="28"/>
      <c r="GJ1499" s="28"/>
      <c r="GK1499" s="28"/>
      <c r="GP1499" s="202"/>
      <c r="GR1499" s="28"/>
      <c r="GS1499" s="28"/>
      <c r="GT1499" s="28"/>
      <c r="GY1499" s="202"/>
      <c r="HA1499" s="28"/>
      <c r="HB1499" s="28"/>
      <c r="HC1499" s="28"/>
      <c r="HH1499" s="202"/>
      <c r="HJ1499" s="28"/>
      <c r="HK1499" s="28"/>
      <c r="HL1499" s="28"/>
      <c r="HQ1499" s="28"/>
      <c r="HR1499" s="28"/>
      <c r="HS1499" s="28"/>
      <c r="HT1499" s="28"/>
      <c r="HU1499" s="28"/>
      <c r="HV1499" s="28"/>
      <c r="HW1499" s="28"/>
      <c r="HX1499" s="28"/>
      <c r="HY1499" s="28"/>
      <c r="HZ1499" s="28"/>
      <c r="IA1499" s="28"/>
      <c r="IB1499" s="28"/>
      <c r="IC1499" s="28"/>
      <c r="ID1499" s="28"/>
      <c r="IE1499" s="28"/>
      <c r="IF1499" s="28"/>
      <c r="IG1499" s="28"/>
      <c r="IH1499" s="28"/>
      <c r="II1499" s="28"/>
      <c r="IJ1499" s="28"/>
      <c r="IK1499" s="28"/>
      <c r="IL1499" s="28"/>
      <c r="IM1499" s="28"/>
      <c r="IN1499" s="28"/>
      <c r="IO1499" s="28"/>
      <c r="IP1499" s="28"/>
      <c r="IQ1499" s="28"/>
      <c r="IR1499" s="28"/>
      <c r="IS1499" s="28"/>
      <c r="IT1499" s="28"/>
      <c r="IU1499" s="28"/>
      <c r="IV1499" s="28"/>
    </row>
    <row r="1500" spans="1:256" s="54" customFormat="1" ht="18">
      <c r="A1500" s="364" t="s">
        <v>1092</v>
      </c>
      <c r="B1500" s="28"/>
      <c r="C1500" s="28"/>
      <c r="D1500" s="54" t="s">
        <v>131</v>
      </c>
      <c r="E1500" s="54">
        <f t="shared" si="31"/>
        <v>9</v>
      </c>
      <c r="F1500" s="305">
        <f t="shared" si="32"/>
        <v>128</v>
      </c>
      <c r="G1500" s="54">
        <v>31</v>
      </c>
      <c r="H1500" s="28">
        <v>36</v>
      </c>
      <c r="I1500" s="28">
        <v>40</v>
      </c>
      <c r="J1500" s="28">
        <v>21</v>
      </c>
      <c r="K1500" s="28"/>
      <c r="L1500" s="28"/>
      <c r="M1500" s="28"/>
      <c r="N1500" s="28"/>
      <c r="R1500" s="202"/>
      <c r="T1500" s="28"/>
      <c r="U1500" s="28"/>
      <c r="V1500" s="28"/>
      <c r="AA1500" s="202"/>
      <c r="AC1500" s="28"/>
      <c r="AD1500" s="28"/>
      <c r="AE1500" s="28"/>
      <c r="AJ1500" s="202"/>
      <c r="AL1500" s="28"/>
      <c r="AM1500" s="28"/>
      <c r="AN1500" s="28"/>
      <c r="AS1500" s="202"/>
      <c r="AU1500" s="28"/>
      <c r="AV1500" s="28"/>
      <c r="AW1500" s="28"/>
      <c r="BB1500" s="202"/>
      <c r="BD1500" s="28"/>
      <c r="BE1500" s="28"/>
      <c r="BF1500" s="28"/>
      <c r="BK1500" s="202"/>
      <c r="BM1500" s="28"/>
      <c r="BN1500" s="28"/>
      <c r="BO1500" s="28"/>
      <c r="BT1500" s="202"/>
      <c r="BV1500" s="28"/>
      <c r="BW1500" s="28"/>
      <c r="BX1500" s="28"/>
      <c r="CC1500" s="202"/>
      <c r="CE1500" s="28"/>
      <c r="CF1500" s="28"/>
      <c r="CG1500" s="28"/>
      <c r="CL1500" s="202"/>
      <c r="CN1500" s="28"/>
      <c r="CO1500" s="28"/>
      <c r="CP1500" s="28"/>
      <c r="CU1500" s="202"/>
      <c r="CW1500" s="28"/>
      <c r="CX1500" s="28"/>
      <c r="CY1500" s="28"/>
      <c r="DD1500" s="202"/>
      <c r="DF1500" s="28"/>
      <c r="DG1500" s="28"/>
      <c r="DH1500" s="28"/>
      <c r="DM1500" s="202"/>
      <c r="DO1500" s="28"/>
      <c r="DP1500" s="28"/>
      <c r="DQ1500" s="28"/>
      <c r="DV1500" s="202"/>
      <c r="DX1500" s="28"/>
      <c r="DY1500" s="28"/>
      <c r="DZ1500" s="28"/>
      <c r="EE1500" s="202"/>
      <c r="EG1500" s="28"/>
      <c r="EH1500" s="28"/>
      <c r="EI1500" s="28"/>
      <c r="EN1500" s="202"/>
      <c r="EP1500" s="28"/>
      <c r="EQ1500" s="28"/>
      <c r="ER1500" s="28"/>
      <c r="EW1500" s="202"/>
      <c r="EY1500" s="28"/>
      <c r="EZ1500" s="28"/>
      <c r="FA1500" s="28"/>
      <c r="FF1500" s="202"/>
      <c r="FH1500" s="28"/>
      <c r="FI1500" s="28"/>
      <c r="FJ1500" s="28"/>
      <c r="FO1500" s="202"/>
      <c r="FQ1500" s="28"/>
      <c r="FR1500" s="28"/>
      <c r="FS1500" s="28"/>
      <c r="FX1500" s="202"/>
      <c r="FZ1500" s="28"/>
      <c r="GA1500" s="28"/>
      <c r="GB1500" s="28"/>
      <c r="GG1500" s="202"/>
      <c r="GI1500" s="28"/>
      <c r="GJ1500" s="28"/>
      <c r="GK1500" s="28"/>
      <c r="GP1500" s="202"/>
      <c r="GR1500" s="28"/>
      <c r="GS1500" s="28"/>
      <c r="GT1500" s="28"/>
      <c r="GY1500" s="202"/>
      <c r="HA1500" s="28"/>
      <c r="HB1500" s="28"/>
      <c r="HC1500" s="28"/>
      <c r="HH1500" s="202"/>
      <c r="HJ1500" s="28"/>
      <c r="HK1500" s="28"/>
      <c r="HL1500" s="28"/>
      <c r="HQ1500" s="28"/>
      <c r="HR1500" s="28"/>
      <c r="HS1500" s="28"/>
      <c r="HT1500" s="28"/>
      <c r="HU1500" s="28"/>
      <c r="HV1500" s="28"/>
      <c r="HW1500" s="28"/>
      <c r="HX1500" s="28"/>
      <c r="HY1500" s="28"/>
      <c r="HZ1500" s="28"/>
      <c r="IA1500" s="28"/>
      <c r="IB1500" s="28"/>
      <c r="IC1500" s="28"/>
      <c r="ID1500" s="28"/>
      <c r="IE1500" s="28"/>
      <c r="IF1500" s="28"/>
      <c r="IG1500" s="28"/>
      <c r="IH1500" s="28"/>
      <c r="II1500" s="28"/>
      <c r="IJ1500" s="28"/>
      <c r="IK1500" s="28"/>
      <c r="IL1500" s="28"/>
      <c r="IM1500" s="28"/>
      <c r="IN1500" s="28"/>
      <c r="IO1500" s="28"/>
      <c r="IP1500" s="28"/>
      <c r="IQ1500" s="28"/>
      <c r="IR1500" s="28"/>
      <c r="IS1500" s="28"/>
      <c r="IT1500" s="28"/>
      <c r="IU1500" s="28"/>
      <c r="IV1500" s="28"/>
    </row>
    <row r="1501" spans="1:256" s="54" customFormat="1" ht="18">
      <c r="A1501" s="364" t="s">
        <v>1989</v>
      </c>
      <c r="B1501" s="28"/>
      <c r="C1501" s="28"/>
      <c r="D1501" s="54" t="s">
        <v>130</v>
      </c>
      <c r="E1501" s="54">
        <f t="shared" si="31"/>
        <v>1</v>
      </c>
      <c r="F1501" s="305">
        <f t="shared" si="32"/>
        <v>191</v>
      </c>
      <c r="H1501" s="300">
        <v>18</v>
      </c>
      <c r="I1501" s="300">
        <v>70</v>
      </c>
      <c r="J1501" s="28">
        <v>88</v>
      </c>
      <c r="K1501" s="300">
        <v>15</v>
      </c>
      <c r="L1501" s="28"/>
      <c r="M1501" s="28"/>
      <c r="N1501" s="28"/>
      <c r="R1501" s="202"/>
      <c r="T1501" s="28"/>
      <c r="U1501" s="28"/>
      <c r="V1501" s="28"/>
      <c r="AA1501" s="202"/>
      <c r="AC1501" s="28"/>
      <c r="AD1501" s="28"/>
      <c r="AE1501" s="28"/>
      <c r="AJ1501" s="202"/>
      <c r="AL1501" s="28"/>
      <c r="AM1501" s="28"/>
      <c r="AN1501" s="28"/>
      <c r="AS1501" s="202"/>
      <c r="AU1501" s="28"/>
      <c r="AV1501" s="28"/>
      <c r="AW1501" s="28"/>
      <c r="BB1501" s="202"/>
      <c r="BD1501" s="28"/>
      <c r="BE1501" s="28"/>
      <c r="BF1501" s="28"/>
      <c r="BK1501" s="202"/>
      <c r="BM1501" s="28"/>
      <c r="BN1501" s="28"/>
      <c r="BO1501" s="28"/>
      <c r="BT1501" s="202"/>
      <c r="BV1501" s="28"/>
      <c r="BW1501" s="28"/>
      <c r="BX1501" s="28"/>
      <c r="CC1501" s="202"/>
      <c r="CE1501" s="28"/>
      <c r="CF1501" s="28"/>
      <c r="CG1501" s="28"/>
      <c r="CL1501" s="202"/>
      <c r="CN1501" s="28"/>
      <c r="CO1501" s="28"/>
      <c r="CP1501" s="28"/>
      <c r="CU1501" s="202"/>
      <c r="CW1501" s="28"/>
      <c r="CX1501" s="28"/>
      <c r="CY1501" s="28"/>
      <c r="DD1501" s="202"/>
      <c r="DF1501" s="28"/>
      <c r="DG1501" s="28"/>
      <c r="DH1501" s="28"/>
      <c r="DM1501" s="202"/>
      <c r="DO1501" s="28"/>
      <c r="DP1501" s="28"/>
      <c r="DQ1501" s="28"/>
      <c r="DV1501" s="202"/>
      <c r="DX1501" s="28"/>
      <c r="DY1501" s="28"/>
      <c r="DZ1501" s="28"/>
      <c r="EE1501" s="202"/>
      <c r="EG1501" s="28"/>
      <c r="EH1501" s="28"/>
      <c r="EI1501" s="28"/>
      <c r="EN1501" s="202"/>
      <c r="EP1501" s="28"/>
      <c r="EQ1501" s="28"/>
      <c r="ER1501" s="28"/>
      <c r="EW1501" s="202"/>
      <c r="EY1501" s="28"/>
      <c r="EZ1501" s="28"/>
      <c r="FA1501" s="28"/>
      <c r="FF1501" s="202"/>
      <c r="FH1501" s="28"/>
      <c r="FI1501" s="28"/>
      <c r="FJ1501" s="28"/>
      <c r="FO1501" s="202"/>
      <c r="FQ1501" s="28"/>
      <c r="FR1501" s="28"/>
      <c r="FS1501" s="28"/>
      <c r="FX1501" s="202"/>
      <c r="FZ1501" s="28"/>
      <c r="GA1501" s="28"/>
      <c r="GB1501" s="28"/>
      <c r="GG1501" s="202"/>
      <c r="GI1501" s="28"/>
      <c r="GJ1501" s="28"/>
      <c r="GK1501" s="28"/>
      <c r="GP1501" s="202"/>
      <c r="GR1501" s="28"/>
      <c r="GS1501" s="28"/>
      <c r="GT1501" s="28"/>
      <c r="GY1501" s="202"/>
      <c r="HA1501" s="28"/>
      <c r="HB1501" s="28"/>
      <c r="HC1501" s="28"/>
      <c r="HH1501" s="202"/>
      <c r="HJ1501" s="28"/>
      <c r="HK1501" s="28"/>
      <c r="HL1501" s="28"/>
      <c r="HQ1501" s="28"/>
      <c r="HR1501" s="28"/>
      <c r="HS1501" s="28"/>
      <c r="HT1501" s="28"/>
      <c r="HU1501" s="28"/>
      <c r="HV1501" s="28"/>
      <c r="HW1501" s="28"/>
      <c r="HX1501" s="28"/>
      <c r="HY1501" s="28"/>
      <c r="HZ1501" s="28"/>
      <c r="IA1501" s="28"/>
      <c r="IB1501" s="28"/>
      <c r="IC1501" s="28"/>
      <c r="ID1501" s="28"/>
      <c r="IE1501" s="28"/>
      <c r="IF1501" s="28"/>
      <c r="IG1501" s="28"/>
      <c r="IH1501" s="28"/>
      <c r="II1501" s="28"/>
      <c r="IJ1501" s="28"/>
      <c r="IK1501" s="28"/>
      <c r="IL1501" s="28"/>
      <c r="IM1501" s="28"/>
      <c r="IN1501" s="28"/>
      <c r="IO1501" s="28"/>
      <c r="IP1501" s="28"/>
      <c r="IQ1501" s="28"/>
      <c r="IR1501" s="28"/>
      <c r="IS1501" s="28"/>
      <c r="IT1501" s="28"/>
      <c r="IU1501" s="28"/>
      <c r="IV1501" s="28"/>
    </row>
    <row r="1502" spans="1:256" s="54" customFormat="1" ht="18">
      <c r="A1502" s="364" t="s">
        <v>2312</v>
      </c>
      <c r="B1502" s="292"/>
      <c r="C1502" s="292"/>
      <c r="D1502" s="54" t="s">
        <v>130</v>
      </c>
      <c r="E1502" s="54">
        <f t="shared" si="31"/>
        <v>2</v>
      </c>
      <c r="F1502" s="305">
        <f t="shared" si="32"/>
        <v>12</v>
      </c>
      <c r="H1502" s="28">
        <v>5</v>
      </c>
      <c r="I1502" s="28">
        <v>7</v>
      </c>
      <c r="J1502" s="28"/>
      <c r="K1502" s="28"/>
      <c r="L1502" s="28"/>
      <c r="M1502" s="28"/>
      <c r="N1502" s="28"/>
      <c r="R1502" s="202"/>
      <c r="T1502" s="28"/>
      <c r="U1502" s="28"/>
      <c r="V1502" s="28"/>
      <c r="AA1502" s="202"/>
      <c r="AC1502" s="28"/>
      <c r="AD1502" s="28"/>
      <c r="AE1502" s="28"/>
      <c r="AJ1502" s="202"/>
      <c r="AL1502" s="28"/>
      <c r="AM1502" s="28"/>
      <c r="AN1502" s="28"/>
      <c r="AS1502" s="202"/>
      <c r="AU1502" s="28"/>
      <c r="AV1502" s="28"/>
      <c r="AW1502" s="28"/>
      <c r="BB1502" s="202"/>
      <c r="BD1502" s="28"/>
      <c r="BE1502" s="28"/>
      <c r="BF1502" s="28"/>
      <c r="BK1502" s="202"/>
      <c r="BM1502" s="28"/>
      <c r="BN1502" s="28"/>
      <c r="BO1502" s="28"/>
      <c r="BT1502" s="202"/>
      <c r="BV1502" s="28"/>
      <c r="BW1502" s="28"/>
      <c r="BX1502" s="28"/>
      <c r="CC1502" s="202"/>
      <c r="CE1502" s="28"/>
      <c r="CF1502" s="28"/>
      <c r="CG1502" s="28"/>
      <c r="CL1502" s="202"/>
      <c r="CN1502" s="28"/>
      <c r="CO1502" s="28"/>
      <c r="CP1502" s="28"/>
      <c r="CU1502" s="202"/>
      <c r="CW1502" s="28"/>
      <c r="CX1502" s="28"/>
      <c r="CY1502" s="28"/>
      <c r="DD1502" s="202"/>
      <c r="DF1502" s="28"/>
      <c r="DG1502" s="28"/>
      <c r="DH1502" s="28"/>
      <c r="DM1502" s="202"/>
      <c r="DO1502" s="28"/>
      <c r="DP1502" s="28"/>
      <c r="DQ1502" s="28"/>
      <c r="DV1502" s="202"/>
      <c r="DX1502" s="28"/>
      <c r="DY1502" s="28"/>
      <c r="DZ1502" s="28"/>
      <c r="EE1502" s="202"/>
      <c r="EG1502" s="28"/>
      <c r="EH1502" s="28"/>
      <c r="EI1502" s="28"/>
      <c r="EN1502" s="202"/>
      <c r="EP1502" s="28"/>
      <c r="EQ1502" s="28"/>
      <c r="ER1502" s="28"/>
      <c r="EW1502" s="202"/>
      <c r="EY1502" s="28"/>
      <c r="EZ1502" s="28"/>
      <c r="FA1502" s="28"/>
      <c r="FF1502" s="202"/>
      <c r="FH1502" s="28"/>
      <c r="FI1502" s="28"/>
      <c r="FJ1502" s="28"/>
      <c r="FO1502" s="202"/>
      <c r="FQ1502" s="28"/>
      <c r="FR1502" s="28"/>
      <c r="FS1502" s="28"/>
      <c r="FX1502" s="202"/>
      <c r="FZ1502" s="28"/>
      <c r="GA1502" s="28"/>
      <c r="GB1502" s="28"/>
      <c r="GG1502" s="202"/>
      <c r="GI1502" s="28"/>
      <c r="GJ1502" s="28"/>
      <c r="GK1502" s="28"/>
      <c r="GP1502" s="202"/>
      <c r="GR1502" s="28"/>
      <c r="GS1502" s="28"/>
      <c r="GT1502" s="28"/>
      <c r="GY1502" s="202"/>
      <c r="HA1502" s="28"/>
      <c r="HB1502" s="28"/>
      <c r="HC1502" s="28"/>
      <c r="HH1502" s="202"/>
      <c r="HJ1502" s="28"/>
      <c r="HK1502" s="28"/>
      <c r="HL1502" s="28"/>
      <c r="HQ1502" s="28"/>
      <c r="HR1502" s="28"/>
      <c r="HS1502" s="28"/>
      <c r="HT1502" s="28"/>
      <c r="HU1502" s="28"/>
      <c r="HV1502" s="28"/>
      <c r="HW1502" s="28"/>
      <c r="HX1502" s="28"/>
      <c r="HY1502" s="28"/>
      <c r="HZ1502" s="28"/>
      <c r="IA1502" s="28"/>
      <c r="IB1502" s="28"/>
      <c r="IC1502" s="28"/>
      <c r="ID1502" s="28"/>
      <c r="IE1502" s="28"/>
      <c r="IF1502" s="28"/>
      <c r="IG1502" s="28"/>
      <c r="IH1502" s="28"/>
      <c r="II1502" s="28"/>
      <c r="IJ1502" s="28"/>
      <c r="IK1502" s="28"/>
      <c r="IL1502" s="28"/>
      <c r="IM1502" s="28"/>
      <c r="IN1502" s="28"/>
      <c r="IO1502" s="28"/>
      <c r="IP1502" s="28"/>
      <c r="IQ1502" s="28"/>
      <c r="IR1502" s="28"/>
      <c r="IS1502" s="28"/>
      <c r="IT1502" s="28"/>
      <c r="IU1502" s="28"/>
      <c r="IV1502" s="28"/>
    </row>
    <row r="1503" spans="1:256" s="54" customFormat="1" ht="18">
      <c r="A1503" s="364" t="s">
        <v>719</v>
      </c>
      <c r="B1503" s="28"/>
      <c r="C1503" s="292"/>
      <c r="D1503" s="365" t="s">
        <v>129</v>
      </c>
      <c r="E1503" s="54">
        <f t="shared" si="31"/>
        <v>3</v>
      </c>
      <c r="F1503" s="305">
        <f t="shared" si="32"/>
        <v>3</v>
      </c>
      <c r="H1503" s="28"/>
      <c r="I1503" s="28"/>
      <c r="J1503" s="28">
        <v>3</v>
      </c>
      <c r="K1503" s="28"/>
      <c r="M1503" s="28"/>
      <c r="N1503" s="28"/>
      <c r="O1503" s="28"/>
      <c r="T1503" s="202"/>
      <c r="V1503" s="28"/>
      <c r="W1503" s="28"/>
      <c r="X1503" s="28"/>
      <c r="AC1503" s="202"/>
      <c r="AE1503" s="28"/>
      <c r="AF1503" s="28"/>
      <c r="AG1503" s="28"/>
      <c r="AL1503" s="202"/>
      <c r="AN1503" s="28"/>
      <c r="AO1503" s="28"/>
      <c r="AP1503" s="28"/>
      <c r="AU1503" s="202"/>
      <c r="AW1503" s="28"/>
      <c r="AX1503" s="28"/>
      <c r="AY1503" s="28"/>
      <c r="BD1503" s="202"/>
      <c r="BF1503" s="28"/>
      <c r="BG1503" s="28"/>
      <c r="BH1503" s="28"/>
      <c r="BM1503" s="202"/>
      <c r="BO1503" s="28"/>
      <c r="BP1503" s="28"/>
      <c r="BQ1503" s="28"/>
      <c r="BV1503" s="202"/>
      <c r="BX1503" s="28"/>
      <c r="BY1503" s="28"/>
      <c r="BZ1503" s="28"/>
      <c r="CE1503" s="202"/>
      <c r="CG1503" s="28"/>
      <c r="CH1503" s="28"/>
      <c r="CI1503" s="28"/>
      <c r="CN1503" s="202"/>
      <c r="CP1503" s="28"/>
      <c r="CQ1503" s="28"/>
      <c r="CR1503" s="28"/>
      <c r="CW1503" s="202"/>
      <c r="CY1503" s="28"/>
      <c r="CZ1503" s="28"/>
      <c r="DA1503" s="28"/>
      <c r="DF1503" s="202"/>
      <c r="DH1503" s="28"/>
      <c r="DI1503" s="28"/>
      <c r="DJ1503" s="28"/>
      <c r="DO1503" s="202"/>
      <c r="DQ1503" s="28"/>
      <c r="DR1503" s="28"/>
      <c r="DS1503" s="28"/>
      <c r="DX1503" s="202"/>
      <c r="DZ1503" s="28"/>
      <c r="EA1503" s="28"/>
      <c r="EB1503" s="28"/>
      <c r="EG1503" s="202"/>
      <c r="EI1503" s="28"/>
      <c r="EJ1503" s="28"/>
      <c r="EK1503" s="28"/>
      <c r="EP1503" s="202"/>
      <c r="ER1503" s="28"/>
      <c r="ES1503" s="28"/>
      <c r="ET1503" s="28"/>
      <c r="EY1503" s="202"/>
      <c r="FA1503" s="28"/>
      <c r="FB1503" s="28"/>
      <c r="FC1503" s="28"/>
      <c r="FH1503" s="202"/>
      <c r="FJ1503" s="28"/>
      <c r="FK1503" s="28"/>
      <c r="FL1503" s="28"/>
      <c r="FQ1503" s="202"/>
      <c r="FS1503" s="28"/>
      <c r="FT1503" s="28"/>
      <c r="FU1503" s="28"/>
      <c r="FZ1503" s="202"/>
      <c r="GB1503" s="28"/>
      <c r="GC1503" s="28"/>
      <c r="GD1503" s="28"/>
      <c r="GI1503" s="202"/>
      <c r="GK1503" s="28"/>
      <c r="GL1503" s="28"/>
      <c r="GM1503" s="28"/>
      <c r="GR1503" s="202"/>
      <c r="GT1503" s="28"/>
      <c r="GU1503" s="28"/>
      <c r="GV1503" s="28"/>
      <c r="HA1503" s="202"/>
      <c r="HC1503" s="28"/>
      <c r="HD1503" s="28"/>
      <c r="HE1503" s="28"/>
      <c r="HJ1503" s="28"/>
      <c r="HK1503" s="28"/>
      <c r="HL1503" s="28"/>
      <c r="HM1503" s="28"/>
      <c r="HN1503" s="28"/>
      <c r="HO1503" s="28"/>
      <c r="HP1503" s="28"/>
      <c r="HQ1503" s="28"/>
      <c r="HR1503" s="28"/>
      <c r="HS1503" s="28"/>
      <c r="HT1503" s="28"/>
      <c r="HU1503" s="28"/>
      <c r="HV1503" s="28"/>
      <c r="HW1503" s="28"/>
      <c r="HX1503" s="28"/>
      <c r="HY1503" s="28"/>
      <c r="HZ1503" s="28"/>
      <c r="IA1503" s="28"/>
      <c r="IB1503" s="28"/>
      <c r="IC1503" s="28"/>
      <c r="ID1503" s="28"/>
      <c r="IE1503" s="28"/>
      <c r="IF1503" s="28"/>
      <c r="IG1503" s="28"/>
      <c r="IH1503" s="28"/>
      <c r="II1503" s="28"/>
      <c r="IJ1503" s="28"/>
      <c r="IK1503" s="28"/>
      <c r="IL1503" s="28"/>
      <c r="IM1503" s="28"/>
      <c r="IN1503" s="28"/>
      <c r="IO1503" s="28"/>
    </row>
    <row r="1504" spans="1:256" s="54" customFormat="1" ht="18">
      <c r="A1504" s="364" t="s">
        <v>1060</v>
      </c>
      <c r="B1504" s="292"/>
      <c r="C1504" s="292"/>
      <c r="D1504" s="54" t="s">
        <v>130</v>
      </c>
      <c r="E1504" s="54">
        <f t="shared" si="31"/>
        <v>3</v>
      </c>
      <c r="F1504" s="305">
        <f t="shared" si="32"/>
        <v>40</v>
      </c>
      <c r="H1504" s="28"/>
      <c r="I1504" s="28">
        <v>40</v>
      </c>
      <c r="J1504" s="28"/>
      <c r="K1504" s="28"/>
      <c r="M1504" s="28"/>
      <c r="N1504" s="28"/>
      <c r="O1504" s="28"/>
      <c r="T1504" s="202"/>
      <c r="V1504" s="28"/>
      <c r="W1504" s="28"/>
      <c r="X1504" s="28"/>
      <c r="AC1504" s="202"/>
      <c r="AE1504" s="28"/>
      <c r="AF1504" s="28"/>
      <c r="AG1504" s="28"/>
      <c r="AL1504" s="202"/>
      <c r="AN1504" s="28"/>
      <c r="AO1504" s="28"/>
      <c r="AP1504" s="28"/>
      <c r="AU1504" s="202"/>
      <c r="AW1504" s="28"/>
      <c r="AX1504" s="28"/>
      <c r="AY1504" s="28"/>
      <c r="BD1504" s="202"/>
      <c r="BF1504" s="28"/>
      <c r="BG1504" s="28"/>
      <c r="BH1504" s="28"/>
      <c r="BM1504" s="202"/>
      <c r="BO1504" s="28"/>
      <c r="BP1504" s="28"/>
      <c r="BQ1504" s="28"/>
      <c r="BV1504" s="202"/>
      <c r="BX1504" s="28"/>
      <c r="BY1504" s="28"/>
      <c r="BZ1504" s="28"/>
      <c r="CE1504" s="202"/>
      <c r="CG1504" s="28"/>
      <c r="CH1504" s="28"/>
      <c r="CI1504" s="28"/>
      <c r="CN1504" s="202"/>
      <c r="CP1504" s="28"/>
      <c r="CQ1504" s="28"/>
      <c r="CR1504" s="28"/>
      <c r="CW1504" s="202"/>
      <c r="CY1504" s="28"/>
      <c r="CZ1504" s="28"/>
      <c r="DA1504" s="28"/>
      <c r="DF1504" s="202"/>
      <c r="DH1504" s="28"/>
      <c r="DI1504" s="28"/>
      <c r="DJ1504" s="28"/>
      <c r="DO1504" s="202"/>
      <c r="DQ1504" s="28"/>
      <c r="DR1504" s="28"/>
      <c r="DS1504" s="28"/>
      <c r="DX1504" s="202"/>
      <c r="DZ1504" s="28"/>
      <c r="EA1504" s="28"/>
      <c r="EB1504" s="28"/>
      <c r="EG1504" s="202"/>
      <c r="EI1504" s="28"/>
      <c r="EJ1504" s="28"/>
      <c r="EK1504" s="28"/>
      <c r="EP1504" s="202"/>
      <c r="ER1504" s="28"/>
      <c r="ES1504" s="28"/>
      <c r="ET1504" s="28"/>
      <c r="EY1504" s="202"/>
      <c r="FA1504" s="28"/>
      <c r="FB1504" s="28"/>
      <c r="FC1504" s="28"/>
      <c r="FH1504" s="202"/>
      <c r="FJ1504" s="28"/>
      <c r="FK1504" s="28"/>
      <c r="FL1504" s="28"/>
      <c r="FQ1504" s="202"/>
      <c r="FS1504" s="28"/>
      <c r="FT1504" s="28"/>
      <c r="FU1504" s="28"/>
      <c r="FZ1504" s="202"/>
      <c r="GB1504" s="28"/>
      <c r="GC1504" s="28"/>
      <c r="GD1504" s="28"/>
      <c r="GI1504" s="202"/>
      <c r="GK1504" s="28"/>
      <c r="GL1504" s="28"/>
      <c r="GM1504" s="28"/>
      <c r="GR1504" s="202"/>
      <c r="GT1504" s="28"/>
      <c r="GU1504" s="28"/>
      <c r="GV1504" s="28"/>
      <c r="HA1504" s="202"/>
      <c r="HC1504" s="28"/>
      <c r="HD1504" s="28"/>
      <c r="HE1504" s="28"/>
      <c r="HJ1504" s="28"/>
      <c r="HK1504" s="28"/>
      <c r="HL1504" s="28"/>
      <c r="HM1504" s="28"/>
      <c r="HN1504" s="28"/>
      <c r="HO1504" s="28"/>
      <c r="HP1504" s="28"/>
      <c r="HQ1504" s="28"/>
      <c r="HR1504" s="28"/>
      <c r="HS1504" s="28"/>
      <c r="HT1504" s="28"/>
      <c r="HU1504" s="28"/>
      <c r="HV1504" s="28"/>
      <c r="HW1504" s="28"/>
      <c r="HX1504" s="28"/>
      <c r="HY1504" s="28"/>
      <c r="HZ1504" s="28"/>
      <c r="IA1504" s="28"/>
      <c r="IB1504" s="28"/>
      <c r="IC1504" s="28"/>
      <c r="ID1504" s="28"/>
      <c r="IE1504" s="28"/>
      <c r="IF1504" s="28"/>
      <c r="IG1504" s="28"/>
      <c r="IH1504" s="28"/>
      <c r="II1504" s="28"/>
      <c r="IJ1504" s="28"/>
      <c r="IK1504" s="28"/>
      <c r="IL1504" s="28"/>
      <c r="IM1504" s="28"/>
      <c r="IN1504" s="28"/>
      <c r="IO1504" s="28"/>
    </row>
    <row r="1505" spans="1:249" s="54" customFormat="1" ht="18">
      <c r="A1505" s="28"/>
      <c r="B1505" s="28"/>
      <c r="C1505" s="28"/>
      <c r="D1505" s="28"/>
      <c r="E1505" s="28"/>
      <c r="F1505" s="305"/>
      <c r="G1505" s="28"/>
      <c r="K1505" s="202"/>
      <c r="M1505" s="28"/>
      <c r="N1505" s="28"/>
      <c r="O1505" s="28"/>
      <c r="T1505" s="202"/>
      <c r="V1505" s="28"/>
      <c r="W1505" s="28"/>
      <c r="X1505" s="28"/>
      <c r="AC1505" s="202"/>
      <c r="AE1505" s="28"/>
      <c r="AF1505" s="28"/>
      <c r="AG1505" s="28"/>
      <c r="AL1505" s="202"/>
      <c r="AN1505" s="28"/>
      <c r="AO1505" s="28"/>
      <c r="AP1505" s="28"/>
      <c r="AU1505" s="202"/>
      <c r="AW1505" s="28"/>
      <c r="AX1505" s="28"/>
      <c r="AY1505" s="28"/>
      <c r="BD1505" s="202"/>
      <c r="BF1505" s="28"/>
      <c r="BG1505" s="28"/>
      <c r="BH1505" s="28"/>
      <c r="BM1505" s="202"/>
      <c r="BO1505" s="28"/>
      <c r="BP1505" s="28"/>
      <c r="BQ1505" s="28"/>
      <c r="BV1505" s="202"/>
      <c r="BX1505" s="28"/>
      <c r="BY1505" s="28"/>
      <c r="BZ1505" s="28"/>
      <c r="CE1505" s="202"/>
      <c r="CG1505" s="28"/>
      <c r="CH1505" s="28"/>
      <c r="CI1505" s="28"/>
      <c r="CN1505" s="202"/>
      <c r="CP1505" s="28"/>
      <c r="CQ1505" s="28"/>
      <c r="CR1505" s="28"/>
      <c r="CW1505" s="202"/>
      <c r="CY1505" s="28"/>
      <c r="CZ1505" s="28"/>
      <c r="DA1505" s="28"/>
      <c r="DF1505" s="202"/>
      <c r="DH1505" s="28"/>
      <c r="DI1505" s="28"/>
      <c r="DJ1505" s="28"/>
      <c r="DO1505" s="202"/>
      <c r="DQ1505" s="28"/>
      <c r="DR1505" s="28"/>
      <c r="DS1505" s="28"/>
      <c r="DX1505" s="202"/>
      <c r="DZ1505" s="28"/>
      <c r="EA1505" s="28"/>
      <c r="EB1505" s="28"/>
      <c r="EG1505" s="202"/>
      <c r="EI1505" s="28"/>
      <c r="EJ1505" s="28"/>
      <c r="EK1505" s="28"/>
      <c r="EP1505" s="202"/>
      <c r="ER1505" s="28"/>
      <c r="ES1505" s="28"/>
      <c r="ET1505" s="28"/>
      <c r="EY1505" s="202"/>
      <c r="FA1505" s="28"/>
      <c r="FB1505" s="28"/>
      <c r="FC1505" s="28"/>
      <c r="FH1505" s="202"/>
      <c r="FJ1505" s="28"/>
      <c r="FK1505" s="28"/>
      <c r="FL1505" s="28"/>
      <c r="FQ1505" s="202"/>
      <c r="FS1505" s="28"/>
      <c r="FT1505" s="28"/>
      <c r="FU1505" s="28"/>
      <c r="FZ1505" s="202"/>
      <c r="GB1505" s="28"/>
      <c r="GC1505" s="28"/>
      <c r="GD1505" s="28"/>
      <c r="GI1505" s="202"/>
      <c r="GK1505" s="28"/>
      <c r="GL1505" s="28"/>
      <c r="GM1505" s="28"/>
      <c r="GR1505" s="202"/>
      <c r="GT1505" s="28"/>
      <c r="GU1505" s="28"/>
      <c r="GV1505" s="28"/>
      <c r="HA1505" s="202"/>
      <c r="HC1505" s="28"/>
      <c r="HD1505" s="28"/>
      <c r="HE1505" s="28"/>
      <c r="HJ1505" s="28"/>
      <c r="HK1505" s="28"/>
      <c r="HL1505" s="28"/>
      <c r="HM1505" s="28"/>
      <c r="HN1505" s="28"/>
      <c r="HO1505" s="28"/>
      <c r="HP1505" s="28"/>
      <c r="HQ1505" s="28"/>
      <c r="HR1505" s="28"/>
      <c r="HS1505" s="28"/>
      <c r="HT1505" s="28"/>
      <c r="HU1505" s="28"/>
      <c r="HV1505" s="28"/>
      <c r="HW1505" s="28"/>
      <c r="HX1505" s="28"/>
      <c r="HY1505" s="28"/>
      <c r="HZ1505" s="28"/>
      <c r="IA1505" s="28"/>
      <c r="IB1505" s="28"/>
      <c r="IC1505" s="28"/>
      <c r="ID1505" s="28"/>
      <c r="IE1505" s="28"/>
      <c r="IF1505" s="28"/>
      <c r="IG1505" s="28"/>
      <c r="IH1505" s="28"/>
      <c r="II1505" s="28"/>
      <c r="IJ1505" s="28"/>
      <c r="IK1505" s="28"/>
      <c r="IL1505" s="28"/>
      <c r="IM1505" s="28"/>
      <c r="IN1505" s="28"/>
      <c r="IO1505" s="28"/>
    </row>
    <row r="1506" spans="1:249" s="54" customFormat="1" ht="18">
      <c r="A1506" s="28"/>
      <c r="B1506" s="28"/>
      <c r="C1506" s="28"/>
      <c r="D1506" s="28"/>
      <c r="E1506" s="28"/>
      <c r="F1506" s="305"/>
      <c r="G1506" s="28"/>
      <c r="K1506" s="202"/>
      <c r="M1506" s="28"/>
      <c r="N1506" s="28"/>
      <c r="O1506" s="28"/>
      <c r="T1506" s="202"/>
      <c r="V1506" s="28"/>
      <c r="W1506" s="28"/>
      <c r="X1506" s="28"/>
      <c r="AC1506" s="202"/>
      <c r="AE1506" s="28"/>
      <c r="AF1506" s="28"/>
      <c r="AG1506" s="28"/>
      <c r="AL1506" s="202"/>
      <c r="AN1506" s="28"/>
      <c r="AO1506" s="28"/>
      <c r="AP1506" s="28"/>
      <c r="AU1506" s="202"/>
      <c r="AW1506" s="28"/>
      <c r="AX1506" s="28"/>
      <c r="AY1506" s="28"/>
      <c r="BD1506" s="202"/>
      <c r="BF1506" s="28"/>
      <c r="BG1506" s="28"/>
      <c r="BH1506" s="28"/>
      <c r="BM1506" s="202"/>
      <c r="BO1506" s="28"/>
      <c r="BP1506" s="28"/>
      <c r="BQ1506" s="28"/>
      <c r="BV1506" s="202"/>
      <c r="BX1506" s="28"/>
      <c r="BY1506" s="28"/>
      <c r="BZ1506" s="28"/>
      <c r="CE1506" s="202"/>
      <c r="CG1506" s="28"/>
      <c r="CH1506" s="28"/>
      <c r="CI1506" s="28"/>
      <c r="CN1506" s="202"/>
      <c r="CP1506" s="28"/>
      <c r="CQ1506" s="28"/>
      <c r="CR1506" s="28"/>
      <c r="CW1506" s="202"/>
      <c r="CY1506" s="28"/>
      <c r="CZ1506" s="28"/>
      <c r="DA1506" s="28"/>
      <c r="DF1506" s="202"/>
      <c r="DH1506" s="28"/>
      <c r="DI1506" s="28"/>
      <c r="DJ1506" s="28"/>
      <c r="DO1506" s="202"/>
      <c r="DQ1506" s="28"/>
      <c r="DR1506" s="28"/>
      <c r="DS1506" s="28"/>
      <c r="DX1506" s="202"/>
      <c r="DZ1506" s="28"/>
      <c r="EA1506" s="28"/>
      <c r="EB1506" s="28"/>
      <c r="EG1506" s="202"/>
      <c r="EI1506" s="28"/>
      <c r="EJ1506" s="28"/>
      <c r="EK1506" s="28"/>
      <c r="EP1506" s="202"/>
      <c r="ER1506" s="28"/>
      <c r="ES1506" s="28"/>
      <c r="ET1506" s="28"/>
      <c r="EY1506" s="202"/>
      <c r="FA1506" s="28"/>
      <c r="FB1506" s="28"/>
      <c r="FC1506" s="28"/>
      <c r="FH1506" s="202"/>
      <c r="FJ1506" s="28"/>
      <c r="FK1506" s="28"/>
      <c r="FL1506" s="28"/>
      <c r="FQ1506" s="202"/>
      <c r="FS1506" s="28"/>
      <c r="FT1506" s="28"/>
      <c r="FU1506" s="28"/>
      <c r="FZ1506" s="202"/>
      <c r="GB1506" s="28"/>
      <c r="GC1506" s="28"/>
      <c r="GD1506" s="28"/>
      <c r="GI1506" s="202"/>
      <c r="GK1506" s="28"/>
      <c r="GL1506" s="28"/>
      <c r="GM1506" s="28"/>
      <c r="GR1506" s="202"/>
      <c r="GT1506" s="28"/>
      <c r="GU1506" s="28"/>
      <c r="GV1506" s="28"/>
      <c r="HA1506" s="202"/>
      <c r="HC1506" s="28"/>
      <c r="HD1506" s="28"/>
      <c r="HE1506" s="28"/>
      <c r="HJ1506" s="28"/>
      <c r="HK1506" s="28"/>
      <c r="HL1506" s="28"/>
      <c r="HM1506" s="28"/>
      <c r="HN1506" s="28"/>
      <c r="HO1506" s="28"/>
      <c r="HP1506" s="28"/>
      <c r="HQ1506" s="28"/>
      <c r="HR1506" s="28"/>
      <c r="HS1506" s="28"/>
      <c r="HT1506" s="28"/>
      <c r="HU1506" s="28"/>
      <c r="HV1506" s="28"/>
      <c r="HW1506" s="28"/>
      <c r="HX1506" s="28"/>
      <c r="HY1506" s="28"/>
      <c r="HZ1506" s="28"/>
      <c r="IA1506" s="28"/>
      <c r="IB1506" s="28"/>
      <c r="IC1506" s="28"/>
      <c r="ID1506" s="28"/>
      <c r="IE1506" s="28"/>
      <c r="IF1506" s="28"/>
      <c r="IG1506" s="28"/>
      <c r="IH1506" s="28"/>
      <c r="II1506" s="28"/>
      <c r="IJ1506" s="28"/>
      <c r="IK1506" s="28"/>
      <c r="IL1506" s="28"/>
      <c r="IM1506" s="28"/>
      <c r="IN1506" s="28"/>
      <c r="IO1506" s="28"/>
    </row>
    <row r="1507" spans="1:249" s="54" customFormat="1" ht="18">
      <c r="A1507" s="28"/>
      <c r="B1507" s="28"/>
      <c r="C1507" s="28"/>
      <c r="D1507" s="28" t="s">
        <v>40</v>
      </c>
      <c r="E1507" s="54">
        <f>SUM(E563:E1506)</f>
        <v>4800</v>
      </c>
      <c r="F1507" s="305"/>
      <c r="G1507" s="28"/>
      <c r="K1507" s="202"/>
      <c r="M1507" s="28"/>
      <c r="N1507" s="28"/>
      <c r="O1507" s="28"/>
      <c r="T1507" s="202"/>
      <c r="V1507" s="28"/>
      <c r="W1507" s="28"/>
      <c r="X1507" s="28"/>
      <c r="AC1507" s="202"/>
      <c r="AE1507" s="28"/>
      <c r="AF1507" s="28"/>
      <c r="AG1507" s="28"/>
      <c r="AL1507" s="202"/>
      <c r="AN1507" s="28"/>
      <c r="AO1507" s="28"/>
      <c r="AP1507" s="28"/>
      <c r="AU1507" s="202"/>
      <c r="AW1507" s="28"/>
      <c r="AX1507" s="28"/>
      <c r="AY1507" s="28"/>
      <c r="BD1507" s="202"/>
      <c r="BF1507" s="28"/>
      <c r="BG1507" s="28"/>
      <c r="BH1507" s="28"/>
      <c r="BM1507" s="202"/>
      <c r="BO1507" s="28"/>
      <c r="BP1507" s="28"/>
      <c r="BQ1507" s="28"/>
      <c r="BV1507" s="202"/>
      <c r="BX1507" s="28"/>
      <c r="BY1507" s="28"/>
      <c r="BZ1507" s="28"/>
      <c r="CE1507" s="202"/>
      <c r="CG1507" s="28"/>
      <c r="CH1507" s="28"/>
      <c r="CI1507" s="28"/>
      <c r="CN1507" s="202"/>
      <c r="CP1507" s="28"/>
      <c r="CQ1507" s="28"/>
      <c r="CR1507" s="28"/>
      <c r="CW1507" s="202"/>
      <c r="CY1507" s="28"/>
      <c r="CZ1507" s="28"/>
      <c r="DA1507" s="28"/>
      <c r="DF1507" s="202"/>
      <c r="DH1507" s="28"/>
      <c r="DI1507" s="28"/>
      <c r="DJ1507" s="28"/>
      <c r="DO1507" s="202"/>
      <c r="DQ1507" s="28"/>
      <c r="DR1507" s="28"/>
      <c r="DS1507" s="28"/>
      <c r="DX1507" s="202"/>
      <c r="DZ1507" s="28"/>
      <c r="EA1507" s="28"/>
      <c r="EB1507" s="28"/>
      <c r="EG1507" s="202"/>
      <c r="EI1507" s="28"/>
      <c r="EJ1507" s="28"/>
      <c r="EK1507" s="28"/>
      <c r="EP1507" s="202"/>
      <c r="ER1507" s="28"/>
      <c r="ES1507" s="28"/>
      <c r="ET1507" s="28"/>
      <c r="EY1507" s="202"/>
      <c r="FA1507" s="28"/>
      <c r="FB1507" s="28"/>
      <c r="FC1507" s="28"/>
      <c r="FH1507" s="202"/>
      <c r="FJ1507" s="28"/>
      <c r="FK1507" s="28"/>
      <c r="FL1507" s="28"/>
      <c r="FQ1507" s="202"/>
      <c r="FS1507" s="28"/>
      <c r="FT1507" s="28"/>
      <c r="FU1507" s="28"/>
      <c r="FZ1507" s="202"/>
      <c r="GB1507" s="28"/>
      <c r="GC1507" s="28"/>
      <c r="GD1507" s="28"/>
      <c r="GI1507" s="202"/>
      <c r="GK1507" s="28"/>
      <c r="GL1507" s="28"/>
      <c r="GM1507" s="28"/>
      <c r="GR1507" s="202"/>
      <c r="GT1507" s="28"/>
      <c r="GU1507" s="28"/>
      <c r="GV1507" s="28"/>
      <c r="HA1507" s="202"/>
      <c r="HC1507" s="28"/>
      <c r="HD1507" s="28"/>
      <c r="HE1507" s="28"/>
      <c r="HJ1507" s="28"/>
      <c r="HK1507" s="28"/>
      <c r="HL1507" s="28"/>
      <c r="HM1507" s="28"/>
      <c r="HN1507" s="28"/>
      <c r="HO1507" s="28"/>
      <c r="HP1507" s="28"/>
      <c r="HQ1507" s="28"/>
      <c r="HR1507" s="28"/>
      <c r="HS1507" s="28"/>
      <c r="HT1507" s="28"/>
      <c r="HU1507" s="28"/>
      <c r="HV1507" s="28"/>
      <c r="HW1507" s="28"/>
      <c r="HX1507" s="28"/>
      <c r="HY1507" s="28"/>
      <c r="HZ1507" s="28"/>
      <c r="IA1507" s="28"/>
      <c r="IB1507" s="28"/>
      <c r="IC1507" s="28"/>
      <c r="ID1507" s="28"/>
      <c r="IE1507" s="28"/>
      <c r="IF1507" s="28"/>
      <c r="IG1507" s="28"/>
      <c r="IH1507" s="28"/>
      <c r="II1507" s="28"/>
      <c r="IJ1507" s="28"/>
      <c r="IK1507" s="28"/>
      <c r="IL1507" s="28"/>
      <c r="IM1507" s="28"/>
      <c r="IN1507" s="28"/>
      <c r="IO1507" s="28"/>
    </row>
    <row r="1508" spans="1:249" s="54" customFormat="1" ht="18">
      <c r="A1508" s="28"/>
      <c r="B1508" s="28"/>
      <c r="C1508" s="28"/>
      <c r="D1508" s="28"/>
      <c r="E1508" s="28"/>
      <c r="F1508" s="305"/>
      <c r="G1508" s="28"/>
      <c r="K1508" s="202"/>
      <c r="M1508" s="28"/>
      <c r="N1508" s="28"/>
      <c r="O1508" s="28"/>
      <c r="T1508" s="202"/>
      <c r="V1508" s="28"/>
      <c r="W1508" s="28"/>
      <c r="X1508" s="28"/>
      <c r="AC1508" s="202"/>
      <c r="AE1508" s="28"/>
      <c r="AF1508" s="28"/>
      <c r="AG1508" s="28"/>
      <c r="AL1508" s="202"/>
      <c r="AN1508" s="28"/>
      <c r="AO1508" s="28"/>
      <c r="AP1508" s="28"/>
      <c r="AU1508" s="202"/>
      <c r="AW1508" s="28"/>
      <c r="AX1508" s="28"/>
      <c r="AY1508" s="28"/>
      <c r="BD1508" s="202"/>
      <c r="BF1508" s="28"/>
      <c r="BG1508" s="28"/>
      <c r="BH1508" s="28"/>
      <c r="BM1508" s="202"/>
      <c r="BO1508" s="28"/>
      <c r="BP1508" s="28"/>
      <c r="BQ1508" s="28"/>
      <c r="BV1508" s="202"/>
      <c r="BX1508" s="28"/>
      <c r="BY1508" s="28"/>
      <c r="BZ1508" s="28"/>
      <c r="CE1508" s="202"/>
      <c r="CG1508" s="28"/>
      <c r="CH1508" s="28"/>
      <c r="CI1508" s="28"/>
      <c r="CN1508" s="202"/>
      <c r="CP1508" s="28"/>
      <c r="CQ1508" s="28"/>
      <c r="CR1508" s="28"/>
      <c r="CW1508" s="202"/>
      <c r="CY1508" s="28"/>
      <c r="CZ1508" s="28"/>
      <c r="DA1508" s="28"/>
      <c r="DF1508" s="202"/>
      <c r="DH1508" s="28"/>
      <c r="DI1508" s="28"/>
      <c r="DJ1508" s="28"/>
      <c r="DO1508" s="202"/>
      <c r="DQ1508" s="28"/>
      <c r="DR1508" s="28"/>
      <c r="DS1508" s="28"/>
      <c r="DX1508" s="202"/>
      <c r="DZ1508" s="28"/>
      <c r="EA1508" s="28"/>
      <c r="EB1508" s="28"/>
      <c r="EG1508" s="202"/>
      <c r="EI1508" s="28"/>
      <c r="EJ1508" s="28"/>
      <c r="EK1508" s="28"/>
      <c r="EP1508" s="202"/>
      <c r="ER1508" s="28"/>
      <c r="ES1508" s="28"/>
      <c r="ET1508" s="28"/>
      <c r="EY1508" s="202"/>
      <c r="FA1508" s="28"/>
      <c r="FB1508" s="28"/>
      <c r="FC1508" s="28"/>
      <c r="FH1508" s="202"/>
      <c r="FJ1508" s="28"/>
      <c r="FK1508" s="28"/>
      <c r="FL1508" s="28"/>
      <c r="FQ1508" s="202"/>
      <c r="FS1508" s="28"/>
      <c r="FT1508" s="28"/>
      <c r="FU1508" s="28"/>
      <c r="FZ1508" s="202"/>
      <c r="GB1508" s="28"/>
      <c r="GC1508" s="28"/>
      <c r="GD1508" s="28"/>
      <c r="GI1508" s="202"/>
      <c r="GK1508" s="28"/>
      <c r="GL1508" s="28"/>
      <c r="GM1508" s="28"/>
      <c r="GR1508" s="202"/>
      <c r="GT1508" s="28"/>
      <c r="GU1508" s="28"/>
      <c r="GV1508" s="28"/>
      <c r="HA1508" s="202"/>
      <c r="HC1508" s="28"/>
      <c r="HD1508" s="28"/>
      <c r="HE1508" s="28"/>
      <c r="HJ1508" s="28"/>
      <c r="HK1508" s="28"/>
      <c r="HL1508" s="28"/>
      <c r="HM1508" s="28"/>
      <c r="HN1508" s="28"/>
      <c r="HO1508" s="28"/>
      <c r="HP1508" s="28"/>
      <c r="HQ1508" s="28"/>
      <c r="HR1508" s="28"/>
      <c r="HS1508" s="28"/>
      <c r="HT1508" s="28"/>
      <c r="HU1508" s="28"/>
      <c r="HV1508" s="28"/>
      <c r="HW1508" s="28"/>
      <c r="HX1508" s="28"/>
      <c r="HY1508" s="28"/>
      <c r="HZ1508" s="28"/>
      <c r="IA1508" s="28"/>
      <c r="IB1508" s="28"/>
      <c r="IC1508" s="28"/>
      <c r="ID1508" s="28"/>
      <c r="IE1508" s="28"/>
      <c r="IF1508" s="28"/>
      <c r="IG1508" s="28"/>
      <c r="IH1508" s="28"/>
      <c r="II1508" s="28"/>
      <c r="IJ1508" s="28"/>
      <c r="IK1508" s="28"/>
      <c r="IL1508" s="28"/>
      <c r="IM1508" s="28"/>
      <c r="IN1508" s="28"/>
      <c r="IO1508" s="28"/>
    </row>
    <row r="1509" spans="1:249" s="54" customFormat="1" ht="18">
      <c r="A1509" s="216" t="s">
        <v>4121</v>
      </c>
      <c r="B1509" s="28"/>
      <c r="C1509" s="28"/>
      <c r="D1509" s="28"/>
      <c r="E1509" s="28"/>
      <c r="F1509" s="305">
        <f t="shared" ref="F1509:F1572" si="33">SUM(G1509:L1509)</f>
        <v>8</v>
      </c>
      <c r="G1509" s="28"/>
      <c r="I1509" s="300">
        <v>7</v>
      </c>
      <c r="J1509" s="300">
        <v>1</v>
      </c>
      <c r="K1509" s="202"/>
      <c r="M1509" s="28"/>
      <c r="N1509" s="28"/>
      <c r="O1509" s="28"/>
      <c r="T1509" s="202"/>
      <c r="V1509" s="28"/>
      <c r="W1509" s="28"/>
      <c r="X1509" s="28"/>
      <c r="AC1509" s="202"/>
      <c r="AE1509" s="28"/>
      <c r="AF1509" s="28"/>
      <c r="AG1509" s="28"/>
      <c r="AL1509" s="202"/>
      <c r="AN1509" s="28"/>
      <c r="AO1509" s="28"/>
      <c r="AP1509" s="28"/>
      <c r="AU1509" s="202"/>
      <c r="AW1509" s="28"/>
      <c r="AX1509" s="28"/>
      <c r="AY1509" s="28"/>
      <c r="BD1509" s="202"/>
      <c r="BF1509" s="28"/>
      <c r="BG1509" s="28"/>
      <c r="BH1509" s="28"/>
      <c r="BM1509" s="202"/>
      <c r="BO1509" s="28"/>
      <c r="BP1509" s="28"/>
      <c r="BQ1509" s="28"/>
      <c r="BV1509" s="202"/>
      <c r="BX1509" s="28"/>
      <c r="BY1509" s="28"/>
      <c r="BZ1509" s="28"/>
      <c r="CE1509" s="202"/>
      <c r="CG1509" s="28"/>
      <c r="CH1509" s="28"/>
      <c r="CI1509" s="28"/>
      <c r="CN1509" s="202"/>
      <c r="CP1509" s="28"/>
      <c r="CQ1509" s="28"/>
      <c r="CR1509" s="28"/>
      <c r="CW1509" s="202"/>
      <c r="CY1509" s="28"/>
      <c r="CZ1509" s="28"/>
      <c r="DA1509" s="28"/>
      <c r="DF1509" s="202"/>
      <c r="DH1509" s="28"/>
      <c r="DI1509" s="28"/>
      <c r="DJ1509" s="28"/>
      <c r="DO1509" s="202"/>
      <c r="DQ1509" s="28"/>
      <c r="DR1509" s="28"/>
      <c r="DS1509" s="28"/>
      <c r="DX1509" s="202"/>
      <c r="DZ1509" s="28"/>
      <c r="EA1509" s="28"/>
      <c r="EB1509" s="28"/>
      <c r="EG1509" s="202"/>
      <c r="EI1509" s="28"/>
      <c r="EJ1509" s="28"/>
      <c r="EK1509" s="28"/>
      <c r="EP1509" s="202"/>
      <c r="ER1509" s="28"/>
      <c r="ES1509" s="28"/>
      <c r="ET1509" s="28"/>
      <c r="EY1509" s="202"/>
      <c r="FA1509" s="28"/>
      <c r="FB1509" s="28"/>
      <c r="FC1509" s="28"/>
      <c r="FH1509" s="202"/>
      <c r="FJ1509" s="28"/>
      <c r="FK1509" s="28"/>
      <c r="FL1509" s="28"/>
      <c r="FQ1509" s="202"/>
      <c r="FS1509" s="28"/>
      <c r="FT1509" s="28"/>
      <c r="FU1509" s="28"/>
      <c r="FZ1509" s="202"/>
      <c r="GB1509" s="28"/>
      <c r="GC1509" s="28"/>
      <c r="GD1509" s="28"/>
      <c r="GI1509" s="202"/>
      <c r="GK1509" s="28"/>
      <c r="GL1509" s="28"/>
      <c r="GM1509" s="28"/>
      <c r="GR1509" s="202"/>
      <c r="GT1509" s="28"/>
      <c r="GU1509" s="28"/>
      <c r="GV1509" s="28"/>
      <c r="HA1509" s="202"/>
      <c r="HC1509" s="28"/>
      <c r="HD1509" s="28"/>
      <c r="HE1509" s="28"/>
      <c r="HJ1509" s="28"/>
      <c r="HK1509" s="28"/>
      <c r="HL1509" s="28"/>
      <c r="HM1509" s="28"/>
      <c r="HN1509" s="28"/>
      <c r="HO1509" s="28"/>
      <c r="HP1509" s="28"/>
      <c r="HQ1509" s="28"/>
      <c r="HR1509" s="28"/>
      <c r="HS1509" s="28"/>
      <c r="HT1509" s="28"/>
      <c r="HU1509" s="28"/>
      <c r="HV1509" s="28"/>
      <c r="HW1509" s="28"/>
      <c r="HX1509" s="28"/>
      <c r="HY1509" s="28"/>
      <c r="HZ1509" s="28"/>
      <c r="IA1509" s="28"/>
      <c r="IB1509" s="28"/>
      <c r="IC1509" s="28"/>
      <c r="ID1509" s="28"/>
      <c r="IE1509" s="28"/>
      <c r="IF1509" s="28"/>
      <c r="IG1509" s="28"/>
      <c r="IH1509" s="28"/>
      <c r="II1509" s="28"/>
      <c r="IJ1509" s="28"/>
      <c r="IK1509" s="28"/>
      <c r="IL1509" s="28"/>
      <c r="IM1509" s="28"/>
      <c r="IN1509" s="28"/>
      <c r="IO1509" s="28"/>
    </row>
    <row r="1510" spans="1:249" s="54" customFormat="1" ht="18">
      <c r="A1510" s="216" t="s">
        <v>4485</v>
      </c>
      <c r="B1510" s="28"/>
      <c r="C1510" s="28"/>
      <c r="D1510" s="28"/>
      <c r="E1510" s="28"/>
      <c r="F1510" s="305">
        <f t="shared" si="33"/>
        <v>4</v>
      </c>
      <c r="G1510" s="28"/>
      <c r="J1510" s="300">
        <v>4</v>
      </c>
      <c r="K1510" s="202"/>
      <c r="M1510" s="28"/>
      <c r="N1510" s="28"/>
      <c r="O1510" s="28"/>
      <c r="T1510" s="202"/>
      <c r="V1510" s="28"/>
      <c r="W1510" s="28"/>
      <c r="X1510" s="28"/>
      <c r="AC1510" s="202"/>
      <c r="AE1510" s="28"/>
      <c r="AF1510" s="28"/>
      <c r="AG1510" s="28"/>
      <c r="AL1510" s="202"/>
      <c r="AN1510" s="28"/>
      <c r="AO1510" s="28"/>
      <c r="AP1510" s="28"/>
      <c r="AU1510" s="202"/>
      <c r="AW1510" s="28"/>
      <c r="AX1510" s="28"/>
      <c r="AY1510" s="28"/>
      <c r="BD1510" s="202"/>
      <c r="BF1510" s="28"/>
      <c r="BG1510" s="28"/>
      <c r="BH1510" s="28"/>
      <c r="BM1510" s="202"/>
      <c r="BO1510" s="28"/>
      <c r="BP1510" s="28"/>
      <c r="BQ1510" s="28"/>
      <c r="BV1510" s="202"/>
      <c r="BX1510" s="28"/>
      <c r="BY1510" s="28"/>
      <c r="BZ1510" s="28"/>
      <c r="CE1510" s="202"/>
      <c r="CG1510" s="28"/>
      <c r="CH1510" s="28"/>
      <c r="CI1510" s="28"/>
      <c r="CN1510" s="202"/>
      <c r="CP1510" s="28"/>
      <c r="CQ1510" s="28"/>
      <c r="CR1510" s="28"/>
      <c r="CW1510" s="202"/>
      <c r="CY1510" s="28"/>
      <c r="CZ1510" s="28"/>
      <c r="DA1510" s="28"/>
      <c r="DF1510" s="202"/>
      <c r="DH1510" s="28"/>
      <c r="DI1510" s="28"/>
      <c r="DJ1510" s="28"/>
      <c r="DO1510" s="202"/>
      <c r="DQ1510" s="28"/>
      <c r="DR1510" s="28"/>
      <c r="DS1510" s="28"/>
      <c r="DX1510" s="202"/>
      <c r="DZ1510" s="28"/>
      <c r="EA1510" s="28"/>
      <c r="EB1510" s="28"/>
      <c r="EG1510" s="202"/>
      <c r="EI1510" s="28"/>
      <c r="EJ1510" s="28"/>
      <c r="EK1510" s="28"/>
      <c r="EP1510" s="202"/>
      <c r="ER1510" s="28"/>
      <c r="ES1510" s="28"/>
      <c r="ET1510" s="28"/>
      <c r="EY1510" s="202"/>
      <c r="FA1510" s="28"/>
      <c r="FB1510" s="28"/>
      <c r="FC1510" s="28"/>
      <c r="FH1510" s="202"/>
      <c r="FJ1510" s="28"/>
      <c r="FK1510" s="28"/>
      <c r="FL1510" s="28"/>
      <c r="FQ1510" s="202"/>
      <c r="FS1510" s="28"/>
      <c r="FT1510" s="28"/>
      <c r="FU1510" s="28"/>
      <c r="FZ1510" s="202"/>
      <c r="GB1510" s="28"/>
      <c r="GC1510" s="28"/>
      <c r="GD1510" s="28"/>
      <c r="GI1510" s="202"/>
      <c r="GK1510" s="28"/>
      <c r="GL1510" s="28"/>
      <c r="GM1510" s="28"/>
      <c r="GR1510" s="202"/>
      <c r="GT1510" s="28"/>
      <c r="GU1510" s="28"/>
      <c r="GV1510" s="28"/>
      <c r="HA1510" s="202"/>
      <c r="HC1510" s="28"/>
      <c r="HD1510" s="28"/>
      <c r="HE1510" s="28"/>
      <c r="HJ1510" s="28"/>
      <c r="HK1510" s="28"/>
      <c r="HL1510" s="28"/>
      <c r="HM1510" s="28"/>
      <c r="HN1510" s="28"/>
      <c r="HO1510" s="28"/>
      <c r="HP1510" s="28"/>
      <c r="HQ1510" s="28"/>
      <c r="HR1510" s="28"/>
      <c r="HS1510" s="28"/>
      <c r="HT1510" s="28"/>
      <c r="HU1510" s="28"/>
      <c r="HV1510" s="28"/>
      <c r="HW1510" s="28"/>
      <c r="HX1510" s="28"/>
      <c r="HY1510" s="28"/>
      <c r="HZ1510" s="28"/>
      <c r="IA1510" s="28"/>
      <c r="IB1510" s="28"/>
      <c r="IC1510" s="28"/>
      <c r="ID1510" s="28"/>
      <c r="IE1510" s="28"/>
      <c r="IF1510" s="28"/>
      <c r="IG1510" s="28"/>
      <c r="IH1510" s="28"/>
      <c r="II1510" s="28"/>
      <c r="IJ1510" s="28"/>
      <c r="IK1510" s="28"/>
      <c r="IL1510" s="28"/>
      <c r="IM1510" s="28"/>
      <c r="IN1510" s="28"/>
      <c r="IO1510" s="28"/>
    </row>
    <row r="1511" spans="1:249" s="54" customFormat="1" ht="18">
      <c r="A1511" s="216" t="s">
        <v>4365</v>
      </c>
      <c r="B1511" s="28"/>
      <c r="C1511" s="28"/>
      <c r="D1511" s="28"/>
      <c r="E1511" s="28"/>
      <c r="F1511" s="305">
        <f t="shared" si="33"/>
        <v>2</v>
      </c>
      <c r="G1511" s="28"/>
      <c r="J1511" s="300">
        <v>2</v>
      </c>
      <c r="K1511" s="202"/>
      <c r="M1511" s="28"/>
      <c r="N1511" s="28"/>
      <c r="O1511" s="28"/>
      <c r="T1511" s="202"/>
      <c r="V1511" s="28"/>
      <c r="W1511" s="28"/>
      <c r="X1511" s="28"/>
      <c r="AC1511" s="202"/>
      <c r="AE1511" s="28"/>
      <c r="AF1511" s="28"/>
      <c r="AG1511" s="28"/>
      <c r="AL1511" s="202"/>
      <c r="AN1511" s="28"/>
      <c r="AO1511" s="28"/>
      <c r="AP1511" s="28"/>
      <c r="AU1511" s="202"/>
      <c r="AW1511" s="28"/>
      <c r="AX1511" s="28"/>
      <c r="AY1511" s="28"/>
      <c r="BD1511" s="202"/>
      <c r="BF1511" s="28"/>
      <c r="BG1511" s="28"/>
      <c r="BH1511" s="28"/>
      <c r="BM1511" s="202"/>
      <c r="BO1511" s="28"/>
      <c r="BP1511" s="28"/>
      <c r="BQ1511" s="28"/>
      <c r="BV1511" s="202"/>
      <c r="BX1511" s="28"/>
      <c r="BY1511" s="28"/>
      <c r="BZ1511" s="28"/>
      <c r="CE1511" s="202"/>
      <c r="CG1511" s="28"/>
      <c r="CH1511" s="28"/>
      <c r="CI1511" s="28"/>
      <c r="CN1511" s="202"/>
      <c r="CP1511" s="28"/>
      <c r="CQ1511" s="28"/>
      <c r="CR1511" s="28"/>
      <c r="CW1511" s="202"/>
      <c r="CY1511" s="28"/>
      <c r="CZ1511" s="28"/>
      <c r="DA1511" s="28"/>
      <c r="DF1511" s="202"/>
      <c r="DH1511" s="28"/>
      <c r="DI1511" s="28"/>
      <c r="DJ1511" s="28"/>
      <c r="DO1511" s="202"/>
      <c r="DQ1511" s="28"/>
      <c r="DR1511" s="28"/>
      <c r="DS1511" s="28"/>
      <c r="DX1511" s="202"/>
      <c r="DZ1511" s="28"/>
      <c r="EA1511" s="28"/>
      <c r="EB1511" s="28"/>
      <c r="EG1511" s="202"/>
      <c r="EI1511" s="28"/>
      <c r="EJ1511" s="28"/>
      <c r="EK1511" s="28"/>
      <c r="EP1511" s="202"/>
      <c r="ER1511" s="28"/>
      <c r="ES1511" s="28"/>
      <c r="ET1511" s="28"/>
      <c r="EY1511" s="202"/>
      <c r="FA1511" s="28"/>
      <c r="FB1511" s="28"/>
      <c r="FC1511" s="28"/>
      <c r="FH1511" s="202"/>
      <c r="FJ1511" s="28"/>
      <c r="FK1511" s="28"/>
      <c r="FL1511" s="28"/>
      <c r="FQ1511" s="202"/>
      <c r="FS1511" s="28"/>
      <c r="FT1511" s="28"/>
      <c r="FU1511" s="28"/>
      <c r="FZ1511" s="202"/>
      <c r="GB1511" s="28"/>
      <c r="GC1511" s="28"/>
      <c r="GD1511" s="28"/>
      <c r="GI1511" s="202"/>
      <c r="GK1511" s="28"/>
      <c r="GL1511" s="28"/>
      <c r="GM1511" s="28"/>
      <c r="GR1511" s="202"/>
      <c r="GT1511" s="28"/>
      <c r="GU1511" s="28"/>
      <c r="GV1511" s="28"/>
      <c r="HA1511" s="202"/>
      <c r="HC1511" s="28"/>
      <c r="HD1511" s="28"/>
      <c r="HE1511" s="28"/>
      <c r="HJ1511" s="28"/>
      <c r="HK1511" s="28"/>
      <c r="HL1511" s="28"/>
      <c r="HM1511" s="28"/>
      <c r="HN1511" s="28"/>
      <c r="HO1511" s="28"/>
      <c r="HP1511" s="28"/>
      <c r="HQ1511" s="28"/>
      <c r="HR1511" s="28"/>
      <c r="HS1511" s="28"/>
      <c r="HT1511" s="28"/>
      <c r="HU1511" s="28"/>
      <c r="HV1511" s="28"/>
      <c r="HW1511" s="28"/>
      <c r="HX1511" s="28"/>
      <c r="HY1511" s="28"/>
      <c r="HZ1511" s="28"/>
      <c r="IA1511" s="28"/>
      <c r="IB1511" s="28"/>
      <c r="IC1511" s="28"/>
      <c r="ID1511" s="28"/>
      <c r="IE1511" s="28"/>
      <c r="IF1511" s="28"/>
      <c r="IG1511" s="28"/>
      <c r="IH1511" s="28"/>
      <c r="II1511" s="28"/>
      <c r="IJ1511" s="28"/>
      <c r="IK1511" s="28"/>
      <c r="IL1511" s="28"/>
      <c r="IM1511" s="28"/>
      <c r="IN1511" s="28"/>
      <c r="IO1511" s="28"/>
    </row>
    <row r="1512" spans="1:249" s="54" customFormat="1" ht="18">
      <c r="A1512" s="216" t="s">
        <v>4594</v>
      </c>
      <c r="B1512" s="28"/>
      <c r="C1512" s="28"/>
      <c r="D1512" s="28"/>
      <c r="E1512" s="28"/>
      <c r="F1512" s="305">
        <f t="shared" si="33"/>
        <v>20</v>
      </c>
      <c r="G1512" s="28"/>
      <c r="I1512" s="300"/>
      <c r="J1512" s="300"/>
      <c r="K1512" s="300">
        <v>20</v>
      </c>
      <c r="M1512" s="28"/>
      <c r="N1512" s="28"/>
      <c r="O1512" s="28"/>
      <c r="T1512" s="202"/>
      <c r="V1512" s="28"/>
      <c r="W1512" s="28"/>
      <c r="X1512" s="28"/>
      <c r="AC1512" s="202"/>
      <c r="AE1512" s="28"/>
      <c r="AF1512" s="28"/>
      <c r="AG1512" s="28"/>
      <c r="AL1512" s="202"/>
      <c r="AN1512" s="28"/>
      <c r="AO1512" s="28"/>
      <c r="AP1512" s="28"/>
      <c r="AU1512" s="202"/>
      <c r="AW1512" s="28"/>
      <c r="AX1512" s="28"/>
      <c r="AY1512" s="28"/>
      <c r="BD1512" s="202"/>
      <c r="BF1512" s="28"/>
      <c r="BG1512" s="28"/>
      <c r="BH1512" s="28"/>
      <c r="BM1512" s="202"/>
      <c r="BO1512" s="28"/>
      <c r="BP1512" s="28"/>
      <c r="BQ1512" s="28"/>
      <c r="BV1512" s="202"/>
      <c r="BX1512" s="28"/>
      <c r="BY1512" s="28"/>
      <c r="BZ1512" s="28"/>
      <c r="CE1512" s="202"/>
      <c r="CG1512" s="28"/>
      <c r="CH1512" s="28"/>
      <c r="CI1512" s="28"/>
      <c r="CN1512" s="202"/>
      <c r="CP1512" s="28"/>
      <c r="CQ1512" s="28"/>
      <c r="CR1512" s="28"/>
      <c r="CW1512" s="202"/>
      <c r="CY1512" s="28"/>
      <c r="CZ1512" s="28"/>
      <c r="DA1512" s="28"/>
      <c r="DF1512" s="202"/>
      <c r="DH1512" s="28"/>
      <c r="DI1512" s="28"/>
      <c r="DJ1512" s="28"/>
      <c r="DO1512" s="202"/>
      <c r="DQ1512" s="28"/>
      <c r="DR1512" s="28"/>
      <c r="DS1512" s="28"/>
      <c r="DX1512" s="202"/>
      <c r="DZ1512" s="28"/>
      <c r="EA1512" s="28"/>
      <c r="EB1512" s="28"/>
      <c r="EG1512" s="202"/>
      <c r="EI1512" s="28"/>
      <c r="EJ1512" s="28"/>
      <c r="EK1512" s="28"/>
      <c r="EP1512" s="202"/>
      <c r="ER1512" s="28"/>
      <c r="ES1512" s="28"/>
      <c r="ET1512" s="28"/>
      <c r="EY1512" s="202"/>
      <c r="FA1512" s="28"/>
      <c r="FB1512" s="28"/>
      <c r="FC1512" s="28"/>
      <c r="FH1512" s="202"/>
      <c r="FJ1512" s="28"/>
      <c r="FK1512" s="28"/>
      <c r="FL1512" s="28"/>
      <c r="FQ1512" s="202"/>
      <c r="FS1512" s="28"/>
      <c r="FT1512" s="28"/>
      <c r="FU1512" s="28"/>
      <c r="FZ1512" s="202"/>
      <c r="GB1512" s="28"/>
      <c r="GC1512" s="28"/>
      <c r="GD1512" s="28"/>
      <c r="GI1512" s="202"/>
      <c r="GK1512" s="28"/>
      <c r="GL1512" s="28"/>
      <c r="GM1512" s="28"/>
      <c r="GR1512" s="202"/>
      <c r="GT1512" s="28"/>
      <c r="GU1512" s="28"/>
      <c r="GV1512" s="28"/>
      <c r="HA1512" s="202"/>
      <c r="HC1512" s="28"/>
      <c r="HD1512" s="28"/>
      <c r="HE1512" s="28"/>
      <c r="HJ1512" s="28"/>
      <c r="HK1512" s="28"/>
      <c r="HL1512" s="28"/>
      <c r="HM1512" s="28"/>
      <c r="HN1512" s="28"/>
      <c r="HO1512" s="28"/>
      <c r="HP1512" s="28"/>
      <c r="HQ1512" s="28"/>
      <c r="HR1512" s="28"/>
      <c r="HS1512" s="28"/>
      <c r="HT1512" s="28"/>
      <c r="HU1512" s="28"/>
      <c r="HV1512" s="28"/>
      <c r="HW1512" s="28"/>
      <c r="HX1512" s="28"/>
      <c r="HY1512" s="28"/>
      <c r="HZ1512" s="28"/>
      <c r="IA1512" s="28"/>
      <c r="IB1512" s="28"/>
      <c r="IC1512" s="28"/>
      <c r="ID1512" s="28"/>
      <c r="IE1512" s="28"/>
      <c r="IF1512" s="28"/>
      <c r="IG1512" s="28"/>
      <c r="IH1512" s="28"/>
      <c r="II1512" s="28"/>
      <c r="IJ1512" s="28"/>
      <c r="IK1512" s="28"/>
      <c r="IL1512" s="28"/>
      <c r="IM1512" s="28"/>
      <c r="IN1512" s="28"/>
      <c r="IO1512" s="28"/>
    </row>
    <row r="1513" spans="1:249" s="54" customFormat="1" ht="18">
      <c r="A1513" s="216" t="s">
        <v>3866</v>
      </c>
      <c r="B1513" s="28"/>
      <c r="C1513" s="28"/>
      <c r="D1513" s="28"/>
      <c r="E1513" s="28"/>
      <c r="F1513" s="305">
        <f t="shared" si="33"/>
        <v>3</v>
      </c>
      <c r="G1513" s="28"/>
      <c r="I1513" s="300"/>
      <c r="J1513" s="300">
        <v>3</v>
      </c>
      <c r="K1513" s="202"/>
      <c r="M1513" s="28"/>
      <c r="N1513" s="28"/>
      <c r="O1513" s="28"/>
      <c r="T1513" s="202"/>
      <c r="V1513" s="28"/>
      <c r="W1513" s="28"/>
      <c r="X1513" s="28"/>
      <c r="AC1513" s="202"/>
      <c r="AE1513" s="28"/>
      <c r="AF1513" s="28"/>
      <c r="AG1513" s="28"/>
      <c r="AL1513" s="202"/>
      <c r="AN1513" s="28"/>
      <c r="AO1513" s="28"/>
      <c r="AP1513" s="28"/>
      <c r="AU1513" s="202"/>
      <c r="AW1513" s="28"/>
      <c r="AX1513" s="28"/>
      <c r="AY1513" s="28"/>
      <c r="BD1513" s="202"/>
      <c r="BF1513" s="28"/>
      <c r="BG1513" s="28"/>
      <c r="BH1513" s="28"/>
      <c r="BM1513" s="202"/>
      <c r="BO1513" s="28"/>
      <c r="BP1513" s="28"/>
      <c r="BQ1513" s="28"/>
      <c r="BV1513" s="202"/>
      <c r="BX1513" s="28"/>
      <c r="BY1513" s="28"/>
      <c r="BZ1513" s="28"/>
      <c r="CE1513" s="202"/>
      <c r="CG1513" s="28"/>
      <c r="CH1513" s="28"/>
      <c r="CI1513" s="28"/>
      <c r="CN1513" s="202"/>
      <c r="CP1513" s="28"/>
      <c r="CQ1513" s="28"/>
      <c r="CR1513" s="28"/>
      <c r="CW1513" s="202"/>
      <c r="CY1513" s="28"/>
      <c r="CZ1513" s="28"/>
      <c r="DA1513" s="28"/>
      <c r="DF1513" s="202"/>
      <c r="DH1513" s="28"/>
      <c r="DI1513" s="28"/>
      <c r="DJ1513" s="28"/>
      <c r="DO1513" s="202"/>
      <c r="DQ1513" s="28"/>
      <c r="DR1513" s="28"/>
      <c r="DS1513" s="28"/>
      <c r="DX1513" s="202"/>
      <c r="DZ1513" s="28"/>
      <c r="EA1513" s="28"/>
      <c r="EB1513" s="28"/>
      <c r="EG1513" s="202"/>
      <c r="EI1513" s="28"/>
      <c r="EJ1513" s="28"/>
      <c r="EK1513" s="28"/>
      <c r="EP1513" s="202"/>
      <c r="ER1513" s="28"/>
      <c r="ES1513" s="28"/>
      <c r="ET1513" s="28"/>
      <c r="EY1513" s="202"/>
      <c r="FA1513" s="28"/>
      <c r="FB1513" s="28"/>
      <c r="FC1513" s="28"/>
      <c r="FH1513" s="202"/>
      <c r="FJ1513" s="28"/>
      <c r="FK1513" s="28"/>
      <c r="FL1513" s="28"/>
      <c r="FQ1513" s="202"/>
      <c r="FS1513" s="28"/>
      <c r="FT1513" s="28"/>
      <c r="FU1513" s="28"/>
      <c r="FZ1513" s="202"/>
      <c r="GB1513" s="28"/>
      <c r="GC1513" s="28"/>
      <c r="GD1513" s="28"/>
      <c r="GI1513" s="202"/>
      <c r="GK1513" s="28"/>
      <c r="GL1513" s="28"/>
      <c r="GM1513" s="28"/>
      <c r="GR1513" s="202"/>
      <c r="GT1513" s="28"/>
      <c r="GU1513" s="28"/>
      <c r="GV1513" s="28"/>
      <c r="HA1513" s="202"/>
      <c r="HC1513" s="28"/>
      <c r="HD1513" s="28"/>
      <c r="HE1513" s="28"/>
      <c r="HJ1513" s="28"/>
      <c r="HK1513" s="28"/>
      <c r="HL1513" s="28"/>
      <c r="HM1513" s="28"/>
      <c r="HN1513" s="28"/>
      <c r="HO1513" s="28"/>
      <c r="HP1513" s="28"/>
      <c r="HQ1513" s="28"/>
      <c r="HR1513" s="28"/>
      <c r="HS1513" s="28"/>
      <c r="HT1513" s="28"/>
      <c r="HU1513" s="28"/>
      <c r="HV1513" s="28"/>
      <c r="HW1513" s="28"/>
      <c r="HX1513" s="28"/>
      <c r="HY1513" s="28"/>
      <c r="HZ1513" s="28"/>
      <c r="IA1513" s="28"/>
      <c r="IB1513" s="28"/>
      <c r="IC1513" s="28"/>
      <c r="ID1513" s="28"/>
      <c r="IE1513" s="28"/>
      <c r="IF1513" s="28"/>
      <c r="IG1513" s="28"/>
      <c r="IH1513" s="28"/>
      <c r="II1513" s="28"/>
      <c r="IJ1513" s="28"/>
      <c r="IK1513" s="28"/>
      <c r="IL1513" s="28"/>
      <c r="IM1513" s="28"/>
      <c r="IN1513" s="28"/>
      <c r="IO1513" s="28"/>
    </row>
    <row r="1514" spans="1:249" s="54" customFormat="1" ht="18">
      <c r="A1514" s="216" t="s">
        <v>3990</v>
      </c>
      <c r="B1514" s="28"/>
      <c r="C1514" s="28"/>
      <c r="D1514" s="28"/>
      <c r="E1514" s="28"/>
      <c r="F1514" s="305">
        <f t="shared" si="33"/>
        <v>6</v>
      </c>
      <c r="G1514" s="28"/>
      <c r="K1514" s="300">
        <v>6</v>
      </c>
      <c r="M1514" s="28"/>
      <c r="N1514" s="28"/>
      <c r="O1514" s="28"/>
      <c r="T1514" s="202"/>
      <c r="V1514" s="28"/>
      <c r="W1514" s="28"/>
      <c r="X1514" s="28"/>
      <c r="AC1514" s="202"/>
      <c r="AE1514" s="28"/>
      <c r="AF1514" s="28"/>
      <c r="AG1514" s="28"/>
      <c r="AL1514" s="202"/>
      <c r="AN1514" s="28"/>
      <c r="AO1514" s="28"/>
      <c r="AP1514" s="28"/>
      <c r="AU1514" s="202"/>
      <c r="AW1514" s="28"/>
      <c r="AX1514" s="28"/>
      <c r="AY1514" s="28"/>
      <c r="BD1514" s="202"/>
      <c r="BF1514" s="28"/>
      <c r="BG1514" s="28"/>
      <c r="BH1514" s="28"/>
      <c r="BM1514" s="202"/>
      <c r="BO1514" s="28"/>
      <c r="BP1514" s="28"/>
      <c r="BQ1514" s="28"/>
      <c r="BV1514" s="202"/>
      <c r="BX1514" s="28"/>
      <c r="BY1514" s="28"/>
      <c r="BZ1514" s="28"/>
      <c r="CE1514" s="202"/>
      <c r="CG1514" s="28"/>
      <c r="CH1514" s="28"/>
      <c r="CI1514" s="28"/>
      <c r="CN1514" s="202"/>
      <c r="CP1514" s="28"/>
      <c r="CQ1514" s="28"/>
      <c r="CR1514" s="28"/>
      <c r="CW1514" s="202"/>
      <c r="CY1514" s="28"/>
      <c r="CZ1514" s="28"/>
      <c r="DA1514" s="28"/>
      <c r="DF1514" s="202"/>
      <c r="DH1514" s="28"/>
      <c r="DI1514" s="28"/>
      <c r="DJ1514" s="28"/>
      <c r="DO1514" s="202"/>
      <c r="DQ1514" s="28"/>
      <c r="DR1514" s="28"/>
      <c r="DS1514" s="28"/>
      <c r="DX1514" s="202"/>
      <c r="DZ1514" s="28"/>
      <c r="EA1514" s="28"/>
      <c r="EB1514" s="28"/>
      <c r="EG1514" s="202"/>
      <c r="EI1514" s="28"/>
      <c r="EJ1514" s="28"/>
      <c r="EK1514" s="28"/>
      <c r="EP1514" s="202"/>
      <c r="ER1514" s="28"/>
      <c r="ES1514" s="28"/>
      <c r="ET1514" s="28"/>
      <c r="EY1514" s="202"/>
      <c r="FA1514" s="28"/>
      <c r="FB1514" s="28"/>
      <c r="FC1514" s="28"/>
      <c r="FH1514" s="202"/>
      <c r="FJ1514" s="28"/>
      <c r="FK1514" s="28"/>
      <c r="FL1514" s="28"/>
      <c r="FQ1514" s="202"/>
      <c r="FS1514" s="28"/>
      <c r="FT1514" s="28"/>
      <c r="FU1514" s="28"/>
      <c r="FZ1514" s="202"/>
      <c r="GB1514" s="28"/>
      <c r="GC1514" s="28"/>
      <c r="GD1514" s="28"/>
      <c r="GI1514" s="202"/>
      <c r="GK1514" s="28"/>
      <c r="GL1514" s="28"/>
      <c r="GM1514" s="28"/>
      <c r="GR1514" s="202"/>
      <c r="GT1514" s="28"/>
      <c r="GU1514" s="28"/>
      <c r="GV1514" s="28"/>
      <c r="HA1514" s="202"/>
      <c r="HC1514" s="28"/>
      <c r="HD1514" s="28"/>
      <c r="HE1514" s="28"/>
      <c r="HJ1514" s="28"/>
      <c r="HK1514" s="28"/>
      <c r="HL1514" s="28"/>
      <c r="HM1514" s="28"/>
      <c r="HN1514" s="28"/>
      <c r="HO1514" s="28"/>
      <c r="HP1514" s="28"/>
      <c r="HQ1514" s="28"/>
      <c r="HR1514" s="28"/>
      <c r="HS1514" s="28"/>
      <c r="HT1514" s="28"/>
      <c r="HU1514" s="28"/>
      <c r="HV1514" s="28"/>
      <c r="HW1514" s="28"/>
      <c r="HX1514" s="28"/>
      <c r="HY1514" s="28"/>
      <c r="HZ1514" s="28"/>
      <c r="IA1514" s="28"/>
      <c r="IB1514" s="28"/>
      <c r="IC1514" s="28"/>
      <c r="ID1514" s="28"/>
      <c r="IE1514" s="28"/>
      <c r="IF1514" s="28"/>
      <c r="IG1514" s="28"/>
      <c r="IH1514" s="28"/>
      <c r="II1514" s="28"/>
      <c r="IJ1514" s="28"/>
      <c r="IK1514" s="28"/>
      <c r="IL1514" s="28"/>
      <c r="IM1514" s="28"/>
      <c r="IN1514" s="28"/>
      <c r="IO1514" s="28"/>
    </row>
    <row r="1515" spans="1:249" s="54" customFormat="1" ht="18">
      <c r="A1515" s="216" t="s">
        <v>4452</v>
      </c>
      <c r="B1515" s="28"/>
      <c r="C1515" s="28"/>
      <c r="D1515" s="28"/>
      <c r="E1515" s="28"/>
      <c r="F1515" s="305">
        <f t="shared" si="33"/>
        <v>10</v>
      </c>
      <c r="G1515" s="28"/>
      <c r="K1515" s="300">
        <v>10</v>
      </c>
      <c r="M1515" s="28"/>
      <c r="N1515" s="28"/>
      <c r="O1515" s="28"/>
      <c r="T1515" s="202"/>
      <c r="V1515" s="28"/>
      <c r="W1515" s="28"/>
      <c r="X1515" s="28"/>
      <c r="AC1515" s="202"/>
      <c r="AE1515" s="28"/>
      <c r="AF1515" s="28"/>
      <c r="AG1515" s="28"/>
      <c r="AL1515" s="202"/>
      <c r="AN1515" s="28"/>
      <c r="AO1515" s="28"/>
      <c r="AP1515" s="28"/>
      <c r="AU1515" s="202"/>
      <c r="AW1515" s="28"/>
      <c r="AX1515" s="28"/>
      <c r="AY1515" s="28"/>
      <c r="BD1515" s="202"/>
      <c r="BF1515" s="28"/>
      <c r="BG1515" s="28"/>
      <c r="BH1515" s="28"/>
      <c r="BM1515" s="202"/>
      <c r="BO1515" s="28"/>
      <c r="BP1515" s="28"/>
      <c r="BQ1515" s="28"/>
      <c r="BV1515" s="202"/>
      <c r="BX1515" s="28"/>
      <c r="BY1515" s="28"/>
      <c r="BZ1515" s="28"/>
      <c r="CE1515" s="202"/>
      <c r="CG1515" s="28"/>
      <c r="CH1515" s="28"/>
      <c r="CI1515" s="28"/>
      <c r="CN1515" s="202"/>
      <c r="CP1515" s="28"/>
      <c r="CQ1515" s="28"/>
      <c r="CR1515" s="28"/>
      <c r="CW1515" s="202"/>
      <c r="CY1515" s="28"/>
      <c r="CZ1515" s="28"/>
      <c r="DA1515" s="28"/>
      <c r="DF1515" s="202"/>
      <c r="DH1515" s="28"/>
      <c r="DI1515" s="28"/>
      <c r="DJ1515" s="28"/>
      <c r="DO1515" s="202"/>
      <c r="DQ1515" s="28"/>
      <c r="DR1515" s="28"/>
      <c r="DS1515" s="28"/>
      <c r="DX1515" s="202"/>
      <c r="DZ1515" s="28"/>
      <c r="EA1515" s="28"/>
      <c r="EB1515" s="28"/>
      <c r="EG1515" s="202"/>
      <c r="EI1515" s="28"/>
      <c r="EJ1515" s="28"/>
      <c r="EK1515" s="28"/>
      <c r="EP1515" s="202"/>
      <c r="ER1515" s="28"/>
      <c r="ES1515" s="28"/>
      <c r="ET1515" s="28"/>
      <c r="EY1515" s="202"/>
      <c r="FA1515" s="28"/>
      <c r="FB1515" s="28"/>
      <c r="FC1515" s="28"/>
      <c r="FH1515" s="202"/>
      <c r="FJ1515" s="28"/>
      <c r="FK1515" s="28"/>
      <c r="FL1515" s="28"/>
      <c r="FQ1515" s="202"/>
      <c r="FS1515" s="28"/>
      <c r="FT1515" s="28"/>
      <c r="FU1515" s="28"/>
      <c r="FZ1515" s="202"/>
      <c r="GB1515" s="28"/>
      <c r="GC1515" s="28"/>
      <c r="GD1515" s="28"/>
      <c r="GI1515" s="202"/>
      <c r="GK1515" s="28"/>
      <c r="GL1515" s="28"/>
      <c r="GM1515" s="28"/>
      <c r="GR1515" s="202"/>
      <c r="GT1515" s="28"/>
      <c r="GU1515" s="28"/>
      <c r="GV1515" s="28"/>
      <c r="HA1515" s="202"/>
      <c r="HC1515" s="28"/>
      <c r="HD1515" s="28"/>
      <c r="HE1515" s="28"/>
      <c r="HJ1515" s="28"/>
      <c r="HK1515" s="28"/>
      <c r="HL1515" s="28"/>
      <c r="HM1515" s="28"/>
      <c r="HN1515" s="28"/>
      <c r="HO1515" s="28"/>
      <c r="HP1515" s="28"/>
      <c r="HQ1515" s="28"/>
      <c r="HR1515" s="28"/>
      <c r="HS1515" s="28"/>
      <c r="HT1515" s="28"/>
      <c r="HU1515" s="28"/>
      <c r="HV1515" s="28"/>
      <c r="HW1515" s="28"/>
      <c r="HX1515" s="28"/>
      <c r="HY1515" s="28"/>
      <c r="HZ1515" s="28"/>
      <c r="IA1515" s="28"/>
      <c r="IB1515" s="28"/>
      <c r="IC1515" s="28"/>
      <c r="ID1515" s="28"/>
      <c r="IE1515" s="28"/>
      <c r="IF1515" s="28"/>
      <c r="IG1515" s="28"/>
      <c r="IH1515" s="28"/>
      <c r="II1515" s="28"/>
      <c r="IJ1515" s="28"/>
      <c r="IK1515" s="28"/>
      <c r="IL1515" s="28"/>
      <c r="IM1515" s="28"/>
      <c r="IN1515" s="28"/>
      <c r="IO1515" s="28"/>
    </row>
    <row r="1516" spans="1:249" s="54" customFormat="1" ht="18">
      <c r="A1516" s="216" t="s">
        <v>4064</v>
      </c>
      <c r="B1516" s="28"/>
      <c r="C1516" s="28"/>
      <c r="D1516" s="28"/>
      <c r="E1516" s="28"/>
      <c r="F1516" s="305">
        <f t="shared" si="33"/>
        <v>3</v>
      </c>
      <c r="G1516" s="28"/>
      <c r="I1516" s="300">
        <v>3</v>
      </c>
      <c r="J1516" s="300"/>
      <c r="K1516" s="300"/>
      <c r="M1516" s="28"/>
      <c r="N1516" s="28"/>
      <c r="O1516" s="28"/>
      <c r="T1516" s="202"/>
      <c r="V1516" s="28"/>
      <c r="W1516" s="28"/>
      <c r="X1516" s="28"/>
      <c r="AC1516" s="202"/>
      <c r="AE1516" s="28"/>
      <c r="AF1516" s="28"/>
      <c r="AG1516" s="28"/>
      <c r="AL1516" s="202"/>
      <c r="AN1516" s="28"/>
      <c r="AO1516" s="28"/>
      <c r="AP1516" s="28"/>
      <c r="AU1516" s="202"/>
      <c r="AW1516" s="28"/>
      <c r="AX1516" s="28"/>
      <c r="AY1516" s="28"/>
      <c r="BD1516" s="202"/>
      <c r="BF1516" s="28"/>
      <c r="BG1516" s="28"/>
      <c r="BH1516" s="28"/>
      <c r="BM1516" s="202"/>
      <c r="BO1516" s="28"/>
      <c r="BP1516" s="28"/>
      <c r="BQ1516" s="28"/>
      <c r="BV1516" s="202"/>
      <c r="BX1516" s="28"/>
      <c r="BY1516" s="28"/>
      <c r="BZ1516" s="28"/>
      <c r="CE1516" s="202"/>
      <c r="CG1516" s="28"/>
      <c r="CH1516" s="28"/>
      <c r="CI1516" s="28"/>
      <c r="CN1516" s="202"/>
      <c r="CP1516" s="28"/>
      <c r="CQ1516" s="28"/>
      <c r="CR1516" s="28"/>
      <c r="CW1516" s="202"/>
      <c r="CY1516" s="28"/>
      <c r="CZ1516" s="28"/>
      <c r="DA1516" s="28"/>
      <c r="DF1516" s="202"/>
      <c r="DH1516" s="28"/>
      <c r="DI1516" s="28"/>
      <c r="DJ1516" s="28"/>
      <c r="DO1516" s="202"/>
      <c r="DQ1516" s="28"/>
      <c r="DR1516" s="28"/>
      <c r="DS1516" s="28"/>
      <c r="DX1516" s="202"/>
      <c r="DZ1516" s="28"/>
      <c r="EA1516" s="28"/>
      <c r="EB1516" s="28"/>
      <c r="EG1516" s="202"/>
      <c r="EI1516" s="28"/>
      <c r="EJ1516" s="28"/>
      <c r="EK1516" s="28"/>
      <c r="EP1516" s="202"/>
      <c r="ER1516" s="28"/>
      <c r="ES1516" s="28"/>
      <c r="ET1516" s="28"/>
      <c r="EY1516" s="202"/>
      <c r="FA1516" s="28"/>
      <c r="FB1516" s="28"/>
      <c r="FC1516" s="28"/>
      <c r="FH1516" s="202"/>
      <c r="FJ1516" s="28"/>
      <c r="FK1516" s="28"/>
      <c r="FL1516" s="28"/>
      <c r="FQ1516" s="202"/>
      <c r="FS1516" s="28"/>
      <c r="FT1516" s="28"/>
      <c r="FU1516" s="28"/>
      <c r="FZ1516" s="202"/>
      <c r="GB1516" s="28"/>
      <c r="GC1516" s="28"/>
      <c r="GD1516" s="28"/>
      <c r="GI1516" s="202"/>
      <c r="GK1516" s="28"/>
      <c r="GL1516" s="28"/>
      <c r="GM1516" s="28"/>
      <c r="GR1516" s="202"/>
      <c r="GT1516" s="28"/>
      <c r="GU1516" s="28"/>
      <c r="GV1516" s="28"/>
      <c r="HA1516" s="202"/>
      <c r="HC1516" s="28"/>
      <c r="HD1516" s="28"/>
      <c r="HE1516" s="28"/>
      <c r="HJ1516" s="28"/>
      <c r="HK1516" s="28"/>
      <c r="HL1516" s="28"/>
      <c r="HM1516" s="28"/>
      <c r="HN1516" s="28"/>
      <c r="HO1516" s="28"/>
      <c r="HP1516" s="28"/>
      <c r="HQ1516" s="28"/>
      <c r="HR1516" s="28"/>
      <c r="HS1516" s="28"/>
      <c r="HT1516" s="28"/>
      <c r="HU1516" s="28"/>
      <c r="HV1516" s="28"/>
      <c r="HW1516" s="28"/>
      <c r="HX1516" s="28"/>
      <c r="HY1516" s="28"/>
      <c r="HZ1516" s="28"/>
      <c r="IA1516" s="28"/>
      <c r="IB1516" s="28"/>
      <c r="IC1516" s="28"/>
      <c r="ID1516" s="28"/>
      <c r="IE1516" s="28"/>
      <c r="IF1516" s="28"/>
      <c r="IG1516" s="28"/>
      <c r="IH1516" s="28"/>
      <c r="II1516" s="28"/>
      <c r="IJ1516" s="28"/>
      <c r="IK1516" s="28"/>
      <c r="IL1516" s="28"/>
      <c r="IM1516" s="28"/>
      <c r="IN1516" s="28"/>
      <c r="IO1516" s="28"/>
    </row>
    <row r="1517" spans="1:249" s="54" customFormat="1" ht="18">
      <c r="A1517" s="216" t="s">
        <v>4608</v>
      </c>
      <c r="B1517" s="28"/>
      <c r="C1517" s="28"/>
      <c r="D1517" s="28"/>
      <c r="E1517" s="28"/>
      <c r="F1517" s="305">
        <f t="shared" si="33"/>
        <v>5</v>
      </c>
      <c r="G1517" s="28"/>
      <c r="J1517" s="300">
        <v>5</v>
      </c>
      <c r="K1517" s="202"/>
      <c r="M1517" s="28"/>
      <c r="N1517" s="28"/>
      <c r="O1517" s="28"/>
      <c r="T1517" s="202"/>
      <c r="V1517" s="28"/>
      <c r="W1517" s="28"/>
      <c r="X1517" s="28"/>
      <c r="AC1517" s="202"/>
      <c r="AE1517" s="28"/>
      <c r="AF1517" s="28"/>
      <c r="AG1517" s="28"/>
      <c r="AL1517" s="202"/>
      <c r="AN1517" s="28"/>
      <c r="AO1517" s="28"/>
      <c r="AP1517" s="28"/>
      <c r="AU1517" s="202"/>
      <c r="AW1517" s="28"/>
      <c r="AX1517" s="28"/>
      <c r="AY1517" s="28"/>
      <c r="BD1517" s="202"/>
      <c r="BF1517" s="28"/>
      <c r="BG1517" s="28"/>
      <c r="BH1517" s="28"/>
      <c r="BM1517" s="202"/>
      <c r="BO1517" s="28"/>
      <c r="BP1517" s="28"/>
      <c r="BQ1517" s="28"/>
      <c r="BV1517" s="202"/>
      <c r="BX1517" s="28"/>
      <c r="BY1517" s="28"/>
      <c r="BZ1517" s="28"/>
      <c r="CE1517" s="202"/>
      <c r="CG1517" s="28"/>
      <c r="CH1517" s="28"/>
      <c r="CI1517" s="28"/>
      <c r="CN1517" s="202"/>
      <c r="CP1517" s="28"/>
      <c r="CQ1517" s="28"/>
      <c r="CR1517" s="28"/>
      <c r="CW1517" s="202"/>
      <c r="CY1517" s="28"/>
      <c r="CZ1517" s="28"/>
      <c r="DA1517" s="28"/>
      <c r="DF1517" s="202"/>
      <c r="DH1517" s="28"/>
      <c r="DI1517" s="28"/>
      <c r="DJ1517" s="28"/>
      <c r="DO1517" s="202"/>
      <c r="DQ1517" s="28"/>
      <c r="DR1517" s="28"/>
      <c r="DS1517" s="28"/>
      <c r="DX1517" s="202"/>
      <c r="DZ1517" s="28"/>
      <c r="EA1517" s="28"/>
      <c r="EB1517" s="28"/>
      <c r="EG1517" s="202"/>
      <c r="EI1517" s="28"/>
      <c r="EJ1517" s="28"/>
      <c r="EK1517" s="28"/>
      <c r="EP1517" s="202"/>
      <c r="ER1517" s="28"/>
      <c r="ES1517" s="28"/>
      <c r="ET1517" s="28"/>
      <c r="EY1517" s="202"/>
      <c r="FA1517" s="28"/>
      <c r="FB1517" s="28"/>
      <c r="FC1517" s="28"/>
      <c r="FH1517" s="202"/>
      <c r="FJ1517" s="28"/>
      <c r="FK1517" s="28"/>
      <c r="FL1517" s="28"/>
      <c r="FQ1517" s="202"/>
      <c r="FS1517" s="28"/>
      <c r="FT1517" s="28"/>
      <c r="FU1517" s="28"/>
      <c r="FZ1517" s="202"/>
      <c r="GB1517" s="28"/>
      <c r="GC1517" s="28"/>
      <c r="GD1517" s="28"/>
      <c r="GI1517" s="202"/>
      <c r="GK1517" s="28"/>
      <c r="GL1517" s="28"/>
      <c r="GM1517" s="28"/>
      <c r="GR1517" s="202"/>
      <c r="GT1517" s="28"/>
      <c r="GU1517" s="28"/>
      <c r="GV1517" s="28"/>
      <c r="HA1517" s="202"/>
      <c r="HC1517" s="28"/>
      <c r="HD1517" s="28"/>
      <c r="HE1517" s="28"/>
      <c r="HJ1517" s="28"/>
      <c r="HK1517" s="28"/>
      <c r="HL1517" s="28"/>
      <c r="HM1517" s="28"/>
      <c r="HN1517" s="28"/>
      <c r="HO1517" s="28"/>
      <c r="HP1517" s="28"/>
      <c r="HQ1517" s="28"/>
      <c r="HR1517" s="28"/>
      <c r="HS1517" s="28"/>
      <c r="HT1517" s="28"/>
      <c r="HU1517" s="28"/>
      <c r="HV1517" s="28"/>
      <c r="HW1517" s="28"/>
      <c r="HX1517" s="28"/>
      <c r="HY1517" s="28"/>
      <c r="HZ1517" s="28"/>
      <c r="IA1517" s="28"/>
      <c r="IB1517" s="28"/>
      <c r="IC1517" s="28"/>
      <c r="ID1517" s="28"/>
      <c r="IE1517" s="28"/>
      <c r="IF1517" s="28"/>
      <c r="IG1517" s="28"/>
      <c r="IH1517" s="28"/>
      <c r="II1517" s="28"/>
      <c r="IJ1517" s="28"/>
      <c r="IK1517" s="28"/>
      <c r="IL1517" s="28"/>
      <c r="IM1517" s="28"/>
      <c r="IN1517" s="28"/>
      <c r="IO1517" s="28"/>
    </row>
    <row r="1518" spans="1:249" s="54" customFormat="1" ht="18">
      <c r="A1518" s="216" t="s">
        <v>4235</v>
      </c>
      <c r="B1518" s="28"/>
      <c r="C1518" s="28"/>
      <c r="D1518" s="28"/>
      <c r="E1518" s="28"/>
      <c r="F1518" s="305">
        <f t="shared" si="33"/>
        <v>14</v>
      </c>
      <c r="G1518" s="28">
        <v>14</v>
      </c>
      <c r="I1518" s="300"/>
      <c r="J1518" s="300"/>
      <c r="K1518" s="300"/>
      <c r="M1518" s="28"/>
      <c r="N1518" s="28"/>
      <c r="O1518" s="28"/>
      <c r="T1518" s="202"/>
      <c r="V1518" s="28"/>
      <c r="W1518" s="28"/>
      <c r="X1518" s="28"/>
      <c r="AC1518" s="202"/>
      <c r="AE1518" s="28"/>
      <c r="AF1518" s="28"/>
      <c r="AG1518" s="28"/>
      <c r="AL1518" s="202"/>
      <c r="AN1518" s="28"/>
      <c r="AO1518" s="28"/>
      <c r="AP1518" s="28"/>
      <c r="AU1518" s="202"/>
      <c r="AW1518" s="28"/>
      <c r="AX1518" s="28"/>
      <c r="AY1518" s="28"/>
      <c r="BD1518" s="202"/>
      <c r="BF1518" s="28"/>
      <c r="BG1518" s="28"/>
      <c r="BH1518" s="28"/>
      <c r="BM1518" s="202"/>
      <c r="BO1518" s="28"/>
      <c r="BP1518" s="28"/>
      <c r="BQ1518" s="28"/>
      <c r="BV1518" s="202"/>
      <c r="BX1518" s="28"/>
      <c r="BY1518" s="28"/>
      <c r="BZ1518" s="28"/>
      <c r="CE1518" s="202"/>
      <c r="CG1518" s="28"/>
      <c r="CH1518" s="28"/>
      <c r="CI1518" s="28"/>
      <c r="CN1518" s="202"/>
      <c r="CP1518" s="28"/>
      <c r="CQ1518" s="28"/>
      <c r="CR1518" s="28"/>
      <c r="CW1518" s="202"/>
      <c r="CY1518" s="28"/>
      <c r="CZ1518" s="28"/>
      <c r="DA1518" s="28"/>
      <c r="DF1518" s="202"/>
      <c r="DH1518" s="28"/>
      <c r="DI1518" s="28"/>
      <c r="DJ1518" s="28"/>
      <c r="DO1518" s="202"/>
      <c r="DQ1518" s="28"/>
      <c r="DR1518" s="28"/>
      <c r="DS1518" s="28"/>
      <c r="DX1518" s="202"/>
      <c r="DZ1518" s="28"/>
      <c r="EA1518" s="28"/>
      <c r="EB1518" s="28"/>
      <c r="EG1518" s="202"/>
      <c r="EI1518" s="28"/>
      <c r="EJ1518" s="28"/>
      <c r="EK1518" s="28"/>
      <c r="EP1518" s="202"/>
      <c r="ER1518" s="28"/>
      <c r="ES1518" s="28"/>
      <c r="ET1518" s="28"/>
      <c r="EY1518" s="202"/>
      <c r="FA1518" s="28"/>
      <c r="FB1518" s="28"/>
      <c r="FC1518" s="28"/>
      <c r="FH1518" s="202"/>
      <c r="FJ1518" s="28"/>
      <c r="FK1518" s="28"/>
      <c r="FL1518" s="28"/>
      <c r="FQ1518" s="202"/>
      <c r="FS1518" s="28"/>
      <c r="FT1518" s="28"/>
      <c r="FU1518" s="28"/>
      <c r="FZ1518" s="202"/>
      <c r="GB1518" s="28"/>
      <c r="GC1518" s="28"/>
      <c r="GD1518" s="28"/>
      <c r="GI1518" s="202"/>
      <c r="GK1518" s="28"/>
      <c r="GL1518" s="28"/>
      <c r="GM1518" s="28"/>
      <c r="GR1518" s="202"/>
      <c r="GT1518" s="28"/>
      <c r="GU1518" s="28"/>
      <c r="GV1518" s="28"/>
      <c r="HA1518" s="202"/>
      <c r="HC1518" s="28"/>
      <c r="HD1518" s="28"/>
      <c r="HE1518" s="28"/>
      <c r="HJ1518" s="28"/>
      <c r="HK1518" s="28"/>
      <c r="HL1518" s="28"/>
      <c r="HM1518" s="28"/>
      <c r="HN1518" s="28"/>
      <c r="HO1518" s="28"/>
      <c r="HP1518" s="28"/>
      <c r="HQ1518" s="28"/>
      <c r="HR1518" s="28"/>
      <c r="HS1518" s="28"/>
      <c r="HT1518" s="28"/>
      <c r="HU1518" s="28"/>
      <c r="HV1518" s="28"/>
      <c r="HW1518" s="28"/>
      <c r="HX1518" s="28"/>
      <c r="HY1518" s="28"/>
      <c r="HZ1518" s="28"/>
      <c r="IA1518" s="28"/>
      <c r="IB1518" s="28"/>
      <c r="IC1518" s="28"/>
      <c r="ID1518" s="28"/>
      <c r="IE1518" s="28"/>
      <c r="IF1518" s="28"/>
      <c r="IG1518" s="28"/>
      <c r="IH1518" s="28"/>
      <c r="II1518" s="28"/>
      <c r="IJ1518" s="28"/>
      <c r="IK1518" s="28"/>
      <c r="IL1518" s="28"/>
      <c r="IM1518" s="28"/>
      <c r="IN1518" s="28"/>
      <c r="IO1518" s="28"/>
    </row>
    <row r="1519" spans="1:249" s="54" customFormat="1" ht="18">
      <c r="A1519" s="216" t="s">
        <v>3858</v>
      </c>
      <c r="B1519" s="28"/>
      <c r="C1519" s="28"/>
      <c r="D1519" s="28"/>
      <c r="E1519" s="28"/>
      <c r="F1519" s="305">
        <f t="shared" si="33"/>
        <v>31</v>
      </c>
      <c r="G1519" s="28"/>
      <c r="H1519" s="300">
        <v>7</v>
      </c>
      <c r="I1519" s="300">
        <v>2</v>
      </c>
      <c r="J1519" s="300">
        <v>22</v>
      </c>
      <c r="K1519" s="202"/>
      <c r="M1519" s="28"/>
      <c r="N1519" s="28"/>
      <c r="O1519" s="28"/>
      <c r="T1519" s="202"/>
      <c r="V1519" s="28"/>
      <c r="W1519" s="28"/>
      <c r="X1519" s="28"/>
      <c r="AC1519" s="202"/>
      <c r="AE1519" s="28"/>
      <c r="AF1519" s="28"/>
      <c r="AG1519" s="28"/>
      <c r="AL1519" s="202"/>
      <c r="AN1519" s="28"/>
      <c r="AO1519" s="28"/>
      <c r="AP1519" s="28"/>
      <c r="AU1519" s="202"/>
      <c r="AW1519" s="28"/>
      <c r="AX1519" s="28"/>
      <c r="AY1519" s="28"/>
      <c r="BD1519" s="202"/>
      <c r="BF1519" s="28"/>
      <c r="BG1519" s="28"/>
      <c r="BH1519" s="28"/>
      <c r="BM1519" s="202"/>
      <c r="BO1519" s="28"/>
      <c r="BP1519" s="28"/>
      <c r="BQ1519" s="28"/>
      <c r="BV1519" s="202"/>
      <c r="BX1519" s="28"/>
      <c r="BY1519" s="28"/>
      <c r="BZ1519" s="28"/>
      <c r="CE1519" s="202"/>
      <c r="CG1519" s="28"/>
      <c r="CH1519" s="28"/>
      <c r="CI1519" s="28"/>
      <c r="CN1519" s="202"/>
      <c r="CP1519" s="28"/>
      <c r="CQ1519" s="28"/>
      <c r="CR1519" s="28"/>
      <c r="CW1519" s="202"/>
      <c r="CY1519" s="28"/>
      <c r="CZ1519" s="28"/>
      <c r="DA1519" s="28"/>
      <c r="DF1519" s="202"/>
      <c r="DH1519" s="28"/>
      <c r="DI1519" s="28"/>
      <c r="DJ1519" s="28"/>
      <c r="DO1519" s="202"/>
      <c r="DQ1519" s="28"/>
      <c r="DR1519" s="28"/>
      <c r="DS1519" s="28"/>
      <c r="DX1519" s="202"/>
      <c r="DZ1519" s="28"/>
      <c r="EA1519" s="28"/>
      <c r="EB1519" s="28"/>
      <c r="EG1519" s="202"/>
      <c r="EI1519" s="28"/>
      <c r="EJ1519" s="28"/>
      <c r="EK1519" s="28"/>
      <c r="EP1519" s="202"/>
      <c r="ER1519" s="28"/>
      <c r="ES1519" s="28"/>
      <c r="ET1519" s="28"/>
      <c r="EY1519" s="202"/>
      <c r="FA1519" s="28"/>
      <c r="FB1519" s="28"/>
      <c r="FC1519" s="28"/>
      <c r="FH1519" s="202"/>
      <c r="FJ1519" s="28"/>
      <c r="FK1519" s="28"/>
      <c r="FL1519" s="28"/>
      <c r="FQ1519" s="202"/>
      <c r="FS1519" s="28"/>
      <c r="FT1519" s="28"/>
      <c r="FU1519" s="28"/>
      <c r="FZ1519" s="202"/>
      <c r="GB1519" s="28"/>
      <c r="GC1519" s="28"/>
      <c r="GD1519" s="28"/>
      <c r="GI1519" s="202"/>
      <c r="GK1519" s="28"/>
      <c r="GL1519" s="28"/>
      <c r="GM1519" s="28"/>
      <c r="GR1519" s="202"/>
      <c r="GT1519" s="28"/>
      <c r="GU1519" s="28"/>
      <c r="GV1519" s="28"/>
      <c r="HA1519" s="202"/>
      <c r="HC1519" s="28"/>
      <c r="HD1519" s="28"/>
      <c r="HE1519" s="28"/>
      <c r="HJ1519" s="28"/>
      <c r="HK1519" s="28"/>
      <c r="HL1519" s="28"/>
      <c r="HM1519" s="28"/>
      <c r="HN1519" s="28"/>
      <c r="HO1519" s="28"/>
      <c r="HP1519" s="28"/>
      <c r="HQ1519" s="28"/>
      <c r="HR1519" s="28"/>
      <c r="HS1519" s="28"/>
      <c r="HT1519" s="28"/>
      <c r="HU1519" s="28"/>
      <c r="HV1519" s="28"/>
      <c r="HW1519" s="28"/>
      <c r="HX1519" s="28"/>
      <c r="HY1519" s="28"/>
      <c r="HZ1519" s="28"/>
      <c r="IA1519" s="28"/>
      <c r="IB1519" s="28"/>
      <c r="IC1519" s="28"/>
      <c r="ID1519" s="28"/>
      <c r="IE1519" s="28"/>
      <c r="IF1519" s="28"/>
      <c r="IG1519" s="28"/>
      <c r="IH1519" s="28"/>
      <c r="II1519" s="28"/>
      <c r="IJ1519" s="28"/>
      <c r="IK1519" s="28"/>
      <c r="IL1519" s="28"/>
      <c r="IM1519" s="28"/>
      <c r="IN1519" s="28"/>
      <c r="IO1519" s="28"/>
    </row>
    <row r="1520" spans="1:249" s="54" customFormat="1" ht="18">
      <c r="A1520" s="216" t="s">
        <v>3935</v>
      </c>
      <c r="F1520" s="305">
        <f t="shared" si="33"/>
        <v>20</v>
      </c>
      <c r="H1520" s="300"/>
      <c r="I1520" s="300">
        <v>5</v>
      </c>
      <c r="J1520" s="300">
        <v>15</v>
      </c>
      <c r="K1520" s="202"/>
      <c r="M1520" s="28"/>
      <c r="N1520" s="28"/>
      <c r="O1520" s="28"/>
      <c r="T1520" s="202"/>
      <c r="V1520" s="28"/>
      <c r="W1520" s="28"/>
      <c r="X1520" s="28"/>
      <c r="AC1520" s="202"/>
      <c r="AE1520" s="28"/>
      <c r="AF1520" s="28"/>
      <c r="AG1520" s="28"/>
      <c r="AL1520" s="202"/>
      <c r="AN1520" s="28"/>
      <c r="AO1520" s="28"/>
      <c r="AP1520" s="28"/>
      <c r="AU1520" s="202"/>
      <c r="AW1520" s="28"/>
      <c r="AX1520" s="28"/>
      <c r="AY1520" s="28"/>
      <c r="BD1520" s="202"/>
      <c r="BF1520" s="28"/>
      <c r="BG1520" s="28"/>
      <c r="BH1520" s="28"/>
      <c r="BM1520" s="202"/>
      <c r="BO1520" s="28"/>
      <c r="BP1520" s="28"/>
      <c r="BQ1520" s="28"/>
      <c r="BV1520" s="202"/>
      <c r="BX1520" s="28"/>
      <c r="BY1520" s="28"/>
      <c r="BZ1520" s="28"/>
      <c r="CE1520" s="202"/>
      <c r="CG1520" s="28"/>
      <c r="CH1520" s="28"/>
      <c r="CI1520" s="28"/>
      <c r="CN1520" s="202"/>
      <c r="CP1520" s="28"/>
      <c r="CQ1520" s="28"/>
      <c r="CR1520" s="28"/>
      <c r="CW1520" s="202"/>
      <c r="CY1520" s="28"/>
      <c r="CZ1520" s="28"/>
      <c r="DA1520" s="28"/>
      <c r="DF1520" s="202"/>
      <c r="DH1520" s="28"/>
      <c r="DI1520" s="28"/>
      <c r="DJ1520" s="28"/>
      <c r="DO1520" s="202"/>
      <c r="DQ1520" s="28"/>
      <c r="DR1520" s="28"/>
      <c r="DS1520" s="28"/>
      <c r="DX1520" s="202"/>
      <c r="DZ1520" s="28"/>
      <c r="EA1520" s="28"/>
      <c r="EB1520" s="28"/>
      <c r="EG1520" s="202"/>
      <c r="EI1520" s="28"/>
      <c r="EJ1520" s="28"/>
      <c r="EK1520" s="28"/>
      <c r="EP1520" s="202"/>
      <c r="ER1520" s="28"/>
      <c r="ES1520" s="28"/>
      <c r="ET1520" s="28"/>
      <c r="EY1520" s="202"/>
      <c r="FA1520" s="28"/>
      <c r="FB1520" s="28"/>
      <c r="FC1520" s="28"/>
      <c r="FH1520" s="202"/>
      <c r="FJ1520" s="28"/>
      <c r="FK1520" s="28"/>
      <c r="FL1520" s="28"/>
      <c r="FQ1520" s="202"/>
      <c r="FS1520" s="28"/>
      <c r="FT1520" s="28"/>
      <c r="FU1520" s="28"/>
      <c r="FZ1520" s="202"/>
      <c r="GB1520" s="28"/>
      <c r="GC1520" s="28"/>
      <c r="GD1520" s="28"/>
      <c r="GI1520" s="202"/>
      <c r="GK1520" s="28"/>
      <c r="GL1520" s="28"/>
      <c r="GM1520" s="28"/>
      <c r="GR1520" s="202"/>
      <c r="GT1520" s="28"/>
      <c r="GU1520" s="28"/>
      <c r="GV1520" s="28"/>
      <c r="HA1520" s="202"/>
      <c r="HC1520" s="28"/>
      <c r="HD1520" s="28"/>
      <c r="HE1520" s="28"/>
      <c r="HJ1520" s="28"/>
      <c r="HK1520" s="28"/>
      <c r="HL1520" s="28"/>
      <c r="HM1520" s="28"/>
      <c r="HN1520" s="28"/>
      <c r="HO1520" s="28"/>
      <c r="HP1520" s="28"/>
      <c r="HQ1520" s="28"/>
      <c r="HR1520" s="28"/>
      <c r="HS1520" s="28"/>
      <c r="HT1520" s="28"/>
      <c r="HU1520" s="28"/>
      <c r="HV1520" s="28"/>
      <c r="HW1520" s="28"/>
      <c r="HX1520" s="28"/>
      <c r="HY1520" s="28"/>
      <c r="HZ1520" s="28"/>
      <c r="IA1520" s="28"/>
      <c r="IB1520" s="28"/>
      <c r="IC1520" s="28"/>
      <c r="ID1520" s="28"/>
      <c r="IE1520" s="28"/>
      <c r="IF1520" s="28"/>
      <c r="IG1520" s="28"/>
      <c r="IH1520" s="28"/>
      <c r="II1520" s="28"/>
      <c r="IJ1520" s="28"/>
      <c r="IK1520" s="28"/>
      <c r="IL1520" s="28"/>
      <c r="IM1520" s="28"/>
      <c r="IN1520" s="28"/>
      <c r="IO1520" s="28"/>
    </row>
    <row r="1521" spans="1:249" s="54" customFormat="1" ht="18">
      <c r="A1521" s="216" t="s">
        <v>4429</v>
      </c>
      <c r="B1521" s="28"/>
      <c r="C1521" s="28"/>
      <c r="D1521" s="28"/>
      <c r="E1521" s="28"/>
      <c r="F1521" s="305">
        <f t="shared" si="33"/>
        <v>20</v>
      </c>
      <c r="G1521" s="28"/>
      <c r="I1521" s="300"/>
      <c r="J1521" s="300">
        <v>5</v>
      </c>
      <c r="K1521" s="300">
        <v>15</v>
      </c>
      <c r="M1521" s="28"/>
      <c r="N1521" s="28"/>
      <c r="O1521" s="28"/>
      <c r="T1521" s="202"/>
      <c r="V1521" s="28"/>
      <c r="W1521" s="28"/>
      <c r="X1521" s="28"/>
      <c r="AC1521" s="202"/>
      <c r="AE1521" s="28"/>
      <c r="AF1521" s="28"/>
      <c r="AG1521" s="28"/>
      <c r="AL1521" s="202"/>
      <c r="AN1521" s="28"/>
      <c r="AO1521" s="28"/>
      <c r="AP1521" s="28"/>
      <c r="AU1521" s="202"/>
      <c r="AW1521" s="28"/>
      <c r="AX1521" s="28"/>
      <c r="AY1521" s="28"/>
      <c r="BD1521" s="202"/>
      <c r="BF1521" s="28"/>
      <c r="BG1521" s="28"/>
      <c r="BH1521" s="28"/>
      <c r="BM1521" s="202"/>
      <c r="BO1521" s="28"/>
      <c r="BP1521" s="28"/>
      <c r="BQ1521" s="28"/>
      <c r="BV1521" s="202"/>
      <c r="BX1521" s="28"/>
      <c r="BY1521" s="28"/>
      <c r="BZ1521" s="28"/>
      <c r="CE1521" s="202"/>
      <c r="CG1521" s="28"/>
      <c r="CH1521" s="28"/>
      <c r="CI1521" s="28"/>
      <c r="CN1521" s="202"/>
      <c r="CP1521" s="28"/>
      <c r="CQ1521" s="28"/>
      <c r="CR1521" s="28"/>
      <c r="CW1521" s="202"/>
      <c r="CY1521" s="28"/>
      <c r="CZ1521" s="28"/>
      <c r="DA1521" s="28"/>
      <c r="DF1521" s="202"/>
      <c r="DH1521" s="28"/>
      <c r="DI1521" s="28"/>
      <c r="DJ1521" s="28"/>
      <c r="DO1521" s="202"/>
      <c r="DQ1521" s="28"/>
      <c r="DR1521" s="28"/>
      <c r="DS1521" s="28"/>
      <c r="DX1521" s="202"/>
      <c r="DZ1521" s="28"/>
      <c r="EA1521" s="28"/>
      <c r="EB1521" s="28"/>
      <c r="EG1521" s="202"/>
      <c r="EI1521" s="28"/>
      <c r="EJ1521" s="28"/>
      <c r="EK1521" s="28"/>
      <c r="EP1521" s="202"/>
      <c r="ER1521" s="28"/>
      <c r="ES1521" s="28"/>
      <c r="ET1521" s="28"/>
      <c r="EY1521" s="202"/>
      <c r="FA1521" s="28"/>
      <c r="FB1521" s="28"/>
      <c r="FC1521" s="28"/>
      <c r="FH1521" s="202"/>
      <c r="FJ1521" s="28"/>
      <c r="FK1521" s="28"/>
      <c r="FL1521" s="28"/>
      <c r="FQ1521" s="202"/>
      <c r="FS1521" s="28"/>
      <c r="FT1521" s="28"/>
      <c r="FU1521" s="28"/>
      <c r="FZ1521" s="202"/>
      <c r="GB1521" s="28"/>
      <c r="GC1521" s="28"/>
      <c r="GD1521" s="28"/>
      <c r="GI1521" s="202"/>
      <c r="GK1521" s="28"/>
      <c r="GL1521" s="28"/>
      <c r="GM1521" s="28"/>
      <c r="GR1521" s="202"/>
      <c r="GT1521" s="28"/>
      <c r="GU1521" s="28"/>
      <c r="GV1521" s="28"/>
      <c r="HA1521" s="202"/>
      <c r="HC1521" s="28"/>
      <c r="HD1521" s="28"/>
      <c r="HE1521" s="28"/>
      <c r="HJ1521" s="28"/>
      <c r="HK1521" s="28"/>
      <c r="HL1521" s="28"/>
      <c r="HM1521" s="28"/>
      <c r="HN1521" s="28"/>
      <c r="HO1521" s="28"/>
      <c r="HP1521" s="28"/>
      <c r="HQ1521" s="28"/>
      <c r="HR1521" s="28"/>
      <c r="HS1521" s="28"/>
      <c r="HT1521" s="28"/>
      <c r="HU1521" s="28"/>
      <c r="HV1521" s="28"/>
      <c r="HW1521" s="28"/>
      <c r="HX1521" s="28"/>
      <c r="HY1521" s="28"/>
      <c r="HZ1521" s="28"/>
      <c r="IA1521" s="28"/>
      <c r="IB1521" s="28"/>
      <c r="IC1521" s="28"/>
      <c r="ID1521" s="28"/>
      <c r="IE1521" s="28"/>
      <c r="IF1521" s="28"/>
      <c r="IG1521" s="28"/>
      <c r="IH1521" s="28"/>
      <c r="II1521" s="28"/>
      <c r="IJ1521" s="28"/>
      <c r="IK1521" s="28"/>
      <c r="IL1521" s="28"/>
      <c r="IM1521" s="28"/>
      <c r="IN1521" s="28"/>
      <c r="IO1521" s="28"/>
    </row>
    <row r="1522" spans="1:249" s="54" customFormat="1" ht="18">
      <c r="A1522" s="216" t="s">
        <v>4718</v>
      </c>
      <c r="B1522" s="28"/>
      <c r="C1522" s="28"/>
      <c r="D1522" s="28"/>
      <c r="E1522" s="28"/>
      <c r="F1522" s="305">
        <f t="shared" si="33"/>
        <v>6</v>
      </c>
      <c r="G1522" s="28"/>
      <c r="I1522" s="300">
        <v>6</v>
      </c>
      <c r="K1522" s="202"/>
      <c r="M1522" s="28"/>
      <c r="N1522" s="28"/>
      <c r="O1522" s="28"/>
      <c r="T1522" s="202"/>
      <c r="V1522" s="28"/>
      <c r="W1522" s="28"/>
      <c r="X1522" s="28"/>
      <c r="AC1522" s="202"/>
      <c r="AE1522" s="28"/>
      <c r="AF1522" s="28"/>
      <c r="AG1522" s="28"/>
      <c r="AL1522" s="202"/>
      <c r="AN1522" s="28"/>
      <c r="AO1522" s="28"/>
      <c r="AP1522" s="28"/>
      <c r="AU1522" s="202"/>
      <c r="AW1522" s="28"/>
      <c r="AX1522" s="28"/>
      <c r="AY1522" s="28"/>
      <c r="BD1522" s="202"/>
      <c r="BF1522" s="28"/>
      <c r="BG1522" s="28"/>
      <c r="BH1522" s="28"/>
      <c r="BM1522" s="202"/>
      <c r="BO1522" s="28"/>
      <c r="BP1522" s="28"/>
      <c r="BQ1522" s="28"/>
      <c r="BV1522" s="202"/>
      <c r="BX1522" s="28"/>
      <c r="BY1522" s="28"/>
      <c r="BZ1522" s="28"/>
      <c r="CE1522" s="202"/>
      <c r="CG1522" s="28"/>
      <c r="CH1522" s="28"/>
      <c r="CI1522" s="28"/>
      <c r="CN1522" s="202"/>
      <c r="CP1522" s="28"/>
      <c r="CQ1522" s="28"/>
      <c r="CR1522" s="28"/>
      <c r="CW1522" s="202"/>
      <c r="CY1522" s="28"/>
      <c r="CZ1522" s="28"/>
      <c r="DA1522" s="28"/>
      <c r="DF1522" s="202"/>
      <c r="DH1522" s="28"/>
      <c r="DI1522" s="28"/>
      <c r="DJ1522" s="28"/>
      <c r="DO1522" s="202"/>
      <c r="DQ1522" s="28"/>
      <c r="DR1522" s="28"/>
      <c r="DS1522" s="28"/>
      <c r="DX1522" s="202"/>
      <c r="DZ1522" s="28"/>
      <c r="EA1522" s="28"/>
      <c r="EB1522" s="28"/>
      <c r="EG1522" s="202"/>
      <c r="EI1522" s="28"/>
      <c r="EJ1522" s="28"/>
      <c r="EK1522" s="28"/>
      <c r="EP1522" s="202"/>
      <c r="ER1522" s="28"/>
      <c r="ES1522" s="28"/>
      <c r="ET1522" s="28"/>
      <c r="EY1522" s="202"/>
      <c r="FA1522" s="28"/>
      <c r="FB1522" s="28"/>
      <c r="FC1522" s="28"/>
      <c r="FH1522" s="202"/>
      <c r="FJ1522" s="28"/>
      <c r="FK1522" s="28"/>
      <c r="FL1522" s="28"/>
      <c r="FQ1522" s="202"/>
      <c r="FS1522" s="28"/>
      <c r="FT1522" s="28"/>
      <c r="FU1522" s="28"/>
      <c r="FZ1522" s="202"/>
      <c r="GB1522" s="28"/>
      <c r="GC1522" s="28"/>
      <c r="GD1522" s="28"/>
      <c r="GI1522" s="202"/>
      <c r="GK1522" s="28"/>
      <c r="GL1522" s="28"/>
      <c r="GM1522" s="28"/>
      <c r="GR1522" s="202"/>
      <c r="GT1522" s="28"/>
      <c r="GU1522" s="28"/>
      <c r="GV1522" s="28"/>
      <c r="HA1522" s="202"/>
      <c r="HC1522" s="28"/>
      <c r="HD1522" s="28"/>
      <c r="HE1522" s="28"/>
      <c r="HJ1522" s="28"/>
      <c r="HK1522" s="28"/>
      <c r="HL1522" s="28"/>
      <c r="HM1522" s="28"/>
      <c r="HN1522" s="28"/>
      <c r="HO1522" s="28"/>
      <c r="HP1522" s="28"/>
      <c r="HQ1522" s="28"/>
      <c r="HR1522" s="28"/>
      <c r="HS1522" s="28"/>
      <c r="HT1522" s="28"/>
      <c r="HU1522" s="28"/>
      <c r="HV1522" s="28"/>
      <c r="HW1522" s="28"/>
      <c r="HX1522" s="28"/>
      <c r="HY1522" s="28"/>
      <c r="HZ1522" s="28"/>
      <c r="IA1522" s="28"/>
      <c r="IB1522" s="28"/>
      <c r="IC1522" s="28"/>
      <c r="ID1522" s="28"/>
      <c r="IE1522" s="28"/>
      <c r="IF1522" s="28"/>
      <c r="IG1522" s="28"/>
      <c r="IH1522" s="28"/>
      <c r="II1522" s="28"/>
      <c r="IJ1522" s="28"/>
      <c r="IK1522" s="28"/>
      <c r="IL1522" s="28"/>
      <c r="IM1522" s="28"/>
      <c r="IN1522" s="28"/>
      <c r="IO1522" s="28"/>
    </row>
    <row r="1523" spans="1:249" s="54" customFormat="1" ht="18">
      <c r="A1523" s="216" t="s">
        <v>4657</v>
      </c>
      <c r="B1523" s="28"/>
      <c r="C1523" s="28"/>
      <c r="D1523" s="28"/>
      <c r="E1523" s="28"/>
      <c r="F1523" s="305">
        <f t="shared" si="33"/>
        <v>11</v>
      </c>
      <c r="G1523" s="28"/>
      <c r="I1523" s="300">
        <v>9</v>
      </c>
      <c r="J1523" s="300">
        <v>2</v>
      </c>
      <c r="K1523" s="202"/>
      <c r="M1523" s="28"/>
      <c r="N1523" s="28"/>
      <c r="O1523" s="28"/>
      <c r="T1523" s="202"/>
      <c r="V1523" s="28"/>
      <c r="W1523" s="28"/>
      <c r="X1523" s="28"/>
      <c r="AC1523" s="202"/>
      <c r="AE1523" s="28"/>
      <c r="AF1523" s="28"/>
      <c r="AG1523" s="28"/>
      <c r="AL1523" s="202"/>
      <c r="AN1523" s="28"/>
      <c r="AO1523" s="28"/>
      <c r="AP1523" s="28"/>
      <c r="AU1523" s="202"/>
      <c r="AW1523" s="28"/>
      <c r="AX1523" s="28"/>
      <c r="AY1523" s="28"/>
      <c r="BD1523" s="202"/>
      <c r="BF1523" s="28"/>
      <c r="BG1523" s="28"/>
      <c r="BH1523" s="28"/>
      <c r="BM1523" s="202"/>
      <c r="BO1523" s="28"/>
      <c r="BP1523" s="28"/>
      <c r="BQ1523" s="28"/>
      <c r="BV1523" s="202"/>
      <c r="BX1523" s="28"/>
      <c r="BY1523" s="28"/>
      <c r="BZ1523" s="28"/>
      <c r="CE1523" s="202"/>
      <c r="CG1523" s="28"/>
      <c r="CH1523" s="28"/>
      <c r="CI1523" s="28"/>
      <c r="CN1523" s="202"/>
      <c r="CP1523" s="28"/>
      <c r="CQ1523" s="28"/>
      <c r="CR1523" s="28"/>
      <c r="CW1523" s="202"/>
      <c r="CY1523" s="28"/>
      <c r="CZ1523" s="28"/>
      <c r="DA1523" s="28"/>
      <c r="DF1523" s="202"/>
      <c r="DH1523" s="28"/>
      <c r="DI1523" s="28"/>
      <c r="DJ1523" s="28"/>
      <c r="DO1523" s="202"/>
      <c r="DQ1523" s="28"/>
      <c r="DR1523" s="28"/>
      <c r="DS1523" s="28"/>
      <c r="DX1523" s="202"/>
      <c r="DZ1523" s="28"/>
      <c r="EA1523" s="28"/>
      <c r="EB1523" s="28"/>
      <c r="EG1523" s="202"/>
      <c r="EI1523" s="28"/>
      <c r="EJ1523" s="28"/>
      <c r="EK1523" s="28"/>
      <c r="EP1523" s="202"/>
      <c r="ER1523" s="28"/>
      <c r="ES1523" s="28"/>
      <c r="ET1523" s="28"/>
      <c r="EY1523" s="202"/>
      <c r="FA1523" s="28"/>
      <c r="FB1523" s="28"/>
      <c r="FC1523" s="28"/>
      <c r="FH1523" s="202"/>
      <c r="FJ1523" s="28"/>
      <c r="FK1523" s="28"/>
      <c r="FL1523" s="28"/>
      <c r="FQ1523" s="202"/>
      <c r="FS1523" s="28"/>
      <c r="FT1523" s="28"/>
      <c r="FU1523" s="28"/>
      <c r="FZ1523" s="202"/>
      <c r="GB1523" s="28"/>
      <c r="GC1523" s="28"/>
      <c r="GD1523" s="28"/>
      <c r="GI1523" s="202"/>
      <c r="GK1523" s="28"/>
      <c r="GL1523" s="28"/>
      <c r="GM1523" s="28"/>
      <c r="GR1523" s="202"/>
      <c r="GT1523" s="28"/>
      <c r="GU1523" s="28"/>
      <c r="GV1523" s="28"/>
      <c r="HA1523" s="202"/>
      <c r="HC1523" s="28"/>
      <c r="HD1523" s="28"/>
      <c r="HE1523" s="28"/>
      <c r="HJ1523" s="28"/>
      <c r="HK1523" s="28"/>
      <c r="HL1523" s="28"/>
      <c r="HM1523" s="28"/>
      <c r="HN1523" s="28"/>
      <c r="HO1523" s="28"/>
      <c r="HP1523" s="28"/>
      <c r="HQ1523" s="28"/>
      <c r="HR1523" s="28"/>
      <c r="HS1523" s="28"/>
      <c r="HT1523" s="28"/>
      <c r="HU1523" s="28"/>
      <c r="HV1523" s="28"/>
      <c r="HW1523" s="28"/>
      <c r="HX1523" s="28"/>
      <c r="HY1523" s="28"/>
      <c r="HZ1523" s="28"/>
      <c r="IA1523" s="28"/>
      <c r="IB1523" s="28"/>
      <c r="IC1523" s="28"/>
      <c r="ID1523" s="28"/>
      <c r="IE1523" s="28"/>
      <c r="IF1523" s="28"/>
      <c r="IG1523" s="28"/>
      <c r="IH1523" s="28"/>
      <c r="II1523" s="28"/>
      <c r="IJ1523" s="28"/>
      <c r="IK1523" s="28"/>
      <c r="IL1523" s="28"/>
      <c r="IM1523" s="28"/>
      <c r="IN1523" s="28"/>
      <c r="IO1523" s="28"/>
    </row>
    <row r="1524" spans="1:249" s="54" customFormat="1" ht="18">
      <c r="A1524" s="216" t="s">
        <v>3428</v>
      </c>
      <c r="B1524" s="28"/>
      <c r="C1524" s="28"/>
      <c r="D1524" s="28"/>
      <c r="E1524" s="28"/>
      <c r="F1524" s="305">
        <f t="shared" si="33"/>
        <v>19</v>
      </c>
      <c r="G1524" s="28"/>
      <c r="I1524" s="300">
        <v>14</v>
      </c>
      <c r="J1524" s="300">
        <v>5</v>
      </c>
      <c r="K1524" s="202"/>
      <c r="M1524" s="28"/>
      <c r="N1524" s="28"/>
      <c r="O1524" s="28"/>
      <c r="T1524" s="202"/>
      <c r="V1524" s="28"/>
      <c r="W1524" s="28"/>
      <c r="X1524" s="28"/>
      <c r="AC1524" s="202"/>
      <c r="AE1524" s="28"/>
      <c r="AF1524" s="28"/>
      <c r="AG1524" s="28"/>
      <c r="AL1524" s="202"/>
      <c r="AN1524" s="28"/>
      <c r="AO1524" s="28"/>
      <c r="AP1524" s="28"/>
      <c r="AU1524" s="202"/>
      <c r="AW1524" s="28"/>
      <c r="AX1524" s="28"/>
      <c r="AY1524" s="28"/>
      <c r="BD1524" s="202"/>
      <c r="BF1524" s="28"/>
      <c r="BG1524" s="28"/>
      <c r="BH1524" s="28"/>
      <c r="BM1524" s="202"/>
      <c r="BO1524" s="28"/>
      <c r="BP1524" s="28"/>
      <c r="BQ1524" s="28"/>
      <c r="BV1524" s="202"/>
      <c r="BX1524" s="28"/>
      <c r="BY1524" s="28"/>
      <c r="BZ1524" s="28"/>
      <c r="CE1524" s="202"/>
      <c r="CG1524" s="28"/>
      <c r="CH1524" s="28"/>
      <c r="CI1524" s="28"/>
      <c r="CN1524" s="202"/>
      <c r="CP1524" s="28"/>
      <c r="CQ1524" s="28"/>
      <c r="CR1524" s="28"/>
      <c r="CW1524" s="202"/>
      <c r="CY1524" s="28"/>
      <c r="CZ1524" s="28"/>
      <c r="DA1524" s="28"/>
      <c r="DF1524" s="202"/>
      <c r="DH1524" s="28"/>
      <c r="DI1524" s="28"/>
      <c r="DJ1524" s="28"/>
      <c r="DO1524" s="202"/>
      <c r="DQ1524" s="28"/>
      <c r="DR1524" s="28"/>
      <c r="DS1524" s="28"/>
      <c r="DX1524" s="202"/>
      <c r="DZ1524" s="28"/>
      <c r="EA1524" s="28"/>
      <c r="EB1524" s="28"/>
      <c r="EG1524" s="202"/>
      <c r="EI1524" s="28"/>
      <c r="EJ1524" s="28"/>
      <c r="EK1524" s="28"/>
      <c r="EP1524" s="202"/>
      <c r="ER1524" s="28"/>
      <c r="ES1524" s="28"/>
      <c r="ET1524" s="28"/>
      <c r="EY1524" s="202"/>
      <c r="FA1524" s="28"/>
      <c r="FB1524" s="28"/>
      <c r="FC1524" s="28"/>
      <c r="FH1524" s="202"/>
      <c r="FJ1524" s="28"/>
      <c r="FK1524" s="28"/>
      <c r="FL1524" s="28"/>
      <c r="FQ1524" s="202"/>
      <c r="FS1524" s="28"/>
      <c r="FT1524" s="28"/>
      <c r="FU1524" s="28"/>
      <c r="FZ1524" s="202"/>
      <c r="GB1524" s="28"/>
      <c r="GC1524" s="28"/>
      <c r="GD1524" s="28"/>
      <c r="GI1524" s="202"/>
      <c r="GK1524" s="28"/>
      <c r="GL1524" s="28"/>
      <c r="GM1524" s="28"/>
      <c r="GR1524" s="202"/>
      <c r="GT1524" s="28"/>
      <c r="GU1524" s="28"/>
      <c r="GV1524" s="28"/>
      <c r="HA1524" s="202"/>
      <c r="HC1524" s="28"/>
      <c r="HD1524" s="28"/>
      <c r="HE1524" s="28"/>
      <c r="HJ1524" s="28"/>
      <c r="HK1524" s="28"/>
      <c r="HL1524" s="28"/>
      <c r="HM1524" s="28"/>
      <c r="HN1524" s="28"/>
      <c r="HO1524" s="28"/>
      <c r="HP1524" s="28"/>
      <c r="HQ1524" s="28"/>
      <c r="HR1524" s="28"/>
      <c r="HS1524" s="28"/>
      <c r="HT1524" s="28"/>
      <c r="HU1524" s="28"/>
      <c r="HV1524" s="28"/>
      <c r="HW1524" s="28"/>
      <c r="HX1524" s="28"/>
      <c r="HY1524" s="28"/>
      <c r="HZ1524" s="28"/>
      <c r="IA1524" s="28"/>
      <c r="IB1524" s="28"/>
      <c r="IC1524" s="28"/>
      <c r="ID1524" s="28"/>
      <c r="IE1524" s="28"/>
      <c r="IF1524" s="28"/>
      <c r="IG1524" s="28"/>
      <c r="IH1524" s="28"/>
      <c r="II1524" s="28"/>
      <c r="IJ1524" s="28"/>
      <c r="IK1524" s="28"/>
      <c r="IL1524" s="28"/>
      <c r="IM1524" s="28"/>
      <c r="IN1524" s="28"/>
      <c r="IO1524" s="28"/>
    </row>
    <row r="1525" spans="1:249" s="54" customFormat="1" ht="18">
      <c r="A1525" s="216" t="s">
        <v>3536</v>
      </c>
      <c r="B1525" s="28"/>
      <c r="C1525" s="28"/>
      <c r="D1525" s="28"/>
      <c r="E1525" s="28"/>
      <c r="F1525" s="305">
        <f t="shared" si="33"/>
        <v>25</v>
      </c>
      <c r="G1525" s="28"/>
      <c r="I1525" s="300">
        <v>16</v>
      </c>
      <c r="J1525" s="300">
        <v>9</v>
      </c>
      <c r="K1525" s="202"/>
      <c r="M1525" s="28"/>
      <c r="N1525" s="28"/>
      <c r="O1525" s="28"/>
      <c r="T1525" s="202"/>
      <c r="V1525" s="28"/>
      <c r="W1525" s="28"/>
      <c r="X1525" s="28"/>
      <c r="AC1525" s="202"/>
      <c r="AE1525" s="28"/>
      <c r="AF1525" s="28"/>
      <c r="AG1525" s="28"/>
      <c r="AL1525" s="202"/>
      <c r="AN1525" s="28"/>
      <c r="AO1525" s="28"/>
      <c r="AP1525" s="28"/>
      <c r="AU1525" s="202"/>
      <c r="AW1525" s="28"/>
      <c r="AX1525" s="28"/>
      <c r="AY1525" s="28"/>
      <c r="BD1525" s="202"/>
      <c r="BF1525" s="28"/>
      <c r="BG1525" s="28"/>
      <c r="BH1525" s="28"/>
      <c r="BM1525" s="202"/>
      <c r="BO1525" s="28"/>
      <c r="BP1525" s="28"/>
      <c r="BQ1525" s="28"/>
      <c r="BV1525" s="202"/>
      <c r="BX1525" s="28"/>
      <c r="BY1525" s="28"/>
      <c r="BZ1525" s="28"/>
      <c r="CE1525" s="202"/>
      <c r="CG1525" s="28"/>
      <c r="CH1525" s="28"/>
      <c r="CI1525" s="28"/>
      <c r="CN1525" s="202"/>
      <c r="CP1525" s="28"/>
      <c r="CQ1525" s="28"/>
      <c r="CR1525" s="28"/>
      <c r="CW1525" s="202"/>
      <c r="CY1525" s="28"/>
      <c r="CZ1525" s="28"/>
      <c r="DA1525" s="28"/>
      <c r="DF1525" s="202"/>
      <c r="DH1525" s="28"/>
      <c r="DI1525" s="28"/>
      <c r="DJ1525" s="28"/>
      <c r="DO1525" s="202"/>
      <c r="DQ1525" s="28"/>
      <c r="DR1525" s="28"/>
      <c r="DS1525" s="28"/>
      <c r="DX1525" s="202"/>
      <c r="DZ1525" s="28"/>
      <c r="EA1525" s="28"/>
      <c r="EB1525" s="28"/>
      <c r="EG1525" s="202"/>
      <c r="EI1525" s="28"/>
      <c r="EJ1525" s="28"/>
      <c r="EK1525" s="28"/>
      <c r="EP1525" s="202"/>
      <c r="ER1525" s="28"/>
      <c r="ES1525" s="28"/>
      <c r="ET1525" s="28"/>
      <c r="EY1525" s="202"/>
      <c r="FA1525" s="28"/>
      <c r="FB1525" s="28"/>
      <c r="FC1525" s="28"/>
      <c r="FH1525" s="202"/>
      <c r="FJ1525" s="28"/>
      <c r="FK1525" s="28"/>
      <c r="FL1525" s="28"/>
      <c r="FQ1525" s="202"/>
      <c r="FS1525" s="28"/>
      <c r="FT1525" s="28"/>
      <c r="FU1525" s="28"/>
      <c r="FZ1525" s="202"/>
      <c r="GB1525" s="28"/>
      <c r="GC1525" s="28"/>
      <c r="GD1525" s="28"/>
      <c r="GI1525" s="202"/>
      <c r="GK1525" s="28"/>
      <c r="GL1525" s="28"/>
      <c r="GM1525" s="28"/>
      <c r="GR1525" s="202"/>
      <c r="GT1525" s="28"/>
      <c r="GU1525" s="28"/>
      <c r="GV1525" s="28"/>
      <c r="HA1525" s="202"/>
      <c r="HC1525" s="28"/>
      <c r="HD1525" s="28"/>
      <c r="HE1525" s="28"/>
      <c r="HJ1525" s="28"/>
      <c r="HK1525" s="28"/>
      <c r="HL1525" s="28"/>
      <c r="HM1525" s="28"/>
      <c r="HN1525" s="28"/>
      <c r="HO1525" s="28"/>
      <c r="HP1525" s="28"/>
      <c r="HQ1525" s="28"/>
      <c r="HR1525" s="28"/>
      <c r="HS1525" s="28"/>
      <c r="HT1525" s="28"/>
      <c r="HU1525" s="28"/>
      <c r="HV1525" s="28"/>
      <c r="HW1525" s="28"/>
      <c r="HX1525" s="28"/>
      <c r="HY1525" s="28"/>
      <c r="HZ1525" s="28"/>
      <c r="IA1525" s="28"/>
      <c r="IB1525" s="28"/>
      <c r="IC1525" s="28"/>
      <c r="ID1525" s="28"/>
      <c r="IE1525" s="28"/>
      <c r="IF1525" s="28"/>
      <c r="IG1525" s="28"/>
      <c r="IH1525" s="28"/>
      <c r="II1525" s="28"/>
      <c r="IJ1525" s="28"/>
      <c r="IK1525" s="28"/>
      <c r="IL1525" s="28"/>
      <c r="IM1525" s="28"/>
      <c r="IN1525" s="28"/>
      <c r="IO1525" s="28"/>
    </row>
    <row r="1526" spans="1:249" s="54" customFormat="1" ht="18">
      <c r="A1526" s="216" t="s">
        <v>4217</v>
      </c>
      <c r="B1526" s="28"/>
      <c r="C1526" s="28"/>
      <c r="D1526" s="28"/>
      <c r="E1526" s="28"/>
      <c r="F1526" s="305">
        <f t="shared" si="33"/>
        <v>1</v>
      </c>
      <c r="G1526" s="28"/>
      <c r="J1526" s="300">
        <v>1</v>
      </c>
      <c r="K1526" s="300"/>
      <c r="M1526" s="28"/>
      <c r="N1526" s="28"/>
      <c r="O1526" s="28"/>
      <c r="T1526" s="202"/>
      <c r="V1526" s="28"/>
      <c r="W1526" s="28"/>
      <c r="X1526" s="28"/>
      <c r="AC1526" s="202"/>
      <c r="AE1526" s="28"/>
      <c r="AF1526" s="28"/>
      <c r="AG1526" s="28"/>
      <c r="AL1526" s="202"/>
      <c r="AN1526" s="28"/>
      <c r="AO1526" s="28"/>
      <c r="AP1526" s="28"/>
      <c r="AU1526" s="202"/>
      <c r="AW1526" s="28"/>
      <c r="AX1526" s="28"/>
      <c r="AY1526" s="28"/>
      <c r="BD1526" s="202"/>
      <c r="BF1526" s="28"/>
      <c r="BG1526" s="28"/>
      <c r="BH1526" s="28"/>
      <c r="BM1526" s="202"/>
      <c r="BO1526" s="28"/>
      <c r="BP1526" s="28"/>
      <c r="BQ1526" s="28"/>
      <c r="BV1526" s="202"/>
      <c r="BX1526" s="28"/>
      <c r="BY1526" s="28"/>
      <c r="BZ1526" s="28"/>
      <c r="CE1526" s="202"/>
      <c r="CG1526" s="28"/>
      <c r="CH1526" s="28"/>
      <c r="CI1526" s="28"/>
      <c r="CN1526" s="202"/>
      <c r="CP1526" s="28"/>
      <c r="CQ1526" s="28"/>
      <c r="CR1526" s="28"/>
      <c r="CW1526" s="202"/>
      <c r="CY1526" s="28"/>
      <c r="CZ1526" s="28"/>
      <c r="DA1526" s="28"/>
      <c r="DF1526" s="202"/>
      <c r="DH1526" s="28"/>
      <c r="DI1526" s="28"/>
      <c r="DJ1526" s="28"/>
      <c r="DO1526" s="202"/>
      <c r="DQ1526" s="28"/>
      <c r="DR1526" s="28"/>
      <c r="DS1526" s="28"/>
      <c r="DX1526" s="202"/>
      <c r="DZ1526" s="28"/>
      <c r="EA1526" s="28"/>
      <c r="EB1526" s="28"/>
      <c r="EG1526" s="202"/>
      <c r="EI1526" s="28"/>
      <c r="EJ1526" s="28"/>
      <c r="EK1526" s="28"/>
      <c r="EP1526" s="202"/>
      <c r="ER1526" s="28"/>
      <c r="ES1526" s="28"/>
      <c r="ET1526" s="28"/>
      <c r="EY1526" s="202"/>
      <c r="FA1526" s="28"/>
      <c r="FB1526" s="28"/>
      <c r="FC1526" s="28"/>
      <c r="FH1526" s="202"/>
      <c r="FJ1526" s="28"/>
      <c r="FK1526" s="28"/>
      <c r="FL1526" s="28"/>
      <c r="FQ1526" s="202"/>
      <c r="FS1526" s="28"/>
      <c r="FT1526" s="28"/>
      <c r="FU1526" s="28"/>
      <c r="FZ1526" s="202"/>
      <c r="GB1526" s="28"/>
      <c r="GC1526" s="28"/>
      <c r="GD1526" s="28"/>
      <c r="GI1526" s="202"/>
      <c r="GK1526" s="28"/>
      <c r="GL1526" s="28"/>
      <c r="GM1526" s="28"/>
      <c r="GR1526" s="202"/>
      <c r="GT1526" s="28"/>
      <c r="GU1526" s="28"/>
      <c r="GV1526" s="28"/>
      <c r="HA1526" s="202"/>
      <c r="HC1526" s="28"/>
      <c r="HD1526" s="28"/>
      <c r="HE1526" s="28"/>
      <c r="HJ1526" s="28"/>
      <c r="HK1526" s="28"/>
      <c r="HL1526" s="28"/>
      <c r="HM1526" s="28"/>
      <c r="HN1526" s="28"/>
      <c r="HO1526" s="28"/>
      <c r="HP1526" s="28"/>
      <c r="HQ1526" s="28"/>
      <c r="HR1526" s="28"/>
      <c r="HS1526" s="28"/>
      <c r="HT1526" s="28"/>
      <c r="HU1526" s="28"/>
      <c r="HV1526" s="28"/>
      <c r="HW1526" s="28"/>
      <c r="HX1526" s="28"/>
      <c r="HY1526" s="28"/>
      <c r="HZ1526" s="28"/>
      <c r="IA1526" s="28"/>
      <c r="IB1526" s="28"/>
      <c r="IC1526" s="28"/>
      <c r="ID1526" s="28"/>
      <c r="IE1526" s="28"/>
      <c r="IF1526" s="28"/>
      <c r="IG1526" s="28"/>
      <c r="IH1526" s="28"/>
      <c r="II1526" s="28"/>
      <c r="IJ1526" s="28"/>
      <c r="IK1526" s="28"/>
      <c r="IL1526" s="28"/>
      <c r="IM1526" s="28"/>
      <c r="IN1526" s="28"/>
      <c r="IO1526" s="28"/>
    </row>
    <row r="1527" spans="1:249" s="54" customFormat="1" ht="18">
      <c r="A1527" s="216" t="s">
        <v>4102</v>
      </c>
      <c r="B1527" s="28"/>
      <c r="C1527" s="28"/>
      <c r="D1527" s="28"/>
      <c r="E1527" s="28"/>
      <c r="F1527" s="305">
        <f t="shared" si="33"/>
        <v>1</v>
      </c>
      <c r="G1527" s="28"/>
      <c r="I1527" s="300">
        <v>1</v>
      </c>
      <c r="J1527" s="300"/>
      <c r="K1527" s="202"/>
      <c r="M1527" s="28"/>
      <c r="N1527" s="28"/>
      <c r="O1527" s="28"/>
      <c r="T1527" s="202"/>
      <c r="V1527" s="28"/>
      <c r="W1527" s="28"/>
      <c r="X1527" s="28"/>
      <c r="AC1527" s="202"/>
      <c r="AE1527" s="28"/>
      <c r="AF1527" s="28"/>
      <c r="AG1527" s="28"/>
      <c r="AL1527" s="202"/>
      <c r="AN1527" s="28"/>
      <c r="AO1527" s="28"/>
      <c r="AP1527" s="28"/>
      <c r="AU1527" s="202"/>
      <c r="AW1527" s="28"/>
      <c r="AX1527" s="28"/>
      <c r="AY1527" s="28"/>
      <c r="BD1527" s="202"/>
      <c r="BF1527" s="28"/>
      <c r="BG1527" s="28"/>
      <c r="BH1527" s="28"/>
      <c r="BM1527" s="202"/>
      <c r="BO1527" s="28"/>
      <c r="BP1527" s="28"/>
      <c r="BQ1527" s="28"/>
      <c r="BV1527" s="202"/>
      <c r="BX1527" s="28"/>
      <c r="BY1527" s="28"/>
      <c r="BZ1527" s="28"/>
      <c r="CE1527" s="202"/>
      <c r="CG1527" s="28"/>
      <c r="CH1527" s="28"/>
      <c r="CI1527" s="28"/>
      <c r="CN1527" s="202"/>
      <c r="CP1527" s="28"/>
      <c r="CQ1527" s="28"/>
      <c r="CR1527" s="28"/>
      <c r="CW1527" s="202"/>
      <c r="CY1527" s="28"/>
      <c r="CZ1527" s="28"/>
      <c r="DA1527" s="28"/>
      <c r="DF1527" s="202"/>
      <c r="DH1527" s="28"/>
      <c r="DI1527" s="28"/>
      <c r="DJ1527" s="28"/>
      <c r="DO1527" s="202"/>
      <c r="DQ1527" s="28"/>
      <c r="DR1527" s="28"/>
      <c r="DS1527" s="28"/>
      <c r="DX1527" s="202"/>
      <c r="DZ1527" s="28"/>
      <c r="EA1527" s="28"/>
      <c r="EB1527" s="28"/>
      <c r="EG1527" s="202"/>
      <c r="EI1527" s="28"/>
      <c r="EJ1527" s="28"/>
      <c r="EK1527" s="28"/>
      <c r="EP1527" s="202"/>
      <c r="ER1527" s="28"/>
      <c r="ES1527" s="28"/>
      <c r="ET1527" s="28"/>
      <c r="EY1527" s="202"/>
      <c r="FA1527" s="28"/>
      <c r="FB1527" s="28"/>
      <c r="FC1527" s="28"/>
      <c r="FH1527" s="202"/>
      <c r="FJ1527" s="28"/>
      <c r="FK1527" s="28"/>
      <c r="FL1527" s="28"/>
      <c r="FQ1527" s="202"/>
      <c r="FS1527" s="28"/>
      <c r="FT1527" s="28"/>
      <c r="FU1527" s="28"/>
      <c r="FZ1527" s="202"/>
      <c r="GB1527" s="28"/>
      <c r="GC1527" s="28"/>
      <c r="GD1527" s="28"/>
      <c r="GI1527" s="202"/>
      <c r="GK1527" s="28"/>
      <c r="GL1527" s="28"/>
      <c r="GM1527" s="28"/>
      <c r="GR1527" s="202"/>
      <c r="GT1527" s="28"/>
      <c r="GU1527" s="28"/>
      <c r="GV1527" s="28"/>
      <c r="HA1527" s="202"/>
      <c r="HC1527" s="28"/>
      <c r="HD1527" s="28"/>
      <c r="HE1527" s="28"/>
      <c r="HJ1527" s="28"/>
      <c r="HK1527" s="28"/>
      <c r="HL1527" s="28"/>
      <c r="HM1527" s="28"/>
      <c r="HN1527" s="28"/>
      <c r="HO1527" s="28"/>
      <c r="HP1527" s="28"/>
      <c r="HQ1527" s="28"/>
      <c r="HR1527" s="28"/>
      <c r="HS1527" s="28"/>
      <c r="HT1527" s="28"/>
      <c r="HU1527" s="28"/>
      <c r="HV1527" s="28"/>
      <c r="HW1527" s="28"/>
      <c r="HX1527" s="28"/>
      <c r="HY1527" s="28"/>
      <c r="HZ1527" s="28"/>
      <c r="IA1527" s="28"/>
      <c r="IB1527" s="28"/>
      <c r="IC1527" s="28"/>
      <c r="ID1527" s="28"/>
      <c r="IE1527" s="28"/>
      <c r="IF1527" s="28"/>
      <c r="IG1527" s="28"/>
      <c r="IH1527" s="28"/>
      <c r="II1527" s="28"/>
      <c r="IJ1527" s="28"/>
      <c r="IK1527" s="28"/>
      <c r="IL1527" s="28"/>
      <c r="IM1527" s="28"/>
      <c r="IN1527" s="28"/>
      <c r="IO1527" s="28"/>
    </row>
    <row r="1528" spans="1:249" s="54" customFormat="1" ht="18">
      <c r="A1528" s="216" t="s">
        <v>3985</v>
      </c>
      <c r="B1528" s="28"/>
      <c r="C1528" s="28"/>
      <c r="D1528" s="28"/>
      <c r="E1528" s="28"/>
      <c r="F1528" s="305">
        <f t="shared" si="33"/>
        <v>16</v>
      </c>
      <c r="G1528" s="28"/>
      <c r="K1528" s="300">
        <v>16</v>
      </c>
      <c r="M1528" s="28"/>
      <c r="N1528" s="28"/>
      <c r="O1528" s="28"/>
      <c r="T1528" s="202"/>
      <c r="V1528" s="28"/>
      <c r="W1528" s="28"/>
      <c r="X1528" s="28"/>
      <c r="AC1528" s="202"/>
      <c r="AE1528" s="28"/>
      <c r="AF1528" s="28"/>
      <c r="AG1528" s="28"/>
      <c r="AL1528" s="202"/>
      <c r="AN1528" s="28"/>
      <c r="AO1528" s="28"/>
      <c r="AP1528" s="28"/>
      <c r="AU1528" s="202"/>
      <c r="AW1528" s="28"/>
      <c r="AX1528" s="28"/>
      <c r="AY1528" s="28"/>
      <c r="BD1528" s="202"/>
      <c r="BF1528" s="28"/>
      <c r="BG1528" s="28"/>
      <c r="BH1528" s="28"/>
      <c r="BM1528" s="202"/>
      <c r="BO1528" s="28"/>
      <c r="BP1528" s="28"/>
      <c r="BQ1528" s="28"/>
      <c r="BV1528" s="202"/>
      <c r="BX1528" s="28"/>
      <c r="BY1528" s="28"/>
      <c r="BZ1528" s="28"/>
      <c r="CE1528" s="202"/>
      <c r="CG1528" s="28"/>
      <c r="CH1528" s="28"/>
      <c r="CI1528" s="28"/>
      <c r="CN1528" s="202"/>
      <c r="CP1528" s="28"/>
      <c r="CQ1528" s="28"/>
      <c r="CR1528" s="28"/>
      <c r="CW1528" s="202"/>
      <c r="CY1528" s="28"/>
      <c r="CZ1528" s="28"/>
      <c r="DA1528" s="28"/>
      <c r="DF1528" s="202"/>
      <c r="DH1528" s="28"/>
      <c r="DI1528" s="28"/>
      <c r="DJ1528" s="28"/>
      <c r="DO1528" s="202"/>
      <c r="DQ1528" s="28"/>
      <c r="DR1528" s="28"/>
      <c r="DS1528" s="28"/>
      <c r="DX1528" s="202"/>
      <c r="DZ1528" s="28"/>
      <c r="EA1528" s="28"/>
      <c r="EB1528" s="28"/>
      <c r="EG1528" s="202"/>
      <c r="EI1528" s="28"/>
      <c r="EJ1528" s="28"/>
      <c r="EK1528" s="28"/>
      <c r="EP1528" s="202"/>
      <c r="ER1528" s="28"/>
      <c r="ES1528" s="28"/>
      <c r="ET1528" s="28"/>
      <c r="EY1528" s="202"/>
      <c r="FA1528" s="28"/>
      <c r="FB1528" s="28"/>
      <c r="FC1528" s="28"/>
      <c r="FH1528" s="202"/>
      <c r="FJ1528" s="28"/>
      <c r="FK1528" s="28"/>
      <c r="FL1528" s="28"/>
      <c r="FQ1528" s="202"/>
      <c r="FS1528" s="28"/>
      <c r="FT1528" s="28"/>
      <c r="FU1528" s="28"/>
      <c r="FZ1528" s="202"/>
      <c r="GB1528" s="28"/>
      <c r="GC1528" s="28"/>
      <c r="GD1528" s="28"/>
      <c r="GI1528" s="202"/>
      <c r="GK1528" s="28"/>
      <c r="GL1528" s="28"/>
      <c r="GM1528" s="28"/>
      <c r="GR1528" s="202"/>
      <c r="GT1528" s="28"/>
      <c r="GU1528" s="28"/>
      <c r="GV1528" s="28"/>
      <c r="HA1528" s="202"/>
      <c r="HC1528" s="28"/>
      <c r="HD1528" s="28"/>
      <c r="HE1528" s="28"/>
      <c r="HJ1528" s="28"/>
      <c r="HK1528" s="28"/>
      <c r="HL1528" s="28"/>
      <c r="HM1528" s="28"/>
      <c r="HN1528" s="28"/>
      <c r="HO1528" s="28"/>
      <c r="HP1528" s="28"/>
      <c r="HQ1528" s="28"/>
      <c r="HR1528" s="28"/>
      <c r="HS1528" s="28"/>
      <c r="HT1528" s="28"/>
      <c r="HU1528" s="28"/>
      <c r="HV1528" s="28"/>
      <c r="HW1528" s="28"/>
      <c r="HX1528" s="28"/>
      <c r="HY1528" s="28"/>
      <c r="HZ1528" s="28"/>
      <c r="IA1528" s="28"/>
      <c r="IB1528" s="28"/>
      <c r="IC1528" s="28"/>
      <c r="ID1528" s="28"/>
      <c r="IE1528" s="28"/>
      <c r="IF1528" s="28"/>
      <c r="IG1528" s="28"/>
      <c r="IH1528" s="28"/>
      <c r="II1528" s="28"/>
      <c r="IJ1528" s="28"/>
      <c r="IK1528" s="28"/>
      <c r="IL1528" s="28"/>
      <c r="IM1528" s="28"/>
      <c r="IN1528" s="28"/>
      <c r="IO1528" s="28"/>
    </row>
    <row r="1529" spans="1:249" s="54" customFormat="1" ht="18">
      <c r="A1529" s="216" t="s">
        <v>4173</v>
      </c>
      <c r="B1529" s="28"/>
      <c r="C1529" s="28"/>
      <c r="D1529" s="28"/>
      <c r="E1529" s="28"/>
      <c r="F1529" s="305">
        <f t="shared" si="33"/>
        <v>13</v>
      </c>
      <c r="G1529" s="28"/>
      <c r="H1529" s="300">
        <v>3</v>
      </c>
      <c r="I1529" s="300">
        <v>10</v>
      </c>
      <c r="J1529" s="300"/>
      <c r="K1529" s="202"/>
      <c r="M1529" s="28"/>
      <c r="N1529" s="28"/>
      <c r="O1529" s="28"/>
      <c r="T1529" s="202"/>
      <c r="V1529" s="28"/>
      <c r="W1529" s="28"/>
      <c r="X1529" s="28"/>
      <c r="AC1529" s="202"/>
      <c r="AE1529" s="28"/>
      <c r="AF1529" s="28"/>
      <c r="AG1529" s="28"/>
      <c r="AL1529" s="202"/>
      <c r="AN1529" s="28"/>
      <c r="AO1529" s="28"/>
      <c r="AP1529" s="28"/>
      <c r="AU1529" s="202"/>
      <c r="AW1529" s="28"/>
      <c r="AX1529" s="28"/>
      <c r="AY1529" s="28"/>
      <c r="BD1529" s="202"/>
      <c r="BF1529" s="28"/>
      <c r="BG1529" s="28"/>
      <c r="BH1529" s="28"/>
      <c r="BM1529" s="202"/>
      <c r="BO1529" s="28"/>
      <c r="BP1529" s="28"/>
      <c r="BQ1529" s="28"/>
      <c r="BV1529" s="202"/>
      <c r="BX1529" s="28"/>
      <c r="BY1529" s="28"/>
      <c r="BZ1529" s="28"/>
      <c r="CE1529" s="202"/>
      <c r="CG1529" s="28"/>
      <c r="CH1529" s="28"/>
      <c r="CI1529" s="28"/>
      <c r="CN1529" s="202"/>
      <c r="CP1529" s="28"/>
      <c r="CQ1529" s="28"/>
      <c r="CR1529" s="28"/>
      <c r="CW1529" s="202"/>
      <c r="CY1529" s="28"/>
      <c r="CZ1529" s="28"/>
      <c r="DA1529" s="28"/>
      <c r="DF1529" s="202"/>
      <c r="DH1529" s="28"/>
      <c r="DI1529" s="28"/>
      <c r="DJ1529" s="28"/>
      <c r="DO1529" s="202"/>
      <c r="DQ1529" s="28"/>
      <c r="DR1529" s="28"/>
      <c r="DS1529" s="28"/>
      <c r="DX1529" s="202"/>
      <c r="DZ1529" s="28"/>
      <c r="EA1529" s="28"/>
      <c r="EB1529" s="28"/>
      <c r="EG1529" s="202"/>
      <c r="EI1529" s="28"/>
      <c r="EJ1529" s="28"/>
      <c r="EK1529" s="28"/>
      <c r="EP1529" s="202"/>
      <c r="ER1529" s="28"/>
      <c r="ES1529" s="28"/>
      <c r="ET1529" s="28"/>
      <c r="EY1529" s="202"/>
      <c r="FA1529" s="28"/>
      <c r="FB1529" s="28"/>
      <c r="FC1529" s="28"/>
      <c r="FH1529" s="202"/>
      <c r="FJ1529" s="28"/>
      <c r="FK1529" s="28"/>
      <c r="FL1529" s="28"/>
      <c r="FQ1529" s="202"/>
      <c r="FS1529" s="28"/>
      <c r="FT1529" s="28"/>
      <c r="FU1529" s="28"/>
      <c r="FZ1529" s="202"/>
      <c r="GB1529" s="28"/>
      <c r="GC1529" s="28"/>
      <c r="GD1529" s="28"/>
      <c r="GI1529" s="202"/>
      <c r="GK1529" s="28"/>
      <c r="GL1529" s="28"/>
      <c r="GM1529" s="28"/>
      <c r="GR1529" s="202"/>
      <c r="GT1529" s="28"/>
      <c r="GU1529" s="28"/>
      <c r="GV1529" s="28"/>
      <c r="HA1529" s="202"/>
      <c r="HC1529" s="28"/>
      <c r="HD1529" s="28"/>
      <c r="HE1529" s="28"/>
      <c r="HJ1529" s="28"/>
      <c r="HK1529" s="28"/>
      <c r="HL1529" s="28"/>
      <c r="HM1529" s="28"/>
      <c r="HN1529" s="28"/>
      <c r="HO1529" s="28"/>
      <c r="HP1529" s="28"/>
      <c r="HQ1529" s="28"/>
      <c r="HR1529" s="28"/>
      <c r="HS1529" s="28"/>
      <c r="HT1529" s="28"/>
      <c r="HU1529" s="28"/>
      <c r="HV1529" s="28"/>
      <c r="HW1529" s="28"/>
      <c r="HX1529" s="28"/>
      <c r="HY1529" s="28"/>
      <c r="HZ1529" s="28"/>
      <c r="IA1529" s="28"/>
      <c r="IB1529" s="28"/>
      <c r="IC1529" s="28"/>
      <c r="ID1529" s="28"/>
      <c r="IE1529" s="28"/>
      <c r="IF1529" s="28"/>
      <c r="IG1529" s="28"/>
      <c r="IH1529" s="28"/>
      <c r="II1529" s="28"/>
      <c r="IJ1529" s="28"/>
      <c r="IK1529" s="28"/>
      <c r="IL1529" s="28"/>
      <c r="IM1529" s="28"/>
      <c r="IN1529" s="28"/>
      <c r="IO1529" s="28"/>
    </row>
    <row r="1530" spans="1:249" s="54" customFormat="1" ht="18">
      <c r="A1530" s="216" t="s">
        <v>3528</v>
      </c>
      <c r="B1530" s="28"/>
      <c r="C1530" s="28"/>
      <c r="D1530" s="28"/>
      <c r="E1530" s="28"/>
      <c r="F1530" s="305">
        <f t="shared" si="33"/>
        <v>2</v>
      </c>
      <c r="G1530" s="28"/>
      <c r="I1530" s="300">
        <v>2</v>
      </c>
      <c r="J1530" s="300"/>
      <c r="K1530" s="202"/>
      <c r="M1530" s="28"/>
      <c r="N1530" s="28"/>
      <c r="O1530" s="28"/>
      <c r="T1530" s="202"/>
      <c r="V1530" s="28"/>
      <c r="W1530" s="28"/>
      <c r="X1530" s="28"/>
      <c r="AC1530" s="202"/>
      <c r="AE1530" s="28"/>
      <c r="AF1530" s="28"/>
      <c r="AG1530" s="28"/>
      <c r="AL1530" s="202"/>
      <c r="AN1530" s="28"/>
      <c r="AO1530" s="28"/>
      <c r="AP1530" s="28"/>
      <c r="AU1530" s="202"/>
      <c r="AW1530" s="28"/>
      <c r="AX1530" s="28"/>
      <c r="AY1530" s="28"/>
      <c r="BD1530" s="202"/>
      <c r="BF1530" s="28"/>
      <c r="BG1530" s="28"/>
      <c r="BH1530" s="28"/>
      <c r="BM1530" s="202"/>
      <c r="BO1530" s="28"/>
      <c r="BP1530" s="28"/>
      <c r="BQ1530" s="28"/>
      <c r="BV1530" s="202"/>
      <c r="BX1530" s="28"/>
      <c r="BY1530" s="28"/>
      <c r="BZ1530" s="28"/>
      <c r="CE1530" s="202"/>
      <c r="CG1530" s="28"/>
      <c r="CH1530" s="28"/>
      <c r="CI1530" s="28"/>
      <c r="CN1530" s="202"/>
      <c r="CP1530" s="28"/>
      <c r="CQ1530" s="28"/>
      <c r="CR1530" s="28"/>
      <c r="CW1530" s="202"/>
      <c r="CY1530" s="28"/>
      <c r="CZ1530" s="28"/>
      <c r="DA1530" s="28"/>
      <c r="DF1530" s="202"/>
      <c r="DH1530" s="28"/>
      <c r="DI1530" s="28"/>
      <c r="DJ1530" s="28"/>
      <c r="DO1530" s="202"/>
      <c r="DQ1530" s="28"/>
      <c r="DR1530" s="28"/>
      <c r="DS1530" s="28"/>
      <c r="DX1530" s="202"/>
      <c r="DZ1530" s="28"/>
      <c r="EA1530" s="28"/>
      <c r="EB1530" s="28"/>
      <c r="EG1530" s="202"/>
      <c r="EI1530" s="28"/>
      <c r="EJ1530" s="28"/>
      <c r="EK1530" s="28"/>
      <c r="EP1530" s="202"/>
      <c r="ER1530" s="28"/>
      <c r="ES1530" s="28"/>
      <c r="ET1530" s="28"/>
      <c r="EY1530" s="202"/>
      <c r="FA1530" s="28"/>
      <c r="FB1530" s="28"/>
      <c r="FC1530" s="28"/>
      <c r="FH1530" s="202"/>
      <c r="FJ1530" s="28"/>
      <c r="FK1530" s="28"/>
      <c r="FL1530" s="28"/>
      <c r="FQ1530" s="202"/>
      <c r="FS1530" s="28"/>
      <c r="FT1530" s="28"/>
      <c r="FU1530" s="28"/>
      <c r="FZ1530" s="202"/>
      <c r="GB1530" s="28"/>
      <c r="GC1530" s="28"/>
      <c r="GD1530" s="28"/>
      <c r="GI1530" s="202"/>
      <c r="GK1530" s="28"/>
      <c r="GL1530" s="28"/>
      <c r="GM1530" s="28"/>
      <c r="GR1530" s="202"/>
      <c r="GT1530" s="28"/>
      <c r="GU1530" s="28"/>
      <c r="GV1530" s="28"/>
      <c r="HA1530" s="202"/>
      <c r="HC1530" s="28"/>
      <c r="HD1530" s="28"/>
      <c r="HE1530" s="28"/>
      <c r="HJ1530" s="28"/>
      <c r="HK1530" s="28"/>
      <c r="HL1530" s="28"/>
      <c r="HM1530" s="28"/>
      <c r="HN1530" s="28"/>
      <c r="HO1530" s="28"/>
      <c r="HP1530" s="28"/>
      <c r="HQ1530" s="28"/>
      <c r="HR1530" s="28"/>
      <c r="HS1530" s="28"/>
      <c r="HT1530" s="28"/>
      <c r="HU1530" s="28"/>
      <c r="HV1530" s="28"/>
      <c r="HW1530" s="28"/>
      <c r="HX1530" s="28"/>
      <c r="HY1530" s="28"/>
      <c r="HZ1530" s="28"/>
      <c r="IA1530" s="28"/>
      <c r="IB1530" s="28"/>
      <c r="IC1530" s="28"/>
      <c r="ID1530" s="28"/>
      <c r="IE1530" s="28"/>
      <c r="IF1530" s="28"/>
      <c r="IG1530" s="28"/>
      <c r="IH1530" s="28"/>
      <c r="II1530" s="28"/>
      <c r="IJ1530" s="28"/>
      <c r="IK1530" s="28"/>
      <c r="IL1530" s="28"/>
      <c r="IM1530" s="28"/>
      <c r="IN1530" s="28"/>
      <c r="IO1530" s="28"/>
    </row>
    <row r="1531" spans="1:249" s="54" customFormat="1" ht="18">
      <c r="A1531" s="216" t="s">
        <v>4209</v>
      </c>
      <c r="B1531" s="28"/>
      <c r="C1531" s="28"/>
      <c r="D1531" s="28"/>
      <c r="E1531" s="28"/>
      <c r="F1531" s="305">
        <f t="shared" si="33"/>
        <v>2</v>
      </c>
      <c r="G1531" s="28"/>
      <c r="J1531" s="300">
        <v>2</v>
      </c>
      <c r="K1531" s="300"/>
      <c r="M1531" s="28"/>
      <c r="N1531" s="28"/>
      <c r="O1531" s="28"/>
      <c r="T1531" s="202"/>
      <c r="V1531" s="28"/>
      <c r="W1531" s="28"/>
      <c r="X1531" s="28"/>
      <c r="AC1531" s="202"/>
      <c r="AE1531" s="28"/>
      <c r="AF1531" s="28"/>
      <c r="AG1531" s="28"/>
      <c r="AL1531" s="202"/>
      <c r="AN1531" s="28"/>
      <c r="AO1531" s="28"/>
      <c r="AP1531" s="28"/>
      <c r="AU1531" s="202"/>
      <c r="AW1531" s="28"/>
      <c r="AX1531" s="28"/>
      <c r="AY1531" s="28"/>
      <c r="BD1531" s="202"/>
      <c r="BF1531" s="28"/>
      <c r="BG1531" s="28"/>
      <c r="BH1531" s="28"/>
      <c r="BM1531" s="202"/>
      <c r="BO1531" s="28"/>
      <c r="BP1531" s="28"/>
      <c r="BQ1531" s="28"/>
      <c r="BV1531" s="202"/>
      <c r="BX1531" s="28"/>
      <c r="BY1531" s="28"/>
      <c r="BZ1531" s="28"/>
      <c r="CE1531" s="202"/>
      <c r="CG1531" s="28"/>
      <c r="CH1531" s="28"/>
      <c r="CI1531" s="28"/>
      <c r="CN1531" s="202"/>
      <c r="CP1531" s="28"/>
      <c r="CQ1531" s="28"/>
      <c r="CR1531" s="28"/>
      <c r="CW1531" s="202"/>
      <c r="CY1531" s="28"/>
      <c r="CZ1531" s="28"/>
      <c r="DA1531" s="28"/>
      <c r="DF1531" s="202"/>
      <c r="DH1531" s="28"/>
      <c r="DI1531" s="28"/>
      <c r="DJ1531" s="28"/>
      <c r="DO1531" s="202"/>
      <c r="DQ1531" s="28"/>
      <c r="DR1531" s="28"/>
      <c r="DS1531" s="28"/>
      <c r="DX1531" s="202"/>
      <c r="DZ1531" s="28"/>
      <c r="EA1531" s="28"/>
      <c r="EB1531" s="28"/>
      <c r="EG1531" s="202"/>
      <c r="EI1531" s="28"/>
      <c r="EJ1531" s="28"/>
      <c r="EK1531" s="28"/>
      <c r="EP1531" s="202"/>
      <c r="ER1531" s="28"/>
      <c r="ES1531" s="28"/>
      <c r="ET1531" s="28"/>
      <c r="EY1531" s="202"/>
      <c r="FA1531" s="28"/>
      <c r="FB1531" s="28"/>
      <c r="FC1531" s="28"/>
      <c r="FH1531" s="202"/>
      <c r="FJ1531" s="28"/>
      <c r="FK1531" s="28"/>
      <c r="FL1531" s="28"/>
      <c r="FQ1531" s="202"/>
      <c r="FS1531" s="28"/>
      <c r="FT1531" s="28"/>
      <c r="FU1531" s="28"/>
      <c r="FZ1531" s="202"/>
      <c r="GB1531" s="28"/>
      <c r="GC1531" s="28"/>
      <c r="GD1531" s="28"/>
      <c r="GI1531" s="202"/>
      <c r="GK1531" s="28"/>
      <c r="GL1531" s="28"/>
      <c r="GM1531" s="28"/>
      <c r="GR1531" s="202"/>
      <c r="GT1531" s="28"/>
      <c r="GU1531" s="28"/>
      <c r="GV1531" s="28"/>
      <c r="HA1531" s="202"/>
      <c r="HC1531" s="28"/>
      <c r="HD1531" s="28"/>
      <c r="HE1531" s="28"/>
      <c r="HJ1531" s="28"/>
      <c r="HK1531" s="28"/>
      <c r="HL1531" s="28"/>
      <c r="HM1531" s="28"/>
      <c r="HN1531" s="28"/>
      <c r="HO1531" s="28"/>
      <c r="HP1531" s="28"/>
      <c r="HQ1531" s="28"/>
      <c r="HR1531" s="28"/>
      <c r="HS1531" s="28"/>
      <c r="HT1531" s="28"/>
      <c r="HU1531" s="28"/>
      <c r="HV1531" s="28"/>
      <c r="HW1531" s="28"/>
      <c r="HX1531" s="28"/>
      <c r="HY1531" s="28"/>
      <c r="HZ1531" s="28"/>
      <c r="IA1531" s="28"/>
      <c r="IB1531" s="28"/>
      <c r="IC1531" s="28"/>
      <c r="ID1531" s="28"/>
      <c r="IE1531" s="28"/>
      <c r="IF1531" s="28"/>
      <c r="IG1531" s="28"/>
      <c r="IH1531" s="28"/>
      <c r="II1531" s="28"/>
      <c r="IJ1531" s="28"/>
      <c r="IK1531" s="28"/>
      <c r="IL1531" s="28"/>
      <c r="IM1531" s="28"/>
      <c r="IN1531" s="28"/>
      <c r="IO1531" s="28"/>
    </row>
    <row r="1532" spans="1:249" s="54" customFormat="1" ht="18">
      <c r="A1532" s="216" t="s">
        <v>3916</v>
      </c>
      <c r="B1532" s="28"/>
      <c r="C1532" s="28"/>
      <c r="D1532" s="28"/>
      <c r="E1532" s="28"/>
      <c r="F1532" s="305">
        <f t="shared" si="33"/>
        <v>8</v>
      </c>
      <c r="G1532" s="28"/>
      <c r="H1532" s="300"/>
      <c r="I1532" s="300"/>
      <c r="J1532" s="300">
        <v>8</v>
      </c>
      <c r="K1532" s="202"/>
      <c r="M1532" s="28"/>
      <c r="N1532" s="28"/>
      <c r="O1532" s="28"/>
      <c r="T1532" s="202"/>
      <c r="V1532" s="28"/>
      <c r="W1532" s="28"/>
      <c r="X1532" s="28"/>
      <c r="AC1532" s="202"/>
      <c r="AE1532" s="28"/>
      <c r="AF1532" s="28"/>
      <c r="AG1532" s="28"/>
      <c r="AL1532" s="202"/>
      <c r="AN1532" s="28"/>
      <c r="AO1532" s="28"/>
      <c r="AP1532" s="28"/>
      <c r="AU1532" s="202"/>
      <c r="AW1532" s="28"/>
      <c r="AX1532" s="28"/>
      <c r="AY1532" s="28"/>
      <c r="BD1532" s="202"/>
      <c r="BF1532" s="28"/>
      <c r="BG1532" s="28"/>
      <c r="BH1532" s="28"/>
      <c r="BM1532" s="202"/>
      <c r="BO1532" s="28"/>
      <c r="BP1532" s="28"/>
      <c r="BQ1532" s="28"/>
      <c r="BV1532" s="202"/>
      <c r="BX1532" s="28"/>
      <c r="BY1532" s="28"/>
      <c r="BZ1532" s="28"/>
      <c r="CE1532" s="202"/>
      <c r="CG1532" s="28"/>
      <c r="CH1532" s="28"/>
      <c r="CI1532" s="28"/>
      <c r="CN1532" s="202"/>
      <c r="CP1532" s="28"/>
      <c r="CQ1532" s="28"/>
      <c r="CR1532" s="28"/>
      <c r="CW1532" s="202"/>
      <c r="CY1532" s="28"/>
      <c r="CZ1532" s="28"/>
      <c r="DA1532" s="28"/>
      <c r="DF1532" s="202"/>
      <c r="DH1532" s="28"/>
      <c r="DI1532" s="28"/>
      <c r="DJ1532" s="28"/>
      <c r="DO1532" s="202"/>
      <c r="DQ1532" s="28"/>
      <c r="DR1532" s="28"/>
      <c r="DS1532" s="28"/>
      <c r="DX1532" s="202"/>
      <c r="DZ1532" s="28"/>
      <c r="EA1532" s="28"/>
      <c r="EB1532" s="28"/>
      <c r="EG1532" s="202"/>
      <c r="EI1532" s="28"/>
      <c r="EJ1532" s="28"/>
      <c r="EK1532" s="28"/>
      <c r="EP1532" s="202"/>
      <c r="ER1532" s="28"/>
      <c r="ES1532" s="28"/>
      <c r="ET1532" s="28"/>
      <c r="EY1532" s="202"/>
      <c r="FA1532" s="28"/>
      <c r="FB1532" s="28"/>
      <c r="FC1532" s="28"/>
      <c r="FH1532" s="202"/>
      <c r="FJ1532" s="28"/>
      <c r="FK1532" s="28"/>
      <c r="FL1532" s="28"/>
      <c r="FQ1532" s="202"/>
      <c r="FS1532" s="28"/>
      <c r="FT1532" s="28"/>
      <c r="FU1532" s="28"/>
      <c r="FZ1532" s="202"/>
      <c r="GB1532" s="28"/>
      <c r="GC1532" s="28"/>
      <c r="GD1532" s="28"/>
      <c r="GI1532" s="202"/>
      <c r="GK1532" s="28"/>
      <c r="GL1532" s="28"/>
      <c r="GM1532" s="28"/>
      <c r="GR1532" s="202"/>
      <c r="GT1532" s="28"/>
      <c r="GU1532" s="28"/>
      <c r="GV1532" s="28"/>
      <c r="HA1532" s="202"/>
      <c r="HC1532" s="28"/>
      <c r="HD1532" s="28"/>
      <c r="HE1532" s="28"/>
      <c r="HJ1532" s="28"/>
      <c r="HK1532" s="28"/>
      <c r="HL1532" s="28"/>
      <c r="HM1532" s="28"/>
      <c r="HN1532" s="28"/>
      <c r="HO1532" s="28"/>
      <c r="HP1532" s="28"/>
      <c r="HQ1532" s="28"/>
      <c r="HR1532" s="28"/>
      <c r="HS1532" s="28"/>
      <c r="HT1532" s="28"/>
      <c r="HU1532" s="28"/>
      <c r="HV1532" s="28"/>
      <c r="HW1532" s="28"/>
      <c r="HX1532" s="28"/>
      <c r="HY1532" s="28"/>
      <c r="HZ1532" s="28"/>
      <c r="IA1532" s="28"/>
      <c r="IB1532" s="28"/>
      <c r="IC1532" s="28"/>
      <c r="ID1532" s="28"/>
      <c r="IE1532" s="28"/>
      <c r="IF1532" s="28"/>
      <c r="IG1532" s="28"/>
      <c r="IH1532" s="28"/>
      <c r="II1532" s="28"/>
      <c r="IJ1532" s="28"/>
      <c r="IK1532" s="28"/>
      <c r="IL1532" s="28"/>
      <c r="IM1532" s="28"/>
      <c r="IN1532" s="28"/>
      <c r="IO1532" s="28"/>
    </row>
    <row r="1533" spans="1:249" s="54" customFormat="1" ht="18">
      <c r="A1533" s="216" t="s">
        <v>4179</v>
      </c>
      <c r="B1533" s="28"/>
      <c r="C1533" s="28"/>
      <c r="D1533" s="28"/>
      <c r="E1533" s="28"/>
      <c r="F1533" s="305">
        <f t="shared" si="33"/>
        <v>5</v>
      </c>
      <c r="G1533" s="28"/>
      <c r="I1533" s="300">
        <v>5</v>
      </c>
      <c r="K1533" s="202"/>
      <c r="M1533" s="28"/>
      <c r="N1533" s="28"/>
      <c r="O1533" s="28"/>
      <c r="T1533" s="202"/>
      <c r="V1533" s="28"/>
      <c r="W1533" s="28"/>
      <c r="X1533" s="28"/>
      <c r="AC1533" s="202"/>
      <c r="AE1533" s="28"/>
      <c r="AF1533" s="28"/>
      <c r="AG1533" s="28"/>
      <c r="AL1533" s="202"/>
      <c r="AN1533" s="28"/>
      <c r="AO1533" s="28"/>
      <c r="AP1533" s="28"/>
      <c r="AU1533" s="202"/>
      <c r="AW1533" s="28"/>
      <c r="AX1533" s="28"/>
      <c r="AY1533" s="28"/>
      <c r="BD1533" s="202"/>
      <c r="BF1533" s="28"/>
      <c r="BG1533" s="28"/>
      <c r="BH1533" s="28"/>
      <c r="BM1533" s="202"/>
      <c r="BO1533" s="28"/>
      <c r="BP1533" s="28"/>
      <c r="BQ1533" s="28"/>
      <c r="BV1533" s="202"/>
      <c r="BX1533" s="28"/>
      <c r="BY1533" s="28"/>
      <c r="BZ1533" s="28"/>
      <c r="CE1533" s="202"/>
      <c r="CG1533" s="28"/>
      <c r="CH1533" s="28"/>
      <c r="CI1533" s="28"/>
      <c r="CN1533" s="202"/>
      <c r="CP1533" s="28"/>
      <c r="CQ1533" s="28"/>
      <c r="CR1533" s="28"/>
      <c r="CW1533" s="202"/>
      <c r="CY1533" s="28"/>
      <c r="CZ1533" s="28"/>
      <c r="DA1533" s="28"/>
      <c r="DF1533" s="202"/>
      <c r="DH1533" s="28"/>
      <c r="DI1533" s="28"/>
      <c r="DJ1533" s="28"/>
      <c r="DO1533" s="202"/>
      <c r="DQ1533" s="28"/>
      <c r="DR1533" s="28"/>
      <c r="DS1533" s="28"/>
      <c r="DX1533" s="202"/>
      <c r="DZ1533" s="28"/>
      <c r="EA1533" s="28"/>
      <c r="EB1533" s="28"/>
      <c r="EG1533" s="202"/>
      <c r="EI1533" s="28"/>
      <c r="EJ1533" s="28"/>
      <c r="EK1533" s="28"/>
      <c r="EP1533" s="202"/>
      <c r="ER1533" s="28"/>
      <c r="ES1533" s="28"/>
      <c r="ET1533" s="28"/>
      <c r="EY1533" s="202"/>
      <c r="FA1533" s="28"/>
      <c r="FB1533" s="28"/>
      <c r="FC1533" s="28"/>
      <c r="FH1533" s="202"/>
      <c r="FJ1533" s="28"/>
      <c r="FK1533" s="28"/>
      <c r="FL1533" s="28"/>
      <c r="FQ1533" s="202"/>
      <c r="FS1533" s="28"/>
      <c r="FT1533" s="28"/>
      <c r="FU1533" s="28"/>
      <c r="FZ1533" s="202"/>
      <c r="GB1533" s="28"/>
      <c r="GC1533" s="28"/>
      <c r="GD1533" s="28"/>
      <c r="GI1533" s="202"/>
      <c r="GK1533" s="28"/>
      <c r="GL1533" s="28"/>
      <c r="GM1533" s="28"/>
      <c r="GR1533" s="202"/>
      <c r="GT1533" s="28"/>
      <c r="GU1533" s="28"/>
      <c r="GV1533" s="28"/>
      <c r="HA1533" s="202"/>
      <c r="HC1533" s="28"/>
      <c r="HD1533" s="28"/>
      <c r="HE1533" s="28"/>
      <c r="HJ1533" s="28"/>
      <c r="HK1533" s="28"/>
      <c r="HL1533" s="28"/>
      <c r="HM1533" s="28"/>
      <c r="HN1533" s="28"/>
      <c r="HO1533" s="28"/>
      <c r="HP1533" s="28"/>
      <c r="HQ1533" s="28"/>
      <c r="HR1533" s="28"/>
      <c r="HS1533" s="28"/>
      <c r="HT1533" s="28"/>
      <c r="HU1533" s="28"/>
      <c r="HV1533" s="28"/>
      <c r="HW1533" s="28"/>
      <c r="HX1533" s="28"/>
      <c r="HY1533" s="28"/>
      <c r="HZ1533" s="28"/>
      <c r="IA1533" s="28"/>
      <c r="IB1533" s="28"/>
      <c r="IC1533" s="28"/>
      <c r="ID1533" s="28"/>
      <c r="IE1533" s="28"/>
      <c r="IF1533" s="28"/>
      <c r="IG1533" s="28"/>
      <c r="IH1533" s="28"/>
      <c r="II1533" s="28"/>
      <c r="IJ1533" s="28"/>
      <c r="IK1533" s="28"/>
      <c r="IL1533" s="28"/>
      <c r="IM1533" s="28"/>
      <c r="IN1533" s="28"/>
      <c r="IO1533" s="28"/>
    </row>
    <row r="1534" spans="1:249" s="54" customFormat="1" ht="18">
      <c r="A1534" s="216" t="s">
        <v>4601</v>
      </c>
      <c r="B1534" s="28"/>
      <c r="C1534" s="28"/>
      <c r="D1534" s="28"/>
      <c r="E1534" s="28"/>
      <c r="F1534" s="305">
        <f t="shared" si="33"/>
        <v>1</v>
      </c>
      <c r="G1534" s="28"/>
      <c r="J1534" s="300">
        <v>1</v>
      </c>
      <c r="M1534" s="28"/>
      <c r="N1534" s="28"/>
      <c r="O1534" s="28"/>
      <c r="T1534" s="202"/>
      <c r="V1534" s="28"/>
      <c r="W1534" s="28"/>
      <c r="X1534" s="28"/>
      <c r="AC1534" s="202"/>
      <c r="AE1534" s="28"/>
      <c r="AF1534" s="28"/>
      <c r="AG1534" s="28"/>
      <c r="AL1534" s="202"/>
      <c r="AN1534" s="28"/>
      <c r="AO1534" s="28"/>
      <c r="AP1534" s="28"/>
      <c r="AU1534" s="202"/>
      <c r="AW1534" s="28"/>
      <c r="AX1534" s="28"/>
      <c r="AY1534" s="28"/>
      <c r="BD1534" s="202"/>
      <c r="BF1534" s="28"/>
      <c r="BG1534" s="28"/>
      <c r="BH1534" s="28"/>
      <c r="BM1534" s="202"/>
      <c r="BO1534" s="28"/>
      <c r="BP1534" s="28"/>
      <c r="BQ1534" s="28"/>
      <c r="BV1534" s="202"/>
      <c r="BX1534" s="28"/>
      <c r="BY1534" s="28"/>
      <c r="BZ1534" s="28"/>
      <c r="CE1534" s="202"/>
      <c r="CG1534" s="28"/>
      <c r="CH1534" s="28"/>
      <c r="CI1534" s="28"/>
      <c r="CN1534" s="202"/>
      <c r="CP1534" s="28"/>
      <c r="CQ1534" s="28"/>
      <c r="CR1534" s="28"/>
      <c r="CW1534" s="202"/>
      <c r="CY1534" s="28"/>
      <c r="CZ1534" s="28"/>
      <c r="DA1534" s="28"/>
      <c r="DF1534" s="202"/>
      <c r="DH1534" s="28"/>
      <c r="DI1534" s="28"/>
      <c r="DJ1534" s="28"/>
      <c r="DO1534" s="202"/>
      <c r="DQ1534" s="28"/>
      <c r="DR1534" s="28"/>
      <c r="DS1534" s="28"/>
      <c r="DX1534" s="202"/>
      <c r="DZ1534" s="28"/>
      <c r="EA1534" s="28"/>
      <c r="EB1534" s="28"/>
      <c r="EG1534" s="202"/>
      <c r="EI1534" s="28"/>
      <c r="EJ1534" s="28"/>
      <c r="EK1534" s="28"/>
      <c r="EP1534" s="202"/>
      <c r="ER1534" s="28"/>
      <c r="ES1534" s="28"/>
      <c r="ET1534" s="28"/>
      <c r="EY1534" s="202"/>
      <c r="FA1534" s="28"/>
      <c r="FB1534" s="28"/>
      <c r="FC1534" s="28"/>
      <c r="FH1534" s="202"/>
      <c r="FJ1534" s="28"/>
      <c r="FK1534" s="28"/>
      <c r="FL1534" s="28"/>
      <c r="FQ1534" s="202"/>
      <c r="FS1534" s="28"/>
      <c r="FT1534" s="28"/>
      <c r="FU1534" s="28"/>
      <c r="FZ1534" s="202"/>
      <c r="GB1534" s="28"/>
      <c r="GC1534" s="28"/>
      <c r="GD1534" s="28"/>
      <c r="GI1534" s="202"/>
      <c r="GK1534" s="28"/>
      <c r="GL1534" s="28"/>
      <c r="GM1534" s="28"/>
      <c r="GR1534" s="202"/>
      <c r="GT1534" s="28"/>
      <c r="GU1534" s="28"/>
      <c r="GV1534" s="28"/>
      <c r="HA1534" s="202"/>
      <c r="HC1534" s="28"/>
      <c r="HD1534" s="28"/>
      <c r="HE1534" s="28"/>
      <c r="HJ1534" s="28"/>
      <c r="HK1534" s="28"/>
      <c r="HL1534" s="28"/>
      <c r="HM1534" s="28"/>
      <c r="HN1534" s="28"/>
      <c r="HO1534" s="28"/>
      <c r="HP1534" s="28"/>
      <c r="HQ1534" s="28"/>
      <c r="HR1534" s="28"/>
      <c r="HS1534" s="28"/>
      <c r="HT1534" s="28"/>
      <c r="HU1534" s="28"/>
      <c r="HV1534" s="28"/>
      <c r="HW1534" s="28"/>
      <c r="HX1534" s="28"/>
      <c r="HY1534" s="28"/>
      <c r="HZ1534" s="28"/>
      <c r="IA1534" s="28"/>
      <c r="IB1534" s="28"/>
      <c r="IC1534" s="28"/>
      <c r="ID1534" s="28"/>
      <c r="IE1534" s="28"/>
      <c r="IF1534" s="28"/>
      <c r="IG1534" s="28"/>
      <c r="IH1534" s="28"/>
      <c r="II1534" s="28"/>
      <c r="IJ1534" s="28"/>
      <c r="IK1534" s="28"/>
      <c r="IL1534" s="28"/>
      <c r="IM1534" s="28"/>
      <c r="IN1534" s="28"/>
      <c r="IO1534" s="28"/>
    </row>
    <row r="1535" spans="1:249" s="54" customFormat="1" ht="18">
      <c r="A1535" s="216" t="s">
        <v>3950</v>
      </c>
      <c r="B1535" s="28"/>
      <c r="C1535" s="28"/>
      <c r="D1535" s="28"/>
      <c r="E1535" s="28"/>
      <c r="F1535" s="305">
        <f t="shared" si="33"/>
        <v>16</v>
      </c>
      <c r="G1535" s="28"/>
      <c r="I1535" s="300">
        <v>5</v>
      </c>
      <c r="J1535" s="300">
        <v>11</v>
      </c>
      <c r="K1535" s="202"/>
      <c r="M1535" s="28"/>
      <c r="N1535" s="28"/>
      <c r="O1535" s="28"/>
      <c r="T1535" s="202"/>
      <c r="V1535" s="28"/>
      <c r="W1535" s="28"/>
      <c r="X1535" s="28"/>
      <c r="AC1535" s="202"/>
      <c r="AE1535" s="28"/>
      <c r="AF1535" s="28"/>
      <c r="AG1535" s="28"/>
      <c r="AL1535" s="202"/>
      <c r="AN1535" s="28"/>
      <c r="AO1535" s="28"/>
      <c r="AP1535" s="28"/>
      <c r="AU1535" s="202"/>
      <c r="AW1535" s="28"/>
      <c r="AX1535" s="28"/>
      <c r="AY1535" s="28"/>
      <c r="BD1535" s="202"/>
      <c r="BF1535" s="28"/>
      <c r="BG1535" s="28"/>
      <c r="BH1535" s="28"/>
      <c r="BM1535" s="202"/>
      <c r="BO1535" s="28"/>
      <c r="BP1535" s="28"/>
      <c r="BQ1535" s="28"/>
      <c r="BV1535" s="202"/>
      <c r="BX1535" s="28"/>
      <c r="BY1535" s="28"/>
      <c r="BZ1535" s="28"/>
      <c r="CE1535" s="202"/>
      <c r="CG1535" s="28"/>
      <c r="CH1535" s="28"/>
      <c r="CI1535" s="28"/>
      <c r="CN1535" s="202"/>
      <c r="CP1535" s="28"/>
      <c r="CQ1535" s="28"/>
      <c r="CR1535" s="28"/>
      <c r="CW1535" s="202"/>
      <c r="CY1535" s="28"/>
      <c r="CZ1535" s="28"/>
      <c r="DA1535" s="28"/>
      <c r="DF1535" s="202"/>
      <c r="DH1535" s="28"/>
      <c r="DI1535" s="28"/>
      <c r="DJ1535" s="28"/>
      <c r="DO1535" s="202"/>
      <c r="DQ1535" s="28"/>
      <c r="DR1535" s="28"/>
      <c r="DS1535" s="28"/>
      <c r="DX1535" s="202"/>
      <c r="DZ1535" s="28"/>
      <c r="EA1535" s="28"/>
      <c r="EB1535" s="28"/>
      <c r="EG1535" s="202"/>
      <c r="EI1535" s="28"/>
      <c r="EJ1535" s="28"/>
      <c r="EK1535" s="28"/>
      <c r="EP1535" s="202"/>
      <c r="ER1535" s="28"/>
      <c r="ES1535" s="28"/>
      <c r="ET1535" s="28"/>
      <c r="EY1535" s="202"/>
      <c r="FA1535" s="28"/>
      <c r="FB1535" s="28"/>
      <c r="FC1535" s="28"/>
      <c r="FH1535" s="202"/>
      <c r="FJ1535" s="28"/>
      <c r="FK1535" s="28"/>
      <c r="FL1535" s="28"/>
      <c r="FQ1535" s="202"/>
      <c r="FS1535" s="28"/>
      <c r="FT1535" s="28"/>
      <c r="FU1535" s="28"/>
      <c r="FZ1535" s="202"/>
      <c r="GB1535" s="28"/>
      <c r="GC1535" s="28"/>
      <c r="GD1535" s="28"/>
      <c r="GI1535" s="202"/>
      <c r="GK1535" s="28"/>
      <c r="GL1535" s="28"/>
      <c r="GM1535" s="28"/>
      <c r="GR1535" s="202"/>
      <c r="GT1535" s="28"/>
      <c r="GU1535" s="28"/>
      <c r="GV1535" s="28"/>
      <c r="HA1535" s="202"/>
      <c r="HC1535" s="28"/>
      <c r="HD1535" s="28"/>
      <c r="HE1535" s="28"/>
      <c r="HJ1535" s="28"/>
      <c r="HK1535" s="28"/>
      <c r="HL1535" s="28"/>
      <c r="HM1535" s="28"/>
      <c r="HN1535" s="28"/>
      <c r="HO1535" s="28"/>
      <c r="HP1535" s="28"/>
      <c r="HQ1535" s="28"/>
      <c r="HR1535" s="28"/>
      <c r="HS1535" s="28"/>
      <c r="HT1535" s="28"/>
      <c r="HU1535" s="28"/>
      <c r="HV1535" s="28"/>
      <c r="HW1535" s="28"/>
      <c r="HX1535" s="28"/>
      <c r="HY1535" s="28"/>
      <c r="HZ1535" s="28"/>
      <c r="IA1535" s="28"/>
      <c r="IB1535" s="28"/>
      <c r="IC1535" s="28"/>
      <c r="ID1535" s="28"/>
      <c r="IE1535" s="28"/>
      <c r="IF1535" s="28"/>
      <c r="IG1535" s="28"/>
      <c r="IH1535" s="28"/>
      <c r="II1535" s="28"/>
      <c r="IJ1535" s="28"/>
      <c r="IK1535" s="28"/>
      <c r="IL1535" s="28"/>
      <c r="IM1535" s="28"/>
      <c r="IN1535" s="28"/>
      <c r="IO1535" s="28"/>
    </row>
    <row r="1536" spans="1:249" s="54" customFormat="1" ht="18">
      <c r="A1536" s="216" t="s">
        <v>3975</v>
      </c>
      <c r="B1536" s="28"/>
      <c r="C1536" s="28"/>
      <c r="D1536" s="28"/>
      <c r="E1536" s="28"/>
      <c r="F1536" s="305">
        <f t="shared" si="33"/>
        <v>1</v>
      </c>
      <c r="G1536" s="28"/>
      <c r="J1536" s="300">
        <v>1</v>
      </c>
      <c r="K1536" s="202"/>
      <c r="M1536" s="28"/>
      <c r="N1536" s="28"/>
      <c r="O1536" s="28"/>
      <c r="T1536" s="202"/>
      <c r="V1536" s="28"/>
      <c r="W1536" s="28"/>
      <c r="X1536" s="28"/>
      <c r="AC1536" s="202"/>
      <c r="AE1536" s="28"/>
      <c r="AF1536" s="28"/>
      <c r="AG1536" s="28"/>
      <c r="AL1536" s="202"/>
      <c r="AN1536" s="28"/>
      <c r="AO1536" s="28"/>
      <c r="AP1536" s="28"/>
      <c r="AU1536" s="202"/>
      <c r="AW1536" s="28"/>
      <c r="AX1536" s="28"/>
      <c r="AY1536" s="28"/>
      <c r="BD1536" s="202"/>
      <c r="BF1536" s="28"/>
      <c r="BG1536" s="28"/>
      <c r="BH1536" s="28"/>
      <c r="BM1536" s="202"/>
      <c r="BO1536" s="28"/>
      <c r="BP1536" s="28"/>
      <c r="BQ1536" s="28"/>
      <c r="BV1536" s="202"/>
      <c r="BX1536" s="28"/>
      <c r="BY1536" s="28"/>
      <c r="BZ1536" s="28"/>
      <c r="CE1536" s="202"/>
      <c r="CG1536" s="28"/>
      <c r="CH1536" s="28"/>
      <c r="CI1536" s="28"/>
      <c r="CN1536" s="202"/>
      <c r="CP1536" s="28"/>
      <c r="CQ1536" s="28"/>
      <c r="CR1536" s="28"/>
      <c r="CW1536" s="202"/>
      <c r="CY1536" s="28"/>
      <c r="CZ1536" s="28"/>
      <c r="DA1536" s="28"/>
      <c r="DF1536" s="202"/>
      <c r="DH1536" s="28"/>
      <c r="DI1536" s="28"/>
      <c r="DJ1536" s="28"/>
      <c r="DO1536" s="202"/>
      <c r="DQ1536" s="28"/>
      <c r="DR1536" s="28"/>
      <c r="DS1536" s="28"/>
      <c r="DX1536" s="202"/>
      <c r="DZ1536" s="28"/>
      <c r="EA1536" s="28"/>
      <c r="EB1536" s="28"/>
      <c r="EG1536" s="202"/>
      <c r="EI1536" s="28"/>
      <c r="EJ1536" s="28"/>
      <c r="EK1536" s="28"/>
      <c r="EP1536" s="202"/>
      <c r="ER1536" s="28"/>
      <c r="ES1536" s="28"/>
      <c r="ET1536" s="28"/>
      <c r="EY1536" s="202"/>
      <c r="FA1536" s="28"/>
      <c r="FB1536" s="28"/>
      <c r="FC1536" s="28"/>
      <c r="FH1536" s="202"/>
      <c r="FJ1536" s="28"/>
      <c r="FK1536" s="28"/>
      <c r="FL1536" s="28"/>
      <c r="FQ1536" s="202"/>
      <c r="FS1536" s="28"/>
      <c r="FT1536" s="28"/>
      <c r="FU1536" s="28"/>
      <c r="FZ1536" s="202"/>
      <c r="GB1536" s="28"/>
      <c r="GC1536" s="28"/>
      <c r="GD1536" s="28"/>
      <c r="GI1536" s="202"/>
      <c r="GK1536" s="28"/>
      <c r="GL1536" s="28"/>
      <c r="GM1536" s="28"/>
      <c r="GR1536" s="202"/>
      <c r="GT1536" s="28"/>
      <c r="GU1536" s="28"/>
      <c r="GV1536" s="28"/>
      <c r="HA1536" s="202"/>
      <c r="HC1536" s="28"/>
      <c r="HD1536" s="28"/>
      <c r="HE1536" s="28"/>
      <c r="HJ1536" s="28"/>
      <c r="HK1536" s="28"/>
      <c r="HL1536" s="28"/>
      <c r="HM1536" s="28"/>
      <c r="HN1536" s="28"/>
      <c r="HO1536" s="28"/>
      <c r="HP1536" s="28"/>
      <c r="HQ1536" s="28"/>
      <c r="HR1536" s="28"/>
      <c r="HS1536" s="28"/>
      <c r="HT1536" s="28"/>
      <c r="HU1536" s="28"/>
      <c r="HV1536" s="28"/>
      <c r="HW1536" s="28"/>
      <c r="HX1536" s="28"/>
      <c r="HY1536" s="28"/>
      <c r="HZ1536" s="28"/>
      <c r="IA1536" s="28"/>
      <c r="IB1536" s="28"/>
      <c r="IC1536" s="28"/>
      <c r="ID1536" s="28"/>
      <c r="IE1536" s="28"/>
      <c r="IF1536" s="28"/>
      <c r="IG1536" s="28"/>
      <c r="IH1536" s="28"/>
      <c r="II1536" s="28"/>
      <c r="IJ1536" s="28"/>
      <c r="IK1536" s="28"/>
      <c r="IL1536" s="28"/>
      <c r="IM1536" s="28"/>
      <c r="IN1536" s="28"/>
      <c r="IO1536" s="28"/>
    </row>
    <row r="1537" spans="1:249" s="54" customFormat="1" ht="18">
      <c r="A1537" s="216" t="s">
        <v>3956</v>
      </c>
      <c r="B1537" s="28"/>
      <c r="C1537" s="28"/>
      <c r="D1537" s="28"/>
      <c r="E1537" s="28"/>
      <c r="F1537" s="305">
        <f t="shared" si="33"/>
        <v>3</v>
      </c>
      <c r="G1537" s="28"/>
      <c r="J1537" s="300">
        <v>3</v>
      </c>
      <c r="K1537" s="202"/>
      <c r="M1537" s="28"/>
      <c r="N1537" s="28"/>
      <c r="O1537" s="28"/>
      <c r="T1537" s="202"/>
      <c r="V1537" s="28"/>
      <c r="W1537" s="28"/>
      <c r="X1537" s="28"/>
      <c r="AC1537" s="202"/>
      <c r="AE1537" s="28"/>
      <c r="AF1537" s="28"/>
      <c r="AG1537" s="28"/>
      <c r="AL1537" s="202"/>
      <c r="AN1537" s="28"/>
      <c r="AO1537" s="28"/>
      <c r="AP1537" s="28"/>
      <c r="AU1537" s="202"/>
      <c r="AW1537" s="28"/>
      <c r="AX1537" s="28"/>
      <c r="AY1537" s="28"/>
      <c r="BD1537" s="202"/>
      <c r="BF1537" s="28"/>
      <c r="BG1537" s="28"/>
      <c r="BH1537" s="28"/>
      <c r="BM1537" s="202"/>
      <c r="BO1537" s="28"/>
      <c r="BP1537" s="28"/>
      <c r="BQ1537" s="28"/>
      <c r="BV1537" s="202"/>
      <c r="BX1537" s="28"/>
      <c r="BY1537" s="28"/>
      <c r="BZ1537" s="28"/>
      <c r="CE1537" s="202"/>
      <c r="CG1537" s="28"/>
      <c r="CH1537" s="28"/>
      <c r="CI1537" s="28"/>
      <c r="CN1537" s="202"/>
      <c r="CP1537" s="28"/>
      <c r="CQ1537" s="28"/>
      <c r="CR1537" s="28"/>
      <c r="CW1537" s="202"/>
      <c r="CY1537" s="28"/>
      <c r="CZ1537" s="28"/>
      <c r="DA1537" s="28"/>
      <c r="DF1537" s="202"/>
      <c r="DH1537" s="28"/>
      <c r="DI1537" s="28"/>
      <c r="DJ1537" s="28"/>
      <c r="DO1537" s="202"/>
      <c r="DQ1537" s="28"/>
      <c r="DR1537" s="28"/>
      <c r="DS1537" s="28"/>
      <c r="DX1537" s="202"/>
      <c r="DZ1537" s="28"/>
      <c r="EA1537" s="28"/>
      <c r="EB1537" s="28"/>
      <c r="EG1537" s="202"/>
      <c r="EI1537" s="28"/>
      <c r="EJ1537" s="28"/>
      <c r="EK1537" s="28"/>
      <c r="EP1537" s="202"/>
      <c r="ER1537" s="28"/>
      <c r="ES1537" s="28"/>
      <c r="ET1537" s="28"/>
      <c r="EY1537" s="202"/>
      <c r="FA1537" s="28"/>
      <c r="FB1537" s="28"/>
      <c r="FC1537" s="28"/>
      <c r="FH1537" s="202"/>
      <c r="FJ1537" s="28"/>
      <c r="FK1537" s="28"/>
      <c r="FL1537" s="28"/>
      <c r="FQ1537" s="202"/>
      <c r="FS1537" s="28"/>
      <c r="FT1537" s="28"/>
      <c r="FU1537" s="28"/>
      <c r="FZ1537" s="202"/>
      <c r="GB1537" s="28"/>
      <c r="GC1537" s="28"/>
      <c r="GD1537" s="28"/>
      <c r="GI1537" s="202"/>
      <c r="GK1537" s="28"/>
      <c r="GL1537" s="28"/>
      <c r="GM1537" s="28"/>
      <c r="GR1537" s="202"/>
      <c r="GT1537" s="28"/>
      <c r="GU1537" s="28"/>
      <c r="GV1537" s="28"/>
      <c r="HA1537" s="202"/>
      <c r="HC1537" s="28"/>
      <c r="HD1537" s="28"/>
      <c r="HE1537" s="28"/>
      <c r="HJ1537" s="28"/>
      <c r="HK1537" s="28"/>
      <c r="HL1537" s="28"/>
      <c r="HM1537" s="28"/>
      <c r="HN1537" s="28"/>
      <c r="HO1537" s="28"/>
      <c r="HP1537" s="28"/>
      <c r="HQ1537" s="28"/>
      <c r="HR1537" s="28"/>
      <c r="HS1537" s="28"/>
      <c r="HT1537" s="28"/>
      <c r="HU1537" s="28"/>
      <c r="HV1537" s="28"/>
      <c r="HW1537" s="28"/>
      <c r="HX1537" s="28"/>
      <c r="HY1537" s="28"/>
      <c r="HZ1537" s="28"/>
      <c r="IA1537" s="28"/>
      <c r="IB1537" s="28"/>
      <c r="IC1537" s="28"/>
      <c r="ID1537" s="28"/>
      <c r="IE1537" s="28"/>
      <c r="IF1537" s="28"/>
      <c r="IG1537" s="28"/>
      <c r="IH1537" s="28"/>
      <c r="II1537" s="28"/>
      <c r="IJ1537" s="28"/>
      <c r="IK1537" s="28"/>
      <c r="IL1537" s="28"/>
      <c r="IM1537" s="28"/>
      <c r="IN1537" s="28"/>
      <c r="IO1537" s="28"/>
    </row>
    <row r="1538" spans="1:249" s="54" customFormat="1" ht="18">
      <c r="A1538" s="216" t="s">
        <v>4540</v>
      </c>
      <c r="B1538" s="28"/>
      <c r="C1538" s="28"/>
      <c r="D1538" s="28"/>
      <c r="E1538" s="28"/>
      <c r="F1538" s="305">
        <f t="shared" si="33"/>
        <v>1</v>
      </c>
      <c r="G1538" s="28"/>
      <c r="H1538" s="300">
        <v>1</v>
      </c>
      <c r="J1538" s="300"/>
      <c r="K1538" s="202"/>
      <c r="M1538" s="28"/>
      <c r="N1538" s="28"/>
      <c r="O1538" s="28"/>
      <c r="T1538" s="202"/>
      <c r="V1538" s="28"/>
      <c r="W1538" s="28"/>
      <c r="X1538" s="28"/>
      <c r="AC1538" s="202"/>
      <c r="AE1538" s="28"/>
      <c r="AF1538" s="28"/>
      <c r="AG1538" s="28"/>
      <c r="AL1538" s="202"/>
      <c r="AN1538" s="28"/>
      <c r="AO1538" s="28"/>
      <c r="AP1538" s="28"/>
      <c r="AU1538" s="202"/>
      <c r="AW1538" s="28"/>
      <c r="AX1538" s="28"/>
      <c r="AY1538" s="28"/>
      <c r="BD1538" s="202"/>
      <c r="BF1538" s="28"/>
      <c r="BG1538" s="28"/>
      <c r="BH1538" s="28"/>
      <c r="BM1538" s="202"/>
      <c r="BO1538" s="28"/>
      <c r="BP1538" s="28"/>
      <c r="BQ1538" s="28"/>
      <c r="BV1538" s="202"/>
      <c r="BX1538" s="28"/>
      <c r="BY1538" s="28"/>
      <c r="BZ1538" s="28"/>
      <c r="CE1538" s="202"/>
      <c r="CG1538" s="28"/>
      <c r="CH1538" s="28"/>
      <c r="CI1538" s="28"/>
      <c r="CN1538" s="202"/>
      <c r="CP1538" s="28"/>
      <c r="CQ1538" s="28"/>
      <c r="CR1538" s="28"/>
      <c r="CW1538" s="202"/>
      <c r="CY1538" s="28"/>
      <c r="CZ1538" s="28"/>
      <c r="DA1538" s="28"/>
      <c r="DF1538" s="202"/>
      <c r="DH1538" s="28"/>
      <c r="DI1538" s="28"/>
      <c r="DJ1538" s="28"/>
      <c r="DO1538" s="202"/>
      <c r="DQ1538" s="28"/>
      <c r="DR1538" s="28"/>
      <c r="DS1538" s="28"/>
      <c r="DX1538" s="202"/>
      <c r="DZ1538" s="28"/>
      <c r="EA1538" s="28"/>
      <c r="EB1538" s="28"/>
      <c r="EG1538" s="202"/>
      <c r="EI1538" s="28"/>
      <c r="EJ1538" s="28"/>
      <c r="EK1538" s="28"/>
      <c r="EP1538" s="202"/>
      <c r="ER1538" s="28"/>
      <c r="ES1538" s="28"/>
      <c r="ET1538" s="28"/>
      <c r="EY1538" s="202"/>
      <c r="FA1538" s="28"/>
      <c r="FB1538" s="28"/>
      <c r="FC1538" s="28"/>
      <c r="FH1538" s="202"/>
      <c r="FJ1538" s="28"/>
      <c r="FK1538" s="28"/>
      <c r="FL1538" s="28"/>
      <c r="FQ1538" s="202"/>
      <c r="FS1538" s="28"/>
      <c r="FT1538" s="28"/>
      <c r="FU1538" s="28"/>
      <c r="FZ1538" s="202"/>
      <c r="GB1538" s="28"/>
      <c r="GC1538" s="28"/>
      <c r="GD1538" s="28"/>
      <c r="GI1538" s="202"/>
      <c r="GK1538" s="28"/>
      <c r="GL1538" s="28"/>
      <c r="GM1538" s="28"/>
      <c r="GR1538" s="202"/>
      <c r="GT1538" s="28"/>
      <c r="GU1538" s="28"/>
      <c r="GV1538" s="28"/>
      <c r="HA1538" s="202"/>
      <c r="HC1538" s="28"/>
      <c r="HD1538" s="28"/>
      <c r="HE1538" s="28"/>
      <c r="HJ1538" s="28"/>
      <c r="HK1538" s="28"/>
      <c r="HL1538" s="28"/>
      <c r="HM1538" s="28"/>
      <c r="HN1538" s="28"/>
      <c r="HO1538" s="28"/>
      <c r="HP1538" s="28"/>
      <c r="HQ1538" s="28"/>
      <c r="HR1538" s="28"/>
      <c r="HS1538" s="28"/>
      <c r="HT1538" s="28"/>
      <c r="HU1538" s="28"/>
      <c r="HV1538" s="28"/>
      <c r="HW1538" s="28"/>
      <c r="HX1538" s="28"/>
      <c r="HY1538" s="28"/>
      <c r="HZ1538" s="28"/>
      <c r="IA1538" s="28"/>
      <c r="IB1538" s="28"/>
      <c r="IC1538" s="28"/>
      <c r="ID1538" s="28"/>
      <c r="IE1538" s="28"/>
      <c r="IF1538" s="28"/>
      <c r="IG1538" s="28"/>
      <c r="IH1538" s="28"/>
      <c r="II1538" s="28"/>
      <c r="IJ1538" s="28"/>
      <c r="IK1538" s="28"/>
      <c r="IL1538" s="28"/>
      <c r="IM1538" s="28"/>
      <c r="IN1538" s="28"/>
      <c r="IO1538" s="28"/>
    </row>
    <row r="1539" spans="1:249" s="54" customFormat="1" ht="18">
      <c r="A1539" s="216" t="s">
        <v>4589</v>
      </c>
      <c r="B1539" s="28"/>
      <c r="C1539" s="28"/>
      <c r="D1539" s="28"/>
      <c r="E1539" s="28"/>
      <c r="F1539" s="305">
        <f t="shared" si="33"/>
        <v>3</v>
      </c>
      <c r="G1539" s="28"/>
      <c r="I1539" s="300">
        <v>3</v>
      </c>
      <c r="J1539" s="300"/>
      <c r="K1539" s="202"/>
      <c r="M1539" s="28"/>
      <c r="N1539" s="28"/>
      <c r="O1539" s="28"/>
      <c r="T1539" s="202"/>
      <c r="V1539" s="28"/>
      <c r="W1539" s="28"/>
      <c r="X1539" s="28"/>
      <c r="AC1539" s="202"/>
      <c r="AE1539" s="28"/>
      <c r="AF1539" s="28"/>
      <c r="AG1539" s="28"/>
      <c r="AL1539" s="202"/>
      <c r="AN1539" s="28"/>
      <c r="AO1539" s="28"/>
      <c r="AP1539" s="28"/>
      <c r="AU1539" s="202"/>
      <c r="AW1539" s="28"/>
      <c r="AX1539" s="28"/>
      <c r="AY1539" s="28"/>
      <c r="BD1539" s="202"/>
      <c r="BF1539" s="28"/>
      <c r="BG1539" s="28"/>
      <c r="BH1539" s="28"/>
      <c r="BM1539" s="202"/>
      <c r="BO1539" s="28"/>
      <c r="BP1539" s="28"/>
      <c r="BQ1539" s="28"/>
      <c r="BV1539" s="202"/>
      <c r="BX1539" s="28"/>
      <c r="BY1539" s="28"/>
      <c r="BZ1539" s="28"/>
      <c r="CE1539" s="202"/>
      <c r="CG1539" s="28"/>
      <c r="CH1539" s="28"/>
      <c r="CI1539" s="28"/>
      <c r="CN1539" s="202"/>
      <c r="CP1539" s="28"/>
      <c r="CQ1539" s="28"/>
      <c r="CR1539" s="28"/>
      <c r="CW1539" s="202"/>
      <c r="CY1539" s="28"/>
      <c r="CZ1539" s="28"/>
      <c r="DA1539" s="28"/>
      <c r="DF1539" s="202"/>
      <c r="DH1539" s="28"/>
      <c r="DI1539" s="28"/>
      <c r="DJ1539" s="28"/>
      <c r="DO1539" s="202"/>
      <c r="DQ1539" s="28"/>
      <c r="DR1539" s="28"/>
      <c r="DS1539" s="28"/>
      <c r="DX1539" s="202"/>
      <c r="DZ1539" s="28"/>
      <c r="EA1539" s="28"/>
      <c r="EB1539" s="28"/>
      <c r="EG1539" s="202"/>
      <c r="EI1539" s="28"/>
      <c r="EJ1539" s="28"/>
      <c r="EK1539" s="28"/>
      <c r="EP1539" s="202"/>
      <c r="ER1539" s="28"/>
      <c r="ES1539" s="28"/>
      <c r="ET1539" s="28"/>
      <c r="EY1539" s="202"/>
      <c r="FA1539" s="28"/>
      <c r="FB1539" s="28"/>
      <c r="FC1539" s="28"/>
      <c r="FH1539" s="202"/>
      <c r="FJ1539" s="28"/>
      <c r="FK1539" s="28"/>
      <c r="FL1539" s="28"/>
      <c r="FQ1539" s="202"/>
      <c r="FS1539" s="28"/>
      <c r="FT1539" s="28"/>
      <c r="FU1539" s="28"/>
      <c r="FZ1539" s="202"/>
      <c r="GB1539" s="28"/>
      <c r="GC1539" s="28"/>
      <c r="GD1539" s="28"/>
      <c r="GI1539" s="202"/>
      <c r="GK1539" s="28"/>
      <c r="GL1539" s="28"/>
      <c r="GM1539" s="28"/>
      <c r="GR1539" s="202"/>
      <c r="GT1539" s="28"/>
      <c r="GU1539" s="28"/>
      <c r="GV1539" s="28"/>
      <c r="HA1539" s="202"/>
      <c r="HC1539" s="28"/>
      <c r="HD1539" s="28"/>
      <c r="HE1539" s="28"/>
      <c r="HJ1539" s="28"/>
      <c r="HK1539" s="28"/>
      <c r="HL1539" s="28"/>
      <c r="HM1539" s="28"/>
      <c r="HN1539" s="28"/>
      <c r="HO1539" s="28"/>
      <c r="HP1539" s="28"/>
      <c r="HQ1539" s="28"/>
      <c r="HR1539" s="28"/>
      <c r="HS1539" s="28"/>
      <c r="HT1539" s="28"/>
      <c r="HU1539" s="28"/>
      <c r="HV1539" s="28"/>
      <c r="HW1539" s="28"/>
      <c r="HX1539" s="28"/>
      <c r="HY1539" s="28"/>
      <c r="HZ1539" s="28"/>
      <c r="IA1539" s="28"/>
      <c r="IB1539" s="28"/>
      <c r="IC1539" s="28"/>
      <c r="ID1539" s="28"/>
      <c r="IE1539" s="28"/>
      <c r="IF1539" s="28"/>
      <c r="IG1539" s="28"/>
      <c r="IH1539" s="28"/>
      <c r="II1539" s="28"/>
      <c r="IJ1539" s="28"/>
      <c r="IK1539" s="28"/>
      <c r="IL1539" s="28"/>
      <c r="IM1539" s="28"/>
      <c r="IN1539" s="28"/>
      <c r="IO1539" s="28"/>
    </row>
    <row r="1540" spans="1:249" s="54" customFormat="1" ht="18">
      <c r="A1540" s="216" t="s">
        <v>4541</v>
      </c>
      <c r="B1540" s="28"/>
      <c r="C1540" s="28"/>
      <c r="D1540" s="28"/>
      <c r="E1540" s="28"/>
      <c r="F1540" s="305">
        <f t="shared" si="33"/>
        <v>2</v>
      </c>
      <c r="G1540" s="28"/>
      <c r="H1540" s="300">
        <v>2</v>
      </c>
      <c r="J1540" s="300"/>
      <c r="K1540" s="202"/>
      <c r="M1540" s="28"/>
      <c r="N1540" s="28"/>
      <c r="O1540" s="28"/>
      <c r="T1540" s="202"/>
      <c r="V1540" s="28"/>
      <c r="W1540" s="28"/>
      <c r="X1540" s="28"/>
      <c r="AC1540" s="202"/>
      <c r="AE1540" s="28"/>
      <c r="AF1540" s="28"/>
      <c r="AG1540" s="28"/>
      <c r="AL1540" s="202"/>
      <c r="AN1540" s="28"/>
      <c r="AO1540" s="28"/>
      <c r="AP1540" s="28"/>
      <c r="AU1540" s="202"/>
      <c r="AW1540" s="28"/>
      <c r="AX1540" s="28"/>
      <c r="AY1540" s="28"/>
      <c r="BD1540" s="202"/>
      <c r="BF1540" s="28"/>
      <c r="BG1540" s="28"/>
      <c r="BH1540" s="28"/>
      <c r="BM1540" s="202"/>
      <c r="BO1540" s="28"/>
      <c r="BP1540" s="28"/>
      <c r="BQ1540" s="28"/>
      <c r="BV1540" s="202"/>
      <c r="BX1540" s="28"/>
      <c r="BY1540" s="28"/>
      <c r="BZ1540" s="28"/>
      <c r="CE1540" s="202"/>
      <c r="CG1540" s="28"/>
      <c r="CH1540" s="28"/>
      <c r="CI1540" s="28"/>
      <c r="CN1540" s="202"/>
      <c r="CP1540" s="28"/>
      <c r="CQ1540" s="28"/>
      <c r="CR1540" s="28"/>
      <c r="CW1540" s="202"/>
      <c r="CY1540" s="28"/>
      <c r="CZ1540" s="28"/>
      <c r="DA1540" s="28"/>
      <c r="DF1540" s="202"/>
      <c r="DH1540" s="28"/>
      <c r="DI1540" s="28"/>
      <c r="DJ1540" s="28"/>
      <c r="DO1540" s="202"/>
      <c r="DQ1540" s="28"/>
      <c r="DR1540" s="28"/>
      <c r="DS1540" s="28"/>
      <c r="DX1540" s="202"/>
      <c r="DZ1540" s="28"/>
      <c r="EA1540" s="28"/>
      <c r="EB1540" s="28"/>
      <c r="EG1540" s="202"/>
      <c r="EI1540" s="28"/>
      <c r="EJ1540" s="28"/>
      <c r="EK1540" s="28"/>
      <c r="EP1540" s="202"/>
      <c r="ER1540" s="28"/>
      <c r="ES1540" s="28"/>
      <c r="ET1540" s="28"/>
      <c r="EY1540" s="202"/>
      <c r="FA1540" s="28"/>
      <c r="FB1540" s="28"/>
      <c r="FC1540" s="28"/>
      <c r="FH1540" s="202"/>
      <c r="FJ1540" s="28"/>
      <c r="FK1540" s="28"/>
      <c r="FL1540" s="28"/>
      <c r="FQ1540" s="202"/>
      <c r="FS1540" s="28"/>
      <c r="FT1540" s="28"/>
      <c r="FU1540" s="28"/>
      <c r="FZ1540" s="202"/>
      <c r="GB1540" s="28"/>
      <c r="GC1540" s="28"/>
      <c r="GD1540" s="28"/>
      <c r="GI1540" s="202"/>
      <c r="GK1540" s="28"/>
      <c r="GL1540" s="28"/>
      <c r="GM1540" s="28"/>
      <c r="GR1540" s="202"/>
      <c r="GT1540" s="28"/>
      <c r="GU1540" s="28"/>
      <c r="GV1540" s="28"/>
      <c r="HA1540" s="202"/>
      <c r="HC1540" s="28"/>
      <c r="HD1540" s="28"/>
      <c r="HE1540" s="28"/>
      <c r="HJ1540" s="28"/>
      <c r="HK1540" s="28"/>
      <c r="HL1540" s="28"/>
      <c r="HM1540" s="28"/>
      <c r="HN1540" s="28"/>
      <c r="HO1540" s="28"/>
      <c r="HP1540" s="28"/>
      <c r="HQ1540" s="28"/>
      <c r="HR1540" s="28"/>
      <c r="HS1540" s="28"/>
      <c r="HT1540" s="28"/>
      <c r="HU1540" s="28"/>
      <c r="HV1540" s="28"/>
      <c r="HW1540" s="28"/>
      <c r="HX1540" s="28"/>
      <c r="HY1540" s="28"/>
      <c r="HZ1540" s="28"/>
      <c r="IA1540" s="28"/>
      <c r="IB1540" s="28"/>
      <c r="IC1540" s="28"/>
      <c r="ID1540" s="28"/>
      <c r="IE1540" s="28"/>
      <c r="IF1540" s="28"/>
      <c r="IG1540" s="28"/>
      <c r="IH1540" s="28"/>
      <c r="II1540" s="28"/>
      <c r="IJ1540" s="28"/>
      <c r="IK1540" s="28"/>
      <c r="IL1540" s="28"/>
      <c r="IM1540" s="28"/>
      <c r="IN1540" s="28"/>
      <c r="IO1540" s="28"/>
    </row>
    <row r="1541" spans="1:249" s="54" customFormat="1" ht="18">
      <c r="A1541" s="216" t="s">
        <v>4133</v>
      </c>
      <c r="B1541" s="28"/>
      <c r="C1541" s="28"/>
      <c r="D1541" s="28"/>
      <c r="E1541" s="28"/>
      <c r="F1541" s="305">
        <f t="shared" si="33"/>
        <v>15</v>
      </c>
      <c r="G1541" s="28"/>
      <c r="H1541" s="300">
        <v>15</v>
      </c>
      <c r="J1541" s="300"/>
      <c r="K1541" s="202"/>
      <c r="M1541" s="28"/>
      <c r="N1541" s="28"/>
      <c r="O1541" s="28"/>
      <c r="T1541" s="202"/>
      <c r="V1541" s="28"/>
      <c r="W1541" s="28"/>
      <c r="X1541" s="28"/>
      <c r="AC1541" s="202"/>
      <c r="AE1541" s="28"/>
      <c r="AF1541" s="28"/>
      <c r="AG1541" s="28"/>
      <c r="AL1541" s="202"/>
      <c r="AN1541" s="28"/>
      <c r="AO1541" s="28"/>
      <c r="AP1541" s="28"/>
      <c r="AU1541" s="202"/>
      <c r="AW1541" s="28"/>
      <c r="AX1541" s="28"/>
      <c r="AY1541" s="28"/>
      <c r="BD1541" s="202"/>
      <c r="BF1541" s="28"/>
      <c r="BG1541" s="28"/>
      <c r="BH1541" s="28"/>
      <c r="BM1541" s="202"/>
      <c r="BO1541" s="28"/>
      <c r="BP1541" s="28"/>
      <c r="BQ1541" s="28"/>
      <c r="BV1541" s="202"/>
      <c r="BX1541" s="28"/>
      <c r="BY1541" s="28"/>
      <c r="BZ1541" s="28"/>
      <c r="CE1541" s="202"/>
      <c r="CG1541" s="28"/>
      <c r="CH1541" s="28"/>
      <c r="CI1541" s="28"/>
      <c r="CN1541" s="202"/>
      <c r="CP1541" s="28"/>
      <c r="CQ1541" s="28"/>
      <c r="CR1541" s="28"/>
      <c r="CW1541" s="202"/>
      <c r="CY1541" s="28"/>
      <c r="CZ1541" s="28"/>
      <c r="DA1541" s="28"/>
      <c r="DF1541" s="202"/>
      <c r="DH1541" s="28"/>
      <c r="DI1541" s="28"/>
      <c r="DJ1541" s="28"/>
      <c r="DO1541" s="202"/>
      <c r="DQ1541" s="28"/>
      <c r="DR1541" s="28"/>
      <c r="DS1541" s="28"/>
      <c r="DX1541" s="202"/>
      <c r="DZ1541" s="28"/>
      <c r="EA1541" s="28"/>
      <c r="EB1541" s="28"/>
      <c r="EG1541" s="202"/>
      <c r="EI1541" s="28"/>
      <c r="EJ1541" s="28"/>
      <c r="EK1541" s="28"/>
      <c r="EP1541" s="202"/>
      <c r="ER1541" s="28"/>
      <c r="ES1541" s="28"/>
      <c r="ET1541" s="28"/>
      <c r="EY1541" s="202"/>
      <c r="FA1541" s="28"/>
      <c r="FB1541" s="28"/>
      <c r="FC1541" s="28"/>
      <c r="FH1541" s="202"/>
      <c r="FJ1541" s="28"/>
      <c r="FK1541" s="28"/>
      <c r="FL1541" s="28"/>
      <c r="FQ1541" s="202"/>
      <c r="FS1541" s="28"/>
      <c r="FT1541" s="28"/>
      <c r="FU1541" s="28"/>
      <c r="FZ1541" s="202"/>
      <c r="GB1541" s="28"/>
      <c r="GC1541" s="28"/>
      <c r="GD1541" s="28"/>
      <c r="GI1541" s="202"/>
      <c r="GK1541" s="28"/>
      <c r="GL1541" s="28"/>
      <c r="GM1541" s="28"/>
      <c r="GR1541" s="202"/>
      <c r="GT1541" s="28"/>
      <c r="GU1541" s="28"/>
      <c r="GV1541" s="28"/>
      <c r="HA1541" s="202"/>
      <c r="HC1541" s="28"/>
      <c r="HD1541" s="28"/>
      <c r="HE1541" s="28"/>
      <c r="HJ1541" s="28"/>
      <c r="HK1541" s="28"/>
      <c r="HL1541" s="28"/>
      <c r="HM1541" s="28"/>
      <c r="HN1541" s="28"/>
      <c r="HO1541" s="28"/>
      <c r="HP1541" s="28"/>
      <c r="HQ1541" s="28"/>
      <c r="HR1541" s="28"/>
      <c r="HS1541" s="28"/>
      <c r="HT1541" s="28"/>
      <c r="HU1541" s="28"/>
      <c r="HV1541" s="28"/>
      <c r="HW1541" s="28"/>
      <c r="HX1541" s="28"/>
      <c r="HY1541" s="28"/>
      <c r="HZ1541" s="28"/>
      <c r="IA1541" s="28"/>
      <c r="IB1541" s="28"/>
      <c r="IC1541" s="28"/>
      <c r="ID1541" s="28"/>
      <c r="IE1541" s="28"/>
      <c r="IF1541" s="28"/>
      <c r="IG1541" s="28"/>
      <c r="IH1541" s="28"/>
      <c r="II1541" s="28"/>
      <c r="IJ1541" s="28"/>
      <c r="IK1541" s="28"/>
      <c r="IL1541" s="28"/>
      <c r="IM1541" s="28"/>
      <c r="IN1541" s="28"/>
      <c r="IO1541" s="28"/>
    </row>
    <row r="1542" spans="1:249" s="54" customFormat="1" ht="18">
      <c r="A1542" s="216" t="s">
        <v>3518</v>
      </c>
      <c r="B1542" s="28"/>
      <c r="C1542" s="28"/>
      <c r="D1542" s="28"/>
      <c r="E1542" s="28"/>
      <c r="F1542" s="305">
        <f t="shared" si="33"/>
        <v>35</v>
      </c>
      <c r="G1542" s="28"/>
      <c r="J1542" s="300">
        <v>35</v>
      </c>
      <c r="K1542" s="202"/>
      <c r="M1542" s="28"/>
      <c r="N1542" s="28"/>
      <c r="O1542" s="28"/>
      <c r="T1542" s="202"/>
      <c r="V1542" s="28"/>
      <c r="W1542" s="28"/>
      <c r="X1542" s="28"/>
      <c r="AC1542" s="202"/>
      <c r="AE1542" s="28"/>
      <c r="AF1542" s="28"/>
      <c r="AG1542" s="28"/>
      <c r="AL1542" s="202"/>
      <c r="AN1542" s="28"/>
      <c r="AO1542" s="28"/>
      <c r="AP1542" s="28"/>
      <c r="AU1542" s="202"/>
      <c r="AW1542" s="28"/>
      <c r="AX1542" s="28"/>
      <c r="AY1542" s="28"/>
      <c r="BD1542" s="202"/>
      <c r="BF1542" s="28"/>
      <c r="BG1542" s="28"/>
      <c r="BH1542" s="28"/>
      <c r="BM1542" s="202"/>
      <c r="BO1542" s="28"/>
      <c r="BP1542" s="28"/>
      <c r="BQ1542" s="28"/>
      <c r="BV1542" s="202"/>
      <c r="BX1542" s="28"/>
      <c r="BY1542" s="28"/>
      <c r="BZ1542" s="28"/>
      <c r="CE1542" s="202"/>
      <c r="CG1542" s="28"/>
      <c r="CH1542" s="28"/>
      <c r="CI1542" s="28"/>
      <c r="CN1542" s="202"/>
      <c r="CP1542" s="28"/>
      <c r="CQ1542" s="28"/>
      <c r="CR1542" s="28"/>
      <c r="CW1542" s="202"/>
      <c r="CY1542" s="28"/>
      <c r="CZ1542" s="28"/>
      <c r="DA1542" s="28"/>
      <c r="DF1542" s="202"/>
      <c r="DH1542" s="28"/>
      <c r="DI1542" s="28"/>
      <c r="DJ1542" s="28"/>
      <c r="DO1542" s="202"/>
      <c r="DQ1542" s="28"/>
      <c r="DR1542" s="28"/>
      <c r="DS1542" s="28"/>
      <c r="DX1542" s="202"/>
      <c r="DZ1542" s="28"/>
      <c r="EA1542" s="28"/>
      <c r="EB1542" s="28"/>
      <c r="EG1542" s="202"/>
      <c r="EI1542" s="28"/>
      <c r="EJ1542" s="28"/>
      <c r="EK1542" s="28"/>
      <c r="EP1542" s="202"/>
      <c r="ER1542" s="28"/>
      <c r="ES1542" s="28"/>
      <c r="ET1542" s="28"/>
      <c r="EY1542" s="202"/>
      <c r="FA1542" s="28"/>
      <c r="FB1542" s="28"/>
      <c r="FC1542" s="28"/>
      <c r="FH1542" s="202"/>
      <c r="FJ1542" s="28"/>
      <c r="FK1542" s="28"/>
      <c r="FL1542" s="28"/>
      <c r="FQ1542" s="202"/>
      <c r="FS1542" s="28"/>
      <c r="FT1542" s="28"/>
      <c r="FU1542" s="28"/>
      <c r="FZ1542" s="202"/>
      <c r="GB1542" s="28"/>
      <c r="GC1542" s="28"/>
      <c r="GD1542" s="28"/>
      <c r="GI1542" s="202"/>
      <c r="GK1542" s="28"/>
      <c r="GL1542" s="28"/>
      <c r="GM1542" s="28"/>
      <c r="GR1542" s="202"/>
      <c r="GT1542" s="28"/>
      <c r="GU1542" s="28"/>
      <c r="GV1542" s="28"/>
      <c r="HA1542" s="202"/>
      <c r="HC1542" s="28"/>
      <c r="HD1542" s="28"/>
      <c r="HE1542" s="28"/>
      <c r="HJ1542" s="28"/>
      <c r="HK1542" s="28"/>
      <c r="HL1542" s="28"/>
      <c r="HM1542" s="28"/>
      <c r="HN1542" s="28"/>
      <c r="HO1542" s="28"/>
      <c r="HP1542" s="28"/>
      <c r="HQ1542" s="28"/>
      <c r="HR1542" s="28"/>
      <c r="HS1542" s="28"/>
      <c r="HT1542" s="28"/>
      <c r="HU1542" s="28"/>
      <c r="HV1542" s="28"/>
      <c r="HW1542" s="28"/>
      <c r="HX1542" s="28"/>
      <c r="HY1542" s="28"/>
      <c r="HZ1542" s="28"/>
      <c r="IA1542" s="28"/>
      <c r="IB1542" s="28"/>
      <c r="IC1542" s="28"/>
      <c r="ID1542" s="28"/>
      <c r="IE1542" s="28"/>
      <c r="IF1542" s="28"/>
      <c r="IG1542" s="28"/>
      <c r="IH1542" s="28"/>
      <c r="II1542" s="28"/>
      <c r="IJ1542" s="28"/>
      <c r="IK1542" s="28"/>
      <c r="IL1542" s="28"/>
      <c r="IM1542" s="28"/>
      <c r="IN1542" s="28"/>
      <c r="IO1542" s="28"/>
    </row>
    <row r="1543" spans="1:249" s="54" customFormat="1" ht="18">
      <c r="A1543" s="216" t="s">
        <v>3986</v>
      </c>
      <c r="B1543" s="28"/>
      <c r="C1543" s="28"/>
      <c r="D1543" s="28"/>
      <c r="E1543" s="28"/>
      <c r="F1543" s="305">
        <f t="shared" si="33"/>
        <v>1</v>
      </c>
      <c r="G1543" s="28"/>
      <c r="K1543" s="202">
        <v>1</v>
      </c>
      <c r="M1543" s="28"/>
      <c r="N1543" s="28"/>
      <c r="O1543" s="28"/>
      <c r="T1543" s="202"/>
      <c r="V1543" s="28"/>
      <c r="W1543" s="28"/>
      <c r="X1543" s="28"/>
      <c r="AC1543" s="202"/>
      <c r="AE1543" s="28"/>
      <c r="AF1543" s="28"/>
      <c r="AG1543" s="28"/>
      <c r="AL1543" s="202"/>
      <c r="AN1543" s="28"/>
      <c r="AO1543" s="28"/>
      <c r="AP1543" s="28"/>
      <c r="AU1543" s="202"/>
      <c r="AW1543" s="28"/>
      <c r="AX1543" s="28"/>
      <c r="AY1543" s="28"/>
      <c r="BD1543" s="202"/>
      <c r="BF1543" s="28"/>
      <c r="BG1543" s="28"/>
      <c r="BH1543" s="28"/>
      <c r="BM1543" s="202"/>
      <c r="BO1543" s="28"/>
      <c r="BP1543" s="28"/>
      <c r="BQ1543" s="28"/>
      <c r="BV1543" s="202"/>
      <c r="BX1543" s="28"/>
      <c r="BY1543" s="28"/>
      <c r="BZ1543" s="28"/>
      <c r="CE1543" s="202"/>
      <c r="CG1543" s="28"/>
      <c r="CH1543" s="28"/>
      <c r="CI1543" s="28"/>
      <c r="CN1543" s="202"/>
      <c r="CP1543" s="28"/>
      <c r="CQ1543" s="28"/>
      <c r="CR1543" s="28"/>
      <c r="CW1543" s="202"/>
      <c r="CY1543" s="28"/>
      <c r="CZ1543" s="28"/>
      <c r="DA1543" s="28"/>
      <c r="DF1543" s="202"/>
      <c r="DH1543" s="28"/>
      <c r="DI1543" s="28"/>
      <c r="DJ1543" s="28"/>
      <c r="DO1543" s="202"/>
      <c r="DQ1543" s="28"/>
      <c r="DR1543" s="28"/>
      <c r="DS1543" s="28"/>
      <c r="DX1543" s="202"/>
      <c r="DZ1543" s="28"/>
      <c r="EA1543" s="28"/>
      <c r="EB1543" s="28"/>
      <c r="EG1543" s="202"/>
      <c r="EI1543" s="28"/>
      <c r="EJ1543" s="28"/>
      <c r="EK1543" s="28"/>
      <c r="EP1543" s="202"/>
      <c r="ER1543" s="28"/>
      <c r="ES1543" s="28"/>
      <c r="ET1543" s="28"/>
      <c r="EY1543" s="202"/>
      <c r="FA1543" s="28"/>
      <c r="FB1543" s="28"/>
      <c r="FC1543" s="28"/>
      <c r="FH1543" s="202"/>
      <c r="FJ1543" s="28"/>
      <c r="FK1543" s="28"/>
      <c r="FL1543" s="28"/>
      <c r="FQ1543" s="202"/>
      <c r="FS1543" s="28"/>
      <c r="FT1543" s="28"/>
      <c r="FU1543" s="28"/>
      <c r="FZ1543" s="202"/>
      <c r="GB1543" s="28"/>
      <c r="GC1543" s="28"/>
      <c r="GD1543" s="28"/>
      <c r="GI1543" s="202"/>
      <c r="GK1543" s="28"/>
      <c r="GL1543" s="28"/>
      <c r="GM1543" s="28"/>
      <c r="GR1543" s="202"/>
      <c r="GT1543" s="28"/>
      <c r="GU1543" s="28"/>
      <c r="GV1543" s="28"/>
      <c r="HA1543" s="202"/>
      <c r="HC1543" s="28"/>
      <c r="HD1543" s="28"/>
      <c r="HE1543" s="28"/>
      <c r="HJ1543" s="28"/>
      <c r="HK1543" s="28"/>
      <c r="HL1543" s="28"/>
      <c r="HM1543" s="28"/>
      <c r="HN1543" s="28"/>
      <c r="HO1543" s="28"/>
      <c r="HP1543" s="28"/>
      <c r="HQ1543" s="28"/>
      <c r="HR1543" s="28"/>
      <c r="HS1543" s="28"/>
      <c r="HT1543" s="28"/>
      <c r="HU1543" s="28"/>
      <c r="HV1543" s="28"/>
      <c r="HW1543" s="28"/>
      <c r="HX1543" s="28"/>
      <c r="HY1543" s="28"/>
      <c r="HZ1543" s="28"/>
      <c r="IA1543" s="28"/>
      <c r="IB1543" s="28"/>
      <c r="IC1543" s="28"/>
      <c r="ID1543" s="28"/>
      <c r="IE1543" s="28"/>
      <c r="IF1543" s="28"/>
      <c r="IG1543" s="28"/>
      <c r="IH1543" s="28"/>
      <c r="II1543" s="28"/>
      <c r="IJ1543" s="28"/>
      <c r="IK1543" s="28"/>
      <c r="IL1543" s="28"/>
      <c r="IM1543" s="28"/>
      <c r="IN1543" s="28"/>
      <c r="IO1543" s="28"/>
    </row>
    <row r="1544" spans="1:249" s="54" customFormat="1" ht="18">
      <c r="A1544" s="216" t="s">
        <v>4490</v>
      </c>
      <c r="B1544" s="28"/>
      <c r="C1544" s="28"/>
      <c r="D1544" s="28"/>
      <c r="E1544" s="28"/>
      <c r="F1544" s="305">
        <f t="shared" si="33"/>
        <v>9</v>
      </c>
      <c r="G1544" s="28"/>
      <c r="J1544" s="300">
        <v>9</v>
      </c>
      <c r="K1544" s="202"/>
      <c r="M1544" s="28"/>
      <c r="N1544" s="28"/>
      <c r="O1544" s="28"/>
      <c r="T1544" s="202"/>
      <c r="V1544" s="28"/>
      <c r="W1544" s="28"/>
      <c r="X1544" s="28"/>
      <c r="AC1544" s="202"/>
      <c r="AE1544" s="28"/>
      <c r="AF1544" s="28"/>
      <c r="AG1544" s="28"/>
      <c r="AL1544" s="202"/>
      <c r="AN1544" s="28"/>
      <c r="AO1544" s="28"/>
      <c r="AP1544" s="28"/>
      <c r="AU1544" s="202"/>
      <c r="AW1544" s="28"/>
      <c r="AX1544" s="28"/>
      <c r="AY1544" s="28"/>
      <c r="BD1544" s="202"/>
      <c r="BF1544" s="28"/>
      <c r="BG1544" s="28"/>
      <c r="BH1544" s="28"/>
      <c r="BM1544" s="202"/>
      <c r="BO1544" s="28"/>
      <c r="BP1544" s="28"/>
      <c r="BQ1544" s="28"/>
      <c r="BV1544" s="202"/>
      <c r="BX1544" s="28"/>
      <c r="BY1544" s="28"/>
      <c r="BZ1544" s="28"/>
      <c r="CE1544" s="202"/>
      <c r="CG1544" s="28"/>
      <c r="CH1544" s="28"/>
      <c r="CI1544" s="28"/>
      <c r="CN1544" s="202"/>
      <c r="CP1544" s="28"/>
      <c r="CQ1544" s="28"/>
      <c r="CR1544" s="28"/>
      <c r="CW1544" s="202"/>
      <c r="CY1544" s="28"/>
      <c r="CZ1544" s="28"/>
      <c r="DA1544" s="28"/>
      <c r="DF1544" s="202"/>
      <c r="DH1544" s="28"/>
      <c r="DI1544" s="28"/>
      <c r="DJ1544" s="28"/>
      <c r="DO1544" s="202"/>
      <c r="DQ1544" s="28"/>
      <c r="DR1544" s="28"/>
      <c r="DS1544" s="28"/>
      <c r="DX1544" s="202"/>
      <c r="DZ1544" s="28"/>
      <c r="EA1544" s="28"/>
      <c r="EB1544" s="28"/>
      <c r="EG1544" s="202"/>
      <c r="EI1544" s="28"/>
      <c r="EJ1544" s="28"/>
      <c r="EK1544" s="28"/>
      <c r="EP1544" s="202"/>
      <c r="ER1544" s="28"/>
      <c r="ES1544" s="28"/>
      <c r="ET1544" s="28"/>
      <c r="EY1544" s="202"/>
      <c r="FA1544" s="28"/>
      <c r="FB1544" s="28"/>
      <c r="FC1544" s="28"/>
      <c r="FH1544" s="202"/>
      <c r="FJ1544" s="28"/>
      <c r="FK1544" s="28"/>
      <c r="FL1544" s="28"/>
      <c r="FQ1544" s="202"/>
      <c r="FS1544" s="28"/>
      <c r="FT1544" s="28"/>
      <c r="FU1544" s="28"/>
      <c r="FZ1544" s="202"/>
      <c r="GB1544" s="28"/>
      <c r="GC1544" s="28"/>
      <c r="GD1544" s="28"/>
      <c r="GI1544" s="202"/>
      <c r="GK1544" s="28"/>
      <c r="GL1544" s="28"/>
      <c r="GM1544" s="28"/>
      <c r="GR1544" s="202"/>
      <c r="GT1544" s="28"/>
      <c r="GU1544" s="28"/>
      <c r="GV1544" s="28"/>
      <c r="HA1544" s="202"/>
      <c r="HC1544" s="28"/>
      <c r="HD1544" s="28"/>
      <c r="HE1544" s="28"/>
      <c r="HJ1544" s="28"/>
      <c r="HK1544" s="28"/>
      <c r="HL1544" s="28"/>
      <c r="HM1544" s="28"/>
      <c r="HN1544" s="28"/>
      <c r="HO1544" s="28"/>
      <c r="HP1544" s="28"/>
      <c r="HQ1544" s="28"/>
      <c r="HR1544" s="28"/>
      <c r="HS1544" s="28"/>
      <c r="HT1544" s="28"/>
      <c r="HU1544" s="28"/>
      <c r="HV1544" s="28"/>
      <c r="HW1544" s="28"/>
      <c r="HX1544" s="28"/>
      <c r="HY1544" s="28"/>
      <c r="HZ1544" s="28"/>
      <c r="IA1544" s="28"/>
      <c r="IB1544" s="28"/>
      <c r="IC1544" s="28"/>
      <c r="ID1544" s="28"/>
      <c r="IE1544" s="28"/>
      <c r="IF1544" s="28"/>
      <c r="IG1544" s="28"/>
      <c r="IH1544" s="28"/>
      <c r="II1544" s="28"/>
      <c r="IJ1544" s="28"/>
      <c r="IK1544" s="28"/>
      <c r="IL1544" s="28"/>
      <c r="IM1544" s="28"/>
      <c r="IN1544" s="28"/>
      <c r="IO1544" s="28"/>
    </row>
    <row r="1545" spans="1:249" s="54" customFormat="1" ht="18">
      <c r="A1545" s="216" t="s">
        <v>4079</v>
      </c>
      <c r="B1545" s="28"/>
      <c r="C1545" s="28"/>
      <c r="D1545" s="28"/>
      <c r="E1545" s="28"/>
      <c r="F1545" s="305">
        <f t="shared" si="33"/>
        <v>7</v>
      </c>
      <c r="G1545" s="28"/>
      <c r="J1545" s="300">
        <v>7</v>
      </c>
      <c r="K1545" s="202"/>
      <c r="M1545" s="28"/>
      <c r="N1545" s="28"/>
      <c r="O1545" s="28"/>
      <c r="T1545" s="202"/>
      <c r="V1545" s="28"/>
      <c r="W1545" s="28"/>
      <c r="X1545" s="28"/>
      <c r="AC1545" s="202"/>
      <c r="AE1545" s="28"/>
      <c r="AF1545" s="28"/>
      <c r="AG1545" s="28"/>
      <c r="AL1545" s="202"/>
      <c r="AN1545" s="28"/>
      <c r="AO1545" s="28"/>
      <c r="AP1545" s="28"/>
      <c r="AU1545" s="202"/>
      <c r="AW1545" s="28"/>
      <c r="AX1545" s="28"/>
      <c r="AY1545" s="28"/>
      <c r="BD1545" s="202"/>
      <c r="BF1545" s="28"/>
      <c r="BG1545" s="28"/>
      <c r="BH1545" s="28"/>
      <c r="BM1545" s="202"/>
      <c r="BO1545" s="28"/>
      <c r="BP1545" s="28"/>
      <c r="BQ1545" s="28"/>
      <c r="BV1545" s="202"/>
      <c r="BX1545" s="28"/>
      <c r="BY1545" s="28"/>
      <c r="BZ1545" s="28"/>
      <c r="CE1545" s="202"/>
      <c r="CG1545" s="28"/>
      <c r="CH1545" s="28"/>
      <c r="CI1545" s="28"/>
      <c r="CN1545" s="202"/>
      <c r="CP1545" s="28"/>
      <c r="CQ1545" s="28"/>
      <c r="CR1545" s="28"/>
      <c r="CW1545" s="202"/>
      <c r="CY1545" s="28"/>
      <c r="CZ1545" s="28"/>
      <c r="DA1545" s="28"/>
      <c r="DF1545" s="202"/>
      <c r="DH1545" s="28"/>
      <c r="DI1545" s="28"/>
      <c r="DJ1545" s="28"/>
      <c r="DO1545" s="202"/>
      <c r="DQ1545" s="28"/>
      <c r="DR1545" s="28"/>
      <c r="DS1545" s="28"/>
      <c r="DX1545" s="202"/>
      <c r="DZ1545" s="28"/>
      <c r="EA1545" s="28"/>
      <c r="EB1545" s="28"/>
      <c r="EG1545" s="202"/>
      <c r="EI1545" s="28"/>
      <c r="EJ1545" s="28"/>
      <c r="EK1545" s="28"/>
      <c r="EP1545" s="202"/>
      <c r="ER1545" s="28"/>
      <c r="ES1545" s="28"/>
      <c r="ET1545" s="28"/>
      <c r="EY1545" s="202"/>
      <c r="FA1545" s="28"/>
      <c r="FB1545" s="28"/>
      <c r="FC1545" s="28"/>
      <c r="FH1545" s="202"/>
      <c r="FJ1545" s="28"/>
      <c r="FK1545" s="28"/>
      <c r="FL1545" s="28"/>
      <c r="FQ1545" s="202"/>
      <c r="FS1545" s="28"/>
      <c r="FT1545" s="28"/>
      <c r="FU1545" s="28"/>
      <c r="FZ1545" s="202"/>
      <c r="GB1545" s="28"/>
      <c r="GC1545" s="28"/>
      <c r="GD1545" s="28"/>
      <c r="GI1545" s="202"/>
      <c r="GK1545" s="28"/>
      <c r="GL1545" s="28"/>
      <c r="GM1545" s="28"/>
      <c r="GR1545" s="202"/>
      <c r="GT1545" s="28"/>
      <c r="GU1545" s="28"/>
      <c r="GV1545" s="28"/>
      <c r="HA1545" s="202"/>
      <c r="HC1545" s="28"/>
      <c r="HD1545" s="28"/>
      <c r="HE1545" s="28"/>
      <c r="HJ1545" s="28"/>
      <c r="HK1545" s="28"/>
      <c r="HL1545" s="28"/>
      <c r="HM1545" s="28"/>
      <c r="HN1545" s="28"/>
      <c r="HO1545" s="28"/>
      <c r="HP1545" s="28"/>
      <c r="HQ1545" s="28"/>
      <c r="HR1545" s="28"/>
      <c r="HS1545" s="28"/>
      <c r="HT1545" s="28"/>
      <c r="HU1545" s="28"/>
      <c r="HV1545" s="28"/>
      <c r="HW1545" s="28"/>
      <c r="HX1545" s="28"/>
      <c r="HY1545" s="28"/>
      <c r="HZ1545" s="28"/>
      <c r="IA1545" s="28"/>
      <c r="IB1545" s="28"/>
      <c r="IC1545" s="28"/>
      <c r="ID1545" s="28"/>
      <c r="IE1545" s="28"/>
      <c r="IF1545" s="28"/>
      <c r="IG1545" s="28"/>
      <c r="IH1545" s="28"/>
      <c r="II1545" s="28"/>
      <c r="IJ1545" s="28"/>
      <c r="IK1545" s="28"/>
      <c r="IL1545" s="28"/>
      <c r="IM1545" s="28"/>
      <c r="IN1545" s="28"/>
      <c r="IO1545" s="28"/>
    </row>
    <row r="1546" spans="1:249" s="54" customFormat="1" ht="18">
      <c r="A1546" s="216" t="s">
        <v>4441</v>
      </c>
      <c r="B1546" s="28"/>
      <c r="C1546" s="28"/>
      <c r="D1546" s="28"/>
      <c r="E1546" s="28"/>
      <c r="F1546" s="305">
        <f t="shared" si="33"/>
        <v>5</v>
      </c>
      <c r="G1546" s="28"/>
      <c r="K1546" s="300">
        <v>5</v>
      </c>
      <c r="M1546" s="28"/>
      <c r="N1546" s="28"/>
      <c r="O1546" s="28"/>
      <c r="T1546" s="202"/>
      <c r="V1546" s="28"/>
      <c r="W1546" s="28"/>
      <c r="X1546" s="28"/>
      <c r="AC1546" s="202"/>
      <c r="AE1546" s="28"/>
      <c r="AF1546" s="28"/>
      <c r="AG1546" s="28"/>
      <c r="AL1546" s="202"/>
      <c r="AN1546" s="28"/>
      <c r="AO1546" s="28"/>
      <c r="AP1546" s="28"/>
      <c r="AU1546" s="202"/>
      <c r="AW1546" s="28"/>
      <c r="AX1546" s="28"/>
      <c r="AY1546" s="28"/>
      <c r="BD1546" s="202"/>
      <c r="BF1546" s="28"/>
      <c r="BG1546" s="28"/>
      <c r="BH1546" s="28"/>
      <c r="BM1546" s="202"/>
      <c r="BO1546" s="28"/>
      <c r="BP1546" s="28"/>
      <c r="BQ1546" s="28"/>
      <c r="BV1546" s="202"/>
      <c r="BX1546" s="28"/>
      <c r="BY1546" s="28"/>
      <c r="BZ1546" s="28"/>
      <c r="CE1546" s="202"/>
      <c r="CG1546" s="28"/>
      <c r="CH1546" s="28"/>
      <c r="CI1546" s="28"/>
      <c r="CN1546" s="202"/>
      <c r="CP1546" s="28"/>
      <c r="CQ1546" s="28"/>
      <c r="CR1546" s="28"/>
      <c r="CW1546" s="202"/>
      <c r="CY1546" s="28"/>
      <c r="CZ1546" s="28"/>
      <c r="DA1546" s="28"/>
      <c r="DF1546" s="202"/>
      <c r="DH1546" s="28"/>
      <c r="DI1546" s="28"/>
      <c r="DJ1546" s="28"/>
      <c r="DO1546" s="202"/>
      <c r="DQ1546" s="28"/>
      <c r="DR1546" s="28"/>
      <c r="DS1546" s="28"/>
      <c r="DX1546" s="202"/>
      <c r="DZ1546" s="28"/>
      <c r="EA1546" s="28"/>
      <c r="EB1546" s="28"/>
      <c r="EG1546" s="202"/>
      <c r="EI1546" s="28"/>
      <c r="EJ1546" s="28"/>
      <c r="EK1546" s="28"/>
      <c r="EP1546" s="202"/>
      <c r="ER1546" s="28"/>
      <c r="ES1546" s="28"/>
      <c r="ET1546" s="28"/>
      <c r="EY1546" s="202"/>
      <c r="FA1546" s="28"/>
      <c r="FB1546" s="28"/>
      <c r="FC1546" s="28"/>
      <c r="FH1546" s="202"/>
      <c r="FJ1546" s="28"/>
      <c r="FK1546" s="28"/>
      <c r="FL1546" s="28"/>
      <c r="FQ1546" s="202"/>
      <c r="FS1546" s="28"/>
      <c r="FT1546" s="28"/>
      <c r="FU1546" s="28"/>
      <c r="FZ1546" s="202"/>
      <c r="GB1546" s="28"/>
      <c r="GC1546" s="28"/>
      <c r="GD1546" s="28"/>
      <c r="GI1546" s="202"/>
      <c r="GK1546" s="28"/>
      <c r="GL1546" s="28"/>
      <c r="GM1546" s="28"/>
      <c r="GR1546" s="202"/>
      <c r="GT1546" s="28"/>
      <c r="GU1546" s="28"/>
      <c r="GV1546" s="28"/>
      <c r="HA1546" s="202"/>
      <c r="HC1546" s="28"/>
      <c r="HD1546" s="28"/>
      <c r="HE1546" s="28"/>
      <c r="HJ1546" s="28"/>
      <c r="HK1546" s="28"/>
      <c r="HL1546" s="28"/>
      <c r="HM1546" s="28"/>
      <c r="HN1546" s="28"/>
      <c r="HO1546" s="28"/>
      <c r="HP1546" s="28"/>
      <c r="HQ1546" s="28"/>
      <c r="HR1546" s="28"/>
      <c r="HS1546" s="28"/>
      <c r="HT1546" s="28"/>
      <c r="HU1546" s="28"/>
      <c r="HV1546" s="28"/>
      <c r="HW1546" s="28"/>
      <c r="HX1546" s="28"/>
      <c r="HY1546" s="28"/>
      <c r="HZ1546" s="28"/>
      <c r="IA1546" s="28"/>
      <c r="IB1546" s="28"/>
      <c r="IC1546" s="28"/>
      <c r="ID1546" s="28"/>
      <c r="IE1546" s="28"/>
      <c r="IF1546" s="28"/>
      <c r="IG1546" s="28"/>
      <c r="IH1546" s="28"/>
      <c r="II1546" s="28"/>
      <c r="IJ1546" s="28"/>
      <c r="IK1546" s="28"/>
      <c r="IL1546" s="28"/>
      <c r="IM1546" s="28"/>
      <c r="IN1546" s="28"/>
      <c r="IO1546" s="28"/>
    </row>
    <row r="1547" spans="1:249" s="54" customFormat="1" ht="18">
      <c r="A1547" s="216" t="s">
        <v>4128</v>
      </c>
      <c r="B1547" s="28"/>
      <c r="C1547" s="28"/>
      <c r="D1547" s="28"/>
      <c r="E1547" s="28"/>
      <c r="F1547" s="305">
        <f t="shared" si="33"/>
        <v>7</v>
      </c>
      <c r="G1547" s="28"/>
      <c r="I1547" s="300"/>
      <c r="J1547" s="300">
        <v>7</v>
      </c>
      <c r="K1547" s="202"/>
      <c r="M1547" s="28"/>
      <c r="N1547" s="28"/>
      <c r="O1547" s="28"/>
      <c r="T1547" s="202"/>
      <c r="V1547" s="28"/>
      <c r="W1547" s="28"/>
      <c r="X1547" s="28"/>
      <c r="AC1547" s="202"/>
      <c r="AE1547" s="28"/>
      <c r="AF1547" s="28"/>
      <c r="AG1547" s="28"/>
      <c r="AL1547" s="202"/>
      <c r="AN1547" s="28"/>
      <c r="AO1547" s="28"/>
      <c r="AP1547" s="28"/>
      <c r="AU1547" s="202"/>
      <c r="AW1547" s="28"/>
      <c r="AX1547" s="28"/>
      <c r="AY1547" s="28"/>
      <c r="BD1547" s="202"/>
      <c r="BF1547" s="28"/>
      <c r="BG1547" s="28"/>
      <c r="BH1547" s="28"/>
      <c r="BM1547" s="202"/>
      <c r="BO1547" s="28"/>
      <c r="BP1547" s="28"/>
      <c r="BQ1547" s="28"/>
      <c r="BV1547" s="202"/>
      <c r="BX1547" s="28"/>
      <c r="BY1547" s="28"/>
      <c r="BZ1547" s="28"/>
      <c r="CE1547" s="202"/>
      <c r="CG1547" s="28"/>
      <c r="CH1547" s="28"/>
      <c r="CI1547" s="28"/>
      <c r="CN1547" s="202"/>
      <c r="CP1547" s="28"/>
      <c r="CQ1547" s="28"/>
      <c r="CR1547" s="28"/>
      <c r="CW1547" s="202"/>
      <c r="CY1547" s="28"/>
      <c r="CZ1547" s="28"/>
      <c r="DA1547" s="28"/>
      <c r="DF1547" s="202"/>
      <c r="DH1547" s="28"/>
      <c r="DI1547" s="28"/>
      <c r="DJ1547" s="28"/>
      <c r="DO1547" s="202"/>
      <c r="DQ1547" s="28"/>
      <c r="DR1547" s="28"/>
      <c r="DS1547" s="28"/>
      <c r="DX1547" s="202"/>
      <c r="DZ1547" s="28"/>
      <c r="EA1547" s="28"/>
      <c r="EB1547" s="28"/>
      <c r="EG1547" s="202"/>
      <c r="EI1547" s="28"/>
      <c r="EJ1547" s="28"/>
      <c r="EK1547" s="28"/>
      <c r="EP1547" s="202"/>
      <c r="ER1547" s="28"/>
      <c r="ES1547" s="28"/>
      <c r="ET1547" s="28"/>
      <c r="EY1547" s="202"/>
      <c r="FA1547" s="28"/>
      <c r="FB1547" s="28"/>
      <c r="FC1547" s="28"/>
      <c r="FH1547" s="202"/>
      <c r="FJ1547" s="28"/>
      <c r="FK1547" s="28"/>
      <c r="FL1547" s="28"/>
      <c r="FQ1547" s="202"/>
      <c r="FS1547" s="28"/>
      <c r="FT1547" s="28"/>
      <c r="FU1547" s="28"/>
      <c r="FZ1547" s="202"/>
      <c r="GB1547" s="28"/>
      <c r="GC1547" s="28"/>
      <c r="GD1547" s="28"/>
      <c r="GI1547" s="202"/>
      <c r="GK1547" s="28"/>
      <c r="GL1547" s="28"/>
      <c r="GM1547" s="28"/>
      <c r="GR1547" s="202"/>
      <c r="GT1547" s="28"/>
      <c r="GU1547" s="28"/>
      <c r="GV1547" s="28"/>
      <c r="HA1547" s="202"/>
      <c r="HC1547" s="28"/>
      <c r="HD1547" s="28"/>
      <c r="HE1547" s="28"/>
      <c r="HJ1547" s="28"/>
      <c r="HK1547" s="28"/>
      <c r="HL1547" s="28"/>
      <c r="HM1547" s="28"/>
      <c r="HN1547" s="28"/>
      <c r="HO1547" s="28"/>
      <c r="HP1547" s="28"/>
      <c r="HQ1547" s="28"/>
      <c r="HR1547" s="28"/>
      <c r="HS1547" s="28"/>
      <c r="HT1547" s="28"/>
      <c r="HU1547" s="28"/>
      <c r="HV1547" s="28"/>
      <c r="HW1547" s="28"/>
      <c r="HX1547" s="28"/>
      <c r="HY1547" s="28"/>
      <c r="HZ1547" s="28"/>
      <c r="IA1547" s="28"/>
      <c r="IB1547" s="28"/>
      <c r="IC1547" s="28"/>
      <c r="ID1547" s="28"/>
      <c r="IE1547" s="28"/>
      <c r="IF1547" s="28"/>
      <c r="IG1547" s="28"/>
      <c r="IH1547" s="28"/>
      <c r="II1547" s="28"/>
      <c r="IJ1547" s="28"/>
      <c r="IK1547" s="28"/>
      <c r="IL1547" s="28"/>
      <c r="IM1547" s="28"/>
      <c r="IN1547" s="28"/>
      <c r="IO1547" s="28"/>
    </row>
    <row r="1548" spans="1:249" s="54" customFormat="1" ht="18">
      <c r="A1548" s="216" t="s">
        <v>4561</v>
      </c>
      <c r="B1548" s="28"/>
      <c r="C1548" s="28"/>
      <c r="D1548" s="28"/>
      <c r="E1548" s="28"/>
      <c r="F1548" s="305">
        <f t="shared" si="33"/>
        <v>4</v>
      </c>
      <c r="G1548" s="28"/>
      <c r="J1548" s="300">
        <v>4</v>
      </c>
      <c r="K1548" s="202"/>
      <c r="M1548" s="28"/>
      <c r="N1548" s="28"/>
      <c r="O1548" s="28"/>
      <c r="T1548" s="202"/>
      <c r="V1548" s="28"/>
      <c r="W1548" s="28"/>
      <c r="X1548" s="28"/>
      <c r="AC1548" s="202"/>
      <c r="AE1548" s="28"/>
      <c r="AF1548" s="28"/>
      <c r="AG1548" s="28"/>
      <c r="AL1548" s="202"/>
      <c r="AN1548" s="28"/>
      <c r="AO1548" s="28"/>
      <c r="AP1548" s="28"/>
      <c r="AU1548" s="202"/>
      <c r="AW1548" s="28"/>
      <c r="AX1548" s="28"/>
      <c r="AY1548" s="28"/>
      <c r="BD1548" s="202"/>
      <c r="BF1548" s="28"/>
      <c r="BG1548" s="28"/>
      <c r="BH1548" s="28"/>
      <c r="BM1548" s="202"/>
      <c r="BO1548" s="28"/>
      <c r="BP1548" s="28"/>
      <c r="BQ1548" s="28"/>
      <c r="BV1548" s="202"/>
      <c r="BX1548" s="28"/>
      <c r="BY1548" s="28"/>
      <c r="BZ1548" s="28"/>
      <c r="CE1548" s="202"/>
      <c r="CG1548" s="28"/>
      <c r="CH1548" s="28"/>
      <c r="CI1548" s="28"/>
      <c r="CN1548" s="202"/>
      <c r="CP1548" s="28"/>
      <c r="CQ1548" s="28"/>
      <c r="CR1548" s="28"/>
      <c r="CW1548" s="202"/>
      <c r="CY1548" s="28"/>
      <c r="CZ1548" s="28"/>
      <c r="DA1548" s="28"/>
      <c r="DF1548" s="202"/>
      <c r="DH1548" s="28"/>
      <c r="DI1548" s="28"/>
      <c r="DJ1548" s="28"/>
      <c r="DO1548" s="202"/>
      <c r="DQ1548" s="28"/>
      <c r="DR1548" s="28"/>
      <c r="DS1548" s="28"/>
      <c r="DX1548" s="202"/>
      <c r="DZ1548" s="28"/>
      <c r="EA1548" s="28"/>
      <c r="EB1548" s="28"/>
      <c r="EG1548" s="202"/>
      <c r="EI1548" s="28"/>
      <c r="EJ1548" s="28"/>
      <c r="EK1548" s="28"/>
      <c r="EP1548" s="202"/>
      <c r="ER1548" s="28"/>
      <c r="ES1548" s="28"/>
      <c r="ET1548" s="28"/>
      <c r="EY1548" s="202"/>
      <c r="FA1548" s="28"/>
      <c r="FB1548" s="28"/>
      <c r="FC1548" s="28"/>
      <c r="FH1548" s="202"/>
      <c r="FJ1548" s="28"/>
      <c r="FK1548" s="28"/>
      <c r="FL1548" s="28"/>
      <c r="FQ1548" s="202"/>
      <c r="FS1548" s="28"/>
      <c r="FT1548" s="28"/>
      <c r="FU1548" s="28"/>
      <c r="FZ1548" s="202"/>
      <c r="GB1548" s="28"/>
      <c r="GC1548" s="28"/>
      <c r="GD1548" s="28"/>
      <c r="GI1548" s="202"/>
      <c r="GK1548" s="28"/>
      <c r="GL1548" s="28"/>
      <c r="GM1548" s="28"/>
      <c r="GR1548" s="202"/>
      <c r="GT1548" s="28"/>
      <c r="GU1548" s="28"/>
      <c r="GV1548" s="28"/>
      <c r="HA1548" s="202"/>
      <c r="HC1548" s="28"/>
      <c r="HD1548" s="28"/>
      <c r="HE1548" s="28"/>
      <c r="HJ1548" s="28"/>
      <c r="HK1548" s="28"/>
      <c r="HL1548" s="28"/>
      <c r="HM1548" s="28"/>
      <c r="HN1548" s="28"/>
      <c r="HO1548" s="28"/>
      <c r="HP1548" s="28"/>
      <c r="HQ1548" s="28"/>
      <c r="HR1548" s="28"/>
      <c r="HS1548" s="28"/>
      <c r="HT1548" s="28"/>
      <c r="HU1548" s="28"/>
      <c r="HV1548" s="28"/>
      <c r="HW1548" s="28"/>
      <c r="HX1548" s="28"/>
      <c r="HY1548" s="28"/>
      <c r="HZ1548" s="28"/>
      <c r="IA1548" s="28"/>
      <c r="IB1548" s="28"/>
      <c r="IC1548" s="28"/>
      <c r="ID1548" s="28"/>
      <c r="IE1548" s="28"/>
      <c r="IF1548" s="28"/>
      <c r="IG1548" s="28"/>
      <c r="IH1548" s="28"/>
      <c r="II1548" s="28"/>
      <c r="IJ1548" s="28"/>
      <c r="IK1548" s="28"/>
      <c r="IL1548" s="28"/>
      <c r="IM1548" s="28"/>
      <c r="IN1548" s="28"/>
      <c r="IO1548" s="28"/>
    </row>
    <row r="1549" spans="1:249" s="54" customFormat="1" ht="18">
      <c r="A1549" s="216" t="s">
        <v>4009</v>
      </c>
      <c r="B1549" s="28"/>
      <c r="C1549" s="28"/>
      <c r="D1549" s="28"/>
      <c r="E1549" s="28"/>
      <c r="F1549" s="305">
        <f t="shared" si="33"/>
        <v>1</v>
      </c>
      <c r="G1549" s="28"/>
      <c r="K1549" s="202">
        <v>1</v>
      </c>
      <c r="M1549" s="28"/>
      <c r="N1549" s="28"/>
      <c r="O1549" s="28"/>
      <c r="T1549" s="202"/>
      <c r="V1549" s="28"/>
      <c r="W1549" s="28"/>
      <c r="X1549" s="28"/>
      <c r="AC1549" s="202"/>
      <c r="AE1549" s="28"/>
      <c r="AF1549" s="28"/>
      <c r="AG1549" s="28"/>
      <c r="AL1549" s="202"/>
      <c r="AN1549" s="28"/>
      <c r="AO1549" s="28"/>
      <c r="AP1549" s="28"/>
      <c r="AU1549" s="202"/>
      <c r="AW1549" s="28"/>
      <c r="AX1549" s="28"/>
      <c r="AY1549" s="28"/>
      <c r="BD1549" s="202"/>
      <c r="BF1549" s="28"/>
      <c r="BG1549" s="28"/>
      <c r="BH1549" s="28"/>
      <c r="BM1549" s="202"/>
      <c r="BO1549" s="28"/>
      <c r="BP1549" s="28"/>
      <c r="BQ1549" s="28"/>
      <c r="BV1549" s="202"/>
      <c r="BX1549" s="28"/>
      <c r="BY1549" s="28"/>
      <c r="BZ1549" s="28"/>
      <c r="CE1549" s="202"/>
      <c r="CG1549" s="28"/>
      <c r="CH1549" s="28"/>
      <c r="CI1549" s="28"/>
      <c r="CN1549" s="202"/>
      <c r="CP1549" s="28"/>
      <c r="CQ1549" s="28"/>
      <c r="CR1549" s="28"/>
      <c r="CW1549" s="202"/>
      <c r="CY1549" s="28"/>
      <c r="CZ1549" s="28"/>
      <c r="DA1549" s="28"/>
      <c r="DF1549" s="202"/>
      <c r="DH1549" s="28"/>
      <c r="DI1549" s="28"/>
      <c r="DJ1549" s="28"/>
      <c r="DO1549" s="202"/>
      <c r="DQ1549" s="28"/>
      <c r="DR1549" s="28"/>
      <c r="DS1549" s="28"/>
      <c r="DX1549" s="202"/>
      <c r="DZ1549" s="28"/>
      <c r="EA1549" s="28"/>
      <c r="EB1549" s="28"/>
      <c r="EG1549" s="202"/>
      <c r="EI1549" s="28"/>
      <c r="EJ1549" s="28"/>
      <c r="EK1549" s="28"/>
      <c r="EP1549" s="202"/>
      <c r="ER1549" s="28"/>
      <c r="ES1549" s="28"/>
      <c r="ET1549" s="28"/>
      <c r="EY1549" s="202"/>
      <c r="FA1549" s="28"/>
      <c r="FB1549" s="28"/>
      <c r="FC1549" s="28"/>
      <c r="FH1549" s="202"/>
      <c r="FJ1549" s="28"/>
      <c r="FK1549" s="28"/>
      <c r="FL1549" s="28"/>
      <c r="FQ1549" s="202"/>
      <c r="FS1549" s="28"/>
      <c r="FT1549" s="28"/>
      <c r="FU1549" s="28"/>
      <c r="FZ1549" s="202"/>
      <c r="GB1549" s="28"/>
      <c r="GC1549" s="28"/>
      <c r="GD1549" s="28"/>
      <c r="GI1549" s="202"/>
      <c r="GK1549" s="28"/>
      <c r="GL1549" s="28"/>
      <c r="GM1549" s="28"/>
      <c r="GR1549" s="202"/>
      <c r="GT1549" s="28"/>
      <c r="GU1549" s="28"/>
      <c r="GV1549" s="28"/>
      <c r="HA1549" s="202"/>
      <c r="HC1549" s="28"/>
      <c r="HD1549" s="28"/>
      <c r="HE1549" s="28"/>
      <c r="HJ1549" s="28"/>
      <c r="HK1549" s="28"/>
      <c r="HL1549" s="28"/>
      <c r="HM1549" s="28"/>
      <c r="HN1549" s="28"/>
      <c r="HO1549" s="28"/>
      <c r="HP1549" s="28"/>
      <c r="HQ1549" s="28"/>
      <c r="HR1549" s="28"/>
      <c r="HS1549" s="28"/>
      <c r="HT1549" s="28"/>
      <c r="HU1549" s="28"/>
      <c r="HV1549" s="28"/>
      <c r="HW1549" s="28"/>
      <c r="HX1549" s="28"/>
      <c r="HY1549" s="28"/>
      <c r="HZ1549" s="28"/>
      <c r="IA1549" s="28"/>
      <c r="IB1549" s="28"/>
      <c r="IC1549" s="28"/>
      <c r="ID1549" s="28"/>
      <c r="IE1549" s="28"/>
      <c r="IF1549" s="28"/>
      <c r="IG1549" s="28"/>
      <c r="IH1549" s="28"/>
      <c r="II1549" s="28"/>
      <c r="IJ1549" s="28"/>
      <c r="IK1549" s="28"/>
      <c r="IL1549" s="28"/>
      <c r="IM1549" s="28"/>
      <c r="IN1549" s="28"/>
      <c r="IO1549" s="28"/>
    </row>
    <row r="1550" spans="1:249" s="54" customFormat="1" ht="18">
      <c r="A1550" s="216" t="s">
        <v>4971</v>
      </c>
      <c r="B1550" s="28"/>
      <c r="C1550" s="28"/>
      <c r="D1550" s="28"/>
      <c r="E1550" s="28"/>
      <c r="F1550" s="305">
        <f t="shared" si="33"/>
        <v>2</v>
      </c>
      <c r="G1550" s="28"/>
      <c r="I1550" s="300"/>
      <c r="J1550" s="300">
        <v>2</v>
      </c>
      <c r="K1550" s="202"/>
      <c r="M1550" s="28"/>
      <c r="N1550" s="28"/>
      <c r="O1550" s="28"/>
      <c r="T1550" s="202"/>
      <c r="V1550" s="28"/>
      <c r="W1550" s="28"/>
      <c r="X1550" s="28"/>
      <c r="AC1550" s="202"/>
      <c r="AE1550" s="28"/>
      <c r="AF1550" s="28"/>
      <c r="AG1550" s="28"/>
      <c r="AL1550" s="202"/>
      <c r="AN1550" s="28"/>
      <c r="AO1550" s="28"/>
      <c r="AP1550" s="28"/>
      <c r="AU1550" s="202"/>
      <c r="AW1550" s="28"/>
      <c r="AX1550" s="28"/>
      <c r="AY1550" s="28"/>
      <c r="BD1550" s="202"/>
      <c r="BF1550" s="28"/>
      <c r="BG1550" s="28"/>
      <c r="BH1550" s="28"/>
      <c r="BM1550" s="202"/>
      <c r="BO1550" s="28"/>
      <c r="BP1550" s="28"/>
      <c r="BQ1550" s="28"/>
      <c r="BV1550" s="202"/>
      <c r="BX1550" s="28"/>
      <c r="BY1550" s="28"/>
      <c r="BZ1550" s="28"/>
      <c r="CE1550" s="202"/>
      <c r="CG1550" s="28"/>
      <c r="CH1550" s="28"/>
      <c r="CI1550" s="28"/>
      <c r="CN1550" s="202"/>
      <c r="CP1550" s="28"/>
      <c r="CQ1550" s="28"/>
      <c r="CR1550" s="28"/>
      <c r="CW1550" s="202"/>
      <c r="CY1550" s="28"/>
      <c r="CZ1550" s="28"/>
      <c r="DA1550" s="28"/>
      <c r="DF1550" s="202"/>
      <c r="DH1550" s="28"/>
      <c r="DI1550" s="28"/>
      <c r="DJ1550" s="28"/>
      <c r="DO1550" s="202"/>
      <c r="DQ1550" s="28"/>
      <c r="DR1550" s="28"/>
      <c r="DS1550" s="28"/>
      <c r="DX1550" s="202"/>
      <c r="DZ1550" s="28"/>
      <c r="EA1550" s="28"/>
      <c r="EB1550" s="28"/>
      <c r="EG1550" s="202"/>
      <c r="EI1550" s="28"/>
      <c r="EJ1550" s="28"/>
      <c r="EK1550" s="28"/>
      <c r="EP1550" s="202"/>
      <c r="ER1550" s="28"/>
      <c r="ES1550" s="28"/>
      <c r="ET1550" s="28"/>
      <c r="EY1550" s="202"/>
      <c r="FA1550" s="28"/>
      <c r="FB1550" s="28"/>
      <c r="FC1550" s="28"/>
      <c r="FH1550" s="202"/>
      <c r="FJ1550" s="28"/>
      <c r="FK1550" s="28"/>
      <c r="FL1550" s="28"/>
      <c r="FQ1550" s="202"/>
      <c r="FS1550" s="28"/>
      <c r="FT1550" s="28"/>
      <c r="FU1550" s="28"/>
      <c r="FZ1550" s="202"/>
      <c r="GB1550" s="28"/>
      <c r="GC1550" s="28"/>
      <c r="GD1550" s="28"/>
      <c r="GI1550" s="202"/>
      <c r="GK1550" s="28"/>
      <c r="GL1550" s="28"/>
      <c r="GM1550" s="28"/>
      <c r="GR1550" s="202"/>
      <c r="GT1550" s="28"/>
      <c r="GU1550" s="28"/>
      <c r="GV1550" s="28"/>
      <c r="HA1550" s="202"/>
      <c r="HC1550" s="28"/>
      <c r="HD1550" s="28"/>
      <c r="HE1550" s="28"/>
      <c r="HJ1550" s="28"/>
      <c r="HK1550" s="28"/>
      <c r="HL1550" s="28"/>
      <c r="HM1550" s="28"/>
      <c r="HN1550" s="28"/>
      <c r="HO1550" s="28"/>
      <c r="HP1550" s="28"/>
      <c r="HQ1550" s="28"/>
      <c r="HR1550" s="28"/>
      <c r="HS1550" s="28"/>
      <c r="HT1550" s="28"/>
      <c r="HU1550" s="28"/>
      <c r="HV1550" s="28"/>
      <c r="HW1550" s="28"/>
      <c r="HX1550" s="28"/>
      <c r="HY1550" s="28"/>
      <c r="HZ1550" s="28"/>
      <c r="IA1550" s="28"/>
      <c r="IB1550" s="28"/>
      <c r="IC1550" s="28"/>
      <c r="ID1550" s="28"/>
      <c r="IE1550" s="28"/>
      <c r="IF1550" s="28"/>
      <c r="IG1550" s="28"/>
      <c r="IH1550" s="28"/>
      <c r="II1550" s="28"/>
      <c r="IJ1550" s="28"/>
      <c r="IK1550" s="28"/>
      <c r="IL1550" s="28"/>
      <c r="IM1550" s="28"/>
      <c r="IN1550" s="28"/>
      <c r="IO1550" s="28"/>
    </row>
    <row r="1551" spans="1:249" s="54" customFormat="1" ht="18">
      <c r="A1551" s="216" t="s">
        <v>4189</v>
      </c>
      <c r="B1551" s="28"/>
      <c r="C1551" s="28"/>
      <c r="D1551" s="28"/>
      <c r="E1551" s="28"/>
      <c r="F1551" s="305">
        <f t="shared" si="33"/>
        <v>3</v>
      </c>
      <c r="G1551" s="28"/>
      <c r="K1551" s="300">
        <v>3</v>
      </c>
      <c r="M1551" s="28"/>
      <c r="N1551" s="28"/>
      <c r="O1551" s="28"/>
      <c r="T1551" s="202"/>
      <c r="V1551" s="28"/>
      <c r="W1551" s="28"/>
      <c r="X1551" s="28"/>
      <c r="AC1551" s="202"/>
      <c r="AE1551" s="28"/>
      <c r="AF1551" s="28"/>
      <c r="AG1551" s="28"/>
      <c r="AL1551" s="202"/>
      <c r="AN1551" s="28"/>
      <c r="AO1551" s="28"/>
      <c r="AP1551" s="28"/>
      <c r="AU1551" s="202"/>
      <c r="AW1551" s="28"/>
      <c r="AX1551" s="28"/>
      <c r="AY1551" s="28"/>
      <c r="BD1551" s="202"/>
      <c r="BF1551" s="28"/>
      <c r="BG1551" s="28"/>
      <c r="BH1551" s="28"/>
      <c r="BM1551" s="202"/>
      <c r="BO1551" s="28"/>
      <c r="BP1551" s="28"/>
      <c r="BQ1551" s="28"/>
      <c r="BV1551" s="202"/>
      <c r="BX1551" s="28"/>
      <c r="BY1551" s="28"/>
      <c r="BZ1551" s="28"/>
      <c r="CE1551" s="202"/>
      <c r="CG1551" s="28"/>
      <c r="CH1551" s="28"/>
      <c r="CI1551" s="28"/>
      <c r="CN1551" s="202"/>
      <c r="CP1551" s="28"/>
      <c r="CQ1551" s="28"/>
      <c r="CR1551" s="28"/>
      <c r="CW1551" s="202"/>
      <c r="CY1551" s="28"/>
      <c r="CZ1551" s="28"/>
      <c r="DA1551" s="28"/>
      <c r="DF1551" s="202"/>
      <c r="DH1551" s="28"/>
      <c r="DI1551" s="28"/>
      <c r="DJ1551" s="28"/>
      <c r="DO1551" s="202"/>
      <c r="DQ1551" s="28"/>
      <c r="DR1551" s="28"/>
      <c r="DS1551" s="28"/>
      <c r="DX1551" s="202"/>
      <c r="DZ1551" s="28"/>
      <c r="EA1551" s="28"/>
      <c r="EB1551" s="28"/>
      <c r="EG1551" s="202"/>
      <c r="EI1551" s="28"/>
      <c r="EJ1551" s="28"/>
      <c r="EK1551" s="28"/>
      <c r="EP1551" s="202"/>
      <c r="ER1551" s="28"/>
      <c r="ES1551" s="28"/>
      <c r="ET1551" s="28"/>
      <c r="EY1551" s="202"/>
      <c r="FA1551" s="28"/>
      <c r="FB1551" s="28"/>
      <c r="FC1551" s="28"/>
      <c r="FH1551" s="202"/>
      <c r="FJ1551" s="28"/>
      <c r="FK1551" s="28"/>
      <c r="FL1551" s="28"/>
      <c r="FQ1551" s="202"/>
      <c r="FS1551" s="28"/>
      <c r="FT1551" s="28"/>
      <c r="FU1551" s="28"/>
      <c r="FZ1551" s="202"/>
      <c r="GB1551" s="28"/>
      <c r="GC1551" s="28"/>
      <c r="GD1551" s="28"/>
      <c r="GI1551" s="202"/>
      <c r="GK1551" s="28"/>
      <c r="GL1551" s="28"/>
      <c r="GM1551" s="28"/>
      <c r="GR1551" s="202"/>
      <c r="GT1551" s="28"/>
      <c r="GU1551" s="28"/>
      <c r="GV1551" s="28"/>
      <c r="HA1551" s="202"/>
      <c r="HC1551" s="28"/>
      <c r="HD1551" s="28"/>
      <c r="HE1551" s="28"/>
      <c r="HJ1551" s="28"/>
      <c r="HK1551" s="28"/>
      <c r="HL1551" s="28"/>
      <c r="HM1551" s="28"/>
      <c r="HN1551" s="28"/>
      <c r="HO1551" s="28"/>
      <c r="HP1551" s="28"/>
      <c r="HQ1551" s="28"/>
      <c r="HR1551" s="28"/>
      <c r="HS1551" s="28"/>
      <c r="HT1551" s="28"/>
      <c r="HU1551" s="28"/>
      <c r="HV1551" s="28"/>
      <c r="HW1551" s="28"/>
      <c r="HX1551" s="28"/>
      <c r="HY1551" s="28"/>
      <c r="HZ1551" s="28"/>
      <c r="IA1551" s="28"/>
      <c r="IB1551" s="28"/>
      <c r="IC1551" s="28"/>
      <c r="ID1551" s="28"/>
      <c r="IE1551" s="28"/>
      <c r="IF1551" s="28"/>
      <c r="IG1551" s="28"/>
      <c r="IH1551" s="28"/>
      <c r="II1551" s="28"/>
      <c r="IJ1551" s="28"/>
      <c r="IK1551" s="28"/>
      <c r="IL1551" s="28"/>
      <c r="IM1551" s="28"/>
      <c r="IN1551" s="28"/>
      <c r="IO1551" s="28"/>
    </row>
    <row r="1552" spans="1:249" s="54" customFormat="1" ht="18">
      <c r="A1552" s="216" t="s">
        <v>4238</v>
      </c>
      <c r="B1552" s="28"/>
      <c r="C1552" s="28"/>
      <c r="D1552" s="28"/>
      <c r="E1552" s="28"/>
      <c r="F1552" s="305">
        <f t="shared" si="33"/>
        <v>36</v>
      </c>
      <c r="G1552" s="28">
        <v>36</v>
      </c>
      <c r="J1552" s="300"/>
      <c r="K1552" s="300"/>
      <c r="M1552" s="28"/>
      <c r="N1552" s="28"/>
      <c r="O1552" s="28"/>
      <c r="T1552" s="202"/>
      <c r="V1552" s="28"/>
      <c r="W1552" s="28"/>
      <c r="X1552" s="28"/>
      <c r="AC1552" s="202"/>
      <c r="AE1552" s="28"/>
      <c r="AF1552" s="28"/>
      <c r="AG1552" s="28"/>
      <c r="AL1552" s="202"/>
      <c r="AN1552" s="28"/>
      <c r="AO1552" s="28"/>
      <c r="AP1552" s="28"/>
      <c r="AU1552" s="202"/>
      <c r="AW1552" s="28"/>
      <c r="AX1552" s="28"/>
      <c r="AY1552" s="28"/>
      <c r="BD1552" s="202"/>
      <c r="BF1552" s="28"/>
      <c r="BG1552" s="28"/>
      <c r="BH1552" s="28"/>
      <c r="BM1552" s="202"/>
      <c r="BO1552" s="28"/>
      <c r="BP1552" s="28"/>
      <c r="BQ1552" s="28"/>
      <c r="BV1552" s="202"/>
      <c r="BX1552" s="28"/>
      <c r="BY1552" s="28"/>
      <c r="BZ1552" s="28"/>
      <c r="CE1552" s="202"/>
      <c r="CG1552" s="28"/>
      <c r="CH1552" s="28"/>
      <c r="CI1552" s="28"/>
      <c r="CN1552" s="202"/>
      <c r="CP1552" s="28"/>
      <c r="CQ1552" s="28"/>
      <c r="CR1552" s="28"/>
      <c r="CW1552" s="202"/>
      <c r="CY1552" s="28"/>
      <c r="CZ1552" s="28"/>
      <c r="DA1552" s="28"/>
      <c r="DF1552" s="202"/>
      <c r="DH1552" s="28"/>
      <c r="DI1552" s="28"/>
      <c r="DJ1552" s="28"/>
      <c r="DO1552" s="202"/>
      <c r="DQ1552" s="28"/>
      <c r="DR1552" s="28"/>
      <c r="DS1552" s="28"/>
      <c r="DX1552" s="202"/>
      <c r="DZ1552" s="28"/>
      <c r="EA1552" s="28"/>
      <c r="EB1552" s="28"/>
      <c r="EG1552" s="202"/>
      <c r="EI1552" s="28"/>
      <c r="EJ1552" s="28"/>
      <c r="EK1552" s="28"/>
      <c r="EP1552" s="202"/>
      <c r="ER1552" s="28"/>
      <c r="ES1552" s="28"/>
      <c r="ET1552" s="28"/>
      <c r="EY1552" s="202"/>
      <c r="FA1552" s="28"/>
      <c r="FB1552" s="28"/>
      <c r="FC1552" s="28"/>
      <c r="FH1552" s="202"/>
      <c r="FJ1552" s="28"/>
      <c r="FK1552" s="28"/>
      <c r="FL1552" s="28"/>
      <c r="FQ1552" s="202"/>
      <c r="FS1552" s="28"/>
      <c r="FT1552" s="28"/>
      <c r="FU1552" s="28"/>
      <c r="FZ1552" s="202"/>
      <c r="GB1552" s="28"/>
      <c r="GC1552" s="28"/>
      <c r="GD1552" s="28"/>
      <c r="GI1552" s="202"/>
      <c r="GK1552" s="28"/>
      <c r="GL1552" s="28"/>
      <c r="GM1552" s="28"/>
      <c r="GR1552" s="202"/>
      <c r="GT1552" s="28"/>
      <c r="GU1552" s="28"/>
      <c r="GV1552" s="28"/>
      <c r="HA1552" s="202"/>
      <c r="HC1552" s="28"/>
      <c r="HD1552" s="28"/>
      <c r="HE1552" s="28"/>
      <c r="HJ1552" s="28"/>
      <c r="HK1552" s="28"/>
      <c r="HL1552" s="28"/>
      <c r="HM1552" s="28"/>
      <c r="HN1552" s="28"/>
      <c r="HO1552" s="28"/>
      <c r="HP1552" s="28"/>
      <c r="HQ1552" s="28"/>
      <c r="HR1552" s="28"/>
      <c r="HS1552" s="28"/>
      <c r="HT1552" s="28"/>
      <c r="HU1552" s="28"/>
      <c r="HV1552" s="28"/>
      <c r="HW1552" s="28"/>
      <c r="HX1552" s="28"/>
      <c r="HY1552" s="28"/>
      <c r="HZ1552" s="28"/>
      <c r="IA1552" s="28"/>
      <c r="IB1552" s="28"/>
      <c r="IC1552" s="28"/>
      <c r="ID1552" s="28"/>
      <c r="IE1552" s="28"/>
      <c r="IF1552" s="28"/>
      <c r="IG1552" s="28"/>
      <c r="IH1552" s="28"/>
      <c r="II1552" s="28"/>
      <c r="IJ1552" s="28"/>
      <c r="IK1552" s="28"/>
      <c r="IL1552" s="28"/>
      <c r="IM1552" s="28"/>
      <c r="IN1552" s="28"/>
      <c r="IO1552" s="28"/>
    </row>
    <row r="1553" spans="1:249" s="54" customFormat="1" ht="18">
      <c r="A1553" s="216" t="s">
        <v>4051</v>
      </c>
      <c r="B1553" s="28"/>
      <c r="C1553" s="28"/>
      <c r="D1553" s="28"/>
      <c r="E1553" s="28"/>
      <c r="F1553" s="305">
        <f t="shared" si="33"/>
        <v>1</v>
      </c>
      <c r="G1553" s="28"/>
      <c r="I1553" s="300"/>
      <c r="J1553" s="300"/>
      <c r="K1553" s="300">
        <v>1</v>
      </c>
      <c r="M1553" s="28"/>
      <c r="N1553" s="28"/>
      <c r="O1553" s="28"/>
      <c r="T1553" s="202"/>
      <c r="V1553" s="28"/>
      <c r="W1553" s="28"/>
      <c r="X1553" s="28"/>
      <c r="AC1553" s="202"/>
      <c r="AE1553" s="28"/>
      <c r="AF1553" s="28"/>
      <c r="AG1553" s="28"/>
      <c r="AL1553" s="202"/>
      <c r="AN1553" s="28"/>
      <c r="AO1553" s="28"/>
      <c r="AP1553" s="28"/>
      <c r="AU1553" s="202"/>
      <c r="AW1553" s="28"/>
      <c r="AX1553" s="28"/>
      <c r="AY1553" s="28"/>
      <c r="BD1553" s="202"/>
      <c r="BF1553" s="28"/>
      <c r="BG1553" s="28"/>
      <c r="BH1553" s="28"/>
      <c r="BM1553" s="202"/>
      <c r="BO1553" s="28"/>
      <c r="BP1553" s="28"/>
      <c r="BQ1553" s="28"/>
      <c r="BV1553" s="202"/>
      <c r="BX1553" s="28"/>
      <c r="BY1553" s="28"/>
      <c r="BZ1553" s="28"/>
      <c r="CE1553" s="202"/>
      <c r="CG1553" s="28"/>
      <c r="CH1553" s="28"/>
      <c r="CI1553" s="28"/>
      <c r="CN1553" s="202"/>
      <c r="CP1553" s="28"/>
      <c r="CQ1553" s="28"/>
      <c r="CR1553" s="28"/>
      <c r="CW1553" s="202"/>
      <c r="CY1553" s="28"/>
      <c r="CZ1553" s="28"/>
      <c r="DA1553" s="28"/>
      <c r="DF1553" s="202"/>
      <c r="DH1553" s="28"/>
      <c r="DI1553" s="28"/>
      <c r="DJ1553" s="28"/>
      <c r="DO1553" s="202"/>
      <c r="DQ1553" s="28"/>
      <c r="DR1553" s="28"/>
      <c r="DS1553" s="28"/>
      <c r="DX1553" s="202"/>
      <c r="DZ1553" s="28"/>
      <c r="EA1553" s="28"/>
      <c r="EB1553" s="28"/>
      <c r="EG1553" s="202"/>
      <c r="EI1553" s="28"/>
      <c r="EJ1553" s="28"/>
      <c r="EK1553" s="28"/>
      <c r="EP1553" s="202"/>
      <c r="ER1553" s="28"/>
      <c r="ES1553" s="28"/>
      <c r="ET1553" s="28"/>
      <c r="EY1553" s="202"/>
      <c r="FA1553" s="28"/>
      <c r="FB1553" s="28"/>
      <c r="FC1553" s="28"/>
      <c r="FH1553" s="202"/>
      <c r="FJ1553" s="28"/>
      <c r="FK1553" s="28"/>
      <c r="FL1553" s="28"/>
      <c r="FQ1553" s="202"/>
      <c r="FS1553" s="28"/>
      <c r="FT1553" s="28"/>
      <c r="FU1553" s="28"/>
      <c r="FZ1553" s="202"/>
      <c r="GB1553" s="28"/>
      <c r="GC1553" s="28"/>
      <c r="GD1553" s="28"/>
      <c r="GI1553" s="202"/>
      <c r="GK1553" s="28"/>
      <c r="GL1553" s="28"/>
      <c r="GM1553" s="28"/>
      <c r="GR1553" s="202"/>
      <c r="GT1553" s="28"/>
      <c r="GU1553" s="28"/>
      <c r="GV1553" s="28"/>
      <c r="HA1553" s="202"/>
      <c r="HC1553" s="28"/>
      <c r="HD1553" s="28"/>
      <c r="HE1553" s="28"/>
      <c r="HJ1553" s="28"/>
      <c r="HK1553" s="28"/>
      <c r="HL1553" s="28"/>
      <c r="HM1553" s="28"/>
      <c r="HN1553" s="28"/>
      <c r="HO1553" s="28"/>
      <c r="HP1553" s="28"/>
      <c r="HQ1553" s="28"/>
      <c r="HR1553" s="28"/>
      <c r="HS1553" s="28"/>
      <c r="HT1553" s="28"/>
      <c r="HU1553" s="28"/>
      <c r="HV1553" s="28"/>
      <c r="HW1553" s="28"/>
      <c r="HX1553" s="28"/>
      <c r="HY1553" s="28"/>
      <c r="HZ1553" s="28"/>
      <c r="IA1553" s="28"/>
      <c r="IB1553" s="28"/>
      <c r="IC1553" s="28"/>
      <c r="ID1553" s="28"/>
      <c r="IE1553" s="28"/>
      <c r="IF1553" s="28"/>
      <c r="IG1553" s="28"/>
      <c r="IH1553" s="28"/>
      <c r="II1553" s="28"/>
      <c r="IJ1553" s="28"/>
      <c r="IK1553" s="28"/>
      <c r="IL1553" s="28"/>
      <c r="IM1553" s="28"/>
      <c r="IN1553" s="28"/>
      <c r="IO1553" s="28"/>
    </row>
    <row r="1554" spans="1:249" s="54" customFormat="1" ht="18">
      <c r="A1554" s="216" t="s">
        <v>4007</v>
      </c>
      <c r="B1554" s="28"/>
      <c r="C1554" s="28"/>
      <c r="D1554" s="28"/>
      <c r="E1554" s="28"/>
      <c r="F1554" s="305">
        <f t="shared" si="33"/>
        <v>20</v>
      </c>
      <c r="G1554" s="28"/>
      <c r="H1554" s="300"/>
      <c r="K1554" s="300">
        <v>20</v>
      </c>
      <c r="M1554" s="28"/>
      <c r="N1554" s="28"/>
      <c r="O1554" s="28"/>
      <c r="T1554" s="202"/>
      <c r="V1554" s="28"/>
      <c r="W1554" s="28"/>
      <c r="X1554" s="28"/>
      <c r="AC1554" s="202"/>
      <c r="AE1554" s="28"/>
      <c r="AF1554" s="28"/>
      <c r="AG1554" s="28"/>
      <c r="AL1554" s="202"/>
      <c r="AN1554" s="28"/>
      <c r="AO1554" s="28"/>
      <c r="AP1554" s="28"/>
      <c r="AU1554" s="202"/>
      <c r="AW1554" s="28"/>
      <c r="AX1554" s="28"/>
      <c r="AY1554" s="28"/>
      <c r="BD1554" s="202"/>
      <c r="BF1554" s="28"/>
      <c r="BG1554" s="28"/>
      <c r="BH1554" s="28"/>
      <c r="BM1554" s="202"/>
      <c r="BO1554" s="28"/>
      <c r="BP1554" s="28"/>
      <c r="BQ1554" s="28"/>
      <c r="BV1554" s="202"/>
      <c r="BX1554" s="28"/>
      <c r="BY1554" s="28"/>
      <c r="BZ1554" s="28"/>
      <c r="CE1554" s="202"/>
      <c r="CG1554" s="28"/>
      <c r="CH1554" s="28"/>
      <c r="CI1554" s="28"/>
      <c r="CN1554" s="202"/>
      <c r="CP1554" s="28"/>
      <c r="CQ1554" s="28"/>
      <c r="CR1554" s="28"/>
      <c r="CW1554" s="202"/>
      <c r="CY1554" s="28"/>
      <c r="CZ1554" s="28"/>
      <c r="DA1554" s="28"/>
      <c r="DF1554" s="202"/>
      <c r="DH1554" s="28"/>
      <c r="DI1554" s="28"/>
      <c r="DJ1554" s="28"/>
      <c r="DO1554" s="202"/>
      <c r="DQ1554" s="28"/>
      <c r="DR1554" s="28"/>
      <c r="DS1554" s="28"/>
      <c r="DX1554" s="202"/>
      <c r="DZ1554" s="28"/>
      <c r="EA1554" s="28"/>
      <c r="EB1554" s="28"/>
      <c r="EG1554" s="202"/>
      <c r="EI1554" s="28"/>
      <c r="EJ1554" s="28"/>
      <c r="EK1554" s="28"/>
      <c r="EP1554" s="202"/>
      <c r="ER1554" s="28"/>
      <c r="ES1554" s="28"/>
      <c r="ET1554" s="28"/>
      <c r="EY1554" s="202"/>
      <c r="FA1554" s="28"/>
      <c r="FB1554" s="28"/>
      <c r="FC1554" s="28"/>
      <c r="FH1554" s="202"/>
      <c r="FJ1554" s="28"/>
      <c r="FK1554" s="28"/>
      <c r="FL1554" s="28"/>
      <c r="FQ1554" s="202"/>
      <c r="FS1554" s="28"/>
      <c r="FT1554" s="28"/>
      <c r="FU1554" s="28"/>
      <c r="FZ1554" s="202"/>
      <c r="GB1554" s="28"/>
      <c r="GC1554" s="28"/>
      <c r="GD1554" s="28"/>
      <c r="GI1554" s="202"/>
      <c r="GK1554" s="28"/>
      <c r="GL1554" s="28"/>
      <c r="GM1554" s="28"/>
      <c r="GR1554" s="202"/>
      <c r="GT1554" s="28"/>
      <c r="GU1554" s="28"/>
      <c r="GV1554" s="28"/>
      <c r="HA1554" s="202"/>
      <c r="HC1554" s="28"/>
      <c r="HD1554" s="28"/>
      <c r="HE1554" s="28"/>
      <c r="HJ1554" s="28"/>
      <c r="HK1554" s="28"/>
      <c r="HL1554" s="28"/>
      <c r="HM1554" s="28"/>
      <c r="HN1554" s="28"/>
      <c r="HO1554" s="28"/>
      <c r="HP1554" s="28"/>
      <c r="HQ1554" s="28"/>
      <c r="HR1554" s="28"/>
      <c r="HS1554" s="28"/>
      <c r="HT1554" s="28"/>
      <c r="HU1554" s="28"/>
      <c r="HV1554" s="28"/>
      <c r="HW1554" s="28"/>
      <c r="HX1554" s="28"/>
      <c r="HY1554" s="28"/>
      <c r="HZ1554" s="28"/>
      <c r="IA1554" s="28"/>
      <c r="IB1554" s="28"/>
      <c r="IC1554" s="28"/>
      <c r="ID1554" s="28"/>
      <c r="IE1554" s="28"/>
      <c r="IF1554" s="28"/>
      <c r="IG1554" s="28"/>
      <c r="IH1554" s="28"/>
      <c r="II1554" s="28"/>
      <c r="IJ1554" s="28"/>
      <c r="IK1554" s="28"/>
      <c r="IL1554" s="28"/>
      <c r="IM1554" s="28"/>
      <c r="IN1554" s="28"/>
      <c r="IO1554" s="28"/>
    </row>
    <row r="1555" spans="1:249" s="54" customFormat="1" ht="18">
      <c r="A1555" s="216" t="s">
        <v>4178</v>
      </c>
      <c r="B1555" s="28"/>
      <c r="C1555" s="28"/>
      <c r="D1555" s="28"/>
      <c r="E1555" s="28"/>
      <c r="F1555" s="305">
        <f t="shared" si="33"/>
        <v>18</v>
      </c>
      <c r="G1555" s="28"/>
      <c r="I1555" s="300">
        <v>18</v>
      </c>
      <c r="K1555" s="202"/>
      <c r="M1555" s="28"/>
      <c r="N1555" s="28"/>
      <c r="O1555" s="28"/>
      <c r="T1555" s="202"/>
      <c r="V1555" s="28"/>
      <c r="W1555" s="28"/>
      <c r="X1555" s="28"/>
      <c r="AC1555" s="202"/>
      <c r="AE1555" s="28"/>
      <c r="AF1555" s="28"/>
      <c r="AG1555" s="28"/>
      <c r="AL1555" s="202"/>
      <c r="AN1555" s="28"/>
      <c r="AO1555" s="28"/>
      <c r="AP1555" s="28"/>
      <c r="AU1555" s="202"/>
      <c r="AW1555" s="28"/>
      <c r="AX1555" s="28"/>
      <c r="AY1555" s="28"/>
      <c r="BD1555" s="202"/>
      <c r="BF1555" s="28"/>
      <c r="BG1555" s="28"/>
      <c r="BH1555" s="28"/>
      <c r="BM1555" s="202"/>
      <c r="BO1555" s="28"/>
      <c r="BP1555" s="28"/>
      <c r="BQ1555" s="28"/>
      <c r="BV1555" s="202"/>
      <c r="BX1555" s="28"/>
      <c r="BY1555" s="28"/>
      <c r="BZ1555" s="28"/>
      <c r="CE1555" s="202"/>
      <c r="CG1555" s="28"/>
      <c r="CH1555" s="28"/>
      <c r="CI1555" s="28"/>
      <c r="CN1555" s="202"/>
      <c r="CP1555" s="28"/>
      <c r="CQ1555" s="28"/>
      <c r="CR1555" s="28"/>
      <c r="CW1555" s="202"/>
      <c r="CY1555" s="28"/>
      <c r="CZ1555" s="28"/>
      <c r="DA1555" s="28"/>
      <c r="DF1555" s="202"/>
      <c r="DH1555" s="28"/>
      <c r="DI1555" s="28"/>
      <c r="DJ1555" s="28"/>
      <c r="DO1555" s="202"/>
      <c r="DQ1555" s="28"/>
      <c r="DR1555" s="28"/>
      <c r="DS1555" s="28"/>
      <c r="DX1555" s="202"/>
      <c r="DZ1555" s="28"/>
      <c r="EA1555" s="28"/>
      <c r="EB1555" s="28"/>
      <c r="EG1555" s="202"/>
      <c r="EI1555" s="28"/>
      <c r="EJ1555" s="28"/>
      <c r="EK1555" s="28"/>
      <c r="EP1555" s="202"/>
      <c r="ER1555" s="28"/>
      <c r="ES1555" s="28"/>
      <c r="ET1555" s="28"/>
      <c r="EY1555" s="202"/>
      <c r="FA1555" s="28"/>
      <c r="FB1555" s="28"/>
      <c r="FC1555" s="28"/>
      <c r="FH1555" s="202"/>
      <c r="FJ1555" s="28"/>
      <c r="FK1555" s="28"/>
      <c r="FL1555" s="28"/>
      <c r="FQ1555" s="202"/>
      <c r="FS1555" s="28"/>
      <c r="FT1555" s="28"/>
      <c r="FU1555" s="28"/>
      <c r="FZ1555" s="202"/>
      <c r="GB1555" s="28"/>
      <c r="GC1555" s="28"/>
      <c r="GD1555" s="28"/>
      <c r="GI1555" s="202"/>
      <c r="GK1555" s="28"/>
      <c r="GL1555" s="28"/>
      <c r="GM1555" s="28"/>
      <c r="GR1555" s="202"/>
      <c r="GT1555" s="28"/>
      <c r="GU1555" s="28"/>
      <c r="GV1555" s="28"/>
      <c r="HA1555" s="202"/>
      <c r="HC1555" s="28"/>
      <c r="HD1555" s="28"/>
      <c r="HE1555" s="28"/>
      <c r="HJ1555" s="28"/>
      <c r="HK1555" s="28"/>
      <c r="HL1555" s="28"/>
      <c r="HM1555" s="28"/>
      <c r="HN1555" s="28"/>
      <c r="HO1555" s="28"/>
      <c r="HP1555" s="28"/>
      <c r="HQ1555" s="28"/>
      <c r="HR1555" s="28"/>
      <c r="HS1555" s="28"/>
      <c r="HT1555" s="28"/>
      <c r="HU1555" s="28"/>
      <c r="HV1555" s="28"/>
      <c r="HW1555" s="28"/>
      <c r="HX1555" s="28"/>
      <c r="HY1555" s="28"/>
      <c r="HZ1555" s="28"/>
      <c r="IA1555" s="28"/>
      <c r="IB1555" s="28"/>
      <c r="IC1555" s="28"/>
      <c r="ID1555" s="28"/>
      <c r="IE1555" s="28"/>
      <c r="IF1555" s="28"/>
      <c r="IG1555" s="28"/>
      <c r="IH1555" s="28"/>
      <c r="II1555" s="28"/>
      <c r="IJ1555" s="28"/>
      <c r="IK1555" s="28"/>
      <c r="IL1555" s="28"/>
      <c r="IM1555" s="28"/>
      <c r="IN1555" s="28"/>
      <c r="IO1555" s="28"/>
    </row>
    <row r="1556" spans="1:249" s="54" customFormat="1" ht="18">
      <c r="A1556" s="216" t="s">
        <v>3962</v>
      </c>
      <c r="B1556" s="28"/>
      <c r="C1556" s="28"/>
      <c r="D1556" s="28"/>
      <c r="E1556" s="28"/>
      <c r="F1556" s="305">
        <f t="shared" si="33"/>
        <v>81</v>
      </c>
      <c r="G1556" s="28"/>
      <c r="I1556" s="300">
        <v>54</v>
      </c>
      <c r="J1556" s="300">
        <v>27</v>
      </c>
      <c r="K1556" s="202"/>
      <c r="M1556" s="28"/>
      <c r="N1556" s="28"/>
      <c r="O1556" s="28"/>
      <c r="T1556" s="202"/>
      <c r="V1556" s="28"/>
      <c r="W1556" s="28"/>
      <c r="X1556" s="28"/>
      <c r="AC1556" s="202"/>
      <c r="AE1556" s="28"/>
      <c r="AF1556" s="28"/>
      <c r="AG1556" s="28"/>
      <c r="AL1556" s="202"/>
      <c r="AN1556" s="28"/>
      <c r="AO1556" s="28"/>
      <c r="AP1556" s="28"/>
      <c r="AU1556" s="202"/>
      <c r="AW1556" s="28"/>
      <c r="AX1556" s="28"/>
      <c r="AY1556" s="28"/>
      <c r="BD1556" s="202"/>
      <c r="BF1556" s="28"/>
      <c r="BG1556" s="28"/>
      <c r="BH1556" s="28"/>
      <c r="BM1556" s="202"/>
      <c r="BO1556" s="28"/>
      <c r="BP1556" s="28"/>
      <c r="BQ1556" s="28"/>
      <c r="BV1556" s="202"/>
      <c r="BX1556" s="28"/>
      <c r="BY1556" s="28"/>
      <c r="BZ1556" s="28"/>
      <c r="CE1556" s="202"/>
      <c r="CG1556" s="28"/>
      <c r="CH1556" s="28"/>
      <c r="CI1556" s="28"/>
      <c r="CN1556" s="202"/>
      <c r="CP1556" s="28"/>
      <c r="CQ1556" s="28"/>
      <c r="CR1556" s="28"/>
      <c r="CW1556" s="202"/>
      <c r="CY1556" s="28"/>
      <c r="CZ1556" s="28"/>
      <c r="DA1556" s="28"/>
      <c r="DF1556" s="202"/>
      <c r="DH1556" s="28"/>
      <c r="DI1556" s="28"/>
      <c r="DJ1556" s="28"/>
      <c r="DO1556" s="202"/>
      <c r="DQ1556" s="28"/>
      <c r="DR1556" s="28"/>
      <c r="DS1556" s="28"/>
      <c r="DX1556" s="202"/>
      <c r="DZ1556" s="28"/>
      <c r="EA1556" s="28"/>
      <c r="EB1556" s="28"/>
      <c r="EG1556" s="202"/>
      <c r="EI1556" s="28"/>
      <c r="EJ1556" s="28"/>
      <c r="EK1556" s="28"/>
      <c r="EP1556" s="202"/>
      <c r="ER1556" s="28"/>
      <c r="ES1556" s="28"/>
      <c r="ET1556" s="28"/>
      <c r="EY1556" s="202"/>
      <c r="FA1556" s="28"/>
      <c r="FB1556" s="28"/>
      <c r="FC1556" s="28"/>
      <c r="FH1556" s="202"/>
      <c r="FJ1556" s="28"/>
      <c r="FK1556" s="28"/>
      <c r="FL1556" s="28"/>
      <c r="FQ1556" s="202"/>
      <c r="FS1556" s="28"/>
      <c r="FT1556" s="28"/>
      <c r="FU1556" s="28"/>
      <c r="FZ1556" s="202"/>
      <c r="GB1556" s="28"/>
      <c r="GC1556" s="28"/>
      <c r="GD1556" s="28"/>
      <c r="GI1556" s="202"/>
      <c r="GK1556" s="28"/>
      <c r="GL1556" s="28"/>
      <c r="GM1556" s="28"/>
      <c r="GR1556" s="202"/>
      <c r="GT1556" s="28"/>
      <c r="GU1556" s="28"/>
      <c r="GV1556" s="28"/>
      <c r="HA1556" s="202"/>
      <c r="HC1556" s="28"/>
      <c r="HD1556" s="28"/>
      <c r="HE1556" s="28"/>
      <c r="HJ1556" s="28"/>
      <c r="HK1556" s="28"/>
      <c r="HL1556" s="28"/>
      <c r="HM1556" s="28"/>
      <c r="HN1556" s="28"/>
      <c r="HO1556" s="28"/>
      <c r="HP1556" s="28"/>
      <c r="HQ1556" s="28"/>
      <c r="HR1556" s="28"/>
      <c r="HS1556" s="28"/>
      <c r="HT1556" s="28"/>
      <c r="HU1556" s="28"/>
      <c r="HV1556" s="28"/>
      <c r="HW1556" s="28"/>
      <c r="HX1556" s="28"/>
      <c r="HY1556" s="28"/>
      <c r="HZ1556" s="28"/>
      <c r="IA1556" s="28"/>
      <c r="IB1556" s="28"/>
      <c r="IC1556" s="28"/>
      <c r="ID1556" s="28"/>
      <c r="IE1556" s="28"/>
      <c r="IF1556" s="28"/>
      <c r="IG1556" s="28"/>
      <c r="IH1556" s="28"/>
      <c r="II1556" s="28"/>
      <c r="IJ1556" s="28"/>
      <c r="IK1556" s="28"/>
      <c r="IL1556" s="28"/>
      <c r="IM1556" s="28"/>
      <c r="IN1556" s="28"/>
      <c r="IO1556" s="28"/>
    </row>
    <row r="1557" spans="1:249" s="54" customFormat="1" ht="18">
      <c r="A1557" s="216" t="s">
        <v>4192</v>
      </c>
      <c r="B1557" s="28"/>
      <c r="C1557" s="28"/>
      <c r="D1557" s="28"/>
      <c r="E1557" s="28"/>
      <c r="F1557" s="305">
        <f t="shared" si="33"/>
        <v>15</v>
      </c>
      <c r="G1557" s="28"/>
      <c r="K1557" s="300">
        <v>15</v>
      </c>
      <c r="M1557" s="28"/>
      <c r="N1557" s="28"/>
      <c r="O1557" s="28"/>
      <c r="T1557" s="202"/>
      <c r="V1557" s="28"/>
      <c r="W1557" s="28"/>
      <c r="X1557" s="28"/>
      <c r="AC1557" s="202"/>
      <c r="AE1557" s="28"/>
      <c r="AF1557" s="28"/>
      <c r="AG1557" s="28"/>
      <c r="AL1557" s="202"/>
      <c r="AN1557" s="28"/>
      <c r="AO1557" s="28"/>
      <c r="AP1557" s="28"/>
      <c r="AU1557" s="202"/>
      <c r="AW1557" s="28"/>
      <c r="AX1557" s="28"/>
      <c r="AY1557" s="28"/>
      <c r="BD1557" s="202"/>
      <c r="BF1557" s="28"/>
      <c r="BG1557" s="28"/>
      <c r="BH1557" s="28"/>
      <c r="BM1557" s="202"/>
      <c r="BO1557" s="28"/>
      <c r="BP1557" s="28"/>
      <c r="BQ1557" s="28"/>
      <c r="BV1557" s="202"/>
      <c r="BX1557" s="28"/>
      <c r="BY1557" s="28"/>
      <c r="BZ1557" s="28"/>
      <c r="CE1557" s="202"/>
      <c r="CG1557" s="28"/>
      <c r="CH1557" s="28"/>
      <c r="CI1557" s="28"/>
      <c r="CN1557" s="202"/>
      <c r="CP1557" s="28"/>
      <c r="CQ1557" s="28"/>
      <c r="CR1557" s="28"/>
      <c r="CW1557" s="202"/>
      <c r="CY1557" s="28"/>
      <c r="CZ1557" s="28"/>
      <c r="DA1557" s="28"/>
      <c r="DF1557" s="202"/>
      <c r="DH1557" s="28"/>
      <c r="DI1557" s="28"/>
      <c r="DJ1557" s="28"/>
      <c r="DO1557" s="202"/>
      <c r="DQ1557" s="28"/>
      <c r="DR1557" s="28"/>
      <c r="DS1557" s="28"/>
      <c r="DX1557" s="202"/>
      <c r="DZ1557" s="28"/>
      <c r="EA1557" s="28"/>
      <c r="EB1557" s="28"/>
      <c r="EG1557" s="202"/>
      <c r="EI1557" s="28"/>
      <c r="EJ1557" s="28"/>
      <c r="EK1557" s="28"/>
      <c r="EP1557" s="202"/>
      <c r="ER1557" s="28"/>
      <c r="ES1557" s="28"/>
      <c r="ET1557" s="28"/>
      <c r="EY1557" s="202"/>
      <c r="FA1557" s="28"/>
      <c r="FB1557" s="28"/>
      <c r="FC1557" s="28"/>
      <c r="FH1557" s="202"/>
      <c r="FJ1557" s="28"/>
      <c r="FK1557" s="28"/>
      <c r="FL1557" s="28"/>
      <c r="FQ1557" s="202"/>
      <c r="FS1557" s="28"/>
      <c r="FT1557" s="28"/>
      <c r="FU1557" s="28"/>
      <c r="FZ1557" s="202"/>
      <c r="GB1557" s="28"/>
      <c r="GC1557" s="28"/>
      <c r="GD1557" s="28"/>
      <c r="GI1557" s="202"/>
      <c r="GK1557" s="28"/>
      <c r="GL1557" s="28"/>
      <c r="GM1557" s="28"/>
      <c r="GR1557" s="202"/>
      <c r="GT1557" s="28"/>
      <c r="GU1557" s="28"/>
      <c r="GV1557" s="28"/>
      <c r="HA1557" s="202"/>
      <c r="HC1557" s="28"/>
      <c r="HD1557" s="28"/>
      <c r="HE1557" s="28"/>
      <c r="HJ1557" s="28"/>
      <c r="HK1557" s="28"/>
      <c r="HL1557" s="28"/>
      <c r="HM1557" s="28"/>
      <c r="HN1557" s="28"/>
      <c r="HO1557" s="28"/>
      <c r="HP1557" s="28"/>
      <c r="HQ1557" s="28"/>
      <c r="HR1557" s="28"/>
      <c r="HS1557" s="28"/>
      <c r="HT1557" s="28"/>
      <c r="HU1557" s="28"/>
      <c r="HV1557" s="28"/>
      <c r="HW1557" s="28"/>
      <c r="HX1557" s="28"/>
      <c r="HY1557" s="28"/>
      <c r="HZ1557" s="28"/>
      <c r="IA1557" s="28"/>
      <c r="IB1557" s="28"/>
      <c r="IC1557" s="28"/>
      <c r="ID1557" s="28"/>
      <c r="IE1557" s="28"/>
      <c r="IF1557" s="28"/>
      <c r="IG1557" s="28"/>
      <c r="IH1557" s="28"/>
      <c r="II1557" s="28"/>
      <c r="IJ1557" s="28"/>
      <c r="IK1557" s="28"/>
      <c r="IL1557" s="28"/>
      <c r="IM1557" s="28"/>
      <c r="IN1557" s="28"/>
      <c r="IO1557" s="28"/>
    </row>
    <row r="1558" spans="1:249" s="54" customFormat="1" ht="18">
      <c r="A1558" s="216" t="s">
        <v>4453</v>
      </c>
      <c r="B1558" s="28"/>
      <c r="C1558" s="28"/>
      <c r="D1558" s="28"/>
      <c r="E1558" s="28"/>
      <c r="F1558" s="305">
        <f t="shared" si="33"/>
        <v>5</v>
      </c>
      <c r="G1558" s="28"/>
      <c r="K1558" s="300">
        <v>5</v>
      </c>
      <c r="M1558" s="28"/>
      <c r="N1558" s="28"/>
      <c r="O1558" s="28"/>
      <c r="T1558" s="202"/>
      <c r="V1558" s="28"/>
      <c r="W1558" s="28"/>
      <c r="X1558" s="28"/>
      <c r="AC1558" s="202"/>
      <c r="AE1558" s="28"/>
      <c r="AF1558" s="28"/>
      <c r="AG1558" s="28"/>
      <c r="AL1558" s="202"/>
      <c r="AN1558" s="28"/>
      <c r="AO1558" s="28"/>
      <c r="AP1558" s="28"/>
      <c r="AU1558" s="202"/>
      <c r="AW1558" s="28"/>
      <c r="AX1558" s="28"/>
      <c r="AY1558" s="28"/>
      <c r="BD1558" s="202"/>
      <c r="BF1558" s="28"/>
      <c r="BG1558" s="28"/>
      <c r="BH1558" s="28"/>
      <c r="BM1558" s="202"/>
      <c r="BO1558" s="28"/>
      <c r="BP1558" s="28"/>
      <c r="BQ1558" s="28"/>
      <c r="BV1558" s="202"/>
      <c r="BX1558" s="28"/>
      <c r="BY1558" s="28"/>
      <c r="BZ1558" s="28"/>
      <c r="CE1558" s="202"/>
      <c r="CG1558" s="28"/>
      <c r="CH1558" s="28"/>
      <c r="CI1558" s="28"/>
      <c r="CN1558" s="202"/>
      <c r="CP1558" s="28"/>
      <c r="CQ1558" s="28"/>
      <c r="CR1558" s="28"/>
      <c r="CW1558" s="202"/>
      <c r="CY1558" s="28"/>
      <c r="CZ1558" s="28"/>
      <c r="DA1558" s="28"/>
      <c r="DF1558" s="202"/>
      <c r="DH1558" s="28"/>
      <c r="DI1558" s="28"/>
      <c r="DJ1558" s="28"/>
      <c r="DO1558" s="202"/>
      <c r="DQ1558" s="28"/>
      <c r="DR1558" s="28"/>
      <c r="DS1558" s="28"/>
      <c r="DX1558" s="202"/>
      <c r="DZ1558" s="28"/>
      <c r="EA1558" s="28"/>
      <c r="EB1558" s="28"/>
      <c r="EG1558" s="202"/>
      <c r="EI1558" s="28"/>
      <c r="EJ1558" s="28"/>
      <c r="EK1558" s="28"/>
      <c r="EP1558" s="202"/>
      <c r="ER1558" s="28"/>
      <c r="ES1558" s="28"/>
      <c r="ET1558" s="28"/>
      <c r="EY1558" s="202"/>
      <c r="FA1558" s="28"/>
      <c r="FB1558" s="28"/>
      <c r="FC1558" s="28"/>
      <c r="FH1558" s="202"/>
      <c r="FJ1558" s="28"/>
      <c r="FK1558" s="28"/>
      <c r="FL1558" s="28"/>
      <c r="FQ1558" s="202"/>
      <c r="FS1558" s="28"/>
      <c r="FT1558" s="28"/>
      <c r="FU1558" s="28"/>
      <c r="FZ1558" s="202"/>
      <c r="GB1558" s="28"/>
      <c r="GC1558" s="28"/>
      <c r="GD1558" s="28"/>
      <c r="GI1558" s="202"/>
      <c r="GK1558" s="28"/>
      <c r="GL1558" s="28"/>
      <c r="GM1558" s="28"/>
      <c r="GR1558" s="202"/>
      <c r="GT1558" s="28"/>
      <c r="GU1558" s="28"/>
      <c r="GV1558" s="28"/>
      <c r="HA1558" s="202"/>
      <c r="HC1558" s="28"/>
      <c r="HD1558" s="28"/>
      <c r="HE1558" s="28"/>
      <c r="HJ1558" s="28"/>
      <c r="HK1558" s="28"/>
      <c r="HL1558" s="28"/>
      <c r="HM1558" s="28"/>
      <c r="HN1558" s="28"/>
      <c r="HO1558" s="28"/>
      <c r="HP1558" s="28"/>
      <c r="HQ1558" s="28"/>
      <c r="HR1558" s="28"/>
      <c r="HS1558" s="28"/>
      <c r="HT1558" s="28"/>
      <c r="HU1558" s="28"/>
      <c r="HV1558" s="28"/>
      <c r="HW1558" s="28"/>
      <c r="HX1558" s="28"/>
      <c r="HY1558" s="28"/>
      <c r="HZ1558" s="28"/>
      <c r="IA1558" s="28"/>
      <c r="IB1558" s="28"/>
      <c r="IC1558" s="28"/>
      <c r="ID1558" s="28"/>
      <c r="IE1558" s="28"/>
      <c r="IF1558" s="28"/>
      <c r="IG1558" s="28"/>
      <c r="IH1558" s="28"/>
      <c r="II1558" s="28"/>
      <c r="IJ1558" s="28"/>
      <c r="IK1558" s="28"/>
      <c r="IL1558" s="28"/>
      <c r="IM1558" s="28"/>
      <c r="IN1558" s="28"/>
      <c r="IO1558" s="28"/>
    </row>
    <row r="1559" spans="1:249" s="54" customFormat="1" ht="18">
      <c r="A1559" s="216" t="s">
        <v>4650</v>
      </c>
      <c r="B1559" s="28"/>
      <c r="C1559" s="28"/>
      <c r="D1559" s="28"/>
      <c r="E1559" s="28"/>
      <c r="F1559" s="305">
        <f t="shared" si="33"/>
        <v>3</v>
      </c>
      <c r="G1559" s="28"/>
      <c r="I1559" s="300">
        <v>3</v>
      </c>
      <c r="J1559" s="300"/>
      <c r="K1559" s="202"/>
      <c r="M1559" s="28"/>
      <c r="N1559" s="28"/>
      <c r="O1559" s="28"/>
      <c r="T1559" s="202"/>
      <c r="V1559" s="28"/>
      <c r="W1559" s="28"/>
      <c r="X1559" s="28"/>
      <c r="AC1559" s="202"/>
      <c r="AE1559" s="28"/>
      <c r="AF1559" s="28"/>
      <c r="AG1559" s="28"/>
      <c r="AL1559" s="202"/>
      <c r="AN1559" s="28"/>
      <c r="AO1559" s="28"/>
      <c r="AP1559" s="28"/>
      <c r="AU1559" s="202"/>
      <c r="AW1559" s="28"/>
      <c r="AX1559" s="28"/>
      <c r="AY1559" s="28"/>
      <c r="BD1559" s="202"/>
      <c r="BF1559" s="28"/>
      <c r="BG1559" s="28"/>
      <c r="BH1559" s="28"/>
      <c r="BM1559" s="202"/>
      <c r="BO1559" s="28"/>
      <c r="BP1559" s="28"/>
      <c r="BQ1559" s="28"/>
      <c r="BV1559" s="202"/>
      <c r="BX1559" s="28"/>
      <c r="BY1559" s="28"/>
      <c r="BZ1559" s="28"/>
      <c r="CE1559" s="202"/>
      <c r="CG1559" s="28"/>
      <c r="CH1559" s="28"/>
      <c r="CI1559" s="28"/>
      <c r="CN1559" s="202"/>
      <c r="CP1559" s="28"/>
      <c r="CQ1559" s="28"/>
      <c r="CR1559" s="28"/>
      <c r="CW1559" s="202"/>
      <c r="CY1559" s="28"/>
      <c r="CZ1559" s="28"/>
      <c r="DA1559" s="28"/>
      <c r="DF1559" s="202"/>
      <c r="DH1559" s="28"/>
      <c r="DI1559" s="28"/>
      <c r="DJ1559" s="28"/>
      <c r="DO1559" s="202"/>
      <c r="DQ1559" s="28"/>
      <c r="DR1559" s="28"/>
      <c r="DS1559" s="28"/>
      <c r="DX1559" s="202"/>
      <c r="DZ1559" s="28"/>
      <c r="EA1559" s="28"/>
      <c r="EB1559" s="28"/>
      <c r="EG1559" s="202"/>
      <c r="EI1559" s="28"/>
      <c r="EJ1559" s="28"/>
      <c r="EK1559" s="28"/>
      <c r="EP1559" s="202"/>
      <c r="ER1559" s="28"/>
      <c r="ES1559" s="28"/>
      <c r="ET1559" s="28"/>
      <c r="EY1559" s="202"/>
      <c r="FA1559" s="28"/>
      <c r="FB1559" s="28"/>
      <c r="FC1559" s="28"/>
      <c r="FH1559" s="202"/>
      <c r="FJ1559" s="28"/>
      <c r="FK1559" s="28"/>
      <c r="FL1559" s="28"/>
      <c r="FQ1559" s="202"/>
      <c r="FS1559" s="28"/>
      <c r="FT1559" s="28"/>
      <c r="FU1559" s="28"/>
      <c r="FZ1559" s="202"/>
      <c r="GB1559" s="28"/>
      <c r="GC1559" s="28"/>
      <c r="GD1559" s="28"/>
      <c r="GI1559" s="202"/>
      <c r="GK1559" s="28"/>
      <c r="GL1559" s="28"/>
      <c r="GM1559" s="28"/>
      <c r="GR1559" s="202"/>
      <c r="GT1559" s="28"/>
      <c r="GU1559" s="28"/>
      <c r="GV1559" s="28"/>
      <c r="HA1559" s="202"/>
      <c r="HC1559" s="28"/>
      <c r="HD1559" s="28"/>
      <c r="HE1559" s="28"/>
      <c r="HJ1559" s="28"/>
      <c r="HK1559" s="28"/>
      <c r="HL1559" s="28"/>
      <c r="HM1559" s="28"/>
      <c r="HN1559" s="28"/>
      <c r="HO1559" s="28"/>
      <c r="HP1559" s="28"/>
      <c r="HQ1559" s="28"/>
      <c r="HR1559" s="28"/>
      <c r="HS1559" s="28"/>
      <c r="HT1559" s="28"/>
      <c r="HU1559" s="28"/>
      <c r="HV1559" s="28"/>
      <c r="HW1559" s="28"/>
      <c r="HX1559" s="28"/>
      <c r="HY1559" s="28"/>
      <c r="HZ1559" s="28"/>
      <c r="IA1559" s="28"/>
      <c r="IB1559" s="28"/>
      <c r="IC1559" s="28"/>
      <c r="ID1559" s="28"/>
      <c r="IE1559" s="28"/>
      <c r="IF1559" s="28"/>
      <c r="IG1559" s="28"/>
      <c r="IH1559" s="28"/>
      <c r="II1559" s="28"/>
      <c r="IJ1559" s="28"/>
      <c r="IK1559" s="28"/>
      <c r="IL1559" s="28"/>
      <c r="IM1559" s="28"/>
      <c r="IN1559" s="28"/>
      <c r="IO1559" s="28"/>
    </row>
    <row r="1560" spans="1:249" s="54" customFormat="1" ht="18">
      <c r="A1560" s="216" t="s">
        <v>3533</v>
      </c>
      <c r="B1560" s="28"/>
      <c r="C1560" s="28"/>
      <c r="D1560" s="28"/>
      <c r="E1560" s="28"/>
      <c r="F1560" s="305">
        <f t="shared" si="33"/>
        <v>5</v>
      </c>
      <c r="G1560" s="28"/>
      <c r="I1560" s="300">
        <v>4</v>
      </c>
      <c r="J1560" s="300">
        <v>1</v>
      </c>
      <c r="K1560" s="202"/>
      <c r="M1560" s="28"/>
      <c r="N1560" s="28"/>
      <c r="O1560" s="28"/>
      <c r="T1560" s="202"/>
      <c r="V1560" s="28"/>
      <c r="W1560" s="28"/>
      <c r="X1560" s="28"/>
      <c r="AC1560" s="202"/>
      <c r="AE1560" s="28"/>
      <c r="AF1560" s="28"/>
      <c r="AG1560" s="28"/>
      <c r="AL1560" s="202"/>
      <c r="AN1560" s="28"/>
      <c r="AO1560" s="28"/>
      <c r="AP1560" s="28"/>
      <c r="AU1560" s="202"/>
      <c r="AW1560" s="28"/>
      <c r="AX1560" s="28"/>
      <c r="AY1560" s="28"/>
      <c r="BD1560" s="202"/>
      <c r="BF1560" s="28"/>
      <c r="BG1560" s="28"/>
      <c r="BH1560" s="28"/>
      <c r="BM1560" s="202"/>
      <c r="BO1560" s="28"/>
      <c r="BP1560" s="28"/>
      <c r="BQ1560" s="28"/>
      <c r="BV1560" s="202"/>
      <c r="BX1560" s="28"/>
      <c r="BY1560" s="28"/>
      <c r="BZ1560" s="28"/>
      <c r="CE1560" s="202"/>
      <c r="CG1560" s="28"/>
      <c r="CH1560" s="28"/>
      <c r="CI1560" s="28"/>
      <c r="CN1560" s="202"/>
      <c r="CP1560" s="28"/>
      <c r="CQ1560" s="28"/>
      <c r="CR1560" s="28"/>
      <c r="CW1560" s="202"/>
      <c r="CY1560" s="28"/>
      <c r="CZ1560" s="28"/>
      <c r="DA1560" s="28"/>
      <c r="DF1560" s="202"/>
      <c r="DH1560" s="28"/>
      <c r="DI1560" s="28"/>
      <c r="DJ1560" s="28"/>
      <c r="DO1560" s="202"/>
      <c r="DQ1560" s="28"/>
      <c r="DR1560" s="28"/>
      <c r="DS1560" s="28"/>
      <c r="DX1560" s="202"/>
      <c r="DZ1560" s="28"/>
      <c r="EA1560" s="28"/>
      <c r="EB1560" s="28"/>
      <c r="EG1560" s="202"/>
      <c r="EI1560" s="28"/>
      <c r="EJ1560" s="28"/>
      <c r="EK1560" s="28"/>
      <c r="EP1560" s="202"/>
      <c r="ER1560" s="28"/>
      <c r="ES1560" s="28"/>
      <c r="ET1560" s="28"/>
      <c r="EY1560" s="202"/>
      <c r="FA1560" s="28"/>
      <c r="FB1560" s="28"/>
      <c r="FC1560" s="28"/>
      <c r="FH1560" s="202"/>
      <c r="FJ1560" s="28"/>
      <c r="FK1560" s="28"/>
      <c r="FL1560" s="28"/>
      <c r="FQ1560" s="202"/>
      <c r="FS1560" s="28"/>
      <c r="FT1560" s="28"/>
      <c r="FU1560" s="28"/>
      <c r="FZ1560" s="202"/>
      <c r="GB1560" s="28"/>
      <c r="GC1560" s="28"/>
      <c r="GD1560" s="28"/>
      <c r="GI1560" s="202"/>
      <c r="GK1560" s="28"/>
      <c r="GL1560" s="28"/>
      <c r="GM1560" s="28"/>
      <c r="GR1560" s="202"/>
      <c r="GT1560" s="28"/>
      <c r="GU1560" s="28"/>
      <c r="GV1560" s="28"/>
      <c r="HA1560" s="202"/>
      <c r="HC1560" s="28"/>
      <c r="HD1560" s="28"/>
      <c r="HE1560" s="28"/>
      <c r="HJ1560" s="28"/>
      <c r="HK1560" s="28"/>
      <c r="HL1560" s="28"/>
      <c r="HM1560" s="28"/>
      <c r="HN1560" s="28"/>
      <c r="HO1560" s="28"/>
      <c r="HP1560" s="28"/>
      <c r="HQ1560" s="28"/>
      <c r="HR1560" s="28"/>
      <c r="HS1560" s="28"/>
      <c r="HT1560" s="28"/>
      <c r="HU1560" s="28"/>
      <c r="HV1560" s="28"/>
      <c r="HW1560" s="28"/>
      <c r="HX1560" s="28"/>
      <c r="HY1560" s="28"/>
      <c r="HZ1560" s="28"/>
      <c r="IA1560" s="28"/>
      <c r="IB1560" s="28"/>
      <c r="IC1560" s="28"/>
      <c r="ID1560" s="28"/>
      <c r="IE1560" s="28"/>
      <c r="IF1560" s="28"/>
      <c r="IG1560" s="28"/>
      <c r="IH1560" s="28"/>
      <c r="II1560" s="28"/>
      <c r="IJ1560" s="28"/>
      <c r="IK1560" s="28"/>
      <c r="IL1560" s="28"/>
      <c r="IM1560" s="28"/>
      <c r="IN1560" s="28"/>
      <c r="IO1560" s="28"/>
    </row>
    <row r="1561" spans="1:249" s="54" customFormat="1" ht="18">
      <c r="A1561" s="216" t="s">
        <v>4440</v>
      </c>
      <c r="B1561" s="28"/>
      <c r="C1561" s="28"/>
      <c r="D1561" s="28"/>
      <c r="E1561" s="28"/>
      <c r="F1561" s="305">
        <f t="shared" si="33"/>
        <v>10</v>
      </c>
      <c r="G1561" s="28"/>
      <c r="K1561" s="300">
        <v>10</v>
      </c>
      <c r="M1561" s="28"/>
      <c r="N1561" s="28"/>
      <c r="O1561" s="28"/>
      <c r="T1561" s="202"/>
      <c r="V1561" s="28"/>
      <c r="W1561" s="28"/>
      <c r="X1561" s="28"/>
      <c r="AC1561" s="202"/>
      <c r="AE1561" s="28"/>
      <c r="AF1561" s="28"/>
      <c r="AG1561" s="28"/>
      <c r="AL1561" s="202"/>
      <c r="AN1561" s="28"/>
      <c r="AO1561" s="28"/>
      <c r="AP1561" s="28"/>
      <c r="AU1561" s="202"/>
      <c r="AW1561" s="28"/>
      <c r="AX1561" s="28"/>
      <c r="AY1561" s="28"/>
      <c r="BD1561" s="202"/>
      <c r="BF1561" s="28"/>
      <c r="BG1561" s="28"/>
      <c r="BH1561" s="28"/>
      <c r="BM1561" s="202"/>
      <c r="BO1561" s="28"/>
      <c r="BP1561" s="28"/>
      <c r="BQ1561" s="28"/>
      <c r="BV1561" s="202"/>
      <c r="BX1561" s="28"/>
      <c r="BY1561" s="28"/>
      <c r="BZ1561" s="28"/>
      <c r="CE1561" s="202"/>
      <c r="CG1561" s="28"/>
      <c r="CH1561" s="28"/>
      <c r="CI1561" s="28"/>
      <c r="CN1561" s="202"/>
      <c r="CP1561" s="28"/>
      <c r="CQ1561" s="28"/>
      <c r="CR1561" s="28"/>
      <c r="CW1561" s="202"/>
      <c r="CY1561" s="28"/>
      <c r="CZ1561" s="28"/>
      <c r="DA1561" s="28"/>
      <c r="DF1561" s="202"/>
      <c r="DH1561" s="28"/>
      <c r="DI1561" s="28"/>
      <c r="DJ1561" s="28"/>
      <c r="DO1561" s="202"/>
      <c r="DQ1561" s="28"/>
      <c r="DR1561" s="28"/>
      <c r="DS1561" s="28"/>
      <c r="DX1561" s="202"/>
      <c r="DZ1561" s="28"/>
      <c r="EA1561" s="28"/>
      <c r="EB1561" s="28"/>
      <c r="EG1561" s="202"/>
      <c r="EI1561" s="28"/>
      <c r="EJ1561" s="28"/>
      <c r="EK1561" s="28"/>
      <c r="EP1561" s="202"/>
      <c r="ER1561" s="28"/>
      <c r="ES1561" s="28"/>
      <c r="ET1561" s="28"/>
      <c r="EY1561" s="202"/>
      <c r="FA1561" s="28"/>
      <c r="FB1561" s="28"/>
      <c r="FC1561" s="28"/>
      <c r="FH1561" s="202"/>
      <c r="FJ1561" s="28"/>
      <c r="FK1561" s="28"/>
      <c r="FL1561" s="28"/>
      <c r="FQ1561" s="202"/>
      <c r="FS1561" s="28"/>
      <c r="FT1561" s="28"/>
      <c r="FU1561" s="28"/>
      <c r="FZ1561" s="202"/>
      <c r="GB1561" s="28"/>
      <c r="GC1561" s="28"/>
      <c r="GD1561" s="28"/>
      <c r="GI1561" s="202"/>
      <c r="GK1561" s="28"/>
      <c r="GL1561" s="28"/>
      <c r="GM1561" s="28"/>
      <c r="GR1561" s="202"/>
      <c r="GT1561" s="28"/>
      <c r="GU1561" s="28"/>
      <c r="GV1561" s="28"/>
      <c r="HA1561" s="202"/>
      <c r="HC1561" s="28"/>
      <c r="HD1561" s="28"/>
      <c r="HE1561" s="28"/>
      <c r="HJ1561" s="28"/>
      <c r="HK1561" s="28"/>
      <c r="HL1561" s="28"/>
      <c r="HM1561" s="28"/>
      <c r="HN1561" s="28"/>
      <c r="HO1561" s="28"/>
      <c r="HP1561" s="28"/>
      <c r="HQ1561" s="28"/>
      <c r="HR1561" s="28"/>
      <c r="HS1561" s="28"/>
      <c r="HT1561" s="28"/>
      <c r="HU1561" s="28"/>
      <c r="HV1561" s="28"/>
      <c r="HW1561" s="28"/>
      <c r="HX1561" s="28"/>
      <c r="HY1561" s="28"/>
      <c r="HZ1561" s="28"/>
      <c r="IA1561" s="28"/>
      <c r="IB1561" s="28"/>
      <c r="IC1561" s="28"/>
      <c r="ID1561" s="28"/>
      <c r="IE1561" s="28"/>
      <c r="IF1561" s="28"/>
      <c r="IG1561" s="28"/>
      <c r="IH1561" s="28"/>
      <c r="II1561" s="28"/>
      <c r="IJ1561" s="28"/>
      <c r="IK1561" s="28"/>
      <c r="IL1561" s="28"/>
      <c r="IM1561" s="28"/>
      <c r="IN1561" s="28"/>
      <c r="IO1561" s="28"/>
    </row>
    <row r="1562" spans="1:249" s="54" customFormat="1" ht="18">
      <c r="A1562" s="216" t="s">
        <v>4434</v>
      </c>
      <c r="B1562" s="28"/>
      <c r="C1562" s="28"/>
      <c r="D1562" s="28"/>
      <c r="E1562" s="28"/>
      <c r="F1562" s="305">
        <f t="shared" si="33"/>
        <v>17</v>
      </c>
      <c r="G1562" s="28"/>
      <c r="I1562" s="300"/>
      <c r="J1562" s="300">
        <v>7</v>
      </c>
      <c r="K1562" s="300">
        <v>10</v>
      </c>
      <c r="M1562" s="28"/>
      <c r="N1562" s="28"/>
      <c r="O1562" s="28"/>
      <c r="T1562" s="202"/>
      <c r="V1562" s="28"/>
      <c r="W1562" s="28"/>
      <c r="X1562" s="28"/>
      <c r="AC1562" s="202"/>
      <c r="AE1562" s="28"/>
      <c r="AF1562" s="28"/>
      <c r="AG1562" s="28"/>
      <c r="AL1562" s="202"/>
      <c r="AN1562" s="28"/>
      <c r="AO1562" s="28"/>
      <c r="AP1562" s="28"/>
      <c r="AU1562" s="202"/>
      <c r="AW1562" s="28"/>
      <c r="AX1562" s="28"/>
      <c r="AY1562" s="28"/>
      <c r="BD1562" s="202"/>
      <c r="BF1562" s="28"/>
      <c r="BG1562" s="28"/>
      <c r="BH1562" s="28"/>
      <c r="BM1562" s="202"/>
      <c r="BO1562" s="28"/>
      <c r="BP1562" s="28"/>
      <c r="BQ1562" s="28"/>
      <c r="BV1562" s="202"/>
      <c r="BX1562" s="28"/>
      <c r="BY1562" s="28"/>
      <c r="BZ1562" s="28"/>
      <c r="CE1562" s="202"/>
      <c r="CG1562" s="28"/>
      <c r="CH1562" s="28"/>
      <c r="CI1562" s="28"/>
      <c r="CN1562" s="202"/>
      <c r="CP1562" s="28"/>
      <c r="CQ1562" s="28"/>
      <c r="CR1562" s="28"/>
      <c r="CW1562" s="202"/>
      <c r="CY1562" s="28"/>
      <c r="CZ1562" s="28"/>
      <c r="DA1562" s="28"/>
      <c r="DF1562" s="202"/>
      <c r="DH1562" s="28"/>
      <c r="DI1562" s="28"/>
      <c r="DJ1562" s="28"/>
      <c r="DO1562" s="202"/>
      <c r="DQ1562" s="28"/>
      <c r="DR1562" s="28"/>
      <c r="DS1562" s="28"/>
      <c r="DX1562" s="202"/>
      <c r="DZ1562" s="28"/>
      <c r="EA1562" s="28"/>
      <c r="EB1562" s="28"/>
      <c r="EG1562" s="202"/>
      <c r="EI1562" s="28"/>
      <c r="EJ1562" s="28"/>
      <c r="EK1562" s="28"/>
      <c r="EP1562" s="202"/>
      <c r="ER1562" s="28"/>
      <c r="ES1562" s="28"/>
      <c r="ET1562" s="28"/>
      <c r="EY1562" s="202"/>
      <c r="FA1562" s="28"/>
      <c r="FB1562" s="28"/>
      <c r="FC1562" s="28"/>
      <c r="FH1562" s="202"/>
      <c r="FJ1562" s="28"/>
      <c r="FK1562" s="28"/>
      <c r="FL1562" s="28"/>
      <c r="FQ1562" s="202"/>
      <c r="FS1562" s="28"/>
      <c r="FT1562" s="28"/>
      <c r="FU1562" s="28"/>
      <c r="FZ1562" s="202"/>
      <c r="GB1562" s="28"/>
      <c r="GC1562" s="28"/>
      <c r="GD1562" s="28"/>
      <c r="GI1562" s="202"/>
      <c r="GK1562" s="28"/>
      <c r="GL1562" s="28"/>
      <c r="GM1562" s="28"/>
      <c r="GR1562" s="202"/>
      <c r="GT1562" s="28"/>
      <c r="GU1562" s="28"/>
      <c r="GV1562" s="28"/>
      <c r="HA1562" s="202"/>
      <c r="HC1562" s="28"/>
      <c r="HD1562" s="28"/>
      <c r="HE1562" s="28"/>
      <c r="HJ1562" s="28"/>
      <c r="HK1562" s="28"/>
      <c r="HL1562" s="28"/>
      <c r="HM1562" s="28"/>
      <c r="HN1562" s="28"/>
      <c r="HO1562" s="28"/>
      <c r="HP1562" s="28"/>
      <c r="HQ1562" s="28"/>
      <c r="HR1562" s="28"/>
      <c r="HS1562" s="28"/>
      <c r="HT1562" s="28"/>
      <c r="HU1562" s="28"/>
      <c r="HV1562" s="28"/>
      <c r="HW1562" s="28"/>
      <c r="HX1562" s="28"/>
      <c r="HY1562" s="28"/>
      <c r="HZ1562" s="28"/>
      <c r="IA1562" s="28"/>
      <c r="IB1562" s="28"/>
      <c r="IC1562" s="28"/>
      <c r="ID1562" s="28"/>
      <c r="IE1562" s="28"/>
      <c r="IF1562" s="28"/>
      <c r="IG1562" s="28"/>
      <c r="IH1562" s="28"/>
      <c r="II1562" s="28"/>
      <c r="IJ1562" s="28"/>
      <c r="IK1562" s="28"/>
      <c r="IL1562" s="28"/>
      <c r="IM1562" s="28"/>
      <c r="IN1562" s="28"/>
      <c r="IO1562" s="28"/>
    </row>
    <row r="1563" spans="1:249" s="54" customFormat="1" ht="18">
      <c r="A1563" s="216" t="s">
        <v>4186</v>
      </c>
      <c r="B1563" s="28"/>
      <c r="C1563" s="28"/>
      <c r="D1563" s="28"/>
      <c r="E1563" s="28"/>
      <c r="F1563" s="305">
        <f t="shared" si="33"/>
        <v>5</v>
      </c>
      <c r="G1563" s="28"/>
      <c r="J1563" s="300">
        <v>5</v>
      </c>
      <c r="K1563" s="202"/>
      <c r="M1563" s="28"/>
      <c r="N1563" s="28"/>
      <c r="O1563" s="28"/>
      <c r="T1563" s="202"/>
      <c r="V1563" s="28"/>
      <c r="W1563" s="28"/>
      <c r="X1563" s="28"/>
      <c r="AC1563" s="202"/>
      <c r="AE1563" s="28"/>
      <c r="AF1563" s="28"/>
      <c r="AG1563" s="28"/>
      <c r="AL1563" s="202"/>
      <c r="AN1563" s="28"/>
      <c r="AO1563" s="28"/>
      <c r="AP1563" s="28"/>
      <c r="AU1563" s="202"/>
      <c r="AW1563" s="28"/>
      <c r="AX1563" s="28"/>
      <c r="AY1563" s="28"/>
      <c r="BD1563" s="202"/>
      <c r="BF1563" s="28"/>
      <c r="BG1563" s="28"/>
      <c r="BH1563" s="28"/>
      <c r="BM1563" s="202"/>
      <c r="BO1563" s="28"/>
      <c r="BP1563" s="28"/>
      <c r="BQ1563" s="28"/>
      <c r="BV1563" s="202"/>
      <c r="BX1563" s="28"/>
      <c r="BY1563" s="28"/>
      <c r="BZ1563" s="28"/>
      <c r="CE1563" s="202"/>
      <c r="CG1563" s="28"/>
      <c r="CH1563" s="28"/>
      <c r="CI1563" s="28"/>
      <c r="CN1563" s="202"/>
      <c r="CP1563" s="28"/>
      <c r="CQ1563" s="28"/>
      <c r="CR1563" s="28"/>
      <c r="CW1563" s="202"/>
      <c r="CY1563" s="28"/>
      <c r="CZ1563" s="28"/>
      <c r="DA1563" s="28"/>
      <c r="DF1563" s="202"/>
      <c r="DH1563" s="28"/>
      <c r="DI1563" s="28"/>
      <c r="DJ1563" s="28"/>
      <c r="DO1563" s="202"/>
      <c r="DQ1563" s="28"/>
      <c r="DR1563" s="28"/>
      <c r="DS1563" s="28"/>
      <c r="DX1563" s="202"/>
      <c r="DZ1563" s="28"/>
      <c r="EA1563" s="28"/>
      <c r="EB1563" s="28"/>
      <c r="EG1563" s="202"/>
      <c r="EI1563" s="28"/>
      <c r="EJ1563" s="28"/>
      <c r="EK1563" s="28"/>
      <c r="EP1563" s="202"/>
      <c r="ER1563" s="28"/>
      <c r="ES1563" s="28"/>
      <c r="ET1563" s="28"/>
      <c r="EY1563" s="202"/>
      <c r="FA1563" s="28"/>
      <c r="FB1563" s="28"/>
      <c r="FC1563" s="28"/>
      <c r="FH1563" s="202"/>
      <c r="FJ1563" s="28"/>
      <c r="FK1563" s="28"/>
      <c r="FL1563" s="28"/>
      <c r="FQ1563" s="202"/>
      <c r="FS1563" s="28"/>
      <c r="FT1563" s="28"/>
      <c r="FU1563" s="28"/>
      <c r="FZ1563" s="202"/>
      <c r="GB1563" s="28"/>
      <c r="GC1563" s="28"/>
      <c r="GD1563" s="28"/>
      <c r="GI1563" s="202"/>
      <c r="GK1563" s="28"/>
      <c r="GL1563" s="28"/>
      <c r="GM1563" s="28"/>
      <c r="GR1563" s="202"/>
      <c r="GT1563" s="28"/>
      <c r="GU1563" s="28"/>
      <c r="GV1563" s="28"/>
      <c r="HA1563" s="202"/>
      <c r="HC1563" s="28"/>
      <c r="HD1563" s="28"/>
      <c r="HE1563" s="28"/>
      <c r="HJ1563" s="28"/>
      <c r="HK1563" s="28"/>
      <c r="HL1563" s="28"/>
      <c r="HM1563" s="28"/>
      <c r="HN1563" s="28"/>
      <c r="HO1563" s="28"/>
      <c r="HP1563" s="28"/>
      <c r="HQ1563" s="28"/>
      <c r="HR1563" s="28"/>
      <c r="HS1563" s="28"/>
      <c r="HT1563" s="28"/>
      <c r="HU1563" s="28"/>
      <c r="HV1563" s="28"/>
      <c r="HW1563" s="28"/>
      <c r="HX1563" s="28"/>
      <c r="HY1563" s="28"/>
      <c r="HZ1563" s="28"/>
      <c r="IA1563" s="28"/>
      <c r="IB1563" s="28"/>
      <c r="IC1563" s="28"/>
      <c r="ID1563" s="28"/>
      <c r="IE1563" s="28"/>
      <c r="IF1563" s="28"/>
      <c r="IG1563" s="28"/>
      <c r="IH1563" s="28"/>
      <c r="II1563" s="28"/>
      <c r="IJ1563" s="28"/>
      <c r="IK1563" s="28"/>
      <c r="IL1563" s="28"/>
      <c r="IM1563" s="28"/>
      <c r="IN1563" s="28"/>
      <c r="IO1563" s="28"/>
    </row>
    <row r="1564" spans="1:249" s="54" customFormat="1" ht="18">
      <c r="A1564" s="216" t="s">
        <v>4634</v>
      </c>
      <c r="B1564" s="28"/>
      <c r="C1564" s="28"/>
      <c r="D1564" s="28"/>
      <c r="E1564" s="28"/>
      <c r="F1564" s="305">
        <f t="shared" si="33"/>
        <v>1</v>
      </c>
      <c r="G1564" s="28"/>
      <c r="I1564" s="300">
        <v>1</v>
      </c>
      <c r="J1564" s="300"/>
      <c r="K1564" s="202"/>
      <c r="M1564" s="28"/>
      <c r="N1564" s="28"/>
      <c r="O1564" s="28"/>
      <c r="T1564" s="202"/>
      <c r="V1564" s="28"/>
      <c r="W1564" s="28"/>
      <c r="X1564" s="28"/>
      <c r="AC1564" s="202"/>
      <c r="AE1564" s="28"/>
      <c r="AF1564" s="28"/>
      <c r="AG1564" s="28"/>
      <c r="AL1564" s="202"/>
      <c r="AN1564" s="28"/>
      <c r="AO1564" s="28"/>
      <c r="AP1564" s="28"/>
      <c r="AU1564" s="202"/>
      <c r="AW1564" s="28"/>
      <c r="AX1564" s="28"/>
      <c r="AY1564" s="28"/>
      <c r="BD1564" s="202"/>
      <c r="BF1564" s="28"/>
      <c r="BG1564" s="28"/>
      <c r="BH1564" s="28"/>
      <c r="BM1564" s="202"/>
      <c r="BO1564" s="28"/>
      <c r="BP1564" s="28"/>
      <c r="BQ1564" s="28"/>
      <c r="BV1564" s="202"/>
      <c r="BX1564" s="28"/>
      <c r="BY1564" s="28"/>
      <c r="BZ1564" s="28"/>
      <c r="CE1564" s="202"/>
      <c r="CG1564" s="28"/>
      <c r="CH1564" s="28"/>
      <c r="CI1564" s="28"/>
      <c r="CN1564" s="202"/>
      <c r="CP1564" s="28"/>
      <c r="CQ1564" s="28"/>
      <c r="CR1564" s="28"/>
      <c r="CW1564" s="202"/>
      <c r="CY1564" s="28"/>
      <c r="CZ1564" s="28"/>
      <c r="DA1564" s="28"/>
      <c r="DF1564" s="202"/>
      <c r="DH1564" s="28"/>
      <c r="DI1564" s="28"/>
      <c r="DJ1564" s="28"/>
      <c r="DO1564" s="202"/>
      <c r="DQ1564" s="28"/>
      <c r="DR1564" s="28"/>
      <c r="DS1564" s="28"/>
      <c r="DX1564" s="202"/>
      <c r="DZ1564" s="28"/>
      <c r="EA1564" s="28"/>
      <c r="EB1564" s="28"/>
      <c r="EG1564" s="202"/>
      <c r="EI1564" s="28"/>
      <c r="EJ1564" s="28"/>
      <c r="EK1564" s="28"/>
      <c r="EP1564" s="202"/>
      <c r="ER1564" s="28"/>
      <c r="ES1564" s="28"/>
      <c r="ET1564" s="28"/>
      <c r="EY1564" s="202"/>
      <c r="FA1564" s="28"/>
      <c r="FB1564" s="28"/>
      <c r="FC1564" s="28"/>
      <c r="FH1564" s="202"/>
      <c r="FJ1564" s="28"/>
      <c r="FK1564" s="28"/>
      <c r="FL1564" s="28"/>
      <c r="FQ1564" s="202"/>
      <c r="FS1564" s="28"/>
      <c r="FT1564" s="28"/>
      <c r="FU1564" s="28"/>
      <c r="FZ1564" s="202"/>
      <c r="GB1564" s="28"/>
      <c r="GC1564" s="28"/>
      <c r="GD1564" s="28"/>
      <c r="GI1564" s="202"/>
      <c r="GK1564" s="28"/>
      <c r="GL1564" s="28"/>
      <c r="GM1564" s="28"/>
      <c r="GR1564" s="202"/>
      <c r="GT1564" s="28"/>
      <c r="GU1564" s="28"/>
      <c r="GV1564" s="28"/>
      <c r="HA1564" s="202"/>
      <c r="HC1564" s="28"/>
      <c r="HD1564" s="28"/>
      <c r="HE1564" s="28"/>
      <c r="HJ1564" s="28"/>
      <c r="HK1564" s="28"/>
      <c r="HL1564" s="28"/>
      <c r="HM1564" s="28"/>
      <c r="HN1564" s="28"/>
      <c r="HO1564" s="28"/>
      <c r="HP1564" s="28"/>
      <c r="HQ1564" s="28"/>
      <c r="HR1564" s="28"/>
      <c r="HS1564" s="28"/>
      <c r="HT1564" s="28"/>
      <c r="HU1564" s="28"/>
      <c r="HV1564" s="28"/>
      <c r="HW1564" s="28"/>
      <c r="HX1564" s="28"/>
      <c r="HY1564" s="28"/>
      <c r="HZ1564" s="28"/>
      <c r="IA1564" s="28"/>
      <c r="IB1564" s="28"/>
      <c r="IC1564" s="28"/>
      <c r="ID1564" s="28"/>
      <c r="IE1564" s="28"/>
      <c r="IF1564" s="28"/>
      <c r="IG1564" s="28"/>
      <c r="IH1564" s="28"/>
      <c r="II1564" s="28"/>
      <c r="IJ1564" s="28"/>
      <c r="IK1564" s="28"/>
      <c r="IL1564" s="28"/>
      <c r="IM1564" s="28"/>
      <c r="IN1564" s="28"/>
      <c r="IO1564" s="28"/>
    </row>
    <row r="1565" spans="1:249" s="54" customFormat="1" ht="18">
      <c r="A1565" s="216" t="s">
        <v>4719</v>
      </c>
      <c r="B1565" s="28"/>
      <c r="C1565" s="28"/>
      <c r="D1565" s="28"/>
      <c r="E1565" s="28"/>
      <c r="F1565" s="305">
        <f t="shared" si="33"/>
        <v>2</v>
      </c>
      <c r="G1565" s="28"/>
      <c r="I1565" s="300">
        <v>2</v>
      </c>
      <c r="K1565" s="202"/>
      <c r="M1565" s="28"/>
      <c r="N1565" s="28"/>
      <c r="O1565" s="28"/>
      <c r="T1565" s="202"/>
      <c r="V1565" s="28"/>
      <c r="W1565" s="28"/>
      <c r="X1565" s="28"/>
      <c r="AC1565" s="202"/>
      <c r="AE1565" s="28"/>
      <c r="AF1565" s="28"/>
      <c r="AG1565" s="28"/>
      <c r="AL1565" s="202"/>
      <c r="AN1565" s="28"/>
      <c r="AO1565" s="28"/>
      <c r="AP1565" s="28"/>
      <c r="AU1565" s="202"/>
      <c r="AW1565" s="28"/>
      <c r="AX1565" s="28"/>
      <c r="AY1565" s="28"/>
      <c r="BD1565" s="202"/>
      <c r="BF1565" s="28"/>
      <c r="BG1565" s="28"/>
      <c r="BH1565" s="28"/>
      <c r="BM1565" s="202"/>
      <c r="BO1565" s="28"/>
      <c r="BP1565" s="28"/>
      <c r="BQ1565" s="28"/>
      <c r="BV1565" s="202"/>
      <c r="BX1565" s="28"/>
      <c r="BY1565" s="28"/>
      <c r="BZ1565" s="28"/>
      <c r="CE1565" s="202"/>
      <c r="CG1565" s="28"/>
      <c r="CH1565" s="28"/>
      <c r="CI1565" s="28"/>
      <c r="CN1565" s="202"/>
      <c r="CP1565" s="28"/>
      <c r="CQ1565" s="28"/>
      <c r="CR1565" s="28"/>
      <c r="CW1565" s="202"/>
      <c r="CY1565" s="28"/>
      <c r="CZ1565" s="28"/>
      <c r="DA1565" s="28"/>
      <c r="DF1565" s="202"/>
      <c r="DH1565" s="28"/>
      <c r="DI1565" s="28"/>
      <c r="DJ1565" s="28"/>
      <c r="DO1565" s="202"/>
      <c r="DQ1565" s="28"/>
      <c r="DR1565" s="28"/>
      <c r="DS1565" s="28"/>
      <c r="DX1565" s="202"/>
      <c r="DZ1565" s="28"/>
      <c r="EA1565" s="28"/>
      <c r="EB1565" s="28"/>
      <c r="EG1565" s="202"/>
      <c r="EI1565" s="28"/>
      <c r="EJ1565" s="28"/>
      <c r="EK1565" s="28"/>
      <c r="EP1565" s="202"/>
      <c r="ER1565" s="28"/>
      <c r="ES1565" s="28"/>
      <c r="ET1565" s="28"/>
      <c r="EY1565" s="202"/>
      <c r="FA1565" s="28"/>
      <c r="FB1565" s="28"/>
      <c r="FC1565" s="28"/>
      <c r="FH1565" s="202"/>
      <c r="FJ1565" s="28"/>
      <c r="FK1565" s="28"/>
      <c r="FL1565" s="28"/>
      <c r="FQ1565" s="202"/>
      <c r="FS1565" s="28"/>
      <c r="FT1565" s="28"/>
      <c r="FU1565" s="28"/>
      <c r="FZ1565" s="202"/>
      <c r="GB1565" s="28"/>
      <c r="GC1565" s="28"/>
      <c r="GD1565" s="28"/>
      <c r="GI1565" s="202"/>
      <c r="GK1565" s="28"/>
      <c r="GL1565" s="28"/>
      <c r="GM1565" s="28"/>
      <c r="GR1565" s="202"/>
      <c r="GT1565" s="28"/>
      <c r="GU1565" s="28"/>
      <c r="GV1565" s="28"/>
      <c r="HA1565" s="202"/>
      <c r="HC1565" s="28"/>
      <c r="HD1565" s="28"/>
      <c r="HE1565" s="28"/>
      <c r="HJ1565" s="28"/>
      <c r="HK1565" s="28"/>
      <c r="HL1565" s="28"/>
      <c r="HM1565" s="28"/>
      <c r="HN1565" s="28"/>
      <c r="HO1565" s="28"/>
      <c r="HP1565" s="28"/>
      <c r="HQ1565" s="28"/>
      <c r="HR1565" s="28"/>
      <c r="HS1565" s="28"/>
      <c r="HT1565" s="28"/>
      <c r="HU1565" s="28"/>
      <c r="HV1565" s="28"/>
      <c r="HW1565" s="28"/>
      <c r="HX1565" s="28"/>
      <c r="HY1565" s="28"/>
      <c r="HZ1565" s="28"/>
      <c r="IA1565" s="28"/>
      <c r="IB1565" s="28"/>
      <c r="IC1565" s="28"/>
      <c r="ID1565" s="28"/>
      <c r="IE1565" s="28"/>
      <c r="IF1565" s="28"/>
      <c r="IG1565" s="28"/>
      <c r="IH1565" s="28"/>
      <c r="II1565" s="28"/>
      <c r="IJ1565" s="28"/>
      <c r="IK1565" s="28"/>
      <c r="IL1565" s="28"/>
      <c r="IM1565" s="28"/>
      <c r="IN1565" s="28"/>
      <c r="IO1565" s="28"/>
    </row>
    <row r="1566" spans="1:249" s="54" customFormat="1" ht="18">
      <c r="A1566" s="216" t="s">
        <v>3265</v>
      </c>
      <c r="B1566" s="28"/>
      <c r="C1566" s="28"/>
      <c r="D1566" s="28"/>
      <c r="E1566" s="28"/>
      <c r="F1566" s="305">
        <f t="shared" si="33"/>
        <v>484</v>
      </c>
      <c r="G1566" s="28"/>
      <c r="H1566" s="300">
        <v>170</v>
      </c>
      <c r="I1566" s="300">
        <v>90</v>
      </c>
      <c r="J1566" s="300">
        <v>224</v>
      </c>
      <c r="K1566" s="202"/>
      <c r="M1566" s="28"/>
      <c r="N1566" s="28"/>
      <c r="O1566" s="28"/>
      <c r="T1566" s="202"/>
      <c r="V1566" s="28"/>
      <c r="W1566" s="28"/>
      <c r="X1566" s="28"/>
      <c r="AC1566" s="202"/>
      <c r="AE1566" s="28"/>
      <c r="AF1566" s="28"/>
      <c r="AG1566" s="28"/>
      <c r="AL1566" s="202"/>
      <c r="AN1566" s="28"/>
      <c r="AO1566" s="28"/>
      <c r="AP1566" s="28"/>
      <c r="AU1566" s="202"/>
      <c r="AW1566" s="28"/>
      <c r="AX1566" s="28"/>
      <c r="AY1566" s="28"/>
      <c r="BD1566" s="202"/>
      <c r="BF1566" s="28"/>
      <c r="BG1566" s="28"/>
      <c r="BH1566" s="28"/>
      <c r="BM1566" s="202"/>
      <c r="BO1566" s="28"/>
      <c r="BP1566" s="28"/>
      <c r="BQ1566" s="28"/>
      <c r="BV1566" s="202"/>
      <c r="BX1566" s="28"/>
      <c r="BY1566" s="28"/>
      <c r="BZ1566" s="28"/>
      <c r="CE1566" s="202"/>
      <c r="CG1566" s="28"/>
      <c r="CH1566" s="28"/>
      <c r="CI1566" s="28"/>
      <c r="CN1566" s="202"/>
      <c r="CP1566" s="28"/>
      <c r="CQ1566" s="28"/>
      <c r="CR1566" s="28"/>
      <c r="CW1566" s="202"/>
      <c r="CY1566" s="28"/>
      <c r="CZ1566" s="28"/>
      <c r="DA1566" s="28"/>
      <c r="DF1566" s="202"/>
      <c r="DH1566" s="28"/>
      <c r="DI1566" s="28"/>
      <c r="DJ1566" s="28"/>
      <c r="DO1566" s="202"/>
      <c r="DQ1566" s="28"/>
      <c r="DR1566" s="28"/>
      <c r="DS1566" s="28"/>
      <c r="DX1566" s="202"/>
      <c r="DZ1566" s="28"/>
      <c r="EA1566" s="28"/>
      <c r="EB1566" s="28"/>
      <c r="EG1566" s="202"/>
      <c r="EI1566" s="28"/>
      <c r="EJ1566" s="28"/>
      <c r="EK1566" s="28"/>
      <c r="EP1566" s="202"/>
      <c r="ER1566" s="28"/>
      <c r="ES1566" s="28"/>
      <c r="ET1566" s="28"/>
      <c r="EY1566" s="202"/>
      <c r="FA1566" s="28"/>
      <c r="FB1566" s="28"/>
      <c r="FC1566" s="28"/>
      <c r="FH1566" s="202"/>
      <c r="FJ1566" s="28"/>
      <c r="FK1566" s="28"/>
      <c r="FL1566" s="28"/>
      <c r="FQ1566" s="202"/>
      <c r="FS1566" s="28"/>
      <c r="FT1566" s="28"/>
      <c r="FU1566" s="28"/>
      <c r="FZ1566" s="202"/>
      <c r="GB1566" s="28"/>
      <c r="GC1566" s="28"/>
      <c r="GD1566" s="28"/>
      <c r="GI1566" s="202"/>
      <c r="GK1566" s="28"/>
      <c r="GL1566" s="28"/>
      <c r="GM1566" s="28"/>
      <c r="GR1566" s="202"/>
      <c r="GT1566" s="28"/>
      <c r="GU1566" s="28"/>
      <c r="GV1566" s="28"/>
      <c r="HA1566" s="202"/>
      <c r="HC1566" s="28"/>
      <c r="HD1566" s="28"/>
      <c r="HE1566" s="28"/>
      <c r="HJ1566" s="28"/>
      <c r="HK1566" s="28"/>
      <c r="HL1566" s="28"/>
      <c r="HM1566" s="28"/>
      <c r="HN1566" s="28"/>
      <c r="HO1566" s="28"/>
      <c r="HP1566" s="28"/>
      <c r="HQ1566" s="28"/>
      <c r="HR1566" s="28"/>
      <c r="HS1566" s="28"/>
      <c r="HT1566" s="28"/>
      <c r="HU1566" s="28"/>
      <c r="HV1566" s="28"/>
      <c r="HW1566" s="28"/>
      <c r="HX1566" s="28"/>
      <c r="HY1566" s="28"/>
      <c r="HZ1566" s="28"/>
      <c r="IA1566" s="28"/>
      <c r="IB1566" s="28"/>
      <c r="IC1566" s="28"/>
      <c r="ID1566" s="28"/>
      <c r="IE1566" s="28"/>
      <c r="IF1566" s="28"/>
      <c r="IG1566" s="28"/>
      <c r="IH1566" s="28"/>
      <c r="II1566" s="28"/>
      <c r="IJ1566" s="28"/>
      <c r="IK1566" s="28"/>
      <c r="IL1566" s="28"/>
      <c r="IM1566" s="28"/>
      <c r="IN1566" s="28"/>
      <c r="IO1566" s="28"/>
    </row>
    <row r="1567" spans="1:249" s="54" customFormat="1" ht="18">
      <c r="A1567" s="216" t="s">
        <v>3537</v>
      </c>
      <c r="B1567" s="28"/>
      <c r="C1567" s="28"/>
      <c r="D1567" s="28"/>
      <c r="E1567" s="28"/>
      <c r="F1567" s="305">
        <f t="shared" si="33"/>
        <v>9</v>
      </c>
      <c r="G1567" s="28"/>
      <c r="I1567" s="300">
        <v>9</v>
      </c>
      <c r="J1567" s="300"/>
      <c r="K1567" s="202"/>
      <c r="M1567" s="28"/>
      <c r="N1567" s="28"/>
      <c r="O1567" s="28"/>
      <c r="T1567" s="202"/>
      <c r="V1567" s="28"/>
      <c r="W1567" s="28"/>
      <c r="X1567" s="28"/>
      <c r="AC1567" s="202"/>
      <c r="AE1567" s="28"/>
      <c r="AF1567" s="28"/>
      <c r="AG1567" s="28"/>
      <c r="AL1567" s="202"/>
      <c r="AN1567" s="28"/>
      <c r="AO1567" s="28"/>
      <c r="AP1567" s="28"/>
      <c r="AU1567" s="202"/>
      <c r="AW1567" s="28"/>
      <c r="AX1567" s="28"/>
      <c r="AY1567" s="28"/>
      <c r="BD1567" s="202"/>
      <c r="BF1567" s="28"/>
      <c r="BG1567" s="28"/>
      <c r="BH1567" s="28"/>
      <c r="BM1567" s="202"/>
      <c r="BO1567" s="28"/>
      <c r="BP1567" s="28"/>
      <c r="BQ1567" s="28"/>
      <c r="BV1567" s="202"/>
      <c r="BX1567" s="28"/>
      <c r="BY1567" s="28"/>
      <c r="BZ1567" s="28"/>
      <c r="CE1567" s="202"/>
      <c r="CG1567" s="28"/>
      <c r="CH1567" s="28"/>
      <c r="CI1567" s="28"/>
      <c r="CN1567" s="202"/>
      <c r="CP1567" s="28"/>
      <c r="CQ1567" s="28"/>
      <c r="CR1567" s="28"/>
      <c r="CW1567" s="202"/>
      <c r="CY1567" s="28"/>
      <c r="CZ1567" s="28"/>
      <c r="DA1567" s="28"/>
      <c r="DF1567" s="202"/>
      <c r="DH1567" s="28"/>
      <c r="DI1567" s="28"/>
      <c r="DJ1567" s="28"/>
      <c r="DO1567" s="202"/>
      <c r="DQ1567" s="28"/>
      <c r="DR1567" s="28"/>
      <c r="DS1567" s="28"/>
      <c r="DX1567" s="202"/>
      <c r="DZ1567" s="28"/>
      <c r="EA1567" s="28"/>
      <c r="EB1567" s="28"/>
      <c r="EG1567" s="202"/>
      <c r="EI1567" s="28"/>
      <c r="EJ1567" s="28"/>
      <c r="EK1567" s="28"/>
      <c r="EP1567" s="202"/>
      <c r="ER1567" s="28"/>
      <c r="ES1567" s="28"/>
      <c r="ET1567" s="28"/>
      <c r="EY1567" s="202"/>
      <c r="FA1567" s="28"/>
      <c r="FB1567" s="28"/>
      <c r="FC1567" s="28"/>
      <c r="FH1567" s="202"/>
      <c r="FJ1567" s="28"/>
      <c r="FK1567" s="28"/>
      <c r="FL1567" s="28"/>
      <c r="FQ1567" s="202"/>
      <c r="FS1567" s="28"/>
      <c r="FT1567" s="28"/>
      <c r="FU1567" s="28"/>
      <c r="FZ1567" s="202"/>
      <c r="GB1567" s="28"/>
      <c r="GC1567" s="28"/>
      <c r="GD1567" s="28"/>
      <c r="GI1567" s="202"/>
      <c r="GK1567" s="28"/>
      <c r="GL1567" s="28"/>
      <c r="GM1567" s="28"/>
      <c r="GR1567" s="202"/>
      <c r="GT1567" s="28"/>
      <c r="GU1567" s="28"/>
      <c r="GV1567" s="28"/>
      <c r="HA1567" s="202"/>
      <c r="HC1567" s="28"/>
      <c r="HD1567" s="28"/>
      <c r="HE1567" s="28"/>
      <c r="HJ1567" s="28"/>
      <c r="HK1567" s="28"/>
      <c r="HL1567" s="28"/>
      <c r="HM1567" s="28"/>
      <c r="HN1567" s="28"/>
      <c r="HO1567" s="28"/>
      <c r="HP1567" s="28"/>
      <c r="HQ1567" s="28"/>
      <c r="HR1567" s="28"/>
      <c r="HS1567" s="28"/>
      <c r="HT1567" s="28"/>
      <c r="HU1567" s="28"/>
      <c r="HV1567" s="28"/>
      <c r="HW1567" s="28"/>
      <c r="HX1567" s="28"/>
      <c r="HY1567" s="28"/>
      <c r="HZ1567" s="28"/>
      <c r="IA1567" s="28"/>
      <c r="IB1567" s="28"/>
      <c r="IC1567" s="28"/>
      <c r="ID1567" s="28"/>
      <c r="IE1567" s="28"/>
      <c r="IF1567" s="28"/>
      <c r="IG1567" s="28"/>
      <c r="IH1567" s="28"/>
      <c r="II1567" s="28"/>
      <c r="IJ1567" s="28"/>
      <c r="IK1567" s="28"/>
      <c r="IL1567" s="28"/>
      <c r="IM1567" s="28"/>
      <c r="IN1567" s="28"/>
      <c r="IO1567" s="28"/>
    </row>
    <row r="1568" spans="1:249" s="54" customFormat="1" ht="18">
      <c r="A1568" s="216" t="s">
        <v>4225</v>
      </c>
      <c r="B1568" s="28"/>
      <c r="C1568" s="28"/>
      <c r="D1568" s="28"/>
      <c r="E1568" s="28"/>
      <c r="F1568" s="305">
        <f t="shared" si="33"/>
        <v>34</v>
      </c>
      <c r="G1568" s="28"/>
      <c r="I1568" s="300">
        <v>20</v>
      </c>
      <c r="J1568" s="300">
        <v>14</v>
      </c>
      <c r="K1568" s="300"/>
      <c r="M1568" s="28"/>
      <c r="N1568" s="28"/>
      <c r="O1568" s="28"/>
      <c r="T1568" s="202"/>
      <c r="V1568" s="28"/>
      <c r="W1568" s="28"/>
      <c r="X1568" s="28"/>
      <c r="AC1568" s="202"/>
      <c r="AE1568" s="28"/>
      <c r="AF1568" s="28"/>
      <c r="AG1568" s="28"/>
      <c r="AL1568" s="202"/>
      <c r="AN1568" s="28"/>
      <c r="AO1568" s="28"/>
      <c r="AP1568" s="28"/>
      <c r="AU1568" s="202"/>
      <c r="AW1568" s="28"/>
      <c r="AX1568" s="28"/>
      <c r="AY1568" s="28"/>
      <c r="BD1568" s="202"/>
      <c r="BF1568" s="28"/>
      <c r="BG1568" s="28"/>
      <c r="BH1568" s="28"/>
      <c r="BM1568" s="202"/>
      <c r="BO1568" s="28"/>
      <c r="BP1568" s="28"/>
      <c r="BQ1568" s="28"/>
      <c r="BV1568" s="202"/>
      <c r="BX1568" s="28"/>
      <c r="BY1568" s="28"/>
      <c r="BZ1568" s="28"/>
      <c r="CE1568" s="202"/>
      <c r="CG1568" s="28"/>
      <c r="CH1568" s="28"/>
      <c r="CI1568" s="28"/>
      <c r="CN1568" s="202"/>
      <c r="CP1568" s="28"/>
      <c r="CQ1568" s="28"/>
      <c r="CR1568" s="28"/>
      <c r="CW1568" s="202"/>
      <c r="CY1568" s="28"/>
      <c r="CZ1568" s="28"/>
      <c r="DA1568" s="28"/>
      <c r="DF1568" s="202"/>
      <c r="DH1568" s="28"/>
      <c r="DI1568" s="28"/>
      <c r="DJ1568" s="28"/>
      <c r="DO1568" s="202"/>
      <c r="DQ1568" s="28"/>
      <c r="DR1568" s="28"/>
      <c r="DS1568" s="28"/>
      <c r="DX1568" s="202"/>
      <c r="DZ1568" s="28"/>
      <c r="EA1568" s="28"/>
      <c r="EB1568" s="28"/>
      <c r="EG1568" s="202"/>
      <c r="EI1568" s="28"/>
      <c r="EJ1568" s="28"/>
      <c r="EK1568" s="28"/>
      <c r="EP1568" s="202"/>
      <c r="ER1568" s="28"/>
      <c r="ES1568" s="28"/>
      <c r="ET1568" s="28"/>
      <c r="EY1568" s="202"/>
      <c r="FA1568" s="28"/>
      <c r="FB1568" s="28"/>
      <c r="FC1568" s="28"/>
      <c r="FH1568" s="202"/>
      <c r="FJ1568" s="28"/>
      <c r="FK1568" s="28"/>
      <c r="FL1568" s="28"/>
      <c r="FQ1568" s="202"/>
      <c r="FS1568" s="28"/>
      <c r="FT1568" s="28"/>
      <c r="FU1568" s="28"/>
      <c r="FZ1568" s="202"/>
      <c r="GB1568" s="28"/>
      <c r="GC1568" s="28"/>
      <c r="GD1568" s="28"/>
      <c r="GI1568" s="202"/>
      <c r="GK1568" s="28"/>
      <c r="GL1568" s="28"/>
      <c r="GM1568" s="28"/>
      <c r="GR1568" s="202"/>
      <c r="GT1568" s="28"/>
      <c r="GU1568" s="28"/>
      <c r="GV1568" s="28"/>
      <c r="HA1568" s="202"/>
      <c r="HC1568" s="28"/>
      <c r="HD1568" s="28"/>
      <c r="HE1568" s="28"/>
      <c r="HJ1568" s="28"/>
      <c r="HK1568" s="28"/>
      <c r="HL1568" s="28"/>
      <c r="HM1568" s="28"/>
      <c r="HN1568" s="28"/>
      <c r="HO1568" s="28"/>
      <c r="HP1568" s="28"/>
      <c r="HQ1568" s="28"/>
      <c r="HR1568" s="28"/>
      <c r="HS1568" s="28"/>
      <c r="HT1568" s="28"/>
      <c r="HU1568" s="28"/>
      <c r="HV1568" s="28"/>
      <c r="HW1568" s="28"/>
      <c r="HX1568" s="28"/>
      <c r="HY1568" s="28"/>
      <c r="HZ1568" s="28"/>
      <c r="IA1568" s="28"/>
      <c r="IB1568" s="28"/>
      <c r="IC1568" s="28"/>
      <c r="ID1568" s="28"/>
      <c r="IE1568" s="28"/>
      <c r="IF1568" s="28"/>
      <c r="IG1568" s="28"/>
      <c r="IH1568" s="28"/>
      <c r="II1568" s="28"/>
      <c r="IJ1568" s="28"/>
      <c r="IK1568" s="28"/>
      <c r="IL1568" s="28"/>
      <c r="IM1568" s="28"/>
      <c r="IN1568" s="28"/>
      <c r="IO1568" s="28"/>
    </row>
    <row r="1569" spans="1:249" s="54" customFormat="1" ht="18">
      <c r="A1569" s="216" t="s">
        <v>4131</v>
      </c>
      <c r="B1569" s="28"/>
      <c r="C1569" s="28"/>
      <c r="D1569" s="28"/>
      <c r="E1569" s="28"/>
      <c r="F1569" s="305">
        <f t="shared" si="33"/>
        <v>8</v>
      </c>
      <c r="G1569" s="28"/>
      <c r="H1569" s="300">
        <v>8</v>
      </c>
      <c r="J1569" s="300"/>
      <c r="K1569" s="202"/>
      <c r="M1569" s="28"/>
      <c r="N1569" s="28"/>
      <c r="O1569" s="28"/>
      <c r="T1569" s="202"/>
      <c r="V1569" s="28"/>
      <c r="W1569" s="28"/>
      <c r="X1569" s="28"/>
      <c r="AC1569" s="202"/>
      <c r="AE1569" s="28"/>
      <c r="AF1569" s="28"/>
      <c r="AG1569" s="28"/>
      <c r="AL1569" s="202"/>
      <c r="AN1569" s="28"/>
      <c r="AO1569" s="28"/>
      <c r="AP1569" s="28"/>
      <c r="AU1569" s="202"/>
      <c r="AW1569" s="28"/>
      <c r="AX1569" s="28"/>
      <c r="AY1569" s="28"/>
      <c r="BD1569" s="202"/>
      <c r="BF1569" s="28"/>
      <c r="BG1569" s="28"/>
      <c r="BH1569" s="28"/>
      <c r="BM1569" s="202"/>
      <c r="BO1569" s="28"/>
      <c r="BP1569" s="28"/>
      <c r="BQ1569" s="28"/>
      <c r="BV1569" s="202"/>
      <c r="BX1569" s="28"/>
      <c r="BY1569" s="28"/>
      <c r="BZ1569" s="28"/>
      <c r="CE1569" s="202"/>
      <c r="CG1569" s="28"/>
      <c r="CH1569" s="28"/>
      <c r="CI1569" s="28"/>
      <c r="CN1569" s="202"/>
      <c r="CP1569" s="28"/>
      <c r="CQ1569" s="28"/>
      <c r="CR1569" s="28"/>
      <c r="CW1569" s="202"/>
      <c r="CY1569" s="28"/>
      <c r="CZ1569" s="28"/>
      <c r="DA1569" s="28"/>
      <c r="DF1569" s="202"/>
      <c r="DH1569" s="28"/>
      <c r="DI1569" s="28"/>
      <c r="DJ1569" s="28"/>
      <c r="DO1569" s="202"/>
      <c r="DQ1569" s="28"/>
      <c r="DR1569" s="28"/>
      <c r="DS1569" s="28"/>
      <c r="DX1569" s="202"/>
      <c r="DZ1569" s="28"/>
      <c r="EA1569" s="28"/>
      <c r="EB1569" s="28"/>
      <c r="EG1569" s="202"/>
      <c r="EI1569" s="28"/>
      <c r="EJ1569" s="28"/>
      <c r="EK1569" s="28"/>
      <c r="EP1569" s="202"/>
      <c r="ER1569" s="28"/>
      <c r="ES1569" s="28"/>
      <c r="ET1569" s="28"/>
      <c r="EY1569" s="202"/>
      <c r="FA1569" s="28"/>
      <c r="FB1569" s="28"/>
      <c r="FC1569" s="28"/>
      <c r="FH1569" s="202"/>
      <c r="FJ1569" s="28"/>
      <c r="FK1569" s="28"/>
      <c r="FL1569" s="28"/>
      <c r="FQ1569" s="202"/>
      <c r="FS1569" s="28"/>
      <c r="FT1569" s="28"/>
      <c r="FU1569" s="28"/>
      <c r="FZ1569" s="202"/>
      <c r="GB1569" s="28"/>
      <c r="GC1569" s="28"/>
      <c r="GD1569" s="28"/>
      <c r="GI1569" s="202"/>
      <c r="GK1569" s="28"/>
      <c r="GL1569" s="28"/>
      <c r="GM1569" s="28"/>
      <c r="GR1569" s="202"/>
      <c r="GT1569" s="28"/>
      <c r="GU1569" s="28"/>
      <c r="GV1569" s="28"/>
      <c r="HA1569" s="202"/>
      <c r="HC1569" s="28"/>
      <c r="HD1569" s="28"/>
      <c r="HE1569" s="28"/>
      <c r="HJ1569" s="28"/>
      <c r="HK1569" s="28"/>
      <c r="HL1569" s="28"/>
      <c r="HM1569" s="28"/>
      <c r="HN1569" s="28"/>
      <c r="HO1569" s="28"/>
      <c r="HP1569" s="28"/>
      <c r="HQ1569" s="28"/>
      <c r="HR1569" s="28"/>
      <c r="HS1569" s="28"/>
      <c r="HT1569" s="28"/>
      <c r="HU1569" s="28"/>
      <c r="HV1569" s="28"/>
      <c r="HW1569" s="28"/>
      <c r="HX1569" s="28"/>
      <c r="HY1569" s="28"/>
      <c r="HZ1569" s="28"/>
      <c r="IA1569" s="28"/>
      <c r="IB1569" s="28"/>
      <c r="IC1569" s="28"/>
      <c r="ID1569" s="28"/>
      <c r="IE1569" s="28"/>
      <c r="IF1569" s="28"/>
      <c r="IG1569" s="28"/>
      <c r="IH1569" s="28"/>
      <c r="II1569" s="28"/>
      <c r="IJ1569" s="28"/>
      <c r="IK1569" s="28"/>
      <c r="IL1569" s="28"/>
      <c r="IM1569" s="28"/>
      <c r="IN1569" s="28"/>
      <c r="IO1569" s="28"/>
    </row>
    <row r="1570" spans="1:249" s="54" customFormat="1" ht="18">
      <c r="A1570" s="216" t="s">
        <v>4562</v>
      </c>
      <c r="B1570" s="28"/>
      <c r="C1570" s="28"/>
      <c r="D1570" s="28"/>
      <c r="E1570" s="28"/>
      <c r="F1570" s="305">
        <f t="shared" si="33"/>
        <v>3</v>
      </c>
      <c r="G1570" s="28"/>
      <c r="J1570" s="300">
        <v>3</v>
      </c>
      <c r="K1570" s="202"/>
      <c r="M1570" s="28"/>
      <c r="N1570" s="28"/>
      <c r="O1570" s="28"/>
      <c r="T1570" s="202"/>
      <c r="V1570" s="28"/>
      <c r="W1570" s="28"/>
      <c r="X1570" s="28"/>
      <c r="AC1570" s="202"/>
      <c r="AE1570" s="28"/>
      <c r="AF1570" s="28"/>
      <c r="AG1570" s="28"/>
      <c r="AL1570" s="202"/>
      <c r="AN1570" s="28"/>
      <c r="AO1570" s="28"/>
      <c r="AP1570" s="28"/>
      <c r="AU1570" s="202"/>
      <c r="AW1570" s="28"/>
      <c r="AX1570" s="28"/>
      <c r="AY1570" s="28"/>
      <c r="BD1570" s="202"/>
      <c r="BF1570" s="28"/>
      <c r="BG1570" s="28"/>
      <c r="BH1570" s="28"/>
      <c r="BM1570" s="202"/>
      <c r="BO1570" s="28"/>
      <c r="BP1570" s="28"/>
      <c r="BQ1570" s="28"/>
      <c r="BV1570" s="202"/>
      <c r="BX1570" s="28"/>
      <c r="BY1570" s="28"/>
      <c r="BZ1570" s="28"/>
      <c r="CE1570" s="202"/>
      <c r="CG1570" s="28"/>
      <c r="CH1570" s="28"/>
      <c r="CI1570" s="28"/>
      <c r="CN1570" s="202"/>
      <c r="CP1570" s="28"/>
      <c r="CQ1570" s="28"/>
      <c r="CR1570" s="28"/>
      <c r="CW1570" s="202"/>
      <c r="CY1570" s="28"/>
      <c r="CZ1570" s="28"/>
      <c r="DA1570" s="28"/>
      <c r="DF1570" s="202"/>
      <c r="DH1570" s="28"/>
      <c r="DI1570" s="28"/>
      <c r="DJ1570" s="28"/>
      <c r="DO1570" s="202"/>
      <c r="DQ1570" s="28"/>
      <c r="DR1570" s="28"/>
      <c r="DS1570" s="28"/>
      <c r="DX1570" s="202"/>
      <c r="DZ1570" s="28"/>
      <c r="EA1570" s="28"/>
      <c r="EB1570" s="28"/>
      <c r="EG1570" s="202"/>
      <c r="EI1570" s="28"/>
      <c r="EJ1570" s="28"/>
      <c r="EK1570" s="28"/>
      <c r="EP1570" s="202"/>
      <c r="ER1570" s="28"/>
      <c r="ES1570" s="28"/>
      <c r="ET1570" s="28"/>
      <c r="EY1570" s="202"/>
      <c r="FA1570" s="28"/>
      <c r="FB1570" s="28"/>
      <c r="FC1570" s="28"/>
      <c r="FH1570" s="202"/>
      <c r="FJ1570" s="28"/>
      <c r="FK1570" s="28"/>
      <c r="FL1570" s="28"/>
      <c r="FQ1570" s="202"/>
      <c r="FS1570" s="28"/>
      <c r="FT1570" s="28"/>
      <c r="FU1570" s="28"/>
      <c r="FZ1570" s="202"/>
      <c r="GB1570" s="28"/>
      <c r="GC1570" s="28"/>
      <c r="GD1570" s="28"/>
      <c r="GI1570" s="202"/>
      <c r="GK1570" s="28"/>
      <c r="GL1570" s="28"/>
      <c r="GM1570" s="28"/>
      <c r="GR1570" s="202"/>
      <c r="GT1570" s="28"/>
      <c r="GU1570" s="28"/>
      <c r="GV1570" s="28"/>
      <c r="HA1570" s="202"/>
      <c r="HC1570" s="28"/>
      <c r="HD1570" s="28"/>
      <c r="HE1570" s="28"/>
      <c r="HJ1570" s="28"/>
      <c r="HK1570" s="28"/>
      <c r="HL1570" s="28"/>
      <c r="HM1570" s="28"/>
      <c r="HN1570" s="28"/>
      <c r="HO1570" s="28"/>
      <c r="HP1570" s="28"/>
      <c r="HQ1570" s="28"/>
      <c r="HR1570" s="28"/>
      <c r="HS1570" s="28"/>
      <c r="HT1570" s="28"/>
      <c r="HU1570" s="28"/>
      <c r="HV1570" s="28"/>
      <c r="HW1570" s="28"/>
      <c r="HX1570" s="28"/>
      <c r="HY1570" s="28"/>
      <c r="HZ1570" s="28"/>
      <c r="IA1570" s="28"/>
      <c r="IB1570" s="28"/>
      <c r="IC1570" s="28"/>
      <c r="ID1570" s="28"/>
      <c r="IE1570" s="28"/>
      <c r="IF1570" s="28"/>
      <c r="IG1570" s="28"/>
      <c r="IH1570" s="28"/>
      <c r="II1570" s="28"/>
      <c r="IJ1570" s="28"/>
      <c r="IK1570" s="28"/>
      <c r="IL1570" s="28"/>
      <c r="IM1570" s="28"/>
      <c r="IN1570" s="28"/>
      <c r="IO1570" s="28"/>
    </row>
    <row r="1571" spans="1:249" s="54" customFormat="1" ht="18">
      <c r="A1571" s="216" t="s">
        <v>3526</v>
      </c>
      <c r="B1571" s="28"/>
      <c r="C1571" s="28"/>
      <c r="D1571" s="28"/>
      <c r="E1571" s="28"/>
      <c r="F1571" s="305">
        <f t="shared" si="33"/>
        <v>2</v>
      </c>
      <c r="G1571" s="28"/>
      <c r="I1571" s="300">
        <v>1</v>
      </c>
      <c r="J1571" s="300">
        <v>1</v>
      </c>
      <c r="K1571" s="202"/>
      <c r="M1571" s="28"/>
      <c r="N1571" s="28"/>
      <c r="O1571" s="28"/>
      <c r="T1571" s="202"/>
      <c r="V1571" s="28"/>
      <c r="W1571" s="28"/>
      <c r="X1571" s="28"/>
      <c r="AC1571" s="202"/>
      <c r="AE1571" s="28"/>
      <c r="AF1571" s="28"/>
      <c r="AG1571" s="28"/>
      <c r="AL1571" s="202"/>
      <c r="AN1571" s="28"/>
      <c r="AO1571" s="28"/>
      <c r="AP1571" s="28"/>
      <c r="AU1571" s="202"/>
      <c r="AW1571" s="28"/>
      <c r="AX1571" s="28"/>
      <c r="AY1571" s="28"/>
      <c r="BD1571" s="202"/>
      <c r="BF1571" s="28"/>
      <c r="BG1571" s="28"/>
      <c r="BH1571" s="28"/>
      <c r="BM1571" s="202"/>
      <c r="BO1571" s="28"/>
      <c r="BP1571" s="28"/>
      <c r="BQ1571" s="28"/>
      <c r="BV1571" s="202"/>
      <c r="BX1571" s="28"/>
      <c r="BY1571" s="28"/>
      <c r="BZ1571" s="28"/>
      <c r="CE1571" s="202"/>
      <c r="CG1571" s="28"/>
      <c r="CH1571" s="28"/>
      <c r="CI1571" s="28"/>
      <c r="CN1571" s="202"/>
      <c r="CP1571" s="28"/>
      <c r="CQ1571" s="28"/>
      <c r="CR1571" s="28"/>
      <c r="CW1571" s="202"/>
      <c r="CY1571" s="28"/>
      <c r="CZ1571" s="28"/>
      <c r="DA1571" s="28"/>
      <c r="DF1571" s="202"/>
      <c r="DH1571" s="28"/>
      <c r="DI1571" s="28"/>
      <c r="DJ1571" s="28"/>
      <c r="DO1571" s="202"/>
      <c r="DQ1571" s="28"/>
      <c r="DR1571" s="28"/>
      <c r="DS1571" s="28"/>
      <c r="DX1571" s="202"/>
      <c r="DZ1571" s="28"/>
      <c r="EA1571" s="28"/>
      <c r="EB1571" s="28"/>
      <c r="EG1571" s="202"/>
      <c r="EI1571" s="28"/>
      <c r="EJ1571" s="28"/>
      <c r="EK1571" s="28"/>
      <c r="EP1571" s="202"/>
      <c r="ER1571" s="28"/>
      <c r="ES1571" s="28"/>
      <c r="ET1571" s="28"/>
      <c r="EY1571" s="202"/>
      <c r="FA1571" s="28"/>
      <c r="FB1571" s="28"/>
      <c r="FC1571" s="28"/>
      <c r="FH1571" s="202"/>
      <c r="FJ1571" s="28"/>
      <c r="FK1571" s="28"/>
      <c r="FL1571" s="28"/>
      <c r="FQ1571" s="202"/>
      <c r="FS1571" s="28"/>
      <c r="FT1571" s="28"/>
      <c r="FU1571" s="28"/>
      <c r="FZ1571" s="202"/>
      <c r="GB1571" s="28"/>
      <c r="GC1571" s="28"/>
      <c r="GD1571" s="28"/>
      <c r="GI1571" s="202"/>
      <c r="GK1571" s="28"/>
      <c r="GL1571" s="28"/>
      <c r="GM1571" s="28"/>
      <c r="GR1571" s="202"/>
      <c r="GT1571" s="28"/>
      <c r="GU1571" s="28"/>
      <c r="GV1571" s="28"/>
      <c r="HA1571" s="202"/>
      <c r="HC1571" s="28"/>
      <c r="HD1571" s="28"/>
      <c r="HE1571" s="28"/>
      <c r="HJ1571" s="28"/>
      <c r="HK1571" s="28"/>
      <c r="HL1571" s="28"/>
      <c r="HM1571" s="28"/>
      <c r="HN1571" s="28"/>
      <c r="HO1571" s="28"/>
      <c r="HP1571" s="28"/>
      <c r="HQ1571" s="28"/>
      <c r="HR1571" s="28"/>
      <c r="HS1571" s="28"/>
      <c r="HT1571" s="28"/>
      <c r="HU1571" s="28"/>
      <c r="HV1571" s="28"/>
      <c r="HW1571" s="28"/>
      <c r="HX1571" s="28"/>
      <c r="HY1571" s="28"/>
      <c r="HZ1571" s="28"/>
      <c r="IA1571" s="28"/>
      <c r="IB1571" s="28"/>
      <c r="IC1571" s="28"/>
      <c r="ID1571" s="28"/>
      <c r="IE1571" s="28"/>
      <c r="IF1571" s="28"/>
      <c r="IG1571" s="28"/>
      <c r="IH1571" s="28"/>
      <c r="II1571" s="28"/>
      <c r="IJ1571" s="28"/>
      <c r="IK1571" s="28"/>
      <c r="IL1571" s="28"/>
      <c r="IM1571" s="28"/>
      <c r="IN1571" s="28"/>
      <c r="IO1571" s="28"/>
    </row>
    <row r="1572" spans="1:249" s="54" customFormat="1" ht="18">
      <c r="A1572" s="216" t="s">
        <v>4181</v>
      </c>
      <c r="B1572" s="28"/>
      <c r="C1572" s="28"/>
      <c r="D1572" s="28"/>
      <c r="E1572" s="28"/>
      <c r="F1572" s="305">
        <f t="shared" si="33"/>
        <v>7</v>
      </c>
      <c r="G1572" s="28"/>
      <c r="I1572" s="300">
        <v>5</v>
      </c>
      <c r="J1572" s="300">
        <v>2</v>
      </c>
      <c r="K1572" s="202"/>
      <c r="M1572" s="28"/>
      <c r="N1572" s="28"/>
      <c r="O1572" s="28"/>
      <c r="T1572" s="202"/>
      <c r="V1572" s="28"/>
      <c r="W1572" s="28"/>
      <c r="X1572" s="28"/>
      <c r="AC1572" s="202"/>
      <c r="AE1572" s="28"/>
      <c r="AF1572" s="28"/>
      <c r="AG1572" s="28"/>
      <c r="AL1572" s="202"/>
      <c r="AN1572" s="28"/>
      <c r="AO1572" s="28"/>
      <c r="AP1572" s="28"/>
      <c r="AU1572" s="202"/>
      <c r="AW1572" s="28"/>
      <c r="AX1572" s="28"/>
      <c r="AY1572" s="28"/>
      <c r="BD1572" s="202"/>
      <c r="BF1572" s="28"/>
      <c r="BG1572" s="28"/>
      <c r="BH1572" s="28"/>
      <c r="BM1572" s="202"/>
      <c r="BO1572" s="28"/>
      <c r="BP1572" s="28"/>
      <c r="BQ1572" s="28"/>
      <c r="BV1572" s="202"/>
      <c r="BX1572" s="28"/>
      <c r="BY1572" s="28"/>
      <c r="BZ1572" s="28"/>
      <c r="CE1572" s="202"/>
      <c r="CG1572" s="28"/>
      <c r="CH1572" s="28"/>
      <c r="CI1572" s="28"/>
      <c r="CN1572" s="202"/>
      <c r="CP1572" s="28"/>
      <c r="CQ1572" s="28"/>
      <c r="CR1572" s="28"/>
      <c r="CW1572" s="202"/>
      <c r="CY1572" s="28"/>
      <c r="CZ1572" s="28"/>
      <c r="DA1572" s="28"/>
      <c r="DF1572" s="202"/>
      <c r="DH1572" s="28"/>
      <c r="DI1572" s="28"/>
      <c r="DJ1572" s="28"/>
      <c r="DO1572" s="202"/>
      <c r="DQ1572" s="28"/>
      <c r="DR1572" s="28"/>
      <c r="DS1572" s="28"/>
      <c r="DX1572" s="202"/>
      <c r="DZ1572" s="28"/>
      <c r="EA1572" s="28"/>
      <c r="EB1572" s="28"/>
      <c r="EG1572" s="202"/>
      <c r="EI1572" s="28"/>
      <c r="EJ1572" s="28"/>
      <c r="EK1572" s="28"/>
      <c r="EP1572" s="202"/>
      <c r="ER1572" s="28"/>
      <c r="ES1572" s="28"/>
      <c r="ET1572" s="28"/>
      <c r="EY1572" s="202"/>
      <c r="FA1572" s="28"/>
      <c r="FB1572" s="28"/>
      <c r="FC1572" s="28"/>
      <c r="FH1572" s="202"/>
      <c r="FJ1572" s="28"/>
      <c r="FK1572" s="28"/>
      <c r="FL1572" s="28"/>
      <c r="FQ1572" s="202"/>
      <c r="FS1572" s="28"/>
      <c r="FT1572" s="28"/>
      <c r="FU1572" s="28"/>
      <c r="FZ1572" s="202"/>
      <c r="GB1572" s="28"/>
      <c r="GC1572" s="28"/>
      <c r="GD1572" s="28"/>
      <c r="GI1572" s="202"/>
      <c r="GK1572" s="28"/>
      <c r="GL1572" s="28"/>
      <c r="GM1572" s="28"/>
      <c r="GR1572" s="202"/>
      <c r="GT1572" s="28"/>
      <c r="GU1572" s="28"/>
      <c r="GV1572" s="28"/>
      <c r="HA1572" s="202"/>
      <c r="HC1572" s="28"/>
      <c r="HD1572" s="28"/>
      <c r="HE1572" s="28"/>
      <c r="HJ1572" s="28"/>
      <c r="HK1572" s="28"/>
      <c r="HL1572" s="28"/>
      <c r="HM1572" s="28"/>
      <c r="HN1572" s="28"/>
      <c r="HO1572" s="28"/>
      <c r="HP1572" s="28"/>
      <c r="HQ1572" s="28"/>
      <c r="HR1572" s="28"/>
      <c r="HS1572" s="28"/>
      <c r="HT1572" s="28"/>
      <c r="HU1572" s="28"/>
      <c r="HV1572" s="28"/>
      <c r="HW1572" s="28"/>
      <c r="HX1572" s="28"/>
      <c r="HY1572" s="28"/>
      <c r="HZ1572" s="28"/>
      <c r="IA1572" s="28"/>
      <c r="IB1572" s="28"/>
      <c r="IC1572" s="28"/>
      <c r="ID1572" s="28"/>
      <c r="IE1572" s="28"/>
      <c r="IF1572" s="28"/>
      <c r="IG1572" s="28"/>
      <c r="IH1572" s="28"/>
      <c r="II1572" s="28"/>
      <c r="IJ1572" s="28"/>
      <c r="IK1572" s="28"/>
      <c r="IL1572" s="28"/>
      <c r="IM1572" s="28"/>
      <c r="IN1572" s="28"/>
      <c r="IO1572" s="28"/>
    </row>
    <row r="1573" spans="1:249" s="54" customFormat="1" ht="18">
      <c r="A1573" s="216" t="s">
        <v>4375</v>
      </c>
      <c r="B1573" s="28"/>
      <c r="C1573" s="28"/>
      <c r="D1573" s="28"/>
      <c r="E1573" s="28"/>
      <c r="F1573" s="305">
        <f t="shared" ref="F1573:F1636" si="34">SUM(G1573:L1573)</f>
        <v>7</v>
      </c>
      <c r="G1573" s="28"/>
      <c r="I1573" s="300">
        <v>7</v>
      </c>
      <c r="K1573" s="202"/>
      <c r="M1573" s="28"/>
      <c r="N1573" s="28"/>
      <c r="O1573" s="28"/>
      <c r="T1573" s="202"/>
      <c r="V1573" s="28"/>
      <c r="W1573" s="28"/>
      <c r="X1573" s="28"/>
      <c r="AC1573" s="202"/>
      <c r="AE1573" s="28"/>
      <c r="AF1573" s="28"/>
      <c r="AG1573" s="28"/>
      <c r="AL1573" s="202"/>
      <c r="AN1573" s="28"/>
      <c r="AO1573" s="28"/>
      <c r="AP1573" s="28"/>
      <c r="AU1573" s="202"/>
      <c r="AW1573" s="28"/>
      <c r="AX1573" s="28"/>
      <c r="AY1573" s="28"/>
      <c r="BD1573" s="202"/>
      <c r="BF1573" s="28"/>
      <c r="BG1573" s="28"/>
      <c r="BH1573" s="28"/>
      <c r="BM1573" s="202"/>
      <c r="BO1573" s="28"/>
      <c r="BP1573" s="28"/>
      <c r="BQ1573" s="28"/>
      <c r="BV1573" s="202"/>
      <c r="BX1573" s="28"/>
      <c r="BY1573" s="28"/>
      <c r="BZ1573" s="28"/>
      <c r="CE1573" s="202"/>
      <c r="CG1573" s="28"/>
      <c r="CH1573" s="28"/>
      <c r="CI1573" s="28"/>
      <c r="CN1573" s="202"/>
      <c r="CP1573" s="28"/>
      <c r="CQ1573" s="28"/>
      <c r="CR1573" s="28"/>
      <c r="CW1573" s="202"/>
      <c r="CY1573" s="28"/>
      <c r="CZ1573" s="28"/>
      <c r="DA1573" s="28"/>
      <c r="DF1573" s="202"/>
      <c r="DH1573" s="28"/>
      <c r="DI1573" s="28"/>
      <c r="DJ1573" s="28"/>
      <c r="DO1573" s="202"/>
      <c r="DQ1573" s="28"/>
      <c r="DR1573" s="28"/>
      <c r="DS1573" s="28"/>
      <c r="DX1573" s="202"/>
      <c r="DZ1573" s="28"/>
      <c r="EA1573" s="28"/>
      <c r="EB1573" s="28"/>
      <c r="EG1573" s="202"/>
      <c r="EI1573" s="28"/>
      <c r="EJ1573" s="28"/>
      <c r="EK1573" s="28"/>
      <c r="EP1573" s="202"/>
      <c r="ER1573" s="28"/>
      <c r="ES1573" s="28"/>
      <c r="ET1573" s="28"/>
      <c r="EY1573" s="202"/>
      <c r="FA1573" s="28"/>
      <c r="FB1573" s="28"/>
      <c r="FC1573" s="28"/>
      <c r="FH1573" s="202"/>
      <c r="FJ1573" s="28"/>
      <c r="FK1573" s="28"/>
      <c r="FL1573" s="28"/>
      <c r="FQ1573" s="202"/>
      <c r="FS1573" s="28"/>
      <c r="FT1573" s="28"/>
      <c r="FU1573" s="28"/>
      <c r="FZ1573" s="202"/>
      <c r="GB1573" s="28"/>
      <c r="GC1573" s="28"/>
      <c r="GD1573" s="28"/>
      <c r="GI1573" s="202"/>
      <c r="GK1573" s="28"/>
      <c r="GL1573" s="28"/>
      <c r="GM1573" s="28"/>
      <c r="GR1573" s="202"/>
      <c r="GT1573" s="28"/>
      <c r="GU1573" s="28"/>
      <c r="GV1573" s="28"/>
      <c r="HA1573" s="202"/>
      <c r="HC1573" s="28"/>
      <c r="HD1573" s="28"/>
      <c r="HE1573" s="28"/>
      <c r="HJ1573" s="28"/>
      <c r="HK1573" s="28"/>
      <c r="HL1573" s="28"/>
      <c r="HM1573" s="28"/>
      <c r="HN1573" s="28"/>
      <c r="HO1573" s="28"/>
      <c r="HP1573" s="28"/>
      <c r="HQ1573" s="28"/>
      <c r="HR1573" s="28"/>
      <c r="HS1573" s="28"/>
      <c r="HT1573" s="28"/>
      <c r="HU1573" s="28"/>
      <c r="HV1573" s="28"/>
      <c r="HW1573" s="28"/>
      <c r="HX1573" s="28"/>
      <c r="HY1573" s="28"/>
      <c r="HZ1573" s="28"/>
      <c r="IA1573" s="28"/>
      <c r="IB1573" s="28"/>
      <c r="IC1573" s="28"/>
      <c r="ID1573" s="28"/>
      <c r="IE1573" s="28"/>
      <c r="IF1573" s="28"/>
      <c r="IG1573" s="28"/>
      <c r="IH1573" s="28"/>
      <c r="II1573" s="28"/>
      <c r="IJ1573" s="28"/>
      <c r="IK1573" s="28"/>
      <c r="IL1573" s="28"/>
      <c r="IM1573" s="28"/>
      <c r="IN1573" s="28"/>
      <c r="IO1573" s="28"/>
    </row>
    <row r="1574" spans="1:249" s="54" customFormat="1" ht="18">
      <c r="A1574" s="216" t="s">
        <v>4084</v>
      </c>
      <c r="B1574" s="28"/>
      <c r="C1574" s="28"/>
      <c r="D1574" s="28"/>
      <c r="E1574" s="28"/>
      <c r="F1574" s="305">
        <f t="shared" si="34"/>
        <v>2</v>
      </c>
      <c r="G1574" s="28"/>
      <c r="J1574" s="300">
        <v>2</v>
      </c>
      <c r="K1574" s="202"/>
      <c r="M1574" s="28"/>
      <c r="N1574" s="28"/>
      <c r="O1574" s="28"/>
      <c r="T1574" s="202"/>
      <c r="V1574" s="28"/>
      <c r="W1574" s="28"/>
      <c r="X1574" s="28"/>
      <c r="AC1574" s="202"/>
      <c r="AE1574" s="28"/>
      <c r="AF1574" s="28"/>
      <c r="AG1574" s="28"/>
      <c r="AL1574" s="202"/>
      <c r="AN1574" s="28"/>
      <c r="AO1574" s="28"/>
      <c r="AP1574" s="28"/>
      <c r="AU1574" s="202"/>
      <c r="AW1574" s="28"/>
      <c r="AX1574" s="28"/>
      <c r="AY1574" s="28"/>
      <c r="BD1574" s="202"/>
      <c r="BF1574" s="28"/>
      <c r="BG1574" s="28"/>
      <c r="BH1574" s="28"/>
      <c r="BM1574" s="202"/>
      <c r="BO1574" s="28"/>
      <c r="BP1574" s="28"/>
      <c r="BQ1574" s="28"/>
      <c r="BV1574" s="202"/>
      <c r="BX1574" s="28"/>
      <c r="BY1574" s="28"/>
      <c r="BZ1574" s="28"/>
      <c r="CE1574" s="202"/>
      <c r="CG1574" s="28"/>
      <c r="CH1574" s="28"/>
      <c r="CI1574" s="28"/>
      <c r="CN1574" s="202"/>
      <c r="CP1574" s="28"/>
      <c r="CQ1574" s="28"/>
      <c r="CR1574" s="28"/>
      <c r="CW1574" s="202"/>
      <c r="CY1574" s="28"/>
      <c r="CZ1574" s="28"/>
      <c r="DA1574" s="28"/>
      <c r="DF1574" s="202"/>
      <c r="DH1574" s="28"/>
      <c r="DI1574" s="28"/>
      <c r="DJ1574" s="28"/>
      <c r="DO1574" s="202"/>
      <c r="DQ1574" s="28"/>
      <c r="DR1574" s="28"/>
      <c r="DS1574" s="28"/>
      <c r="DX1574" s="202"/>
      <c r="DZ1574" s="28"/>
      <c r="EA1574" s="28"/>
      <c r="EB1574" s="28"/>
      <c r="EG1574" s="202"/>
      <c r="EI1574" s="28"/>
      <c r="EJ1574" s="28"/>
      <c r="EK1574" s="28"/>
      <c r="EP1574" s="202"/>
      <c r="ER1574" s="28"/>
      <c r="ES1574" s="28"/>
      <c r="ET1574" s="28"/>
      <c r="EY1574" s="202"/>
      <c r="FA1574" s="28"/>
      <c r="FB1574" s="28"/>
      <c r="FC1574" s="28"/>
      <c r="FH1574" s="202"/>
      <c r="FJ1574" s="28"/>
      <c r="FK1574" s="28"/>
      <c r="FL1574" s="28"/>
      <c r="FQ1574" s="202"/>
      <c r="FS1574" s="28"/>
      <c r="FT1574" s="28"/>
      <c r="FU1574" s="28"/>
      <c r="FZ1574" s="202"/>
      <c r="GB1574" s="28"/>
      <c r="GC1574" s="28"/>
      <c r="GD1574" s="28"/>
      <c r="GI1574" s="202"/>
      <c r="GK1574" s="28"/>
      <c r="GL1574" s="28"/>
      <c r="GM1574" s="28"/>
      <c r="GR1574" s="202"/>
      <c r="GT1574" s="28"/>
      <c r="GU1574" s="28"/>
      <c r="GV1574" s="28"/>
      <c r="HA1574" s="202"/>
      <c r="HC1574" s="28"/>
      <c r="HD1574" s="28"/>
      <c r="HE1574" s="28"/>
      <c r="HJ1574" s="28"/>
      <c r="HK1574" s="28"/>
      <c r="HL1574" s="28"/>
      <c r="HM1574" s="28"/>
      <c r="HN1574" s="28"/>
      <c r="HO1574" s="28"/>
      <c r="HP1574" s="28"/>
      <c r="HQ1574" s="28"/>
      <c r="HR1574" s="28"/>
      <c r="HS1574" s="28"/>
      <c r="HT1574" s="28"/>
      <c r="HU1574" s="28"/>
      <c r="HV1574" s="28"/>
      <c r="HW1574" s="28"/>
      <c r="HX1574" s="28"/>
      <c r="HY1574" s="28"/>
      <c r="HZ1574" s="28"/>
      <c r="IA1574" s="28"/>
      <c r="IB1574" s="28"/>
      <c r="IC1574" s="28"/>
      <c r="ID1574" s="28"/>
      <c r="IE1574" s="28"/>
      <c r="IF1574" s="28"/>
      <c r="IG1574" s="28"/>
      <c r="IH1574" s="28"/>
      <c r="II1574" s="28"/>
      <c r="IJ1574" s="28"/>
      <c r="IK1574" s="28"/>
      <c r="IL1574" s="28"/>
      <c r="IM1574" s="28"/>
      <c r="IN1574" s="28"/>
      <c r="IO1574" s="28"/>
    </row>
    <row r="1575" spans="1:249" s="54" customFormat="1" ht="18">
      <c r="A1575" s="216" t="s">
        <v>4646</v>
      </c>
      <c r="B1575" s="28"/>
      <c r="C1575" s="28"/>
      <c r="D1575" s="28"/>
      <c r="E1575" s="28"/>
      <c r="F1575" s="305">
        <f t="shared" si="34"/>
        <v>6</v>
      </c>
      <c r="G1575" s="28"/>
      <c r="I1575" s="300">
        <v>6</v>
      </c>
      <c r="J1575" s="300"/>
      <c r="K1575" s="202"/>
      <c r="M1575" s="28"/>
      <c r="N1575" s="28"/>
      <c r="O1575" s="28"/>
      <c r="T1575" s="202"/>
      <c r="V1575" s="28"/>
      <c r="W1575" s="28"/>
      <c r="X1575" s="28"/>
      <c r="AC1575" s="202"/>
      <c r="AE1575" s="28"/>
      <c r="AF1575" s="28"/>
      <c r="AG1575" s="28"/>
      <c r="AL1575" s="202"/>
      <c r="AN1575" s="28"/>
      <c r="AO1575" s="28"/>
      <c r="AP1575" s="28"/>
      <c r="AU1575" s="202"/>
      <c r="AW1575" s="28"/>
      <c r="AX1575" s="28"/>
      <c r="AY1575" s="28"/>
      <c r="BD1575" s="202"/>
      <c r="BF1575" s="28"/>
      <c r="BG1575" s="28"/>
      <c r="BH1575" s="28"/>
      <c r="BM1575" s="202"/>
      <c r="BO1575" s="28"/>
      <c r="BP1575" s="28"/>
      <c r="BQ1575" s="28"/>
      <c r="BV1575" s="202"/>
      <c r="BX1575" s="28"/>
      <c r="BY1575" s="28"/>
      <c r="BZ1575" s="28"/>
      <c r="CE1575" s="202"/>
      <c r="CG1575" s="28"/>
      <c r="CH1575" s="28"/>
      <c r="CI1575" s="28"/>
      <c r="CN1575" s="202"/>
      <c r="CP1575" s="28"/>
      <c r="CQ1575" s="28"/>
      <c r="CR1575" s="28"/>
      <c r="CW1575" s="202"/>
      <c r="CY1575" s="28"/>
      <c r="CZ1575" s="28"/>
      <c r="DA1575" s="28"/>
      <c r="DF1575" s="202"/>
      <c r="DH1575" s="28"/>
      <c r="DI1575" s="28"/>
      <c r="DJ1575" s="28"/>
      <c r="DO1575" s="202"/>
      <c r="DQ1575" s="28"/>
      <c r="DR1575" s="28"/>
      <c r="DS1575" s="28"/>
      <c r="DX1575" s="202"/>
      <c r="DZ1575" s="28"/>
      <c r="EA1575" s="28"/>
      <c r="EB1575" s="28"/>
      <c r="EG1575" s="202"/>
      <c r="EI1575" s="28"/>
      <c r="EJ1575" s="28"/>
      <c r="EK1575" s="28"/>
      <c r="EP1575" s="202"/>
      <c r="ER1575" s="28"/>
      <c r="ES1575" s="28"/>
      <c r="ET1575" s="28"/>
      <c r="EY1575" s="202"/>
      <c r="FA1575" s="28"/>
      <c r="FB1575" s="28"/>
      <c r="FC1575" s="28"/>
      <c r="FH1575" s="202"/>
      <c r="FJ1575" s="28"/>
      <c r="FK1575" s="28"/>
      <c r="FL1575" s="28"/>
      <c r="FQ1575" s="202"/>
      <c r="FS1575" s="28"/>
      <c r="FT1575" s="28"/>
      <c r="FU1575" s="28"/>
      <c r="FZ1575" s="202"/>
      <c r="GB1575" s="28"/>
      <c r="GC1575" s="28"/>
      <c r="GD1575" s="28"/>
      <c r="GI1575" s="202"/>
      <c r="GK1575" s="28"/>
      <c r="GL1575" s="28"/>
      <c r="GM1575" s="28"/>
      <c r="GR1575" s="202"/>
      <c r="GT1575" s="28"/>
      <c r="GU1575" s="28"/>
      <c r="GV1575" s="28"/>
      <c r="HA1575" s="202"/>
      <c r="HC1575" s="28"/>
      <c r="HD1575" s="28"/>
      <c r="HE1575" s="28"/>
      <c r="HJ1575" s="28"/>
      <c r="HK1575" s="28"/>
      <c r="HL1575" s="28"/>
      <c r="HM1575" s="28"/>
      <c r="HN1575" s="28"/>
      <c r="HO1575" s="28"/>
      <c r="HP1575" s="28"/>
      <c r="HQ1575" s="28"/>
      <c r="HR1575" s="28"/>
      <c r="HS1575" s="28"/>
      <c r="HT1575" s="28"/>
      <c r="HU1575" s="28"/>
      <c r="HV1575" s="28"/>
      <c r="HW1575" s="28"/>
      <c r="HX1575" s="28"/>
      <c r="HY1575" s="28"/>
      <c r="HZ1575" s="28"/>
      <c r="IA1575" s="28"/>
      <c r="IB1575" s="28"/>
      <c r="IC1575" s="28"/>
      <c r="ID1575" s="28"/>
      <c r="IE1575" s="28"/>
      <c r="IF1575" s="28"/>
      <c r="IG1575" s="28"/>
      <c r="IH1575" s="28"/>
      <c r="II1575" s="28"/>
      <c r="IJ1575" s="28"/>
      <c r="IK1575" s="28"/>
      <c r="IL1575" s="28"/>
      <c r="IM1575" s="28"/>
      <c r="IN1575" s="28"/>
      <c r="IO1575" s="28"/>
    </row>
    <row r="1576" spans="1:249" s="54" customFormat="1" ht="18">
      <c r="A1576" s="216" t="s">
        <v>3862</v>
      </c>
      <c r="B1576" s="28"/>
      <c r="C1576" s="28"/>
      <c r="D1576" s="28"/>
      <c r="E1576" s="28"/>
      <c r="F1576" s="305">
        <f t="shared" si="34"/>
        <v>3</v>
      </c>
      <c r="G1576" s="28"/>
      <c r="I1576" s="300">
        <v>1</v>
      </c>
      <c r="J1576" s="300">
        <v>2</v>
      </c>
      <c r="K1576" s="202"/>
      <c r="M1576" s="28"/>
      <c r="N1576" s="28"/>
      <c r="O1576" s="28"/>
      <c r="T1576" s="202"/>
      <c r="V1576" s="28"/>
      <c r="W1576" s="28"/>
      <c r="X1576" s="28"/>
      <c r="AC1576" s="202"/>
      <c r="AE1576" s="28"/>
      <c r="AF1576" s="28"/>
      <c r="AG1576" s="28"/>
      <c r="AL1576" s="202"/>
      <c r="AN1576" s="28"/>
      <c r="AO1576" s="28"/>
      <c r="AP1576" s="28"/>
      <c r="AU1576" s="202"/>
      <c r="AW1576" s="28"/>
      <c r="AX1576" s="28"/>
      <c r="AY1576" s="28"/>
      <c r="BD1576" s="202"/>
      <c r="BF1576" s="28"/>
      <c r="BG1576" s="28"/>
      <c r="BH1576" s="28"/>
      <c r="BM1576" s="202"/>
      <c r="BO1576" s="28"/>
      <c r="BP1576" s="28"/>
      <c r="BQ1576" s="28"/>
      <c r="BV1576" s="202"/>
      <c r="BX1576" s="28"/>
      <c r="BY1576" s="28"/>
      <c r="BZ1576" s="28"/>
      <c r="CE1576" s="202"/>
      <c r="CG1576" s="28"/>
      <c r="CH1576" s="28"/>
      <c r="CI1576" s="28"/>
      <c r="CN1576" s="202"/>
      <c r="CP1576" s="28"/>
      <c r="CQ1576" s="28"/>
      <c r="CR1576" s="28"/>
      <c r="CW1576" s="202"/>
      <c r="CY1576" s="28"/>
      <c r="CZ1576" s="28"/>
      <c r="DA1576" s="28"/>
      <c r="DF1576" s="202"/>
      <c r="DH1576" s="28"/>
      <c r="DI1576" s="28"/>
      <c r="DJ1576" s="28"/>
      <c r="DO1576" s="202"/>
      <c r="DQ1576" s="28"/>
      <c r="DR1576" s="28"/>
      <c r="DS1576" s="28"/>
      <c r="DX1576" s="202"/>
      <c r="DZ1576" s="28"/>
      <c r="EA1576" s="28"/>
      <c r="EB1576" s="28"/>
      <c r="EG1576" s="202"/>
      <c r="EI1576" s="28"/>
      <c r="EJ1576" s="28"/>
      <c r="EK1576" s="28"/>
      <c r="EP1576" s="202"/>
      <c r="ER1576" s="28"/>
      <c r="ES1576" s="28"/>
      <c r="ET1576" s="28"/>
      <c r="EY1576" s="202"/>
      <c r="FA1576" s="28"/>
      <c r="FB1576" s="28"/>
      <c r="FC1576" s="28"/>
      <c r="FH1576" s="202"/>
      <c r="FJ1576" s="28"/>
      <c r="FK1576" s="28"/>
      <c r="FL1576" s="28"/>
      <c r="FQ1576" s="202"/>
      <c r="FS1576" s="28"/>
      <c r="FT1576" s="28"/>
      <c r="FU1576" s="28"/>
      <c r="FZ1576" s="202"/>
      <c r="GB1576" s="28"/>
      <c r="GC1576" s="28"/>
      <c r="GD1576" s="28"/>
      <c r="GI1576" s="202"/>
      <c r="GK1576" s="28"/>
      <c r="GL1576" s="28"/>
      <c r="GM1576" s="28"/>
      <c r="GR1576" s="202"/>
      <c r="GT1576" s="28"/>
      <c r="GU1576" s="28"/>
      <c r="GV1576" s="28"/>
      <c r="HA1576" s="202"/>
      <c r="HC1576" s="28"/>
      <c r="HD1576" s="28"/>
      <c r="HE1576" s="28"/>
      <c r="HJ1576" s="28"/>
      <c r="HK1576" s="28"/>
      <c r="HL1576" s="28"/>
      <c r="HM1576" s="28"/>
      <c r="HN1576" s="28"/>
      <c r="HO1576" s="28"/>
      <c r="HP1576" s="28"/>
      <c r="HQ1576" s="28"/>
      <c r="HR1576" s="28"/>
      <c r="HS1576" s="28"/>
      <c r="HT1576" s="28"/>
      <c r="HU1576" s="28"/>
      <c r="HV1576" s="28"/>
      <c r="HW1576" s="28"/>
      <c r="HX1576" s="28"/>
      <c r="HY1576" s="28"/>
      <c r="HZ1576" s="28"/>
      <c r="IA1576" s="28"/>
      <c r="IB1576" s="28"/>
      <c r="IC1576" s="28"/>
      <c r="ID1576" s="28"/>
      <c r="IE1576" s="28"/>
      <c r="IF1576" s="28"/>
      <c r="IG1576" s="28"/>
      <c r="IH1576" s="28"/>
      <c r="II1576" s="28"/>
      <c r="IJ1576" s="28"/>
      <c r="IK1576" s="28"/>
      <c r="IL1576" s="28"/>
      <c r="IM1576" s="28"/>
      <c r="IN1576" s="28"/>
      <c r="IO1576" s="28"/>
    </row>
    <row r="1577" spans="1:249" s="54" customFormat="1" ht="18">
      <c r="A1577" s="216" t="s">
        <v>4621</v>
      </c>
      <c r="B1577" s="28"/>
      <c r="C1577" s="28"/>
      <c r="D1577" s="28"/>
      <c r="E1577" s="28"/>
      <c r="F1577" s="305">
        <f t="shared" si="34"/>
        <v>8</v>
      </c>
      <c r="G1577" s="28"/>
      <c r="I1577" s="300">
        <v>8</v>
      </c>
      <c r="K1577" s="202"/>
      <c r="M1577" s="28"/>
      <c r="N1577" s="28"/>
      <c r="O1577" s="28"/>
      <c r="T1577" s="202"/>
      <c r="V1577" s="28"/>
      <c r="W1577" s="28"/>
      <c r="X1577" s="28"/>
      <c r="AC1577" s="202"/>
      <c r="AE1577" s="28"/>
      <c r="AF1577" s="28"/>
      <c r="AG1577" s="28"/>
      <c r="AL1577" s="202"/>
      <c r="AN1577" s="28"/>
      <c r="AO1577" s="28"/>
      <c r="AP1577" s="28"/>
      <c r="AU1577" s="202"/>
      <c r="AW1577" s="28"/>
      <c r="AX1577" s="28"/>
      <c r="AY1577" s="28"/>
      <c r="BD1577" s="202"/>
      <c r="BF1577" s="28"/>
      <c r="BG1577" s="28"/>
      <c r="BH1577" s="28"/>
      <c r="BM1577" s="202"/>
      <c r="BO1577" s="28"/>
      <c r="BP1577" s="28"/>
      <c r="BQ1577" s="28"/>
      <c r="BV1577" s="202"/>
      <c r="BX1577" s="28"/>
      <c r="BY1577" s="28"/>
      <c r="BZ1577" s="28"/>
      <c r="CE1577" s="202"/>
      <c r="CG1577" s="28"/>
      <c r="CH1577" s="28"/>
      <c r="CI1577" s="28"/>
      <c r="CN1577" s="202"/>
      <c r="CP1577" s="28"/>
      <c r="CQ1577" s="28"/>
      <c r="CR1577" s="28"/>
      <c r="CW1577" s="202"/>
      <c r="CY1577" s="28"/>
      <c r="CZ1577" s="28"/>
      <c r="DA1577" s="28"/>
      <c r="DF1577" s="202"/>
      <c r="DH1577" s="28"/>
      <c r="DI1577" s="28"/>
      <c r="DJ1577" s="28"/>
      <c r="DO1577" s="202"/>
      <c r="DQ1577" s="28"/>
      <c r="DR1577" s="28"/>
      <c r="DS1577" s="28"/>
      <c r="DX1577" s="202"/>
      <c r="DZ1577" s="28"/>
      <c r="EA1577" s="28"/>
      <c r="EB1577" s="28"/>
      <c r="EG1577" s="202"/>
      <c r="EI1577" s="28"/>
      <c r="EJ1577" s="28"/>
      <c r="EK1577" s="28"/>
      <c r="EP1577" s="202"/>
      <c r="ER1577" s="28"/>
      <c r="ES1577" s="28"/>
      <c r="ET1577" s="28"/>
      <c r="EY1577" s="202"/>
      <c r="FA1577" s="28"/>
      <c r="FB1577" s="28"/>
      <c r="FC1577" s="28"/>
      <c r="FH1577" s="202"/>
      <c r="FJ1577" s="28"/>
      <c r="FK1577" s="28"/>
      <c r="FL1577" s="28"/>
      <c r="FQ1577" s="202"/>
      <c r="FS1577" s="28"/>
      <c r="FT1577" s="28"/>
      <c r="FU1577" s="28"/>
      <c r="FZ1577" s="202"/>
      <c r="GB1577" s="28"/>
      <c r="GC1577" s="28"/>
      <c r="GD1577" s="28"/>
      <c r="GI1577" s="202"/>
      <c r="GK1577" s="28"/>
      <c r="GL1577" s="28"/>
      <c r="GM1577" s="28"/>
      <c r="GR1577" s="202"/>
      <c r="GT1577" s="28"/>
      <c r="GU1577" s="28"/>
      <c r="GV1577" s="28"/>
      <c r="HA1577" s="202"/>
      <c r="HC1577" s="28"/>
      <c r="HD1577" s="28"/>
      <c r="HE1577" s="28"/>
      <c r="HJ1577" s="28"/>
      <c r="HK1577" s="28"/>
      <c r="HL1577" s="28"/>
      <c r="HM1577" s="28"/>
      <c r="HN1577" s="28"/>
      <c r="HO1577" s="28"/>
      <c r="HP1577" s="28"/>
      <c r="HQ1577" s="28"/>
      <c r="HR1577" s="28"/>
      <c r="HS1577" s="28"/>
      <c r="HT1577" s="28"/>
      <c r="HU1577" s="28"/>
      <c r="HV1577" s="28"/>
      <c r="HW1577" s="28"/>
      <c r="HX1577" s="28"/>
      <c r="HY1577" s="28"/>
      <c r="HZ1577" s="28"/>
      <c r="IA1577" s="28"/>
      <c r="IB1577" s="28"/>
      <c r="IC1577" s="28"/>
      <c r="ID1577" s="28"/>
      <c r="IE1577" s="28"/>
      <c r="IF1577" s="28"/>
      <c r="IG1577" s="28"/>
      <c r="IH1577" s="28"/>
      <c r="II1577" s="28"/>
      <c r="IJ1577" s="28"/>
      <c r="IK1577" s="28"/>
      <c r="IL1577" s="28"/>
      <c r="IM1577" s="28"/>
      <c r="IN1577" s="28"/>
      <c r="IO1577" s="28"/>
    </row>
    <row r="1578" spans="1:249" s="54" customFormat="1" ht="18">
      <c r="A1578" s="216" t="s">
        <v>3861</v>
      </c>
      <c r="B1578" s="28"/>
      <c r="C1578" s="28"/>
      <c r="D1578" s="28"/>
      <c r="E1578" s="28"/>
      <c r="F1578" s="305">
        <f t="shared" si="34"/>
        <v>90</v>
      </c>
      <c r="G1578" s="28"/>
      <c r="H1578" s="300">
        <v>21</v>
      </c>
      <c r="I1578" s="300">
        <v>28</v>
      </c>
      <c r="J1578" s="300">
        <v>41</v>
      </c>
      <c r="K1578" s="202"/>
      <c r="M1578" s="28"/>
      <c r="N1578" s="28"/>
      <c r="O1578" s="28"/>
      <c r="T1578" s="202"/>
      <c r="V1578" s="28"/>
      <c r="W1578" s="28"/>
      <c r="X1578" s="28"/>
      <c r="AC1578" s="202"/>
      <c r="AE1578" s="28"/>
      <c r="AF1578" s="28"/>
      <c r="AG1578" s="28"/>
      <c r="AL1578" s="202"/>
      <c r="AN1578" s="28"/>
      <c r="AO1578" s="28"/>
      <c r="AP1578" s="28"/>
      <c r="AU1578" s="202"/>
      <c r="AW1578" s="28"/>
      <c r="AX1578" s="28"/>
      <c r="AY1578" s="28"/>
      <c r="BD1578" s="202"/>
      <c r="BF1578" s="28"/>
      <c r="BG1578" s="28"/>
      <c r="BH1578" s="28"/>
      <c r="BM1578" s="202"/>
      <c r="BO1578" s="28"/>
      <c r="BP1578" s="28"/>
      <c r="BQ1578" s="28"/>
      <c r="BV1578" s="202"/>
      <c r="BX1578" s="28"/>
      <c r="BY1578" s="28"/>
      <c r="BZ1578" s="28"/>
      <c r="CE1578" s="202"/>
      <c r="CG1578" s="28"/>
      <c r="CH1578" s="28"/>
      <c r="CI1578" s="28"/>
      <c r="CN1578" s="202"/>
      <c r="CP1578" s="28"/>
      <c r="CQ1578" s="28"/>
      <c r="CR1578" s="28"/>
      <c r="CW1578" s="202"/>
      <c r="CY1578" s="28"/>
      <c r="CZ1578" s="28"/>
      <c r="DA1578" s="28"/>
      <c r="DF1578" s="202"/>
      <c r="DH1578" s="28"/>
      <c r="DI1578" s="28"/>
      <c r="DJ1578" s="28"/>
      <c r="DO1578" s="202"/>
      <c r="DQ1578" s="28"/>
      <c r="DR1578" s="28"/>
      <c r="DS1578" s="28"/>
      <c r="DX1578" s="202"/>
      <c r="DZ1578" s="28"/>
      <c r="EA1578" s="28"/>
      <c r="EB1578" s="28"/>
      <c r="EG1578" s="202"/>
      <c r="EI1578" s="28"/>
      <c r="EJ1578" s="28"/>
      <c r="EK1578" s="28"/>
      <c r="EP1578" s="202"/>
      <c r="ER1578" s="28"/>
      <c r="ES1578" s="28"/>
      <c r="ET1578" s="28"/>
      <c r="EY1578" s="202"/>
      <c r="FA1578" s="28"/>
      <c r="FB1578" s="28"/>
      <c r="FC1578" s="28"/>
      <c r="FH1578" s="202"/>
      <c r="FJ1578" s="28"/>
      <c r="FK1578" s="28"/>
      <c r="FL1578" s="28"/>
      <c r="FQ1578" s="202"/>
      <c r="FS1578" s="28"/>
      <c r="FT1578" s="28"/>
      <c r="FU1578" s="28"/>
      <c r="FZ1578" s="202"/>
      <c r="GB1578" s="28"/>
      <c r="GC1578" s="28"/>
      <c r="GD1578" s="28"/>
      <c r="GI1578" s="202"/>
      <c r="GK1578" s="28"/>
      <c r="GL1578" s="28"/>
      <c r="GM1578" s="28"/>
      <c r="GR1578" s="202"/>
      <c r="GT1578" s="28"/>
      <c r="GU1578" s="28"/>
      <c r="GV1578" s="28"/>
      <c r="HA1578" s="202"/>
      <c r="HC1578" s="28"/>
      <c r="HD1578" s="28"/>
      <c r="HE1578" s="28"/>
      <c r="HJ1578" s="28"/>
      <c r="HK1578" s="28"/>
      <c r="HL1578" s="28"/>
      <c r="HM1578" s="28"/>
      <c r="HN1578" s="28"/>
      <c r="HO1578" s="28"/>
      <c r="HP1578" s="28"/>
      <c r="HQ1578" s="28"/>
      <c r="HR1578" s="28"/>
      <c r="HS1578" s="28"/>
      <c r="HT1578" s="28"/>
      <c r="HU1578" s="28"/>
      <c r="HV1578" s="28"/>
      <c r="HW1578" s="28"/>
      <c r="HX1578" s="28"/>
      <c r="HY1578" s="28"/>
      <c r="HZ1578" s="28"/>
      <c r="IA1578" s="28"/>
      <c r="IB1578" s="28"/>
      <c r="IC1578" s="28"/>
      <c r="ID1578" s="28"/>
      <c r="IE1578" s="28"/>
      <c r="IF1578" s="28"/>
      <c r="IG1578" s="28"/>
      <c r="IH1578" s="28"/>
      <c r="II1578" s="28"/>
      <c r="IJ1578" s="28"/>
      <c r="IK1578" s="28"/>
      <c r="IL1578" s="28"/>
      <c r="IM1578" s="28"/>
      <c r="IN1578" s="28"/>
      <c r="IO1578" s="28"/>
    </row>
    <row r="1579" spans="1:249" s="54" customFormat="1" ht="18">
      <c r="A1579" s="216" t="s">
        <v>3543</v>
      </c>
      <c r="B1579" s="28"/>
      <c r="C1579" s="28"/>
      <c r="D1579" s="28"/>
      <c r="E1579" s="28"/>
      <c r="F1579" s="305">
        <f t="shared" si="34"/>
        <v>1</v>
      </c>
      <c r="G1579" s="28"/>
      <c r="I1579" s="300">
        <v>1</v>
      </c>
      <c r="J1579" s="300"/>
      <c r="K1579" s="202"/>
      <c r="M1579" s="28"/>
      <c r="N1579" s="28"/>
      <c r="O1579" s="28"/>
      <c r="T1579" s="202"/>
      <c r="V1579" s="28"/>
      <c r="W1579" s="28"/>
      <c r="X1579" s="28"/>
      <c r="AC1579" s="202"/>
      <c r="AE1579" s="28"/>
      <c r="AF1579" s="28"/>
      <c r="AG1579" s="28"/>
      <c r="AL1579" s="202"/>
      <c r="AN1579" s="28"/>
      <c r="AO1579" s="28"/>
      <c r="AP1579" s="28"/>
      <c r="AU1579" s="202"/>
      <c r="AW1579" s="28"/>
      <c r="AX1579" s="28"/>
      <c r="AY1579" s="28"/>
      <c r="BD1579" s="202"/>
      <c r="BF1579" s="28"/>
      <c r="BG1579" s="28"/>
      <c r="BH1579" s="28"/>
      <c r="BM1579" s="202"/>
      <c r="BO1579" s="28"/>
      <c r="BP1579" s="28"/>
      <c r="BQ1579" s="28"/>
      <c r="BV1579" s="202"/>
      <c r="BX1579" s="28"/>
      <c r="BY1579" s="28"/>
      <c r="BZ1579" s="28"/>
      <c r="CE1579" s="202"/>
      <c r="CG1579" s="28"/>
      <c r="CH1579" s="28"/>
      <c r="CI1579" s="28"/>
      <c r="CN1579" s="202"/>
      <c r="CP1579" s="28"/>
      <c r="CQ1579" s="28"/>
      <c r="CR1579" s="28"/>
      <c r="CW1579" s="202"/>
      <c r="CY1579" s="28"/>
      <c r="CZ1579" s="28"/>
      <c r="DA1579" s="28"/>
      <c r="DF1579" s="202"/>
      <c r="DH1579" s="28"/>
      <c r="DI1579" s="28"/>
      <c r="DJ1579" s="28"/>
      <c r="DO1579" s="202"/>
      <c r="DQ1579" s="28"/>
      <c r="DR1579" s="28"/>
      <c r="DS1579" s="28"/>
      <c r="DX1579" s="202"/>
      <c r="DZ1579" s="28"/>
      <c r="EA1579" s="28"/>
      <c r="EB1579" s="28"/>
      <c r="EG1579" s="202"/>
      <c r="EI1579" s="28"/>
      <c r="EJ1579" s="28"/>
      <c r="EK1579" s="28"/>
      <c r="EP1579" s="202"/>
      <c r="ER1579" s="28"/>
      <c r="ES1579" s="28"/>
      <c r="ET1579" s="28"/>
      <c r="EY1579" s="202"/>
      <c r="FA1579" s="28"/>
      <c r="FB1579" s="28"/>
      <c r="FC1579" s="28"/>
      <c r="FH1579" s="202"/>
      <c r="FJ1579" s="28"/>
      <c r="FK1579" s="28"/>
      <c r="FL1579" s="28"/>
      <c r="FQ1579" s="202"/>
      <c r="FS1579" s="28"/>
      <c r="FT1579" s="28"/>
      <c r="FU1579" s="28"/>
      <c r="FZ1579" s="202"/>
      <c r="GB1579" s="28"/>
      <c r="GC1579" s="28"/>
      <c r="GD1579" s="28"/>
      <c r="GI1579" s="202"/>
      <c r="GK1579" s="28"/>
      <c r="GL1579" s="28"/>
      <c r="GM1579" s="28"/>
      <c r="GR1579" s="202"/>
      <c r="GT1579" s="28"/>
      <c r="GU1579" s="28"/>
      <c r="GV1579" s="28"/>
      <c r="HA1579" s="202"/>
      <c r="HC1579" s="28"/>
      <c r="HD1579" s="28"/>
      <c r="HE1579" s="28"/>
      <c r="HJ1579" s="28"/>
      <c r="HK1579" s="28"/>
      <c r="HL1579" s="28"/>
      <c r="HM1579" s="28"/>
      <c r="HN1579" s="28"/>
      <c r="HO1579" s="28"/>
      <c r="HP1579" s="28"/>
      <c r="HQ1579" s="28"/>
      <c r="HR1579" s="28"/>
      <c r="HS1579" s="28"/>
      <c r="HT1579" s="28"/>
      <c r="HU1579" s="28"/>
      <c r="HV1579" s="28"/>
      <c r="HW1579" s="28"/>
      <c r="HX1579" s="28"/>
      <c r="HY1579" s="28"/>
      <c r="HZ1579" s="28"/>
      <c r="IA1579" s="28"/>
      <c r="IB1579" s="28"/>
      <c r="IC1579" s="28"/>
      <c r="ID1579" s="28"/>
      <c r="IE1579" s="28"/>
      <c r="IF1579" s="28"/>
      <c r="IG1579" s="28"/>
      <c r="IH1579" s="28"/>
      <c r="II1579" s="28"/>
      <c r="IJ1579" s="28"/>
      <c r="IK1579" s="28"/>
      <c r="IL1579" s="28"/>
      <c r="IM1579" s="28"/>
      <c r="IN1579" s="28"/>
      <c r="IO1579" s="28"/>
    </row>
    <row r="1580" spans="1:249" s="54" customFormat="1" ht="18">
      <c r="A1580" s="216" t="s">
        <v>4030</v>
      </c>
      <c r="B1580" s="28"/>
      <c r="C1580" s="28"/>
      <c r="D1580" s="28"/>
      <c r="E1580" s="28"/>
      <c r="F1580" s="305">
        <f t="shared" si="34"/>
        <v>11</v>
      </c>
      <c r="G1580" s="28"/>
      <c r="J1580" s="300">
        <v>11</v>
      </c>
      <c r="K1580" s="202"/>
      <c r="M1580" s="28"/>
      <c r="N1580" s="28"/>
      <c r="O1580" s="28"/>
      <c r="T1580" s="202"/>
      <c r="V1580" s="28"/>
      <c r="W1580" s="28"/>
      <c r="X1580" s="28"/>
      <c r="AC1580" s="202"/>
      <c r="AE1580" s="28"/>
      <c r="AF1580" s="28"/>
      <c r="AG1580" s="28"/>
      <c r="AL1580" s="202"/>
      <c r="AN1580" s="28"/>
      <c r="AO1580" s="28"/>
      <c r="AP1580" s="28"/>
      <c r="AU1580" s="202"/>
      <c r="AW1580" s="28"/>
      <c r="AX1580" s="28"/>
      <c r="AY1580" s="28"/>
      <c r="BD1580" s="202"/>
      <c r="BF1580" s="28"/>
      <c r="BG1580" s="28"/>
      <c r="BH1580" s="28"/>
      <c r="BM1580" s="202"/>
      <c r="BO1580" s="28"/>
      <c r="BP1580" s="28"/>
      <c r="BQ1580" s="28"/>
      <c r="BV1580" s="202"/>
      <c r="BX1580" s="28"/>
      <c r="BY1580" s="28"/>
      <c r="BZ1580" s="28"/>
      <c r="CE1580" s="202"/>
      <c r="CG1580" s="28"/>
      <c r="CH1580" s="28"/>
      <c r="CI1580" s="28"/>
      <c r="CN1580" s="202"/>
      <c r="CP1580" s="28"/>
      <c r="CQ1580" s="28"/>
      <c r="CR1580" s="28"/>
      <c r="CW1580" s="202"/>
      <c r="CY1580" s="28"/>
      <c r="CZ1580" s="28"/>
      <c r="DA1580" s="28"/>
      <c r="DF1580" s="202"/>
      <c r="DH1580" s="28"/>
      <c r="DI1580" s="28"/>
      <c r="DJ1580" s="28"/>
      <c r="DO1580" s="202"/>
      <c r="DQ1580" s="28"/>
      <c r="DR1580" s="28"/>
      <c r="DS1580" s="28"/>
      <c r="DX1580" s="202"/>
      <c r="DZ1580" s="28"/>
      <c r="EA1580" s="28"/>
      <c r="EB1580" s="28"/>
      <c r="EG1580" s="202"/>
      <c r="EI1580" s="28"/>
      <c r="EJ1580" s="28"/>
      <c r="EK1580" s="28"/>
      <c r="EP1580" s="202"/>
      <c r="ER1580" s="28"/>
      <c r="ES1580" s="28"/>
      <c r="ET1580" s="28"/>
      <c r="EY1580" s="202"/>
      <c r="FA1580" s="28"/>
      <c r="FB1580" s="28"/>
      <c r="FC1580" s="28"/>
      <c r="FH1580" s="202"/>
      <c r="FJ1580" s="28"/>
      <c r="FK1580" s="28"/>
      <c r="FL1580" s="28"/>
      <c r="FQ1580" s="202"/>
      <c r="FS1580" s="28"/>
      <c r="FT1580" s="28"/>
      <c r="FU1580" s="28"/>
      <c r="FZ1580" s="202"/>
      <c r="GB1580" s="28"/>
      <c r="GC1580" s="28"/>
      <c r="GD1580" s="28"/>
      <c r="GI1580" s="202"/>
      <c r="GK1580" s="28"/>
      <c r="GL1580" s="28"/>
      <c r="GM1580" s="28"/>
      <c r="GR1580" s="202"/>
      <c r="GT1580" s="28"/>
      <c r="GU1580" s="28"/>
      <c r="GV1580" s="28"/>
      <c r="HA1580" s="202"/>
      <c r="HC1580" s="28"/>
      <c r="HD1580" s="28"/>
      <c r="HE1580" s="28"/>
      <c r="HJ1580" s="28"/>
      <c r="HK1580" s="28"/>
      <c r="HL1580" s="28"/>
      <c r="HM1580" s="28"/>
      <c r="HN1580" s="28"/>
      <c r="HO1580" s="28"/>
      <c r="HP1580" s="28"/>
      <c r="HQ1580" s="28"/>
      <c r="HR1580" s="28"/>
      <c r="HS1580" s="28"/>
      <c r="HT1580" s="28"/>
      <c r="HU1580" s="28"/>
      <c r="HV1580" s="28"/>
      <c r="HW1580" s="28"/>
      <c r="HX1580" s="28"/>
      <c r="HY1580" s="28"/>
      <c r="HZ1580" s="28"/>
      <c r="IA1580" s="28"/>
      <c r="IB1580" s="28"/>
      <c r="IC1580" s="28"/>
      <c r="ID1580" s="28"/>
      <c r="IE1580" s="28"/>
      <c r="IF1580" s="28"/>
      <c r="IG1580" s="28"/>
      <c r="IH1580" s="28"/>
      <c r="II1580" s="28"/>
      <c r="IJ1580" s="28"/>
      <c r="IK1580" s="28"/>
      <c r="IL1580" s="28"/>
      <c r="IM1580" s="28"/>
      <c r="IN1580" s="28"/>
      <c r="IO1580" s="28"/>
    </row>
    <row r="1581" spans="1:249" s="54" customFormat="1" ht="18">
      <c r="A1581" s="216" t="s">
        <v>4008</v>
      </c>
      <c r="B1581" s="28"/>
      <c r="C1581" s="28"/>
      <c r="D1581" s="28"/>
      <c r="E1581" s="28"/>
      <c r="F1581" s="305">
        <f t="shared" si="34"/>
        <v>3</v>
      </c>
      <c r="G1581" s="28"/>
      <c r="K1581" s="300">
        <v>3</v>
      </c>
      <c r="M1581" s="28"/>
      <c r="N1581" s="28"/>
      <c r="O1581" s="28"/>
      <c r="T1581" s="202"/>
      <c r="V1581" s="28"/>
      <c r="W1581" s="28"/>
      <c r="X1581" s="28"/>
      <c r="AC1581" s="202"/>
      <c r="AE1581" s="28"/>
      <c r="AF1581" s="28"/>
      <c r="AG1581" s="28"/>
      <c r="AL1581" s="202"/>
      <c r="AN1581" s="28"/>
      <c r="AO1581" s="28"/>
      <c r="AP1581" s="28"/>
      <c r="AU1581" s="202"/>
      <c r="AW1581" s="28"/>
      <c r="AX1581" s="28"/>
      <c r="AY1581" s="28"/>
      <c r="BD1581" s="202"/>
      <c r="BF1581" s="28"/>
      <c r="BG1581" s="28"/>
      <c r="BH1581" s="28"/>
      <c r="BM1581" s="202"/>
      <c r="BO1581" s="28"/>
      <c r="BP1581" s="28"/>
      <c r="BQ1581" s="28"/>
      <c r="BV1581" s="202"/>
      <c r="BX1581" s="28"/>
      <c r="BY1581" s="28"/>
      <c r="BZ1581" s="28"/>
      <c r="CE1581" s="202"/>
      <c r="CG1581" s="28"/>
      <c r="CH1581" s="28"/>
      <c r="CI1581" s="28"/>
      <c r="CN1581" s="202"/>
      <c r="CP1581" s="28"/>
      <c r="CQ1581" s="28"/>
      <c r="CR1581" s="28"/>
      <c r="CW1581" s="202"/>
      <c r="CY1581" s="28"/>
      <c r="CZ1581" s="28"/>
      <c r="DA1581" s="28"/>
      <c r="DF1581" s="202"/>
      <c r="DH1581" s="28"/>
      <c r="DI1581" s="28"/>
      <c r="DJ1581" s="28"/>
      <c r="DO1581" s="202"/>
      <c r="DQ1581" s="28"/>
      <c r="DR1581" s="28"/>
      <c r="DS1581" s="28"/>
      <c r="DX1581" s="202"/>
      <c r="DZ1581" s="28"/>
      <c r="EA1581" s="28"/>
      <c r="EB1581" s="28"/>
      <c r="EG1581" s="202"/>
      <c r="EI1581" s="28"/>
      <c r="EJ1581" s="28"/>
      <c r="EK1581" s="28"/>
      <c r="EP1581" s="202"/>
      <c r="ER1581" s="28"/>
      <c r="ES1581" s="28"/>
      <c r="ET1581" s="28"/>
      <c r="EY1581" s="202"/>
      <c r="FA1581" s="28"/>
      <c r="FB1581" s="28"/>
      <c r="FC1581" s="28"/>
      <c r="FH1581" s="202"/>
      <c r="FJ1581" s="28"/>
      <c r="FK1581" s="28"/>
      <c r="FL1581" s="28"/>
      <c r="FQ1581" s="202"/>
      <c r="FS1581" s="28"/>
      <c r="FT1581" s="28"/>
      <c r="FU1581" s="28"/>
      <c r="FZ1581" s="202"/>
      <c r="GB1581" s="28"/>
      <c r="GC1581" s="28"/>
      <c r="GD1581" s="28"/>
      <c r="GI1581" s="202"/>
      <c r="GK1581" s="28"/>
      <c r="GL1581" s="28"/>
      <c r="GM1581" s="28"/>
      <c r="GR1581" s="202"/>
      <c r="GT1581" s="28"/>
      <c r="GU1581" s="28"/>
      <c r="GV1581" s="28"/>
      <c r="HA1581" s="202"/>
      <c r="HC1581" s="28"/>
      <c r="HD1581" s="28"/>
      <c r="HE1581" s="28"/>
      <c r="HJ1581" s="28"/>
      <c r="HK1581" s="28"/>
      <c r="HL1581" s="28"/>
      <c r="HM1581" s="28"/>
      <c r="HN1581" s="28"/>
      <c r="HO1581" s="28"/>
      <c r="HP1581" s="28"/>
      <c r="HQ1581" s="28"/>
      <c r="HR1581" s="28"/>
      <c r="HS1581" s="28"/>
      <c r="HT1581" s="28"/>
      <c r="HU1581" s="28"/>
      <c r="HV1581" s="28"/>
      <c r="HW1581" s="28"/>
      <c r="HX1581" s="28"/>
      <c r="HY1581" s="28"/>
      <c r="HZ1581" s="28"/>
      <c r="IA1581" s="28"/>
      <c r="IB1581" s="28"/>
      <c r="IC1581" s="28"/>
      <c r="ID1581" s="28"/>
      <c r="IE1581" s="28"/>
      <c r="IF1581" s="28"/>
      <c r="IG1581" s="28"/>
      <c r="IH1581" s="28"/>
      <c r="II1581" s="28"/>
      <c r="IJ1581" s="28"/>
      <c r="IK1581" s="28"/>
      <c r="IL1581" s="28"/>
      <c r="IM1581" s="28"/>
      <c r="IN1581" s="28"/>
      <c r="IO1581" s="28"/>
    </row>
    <row r="1582" spans="1:249" s="54" customFormat="1" ht="18">
      <c r="A1582" s="216" t="s">
        <v>4358</v>
      </c>
      <c r="B1582" s="28"/>
      <c r="C1582" s="28"/>
      <c r="D1582" s="28"/>
      <c r="E1582" s="28"/>
      <c r="F1582" s="305">
        <f t="shared" si="34"/>
        <v>33</v>
      </c>
      <c r="G1582" s="28"/>
      <c r="I1582" s="300">
        <v>28</v>
      </c>
      <c r="J1582" s="300">
        <v>5</v>
      </c>
      <c r="K1582" s="202"/>
      <c r="M1582" s="28"/>
      <c r="N1582" s="28"/>
      <c r="O1582" s="28"/>
      <c r="T1582" s="202"/>
      <c r="V1582" s="28"/>
      <c r="W1582" s="28"/>
      <c r="X1582" s="28"/>
      <c r="AC1582" s="202"/>
      <c r="AE1582" s="28"/>
      <c r="AF1582" s="28"/>
      <c r="AG1582" s="28"/>
      <c r="AL1582" s="202"/>
      <c r="AN1582" s="28"/>
      <c r="AO1582" s="28"/>
      <c r="AP1582" s="28"/>
      <c r="AU1582" s="202"/>
      <c r="AW1582" s="28"/>
      <c r="AX1582" s="28"/>
      <c r="AY1582" s="28"/>
      <c r="BD1582" s="202"/>
      <c r="BF1582" s="28"/>
      <c r="BG1582" s="28"/>
      <c r="BH1582" s="28"/>
      <c r="BM1582" s="202"/>
      <c r="BO1582" s="28"/>
      <c r="BP1582" s="28"/>
      <c r="BQ1582" s="28"/>
      <c r="BV1582" s="202"/>
      <c r="BX1582" s="28"/>
      <c r="BY1582" s="28"/>
      <c r="BZ1582" s="28"/>
      <c r="CE1582" s="202"/>
      <c r="CG1582" s="28"/>
      <c r="CH1582" s="28"/>
      <c r="CI1582" s="28"/>
      <c r="CN1582" s="202"/>
      <c r="CP1582" s="28"/>
      <c r="CQ1582" s="28"/>
      <c r="CR1582" s="28"/>
      <c r="CW1582" s="202"/>
      <c r="CY1582" s="28"/>
      <c r="CZ1582" s="28"/>
      <c r="DA1582" s="28"/>
      <c r="DF1582" s="202"/>
      <c r="DH1582" s="28"/>
      <c r="DI1582" s="28"/>
      <c r="DJ1582" s="28"/>
      <c r="DO1582" s="202"/>
      <c r="DQ1582" s="28"/>
      <c r="DR1582" s="28"/>
      <c r="DS1582" s="28"/>
      <c r="DX1582" s="202"/>
      <c r="DZ1582" s="28"/>
      <c r="EA1582" s="28"/>
      <c r="EB1582" s="28"/>
      <c r="EG1582" s="202"/>
      <c r="EI1582" s="28"/>
      <c r="EJ1582" s="28"/>
      <c r="EK1582" s="28"/>
      <c r="EP1582" s="202"/>
      <c r="ER1582" s="28"/>
      <c r="ES1582" s="28"/>
      <c r="ET1582" s="28"/>
      <c r="EY1582" s="202"/>
      <c r="FA1582" s="28"/>
      <c r="FB1582" s="28"/>
      <c r="FC1582" s="28"/>
      <c r="FH1582" s="202"/>
      <c r="FJ1582" s="28"/>
      <c r="FK1582" s="28"/>
      <c r="FL1582" s="28"/>
      <c r="FQ1582" s="202"/>
      <c r="FS1582" s="28"/>
      <c r="FT1582" s="28"/>
      <c r="FU1582" s="28"/>
      <c r="FZ1582" s="202"/>
      <c r="GB1582" s="28"/>
      <c r="GC1582" s="28"/>
      <c r="GD1582" s="28"/>
      <c r="GI1582" s="202"/>
      <c r="GK1582" s="28"/>
      <c r="GL1582" s="28"/>
      <c r="GM1582" s="28"/>
      <c r="GR1582" s="202"/>
      <c r="GT1582" s="28"/>
      <c r="GU1582" s="28"/>
      <c r="GV1582" s="28"/>
      <c r="HA1582" s="202"/>
      <c r="HC1582" s="28"/>
      <c r="HD1582" s="28"/>
      <c r="HE1582" s="28"/>
      <c r="HJ1582" s="28"/>
      <c r="HK1582" s="28"/>
      <c r="HL1582" s="28"/>
      <c r="HM1582" s="28"/>
      <c r="HN1582" s="28"/>
      <c r="HO1582" s="28"/>
      <c r="HP1582" s="28"/>
      <c r="HQ1582" s="28"/>
      <c r="HR1582" s="28"/>
      <c r="HS1582" s="28"/>
      <c r="HT1582" s="28"/>
      <c r="HU1582" s="28"/>
      <c r="HV1582" s="28"/>
      <c r="HW1582" s="28"/>
      <c r="HX1582" s="28"/>
      <c r="HY1582" s="28"/>
      <c r="HZ1582" s="28"/>
      <c r="IA1582" s="28"/>
      <c r="IB1582" s="28"/>
      <c r="IC1582" s="28"/>
      <c r="ID1582" s="28"/>
      <c r="IE1582" s="28"/>
      <c r="IF1582" s="28"/>
      <c r="IG1582" s="28"/>
      <c r="IH1582" s="28"/>
      <c r="II1582" s="28"/>
      <c r="IJ1582" s="28"/>
      <c r="IK1582" s="28"/>
      <c r="IL1582" s="28"/>
      <c r="IM1582" s="28"/>
      <c r="IN1582" s="28"/>
      <c r="IO1582" s="28"/>
    </row>
    <row r="1583" spans="1:249" s="54" customFormat="1" ht="18">
      <c r="A1583" s="216" t="s">
        <v>3516</v>
      </c>
      <c r="B1583" s="28"/>
      <c r="C1583" s="28"/>
      <c r="D1583" s="28"/>
      <c r="E1583" s="28"/>
      <c r="F1583" s="305">
        <f t="shared" si="34"/>
        <v>59</v>
      </c>
      <c r="G1583" s="28"/>
      <c r="I1583" s="300">
        <v>35</v>
      </c>
      <c r="J1583" s="300">
        <v>24</v>
      </c>
      <c r="K1583" s="202"/>
      <c r="M1583" s="28"/>
      <c r="N1583" s="28"/>
      <c r="O1583" s="28"/>
      <c r="T1583" s="202"/>
      <c r="V1583" s="28"/>
      <c r="W1583" s="28"/>
      <c r="X1583" s="28"/>
      <c r="AC1583" s="202"/>
      <c r="AE1583" s="28"/>
      <c r="AF1583" s="28"/>
      <c r="AG1583" s="28"/>
      <c r="AL1583" s="202"/>
      <c r="AN1583" s="28"/>
      <c r="AO1583" s="28"/>
      <c r="AP1583" s="28"/>
      <c r="AU1583" s="202"/>
      <c r="AW1583" s="28"/>
      <c r="AX1583" s="28"/>
      <c r="AY1583" s="28"/>
      <c r="BD1583" s="202"/>
      <c r="BF1583" s="28"/>
      <c r="BG1583" s="28"/>
      <c r="BH1583" s="28"/>
      <c r="BM1583" s="202"/>
      <c r="BO1583" s="28"/>
      <c r="BP1583" s="28"/>
      <c r="BQ1583" s="28"/>
      <c r="BV1583" s="202"/>
      <c r="BX1583" s="28"/>
      <c r="BY1583" s="28"/>
      <c r="BZ1583" s="28"/>
      <c r="CE1583" s="202"/>
      <c r="CG1583" s="28"/>
      <c r="CH1583" s="28"/>
      <c r="CI1583" s="28"/>
      <c r="CN1583" s="202"/>
      <c r="CP1583" s="28"/>
      <c r="CQ1583" s="28"/>
      <c r="CR1583" s="28"/>
      <c r="CW1583" s="202"/>
      <c r="CY1583" s="28"/>
      <c r="CZ1583" s="28"/>
      <c r="DA1583" s="28"/>
      <c r="DF1583" s="202"/>
      <c r="DH1583" s="28"/>
      <c r="DI1583" s="28"/>
      <c r="DJ1583" s="28"/>
      <c r="DO1583" s="202"/>
      <c r="DQ1583" s="28"/>
      <c r="DR1583" s="28"/>
      <c r="DS1583" s="28"/>
      <c r="DX1583" s="202"/>
      <c r="DZ1583" s="28"/>
      <c r="EA1583" s="28"/>
      <c r="EB1583" s="28"/>
      <c r="EG1583" s="202"/>
      <c r="EI1583" s="28"/>
      <c r="EJ1583" s="28"/>
      <c r="EK1583" s="28"/>
      <c r="EP1583" s="202"/>
      <c r="ER1583" s="28"/>
      <c r="ES1583" s="28"/>
      <c r="ET1583" s="28"/>
      <c r="EY1583" s="202"/>
      <c r="FA1583" s="28"/>
      <c r="FB1583" s="28"/>
      <c r="FC1583" s="28"/>
      <c r="FH1583" s="202"/>
      <c r="FJ1583" s="28"/>
      <c r="FK1583" s="28"/>
      <c r="FL1583" s="28"/>
      <c r="FQ1583" s="202"/>
      <c r="FS1583" s="28"/>
      <c r="FT1583" s="28"/>
      <c r="FU1583" s="28"/>
      <c r="FZ1583" s="202"/>
      <c r="GB1583" s="28"/>
      <c r="GC1583" s="28"/>
      <c r="GD1583" s="28"/>
      <c r="GI1583" s="202"/>
      <c r="GK1583" s="28"/>
      <c r="GL1583" s="28"/>
      <c r="GM1583" s="28"/>
      <c r="GR1583" s="202"/>
      <c r="GT1583" s="28"/>
      <c r="GU1583" s="28"/>
      <c r="GV1583" s="28"/>
      <c r="HA1583" s="202"/>
      <c r="HC1583" s="28"/>
      <c r="HD1583" s="28"/>
      <c r="HE1583" s="28"/>
      <c r="HJ1583" s="28"/>
      <c r="HK1583" s="28"/>
      <c r="HL1583" s="28"/>
      <c r="HM1583" s="28"/>
      <c r="HN1583" s="28"/>
      <c r="HO1583" s="28"/>
      <c r="HP1583" s="28"/>
      <c r="HQ1583" s="28"/>
      <c r="HR1583" s="28"/>
      <c r="HS1583" s="28"/>
      <c r="HT1583" s="28"/>
      <c r="HU1583" s="28"/>
      <c r="HV1583" s="28"/>
      <c r="HW1583" s="28"/>
      <c r="HX1583" s="28"/>
      <c r="HY1583" s="28"/>
      <c r="HZ1583" s="28"/>
      <c r="IA1583" s="28"/>
      <c r="IB1583" s="28"/>
      <c r="IC1583" s="28"/>
      <c r="ID1583" s="28"/>
      <c r="IE1583" s="28"/>
      <c r="IF1583" s="28"/>
      <c r="IG1583" s="28"/>
      <c r="IH1583" s="28"/>
      <c r="II1583" s="28"/>
      <c r="IJ1583" s="28"/>
      <c r="IK1583" s="28"/>
      <c r="IL1583" s="28"/>
      <c r="IM1583" s="28"/>
      <c r="IN1583" s="28"/>
      <c r="IO1583" s="28"/>
    </row>
    <row r="1584" spans="1:249" s="54" customFormat="1" ht="18">
      <c r="A1584" s="216" t="s">
        <v>4037</v>
      </c>
      <c r="B1584" s="28"/>
      <c r="C1584" s="28"/>
      <c r="D1584" s="28"/>
      <c r="E1584" s="28"/>
      <c r="F1584" s="305">
        <f t="shared" si="34"/>
        <v>5</v>
      </c>
      <c r="G1584" s="28"/>
      <c r="J1584" s="300">
        <v>5</v>
      </c>
      <c r="K1584" s="202"/>
      <c r="M1584" s="28"/>
      <c r="N1584" s="28"/>
      <c r="O1584" s="28"/>
      <c r="T1584" s="202"/>
      <c r="V1584" s="28"/>
      <c r="W1584" s="28"/>
      <c r="X1584" s="28"/>
      <c r="AC1584" s="202"/>
      <c r="AE1584" s="28"/>
      <c r="AF1584" s="28"/>
      <c r="AG1584" s="28"/>
      <c r="AL1584" s="202"/>
      <c r="AN1584" s="28"/>
      <c r="AO1584" s="28"/>
      <c r="AP1584" s="28"/>
      <c r="AU1584" s="202"/>
      <c r="AW1584" s="28"/>
      <c r="AX1584" s="28"/>
      <c r="AY1584" s="28"/>
      <c r="BD1584" s="202"/>
      <c r="BF1584" s="28"/>
      <c r="BG1584" s="28"/>
      <c r="BH1584" s="28"/>
      <c r="BM1584" s="202"/>
      <c r="BO1584" s="28"/>
      <c r="BP1584" s="28"/>
      <c r="BQ1584" s="28"/>
      <c r="BV1584" s="202"/>
      <c r="BX1584" s="28"/>
      <c r="BY1584" s="28"/>
      <c r="BZ1584" s="28"/>
      <c r="CE1584" s="202"/>
      <c r="CG1584" s="28"/>
      <c r="CH1584" s="28"/>
      <c r="CI1584" s="28"/>
      <c r="CN1584" s="202"/>
      <c r="CP1584" s="28"/>
      <c r="CQ1584" s="28"/>
      <c r="CR1584" s="28"/>
      <c r="CW1584" s="202"/>
      <c r="CY1584" s="28"/>
      <c r="CZ1584" s="28"/>
      <c r="DA1584" s="28"/>
      <c r="DF1584" s="202"/>
      <c r="DH1584" s="28"/>
      <c r="DI1584" s="28"/>
      <c r="DJ1584" s="28"/>
      <c r="DO1584" s="202"/>
      <c r="DQ1584" s="28"/>
      <c r="DR1584" s="28"/>
      <c r="DS1584" s="28"/>
      <c r="DX1584" s="202"/>
      <c r="DZ1584" s="28"/>
      <c r="EA1584" s="28"/>
      <c r="EB1584" s="28"/>
      <c r="EG1584" s="202"/>
      <c r="EI1584" s="28"/>
      <c r="EJ1584" s="28"/>
      <c r="EK1584" s="28"/>
      <c r="EP1584" s="202"/>
      <c r="ER1584" s="28"/>
      <c r="ES1584" s="28"/>
      <c r="ET1584" s="28"/>
      <c r="EY1584" s="202"/>
      <c r="FA1584" s="28"/>
      <c r="FB1584" s="28"/>
      <c r="FC1584" s="28"/>
      <c r="FH1584" s="202"/>
      <c r="FJ1584" s="28"/>
      <c r="FK1584" s="28"/>
      <c r="FL1584" s="28"/>
      <c r="FQ1584" s="202"/>
      <c r="FS1584" s="28"/>
      <c r="FT1584" s="28"/>
      <c r="FU1584" s="28"/>
      <c r="FZ1584" s="202"/>
      <c r="GB1584" s="28"/>
      <c r="GC1584" s="28"/>
      <c r="GD1584" s="28"/>
      <c r="GI1584" s="202"/>
      <c r="GK1584" s="28"/>
      <c r="GL1584" s="28"/>
      <c r="GM1584" s="28"/>
      <c r="GR1584" s="202"/>
      <c r="GT1584" s="28"/>
      <c r="GU1584" s="28"/>
      <c r="GV1584" s="28"/>
      <c r="HA1584" s="202"/>
      <c r="HC1584" s="28"/>
      <c r="HD1584" s="28"/>
      <c r="HE1584" s="28"/>
      <c r="HJ1584" s="28"/>
      <c r="HK1584" s="28"/>
      <c r="HL1584" s="28"/>
      <c r="HM1584" s="28"/>
      <c r="HN1584" s="28"/>
      <c r="HO1584" s="28"/>
      <c r="HP1584" s="28"/>
      <c r="HQ1584" s="28"/>
      <c r="HR1584" s="28"/>
      <c r="HS1584" s="28"/>
      <c r="HT1584" s="28"/>
      <c r="HU1584" s="28"/>
      <c r="HV1584" s="28"/>
      <c r="HW1584" s="28"/>
      <c r="HX1584" s="28"/>
      <c r="HY1584" s="28"/>
      <c r="HZ1584" s="28"/>
      <c r="IA1584" s="28"/>
      <c r="IB1584" s="28"/>
      <c r="IC1584" s="28"/>
      <c r="ID1584" s="28"/>
      <c r="IE1584" s="28"/>
      <c r="IF1584" s="28"/>
      <c r="IG1584" s="28"/>
      <c r="IH1584" s="28"/>
      <c r="II1584" s="28"/>
      <c r="IJ1584" s="28"/>
      <c r="IK1584" s="28"/>
      <c r="IL1584" s="28"/>
      <c r="IM1584" s="28"/>
      <c r="IN1584" s="28"/>
      <c r="IO1584" s="28"/>
    </row>
    <row r="1585" spans="1:249" s="54" customFormat="1" ht="18">
      <c r="A1585" s="216" t="s">
        <v>4062</v>
      </c>
      <c r="B1585" s="28"/>
      <c r="C1585" s="28"/>
      <c r="D1585" s="28"/>
      <c r="E1585" s="28"/>
      <c r="F1585" s="305">
        <f t="shared" si="34"/>
        <v>3</v>
      </c>
      <c r="G1585" s="28"/>
      <c r="I1585" s="300">
        <v>3</v>
      </c>
      <c r="J1585" s="300"/>
      <c r="K1585" s="300"/>
      <c r="M1585" s="28"/>
      <c r="N1585" s="28"/>
      <c r="O1585" s="28"/>
      <c r="T1585" s="202"/>
      <c r="V1585" s="28"/>
      <c r="W1585" s="28"/>
      <c r="X1585" s="28"/>
      <c r="AC1585" s="202"/>
      <c r="AE1585" s="28"/>
      <c r="AF1585" s="28"/>
      <c r="AG1585" s="28"/>
      <c r="AL1585" s="202"/>
      <c r="AN1585" s="28"/>
      <c r="AO1585" s="28"/>
      <c r="AP1585" s="28"/>
      <c r="AU1585" s="202"/>
      <c r="AW1585" s="28"/>
      <c r="AX1585" s="28"/>
      <c r="AY1585" s="28"/>
      <c r="BD1585" s="202"/>
      <c r="BF1585" s="28"/>
      <c r="BG1585" s="28"/>
      <c r="BH1585" s="28"/>
      <c r="BM1585" s="202"/>
      <c r="BO1585" s="28"/>
      <c r="BP1585" s="28"/>
      <c r="BQ1585" s="28"/>
      <c r="BV1585" s="202"/>
      <c r="BX1585" s="28"/>
      <c r="BY1585" s="28"/>
      <c r="BZ1585" s="28"/>
      <c r="CE1585" s="202"/>
      <c r="CG1585" s="28"/>
      <c r="CH1585" s="28"/>
      <c r="CI1585" s="28"/>
      <c r="CN1585" s="202"/>
      <c r="CP1585" s="28"/>
      <c r="CQ1585" s="28"/>
      <c r="CR1585" s="28"/>
      <c r="CW1585" s="202"/>
      <c r="CY1585" s="28"/>
      <c r="CZ1585" s="28"/>
      <c r="DA1585" s="28"/>
      <c r="DF1585" s="202"/>
      <c r="DH1585" s="28"/>
      <c r="DI1585" s="28"/>
      <c r="DJ1585" s="28"/>
      <c r="DO1585" s="202"/>
      <c r="DQ1585" s="28"/>
      <c r="DR1585" s="28"/>
      <c r="DS1585" s="28"/>
      <c r="DX1585" s="202"/>
      <c r="DZ1585" s="28"/>
      <c r="EA1585" s="28"/>
      <c r="EB1585" s="28"/>
      <c r="EG1585" s="202"/>
      <c r="EI1585" s="28"/>
      <c r="EJ1585" s="28"/>
      <c r="EK1585" s="28"/>
      <c r="EP1585" s="202"/>
      <c r="ER1585" s="28"/>
      <c r="ES1585" s="28"/>
      <c r="ET1585" s="28"/>
      <c r="EY1585" s="202"/>
      <c r="FA1585" s="28"/>
      <c r="FB1585" s="28"/>
      <c r="FC1585" s="28"/>
      <c r="FH1585" s="202"/>
      <c r="FJ1585" s="28"/>
      <c r="FK1585" s="28"/>
      <c r="FL1585" s="28"/>
      <c r="FQ1585" s="202"/>
      <c r="FS1585" s="28"/>
      <c r="FT1585" s="28"/>
      <c r="FU1585" s="28"/>
      <c r="FZ1585" s="202"/>
      <c r="GB1585" s="28"/>
      <c r="GC1585" s="28"/>
      <c r="GD1585" s="28"/>
      <c r="GI1585" s="202"/>
      <c r="GK1585" s="28"/>
      <c r="GL1585" s="28"/>
      <c r="GM1585" s="28"/>
      <c r="GR1585" s="202"/>
      <c r="GT1585" s="28"/>
      <c r="GU1585" s="28"/>
      <c r="GV1585" s="28"/>
      <c r="HA1585" s="202"/>
      <c r="HC1585" s="28"/>
      <c r="HD1585" s="28"/>
      <c r="HE1585" s="28"/>
      <c r="HJ1585" s="28"/>
      <c r="HK1585" s="28"/>
      <c r="HL1585" s="28"/>
      <c r="HM1585" s="28"/>
      <c r="HN1585" s="28"/>
      <c r="HO1585" s="28"/>
      <c r="HP1585" s="28"/>
      <c r="HQ1585" s="28"/>
      <c r="HR1585" s="28"/>
      <c r="HS1585" s="28"/>
      <c r="HT1585" s="28"/>
      <c r="HU1585" s="28"/>
      <c r="HV1585" s="28"/>
      <c r="HW1585" s="28"/>
      <c r="HX1585" s="28"/>
      <c r="HY1585" s="28"/>
      <c r="HZ1585" s="28"/>
      <c r="IA1585" s="28"/>
      <c r="IB1585" s="28"/>
      <c r="IC1585" s="28"/>
      <c r="ID1585" s="28"/>
      <c r="IE1585" s="28"/>
      <c r="IF1585" s="28"/>
      <c r="IG1585" s="28"/>
      <c r="IH1585" s="28"/>
      <c r="II1585" s="28"/>
      <c r="IJ1585" s="28"/>
      <c r="IK1585" s="28"/>
      <c r="IL1585" s="28"/>
      <c r="IM1585" s="28"/>
      <c r="IN1585" s="28"/>
      <c r="IO1585" s="28"/>
    </row>
    <row r="1586" spans="1:249" s="54" customFormat="1" ht="18">
      <c r="A1586" s="216" t="s">
        <v>3552</v>
      </c>
      <c r="B1586" s="28"/>
      <c r="C1586" s="28"/>
      <c r="D1586" s="28"/>
      <c r="E1586" s="28"/>
      <c r="F1586" s="305">
        <f t="shared" si="34"/>
        <v>3</v>
      </c>
      <c r="G1586" s="28"/>
      <c r="I1586" s="300">
        <v>3</v>
      </c>
      <c r="J1586" s="300"/>
      <c r="K1586" s="202"/>
      <c r="M1586" s="28"/>
      <c r="N1586" s="28"/>
      <c r="O1586" s="28"/>
      <c r="T1586" s="202"/>
      <c r="V1586" s="28"/>
      <c r="W1586" s="28"/>
      <c r="X1586" s="28"/>
      <c r="AC1586" s="202"/>
      <c r="AE1586" s="28"/>
      <c r="AF1586" s="28"/>
      <c r="AG1586" s="28"/>
      <c r="AL1586" s="202"/>
      <c r="AN1586" s="28"/>
      <c r="AO1586" s="28"/>
      <c r="AP1586" s="28"/>
      <c r="AU1586" s="202"/>
      <c r="AW1586" s="28"/>
      <c r="AX1586" s="28"/>
      <c r="AY1586" s="28"/>
      <c r="BD1586" s="202"/>
      <c r="BF1586" s="28"/>
      <c r="BG1586" s="28"/>
      <c r="BH1586" s="28"/>
      <c r="BM1586" s="202"/>
      <c r="BO1586" s="28"/>
      <c r="BP1586" s="28"/>
      <c r="BQ1586" s="28"/>
      <c r="BV1586" s="202"/>
      <c r="BX1586" s="28"/>
      <c r="BY1586" s="28"/>
      <c r="BZ1586" s="28"/>
      <c r="CE1586" s="202"/>
      <c r="CG1586" s="28"/>
      <c r="CH1586" s="28"/>
      <c r="CI1586" s="28"/>
      <c r="CN1586" s="202"/>
      <c r="CP1586" s="28"/>
      <c r="CQ1586" s="28"/>
      <c r="CR1586" s="28"/>
      <c r="CW1586" s="202"/>
      <c r="CY1586" s="28"/>
      <c r="CZ1586" s="28"/>
      <c r="DA1586" s="28"/>
      <c r="DF1586" s="202"/>
      <c r="DH1586" s="28"/>
      <c r="DI1586" s="28"/>
      <c r="DJ1586" s="28"/>
      <c r="DO1586" s="202"/>
      <c r="DQ1586" s="28"/>
      <c r="DR1586" s="28"/>
      <c r="DS1586" s="28"/>
      <c r="DX1586" s="202"/>
      <c r="DZ1586" s="28"/>
      <c r="EA1586" s="28"/>
      <c r="EB1586" s="28"/>
      <c r="EG1586" s="202"/>
      <c r="EI1586" s="28"/>
      <c r="EJ1586" s="28"/>
      <c r="EK1586" s="28"/>
      <c r="EP1586" s="202"/>
      <c r="ER1586" s="28"/>
      <c r="ES1586" s="28"/>
      <c r="ET1586" s="28"/>
      <c r="EY1586" s="202"/>
      <c r="FA1586" s="28"/>
      <c r="FB1586" s="28"/>
      <c r="FC1586" s="28"/>
      <c r="FH1586" s="202"/>
      <c r="FJ1586" s="28"/>
      <c r="FK1586" s="28"/>
      <c r="FL1586" s="28"/>
      <c r="FQ1586" s="202"/>
      <c r="FS1586" s="28"/>
      <c r="FT1586" s="28"/>
      <c r="FU1586" s="28"/>
      <c r="FZ1586" s="202"/>
      <c r="GB1586" s="28"/>
      <c r="GC1586" s="28"/>
      <c r="GD1586" s="28"/>
      <c r="GI1586" s="202"/>
      <c r="GK1586" s="28"/>
      <c r="GL1586" s="28"/>
      <c r="GM1586" s="28"/>
      <c r="GR1586" s="202"/>
      <c r="GT1586" s="28"/>
      <c r="GU1586" s="28"/>
      <c r="GV1586" s="28"/>
      <c r="HA1586" s="202"/>
      <c r="HC1586" s="28"/>
      <c r="HD1586" s="28"/>
      <c r="HE1586" s="28"/>
      <c r="HJ1586" s="28"/>
      <c r="HK1586" s="28"/>
      <c r="HL1586" s="28"/>
      <c r="HM1586" s="28"/>
      <c r="HN1586" s="28"/>
      <c r="HO1586" s="28"/>
      <c r="HP1586" s="28"/>
      <c r="HQ1586" s="28"/>
      <c r="HR1586" s="28"/>
      <c r="HS1586" s="28"/>
      <c r="HT1586" s="28"/>
      <c r="HU1586" s="28"/>
      <c r="HV1586" s="28"/>
      <c r="HW1586" s="28"/>
      <c r="HX1586" s="28"/>
      <c r="HY1586" s="28"/>
      <c r="HZ1586" s="28"/>
      <c r="IA1586" s="28"/>
      <c r="IB1586" s="28"/>
      <c r="IC1586" s="28"/>
      <c r="ID1586" s="28"/>
      <c r="IE1586" s="28"/>
      <c r="IF1586" s="28"/>
      <c r="IG1586" s="28"/>
      <c r="IH1586" s="28"/>
      <c r="II1586" s="28"/>
      <c r="IJ1586" s="28"/>
      <c r="IK1586" s="28"/>
      <c r="IL1586" s="28"/>
      <c r="IM1586" s="28"/>
      <c r="IN1586" s="28"/>
      <c r="IO1586" s="28"/>
    </row>
    <row r="1587" spans="1:249" s="54" customFormat="1" ht="18">
      <c r="A1587" s="216" t="s">
        <v>4196</v>
      </c>
      <c r="B1587" s="28"/>
      <c r="C1587" s="28"/>
      <c r="D1587" s="28"/>
      <c r="E1587" s="28"/>
      <c r="F1587" s="305">
        <f t="shared" si="34"/>
        <v>15</v>
      </c>
      <c r="G1587" s="28"/>
      <c r="I1587" s="300">
        <v>15</v>
      </c>
      <c r="K1587" s="300"/>
      <c r="M1587" s="28"/>
      <c r="N1587" s="28"/>
      <c r="O1587" s="28"/>
      <c r="T1587" s="202"/>
      <c r="V1587" s="28"/>
      <c r="W1587" s="28"/>
      <c r="X1587" s="28"/>
      <c r="AC1587" s="202"/>
      <c r="AE1587" s="28"/>
      <c r="AF1587" s="28"/>
      <c r="AG1587" s="28"/>
      <c r="AL1587" s="202"/>
      <c r="AN1587" s="28"/>
      <c r="AO1587" s="28"/>
      <c r="AP1587" s="28"/>
      <c r="AU1587" s="202"/>
      <c r="AW1587" s="28"/>
      <c r="AX1587" s="28"/>
      <c r="AY1587" s="28"/>
      <c r="BD1587" s="202"/>
      <c r="BF1587" s="28"/>
      <c r="BG1587" s="28"/>
      <c r="BH1587" s="28"/>
      <c r="BM1587" s="202"/>
      <c r="BO1587" s="28"/>
      <c r="BP1587" s="28"/>
      <c r="BQ1587" s="28"/>
      <c r="BV1587" s="202"/>
      <c r="BX1587" s="28"/>
      <c r="BY1587" s="28"/>
      <c r="BZ1587" s="28"/>
      <c r="CE1587" s="202"/>
      <c r="CG1587" s="28"/>
      <c r="CH1587" s="28"/>
      <c r="CI1587" s="28"/>
      <c r="CN1587" s="202"/>
      <c r="CP1587" s="28"/>
      <c r="CQ1587" s="28"/>
      <c r="CR1587" s="28"/>
      <c r="CW1587" s="202"/>
      <c r="CY1587" s="28"/>
      <c r="CZ1587" s="28"/>
      <c r="DA1587" s="28"/>
      <c r="DF1587" s="202"/>
      <c r="DH1587" s="28"/>
      <c r="DI1587" s="28"/>
      <c r="DJ1587" s="28"/>
      <c r="DO1587" s="202"/>
      <c r="DQ1587" s="28"/>
      <c r="DR1587" s="28"/>
      <c r="DS1587" s="28"/>
      <c r="DX1587" s="202"/>
      <c r="DZ1587" s="28"/>
      <c r="EA1587" s="28"/>
      <c r="EB1587" s="28"/>
      <c r="EG1587" s="202"/>
      <c r="EI1587" s="28"/>
      <c r="EJ1587" s="28"/>
      <c r="EK1587" s="28"/>
      <c r="EP1587" s="202"/>
      <c r="ER1587" s="28"/>
      <c r="ES1587" s="28"/>
      <c r="ET1587" s="28"/>
      <c r="EY1587" s="202"/>
      <c r="FA1587" s="28"/>
      <c r="FB1587" s="28"/>
      <c r="FC1587" s="28"/>
      <c r="FH1587" s="202"/>
      <c r="FJ1587" s="28"/>
      <c r="FK1587" s="28"/>
      <c r="FL1587" s="28"/>
      <c r="FQ1587" s="202"/>
      <c r="FS1587" s="28"/>
      <c r="FT1587" s="28"/>
      <c r="FU1587" s="28"/>
      <c r="FZ1587" s="202"/>
      <c r="GB1587" s="28"/>
      <c r="GC1587" s="28"/>
      <c r="GD1587" s="28"/>
      <c r="GI1587" s="202"/>
      <c r="GK1587" s="28"/>
      <c r="GL1587" s="28"/>
      <c r="GM1587" s="28"/>
      <c r="GR1587" s="202"/>
      <c r="GT1587" s="28"/>
      <c r="GU1587" s="28"/>
      <c r="GV1587" s="28"/>
      <c r="HA1587" s="202"/>
      <c r="HC1587" s="28"/>
      <c r="HD1587" s="28"/>
      <c r="HE1587" s="28"/>
      <c r="HJ1587" s="28"/>
      <c r="HK1587" s="28"/>
      <c r="HL1587" s="28"/>
      <c r="HM1587" s="28"/>
      <c r="HN1587" s="28"/>
      <c r="HO1587" s="28"/>
      <c r="HP1587" s="28"/>
      <c r="HQ1587" s="28"/>
      <c r="HR1587" s="28"/>
      <c r="HS1587" s="28"/>
      <c r="HT1587" s="28"/>
      <c r="HU1587" s="28"/>
      <c r="HV1587" s="28"/>
      <c r="HW1587" s="28"/>
      <c r="HX1587" s="28"/>
      <c r="HY1587" s="28"/>
      <c r="HZ1587" s="28"/>
      <c r="IA1587" s="28"/>
      <c r="IB1587" s="28"/>
      <c r="IC1587" s="28"/>
      <c r="ID1587" s="28"/>
      <c r="IE1587" s="28"/>
      <c r="IF1587" s="28"/>
      <c r="IG1587" s="28"/>
      <c r="IH1587" s="28"/>
      <c r="II1587" s="28"/>
      <c r="IJ1587" s="28"/>
      <c r="IK1587" s="28"/>
      <c r="IL1587" s="28"/>
      <c r="IM1587" s="28"/>
      <c r="IN1587" s="28"/>
      <c r="IO1587" s="28"/>
    </row>
    <row r="1588" spans="1:249" s="54" customFormat="1" ht="18">
      <c r="A1588" s="216" t="s">
        <v>4082</v>
      </c>
      <c r="B1588" s="28"/>
      <c r="C1588" s="28"/>
      <c r="D1588" s="28"/>
      <c r="E1588" s="28"/>
      <c r="F1588" s="305">
        <f t="shared" si="34"/>
        <v>4</v>
      </c>
      <c r="G1588" s="28"/>
      <c r="J1588" s="300">
        <v>4</v>
      </c>
      <c r="K1588" s="202"/>
      <c r="M1588" s="28"/>
      <c r="N1588" s="28"/>
      <c r="O1588" s="28"/>
      <c r="T1588" s="202"/>
      <c r="V1588" s="28"/>
      <c r="W1588" s="28"/>
      <c r="X1588" s="28"/>
      <c r="AC1588" s="202"/>
      <c r="AE1588" s="28"/>
      <c r="AF1588" s="28"/>
      <c r="AG1588" s="28"/>
      <c r="AL1588" s="202"/>
      <c r="AN1588" s="28"/>
      <c r="AO1588" s="28"/>
      <c r="AP1588" s="28"/>
      <c r="AU1588" s="202"/>
      <c r="AW1588" s="28"/>
      <c r="AX1588" s="28"/>
      <c r="AY1588" s="28"/>
      <c r="BD1588" s="202"/>
      <c r="BF1588" s="28"/>
      <c r="BG1588" s="28"/>
      <c r="BH1588" s="28"/>
      <c r="BM1588" s="202"/>
      <c r="BO1588" s="28"/>
      <c r="BP1588" s="28"/>
      <c r="BQ1588" s="28"/>
      <c r="BV1588" s="202"/>
      <c r="BX1588" s="28"/>
      <c r="BY1588" s="28"/>
      <c r="BZ1588" s="28"/>
      <c r="CE1588" s="202"/>
      <c r="CG1588" s="28"/>
      <c r="CH1588" s="28"/>
      <c r="CI1588" s="28"/>
      <c r="CN1588" s="202"/>
      <c r="CP1588" s="28"/>
      <c r="CQ1588" s="28"/>
      <c r="CR1588" s="28"/>
      <c r="CW1588" s="202"/>
      <c r="CY1588" s="28"/>
      <c r="CZ1588" s="28"/>
      <c r="DA1588" s="28"/>
      <c r="DF1588" s="202"/>
      <c r="DH1588" s="28"/>
      <c r="DI1588" s="28"/>
      <c r="DJ1588" s="28"/>
      <c r="DO1588" s="202"/>
      <c r="DQ1588" s="28"/>
      <c r="DR1588" s="28"/>
      <c r="DS1588" s="28"/>
      <c r="DX1588" s="202"/>
      <c r="DZ1588" s="28"/>
      <c r="EA1588" s="28"/>
      <c r="EB1588" s="28"/>
      <c r="EG1588" s="202"/>
      <c r="EI1588" s="28"/>
      <c r="EJ1588" s="28"/>
      <c r="EK1588" s="28"/>
      <c r="EP1588" s="202"/>
      <c r="ER1588" s="28"/>
      <c r="ES1588" s="28"/>
      <c r="ET1588" s="28"/>
      <c r="EY1588" s="202"/>
      <c r="FA1588" s="28"/>
      <c r="FB1588" s="28"/>
      <c r="FC1588" s="28"/>
      <c r="FH1588" s="202"/>
      <c r="FJ1588" s="28"/>
      <c r="FK1588" s="28"/>
      <c r="FL1588" s="28"/>
      <c r="FQ1588" s="202"/>
      <c r="FS1588" s="28"/>
      <c r="FT1588" s="28"/>
      <c r="FU1588" s="28"/>
      <c r="FZ1588" s="202"/>
      <c r="GB1588" s="28"/>
      <c r="GC1588" s="28"/>
      <c r="GD1588" s="28"/>
      <c r="GI1588" s="202"/>
      <c r="GK1588" s="28"/>
      <c r="GL1588" s="28"/>
      <c r="GM1588" s="28"/>
      <c r="GR1588" s="202"/>
      <c r="GT1588" s="28"/>
      <c r="GU1588" s="28"/>
      <c r="GV1588" s="28"/>
      <c r="HA1588" s="202"/>
      <c r="HC1588" s="28"/>
      <c r="HD1588" s="28"/>
      <c r="HE1588" s="28"/>
      <c r="HJ1588" s="28"/>
      <c r="HK1588" s="28"/>
      <c r="HL1588" s="28"/>
      <c r="HM1588" s="28"/>
      <c r="HN1588" s="28"/>
      <c r="HO1588" s="28"/>
      <c r="HP1588" s="28"/>
      <c r="HQ1588" s="28"/>
      <c r="HR1588" s="28"/>
      <c r="HS1588" s="28"/>
      <c r="HT1588" s="28"/>
      <c r="HU1588" s="28"/>
      <c r="HV1588" s="28"/>
      <c r="HW1588" s="28"/>
      <c r="HX1588" s="28"/>
      <c r="HY1588" s="28"/>
      <c r="HZ1588" s="28"/>
      <c r="IA1588" s="28"/>
      <c r="IB1588" s="28"/>
      <c r="IC1588" s="28"/>
      <c r="ID1588" s="28"/>
      <c r="IE1588" s="28"/>
      <c r="IF1588" s="28"/>
      <c r="IG1588" s="28"/>
      <c r="IH1588" s="28"/>
      <c r="II1588" s="28"/>
      <c r="IJ1588" s="28"/>
      <c r="IK1588" s="28"/>
      <c r="IL1588" s="28"/>
      <c r="IM1588" s="28"/>
      <c r="IN1588" s="28"/>
      <c r="IO1588" s="28"/>
    </row>
    <row r="1589" spans="1:249" s="54" customFormat="1" ht="18">
      <c r="A1589" s="480" t="s">
        <v>4459</v>
      </c>
      <c r="B1589" s="28"/>
      <c r="C1589" s="28"/>
      <c r="D1589" s="28"/>
      <c r="E1589" s="28"/>
      <c r="F1589" s="305">
        <f t="shared" si="34"/>
        <v>5</v>
      </c>
      <c r="G1589" s="28"/>
      <c r="K1589" s="300">
        <v>5</v>
      </c>
      <c r="M1589" s="28"/>
      <c r="N1589" s="28"/>
      <c r="O1589" s="28"/>
      <c r="T1589" s="202"/>
      <c r="V1589" s="28"/>
      <c r="W1589" s="28"/>
      <c r="X1589" s="28"/>
      <c r="AC1589" s="202"/>
      <c r="AE1589" s="28"/>
      <c r="AF1589" s="28"/>
      <c r="AG1589" s="28"/>
      <c r="AL1589" s="202"/>
      <c r="AN1589" s="28"/>
      <c r="AO1589" s="28"/>
      <c r="AP1589" s="28"/>
      <c r="AU1589" s="202"/>
      <c r="AW1589" s="28"/>
      <c r="AX1589" s="28"/>
      <c r="AY1589" s="28"/>
      <c r="BD1589" s="202"/>
      <c r="BF1589" s="28"/>
      <c r="BG1589" s="28"/>
      <c r="BH1589" s="28"/>
      <c r="BM1589" s="202"/>
      <c r="BO1589" s="28"/>
      <c r="BP1589" s="28"/>
      <c r="BQ1589" s="28"/>
      <c r="BV1589" s="202"/>
      <c r="BX1589" s="28"/>
      <c r="BY1589" s="28"/>
      <c r="BZ1589" s="28"/>
      <c r="CE1589" s="202"/>
      <c r="CG1589" s="28"/>
      <c r="CH1589" s="28"/>
      <c r="CI1589" s="28"/>
      <c r="CN1589" s="202"/>
      <c r="CP1589" s="28"/>
      <c r="CQ1589" s="28"/>
      <c r="CR1589" s="28"/>
      <c r="CW1589" s="202"/>
      <c r="CY1589" s="28"/>
      <c r="CZ1589" s="28"/>
      <c r="DA1589" s="28"/>
      <c r="DF1589" s="202"/>
      <c r="DH1589" s="28"/>
      <c r="DI1589" s="28"/>
      <c r="DJ1589" s="28"/>
      <c r="DO1589" s="202"/>
      <c r="DQ1589" s="28"/>
      <c r="DR1589" s="28"/>
      <c r="DS1589" s="28"/>
      <c r="DX1589" s="202"/>
      <c r="DZ1589" s="28"/>
      <c r="EA1589" s="28"/>
      <c r="EB1589" s="28"/>
      <c r="EG1589" s="202"/>
      <c r="EI1589" s="28"/>
      <c r="EJ1589" s="28"/>
      <c r="EK1589" s="28"/>
      <c r="EP1589" s="202"/>
      <c r="ER1589" s="28"/>
      <c r="ES1589" s="28"/>
      <c r="ET1589" s="28"/>
      <c r="EY1589" s="202"/>
      <c r="FA1589" s="28"/>
      <c r="FB1589" s="28"/>
      <c r="FC1589" s="28"/>
      <c r="FH1589" s="202"/>
      <c r="FJ1589" s="28"/>
      <c r="FK1589" s="28"/>
      <c r="FL1589" s="28"/>
      <c r="FQ1589" s="202"/>
      <c r="FS1589" s="28"/>
      <c r="FT1589" s="28"/>
      <c r="FU1589" s="28"/>
      <c r="FZ1589" s="202"/>
      <c r="GB1589" s="28"/>
      <c r="GC1589" s="28"/>
      <c r="GD1589" s="28"/>
      <c r="GI1589" s="202"/>
      <c r="GK1589" s="28"/>
      <c r="GL1589" s="28"/>
      <c r="GM1589" s="28"/>
      <c r="GR1589" s="202"/>
      <c r="GT1589" s="28"/>
      <c r="GU1589" s="28"/>
      <c r="GV1589" s="28"/>
      <c r="HA1589" s="202"/>
      <c r="HC1589" s="28"/>
      <c r="HD1589" s="28"/>
      <c r="HE1589" s="28"/>
      <c r="HJ1589" s="28"/>
      <c r="HK1589" s="28"/>
      <c r="HL1589" s="28"/>
      <c r="HM1589" s="28"/>
      <c r="HN1589" s="28"/>
      <c r="HO1589" s="28"/>
      <c r="HP1589" s="28"/>
      <c r="HQ1589" s="28"/>
      <c r="HR1589" s="28"/>
      <c r="HS1589" s="28"/>
      <c r="HT1589" s="28"/>
      <c r="HU1589" s="28"/>
      <c r="HV1589" s="28"/>
      <c r="HW1589" s="28"/>
      <c r="HX1589" s="28"/>
      <c r="HY1589" s="28"/>
      <c r="HZ1589" s="28"/>
      <c r="IA1589" s="28"/>
      <c r="IB1589" s="28"/>
      <c r="IC1589" s="28"/>
      <c r="ID1589" s="28"/>
      <c r="IE1589" s="28"/>
      <c r="IF1589" s="28"/>
      <c r="IG1589" s="28"/>
      <c r="IH1589" s="28"/>
      <c r="II1589" s="28"/>
      <c r="IJ1589" s="28"/>
      <c r="IK1589" s="28"/>
      <c r="IL1589" s="28"/>
      <c r="IM1589" s="28"/>
      <c r="IN1589" s="28"/>
      <c r="IO1589" s="28"/>
    </row>
    <row r="1590" spans="1:249" s="54" customFormat="1" ht="18">
      <c r="A1590" s="216" t="s">
        <v>4590</v>
      </c>
      <c r="B1590" s="28"/>
      <c r="C1590" s="28"/>
      <c r="D1590" s="28"/>
      <c r="E1590" s="28"/>
      <c r="F1590" s="305">
        <f t="shared" si="34"/>
        <v>7</v>
      </c>
      <c r="G1590" s="28"/>
      <c r="I1590" s="300">
        <v>7</v>
      </c>
      <c r="J1590" s="300"/>
      <c r="K1590" s="202"/>
      <c r="M1590" s="28"/>
      <c r="N1590" s="28"/>
      <c r="O1590" s="28"/>
      <c r="T1590" s="202"/>
      <c r="V1590" s="28"/>
      <c r="W1590" s="28"/>
      <c r="X1590" s="28"/>
      <c r="AC1590" s="202"/>
      <c r="AE1590" s="28"/>
      <c r="AF1590" s="28"/>
      <c r="AG1590" s="28"/>
      <c r="AL1590" s="202"/>
      <c r="AN1590" s="28"/>
      <c r="AO1590" s="28"/>
      <c r="AP1590" s="28"/>
      <c r="AU1590" s="202"/>
      <c r="AW1590" s="28"/>
      <c r="AX1590" s="28"/>
      <c r="AY1590" s="28"/>
      <c r="BD1590" s="202"/>
      <c r="BF1590" s="28"/>
      <c r="BG1590" s="28"/>
      <c r="BH1590" s="28"/>
      <c r="BM1590" s="202"/>
      <c r="BO1590" s="28"/>
      <c r="BP1590" s="28"/>
      <c r="BQ1590" s="28"/>
      <c r="BV1590" s="202"/>
      <c r="BX1590" s="28"/>
      <c r="BY1590" s="28"/>
      <c r="BZ1590" s="28"/>
      <c r="CE1590" s="202"/>
      <c r="CG1590" s="28"/>
      <c r="CH1590" s="28"/>
      <c r="CI1590" s="28"/>
      <c r="CN1590" s="202"/>
      <c r="CP1590" s="28"/>
      <c r="CQ1590" s="28"/>
      <c r="CR1590" s="28"/>
      <c r="CW1590" s="202"/>
      <c r="CY1590" s="28"/>
      <c r="CZ1590" s="28"/>
      <c r="DA1590" s="28"/>
      <c r="DF1590" s="202"/>
      <c r="DH1590" s="28"/>
      <c r="DI1590" s="28"/>
      <c r="DJ1590" s="28"/>
      <c r="DO1590" s="202"/>
      <c r="DQ1590" s="28"/>
      <c r="DR1590" s="28"/>
      <c r="DS1590" s="28"/>
      <c r="DX1590" s="202"/>
      <c r="DZ1590" s="28"/>
      <c r="EA1590" s="28"/>
      <c r="EB1590" s="28"/>
      <c r="EG1590" s="202"/>
      <c r="EI1590" s="28"/>
      <c r="EJ1590" s="28"/>
      <c r="EK1590" s="28"/>
      <c r="EP1590" s="202"/>
      <c r="ER1590" s="28"/>
      <c r="ES1590" s="28"/>
      <c r="ET1590" s="28"/>
      <c r="EY1590" s="202"/>
      <c r="FA1590" s="28"/>
      <c r="FB1590" s="28"/>
      <c r="FC1590" s="28"/>
      <c r="FH1590" s="202"/>
      <c r="FJ1590" s="28"/>
      <c r="FK1590" s="28"/>
      <c r="FL1590" s="28"/>
      <c r="FQ1590" s="202"/>
      <c r="FS1590" s="28"/>
      <c r="FT1590" s="28"/>
      <c r="FU1590" s="28"/>
      <c r="FZ1590" s="202"/>
      <c r="GB1590" s="28"/>
      <c r="GC1590" s="28"/>
      <c r="GD1590" s="28"/>
      <c r="GI1590" s="202"/>
      <c r="GK1590" s="28"/>
      <c r="GL1590" s="28"/>
      <c r="GM1590" s="28"/>
      <c r="GR1590" s="202"/>
      <c r="GT1590" s="28"/>
      <c r="GU1590" s="28"/>
      <c r="GV1590" s="28"/>
      <c r="HA1590" s="202"/>
      <c r="HC1590" s="28"/>
      <c r="HD1590" s="28"/>
      <c r="HE1590" s="28"/>
      <c r="HJ1590" s="28"/>
      <c r="HK1590" s="28"/>
      <c r="HL1590" s="28"/>
      <c r="HM1590" s="28"/>
      <c r="HN1590" s="28"/>
      <c r="HO1590" s="28"/>
      <c r="HP1590" s="28"/>
      <c r="HQ1590" s="28"/>
      <c r="HR1590" s="28"/>
      <c r="HS1590" s="28"/>
      <c r="HT1590" s="28"/>
      <c r="HU1590" s="28"/>
      <c r="HV1590" s="28"/>
      <c r="HW1590" s="28"/>
      <c r="HX1590" s="28"/>
      <c r="HY1590" s="28"/>
      <c r="HZ1590" s="28"/>
      <c r="IA1590" s="28"/>
      <c r="IB1590" s="28"/>
      <c r="IC1590" s="28"/>
      <c r="ID1590" s="28"/>
      <c r="IE1590" s="28"/>
      <c r="IF1590" s="28"/>
      <c r="IG1590" s="28"/>
      <c r="IH1590" s="28"/>
      <c r="II1590" s="28"/>
      <c r="IJ1590" s="28"/>
      <c r="IK1590" s="28"/>
      <c r="IL1590" s="28"/>
      <c r="IM1590" s="28"/>
      <c r="IN1590" s="28"/>
      <c r="IO1590" s="28"/>
    </row>
    <row r="1591" spans="1:249" s="54" customFormat="1" ht="18">
      <c r="A1591" s="216" t="s">
        <v>4075</v>
      </c>
      <c r="B1591" s="28"/>
      <c r="C1591" s="28"/>
      <c r="D1591" s="28"/>
      <c r="E1591" s="28"/>
      <c r="F1591" s="305">
        <f t="shared" si="34"/>
        <v>5</v>
      </c>
      <c r="G1591" s="28"/>
      <c r="J1591" s="300">
        <v>5</v>
      </c>
      <c r="K1591" s="202"/>
      <c r="M1591" s="28"/>
      <c r="N1591" s="28"/>
      <c r="O1591" s="28"/>
      <c r="T1591" s="202"/>
      <c r="V1591" s="28"/>
      <c r="W1591" s="28"/>
      <c r="X1591" s="28"/>
      <c r="AC1591" s="202"/>
      <c r="AE1591" s="28"/>
      <c r="AF1591" s="28"/>
      <c r="AG1591" s="28"/>
      <c r="AL1591" s="202"/>
      <c r="AN1591" s="28"/>
      <c r="AO1591" s="28"/>
      <c r="AP1591" s="28"/>
      <c r="AU1591" s="202"/>
      <c r="AW1591" s="28"/>
      <c r="AX1591" s="28"/>
      <c r="AY1591" s="28"/>
      <c r="BD1591" s="202"/>
      <c r="BF1591" s="28"/>
      <c r="BG1591" s="28"/>
      <c r="BH1591" s="28"/>
      <c r="BM1591" s="202"/>
      <c r="BO1591" s="28"/>
      <c r="BP1591" s="28"/>
      <c r="BQ1591" s="28"/>
      <c r="BV1591" s="202"/>
      <c r="BX1591" s="28"/>
      <c r="BY1591" s="28"/>
      <c r="BZ1591" s="28"/>
      <c r="CE1591" s="202"/>
      <c r="CG1591" s="28"/>
      <c r="CH1591" s="28"/>
      <c r="CI1591" s="28"/>
      <c r="CN1591" s="202"/>
      <c r="CP1591" s="28"/>
      <c r="CQ1591" s="28"/>
      <c r="CR1591" s="28"/>
      <c r="CW1591" s="202"/>
      <c r="CY1591" s="28"/>
      <c r="CZ1591" s="28"/>
      <c r="DA1591" s="28"/>
      <c r="DF1591" s="202"/>
      <c r="DH1591" s="28"/>
      <c r="DI1591" s="28"/>
      <c r="DJ1591" s="28"/>
      <c r="DO1591" s="202"/>
      <c r="DQ1591" s="28"/>
      <c r="DR1591" s="28"/>
      <c r="DS1591" s="28"/>
      <c r="DX1591" s="202"/>
      <c r="DZ1591" s="28"/>
      <c r="EA1591" s="28"/>
      <c r="EB1591" s="28"/>
      <c r="EG1591" s="202"/>
      <c r="EI1591" s="28"/>
      <c r="EJ1591" s="28"/>
      <c r="EK1591" s="28"/>
      <c r="EP1591" s="202"/>
      <c r="ER1591" s="28"/>
      <c r="ES1591" s="28"/>
      <c r="ET1591" s="28"/>
      <c r="EY1591" s="202"/>
      <c r="FA1591" s="28"/>
      <c r="FB1591" s="28"/>
      <c r="FC1591" s="28"/>
      <c r="FH1591" s="202"/>
      <c r="FJ1591" s="28"/>
      <c r="FK1591" s="28"/>
      <c r="FL1591" s="28"/>
      <c r="FQ1591" s="202"/>
      <c r="FS1591" s="28"/>
      <c r="FT1591" s="28"/>
      <c r="FU1591" s="28"/>
      <c r="FZ1591" s="202"/>
      <c r="GB1591" s="28"/>
      <c r="GC1591" s="28"/>
      <c r="GD1591" s="28"/>
      <c r="GI1591" s="202"/>
      <c r="GK1591" s="28"/>
      <c r="GL1591" s="28"/>
      <c r="GM1591" s="28"/>
      <c r="GR1591" s="202"/>
      <c r="GT1591" s="28"/>
      <c r="GU1591" s="28"/>
      <c r="GV1591" s="28"/>
      <c r="HA1591" s="202"/>
      <c r="HC1591" s="28"/>
      <c r="HD1591" s="28"/>
      <c r="HE1591" s="28"/>
      <c r="HJ1591" s="28"/>
      <c r="HK1591" s="28"/>
      <c r="HL1591" s="28"/>
      <c r="HM1591" s="28"/>
      <c r="HN1591" s="28"/>
      <c r="HO1591" s="28"/>
      <c r="HP1591" s="28"/>
      <c r="HQ1591" s="28"/>
      <c r="HR1591" s="28"/>
      <c r="HS1591" s="28"/>
      <c r="HT1591" s="28"/>
      <c r="HU1591" s="28"/>
      <c r="HV1591" s="28"/>
      <c r="HW1591" s="28"/>
      <c r="HX1591" s="28"/>
      <c r="HY1591" s="28"/>
      <c r="HZ1591" s="28"/>
      <c r="IA1591" s="28"/>
      <c r="IB1591" s="28"/>
      <c r="IC1591" s="28"/>
      <c r="ID1591" s="28"/>
      <c r="IE1591" s="28"/>
      <c r="IF1591" s="28"/>
      <c r="IG1591" s="28"/>
      <c r="IH1591" s="28"/>
      <c r="II1591" s="28"/>
      <c r="IJ1591" s="28"/>
      <c r="IK1591" s="28"/>
      <c r="IL1591" s="28"/>
      <c r="IM1591" s="28"/>
      <c r="IN1591" s="28"/>
      <c r="IO1591" s="28"/>
    </row>
    <row r="1592" spans="1:249" s="54" customFormat="1" ht="18">
      <c r="A1592" s="216" t="s">
        <v>4116</v>
      </c>
      <c r="B1592" s="28"/>
      <c r="C1592" s="28"/>
      <c r="D1592" s="28"/>
      <c r="E1592" s="28"/>
      <c r="F1592" s="305">
        <f t="shared" si="34"/>
        <v>17</v>
      </c>
      <c r="G1592" s="28"/>
      <c r="I1592" s="300"/>
      <c r="J1592" s="300">
        <v>7</v>
      </c>
      <c r="K1592" s="202">
        <v>10</v>
      </c>
      <c r="M1592" s="28"/>
      <c r="N1592" s="28"/>
      <c r="O1592" s="28"/>
      <c r="T1592" s="202"/>
      <c r="V1592" s="28"/>
      <c r="W1592" s="28"/>
      <c r="X1592" s="28"/>
      <c r="AC1592" s="202"/>
      <c r="AE1592" s="28"/>
      <c r="AF1592" s="28"/>
      <c r="AG1592" s="28"/>
      <c r="AL1592" s="202"/>
      <c r="AN1592" s="28"/>
      <c r="AO1592" s="28"/>
      <c r="AP1592" s="28"/>
      <c r="AU1592" s="202"/>
      <c r="AW1592" s="28"/>
      <c r="AX1592" s="28"/>
      <c r="AY1592" s="28"/>
      <c r="BD1592" s="202"/>
      <c r="BF1592" s="28"/>
      <c r="BG1592" s="28"/>
      <c r="BH1592" s="28"/>
      <c r="BM1592" s="202"/>
      <c r="BO1592" s="28"/>
      <c r="BP1592" s="28"/>
      <c r="BQ1592" s="28"/>
      <c r="BV1592" s="202"/>
      <c r="BX1592" s="28"/>
      <c r="BY1592" s="28"/>
      <c r="BZ1592" s="28"/>
      <c r="CE1592" s="202"/>
      <c r="CG1592" s="28"/>
      <c r="CH1592" s="28"/>
      <c r="CI1592" s="28"/>
      <c r="CN1592" s="202"/>
      <c r="CP1592" s="28"/>
      <c r="CQ1592" s="28"/>
      <c r="CR1592" s="28"/>
      <c r="CW1592" s="202"/>
      <c r="CY1592" s="28"/>
      <c r="CZ1592" s="28"/>
      <c r="DA1592" s="28"/>
      <c r="DF1592" s="202"/>
      <c r="DH1592" s="28"/>
      <c r="DI1592" s="28"/>
      <c r="DJ1592" s="28"/>
      <c r="DO1592" s="202"/>
      <c r="DQ1592" s="28"/>
      <c r="DR1592" s="28"/>
      <c r="DS1592" s="28"/>
      <c r="DX1592" s="202"/>
      <c r="DZ1592" s="28"/>
      <c r="EA1592" s="28"/>
      <c r="EB1592" s="28"/>
      <c r="EG1592" s="202"/>
      <c r="EI1592" s="28"/>
      <c r="EJ1592" s="28"/>
      <c r="EK1592" s="28"/>
      <c r="EP1592" s="202"/>
      <c r="ER1592" s="28"/>
      <c r="ES1592" s="28"/>
      <c r="ET1592" s="28"/>
      <c r="EY1592" s="202"/>
      <c r="FA1592" s="28"/>
      <c r="FB1592" s="28"/>
      <c r="FC1592" s="28"/>
      <c r="FH1592" s="202"/>
      <c r="FJ1592" s="28"/>
      <c r="FK1592" s="28"/>
      <c r="FL1592" s="28"/>
      <c r="FQ1592" s="202"/>
      <c r="FS1592" s="28"/>
      <c r="FT1592" s="28"/>
      <c r="FU1592" s="28"/>
      <c r="FZ1592" s="202"/>
      <c r="GB1592" s="28"/>
      <c r="GC1592" s="28"/>
      <c r="GD1592" s="28"/>
      <c r="GI1592" s="202"/>
      <c r="GK1592" s="28"/>
      <c r="GL1592" s="28"/>
      <c r="GM1592" s="28"/>
      <c r="GR1592" s="202"/>
      <c r="GT1592" s="28"/>
      <c r="GU1592" s="28"/>
      <c r="GV1592" s="28"/>
      <c r="HA1592" s="202"/>
      <c r="HC1592" s="28"/>
      <c r="HD1592" s="28"/>
      <c r="HE1592" s="28"/>
      <c r="HJ1592" s="28"/>
      <c r="HK1592" s="28"/>
      <c r="HL1592" s="28"/>
      <c r="HM1592" s="28"/>
      <c r="HN1592" s="28"/>
      <c r="HO1592" s="28"/>
      <c r="HP1592" s="28"/>
      <c r="HQ1592" s="28"/>
      <c r="HR1592" s="28"/>
      <c r="HS1592" s="28"/>
      <c r="HT1592" s="28"/>
      <c r="HU1592" s="28"/>
      <c r="HV1592" s="28"/>
      <c r="HW1592" s="28"/>
      <c r="HX1592" s="28"/>
      <c r="HY1592" s="28"/>
      <c r="HZ1592" s="28"/>
      <c r="IA1592" s="28"/>
      <c r="IB1592" s="28"/>
      <c r="IC1592" s="28"/>
      <c r="ID1592" s="28"/>
      <c r="IE1592" s="28"/>
      <c r="IF1592" s="28"/>
      <c r="IG1592" s="28"/>
      <c r="IH1592" s="28"/>
      <c r="II1592" s="28"/>
      <c r="IJ1592" s="28"/>
      <c r="IK1592" s="28"/>
      <c r="IL1592" s="28"/>
      <c r="IM1592" s="28"/>
      <c r="IN1592" s="28"/>
      <c r="IO1592" s="28"/>
    </row>
    <row r="1593" spans="1:249" s="54" customFormat="1" ht="18">
      <c r="A1593" s="216" t="s">
        <v>4635</v>
      </c>
      <c r="B1593" s="28"/>
      <c r="C1593" s="28"/>
      <c r="D1593" s="28"/>
      <c r="E1593" s="28"/>
      <c r="F1593" s="305">
        <f t="shared" si="34"/>
        <v>4</v>
      </c>
      <c r="G1593" s="28"/>
      <c r="I1593" s="300">
        <v>4</v>
      </c>
      <c r="J1593" s="300"/>
      <c r="K1593" s="202"/>
      <c r="M1593" s="28"/>
      <c r="N1593" s="28"/>
      <c r="O1593" s="28"/>
      <c r="T1593" s="202"/>
      <c r="V1593" s="28"/>
      <c r="W1593" s="28"/>
      <c r="X1593" s="28"/>
      <c r="AC1593" s="202"/>
      <c r="AE1593" s="28"/>
      <c r="AF1593" s="28"/>
      <c r="AG1593" s="28"/>
      <c r="AL1593" s="202"/>
      <c r="AN1593" s="28"/>
      <c r="AO1593" s="28"/>
      <c r="AP1593" s="28"/>
      <c r="AU1593" s="202"/>
      <c r="AW1593" s="28"/>
      <c r="AX1593" s="28"/>
      <c r="AY1593" s="28"/>
      <c r="BD1593" s="202"/>
      <c r="BF1593" s="28"/>
      <c r="BG1593" s="28"/>
      <c r="BH1593" s="28"/>
      <c r="BM1593" s="202"/>
      <c r="BO1593" s="28"/>
      <c r="BP1593" s="28"/>
      <c r="BQ1593" s="28"/>
      <c r="BV1593" s="202"/>
      <c r="BX1593" s="28"/>
      <c r="BY1593" s="28"/>
      <c r="BZ1593" s="28"/>
      <c r="CE1593" s="202"/>
      <c r="CG1593" s="28"/>
      <c r="CH1593" s="28"/>
      <c r="CI1593" s="28"/>
      <c r="CN1593" s="202"/>
      <c r="CP1593" s="28"/>
      <c r="CQ1593" s="28"/>
      <c r="CR1593" s="28"/>
      <c r="CW1593" s="202"/>
      <c r="CY1593" s="28"/>
      <c r="CZ1593" s="28"/>
      <c r="DA1593" s="28"/>
      <c r="DF1593" s="202"/>
      <c r="DH1593" s="28"/>
      <c r="DI1593" s="28"/>
      <c r="DJ1593" s="28"/>
      <c r="DO1593" s="202"/>
      <c r="DQ1593" s="28"/>
      <c r="DR1593" s="28"/>
      <c r="DS1593" s="28"/>
      <c r="DX1593" s="202"/>
      <c r="DZ1593" s="28"/>
      <c r="EA1593" s="28"/>
      <c r="EB1593" s="28"/>
      <c r="EG1593" s="202"/>
      <c r="EI1593" s="28"/>
      <c r="EJ1593" s="28"/>
      <c r="EK1593" s="28"/>
      <c r="EP1593" s="202"/>
      <c r="ER1593" s="28"/>
      <c r="ES1593" s="28"/>
      <c r="ET1593" s="28"/>
      <c r="EY1593" s="202"/>
      <c r="FA1593" s="28"/>
      <c r="FB1593" s="28"/>
      <c r="FC1593" s="28"/>
      <c r="FH1593" s="202"/>
      <c r="FJ1593" s="28"/>
      <c r="FK1593" s="28"/>
      <c r="FL1593" s="28"/>
      <c r="FQ1593" s="202"/>
      <c r="FS1593" s="28"/>
      <c r="FT1593" s="28"/>
      <c r="FU1593" s="28"/>
      <c r="FZ1593" s="202"/>
      <c r="GB1593" s="28"/>
      <c r="GC1593" s="28"/>
      <c r="GD1593" s="28"/>
      <c r="GI1593" s="202"/>
      <c r="GK1593" s="28"/>
      <c r="GL1593" s="28"/>
      <c r="GM1593" s="28"/>
      <c r="GR1593" s="202"/>
      <c r="GT1593" s="28"/>
      <c r="GU1593" s="28"/>
      <c r="GV1593" s="28"/>
      <c r="HA1593" s="202"/>
      <c r="HC1593" s="28"/>
      <c r="HD1593" s="28"/>
      <c r="HE1593" s="28"/>
      <c r="HJ1593" s="28"/>
      <c r="HK1593" s="28"/>
      <c r="HL1593" s="28"/>
      <c r="HM1593" s="28"/>
      <c r="HN1593" s="28"/>
      <c r="HO1593" s="28"/>
      <c r="HP1593" s="28"/>
      <c r="HQ1593" s="28"/>
      <c r="HR1593" s="28"/>
      <c r="HS1593" s="28"/>
      <c r="HT1593" s="28"/>
      <c r="HU1593" s="28"/>
      <c r="HV1593" s="28"/>
      <c r="HW1593" s="28"/>
      <c r="HX1593" s="28"/>
      <c r="HY1593" s="28"/>
      <c r="HZ1593" s="28"/>
      <c r="IA1593" s="28"/>
      <c r="IB1593" s="28"/>
      <c r="IC1593" s="28"/>
      <c r="ID1593" s="28"/>
      <c r="IE1593" s="28"/>
      <c r="IF1593" s="28"/>
      <c r="IG1593" s="28"/>
      <c r="IH1593" s="28"/>
      <c r="II1593" s="28"/>
      <c r="IJ1593" s="28"/>
      <c r="IK1593" s="28"/>
      <c r="IL1593" s="28"/>
      <c r="IM1593" s="28"/>
      <c r="IN1593" s="28"/>
      <c r="IO1593" s="28"/>
    </row>
    <row r="1594" spans="1:249" s="54" customFormat="1" ht="18">
      <c r="A1594" s="216" t="s">
        <v>4049</v>
      </c>
      <c r="B1594" s="28"/>
      <c r="C1594" s="28"/>
      <c r="D1594" s="28"/>
      <c r="E1594" s="28"/>
      <c r="F1594" s="305">
        <f t="shared" si="34"/>
        <v>6</v>
      </c>
      <c r="G1594" s="28"/>
      <c r="I1594" s="300"/>
      <c r="J1594" s="300"/>
      <c r="K1594" s="202">
        <v>6</v>
      </c>
      <c r="M1594" s="28"/>
      <c r="N1594" s="28"/>
      <c r="O1594" s="28"/>
      <c r="T1594" s="202"/>
      <c r="V1594" s="28"/>
      <c r="W1594" s="28"/>
      <c r="X1594" s="28"/>
      <c r="AC1594" s="202"/>
      <c r="AE1594" s="28"/>
      <c r="AF1594" s="28"/>
      <c r="AG1594" s="28"/>
      <c r="AL1594" s="202"/>
      <c r="AN1594" s="28"/>
      <c r="AO1594" s="28"/>
      <c r="AP1594" s="28"/>
      <c r="AU1594" s="202"/>
      <c r="AW1594" s="28"/>
      <c r="AX1594" s="28"/>
      <c r="AY1594" s="28"/>
      <c r="BD1594" s="202"/>
      <c r="BF1594" s="28"/>
      <c r="BG1594" s="28"/>
      <c r="BH1594" s="28"/>
      <c r="BM1594" s="202"/>
      <c r="BO1594" s="28"/>
      <c r="BP1594" s="28"/>
      <c r="BQ1594" s="28"/>
      <c r="BV1594" s="202"/>
      <c r="BX1594" s="28"/>
      <c r="BY1594" s="28"/>
      <c r="BZ1594" s="28"/>
      <c r="CE1594" s="202"/>
      <c r="CG1594" s="28"/>
      <c r="CH1594" s="28"/>
      <c r="CI1594" s="28"/>
      <c r="CN1594" s="202"/>
      <c r="CP1594" s="28"/>
      <c r="CQ1594" s="28"/>
      <c r="CR1594" s="28"/>
      <c r="CW1594" s="202"/>
      <c r="CY1594" s="28"/>
      <c r="CZ1594" s="28"/>
      <c r="DA1594" s="28"/>
      <c r="DF1594" s="202"/>
      <c r="DH1594" s="28"/>
      <c r="DI1594" s="28"/>
      <c r="DJ1594" s="28"/>
      <c r="DO1594" s="202"/>
      <c r="DQ1594" s="28"/>
      <c r="DR1594" s="28"/>
      <c r="DS1594" s="28"/>
      <c r="DX1594" s="202"/>
      <c r="DZ1594" s="28"/>
      <c r="EA1594" s="28"/>
      <c r="EB1594" s="28"/>
      <c r="EG1594" s="202"/>
      <c r="EI1594" s="28"/>
      <c r="EJ1594" s="28"/>
      <c r="EK1594" s="28"/>
      <c r="EP1594" s="202"/>
      <c r="ER1594" s="28"/>
      <c r="ES1594" s="28"/>
      <c r="ET1594" s="28"/>
      <c r="EY1594" s="202"/>
      <c r="FA1594" s="28"/>
      <c r="FB1594" s="28"/>
      <c r="FC1594" s="28"/>
      <c r="FH1594" s="202"/>
      <c r="FJ1594" s="28"/>
      <c r="FK1594" s="28"/>
      <c r="FL1594" s="28"/>
      <c r="FQ1594" s="202"/>
      <c r="FS1594" s="28"/>
      <c r="FT1594" s="28"/>
      <c r="FU1594" s="28"/>
      <c r="FZ1594" s="202"/>
      <c r="GB1594" s="28"/>
      <c r="GC1594" s="28"/>
      <c r="GD1594" s="28"/>
      <c r="GI1594" s="202"/>
      <c r="GK1594" s="28"/>
      <c r="GL1594" s="28"/>
      <c r="GM1594" s="28"/>
      <c r="GR1594" s="202"/>
      <c r="GT1594" s="28"/>
      <c r="GU1594" s="28"/>
      <c r="GV1594" s="28"/>
      <c r="HA1594" s="202"/>
      <c r="HC1594" s="28"/>
      <c r="HD1594" s="28"/>
      <c r="HE1594" s="28"/>
      <c r="HJ1594" s="28"/>
      <c r="HK1594" s="28"/>
      <c r="HL1594" s="28"/>
      <c r="HM1594" s="28"/>
      <c r="HN1594" s="28"/>
      <c r="HO1594" s="28"/>
      <c r="HP1594" s="28"/>
      <c r="HQ1594" s="28"/>
      <c r="HR1594" s="28"/>
      <c r="HS1594" s="28"/>
      <c r="HT1594" s="28"/>
      <c r="HU1594" s="28"/>
      <c r="HV1594" s="28"/>
      <c r="HW1594" s="28"/>
      <c r="HX1594" s="28"/>
      <c r="HY1594" s="28"/>
      <c r="HZ1594" s="28"/>
      <c r="IA1594" s="28"/>
      <c r="IB1594" s="28"/>
      <c r="IC1594" s="28"/>
      <c r="ID1594" s="28"/>
      <c r="IE1594" s="28"/>
      <c r="IF1594" s="28"/>
      <c r="IG1594" s="28"/>
      <c r="IH1594" s="28"/>
      <c r="II1594" s="28"/>
      <c r="IJ1594" s="28"/>
      <c r="IK1594" s="28"/>
      <c r="IL1594" s="28"/>
      <c r="IM1594" s="28"/>
      <c r="IN1594" s="28"/>
      <c r="IO1594" s="28"/>
    </row>
    <row r="1595" spans="1:249" s="54" customFormat="1" ht="18">
      <c r="A1595" s="216" t="s">
        <v>4177</v>
      </c>
      <c r="B1595" s="28"/>
      <c r="C1595" s="28"/>
      <c r="D1595" s="28"/>
      <c r="E1595" s="28"/>
      <c r="F1595" s="305">
        <f t="shared" si="34"/>
        <v>13</v>
      </c>
      <c r="G1595" s="28"/>
      <c r="I1595" s="300">
        <v>13</v>
      </c>
      <c r="K1595" s="202"/>
      <c r="M1595" s="28"/>
      <c r="N1595" s="28"/>
      <c r="O1595" s="28"/>
      <c r="T1595" s="202"/>
      <c r="V1595" s="28"/>
      <c r="W1595" s="28"/>
      <c r="X1595" s="28"/>
      <c r="AC1595" s="202"/>
      <c r="AE1595" s="28"/>
      <c r="AF1595" s="28"/>
      <c r="AG1595" s="28"/>
      <c r="AL1595" s="202"/>
      <c r="AN1595" s="28"/>
      <c r="AO1595" s="28"/>
      <c r="AP1595" s="28"/>
      <c r="AU1595" s="202"/>
      <c r="AW1595" s="28"/>
      <c r="AX1595" s="28"/>
      <c r="AY1595" s="28"/>
      <c r="BD1595" s="202"/>
      <c r="BF1595" s="28"/>
      <c r="BG1595" s="28"/>
      <c r="BH1595" s="28"/>
      <c r="BM1595" s="202"/>
      <c r="BO1595" s="28"/>
      <c r="BP1595" s="28"/>
      <c r="BQ1595" s="28"/>
      <c r="BV1595" s="202"/>
      <c r="BX1595" s="28"/>
      <c r="BY1595" s="28"/>
      <c r="BZ1595" s="28"/>
      <c r="CE1595" s="202"/>
      <c r="CG1595" s="28"/>
      <c r="CH1595" s="28"/>
      <c r="CI1595" s="28"/>
      <c r="CN1595" s="202"/>
      <c r="CP1595" s="28"/>
      <c r="CQ1595" s="28"/>
      <c r="CR1595" s="28"/>
      <c r="CW1595" s="202"/>
      <c r="CY1595" s="28"/>
      <c r="CZ1595" s="28"/>
      <c r="DA1595" s="28"/>
      <c r="DF1595" s="202"/>
      <c r="DH1595" s="28"/>
      <c r="DI1595" s="28"/>
      <c r="DJ1595" s="28"/>
      <c r="DO1595" s="202"/>
      <c r="DQ1595" s="28"/>
      <c r="DR1595" s="28"/>
      <c r="DS1595" s="28"/>
      <c r="DX1595" s="202"/>
      <c r="DZ1595" s="28"/>
      <c r="EA1595" s="28"/>
      <c r="EB1595" s="28"/>
      <c r="EG1595" s="202"/>
      <c r="EI1595" s="28"/>
      <c r="EJ1595" s="28"/>
      <c r="EK1595" s="28"/>
      <c r="EP1595" s="202"/>
      <c r="ER1595" s="28"/>
      <c r="ES1595" s="28"/>
      <c r="ET1595" s="28"/>
      <c r="EY1595" s="202"/>
      <c r="FA1595" s="28"/>
      <c r="FB1595" s="28"/>
      <c r="FC1595" s="28"/>
      <c r="FH1595" s="202"/>
      <c r="FJ1595" s="28"/>
      <c r="FK1595" s="28"/>
      <c r="FL1595" s="28"/>
      <c r="FQ1595" s="202"/>
      <c r="FS1595" s="28"/>
      <c r="FT1595" s="28"/>
      <c r="FU1595" s="28"/>
      <c r="FZ1595" s="202"/>
      <c r="GB1595" s="28"/>
      <c r="GC1595" s="28"/>
      <c r="GD1595" s="28"/>
      <c r="GI1595" s="202"/>
      <c r="GK1595" s="28"/>
      <c r="GL1595" s="28"/>
      <c r="GM1595" s="28"/>
      <c r="GR1595" s="202"/>
      <c r="GT1595" s="28"/>
      <c r="GU1595" s="28"/>
      <c r="GV1595" s="28"/>
      <c r="HA1595" s="202"/>
      <c r="HC1595" s="28"/>
      <c r="HD1595" s="28"/>
      <c r="HE1595" s="28"/>
      <c r="HJ1595" s="28"/>
      <c r="HK1595" s="28"/>
      <c r="HL1595" s="28"/>
      <c r="HM1595" s="28"/>
      <c r="HN1595" s="28"/>
      <c r="HO1595" s="28"/>
      <c r="HP1595" s="28"/>
      <c r="HQ1595" s="28"/>
      <c r="HR1595" s="28"/>
      <c r="HS1595" s="28"/>
      <c r="HT1595" s="28"/>
      <c r="HU1595" s="28"/>
      <c r="HV1595" s="28"/>
      <c r="HW1595" s="28"/>
      <c r="HX1595" s="28"/>
      <c r="HY1595" s="28"/>
      <c r="HZ1595" s="28"/>
      <c r="IA1595" s="28"/>
      <c r="IB1595" s="28"/>
      <c r="IC1595" s="28"/>
      <c r="ID1595" s="28"/>
      <c r="IE1595" s="28"/>
      <c r="IF1595" s="28"/>
      <c r="IG1595" s="28"/>
      <c r="IH1595" s="28"/>
      <c r="II1595" s="28"/>
      <c r="IJ1595" s="28"/>
      <c r="IK1595" s="28"/>
      <c r="IL1595" s="28"/>
      <c r="IM1595" s="28"/>
      <c r="IN1595" s="28"/>
      <c r="IO1595" s="28"/>
    </row>
    <row r="1596" spans="1:249" s="54" customFormat="1" ht="18">
      <c r="A1596" s="216" t="s">
        <v>3979</v>
      </c>
      <c r="B1596" s="28"/>
      <c r="C1596" s="28"/>
      <c r="D1596" s="28"/>
      <c r="E1596" s="28"/>
      <c r="F1596" s="305">
        <f t="shared" si="34"/>
        <v>22</v>
      </c>
      <c r="G1596" s="28"/>
      <c r="J1596" s="300">
        <v>2</v>
      </c>
      <c r="K1596" s="202">
        <v>20</v>
      </c>
      <c r="M1596" s="28"/>
      <c r="N1596" s="28"/>
      <c r="O1596" s="28"/>
      <c r="T1596" s="202"/>
      <c r="V1596" s="28"/>
      <c r="W1596" s="28"/>
      <c r="X1596" s="28"/>
      <c r="AC1596" s="202"/>
      <c r="AE1596" s="28"/>
      <c r="AF1596" s="28"/>
      <c r="AG1596" s="28"/>
      <c r="AL1596" s="202"/>
      <c r="AN1596" s="28"/>
      <c r="AO1596" s="28"/>
      <c r="AP1596" s="28"/>
      <c r="AU1596" s="202"/>
      <c r="AW1596" s="28"/>
      <c r="AX1596" s="28"/>
      <c r="AY1596" s="28"/>
      <c r="BD1596" s="202"/>
      <c r="BF1596" s="28"/>
      <c r="BG1596" s="28"/>
      <c r="BH1596" s="28"/>
      <c r="BM1596" s="202"/>
      <c r="BO1596" s="28"/>
      <c r="BP1596" s="28"/>
      <c r="BQ1596" s="28"/>
      <c r="BV1596" s="202"/>
      <c r="BX1596" s="28"/>
      <c r="BY1596" s="28"/>
      <c r="BZ1596" s="28"/>
      <c r="CE1596" s="202"/>
      <c r="CG1596" s="28"/>
      <c r="CH1596" s="28"/>
      <c r="CI1596" s="28"/>
      <c r="CN1596" s="202"/>
      <c r="CP1596" s="28"/>
      <c r="CQ1596" s="28"/>
      <c r="CR1596" s="28"/>
      <c r="CW1596" s="202"/>
      <c r="CY1596" s="28"/>
      <c r="CZ1596" s="28"/>
      <c r="DA1596" s="28"/>
      <c r="DF1596" s="202"/>
      <c r="DH1596" s="28"/>
      <c r="DI1596" s="28"/>
      <c r="DJ1596" s="28"/>
      <c r="DO1596" s="202"/>
      <c r="DQ1596" s="28"/>
      <c r="DR1596" s="28"/>
      <c r="DS1596" s="28"/>
      <c r="DX1596" s="202"/>
      <c r="DZ1596" s="28"/>
      <c r="EA1596" s="28"/>
      <c r="EB1596" s="28"/>
      <c r="EG1596" s="202"/>
      <c r="EI1596" s="28"/>
      <c r="EJ1596" s="28"/>
      <c r="EK1596" s="28"/>
      <c r="EP1596" s="202"/>
      <c r="ER1596" s="28"/>
      <c r="ES1596" s="28"/>
      <c r="ET1596" s="28"/>
      <c r="EY1596" s="202"/>
      <c r="FA1596" s="28"/>
      <c r="FB1596" s="28"/>
      <c r="FC1596" s="28"/>
      <c r="FH1596" s="202"/>
      <c r="FJ1596" s="28"/>
      <c r="FK1596" s="28"/>
      <c r="FL1596" s="28"/>
      <c r="FQ1596" s="202"/>
      <c r="FS1596" s="28"/>
      <c r="FT1596" s="28"/>
      <c r="FU1596" s="28"/>
      <c r="FZ1596" s="202"/>
      <c r="GB1596" s="28"/>
      <c r="GC1596" s="28"/>
      <c r="GD1596" s="28"/>
      <c r="GI1596" s="202"/>
      <c r="GK1596" s="28"/>
      <c r="GL1596" s="28"/>
      <c r="GM1596" s="28"/>
      <c r="GR1596" s="202"/>
      <c r="GT1596" s="28"/>
      <c r="GU1596" s="28"/>
      <c r="GV1596" s="28"/>
      <c r="HA1596" s="202"/>
      <c r="HC1596" s="28"/>
      <c r="HD1596" s="28"/>
      <c r="HE1596" s="28"/>
      <c r="HJ1596" s="28"/>
      <c r="HK1596" s="28"/>
      <c r="HL1596" s="28"/>
      <c r="HM1596" s="28"/>
      <c r="HN1596" s="28"/>
      <c r="HO1596" s="28"/>
      <c r="HP1596" s="28"/>
      <c r="HQ1596" s="28"/>
      <c r="HR1596" s="28"/>
      <c r="HS1596" s="28"/>
      <c r="HT1596" s="28"/>
      <c r="HU1596" s="28"/>
      <c r="HV1596" s="28"/>
      <c r="HW1596" s="28"/>
      <c r="HX1596" s="28"/>
      <c r="HY1596" s="28"/>
      <c r="HZ1596" s="28"/>
      <c r="IA1596" s="28"/>
      <c r="IB1596" s="28"/>
      <c r="IC1596" s="28"/>
      <c r="ID1596" s="28"/>
      <c r="IE1596" s="28"/>
      <c r="IF1596" s="28"/>
      <c r="IG1596" s="28"/>
      <c r="IH1596" s="28"/>
      <c r="II1596" s="28"/>
      <c r="IJ1596" s="28"/>
      <c r="IK1596" s="28"/>
      <c r="IL1596" s="28"/>
      <c r="IM1596" s="28"/>
      <c r="IN1596" s="28"/>
      <c r="IO1596" s="28"/>
    </row>
    <row r="1597" spans="1:249" s="54" customFormat="1" ht="18">
      <c r="A1597" s="216" t="s">
        <v>4469</v>
      </c>
      <c r="B1597" s="28"/>
      <c r="C1597" s="28"/>
      <c r="D1597" s="28"/>
      <c r="E1597" s="28"/>
      <c r="F1597" s="305">
        <f t="shared" si="34"/>
        <v>14</v>
      </c>
      <c r="G1597" s="28">
        <v>14</v>
      </c>
      <c r="K1597" s="202"/>
      <c r="M1597" s="28"/>
      <c r="N1597" s="28"/>
      <c r="O1597" s="28"/>
      <c r="T1597" s="202"/>
      <c r="V1597" s="28"/>
      <c r="W1597" s="28"/>
      <c r="X1597" s="28"/>
      <c r="AC1597" s="202"/>
      <c r="AE1597" s="28"/>
      <c r="AF1597" s="28"/>
      <c r="AG1597" s="28"/>
      <c r="AL1597" s="202"/>
      <c r="AN1597" s="28"/>
      <c r="AO1597" s="28"/>
      <c r="AP1597" s="28"/>
      <c r="AU1597" s="202"/>
      <c r="AW1597" s="28"/>
      <c r="AX1597" s="28"/>
      <c r="AY1597" s="28"/>
      <c r="BD1597" s="202"/>
      <c r="BF1597" s="28"/>
      <c r="BG1597" s="28"/>
      <c r="BH1597" s="28"/>
      <c r="BM1597" s="202"/>
      <c r="BO1597" s="28"/>
      <c r="BP1597" s="28"/>
      <c r="BQ1597" s="28"/>
      <c r="BV1597" s="202"/>
      <c r="BX1597" s="28"/>
      <c r="BY1597" s="28"/>
      <c r="BZ1597" s="28"/>
      <c r="CE1597" s="202"/>
      <c r="CG1597" s="28"/>
      <c r="CH1597" s="28"/>
      <c r="CI1597" s="28"/>
      <c r="CN1597" s="202"/>
      <c r="CP1597" s="28"/>
      <c r="CQ1597" s="28"/>
      <c r="CR1597" s="28"/>
      <c r="CW1597" s="202"/>
      <c r="CY1597" s="28"/>
      <c r="CZ1597" s="28"/>
      <c r="DA1597" s="28"/>
      <c r="DF1597" s="202"/>
      <c r="DH1597" s="28"/>
      <c r="DI1597" s="28"/>
      <c r="DJ1597" s="28"/>
      <c r="DO1597" s="202"/>
      <c r="DQ1597" s="28"/>
      <c r="DR1597" s="28"/>
      <c r="DS1597" s="28"/>
      <c r="DX1597" s="202"/>
      <c r="DZ1597" s="28"/>
      <c r="EA1597" s="28"/>
      <c r="EB1597" s="28"/>
      <c r="EG1597" s="202"/>
      <c r="EI1597" s="28"/>
      <c r="EJ1597" s="28"/>
      <c r="EK1597" s="28"/>
      <c r="EP1597" s="202"/>
      <c r="ER1597" s="28"/>
      <c r="ES1597" s="28"/>
      <c r="ET1597" s="28"/>
      <c r="EY1597" s="202"/>
      <c r="FA1597" s="28"/>
      <c r="FB1597" s="28"/>
      <c r="FC1597" s="28"/>
      <c r="FH1597" s="202"/>
      <c r="FJ1597" s="28"/>
      <c r="FK1597" s="28"/>
      <c r="FL1597" s="28"/>
      <c r="FQ1597" s="202"/>
      <c r="FS1597" s="28"/>
      <c r="FT1597" s="28"/>
      <c r="FU1597" s="28"/>
      <c r="FZ1597" s="202"/>
      <c r="GB1597" s="28"/>
      <c r="GC1597" s="28"/>
      <c r="GD1597" s="28"/>
      <c r="GI1597" s="202"/>
      <c r="GK1597" s="28"/>
      <c r="GL1597" s="28"/>
      <c r="GM1597" s="28"/>
      <c r="GR1597" s="202"/>
      <c r="GT1597" s="28"/>
      <c r="GU1597" s="28"/>
      <c r="GV1597" s="28"/>
      <c r="HA1597" s="202"/>
      <c r="HC1597" s="28"/>
      <c r="HD1597" s="28"/>
      <c r="HE1597" s="28"/>
      <c r="HJ1597" s="28"/>
      <c r="HK1597" s="28"/>
      <c r="HL1597" s="28"/>
      <c r="HM1597" s="28"/>
      <c r="HN1597" s="28"/>
      <c r="HO1597" s="28"/>
      <c r="HP1597" s="28"/>
      <c r="HQ1597" s="28"/>
      <c r="HR1597" s="28"/>
      <c r="HS1597" s="28"/>
      <c r="HT1597" s="28"/>
      <c r="HU1597" s="28"/>
      <c r="HV1597" s="28"/>
      <c r="HW1597" s="28"/>
      <c r="HX1597" s="28"/>
      <c r="HY1597" s="28"/>
      <c r="HZ1597" s="28"/>
      <c r="IA1597" s="28"/>
      <c r="IB1597" s="28"/>
      <c r="IC1597" s="28"/>
      <c r="ID1597" s="28"/>
      <c r="IE1597" s="28"/>
      <c r="IF1597" s="28"/>
      <c r="IG1597" s="28"/>
      <c r="IH1597" s="28"/>
      <c r="II1597" s="28"/>
      <c r="IJ1597" s="28"/>
      <c r="IK1597" s="28"/>
      <c r="IL1597" s="28"/>
      <c r="IM1597" s="28"/>
      <c r="IN1597" s="28"/>
      <c r="IO1597" s="28"/>
    </row>
    <row r="1598" spans="1:249" s="54" customFormat="1" ht="18">
      <c r="A1598" s="216" t="s">
        <v>4710</v>
      </c>
      <c r="B1598" s="28"/>
      <c r="C1598" s="28"/>
      <c r="D1598" s="28"/>
      <c r="E1598" s="28"/>
      <c r="F1598" s="305">
        <f t="shared" si="34"/>
        <v>7</v>
      </c>
      <c r="G1598" s="28"/>
      <c r="I1598" s="300">
        <v>7</v>
      </c>
      <c r="K1598" s="202"/>
      <c r="M1598" s="28"/>
      <c r="N1598" s="28"/>
      <c r="O1598" s="28"/>
      <c r="T1598" s="202"/>
      <c r="V1598" s="28"/>
      <c r="W1598" s="28"/>
      <c r="X1598" s="28"/>
      <c r="AC1598" s="202"/>
      <c r="AE1598" s="28"/>
      <c r="AF1598" s="28"/>
      <c r="AG1598" s="28"/>
      <c r="AL1598" s="202"/>
      <c r="AN1598" s="28"/>
      <c r="AO1598" s="28"/>
      <c r="AP1598" s="28"/>
      <c r="AU1598" s="202"/>
      <c r="AW1598" s="28"/>
      <c r="AX1598" s="28"/>
      <c r="AY1598" s="28"/>
      <c r="BD1598" s="202"/>
      <c r="BF1598" s="28"/>
      <c r="BG1598" s="28"/>
      <c r="BH1598" s="28"/>
      <c r="BM1598" s="202"/>
      <c r="BO1598" s="28"/>
      <c r="BP1598" s="28"/>
      <c r="BQ1598" s="28"/>
      <c r="BV1598" s="202"/>
      <c r="BX1598" s="28"/>
      <c r="BY1598" s="28"/>
      <c r="BZ1598" s="28"/>
      <c r="CE1598" s="202"/>
      <c r="CG1598" s="28"/>
      <c r="CH1598" s="28"/>
      <c r="CI1598" s="28"/>
      <c r="CN1598" s="202"/>
      <c r="CP1598" s="28"/>
      <c r="CQ1598" s="28"/>
      <c r="CR1598" s="28"/>
      <c r="CW1598" s="202"/>
      <c r="CY1598" s="28"/>
      <c r="CZ1598" s="28"/>
      <c r="DA1598" s="28"/>
      <c r="DF1598" s="202"/>
      <c r="DH1598" s="28"/>
      <c r="DI1598" s="28"/>
      <c r="DJ1598" s="28"/>
      <c r="DO1598" s="202"/>
      <c r="DQ1598" s="28"/>
      <c r="DR1598" s="28"/>
      <c r="DS1598" s="28"/>
      <c r="DX1598" s="202"/>
      <c r="DZ1598" s="28"/>
      <c r="EA1598" s="28"/>
      <c r="EB1598" s="28"/>
      <c r="EG1598" s="202"/>
      <c r="EI1598" s="28"/>
      <c r="EJ1598" s="28"/>
      <c r="EK1598" s="28"/>
      <c r="EP1598" s="202"/>
      <c r="ER1598" s="28"/>
      <c r="ES1598" s="28"/>
      <c r="ET1598" s="28"/>
      <c r="EY1598" s="202"/>
      <c r="FA1598" s="28"/>
      <c r="FB1598" s="28"/>
      <c r="FC1598" s="28"/>
      <c r="FH1598" s="202"/>
      <c r="FJ1598" s="28"/>
      <c r="FK1598" s="28"/>
      <c r="FL1598" s="28"/>
      <c r="FQ1598" s="202"/>
      <c r="FS1598" s="28"/>
      <c r="FT1598" s="28"/>
      <c r="FU1598" s="28"/>
      <c r="FZ1598" s="202"/>
      <c r="GB1598" s="28"/>
      <c r="GC1598" s="28"/>
      <c r="GD1598" s="28"/>
      <c r="GI1598" s="202"/>
      <c r="GK1598" s="28"/>
      <c r="GL1598" s="28"/>
      <c r="GM1598" s="28"/>
      <c r="GR1598" s="202"/>
      <c r="GT1598" s="28"/>
      <c r="GU1598" s="28"/>
      <c r="GV1598" s="28"/>
      <c r="HA1598" s="202"/>
      <c r="HC1598" s="28"/>
      <c r="HD1598" s="28"/>
      <c r="HE1598" s="28"/>
      <c r="HJ1598" s="28"/>
      <c r="HK1598" s="28"/>
      <c r="HL1598" s="28"/>
      <c r="HM1598" s="28"/>
      <c r="HN1598" s="28"/>
      <c r="HO1598" s="28"/>
      <c r="HP1598" s="28"/>
      <c r="HQ1598" s="28"/>
      <c r="HR1598" s="28"/>
      <c r="HS1598" s="28"/>
      <c r="HT1598" s="28"/>
      <c r="HU1598" s="28"/>
      <c r="HV1598" s="28"/>
      <c r="HW1598" s="28"/>
      <c r="HX1598" s="28"/>
      <c r="HY1598" s="28"/>
      <c r="HZ1598" s="28"/>
      <c r="IA1598" s="28"/>
      <c r="IB1598" s="28"/>
      <c r="IC1598" s="28"/>
      <c r="ID1598" s="28"/>
      <c r="IE1598" s="28"/>
      <c r="IF1598" s="28"/>
      <c r="IG1598" s="28"/>
      <c r="IH1598" s="28"/>
      <c r="II1598" s="28"/>
      <c r="IJ1598" s="28"/>
      <c r="IK1598" s="28"/>
      <c r="IL1598" s="28"/>
      <c r="IM1598" s="28"/>
      <c r="IN1598" s="28"/>
      <c r="IO1598" s="28"/>
    </row>
    <row r="1599" spans="1:249" s="54" customFormat="1" ht="18">
      <c r="A1599" s="216" t="s">
        <v>3548</v>
      </c>
      <c r="B1599" s="28"/>
      <c r="C1599" s="28"/>
      <c r="D1599" s="28"/>
      <c r="E1599" s="28"/>
      <c r="F1599" s="305">
        <f t="shared" si="34"/>
        <v>2</v>
      </c>
      <c r="G1599" s="28"/>
      <c r="I1599" s="300">
        <v>2</v>
      </c>
      <c r="J1599" s="300"/>
      <c r="K1599" s="202"/>
      <c r="M1599" s="28"/>
      <c r="N1599" s="28"/>
      <c r="O1599" s="28"/>
      <c r="T1599" s="202"/>
      <c r="V1599" s="28"/>
      <c r="W1599" s="28"/>
      <c r="X1599" s="28"/>
      <c r="AC1599" s="202"/>
      <c r="AE1599" s="28"/>
      <c r="AF1599" s="28"/>
      <c r="AG1599" s="28"/>
      <c r="AL1599" s="202"/>
      <c r="AN1599" s="28"/>
      <c r="AO1599" s="28"/>
      <c r="AP1599" s="28"/>
      <c r="AU1599" s="202"/>
      <c r="AW1599" s="28"/>
      <c r="AX1599" s="28"/>
      <c r="AY1599" s="28"/>
      <c r="BD1599" s="202"/>
      <c r="BF1599" s="28"/>
      <c r="BG1599" s="28"/>
      <c r="BH1599" s="28"/>
      <c r="BM1599" s="202"/>
      <c r="BO1599" s="28"/>
      <c r="BP1599" s="28"/>
      <c r="BQ1599" s="28"/>
      <c r="BV1599" s="202"/>
      <c r="BX1599" s="28"/>
      <c r="BY1599" s="28"/>
      <c r="BZ1599" s="28"/>
      <c r="CE1599" s="202"/>
      <c r="CG1599" s="28"/>
      <c r="CH1599" s="28"/>
      <c r="CI1599" s="28"/>
      <c r="CN1599" s="202"/>
      <c r="CP1599" s="28"/>
      <c r="CQ1599" s="28"/>
      <c r="CR1599" s="28"/>
      <c r="CW1599" s="202"/>
      <c r="CY1599" s="28"/>
      <c r="CZ1599" s="28"/>
      <c r="DA1599" s="28"/>
      <c r="DF1599" s="202"/>
      <c r="DH1599" s="28"/>
      <c r="DI1599" s="28"/>
      <c r="DJ1599" s="28"/>
      <c r="DO1599" s="202"/>
      <c r="DQ1599" s="28"/>
      <c r="DR1599" s="28"/>
      <c r="DS1599" s="28"/>
      <c r="DX1599" s="202"/>
      <c r="DZ1599" s="28"/>
      <c r="EA1599" s="28"/>
      <c r="EB1599" s="28"/>
      <c r="EG1599" s="202"/>
      <c r="EI1599" s="28"/>
      <c r="EJ1599" s="28"/>
      <c r="EK1599" s="28"/>
      <c r="EP1599" s="202"/>
      <c r="ER1599" s="28"/>
      <c r="ES1599" s="28"/>
      <c r="ET1599" s="28"/>
      <c r="EY1599" s="202"/>
      <c r="FA1599" s="28"/>
      <c r="FB1599" s="28"/>
      <c r="FC1599" s="28"/>
      <c r="FH1599" s="202"/>
      <c r="FJ1599" s="28"/>
      <c r="FK1599" s="28"/>
      <c r="FL1599" s="28"/>
      <c r="FQ1599" s="202"/>
      <c r="FS1599" s="28"/>
      <c r="FT1599" s="28"/>
      <c r="FU1599" s="28"/>
      <c r="FZ1599" s="202"/>
      <c r="GB1599" s="28"/>
      <c r="GC1599" s="28"/>
      <c r="GD1599" s="28"/>
      <c r="GI1599" s="202"/>
      <c r="GK1599" s="28"/>
      <c r="GL1599" s="28"/>
      <c r="GM1599" s="28"/>
      <c r="GR1599" s="202"/>
      <c r="GT1599" s="28"/>
      <c r="GU1599" s="28"/>
      <c r="GV1599" s="28"/>
      <c r="HA1599" s="202"/>
      <c r="HC1599" s="28"/>
      <c r="HD1599" s="28"/>
      <c r="HE1599" s="28"/>
      <c r="HJ1599" s="28"/>
      <c r="HK1599" s="28"/>
      <c r="HL1599" s="28"/>
      <c r="HM1599" s="28"/>
      <c r="HN1599" s="28"/>
      <c r="HO1599" s="28"/>
      <c r="HP1599" s="28"/>
      <c r="HQ1599" s="28"/>
      <c r="HR1599" s="28"/>
      <c r="HS1599" s="28"/>
      <c r="HT1599" s="28"/>
      <c r="HU1599" s="28"/>
      <c r="HV1599" s="28"/>
      <c r="HW1599" s="28"/>
      <c r="HX1599" s="28"/>
      <c r="HY1599" s="28"/>
      <c r="HZ1599" s="28"/>
      <c r="IA1599" s="28"/>
      <c r="IB1599" s="28"/>
      <c r="IC1599" s="28"/>
      <c r="ID1599" s="28"/>
      <c r="IE1599" s="28"/>
      <c r="IF1599" s="28"/>
      <c r="IG1599" s="28"/>
      <c r="IH1599" s="28"/>
      <c r="II1599" s="28"/>
      <c r="IJ1599" s="28"/>
      <c r="IK1599" s="28"/>
      <c r="IL1599" s="28"/>
      <c r="IM1599" s="28"/>
      <c r="IN1599" s="28"/>
      <c r="IO1599" s="28"/>
    </row>
    <row r="1600" spans="1:249" s="54" customFormat="1" ht="18">
      <c r="A1600" s="216" t="s">
        <v>4433</v>
      </c>
      <c r="B1600" s="28"/>
      <c r="C1600" s="28"/>
      <c r="D1600" s="28"/>
      <c r="E1600" s="28"/>
      <c r="F1600" s="305">
        <f t="shared" si="34"/>
        <v>31</v>
      </c>
      <c r="G1600" s="28"/>
      <c r="I1600" s="300"/>
      <c r="J1600" s="300"/>
      <c r="K1600" s="300">
        <v>31</v>
      </c>
      <c r="M1600" s="28"/>
      <c r="N1600" s="28"/>
      <c r="O1600" s="28"/>
      <c r="T1600" s="202"/>
      <c r="V1600" s="28"/>
      <c r="W1600" s="28"/>
      <c r="X1600" s="28"/>
      <c r="AC1600" s="202"/>
      <c r="AE1600" s="28"/>
      <c r="AF1600" s="28"/>
      <c r="AG1600" s="28"/>
      <c r="AL1600" s="202"/>
      <c r="AN1600" s="28"/>
      <c r="AO1600" s="28"/>
      <c r="AP1600" s="28"/>
      <c r="AU1600" s="202"/>
      <c r="AW1600" s="28"/>
      <c r="AX1600" s="28"/>
      <c r="AY1600" s="28"/>
      <c r="BD1600" s="202"/>
      <c r="BF1600" s="28"/>
      <c r="BG1600" s="28"/>
      <c r="BH1600" s="28"/>
      <c r="BM1600" s="202"/>
      <c r="BO1600" s="28"/>
      <c r="BP1600" s="28"/>
      <c r="BQ1600" s="28"/>
      <c r="BV1600" s="202"/>
      <c r="BX1600" s="28"/>
      <c r="BY1600" s="28"/>
      <c r="BZ1600" s="28"/>
      <c r="CE1600" s="202"/>
      <c r="CG1600" s="28"/>
      <c r="CH1600" s="28"/>
      <c r="CI1600" s="28"/>
      <c r="CN1600" s="202"/>
      <c r="CP1600" s="28"/>
      <c r="CQ1600" s="28"/>
      <c r="CR1600" s="28"/>
      <c r="CW1600" s="202"/>
      <c r="CY1600" s="28"/>
      <c r="CZ1600" s="28"/>
      <c r="DA1600" s="28"/>
      <c r="DF1600" s="202"/>
      <c r="DH1600" s="28"/>
      <c r="DI1600" s="28"/>
      <c r="DJ1600" s="28"/>
      <c r="DO1600" s="202"/>
      <c r="DQ1600" s="28"/>
      <c r="DR1600" s="28"/>
      <c r="DS1600" s="28"/>
      <c r="DX1600" s="202"/>
      <c r="DZ1600" s="28"/>
      <c r="EA1600" s="28"/>
      <c r="EB1600" s="28"/>
      <c r="EG1600" s="202"/>
      <c r="EI1600" s="28"/>
      <c r="EJ1600" s="28"/>
      <c r="EK1600" s="28"/>
      <c r="EP1600" s="202"/>
      <c r="ER1600" s="28"/>
      <c r="ES1600" s="28"/>
      <c r="ET1600" s="28"/>
      <c r="EY1600" s="202"/>
      <c r="FA1600" s="28"/>
      <c r="FB1600" s="28"/>
      <c r="FC1600" s="28"/>
      <c r="FH1600" s="202"/>
      <c r="FJ1600" s="28"/>
      <c r="FK1600" s="28"/>
      <c r="FL1600" s="28"/>
      <c r="FQ1600" s="202"/>
      <c r="FS1600" s="28"/>
      <c r="FT1600" s="28"/>
      <c r="FU1600" s="28"/>
      <c r="FZ1600" s="202"/>
      <c r="GB1600" s="28"/>
      <c r="GC1600" s="28"/>
      <c r="GD1600" s="28"/>
      <c r="GI1600" s="202"/>
      <c r="GK1600" s="28"/>
      <c r="GL1600" s="28"/>
      <c r="GM1600" s="28"/>
      <c r="GR1600" s="202"/>
      <c r="GT1600" s="28"/>
      <c r="GU1600" s="28"/>
      <c r="GV1600" s="28"/>
      <c r="HA1600" s="202"/>
      <c r="HC1600" s="28"/>
      <c r="HD1600" s="28"/>
      <c r="HE1600" s="28"/>
      <c r="HJ1600" s="28"/>
      <c r="HK1600" s="28"/>
      <c r="HL1600" s="28"/>
      <c r="HM1600" s="28"/>
      <c r="HN1600" s="28"/>
      <c r="HO1600" s="28"/>
      <c r="HP1600" s="28"/>
      <c r="HQ1600" s="28"/>
      <c r="HR1600" s="28"/>
      <c r="HS1600" s="28"/>
      <c r="HT1600" s="28"/>
      <c r="HU1600" s="28"/>
      <c r="HV1600" s="28"/>
      <c r="HW1600" s="28"/>
      <c r="HX1600" s="28"/>
      <c r="HY1600" s="28"/>
      <c r="HZ1600" s="28"/>
      <c r="IA1600" s="28"/>
      <c r="IB1600" s="28"/>
      <c r="IC1600" s="28"/>
      <c r="ID1600" s="28"/>
      <c r="IE1600" s="28"/>
      <c r="IF1600" s="28"/>
      <c r="IG1600" s="28"/>
      <c r="IH1600" s="28"/>
      <c r="II1600" s="28"/>
      <c r="IJ1600" s="28"/>
      <c r="IK1600" s="28"/>
      <c r="IL1600" s="28"/>
      <c r="IM1600" s="28"/>
      <c r="IN1600" s="28"/>
      <c r="IO1600" s="28"/>
    </row>
    <row r="1601" spans="1:249" s="54" customFormat="1" ht="18">
      <c r="A1601" s="216" t="s">
        <v>4741</v>
      </c>
      <c r="B1601" s="28"/>
      <c r="C1601" s="28"/>
      <c r="D1601" s="28"/>
      <c r="E1601" s="28"/>
      <c r="F1601" s="305">
        <f t="shared" si="34"/>
        <v>12</v>
      </c>
      <c r="G1601" s="28"/>
      <c r="I1601" s="300">
        <v>12</v>
      </c>
      <c r="K1601" s="202"/>
      <c r="M1601" s="28"/>
      <c r="N1601" s="28"/>
      <c r="O1601" s="28"/>
      <c r="T1601" s="202"/>
      <c r="V1601" s="28"/>
      <c r="W1601" s="28"/>
      <c r="X1601" s="28"/>
      <c r="AC1601" s="202"/>
      <c r="AE1601" s="28"/>
      <c r="AF1601" s="28"/>
      <c r="AG1601" s="28"/>
      <c r="AL1601" s="202"/>
      <c r="AN1601" s="28"/>
      <c r="AO1601" s="28"/>
      <c r="AP1601" s="28"/>
      <c r="AU1601" s="202"/>
      <c r="AW1601" s="28"/>
      <c r="AX1601" s="28"/>
      <c r="AY1601" s="28"/>
      <c r="BD1601" s="202"/>
      <c r="BF1601" s="28"/>
      <c r="BG1601" s="28"/>
      <c r="BH1601" s="28"/>
      <c r="BM1601" s="202"/>
      <c r="BO1601" s="28"/>
      <c r="BP1601" s="28"/>
      <c r="BQ1601" s="28"/>
      <c r="BV1601" s="202"/>
      <c r="BX1601" s="28"/>
      <c r="BY1601" s="28"/>
      <c r="BZ1601" s="28"/>
      <c r="CE1601" s="202"/>
      <c r="CG1601" s="28"/>
      <c r="CH1601" s="28"/>
      <c r="CI1601" s="28"/>
      <c r="CN1601" s="202"/>
      <c r="CP1601" s="28"/>
      <c r="CQ1601" s="28"/>
      <c r="CR1601" s="28"/>
      <c r="CW1601" s="202"/>
      <c r="CY1601" s="28"/>
      <c r="CZ1601" s="28"/>
      <c r="DA1601" s="28"/>
      <c r="DF1601" s="202"/>
      <c r="DH1601" s="28"/>
      <c r="DI1601" s="28"/>
      <c r="DJ1601" s="28"/>
      <c r="DO1601" s="202"/>
      <c r="DQ1601" s="28"/>
      <c r="DR1601" s="28"/>
      <c r="DS1601" s="28"/>
      <c r="DX1601" s="202"/>
      <c r="DZ1601" s="28"/>
      <c r="EA1601" s="28"/>
      <c r="EB1601" s="28"/>
      <c r="EG1601" s="202"/>
      <c r="EI1601" s="28"/>
      <c r="EJ1601" s="28"/>
      <c r="EK1601" s="28"/>
      <c r="EP1601" s="202"/>
      <c r="ER1601" s="28"/>
      <c r="ES1601" s="28"/>
      <c r="ET1601" s="28"/>
      <c r="EY1601" s="202"/>
      <c r="FA1601" s="28"/>
      <c r="FB1601" s="28"/>
      <c r="FC1601" s="28"/>
      <c r="FH1601" s="202"/>
      <c r="FJ1601" s="28"/>
      <c r="FK1601" s="28"/>
      <c r="FL1601" s="28"/>
      <c r="FQ1601" s="202"/>
      <c r="FS1601" s="28"/>
      <c r="FT1601" s="28"/>
      <c r="FU1601" s="28"/>
      <c r="FZ1601" s="202"/>
      <c r="GB1601" s="28"/>
      <c r="GC1601" s="28"/>
      <c r="GD1601" s="28"/>
      <c r="GI1601" s="202"/>
      <c r="GK1601" s="28"/>
      <c r="GL1601" s="28"/>
      <c r="GM1601" s="28"/>
      <c r="GR1601" s="202"/>
      <c r="GT1601" s="28"/>
      <c r="GU1601" s="28"/>
      <c r="GV1601" s="28"/>
      <c r="HA1601" s="202"/>
      <c r="HC1601" s="28"/>
      <c r="HD1601" s="28"/>
      <c r="HE1601" s="28"/>
      <c r="HJ1601" s="28"/>
      <c r="HK1601" s="28"/>
      <c r="HL1601" s="28"/>
      <c r="HM1601" s="28"/>
      <c r="HN1601" s="28"/>
      <c r="HO1601" s="28"/>
      <c r="HP1601" s="28"/>
      <c r="HQ1601" s="28"/>
      <c r="HR1601" s="28"/>
      <c r="HS1601" s="28"/>
      <c r="HT1601" s="28"/>
      <c r="HU1601" s="28"/>
      <c r="HV1601" s="28"/>
      <c r="HW1601" s="28"/>
      <c r="HX1601" s="28"/>
      <c r="HY1601" s="28"/>
      <c r="HZ1601" s="28"/>
      <c r="IA1601" s="28"/>
      <c r="IB1601" s="28"/>
      <c r="IC1601" s="28"/>
      <c r="ID1601" s="28"/>
      <c r="IE1601" s="28"/>
      <c r="IF1601" s="28"/>
      <c r="IG1601" s="28"/>
      <c r="IH1601" s="28"/>
      <c r="II1601" s="28"/>
      <c r="IJ1601" s="28"/>
      <c r="IK1601" s="28"/>
      <c r="IL1601" s="28"/>
      <c r="IM1601" s="28"/>
      <c r="IN1601" s="28"/>
      <c r="IO1601" s="28"/>
    </row>
    <row r="1602" spans="1:249" s="54" customFormat="1" ht="18">
      <c r="A1602" s="216" t="s">
        <v>3424</v>
      </c>
      <c r="B1602" s="28"/>
      <c r="C1602" s="28"/>
      <c r="D1602" s="28"/>
      <c r="E1602" s="28"/>
      <c r="F1602" s="305">
        <f t="shared" si="34"/>
        <v>14</v>
      </c>
      <c r="G1602" s="28"/>
      <c r="J1602" s="300">
        <v>14</v>
      </c>
      <c r="K1602" s="202"/>
      <c r="M1602" s="28"/>
      <c r="N1602" s="28"/>
      <c r="O1602" s="28"/>
      <c r="T1602" s="202"/>
      <c r="V1602" s="28"/>
      <c r="W1602" s="28"/>
      <c r="X1602" s="28"/>
      <c r="AC1602" s="202"/>
      <c r="AE1602" s="28"/>
      <c r="AF1602" s="28"/>
      <c r="AG1602" s="28"/>
      <c r="AL1602" s="202"/>
      <c r="AN1602" s="28"/>
      <c r="AO1602" s="28"/>
      <c r="AP1602" s="28"/>
      <c r="AU1602" s="202"/>
      <c r="AW1602" s="28"/>
      <c r="AX1602" s="28"/>
      <c r="AY1602" s="28"/>
      <c r="BD1602" s="202"/>
      <c r="BF1602" s="28"/>
      <c r="BG1602" s="28"/>
      <c r="BH1602" s="28"/>
      <c r="BM1602" s="202"/>
      <c r="BO1602" s="28"/>
      <c r="BP1602" s="28"/>
      <c r="BQ1602" s="28"/>
      <c r="BV1602" s="202"/>
      <c r="BX1602" s="28"/>
      <c r="BY1602" s="28"/>
      <c r="BZ1602" s="28"/>
      <c r="CE1602" s="202"/>
      <c r="CG1602" s="28"/>
      <c r="CH1602" s="28"/>
      <c r="CI1602" s="28"/>
      <c r="CN1602" s="202"/>
      <c r="CP1602" s="28"/>
      <c r="CQ1602" s="28"/>
      <c r="CR1602" s="28"/>
      <c r="CW1602" s="202"/>
      <c r="CY1602" s="28"/>
      <c r="CZ1602" s="28"/>
      <c r="DA1602" s="28"/>
      <c r="DF1602" s="202"/>
      <c r="DH1602" s="28"/>
      <c r="DI1602" s="28"/>
      <c r="DJ1602" s="28"/>
      <c r="DO1602" s="202"/>
      <c r="DQ1602" s="28"/>
      <c r="DR1602" s="28"/>
      <c r="DS1602" s="28"/>
      <c r="DX1602" s="202"/>
      <c r="DZ1602" s="28"/>
      <c r="EA1602" s="28"/>
      <c r="EB1602" s="28"/>
      <c r="EG1602" s="202"/>
      <c r="EI1602" s="28"/>
      <c r="EJ1602" s="28"/>
      <c r="EK1602" s="28"/>
      <c r="EP1602" s="202"/>
      <c r="ER1602" s="28"/>
      <c r="ES1602" s="28"/>
      <c r="ET1602" s="28"/>
      <c r="EY1602" s="202"/>
      <c r="FA1602" s="28"/>
      <c r="FB1602" s="28"/>
      <c r="FC1602" s="28"/>
      <c r="FH1602" s="202"/>
      <c r="FJ1602" s="28"/>
      <c r="FK1602" s="28"/>
      <c r="FL1602" s="28"/>
      <c r="FQ1602" s="202"/>
      <c r="FS1602" s="28"/>
      <c r="FT1602" s="28"/>
      <c r="FU1602" s="28"/>
      <c r="FZ1602" s="202"/>
      <c r="GB1602" s="28"/>
      <c r="GC1602" s="28"/>
      <c r="GD1602" s="28"/>
      <c r="GI1602" s="202"/>
      <c r="GK1602" s="28"/>
      <c r="GL1602" s="28"/>
      <c r="GM1602" s="28"/>
      <c r="GR1602" s="202"/>
      <c r="GT1602" s="28"/>
      <c r="GU1602" s="28"/>
      <c r="GV1602" s="28"/>
      <c r="HA1602" s="202"/>
      <c r="HC1602" s="28"/>
      <c r="HD1602" s="28"/>
      <c r="HE1602" s="28"/>
      <c r="HJ1602" s="28"/>
      <c r="HK1602" s="28"/>
      <c r="HL1602" s="28"/>
      <c r="HM1602" s="28"/>
      <c r="HN1602" s="28"/>
      <c r="HO1602" s="28"/>
      <c r="HP1602" s="28"/>
      <c r="HQ1602" s="28"/>
      <c r="HR1602" s="28"/>
      <c r="HS1602" s="28"/>
      <c r="HT1602" s="28"/>
      <c r="HU1602" s="28"/>
      <c r="HV1602" s="28"/>
      <c r="HW1602" s="28"/>
      <c r="HX1602" s="28"/>
      <c r="HY1602" s="28"/>
      <c r="HZ1602" s="28"/>
      <c r="IA1602" s="28"/>
      <c r="IB1602" s="28"/>
      <c r="IC1602" s="28"/>
      <c r="ID1602" s="28"/>
      <c r="IE1602" s="28"/>
      <c r="IF1602" s="28"/>
      <c r="IG1602" s="28"/>
      <c r="IH1602" s="28"/>
      <c r="II1602" s="28"/>
      <c r="IJ1602" s="28"/>
      <c r="IK1602" s="28"/>
      <c r="IL1602" s="28"/>
      <c r="IM1602" s="28"/>
      <c r="IN1602" s="28"/>
      <c r="IO1602" s="28"/>
    </row>
    <row r="1603" spans="1:249" s="54" customFormat="1" ht="18">
      <c r="A1603" s="216" t="s">
        <v>4620</v>
      </c>
      <c r="B1603" s="28"/>
      <c r="C1603" s="28"/>
      <c r="D1603" s="28"/>
      <c r="E1603" s="28"/>
      <c r="F1603" s="305">
        <f t="shared" si="34"/>
        <v>16</v>
      </c>
      <c r="G1603" s="28"/>
      <c r="I1603" s="300">
        <v>16</v>
      </c>
      <c r="K1603" s="202"/>
      <c r="M1603" s="28"/>
      <c r="N1603" s="28"/>
      <c r="O1603" s="28"/>
      <c r="T1603" s="202"/>
      <c r="V1603" s="28"/>
      <c r="W1603" s="28"/>
      <c r="X1603" s="28"/>
      <c r="AC1603" s="202"/>
      <c r="AE1603" s="28"/>
      <c r="AF1603" s="28"/>
      <c r="AG1603" s="28"/>
      <c r="AL1603" s="202"/>
      <c r="AN1603" s="28"/>
      <c r="AO1603" s="28"/>
      <c r="AP1603" s="28"/>
      <c r="AU1603" s="202"/>
      <c r="AW1603" s="28"/>
      <c r="AX1603" s="28"/>
      <c r="AY1603" s="28"/>
      <c r="BD1603" s="202"/>
      <c r="BF1603" s="28"/>
      <c r="BG1603" s="28"/>
      <c r="BH1603" s="28"/>
      <c r="BM1603" s="202"/>
      <c r="BO1603" s="28"/>
      <c r="BP1603" s="28"/>
      <c r="BQ1603" s="28"/>
      <c r="BV1603" s="202"/>
      <c r="BX1603" s="28"/>
      <c r="BY1603" s="28"/>
      <c r="BZ1603" s="28"/>
      <c r="CE1603" s="202"/>
      <c r="CG1603" s="28"/>
      <c r="CH1603" s="28"/>
      <c r="CI1603" s="28"/>
      <c r="CN1603" s="202"/>
      <c r="CP1603" s="28"/>
      <c r="CQ1603" s="28"/>
      <c r="CR1603" s="28"/>
      <c r="CW1603" s="202"/>
      <c r="CY1603" s="28"/>
      <c r="CZ1603" s="28"/>
      <c r="DA1603" s="28"/>
      <c r="DF1603" s="202"/>
      <c r="DH1603" s="28"/>
      <c r="DI1603" s="28"/>
      <c r="DJ1603" s="28"/>
      <c r="DO1603" s="202"/>
      <c r="DQ1603" s="28"/>
      <c r="DR1603" s="28"/>
      <c r="DS1603" s="28"/>
      <c r="DX1603" s="202"/>
      <c r="DZ1603" s="28"/>
      <c r="EA1603" s="28"/>
      <c r="EB1603" s="28"/>
      <c r="EG1603" s="202"/>
      <c r="EI1603" s="28"/>
      <c r="EJ1603" s="28"/>
      <c r="EK1603" s="28"/>
      <c r="EP1603" s="202"/>
      <c r="ER1603" s="28"/>
      <c r="ES1603" s="28"/>
      <c r="ET1603" s="28"/>
      <c r="EY1603" s="202"/>
      <c r="FA1603" s="28"/>
      <c r="FB1603" s="28"/>
      <c r="FC1603" s="28"/>
      <c r="FH1603" s="202"/>
      <c r="FJ1603" s="28"/>
      <c r="FK1603" s="28"/>
      <c r="FL1603" s="28"/>
      <c r="FQ1603" s="202"/>
      <c r="FS1603" s="28"/>
      <c r="FT1603" s="28"/>
      <c r="FU1603" s="28"/>
      <c r="FZ1603" s="202"/>
      <c r="GB1603" s="28"/>
      <c r="GC1603" s="28"/>
      <c r="GD1603" s="28"/>
      <c r="GI1603" s="202"/>
      <c r="GK1603" s="28"/>
      <c r="GL1603" s="28"/>
      <c r="GM1603" s="28"/>
      <c r="GR1603" s="202"/>
      <c r="GT1603" s="28"/>
      <c r="GU1603" s="28"/>
      <c r="GV1603" s="28"/>
      <c r="HA1603" s="202"/>
      <c r="HC1603" s="28"/>
      <c r="HD1603" s="28"/>
      <c r="HE1603" s="28"/>
      <c r="HJ1603" s="28"/>
      <c r="HK1603" s="28"/>
      <c r="HL1603" s="28"/>
      <c r="HM1603" s="28"/>
      <c r="HN1603" s="28"/>
      <c r="HO1603" s="28"/>
      <c r="HP1603" s="28"/>
      <c r="HQ1603" s="28"/>
      <c r="HR1603" s="28"/>
      <c r="HS1603" s="28"/>
      <c r="HT1603" s="28"/>
      <c r="HU1603" s="28"/>
      <c r="HV1603" s="28"/>
      <c r="HW1603" s="28"/>
      <c r="HX1603" s="28"/>
      <c r="HY1603" s="28"/>
      <c r="HZ1603" s="28"/>
      <c r="IA1603" s="28"/>
      <c r="IB1603" s="28"/>
      <c r="IC1603" s="28"/>
      <c r="ID1603" s="28"/>
      <c r="IE1603" s="28"/>
      <c r="IF1603" s="28"/>
      <c r="IG1603" s="28"/>
      <c r="IH1603" s="28"/>
      <c r="II1603" s="28"/>
      <c r="IJ1603" s="28"/>
      <c r="IK1603" s="28"/>
      <c r="IL1603" s="28"/>
      <c r="IM1603" s="28"/>
      <c r="IN1603" s="28"/>
      <c r="IO1603" s="28"/>
    </row>
    <row r="1604" spans="1:249" s="54" customFormat="1" ht="18">
      <c r="A1604" s="216" t="s">
        <v>4677</v>
      </c>
      <c r="B1604" s="28"/>
      <c r="C1604" s="28"/>
      <c r="D1604" s="28"/>
      <c r="E1604" s="28"/>
      <c r="F1604" s="305">
        <f t="shared" si="34"/>
        <v>3</v>
      </c>
      <c r="G1604" s="28"/>
      <c r="J1604" s="300">
        <v>3</v>
      </c>
      <c r="K1604" s="202"/>
      <c r="M1604" s="28"/>
      <c r="N1604" s="28"/>
      <c r="O1604" s="28"/>
      <c r="T1604" s="202"/>
      <c r="V1604" s="28"/>
      <c r="W1604" s="28"/>
      <c r="X1604" s="28"/>
      <c r="AC1604" s="202"/>
      <c r="AE1604" s="28"/>
      <c r="AF1604" s="28"/>
      <c r="AG1604" s="28"/>
      <c r="AL1604" s="202"/>
      <c r="AN1604" s="28"/>
      <c r="AO1604" s="28"/>
      <c r="AP1604" s="28"/>
      <c r="AU1604" s="202"/>
      <c r="AW1604" s="28"/>
      <c r="AX1604" s="28"/>
      <c r="AY1604" s="28"/>
      <c r="BD1604" s="202"/>
      <c r="BF1604" s="28"/>
      <c r="BG1604" s="28"/>
      <c r="BH1604" s="28"/>
      <c r="BM1604" s="202"/>
      <c r="BO1604" s="28"/>
      <c r="BP1604" s="28"/>
      <c r="BQ1604" s="28"/>
      <c r="BV1604" s="202"/>
      <c r="BX1604" s="28"/>
      <c r="BY1604" s="28"/>
      <c r="BZ1604" s="28"/>
      <c r="CE1604" s="202"/>
      <c r="CG1604" s="28"/>
      <c r="CH1604" s="28"/>
      <c r="CI1604" s="28"/>
      <c r="CN1604" s="202"/>
      <c r="CP1604" s="28"/>
      <c r="CQ1604" s="28"/>
      <c r="CR1604" s="28"/>
      <c r="CW1604" s="202"/>
      <c r="CY1604" s="28"/>
      <c r="CZ1604" s="28"/>
      <c r="DA1604" s="28"/>
      <c r="DF1604" s="202"/>
      <c r="DH1604" s="28"/>
      <c r="DI1604" s="28"/>
      <c r="DJ1604" s="28"/>
      <c r="DO1604" s="202"/>
      <c r="DQ1604" s="28"/>
      <c r="DR1604" s="28"/>
      <c r="DS1604" s="28"/>
      <c r="DX1604" s="202"/>
      <c r="DZ1604" s="28"/>
      <c r="EA1604" s="28"/>
      <c r="EB1604" s="28"/>
      <c r="EG1604" s="202"/>
      <c r="EI1604" s="28"/>
      <c r="EJ1604" s="28"/>
      <c r="EK1604" s="28"/>
      <c r="EP1604" s="202"/>
      <c r="ER1604" s="28"/>
      <c r="ES1604" s="28"/>
      <c r="ET1604" s="28"/>
      <c r="EY1604" s="202"/>
      <c r="FA1604" s="28"/>
      <c r="FB1604" s="28"/>
      <c r="FC1604" s="28"/>
      <c r="FH1604" s="202"/>
      <c r="FJ1604" s="28"/>
      <c r="FK1604" s="28"/>
      <c r="FL1604" s="28"/>
      <c r="FQ1604" s="202"/>
      <c r="FS1604" s="28"/>
      <c r="FT1604" s="28"/>
      <c r="FU1604" s="28"/>
      <c r="FZ1604" s="202"/>
      <c r="GB1604" s="28"/>
      <c r="GC1604" s="28"/>
      <c r="GD1604" s="28"/>
      <c r="GI1604" s="202"/>
      <c r="GK1604" s="28"/>
      <c r="GL1604" s="28"/>
      <c r="GM1604" s="28"/>
      <c r="GR1604" s="202"/>
      <c r="GT1604" s="28"/>
      <c r="GU1604" s="28"/>
      <c r="GV1604" s="28"/>
      <c r="HA1604" s="202"/>
      <c r="HC1604" s="28"/>
      <c r="HD1604" s="28"/>
      <c r="HE1604" s="28"/>
      <c r="HJ1604" s="28"/>
      <c r="HK1604" s="28"/>
      <c r="HL1604" s="28"/>
      <c r="HM1604" s="28"/>
      <c r="HN1604" s="28"/>
      <c r="HO1604" s="28"/>
      <c r="HP1604" s="28"/>
      <c r="HQ1604" s="28"/>
      <c r="HR1604" s="28"/>
      <c r="HS1604" s="28"/>
      <c r="HT1604" s="28"/>
      <c r="HU1604" s="28"/>
      <c r="HV1604" s="28"/>
      <c r="HW1604" s="28"/>
      <c r="HX1604" s="28"/>
      <c r="HY1604" s="28"/>
      <c r="HZ1604" s="28"/>
      <c r="IA1604" s="28"/>
      <c r="IB1604" s="28"/>
      <c r="IC1604" s="28"/>
      <c r="ID1604" s="28"/>
      <c r="IE1604" s="28"/>
      <c r="IF1604" s="28"/>
      <c r="IG1604" s="28"/>
      <c r="IH1604" s="28"/>
      <c r="II1604" s="28"/>
      <c r="IJ1604" s="28"/>
      <c r="IK1604" s="28"/>
      <c r="IL1604" s="28"/>
      <c r="IM1604" s="28"/>
      <c r="IN1604" s="28"/>
      <c r="IO1604" s="28"/>
    </row>
    <row r="1605" spans="1:249" s="54" customFormat="1" ht="18">
      <c r="A1605" s="216" t="s">
        <v>4642</v>
      </c>
      <c r="B1605" s="28"/>
      <c r="C1605" s="28"/>
      <c r="D1605" s="28"/>
      <c r="E1605" s="28"/>
      <c r="F1605" s="305">
        <f t="shared" si="34"/>
        <v>20</v>
      </c>
      <c r="G1605" s="28"/>
      <c r="I1605" s="300">
        <v>20</v>
      </c>
      <c r="J1605" s="300"/>
      <c r="K1605" s="202"/>
      <c r="M1605" s="28"/>
      <c r="N1605" s="28"/>
      <c r="O1605" s="28"/>
      <c r="T1605" s="202"/>
      <c r="V1605" s="28"/>
      <c r="W1605" s="28"/>
      <c r="X1605" s="28"/>
      <c r="AC1605" s="202"/>
      <c r="AE1605" s="28"/>
      <c r="AF1605" s="28"/>
      <c r="AG1605" s="28"/>
      <c r="AL1605" s="202"/>
      <c r="AN1605" s="28"/>
      <c r="AO1605" s="28"/>
      <c r="AP1605" s="28"/>
      <c r="AU1605" s="202"/>
      <c r="AW1605" s="28"/>
      <c r="AX1605" s="28"/>
      <c r="AY1605" s="28"/>
      <c r="BD1605" s="202"/>
      <c r="BF1605" s="28"/>
      <c r="BG1605" s="28"/>
      <c r="BH1605" s="28"/>
      <c r="BM1605" s="202"/>
      <c r="BO1605" s="28"/>
      <c r="BP1605" s="28"/>
      <c r="BQ1605" s="28"/>
      <c r="BV1605" s="202"/>
      <c r="BX1605" s="28"/>
      <c r="BY1605" s="28"/>
      <c r="BZ1605" s="28"/>
      <c r="CE1605" s="202"/>
      <c r="CG1605" s="28"/>
      <c r="CH1605" s="28"/>
      <c r="CI1605" s="28"/>
      <c r="CN1605" s="202"/>
      <c r="CP1605" s="28"/>
      <c r="CQ1605" s="28"/>
      <c r="CR1605" s="28"/>
      <c r="CW1605" s="202"/>
      <c r="CY1605" s="28"/>
      <c r="CZ1605" s="28"/>
      <c r="DA1605" s="28"/>
      <c r="DF1605" s="202"/>
      <c r="DH1605" s="28"/>
      <c r="DI1605" s="28"/>
      <c r="DJ1605" s="28"/>
      <c r="DO1605" s="202"/>
      <c r="DQ1605" s="28"/>
      <c r="DR1605" s="28"/>
      <c r="DS1605" s="28"/>
      <c r="DX1605" s="202"/>
      <c r="DZ1605" s="28"/>
      <c r="EA1605" s="28"/>
      <c r="EB1605" s="28"/>
      <c r="EG1605" s="202"/>
      <c r="EI1605" s="28"/>
      <c r="EJ1605" s="28"/>
      <c r="EK1605" s="28"/>
      <c r="EP1605" s="202"/>
      <c r="ER1605" s="28"/>
      <c r="ES1605" s="28"/>
      <c r="ET1605" s="28"/>
      <c r="EY1605" s="202"/>
      <c r="FA1605" s="28"/>
      <c r="FB1605" s="28"/>
      <c r="FC1605" s="28"/>
      <c r="FH1605" s="202"/>
      <c r="FJ1605" s="28"/>
      <c r="FK1605" s="28"/>
      <c r="FL1605" s="28"/>
      <c r="FQ1605" s="202"/>
      <c r="FS1605" s="28"/>
      <c r="FT1605" s="28"/>
      <c r="FU1605" s="28"/>
      <c r="FZ1605" s="202"/>
      <c r="GB1605" s="28"/>
      <c r="GC1605" s="28"/>
      <c r="GD1605" s="28"/>
      <c r="GI1605" s="202"/>
      <c r="GK1605" s="28"/>
      <c r="GL1605" s="28"/>
      <c r="GM1605" s="28"/>
      <c r="GR1605" s="202"/>
      <c r="GT1605" s="28"/>
      <c r="GU1605" s="28"/>
      <c r="GV1605" s="28"/>
      <c r="HA1605" s="202"/>
      <c r="HC1605" s="28"/>
      <c r="HD1605" s="28"/>
      <c r="HE1605" s="28"/>
      <c r="HJ1605" s="28"/>
      <c r="HK1605" s="28"/>
      <c r="HL1605" s="28"/>
      <c r="HM1605" s="28"/>
      <c r="HN1605" s="28"/>
      <c r="HO1605" s="28"/>
      <c r="HP1605" s="28"/>
      <c r="HQ1605" s="28"/>
      <c r="HR1605" s="28"/>
      <c r="HS1605" s="28"/>
      <c r="HT1605" s="28"/>
      <c r="HU1605" s="28"/>
      <c r="HV1605" s="28"/>
      <c r="HW1605" s="28"/>
      <c r="HX1605" s="28"/>
      <c r="HY1605" s="28"/>
      <c r="HZ1605" s="28"/>
      <c r="IA1605" s="28"/>
      <c r="IB1605" s="28"/>
      <c r="IC1605" s="28"/>
      <c r="ID1605" s="28"/>
      <c r="IE1605" s="28"/>
      <c r="IF1605" s="28"/>
      <c r="IG1605" s="28"/>
      <c r="IH1605" s="28"/>
      <c r="II1605" s="28"/>
      <c r="IJ1605" s="28"/>
      <c r="IK1605" s="28"/>
      <c r="IL1605" s="28"/>
      <c r="IM1605" s="28"/>
      <c r="IN1605" s="28"/>
      <c r="IO1605" s="28"/>
    </row>
    <row r="1606" spans="1:249" s="54" customFormat="1" ht="18">
      <c r="A1606" s="216" t="s">
        <v>4194</v>
      </c>
      <c r="B1606" s="28"/>
      <c r="C1606" s="28"/>
      <c r="D1606" s="28"/>
      <c r="E1606" s="28"/>
      <c r="F1606" s="305">
        <f t="shared" si="34"/>
        <v>1</v>
      </c>
      <c r="G1606" s="28"/>
      <c r="K1606" s="300">
        <v>1</v>
      </c>
      <c r="M1606" s="28"/>
      <c r="N1606" s="28"/>
      <c r="O1606" s="28"/>
      <c r="T1606" s="202"/>
      <c r="V1606" s="28"/>
      <c r="W1606" s="28"/>
      <c r="X1606" s="28"/>
      <c r="AC1606" s="202"/>
      <c r="AE1606" s="28"/>
      <c r="AF1606" s="28"/>
      <c r="AG1606" s="28"/>
      <c r="AL1606" s="202"/>
      <c r="AN1606" s="28"/>
      <c r="AO1606" s="28"/>
      <c r="AP1606" s="28"/>
      <c r="AU1606" s="202"/>
      <c r="AW1606" s="28"/>
      <c r="AX1606" s="28"/>
      <c r="AY1606" s="28"/>
      <c r="BD1606" s="202"/>
      <c r="BF1606" s="28"/>
      <c r="BG1606" s="28"/>
      <c r="BH1606" s="28"/>
      <c r="BM1606" s="202"/>
      <c r="BO1606" s="28"/>
      <c r="BP1606" s="28"/>
      <c r="BQ1606" s="28"/>
      <c r="BV1606" s="202"/>
      <c r="BX1606" s="28"/>
      <c r="BY1606" s="28"/>
      <c r="BZ1606" s="28"/>
      <c r="CE1606" s="202"/>
      <c r="CG1606" s="28"/>
      <c r="CH1606" s="28"/>
      <c r="CI1606" s="28"/>
      <c r="CN1606" s="202"/>
      <c r="CP1606" s="28"/>
      <c r="CQ1606" s="28"/>
      <c r="CR1606" s="28"/>
      <c r="CW1606" s="202"/>
      <c r="CY1606" s="28"/>
      <c r="CZ1606" s="28"/>
      <c r="DA1606" s="28"/>
      <c r="DF1606" s="202"/>
      <c r="DH1606" s="28"/>
      <c r="DI1606" s="28"/>
      <c r="DJ1606" s="28"/>
      <c r="DO1606" s="202"/>
      <c r="DQ1606" s="28"/>
      <c r="DR1606" s="28"/>
      <c r="DS1606" s="28"/>
      <c r="DX1606" s="202"/>
      <c r="DZ1606" s="28"/>
      <c r="EA1606" s="28"/>
      <c r="EB1606" s="28"/>
      <c r="EG1606" s="202"/>
      <c r="EI1606" s="28"/>
      <c r="EJ1606" s="28"/>
      <c r="EK1606" s="28"/>
      <c r="EP1606" s="202"/>
      <c r="ER1606" s="28"/>
      <c r="ES1606" s="28"/>
      <c r="ET1606" s="28"/>
      <c r="EY1606" s="202"/>
      <c r="FA1606" s="28"/>
      <c r="FB1606" s="28"/>
      <c r="FC1606" s="28"/>
      <c r="FH1606" s="202"/>
      <c r="FJ1606" s="28"/>
      <c r="FK1606" s="28"/>
      <c r="FL1606" s="28"/>
      <c r="FQ1606" s="202"/>
      <c r="FS1606" s="28"/>
      <c r="FT1606" s="28"/>
      <c r="FU1606" s="28"/>
      <c r="FZ1606" s="202"/>
      <c r="GB1606" s="28"/>
      <c r="GC1606" s="28"/>
      <c r="GD1606" s="28"/>
      <c r="GI1606" s="202"/>
      <c r="GK1606" s="28"/>
      <c r="GL1606" s="28"/>
      <c r="GM1606" s="28"/>
      <c r="GR1606" s="202"/>
      <c r="GT1606" s="28"/>
      <c r="GU1606" s="28"/>
      <c r="GV1606" s="28"/>
      <c r="HA1606" s="202"/>
      <c r="HC1606" s="28"/>
      <c r="HD1606" s="28"/>
      <c r="HE1606" s="28"/>
      <c r="HJ1606" s="28"/>
      <c r="HK1606" s="28"/>
      <c r="HL1606" s="28"/>
      <c r="HM1606" s="28"/>
      <c r="HN1606" s="28"/>
      <c r="HO1606" s="28"/>
      <c r="HP1606" s="28"/>
      <c r="HQ1606" s="28"/>
      <c r="HR1606" s="28"/>
      <c r="HS1606" s="28"/>
      <c r="HT1606" s="28"/>
      <c r="HU1606" s="28"/>
      <c r="HV1606" s="28"/>
      <c r="HW1606" s="28"/>
      <c r="HX1606" s="28"/>
      <c r="HY1606" s="28"/>
      <c r="HZ1606" s="28"/>
      <c r="IA1606" s="28"/>
      <c r="IB1606" s="28"/>
      <c r="IC1606" s="28"/>
      <c r="ID1606" s="28"/>
      <c r="IE1606" s="28"/>
      <c r="IF1606" s="28"/>
      <c r="IG1606" s="28"/>
      <c r="IH1606" s="28"/>
      <c r="II1606" s="28"/>
      <c r="IJ1606" s="28"/>
      <c r="IK1606" s="28"/>
      <c r="IL1606" s="28"/>
      <c r="IM1606" s="28"/>
      <c r="IN1606" s="28"/>
      <c r="IO1606" s="28"/>
    </row>
    <row r="1607" spans="1:249" s="54" customFormat="1" ht="18">
      <c r="A1607" s="216" t="s">
        <v>3542</v>
      </c>
      <c r="B1607" s="28"/>
      <c r="C1607" s="28"/>
      <c r="D1607" s="28"/>
      <c r="E1607" s="28"/>
      <c r="F1607" s="305">
        <f t="shared" si="34"/>
        <v>1</v>
      </c>
      <c r="G1607" s="28"/>
      <c r="I1607" s="300">
        <v>1</v>
      </c>
      <c r="J1607" s="300"/>
      <c r="K1607" s="202"/>
      <c r="M1607" s="28"/>
      <c r="N1607" s="28"/>
      <c r="O1607" s="28"/>
      <c r="T1607" s="202"/>
      <c r="V1607" s="28"/>
      <c r="W1607" s="28"/>
      <c r="X1607" s="28"/>
      <c r="AC1607" s="202"/>
      <c r="AE1607" s="28"/>
      <c r="AF1607" s="28"/>
      <c r="AG1607" s="28"/>
      <c r="AL1607" s="202"/>
      <c r="AN1607" s="28"/>
      <c r="AO1607" s="28"/>
      <c r="AP1607" s="28"/>
      <c r="AU1607" s="202"/>
      <c r="AW1607" s="28"/>
      <c r="AX1607" s="28"/>
      <c r="AY1607" s="28"/>
      <c r="BD1607" s="202"/>
      <c r="BF1607" s="28"/>
      <c r="BG1607" s="28"/>
      <c r="BH1607" s="28"/>
      <c r="BM1607" s="202"/>
      <c r="BO1607" s="28"/>
      <c r="BP1607" s="28"/>
      <c r="BQ1607" s="28"/>
      <c r="BV1607" s="202"/>
      <c r="BX1607" s="28"/>
      <c r="BY1607" s="28"/>
      <c r="BZ1607" s="28"/>
      <c r="CE1607" s="202"/>
      <c r="CG1607" s="28"/>
      <c r="CH1607" s="28"/>
      <c r="CI1607" s="28"/>
      <c r="CN1607" s="202"/>
      <c r="CP1607" s="28"/>
      <c r="CQ1607" s="28"/>
      <c r="CR1607" s="28"/>
      <c r="CW1607" s="202"/>
      <c r="CY1607" s="28"/>
      <c r="CZ1607" s="28"/>
      <c r="DA1607" s="28"/>
      <c r="DF1607" s="202"/>
      <c r="DH1607" s="28"/>
      <c r="DI1607" s="28"/>
      <c r="DJ1607" s="28"/>
      <c r="DO1607" s="202"/>
      <c r="DQ1607" s="28"/>
      <c r="DR1607" s="28"/>
      <c r="DS1607" s="28"/>
      <c r="DX1607" s="202"/>
      <c r="DZ1607" s="28"/>
      <c r="EA1607" s="28"/>
      <c r="EB1607" s="28"/>
      <c r="EG1607" s="202"/>
      <c r="EI1607" s="28"/>
      <c r="EJ1607" s="28"/>
      <c r="EK1607" s="28"/>
      <c r="EP1607" s="202"/>
      <c r="ER1607" s="28"/>
      <c r="ES1607" s="28"/>
      <c r="ET1607" s="28"/>
      <c r="EY1607" s="202"/>
      <c r="FA1607" s="28"/>
      <c r="FB1607" s="28"/>
      <c r="FC1607" s="28"/>
      <c r="FH1607" s="202"/>
      <c r="FJ1607" s="28"/>
      <c r="FK1607" s="28"/>
      <c r="FL1607" s="28"/>
      <c r="FQ1607" s="202"/>
      <c r="FS1607" s="28"/>
      <c r="FT1607" s="28"/>
      <c r="FU1607" s="28"/>
      <c r="FZ1607" s="202"/>
      <c r="GB1607" s="28"/>
      <c r="GC1607" s="28"/>
      <c r="GD1607" s="28"/>
      <c r="GI1607" s="202"/>
      <c r="GK1607" s="28"/>
      <c r="GL1607" s="28"/>
      <c r="GM1607" s="28"/>
      <c r="GR1607" s="202"/>
      <c r="GT1607" s="28"/>
      <c r="GU1607" s="28"/>
      <c r="GV1607" s="28"/>
      <c r="HA1607" s="202"/>
      <c r="HC1607" s="28"/>
      <c r="HD1607" s="28"/>
      <c r="HE1607" s="28"/>
      <c r="HJ1607" s="28"/>
      <c r="HK1607" s="28"/>
      <c r="HL1607" s="28"/>
      <c r="HM1607" s="28"/>
      <c r="HN1607" s="28"/>
      <c r="HO1607" s="28"/>
      <c r="HP1607" s="28"/>
      <c r="HQ1607" s="28"/>
      <c r="HR1607" s="28"/>
      <c r="HS1607" s="28"/>
      <c r="HT1607" s="28"/>
      <c r="HU1607" s="28"/>
      <c r="HV1607" s="28"/>
      <c r="HW1607" s="28"/>
      <c r="HX1607" s="28"/>
      <c r="HY1607" s="28"/>
      <c r="HZ1607" s="28"/>
      <c r="IA1607" s="28"/>
      <c r="IB1607" s="28"/>
      <c r="IC1607" s="28"/>
      <c r="ID1607" s="28"/>
      <c r="IE1607" s="28"/>
      <c r="IF1607" s="28"/>
      <c r="IG1607" s="28"/>
      <c r="IH1607" s="28"/>
      <c r="II1607" s="28"/>
      <c r="IJ1607" s="28"/>
      <c r="IK1607" s="28"/>
      <c r="IL1607" s="28"/>
      <c r="IM1607" s="28"/>
      <c r="IN1607" s="28"/>
      <c r="IO1607" s="28"/>
    </row>
    <row r="1608" spans="1:249" s="54" customFormat="1" ht="18">
      <c r="A1608" s="216" t="s">
        <v>4071</v>
      </c>
      <c r="B1608" s="28"/>
      <c r="C1608" s="28"/>
      <c r="D1608" s="28"/>
      <c r="E1608" s="28"/>
      <c r="F1608" s="305">
        <f t="shared" si="34"/>
        <v>1</v>
      </c>
      <c r="G1608" s="28"/>
      <c r="I1608" s="300"/>
      <c r="J1608" s="300">
        <v>1</v>
      </c>
      <c r="K1608" s="202"/>
      <c r="M1608" s="28"/>
      <c r="N1608" s="28"/>
      <c r="O1608" s="28"/>
      <c r="T1608" s="202"/>
      <c r="V1608" s="28"/>
      <c r="W1608" s="28"/>
      <c r="X1608" s="28"/>
      <c r="AC1608" s="202"/>
      <c r="AE1608" s="28"/>
      <c r="AF1608" s="28"/>
      <c r="AG1608" s="28"/>
      <c r="AL1608" s="202"/>
      <c r="AN1608" s="28"/>
      <c r="AO1608" s="28"/>
      <c r="AP1608" s="28"/>
      <c r="AU1608" s="202"/>
      <c r="AW1608" s="28"/>
      <c r="AX1608" s="28"/>
      <c r="AY1608" s="28"/>
      <c r="BD1608" s="202"/>
      <c r="BF1608" s="28"/>
      <c r="BG1608" s="28"/>
      <c r="BH1608" s="28"/>
      <c r="BM1608" s="202"/>
      <c r="BO1608" s="28"/>
      <c r="BP1608" s="28"/>
      <c r="BQ1608" s="28"/>
      <c r="BV1608" s="202"/>
      <c r="BX1608" s="28"/>
      <c r="BY1608" s="28"/>
      <c r="BZ1608" s="28"/>
      <c r="CE1608" s="202"/>
      <c r="CG1608" s="28"/>
      <c r="CH1608" s="28"/>
      <c r="CI1608" s="28"/>
      <c r="CN1608" s="202"/>
      <c r="CP1608" s="28"/>
      <c r="CQ1608" s="28"/>
      <c r="CR1608" s="28"/>
      <c r="CW1608" s="202"/>
      <c r="CY1608" s="28"/>
      <c r="CZ1608" s="28"/>
      <c r="DA1608" s="28"/>
      <c r="DF1608" s="202"/>
      <c r="DH1608" s="28"/>
      <c r="DI1608" s="28"/>
      <c r="DJ1608" s="28"/>
      <c r="DO1608" s="202"/>
      <c r="DQ1608" s="28"/>
      <c r="DR1608" s="28"/>
      <c r="DS1608" s="28"/>
      <c r="DX1608" s="202"/>
      <c r="DZ1608" s="28"/>
      <c r="EA1608" s="28"/>
      <c r="EB1608" s="28"/>
      <c r="EG1608" s="202"/>
      <c r="EI1608" s="28"/>
      <c r="EJ1608" s="28"/>
      <c r="EK1608" s="28"/>
      <c r="EP1608" s="202"/>
      <c r="ER1608" s="28"/>
      <c r="ES1608" s="28"/>
      <c r="ET1608" s="28"/>
      <c r="EY1608" s="202"/>
      <c r="FA1608" s="28"/>
      <c r="FB1608" s="28"/>
      <c r="FC1608" s="28"/>
      <c r="FH1608" s="202"/>
      <c r="FJ1608" s="28"/>
      <c r="FK1608" s="28"/>
      <c r="FL1608" s="28"/>
      <c r="FQ1608" s="202"/>
      <c r="FS1608" s="28"/>
      <c r="FT1608" s="28"/>
      <c r="FU1608" s="28"/>
      <c r="FZ1608" s="202"/>
      <c r="GB1608" s="28"/>
      <c r="GC1608" s="28"/>
      <c r="GD1608" s="28"/>
      <c r="GI1608" s="202"/>
      <c r="GK1608" s="28"/>
      <c r="GL1608" s="28"/>
      <c r="GM1608" s="28"/>
      <c r="GR1608" s="202"/>
      <c r="GT1608" s="28"/>
      <c r="GU1608" s="28"/>
      <c r="GV1608" s="28"/>
      <c r="HA1608" s="202"/>
      <c r="HC1608" s="28"/>
      <c r="HD1608" s="28"/>
      <c r="HE1608" s="28"/>
      <c r="HJ1608" s="28"/>
      <c r="HK1608" s="28"/>
      <c r="HL1608" s="28"/>
      <c r="HM1608" s="28"/>
      <c r="HN1608" s="28"/>
      <c r="HO1608" s="28"/>
      <c r="HP1608" s="28"/>
      <c r="HQ1608" s="28"/>
      <c r="HR1608" s="28"/>
      <c r="HS1608" s="28"/>
      <c r="HT1608" s="28"/>
      <c r="HU1608" s="28"/>
      <c r="HV1608" s="28"/>
      <c r="HW1608" s="28"/>
      <c r="HX1608" s="28"/>
      <c r="HY1608" s="28"/>
      <c r="HZ1608" s="28"/>
      <c r="IA1608" s="28"/>
      <c r="IB1608" s="28"/>
      <c r="IC1608" s="28"/>
      <c r="ID1608" s="28"/>
      <c r="IE1608" s="28"/>
      <c r="IF1608" s="28"/>
      <c r="IG1608" s="28"/>
      <c r="IH1608" s="28"/>
      <c r="II1608" s="28"/>
      <c r="IJ1608" s="28"/>
      <c r="IK1608" s="28"/>
      <c r="IL1608" s="28"/>
      <c r="IM1608" s="28"/>
      <c r="IN1608" s="28"/>
      <c r="IO1608" s="28"/>
    </row>
    <row r="1609" spans="1:249" s="54" customFormat="1" ht="18">
      <c r="A1609" s="216" t="s">
        <v>4632</v>
      </c>
      <c r="B1609" s="28"/>
      <c r="C1609" s="28"/>
      <c r="D1609" s="28"/>
      <c r="E1609" s="28"/>
      <c r="F1609" s="305">
        <f t="shared" si="34"/>
        <v>3</v>
      </c>
      <c r="G1609" s="28"/>
      <c r="I1609" s="300">
        <v>3</v>
      </c>
      <c r="J1609" s="300"/>
      <c r="K1609" s="202"/>
      <c r="M1609" s="28"/>
      <c r="N1609" s="28"/>
      <c r="O1609" s="28"/>
      <c r="T1609" s="202"/>
      <c r="V1609" s="28"/>
      <c r="W1609" s="28"/>
      <c r="X1609" s="28"/>
      <c r="AC1609" s="202"/>
      <c r="AE1609" s="28"/>
      <c r="AF1609" s="28"/>
      <c r="AG1609" s="28"/>
      <c r="AL1609" s="202"/>
      <c r="AN1609" s="28"/>
      <c r="AO1609" s="28"/>
      <c r="AP1609" s="28"/>
      <c r="AU1609" s="202"/>
      <c r="AW1609" s="28"/>
      <c r="AX1609" s="28"/>
      <c r="AY1609" s="28"/>
      <c r="BD1609" s="202"/>
      <c r="BF1609" s="28"/>
      <c r="BG1609" s="28"/>
      <c r="BH1609" s="28"/>
      <c r="BM1609" s="202"/>
      <c r="BO1609" s="28"/>
      <c r="BP1609" s="28"/>
      <c r="BQ1609" s="28"/>
      <c r="BV1609" s="202"/>
      <c r="BX1609" s="28"/>
      <c r="BY1609" s="28"/>
      <c r="BZ1609" s="28"/>
      <c r="CE1609" s="202"/>
      <c r="CG1609" s="28"/>
      <c r="CH1609" s="28"/>
      <c r="CI1609" s="28"/>
      <c r="CN1609" s="202"/>
      <c r="CP1609" s="28"/>
      <c r="CQ1609" s="28"/>
      <c r="CR1609" s="28"/>
      <c r="CW1609" s="202"/>
      <c r="CY1609" s="28"/>
      <c r="CZ1609" s="28"/>
      <c r="DA1609" s="28"/>
      <c r="DF1609" s="202"/>
      <c r="DH1609" s="28"/>
      <c r="DI1609" s="28"/>
      <c r="DJ1609" s="28"/>
      <c r="DO1609" s="202"/>
      <c r="DQ1609" s="28"/>
      <c r="DR1609" s="28"/>
      <c r="DS1609" s="28"/>
      <c r="DX1609" s="202"/>
      <c r="DZ1609" s="28"/>
      <c r="EA1609" s="28"/>
      <c r="EB1609" s="28"/>
      <c r="EG1609" s="202"/>
      <c r="EI1609" s="28"/>
      <c r="EJ1609" s="28"/>
      <c r="EK1609" s="28"/>
      <c r="EP1609" s="202"/>
      <c r="ER1609" s="28"/>
      <c r="ES1609" s="28"/>
      <c r="ET1609" s="28"/>
      <c r="EY1609" s="202"/>
      <c r="FA1609" s="28"/>
      <c r="FB1609" s="28"/>
      <c r="FC1609" s="28"/>
      <c r="FH1609" s="202"/>
      <c r="FJ1609" s="28"/>
      <c r="FK1609" s="28"/>
      <c r="FL1609" s="28"/>
      <c r="FQ1609" s="202"/>
      <c r="FS1609" s="28"/>
      <c r="FT1609" s="28"/>
      <c r="FU1609" s="28"/>
      <c r="FZ1609" s="202"/>
      <c r="GB1609" s="28"/>
      <c r="GC1609" s="28"/>
      <c r="GD1609" s="28"/>
      <c r="GI1609" s="202"/>
      <c r="GK1609" s="28"/>
      <c r="GL1609" s="28"/>
      <c r="GM1609" s="28"/>
      <c r="GR1609" s="202"/>
      <c r="GT1609" s="28"/>
      <c r="GU1609" s="28"/>
      <c r="GV1609" s="28"/>
      <c r="HA1609" s="202"/>
      <c r="HC1609" s="28"/>
      <c r="HD1609" s="28"/>
      <c r="HE1609" s="28"/>
      <c r="HJ1609" s="28"/>
      <c r="HK1609" s="28"/>
      <c r="HL1609" s="28"/>
      <c r="HM1609" s="28"/>
      <c r="HN1609" s="28"/>
      <c r="HO1609" s="28"/>
      <c r="HP1609" s="28"/>
      <c r="HQ1609" s="28"/>
      <c r="HR1609" s="28"/>
      <c r="HS1609" s="28"/>
      <c r="HT1609" s="28"/>
      <c r="HU1609" s="28"/>
      <c r="HV1609" s="28"/>
      <c r="HW1609" s="28"/>
      <c r="HX1609" s="28"/>
      <c r="HY1609" s="28"/>
      <c r="HZ1609" s="28"/>
      <c r="IA1609" s="28"/>
      <c r="IB1609" s="28"/>
      <c r="IC1609" s="28"/>
      <c r="ID1609" s="28"/>
      <c r="IE1609" s="28"/>
      <c r="IF1609" s="28"/>
      <c r="IG1609" s="28"/>
      <c r="IH1609" s="28"/>
      <c r="II1609" s="28"/>
      <c r="IJ1609" s="28"/>
      <c r="IK1609" s="28"/>
      <c r="IL1609" s="28"/>
      <c r="IM1609" s="28"/>
      <c r="IN1609" s="28"/>
      <c r="IO1609" s="28"/>
    </row>
    <row r="1610" spans="1:249" s="54" customFormat="1" ht="18">
      <c r="A1610" s="216" t="s">
        <v>4563</v>
      </c>
      <c r="B1610" s="28"/>
      <c r="C1610" s="28"/>
      <c r="D1610" s="28"/>
      <c r="E1610" s="28"/>
      <c r="F1610" s="305">
        <f t="shared" si="34"/>
        <v>3</v>
      </c>
      <c r="G1610" s="28"/>
      <c r="J1610" s="300">
        <v>3</v>
      </c>
      <c r="K1610" s="202"/>
      <c r="M1610" s="28"/>
      <c r="N1610" s="28"/>
      <c r="O1610" s="28"/>
      <c r="T1610" s="202"/>
      <c r="V1610" s="28"/>
      <c r="W1610" s="28"/>
      <c r="X1610" s="28"/>
      <c r="AC1610" s="202"/>
      <c r="AE1610" s="28"/>
      <c r="AF1610" s="28"/>
      <c r="AG1610" s="28"/>
      <c r="AL1610" s="202"/>
      <c r="AN1610" s="28"/>
      <c r="AO1610" s="28"/>
      <c r="AP1610" s="28"/>
      <c r="AU1610" s="202"/>
      <c r="AW1610" s="28"/>
      <c r="AX1610" s="28"/>
      <c r="AY1610" s="28"/>
      <c r="BD1610" s="202"/>
      <c r="BF1610" s="28"/>
      <c r="BG1610" s="28"/>
      <c r="BH1610" s="28"/>
      <c r="BM1610" s="202"/>
      <c r="BO1610" s="28"/>
      <c r="BP1610" s="28"/>
      <c r="BQ1610" s="28"/>
      <c r="BV1610" s="202"/>
      <c r="BX1610" s="28"/>
      <c r="BY1610" s="28"/>
      <c r="BZ1610" s="28"/>
      <c r="CE1610" s="202"/>
      <c r="CG1610" s="28"/>
      <c r="CH1610" s="28"/>
      <c r="CI1610" s="28"/>
      <c r="CN1610" s="202"/>
      <c r="CP1610" s="28"/>
      <c r="CQ1610" s="28"/>
      <c r="CR1610" s="28"/>
      <c r="CW1610" s="202"/>
      <c r="CY1610" s="28"/>
      <c r="CZ1610" s="28"/>
      <c r="DA1610" s="28"/>
      <c r="DF1610" s="202"/>
      <c r="DH1610" s="28"/>
      <c r="DI1610" s="28"/>
      <c r="DJ1610" s="28"/>
      <c r="DO1610" s="202"/>
      <c r="DQ1610" s="28"/>
      <c r="DR1610" s="28"/>
      <c r="DS1610" s="28"/>
      <c r="DX1610" s="202"/>
      <c r="DZ1610" s="28"/>
      <c r="EA1610" s="28"/>
      <c r="EB1610" s="28"/>
      <c r="EG1610" s="202"/>
      <c r="EI1610" s="28"/>
      <c r="EJ1610" s="28"/>
      <c r="EK1610" s="28"/>
      <c r="EP1610" s="202"/>
      <c r="ER1610" s="28"/>
      <c r="ES1610" s="28"/>
      <c r="ET1610" s="28"/>
      <c r="EY1610" s="202"/>
      <c r="FA1610" s="28"/>
      <c r="FB1610" s="28"/>
      <c r="FC1610" s="28"/>
      <c r="FH1610" s="202"/>
      <c r="FJ1610" s="28"/>
      <c r="FK1610" s="28"/>
      <c r="FL1610" s="28"/>
      <c r="FQ1610" s="202"/>
      <c r="FS1610" s="28"/>
      <c r="FT1610" s="28"/>
      <c r="FU1610" s="28"/>
      <c r="FZ1610" s="202"/>
      <c r="GB1610" s="28"/>
      <c r="GC1610" s="28"/>
      <c r="GD1610" s="28"/>
      <c r="GI1610" s="202"/>
      <c r="GK1610" s="28"/>
      <c r="GL1610" s="28"/>
      <c r="GM1610" s="28"/>
      <c r="GR1610" s="202"/>
      <c r="GT1610" s="28"/>
      <c r="GU1610" s="28"/>
      <c r="GV1610" s="28"/>
      <c r="HA1610" s="202"/>
      <c r="HC1610" s="28"/>
      <c r="HD1610" s="28"/>
      <c r="HE1610" s="28"/>
      <c r="HJ1610" s="28"/>
      <c r="HK1610" s="28"/>
      <c r="HL1610" s="28"/>
      <c r="HM1610" s="28"/>
      <c r="HN1610" s="28"/>
      <c r="HO1610" s="28"/>
      <c r="HP1610" s="28"/>
      <c r="HQ1610" s="28"/>
      <c r="HR1610" s="28"/>
      <c r="HS1610" s="28"/>
      <c r="HT1610" s="28"/>
      <c r="HU1610" s="28"/>
      <c r="HV1610" s="28"/>
      <c r="HW1610" s="28"/>
      <c r="HX1610" s="28"/>
      <c r="HY1610" s="28"/>
      <c r="HZ1610" s="28"/>
      <c r="IA1610" s="28"/>
      <c r="IB1610" s="28"/>
      <c r="IC1610" s="28"/>
      <c r="ID1610" s="28"/>
      <c r="IE1610" s="28"/>
      <c r="IF1610" s="28"/>
      <c r="IG1610" s="28"/>
      <c r="IH1610" s="28"/>
      <c r="II1610" s="28"/>
      <c r="IJ1610" s="28"/>
      <c r="IK1610" s="28"/>
      <c r="IL1610" s="28"/>
      <c r="IM1610" s="28"/>
      <c r="IN1610" s="28"/>
      <c r="IO1610" s="28"/>
    </row>
    <row r="1611" spans="1:249" s="54" customFormat="1" ht="18">
      <c r="A1611" s="216" t="s">
        <v>4404</v>
      </c>
      <c r="B1611" s="28"/>
      <c r="C1611" s="28"/>
      <c r="D1611" s="28"/>
      <c r="E1611" s="28"/>
      <c r="F1611" s="305">
        <f t="shared" si="34"/>
        <v>1</v>
      </c>
      <c r="G1611" s="28"/>
      <c r="J1611" s="300">
        <v>1</v>
      </c>
      <c r="K1611" s="202"/>
      <c r="M1611" s="28"/>
      <c r="N1611" s="28"/>
      <c r="O1611" s="28"/>
      <c r="T1611" s="202"/>
      <c r="V1611" s="28"/>
      <c r="W1611" s="28"/>
      <c r="X1611" s="28"/>
      <c r="AC1611" s="202"/>
      <c r="AE1611" s="28"/>
      <c r="AF1611" s="28"/>
      <c r="AG1611" s="28"/>
      <c r="AL1611" s="202"/>
      <c r="AN1611" s="28"/>
      <c r="AO1611" s="28"/>
      <c r="AP1611" s="28"/>
      <c r="AU1611" s="202"/>
      <c r="AW1611" s="28"/>
      <c r="AX1611" s="28"/>
      <c r="AY1611" s="28"/>
      <c r="BD1611" s="202"/>
      <c r="BF1611" s="28"/>
      <c r="BG1611" s="28"/>
      <c r="BH1611" s="28"/>
      <c r="BM1611" s="202"/>
      <c r="BO1611" s="28"/>
      <c r="BP1611" s="28"/>
      <c r="BQ1611" s="28"/>
      <c r="BV1611" s="202"/>
      <c r="BX1611" s="28"/>
      <c r="BY1611" s="28"/>
      <c r="BZ1611" s="28"/>
      <c r="CE1611" s="202"/>
      <c r="CG1611" s="28"/>
      <c r="CH1611" s="28"/>
      <c r="CI1611" s="28"/>
      <c r="CN1611" s="202"/>
      <c r="CP1611" s="28"/>
      <c r="CQ1611" s="28"/>
      <c r="CR1611" s="28"/>
      <c r="CW1611" s="202"/>
      <c r="CY1611" s="28"/>
      <c r="CZ1611" s="28"/>
      <c r="DA1611" s="28"/>
      <c r="DF1611" s="202"/>
      <c r="DH1611" s="28"/>
      <c r="DI1611" s="28"/>
      <c r="DJ1611" s="28"/>
      <c r="DO1611" s="202"/>
      <c r="DQ1611" s="28"/>
      <c r="DR1611" s="28"/>
      <c r="DS1611" s="28"/>
      <c r="DX1611" s="202"/>
      <c r="DZ1611" s="28"/>
      <c r="EA1611" s="28"/>
      <c r="EB1611" s="28"/>
      <c r="EG1611" s="202"/>
      <c r="EI1611" s="28"/>
      <c r="EJ1611" s="28"/>
      <c r="EK1611" s="28"/>
      <c r="EP1611" s="202"/>
      <c r="ER1611" s="28"/>
      <c r="ES1611" s="28"/>
      <c r="ET1611" s="28"/>
      <c r="EY1611" s="202"/>
      <c r="FA1611" s="28"/>
      <c r="FB1611" s="28"/>
      <c r="FC1611" s="28"/>
      <c r="FH1611" s="202"/>
      <c r="FJ1611" s="28"/>
      <c r="FK1611" s="28"/>
      <c r="FL1611" s="28"/>
      <c r="FQ1611" s="202"/>
      <c r="FS1611" s="28"/>
      <c r="FT1611" s="28"/>
      <c r="FU1611" s="28"/>
      <c r="FZ1611" s="202"/>
      <c r="GB1611" s="28"/>
      <c r="GC1611" s="28"/>
      <c r="GD1611" s="28"/>
      <c r="GI1611" s="202"/>
      <c r="GK1611" s="28"/>
      <c r="GL1611" s="28"/>
      <c r="GM1611" s="28"/>
      <c r="GR1611" s="202"/>
      <c r="GT1611" s="28"/>
      <c r="GU1611" s="28"/>
      <c r="GV1611" s="28"/>
      <c r="HA1611" s="202"/>
      <c r="HC1611" s="28"/>
      <c r="HD1611" s="28"/>
      <c r="HE1611" s="28"/>
      <c r="HJ1611" s="28"/>
      <c r="HK1611" s="28"/>
      <c r="HL1611" s="28"/>
      <c r="HM1611" s="28"/>
      <c r="HN1611" s="28"/>
      <c r="HO1611" s="28"/>
      <c r="HP1611" s="28"/>
      <c r="HQ1611" s="28"/>
      <c r="HR1611" s="28"/>
      <c r="HS1611" s="28"/>
      <c r="HT1611" s="28"/>
      <c r="HU1611" s="28"/>
      <c r="HV1611" s="28"/>
      <c r="HW1611" s="28"/>
      <c r="HX1611" s="28"/>
      <c r="HY1611" s="28"/>
      <c r="HZ1611" s="28"/>
      <c r="IA1611" s="28"/>
      <c r="IB1611" s="28"/>
      <c r="IC1611" s="28"/>
      <c r="ID1611" s="28"/>
      <c r="IE1611" s="28"/>
      <c r="IF1611" s="28"/>
      <c r="IG1611" s="28"/>
      <c r="IH1611" s="28"/>
      <c r="II1611" s="28"/>
      <c r="IJ1611" s="28"/>
      <c r="IK1611" s="28"/>
      <c r="IL1611" s="28"/>
      <c r="IM1611" s="28"/>
      <c r="IN1611" s="28"/>
      <c r="IO1611" s="28"/>
    </row>
    <row r="1612" spans="1:249" s="54" customFormat="1" ht="18">
      <c r="A1612" s="216" t="s">
        <v>4436</v>
      </c>
      <c r="B1612" s="28"/>
      <c r="C1612" s="28"/>
      <c r="D1612" s="28"/>
      <c r="E1612" s="28"/>
      <c r="F1612" s="305">
        <f t="shared" si="34"/>
        <v>10</v>
      </c>
      <c r="G1612" s="28"/>
      <c r="I1612" s="300"/>
      <c r="J1612" s="300"/>
      <c r="K1612" s="300">
        <v>10</v>
      </c>
      <c r="M1612" s="28"/>
      <c r="N1612" s="28"/>
      <c r="O1612" s="28"/>
      <c r="T1612" s="202"/>
      <c r="V1612" s="28"/>
      <c r="W1612" s="28"/>
      <c r="X1612" s="28"/>
      <c r="AC1612" s="202"/>
      <c r="AE1612" s="28"/>
      <c r="AF1612" s="28"/>
      <c r="AG1612" s="28"/>
      <c r="AL1612" s="202"/>
      <c r="AN1612" s="28"/>
      <c r="AO1612" s="28"/>
      <c r="AP1612" s="28"/>
      <c r="AU1612" s="202"/>
      <c r="AW1612" s="28"/>
      <c r="AX1612" s="28"/>
      <c r="AY1612" s="28"/>
      <c r="BD1612" s="202"/>
      <c r="BF1612" s="28"/>
      <c r="BG1612" s="28"/>
      <c r="BH1612" s="28"/>
      <c r="BM1612" s="202"/>
      <c r="BO1612" s="28"/>
      <c r="BP1612" s="28"/>
      <c r="BQ1612" s="28"/>
      <c r="BV1612" s="202"/>
      <c r="BX1612" s="28"/>
      <c r="BY1612" s="28"/>
      <c r="BZ1612" s="28"/>
      <c r="CE1612" s="202"/>
      <c r="CG1612" s="28"/>
      <c r="CH1612" s="28"/>
      <c r="CI1612" s="28"/>
      <c r="CN1612" s="202"/>
      <c r="CP1612" s="28"/>
      <c r="CQ1612" s="28"/>
      <c r="CR1612" s="28"/>
      <c r="CW1612" s="202"/>
      <c r="CY1612" s="28"/>
      <c r="CZ1612" s="28"/>
      <c r="DA1612" s="28"/>
      <c r="DF1612" s="202"/>
      <c r="DH1612" s="28"/>
      <c r="DI1612" s="28"/>
      <c r="DJ1612" s="28"/>
      <c r="DO1612" s="202"/>
      <c r="DQ1612" s="28"/>
      <c r="DR1612" s="28"/>
      <c r="DS1612" s="28"/>
      <c r="DX1612" s="202"/>
      <c r="DZ1612" s="28"/>
      <c r="EA1612" s="28"/>
      <c r="EB1612" s="28"/>
      <c r="EG1612" s="202"/>
      <c r="EI1612" s="28"/>
      <c r="EJ1612" s="28"/>
      <c r="EK1612" s="28"/>
      <c r="EP1612" s="202"/>
      <c r="ER1612" s="28"/>
      <c r="ES1612" s="28"/>
      <c r="ET1612" s="28"/>
      <c r="EY1612" s="202"/>
      <c r="FA1612" s="28"/>
      <c r="FB1612" s="28"/>
      <c r="FC1612" s="28"/>
      <c r="FH1612" s="202"/>
      <c r="FJ1612" s="28"/>
      <c r="FK1612" s="28"/>
      <c r="FL1612" s="28"/>
      <c r="FQ1612" s="202"/>
      <c r="FS1612" s="28"/>
      <c r="FT1612" s="28"/>
      <c r="FU1612" s="28"/>
      <c r="FZ1612" s="202"/>
      <c r="GB1612" s="28"/>
      <c r="GC1612" s="28"/>
      <c r="GD1612" s="28"/>
      <c r="GI1612" s="202"/>
      <c r="GK1612" s="28"/>
      <c r="GL1612" s="28"/>
      <c r="GM1612" s="28"/>
      <c r="GR1612" s="202"/>
      <c r="GT1612" s="28"/>
      <c r="GU1612" s="28"/>
      <c r="GV1612" s="28"/>
      <c r="HA1612" s="202"/>
      <c r="HC1612" s="28"/>
      <c r="HD1612" s="28"/>
      <c r="HE1612" s="28"/>
      <c r="HJ1612" s="28"/>
      <c r="HK1612" s="28"/>
      <c r="HL1612" s="28"/>
      <c r="HM1612" s="28"/>
      <c r="HN1612" s="28"/>
      <c r="HO1612" s="28"/>
      <c r="HP1612" s="28"/>
      <c r="HQ1612" s="28"/>
      <c r="HR1612" s="28"/>
      <c r="HS1612" s="28"/>
      <c r="HT1612" s="28"/>
      <c r="HU1612" s="28"/>
      <c r="HV1612" s="28"/>
      <c r="HW1612" s="28"/>
      <c r="HX1612" s="28"/>
      <c r="HY1612" s="28"/>
      <c r="HZ1612" s="28"/>
      <c r="IA1612" s="28"/>
      <c r="IB1612" s="28"/>
      <c r="IC1612" s="28"/>
      <c r="ID1612" s="28"/>
      <c r="IE1612" s="28"/>
      <c r="IF1612" s="28"/>
      <c r="IG1612" s="28"/>
      <c r="IH1612" s="28"/>
      <c r="II1612" s="28"/>
      <c r="IJ1612" s="28"/>
      <c r="IK1612" s="28"/>
      <c r="IL1612" s="28"/>
      <c r="IM1612" s="28"/>
      <c r="IN1612" s="28"/>
      <c r="IO1612" s="28"/>
    </row>
    <row r="1613" spans="1:249" s="54" customFormat="1" ht="18">
      <c r="A1613" s="216" t="s">
        <v>4432</v>
      </c>
      <c r="B1613" s="28"/>
      <c r="C1613" s="28"/>
      <c r="D1613" s="28"/>
      <c r="E1613" s="28"/>
      <c r="F1613" s="305">
        <f t="shared" si="34"/>
        <v>5</v>
      </c>
      <c r="G1613" s="28"/>
      <c r="I1613" s="300"/>
      <c r="J1613" s="300"/>
      <c r="K1613" s="300">
        <v>5</v>
      </c>
      <c r="M1613" s="28"/>
      <c r="N1613" s="28"/>
      <c r="O1613" s="28"/>
      <c r="T1613" s="202"/>
      <c r="V1613" s="28"/>
      <c r="W1613" s="28"/>
      <c r="X1613" s="28"/>
      <c r="AC1613" s="202"/>
      <c r="AE1613" s="28"/>
      <c r="AF1613" s="28"/>
      <c r="AG1613" s="28"/>
      <c r="AL1613" s="202"/>
      <c r="AN1613" s="28"/>
      <c r="AO1613" s="28"/>
      <c r="AP1613" s="28"/>
      <c r="AU1613" s="202"/>
      <c r="AW1613" s="28"/>
      <c r="AX1613" s="28"/>
      <c r="AY1613" s="28"/>
      <c r="BD1613" s="202"/>
      <c r="BF1613" s="28"/>
      <c r="BG1613" s="28"/>
      <c r="BH1613" s="28"/>
      <c r="BM1613" s="202"/>
      <c r="BO1613" s="28"/>
      <c r="BP1613" s="28"/>
      <c r="BQ1613" s="28"/>
      <c r="BV1613" s="202"/>
      <c r="BX1613" s="28"/>
      <c r="BY1613" s="28"/>
      <c r="BZ1613" s="28"/>
      <c r="CE1613" s="202"/>
      <c r="CG1613" s="28"/>
      <c r="CH1613" s="28"/>
      <c r="CI1613" s="28"/>
      <c r="CN1613" s="202"/>
      <c r="CP1613" s="28"/>
      <c r="CQ1613" s="28"/>
      <c r="CR1613" s="28"/>
      <c r="CW1613" s="202"/>
      <c r="CY1613" s="28"/>
      <c r="CZ1613" s="28"/>
      <c r="DA1613" s="28"/>
      <c r="DF1613" s="202"/>
      <c r="DH1613" s="28"/>
      <c r="DI1613" s="28"/>
      <c r="DJ1613" s="28"/>
      <c r="DO1613" s="202"/>
      <c r="DQ1613" s="28"/>
      <c r="DR1613" s="28"/>
      <c r="DS1613" s="28"/>
      <c r="DX1613" s="202"/>
      <c r="DZ1613" s="28"/>
      <c r="EA1613" s="28"/>
      <c r="EB1613" s="28"/>
      <c r="EG1613" s="202"/>
      <c r="EI1613" s="28"/>
      <c r="EJ1613" s="28"/>
      <c r="EK1613" s="28"/>
      <c r="EP1613" s="202"/>
      <c r="ER1613" s="28"/>
      <c r="ES1613" s="28"/>
      <c r="ET1613" s="28"/>
      <c r="EY1613" s="202"/>
      <c r="FA1613" s="28"/>
      <c r="FB1613" s="28"/>
      <c r="FC1613" s="28"/>
      <c r="FH1613" s="202"/>
      <c r="FJ1613" s="28"/>
      <c r="FK1613" s="28"/>
      <c r="FL1613" s="28"/>
      <c r="FQ1613" s="202"/>
      <c r="FS1613" s="28"/>
      <c r="FT1613" s="28"/>
      <c r="FU1613" s="28"/>
      <c r="FZ1613" s="202"/>
      <c r="GB1613" s="28"/>
      <c r="GC1613" s="28"/>
      <c r="GD1613" s="28"/>
      <c r="GI1613" s="202"/>
      <c r="GK1613" s="28"/>
      <c r="GL1613" s="28"/>
      <c r="GM1613" s="28"/>
      <c r="GR1613" s="202"/>
      <c r="GT1613" s="28"/>
      <c r="GU1613" s="28"/>
      <c r="GV1613" s="28"/>
      <c r="HA1613" s="202"/>
      <c r="HC1613" s="28"/>
      <c r="HD1613" s="28"/>
      <c r="HE1613" s="28"/>
      <c r="HJ1613" s="28"/>
      <c r="HK1613" s="28"/>
      <c r="HL1613" s="28"/>
      <c r="HM1613" s="28"/>
      <c r="HN1613" s="28"/>
      <c r="HO1613" s="28"/>
      <c r="HP1613" s="28"/>
      <c r="HQ1613" s="28"/>
      <c r="HR1613" s="28"/>
      <c r="HS1613" s="28"/>
      <c r="HT1613" s="28"/>
      <c r="HU1613" s="28"/>
      <c r="HV1613" s="28"/>
      <c r="HW1613" s="28"/>
      <c r="HX1613" s="28"/>
      <c r="HY1613" s="28"/>
      <c r="HZ1613" s="28"/>
      <c r="IA1613" s="28"/>
      <c r="IB1613" s="28"/>
      <c r="IC1613" s="28"/>
      <c r="ID1613" s="28"/>
      <c r="IE1613" s="28"/>
      <c r="IF1613" s="28"/>
      <c r="IG1613" s="28"/>
      <c r="IH1613" s="28"/>
      <c r="II1613" s="28"/>
      <c r="IJ1613" s="28"/>
      <c r="IK1613" s="28"/>
      <c r="IL1613" s="28"/>
      <c r="IM1613" s="28"/>
      <c r="IN1613" s="28"/>
      <c r="IO1613" s="28"/>
    </row>
    <row r="1614" spans="1:249" s="54" customFormat="1" ht="18">
      <c r="A1614" s="216" t="s">
        <v>4061</v>
      </c>
      <c r="B1614" s="28"/>
      <c r="C1614" s="28"/>
      <c r="D1614" s="28"/>
      <c r="E1614" s="28"/>
      <c r="F1614" s="305">
        <f t="shared" si="34"/>
        <v>20</v>
      </c>
      <c r="G1614" s="28"/>
      <c r="I1614" s="300">
        <v>20</v>
      </c>
      <c r="J1614" s="300"/>
      <c r="K1614" s="300"/>
      <c r="M1614" s="28"/>
      <c r="N1614" s="28"/>
      <c r="O1614" s="28"/>
      <c r="T1614" s="202"/>
      <c r="V1614" s="28"/>
      <c r="W1614" s="28"/>
      <c r="X1614" s="28"/>
      <c r="AC1614" s="202"/>
      <c r="AE1614" s="28"/>
      <c r="AF1614" s="28"/>
      <c r="AG1614" s="28"/>
      <c r="AL1614" s="202"/>
      <c r="AN1614" s="28"/>
      <c r="AO1614" s="28"/>
      <c r="AP1614" s="28"/>
      <c r="AU1614" s="202"/>
      <c r="AW1614" s="28"/>
      <c r="AX1614" s="28"/>
      <c r="AY1614" s="28"/>
      <c r="BD1614" s="202"/>
      <c r="BF1614" s="28"/>
      <c r="BG1614" s="28"/>
      <c r="BH1614" s="28"/>
      <c r="BM1614" s="202"/>
      <c r="BO1614" s="28"/>
      <c r="BP1614" s="28"/>
      <c r="BQ1614" s="28"/>
      <c r="BV1614" s="202"/>
      <c r="BX1614" s="28"/>
      <c r="BY1614" s="28"/>
      <c r="BZ1614" s="28"/>
      <c r="CE1614" s="202"/>
      <c r="CG1614" s="28"/>
      <c r="CH1614" s="28"/>
      <c r="CI1614" s="28"/>
      <c r="CN1614" s="202"/>
      <c r="CP1614" s="28"/>
      <c r="CQ1614" s="28"/>
      <c r="CR1614" s="28"/>
      <c r="CW1614" s="202"/>
      <c r="CY1614" s="28"/>
      <c r="CZ1614" s="28"/>
      <c r="DA1614" s="28"/>
      <c r="DF1614" s="202"/>
      <c r="DH1614" s="28"/>
      <c r="DI1614" s="28"/>
      <c r="DJ1614" s="28"/>
      <c r="DO1614" s="202"/>
      <c r="DQ1614" s="28"/>
      <c r="DR1614" s="28"/>
      <c r="DS1614" s="28"/>
      <c r="DX1614" s="202"/>
      <c r="DZ1614" s="28"/>
      <c r="EA1614" s="28"/>
      <c r="EB1614" s="28"/>
      <c r="EG1614" s="202"/>
      <c r="EI1614" s="28"/>
      <c r="EJ1614" s="28"/>
      <c r="EK1614" s="28"/>
      <c r="EP1614" s="202"/>
      <c r="ER1614" s="28"/>
      <c r="ES1614" s="28"/>
      <c r="ET1614" s="28"/>
      <c r="EY1614" s="202"/>
      <c r="FA1614" s="28"/>
      <c r="FB1614" s="28"/>
      <c r="FC1614" s="28"/>
      <c r="FH1614" s="202"/>
      <c r="FJ1614" s="28"/>
      <c r="FK1614" s="28"/>
      <c r="FL1614" s="28"/>
      <c r="FQ1614" s="202"/>
      <c r="FS1614" s="28"/>
      <c r="FT1614" s="28"/>
      <c r="FU1614" s="28"/>
      <c r="FZ1614" s="202"/>
      <c r="GB1614" s="28"/>
      <c r="GC1614" s="28"/>
      <c r="GD1614" s="28"/>
      <c r="GI1614" s="202"/>
      <c r="GK1614" s="28"/>
      <c r="GL1614" s="28"/>
      <c r="GM1614" s="28"/>
      <c r="GR1614" s="202"/>
      <c r="GT1614" s="28"/>
      <c r="GU1614" s="28"/>
      <c r="GV1614" s="28"/>
      <c r="HA1614" s="202"/>
      <c r="HC1614" s="28"/>
      <c r="HD1614" s="28"/>
      <c r="HE1614" s="28"/>
      <c r="HJ1614" s="28"/>
      <c r="HK1614" s="28"/>
      <c r="HL1614" s="28"/>
      <c r="HM1614" s="28"/>
      <c r="HN1614" s="28"/>
      <c r="HO1614" s="28"/>
      <c r="HP1614" s="28"/>
      <c r="HQ1614" s="28"/>
      <c r="HR1614" s="28"/>
      <c r="HS1614" s="28"/>
      <c r="HT1614" s="28"/>
      <c r="HU1614" s="28"/>
      <c r="HV1614" s="28"/>
      <c r="HW1614" s="28"/>
      <c r="HX1614" s="28"/>
      <c r="HY1614" s="28"/>
      <c r="HZ1614" s="28"/>
      <c r="IA1614" s="28"/>
      <c r="IB1614" s="28"/>
      <c r="IC1614" s="28"/>
      <c r="ID1614" s="28"/>
      <c r="IE1614" s="28"/>
      <c r="IF1614" s="28"/>
      <c r="IG1614" s="28"/>
      <c r="IH1614" s="28"/>
      <c r="II1614" s="28"/>
      <c r="IJ1614" s="28"/>
      <c r="IK1614" s="28"/>
      <c r="IL1614" s="28"/>
      <c r="IM1614" s="28"/>
      <c r="IN1614" s="28"/>
      <c r="IO1614" s="28"/>
    </row>
    <row r="1615" spans="1:249" s="54" customFormat="1" ht="18">
      <c r="A1615" s="216" t="s">
        <v>4641</v>
      </c>
      <c r="B1615" s="28"/>
      <c r="C1615" s="28"/>
      <c r="D1615" s="28"/>
      <c r="E1615" s="28"/>
      <c r="F1615" s="305">
        <f t="shared" si="34"/>
        <v>9</v>
      </c>
      <c r="G1615" s="28"/>
      <c r="I1615" s="300">
        <v>9</v>
      </c>
      <c r="J1615" s="300"/>
      <c r="K1615" s="202"/>
      <c r="M1615" s="28"/>
      <c r="N1615" s="28"/>
      <c r="O1615" s="28"/>
      <c r="T1615" s="202"/>
      <c r="V1615" s="28"/>
      <c r="W1615" s="28"/>
      <c r="X1615" s="28"/>
      <c r="AC1615" s="202"/>
      <c r="AE1615" s="28"/>
      <c r="AF1615" s="28"/>
      <c r="AG1615" s="28"/>
      <c r="AL1615" s="202"/>
      <c r="AN1615" s="28"/>
      <c r="AO1615" s="28"/>
      <c r="AP1615" s="28"/>
      <c r="AU1615" s="202"/>
      <c r="AW1615" s="28"/>
      <c r="AX1615" s="28"/>
      <c r="AY1615" s="28"/>
      <c r="BD1615" s="202"/>
      <c r="BF1615" s="28"/>
      <c r="BG1615" s="28"/>
      <c r="BH1615" s="28"/>
      <c r="BM1615" s="202"/>
      <c r="BO1615" s="28"/>
      <c r="BP1615" s="28"/>
      <c r="BQ1615" s="28"/>
      <c r="BV1615" s="202"/>
      <c r="BX1615" s="28"/>
      <c r="BY1615" s="28"/>
      <c r="BZ1615" s="28"/>
      <c r="CE1615" s="202"/>
      <c r="CG1615" s="28"/>
      <c r="CH1615" s="28"/>
      <c r="CI1615" s="28"/>
      <c r="CN1615" s="202"/>
      <c r="CP1615" s="28"/>
      <c r="CQ1615" s="28"/>
      <c r="CR1615" s="28"/>
      <c r="CW1615" s="202"/>
      <c r="CY1615" s="28"/>
      <c r="CZ1615" s="28"/>
      <c r="DA1615" s="28"/>
      <c r="DF1615" s="202"/>
      <c r="DH1615" s="28"/>
      <c r="DI1615" s="28"/>
      <c r="DJ1615" s="28"/>
      <c r="DO1615" s="202"/>
      <c r="DQ1615" s="28"/>
      <c r="DR1615" s="28"/>
      <c r="DS1615" s="28"/>
      <c r="DX1615" s="202"/>
      <c r="DZ1615" s="28"/>
      <c r="EA1615" s="28"/>
      <c r="EB1615" s="28"/>
      <c r="EG1615" s="202"/>
      <c r="EI1615" s="28"/>
      <c r="EJ1615" s="28"/>
      <c r="EK1615" s="28"/>
      <c r="EP1615" s="202"/>
      <c r="ER1615" s="28"/>
      <c r="ES1615" s="28"/>
      <c r="ET1615" s="28"/>
      <c r="EY1615" s="202"/>
      <c r="FA1615" s="28"/>
      <c r="FB1615" s="28"/>
      <c r="FC1615" s="28"/>
      <c r="FH1615" s="202"/>
      <c r="FJ1615" s="28"/>
      <c r="FK1615" s="28"/>
      <c r="FL1615" s="28"/>
      <c r="FQ1615" s="202"/>
      <c r="FS1615" s="28"/>
      <c r="FT1615" s="28"/>
      <c r="FU1615" s="28"/>
      <c r="FZ1615" s="202"/>
      <c r="GB1615" s="28"/>
      <c r="GC1615" s="28"/>
      <c r="GD1615" s="28"/>
      <c r="GI1615" s="202"/>
      <c r="GK1615" s="28"/>
      <c r="GL1615" s="28"/>
      <c r="GM1615" s="28"/>
      <c r="GR1615" s="202"/>
      <c r="GT1615" s="28"/>
      <c r="GU1615" s="28"/>
      <c r="GV1615" s="28"/>
      <c r="HA1615" s="202"/>
      <c r="HC1615" s="28"/>
      <c r="HD1615" s="28"/>
      <c r="HE1615" s="28"/>
      <c r="HJ1615" s="28"/>
      <c r="HK1615" s="28"/>
      <c r="HL1615" s="28"/>
      <c r="HM1615" s="28"/>
      <c r="HN1615" s="28"/>
      <c r="HO1615" s="28"/>
      <c r="HP1615" s="28"/>
      <c r="HQ1615" s="28"/>
      <c r="HR1615" s="28"/>
      <c r="HS1615" s="28"/>
      <c r="HT1615" s="28"/>
      <c r="HU1615" s="28"/>
      <c r="HV1615" s="28"/>
      <c r="HW1615" s="28"/>
      <c r="HX1615" s="28"/>
      <c r="HY1615" s="28"/>
      <c r="HZ1615" s="28"/>
      <c r="IA1615" s="28"/>
      <c r="IB1615" s="28"/>
      <c r="IC1615" s="28"/>
      <c r="ID1615" s="28"/>
      <c r="IE1615" s="28"/>
      <c r="IF1615" s="28"/>
      <c r="IG1615" s="28"/>
      <c r="IH1615" s="28"/>
      <c r="II1615" s="28"/>
      <c r="IJ1615" s="28"/>
      <c r="IK1615" s="28"/>
      <c r="IL1615" s="28"/>
      <c r="IM1615" s="28"/>
      <c r="IN1615" s="28"/>
      <c r="IO1615" s="28"/>
    </row>
    <row r="1616" spans="1:249" s="54" customFormat="1" ht="18">
      <c r="A1616" s="216" t="s">
        <v>3948</v>
      </c>
      <c r="B1616" s="28"/>
      <c r="C1616" s="28"/>
      <c r="D1616" s="28"/>
      <c r="E1616" s="28"/>
      <c r="F1616" s="305">
        <f t="shared" si="34"/>
        <v>5</v>
      </c>
      <c r="G1616" s="28"/>
      <c r="J1616" s="300">
        <v>5</v>
      </c>
      <c r="K1616" s="202"/>
      <c r="M1616" s="28"/>
      <c r="N1616" s="28"/>
      <c r="O1616" s="28"/>
      <c r="T1616" s="202"/>
      <c r="V1616" s="28"/>
      <c r="W1616" s="28"/>
      <c r="X1616" s="28"/>
      <c r="AC1616" s="202"/>
      <c r="AE1616" s="28"/>
      <c r="AF1616" s="28"/>
      <c r="AG1616" s="28"/>
      <c r="AL1616" s="202"/>
      <c r="AN1616" s="28"/>
      <c r="AO1616" s="28"/>
      <c r="AP1616" s="28"/>
      <c r="AU1616" s="202"/>
      <c r="AW1616" s="28"/>
      <c r="AX1616" s="28"/>
      <c r="AY1616" s="28"/>
      <c r="BD1616" s="202"/>
      <c r="BF1616" s="28"/>
      <c r="BG1616" s="28"/>
      <c r="BH1616" s="28"/>
      <c r="BM1616" s="202"/>
      <c r="BO1616" s="28"/>
      <c r="BP1616" s="28"/>
      <c r="BQ1616" s="28"/>
      <c r="BV1616" s="202"/>
      <c r="BX1616" s="28"/>
      <c r="BY1616" s="28"/>
      <c r="BZ1616" s="28"/>
      <c r="CE1616" s="202"/>
      <c r="CG1616" s="28"/>
      <c r="CH1616" s="28"/>
      <c r="CI1616" s="28"/>
      <c r="CN1616" s="202"/>
      <c r="CP1616" s="28"/>
      <c r="CQ1616" s="28"/>
      <c r="CR1616" s="28"/>
      <c r="CW1616" s="202"/>
      <c r="CY1616" s="28"/>
      <c r="CZ1616" s="28"/>
      <c r="DA1616" s="28"/>
      <c r="DF1616" s="202"/>
      <c r="DH1616" s="28"/>
      <c r="DI1616" s="28"/>
      <c r="DJ1616" s="28"/>
      <c r="DO1616" s="202"/>
      <c r="DQ1616" s="28"/>
      <c r="DR1616" s="28"/>
      <c r="DS1616" s="28"/>
      <c r="DX1616" s="202"/>
      <c r="DZ1616" s="28"/>
      <c r="EA1616" s="28"/>
      <c r="EB1616" s="28"/>
      <c r="EG1616" s="202"/>
      <c r="EI1616" s="28"/>
      <c r="EJ1616" s="28"/>
      <c r="EK1616" s="28"/>
      <c r="EP1616" s="202"/>
      <c r="ER1616" s="28"/>
      <c r="ES1616" s="28"/>
      <c r="ET1616" s="28"/>
      <c r="EY1616" s="202"/>
      <c r="FA1616" s="28"/>
      <c r="FB1616" s="28"/>
      <c r="FC1616" s="28"/>
      <c r="FH1616" s="202"/>
      <c r="FJ1616" s="28"/>
      <c r="FK1616" s="28"/>
      <c r="FL1616" s="28"/>
      <c r="FQ1616" s="202"/>
      <c r="FS1616" s="28"/>
      <c r="FT1616" s="28"/>
      <c r="FU1616" s="28"/>
      <c r="FZ1616" s="202"/>
      <c r="GB1616" s="28"/>
      <c r="GC1616" s="28"/>
      <c r="GD1616" s="28"/>
      <c r="GI1616" s="202"/>
      <c r="GK1616" s="28"/>
      <c r="GL1616" s="28"/>
      <c r="GM1616" s="28"/>
      <c r="GR1616" s="202"/>
      <c r="GT1616" s="28"/>
      <c r="GU1616" s="28"/>
      <c r="GV1616" s="28"/>
      <c r="HA1616" s="202"/>
      <c r="HC1616" s="28"/>
      <c r="HD1616" s="28"/>
      <c r="HE1616" s="28"/>
      <c r="HJ1616" s="28"/>
      <c r="HK1616" s="28"/>
      <c r="HL1616" s="28"/>
      <c r="HM1616" s="28"/>
      <c r="HN1616" s="28"/>
      <c r="HO1616" s="28"/>
      <c r="HP1616" s="28"/>
      <c r="HQ1616" s="28"/>
      <c r="HR1616" s="28"/>
      <c r="HS1616" s="28"/>
      <c r="HT1616" s="28"/>
      <c r="HU1616" s="28"/>
      <c r="HV1616" s="28"/>
      <c r="HW1616" s="28"/>
      <c r="HX1616" s="28"/>
      <c r="HY1616" s="28"/>
      <c r="HZ1616" s="28"/>
      <c r="IA1616" s="28"/>
      <c r="IB1616" s="28"/>
      <c r="IC1616" s="28"/>
      <c r="ID1616" s="28"/>
      <c r="IE1616" s="28"/>
      <c r="IF1616" s="28"/>
      <c r="IG1616" s="28"/>
      <c r="IH1616" s="28"/>
      <c r="II1616" s="28"/>
      <c r="IJ1616" s="28"/>
      <c r="IK1616" s="28"/>
      <c r="IL1616" s="28"/>
      <c r="IM1616" s="28"/>
      <c r="IN1616" s="28"/>
      <c r="IO1616" s="28"/>
    </row>
    <row r="1617" spans="1:249" s="54" customFormat="1" ht="18">
      <c r="A1617" s="216" t="s">
        <v>3896</v>
      </c>
      <c r="B1617" s="28"/>
      <c r="C1617" s="28"/>
      <c r="D1617" s="28"/>
      <c r="E1617" s="28"/>
      <c r="F1617" s="305">
        <f t="shared" si="34"/>
        <v>4</v>
      </c>
      <c r="G1617" s="28"/>
      <c r="I1617" s="300"/>
      <c r="J1617" s="300">
        <v>4</v>
      </c>
      <c r="K1617" s="202"/>
      <c r="M1617" s="28"/>
      <c r="N1617" s="28"/>
      <c r="O1617" s="28"/>
      <c r="T1617" s="202"/>
      <c r="V1617" s="28"/>
      <c r="W1617" s="28"/>
      <c r="X1617" s="28"/>
      <c r="AC1617" s="202"/>
      <c r="AE1617" s="28"/>
      <c r="AF1617" s="28"/>
      <c r="AG1617" s="28"/>
      <c r="AL1617" s="202"/>
      <c r="AN1617" s="28"/>
      <c r="AO1617" s="28"/>
      <c r="AP1617" s="28"/>
      <c r="AU1617" s="202"/>
      <c r="AW1617" s="28"/>
      <c r="AX1617" s="28"/>
      <c r="AY1617" s="28"/>
      <c r="BD1617" s="202"/>
      <c r="BF1617" s="28"/>
      <c r="BG1617" s="28"/>
      <c r="BH1617" s="28"/>
      <c r="BM1617" s="202"/>
      <c r="BO1617" s="28"/>
      <c r="BP1617" s="28"/>
      <c r="BQ1617" s="28"/>
      <c r="BV1617" s="202"/>
      <c r="BX1617" s="28"/>
      <c r="BY1617" s="28"/>
      <c r="BZ1617" s="28"/>
      <c r="CE1617" s="202"/>
      <c r="CG1617" s="28"/>
      <c r="CH1617" s="28"/>
      <c r="CI1617" s="28"/>
      <c r="CN1617" s="202"/>
      <c r="CP1617" s="28"/>
      <c r="CQ1617" s="28"/>
      <c r="CR1617" s="28"/>
      <c r="CW1617" s="202"/>
      <c r="CY1617" s="28"/>
      <c r="CZ1617" s="28"/>
      <c r="DA1617" s="28"/>
      <c r="DF1617" s="202"/>
      <c r="DH1617" s="28"/>
      <c r="DI1617" s="28"/>
      <c r="DJ1617" s="28"/>
      <c r="DO1617" s="202"/>
      <c r="DQ1617" s="28"/>
      <c r="DR1617" s="28"/>
      <c r="DS1617" s="28"/>
      <c r="DX1617" s="202"/>
      <c r="DZ1617" s="28"/>
      <c r="EA1617" s="28"/>
      <c r="EB1617" s="28"/>
      <c r="EG1617" s="202"/>
      <c r="EI1617" s="28"/>
      <c r="EJ1617" s="28"/>
      <c r="EK1617" s="28"/>
      <c r="EP1617" s="202"/>
      <c r="ER1617" s="28"/>
      <c r="ES1617" s="28"/>
      <c r="ET1617" s="28"/>
      <c r="EY1617" s="202"/>
      <c r="FA1617" s="28"/>
      <c r="FB1617" s="28"/>
      <c r="FC1617" s="28"/>
      <c r="FH1617" s="202"/>
      <c r="FJ1617" s="28"/>
      <c r="FK1617" s="28"/>
      <c r="FL1617" s="28"/>
      <c r="FQ1617" s="202"/>
      <c r="FS1617" s="28"/>
      <c r="FT1617" s="28"/>
      <c r="FU1617" s="28"/>
      <c r="FZ1617" s="202"/>
      <c r="GB1617" s="28"/>
      <c r="GC1617" s="28"/>
      <c r="GD1617" s="28"/>
      <c r="GI1617" s="202"/>
      <c r="GK1617" s="28"/>
      <c r="GL1617" s="28"/>
      <c r="GM1617" s="28"/>
      <c r="GR1617" s="202"/>
      <c r="GT1617" s="28"/>
      <c r="GU1617" s="28"/>
      <c r="GV1617" s="28"/>
      <c r="HA1617" s="202"/>
      <c r="HC1617" s="28"/>
      <c r="HD1617" s="28"/>
      <c r="HE1617" s="28"/>
      <c r="HJ1617" s="28"/>
      <c r="HK1617" s="28"/>
      <c r="HL1617" s="28"/>
      <c r="HM1617" s="28"/>
      <c r="HN1617" s="28"/>
      <c r="HO1617" s="28"/>
      <c r="HP1617" s="28"/>
      <c r="HQ1617" s="28"/>
      <c r="HR1617" s="28"/>
      <c r="HS1617" s="28"/>
      <c r="HT1617" s="28"/>
      <c r="HU1617" s="28"/>
      <c r="HV1617" s="28"/>
      <c r="HW1617" s="28"/>
      <c r="HX1617" s="28"/>
      <c r="HY1617" s="28"/>
      <c r="HZ1617" s="28"/>
      <c r="IA1617" s="28"/>
      <c r="IB1617" s="28"/>
      <c r="IC1617" s="28"/>
      <c r="ID1617" s="28"/>
      <c r="IE1617" s="28"/>
      <c r="IF1617" s="28"/>
      <c r="IG1617" s="28"/>
      <c r="IH1617" s="28"/>
      <c r="II1617" s="28"/>
      <c r="IJ1617" s="28"/>
      <c r="IK1617" s="28"/>
      <c r="IL1617" s="28"/>
      <c r="IM1617" s="28"/>
      <c r="IN1617" s="28"/>
      <c r="IO1617" s="28"/>
    </row>
    <row r="1618" spans="1:249" s="54" customFormat="1" ht="18">
      <c r="A1618" s="216" t="s">
        <v>4619</v>
      </c>
      <c r="B1618" s="28"/>
      <c r="C1618" s="28"/>
      <c r="D1618" s="28"/>
      <c r="E1618" s="28"/>
      <c r="F1618" s="305">
        <f t="shared" si="34"/>
        <v>6</v>
      </c>
      <c r="G1618" s="28"/>
      <c r="I1618" s="300">
        <v>6</v>
      </c>
      <c r="K1618" s="202"/>
      <c r="M1618" s="28"/>
      <c r="N1618" s="28"/>
      <c r="O1618" s="28"/>
      <c r="T1618" s="202"/>
      <c r="V1618" s="28"/>
      <c r="W1618" s="28"/>
      <c r="X1618" s="28"/>
      <c r="AC1618" s="202"/>
      <c r="AE1618" s="28"/>
      <c r="AF1618" s="28"/>
      <c r="AG1618" s="28"/>
      <c r="AL1618" s="202"/>
      <c r="AN1618" s="28"/>
      <c r="AO1618" s="28"/>
      <c r="AP1618" s="28"/>
      <c r="AU1618" s="202"/>
      <c r="AW1618" s="28"/>
      <c r="AX1618" s="28"/>
      <c r="AY1618" s="28"/>
      <c r="BD1618" s="202"/>
      <c r="BF1618" s="28"/>
      <c r="BG1618" s="28"/>
      <c r="BH1618" s="28"/>
      <c r="BM1618" s="202"/>
      <c r="BO1618" s="28"/>
      <c r="BP1618" s="28"/>
      <c r="BQ1618" s="28"/>
      <c r="BV1618" s="202"/>
      <c r="BX1618" s="28"/>
      <c r="BY1618" s="28"/>
      <c r="BZ1618" s="28"/>
      <c r="CE1618" s="202"/>
      <c r="CG1618" s="28"/>
      <c r="CH1618" s="28"/>
      <c r="CI1618" s="28"/>
      <c r="CN1618" s="202"/>
      <c r="CP1618" s="28"/>
      <c r="CQ1618" s="28"/>
      <c r="CR1618" s="28"/>
      <c r="CW1618" s="202"/>
      <c r="CY1618" s="28"/>
      <c r="CZ1618" s="28"/>
      <c r="DA1618" s="28"/>
      <c r="DF1618" s="202"/>
      <c r="DH1618" s="28"/>
      <c r="DI1618" s="28"/>
      <c r="DJ1618" s="28"/>
      <c r="DO1618" s="202"/>
      <c r="DQ1618" s="28"/>
      <c r="DR1618" s="28"/>
      <c r="DS1618" s="28"/>
      <c r="DX1618" s="202"/>
      <c r="DZ1618" s="28"/>
      <c r="EA1618" s="28"/>
      <c r="EB1618" s="28"/>
      <c r="EG1618" s="202"/>
      <c r="EI1618" s="28"/>
      <c r="EJ1618" s="28"/>
      <c r="EK1618" s="28"/>
      <c r="EP1618" s="202"/>
      <c r="ER1618" s="28"/>
      <c r="ES1618" s="28"/>
      <c r="ET1618" s="28"/>
      <c r="EY1618" s="202"/>
      <c r="FA1618" s="28"/>
      <c r="FB1618" s="28"/>
      <c r="FC1618" s="28"/>
      <c r="FH1618" s="202"/>
      <c r="FJ1618" s="28"/>
      <c r="FK1618" s="28"/>
      <c r="FL1618" s="28"/>
      <c r="FQ1618" s="202"/>
      <c r="FS1618" s="28"/>
      <c r="FT1618" s="28"/>
      <c r="FU1618" s="28"/>
      <c r="FZ1618" s="202"/>
      <c r="GB1618" s="28"/>
      <c r="GC1618" s="28"/>
      <c r="GD1618" s="28"/>
      <c r="GI1618" s="202"/>
      <c r="GK1618" s="28"/>
      <c r="GL1618" s="28"/>
      <c r="GM1618" s="28"/>
      <c r="GR1618" s="202"/>
      <c r="GT1618" s="28"/>
      <c r="GU1618" s="28"/>
      <c r="GV1618" s="28"/>
      <c r="HA1618" s="202"/>
      <c r="HC1618" s="28"/>
      <c r="HD1618" s="28"/>
      <c r="HE1618" s="28"/>
      <c r="HJ1618" s="28"/>
      <c r="HK1618" s="28"/>
      <c r="HL1618" s="28"/>
      <c r="HM1618" s="28"/>
      <c r="HN1618" s="28"/>
      <c r="HO1618" s="28"/>
      <c r="HP1618" s="28"/>
      <c r="HQ1618" s="28"/>
      <c r="HR1618" s="28"/>
      <c r="HS1618" s="28"/>
      <c r="HT1618" s="28"/>
      <c r="HU1618" s="28"/>
      <c r="HV1618" s="28"/>
      <c r="HW1618" s="28"/>
      <c r="HX1618" s="28"/>
      <c r="HY1618" s="28"/>
      <c r="HZ1618" s="28"/>
      <c r="IA1618" s="28"/>
      <c r="IB1618" s="28"/>
      <c r="IC1618" s="28"/>
      <c r="ID1618" s="28"/>
      <c r="IE1618" s="28"/>
      <c r="IF1618" s="28"/>
      <c r="IG1618" s="28"/>
      <c r="IH1618" s="28"/>
      <c r="II1618" s="28"/>
      <c r="IJ1618" s="28"/>
      <c r="IK1618" s="28"/>
      <c r="IL1618" s="28"/>
      <c r="IM1618" s="28"/>
      <c r="IN1618" s="28"/>
      <c r="IO1618" s="28"/>
    </row>
    <row r="1619" spans="1:249" s="54" customFormat="1" ht="18">
      <c r="A1619" s="216" t="s">
        <v>3945</v>
      </c>
      <c r="B1619" s="28"/>
      <c r="C1619" s="28"/>
      <c r="D1619" s="28"/>
      <c r="E1619" s="28"/>
      <c r="F1619" s="305">
        <f t="shared" si="34"/>
        <v>1</v>
      </c>
      <c r="G1619" s="28"/>
      <c r="I1619" s="300">
        <v>1</v>
      </c>
      <c r="K1619" s="202"/>
      <c r="M1619" s="28"/>
      <c r="N1619" s="28"/>
      <c r="O1619" s="28"/>
      <c r="T1619" s="202"/>
      <c r="V1619" s="28"/>
      <c r="W1619" s="28"/>
      <c r="X1619" s="28"/>
      <c r="AC1619" s="202"/>
      <c r="AE1619" s="28"/>
      <c r="AF1619" s="28"/>
      <c r="AG1619" s="28"/>
      <c r="AL1619" s="202"/>
      <c r="AN1619" s="28"/>
      <c r="AO1619" s="28"/>
      <c r="AP1619" s="28"/>
      <c r="AU1619" s="202"/>
      <c r="AW1619" s="28"/>
      <c r="AX1619" s="28"/>
      <c r="AY1619" s="28"/>
      <c r="BD1619" s="202"/>
      <c r="BF1619" s="28"/>
      <c r="BG1619" s="28"/>
      <c r="BH1619" s="28"/>
      <c r="BM1619" s="202"/>
      <c r="BO1619" s="28"/>
      <c r="BP1619" s="28"/>
      <c r="BQ1619" s="28"/>
      <c r="BV1619" s="202"/>
      <c r="BX1619" s="28"/>
      <c r="BY1619" s="28"/>
      <c r="BZ1619" s="28"/>
      <c r="CE1619" s="202"/>
      <c r="CG1619" s="28"/>
      <c r="CH1619" s="28"/>
      <c r="CI1619" s="28"/>
      <c r="CN1619" s="202"/>
      <c r="CP1619" s="28"/>
      <c r="CQ1619" s="28"/>
      <c r="CR1619" s="28"/>
      <c r="CW1619" s="202"/>
      <c r="CY1619" s="28"/>
      <c r="CZ1619" s="28"/>
      <c r="DA1619" s="28"/>
      <c r="DF1619" s="202"/>
      <c r="DH1619" s="28"/>
      <c r="DI1619" s="28"/>
      <c r="DJ1619" s="28"/>
      <c r="DO1619" s="202"/>
      <c r="DQ1619" s="28"/>
      <c r="DR1619" s="28"/>
      <c r="DS1619" s="28"/>
      <c r="DX1619" s="202"/>
      <c r="DZ1619" s="28"/>
      <c r="EA1619" s="28"/>
      <c r="EB1619" s="28"/>
      <c r="EG1619" s="202"/>
      <c r="EI1619" s="28"/>
      <c r="EJ1619" s="28"/>
      <c r="EK1619" s="28"/>
      <c r="EP1619" s="202"/>
      <c r="ER1619" s="28"/>
      <c r="ES1619" s="28"/>
      <c r="ET1619" s="28"/>
      <c r="EY1619" s="202"/>
      <c r="FA1619" s="28"/>
      <c r="FB1619" s="28"/>
      <c r="FC1619" s="28"/>
      <c r="FH1619" s="202"/>
      <c r="FJ1619" s="28"/>
      <c r="FK1619" s="28"/>
      <c r="FL1619" s="28"/>
      <c r="FQ1619" s="202"/>
      <c r="FS1619" s="28"/>
      <c r="FT1619" s="28"/>
      <c r="FU1619" s="28"/>
      <c r="FZ1619" s="202"/>
      <c r="GB1619" s="28"/>
      <c r="GC1619" s="28"/>
      <c r="GD1619" s="28"/>
      <c r="GI1619" s="202"/>
      <c r="GK1619" s="28"/>
      <c r="GL1619" s="28"/>
      <c r="GM1619" s="28"/>
      <c r="GR1619" s="202"/>
      <c r="GT1619" s="28"/>
      <c r="GU1619" s="28"/>
      <c r="GV1619" s="28"/>
      <c r="HA1619" s="202"/>
      <c r="HC1619" s="28"/>
      <c r="HD1619" s="28"/>
      <c r="HE1619" s="28"/>
      <c r="HJ1619" s="28"/>
      <c r="HK1619" s="28"/>
      <c r="HL1619" s="28"/>
      <c r="HM1619" s="28"/>
      <c r="HN1619" s="28"/>
      <c r="HO1619" s="28"/>
      <c r="HP1619" s="28"/>
      <c r="HQ1619" s="28"/>
      <c r="HR1619" s="28"/>
      <c r="HS1619" s="28"/>
      <c r="HT1619" s="28"/>
      <c r="HU1619" s="28"/>
      <c r="HV1619" s="28"/>
      <c r="HW1619" s="28"/>
      <c r="HX1619" s="28"/>
      <c r="HY1619" s="28"/>
      <c r="HZ1619" s="28"/>
      <c r="IA1619" s="28"/>
      <c r="IB1619" s="28"/>
      <c r="IC1619" s="28"/>
      <c r="ID1619" s="28"/>
      <c r="IE1619" s="28"/>
      <c r="IF1619" s="28"/>
      <c r="IG1619" s="28"/>
      <c r="IH1619" s="28"/>
      <c r="II1619" s="28"/>
      <c r="IJ1619" s="28"/>
      <c r="IK1619" s="28"/>
      <c r="IL1619" s="28"/>
      <c r="IM1619" s="28"/>
      <c r="IN1619" s="28"/>
      <c r="IO1619" s="28"/>
    </row>
    <row r="1620" spans="1:249" s="54" customFormat="1" ht="18">
      <c r="A1620" s="216" t="s">
        <v>4040</v>
      </c>
      <c r="B1620" s="28"/>
      <c r="C1620" s="28"/>
      <c r="D1620" s="28"/>
      <c r="E1620" s="28"/>
      <c r="F1620" s="305">
        <f t="shared" si="34"/>
        <v>10</v>
      </c>
      <c r="G1620" s="28"/>
      <c r="J1620" s="300">
        <v>10</v>
      </c>
      <c r="K1620" s="202"/>
      <c r="M1620" s="28"/>
      <c r="N1620" s="28"/>
      <c r="O1620" s="28"/>
      <c r="T1620" s="202"/>
      <c r="V1620" s="28"/>
      <c r="W1620" s="28"/>
      <c r="X1620" s="28"/>
      <c r="AC1620" s="202"/>
      <c r="AE1620" s="28"/>
      <c r="AF1620" s="28"/>
      <c r="AG1620" s="28"/>
      <c r="AL1620" s="202"/>
      <c r="AN1620" s="28"/>
      <c r="AO1620" s="28"/>
      <c r="AP1620" s="28"/>
      <c r="AU1620" s="202"/>
      <c r="AW1620" s="28"/>
      <c r="AX1620" s="28"/>
      <c r="AY1620" s="28"/>
      <c r="BD1620" s="202"/>
      <c r="BF1620" s="28"/>
      <c r="BG1620" s="28"/>
      <c r="BH1620" s="28"/>
      <c r="BM1620" s="202"/>
      <c r="BO1620" s="28"/>
      <c r="BP1620" s="28"/>
      <c r="BQ1620" s="28"/>
      <c r="BV1620" s="202"/>
      <c r="BX1620" s="28"/>
      <c r="BY1620" s="28"/>
      <c r="BZ1620" s="28"/>
      <c r="CE1620" s="202"/>
      <c r="CG1620" s="28"/>
      <c r="CH1620" s="28"/>
      <c r="CI1620" s="28"/>
      <c r="CN1620" s="202"/>
      <c r="CP1620" s="28"/>
      <c r="CQ1620" s="28"/>
      <c r="CR1620" s="28"/>
      <c r="CW1620" s="202"/>
      <c r="CY1620" s="28"/>
      <c r="CZ1620" s="28"/>
      <c r="DA1620" s="28"/>
      <c r="DF1620" s="202"/>
      <c r="DH1620" s="28"/>
      <c r="DI1620" s="28"/>
      <c r="DJ1620" s="28"/>
      <c r="DO1620" s="202"/>
      <c r="DQ1620" s="28"/>
      <c r="DR1620" s="28"/>
      <c r="DS1620" s="28"/>
      <c r="DX1620" s="202"/>
      <c r="DZ1620" s="28"/>
      <c r="EA1620" s="28"/>
      <c r="EB1620" s="28"/>
      <c r="EG1620" s="202"/>
      <c r="EI1620" s="28"/>
      <c r="EJ1620" s="28"/>
      <c r="EK1620" s="28"/>
      <c r="EP1620" s="202"/>
      <c r="ER1620" s="28"/>
      <c r="ES1620" s="28"/>
      <c r="ET1620" s="28"/>
      <c r="EY1620" s="202"/>
      <c r="FA1620" s="28"/>
      <c r="FB1620" s="28"/>
      <c r="FC1620" s="28"/>
      <c r="FH1620" s="202"/>
      <c r="FJ1620" s="28"/>
      <c r="FK1620" s="28"/>
      <c r="FL1620" s="28"/>
      <c r="FQ1620" s="202"/>
      <c r="FS1620" s="28"/>
      <c r="FT1620" s="28"/>
      <c r="FU1620" s="28"/>
      <c r="FZ1620" s="202"/>
      <c r="GB1620" s="28"/>
      <c r="GC1620" s="28"/>
      <c r="GD1620" s="28"/>
      <c r="GI1620" s="202"/>
      <c r="GK1620" s="28"/>
      <c r="GL1620" s="28"/>
      <c r="GM1620" s="28"/>
      <c r="GR1620" s="202"/>
      <c r="GT1620" s="28"/>
      <c r="GU1620" s="28"/>
      <c r="GV1620" s="28"/>
      <c r="HA1620" s="202"/>
      <c r="HC1620" s="28"/>
      <c r="HD1620" s="28"/>
      <c r="HE1620" s="28"/>
      <c r="HJ1620" s="28"/>
      <c r="HK1620" s="28"/>
      <c r="HL1620" s="28"/>
      <c r="HM1620" s="28"/>
      <c r="HN1620" s="28"/>
      <c r="HO1620" s="28"/>
      <c r="HP1620" s="28"/>
      <c r="HQ1620" s="28"/>
      <c r="HR1620" s="28"/>
      <c r="HS1620" s="28"/>
      <c r="HT1620" s="28"/>
      <c r="HU1620" s="28"/>
      <c r="HV1620" s="28"/>
      <c r="HW1620" s="28"/>
      <c r="HX1620" s="28"/>
      <c r="HY1620" s="28"/>
      <c r="HZ1620" s="28"/>
      <c r="IA1620" s="28"/>
      <c r="IB1620" s="28"/>
      <c r="IC1620" s="28"/>
      <c r="ID1620" s="28"/>
      <c r="IE1620" s="28"/>
      <c r="IF1620" s="28"/>
      <c r="IG1620" s="28"/>
      <c r="IH1620" s="28"/>
      <c r="II1620" s="28"/>
      <c r="IJ1620" s="28"/>
      <c r="IK1620" s="28"/>
      <c r="IL1620" s="28"/>
      <c r="IM1620" s="28"/>
      <c r="IN1620" s="28"/>
      <c r="IO1620" s="28"/>
    </row>
    <row r="1621" spans="1:249" s="54" customFormat="1" ht="18">
      <c r="A1621" s="216" t="s">
        <v>4715</v>
      </c>
      <c r="B1621" s="28"/>
      <c r="C1621" s="28"/>
      <c r="D1621" s="28"/>
      <c r="E1621" s="28"/>
      <c r="F1621" s="305">
        <f t="shared" si="34"/>
        <v>8</v>
      </c>
      <c r="G1621" s="28"/>
      <c r="I1621" s="300">
        <v>8</v>
      </c>
      <c r="K1621" s="202"/>
      <c r="M1621" s="28"/>
      <c r="N1621" s="28"/>
      <c r="O1621" s="28"/>
      <c r="T1621" s="202"/>
      <c r="V1621" s="28"/>
      <c r="W1621" s="28"/>
      <c r="X1621" s="28"/>
      <c r="AC1621" s="202"/>
      <c r="AE1621" s="28"/>
      <c r="AF1621" s="28"/>
      <c r="AG1621" s="28"/>
      <c r="AL1621" s="202"/>
      <c r="AN1621" s="28"/>
      <c r="AO1621" s="28"/>
      <c r="AP1621" s="28"/>
      <c r="AU1621" s="202"/>
      <c r="AW1621" s="28"/>
      <c r="AX1621" s="28"/>
      <c r="AY1621" s="28"/>
      <c r="BD1621" s="202"/>
      <c r="BF1621" s="28"/>
      <c r="BG1621" s="28"/>
      <c r="BH1621" s="28"/>
      <c r="BM1621" s="202"/>
      <c r="BO1621" s="28"/>
      <c r="BP1621" s="28"/>
      <c r="BQ1621" s="28"/>
      <c r="BV1621" s="202"/>
      <c r="BX1621" s="28"/>
      <c r="BY1621" s="28"/>
      <c r="BZ1621" s="28"/>
      <c r="CE1621" s="202"/>
      <c r="CG1621" s="28"/>
      <c r="CH1621" s="28"/>
      <c r="CI1621" s="28"/>
      <c r="CN1621" s="202"/>
      <c r="CP1621" s="28"/>
      <c r="CQ1621" s="28"/>
      <c r="CR1621" s="28"/>
      <c r="CW1621" s="202"/>
      <c r="CY1621" s="28"/>
      <c r="CZ1621" s="28"/>
      <c r="DA1621" s="28"/>
      <c r="DF1621" s="202"/>
      <c r="DH1621" s="28"/>
      <c r="DI1621" s="28"/>
      <c r="DJ1621" s="28"/>
      <c r="DO1621" s="202"/>
      <c r="DQ1621" s="28"/>
      <c r="DR1621" s="28"/>
      <c r="DS1621" s="28"/>
      <c r="DX1621" s="202"/>
      <c r="DZ1621" s="28"/>
      <c r="EA1621" s="28"/>
      <c r="EB1621" s="28"/>
      <c r="EG1621" s="202"/>
      <c r="EI1621" s="28"/>
      <c r="EJ1621" s="28"/>
      <c r="EK1621" s="28"/>
      <c r="EP1621" s="202"/>
      <c r="ER1621" s="28"/>
      <c r="ES1621" s="28"/>
      <c r="ET1621" s="28"/>
      <c r="EY1621" s="202"/>
      <c r="FA1621" s="28"/>
      <c r="FB1621" s="28"/>
      <c r="FC1621" s="28"/>
      <c r="FH1621" s="202"/>
      <c r="FJ1621" s="28"/>
      <c r="FK1621" s="28"/>
      <c r="FL1621" s="28"/>
      <c r="FQ1621" s="202"/>
      <c r="FS1621" s="28"/>
      <c r="FT1621" s="28"/>
      <c r="FU1621" s="28"/>
      <c r="FZ1621" s="202"/>
      <c r="GB1621" s="28"/>
      <c r="GC1621" s="28"/>
      <c r="GD1621" s="28"/>
      <c r="GI1621" s="202"/>
      <c r="GK1621" s="28"/>
      <c r="GL1621" s="28"/>
      <c r="GM1621" s="28"/>
      <c r="GR1621" s="202"/>
      <c r="GT1621" s="28"/>
      <c r="GU1621" s="28"/>
      <c r="GV1621" s="28"/>
      <c r="HA1621" s="202"/>
      <c r="HC1621" s="28"/>
      <c r="HD1621" s="28"/>
      <c r="HE1621" s="28"/>
      <c r="HJ1621" s="28"/>
      <c r="HK1621" s="28"/>
      <c r="HL1621" s="28"/>
      <c r="HM1621" s="28"/>
      <c r="HN1621" s="28"/>
      <c r="HO1621" s="28"/>
      <c r="HP1621" s="28"/>
      <c r="HQ1621" s="28"/>
      <c r="HR1621" s="28"/>
      <c r="HS1621" s="28"/>
      <c r="HT1621" s="28"/>
      <c r="HU1621" s="28"/>
      <c r="HV1621" s="28"/>
      <c r="HW1621" s="28"/>
      <c r="HX1621" s="28"/>
      <c r="HY1621" s="28"/>
      <c r="HZ1621" s="28"/>
      <c r="IA1621" s="28"/>
      <c r="IB1621" s="28"/>
      <c r="IC1621" s="28"/>
      <c r="ID1621" s="28"/>
      <c r="IE1621" s="28"/>
      <c r="IF1621" s="28"/>
      <c r="IG1621" s="28"/>
      <c r="IH1621" s="28"/>
      <c r="II1621" s="28"/>
      <c r="IJ1621" s="28"/>
      <c r="IK1621" s="28"/>
      <c r="IL1621" s="28"/>
      <c r="IM1621" s="28"/>
      <c r="IN1621" s="28"/>
      <c r="IO1621" s="28"/>
    </row>
    <row r="1622" spans="1:249" s="54" customFormat="1" ht="18">
      <c r="A1622" s="216" t="s">
        <v>4185</v>
      </c>
      <c r="B1622" s="28"/>
      <c r="C1622" s="28"/>
      <c r="D1622" s="28"/>
      <c r="E1622" s="28"/>
      <c r="F1622" s="305">
        <f t="shared" si="34"/>
        <v>28</v>
      </c>
      <c r="G1622" s="28"/>
      <c r="H1622" s="300">
        <v>4</v>
      </c>
      <c r="I1622" s="300">
        <v>17</v>
      </c>
      <c r="J1622" s="300">
        <v>7</v>
      </c>
      <c r="K1622" s="202"/>
      <c r="M1622" s="28"/>
      <c r="N1622" s="28"/>
      <c r="O1622" s="28"/>
      <c r="T1622" s="202"/>
      <c r="V1622" s="28"/>
      <c r="W1622" s="28"/>
      <c r="X1622" s="28"/>
      <c r="AC1622" s="202"/>
      <c r="AE1622" s="28"/>
      <c r="AF1622" s="28"/>
      <c r="AG1622" s="28"/>
      <c r="AL1622" s="202"/>
      <c r="AN1622" s="28"/>
      <c r="AO1622" s="28"/>
      <c r="AP1622" s="28"/>
      <c r="AU1622" s="202"/>
      <c r="AW1622" s="28"/>
      <c r="AX1622" s="28"/>
      <c r="AY1622" s="28"/>
      <c r="BD1622" s="202"/>
      <c r="BF1622" s="28"/>
      <c r="BG1622" s="28"/>
      <c r="BH1622" s="28"/>
      <c r="BM1622" s="202"/>
      <c r="BO1622" s="28"/>
      <c r="BP1622" s="28"/>
      <c r="BQ1622" s="28"/>
      <c r="BV1622" s="202"/>
      <c r="BX1622" s="28"/>
      <c r="BY1622" s="28"/>
      <c r="BZ1622" s="28"/>
      <c r="CE1622" s="202"/>
      <c r="CG1622" s="28"/>
      <c r="CH1622" s="28"/>
      <c r="CI1622" s="28"/>
      <c r="CN1622" s="202"/>
      <c r="CP1622" s="28"/>
      <c r="CQ1622" s="28"/>
      <c r="CR1622" s="28"/>
      <c r="CW1622" s="202"/>
      <c r="CY1622" s="28"/>
      <c r="CZ1622" s="28"/>
      <c r="DA1622" s="28"/>
      <c r="DF1622" s="202"/>
      <c r="DH1622" s="28"/>
      <c r="DI1622" s="28"/>
      <c r="DJ1622" s="28"/>
      <c r="DO1622" s="202"/>
      <c r="DQ1622" s="28"/>
      <c r="DR1622" s="28"/>
      <c r="DS1622" s="28"/>
      <c r="DX1622" s="202"/>
      <c r="DZ1622" s="28"/>
      <c r="EA1622" s="28"/>
      <c r="EB1622" s="28"/>
      <c r="EG1622" s="202"/>
      <c r="EI1622" s="28"/>
      <c r="EJ1622" s="28"/>
      <c r="EK1622" s="28"/>
      <c r="EP1622" s="202"/>
      <c r="ER1622" s="28"/>
      <c r="ES1622" s="28"/>
      <c r="ET1622" s="28"/>
      <c r="EY1622" s="202"/>
      <c r="FA1622" s="28"/>
      <c r="FB1622" s="28"/>
      <c r="FC1622" s="28"/>
      <c r="FH1622" s="202"/>
      <c r="FJ1622" s="28"/>
      <c r="FK1622" s="28"/>
      <c r="FL1622" s="28"/>
      <c r="FQ1622" s="202"/>
      <c r="FS1622" s="28"/>
      <c r="FT1622" s="28"/>
      <c r="FU1622" s="28"/>
      <c r="FZ1622" s="202"/>
      <c r="GB1622" s="28"/>
      <c r="GC1622" s="28"/>
      <c r="GD1622" s="28"/>
      <c r="GI1622" s="202"/>
      <c r="GK1622" s="28"/>
      <c r="GL1622" s="28"/>
      <c r="GM1622" s="28"/>
      <c r="GR1622" s="202"/>
      <c r="GT1622" s="28"/>
      <c r="GU1622" s="28"/>
      <c r="GV1622" s="28"/>
      <c r="HA1622" s="202"/>
      <c r="HC1622" s="28"/>
      <c r="HD1622" s="28"/>
      <c r="HE1622" s="28"/>
      <c r="HJ1622" s="28"/>
      <c r="HK1622" s="28"/>
      <c r="HL1622" s="28"/>
      <c r="HM1622" s="28"/>
      <c r="HN1622" s="28"/>
      <c r="HO1622" s="28"/>
      <c r="HP1622" s="28"/>
      <c r="HQ1622" s="28"/>
      <c r="HR1622" s="28"/>
      <c r="HS1622" s="28"/>
      <c r="HT1622" s="28"/>
      <c r="HU1622" s="28"/>
      <c r="HV1622" s="28"/>
      <c r="HW1622" s="28"/>
      <c r="HX1622" s="28"/>
      <c r="HY1622" s="28"/>
      <c r="HZ1622" s="28"/>
      <c r="IA1622" s="28"/>
      <c r="IB1622" s="28"/>
      <c r="IC1622" s="28"/>
      <c r="ID1622" s="28"/>
      <c r="IE1622" s="28"/>
      <c r="IF1622" s="28"/>
      <c r="IG1622" s="28"/>
      <c r="IH1622" s="28"/>
      <c r="II1622" s="28"/>
      <c r="IJ1622" s="28"/>
      <c r="IK1622" s="28"/>
      <c r="IL1622" s="28"/>
      <c r="IM1622" s="28"/>
      <c r="IN1622" s="28"/>
      <c r="IO1622" s="28"/>
    </row>
    <row r="1623" spans="1:249" s="54" customFormat="1" ht="18">
      <c r="A1623" s="216" t="s">
        <v>4002</v>
      </c>
      <c r="B1623" s="28"/>
      <c r="C1623" s="28"/>
      <c r="D1623" s="28"/>
      <c r="E1623" s="28"/>
      <c r="F1623" s="305">
        <f t="shared" si="34"/>
        <v>6</v>
      </c>
      <c r="G1623" s="28"/>
      <c r="H1623" s="300"/>
      <c r="K1623" s="300">
        <v>6</v>
      </c>
      <c r="M1623" s="28"/>
      <c r="N1623" s="28"/>
      <c r="O1623" s="28"/>
      <c r="T1623" s="202"/>
      <c r="V1623" s="28"/>
      <c r="W1623" s="28"/>
      <c r="X1623" s="28"/>
      <c r="AC1623" s="202"/>
      <c r="AE1623" s="28"/>
      <c r="AF1623" s="28"/>
      <c r="AG1623" s="28"/>
      <c r="AL1623" s="202"/>
      <c r="AN1623" s="28"/>
      <c r="AO1623" s="28"/>
      <c r="AP1623" s="28"/>
      <c r="AU1623" s="202"/>
      <c r="AW1623" s="28"/>
      <c r="AX1623" s="28"/>
      <c r="AY1623" s="28"/>
      <c r="BD1623" s="202"/>
      <c r="BF1623" s="28"/>
      <c r="BG1623" s="28"/>
      <c r="BH1623" s="28"/>
      <c r="BM1623" s="202"/>
      <c r="BO1623" s="28"/>
      <c r="BP1623" s="28"/>
      <c r="BQ1623" s="28"/>
      <c r="BV1623" s="202"/>
      <c r="BX1623" s="28"/>
      <c r="BY1623" s="28"/>
      <c r="BZ1623" s="28"/>
      <c r="CE1623" s="202"/>
      <c r="CG1623" s="28"/>
      <c r="CH1623" s="28"/>
      <c r="CI1623" s="28"/>
      <c r="CN1623" s="202"/>
      <c r="CP1623" s="28"/>
      <c r="CQ1623" s="28"/>
      <c r="CR1623" s="28"/>
      <c r="CW1623" s="202"/>
      <c r="CY1623" s="28"/>
      <c r="CZ1623" s="28"/>
      <c r="DA1623" s="28"/>
      <c r="DF1623" s="202"/>
      <c r="DH1623" s="28"/>
      <c r="DI1623" s="28"/>
      <c r="DJ1623" s="28"/>
      <c r="DO1623" s="202"/>
      <c r="DQ1623" s="28"/>
      <c r="DR1623" s="28"/>
      <c r="DS1623" s="28"/>
      <c r="DX1623" s="202"/>
      <c r="DZ1623" s="28"/>
      <c r="EA1623" s="28"/>
      <c r="EB1623" s="28"/>
      <c r="EG1623" s="202"/>
      <c r="EI1623" s="28"/>
      <c r="EJ1623" s="28"/>
      <c r="EK1623" s="28"/>
      <c r="EP1623" s="202"/>
      <c r="ER1623" s="28"/>
      <c r="ES1623" s="28"/>
      <c r="ET1623" s="28"/>
      <c r="EY1623" s="202"/>
      <c r="FA1623" s="28"/>
      <c r="FB1623" s="28"/>
      <c r="FC1623" s="28"/>
      <c r="FH1623" s="202"/>
      <c r="FJ1623" s="28"/>
      <c r="FK1623" s="28"/>
      <c r="FL1623" s="28"/>
      <c r="FQ1623" s="202"/>
      <c r="FS1623" s="28"/>
      <c r="FT1623" s="28"/>
      <c r="FU1623" s="28"/>
      <c r="FZ1623" s="202"/>
      <c r="GB1623" s="28"/>
      <c r="GC1623" s="28"/>
      <c r="GD1623" s="28"/>
      <c r="GI1623" s="202"/>
      <c r="GK1623" s="28"/>
      <c r="GL1623" s="28"/>
      <c r="GM1623" s="28"/>
      <c r="GR1623" s="202"/>
      <c r="GT1623" s="28"/>
      <c r="GU1623" s="28"/>
      <c r="GV1623" s="28"/>
      <c r="HA1623" s="202"/>
      <c r="HC1623" s="28"/>
      <c r="HD1623" s="28"/>
      <c r="HE1623" s="28"/>
      <c r="HJ1623" s="28"/>
      <c r="HK1623" s="28"/>
      <c r="HL1623" s="28"/>
      <c r="HM1623" s="28"/>
      <c r="HN1623" s="28"/>
      <c r="HO1623" s="28"/>
      <c r="HP1623" s="28"/>
      <c r="HQ1623" s="28"/>
      <c r="HR1623" s="28"/>
      <c r="HS1623" s="28"/>
      <c r="HT1623" s="28"/>
      <c r="HU1623" s="28"/>
      <c r="HV1623" s="28"/>
      <c r="HW1623" s="28"/>
      <c r="HX1623" s="28"/>
      <c r="HY1623" s="28"/>
      <c r="HZ1623" s="28"/>
      <c r="IA1623" s="28"/>
      <c r="IB1623" s="28"/>
      <c r="IC1623" s="28"/>
      <c r="ID1623" s="28"/>
      <c r="IE1623" s="28"/>
      <c r="IF1623" s="28"/>
      <c r="IG1623" s="28"/>
      <c r="IH1623" s="28"/>
      <c r="II1623" s="28"/>
      <c r="IJ1623" s="28"/>
      <c r="IK1623" s="28"/>
      <c r="IL1623" s="28"/>
      <c r="IM1623" s="28"/>
      <c r="IN1623" s="28"/>
      <c r="IO1623" s="28"/>
    </row>
    <row r="1624" spans="1:249" s="54" customFormat="1" ht="18">
      <c r="A1624" s="216" t="s">
        <v>4410</v>
      </c>
      <c r="B1624" s="28"/>
      <c r="C1624" s="28"/>
      <c r="D1624" s="28"/>
      <c r="E1624" s="28"/>
      <c r="F1624" s="305">
        <f t="shared" si="34"/>
        <v>7</v>
      </c>
      <c r="G1624" s="28"/>
      <c r="I1624" s="300">
        <v>6</v>
      </c>
      <c r="J1624" s="300">
        <v>1</v>
      </c>
      <c r="K1624" s="202"/>
      <c r="M1624" s="28"/>
      <c r="N1624" s="28"/>
      <c r="O1624" s="28"/>
      <c r="T1624" s="202"/>
      <c r="V1624" s="28"/>
      <c r="W1624" s="28"/>
      <c r="X1624" s="28"/>
      <c r="AC1624" s="202"/>
      <c r="AE1624" s="28"/>
      <c r="AF1624" s="28"/>
      <c r="AG1624" s="28"/>
      <c r="AL1624" s="202"/>
      <c r="AN1624" s="28"/>
      <c r="AO1624" s="28"/>
      <c r="AP1624" s="28"/>
      <c r="AU1624" s="202"/>
      <c r="AW1624" s="28"/>
      <c r="AX1624" s="28"/>
      <c r="AY1624" s="28"/>
      <c r="BD1624" s="202"/>
      <c r="BF1624" s="28"/>
      <c r="BG1624" s="28"/>
      <c r="BH1624" s="28"/>
      <c r="BM1624" s="202"/>
      <c r="BO1624" s="28"/>
      <c r="BP1624" s="28"/>
      <c r="BQ1624" s="28"/>
      <c r="BV1624" s="202"/>
      <c r="BX1624" s="28"/>
      <c r="BY1624" s="28"/>
      <c r="BZ1624" s="28"/>
      <c r="CE1624" s="202"/>
      <c r="CG1624" s="28"/>
      <c r="CH1624" s="28"/>
      <c r="CI1624" s="28"/>
      <c r="CN1624" s="202"/>
      <c r="CP1624" s="28"/>
      <c r="CQ1624" s="28"/>
      <c r="CR1624" s="28"/>
      <c r="CW1624" s="202"/>
      <c r="CY1624" s="28"/>
      <c r="CZ1624" s="28"/>
      <c r="DA1624" s="28"/>
      <c r="DF1624" s="202"/>
      <c r="DH1624" s="28"/>
      <c r="DI1624" s="28"/>
      <c r="DJ1624" s="28"/>
      <c r="DO1624" s="202"/>
      <c r="DQ1624" s="28"/>
      <c r="DR1624" s="28"/>
      <c r="DS1624" s="28"/>
      <c r="DX1624" s="202"/>
      <c r="DZ1624" s="28"/>
      <c r="EA1624" s="28"/>
      <c r="EB1624" s="28"/>
      <c r="EG1624" s="202"/>
      <c r="EI1624" s="28"/>
      <c r="EJ1624" s="28"/>
      <c r="EK1624" s="28"/>
      <c r="EP1624" s="202"/>
      <c r="ER1624" s="28"/>
      <c r="ES1624" s="28"/>
      <c r="ET1624" s="28"/>
      <c r="EY1624" s="202"/>
      <c r="FA1624" s="28"/>
      <c r="FB1624" s="28"/>
      <c r="FC1624" s="28"/>
      <c r="FH1624" s="202"/>
      <c r="FJ1624" s="28"/>
      <c r="FK1624" s="28"/>
      <c r="FL1624" s="28"/>
      <c r="FQ1624" s="202"/>
      <c r="FS1624" s="28"/>
      <c r="FT1624" s="28"/>
      <c r="FU1624" s="28"/>
      <c r="FZ1624" s="202"/>
      <c r="GB1624" s="28"/>
      <c r="GC1624" s="28"/>
      <c r="GD1624" s="28"/>
      <c r="GI1624" s="202"/>
      <c r="GK1624" s="28"/>
      <c r="GL1624" s="28"/>
      <c r="GM1624" s="28"/>
      <c r="GR1624" s="202"/>
      <c r="GT1624" s="28"/>
      <c r="GU1624" s="28"/>
      <c r="GV1624" s="28"/>
      <c r="HA1624" s="202"/>
      <c r="HC1624" s="28"/>
      <c r="HD1624" s="28"/>
      <c r="HE1624" s="28"/>
      <c r="HJ1624" s="28"/>
      <c r="HK1624" s="28"/>
      <c r="HL1624" s="28"/>
      <c r="HM1624" s="28"/>
      <c r="HN1624" s="28"/>
      <c r="HO1624" s="28"/>
      <c r="HP1624" s="28"/>
      <c r="HQ1624" s="28"/>
      <c r="HR1624" s="28"/>
      <c r="HS1624" s="28"/>
      <c r="HT1624" s="28"/>
      <c r="HU1624" s="28"/>
      <c r="HV1624" s="28"/>
      <c r="HW1624" s="28"/>
      <c r="HX1624" s="28"/>
      <c r="HY1624" s="28"/>
      <c r="HZ1624" s="28"/>
      <c r="IA1624" s="28"/>
      <c r="IB1624" s="28"/>
      <c r="IC1624" s="28"/>
      <c r="ID1624" s="28"/>
      <c r="IE1624" s="28"/>
      <c r="IF1624" s="28"/>
      <c r="IG1624" s="28"/>
      <c r="IH1624" s="28"/>
      <c r="II1624" s="28"/>
      <c r="IJ1624" s="28"/>
      <c r="IK1624" s="28"/>
      <c r="IL1624" s="28"/>
      <c r="IM1624" s="28"/>
      <c r="IN1624" s="28"/>
      <c r="IO1624" s="28"/>
    </row>
    <row r="1625" spans="1:249" s="54" customFormat="1" ht="18">
      <c r="A1625" s="216" t="s">
        <v>3867</v>
      </c>
      <c r="B1625" s="28"/>
      <c r="C1625" s="28"/>
      <c r="D1625" s="28"/>
      <c r="E1625" s="28"/>
      <c r="F1625" s="305">
        <f t="shared" si="34"/>
        <v>2</v>
      </c>
      <c r="G1625" s="28"/>
      <c r="I1625" s="300"/>
      <c r="J1625" s="300">
        <v>2</v>
      </c>
      <c r="K1625" s="202"/>
      <c r="M1625" s="28"/>
      <c r="N1625" s="28"/>
      <c r="O1625" s="28"/>
      <c r="T1625" s="202"/>
      <c r="V1625" s="28"/>
      <c r="W1625" s="28"/>
      <c r="X1625" s="28"/>
      <c r="AC1625" s="202"/>
      <c r="AE1625" s="28"/>
      <c r="AF1625" s="28"/>
      <c r="AG1625" s="28"/>
      <c r="AL1625" s="202"/>
      <c r="AN1625" s="28"/>
      <c r="AO1625" s="28"/>
      <c r="AP1625" s="28"/>
      <c r="AU1625" s="202"/>
      <c r="AW1625" s="28"/>
      <c r="AX1625" s="28"/>
      <c r="AY1625" s="28"/>
      <c r="BD1625" s="202"/>
      <c r="BF1625" s="28"/>
      <c r="BG1625" s="28"/>
      <c r="BH1625" s="28"/>
      <c r="BM1625" s="202"/>
      <c r="BO1625" s="28"/>
      <c r="BP1625" s="28"/>
      <c r="BQ1625" s="28"/>
      <c r="BV1625" s="202"/>
      <c r="BX1625" s="28"/>
      <c r="BY1625" s="28"/>
      <c r="BZ1625" s="28"/>
      <c r="CE1625" s="202"/>
      <c r="CG1625" s="28"/>
      <c r="CH1625" s="28"/>
      <c r="CI1625" s="28"/>
      <c r="CN1625" s="202"/>
      <c r="CP1625" s="28"/>
      <c r="CQ1625" s="28"/>
      <c r="CR1625" s="28"/>
      <c r="CW1625" s="202"/>
      <c r="CY1625" s="28"/>
      <c r="CZ1625" s="28"/>
      <c r="DA1625" s="28"/>
      <c r="DF1625" s="202"/>
      <c r="DH1625" s="28"/>
      <c r="DI1625" s="28"/>
      <c r="DJ1625" s="28"/>
      <c r="DO1625" s="202"/>
      <c r="DQ1625" s="28"/>
      <c r="DR1625" s="28"/>
      <c r="DS1625" s="28"/>
      <c r="DX1625" s="202"/>
      <c r="DZ1625" s="28"/>
      <c r="EA1625" s="28"/>
      <c r="EB1625" s="28"/>
      <c r="EG1625" s="202"/>
      <c r="EI1625" s="28"/>
      <c r="EJ1625" s="28"/>
      <c r="EK1625" s="28"/>
      <c r="EP1625" s="202"/>
      <c r="ER1625" s="28"/>
      <c r="ES1625" s="28"/>
      <c r="ET1625" s="28"/>
      <c r="EY1625" s="202"/>
      <c r="FA1625" s="28"/>
      <c r="FB1625" s="28"/>
      <c r="FC1625" s="28"/>
      <c r="FH1625" s="202"/>
      <c r="FJ1625" s="28"/>
      <c r="FK1625" s="28"/>
      <c r="FL1625" s="28"/>
      <c r="FQ1625" s="202"/>
      <c r="FS1625" s="28"/>
      <c r="FT1625" s="28"/>
      <c r="FU1625" s="28"/>
      <c r="FZ1625" s="202"/>
      <c r="GB1625" s="28"/>
      <c r="GC1625" s="28"/>
      <c r="GD1625" s="28"/>
      <c r="GI1625" s="202"/>
      <c r="GK1625" s="28"/>
      <c r="GL1625" s="28"/>
      <c r="GM1625" s="28"/>
      <c r="GR1625" s="202"/>
      <c r="GT1625" s="28"/>
      <c r="GU1625" s="28"/>
      <c r="GV1625" s="28"/>
      <c r="HA1625" s="202"/>
      <c r="HC1625" s="28"/>
      <c r="HD1625" s="28"/>
      <c r="HE1625" s="28"/>
      <c r="HJ1625" s="28"/>
      <c r="HK1625" s="28"/>
      <c r="HL1625" s="28"/>
      <c r="HM1625" s="28"/>
      <c r="HN1625" s="28"/>
      <c r="HO1625" s="28"/>
      <c r="HP1625" s="28"/>
      <c r="HQ1625" s="28"/>
      <c r="HR1625" s="28"/>
      <c r="HS1625" s="28"/>
      <c r="HT1625" s="28"/>
      <c r="HU1625" s="28"/>
      <c r="HV1625" s="28"/>
      <c r="HW1625" s="28"/>
      <c r="HX1625" s="28"/>
      <c r="HY1625" s="28"/>
      <c r="HZ1625" s="28"/>
      <c r="IA1625" s="28"/>
      <c r="IB1625" s="28"/>
      <c r="IC1625" s="28"/>
      <c r="ID1625" s="28"/>
      <c r="IE1625" s="28"/>
      <c r="IF1625" s="28"/>
      <c r="IG1625" s="28"/>
      <c r="IH1625" s="28"/>
      <c r="II1625" s="28"/>
      <c r="IJ1625" s="28"/>
      <c r="IK1625" s="28"/>
      <c r="IL1625" s="28"/>
      <c r="IM1625" s="28"/>
      <c r="IN1625" s="28"/>
      <c r="IO1625" s="28"/>
    </row>
    <row r="1626" spans="1:249" s="54" customFormat="1" ht="18">
      <c r="A1626" s="216" t="s">
        <v>4134</v>
      </c>
      <c r="B1626" s="28"/>
      <c r="C1626" s="28"/>
      <c r="D1626" s="28"/>
      <c r="E1626" s="28"/>
      <c r="F1626" s="305">
        <f t="shared" si="34"/>
        <v>54</v>
      </c>
      <c r="G1626" s="28"/>
      <c r="H1626" s="300">
        <v>1</v>
      </c>
      <c r="I1626" s="300">
        <v>8</v>
      </c>
      <c r="J1626" s="300"/>
      <c r="K1626" s="202">
        <v>45</v>
      </c>
      <c r="M1626" s="28"/>
      <c r="N1626" s="28"/>
      <c r="O1626" s="28"/>
      <c r="T1626" s="202"/>
      <c r="V1626" s="28"/>
      <c r="W1626" s="28"/>
      <c r="X1626" s="28"/>
      <c r="AC1626" s="202"/>
      <c r="AE1626" s="28"/>
      <c r="AF1626" s="28"/>
      <c r="AG1626" s="28"/>
      <c r="AL1626" s="202"/>
      <c r="AN1626" s="28"/>
      <c r="AO1626" s="28"/>
      <c r="AP1626" s="28"/>
      <c r="AU1626" s="202"/>
      <c r="AW1626" s="28"/>
      <c r="AX1626" s="28"/>
      <c r="AY1626" s="28"/>
      <c r="BD1626" s="202"/>
      <c r="BF1626" s="28"/>
      <c r="BG1626" s="28"/>
      <c r="BH1626" s="28"/>
      <c r="BM1626" s="202"/>
      <c r="BO1626" s="28"/>
      <c r="BP1626" s="28"/>
      <c r="BQ1626" s="28"/>
      <c r="BV1626" s="202"/>
      <c r="BX1626" s="28"/>
      <c r="BY1626" s="28"/>
      <c r="BZ1626" s="28"/>
      <c r="CE1626" s="202"/>
      <c r="CG1626" s="28"/>
      <c r="CH1626" s="28"/>
      <c r="CI1626" s="28"/>
      <c r="CN1626" s="202"/>
      <c r="CP1626" s="28"/>
      <c r="CQ1626" s="28"/>
      <c r="CR1626" s="28"/>
      <c r="CW1626" s="202"/>
      <c r="CY1626" s="28"/>
      <c r="CZ1626" s="28"/>
      <c r="DA1626" s="28"/>
      <c r="DF1626" s="202"/>
      <c r="DH1626" s="28"/>
      <c r="DI1626" s="28"/>
      <c r="DJ1626" s="28"/>
      <c r="DO1626" s="202"/>
      <c r="DQ1626" s="28"/>
      <c r="DR1626" s="28"/>
      <c r="DS1626" s="28"/>
      <c r="DX1626" s="202"/>
      <c r="DZ1626" s="28"/>
      <c r="EA1626" s="28"/>
      <c r="EB1626" s="28"/>
      <c r="EG1626" s="202"/>
      <c r="EI1626" s="28"/>
      <c r="EJ1626" s="28"/>
      <c r="EK1626" s="28"/>
      <c r="EP1626" s="202"/>
      <c r="ER1626" s="28"/>
      <c r="ES1626" s="28"/>
      <c r="ET1626" s="28"/>
      <c r="EY1626" s="202"/>
      <c r="FA1626" s="28"/>
      <c r="FB1626" s="28"/>
      <c r="FC1626" s="28"/>
      <c r="FH1626" s="202"/>
      <c r="FJ1626" s="28"/>
      <c r="FK1626" s="28"/>
      <c r="FL1626" s="28"/>
      <c r="FQ1626" s="202"/>
      <c r="FS1626" s="28"/>
      <c r="FT1626" s="28"/>
      <c r="FU1626" s="28"/>
      <c r="FZ1626" s="202"/>
      <c r="GB1626" s="28"/>
      <c r="GC1626" s="28"/>
      <c r="GD1626" s="28"/>
      <c r="GI1626" s="202"/>
      <c r="GK1626" s="28"/>
      <c r="GL1626" s="28"/>
      <c r="GM1626" s="28"/>
      <c r="GR1626" s="202"/>
      <c r="GT1626" s="28"/>
      <c r="GU1626" s="28"/>
      <c r="GV1626" s="28"/>
      <c r="HA1626" s="202"/>
      <c r="HC1626" s="28"/>
      <c r="HD1626" s="28"/>
      <c r="HE1626" s="28"/>
      <c r="HJ1626" s="28"/>
      <c r="HK1626" s="28"/>
      <c r="HL1626" s="28"/>
      <c r="HM1626" s="28"/>
      <c r="HN1626" s="28"/>
      <c r="HO1626" s="28"/>
      <c r="HP1626" s="28"/>
      <c r="HQ1626" s="28"/>
      <c r="HR1626" s="28"/>
      <c r="HS1626" s="28"/>
      <c r="HT1626" s="28"/>
      <c r="HU1626" s="28"/>
      <c r="HV1626" s="28"/>
      <c r="HW1626" s="28"/>
      <c r="HX1626" s="28"/>
      <c r="HY1626" s="28"/>
      <c r="HZ1626" s="28"/>
      <c r="IA1626" s="28"/>
      <c r="IB1626" s="28"/>
      <c r="IC1626" s="28"/>
      <c r="ID1626" s="28"/>
      <c r="IE1626" s="28"/>
      <c r="IF1626" s="28"/>
      <c r="IG1626" s="28"/>
      <c r="IH1626" s="28"/>
      <c r="II1626" s="28"/>
      <c r="IJ1626" s="28"/>
      <c r="IK1626" s="28"/>
      <c r="IL1626" s="28"/>
      <c r="IM1626" s="28"/>
      <c r="IN1626" s="28"/>
      <c r="IO1626" s="28"/>
    </row>
    <row r="1627" spans="1:249" s="54" customFormat="1" ht="18">
      <c r="A1627" s="216" t="s">
        <v>4460</v>
      </c>
      <c r="B1627" s="28"/>
      <c r="C1627" s="28"/>
      <c r="D1627" s="28"/>
      <c r="E1627" s="28"/>
      <c r="F1627" s="305">
        <f t="shared" si="34"/>
        <v>10</v>
      </c>
      <c r="G1627" s="28"/>
      <c r="K1627" s="300">
        <v>10</v>
      </c>
      <c r="M1627" s="28"/>
      <c r="N1627" s="28"/>
      <c r="O1627" s="28"/>
      <c r="T1627" s="202"/>
      <c r="V1627" s="28"/>
      <c r="W1627" s="28"/>
      <c r="X1627" s="28"/>
      <c r="AC1627" s="202"/>
      <c r="AE1627" s="28"/>
      <c r="AF1627" s="28"/>
      <c r="AG1627" s="28"/>
      <c r="AL1627" s="202"/>
      <c r="AN1627" s="28"/>
      <c r="AO1627" s="28"/>
      <c r="AP1627" s="28"/>
      <c r="AU1627" s="202"/>
      <c r="AW1627" s="28"/>
      <c r="AX1627" s="28"/>
      <c r="AY1627" s="28"/>
      <c r="BD1627" s="202"/>
      <c r="BF1627" s="28"/>
      <c r="BG1627" s="28"/>
      <c r="BH1627" s="28"/>
      <c r="BM1627" s="202"/>
      <c r="BO1627" s="28"/>
      <c r="BP1627" s="28"/>
      <c r="BQ1627" s="28"/>
      <c r="BV1627" s="202"/>
      <c r="BX1627" s="28"/>
      <c r="BY1627" s="28"/>
      <c r="BZ1627" s="28"/>
      <c r="CE1627" s="202"/>
      <c r="CG1627" s="28"/>
      <c r="CH1627" s="28"/>
      <c r="CI1627" s="28"/>
      <c r="CN1627" s="202"/>
      <c r="CP1627" s="28"/>
      <c r="CQ1627" s="28"/>
      <c r="CR1627" s="28"/>
      <c r="CW1627" s="202"/>
      <c r="CY1627" s="28"/>
      <c r="CZ1627" s="28"/>
      <c r="DA1627" s="28"/>
      <c r="DF1627" s="202"/>
      <c r="DH1627" s="28"/>
      <c r="DI1627" s="28"/>
      <c r="DJ1627" s="28"/>
      <c r="DO1627" s="202"/>
      <c r="DQ1627" s="28"/>
      <c r="DR1627" s="28"/>
      <c r="DS1627" s="28"/>
      <c r="DX1627" s="202"/>
      <c r="DZ1627" s="28"/>
      <c r="EA1627" s="28"/>
      <c r="EB1627" s="28"/>
      <c r="EG1627" s="202"/>
      <c r="EI1627" s="28"/>
      <c r="EJ1627" s="28"/>
      <c r="EK1627" s="28"/>
      <c r="EP1627" s="202"/>
      <c r="ER1627" s="28"/>
      <c r="ES1627" s="28"/>
      <c r="ET1627" s="28"/>
      <c r="EY1627" s="202"/>
      <c r="FA1627" s="28"/>
      <c r="FB1627" s="28"/>
      <c r="FC1627" s="28"/>
      <c r="FH1627" s="202"/>
      <c r="FJ1627" s="28"/>
      <c r="FK1627" s="28"/>
      <c r="FL1627" s="28"/>
      <c r="FQ1627" s="202"/>
      <c r="FS1627" s="28"/>
      <c r="FT1627" s="28"/>
      <c r="FU1627" s="28"/>
      <c r="FZ1627" s="202"/>
      <c r="GB1627" s="28"/>
      <c r="GC1627" s="28"/>
      <c r="GD1627" s="28"/>
      <c r="GI1627" s="202"/>
      <c r="GK1627" s="28"/>
      <c r="GL1627" s="28"/>
      <c r="GM1627" s="28"/>
      <c r="GR1627" s="202"/>
      <c r="GT1627" s="28"/>
      <c r="GU1627" s="28"/>
      <c r="GV1627" s="28"/>
      <c r="HA1627" s="202"/>
      <c r="HC1627" s="28"/>
      <c r="HD1627" s="28"/>
      <c r="HE1627" s="28"/>
      <c r="HJ1627" s="28"/>
      <c r="HK1627" s="28"/>
      <c r="HL1627" s="28"/>
      <c r="HM1627" s="28"/>
      <c r="HN1627" s="28"/>
      <c r="HO1627" s="28"/>
      <c r="HP1627" s="28"/>
      <c r="HQ1627" s="28"/>
      <c r="HR1627" s="28"/>
      <c r="HS1627" s="28"/>
      <c r="HT1627" s="28"/>
      <c r="HU1627" s="28"/>
      <c r="HV1627" s="28"/>
      <c r="HW1627" s="28"/>
      <c r="HX1627" s="28"/>
      <c r="HY1627" s="28"/>
      <c r="HZ1627" s="28"/>
      <c r="IA1627" s="28"/>
      <c r="IB1627" s="28"/>
      <c r="IC1627" s="28"/>
      <c r="ID1627" s="28"/>
      <c r="IE1627" s="28"/>
      <c r="IF1627" s="28"/>
      <c r="IG1627" s="28"/>
      <c r="IH1627" s="28"/>
      <c r="II1627" s="28"/>
      <c r="IJ1627" s="28"/>
      <c r="IK1627" s="28"/>
      <c r="IL1627" s="28"/>
      <c r="IM1627" s="28"/>
      <c r="IN1627" s="28"/>
      <c r="IO1627" s="28"/>
    </row>
    <row r="1628" spans="1:249" s="54" customFormat="1" ht="18">
      <c r="A1628" s="216" t="s">
        <v>4588</v>
      </c>
      <c r="B1628" s="28"/>
      <c r="C1628" s="28"/>
      <c r="D1628" s="28"/>
      <c r="E1628" s="28"/>
      <c r="F1628" s="305">
        <f t="shared" si="34"/>
        <v>2</v>
      </c>
      <c r="G1628" s="28"/>
      <c r="I1628" s="300">
        <v>2</v>
      </c>
      <c r="J1628" s="300"/>
      <c r="K1628" s="202"/>
      <c r="M1628" s="28"/>
      <c r="N1628" s="28"/>
      <c r="O1628" s="28"/>
      <c r="T1628" s="202"/>
      <c r="V1628" s="28"/>
      <c r="W1628" s="28"/>
      <c r="X1628" s="28"/>
      <c r="AC1628" s="202"/>
      <c r="AE1628" s="28"/>
      <c r="AF1628" s="28"/>
      <c r="AG1628" s="28"/>
      <c r="AL1628" s="202"/>
      <c r="AN1628" s="28"/>
      <c r="AO1628" s="28"/>
      <c r="AP1628" s="28"/>
      <c r="AU1628" s="202"/>
      <c r="AW1628" s="28"/>
      <c r="AX1628" s="28"/>
      <c r="AY1628" s="28"/>
      <c r="BD1628" s="202"/>
      <c r="BF1628" s="28"/>
      <c r="BG1628" s="28"/>
      <c r="BH1628" s="28"/>
      <c r="BM1628" s="202"/>
      <c r="BO1628" s="28"/>
      <c r="BP1628" s="28"/>
      <c r="BQ1628" s="28"/>
      <c r="BV1628" s="202"/>
      <c r="BX1628" s="28"/>
      <c r="BY1628" s="28"/>
      <c r="BZ1628" s="28"/>
      <c r="CE1628" s="202"/>
      <c r="CG1628" s="28"/>
      <c r="CH1628" s="28"/>
      <c r="CI1628" s="28"/>
      <c r="CN1628" s="202"/>
      <c r="CP1628" s="28"/>
      <c r="CQ1628" s="28"/>
      <c r="CR1628" s="28"/>
      <c r="CW1628" s="202"/>
      <c r="CY1628" s="28"/>
      <c r="CZ1628" s="28"/>
      <c r="DA1628" s="28"/>
      <c r="DF1628" s="202"/>
      <c r="DH1628" s="28"/>
      <c r="DI1628" s="28"/>
      <c r="DJ1628" s="28"/>
      <c r="DO1628" s="202"/>
      <c r="DQ1628" s="28"/>
      <c r="DR1628" s="28"/>
      <c r="DS1628" s="28"/>
      <c r="DX1628" s="202"/>
      <c r="DZ1628" s="28"/>
      <c r="EA1628" s="28"/>
      <c r="EB1628" s="28"/>
      <c r="EG1628" s="202"/>
      <c r="EI1628" s="28"/>
      <c r="EJ1628" s="28"/>
      <c r="EK1628" s="28"/>
      <c r="EP1628" s="202"/>
      <c r="ER1628" s="28"/>
      <c r="ES1628" s="28"/>
      <c r="ET1628" s="28"/>
      <c r="EY1628" s="202"/>
      <c r="FA1628" s="28"/>
      <c r="FB1628" s="28"/>
      <c r="FC1628" s="28"/>
      <c r="FH1628" s="202"/>
      <c r="FJ1628" s="28"/>
      <c r="FK1628" s="28"/>
      <c r="FL1628" s="28"/>
      <c r="FQ1628" s="202"/>
      <c r="FS1628" s="28"/>
      <c r="FT1628" s="28"/>
      <c r="FU1628" s="28"/>
      <c r="FZ1628" s="202"/>
      <c r="GB1628" s="28"/>
      <c r="GC1628" s="28"/>
      <c r="GD1628" s="28"/>
      <c r="GI1628" s="202"/>
      <c r="GK1628" s="28"/>
      <c r="GL1628" s="28"/>
      <c r="GM1628" s="28"/>
      <c r="GR1628" s="202"/>
      <c r="GT1628" s="28"/>
      <c r="GU1628" s="28"/>
      <c r="GV1628" s="28"/>
      <c r="HA1628" s="202"/>
      <c r="HC1628" s="28"/>
      <c r="HD1628" s="28"/>
      <c r="HE1628" s="28"/>
      <c r="HJ1628" s="28"/>
      <c r="HK1628" s="28"/>
      <c r="HL1628" s="28"/>
      <c r="HM1628" s="28"/>
      <c r="HN1628" s="28"/>
      <c r="HO1628" s="28"/>
      <c r="HP1628" s="28"/>
      <c r="HQ1628" s="28"/>
      <c r="HR1628" s="28"/>
      <c r="HS1628" s="28"/>
      <c r="HT1628" s="28"/>
      <c r="HU1628" s="28"/>
      <c r="HV1628" s="28"/>
      <c r="HW1628" s="28"/>
      <c r="HX1628" s="28"/>
      <c r="HY1628" s="28"/>
      <c r="HZ1628" s="28"/>
      <c r="IA1628" s="28"/>
      <c r="IB1628" s="28"/>
      <c r="IC1628" s="28"/>
      <c r="ID1628" s="28"/>
      <c r="IE1628" s="28"/>
      <c r="IF1628" s="28"/>
      <c r="IG1628" s="28"/>
      <c r="IH1628" s="28"/>
      <c r="II1628" s="28"/>
      <c r="IJ1628" s="28"/>
      <c r="IK1628" s="28"/>
      <c r="IL1628" s="28"/>
      <c r="IM1628" s="28"/>
      <c r="IN1628" s="28"/>
      <c r="IO1628" s="28"/>
    </row>
    <row r="1629" spans="1:249" s="54" customFormat="1" ht="18">
      <c r="A1629" s="216" t="s">
        <v>4226</v>
      </c>
      <c r="B1629" s="28"/>
      <c r="C1629" s="28"/>
      <c r="D1629" s="28"/>
      <c r="E1629" s="28"/>
      <c r="F1629" s="305">
        <f t="shared" si="34"/>
        <v>9</v>
      </c>
      <c r="G1629" s="28"/>
      <c r="I1629" s="300"/>
      <c r="J1629" s="300">
        <v>9</v>
      </c>
      <c r="K1629" s="300"/>
      <c r="M1629" s="28"/>
      <c r="N1629" s="28"/>
      <c r="O1629" s="28"/>
      <c r="T1629" s="202"/>
      <c r="V1629" s="28"/>
      <c r="W1629" s="28"/>
      <c r="X1629" s="28"/>
      <c r="AC1629" s="202"/>
      <c r="AE1629" s="28"/>
      <c r="AF1629" s="28"/>
      <c r="AG1629" s="28"/>
      <c r="AL1629" s="202"/>
      <c r="AN1629" s="28"/>
      <c r="AO1629" s="28"/>
      <c r="AP1629" s="28"/>
      <c r="AU1629" s="202"/>
      <c r="AW1629" s="28"/>
      <c r="AX1629" s="28"/>
      <c r="AY1629" s="28"/>
      <c r="BD1629" s="202"/>
      <c r="BF1629" s="28"/>
      <c r="BG1629" s="28"/>
      <c r="BH1629" s="28"/>
      <c r="BM1629" s="202"/>
      <c r="BO1629" s="28"/>
      <c r="BP1629" s="28"/>
      <c r="BQ1629" s="28"/>
      <c r="BV1629" s="202"/>
      <c r="BX1629" s="28"/>
      <c r="BY1629" s="28"/>
      <c r="BZ1629" s="28"/>
      <c r="CE1629" s="202"/>
      <c r="CG1629" s="28"/>
      <c r="CH1629" s="28"/>
      <c r="CI1629" s="28"/>
      <c r="CN1629" s="202"/>
      <c r="CP1629" s="28"/>
      <c r="CQ1629" s="28"/>
      <c r="CR1629" s="28"/>
      <c r="CW1629" s="202"/>
      <c r="CY1629" s="28"/>
      <c r="CZ1629" s="28"/>
      <c r="DA1629" s="28"/>
      <c r="DF1629" s="202"/>
      <c r="DH1629" s="28"/>
      <c r="DI1629" s="28"/>
      <c r="DJ1629" s="28"/>
      <c r="DO1629" s="202"/>
      <c r="DQ1629" s="28"/>
      <c r="DR1629" s="28"/>
      <c r="DS1629" s="28"/>
      <c r="DX1629" s="202"/>
      <c r="DZ1629" s="28"/>
      <c r="EA1629" s="28"/>
      <c r="EB1629" s="28"/>
      <c r="EG1629" s="202"/>
      <c r="EI1629" s="28"/>
      <c r="EJ1629" s="28"/>
      <c r="EK1629" s="28"/>
      <c r="EP1629" s="202"/>
      <c r="ER1629" s="28"/>
      <c r="ES1629" s="28"/>
      <c r="ET1629" s="28"/>
      <c r="EY1629" s="202"/>
      <c r="FA1629" s="28"/>
      <c r="FB1629" s="28"/>
      <c r="FC1629" s="28"/>
      <c r="FH1629" s="202"/>
      <c r="FJ1629" s="28"/>
      <c r="FK1629" s="28"/>
      <c r="FL1629" s="28"/>
      <c r="FQ1629" s="202"/>
      <c r="FS1629" s="28"/>
      <c r="FT1629" s="28"/>
      <c r="FU1629" s="28"/>
      <c r="FZ1629" s="202"/>
      <c r="GB1629" s="28"/>
      <c r="GC1629" s="28"/>
      <c r="GD1629" s="28"/>
      <c r="GI1629" s="202"/>
      <c r="GK1629" s="28"/>
      <c r="GL1629" s="28"/>
      <c r="GM1629" s="28"/>
      <c r="GR1629" s="202"/>
      <c r="GT1629" s="28"/>
      <c r="GU1629" s="28"/>
      <c r="GV1629" s="28"/>
      <c r="HA1629" s="202"/>
      <c r="HC1629" s="28"/>
      <c r="HD1629" s="28"/>
      <c r="HE1629" s="28"/>
      <c r="HJ1629" s="28"/>
      <c r="HK1629" s="28"/>
      <c r="HL1629" s="28"/>
      <c r="HM1629" s="28"/>
      <c r="HN1629" s="28"/>
      <c r="HO1629" s="28"/>
      <c r="HP1629" s="28"/>
      <c r="HQ1629" s="28"/>
      <c r="HR1629" s="28"/>
      <c r="HS1629" s="28"/>
      <c r="HT1629" s="28"/>
      <c r="HU1629" s="28"/>
      <c r="HV1629" s="28"/>
      <c r="HW1629" s="28"/>
      <c r="HX1629" s="28"/>
      <c r="HY1629" s="28"/>
      <c r="HZ1629" s="28"/>
      <c r="IA1629" s="28"/>
      <c r="IB1629" s="28"/>
      <c r="IC1629" s="28"/>
      <c r="ID1629" s="28"/>
      <c r="IE1629" s="28"/>
      <c r="IF1629" s="28"/>
      <c r="IG1629" s="28"/>
      <c r="IH1629" s="28"/>
      <c r="II1629" s="28"/>
      <c r="IJ1629" s="28"/>
      <c r="IK1629" s="28"/>
      <c r="IL1629" s="28"/>
      <c r="IM1629" s="28"/>
      <c r="IN1629" s="28"/>
      <c r="IO1629" s="28"/>
    </row>
    <row r="1630" spans="1:249" s="54" customFormat="1" ht="18">
      <c r="A1630" s="216" t="s">
        <v>4237</v>
      </c>
      <c r="B1630" s="28"/>
      <c r="C1630" s="28"/>
      <c r="D1630" s="28"/>
      <c r="E1630" s="28"/>
      <c r="F1630" s="305">
        <f t="shared" si="34"/>
        <v>4</v>
      </c>
      <c r="G1630" s="28">
        <v>4</v>
      </c>
      <c r="I1630" s="300"/>
      <c r="J1630" s="300"/>
      <c r="K1630" s="300"/>
      <c r="M1630" s="28"/>
      <c r="N1630" s="28"/>
      <c r="O1630" s="28"/>
      <c r="T1630" s="202"/>
      <c r="V1630" s="28"/>
      <c r="W1630" s="28"/>
      <c r="X1630" s="28"/>
      <c r="AC1630" s="202"/>
      <c r="AE1630" s="28"/>
      <c r="AF1630" s="28"/>
      <c r="AG1630" s="28"/>
      <c r="AL1630" s="202"/>
      <c r="AN1630" s="28"/>
      <c r="AO1630" s="28"/>
      <c r="AP1630" s="28"/>
      <c r="AU1630" s="202"/>
      <c r="AW1630" s="28"/>
      <c r="AX1630" s="28"/>
      <c r="AY1630" s="28"/>
      <c r="BD1630" s="202"/>
      <c r="BF1630" s="28"/>
      <c r="BG1630" s="28"/>
      <c r="BH1630" s="28"/>
      <c r="BM1630" s="202"/>
      <c r="BO1630" s="28"/>
      <c r="BP1630" s="28"/>
      <c r="BQ1630" s="28"/>
      <c r="BV1630" s="202"/>
      <c r="BX1630" s="28"/>
      <c r="BY1630" s="28"/>
      <c r="BZ1630" s="28"/>
      <c r="CE1630" s="202"/>
      <c r="CG1630" s="28"/>
      <c r="CH1630" s="28"/>
      <c r="CI1630" s="28"/>
      <c r="CN1630" s="202"/>
      <c r="CP1630" s="28"/>
      <c r="CQ1630" s="28"/>
      <c r="CR1630" s="28"/>
      <c r="CW1630" s="202"/>
      <c r="CY1630" s="28"/>
      <c r="CZ1630" s="28"/>
      <c r="DA1630" s="28"/>
      <c r="DF1630" s="202"/>
      <c r="DH1630" s="28"/>
      <c r="DI1630" s="28"/>
      <c r="DJ1630" s="28"/>
      <c r="DO1630" s="202"/>
      <c r="DQ1630" s="28"/>
      <c r="DR1630" s="28"/>
      <c r="DS1630" s="28"/>
      <c r="DX1630" s="202"/>
      <c r="DZ1630" s="28"/>
      <c r="EA1630" s="28"/>
      <c r="EB1630" s="28"/>
      <c r="EG1630" s="202"/>
      <c r="EI1630" s="28"/>
      <c r="EJ1630" s="28"/>
      <c r="EK1630" s="28"/>
      <c r="EP1630" s="202"/>
      <c r="ER1630" s="28"/>
      <c r="ES1630" s="28"/>
      <c r="ET1630" s="28"/>
      <c r="EY1630" s="202"/>
      <c r="FA1630" s="28"/>
      <c r="FB1630" s="28"/>
      <c r="FC1630" s="28"/>
      <c r="FH1630" s="202"/>
      <c r="FJ1630" s="28"/>
      <c r="FK1630" s="28"/>
      <c r="FL1630" s="28"/>
      <c r="FQ1630" s="202"/>
      <c r="FS1630" s="28"/>
      <c r="FT1630" s="28"/>
      <c r="FU1630" s="28"/>
      <c r="FZ1630" s="202"/>
      <c r="GB1630" s="28"/>
      <c r="GC1630" s="28"/>
      <c r="GD1630" s="28"/>
      <c r="GI1630" s="202"/>
      <c r="GK1630" s="28"/>
      <c r="GL1630" s="28"/>
      <c r="GM1630" s="28"/>
      <c r="GR1630" s="202"/>
      <c r="GT1630" s="28"/>
      <c r="GU1630" s="28"/>
      <c r="GV1630" s="28"/>
      <c r="HA1630" s="202"/>
      <c r="HC1630" s="28"/>
      <c r="HD1630" s="28"/>
      <c r="HE1630" s="28"/>
      <c r="HJ1630" s="28"/>
      <c r="HK1630" s="28"/>
      <c r="HL1630" s="28"/>
      <c r="HM1630" s="28"/>
      <c r="HN1630" s="28"/>
      <c r="HO1630" s="28"/>
      <c r="HP1630" s="28"/>
      <c r="HQ1630" s="28"/>
      <c r="HR1630" s="28"/>
      <c r="HS1630" s="28"/>
      <c r="HT1630" s="28"/>
      <c r="HU1630" s="28"/>
      <c r="HV1630" s="28"/>
      <c r="HW1630" s="28"/>
      <c r="HX1630" s="28"/>
      <c r="HY1630" s="28"/>
      <c r="HZ1630" s="28"/>
      <c r="IA1630" s="28"/>
      <c r="IB1630" s="28"/>
      <c r="IC1630" s="28"/>
      <c r="ID1630" s="28"/>
      <c r="IE1630" s="28"/>
      <c r="IF1630" s="28"/>
      <c r="IG1630" s="28"/>
      <c r="IH1630" s="28"/>
      <c r="II1630" s="28"/>
      <c r="IJ1630" s="28"/>
      <c r="IK1630" s="28"/>
      <c r="IL1630" s="28"/>
      <c r="IM1630" s="28"/>
      <c r="IN1630" s="28"/>
      <c r="IO1630" s="28"/>
    </row>
    <row r="1631" spans="1:249" s="54" customFormat="1" ht="18">
      <c r="A1631" s="216" t="s">
        <v>4542</v>
      </c>
      <c r="B1631" s="28"/>
      <c r="C1631" s="28"/>
      <c r="D1631" s="28"/>
      <c r="E1631" s="28"/>
      <c r="F1631" s="305">
        <f t="shared" si="34"/>
        <v>76</v>
      </c>
      <c r="G1631" s="28"/>
      <c r="H1631" s="300">
        <v>24</v>
      </c>
      <c r="I1631" s="300">
        <v>52</v>
      </c>
      <c r="J1631" s="300"/>
      <c r="K1631" s="202"/>
      <c r="M1631" s="28"/>
      <c r="N1631" s="28"/>
      <c r="O1631" s="28"/>
      <c r="T1631" s="202"/>
      <c r="V1631" s="28"/>
      <c r="W1631" s="28"/>
      <c r="X1631" s="28"/>
      <c r="AC1631" s="202"/>
      <c r="AE1631" s="28"/>
      <c r="AF1631" s="28"/>
      <c r="AG1631" s="28"/>
      <c r="AL1631" s="202"/>
      <c r="AN1631" s="28"/>
      <c r="AO1631" s="28"/>
      <c r="AP1631" s="28"/>
      <c r="AU1631" s="202"/>
      <c r="AW1631" s="28"/>
      <c r="AX1631" s="28"/>
      <c r="AY1631" s="28"/>
      <c r="BD1631" s="202"/>
      <c r="BF1631" s="28"/>
      <c r="BG1631" s="28"/>
      <c r="BH1631" s="28"/>
      <c r="BM1631" s="202"/>
      <c r="BO1631" s="28"/>
      <c r="BP1631" s="28"/>
      <c r="BQ1631" s="28"/>
      <c r="BV1631" s="202"/>
      <c r="BX1631" s="28"/>
      <c r="BY1631" s="28"/>
      <c r="BZ1631" s="28"/>
      <c r="CE1631" s="202"/>
      <c r="CG1631" s="28"/>
      <c r="CH1631" s="28"/>
      <c r="CI1631" s="28"/>
      <c r="CN1631" s="202"/>
      <c r="CP1631" s="28"/>
      <c r="CQ1631" s="28"/>
      <c r="CR1631" s="28"/>
      <c r="CW1631" s="202"/>
      <c r="CY1631" s="28"/>
      <c r="CZ1631" s="28"/>
      <c r="DA1631" s="28"/>
      <c r="DF1631" s="202"/>
      <c r="DH1631" s="28"/>
      <c r="DI1631" s="28"/>
      <c r="DJ1631" s="28"/>
      <c r="DO1631" s="202"/>
      <c r="DQ1631" s="28"/>
      <c r="DR1631" s="28"/>
      <c r="DS1631" s="28"/>
      <c r="DX1631" s="202"/>
      <c r="DZ1631" s="28"/>
      <c r="EA1631" s="28"/>
      <c r="EB1631" s="28"/>
      <c r="EG1631" s="202"/>
      <c r="EI1631" s="28"/>
      <c r="EJ1631" s="28"/>
      <c r="EK1631" s="28"/>
      <c r="EP1631" s="202"/>
      <c r="ER1631" s="28"/>
      <c r="ES1631" s="28"/>
      <c r="ET1631" s="28"/>
      <c r="EY1631" s="202"/>
      <c r="FA1631" s="28"/>
      <c r="FB1631" s="28"/>
      <c r="FC1631" s="28"/>
      <c r="FH1631" s="202"/>
      <c r="FJ1631" s="28"/>
      <c r="FK1631" s="28"/>
      <c r="FL1631" s="28"/>
      <c r="FQ1631" s="202"/>
      <c r="FS1631" s="28"/>
      <c r="FT1631" s="28"/>
      <c r="FU1631" s="28"/>
      <c r="FZ1631" s="202"/>
      <c r="GB1631" s="28"/>
      <c r="GC1631" s="28"/>
      <c r="GD1631" s="28"/>
      <c r="GI1631" s="202"/>
      <c r="GK1631" s="28"/>
      <c r="GL1631" s="28"/>
      <c r="GM1631" s="28"/>
      <c r="GR1631" s="202"/>
      <c r="GT1631" s="28"/>
      <c r="GU1631" s="28"/>
      <c r="GV1631" s="28"/>
      <c r="HA1631" s="202"/>
      <c r="HC1631" s="28"/>
      <c r="HD1631" s="28"/>
      <c r="HE1631" s="28"/>
      <c r="HJ1631" s="28"/>
      <c r="HK1631" s="28"/>
      <c r="HL1631" s="28"/>
      <c r="HM1631" s="28"/>
      <c r="HN1631" s="28"/>
      <c r="HO1631" s="28"/>
      <c r="HP1631" s="28"/>
      <c r="HQ1631" s="28"/>
      <c r="HR1631" s="28"/>
      <c r="HS1631" s="28"/>
      <c r="HT1631" s="28"/>
      <c r="HU1631" s="28"/>
      <c r="HV1631" s="28"/>
      <c r="HW1631" s="28"/>
      <c r="HX1631" s="28"/>
      <c r="HY1631" s="28"/>
      <c r="HZ1631" s="28"/>
      <c r="IA1631" s="28"/>
      <c r="IB1631" s="28"/>
      <c r="IC1631" s="28"/>
      <c r="ID1631" s="28"/>
      <c r="IE1631" s="28"/>
      <c r="IF1631" s="28"/>
      <c r="IG1631" s="28"/>
      <c r="IH1631" s="28"/>
      <c r="II1631" s="28"/>
      <c r="IJ1631" s="28"/>
      <c r="IK1631" s="28"/>
      <c r="IL1631" s="28"/>
      <c r="IM1631" s="28"/>
      <c r="IN1631" s="28"/>
      <c r="IO1631" s="28"/>
    </row>
    <row r="1632" spans="1:249" s="54" customFormat="1" ht="18">
      <c r="A1632" s="216" t="s">
        <v>3515</v>
      </c>
      <c r="B1632" s="28"/>
      <c r="C1632" s="28"/>
      <c r="D1632" s="28"/>
      <c r="E1632" s="28"/>
      <c r="F1632" s="305">
        <f t="shared" si="34"/>
        <v>25</v>
      </c>
      <c r="G1632" s="28"/>
      <c r="J1632" s="300">
        <v>25</v>
      </c>
      <c r="K1632" s="202"/>
      <c r="M1632" s="28"/>
      <c r="N1632" s="28"/>
      <c r="O1632" s="28"/>
      <c r="T1632" s="202"/>
      <c r="V1632" s="28"/>
      <c r="W1632" s="28"/>
      <c r="X1632" s="28"/>
      <c r="AC1632" s="202"/>
      <c r="AE1632" s="28"/>
      <c r="AF1632" s="28"/>
      <c r="AG1632" s="28"/>
      <c r="AL1632" s="202"/>
      <c r="AN1632" s="28"/>
      <c r="AO1632" s="28"/>
      <c r="AP1632" s="28"/>
      <c r="AU1632" s="202"/>
      <c r="AW1632" s="28"/>
      <c r="AX1632" s="28"/>
      <c r="AY1632" s="28"/>
      <c r="BD1632" s="202"/>
      <c r="BF1632" s="28"/>
      <c r="BG1632" s="28"/>
      <c r="BH1632" s="28"/>
      <c r="BM1632" s="202"/>
      <c r="BO1632" s="28"/>
      <c r="BP1632" s="28"/>
      <c r="BQ1632" s="28"/>
      <c r="BV1632" s="202"/>
      <c r="BX1632" s="28"/>
      <c r="BY1632" s="28"/>
      <c r="BZ1632" s="28"/>
      <c r="CE1632" s="202"/>
      <c r="CG1632" s="28"/>
      <c r="CH1632" s="28"/>
      <c r="CI1632" s="28"/>
      <c r="CN1632" s="202"/>
      <c r="CP1632" s="28"/>
      <c r="CQ1632" s="28"/>
      <c r="CR1632" s="28"/>
      <c r="CW1632" s="202"/>
      <c r="CY1632" s="28"/>
      <c r="CZ1632" s="28"/>
      <c r="DA1632" s="28"/>
      <c r="DF1632" s="202"/>
      <c r="DH1632" s="28"/>
      <c r="DI1632" s="28"/>
      <c r="DJ1632" s="28"/>
      <c r="DO1632" s="202"/>
      <c r="DQ1632" s="28"/>
      <c r="DR1632" s="28"/>
      <c r="DS1632" s="28"/>
      <c r="DX1632" s="202"/>
      <c r="DZ1632" s="28"/>
      <c r="EA1632" s="28"/>
      <c r="EB1632" s="28"/>
      <c r="EG1632" s="202"/>
      <c r="EI1632" s="28"/>
      <c r="EJ1632" s="28"/>
      <c r="EK1632" s="28"/>
      <c r="EP1632" s="202"/>
      <c r="ER1632" s="28"/>
      <c r="ES1632" s="28"/>
      <c r="ET1632" s="28"/>
      <c r="EY1632" s="202"/>
      <c r="FA1632" s="28"/>
      <c r="FB1632" s="28"/>
      <c r="FC1632" s="28"/>
      <c r="FH1632" s="202"/>
      <c r="FJ1632" s="28"/>
      <c r="FK1632" s="28"/>
      <c r="FL1632" s="28"/>
      <c r="FQ1632" s="202"/>
      <c r="FS1632" s="28"/>
      <c r="FT1632" s="28"/>
      <c r="FU1632" s="28"/>
      <c r="FZ1632" s="202"/>
      <c r="GB1632" s="28"/>
      <c r="GC1632" s="28"/>
      <c r="GD1632" s="28"/>
      <c r="GI1632" s="202"/>
      <c r="GK1632" s="28"/>
      <c r="GL1632" s="28"/>
      <c r="GM1632" s="28"/>
      <c r="GR1632" s="202"/>
      <c r="GT1632" s="28"/>
      <c r="GU1632" s="28"/>
      <c r="GV1632" s="28"/>
      <c r="HA1632" s="202"/>
      <c r="HC1632" s="28"/>
      <c r="HD1632" s="28"/>
      <c r="HE1632" s="28"/>
      <c r="HJ1632" s="28"/>
      <c r="HK1632" s="28"/>
      <c r="HL1632" s="28"/>
      <c r="HM1632" s="28"/>
      <c r="HN1632" s="28"/>
      <c r="HO1632" s="28"/>
      <c r="HP1632" s="28"/>
      <c r="HQ1632" s="28"/>
      <c r="HR1632" s="28"/>
      <c r="HS1632" s="28"/>
      <c r="HT1632" s="28"/>
      <c r="HU1632" s="28"/>
      <c r="HV1632" s="28"/>
      <c r="HW1632" s="28"/>
      <c r="HX1632" s="28"/>
      <c r="HY1632" s="28"/>
      <c r="HZ1632" s="28"/>
      <c r="IA1632" s="28"/>
      <c r="IB1632" s="28"/>
      <c r="IC1632" s="28"/>
      <c r="ID1632" s="28"/>
      <c r="IE1632" s="28"/>
      <c r="IF1632" s="28"/>
      <c r="IG1632" s="28"/>
      <c r="IH1632" s="28"/>
      <c r="II1632" s="28"/>
      <c r="IJ1632" s="28"/>
      <c r="IK1632" s="28"/>
      <c r="IL1632" s="28"/>
      <c r="IM1632" s="28"/>
      <c r="IN1632" s="28"/>
      <c r="IO1632" s="28"/>
    </row>
    <row r="1633" spans="1:249" s="54" customFormat="1" ht="18">
      <c r="A1633" s="216" t="s">
        <v>4637</v>
      </c>
      <c r="B1633" s="28"/>
      <c r="C1633" s="28"/>
      <c r="D1633" s="28"/>
      <c r="E1633" s="28"/>
      <c r="F1633" s="305">
        <f t="shared" si="34"/>
        <v>14</v>
      </c>
      <c r="G1633" s="28"/>
      <c r="I1633" s="300">
        <v>14</v>
      </c>
      <c r="J1633" s="300"/>
      <c r="K1633" s="202"/>
      <c r="M1633" s="28"/>
      <c r="N1633" s="28"/>
      <c r="O1633" s="28"/>
      <c r="T1633" s="202"/>
      <c r="V1633" s="28"/>
      <c r="W1633" s="28"/>
      <c r="X1633" s="28"/>
      <c r="AC1633" s="202"/>
      <c r="AE1633" s="28"/>
      <c r="AF1633" s="28"/>
      <c r="AG1633" s="28"/>
      <c r="AL1633" s="202"/>
      <c r="AN1633" s="28"/>
      <c r="AO1633" s="28"/>
      <c r="AP1633" s="28"/>
      <c r="AU1633" s="202"/>
      <c r="AW1633" s="28"/>
      <c r="AX1633" s="28"/>
      <c r="AY1633" s="28"/>
      <c r="BD1633" s="202"/>
      <c r="BF1633" s="28"/>
      <c r="BG1633" s="28"/>
      <c r="BH1633" s="28"/>
      <c r="BM1633" s="202"/>
      <c r="BO1633" s="28"/>
      <c r="BP1633" s="28"/>
      <c r="BQ1633" s="28"/>
      <c r="BV1633" s="202"/>
      <c r="BX1633" s="28"/>
      <c r="BY1633" s="28"/>
      <c r="BZ1633" s="28"/>
      <c r="CE1633" s="202"/>
      <c r="CG1633" s="28"/>
      <c r="CH1633" s="28"/>
      <c r="CI1633" s="28"/>
      <c r="CN1633" s="202"/>
      <c r="CP1633" s="28"/>
      <c r="CQ1633" s="28"/>
      <c r="CR1633" s="28"/>
      <c r="CW1633" s="202"/>
      <c r="CY1633" s="28"/>
      <c r="CZ1633" s="28"/>
      <c r="DA1633" s="28"/>
      <c r="DF1633" s="202"/>
      <c r="DH1633" s="28"/>
      <c r="DI1633" s="28"/>
      <c r="DJ1633" s="28"/>
      <c r="DO1633" s="202"/>
      <c r="DQ1633" s="28"/>
      <c r="DR1633" s="28"/>
      <c r="DS1633" s="28"/>
      <c r="DX1633" s="202"/>
      <c r="DZ1633" s="28"/>
      <c r="EA1633" s="28"/>
      <c r="EB1633" s="28"/>
      <c r="EG1633" s="202"/>
      <c r="EI1633" s="28"/>
      <c r="EJ1633" s="28"/>
      <c r="EK1633" s="28"/>
      <c r="EP1633" s="202"/>
      <c r="ER1633" s="28"/>
      <c r="ES1633" s="28"/>
      <c r="ET1633" s="28"/>
      <c r="EY1633" s="202"/>
      <c r="FA1633" s="28"/>
      <c r="FB1633" s="28"/>
      <c r="FC1633" s="28"/>
      <c r="FH1633" s="202"/>
      <c r="FJ1633" s="28"/>
      <c r="FK1633" s="28"/>
      <c r="FL1633" s="28"/>
      <c r="FQ1633" s="202"/>
      <c r="FS1633" s="28"/>
      <c r="FT1633" s="28"/>
      <c r="FU1633" s="28"/>
      <c r="FZ1633" s="202"/>
      <c r="GB1633" s="28"/>
      <c r="GC1633" s="28"/>
      <c r="GD1633" s="28"/>
      <c r="GI1633" s="202"/>
      <c r="GK1633" s="28"/>
      <c r="GL1633" s="28"/>
      <c r="GM1633" s="28"/>
      <c r="GR1633" s="202"/>
      <c r="GT1633" s="28"/>
      <c r="GU1633" s="28"/>
      <c r="GV1633" s="28"/>
      <c r="HA1633" s="202"/>
      <c r="HC1633" s="28"/>
      <c r="HD1633" s="28"/>
      <c r="HE1633" s="28"/>
      <c r="HJ1633" s="28"/>
      <c r="HK1633" s="28"/>
      <c r="HL1633" s="28"/>
      <c r="HM1633" s="28"/>
      <c r="HN1633" s="28"/>
      <c r="HO1633" s="28"/>
      <c r="HP1633" s="28"/>
      <c r="HQ1633" s="28"/>
      <c r="HR1633" s="28"/>
      <c r="HS1633" s="28"/>
      <c r="HT1633" s="28"/>
      <c r="HU1633" s="28"/>
      <c r="HV1633" s="28"/>
      <c r="HW1633" s="28"/>
      <c r="HX1633" s="28"/>
      <c r="HY1633" s="28"/>
      <c r="HZ1633" s="28"/>
      <c r="IA1633" s="28"/>
      <c r="IB1633" s="28"/>
      <c r="IC1633" s="28"/>
      <c r="ID1633" s="28"/>
      <c r="IE1633" s="28"/>
      <c r="IF1633" s="28"/>
      <c r="IG1633" s="28"/>
      <c r="IH1633" s="28"/>
      <c r="II1633" s="28"/>
      <c r="IJ1633" s="28"/>
      <c r="IK1633" s="28"/>
      <c r="IL1633" s="28"/>
      <c r="IM1633" s="28"/>
      <c r="IN1633" s="28"/>
      <c r="IO1633" s="28"/>
    </row>
    <row r="1634" spans="1:249" s="54" customFormat="1" ht="18">
      <c r="A1634" s="216" t="s">
        <v>3517</v>
      </c>
      <c r="B1634" s="28"/>
      <c r="C1634" s="28"/>
      <c r="D1634" s="28"/>
      <c r="E1634" s="28"/>
      <c r="F1634" s="305">
        <f t="shared" si="34"/>
        <v>9</v>
      </c>
      <c r="G1634" s="28"/>
      <c r="J1634" s="300">
        <v>9</v>
      </c>
      <c r="K1634" s="202"/>
      <c r="M1634" s="28"/>
      <c r="N1634" s="28"/>
      <c r="O1634" s="28"/>
      <c r="T1634" s="202"/>
      <c r="V1634" s="28"/>
      <c r="W1634" s="28"/>
      <c r="X1634" s="28"/>
      <c r="AC1634" s="202"/>
      <c r="AE1634" s="28"/>
      <c r="AF1634" s="28"/>
      <c r="AG1634" s="28"/>
      <c r="AL1634" s="202"/>
      <c r="AN1634" s="28"/>
      <c r="AO1634" s="28"/>
      <c r="AP1634" s="28"/>
      <c r="AU1634" s="202"/>
      <c r="AW1634" s="28"/>
      <c r="AX1634" s="28"/>
      <c r="AY1634" s="28"/>
      <c r="BD1634" s="202"/>
      <c r="BF1634" s="28"/>
      <c r="BG1634" s="28"/>
      <c r="BH1634" s="28"/>
      <c r="BM1634" s="202"/>
      <c r="BO1634" s="28"/>
      <c r="BP1634" s="28"/>
      <c r="BQ1634" s="28"/>
      <c r="BV1634" s="202"/>
      <c r="BX1634" s="28"/>
      <c r="BY1634" s="28"/>
      <c r="BZ1634" s="28"/>
      <c r="CE1634" s="202"/>
      <c r="CG1634" s="28"/>
      <c r="CH1634" s="28"/>
      <c r="CI1634" s="28"/>
      <c r="CN1634" s="202"/>
      <c r="CP1634" s="28"/>
      <c r="CQ1634" s="28"/>
      <c r="CR1634" s="28"/>
      <c r="CW1634" s="202"/>
      <c r="CY1634" s="28"/>
      <c r="CZ1634" s="28"/>
      <c r="DA1634" s="28"/>
      <c r="DF1634" s="202"/>
      <c r="DH1634" s="28"/>
      <c r="DI1634" s="28"/>
      <c r="DJ1634" s="28"/>
      <c r="DO1634" s="202"/>
      <c r="DQ1634" s="28"/>
      <c r="DR1634" s="28"/>
      <c r="DS1634" s="28"/>
      <c r="DX1634" s="202"/>
      <c r="DZ1634" s="28"/>
      <c r="EA1634" s="28"/>
      <c r="EB1634" s="28"/>
      <c r="EG1634" s="202"/>
      <c r="EI1634" s="28"/>
      <c r="EJ1634" s="28"/>
      <c r="EK1634" s="28"/>
      <c r="EP1634" s="202"/>
      <c r="ER1634" s="28"/>
      <c r="ES1634" s="28"/>
      <c r="ET1634" s="28"/>
      <c r="EY1634" s="202"/>
      <c r="FA1634" s="28"/>
      <c r="FB1634" s="28"/>
      <c r="FC1634" s="28"/>
      <c r="FH1634" s="202"/>
      <c r="FJ1634" s="28"/>
      <c r="FK1634" s="28"/>
      <c r="FL1634" s="28"/>
      <c r="FQ1634" s="202"/>
      <c r="FS1634" s="28"/>
      <c r="FT1634" s="28"/>
      <c r="FU1634" s="28"/>
      <c r="FZ1634" s="202"/>
      <c r="GB1634" s="28"/>
      <c r="GC1634" s="28"/>
      <c r="GD1634" s="28"/>
      <c r="GI1634" s="202"/>
      <c r="GK1634" s="28"/>
      <c r="GL1634" s="28"/>
      <c r="GM1634" s="28"/>
      <c r="GR1634" s="202"/>
      <c r="GT1634" s="28"/>
      <c r="GU1634" s="28"/>
      <c r="GV1634" s="28"/>
      <c r="HA1634" s="202"/>
      <c r="HC1634" s="28"/>
      <c r="HD1634" s="28"/>
      <c r="HE1634" s="28"/>
      <c r="HJ1634" s="28"/>
      <c r="HK1634" s="28"/>
      <c r="HL1634" s="28"/>
      <c r="HM1634" s="28"/>
      <c r="HN1634" s="28"/>
      <c r="HO1634" s="28"/>
      <c r="HP1634" s="28"/>
      <c r="HQ1634" s="28"/>
      <c r="HR1634" s="28"/>
      <c r="HS1634" s="28"/>
      <c r="HT1634" s="28"/>
      <c r="HU1634" s="28"/>
      <c r="HV1634" s="28"/>
      <c r="HW1634" s="28"/>
      <c r="HX1634" s="28"/>
      <c r="HY1634" s="28"/>
      <c r="HZ1634" s="28"/>
      <c r="IA1634" s="28"/>
      <c r="IB1634" s="28"/>
      <c r="IC1634" s="28"/>
      <c r="ID1634" s="28"/>
      <c r="IE1634" s="28"/>
      <c r="IF1634" s="28"/>
      <c r="IG1634" s="28"/>
      <c r="IH1634" s="28"/>
      <c r="II1634" s="28"/>
      <c r="IJ1634" s="28"/>
      <c r="IK1634" s="28"/>
      <c r="IL1634" s="28"/>
      <c r="IM1634" s="28"/>
      <c r="IN1634" s="28"/>
      <c r="IO1634" s="28"/>
    </row>
    <row r="1635" spans="1:249" s="54" customFormat="1" ht="18">
      <c r="A1635" s="216" t="s">
        <v>4418</v>
      </c>
      <c r="B1635" s="28"/>
      <c r="C1635" s="28"/>
      <c r="D1635" s="28"/>
      <c r="E1635" s="28"/>
      <c r="F1635" s="305">
        <f t="shared" si="34"/>
        <v>1</v>
      </c>
      <c r="G1635" s="28"/>
      <c r="I1635" s="300">
        <v>1</v>
      </c>
      <c r="K1635" s="202"/>
      <c r="M1635" s="28"/>
      <c r="N1635" s="28"/>
      <c r="O1635" s="28"/>
      <c r="T1635" s="202"/>
      <c r="V1635" s="28"/>
      <c r="W1635" s="28"/>
      <c r="X1635" s="28"/>
      <c r="AC1635" s="202"/>
      <c r="AE1635" s="28"/>
      <c r="AF1635" s="28"/>
      <c r="AG1635" s="28"/>
      <c r="AL1635" s="202"/>
      <c r="AN1635" s="28"/>
      <c r="AO1635" s="28"/>
      <c r="AP1635" s="28"/>
      <c r="AU1635" s="202"/>
      <c r="AW1635" s="28"/>
      <c r="AX1635" s="28"/>
      <c r="AY1635" s="28"/>
      <c r="BD1635" s="202"/>
      <c r="BF1635" s="28"/>
      <c r="BG1635" s="28"/>
      <c r="BH1635" s="28"/>
      <c r="BM1635" s="202"/>
      <c r="BO1635" s="28"/>
      <c r="BP1635" s="28"/>
      <c r="BQ1635" s="28"/>
      <c r="BV1635" s="202"/>
      <c r="BX1635" s="28"/>
      <c r="BY1635" s="28"/>
      <c r="BZ1635" s="28"/>
      <c r="CE1635" s="202"/>
      <c r="CG1635" s="28"/>
      <c r="CH1635" s="28"/>
      <c r="CI1635" s="28"/>
      <c r="CN1635" s="202"/>
      <c r="CP1635" s="28"/>
      <c r="CQ1635" s="28"/>
      <c r="CR1635" s="28"/>
      <c r="CW1635" s="202"/>
      <c r="CY1635" s="28"/>
      <c r="CZ1635" s="28"/>
      <c r="DA1635" s="28"/>
      <c r="DF1635" s="202"/>
      <c r="DH1635" s="28"/>
      <c r="DI1635" s="28"/>
      <c r="DJ1635" s="28"/>
      <c r="DO1635" s="202"/>
      <c r="DQ1635" s="28"/>
      <c r="DR1635" s="28"/>
      <c r="DS1635" s="28"/>
      <c r="DX1635" s="202"/>
      <c r="DZ1635" s="28"/>
      <c r="EA1635" s="28"/>
      <c r="EB1635" s="28"/>
      <c r="EG1635" s="202"/>
      <c r="EI1635" s="28"/>
      <c r="EJ1635" s="28"/>
      <c r="EK1635" s="28"/>
      <c r="EP1635" s="202"/>
      <c r="ER1635" s="28"/>
      <c r="ES1635" s="28"/>
      <c r="ET1635" s="28"/>
      <c r="EY1635" s="202"/>
      <c r="FA1635" s="28"/>
      <c r="FB1635" s="28"/>
      <c r="FC1635" s="28"/>
      <c r="FH1635" s="202"/>
      <c r="FJ1635" s="28"/>
      <c r="FK1635" s="28"/>
      <c r="FL1635" s="28"/>
      <c r="FQ1635" s="202"/>
      <c r="FS1635" s="28"/>
      <c r="FT1635" s="28"/>
      <c r="FU1635" s="28"/>
      <c r="FZ1635" s="202"/>
      <c r="GB1635" s="28"/>
      <c r="GC1635" s="28"/>
      <c r="GD1635" s="28"/>
      <c r="GI1635" s="202"/>
      <c r="GK1635" s="28"/>
      <c r="GL1635" s="28"/>
      <c r="GM1635" s="28"/>
      <c r="GR1635" s="202"/>
      <c r="GT1635" s="28"/>
      <c r="GU1635" s="28"/>
      <c r="GV1635" s="28"/>
      <c r="HA1635" s="202"/>
      <c r="HC1635" s="28"/>
      <c r="HD1635" s="28"/>
      <c r="HE1635" s="28"/>
      <c r="HJ1635" s="28"/>
      <c r="HK1635" s="28"/>
      <c r="HL1635" s="28"/>
      <c r="HM1635" s="28"/>
      <c r="HN1635" s="28"/>
      <c r="HO1635" s="28"/>
      <c r="HP1635" s="28"/>
      <c r="HQ1635" s="28"/>
      <c r="HR1635" s="28"/>
      <c r="HS1635" s="28"/>
      <c r="HT1635" s="28"/>
      <c r="HU1635" s="28"/>
      <c r="HV1635" s="28"/>
      <c r="HW1635" s="28"/>
      <c r="HX1635" s="28"/>
      <c r="HY1635" s="28"/>
      <c r="HZ1635" s="28"/>
      <c r="IA1635" s="28"/>
      <c r="IB1635" s="28"/>
      <c r="IC1635" s="28"/>
      <c r="ID1635" s="28"/>
      <c r="IE1635" s="28"/>
      <c r="IF1635" s="28"/>
      <c r="IG1635" s="28"/>
      <c r="IH1635" s="28"/>
      <c r="II1635" s="28"/>
      <c r="IJ1635" s="28"/>
      <c r="IK1635" s="28"/>
      <c r="IL1635" s="28"/>
      <c r="IM1635" s="28"/>
      <c r="IN1635" s="28"/>
      <c r="IO1635" s="28"/>
    </row>
    <row r="1636" spans="1:249" s="54" customFormat="1" ht="18">
      <c r="A1636" s="216" t="s">
        <v>4083</v>
      </c>
      <c r="B1636" s="28"/>
      <c r="C1636" s="28"/>
      <c r="D1636" s="28"/>
      <c r="E1636" s="28"/>
      <c r="F1636" s="305">
        <f t="shared" si="34"/>
        <v>3</v>
      </c>
      <c r="G1636" s="28"/>
      <c r="J1636" s="300">
        <v>3</v>
      </c>
      <c r="K1636" s="202"/>
      <c r="M1636" s="28"/>
      <c r="N1636" s="28"/>
      <c r="O1636" s="28"/>
      <c r="T1636" s="202"/>
      <c r="V1636" s="28"/>
      <c r="W1636" s="28"/>
      <c r="X1636" s="28"/>
      <c r="AC1636" s="202"/>
      <c r="AE1636" s="28"/>
      <c r="AF1636" s="28"/>
      <c r="AG1636" s="28"/>
      <c r="AL1636" s="202"/>
      <c r="AN1636" s="28"/>
      <c r="AO1636" s="28"/>
      <c r="AP1636" s="28"/>
      <c r="AU1636" s="202"/>
      <c r="AW1636" s="28"/>
      <c r="AX1636" s="28"/>
      <c r="AY1636" s="28"/>
      <c r="BD1636" s="202"/>
      <c r="BF1636" s="28"/>
      <c r="BG1636" s="28"/>
      <c r="BH1636" s="28"/>
      <c r="BM1636" s="202"/>
      <c r="BO1636" s="28"/>
      <c r="BP1636" s="28"/>
      <c r="BQ1636" s="28"/>
      <c r="BV1636" s="202"/>
      <c r="BX1636" s="28"/>
      <c r="BY1636" s="28"/>
      <c r="BZ1636" s="28"/>
      <c r="CE1636" s="202"/>
      <c r="CG1636" s="28"/>
      <c r="CH1636" s="28"/>
      <c r="CI1636" s="28"/>
      <c r="CN1636" s="202"/>
      <c r="CP1636" s="28"/>
      <c r="CQ1636" s="28"/>
      <c r="CR1636" s="28"/>
      <c r="CW1636" s="202"/>
      <c r="CY1636" s="28"/>
      <c r="CZ1636" s="28"/>
      <c r="DA1636" s="28"/>
      <c r="DF1636" s="202"/>
      <c r="DH1636" s="28"/>
      <c r="DI1636" s="28"/>
      <c r="DJ1636" s="28"/>
      <c r="DO1636" s="202"/>
      <c r="DQ1636" s="28"/>
      <c r="DR1636" s="28"/>
      <c r="DS1636" s="28"/>
      <c r="DX1636" s="202"/>
      <c r="DZ1636" s="28"/>
      <c r="EA1636" s="28"/>
      <c r="EB1636" s="28"/>
      <c r="EG1636" s="202"/>
      <c r="EI1636" s="28"/>
      <c r="EJ1636" s="28"/>
      <c r="EK1636" s="28"/>
      <c r="EP1636" s="202"/>
      <c r="ER1636" s="28"/>
      <c r="ES1636" s="28"/>
      <c r="ET1636" s="28"/>
      <c r="EY1636" s="202"/>
      <c r="FA1636" s="28"/>
      <c r="FB1636" s="28"/>
      <c r="FC1636" s="28"/>
      <c r="FH1636" s="202"/>
      <c r="FJ1636" s="28"/>
      <c r="FK1636" s="28"/>
      <c r="FL1636" s="28"/>
      <c r="FQ1636" s="202"/>
      <c r="FS1636" s="28"/>
      <c r="FT1636" s="28"/>
      <c r="FU1636" s="28"/>
      <c r="FZ1636" s="202"/>
      <c r="GB1636" s="28"/>
      <c r="GC1636" s="28"/>
      <c r="GD1636" s="28"/>
      <c r="GI1636" s="202"/>
      <c r="GK1636" s="28"/>
      <c r="GL1636" s="28"/>
      <c r="GM1636" s="28"/>
      <c r="GR1636" s="202"/>
      <c r="GT1636" s="28"/>
      <c r="GU1636" s="28"/>
      <c r="GV1636" s="28"/>
      <c r="HA1636" s="202"/>
      <c r="HC1636" s="28"/>
      <c r="HD1636" s="28"/>
      <c r="HE1636" s="28"/>
      <c r="HJ1636" s="28"/>
      <c r="HK1636" s="28"/>
      <c r="HL1636" s="28"/>
      <c r="HM1636" s="28"/>
      <c r="HN1636" s="28"/>
      <c r="HO1636" s="28"/>
      <c r="HP1636" s="28"/>
      <c r="HQ1636" s="28"/>
      <c r="HR1636" s="28"/>
      <c r="HS1636" s="28"/>
      <c r="HT1636" s="28"/>
      <c r="HU1636" s="28"/>
      <c r="HV1636" s="28"/>
      <c r="HW1636" s="28"/>
      <c r="HX1636" s="28"/>
      <c r="HY1636" s="28"/>
      <c r="HZ1636" s="28"/>
      <c r="IA1636" s="28"/>
      <c r="IB1636" s="28"/>
      <c r="IC1636" s="28"/>
      <c r="ID1636" s="28"/>
      <c r="IE1636" s="28"/>
      <c r="IF1636" s="28"/>
      <c r="IG1636" s="28"/>
      <c r="IH1636" s="28"/>
      <c r="II1636" s="28"/>
      <c r="IJ1636" s="28"/>
      <c r="IK1636" s="28"/>
      <c r="IL1636" s="28"/>
      <c r="IM1636" s="28"/>
      <c r="IN1636" s="28"/>
      <c r="IO1636" s="28"/>
    </row>
    <row r="1637" spans="1:249" s="54" customFormat="1" ht="18">
      <c r="A1637" s="216" t="s">
        <v>4125</v>
      </c>
      <c r="B1637" s="28"/>
      <c r="C1637" s="28"/>
      <c r="D1637" s="28"/>
      <c r="E1637" s="28"/>
      <c r="F1637" s="305">
        <f t="shared" ref="F1637:F1700" si="35">SUM(G1637:L1637)</f>
        <v>1</v>
      </c>
      <c r="G1637" s="28"/>
      <c r="I1637" s="300"/>
      <c r="J1637" s="300">
        <v>1</v>
      </c>
      <c r="K1637" s="202"/>
      <c r="M1637" s="28"/>
      <c r="N1637" s="28"/>
      <c r="O1637" s="28"/>
      <c r="T1637" s="202"/>
      <c r="V1637" s="28"/>
      <c r="W1637" s="28"/>
      <c r="X1637" s="28"/>
      <c r="AC1637" s="202"/>
      <c r="AE1637" s="28"/>
      <c r="AF1637" s="28"/>
      <c r="AG1637" s="28"/>
      <c r="AL1637" s="202"/>
      <c r="AN1637" s="28"/>
      <c r="AO1637" s="28"/>
      <c r="AP1637" s="28"/>
      <c r="AU1637" s="202"/>
      <c r="AW1637" s="28"/>
      <c r="AX1637" s="28"/>
      <c r="AY1637" s="28"/>
      <c r="BD1637" s="202"/>
      <c r="BF1637" s="28"/>
      <c r="BG1637" s="28"/>
      <c r="BH1637" s="28"/>
      <c r="BM1637" s="202"/>
      <c r="BO1637" s="28"/>
      <c r="BP1637" s="28"/>
      <c r="BQ1637" s="28"/>
      <c r="BV1637" s="202"/>
      <c r="BX1637" s="28"/>
      <c r="BY1637" s="28"/>
      <c r="BZ1637" s="28"/>
      <c r="CE1637" s="202"/>
      <c r="CG1637" s="28"/>
      <c r="CH1637" s="28"/>
      <c r="CI1637" s="28"/>
      <c r="CN1637" s="202"/>
      <c r="CP1637" s="28"/>
      <c r="CQ1637" s="28"/>
      <c r="CR1637" s="28"/>
      <c r="CW1637" s="202"/>
      <c r="CY1637" s="28"/>
      <c r="CZ1637" s="28"/>
      <c r="DA1637" s="28"/>
      <c r="DF1637" s="202"/>
      <c r="DH1637" s="28"/>
      <c r="DI1637" s="28"/>
      <c r="DJ1637" s="28"/>
      <c r="DO1637" s="202"/>
      <c r="DQ1637" s="28"/>
      <c r="DR1637" s="28"/>
      <c r="DS1637" s="28"/>
      <c r="DX1637" s="202"/>
      <c r="DZ1637" s="28"/>
      <c r="EA1637" s="28"/>
      <c r="EB1637" s="28"/>
      <c r="EG1637" s="202"/>
      <c r="EI1637" s="28"/>
      <c r="EJ1637" s="28"/>
      <c r="EK1637" s="28"/>
      <c r="EP1637" s="202"/>
      <c r="ER1637" s="28"/>
      <c r="ES1637" s="28"/>
      <c r="ET1637" s="28"/>
      <c r="EY1637" s="202"/>
      <c r="FA1637" s="28"/>
      <c r="FB1637" s="28"/>
      <c r="FC1637" s="28"/>
      <c r="FH1637" s="202"/>
      <c r="FJ1637" s="28"/>
      <c r="FK1637" s="28"/>
      <c r="FL1637" s="28"/>
      <c r="FQ1637" s="202"/>
      <c r="FS1637" s="28"/>
      <c r="FT1637" s="28"/>
      <c r="FU1637" s="28"/>
      <c r="FZ1637" s="202"/>
      <c r="GB1637" s="28"/>
      <c r="GC1637" s="28"/>
      <c r="GD1637" s="28"/>
      <c r="GI1637" s="202"/>
      <c r="GK1637" s="28"/>
      <c r="GL1637" s="28"/>
      <c r="GM1637" s="28"/>
      <c r="GR1637" s="202"/>
      <c r="GT1637" s="28"/>
      <c r="GU1637" s="28"/>
      <c r="GV1637" s="28"/>
      <c r="HA1637" s="202"/>
      <c r="HC1637" s="28"/>
      <c r="HD1637" s="28"/>
      <c r="HE1637" s="28"/>
      <c r="HJ1637" s="28"/>
      <c r="HK1637" s="28"/>
      <c r="HL1637" s="28"/>
      <c r="HM1637" s="28"/>
      <c r="HN1637" s="28"/>
      <c r="HO1637" s="28"/>
      <c r="HP1637" s="28"/>
      <c r="HQ1637" s="28"/>
      <c r="HR1637" s="28"/>
      <c r="HS1637" s="28"/>
      <c r="HT1637" s="28"/>
      <c r="HU1637" s="28"/>
      <c r="HV1637" s="28"/>
      <c r="HW1637" s="28"/>
      <c r="HX1637" s="28"/>
      <c r="HY1637" s="28"/>
      <c r="HZ1637" s="28"/>
      <c r="IA1637" s="28"/>
      <c r="IB1637" s="28"/>
      <c r="IC1637" s="28"/>
      <c r="ID1637" s="28"/>
      <c r="IE1637" s="28"/>
      <c r="IF1637" s="28"/>
      <c r="IG1637" s="28"/>
      <c r="IH1637" s="28"/>
      <c r="II1637" s="28"/>
      <c r="IJ1637" s="28"/>
      <c r="IK1637" s="28"/>
      <c r="IL1637" s="28"/>
      <c r="IM1637" s="28"/>
      <c r="IN1637" s="28"/>
      <c r="IO1637" s="28"/>
    </row>
    <row r="1638" spans="1:249" s="54" customFormat="1" ht="18">
      <c r="A1638" s="216" t="s">
        <v>4454</v>
      </c>
      <c r="B1638" s="28"/>
      <c r="C1638" s="28"/>
      <c r="D1638" s="28"/>
      <c r="E1638" s="28"/>
      <c r="F1638" s="305">
        <f t="shared" si="35"/>
        <v>10</v>
      </c>
      <c r="G1638" s="28"/>
      <c r="K1638" s="300">
        <v>10</v>
      </c>
      <c r="M1638" s="28"/>
      <c r="N1638" s="28"/>
      <c r="O1638" s="28"/>
      <c r="T1638" s="202"/>
      <c r="V1638" s="28"/>
      <c r="W1638" s="28"/>
      <c r="X1638" s="28"/>
      <c r="AC1638" s="202"/>
      <c r="AE1638" s="28"/>
      <c r="AF1638" s="28"/>
      <c r="AG1638" s="28"/>
      <c r="AL1638" s="202"/>
      <c r="AN1638" s="28"/>
      <c r="AO1638" s="28"/>
      <c r="AP1638" s="28"/>
      <c r="AU1638" s="202"/>
      <c r="AW1638" s="28"/>
      <c r="AX1638" s="28"/>
      <c r="AY1638" s="28"/>
      <c r="BD1638" s="202"/>
      <c r="BF1638" s="28"/>
      <c r="BG1638" s="28"/>
      <c r="BH1638" s="28"/>
      <c r="BM1638" s="202"/>
      <c r="BO1638" s="28"/>
      <c r="BP1638" s="28"/>
      <c r="BQ1638" s="28"/>
      <c r="BV1638" s="202"/>
      <c r="BX1638" s="28"/>
      <c r="BY1638" s="28"/>
      <c r="BZ1638" s="28"/>
      <c r="CE1638" s="202"/>
      <c r="CG1638" s="28"/>
      <c r="CH1638" s="28"/>
      <c r="CI1638" s="28"/>
      <c r="CN1638" s="202"/>
      <c r="CP1638" s="28"/>
      <c r="CQ1638" s="28"/>
      <c r="CR1638" s="28"/>
      <c r="CW1638" s="202"/>
      <c r="CY1638" s="28"/>
      <c r="CZ1638" s="28"/>
      <c r="DA1638" s="28"/>
      <c r="DF1638" s="202"/>
      <c r="DH1638" s="28"/>
      <c r="DI1638" s="28"/>
      <c r="DJ1638" s="28"/>
      <c r="DO1638" s="202"/>
      <c r="DQ1638" s="28"/>
      <c r="DR1638" s="28"/>
      <c r="DS1638" s="28"/>
      <c r="DX1638" s="202"/>
      <c r="DZ1638" s="28"/>
      <c r="EA1638" s="28"/>
      <c r="EB1638" s="28"/>
      <c r="EG1638" s="202"/>
      <c r="EI1638" s="28"/>
      <c r="EJ1638" s="28"/>
      <c r="EK1638" s="28"/>
      <c r="EP1638" s="202"/>
      <c r="ER1638" s="28"/>
      <c r="ES1638" s="28"/>
      <c r="ET1638" s="28"/>
      <c r="EY1638" s="202"/>
      <c r="FA1638" s="28"/>
      <c r="FB1638" s="28"/>
      <c r="FC1638" s="28"/>
      <c r="FH1638" s="202"/>
      <c r="FJ1638" s="28"/>
      <c r="FK1638" s="28"/>
      <c r="FL1638" s="28"/>
      <c r="FQ1638" s="202"/>
      <c r="FS1638" s="28"/>
      <c r="FT1638" s="28"/>
      <c r="FU1638" s="28"/>
      <c r="FZ1638" s="202"/>
      <c r="GB1638" s="28"/>
      <c r="GC1638" s="28"/>
      <c r="GD1638" s="28"/>
      <c r="GI1638" s="202"/>
      <c r="GK1638" s="28"/>
      <c r="GL1638" s="28"/>
      <c r="GM1638" s="28"/>
      <c r="GR1638" s="202"/>
      <c r="GT1638" s="28"/>
      <c r="GU1638" s="28"/>
      <c r="GV1638" s="28"/>
      <c r="HA1638" s="202"/>
      <c r="HC1638" s="28"/>
      <c r="HD1638" s="28"/>
      <c r="HE1638" s="28"/>
      <c r="HJ1638" s="28"/>
      <c r="HK1638" s="28"/>
      <c r="HL1638" s="28"/>
      <c r="HM1638" s="28"/>
      <c r="HN1638" s="28"/>
      <c r="HO1638" s="28"/>
      <c r="HP1638" s="28"/>
      <c r="HQ1638" s="28"/>
      <c r="HR1638" s="28"/>
      <c r="HS1638" s="28"/>
      <c r="HT1638" s="28"/>
      <c r="HU1638" s="28"/>
      <c r="HV1638" s="28"/>
      <c r="HW1638" s="28"/>
      <c r="HX1638" s="28"/>
      <c r="HY1638" s="28"/>
      <c r="HZ1638" s="28"/>
      <c r="IA1638" s="28"/>
      <c r="IB1638" s="28"/>
      <c r="IC1638" s="28"/>
      <c r="ID1638" s="28"/>
      <c r="IE1638" s="28"/>
      <c r="IF1638" s="28"/>
      <c r="IG1638" s="28"/>
      <c r="IH1638" s="28"/>
      <c r="II1638" s="28"/>
      <c r="IJ1638" s="28"/>
      <c r="IK1638" s="28"/>
      <c r="IL1638" s="28"/>
      <c r="IM1638" s="28"/>
      <c r="IN1638" s="28"/>
      <c r="IO1638" s="28"/>
    </row>
    <row r="1639" spans="1:249" s="54" customFormat="1" ht="18">
      <c r="A1639" s="216" t="s">
        <v>4690</v>
      </c>
      <c r="B1639" s="28"/>
      <c r="C1639" s="28"/>
      <c r="D1639" s="28"/>
      <c r="E1639" s="28"/>
      <c r="F1639" s="305">
        <f t="shared" si="35"/>
        <v>9</v>
      </c>
      <c r="G1639" s="28"/>
      <c r="I1639" s="300">
        <v>9</v>
      </c>
      <c r="J1639" s="300"/>
      <c r="K1639" s="202"/>
      <c r="M1639" s="28"/>
      <c r="N1639" s="28"/>
      <c r="O1639" s="28"/>
      <c r="T1639" s="202"/>
      <c r="V1639" s="28"/>
      <c r="W1639" s="28"/>
      <c r="X1639" s="28"/>
      <c r="AC1639" s="202"/>
      <c r="AE1639" s="28"/>
      <c r="AF1639" s="28"/>
      <c r="AG1639" s="28"/>
      <c r="AL1639" s="202"/>
      <c r="AN1639" s="28"/>
      <c r="AO1639" s="28"/>
      <c r="AP1639" s="28"/>
      <c r="AU1639" s="202"/>
      <c r="AW1639" s="28"/>
      <c r="AX1639" s="28"/>
      <c r="AY1639" s="28"/>
      <c r="BD1639" s="202"/>
      <c r="BF1639" s="28"/>
      <c r="BG1639" s="28"/>
      <c r="BH1639" s="28"/>
      <c r="BM1639" s="202"/>
      <c r="BO1639" s="28"/>
      <c r="BP1639" s="28"/>
      <c r="BQ1639" s="28"/>
      <c r="BV1639" s="202"/>
      <c r="BX1639" s="28"/>
      <c r="BY1639" s="28"/>
      <c r="BZ1639" s="28"/>
      <c r="CE1639" s="202"/>
      <c r="CG1639" s="28"/>
      <c r="CH1639" s="28"/>
      <c r="CI1639" s="28"/>
      <c r="CN1639" s="202"/>
      <c r="CP1639" s="28"/>
      <c r="CQ1639" s="28"/>
      <c r="CR1639" s="28"/>
      <c r="CW1639" s="202"/>
      <c r="CY1639" s="28"/>
      <c r="CZ1639" s="28"/>
      <c r="DA1639" s="28"/>
      <c r="DF1639" s="202"/>
      <c r="DH1639" s="28"/>
      <c r="DI1639" s="28"/>
      <c r="DJ1639" s="28"/>
      <c r="DO1639" s="202"/>
      <c r="DQ1639" s="28"/>
      <c r="DR1639" s="28"/>
      <c r="DS1639" s="28"/>
      <c r="DX1639" s="202"/>
      <c r="DZ1639" s="28"/>
      <c r="EA1639" s="28"/>
      <c r="EB1639" s="28"/>
      <c r="EG1639" s="202"/>
      <c r="EI1639" s="28"/>
      <c r="EJ1639" s="28"/>
      <c r="EK1639" s="28"/>
      <c r="EP1639" s="202"/>
      <c r="ER1639" s="28"/>
      <c r="ES1639" s="28"/>
      <c r="ET1639" s="28"/>
      <c r="EY1639" s="202"/>
      <c r="FA1639" s="28"/>
      <c r="FB1639" s="28"/>
      <c r="FC1639" s="28"/>
      <c r="FH1639" s="202"/>
      <c r="FJ1639" s="28"/>
      <c r="FK1639" s="28"/>
      <c r="FL1639" s="28"/>
      <c r="FQ1639" s="202"/>
      <c r="FS1639" s="28"/>
      <c r="FT1639" s="28"/>
      <c r="FU1639" s="28"/>
      <c r="FZ1639" s="202"/>
      <c r="GB1639" s="28"/>
      <c r="GC1639" s="28"/>
      <c r="GD1639" s="28"/>
      <c r="GI1639" s="202"/>
      <c r="GK1639" s="28"/>
      <c r="GL1639" s="28"/>
      <c r="GM1639" s="28"/>
      <c r="GR1639" s="202"/>
      <c r="GT1639" s="28"/>
      <c r="GU1639" s="28"/>
      <c r="GV1639" s="28"/>
      <c r="HA1639" s="202"/>
      <c r="HC1639" s="28"/>
      <c r="HD1639" s="28"/>
      <c r="HE1639" s="28"/>
      <c r="HJ1639" s="28"/>
      <c r="HK1639" s="28"/>
      <c r="HL1639" s="28"/>
      <c r="HM1639" s="28"/>
      <c r="HN1639" s="28"/>
      <c r="HO1639" s="28"/>
      <c r="HP1639" s="28"/>
      <c r="HQ1639" s="28"/>
      <c r="HR1639" s="28"/>
      <c r="HS1639" s="28"/>
      <c r="HT1639" s="28"/>
      <c r="HU1639" s="28"/>
      <c r="HV1639" s="28"/>
      <c r="HW1639" s="28"/>
      <c r="HX1639" s="28"/>
      <c r="HY1639" s="28"/>
      <c r="HZ1639" s="28"/>
      <c r="IA1639" s="28"/>
      <c r="IB1639" s="28"/>
      <c r="IC1639" s="28"/>
      <c r="ID1639" s="28"/>
      <c r="IE1639" s="28"/>
      <c r="IF1639" s="28"/>
      <c r="IG1639" s="28"/>
      <c r="IH1639" s="28"/>
      <c r="II1639" s="28"/>
      <c r="IJ1639" s="28"/>
      <c r="IK1639" s="28"/>
      <c r="IL1639" s="28"/>
      <c r="IM1639" s="28"/>
      <c r="IN1639" s="28"/>
      <c r="IO1639" s="28"/>
    </row>
    <row r="1640" spans="1:249" s="54" customFormat="1" ht="18">
      <c r="A1640" s="216" t="s">
        <v>4119</v>
      </c>
      <c r="B1640" s="28"/>
      <c r="C1640" s="28"/>
      <c r="D1640" s="28"/>
      <c r="E1640" s="28"/>
      <c r="F1640" s="305">
        <f t="shared" si="35"/>
        <v>1</v>
      </c>
      <c r="G1640" s="28"/>
      <c r="I1640" s="300"/>
      <c r="J1640" s="300">
        <v>1</v>
      </c>
      <c r="K1640" s="202"/>
      <c r="M1640" s="28"/>
      <c r="N1640" s="28"/>
      <c r="O1640" s="28"/>
      <c r="T1640" s="202"/>
      <c r="V1640" s="28"/>
      <c r="W1640" s="28"/>
      <c r="X1640" s="28"/>
      <c r="AC1640" s="202"/>
      <c r="AE1640" s="28"/>
      <c r="AF1640" s="28"/>
      <c r="AG1640" s="28"/>
      <c r="AL1640" s="202"/>
      <c r="AN1640" s="28"/>
      <c r="AO1640" s="28"/>
      <c r="AP1640" s="28"/>
      <c r="AU1640" s="202"/>
      <c r="AW1640" s="28"/>
      <c r="AX1640" s="28"/>
      <c r="AY1640" s="28"/>
      <c r="BD1640" s="202"/>
      <c r="BF1640" s="28"/>
      <c r="BG1640" s="28"/>
      <c r="BH1640" s="28"/>
      <c r="BM1640" s="202"/>
      <c r="BO1640" s="28"/>
      <c r="BP1640" s="28"/>
      <c r="BQ1640" s="28"/>
      <c r="BV1640" s="202"/>
      <c r="BX1640" s="28"/>
      <c r="BY1640" s="28"/>
      <c r="BZ1640" s="28"/>
      <c r="CE1640" s="202"/>
      <c r="CG1640" s="28"/>
      <c r="CH1640" s="28"/>
      <c r="CI1640" s="28"/>
      <c r="CN1640" s="202"/>
      <c r="CP1640" s="28"/>
      <c r="CQ1640" s="28"/>
      <c r="CR1640" s="28"/>
      <c r="CW1640" s="202"/>
      <c r="CY1640" s="28"/>
      <c r="CZ1640" s="28"/>
      <c r="DA1640" s="28"/>
      <c r="DF1640" s="202"/>
      <c r="DH1640" s="28"/>
      <c r="DI1640" s="28"/>
      <c r="DJ1640" s="28"/>
      <c r="DO1640" s="202"/>
      <c r="DQ1640" s="28"/>
      <c r="DR1640" s="28"/>
      <c r="DS1640" s="28"/>
      <c r="DX1640" s="202"/>
      <c r="DZ1640" s="28"/>
      <c r="EA1640" s="28"/>
      <c r="EB1640" s="28"/>
      <c r="EG1640" s="202"/>
      <c r="EI1640" s="28"/>
      <c r="EJ1640" s="28"/>
      <c r="EK1640" s="28"/>
      <c r="EP1640" s="202"/>
      <c r="ER1640" s="28"/>
      <c r="ES1640" s="28"/>
      <c r="ET1640" s="28"/>
      <c r="EY1640" s="202"/>
      <c r="FA1640" s="28"/>
      <c r="FB1640" s="28"/>
      <c r="FC1640" s="28"/>
      <c r="FH1640" s="202"/>
      <c r="FJ1640" s="28"/>
      <c r="FK1640" s="28"/>
      <c r="FL1640" s="28"/>
      <c r="FQ1640" s="202"/>
      <c r="FS1640" s="28"/>
      <c r="FT1640" s="28"/>
      <c r="FU1640" s="28"/>
      <c r="FZ1640" s="202"/>
      <c r="GB1640" s="28"/>
      <c r="GC1640" s="28"/>
      <c r="GD1640" s="28"/>
      <c r="GI1640" s="202"/>
      <c r="GK1640" s="28"/>
      <c r="GL1640" s="28"/>
      <c r="GM1640" s="28"/>
      <c r="GR1640" s="202"/>
      <c r="GT1640" s="28"/>
      <c r="GU1640" s="28"/>
      <c r="GV1640" s="28"/>
      <c r="HA1640" s="202"/>
      <c r="HC1640" s="28"/>
      <c r="HD1640" s="28"/>
      <c r="HE1640" s="28"/>
      <c r="HJ1640" s="28"/>
      <c r="HK1640" s="28"/>
      <c r="HL1640" s="28"/>
      <c r="HM1640" s="28"/>
      <c r="HN1640" s="28"/>
      <c r="HO1640" s="28"/>
      <c r="HP1640" s="28"/>
      <c r="HQ1640" s="28"/>
      <c r="HR1640" s="28"/>
      <c r="HS1640" s="28"/>
      <c r="HT1640" s="28"/>
      <c r="HU1640" s="28"/>
      <c r="HV1640" s="28"/>
      <c r="HW1640" s="28"/>
      <c r="HX1640" s="28"/>
      <c r="HY1640" s="28"/>
      <c r="HZ1640" s="28"/>
      <c r="IA1640" s="28"/>
      <c r="IB1640" s="28"/>
      <c r="IC1640" s="28"/>
      <c r="ID1640" s="28"/>
      <c r="IE1640" s="28"/>
      <c r="IF1640" s="28"/>
      <c r="IG1640" s="28"/>
      <c r="IH1640" s="28"/>
      <c r="II1640" s="28"/>
      <c r="IJ1640" s="28"/>
      <c r="IK1640" s="28"/>
      <c r="IL1640" s="28"/>
      <c r="IM1640" s="28"/>
      <c r="IN1640" s="28"/>
      <c r="IO1640" s="28"/>
    </row>
    <row r="1641" spans="1:249" s="54" customFormat="1" ht="18">
      <c r="A1641" s="216" t="s">
        <v>4974</v>
      </c>
      <c r="B1641" s="28"/>
      <c r="C1641" s="28"/>
      <c r="D1641" s="28"/>
      <c r="E1641" s="28"/>
      <c r="F1641" s="305">
        <f t="shared" si="35"/>
        <v>1</v>
      </c>
      <c r="G1641" s="28"/>
      <c r="I1641" s="300"/>
      <c r="J1641" s="300">
        <v>1</v>
      </c>
      <c r="K1641" s="202"/>
      <c r="M1641" s="28"/>
      <c r="N1641" s="28"/>
      <c r="O1641" s="28"/>
      <c r="T1641" s="202"/>
      <c r="V1641" s="28"/>
      <c r="W1641" s="28"/>
      <c r="X1641" s="28"/>
      <c r="AC1641" s="202"/>
      <c r="AE1641" s="28"/>
      <c r="AF1641" s="28"/>
      <c r="AG1641" s="28"/>
      <c r="AL1641" s="202"/>
      <c r="AN1641" s="28"/>
      <c r="AO1641" s="28"/>
      <c r="AP1641" s="28"/>
      <c r="AU1641" s="202"/>
      <c r="AW1641" s="28"/>
      <c r="AX1641" s="28"/>
      <c r="AY1641" s="28"/>
      <c r="BD1641" s="202"/>
      <c r="BF1641" s="28"/>
      <c r="BG1641" s="28"/>
      <c r="BH1641" s="28"/>
      <c r="BM1641" s="202"/>
      <c r="BO1641" s="28"/>
      <c r="BP1641" s="28"/>
      <c r="BQ1641" s="28"/>
      <c r="BV1641" s="202"/>
      <c r="BX1641" s="28"/>
      <c r="BY1641" s="28"/>
      <c r="BZ1641" s="28"/>
      <c r="CE1641" s="202"/>
      <c r="CG1641" s="28"/>
      <c r="CH1641" s="28"/>
      <c r="CI1641" s="28"/>
      <c r="CN1641" s="202"/>
      <c r="CP1641" s="28"/>
      <c r="CQ1641" s="28"/>
      <c r="CR1641" s="28"/>
      <c r="CW1641" s="202"/>
      <c r="CY1641" s="28"/>
      <c r="CZ1641" s="28"/>
      <c r="DA1641" s="28"/>
      <c r="DF1641" s="202"/>
      <c r="DH1641" s="28"/>
      <c r="DI1641" s="28"/>
      <c r="DJ1641" s="28"/>
      <c r="DO1641" s="202"/>
      <c r="DQ1641" s="28"/>
      <c r="DR1641" s="28"/>
      <c r="DS1641" s="28"/>
      <c r="DX1641" s="202"/>
      <c r="DZ1641" s="28"/>
      <c r="EA1641" s="28"/>
      <c r="EB1641" s="28"/>
      <c r="EG1641" s="202"/>
      <c r="EI1641" s="28"/>
      <c r="EJ1641" s="28"/>
      <c r="EK1641" s="28"/>
      <c r="EP1641" s="202"/>
      <c r="ER1641" s="28"/>
      <c r="ES1641" s="28"/>
      <c r="ET1641" s="28"/>
      <c r="EY1641" s="202"/>
      <c r="FA1641" s="28"/>
      <c r="FB1641" s="28"/>
      <c r="FC1641" s="28"/>
      <c r="FH1641" s="202"/>
      <c r="FJ1641" s="28"/>
      <c r="FK1641" s="28"/>
      <c r="FL1641" s="28"/>
      <c r="FQ1641" s="202"/>
      <c r="FS1641" s="28"/>
      <c r="FT1641" s="28"/>
      <c r="FU1641" s="28"/>
      <c r="FZ1641" s="202"/>
      <c r="GB1641" s="28"/>
      <c r="GC1641" s="28"/>
      <c r="GD1641" s="28"/>
      <c r="GI1641" s="202"/>
      <c r="GK1641" s="28"/>
      <c r="GL1641" s="28"/>
      <c r="GM1641" s="28"/>
      <c r="GR1641" s="202"/>
      <c r="GT1641" s="28"/>
      <c r="GU1641" s="28"/>
      <c r="GV1641" s="28"/>
      <c r="HA1641" s="202"/>
      <c r="HC1641" s="28"/>
      <c r="HD1641" s="28"/>
      <c r="HE1641" s="28"/>
      <c r="HJ1641" s="28"/>
      <c r="HK1641" s="28"/>
      <c r="HL1641" s="28"/>
      <c r="HM1641" s="28"/>
      <c r="HN1641" s="28"/>
      <c r="HO1641" s="28"/>
      <c r="HP1641" s="28"/>
      <c r="HQ1641" s="28"/>
      <c r="HR1641" s="28"/>
      <c r="HS1641" s="28"/>
      <c r="HT1641" s="28"/>
      <c r="HU1641" s="28"/>
      <c r="HV1641" s="28"/>
      <c r="HW1641" s="28"/>
      <c r="HX1641" s="28"/>
      <c r="HY1641" s="28"/>
      <c r="HZ1641" s="28"/>
      <c r="IA1641" s="28"/>
      <c r="IB1641" s="28"/>
      <c r="IC1641" s="28"/>
      <c r="ID1641" s="28"/>
      <c r="IE1641" s="28"/>
      <c r="IF1641" s="28"/>
      <c r="IG1641" s="28"/>
      <c r="IH1641" s="28"/>
      <c r="II1641" s="28"/>
      <c r="IJ1641" s="28"/>
      <c r="IK1641" s="28"/>
      <c r="IL1641" s="28"/>
      <c r="IM1641" s="28"/>
      <c r="IN1641" s="28"/>
      <c r="IO1641" s="28"/>
    </row>
    <row r="1642" spans="1:249" s="54" customFormat="1" ht="18">
      <c r="A1642" s="216" t="s">
        <v>4129</v>
      </c>
      <c r="B1642" s="28"/>
      <c r="C1642" s="28"/>
      <c r="D1642" s="28"/>
      <c r="E1642" s="28"/>
      <c r="F1642" s="305">
        <f t="shared" si="35"/>
        <v>1</v>
      </c>
      <c r="G1642" s="28"/>
      <c r="J1642" s="300">
        <v>1</v>
      </c>
      <c r="K1642" s="202"/>
      <c r="M1642" s="28"/>
      <c r="N1642" s="28"/>
      <c r="O1642" s="28"/>
      <c r="T1642" s="202"/>
      <c r="V1642" s="28"/>
      <c r="W1642" s="28"/>
      <c r="X1642" s="28"/>
      <c r="AC1642" s="202"/>
      <c r="AE1642" s="28"/>
      <c r="AF1642" s="28"/>
      <c r="AG1642" s="28"/>
      <c r="AL1642" s="202"/>
      <c r="AN1642" s="28"/>
      <c r="AO1642" s="28"/>
      <c r="AP1642" s="28"/>
      <c r="AU1642" s="202"/>
      <c r="AW1642" s="28"/>
      <c r="AX1642" s="28"/>
      <c r="AY1642" s="28"/>
      <c r="BD1642" s="202"/>
      <c r="BF1642" s="28"/>
      <c r="BG1642" s="28"/>
      <c r="BH1642" s="28"/>
      <c r="BM1642" s="202"/>
      <c r="BO1642" s="28"/>
      <c r="BP1642" s="28"/>
      <c r="BQ1642" s="28"/>
      <c r="BV1642" s="202"/>
      <c r="BX1642" s="28"/>
      <c r="BY1642" s="28"/>
      <c r="BZ1642" s="28"/>
      <c r="CE1642" s="202"/>
      <c r="CG1642" s="28"/>
      <c r="CH1642" s="28"/>
      <c r="CI1642" s="28"/>
      <c r="CN1642" s="202"/>
      <c r="CP1642" s="28"/>
      <c r="CQ1642" s="28"/>
      <c r="CR1642" s="28"/>
      <c r="CW1642" s="202"/>
      <c r="CY1642" s="28"/>
      <c r="CZ1642" s="28"/>
      <c r="DA1642" s="28"/>
      <c r="DF1642" s="202"/>
      <c r="DH1642" s="28"/>
      <c r="DI1642" s="28"/>
      <c r="DJ1642" s="28"/>
      <c r="DO1642" s="202"/>
      <c r="DQ1642" s="28"/>
      <c r="DR1642" s="28"/>
      <c r="DS1642" s="28"/>
      <c r="DX1642" s="202"/>
      <c r="DZ1642" s="28"/>
      <c r="EA1642" s="28"/>
      <c r="EB1642" s="28"/>
      <c r="EG1642" s="202"/>
      <c r="EI1642" s="28"/>
      <c r="EJ1642" s="28"/>
      <c r="EK1642" s="28"/>
      <c r="EP1642" s="202"/>
      <c r="ER1642" s="28"/>
      <c r="ES1642" s="28"/>
      <c r="ET1642" s="28"/>
      <c r="EY1642" s="202"/>
      <c r="FA1642" s="28"/>
      <c r="FB1642" s="28"/>
      <c r="FC1642" s="28"/>
      <c r="FH1642" s="202"/>
      <c r="FJ1642" s="28"/>
      <c r="FK1642" s="28"/>
      <c r="FL1642" s="28"/>
      <c r="FQ1642" s="202"/>
      <c r="FS1642" s="28"/>
      <c r="FT1642" s="28"/>
      <c r="FU1642" s="28"/>
      <c r="FZ1642" s="202"/>
      <c r="GB1642" s="28"/>
      <c r="GC1642" s="28"/>
      <c r="GD1642" s="28"/>
      <c r="GI1642" s="202"/>
      <c r="GK1642" s="28"/>
      <c r="GL1642" s="28"/>
      <c r="GM1642" s="28"/>
      <c r="GR1642" s="202"/>
      <c r="GT1642" s="28"/>
      <c r="GU1642" s="28"/>
      <c r="GV1642" s="28"/>
      <c r="HA1642" s="202"/>
      <c r="HC1642" s="28"/>
      <c r="HD1642" s="28"/>
      <c r="HE1642" s="28"/>
      <c r="HJ1642" s="28"/>
      <c r="HK1642" s="28"/>
      <c r="HL1642" s="28"/>
      <c r="HM1642" s="28"/>
      <c r="HN1642" s="28"/>
      <c r="HO1642" s="28"/>
      <c r="HP1642" s="28"/>
      <c r="HQ1642" s="28"/>
      <c r="HR1642" s="28"/>
      <c r="HS1642" s="28"/>
      <c r="HT1642" s="28"/>
      <c r="HU1642" s="28"/>
      <c r="HV1642" s="28"/>
      <c r="HW1642" s="28"/>
      <c r="HX1642" s="28"/>
      <c r="HY1642" s="28"/>
      <c r="HZ1642" s="28"/>
      <c r="IA1642" s="28"/>
      <c r="IB1642" s="28"/>
      <c r="IC1642" s="28"/>
      <c r="ID1642" s="28"/>
      <c r="IE1642" s="28"/>
      <c r="IF1642" s="28"/>
      <c r="IG1642" s="28"/>
      <c r="IH1642" s="28"/>
      <c r="II1642" s="28"/>
      <c r="IJ1642" s="28"/>
      <c r="IK1642" s="28"/>
      <c r="IL1642" s="28"/>
      <c r="IM1642" s="28"/>
      <c r="IN1642" s="28"/>
      <c r="IO1642" s="28"/>
    </row>
    <row r="1643" spans="1:249" s="54" customFormat="1" ht="18">
      <c r="A1643" s="216" t="s">
        <v>3535</v>
      </c>
      <c r="B1643" s="28"/>
      <c r="C1643" s="28"/>
      <c r="D1643" s="28"/>
      <c r="E1643" s="28"/>
      <c r="F1643" s="305">
        <f t="shared" si="35"/>
        <v>6</v>
      </c>
      <c r="G1643" s="28"/>
      <c r="I1643" s="300">
        <v>6</v>
      </c>
      <c r="J1643" s="300"/>
      <c r="K1643" s="202"/>
      <c r="M1643" s="28"/>
      <c r="N1643" s="28"/>
      <c r="O1643" s="28"/>
      <c r="T1643" s="202"/>
      <c r="V1643" s="28"/>
      <c r="W1643" s="28"/>
      <c r="X1643" s="28"/>
      <c r="AC1643" s="202"/>
      <c r="AE1643" s="28"/>
      <c r="AF1643" s="28"/>
      <c r="AG1643" s="28"/>
      <c r="AL1643" s="202"/>
      <c r="AN1643" s="28"/>
      <c r="AO1643" s="28"/>
      <c r="AP1643" s="28"/>
      <c r="AU1643" s="202"/>
      <c r="AW1643" s="28"/>
      <c r="AX1643" s="28"/>
      <c r="AY1643" s="28"/>
      <c r="BD1643" s="202"/>
      <c r="BF1643" s="28"/>
      <c r="BG1643" s="28"/>
      <c r="BH1643" s="28"/>
      <c r="BM1643" s="202"/>
      <c r="BO1643" s="28"/>
      <c r="BP1643" s="28"/>
      <c r="BQ1643" s="28"/>
      <c r="BV1643" s="202"/>
      <c r="BX1643" s="28"/>
      <c r="BY1643" s="28"/>
      <c r="BZ1643" s="28"/>
      <c r="CE1643" s="202"/>
      <c r="CG1643" s="28"/>
      <c r="CH1643" s="28"/>
      <c r="CI1643" s="28"/>
      <c r="CN1643" s="202"/>
      <c r="CP1643" s="28"/>
      <c r="CQ1643" s="28"/>
      <c r="CR1643" s="28"/>
      <c r="CW1643" s="202"/>
      <c r="CY1643" s="28"/>
      <c r="CZ1643" s="28"/>
      <c r="DA1643" s="28"/>
      <c r="DF1643" s="202"/>
      <c r="DH1643" s="28"/>
      <c r="DI1643" s="28"/>
      <c r="DJ1643" s="28"/>
      <c r="DO1643" s="202"/>
      <c r="DQ1643" s="28"/>
      <c r="DR1643" s="28"/>
      <c r="DS1643" s="28"/>
      <c r="DX1643" s="202"/>
      <c r="DZ1643" s="28"/>
      <c r="EA1643" s="28"/>
      <c r="EB1643" s="28"/>
      <c r="EG1643" s="202"/>
      <c r="EI1643" s="28"/>
      <c r="EJ1643" s="28"/>
      <c r="EK1643" s="28"/>
      <c r="EP1643" s="202"/>
      <c r="ER1643" s="28"/>
      <c r="ES1643" s="28"/>
      <c r="ET1643" s="28"/>
      <c r="EY1643" s="202"/>
      <c r="FA1643" s="28"/>
      <c r="FB1643" s="28"/>
      <c r="FC1643" s="28"/>
      <c r="FH1643" s="202"/>
      <c r="FJ1643" s="28"/>
      <c r="FK1643" s="28"/>
      <c r="FL1643" s="28"/>
      <c r="FQ1643" s="202"/>
      <c r="FS1643" s="28"/>
      <c r="FT1643" s="28"/>
      <c r="FU1643" s="28"/>
      <c r="FZ1643" s="202"/>
      <c r="GB1643" s="28"/>
      <c r="GC1643" s="28"/>
      <c r="GD1643" s="28"/>
      <c r="GI1643" s="202"/>
      <c r="GK1643" s="28"/>
      <c r="GL1643" s="28"/>
      <c r="GM1643" s="28"/>
      <c r="GR1643" s="202"/>
      <c r="GT1643" s="28"/>
      <c r="GU1643" s="28"/>
      <c r="GV1643" s="28"/>
      <c r="HA1643" s="202"/>
      <c r="HC1643" s="28"/>
      <c r="HD1643" s="28"/>
      <c r="HE1643" s="28"/>
      <c r="HJ1643" s="28"/>
      <c r="HK1643" s="28"/>
      <c r="HL1643" s="28"/>
      <c r="HM1643" s="28"/>
      <c r="HN1643" s="28"/>
      <c r="HO1643" s="28"/>
      <c r="HP1643" s="28"/>
      <c r="HQ1643" s="28"/>
      <c r="HR1643" s="28"/>
      <c r="HS1643" s="28"/>
      <c r="HT1643" s="28"/>
      <c r="HU1643" s="28"/>
      <c r="HV1643" s="28"/>
      <c r="HW1643" s="28"/>
      <c r="HX1643" s="28"/>
      <c r="HY1643" s="28"/>
      <c r="HZ1643" s="28"/>
      <c r="IA1643" s="28"/>
      <c r="IB1643" s="28"/>
      <c r="IC1643" s="28"/>
      <c r="ID1643" s="28"/>
      <c r="IE1643" s="28"/>
      <c r="IF1643" s="28"/>
      <c r="IG1643" s="28"/>
      <c r="IH1643" s="28"/>
      <c r="II1643" s="28"/>
      <c r="IJ1643" s="28"/>
      <c r="IK1643" s="28"/>
      <c r="IL1643" s="28"/>
      <c r="IM1643" s="28"/>
      <c r="IN1643" s="28"/>
      <c r="IO1643" s="28"/>
    </row>
    <row r="1644" spans="1:249" s="54" customFormat="1" ht="18">
      <c r="A1644" s="216" t="s">
        <v>4973</v>
      </c>
      <c r="B1644" s="28"/>
      <c r="C1644" s="28"/>
      <c r="D1644" s="28"/>
      <c r="E1644" s="28"/>
      <c r="F1644" s="305">
        <f t="shared" si="35"/>
        <v>3</v>
      </c>
      <c r="G1644" s="28"/>
      <c r="I1644" s="300"/>
      <c r="J1644" s="300">
        <v>3</v>
      </c>
      <c r="K1644" s="202"/>
      <c r="M1644" s="28"/>
      <c r="N1644" s="28"/>
      <c r="O1644" s="28"/>
      <c r="T1644" s="202"/>
      <c r="V1644" s="28"/>
      <c r="W1644" s="28"/>
      <c r="X1644" s="28"/>
      <c r="AC1644" s="202"/>
      <c r="AE1644" s="28"/>
      <c r="AF1644" s="28"/>
      <c r="AG1644" s="28"/>
      <c r="AL1644" s="202"/>
      <c r="AN1644" s="28"/>
      <c r="AO1644" s="28"/>
      <c r="AP1644" s="28"/>
      <c r="AU1644" s="202"/>
      <c r="AW1644" s="28"/>
      <c r="AX1644" s="28"/>
      <c r="AY1644" s="28"/>
      <c r="BD1644" s="202"/>
      <c r="BF1644" s="28"/>
      <c r="BG1644" s="28"/>
      <c r="BH1644" s="28"/>
      <c r="BM1644" s="202"/>
      <c r="BO1644" s="28"/>
      <c r="BP1644" s="28"/>
      <c r="BQ1644" s="28"/>
      <c r="BV1644" s="202"/>
      <c r="BX1644" s="28"/>
      <c r="BY1644" s="28"/>
      <c r="BZ1644" s="28"/>
      <c r="CE1644" s="202"/>
      <c r="CG1644" s="28"/>
      <c r="CH1644" s="28"/>
      <c r="CI1644" s="28"/>
      <c r="CN1644" s="202"/>
      <c r="CP1644" s="28"/>
      <c r="CQ1644" s="28"/>
      <c r="CR1644" s="28"/>
      <c r="CW1644" s="202"/>
      <c r="CY1644" s="28"/>
      <c r="CZ1644" s="28"/>
      <c r="DA1644" s="28"/>
      <c r="DF1644" s="202"/>
      <c r="DH1644" s="28"/>
      <c r="DI1644" s="28"/>
      <c r="DJ1644" s="28"/>
      <c r="DO1644" s="202"/>
      <c r="DQ1644" s="28"/>
      <c r="DR1644" s="28"/>
      <c r="DS1644" s="28"/>
      <c r="DX1644" s="202"/>
      <c r="DZ1644" s="28"/>
      <c r="EA1644" s="28"/>
      <c r="EB1644" s="28"/>
      <c r="EG1644" s="202"/>
      <c r="EI1644" s="28"/>
      <c r="EJ1644" s="28"/>
      <c r="EK1644" s="28"/>
      <c r="EP1644" s="202"/>
      <c r="ER1644" s="28"/>
      <c r="ES1644" s="28"/>
      <c r="ET1644" s="28"/>
      <c r="EY1644" s="202"/>
      <c r="FA1644" s="28"/>
      <c r="FB1644" s="28"/>
      <c r="FC1644" s="28"/>
      <c r="FH1644" s="202"/>
      <c r="FJ1644" s="28"/>
      <c r="FK1644" s="28"/>
      <c r="FL1644" s="28"/>
      <c r="FQ1644" s="202"/>
      <c r="FS1644" s="28"/>
      <c r="FT1644" s="28"/>
      <c r="FU1644" s="28"/>
      <c r="FZ1644" s="202"/>
      <c r="GB1644" s="28"/>
      <c r="GC1644" s="28"/>
      <c r="GD1644" s="28"/>
      <c r="GI1644" s="202"/>
      <c r="GK1644" s="28"/>
      <c r="GL1644" s="28"/>
      <c r="GM1644" s="28"/>
      <c r="GR1644" s="202"/>
      <c r="GT1644" s="28"/>
      <c r="GU1644" s="28"/>
      <c r="GV1644" s="28"/>
      <c r="HA1644" s="202"/>
      <c r="HC1644" s="28"/>
      <c r="HD1644" s="28"/>
      <c r="HE1644" s="28"/>
      <c r="HJ1644" s="28"/>
      <c r="HK1644" s="28"/>
      <c r="HL1644" s="28"/>
      <c r="HM1644" s="28"/>
      <c r="HN1644" s="28"/>
      <c r="HO1644" s="28"/>
      <c r="HP1644" s="28"/>
      <c r="HQ1644" s="28"/>
      <c r="HR1644" s="28"/>
      <c r="HS1644" s="28"/>
      <c r="HT1644" s="28"/>
      <c r="HU1644" s="28"/>
      <c r="HV1644" s="28"/>
      <c r="HW1644" s="28"/>
      <c r="HX1644" s="28"/>
      <c r="HY1644" s="28"/>
      <c r="HZ1644" s="28"/>
      <c r="IA1644" s="28"/>
      <c r="IB1644" s="28"/>
      <c r="IC1644" s="28"/>
      <c r="ID1644" s="28"/>
      <c r="IE1644" s="28"/>
      <c r="IF1644" s="28"/>
      <c r="IG1644" s="28"/>
      <c r="IH1644" s="28"/>
      <c r="II1644" s="28"/>
      <c r="IJ1644" s="28"/>
      <c r="IK1644" s="28"/>
      <c r="IL1644" s="28"/>
      <c r="IM1644" s="28"/>
      <c r="IN1644" s="28"/>
      <c r="IO1644" s="28"/>
    </row>
    <row r="1645" spans="1:249" s="54" customFormat="1" ht="18">
      <c r="A1645" s="216" t="s">
        <v>4089</v>
      </c>
      <c r="B1645" s="28"/>
      <c r="C1645" s="28"/>
      <c r="D1645" s="28"/>
      <c r="E1645" s="28"/>
      <c r="F1645" s="305">
        <f t="shared" si="35"/>
        <v>6</v>
      </c>
      <c r="G1645" s="28"/>
      <c r="J1645" s="300">
        <v>6</v>
      </c>
      <c r="K1645" s="202"/>
      <c r="M1645" s="28"/>
      <c r="N1645" s="28"/>
      <c r="O1645" s="28"/>
      <c r="T1645" s="202"/>
      <c r="V1645" s="28"/>
      <c r="W1645" s="28"/>
      <c r="X1645" s="28"/>
      <c r="AC1645" s="202"/>
      <c r="AE1645" s="28"/>
      <c r="AF1645" s="28"/>
      <c r="AG1645" s="28"/>
      <c r="AL1645" s="202"/>
      <c r="AN1645" s="28"/>
      <c r="AO1645" s="28"/>
      <c r="AP1645" s="28"/>
      <c r="AU1645" s="202"/>
      <c r="AW1645" s="28"/>
      <c r="AX1645" s="28"/>
      <c r="AY1645" s="28"/>
      <c r="BD1645" s="202"/>
      <c r="BF1645" s="28"/>
      <c r="BG1645" s="28"/>
      <c r="BH1645" s="28"/>
      <c r="BM1645" s="202"/>
      <c r="BO1645" s="28"/>
      <c r="BP1645" s="28"/>
      <c r="BQ1645" s="28"/>
      <c r="BV1645" s="202"/>
      <c r="BX1645" s="28"/>
      <c r="BY1645" s="28"/>
      <c r="BZ1645" s="28"/>
      <c r="CE1645" s="202"/>
      <c r="CG1645" s="28"/>
      <c r="CH1645" s="28"/>
      <c r="CI1645" s="28"/>
      <c r="CN1645" s="202"/>
      <c r="CP1645" s="28"/>
      <c r="CQ1645" s="28"/>
      <c r="CR1645" s="28"/>
      <c r="CW1645" s="202"/>
      <c r="CY1645" s="28"/>
      <c r="CZ1645" s="28"/>
      <c r="DA1645" s="28"/>
      <c r="DF1645" s="202"/>
      <c r="DH1645" s="28"/>
      <c r="DI1645" s="28"/>
      <c r="DJ1645" s="28"/>
      <c r="DO1645" s="202"/>
      <c r="DQ1645" s="28"/>
      <c r="DR1645" s="28"/>
      <c r="DS1645" s="28"/>
      <c r="DX1645" s="202"/>
      <c r="DZ1645" s="28"/>
      <c r="EA1645" s="28"/>
      <c r="EB1645" s="28"/>
      <c r="EG1645" s="202"/>
      <c r="EI1645" s="28"/>
      <c r="EJ1645" s="28"/>
      <c r="EK1645" s="28"/>
      <c r="EP1645" s="202"/>
      <c r="ER1645" s="28"/>
      <c r="ES1645" s="28"/>
      <c r="ET1645" s="28"/>
      <c r="EY1645" s="202"/>
      <c r="FA1645" s="28"/>
      <c r="FB1645" s="28"/>
      <c r="FC1645" s="28"/>
      <c r="FH1645" s="202"/>
      <c r="FJ1645" s="28"/>
      <c r="FK1645" s="28"/>
      <c r="FL1645" s="28"/>
      <c r="FQ1645" s="202"/>
      <c r="FS1645" s="28"/>
      <c r="FT1645" s="28"/>
      <c r="FU1645" s="28"/>
      <c r="FZ1645" s="202"/>
      <c r="GB1645" s="28"/>
      <c r="GC1645" s="28"/>
      <c r="GD1645" s="28"/>
      <c r="GI1645" s="202"/>
      <c r="GK1645" s="28"/>
      <c r="GL1645" s="28"/>
      <c r="GM1645" s="28"/>
      <c r="GR1645" s="202"/>
      <c r="GT1645" s="28"/>
      <c r="GU1645" s="28"/>
      <c r="GV1645" s="28"/>
      <c r="HA1645" s="202"/>
      <c r="HC1645" s="28"/>
      <c r="HD1645" s="28"/>
      <c r="HE1645" s="28"/>
      <c r="HJ1645" s="28"/>
      <c r="HK1645" s="28"/>
      <c r="HL1645" s="28"/>
      <c r="HM1645" s="28"/>
      <c r="HN1645" s="28"/>
      <c r="HO1645" s="28"/>
      <c r="HP1645" s="28"/>
      <c r="HQ1645" s="28"/>
      <c r="HR1645" s="28"/>
      <c r="HS1645" s="28"/>
      <c r="HT1645" s="28"/>
      <c r="HU1645" s="28"/>
      <c r="HV1645" s="28"/>
      <c r="HW1645" s="28"/>
      <c r="HX1645" s="28"/>
      <c r="HY1645" s="28"/>
      <c r="HZ1645" s="28"/>
      <c r="IA1645" s="28"/>
      <c r="IB1645" s="28"/>
      <c r="IC1645" s="28"/>
      <c r="ID1645" s="28"/>
      <c r="IE1645" s="28"/>
      <c r="IF1645" s="28"/>
      <c r="IG1645" s="28"/>
      <c r="IH1645" s="28"/>
      <c r="II1645" s="28"/>
      <c r="IJ1645" s="28"/>
      <c r="IK1645" s="28"/>
      <c r="IL1645" s="28"/>
      <c r="IM1645" s="28"/>
      <c r="IN1645" s="28"/>
      <c r="IO1645" s="28"/>
    </row>
    <row r="1646" spans="1:249" s="54" customFormat="1" ht="18">
      <c r="A1646" s="216" t="s">
        <v>4366</v>
      </c>
      <c r="B1646" s="28"/>
      <c r="C1646" s="28"/>
      <c r="D1646" s="28"/>
      <c r="E1646" s="28"/>
      <c r="F1646" s="305">
        <f t="shared" si="35"/>
        <v>0</v>
      </c>
      <c r="G1646" s="28"/>
      <c r="K1646" s="202"/>
      <c r="M1646" s="28"/>
      <c r="N1646" s="28"/>
      <c r="O1646" s="28"/>
      <c r="T1646" s="202"/>
      <c r="V1646" s="28"/>
      <c r="W1646" s="28"/>
      <c r="X1646" s="28"/>
      <c r="AC1646" s="202"/>
      <c r="AE1646" s="28"/>
      <c r="AF1646" s="28"/>
      <c r="AG1646" s="28"/>
      <c r="AL1646" s="202"/>
      <c r="AN1646" s="28"/>
      <c r="AO1646" s="28"/>
      <c r="AP1646" s="28"/>
      <c r="AU1646" s="202"/>
      <c r="AW1646" s="28"/>
      <c r="AX1646" s="28"/>
      <c r="AY1646" s="28"/>
      <c r="BD1646" s="202"/>
      <c r="BF1646" s="28"/>
      <c r="BG1646" s="28"/>
      <c r="BH1646" s="28"/>
      <c r="BM1646" s="202"/>
      <c r="BO1646" s="28"/>
      <c r="BP1646" s="28"/>
      <c r="BQ1646" s="28"/>
      <c r="BV1646" s="202"/>
      <c r="BX1646" s="28"/>
      <c r="BY1646" s="28"/>
      <c r="BZ1646" s="28"/>
      <c r="CE1646" s="202"/>
      <c r="CG1646" s="28"/>
      <c r="CH1646" s="28"/>
      <c r="CI1646" s="28"/>
      <c r="CN1646" s="202"/>
      <c r="CP1646" s="28"/>
      <c r="CQ1646" s="28"/>
      <c r="CR1646" s="28"/>
      <c r="CW1646" s="202"/>
      <c r="CY1646" s="28"/>
      <c r="CZ1646" s="28"/>
      <c r="DA1646" s="28"/>
      <c r="DF1646" s="202"/>
      <c r="DH1646" s="28"/>
      <c r="DI1646" s="28"/>
      <c r="DJ1646" s="28"/>
      <c r="DO1646" s="202"/>
      <c r="DQ1646" s="28"/>
      <c r="DR1646" s="28"/>
      <c r="DS1646" s="28"/>
      <c r="DX1646" s="202"/>
      <c r="DZ1646" s="28"/>
      <c r="EA1646" s="28"/>
      <c r="EB1646" s="28"/>
      <c r="EG1646" s="202"/>
      <c r="EI1646" s="28"/>
      <c r="EJ1646" s="28"/>
      <c r="EK1646" s="28"/>
      <c r="EP1646" s="202"/>
      <c r="ER1646" s="28"/>
      <c r="ES1646" s="28"/>
      <c r="ET1646" s="28"/>
      <c r="EY1646" s="202"/>
      <c r="FA1646" s="28"/>
      <c r="FB1646" s="28"/>
      <c r="FC1646" s="28"/>
      <c r="FH1646" s="202"/>
      <c r="FJ1646" s="28"/>
      <c r="FK1646" s="28"/>
      <c r="FL1646" s="28"/>
      <c r="FQ1646" s="202"/>
      <c r="FS1646" s="28"/>
      <c r="FT1646" s="28"/>
      <c r="FU1646" s="28"/>
      <c r="FZ1646" s="202"/>
      <c r="GB1646" s="28"/>
      <c r="GC1646" s="28"/>
      <c r="GD1646" s="28"/>
      <c r="GI1646" s="202"/>
      <c r="GK1646" s="28"/>
      <c r="GL1646" s="28"/>
      <c r="GM1646" s="28"/>
      <c r="GR1646" s="202"/>
      <c r="GT1646" s="28"/>
      <c r="GU1646" s="28"/>
      <c r="GV1646" s="28"/>
      <c r="HA1646" s="202"/>
      <c r="HC1646" s="28"/>
      <c r="HD1646" s="28"/>
      <c r="HE1646" s="28"/>
      <c r="HJ1646" s="28"/>
      <c r="HK1646" s="28"/>
      <c r="HL1646" s="28"/>
      <c r="HM1646" s="28"/>
      <c r="HN1646" s="28"/>
      <c r="HO1646" s="28"/>
      <c r="HP1646" s="28"/>
      <c r="HQ1646" s="28"/>
      <c r="HR1646" s="28"/>
      <c r="HS1646" s="28"/>
      <c r="HT1646" s="28"/>
      <c r="HU1646" s="28"/>
      <c r="HV1646" s="28"/>
      <c r="HW1646" s="28"/>
      <c r="HX1646" s="28"/>
      <c r="HY1646" s="28"/>
      <c r="HZ1646" s="28"/>
      <c r="IA1646" s="28"/>
      <c r="IB1646" s="28"/>
      <c r="IC1646" s="28"/>
      <c r="ID1646" s="28"/>
      <c r="IE1646" s="28"/>
      <c r="IF1646" s="28"/>
      <c r="IG1646" s="28"/>
      <c r="IH1646" s="28"/>
      <c r="II1646" s="28"/>
      <c r="IJ1646" s="28"/>
      <c r="IK1646" s="28"/>
      <c r="IL1646" s="28"/>
      <c r="IM1646" s="28"/>
      <c r="IN1646" s="28"/>
      <c r="IO1646" s="28"/>
    </row>
    <row r="1647" spans="1:249" s="54" customFormat="1" ht="18">
      <c r="A1647" s="216" t="s">
        <v>4615</v>
      </c>
      <c r="B1647" s="28"/>
      <c r="C1647" s="28"/>
      <c r="D1647" s="28"/>
      <c r="E1647" s="28"/>
      <c r="F1647" s="305">
        <f t="shared" si="35"/>
        <v>1</v>
      </c>
      <c r="G1647" s="28"/>
      <c r="J1647" s="300">
        <v>1</v>
      </c>
      <c r="K1647" s="202"/>
      <c r="M1647" s="28"/>
      <c r="N1647" s="28"/>
      <c r="O1647" s="28"/>
      <c r="T1647" s="202"/>
      <c r="V1647" s="28"/>
      <c r="W1647" s="28"/>
      <c r="X1647" s="28"/>
      <c r="AC1647" s="202"/>
      <c r="AE1647" s="28"/>
      <c r="AF1647" s="28"/>
      <c r="AG1647" s="28"/>
      <c r="AL1647" s="202"/>
      <c r="AN1647" s="28"/>
      <c r="AO1647" s="28"/>
      <c r="AP1647" s="28"/>
      <c r="AU1647" s="202"/>
      <c r="AW1647" s="28"/>
      <c r="AX1647" s="28"/>
      <c r="AY1647" s="28"/>
      <c r="BD1647" s="202"/>
      <c r="BF1647" s="28"/>
      <c r="BG1647" s="28"/>
      <c r="BH1647" s="28"/>
      <c r="BM1647" s="202"/>
      <c r="BO1647" s="28"/>
      <c r="BP1647" s="28"/>
      <c r="BQ1647" s="28"/>
      <c r="BV1647" s="202"/>
      <c r="BX1647" s="28"/>
      <c r="BY1647" s="28"/>
      <c r="BZ1647" s="28"/>
      <c r="CE1647" s="202"/>
      <c r="CG1647" s="28"/>
      <c r="CH1647" s="28"/>
      <c r="CI1647" s="28"/>
      <c r="CN1647" s="202"/>
      <c r="CP1647" s="28"/>
      <c r="CQ1647" s="28"/>
      <c r="CR1647" s="28"/>
      <c r="CW1647" s="202"/>
      <c r="CY1647" s="28"/>
      <c r="CZ1647" s="28"/>
      <c r="DA1647" s="28"/>
      <c r="DF1647" s="202"/>
      <c r="DH1647" s="28"/>
      <c r="DI1647" s="28"/>
      <c r="DJ1647" s="28"/>
      <c r="DO1647" s="202"/>
      <c r="DQ1647" s="28"/>
      <c r="DR1647" s="28"/>
      <c r="DS1647" s="28"/>
      <c r="DX1647" s="202"/>
      <c r="DZ1647" s="28"/>
      <c r="EA1647" s="28"/>
      <c r="EB1647" s="28"/>
      <c r="EG1647" s="202"/>
      <c r="EI1647" s="28"/>
      <c r="EJ1647" s="28"/>
      <c r="EK1647" s="28"/>
      <c r="EP1647" s="202"/>
      <c r="ER1647" s="28"/>
      <c r="ES1647" s="28"/>
      <c r="ET1647" s="28"/>
      <c r="EY1647" s="202"/>
      <c r="FA1647" s="28"/>
      <c r="FB1647" s="28"/>
      <c r="FC1647" s="28"/>
      <c r="FH1647" s="202"/>
      <c r="FJ1647" s="28"/>
      <c r="FK1647" s="28"/>
      <c r="FL1647" s="28"/>
      <c r="FQ1647" s="202"/>
      <c r="FS1647" s="28"/>
      <c r="FT1647" s="28"/>
      <c r="FU1647" s="28"/>
      <c r="FZ1647" s="202"/>
      <c r="GB1647" s="28"/>
      <c r="GC1647" s="28"/>
      <c r="GD1647" s="28"/>
      <c r="GI1647" s="202"/>
      <c r="GK1647" s="28"/>
      <c r="GL1647" s="28"/>
      <c r="GM1647" s="28"/>
      <c r="GR1647" s="202"/>
      <c r="GT1647" s="28"/>
      <c r="GU1647" s="28"/>
      <c r="GV1647" s="28"/>
      <c r="HA1647" s="202"/>
      <c r="HC1647" s="28"/>
      <c r="HD1647" s="28"/>
      <c r="HE1647" s="28"/>
      <c r="HJ1647" s="28"/>
      <c r="HK1647" s="28"/>
      <c r="HL1647" s="28"/>
      <c r="HM1647" s="28"/>
      <c r="HN1647" s="28"/>
      <c r="HO1647" s="28"/>
      <c r="HP1647" s="28"/>
      <c r="HQ1647" s="28"/>
      <c r="HR1647" s="28"/>
      <c r="HS1647" s="28"/>
      <c r="HT1647" s="28"/>
      <c r="HU1647" s="28"/>
      <c r="HV1647" s="28"/>
      <c r="HW1647" s="28"/>
      <c r="HX1647" s="28"/>
      <c r="HY1647" s="28"/>
      <c r="HZ1647" s="28"/>
      <c r="IA1647" s="28"/>
      <c r="IB1647" s="28"/>
      <c r="IC1647" s="28"/>
      <c r="ID1647" s="28"/>
      <c r="IE1647" s="28"/>
      <c r="IF1647" s="28"/>
      <c r="IG1647" s="28"/>
      <c r="IH1647" s="28"/>
      <c r="II1647" s="28"/>
      <c r="IJ1647" s="28"/>
      <c r="IK1647" s="28"/>
      <c r="IL1647" s="28"/>
      <c r="IM1647" s="28"/>
      <c r="IN1647" s="28"/>
      <c r="IO1647" s="28"/>
    </row>
    <row r="1648" spans="1:249" s="54" customFormat="1" ht="18">
      <c r="A1648" s="216" t="s">
        <v>4448</v>
      </c>
      <c r="B1648" s="28"/>
      <c r="C1648" s="28"/>
      <c r="D1648" s="28"/>
      <c r="E1648" s="28"/>
      <c r="F1648" s="305">
        <f t="shared" si="35"/>
        <v>5</v>
      </c>
      <c r="G1648" s="28"/>
      <c r="K1648" s="300">
        <v>5</v>
      </c>
      <c r="M1648" s="28"/>
      <c r="N1648" s="28"/>
      <c r="O1648" s="28"/>
      <c r="T1648" s="202"/>
      <c r="V1648" s="28"/>
      <c r="W1648" s="28"/>
      <c r="X1648" s="28"/>
      <c r="AC1648" s="202"/>
      <c r="AE1648" s="28"/>
      <c r="AF1648" s="28"/>
      <c r="AG1648" s="28"/>
      <c r="AL1648" s="202"/>
      <c r="AN1648" s="28"/>
      <c r="AO1648" s="28"/>
      <c r="AP1648" s="28"/>
      <c r="AU1648" s="202"/>
      <c r="AW1648" s="28"/>
      <c r="AX1648" s="28"/>
      <c r="AY1648" s="28"/>
      <c r="BD1648" s="202"/>
      <c r="BF1648" s="28"/>
      <c r="BG1648" s="28"/>
      <c r="BH1648" s="28"/>
      <c r="BM1648" s="202"/>
      <c r="BO1648" s="28"/>
      <c r="BP1648" s="28"/>
      <c r="BQ1648" s="28"/>
      <c r="BV1648" s="202"/>
      <c r="BX1648" s="28"/>
      <c r="BY1648" s="28"/>
      <c r="BZ1648" s="28"/>
      <c r="CE1648" s="202"/>
      <c r="CG1648" s="28"/>
      <c r="CH1648" s="28"/>
      <c r="CI1648" s="28"/>
      <c r="CN1648" s="202"/>
      <c r="CP1648" s="28"/>
      <c r="CQ1648" s="28"/>
      <c r="CR1648" s="28"/>
      <c r="CW1648" s="202"/>
      <c r="CY1648" s="28"/>
      <c r="CZ1648" s="28"/>
      <c r="DA1648" s="28"/>
      <c r="DF1648" s="202"/>
      <c r="DH1648" s="28"/>
      <c r="DI1648" s="28"/>
      <c r="DJ1648" s="28"/>
      <c r="DO1648" s="202"/>
      <c r="DQ1648" s="28"/>
      <c r="DR1648" s="28"/>
      <c r="DS1648" s="28"/>
      <c r="DX1648" s="202"/>
      <c r="DZ1648" s="28"/>
      <c r="EA1648" s="28"/>
      <c r="EB1648" s="28"/>
      <c r="EG1648" s="202"/>
      <c r="EI1648" s="28"/>
      <c r="EJ1648" s="28"/>
      <c r="EK1648" s="28"/>
      <c r="EP1648" s="202"/>
      <c r="ER1648" s="28"/>
      <c r="ES1648" s="28"/>
      <c r="ET1648" s="28"/>
      <c r="EY1648" s="202"/>
      <c r="FA1648" s="28"/>
      <c r="FB1648" s="28"/>
      <c r="FC1648" s="28"/>
      <c r="FH1648" s="202"/>
      <c r="FJ1648" s="28"/>
      <c r="FK1648" s="28"/>
      <c r="FL1648" s="28"/>
      <c r="FQ1648" s="202"/>
      <c r="FS1648" s="28"/>
      <c r="FT1648" s="28"/>
      <c r="FU1648" s="28"/>
      <c r="FZ1648" s="202"/>
      <c r="GB1648" s="28"/>
      <c r="GC1648" s="28"/>
      <c r="GD1648" s="28"/>
      <c r="GI1648" s="202"/>
      <c r="GK1648" s="28"/>
      <c r="GL1648" s="28"/>
      <c r="GM1648" s="28"/>
      <c r="GR1648" s="202"/>
      <c r="GT1648" s="28"/>
      <c r="GU1648" s="28"/>
      <c r="GV1648" s="28"/>
      <c r="HA1648" s="202"/>
      <c r="HC1648" s="28"/>
      <c r="HD1648" s="28"/>
      <c r="HE1648" s="28"/>
      <c r="HJ1648" s="28"/>
      <c r="HK1648" s="28"/>
      <c r="HL1648" s="28"/>
      <c r="HM1648" s="28"/>
      <c r="HN1648" s="28"/>
      <c r="HO1648" s="28"/>
      <c r="HP1648" s="28"/>
      <c r="HQ1648" s="28"/>
      <c r="HR1648" s="28"/>
      <c r="HS1648" s="28"/>
      <c r="HT1648" s="28"/>
      <c r="HU1648" s="28"/>
      <c r="HV1648" s="28"/>
      <c r="HW1648" s="28"/>
      <c r="HX1648" s="28"/>
      <c r="HY1648" s="28"/>
      <c r="HZ1648" s="28"/>
      <c r="IA1648" s="28"/>
      <c r="IB1648" s="28"/>
      <c r="IC1648" s="28"/>
      <c r="ID1648" s="28"/>
      <c r="IE1648" s="28"/>
      <c r="IF1648" s="28"/>
      <c r="IG1648" s="28"/>
      <c r="IH1648" s="28"/>
      <c r="II1648" s="28"/>
      <c r="IJ1648" s="28"/>
      <c r="IK1648" s="28"/>
      <c r="IL1648" s="28"/>
      <c r="IM1648" s="28"/>
      <c r="IN1648" s="28"/>
      <c r="IO1648" s="28"/>
    </row>
    <row r="1649" spans="1:249" s="54" customFormat="1" ht="18">
      <c r="A1649" s="216" t="s">
        <v>3949</v>
      </c>
      <c r="B1649" s="28"/>
      <c r="C1649" s="28"/>
      <c r="D1649" s="28"/>
      <c r="E1649" s="28"/>
      <c r="F1649" s="305">
        <f t="shared" si="35"/>
        <v>8</v>
      </c>
      <c r="G1649" s="28"/>
      <c r="I1649" s="300">
        <v>5</v>
      </c>
      <c r="J1649" s="300">
        <v>3</v>
      </c>
      <c r="K1649" s="202"/>
      <c r="M1649" s="28"/>
      <c r="N1649" s="28"/>
      <c r="O1649" s="28"/>
      <c r="T1649" s="202"/>
      <c r="V1649" s="28"/>
      <c r="W1649" s="28"/>
      <c r="X1649" s="28"/>
      <c r="AC1649" s="202"/>
      <c r="AE1649" s="28"/>
      <c r="AF1649" s="28"/>
      <c r="AG1649" s="28"/>
      <c r="AL1649" s="202"/>
      <c r="AN1649" s="28"/>
      <c r="AO1649" s="28"/>
      <c r="AP1649" s="28"/>
      <c r="AU1649" s="202"/>
      <c r="AW1649" s="28"/>
      <c r="AX1649" s="28"/>
      <c r="AY1649" s="28"/>
      <c r="BD1649" s="202"/>
      <c r="BF1649" s="28"/>
      <c r="BG1649" s="28"/>
      <c r="BH1649" s="28"/>
      <c r="BM1649" s="202"/>
      <c r="BO1649" s="28"/>
      <c r="BP1649" s="28"/>
      <c r="BQ1649" s="28"/>
      <c r="BV1649" s="202"/>
      <c r="BX1649" s="28"/>
      <c r="BY1649" s="28"/>
      <c r="BZ1649" s="28"/>
      <c r="CE1649" s="202"/>
      <c r="CG1649" s="28"/>
      <c r="CH1649" s="28"/>
      <c r="CI1649" s="28"/>
      <c r="CN1649" s="202"/>
      <c r="CP1649" s="28"/>
      <c r="CQ1649" s="28"/>
      <c r="CR1649" s="28"/>
      <c r="CW1649" s="202"/>
      <c r="CY1649" s="28"/>
      <c r="CZ1649" s="28"/>
      <c r="DA1649" s="28"/>
      <c r="DF1649" s="202"/>
      <c r="DH1649" s="28"/>
      <c r="DI1649" s="28"/>
      <c r="DJ1649" s="28"/>
      <c r="DO1649" s="202"/>
      <c r="DQ1649" s="28"/>
      <c r="DR1649" s="28"/>
      <c r="DS1649" s="28"/>
      <c r="DX1649" s="202"/>
      <c r="DZ1649" s="28"/>
      <c r="EA1649" s="28"/>
      <c r="EB1649" s="28"/>
      <c r="EG1649" s="202"/>
      <c r="EI1649" s="28"/>
      <c r="EJ1649" s="28"/>
      <c r="EK1649" s="28"/>
      <c r="EP1649" s="202"/>
      <c r="ER1649" s="28"/>
      <c r="ES1649" s="28"/>
      <c r="ET1649" s="28"/>
      <c r="EY1649" s="202"/>
      <c r="FA1649" s="28"/>
      <c r="FB1649" s="28"/>
      <c r="FC1649" s="28"/>
      <c r="FH1649" s="202"/>
      <c r="FJ1649" s="28"/>
      <c r="FK1649" s="28"/>
      <c r="FL1649" s="28"/>
      <c r="FQ1649" s="202"/>
      <c r="FS1649" s="28"/>
      <c r="FT1649" s="28"/>
      <c r="FU1649" s="28"/>
      <c r="FZ1649" s="202"/>
      <c r="GB1649" s="28"/>
      <c r="GC1649" s="28"/>
      <c r="GD1649" s="28"/>
      <c r="GI1649" s="202"/>
      <c r="GK1649" s="28"/>
      <c r="GL1649" s="28"/>
      <c r="GM1649" s="28"/>
      <c r="GR1649" s="202"/>
      <c r="GT1649" s="28"/>
      <c r="GU1649" s="28"/>
      <c r="GV1649" s="28"/>
      <c r="HA1649" s="202"/>
      <c r="HC1649" s="28"/>
      <c r="HD1649" s="28"/>
      <c r="HE1649" s="28"/>
      <c r="HJ1649" s="28"/>
      <c r="HK1649" s="28"/>
      <c r="HL1649" s="28"/>
      <c r="HM1649" s="28"/>
      <c r="HN1649" s="28"/>
      <c r="HO1649" s="28"/>
      <c r="HP1649" s="28"/>
      <c r="HQ1649" s="28"/>
      <c r="HR1649" s="28"/>
      <c r="HS1649" s="28"/>
      <c r="HT1649" s="28"/>
      <c r="HU1649" s="28"/>
      <c r="HV1649" s="28"/>
      <c r="HW1649" s="28"/>
      <c r="HX1649" s="28"/>
      <c r="HY1649" s="28"/>
      <c r="HZ1649" s="28"/>
      <c r="IA1649" s="28"/>
      <c r="IB1649" s="28"/>
      <c r="IC1649" s="28"/>
      <c r="ID1649" s="28"/>
      <c r="IE1649" s="28"/>
      <c r="IF1649" s="28"/>
      <c r="IG1649" s="28"/>
      <c r="IH1649" s="28"/>
      <c r="II1649" s="28"/>
      <c r="IJ1649" s="28"/>
      <c r="IK1649" s="28"/>
      <c r="IL1649" s="28"/>
      <c r="IM1649" s="28"/>
      <c r="IN1649" s="28"/>
      <c r="IO1649" s="28"/>
    </row>
    <row r="1650" spans="1:249" s="54" customFormat="1" ht="18">
      <c r="A1650" s="216" t="s">
        <v>4559</v>
      </c>
      <c r="B1650" s="28"/>
      <c r="C1650" s="28"/>
      <c r="D1650" s="28"/>
      <c r="E1650" s="28"/>
      <c r="F1650" s="305">
        <f t="shared" si="35"/>
        <v>4</v>
      </c>
      <c r="G1650" s="28"/>
      <c r="I1650" s="300">
        <v>2</v>
      </c>
      <c r="J1650" s="300">
        <v>2</v>
      </c>
      <c r="K1650" s="202"/>
      <c r="M1650" s="28"/>
      <c r="N1650" s="28"/>
      <c r="O1650" s="28"/>
      <c r="T1650" s="202"/>
      <c r="V1650" s="28"/>
      <c r="W1650" s="28"/>
      <c r="X1650" s="28"/>
      <c r="AC1650" s="202"/>
      <c r="AE1650" s="28"/>
      <c r="AF1650" s="28"/>
      <c r="AG1650" s="28"/>
      <c r="AL1650" s="202"/>
      <c r="AN1650" s="28"/>
      <c r="AO1650" s="28"/>
      <c r="AP1650" s="28"/>
      <c r="AU1650" s="202"/>
      <c r="AW1650" s="28"/>
      <c r="AX1650" s="28"/>
      <c r="AY1650" s="28"/>
      <c r="BD1650" s="202"/>
      <c r="BF1650" s="28"/>
      <c r="BG1650" s="28"/>
      <c r="BH1650" s="28"/>
      <c r="BM1650" s="202"/>
      <c r="BO1650" s="28"/>
      <c r="BP1650" s="28"/>
      <c r="BQ1650" s="28"/>
      <c r="BV1650" s="202"/>
      <c r="BX1650" s="28"/>
      <c r="BY1650" s="28"/>
      <c r="BZ1650" s="28"/>
      <c r="CE1650" s="202"/>
      <c r="CG1650" s="28"/>
      <c r="CH1650" s="28"/>
      <c r="CI1650" s="28"/>
      <c r="CN1650" s="202"/>
      <c r="CP1650" s="28"/>
      <c r="CQ1650" s="28"/>
      <c r="CR1650" s="28"/>
      <c r="CW1650" s="202"/>
      <c r="CY1650" s="28"/>
      <c r="CZ1650" s="28"/>
      <c r="DA1650" s="28"/>
      <c r="DF1650" s="202"/>
      <c r="DH1650" s="28"/>
      <c r="DI1650" s="28"/>
      <c r="DJ1650" s="28"/>
      <c r="DO1650" s="202"/>
      <c r="DQ1650" s="28"/>
      <c r="DR1650" s="28"/>
      <c r="DS1650" s="28"/>
      <c r="DX1650" s="202"/>
      <c r="DZ1650" s="28"/>
      <c r="EA1650" s="28"/>
      <c r="EB1650" s="28"/>
      <c r="EG1650" s="202"/>
      <c r="EI1650" s="28"/>
      <c r="EJ1650" s="28"/>
      <c r="EK1650" s="28"/>
      <c r="EP1650" s="202"/>
      <c r="ER1650" s="28"/>
      <c r="ES1650" s="28"/>
      <c r="ET1650" s="28"/>
      <c r="EY1650" s="202"/>
      <c r="FA1650" s="28"/>
      <c r="FB1650" s="28"/>
      <c r="FC1650" s="28"/>
      <c r="FH1650" s="202"/>
      <c r="FJ1650" s="28"/>
      <c r="FK1650" s="28"/>
      <c r="FL1650" s="28"/>
      <c r="FQ1650" s="202"/>
      <c r="FS1650" s="28"/>
      <c r="FT1650" s="28"/>
      <c r="FU1650" s="28"/>
      <c r="FZ1650" s="202"/>
      <c r="GB1650" s="28"/>
      <c r="GC1650" s="28"/>
      <c r="GD1650" s="28"/>
      <c r="GI1650" s="202"/>
      <c r="GK1650" s="28"/>
      <c r="GL1650" s="28"/>
      <c r="GM1650" s="28"/>
      <c r="GR1650" s="202"/>
      <c r="GT1650" s="28"/>
      <c r="GU1650" s="28"/>
      <c r="GV1650" s="28"/>
      <c r="HA1650" s="202"/>
      <c r="HC1650" s="28"/>
      <c r="HD1650" s="28"/>
      <c r="HE1650" s="28"/>
      <c r="HJ1650" s="28"/>
      <c r="HK1650" s="28"/>
      <c r="HL1650" s="28"/>
      <c r="HM1650" s="28"/>
      <c r="HN1650" s="28"/>
      <c r="HO1650" s="28"/>
      <c r="HP1650" s="28"/>
      <c r="HQ1650" s="28"/>
      <c r="HR1650" s="28"/>
      <c r="HS1650" s="28"/>
      <c r="HT1650" s="28"/>
      <c r="HU1650" s="28"/>
      <c r="HV1650" s="28"/>
      <c r="HW1650" s="28"/>
      <c r="HX1650" s="28"/>
      <c r="HY1650" s="28"/>
      <c r="HZ1650" s="28"/>
      <c r="IA1650" s="28"/>
      <c r="IB1650" s="28"/>
      <c r="IC1650" s="28"/>
      <c r="ID1650" s="28"/>
      <c r="IE1650" s="28"/>
      <c r="IF1650" s="28"/>
      <c r="IG1650" s="28"/>
      <c r="IH1650" s="28"/>
      <c r="II1650" s="28"/>
      <c r="IJ1650" s="28"/>
      <c r="IK1650" s="28"/>
      <c r="IL1650" s="28"/>
      <c r="IM1650" s="28"/>
      <c r="IN1650" s="28"/>
      <c r="IO1650" s="28"/>
    </row>
    <row r="1651" spans="1:249" s="54" customFormat="1" ht="18">
      <c r="A1651" s="216" t="s">
        <v>4031</v>
      </c>
      <c r="B1651" s="28"/>
      <c r="C1651" s="28"/>
      <c r="D1651" s="28"/>
      <c r="E1651" s="28"/>
      <c r="F1651" s="305">
        <f t="shared" si="35"/>
        <v>1</v>
      </c>
      <c r="G1651" s="28"/>
      <c r="J1651" s="300">
        <v>1</v>
      </c>
      <c r="K1651" s="202"/>
      <c r="M1651" s="28"/>
      <c r="N1651" s="28"/>
      <c r="O1651" s="28"/>
      <c r="T1651" s="202"/>
      <c r="V1651" s="28"/>
      <c r="W1651" s="28"/>
      <c r="X1651" s="28"/>
      <c r="AC1651" s="202"/>
      <c r="AE1651" s="28"/>
      <c r="AF1651" s="28"/>
      <c r="AG1651" s="28"/>
      <c r="AL1651" s="202"/>
      <c r="AN1651" s="28"/>
      <c r="AO1651" s="28"/>
      <c r="AP1651" s="28"/>
      <c r="AU1651" s="202"/>
      <c r="AW1651" s="28"/>
      <c r="AX1651" s="28"/>
      <c r="AY1651" s="28"/>
      <c r="BD1651" s="202"/>
      <c r="BF1651" s="28"/>
      <c r="BG1651" s="28"/>
      <c r="BH1651" s="28"/>
      <c r="BM1651" s="202"/>
      <c r="BO1651" s="28"/>
      <c r="BP1651" s="28"/>
      <c r="BQ1651" s="28"/>
      <c r="BV1651" s="202"/>
      <c r="BX1651" s="28"/>
      <c r="BY1651" s="28"/>
      <c r="BZ1651" s="28"/>
      <c r="CE1651" s="202"/>
      <c r="CG1651" s="28"/>
      <c r="CH1651" s="28"/>
      <c r="CI1651" s="28"/>
      <c r="CN1651" s="202"/>
      <c r="CP1651" s="28"/>
      <c r="CQ1651" s="28"/>
      <c r="CR1651" s="28"/>
      <c r="CW1651" s="202"/>
      <c r="CY1651" s="28"/>
      <c r="CZ1651" s="28"/>
      <c r="DA1651" s="28"/>
      <c r="DF1651" s="202"/>
      <c r="DH1651" s="28"/>
      <c r="DI1651" s="28"/>
      <c r="DJ1651" s="28"/>
      <c r="DO1651" s="202"/>
      <c r="DQ1651" s="28"/>
      <c r="DR1651" s="28"/>
      <c r="DS1651" s="28"/>
      <c r="DX1651" s="202"/>
      <c r="DZ1651" s="28"/>
      <c r="EA1651" s="28"/>
      <c r="EB1651" s="28"/>
      <c r="EG1651" s="202"/>
      <c r="EI1651" s="28"/>
      <c r="EJ1651" s="28"/>
      <c r="EK1651" s="28"/>
      <c r="EP1651" s="202"/>
      <c r="ER1651" s="28"/>
      <c r="ES1651" s="28"/>
      <c r="ET1651" s="28"/>
      <c r="EY1651" s="202"/>
      <c r="FA1651" s="28"/>
      <c r="FB1651" s="28"/>
      <c r="FC1651" s="28"/>
      <c r="FH1651" s="202"/>
      <c r="FJ1651" s="28"/>
      <c r="FK1651" s="28"/>
      <c r="FL1651" s="28"/>
      <c r="FQ1651" s="202"/>
      <c r="FS1651" s="28"/>
      <c r="FT1651" s="28"/>
      <c r="FU1651" s="28"/>
      <c r="FZ1651" s="202"/>
      <c r="GB1651" s="28"/>
      <c r="GC1651" s="28"/>
      <c r="GD1651" s="28"/>
      <c r="GI1651" s="202"/>
      <c r="GK1651" s="28"/>
      <c r="GL1651" s="28"/>
      <c r="GM1651" s="28"/>
      <c r="GR1651" s="202"/>
      <c r="GT1651" s="28"/>
      <c r="GU1651" s="28"/>
      <c r="GV1651" s="28"/>
      <c r="HA1651" s="202"/>
      <c r="HC1651" s="28"/>
      <c r="HD1651" s="28"/>
      <c r="HE1651" s="28"/>
      <c r="HJ1651" s="28"/>
      <c r="HK1651" s="28"/>
      <c r="HL1651" s="28"/>
      <c r="HM1651" s="28"/>
      <c r="HN1651" s="28"/>
      <c r="HO1651" s="28"/>
      <c r="HP1651" s="28"/>
      <c r="HQ1651" s="28"/>
      <c r="HR1651" s="28"/>
      <c r="HS1651" s="28"/>
      <c r="HT1651" s="28"/>
      <c r="HU1651" s="28"/>
      <c r="HV1651" s="28"/>
      <c r="HW1651" s="28"/>
      <c r="HX1651" s="28"/>
      <c r="HY1651" s="28"/>
      <c r="HZ1651" s="28"/>
      <c r="IA1651" s="28"/>
      <c r="IB1651" s="28"/>
      <c r="IC1651" s="28"/>
      <c r="ID1651" s="28"/>
      <c r="IE1651" s="28"/>
      <c r="IF1651" s="28"/>
      <c r="IG1651" s="28"/>
      <c r="IH1651" s="28"/>
      <c r="II1651" s="28"/>
      <c r="IJ1651" s="28"/>
      <c r="IK1651" s="28"/>
      <c r="IL1651" s="28"/>
      <c r="IM1651" s="28"/>
      <c r="IN1651" s="28"/>
      <c r="IO1651" s="28"/>
    </row>
    <row r="1652" spans="1:249" s="54" customFormat="1" ht="18">
      <c r="A1652" s="216" t="s">
        <v>4032</v>
      </c>
      <c r="B1652" s="28"/>
      <c r="C1652" s="28"/>
      <c r="D1652" s="28"/>
      <c r="E1652" s="28"/>
      <c r="F1652" s="305">
        <f t="shared" si="35"/>
        <v>3</v>
      </c>
      <c r="G1652" s="28"/>
      <c r="J1652" s="300">
        <v>3</v>
      </c>
      <c r="K1652" s="202"/>
      <c r="M1652" s="28"/>
      <c r="N1652" s="28"/>
      <c r="O1652" s="28"/>
      <c r="T1652" s="202"/>
      <c r="V1652" s="28"/>
      <c r="W1652" s="28"/>
      <c r="X1652" s="28"/>
      <c r="AC1652" s="202"/>
      <c r="AE1652" s="28"/>
      <c r="AF1652" s="28"/>
      <c r="AG1652" s="28"/>
      <c r="AL1652" s="202"/>
      <c r="AN1652" s="28"/>
      <c r="AO1652" s="28"/>
      <c r="AP1652" s="28"/>
      <c r="AU1652" s="202"/>
      <c r="AW1652" s="28"/>
      <c r="AX1652" s="28"/>
      <c r="AY1652" s="28"/>
      <c r="BD1652" s="202"/>
      <c r="BF1652" s="28"/>
      <c r="BG1652" s="28"/>
      <c r="BH1652" s="28"/>
      <c r="BM1652" s="202"/>
      <c r="BO1652" s="28"/>
      <c r="BP1652" s="28"/>
      <c r="BQ1652" s="28"/>
      <c r="BV1652" s="202"/>
      <c r="BX1652" s="28"/>
      <c r="BY1652" s="28"/>
      <c r="BZ1652" s="28"/>
      <c r="CE1652" s="202"/>
      <c r="CG1652" s="28"/>
      <c r="CH1652" s="28"/>
      <c r="CI1652" s="28"/>
      <c r="CN1652" s="202"/>
      <c r="CP1652" s="28"/>
      <c r="CQ1652" s="28"/>
      <c r="CR1652" s="28"/>
      <c r="CW1652" s="202"/>
      <c r="CY1652" s="28"/>
      <c r="CZ1652" s="28"/>
      <c r="DA1652" s="28"/>
      <c r="DF1652" s="202"/>
      <c r="DH1652" s="28"/>
      <c r="DI1652" s="28"/>
      <c r="DJ1652" s="28"/>
      <c r="DO1652" s="202"/>
      <c r="DQ1652" s="28"/>
      <c r="DR1652" s="28"/>
      <c r="DS1652" s="28"/>
      <c r="DX1652" s="202"/>
      <c r="DZ1652" s="28"/>
      <c r="EA1652" s="28"/>
      <c r="EB1652" s="28"/>
      <c r="EG1652" s="202"/>
      <c r="EI1652" s="28"/>
      <c r="EJ1652" s="28"/>
      <c r="EK1652" s="28"/>
      <c r="EP1652" s="202"/>
      <c r="ER1652" s="28"/>
      <c r="ES1652" s="28"/>
      <c r="ET1652" s="28"/>
      <c r="EY1652" s="202"/>
      <c r="FA1652" s="28"/>
      <c r="FB1652" s="28"/>
      <c r="FC1652" s="28"/>
      <c r="FH1652" s="202"/>
      <c r="FJ1652" s="28"/>
      <c r="FK1652" s="28"/>
      <c r="FL1652" s="28"/>
      <c r="FQ1652" s="202"/>
      <c r="FS1652" s="28"/>
      <c r="FT1652" s="28"/>
      <c r="FU1652" s="28"/>
      <c r="FZ1652" s="202"/>
      <c r="GB1652" s="28"/>
      <c r="GC1652" s="28"/>
      <c r="GD1652" s="28"/>
      <c r="GI1652" s="202"/>
      <c r="GK1652" s="28"/>
      <c r="GL1652" s="28"/>
      <c r="GM1652" s="28"/>
      <c r="GR1652" s="202"/>
      <c r="GT1652" s="28"/>
      <c r="GU1652" s="28"/>
      <c r="GV1652" s="28"/>
      <c r="HA1652" s="202"/>
      <c r="HC1652" s="28"/>
      <c r="HD1652" s="28"/>
      <c r="HE1652" s="28"/>
      <c r="HJ1652" s="28"/>
      <c r="HK1652" s="28"/>
      <c r="HL1652" s="28"/>
      <c r="HM1652" s="28"/>
      <c r="HN1652" s="28"/>
      <c r="HO1652" s="28"/>
      <c r="HP1652" s="28"/>
      <c r="HQ1652" s="28"/>
      <c r="HR1652" s="28"/>
      <c r="HS1652" s="28"/>
      <c r="HT1652" s="28"/>
      <c r="HU1652" s="28"/>
      <c r="HV1652" s="28"/>
      <c r="HW1652" s="28"/>
      <c r="HX1652" s="28"/>
      <c r="HY1652" s="28"/>
      <c r="HZ1652" s="28"/>
      <c r="IA1652" s="28"/>
      <c r="IB1652" s="28"/>
      <c r="IC1652" s="28"/>
      <c r="ID1652" s="28"/>
      <c r="IE1652" s="28"/>
      <c r="IF1652" s="28"/>
      <c r="IG1652" s="28"/>
      <c r="IH1652" s="28"/>
      <c r="II1652" s="28"/>
      <c r="IJ1652" s="28"/>
      <c r="IK1652" s="28"/>
      <c r="IL1652" s="28"/>
      <c r="IM1652" s="28"/>
      <c r="IN1652" s="28"/>
      <c r="IO1652" s="28"/>
    </row>
    <row r="1653" spans="1:249" s="54" customFormat="1" ht="18">
      <c r="A1653" s="216" t="s">
        <v>4077</v>
      </c>
      <c r="B1653" s="28"/>
      <c r="C1653" s="28"/>
      <c r="D1653" s="28"/>
      <c r="E1653" s="28"/>
      <c r="F1653" s="305">
        <f t="shared" si="35"/>
        <v>1</v>
      </c>
      <c r="G1653" s="28"/>
      <c r="J1653" s="300">
        <v>1</v>
      </c>
      <c r="K1653" s="202"/>
      <c r="M1653" s="28"/>
      <c r="N1653" s="28"/>
      <c r="O1653" s="28"/>
      <c r="T1653" s="202"/>
      <c r="V1653" s="28"/>
      <c r="W1653" s="28"/>
      <c r="X1653" s="28"/>
      <c r="AC1653" s="202"/>
      <c r="AE1653" s="28"/>
      <c r="AF1653" s="28"/>
      <c r="AG1653" s="28"/>
      <c r="AL1653" s="202"/>
      <c r="AN1653" s="28"/>
      <c r="AO1653" s="28"/>
      <c r="AP1653" s="28"/>
      <c r="AU1653" s="202"/>
      <c r="AW1653" s="28"/>
      <c r="AX1653" s="28"/>
      <c r="AY1653" s="28"/>
      <c r="BD1653" s="202"/>
      <c r="BF1653" s="28"/>
      <c r="BG1653" s="28"/>
      <c r="BH1653" s="28"/>
      <c r="BM1653" s="202"/>
      <c r="BO1653" s="28"/>
      <c r="BP1653" s="28"/>
      <c r="BQ1653" s="28"/>
      <c r="BV1653" s="202"/>
      <c r="BX1653" s="28"/>
      <c r="BY1653" s="28"/>
      <c r="BZ1653" s="28"/>
      <c r="CE1653" s="202"/>
      <c r="CG1653" s="28"/>
      <c r="CH1653" s="28"/>
      <c r="CI1653" s="28"/>
      <c r="CN1653" s="202"/>
      <c r="CP1653" s="28"/>
      <c r="CQ1653" s="28"/>
      <c r="CR1653" s="28"/>
      <c r="CW1653" s="202"/>
      <c r="CY1653" s="28"/>
      <c r="CZ1653" s="28"/>
      <c r="DA1653" s="28"/>
      <c r="DF1653" s="202"/>
      <c r="DH1653" s="28"/>
      <c r="DI1653" s="28"/>
      <c r="DJ1653" s="28"/>
      <c r="DO1653" s="202"/>
      <c r="DQ1653" s="28"/>
      <c r="DR1653" s="28"/>
      <c r="DS1653" s="28"/>
      <c r="DX1653" s="202"/>
      <c r="DZ1653" s="28"/>
      <c r="EA1653" s="28"/>
      <c r="EB1653" s="28"/>
      <c r="EG1653" s="202"/>
      <c r="EI1653" s="28"/>
      <c r="EJ1653" s="28"/>
      <c r="EK1653" s="28"/>
      <c r="EP1653" s="202"/>
      <c r="ER1653" s="28"/>
      <c r="ES1653" s="28"/>
      <c r="ET1653" s="28"/>
      <c r="EY1653" s="202"/>
      <c r="FA1653" s="28"/>
      <c r="FB1653" s="28"/>
      <c r="FC1653" s="28"/>
      <c r="FH1653" s="202"/>
      <c r="FJ1653" s="28"/>
      <c r="FK1653" s="28"/>
      <c r="FL1653" s="28"/>
      <c r="FQ1653" s="202"/>
      <c r="FS1653" s="28"/>
      <c r="FT1653" s="28"/>
      <c r="FU1653" s="28"/>
      <c r="FZ1653" s="202"/>
      <c r="GB1653" s="28"/>
      <c r="GC1653" s="28"/>
      <c r="GD1653" s="28"/>
      <c r="GI1653" s="202"/>
      <c r="GK1653" s="28"/>
      <c r="GL1653" s="28"/>
      <c r="GM1653" s="28"/>
      <c r="GR1653" s="202"/>
      <c r="GT1653" s="28"/>
      <c r="GU1653" s="28"/>
      <c r="GV1653" s="28"/>
      <c r="HA1653" s="202"/>
      <c r="HC1653" s="28"/>
      <c r="HD1653" s="28"/>
      <c r="HE1653" s="28"/>
      <c r="HJ1653" s="28"/>
      <c r="HK1653" s="28"/>
      <c r="HL1653" s="28"/>
      <c r="HM1653" s="28"/>
      <c r="HN1653" s="28"/>
      <c r="HO1653" s="28"/>
      <c r="HP1653" s="28"/>
      <c r="HQ1653" s="28"/>
      <c r="HR1653" s="28"/>
      <c r="HS1653" s="28"/>
      <c r="HT1653" s="28"/>
      <c r="HU1653" s="28"/>
      <c r="HV1653" s="28"/>
      <c r="HW1653" s="28"/>
      <c r="HX1653" s="28"/>
      <c r="HY1653" s="28"/>
      <c r="HZ1653" s="28"/>
      <c r="IA1653" s="28"/>
      <c r="IB1653" s="28"/>
      <c r="IC1653" s="28"/>
      <c r="ID1653" s="28"/>
      <c r="IE1653" s="28"/>
      <c r="IF1653" s="28"/>
      <c r="IG1653" s="28"/>
      <c r="IH1653" s="28"/>
      <c r="II1653" s="28"/>
      <c r="IJ1653" s="28"/>
      <c r="IK1653" s="28"/>
      <c r="IL1653" s="28"/>
      <c r="IM1653" s="28"/>
      <c r="IN1653" s="28"/>
      <c r="IO1653" s="28"/>
    </row>
    <row r="1654" spans="1:249" s="54" customFormat="1" ht="18">
      <c r="A1654" s="216" t="s">
        <v>4653</v>
      </c>
      <c r="B1654" s="28"/>
      <c r="C1654" s="28"/>
      <c r="D1654" s="28"/>
      <c r="E1654" s="28"/>
      <c r="F1654" s="305">
        <f t="shared" si="35"/>
        <v>1</v>
      </c>
      <c r="G1654" s="28"/>
      <c r="I1654" s="300">
        <v>1</v>
      </c>
      <c r="J1654" s="300"/>
      <c r="K1654" s="202"/>
      <c r="M1654" s="28"/>
      <c r="N1654" s="28"/>
      <c r="O1654" s="28"/>
      <c r="T1654" s="202"/>
      <c r="V1654" s="28"/>
      <c r="W1654" s="28"/>
      <c r="X1654" s="28"/>
      <c r="AC1654" s="202"/>
      <c r="AE1654" s="28"/>
      <c r="AF1654" s="28"/>
      <c r="AG1654" s="28"/>
      <c r="AL1654" s="202"/>
      <c r="AN1654" s="28"/>
      <c r="AO1654" s="28"/>
      <c r="AP1654" s="28"/>
      <c r="AU1654" s="202"/>
      <c r="AW1654" s="28"/>
      <c r="AX1654" s="28"/>
      <c r="AY1654" s="28"/>
      <c r="BD1654" s="202"/>
      <c r="BF1654" s="28"/>
      <c r="BG1654" s="28"/>
      <c r="BH1654" s="28"/>
      <c r="BM1654" s="202"/>
      <c r="BO1654" s="28"/>
      <c r="BP1654" s="28"/>
      <c r="BQ1654" s="28"/>
      <c r="BV1654" s="202"/>
      <c r="BX1654" s="28"/>
      <c r="BY1654" s="28"/>
      <c r="BZ1654" s="28"/>
      <c r="CE1654" s="202"/>
      <c r="CG1654" s="28"/>
      <c r="CH1654" s="28"/>
      <c r="CI1654" s="28"/>
      <c r="CN1654" s="202"/>
      <c r="CP1654" s="28"/>
      <c r="CQ1654" s="28"/>
      <c r="CR1654" s="28"/>
      <c r="CW1654" s="202"/>
      <c r="CY1654" s="28"/>
      <c r="CZ1654" s="28"/>
      <c r="DA1654" s="28"/>
      <c r="DF1654" s="202"/>
      <c r="DH1654" s="28"/>
      <c r="DI1654" s="28"/>
      <c r="DJ1654" s="28"/>
      <c r="DO1654" s="202"/>
      <c r="DQ1654" s="28"/>
      <c r="DR1654" s="28"/>
      <c r="DS1654" s="28"/>
      <c r="DX1654" s="202"/>
      <c r="DZ1654" s="28"/>
      <c r="EA1654" s="28"/>
      <c r="EB1654" s="28"/>
      <c r="EG1654" s="202"/>
      <c r="EI1654" s="28"/>
      <c r="EJ1654" s="28"/>
      <c r="EK1654" s="28"/>
      <c r="EP1654" s="202"/>
      <c r="ER1654" s="28"/>
      <c r="ES1654" s="28"/>
      <c r="ET1654" s="28"/>
      <c r="EY1654" s="202"/>
      <c r="FA1654" s="28"/>
      <c r="FB1654" s="28"/>
      <c r="FC1654" s="28"/>
      <c r="FH1654" s="202"/>
      <c r="FJ1654" s="28"/>
      <c r="FK1654" s="28"/>
      <c r="FL1654" s="28"/>
      <c r="FQ1654" s="202"/>
      <c r="FS1654" s="28"/>
      <c r="FT1654" s="28"/>
      <c r="FU1654" s="28"/>
      <c r="FZ1654" s="202"/>
      <c r="GB1654" s="28"/>
      <c r="GC1654" s="28"/>
      <c r="GD1654" s="28"/>
      <c r="GI1654" s="202"/>
      <c r="GK1654" s="28"/>
      <c r="GL1654" s="28"/>
      <c r="GM1654" s="28"/>
      <c r="GR1654" s="202"/>
      <c r="GT1654" s="28"/>
      <c r="GU1654" s="28"/>
      <c r="GV1654" s="28"/>
      <c r="HA1654" s="202"/>
      <c r="HC1654" s="28"/>
      <c r="HD1654" s="28"/>
      <c r="HE1654" s="28"/>
      <c r="HJ1654" s="28"/>
      <c r="HK1654" s="28"/>
      <c r="HL1654" s="28"/>
      <c r="HM1654" s="28"/>
      <c r="HN1654" s="28"/>
      <c r="HO1654" s="28"/>
      <c r="HP1654" s="28"/>
      <c r="HQ1654" s="28"/>
      <c r="HR1654" s="28"/>
      <c r="HS1654" s="28"/>
      <c r="HT1654" s="28"/>
      <c r="HU1654" s="28"/>
      <c r="HV1654" s="28"/>
      <c r="HW1654" s="28"/>
      <c r="HX1654" s="28"/>
      <c r="HY1654" s="28"/>
      <c r="HZ1654" s="28"/>
      <c r="IA1654" s="28"/>
      <c r="IB1654" s="28"/>
      <c r="IC1654" s="28"/>
      <c r="ID1654" s="28"/>
      <c r="IE1654" s="28"/>
      <c r="IF1654" s="28"/>
      <c r="IG1654" s="28"/>
      <c r="IH1654" s="28"/>
      <c r="II1654" s="28"/>
      <c r="IJ1654" s="28"/>
      <c r="IK1654" s="28"/>
      <c r="IL1654" s="28"/>
      <c r="IM1654" s="28"/>
      <c r="IN1654" s="28"/>
      <c r="IO1654" s="28"/>
    </row>
    <row r="1655" spans="1:249" s="54" customFormat="1" ht="18">
      <c r="A1655" s="216" t="s">
        <v>4519</v>
      </c>
      <c r="B1655" s="28"/>
      <c r="C1655" s="28"/>
      <c r="D1655" s="28"/>
      <c r="E1655" s="28"/>
      <c r="F1655" s="305">
        <f t="shared" si="35"/>
        <v>5</v>
      </c>
      <c r="G1655" s="28"/>
      <c r="J1655" s="300">
        <v>5</v>
      </c>
      <c r="K1655" s="202"/>
      <c r="M1655" s="28"/>
      <c r="N1655" s="28"/>
      <c r="O1655" s="28"/>
      <c r="T1655" s="202"/>
      <c r="V1655" s="28"/>
      <c r="W1655" s="28"/>
      <c r="X1655" s="28"/>
      <c r="AC1655" s="202"/>
      <c r="AE1655" s="28"/>
      <c r="AF1655" s="28"/>
      <c r="AG1655" s="28"/>
      <c r="AL1655" s="202"/>
      <c r="AN1655" s="28"/>
      <c r="AO1655" s="28"/>
      <c r="AP1655" s="28"/>
      <c r="AU1655" s="202"/>
      <c r="AW1655" s="28"/>
      <c r="AX1655" s="28"/>
      <c r="AY1655" s="28"/>
      <c r="BD1655" s="202"/>
      <c r="BF1655" s="28"/>
      <c r="BG1655" s="28"/>
      <c r="BH1655" s="28"/>
      <c r="BM1655" s="202"/>
      <c r="BO1655" s="28"/>
      <c r="BP1655" s="28"/>
      <c r="BQ1655" s="28"/>
      <c r="BV1655" s="202"/>
      <c r="BX1655" s="28"/>
      <c r="BY1655" s="28"/>
      <c r="BZ1655" s="28"/>
      <c r="CE1655" s="202"/>
      <c r="CG1655" s="28"/>
      <c r="CH1655" s="28"/>
      <c r="CI1655" s="28"/>
      <c r="CN1655" s="202"/>
      <c r="CP1655" s="28"/>
      <c r="CQ1655" s="28"/>
      <c r="CR1655" s="28"/>
      <c r="CW1655" s="202"/>
      <c r="CY1655" s="28"/>
      <c r="CZ1655" s="28"/>
      <c r="DA1655" s="28"/>
      <c r="DF1655" s="202"/>
      <c r="DH1655" s="28"/>
      <c r="DI1655" s="28"/>
      <c r="DJ1655" s="28"/>
      <c r="DO1655" s="202"/>
      <c r="DQ1655" s="28"/>
      <c r="DR1655" s="28"/>
      <c r="DS1655" s="28"/>
      <c r="DX1655" s="202"/>
      <c r="DZ1655" s="28"/>
      <c r="EA1655" s="28"/>
      <c r="EB1655" s="28"/>
      <c r="EG1655" s="202"/>
      <c r="EI1655" s="28"/>
      <c r="EJ1655" s="28"/>
      <c r="EK1655" s="28"/>
      <c r="EP1655" s="202"/>
      <c r="ER1655" s="28"/>
      <c r="ES1655" s="28"/>
      <c r="ET1655" s="28"/>
      <c r="EY1655" s="202"/>
      <c r="FA1655" s="28"/>
      <c r="FB1655" s="28"/>
      <c r="FC1655" s="28"/>
      <c r="FH1655" s="202"/>
      <c r="FJ1655" s="28"/>
      <c r="FK1655" s="28"/>
      <c r="FL1655" s="28"/>
      <c r="FQ1655" s="202"/>
      <c r="FS1655" s="28"/>
      <c r="FT1655" s="28"/>
      <c r="FU1655" s="28"/>
      <c r="FZ1655" s="202"/>
      <c r="GB1655" s="28"/>
      <c r="GC1655" s="28"/>
      <c r="GD1655" s="28"/>
      <c r="GI1655" s="202"/>
      <c r="GK1655" s="28"/>
      <c r="GL1655" s="28"/>
      <c r="GM1655" s="28"/>
      <c r="GR1655" s="202"/>
      <c r="GT1655" s="28"/>
      <c r="GU1655" s="28"/>
      <c r="GV1655" s="28"/>
      <c r="HA1655" s="202"/>
      <c r="HC1655" s="28"/>
      <c r="HD1655" s="28"/>
      <c r="HE1655" s="28"/>
      <c r="HJ1655" s="28"/>
      <c r="HK1655" s="28"/>
      <c r="HL1655" s="28"/>
      <c r="HM1655" s="28"/>
      <c r="HN1655" s="28"/>
      <c r="HO1655" s="28"/>
      <c r="HP1655" s="28"/>
      <c r="HQ1655" s="28"/>
      <c r="HR1655" s="28"/>
      <c r="HS1655" s="28"/>
      <c r="HT1655" s="28"/>
      <c r="HU1655" s="28"/>
      <c r="HV1655" s="28"/>
      <c r="HW1655" s="28"/>
      <c r="HX1655" s="28"/>
      <c r="HY1655" s="28"/>
      <c r="HZ1655" s="28"/>
      <c r="IA1655" s="28"/>
      <c r="IB1655" s="28"/>
      <c r="IC1655" s="28"/>
      <c r="ID1655" s="28"/>
      <c r="IE1655" s="28"/>
      <c r="IF1655" s="28"/>
      <c r="IG1655" s="28"/>
      <c r="IH1655" s="28"/>
      <c r="II1655" s="28"/>
      <c r="IJ1655" s="28"/>
      <c r="IK1655" s="28"/>
      <c r="IL1655" s="28"/>
      <c r="IM1655" s="28"/>
      <c r="IN1655" s="28"/>
      <c r="IO1655" s="28"/>
    </row>
    <row r="1656" spans="1:249" s="54" customFormat="1" ht="18">
      <c r="A1656" s="216" t="s">
        <v>4639</v>
      </c>
      <c r="B1656" s="28"/>
      <c r="C1656" s="28"/>
      <c r="D1656" s="28"/>
      <c r="E1656" s="28"/>
      <c r="F1656" s="305">
        <f t="shared" si="35"/>
        <v>5</v>
      </c>
      <c r="G1656" s="28"/>
      <c r="I1656" s="300">
        <v>5</v>
      </c>
      <c r="J1656" s="300"/>
      <c r="K1656" s="202"/>
      <c r="M1656" s="28"/>
      <c r="N1656" s="28"/>
      <c r="O1656" s="28"/>
      <c r="T1656" s="202"/>
      <c r="V1656" s="28"/>
      <c r="W1656" s="28"/>
      <c r="X1656" s="28"/>
      <c r="AC1656" s="202"/>
      <c r="AE1656" s="28"/>
      <c r="AF1656" s="28"/>
      <c r="AG1656" s="28"/>
      <c r="AL1656" s="202"/>
      <c r="AN1656" s="28"/>
      <c r="AO1656" s="28"/>
      <c r="AP1656" s="28"/>
      <c r="AU1656" s="202"/>
      <c r="AW1656" s="28"/>
      <c r="AX1656" s="28"/>
      <c r="AY1656" s="28"/>
      <c r="BD1656" s="202"/>
      <c r="BF1656" s="28"/>
      <c r="BG1656" s="28"/>
      <c r="BH1656" s="28"/>
      <c r="BM1656" s="202"/>
      <c r="BO1656" s="28"/>
      <c r="BP1656" s="28"/>
      <c r="BQ1656" s="28"/>
      <c r="BV1656" s="202"/>
      <c r="BX1656" s="28"/>
      <c r="BY1656" s="28"/>
      <c r="BZ1656" s="28"/>
      <c r="CE1656" s="202"/>
      <c r="CG1656" s="28"/>
      <c r="CH1656" s="28"/>
      <c r="CI1656" s="28"/>
      <c r="CN1656" s="202"/>
      <c r="CP1656" s="28"/>
      <c r="CQ1656" s="28"/>
      <c r="CR1656" s="28"/>
      <c r="CW1656" s="202"/>
      <c r="CY1656" s="28"/>
      <c r="CZ1656" s="28"/>
      <c r="DA1656" s="28"/>
      <c r="DF1656" s="202"/>
      <c r="DH1656" s="28"/>
      <c r="DI1656" s="28"/>
      <c r="DJ1656" s="28"/>
      <c r="DO1656" s="202"/>
      <c r="DQ1656" s="28"/>
      <c r="DR1656" s="28"/>
      <c r="DS1656" s="28"/>
      <c r="DX1656" s="202"/>
      <c r="DZ1656" s="28"/>
      <c r="EA1656" s="28"/>
      <c r="EB1656" s="28"/>
      <c r="EG1656" s="202"/>
      <c r="EI1656" s="28"/>
      <c r="EJ1656" s="28"/>
      <c r="EK1656" s="28"/>
      <c r="EP1656" s="202"/>
      <c r="ER1656" s="28"/>
      <c r="ES1656" s="28"/>
      <c r="ET1656" s="28"/>
      <c r="EY1656" s="202"/>
      <c r="FA1656" s="28"/>
      <c r="FB1656" s="28"/>
      <c r="FC1656" s="28"/>
      <c r="FH1656" s="202"/>
      <c r="FJ1656" s="28"/>
      <c r="FK1656" s="28"/>
      <c r="FL1656" s="28"/>
      <c r="FQ1656" s="202"/>
      <c r="FS1656" s="28"/>
      <c r="FT1656" s="28"/>
      <c r="FU1656" s="28"/>
      <c r="FZ1656" s="202"/>
      <c r="GB1656" s="28"/>
      <c r="GC1656" s="28"/>
      <c r="GD1656" s="28"/>
      <c r="GI1656" s="202"/>
      <c r="GK1656" s="28"/>
      <c r="GL1656" s="28"/>
      <c r="GM1656" s="28"/>
      <c r="GR1656" s="202"/>
      <c r="GT1656" s="28"/>
      <c r="GU1656" s="28"/>
      <c r="GV1656" s="28"/>
      <c r="HA1656" s="202"/>
      <c r="HC1656" s="28"/>
      <c r="HD1656" s="28"/>
      <c r="HE1656" s="28"/>
      <c r="HJ1656" s="28"/>
      <c r="HK1656" s="28"/>
      <c r="HL1656" s="28"/>
      <c r="HM1656" s="28"/>
      <c r="HN1656" s="28"/>
      <c r="HO1656" s="28"/>
      <c r="HP1656" s="28"/>
      <c r="HQ1656" s="28"/>
      <c r="HR1656" s="28"/>
      <c r="HS1656" s="28"/>
      <c r="HT1656" s="28"/>
      <c r="HU1656" s="28"/>
      <c r="HV1656" s="28"/>
      <c r="HW1656" s="28"/>
      <c r="HX1656" s="28"/>
      <c r="HY1656" s="28"/>
      <c r="HZ1656" s="28"/>
      <c r="IA1656" s="28"/>
      <c r="IB1656" s="28"/>
      <c r="IC1656" s="28"/>
      <c r="ID1656" s="28"/>
      <c r="IE1656" s="28"/>
      <c r="IF1656" s="28"/>
      <c r="IG1656" s="28"/>
      <c r="IH1656" s="28"/>
      <c r="II1656" s="28"/>
      <c r="IJ1656" s="28"/>
      <c r="IK1656" s="28"/>
      <c r="IL1656" s="28"/>
      <c r="IM1656" s="28"/>
      <c r="IN1656" s="28"/>
      <c r="IO1656" s="28"/>
    </row>
    <row r="1657" spans="1:249" s="54" customFormat="1" ht="18">
      <c r="A1657" s="216" t="s">
        <v>4078</v>
      </c>
      <c r="B1657" s="28"/>
      <c r="C1657" s="28"/>
      <c r="D1657" s="28"/>
      <c r="E1657" s="28"/>
      <c r="F1657" s="305">
        <f t="shared" si="35"/>
        <v>28</v>
      </c>
      <c r="G1657" s="28"/>
      <c r="J1657" s="300">
        <v>9</v>
      </c>
      <c r="K1657" s="202">
        <v>19</v>
      </c>
      <c r="M1657" s="28"/>
      <c r="N1657" s="28"/>
      <c r="O1657" s="28"/>
      <c r="T1657" s="202"/>
      <c r="V1657" s="28"/>
      <c r="W1657" s="28"/>
      <c r="X1657" s="28"/>
      <c r="AC1657" s="202"/>
      <c r="AE1657" s="28"/>
      <c r="AF1657" s="28"/>
      <c r="AG1657" s="28"/>
      <c r="AL1657" s="202"/>
      <c r="AN1657" s="28"/>
      <c r="AO1657" s="28"/>
      <c r="AP1657" s="28"/>
      <c r="AU1657" s="202"/>
      <c r="AW1657" s="28"/>
      <c r="AX1657" s="28"/>
      <c r="AY1657" s="28"/>
      <c r="BD1657" s="202"/>
      <c r="BF1657" s="28"/>
      <c r="BG1657" s="28"/>
      <c r="BH1657" s="28"/>
      <c r="BM1657" s="202"/>
      <c r="BO1657" s="28"/>
      <c r="BP1657" s="28"/>
      <c r="BQ1657" s="28"/>
      <c r="BV1657" s="202"/>
      <c r="BX1657" s="28"/>
      <c r="BY1657" s="28"/>
      <c r="BZ1657" s="28"/>
      <c r="CE1657" s="202"/>
      <c r="CG1657" s="28"/>
      <c r="CH1657" s="28"/>
      <c r="CI1657" s="28"/>
      <c r="CN1657" s="202"/>
      <c r="CP1657" s="28"/>
      <c r="CQ1657" s="28"/>
      <c r="CR1657" s="28"/>
      <c r="CW1657" s="202"/>
      <c r="CY1657" s="28"/>
      <c r="CZ1657" s="28"/>
      <c r="DA1657" s="28"/>
      <c r="DF1657" s="202"/>
      <c r="DH1657" s="28"/>
      <c r="DI1657" s="28"/>
      <c r="DJ1657" s="28"/>
      <c r="DO1657" s="202"/>
      <c r="DQ1657" s="28"/>
      <c r="DR1657" s="28"/>
      <c r="DS1657" s="28"/>
      <c r="DX1657" s="202"/>
      <c r="DZ1657" s="28"/>
      <c r="EA1657" s="28"/>
      <c r="EB1657" s="28"/>
      <c r="EG1657" s="202"/>
      <c r="EI1657" s="28"/>
      <c r="EJ1657" s="28"/>
      <c r="EK1657" s="28"/>
      <c r="EP1657" s="202"/>
      <c r="ER1657" s="28"/>
      <c r="ES1657" s="28"/>
      <c r="ET1657" s="28"/>
      <c r="EY1657" s="202"/>
      <c r="FA1657" s="28"/>
      <c r="FB1657" s="28"/>
      <c r="FC1657" s="28"/>
      <c r="FH1657" s="202"/>
      <c r="FJ1657" s="28"/>
      <c r="FK1657" s="28"/>
      <c r="FL1657" s="28"/>
      <c r="FQ1657" s="202"/>
      <c r="FS1657" s="28"/>
      <c r="FT1657" s="28"/>
      <c r="FU1657" s="28"/>
      <c r="FZ1657" s="202"/>
      <c r="GB1657" s="28"/>
      <c r="GC1657" s="28"/>
      <c r="GD1657" s="28"/>
      <c r="GI1657" s="202"/>
      <c r="GK1657" s="28"/>
      <c r="GL1657" s="28"/>
      <c r="GM1657" s="28"/>
      <c r="GR1657" s="202"/>
      <c r="GT1657" s="28"/>
      <c r="GU1657" s="28"/>
      <c r="GV1657" s="28"/>
      <c r="HA1657" s="202"/>
      <c r="HC1657" s="28"/>
      <c r="HD1657" s="28"/>
      <c r="HE1657" s="28"/>
      <c r="HJ1657" s="28"/>
      <c r="HK1657" s="28"/>
      <c r="HL1657" s="28"/>
      <c r="HM1657" s="28"/>
      <c r="HN1657" s="28"/>
      <c r="HO1657" s="28"/>
      <c r="HP1657" s="28"/>
      <c r="HQ1657" s="28"/>
      <c r="HR1657" s="28"/>
      <c r="HS1657" s="28"/>
      <c r="HT1657" s="28"/>
      <c r="HU1657" s="28"/>
      <c r="HV1657" s="28"/>
      <c r="HW1657" s="28"/>
      <c r="HX1657" s="28"/>
      <c r="HY1657" s="28"/>
      <c r="HZ1657" s="28"/>
      <c r="IA1657" s="28"/>
      <c r="IB1657" s="28"/>
      <c r="IC1657" s="28"/>
      <c r="ID1657" s="28"/>
      <c r="IE1657" s="28"/>
      <c r="IF1657" s="28"/>
      <c r="IG1657" s="28"/>
      <c r="IH1657" s="28"/>
      <c r="II1657" s="28"/>
      <c r="IJ1657" s="28"/>
      <c r="IK1657" s="28"/>
      <c r="IL1657" s="28"/>
      <c r="IM1657" s="28"/>
      <c r="IN1657" s="28"/>
      <c r="IO1657" s="28"/>
    </row>
    <row r="1658" spans="1:249" s="54" customFormat="1" ht="18">
      <c r="A1658" s="216" t="s">
        <v>4213</v>
      </c>
      <c r="B1658" s="28"/>
      <c r="C1658" s="28"/>
      <c r="D1658" s="28"/>
      <c r="E1658" s="28"/>
      <c r="F1658" s="305">
        <f t="shared" si="35"/>
        <v>8</v>
      </c>
      <c r="G1658" s="28"/>
      <c r="I1658" s="300">
        <v>2</v>
      </c>
      <c r="J1658" s="300">
        <v>6</v>
      </c>
      <c r="K1658" s="300"/>
      <c r="M1658" s="28"/>
      <c r="N1658" s="28"/>
      <c r="O1658" s="28"/>
      <c r="T1658" s="202"/>
      <c r="V1658" s="28"/>
      <c r="W1658" s="28"/>
      <c r="X1658" s="28"/>
      <c r="AC1658" s="202"/>
      <c r="AE1658" s="28"/>
      <c r="AF1658" s="28"/>
      <c r="AG1658" s="28"/>
      <c r="AL1658" s="202"/>
      <c r="AN1658" s="28"/>
      <c r="AO1658" s="28"/>
      <c r="AP1658" s="28"/>
      <c r="AU1658" s="202"/>
      <c r="AW1658" s="28"/>
      <c r="AX1658" s="28"/>
      <c r="AY1658" s="28"/>
      <c r="BD1658" s="202"/>
      <c r="BF1658" s="28"/>
      <c r="BG1658" s="28"/>
      <c r="BH1658" s="28"/>
      <c r="BM1658" s="202"/>
      <c r="BO1658" s="28"/>
      <c r="BP1658" s="28"/>
      <c r="BQ1658" s="28"/>
      <c r="BV1658" s="202"/>
      <c r="BX1658" s="28"/>
      <c r="BY1658" s="28"/>
      <c r="BZ1658" s="28"/>
      <c r="CE1658" s="202"/>
      <c r="CG1658" s="28"/>
      <c r="CH1658" s="28"/>
      <c r="CI1658" s="28"/>
      <c r="CN1658" s="202"/>
      <c r="CP1658" s="28"/>
      <c r="CQ1658" s="28"/>
      <c r="CR1658" s="28"/>
      <c r="CW1658" s="202"/>
      <c r="CY1658" s="28"/>
      <c r="CZ1658" s="28"/>
      <c r="DA1658" s="28"/>
      <c r="DF1658" s="202"/>
      <c r="DH1658" s="28"/>
      <c r="DI1658" s="28"/>
      <c r="DJ1658" s="28"/>
      <c r="DO1658" s="202"/>
      <c r="DQ1658" s="28"/>
      <c r="DR1658" s="28"/>
      <c r="DS1658" s="28"/>
      <c r="DX1658" s="202"/>
      <c r="DZ1658" s="28"/>
      <c r="EA1658" s="28"/>
      <c r="EB1658" s="28"/>
      <c r="EG1658" s="202"/>
      <c r="EI1658" s="28"/>
      <c r="EJ1658" s="28"/>
      <c r="EK1658" s="28"/>
      <c r="EP1658" s="202"/>
      <c r="ER1658" s="28"/>
      <c r="ES1658" s="28"/>
      <c r="ET1658" s="28"/>
      <c r="EY1658" s="202"/>
      <c r="FA1658" s="28"/>
      <c r="FB1658" s="28"/>
      <c r="FC1658" s="28"/>
      <c r="FH1658" s="202"/>
      <c r="FJ1658" s="28"/>
      <c r="FK1658" s="28"/>
      <c r="FL1658" s="28"/>
      <c r="FQ1658" s="202"/>
      <c r="FS1658" s="28"/>
      <c r="FT1658" s="28"/>
      <c r="FU1658" s="28"/>
      <c r="FZ1658" s="202"/>
      <c r="GB1658" s="28"/>
      <c r="GC1658" s="28"/>
      <c r="GD1658" s="28"/>
      <c r="GI1658" s="202"/>
      <c r="GK1658" s="28"/>
      <c r="GL1658" s="28"/>
      <c r="GM1658" s="28"/>
      <c r="GR1658" s="202"/>
      <c r="GT1658" s="28"/>
      <c r="GU1658" s="28"/>
      <c r="GV1658" s="28"/>
      <c r="HA1658" s="202"/>
      <c r="HC1658" s="28"/>
      <c r="HD1658" s="28"/>
      <c r="HE1658" s="28"/>
      <c r="HJ1658" s="28"/>
      <c r="HK1658" s="28"/>
      <c r="HL1658" s="28"/>
      <c r="HM1658" s="28"/>
      <c r="HN1658" s="28"/>
      <c r="HO1658" s="28"/>
      <c r="HP1658" s="28"/>
      <c r="HQ1658" s="28"/>
      <c r="HR1658" s="28"/>
      <c r="HS1658" s="28"/>
      <c r="HT1658" s="28"/>
      <c r="HU1658" s="28"/>
      <c r="HV1658" s="28"/>
      <c r="HW1658" s="28"/>
      <c r="HX1658" s="28"/>
      <c r="HY1658" s="28"/>
      <c r="HZ1658" s="28"/>
      <c r="IA1658" s="28"/>
      <c r="IB1658" s="28"/>
      <c r="IC1658" s="28"/>
      <c r="ID1658" s="28"/>
      <c r="IE1658" s="28"/>
      <c r="IF1658" s="28"/>
      <c r="IG1658" s="28"/>
      <c r="IH1658" s="28"/>
      <c r="II1658" s="28"/>
      <c r="IJ1658" s="28"/>
      <c r="IK1658" s="28"/>
      <c r="IL1658" s="28"/>
      <c r="IM1658" s="28"/>
      <c r="IN1658" s="28"/>
      <c r="IO1658" s="28"/>
    </row>
    <row r="1659" spans="1:249" s="54" customFormat="1" ht="18">
      <c r="A1659" s="216" t="s">
        <v>4458</v>
      </c>
      <c r="B1659" s="28"/>
      <c r="C1659" s="28"/>
      <c r="D1659" s="28"/>
      <c r="E1659" s="28"/>
      <c r="F1659" s="305">
        <f t="shared" si="35"/>
        <v>5</v>
      </c>
      <c r="G1659" s="28"/>
      <c r="K1659" s="300">
        <v>5</v>
      </c>
      <c r="M1659" s="28"/>
      <c r="N1659" s="28"/>
      <c r="O1659" s="28"/>
      <c r="T1659" s="202"/>
      <c r="V1659" s="28"/>
      <c r="W1659" s="28"/>
      <c r="X1659" s="28"/>
      <c r="AC1659" s="202"/>
      <c r="AE1659" s="28"/>
      <c r="AF1659" s="28"/>
      <c r="AG1659" s="28"/>
      <c r="AL1659" s="202"/>
      <c r="AN1659" s="28"/>
      <c r="AO1659" s="28"/>
      <c r="AP1659" s="28"/>
      <c r="AU1659" s="202"/>
      <c r="AW1659" s="28"/>
      <c r="AX1659" s="28"/>
      <c r="AY1659" s="28"/>
      <c r="BD1659" s="202"/>
      <c r="BF1659" s="28"/>
      <c r="BG1659" s="28"/>
      <c r="BH1659" s="28"/>
      <c r="BM1659" s="202"/>
      <c r="BO1659" s="28"/>
      <c r="BP1659" s="28"/>
      <c r="BQ1659" s="28"/>
      <c r="BV1659" s="202"/>
      <c r="BX1659" s="28"/>
      <c r="BY1659" s="28"/>
      <c r="BZ1659" s="28"/>
      <c r="CE1659" s="202"/>
      <c r="CG1659" s="28"/>
      <c r="CH1659" s="28"/>
      <c r="CI1659" s="28"/>
      <c r="CN1659" s="202"/>
      <c r="CP1659" s="28"/>
      <c r="CQ1659" s="28"/>
      <c r="CR1659" s="28"/>
      <c r="CW1659" s="202"/>
      <c r="CY1659" s="28"/>
      <c r="CZ1659" s="28"/>
      <c r="DA1659" s="28"/>
      <c r="DF1659" s="202"/>
      <c r="DH1659" s="28"/>
      <c r="DI1659" s="28"/>
      <c r="DJ1659" s="28"/>
      <c r="DO1659" s="202"/>
      <c r="DQ1659" s="28"/>
      <c r="DR1659" s="28"/>
      <c r="DS1659" s="28"/>
      <c r="DX1659" s="202"/>
      <c r="DZ1659" s="28"/>
      <c r="EA1659" s="28"/>
      <c r="EB1659" s="28"/>
      <c r="EG1659" s="202"/>
      <c r="EI1659" s="28"/>
      <c r="EJ1659" s="28"/>
      <c r="EK1659" s="28"/>
      <c r="EP1659" s="202"/>
      <c r="ER1659" s="28"/>
      <c r="ES1659" s="28"/>
      <c r="ET1659" s="28"/>
      <c r="EY1659" s="202"/>
      <c r="FA1659" s="28"/>
      <c r="FB1659" s="28"/>
      <c r="FC1659" s="28"/>
      <c r="FH1659" s="202"/>
      <c r="FJ1659" s="28"/>
      <c r="FK1659" s="28"/>
      <c r="FL1659" s="28"/>
      <c r="FQ1659" s="202"/>
      <c r="FS1659" s="28"/>
      <c r="FT1659" s="28"/>
      <c r="FU1659" s="28"/>
      <c r="FZ1659" s="202"/>
      <c r="GB1659" s="28"/>
      <c r="GC1659" s="28"/>
      <c r="GD1659" s="28"/>
      <c r="GI1659" s="202"/>
      <c r="GK1659" s="28"/>
      <c r="GL1659" s="28"/>
      <c r="GM1659" s="28"/>
      <c r="GR1659" s="202"/>
      <c r="GT1659" s="28"/>
      <c r="GU1659" s="28"/>
      <c r="GV1659" s="28"/>
      <c r="HA1659" s="202"/>
      <c r="HC1659" s="28"/>
      <c r="HD1659" s="28"/>
      <c r="HE1659" s="28"/>
      <c r="HJ1659" s="28"/>
      <c r="HK1659" s="28"/>
      <c r="HL1659" s="28"/>
      <c r="HM1659" s="28"/>
      <c r="HN1659" s="28"/>
      <c r="HO1659" s="28"/>
      <c r="HP1659" s="28"/>
      <c r="HQ1659" s="28"/>
      <c r="HR1659" s="28"/>
      <c r="HS1659" s="28"/>
      <c r="HT1659" s="28"/>
      <c r="HU1659" s="28"/>
      <c r="HV1659" s="28"/>
      <c r="HW1659" s="28"/>
      <c r="HX1659" s="28"/>
      <c r="HY1659" s="28"/>
      <c r="HZ1659" s="28"/>
      <c r="IA1659" s="28"/>
      <c r="IB1659" s="28"/>
      <c r="IC1659" s="28"/>
      <c r="ID1659" s="28"/>
      <c r="IE1659" s="28"/>
      <c r="IF1659" s="28"/>
      <c r="IG1659" s="28"/>
      <c r="IH1659" s="28"/>
      <c r="II1659" s="28"/>
      <c r="IJ1659" s="28"/>
      <c r="IK1659" s="28"/>
      <c r="IL1659" s="28"/>
      <c r="IM1659" s="28"/>
      <c r="IN1659" s="28"/>
      <c r="IO1659" s="28"/>
    </row>
    <row r="1660" spans="1:249" s="54" customFormat="1" ht="18">
      <c r="A1660" s="216" t="s">
        <v>3852</v>
      </c>
      <c r="B1660" s="28"/>
      <c r="C1660" s="28"/>
      <c r="D1660" s="28"/>
      <c r="E1660" s="28"/>
      <c r="F1660" s="305">
        <f t="shared" si="35"/>
        <v>16</v>
      </c>
      <c r="G1660" s="28"/>
      <c r="H1660" s="300">
        <v>16</v>
      </c>
      <c r="I1660" s="300"/>
      <c r="J1660" s="300"/>
      <c r="K1660" s="202"/>
      <c r="M1660" s="28"/>
      <c r="N1660" s="28"/>
      <c r="O1660" s="28"/>
      <c r="T1660" s="202"/>
      <c r="V1660" s="28"/>
      <c r="W1660" s="28"/>
      <c r="X1660" s="28"/>
      <c r="AC1660" s="202"/>
      <c r="AE1660" s="28"/>
      <c r="AF1660" s="28"/>
      <c r="AG1660" s="28"/>
      <c r="AL1660" s="202"/>
      <c r="AN1660" s="28"/>
      <c r="AO1660" s="28"/>
      <c r="AP1660" s="28"/>
      <c r="AU1660" s="202"/>
      <c r="AW1660" s="28"/>
      <c r="AX1660" s="28"/>
      <c r="AY1660" s="28"/>
      <c r="BD1660" s="202"/>
      <c r="BF1660" s="28"/>
      <c r="BG1660" s="28"/>
      <c r="BH1660" s="28"/>
      <c r="BM1660" s="202"/>
      <c r="BO1660" s="28"/>
      <c r="BP1660" s="28"/>
      <c r="BQ1660" s="28"/>
      <c r="BV1660" s="202"/>
      <c r="BX1660" s="28"/>
      <c r="BY1660" s="28"/>
      <c r="BZ1660" s="28"/>
      <c r="CE1660" s="202"/>
      <c r="CG1660" s="28"/>
      <c r="CH1660" s="28"/>
      <c r="CI1660" s="28"/>
      <c r="CN1660" s="202"/>
      <c r="CP1660" s="28"/>
      <c r="CQ1660" s="28"/>
      <c r="CR1660" s="28"/>
      <c r="CW1660" s="202"/>
      <c r="CY1660" s="28"/>
      <c r="CZ1660" s="28"/>
      <c r="DA1660" s="28"/>
      <c r="DF1660" s="202"/>
      <c r="DH1660" s="28"/>
      <c r="DI1660" s="28"/>
      <c r="DJ1660" s="28"/>
      <c r="DO1660" s="202"/>
      <c r="DQ1660" s="28"/>
      <c r="DR1660" s="28"/>
      <c r="DS1660" s="28"/>
      <c r="DX1660" s="202"/>
      <c r="DZ1660" s="28"/>
      <c r="EA1660" s="28"/>
      <c r="EB1660" s="28"/>
      <c r="EG1660" s="202"/>
      <c r="EI1660" s="28"/>
      <c r="EJ1660" s="28"/>
      <c r="EK1660" s="28"/>
      <c r="EP1660" s="202"/>
      <c r="ER1660" s="28"/>
      <c r="ES1660" s="28"/>
      <c r="ET1660" s="28"/>
      <c r="EY1660" s="202"/>
      <c r="FA1660" s="28"/>
      <c r="FB1660" s="28"/>
      <c r="FC1660" s="28"/>
      <c r="FH1660" s="202"/>
      <c r="FJ1660" s="28"/>
      <c r="FK1660" s="28"/>
      <c r="FL1660" s="28"/>
      <c r="FQ1660" s="202"/>
      <c r="FS1660" s="28"/>
      <c r="FT1660" s="28"/>
      <c r="FU1660" s="28"/>
      <c r="FZ1660" s="202"/>
      <c r="GB1660" s="28"/>
      <c r="GC1660" s="28"/>
      <c r="GD1660" s="28"/>
      <c r="GI1660" s="202"/>
      <c r="GK1660" s="28"/>
      <c r="GL1660" s="28"/>
      <c r="GM1660" s="28"/>
      <c r="GR1660" s="202"/>
      <c r="GT1660" s="28"/>
      <c r="GU1660" s="28"/>
      <c r="GV1660" s="28"/>
      <c r="HA1660" s="202"/>
      <c r="HC1660" s="28"/>
      <c r="HD1660" s="28"/>
      <c r="HE1660" s="28"/>
      <c r="HJ1660" s="28"/>
      <c r="HK1660" s="28"/>
      <c r="HL1660" s="28"/>
      <c r="HM1660" s="28"/>
      <c r="HN1660" s="28"/>
      <c r="HO1660" s="28"/>
      <c r="HP1660" s="28"/>
      <c r="HQ1660" s="28"/>
      <c r="HR1660" s="28"/>
      <c r="HS1660" s="28"/>
      <c r="HT1660" s="28"/>
      <c r="HU1660" s="28"/>
      <c r="HV1660" s="28"/>
      <c r="HW1660" s="28"/>
      <c r="HX1660" s="28"/>
      <c r="HY1660" s="28"/>
      <c r="HZ1660" s="28"/>
      <c r="IA1660" s="28"/>
      <c r="IB1660" s="28"/>
      <c r="IC1660" s="28"/>
      <c r="ID1660" s="28"/>
      <c r="IE1660" s="28"/>
      <c r="IF1660" s="28"/>
      <c r="IG1660" s="28"/>
      <c r="IH1660" s="28"/>
      <c r="II1660" s="28"/>
      <c r="IJ1660" s="28"/>
      <c r="IK1660" s="28"/>
      <c r="IL1660" s="28"/>
      <c r="IM1660" s="28"/>
      <c r="IN1660" s="28"/>
      <c r="IO1660" s="28"/>
    </row>
    <row r="1661" spans="1:249" s="54" customFormat="1" ht="18">
      <c r="A1661" s="216" t="s">
        <v>4036</v>
      </c>
      <c r="B1661" s="28"/>
      <c r="C1661" s="28"/>
      <c r="D1661" s="28"/>
      <c r="E1661" s="28"/>
      <c r="F1661" s="305">
        <f t="shared" si="35"/>
        <v>13</v>
      </c>
      <c r="G1661" s="28"/>
      <c r="J1661" s="300">
        <v>13</v>
      </c>
      <c r="K1661" s="202"/>
      <c r="M1661" s="28"/>
      <c r="N1661" s="28"/>
      <c r="O1661" s="28"/>
      <c r="T1661" s="202"/>
      <c r="V1661" s="28"/>
      <c r="W1661" s="28"/>
      <c r="X1661" s="28"/>
      <c r="AC1661" s="202"/>
      <c r="AE1661" s="28"/>
      <c r="AF1661" s="28"/>
      <c r="AG1661" s="28"/>
      <c r="AL1661" s="202"/>
      <c r="AN1661" s="28"/>
      <c r="AO1661" s="28"/>
      <c r="AP1661" s="28"/>
      <c r="AU1661" s="202"/>
      <c r="AW1661" s="28"/>
      <c r="AX1661" s="28"/>
      <c r="AY1661" s="28"/>
      <c r="BD1661" s="202"/>
      <c r="BF1661" s="28"/>
      <c r="BG1661" s="28"/>
      <c r="BH1661" s="28"/>
      <c r="BM1661" s="202"/>
      <c r="BO1661" s="28"/>
      <c r="BP1661" s="28"/>
      <c r="BQ1661" s="28"/>
      <c r="BV1661" s="202"/>
      <c r="BX1661" s="28"/>
      <c r="BY1661" s="28"/>
      <c r="BZ1661" s="28"/>
      <c r="CE1661" s="202"/>
      <c r="CG1661" s="28"/>
      <c r="CH1661" s="28"/>
      <c r="CI1661" s="28"/>
      <c r="CN1661" s="202"/>
      <c r="CP1661" s="28"/>
      <c r="CQ1661" s="28"/>
      <c r="CR1661" s="28"/>
      <c r="CW1661" s="202"/>
      <c r="CY1661" s="28"/>
      <c r="CZ1661" s="28"/>
      <c r="DA1661" s="28"/>
      <c r="DF1661" s="202"/>
      <c r="DH1661" s="28"/>
      <c r="DI1661" s="28"/>
      <c r="DJ1661" s="28"/>
      <c r="DO1661" s="202"/>
      <c r="DQ1661" s="28"/>
      <c r="DR1661" s="28"/>
      <c r="DS1661" s="28"/>
      <c r="DX1661" s="202"/>
      <c r="DZ1661" s="28"/>
      <c r="EA1661" s="28"/>
      <c r="EB1661" s="28"/>
      <c r="EG1661" s="202"/>
      <c r="EI1661" s="28"/>
      <c r="EJ1661" s="28"/>
      <c r="EK1661" s="28"/>
      <c r="EP1661" s="202"/>
      <c r="ER1661" s="28"/>
      <c r="ES1661" s="28"/>
      <c r="ET1661" s="28"/>
      <c r="EY1661" s="202"/>
      <c r="FA1661" s="28"/>
      <c r="FB1661" s="28"/>
      <c r="FC1661" s="28"/>
      <c r="FH1661" s="202"/>
      <c r="FJ1661" s="28"/>
      <c r="FK1661" s="28"/>
      <c r="FL1661" s="28"/>
      <c r="FQ1661" s="202"/>
      <c r="FS1661" s="28"/>
      <c r="FT1661" s="28"/>
      <c r="FU1661" s="28"/>
      <c r="FZ1661" s="202"/>
      <c r="GB1661" s="28"/>
      <c r="GC1661" s="28"/>
      <c r="GD1661" s="28"/>
      <c r="GI1661" s="202"/>
      <c r="GK1661" s="28"/>
      <c r="GL1661" s="28"/>
      <c r="GM1661" s="28"/>
      <c r="GR1661" s="202"/>
      <c r="GT1661" s="28"/>
      <c r="GU1661" s="28"/>
      <c r="GV1661" s="28"/>
      <c r="HA1661" s="202"/>
      <c r="HC1661" s="28"/>
      <c r="HD1661" s="28"/>
      <c r="HE1661" s="28"/>
      <c r="HJ1661" s="28"/>
      <c r="HK1661" s="28"/>
      <c r="HL1661" s="28"/>
      <c r="HM1661" s="28"/>
      <c r="HN1661" s="28"/>
      <c r="HO1661" s="28"/>
      <c r="HP1661" s="28"/>
      <c r="HQ1661" s="28"/>
      <c r="HR1661" s="28"/>
      <c r="HS1661" s="28"/>
      <c r="HT1661" s="28"/>
      <c r="HU1661" s="28"/>
      <c r="HV1661" s="28"/>
      <c r="HW1661" s="28"/>
      <c r="HX1661" s="28"/>
      <c r="HY1661" s="28"/>
      <c r="HZ1661" s="28"/>
      <c r="IA1661" s="28"/>
      <c r="IB1661" s="28"/>
      <c r="IC1661" s="28"/>
      <c r="ID1661" s="28"/>
      <c r="IE1661" s="28"/>
      <c r="IF1661" s="28"/>
      <c r="IG1661" s="28"/>
      <c r="IH1661" s="28"/>
      <c r="II1661" s="28"/>
      <c r="IJ1661" s="28"/>
      <c r="IK1661" s="28"/>
      <c r="IL1661" s="28"/>
      <c r="IM1661" s="28"/>
      <c r="IN1661" s="28"/>
      <c r="IO1661" s="28"/>
    </row>
    <row r="1662" spans="1:249" s="54" customFormat="1" ht="18">
      <c r="A1662" s="216" t="s">
        <v>4631</v>
      </c>
      <c r="B1662" s="28"/>
      <c r="C1662" s="28"/>
      <c r="D1662" s="28"/>
      <c r="E1662" s="28"/>
      <c r="F1662" s="305">
        <f t="shared" si="35"/>
        <v>24</v>
      </c>
      <c r="G1662" s="28"/>
      <c r="I1662" s="300">
        <v>24</v>
      </c>
      <c r="J1662" s="300"/>
      <c r="K1662" s="202"/>
      <c r="M1662" s="28"/>
      <c r="N1662" s="28"/>
      <c r="O1662" s="28"/>
      <c r="T1662" s="202"/>
      <c r="V1662" s="28"/>
      <c r="W1662" s="28"/>
      <c r="X1662" s="28"/>
      <c r="AC1662" s="202"/>
      <c r="AE1662" s="28"/>
      <c r="AF1662" s="28"/>
      <c r="AG1662" s="28"/>
      <c r="AL1662" s="202"/>
      <c r="AN1662" s="28"/>
      <c r="AO1662" s="28"/>
      <c r="AP1662" s="28"/>
      <c r="AU1662" s="202"/>
      <c r="AW1662" s="28"/>
      <c r="AX1662" s="28"/>
      <c r="AY1662" s="28"/>
      <c r="BD1662" s="202"/>
      <c r="BF1662" s="28"/>
      <c r="BG1662" s="28"/>
      <c r="BH1662" s="28"/>
      <c r="BM1662" s="202"/>
      <c r="BO1662" s="28"/>
      <c r="BP1662" s="28"/>
      <c r="BQ1662" s="28"/>
      <c r="BV1662" s="202"/>
      <c r="BX1662" s="28"/>
      <c r="BY1662" s="28"/>
      <c r="BZ1662" s="28"/>
      <c r="CE1662" s="202"/>
      <c r="CG1662" s="28"/>
      <c r="CH1662" s="28"/>
      <c r="CI1662" s="28"/>
      <c r="CN1662" s="202"/>
      <c r="CP1662" s="28"/>
      <c r="CQ1662" s="28"/>
      <c r="CR1662" s="28"/>
      <c r="CW1662" s="202"/>
      <c r="CY1662" s="28"/>
      <c r="CZ1662" s="28"/>
      <c r="DA1662" s="28"/>
      <c r="DF1662" s="202"/>
      <c r="DH1662" s="28"/>
      <c r="DI1662" s="28"/>
      <c r="DJ1662" s="28"/>
      <c r="DO1662" s="202"/>
      <c r="DQ1662" s="28"/>
      <c r="DR1662" s="28"/>
      <c r="DS1662" s="28"/>
      <c r="DX1662" s="202"/>
      <c r="DZ1662" s="28"/>
      <c r="EA1662" s="28"/>
      <c r="EB1662" s="28"/>
      <c r="EG1662" s="202"/>
      <c r="EI1662" s="28"/>
      <c r="EJ1662" s="28"/>
      <c r="EK1662" s="28"/>
      <c r="EP1662" s="202"/>
      <c r="ER1662" s="28"/>
      <c r="ES1662" s="28"/>
      <c r="ET1662" s="28"/>
      <c r="EY1662" s="202"/>
      <c r="FA1662" s="28"/>
      <c r="FB1662" s="28"/>
      <c r="FC1662" s="28"/>
      <c r="FH1662" s="202"/>
      <c r="FJ1662" s="28"/>
      <c r="FK1662" s="28"/>
      <c r="FL1662" s="28"/>
      <c r="FQ1662" s="202"/>
      <c r="FS1662" s="28"/>
      <c r="FT1662" s="28"/>
      <c r="FU1662" s="28"/>
      <c r="FZ1662" s="202"/>
      <c r="GB1662" s="28"/>
      <c r="GC1662" s="28"/>
      <c r="GD1662" s="28"/>
      <c r="GI1662" s="202"/>
      <c r="GK1662" s="28"/>
      <c r="GL1662" s="28"/>
      <c r="GM1662" s="28"/>
      <c r="GR1662" s="202"/>
      <c r="GT1662" s="28"/>
      <c r="GU1662" s="28"/>
      <c r="GV1662" s="28"/>
      <c r="HA1662" s="202"/>
      <c r="HC1662" s="28"/>
      <c r="HD1662" s="28"/>
      <c r="HE1662" s="28"/>
      <c r="HJ1662" s="28"/>
      <c r="HK1662" s="28"/>
      <c r="HL1662" s="28"/>
      <c r="HM1662" s="28"/>
      <c r="HN1662" s="28"/>
      <c r="HO1662" s="28"/>
      <c r="HP1662" s="28"/>
      <c r="HQ1662" s="28"/>
      <c r="HR1662" s="28"/>
      <c r="HS1662" s="28"/>
      <c r="HT1662" s="28"/>
      <c r="HU1662" s="28"/>
      <c r="HV1662" s="28"/>
      <c r="HW1662" s="28"/>
      <c r="HX1662" s="28"/>
      <c r="HY1662" s="28"/>
      <c r="HZ1662" s="28"/>
      <c r="IA1662" s="28"/>
      <c r="IB1662" s="28"/>
      <c r="IC1662" s="28"/>
      <c r="ID1662" s="28"/>
      <c r="IE1662" s="28"/>
      <c r="IF1662" s="28"/>
      <c r="IG1662" s="28"/>
      <c r="IH1662" s="28"/>
      <c r="II1662" s="28"/>
      <c r="IJ1662" s="28"/>
      <c r="IK1662" s="28"/>
      <c r="IL1662" s="28"/>
      <c r="IM1662" s="28"/>
      <c r="IN1662" s="28"/>
      <c r="IO1662" s="28"/>
    </row>
    <row r="1663" spans="1:249" s="54" customFormat="1" ht="18">
      <c r="A1663" s="216" t="s">
        <v>4373</v>
      </c>
      <c r="B1663" s="28"/>
      <c r="C1663" s="28"/>
      <c r="D1663" s="28"/>
      <c r="E1663" s="28"/>
      <c r="F1663" s="305">
        <f t="shared" si="35"/>
        <v>18</v>
      </c>
      <c r="G1663" s="28"/>
      <c r="I1663" s="300">
        <v>18</v>
      </c>
      <c r="K1663" s="202"/>
      <c r="M1663" s="28"/>
      <c r="N1663" s="28"/>
      <c r="O1663" s="28"/>
      <c r="T1663" s="202"/>
      <c r="V1663" s="28"/>
      <c r="W1663" s="28"/>
      <c r="X1663" s="28"/>
      <c r="AC1663" s="202"/>
      <c r="AE1663" s="28"/>
      <c r="AF1663" s="28"/>
      <c r="AG1663" s="28"/>
      <c r="AL1663" s="202"/>
      <c r="AN1663" s="28"/>
      <c r="AO1663" s="28"/>
      <c r="AP1663" s="28"/>
      <c r="AU1663" s="202"/>
      <c r="AW1663" s="28"/>
      <c r="AX1663" s="28"/>
      <c r="AY1663" s="28"/>
      <c r="BD1663" s="202"/>
      <c r="BF1663" s="28"/>
      <c r="BG1663" s="28"/>
      <c r="BH1663" s="28"/>
      <c r="BM1663" s="202"/>
      <c r="BO1663" s="28"/>
      <c r="BP1663" s="28"/>
      <c r="BQ1663" s="28"/>
      <c r="BV1663" s="202"/>
      <c r="BX1663" s="28"/>
      <c r="BY1663" s="28"/>
      <c r="BZ1663" s="28"/>
      <c r="CE1663" s="202"/>
      <c r="CG1663" s="28"/>
      <c r="CH1663" s="28"/>
      <c r="CI1663" s="28"/>
      <c r="CN1663" s="202"/>
      <c r="CP1663" s="28"/>
      <c r="CQ1663" s="28"/>
      <c r="CR1663" s="28"/>
      <c r="CW1663" s="202"/>
      <c r="CY1663" s="28"/>
      <c r="CZ1663" s="28"/>
      <c r="DA1663" s="28"/>
      <c r="DF1663" s="202"/>
      <c r="DH1663" s="28"/>
      <c r="DI1663" s="28"/>
      <c r="DJ1663" s="28"/>
      <c r="DO1663" s="202"/>
      <c r="DQ1663" s="28"/>
      <c r="DR1663" s="28"/>
      <c r="DS1663" s="28"/>
      <c r="DX1663" s="202"/>
      <c r="DZ1663" s="28"/>
      <c r="EA1663" s="28"/>
      <c r="EB1663" s="28"/>
      <c r="EG1663" s="202"/>
      <c r="EI1663" s="28"/>
      <c r="EJ1663" s="28"/>
      <c r="EK1663" s="28"/>
      <c r="EP1663" s="202"/>
      <c r="ER1663" s="28"/>
      <c r="ES1663" s="28"/>
      <c r="ET1663" s="28"/>
      <c r="EY1663" s="202"/>
      <c r="FA1663" s="28"/>
      <c r="FB1663" s="28"/>
      <c r="FC1663" s="28"/>
      <c r="FH1663" s="202"/>
      <c r="FJ1663" s="28"/>
      <c r="FK1663" s="28"/>
      <c r="FL1663" s="28"/>
      <c r="FQ1663" s="202"/>
      <c r="FS1663" s="28"/>
      <c r="FT1663" s="28"/>
      <c r="FU1663" s="28"/>
      <c r="FZ1663" s="202"/>
      <c r="GB1663" s="28"/>
      <c r="GC1663" s="28"/>
      <c r="GD1663" s="28"/>
      <c r="GI1663" s="202"/>
      <c r="GK1663" s="28"/>
      <c r="GL1663" s="28"/>
      <c r="GM1663" s="28"/>
      <c r="GR1663" s="202"/>
      <c r="GT1663" s="28"/>
      <c r="GU1663" s="28"/>
      <c r="GV1663" s="28"/>
      <c r="HA1663" s="202"/>
      <c r="HC1663" s="28"/>
      <c r="HD1663" s="28"/>
      <c r="HE1663" s="28"/>
      <c r="HJ1663" s="28"/>
      <c r="HK1663" s="28"/>
      <c r="HL1663" s="28"/>
      <c r="HM1663" s="28"/>
      <c r="HN1663" s="28"/>
      <c r="HO1663" s="28"/>
      <c r="HP1663" s="28"/>
      <c r="HQ1663" s="28"/>
      <c r="HR1663" s="28"/>
      <c r="HS1663" s="28"/>
      <c r="HT1663" s="28"/>
      <c r="HU1663" s="28"/>
      <c r="HV1663" s="28"/>
      <c r="HW1663" s="28"/>
      <c r="HX1663" s="28"/>
      <c r="HY1663" s="28"/>
      <c r="HZ1663" s="28"/>
      <c r="IA1663" s="28"/>
      <c r="IB1663" s="28"/>
      <c r="IC1663" s="28"/>
      <c r="ID1663" s="28"/>
      <c r="IE1663" s="28"/>
      <c r="IF1663" s="28"/>
      <c r="IG1663" s="28"/>
      <c r="IH1663" s="28"/>
      <c r="II1663" s="28"/>
      <c r="IJ1663" s="28"/>
      <c r="IK1663" s="28"/>
      <c r="IL1663" s="28"/>
      <c r="IM1663" s="28"/>
      <c r="IN1663" s="28"/>
      <c r="IO1663" s="28"/>
    </row>
    <row r="1664" spans="1:249" s="54" customFormat="1" ht="18">
      <c r="A1664" s="216" t="s">
        <v>4449</v>
      </c>
      <c r="B1664" s="28"/>
      <c r="C1664" s="28"/>
      <c r="D1664" s="28"/>
      <c r="E1664" s="28"/>
      <c r="F1664" s="305">
        <f t="shared" si="35"/>
        <v>20</v>
      </c>
      <c r="G1664" s="28"/>
      <c r="K1664" s="300">
        <v>20</v>
      </c>
      <c r="M1664" s="28"/>
      <c r="N1664" s="28"/>
      <c r="O1664" s="28"/>
      <c r="T1664" s="202"/>
      <c r="V1664" s="28"/>
      <c r="W1664" s="28"/>
      <c r="X1664" s="28"/>
      <c r="AC1664" s="202"/>
      <c r="AE1664" s="28"/>
      <c r="AF1664" s="28"/>
      <c r="AG1664" s="28"/>
      <c r="AL1664" s="202"/>
      <c r="AN1664" s="28"/>
      <c r="AO1664" s="28"/>
      <c r="AP1664" s="28"/>
      <c r="AU1664" s="202"/>
      <c r="AW1664" s="28"/>
      <c r="AX1664" s="28"/>
      <c r="AY1664" s="28"/>
      <c r="BD1664" s="202"/>
      <c r="BF1664" s="28"/>
      <c r="BG1664" s="28"/>
      <c r="BH1664" s="28"/>
      <c r="BM1664" s="202"/>
      <c r="BO1664" s="28"/>
      <c r="BP1664" s="28"/>
      <c r="BQ1664" s="28"/>
      <c r="BV1664" s="202"/>
      <c r="BX1664" s="28"/>
      <c r="BY1664" s="28"/>
      <c r="BZ1664" s="28"/>
      <c r="CE1664" s="202"/>
      <c r="CG1664" s="28"/>
      <c r="CH1664" s="28"/>
      <c r="CI1664" s="28"/>
      <c r="CN1664" s="202"/>
      <c r="CP1664" s="28"/>
      <c r="CQ1664" s="28"/>
      <c r="CR1664" s="28"/>
      <c r="CW1664" s="202"/>
      <c r="CY1664" s="28"/>
      <c r="CZ1664" s="28"/>
      <c r="DA1664" s="28"/>
      <c r="DF1664" s="202"/>
      <c r="DH1664" s="28"/>
      <c r="DI1664" s="28"/>
      <c r="DJ1664" s="28"/>
      <c r="DO1664" s="202"/>
      <c r="DQ1664" s="28"/>
      <c r="DR1664" s="28"/>
      <c r="DS1664" s="28"/>
      <c r="DX1664" s="202"/>
      <c r="DZ1664" s="28"/>
      <c r="EA1664" s="28"/>
      <c r="EB1664" s="28"/>
      <c r="EG1664" s="202"/>
      <c r="EI1664" s="28"/>
      <c r="EJ1664" s="28"/>
      <c r="EK1664" s="28"/>
      <c r="EP1664" s="202"/>
      <c r="ER1664" s="28"/>
      <c r="ES1664" s="28"/>
      <c r="ET1664" s="28"/>
      <c r="EY1664" s="202"/>
      <c r="FA1664" s="28"/>
      <c r="FB1664" s="28"/>
      <c r="FC1664" s="28"/>
      <c r="FH1664" s="202"/>
      <c r="FJ1664" s="28"/>
      <c r="FK1664" s="28"/>
      <c r="FL1664" s="28"/>
      <c r="FQ1664" s="202"/>
      <c r="FS1664" s="28"/>
      <c r="FT1664" s="28"/>
      <c r="FU1664" s="28"/>
      <c r="FZ1664" s="202"/>
      <c r="GB1664" s="28"/>
      <c r="GC1664" s="28"/>
      <c r="GD1664" s="28"/>
      <c r="GI1664" s="202"/>
      <c r="GK1664" s="28"/>
      <c r="GL1664" s="28"/>
      <c r="GM1664" s="28"/>
      <c r="GR1664" s="202"/>
      <c r="GT1664" s="28"/>
      <c r="GU1664" s="28"/>
      <c r="GV1664" s="28"/>
      <c r="HA1664" s="202"/>
      <c r="HC1664" s="28"/>
      <c r="HD1664" s="28"/>
      <c r="HE1664" s="28"/>
      <c r="HJ1664" s="28"/>
      <c r="HK1664" s="28"/>
      <c r="HL1664" s="28"/>
      <c r="HM1664" s="28"/>
      <c r="HN1664" s="28"/>
      <c r="HO1664" s="28"/>
      <c r="HP1664" s="28"/>
      <c r="HQ1664" s="28"/>
      <c r="HR1664" s="28"/>
      <c r="HS1664" s="28"/>
      <c r="HT1664" s="28"/>
      <c r="HU1664" s="28"/>
      <c r="HV1664" s="28"/>
      <c r="HW1664" s="28"/>
      <c r="HX1664" s="28"/>
      <c r="HY1664" s="28"/>
      <c r="HZ1664" s="28"/>
      <c r="IA1664" s="28"/>
      <c r="IB1664" s="28"/>
      <c r="IC1664" s="28"/>
      <c r="ID1664" s="28"/>
      <c r="IE1664" s="28"/>
      <c r="IF1664" s="28"/>
      <c r="IG1664" s="28"/>
      <c r="IH1664" s="28"/>
      <c r="II1664" s="28"/>
      <c r="IJ1664" s="28"/>
      <c r="IK1664" s="28"/>
      <c r="IL1664" s="28"/>
      <c r="IM1664" s="28"/>
      <c r="IN1664" s="28"/>
      <c r="IO1664" s="28"/>
    </row>
    <row r="1665" spans="1:249" s="54" customFormat="1" ht="18">
      <c r="A1665" s="216" t="s">
        <v>3915</v>
      </c>
      <c r="B1665" s="28"/>
      <c r="C1665" s="28"/>
      <c r="D1665" s="28"/>
      <c r="E1665" s="28"/>
      <c r="F1665" s="305">
        <f t="shared" si="35"/>
        <v>8</v>
      </c>
      <c r="G1665" s="28"/>
      <c r="H1665" s="300">
        <v>5</v>
      </c>
      <c r="I1665" s="300">
        <v>3</v>
      </c>
      <c r="K1665" s="202"/>
      <c r="M1665" s="28"/>
      <c r="N1665" s="28"/>
      <c r="O1665" s="28"/>
      <c r="T1665" s="202"/>
      <c r="V1665" s="28"/>
      <c r="W1665" s="28"/>
      <c r="X1665" s="28"/>
      <c r="AC1665" s="202"/>
      <c r="AE1665" s="28"/>
      <c r="AF1665" s="28"/>
      <c r="AG1665" s="28"/>
      <c r="AL1665" s="202"/>
      <c r="AN1665" s="28"/>
      <c r="AO1665" s="28"/>
      <c r="AP1665" s="28"/>
      <c r="AU1665" s="202"/>
      <c r="AW1665" s="28"/>
      <c r="AX1665" s="28"/>
      <c r="AY1665" s="28"/>
      <c r="BD1665" s="202"/>
      <c r="BF1665" s="28"/>
      <c r="BG1665" s="28"/>
      <c r="BH1665" s="28"/>
      <c r="BM1665" s="202"/>
      <c r="BO1665" s="28"/>
      <c r="BP1665" s="28"/>
      <c r="BQ1665" s="28"/>
      <c r="BV1665" s="202"/>
      <c r="BX1665" s="28"/>
      <c r="BY1665" s="28"/>
      <c r="BZ1665" s="28"/>
      <c r="CE1665" s="202"/>
      <c r="CG1665" s="28"/>
      <c r="CH1665" s="28"/>
      <c r="CI1665" s="28"/>
      <c r="CN1665" s="202"/>
      <c r="CP1665" s="28"/>
      <c r="CQ1665" s="28"/>
      <c r="CR1665" s="28"/>
      <c r="CW1665" s="202"/>
      <c r="CY1665" s="28"/>
      <c r="CZ1665" s="28"/>
      <c r="DA1665" s="28"/>
      <c r="DF1665" s="202"/>
      <c r="DH1665" s="28"/>
      <c r="DI1665" s="28"/>
      <c r="DJ1665" s="28"/>
      <c r="DO1665" s="202"/>
      <c r="DQ1665" s="28"/>
      <c r="DR1665" s="28"/>
      <c r="DS1665" s="28"/>
      <c r="DX1665" s="202"/>
      <c r="DZ1665" s="28"/>
      <c r="EA1665" s="28"/>
      <c r="EB1665" s="28"/>
      <c r="EG1665" s="202"/>
      <c r="EI1665" s="28"/>
      <c r="EJ1665" s="28"/>
      <c r="EK1665" s="28"/>
      <c r="EP1665" s="202"/>
      <c r="ER1665" s="28"/>
      <c r="ES1665" s="28"/>
      <c r="ET1665" s="28"/>
      <c r="EY1665" s="202"/>
      <c r="FA1665" s="28"/>
      <c r="FB1665" s="28"/>
      <c r="FC1665" s="28"/>
      <c r="FH1665" s="202"/>
      <c r="FJ1665" s="28"/>
      <c r="FK1665" s="28"/>
      <c r="FL1665" s="28"/>
      <c r="FQ1665" s="202"/>
      <c r="FS1665" s="28"/>
      <c r="FT1665" s="28"/>
      <c r="FU1665" s="28"/>
      <c r="FZ1665" s="202"/>
      <c r="GB1665" s="28"/>
      <c r="GC1665" s="28"/>
      <c r="GD1665" s="28"/>
      <c r="GI1665" s="202"/>
      <c r="GK1665" s="28"/>
      <c r="GL1665" s="28"/>
      <c r="GM1665" s="28"/>
      <c r="GR1665" s="202"/>
      <c r="GT1665" s="28"/>
      <c r="GU1665" s="28"/>
      <c r="GV1665" s="28"/>
      <c r="HA1665" s="202"/>
      <c r="HC1665" s="28"/>
      <c r="HD1665" s="28"/>
      <c r="HE1665" s="28"/>
      <c r="HJ1665" s="28"/>
      <c r="HK1665" s="28"/>
      <c r="HL1665" s="28"/>
      <c r="HM1665" s="28"/>
      <c r="HN1665" s="28"/>
      <c r="HO1665" s="28"/>
      <c r="HP1665" s="28"/>
      <c r="HQ1665" s="28"/>
      <c r="HR1665" s="28"/>
      <c r="HS1665" s="28"/>
      <c r="HT1665" s="28"/>
      <c r="HU1665" s="28"/>
      <c r="HV1665" s="28"/>
      <c r="HW1665" s="28"/>
      <c r="HX1665" s="28"/>
      <c r="HY1665" s="28"/>
      <c r="HZ1665" s="28"/>
      <c r="IA1665" s="28"/>
      <c r="IB1665" s="28"/>
      <c r="IC1665" s="28"/>
      <c r="ID1665" s="28"/>
      <c r="IE1665" s="28"/>
      <c r="IF1665" s="28"/>
      <c r="IG1665" s="28"/>
      <c r="IH1665" s="28"/>
      <c r="II1665" s="28"/>
      <c r="IJ1665" s="28"/>
      <c r="IK1665" s="28"/>
      <c r="IL1665" s="28"/>
      <c r="IM1665" s="28"/>
      <c r="IN1665" s="28"/>
      <c r="IO1665" s="28"/>
    </row>
    <row r="1666" spans="1:249" s="54" customFormat="1" ht="18">
      <c r="A1666" s="216" t="s">
        <v>4029</v>
      </c>
      <c r="B1666" s="28"/>
      <c r="C1666" s="28"/>
      <c r="D1666" s="28"/>
      <c r="E1666" s="28"/>
      <c r="F1666" s="305">
        <f t="shared" si="35"/>
        <v>41</v>
      </c>
      <c r="G1666" s="28"/>
      <c r="J1666" s="300">
        <v>41</v>
      </c>
      <c r="K1666" s="202"/>
      <c r="M1666" s="28"/>
      <c r="N1666" s="28"/>
      <c r="O1666" s="28"/>
      <c r="T1666" s="202"/>
      <c r="V1666" s="28"/>
      <c r="W1666" s="28"/>
      <c r="X1666" s="28"/>
      <c r="AC1666" s="202"/>
      <c r="AE1666" s="28"/>
      <c r="AF1666" s="28"/>
      <c r="AG1666" s="28"/>
      <c r="AL1666" s="202"/>
      <c r="AN1666" s="28"/>
      <c r="AO1666" s="28"/>
      <c r="AP1666" s="28"/>
      <c r="AU1666" s="202"/>
      <c r="AW1666" s="28"/>
      <c r="AX1666" s="28"/>
      <c r="AY1666" s="28"/>
      <c r="BD1666" s="202"/>
      <c r="BF1666" s="28"/>
      <c r="BG1666" s="28"/>
      <c r="BH1666" s="28"/>
      <c r="BM1666" s="202"/>
      <c r="BO1666" s="28"/>
      <c r="BP1666" s="28"/>
      <c r="BQ1666" s="28"/>
      <c r="BV1666" s="202"/>
      <c r="BX1666" s="28"/>
      <c r="BY1666" s="28"/>
      <c r="BZ1666" s="28"/>
      <c r="CE1666" s="202"/>
      <c r="CG1666" s="28"/>
      <c r="CH1666" s="28"/>
      <c r="CI1666" s="28"/>
      <c r="CN1666" s="202"/>
      <c r="CP1666" s="28"/>
      <c r="CQ1666" s="28"/>
      <c r="CR1666" s="28"/>
      <c r="CW1666" s="202"/>
      <c r="CY1666" s="28"/>
      <c r="CZ1666" s="28"/>
      <c r="DA1666" s="28"/>
      <c r="DF1666" s="202"/>
      <c r="DH1666" s="28"/>
      <c r="DI1666" s="28"/>
      <c r="DJ1666" s="28"/>
      <c r="DO1666" s="202"/>
      <c r="DQ1666" s="28"/>
      <c r="DR1666" s="28"/>
      <c r="DS1666" s="28"/>
      <c r="DX1666" s="202"/>
      <c r="DZ1666" s="28"/>
      <c r="EA1666" s="28"/>
      <c r="EB1666" s="28"/>
      <c r="EG1666" s="202"/>
      <c r="EI1666" s="28"/>
      <c r="EJ1666" s="28"/>
      <c r="EK1666" s="28"/>
      <c r="EP1666" s="202"/>
      <c r="ER1666" s="28"/>
      <c r="ES1666" s="28"/>
      <c r="ET1666" s="28"/>
      <c r="EY1666" s="202"/>
      <c r="FA1666" s="28"/>
      <c r="FB1666" s="28"/>
      <c r="FC1666" s="28"/>
      <c r="FH1666" s="202"/>
      <c r="FJ1666" s="28"/>
      <c r="FK1666" s="28"/>
      <c r="FL1666" s="28"/>
      <c r="FQ1666" s="202"/>
      <c r="FS1666" s="28"/>
      <c r="FT1666" s="28"/>
      <c r="FU1666" s="28"/>
      <c r="FZ1666" s="202"/>
      <c r="GB1666" s="28"/>
      <c r="GC1666" s="28"/>
      <c r="GD1666" s="28"/>
      <c r="GI1666" s="202"/>
      <c r="GK1666" s="28"/>
      <c r="GL1666" s="28"/>
      <c r="GM1666" s="28"/>
      <c r="GR1666" s="202"/>
      <c r="GT1666" s="28"/>
      <c r="GU1666" s="28"/>
      <c r="GV1666" s="28"/>
      <c r="HA1666" s="202"/>
      <c r="HC1666" s="28"/>
      <c r="HD1666" s="28"/>
      <c r="HE1666" s="28"/>
      <c r="HJ1666" s="28"/>
      <c r="HK1666" s="28"/>
      <c r="HL1666" s="28"/>
      <c r="HM1666" s="28"/>
      <c r="HN1666" s="28"/>
      <c r="HO1666" s="28"/>
      <c r="HP1666" s="28"/>
      <c r="HQ1666" s="28"/>
      <c r="HR1666" s="28"/>
      <c r="HS1666" s="28"/>
      <c r="HT1666" s="28"/>
      <c r="HU1666" s="28"/>
      <c r="HV1666" s="28"/>
      <c r="HW1666" s="28"/>
      <c r="HX1666" s="28"/>
      <c r="HY1666" s="28"/>
      <c r="HZ1666" s="28"/>
      <c r="IA1666" s="28"/>
      <c r="IB1666" s="28"/>
      <c r="IC1666" s="28"/>
      <c r="ID1666" s="28"/>
      <c r="IE1666" s="28"/>
      <c r="IF1666" s="28"/>
      <c r="IG1666" s="28"/>
      <c r="IH1666" s="28"/>
      <c r="II1666" s="28"/>
      <c r="IJ1666" s="28"/>
      <c r="IK1666" s="28"/>
      <c r="IL1666" s="28"/>
      <c r="IM1666" s="28"/>
      <c r="IN1666" s="28"/>
      <c r="IO1666" s="28"/>
    </row>
    <row r="1667" spans="1:249" s="54" customFormat="1" ht="18">
      <c r="A1667" s="216" t="s">
        <v>4972</v>
      </c>
      <c r="B1667" s="28"/>
      <c r="C1667" s="28"/>
      <c r="D1667" s="28"/>
      <c r="E1667" s="28"/>
      <c r="F1667" s="305">
        <f t="shared" si="35"/>
        <v>8</v>
      </c>
      <c r="G1667" s="28"/>
      <c r="I1667" s="300"/>
      <c r="J1667" s="300">
        <v>8</v>
      </c>
      <c r="K1667" s="202"/>
      <c r="M1667" s="28"/>
      <c r="N1667" s="28"/>
      <c r="O1667" s="28"/>
      <c r="T1667" s="202"/>
      <c r="V1667" s="28"/>
      <c r="W1667" s="28"/>
      <c r="X1667" s="28"/>
      <c r="AC1667" s="202"/>
      <c r="AE1667" s="28"/>
      <c r="AF1667" s="28"/>
      <c r="AG1667" s="28"/>
      <c r="AL1667" s="202"/>
      <c r="AN1667" s="28"/>
      <c r="AO1667" s="28"/>
      <c r="AP1667" s="28"/>
      <c r="AU1667" s="202"/>
      <c r="AW1667" s="28"/>
      <c r="AX1667" s="28"/>
      <c r="AY1667" s="28"/>
      <c r="BD1667" s="202"/>
      <c r="BF1667" s="28"/>
      <c r="BG1667" s="28"/>
      <c r="BH1667" s="28"/>
      <c r="BM1667" s="202"/>
      <c r="BO1667" s="28"/>
      <c r="BP1667" s="28"/>
      <c r="BQ1667" s="28"/>
      <c r="BV1667" s="202"/>
      <c r="BX1667" s="28"/>
      <c r="BY1667" s="28"/>
      <c r="BZ1667" s="28"/>
      <c r="CE1667" s="202"/>
      <c r="CG1667" s="28"/>
      <c r="CH1667" s="28"/>
      <c r="CI1667" s="28"/>
      <c r="CN1667" s="202"/>
      <c r="CP1667" s="28"/>
      <c r="CQ1667" s="28"/>
      <c r="CR1667" s="28"/>
      <c r="CW1667" s="202"/>
      <c r="CY1667" s="28"/>
      <c r="CZ1667" s="28"/>
      <c r="DA1667" s="28"/>
      <c r="DF1667" s="202"/>
      <c r="DH1667" s="28"/>
      <c r="DI1667" s="28"/>
      <c r="DJ1667" s="28"/>
      <c r="DO1667" s="202"/>
      <c r="DQ1667" s="28"/>
      <c r="DR1667" s="28"/>
      <c r="DS1667" s="28"/>
      <c r="DX1667" s="202"/>
      <c r="DZ1667" s="28"/>
      <c r="EA1667" s="28"/>
      <c r="EB1667" s="28"/>
      <c r="EG1667" s="202"/>
      <c r="EI1667" s="28"/>
      <c r="EJ1667" s="28"/>
      <c r="EK1667" s="28"/>
      <c r="EP1667" s="202"/>
      <c r="ER1667" s="28"/>
      <c r="ES1667" s="28"/>
      <c r="ET1667" s="28"/>
      <c r="EY1667" s="202"/>
      <c r="FA1667" s="28"/>
      <c r="FB1667" s="28"/>
      <c r="FC1667" s="28"/>
      <c r="FH1667" s="202"/>
      <c r="FJ1667" s="28"/>
      <c r="FK1667" s="28"/>
      <c r="FL1667" s="28"/>
      <c r="FQ1667" s="202"/>
      <c r="FS1667" s="28"/>
      <c r="FT1667" s="28"/>
      <c r="FU1667" s="28"/>
      <c r="FZ1667" s="202"/>
      <c r="GB1667" s="28"/>
      <c r="GC1667" s="28"/>
      <c r="GD1667" s="28"/>
      <c r="GI1667" s="202"/>
      <c r="GK1667" s="28"/>
      <c r="GL1667" s="28"/>
      <c r="GM1667" s="28"/>
      <c r="GR1667" s="202"/>
      <c r="GT1667" s="28"/>
      <c r="GU1667" s="28"/>
      <c r="GV1667" s="28"/>
      <c r="HA1667" s="202"/>
      <c r="HC1667" s="28"/>
      <c r="HD1667" s="28"/>
      <c r="HE1667" s="28"/>
      <c r="HJ1667" s="28"/>
      <c r="HK1667" s="28"/>
      <c r="HL1667" s="28"/>
      <c r="HM1667" s="28"/>
      <c r="HN1667" s="28"/>
      <c r="HO1667" s="28"/>
      <c r="HP1667" s="28"/>
      <c r="HQ1667" s="28"/>
      <c r="HR1667" s="28"/>
      <c r="HS1667" s="28"/>
      <c r="HT1667" s="28"/>
      <c r="HU1667" s="28"/>
      <c r="HV1667" s="28"/>
      <c r="HW1667" s="28"/>
      <c r="HX1667" s="28"/>
      <c r="HY1667" s="28"/>
      <c r="HZ1667" s="28"/>
      <c r="IA1667" s="28"/>
      <c r="IB1667" s="28"/>
      <c r="IC1667" s="28"/>
      <c r="ID1667" s="28"/>
      <c r="IE1667" s="28"/>
      <c r="IF1667" s="28"/>
      <c r="IG1667" s="28"/>
      <c r="IH1667" s="28"/>
      <c r="II1667" s="28"/>
      <c r="IJ1667" s="28"/>
      <c r="IK1667" s="28"/>
      <c r="IL1667" s="28"/>
      <c r="IM1667" s="28"/>
      <c r="IN1667" s="28"/>
      <c r="IO1667" s="28"/>
    </row>
    <row r="1668" spans="1:249" s="54" customFormat="1" ht="18">
      <c r="A1668" s="216" t="s">
        <v>4638</v>
      </c>
      <c r="B1668" s="28"/>
      <c r="C1668" s="28"/>
      <c r="D1668" s="28"/>
      <c r="E1668" s="28"/>
      <c r="F1668" s="305">
        <f t="shared" si="35"/>
        <v>11</v>
      </c>
      <c r="G1668" s="28"/>
      <c r="I1668" s="300">
        <v>11</v>
      </c>
      <c r="J1668" s="300"/>
      <c r="K1668" s="202"/>
      <c r="M1668" s="28"/>
      <c r="N1668" s="28"/>
      <c r="O1668" s="28"/>
      <c r="T1668" s="202"/>
      <c r="V1668" s="28"/>
      <c r="W1668" s="28"/>
      <c r="X1668" s="28"/>
      <c r="AC1668" s="202"/>
      <c r="AE1668" s="28"/>
      <c r="AF1668" s="28"/>
      <c r="AG1668" s="28"/>
      <c r="AL1668" s="202"/>
      <c r="AN1668" s="28"/>
      <c r="AO1668" s="28"/>
      <c r="AP1668" s="28"/>
      <c r="AU1668" s="202"/>
      <c r="AW1668" s="28"/>
      <c r="AX1668" s="28"/>
      <c r="AY1668" s="28"/>
      <c r="BD1668" s="202"/>
      <c r="BF1668" s="28"/>
      <c r="BG1668" s="28"/>
      <c r="BH1668" s="28"/>
      <c r="BM1668" s="202"/>
      <c r="BO1668" s="28"/>
      <c r="BP1668" s="28"/>
      <c r="BQ1668" s="28"/>
      <c r="BV1668" s="202"/>
      <c r="BX1668" s="28"/>
      <c r="BY1668" s="28"/>
      <c r="BZ1668" s="28"/>
      <c r="CE1668" s="202"/>
      <c r="CG1668" s="28"/>
      <c r="CH1668" s="28"/>
      <c r="CI1668" s="28"/>
      <c r="CN1668" s="202"/>
      <c r="CP1668" s="28"/>
      <c r="CQ1668" s="28"/>
      <c r="CR1668" s="28"/>
      <c r="CW1668" s="202"/>
      <c r="CY1668" s="28"/>
      <c r="CZ1668" s="28"/>
      <c r="DA1668" s="28"/>
      <c r="DF1668" s="202"/>
      <c r="DH1668" s="28"/>
      <c r="DI1668" s="28"/>
      <c r="DJ1668" s="28"/>
      <c r="DO1668" s="202"/>
      <c r="DQ1668" s="28"/>
      <c r="DR1668" s="28"/>
      <c r="DS1668" s="28"/>
      <c r="DX1668" s="202"/>
      <c r="DZ1668" s="28"/>
      <c r="EA1668" s="28"/>
      <c r="EB1668" s="28"/>
      <c r="EG1668" s="202"/>
      <c r="EI1668" s="28"/>
      <c r="EJ1668" s="28"/>
      <c r="EK1668" s="28"/>
      <c r="EP1668" s="202"/>
      <c r="ER1668" s="28"/>
      <c r="ES1668" s="28"/>
      <c r="ET1668" s="28"/>
      <c r="EY1668" s="202"/>
      <c r="FA1668" s="28"/>
      <c r="FB1668" s="28"/>
      <c r="FC1668" s="28"/>
      <c r="FH1668" s="202"/>
      <c r="FJ1668" s="28"/>
      <c r="FK1668" s="28"/>
      <c r="FL1668" s="28"/>
      <c r="FQ1668" s="202"/>
      <c r="FS1668" s="28"/>
      <c r="FT1668" s="28"/>
      <c r="FU1668" s="28"/>
      <c r="FZ1668" s="202"/>
      <c r="GB1668" s="28"/>
      <c r="GC1668" s="28"/>
      <c r="GD1668" s="28"/>
      <c r="GI1668" s="202"/>
      <c r="GK1668" s="28"/>
      <c r="GL1668" s="28"/>
      <c r="GM1668" s="28"/>
      <c r="GR1668" s="202"/>
      <c r="GT1668" s="28"/>
      <c r="GU1668" s="28"/>
      <c r="GV1668" s="28"/>
      <c r="HA1668" s="202"/>
      <c r="HC1668" s="28"/>
      <c r="HD1668" s="28"/>
      <c r="HE1668" s="28"/>
      <c r="HJ1668" s="28"/>
      <c r="HK1668" s="28"/>
      <c r="HL1668" s="28"/>
      <c r="HM1668" s="28"/>
      <c r="HN1668" s="28"/>
      <c r="HO1668" s="28"/>
      <c r="HP1668" s="28"/>
      <c r="HQ1668" s="28"/>
      <c r="HR1668" s="28"/>
      <c r="HS1668" s="28"/>
      <c r="HT1668" s="28"/>
      <c r="HU1668" s="28"/>
      <c r="HV1668" s="28"/>
      <c r="HW1668" s="28"/>
      <c r="HX1668" s="28"/>
      <c r="HY1668" s="28"/>
      <c r="HZ1668" s="28"/>
      <c r="IA1668" s="28"/>
      <c r="IB1668" s="28"/>
      <c r="IC1668" s="28"/>
      <c r="ID1668" s="28"/>
      <c r="IE1668" s="28"/>
      <c r="IF1668" s="28"/>
      <c r="IG1668" s="28"/>
      <c r="IH1668" s="28"/>
      <c r="II1668" s="28"/>
      <c r="IJ1668" s="28"/>
      <c r="IK1668" s="28"/>
      <c r="IL1668" s="28"/>
      <c r="IM1668" s="28"/>
      <c r="IN1668" s="28"/>
      <c r="IO1668" s="28"/>
    </row>
    <row r="1669" spans="1:249" s="54" customFormat="1" ht="18">
      <c r="A1669" s="216" t="s">
        <v>4180</v>
      </c>
      <c r="B1669" s="28"/>
      <c r="C1669" s="28"/>
      <c r="D1669" s="28"/>
      <c r="E1669" s="28"/>
      <c r="F1669" s="305">
        <f t="shared" si="35"/>
        <v>8</v>
      </c>
      <c r="G1669" s="28"/>
      <c r="I1669" s="300">
        <v>8</v>
      </c>
      <c r="K1669" s="202"/>
      <c r="M1669" s="28"/>
      <c r="N1669" s="28"/>
      <c r="O1669" s="28"/>
      <c r="T1669" s="202"/>
      <c r="V1669" s="28"/>
      <c r="W1669" s="28"/>
      <c r="X1669" s="28"/>
      <c r="AC1669" s="202"/>
      <c r="AE1669" s="28"/>
      <c r="AF1669" s="28"/>
      <c r="AG1669" s="28"/>
      <c r="AL1669" s="202"/>
      <c r="AN1669" s="28"/>
      <c r="AO1669" s="28"/>
      <c r="AP1669" s="28"/>
      <c r="AU1669" s="202"/>
      <c r="AW1669" s="28"/>
      <c r="AX1669" s="28"/>
      <c r="AY1669" s="28"/>
      <c r="BD1669" s="202"/>
      <c r="BF1669" s="28"/>
      <c r="BG1669" s="28"/>
      <c r="BH1669" s="28"/>
      <c r="BM1669" s="202"/>
      <c r="BO1669" s="28"/>
      <c r="BP1669" s="28"/>
      <c r="BQ1669" s="28"/>
      <c r="BV1669" s="202"/>
      <c r="BX1669" s="28"/>
      <c r="BY1669" s="28"/>
      <c r="BZ1669" s="28"/>
      <c r="CE1669" s="202"/>
      <c r="CG1669" s="28"/>
      <c r="CH1669" s="28"/>
      <c r="CI1669" s="28"/>
      <c r="CN1669" s="202"/>
      <c r="CP1669" s="28"/>
      <c r="CQ1669" s="28"/>
      <c r="CR1669" s="28"/>
      <c r="CW1669" s="202"/>
      <c r="CY1669" s="28"/>
      <c r="CZ1669" s="28"/>
      <c r="DA1669" s="28"/>
      <c r="DF1669" s="202"/>
      <c r="DH1669" s="28"/>
      <c r="DI1669" s="28"/>
      <c r="DJ1669" s="28"/>
      <c r="DO1669" s="202"/>
      <c r="DQ1669" s="28"/>
      <c r="DR1669" s="28"/>
      <c r="DS1669" s="28"/>
      <c r="DX1669" s="202"/>
      <c r="DZ1669" s="28"/>
      <c r="EA1669" s="28"/>
      <c r="EB1669" s="28"/>
      <c r="EG1669" s="202"/>
      <c r="EI1669" s="28"/>
      <c r="EJ1669" s="28"/>
      <c r="EK1669" s="28"/>
      <c r="EP1669" s="202"/>
      <c r="ER1669" s="28"/>
      <c r="ES1669" s="28"/>
      <c r="ET1669" s="28"/>
      <c r="EY1669" s="202"/>
      <c r="FA1669" s="28"/>
      <c r="FB1669" s="28"/>
      <c r="FC1669" s="28"/>
      <c r="FH1669" s="202"/>
      <c r="FJ1669" s="28"/>
      <c r="FK1669" s="28"/>
      <c r="FL1669" s="28"/>
      <c r="FQ1669" s="202"/>
      <c r="FS1669" s="28"/>
      <c r="FT1669" s="28"/>
      <c r="FU1669" s="28"/>
      <c r="FZ1669" s="202"/>
      <c r="GB1669" s="28"/>
      <c r="GC1669" s="28"/>
      <c r="GD1669" s="28"/>
      <c r="GI1669" s="202"/>
      <c r="GK1669" s="28"/>
      <c r="GL1669" s="28"/>
      <c r="GM1669" s="28"/>
      <c r="GR1669" s="202"/>
      <c r="GT1669" s="28"/>
      <c r="GU1669" s="28"/>
      <c r="GV1669" s="28"/>
      <c r="HA1669" s="202"/>
      <c r="HC1669" s="28"/>
      <c r="HD1669" s="28"/>
      <c r="HE1669" s="28"/>
      <c r="HJ1669" s="28"/>
      <c r="HK1669" s="28"/>
      <c r="HL1669" s="28"/>
      <c r="HM1669" s="28"/>
      <c r="HN1669" s="28"/>
      <c r="HO1669" s="28"/>
      <c r="HP1669" s="28"/>
      <c r="HQ1669" s="28"/>
      <c r="HR1669" s="28"/>
      <c r="HS1669" s="28"/>
      <c r="HT1669" s="28"/>
      <c r="HU1669" s="28"/>
      <c r="HV1669" s="28"/>
      <c r="HW1669" s="28"/>
      <c r="HX1669" s="28"/>
      <c r="HY1669" s="28"/>
      <c r="HZ1669" s="28"/>
      <c r="IA1669" s="28"/>
      <c r="IB1669" s="28"/>
      <c r="IC1669" s="28"/>
      <c r="ID1669" s="28"/>
      <c r="IE1669" s="28"/>
      <c r="IF1669" s="28"/>
      <c r="IG1669" s="28"/>
      <c r="IH1669" s="28"/>
      <c r="II1669" s="28"/>
      <c r="IJ1669" s="28"/>
      <c r="IK1669" s="28"/>
      <c r="IL1669" s="28"/>
      <c r="IM1669" s="28"/>
      <c r="IN1669" s="28"/>
      <c r="IO1669" s="28"/>
    </row>
    <row r="1670" spans="1:249" s="54" customFormat="1" ht="18">
      <c r="A1670" s="216" t="s">
        <v>4558</v>
      </c>
      <c r="B1670" s="28"/>
      <c r="C1670" s="28"/>
      <c r="D1670" s="28"/>
      <c r="E1670" s="28"/>
      <c r="F1670" s="305">
        <f t="shared" si="35"/>
        <v>3</v>
      </c>
      <c r="G1670" s="28"/>
      <c r="J1670" s="300">
        <v>3</v>
      </c>
      <c r="K1670" s="202"/>
      <c r="M1670" s="28"/>
      <c r="N1670" s="28"/>
      <c r="O1670" s="28"/>
      <c r="T1670" s="202"/>
      <c r="V1670" s="28"/>
      <c r="W1670" s="28"/>
      <c r="X1670" s="28"/>
      <c r="AC1670" s="202"/>
      <c r="AE1670" s="28"/>
      <c r="AF1670" s="28"/>
      <c r="AG1670" s="28"/>
      <c r="AL1670" s="202"/>
      <c r="AN1670" s="28"/>
      <c r="AO1670" s="28"/>
      <c r="AP1670" s="28"/>
      <c r="AU1670" s="202"/>
      <c r="AW1670" s="28"/>
      <c r="AX1670" s="28"/>
      <c r="AY1670" s="28"/>
      <c r="BD1670" s="202"/>
      <c r="BF1670" s="28"/>
      <c r="BG1670" s="28"/>
      <c r="BH1670" s="28"/>
      <c r="BM1670" s="202"/>
      <c r="BO1670" s="28"/>
      <c r="BP1670" s="28"/>
      <c r="BQ1670" s="28"/>
      <c r="BV1670" s="202"/>
      <c r="BX1670" s="28"/>
      <c r="BY1670" s="28"/>
      <c r="BZ1670" s="28"/>
      <c r="CE1670" s="202"/>
      <c r="CG1670" s="28"/>
      <c r="CH1670" s="28"/>
      <c r="CI1670" s="28"/>
      <c r="CN1670" s="202"/>
      <c r="CP1670" s="28"/>
      <c r="CQ1670" s="28"/>
      <c r="CR1670" s="28"/>
      <c r="CW1670" s="202"/>
      <c r="CY1670" s="28"/>
      <c r="CZ1670" s="28"/>
      <c r="DA1670" s="28"/>
      <c r="DF1670" s="202"/>
      <c r="DH1670" s="28"/>
      <c r="DI1670" s="28"/>
      <c r="DJ1670" s="28"/>
      <c r="DO1670" s="202"/>
      <c r="DQ1670" s="28"/>
      <c r="DR1670" s="28"/>
      <c r="DS1670" s="28"/>
      <c r="DX1670" s="202"/>
      <c r="DZ1670" s="28"/>
      <c r="EA1670" s="28"/>
      <c r="EB1670" s="28"/>
      <c r="EG1670" s="202"/>
      <c r="EI1670" s="28"/>
      <c r="EJ1670" s="28"/>
      <c r="EK1670" s="28"/>
      <c r="EP1670" s="202"/>
      <c r="ER1670" s="28"/>
      <c r="ES1670" s="28"/>
      <c r="ET1670" s="28"/>
      <c r="EY1670" s="202"/>
      <c r="FA1670" s="28"/>
      <c r="FB1670" s="28"/>
      <c r="FC1670" s="28"/>
      <c r="FH1670" s="202"/>
      <c r="FJ1670" s="28"/>
      <c r="FK1670" s="28"/>
      <c r="FL1670" s="28"/>
      <c r="FQ1670" s="202"/>
      <c r="FS1670" s="28"/>
      <c r="FT1670" s="28"/>
      <c r="FU1670" s="28"/>
      <c r="FZ1670" s="202"/>
      <c r="GB1670" s="28"/>
      <c r="GC1670" s="28"/>
      <c r="GD1670" s="28"/>
      <c r="GI1670" s="202"/>
      <c r="GK1670" s="28"/>
      <c r="GL1670" s="28"/>
      <c r="GM1670" s="28"/>
      <c r="GR1670" s="202"/>
      <c r="GT1670" s="28"/>
      <c r="GU1670" s="28"/>
      <c r="GV1670" s="28"/>
      <c r="HA1670" s="202"/>
      <c r="HC1670" s="28"/>
      <c r="HD1670" s="28"/>
      <c r="HE1670" s="28"/>
      <c r="HJ1670" s="28"/>
      <c r="HK1670" s="28"/>
      <c r="HL1670" s="28"/>
      <c r="HM1670" s="28"/>
      <c r="HN1670" s="28"/>
      <c r="HO1670" s="28"/>
      <c r="HP1670" s="28"/>
      <c r="HQ1670" s="28"/>
      <c r="HR1670" s="28"/>
      <c r="HS1670" s="28"/>
      <c r="HT1670" s="28"/>
      <c r="HU1670" s="28"/>
      <c r="HV1670" s="28"/>
      <c r="HW1670" s="28"/>
      <c r="HX1670" s="28"/>
      <c r="HY1670" s="28"/>
      <c r="HZ1670" s="28"/>
      <c r="IA1670" s="28"/>
      <c r="IB1670" s="28"/>
      <c r="IC1670" s="28"/>
      <c r="ID1670" s="28"/>
      <c r="IE1670" s="28"/>
      <c r="IF1670" s="28"/>
      <c r="IG1670" s="28"/>
      <c r="IH1670" s="28"/>
      <c r="II1670" s="28"/>
      <c r="IJ1670" s="28"/>
      <c r="IK1670" s="28"/>
      <c r="IL1670" s="28"/>
      <c r="IM1670" s="28"/>
      <c r="IN1670" s="28"/>
      <c r="IO1670" s="28"/>
    </row>
    <row r="1671" spans="1:249" s="54" customFormat="1" ht="18">
      <c r="A1671" s="216" t="s">
        <v>3850</v>
      </c>
      <c r="B1671" s="28"/>
      <c r="C1671" s="28"/>
      <c r="D1671" s="28"/>
      <c r="E1671" s="28"/>
      <c r="F1671" s="305">
        <f t="shared" si="35"/>
        <v>16</v>
      </c>
      <c r="G1671" s="28"/>
      <c r="H1671" s="300">
        <v>8</v>
      </c>
      <c r="I1671" s="300"/>
      <c r="J1671" s="300">
        <v>8</v>
      </c>
      <c r="K1671" s="202"/>
      <c r="M1671" s="28"/>
      <c r="N1671" s="28"/>
      <c r="O1671" s="28"/>
      <c r="T1671" s="202"/>
      <c r="V1671" s="28"/>
      <c r="W1671" s="28"/>
      <c r="X1671" s="28"/>
      <c r="AC1671" s="202"/>
      <c r="AE1671" s="28"/>
      <c r="AF1671" s="28"/>
      <c r="AG1671" s="28"/>
      <c r="AL1671" s="202"/>
      <c r="AN1671" s="28"/>
      <c r="AO1671" s="28"/>
      <c r="AP1671" s="28"/>
      <c r="AU1671" s="202"/>
      <c r="AW1671" s="28"/>
      <c r="AX1671" s="28"/>
      <c r="AY1671" s="28"/>
      <c r="BD1671" s="202"/>
      <c r="BF1671" s="28"/>
      <c r="BG1671" s="28"/>
      <c r="BH1671" s="28"/>
      <c r="BM1671" s="202"/>
      <c r="BO1671" s="28"/>
      <c r="BP1671" s="28"/>
      <c r="BQ1671" s="28"/>
      <c r="BV1671" s="202"/>
      <c r="BX1671" s="28"/>
      <c r="BY1671" s="28"/>
      <c r="BZ1671" s="28"/>
      <c r="CE1671" s="202"/>
      <c r="CG1671" s="28"/>
      <c r="CH1671" s="28"/>
      <c r="CI1671" s="28"/>
      <c r="CN1671" s="202"/>
      <c r="CP1671" s="28"/>
      <c r="CQ1671" s="28"/>
      <c r="CR1671" s="28"/>
      <c r="CW1671" s="202"/>
      <c r="CY1671" s="28"/>
      <c r="CZ1671" s="28"/>
      <c r="DA1671" s="28"/>
      <c r="DF1671" s="202"/>
      <c r="DH1671" s="28"/>
      <c r="DI1671" s="28"/>
      <c r="DJ1671" s="28"/>
      <c r="DO1671" s="202"/>
      <c r="DQ1671" s="28"/>
      <c r="DR1671" s="28"/>
      <c r="DS1671" s="28"/>
      <c r="DX1671" s="202"/>
      <c r="DZ1671" s="28"/>
      <c r="EA1671" s="28"/>
      <c r="EB1671" s="28"/>
      <c r="EG1671" s="202"/>
      <c r="EI1671" s="28"/>
      <c r="EJ1671" s="28"/>
      <c r="EK1671" s="28"/>
      <c r="EP1671" s="202"/>
      <c r="ER1671" s="28"/>
      <c r="ES1671" s="28"/>
      <c r="ET1671" s="28"/>
      <c r="EY1671" s="202"/>
      <c r="FA1671" s="28"/>
      <c r="FB1671" s="28"/>
      <c r="FC1671" s="28"/>
      <c r="FH1671" s="202"/>
      <c r="FJ1671" s="28"/>
      <c r="FK1671" s="28"/>
      <c r="FL1671" s="28"/>
      <c r="FQ1671" s="202"/>
      <c r="FS1671" s="28"/>
      <c r="FT1671" s="28"/>
      <c r="FU1671" s="28"/>
      <c r="FZ1671" s="202"/>
      <c r="GB1671" s="28"/>
      <c r="GC1671" s="28"/>
      <c r="GD1671" s="28"/>
      <c r="GI1671" s="202"/>
      <c r="GK1671" s="28"/>
      <c r="GL1671" s="28"/>
      <c r="GM1671" s="28"/>
      <c r="GR1671" s="202"/>
      <c r="GT1671" s="28"/>
      <c r="GU1671" s="28"/>
      <c r="GV1671" s="28"/>
      <c r="HA1671" s="202"/>
      <c r="HC1671" s="28"/>
      <c r="HD1671" s="28"/>
      <c r="HE1671" s="28"/>
      <c r="HJ1671" s="28"/>
      <c r="HK1671" s="28"/>
      <c r="HL1671" s="28"/>
      <c r="HM1671" s="28"/>
      <c r="HN1671" s="28"/>
      <c r="HO1671" s="28"/>
      <c r="HP1671" s="28"/>
      <c r="HQ1671" s="28"/>
      <c r="HR1671" s="28"/>
      <c r="HS1671" s="28"/>
      <c r="HT1671" s="28"/>
      <c r="HU1671" s="28"/>
      <c r="HV1671" s="28"/>
      <c r="HW1671" s="28"/>
      <c r="HX1671" s="28"/>
      <c r="HY1671" s="28"/>
      <c r="HZ1671" s="28"/>
      <c r="IA1671" s="28"/>
      <c r="IB1671" s="28"/>
      <c r="IC1671" s="28"/>
      <c r="ID1671" s="28"/>
      <c r="IE1671" s="28"/>
      <c r="IF1671" s="28"/>
      <c r="IG1671" s="28"/>
      <c r="IH1671" s="28"/>
      <c r="II1671" s="28"/>
      <c r="IJ1671" s="28"/>
      <c r="IK1671" s="28"/>
      <c r="IL1671" s="28"/>
      <c r="IM1671" s="28"/>
      <c r="IN1671" s="28"/>
      <c r="IO1671" s="28"/>
    </row>
    <row r="1672" spans="1:249" s="54" customFormat="1" ht="18">
      <c r="A1672" s="216" t="s">
        <v>3864</v>
      </c>
      <c r="B1672" s="28"/>
      <c r="C1672" s="28"/>
      <c r="D1672" s="28"/>
      <c r="E1672" s="28"/>
      <c r="F1672" s="305">
        <f t="shared" si="35"/>
        <v>144</v>
      </c>
      <c r="G1672" s="28"/>
      <c r="H1672" s="300">
        <v>100</v>
      </c>
      <c r="I1672" s="300">
        <v>15</v>
      </c>
      <c r="J1672" s="300">
        <v>29</v>
      </c>
      <c r="K1672" s="202"/>
      <c r="M1672" s="28"/>
      <c r="N1672" s="28"/>
      <c r="O1672" s="28"/>
      <c r="T1672" s="202"/>
      <c r="V1672" s="28"/>
      <c r="W1672" s="28"/>
      <c r="X1672" s="28"/>
      <c r="AC1672" s="202"/>
      <c r="AE1672" s="28"/>
      <c r="AF1672" s="28"/>
      <c r="AG1672" s="28"/>
      <c r="AL1672" s="202"/>
      <c r="AN1672" s="28"/>
      <c r="AO1672" s="28"/>
      <c r="AP1672" s="28"/>
      <c r="AU1672" s="202"/>
      <c r="AW1672" s="28"/>
      <c r="AX1672" s="28"/>
      <c r="AY1672" s="28"/>
      <c r="BD1672" s="202"/>
      <c r="BF1672" s="28"/>
      <c r="BG1672" s="28"/>
      <c r="BH1672" s="28"/>
      <c r="BM1672" s="202"/>
      <c r="BO1672" s="28"/>
      <c r="BP1672" s="28"/>
      <c r="BQ1672" s="28"/>
      <c r="BV1672" s="202"/>
      <c r="BX1672" s="28"/>
      <c r="BY1672" s="28"/>
      <c r="BZ1672" s="28"/>
      <c r="CE1672" s="202"/>
      <c r="CG1672" s="28"/>
      <c r="CH1672" s="28"/>
      <c r="CI1672" s="28"/>
      <c r="CN1672" s="202"/>
      <c r="CP1672" s="28"/>
      <c r="CQ1672" s="28"/>
      <c r="CR1672" s="28"/>
      <c r="CW1672" s="202"/>
      <c r="CY1672" s="28"/>
      <c r="CZ1672" s="28"/>
      <c r="DA1672" s="28"/>
      <c r="DF1672" s="202"/>
      <c r="DH1672" s="28"/>
      <c r="DI1672" s="28"/>
      <c r="DJ1672" s="28"/>
      <c r="DO1672" s="202"/>
      <c r="DQ1672" s="28"/>
      <c r="DR1672" s="28"/>
      <c r="DS1672" s="28"/>
      <c r="DX1672" s="202"/>
      <c r="DZ1672" s="28"/>
      <c r="EA1672" s="28"/>
      <c r="EB1672" s="28"/>
      <c r="EG1672" s="202"/>
      <c r="EI1672" s="28"/>
      <c r="EJ1672" s="28"/>
      <c r="EK1672" s="28"/>
      <c r="EP1672" s="202"/>
      <c r="ER1672" s="28"/>
      <c r="ES1672" s="28"/>
      <c r="ET1672" s="28"/>
      <c r="EY1672" s="202"/>
      <c r="FA1672" s="28"/>
      <c r="FB1672" s="28"/>
      <c r="FC1672" s="28"/>
      <c r="FH1672" s="202"/>
      <c r="FJ1672" s="28"/>
      <c r="FK1672" s="28"/>
      <c r="FL1672" s="28"/>
      <c r="FQ1672" s="202"/>
      <c r="FS1672" s="28"/>
      <c r="FT1672" s="28"/>
      <c r="FU1672" s="28"/>
      <c r="FZ1672" s="202"/>
      <c r="GB1672" s="28"/>
      <c r="GC1672" s="28"/>
      <c r="GD1672" s="28"/>
      <c r="GI1672" s="202"/>
      <c r="GK1672" s="28"/>
      <c r="GL1672" s="28"/>
      <c r="GM1672" s="28"/>
      <c r="GR1672" s="202"/>
      <c r="GT1672" s="28"/>
      <c r="GU1672" s="28"/>
      <c r="GV1672" s="28"/>
      <c r="HA1672" s="202"/>
      <c r="HC1672" s="28"/>
      <c r="HD1672" s="28"/>
      <c r="HE1672" s="28"/>
      <c r="HJ1672" s="28"/>
      <c r="HK1672" s="28"/>
      <c r="HL1672" s="28"/>
      <c r="HM1672" s="28"/>
      <c r="HN1672" s="28"/>
      <c r="HO1672" s="28"/>
      <c r="HP1672" s="28"/>
      <c r="HQ1672" s="28"/>
      <c r="HR1672" s="28"/>
      <c r="HS1672" s="28"/>
      <c r="HT1672" s="28"/>
      <c r="HU1672" s="28"/>
      <c r="HV1672" s="28"/>
      <c r="HW1672" s="28"/>
      <c r="HX1672" s="28"/>
      <c r="HY1672" s="28"/>
      <c r="HZ1672" s="28"/>
      <c r="IA1672" s="28"/>
      <c r="IB1672" s="28"/>
      <c r="IC1672" s="28"/>
      <c r="ID1672" s="28"/>
      <c r="IE1672" s="28"/>
      <c r="IF1672" s="28"/>
      <c r="IG1672" s="28"/>
      <c r="IH1672" s="28"/>
      <c r="II1672" s="28"/>
      <c r="IJ1672" s="28"/>
      <c r="IK1672" s="28"/>
      <c r="IL1672" s="28"/>
      <c r="IM1672" s="28"/>
      <c r="IN1672" s="28"/>
      <c r="IO1672" s="28"/>
    </row>
    <row r="1673" spans="1:249" s="54" customFormat="1" ht="18">
      <c r="A1673" s="216" t="s">
        <v>4197</v>
      </c>
      <c r="B1673" s="28"/>
      <c r="C1673" s="28"/>
      <c r="D1673" s="28"/>
      <c r="E1673" s="28"/>
      <c r="F1673" s="305">
        <f t="shared" si="35"/>
        <v>27</v>
      </c>
      <c r="G1673" s="28"/>
      <c r="I1673" s="300">
        <v>4</v>
      </c>
      <c r="J1673" s="300">
        <v>23</v>
      </c>
      <c r="K1673" s="300"/>
      <c r="M1673" s="28"/>
      <c r="N1673" s="28"/>
      <c r="O1673" s="28"/>
      <c r="T1673" s="202"/>
      <c r="V1673" s="28"/>
      <c r="W1673" s="28"/>
      <c r="X1673" s="28"/>
      <c r="AC1673" s="202"/>
      <c r="AE1673" s="28"/>
      <c r="AF1673" s="28"/>
      <c r="AG1673" s="28"/>
      <c r="AL1673" s="202"/>
      <c r="AN1673" s="28"/>
      <c r="AO1673" s="28"/>
      <c r="AP1673" s="28"/>
      <c r="AU1673" s="202"/>
      <c r="AW1673" s="28"/>
      <c r="AX1673" s="28"/>
      <c r="AY1673" s="28"/>
      <c r="BD1673" s="202"/>
      <c r="BF1673" s="28"/>
      <c r="BG1673" s="28"/>
      <c r="BH1673" s="28"/>
      <c r="BM1673" s="202"/>
      <c r="BO1673" s="28"/>
      <c r="BP1673" s="28"/>
      <c r="BQ1673" s="28"/>
      <c r="BV1673" s="202"/>
      <c r="BX1673" s="28"/>
      <c r="BY1673" s="28"/>
      <c r="BZ1673" s="28"/>
      <c r="CE1673" s="202"/>
      <c r="CG1673" s="28"/>
      <c r="CH1673" s="28"/>
      <c r="CI1673" s="28"/>
      <c r="CN1673" s="202"/>
      <c r="CP1673" s="28"/>
      <c r="CQ1673" s="28"/>
      <c r="CR1673" s="28"/>
      <c r="CW1673" s="202"/>
      <c r="CY1673" s="28"/>
      <c r="CZ1673" s="28"/>
      <c r="DA1673" s="28"/>
      <c r="DF1673" s="202"/>
      <c r="DH1673" s="28"/>
      <c r="DI1673" s="28"/>
      <c r="DJ1673" s="28"/>
      <c r="DO1673" s="202"/>
      <c r="DQ1673" s="28"/>
      <c r="DR1673" s="28"/>
      <c r="DS1673" s="28"/>
      <c r="DX1673" s="202"/>
      <c r="DZ1673" s="28"/>
      <c r="EA1673" s="28"/>
      <c r="EB1673" s="28"/>
      <c r="EG1673" s="202"/>
      <c r="EI1673" s="28"/>
      <c r="EJ1673" s="28"/>
      <c r="EK1673" s="28"/>
      <c r="EP1673" s="202"/>
      <c r="ER1673" s="28"/>
      <c r="ES1673" s="28"/>
      <c r="ET1673" s="28"/>
      <c r="EY1673" s="202"/>
      <c r="FA1673" s="28"/>
      <c r="FB1673" s="28"/>
      <c r="FC1673" s="28"/>
      <c r="FH1673" s="202"/>
      <c r="FJ1673" s="28"/>
      <c r="FK1673" s="28"/>
      <c r="FL1673" s="28"/>
      <c r="FQ1673" s="202"/>
      <c r="FS1673" s="28"/>
      <c r="FT1673" s="28"/>
      <c r="FU1673" s="28"/>
      <c r="FZ1673" s="202"/>
      <c r="GB1673" s="28"/>
      <c r="GC1673" s="28"/>
      <c r="GD1673" s="28"/>
      <c r="GI1673" s="202"/>
      <c r="GK1673" s="28"/>
      <c r="GL1673" s="28"/>
      <c r="GM1673" s="28"/>
      <c r="GR1673" s="202"/>
      <c r="GT1673" s="28"/>
      <c r="GU1673" s="28"/>
      <c r="GV1673" s="28"/>
      <c r="HA1673" s="202"/>
      <c r="HC1673" s="28"/>
      <c r="HD1673" s="28"/>
      <c r="HE1673" s="28"/>
      <c r="HJ1673" s="28"/>
      <c r="HK1673" s="28"/>
      <c r="HL1673" s="28"/>
      <c r="HM1673" s="28"/>
      <c r="HN1673" s="28"/>
      <c r="HO1673" s="28"/>
      <c r="HP1673" s="28"/>
      <c r="HQ1673" s="28"/>
      <c r="HR1673" s="28"/>
      <c r="HS1673" s="28"/>
      <c r="HT1673" s="28"/>
      <c r="HU1673" s="28"/>
      <c r="HV1673" s="28"/>
      <c r="HW1673" s="28"/>
      <c r="HX1673" s="28"/>
      <c r="HY1673" s="28"/>
      <c r="HZ1673" s="28"/>
      <c r="IA1673" s="28"/>
      <c r="IB1673" s="28"/>
      <c r="IC1673" s="28"/>
      <c r="ID1673" s="28"/>
      <c r="IE1673" s="28"/>
      <c r="IF1673" s="28"/>
      <c r="IG1673" s="28"/>
      <c r="IH1673" s="28"/>
      <c r="II1673" s="28"/>
      <c r="IJ1673" s="28"/>
      <c r="IK1673" s="28"/>
      <c r="IL1673" s="28"/>
      <c r="IM1673" s="28"/>
      <c r="IN1673" s="28"/>
      <c r="IO1673" s="28"/>
    </row>
    <row r="1674" spans="1:249" s="54" customFormat="1" ht="18">
      <c r="A1674" s="216" t="s">
        <v>4647</v>
      </c>
      <c r="B1674" s="28"/>
      <c r="C1674" s="28"/>
      <c r="D1674" s="28"/>
      <c r="E1674" s="28"/>
      <c r="F1674" s="305">
        <f t="shared" si="35"/>
        <v>4</v>
      </c>
      <c r="G1674" s="28"/>
      <c r="I1674" s="300">
        <v>4</v>
      </c>
      <c r="J1674" s="300"/>
      <c r="K1674" s="202"/>
      <c r="M1674" s="28"/>
      <c r="N1674" s="28"/>
      <c r="O1674" s="28"/>
      <c r="T1674" s="202"/>
      <c r="V1674" s="28"/>
      <c r="W1674" s="28"/>
      <c r="X1674" s="28"/>
      <c r="AC1674" s="202"/>
      <c r="AE1674" s="28"/>
      <c r="AF1674" s="28"/>
      <c r="AG1674" s="28"/>
      <c r="AL1674" s="202"/>
      <c r="AN1674" s="28"/>
      <c r="AO1674" s="28"/>
      <c r="AP1674" s="28"/>
      <c r="AU1674" s="202"/>
      <c r="AW1674" s="28"/>
      <c r="AX1674" s="28"/>
      <c r="AY1674" s="28"/>
      <c r="BD1674" s="202"/>
      <c r="BF1674" s="28"/>
      <c r="BG1674" s="28"/>
      <c r="BH1674" s="28"/>
      <c r="BM1674" s="202"/>
      <c r="BO1674" s="28"/>
      <c r="BP1674" s="28"/>
      <c r="BQ1674" s="28"/>
      <c r="BV1674" s="202"/>
      <c r="BX1674" s="28"/>
      <c r="BY1674" s="28"/>
      <c r="BZ1674" s="28"/>
      <c r="CE1674" s="202"/>
      <c r="CG1674" s="28"/>
      <c r="CH1674" s="28"/>
      <c r="CI1674" s="28"/>
      <c r="CN1674" s="202"/>
      <c r="CP1674" s="28"/>
      <c r="CQ1674" s="28"/>
      <c r="CR1674" s="28"/>
      <c r="CW1674" s="202"/>
      <c r="CY1674" s="28"/>
      <c r="CZ1674" s="28"/>
      <c r="DA1674" s="28"/>
      <c r="DF1674" s="202"/>
      <c r="DH1674" s="28"/>
      <c r="DI1674" s="28"/>
      <c r="DJ1674" s="28"/>
      <c r="DO1674" s="202"/>
      <c r="DQ1674" s="28"/>
      <c r="DR1674" s="28"/>
      <c r="DS1674" s="28"/>
      <c r="DX1674" s="202"/>
      <c r="DZ1674" s="28"/>
      <c r="EA1674" s="28"/>
      <c r="EB1674" s="28"/>
      <c r="EG1674" s="202"/>
      <c r="EI1674" s="28"/>
      <c r="EJ1674" s="28"/>
      <c r="EK1674" s="28"/>
      <c r="EP1674" s="202"/>
      <c r="ER1674" s="28"/>
      <c r="ES1674" s="28"/>
      <c r="ET1674" s="28"/>
      <c r="EY1674" s="202"/>
      <c r="FA1674" s="28"/>
      <c r="FB1674" s="28"/>
      <c r="FC1674" s="28"/>
      <c r="FH1674" s="202"/>
      <c r="FJ1674" s="28"/>
      <c r="FK1674" s="28"/>
      <c r="FL1674" s="28"/>
      <c r="FQ1674" s="202"/>
      <c r="FS1674" s="28"/>
      <c r="FT1674" s="28"/>
      <c r="FU1674" s="28"/>
      <c r="FZ1674" s="202"/>
      <c r="GB1674" s="28"/>
      <c r="GC1674" s="28"/>
      <c r="GD1674" s="28"/>
      <c r="GI1674" s="202"/>
      <c r="GK1674" s="28"/>
      <c r="GL1674" s="28"/>
      <c r="GM1674" s="28"/>
      <c r="GR1674" s="202"/>
      <c r="GT1674" s="28"/>
      <c r="GU1674" s="28"/>
      <c r="GV1674" s="28"/>
      <c r="HA1674" s="202"/>
      <c r="HC1674" s="28"/>
      <c r="HD1674" s="28"/>
      <c r="HE1674" s="28"/>
      <c r="HJ1674" s="28"/>
      <c r="HK1674" s="28"/>
      <c r="HL1674" s="28"/>
      <c r="HM1674" s="28"/>
      <c r="HN1674" s="28"/>
      <c r="HO1674" s="28"/>
      <c r="HP1674" s="28"/>
      <c r="HQ1674" s="28"/>
      <c r="HR1674" s="28"/>
      <c r="HS1674" s="28"/>
      <c r="HT1674" s="28"/>
      <c r="HU1674" s="28"/>
      <c r="HV1674" s="28"/>
      <c r="HW1674" s="28"/>
      <c r="HX1674" s="28"/>
      <c r="HY1674" s="28"/>
      <c r="HZ1674" s="28"/>
      <c r="IA1674" s="28"/>
      <c r="IB1674" s="28"/>
      <c r="IC1674" s="28"/>
      <c r="ID1674" s="28"/>
      <c r="IE1674" s="28"/>
      <c r="IF1674" s="28"/>
      <c r="IG1674" s="28"/>
      <c r="IH1674" s="28"/>
      <c r="II1674" s="28"/>
      <c r="IJ1674" s="28"/>
      <c r="IK1674" s="28"/>
      <c r="IL1674" s="28"/>
      <c r="IM1674" s="28"/>
      <c r="IN1674" s="28"/>
      <c r="IO1674" s="28"/>
    </row>
    <row r="1675" spans="1:249" s="54" customFormat="1" ht="18">
      <c r="A1675" s="216" t="s">
        <v>4560</v>
      </c>
      <c r="B1675" s="28"/>
      <c r="C1675" s="28"/>
      <c r="D1675" s="28"/>
      <c r="E1675" s="28"/>
      <c r="F1675" s="305">
        <f t="shared" si="35"/>
        <v>2</v>
      </c>
      <c r="G1675" s="28"/>
      <c r="J1675" s="300">
        <v>2</v>
      </c>
      <c r="K1675" s="202"/>
      <c r="M1675" s="28"/>
      <c r="N1675" s="28"/>
      <c r="O1675" s="28"/>
      <c r="T1675" s="202"/>
      <c r="V1675" s="28"/>
      <c r="W1675" s="28"/>
      <c r="X1675" s="28"/>
      <c r="AC1675" s="202"/>
      <c r="AE1675" s="28"/>
      <c r="AF1675" s="28"/>
      <c r="AG1675" s="28"/>
      <c r="AL1675" s="202"/>
      <c r="AN1675" s="28"/>
      <c r="AO1675" s="28"/>
      <c r="AP1675" s="28"/>
      <c r="AU1675" s="202"/>
      <c r="AW1675" s="28"/>
      <c r="AX1675" s="28"/>
      <c r="AY1675" s="28"/>
      <c r="BD1675" s="202"/>
      <c r="BF1675" s="28"/>
      <c r="BG1675" s="28"/>
      <c r="BH1675" s="28"/>
      <c r="BM1675" s="202"/>
      <c r="BO1675" s="28"/>
      <c r="BP1675" s="28"/>
      <c r="BQ1675" s="28"/>
      <c r="BV1675" s="202"/>
      <c r="BX1675" s="28"/>
      <c r="BY1675" s="28"/>
      <c r="BZ1675" s="28"/>
      <c r="CE1675" s="202"/>
      <c r="CG1675" s="28"/>
      <c r="CH1675" s="28"/>
      <c r="CI1675" s="28"/>
      <c r="CN1675" s="202"/>
      <c r="CP1675" s="28"/>
      <c r="CQ1675" s="28"/>
      <c r="CR1675" s="28"/>
      <c r="CW1675" s="202"/>
      <c r="CY1675" s="28"/>
      <c r="CZ1675" s="28"/>
      <c r="DA1675" s="28"/>
      <c r="DF1675" s="202"/>
      <c r="DH1675" s="28"/>
      <c r="DI1675" s="28"/>
      <c r="DJ1675" s="28"/>
      <c r="DO1675" s="202"/>
      <c r="DQ1675" s="28"/>
      <c r="DR1675" s="28"/>
      <c r="DS1675" s="28"/>
      <c r="DX1675" s="202"/>
      <c r="DZ1675" s="28"/>
      <c r="EA1675" s="28"/>
      <c r="EB1675" s="28"/>
      <c r="EG1675" s="202"/>
      <c r="EI1675" s="28"/>
      <c r="EJ1675" s="28"/>
      <c r="EK1675" s="28"/>
      <c r="EP1675" s="202"/>
      <c r="ER1675" s="28"/>
      <c r="ES1675" s="28"/>
      <c r="ET1675" s="28"/>
      <c r="EY1675" s="202"/>
      <c r="FA1675" s="28"/>
      <c r="FB1675" s="28"/>
      <c r="FC1675" s="28"/>
      <c r="FH1675" s="202"/>
      <c r="FJ1675" s="28"/>
      <c r="FK1675" s="28"/>
      <c r="FL1675" s="28"/>
      <c r="FQ1675" s="202"/>
      <c r="FS1675" s="28"/>
      <c r="FT1675" s="28"/>
      <c r="FU1675" s="28"/>
      <c r="FZ1675" s="202"/>
      <c r="GB1675" s="28"/>
      <c r="GC1675" s="28"/>
      <c r="GD1675" s="28"/>
      <c r="GI1675" s="202"/>
      <c r="GK1675" s="28"/>
      <c r="GL1675" s="28"/>
      <c r="GM1675" s="28"/>
      <c r="GR1675" s="202"/>
      <c r="GT1675" s="28"/>
      <c r="GU1675" s="28"/>
      <c r="GV1675" s="28"/>
      <c r="HA1675" s="202"/>
      <c r="HC1675" s="28"/>
      <c r="HD1675" s="28"/>
      <c r="HE1675" s="28"/>
      <c r="HJ1675" s="28"/>
      <c r="HK1675" s="28"/>
      <c r="HL1675" s="28"/>
      <c r="HM1675" s="28"/>
      <c r="HN1675" s="28"/>
      <c r="HO1675" s="28"/>
      <c r="HP1675" s="28"/>
      <c r="HQ1675" s="28"/>
      <c r="HR1675" s="28"/>
      <c r="HS1675" s="28"/>
      <c r="HT1675" s="28"/>
      <c r="HU1675" s="28"/>
      <c r="HV1675" s="28"/>
      <c r="HW1675" s="28"/>
      <c r="HX1675" s="28"/>
      <c r="HY1675" s="28"/>
      <c r="HZ1675" s="28"/>
      <c r="IA1675" s="28"/>
      <c r="IB1675" s="28"/>
      <c r="IC1675" s="28"/>
      <c r="ID1675" s="28"/>
      <c r="IE1675" s="28"/>
      <c r="IF1675" s="28"/>
      <c r="IG1675" s="28"/>
      <c r="IH1675" s="28"/>
      <c r="II1675" s="28"/>
      <c r="IJ1675" s="28"/>
      <c r="IK1675" s="28"/>
      <c r="IL1675" s="28"/>
      <c r="IM1675" s="28"/>
      <c r="IN1675" s="28"/>
      <c r="IO1675" s="28"/>
    </row>
    <row r="1676" spans="1:249" s="54" customFormat="1" ht="18">
      <c r="A1676" s="216" t="s">
        <v>4050</v>
      </c>
      <c r="B1676" s="28"/>
      <c r="C1676" s="28"/>
      <c r="D1676" s="28"/>
      <c r="E1676" s="28"/>
      <c r="F1676" s="305">
        <f t="shared" si="35"/>
        <v>8</v>
      </c>
      <c r="G1676" s="28"/>
      <c r="I1676" s="300"/>
      <c r="J1676" s="300"/>
      <c r="K1676" s="300">
        <v>8</v>
      </c>
      <c r="M1676" s="28"/>
      <c r="N1676" s="28"/>
      <c r="O1676" s="28"/>
      <c r="T1676" s="202"/>
      <c r="V1676" s="28"/>
      <c r="W1676" s="28"/>
      <c r="X1676" s="28"/>
      <c r="AC1676" s="202"/>
      <c r="AE1676" s="28"/>
      <c r="AF1676" s="28"/>
      <c r="AG1676" s="28"/>
      <c r="AL1676" s="202"/>
      <c r="AN1676" s="28"/>
      <c r="AO1676" s="28"/>
      <c r="AP1676" s="28"/>
      <c r="AU1676" s="202"/>
      <c r="AW1676" s="28"/>
      <c r="AX1676" s="28"/>
      <c r="AY1676" s="28"/>
      <c r="BD1676" s="202"/>
      <c r="BF1676" s="28"/>
      <c r="BG1676" s="28"/>
      <c r="BH1676" s="28"/>
      <c r="BM1676" s="202"/>
      <c r="BO1676" s="28"/>
      <c r="BP1676" s="28"/>
      <c r="BQ1676" s="28"/>
      <c r="BV1676" s="202"/>
      <c r="BX1676" s="28"/>
      <c r="BY1676" s="28"/>
      <c r="BZ1676" s="28"/>
      <c r="CE1676" s="202"/>
      <c r="CG1676" s="28"/>
      <c r="CH1676" s="28"/>
      <c r="CI1676" s="28"/>
      <c r="CN1676" s="202"/>
      <c r="CP1676" s="28"/>
      <c r="CQ1676" s="28"/>
      <c r="CR1676" s="28"/>
      <c r="CW1676" s="202"/>
      <c r="CY1676" s="28"/>
      <c r="CZ1676" s="28"/>
      <c r="DA1676" s="28"/>
      <c r="DF1676" s="202"/>
      <c r="DH1676" s="28"/>
      <c r="DI1676" s="28"/>
      <c r="DJ1676" s="28"/>
      <c r="DO1676" s="202"/>
      <c r="DQ1676" s="28"/>
      <c r="DR1676" s="28"/>
      <c r="DS1676" s="28"/>
      <c r="DX1676" s="202"/>
      <c r="DZ1676" s="28"/>
      <c r="EA1676" s="28"/>
      <c r="EB1676" s="28"/>
      <c r="EG1676" s="202"/>
      <c r="EI1676" s="28"/>
      <c r="EJ1676" s="28"/>
      <c r="EK1676" s="28"/>
      <c r="EP1676" s="202"/>
      <c r="ER1676" s="28"/>
      <c r="ES1676" s="28"/>
      <c r="ET1676" s="28"/>
      <c r="EY1676" s="202"/>
      <c r="FA1676" s="28"/>
      <c r="FB1676" s="28"/>
      <c r="FC1676" s="28"/>
      <c r="FH1676" s="202"/>
      <c r="FJ1676" s="28"/>
      <c r="FK1676" s="28"/>
      <c r="FL1676" s="28"/>
      <c r="FQ1676" s="202"/>
      <c r="FS1676" s="28"/>
      <c r="FT1676" s="28"/>
      <c r="FU1676" s="28"/>
      <c r="FZ1676" s="202"/>
      <c r="GB1676" s="28"/>
      <c r="GC1676" s="28"/>
      <c r="GD1676" s="28"/>
      <c r="GI1676" s="202"/>
      <c r="GK1676" s="28"/>
      <c r="GL1676" s="28"/>
      <c r="GM1676" s="28"/>
      <c r="GR1676" s="202"/>
      <c r="GT1676" s="28"/>
      <c r="GU1676" s="28"/>
      <c r="GV1676" s="28"/>
      <c r="HA1676" s="202"/>
      <c r="HC1676" s="28"/>
      <c r="HD1676" s="28"/>
      <c r="HE1676" s="28"/>
      <c r="HJ1676" s="28"/>
      <c r="HK1676" s="28"/>
      <c r="HL1676" s="28"/>
      <c r="HM1676" s="28"/>
      <c r="HN1676" s="28"/>
      <c r="HO1676" s="28"/>
      <c r="HP1676" s="28"/>
      <c r="HQ1676" s="28"/>
      <c r="HR1676" s="28"/>
      <c r="HS1676" s="28"/>
      <c r="HT1676" s="28"/>
      <c r="HU1676" s="28"/>
      <c r="HV1676" s="28"/>
      <c r="HW1676" s="28"/>
      <c r="HX1676" s="28"/>
      <c r="HY1676" s="28"/>
      <c r="HZ1676" s="28"/>
      <c r="IA1676" s="28"/>
      <c r="IB1676" s="28"/>
      <c r="IC1676" s="28"/>
      <c r="ID1676" s="28"/>
      <c r="IE1676" s="28"/>
      <c r="IF1676" s="28"/>
      <c r="IG1676" s="28"/>
      <c r="IH1676" s="28"/>
      <c r="II1676" s="28"/>
      <c r="IJ1676" s="28"/>
      <c r="IK1676" s="28"/>
      <c r="IL1676" s="28"/>
      <c r="IM1676" s="28"/>
      <c r="IN1676" s="28"/>
      <c r="IO1676" s="28"/>
    </row>
    <row r="1677" spans="1:249" s="54" customFormat="1" ht="18">
      <c r="A1677" s="216" t="s">
        <v>4644</v>
      </c>
      <c r="B1677" s="28"/>
      <c r="C1677" s="28"/>
      <c r="D1677" s="28"/>
      <c r="E1677" s="28"/>
      <c r="F1677" s="305">
        <f t="shared" si="35"/>
        <v>3</v>
      </c>
      <c r="G1677" s="28"/>
      <c r="I1677" s="300">
        <v>3</v>
      </c>
      <c r="J1677" s="300"/>
      <c r="K1677" s="202"/>
      <c r="M1677" s="28"/>
      <c r="N1677" s="28"/>
      <c r="O1677" s="28"/>
      <c r="T1677" s="202"/>
      <c r="V1677" s="28"/>
      <c r="W1677" s="28"/>
      <c r="X1677" s="28"/>
      <c r="AC1677" s="202"/>
      <c r="AE1677" s="28"/>
      <c r="AF1677" s="28"/>
      <c r="AG1677" s="28"/>
      <c r="AL1677" s="202"/>
      <c r="AN1677" s="28"/>
      <c r="AO1677" s="28"/>
      <c r="AP1677" s="28"/>
      <c r="AU1677" s="202"/>
      <c r="AW1677" s="28"/>
      <c r="AX1677" s="28"/>
      <c r="AY1677" s="28"/>
      <c r="BD1677" s="202"/>
      <c r="BF1677" s="28"/>
      <c r="BG1677" s="28"/>
      <c r="BH1677" s="28"/>
      <c r="BM1677" s="202"/>
      <c r="BO1677" s="28"/>
      <c r="BP1677" s="28"/>
      <c r="BQ1677" s="28"/>
      <c r="BV1677" s="202"/>
      <c r="BX1677" s="28"/>
      <c r="BY1677" s="28"/>
      <c r="BZ1677" s="28"/>
      <c r="CE1677" s="202"/>
      <c r="CG1677" s="28"/>
      <c r="CH1677" s="28"/>
      <c r="CI1677" s="28"/>
      <c r="CN1677" s="202"/>
      <c r="CP1677" s="28"/>
      <c r="CQ1677" s="28"/>
      <c r="CR1677" s="28"/>
      <c r="CW1677" s="202"/>
      <c r="CY1677" s="28"/>
      <c r="CZ1677" s="28"/>
      <c r="DA1677" s="28"/>
      <c r="DF1677" s="202"/>
      <c r="DH1677" s="28"/>
      <c r="DI1677" s="28"/>
      <c r="DJ1677" s="28"/>
      <c r="DO1677" s="202"/>
      <c r="DQ1677" s="28"/>
      <c r="DR1677" s="28"/>
      <c r="DS1677" s="28"/>
      <c r="DX1677" s="202"/>
      <c r="DZ1677" s="28"/>
      <c r="EA1677" s="28"/>
      <c r="EB1677" s="28"/>
      <c r="EG1677" s="202"/>
      <c r="EI1677" s="28"/>
      <c r="EJ1677" s="28"/>
      <c r="EK1677" s="28"/>
      <c r="EP1677" s="202"/>
      <c r="ER1677" s="28"/>
      <c r="ES1677" s="28"/>
      <c r="ET1677" s="28"/>
      <c r="EY1677" s="202"/>
      <c r="FA1677" s="28"/>
      <c r="FB1677" s="28"/>
      <c r="FC1677" s="28"/>
      <c r="FH1677" s="202"/>
      <c r="FJ1677" s="28"/>
      <c r="FK1677" s="28"/>
      <c r="FL1677" s="28"/>
      <c r="FQ1677" s="202"/>
      <c r="FS1677" s="28"/>
      <c r="FT1677" s="28"/>
      <c r="FU1677" s="28"/>
      <c r="FZ1677" s="202"/>
      <c r="GB1677" s="28"/>
      <c r="GC1677" s="28"/>
      <c r="GD1677" s="28"/>
      <c r="GI1677" s="202"/>
      <c r="GK1677" s="28"/>
      <c r="GL1677" s="28"/>
      <c r="GM1677" s="28"/>
      <c r="GR1677" s="202"/>
      <c r="GT1677" s="28"/>
      <c r="GU1677" s="28"/>
      <c r="GV1677" s="28"/>
      <c r="HA1677" s="202"/>
      <c r="HC1677" s="28"/>
      <c r="HD1677" s="28"/>
      <c r="HE1677" s="28"/>
      <c r="HJ1677" s="28"/>
      <c r="HK1677" s="28"/>
      <c r="HL1677" s="28"/>
      <c r="HM1677" s="28"/>
      <c r="HN1677" s="28"/>
      <c r="HO1677" s="28"/>
      <c r="HP1677" s="28"/>
      <c r="HQ1677" s="28"/>
      <c r="HR1677" s="28"/>
      <c r="HS1677" s="28"/>
      <c r="HT1677" s="28"/>
      <c r="HU1677" s="28"/>
      <c r="HV1677" s="28"/>
      <c r="HW1677" s="28"/>
      <c r="HX1677" s="28"/>
      <c r="HY1677" s="28"/>
      <c r="HZ1677" s="28"/>
      <c r="IA1677" s="28"/>
      <c r="IB1677" s="28"/>
      <c r="IC1677" s="28"/>
      <c r="ID1677" s="28"/>
      <c r="IE1677" s="28"/>
      <c r="IF1677" s="28"/>
      <c r="IG1677" s="28"/>
      <c r="IH1677" s="28"/>
      <c r="II1677" s="28"/>
      <c r="IJ1677" s="28"/>
      <c r="IK1677" s="28"/>
      <c r="IL1677" s="28"/>
      <c r="IM1677" s="28"/>
      <c r="IN1677" s="28"/>
      <c r="IO1677" s="28"/>
    </row>
    <row r="1678" spans="1:249" s="54" customFormat="1" ht="18">
      <c r="A1678" s="216" t="s">
        <v>4019</v>
      </c>
      <c r="B1678" s="28"/>
      <c r="C1678" s="28"/>
      <c r="D1678" s="28"/>
      <c r="E1678" s="28"/>
      <c r="F1678" s="305">
        <f t="shared" si="35"/>
        <v>16</v>
      </c>
      <c r="G1678" s="28"/>
      <c r="J1678" s="300">
        <v>6</v>
      </c>
      <c r="K1678" s="202">
        <v>10</v>
      </c>
      <c r="M1678" s="28"/>
      <c r="N1678" s="28"/>
      <c r="O1678" s="28"/>
      <c r="T1678" s="202"/>
      <c r="V1678" s="28"/>
      <c r="W1678" s="28"/>
      <c r="X1678" s="28"/>
      <c r="AC1678" s="202"/>
      <c r="AE1678" s="28"/>
      <c r="AF1678" s="28"/>
      <c r="AG1678" s="28"/>
      <c r="AL1678" s="202"/>
      <c r="AN1678" s="28"/>
      <c r="AO1678" s="28"/>
      <c r="AP1678" s="28"/>
      <c r="AU1678" s="202"/>
      <c r="AW1678" s="28"/>
      <c r="AX1678" s="28"/>
      <c r="AY1678" s="28"/>
      <c r="BD1678" s="202"/>
      <c r="BF1678" s="28"/>
      <c r="BG1678" s="28"/>
      <c r="BH1678" s="28"/>
      <c r="BM1678" s="202"/>
      <c r="BO1678" s="28"/>
      <c r="BP1678" s="28"/>
      <c r="BQ1678" s="28"/>
      <c r="BV1678" s="202"/>
      <c r="BX1678" s="28"/>
      <c r="BY1678" s="28"/>
      <c r="BZ1678" s="28"/>
      <c r="CE1678" s="202"/>
      <c r="CG1678" s="28"/>
      <c r="CH1678" s="28"/>
      <c r="CI1678" s="28"/>
      <c r="CN1678" s="202"/>
      <c r="CP1678" s="28"/>
      <c r="CQ1678" s="28"/>
      <c r="CR1678" s="28"/>
      <c r="CW1678" s="202"/>
      <c r="CY1678" s="28"/>
      <c r="CZ1678" s="28"/>
      <c r="DA1678" s="28"/>
      <c r="DF1678" s="202"/>
      <c r="DH1678" s="28"/>
      <c r="DI1678" s="28"/>
      <c r="DJ1678" s="28"/>
      <c r="DO1678" s="202"/>
      <c r="DQ1678" s="28"/>
      <c r="DR1678" s="28"/>
      <c r="DS1678" s="28"/>
      <c r="DX1678" s="202"/>
      <c r="DZ1678" s="28"/>
      <c r="EA1678" s="28"/>
      <c r="EB1678" s="28"/>
      <c r="EG1678" s="202"/>
      <c r="EI1678" s="28"/>
      <c r="EJ1678" s="28"/>
      <c r="EK1678" s="28"/>
      <c r="EP1678" s="202"/>
      <c r="ER1678" s="28"/>
      <c r="ES1678" s="28"/>
      <c r="ET1678" s="28"/>
      <c r="EY1678" s="202"/>
      <c r="FA1678" s="28"/>
      <c r="FB1678" s="28"/>
      <c r="FC1678" s="28"/>
      <c r="FH1678" s="202"/>
      <c r="FJ1678" s="28"/>
      <c r="FK1678" s="28"/>
      <c r="FL1678" s="28"/>
      <c r="FQ1678" s="202"/>
      <c r="FS1678" s="28"/>
      <c r="FT1678" s="28"/>
      <c r="FU1678" s="28"/>
      <c r="FZ1678" s="202"/>
      <c r="GB1678" s="28"/>
      <c r="GC1678" s="28"/>
      <c r="GD1678" s="28"/>
      <c r="GI1678" s="202"/>
      <c r="GK1678" s="28"/>
      <c r="GL1678" s="28"/>
      <c r="GM1678" s="28"/>
      <c r="GR1678" s="202"/>
      <c r="GT1678" s="28"/>
      <c r="GU1678" s="28"/>
      <c r="GV1678" s="28"/>
      <c r="HA1678" s="202"/>
      <c r="HC1678" s="28"/>
      <c r="HD1678" s="28"/>
      <c r="HE1678" s="28"/>
      <c r="HJ1678" s="28"/>
      <c r="HK1678" s="28"/>
      <c r="HL1678" s="28"/>
      <c r="HM1678" s="28"/>
      <c r="HN1678" s="28"/>
      <c r="HO1678" s="28"/>
      <c r="HP1678" s="28"/>
      <c r="HQ1678" s="28"/>
      <c r="HR1678" s="28"/>
      <c r="HS1678" s="28"/>
      <c r="HT1678" s="28"/>
      <c r="HU1678" s="28"/>
      <c r="HV1678" s="28"/>
      <c r="HW1678" s="28"/>
      <c r="HX1678" s="28"/>
      <c r="HY1678" s="28"/>
      <c r="HZ1678" s="28"/>
      <c r="IA1678" s="28"/>
      <c r="IB1678" s="28"/>
      <c r="IC1678" s="28"/>
      <c r="ID1678" s="28"/>
      <c r="IE1678" s="28"/>
      <c r="IF1678" s="28"/>
      <c r="IG1678" s="28"/>
      <c r="IH1678" s="28"/>
      <c r="II1678" s="28"/>
      <c r="IJ1678" s="28"/>
      <c r="IK1678" s="28"/>
      <c r="IL1678" s="28"/>
      <c r="IM1678" s="28"/>
      <c r="IN1678" s="28"/>
      <c r="IO1678" s="28"/>
    </row>
    <row r="1679" spans="1:249" s="54" customFormat="1" ht="18">
      <c r="A1679" s="216" t="s">
        <v>4123</v>
      </c>
      <c r="B1679" s="28"/>
      <c r="C1679" s="28"/>
      <c r="D1679" s="28"/>
      <c r="E1679" s="28"/>
      <c r="F1679" s="305">
        <f t="shared" si="35"/>
        <v>1</v>
      </c>
      <c r="G1679" s="28"/>
      <c r="I1679" s="300"/>
      <c r="J1679" s="300">
        <v>1</v>
      </c>
      <c r="K1679" s="202"/>
      <c r="M1679" s="28"/>
      <c r="N1679" s="28"/>
      <c r="O1679" s="28"/>
      <c r="T1679" s="202"/>
      <c r="V1679" s="28"/>
      <c r="W1679" s="28"/>
      <c r="X1679" s="28"/>
      <c r="AC1679" s="202"/>
      <c r="AE1679" s="28"/>
      <c r="AF1679" s="28"/>
      <c r="AG1679" s="28"/>
      <c r="AL1679" s="202"/>
      <c r="AN1679" s="28"/>
      <c r="AO1679" s="28"/>
      <c r="AP1679" s="28"/>
      <c r="AU1679" s="202"/>
      <c r="AW1679" s="28"/>
      <c r="AX1679" s="28"/>
      <c r="AY1679" s="28"/>
      <c r="BD1679" s="202"/>
      <c r="BF1679" s="28"/>
      <c r="BG1679" s="28"/>
      <c r="BH1679" s="28"/>
      <c r="BM1679" s="202"/>
      <c r="BO1679" s="28"/>
      <c r="BP1679" s="28"/>
      <c r="BQ1679" s="28"/>
      <c r="BV1679" s="202"/>
      <c r="BX1679" s="28"/>
      <c r="BY1679" s="28"/>
      <c r="BZ1679" s="28"/>
      <c r="CE1679" s="202"/>
      <c r="CG1679" s="28"/>
      <c r="CH1679" s="28"/>
      <c r="CI1679" s="28"/>
      <c r="CN1679" s="202"/>
      <c r="CP1679" s="28"/>
      <c r="CQ1679" s="28"/>
      <c r="CR1679" s="28"/>
      <c r="CW1679" s="202"/>
      <c r="CY1679" s="28"/>
      <c r="CZ1679" s="28"/>
      <c r="DA1679" s="28"/>
      <c r="DF1679" s="202"/>
      <c r="DH1679" s="28"/>
      <c r="DI1679" s="28"/>
      <c r="DJ1679" s="28"/>
      <c r="DO1679" s="202"/>
      <c r="DQ1679" s="28"/>
      <c r="DR1679" s="28"/>
      <c r="DS1679" s="28"/>
      <c r="DX1679" s="202"/>
      <c r="DZ1679" s="28"/>
      <c r="EA1679" s="28"/>
      <c r="EB1679" s="28"/>
      <c r="EG1679" s="202"/>
      <c r="EI1679" s="28"/>
      <c r="EJ1679" s="28"/>
      <c r="EK1679" s="28"/>
      <c r="EP1679" s="202"/>
      <c r="ER1679" s="28"/>
      <c r="ES1679" s="28"/>
      <c r="ET1679" s="28"/>
      <c r="EY1679" s="202"/>
      <c r="FA1679" s="28"/>
      <c r="FB1679" s="28"/>
      <c r="FC1679" s="28"/>
      <c r="FH1679" s="202"/>
      <c r="FJ1679" s="28"/>
      <c r="FK1679" s="28"/>
      <c r="FL1679" s="28"/>
      <c r="FQ1679" s="202"/>
      <c r="FS1679" s="28"/>
      <c r="FT1679" s="28"/>
      <c r="FU1679" s="28"/>
      <c r="FZ1679" s="202"/>
      <c r="GB1679" s="28"/>
      <c r="GC1679" s="28"/>
      <c r="GD1679" s="28"/>
      <c r="GI1679" s="202"/>
      <c r="GK1679" s="28"/>
      <c r="GL1679" s="28"/>
      <c r="GM1679" s="28"/>
      <c r="GR1679" s="202"/>
      <c r="GT1679" s="28"/>
      <c r="GU1679" s="28"/>
      <c r="GV1679" s="28"/>
      <c r="HA1679" s="202"/>
      <c r="HC1679" s="28"/>
      <c r="HD1679" s="28"/>
      <c r="HE1679" s="28"/>
      <c r="HJ1679" s="28"/>
      <c r="HK1679" s="28"/>
      <c r="HL1679" s="28"/>
      <c r="HM1679" s="28"/>
      <c r="HN1679" s="28"/>
      <c r="HO1679" s="28"/>
      <c r="HP1679" s="28"/>
      <c r="HQ1679" s="28"/>
      <c r="HR1679" s="28"/>
      <c r="HS1679" s="28"/>
      <c r="HT1679" s="28"/>
      <c r="HU1679" s="28"/>
      <c r="HV1679" s="28"/>
      <c r="HW1679" s="28"/>
      <c r="HX1679" s="28"/>
      <c r="HY1679" s="28"/>
      <c r="HZ1679" s="28"/>
      <c r="IA1679" s="28"/>
      <c r="IB1679" s="28"/>
      <c r="IC1679" s="28"/>
      <c r="ID1679" s="28"/>
      <c r="IE1679" s="28"/>
      <c r="IF1679" s="28"/>
      <c r="IG1679" s="28"/>
      <c r="IH1679" s="28"/>
      <c r="II1679" s="28"/>
      <c r="IJ1679" s="28"/>
      <c r="IK1679" s="28"/>
      <c r="IL1679" s="28"/>
      <c r="IM1679" s="28"/>
      <c r="IN1679" s="28"/>
      <c r="IO1679" s="28"/>
    </row>
    <row r="1680" spans="1:249" s="54" customFormat="1" ht="18">
      <c r="A1680" s="216" t="s">
        <v>3939</v>
      </c>
      <c r="B1680" s="28"/>
      <c r="C1680" s="28"/>
      <c r="D1680" s="28"/>
      <c r="E1680" s="28"/>
      <c r="F1680" s="305">
        <f t="shared" si="35"/>
        <v>11</v>
      </c>
      <c r="G1680" s="28"/>
      <c r="I1680" s="300">
        <v>11</v>
      </c>
      <c r="K1680" s="202"/>
      <c r="M1680" s="28"/>
      <c r="N1680" s="28"/>
      <c r="O1680" s="28"/>
      <c r="T1680" s="202"/>
      <c r="V1680" s="28"/>
      <c r="W1680" s="28"/>
      <c r="X1680" s="28"/>
      <c r="AC1680" s="202"/>
      <c r="AE1680" s="28"/>
      <c r="AF1680" s="28"/>
      <c r="AG1680" s="28"/>
      <c r="AL1680" s="202"/>
      <c r="AN1680" s="28"/>
      <c r="AO1680" s="28"/>
      <c r="AP1680" s="28"/>
      <c r="AU1680" s="202"/>
      <c r="AW1680" s="28"/>
      <c r="AX1680" s="28"/>
      <c r="AY1680" s="28"/>
      <c r="BD1680" s="202"/>
      <c r="BF1680" s="28"/>
      <c r="BG1680" s="28"/>
      <c r="BH1680" s="28"/>
      <c r="BM1680" s="202"/>
      <c r="BO1680" s="28"/>
      <c r="BP1680" s="28"/>
      <c r="BQ1680" s="28"/>
      <c r="BV1680" s="202"/>
      <c r="BX1680" s="28"/>
      <c r="BY1680" s="28"/>
      <c r="BZ1680" s="28"/>
      <c r="CE1680" s="202"/>
      <c r="CG1680" s="28"/>
      <c r="CH1680" s="28"/>
      <c r="CI1680" s="28"/>
      <c r="CN1680" s="202"/>
      <c r="CP1680" s="28"/>
      <c r="CQ1680" s="28"/>
      <c r="CR1680" s="28"/>
      <c r="CW1680" s="202"/>
      <c r="CY1680" s="28"/>
      <c r="CZ1680" s="28"/>
      <c r="DA1680" s="28"/>
      <c r="DF1680" s="202"/>
      <c r="DH1680" s="28"/>
      <c r="DI1680" s="28"/>
      <c r="DJ1680" s="28"/>
      <c r="DO1680" s="202"/>
      <c r="DQ1680" s="28"/>
      <c r="DR1680" s="28"/>
      <c r="DS1680" s="28"/>
      <c r="DX1680" s="202"/>
      <c r="DZ1680" s="28"/>
      <c r="EA1680" s="28"/>
      <c r="EB1680" s="28"/>
      <c r="EG1680" s="202"/>
      <c r="EI1680" s="28"/>
      <c r="EJ1680" s="28"/>
      <c r="EK1680" s="28"/>
      <c r="EP1680" s="202"/>
      <c r="ER1680" s="28"/>
      <c r="ES1680" s="28"/>
      <c r="ET1680" s="28"/>
      <c r="EY1680" s="202"/>
      <c r="FA1680" s="28"/>
      <c r="FB1680" s="28"/>
      <c r="FC1680" s="28"/>
      <c r="FH1680" s="202"/>
      <c r="FJ1680" s="28"/>
      <c r="FK1680" s="28"/>
      <c r="FL1680" s="28"/>
      <c r="FQ1680" s="202"/>
      <c r="FS1680" s="28"/>
      <c r="FT1680" s="28"/>
      <c r="FU1680" s="28"/>
      <c r="FZ1680" s="202"/>
      <c r="GB1680" s="28"/>
      <c r="GC1680" s="28"/>
      <c r="GD1680" s="28"/>
      <c r="GI1680" s="202"/>
      <c r="GK1680" s="28"/>
      <c r="GL1680" s="28"/>
      <c r="GM1680" s="28"/>
      <c r="GR1680" s="202"/>
      <c r="GT1680" s="28"/>
      <c r="GU1680" s="28"/>
      <c r="GV1680" s="28"/>
      <c r="HA1680" s="202"/>
      <c r="HC1680" s="28"/>
      <c r="HD1680" s="28"/>
      <c r="HE1680" s="28"/>
      <c r="HJ1680" s="28"/>
      <c r="HK1680" s="28"/>
      <c r="HL1680" s="28"/>
      <c r="HM1680" s="28"/>
      <c r="HN1680" s="28"/>
      <c r="HO1680" s="28"/>
      <c r="HP1680" s="28"/>
      <c r="HQ1680" s="28"/>
      <c r="HR1680" s="28"/>
      <c r="HS1680" s="28"/>
      <c r="HT1680" s="28"/>
      <c r="HU1680" s="28"/>
      <c r="HV1680" s="28"/>
      <c r="HW1680" s="28"/>
      <c r="HX1680" s="28"/>
      <c r="HY1680" s="28"/>
      <c r="HZ1680" s="28"/>
      <c r="IA1680" s="28"/>
      <c r="IB1680" s="28"/>
      <c r="IC1680" s="28"/>
      <c r="ID1680" s="28"/>
      <c r="IE1680" s="28"/>
      <c r="IF1680" s="28"/>
      <c r="IG1680" s="28"/>
      <c r="IH1680" s="28"/>
      <c r="II1680" s="28"/>
      <c r="IJ1680" s="28"/>
      <c r="IK1680" s="28"/>
      <c r="IL1680" s="28"/>
      <c r="IM1680" s="28"/>
      <c r="IN1680" s="28"/>
      <c r="IO1680" s="28"/>
    </row>
    <row r="1681" spans="1:249" s="54" customFormat="1" ht="18">
      <c r="A1681" s="216" t="s">
        <v>3957</v>
      </c>
      <c r="B1681" s="28"/>
      <c r="C1681" s="28"/>
      <c r="D1681" s="28"/>
      <c r="E1681" s="28"/>
      <c r="F1681" s="305">
        <f t="shared" si="35"/>
        <v>1</v>
      </c>
      <c r="G1681" s="28"/>
      <c r="J1681" s="300">
        <v>1</v>
      </c>
      <c r="K1681" s="202"/>
      <c r="M1681" s="28"/>
      <c r="N1681" s="28"/>
      <c r="O1681" s="28"/>
      <c r="T1681" s="202"/>
      <c r="V1681" s="28"/>
      <c r="W1681" s="28"/>
      <c r="X1681" s="28"/>
      <c r="AC1681" s="202"/>
      <c r="AE1681" s="28"/>
      <c r="AF1681" s="28"/>
      <c r="AG1681" s="28"/>
      <c r="AL1681" s="202"/>
      <c r="AN1681" s="28"/>
      <c r="AO1681" s="28"/>
      <c r="AP1681" s="28"/>
      <c r="AU1681" s="202"/>
      <c r="AW1681" s="28"/>
      <c r="AX1681" s="28"/>
      <c r="AY1681" s="28"/>
      <c r="BD1681" s="202"/>
      <c r="BF1681" s="28"/>
      <c r="BG1681" s="28"/>
      <c r="BH1681" s="28"/>
      <c r="BM1681" s="202"/>
      <c r="BO1681" s="28"/>
      <c r="BP1681" s="28"/>
      <c r="BQ1681" s="28"/>
      <c r="BV1681" s="202"/>
      <c r="BX1681" s="28"/>
      <c r="BY1681" s="28"/>
      <c r="BZ1681" s="28"/>
      <c r="CE1681" s="202"/>
      <c r="CG1681" s="28"/>
      <c r="CH1681" s="28"/>
      <c r="CI1681" s="28"/>
      <c r="CN1681" s="202"/>
      <c r="CP1681" s="28"/>
      <c r="CQ1681" s="28"/>
      <c r="CR1681" s="28"/>
      <c r="CW1681" s="202"/>
      <c r="CY1681" s="28"/>
      <c r="CZ1681" s="28"/>
      <c r="DA1681" s="28"/>
      <c r="DF1681" s="202"/>
      <c r="DH1681" s="28"/>
      <c r="DI1681" s="28"/>
      <c r="DJ1681" s="28"/>
      <c r="DO1681" s="202"/>
      <c r="DQ1681" s="28"/>
      <c r="DR1681" s="28"/>
      <c r="DS1681" s="28"/>
      <c r="DX1681" s="202"/>
      <c r="DZ1681" s="28"/>
      <c r="EA1681" s="28"/>
      <c r="EB1681" s="28"/>
      <c r="EG1681" s="202"/>
      <c r="EI1681" s="28"/>
      <c r="EJ1681" s="28"/>
      <c r="EK1681" s="28"/>
      <c r="EP1681" s="202"/>
      <c r="ER1681" s="28"/>
      <c r="ES1681" s="28"/>
      <c r="ET1681" s="28"/>
      <c r="EY1681" s="202"/>
      <c r="FA1681" s="28"/>
      <c r="FB1681" s="28"/>
      <c r="FC1681" s="28"/>
      <c r="FH1681" s="202"/>
      <c r="FJ1681" s="28"/>
      <c r="FK1681" s="28"/>
      <c r="FL1681" s="28"/>
      <c r="FQ1681" s="202"/>
      <c r="FS1681" s="28"/>
      <c r="FT1681" s="28"/>
      <c r="FU1681" s="28"/>
      <c r="FZ1681" s="202"/>
      <c r="GB1681" s="28"/>
      <c r="GC1681" s="28"/>
      <c r="GD1681" s="28"/>
      <c r="GI1681" s="202"/>
      <c r="GK1681" s="28"/>
      <c r="GL1681" s="28"/>
      <c r="GM1681" s="28"/>
      <c r="GR1681" s="202"/>
      <c r="GT1681" s="28"/>
      <c r="GU1681" s="28"/>
      <c r="GV1681" s="28"/>
      <c r="HA1681" s="202"/>
      <c r="HC1681" s="28"/>
      <c r="HD1681" s="28"/>
      <c r="HE1681" s="28"/>
      <c r="HJ1681" s="28"/>
      <c r="HK1681" s="28"/>
      <c r="HL1681" s="28"/>
      <c r="HM1681" s="28"/>
      <c r="HN1681" s="28"/>
      <c r="HO1681" s="28"/>
      <c r="HP1681" s="28"/>
      <c r="HQ1681" s="28"/>
      <c r="HR1681" s="28"/>
      <c r="HS1681" s="28"/>
      <c r="HT1681" s="28"/>
      <c r="HU1681" s="28"/>
      <c r="HV1681" s="28"/>
      <c r="HW1681" s="28"/>
      <c r="HX1681" s="28"/>
      <c r="HY1681" s="28"/>
      <c r="HZ1681" s="28"/>
      <c r="IA1681" s="28"/>
      <c r="IB1681" s="28"/>
      <c r="IC1681" s="28"/>
      <c r="ID1681" s="28"/>
      <c r="IE1681" s="28"/>
      <c r="IF1681" s="28"/>
      <c r="IG1681" s="28"/>
      <c r="IH1681" s="28"/>
      <c r="II1681" s="28"/>
      <c r="IJ1681" s="28"/>
      <c r="IK1681" s="28"/>
      <c r="IL1681" s="28"/>
      <c r="IM1681" s="28"/>
      <c r="IN1681" s="28"/>
      <c r="IO1681" s="28"/>
    </row>
    <row r="1682" spans="1:249" s="54" customFormat="1" ht="18">
      <c r="A1682" s="216" t="s">
        <v>4557</v>
      </c>
      <c r="B1682" s="28"/>
      <c r="C1682" s="28"/>
      <c r="D1682" s="28"/>
      <c r="E1682" s="28"/>
      <c r="F1682" s="305">
        <f t="shared" si="35"/>
        <v>1</v>
      </c>
      <c r="G1682" s="28"/>
      <c r="J1682" s="300">
        <v>1</v>
      </c>
      <c r="K1682" s="202"/>
      <c r="M1682" s="28"/>
      <c r="N1682" s="28"/>
      <c r="O1682" s="28"/>
      <c r="T1682" s="202"/>
      <c r="V1682" s="28"/>
      <c r="W1682" s="28"/>
      <c r="X1682" s="28"/>
      <c r="AC1682" s="202"/>
      <c r="AE1682" s="28"/>
      <c r="AF1682" s="28"/>
      <c r="AG1682" s="28"/>
      <c r="AL1682" s="202"/>
      <c r="AN1682" s="28"/>
      <c r="AO1682" s="28"/>
      <c r="AP1682" s="28"/>
      <c r="AU1682" s="202"/>
      <c r="AW1682" s="28"/>
      <c r="AX1682" s="28"/>
      <c r="AY1682" s="28"/>
      <c r="BD1682" s="202"/>
      <c r="BF1682" s="28"/>
      <c r="BG1682" s="28"/>
      <c r="BH1682" s="28"/>
      <c r="BM1682" s="202"/>
      <c r="BO1682" s="28"/>
      <c r="BP1682" s="28"/>
      <c r="BQ1682" s="28"/>
      <c r="BV1682" s="202"/>
      <c r="BX1682" s="28"/>
      <c r="BY1682" s="28"/>
      <c r="BZ1682" s="28"/>
      <c r="CE1682" s="202"/>
      <c r="CG1682" s="28"/>
      <c r="CH1682" s="28"/>
      <c r="CI1682" s="28"/>
      <c r="CN1682" s="202"/>
      <c r="CP1682" s="28"/>
      <c r="CQ1682" s="28"/>
      <c r="CR1682" s="28"/>
      <c r="CW1682" s="202"/>
      <c r="CY1682" s="28"/>
      <c r="CZ1682" s="28"/>
      <c r="DA1682" s="28"/>
      <c r="DF1682" s="202"/>
      <c r="DH1682" s="28"/>
      <c r="DI1682" s="28"/>
      <c r="DJ1682" s="28"/>
      <c r="DO1682" s="202"/>
      <c r="DQ1682" s="28"/>
      <c r="DR1682" s="28"/>
      <c r="DS1682" s="28"/>
      <c r="DX1682" s="202"/>
      <c r="DZ1682" s="28"/>
      <c r="EA1682" s="28"/>
      <c r="EB1682" s="28"/>
      <c r="EG1682" s="202"/>
      <c r="EI1682" s="28"/>
      <c r="EJ1682" s="28"/>
      <c r="EK1682" s="28"/>
      <c r="EP1682" s="202"/>
      <c r="ER1682" s="28"/>
      <c r="ES1682" s="28"/>
      <c r="ET1682" s="28"/>
      <c r="EY1682" s="202"/>
      <c r="FA1682" s="28"/>
      <c r="FB1682" s="28"/>
      <c r="FC1682" s="28"/>
      <c r="FH1682" s="202"/>
      <c r="FJ1682" s="28"/>
      <c r="FK1682" s="28"/>
      <c r="FL1682" s="28"/>
      <c r="FQ1682" s="202"/>
      <c r="FS1682" s="28"/>
      <c r="FT1682" s="28"/>
      <c r="FU1682" s="28"/>
      <c r="FZ1682" s="202"/>
      <c r="GB1682" s="28"/>
      <c r="GC1682" s="28"/>
      <c r="GD1682" s="28"/>
      <c r="GI1682" s="202"/>
      <c r="GK1682" s="28"/>
      <c r="GL1682" s="28"/>
      <c r="GM1682" s="28"/>
      <c r="GR1682" s="202"/>
      <c r="GT1682" s="28"/>
      <c r="GU1682" s="28"/>
      <c r="GV1682" s="28"/>
      <c r="HA1682" s="202"/>
      <c r="HC1682" s="28"/>
      <c r="HD1682" s="28"/>
      <c r="HE1682" s="28"/>
      <c r="HJ1682" s="28"/>
      <c r="HK1682" s="28"/>
      <c r="HL1682" s="28"/>
      <c r="HM1682" s="28"/>
      <c r="HN1682" s="28"/>
      <c r="HO1682" s="28"/>
      <c r="HP1682" s="28"/>
      <c r="HQ1682" s="28"/>
      <c r="HR1682" s="28"/>
      <c r="HS1682" s="28"/>
      <c r="HT1682" s="28"/>
      <c r="HU1682" s="28"/>
      <c r="HV1682" s="28"/>
      <c r="HW1682" s="28"/>
      <c r="HX1682" s="28"/>
      <c r="HY1682" s="28"/>
      <c r="HZ1682" s="28"/>
      <c r="IA1682" s="28"/>
      <c r="IB1682" s="28"/>
      <c r="IC1682" s="28"/>
      <c r="ID1682" s="28"/>
      <c r="IE1682" s="28"/>
      <c r="IF1682" s="28"/>
      <c r="IG1682" s="28"/>
      <c r="IH1682" s="28"/>
      <c r="II1682" s="28"/>
      <c r="IJ1682" s="28"/>
      <c r="IK1682" s="28"/>
      <c r="IL1682" s="28"/>
      <c r="IM1682" s="28"/>
      <c r="IN1682" s="28"/>
      <c r="IO1682" s="28"/>
    </row>
    <row r="1683" spans="1:249" s="54" customFormat="1" ht="18">
      <c r="A1683" s="216" t="s">
        <v>4651</v>
      </c>
      <c r="B1683" s="28"/>
      <c r="C1683" s="28"/>
      <c r="D1683" s="28"/>
      <c r="E1683" s="28"/>
      <c r="F1683" s="305">
        <f t="shared" si="35"/>
        <v>4</v>
      </c>
      <c r="G1683" s="28"/>
      <c r="I1683" s="300">
        <v>4</v>
      </c>
      <c r="J1683" s="300"/>
      <c r="K1683" s="202"/>
      <c r="M1683" s="28"/>
      <c r="N1683" s="28"/>
      <c r="O1683" s="28"/>
      <c r="T1683" s="202"/>
      <c r="V1683" s="28"/>
      <c r="W1683" s="28"/>
      <c r="X1683" s="28"/>
      <c r="AC1683" s="202"/>
      <c r="AE1683" s="28"/>
      <c r="AF1683" s="28"/>
      <c r="AG1683" s="28"/>
      <c r="AL1683" s="202"/>
      <c r="AN1683" s="28"/>
      <c r="AO1683" s="28"/>
      <c r="AP1683" s="28"/>
      <c r="AU1683" s="202"/>
      <c r="AW1683" s="28"/>
      <c r="AX1683" s="28"/>
      <c r="AY1683" s="28"/>
      <c r="BD1683" s="202"/>
      <c r="BF1683" s="28"/>
      <c r="BG1683" s="28"/>
      <c r="BH1683" s="28"/>
      <c r="BM1683" s="202"/>
      <c r="BO1683" s="28"/>
      <c r="BP1683" s="28"/>
      <c r="BQ1683" s="28"/>
      <c r="BV1683" s="202"/>
      <c r="BX1683" s="28"/>
      <c r="BY1683" s="28"/>
      <c r="BZ1683" s="28"/>
      <c r="CE1683" s="202"/>
      <c r="CG1683" s="28"/>
      <c r="CH1683" s="28"/>
      <c r="CI1683" s="28"/>
      <c r="CN1683" s="202"/>
      <c r="CP1683" s="28"/>
      <c r="CQ1683" s="28"/>
      <c r="CR1683" s="28"/>
      <c r="CW1683" s="202"/>
      <c r="CY1683" s="28"/>
      <c r="CZ1683" s="28"/>
      <c r="DA1683" s="28"/>
      <c r="DF1683" s="202"/>
      <c r="DH1683" s="28"/>
      <c r="DI1683" s="28"/>
      <c r="DJ1683" s="28"/>
      <c r="DO1683" s="202"/>
      <c r="DQ1683" s="28"/>
      <c r="DR1683" s="28"/>
      <c r="DS1683" s="28"/>
      <c r="DX1683" s="202"/>
      <c r="DZ1683" s="28"/>
      <c r="EA1683" s="28"/>
      <c r="EB1683" s="28"/>
      <c r="EG1683" s="202"/>
      <c r="EI1683" s="28"/>
      <c r="EJ1683" s="28"/>
      <c r="EK1683" s="28"/>
      <c r="EP1683" s="202"/>
      <c r="ER1683" s="28"/>
      <c r="ES1683" s="28"/>
      <c r="ET1683" s="28"/>
      <c r="EY1683" s="202"/>
      <c r="FA1683" s="28"/>
      <c r="FB1683" s="28"/>
      <c r="FC1683" s="28"/>
      <c r="FH1683" s="202"/>
      <c r="FJ1683" s="28"/>
      <c r="FK1683" s="28"/>
      <c r="FL1683" s="28"/>
      <c r="FQ1683" s="202"/>
      <c r="FS1683" s="28"/>
      <c r="FT1683" s="28"/>
      <c r="FU1683" s="28"/>
      <c r="FZ1683" s="202"/>
      <c r="GB1683" s="28"/>
      <c r="GC1683" s="28"/>
      <c r="GD1683" s="28"/>
      <c r="GI1683" s="202"/>
      <c r="GK1683" s="28"/>
      <c r="GL1683" s="28"/>
      <c r="GM1683" s="28"/>
      <c r="GR1683" s="202"/>
      <c r="GT1683" s="28"/>
      <c r="GU1683" s="28"/>
      <c r="GV1683" s="28"/>
      <c r="HA1683" s="202"/>
      <c r="HC1683" s="28"/>
      <c r="HD1683" s="28"/>
      <c r="HE1683" s="28"/>
      <c r="HJ1683" s="28"/>
      <c r="HK1683" s="28"/>
      <c r="HL1683" s="28"/>
      <c r="HM1683" s="28"/>
      <c r="HN1683" s="28"/>
      <c r="HO1683" s="28"/>
      <c r="HP1683" s="28"/>
      <c r="HQ1683" s="28"/>
      <c r="HR1683" s="28"/>
      <c r="HS1683" s="28"/>
      <c r="HT1683" s="28"/>
      <c r="HU1683" s="28"/>
      <c r="HV1683" s="28"/>
      <c r="HW1683" s="28"/>
      <c r="HX1683" s="28"/>
      <c r="HY1683" s="28"/>
      <c r="HZ1683" s="28"/>
      <c r="IA1683" s="28"/>
      <c r="IB1683" s="28"/>
      <c r="IC1683" s="28"/>
      <c r="ID1683" s="28"/>
      <c r="IE1683" s="28"/>
      <c r="IF1683" s="28"/>
      <c r="IG1683" s="28"/>
      <c r="IH1683" s="28"/>
      <c r="II1683" s="28"/>
      <c r="IJ1683" s="28"/>
      <c r="IK1683" s="28"/>
      <c r="IL1683" s="28"/>
      <c r="IM1683" s="28"/>
      <c r="IN1683" s="28"/>
      <c r="IO1683" s="28"/>
    </row>
    <row r="1684" spans="1:249" s="54" customFormat="1" ht="18">
      <c r="A1684" s="216" t="s">
        <v>4491</v>
      </c>
      <c r="B1684" s="28"/>
      <c r="C1684" s="28"/>
      <c r="D1684" s="28"/>
      <c r="E1684" s="28"/>
      <c r="F1684" s="305">
        <f t="shared" si="35"/>
        <v>3</v>
      </c>
      <c r="G1684" s="28"/>
      <c r="J1684" s="300">
        <v>3</v>
      </c>
      <c r="K1684" s="202"/>
      <c r="M1684" s="28"/>
      <c r="N1684" s="28"/>
      <c r="O1684" s="28"/>
      <c r="T1684" s="202"/>
      <c r="V1684" s="28"/>
      <c r="W1684" s="28"/>
      <c r="X1684" s="28"/>
      <c r="AC1684" s="202"/>
      <c r="AE1684" s="28"/>
      <c r="AF1684" s="28"/>
      <c r="AG1684" s="28"/>
      <c r="AL1684" s="202"/>
      <c r="AN1684" s="28"/>
      <c r="AO1684" s="28"/>
      <c r="AP1684" s="28"/>
      <c r="AU1684" s="202"/>
      <c r="AW1684" s="28"/>
      <c r="AX1684" s="28"/>
      <c r="AY1684" s="28"/>
      <c r="BD1684" s="202"/>
      <c r="BF1684" s="28"/>
      <c r="BG1684" s="28"/>
      <c r="BH1684" s="28"/>
      <c r="BM1684" s="202"/>
      <c r="BO1684" s="28"/>
      <c r="BP1684" s="28"/>
      <c r="BQ1684" s="28"/>
      <c r="BV1684" s="202"/>
      <c r="BX1684" s="28"/>
      <c r="BY1684" s="28"/>
      <c r="BZ1684" s="28"/>
      <c r="CE1684" s="202"/>
      <c r="CG1684" s="28"/>
      <c r="CH1684" s="28"/>
      <c r="CI1684" s="28"/>
      <c r="CN1684" s="202"/>
      <c r="CP1684" s="28"/>
      <c r="CQ1684" s="28"/>
      <c r="CR1684" s="28"/>
      <c r="CW1684" s="202"/>
      <c r="CY1684" s="28"/>
      <c r="CZ1684" s="28"/>
      <c r="DA1684" s="28"/>
      <c r="DF1684" s="202"/>
      <c r="DH1684" s="28"/>
      <c r="DI1684" s="28"/>
      <c r="DJ1684" s="28"/>
      <c r="DO1684" s="202"/>
      <c r="DQ1684" s="28"/>
      <c r="DR1684" s="28"/>
      <c r="DS1684" s="28"/>
      <c r="DX1684" s="202"/>
      <c r="DZ1684" s="28"/>
      <c r="EA1684" s="28"/>
      <c r="EB1684" s="28"/>
      <c r="EG1684" s="202"/>
      <c r="EI1684" s="28"/>
      <c r="EJ1684" s="28"/>
      <c r="EK1684" s="28"/>
      <c r="EP1684" s="202"/>
      <c r="ER1684" s="28"/>
      <c r="ES1684" s="28"/>
      <c r="ET1684" s="28"/>
      <c r="EY1684" s="202"/>
      <c r="FA1684" s="28"/>
      <c r="FB1684" s="28"/>
      <c r="FC1684" s="28"/>
      <c r="FH1684" s="202"/>
      <c r="FJ1684" s="28"/>
      <c r="FK1684" s="28"/>
      <c r="FL1684" s="28"/>
      <c r="FQ1684" s="202"/>
      <c r="FS1684" s="28"/>
      <c r="FT1684" s="28"/>
      <c r="FU1684" s="28"/>
      <c r="FZ1684" s="202"/>
      <c r="GB1684" s="28"/>
      <c r="GC1684" s="28"/>
      <c r="GD1684" s="28"/>
      <c r="GI1684" s="202"/>
      <c r="GK1684" s="28"/>
      <c r="GL1684" s="28"/>
      <c r="GM1684" s="28"/>
      <c r="GR1684" s="202"/>
      <c r="GT1684" s="28"/>
      <c r="GU1684" s="28"/>
      <c r="GV1684" s="28"/>
      <c r="HA1684" s="202"/>
      <c r="HC1684" s="28"/>
      <c r="HD1684" s="28"/>
      <c r="HE1684" s="28"/>
      <c r="HJ1684" s="28"/>
      <c r="HK1684" s="28"/>
      <c r="HL1684" s="28"/>
      <c r="HM1684" s="28"/>
      <c r="HN1684" s="28"/>
      <c r="HO1684" s="28"/>
      <c r="HP1684" s="28"/>
      <c r="HQ1684" s="28"/>
      <c r="HR1684" s="28"/>
      <c r="HS1684" s="28"/>
      <c r="HT1684" s="28"/>
      <c r="HU1684" s="28"/>
      <c r="HV1684" s="28"/>
      <c r="HW1684" s="28"/>
      <c r="HX1684" s="28"/>
      <c r="HY1684" s="28"/>
      <c r="HZ1684" s="28"/>
      <c r="IA1684" s="28"/>
      <c r="IB1684" s="28"/>
      <c r="IC1684" s="28"/>
      <c r="ID1684" s="28"/>
      <c r="IE1684" s="28"/>
      <c r="IF1684" s="28"/>
      <c r="IG1684" s="28"/>
      <c r="IH1684" s="28"/>
      <c r="II1684" s="28"/>
      <c r="IJ1684" s="28"/>
      <c r="IK1684" s="28"/>
      <c r="IL1684" s="28"/>
      <c r="IM1684" s="28"/>
      <c r="IN1684" s="28"/>
      <c r="IO1684" s="28"/>
    </row>
    <row r="1685" spans="1:249" s="54" customFormat="1" ht="18">
      <c r="A1685" s="216" t="s">
        <v>4659</v>
      </c>
      <c r="B1685" s="28"/>
      <c r="C1685" s="28"/>
      <c r="D1685" s="28"/>
      <c r="E1685" s="28"/>
      <c r="F1685" s="305">
        <f t="shared" si="35"/>
        <v>4</v>
      </c>
      <c r="G1685" s="28"/>
      <c r="I1685" s="300">
        <v>4</v>
      </c>
      <c r="K1685" s="202"/>
      <c r="M1685" s="28"/>
      <c r="N1685" s="28"/>
      <c r="O1685" s="28"/>
      <c r="T1685" s="202"/>
      <c r="V1685" s="28"/>
      <c r="W1685" s="28"/>
      <c r="X1685" s="28"/>
      <c r="AC1685" s="202"/>
      <c r="AE1685" s="28"/>
      <c r="AF1685" s="28"/>
      <c r="AG1685" s="28"/>
      <c r="AL1685" s="202"/>
      <c r="AN1685" s="28"/>
      <c r="AO1685" s="28"/>
      <c r="AP1685" s="28"/>
      <c r="AU1685" s="202"/>
      <c r="AW1685" s="28"/>
      <c r="AX1685" s="28"/>
      <c r="AY1685" s="28"/>
      <c r="BD1685" s="202"/>
      <c r="BF1685" s="28"/>
      <c r="BG1685" s="28"/>
      <c r="BH1685" s="28"/>
      <c r="BM1685" s="202"/>
      <c r="BO1685" s="28"/>
      <c r="BP1685" s="28"/>
      <c r="BQ1685" s="28"/>
      <c r="BV1685" s="202"/>
      <c r="BX1685" s="28"/>
      <c r="BY1685" s="28"/>
      <c r="BZ1685" s="28"/>
      <c r="CE1685" s="202"/>
      <c r="CG1685" s="28"/>
      <c r="CH1685" s="28"/>
      <c r="CI1685" s="28"/>
      <c r="CN1685" s="202"/>
      <c r="CP1685" s="28"/>
      <c r="CQ1685" s="28"/>
      <c r="CR1685" s="28"/>
      <c r="CW1685" s="202"/>
      <c r="CY1685" s="28"/>
      <c r="CZ1685" s="28"/>
      <c r="DA1685" s="28"/>
      <c r="DF1685" s="202"/>
      <c r="DH1685" s="28"/>
      <c r="DI1685" s="28"/>
      <c r="DJ1685" s="28"/>
      <c r="DO1685" s="202"/>
      <c r="DQ1685" s="28"/>
      <c r="DR1685" s="28"/>
      <c r="DS1685" s="28"/>
      <c r="DX1685" s="202"/>
      <c r="DZ1685" s="28"/>
      <c r="EA1685" s="28"/>
      <c r="EB1685" s="28"/>
      <c r="EG1685" s="202"/>
      <c r="EI1685" s="28"/>
      <c r="EJ1685" s="28"/>
      <c r="EK1685" s="28"/>
      <c r="EP1685" s="202"/>
      <c r="ER1685" s="28"/>
      <c r="ES1685" s="28"/>
      <c r="ET1685" s="28"/>
      <c r="EY1685" s="202"/>
      <c r="FA1685" s="28"/>
      <c r="FB1685" s="28"/>
      <c r="FC1685" s="28"/>
      <c r="FH1685" s="202"/>
      <c r="FJ1685" s="28"/>
      <c r="FK1685" s="28"/>
      <c r="FL1685" s="28"/>
      <c r="FQ1685" s="202"/>
      <c r="FS1685" s="28"/>
      <c r="FT1685" s="28"/>
      <c r="FU1685" s="28"/>
      <c r="FZ1685" s="202"/>
      <c r="GB1685" s="28"/>
      <c r="GC1685" s="28"/>
      <c r="GD1685" s="28"/>
      <c r="GI1685" s="202"/>
      <c r="GK1685" s="28"/>
      <c r="GL1685" s="28"/>
      <c r="GM1685" s="28"/>
      <c r="GR1685" s="202"/>
      <c r="GT1685" s="28"/>
      <c r="GU1685" s="28"/>
      <c r="GV1685" s="28"/>
      <c r="HA1685" s="202"/>
      <c r="HC1685" s="28"/>
      <c r="HD1685" s="28"/>
      <c r="HE1685" s="28"/>
      <c r="HJ1685" s="28"/>
      <c r="HK1685" s="28"/>
      <c r="HL1685" s="28"/>
      <c r="HM1685" s="28"/>
      <c r="HN1685" s="28"/>
      <c r="HO1685" s="28"/>
      <c r="HP1685" s="28"/>
      <c r="HQ1685" s="28"/>
      <c r="HR1685" s="28"/>
      <c r="HS1685" s="28"/>
      <c r="HT1685" s="28"/>
      <c r="HU1685" s="28"/>
      <c r="HV1685" s="28"/>
      <c r="HW1685" s="28"/>
      <c r="HX1685" s="28"/>
      <c r="HY1685" s="28"/>
      <c r="HZ1685" s="28"/>
      <c r="IA1685" s="28"/>
      <c r="IB1685" s="28"/>
      <c r="IC1685" s="28"/>
      <c r="ID1685" s="28"/>
      <c r="IE1685" s="28"/>
      <c r="IF1685" s="28"/>
      <c r="IG1685" s="28"/>
      <c r="IH1685" s="28"/>
      <c r="II1685" s="28"/>
      <c r="IJ1685" s="28"/>
      <c r="IK1685" s="28"/>
      <c r="IL1685" s="28"/>
      <c r="IM1685" s="28"/>
      <c r="IN1685" s="28"/>
      <c r="IO1685" s="28"/>
    </row>
    <row r="1686" spans="1:249" s="54" customFormat="1" ht="18">
      <c r="A1686" s="216" t="s">
        <v>4354</v>
      </c>
      <c r="B1686" s="28"/>
      <c r="C1686" s="28"/>
      <c r="D1686" s="28"/>
      <c r="E1686" s="28"/>
      <c r="F1686" s="305">
        <f t="shared" si="35"/>
        <v>7</v>
      </c>
      <c r="G1686" s="28"/>
      <c r="J1686" s="300">
        <v>7</v>
      </c>
      <c r="K1686" s="202"/>
      <c r="M1686" s="28"/>
      <c r="N1686" s="28"/>
      <c r="O1686" s="28"/>
      <c r="T1686" s="202"/>
      <c r="V1686" s="28"/>
      <c r="W1686" s="28"/>
      <c r="X1686" s="28"/>
      <c r="AC1686" s="202"/>
      <c r="AE1686" s="28"/>
      <c r="AF1686" s="28"/>
      <c r="AG1686" s="28"/>
      <c r="AL1686" s="202"/>
      <c r="AN1686" s="28"/>
      <c r="AO1686" s="28"/>
      <c r="AP1686" s="28"/>
      <c r="AU1686" s="202"/>
      <c r="AW1686" s="28"/>
      <c r="AX1686" s="28"/>
      <c r="AY1686" s="28"/>
      <c r="BD1686" s="202"/>
      <c r="BF1686" s="28"/>
      <c r="BG1686" s="28"/>
      <c r="BH1686" s="28"/>
      <c r="BM1686" s="202"/>
      <c r="BO1686" s="28"/>
      <c r="BP1686" s="28"/>
      <c r="BQ1686" s="28"/>
      <c r="BV1686" s="202"/>
      <c r="BX1686" s="28"/>
      <c r="BY1686" s="28"/>
      <c r="BZ1686" s="28"/>
      <c r="CE1686" s="202"/>
      <c r="CG1686" s="28"/>
      <c r="CH1686" s="28"/>
      <c r="CI1686" s="28"/>
      <c r="CN1686" s="202"/>
      <c r="CP1686" s="28"/>
      <c r="CQ1686" s="28"/>
      <c r="CR1686" s="28"/>
      <c r="CW1686" s="202"/>
      <c r="CY1686" s="28"/>
      <c r="CZ1686" s="28"/>
      <c r="DA1686" s="28"/>
      <c r="DF1686" s="202"/>
      <c r="DH1686" s="28"/>
      <c r="DI1686" s="28"/>
      <c r="DJ1686" s="28"/>
      <c r="DO1686" s="202"/>
      <c r="DQ1686" s="28"/>
      <c r="DR1686" s="28"/>
      <c r="DS1686" s="28"/>
      <c r="DX1686" s="202"/>
      <c r="DZ1686" s="28"/>
      <c r="EA1686" s="28"/>
      <c r="EB1686" s="28"/>
      <c r="EG1686" s="202"/>
      <c r="EI1686" s="28"/>
      <c r="EJ1686" s="28"/>
      <c r="EK1686" s="28"/>
      <c r="EP1686" s="202"/>
      <c r="ER1686" s="28"/>
      <c r="ES1686" s="28"/>
      <c r="ET1686" s="28"/>
      <c r="EY1686" s="202"/>
      <c r="FA1686" s="28"/>
      <c r="FB1686" s="28"/>
      <c r="FC1686" s="28"/>
      <c r="FH1686" s="202"/>
      <c r="FJ1686" s="28"/>
      <c r="FK1686" s="28"/>
      <c r="FL1686" s="28"/>
      <c r="FQ1686" s="202"/>
      <c r="FS1686" s="28"/>
      <c r="FT1686" s="28"/>
      <c r="FU1686" s="28"/>
      <c r="FZ1686" s="202"/>
      <c r="GB1686" s="28"/>
      <c r="GC1686" s="28"/>
      <c r="GD1686" s="28"/>
      <c r="GI1686" s="202"/>
      <c r="GK1686" s="28"/>
      <c r="GL1686" s="28"/>
      <c r="GM1686" s="28"/>
      <c r="GR1686" s="202"/>
      <c r="GT1686" s="28"/>
      <c r="GU1686" s="28"/>
      <c r="GV1686" s="28"/>
      <c r="HA1686" s="202"/>
      <c r="HC1686" s="28"/>
      <c r="HD1686" s="28"/>
      <c r="HE1686" s="28"/>
      <c r="HJ1686" s="28"/>
      <c r="HK1686" s="28"/>
      <c r="HL1686" s="28"/>
      <c r="HM1686" s="28"/>
      <c r="HN1686" s="28"/>
      <c r="HO1686" s="28"/>
      <c r="HP1686" s="28"/>
      <c r="HQ1686" s="28"/>
      <c r="HR1686" s="28"/>
      <c r="HS1686" s="28"/>
      <c r="HT1686" s="28"/>
      <c r="HU1686" s="28"/>
      <c r="HV1686" s="28"/>
      <c r="HW1686" s="28"/>
      <c r="HX1686" s="28"/>
      <c r="HY1686" s="28"/>
      <c r="HZ1686" s="28"/>
      <c r="IA1686" s="28"/>
      <c r="IB1686" s="28"/>
      <c r="IC1686" s="28"/>
      <c r="ID1686" s="28"/>
      <c r="IE1686" s="28"/>
      <c r="IF1686" s="28"/>
      <c r="IG1686" s="28"/>
      <c r="IH1686" s="28"/>
      <c r="II1686" s="28"/>
      <c r="IJ1686" s="28"/>
      <c r="IK1686" s="28"/>
      <c r="IL1686" s="28"/>
      <c r="IM1686" s="28"/>
      <c r="IN1686" s="28"/>
      <c r="IO1686" s="28"/>
    </row>
    <row r="1687" spans="1:249" s="54" customFormat="1" ht="18">
      <c r="A1687" s="216" t="s">
        <v>3524</v>
      </c>
      <c r="B1687" s="28"/>
      <c r="C1687" s="28"/>
      <c r="D1687" s="28"/>
      <c r="E1687" s="28"/>
      <c r="F1687" s="305">
        <f t="shared" si="35"/>
        <v>23</v>
      </c>
      <c r="G1687" s="28"/>
      <c r="H1687" s="300">
        <v>9</v>
      </c>
      <c r="I1687" s="300">
        <v>4</v>
      </c>
      <c r="J1687" s="300"/>
      <c r="K1687" s="202">
        <v>10</v>
      </c>
      <c r="M1687" s="28"/>
      <c r="N1687" s="28"/>
      <c r="O1687" s="28"/>
      <c r="T1687" s="202"/>
      <c r="V1687" s="28"/>
      <c r="W1687" s="28"/>
      <c r="X1687" s="28"/>
      <c r="AC1687" s="202"/>
      <c r="AE1687" s="28"/>
      <c r="AF1687" s="28"/>
      <c r="AG1687" s="28"/>
      <c r="AL1687" s="202"/>
      <c r="AN1687" s="28"/>
      <c r="AO1687" s="28"/>
      <c r="AP1687" s="28"/>
      <c r="AU1687" s="202"/>
      <c r="AW1687" s="28"/>
      <c r="AX1687" s="28"/>
      <c r="AY1687" s="28"/>
      <c r="BD1687" s="202"/>
      <c r="BF1687" s="28"/>
      <c r="BG1687" s="28"/>
      <c r="BH1687" s="28"/>
      <c r="BM1687" s="202"/>
      <c r="BO1687" s="28"/>
      <c r="BP1687" s="28"/>
      <c r="BQ1687" s="28"/>
      <c r="BV1687" s="202"/>
      <c r="BX1687" s="28"/>
      <c r="BY1687" s="28"/>
      <c r="BZ1687" s="28"/>
      <c r="CE1687" s="202"/>
      <c r="CG1687" s="28"/>
      <c r="CH1687" s="28"/>
      <c r="CI1687" s="28"/>
      <c r="CN1687" s="202"/>
      <c r="CP1687" s="28"/>
      <c r="CQ1687" s="28"/>
      <c r="CR1687" s="28"/>
      <c r="CW1687" s="202"/>
      <c r="CY1687" s="28"/>
      <c r="CZ1687" s="28"/>
      <c r="DA1687" s="28"/>
      <c r="DF1687" s="202"/>
      <c r="DH1687" s="28"/>
      <c r="DI1687" s="28"/>
      <c r="DJ1687" s="28"/>
      <c r="DO1687" s="202"/>
      <c r="DQ1687" s="28"/>
      <c r="DR1687" s="28"/>
      <c r="DS1687" s="28"/>
      <c r="DX1687" s="202"/>
      <c r="DZ1687" s="28"/>
      <c r="EA1687" s="28"/>
      <c r="EB1687" s="28"/>
      <c r="EG1687" s="202"/>
      <c r="EI1687" s="28"/>
      <c r="EJ1687" s="28"/>
      <c r="EK1687" s="28"/>
      <c r="EP1687" s="202"/>
      <c r="ER1687" s="28"/>
      <c r="ES1687" s="28"/>
      <c r="ET1687" s="28"/>
      <c r="EY1687" s="202"/>
      <c r="FA1687" s="28"/>
      <c r="FB1687" s="28"/>
      <c r="FC1687" s="28"/>
      <c r="FH1687" s="202"/>
      <c r="FJ1687" s="28"/>
      <c r="FK1687" s="28"/>
      <c r="FL1687" s="28"/>
      <c r="FQ1687" s="202"/>
      <c r="FS1687" s="28"/>
      <c r="FT1687" s="28"/>
      <c r="FU1687" s="28"/>
      <c r="FZ1687" s="202"/>
      <c r="GB1687" s="28"/>
      <c r="GC1687" s="28"/>
      <c r="GD1687" s="28"/>
      <c r="GI1687" s="202"/>
      <c r="GK1687" s="28"/>
      <c r="GL1687" s="28"/>
      <c r="GM1687" s="28"/>
      <c r="GR1687" s="202"/>
      <c r="GT1687" s="28"/>
      <c r="GU1687" s="28"/>
      <c r="GV1687" s="28"/>
      <c r="HA1687" s="202"/>
      <c r="HC1687" s="28"/>
      <c r="HD1687" s="28"/>
      <c r="HE1687" s="28"/>
      <c r="HJ1687" s="28"/>
      <c r="HK1687" s="28"/>
      <c r="HL1687" s="28"/>
      <c r="HM1687" s="28"/>
      <c r="HN1687" s="28"/>
      <c r="HO1687" s="28"/>
      <c r="HP1687" s="28"/>
      <c r="HQ1687" s="28"/>
      <c r="HR1687" s="28"/>
      <c r="HS1687" s="28"/>
      <c r="HT1687" s="28"/>
      <c r="HU1687" s="28"/>
      <c r="HV1687" s="28"/>
      <c r="HW1687" s="28"/>
      <c r="HX1687" s="28"/>
      <c r="HY1687" s="28"/>
      <c r="HZ1687" s="28"/>
      <c r="IA1687" s="28"/>
      <c r="IB1687" s="28"/>
      <c r="IC1687" s="28"/>
      <c r="ID1687" s="28"/>
      <c r="IE1687" s="28"/>
      <c r="IF1687" s="28"/>
      <c r="IG1687" s="28"/>
      <c r="IH1687" s="28"/>
      <c r="II1687" s="28"/>
      <c r="IJ1687" s="28"/>
      <c r="IK1687" s="28"/>
      <c r="IL1687" s="28"/>
      <c r="IM1687" s="28"/>
      <c r="IN1687" s="28"/>
      <c r="IO1687" s="28"/>
    </row>
    <row r="1688" spans="1:249" s="54" customFormat="1" ht="18">
      <c r="A1688" s="216" t="s">
        <v>3521</v>
      </c>
      <c r="B1688" s="28"/>
      <c r="C1688" s="28"/>
      <c r="D1688" s="28"/>
      <c r="E1688" s="28"/>
      <c r="F1688" s="305">
        <f t="shared" si="35"/>
        <v>11</v>
      </c>
      <c r="G1688" s="28"/>
      <c r="H1688" s="300">
        <v>2</v>
      </c>
      <c r="I1688" s="300">
        <v>6</v>
      </c>
      <c r="J1688" s="300">
        <v>3</v>
      </c>
      <c r="K1688" s="202"/>
      <c r="M1688" s="28"/>
      <c r="N1688" s="28"/>
      <c r="O1688" s="28"/>
      <c r="T1688" s="202"/>
      <c r="V1688" s="28"/>
      <c r="W1688" s="28"/>
      <c r="X1688" s="28"/>
      <c r="AC1688" s="202"/>
      <c r="AE1688" s="28"/>
      <c r="AF1688" s="28"/>
      <c r="AG1688" s="28"/>
      <c r="AL1688" s="202"/>
      <c r="AN1688" s="28"/>
      <c r="AO1688" s="28"/>
      <c r="AP1688" s="28"/>
      <c r="AU1688" s="202"/>
      <c r="AW1688" s="28"/>
      <c r="AX1688" s="28"/>
      <c r="AY1688" s="28"/>
      <c r="BD1688" s="202"/>
      <c r="BF1688" s="28"/>
      <c r="BG1688" s="28"/>
      <c r="BH1688" s="28"/>
      <c r="BM1688" s="202"/>
      <c r="BO1688" s="28"/>
      <c r="BP1688" s="28"/>
      <c r="BQ1688" s="28"/>
      <c r="BV1688" s="202"/>
      <c r="BX1688" s="28"/>
      <c r="BY1688" s="28"/>
      <c r="BZ1688" s="28"/>
      <c r="CE1688" s="202"/>
      <c r="CG1688" s="28"/>
      <c r="CH1688" s="28"/>
      <c r="CI1688" s="28"/>
      <c r="CN1688" s="202"/>
      <c r="CP1688" s="28"/>
      <c r="CQ1688" s="28"/>
      <c r="CR1688" s="28"/>
      <c r="CW1688" s="202"/>
      <c r="CY1688" s="28"/>
      <c r="CZ1688" s="28"/>
      <c r="DA1688" s="28"/>
      <c r="DF1688" s="202"/>
      <c r="DH1688" s="28"/>
      <c r="DI1688" s="28"/>
      <c r="DJ1688" s="28"/>
      <c r="DO1688" s="202"/>
      <c r="DQ1688" s="28"/>
      <c r="DR1688" s="28"/>
      <c r="DS1688" s="28"/>
      <c r="DX1688" s="202"/>
      <c r="DZ1688" s="28"/>
      <c r="EA1688" s="28"/>
      <c r="EB1688" s="28"/>
      <c r="EG1688" s="202"/>
      <c r="EI1688" s="28"/>
      <c r="EJ1688" s="28"/>
      <c r="EK1688" s="28"/>
      <c r="EP1688" s="202"/>
      <c r="ER1688" s="28"/>
      <c r="ES1688" s="28"/>
      <c r="ET1688" s="28"/>
      <c r="EY1688" s="202"/>
      <c r="FA1688" s="28"/>
      <c r="FB1688" s="28"/>
      <c r="FC1688" s="28"/>
      <c r="FH1688" s="202"/>
      <c r="FJ1688" s="28"/>
      <c r="FK1688" s="28"/>
      <c r="FL1688" s="28"/>
      <c r="FQ1688" s="202"/>
      <c r="FS1688" s="28"/>
      <c r="FT1688" s="28"/>
      <c r="FU1688" s="28"/>
      <c r="FZ1688" s="202"/>
      <c r="GB1688" s="28"/>
      <c r="GC1688" s="28"/>
      <c r="GD1688" s="28"/>
      <c r="GI1688" s="202"/>
      <c r="GK1688" s="28"/>
      <c r="GL1688" s="28"/>
      <c r="GM1688" s="28"/>
      <c r="GR1688" s="202"/>
      <c r="GT1688" s="28"/>
      <c r="GU1688" s="28"/>
      <c r="GV1688" s="28"/>
      <c r="HA1688" s="202"/>
      <c r="HC1688" s="28"/>
      <c r="HD1688" s="28"/>
      <c r="HE1688" s="28"/>
      <c r="HJ1688" s="28"/>
      <c r="HK1688" s="28"/>
      <c r="HL1688" s="28"/>
      <c r="HM1688" s="28"/>
      <c r="HN1688" s="28"/>
      <c r="HO1688" s="28"/>
      <c r="HP1688" s="28"/>
      <c r="HQ1688" s="28"/>
      <c r="HR1688" s="28"/>
      <c r="HS1688" s="28"/>
      <c r="HT1688" s="28"/>
      <c r="HU1688" s="28"/>
      <c r="HV1688" s="28"/>
      <c r="HW1688" s="28"/>
      <c r="HX1688" s="28"/>
      <c r="HY1688" s="28"/>
      <c r="HZ1688" s="28"/>
      <c r="IA1688" s="28"/>
      <c r="IB1688" s="28"/>
      <c r="IC1688" s="28"/>
      <c r="ID1688" s="28"/>
      <c r="IE1688" s="28"/>
      <c r="IF1688" s="28"/>
      <c r="IG1688" s="28"/>
      <c r="IH1688" s="28"/>
      <c r="II1688" s="28"/>
      <c r="IJ1688" s="28"/>
      <c r="IK1688" s="28"/>
      <c r="IL1688" s="28"/>
      <c r="IM1688" s="28"/>
      <c r="IN1688" s="28"/>
      <c r="IO1688" s="28"/>
    </row>
    <row r="1689" spans="1:249" s="54" customFormat="1" ht="18">
      <c r="A1689" s="216" t="s">
        <v>3525</v>
      </c>
      <c r="B1689" s="28"/>
      <c r="C1689" s="28"/>
      <c r="D1689" s="28"/>
      <c r="E1689" s="28"/>
      <c r="F1689" s="305">
        <f t="shared" si="35"/>
        <v>2</v>
      </c>
      <c r="G1689" s="28"/>
      <c r="I1689" s="300">
        <v>2</v>
      </c>
      <c r="J1689" s="300"/>
      <c r="K1689" s="202"/>
      <c r="M1689" s="28"/>
      <c r="N1689" s="28"/>
      <c r="O1689" s="28"/>
      <c r="T1689" s="202"/>
      <c r="V1689" s="28"/>
      <c r="W1689" s="28"/>
      <c r="X1689" s="28"/>
      <c r="AC1689" s="202"/>
      <c r="AE1689" s="28"/>
      <c r="AF1689" s="28"/>
      <c r="AG1689" s="28"/>
      <c r="AL1689" s="202"/>
      <c r="AN1689" s="28"/>
      <c r="AO1689" s="28"/>
      <c r="AP1689" s="28"/>
      <c r="AU1689" s="202"/>
      <c r="AW1689" s="28"/>
      <c r="AX1689" s="28"/>
      <c r="AY1689" s="28"/>
      <c r="BD1689" s="202"/>
      <c r="BF1689" s="28"/>
      <c r="BG1689" s="28"/>
      <c r="BH1689" s="28"/>
      <c r="BM1689" s="202"/>
      <c r="BO1689" s="28"/>
      <c r="BP1689" s="28"/>
      <c r="BQ1689" s="28"/>
      <c r="BV1689" s="202"/>
      <c r="BX1689" s="28"/>
      <c r="BY1689" s="28"/>
      <c r="BZ1689" s="28"/>
      <c r="CE1689" s="202"/>
      <c r="CG1689" s="28"/>
      <c r="CH1689" s="28"/>
      <c r="CI1689" s="28"/>
      <c r="CN1689" s="202"/>
      <c r="CP1689" s="28"/>
      <c r="CQ1689" s="28"/>
      <c r="CR1689" s="28"/>
      <c r="CW1689" s="202"/>
      <c r="CY1689" s="28"/>
      <c r="CZ1689" s="28"/>
      <c r="DA1689" s="28"/>
      <c r="DF1689" s="202"/>
      <c r="DH1689" s="28"/>
      <c r="DI1689" s="28"/>
      <c r="DJ1689" s="28"/>
      <c r="DO1689" s="202"/>
      <c r="DQ1689" s="28"/>
      <c r="DR1689" s="28"/>
      <c r="DS1689" s="28"/>
      <c r="DX1689" s="202"/>
      <c r="DZ1689" s="28"/>
      <c r="EA1689" s="28"/>
      <c r="EB1689" s="28"/>
      <c r="EG1689" s="202"/>
      <c r="EI1689" s="28"/>
      <c r="EJ1689" s="28"/>
      <c r="EK1689" s="28"/>
      <c r="EP1689" s="202"/>
      <c r="ER1689" s="28"/>
      <c r="ES1689" s="28"/>
      <c r="ET1689" s="28"/>
      <c r="EY1689" s="202"/>
      <c r="FA1689" s="28"/>
      <c r="FB1689" s="28"/>
      <c r="FC1689" s="28"/>
      <c r="FH1689" s="202"/>
      <c r="FJ1689" s="28"/>
      <c r="FK1689" s="28"/>
      <c r="FL1689" s="28"/>
      <c r="FQ1689" s="202"/>
      <c r="FS1689" s="28"/>
      <c r="FT1689" s="28"/>
      <c r="FU1689" s="28"/>
      <c r="FZ1689" s="202"/>
      <c r="GB1689" s="28"/>
      <c r="GC1689" s="28"/>
      <c r="GD1689" s="28"/>
      <c r="GI1689" s="202"/>
      <c r="GK1689" s="28"/>
      <c r="GL1689" s="28"/>
      <c r="GM1689" s="28"/>
      <c r="GR1689" s="202"/>
      <c r="GT1689" s="28"/>
      <c r="GU1689" s="28"/>
      <c r="GV1689" s="28"/>
      <c r="HA1689" s="202"/>
      <c r="HC1689" s="28"/>
      <c r="HD1689" s="28"/>
      <c r="HE1689" s="28"/>
      <c r="HJ1689" s="28"/>
      <c r="HK1689" s="28"/>
      <c r="HL1689" s="28"/>
      <c r="HM1689" s="28"/>
      <c r="HN1689" s="28"/>
      <c r="HO1689" s="28"/>
      <c r="HP1689" s="28"/>
      <c r="HQ1689" s="28"/>
      <c r="HR1689" s="28"/>
      <c r="HS1689" s="28"/>
      <c r="HT1689" s="28"/>
      <c r="HU1689" s="28"/>
      <c r="HV1689" s="28"/>
      <c r="HW1689" s="28"/>
      <c r="HX1689" s="28"/>
      <c r="HY1689" s="28"/>
      <c r="HZ1689" s="28"/>
      <c r="IA1689" s="28"/>
      <c r="IB1689" s="28"/>
      <c r="IC1689" s="28"/>
      <c r="ID1689" s="28"/>
      <c r="IE1689" s="28"/>
      <c r="IF1689" s="28"/>
      <c r="IG1689" s="28"/>
      <c r="IH1689" s="28"/>
      <c r="II1689" s="28"/>
      <c r="IJ1689" s="28"/>
      <c r="IK1689" s="28"/>
      <c r="IL1689" s="28"/>
      <c r="IM1689" s="28"/>
      <c r="IN1689" s="28"/>
      <c r="IO1689" s="28"/>
    </row>
    <row r="1690" spans="1:249" s="54" customFormat="1" ht="18">
      <c r="A1690" s="216" t="s">
        <v>4543</v>
      </c>
      <c r="B1690" s="28"/>
      <c r="C1690" s="28"/>
      <c r="D1690" s="28"/>
      <c r="E1690" s="28"/>
      <c r="F1690" s="305">
        <f t="shared" si="35"/>
        <v>27</v>
      </c>
      <c r="G1690" s="28"/>
      <c r="H1690" s="300">
        <v>27</v>
      </c>
      <c r="J1690" s="300"/>
      <c r="K1690" s="202"/>
      <c r="M1690" s="28"/>
      <c r="N1690" s="28"/>
      <c r="O1690" s="28"/>
      <c r="T1690" s="202"/>
      <c r="V1690" s="28"/>
      <c r="W1690" s="28"/>
      <c r="X1690" s="28"/>
      <c r="AC1690" s="202"/>
      <c r="AE1690" s="28"/>
      <c r="AF1690" s="28"/>
      <c r="AG1690" s="28"/>
      <c r="AL1690" s="202"/>
      <c r="AN1690" s="28"/>
      <c r="AO1690" s="28"/>
      <c r="AP1690" s="28"/>
      <c r="AU1690" s="202"/>
      <c r="AW1690" s="28"/>
      <c r="AX1690" s="28"/>
      <c r="AY1690" s="28"/>
      <c r="BD1690" s="202"/>
      <c r="BF1690" s="28"/>
      <c r="BG1690" s="28"/>
      <c r="BH1690" s="28"/>
      <c r="BM1690" s="202"/>
      <c r="BO1690" s="28"/>
      <c r="BP1690" s="28"/>
      <c r="BQ1690" s="28"/>
      <c r="BV1690" s="202"/>
      <c r="BX1690" s="28"/>
      <c r="BY1690" s="28"/>
      <c r="BZ1690" s="28"/>
      <c r="CE1690" s="202"/>
      <c r="CG1690" s="28"/>
      <c r="CH1690" s="28"/>
      <c r="CI1690" s="28"/>
      <c r="CN1690" s="202"/>
      <c r="CP1690" s="28"/>
      <c r="CQ1690" s="28"/>
      <c r="CR1690" s="28"/>
      <c r="CW1690" s="202"/>
      <c r="CY1690" s="28"/>
      <c r="CZ1690" s="28"/>
      <c r="DA1690" s="28"/>
      <c r="DF1690" s="202"/>
      <c r="DH1690" s="28"/>
      <c r="DI1690" s="28"/>
      <c r="DJ1690" s="28"/>
      <c r="DO1690" s="202"/>
      <c r="DQ1690" s="28"/>
      <c r="DR1690" s="28"/>
      <c r="DS1690" s="28"/>
      <c r="DX1690" s="202"/>
      <c r="DZ1690" s="28"/>
      <c r="EA1690" s="28"/>
      <c r="EB1690" s="28"/>
      <c r="EG1690" s="202"/>
      <c r="EI1690" s="28"/>
      <c r="EJ1690" s="28"/>
      <c r="EK1690" s="28"/>
      <c r="EP1690" s="202"/>
      <c r="ER1690" s="28"/>
      <c r="ES1690" s="28"/>
      <c r="ET1690" s="28"/>
      <c r="EY1690" s="202"/>
      <c r="FA1690" s="28"/>
      <c r="FB1690" s="28"/>
      <c r="FC1690" s="28"/>
      <c r="FH1690" s="202"/>
      <c r="FJ1690" s="28"/>
      <c r="FK1690" s="28"/>
      <c r="FL1690" s="28"/>
      <c r="FQ1690" s="202"/>
      <c r="FS1690" s="28"/>
      <c r="FT1690" s="28"/>
      <c r="FU1690" s="28"/>
      <c r="FZ1690" s="202"/>
      <c r="GB1690" s="28"/>
      <c r="GC1690" s="28"/>
      <c r="GD1690" s="28"/>
      <c r="GI1690" s="202"/>
      <c r="GK1690" s="28"/>
      <c r="GL1690" s="28"/>
      <c r="GM1690" s="28"/>
      <c r="GR1690" s="202"/>
      <c r="GT1690" s="28"/>
      <c r="GU1690" s="28"/>
      <c r="GV1690" s="28"/>
      <c r="HA1690" s="202"/>
      <c r="HC1690" s="28"/>
      <c r="HD1690" s="28"/>
      <c r="HE1690" s="28"/>
      <c r="HJ1690" s="28"/>
      <c r="HK1690" s="28"/>
      <c r="HL1690" s="28"/>
      <c r="HM1690" s="28"/>
      <c r="HN1690" s="28"/>
      <c r="HO1690" s="28"/>
      <c r="HP1690" s="28"/>
      <c r="HQ1690" s="28"/>
      <c r="HR1690" s="28"/>
      <c r="HS1690" s="28"/>
      <c r="HT1690" s="28"/>
      <c r="HU1690" s="28"/>
      <c r="HV1690" s="28"/>
      <c r="HW1690" s="28"/>
      <c r="HX1690" s="28"/>
      <c r="HY1690" s="28"/>
      <c r="HZ1690" s="28"/>
      <c r="IA1690" s="28"/>
      <c r="IB1690" s="28"/>
      <c r="IC1690" s="28"/>
      <c r="ID1690" s="28"/>
      <c r="IE1690" s="28"/>
      <c r="IF1690" s="28"/>
      <c r="IG1690" s="28"/>
      <c r="IH1690" s="28"/>
      <c r="II1690" s="28"/>
      <c r="IJ1690" s="28"/>
      <c r="IK1690" s="28"/>
      <c r="IL1690" s="28"/>
      <c r="IM1690" s="28"/>
      <c r="IN1690" s="28"/>
      <c r="IO1690" s="28"/>
    </row>
    <row r="1691" spans="1:249" s="54" customFormat="1" ht="18">
      <c r="A1691" s="216" t="s">
        <v>4583</v>
      </c>
      <c r="B1691" s="28"/>
      <c r="C1691" s="28"/>
      <c r="D1691" s="28"/>
      <c r="E1691" s="28"/>
      <c r="F1691" s="305">
        <f t="shared" si="35"/>
        <v>5</v>
      </c>
      <c r="G1691" s="28"/>
      <c r="J1691" s="300">
        <v>5</v>
      </c>
      <c r="K1691" s="202"/>
      <c r="M1691" s="28"/>
      <c r="N1691" s="28"/>
      <c r="O1691" s="28"/>
      <c r="T1691" s="202"/>
      <c r="V1691" s="28"/>
      <c r="W1691" s="28"/>
      <c r="X1691" s="28"/>
      <c r="AC1691" s="202"/>
      <c r="AE1691" s="28"/>
      <c r="AF1691" s="28"/>
      <c r="AG1691" s="28"/>
      <c r="AL1691" s="202"/>
      <c r="AN1691" s="28"/>
      <c r="AO1691" s="28"/>
      <c r="AP1691" s="28"/>
      <c r="AU1691" s="202"/>
      <c r="AW1691" s="28"/>
      <c r="AX1691" s="28"/>
      <c r="AY1691" s="28"/>
      <c r="BD1691" s="202"/>
      <c r="BF1691" s="28"/>
      <c r="BG1691" s="28"/>
      <c r="BH1691" s="28"/>
      <c r="BM1691" s="202"/>
      <c r="BO1691" s="28"/>
      <c r="BP1691" s="28"/>
      <c r="BQ1691" s="28"/>
      <c r="BV1691" s="202"/>
      <c r="BX1691" s="28"/>
      <c r="BY1691" s="28"/>
      <c r="BZ1691" s="28"/>
      <c r="CE1691" s="202"/>
      <c r="CG1691" s="28"/>
      <c r="CH1691" s="28"/>
      <c r="CI1691" s="28"/>
      <c r="CN1691" s="202"/>
      <c r="CP1691" s="28"/>
      <c r="CQ1691" s="28"/>
      <c r="CR1691" s="28"/>
      <c r="CW1691" s="202"/>
      <c r="CY1691" s="28"/>
      <c r="CZ1691" s="28"/>
      <c r="DA1691" s="28"/>
      <c r="DF1691" s="202"/>
      <c r="DH1691" s="28"/>
      <c r="DI1691" s="28"/>
      <c r="DJ1691" s="28"/>
      <c r="DO1691" s="202"/>
      <c r="DQ1691" s="28"/>
      <c r="DR1691" s="28"/>
      <c r="DS1691" s="28"/>
      <c r="DX1691" s="202"/>
      <c r="DZ1691" s="28"/>
      <c r="EA1691" s="28"/>
      <c r="EB1691" s="28"/>
      <c r="EG1691" s="202"/>
      <c r="EI1691" s="28"/>
      <c r="EJ1691" s="28"/>
      <c r="EK1691" s="28"/>
      <c r="EP1691" s="202"/>
      <c r="ER1691" s="28"/>
      <c r="ES1691" s="28"/>
      <c r="ET1691" s="28"/>
      <c r="EY1691" s="202"/>
      <c r="FA1691" s="28"/>
      <c r="FB1691" s="28"/>
      <c r="FC1691" s="28"/>
      <c r="FH1691" s="202"/>
      <c r="FJ1691" s="28"/>
      <c r="FK1691" s="28"/>
      <c r="FL1691" s="28"/>
      <c r="FQ1691" s="202"/>
      <c r="FS1691" s="28"/>
      <c r="FT1691" s="28"/>
      <c r="FU1691" s="28"/>
      <c r="FZ1691" s="202"/>
      <c r="GB1691" s="28"/>
      <c r="GC1691" s="28"/>
      <c r="GD1691" s="28"/>
      <c r="GI1691" s="202"/>
      <c r="GK1691" s="28"/>
      <c r="GL1691" s="28"/>
      <c r="GM1691" s="28"/>
      <c r="GR1691" s="202"/>
      <c r="GT1691" s="28"/>
      <c r="GU1691" s="28"/>
      <c r="GV1691" s="28"/>
      <c r="HA1691" s="202"/>
      <c r="HC1691" s="28"/>
      <c r="HD1691" s="28"/>
      <c r="HE1691" s="28"/>
      <c r="HJ1691" s="28"/>
      <c r="HK1691" s="28"/>
      <c r="HL1691" s="28"/>
      <c r="HM1691" s="28"/>
      <c r="HN1691" s="28"/>
      <c r="HO1691" s="28"/>
      <c r="HP1691" s="28"/>
      <c r="HQ1691" s="28"/>
      <c r="HR1691" s="28"/>
      <c r="HS1691" s="28"/>
      <c r="HT1691" s="28"/>
      <c r="HU1691" s="28"/>
      <c r="HV1691" s="28"/>
      <c r="HW1691" s="28"/>
      <c r="HX1691" s="28"/>
      <c r="HY1691" s="28"/>
      <c r="HZ1691" s="28"/>
      <c r="IA1691" s="28"/>
      <c r="IB1691" s="28"/>
      <c r="IC1691" s="28"/>
      <c r="ID1691" s="28"/>
      <c r="IE1691" s="28"/>
      <c r="IF1691" s="28"/>
      <c r="IG1691" s="28"/>
      <c r="IH1691" s="28"/>
      <c r="II1691" s="28"/>
      <c r="IJ1691" s="28"/>
      <c r="IK1691" s="28"/>
      <c r="IL1691" s="28"/>
      <c r="IM1691" s="28"/>
      <c r="IN1691" s="28"/>
      <c r="IO1691" s="28"/>
    </row>
    <row r="1692" spans="1:249" s="54" customFormat="1" ht="18">
      <c r="A1692" s="216" t="s">
        <v>3426</v>
      </c>
      <c r="B1692" s="28"/>
      <c r="C1692" s="28"/>
      <c r="D1692" s="28"/>
      <c r="E1692" s="28"/>
      <c r="F1692" s="305">
        <f t="shared" si="35"/>
        <v>1</v>
      </c>
      <c r="G1692" s="28"/>
      <c r="J1692" s="300">
        <v>1</v>
      </c>
      <c r="K1692" s="202"/>
      <c r="M1692" s="28"/>
      <c r="N1692" s="28"/>
      <c r="O1692" s="28"/>
      <c r="T1692" s="202"/>
      <c r="V1692" s="28"/>
      <c r="W1692" s="28"/>
      <c r="X1692" s="28"/>
      <c r="AC1692" s="202"/>
      <c r="AE1692" s="28"/>
      <c r="AF1692" s="28"/>
      <c r="AG1692" s="28"/>
      <c r="AL1692" s="202"/>
      <c r="AN1692" s="28"/>
      <c r="AO1692" s="28"/>
      <c r="AP1692" s="28"/>
      <c r="AU1692" s="202"/>
      <c r="AW1692" s="28"/>
      <c r="AX1692" s="28"/>
      <c r="AY1692" s="28"/>
      <c r="BD1692" s="202"/>
      <c r="BF1692" s="28"/>
      <c r="BG1692" s="28"/>
      <c r="BH1692" s="28"/>
      <c r="BM1692" s="202"/>
      <c r="BO1692" s="28"/>
      <c r="BP1692" s="28"/>
      <c r="BQ1692" s="28"/>
      <c r="BV1692" s="202"/>
      <c r="BX1692" s="28"/>
      <c r="BY1692" s="28"/>
      <c r="BZ1692" s="28"/>
      <c r="CE1692" s="202"/>
      <c r="CG1692" s="28"/>
      <c r="CH1692" s="28"/>
      <c r="CI1692" s="28"/>
      <c r="CN1692" s="202"/>
      <c r="CP1692" s="28"/>
      <c r="CQ1692" s="28"/>
      <c r="CR1692" s="28"/>
      <c r="CW1692" s="202"/>
      <c r="CY1692" s="28"/>
      <c r="CZ1692" s="28"/>
      <c r="DA1692" s="28"/>
      <c r="DF1692" s="202"/>
      <c r="DH1692" s="28"/>
      <c r="DI1692" s="28"/>
      <c r="DJ1692" s="28"/>
      <c r="DO1692" s="202"/>
      <c r="DQ1692" s="28"/>
      <c r="DR1692" s="28"/>
      <c r="DS1692" s="28"/>
      <c r="DX1692" s="202"/>
      <c r="DZ1692" s="28"/>
      <c r="EA1692" s="28"/>
      <c r="EB1692" s="28"/>
      <c r="EG1692" s="202"/>
      <c r="EI1692" s="28"/>
      <c r="EJ1692" s="28"/>
      <c r="EK1692" s="28"/>
      <c r="EP1692" s="202"/>
      <c r="ER1692" s="28"/>
      <c r="ES1692" s="28"/>
      <c r="ET1692" s="28"/>
      <c r="EY1692" s="202"/>
      <c r="FA1692" s="28"/>
      <c r="FB1692" s="28"/>
      <c r="FC1692" s="28"/>
      <c r="FH1692" s="202"/>
      <c r="FJ1692" s="28"/>
      <c r="FK1692" s="28"/>
      <c r="FL1692" s="28"/>
      <c r="FQ1692" s="202"/>
      <c r="FS1692" s="28"/>
      <c r="FT1692" s="28"/>
      <c r="FU1692" s="28"/>
      <c r="FZ1692" s="202"/>
      <c r="GB1692" s="28"/>
      <c r="GC1692" s="28"/>
      <c r="GD1692" s="28"/>
      <c r="GI1692" s="202"/>
      <c r="GK1692" s="28"/>
      <c r="GL1692" s="28"/>
      <c r="GM1692" s="28"/>
      <c r="GR1692" s="202"/>
      <c r="GT1692" s="28"/>
      <c r="GU1692" s="28"/>
      <c r="GV1692" s="28"/>
      <c r="HA1692" s="202"/>
      <c r="HC1692" s="28"/>
      <c r="HD1692" s="28"/>
      <c r="HE1692" s="28"/>
      <c r="HJ1692" s="28"/>
      <c r="HK1692" s="28"/>
      <c r="HL1692" s="28"/>
      <c r="HM1692" s="28"/>
      <c r="HN1692" s="28"/>
      <c r="HO1692" s="28"/>
      <c r="HP1692" s="28"/>
      <c r="HQ1692" s="28"/>
      <c r="HR1692" s="28"/>
      <c r="HS1692" s="28"/>
      <c r="HT1692" s="28"/>
      <c r="HU1692" s="28"/>
      <c r="HV1692" s="28"/>
      <c r="HW1692" s="28"/>
      <c r="HX1692" s="28"/>
      <c r="HY1692" s="28"/>
      <c r="HZ1692" s="28"/>
      <c r="IA1692" s="28"/>
      <c r="IB1692" s="28"/>
      <c r="IC1692" s="28"/>
      <c r="ID1692" s="28"/>
      <c r="IE1692" s="28"/>
      <c r="IF1692" s="28"/>
      <c r="IG1692" s="28"/>
      <c r="IH1692" s="28"/>
      <c r="II1692" s="28"/>
      <c r="IJ1692" s="28"/>
      <c r="IK1692" s="28"/>
      <c r="IL1692" s="28"/>
      <c r="IM1692" s="28"/>
      <c r="IN1692" s="28"/>
      <c r="IO1692" s="28"/>
    </row>
    <row r="1693" spans="1:249" s="54" customFormat="1" ht="18">
      <c r="A1693" s="216" t="s">
        <v>4527</v>
      </c>
      <c r="B1693" s="28"/>
      <c r="C1693" s="28"/>
      <c r="D1693" s="28"/>
      <c r="E1693" s="28"/>
      <c r="F1693" s="305">
        <f t="shared" si="35"/>
        <v>1</v>
      </c>
      <c r="G1693" s="28"/>
      <c r="I1693" s="300">
        <v>1</v>
      </c>
      <c r="J1693" s="300"/>
      <c r="K1693" s="202"/>
      <c r="M1693" s="28"/>
      <c r="N1693" s="28"/>
      <c r="O1693" s="28"/>
      <c r="T1693" s="202"/>
      <c r="V1693" s="28"/>
      <c r="W1693" s="28"/>
      <c r="X1693" s="28"/>
      <c r="AC1693" s="202"/>
      <c r="AE1693" s="28"/>
      <c r="AF1693" s="28"/>
      <c r="AG1693" s="28"/>
      <c r="AL1693" s="202"/>
      <c r="AN1693" s="28"/>
      <c r="AO1693" s="28"/>
      <c r="AP1693" s="28"/>
      <c r="AU1693" s="202"/>
      <c r="AW1693" s="28"/>
      <c r="AX1693" s="28"/>
      <c r="AY1693" s="28"/>
      <c r="BD1693" s="202"/>
      <c r="BF1693" s="28"/>
      <c r="BG1693" s="28"/>
      <c r="BH1693" s="28"/>
      <c r="BM1693" s="202"/>
      <c r="BO1693" s="28"/>
      <c r="BP1693" s="28"/>
      <c r="BQ1693" s="28"/>
      <c r="BV1693" s="202"/>
      <c r="BX1693" s="28"/>
      <c r="BY1693" s="28"/>
      <c r="BZ1693" s="28"/>
      <c r="CE1693" s="202"/>
      <c r="CG1693" s="28"/>
      <c r="CH1693" s="28"/>
      <c r="CI1693" s="28"/>
      <c r="CN1693" s="202"/>
      <c r="CP1693" s="28"/>
      <c r="CQ1693" s="28"/>
      <c r="CR1693" s="28"/>
      <c r="CW1693" s="202"/>
      <c r="CY1693" s="28"/>
      <c r="CZ1693" s="28"/>
      <c r="DA1693" s="28"/>
      <c r="DF1693" s="202"/>
      <c r="DH1693" s="28"/>
      <c r="DI1693" s="28"/>
      <c r="DJ1693" s="28"/>
      <c r="DO1693" s="202"/>
      <c r="DQ1693" s="28"/>
      <c r="DR1693" s="28"/>
      <c r="DS1693" s="28"/>
      <c r="DX1693" s="202"/>
      <c r="DZ1693" s="28"/>
      <c r="EA1693" s="28"/>
      <c r="EB1693" s="28"/>
      <c r="EG1693" s="202"/>
      <c r="EI1693" s="28"/>
      <c r="EJ1693" s="28"/>
      <c r="EK1693" s="28"/>
      <c r="EP1693" s="202"/>
      <c r="ER1693" s="28"/>
      <c r="ES1693" s="28"/>
      <c r="ET1693" s="28"/>
      <c r="EY1693" s="202"/>
      <c r="FA1693" s="28"/>
      <c r="FB1693" s="28"/>
      <c r="FC1693" s="28"/>
      <c r="FH1693" s="202"/>
      <c r="FJ1693" s="28"/>
      <c r="FK1693" s="28"/>
      <c r="FL1693" s="28"/>
      <c r="FQ1693" s="202"/>
      <c r="FS1693" s="28"/>
      <c r="FT1693" s="28"/>
      <c r="FU1693" s="28"/>
      <c r="FZ1693" s="202"/>
      <c r="GB1693" s="28"/>
      <c r="GC1693" s="28"/>
      <c r="GD1693" s="28"/>
      <c r="GI1693" s="202"/>
      <c r="GK1693" s="28"/>
      <c r="GL1693" s="28"/>
      <c r="GM1693" s="28"/>
      <c r="GR1693" s="202"/>
      <c r="GT1693" s="28"/>
      <c r="GU1693" s="28"/>
      <c r="GV1693" s="28"/>
      <c r="HA1693" s="202"/>
      <c r="HC1693" s="28"/>
      <c r="HD1693" s="28"/>
      <c r="HE1693" s="28"/>
      <c r="HJ1693" s="28"/>
      <c r="HK1693" s="28"/>
      <c r="HL1693" s="28"/>
      <c r="HM1693" s="28"/>
      <c r="HN1693" s="28"/>
      <c r="HO1693" s="28"/>
      <c r="HP1693" s="28"/>
      <c r="HQ1693" s="28"/>
      <c r="HR1693" s="28"/>
      <c r="HS1693" s="28"/>
      <c r="HT1693" s="28"/>
      <c r="HU1693" s="28"/>
      <c r="HV1693" s="28"/>
      <c r="HW1693" s="28"/>
      <c r="HX1693" s="28"/>
      <c r="HY1693" s="28"/>
      <c r="HZ1693" s="28"/>
      <c r="IA1693" s="28"/>
      <c r="IB1693" s="28"/>
      <c r="IC1693" s="28"/>
      <c r="ID1693" s="28"/>
      <c r="IE1693" s="28"/>
      <c r="IF1693" s="28"/>
      <c r="IG1693" s="28"/>
      <c r="IH1693" s="28"/>
      <c r="II1693" s="28"/>
      <c r="IJ1693" s="28"/>
      <c r="IK1693" s="28"/>
      <c r="IL1693" s="28"/>
      <c r="IM1693" s="28"/>
      <c r="IN1693" s="28"/>
      <c r="IO1693" s="28"/>
    </row>
    <row r="1694" spans="1:249" s="54" customFormat="1" ht="18">
      <c r="A1694" s="216" t="s">
        <v>4338</v>
      </c>
      <c r="B1694" s="28"/>
      <c r="C1694" s="28"/>
      <c r="D1694" s="28"/>
      <c r="E1694" s="28"/>
      <c r="F1694" s="305">
        <f t="shared" si="35"/>
        <v>4</v>
      </c>
      <c r="G1694" s="28"/>
      <c r="J1694" s="300">
        <v>4</v>
      </c>
      <c r="K1694" s="300"/>
      <c r="M1694" s="28"/>
      <c r="N1694" s="28"/>
      <c r="O1694" s="28"/>
      <c r="T1694" s="202"/>
      <c r="V1694" s="28"/>
      <c r="W1694" s="28"/>
      <c r="X1694" s="28"/>
      <c r="AC1694" s="202"/>
      <c r="AE1694" s="28"/>
      <c r="AF1694" s="28"/>
      <c r="AG1694" s="28"/>
      <c r="AL1694" s="202"/>
      <c r="AN1694" s="28"/>
      <c r="AO1694" s="28"/>
      <c r="AP1694" s="28"/>
      <c r="AU1694" s="202"/>
      <c r="AW1694" s="28"/>
      <c r="AX1694" s="28"/>
      <c r="AY1694" s="28"/>
      <c r="BD1694" s="202"/>
      <c r="BF1694" s="28"/>
      <c r="BG1694" s="28"/>
      <c r="BH1694" s="28"/>
      <c r="BM1694" s="202"/>
      <c r="BO1694" s="28"/>
      <c r="BP1694" s="28"/>
      <c r="BQ1694" s="28"/>
      <c r="BV1694" s="202"/>
      <c r="BX1694" s="28"/>
      <c r="BY1694" s="28"/>
      <c r="BZ1694" s="28"/>
      <c r="CE1694" s="202"/>
      <c r="CG1694" s="28"/>
      <c r="CH1694" s="28"/>
      <c r="CI1694" s="28"/>
      <c r="CN1694" s="202"/>
      <c r="CP1694" s="28"/>
      <c r="CQ1694" s="28"/>
      <c r="CR1694" s="28"/>
      <c r="CW1694" s="202"/>
      <c r="CY1694" s="28"/>
      <c r="CZ1694" s="28"/>
      <c r="DA1694" s="28"/>
      <c r="DF1694" s="202"/>
      <c r="DH1694" s="28"/>
      <c r="DI1694" s="28"/>
      <c r="DJ1694" s="28"/>
      <c r="DO1694" s="202"/>
      <c r="DQ1694" s="28"/>
      <c r="DR1694" s="28"/>
      <c r="DS1694" s="28"/>
      <c r="DX1694" s="202"/>
      <c r="DZ1694" s="28"/>
      <c r="EA1694" s="28"/>
      <c r="EB1694" s="28"/>
      <c r="EG1694" s="202"/>
      <c r="EI1694" s="28"/>
      <c r="EJ1694" s="28"/>
      <c r="EK1694" s="28"/>
      <c r="EP1694" s="202"/>
      <c r="ER1694" s="28"/>
      <c r="ES1694" s="28"/>
      <c r="ET1694" s="28"/>
      <c r="EY1694" s="202"/>
      <c r="FA1694" s="28"/>
      <c r="FB1694" s="28"/>
      <c r="FC1694" s="28"/>
      <c r="FH1694" s="202"/>
      <c r="FJ1694" s="28"/>
      <c r="FK1694" s="28"/>
      <c r="FL1694" s="28"/>
      <c r="FQ1694" s="202"/>
      <c r="FS1694" s="28"/>
      <c r="FT1694" s="28"/>
      <c r="FU1694" s="28"/>
      <c r="FZ1694" s="202"/>
      <c r="GB1694" s="28"/>
      <c r="GC1694" s="28"/>
      <c r="GD1694" s="28"/>
      <c r="GI1694" s="202"/>
      <c r="GK1694" s="28"/>
      <c r="GL1694" s="28"/>
      <c r="GM1694" s="28"/>
      <c r="GR1694" s="202"/>
      <c r="GT1694" s="28"/>
      <c r="GU1694" s="28"/>
      <c r="GV1694" s="28"/>
      <c r="HA1694" s="202"/>
      <c r="HC1694" s="28"/>
      <c r="HD1694" s="28"/>
      <c r="HE1694" s="28"/>
      <c r="HJ1694" s="28"/>
      <c r="HK1694" s="28"/>
      <c r="HL1694" s="28"/>
      <c r="HM1694" s="28"/>
      <c r="HN1694" s="28"/>
      <c r="HO1694" s="28"/>
      <c r="HP1694" s="28"/>
      <c r="HQ1694" s="28"/>
      <c r="HR1694" s="28"/>
      <c r="HS1694" s="28"/>
      <c r="HT1694" s="28"/>
      <c r="HU1694" s="28"/>
      <c r="HV1694" s="28"/>
      <c r="HW1694" s="28"/>
      <c r="HX1694" s="28"/>
      <c r="HY1694" s="28"/>
      <c r="HZ1694" s="28"/>
      <c r="IA1694" s="28"/>
      <c r="IB1694" s="28"/>
      <c r="IC1694" s="28"/>
      <c r="ID1694" s="28"/>
      <c r="IE1694" s="28"/>
      <c r="IF1694" s="28"/>
      <c r="IG1694" s="28"/>
      <c r="IH1694" s="28"/>
      <c r="II1694" s="28"/>
      <c r="IJ1694" s="28"/>
      <c r="IK1694" s="28"/>
      <c r="IL1694" s="28"/>
      <c r="IM1694" s="28"/>
      <c r="IN1694" s="28"/>
      <c r="IO1694" s="28"/>
    </row>
    <row r="1695" spans="1:249" s="54" customFormat="1" ht="18">
      <c r="A1695" s="216" t="s">
        <v>4103</v>
      </c>
      <c r="B1695" s="28"/>
      <c r="C1695" s="28"/>
      <c r="D1695" s="28"/>
      <c r="E1695" s="28"/>
      <c r="F1695" s="305">
        <f t="shared" si="35"/>
        <v>24</v>
      </c>
      <c r="G1695" s="28"/>
      <c r="I1695" s="300">
        <v>21</v>
      </c>
      <c r="J1695" s="300">
        <v>3</v>
      </c>
      <c r="K1695" s="202"/>
      <c r="M1695" s="28"/>
      <c r="N1695" s="28"/>
      <c r="O1695" s="28"/>
      <c r="T1695" s="202"/>
      <c r="V1695" s="28"/>
      <c r="W1695" s="28"/>
      <c r="X1695" s="28"/>
      <c r="AC1695" s="202"/>
      <c r="AE1695" s="28"/>
      <c r="AF1695" s="28"/>
      <c r="AG1695" s="28"/>
      <c r="AL1695" s="202"/>
      <c r="AN1695" s="28"/>
      <c r="AO1695" s="28"/>
      <c r="AP1695" s="28"/>
      <c r="AU1695" s="202"/>
      <c r="AW1695" s="28"/>
      <c r="AX1695" s="28"/>
      <c r="AY1695" s="28"/>
      <c r="BD1695" s="202"/>
      <c r="BF1695" s="28"/>
      <c r="BG1695" s="28"/>
      <c r="BH1695" s="28"/>
      <c r="BM1695" s="202"/>
      <c r="BO1695" s="28"/>
      <c r="BP1695" s="28"/>
      <c r="BQ1695" s="28"/>
      <c r="BV1695" s="202"/>
      <c r="BX1695" s="28"/>
      <c r="BY1695" s="28"/>
      <c r="BZ1695" s="28"/>
      <c r="CE1695" s="202"/>
      <c r="CG1695" s="28"/>
      <c r="CH1695" s="28"/>
      <c r="CI1695" s="28"/>
      <c r="CN1695" s="202"/>
      <c r="CP1695" s="28"/>
      <c r="CQ1695" s="28"/>
      <c r="CR1695" s="28"/>
      <c r="CW1695" s="202"/>
      <c r="CY1695" s="28"/>
      <c r="CZ1695" s="28"/>
      <c r="DA1695" s="28"/>
      <c r="DF1695" s="202"/>
      <c r="DH1695" s="28"/>
      <c r="DI1695" s="28"/>
      <c r="DJ1695" s="28"/>
      <c r="DO1695" s="202"/>
      <c r="DQ1695" s="28"/>
      <c r="DR1695" s="28"/>
      <c r="DS1695" s="28"/>
      <c r="DX1695" s="202"/>
      <c r="DZ1695" s="28"/>
      <c r="EA1695" s="28"/>
      <c r="EB1695" s="28"/>
      <c r="EG1695" s="202"/>
      <c r="EI1695" s="28"/>
      <c r="EJ1695" s="28"/>
      <c r="EK1695" s="28"/>
      <c r="EP1695" s="202"/>
      <c r="ER1695" s="28"/>
      <c r="ES1695" s="28"/>
      <c r="ET1695" s="28"/>
      <c r="EY1695" s="202"/>
      <c r="FA1695" s="28"/>
      <c r="FB1695" s="28"/>
      <c r="FC1695" s="28"/>
      <c r="FH1695" s="202"/>
      <c r="FJ1695" s="28"/>
      <c r="FK1695" s="28"/>
      <c r="FL1695" s="28"/>
      <c r="FQ1695" s="202"/>
      <c r="FS1695" s="28"/>
      <c r="FT1695" s="28"/>
      <c r="FU1695" s="28"/>
      <c r="FZ1695" s="202"/>
      <c r="GB1695" s="28"/>
      <c r="GC1695" s="28"/>
      <c r="GD1695" s="28"/>
      <c r="GI1695" s="202"/>
      <c r="GK1695" s="28"/>
      <c r="GL1695" s="28"/>
      <c r="GM1695" s="28"/>
      <c r="GR1695" s="202"/>
      <c r="GT1695" s="28"/>
      <c r="GU1695" s="28"/>
      <c r="GV1695" s="28"/>
      <c r="HA1695" s="202"/>
      <c r="HC1695" s="28"/>
      <c r="HD1695" s="28"/>
      <c r="HE1695" s="28"/>
      <c r="HJ1695" s="28"/>
      <c r="HK1695" s="28"/>
      <c r="HL1695" s="28"/>
      <c r="HM1695" s="28"/>
      <c r="HN1695" s="28"/>
      <c r="HO1695" s="28"/>
      <c r="HP1695" s="28"/>
      <c r="HQ1695" s="28"/>
      <c r="HR1695" s="28"/>
      <c r="HS1695" s="28"/>
      <c r="HT1695" s="28"/>
      <c r="HU1695" s="28"/>
      <c r="HV1695" s="28"/>
      <c r="HW1695" s="28"/>
      <c r="HX1695" s="28"/>
      <c r="HY1695" s="28"/>
      <c r="HZ1695" s="28"/>
      <c r="IA1695" s="28"/>
      <c r="IB1695" s="28"/>
      <c r="IC1695" s="28"/>
      <c r="ID1695" s="28"/>
      <c r="IE1695" s="28"/>
      <c r="IF1695" s="28"/>
      <c r="IG1695" s="28"/>
      <c r="IH1695" s="28"/>
      <c r="II1695" s="28"/>
      <c r="IJ1695" s="28"/>
      <c r="IK1695" s="28"/>
      <c r="IL1695" s="28"/>
      <c r="IM1695" s="28"/>
      <c r="IN1695" s="28"/>
      <c r="IO1695" s="28"/>
    </row>
    <row r="1696" spans="1:249" s="54" customFormat="1" ht="18">
      <c r="A1696" s="216" t="s">
        <v>4001</v>
      </c>
      <c r="B1696" s="28"/>
      <c r="C1696" s="28"/>
      <c r="D1696" s="28"/>
      <c r="E1696" s="28"/>
      <c r="F1696" s="305">
        <f t="shared" si="35"/>
        <v>20</v>
      </c>
      <c r="G1696" s="28"/>
      <c r="H1696" s="300"/>
      <c r="K1696" s="300">
        <v>20</v>
      </c>
      <c r="M1696" s="28"/>
      <c r="N1696" s="28"/>
      <c r="O1696" s="28"/>
      <c r="T1696" s="202"/>
      <c r="V1696" s="28"/>
      <c r="W1696" s="28"/>
      <c r="X1696" s="28"/>
      <c r="AC1696" s="202"/>
      <c r="AE1696" s="28"/>
      <c r="AF1696" s="28"/>
      <c r="AG1696" s="28"/>
      <c r="AL1696" s="202"/>
      <c r="AN1696" s="28"/>
      <c r="AO1696" s="28"/>
      <c r="AP1696" s="28"/>
      <c r="AU1696" s="202"/>
      <c r="AW1696" s="28"/>
      <c r="AX1696" s="28"/>
      <c r="AY1696" s="28"/>
      <c r="BD1696" s="202"/>
      <c r="BF1696" s="28"/>
      <c r="BG1696" s="28"/>
      <c r="BH1696" s="28"/>
      <c r="BM1696" s="202"/>
      <c r="BO1696" s="28"/>
      <c r="BP1696" s="28"/>
      <c r="BQ1696" s="28"/>
      <c r="BV1696" s="202"/>
      <c r="BX1696" s="28"/>
      <c r="BY1696" s="28"/>
      <c r="BZ1696" s="28"/>
      <c r="CE1696" s="202"/>
      <c r="CG1696" s="28"/>
      <c r="CH1696" s="28"/>
      <c r="CI1696" s="28"/>
      <c r="CN1696" s="202"/>
      <c r="CP1696" s="28"/>
      <c r="CQ1696" s="28"/>
      <c r="CR1696" s="28"/>
      <c r="CW1696" s="202"/>
      <c r="CY1696" s="28"/>
      <c r="CZ1696" s="28"/>
      <c r="DA1696" s="28"/>
      <c r="DF1696" s="202"/>
      <c r="DH1696" s="28"/>
      <c r="DI1696" s="28"/>
      <c r="DJ1696" s="28"/>
      <c r="DO1696" s="202"/>
      <c r="DQ1696" s="28"/>
      <c r="DR1696" s="28"/>
      <c r="DS1696" s="28"/>
      <c r="DX1696" s="202"/>
      <c r="DZ1696" s="28"/>
      <c r="EA1696" s="28"/>
      <c r="EB1696" s="28"/>
      <c r="EG1696" s="202"/>
      <c r="EI1696" s="28"/>
      <c r="EJ1696" s="28"/>
      <c r="EK1696" s="28"/>
      <c r="EP1696" s="202"/>
      <c r="ER1696" s="28"/>
      <c r="ES1696" s="28"/>
      <c r="ET1696" s="28"/>
      <c r="EY1696" s="202"/>
      <c r="FA1696" s="28"/>
      <c r="FB1696" s="28"/>
      <c r="FC1696" s="28"/>
      <c r="FH1696" s="202"/>
      <c r="FJ1696" s="28"/>
      <c r="FK1696" s="28"/>
      <c r="FL1696" s="28"/>
      <c r="FQ1696" s="202"/>
      <c r="FS1696" s="28"/>
      <c r="FT1696" s="28"/>
      <c r="FU1696" s="28"/>
      <c r="FZ1696" s="202"/>
      <c r="GB1696" s="28"/>
      <c r="GC1696" s="28"/>
      <c r="GD1696" s="28"/>
      <c r="GI1696" s="202"/>
      <c r="GK1696" s="28"/>
      <c r="GL1696" s="28"/>
      <c r="GM1696" s="28"/>
      <c r="GR1696" s="202"/>
      <c r="GT1696" s="28"/>
      <c r="GU1696" s="28"/>
      <c r="GV1696" s="28"/>
      <c r="HA1696" s="202"/>
      <c r="HC1696" s="28"/>
      <c r="HD1696" s="28"/>
      <c r="HE1696" s="28"/>
      <c r="HJ1696" s="28"/>
      <c r="HK1696" s="28"/>
      <c r="HL1696" s="28"/>
      <c r="HM1696" s="28"/>
      <c r="HN1696" s="28"/>
      <c r="HO1696" s="28"/>
      <c r="HP1696" s="28"/>
      <c r="HQ1696" s="28"/>
      <c r="HR1696" s="28"/>
      <c r="HS1696" s="28"/>
      <c r="HT1696" s="28"/>
      <c r="HU1696" s="28"/>
      <c r="HV1696" s="28"/>
      <c r="HW1696" s="28"/>
      <c r="HX1696" s="28"/>
      <c r="HY1696" s="28"/>
      <c r="HZ1696" s="28"/>
      <c r="IA1696" s="28"/>
      <c r="IB1696" s="28"/>
      <c r="IC1696" s="28"/>
      <c r="ID1696" s="28"/>
      <c r="IE1696" s="28"/>
      <c r="IF1696" s="28"/>
      <c r="IG1696" s="28"/>
      <c r="IH1696" s="28"/>
      <c r="II1696" s="28"/>
      <c r="IJ1696" s="28"/>
      <c r="IK1696" s="28"/>
      <c r="IL1696" s="28"/>
      <c r="IM1696" s="28"/>
      <c r="IN1696" s="28"/>
      <c r="IO1696" s="28"/>
    </row>
    <row r="1697" spans="1:249" s="54" customFormat="1" ht="18">
      <c r="A1697" s="216" t="s">
        <v>4033</v>
      </c>
      <c r="B1697" s="28"/>
      <c r="C1697" s="28"/>
      <c r="D1697" s="28"/>
      <c r="E1697" s="28"/>
      <c r="F1697" s="305">
        <f t="shared" si="35"/>
        <v>2</v>
      </c>
      <c r="G1697" s="28"/>
      <c r="J1697" s="300">
        <v>2</v>
      </c>
      <c r="K1697" s="202"/>
      <c r="M1697" s="28"/>
      <c r="N1697" s="28"/>
      <c r="O1697" s="28"/>
      <c r="T1697" s="202"/>
      <c r="V1697" s="28"/>
      <c r="W1697" s="28"/>
      <c r="X1697" s="28"/>
      <c r="AC1697" s="202"/>
      <c r="AE1697" s="28"/>
      <c r="AF1697" s="28"/>
      <c r="AG1697" s="28"/>
      <c r="AL1697" s="202"/>
      <c r="AN1697" s="28"/>
      <c r="AO1697" s="28"/>
      <c r="AP1697" s="28"/>
      <c r="AU1697" s="202"/>
      <c r="AW1697" s="28"/>
      <c r="AX1697" s="28"/>
      <c r="AY1697" s="28"/>
      <c r="BD1697" s="202"/>
      <c r="BF1697" s="28"/>
      <c r="BG1697" s="28"/>
      <c r="BH1697" s="28"/>
      <c r="BM1697" s="202"/>
      <c r="BO1697" s="28"/>
      <c r="BP1697" s="28"/>
      <c r="BQ1697" s="28"/>
      <c r="BV1697" s="202"/>
      <c r="BX1697" s="28"/>
      <c r="BY1697" s="28"/>
      <c r="BZ1697" s="28"/>
      <c r="CE1697" s="202"/>
      <c r="CG1697" s="28"/>
      <c r="CH1697" s="28"/>
      <c r="CI1697" s="28"/>
      <c r="CN1697" s="202"/>
      <c r="CP1697" s="28"/>
      <c r="CQ1697" s="28"/>
      <c r="CR1697" s="28"/>
      <c r="CW1697" s="202"/>
      <c r="CY1697" s="28"/>
      <c r="CZ1697" s="28"/>
      <c r="DA1697" s="28"/>
      <c r="DF1697" s="202"/>
      <c r="DH1697" s="28"/>
      <c r="DI1697" s="28"/>
      <c r="DJ1697" s="28"/>
      <c r="DO1697" s="202"/>
      <c r="DQ1697" s="28"/>
      <c r="DR1697" s="28"/>
      <c r="DS1697" s="28"/>
      <c r="DX1697" s="202"/>
      <c r="DZ1697" s="28"/>
      <c r="EA1697" s="28"/>
      <c r="EB1697" s="28"/>
      <c r="EG1697" s="202"/>
      <c r="EI1697" s="28"/>
      <c r="EJ1697" s="28"/>
      <c r="EK1697" s="28"/>
      <c r="EP1697" s="202"/>
      <c r="ER1697" s="28"/>
      <c r="ES1697" s="28"/>
      <c r="ET1697" s="28"/>
      <c r="EY1697" s="202"/>
      <c r="FA1697" s="28"/>
      <c r="FB1697" s="28"/>
      <c r="FC1697" s="28"/>
      <c r="FH1697" s="202"/>
      <c r="FJ1697" s="28"/>
      <c r="FK1697" s="28"/>
      <c r="FL1697" s="28"/>
      <c r="FQ1697" s="202"/>
      <c r="FS1697" s="28"/>
      <c r="FT1697" s="28"/>
      <c r="FU1697" s="28"/>
      <c r="FZ1697" s="202"/>
      <c r="GB1697" s="28"/>
      <c r="GC1697" s="28"/>
      <c r="GD1697" s="28"/>
      <c r="GI1697" s="202"/>
      <c r="GK1697" s="28"/>
      <c r="GL1697" s="28"/>
      <c r="GM1697" s="28"/>
      <c r="GR1697" s="202"/>
      <c r="GT1697" s="28"/>
      <c r="GU1697" s="28"/>
      <c r="GV1697" s="28"/>
      <c r="HA1697" s="202"/>
      <c r="HC1697" s="28"/>
      <c r="HD1697" s="28"/>
      <c r="HE1697" s="28"/>
      <c r="HJ1697" s="28"/>
      <c r="HK1697" s="28"/>
      <c r="HL1697" s="28"/>
      <c r="HM1697" s="28"/>
      <c r="HN1697" s="28"/>
      <c r="HO1697" s="28"/>
      <c r="HP1697" s="28"/>
      <c r="HQ1697" s="28"/>
      <c r="HR1697" s="28"/>
      <c r="HS1697" s="28"/>
      <c r="HT1697" s="28"/>
      <c r="HU1697" s="28"/>
      <c r="HV1697" s="28"/>
      <c r="HW1697" s="28"/>
      <c r="HX1697" s="28"/>
      <c r="HY1697" s="28"/>
      <c r="HZ1697" s="28"/>
      <c r="IA1697" s="28"/>
      <c r="IB1697" s="28"/>
      <c r="IC1697" s="28"/>
      <c r="ID1697" s="28"/>
      <c r="IE1697" s="28"/>
      <c r="IF1697" s="28"/>
      <c r="IG1697" s="28"/>
      <c r="IH1697" s="28"/>
      <c r="II1697" s="28"/>
      <c r="IJ1697" s="28"/>
      <c r="IK1697" s="28"/>
      <c r="IL1697" s="28"/>
      <c r="IM1697" s="28"/>
      <c r="IN1697" s="28"/>
      <c r="IO1697" s="28"/>
    </row>
    <row r="1698" spans="1:249" s="54" customFormat="1" ht="18">
      <c r="A1698" s="216" t="s">
        <v>3549</v>
      </c>
      <c r="B1698" s="28"/>
      <c r="C1698" s="28"/>
      <c r="D1698" s="28"/>
      <c r="E1698" s="28"/>
      <c r="F1698" s="305">
        <f t="shared" si="35"/>
        <v>30</v>
      </c>
      <c r="G1698" s="28"/>
      <c r="I1698" s="300">
        <v>17</v>
      </c>
      <c r="J1698" s="300">
        <v>13</v>
      </c>
      <c r="K1698" s="202"/>
      <c r="M1698" s="28"/>
      <c r="N1698" s="28"/>
      <c r="O1698" s="28"/>
      <c r="T1698" s="202"/>
      <c r="V1698" s="28"/>
      <c r="W1698" s="28"/>
      <c r="X1698" s="28"/>
      <c r="AC1698" s="202"/>
      <c r="AE1698" s="28"/>
      <c r="AF1698" s="28"/>
      <c r="AG1698" s="28"/>
      <c r="AL1698" s="202"/>
      <c r="AN1698" s="28"/>
      <c r="AO1698" s="28"/>
      <c r="AP1698" s="28"/>
      <c r="AU1698" s="202"/>
      <c r="AW1698" s="28"/>
      <c r="AX1698" s="28"/>
      <c r="AY1698" s="28"/>
      <c r="BD1698" s="202"/>
      <c r="BF1698" s="28"/>
      <c r="BG1698" s="28"/>
      <c r="BH1698" s="28"/>
      <c r="BM1698" s="202"/>
      <c r="BO1698" s="28"/>
      <c r="BP1698" s="28"/>
      <c r="BQ1698" s="28"/>
      <c r="BV1698" s="202"/>
      <c r="BX1698" s="28"/>
      <c r="BY1698" s="28"/>
      <c r="BZ1698" s="28"/>
      <c r="CE1698" s="202"/>
      <c r="CG1698" s="28"/>
      <c r="CH1698" s="28"/>
      <c r="CI1698" s="28"/>
      <c r="CN1698" s="202"/>
      <c r="CP1698" s="28"/>
      <c r="CQ1698" s="28"/>
      <c r="CR1698" s="28"/>
      <c r="CW1698" s="202"/>
      <c r="CY1698" s="28"/>
      <c r="CZ1698" s="28"/>
      <c r="DA1698" s="28"/>
      <c r="DF1698" s="202"/>
      <c r="DH1698" s="28"/>
      <c r="DI1698" s="28"/>
      <c r="DJ1698" s="28"/>
      <c r="DO1698" s="202"/>
      <c r="DQ1698" s="28"/>
      <c r="DR1698" s="28"/>
      <c r="DS1698" s="28"/>
      <c r="DX1698" s="202"/>
      <c r="DZ1698" s="28"/>
      <c r="EA1698" s="28"/>
      <c r="EB1698" s="28"/>
      <c r="EG1698" s="202"/>
      <c r="EI1698" s="28"/>
      <c r="EJ1698" s="28"/>
      <c r="EK1698" s="28"/>
      <c r="EP1698" s="202"/>
      <c r="ER1698" s="28"/>
      <c r="ES1698" s="28"/>
      <c r="ET1698" s="28"/>
      <c r="EY1698" s="202"/>
      <c r="FA1698" s="28"/>
      <c r="FB1698" s="28"/>
      <c r="FC1698" s="28"/>
      <c r="FH1698" s="202"/>
      <c r="FJ1698" s="28"/>
      <c r="FK1698" s="28"/>
      <c r="FL1698" s="28"/>
      <c r="FQ1698" s="202"/>
      <c r="FS1698" s="28"/>
      <c r="FT1698" s="28"/>
      <c r="FU1698" s="28"/>
      <c r="FZ1698" s="202"/>
      <c r="GB1698" s="28"/>
      <c r="GC1698" s="28"/>
      <c r="GD1698" s="28"/>
      <c r="GI1698" s="202"/>
      <c r="GK1698" s="28"/>
      <c r="GL1698" s="28"/>
      <c r="GM1698" s="28"/>
      <c r="GR1698" s="202"/>
      <c r="GT1698" s="28"/>
      <c r="GU1698" s="28"/>
      <c r="GV1698" s="28"/>
      <c r="HA1698" s="202"/>
      <c r="HC1698" s="28"/>
      <c r="HD1698" s="28"/>
      <c r="HE1698" s="28"/>
      <c r="HJ1698" s="28"/>
      <c r="HK1698" s="28"/>
      <c r="HL1698" s="28"/>
      <c r="HM1698" s="28"/>
      <c r="HN1698" s="28"/>
      <c r="HO1698" s="28"/>
      <c r="HP1698" s="28"/>
      <c r="HQ1698" s="28"/>
      <c r="HR1698" s="28"/>
      <c r="HS1698" s="28"/>
      <c r="HT1698" s="28"/>
      <c r="HU1698" s="28"/>
      <c r="HV1698" s="28"/>
      <c r="HW1698" s="28"/>
      <c r="HX1698" s="28"/>
      <c r="HY1698" s="28"/>
      <c r="HZ1698" s="28"/>
      <c r="IA1698" s="28"/>
      <c r="IB1698" s="28"/>
      <c r="IC1698" s="28"/>
      <c r="ID1698" s="28"/>
      <c r="IE1698" s="28"/>
      <c r="IF1698" s="28"/>
      <c r="IG1698" s="28"/>
      <c r="IH1698" s="28"/>
      <c r="II1698" s="28"/>
      <c r="IJ1698" s="28"/>
      <c r="IK1698" s="28"/>
      <c r="IL1698" s="28"/>
      <c r="IM1698" s="28"/>
      <c r="IN1698" s="28"/>
      <c r="IO1698" s="28"/>
    </row>
    <row r="1699" spans="1:249" s="54" customFormat="1" ht="18">
      <c r="A1699" s="216" t="s">
        <v>3940</v>
      </c>
      <c r="B1699" s="28"/>
      <c r="C1699" s="28"/>
      <c r="D1699" s="28"/>
      <c r="E1699" s="28"/>
      <c r="F1699" s="305">
        <f t="shared" si="35"/>
        <v>13</v>
      </c>
      <c r="G1699" s="28"/>
      <c r="I1699" s="300">
        <v>13</v>
      </c>
      <c r="K1699" s="202"/>
      <c r="M1699" s="28"/>
      <c r="N1699" s="28"/>
      <c r="O1699" s="28"/>
      <c r="T1699" s="202"/>
      <c r="V1699" s="28"/>
      <c r="W1699" s="28"/>
      <c r="X1699" s="28"/>
      <c r="AC1699" s="202"/>
      <c r="AE1699" s="28"/>
      <c r="AF1699" s="28"/>
      <c r="AG1699" s="28"/>
      <c r="AL1699" s="202"/>
      <c r="AN1699" s="28"/>
      <c r="AO1699" s="28"/>
      <c r="AP1699" s="28"/>
      <c r="AU1699" s="202"/>
      <c r="AW1699" s="28"/>
      <c r="AX1699" s="28"/>
      <c r="AY1699" s="28"/>
      <c r="BD1699" s="202"/>
      <c r="BF1699" s="28"/>
      <c r="BG1699" s="28"/>
      <c r="BH1699" s="28"/>
      <c r="BM1699" s="202"/>
      <c r="BO1699" s="28"/>
      <c r="BP1699" s="28"/>
      <c r="BQ1699" s="28"/>
      <c r="BV1699" s="202"/>
      <c r="BX1699" s="28"/>
      <c r="BY1699" s="28"/>
      <c r="BZ1699" s="28"/>
      <c r="CE1699" s="202"/>
      <c r="CG1699" s="28"/>
      <c r="CH1699" s="28"/>
      <c r="CI1699" s="28"/>
      <c r="CN1699" s="202"/>
      <c r="CP1699" s="28"/>
      <c r="CQ1699" s="28"/>
      <c r="CR1699" s="28"/>
      <c r="CW1699" s="202"/>
      <c r="CY1699" s="28"/>
      <c r="CZ1699" s="28"/>
      <c r="DA1699" s="28"/>
      <c r="DF1699" s="202"/>
      <c r="DH1699" s="28"/>
      <c r="DI1699" s="28"/>
      <c r="DJ1699" s="28"/>
      <c r="DO1699" s="202"/>
      <c r="DQ1699" s="28"/>
      <c r="DR1699" s="28"/>
      <c r="DS1699" s="28"/>
      <c r="DX1699" s="202"/>
      <c r="DZ1699" s="28"/>
      <c r="EA1699" s="28"/>
      <c r="EB1699" s="28"/>
      <c r="EG1699" s="202"/>
      <c r="EI1699" s="28"/>
      <c r="EJ1699" s="28"/>
      <c r="EK1699" s="28"/>
      <c r="EP1699" s="202"/>
      <c r="ER1699" s="28"/>
      <c r="ES1699" s="28"/>
      <c r="ET1699" s="28"/>
      <c r="EY1699" s="202"/>
      <c r="FA1699" s="28"/>
      <c r="FB1699" s="28"/>
      <c r="FC1699" s="28"/>
      <c r="FH1699" s="202"/>
      <c r="FJ1699" s="28"/>
      <c r="FK1699" s="28"/>
      <c r="FL1699" s="28"/>
      <c r="FQ1699" s="202"/>
      <c r="FS1699" s="28"/>
      <c r="FT1699" s="28"/>
      <c r="FU1699" s="28"/>
      <c r="FZ1699" s="202"/>
      <c r="GB1699" s="28"/>
      <c r="GC1699" s="28"/>
      <c r="GD1699" s="28"/>
      <c r="GI1699" s="202"/>
      <c r="GK1699" s="28"/>
      <c r="GL1699" s="28"/>
      <c r="GM1699" s="28"/>
      <c r="GR1699" s="202"/>
      <c r="GT1699" s="28"/>
      <c r="GU1699" s="28"/>
      <c r="GV1699" s="28"/>
      <c r="HA1699" s="202"/>
      <c r="HC1699" s="28"/>
      <c r="HD1699" s="28"/>
      <c r="HE1699" s="28"/>
      <c r="HJ1699" s="28"/>
      <c r="HK1699" s="28"/>
      <c r="HL1699" s="28"/>
      <c r="HM1699" s="28"/>
      <c r="HN1699" s="28"/>
      <c r="HO1699" s="28"/>
      <c r="HP1699" s="28"/>
      <c r="HQ1699" s="28"/>
      <c r="HR1699" s="28"/>
      <c r="HS1699" s="28"/>
      <c r="HT1699" s="28"/>
      <c r="HU1699" s="28"/>
      <c r="HV1699" s="28"/>
      <c r="HW1699" s="28"/>
      <c r="HX1699" s="28"/>
      <c r="HY1699" s="28"/>
      <c r="HZ1699" s="28"/>
      <c r="IA1699" s="28"/>
      <c r="IB1699" s="28"/>
      <c r="IC1699" s="28"/>
      <c r="ID1699" s="28"/>
      <c r="IE1699" s="28"/>
      <c r="IF1699" s="28"/>
      <c r="IG1699" s="28"/>
      <c r="IH1699" s="28"/>
      <c r="II1699" s="28"/>
      <c r="IJ1699" s="28"/>
      <c r="IK1699" s="28"/>
      <c r="IL1699" s="28"/>
      <c r="IM1699" s="28"/>
      <c r="IN1699" s="28"/>
      <c r="IO1699" s="28"/>
    </row>
    <row r="1700" spans="1:249" s="54" customFormat="1" ht="18">
      <c r="A1700" s="216" t="s">
        <v>4455</v>
      </c>
      <c r="B1700" s="28"/>
      <c r="C1700" s="28"/>
      <c r="D1700" s="28"/>
      <c r="E1700" s="28"/>
      <c r="F1700" s="305">
        <f t="shared" si="35"/>
        <v>15</v>
      </c>
      <c r="G1700" s="28"/>
      <c r="J1700" s="300">
        <v>10</v>
      </c>
      <c r="K1700" s="300">
        <v>5</v>
      </c>
      <c r="M1700" s="28"/>
      <c r="N1700" s="28"/>
      <c r="O1700" s="28"/>
      <c r="T1700" s="202"/>
      <c r="V1700" s="28"/>
      <c r="W1700" s="28"/>
      <c r="X1700" s="28"/>
      <c r="AC1700" s="202"/>
      <c r="AE1700" s="28"/>
      <c r="AF1700" s="28"/>
      <c r="AG1700" s="28"/>
      <c r="AL1700" s="202"/>
      <c r="AN1700" s="28"/>
      <c r="AO1700" s="28"/>
      <c r="AP1700" s="28"/>
      <c r="AU1700" s="202"/>
      <c r="AW1700" s="28"/>
      <c r="AX1700" s="28"/>
      <c r="AY1700" s="28"/>
      <c r="BD1700" s="202"/>
      <c r="BF1700" s="28"/>
      <c r="BG1700" s="28"/>
      <c r="BH1700" s="28"/>
      <c r="BM1700" s="202"/>
      <c r="BO1700" s="28"/>
      <c r="BP1700" s="28"/>
      <c r="BQ1700" s="28"/>
      <c r="BV1700" s="202"/>
      <c r="BX1700" s="28"/>
      <c r="BY1700" s="28"/>
      <c r="BZ1700" s="28"/>
      <c r="CE1700" s="202"/>
      <c r="CG1700" s="28"/>
      <c r="CH1700" s="28"/>
      <c r="CI1700" s="28"/>
      <c r="CN1700" s="202"/>
      <c r="CP1700" s="28"/>
      <c r="CQ1700" s="28"/>
      <c r="CR1700" s="28"/>
      <c r="CW1700" s="202"/>
      <c r="CY1700" s="28"/>
      <c r="CZ1700" s="28"/>
      <c r="DA1700" s="28"/>
      <c r="DF1700" s="202"/>
      <c r="DH1700" s="28"/>
      <c r="DI1700" s="28"/>
      <c r="DJ1700" s="28"/>
      <c r="DO1700" s="202"/>
      <c r="DQ1700" s="28"/>
      <c r="DR1700" s="28"/>
      <c r="DS1700" s="28"/>
      <c r="DX1700" s="202"/>
      <c r="DZ1700" s="28"/>
      <c r="EA1700" s="28"/>
      <c r="EB1700" s="28"/>
      <c r="EG1700" s="202"/>
      <c r="EI1700" s="28"/>
      <c r="EJ1700" s="28"/>
      <c r="EK1700" s="28"/>
      <c r="EP1700" s="202"/>
      <c r="ER1700" s="28"/>
      <c r="ES1700" s="28"/>
      <c r="ET1700" s="28"/>
      <c r="EY1700" s="202"/>
      <c r="FA1700" s="28"/>
      <c r="FB1700" s="28"/>
      <c r="FC1700" s="28"/>
      <c r="FH1700" s="202"/>
      <c r="FJ1700" s="28"/>
      <c r="FK1700" s="28"/>
      <c r="FL1700" s="28"/>
      <c r="FQ1700" s="202"/>
      <c r="FS1700" s="28"/>
      <c r="FT1700" s="28"/>
      <c r="FU1700" s="28"/>
      <c r="FZ1700" s="202"/>
      <c r="GB1700" s="28"/>
      <c r="GC1700" s="28"/>
      <c r="GD1700" s="28"/>
      <c r="GI1700" s="202"/>
      <c r="GK1700" s="28"/>
      <c r="GL1700" s="28"/>
      <c r="GM1700" s="28"/>
      <c r="GR1700" s="202"/>
      <c r="GT1700" s="28"/>
      <c r="GU1700" s="28"/>
      <c r="GV1700" s="28"/>
      <c r="HA1700" s="202"/>
      <c r="HC1700" s="28"/>
      <c r="HD1700" s="28"/>
      <c r="HE1700" s="28"/>
      <c r="HJ1700" s="28"/>
      <c r="HK1700" s="28"/>
      <c r="HL1700" s="28"/>
      <c r="HM1700" s="28"/>
      <c r="HN1700" s="28"/>
      <c r="HO1700" s="28"/>
      <c r="HP1700" s="28"/>
      <c r="HQ1700" s="28"/>
      <c r="HR1700" s="28"/>
      <c r="HS1700" s="28"/>
      <c r="HT1700" s="28"/>
      <c r="HU1700" s="28"/>
      <c r="HV1700" s="28"/>
      <c r="HW1700" s="28"/>
      <c r="HX1700" s="28"/>
      <c r="HY1700" s="28"/>
      <c r="HZ1700" s="28"/>
      <c r="IA1700" s="28"/>
      <c r="IB1700" s="28"/>
      <c r="IC1700" s="28"/>
      <c r="ID1700" s="28"/>
      <c r="IE1700" s="28"/>
      <c r="IF1700" s="28"/>
      <c r="IG1700" s="28"/>
      <c r="IH1700" s="28"/>
      <c r="II1700" s="28"/>
      <c r="IJ1700" s="28"/>
      <c r="IK1700" s="28"/>
      <c r="IL1700" s="28"/>
      <c r="IM1700" s="28"/>
      <c r="IN1700" s="28"/>
      <c r="IO1700" s="28"/>
    </row>
    <row r="1701" spans="1:249" s="54" customFormat="1" ht="18">
      <c r="A1701" s="216" t="s">
        <v>4554</v>
      </c>
      <c r="B1701" s="28"/>
      <c r="C1701" s="28"/>
      <c r="D1701" s="28"/>
      <c r="E1701" s="28"/>
      <c r="F1701" s="305">
        <f t="shared" ref="F1701:F1764" si="36">SUM(G1701:L1701)</f>
        <v>23</v>
      </c>
      <c r="G1701" s="28"/>
      <c r="J1701" s="300">
        <v>23</v>
      </c>
      <c r="K1701" s="202"/>
      <c r="M1701" s="28"/>
      <c r="N1701" s="28"/>
      <c r="O1701" s="28"/>
      <c r="T1701" s="202"/>
      <c r="V1701" s="28"/>
      <c r="W1701" s="28"/>
      <c r="X1701" s="28"/>
      <c r="AC1701" s="202"/>
      <c r="AE1701" s="28"/>
      <c r="AF1701" s="28"/>
      <c r="AG1701" s="28"/>
      <c r="AL1701" s="202"/>
      <c r="AN1701" s="28"/>
      <c r="AO1701" s="28"/>
      <c r="AP1701" s="28"/>
      <c r="AU1701" s="202"/>
      <c r="AW1701" s="28"/>
      <c r="AX1701" s="28"/>
      <c r="AY1701" s="28"/>
      <c r="BD1701" s="202"/>
      <c r="BF1701" s="28"/>
      <c r="BG1701" s="28"/>
      <c r="BH1701" s="28"/>
      <c r="BM1701" s="202"/>
      <c r="BO1701" s="28"/>
      <c r="BP1701" s="28"/>
      <c r="BQ1701" s="28"/>
      <c r="BV1701" s="202"/>
      <c r="BX1701" s="28"/>
      <c r="BY1701" s="28"/>
      <c r="BZ1701" s="28"/>
      <c r="CE1701" s="202"/>
      <c r="CG1701" s="28"/>
      <c r="CH1701" s="28"/>
      <c r="CI1701" s="28"/>
      <c r="CN1701" s="202"/>
      <c r="CP1701" s="28"/>
      <c r="CQ1701" s="28"/>
      <c r="CR1701" s="28"/>
      <c r="CW1701" s="202"/>
      <c r="CY1701" s="28"/>
      <c r="CZ1701" s="28"/>
      <c r="DA1701" s="28"/>
      <c r="DF1701" s="202"/>
      <c r="DH1701" s="28"/>
      <c r="DI1701" s="28"/>
      <c r="DJ1701" s="28"/>
      <c r="DO1701" s="202"/>
      <c r="DQ1701" s="28"/>
      <c r="DR1701" s="28"/>
      <c r="DS1701" s="28"/>
      <c r="DX1701" s="202"/>
      <c r="DZ1701" s="28"/>
      <c r="EA1701" s="28"/>
      <c r="EB1701" s="28"/>
      <c r="EG1701" s="202"/>
      <c r="EI1701" s="28"/>
      <c r="EJ1701" s="28"/>
      <c r="EK1701" s="28"/>
      <c r="EP1701" s="202"/>
      <c r="ER1701" s="28"/>
      <c r="ES1701" s="28"/>
      <c r="ET1701" s="28"/>
      <c r="EY1701" s="202"/>
      <c r="FA1701" s="28"/>
      <c r="FB1701" s="28"/>
      <c r="FC1701" s="28"/>
      <c r="FH1701" s="202"/>
      <c r="FJ1701" s="28"/>
      <c r="FK1701" s="28"/>
      <c r="FL1701" s="28"/>
      <c r="FQ1701" s="202"/>
      <c r="FS1701" s="28"/>
      <c r="FT1701" s="28"/>
      <c r="FU1701" s="28"/>
      <c r="FZ1701" s="202"/>
      <c r="GB1701" s="28"/>
      <c r="GC1701" s="28"/>
      <c r="GD1701" s="28"/>
      <c r="GI1701" s="202"/>
      <c r="GK1701" s="28"/>
      <c r="GL1701" s="28"/>
      <c r="GM1701" s="28"/>
      <c r="GR1701" s="202"/>
      <c r="GT1701" s="28"/>
      <c r="GU1701" s="28"/>
      <c r="GV1701" s="28"/>
      <c r="HA1701" s="202"/>
      <c r="HC1701" s="28"/>
      <c r="HD1701" s="28"/>
      <c r="HE1701" s="28"/>
      <c r="HJ1701" s="28"/>
      <c r="HK1701" s="28"/>
      <c r="HL1701" s="28"/>
      <c r="HM1701" s="28"/>
      <c r="HN1701" s="28"/>
      <c r="HO1701" s="28"/>
      <c r="HP1701" s="28"/>
      <c r="HQ1701" s="28"/>
      <c r="HR1701" s="28"/>
      <c r="HS1701" s="28"/>
      <c r="HT1701" s="28"/>
      <c r="HU1701" s="28"/>
      <c r="HV1701" s="28"/>
      <c r="HW1701" s="28"/>
      <c r="HX1701" s="28"/>
      <c r="HY1701" s="28"/>
      <c r="HZ1701" s="28"/>
      <c r="IA1701" s="28"/>
      <c r="IB1701" s="28"/>
      <c r="IC1701" s="28"/>
      <c r="ID1701" s="28"/>
      <c r="IE1701" s="28"/>
      <c r="IF1701" s="28"/>
      <c r="IG1701" s="28"/>
      <c r="IH1701" s="28"/>
      <c r="II1701" s="28"/>
      <c r="IJ1701" s="28"/>
      <c r="IK1701" s="28"/>
      <c r="IL1701" s="28"/>
      <c r="IM1701" s="28"/>
      <c r="IN1701" s="28"/>
      <c r="IO1701" s="28"/>
    </row>
    <row r="1702" spans="1:249" s="54" customFormat="1" ht="18">
      <c r="A1702" s="216" t="s">
        <v>4564</v>
      </c>
      <c r="B1702" s="28"/>
      <c r="C1702" s="28"/>
      <c r="D1702" s="28"/>
      <c r="E1702" s="28"/>
      <c r="F1702" s="305">
        <f t="shared" si="36"/>
        <v>1</v>
      </c>
      <c r="G1702" s="28"/>
      <c r="J1702" s="300">
        <v>1</v>
      </c>
      <c r="K1702" s="202"/>
      <c r="M1702" s="28"/>
      <c r="N1702" s="28"/>
      <c r="O1702" s="28"/>
      <c r="T1702" s="202"/>
      <c r="V1702" s="28"/>
      <c r="W1702" s="28"/>
      <c r="X1702" s="28"/>
      <c r="AC1702" s="202"/>
      <c r="AE1702" s="28"/>
      <c r="AF1702" s="28"/>
      <c r="AG1702" s="28"/>
      <c r="AL1702" s="202"/>
      <c r="AN1702" s="28"/>
      <c r="AO1702" s="28"/>
      <c r="AP1702" s="28"/>
      <c r="AU1702" s="202"/>
      <c r="AW1702" s="28"/>
      <c r="AX1702" s="28"/>
      <c r="AY1702" s="28"/>
      <c r="BD1702" s="202"/>
      <c r="BF1702" s="28"/>
      <c r="BG1702" s="28"/>
      <c r="BH1702" s="28"/>
      <c r="BM1702" s="202"/>
      <c r="BO1702" s="28"/>
      <c r="BP1702" s="28"/>
      <c r="BQ1702" s="28"/>
      <c r="BV1702" s="202"/>
      <c r="BX1702" s="28"/>
      <c r="BY1702" s="28"/>
      <c r="BZ1702" s="28"/>
      <c r="CE1702" s="202"/>
      <c r="CG1702" s="28"/>
      <c r="CH1702" s="28"/>
      <c r="CI1702" s="28"/>
      <c r="CN1702" s="202"/>
      <c r="CP1702" s="28"/>
      <c r="CQ1702" s="28"/>
      <c r="CR1702" s="28"/>
      <c r="CW1702" s="202"/>
      <c r="CY1702" s="28"/>
      <c r="CZ1702" s="28"/>
      <c r="DA1702" s="28"/>
      <c r="DF1702" s="202"/>
      <c r="DH1702" s="28"/>
      <c r="DI1702" s="28"/>
      <c r="DJ1702" s="28"/>
      <c r="DO1702" s="202"/>
      <c r="DQ1702" s="28"/>
      <c r="DR1702" s="28"/>
      <c r="DS1702" s="28"/>
      <c r="DX1702" s="202"/>
      <c r="DZ1702" s="28"/>
      <c r="EA1702" s="28"/>
      <c r="EB1702" s="28"/>
      <c r="EG1702" s="202"/>
      <c r="EI1702" s="28"/>
      <c r="EJ1702" s="28"/>
      <c r="EK1702" s="28"/>
      <c r="EP1702" s="202"/>
      <c r="ER1702" s="28"/>
      <c r="ES1702" s="28"/>
      <c r="ET1702" s="28"/>
      <c r="EY1702" s="202"/>
      <c r="FA1702" s="28"/>
      <c r="FB1702" s="28"/>
      <c r="FC1702" s="28"/>
      <c r="FH1702" s="202"/>
      <c r="FJ1702" s="28"/>
      <c r="FK1702" s="28"/>
      <c r="FL1702" s="28"/>
      <c r="FQ1702" s="202"/>
      <c r="FS1702" s="28"/>
      <c r="FT1702" s="28"/>
      <c r="FU1702" s="28"/>
      <c r="FZ1702" s="202"/>
      <c r="GB1702" s="28"/>
      <c r="GC1702" s="28"/>
      <c r="GD1702" s="28"/>
      <c r="GI1702" s="202"/>
      <c r="GK1702" s="28"/>
      <c r="GL1702" s="28"/>
      <c r="GM1702" s="28"/>
      <c r="GR1702" s="202"/>
      <c r="GT1702" s="28"/>
      <c r="GU1702" s="28"/>
      <c r="GV1702" s="28"/>
      <c r="HA1702" s="202"/>
      <c r="HC1702" s="28"/>
      <c r="HD1702" s="28"/>
      <c r="HE1702" s="28"/>
      <c r="HJ1702" s="28"/>
      <c r="HK1702" s="28"/>
      <c r="HL1702" s="28"/>
      <c r="HM1702" s="28"/>
      <c r="HN1702" s="28"/>
      <c r="HO1702" s="28"/>
      <c r="HP1702" s="28"/>
      <c r="HQ1702" s="28"/>
      <c r="HR1702" s="28"/>
      <c r="HS1702" s="28"/>
      <c r="HT1702" s="28"/>
      <c r="HU1702" s="28"/>
      <c r="HV1702" s="28"/>
      <c r="HW1702" s="28"/>
      <c r="HX1702" s="28"/>
      <c r="HY1702" s="28"/>
      <c r="HZ1702" s="28"/>
      <c r="IA1702" s="28"/>
      <c r="IB1702" s="28"/>
      <c r="IC1702" s="28"/>
      <c r="ID1702" s="28"/>
      <c r="IE1702" s="28"/>
      <c r="IF1702" s="28"/>
      <c r="IG1702" s="28"/>
      <c r="IH1702" s="28"/>
      <c r="II1702" s="28"/>
      <c r="IJ1702" s="28"/>
      <c r="IK1702" s="28"/>
      <c r="IL1702" s="28"/>
      <c r="IM1702" s="28"/>
      <c r="IN1702" s="28"/>
      <c r="IO1702" s="28"/>
    </row>
    <row r="1703" spans="1:249" s="54" customFormat="1" ht="18">
      <c r="A1703" s="216" t="s">
        <v>4518</v>
      </c>
      <c r="B1703" s="28"/>
      <c r="C1703" s="28"/>
      <c r="D1703" s="28"/>
      <c r="E1703" s="28"/>
      <c r="F1703" s="305">
        <f t="shared" si="36"/>
        <v>4</v>
      </c>
      <c r="G1703" s="28"/>
      <c r="J1703" s="300">
        <v>4</v>
      </c>
      <c r="K1703" s="202"/>
      <c r="M1703" s="28"/>
      <c r="N1703" s="28"/>
      <c r="O1703" s="28"/>
      <c r="T1703" s="202"/>
      <c r="V1703" s="28"/>
      <c r="W1703" s="28"/>
      <c r="X1703" s="28"/>
      <c r="AC1703" s="202"/>
      <c r="AE1703" s="28"/>
      <c r="AF1703" s="28"/>
      <c r="AG1703" s="28"/>
      <c r="AL1703" s="202"/>
      <c r="AN1703" s="28"/>
      <c r="AO1703" s="28"/>
      <c r="AP1703" s="28"/>
      <c r="AU1703" s="202"/>
      <c r="AW1703" s="28"/>
      <c r="AX1703" s="28"/>
      <c r="AY1703" s="28"/>
      <c r="BD1703" s="202"/>
      <c r="BF1703" s="28"/>
      <c r="BG1703" s="28"/>
      <c r="BH1703" s="28"/>
      <c r="BM1703" s="202"/>
      <c r="BO1703" s="28"/>
      <c r="BP1703" s="28"/>
      <c r="BQ1703" s="28"/>
      <c r="BV1703" s="202"/>
      <c r="BX1703" s="28"/>
      <c r="BY1703" s="28"/>
      <c r="BZ1703" s="28"/>
      <c r="CE1703" s="202"/>
      <c r="CG1703" s="28"/>
      <c r="CH1703" s="28"/>
      <c r="CI1703" s="28"/>
      <c r="CN1703" s="202"/>
      <c r="CP1703" s="28"/>
      <c r="CQ1703" s="28"/>
      <c r="CR1703" s="28"/>
      <c r="CW1703" s="202"/>
      <c r="CY1703" s="28"/>
      <c r="CZ1703" s="28"/>
      <c r="DA1703" s="28"/>
      <c r="DF1703" s="202"/>
      <c r="DH1703" s="28"/>
      <c r="DI1703" s="28"/>
      <c r="DJ1703" s="28"/>
      <c r="DO1703" s="202"/>
      <c r="DQ1703" s="28"/>
      <c r="DR1703" s="28"/>
      <c r="DS1703" s="28"/>
      <c r="DX1703" s="202"/>
      <c r="DZ1703" s="28"/>
      <c r="EA1703" s="28"/>
      <c r="EB1703" s="28"/>
      <c r="EG1703" s="202"/>
      <c r="EI1703" s="28"/>
      <c r="EJ1703" s="28"/>
      <c r="EK1703" s="28"/>
      <c r="EP1703" s="202"/>
      <c r="ER1703" s="28"/>
      <c r="ES1703" s="28"/>
      <c r="ET1703" s="28"/>
      <c r="EY1703" s="202"/>
      <c r="FA1703" s="28"/>
      <c r="FB1703" s="28"/>
      <c r="FC1703" s="28"/>
      <c r="FH1703" s="202"/>
      <c r="FJ1703" s="28"/>
      <c r="FK1703" s="28"/>
      <c r="FL1703" s="28"/>
      <c r="FQ1703" s="202"/>
      <c r="FS1703" s="28"/>
      <c r="FT1703" s="28"/>
      <c r="FU1703" s="28"/>
      <c r="FZ1703" s="202"/>
      <c r="GB1703" s="28"/>
      <c r="GC1703" s="28"/>
      <c r="GD1703" s="28"/>
      <c r="GI1703" s="202"/>
      <c r="GK1703" s="28"/>
      <c r="GL1703" s="28"/>
      <c r="GM1703" s="28"/>
      <c r="GR1703" s="202"/>
      <c r="GT1703" s="28"/>
      <c r="GU1703" s="28"/>
      <c r="GV1703" s="28"/>
      <c r="HA1703" s="202"/>
      <c r="HC1703" s="28"/>
      <c r="HD1703" s="28"/>
      <c r="HE1703" s="28"/>
      <c r="HJ1703" s="28"/>
      <c r="HK1703" s="28"/>
      <c r="HL1703" s="28"/>
      <c r="HM1703" s="28"/>
      <c r="HN1703" s="28"/>
      <c r="HO1703" s="28"/>
      <c r="HP1703" s="28"/>
      <c r="HQ1703" s="28"/>
      <c r="HR1703" s="28"/>
      <c r="HS1703" s="28"/>
      <c r="HT1703" s="28"/>
      <c r="HU1703" s="28"/>
      <c r="HV1703" s="28"/>
      <c r="HW1703" s="28"/>
      <c r="HX1703" s="28"/>
      <c r="HY1703" s="28"/>
      <c r="HZ1703" s="28"/>
      <c r="IA1703" s="28"/>
      <c r="IB1703" s="28"/>
      <c r="IC1703" s="28"/>
      <c r="ID1703" s="28"/>
      <c r="IE1703" s="28"/>
      <c r="IF1703" s="28"/>
      <c r="IG1703" s="28"/>
      <c r="IH1703" s="28"/>
      <c r="II1703" s="28"/>
      <c r="IJ1703" s="28"/>
      <c r="IK1703" s="28"/>
      <c r="IL1703" s="28"/>
      <c r="IM1703" s="28"/>
      <c r="IN1703" s="28"/>
      <c r="IO1703" s="28"/>
    </row>
    <row r="1704" spans="1:249" s="54" customFormat="1" ht="18">
      <c r="A1704" s="216" t="s">
        <v>4484</v>
      </c>
      <c r="B1704" s="28"/>
      <c r="C1704" s="28"/>
      <c r="D1704" s="28"/>
      <c r="E1704" s="28"/>
      <c r="F1704" s="305">
        <f t="shared" si="36"/>
        <v>8</v>
      </c>
      <c r="G1704" s="28"/>
      <c r="J1704" s="300">
        <v>8</v>
      </c>
      <c r="K1704" s="202"/>
      <c r="M1704" s="28"/>
      <c r="N1704" s="28"/>
      <c r="O1704" s="28"/>
      <c r="T1704" s="202"/>
      <c r="V1704" s="28"/>
      <c r="W1704" s="28"/>
      <c r="X1704" s="28"/>
      <c r="AC1704" s="202"/>
      <c r="AE1704" s="28"/>
      <c r="AF1704" s="28"/>
      <c r="AG1704" s="28"/>
      <c r="AL1704" s="202"/>
      <c r="AN1704" s="28"/>
      <c r="AO1704" s="28"/>
      <c r="AP1704" s="28"/>
      <c r="AU1704" s="202"/>
      <c r="AW1704" s="28"/>
      <c r="AX1704" s="28"/>
      <c r="AY1704" s="28"/>
      <c r="BD1704" s="202"/>
      <c r="BF1704" s="28"/>
      <c r="BG1704" s="28"/>
      <c r="BH1704" s="28"/>
      <c r="BM1704" s="202"/>
      <c r="BO1704" s="28"/>
      <c r="BP1704" s="28"/>
      <c r="BQ1704" s="28"/>
      <c r="BV1704" s="202"/>
      <c r="BX1704" s="28"/>
      <c r="BY1704" s="28"/>
      <c r="BZ1704" s="28"/>
      <c r="CE1704" s="202"/>
      <c r="CG1704" s="28"/>
      <c r="CH1704" s="28"/>
      <c r="CI1704" s="28"/>
      <c r="CN1704" s="202"/>
      <c r="CP1704" s="28"/>
      <c r="CQ1704" s="28"/>
      <c r="CR1704" s="28"/>
      <c r="CW1704" s="202"/>
      <c r="CY1704" s="28"/>
      <c r="CZ1704" s="28"/>
      <c r="DA1704" s="28"/>
      <c r="DF1704" s="202"/>
      <c r="DH1704" s="28"/>
      <c r="DI1704" s="28"/>
      <c r="DJ1704" s="28"/>
      <c r="DO1704" s="202"/>
      <c r="DQ1704" s="28"/>
      <c r="DR1704" s="28"/>
      <c r="DS1704" s="28"/>
      <c r="DX1704" s="202"/>
      <c r="DZ1704" s="28"/>
      <c r="EA1704" s="28"/>
      <c r="EB1704" s="28"/>
      <c r="EG1704" s="202"/>
      <c r="EI1704" s="28"/>
      <c r="EJ1704" s="28"/>
      <c r="EK1704" s="28"/>
      <c r="EP1704" s="202"/>
      <c r="ER1704" s="28"/>
      <c r="ES1704" s="28"/>
      <c r="ET1704" s="28"/>
      <c r="EY1704" s="202"/>
      <c r="FA1704" s="28"/>
      <c r="FB1704" s="28"/>
      <c r="FC1704" s="28"/>
      <c r="FH1704" s="202"/>
      <c r="FJ1704" s="28"/>
      <c r="FK1704" s="28"/>
      <c r="FL1704" s="28"/>
      <c r="FQ1704" s="202"/>
      <c r="FS1704" s="28"/>
      <c r="FT1704" s="28"/>
      <c r="FU1704" s="28"/>
      <c r="FZ1704" s="202"/>
      <c r="GB1704" s="28"/>
      <c r="GC1704" s="28"/>
      <c r="GD1704" s="28"/>
      <c r="GI1704" s="202"/>
      <c r="GK1704" s="28"/>
      <c r="GL1704" s="28"/>
      <c r="GM1704" s="28"/>
      <c r="GR1704" s="202"/>
      <c r="GT1704" s="28"/>
      <c r="GU1704" s="28"/>
      <c r="GV1704" s="28"/>
      <c r="HA1704" s="202"/>
      <c r="HC1704" s="28"/>
      <c r="HD1704" s="28"/>
      <c r="HE1704" s="28"/>
      <c r="HJ1704" s="28"/>
      <c r="HK1704" s="28"/>
      <c r="HL1704" s="28"/>
      <c r="HM1704" s="28"/>
      <c r="HN1704" s="28"/>
      <c r="HO1704" s="28"/>
      <c r="HP1704" s="28"/>
      <c r="HQ1704" s="28"/>
      <c r="HR1704" s="28"/>
      <c r="HS1704" s="28"/>
      <c r="HT1704" s="28"/>
      <c r="HU1704" s="28"/>
      <c r="HV1704" s="28"/>
      <c r="HW1704" s="28"/>
      <c r="HX1704" s="28"/>
      <c r="HY1704" s="28"/>
      <c r="HZ1704" s="28"/>
      <c r="IA1704" s="28"/>
      <c r="IB1704" s="28"/>
      <c r="IC1704" s="28"/>
      <c r="ID1704" s="28"/>
      <c r="IE1704" s="28"/>
      <c r="IF1704" s="28"/>
      <c r="IG1704" s="28"/>
      <c r="IH1704" s="28"/>
      <c r="II1704" s="28"/>
      <c r="IJ1704" s="28"/>
      <c r="IK1704" s="28"/>
      <c r="IL1704" s="28"/>
      <c r="IM1704" s="28"/>
      <c r="IN1704" s="28"/>
      <c r="IO1704" s="28"/>
    </row>
    <row r="1705" spans="1:249" s="54" customFormat="1" ht="18">
      <c r="A1705" s="216" t="s">
        <v>4227</v>
      </c>
      <c r="B1705" s="28"/>
      <c r="C1705" s="28"/>
      <c r="D1705" s="28"/>
      <c r="E1705" s="28"/>
      <c r="F1705" s="305">
        <f t="shared" si="36"/>
        <v>8</v>
      </c>
      <c r="G1705" s="28"/>
      <c r="I1705" s="300"/>
      <c r="J1705" s="300">
        <v>8</v>
      </c>
      <c r="K1705" s="300"/>
      <c r="M1705" s="28"/>
      <c r="N1705" s="28"/>
      <c r="O1705" s="28"/>
      <c r="T1705" s="202"/>
      <c r="V1705" s="28"/>
      <c r="W1705" s="28"/>
      <c r="X1705" s="28"/>
      <c r="AC1705" s="202"/>
      <c r="AE1705" s="28"/>
      <c r="AF1705" s="28"/>
      <c r="AG1705" s="28"/>
      <c r="AL1705" s="202"/>
      <c r="AN1705" s="28"/>
      <c r="AO1705" s="28"/>
      <c r="AP1705" s="28"/>
      <c r="AU1705" s="202"/>
      <c r="AW1705" s="28"/>
      <c r="AX1705" s="28"/>
      <c r="AY1705" s="28"/>
      <c r="BD1705" s="202"/>
      <c r="BF1705" s="28"/>
      <c r="BG1705" s="28"/>
      <c r="BH1705" s="28"/>
      <c r="BM1705" s="202"/>
      <c r="BO1705" s="28"/>
      <c r="BP1705" s="28"/>
      <c r="BQ1705" s="28"/>
      <c r="BV1705" s="202"/>
      <c r="BX1705" s="28"/>
      <c r="BY1705" s="28"/>
      <c r="BZ1705" s="28"/>
      <c r="CE1705" s="202"/>
      <c r="CG1705" s="28"/>
      <c r="CH1705" s="28"/>
      <c r="CI1705" s="28"/>
      <c r="CN1705" s="202"/>
      <c r="CP1705" s="28"/>
      <c r="CQ1705" s="28"/>
      <c r="CR1705" s="28"/>
      <c r="CW1705" s="202"/>
      <c r="CY1705" s="28"/>
      <c r="CZ1705" s="28"/>
      <c r="DA1705" s="28"/>
      <c r="DF1705" s="202"/>
      <c r="DH1705" s="28"/>
      <c r="DI1705" s="28"/>
      <c r="DJ1705" s="28"/>
      <c r="DO1705" s="202"/>
      <c r="DQ1705" s="28"/>
      <c r="DR1705" s="28"/>
      <c r="DS1705" s="28"/>
      <c r="DX1705" s="202"/>
      <c r="DZ1705" s="28"/>
      <c r="EA1705" s="28"/>
      <c r="EB1705" s="28"/>
      <c r="EG1705" s="202"/>
      <c r="EI1705" s="28"/>
      <c r="EJ1705" s="28"/>
      <c r="EK1705" s="28"/>
      <c r="EP1705" s="202"/>
      <c r="ER1705" s="28"/>
      <c r="ES1705" s="28"/>
      <c r="ET1705" s="28"/>
      <c r="EY1705" s="202"/>
      <c r="FA1705" s="28"/>
      <c r="FB1705" s="28"/>
      <c r="FC1705" s="28"/>
      <c r="FH1705" s="202"/>
      <c r="FJ1705" s="28"/>
      <c r="FK1705" s="28"/>
      <c r="FL1705" s="28"/>
      <c r="FQ1705" s="202"/>
      <c r="FS1705" s="28"/>
      <c r="FT1705" s="28"/>
      <c r="FU1705" s="28"/>
      <c r="FZ1705" s="202"/>
      <c r="GB1705" s="28"/>
      <c r="GC1705" s="28"/>
      <c r="GD1705" s="28"/>
      <c r="GI1705" s="202"/>
      <c r="GK1705" s="28"/>
      <c r="GL1705" s="28"/>
      <c r="GM1705" s="28"/>
      <c r="GR1705" s="202"/>
      <c r="GT1705" s="28"/>
      <c r="GU1705" s="28"/>
      <c r="GV1705" s="28"/>
      <c r="HA1705" s="202"/>
      <c r="HC1705" s="28"/>
      <c r="HD1705" s="28"/>
      <c r="HE1705" s="28"/>
      <c r="HJ1705" s="28"/>
      <c r="HK1705" s="28"/>
      <c r="HL1705" s="28"/>
      <c r="HM1705" s="28"/>
      <c r="HN1705" s="28"/>
      <c r="HO1705" s="28"/>
      <c r="HP1705" s="28"/>
      <c r="HQ1705" s="28"/>
      <c r="HR1705" s="28"/>
      <c r="HS1705" s="28"/>
      <c r="HT1705" s="28"/>
      <c r="HU1705" s="28"/>
      <c r="HV1705" s="28"/>
      <c r="HW1705" s="28"/>
      <c r="HX1705" s="28"/>
      <c r="HY1705" s="28"/>
      <c r="HZ1705" s="28"/>
      <c r="IA1705" s="28"/>
      <c r="IB1705" s="28"/>
      <c r="IC1705" s="28"/>
      <c r="ID1705" s="28"/>
      <c r="IE1705" s="28"/>
      <c r="IF1705" s="28"/>
      <c r="IG1705" s="28"/>
      <c r="IH1705" s="28"/>
      <c r="II1705" s="28"/>
      <c r="IJ1705" s="28"/>
      <c r="IK1705" s="28"/>
      <c r="IL1705" s="28"/>
      <c r="IM1705" s="28"/>
      <c r="IN1705" s="28"/>
      <c r="IO1705" s="28"/>
    </row>
    <row r="1706" spans="1:249" s="54" customFormat="1" ht="18">
      <c r="A1706" s="216" t="s">
        <v>4034</v>
      </c>
      <c r="B1706" s="28"/>
      <c r="C1706" s="28"/>
      <c r="D1706" s="28"/>
      <c r="E1706" s="28"/>
      <c r="F1706" s="305">
        <f t="shared" si="36"/>
        <v>14</v>
      </c>
      <c r="G1706" s="28"/>
      <c r="J1706" s="300">
        <v>14</v>
      </c>
      <c r="K1706" s="202"/>
      <c r="M1706" s="28"/>
      <c r="N1706" s="28"/>
      <c r="O1706" s="28"/>
      <c r="T1706" s="202"/>
      <c r="V1706" s="28"/>
      <c r="W1706" s="28"/>
      <c r="X1706" s="28"/>
      <c r="AC1706" s="202"/>
      <c r="AE1706" s="28"/>
      <c r="AF1706" s="28"/>
      <c r="AG1706" s="28"/>
      <c r="AL1706" s="202"/>
      <c r="AN1706" s="28"/>
      <c r="AO1706" s="28"/>
      <c r="AP1706" s="28"/>
      <c r="AU1706" s="202"/>
      <c r="AW1706" s="28"/>
      <c r="AX1706" s="28"/>
      <c r="AY1706" s="28"/>
      <c r="BD1706" s="202"/>
      <c r="BF1706" s="28"/>
      <c r="BG1706" s="28"/>
      <c r="BH1706" s="28"/>
      <c r="BM1706" s="202"/>
      <c r="BO1706" s="28"/>
      <c r="BP1706" s="28"/>
      <c r="BQ1706" s="28"/>
      <c r="BV1706" s="202"/>
      <c r="BX1706" s="28"/>
      <c r="BY1706" s="28"/>
      <c r="BZ1706" s="28"/>
      <c r="CE1706" s="202"/>
      <c r="CG1706" s="28"/>
      <c r="CH1706" s="28"/>
      <c r="CI1706" s="28"/>
      <c r="CN1706" s="202"/>
      <c r="CP1706" s="28"/>
      <c r="CQ1706" s="28"/>
      <c r="CR1706" s="28"/>
      <c r="CW1706" s="202"/>
      <c r="CY1706" s="28"/>
      <c r="CZ1706" s="28"/>
      <c r="DA1706" s="28"/>
      <c r="DF1706" s="202"/>
      <c r="DH1706" s="28"/>
      <c r="DI1706" s="28"/>
      <c r="DJ1706" s="28"/>
      <c r="DO1706" s="202"/>
      <c r="DQ1706" s="28"/>
      <c r="DR1706" s="28"/>
      <c r="DS1706" s="28"/>
      <c r="DX1706" s="202"/>
      <c r="DZ1706" s="28"/>
      <c r="EA1706" s="28"/>
      <c r="EB1706" s="28"/>
      <c r="EG1706" s="202"/>
      <c r="EI1706" s="28"/>
      <c r="EJ1706" s="28"/>
      <c r="EK1706" s="28"/>
      <c r="EP1706" s="202"/>
      <c r="ER1706" s="28"/>
      <c r="ES1706" s="28"/>
      <c r="ET1706" s="28"/>
      <c r="EY1706" s="202"/>
      <c r="FA1706" s="28"/>
      <c r="FB1706" s="28"/>
      <c r="FC1706" s="28"/>
      <c r="FH1706" s="202"/>
      <c r="FJ1706" s="28"/>
      <c r="FK1706" s="28"/>
      <c r="FL1706" s="28"/>
      <c r="FQ1706" s="202"/>
      <c r="FS1706" s="28"/>
      <c r="FT1706" s="28"/>
      <c r="FU1706" s="28"/>
      <c r="FZ1706" s="202"/>
      <c r="GB1706" s="28"/>
      <c r="GC1706" s="28"/>
      <c r="GD1706" s="28"/>
      <c r="GI1706" s="202"/>
      <c r="GK1706" s="28"/>
      <c r="GL1706" s="28"/>
      <c r="GM1706" s="28"/>
      <c r="GR1706" s="202"/>
      <c r="GT1706" s="28"/>
      <c r="GU1706" s="28"/>
      <c r="GV1706" s="28"/>
      <c r="HA1706" s="202"/>
      <c r="HC1706" s="28"/>
      <c r="HD1706" s="28"/>
      <c r="HE1706" s="28"/>
      <c r="HJ1706" s="28"/>
      <c r="HK1706" s="28"/>
      <c r="HL1706" s="28"/>
      <c r="HM1706" s="28"/>
      <c r="HN1706" s="28"/>
      <c r="HO1706" s="28"/>
      <c r="HP1706" s="28"/>
      <c r="HQ1706" s="28"/>
      <c r="HR1706" s="28"/>
      <c r="HS1706" s="28"/>
      <c r="HT1706" s="28"/>
      <c r="HU1706" s="28"/>
      <c r="HV1706" s="28"/>
      <c r="HW1706" s="28"/>
      <c r="HX1706" s="28"/>
      <c r="HY1706" s="28"/>
      <c r="HZ1706" s="28"/>
      <c r="IA1706" s="28"/>
      <c r="IB1706" s="28"/>
      <c r="IC1706" s="28"/>
      <c r="ID1706" s="28"/>
      <c r="IE1706" s="28"/>
      <c r="IF1706" s="28"/>
      <c r="IG1706" s="28"/>
      <c r="IH1706" s="28"/>
      <c r="II1706" s="28"/>
      <c r="IJ1706" s="28"/>
      <c r="IK1706" s="28"/>
      <c r="IL1706" s="28"/>
      <c r="IM1706" s="28"/>
      <c r="IN1706" s="28"/>
      <c r="IO1706" s="28"/>
    </row>
    <row r="1707" spans="1:249" s="54" customFormat="1" ht="18">
      <c r="A1707" s="216" t="s">
        <v>3532</v>
      </c>
      <c r="B1707" s="28"/>
      <c r="C1707" s="28"/>
      <c r="D1707" s="28"/>
      <c r="E1707" s="28"/>
      <c r="F1707" s="305">
        <f t="shared" si="36"/>
        <v>1</v>
      </c>
      <c r="G1707" s="28"/>
      <c r="I1707" s="300"/>
      <c r="J1707" s="300">
        <v>1</v>
      </c>
      <c r="K1707" s="202"/>
      <c r="M1707" s="28"/>
      <c r="N1707" s="28"/>
      <c r="O1707" s="28"/>
      <c r="T1707" s="202"/>
      <c r="V1707" s="28"/>
      <c r="W1707" s="28"/>
      <c r="X1707" s="28"/>
      <c r="AC1707" s="202"/>
      <c r="AE1707" s="28"/>
      <c r="AF1707" s="28"/>
      <c r="AG1707" s="28"/>
      <c r="AL1707" s="202"/>
      <c r="AN1707" s="28"/>
      <c r="AO1707" s="28"/>
      <c r="AP1707" s="28"/>
      <c r="AU1707" s="202"/>
      <c r="AW1707" s="28"/>
      <c r="AX1707" s="28"/>
      <c r="AY1707" s="28"/>
      <c r="BD1707" s="202"/>
      <c r="BF1707" s="28"/>
      <c r="BG1707" s="28"/>
      <c r="BH1707" s="28"/>
      <c r="BM1707" s="202"/>
      <c r="BO1707" s="28"/>
      <c r="BP1707" s="28"/>
      <c r="BQ1707" s="28"/>
      <c r="BV1707" s="202"/>
      <c r="BX1707" s="28"/>
      <c r="BY1707" s="28"/>
      <c r="BZ1707" s="28"/>
      <c r="CE1707" s="202"/>
      <c r="CG1707" s="28"/>
      <c r="CH1707" s="28"/>
      <c r="CI1707" s="28"/>
      <c r="CN1707" s="202"/>
      <c r="CP1707" s="28"/>
      <c r="CQ1707" s="28"/>
      <c r="CR1707" s="28"/>
      <c r="CW1707" s="202"/>
      <c r="CY1707" s="28"/>
      <c r="CZ1707" s="28"/>
      <c r="DA1707" s="28"/>
      <c r="DF1707" s="202"/>
      <c r="DH1707" s="28"/>
      <c r="DI1707" s="28"/>
      <c r="DJ1707" s="28"/>
      <c r="DO1707" s="202"/>
      <c r="DQ1707" s="28"/>
      <c r="DR1707" s="28"/>
      <c r="DS1707" s="28"/>
      <c r="DX1707" s="202"/>
      <c r="DZ1707" s="28"/>
      <c r="EA1707" s="28"/>
      <c r="EB1707" s="28"/>
      <c r="EG1707" s="202"/>
      <c r="EI1707" s="28"/>
      <c r="EJ1707" s="28"/>
      <c r="EK1707" s="28"/>
      <c r="EP1707" s="202"/>
      <c r="ER1707" s="28"/>
      <c r="ES1707" s="28"/>
      <c r="ET1707" s="28"/>
      <c r="EY1707" s="202"/>
      <c r="FA1707" s="28"/>
      <c r="FB1707" s="28"/>
      <c r="FC1707" s="28"/>
      <c r="FH1707" s="202"/>
      <c r="FJ1707" s="28"/>
      <c r="FK1707" s="28"/>
      <c r="FL1707" s="28"/>
      <c r="FQ1707" s="202"/>
      <c r="FS1707" s="28"/>
      <c r="FT1707" s="28"/>
      <c r="FU1707" s="28"/>
      <c r="FZ1707" s="202"/>
      <c r="GB1707" s="28"/>
      <c r="GC1707" s="28"/>
      <c r="GD1707" s="28"/>
      <c r="GI1707" s="202"/>
      <c r="GK1707" s="28"/>
      <c r="GL1707" s="28"/>
      <c r="GM1707" s="28"/>
      <c r="GR1707" s="202"/>
      <c r="GT1707" s="28"/>
      <c r="GU1707" s="28"/>
      <c r="GV1707" s="28"/>
      <c r="HA1707" s="202"/>
      <c r="HC1707" s="28"/>
      <c r="HD1707" s="28"/>
      <c r="HE1707" s="28"/>
      <c r="HJ1707" s="28"/>
      <c r="HK1707" s="28"/>
      <c r="HL1707" s="28"/>
      <c r="HM1707" s="28"/>
      <c r="HN1707" s="28"/>
      <c r="HO1707" s="28"/>
      <c r="HP1707" s="28"/>
      <c r="HQ1707" s="28"/>
      <c r="HR1707" s="28"/>
      <c r="HS1707" s="28"/>
      <c r="HT1707" s="28"/>
      <c r="HU1707" s="28"/>
      <c r="HV1707" s="28"/>
      <c r="HW1707" s="28"/>
      <c r="HX1707" s="28"/>
      <c r="HY1707" s="28"/>
      <c r="HZ1707" s="28"/>
      <c r="IA1707" s="28"/>
      <c r="IB1707" s="28"/>
      <c r="IC1707" s="28"/>
      <c r="ID1707" s="28"/>
      <c r="IE1707" s="28"/>
      <c r="IF1707" s="28"/>
      <c r="IG1707" s="28"/>
      <c r="IH1707" s="28"/>
      <c r="II1707" s="28"/>
      <c r="IJ1707" s="28"/>
      <c r="IK1707" s="28"/>
      <c r="IL1707" s="28"/>
      <c r="IM1707" s="28"/>
      <c r="IN1707" s="28"/>
      <c r="IO1707" s="28"/>
    </row>
    <row r="1708" spans="1:249" s="54" customFormat="1" ht="18">
      <c r="A1708" s="216" t="s">
        <v>4216</v>
      </c>
      <c r="B1708" s="28"/>
      <c r="C1708" s="28"/>
      <c r="D1708" s="28"/>
      <c r="E1708" s="28"/>
      <c r="F1708" s="305">
        <f t="shared" si="36"/>
        <v>39</v>
      </c>
      <c r="G1708" s="28"/>
      <c r="I1708" s="300">
        <v>15</v>
      </c>
      <c r="J1708" s="300">
        <v>24</v>
      </c>
      <c r="K1708" s="300"/>
      <c r="M1708" s="28"/>
      <c r="N1708" s="28"/>
      <c r="O1708" s="28"/>
      <c r="T1708" s="202"/>
      <c r="V1708" s="28"/>
      <c r="W1708" s="28"/>
      <c r="X1708" s="28"/>
      <c r="AC1708" s="202"/>
      <c r="AE1708" s="28"/>
      <c r="AF1708" s="28"/>
      <c r="AG1708" s="28"/>
      <c r="AL1708" s="202"/>
      <c r="AN1708" s="28"/>
      <c r="AO1708" s="28"/>
      <c r="AP1708" s="28"/>
      <c r="AU1708" s="202"/>
      <c r="AW1708" s="28"/>
      <c r="AX1708" s="28"/>
      <c r="AY1708" s="28"/>
      <c r="BD1708" s="202"/>
      <c r="BF1708" s="28"/>
      <c r="BG1708" s="28"/>
      <c r="BH1708" s="28"/>
      <c r="BM1708" s="202"/>
      <c r="BO1708" s="28"/>
      <c r="BP1708" s="28"/>
      <c r="BQ1708" s="28"/>
      <c r="BV1708" s="202"/>
      <c r="BX1708" s="28"/>
      <c r="BY1708" s="28"/>
      <c r="BZ1708" s="28"/>
      <c r="CE1708" s="202"/>
      <c r="CG1708" s="28"/>
      <c r="CH1708" s="28"/>
      <c r="CI1708" s="28"/>
      <c r="CN1708" s="202"/>
      <c r="CP1708" s="28"/>
      <c r="CQ1708" s="28"/>
      <c r="CR1708" s="28"/>
      <c r="CW1708" s="202"/>
      <c r="CY1708" s="28"/>
      <c r="CZ1708" s="28"/>
      <c r="DA1708" s="28"/>
      <c r="DF1708" s="202"/>
      <c r="DH1708" s="28"/>
      <c r="DI1708" s="28"/>
      <c r="DJ1708" s="28"/>
      <c r="DO1708" s="202"/>
      <c r="DQ1708" s="28"/>
      <c r="DR1708" s="28"/>
      <c r="DS1708" s="28"/>
      <c r="DX1708" s="202"/>
      <c r="DZ1708" s="28"/>
      <c r="EA1708" s="28"/>
      <c r="EB1708" s="28"/>
      <c r="EG1708" s="202"/>
      <c r="EI1708" s="28"/>
      <c r="EJ1708" s="28"/>
      <c r="EK1708" s="28"/>
      <c r="EP1708" s="202"/>
      <c r="ER1708" s="28"/>
      <c r="ES1708" s="28"/>
      <c r="ET1708" s="28"/>
      <c r="EY1708" s="202"/>
      <c r="FA1708" s="28"/>
      <c r="FB1708" s="28"/>
      <c r="FC1708" s="28"/>
      <c r="FH1708" s="202"/>
      <c r="FJ1708" s="28"/>
      <c r="FK1708" s="28"/>
      <c r="FL1708" s="28"/>
      <c r="FQ1708" s="202"/>
      <c r="FS1708" s="28"/>
      <c r="FT1708" s="28"/>
      <c r="FU1708" s="28"/>
      <c r="FZ1708" s="202"/>
      <c r="GB1708" s="28"/>
      <c r="GC1708" s="28"/>
      <c r="GD1708" s="28"/>
      <c r="GI1708" s="202"/>
      <c r="GK1708" s="28"/>
      <c r="GL1708" s="28"/>
      <c r="GM1708" s="28"/>
      <c r="GR1708" s="202"/>
      <c r="GT1708" s="28"/>
      <c r="GU1708" s="28"/>
      <c r="GV1708" s="28"/>
      <c r="HA1708" s="202"/>
      <c r="HC1708" s="28"/>
      <c r="HD1708" s="28"/>
      <c r="HE1708" s="28"/>
      <c r="HJ1708" s="28"/>
      <c r="HK1708" s="28"/>
      <c r="HL1708" s="28"/>
      <c r="HM1708" s="28"/>
      <c r="HN1708" s="28"/>
      <c r="HO1708" s="28"/>
      <c r="HP1708" s="28"/>
      <c r="HQ1708" s="28"/>
      <c r="HR1708" s="28"/>
      <c r="HS1708" s="28"/>
      <c r="HT1708" s="28"/>
      <c r="HU1708" s="28"/>
      <c r="HV1708" s="28"/>
      <c r="HW1708" s="28"/>
      <c r="HX1708" s="28"/>
      <c r="HY1708" s="28"/>
      <c r="HZ1708" s="28"/>
      <c r="IA1708" s="28"/>
      <c r="IB1708" s="28"/>
      <c r="IC1708" s="28"/>
      <c r="ID1708" s="28"/>
      <c r="IE1708" s="28"/>
      <c r="IF1708" s="28"/>
      <c r="IG1708" s="28"/>
      <c r="IH1708" s="28"/>
      <c r="II1708" s="28"/>
      <c r="IJ1708" s="28"/>
      <c r="IK1708" s="28"/>
      <c r="IL1708" s="28"/>
      <c r="IM1708" s="28"/>
      <c r="IN1708" s="28"/>
      <c r="IO1708" s="28"/>
    </row>
    <row r="1709" spans="1:249" s="54" customFormat="1" ht="18">
      <c r="A1709" s="216" t="s">
        <v>4069</v>
      </c>
      <c r="B1709" s="28"/>
      <c r="C1709" s="28"/>
      <c r="D1709" s="28"/>
      <c r="E1709" s="28"/>
      <c r="F1709" s="305">
        <f t="shared" si="36"/>
        <v>6</v>
      </c>
      <c r="G1709" s="28"/>
      <c r="I1709" s="300"/>
      <c r="J1709" s="202">
        <v>6</v>
      </c>
      <c r="K1709" s="300"/>
      <c r="M1709" s="28"/>
      <c r="N1709" s="28"/>
      <c r="O1709" s="28"/>
      <c r="T1709" s="202"/>
      <c r="V1709" s="28"/>
      <c r="W1709" s="28"/>
      <c r="X1709" s="28"/>
      <c r="AC1709" s="202"/>
      <c r="AE1709" s="28"/>
      <c r="AF1709" s="28"/>
      <c r="AG1709" s="28"/>
      <c r="AL1709" s="202"/>
      <c r="AN1709" s="28"/>
      <c r="AO1709" s="28"/>
      <c r="AP1709" s="28"/>
      <c r="AU1709" s="202"/>
      <c r="AW1709" s="28"/>
      <c r="AX1709" s="28"/>
      <c r="AY1709" s="28"/>
      <c r="BD1709" s="202"/>
      <c r="BF1709" s="28"/>
      <c r="BG1709" s="28"/>
      <c r="BH1709" s="28"/>
      <c r="BM1709" s="202"/>
      <c r="BO1709" s="28"/>
      <c r="BP1709" s="28"/>
      <c r="BQ1709" s="28"/>
      <c r="BV1709" s="202"/>
      <c r="BX1709" s="28"/>
      <c r="BY1709" s="28"/>
      <c r="BZ1709" s="28"/>
      <c r="CE1709" s="202"/>
      <c r="CG1709" s="28"/>
      <c r="CH1709" s="28"/>
      <c r="CI1709" s="28"/>
      <c r="CN1709" s="202"/>
      <c r="CP1709" s="28"/>
      <c r="CQ1709" s="28"/>
      <c r="CR1709" s="28"/>
      <c r="CW1709" s="202"/>
      <c r="CY1709" s="28"/>
      <c r="CZ1709" s="28"/>
      <c r="DA1709" s="28"/>
      <c r="DF1709" s="202"/>
      <c r="DH1709" s="28"/>
      <c r="DI1709" s="28"/>
      <c r="DJ1709" s="28"/>
      <c r="DO1709" s="202"/>
      <c r="DQ1709" s="28"/>
      <c r="DR1709" s="28"/>
      <c r="DS1709" s="28"/>
      <c r="DX1709" s="202"/>
      <c r="DZ1709" s="28"/>
      <c r="EA1709" s="28"/>
      <c r="EB1709" s="28"/>
      <c r="EG1709" s="202"/>
      <c r="EI1709" s="28"/>
      <c r="EJ1709" s="28"/>
      <c r="EK1709" s="28"/>
      <c r="EP1709" s="202"/>
      <c r="ER1709" s="28"/>
      <c r="ES1709" s="28"/>
      <c r="ET1709" s="28"/>
      <c r="EY1709" s="202"/>
      <c r="FA1709" s="28"/>
      <c r="FB1709" s="28"/>
      <c r="FC1709" s="28"/>
      <c r="FH1709" s="202"/>
      <c r="FJ1709" s="28"/>
      <c r="FK1709" s="28"/>
      <c r="FL1709" s="28"/>
      <c r="FQ1709" s="202"/>
      <c r="FS1709" s="28"/>
      <c r="FT1709" s="28"/>
      <c r="FU1709" s="28"/>
      <c r="FZ1709" s="202"/>
      <c r="GB1709" s="28"/>
      <c r="GC1709" s="28"/>
      <c r="GD1709" s="28"/>
      <c r="GI1709" s="202"/>
      <c r="GK1709" s="28"/>
      <c r="GL1709" s="28"/>
      <c r="GM1709" s="28"/>
      <c r="GR1709" s="202"/>
      <c r="GT1709" s="28"/>
      <c r="GU1709" s="28"/>
      <c r="GV1709" s="28"/>
      <c r="HA1709" s="202"/>
      <c r="HC1709" s="28"/>
      <c r="HD1709" s="28"/>
      <c r="HE1709" s="28"/>
      <c r="HJ1709" s="28"/>
      <c r="HK1709" s="28"/>
      <c r="HL1709" s="28"/>
      <c r="HM1709" s="28"/>
      <c r="HN1709" s="28"/>
      <c r="HO1709" s="28"/>
      <c r="HP1709" s="28"/>
      <c r="HQ1709" s="28"/>
      <c r="HR1709" s="28"/>
      <c r="HS1709" s="28"/>
      <c r="HT1709" s="28"/>
      <c r="HU1709" s="28"/>
      <c r="HV1709" s="28"/>
      <c r="HW1709" s="28"/>
      <c r="HX1709" s="28"/>
      <c r="HY1709" s="28"/>
      <c r="HZ1709" s="28"/>
      <c r="IA1709" s="28"/>
      <c r="IB1709" s="28"/>
      <c r="IC1709" s="28"/>
      <c r="ID1709" s="28"/>
      <c r="IE1709" s="28"/>
      <c r="IF1709" s="28"/>
      <c r="IG1709" s="28"/>
      <c r="IH1709" s="28"/>
      <c r="II1709" s="28"/>
      <c r="IJ1709" s="28"/>
      <c r="IK1709" s="28"/>
      <c r="IL1709" s="28"/>
      <c r="IM1709" s="28"/>
      <c r="IN1709" s="28"/>
      <c r="IO1709" s="28"/>
    </row>
    <row r="1710" spans="1:249" s="54" customFormat="1" ht="18">
      <c r="A1710" s="216" t="s">
        <v>4648</v>
      </c>
      <c r="B1710" s="28"/>
      <c r="C1710" s="28"/>
      <c r="D1710" s="28"/>
      <c r="E1710" s="28"/>
      <c r="F1710" s="305">
        <f t="shared" si="36"/>
        <v>7</v>
      </c>
      <c r="G1710" s="28"/>
      <c r="I1710" s="300">
        <v>7</v>
      </c>
      <c r="J1710" s="300"/>
      <c r="K1710" s="202"/>
      <c r="M1710" s="28"/>
      <c r="N1710" s="28"/>
      <c r="O1710" s="28"/>
      <c r="T1710" s="202"/>
      <c r="V1710" s="28"/>
      <c r="W1710" s="28"/>
      <c r="X1710" s="28"/>
      <c r="AC1710" s="202"/>
      <c r="AE1710" s="28"/>
      <c r="AF1710" s="28"/>
      <c r="AG1710" s="28"/>
      <c r="AL1710" s="202"/>
      <c r="AN1710" s="28"/>
      <c r="AO1710" s="28"/>
      <c r="AP1710" s="28"/>
      <c r="AU1710" s="202"/>
      <c r="AW1710" s="28"/>
      <c r="AX1710" s="28"/>
      <c r="AY1710" s="28"/>
      <c r="BD1710" s="202"/>
      <c r="BF1710" s="28"/>
      <c r="BG1710" s="28"/>
      <c r="BH1710" s="28"/>
      <c r="BM1710" s="202"/>
      <c r="BO1710" s="28"/>
      <c r="BP1710" s="28"/>
      <c r="BQ1710" s="28"/>
      <c r="BV1710" s="202"/>
      <c r="BX1710" s="28"/>
      <c r="BY1710" s="28"/>
      <c r="BZ1710" s="28"/>
      <c r="CE1710" s="202"/>
      <c r="CG1710" s="28"/>
      <c r="CH1710" s="28"/>
      <c r="CI1710" s="28"/>
      <c r="CN1710" s="202"/>
      <c r="CP1710" s="28"/>
      <c r="CQ1710" s="28"/>
      <c r="CR1710" s="28"/>
      <c r="CW1710" s="202"/>
      <c r="CY1710" s="28"/>
      <c r="CZ1710" s="28"/>
      <c r="DA1710" s="28"/>
      <c r="DF1710" s="202"/>
      <c r="DH1710" s="28"/>
      <c r="DI1710" s="28"/>
      <c r="DJ1710" s="28"/>
      <c r="DO1710" s="202"/>
      <c r="DQ1710" s="28"/>
      <c r="DR1710" s="28"/>
      <c r="DS1710" s="28"/>
      <c r="DX1710" s="202"/>
      <c r="DZ1710" s="28"/>
      <c r="EA1710" s="28"/>
      <c r="EB1710" s="28"/>
      <c r="EG1710" s="202"/>
      <c r="EI1710" s="28"/>
      <c r="EJ1710" s="28"/>
      <c r="EK1710" s="28"/>
      <c r="EP1710" s="202"/>
      <c r="ER1710" s="28"/>
      <c r="ES1710" s="28"/>
      <c r="ET1710" s="28"/>
      <c r="EY1710" s="202"/>
      <c r="FA1710" s="28"/>
      <c r="FB1710" s="28"/>
      <c r="FC1710" s="28"/>
      <c r="FH1710" s="202"/>
      <c r="FJ1710" s="28"/>
      <c r="FK1710" s="28"/>
      <c r="FL1710" s="28"/>
      <c r="FQ1710" s="202"/>
      <c r="FS1710" s="28"/>
      <c r="FT1710" s="28"/>
      <c r="FU1710" s="28"/>
      <c r="FZ1710" s="202"/>
      <c r="GB1710" s="28"/>
      <c r="GC1710" s="28"/>
      <c r="GD1710" s="28"/>
      <c r="GI1710" s="202"/>
      <c r="GK1710" s="28"/>
      <c r="GL1710" s="28"/>
      <c r="GM1710" s="28"/>
      <c r="GR1710" s="202"/>
      <c r="GT1710" s="28"/>
      <c r="GU1710" s="28"/>
      <c r="GV1710" s="28"/>
      <c r="HA1710" s="202"/>
      <c r="HC1710" s="28"/>
      <c r="HD1710" s="28"/>
      <c r="HE1710" s="28"/>
      <c r="HJ1710" s="28"/>
      <c r="HK1710" s="28"/>
      <c r="HL1710" s="28"/>
      <c r="HM1710" s="28"/>
      <c r="HN1710" s="28"/>
      <c r="HO1710" s="28"/>
      <c r="HP1710" s="28"/>
      <c r="HQ1710" s="28"/>
      <c r="HR1710" s="28"/>
      <c r="HS1710" s="28"/>
      <c r="HT1710" s="28"/>
      <c r="HU1710" s="28"/>
      <c r="HV1710" s="28"/>
      <c r="HW1710" s="28"/>
      <c r="HX1710" s="28"/>
      <c r="HY1710" s="28"/>
      <c r="HZ1710" s="28"/>
      <c r="IA1710" s="28"/>
      <c r="IB1710" s="28"/>
      <c r="IC1710" s="28"/>
      <c r="ID1710" s="28"/>
      <c r="IE1710" s="28"/>
      <c r="IF1710" s="28"/>
      <c r="IG1710" s="28"/>
      <c r="IH1710" s="28"/>
      <c r="II1710" s="28"/>
      <c r="IJ1710" s="28"/>
      <c r="IK1710" s="28"/>
      <c r="IL1710" s="28"/>
      <c r="IM1710" s="28"/>
      <c r="IN1710" s="28"/>
      <c r="IO1710" s="28"/>
    </row>
    <row r="1711" spans="1:249" s="54" customFormat="1" ht="18">
      <c r="A1711" s="216" t="s">
        <v>3427</v>
      </c>
      <c r="B1711" s="28"/>
      <c r="C1711" s="28"/>
      <c r="D1711" s="28"/>
      <c r="E1711" s="28"/>
      <c r="F1711" s="305">
        <f t="shared" si="36"/>
        <v>5</v>
      </c>
      <c r="G1711" s="28"/>
      <c r="J1711" s="300">
        <v>5</v>
      </c>
      <c r="K1711" s="202"/>
      <c r="M1711" s="28"/>
      <c r="N1711" s="28"/>
      <c r="O1711" s="28"/>
      <c r="T1711" s="202"/>
      <c r="V1711" s="28"/>
      <c r="W1711" s="28"/>
      <c r="X1711" s="28"/>
      <c r="AC1711" s="202"/>
      <c r="AE1711" s="28"/>
      <c r="AF1711" s="28"/>
      <c r="AG1711" s="28"/>
      <c r="AL1711" s="202"/>
      <c r="AN1711" s="28"/>
      <c r="AO1711" s="28"/>
      <c r="AP1711" s="28"/>
      <c r="AU1711" s="202"/>
      <c r="AW1711" s="28"/>
      <c r="AX1711" s="28"/>
      <c r="AY1711" s="28"/>
      <c r="BD1711" s="202"/>
      <c r="BF1711" s="28"/>
      <c r="BG1711" s="28"/>
      <c r="BH1711" s="28"/>
      <c r="BM1711" s="202"/>
      <c r="BO1711" s="28"/>
      <c r="BP1711" s="28"/>
      <c r="BQ1711" s="28"/>
      <c r="BV1711" s="202"/>
      <c r="BX1711" s="28"/>
      <c r="BY1711" s="28"/>
      <c r="BZ1711" s="28"/>
      <c r="CE1711" s="202"/>
      <c r="CG1711" s="28"/>
      <c r="CH1711" s="28"/>
      <c r="CI1711" s="28"/>
      <c r="CN1711" s="202"/>
      <c r="CP1711" s="28"/>
      <c r="CQ1711" s="28"/>
      <c r="CR1711" s="28"/>
      <c r="CW1711" s="202"/>
      <c r="CY1711" s="28"/>
      <c r="CZ1711" s="28"/>
      <c r="DA1711" s="28"/>
      <c r="DF1711" s="202"/>
      <c r="DH1711" s="28"/>
      <c r="DI1711" s="28"/>
      <c r="DJ1711" s="28"/>
      <c r="DO1711" s="202"/>
      <c r="DQ1711" s="28"/>
      <c r="DR1711" s="28"/>
      <c r="DS1711" s="28"/>
      <c r="DX1711" s="202"/>
      <c r="DZ1711" s="28"/>
      <c r="EA1711" s="28"/>
      <c r="EB1711" s="28"/>
      <c r="EG1711" s="202"/>
      <c r="EI1711" s="28"/>
      <c r="EJ1711" s="28"/>
      <c r="EK1711" s="28"/>
      <c r="EP1711" s="202"/>
      <c r="ER1711" s="28"/>
      <c r="ES1711" s="28"/>
      <c r="ET1711" s="28"/>
      <c r="EY1711" s="202"/>
      <c r="FA1711" s="28"/>
      <c r="FB1711" s="28"/>
      <c r="FC1711" s="28"/>
      <c r="FH1711" s="202"/>
      <c r="FJ1711" s="28"/>
      <c r="FK1711" s="28"/>
      <c r="FL1711" s="28"/>
      <c r="FQ1711" s="202"/>
      <c r="FS1711" s="28"/>
      <c r="FT1711" s="28"/>
      <c r="FU1711" s="28"/>
      <c r="FZ1711" s="202"/>
      <c r="GB1711" s="28"/>
      <c r="GC1711" s="28"/>
      <c r="GD1711" s="28"/>
      <c r="GI1711" s="202"/>
      <c r="GK1711" s="28"/>
      <c r="GL1711" s="28"/>
      <c r="GM1711" s="28"/>
      <c r="GR1711" s="202"/>
      <c r="GT1711" s="28"/>
      <c r="GU1711" s="28"/>
      <c r="GV1711" s="28"/>
      <c r="HA1711" s="202"/>
      <c r="HC1711" s="28"/>
      <c r="HD1711" s="28"/>
      <c r="HE1711" s="28"/>
      <c r="HJ1711" s="28"/>
      <c r="HK1711" s="28"/>
      <c r="HL1711" s="28"/>
      <c r="HM1711" s="28"/>
      <c r="HN1711" s="28"/>
      <c r="HO1711" s="28"/>
      <c r="HP1711" s="28"/>
      <c r="HQ1711" s="28"/>
      <c r="HR1711" s="28"/>
      <c r="HS1711" s="28"/>
      <c r="HT1711" s="28"/>
      <c r="HU1711" s="28"/>
      <c r="HV1711" s="28"/>
      <c r="HW1711" s="28"/>
      <c r="HX1711" s="28"/>
      <c r="HY1711" s="28"/>
      <c r="HZ1711" s="28"/>
      <c r="IA1711" s="28"/>
      <c r="IB1711" s="28"/>
      <c r="IC1711" s="28"/>
      <c r="ID1711" s="28"/>
      <c r="IE1711" s="28"/>
      <c r="IF1711" s="28"/>
      <c r="IG1711" s="28"/>
      <c r="IH1711" s="28"/>
      <c r="II1711" s="28"/>
      <c r="IJ1711" s="28"/>
      <c r="IK1711" s="28"/>
      <c r="IL1711" s="28"/>
      <c r="IM1711" s="28"/>
      <c r="IN1711" s="28"/>
      <c r="IO1711" s="28"/>
    </row>
    <row r="1712" spans="1:249" s="54" customFormat="1" ht="18">
      <c r="A1712" s="216" t="s">
        <v>4003</v>
      </c>
      <c r="B1712" s="28"/>
      <c r="C1712" s="28"/>
      <c r="D1712" s="28"/>
      <c r="E1712" s="28"/>
      <c r="F1712" s="305">
        <f t="shared" si="36"/>
        <v>3</v>
      </c>
      <c r="G1712" s="28"/>
      <c r="H1712" s="300"/>
      <c r="K1712" s="300">
        <v>3</v>
      </c>
      <c r="M1712" s="28"/>
      <c r="N1712" s="28"/>
      <c r="O1712" s="28"/>
      <c r="T1712" s="202"/>
      <c r="V1712" s="28"/>
      <c r="W1712" s="28"/>
      <c r="X1712" s="28"/>
      <c r="AC1712" s="202"/>
      <c r="AE1712" s="28"/>
      <c r="AF1712" s="28"/>
      <c r="AG1712" s="28"/>
      <c r="AL1712" s="202"/>
      <c r="AN1712" s="28"/>
      <c r="AO1712" s="28"/>
      <c r="AP1712" s="28"/>
      <c r="AU1712" s="202"/>
      <c r="AW1712" s="28"/>
      <c r="AX1712" s="28"/>
      <c r="AY1712" s="28"/>
      <c r="BD1712" s="202"/>
      <c r="BF1712" s="28"/>
      <c r="BG1712" s="28"/>
      <c r="BH1712" s="28"/>
      <c r="BM1712" s="202"/>
      <c r="BO1712" s="28"/>
      <c r="BP1712" s="28"/>
      <c r="BQ1712" s="28"/>
      <c r="BV1712" s="202"/>
      <c r="BX1712" s="28"/>
      <c r="BY1712" s="28"/>
      <c r="BZ1712" s="28"/>
      <c r="CE1712" s="202"/>
      <c r="CG1712" s="28"/>
      <c r="CH1712" s="28"/>
      <c r="CI1712" s="28"/>
      <c r="CN1712" s="202"/>
      <c r="CP1712" s="28"/>
      <c r="CQ1712" s="28"/>
      <c r="CR1712" s="28"/>
      <c r="CW1712" s="202"/>
      <c r="CY1712" s="28"/>
      <c r="CZ1712" s="28"/>
      <c r="DA1712" s="28"/>
      <c r="DF1712" s="202"/>
      <c r="DH1712" s="28"/>
      <c r="DI1712" s="28"/>
      <c r="DJ1712" s="28"/>
      <c r="DO1712" s="202"/>
      <c r="DQ1712" s="28"/>
      <c r="DR1712" s="28"/>
      <c r="DS1712" s="28"/>
      <c r="DX1712" s="202"/>
      <c r="DZ1712" s="28"/>
      <c r="EA1712" s="28"/>
      <c r="EB1712" s="28"/>
      <c r="EG1712" s="202"/>
      <c r="EI1712" s="28"/>
      <c r="EJ1712" s="28"/>
      <c r="EK1712" s="28"/>
      <c r="EP1712" s="202"/>
      <c r="ER1712" s="28"/>
      <c r="ES1712" s="28"/>
      <c r="ET1712" s="28"/>
      <c r="EY1712" s="202"/>
      <c r="FA1712" s="28"/>
      <c r="FB1712" s="28"/>
      <c r="FC1712" s="28"/>
      <c r="FH1712" s="202"/>
      <c r="FJ1712" s="28"/>
      <c r="FK1712" s="28"/>
      <c r="FL1712" s="28"/>
      <c r="FQ1712" s="202"/>
      <c r="FS1712" s="28"/>
      <c r="FT1712" s="28"/>
      <c r="FU1712" s="28"/>
      <c r="FZ1712" s="202"/>
      <c r="GB1712" s="28"/>
      <c r="GC1712" s="28"/>
      <c r="GD1712" s="28"/>
      <c r="GI1712" s="202"/>
      <c r="GK1712" s="28"/>
      <c r="GL1712" s="28"/>
      <c r="GM1712" s="28"/>
      <c r="GR1712" s="202"/>
      <c r="GT1712" s="28"/>
      <c r="GU1712" s="28"/>
      <c r="GV1712" s="28"/>
      <c r="HA1712" s="202"/>
      <c r="HC1712" s="28"/>
      <c r="HD1712" s="28"/>
      <c r="HE1712" s="28"/>
      <c r="HJ1712" s="28"/>
      <c r="HK1712" s="28"/>
      <c r="HL1712" s="28"/>
      <c r="HM1712" s="28"/>
      <c r="HN1712" s="28"/>
      <c r="HO1712" s="28"/>
      <c r="HP1712" s="28"/>
      <c r="HQ1712" s="28"/>
      <c r="HR1712" s="28"/>
      <c r="HS1712" s="28"/>
      <c r="HT1712" s="28"/>
      <c r="HU1712" s="28"/>
      <c r="HV1712" s="28"/>
      <c r="HW1712" s="28"/>
      <c r="HX1712" s="28"/>
      <c r="HY1712" s="28"/>
      <c r="HZ1712" s="28"/>
      <c r="IA1712" s="28"/>
      <c r="IB1712" s="28"/>
      <c r="IC1712" s="28"/>
      <c r="ID1712" s="28"/>
      <c r="IE1712" s="28"/>
      <c r="IF1712" s="28"/>
      <c r="IG1712" s="28"/>
      <c r="IH1712" s="28"/>
      <c r="II1712" s="28"/>
      <c r="IJ1712" s="28"/>
      <c r="IK1712" s="28"/>
      <c r="IL1712" s="28"/>
      <c r="IM1712" s="28"/>
      <c r="IN1712" s="28"/>
      <c r="IO1712" s="28"/>
    </row>
    <row r="1713" spans="1:249" s="54" customFormat="1" ht="18">
      <c r="A1713" s="216" t="s">
        <v>4038</v>
      </c>
      <c r="B1713" s="28"/>
      <c r="C1713" s="28"/>
      <c r="D1713" s="28"/>
      <c r="E1713" s="28"/>
      <c r="F1713" s="305">
        <f t="shared" si="36"/>
        <v>3</v>
      </c>
      <c r="G1713" s="28"/>
      <c r="J1713" s="300">
        <v>3</v>
      </c>
      <c r="K1713" s="202"/>
      <c r="M1713" s="28"/>
      <c r="N1713" s="28"/>
      <c r="O1713" s="28"/>
      <c r="T1713" s="202"/>
      <c r="V1713" s="28"/>
      <c r="W1713" s="28"/>
      <c r="X1713" s="28"/>
      <c r="AC1713" s="202"/>
      <c r="AE1713" s="28"/>
      <c r="AF1713" s="28"/>
      <c r="AG1713" s="28"/>
      <c r="AL1713" s="202"/>
      <c r="AN1713" s="28"/>
      <c r="AO1713" s="28"/>
      <c r="AP1713" s="28"/>
      <c r="AU1713" s="202"/>
      <c r="AW1713" s="28"/>
      <c r="AX1713" s="28"/>
      <c r="AY1713" s="28"/>
      <c r="BD1713" s="202"/>
      <c r="BF1713" s="28"/>
      <c r="BG1713" s="28"/>
      <c r="BH1713" s="28"/>
      <c r="BM1713" s="202"/>
      <c r="BO1713" s="28"/>
      <c r="BP1713" s="28"/>
      <c r="BQ1713" s="28"/>
      <c r="BV1713" s="202"/>
      <c r="BX1713" s="28"/>
      <c r="BY1713" s="28"/>
      <c r="BZ1713" s="28"/>
      <c r="CE1713" s="202"/>
      <c r="CG1713" s="28"/>
      <c r="CH1713" s="28"/>
      <c r="CI1713" s="28"/>
      <c r="CN1713" s="202"/>
      <c r="CP1713" s="28"/>
      <c r="CQ1713" s="28"/>
      <c r="CR1713" s="28"/>
      <c r="CW1713" s="202"/>
      <c r="CY1713" s="28"/>
      <c r="CZ1713" s="28"/>
      <c r="DA1713" s="28"/>
      <c r="DF1713" s="202"/>
      <c r="DH1713" s="28"/>
      <c r="DI1713" s="28"/>
      <c r="DJ1713" s="28"/>
      <c r="DO1713" s="202"/>
      <c r="DQ1713" s="28"/>
      <c r="DR1713" s="28"/>
      <c r="DS1713" s="28"/>
      <c r="DX1713" s="202"/>
      <c r="DZ1713" s="28"/>
      <c r="EA1713" s="28"/>
      <c r="EB1713" s="28"/>
      <c r="EG1713" s="202"/>
      <c r="EI1713" s="28"/>
      <c r="EJ1713" s="28"/>
      <c r="EK1713" s="28"/>
      <c r="EP1713" s="202"/>
      <c r="ER1713" s="28"/>
      <c r="ES1713" s="28"/>
      <c r="ET1713" s="28"/>
      <c r="EY1713" s="202"/>
      <c r="FA1713" s="28"/>
      <c r="FB1713" s="28"/>
      <c r="FC1713" s="28"/>
      <c r="FH1713" s="202"/>
      <c r="FJ1713" s="28"/>
      <c r="FK1713" s="28"/>
      <c r="FL1713" s="28"/>
      <c r="FQ1713" s="202"/>
      <c r="FS1713" s="28"/>
      <c r="FT1713" s="28"/>
      <c r="FU1713" s="28"/>
      <c r="FZ1713" s="202"/>
      <c r="GB1713" s="28"/>
      <c r="GC1713" s="28"/>
      <c r="GD1713" s="28"/>
      <c r="GI1713" s="202"/>
      <c r="GK1713" s="28"/>
      <c r="GL1713" s="28"/>
      <c r="GM1713" s="28"/>
      <c r="GR1713" s="202"/>
      <c r="GT1713" s="28"/>
      <c r="GU1713" s="28"/>
      <c r="GV1713" s="28"/>
      <c r="HA1713" s="202"/>
      <c r="HC1713" s="28"/>
      <c r="HD1713" s="28"/>
      <c r="HE1713" s="28"/>
      <c r="HJ1713" s="28"/>
      <c r="HK1713" s="28"/>
      <c r="HL1713" s="28"/>
      <c r="HM1713" s="28"/>
      <c r="HN1713" s="28"/>
      <c r="HO1713" s="28"/>
      <c r="HP1713" s="28"/>
      <c r="HQ1713" s="28"/>
      <c r="HR1713" s="28"/>
      <c r="HS1713" s="28"/>
      <c r="HT1713" s="28"/>
      <c r="HU1713" s="28"/>
      <c r="HV1713" s="28"/>
      <c r="HW1713" s="28"/>
      <c r="HX1713" s="28"/>
      <c r="HY1713" s="28"/>
      <c r="HZ1713" s="28"/>
      <c r="IA1713" s="28"/>
      <c r="IB1713" s="28"/>
      <c r="IC1713" s="28"/>
      <c r="ID1713" s="28"/>
      <c r="IE1713" s="28"/>
      <c r="IF1713" s="28"/>
      <c r="IG1713" s="28"/>
      <c r="IH1713" s="28"/>
      <c r="II1713" s="28"/>
      <c r="IJ1713" s="28"/>
      <c r="IK1713" s="28"/>
      <c r="IL1713" s="28"/>
      <c r="IM1713" s="28"/>
      <c r="IN1713" s="28"/>
      <c r="IO1713" s="28"/>
    </row>
    <row r="1714" spans="1:249" s="54" customFormat="1" ht="18">
      <c r="A1714" s="216" t="s">
        <v>4479</v>
      </c>
      <c r="B1714" s="28"/>
      <c r="C1714" s="28"/>
      <c r="D1714" s="28"/>
      <c r="E1714" s="28"/>
      <c r="F1714" s="305">
        <f t="shared" si="36"/>
        <v>18</v>
      </c>
      <c r="G1714" s="28">
        <v>18</v>
      </c>
      <c r="K1714" s="202"/>
      <c r="M1714" s="28"/>
      <c r="N1714" s="28"/>
      <c r="O1714" s="28"/>
      <c r="T1714" s="202"/>
      <c r="V1714" s="28"/>
      <c r="W1714" s="28"/>
      <c r="X1714" s="28"/>
      <c r="AC1714" s="202"/>
      <c r="AE1714" s="28"/>
      <c r="AF1714" s="28"/>
      <c r="AG1714" s="28"/>
      <c r="AL1714" s="202"/>
      <c r="AN1714" s="28"/>
      <c r="AO1714" s="28"/>
      <c r="AP1714" s="28"/>
      <c r="AU1714" s="202"/>
      <c r="AW1714" s="28"/>
      <c r="AX1714" s="28"/>
      <c r="AY1714" s="28"/>
      <c r="BD1714" s="202"/>
      <c r="BF1714" s="28"/>
      <c r="BG1714" s="28"/>
      <c r="BH1714" s="28"/>
      <c r="BM1714" s="202"/>
      <c r="BO1714" s="28"/>
      <c r="BP1714" s="28"/>
      <c r="BQ1714" s="28"/>
      <c r="BV1714" s="202"/>
      <c r="BX1714" s="28"/>
      <c r="BY1714" s="28"/>
      <c r="BZ1714" s="28"/>
      <c r="CE1714" s="202"/>
      <c r="CG1714" s="28"/>
      <c r="CH1714" s="28"/>
      <c r="CI1714" s="28"/>
      <c r="CN1714" s="202"/>
      <c r="CP1714" s="28"/>
      <c r="CQ1714" s="28"/>
      <c r="CR1714" s="28"/>
      <c r="CW1714" s="202"/>
      <c r="CY1714" s="28"/>
      <c r="CZ1714" s="28"/>
      <c r="DA1714" s="28"/>
      <c r="DF1714" s="202"/>
      <c r="DH1714" s="28"/>
      <c r="DI1714" s="28"/>
      <c r="DJ1714" s="28"/>
      <c r="DO1714" s="202"/>
      <c r="DQ1714" s="28"/>
      <c r="DR1714" s="28"/>
      <c r="DS1714" s="28"/>
      <c r="DX1714" s="202"/>
      <c r="DZ1714" s="28"/>
      <c r="EA1714" s="28"/>
      <c r="EB1714" s="28"/>
      <c r="EG1714" s="202"/>
      <c r="EI1714" s="28"/>
      <c r="EJ1714" s="28"/>
      <c r="EK1714" s="28"/>
      <c r="EP1714" s="202"/>
      <c r="ER1714" s="28"/>
      <c r="ES1714" s="28"/>
      <c r="ET1714" s="28"/>
      <c r="EY1714" s="202"/>
      <c r="FA1714" s="28"/>
      <c r="FB1714" s="28"/>
      <c r="FC1714" s="28"/>
      <c r="FH1714" s="202"/>
      <c r="FJ1714" s="28"/>
      <c r="FK1714" s="28"/>
      <c r="FL1714" s="28"/>
      <c r="FQ1714" s="202"/>
      <c r="FS1714" s="28"/>
      <c r="FT1714" s="28"/>
      <c r="FU1714" s="28"/>
      <c r="FZ1714" s="202"/>
      <c r="GB1714" s="28"/>
      <c r="GC1714" s="28"/>
      <c r="GD1714" s="28"/>
      <c r="GI1714" s="202"/>
      <c r="GK1714" s="28"/>
      <c r="GL1714" s="28"/>
      <c r="GM1714" s="28"/>
      <c r="GR1714" s="202"/>
      <c r="GT1714" s="28"/>
      <c r="GU1714" s="28"/>
      <c r="GV1714" s="28"/>
      <c r="HA1714" s="202"/>
      <c r="HC1714" s="28"/>
      <c r="HD1714" s="28"/>
      <c r="HE1714" s="28"/>
      <c r="HJ1714" s="28"/>
      <c r="HK1714" s="28"/>
      <c r="HL1714" s="28"/>
      <c r="HM1714" s="28"/>
      <c r="HN1714" s="28"/>
      <c r="HO1714" s="28"/>
      <c r="HP1714" s="28"/>
      <c r="HQ1714" s="28"/>
      <c r="HR1714" s="28"/>
      <c r="HS1714" s="28"/>
      <c r="HT1714" s="28"/>
      <c r="HU1714" s="28"/>
      <c r="HV1714" s="28"/>
      <c r="HW1714" s="28"/>
      <c r="HX1714" s="28"/>
      <c r="HY1714" s="28"/>
      <c r="HZ1714" s="28"/>
      <c r="IA1714" s="28"/>
      <c r="IB1714" s="28"/>
      <c r="IC1714" s="28"/>
      <c r="ID1714" s="28"/>
      <c r="IE1714" s="28"/>
      <c r="IF1714" s="28"/>
      <c r="IG1714" s="28"/>
      <c r="IH1714" s="28"/>
      <c r="II1714" s="28"/>
      <c r="IJ1714" s="28"/>
      <c r="IK1714" s="28"/>
      <c r="IL1714" s="28"/>
      <c r="IM1714" s="28"/>
      <c r="IN1714" s="28"/>
      <c r="IO1714" s="28"/>
    </row>
    <row r="1715" spans="1:249" s="54" customFormat="1" ht="18">
      <c r="A1715" s="216" t="s">
        <v>4438</v>
      </c>
      <c r="B1715" s="28"/>
      <c r="C1715" s="28"/>
      <c r="D1715" s="28"/>
      <c r="E1715" s="28"/>
      <c r="F1715" s="305">
        <f t="shared" si="36"/>
        <v>10</v>
      </c>
      <c r="G1715" s="28"/>
      <c r="K1715" s="300">
        <v>10</v>
      </c>
      <c r="M1715" s="28"/>
      <c r="N1715" s="28"/>
      <c r="O1715" s="28"/>
      <c r="T1715" s="202"/>
      <c r="V1715" s="28"/>
      <c r="W1715" s="28"/>
      <c r="X1715" s="28"/>
      <c r="AC1715" s="202"/>
      <c r="AE1715" s="28"/>
      <c r="AF1715" s="28"/>
      <c r="AG1715" s="28"/>
      <c r="AL1715" s="202"/>
      <c r="AN1715" s="28"/>
      <c r="AO1715" s="28"/>
      <c r="AP1715" s="28"/>
      <c r="AU1715" s="202"/>
      <c r="AW1715" s="28"/>
      <c r="AX1715" s="28"/>
      <c r="AY1715" s="28"/>
      <c r="BD1715" s="202"/>
      <c r="BF1715" s="28"/>
      <c r="BG1715" s="28"/>
      <c r="BH1715" s="28"/>
      <c r="BM1715" s="202"/>
      <c r="BO1715" s="28"/>
      <c r="BP1715" s="28"/>
      <c r="BQ1715" s="28"/>
      <c r="BV1715" s="202"/>
      <c r="BX1715" s="28"/>
      <c r="BY1715" s="28"/>
      <c r="BZ1715" s="28"/>
      <c r="CE1715" s="202"/>
      <c r="CG1715" s="28"/>
      <c r="CH1715" s="28"/>
      <c r="CI1715" s="28"/>
      <c r="CN1715" s="202"/>
      <c r="CP1715" s="28"/>
      <c r="CQ1715" s="28"/>
      <c r="CR1715" s="28"/>
      <c r="CW1715" s="202"/>
      <c r="CY1715" s="28"/>
      <c r="CZ1715" s="28"/>
      <c r="DA1715" s="28"/>
      <c r="DF1715" s="202"/>
      <c r="DH1715" s="28"/>
      <c r="DI1715" s="28"/>
      <c r="DJ1715" s="28"/>
      <c r="DO1715" s="202"/>
      <c r="DQ1715" s="28"/>
      <c r="DR1715" s="28"/>
      <c r="DS1715" s="28"/>
      <c r="DX1715" s="202"/>
      <c r="DZ1715" s="28"/>
      <c r="EA1715" s="28"/>
      <c r="EB1715" s="28"/>
      <c r="EG1715" s="202"/>
      <c r="EI1715" s="28"/>
      <c r="EJ1715" s="28"/>
      <c r="EK1715" s="28"/>
      <c r="EP1715" s="202"/>
      <c r="ER1715" s="28"/>
      <c r="ES1715" s="28"/>
      <c r="ET1715" s="28"/>
      <c r="EY1715" s="202"/>
      <c r="FA1715" s="28"/>
      <c r="FB1715" s="28"/>
      <c r="FC1715" s="28"/>
      <c r="FH1715" s="202"/>
      <c r="FJ1715" s="28"/>
      <c r="FK1715" s="28"/>
      <c r="FL1715" s="28"/>
      <c r="FQ1715" s="202"/>
      <c r="FS1715" s="28"/>
      <c r="FT1715" s="28"/>
      <c r="FU1715" s="28"/>
      <c r="FZ1715" s="202"/>
      <c r="GB1715" s="28"/>
      <c r="GC1715" s="28"/>
      <c r="GD1715" s="28"/>
      <c r="GI1715" s="202"/>
      <c r="GK1715" s="28"/>
      <c r="GL1715" s="28"/>
      <c r="GM1715" s="28"/>
      <c r="GR1715" s="202"/>
      <c r="GT1715" s="28"/>
      <c r="GU1715" s="28"/>
      <c r="GV1715" s="28"/>
      <c r="HA1715" s="202"/>
      <c r="HC1715" s="28"/>
      <c r="HD1715" s="28"/>
      <c r="HE1715" s="28"/>
      <c r="HJ1715" s="28"/>
      <c r="HK1715" s="28"/>
      <c r="HL1715" s="28"/>
      <c r="HM1715" s="28"/>
      <c r="HN1715" s="28"/>
      <c r="HO1715" s="28"/>
      <c r="HP1715" s="28"/>
      <c r="HQ1715" s="28"/>
      <c r="HR1715" s="28"/>
      <c r="HS1715" s="28"/>
      <c r="HT1715" s="28"/>
      <c r="HU1715" s="28"/>
      <c r="HV1715" s="28"/>
      <c r="HW1715" s="28"/>
      <c r="HX1715" s="28"/>
      <c r="HY1715" s="28"/>
      <c r="HZ1715" s="28"/>
      <c r="IA1715" s="28"/>
      <c r="IB1715" s="28"/>
      <c r="IC1715" s="28"/>
      <c r="ID1715" s="28"/>
      <c r="IE1715" s="28"/>
      <c r="IF1715" s="28"/>
      <c r="IG1715" s="28"/>
      <c r="IH1715" s="28"/>
      <c r="II1715" s="28"/>
      <c r="IJ1715" s="28"/>
      <c r="IK1715" s="28"/>
      <c r="IL1715" s="28"/>
      <c r="IM1715" s="28"/>
      <c r="IN1715" s="28"/>
      <c r="IO1715" s="28"/>
    </row>
    <row r="1716" spans="1:249" s="54" customFormat="1" ht="18">
      <c r="A1716" s="216" t="s">
        <v>4556</v>
      </c>
      <c r="B1716" s="28"/>
      <c r="C1716" s="28"/>
      <c r="D1716" s="28"/>
      <c r="E1716" s="28"/>
      <c r="F1716" s="305">
        <f t="shared" si="36"/>
        <v>15</v>
      </c>
      <c r="G1716" s="28"/>
      <c r="J1716" s="300">
        <v>15</v>
      </c>
      <c r="K1716" s="202"/>
      <c r="M1716" s="28"/>
      <c r="N1716" s="28"/>
      <c r="O1716" s="28"/>
      <c r="T1716" s="202"/>
      <c r="V1716" s="28"/>
      <c r="W1716" s="28"/>
      <c r="X1716" s="28"/>
      <c r="AC1716" s="202"/>
      <c r="AE1716" s="28"/>
      <c r="AF1716" s="28"/>
      <c r="AG1716" s="28"/>
      <c r="AL1716" s="202"/>
      <c r="AN1716" s="28"/>
      <c r="AO1716" s="28"/>
      <c r="AP1716" s="28"/>
      <c r="AU1716" s="202"/>
      <c r="AW1716" s="28"/>
      <c r="AX1716" s="28"/>
      <c r="AY1716" s="28"/>
      <c r="BD1716" s="202"/>
      <c r="BF1716" s="28"/>
      <c r="BG1716" s="28"/>
      <c r="BH1716" s="28"/>
      <c r="BM1716" s="202"/>
      <c r="BO1716" s="28"/>
      <c r="BP1716" s="28"/>
      <c r="BQ1716" s="28"/>
      <c r="BV1716" s="202"/>
      <c r="BX1716" s="28"/>
      <c r="BY1716" s="28"/>
      <c r="BZ1716" s="28"/>
      <c r="CE1716" s="202"/>
      <c r="CG1716" s="28"/>
      <c r="CH1716" s="28"/>
      <c r="CI1716" s="28"/>
      <c r="CN1716" s="202"/>
      <c r="CP1716" s="28"/>
      <c r="CQ1716" s="28"/>
      <c r="CR1716" s="28"/>
      <c r="CW1716" s="202"/>
      <c r="CY1716" s="28"/>
      <c r="CZ1716" s="28"/>
      <c r="DA1716" s="28"/>
      <c r="DF1716" s="202"/>
      <c r="DH1716" s="28"/>
      <c r="DI1716" s="28"/>
      <c r="DJ1716" s="28"/>
      <c r="DO1716" s="202"/>
      <c r="DQ1716" s="28"/>
      <c r="DR1716" s="28"/>
      <c r="DS1716" s="28"/>
      <c r="DX1716" s="202"/>
      <c r="DZ1716" s="28"/>
      <c r="EA1716" s="28"/>
      <c r="EB1716" s="28"/>
      <c r="EG1716" s="202"/>
      <c r="EI1716" s="28"/>
      <c r="EJ1716" s="28"/>
      <c r="EK1716" s="28"/>
      <c r="EP1716" s="202"/>
      <c r="ER1716" s="28"/>
      <c r="ES1716" s="28"/>
      <c r="ET1716" s="28"/>
      <c r="EY1716" s="202"/>
      <c r="FA1716" s="28"/>
      <c r="FB1716" s="28"/>
      <c r="FC1716" s="28"/>
      <c r="FH1716" s="202"/>
      <c r="FJ1716" s="28"/>
      <c r="FK1716" s="28"/>
      <c r="FL1716" s="28"/>
      <c r="FQ1716" s="202"/>
      <c r="FS1716" s="28"/>
      <c r="FT1716" s="28"/>
      <c r="FU1716" s="28"/>
      <c r="FZ1716" s="202"/>
      <c r="GB1716" s="28"/>
      <c r="GC1716" s="28"/>
      <c r="GD1716" s="28"/>
      <c r="GI1716" s="202"/>
      <c r="GK1716" s="28"/>
      <c r="GL1716" s="28"/>
      <c r="GM1716" s="28"/>
      <c r="GR1716" s="202"/>
      <c r="GT1716" s="28"/>
      <c r="GU1716" s="28"/>
      <c r="GV1716" s="28"/>
      <c r="HA1716" s="202"/>
      <c r="HC1716" s="28"/>
      <c r="HD1716" s="28"/>
      <c r="HE1716" s="28"/>
      <c r="HJ1716" s="28"/>
      <c r="HK1716" s="28"/>
      <c r="HL1716" s="28"/>
      <c r="HM1716" s="28"/>
      <c r="HN1716" s="28"/>
      <c r="HO1716" s="28"/>
      <c r="HP1716" s="28"/>
      <c r="HQ1716" s="28"/>
      <c r="HR1716" s="28"/>
      <c r="HS1716" s="28"/>
      <c r="HT1716" s="28"/>
      <c r="HU1716" s="28"/>
      <c r="HV1716" s="28"/>
      <c r="HW1716" s="28"/>
      <c r="HX1716" s="28"/>
      <c r="HY1716" s="28"/>
      <c r="HZ1716" s="28"/>
      <c r="IA1716" s="28"/>
      <c r="IB1716" s="28"/>
      <c r="IC1716" s="28"/>
      <c r="ID1716" s="28"/>
      <c r="IE1716" s="28"/>
      <c r="IF1716" s="28"/>
      <c r="IG1716" s="28"/>
      <c r="IH1716" s="28"/>
      <c r="II1716" s="28"/>
      <c r="IJ1716" s="28"/>
      <c r="IK1716" s="28"/>
      <c r="IL1716" s="28"/>
      <c r="IM1716" s="28"/>
      <c r="IN1716" s="28"/>
      <c r="IO1716" s="28"/>
    </row>
    <row r="1717" spans="1:249" s="54" customFormat="1" ht="18">
      <c r="A1717" s="216" t="s">
        <v>4221</v>
      </c>
      <c r="B1717" s="28"/>
      <c r="C1717" s="28"/>
      <c r="D1717" s="28"/>
      <c r="E1717" s="28"/>
      <c r="F1717" s="305">
        <f t="shared" si="36"/>
        <v>2</v>
      </c>
      <c r="G1717" s="28"/>
      <c r="J1717" s="300">
        <v>2</v>
      </c>
      <c r="K1717" s="300"/>
      <c r="M1717" s="28"/>
      <c r="N1717" s="28"/>
      <c r="O1717" s="28"/>
      <c r="T1717" s="202"/>
      <c r="V1717" s="28"/>
      <c r="W1717" s="28"/>
      <c r="X1717" s="28"/>
      <c r="AC1717" s="202"/>
      <c r="AE1717" s="28"/>
      <c r="AF1717" s="28"/>
      <c r="AG1717" s="28"/>
      <c r="AL1717" s="202"/>
      <c r="AN1717" s="28"/>
      <c r="AO1717" s="28"/>
      <c r="AP1717" s="28"/>
      <c r="AU1717" s="202"/>
      <c r="AW1717" s="28"/>
      <c r="AX1717" s="28"/>
      <c r="AY1717" s="28"/>
      <c r="BD1717" s="202"/>
      <c r="BF1717" s="28"/>
      <c r="BG1717" s="28"/>
      <c r="BH1717" s="28"/>
      <c r="BM1717" s="202"/>
      <c r="BO1717" s="28"/>
      <c r="BP1717" s="28"/>
      <c r="BQ1717" s="28"/>
      <c r="BV1717" s="202"/>
      <c r="BX1717" s="28"/>
      <c r="BY1717" s="28"/>
      <c r="BZ1717" s="28"/>
      <c r="CE1717" s="202"/>
      <c r="CG1717" s="28"/>
      <c r="CH1717" s="28"/>
      <c r="CI1717" s="28"/>
      <c r="CN1717" s="202"/>
      <c r="CP1717" s="28"/>
      <c r="CQ1717" s="28"/>
      <c r="CR1717" s="28"/>
      <c r="CW1717" s="202"/>
      <c r="CY1717" s="28"/>
      <c r="CZ1717" s="28"/>
      <c r="DA1717" s="28"/>
      <c r="DF1717" s="202"/>
      <c r="DH1717" s="28"/>
      <c r="DI1717" s="28"/>
      <c r="DJ1717" s="28"/>
      <c r="DO1717" s="202"/>
      <c r="DQ1717" s="28"/>
      <c r="DR1717" s="28"/>
      <c r="DS1717" s="28"/>
      <c r="DX1717" s="202"/>
      <c r="DZ1717" s="28"/>
      <c r="EA1717" s="28"/>
      <c r="EB1717" s="28"/>
      <c r="EG1717" s="202"/>
      <c r="EI1717" s="28"/>
      <c r="EJ1717" s="28"/>
      <c r="EK1717" s="28"/>
      <c r="EP1717" s="202"/>
      <c r="ER1717" s="28"/>
      <c r="ES1717" s="28"/>
      <c r="ET1717" s="28"/>
      <c r="EY1717" s="202"/>
      <c r="FA1717" s="28"/>
      <c r="FB1717" s="28"/>
      <c r="FC1717" s="28"/>
      <c r="FH1717" s="202"/>
      <c r="FJ1717" s="28"/>
      <c r="FK1717" s="28"/>
      <c r="FL1717" s="28"/>
      <c r="FQ1717" s="202"/>
      <c r="FS1717" s="28"/>
      <c r="FT1717" s="28"/>
      <c r="FU1717" s="28"/>
      <c r="FZ1717" s="202"/>
      <c r="GB1717" s="28"/>
      <c r="GC1717" s="28"/>
      <c r="GD1717" s="28"/>
      <c r="GI1717" s="202"/>
      <c r="GK1717" s="28"/>
      <c r="GL1717" s="28"/>
      <c r="GM1717" s="28"/>
      <c r="GR1717" s="202"/>
      <c r="GT1717" s="28"/>
      <c r="GU1717" s="28"/>
      <c r="GV1717" s="28"/>
      <c r="HA1717" s="202"/>
      <c r="HC1717" s="28"/>
      <c r="HD1717" s="28"/>
      <c r="HE1717" s="28"/>
      <c r="HJ1717" s="28"/>
      <c r="HK1717" s="28"/>
      <c r="HL1717" s="28"/>
      <c r="HM1717" s="28"/>
      <c r="HN1717" s="28"/>
      <c r="HO1717" s="28"/>
      <c r="HP1717" s="28"/>
      <c r="HQ1717" s="28"/>
      <c r="HR1717" s="28"/>
      <c r="HS1717" s="28"/>
      <c r="HT1717" s="28"/>
      <c r="HU1717" s="28"/>
      <c r="HV1717" s="28"/>
      <c r="HW1717" s="28"/>
      <c r="HX1717" s="28"/>
      <c r="HY1717" s="28"/>
      <c r="HZ1717" s="28"/>
      <c r="IA1717" s="28"/>
      <c r="IB1717" s="28"/>
      <c r="IC1717" s="28"/>
      <c r="ID1717" s="28"/>
      <c r="IE1717" s="28"/>
      <c r="IF1717" s="28"/>
      <c r="IG1717" s="28"/>
      <c r="IH1717" s="28"/>
      <c r="II1717" s="28"/>
      <c r="IJ1717" s="28"/>
      <c r="IK1717" s="28"/>
      <c r="IL1717" s="28"/>
      <c r="IM1717" s="28"/>
      <c r="IN1717" s="28"/>
      <c r="IO1717" s="28"/>
    </row>
    <row r="1718" spans="1:249" s="54" customFormat="1" ht="18">
      <c r="A1718" s="216" t="s">
        <v>4439</v>
      </c>
      <c r="B1718" s="28"/>
      <c r="C1718" s="28"/>
      <c r="D1718" s="28"/>
      <c r="E1718" s="28"/>
      <c r="F1718" s="305">
        <f t="shared" si="36"/>
        <v>10</v>
      </c>
      <c r="G1718" s="28"/>
      <c r="K1718" s="300">
        <v>10</v>
      </c>
      <c r="M1718" s="28"/>
      <c r="N1718" s="28"/>
      <c r="O1718" s="28"/>
      <c r="T1718" s="202"/>
      <c r="V1718" s="28"/>
      <c r="W1718" s="28"/>
      <c r="X1718" s="28"/>
      <c r="AC1718" s="202"/>
      <c r="AE1718" s="28"/>
      <c r="AF1718" s="28"/>
      <c r="AG1718" s="28"/>
      <c r="AL1718" s="202"/>
      <c r="AN1718" s="28"/>
      <c r="AO1718" s="28"/>
      <c r="AP1718" s="28"/>
      <c r="AU1718" s="202"/>
      <c r="AW1718" s="28"/>
      <c r="AX1718" s="28"/>
      <c r="AY1718" s="28"/>
      <c r="BD1718" s="202"/>
      <c r="BF1718" s="28"/>
      <c r="BG1718" s="28"/>
      <c r="BH1718" s="28"/>
      <c r="BM1718" s="202"/>
      <c r="BO1718" s="28"/>
      <c r="BP1718" s="28"/>
      <c r="BQ1718" s="28"/>
      <c r="BV1718" s="202"/>
      <c r="BX1718" s="28"/>
      <c r="BY1718" s="28"/>
      <c r="BZ1718" s="28"/>
      <c r="CE1718" s="202"/>
      <c r="CG1718" s="28"/>
      <c r="CH1718" s="28"/>
      <c r="CI1718" s="28"/>
      <c r="CN1718" s="202"/>
      <c r="CP1718" s="28"/>
      <c r="CQ1718" s="28"/>
      <c r="CR1718" s="28"/>
      <c r="CW1718" s="202"/>
      <c r="CY1718" s="28"/>
      <c r="CZ1718" s="28"/>
      <c r="DA1718" s="28"/>
      <c r="DF1718" s="202"/>
      <c r="DH1718" s="28"/>
      <c r="DI1718" s="28"/>
      <c r="DJ1718" s="28"/>
      <c r="DO1718" s="202"/>
      <c r="DQ1718" s="28"/>
      <c r="DR1718" s="28"/>
      <c r="DS1718" s="28"/>
      <c r="DX1718" s="202"/>
      <c r="DZ1718" s="28"/>
      <c r="EA1718" s="28"/>
      <c r="EB1718" s="28"/>
      <c r="EG1718" s="202"/>
      <c r="EI1718" s="28"/>
      <c r="EJ1718" s="28"/>
      <c r="EK1718" s="28"/>
      <c r="EP1718" s="202"/>
      <c r="ER1718" s="28"/>
      <c r="ES1718" s="28"/>
      <c r="ET1718" s="28"/>
      <c r="EY1718" s="202"/>
      <c r="FA1718" s="28"/>
      <c r="FB1718" s="28"/>
      <c r="FC1718" s="28"/>
      <c r="FH1718" s="202"/>
      <c r="FJ1718" s="28"/>
      <c r="FK1718" s="28"/>
      <c r="FL1718" s="28"/>
      <c r="FQ1718" s="202"/>
      <c r="FS1718" s="28"/>
      <c r="FT1718" s="28"/>
      <c r="FU1718" s="28"/>
      <c r="FZ1718" s="202"/>
      <c r="GB1718" s="28"/>
      <c r="GC1718" s="28"/>
      <c r="GD1718" s="28"/>
      <c r="GI1718" s="202"/>
      <c r="GK1718" s="28"/>
      <c r="GL1718" s="28"/>
      <c r="GM1718" s="28"/>
      <c r="GR1718" s="202"/>
      <c r="GT1718" s="28"/>
      <c r="GU1718" s="28"/>
      <c r="GV1718" s="28"/>
      <c r="HA1718" s="202"/>
      <c r="HC1718" s="28"/>
      <c r="HD1718" s="28"/>
      <c r="HE1718" s="28"/>
      <c r="HJ1718" s="28"/>
      <c r="HK1718" s="28"/>
      <c r="HL1718" s="28"/>
      <c r="HM1718" s="28"/>
      <c r="HN1718" s="28"/>
      <c r="HO1718" s="28"/>
      <c r="HP1718" s="28"/>
      <c r="HQ1718" s="28"/>
      <c r="HR1718" s="28"/>
      <c r="HS1718" s="28"/>
      <c r="HT1718" s="28"/>
      <c r="HU1718" s="28"/>
      <c r="HV1718" s="28"/>
      <c r="HW1718" s="28"/>
      <c r="HX1718" s="28"/>
      <c r="HY1718" s="28"/>
      <c r="HZ1718" s="28"/>
      <c r="IA1718" s="28"/>
      <c r="IB1718" s="28"/>
      <c r="IC1718" s="28"/>
      <c r="ID1718" s="28"/>
      <c r="IE1718" s="28"/>
      <c r="IF1718" s="28"/>
      <c r="IG1718" s="28"/>
      <c r="IH1718" s="28"/>
      <c r="II1718" s="28"/>
      <c r="IJ1718" s="28"/>
      <c r="IK1718" s="28"/>
      <c r="IL1718" s="28"/>
      <c r="IM1718" s="28"/>
      <c r="IN1718" s="28"/>
      <c r="IO1718" s="28"/>
    </row>
    <row r="1719" spans="1:249" s="54" customFormat="1" ht="18">
      <c r="A1719" s="216" t="s">
        <v>4968</v>
      </c>
      <c r="B1719" s="28"/>
      <c r="C1719" s="28"/>
      <c r="D1719" s="28"/>
      <c r="E1719" s="28"/>
      <c r="F1719" s="305">
        <f t="shared" si="36"/>
        <v>2</v>
      </c>
      <c r="G1719" s="28"/>
      <c r="I1719" s="300"/>
      <c r="J1719" s="300">
        <v>2</v>
      </c>
      <c r="K1719" s="202"/>
      <c r="M1719" s="28"/>
      <c r="N1719" s="28"/>
      <c r="O1719" s="28"/>
      <c r="T1719" s="202"/>
      <c r="V1719" s="28"/>
      <c r="W1719" s="28"/>
      <c r="X1719" s="28"/>
      <c r="AC1719" s="202"/>
      <c r="AE1719" s="28"/>
      <c r="AF1719" s="28"/>
      <c r="AG1719" s="28"/>
      <c r="AL1719" s="202"/>
      <c r="AN1719" s="28"/>
      <c r="AO1719" s="28"/>
      <c r="AP1719" s="28"/>
      <c r="AU1719" s="202"/>
      <c r="AW1719" s="28"/>
      <c r="AX1719" s="28"/>
      <c r="AY1719" s="28"/>
      <c r="BD1719" s="202"/>
      <c r="BF1719" s="28"/>
      <c r="BG1719" s="28"/>
      <c r="BH1719" s="28"/>
      <c r="BM1719" s="202"/>
      <c r="BO1719" s="28"/>
      <c r="BP1719" s="28"/>
      <c r="BQ1719" s="28"/>
      <c r="BV1719" s="202"/>
      <c r="BX1719" s="28"/>
      <c r="BY1719" s="28"/>
      <c r="BZ1719" s="28"/>
      <c r="CE1719" s="202"/>
      <c r="CG1719" s="28"/>
      <c r="CH1719" s="28"/>
      <c r="CI1719" s="28"/>
      <c r="CN1719" s="202"/>
      <c r="CP1719" s="28"/>
      <c r="CQ1719" s="28"/>
      <c r="CR1719" s="28"/>
      <c r="CW1719" s="202"/>
      <c r="CY1719" s="28"/>
      <c r="CZ1719" s="28"/>
      <c r="DA1719" s="28"/>
      <c r="DF1719" s="202"/>
      <c r="DH1719" s="28"/>
      <c r="DI1719" s="28"/>
      <c r="DJ1719" s="28"/>
      <c r="DO1719" s="202"/>
      <c r="DQ1719" s="28"/>
      <c r="DR1719" s="28"/>
      <c r="DS1719" s="28"/>
      <c r="DX1719" s="202"/>
      <c r="DZ1719" s="28"/>
      <c r="EA1719" s="28"/>
      <c r="EB1719" s="28"/>
      <c r="EG1719" s="202"/>
      <c r="EI1719" s="28"/>
      <c r="EJ1719" s="28"/>
      <c r="EK1719" s="28"/>
      <c r="EP1719" s="202"/>
      <c r="ER1719" s="28"/>
      <c r="ES1719" s="28"/>
      <c r="ET1719" s="28"/>
      <c r="EY1719" s="202"/>
      <c r="FA1719" s="28"/>
      <c r="FB1719" s="28"/>
      <c r="FC1719" s="28"/>
      <c r="FH1719" s="202"/>
      <c r="FJ1719" s="28"/>
      <c r="FK1719" s="28"/>
      <c r="FL1719" s="28"/>
      <c r="FQ1719" s="202"/>
      <c r="FS1719" s="28"/>
      <c r="FT1719" s="28"/>
      <c r="FU1719" s="28"/>
      <c r="FZ1719" s="202"/>
      <c r="GB1719" s="28"/>
      <c r="GC1719" s="28"/>
      <c r="GD1719" s="28"/>
      <c r="GI1719" s="202"/>
      <c r="GK1719" s="28"/>
      <c r="GL1719" s="28"/>
      <c r="GM1719" s="28"/>
      <c r="GR1719" s="202"/>
      <c r="GT1719" s="28"/>
      <c r="GU1719" s="28"/>
      <c r="GV1719" s="28"/>
      <c r="HA1719" s="202"/>
      <c r="HC1719" s="28"/>
      <c r="HD1719" s="28"/>
      <c r="HE1719" s="28"/>
      <c r="HJ1719" s="28"/>
      <c r="HK1719" s="28"/>
      <c r="HL1719" s="28"/>
      <c r="HM1719" s="28"/>
      <c r="HN1719" s="28"/>
      <c r="HO1719" s="28"/>
      <c r="HP1719" s="28"/>
      <c r="HQ1719" s="28"/>
      <c r="HR1719" s="28"/>
      <c r="HS1719" s="28"/>
      <c r="HT1719" s="28"/>
      <c r="HU1719" s="28"/>
      <c r="HV1719" s="28"/>
      <c r="HW1719" s="28"/>
      <c r="HX1719" s="28"/>
      <c r="HY1719" s="28"/>
      <c r="HZ1719" s="28"/>
      <c r="IA1719" s="28"/>
      <c r="IB1719" s="28"/>
      <c r="IC1719" s="28"/>
      <c r="ID1719" s="28"/>
      <c r="IE1719" s="28"/>
      <c r="IF1719" s="28"/>
      <c r="IG1719" s="28"/>
      <c r="IH1719" s="28"/>
      <c r="II1719" s="28"/>
      <c r="IJ1719" s="28"/>
      <c r="IK1719" s="28"/>
      <c r="IL1719" s="28"/>
      <c r="IM1719" s="28"/>
      <c r="IN1719" s="28"/>
      <c r="IO1719" s="28"/>
    </row>
    <row r="1720" spans="1:249" s="54" customFormat="1" ht="18">
      <c r="A1720" s="216" t="s">
        <v>4430</v>
      </c>
      <c r="B1720" s="28"/>
      <c r="C1720" s="28"/>
      <c r="D1720" s="28"/>
      <c r="E1720" s="28"/>
      <c r="F1720" s="305">
        <f t="shared" si="36"/>
        <v>5</v>
      </c>
      <c r="G1720" s="28"/>
      <c r="I1720" s="300"/>
      <c r="J1720" s="300"/>
      <c r="K1720" s="300">
        <v>5</v>
      </c>
      <c r="M1720" s="28"/>
      <c r="N1720" s="28"/>
      <c r="O1720" s="28"/>
      <c r="T1720" s="202"/>
      <c r="V1720" s="28"/>
      <c r="W1720" s="28"/>
      <c r="X1720" s="28"/>
      <c r="AC1720" s="202"/>
      <c r="AE1720" s="28"/>
      <c r="AF1720" s="28"/>
      <c r="AG1720" s="28"/>
      <c r="AL1720" s="202"/>
      <c r="AN1720" s="28"/>
      <c r="AO1720" s="28"/>
      <c r="AP1720" s="28"/>
      <c r="AU1720" s="202"/>
      <c r="AW1720" s="28"/>
      <c r="AX1720" s="28"/>
      <c r="AY1720" s="28"/>
      <c r="BD1720" s="202"/>
      <c r="BF1720" s="28"/>
      <c r="BG1720" s="28"/>
      <c r="BH1720" s="28"/>
      <c r="BM1720" s="202"/>
      <c r="BO1720" s="28"/>
      <c r="BP1720" s="28"/>
      <c r="BQ1720" s="28"/>
      <c r="BV1720" s="202"/>
      <c r="BX1720" s="28"/>
      <c r="BY1720" s="28"/>
      <c r="BZ1720" s="28"/>
      <c r="CE1720" s="202"/>
      <c r="CG1720" s="28"/>
      <c r="CH1720" s="28"/>
      <c r="CI1720" s="28"/>
      <c r="CN1720" s="202"/>
      <c r="CP1720" s="28"/>
      <c r="CQ1720" s="28"/>
      <c r="CR1720" s="28"/>
      <c r="CW1720" s="202"/>
      <c r="CY1720" s="28"/>
      <c r="CZ1720" s="28"/>
      <c r="DA1720" s="28"/>
      <c r="DF1720" s="202"/>
      <c r="DH1720" s="28"/>
      <c r="DI1720" s="28"/>
      <c r="DJ1720" s="28"/>
      <c r="DO1720" s="202"/>
      <c r="DQ1720" s="28"/>
      <c r="DR1720" s="28"/>
      <c r="DS1720" s="28"/>
      <c r="DX1720" s="202"/>
      <c r="DZ1720" s="28"/>
      <c r="EA1720" s="28"/>
      <c r="EB1720" s="28"/>
      <c r="EG1720" s="202"/>
      <c r="EI1720" s="28"/>
      <c r="EJ1720" s="28"/>
      <c r="EK1720" s="28"/>
      <c r="EP1720" s="202"/>
      <c r="ER1720" s="28"/>
      <c r="ES1720" s="28"/>
      <c r="ET1720" s="28"/>
      <c r="EY1720" s="202"/>
      <c r="FA1720" s="28"/>
      <c r="FB1720" s="28"/>
      <c r="FC1720" s="28"/>
      <c r="FH1720" s="202"/>
      <c r="FJ1720" s="28"/>
      <c r="FK1720" s="28"/>
      <c r="FL1720" s="28"/>
      <c r="FQ1720" s="202"/>
      <c r="FS1720" s="28"/>
      <c r="FT1720" s="28"/>
      <c r="FU1720" s="28"/>
      <c r="FZ1720" s="202"/>
      <c r="GB1720" s="28"/>
      <c r="GC1720" s="28"/>
      <c r="GD1720" s="28"/>
      <c r="GI1720" s="202"/>
      <c r="GK1720" s="28"/>
      <c r="GL1720" s="28"/>
      <c r="GM1720" s="28"/>
      <c r="GR1720" s="202"/>
      <c r="GT1720" s="28"/>
      <c r="GU1720" s="28"/>
      <c r="GV1720" s="28"/>
      <c r="HA1720" s="202"/>
      <c r="HC1720" s="28"/>
      <c r="HD1720" s="28"/>
      <c r="HE1720" s="28"/>
      <c r="HJ1720" s="28"/>
      <c r="HK1720" s="28"/>
      <c r="HL1720" s="28"/>
      <c r="HM1720" s="28"/>
      <c r="HN1720" s="28"/>
      <c r="HO1720" s="28"/>
      <c r="HP1720" s="28"/>
      <c r="HQ1720" s="28"/>
      <c r="HR1720" s="28"/>
      <c r="HS1720" s="28"/>
      <c r="HT1720" s="28"/>
      <c r="HU1720" s="28"/>
      <c r="HV1720" s="28"/>
      <c r="HW1720" s="28"/>
      <c r="HX1720" s="28"/>
      <c r="HY1720" s="28"/>
      <c r="HZ1720" s="28"/>
      <c r="IA1720" s="28"/>
      <c r="IB1720" s="28"/>
      <c r="IC1720" s="28"/>
      <c r="ID1720" s="28"/>
      <c r="IE1720" s="28"/>
      <c r="IF1720" s="28"/>
      <c r="IG1720" s="28"/>
      <c r="IH1720" s="28"/>
      <c r="II1720" s="28"/>
      <c r="IJ1720" s="28"/>
      <c r="IK1720" s="28"/>
      <c r="IL1720" s="28"/>
      <c r="IM1720" s="28"/>
      <c r="IN1720" s="28"/>
      <c r="IO1720" s="28"/>
    </row>
    <row r="1721" spans="1:249" s="54" customFormat="1" ht="18">
      <c r="A1721" s="216" t="s">
        <v>4236</v>
      </c>
      <c r="B1721" s="28"/>
      <c r="C1721" s="28"/>
      <c r="D1721" s="28"/>
      <c r="E1721" s="28"/>
      <c r="F1721" s="305">
        <f t="shared" si="36"/>
        <v>69</v>
      </c>
      <c r="G1721" s="28">
        <v>31</v>
      </c>
      <c r="I1721" s="300">
        <v>38</v>
      </c>
      <c r="J1721" s="300"/>
      <c r="K1721" s="300"/>
      <c r="M1721" s="28"/>
      <c r="N1721" s="28"/>
      <c r="O1721" s="28"/>
      <c r="T1721" s="202"/>
      <c r="V1721" s="28"/>
      <c r="W1721" s="28"/>
      <c r="X1721" s="28"/>
      <c r="AC1721" s="202"/>
      <c r="AE1721" s="28"/>
      <c r="AF1721" s="28"/>
      <c r="AG1721" s="28"/>
      <c r="AL1721" s="202"/>
      <c r="AN1721" s="28"/>
      <c r="AO1721" s="28"/>
      <c r="AP1721" s="28"/>
      <c r="AU1721" s="202"/>
      <c r="AW1721" s="28"/>
      <c r="AX1721" s="28"/>
      <c r="AY1721" s="28"/>
      <c r="BD1721" s="202"/>
      <c r="BF1721" s="28"/>
      <c r="BG1721" s="28"/>
      <c r="BH1721" s="28"/>
      <c r="BM1721" s="202"/>
      <c r="BO1721" s="28"/>
      <c r="BP1721" s="28"/>
      <c r="BQ1721" s="28"/>
      <c r="BV1721" s="202"/>
      <c r="BX1721" s="28"/>
      <c r="BY1721" s="28"/>
      <c r="BZ1721" s="28"/>
      <c r="CE1721" s="202"/>
      <c r="CG1721" s="28"/>
      <c r="CH1721" s="28"/>
      <c r="CI1721" s="28"/>
      <c r="CN1721" s="202"/>
      <c r="CP1721" s="28"/>
      <c r="CQ1721" s="28"/>
      <c r="CR1721" s="28"/>
      <c r="CW1721" s="202"/>
      <c r="CY1721" s="28"/>
      <c r="CZ1721" s="28"/>
      <c r="DA1721" s="28"/>
      <c r="DF1721" s="202"/>
      <c r="DH1721" s="28"/>
      <c r="DI1721" s="28"/>
      <c r="DJ1721" s="28"/>
      <c r="DO1721" s="202"/>
      <c r="DQ1721" s="28"/>
      <c r="DR1721" s="28"/>
      <c r="DS1721" s="28"/>
      <c r="DX1721" s="202"/>
      <c r="DZ1721" s="28"/>
      <c r="EA1721" s="28"/>
      <c r="EB1721" s="28"/>
      <c r="EG1721" s="202"/>
      <c r="EI1721" s="28"/>
      <c r="EJ1721" s="28"/>
      <c r="EK1721" s="28"/>
      <c r="EP1721" s="202"/>
      <c r="ER1721" s="28"/>
      <c r="ES1721" s="28"/>
      <c r="ET1721" s="28"/>
      <c r="EY1721" s="202"/>
      <c r="FA1721" s="28"/>
      <c r="FB1721" s="28"/>
      <c r="FC1721" s="28"/>
      <c r="FH1721" s="202"/>
      <c r="FJ1721" s="28"/>
      <c r="FK1721" s="28"/>
      <c r="FL1721" s="28"/>
      <c r="FQ1721" s="202"/>
      <c r="FS1721" s="28"/>
      <c r="FT1721" s="28"/>
      <c r="FU1721" s="28"/>
      <c r="FZ1721" s="202"/>
      <c r="GB1721" s="28"/>
      <c r="GC1721" s="28"/>
      <c r="GD1721" s="28"/>
      <c r="GI1721" s="202"/>
      <c r="GK1721" s="28"/>
      <c r="GL1721" s="28"/>
      <c r="GM1721" s="28"/>
      <c r="GR1721" s="202"/>
      <c r="GT1721" s="28"/>
      <c r="GU1721" s="28"/>
      <c r="GV1721" s="28"/>
      <c r="HA1721" s="202"/>
      <c r="HC1721" s="28"/>
      <c r="HD1721" s="28"/>
      <c r="HE1721" s="28"/>
      <c r="HJ1721" s="28"/>
      <c r="HK1721" s="28"/>
      <c r="HL1721" s="28"/>
      <c r="HM1721" s="28"/>
      <c r="HN1721" s="28"/>
      <c r="HO1721" s="28"/>
      <c r="HP1721" s="28"/>
      <c r="HQ1721" s="28"/>
      <c r="HR1721" s="28"/>
      <c r="HS1721" s="28"/>
      <c r="HT1721" s="28"/>
      <c r="HU1721" s="28"/>
      <c r="HV1721" s="28"/>
      <c r="HW1721" s="28"/>
      <c r="HX1721" s="28"/>
      <c r="HY1721" s="28"/>
      <c r="HZ1721" s="28"/>
      <c r="IA1721" s="28"/>
      <c r="IB1721" s="28"/>
      <c r="IC1721" s="28"/>
      <c r="ID1721" s="28"/>
      <c r="IE1721" s="28"/>
      <c r="IF1721" s="28"/>
      <c r="IG1721" s="28"/>
      <c r="IH1721" s="28"/>
      <c r="II1721" s="28"/>
      <c r="IJ1721" s="28"/>
      <c r="IK1721" s="28"/>
      <c r="IL1721" s="28"/>
      <c r="IM1721" s="28"/>
      <c r="IN1721" s="28"/>
      <c r="IO1721" s="28"/>
    </row>
    <row r="1722" spans="1:249" s="54" customFormat="1" ht="18.75" thickBot="1">
      <c r="A1722" s="481" t="s">
        <v>3865</v>
      </c>
      <c r="B1722" s="28"/>
      <c r="C1722" s="28"/>
      <c r="D1722" s="28"/>
      <c r="E1722" s="28"/>
      <c r="F1722" s="305">
        <f t="shared" si="36"/>
        <v>12</v>
      </c>
      <c r="G1722" s="28"/>
      <c r="I1722" s="300"/>
      <c r="J1722" s="300">
        <v>6</v>
      </c>
      <c r="K1722" s="202">
        <v>6</v>
      </c>
      <c r="M1722" s="28"/>
      <c r="N1722" s="28"/>
      <c r="O1722" s="28"/>
      <c r="T1722" s="202"/>
      <c r="V1722" s="28"/>
      <c r="W1722" s="28"/>
      <c r="X1722" s="28"/>
      <c r="AC1722" s="202"/>
      <c r="AE1722" s="28"/>
      <c r="AF1722" s="28"/>
      <c r="AG1722" s="28"/>
      <c r="AL1722" s="202"/>
      <c r="AN1722" s="28"/>
      <c r="AO1722" s="28"/>
      <c r="AP1722" s="28"/>
      <c r="AU1722" s="202"/>
      <c r="AW1722" s="28"/>
      <c r="AX1722" s="28"/>
      <c r="AY1722" s="28"/>
      <c r="BD1722" s="202"/>
      <c r="BF1722" s="28"/>
      <c r="BG1722" s="28"/>
      <c r="BH1722" s="28"/>
      <c r="BM1722" s="202"/>
      <c r="BO1722" s="28"/>
      <c r="BP1722" s="28"/>
      <c r="BQ1722" s="28"/>
      <c r="BV1722" s="202"/>
      <c r="BX1722" s="28"/>
      <c r="BY1722" s="28"/>
      <c r="BZ1722" s="28"/>
      <c r="CE1722" s="202"/>
      <c r="CG1722" s="28"/>
      <c r="CH1722" s="28"/>
      <c r="CI1722" s="28"/>
      <c r="CN1722" s="202"/>
      <c r="CP1722" s="28"/>
      <c r="CQ1722" s="28"/>
      <c r="CR1722" s="28"/>
      <c r="CW1722" s="202"/>
      <c r="CY1722" s="28"/>
      <c r="CZ1722" s="28"/>
      <c r="DA1722" s="28"/>
      <c r="DF1722" s="202"/>
      <c r="DH1722" s="28"/>
      <c r="DI1722" s="28"/>
      <c r="DJ1722" s="28"/>
      <c r="DO1722" s="202"/>
      <c r="DQ1722" s="28"/>
      <c r="DR1722" s="28"/>
      <c r="DS1722" s="28"/>
      <c r="DX1722" s="202"/>
      <c r="DZ1722" s="28"/>
      <c r="EA1722" s="28"/>
      <c r="EB1722" s="28"/>
      <c r="EG1722" s="202"/>
      <c r="EI1722" s="28"/>
      <c r="EJ1722" s="28"/>
      <c r="EK1722" s="28"/>
      <c r="EP1722" s="202"/>
      <c r="ER1722" s="28"/>
      <c r="ES1722" s="28"/>
      <c r="ET1722" s="28"/>
      <c r="EY1722" s="202"/>
      <c r="FA1722" s="28"/>
      <c r="FB1722" s="28"/>
      <c r="FC1722" s="28"/>
      <c r="FH1722" s="202"/>
      <c r="FJ1722" s="28"/>
      <c r="FK1722" s="28"/>
      <c r="FL1722" s="28"/>
      <c r="FQ1722" s="202"/>
      <c r="FS1722" s="28"/>
      <c r="FT1722" s="28"/>
      <c r="FU1722" s="28"/>
      <c r="FZ1722" s="202"/>
      <c r="GB1722" s="28"/>
      <c r="GC1722" s="28"/>
      <c r="GD1722" s="28"/>
      <c r="GI1722" s="202"/>
      <c r="GK1722" s="28"/>
      <c r="GL1722" s="28"/>
      <c r="GM1722" s="28"/>
      <c r="GR1722" s="202"/>
      <c r="GT1722" s="28"/>
      <c r="GU1722" s="28"/>
      <c r="GV1722" s="28"/>
      <c r="HA1722" s="202"/>
      <c r="HC1722" s="28"/>
      <c r="HD1722" s="28"/>
      <c r="HE1722" s="28"/>
      <c r="HJ1722" s="28"/>
      <c r="HK1722" s="28"/>
      <c r="HL1722" s="28"/>
      <c r="HM1722" s="28"/>
      <c r="HN1722" s="28"/>
      <c r="HO1722" s="28"/>
      <c r="HP1722" s="28"/>
      <c r="HQ1722" s="28"/>
      <c r="HR1722" s="28"/>
      <c r="HS1722" s="28"/>
      <c r="HT1722" s="28"/>
      <c r="HU1722" s="28"/>
      <c r="HV1722" s="28"/>
      <c r="HW1722" s="28"/>
      <c r="HX1722" s="28"/>
      <c r="HY1722" s="28"/>
      <c r="HZ1722" s="28"/>
      <c r="IA1722" s="28"/>
      <c r="IB1722" s="28"/>
      <c r="IC1722" s="28"/>
      <c r="ID1722" s="28"/>
      <c r="IE1722" s="28"/>
      <c r="IF1722" s="28"/>
      <c r="IG1722" s="28"/>
      <c r="IH1722" s="28"/>
      <c r="II1722" s="28"/>
      <c r="IJ1722" s="28"/>
      <c r="IK1722" s="28"/>
      <c r="IL1722" s="28"/>
      <c r="IM1722" s="28"/>
      <c r="IN1722" s="28"/>
      <c r="IO1722" s="28"/>
    </row>
    <row r="1723" spans="1:249" s="54" customFormat="1" ht="18">
      <c r="A1723" s="216" t="s">
        <v>4193</v>
      </c>
      <c r="B1723" s="28"/>
      <c r="C1723" s="28"/>
      <c r="D1723" s="28"/>
      <c r="E1723" s="28"/>
      <c r="F1723" s="305">
        <f t="shared" si="36"/>
        <v>6</v>
      </c>
      <c r="G1723" s="28"/>
      <c r="K1723" s="300">
        <v>6</v>
      </c>
      <c r="M1723" s="28"/>
      <c r="N1723" s="28"/>
      <c r="O1723" s="28"/>
      <c r="T1723" s="202"/>
      <c r="V1723" s="28"/>
      <c r="W1723" s="28"/>
      <c r="X1723" s="28"/>
      <c r="AC1723" s="202"/>
      <c r="AE1723" s="28"/>
      <c r="AF1723" s="28"/>
      <c r="AG1723" s="28"/>
      <c r="AL1723" s="202"/>
      <c r="AN1723" s="28"/>
      <c r="AO1723" s="28"/>
      <c r="AP1723" s="28"/>
      <c r="AU1723" s="202"/>
      <c r="AW1723" s="28"/>
      <c r="AX1723" s="28"/>
      <c r="AY1723" s="28"/>
      <c r="BD1723" s="202"/>
      <c r="BF1723" s="28"/>
      <c r="BG1723" s="28"/>
      <c r="BH1723" s="28"/>
      <c r="BM1723" s="202"/>
      <c r="BO1723" s="28"/>
      <c r="BP1723" s="28"/>
      <c r="BQ1723" s="28"/>
      <c r="BV1723" s="202"/>
      <c r="BX1723" s="28"/>
      <c r="BY1723" s="28"/>
      <c r="BZ1723" s="28"/>
      <c r="CE1723" s="202"/>
      <c r="CG1723" s="28"/>
      <c r="CH1723" s="28"/>
      <c r="CI1723" s="28"/>
      <c r="CN1723" s="202"/>
      <c r="CP1723" s="28"/>
      <c r="CQ1723" s="28"/>
      <c r="CR1723" s="28"/>
      <c r="CW1723" s="202"/>
      <c r="CY1723" s="28"/>
      <c r="CZ1723" s="28"/>
      <c r="DA1723" s="28"/>
      <c r="DF1723" s="202"/>
      <c r="DH1723" s="28"/>
      <c r="DI1723" s="28"/>
      <c r="DJ1723" s="28"/>
      <c r="DO1723" s="202"/>
      <c r="DQ1723" s="28"/>
      <c r="DR1723" s="28"/>
      <c r="DS1723" s="28"/>
      <c r="DX1723" s="202"/>
      <c r="DZ1723" s="28"/>
      <c r="EA1723" s="28"/>
      <c r="EB1723" s="28"/>
      <c r="EG1723" s="202"/>
      <c r="EI1723" s="28"/>
      <c r="EJ1723" s="28"/>
      <c r="EK1723" s="28"/>
      <c r="EP1723" s="202"/>
      <c r="ER1723" s="28"/>
      <c r="ES1723" s="28"/>
      <c r="ET1723" s="28"/>
      <c r="EY1723" s="202"/>
      <c r="FA1723" s="28"/>
      <c r="FB1723" s="28"/>
      <c r="FC1723" s="28"/>
      <c r="FH1723" s="202"/>
      <c r="FJ1723" s="28"/>
      <c r="FK1723" s="28"/>
      <c r="FL1723" s="28"/>
      <c r="FQ1723" s="202"/>
      <c r="FS1723" s="28"/>
      <c r="FT1723" s="28"/>
      <c r="FU1723" s="28"/>
      <c r="FZ1723" s="202"/>
      <c r="GB1723" s="28"/>
      <c r="GC1723" s="28"/>
      <c r="GD1723" s="28"/>
      <c r="GI1723" s="202"/>
      <c r="GK1723" s="28"/>
      <c r="GL1723" s="28"/>
      <c r="GM1723" s="28"/>
      <c r="GR1723" s="202"/>
      <c r="GT1723" s="28"/>
      <c r="GU1723" s="28"/>
      <c r="GV1723" s="28"/>
      <c r="HA1723" s="202"/>
      <c r="HC1723" s="28"/>
      <c r="HD1723" s="28"/>
      <c r="HE1723" s="28"/>
      <c r="HJ1723" s="28"/>
      <c r="HK1723" s="28"/>
      <c r="HL1723" s="28"/>
      <c r="HM1723" s="28"/>
      <c r="HN1723" s="28"/>
      <c r="HO1723" s="28"/>
      <c r="HP1723" s="28"/>
      <c r="HQ1723" s="28"/>
      <c r="HR1723" s="28"/>
      <c r="HS1723" s="28"/>
      <c r="HT1723" s="28"/>
      <c r="HU1723" s="28"/>
      <c r="HV1723" s="28"/>
      <c r="HW1723" s="28"/>
      <c r="HX1723" s="28"/>
      <c r="HY1723" s="28"/>
      <c r="HZ1723" s="28"/>
      <c r="IA1723" s="28"/>
      <c r="IB1723" s="28"/>
      <c r="IC1723" s="28"/>
      <c r="ID1723" s="28"/>
      <c r="IE1723" s="28"/>
      <c r="IF1723" s="28"/>
      <c r="IG1723" s="28"/>
      <c r="IH1723" s="28"/>
      <c r="II1723" s="28"/>
      <c r="IJ1723" s="28"/>
      <c r="IK1723" s="28"/>
      <c r="IL1723" s="28"/>
      <c r="IM1723" s="28"/>
      <c r="IN1723" s="28"/>
      <c r="IO1723" s="28"/>
    </row>
    <row r="1724" spans="1:249" s="54" customFormat="1" ht="18.75" thickBot="1">
      <c r="A1724" s="481" t="s">
        <v>4118</v>
      </c>
      <c r="B1724" s="28"/>
      <c r="C1724" s="28"/>
      <c r="D1724" s="28"/>
      <c r="E1724" s="28"/>
      <c r="F1724" s="305">
        <f t="shared" si="36"/>
        <v>9</v>
      </c>
      <c r="G1724" s="28"/>
      <c r="I1724" s="300"/>
      <c r="J1724" s="300">
        <v>9</v>
      </c>
      <c r="K1724" s="202"/>
      <c r="M1724" s="28"/>
      <c r="N1724" s="28"/>
      <c r="O1724" s="28"/>
      <c r="T1724" s="202"/>
      <c r="V1724" s="28"/>
      <c r="W1724" s="28"/>
      <c r="X1724" s="28"/>
      <c r="AC1724" s="202"/>
      <c r="AE1724" s="28"/>
      <c r="AF1724" s="28"/>
      <c r="AG1724" s="28"/>
      <c r="AL1724" s="202"/>
      <c r="AN1724" s="28"/>
      <c r="AO1724" s="28"/>
      <c r="AP1724" s="28"/>
      <c r="AU1724" s="202"/>
      <c r="AW1724" s="28"/>
      <c r="AX1724" s="28"/>
      <c r="AY1724" s="28"/>
      <c r="BD1724" s="202"/>
      <c r="BF1724" s="28"/>
      <c r="BG1724" s="28"/>
      <c r="BH1724" s="28"/>
      <c r="BM1724" s="202"/>
      <c r="BO1724" s="28"/>
      <c r="BP1724" s="28"/>
      <c r="BQ1724" s="28"/>
      <c r="BV1724" s="202"/>
      <c r="BX1724" s="28"/>
      <c r="BY1724" s="28"/>
      <c r="BZ1724" s="28"/>
      <c r="CE1724" s="202"/>
      <c r="CG1724" s="28"/>
      <c r="CH1724" s="28"/>
      <c r="CI1724" s="28"/>
      <c r="CN1724" s="202"/>
      <c r="CP1724" s="28"/>
      <c r="CQ1724" s="28"/>
      <c r="CR1724" s="28"/>
      <c r="CW1724" s="202"/>
      <c r="CY1724" s="28"/>
      <c r="CZ1724" s="28"/>
      <c r="DA1724" s="28"/>
      <c r="DF1724" s="202"/>
      <c r="DH1724" s="28"/>
      <c r="DI1724" s="28"/>
      <c r="DJ1724" s="28"/>
      <c r="DO1724" s="202"/>
      <c r="DQ1724" s="28"/>
      <c r="DR1724" s="28"/>
      <c r="DS1724" s="28"/>
      <c r="DX1724" s="202"/>
      <c r="DZ1724" s="28"/>
      <c r="EA1724" s="28"/>
      <c r="EB1724" s="28"/>
      <c r="EG1724" s="202"/>
      <c r="EI1724" s="28"/>
      <c r="EJ1724" s="28"/>
      <c r="EK1724" s="28"/>
      <c r="EP1724" s="202"/>
      <c r="ER1724" s="28"/>
      <c r="ES1724" s="28"/>
      <c r="ET1724" s="28"/>
      <c r="EY1724" s="202"/>
      <c r="FA1724" s="28"/>
      <c r="FB1724" s="28"/>
      <c r="FC1724" s="28"/>
      <c r="FH1724" s="202"/>
      <c r="FJ1724" s="28"/>
      <c r="FK1724" s="28"/>
      <c r="FL1724" s="28"/>
      <c r="FQ1724" s="202"/>
      <c r="FS1724" s="28"/>
      <c r="FT1724" s="28"/>
      <c r="FU1724" s="28"/>
      <c r="FZ1724" s="202"/>
      <c r="GB1724" s="28"/>
      <c r="GC1724" s="28"/>
      <c r="GD1724" s="28"/>
      <c r="GI1724" s="202"/>
      <c r="GK1724" s="28"/>
      <c r="GL1724" s="28"/>
      <c r="GM1724" s="28"/>
      <c r="GR1724" s="202"/>
      <c r="GT1724" s="28"/>
      <c r="GU1724" s="28"/>
      <c r="GV1724" s="28"/>
      <c r="HA1724" s="202"/>
      <c r="HC1724" s="28"/>
      <c r="HD1724" s="28"/>
      <c r="HE1724" s="28"/>
      <c r="HJ1724" s="28"/>
      <c r="HK1724" s="28"/>
      <c r="HL1724" s="28"/>
      <c r="HM1724" s="28"/>
      <c r="HN1724" s="28"/>
      <c r="HO1724" s="28"/>
      <c r="HP1724" s="28"/>
      <c r="HQ1724" s="28"/>
      <c r="HR1724" s="28"/>
      <c r="HS1724" s="28"/>
      <c r="HT1724" s="28"/>
      <c r="HU1724" s="28"/>
      <c r="HV1724" s="28"/>
      <c r="HW1724" s="28"/>
      <c r="HX1724" s="28"/>
      <c r="HY1724" s="28"/>
      <c r="HZ1724" s="28"/>
      <c r="IA1724" s="28"/>
      <c r="IB1724" s="28"/>
      <c r="IC1724" s="28"/>
      <c r="ID1724" s="28"/>
      <c r="IE1724" s="28"/>
      <c r="IF1724" s="28"/>
      <c r="IG1724" s="28"/>
      <c r="IH1724" s="28"/>
      <c r="II1724" s="28"/>
      <c r="IJ1724" s="28"/>
      <c r="IK1724" s="28"/>
      <c r="IL1724" s="28"/>
      <c r="IM1724" s="28"/>
      <c r="IN1724" s="28"/>
      <c r="IO1724" s="28"/>
    </row>
    <row r="1725" spans="1:249" s="54" customFormat="1" ht="18">
      <c r="A1725" s="216" t="s">
        <v>4967</v>
      </c>
      <c r="B1725" s="28"/>
      <c r="C1725" s="28"/>
      <c r="D1725" s="28"/>
      <c r="E1725" s="28"/>
      <c r="F1725" s="305">
        <f t="shared" si="36"/>
        <v>2</v>
      </c>
      <c r="G1725" s="28"/>
      <c r="I1725" s="300"/>
      <c r="J1725" s="300">
        <v>2</v>
      </c>
      <c r="K1725" s="202"/>
      <c r="M1725" s="28"/>
      <c r="N1725" s="28"/>
      <c r="O1725" s="28"/>
      <c r="T1725" s="202"/>
      <c r="V1725" s="28"/>
      <c r="W1725" s="28"/>
      <c r="X1725" s="28"/>
      <c r="AC1725" s="202"/>
      <c r="AE1725" s="28"/>
      <c r="AF1725" s="28"/>
      <c r="AG1725" s="28"/>
      <c r="AL1725" s="202"/>
      <c r="AN1725" s="28"/>
      <c r="AO1725" s="28"/>
      <c r="AP1725" s="28"/>
      <c r="AU1725" s="202"/>
      <c r="AW1725" s="28"/>
      <c r="AX1725" s="28"/>
      <c r="AY1725" s="28"/>
      <c r="BD1725" s="202"/>
      <c r="BF1725" s="28"/>
      <c r="BG1725" s="28"/>
      <c r="BH1725" s="28"/>
      <c r="BM1725" s="202"/>
      <c r="BO1725" s="28"/>
      <c r="BP1725" s="28"/>
      <c r="BQ1725" s="28"/>
      <c r="BV1725" s="202"/>
      <c r="BX1725" s="28"/>
      <c r="BY1725" s="28"/>
      <c r="BZ1725" s="28"/>
      <c r="CE1725" s="202"/>
      <c r="CG1725" s="28"/>
      <c r="CH1725" s="28"/>
      <c r="CI1725" s="28"/>
      <c r="CN1725" s="202"/>
      <c r="CP1725" s="28"/>
      <c r="CQ1725" s="28"/>
      <c r="CR1725" s="28"/>
      <c r="CW1725" s="202"/>
      <c r="CY1725" s="28"/>
      <c r="CZ1725" s="28"/>
      <c r="DA1725" s="28"/>
      <c r="DF1725" s="202"/>
      <c r="DH1725" s="28"/>
      <c r="DI1725" s="28"/>
      <c r="DJ1725" s="28"/>
      <c r="DO1725" s="202"/>
      <c r="DQ1725" s="28"/>
      <c r="DR1725" s="28"/>
      <c r="DS1725" s="28"/>
      <c r="DX1725" s="202"/>
      <c r="DZ1725" s="28"/>
      <c r="EA1725" s="28"/>
      <c r="EB1725" s="28"/>
      <c r="EG1725" s="202"/>
      <c r="EI1725" s="28"/>
      <c r="EJ1725" s="28"/>
      <c r="EK1725" s="28"/>
      <c r="EP1725" s="202"/>
      <c r="ER1725" s="28"/>
      <c r="ES1725" s="28"/>
      <c r="ET1725" s="28"/>
      <c r="EY1725" s="202"/>
      <c r="FA1725" s="28"/>
      <c r="FB1725" s="28"/>
      <c r="FC1725" s="28"/>
      <c r="FH1725" s="202"/>
      <c r="FJ1725" s="28"/>
      <c r="FK1725" s="28"/>
      <c r="FL1725" s="28"/>
      <c r="FQ1725" s="202"/>
      <c r="FS1725" s="28"/>
      <c r="FT1725" s="28"/>
      <c r="FU1725" s="28"/>
      <c r="FZ1725" s="202"/>
      <c r="GB1725" s="28"/>
      <c r="GC1725" s="28"/>
      <c r="GD1725" s="28"/>
      <c r="GI1725" s="202"/>
      <c r="GK1725" s="28"/>
      <c r="GL1725" s="28"/>
      <c r="GM1725" s="28"/>
      <c r="GR1725" s="202"/>
      <c r="GT1725" s="28"/>
      <c r="GU1725" s="28"/>
      <c r="GV1725" s="28"/>
      <c r="HA1725" s="202"/>
      <c r="HC1725" s="28"/>
      <c r="HD1725" s="28"/>
      <c r="HE1725" s="28"/>
      <c r="HJ1725" s="28"/>
      <c r="HK1725" s="28"/>
      <c r="HL1725" s="28"/>
      <c r="HM1725" s="28"/>
      <c r="HN1725" s="28"/>
      <c r="HO1725" s="28"/>
      <c r="HP1725" s="28"/>
      <c r="HQ1725" s="28"/>
      <c r="HR1725" s="28"/>
      <c r="HS1725" s="28"/>
      <c r="HT1725" s="28"/>
      <c r="HU1725" s="28"/>
      <c r="HV1725" s="28"/>
      <c r="HW1725" s="28"/>
      <c r="HX1725" s="28"/>
      <c r="HY1725" s="28"/>
      <c r="HZ1725" s="28"/>
      <c r="IA1725" s="28"/>
      <c r="IB1725" s="28"/>
      <c r="IC1725" s="28"/>
      <c r="ID1725" s="28"/>
      <c r="IE1725" s="28"/>
      <c r="IF1725" s="28"/>
      <c r="IG1725" s="28"/>
      <c r="IH1725" s="28"/>
      <c r="II1725" s="28"/>
      <c r="IJ1725" s="28"/>
      <c r="IK1725" s="28"/>
      <c r="IL1725" s="28"/>
      <c r="IM1725" s="28"/>
      <c r="IN1725" s="28"/>
      <c r="IO1725" s="28"/>
    </row>
    <row r="1726" spans="1:249" s="54" customFormat="1" ht="18">
      <c r="A1726" s="216" t="s">
        <v>3994</v>
      </c>
      <c r="B1726" s="28"/>
      <c r="C1726" s="28"/>
      <c r="D1726" s="28"/>
      <c r="E1726" s="28"/>
      <c r="F1726" s="305">
        <f t="shared" si="36"/>
        <v>12</v>
      </c>
      <c r="G1726" s="28"/>
      <c r="H1726" s="300">
        <v>1</v>
      </c>
      <c r="I1726" s="300">
        <v>1</v>
      </c>
      <c r="K1726" s="202">
        <v>10</v>
      </c>
      <c r="M1726" s="28"/>
      <c r="N1726" s="28"/>
      <c r="O1726" s="28"/>
      <c r="T1726" s="202"/>
      <c r="V1726" s="28"/>
      <c r="W1726" s="28"/>
      <c r="X1726" s="28"/>
      <c r="AC1726" s="202"/>
      <c r="AE1726" s="28"/>
      <c r="AF1726" s="28"/>
      <c r="AG1726" s="28"/>
      <c r="AL1726" s="202"/>
      <c r="AN1726" s="28"/>
      <c r="AO1726" s="28"/>
      <c r="AP1726" s="28"/>
      <c r="AU1726" s="202"/>
      <c r="AW1726" s="28"/>
      <c r="AX1726" s="28"/>
      <c r="AY1726" s="28"/>
      <c r="BD1726" s="202"/>
      <c r="BF1726" s="28"/>
      <c r="BG1726" s="28"/>
      <c r="BH1726" s="28"/>
      <c r="BM1726" s="202"/>
      <c r="BO1726" s="28"/>
      <c r="BP1726" s="28"/>
      <c r="BQ1726" s="28"/>
      <c r="BV1726" s="202"/>
      <c r="BX1726" s="28"/>
      <c r="BY1726" s="28"/>
      <c r="BZ1726" s="28"/>
      <c r="CE1726" s="202"/>
      <c r="CG1726" s="28"/>
      <c r="CH1726" s="28"/>
      <c r="CI1726" s="28"/>
      <c r="CN1726" s="202"/>
      <c r="CP1726" s="28"/>
      <c r="CQ1726" s="28"/>
      <c r="CR1726" s="28"/>
      <c r="CW1726" s="202"/>
      <c r="CY1726" s="28"/>
      <c r="CZ1726" s="28"/>
      <c r="DA1726" s="28"/>
      <c r="DF1726" s="202"/>
      <c r="DH1726" s="28"/>
      <c r="DI1726" s="28"/>
      <c r="DJ1726" s="28"/>
      <c r="DO1726" s="202"/>
      <c r="DQ1726" s="28"/>
      <c r="DR1726" s="28"/>
      <c r="DS1726" s="28"/>
      <c r="DX1726" s="202"/>
      <c r="DZ1726" s="28"/>
      <c r="EA1726" s="28"/>
      <c r="EB1726" s="28"/>
      <c r="EG1726" s="202"/>
      <c r="EI1726" s="28"/>
      <c r="EJ1726" s="28"/>
      <c r="EK1726" s="28"/>
      <c r="EP1726" s="202"/>
      <c r="ER1726" s="28"/>
      <c r="ES1726" s="28"/>
      <c r="ET1726" s="28"/>
      <c r="EY1726" s="202"/>
      <c r="FA1726" s="28"/>
      <c r="FB1726" s="28"/>
      <c r="FC1726" s="28"/>
      <c r="FH1726" s="202"/>
      <c r="FJ1726" s="28"/>
      <c r="FK1726" s="28"/>
      <c r="FL1726" s="28"/>
      <c r="FQ1726" s="202"/>
      <c r="FS1726" s="28"/>
      <c r="FT1726" s="28"/>
      <c r="FU1726" s="28"/>
      <c r="FZ1726" s="202"/>
      <c r="GB1726" s="28"/>
      <c r="GC1726" s="28"/>
      <c r="GD1726" s="28"/>
      <c r="GI1726" s="202"/>
      <c r="GK1726" s="28"/>
      <c r="GL1726" s="28"/>
      <c r="GM1726" s="28"/>
      <c r="GR1726" s="202"/>
      <c r="GT1726" s="28"/>
      <c r="GU1726" s="28"/>
      <c r="GV1726" s="28"/>
      <c r="HA1726" s="202"/>
      <c r="HC1726" s="28"/>
      <c r="HD1726" s="28"/>
      <c r="HE1726" s="28"/>
      <c r="HJ1726" s="28"/>
      <c r="HK1726" s="28"/>
      <c r="HL1726" s="28"/>
      <c r="HM1726" s="28"/>
      <c r="HN1726" s="28"/>
      <c r="HO1726" s="28"/>
      <c r="HP1726" s="28"/>
      <c r="HQ1726" s="28"/>
      <c r="HR1726" s="28"/>
      <c r="HS1726" s="28"/>
      <c r="HT1726" s="28"/>
      <c r="HU1726" s="28"/>
      <c r="HV1726" s="28"/>
      <c r="HW1726" s="28"/>
      <c r="HX1726" s="28"/>
      <c r="HY1726" s="28"/>
      <c r="HZ1726" s="28"/>
      <c r="IA1726" s="28"/>
      <c r="IB1726" s="28"/>
      <c r="IC1726" s="28"/>
      <c r="ID1726" s="28"/>
      <c r="IE1726" s="28"/>
      <c r="IF1726" s="28"/>
      <c r="IG1726" s="28"/>
      <c r="IH1726" s="28"/>
      <c r="II1726" s="28"/>
      <c r="IJ1726" s="28"/>
      <c r="IK1726" s="28"/>
      <c r="IL1726" s="28"/>
      <c r="IM1726" s="28"/>
      <c r="IN1726" s="28"/>
      <c r="IO1726" s="28"/>
    </row>
    <row r="1727" spans="1:249" s="54" customFormat="1" ht="18">
      <c r="A1727" s="216" t="s">
        <v>4597</v>
      </c>
      <c r="B1727" s="28"/>
      <c r="C1727" s="28"/>
      <c r="D1727" s="28"/>
      <c r="E1727" s="28"/>
      <c r="F1727" s="305">
        <f t="shared" si="36"/>
        <v>1</v>
      </c>
      <c r="G1727" s="28"/>
      <c r="I1727" s="300"/>
      <c r="K1727" s="300">
        <v>1</v>
      </c>
      <c r="M1727" s="28"/>
      <c r="N1727" s="28"/>
      <c r="O1727" s="28"/>
      <c r="T1727" s="202"/>
      <c r="V1727" s="28"/>
      <c r="W1727" s="28"/>
      <c r="X1727" s="28"/>
      <c r="AC1727" s="202"/>
      <c r="AE1727" s="28"/>
      <c r="AF1727" s="28"/>
      <c r="AG1727" s="28"/>
      <c r="AL1727" s="202"/>
      <c r="AN1727" s="28"/>
      <c r="AO1727" s="28"/>
      <c r="AP1727" s="28"/>
      <c r="AU1727" s="202"/>
      <c r="AW1727" s="28"/>
      <c r="AX1727" s="28"/>
      <c r="AY1727" s="28"/>
      <c r="BD1727" s="202"/>
      <c r="BF1727" s="28"/>
      <c r="BG1727" s="28"/>
      <c r="BH1727" s="28"/>
      <c r="BM1727" s="202"/>
      <c r="BO1727" s="28"/>
      <c r="BP1727" s="28"/>
      <c r="BQ1727" s="28"/>
      <c r="BV1727" s="202"/>
      <c r="BX1727" s="28"/>
      <c r="BY1727" s="28"/>
      <c r="BZ1727" s="28"/>
      <c r="CE1727" s="202"/>
      <c r="CG1727" s="28"/>
      <c r="CH1727" s="28"/>
      <c r="CI1727" s="28"/>
      <c r="CN1727" s="202"/>
      <c r="CP1727" s="28"/>
      <c r="CQ1727" s="28"/>
      <c r="CR1727" s="28"/>
      <c r="CW1727" s="202"/>
      <c r="CY1727" s="28"/>
      <c r="CZ1727" s="28"/>
      <c r="DA1727" s="28"/>
      <c r="DF1727" s="202"/>
      <c r="DH1727" s="28"/>
      <c r="DI1727" s="28"/>
      <c r="DJ1727" s="28"/>
      <c r="DO1727" s="202"/>
      <c r="DQ1727" s="28"/>
      <c r="DR1727" s="28"/>
      <c r="DS1727" s="28"/>
      <c r="DX1727" s="202"/>
      <c r="DZ1727" s="28"/>
      <c r="EA1727" s="28"/>
      <c r="EB1727" s="28"/>
      <c r="EG1727" s="202"/>
      <c r="EI1727" s="28"/>
      <c r="EJ1727" s="28"/>
      <c r="EK1727" s="28"/>
      <c r="EP1727" s="202"/>
      <c r="ER1727" s="28"/>
      <c r="ES1727" s="28"/>
      <c r="ET1727" s="28"/>
      <c r="EY1727" s="202"/>
      <c r="FA1727" s="28"/>
      <c r="FB1727" s="28"/>
      <c r="FC1727" s="28"/>
      <c r="FH1727" s="202"/>
      <c r="FJ1727" s="28"/>
      <c r="FK1727" s="28"/>
      <c r="FL1727" s="28"/>
      <c r="FQ1727" s="202"/>
      <c r="FS1727" s="28"/>
      <c r="FT1727" s="28"/>
      <c r="FU1727" s="28"/>
      <c r="FZ1727" s="202"/>
      <c r="GB1727" s="28"/>
      <c r="GC1727" s="28"/>
      <c r="GD1727" s="28"/>
      <c r="GI1727" s="202"/>
      <c r="GK1727" s="28"/>
      <c r="GL1727" s="28"/>
      <c r="GM1727" s="28"/>
      <c r="GR1727" s="202"/>
      <c r="GT1727" s="28"/>
      <c r="GU1727" s="28"/>
      <c r="GV1727" s="28"/>
      <c r="HA1727" s="202"/>
      <c r="HC1727" s="28"/>
      <c r="HD1727" s="28"/>
      <c r="HE1727" s="28"/>
      <c r="HJ1727" s="28"/>
      <c r="HK1727" s="28"/>
      <c r="HL1727" s="28"/>
      <c r="HM1727" s="28"/>
      <c r="HN1727" s="28"/>
      <c r="HO1727" s="28"/>
      <c r="HP1727" s="28"/>
      <c r="HQ1727" s="28"/>
      <c r="HR1727" s="28"/>
      <c r="HS1727" s="28"/>
      <c r="HT1727" s="28"/>
      <c r="HU1727" s="28"/>
      <c r="HV1727" s="28"/>
      <c r="HW1727" s="28"/>
      <c r="HX1727" s="28"/>
      <c r="HY1727" s="28"/>
      <c r="HZ1727" s="28"/>
      <c r="IA1727" s="28"/>
      <c r="IB1727" s="28"/>
      <c r="IC1727" s="28"/>
      <c r="ID1727" s="28"/>
      <c r="IE1727" s="28"/>
      <c r="IF1727" s="28"/>
      <c r="IG1727" s="28"/>
      <c r="IH1727" s="28"/>
      <c r="II1727" s="28"/>
      <c r="IJ1727" s="28"/>
      <c r="IK1727" s="28"/>
      <c r="IL1727" s="28"/>
      <c r="IM1727" s="28"/>
      <c r="IN1727" s="28"/>
      <c r="IO1727" s="28"/>
    </row>
    <row r="1728" spans="1:249" s="54" customFormat="1" ht="18">
      <c r="A1728" s="216" t="s">
        <v>4520</v>
      </c>
      <c r="B1728" s="28"/>
      <c r="C1728" s="28"/>
      <c r="D1728" s="28"/>
      <c r="E1728" s="28"/>
      <c r="F1728" s="305">
        <f t="shared" si="36"/>
        <v>35</v>
      </c>
      <c r="G1728" s="28"/>
      <c r="J1728" s="300">
        <v>35</v>
      </c>
      <c r="K1728" s="202"/>
      <c r="M1728" s="28"/>
      <c r="N1728" s="28"/>
      <c r="O1728" s="28"/>
      <c r="T1728" s="202"/>
      <c r="V1728" s="28"/>
      <c r="W1728" s="28"/>
      <c r="X1728" s="28"/>
      <c r="AC1728" s="202"/>
      <c r="AE1728" s="28"/>
      <c r="AF1728" s="28"/>
      <c r="AG1728" s="28"/>
      <c r="AL1728" s="202"/>
      <c r="AN1728" s="28"/>
      <c r="AO1728" s="28"/>
      <c r="AP1728" s="28"/>
      <c r="AU1728" s="202"/>
      <c r="AW1728" s="28"/>
      <c r="AX1728" s="28"/>
      <c r="AY1728" s="28"/>
      <c r="BD1728" s="202"/>
      <c r="BF1728" s="28"/>
      <c r="BG1728" s="28"/>
      <c r="BH1728" s="28"/>
      <c r="BM1728" s="202"/>
      <c r="BO1728" s="28"/>
      <c r="BP1728" s="28"/>
      <c r="BQ1728" s="28"/>
      <c r="BV1728" s="202"/>
      <c r="BX1728" s="28"/>
      <c r="BY1728" s="28"/>
      <c r="BZ1728" s="28"/>
      <c r="CE1728" s="202"/>
      <c r="CG1728" s="28"/>
      <c r="CH1728" s="28"/>
      <c r="CI1728" s="28"/>
      <c r="CN1728" s="202"/>
      <c r="CP1728" s="28"/>
      <c r="CQ1728" s="28"/>
      <c r="CR1728" s="28"/>
      <c r="CW1728" s="202"/>
      <c r="CY1728" s="28"/>
      <c r="CZ1728" s="28"/>
      <c r="DA1728" s="28"/>
      <c r="DF1728" s="202"/>
      <c r="DH1728" s="28"/>
      <c r="DI1728" s="28"/>
      <c r="DJ1728" s="28"/>
      <c r="DO1728" s="202"/>
      <c r="DQ1728" s="28"/>
      <c r="DR1728" s="28"/>
      <c r="DS1728" s="28"/>
      <c r="DX1728" s="202"/>
      <c r="DZ1728" s="28"/>
      <c r="EA1728" s="28"/>
      <c r="EB1728" s="28"/>
      <c r="EG1728" s="202"/>
      <c r="EI1728" s="28"/>
      <c r="EJ1728" s="28"/>
      <c r="EK1728" s="28"/>
      <c r="EP1728" s="202"/>
      <c r="ER1728" s="28"/>
      <c r="ES1728" s="28"/>
      <c r="ET1728" s="28"/>
      <c r="EY1728" s="202"/>
      <c r="FA1728" s="28"/>
      <c r="FB1728" s="28"/>
      <c r="FC1728" s="28"/>
      <c r="FH1728" s="202"/>
      <c r="FJ1728" s="28"/>
      <c r="FK1728" s="28"/>
      <c r="FL1728" s="28"/>
      <c r="FQ1728" s="202"/>
      <c r="FS1728" s="28"/>
      <c r="FT1728" s="28"/>
      <c r="FU1728" s="28"/>
      <c r="FZ1728" s="202"/>
      <c r="GB1728" s="28"/>
      <c r="GC1728" s="28"/>
      <c r="GD1728" s="28"/>
      <c r="GI1728" s="202"/>
      <c r="GK1728" s="28"/>
      <c r="GL1728" s="28"/>
      <c r="GM1728" s="28"/>
      <c r="GR1728" s="202"/>
      <c r="GT1728" s="28"/>
      <c r="GU1728" s="28"/>
      <c r="GV1728" s="28"/>
      <c r="HA1728" s="202"/>
      <c r="HC1728" s="28"/>
      <c r="HD1728" s="28"/>
      <c r="HE1728" s="28"/>
      <c r="HJ1728" s="28"/>
      <c r="HK1728" s="28"/>
      <c r="HL1728" s="28"/>
      <c r="HM1728" s="28"/>
      <c r="HN1728" s="28"/>
      <c r="HO1728" s="28"/>
      <c r="HP1728" s="28"/>
      <c r="HQ1728" s="28"/>
      <c r="HR1728" s="28"/>
      <c r="HS1728" s="28"/>
      <c r="HT1728" s="28"/>
      <c r="HU1728" s="28"/>
      <c r="HV1728" s="28"/>
      <c r="HW1728" s="28"/>
      <c r="HX1728" s="28"/>
      <c r="HY1728" s="28"/>
      <c r="HZ1728" s="28"/>
      <c r="IA1728" s="28"/>
      <c r="IB1728" s="28"/>
      <c r="IC1728" s="28"/>
      <c r="ID1728" s="28"/>
      <c r="IE1728" s="28"/>
      <c r="IF1728" s="28"/>
      <c r="IG1728" s="28"/>
      <c r="IH1728" s="28"/>
      <c r="II1728" s="28"/>
      <c r="IJ1728" s="28"/>
      <c r="IK1728" s="28"/>
      <c r="IL1728" s="28"/>
      <c r="IM1728" s="28"/>
      <c r="IN1728" s="28"/>
      <c r="IO1728" s="28"/>
    </row>
    <row r="1729" spans="1:249" s="54" customFormat="1" ht="18">
      <c r="A1729" s="216" t="s">
        <v>4595</v>
      </c>
      <c r="B1729" s="28"/>
      <c r="C1729" s="28"/>
      <c r="D1729" s="28"/>
      <c r="E1729" s="28"/>
      <c r="F1729" s="305">
        <f t="shared" si="36"/>
        <v>31</v>
      </c>
      <c r="G1729" s="28"/>
      <c r="I1729" s="300"/>
      <c r="J1729" s="300">
        <v>22</v>
      </c>
      <c r="K1729" s="300">
        <v>9</v>
      </c>
      <c r="M1729" s="28"/>
      <c r="N1729" s="28"/>
      <c r="O1729" s="28"/>
      <c r="T1729" s="202"/>
      <c r="V1729" s="28"/>
      <c r="W1729" s="28"/>
      <c r="X1729" s="28"/>
      <c r="AC1729" s="202"/>
      <c r="AE1729" s="28"/>
      <c r="AF1729" s="28"/>
      <c r="AG1729" s="28"/>
      <c r="AL1729" s="202"/>
      <c r="AN1729" s="28"/>
      <c r="AO1729" s="28"/>
      <c r="AP1729" s="28"/>
      <c r="AU1729" s="202"/>
      <c r="AW1729" s="28"/>
      <c r="AX1729" s="28"/>
      <c r="AY1729" s="28"/>
      <c r="BD1729" s="202"/>
      <c r="BF1729" s="28"/>
      <c r="BG1729" s="28"/>
      <c r="BH1729" s="28"/>
      <c r="BM1729" s="202"/>
      <c r="BO1729" s="28"/>
      <c r="BP1729" s="28"/>
      <c r="BQ1729" s="28"/>
      <c r="BV1729" s="202"/>
      <c r="BX1729" s="28"/>
      <c r="BY1729" s="28"/>
      <c r="BZ1729" s="28"/>
      <c r="CE1729" s="202"/>
      <c r="CG1729" s="28"/>
      <c r="CH1729" s="28"/>
      <c r="CI1729" s="28"/>
      <c r="CN1729" s="202"/>
      <c r="CP1729" s="28"/>
      <c r="CQ1729" s="28"/>
      <c r="CR1729" s="28"/>
      <c r="CW1729" s="202"/>
      <c r="CY1729" s="28"/>
      <c r="CZ1729" s="28"/>
      <c r="DA1729" s="28"/>
      <c r="DF1729" s="202"/>
      <c r="DH1729" s="28"/>
      <c r="DI1729" s="28"/>
      <c r="DJ1729" s="28"/>
      <c r="DO1729" s="202"/>
      <c r="DQ1729" s="28"/>
      <c r="DR1729" s="28"/>
      <c r="DS1729" s="28"/>
      <c r="DX1729" s="202"/>
      <c r="DZ1729" s="28"/>
      <c r="EA1729" s="28"/>
      <c r="EB1729" s="28"/>
      <c r="EG1729" s="202"/>
      <c r="EI1729" s="28"/>
      <c r="EJ1729" s="28"/>
      <c r="EK1729" s="28"/>
      <c r="EP1729" s="202"/>
      <c r="ER1729" s="28"/>
      <c r="ES1729" s="28"/>
      <c r="ET1729" s="28"/>
      <c r="EY1729" s="202"/>
      <c r="FA1729" s="28"/>
      <c r="FB1729" s="28"/>
      <c r="FC1729" s="28"/>
      <c r="FH1729" s="202"/>
      <c r="FJ1729" s="28"/>
      <c r="FK1729" s="28"/>
      <c r="FL1729" s="28"/>
      <c r="FQ1729" s="202"/>
      <c r="FS1729" s="28"/>
      <c r="FT1729" s="28"/>
      <c r="FU1729" s="28"/>
      <c r="FZ1729" s="202"/>
      <c r="GB1729" s="28"/>
      <c r="GC1729" s="28"/>
      <c r="GD1729" s="28"/>
      <c r="GI1729" s="202"/>
      <c r="GK1729" s="28"/>
      <c r="GL1729" s="28"/>
      <c r="GM1729" s="28"/>
      <c r="GR1729" s="202"/>
      <c r="GT1729" s="28"/>
      <c r="GU1729" s="28"/>
      <c r="GV1729" s="28"/>
      <c r="HA1729" s="202"/>
      <c r="HC1729" s="28"/>
      <c r="HD1729" s="28"/>
      <c r="HE1729" s="28"/>
      <c r="HJ1729" s="28"/>
      <c r="HK1729" s="28"/>
      <c r="HL1729" s="28"/>
      <c r="HM1729" s="28"/>
      <c r="HN1729" s="28"/>
      <c r="HO1729" s="28"/>
      <c r="HP1729" s="28"/>
      <c r="HQ1729" s="28"/>
      <c r="HR1729" s="28"/>
      <c r="HS1729" s="28"/>
      <c r="HT1729" s="28"/>
      <c r="HU1729" s="28"/>
      <c r="HV1729" s="28"/>
      <c r="HW1729" s="28"/>
      <c r="HX1729" s="28"/>
      <c r="HY1729" s="28"/>
      <c r="HZ1729" s="28"/>
      <c r="IA1729" s="28"/>
      <c r="IB1729" s="28"/>
      <c r="IC1729" s="28"/>
      <c r="ID1729" s="28"/>
      <c r="IE1729" s="28"/>
      <c r="IF1729" s="28"/>
      <c r="IG1729" s="28"/>
      <c r="IH1729" s="28"/>
      <c r="II1729" s="28"/>
      <c r="IJ1729" s="28"/>
      <c r="IK1729" s="28"/>
      <c r="IL1729" s="28"/>
      <c r="IM1729" s="28"/>
      <c r="IN1729" s="28"/>
      <c r="IO1729" s="28"/>
    </row>
    <row r="1730" spans="1:249" s="54" customFormat="1" ht="18">
      <c r="A1730" s="216" t="s">
        <v>3917</v>
      </c>
      <c r="B1730" s="28"/>
      <c r="C1730" s="28"/>
      <c r="D1730" s="28"/>
      <c r="E1730" s="28"/>
      <c r="F1730" s="305">
        <f t="shared" si="36"/>
        <v>2</v>
      </c>
      <c r="G1730" s="28"/>
      <c r="H1730" s="300"/>
      <c r="I1730" s="300"/>
      <c r="J1730" s="300">
        <v>2</v>
      </c>
      <c r="K1730" s="202"/>
      <c r="M1730" s="28"/>
      <c r="N1730" s="28"/>
      <c r="O1730" s="28"/>
      <c r="T1730" s="202"/>
      <c r="V1730" s="28"/>
      <c r="W1730" s="28"/>
      <c r="X1730" s="28"/>
      <c r="AC1730" s="202"/>
      <c r="AE1730" s="28"/>
      <c r="AF1730" s="28"/>
      <c r="AG1730" s="28"/>
      <c r="AL1730" s="202"/>
      <c r="AN1730" s="28"/>
      <c r="AO1730" s="28"/>
      <c r="AP1730" s="28"/>
      <c r="AU1730" s="202"/>
      <c r="AW1730" s="28"/>
      <c r="AX1730" s="28"/>
      <c r="AY1730" s="28"/>
      <c r="BD1730" s="202"/>
      <c r="BF1730" s="28"/>
      <c r="BG1730" s="28"/>
      <c r="BH1730" s="28"/>
      <c r="BM1730" s="202"/>
      <c r="BO1730" s="28"/>
      <c r="BP1730" s="28"/>
      <c r="BQ1730" s="28"/>
      <c r="BV1730" s="202"/>
      <c r="BX1730" s="28"/>
      <c r="BY1730" s="28"/>
      <c r="BZ1730" s="28"/>
      <c r="CE1730" s="202"/>
      <c r="CG1730" s="28"/>
      <c r="CH1730" s="28"/>
      <c r="CI1730" s="28"/>
      <c r="CN1730" s="202"/>
      <c r="CP1730" s="28"/>
      <c r="CQ1730" s="28"/>
      <c r="CR1730" s="28"/>
      <c r="CW1730" s="202"/>
      <c r="CY1730" s="28"/>
      <c r="CZ1730" s="28"/>
      <c r="DA1730" s="28"/>
      <c r="DF1730" s="202"/>
      <c r="DH1730" s="28"/>
      <c r="DI1730" s="28"/>
      <c r="DJ1730" s="28"/>
      <c r="DO1730" s="202"/>
      <c r="DQ1730" s="28"/>
      <c r="DR1730" s="28"/>
      <c r="DS1730" s="28"/>
      <c r="DX1730" s="202"/>
      <c r="DZ1730" s="28"/>
      <c r="EA1730" s="28"/>
      <c r="EB1730" s="28"/>
      <c r="EG1730" s="202"/>
      <c r="EI1730" s="28"/>
      <c r="EJ1730" s="28"/>
      <c r="EK1730" s="28"/>
      <c r="EP1730" s="202"/>
      <c r="ER1730" s="28"/>
      <c r="ES1730" s="28"/>
      <c r="ET1730" s="28"/>
      <c r="EY1730" s="202"/>
      <c r="FA1730" s="28"/>
      <c r="FB1730" s="28"/>
      <c r="FC1730" s="28"/>
      <c r="FH1730" s="202"/>
      <c r="FJ1730" s="28"/>
      <c r="FK1730" s="28"/>
      <c r="FL1730" s="28"/>
      <c r="FQ1730" s="202"/>
      <c r="FS1730" s="28"/>
      <c r="FT1730" s="28"/>
      <c r="FU1730" s="28"/>
      <c r="FZ1730" s="202"/>
      <c r="GB1730" s="28"/>
      <c r="GC1730" s="28"/>
      <c r="GD1730" s="28"/>
      <c r="GI1730" s="202"/>
      <c r="GK1730" s="28"/>
      <c r="GL1730" s="28"/>
      <c r="GM1730" s="28"/>
      <c r="GR1730" s="202"/>
      <c r="GT1730" s="28"/>
      <c r="GU1730" s="28"/>
      <c r="GV1730" s="28"/>
      <c r="HA1730" s="202"/>
      <c r="HC1730" s="28"/>
      <c r="HD1730" s="28"/>
      <c r="HE1730" s="28"/>
      <c r="HJ1730" s="28"/>
      <c r="HK1730" s="28"/>
      <c r="HL1730" s="28"/>
      <c r="HM1730" s="28"/>
      <c r="HN1730" s="28"/>
      <c r="HO1730" s="28"/>
      <c r="HP1730" s="28"/>
      <c r="HQ1730" s="28"/>
      <c r="HR1730" s="28"/>
      <c r="HS1730" s="28"/>
      <c r="HT1730" s="28"/>
      <c r="HU1730" s="28"/>
      <c r="HV1730" s="28"/>
      <c r="HW1730" s="28"/>
      <c r="HX1730" s="28"/>
      <c r="HY1730" s="28"/>
      <c r="HZ1730" s="28"/>
      <c r="IA1730" s="28"/>
      <c r="IB1730" s="28"/>
      <c r="IC1730" s="28"/>
      <c r="ID1730" s="28"/>
      <c r="IE1730" s="28"/>
      <c r="IF1730" s="28"/>
      <c r="IG1730" s="28"/>
      <c r="IH1730" s="28"/>
      <c r="II1730" s="28"/>
      <c r="IJ1730" s="28"/>
      <c r="IK1730" s="28"/>
      <c r="IL1730" s="28"/>
      <c r="IM1730" s="28"/>
      <c r="IN1730" s="28"/>
      <c r="IO1730" s="28"/>
    </row>
    <row r="1731" spans="1:249" s="54" customFormat="1" ht="18">
      <c r="A1731" s="216" t="s">
        <v>3527</v>
      </c>
      <c r="B1731" s="28"/>
      <c r="C1731" s="28"/>
      <c r="D1731" s="28"/>
      <c r="E1731" s="28"/>
      <c r="F1731" s="305">
        <f t="shared" si="36"/>
        <v>17</v>
      </c>
      <c r="G1731" s="28"/>
      <c r="I1731" s="300">
        <v>9</v>
      </c>
      <c r="J1731" s="300">
        <v>8</v>
      </c>
      <c r="K1731" s="202"/>
      <c r="M1731" s="28"/>
      <c r="N1731" s="28"/>
      <c r="O1731" s="28"/>
      <c r="T1731" s="202"/>
      <c r="V1731" s="28"/>
      <c r="W1731" s="28"/>
      <c r="X1731" s="28"/>
      <c r="AC1731" s="202"/>
      <c r="AE1731" s="28"/>
      <c r="AF1731" s="28"/>
      <c r="AG1731" s="28"/>
      <c r="AL1731" s="202"/>
      <c r="AN1731" s="28"/>
      <c r="AO1731" s="28"/>
      <c r="AP1731" s="28"/>
      <c r="AU1731" s="202"/>
      <c r="AW1731" s="28"/>
      <c r="AX1731" s="28"/>
      <c r="AY1731" s="28"/>
      <c r="BD1731" s="202"/>
      <c r="BF1731" s="28"/>
      <c r="BG1731" s="28"/>
      <c r="BH1731" s="28"/>
      <c r="BM1731" s="202"/>
      <c r="BO1731" s="28"/>
      <c r="BP1731" s="28"/>
      <c r="BQ1731" s="28"/>
      <c r="BV1731" s="202"/>
      <c r="BX1731" s="28"/>
      <c r="BY1731" s="28"/>
      <c r="BZ1731" s="28"/>
      <c r="CE1731" s="202"/>
      <c r="CG1731" s="28"/>
      <c r="CH1731" s="28"/>
      <c r="CI1731" s="28"/>
      <c r="CN1731" s="202"/>
      <c r="CP1731" s="28"/>
      <c r="CQ1731" s="28"/>
      <c r="CR1731" s="28"/>
      <c r="CW1731" s="202"/>
      <c r="CY1731" s="28"/>
      <c r="CZ1731" s="28"/>
      <c r="DA1731" s="28"/>
      <c r="DF1731" s="202"/>
      <c r="DH1731" s="28"/>
      <c r="DI1731" s="28"/>
      <c r="DJ1731" s="28"/>
      <c r="DO1731" s="202"/>
      <c r="DQ1731" s="28"/>
      <c r="DR1731" s="28"/>
      <c r="DS1731" s="28"/>
      <c r="DX1731" s="202"/>
      <c r="DZ1731" s="28"/>
      <c r="EA1731" s="28"/>
      <c r="EB1731" s="28"/>
      <c r="EG1731" s="202"/>
      <c r="EI1731" s="28"/>
      <c r="EJ1731" s="28"/>
      <c r="EK1731" s="28"/>
      <c r="EP1731" s="202"/>
      <c r="ER1731" s="28"/>
      <c r="ES1731" s="28"/>
      <c r="ET1731" s="28"/>
      <c r="EY1731" s="202"/>
      <c r="FA1731" s="28"/>
      <c r="FB1731" s="28"/>
      <c r="FC1731" s="28"/>
      <c r="FH1731" s="202"/>
      <c r="FJ1731" s="28"/>
      <c r="FK1731" s="28"/>
      <c r="FL1731" s="28"/>
      <c r="FQ1731" s="202"/>
      <c r="FS1731" s="28"/>
      <c r="FT1731" s="28"/>
      <c r="FU1731" s="28"/>
      <c r="FZ1731" s="202"/>
      <c r="GB1731" s="28"/>
      <c r="GC1731" s="28"/>
      <c r="GD1731" s="28"/>
      <c r="GI1731" s="202"/>
      <c r="GK1731" s="28"/>
      <c r="GL1731" s="28"/>
      <c r="GM1731" s="28"/>
      <c r="GR1731" s="202"/>
      <c r="GT1731" s="28"/>
      <c r="GU1731" s="28"/>
      <c r="GV1731" s="28"/>
      <c r="HA1731" s="202"/>
      <c r="HC1731" s="28"/>
      <c r="HD1731" s="28"/>
      <c r="HE1731" s="28"/>
      <c r="HJ1731" s="28"/>
      <c r="HK1731" s="28"/>
      <c r="HL1731" s="28"/>
      <c r="HM1731" s="28"/>
      <c r="HN1731" s="28"/>
      <c r="HO1731" s="28"/>
      <c r="HP1731" s="28"/>
      <c r="HQ1731" s="28"/>
      <c r="HR1731" s="28"/>
      <c r="HS1731" s="28"/>
      <c r="HT1731" s="28"/>
      <c r="HU1731" s="28"/>
      <c r="HV1731" s="28"/>
      <c r="HW1731" s="28"/>
      <c r="HX1731" s="28"/>
      <c r="HY1731" s="28"/>
      <c r="HZ1731" s="28"/>
      <c r="IA1731" s="28"/>
      <c r="IB1731" s="28"/>
      <c r="IC1731" s="28"/>
      <c r="ID1731" s="28"/>
      <c r="IE1731" s="28"/>
      <c r="IF1731" s="28"/>
      <c r="IG1731" s="28"/>
      <c r="IH1731" s="28"/>
      <c r="II1731" s="28"/>
      <c r="IJ1731" s="28"/>
      <c r="IK1731" s="28"/>
      <c r="IL1731" s="28"/>
      <c r="IM1731" s="28"/>
      <c r="IN1731" s="28"/>
      <c r="IO1731" s="28"/>
    </row>
    <row r="1732" spans="1:249" s="54" customFormat="1" ht="18">
      <c r="A1732" s="216" t="s">
        <v>4658</v>
      </c>
      <c r="B1732" s="28"/>
      <c r="C1732" s="28"/>
      <c r="D1732" s="28"/>
      <c r="E1732" s="28"/>
      <c r="F1732" s="305">
        <f t="shared" si="36"/>
        <v>7</v>
      </c>
      <c r="G1732" s="28"/>
      <c r="I1732" s="300">
        <v>7</v>
      </c>
      <c r="K1732" s="202"/>
      <c r="M1732" s="28"/>
      <c r="N1732" s="28"/>
      <c r="O1732" s="28"/>
      <c r="T1732" s="202"/>
      <c r="V1732" s="28"/>
      <c r="W1732" s="28"/>
      <c r="X1732" s="28"/>
      <c r="AC1732" s="202"/>
      <c r="AE1732" s="28"/>
      <c r="AF1732" s="28"/>
      <c r="AG1732" s="28"/>
      <c r="AL1732" s="202"/>
      <c r="AN1732" s="28"/>
      <c r="AO1732" s="28"/>
      <c r="AP1732" s="28"/>
      <c r="AU1732" s="202"/>
      <c r="AW1732" s="28"/>
      <c r="AX1732" s="28"/>
      <c r="AY1732" s="28"/>
      <c r="BD1732" s="202"/>
      <c r="BF1732" s="28"/>
      <c r="BG1732" s="28"/>
      <c r="BH1732" s="28"/>
      <c r="BM1732" s="202"/>
      <c r="BO1732" s="28"/>
      <c r="BP1732" s="28"/>
      <c r="BQ1732" s="28"/>
      <c r="BV1732" s="202"/>
      <c r="BX1732" s="28"/>
      <c r="BY1732" s="28"/>
      <c r="BZ1732" s="28"/>
      <c r="CE1732" s="202"/>
      <c r="CG1732" s="28"/>
      <c r="CH1732" s="28"/>
      <c r="CI1732" s="28"/>
      <c r="CN1732" s="202"/>
      <c r="CP1732" s="28"/>
      <c r="CQ1732" s="28"/>
      <c r="CR1732" s="28"/>
      <c r="CW1732" s="202"/>
      <c r="CY1732" s="28"/>
      <c r="CZ1732" s="28"/>
      <c r="DA1732" s="28"/>
      <c r="DF1732" s="202"/>
      <c r="DH1732" s="28"/>
      <c r="DI1732" s="28"/>
      <c r="DJ1732" s="28"/>
      <c r="DO1732" s="202"/>
      <c r="DQ1732" s="28"/>
      <c r="DR1732" s="28"/>
      <c r="DS1732" s="28"/>
      <c r="DX1732" s="202"/>
      <c r="DZ1732" s="28"/>
      <c r="EA1732" s="28"/>
      <c r="EB1732" s="28"/>
      <c r="EG1732" s="202"/>
      <c r="EI1732" s="28"/>
      <c r="EJ1732" s="28"/>
      <c r="EK1732" s="28"/>
      <c r="EP1732" s="202"/>
      <c r="ER1732" s="28"/>
      <c r="ES1732" s="28"/>
      <c r="ET1732" s="28"/>
      <c r="EY1732" s="202"/>
      <c r="FA1732" s="28"/>
      <c r="FB1732" s="28"/>
      <c r="FC1732" s="28"/>
      <c r="FH1732" s="202"/>
      <c r="FJ1732" s="28"/>
      <c r="FK1732" s="28"/>
      <c r="FL1732" s="28"/>
      <c r="FQ1732" s="202"/>
      <c r="FS1732" s="28"/>
      <c r="FT1732" s="28"/>
      <c r="FU1732" s="28"/>
      <c r="FZ1732" s="202"/>
      <c r="GB1732" s="28"/>
      <c r="GC1732" s="28"/>
      <c r="GD1732" s="28"/>
      <c r="GI1732" s="202"/>
      <c r="GK1732" s="28"/>
      <c r="GL1732" s="28"/>
      <c r="GM1732" s="28"/>
      <c r="GR1732" s="202"/>
      <c r="GT1732" s="28"/>
      <c r="GU1732" s="28"/>
      <c r="GV1732" s="28"/>
      <c r="HA1732" s="202"/>
      <c r="HC1732" s="28"/>
      <c r="HD1732" s="28"/>
      <c r="HE1732" s="28"/>
      <c r="HJ1732" s="28"/>
      <c r="HK1732" s="28"/>
      <c r="HL1732" s="28"/>
      <c r="HM1732" s="28"/>
      <c r="HN1732" s="28"/>
      <c r="HO1732" s="28"/>
      <c r="HP1732" s="28"/>
      <c r="HQ1732" s="28"/>
      <c r="HR1732" s="28"/>
      <c r="HS1732" s="28"/>
      <c r="HT1732" s="28"/>
      <c r="HU1732" s="28"/>
      <c r="HV1732" s="28"/>
      <c r="HW1732" s="28"/>
      <c r="HX1732" s="28"/>
      <c r="HY1732" s="28"/>
      <c r="HZ1732" s="28"/>
      <c r="IA1732" s="28"/>
      <c r="IB1732" s="28"/>
      <c r="IC1732" s="28"/>
      <c r="ID1732" s="28"/>
      <c r="IE1732" s="28"/>
      <c r="IF1732" s="28"/>
      <c r="IG1732" s="28"/>
      <c r="IH1732" s="28"/>
      <c r="II1732" s="28"/>
      <c r="IJ1732" s="28"/>
      <c r="IK1732" s="28"/>
      <c r="IL1732" s="28"/>
      <c r="IM1732" s="28"/>
      <c r="IN1732" s="28"/>
      <c r="IO1732" s="28"/>
    </row>
    <row r="1733" spans="1:249" s="54" customFormat="1" ht="18">
      <c r="A1733" s="216" t="s">
        <v>3941</v>
      </c>
      <c r="B1733" s="28"/>
      <c r="C1733" s="28"/>
      <c r="D1733" s="28"/>
      <c r="E1733" s="28"/>
      <c r="F1733" s="305">
        <f t="shared" si="36"/>
        <v>58</v>
      </c>
      <c r="G1733" s="28"/>
      <c r="H1733" s="300">
        <v>28</v>
      </c>
      <c r="I1733" s="300">
        <v>7</v>
      </c>
      <c r="J1733" s="300">
        <v>23</v>
      </c>
      <c r="K1733" s="202"/>
      <c r="M1733" s="28"/>
      <c r="N1733" s="28"/>
      <c r="O1733" s="28"/>
      <c r="T1733" s="202"/>
      <c r="V1733" s="28"/>
      <c r="W1733" s="28"/>
      <c r="X1733" s="28"/>
      <c r="AC1733" s="202"/>
      <c r="AE1733" s="28"/>
      <c r="AF1733" s="28"/>
      <c r="AG1733" s="28"/>
      <c r="AL1733" s="202"/>
      <c r="AN1733" s="28"/>
      <c r="AO1733" s="28"/>
      <c r="AP1733" s="28"/>
      <c r="AU1733" s="202"/>
      <c r="AW1733" s="28"/>
      <c r="AX1733" s="28"/>
      <c r="AY1733" s="28"/>
      <c r="BD1733" s="202"/>
      <c r="BF1733" s="28"/>
      <c r="BG1733" s="28"/>
      <c r="BH1733" s="28"/>
      <c r="BM1733" s="202"/>
      <c r="BO1733" s="28"/>
      <c r="BP1733" s="28"/>
      <c r="BQ1733" s="28"/>
      <c r="BV1733" s="202"/>
      <c r="BX1733" s="28"/>
      <c r="BY1733" s="28"/>
      <c r="BZ1733" s="28"/>
      <c r="CE1733" s="202"/>
      <c r="CG1733" s="28"/>
      <c r="CH1733" s="28"/>
      <c r="CI1733" s="28"/>
      <c r="CN1733" s="202"/>
      <c r="CP1733" s="28"/>
      <c r="CQ1733" s="28"/>
      <c r="CR1733" s="28"/>
      <c r="CW1733" s="202"/>
      <c r="CY1733" s="28"/>
      <c r="CZ1733" s="28"/>
      <c r="DA1733" s="28"/>
      <c r="DF1733" s="202"/>
      <c r="DH1733" s="28"/>
      <c r="DI1733" s="28"/>
      <c r="DJ1733" s="28"/>
      <c r="DO1733" s="202"/>
      <c r="DQ1733" s="28"/>
      <c r="DR1733" s="28"/>
      <c r="DS1733" s="28"/>
      <c r="DX1733" s="202"/>
      <c r="DZ1733" s="28"/>
      <c r="EA1733" s="28"/>
      <c r="EB1733" s="28"/>
      <c r="EG1733" s="202"/>
      <c r="EI1733" s="28"/>
      <c r="EJ1733" s="28"/>
      <c r="EK1733" s="28"/>
      <c r="EP1733" s="202"/>
      <c r="ER1733" s="28"/>
      <c r="ES1733" s="28"/>
      <c r="ET1733" s="28"/>
      <c r="EY1733" s="202"/>
      <c r="FA1733" s="28"/>
      <c r="FB1733" s="28"/>
      <c r="FC1733" s="28"/>
      <c r="FH1733" s="202"/>
      <c r="FJ1733" s="28"/>
      <c r="FK1733" s="28"/>
      <c r="FL1733" s="28"/>
      <c r="FQ1733" s="202"/>
      <c r="FS1733" s="28"/>
      <c r="FT1733" s="28"/>
      <c r="FU1733" s="28"/>
      <c r="FZ1733" s="202"/>
      <c r="GB1733" s="28"/>
      <c r="GC1733" s="28"/>
      <c r="GD1733" s="28"/>
      <c r="GI1733" s="202"/>
      <c r="GK1733" s="28"/>
      <c r="GL1733" s="28"/>
      <c r="GM1733" s="28"/>
      <c r="GR1733" s="202"/>
      <c r="GT1733" s="28"/>
      <c r="GU1733" s="28"/>
      <c r="GV1733" s="28"/>
      <c r="HA1733" s="202"/>
      <c r="HC1733" s="28"/>
      <c r="HD1733" s="28"/>
      <c r="HE1733" s="28"/>
      <c r="HJ1733" s="28"/>
      <c r="HK1733" s="28"/>
      <c r="HL1733" s="28"/>
      <c r="HM1733" s="28"/>
      <c r="HN1733" s="28"/>
      <c r="HO1733" s="28"/>
      <c r="HP1733" s="28"/>
      <c r="HQ1733" s="28"/>
      <c r="HR1733" s="28"/>
      <c r="HS1733" s="28"/>
      <c r="HT1733" s="28"/>
      <c r="HU1733" s="28"/>
      <c r="HV1733" s="28"/>
      <c r="HW1733" s="28"/>
      <c r="HX1733" s="28"/>
      <c r="HY1733" s="28"/>
      <c r="HZ1733" s="28"/>
      <c r="IA1733" s="28"/>
      <c r="IB1733" s="28"/>
      <c r="IC1733" s="28"/>
      <c r="ID1733" s="28"/>
      <c r="IE1733" s="28"/>
      <c r="IF1733" s="28"/>
      <c r="IG1733" s="28"/>
      <c r="IH1733" s="28"/>
      <c r="II1733" s="28"/>
      <c r="IJ1733" s="28"/>
      <c r="IK1733" s="28"/>
      <c r="IL1733" s="28"/>
      <c r="IM1733" s="28"/>
      <c r="IN1733" s="28"/>
      <c r="IO1733" s="28"/>
    </row>
    <row r="1734" spans="1:249" s="54" customFormat="1" ht="18">
      <c r="A1734" s="216" t="s">
        <v>3995</v>
      </c>
      <c r="B1734" s="28"/>
      <c r="C1734" s="28"/>
      <c r="D1734" s="28"/>
      <c r="E1734" s="28"/>
      <c r="F1734" s="305">
        <f t="shared" si="36"/>
        <v>1</v>
      </c>
      <c r="G1734" s="28"/>
      <c r="H1734" s="300">
        <v>1</v>
      </c>
      <c r="K1734" s="202"/>
      <c r="M1734" s="28"/>
      <c r="N1734" s="28"/>
      <c r="O1734" s="28"/>
      <c r="T1734" s="202"/>
      <c r="V1734" s="28"/>
      <c r="W1734" s="28"/>
      <c r="X1734" s="28"/>
      <c r="AC1734" s="202"/>
      <c r="AE1734" s="28"/>
      <c r="AF1734" s="28"/>
      <c r="AG1734" s="28"/>
      <c r="AL1734" s="202"/>
      <c r="AN1734" s="28"/>
      <c r="AO1734" s="28"/>
      <c r="AP1734" s="28"/>
      <c r="AU1734" s="202"/>
      <c r="AW1734" s="28"/>
      <c r="AX1734" s="28"/>
      <c r="AY1734" s="28"/>
      <c r="BD1734" s="202"/>
      <c r="BF1734" s="28"/>
      <c r="BG1734" s="28"/>
      <c r="BH1734" s="28"/>
      <c r="BM1734" s="202"/>
      <c r="BO1734" s="28"/>
      <c r="BP1734" s="28"/>
      <c r="BQ1734" s="28"/>
      <c r="BV1734" s="202"/>
      <c r="BX1734" s="28"/>
      <c r="BY1734" s="28"/>
      <c r="BZ1734" s="28"/>
      <c r="CE1734" s="202"/>
      <c r="CG1734" s="28"/>
      <c r="CH1734" s="28"/>
      <c r="CI1734" s="28"/>
      <c r="CN1734" s="202"/>
      <c r="CP1734" s="28"/>
      <c r="CQ1734" s="28"/>
      <c r="CR1734" s="28"/>
      <c r="CW1734" s="202"/>
      <c r="CY1734" s="28"/>
      <c r="CZ1734" s="28"/>
      <c r="DA1734" s="28"/>
      <c r="DF1734" s="202"/>
      <c r="DH1734" s="28"/>
      <c r="DI1734" s="28"/>
      <c r="DJ1734" s="28"/>
      <c r="DO1734" s="202"/>
      <c r="DQ1734" s="28"/>
      <c r="DR1734" s="28"/>
      <c r="DS1734" s="28"/>
      <c r="DX1734" s="202"/>
      <c r="DZ1734" s="28"/>
      <c r="EA1734" s="28"/>
      <c r="EB1734" s="28"/>
      <c r="EG1734" s="202"/>
      <c r="EI1734" s="28"/>
      <c r="EJ1734" s="28"/>
      <c r="EK1734" s="28"/>
      <c r="EP1734" s="202"/>
      <c r="ER1734" s="28"/>
      <c r="ES1734" s="28"/>
      <c r="ET1734" s="28"/>
      <c r="EY1734" s="202"/>
      <c r="FA1734" s="28"/>
      <c r="FB1734" s="28"/>
      <c r="FC1734" s="28"/>
      <c r="FH1734" s="202"/>
      <c r="FJ1734" s="28"/>
      <c r="FK1734" s="28"/>
      <c r="FL1734" s="28"/>
      <c r="FQ1734" s="202"/>
      <c r="FS1734" s="28"/>
      <c r="FT1734" s="28"/>
      <c r="FU1734" s="28"/>
      <c r="FZ1734" s="202"/>
      <c r="GB1734" s="28"/>
      <c r="GC1734" s="28"/>
      <c r="GD1734" s="28"/>
      <c r="GI1734" s="202"/>
      <c r="GK1734" s="28"/>
      <c r="GL1734" s="28"/>
      <c r="GM1734" s="28"/>
      <c r="GR1734" s="202"/>
      <c r="GT1734" s="28"/>
      <c r="GU1734" s="28"/>
      <c r="GV1734" s="28"/>
      <c r="HA1734" s="202"/>
      <c r="HC1734" s="28"/>
      <c r="HD1734" s="28"/>
      <c r="HE1734" s="28"/>
      <c r="HJ1734" s="28"/>
      <c r="HK1734" s="28"/>
      <c r="HL1734" s="28"/>
      <c r="HM1734" s="28"/>
      <c r="HN1734" s="28"/>
      <c r="HO1734" s="28"/>
      <c r="HP1734" s="28"/>
      <c r="HQ1734" s="28"/>
      <c r="HR1734" s="28"/>
      <c r="HS1734" s="28"/>
      <c r="HT1734" s="28"/>
      <c r="HU1734" s="28"/>
      <c r="HV1734" s="28"/>
      <c r="HW1734" s="28"/>
      <c r="HX1734" s="28"/>
      <c r="HY1734" s="28"/>
      <c r="HZ1734" s="28"/>
      <c r="IA1734" s="28"/>
      <c r="IB1734" s="28"/>
      <c r="IC1734" s="28"/>
      <c r="ID1734" s="28"/>
      <c r="IE1734" s="28"/>
      <c r="IF1734" s="28"/>
      <c r="IG1734" s="28"/>
      <c r="IH1734" s="28"/>
      <c r="II1734" s="28"/>
      <c r="IJ1734" s="28"/>
      <c r="IK1734" s="28"/>
      <c r="IL1734" s="28"/>
      <c r="IM1734" s="28"/>
      <c r="IN1734" s="28"/>
      <c r="IO1734" s="28"/>
    </row>
    <row r="1735" spans="1:249" s="54" customFormat="1" ht="18">
      <c r="A1735" s="216" t="s">
        <v>4035</v>
      </c>
      <c r="B1735" s="28"/>
      <c r="C1735" s="28"/>
      <c r="D1735" s="28"/>
      <c r="E1735" s="28"/>
      <c r="F1735" s="305">
        <f t="shared" si="36"/>
        <v>5</v>
      </c>
      <c r="G1735" s="28"/>
      <c r="J1735" s="300">
        <v>5</v>
      </c>
      <c r="K1735" s="202"/>
      <c r="M1735" s="28"/>
      <c r="N1735" s="28"/>
      <c r="O1735" s="28"/>
      <c r="T1735" s="202"/>
      <c r="V1735" s="28"/>
      <c r="W1735" s="28"/>
      <c r="X1735" s="28"/>
      <c r="AC1735" s="202"/>
      <c r="AE1735" s="28"/>
      <c r="AF1735" s="28"/>
      <c r="AG1735" s="28"/>
      <c r="AL1735" s="202"/>
      <c r="AN1735" s="28"/>
      <c r="AO1735" s="28"/>
      <c r="AP1735" s="28"/>
      <c r="AU1735" s="202"/>
      <c r="AW1735" s="28"/>
      <c r="AX1735" s="28"/>
      <c r="AY1735" s="28"/>
      <c r="BD1735" s="202"/>
      <c r="BF1735" s="28"/>
      <c r="BG1735" s="28"/>
      <c r="BH1735" s="28"/>
      <c r="BM1735" s="202"/>
      <c r="BO1735" s="28"/>
      <c r="BP1735" s="28"/>
      <c r="BQ1735" s="28"/>
      <c r="BV1735" s="202"/>
      <c r="BX1735" s="28"/>
      <c r="BY1735" s="28"/>
      <c r="BZ1735" s="28"/>
      <c r="CE1735" s="202"/>
      <c r="CG1735" s="28"/>
      <c r="CH1735" s="28"/>
      <c r="CI1735" s="28"/>
      <c r="CN1735" s="202"/>
      <c r="CP1735" s="28"/>
      <c r="CQ1735" s="28"/>
      <c r="CR1735" s="28"/>
      <c r="CW1735" s="202"/>
      <c r="CY1735" s="28"/>
      <c r="CZ1735" s="28"/>
      <c r="DA1735" s="28"/>
      <c r="DF1735" s="202"/>
      <c r="DH1735" s="28"/>
      <c r="DI1735" s="28"/>
      <c r="DJ1735" s="28"/>
      <c r="DO1735" s="202"/>
      <c r="DQ1735" s="28"/>
      <c r="DR1735" s="28"/>
      <c r="DS1735" s="28"/>
      <c r="DX1735" s="202"/>
      <c r="DZ1735" s="28"/>
      <c r="EA1735" s="28"/>
      <c r="EB1735" s="28"/>
      <c r="EG1735" s="202"/>
      <c r="EI1735" s="28"/>
      <c r="EJ1735" s="28"/>
      <c r="EK1735" s="28"/>
      <c r="EP1735" s="202"/>
      <c r="ER1735" s="28"/>
      <c r="ES1735" s="28"/>
      <c r="ET1735" s="28"/>
      <c r="EY1735" s="202"/>
      <c r="FA1735" s="28"/>
      <c r="FB1735" s="28"/>
      <c r="FC1735" s="28"/>
      <c r="FH1735" s="202"/>
      <c r="FJ1735" s="28"/>
      <c r="FK1735" s="28"/>
      <c r="FL1735" s="28"/>
      <c r="FQ1735" s="202"/>
      <c r="FS1735" s="28"/>
      <c r="FT1735" s="28"/>
      <c r="FU1735" s="28"/>
      <c r="FZ1735" s="202"/>
      <c r="GB1735" s="28"/>
      <c r="GC1735" s="28"/>
      <c r="GD1735" s="28"/>
      <c r="GI1735" s="202"/>
      <c r="GK1735" s="28"/>
      <c r="GL1735" s="28"/>
      <c r="GM1735" s="28"/>
      <c r="GR1735" s="202"/>
      <c r="GT1735" s="28"/>
      <c r="GU1735" s="28"/>
      <c r="GV1735" s="28"/>
      <c r="HA1735" s="202"/>
      <c r="HC1735" s="28"/>
      <c r="HD1735" s="28"/>
      <c r="HE1735" s="28"/>
      <c r="HJ1735" s="28"/>
      <c r="HK1735" s="28"/>
      <c r="HL1735" s="28"/>
      <c r="HM1735" s="28"/>
      <c r="HN1735" s="28"/>
      <c r="HO1735" s="28"/>
      <c r="HP1735" s="28"/>
      <c r="HQ1735" s="28"/>
      <c r="HR1735" s="28"/>
      <c r="HS1735" s="28"/>
      <c r="HT1735" s="28"/>
      <c r="HU1735" s="28"/>
      <c r="HV1735" s="28"/>
      <c r="HW1735" s="28"/>
      <c r="HX1735" s="28"/>
      <c r="HY1735" s="28"/>
      <c r="HZ1735" s="28"/>
      <c r="IA1735" s="28"/>
      <c r="IB1735" s="28"/>
      <c r="IC1735" s="28"/>
      <c r="ID1735" s="28"/>
      <c r="IE1735" s="28"/>
      <c r="IF1735" s="28"/>
      <c r="IG1735" s="28"/>
      <c r="IH1735" s="28"/>
      <c r="II1735" s="28"/>
      <c r="IJ1735" s="28"/>
      <c r="IK1735" s="28"/>
      <c r="IL1735" s="28"/>
      <c r="IM1735" s="28"/>
      <c r="IN1735" s="28"/>
      <c r="IO1735" s="28"/>
    </row>
    <row r="1736" spans="1:249" s="54" customFormat="1" ht="18">
      <c r="A1736" s="216" t="s">
        <v>4961</v>
      </c>
      <c r="B1736" s="28"/>
      <c r="C1736" s="28"/>
      <c r="D1736" s="28"/>
      <c r="E1736" s="28"/>
      <c r="F1736" s="305">
        <f t="shared" si="36"/>
        <v>1</v>
      </c>
      <c r="G1736" s="28"/>
      <c r="I1736" s="300"/>
      <c r="J1736" s="300">
        <v>1</v>
      </c>
      <c r="K1736" s="202"/>
      <c r="M1736" s="28"/>
      <c r="N1736" s="28"/>
      <c r="O1736" s="28"/>
      <c r="T1736" s="202"/>
      <c r="V1736" s="28"/>
      <c r="W1736" s="28"/>
      <c r="X1736" s="28"/>
      <c r="AC1736" s="202"/>
      <c r="AE1736" s="28"/>
      <c r="AF1736" s="28"/>
      <c r="AG1736" s="28"/>
      <c r="AL1736" s="202"/>
      <c r="AN1736" s="28"/>
      <c r="AO1736" s="28"/>
      <c r="AP1736" s="28"/>
      <c r="AU1736" s="202"/>
      <c r="AW1736" s="28"/>
      <c r="AX1736" s="28"/>
      <c r="AY1736" s="28"/>
      <c r="BD1736" s="202"/>
      <c r="BF1736" s="28"/>
      <c r="BG1736" s="28"/>
      <c r="BH1736" s="28"/>
      <c r="BM1736" s="202"/>
      <c r="BO1736" s="28"/>
      <c r="BP1736" s="28"/>
      <c r="BQ1736" s="28"/>
      <c r="BV1736" s="202"/>
      <c r="BX1736" s="28"/>
      <c r="BY1736" s="28"/>
      <c r="BZ1736" s="28"/>
      <c r="CE1736" s="202"/>
      <c r="CG1736" s="28"/>
      <c r="CH1736" s="28"/>
      <c r="CI1736" s="28"/>
      <c r="CN1736" s="202"/>
      <c r="CP1736" s="28"/>
      <c r="CQ1736" s="28"/>
      <c r="CR1736" s="28"/>
      <c r="CW1736" s="202"/>
      <c r="CY1736" s="28"/>
      <c r="CZ1736" s="28"/>
      <c r="DA1736" s="28"/>
      <c r="DF1736" s="202"/>
      <c r="DH1736" s="28"/>
      <c r="DI1736" s="28"/>
      <c r="DJ1736" s="28"/>
      <c r="DO1736" s="202"/>
      <c r="DQ1736" s="28"/>
      <c r="DR1736" s="28"/>
      <c r="DS1736" s="28"/>
      <c r="DX1736" s="202"/>
      <c r="DZ1736" s="28"/>
      <c r="EA1736" s="28"/>
      <c r="EB1736" s="28"/>
      <c r="EG1736" s="202"/>
      <c r="EI1736" s="28"/>
      <c r="EJ1736" s="28"/>
      <c r="EK1736" s="28"/>
      <c r="EP1736" s="202"/>
      <c r="ER1736" s="28"/>
      <c r="ES1736" s="28"/>
      <c r="ET1736" s="28"/>
      <c r="EY1736" s="202"/>
      <c r="FA1736" s="28"/>
      <c r="FB1736" s="28"/>
      <c r="FC1736" s="28"/>
      <c r="FH1736" s="202"/>
      <c r="FJ1736" s="28"/>
      <c r="FK1736" s="28"/>
      <c r="FL1736" s="28"/>
      <c r="FQ1736" s="202"/>
      <c r="FS1736" s="28"/>
      <c r="FT1736" s="28"/>
      <c r="FU1736" s="28"/>
      <c r="FZ1736" s="202"/>
      <c r="GB1736" s="28"/>
      <c r="GC1736" s="28"/>
      <c r="GD1736" s="28"/>
      <c r="GI1736" s="202"/>
      <c r="GK1736" s="28"/>
      <c r="GL1736" s="28"/>
      <c r="GM1736" s="28"/>
      <c r="GR1736" s="202"/>
      <c r="GT1736" s="28"/>
      <c r="GU1736" s="28"/>
      <c r="GV1736" s="28"/>
      <c r="HA1736" s="202"/>
      <c r="HC1736" s="28"/>
      <c r="HD1736" s="28"/>
      <c r="HE1736" s="28"/>
      <c r="HJ1736" s="28"/>
      <c r="HK1736" s="28"/>
      <c r="HL1736" s="28"/>
      <c r="HM1736" s="28"/>
      <c r="HN1736" s="28"/>
      <c r="HO1736" s="28"/>
      <c r="HP1736" s="28"/>
      <c r="HQ1736" s="28"/>
      <c r="HR1736" s="28"/>
      <c r="HS1736" s="28"/>
      <c r="HT1736" s="28"/>
      <c r="HU1736" s="28"/>
      <c r="HV1736" s="28"/>
      <c r="HW1736" s="28"/>
      <c r="HX1736" s="28"/>
      <c r="HY1736" s="28"/>
      <c r="HZ1736" s="28"/>
      <c r="IA1736" s="28"/>
      <c r="IB1736" s="28"/>
      <c r="IC1736" s="28"/>
      <c r="ID1736" s="28"/>
      <c r="IE1736" s="28"/>
      <c r="IF1736" s="28"/>
      <c r="IG1736" s="28"/>
      <c r="IH1736" s="28"/>
      <c r="II1736" s="28"/>
      <c r="IJ1736" s="28"/>
      <c r="IK1736" s="28"/>
      <c r="IL1736" s="28"/>
      <c r="IM1736" s="28"/>
      <c r="IN1736" s="28"/>
      <c r="IO1736" s="28"/>
    </row>
    <row r="1737" spans="1:249" s="54" customFormat="1" ht="18">
      <c r="A1737" s="480" t="s">
        <v>4435</v>
      </c>
      <c r="B1737" s="28"/>
      <c r="C1737" s="28"/>
      <c r="D1737" s="28"/>
      <c r="E1737" s="28"/>
      <c r="F1737" s="305">
        <f t="shared" si="36"/>
        <v>5</v>
      </c>
      <c r="G1737" s="28"/>
      <c r="I1737" s="300"/>
      <c r="J1737" s="300"/>
      <c r="K1737" s="300">
        <v>5</v>
      </c>
      <c r="M1737" s="28"/>
      <c r="N1737" s="28"/>
      <c r="O1737" s="28"/>
      <c r="T1737" s="202"/>
      <c r="V1737" s="28"/>
      <c r="W1737" s="28"/>
      <c r="X1737" s="28"/>
      <c r="AC1737" s="202"/>
      <c r="AE1737" s="28"/>
      <c r="AF1737" s="28"/>
      <c r="AG1737" s="28"/>
      <c r="AL1737" s="202"/>
      <c r="AN1737" s="28"/>
      <c r="AO1737" s="28"/>
      <c r="AP1737" s="28"/>
      <c r="AU1737" s="202"/>
      <c r="AW1737" s="28"/>
      <c r="AX1737" s="28"/>
      <c r="AY1737" s="28"/>
      <c r="BD1737" s="202"/>
      <c r="BF1737" s="28"/>
      <c r="BG1737" s="28"/>
      <c r="BH1737" s="28"/>
      <c r="BM1737" s="202"/>
      <c r="BO1737" s="28"/>
      <c r="BP1737" s="28"/>
      <c r="BQ1737" s="28"/>
      <c r="BV1737" s="202"/>
      <c r="BX1737" s="28"/>
      <c r="BY1737" s="28"/>
      <c r="BZ1737" s="28"/>
      <c r="CE1737" s="202"/>
      <c r="CG1737" s="28"/>
      <c r="CH1737" s="28"/>
      <c r="CI1737" s="28"/>
      <c r="CN1737" s="202"/>
      <c r="CP1737" s="28"/>
      <c r="CQ1737" s="28"/>
      <c r="CR1737" s="28"/>
      <c r="CW1737" s="202"/>
      <c r="CY1737" s="28"/>
      <c r="CZ1737" s="28"/>
      <c r="DA1737" s="28"/>
      <c r="DF1737" s="202"/>
      <c r="DH1737" s="28"/>
      <c r="DI1737" s="28"/>
      <c r="DJ1737" s="28"/>
      <c r="DO1737" s="202"/>
      <c r="DQ1737" s="28"/>
      <c r="DR1737" s="28"/>
      <c r="DS1737" s="28"/>
      <c r="DX1737" s="202"/>
      <c r="DZ1737" s="28"/>
      <c r="EA1737" s="28"/>
      <c r="EB1737" s="28"/>
      <c r="EG1737" s="202"/>
      <c r="EI1737" s="28"/>
      <c r="EJ1737" s="28"/>
      <c r="EK1737" s="28"/>
      <c r="EP1737" s="202"/>
      <c r="ER1737" s="28"/>
      <c r="ES1737" s="28"/>
      <c r="ET1737" s="28"/>
      <c r="EY1737" s="202"/>
      <c r="FA1737" s="28"/>
      <c r="FB1737" s="28"/>
      <c r="FC1737" s="28"/>
      <c r="FH1737" s="202"/>
      <c r="FJ1737" s="28"/>
      <c r="FK1737" s="28"/>
      <c r="FL1737" s="28"/>
      <c r="FQ1737" s="202"/>
      <c r="FS1737" s="28"/>
      <c r="FT1737" s="28"/>
      <c r="FU1737" s="28"/>
      <c r="FZ1737" s="202"/>
      <c r="GB1737" s="28"/>
      <c r="GC1737" s="28"/>
      <c r="GD1737" s="28"/>
      <c r="GI1737" s="202"/>
      <c r="GK1737" s="28"/>
      <c r="GL1737" s="28"/>
      <c r="GM1737" s="28"/>
      <c r="GR1737" s="202"/>
      <c r="GT1737" s="28"/>
      <c r="GU1737" s="28"/>
      <c r="GV1737" s="28"/>
      <c r="HA1737" s="202"/>
      <c r="HC1737" s="28"/>
      <c r="HD1737" s="28"/>
      <c r="HE1737" s="28"/>
      <c r="HJ1737" s="28"/>
      <c r="HK1737" s="28"/>
      <c r="HL1737" s="28"/>
      <c r="HM1737" s="28"/>
      <c r="HN1737" s="28"/>
      <c r="HO1737" s="28"/>
      <c r="HP1737" s="28"/>
      <c r="HQ1737" s="28"/>
      <c r="HR1737" s="28"/>
      <c r="HS1737" s="28"/>
      <c r="HT1737" s="28"/>
      <c r="HU1737" s="28"/>
      <c r="HV1737" s="28"/>
      <c r="HW1737" s="28"/>
      <c r="HX1737" s="28"/>
      <c r="HY1737" s="28"/>
      <c r="HZ1737" s="28"/>
      <c r="IA1737" s="28"/>
      <c r="IB1737" s="28"/>
      <c r="IC1737" s="28"/>
      <c r="ID1737" s="28"/>
      <c r="IE1737" s="28"/>
      <c r="IF1737" s="28"/>
      <c r="IG1737" s="28"/>
      <c r="IH1737" s="28"/>
      <c r="II1737" s="28"/>
      <c r="IJ1737" s="28"/>
      <c r="IK1737" s="28"/>
      <c r="IL1737" s="28"/>
      <c r="IM1737" s="28"/>
      <c r="IN1737" s="28"/>
      <c r="IO1737" s="28"/>
    </row>
    <row r="1738" spans="1:249" s="54" customFormat="1" ht="18">
      <c r="A1738" s="216" t="s">
        <v>4587</v>
      </c>
      <c r="B1738" s="28"/>
      <c r="C1738" s="28"/>
      <c r="D1738" s="28"/>
      <c r="E1738" s="28"/>
      <c r="F1738" s="305">
        <f t="shared" si="36"/>
        <v>3</v>
      </c>
      <c r="G1738" s="28"/>
      <c r="I1738" s="300">
        <v>3</v>
      </c>
      <c r="J1738" s="300"/>
      <c r="K1738" s="202"/>
      <c r="M1738" s="28"/>
      <c r="N1738" s="28"/>
      <c r="O1738" s="28"/>
      <c r="T1738" s="202"/>
      <c r="V1738" s="28"/>
      <c r="W1738" s="28"/>
      <c r="X1738" s="28"/>
      <c r="AC1738" s="202"/>
      <c r="AE1738" s="28"/>
      <c r="AF1738" s="28"/>
      <c r="AG1738" s="28"/>
      <c r="AL1738" s="202"/>
      <c r="AN1738" s="28"/>
      <c r="AO1738" s="28"/>
      <c r="AP1738" s="28"/>
      <c r="AU1738" s="202"/>
      <c r="AW1738" s="28"/>
      <c r="AX1738" s="28"/>
      <c r="AY1738" s="28"/>
      <c r="BD1738" s="202"/>
      <c r="BF1738" s="28"/>
      <c r="BG1738" s="28"/>
      <c r="BH1738" s="28"/>
      <c r="BM1738" s="202"/>
      <c r="BO1738" s="28"/>
      <c r="BP1738" s="28"/>
      <c r="BQ1738" s="28"/>
      <c r="BV1738" s="202"/>
      <c r="BX1738" s="28"/>
      <c r="BY1738" s="28"/>
      <c r="BZ1738" s="28"/>
      <c r="CE1738" s="202"/>
      <c r="CG1738" s="28"/>
      <c r="CH1738" s="28"/>
      <c r="CI1738" s="28"/>
      <c r="CN1738" s="202"/>
      <c r="CP1738" s="28"/>
      <c r="CQ1738" s="28"/>
      <c r="CR1738" s="28"/>
      <c r="CW1738" s="202"/>
      <c r="CY1738" s="28"/>
      <c r="CZ1738" s="28"/>
      <c r="DA1738" s="28"/>
      <c r="DF1738" s="202"/>
      <c r="DH1738" s="28"/>
      <c r="DI1738" s="28"/>
      <c r="DJ1738" s="28"/>
      <c r="DO1738" s="202"/>
      <c r="DQ1738" s="28"/>
      <c r="DR1738" s="28"/>
      <c r="DS1738" s="28"/>
      <c r="DX1738" s="202"/>
      <c r="DZ1738" s="28"/>
      <c r="EA1738" s="28"/>
      <c r="EB1738" s="28"/>
      <c r="EG1738" s="202"/>
      <c r="EI1738" s="28"/>
      <c r="EJ1738" s="28"/>
      <c r="EK1738" s="28"/>
      <c r="EP1738" s="202"/>
      <c r="ER1738" s="28"/>
      <c r="ES1738" s="28"/>
      <c r="ET1738" s="28"/>
      <c r="EY1738" s="202"/>
      <c r="FA1738" s="28"/>
      <c r="FB1738" s="28"/>
      <c r="FC1738" s="28"/>
      <c r="FH1738" s="202"/>
      <c r="FJ1738" s="28"/>
      <c r="FK1738" s="28"/>
      <c r="FL1738" s="28"/>
      <c r="FQ1738" s="202"/>
      <c r="FS1738" s="28"/>
      <c r="FT1738" s="28"/>
      <c r="FU1738" s="28"/>
      <c r="FZ1738" s="202"/>
      <c r="GB1738" s="28"/>
      <c r="GC1738" s="28"/>
      <c r="GD1738" s="28"/>
      <c r="GI1738" s="202"/>
      <c r="GK1738" s="28"/>
      <c r="GL1738" s="28"/>
      <c r="GM1738" s="28"/>
      <c r="GR1738" s="202"/>
      <c r="GT1738" s="28"/>
      <c r="GU1738" s="28"/>
      <c r="GV1738" s="28"/>
      <c r="HA1738" s="202"/>
      <c r="HC1738" s="28"/>
      <c r="HD1738" s="28"/>
      <c r="HE1738" s="28"/>
      <c r="HJ1738" s="28"/>
      <c r="HK1738" s="28"/>
      <c r="HL1738" s="28"/>
      <c r="HM1738" s="28"/>
      <c r="HN1738" s="28"/>
      <c r="HO1738" s="28"/>
      <c r="HP1738" s="28"/>
      <c r="HQ1738" s="28"/>
      <c r="HR1738" s="28"/>
      <c r="HS1738" s="28"/>
      <c r="HT1738" s="28"/>
      <c r="HU1738" s="28"/>
      <c r="HV1738" s="28"/>
      <c r="HW1738" s="28"/>
      <c r="HX1738" s="28"/>
      <c r="HY1738" s="28"/>
      <c r="HZ1738" s="28"/>
      <c r="IA1738" s="28"/>
      <c r="IB1738" s="28"/>
      <c r="IC1738" s="28"/>
      <c r="ID1738" s="28"/>
      <c r="IE1738" s="28"/>
      <c r="IF1738" s="28"/>
      <c r="IG1738" s="28"/>
      <c r="IH1738" s="28"/>
      <c r="II1738" s="28"/>
      <c r="IJ1738" s="28"/>
      <c r="IK1738" s="28"/>
      <c r="IL1738" s="28"/>
      <c r="IM1738" s="28"/>
      <c r="IN1738" s="28"/>
      <c r="IO1738" s="28"/>
    </row>
    <row r="1739" spans="1:249" s="54" customFormat="1" ht="18">
      <c r="A1739" s="482" t="s">
        <v>3522</v>
      </c>
      <c r="B1739" s="28"/>
      <c r="C1739" s="28"/>
      <c r="D1739" s="28"/>
      <c r="E1739" s="28"/>
      <c r="F1739" s="305">
        <f t="shared" si="36"/>
        <v>2</v>
      </c>
      <c r="G1739" s="28"/>
      <c r="J1739" s="300">
        <v>2</v>
      </c>
      <c r="K1739" s="202"/>
      <c r="M1739" s="28"/>
      <c r="N1739" s="28"/>
      <c r="O1739" s="28"/>
      <c r="T1739" s="202"/>
      <c r="V1739" s="28"/>
      <c r="W1739" s="28"/>
      <c r="X1739" s="28"/>
      <c r="AC1739" s="202"/>
      <c r="AE1739" s="28"/>
      <c r="AF1739" s="28"/>
      <c r="AG1739" s="28"/>
      <c r="AL1739" s="202"/>
      <c r="AN1739" s="28"/>
      <c r="AO1739" s="28"/>
      <c r="AP1739" s="28"/>
      <c r="AU1739" s="202"/>
      <c r="AW1739" s="28"/>
      <c r="AX1739" s="28"/>
      <c r="AY1739" s="28"/>
      <c r="BD1739" s="202"/>
      <c r="BF1739" s="28"/>
      <c r="BG1739" s="28"/>
      <c r="BH1739" s="28"/>
      <c r="BM1739" s="202"/>
      <c r="BO1739" s="28"/>
      <c r="BP1739" s="28"/>
      <c r="BQ1739" s="28"/>
      <c r="BV1739" s="202"/>
      <c r="BX1739" s="28"/>
      <c r="BY1739" s="28"/>
      <c r="BZ1739" s="28"/>
      <c r="CE1739" s="202"/>
      <c r="CG1739" s="28"/>
      <c r="CH1739" s="28"/>
      <c r="CI1739" s="28"/>
      <c r="CN1739" s="202"/>
      <c r="CP1739" s="28"/>
      <c r="CQ1739" s="28"/>
      <c r="CR1739" s="28"/>
      <c r="CW1739" s="202"/>
      <c r="CY1739" s="28"/>
      <c r="CZ1739" s="28"/>
      <c r="DA1739" s="28"/>
      <c r="DF1739" s="202"/>
      <c r="DH1739" s="28"/>
      <c r="DI1739" s="28"/>
      <c r="DJ1739" s="28"/>
      <c r="DO1739" s="202"/>
      <c r="DQ1739" s="28"/>
      <c r="DR1739" s="28"/>
      <c r="DS1739" s="28"/>
      <c r="DX1739" s="202"/>
      <c r="DZ1739" s="28"/>
      <c r="EA1739" s="28"/>
      <c r="EB1739" s="28"/>
      <c r="EG1739" s="202"/>
      <c r="EI1739" s="28"/>
      <c r="EJ1739" s="28"/>
      <c r="EK1739" s="28"/>
      <c r="EP1739" s="202"/>
      <c r="ER1739" s="28"/>
      <c r="ES1739" s="28"/>
      <c r="ET1739" s="28"/>
      <c r="EY1739" s="202"/>
      <c r="FA1739" s="28"/>
      <c r="FB1739" s="28"/>
      <c r="FC1739" s="28"/>
      <c r="FH1739" s="202"/>
      <c r="FJ1739" s="28"/>
      <c r="FK1739" s="28"/>
      <c r="FL1739" s="28"/>
      <c r="FQ1739" s="202"/>
      <c r="FS1739" s="28"/>
      <c r="FT1739" s="28"/>
      <c r="FU1739" s="28"/>
      <c r="FZ1739" s="202"/>
      <c r="GB1739" s="28"/>
      <c r="GC1739" s="28"/>
      <c r="GD1739" s="28"/>
      <c r="GI1739" s="202"/>
      <c r="GK1739" s="28"/>
      <c r="GL1739" s="28"/>
      <c r="GM1739" s="28"/>
      <c r="GR1739" s="202"/>
      <c r="GT1739" s="28"/>
      <c r="GU1739" s="28"/>
      <c r="GV1739" s="28"/>
      <c r="HA1739" s="202"/>
      <c r="HC1739" s="28"/>
      <c r="HD1739" s="28"/>
      <c r="HE1739" s="28"/>
      <c r="HJ1739" s="28"/>
      <c r="HK1739" s="28"/>
      <c r="HL1739" s="28"/>
      <c r="HM1739" s="28"/>
      <c r="HN1739" s="28"/>
      <c r="HO1739" s="28"/>
      <c r="HP1739" s="28"/>
      <c r="HQ1739" s="28"/>
      <c r="HR1739" s="28"/>
      <c r="HS1739" s="28"/>
      <c r="HT1739" s="28"/>
      <c r="HU1739" s="28"/>
      <c r="HV1739" s="28"/>
      <c r="HW1739" s="28"/>
      <c r="HX1739" s="28"/>
      <c r="HY1739" s="28"/>
      <c r="HZ1739" s="28"/>
      <c r="IA1739" s="28"/>
      <c r="IB1739" s="28"/>
      <c r="IC1739" s="28"/>
      <c r="ID1739" s="28"/>
      <c r="IE1739" s="28"/>
      <c r="IF1739" s="28"/>
      <c r="IG1739" s="28"/>
      <c r="IH1739" s="28"/>
      <c r="II1739" s="28"/>
      <c r="IJ1739" s="28"/>
      <c r="IK1739" s="28"/>
      <c r="IL1739" s="28"/>
      <c r="IM1739" s="28"/>
      <c r="IN1739" s="28"/>
      <c r="IO1739" s="28"/>
    </row>
    <row r="1740" spans="1:249" s="54" customFormat="1" ht="18">
      <c r="A1740" s="216" t="s">
        <v>4218</v>
      </c>
      <c r="B1740" s="28"/>
      <c r="C1740" s="28"/>
      <c r="D1740" s="28"/>
      <c r="E1740" s="28"/>
      <c r="F1740" s="305">
        <f t="shared" si="36"/>
        <v>1</v>
      </c>
      <c r="G1740" s="28"/>
      <c r="J1740" s="300">
        <v>1</v>
      </c>
      <c r="K1740" s="300"/>
      <c r="M1740" s="28"/>
      <c r="N1740" s="28"/>
      <c r="O1740" s="28"/>
      <c r="T1740" s="202"/>
      <c r="V1740" s="28"/>
      <c r="W1740" s="28"/>
      <c r="X1740" s="28"/>
      <c r="AC1740" s="202"/>
      <c r="AE1740" s="28"/>
      <c r="AF1740" s="28"/>
      <c r="AG1740" s="28"/>
      <c r="AL1740" s="202"/>
      <c r="AN1740" s="28"/>
      <c r="AO1740" s="28"/>
      <c r="AP1740" s="28"/>
      <c r="AU1740" s="202"/>
      <c r="AW1740" s="28"/>
      <c r="AX1740" s="28"/>
      <c r="AY1740" s="28"/>
      <c r="BD1740" s="202"/>
      <c r="BF1740" s="28"/>
      <c r="BG1740" s="28"/>
      <c r="BH1740" s="28"/>
      <c r="BM1740" s="202"/>
      <c r="BO1740" s="28"/>
      <c r="BP1740" s="28"/>
      <c r="BQ1740" s="28"/>
      <c r="BV1740" s="202"/>
      <c r="BX1740" s="28"/>
      <c r="BY1740" s="28"/>
      <c r="BZ1740" s="28"/>
      <c r="CE1740" s="202"/>
      <c r="CG1740" s="28"/>
      <c r="CH1740" s="28"/>
      <c r="CI1740" s="28"/>
      <c r="CN1740" s="202"/>
      <c r="CP1740" s="28"/>
      <c r="CQ1740" s="28"/>
      <c r="CR1740" s="28"/>
      <c r="CW1740" s="202"/>
      <c r="CY1740" s="28"/>
      <c r="CZ1740" s="28"/>
      <c r="DA1740" s="28"/>
      <c r="DF1740" s="202"/>
      <c r="DH1740" s="28"/>
      <c r="DI1740" s="28"/>
      <c r="DJ1740" s="28"/>
      <c r="DO1740" s="202"/>
      <c r="DQ1740" s="28"/>
      <c r="DR1740" s="28"/>
      <c r="DS1740" s="28"/>
      <c r="DX1740" s="202"/>
      <c r="DZ1740" s="28"/>
      <c r="EA1740" s="28"/>
      <c r="EB1740" s="28"/>
      <c r="EG1740" s="202"/>
      <c r="EI1740" s="28"/>
      <c r="EJ1740" s="28"/>
      <c r="EK1740" s="28"/>
      <c r="EP1740" s="202"/>
      <c r="ER1740" s="28"/>
      <c r="ES1740" s="28"/>
      <c r="ET1740" s="28"/>
      <c r="EY1740" s="202"/>
      <c r="FA1740" s="28"/>
      <c r="FB1740" s="28"/>
      <c r="FC1740" s="28"/>
      <c r="FH1740" s="202"/>
      <c r="FJ1740" s="28"/>
      <c r="FK1740" s="28"/>
      <c r="FL1740" s="28"/>
      <c r="FQ1740" s="202"/>
      <c r="FS1740" s="28"/>
      <c r="FT1740" s="28"/>
      <c r="FU1740" s="28"/>
      <c r="FZ1740" s="202"/>
      <c r="GB1740" s="28"/>
      <c r="GC1740" s="28"/>
      <c r="GD1740" s="28"/>
      <c r="GI1740" s="202"/>
      <c r="GK1740" s="28"/>
      <c r="GL1740" s="28"/>
      <c r="GM1740" s="28"/>
      <c r="GR1740" s="202"/>
      <c r="GT1740" s="28"/>
      <c r="GU1740" s="28"/>
      <c r="GV1740" s="28"/>
      <c r="HA1740" s="202"/>
      <c r="HC1740" s="28"/>
      <c r="HD1740" s="28"/>
      <c r="HE1740" s="28"/>
      <c r="HJ1740" s="28"/>
      <c r="HK1740" s="28"/>
      <c r="HL1740" s="28"/>
      <c r="HM1740" s="28"/>
      <c r="HN1740" s="28"/>
      <c r="HO1740" s="28"/>
      <c r="HP1740" s="28"/>
      <c r="HQ1740" s="28"/>
      <c r="HR1740" s="28"/>
      <c r="HS1740" s="28"/>
      <c r="HT1740" s="28"/>
      <c r="HU1740" s="28"/>
      <c r="HV1740" s="28"/>
      <c r="HW1740" s="28"/>
      <c r="HX1740" s="28"/>
      <c r="HY1740" s="28"/>
      <c r="HZ1740" s="28"/>
      <c r="IA1740" s="28"/>
      <c r="IB1740" s="28"/>
      <c r="IC1740" s="28"/>
      <c r="ID1740" s="28"/>
      <c r="IE1740" s="28"/>
      <c r="IF1740" s="28"/>
      <c r="IG1740" s="28"/>
      <c r="IH1740" s="28"/>
      <c r="II1740" s="28"/>
      <c r="IJ1740" s="28"/>
      <c r="IK1740" s="28"/>
      <c r="IL1740" s="28"/>
      <c r="IM1740" s="28"/>
      <c r="IN1740" s="28"/>
      <c r="IO1740" s="28"/>
    </row>
    <row r="1741" spans="1:249" s="54" customFormat="1" ht="18">
      <c r="A1741" s="482" t="s">
        <v>3541</v>
      </c>
      <c r="B1741" s="28"/>
      <c r="C1741" s="28"/>
      <c r="D1741" s="28"/>
      <c r="E1741" s="28"/>
      <c r="F1741" s="305">
        <f t="shared" si="36"/>
        <v>8</v>
      </c>
      <c r="G1741" s="28"/>
      <c r="I1741" s="300">
        <v>4</v>
      </c>
      <c r="J1741" s="300">
        <v>4</v>
      </c>
      <c r="K1741" s="202"/>
      <c r="M1741" s="28"/>
      <c r="N1741" s="28"/>
      <c r="O1741" s="28"/>
      <c r="T1741" s="202"/>
      <c r="V1741" s="28"/>
      <c r="W1741" s="28"/>
      <c r="X1741" s="28"/>
      <c r="AC1741" s="202"/>
      <c r="AE1741" s="28"/>
      <c r="AF1741" s="28"/>
      <c r="AG1741" s="28"/>
      <c r="AL1741" s="202"/>
      <c r="AN1741" s="28"/>
      <c r="AO1741" s="28"/>
      <c r="AP1741" s="28"/>
      <c r="AU1741" s="202"/>
      <c r="AW1741" s="28"/>
      <c r="AX1741" s="28"/>
      <c r="AY1741" s="28"/>
      <c r="BD1741" s="202"/>
      <c r="BF1741" s="28"/>
      <c r="BG1741" s="28"/>
      <c r="BH1741" s="28"/>
      <c r="BM1741" s="202"/>
      <c r="BO1741" s="28"/>
      <c r="BP1741" s="28"/>
      <c r="BQ1741" s="28"/>
      <c r="BV1741" s="202"/>
      <c r="BX1741" s="28"/>
      <c r="BY1741" s="28"/>
      <c r="BZ1741" s="28"/>
      <c r="CE1741" s="202"/>
      <c r="CG1741" s="28"/>
      <c r="CH1741" s="28"/>
      <c r="CI1741" s="28"/>
      <c r="CN1741" s="202"/>
      <c r="CP1741" s="28"/>
      <c r="CQ1741" s="28"/>
      <c r="CR1741" s="28"/>
      <c r="CW1741" s="202"/>
      <c r="CY1741" s="28"/>
      <c r="CZ1741" s="28"/>
      <c r="DA1741" s="28"/>
      <c r="DF1741" s="202"/>
      <c r="DH1741" s="28"/>
      <c r="DI1741" s="28"/>
      <c r="DJ1741" s="28"/>
      <c r="DO1741" s="202"/>
      <c r="DQ1741" s="28"/>
      <c r="DR1741" s="28"/>
      <c r="DS1741" s="28"/>
      <c r="DX1741" s="202"/>
      <c r="DZ1741" s="28"/>
      <c r="EA1741" s="28"/>
      <c r="EB1741" s="28"/>
      <c r="EG1741" s="202"/>
      <c r="EI1741" s="28"/>
      <c r="EJ1741" s="28"/>
      <c r="EK1741" s="28"/>
      <c r="EP1741" s="202"/>
      <c r="ER1741" s="28"/>
      <c r="ES1741" s="28"/>
      <c r="ET1741" s="28"/>
      <c r="EY1741" s="202"/>
      <c r="FA1741" s="28"/>
      <c r="FB1741" s="28"/>
      <c r="FC1741" s="28"/>
      <c r="FH1741" s="202"/>
      <c r="FJ1741" s="28"/>
      <c r="FK1741" s="28"/>
      <c r="FL1741" s="28"/>
      <c r="FQ1741" s="202"/>
      <c r="FS1741" s="28"/>
      <c r="FT1741" s="28"/>
      <c r="FU1741" s="28"/>
      <c r="FZ1741" s="202"/>
      <c r="GB1741" s="28"/>
      <c r="GC1741" s="28"/>
      <c r="GD1741" s="28"/>
      <c r="GI1741" s="202"/>
      <c r="GK1741" s="28"/>
      <c r="GL1741" s="28"/>
      <c r="GM1741" s="28"/>
      <c r="GR1741" s="202"/>
      <c r="GT1741" s="28"/>
      <c r="GU1741" s="28"/>
      <c r="GV1741" s="28"/>
      <c r="HA1741" s="202"/>
      <c r="HC1741" s="28"/>
      <c r="HD1741" s="28"/>
      <c r="HE1741" s="28"/>
      <c r="HJ1741" s="28"/>
      <c r="HK1741" s="28"/>
      <c r="HL1741" s="28"/>
      <c r="HM1741" s="28"/>
      <c r="HN1741" s="28"/>
      <c r="HO1741" s="28"/>
      <c r="HP1741" s="28"/>
      <c r="HQ1741" s="28"/>
      <c r="HR1741" s="28"/>
      <c r="HS1741" s="28"/>
      <c r="HT1741" s="28"/>
      <c r="HU1741" s="28"/>
      <c r="HV1741" s="28"/>
      <c r="HW1741" s="28"/>
      <c r="HX1741" s="28"/>
      <c r="HY1741" s="28"/>
      <c r="HZ1741" s="28"/>
      <c r="IA1741" s="28"/>
      <c r="IB1741" s="28"/>
      <c r="IC1741" s="28"/>
      <c r="ID1741" s="28"/>
      <c r="IE1741" s="28"/>
      <c r="IF1741" s="28"/>
      <c r="IG1741" s="28"/>
      <c r="IH1741" s="28"/>
      <c r="II1741" s="28"/>
      <c r="IJ1741" s="28"/>
      <c r="IK1741" s="28"/>
      <c r="IL1741" s="28"/>
      <c r="IM1741" s="28"/>
      <c r="IN1741" s="28"/>
      <c r="IO1741" s="28"/>
    </row>
    <row r="1742" spans="1:249" s="54" customFormat="1" ht="18">
      <c r="A1742" s="216" t="s">
        <v>4080</v>
      </c>
      <c r="B1742" s="28"/>
      <c r="C1742" s="28"/>
      <c r="D1742" s="28"/>
      <c r="E1742" s="28"/>
      <c r="F1742" s="305">
        <f t="shared" si="36"/>
        <v>2</v>
      </c>
      <c r="G1742" s="28"/>
      <c r="J1742" s="300">
        <v>2</v>
      </c>
      <c r="K1742" s="202"/>
      <c r="M1742" s="28"/>
      <c r="N1742" s="28"/>
      <c r="O1742" s="28"/>
      <c r="T1742" s="202"/>
      <c r="V1742" s="28"/>
      <c r="W1742" s="28"/>
      <c r="X1742" s="28"/>
      <c r="AC1742" s="202"/>
      <c r="AE1742" s="28"/>
      <c r="AF1742" s="28"/>
      <c r="AG1742" s="28"/>
      <c r="AL1742" s="202"/>
      <c r="AN1742" s="28"/>
      <c r="AO1742" s="28"/>
      <c r="AP1742" s="28"/>
      <c r="AU1742" s="202"/>
      <c r="AW1742" s="28"/>
      <c r="AX1742" s="28"/>
      <c r="AY1742" s="28"/>
      <c r="BD1742" s="202"/>
      <c r="BF1742" s="28"/>
      <c r="BG1742" s="28"/>
      <c r="BH1742" s="28"/>
      <c r="BM1742" s="202"/>
      <c r="BO1742" s="28"/>
      <c r="BP1742" s="28"/>
      <c r="BQ1742" s="28"/>
      <c r="BV1742" s="202"/>
      <c r="BX1742" s="28"/>
      <c r="BY1742" s="28"/>
      <c r="BZ1742" s="28"/>
      <c r="CE1742" s="202"/>
      <c r="CG1742" s="28"/>
      <c r="CH1742" s="28"/>
      <c r="CI1742" s="28"/>
      <c r="CN1742" s="202"/>
      <c r="CP1742" s="28"/>
      <c r="CQ1742" s="28"/>
      <c r="CR1742" s="28"/>
      <c r="CW1742" s="202"/>
      <c r="CY1742" s="28"/>
      <c r="CZ1742" s="28"/>
      <c r="DA1742" s="28"/>
      <c r="DF1742" s="202"/>
      <c r="DH1742" s="28"/>
      <c r="DI1742" s="28"/>
      <c r="DJ1742" s="28"/>
      <c r="DO1742" s="202"/>
      <c r="DQ1742" s="28"/>
      <c r="DR1742" s="28"/>
      <c r="DS1742" s="28"/>
      <c r="DX1742" s="202"/>
      <c r="DZ1742" s="28"/>
      <c r="EA1742" s="28"/>
      <c r="EB1742" s="28"/>
      <c r="EG1742" s="202"/>
      <c r="EI1742" s="28"/>
      <c r="EJ1742" s="28"/>
      <c r="EK1742" s="28"/>
      <c r="EP1742" s="202"/>
      <c r="ER1742" s="28"/>
      <c r="ES1742" s="28"/>
      <c r="ET1742" s="28"/>
      <c r="EY1742" s="202"/>
      <c r="FA1742" s="28"/>
      <c r="FB1742" s="28"/>
      <c r="FC1742" s="28"/>
      <c r="FH1742" s="202"/>
      <c r="FJ1742" s="28"/>
      <c r="FK1742" s="28"/>
      <c r="FL1742" s="28"/>
      <c r="FQ1742" s="202"/>
      <c r="FS1742" s="28"/>
      <c r="FT1742" s="28"/>
      <c r="FU1742" s="28"/>
      <c r="FZ1742" s="202"/>
      <c r="GB1742" s="28"/>
      <c r="GC1742" s="28"/>
      <c r="GD1742" s="28"/>
      <c r="GI1742" s="202"/>
      <c r="GK1742" s="28"/>
      <c r="GL1742" s="28"/>
      <c r="GM1742" s="28"/>
      <c r="GR1742" s="202"/>
      <c r="GT1742" s="28"/>
      <c r="GU1742" s="28"/>
      <c r="GV1742" s="28"/>
      <c r="HA1742" s="202"/>
      <c r="HC1742" s="28"/>
      <c r="HD1742" s="28"/>
      <c r="HE1742" s="28"/>
      <c r="HJ1742" s="28"/>
      <c r="HK1742" s="28"/>
      <c r="HL1742" s="28"/>
      <c r="HM1742" s="28"/>
      <c r="HN1742" s="28"/>
      <c r="HO1742" s="28"/>
      <c r="HP1742" s="28"/>
      <c r="HQ1742" s="28"/>
      <c r="HR1742" s="28"/>
      <c r="HS1742" s="28"/>
      <c r="HT1742" s="28"/>
      <c r="HU1742" s="28"/>
      <c r="HV1742" s="28"/>
      <c r="HW1742" s="28"/>
      <c r="HX1742" s="28"/>
      <c r="HY1742" s="28"/>
      <c r="HZ1742" s="28"/>
      <c r="IA1742" s="28"/>
      <c r="IB1742" s="28"/>
      <c r="IC1742" s="28"/>
      <c r="ID1742" s="28"/>
      <c r="IE1742" s="28"/>
      <c r="IF1742" s="28"/>
      <c r="IG1742" s="28"/>
      <c r="IH1742" s="28"/>
      <c r="II1742" s="28"/>
      <c r="IJ1742" s="28"/>
      <c r="IK1742" s="28"/>
      <c r="IL1742" s="28"/>
      <c r="IM1742" s="28"/>
      <c r="IN1742" s="28"/>
      <c r="IO1742" s="28"/>
    </row>
    <row r="1743" spans="1:249" s="54" customFormat="1" ht="18.75" thickBot="1">
      <c r="A1743" s="481" t="s">
        <v>4117</v>
      </c>
      <c r="B1743" s="28"/>
      <c r="C1743" s="28"/>
      <c r="D1743" s="28"/>
      <c r="E1743" s="28"/>
      <c r="F1743" s="305">
        <f t="shared" si="36"/>
        <v>2</v>
      </c>
      <c r="G1743" s="28"/>
      <c r="I1743" s="300"/>
      <c r="J1743" s="300">
        <v>2</v>
      </c>
      <c r="K1743" s="202"/>
      <c r="M1743" s="28"/>
      <c r="N1743" s="28"/>
      <c r="O1743" s="28"/>
      <c r="T1743" s="202"/>
      <c r="V1743" s="28"/>
      <c r="W1743" s="28"/>
      <c r="X1743" s="28"/>
      <c r="AC1743" s="202"/>
      <c r="AE1743" s="28"/>
      <c r="AF1743" s="28"/>
      <c r="AG1743" s="28"/>
      <c r="AL1743" s="202"/>
      <c r="AN1743" s="28"/>
      <c r="AO1743" s="28"/>
      <c r="AP1743" s="28"/>
      <c r="AU1743" s="202"/>
      <c r="AW1743" s="28"/>
      <c r="AX1743" s="28"/>
      <c r="AY1743" s="28"/>
      <c r="BD1743" s="202"/>
      <c r="BF1743" s="28"/>
      <c r="BG1743" s="28"/>
      <c r="BH1743" s="28"/>
      <c r="BM1743" s="202"/>
      <c r="BO1743" s="28"/>
      <c r="BP1743" s="28"/>
      <c r="BQ1743" s="28"/>
      <c r="BV1743" s="202"/>
      <c r="BX1743" s="28"/>
      <c r="BY1743" s="28"/>
      <c r="BZ1743" s="28"/>
      <c r="CE1743" s="202"/>
      <c r="CG1743" s="28"/>
      <c r="CH1743" s="28"/>
      <c r="CI1743" s="28"/>
      <c r="CN1743" s="202"/>
      <c r="CP1743" s="28"/>
      <c r="CQ1743" s="28"/>
      <c r="CR1743" s="28"/>
      <c r="CW1743" s="202"/>
      <c r="CY1743" s="28"/>
      <c r="CZ1743" s="28"/>
      <c r="DA1743" s="28"/>
      <c r="DF1743" s="202"/>
      <c r="DH1743" s="28"/>
      <c r="DI1743" s="28"/>
      <c r="DJ1743" s="28"/>
      <c r="DO1743" s="202"/>
      <c r="DQ1743" s="28"/>
      <c r="DR1743" s="28"/>
      <c r="DS1743" s="28"/>
      <c r="DX1743" s="202"/>
      <c r="DZ1743" s="28"/>
      <c r="EA1743" s="28"/>
      <c r="EB1743" s="28"/>
      <c r="EG1743" s="202"/>
      <c r="EI1743" s="28"/>
      <c r="EJ1743" s="28"/>
      <c r="EK1743" s="28"/>
      <c r="EP1743" s="202"/>
      <c r="ER1743" s="28"/>
      <c r="ES1743" s="28"/>
      <c r="ET1743" s="28"/>
      <c r="EY1743" s="202"/>
      <c r="FA1743" s="28"/>
      <c r="FB1743" s="28"/>
      <c r="FC1743" s="28"/>
      <c r="FH1743" s="202"/>
      <c r="FJ1743" s="28"/>
      <c r="FK1743" s="28"/>
      <c r="FL1743" s="28"/>
      <c r="FQ1743" s="202"/>
      <c r="FS1743" s="28"/>
      <c r="FT1743" s="28"/>
      <c r="FU1743" s="28"/>
      <c r="FZ1743" s="202"/>
      <c r="GB1743" s="28"/>
      <c r="GC1743" s="28"/>
      <c r="GD1743" s="28"/>
      <c r="GI1743" s="202"/>
      <c r="GK1743" s="28"/>
      <c r="GL1743" s="28"/>
      <c r="GM1743" s="28"/>
      <c r="GR1743" s="202"/>
      <c r="GT1743" s="28"/>
      <c r="GU1743" s="28"/>
      <c r="GV1743" s="28"/>
      <c r="HA1743" s="202"/>
      <c r="HC1743" s="28"/>
      <c r="HD1743" s="28"/>
      <c r="HE1743" s="28"/>
      <c r="HJ1743" s="28"/>
      <c r="HK1743" s="28"/>
      <c r="HL1743" s="28"/>
      <c r="HM1743" s="28"/>
      <c r="HN1743" s="28"/>
      <c r="HO1743" s="28"/>
      <c r="HP1743" s="28"/>
      <c r="HQ1743" s="28"/>
      <c r="HR1743" s="28"/>
      <c r="HS1743" s="28"/>
      <c r="HT1743" s="28"/>
      <c r="HU1743" s="28"/>
      <c r="HV1743" s="28"/>
      <c r="HW1743" s="28"/>
      <c r="HX1743" s="28"/>
      <c r="HY1743" s="28"/>
      <c r="HZ1743" s="28"/>
      <c r="IA1743" s="28"/>
      <c r="IB1743" s="28"/>
      <c r="IC1743" s="28"/>
      <c r="ID1743" s="28"/>
      <c r="IE1743" s="28"/>
      <c r="IF1743" s="28"/>
      <c r="IG1743" s="28"/>
      <c r="IH1743" s="28"/>
      <c r="II1743" s="28"/>
      <c r="IJ1743" s="28"/>
      <c r="IK1743" s="28"/>
      <c r="IL1743" s="28"/>
      <c r="IM1743" s="28"/>
      <c r="IN1743" s="28"/>
      <c r="IO1743" s="28"/>
    </row>
    <row r="1744" spans="1:249" s="54" customFormat="1" ht="18">
      <c r="A1744" s="216" t="s">
        <v>3514</v>
      </c>
      <c r="B1744" s="28"/>
      <c r="C1744" s="28"/>
      <c r="D1744" s="28"/>
      <c r="E1744" s="28"/>
      <c r="F1744" s="305">
        <f t="shared" si="36"/>
        <v>33</v>
      </c>
      <c r="G1744" s="28"/>
      <c r="I1744" s="300">
        <v>28</v>
      </c>
      <c r="J1744" s="300">
        <v>5</v>
      </c>
      <c r="K1744" s="202"/>
      <c r="M1744" s="28"/>
      <c r="N1744" s="28"/>
      <c r="O1744" s="28"/>
      <c r="T1744" s="202"/>
      <c r="V1744" s="28"/>
      <c r="W1744" s="28"/>
      <c r="X1744" s="28"/>
      <c r="AC1744" s="202"/>
      <c r="AE1744" s="28"/>
      <c r="AF1744" s="28"/>
      <c r="AG1744" s="28"/>
      <c r="AL1744" s="202"/>
      <c r="AN1744" s="28"/>
      <c r="AO1744" s="28"/>
      <c r="AP1744" s="28"/>
      <c r="AU1744" s="202"/>
      <c r="AW1744" s="28"/>
      <c r="AX1744" s="28"/>
      <c r="AY1744" s="28"/>
      <c r="BD1744" s="202"/>
      <c r="BF1744" s="28"/>
      <c r="BG1744" s="28"/>
      <c r="BH1744" s="28"/>
      <c r="BM1744" s="202"/>
      <c r="BO1744" s="28"/>
      <c r="BP1744" s="28"/>
      <c r="BQ1744" s="28"/>
      <c r="BV1744" s="202"/>
      <c r="BX1744" s="28"/>
      <c r="BY1744" s="28"/>
      <c r="BZ1744" s="28"/>
      <c r="CE1744" s="202"/>
      <c r="CG1744" s="28"/>
      <c r="CH1744" s="28"/>
      <c r="CI1744" s="28"/>
      <c r="CN1744" s="202"/>
      <c r="CP1744" s="28"/>
      <c r="CQ1744" s="28"/>
      <c r="CR1744" s="28"/>
      <c r="CW1744" s="202"/>
      <c r="CY1744" s="28"/>
      <c r="CZ1744" s="28"/>
      <c r="DA1744" s="28"/>
      <c r="DF1744" s="202"/>
      <c r="DH1744" s="28"/>
      <c r="DI1744" s="28"/>
      <c r="DJ1744" s="28"/>
      <c r="DO1744" s="202"/>
      <c r="DQ1744" s="28"/>
      <c r="DR1744" s="28"/>
      <c r="DS1744" s="28"/>
      <c r="DX1744" s="202"/>
      <c r="DZ1744" s="28"/>
      <c r="EA1744" s="28"/>
      <c r="EB1744" s="28"/>
      <c r="EG1744" s="202"/>
      <c r="EI1744" s="28"/>
      <c r="EJ1744" s="28"/>
      <c r="EK1744" s="28"/>
      <c r="EP1744" s="202"/>
      <c r="ER1744" s="28"/>
      <c r="ES1744" s="28"/>
      <c r="ET1744" s="28"/>
      <c r="EY1744" s="202"/>
      <c r="FA1744" s="28"/>
      <c r="FB1744" s="28"/>
      <c r="FC1744" s="28"/>
      <c r="FH1744" s="202"/>
      <c r="FJ1744" s="28"/>
      <c r="FK1744" s="28"/>
      <c r="FL1744" s="28"/>
      <c r="FQ1744" s="202"/>
      <c r="FS1744" s="28"/>
      <c r="FT1744" s="28"/>
      <c r="FU1744" s="28"/>
      <c r="FZ1744" s="202"/>
      <c r="GB1744" s="28"/>
      <c r="GC1744" s="28"/>
      <c r="GD1744" s="28"/>
      <c r="GI1744" s="202"/>
      <c r="GK1744" s="28"/>
      <c r="GL1744" s="28"/>
      <c r="GM1744" s="28"/>
      <c r="GR1744" s="202"/>
      <c r="GT1744" s="28"/>
      <c r="GU1744" s="28"/>
      <c r="GV1744" s="28"/>
      <c r="HA1744" s="202"/>
      <c r="HC1744" s="28"/>
      <c r="HD1744" s="28"/>
      <c r="HE1744" s="28"/>
      <c r="HJ1744" s="28"/>
      <c r="HK1744" s="28"/>
      <c r="HL1744" s="28"/>
      <c r="HM1744" s="28"/>
      <c r="HN1744" s="28"/>
      <c r="HO1744" s="28"/>
      <c r="HP1744" s="28"/>
      <c r="HQ1744" s="28"/>
      <c r="HR1744" s="28"/>
      <c r="HS1744" s="28"/>
      <c r="HT1744" s="28"/>
      <c r="HU1744" s="28"/>
      <c r="HV1744" s="28"/>
      <c r="HW1744" s="28"/>
      <c r="HX1744" s="28"/>
      <c r="HY1744" s="28"/>
      <c r="HZ1744" s="28"/>
      <c r="IA1744" s="28"/>
      <c r="IB1744" s="28"/>
      <c r="IC1744" s="28"/>
      <c r="ID1744" s="28"/>
      <c r="IE1744" s="28"/>
      <c r="IF1744" s="28"/>
      <c r="IG1744" s="28"/>
      <c r="IH1744" s="28"/>
      <c r="II1744" s="28"/>
      <c r="IJ1744" s="28"/>
      <c r="IK1744" s="28"/>
      <c r="IL1744" s="28"/>
      <c r="IM1744" s="28"/>
      <c r="IN1744" s="28"/>
      <c r="IO1744" s="28"/>
    </row>
    <row r="1745" spans="1:249" s="54" customFormat="1" ht="18">
      <c r="A1745" s="216" t="s">
        <v>3960</v>
      </c>
      <c r="B1745" s="28"/>
      <c r="C1745" s="28"/>
      <c r="D1745" s="28"/>
      <c r="E1745" s="28"/>
      <c r="F1745" s="305">
        <f t="shared" si="36"/>
        <v>10</v>
      </c>
      <c r="G1745" s="28"/>
      <c r="I1745" s="300">
        <v>4</v>
      </c>
      <c r="J1745" s="300">
        <v>6</v>
      </c>
      <c r="K1745" s="202"/>
      <c r="M1745" s="28"/>
      <c r="N1745" s="28"/>
      <c r="O1745" s="28"/>
      <c r="T1745" s="202"/>
      <c r="V1745" s="28"/>
      <c r="W1745" s="28"/>
      <c r="X1745" s="28"/>
      <c r="AC1745" s="202"/>
      <c r="AE1745" s="28"/>
      <c r="AF1745" s="28"/>
      <c r="AG1745" s="28"/>
      <c r="AL1745" s="202"/>
      <c r="AN1745" s="28"/>
      <c r="AO1745" s="28"/>
      <c r="AP1745" s="28"/>
      <c r="AU1745" s="202"/>
      <c r="AW1745" s="28"/>
      <c r="AX1745" s="28"/>
      <c r="AY1745" s="28"/>
      <c r="BD1745" s="202"/>
      <c r="BF1745" s="28"/>
      <c r="BG1745" s="28"/>
      <c r="BH1745" s="28"/>
      <c r="BM1745" s="202"/>
      <c r="BO1745" s="28"/>
      <c r="BP1745" s="28"/>
      <c r="BQ1745" s="28"/>
      <c r="BV1745" s="202"/>
      <c r="BX1745" s="28"/>
      <c r="BY1745" s="28"/>
      <c r="BZ1745" s="28"/>
      <c r="CE1745" s="202"/>
      <c r="CG1745" s="28"/>
      <c r="CH1745" s="28"/>
      <c r="CI1745" s="28"/>
      <c r="CN1745" s="202"/>
      <c r="CP1745" s="28"/>
      <c r="CQ1745" s="28"/>
      <c r="CR1745" s="28"/>
      <c r="CW1745" s="202"/>
      <c r="CY1745" s="28"/>
      <c r="CZ1745" s="28"/>
      <c r="DA1745" s="28"/>
      <c r="DF1745" s="202"/>
      <c r="DH1745" s="28"/>
      <c r="DI1745" s="28"/>
      <c r="DJ1745" s="28"/>
      <c r="DO1745" s="202"/>
      <c r="DQ1745" s="28"/>
      <c r="DR1745" s="28"/>
      <c r="DS1745" s="28"/>
      <c r="DX1745" s="202"/>
      <c r="DZ1745" s="28"/>
      <c r="EA1745" s="28"/>
      <c r="EB1745" s="28"/>
      <c r="EG1745" s="202"/>
      <c r="EI1745" s="28"/>
      <c r="EJ1745" s="28"/>
      <c r="EK1745" s="28"/>
      <c r="EP1745" s="202"/>
      <c r="ER1745" s="28"/>
      <c r="ES1745" s="28"/>
      <c r="ET1745" s="28"/>
      <c r="EY1745" s="202"/>
      <c r="FA1745" s="28"/>
      <c r="FB1745" s="28"/>
      <c r="FC1745" s="28"/>
      <c r="FH1745" s="202"/>
      <c r="FJ1745" s="28"/>
      <c r="FK1745" s="28"/>
      <c r="FL1745" s="28"/>
      <c r="FQ1745" s="202"/>
      <c r="FS1745" s="28"/>
      <c r="FT1745" s="28"/>
      <c r="FU1745" s="28"/>
      <c r="FZ1745" s="202"/>
      <c r="GB1745" s="28"/>
      <c r="GC1745" s="28"/>
      <c r="GD1745" s="28"/>
      <c r="GI1745" s="202"/>
      <c r="GK1745" s="28"/>
      <c r="GL1745" s="28"/>
      <c r="GM1745" s="28"/>
      <c r="GR1745" s="202"/>
      <c r="GT1745" s="28"/>
      <c r="GU1745" s="28"/>
      <c r="GV1745" s="28"/>
      <c r="HA1745" s="202"/>
      <c r="HC1745" s="28"/>
      <c r="HD1745" s="28"/>
      <c r="HE1745" s="28"/>
      <c r="HJ1745" s="28"/>
      <c r="HK1745" s="28"/>
      <c r="HL1745" s="28"/>
      <c r="HM1745" s="28"/>
      <c r="HN1745" s="28"/>
      <c r="HO1745" s="28"/>
      <c r="HP1745" s="28"/>
      <c r="HQ1745" s="28"/>
      <c r="HR1745" s="28"/>
      <c r="HS1745" s="28"/>
      <c r="HT1745" s="28"/>
      <c r="HU1745" s="28"/>
      <c r="HV1745" s="28"/>
      <c r="HW1745" s="28"/>
      <c r="HX1745" s="28"/>
      <c r="HY1745" s="28"/>
      <c r="HZ1745" s="28"/>
      <c r="IA1745" s="28"/>
      <c r="IB1745" s="28"/>
      <c r="IC1745" s="28"/>
      <c r="ID1745" s="28"/>
      <c r="IE1745" s="28"/>
      <c r="IF1745" s="28"/>
      <c r="IG1745" s="28"/>
      <c r="IH1745" s="28"/>
      <c r="II1745" s="28"/>
      <c r="IJ1745" s="28"/>
      <c r="IK1745" s="28"/>
      <c r="IL1745" s="28"/>
      <c r="IM1745" s="28"/>
      <c r="IN1745" s="28"/>
      <c r="IO1745" s="28"/>
    </row>
    <row r="1746" spans="1:249" s="54" customFormat="1" ht="18">
      <c r="A1746" s="216" t="s">
        <v>4220</v>
      </c>
      <c r="B1746" s="28"/>
      <c r="C1746" s="28"/>
      <c r="D1746" s="28"/>
      <c r="E1746" s="28"/>
      <c r="F1746" s="305">
        <f t="shared" si="36"/>
        <v>2</v>
      </c>
      <c r="G1746" s="28"/>
      <c r="J1746" s="300">
        <v>2</v>
      </c>
      <c r="K1746" s="300"/>
      <c r="M1746" s="28"/>
      <c r="N1746" s="28"/>
      <c r="O1746" s="28"/>
      <c r="T1746" s="202"/>
      <c r="V1746" s="28"/>
      <c r="W1746" s="28"/>
      <c r="X1746" s="28"/>
      <c r="AC1746" s="202"/>
      <c r="AE1746" s="28"/>
      <c r="AF1746" s="28"/>
      <c r="AG1746" s="28"/>
      <c r="AL1746" s="202"/>
      <c r="AN1746" s="28"/>
      <c r="AO1746" s="28"/>
      <c r="AP1746" s="28"/>
      <c r="AU1746" s="202"/>
      <c r="AW1746" s="28"/>
      <c r="AX1746" s="28"/>
      <c r="AY1746" s="28"/>
      <c r="BD1746" s="202"/>
      <c r="BF1746" s="28"/>
      <c r="BG1746" s="28"/>
      <c r="BH1746" s="28"/>
      <c r="BM1746" s="202"/>
      <c r="BO1746" s="28"/>
      <c r="BP1746" s="28"/>
      <c r="BQ1746" s="28"/>
      <c r="BV1746" s="202"/>
      <c r="BX1746" s="28"/>
      <c r="BY1746" s="28"/>
      <c r="BZ1746" s="28"/>
      <c r="CE1746" s="202"/>
      <c r="CG1746" s="28"/>
      <c r="CH1746" s="28"/>
      <c r="CI1746" s="28"/>
      <c r="CN1746" s="202"/>
      <c r="CP1746" s="28"/>
      <c r="CQ1746" s="28"/>
      <c r="CR1746" s="28"/>
      <c r="CW1746" s="202"/>
      <c r="CY1746" s="28"/>
      <c r="CZ1746" s="28"/>
      <c r="DA1746" s="28"/>
      <c r="DF1746" s="202"/>
      <c r="DH1746" s="28"/>
      <c r="DI1746" s="28"/>
      <c r="DJ1746" s="28"/>
      <c r="DO1746" s="202"/>
      <c r="DQ1746" s="28"/>
      <c r="DR1746" s="28"/>
      <c r="DS1746" s="28"/>
      <c r="DX1746" s="202"/>
      <c r="DZ1746" s="28"/>
      <c r="EA1746" s="28"/>
      <c r="EB1746" s="28"/>
      <c r="EG1746" s="202"/>
      <c r="EI1746" s="28"/>
      <c r="EJ1746" s="28"/>
      <c r="EK1746" s="28"/>
      <c r="EP1746" s="202"/>
      <c r="ER1746" s="28"/>
      <c r="ES1746" s="28"/>
      <c r="ET1746" s="28"/>
      <c r="EY1746" s="202"/>
      <c r="FA1746" s="28"/>
      <c r="FB1746" s="28"/>
      <c r="FC1746" s="28"/>
      <c r="FH1746" s="202"/>
      <c r="FJ1746" s="28"/>
      <c r="FK1746" s="28"/>
      <c r="FL1746" s="28"/>
      <c r="FQ1746" s="202"/>
      <c r="FS1746" s="28"/>
      <c r="FT1746" s="28"/>
      <c r="FU1746" s="28"/>
      <c r="FZ1746" s="202"/>
      <c r="GB1746" s="28"/>
      <c r="GC1746" s="28"/>
      <c r="GD1746" s="28"/>
      <c r="GI1746" s="202"/>
      <c r="GK1746" s="28"/>
      <c r="GL1746" s="28"/>
      <c r="GM1746" s="28"/>
      <c r="GR1746" s="202"/>
      <c r="GT1746" s="28"/>
      <c r="GU1746" s="28"/>
      <c r="GV1746" s="28"/>
      <c r="HA1746" s="202"/>
      <c r="HC1746" s="28"/>
      <c r="HD1746" s="28"/>
      <c r="HE1746" s="28"/>
      <c r="HJ1746" s="28"/>
      <c r="HK1746" s="28"/>
      <c r="HL1746" s="28"/>
      <c r="HM1746" s="28"/>
      <c r="HN1746" s="28"/>
      <c r="HO1746" s="28"/>
      <c r="HP1746" s="28"/>
      <c r="HQ1746" s="28"/>
      <c r="HR1746" s="28"/>
      <c r="HS1746" s="28"/>
      <c r="HT1746" s="28"/>
      <c r="HU1746" s="28"/>
      <c r="HV1746" s="28"/>
      <c r="HW1746" s="28"/>
      <c r="HX1746" s="28"/>
      <c r="HY1746" s="28"/>
      <c r="HZ1746" s="28"/>
      <c r="IA1746" s="28"/>
      <c r="IB1746" s="28"/>
      <c r="IC1746" s="28"/>
      <c r="ID1746" s="28"/>
      <c r="IE1746" s="28"/>
      <c r="IF1746" s="28"/>
      <c r="IG1746" s="28"/>
      <c r="IH1746" s="28"/>
      <c r="II1746" s="28"/>
      <c r="IJ1746" s="28"/>
      <c r="IK1746" s="28"/>
      <c r="IL1746" s="28"/>
      <c r="IM1746" s="28"/>
      <c r="IN1746" s="28"/>
      <c r="IO1746" s="28"/>
    </row>
    <row r="1747" spans="1:249" s="54" customFormat="1" ht="18">
      <c r="A1747" s="216" t="s">
        <v>4093</v>
      </c>
      <c r="B1747" s="28"/>
      <c r="C1747" s="28"/>
      <c r="D1747" s="28"/>
      <c r="E1747" s="28"/>
      <c r="F1747" s="305">
        <f t="shared" si="36"/>
        <v>6</v>
      </c>
      <c r="G1747" s="28"/>
      <c r="H1747" s="300">
        <v>3</v>
      </c>
      <c r="J1747" s="300">
        <v>3</v>
      </c>
      <c r="K1747" s="202"/>
      <c r="M1747" s="28"/>
      <c r="N1747" s="28"/>
      <c r="O1747" s="28"/>
      <c r="T1747" s="202"/>
      <c r="V1747" s="28"/>
      <c r="W1747" s="28"/>
      <c r="X1747" s="28"/>
      <c r="AC1747" s="202"/>
      <c r="AE1747" s="28"/>
      <c r="AF1747" s="28"/>
      <c r="AG1747" s="28"/>
      <c r="AL1747" s="202"/>
      <c r="AN1747" s="28"/>
      <c r="AO1747" s="28"/>
      <c r="AP1747" s="28"/>
      <c r="AU1747" s="202"/>
      <c r="AW1747" s="28"/>
      <c r="AX1747" s="28"/>
      <c r="AY1747" s="28"/>
      <c r="BD1747" s="202"/>
      <c r="BF1747" s="28"/>
      <c r="BG1747" s="28"/>
      <c r="BH1747" s="28"/>
      <c r="BM1747" s="202"/>
      <c r="BO1747" s="28"/>
      <c r="BP1747" s="28"/>
      <c r="BQ1747" s="28"/>
      <c r="BV1747" s="202"/>
      <c r="BX1747" s="28"/>
      <c r="BY1747" s="28"/>
      <c r="BZ1747" s="28"/>
      <c r="CE1747" s="202"/>
      <c r="CG1747" s="28"/>
      <c r="CH1747" s="28"/>
      <c r="CI1747" s="28"/>
      <c r="CN1747" s="202"/>
      <c r="CP1747" s="28"/>
      <c r="CQ1747" s="28"/>
      <c r="CR1747" s="28"/>
      <c r="CW1747" s="202"/>
      <c r="CY1747" s="28"/>
      <c r="CZ1747" s="28"/>
      <c r="DA1747" s="28"/>
      <c r="DF1747" s="202"/>
      <c r="DH1747" s="28"/>
      <c r="DI1747" s="28"/>
      <c r="DJ1747" s="28"/>
      <c r="DO1747" s="202"/>
      <c r="DQ1747" s="28"/>
      <c r="DR1747" s="28"/>
      <c r="DS1747" s="28"/>
      <c r="DX1747" s="202"/>
      <c r="DZ1747" s="28"/>
      <c r="EA1747" s="28"/>
      <c r="EB1747" s="28"/>
      <c r="EG1747" s="202"/>
      <c r="EI1747" s="28"/>
      <c r="EJ1747" s="28"/>
      <c r="EK1747" s="28"/>
      <c r="EP1747" s="202"/>
      <c r="ER1747" s="28"/>
      <c r="ES1747" s="28"/>
      <c r="ET1747" s="28"/>
      <c r="EY1747" s="202"/>
      <c r="FA1747" s="28"/>
      <c r="FB1747" s="28"/>
      <c r="FC1747" s="28"/>
      <c r="FH1747" s="202"/>
      <c r="FJ1747" s="28"/>
      <c r="FK1747" s="28"/>
      <c r="FL1747" s="28"/>
      <c r="FQ1747" s="202"/>
      <c r="FS1747" s="28"/>
      <c r="FT1747" s="28"/>
      <c r="FU1747" s="28"/>
      <c r="FZ1747" s="202"/>
      <c r="GB1747" s="28"/>
      <c r="GC1747" s="28"/>
      <c r="GD1747" s="28"/>
      <c r="GI1747" s="202"/>
      <c r="GK1747" s="28"/>
      <c r="GL1747" s="28"/>
      <c r="GM1747" s="28"/>
      <c r="GR1747" s="202"/>
      <c r="GT1747" s="28"/>
      <c r="GU1747" s="28"/>
      <c r="GV1747" s="28"/>
      <c r="HA1747" s="202"/>
      <c r="HC1747" s="28"/>
      <c r="HD1747" s="28"/>
      <c r="HE1747" s="28"/>
      <c r="HJ1747" s="28"/>
      <c r="HK1747" s="28"/>
      <c r="HL1747" s="28"/>
      <c r="HM1747" s="28"/>
      <c r="HN1747" s="28"/>
      <c r="HO1747" s="28"/>
      <c r="HP1747" s="28"/>
      <c r="HQ1747" s="28"/>
      <c r="HR1747" s="28"/>
      <c r="HS1747" s="28"/>
      <c r="HT1747" s="28"/>
      <c r="HU1747" s="28"/>
      <c r="HV1747" s="28"/>
      <c r="HW1747" s="28"/>
      <c r="HX1747" s="28"/>
      <c r="HY1747" s="28"/>
      <c r="HZ1747" s="28"/>
      <c r="IA1747" s="28"/>
      <c r="IB1747" s="28"/>
      <c r="IC1747" s="28"/>
      <c r="ID1747" s="28"/>
      <c r="IE1747" s="28"/>
      <c r="IF1747" s="28"/>
      <c r="IG1747" s="28"/>
      <c r="IH1747" s="28"/>
      <c r="II1747" s="28"/>
      <c r="IJ1747" s="28"/>
      <c r="IK1747" s="28"/>
      <c r="IL1747" s="28"/>
      <c r="IM1747" s="28"/>
      <c r="IN1747" s="28"/>
      <c r="IO1747" s="28"/>
    </row>
    <row r="1748" spans="1:249" s="54" customFormat="1" ht="18">
      <c r="A1748" s="216" t="s">
        <v>3938</v>
      </c>
      <c r="F1748" s="305">
        <f t="shared" si="36"/>
        <v>91</v>
      </c>
      <c r="H1748" s="300">
        <v>55</v>
      </c>
      <c r="I1748" s="300">
        <v>30</v>
      </c>
      <c r="J1748" s="300">
        <v>6</v>
      </c>
      <c r="K1748" s="202"/>
      <c r="M1748" s="28"/>
      <c r="N1748" s="28"/>
      <c r="O1748" s="28"/>
      <c r="T1748" s="202"/>
      <c r="V1748" s="28"/>
      <c r="W1748" s="28"/>
      <c r="X1748" s="28"/>
      <c r="AC1748" s="202"/>
      <c r="AE1748" s="28"/>
      <c r="AF1748" s="28"/>
      <c r="AG1748" s="28"/>
      <c r="AL1748" s="202"/>
      <c r="AN1748" s="28"/>
      <c r="AO1748" s="28"/>
      <c r="AP1748" s="28"/>
      <c r="AU1748" s="202"/>
      <c r="AW1748" s="28"/>
      <c r="AX1748" s="28"/>
      <c r="AY1748" s="28"/>
      <c r="BD1748" s="202"/>
      <c r="BF1748" s="28"/>
      <c r="BG1748" s="28"/>
      <c r="BH1748" s="28"/>
      <c r="BM1748" s="202"/>
      <c r="BO1748" s="28"/>
      <c r="BP1748" s="28"/>
      <c r="BQ1748" s="28"/>
      <c r="BV1748" s="202"/>
      <c r="BX1748" s="28"/>
      <c r="BY1748" s="28"/>
      <c r="BZ1748" s="28"/>
      <c r="CE1748" s="202"/>
      <c r="CG1748" s="28"/>
      <c r="CH1748" s="28"/>
      <c r="CI1748" s="28"/>
      <c r="CN1748" s="202"/>
      <c r="CP1748" s="28"/>
      <c r="CQ1748" s="28"/>
      <c r="CR1748" s="28"/>
      <c r="CW1748" s="202"/>
      <c r="CY1748" s="28"/>
      <c r="CZ1748" s="28"/>
      <c r="DA1748" s="28"/>
      <c r="DF1748" s="202"/>
      <c r="DH1748" s="28"/>
      <c r="DI1748" s="28"/>
      <c r="DJ1748" s="28"/>
      <c r="DO1748" s="202"/>
      <c r="DQ1748" s="28"/>
      <c r="DR1748" s="28"/>
      <c r="DS1748" s="28"/>
      <c r="DX1748" s="202"/>
      <c r="DZ1748" s="28"/>
      <c r="EA1748" s="28"/>
      <c r="EB1748" s="28"/>
      <c r="EG1748" s="202"/>
      <c r="EI1748" s="28"/>
      <c r="EJ1748" s="28"/>
      <c r="EK1748" s="28"/>
      <c r="EP1748" s="202"/>
      <c r="ER1748" s="28"/>
      <c r="ES1748" s="28"/>
      <c r="ET1748" s="28"/>
      <c r="EY1748" s="202"/>
      <c r="FA1748" s="28"/>
      <c r="FB1748" s="28"/>
      <c r="FC1748" s="28"/>
      <c r="FH1748" s="202"/>
      <c r="FJ1748" s="28"/>
      <c r="FK1748" s="28"/>
      <c r="FL1748" s="28"/>
      <c r="FQ1748" s="202"/>
      <c r="FS1748" s="28"/>
      <c r="FT1748" s="28"/>
      <c r="FU1748" s="28"/>
      <c r="FZ1748" s="202"/>
      <c r="GB1748" s="28"/>
      <c r="GC1748" s="28"/>
      <c r="GD1748" s="28"/>
      <c r="GI1748" s="202"/>
      <c r="GK1748" s="28"/>
      <c r="GL1748" s="28"/>
      <c r="GM1748" s="28"/>
      <c r="GR1748" s="202"/>
      <c r="GT1748" s="28"/>
      <c r="GU1748" s="28"/>
      <c r="GV1748" s="28"/>
      <c r="HA1748" s="202"/>
      <c r="HC1748" s="28"/>
      <c r="HD1748" s="28"/>
      <c r="HE1748" s="28"/>
      <c r="HJ1748" s="28"/>
      <c r="HK1748" s="28"/>
      <c r="HL1748" s="28"/>
      <c r="HM1748" s="28"/>
      <c r="HN1748" s="28"/>
      <c r="HO1748" s="28"/>
      <c r="HP1748" s="28"/>
      <c r="HQ1748" s="28"/>
      <c r="HR1748" s="28"/>
      <c r="HS1748" s="28"/>
      <c r="HT1748" s="28"/>
      <c r="HU1748" s="28"/>
      <c r="HV1748" s="28"/>
      <c r="HW1748" s="28"/>
      <c r="HX1748" s="28"/>
      <c r="HY1748" s="28"/>
      <c r="HZ1748" s="28"/>
      <c r="IA1748" s="28"/>
      <c r="IB1748" s="28"/>
      <c r="IC1748" s="28"/>
      <c r="ID1748" s="28"/>
      <c r="IE1748" s="28"/>
      <c r="IF1748" s="28"/>
      <c r="IG1748" s="28"/>
      <c r="IH1748" s="28"/>
      <c r="II1748" s="28"/>
      <c r="IJ1748" s="28"/>
      <c r="IK1748" s="28"/>
      <c r="IL1748" s="28"/>
      <c r="IM1748" s="28"/>
      <c r="IN1748" s="28"/>
      <c r="IO1748" s="28"/>
    </row>
    <row r="1749" spans="1:249" s="54" customFormat="1" ht="18">
      <c r="A1749" s="216" t="s">
        <v>4376</v>
      </c>
      <c r="B1749" s="28"/>
      <c r="C1749" s="28"/>
      <c r="D1749" s="28"/>
      <c r="E1749" s="28"/>
      <c r="F1749" s="305">
        <f t="shared" si="36"/>
        <v>5</v>
      </c>
      <c r="G1749" s="28"/>
      <c r="I1749" s="300">
        <v>5</v>
      </c>
      <c r="K1749" s="202"/>
      <c r="M1749" s="28"/>
      <c r="N1749" s="28"/>
      <c r="O1749" s="28"/>
      <c r="T1749" s="202"/>
      <c r="V1749" s="28"/>
      <c r="W1749" s="28"/>
      <c r="X1749" s="28"/>
      <c r="AC1749" s="202"/>
      <c r="AE1749" s="28"/>
      <c r="AF1749" s="28"/>
      <c r="AG1749" s="28"/>
      <c r="AL1749" s="202"/>
      <c r="AN1749" s="28"/>
      <c r="AO1749" s="28"/>
      <c r="AP1749" s="28"/>
      <c r="AU1749" s="202"/>
      <c r="AW1749" s="28"/>
      <c r="AX1749" s="28"/>
      <c r="AY1749" s="28"/>
      <c r="BD1749" s="202"/>
      <c r="BF1749" s="28"/>
      <c r="BG1749" s="28"/>
      <c r="BH1749" s="28"/>
      <c r="BM1749" s="202"/>
      <c r="BO1749" s="28"/>
      <c r="BP1749" s="28"/>
      <c r="BQ1749" s="28"/>
      <c r="BV1749" s="202"/>
      <c r="BX1749" s="28"/>
      <c r="BY1749" s="28"/>
      <c r="BZ1749" s="28"/>
      <c r="CE1749" s="202"/>
      <c r="CG1749" s="28"/>
      <c r="CH1749" s="28"/>
      <c r="CI1749" s="28"/>
      <c r="CN1749" s="202"/>
      <c r="CP1749" s="28"/>
      <c r="CQ1749" s="28"/>
      <c r="CR1749" s="28"/>
      <c r="CW1749" s="202"/>
      <c r="CY1749" s="28"/>
      <c r="CZ1749" s="28"/>
      <c r="DA1749" s="28"/>
      <c r="DF1749" s="202"/>
      <c r="DH1749" s="28"/>
      <c r="DI1749" s="28"/>
      <c r="DJ1749" s="28"/>
      <c r="DO1749" s="202"/>
      <c r="DQ1749" s="28"/>
      <c r="DR1749" s="28"/>
      <c r="DS1749" s="28"/>
      <c r="DX1749" s="202"/>
      <c r="DZ1749" s="28"/>
      <c r="EA1749" s="28"/>
      <c r="EB1749" s="28"/>
      <c r="EG1749" s="202"/>
      <c r="EI1749" s="28"/>
      <c r="EJ1749" s="28"/>
      <c r="EK1749" s="28"/>
      <c r="EP1749" s="202"/>
      <c r="ER1749" s="28"/>
      <c r="ES1749" s="28"/>
      <c r="ET1749" s="28"/>
      <c r="EY1749" s="202"/>
      <c r="FA1749" s="28"/>
      <c r="FB1749" s="28"/>
      <c r="FC1749" s="28"/>
      <c r="FH1749" s="202"/>
      <c r="FJ1749" s="28"/>
      <c r="FK1749" s="28"/>
      <c r="FL1749" s="28"/>
      <c r="FQ1749" s="202"/>
      <c r="FS1749" s="28"/>
      <c r="FT1749" s="28"/>
      <c r="FU1749" s="28"/>
      <c r="FZ1749" s="202"/>
      <c r="GB1749" s="28"/>
      <c r="GC1749" s="28"/>
      <c r="GD1749" s="28"/>
      <c r="GI1749" s="202"/>
      <c r="GK1749" s="28"/>
      <c r="GL1749" s="28"/>
      <c r="GM1749" s="28"/>
      <c r="GR1749" s="202"/>
      <c r="GT1749" s="28"/>
      <c r="GU1749" s="28"/>
      <c r="GV1749" s="28"/>
      <c r="HA1749" s="202"/>
      <c r="HC1749" s="28"/>
      <c r="HD1749" s="28"/>
      <c r="HE1749" s="28"/>
      <c r="HJ1749" s="28"/>
      <c r="HK1749" s="28"/>
      <c r="HL1749" s="28"/>
      <c r="HM1749" s="28"/>
      <c r="HN1749" s="28"/>
      <c r="HO1749" s="28"/>
      <c r="HP1749" s="28"/>
      <c r="HQ1749" s="28"/>
      <c r="HR1749" s="28"/>
      <c r="HS1749" s="28"/>
      <c r="HT1749" s="28"/>
      <c r="HU1749" s="28"/>
      <c r="HV1749" s="28"/>
      <c r="HW1749" s="28"/>
      <c r="HX1749" s="28"/>
      <c r="HY1749" s="28"/>
      <c r="HZ1749" s="28"/>
      <c r="IA1749" s="28"/>
      <c r="IB1749" s="28"/>
      <c r="IC1749" s="28"/>
      <c r="ID1749" s="28"/>
      <c r="IE1749" s="28"/>
      <c r="IF1749" s="28"/>
      <c r="IG1749" s="28"/>
      <c r="IH1749" s="28"/>
      <c r="II1749" s="28"/>
      <c r="IJ1749" s="28"/>
      <c r="IK1749" s="28"/>
      <c r="IL1749" s="28"/>
      <c r="IM1749" s="28"/>
      <c r="IN1749" s="28"/>
      <c r="IO1749" s="28"/>
    </row>
    <row r="1750" spans="1:249" s="54" customFormat="1" ht="18">
      <c r="A1750" s="216" t="s">
        <v>4645</v>
      </c>
      <c r="B1750" s="28"/>
      <c r="C1750" s="28"/>
      <c r="D1750" s="28"/>
      <c r="E1750" s="28"/>
      <c r="F1750" s="305">
        <f t="shared" si="36"/>
        <v>33</v>
      </c>
      <c r="G1750" s="28"/>
      <c r="I1750" s="300">
        <v>33</v>
      </c>
      <c r="J1750" s="300"/>
      <c r="K1750" s="202"/>
      <c r="M1750" s="28"/>
      <c r="N1750" s="28"/>
      <c r="O1750" s="28"/>
      <c r="T1750" s="202"/>
      <c r="V1750" s="28"/>
      <c r="W1750" s="28"/>
      <c r="X1750" s="28"/>
      <c r="AC1750" s="202"/>
      <c r="AE1750" s="28"/>
      <c r="AF1750" s="28"/>
      <c r="AG1750" s="28"/>
      <c r="AL1750" s="202"/>
      <c r="AN1750" s="28"/>
      <c r="AO1750" s="28"/>
      <c r="AP1750" s="28"/>
      <c r="AU1750" s="202"/>
      <c r="AW1750" s="28"/>
      <c r="AX1750" s="28"/>
      <c r="AY1750" s="28"/>
      <c r="BD1750" s="202"/>
      <c r="BF1750" s="28"/>
      <c r="BG1750" s="28"/>
      <c r="BH1750" s="28"/>
      <c r="BM1750" s="202"/>
      <c r="BO1750" s="28"/>
      <c r="BP1750" s="28"/>
      <c r="BQ1750" s="28"/>
      <c r="BV1750" s="202"/>
      <c r="BX1750" s="28"/>
      <c r="BY1750" s="28"/>
      <c r="BZ1750" s="28"/>
      <c r="CE1750" s="202"/>
      <c r="CG1750" s="28"/>
      <c r="CH1750" s="28"/>
      <c r="CI1750" s="28"/>
      <c r="CN1750" s="202"/>
      <c r="CP1750" s="28"/>
      <c r="CQ1750" s="28"/>
      <c r="CR1750" s="28"/>
      <c r="CW1750" s="202"/>
      <c r="CY1750" s="28"/>
      <c r="CZ1750" s="28"/>
      <c r="DA1750" s="28"/>
      <c r="DF1750" s="202"/>
      <c r="DH1750" s="28"/>
      <c r="DI1750" s="28"/>
      <c r="DJ1750" s="28"/>
      <c r="DO1750" s="202"/>
      <c r="DQ1750" s="28"/>
      <c r="DR1750" s="28"/>
      <c r="DS1750" s="28"/>
      <c r="DX1750" s="202"/>
      <c r="DZ1750" s="28"/>
      <c r="EA1750" s="28"/>
      <c r="EB1750" s="28"/>
      <c r="EG1750" s="202"/>
      <c r="EI1750" s="28"/>
      <c r="EJ1750" s="28"/>
      <c r="EK1750" s="28"/>
      <c r="EP1750" s="202"/>
      <c r="ER1750" s="28"/>
      <c r="ES1750" s="28"/>
      <c r="ET1750" s="28"/>
      <c r="EY1750" s="202"/>
      <c r="FA1750" s="28"/>
      <c r="FB1750" s="28"/>
      <c r="FC1750" s="28"/>
      <c r="FH1750" s="202"/>
      <c r="FJ1750" s="28"/>
      <c r="FK1750" s="28"/>
      <c r="FL1750" s="28"/>
      <c r="FQ1750" s="202"/>
      <c r="FS1750" s="28"/>
      <c r="FT1750" s="28"/>
      <c r="FU1750" s="28"/>
      <c r="FZ1750" s="202"/>
      <c r="GB1750" s="28"/>
      <c r="GC1750" s="28"/>
      <c r="GD1750" s="28"/>
      <c r="GI1750" s="202"/>
      <c r="GK1750" s="28"/>
      <c r="GL1750" s="28"/>
      <c r="GM1750" s="28"/>
      <c r="GR1750" s="202"/>
      <c r="GT1750" s="28"/>
      <c r="GU1750" s="28"/>
      <c r="GV1750" s="28"/>
      <c r="HA1750" s="202"/>
      <c r="HC1750" s="28"/>
      <c r="HD1750" s="28"/>
      <c r="HE1750" s="28"/>
      <c r="HJ1750" s="28"/>
      <c r="HK1750" s="28"/>
      <c r="HL1750" s="28"/>
      <c r="HM1750" s="28"/>
      <c r="HN1750" s="28"/>
      <c r="HO1750" s="28"/>
      <c r="HP1750" s="28"/>
      <c r="HQ1750" s="28"/>
      <c r="HR1750" s="28"/>
      <c r="HS1750" s="28"/>
      <c r="HT1750" s="28"/>
      <c r="HU1750" s="28"/>
      <c r="HV1750" s="28"/>
      <c r="HW1750" s="28"/>
      <c r="HX1750" s="28"/>
      <c r="HY1750" s="28"/>
      <c r="HZ1750" s="28"/>
      <c r="IA1750" s="28"/>
      <c r="IB1750" s="28"/>
      <c r="IC1750" s="28"/>
      <c r="ID1750" s="28"/>
      <c r="IE1750" s="28"/>
      <c r="IF1750" s="28"/>
      <c r="IG1750" s="28"/>
      <c r="IH1750" s="28"/>
      <c r="II1750" s="28"/>
      <c r="IJ1750" s="28"/>
      <c r="IK1750" s="28"/>
      <c r="IL1750" s="28"/>
      <c r="IM1750" s="28"/>
      <c r="IN1750" s="28"/>
      <c r="IO1750" s="28"/>
    </row>
    <row r="1751" spans="1:249" s="54" customFormat="1" ht="18">
      <c r="A1751" s="216" t="s">
        <v>3550</v>
      </c>
      <c r="B1751" s="28"/>
      <c r="C1751" s="28"/>
      <c r="D1751" s="28"/>
      <c r="E1751" s="28"/>
      <c r="F1751" s="305">
        <f t="shared" si="36"/>
        <v>7</v>
      </c>
      <c r="G1751" s="28"/>
      <c r="I1751" s="300">
        <v>7</v>
      </c>
      <c r="J1751" s="300"/>
      <c r="K1751" s="202"/>
      <c r="M1751" s="28"/>
      <c r="N1751" s="28"/>
      <c r="O1751" s="28"/>
      <c r="T1751" s="202"/>
      <c r="V1751" s="28"/>
      <c r="W1751" s="28"/>
      <c r="X1751" s="28"/>
      <c r="AC1751" s="202"/>
      <c r="AE1751" s="28"/>
      <c r="AF1751" s="28"/>
      <c r="AG1751" s="28"/>
      <c r="AL1751" s="202"/>
      <c r="AN1751" s="28"/>
      <c r="AO1751" s="28"/>
      <c r="AP1751" s="28"/>
      <c r="AU1751" s="202"/>
      <c r="AW1751" s="28"/>
      <c r="AX1751" s="28"/>
      <c r="AY1751" s="28"/>
      <c r="BD1751" s="202"/>
      <c r="BF1751" s="28"/>
      <c r="BG1751" s="28"/>
      <c r="BH1751" s="28"/>
      <c r="BM1751" s="202"/>
      <c r="BO1751" s="28"/>
      <c r="BP1751" s="28"/>
      <c r="BQ1751" s="28"/>
      <c r="BV1751" s="202"/>
      <c r="BX1751" s="28"/>
      <c r="BY1751" s="28"/>
      <c r="BZ1751" s="28"/>
      <c r="CE1751" s="202"/>
      <c r="CG1751" s="28"/>
      <c r="CH1751" s="28"/>
      <c r="CI1751" s="28"/>
      <c r="CN1751" s="202"/>
      <c r="CP1751" s="28"/>
      <c r="CQ1751" s="28"/>
      <c r="CR1751" s="28"/>
      <c r="CW1751" s="202"/>
      <c r="CY1751" s="28"/>
      <c r="CZ1751" s="28"/>
      <c r="DA1751" s="28"/>
      <c r="DF1751" s="202"/>
      <c r="DH1751" s="28"/>
      <c r="DI1751" s="28"/>
      <c r="DJ1751" s="28"/>
      <c r="DO1751" s="202"/>
      <c r="DQ1751" s="28"/>
      <c r="DR1751" s="28"/>
      <c r="DS1751" s="28"/>
      <c r="DX1751" s="202"/>
      <c r="DZ1751" s="28"/>
      <c r="EA1751" s="28"/>
      <c r="EB1751" s="28"/>
      <c r="EG1751" s="202"/>
      <c r="EI1751" s="28"/>
      <c r="EJ1751" s="28"/>
      <c r="EK1751" s="28"/>
      <c r="EP1751" s="202"/>
      <c r="ER1751" s="28"/>
      <c r="ES1751" s="28"/>
      <c r="ET1751" s="28"/>
      <c r="EY1751" s="202"/>
      <c r="FA1751" s="28"/>
      <c r="FB1751" s="28"/>
      <c r="FC1751" s="28"/>
      <c r="FH1751" s="202"/>
      <c r="FJ1751" s="28"/>
      <c r="FK1751" s="28"/>
      <c r="FL1751" s="28"/>
      <c r="FQ1751" s="202"/>
      <c r="FS1751" s="28"/>
      <c r="FT1751" s="28"/>
      <c r="FU1751" s="28"/>
      <c r="FZ1751" s="202"/>
      <c r="GB1751" s="28"/>
      <c r="GC1751" s="28"/>
      <c r="GD1751" s="28"/>
      <c r="GI1751" s="202"/>
      <c r="GK1751" s="28"/>
      <c r="GL1751" s="28"/>
      <c r="GM1751" s="28"/>
      <c r="GR1751" s="202"/>
      <c r="GT1751" s="28"/>
      <c r="GU1751" s="28"/>
      <c r="GV1751" s="28"/>
      <c r="HA1751" s="202"/>
      <c r="HC1751" s="28"/>
      <c r="HD1751" s="28"/>
      <c r="HE1751" s="28"/>
      <c r="HJ1751" s="28"/>
      <c r="HK1751" s="28"/>
      <c r="HL1751" s="28"/>
      <c r="HM1751" s="28"/>
      <c r="HN1751" s="28"/>
      <c r="HO1751" s="28"/>
      <c r="HP1751" s="28"/>
      <c r="HQ1751" s="28"/>
      <c r="HR1751" s="28"/>
      <c r="HS1751" s="28"/>
      <c r="HT1751" s="28"/>
      <c r="HU1751" s="28"/>
      <c r="HV1751" s="28"/>
      <c r="HW1751" s="28"/>
      <c r="HX1751" s="28"/>
      <c r="HY1751" s="28"/>
      <c r="HZ1751" s="28"/>
      <c r="IA1751" s="28"/>
      <c r="IB1751" s="28"/>
      <c r="IC1751" s="28"/>
      <c r="ID1751" s="28"/>
      <c r="IE1751" s="28"/>
      <c r="IF1751" s="28"/>
      <c r="IG1751" s="28"/>
      <c r="IH1751" s="28"/>
      <c r="II1751" s="28"/>
      <c r="IJ1751" s="28"/>
      <c r="IK1751" s="28"/>
      <c r="IL1751" s="28"/>
      <c r="IM1751" s="28"/>
      <c r="IN1751" s="28"/>
      <c r="IO1751" s="28"/>
    </row>
    <row r="1752" spans="1:249" s="54" customFormat="1" ht="18">
      <c r="A1752" s="216" t="s">
        <v>4070</v>
      </c>
      <c r="B1752" s="28"/>
      <c r="C1752" s="28"/>
      <c r="D1752" s="28"/>
      <c r="E1752" s="28"/>
      <c r="F1752" s="305">
        <f t="shared" si="36"/>
        <v>4</v>
      </c>
      <c r="G1752" s="28"/>
      <c r="I1752" s="300"/>
      <c r="J1752" s="300">
        <v>4</v>
      </c>
      <c r="K1752" s="300"/>
      <c r="M1752" s="28"/>
      <c r="N1752" s="28"/>
      <c r="O1752" s="28"/>
      <c r="T1752" s="202"/>
      <c r="V1752" s="28"/>
      <c r="W1752" s="28"/>
      <c r="X1752" s="28"/>
      <c r="AC1752" s="202"/>
      <c r="AE1752" s="28"/>
      <c r="AF1752" s="28"/>
      <c r="AG1752" s="28"/>
      <c r="AL1752" s="202"/>
      <c r="AN1752" s="28"/>
      <c r="AO1752" s="28"/>
      <c r="AP1752" s="28"/>
      <c r="AU1752" s="202"/>
      <c r="AW1752" s="28"/>
      <c r="AX1752" s="28"/>
      <c r="AY1752" s="28"/>
      <c r="BD1752" s="202"/>
      <c r="BF1752" s="28"/>
      <c r="BG1752" s="28"/>
      <c r="BH1752" s="28"/>
      <c r="BM1752" s="202"/>
      <c r="BO1752" s="28"/>
      <c r="BP1752" s="28"/>
      <c r="BQ1752" s="28"/>
      <c r="BV1752" s="202"/>
      <c r="BX1752" s="28"/>
      <c r="BY1752" s="28"/>
      <c r="BZ1752" s="28"/>
      <c r="CE1752" s="202"/>
      <c r="CG1752" s="28"/>
      <c r="CH1752" s="28"/>
      <c r="CI1752" s="28"/>
      <c r="CN1752" s="202"/>
      <c r="CP1752" s="28"/>
      <c r="CQ1752" s="28"/>
      <c r="CR1752" s="28"/>
      <c r="CW1752" s="202"/>
      <c r="CY1752" s="28"/>
      <c r="CZ1752" s="28"/>
      <c r="DA1752" s="28"/>
      <c r="DF1752" s="202"/>
      <c r="DH1752" s="28"/>
      <c r="DI1752" s="28"/>
      <c r="DJ1752" s="28"/>
      <c r="DO1752" s="202"/>
      <c r="DQ1752" s="28"/>
      <c r="DR1752" s="28"/>
      <c r="DS1752" s="28"/>
      <c r="DX1752" s="202"/>
      <c r="DZ1752" s="28"/>
      <c r="EA1752" s="28"/>
      <c r="EB1752" s="28"/>
      <c r="EG1752" s="202"/>
      <c r="EI1752" s="28"/>
      <c r="EJ1752" s="28"/>
      <c r="EK1752" s="28"/>
      <c r="EP1752" s="202"/>
      <c r="ER1752" s="28"/>
      <c r="ES1752" s="28"/>
      <c r="ET1752" s="28"/>
      <c r="EY1752" s="202"/>
      <c r="FA1752" s="28"/>
      <c r="FB1752" s="28"/>
      <c r="FC1752" s="28"/>
      <c r="FH1752" s="202"/>
      <c r="FJ1752" s="28"/>
      <c r="FK1752" s="28"/>
      <c r="FL1752" s="28"/>
      <c r="FQ1752" s="202"/>
      <c r="FS1752" s="28"/>
      <c r="FT1752" s="28"/>
      <c r="FU1752" s="28"/>
      <c r="FZ1752" s="202"/>
      <c r="GB1752" s="28"/>
      <c r="GC1752" s="28"/>
      <c r="GD1752" s="28"/>
      <c r="GI1752" s="202"/>
      <c r="GK1752" s="28"/>
      <c r="GL1752" s="28"/>
      <c r="GM1752" s="28"/>
      <c r="GR1752" s="202"/>
      <c r="GT1752" s="28"/>
      <c r="GU1752" s="28"/>
      <c r="GV1752" s="28"/>
      <c r="HA1752" s="202"/>
      <c r="HC1752" s="28"/>
      <c r="HD1752" s="28"/>
      <c r="HE1752" s="28"/>
      <c r="HJ1752" s="28"/>
      <c r="HK1752" s="28"/>
      <c r="HL1752" s="28"/>
      <c r="HM1752" s="28"/>
      <c r="HN1752" s="28"/>
      <c r="HO1752" s="28"/>
      <c r="HP1752" s="28"/>
      <c r="HQ1752" s="28"/>
      <c r="HR1752" s="28"/>
      <c r="HS1752" s="28"/>
      <c r="HT1752" s="28"/>
      <c r="HU1752" s="28"/>
      <c r="HV1752" s="28"/>
      <c r="HW1752" s="28"/>
      <c r="HX1752" s="28"/>
      <c r="HY1752" s="28"/>
      <c r="HZ1752" s="28"/>
      <c r="IA1752" s="28"/>
      <c r="IB1752" s="28"/>
      <c r="IC1752" s="28"/>
      <c r="ID1752" s="28"/>
      <c r="IE1752" s="28"/>
      <c r="IF1752" s="28"/>
      <c r="IG1752" s="28"/>
      <c r="IH1752" s="28"/>
      <c r="II1752" s="28"/>
      <c r="IJ1752" s="28"/>
      <c r="IK1752" s="28"/>
      <c r="IL1752" s="28"/>
      <c r="IM1752" s="28"/>
      <c r="IN1752" s="28"/>
      <c r="IO1752" s="28"/>
    </row>
    <row r="1753" spans="1:249" s="54" customFormat="1" ht="18">
      <c r="A1753" s="216" t="s">
        <v>3897</v>
      </c>
      <c r="B1753" s="28"/>
      <c r="C1753" s="28"/>
      <c r="D1753" s="28"/>
      <c r="E1753" s="28"/>
      <c r="F1753" s="305">
        <f t="shared" si="36"/>
        <v>2</v>
      </c>
      <c r="G1753" s="28"/>
      <c r="I1753" s="300"/>
      <c r="J1753" s="300">
        <v>2</v>
      </c>
      <c r="K1753" s="202"/>
      <c r="M1753" s="28"/>
      <c r="N1753" s="28"/>
      <c r="O1753" s="28"/>
      <c r="T1753" s="202"/>
      <c r="V1753" s="28"/>
      <c r="W1753" s="28"/>
      <c r="X1753" s="28"/>
      <c r="AC1753" s="202"/>
      <c r="AE1753" s="28"/>
      <c r="AF1753" s="28"/>
      <c r="AG1753" s="28"/>
      <c r="AL1753" s="202"/>
      <c r="AN1753" s="28"/>
      <c r="AO1753" s="28"/>
      <c r="AP1753" s="28"/>
      <c r="AU1753" s="202"/>
      <c r="AW1753" s="28"/>
      <c r="AX1753" s="28"/>
      <c r="AY1753" s="28"/>
      <c r="BD1753" s="202"/>
      <c r="BF1753" s="28"/>
      <c r="BG1753" s="28"/>
      <c r="BH1753" s="28"/>
      <c r="BM1753" s="202"/>
      <c r="BO1753" s="28"/>
      <c r="BP1753" s="28"/>
      <c r="BQ1753" s="28"/>
      <c r="BV1753" s="202"/>
      <c r="BX1753" s="28"/>
      <c r="BY1753" s="28"/>
      <c r="BZ1753" s="28"/>
      <c r="CE1753" s="202"/>
      <c r="CG1753" s="28"/>
      <c r="CH1753" s="28"/>
      <c r="CI1753" s="28"/>
      <c r="CN1753" s="202"/>
      <c r="CP1753" s="28"/>
      <c r="CQ1753" s="28"/>
      <c r="CR1753" s="28"/>
      <c r="CW1753" s="202"/>
      <c r="CY1753" s="28"/>
      <c r="CZ1753" s="28"/>
      <c r="DA1753" s="28"/>
      <c r="DF1753" s="202"/>
      <c r="DH1753" s="28"/>
      <c r="DI1753" s="28"/>
      <c r="DJ1753" s="28"/>
      <c r="DO1753" s="202"/>
      <c r="DQ1753" s="28"/>
      <c r="DR1753" s="28"/>
      <c r="DS1753" s="28"/>
      <c r="DX1753" s="202"/>
      <c r="DZ1753" s="28"/>
      <c r="EA1753" s="28"/>
      <c r="EB1753" s="28"/>
      <c r="EG1753" s="202"/>
      <c r="EI1753" s="28"/>
      <c r="EJ1753" s="28"/>
      <c r="EK1753" s="28"/>
      <c r="EP1753" s="202"/>
      <c r="ER1753" s="28"/>
      <c r="ES1753" s="28"/>
      <c r="ET1753" s="28"/>
      <c r="EY1753" s="202"/>
      <c r="FA1753" s="28"/>
      <c r="FB1753" s="28"/>
      <c r="FC1753" s="28"/>
      <c r="FH1753" s="202"/>
      <c r="FJ1753" s="28"/>
      <c r="FK1753" s="28"/>
      <c r="FL1753" s="28"/>
      <c r="FQ1753" s="202"/>
      <c r="FS1753" s="28"/>
      <c r="FT1753" s="28"/>
      <c r="FU1753" s="28"/>
      <c r="FZ1753" s="202"/>
      <c r="GB1753" s="28"/>
      <c r="GC1753" s="28"/>
      <c r="GD1753" s="28"/>
      <c r="GI1753" s="202"/>
      <c r="GK1753" s="28"/>
      <c r="GL1753" s="28"/>
      <c r="GM1753" s="28"/>
      <c r="GR1753" s="202"/>
      <c r="GT1753" s="28"/>
      <c r="GU1753" s="28"/>
      <c r="GV1753" s="28"/>
      <c r="HA1753" s="202"/>
      <c r="HC1753" s="28"/>
      <c r="HD1753" s="28"/>
      <c r="HE1753" s="28"/>
      <c r="HJ1753" s="28"/>
      <c r="HK1753" s="28"/>
      <c r="HL1753" s="28"/>
      <c r="HM1753" s="28"/>
      <c r="HN1753" s="28"/>
      <c r="HO1753" s="28"/>
      <c r="HP1753" s="28"/>
      <c r="HQ1753" s="28"/>
      <c r="HR1753" s="28"/>
      <c r="HS1753" s="28"/>
      <c r="HT1753" s="28"/>
      <c r="HU1753" s="28"/>
      <c r="HV1753" s="28"/>
      <c r="HW1753" s="28"/>
      <c r="HX1753" s="28"/>
      <c r="HY1753" s="28"/>
      <c r="HZ1753" s="28"/>
      <c r="IA1753" s="28"/>
      <c r="IB1753" s="28"/>
      <c r="IC1753" s="28"/>
      <c r="ID1753" s="28"/>
      <c r="IE1753" s="28"/>
      <c r="IF1753" s="28"/>
      <c r="IG1753" s="28"/>
      <c r="IH1753" s="28"/>
      <c r="II1753" s="28"/>
      <c r="IJ1753" s="28"/>
      <c r="IK1753" s="28"/>
      <c r="IL1753" s="28"/>
      <c r="IM1753" s="28"/>
      <c r="IN1753" s="28"/>
      <c r="IO1753" s="28"/>
    </row>
    <row r="1754" spans="1:249" s="54" customFormat="1" ht="18">
      <c r="A1754" s="216" t="s">
        <v>4522</v>
      </c>
      <c r="B1754" s="28"/>
      <c r="C1754" s="28"/>
      <c r="D1754" s="28"/>
      <c r="E1754" s="28"/>
      <c r="F1754" s="305">
        <f t="shared" si="36"/>
        <v>17</v>
      </c>
      <c r="G1754" s="28"/>
      <c r="I1754" s="300">
        <v>16</v>
      </c>
      <c r="J1754" s="300">
        <v>1</v>
      </c>
      <c r="K1754" s="202"/>
      <c r="M1754" s="28"/>
      <c r="N1754" s="28"/>
      <c r="O1754" s="28"/>
      <c r="T1754" s="202"/>
      <c r="V1754" s="28"/>
      <c r="W1754" s="28"/>
      <c r="X1754" s="28"/>
      <c r="AC1754" s="202"/>
      <c r="AE1754" s="28"/>
      <c r="AF1754" s="28"/>
      <c r="AG1754" s="28"/>
      <c r="AL1754" s="202"/>
      <c r="AN1754" s="28"/>
      <c r="AO1754" s="28"/>
      <c r="AP1754" s="28"/>
      <c r="AU1754" s="202"/>
      <c r="AW1754" s="28"/>
      <c r="AX1754" s="28"/>
      <c r="AY1754" s="28"/>
      <c r="BD1754" s="202"/>
      <c r="BF1754" s="28"/>
      <c r="BG1754" s="28"/>
      <c r="BH1754" s="28"/>
      <c r="BM1754" s="202"/>
      <c r="BO1754" s="28"/>
      <c r="BP1754" s="28"/>
      <c r="BQ1754" s="28"/>
      <c r="BV1754" s="202"/>
      <c r="BX1754" s="28"/>
      <c r="BY1754" s="28"/>
      <c r="BZ1754" s="28"/>
      <c r="CE1754" s="202"/>
      <c r="CG1754" s="28"/>
      <c r="CH1754" s="28"/>
      <c r="CI1754" s="28"/>
      <c r="CN1754" s="202"/>
      <c r="CP1754" s="28"/>
      <c r="CQ1754" s="28"/>
      <c r="CR1754" s="28"/>
      <c r="CW1754" s="202"/>
      <c r="CY1754" s="28"/>
      <c r="CZ1754" s="28"/>
      <c r="DA1754" s="28"/>
      <c r="DF1754" s="202"/>
      <c r="DH1754" s="28"/>
      <c r="DI1754" s="28"/>
      <c r="DJ1754" s="28"/>
      <c r="DO1754" s="202"/>
      <c r="DQ1754" s="28"/>
      <c r="DR1754" s="28"/>
      <c r="DS1754" s="28"/>
      <c r="DX1754" s="202"/>
      <c r="DZ1754" s="28"/>
      <c r="EA1754" s="28"/>
      <c r="EB1754" s="28"/>
      <c r="EG1754" s="202"/>
      <c r="EI1754" s="28"/>
      <c r="EJ1754" s="28"/>
      <c r="EK1754" s="28"/>
      <c r="EP1754" s="202"/>
      <c r="ER1754" s="28"/>
      <c r="ES1754" s="28"/>
      <c r="ET1754" s="28"/>
      <c r="EY1754" s="202"/>
      <c r="FA1754" s="28"/>
      <c r="FB1754" s="28"/>
      <c r="FC1754" s="28"/>
      <c r="FH1754" s="202"/>
      <c r="FJ1754" s="28"/>
      <c r="FK1754" s="28"/>
      <c r="FL1754" s="28"/>
      <c r="FQ1754" s="202"/>
      <c r="FS1754" s="28"/>
      <c r="FT1754" s="28"/>
      <c r="FU1754" s="28"/>
      <c r="FZ1754" s="202"/>
      <c r="GB1754" s="28"/>
      <c r="GC1754" s="28"/>
      <c r="GD1754" s="28"/>
      <c r="GI1754" s="202"/>
      <c r="GK1754" s="28"/>
      <c r="GL1754" s="28"/>
      <c r="GM1754" s="28"/>
      <c r="GR1754" s="202"/>
      <c r="GT1754" s="28"/>
      <c r="GU1754" s="28"/>
      <c r="GV1754" s="28"/>
      <c r="HA1754" s="202"/>
      <c r="HC1754" s="28"/>
      <c r="HD1754" s="28"/>
      <c r="HE1754" s="28"/>
      <c r="HJ1754" s="28"/>
      <c r="HK1754" s="28"/>
      <c r="HL1754" s="28"/>
      <c r="HM1754" s="28"/>
      <c r="HN1754" s="28"/>
      <c r="HO1754" s="28"/>
      <c r="HP1754" s="28"/>
      <c r="HQ1754" s="28"/>
      <c r="HR1754" s="28"/>
      <c r="HS1754" s="28"/>
      <c r="HT1754" s="28"/>
      <c r="HU1754" s="28"/>
      <c r="HV1754" s="28"/>
      <c r="HW1754" s="28"/>
      <c r="HX1754" s="28"/>
      <c r="HY1754" s="28"/>
      <c r="HZ1754" s="28"/>
      <c r="IA1754" s="28"/>
      <c r="IB1754" s="28"/>
      <c r="IC1754" s="28"/>
      <c r="ID1754" s="28"/>
      <c r="IE1754" s="28"/>
      <c r="IF1754" s="28"/>
      <c r="IG1754" s="28"/>
      <c r="IH1754" s="28"/>
      <c r="II1754" s="28"/>
      <c r="IJ1754" s="28"/>
      <c r="IK1754" s="28"/>
      <c r="IL1754" s="28"/>
      <c r="IM1754" s="28"/>
      <c r="IN1754" s="28"/>
      <c r="IO1754" s="28"/>
    </row>
    <row r="1755" spans="1:249" s="54" customFormat="1" ht="18">
      <c r="A1755" s="216" t="s">
        <v>4417</v>
      </c>
      <c r="B1755" s="28"/>
      <c r="C1755" s="28"/>
      <c r="D1755" s="28"/>
      <c r="E1755" s="28"/>
      <c r="F1755" s="305">
        <f t="shared" si="36"/>
        <v>5</v>
      </c>
      <c r="G1755" s="28"/>
      <c r="I1755" s="300">
        <v>5</v>
      </c>
      <c r="K1755" s="202"/>
      <c r="M1755" s="28"/>
      <c r="N1755" s="28"/>
      <c r="O1755" s="28"/>
      <c r="T1755" s="202"/>
      <c r="V1755" s="28"/>
      <c r="W1755" s="28"/>
      <c r="X1755" s="28"/>
      <c r="AC1755" s="202"/>
      <c r="AE1755" s="28"/>
      <c r="AF1755" s="28"/>
      <c r="AG1755" s="28"/>
      <c r="AL1755" s="202"/>
      <c r="AN1755" s="28"/>
      <c r="AO1755" s="28"/>
      <c r="AP1755" s="28"/>
      <c r="AU1755" s="202"/>
      <c r="AW1755" s="28"/>
      <c r="AX1755" s="28"/>
      <c r="AY1755" s="28"/>
      <c r="BD1755" s="202"/>
      <c r="BF1755" s="28"/>
      <c r="BG1755" s="28"/>
      <c r="BH1755" s="28"/>
      <c r="BM1755" s="202"/>
      <c r="BO1755" s="28"/>
      <c r="BP1755" s="28"/>
      <c r="BQ1755" s="28"/>
      <c r="BV1755" s="202"/>
      <c r="BX1755" s="28"/>
      <c r="BY1755" s="28"/>
      <c r="BZ1755" s="28"/>
      <c r="CE1755" s="202"/>
      <c r="CG1755" s="28"/>
      <c r="CH1755" s="28"/>
      <c r="CI1755" s="28"/>
      <c r="CN1755" s="202"/>
      <c r="CP1755" s="28"/>
      <c r="CQ1755" s="28"/>
      <c r="CR1755" s="28"/>
      <c r="CW1755" s="202"/>
      <c r="CY1755" s="28"/>
      <c r="CZ1755" s="28"/>
      <c r="DA1755" s="28"/>
      <c r="DF1755" s="202"/>
      <c r="DH1755" s="28"/>
      <c r="DI1755" s="28"/>
      <c r="DJ1755" s="28"/>
      <c r="DO1755" s="202"/>
      <c r="DQ1755" s="28"/>
      <c r="DR1755" s="28"/>
      <c r="DS1755" s="28"/>
      <c r="DX1755" s="202"/>
      <c r="DZ1755" s="28"/>
      <c r="EA1755" s="28"/>
      <c r="EB1755" s="28"/>
      <c r="EG1755" s="202"/>
      <c r="EI1755" s="28"/>
      <c r="EJ1755" s="28"/>
      <c r="EK1755" s="28"/>
      <c r="EP1755" s="202"/>
      <c r="ER1755" s="28"/>
      <c r="ES1755" s="28"/>
      <c r="ET1755" s="28"/>
      <c r="EY1755" s="202"/>
      <c r="FA1755" s="28"/>
      <c r="FB1755" s="28"/>
      <c r="FC1755" s="28"/>
      <c r="FH1755" s="202"/>
      <c r="FJ1755" s="28"/>
      <c r="FK1755" s="28"/>
      <c r="FL1755" s="28"/>
      <c r="FQ1755" s="202"/>
      <c r="FS1755" s="28"/>
      <c r="FT1755" s="28"/>
      <c r="FU1755" s="28"/>
      <c r="FZ1755" s="202"/>
      <c r="GB1755" s="28"/>
      <c r="GC1755" s="28"/>
      <c r="GD1755" s="28"/>
      <c r="GI1755" s="202"/>
      <c r="GK1755" s="28"/>
      <c r="GL1755" s="28"/>
      <c r="GM1755" s="28"/>
      <c r="GR1755" s="202"/>
      <c r="GT1755" s="28"/>
      <c r="GU1755" s="28"/>
      <c r="GV1755" s="28"/>
      <c r="HA1755" s="202"/>
      <c r="HC1755" s="28"/>
      <c r="HD1755" s="28"/>
      <c r="HE1755" s="28"/>
      <c r="HJ1755" s="28"/>
      <c r="HK1755" s="28"/>
      <c r="HL1755" s="28"/>
      <c r="HM1755" s="28"/>
      <c r="HN1755" s="28"/>
      <c r="HO1755" s="28"/>
      <c r="HP1755" s="28"/>
      <c r="HQ1755" s="28"/>
      <c r="HR1755" s="28"/>
      <c r="HS1755" s="28"/>
      <c r="HT1755" s="28"/>
      <c r="HU1755" s="28"/>
      <c r="HV1755" s="28"/>
      <c r="HW1755" s="28"/>
      <c r="HX1755" s="28"/>
      <c r="HY1755" s="28"/>
      <c r="HZ1755" s="28"/>
      <c r="IA1755" s="28"/>
      <c r="IB1755" s="28"/>
      <c r="IC1755" s="28"/>
      <c r="ID1755" s="28"/>
      <c r="IE1755" s="28"/>
      <c r="IF1755" s="28"/>
      <c r="IG1755" s="28"/>
      <c r="IH1755" s="28"/>
      <c r="II1755" s="28"/>
      <c r="IJ1755" s="28"/>
      <c r="IK1755" s="28"/>
      <c r="IL1755" s="28"/>
      <c r="IM1755" s="28"/>
      <c r="IN1755" s="28"/>
      <c r="IO1755" s="28"/>
    </row>
    <row r="1756" spans="1:249" s="54" customFormat="1" ht="18">
      <c r="A1756" s="482" t="s">
        <v>4579</v>
      </c>
      <c r="B1756" s="28"/>
      <c r="C1756" s="28"/>
      <c r="D1756" s="28"/>
      <c r="E1756" s="28"/>
      <c r="F1756" s="305">
        <f t="shared" si="36"/>
        <v>9</v>
      </c>
      <c r="G1756" s="28"/>
      <c r="K1756" s="202">
        <v>9</v>
      </c>
      <c r="M1756" s="28"/>
      <c r="N1756" s="28"/>
      <c r="O1756" s="28"/>
      <c r="T1756" s="202"/>
      <c r="V1756" s="28"/>
      <c r="W1756" s="28"/>
      <c r="X1756" s="28"/>
      <c r="AC1756" s="202"/>
      <c r="AE1756" s="28"/>
      <c r="AF1756" s="28"/>
      <c r="AG1756" s="28"/>
      <c r="AL1756" s="202"/>
      <c r="AN1756" s="28"/>
      <c r="AO1756" s="28"/>
      <c r="AP1756" s="28"/>
      <c r="AU1756" s="202"/>
      <c r="AW1756" s="28"/>
      <c r="AX1756" s="28"/>
      <c r="AY1756" s="28"/>
      <c r="BD1756" s="202"/>
      <c r="BF1756" s="28"/>
      <c r="BG1756" s="28"/>
      <c r="BH1756" s="28"/>
      <c r="BM1756" s="202"/>
      <c r="BO1756" s="28"/>
      <c r="BP1756" s="28"/>
      <c r="BQ1756" s="28"/>
      <c r="BV1756" s="202"/>
      <c r="BX1756" s="28"/>
      <c r="BY1756" s="28"/>
      <c r="BZ1756" s="28"/>
      <c r="CE1756" s="202"/>
      <c r="CG1756" s="28"/>
      <c r="CH1756" s="28"/>
      <c r="CI1756" s="28"/>
      <c r="CN1756" s="202"/>
      <c r="CP1756" s="28"/>
      <c r="CQ1756" s="28"/>
      <c r="CR1756" s="28"/>
      <c r="CW1756" s="202"/>
      <c r="CY1756" s="28"/>
      <c r="CZ1756" s="28"/>
      <c r="DA1756" s="28"/>
      <c r="DF1756" s="202"/>
      <c r="DH1756" s="28"/>
      <c r="DI1756" s="28"/>
      <c r="DJ1756" s="28"/>
      <c r="DO1756" s="202"/>
      <c r="DQ1756" s="28"/>
      <c r="DR1756" s="28"/>
      <c r="DS1756" s="28"/>
      <c r="DX1756" s="202"/>
      <c r="DZ1756" s="28"/>
      <c r="EA1756" s="28"/>
      <c r="EB1756" s="28"/>
      <c r="EG1756" s="202"/>
      <c r="EI1756" s="28"/>
      <c r="EJ1756" s="28"/>
      <c r="EK1756" s="28"/>
      <c r="EP1756" s="202"/>
      <c r="ER1756" s="28"/>
      <c r="ES1756" s="28"/>
      <c r="ET1756" s="28"/>
      <c r="EY1756" s="202"/>
      <c r="FA1756" s="28"/>
      <c r="FB1756" s="28"/>
      <c r="FC1756" s="28"/>
      <c r="FH1756" s="202"/>
      <c r="FJ1756" s="28"/>
      <c r="FK1756" s="28"/>
      <c r="FL1756" s="28"/>
      <c r="FQ1756" s="202"/>
      <c r="FS1756" s="28"/>
      <c r="FT1756" s="28"/>
      <c r="FU1756" s="28"/>
      <c r="FZ1756" s="202"/>
      <c r="GB1756" s="28"/>
      <c r="GC1756" s="28"/>
      <c r="GD1756" s="28"/>
      <c r="GI1756" s="202"/>
      <c r="GK1756" s="28"/>
      <c r="GL1756" s="28"/>
      <c r="GM1756" s="28"/>
      <c r="GR1756" s="202"/>
      <c r="GT1756" s="28"/>
      <c r="GU1756" s="28"/>
      <c r="GV1756" s="28"/>
      <c r="HA1756" s="202"/>
      <c r="HC1756" s="28"/>
      <c r="HD1756" s="28"/>
      <c r="HE1756" s="28"/>
      <c r="HJ1756" s="28"/>
      <c r="HK1756" s="28"/>
      <c r="HL1756" s="28"/>
      <c r="HM1756" s="28"/>
      <c r="HN1756" s="28"/>
      <c r="HO1756" s="28"/>
      <c r="HP1756" s="28"/>
      <c r="HQ1756" s="28"/>
      <c r="HR1756" s="28"/>
      <c r="HS1756" s="28"/>
      <c r="HT1756" s="28"/>
      <c r="HU1756" s="28"/>
      <c r="HV1756" s="28"/>
      <c r="HW1756" s="28"/>
      <c r="HX1756" s="28"/>
      <c r="HY1756" s="28"/>
      <c r="HZ1756" s="28"/>
      <c r="IA1756" s="28"/>
      <c r="IB1756" s="28"/>
      <c r="IC1756" s="28"/>
      <c r="ID1756" s="28"/>
      <c r="IE1756" s="28"/>
      <c r="IF1756" s="28"/>
      <c r="IG1756" s="28"/>
      <c r="IH1756" s="28"/>
      <c r="II1756" s="28"/>
      <c r="IJ1756" s="28"/>
      <c r="IK1756" s="28"/>
      <c r="IL1756" s="28"/>
      <c r="IM1756" s="28"/>
      <c r="IN1756" s="28"/>
      <c r="IO1756" s="28"/>
    </row>
    <row r="1757" spans="1:249" s="54" customFormat="1" ht="18">
      <c r="A1757" s="216" t="s">
        <v>4219</v>
      </c>
      <c r="B1757" s="28"/>
      <c r="C1757" s="28"/>
      <c r="D1757" s="28"/>
      <c r="E1757" s="28"/>
      <c r="F1757" s="305">
        <f t="shared" si="36"/>
        <v>4</v>
      </c>
      <c r="G1757" s="28"/>
      <c r="J1757" s="300">
        <v>4</v>
      </c>
      <c r="K1757" s="300"/>
      <c r="M1757" s="28"/>
      <c r="N1757" s="28"/>
      <c r="O1757" s="28"/>
      <c r="T1757" s="202"/>
      <c r="V1757" s="28"/>
      <c r="W1757" s="28"/>
      <c r="X1757" s="28"/>
      <c r="AC1757" s="202"/>
      <c r="AE1757" s="28"/>
      <c r="AF1757" s="28"/>
      <c r="AG1757" s="28"/>
      <c r="AL1757" s="202"/>
      <c r="AN1757" s="28"/>
      <c r="AO1757" s="28"/>
      <c r="AP1757" s="28"/>
      <c r="AU1757" s="202"/>
      <c r="AW1757" s="28"/>
      <c r="AX1757" s="28"/>
      <c r="AY1757" s="28"/>
      <c r="BD1757" s="202"/>
      <c r="BF1757" s="28"/>
      <c r="BG1757" s="28"/>
      <c r="BH1757" s="28"/>
      <c r="BM1757" s="202"/>
      <c r="BO1757" s="28"/>
      <c r="BP1757" s="28"/>
      <c r="BQ1757" s="28"/>
      <c r="BV1757" s="202"/>
      <c r="BX1757" s="28"/>
      <c r="BY1757" s="28"/>
      <c r="BZ1757" s="28"/>
      <c r="CE1757" s="202"/>
      <c r="CG1757" s="28"/>
      <c r="CH1757" s="28"/>
      <c r="CI1757" s="28"/>
      <c r="CN1757" s="202"/>
      <c r="CP1757" s="28"/>
      <c r="CQ1757" s="28"/>
      <c r="CR1757" s="28"/>
      <c r="CW1757" s="202"/>
      <c r="CY1757" s="28"/>
      <c r="CZ1757" s="28"/>
      <c r="DA1757" s="28"/>
      <c r="DF1757" s="202"/>
      <c r="DH1757" s="28"/>
      <c r="DI1757" s="28"/>
      <c r="DJ1757" s="28"/>
      <c r="DO1757" s="202"/>
      <c r="DQ1757" s="28"/>
      <c r="DR1757" s="28"/>
      <c r="DS1757" s="28"/>
      <c r="DX1757" s="202"/>
      <c r="DZ1757" s="28"/>
      <c r="EA1757" s="28"/>
      <c r="EB1757" s="28"/>
      <c r="EG1757" s="202"/>
      <c r="EI1757" s="28"/>
      <c r="EJ1757" s="28"/>
      <c r="EK1757" s="28"/>
      <c r="EP1757" s="202"/>
      <c r="ER1757" s="28"/>
      <c r="ES1757" s="28"/>
      <c r="ET1757" s="28"/>
      <c r="EY1757" s="202"/>
      <c r="FA1757" s="28"/>
      <c r="FB1757" s="28"/>
      <c r="FC1757" s="28"/>
      <c r="FH1757" s="202"/>
      <c r="FJ1757" s="28"/>
      <c r="FK1757" s="28"/>
      <c r="FL1757" s="28"/>
      <c r="FQ1757" s="202"/>
      <c r="FS1757" s="28"/>
      <c r="FT1757" s="28"/>
      <c r="FU1757" s="28"/>
      <c r="FZ1757" s="202"/>
      <c r="GB1757" s="28"/>
      <c r="GC1757" s="28"/>
      <c r="GD1757" s="28"/>
      <c r="GI1757" s="202"/>
      <c r="GK1757" s="28"/>
      <c r="GL1757" s="28"/>
      <c r="GM1757" s="28"/>
      <c r="GR1757" s="202"/>
      <c r="GT1757" s="28"/>
      <c r="GU1757" s="28"/>
      <c r="GV1757" s="28"/>
      <c r="HA1757" s="202"/>
      <c r="HC1757" s="28"/>
      <c r="HD1757" s="28"/>
      <c r="HE1757" s="28"/>
      <c r="HJ1757" s="28"/>
      <c r="HK1757" s="28"/>
      <c r="HL1757" s="28"/>
      <c r="HM1757" s="28"/>
      <c r="HN1757" s="28"/>
      <c r="HO1757" s="28"/>
      <c r="HP1757" s="28"/>
      <c r="HQ1757" s="28"/>
      <c r="HR1757" s="28"/>
      <c r="HS1757" s="28"/>
      <c r="HT1757" s="28"/>
      <c r="HU1757" s="28"/>
      <c r="HV1757" s="28"/>
      <c r="HW1757" s="28"/>
      <c r="HX1757" s="28"/>
      <c r="HY1757" s="28"/>
      <c r="HZ1757" s="28"/>
      <c r="IA1757" s="28"/>
      <c r="IB1757" s="28"/>
      <c r="IC1757" s="28"/>
      <c r="ID1757" s="28"/>
      <c r="IE1757" s="28"/>
      <c r="IF1757" s="28"/>
      <c r="IG1757" s="28"/>
      <c r="IH1757" s="28"/>
      <c r="II1757" s="28"/>
      <c r="IJ1757" s="28"/>
      <c r="IK1757" s="28"/>
      <c r="IL1757" s="28"/>
      <c r="IM1757" s="28"/>
      <c r="IN1757" s="28"/>
      <c r="IO1757" s="28"/>
    </row>
    <row r="1758" spans="1:249" s="54" customFormat="1" ht="18">
      <c r="A1758" s="482" t="s">
        <v>4569</v>
      </c>
      <c r="B1758" s="28"/>
      <c r="C1758" s="28"/>
      <c r="D1758" s="28"/>
      <c r="E1758" s="28"/>
      <c r="F1758" s="305">
        <f t="shared" si="36"/>
        <v>2</v>
      </c>
      <c r="G1758" s="28"/>
      <c r="I1758" s="300">
        <v>2</v>
      </c>
      <c r="K1758" s="202"/>
      <c r="M1758" s="28"/>
      <c r="N1758" s="28"/>
      <c r="O1758" s="28"/>
      <c r="T1758" s="202"/>
      <c r="V1758" s="28"/>
      <c r="W1758" s="28"/>
      <c r="X1758" s="28"/>
      <c r="AC1758" s="202"/>
      <c r="AE1758" s="28"/>
      <c r="AF1758" s="28"/>
      <c r="AG1758" s="28"/>
      <c r="AL1758" s="202"/>
      <c r="AN1758" s="28"/>
      <c r="AO1758" s="28"/>
      <c r="AP1758" s="28"/>
      <c r="AU1758" s="202"/>
      <c r="AW1758" s="28"/>
      <c r="AX1758" s="28"/>
      <c r="AY1758" s="28"/>
      <c r="BD1758" s="202"/>
      <c r="BF1758" s="28"/>
      <c r="BG1758" s="28"/>
      <c r="BH1758" s="28"/>
      <c r="BM1758" s="202"/>
      <c r="BO1758" s="28"/>
      <c r="BP1758" s="28"/>
      <c r="BQ1758" s="28"/>
      <c r="BV1758" s="202"/>
      <c r="BX1758" s="28"/>
      <c r="BY1758" s="28"/>
      <c r="BZ1758" s="28"/>
      <c r="CE1758" s="202"/>
      <c r="CG1758" s="28"/>
      <c r="CH1758" s="28"/>
      <c r="CI1758" s="28"/>
      <c r="CN1758" s="202"/>
      <c r="CP1758" s="28"/>
      <c r="CQ1758" s="28"/>
      <c r="CR1758" s="28"/>
      <c r="CW1758" s="202"/>
      <c r="CY1758" s="28"/>
      <c r="CZ1758" s="28"/>
      <c r="DA1758" s="28"/>
      <c r="DF1758" s="202"/>
      <c r="DH1758" s="28"/>
      <c r="DI1758" s="28"/>
      <c r="DJ1758" s="28"/>
      <c r="DO1758" s="202"/>
      <c r="DQ1758" s="28"/>
      <c r="DR1758" s="28"/>
      <c r="DS1758" s="28"/>
      <c r="DX1758" s="202"/>
      <c r="DZ1758" s="28"/>
      <c r="EA1758" s="28"/>
      <c r="EB1758" s="28"/>
      <c r="EG1758" s="202"/>
      <c r="EI1758" s="28"/>
      <c r="EJ1758" s="28"/>
      <c r="EK1758" s="28"/>
      <c r="EP1758" s="202"/>
      <c r="ER1758" s="28"/>
      <c r="ES1758" s="28"/>
      <c r="ET1758" s="28"/>
      <c r="EY1758" s="202"/>
      <c r="FA1758" s="28"/>
      <c r="FB1758" s="28"/>
      <c r="FC1758" s="28"/>
      <c r="FH1758" s="202"/>
      <c r="FJ1758" s="28"/>
      <c r="FK1758" s="28"/>
      <c r="FL1758" s="28"/>
      <c r="FQ1758" s="202"/>
      <c r="FS1758" s="28"/>
      <c r="FT1758" s="28"/>
      <c r="FU1758" s="28"/>
      <c r="FZ1758" s="202"/>
      <c r="GB1758" s="28"/>
      <c r="GC1758" s="28"/>
      <c r="GD1758" s="28"/>
      <c r="GI1758" s="202"/>
      <c r="GK1758" s="28"/>
      <c r="GL1758" s="28"/>
      <c r="GM1758" s="28"/>
      <c r="GR1758" s="202"/>
      <c r="GT1758" s="28"/>
      <c r="GU1758" s="28"/>
      <c r="GV1758" s="28"/>
      <c r="HA1758" s="202"/>
      <c r="HC1758" s="28"/>
      <c r="HD1758" s="28"/>
      <c r="HE1758" s="28"/>
      <c r="HJ1758" s="28"/>
      <c r="HK1758" s="28"/>
      <c r="HL1758" s="28"/>
      <c r="HM1758" s="28"/>
      <c r="HN1758" s="28"/>
      <c r="HO1758" s="28"/>
      <c r="HP1758" s="28"/>
      <c r="HQ1758" s="28"/>
      <c r="HR1758" s="28"/>
      <c r="HS1758" s="28"/>
      <c r="HT1758" s="28"/>
      <c r="HU1758" s="28"/>
      <c r="HV1758" s="28"/>
      <c r="HW1758" s="28"/>
      <c r="HX1758" s="28"/>
      <c r="HY1758" s="28"/>
      <c r="HZ1758" s="28"/>
      <c r="IA1758" s="28"/>
      <c r="IB1758" s="28"/>
      <c r="IC1758" s="28"/>
      <c r="ID1758" s="28"/>
      <c r="IE1758" s="28"/>
      <c r="IF1758" s="28"/>
      <c r="IG1758" s="28"/>
      <c r="IH1758" s="28"/>
      <c r="II1758" s="28"/>
      <c r="IJ1758" s="28"/>
      <c r="IK1758" s="28"/>
      <c r="IL1758" s="28"/>
      <c r="IM1758" s="28"/>
      <c r="IN1758" s="28"/>
      <c r="IO1758" s="28"/>
    </row>
    <row r="1759" spans="1:249" s="54" customFormat="1" ht="18">
      <c r="A1759" s="216" t="s">
        <v>4684</v>
      </c>
      <c r="B1759" s="28"/>
      <c r="C1759" s="28"/>
      <c r="D1759" s="28"/>
      <c r="E1759" s="28"/>
      <c r="F1759" s="305">
        <f t="shared" si="36"/>
        <v>3</v>
      </c>
      <c r="G1759" s="28"/>
      <c r="I1759" s="300">
        <v>3</v>
      </c>
      <c r="J1759" s="300"/>
      <c r="K1759" s="202"/>
      <c r="M1759" s="28"/>
      <c r="N1759" s="28"/>
      <c r="O1759" s="28"/>
      <c r="T1759" s="202"/>
      <c r="V1759" s="28"/>
      <c r="W1759" s="28"/>
      <c r="X1759" s="28"/>
      <c r="AC1759" s="202"/>
      <c r="AE1759" s="28"/>
      <c r="AF1759" s="28"/>
      <c r="AG1759" s="28"/>
      <c r="AL1759" s="202"/>
      <c r="AN1759" s="28"/>
      <c r="AO1759" s="28"/>
      <c r="AP1759" s="28"/>
      <c r="AU1759" s="202"/>
      <c r="AW1759" s="28"/>
      <c r="AX1759" s="28"/>
      <c r="AY1759" s="28"/>
      <c r="BD1759" s="202"/>
      <c r="BF1759" s="28"/>
      <c r="BG1759" s="28"/>
      <c r="BH1759" s="28"/>
      <c r="BM1759" s="202"/>
      <c r="BO1759" s="28"/>
      <c r="BP1759" s="28"/>
      <c r="BQ1759" s="28"/>
      <c r="BV1759" s="202"/>
      <c r="BX1759" s="28"/>
      <c r="BY1759" s="28"/>
      <c r="BZ1759" s="28"/>
      <c r="CE1759" s="202"/>
      <c r="CG1759" s="28"/>
      <c r="CH1759" s="28"/>
      <c r="CI1759" s="28"/>
      <c r="CN1759" s="202"/>
      <c r="CP1759" s="28"/>
      <c r="CQ1759" s="28"/>
      <c r="CR1759" s="28"/>
      <c r="CW1759" s="202"/>
      <c r="CY1759" s="28"/>
      <c r="CZ1759" s="28"/>
      <c r="DA1759" s="28"/>
      <c r="DF1759" s="202"/>
      <c r="DH1759" s="28"/>
      <c r="DI1759" s="28"/>
      <c r="DJ1759" s="28"/>
      <c r="DO1759" s="202"/>
      <c r="DQ1759" s="28"/>
      <c r="DR1759" s="28"/>
      <c r="DS1759" s="28"/>
      <c r="DX1759" s="202"/>
      <c r="DZ1759" s="28"/>
      <c r="EA1759" s="28"/>
      <c r="EB1759" s="28"/>
      <c r="EG1759" s="202"/>
      <c r="EI1759" s="28"/>
      <c r="EJ1759" s="28"/>
      <c r="EK1759" s="28"/>
      <c r="EP1759" s="202"/>
      <c r="ER1759" s="28"/>
      <c r="ES1759" s="28"/>
      <c r="ET1759" s="28"/>
      <c r="EY1759" s="202"/>
      <c r="FA1759" s="28"/>
      <c r="FB1759" s="28"/>
      <c r="FC1759" s="28"/>
      <c r="FH1759" s="202"/>
      <c r="FJ1759" s="28"/>
      <c r="FK1759" s="28"/>
      <c r="FL1759" s="28"/>
      <c r="FQ1759" s="202"/>
      <c r="FS1759" s="28"/>
      <c r="FT1759" s="28"/>
      <c r="FU1759" s="28"/>
      <c r="FZ1759" s="202"/>
      <c r="GB1759" s="28"/>
      <c r="GC1759" s="28"/>
      <c r="GD1759" s="28"/>
      <c r="GI1759" s="202"/>
      <c r="GK1759" s="28"/>
      <c r="GL1759" s="28"/>
      <c r="GM1759" s="28"/>
      <c r="GR1759" s="202"/>
      <c r="GT1759" s="28"/>
      <c r="GU1759" s="28"/>
      <c r="GV1759" s="28"/>
      <c r="HA1759" s="202"/>
      <c r="HC1759" s="28"/>
      <c r="HD1759" s="28"/>
      <c r="HE1759" s="28"/>
      <c r="HJ1759" s="28"/>
      <c r="HK1759" s="28"/>
      <c r="HL1759" s="28"/>
      <c r="HM1759" s="28"/>
      <c r="HN1759" s="28"/>
      <c r="HO1759" s="28"/>
      <c r="HP1759" s="28"/>
      <c r="HQ1759" s="28"/>
      <c r="HR1759" s="28"/>
      <c r="HS1759" s="28"/>
      <c r="HT1759" s="28"/>
      <c r="HU1759" s="28"/>
      <c r="HV1759" s="28"/>
      <c r="HW1759" s="28"/>
      <c r="HX1759" s="28"/>
      <c r="HY1759" s="28"/>
      <c r="HZ1759" s="28"/>
      <c r="IA1759" s="28"/>
      <c r="IB1759" s="28"/>
      <c r="IC1759" s="28"/>
      <c r="ID1759" s="28"/>
      <c r="IE1759" s="28"/>
      <c r="IF1759" s="28"/>
      <c r="IG1759" s="28"/>
      <c r="IH1759" s="28"/>
      <c r="II1759" s="28"/>
      <c r="IJ1759" s="28"/>
      <c r="IK1759" s="28"/>
      <c r="IL1759" s="28"/>
      <c r="IM1759" s="28"/>
      <c r="IN1759" s="28"/>
      <c r="IO1759" s="28"/>
    </row>
    <row r="1760" spans="1:249" s="54" customFormat="1" ht="18">
      <c r="A1760" s="216" t="s">
        <v>4676</v>
      </c>
      <c r="B1760" s="28"/>
      <c r="C1760" s="28"/>
      <c r="D1760" s="28"/>
      <c r="E1760" s="28"/>
      <c r="F1760" s="305">
        <f t="shared" si="36"/>
        <v>15</v>
      </c>
      <c r="G1760" s="28"/>
      <c r="J1760" s="300">
        <v>15</v>
      </c>
      <c r="K1760" s="202"/>
      <c r="M1760" s="28"/>
      <c r="N1760" s="28"/>
      <c r="O1760" s="28"/>
      <c r="T1760" s="202"/>
      <c r="V1760" s="28"/>
      <c r="W1760" s="28"/>
      <c r="X1760" s="28"/>
      <c r="AC1760" s="202"/>
      <c r="AE1760" s="28"/>
      <c r="AF1760" s="28"/>
      <c r="AG1760" s="28"/>
      <c r="AL1760" s="202"/>
      <c r="AN1760" s="28"/>
      <c r="AO1760" s="28"/>
      <c r="AP1760" s="28"/>
      <c r="AU1760" s="202"/>
      <c r="AW1760" s="28"/>
      <c r="AX1760" s="28"/>
      <c r="AY1760" s="28"/>
      <c r="BD1760" s="202"/>
      <c r="BF1760" s="28"/>
      <c r="BG1760" s="28"/>
      <c r="BH1760" s="28"/>
      <c r="BM1760" s="202"/>
      <c r="BO1760" s="28"/>
      <c r="BP1760" s="28"/>
      <c r="BQ1760" s="28"/>
      <c r="BV1760" s="202"/>
      <c r="BX1760" s="28"/>
      <c r="BY1760" s="28"/>
      <c r="BZ1760" s="28"/>
      <c r="CE1760" s="202"/>
      <c r="CG1760" s="28"/>
      <c r="CH1760" s="28"/>
      <c r="CI1760" s="28"/>
      <c r="CN1760" s="202"/>
      <c r="CP1760" s="28"/>
      <c r="CQ1760" s="28"/>
      <c r="CR1760" s="28"/>
      <c r="CW1760" s="202"/>
      <c r="CY1760" s="28"/>
      <c r="CZ1760" s="28"/>
      <c r="DA1760" s="28"/>
      <c r="DF1760" s="202"/>
      <c r="DH1760" s="28"/>
      <c r="DI1760" s="28"/>
      <c r="DJ1760" s="28"/>
      <c r="DO1760" s="202"/>
      <c r="DQ1760" s="28"/>
      <c r="DR1760" s="28"/>
      <c r="DS1760" s="28"/>
      <c r="DX1760" s="202"/>
      <c r="DZ1760" s="28"/>
      <c r="EA1760" s="28"/>
      <c r="EB1760" s="28"/>
      <c r="EG1760" s="202"/>
      <c r="EI1760" s="28"/>
      <c r="EJ1760" s="28"/>
      <c r="EK1760" s="28"/>
      <c r="EP1760" s="202"/>
      <c r="ER1760" s="28"/>
      <c r="ES1760" s="28"/>
      <c r="ET1760" s="28"/>
      <c r="EY1760" s="202"/>
      <c r="FA1760" s="28"/>
      <c r="FB1760" s="28"/>
      <c r="FC1760" s="28"/>
      <c r="FH1760" s="202"/>
      <c r="FJ1760" s="28"/>
      <c r="FK1760" s="28"/>
      <c r="FL1760" s="28"/>
      <c r="FQ1760" s="202"/>
      <c r="FS1760" s="28"/>
      <c r="FT1760" s="28"/>
      <c r="FU1760" s="28"/>
      <c r="FZ1760" s="202"/>
      <c r="GB1760" s="28"/>
      <c r="GC1760" s="28"/>
      <c r="GD1760" s="28"/>
      <c r="GI1760" s="202"/>
      <c r="GK1760" s="28"/>
      <c r="GL1760" s="28"/>
      <c r="GM1760" s="28"/>
      <c r="GR1760" s="202"/>
      <c r="GT1760" s="28"/>
      <c r="GU1760" s="28"/>
      <c r="GV1760" s="28"/>
      <c r="HA1760" s="202"/>
      <c r="HC1760" s="28"/>
      <c r="HD1760" s="28"/>
      <c r="HE1760" s="28"/>
      <c r="HJ1760" s="28"/>
      <c r="HK1760" s="28"/>
      <c r="HL1760" s="28"/>
      <c r="HM1760" s="28"/>
      <c r="HN1760" s="28"/>
      <c r="HO1760" s="28"/>
      <c r="HP1760" s="28"/>
      <c r="HQ1760" s="28"/>
      <c r="HR1760" s="28"/>
      <c r="HS1760" s="28"/>
      <c r="HT1760" s="28"/>
      <c r="HU1760" s="28"/>
      <c r="HV1760" s="28"/>
      <c r="HW1760" s="28"/>
      <c r="HX1760" s="28"/>
      <c r="HY1760" s="28"/>
      <c r="HZ1760" s="28"/>
      <c r="IA1760" s="28"/>
      <c r="IB1760" s="28"/>
      <c r="IC1760" s="28"/>
      <c r="ID1760" s="28"/>
      <c r="IE1760" s="28"/>
      <c r="IF1760" s="28"/>
      <c r="IG1760" s="28"/>
      <c r="IH1760" s="28"/>
      <c r="II1760" s="28"/>
      <c r="IJ1760" s="28"/>
      <c r="IK1760" s="28"/>
      <c r="IL1760" s="28"/>
      <c r="IM1760" s="28"/>
      <c r="IN1760" s="28"/>
      <c r="IO1760" s="28"/>
    </row>
    <row r="1761" spans="1:249" s="54" customFormat="1" ht="18">
      <c r="A1761" s="216" t="s">
        <v>4622</v>
      </c>
      <c r="B1761" s="28"/>
      <c r="C1761" s="28"/>
      <c r="D1761" s="28"/>
      <c r="E1761" s="28"/>
      <c r="F1761" s="305">
        <f t="shared" si="36"/>
        <v>3</v>
      </c>
      <c r="G1761" s="28"/>
      <c r="I1761" s="300">
        <v>3</v>
      </c>
      <c r="K1761" s="202"/>
      <c r="M1761" s="28"/>
      <c r="N1761" s="28"/>
      <c r="O1761" s="28"/>
      <c r="T1761" s="202"/>
      <c r="V1761" s="28"/>
      <c r="W1761" s="28"/>
      <c r="X1761" s="28"/>
      <c r="AC1761" s="202"/>
      <c r="AE1761" s="28"/>
      <c r="AF1761" s="28"/>
      <c r="AG1761" s="28"/>
      <c r="AL1761" s="202"/>
      <c r="AN1761" s="28"/>
      <c r="AO1761" s="28"/>
      <c r="AP1761" s="28"/>
      <c r="AU1761" s="202"/>
      <c r="AW1761" s="28"/>
      <c r="AX1761" s="28"/>
      <c r="AY1761" s="28"/>
      <c r="BD1761" s="202"/>
      <c r="BF1761" s="28"/>
      <c r="BG1761" s="28"/>
      <c r="BH1761" s="28"/>
      <c r="BM1761" s="202"/>
      <c r="BO1761" s="28"/>
      <c r="BP1761" s="28"/>
      <c r="BQ1761" s="28"/>
      <c r="BV1761" s="202"/>
      <c r="BX1761" s="28"/>
      <c r="BY1761" s="28"/>
      <c r="BZ1761" s="28"/>
      <c r="CE1761" s="202"/>
      <c r="CG1761" s="28"/>
      <c r="CH1761" s="28"/>
      <c r="CI1761" s="28"/>
      <c r="CN1761" s="202"/>
      <c r="CP1761" s="28"/>
      <c r="CQ1761" s="28"/>
      <c r="CR1761" s="28"/>
      <c r="CW1761" s="202"/>
      <c r="CY1761" s="28"/>
      <c r="CZ1761" s="28"/>
      <c r="DA1761" s="28"/>
      <c r="DF1761" s="202"/>
      <c r="DH1761" s="28"/>
      <c r="DI1761" s="28"/>
      <c r="DJ1761" s="28"/>
      <c r="DO1761" s="202"/>
      <c r="DQ1761" s="28"/>
      <c r="DR1761" s="28"/>
      <c r="DS1761" s="28"/>
      <c r="DX1761" s="202"/>
      <c r="DZ1761" s="28"/>
      <c r="EA1761" s="28"/>
      <c r="EB1761" s="28"/>
      <c r="EG1761" s="202"/>
      <c r="EI1761" s="28"/>
      <c r="EJ1761" s="28"/>
      <c r="EK1761" s="28"/>
      <c r="EP1761" s="202"/>
      <c r="ER1761" s="28"/>
      <c r="ES1761" s="28"/>
      <c r="ET1761" s="28"/>
      <c r="EY1761" s="202"/>
      <c r="FA1761" s="28"/>
      <c r="FB1761" s="28"/>
      <c r="FC1761" s="28"/>
      <c r="FH1761" s="202"/>
      <c r="FJ1761" s="28"/>
      <c r="FK1761" s="28"/>
      <c r="FL1761" s="28"/>
      <c r="FQ1761" s="202"/>
      <c r="FS1761" s="28"/>
      <c r="FT1761" s="28"/>
      <c r="FU1761" s="28"/>
      <c r="FZ1761" s="202"/>
      <c r="GB1761" s="28"/>
      <c r="GC1761" s="28"/>
      <c r="GD1761" s="28"/>
      <c r="GI1761" s="202"/>
      <c r="GK1761" s="28"/>
      <c r="GL1761" s="28"/>
      <c r="GM1761" s="28"/>
      <c r="GR1761" s="202"/>
      <c r="GT1761" s="28"/>
      <c r="GU1761" s="28"/>
      <c r="GV1761" s="28"/>
      <c r="HA1761" s="202"/>
      <c r="HC1761" s="28"/>
      <c r="HD1761" s="28"/>
      <c r="HE1761" s="28"/>
      <c r="HJ1761" s="28"/>
      <c r="HK1761" s="28"/>
      <c r="HL1761" s="28"/>
      <c r="HM1761" s="28"/>
      <c r="HN1761" s="28"/>
      <c r="HO1761" s="28"/>
      <c r="HP1761" s="28"/>
      <c r="HQ1761" s="28"/>
      <c r="HR1761" s="28"/>
      <c r="HS1761" s="28"/>
      <c r="HT1761" s="28"/>
      <c r="HU1761" s="28"/>
      <c r="HV1761" s="28"/>
      <c r="HW1761" s="28"/>
      <c r="HX1761" s="28"/>
      <c r="HY1761" s="28"/>
      <c r="HZ1761" s="28"/>
      <c r="IA1761" s="28"/>
      <c r="IB1761" s="28"/>
      <c r="IC1761" s="28"/>
      <c r="ID1761" s="28"/>
      <c r="IE1761" s="28"/>
      <c r="IF1761" s="28"/>
      <c r="IG1761" s="28"/>
      <c r="IH1761" s="28"/>
      <c r="II1761" s="28"/>
      <c r="IJ1761" s="28"/>
      <c r="IK1761" s="28"/>
      <c r="IL1761" s="28"/>
      <c r="IM1761" s="28"/>
      <c r="IN1761" s="28"/>
      <c r="IO1761" s="28"/>
    </row>
    <row r="1762" spans="1:249" s="54" customFormat="1" ht="18">
      <c r="A1762" s="482" t="s">
        <v>3925</v>
      </c>
      <c r="F1762" s="305">
        <f t="shared" si="36"/>
        <v>2</v>
      </c>
      <c r="H1762" s="300">
        <v>2</v>
      </c>
      <c r="J1762" s="300"/>
      <c r="K1762" s="202"/>
      <c r="M1762" s="28"/>
      <c r="N1762" s="28"/>
      <c r="O1762" s="28"/>
      <c r="T1762" s="202"/>
      <c r="V1762" s="28"/>
      <c r="W1762" s="28"/>
      <c r="X1762" s="28"/>
      <c r="AC1762" s="202"/>
      <c r="AE1762" s="28"/>
      <c r="AF1762" s="28"/>
      <c r="AG1762" s="28"/>
      <c r="AL1762" s="202"/>
      <c r="AN1762" s="28"/>
      <c r="AO1762" s="28"/>
      <c r="AP1762" s="28"/>
      <c r="AU1762" s="202"/>
      <c r="AW1762" s="28"/>
      <c r="AX1762" s="28"/>
      <c r="AY1762" s="28"/>
      <c r="BD1762" s="202"/>
      <c r="BF1762" s="28"/>
      <c r="BG1762" s="28"/>
      <c r="BH1762" s="28"/>
      <c r="BM1762" s="202"/>
      <c r="BO1762" s="28"/>
      <c r="BP1762" s="28"/>
      <c r="BQ1762" s="28"/>
      <c r="BV1762" s="202"/>
      <c r="BX1762" s="28"/>
      <c r="BY1762" s="28"/>
      <c r="BZ1762" s="28"/>
      <c r="CE1762" s="202"/>
      <c r="CG1762" s="28"/>
      <c r="CH1762" s="28"/>
      <c r="CI1762" s="28"/>
      <c r="CN1762" s="202"/>
      <c r="CP1762" s="28"/>
      <c r="CQ1762" s="28"/>
      <c r="CR1762" s="28"/>
      <c r="CW1762" s="202"/>
      <c r="CY1762" s="28"/>
      <c r="CZ1762" s="28"/>
      <c r="DA1762" s="28"/>
      <c r="DF1762" s="202"/>
      <c r="DH1762" s="28"/>
      <c r="DI1762" s="28"/>
      <c r="DJ1762" s="28"/>
      <c r="DO1762" s="202"/>
      <c r="DQ1762" s="28"/>
      <c r="DR1762" s="28"/>
      <c r="DS1762" s="28"/>
      <c r="DX1762" s="202"/>
      <c r="DZ1762" s="28"/>
      <c r="EA1762" s="28"/>
      <c r="EB1762" s="28"/>
      <c r="EG1762" s="202"/>
      <c r="EI1762" s="28"/>
      <c r="EJ1762" s="28"/>
      <c r="EK1762" s="28"/>
      <c r="EP1762" s="202"/>
      <c r="ER1762" s="28"/>
      <c r="ES1762" s="28"/>
      <c r="ET1762" s="28"/>
      <c r="EY1762" s="202"/>
      <c r="FA1762" s="28"/>
      <c r="FB1762" s="28"/>
      <c r="FC1762" s="28"/>
      <c r="FH1762" s="202"/>
      <c r="FJ1762" s="28"/>
      <c r="FK1762" s="28"/>
      <c r="FL1762" s="28"/>
      <c r="FQ1762" s="202"/>
      <c r="FS1762" s="28"/>
      <c r="FT1762" s="28"/>
      <c r="FU1762" s="28"/>
      <c r="FZ1762" s="202"/>
      <c r="GB1762" s="28"/>
      <c r="GC1762" s="28"/>
      <c r="GD1762" s="28"/>
      <c r="GI1762" s="202"/>
      <c r="GK1762" s="28"/>
      <c r="GL1762" s="28"/>
      <c r="GM1762" s="28"/>
      <c r="GR1762" s="202"/>
      <c r="GT1762" s="28"/>
      <c r="GU1762" s="28"/>
      <c r="GV1762" s="28"/>
      <c r="HA1762" s="202"/>
      <c r="HC1762" s="28"/>
      <c r="HD1762" s="28"/>
      <c r="HE1762" s="28"/>
      <c r="HJ1762" s="28"/>
      <c r="HK1762" s="28"/>
      <c r="HL1762" s="28"/>
      <c r="HM1762" s="28"/>
      <c r="HN1762" s="28"/>
      <c r="HO1762" s="28"/>
      <c r="HP1762" s="28"/>
      <c r="HQ1762" s="28"/>
      <c r="HR1762" s="28"/>
      <c r="HS1762" s="28"/>
      <c r="HT1762" s="28"/>
      <c r="HU1762" s="28"/>
      <c r="HV1762" s="28"/>
      <c r="HW1762" s="28"/>
      <c r="HX1762" s="28"/>
      <c r="HY1762" s="28"/>
      <c r="HZ1762" s="28"/>
      <c r="IA1762" s="28"/>
      <c r="IB1762" s="28"/>
      <c r="IC1762" s="28"/>
      <c r="ID1762" s="28"/>
      <c r="IE1762" s="28"/>
      <c r="IF1762" s="28"/>
      <c r="IG1762" s="28"/>
      <c r="IH1762" s="28"/>
      <c r="II1762" s="28"/>
      <c r="IJ1762" s="28"/>
      <c r="IK1762" s="28"/>
      <c r="IL1762" s="28"/>
      <c r="IM1762" s="28"/>
      <c r="IN1762" s="28"/>
      <c r="IO1762" s="28"/>
    </row>
    <row r="1763" spans="1:249" s="54" customFormat="1" ht="18">
      <c r="A1763" s="216" t="s">
        <v>4416</v>
      </c>
      <c r="B1763" s="28"/>
      <c r="C1763" s="28"/>
      <c r="D1763" s="28"/>
      <c r="E1763" s="28"/>
      <c r="F1763" s="305">
        <f t="shared" si="36"/>
        <v>4</v>
      </c>
      <c r="G1763" s="28"/>
      <c r="I1763" s="300">
        <v>4</v>
      </c>
      <c r="K1763" s="202"/>
      <c r="M1763" s="28"/>
      <c r="N1763" s="28"/>
      <c r="O1763" s="28"/>
      <c r="T1763" s="202"/>
      <c r="V1763" s="28"/>
      <c r="W1763" s="28"/>
      <c r="X1763" s="28"/>
      <c r="AC1763" s="202"/>
      <c r="AE1763" s="28"/>
      <c r="AF1763" s="28"/>
      <c r="AG1763" s="28"/>
      <c r="AL1763" s="202"/>
      <c r="AN1763" s="28"/>
      <c r="AO1763" s="28"/>
      <c r="AP1763" s="28"/>
      <c r="AU1763" s="202"/>
      <c r="AW1763" s="28"/>
      <c r="AX1763" s="28"/>
      <c r="AY1763" s="28"/>
      <c r="BD1763" s="202"/>
      <c r="BF1763" s="28"/>
      <c r="BG1763" s="28"/>
      <c r="BH1763" s="28"/>
      <c r="BM1763" s="202"/>
      <c r="BO1763" s="28"/>
      <c r="BP1763" s="28"/>
      <c r="BQ1763" s="28"/>
      <c r="BV1763" s="202"/>
      <c r="BX1763" s="28"/>
      <c r="BY1763" s="28"/>
      <c r="BZ1763" s="28"/>
      <c r="CE1763" s="202"/>
      <c r="CG1763" s="28"/>
      <c r="CH1763" s="28"/>
      <c r="CI1763" s="28"/>
      <c r="CN1763" s="202"/>
      <c r="CP1763" s="28"/>
      <c r="CQ1763" s="28"/>
      <c r="CR1763" s="28"/>
      <c r="CW1763" s="202"/>
      <c r="CY1763" s="28"/>
      <c r="CZ1763" s="28"/>
      <c r="DA1763" s="28"/>
      <c r="DF1763" s="202"/>
      <c r="DH1763" s="28"/>
      <c r="DI1763" s="28"/>
      <c r="DJ1763" s="28"/>
      <c r="DO1763" s="202"/>
      <c r="DQ1763" s="28"/>
      <c r="DR1763" s="28"/>
      <c r="DS1763" s="28"/>
      <c r="DX1763" s="202"/>
      <c r="DZ1763" s="28"/>
      <c r="EA1763" s="28"/>
      <c r="EB1763" s="28"/>
      <c r="EG1763" s="202"/>
      <c r="EI1763" s="28"/>
      <c r="EJ1763" s="28"/>
      <c r="EK1763" s="28"/>
      <c r="EP1763" s="202"/>
      <c r="ER1763" s="28"/>
      <c r="ES1763" s="28"/>
      <c r="ET1763" s="28"/>
      <c r="EY1763" s="202"/>
      <c r="FA1763" s="28"/>
      <c r="FB1763" s="28"/>
      <c r="FC1763" s="28"/>
      <c r="FH1763" s="202"/>
      <c r="FJ1763" s="28"/>
      <c r="FK1763" s="28"/>
      <c r="FL1763" s="28"/>
      <c r="FQ1763" s="202"/>
      <c r="FS1763" s="28"/>
      <c r="FT1763" s="28"/>
      <c r="FU1763" s="28"/>
      <c r="FZ1763" s="202"/>
      <c r="GB1763" s="28"/>
      <c r="GC1763" s="28"/>
      <c r="GD1763" s="28"/>
      <c r="GI1763" s="202"/>
      <c r="GK1763" s="28"/>
      <c r="GL1763" s="28"/>
      <c r="GM1763" s="28"/>
      <c r="GR1763" s="202"/>
      <c r="GT1763" s="28"/>
      <c r="GU1763" s="28"/>
      <c r="GV1763" s="28"/>
      <c r="HA1763" s="202"/>
      <c r="HC1763" s="28"/>
      <c r="HD1763" s="28"/>
      <c r="HE1763" s="28"/>
      <c r="HJ1763" s="28"/>
      <c r="HK1763" s="28"/>
      <c r="HL1763" s="28"/>
      <c r="HM1763" s="28"/>
      <c r="HN1763" s="28"/>
      <c r="HO1763" s="28"/>
      <c r="HP1763" s="28"/>
      <c r="HQ1763" s="28"/>
      <c r="HR1763" s="28"/>
      <c r="HS1763" s="28"/>
      <c r="HT1763" s="28"/>
      <c r="HU1763" s="28"/>
      <c r="HV1763" s="28"/>
      <c r="HW1763" s="28"/>
      <c r="HX1763" s="28"/>
      <c r="HY1763" s="28"/>
      <c r="HZ1763" s="28"/>
      <c r="IA1763" s="28"/>
      <c r="IB1763" s="28"/>
      <c r="IC1763" s="28"/>
      <c r="ID1763" s="28"/>
      <c r="IE1763" s="28"/>
      <c r="IF1763" s="28"/>
      <c r="IG1763" s="28"/>
      <c r="IH1763" s="28"/>
      <c r="II1763" s="28"/>
      <c r="IJ1763" s="28"/>
      <c r="IK1763" s="28"/>
      <c r="IL1763" s="28"/>
      <c r="IM1763" s="28"/>
      <c r="IN1763" s="28"/>
      <c r="IO1763" s="28"/>
    </row>
    <row r="1764" spans="1:249" s="54" customFormat="1" ht="18">
      <c r="A1764" s="216" t="s">
        <v>4553</v>
      </c>
      <c r="B1764" s="28"/>
      <c r="C1764" s="28"/>
      <c r="D1764" s="28"/>
      <c r="E1764" s="28"/>
      <c r="F1764" s="305">
        <f t="shared" si="36"/>
        <v>6</v>
      </c>
      <c r="G1764" s="28"/>
      <c r="J1764" s="300">
        <v>6</v>
      </c>
      <c r="K1764" s="202"/>
      <c r="M1764" s="28"/>
      <c r="N1764" s="28"/>
      <c r="O1764" s="28"/>
      <c r="T1764" s="202"/>
      <c r="V1764" s="28"/>
      <c r="W1764" s="28"/>
      <c r="X1764" s="28"/>
      <c r="AC1764" s="202"/>
      <c r="AE1764" s="28"/>
      <c r="AF1764" s="28"/>
      <c r="AG1764" s="28"/>
      <c r="AL1764" s="202"/>
      <c r="AN1764" s="28"/>
      <c r="AO1764" s="28"/>
      <c r="AP1764" s="28"/>
      <c r="AU1764" s="202"/>
      <c r="AW1764" s="28"/>
      <c r="AX1764" s="28"/>
      <c r="AY1764" s="28"/>
      <c r="BD1764" s="202"/>
      <c r="BF1764" s="28"/>
      <c r="BG1764" s="28"/>
      <c r="BH1764" s="28"/>
      <c r="BM1764" s="202"/>
      <c r="BO1764" s="28"/>
      <c r="BP1764" s="28"/>
      <c r="BQ1764" s="28"/>
      <c r="BV1764" s="202"/>
      <c r="BX1764" s="28"/>
      <c r="BY1764" s="28"/>
      <c r="BZ1764" s="28"/>
      <c r="CE1764" s="202"/>
      <c r="CG1764" s="28"/>
      <c r="CH1764" s="28"/>
      <c r="CI1764" s="28"/>
      <c r="CN1764" s="202"/>
      <c r="CP1764" s="28"/>
      <c r="CQ1764" s="28"/>
      <c r="CR1764" s="28"/>
      <c r="CW1764" s="202"/>
      <c r="CY1764" s="28"/>
      <c r="CZ1764" s="28"/>
      <c r="DA1764" s="28"/>
      <c r="DF1764" s="202"/>
      <c r="DH1764" s="28"/>
      <c r="DI1764" s="28"/>
      <c r="DJ1764" s="28"/>
      <c r="DO1764" s="202"/>
      <c r="DQ1764" s="28"/>
      <c r="DR1764" s="28"/>
      <c r="DS1764" s="28"/>
      <c r="DX1764" s="202"/>
      <c r="DZ1764" s="28"/>
      <c r="EA1764" s="28"/>
      <c r="EB1764" s="28"/>
      <c r="EG1764" s="202"/>
      <c r="EI1764" s="28"/>
      <c r="EJ1764" s="28"/>
      <c r="EK1764" s="28"/>
      <c r="EP1764" s="202"/>
      <c r="ER1764" s="28"/>
      <c r="ES1764" s="28"/>
      <c r="ET1764" s="28"/>
      <c r="EY1764" s="202"/>
      <c r="FA1764" s="28"/>
      <c r="FB1764" s="28"/>
      <c r="FC1764" s="28"/>
      <c r="FH1764" s="202"/>
      <c r="FJ1764" s="28"/>
      <c r="FK1764" s="28"/>
      <c r="FL1764" s="28"/>
      <c r="FQ1764" s="202"/>
      <c r="FS1764" s="28"/>
      <c r="FT1764" s="28"/>
      <c r="FU1764" s="28"/>
      <c r="FZ1764" s="202"/>
      <c r="GB1764" s="28"/>
      <c r="GC1764" s="28"/>
      <c r="GD1764" s="28"/>
      <c r="GI1764" s="202"/>
      <c r="GK1764" s="28"/>
      <c r="GL1764" s="28"/>
      <c r="GM1764" s="28"/>
      <c r="GR1764" s="202"/>
      <c r="GT1764" s="28"/>
      <c r="GU1764" s="28"/>
      <c r="GV1764" s="28"/>
      <c r="HA1764" s="202"/>
      <c r="HC1764" s="28"/>
      <c r="HD1764" s="28"/>
      <c r="HE1764" s="28"/>
      <c r="HJ1764" s="28"/>
      <c r="HK1764" s="28"/>
      <c r="HL1764" s="28"/>
      <c r="HM1764" s="28"/>
      <c r="HN1764" s="28"/>
      <c r="HO1764" s="28"/>
      <c r="HP1764" s="28"/>
      <c r="HQ1764" s="28"/>
      <c r="HR1764" s="28"/>
      <c r="HS1764" s="28"/>
      <c r="HT1764" s="28"/>
      <c r="HU1764" s="28"/>
      <c r="HV1764" s="28"/>
      <c r="HW1764" s="28"/>
      <c r="HX1764" s="28"/>
      <c r="HY1764" s="28"/>
      <c r="HZ1764" s="28"/>
      <c r="IA1764" s="28"/>
      <c r="IB1764" s="28"/>
      <c r="IC1764" s="28"/>
      <c r="ID1764" s="28"/>
      <c r="IE1764" s="28"/>
      <c r="IF1764" s="28"/>
      <c r="IG1764" s="28"/>
      <c r="IH1764" s="28"/>
      <c r="II1764" s="28"/>
      <c r="IJ1764" s="28"/>
      <c r="IK1764" s="28"/>
      <c r="IL1764" s="28"/>
      <c r="IM1764" s="28"/>
      <c r="IN1764" s="28"/>
      <c r="IO1764" s="28"/>
    </row>
    <row r="1765" spans="1:249" s="54" customFormat="1" ht="18">
      <c r="A1765" s="216" t="s">
        <v>4081</v>
      </c>
      <c r="B1765" s="28"/>
      <c r="C1765" s="28"/>
      <c r="D1765" s="28"/>
      <c r="E1765" s="28"/>
      <c r="F1765" s="305">
        <f t="shared" ref="F1765:F1828" si="37">SUM(G1765:L1765)</f>
        <v>1</v>
      </c>
      <c r="G1765" s="28"/>
      <c r="J1765" s="300">
        <v>1</v>
      </c>
      <c r="K1765" s="202"/>
      <c r="M1765" s="28"/>
      <c r="N1765" s="28"/>
      <c r="O1765" s="28"/>
      <c r="T1765" s="202"/>
      <c r="V1765" s="28"/>
      <c r="W1765" s="28"/>
      <c r="X1765" s="28"/>
      <c r="AC1765" s="202"/>
      <c r="AE1765" s="28"/>
      <c r="AF1765" s="28"/>
      <c r="AG1765" s="28"/>
      <c r="AL1765" s="202"/>
      <c r="AN1765" s="28"/>
      <c r="AO1765" s="28"/>
      <c r="AP1765" s="28"/>
      <c r="AU1765" s="202"/>
      <c r="AW1765" s="28"/>
      <c r="AX1765" s="28"/>
      <c r="AY1765" s="28"/>
      <c r="BD1765" s="202"/>
      <c r="BF1765" s="28"/>
      <c r="BG1765" s="28"/>
      <c r="BH1765" s="28"/>
      <c r="BM1765" s="202"/>
      <c r="BO1765" s="28"/>
      <c r="BP1765" s="28"/>
      <c r="BQ1765" s="28"/>
      <c r="BV1765" s="202"/>
      <c r="BX1765" s="28"/>
      <c r="BY1765" s="28"/>
      <c r="BZ1765" s="28"/>
      <c r="CE1765" s="202"/>
      <c r="CG1765" s="28"/>
      <c r="CH1765" s="28"/>
      <c r="CI1765" s="28"/>
      <c r="CN1765" s="202"/>
      <c r="CP1765" s="28"/>
      <c r="CQ1765" s="28"/>
      <c r="CR1765" s="28"/>
      <c r="CW1765" s="202"/>
      <c r="CY1765" s="28"/>
      <c r="CZ1765" s="28"/>
      <c r="DA1765" s="28"/>
      <c r="DF1765" s="202"/>
      <c r="DH1765" s="28"/>
      <c r="DI1765" s="28"/>
      <c r="DJ1765" s="28"/>
      <c r="DO1765" s="202"/>
      <c r="DQ1765" s="28"/>
      <c r="DR1765" s="28"/>
      <c r="DS1765" s="28"/>
      <c r="DX1765" s="202"/>
      <c r="DZ1765" s="28"/>
      <c r="EA1765" s="28"/>
      <c r="EB1765" s="28"/>
      <c r="EG1765" s="202"/>
      <c r="EI1765" s="28"/>
      <c r="EJ1765" s="28"/>
      <c r="EK1765" s="28"/>
      <c r="EP1765" s="202"/>
      <c r="ER1765" s="28"/>
      <c r="ES1765" s="28"/>
      <c r="ET1765" s="28"/>
      <c r="EY1765" s="202"/>
      <c r="FA1765" s="28"/>
      <c r="FB1765" s="28"/>
      <c r="FC1765" s="28"/>
      <c r="FH1765" s="202"/>
      <c r="FJ1765" s="28"/>
      <c r="FK1765" s="28"/>
      <c r="FL1765" s="28"/>
      <c r="FQ1765" s="202"/>
      <c r="FS1765" s="28"/>
      <c r="FT1765" s="28"/>
      <c r="FU1765" s="28"/>
      <c r="FZ1765" s="202"/>
      <c r="GB1765" s="28"/>
      <c r="GC1765" s="28"/>
      <c r="GD1765" s="28"/>
      <c r="GI1765" s="202"/>
      <c r="GK1765" s="28"/>
      <c r="GL1765" s="28"/>
      <c r="GM1765" s="28"/>
      <c r="GR1765" s="202"/>
      <c r="GT1765" s="28"/>
      <c r="GU1765" s="28"/>
      <c r="GV1765" s="28"/>
      <c r="HA1765" s="202"/>
      <c r="HC1765" s="28"/>
      <c r="HD1765" s="28"/>
      <c r="HE1765" s="28"/>
      <c r="HJ1765" s="28"/>
      <c r="HK1765" s="28"/>
      <c r="HL1765" s="28"/>
      <c r="HM1765" s="28"/>
      <c r="HN1765" s="28"/>
      <c r="HO1765" s="28"/>
      <c r="HP1765" s="28"/>
      <c r="HQ1765" s="28"/>
      <c r="HR1765" s="28"/>
      <c r="HS1765" s="28"/>
      <c r="HT1765" s="28"/>
      <c r="HU1765" s="28"/>
      <c r="HV1765" s="28"/>
      <c r="HW1765" s="28"/>
      <c r="HX1765" s="28"/>
      <c r="HY1765" s="28"/>
      <c r="HZ1765" s="28"/>
      <c r="IA1765" s="28"/>
      <c r="IB1765" s="28"/>
      <c r="IC1765" s="28"/>
      <c r="ID1765" s="28"/>
      <c r="IE1765" s="28"/>
      <c r="IF1765" s="28"/>
      <c r="IG1765" s="28"/>
      <c r="IH1765" s="28"/>
      <c r="II1765" s="28"/>
      <c r="IJ1765" s="28"/>
      <c r="IK1765" s="28"/>
      <c r="IL1765" s="28"/>
      <c r="IM1765" s="28"/>
      <c r="IN1765" s="28"/>
      <c r="IO1765" s="28"/>
    </row>
    <row r="1766" spans="1:249" s="54" customFormat="1" ht="18">
      <c r="A1766" s="216" t="s">
        <v>4415</v>
      </c>
      <c r="B1766" s="28"/>
      <c r="C1766" s="28"/>
      <c r="D1766" s="28"/>
      <c r="E1766" s="28"/>
      <c r="F1766" s="305">
        <f t="shared" si="37"/>
        <v>44</v>
      </c>
      <c r="G1766" s="28"/>
      <c r="I1766" s="300">
        <v>44</v>
      </c>
      <c r="K1766" s="202"/>
      <c r="M1766" s="28"/>
      <c r="N1766" s="28"/>
      <c r="O1766" s="28"/>
      <c r="T1766" s="202"/>
      <c r="V1766" s="28"/>
      <c r="W1766" s="28"/>
      <c r="X1766" s="28"/>
      <c r="AC1766" s="202"/>
      <c r="AE1766" s="28"/>
      <c r="AF1766" s="28"/>
      <c r="AG1766" s="28"/>
      <c r="AL1766" s="202"/>
      <c r="AN1766" s="28"/>
      <c r="AO1766" s="28"/>
      <c r="AP1766" s="28"/>
      <c r="AU1766" s="202"/>
      <c r="AW1766" s="28"/>
      <c r="AX1766" s="28"/>
      <c r="AY1766" s="28"/>
      <c r="BD1766" s="202"/>
      <c r="BF1766" s="28"/>
      <c r="BG1766" s="28"/>
      <c r="BH1766" s="28"/>
      <c r="BM1766" s="202"/>
      <c r="BO1766" s="28"/>
      <c r="BP1766" s="28"/>
      <c r="BQ1766" s="28"/>
      <c r="BV1766" s="202"/>
      <c r="BX1766" s="28"/>
      <c r="BY1766" s="28"/>
      <c r="BZ1766" s="28"/>
      <c r="CE1766" s="202"/>
      <c r="CG1766" s="28"/>
      <c r="CH1766" s="28"/>
      <c r="CI1766" s="28"/>
      <c r="CN1766" s="202"/>
      <c r="CP1766" s="28"/>
      <c r="CQ1766" s="28"/>
      <c r="CR1766" s="28"/>
      <c r="CW1766" s="202"/>
      <c r="CY1766" s="28"/>
      <c r="CZ1766" s="28"/>
      <c r="DA1766" s="28"/>
      <c r="DF1766" s="202"/>
      <c r="DH1766" s="28"/>
      <c r="DI1766" s="28"/>
      <c r="DJ1766" s="28"/>
      <c r="DO1766" s="202"/>
      <c r="DQ1766" s="28"/>
      <c r="DR1766" s="28"/>
      <c r="DS1766" s="28"/>
      <c r="DX1766" s="202"/>
      <c r="DZ1766" s="28"/>
      <c r="EA1766" s="28"/>
      <c r="EB1766" s="28"/>
      <c r="EG1766" s="202"/>
      <c r="EI1766" s="28"/>
      <c r="EJ1766" s="28"/>
      <c r="EK1766" s="28"/>
      <c r="EP1766" s="202"/>
      <c r="ER1766" s="28"/>
      <c r="ES1766" s="28"/>
      <c r="ET1766" s="28"/>
      <c r="EY1766" s="202"/>
      <c r="FA1766" s="28"/>
      <c r="FB1766" s="28"/>
      <c r="FC1766" s="28"/>
      <c r="FH1766" s="202"/>
      <c r="FJ1766" s="28"/>
      <c r="FK1766" s="28"/>
      <c r="FL1766" s="28"/>
      <c r="FQ1766" s="202"/>
      <c r="FS1766" s="28"/>
      <c r="FT1766" s="28"/>
      <c r="FU1766" s="28"/>
      <c r="FZ1766" s="202"/>
      <c r="GB1766" s="28"/>
      <c r="GC1766" s="28"/>
      <c r="GD1766" s="28"/>
      <c r="GI1766" s="202"/>
      <c r="GK1766" s="28"/>
      <c r="GL1766" s="28"/>
      <c r="GM1766" s="28"/>
      <c r="GR1766" s="202"/>
      <c r="GT1766" s="28"/>
      <c r="GU1766" s="28"/>
      <c r="GV1766" s="28"/>
      <c r="HA1766" s="202"/>
      <c r="HC1766" s="28"/>
      <c r="HD1766" s="28"/>
      <c r="HE1766" s="28"/>
      <c r="HJ1766" s="28"/>
      <c r="HK1766" s="28"/>
      <c r="HL1766" s="28"/>
      <c r="HM1766" s="28"/>
      <c r="HN1766" s="28"/>
      <c r="HO1766" s="28"/>
      <c r="HP1766" s="28"/>
      <c r="HQ1766" s="28"/>
      <c r="HR1766" s="28"/>
      <c r="HS1766" s="28"/>
      <c r="HT1766" s="28"/>
      <c r="HU1766" s="28"/>
      <c r="HV1766" s="28"/>
      <c r="HW1766" s="28"/>
      <c r="HX1766" s="28"/>
      <c r="HY1766" s="28"/>
      <c r="HZ1766" s="28"/>
      <c r="IA1766" s="28"/>
      <c r="IB1766" s="28"/>
      <c r="IC1766" s="28"/>
      <c r="ID1766" s="28"/>
      <c r="IE1766" s="28"/>
      <c r="IF1766" s="28"/>
      <c r="IG1766" s="28"/>
      <c r="IH1766" s="28"/>
      <c r="II1766" s="28"/>
      <c r="IJ1766" s="28"/>
      <c r="IK1766" s="28"/>
      <c r="IL1766" s="28"/>
      <c r="IM1766" s="28"/>
      <c r="IN1766" s="28"/>
      <c r="IO1766" s="28"/>
    </row>
    <row r="1767" spans="1:249" s="54" customFormat="1" ht="18">
      <c r="A1767" s="216" t="s">
        <v>4525</v>
      </c>
      <c r="B1767" s="28"/>
      <c r="C1767" s="28"/>
      <c r="D1767" s="28"/>
      <c r="E1767" s="28"/>
      <c r="F1767" s="305">
        <f t="shared" si="37"/>
        <v>4</v>
      </c>
      <c r="G1767" s="28"/>
      <c r="I1767" s="300">
        <v>4</v>
      </c>
      <c r="K1767" s="202"/>
      <c r="M1767" s="28"/>
      <c r="N1767" s="28"/>
      <c r="O1767" s="28"/>
      <c r="T1767" s="202"/>
      <c r="V1767" s="28"/>
      <c r="W1767" s="28"/>
      <c r="X1767" s="28"/>
      <c r="AC1767" s="202"/>
      <c r="AE1767" s="28"/>
      <c r="AF1767" s="28"/>
      <c r="AG1767" s="28"/>
      <c r="AL1767" s="202"/>
      <c r="AN1767" s="28"/>
      <c r="AO1767" s="28"/>
      <c r="AP1767" s="28"/>
      <c r="AU1767" s="202"/>
      <c r="AW1767" s="28"/>
      <c r="AX1767" s="28"/>
      <c r="AY1767" s="28"/>
      <c r="BD1767" s="202"/>
      <c r="BF1767" s="28"/>
      <c r="BG1767" s="28"/>
      <c r="BH1767" s="28"/>
      <c r="BM1767" s="202"/>
      <c r="BO1767" s="28"/>
      <c r="BP1767" s="28"/>
      <c r="BQ1767" s="28"/>
      <c r="BV1767" s="202"/>
      <c r="BX1767" s="28"/>
      <c r="BY1767" s="28"/>
      <c r="BZ1767" s="28"/>
      <c r="CE1767" s="202"/>
      <c r="CG1767" s="28"/>
      <c r="CH1767" s="28"/>
      <c r="CI1767" s="28"/>
      <c r="CN1767" s="202"/>
      <c r="CP1767" s="28"/>
      <c r="CQ1767" s="28"/>
      <c r="CR1767" s="28"/>
      <c r="CW1767" s="202"/>
      <c r="CY1767" s="28"/>
      <c r="CZ1767" s="28"/>
      <c r="DA1767" s="28"/>
      <c r="DF1767" s="202"/>
      <c r="DH1767" s="28"/>
      <c r="DI1767" s="28"/>
      <c r="DJ1767" s="28"/>
      <c r="DO1767" s="202"/>
      <c r="DQ1767" s="28"/>
      <c r="DR1767" s="28"/>
      <c r="DS1767" s="28"/>
      <c r="DX1767" s="202"/>
      <c r="DZ1767" s="28"/>
      <c r="EA1767" s="28"/>
      <c r="EB1767" s="28"/>
      <c r="EG1767" s="202"/>
      <c r="EI1767" s="28"/>
      <c r="EJ1767" s="28"/>
      <c r="EK1767" s="28"/>
      <c r="EP1767" s="202"/>
      <c r="ER1767" s="28"/>
      <c r="ES1767" s="28"/>
      <c r="ET1767" s="28"/>
      <c r="EY1767" s="202"/>
      <c r="FA1767" s="28"/>
      <c r="FB1767" s="28"/>
      <c r="FC1767" s="28"/>
      <c r="FH1767" s="202"/>
      <c r="FJ1767" s="28"/>
      <c r="FK1767" s="28"/>
      <c r="FL1767" s="28"/>
      <c r="FQ1767" s="202"/>
      <c r="FS1767" s="28"/>
      <c r="FT1767" s="28"/>
      <c r="FU1767" s="28"/>
      <c r="FZ1767" s="202"/>
      <c r="GB1767" s="28"/>
      <c r="GC1767" s="28"/>
      <c r="GD1767" s="28"/>
      <c r="GI1767" s="202"/>
      <c r="GK1767" s="28"/>
      <c r="GL1767" s="28"/>
      <c r="GM1767" s="28"/>
      <c r="GR1767" s="202"/>
      <c r="GT1767" s="28"/>
      <c r="GU1767" s="28"/>
      <c r="GV1767" s="28"/>
      <c r="HA1767" s="202"/>
      <c r="HC1767" s="28"/>
      <c r="HD1767" s="28"/>
      <c r="HE1767" s="28"/>
      <c r="HJ1767" s="28"/>
      <c r="HK1767" s="28"/>
      <c r="HL1767" s="28"/>
      <c r="HM1767" s="28"/>
      <c r="HN1767" s="28"/>
      <c r="HO1767" s="28"/>
      <c r="HP1767" s="28"/>
      <c r="HQ1767" s="28"/>
      <c r="HR1767" s="28"/>
      <c r="HS1767" s="28"/>
      <c r="HT1767" s="28"/>
      <c r="HU1767" s="28"/>
      <c r="HV1767" s="28"/>
      <c r="HW1767" s="28"/>
      <c r="HX1767" s="28"/>
      <c r="HY1767" s="28"/>
      <c r="HZ1767" s="28"/>
      <c r="IA1767" s="28"/>
      <c r="IB1767" s="28"/>
      <c r="IC1767" s="28"/>
      <c r="ID1767" s="28"/>
      <c r="IE1767" s="28"/>
      <c r="IF1767" s="28"/>
      <c r="IG1767" s="28"/>
      <c r="IH1767" s="28"/>
      <c r="II1767" s="28"/>
      <c r="IJ1767" s="28"/>
      <c r="IK1767" s="28"/>
      <c r="IL1767" s="28"/>
      <c r="IM1767" s="28"/>
      <c r="IN1767" s="28"/>
      <c r="IO1767" s="28"/>
    </row>
    <row r="1768" spans="1:249" s="54" customFormat="1" ht="18">
      <c r="A1768" s="216" t="s">
        <v>4675</v>
      </c>
      <c r="B1768" s="28"/>
      <c r="C1768" s="28"/>
      <c r="D1768" s="28"/>
      <c r="E1768" s="28"/>
      <c r="F1768" s="305">
        <f t="shared" si="37"/>
        <v>2</v>
      </c>
      <c r="G1768" s="28"/>
      <c r="J1768" s="300">
        <v>2</v>
      </c>
      <c r="K1768" s="202"/>
      <c r="M1768" s="28"/>
      <c r="N1768" s="28"/>
      <c r="O1768" s="28"/>
      <c r="T1768" s="202"/>
      <c r="V1768" s="28"/>
      <c r="W1768" s="28"/>
      <c r="X1768" s="28"/>
      <c r="AC1768" s="202"/>
      <c r="AE1768" s="28"/>
      <c r="AF1768" s="28"/>
      <c r="AG1768" s="28"/>
      <c r="AL1768" s="202"/>
      <c r="AN1768" s="28"/>
      <c r="AO1768" s="28"/>
      <c r="AP1768" s="28"/>
      <c r="AU1768" s="202"/>
      <c r="AW1768" s="28"/>
      <c r="AX1768" s="28"/>
      <c r="AY1768" s="28"/>
      <c r="BD1768" s="202"/>
      <c r="BF1768" s="28"/>
      <c r="BG1768" s="28"/>
      <c r="BH1768" s="28"/>
      <c r="BM1768" s="202"/>
      <c r="BO1768" s="28"/>
      <c r="BP1768" s="28"/>
      <c r="BQ1768" s="28"/>
      <c r="BV1768" s="202"/>
      <c r="BX1768" s="28"/>
      <c r="BY1768" s="28"/>
      <c r="BZ1768" s="28"/>
      <c r="CE1768" s="202"/>
      <c r="CG1768" s="28"/>
      <c r="CH1768" s="28"/>
      <c r="CI1768" s="28"/>
      <c r="CN1768" s="202"/>
      <c r="CP1768" s="28"/>
      <c r="CQ1768" s="28"/>
      <c r="CR1768" s="28"/>
      <c r="CW1768" s="202"/>
      <c r="CY1768" s="28"/>
      <c r="CZ1768" s="28"/>
      <c r="DA1768" s="28"/>
      <c r="DF1768" s="202"/>
      <c r="DH1768" s="28"/>
      <c r="DI1768" s="28"/>
      <c r="DJ1768" s="28"/>
      <c r="DO1768" s="202"/>
      <c r="DQ1768" s="28"/>
      <c r="DR1768" s="28"/>
      <c r="DS1768" s="28"/>
      <c r="DX1768" s="202"/>
      <c r="DZ1768" s="28"/>
      <c r="EA1768" s="28"/>
      <c r="EB1768" s="28"/>
      <c r="EG1768" s="202"/>
      <c r="EI1768" s="28"/>
      <c r="EJ1768" s="28"/>
      <c r="EK1768" s="28"/>
      <c r="EP1768" s="202"/>
      <c r="ER1768" s="28"/>
      <c r="ES1768" s="28"/>
      <c r="ET1768" s="28"/>
      <c r="EY1768" s="202"/>
      <c r="FA1768" s="28"/>
      <c r="FB1768" s="28"/>
      <c r="FC1768" s="28"/>
      <c r="FH1768" s="202"/>
      <c r="FJ1768" s="28"/>
      <c r="FK1768" s="28"/>
      <c r="FL1768" s="28"/>
      <c r="FQ1768" s="202"/>
      <c r="FS1768" s="28"/>
      <c r="FT1768" s="28"/>
      <c r="FU1768" s="28"/>
      <c r="FZ1768" s="202"/>
      <c r="GB1768" s="28"/>
      <c r="GC1768" s="28"/>
      <c r="GD1768" s="28"/>
      <c r="GI1768" s="202"/>
      <c r="GK1768" s="28"/>
      <c r="GL1768" s="28"/>
      <c r="GM1768" s="28"/>
      <c r="GR1768" s="202"/>
      <c r="GT1768" s="28"/>
      <c r="GU1768" s="28"/>
      <c r="GV1768" s="28"/>
      <c r="HA1768" s="202"/>
      <c r="HC1768" s="28"/>
      <c r="HD1768" s="28"/>
      <c r="HE1768" s="28"/>
      <c r="HJ1768" s="28"/>
      <c r="HK1768" s="28"/>
      <c r="HL1768" s="28"/>
      <c r="HM1768" s="28"/>
      <c r="HN1768" s="28"/>
      <c r="HO1768" s="28"/>
      <c r="HP1768" s="28"/>
      <c r="HQ1768" s="28"/>
      <c r="HR1768" s="28"/>
      <c r="HS1768" s="28"/>
      <c r="HT1768" s="28"/>
      <c r="HU1768" s="28"/>
      <c r="HV1768" s="28"/>
      <c r="HW1768" s="28"/>
      <c r="HX1768" s="28"/>
      <c r="HY1768" s="28"/>
      <c r="HZ1768" s="28"/>
      <c r="IA1768" s="28"/>
      <c r="IB1768" s="28"/>
      <c r="IC1768" s="28"/>
      <c r="ID1768" s="28"/>
      <c r="IE1768" s="28"/>
      <c r="IF1768" s="28"/>
      <c r="IG1768" s="28"/>
      <c r="IH1768" s="28"/>
      <c r="II1768" s="28"/>
      <c r="IJ1768" s="28"/>
      <c r="IK1768" s="28"/>
      <c r="IL1768" s="28"/>
      <c r="IM1768" s="28"/>
      <c r="IN1768" s="28"/>
      <c r="IO1768" s="28"/>
    </row>
    <row r="1769" spans="1:249" s="54" customFormat="1" ht="18">
      <c r="A1769" s="216" t="s">
        <v>4549</v>
      </c>
      <c r="B1769" s="28"/>
      <c r="C1769" s="28"/>
      <c r="D1769" s="28"/>
      <c r="E1769" s="28"/>
      <c r="F1769" s="305">
        <f t="shared" si="37"/>
        <v>1</v>
      </c>
      <c r="G1769" s="28"/>
      <c r="J1769" s="300">
        <v>1</v>
      </c>
      <c r="K1769" s="202"/>
      <c r="M1769" s="28"/>
      <c r="N1769" s="28"/>
      <c r="O1769" s="28"/>
      <c r="T1769" s="202"/>
      <c r="V1769" s="28"/>
      <c r="W1769" s="28"/>
      <c r="X1769" s="28"/>
      <c r="AC1769" s="202"/>
      <c r="AE1769" s="28"/>
      <c r="AF1769" s="28"/>
      <c r="AG1769" s="28"/>
      <c r="AL1769" s="202"/>
      <c r="AN1769" s="28"/>
      <c r="AO1769" s="28"/>
      <c r="AP1769" s="28"/>
      <c r="AU1769" s="202"/>
      <c r="AW1769" s="28"/>
      <c r="AX1769" s="28"/>
      <c r="AY1769" s="28"/>
      <c r="BD1769" s="202"/>
      <c r="BF1769" s="28"/>
      <c r="BG1769" s="28"/>
      <c r="BH1769" s="28"/>
      <c r="BM1769" s="202"/>
      <c r="BO1769" s="28"/>
      <c r="BP1769" s="28"/>
      <c r="BQ1769" s="28"/>
      <c r="BV1769" s="202"/>
      <c r="BX1769" s="28"/>
      <c r="BY1769" s="28"/>
      <c r="BZ1769" s="28"/>
      <c r="CE1769" s="202"/>
      <c r="CG1769" s="28"/>
      <c r="CH1769" s="28"/>
      <c r="CI1769" s="28"/>
      <c r="CN1769" s="202"/>
      <c r="CP1769" s="28"/>
      <c r="CQ1769" s="28"/>
      <c r="CR1769" s="28"/>
      <c r="CW1769" s="202"/>
      <c r="CY1769" s="28"/>
      <c r="CZ1769" s="28"/>
      <c r="DA1769" s="28"/>
      <c r="DF1769" s="202"/>
      <c r="DH1769" s="28"/>
      <c r="DI1769" s="28"/>
      <c r="DJ1769" s="28"/>
      <c r="DO1769" s="202"/>
      <c r="DQ1769" s="28"/>
      <c r="DR1769" s="28"/>
      <c r="DS1769" s="28"/>
      <c r="DX1769" s="202"/>
      <c r="DZ1769" s="28"/>
      <c r="EA1769" s="28"/>
      <c r="EB1769" s="28"/>
      <c r="EG1769" s="202"/>
      <c r="EI1769" s="28"/>
      <c r="EJ1769" s="28"/>
      <c r="EK1769" s="28"/>
      <c r="EP1769" s="202"/>
      <c r="ER1769" s="28"/>
      <c r="ES1769" s="28"/>
      <c r="ET1769" s="28"/>
      <c r="EY1769" s="202"/>
      <c r="FA1769" s="28"/>
      <c r="FB1769" s="28"/>
      <c r="FC1769" s="28"/>
      <c r="FH1769" s="202"/>
      <c r="FJ1769" s="28"/>
      <c r="FK1769" s="28"/>
      <c r="FL1769" s="28"/>
      <c r="FQ1769" s="202"/>
      <c r="FS1769" s="28"/>
      <c r="FT1769" s="28"/>
      <c r="FU1769" s="28"/>
      <c r="FZ1769" s="202"/>
      <c r="GB1769" s="28"/>
      <c r="GC1769" s="28"/>
      <c r="GD1769" s="28"/>
      <c r="GI1769" s="202"/>
      <c r="GK1769" s="28"/>
      <c r="GL1769" s="28"/>
      <c r="GM1769" s="28"/>
      <c r="GR1769" s="202"/>
      <c r="GT1769" s="28"/>
      <c r="GU1769" s="28"/>
      <c r="GV1769" s="28"/>
      <c r="HA1769" s="202"/>
      <c r="HC1769" s="28"/>
      <c r="HD1769" s="28"/>
      <c r="HE1769" s="28"/>
      <c r="HJ1769" s="28"/>
      <c r="HK1769" s="28"/>
      <c r="HL1769" s="28"/>
      <c r="HM1769" s="28"/>
      <c r="HN1769" s="28"/>
      <c r="HO1769" s="28"/>
      <c r="HP1769" s="28"/>
      <c r="HQ1769" s="28"/>
      <c r="HR1769" s="28"/>
      <c r="HS1769" s="28"/>
      <c r="HT1769" s="28"/>
      <c r="HU1769" s="28"/>
      <c r="HV1769" s="28"/>
      <c r="HW1769" s="28"/>
      <c r="HX1769" s="28"/>
      <c r="HY1769" s="28"/>
      <c r="HZ1769" s="28"/>
      <c r="IA1769" s="28"/>
      <c r="IB1769" s="28"/>
      <c r="IC1769" s="28"/>
      <c r="ID1769" s="28"/>
      <c r="IE1769" s="28"/>
      <c r="IF1769" s="28"/>
      <c r="IG1769" s="28"/>
      <c r="IH1769" s="28"/>
      <c r="II1769" s="28"/>
      <c r="IJ1769" s="28"/>
      <c r="IK1769" s="28"/>
      <c r="IL1769" s="28"/>
      <c r="IM1769" s="28"/>
      <c r="IN1769" s="28"/>
      <c r="IO1769" s="28"/>
    </row>
    <row r="1770" spans="1:249" s="54" customFormat="1" ht="18">
      <c r="A1770" s="216" t="s">
        <v>4445</v>
      </c>
      <c r="B1770" s="28"/>
      <c r="C1770" s="28"/>
      <c r="D1770" s="28"/>
      <c r="E1770" s="28"/>
      <c r="F1770" s="305">
        <f t="shared" si="37"/>
        <v>8</v>
      </c>
      <c r="G1770" s="28"/>
      <c r="I1770" s="300">
        <v>3</v>
      </c>
      <c r="K1770" s="300">
        <v>5</v>
      </c>
      <c r="M1770" s="28"/>
      <c r="N1770" s="28"/>
      <c r="O1770" s="28"/>
      <c r="T1770" s="202"/>
      <c r="V1770" s="28"/>
      <c r="W1770" s="28"/>
      <c r="X1770" s="28"/>
      <c r="AC1770" s="202"/>
      <c r="AE1770" s="28"/>
      <c r="AF1770" s="28"/>
      <c r="AG1770" s="28"/>
      <c r="AL1770" s="202"/>
      <c r="AN1770" s="28"/>
      <c r="AO1770" s="28"/>
      <c r="AP1770" s="28"/>
      <c r="AU1770" s="202"/>
      <c r="AW1770" s="28"/>
      <c r="AX1770" s="28"/>
      <c r="AY1770" s="28"/>
      <c r="BD1770" s="202"/>
      <c r="BF1770" s="28"/>
      <c r="BG1770" s="28"/>
      <c r="BH1770" s="28"/>
      <c r="BM1770" s="202"/>
      <c r="BO1770" s="28"/>
      <c r="BP1770" s="28"/>
      <c r="BQ1770" s="28"/>
      <c r="BV1770" s="202"/>
      <c r="BX1770" s="28"/>
      <c r="BY1770" s="28"/>
      <c r="BZ1770" s="28"/>
      <c r="CE1770" s="202"/>
      <c r="CG1770" s="28"/>
      <c r="CH1770" s="28"/>
      <c r="CI1770" s="28"/>
      <c r="CN1770" s="202"/>
      <c r="CP1770" s="28"/>
      <c r="CQ1770" s="28"/>
      <c r="CR1770" s="28"/>
      <c r="CW1770" s="202"/>
      <c r="CY1770" s="28"/>
      <c r="CZ1770" s="28"/>
      <c r="DA1770" s="28"/>
      <c r="DF1770" s="202"/>
      <c r="DH1770" s="28"/>
      <c r="DI1770" s="28"/>
      <c r="DJ1770" s="28"/>
      <c r="DO1770" s="202"/>
      <c r="DQ1770" s="28"/>
      <c r="DR1770" s="28"/>
      <c r="DS1770" s="28"/>
      <c r="DX1770" s="202"/>
      <c r="DZ1770" s="28"/>
      <c r="EA1770" s="28"/>
      <c r="EB1770" s="28"/>
      <c r="EG1770" s="202"/>
      <c r="EI1770" s="28"/>
      <c r="EJ1770" s="28"/>
      <c r="EK1770" s="28"/>
      <c r="EP1770" s="202"/>
      <c r="ER1770" s="28"/>
      <c r="ES1770" s="28"/>
      <c r="ET1770" s="28"/>
      <c r="EY1770" s="202"/>
      <c r="FA1770" s="28"/>
      <c r="FB1770" s="28"/>
      <c r="FC1770" s="28"/>
      <c r="FH1770" s="202"/>
      <c r="FJ1770" s="28"/>
      <c r="FK1770" s="28"/>
      <c r="FL1770" s="28"/>
      <c r="FQ1770" s="202"/>
      <c r="FS1770" s="28"/>
      <c r="FT1770" s="28"/>
      <c r="FU1770" s="28"/>
      <c r="FZ1770" s="202"/>
      <c r="GB1770" s="28"/>
      <c r="GC1770" s="28"/>
      <c r="GD1770" s="28"/>
      <c r="GI1770" s="202"/>
      <c r="GK1770" s="28"/>
      <c r="GL1770" s="28"/>
      <c r="GM1770" s="28"/>
      <c r="GR1770" s="202"/>
      <c r="GT1770" s="28"/>
      <c r="GU1770" s="28"/>
      <c r="GV1770" s="28"/>
      <c r="HA1770" s="202"/>
      <c r="HC1770" s="28"/>
      <c r="HD1770" s="28"/>
      <c r="HE1770" s="28"/>
      <c r="HJ1770" s="28"/>
      <c r="HK1770" s="28"/>
      <c r="HL1770" s="28"/>
      <c r="HM1770" s="28"/>
      <c r="HN1770" s="28"/>
      <c r="HO1770" s="28"/>
      <c r="HP1770" s="28"/>
      <c r="HQ1770" s="28"/>
      <c r="HR1770" s="28"/>
      <c r="HS1770" s="28"/>
      <c r="HT1770" s="28"/>
      <c r="HU1770" s="28"/>
      <c r="HV1770" s="28"/>
      <c r="HW1770" s="28"/>
      <c r="HX1770" s="28"/>
      <c r="HY1770" s="28"/>
      <c r="HZ1770" s="28"/>
      <c r="IA1770" s="28"/>
      <c r="IB1770" s="28"/>
      <c r="IC1770" s="28"/>
      <c r="ID1770" s="28"/>
      <c r="IE1770" s="28"/>
      <c r="IF1770" s="28"/>
      <c r="IG1770" s="28"/>
      <c r="IH1770" s="28"/>
      <c r="II1770" s="28"/>
      <c r="IJ1770" s="28"/>
      <c r="IK1770" s="28"/>
      <c r="IL1770" s="28"/>
      <c r="IM1770" s="28"/>
      <c r="IN1770" s="28"/>
      <c r="IO1770" s="28"/>
    </row>
    <row r="1771" spans="1:249" s="54" customFormat="1" ht="18">
      <c r="A1771" s="216" t="s">
        <v>4446</v>
      </c>
      <c r="B1771" s="28"/>
      <c r="C1771" s="28"/>
      <c r="D1771" s="28"/>
      <c r="E1771" s="28"/>
      <c r="F1771" s="305">
        <f t="shared" si="37"/>
        <v>10</v>
      </c>
      <c r="G1771" s="28"/>
      <c r="K1771" s="300">
        <v>10</v>
      </c>
      <c r="M1771" s="28"/>
      <c r="N1771" s="28"/>
      <c r="O1771" s="28"/>
      <c r="T1771" s="202"/>
      <c r="V1771" s="28"/>
      <c r="W1771" s="28"/>
      <c r="X1771" s="28"/>
      <c r="AC1771" s="202"/>
      <c r="AE1771" s="28"/>
      <c r="AF1771" s="28"/>
      <c r="AG1771" s="28"/>
      <c r="AL1771" s="202"/>
      <c r="AN1771" s="28"/>
      <c r="AO1771" s="28"/>
      <c r="AP1771" s="28"/>
      <c r="AU1771" s="202"/>
      <c r="AW1771" s="28"/>
      <c r="AX1771" s="28"/>
      <c r="AY1771" s="28"/>
      <c r="BD1771" s="202"/>
      <c r="BF1771" s="28"/>
      <c r="BG1771" s="28"/>
      <c r="BH1771" s="28"/>
      <c r="BM1771" s="202"/>
      <c r="BO1771" s="28"/>
      <c r="BP1771" s="28"/>
      <c r="BQ1771" s="28"/>
      <c r="BV1771" s="202"/>
      <c r="BX1771" s="28"/>
      <c r="BY1771" s="28"/>
      <c r="BZ1771" s="28"/>
      <c r="CE1771" s="202"/>
      <c r="CG1771" s="28"/>
      <c r="CH1771" s="28"/>
      <c r="CI1771" s="28"/>
      <c r="CN1771" s="202"/>
      <c r="CP1771" s="28"/>
      <c r="CQ1771" s="28"/>
      <c r="CR1771" s="28"/>
      <c r="CW1771" s="202"/>
      <c r="CY1771" s="28"/>
      <c r="CZ1771" s="28"/>
      <c r="DA1771" s="28"/>
      <c r="DF1771" s="202"/>
      <c r="DH1771" s="28"/>
      <c r="DI1771" s="28"/>
      <c r="DJ1771" s="28"/>
      <c r="DO1771" s="202"/>
      <c r="DQ1771" s="28"/>
      <c r="DR1771" s="28"/>
      <c r="DS1771" s="28"/>
      <c r="DX1771" s="202"/>
      <c r="DZ1771" s="28"/>
      <c r="EA1771" s="28"/>
      <c r="EB1771" s="28"/>
      <c r="EG1771" s="202"/>
      <c r="EI1771" s="28"/>
      <c r="EJ1771" s="28"/>
      <c r="EK1771" s="28"/>
      <c r="EP1771" s="202"/>
      <c r="ER1771" s="28"/>
      <c r="ES1771" s="28"/>
      <c r="ET1771" s="28"/>
      <c r="EY1771" s="202"/>
      <c r="FA1771" s="28"/>
      <c r="FB1771" s="28"/>
      <c r="FC1771" s="28"/>
      <c r="FH1771" s="202"/>
      <c r="FJ1771" s="28"/>
      <c r="FK1771" s="28"/>
      <c r="FL1771" s="28"/>
      <c r="FQ1771" s="202"/>
      <c r="FS1771" s="28"/>
      <c r="FT1771" s="28"/>
      <c r="FU1771" s="28"/>
      <c r="FZ1771" s="202"/>
      <c r="GB1771" s="28"/>
      <c r="GC1771" s="28"/>
      <c r="GD1771" s="28"/>
      <c r="GI1771" s="202"/>
      <c r="GK1771" s="28"/>
      <c r="GL1771" s="28"/>
      <c r="GM1771" s="28"/>
      <c r="GR1771" s="202"/>
      <c r="GT1771" s="28"/>
      <c r="GU1771" s="28"/>
      <c r="GV1771" s="28"/>
      <c r="HA1771" s="202"/>
      <c r="HC1771" s="28"/>
      <c r="HD1771" s="28"/>
      <c r="HE1771" s="28"/>
      <c r="HJ1771" s="28"/>
      <c r="HK1771" s="28"/>
      <c r="HL1771" s="28"/>
      <c r="HM1771" s="28"/>
      <c r="HN1771" s="28"/>
      <c r="HO1771" s="28"/>
      <c r="HP1771" s="28"/>
      <c r="HQ1771" s="28"/>
      <c r="HR1771" s="28"/>
      <c r="HS1771" s="28"/>
      <c r="HT1771" s="28"/>
      <c r="HU1771" s="28"/>
      <c r="HV1771" s="28"/>
      <c r="HW1771" s="28"/>
      <c r="HX1771" s="28"/>
      <c r="HY1771" s="28"/>
      <c r="HZ1771" s="28"/>
      <c r="IA1771" s="28"/>
      <c r="IB1771" s="28"/>
      <c r="IC1771" s="28"/>
      <c r="ID1771" s="28"/>
      <c r="IE1771" s="28"/>
      <c r="IF1771" s="28"/>
      <c r="IG1771" s="28"/>
      <c r="IH1771" s="28"/>
      <c r="II1771" s="28"/>
      <c r="IJ1771" s="28"/>
      <c r="IK1771" s="28"/>
      <c r="IL1771" s="28"/>
      <c r="IM1771" s="28"/>
      <c r="IN1771" s="28"/>
      <c r="IO1771" s="28"/>
    </row>
    <row r="1772" spans="1:249" s="54" customFormat="1" ht="18">
      <c r="A1772" s="216" t="s">
        <v>4962</v>
      </c>
      <c r="B1772" s="28"/>
      <c r="C1772" s="28"/>
      <c r="D1772" s="28"/>
      <c r="E1772" s="28"/>
      <c r="F1772" s="305">
        <f t="shared" si="37"/>
        <v>5</v>
      </c>
      <c r="G1772" s="28"/>
      <c r="I1772" s="300"/>
      <c r="J1772" s="300">
        <v>5</v>
      </c>
      <c r="K1772" s="202"/>
      <c r="M1772" s="28"/>
      <c r="N1772" s="28"/>
      <c r="O1772" s="28"/>
      <c r="T1772" s="202"/>
      <c r="V1772" s="28"/>
      <c r="W1772" s="28"/>
      <c r="X1772" s="28"/>
      <c r="AC1772" s="202"/>
      <c r="AE1772" s="28"/>
      <c r="AF1772" s="28"/>
      <c r="AG1772" s="28"/>
      <c r="AL1772" s="202"/>
      <c r="AN1772" s="28"/>
      <c r="AO1772" s="28"/>
      <c r="AP1772" s="28"/>
      <c r="AU1772" s="202"/>
      <c r="AW1772" s="28"/>
      <c r="AX1772" s="28"/>
      <c r="AY1772" s="28"/>
      <c r="BD1772" s="202"/>
      <c r="BF1772" s="28"/>
      <c r="BG1772" s="28"/>
      <c r="BH1772" s="28"/>
      <c r="BM1772" s="202"/>
      <c r="BO1772" s="28"/>
      <c r="BP1772" s="28"/>
      <c r="BQ1772" s="28"/>
      <c r="BV1772" s="202"/>
      <c r="BX1772" s="28"/>
      <c r="BY1772" s="28"/>
      <c r="BZ1772" s="28"/>
      <c r="CE1772" s="202"/>
      <c r="CG1772" s="28"/>
      <c r="CH1772" s="28"/>
      <c r="CI1772" s="28"/>
      <c r="CN1772" s="202"/>
      <c r="CP1772" s="28"/>
      <c r="CQ1772" s="28"/>
      <c r="CR1772" s="28"/>
      <c r="CW1772" s="202"/>
      <c r="CY1772" s="28"/>
      <c r="CZ1772" s="28"/>
      <c r="DA1772" s="28"/>
      <c r="DF1772" s="202"/>
      <c r="DH1772" s="28"/>
      <c r="DI1772" s="28"/>
      <c r="DJ1772" s="28"/>
      <c r="DO1772" s="202"/>
      <c r="DQ1772" s="28"/>
      <c r="DR1772" s="28"/>
      <c r="DS1772" s="28"/>
      <c r="DX1772" s="202"/>
      <c r="DZ1772" s="28"/>
      <c r="EA1772" s="28"/>
      <c r="EB1772" s="28"/>
      <c r="EG1772" s="202"/>
      <c r="EI1772" s="28"/>
      <c r="EJ1772" s="28"/>
      <c r="EK1772" s="28"/>
      <c r="EP1772" s="202"/>
      <c r="ER1772" s="28"/>
      <c r="ES1772" s="28"/>
      <c r="ET1772" s="28"/>
      <c r="EY1772" s="202"/>
      <c r="FA1772" s="28"/>
      <c r="FB1772" s="28"/>
      <c r="FC1772" s="28"/>
      <c r="FH1772" s="202"/>
      <c r="FJ1772" s="28"/>
      <c r="FK1772" s="28"/>
      <c r="FL1772" s="28"/>
      <c r="FQ1772" s="202"/>
      <c r="FS1772" s="28"/>
      <c r="FT1772" s="28"/>
      <c r="FU1772" s="28"/>
      <c r="FZ1772" s="202"/>
      <c r="GB1772" s="28"/>
      <c r="GC1772" s="28"/>
      <c r="GD1772" s="28"/>
      <c r="GI1772" s="202"/>
      <c r="GK1772" s="28"/>
      <c r="GL1772" s="28"/>
      <c r="GM1772" s="28"/>
      <c r="GR1772" s="202"/>
      <c r="GT1772" s="28"/>
      <c r="GU1772" s="28"/>
      <c r="GV1772" s="28"/>
      <c r="HA1772" s="202"/>
      <c r="HC1772" s="28"/>
      <c r="HD1772" s="28"/>
      <c r="HE1772" s="28"/>
      <c r="HJ1772" s="28"/>
      <c r="HK1772" s="28"/>
      <c r="HL1772" s="28"/>
      <c r="HM1772" s="28"/>
      <c r="HN1772" s="28"/>
      <c r="HO1772" s="28"/>
      <c r="HP1772" s="28"/>
      <c r="HQ1772" s="28"/>
      <c r="HR1772" s="28"/>
      <c r="HS1772" s="28"/>
      <c r="HT1772" s="28"/>
      <c r="HU1772" s="28"/>
      <c r="HV1772" s="28"/>
      <c r="HW1772" s="28"/>
      <c r="HX1772" s="28"/>
      <c r="HY1772" s="28"/>
      <c r="HZ1772" s="28"/>
      <c r="IA1772" s="28"/>
      <c r="IB1772" s="28"/>
      <c r="IC1772" s="28"/>
      <c r="ID1772" s="28"/>
      <c r="IE1772" s="28"/>
      <c r="IF1772" s="28"/>
      <c r="IG1772" s="28"/>
      <c r="IH1772" s="28"/>
      <c r="II1772" s="28"/>
      <c r="IJ1772" s="28"/>
      <c r="IK1772" s="28"/>
      <c r="IL1772" s="28"/>
      <c r="IM1772" s="28"/>
      <c r="IN1772" s="28"/>
      <c r="IO1772" s="28"/>
    </row>
    <row r="1773" spans="1:249" s="54" customFormat="1" ht="18">
      <c r="A1773" s="216" t="s">
        <v>3926</v>
      </c>
      <c r="F1773" s="305">
        <f t="shared" si="37"/>
        <v>84</v>
      </c>
      <c r="G1773" s="300">
        <v>83</v>
      </c>
      <c r="H1773" s="300">
        <v>1</v>
      </c>
      <c r="J1773" s="300"/>
      <c r="K1773" s="202"/>
      <c r="M1773" s="28"/>
      <c r="N1773" s="28"/>
      <c r="O1773" s="28"/>
      <c r="T1773" s="202"/>
      <c r="V1773" s="28"/>
      <c r="W1773" s="28"/>
      <c r="X1773" s="28"/>
      <c r="AC1773" s="202"/>
      <c r="AE1773" s="28"/>
      <c r="AF1773" s="28"/>
      <c r="AG1773" s="28"/>
      <c r="AL1773" s="202"/>
      <c r="AN1773" s="28"/>
      <c r="AO1773" s="28"/>
      <c r="AP1773" s="28"/>
      <c r="AU1773" s="202"/>
      <c r="AW1773" s="28"/>
      <c r="AX1773" s="28"/>
      <c r="AY1773" s="28"/>
      <c r="BD1773" s="202"/>
      <c r="BF1773" s="28"/>
      <c r="BG1773" s="28"/>
      <c r="BH1773" s="28"/>
      <c r="BM1773" s="202"/>
      <c r="BO1773" s="28"/>
      <c r="BP1773" s="28"/>
      <c r="BQ1773" s="28"/>
      <c r="BV1773" s="202"/>
      <c r="BX1773" s="28"/>
      <c r="BY1773" s="28"/>
      <c r="BZ1773" s="28"/>
      <c r="CE1773" s="202"/>
      <c r="CG1773" s="28"/>
      <c r="CH1773" s="28"/>
      <c r="CI1773" s="28"/>
      <c r="CN1773" s="202"/>
      <c r="CP1773" s="28"/>
      <c r="CQ1773" s="28"/>
      <c r="CR1773" s="28"/>
      <c r="CW1773" s="202"/>
      <c r="CY1773" s="28"/>
      <c r="CZ1773" s="28"/>
      <c r="DA1773" s="28"/>
      <c r="DF1773" s="202"/>
      <c r="DH1773" s="28"/>
      <c r="DI1773" s="28"/>
      <c r="DJ1773" s="28"/>
      <c r="DO1773" s="202"/>
      <c r="DQ1773" s="28"/>
      <c r="DR1773" s="28"/>
      <c r="DS1773" s="28"/>
      <c r="DX1773" s="202"/>
      <c r="DZ1773" s="28"/>
      <c r="EA1773" s="28"/>
      <c r="EB1773" s="28"/>
      <c r="EG1773" s="202"/>
      <c r="EI1773" s="28"/>
      <c r="EJ1773" s="28"/>
      <c r="EK1773" s="28"/>
      <c r="EP1773" s="202"/>
      <c r="ER1773" s="28"/>
      <c r="ES1773" s="28"/>
      <c r="ET1773" s="28"/>
      <c r="EY1773" s="202"/>
      <c r="FA1773" s="28"/>
      <c r="FB1773" s="28"/>
      <c r="FC1773" s="28"/>
      <c r="FH1773" s="202"/>
      <c r="FJ1773" s="28"/>
      <c r="FK1773" s="28"/>
      <c r="FL1773" s="28"/>
      <c r="FQ1773" s="202"/>
      <c r="FS1773" s="28"/>
      <c r="FT1773" s="28"/>
      <c r="FU1773" s="28"/>
      <c r="FZ1773" s="202"/>
      <c r="GB1773" s="28"/>
      <c r="GC1773" s="28"/>
      <c r="GD1773" s="28"/>
      <c r="GI1773" s="202"/>
      <c r="GK1773" s="28"/>
      <c r="GL1773" s="28"/>
      <c r="GM1773" s="28"/>
      <c r="GR1773" s="202"/>
      <c r="GT1773" s="28"/>
      <c r="GU1773" s="28"/>
      <c r="GV1773" s="28"/>
      <c r="HA1773" s="202"/>
      <c r="HC1773" s="28"/>
      <c r="HD1773" s="28"/>
      <c r="HE1773" s="28"/>
      <c r="HJ1773" s="28"/>
      <c r="HK1773" s="28"/>
      <c r="HL1773" s="28"/>
      <c r="HM1773" s="28"/>
      <c r="HN1773" s="28"/>
      <c r="HO1773" s="28"/>
      <c r="HP1773" s="28"/>
      <c r="HQ1773" s="28"/>
      <c r="HR1773" s="28"/>
      <c r="HS1773" s="28"/>
      <c r="HT1773" s="28"/>
      <c r="HU1773" s="28"/>
      <c r="HV1773" s="28"/>
      <c r="HW1773" s="28"/>
      <c r="HX1773" s="28"/>
      <c r="HY1773" s="28"/>
      <c r="HZ1773" s="28"/>
      <c r="IA1773" s="28"/>
      <c r="IB1773" s="28"/>
      <c r="IC1773" s="28"/>
      <c r="ID1773" s="28"/>
      <c r="IE1773" s="28"/>
      <c r="IF1773" s="28"/>
      <c r="IG1773" s="28"/>
      <c r="IH1773" s="28"/>
      <c r="II1773" s="28"/>
      <c r="IJ1773" s="28"/>
      <c r="IK1773" s="28"/>
      <c r="IL1773" s="28"/>
      <c r="IM1773" s="28"/>
      <c r="IN1773" s="28"/>
      <c r="IO1773" s="28"/>
    </row>
    <row r="1774" spans="1:249" s="54" customFormat="1" ht="18">
      <c r="A1774" s="216" t="s">
        <v>3529</v>
      </c>
      <c r="B1774" s="28"/>
      <c r="C1774" s="28"/>
      <c r="D1774" s="28"/>
      <c r="E1774" s="28"/>
      <c r="F1774" s="305">
        <f t="shared" si="37"/>
        <v>3</v>
      </c>
      <c r="G1774" s="28"/>
      <c r="I1774" s="300">
        <v>2</v>
      </c>
      <c r="J1774" s="300">
        <v>1</v>
      </c>
      <c r="K1774" s="202"/>
      <c r="M1774" s="28"/>
      <c r="N1774" s="28"/>
      <c r="O1774" s="28"/>
      <c r="T1774" s="202"/>
      <c r="V1774" s="28"/>
      <c r="W1774" s="28"/>
      <c r="X1774" s="28"/>
      <c r="AC1774" s="202"/>
      <c r="AE1774" s="28"/>
      <c r="AF1774" s="28"/>
      <c r="AG1774" s="28"/>
      <c r="AL1774" s="202"/>
      <c r="AN1774" s="28"/>
      <c r="AO1774" s="28"/>
      <c r="AP1774" s="28"/>
      <c r="AU1774" s="202"/>
      <c r="AW1774" s="28"/>
      <c r="AX1774" s="28"/>
      <c r="AY1774" s="28"/>
      <c r="BD1774" s="202"/>
      <c r="BF1774" s="28"/>
      <c r="BG1774" s="28"/>
      <c r="BH1774" s="28"/>
      <c r="BM1774" s="202"/>
      <c r="BO1774" s="28"/>
      <c r="BP1774" s="28"/>
      <c r="BQ1774" s="28"/>
      <c r="BV1774" s="202"/>
      <c r="BX1774" s="28"/>
      <c r="BY1774" s="28"/>
      <c r="BZ1774" s="28"/>
      <c r="CE1774" s="202"/>
      <c r="CG1774" s="28"/>
      <c r="CH1774" s="28"/>
      <c r="CI1774" s="28"/>
      <c r="CN1774" s="202"/>
      <c r="CP1774" s="28"/>
      <c r="CQ1774" s="28"/>
      <c r="CR1774" s="28"/>
      <c r="CW1774" s="202"/>
      <c r="CY1774" s="28"/>
      <c r="CZ1774" s="28"/>
      <c r="DA1774" s="28"/>
      <c r="DF1774" s="202"/>
      <c r="DH1774" s="28"/>
      <c r="DI1774" s="28"/>
      <c r="DJ1774" s="28"/>
      <c r="DO1774" s="202"/>
      <c r="DQ1774" s="28"/>
      <c r="DR1774" s="28"/>
      <c r="DS1774" s="28"/>
      <c r="DX1774" s="202"/>
      <c r="DZ1774" s="28"/>
      <c r="EA1774" s="28"/>
      <c r="EB1774" s="28"/>
      <c r="EG1774" s="202"/>
      <c r="EI1774" s="28"/>
      <c r="EJ1774" s="28"/>
      <c r="EK1774" s="28"/>
      <c r="EP1774" s="202"/>
      <c r="ER1774" s="28"/>
      <c r="ES1774" s="28"/>
      <c r="ET1774" s="28"/>
      <c r="EY1774" s="202"/>
      <c r="FA1774" s="28"/>
      <c r="FB1774" s="28"/>
      <c r="FC1774" s="28"/>
      <c r="FH1774" s="202"/>
      <c r="FJ1774" s="28"/>
      <c r="FK1774" s="28"/>
      <c r="FL1774" s="28"/>
      <c r="FQ1774" s="202"/>
      <c r="FS1774" s="28"/>
      <c r="FT1774" s="28"/>
      <c r="FU1774" s="28"/>
      <c r="FZ1774" s="202"/>
      <c r="GB1774" s="28"/>
      <c r="GC1774" s="28"/>
      <c r="GD1774" s="28"/>
      <c r="GI1774" s="202"/>
      <c r="GK1774" s="28"/>
      <c r="GL1774" s="28"/>
      <c r="GM1774" s="28"/>
      <c r="GR1774" s="202"/>
      <c r="GT1774" s="28"/>
      <c r="GU1774" s="28"/>
      <c r="GV1774" s="28"/>
      <c r="HA1774" s="202"/>
      <c r="HC1774" s="28"/>
      <c r="HD1774" s="28"/>
      <c r="HE1774" s="28"/>
      <c r="HJ1774" s="28"/>
      <c r="HK1774" s="28"/>
      <c r="HL1774" s="28"/>
      <c r="HM1774" s="28"/>
      <c r="HN1774" s="28"/>
      <c r="HO1774" s="28"/>
      <c r="HP1774" s="28"/>
      <c r="HQ1774" s="28"/>
      <c r="HR1774" s="28"/>
      <c r="HS1774" s="28"/>
      <c r="HT1774" s="28"/>
      <c r="HU1774" s="28"/>
      <c r="HV1774" s="28"/>
      <c r="HW1774" s="28"/>
      <c r="HX1774" s="28"/>
      <c r="HY1774" s="28"/>
      <c r="HZ1774" s="28"/>
      <c r="IA1774" s="28"/>
      <c r="IB1774" s="28"/>
      <c r="IC1774" s="28"/>
      <c r="ID1774" s="28"/>
      <c r="IE1774" s="28"/>
      <c r="IF1774" s="28"/>
      <c r="IG1774" s="28"/>
      <c r="IH1774" s="28"/>
      <c r="II1774" s="28"/>
      <c r="IJ1774" s="28"/>
      <c r="IK1774" s="28"/>
      <c r="IL1774" s="28"/>
      <c r="IM1774" s="28"/>
      <c r="IN1774" s="28"/>
      <c r="IO1774" s="28"/>
    </row>
    <row r="1775" spans="1:249" s="54" customFormat="1" ht="18">
      <c r="A1775" s="216" t="s">
        <v>4076</v>
      </c>
      <c r="B1775" s="28"/>
      <c r="C1775" s="28"/>
      <c r="D1775" s="28"/>
      <c r="E1775" s="28"/>
      <c r="F1775" s="305">
        <f t="shared" si="37"/>
        <v>2</v>
      </c>
      <c r="G1775" s="28"/>
      <c r="J1775" s="300">
        <v>2</v>
      </c>
      <c r="K1775" s="202"/>
      <c r="M1775" s="28"/>
      <c r="N1775" s="28"/>
      <c r="O1775" s="28"/>
      <c r="T1775" s="202"/>
      <c r="V1775" s="28"/>
      <c r="W1775" s="28"/>
      <c r="X1775" s="28"/>
      <c r="AC1775" s="202"/>
      <c r="AE1775" s="28"/>
      <c r="AF1775" s="28"/>
      <c r="AG1775" s="28"/>
      <c r="AL1775" s="202"/>
      <c r="AN1775" s="28"/>
      <c r="AO1775" s="28"/>
      <c r="AP1775" s="28"/>
      <c r="AU1775" s="202"/>
      <c r="AW1775" s="28"/>
      <c r="AX1775" s="28"/>
      <c r="AY1775" s="28"/>
      <c r="BD1775" s="202"/>
      <c r="BF1775" s="28"/>
      <c r="BG1775" s="28"/>
      <c r="BH1775" s="28"/>
      <c r="BM1775" s="202"/>
      <c r="BO1775" s="28"/>
      <c r="BP1775" s="28"/>
      <c r="BQ1775" s="28"/>
      <c r="BV1775" s="202"/>
      <c r="BX1775" s="28"/>
      <c r="BY1775" s="28"/>
      <c r="BZ1775" s="28"/>
      <c r="CE1775" s="202"/>
      <c r="CG1775" s="28"/>
      <c r="CH1775" s="28"/>
      <c r="CI1775" s="28"/>
      <c r="CN1775" s="202"/>
      <c r="CP1775" s="28"/>
      <c r="CQ1775" s="28"/>
      <c r="CR1775" s="28"/>
      <c r="CW1775" s="202"/>
      <c r="CY1775" s="28"/>
      <c r="CZ1775" s="28"/>
      <c r="DA1775" s="28"/>
      <c r="DF1775" s="202"/>
      <c r="DH1775" s="28"/>
      <c r="DI1775" s="28"/>
      <c r="DJ1775" s="28"/>
      <c r="DO1775" s="202"/>
      <c r="DQ1775" s="28"/>
      <c r="DR1775" s="28"/>
      <c r="DS1775" s="28"/>
      <c r="DX1775" s="202"/>
      <c r="DZ1775" s="28"/>
      <c r="EA1775" s="28"/>
      <c r="EB1775" s="28"/>
      <c r="EG1775" s="202"/>
      <c r="EI1775" s="28"/>
      <c r="EJ1775" s="28"/>
      <c r="EK1775" s="28"/>
      <c r="EP1775" s="202"/>
      <c r="ER1775" s="28"/>
      <c r="ES1775" s="28"/>
      <c r="ET1775" s="28"/>
      <c r="EY1775" s="202"/>
      <c r="FA1775" s="28"/>
      <c r="FB1775" s="28"/>
      <c r="FC1775" s="28"/>
      <c r="FH1775" s="202"/>
      <c r="FJ1775" s="28"/>
      <c r="FK1775" s="28"/>
      <c r="FL1775" s="28"/>
      <c r="FQ1775" s="202"/>
      <c r="FS1775" s="28"/>
      <c r="FT1775" s="28"/>
      <c r="FU1775" s="28"/>
      <c r="FZ1775" s="202"/>
      <c r="GB1775" s="28"/>
      <c r="GC1775" s="28"/>
      <c r="GD1775" s="28"/>
      <c r="GI1775" s="202"/>
      <c r="GK1775" s="28"/>
      <c r="GL1775" s="28"/>
      <c r="GM1775" s="28"/>
      <c r="GR1775" s="202"/>
      <c r="GT1775" s="28"/>
      <c r="GU1775" s="28"/>
      <c r="GV1775" s="28"/>
      <c r="HA1775" s="202"/>
      <c r="HC1775" s="28"/>
      <c r="HD1775" s="28"/>
      <c r="HE1775" s="28"/>
      <c r="HJ1775" s="28"/>
      <c r="HK1775" s="28"/>
      <c r="HL1775" s="28"/>
      <c r="HM1775" s="28"/>
      <c r="HN1775" s="28"/>
      <c r="HO1775" s="28"/>
      <c r="HP1775" s="28"/>
      <c r="HQ1775" s="28"/>
      <c r="HR1775" s="28"/>
      <c r="HS1775" s="28"/>
      <c r="HT1775" s="28"/>
      <c r="HU1775" s="28"/>
      <c r="HV1775" s="28"/>
      <c r="HW1775" s="28"/>
      <c r="HX1775" s="28"/>
      <c r="HY1775" s="28"/>
      <c r="HZ1775" s="28"/>
      <c r="IA1775" s="28"/>
      <c r="IB1775" s="28"/>
      <c r="IC1775" s="28"/>
      <c r="ID1775" s="28"/>
      <c r="IE1775" s="28"/>
      <c r="IF1775" s="28"/>
      <c r="IG1775" s="28"/>
      <c r="IH1775" s="28"/>
      <c r="II1775" s="28"/>
      <c r="IJ1775" s="28"/>
      <c r="IK1775" s="28"/>
      <c r="IL1775" s="28"/>
      <c r="IM1775" s="28"/>
      <c r="IN1775" s="28"/>
      <c r="IO1775" s="28"/>
    </row>
    <row r="1776" spans="1:249" s="54" customFormat="1" ht="18">
      <c r="A1776" s="216" t="s">
        <v>4521</v>
      </c>
      <c r="B1776" s="28"/>
      <c r="C1776" s="28"/>
      <c r="D1776" s="28"/>
      <c r="E1776" s="28"/>
      <c r="F1776" s="305">
        <f t="shared" si="37"/>
        <v>49</v>
      </c>
      <c r="G1776" s="28"/>
      <c r="I1776" s="300">
        <v>26</v>
      </c>
      <c r="J1776" s="300">
        <v>23</v>
      </c>
      <c r="K1776" s="202"/>
      <c r="M1776" s="28"/>
      <c r="N1776" s="28"/>
      <c r="O1776" s="28"/>
      <c r="T1776" s="202"/>
      <c r="V1776" s="28"/>
      <c r="W1776" s="28"/>
      <c r="X1776" s="28"/>
      <c r="AC1776" s="202"/>
      <c r="AE1776" s="28"/>
      <c r="AF1776" s="28"/>
      <c r="AG1776" s="28"/>
      <c r="AL1776" s="202"/>
      <c r="AN1776" s="28"/>
      <c r="AO1776" s="28"/>
      <c r="AP1776" s="28"/>
      <c r="AU1776" s="202"/>
      <c r="AW1776" s="28"/>
      <c r="AX1776" s="28"/>
      <c r="AY1776" s="28"/>
      <c r="BD1776" s="202"/>
      <c r="BF1776" s="28"/>
      <c r="BG1776" s="28"/>
      <c r="BH1776" s="28"/>
      <c r="BM1776" s="202"/>
      <c r="BO1776" s="28"/>
      <c r="BP1776" s="28"/>
      <c r="BQ1776" s="28"/>
      <c r="BV1776" s="202"/>
      <c r="BX1776" s="28"/>
      <c r="BY1776" s="28"/>
      <c r="BZ1776" s="28"/>
      <c r="CE1776" s="202"/>
      <c r="CG1776" s="28"/>
      <c r="CH1776" s="28"/>
      <c r="CI1776" s="28"/>
      <c r="CN1776" s="202"/>
      <c r="CP1776" s="28"/>
      <c r="CQ1776" s="28"/>
      <c r="CR1776" s="28"/>
      <c r="CW1776" s="202"/>
      <c r="CY1776" s="28"/>
      <c r="CZ1776" s="28"/>
      <c r="DA1776" s="28"/>
      <c r="DF1776" s="202"/>
      <c r="DH1776" s="28"/>
      <c r="DI1776" s="28"/>
      <c r="DJ1776" s="28"/>
      <c r="DO1776" s="202"/>
      <c r="DQ1776" s="28"/>
      <c r="DR1776" s="28"/>
      <c r="DS1776" s="28"/>
      <c r="DX1776" s="202"/>
      <c r="DZ1776" s="28"/>
      <c r="EA1776" s="28"/>
      <c r="EB1776" s="28"/>
      <c r="EG1776" s="202"/>
      <c r="EI1776" s="28"/>
      <c r="EJ1776" s="28"/>
      <c r="EK1776" s="28"/>
      <c r="EP1776" s="202"/>
      <c r="ER1776" s="28"/>
      <c r="ES1776" s="28"/>
      <c r="ET1776" s="28"/>
      <c r="EY1776" s="202"/>
      <c r="FA1776" s="28"/>
      <c r="FB1776" s="28"/>
      <c r="FC1776" s="28"/>
      <c r="FH1776" s="202"/>
      <c r="FJ1776" s="28"/>
      <c r="FK1776" s="28"/>
      <c r="FL1776" s="28"/>
      <c r="FQ1776" s="202"/>
      <c r="FS1776" s="28"/>
      <c r="FT1776" s="28"/>
      <c r="FU1776" s="28"/>
      <c r="FZ1776" s="202"/>
      <c r="GB1776" s="28"/>
      <c r="GC1776" s="28"/>
      <c r="GD1776" s="28"/>
      <c r="GI1776" s="202"/>
      <c r="GK1776" s="28"/>
      <c r="GL1776" s="28"/>
      <c r="GM1776" s="28"/>
      <c r="GR1776" s="202"/>
      <c r="GT1776" s="28"/>
      <c r="GU1776" s="28"/>
      <c r="GV1776" s="28"/>
      <c r="HA1776" s="202"/>
      <c r="HC1776" s="28"/>
      <c r="HD1776" s="28"/>
      <c r="HE1776" s="28"/>
      <c r="HJ1776" s="28"/>
      <c r="HK1776" s="28"/>
      <c r="HL1776" s="28"/>
      <c r="HM1776" s="28"/>
      <c r="HN1776" s="28"/>
      <c r="HO1776" s="28"/>
      <c r="HP1776" s="28"/>
      <c r="HQ1776" s="28"/>
      <c r="HR1776" s="28"/>
      <c r="HS1776" s="28"/>
      <c r="HT1776" s="28"/>
      <c r="HU1776" s="28"/>
      <c r="HV1776" s="28"/>
      <c r="HW1776" s="28"/>
      <c r="HX1776" s="28"/>
      <c r="HY1776" s="28"/>
      <c r="HZ1776" s="28"/>
      <c r="IA1776" s="28"/>
      <c r="IB1776" s="28"/>
      <c r="IC1776" s="28"/>
      <c r="ID1776" s="28"/>
      <c r="IE1776" s="28"/>
      <c r="IF1776" s="28"/>
      <c r="IG1776" s="28"/>
      <c r="IH1776" s="28"/>
      <c r="II1776" s="28"/>
      <c r="IJ1776" s="28"/>
      <c r="IK1776" s="28"/>
      <c r="IL1776" s="28"/>
      <c r="IM1776" s="28"/>
      <c r="IN1776" s="28"/>
      <c r="IO1776" s="28"/>
    </row>
    <row r="1777" spans="1:249" s="54" customFormat="1" ht="18">
      <c r="A1777" s="216" t="s">
        <v>3863</v>
      </c>
      <c r="B1777" s="28"/>
      <c r="C1777" s="28"/>
      <c r="D1777" s="28"/>
      <c r="E1777" s="28"/>
      <c r="F1777" s="305">
        <f t="shared" si="37"/>
        <v>1</v>
      </c>
      <c r="G1777" s="28"/>
      <c r="I1777" s="300"/>
      <c r="J1777" s="300">
        <v>1</v>
      </c>
      <c r="K1777" s="202"/>
      <c r="M1777" s="28"/>
      <c r="N1777" s="28"/>
      <c r="O1777" s="28"/>
      <c r="T1777" s="202"/>
      <c r="V1777" s="28"/>
      <c r="W1777" s="28"/>
      <c r="X1777" s="28"/>
      <c r="AC1777" s="202"/>
      <c r="AE1777" s="28"/>
      <c r="AF1777" s="28"/>
      <c r="AG1777" s="28"/>
      <c r="AL1777" s="202"/>
      <c r="AN1777" s="28"/>
      <c r="AO1777" s="28"/>
      <c r="AP1777" s="28"/>
      <c r="AU1777" s="202"/>
      <c r="AW1777" s="28"/>
      <c r="AX1777" s="28"/>
      <c r="AY1777" s="28"/>
      <c r="BD1777" s="202"/>
      <c r="BF1777" s="28"/>
      <c r="BG1777" s="28"/>
      <c r="BH1777" s="28"/>
      <c r="BM1777" s="202"/>
      <c r="BO1777" s="28"/>
      <c r="BP1777" s="28"/>
      <c r="BQ1777" s="28"/>
      <c r="BV1777" s="202"/>
      <c r="BX1777" s="28"/>
      <c r="BY1777" s="28"/>
      <c r="BZ1777" s="28"/>
      <c r="CE1777" s="202"/>
      <c r="CG1777" s="28"/>
      <c r="CH1777" s="28"/>
      <c r="CI1777" s="28"/>
      <c r="CN1777" s="202"/>
      <c r="CP1777" s="28"/>
      <c r="CQ1777" s="28"/>
      <c r="CR1777" s="28"/>
      <c r="CW1777" s="202"/>
      <c r="CY1777" s="28"/>
      <c r="CZ1777" s="28"/>
      <c r="DA1777" s="28"/>
      <c r="DF1777" s="202"/>
      <c r="DH1777" s="28"/>
      <c r="DI1777" s="28"/>
      <c r="DJ1777" s="28"/>
      <c r="DO1777" s="202"/>
      <c r="DQ1777" s="28"/>
      <c r="DR1777" s="28"/>
      <c r="DS1777" s="28"/>
      <c r="DX1777" s="202"/>
      <c r="DZ1777" s="28"/>
      <c r="EA1777" s="28"/>
      <c r="EB1777" s="28"/>
      <c r="EG1777" s="202"/>
      <c r="EI1777" s="28"/>
      <c r="EJ1777" s="28"/>
      <c r="EK1777" s="28"/>
      <c r="EP1777" s="202"/>
      <c r="ER1777" s="28"/>
      <c r="ES1777" s="28"/>
      <c r="ET1777" s="28"/>
      <c r="EY1777" s="202"/>
      <c r="FA1777" s="28"/>
      <c r="FB1777" s="28"/>
      <c r="FC1777" s="28"/>
      <c r="FH1777" s="202"/>
      <c r="FJ1777" s="28"/>
      <c r="FK1777" s="28"/>
      <c r="FL1777" s="28"/>
      <c r="FQ1777" s="202"/>
      <c r="FS1777" s="28"/>
      <c r="FT1777" s="28"/>
      <c r="FU1777" s="28"/>
      <c r="FZ1777" s="202"/>
      <c r="GB1777" s="28"/>
      <c r="GC1777" s="28"/>
      <c r="GD1777" s="28"/>
      <c r="GI1777" s="202"/>
      <c r="GK1777" s="28"/>
      <c r="GL1777" s="28"/>
      <c r="GM1777" s="28"/>
      <c r="GR1777" s="202"/>
      <c r="GT1777" s="28"/>
      <c r="GU1777" s="28"/>
      <c r="GV1777" s="28"/>
      <c r="HA1777" s="202"/>
      <c r="HC1777" s="28"/>
      <c r="HD1777" s="28"/>
      <c r="HE1777" s="28"/>
      <c r="HJ1777" s="28"/>
      <c r="HK1777" s="28"/>
      <c r="HL1777" s="28"/>
      <c r="HM1777" s="28"/>
      <c r="HN1777" s="28"/>
      <c r="HO1777" s="28"/>
      <c r="HP1777" s="28"/>
      <c r="HQ1777" s="28"/>
      <c r="HR1777" s="28"/>
      <c r="HS1777" s="28"/>
      <c r="HT1777" s="28"/>
      <c r="HU1777" s="28"/>
      <c r="HV1777" s="28"/>
      <c r="HW1777" s="28"/>
      <c r="HX1777" s="28"/>
      <c r="HY1777" s="28"/>
      <c r="HZ1777" s="28"/>
      <c r="IA1777" s="28"/>
      <c r="IB1777" s="28"/>
      <c r="IC1777" s="28"/>
      <c r="ID1777" s="28"/>
      <c r="IE1777" s="28"/>
      <c r="IF1777" s="28"/>
      <c r="IG1777" s="28"/>
      <c r="IH1777" s="28"/>
      <c r="II1777" s="28"/>
      <c r="IJ1777" s="28"/>
      <c r="IK1777" s="28"/>
      <c r="IL1777" s="28"/>
      <c r="IM1777" s="28"/>
      <c r="IN1777" s="28"/>
      <c r="IO1777" s="28"/>
    </row>
    <row r="1778" spans="1:249" s="54" customFormat="1" ht="18">
      <c r="A1778" s="216" t="s">
        <v>4970</v>
      </c>
      <c r="B1778" s="28"/>
      <c r="C1778" s="28"/>
      <c r="D1778" s="28"/>
      <c r="E1778" s="28"/>
      <c r="F1778" s="305">
        <f t="shared" si="37"/>
        <v>25</v>
      </c>
      <c r="G1778" s="28"/>
      <c r="I1778" s="300"/>
      <c r="J1778" s="300">
        <v>25</v>
      </c>
      <c r="K1778" s="202"/>
      <c r="M1778" s="28"/>
      <c r="N1778" s="28"/>
      <c r="O1778" s="28"/>
      <c r="T1778" s="202"/>
      <c r="V1778" s="28"/>
      <c r="W1778" s="28"/>
      <c r="X1778" s="28"/>
      <c r="AC1778" s="202"/>
      <c r="AE1778" s="28"/>
      <c r="AF1778" s="28"/>
      <c r="AG1778" s="28"/>
      <c r="AL1778" s="202"/>
      <c r="AN1778" s="28"/>
      <c r="AO1778" s="28"/>
      <c r="AP1778" s="28"/>
      <c r="AU1778" s="202"/>
      <c r="AW1778" s="28"/>
      <c r="AX1778" s="28"/>
      <c r="AY1778" s="28"/>
      <c r="BD1778" s="202"/>
      <c r="BF1778" s="28"/>
      <c r="BG1778" s="28"/>
      <c r="BH1778" s="28"/>
      <c r="BM1778" s="202"/>
      <c r="BO1778" s="28"/>
      <c r="BP1778" s="28"/>
      <c r="BQ1778" s="28"/>
      <c r="BV1778" s="202"/>
      <c r="BX1778" s="28"/>
      <c r="BY1778" s="28"/>
      <c r="BZ1778" s="28"/>
      <c r="CE1778" s="202"/>
      <c r="CG1778" s="28"/>
      <c r="CH1778" s="28"/>
      <c r="CI1778" s="28"/>
      <c r="CN1778" s="202"/>
      <c r="CP1778" s="28"/>
      <c r="CQ1778" s="28"/>
      <c r="CR1778" s="28"/>
      <c r="CW1778" s="202"/>
      <c r="CY1778" s="28"/>
      <c r="CZ1778" s="28"/>
      <c r="DA1778" s="28"/>
      <c r="DF1778" s="202"/>
      <c r="DH1778" s="28"/>
      <c r="DI1778" s="28"/>
      <c r="DJ1778" s="28"/>
      <c r="DO1778" s="202"/>
      <c r="DQ1778" s="28"/>
      <c r="DR1778" s="28"/>
      <c r="DS1778" s="28"/>
      <c r="DX1778" s="202"/>
      <c r="DZ1778" s="28"/>
      <c r="EA1778" s="28"/>
      <c r="EB1778" s="28"/>
      <c r="EG1778" s="202"/>
      <c r="EI1778" s="28"/>
      <c r="EJ1778" s="28"/>
      <c r="EK1778" s="28"/>
      <c r="EP1778" s="202"/>
      <c r="ER1778" s="28"/>
      <c r="ES1778" s="28"/>
      <c r="ET1778" s="28"/>
      <c r="EY1778" s="202"/>
      <c r="FA1778" s="28"/>
      <c r="FB1778" s="28"/>
      <c r="FC1778" s="28"/>
      <c r="FH1778" s="202"/>
      <c r="FJ1778" s="28"/>
      <c r="FK1778" s="28"/>
      <c r="FL1778" s="28"/>
      <c r="FQ1778" s="202"/>
      <c r="FS1778" s="28"/>
      <c r="FT1778" s="28"/>
      <c r="FU1778" s="28"/>
      <c r="FZ1778" s="202"/>
      <c r="GB1778" s="28"/>
      <c r="GC1778" s="28"/>
      <c r="GD1778" s="28"/>
      <c r="GI1778" s="202"/>
      <c r="GK1778" s="28"/>
      <c r="GL1778" s="28"/>
      <c r="GM1778" s="28"/>
      <c r="GR1778" s="202"/>
      <c r="GT1778" s="28"/>
      <c r="GU1778" s="28"/>
      <c r="GV1778" s="28"/>
      <c r="HA1778" s="202"/>
      <c r="HC1778" s="28"/>
      <c r="HD1778" s="28"/>
      <c r="HE1778" s="28"/>
      <c r="HJ1778" s="28"/>
      <c r="HK1778" s="28"/>
      <c r="HL1778" s="28"/>
      <c r="HM1778" s="28"/>
      <c r="HN1778" s="28"/>
      <c r="HO1778" s="28"/>
      <c r="HP1778" s="28"/>
      <c r="HQ1778" s="28"/>
      <c r="HR1778" s="28"/>
      <c r="HS1778" s="28"/>
      <c r="HT1778" s="28"/>
      <c r="HU1778" s="28"/>
      <c r="HV1778" s="28"/>
      <c r="HW1778" s="28"/>
      <c r="HX1778" s="28"/>
      <c r="HY1778" s="28"/>
      <c r="HZ1778" s="28"/>
      <c r="IA1778" s="28"/>
      <c r="IB1778" s="28"/>
      <c r="IC1778" s="28"/>
      <c r="ID1778" s="28"/>
      <c r="IE1778" s="28"/>
      <c r="IF1778" s="28"/>
      <c r="IG1778" s="28"/>
      <c r="IH1778" s="28"/>
      <c r="II1778" s="28"/>
      <c r="IJ1778" s="28"/>
      <c r="IK1778" s="28"/>
      <c r="IL1778" s="28"/>
      <c r="IM1778" s="28"/>
      <c r="IN1778" s="28"/>
      <c r="IO1778" s="28"/>
    </row>
    <row r="1779" spans="1:249" s="54" customFormat="1" ht="18">
      <c r="A1779" s="216" t="s">
        <v>4004</v>
      </c>
      <c r="B1779" s="28"/>
      <c r="C1779" s="28"/>
      <c r="D1779" s="28"/>
      <c r="E1779" s="28"/>
      <c r="F1779" s="305">
        <f t="shared" si="37"/>
        <v>31</v>
      </c>
      <c r="G1779" s="28"/>
      <c r="H1779" s="300"/>
      <c r="I1779" s="300">
        <v>24</v>
      </c>
      <c r="K1779" s="300">
        <v>7</v>
      </c>
      <c r="M1779" s="28"/>
      <c r="N1779" s="28"/>
      <c r="O1779" s="28"/>
      <c r="T1779" s="202"/>
      <c r="V1779" s="28"/>
      <c r="W1779" s="28"/>
      <c r="X1779" s="28"/>
      <c r="AC1779" s="202"/>
      <c r="AE1779" s="28"/>
      <c r="AF1779" s="28"/>
      <c r="AG1779" s="28"/>
      <c r="AL1779" s="202"/>
      <c r="AN1779" s="28"/>
      <c r="AO1779" s="28"/>
      <c r="AP1779" s="28"/>
      <c r="AU1779" s="202"/>
      <c r="AW1779" s="28"/>
      <c r="AX1779" s="28"/>
      <c r="AY1779" s="28"/>
      <c r="BD1779" s="202"/>
      <c r="BF1779" s="28"/>
      <c r="BG1779" s="28"/>
      <c r="BH1779" s="28"/>
      <c r="BM1779" s="202"/>
      <c r="BO1779" s="28"/>
      <c r="BP1779" s="28"/>
      <c r="BQ1779" s="28"/>
      <c r="BV1779" s="202"/>
      <c r="BX1779" s="28"/>
      <c r="BY1779" s="28"/>
      <c r="BZ1779" s="28"/>
      <c r="CE1779" s="202"/>
      <c r="CG1779" s="28"/>
      <c r="CH1779" s="28"/>
      <c r="CI1779" s="28"/>
      <c r="CN1779" s="202"/>
      <c r="CP1779" s="28"/>
      <c r="CQ1779" s="28"/>
      <c r="CR1779" s="28"/>
      <c r="CW1779" s="202"/>
      <c r="CY1779" s="28"/>
      <c r="CZ1779" s="28"/>
      <c r="DA1779" s="28"/>
      <c r="DF1779" s="202"/>
      <c r="DH1779" s="28"/>
      <c r="DI1779" s="28"/>
      <c r="DJ1779" s="28"/>
      <c r="DO1779" s="202"/>
      <c r="DQ1779" s="28"/>
      <c r="DR1779" s="28"/>
      <c r="DS1779" s="28"/>
      <c r="DX1779" s="202"/>
      <c r="DZ1779" s="28"/>
      <c r="EA1779" s="28"/>
      <c r="EB1779" s="28"/>
      <c r="EG1779" s="202"/>
      <c r="EI1779" s="28"/>
      <c r="EJ1779" s="28"/>
      <c r="EK1779" s="28"/>
      <c r="EP1779" s="202"/>
      <c r="ER1779" s="28"/>
      <c r="ES1779" s="28"/>
      <c r="ET1779" s="28"/>
      <c r="EY1779" s="202"/>
      <c r="FA1779" s="28"/>
      <c r="FB1779" s="28"/>
      <c r="FC1779" s="28"/>
      <c r="FH1779" s="202"/>
      <c r="FJ1779" s="28"/>
      <c r="FK1779" s="28"/>
      <c r="FL1779" s="28"/>
      <c r="FQ1779" s="202"/>
      <c r="FS1779" s="28"/>
      <c r="FT1779" s="28"/>
      <c r="FU1779" s="28"/>
      <c r="FZ1779" s="202"/>
      <c r="GB1779" s="28"/>
      <c r="GC1779" s="28"/>
      <c r="GD1779" s="28"/>
      <c r="GI1779" s="202"/>
      <c r="GK1779" s="28"/>
      <c r="GL1779" s="28"/>
      <c r="GM1779" s="28"/>
      <c r="GR1779" s="202"/>
      <c r="GT1779" s="28"/>
      <c r="GU1779" s="28"/>
      <c r="GV1779" s="28"/>
      <c r="HA1779" s="202"/>
      <c r="HC1779" s="28"/>
      <c r="HD1779" s="28"/>
      <c r="HE1779" s="28"/>
      <c r="HJ1779" s="28"/>
      <c r="HK1779" s="28"/>
      <c r="HL1779" s="28"/>
      <c r="HM1779" s="28"/>
      <c r="HN1779" s="28"/>
      <c r="HO1779" s="28"/>
      <c r="HP1779" s="28"/>
      <c r="HQ1779" s="28"/>
      <c r="HR1779" s="28"/>
      <c r="HS1779" s="28"/>
      <c r="HT1779" s="28"/>
      <c r="HU1779" s="28"/>
      <c r="HV1779" s="28"/>
      <c r="HW1779" s="28"/>
      <c r="HX1779" s="28"/>
      <c r="HY1779" s="28"/>
      <c r="HZ1779" s="28"/>
      <c r="IA1779" s="28"/>
      <c r="IB1779" s="28"/>
      <c r="IC1779" s="28"/>
      <c r="ID1779" s="28"/>
      <c r="IE1779" s="28"/>
      <c r="IF1779" s="28"/>
      <c r="IG1779" s="28"/>
      <c r="IH1779" s="28"/>
      <c r="II1779" s="28"/>
      <c r="IJ1779" s="28"/>
      <c r="IK1779" s="28"/>
      <c r="IL1779" s="28"/>
      <c r="IM1779" s="28"/>
      <c r="IN1779" s="28"/>
      <c r="IO1779" s="28"/>
    </row>
    <row r="1780" spans="1:249" s="54" customFormat="1" ht="18">
      <c r="A1780" s="216" t="s">
        <v>3932</v>
      </c>
      <c r="F1780" s="305">
        <f t="shared" si="37"/>
        <v>2</v>
      </c>
      <c r="H1780" s="300"/>
      <c r="I1780" s="300">
        <v>2</v>
      </c>
      <c r="J1780" s="300"/>
      <c r="K1780" s="202"/>
      <c r="M1780" s="28"/>
      <c r="N1780" s="28"/>
      <c r="O1780" s="28"/>
      <c r="T1780" s="202"/>
      <c r="V1780" s="28"/>
      <c r="W1780" s="28"/>
      <c r="X1780" s="28"/>
      <c r="AC1780" s="202"/>
      <c r="AE1780" s="28"/>
      <c r="AF1780" s="28"/>
      <c r="AG1780" s="28"/>
      <c r="AL1780" s="202"/>
      <c r="AN1780" s="28"/>
      <c r="AO1780" s="28"/>
      <c r="AP1780" s="28"/>
      <c r="AU1780" s="202"/>
      <c r="AW1780" s="28"/>
      <c r="AX1780" s="28"/>
      <c r="AY1780" s="28"/>
      <c r="BD1780" s="202"/>
      <c r="BF1780" s="28"/>
      <c r="BG1780" s="28"/>
      <c r="BH1780" s="28"/>
      <c r="BM1780" s="202"/>
      <c r="BO1780" s="28"/>
      <c r="BP1780" s="28"/>
      <c r="BQ1780" s="28"/>
      <c r="BV1780" s="202"/>
      <c r="BX1780" s="28"/>
      <c r="BY1780" s="28"/>
      <c r="BZ1780" s="28"/>
      <c r="CE1780" s="202"/>
      <c r="CG1780" s="28"/>
      <c r="CH1780" s="28"/>
      <c r="CI1780" s="28"/>
      <c r="CN1780" s="202"/>
      <c r="CP1780" s="28"/>
      <c r="CQ1780" s="28"/>
      <c r="CR1780" s="28"/>
      <c r="CW1780" s="202"/>
      <c r="CY1780" s="28"/>
      <c r="CZ1780" s="28"/>
      <c r="DA1780" s="28"/>
      <c r="DF1780" s="202"/>
      <c r="DH1780" s="28"/>
      <c r="DI1780" s="28"/>
      <c r="DJ1780" s="28"/>
      <c r="DO1780" s="202"/>
      <c r="DQ1780" s="28"/>
      <c r="DR1780" s="28"/>
      <c r="DS1780" s="28"/>
      <c r="DX1780" s="202"/>
      <c r="DZ1780" s="28"/>
      <c r="EA1780" s="28"/>
      <c r="EB1780" s="28"/>
      <c r="EG1780" s="202"/>
      <c r="EI1780" s="28"/>
      <c r="EJ1780" s="28"/>
      <c r="EK1780" s="28"/>
      <c r="EP1780" s="202"/>
      <c r="ER1780" s="28"/>
      <c r="ES1780" s="28"/>
      <c r="ET1780" s="28"/>
      <c r="EY1780" s="202"/>
      <c r="FA1780" s="28"/>
      <c r="FB1780" s="28"/>
      <c r="FC1780" s="28"/>
      <c r="FH1780" s="202"/>
      <c r="FJ1780" s="28"/>
      <c r="FK1780" s="28"/>
      <c r="FL1780" s="28"/>
      <c r="FQ1780" s="202"/>
      <c r="FS1780" s="28"/>
      <c r="FT1780" s="28"/>
      <c r="FU1780" s="28"/>
      <c r="FZ1780" s="202"/>
      <c r="GB1780" s="28"/>
      <c r="GC1780" s="28"/>
      <c r="GD1780" s="28"/>
      <c r="GI1780" s="202"/>
      <c r="GK1780" s="28"/>
      <c r="GL1780" s="28"/>
      <c r="GM1780" s="28"/>
      <c r="GR1780" s="202"/>
      <c r="GT1780" s="28"/>
      <c r="GU1780" s="28"/>
      <c r="GV1780" s="28"/>
      <c r="HA1780" s="202"/>
      <c r="HC1780" s="28"/>
      <c r="HD1780" s="28"/>
      <c r="HE1780" s="28"/>
      <c r="HJ1780" s="28"/>
      <c r="HK1780" s="28"/>
      <c r="HL1780" s="28"/>
      <c r="HM1780" s="28"/>
      <c r="HN1780" s="28"/>
      <c r="HO1780" s="28"/>
      <c r="HP1780" s="28"/>
      <c r="HQ1780" s="28"/>
      <c r="HR1780" s="28"/>
      <c r="HS1780" s="28"/>
      <c r="HT1780" s="28"/>
      <c r="HU1780" s="28"/>
      <c r="HV1780" s="28"/>
      <c r="HW1780" s="28"/>
      <c r="HX1780" s="28"/>
      <c r="HY1780" s="28"/>
      <c r="HZ1780" s="28"/>
      <c r="IA1780" s="28"/>
      <c r="IB1780" s="28"/>
      <c r="IC1780" s="28"/>
      <c r="ID1780" s="28"/>
      <c r="IE1780" s="28"/>
      <c r="IF1780" s="28"/>
      <c r="IG1780" s="28"/>
      <c r="IH1780" s="28"/>
      <c r="II1780" s="28"/>
      <c r="IJ1780" s="28"/>
      <c r="IK1780" s="28"/>
      <c r="IL1780" s="28"/>
      <c r="IM1780" s="28"/>
      <c r="IN1780" s="28"/>
      <c r="IO1780" s="28"/>
    </row>
    <row r="1781" spans="1:249" s="54" customFormat="1" ht="18">
      <c r="A1781" s="216" t="s">
        <v>4374</v>
      </c>
      <c r="B1781" s="28"/>
      <c r="C1781" s="28"/>
      <c r="D1781" s="28"/>
      <c r="E1781" s="28"/>
      <c r="F1781" s="305">
        <f t="shared" si="37"/>
        <v>14</v>
      </c>
      <c r="G1781" s="28"/>
      <c r="I1781" s="300">
        <v>14</v>
      </c>
      <c r="K1781" s="202"/>
      <c r="M1781" s="28"/>
      <c r="N1781" s="28"/>
      <c r="O1781" s="28"/>
      <c r="T1781" s="202"/>
      <c r="V1781" s="28"/>
      <c r="W1781" s="28"/>
      <c r="X1781" s="28"/>
      <c r="AC1781" s="202"/>
      <c r="AE1781" s="28"/>
      <c r="AF1781" s="28"/>
      <c r="AG1781" s="28"/>
      <c r="AL1781" s="202"/>
      <c r="AN1781" s="28"/>
      <c r="AO1781" s="28"/>
      <c r="AP1781" s="28"/>
      <c r="AU1781" s="202"/>
      <c r="AW1781" s="28"/>
      <c r="AX1781" s="28"/>
      <c r="AY1781" s="28"/>
      <c r="BD1781" s="202"/>
      <c r="BF1781" s="28"/>
      <c r="BG1781" s="28"/>
      <c r="BH1781" s="28"/>
      <c r="BM1781" s="202"/>
      <c r="BO1781" s="28"/>
      <c r="BP1781" s="28"/>
      <c r="BQ1781" s="28"/>
      <c r="BV1781" s="202"/>
      <c r="BX1781" s="28"/>
      <c r="BY1781" s="28"/>
      <c r="BZ1781" s="28"/>
      <c r="CE1781" s="202"/>
      <c r="CG1781" s="28"/>
      <c r="CH1781" s="28"/>
      <c r="CI1781" s="28"/>
      <c r="CN1781" s="202"/>
      <c r="CP1781" s="28"/>
      <c r="CQ1781" s="28"/>
      <c r="CR1781" s="28"/>
      <c r="CW1781" s="202"/>
      <c r="CY1781" s="28"/>
      <c r="CZ1781" s="28"/>
      <c r="DA1781" s="28"/>
      <c r="DF1781" s="202"/>
      <c r="DH1781" s="28"/>
      <c r="DI1781" s="28"/>
      <c r="DJ1781" s="28"/>
      <c r="DO1781" s="202"/>
      <c r="DQ1781" s="28"/>
      <c r="DR1781" s="28"/>
      <c r="DS1781" s="28"/>
      <c r="DX1781" s="202"/>
      <c r="DZ1781" s="28"/>
      <c r="EA1781" s="28"/>
      <c r="EB1781" s="28"/>
      <c r="EG1781" s="202"/>
      <c r="EI1781" s="28"/>
      <c r="EJ1781" s="28"/>
      <c r="EK1781" s="28"/>
      <c r="EP1781" s="202"/>
      <c r="ER1781" s="28"/>
      <c r="ES1781" s="28"/>
      <c r="ET1781" s="28"/>
      <c r="EY1781" s="202"/>
      <c r="FA1781" s="28"/>
      <c r="FB1781" s="28"/>
      <c r="FC1781" s="28"/>
      <c r="FH1781" s="202"/>
      <c r="FJ1781" s="28"/>
      <c r="FK1781" s="28"/>
      <c r="FL1781" s="28"/>
      <c r="FQ1781" s="202"/>
      <c r="FS1781" s="28"/>
      <c r="FT1781" s="28"/>
      <c r="FU1781" s="28"/>
      <c r="FZ1781" s="202"/>
      <c r="GB1781" s="28"/>
      <c r="GC1781" s="28"/>
      <c r="GD1781" s="28"/>
      <c r="GI1781" s="202"/>
      <c r="GK1781" s="28"/>
      <c r="GL1781" s="28"/>
      <c r="GM1781" s="28"/>
      <c r="GR1781" s="202"/>
      <c r="GT1781" s="28"/>
      <c r="GU1781" s="28"/>
      <c r="GV1781" s="28"/>
      <c r="HA1781" s="202"/>
      <c r="HC1781" s="28"/>
      <c r="HD1781" s="28"/>
      <c r="HE1781" s="28"/>
      <c r="HJ1781" s="28"/>
      <c r="HK1781" s="28"/>
      <c r="HL1781" s="28"/>
      <c r="HM1781" s="28"/>
      <c r="HN1781" s="28"/>
      <c r="HO1781" s="28"/>
      <c r="HP1781" s="28"/>
      <c r="HQ1781" s="28"/>
      <c r="HR1781" s="28"/>
      <c r="HS1781" s="28"/>
      <c r="HT1781" s="28"/>
      <c r="HU1781" s="28"/>
      <c r="HV1781" s="28"/>
      <c r="HW1781" s="28"/>
      <c r="HX1781" s="28"/>
      <c r="HY1781" s="28"/>
      <c r="HZ1781" s="28"/>
      <c r="IA1781" s="28"/>
      <c r="IB1781" s="28"/>
      <c r="IC1781" s="28"/>
      <c r="ID1781" s="28"/>
      <c r="IE1781" s="28"/>
      <c r="IF1781" s="28"/>
      <c r="IG1781" s="28"/>
      <c r="IH1781" s="28"/>
      <c r="II1781" s="28"/>
      <c r="IJ1781" s="28"/>
      <c r="IK1781" s="28"/>
      <c r="IL1781" s="28"/>
      <c r="IM1781" s="28"/>
      <c r="IN1781" s="28"/>
      <c r="IO1781" s="28"/>
    </row>
    <row r="1782" spans="1:249" s="54" customFormat="1" ht="18">
      <c r="A1782" s="482" t="s">
        <v>4028</v>
      </c>
      <c r="B1782" s="28"/>
      <c r="C1782" s="28"/>
      <c r="D1782" s="28"/>
      <c r="E1782" s="28"/>
      <c r="F1782" s="305">
        <f t="shared" si="37"/>
        <v>20</v>
      </c>
      <c r="G1782" s="28"/>
      <c r="J1782" s="300">
        <v>20</v>
      </c>
      <c r="K1782" s="202"/>
      <c r="M1782" s="28"/>
      <c r="N1782" s="28"/>
      <c r="O1782" s="28"/>
      <c r="T1782" s="202"/>
      <c r="V1782" s="28"/>
      <c r="W1782" s="28"/>
      <c r="X1782" s="28"/>
      <c r="AC1782" s="202"/>
      <c r="AE1782" s="28"/>
      <c r="AF1782" s="28"/>
      <c r="AG1782" s="28"/>
      <c r="AL1782" s="202"/>
      <c r="AN1782" s="28"/>
      <c r="AO1782" s="28"/>
      <c r="AP1782" s="28"/>
      <c r="AU1782" s="202"/>
      <c r="AW1782" s="28"/>
      <c r="AX1782" s="28"/>
      <c r="AY1782" s="28"/>
      <c r="BD1782" s="202"/>
      <c r="BF1782" s="28"/>
      <c r="BG1782" s="28"/>
      <c r="BH1782" s="28"/>
      <c r="BM1782" s="202"/>
      <c r="BO1782" s="28"/>
      <c r="BP1782" s="28"/>
      <c r="BQ1782" s="28"/>
      <c r="BV1782" s="202"/>
      <c r="BX1782" s="28"/>
      <c r="BY1782" s="28"/>
      <c r="BZ1782" s="28"/>
      <c r="CE1782" s="202"/>
      <c r="CG1782" s="28"/>
      <c r="CH1782" s="28"/>
      <c r="CI1782" s="28"/>
      <c r="CN1782" s="202"/>
      <c r="CP1782" s="28"/>
      <c r="CQ1782" s="28"/>
      <c r="CR1782" s="28"/>
      <c r="CW1782" s="202"/>
      <c r="CY1782" s="28"/>
      <c r="CZ1782" s="28"/>
      <c r="DA1782" s="28"/>
      <c r="DF1782" s="202"/>
      <c r="DH1782" s="28"/>
      <c r="DI1782" s="28"/>
      <c r="DJ1782" s="28"/>
      <c r="DO1782" s="202"/>
      <c r="DQ1782" s="28"/>
      <c r="DR1782" s="28"/>
      <c r="DS1782" s="28"/>
      <c r="DX1782" s="202"/>
      <c r="DZ1782" s="28"/>
      <c r="EA1782" s="28"/>
      <c r="EB1782" s="28"/>
      <c r="EG1782" s="202"/>
      <c r="EI1782" s="28"/>
      <c r="EJ1782" s="28"/>
      <c r="EK1782" s="28"/>
      <c r="EP1782" s="202"/>
      <c r="ER1782" s="28"/>
      <c r="ES1782" s="28"/>
      <c r="ET1782" s="28"/>
      <c r="EY1782" s="202"/>
      <c r="FA1782" s="28"/>
      <c r="FB1782" s="28"/>
      <c r="FC1782" s="28"/>
      <c r="FH1782" s="202"/>
      <c r="FJ1782" s="28"/>
      <c r="FK1782" s="28"/>
      <c r="FL1782" s="28"/>
      <c r="FQ1782" s="202"/>
      <c r="FS1782" s="28"/>
      <c r="FT1782" s="28"/>
      <c r="FU1782" s="28"/>
      <c r="FZ1782" s="202"/>
      <c r="GB1782" s="28"/>
      <c r="GC1782" s="28"/>
      <c r="GD1782" s="28"/>
      <c r="GI1782" s="202"/>
      <c r="GK1782" s="28"/>
      <c r="GL1782" s="28"/>
      <c r="GM1782" s="28"/>
      <c r="GR1782" s="202"/>
      <c r="GT1782" s="28"/>
      <c r="GU1782" s="28"/>
      <c r="GV1782" s="28"/>
      <c r="HA1782" s="202"/>
      <c r="HC1782" s="28"/>
      <c r="HD1782" s="28"/>
      <c r="HE1782" s="28"/>
      <c r="HJ1782" s="28"/>
      <c r="HK1782" s="28"/>
      <c r="HL1782" s="28"/>
      <c r="HM1782" s="28"/>
      <c r="HN1782" s="28"/>
      <c r="HO1782" s="28"/>
      <c r="HP1782" s="28"/>
      <c r="HQ1782" s="28"/>
      <c r="HR1782" s="28"/>
      <c r="HS1782" s="28"/>
      <c r="HT1782" s="28"/>
      <c r="HU1782" s="28"/>
      <c r="HV1782" s="28"/>
      <c r="HW1782" s="28"/>
      <c r="HX1782" s="28"/>
      <c r="HY1782" s="28"/>
      <c r="HZ1782" s="28"/>
      <c r="IA1782" s="28"/>
      <c r="IB1782" s="28"/>
      <c r="IC1782" s="28"/>
      <c r="ID1782" s="28"/>
      <c r="IE1782" s="28"/>
      <c r="IF1782" s="28"/>
      <c r="IG1782" s="28"/>
      <c r="IH1782" s="28"/>
      <c r="II1782" s="28"/>
      <c r="IJ1782" s="28"/>
      <c r="IK1782" s="28"/>
      <c r="IL1782" s="28"/>
      <c r="IM1782" s="28"/>
      <c r="IN1782" s="28"/>
      <c r="IO1782" s="28"/>
    </row>
    <row r="1783" spans="1:249" s="54" customFormat="1" ht="18">
      <c r="A1783" s="216" t="s">
        <v>4356</v>
      </c>
      <c r="B1783" s="28"/>
      <c r="C1783" s="28"/>
      <c r="D1783" s="28"/>
      <c r="E1783" s="28"/>
      <c r="F1783" s="305">
        <f t="shared" si="37"/>
        <v>4</v>
      </c>
      <c r="G1783" s="28"/>
      <c r="J1783" s="300">
        <v>4</v>
      </c>
      <c r="K1783" s="202"/>
      <c r="M1783" s="28"/>
      <c r="N1783" s="28"/>
      <c r="O1783" s="28"/>
      <c r="T1783" s="202"/>
      <c r="V1783" s="28"/>
      <c r="W1783" s="28"/>
      <c r="X1783" s="28"/>
      <c r="AC1783" s="202"/>
      <c r="AE1783" s="28"/>
      <c r="AF1783" s="28"/>
      <c r="AG1783" s="28"/>
      <c r="AL1783" s="202"/>
      <c r="AN1783" s="28"/>
      <c r="AO1783" s="28"/>
      <c r="AP1783" s="28"/>
      <c r="AU1783" s="202"/>
      <c r="AW1783" s="28"/>
      <c r="AX1783" s="28"/>
      <c r="AY1783" s="28"/>
      <c r="BD1783" s="202"/>
      <c r="BF1783" s="28"/>
      <c r="BG1783" s="28"/>
      <c r="BH1783" s="28"/>
      <c r="BM1783" s="202"/>
      <c r="BO1783" s="28"/>
      <c r="BP1783" s="28"/>
      <c r="BQ1783" s="28"/>
      <c r="BV1783" s="202"/>
      <c r="BX1783" s="28"/>
      <c r="BY1783" s="28"/>
      <c r="BZ1783" s="28"/>
      <c r="CE1783" s="202"/>
      <c r="CG1783" s="28"/>
      <c r="CH1783" s="28"/>
      <c r="CI1783" s="28"/>
      <c r="CN1783" s="202"/>
      <c r="CP1783" s="28"/>
      <c r="CQ1783" s="28"/>
      <c r="CR1783" s="28"/>
      <c r="CW1783" s="202"/>
      <c r="CY1783" s="28"/>
      <c r="CZ1783" s="28"/>
      <c r="DA1783" s="28"/>
      <c r="DF1783" s="202"/>
      <c r="DH1783" s="28"/>
      <c r="DI1783" s="28"/>
      <c r="DJ1783" s="28"/>
      <c r="DO1783" s="202"/>
      <c r="DQ1783" s="28"/>
      <c r="DR1783" s="28"/>
      <c r="DS1783" s="28"/>
      <c r="DX1783" s="202"/>
      <c r="DZ1783" s="28"/>
      <c r="EA1783" s="28"/>
      <c r="EB1783" s="28"/>
      <c r="EG1783" s="202"/>
      <c r="EI1783" s="28"/>
      <c r="EJ1783" s="28"/>
      <c r="EK1783" s="28"/>
      <c r="EP1783" s="202"/>
      <c r="ER1783" s="28"/>
      <c r="ES1783" s="28"/>
      <c r="ET1783" s="28"/>
      <c r="EY1783" s="202"/>
      <c r="FA1783" s="28"/>
      <c r="FB1783" s="28"/>
      <c r="FC1783" s="28"/>
      <c r="FH1783" s="202"/>
      <c r="FJ1783" s="28"/>
      <c r="FK1783" s="28"/>
      <c r="FL1783" s="28"/>
      <c r="FQ1783" s="202"/>
      <c r="FS1783" s="28"/>
      <c r="FT1783" s="28"/>
      <c r="FU1783" s="28"/>
      <c r="FZ1783" s="202"/>
      <c r="GB1783" s="28"/>
      <c r="GC1783" s="28"/>
      <c r="GD1783" s="28"/>
      <c r="GI1783" s="202"/>
      <c r="GK1783" s="28"/>
      <c r="GL1783" s="28"/>
      <c r="GM1783" s="28"/>
      <c r="GR1783" s="202"/>
      <c r="GT1783" s="28"/>
      <c r="GU1783" s="28"/>
      <c r="GV1783" s="28"/>
      <c r="HA1783" s="202"/>
      <c r="HC1783" s="28"/>
      <c r="HD1783" s="28"/>
      <c r="HE1783" s="28"/>
      <c r="HJ1783" s="28"/>
      <c r="HK1783" s="28"/>
      <c r="HL1783" s="28"/>
      <c r="HM1783" s="28"/>
      <c r="HN1783" s="28"/>
      <c r="HO1783" s="28"/>
      <c r="HP1783" s="28"/>
      <c r="HQ1783" s="28"/>
      <c r="HR1783" s="28"/>
      <c r="HS1783" s="28"/>
      <c r="HT1783" s="28"/>
      <c r="HU1783" s="28"/>
      <c r="HV1783" s="28"/>
      <c r="HW1783" s="28"/>
      <c r="HX1783" s="28"/>
      <c r="HY1783" s="28"/>
      <c r="HZ1783" s="28"/>
      <c r="IA1783" s="28"/>
      <c r="IB1783" s="28"/>
      <c r="IC1783" s="28"/>
      <c r="ID1783" s="28"/>
      <c r="IE1783" s="28"/>
      <c r="IF1783" s="28"/>
      <c r="IG1783" s="28"/>
      <c r="IH1783" s="28"/>
      <c r="II1783" s="28"/>
      <c r="IJ1783" s="28"/>
      <c r="IK1783" s="28"/>
      <c r="IL1783" s="28"/>
      <c r="IM1783" s="28"/>
      <c r="IN1783" s="28"/>
      <c r="IO1783" s="28"/>
    </row>
    <row r="1784" spans="1:249" s="54" customFormat="1" ht="18">
      <c r="A1784" s="216" t="s">
        <v>4063</v>
      </c>
      <c r="B1784" s="28"/>
      <c r="C1784" s="28"/>
      <c r="D1784" s="28"/>
      <c r="E1784" s="28"/>
      <c r="F1784" s="305">
        <f t="shared" si="37"/>
        <v>9</v>
      </c>
      <c r="G1784" s="28"/>
      <c r="I1784" s="300">
        <v>9</v>
      </c>
      <c r="J1784" s="300"/>
      <c r="K1784" s="300"/>
      <c r="M1784" s="28"/>
      <c r="N1784" s="28"/>
      <c r="O1784" s="28"/>
      <c r="T1784" s="202"/>
      <c r="V1784" s="28"/>
      <c r="W1784" s="28"/>
      <c r="X1784" s="28"/>
      <c r="AC1784" s="202"/>
      <c r="AE1784" s="28"/>
      <c r="AF1784" s="28"/>
      <c r="AG1784" s="28"/>
      <c r="AL1784" s="202"/>
      <c r="AN1784" s="28"/>
      <c r="AO1784" s="28"/>
      <c r="AP1784" s="28"/>
      <c r="AU1784" s="202"/>
      <c r="AW1784" s="28"/>
      <c r="AX1784" s="28"/>
      <c r="AY1784" s="28"/>
      <c r="BD1784" s="202"/>
      <c r="BF1784" s="28"/>
      <c r="BG1784" s="28"/>
      <c r="BH1784" s="28"/>
      <c r="BM1784" s="202"/>
      <c r="BO1784" s="28"/>
      <c r="BP1784" s="28"/>
      <c r="BQ1784" s="28"/>
      <c r="BV1784" s="202"/>
      <c r="BX1784" s="28"/>
      <c r="BY1784" s="28"/>
      <c r="BZ1784" s="28"/>
      <c r="CE1784" s="202"/>
      <c r="CG1784" s="28"/>
      <c r="CH1784" s="28"/>
      <c r="CI1784" s="28"/>
      <c r="CN1784" s="202"/>
      <c r="CP1784" s="28"/>
      <c r="CQ1784" s="28"/>
      <c r="CR1784" s="28"/>
      <c r="CW1784" s="202"/>
      <c r="CY1784" s="28"/>
      <c r="CZ1784" s="28"/>
      <c r="DA1784" s="28"/>
      <c r="DF1784" s="202"/>
      <c r="DH1784" s="28"/>
      <c r="DI1784" s="28"/>
      <c r="DJ1784" s="28"/>
      <c r="DO1784" s="202"/>
      <c r="DQ1784" s="28"/>
      <c r="DR1784" s="28"/>
      <c r="DS1784" s="28"/>
      <c r="DX1784" s="202"/>
      <c r="DZ1784" s="28"/>
      <c r="EA1784" s="28"/>
      <c r="EB1784" s="28"/>
      <c r="EG1784" s="202"/>
      <c r="EI1784" s="28"/>
      <c r="EJ1784" s="28"/>
      <c r="EK1784" s="28"/>
      <c r="EP1784" s="202"/>
      <c r="ER1784" s="28"/>
      <c r="ES1784" s="28"/>
      <c r="ET1784" s="28"/>
      <c r="EY1784" s="202"/>
      <c r="FA1784" s="28"/>
      <c r="FB1784" s="28"/>
      <c r="FC1784" s="28"/>
      <c r="FH1784" s="202"/>
      <c r="FJ1784" s="28"/>
      <c r="FK1784" s="28"/>
      <c r="FL1784" s="28"/>
      <c r="FQ1784" s="202"/>
      <c r="FS1784" s="28"/>
      <c r="FT1784" s="28"/>
      <c r="FU1784" s="28"/>
      <c r="FZ1784" s="202"/>
      <c r="GB1784" s="28"/>
      <c r="GC1784" s="28"/>
      <c r="GD1784" s="28"/>
      <c r="GI1784" s="202"/>
      <c r="GK1784" s="28"/>
      <c r="GL1784" s="28"/>
      <c r="GM1784" s="28"/>
      <c r="GR1784" s="202"/>
      <c r="GT1784" s="28"/>
      <c r="GU1784" s="28"/>
      <c r="GV1784" s="28"/>
      <c r="HA1784" s="202"/>
      <c r="HC1784" s="28"/>
      <c r="HD1784" s="28"/>
      <c r="HE1784" s="28"/>
      <c r="HJ1784" s="28"/>
      <c r="HK1784" s="28"/>
      <c r="HL1784" s="28"/>
      <c r="HM1784" s="28"/>
      <c r="HN1784" s="28"/>
      <c r="HO1784" s="28"/>
      <c r="HP1784" s="28"/>
      <c r="HQ1784" s="28"/>
      <c r="HR1784" s="28"/>
      <c r="HS1784" s="28"/>
      <c r="HT1784" s="28"/>
      <c r="HU1784" s="28"/>
      <c r="HV1784" s="28"/>
      <c r="HW1784" s="28"/>
      <c r="HX1784" s="28"/>
      <c r="HY1784" s="28"/>
      <c r="HZ1784" s="28"/>
      <c r="IA1784" s="28"/>
      <c r="IB1784" s="28"/>
      <c r="IC1784" s="28"/>
      <c r="ID1784" s="28"/>
      <c r="IE1784" s="28"/>
      <c r="IF1784" s="28"/>
      <c r="IG1784" s="28"/>
      <c r="IH1784" s="28"/>
      <c r="II1784" s="28"/>
      <c r="IJ1784" s="28"/>
      <c r="IK1784" s="28"/>
      <c r="IL1784" s="28"/>
      <c r="IM1784" s="28"/>
      <c r="IN1784" s="28"/>
      <c r="IO1784" s="28"/>
    </row>
    <row r="1785" spans="1:249" s="54" customFormat="1" ht="18">
      <c r="A1785" s="216" t="s">
        <v>4643</v>
      </c>
      <c r="B1785" s="28"/>
      <c r="C1785" s="28"/>
      <c r="D1785" s="28"/>
      <c r="E1785" s="28"/>
      <c r="F1785" s="305">
        <f t="shared" si="37"/>
        <v>1</v>
      </c>
      <c r="G1785" s="28"/>
      <c r="I1785" s="300">
        <v>1</v>
      </c>
      <c r="J1785" s="300"/>
      <c r="K1785" s="202"/>
      <c r="M1785" s="28"/>
      <c r="N1785" s="28"/>
      <c r="O1785" s="28"/>
      <c r="T1785" s="202"/>
      <c r="V1785" s="28"/>
      <c r="W1785" s="28"/>
      <c r="X1785" s="28"/>
      <c r="AC1785" s="202"/>
      <c r="AE1785" s="28"/>
      <c r="AF1785" s="28"/>
      <c r="AG1785" s="28"/>
      <c r="AL1785" s="202"/>
      <c r="AN1785" s="28"/>
      <c r="AO1785" s="28"/>
      <c r="AP1785" s="28"/>
      <c r="AU1785" s="202"/>
      <c r="AW1785" s="28"/>
      <c r="AX1785" s="28"/>
      <c r="AY1785" s="28"/>
      <c r="BD1785" s="202"/>
      <c r="BF1785" s="28"/>
      <c r="BG1785" s="28"/>
      <c r="BH1785" s="28"/>
      <c r="BM1785" s="202"/>
      <c r="BO1785" s="28"/>
      <c r="BP1785" s="28"/>
      <c r="BQ1785" s="28"/>
      <c r="BV1785" s="202"/>
      <c r="BX1785" s="28"/>
      <c r="BY1785" s="28"/>
      <c r="BZ1785" s="28"/>
      <c r="CE1785" s="202"/>
      <c r="CG1785" s="28"/>
      <c r="CH1785" s="28"/>
      <c r="CI1785" s="28"/>
      <c r="CN1785" s="202"/>
      <c r="CP1785" s="28"/>
      <c r="CQ1785" s="28"/>
      <c r="CR1785" s="28"/>
      <c r="CW1785" s="202"/>
      <c r="CY1785" s="28"/>
      <c r="CZ1785" s="28"/>
      <c r="DA1785" s="28"/>
      <c r="DF1785" s="202"/>
      <c r="DH1785" s="28"/>
      <c r="DI1785" s="28"/>
      <c r="DJ1785" s="28"/>
      <c r="DO1785" s="202"/>
      <c r="DQ1785" s="28"/>
      <c r="DR1785" s="28"/>
      <c r="DS1785" s="28"/>
      <c r="DX1785" s="202"/>
      <c r="DZ1785" s="28"/>
      <c r="EA1785" s="28"/>
      <c r="EB1785" s="28"/>
      <c r="EG1785" s="202"/>
      <c r="EI1785" s="28"/>
      <c r="EJ1785" s="28"/>
      <c r="EK1785" s="28"/>
      <c r="EP1785" s="202"/>
      <c r="ER1785" s="28"/>
      <c r="ES1785" s="28"/>
      <c r="ET1785" s="28"/>
      <c r="EY1785" s="202"/>
      <c r="FA1785" s="28"/>
      <c r="FB1785" s="28"/>
      <c r="FC1785" s="28"/>
      <c r="FH1785" s="202"/>
      <c r="FJ1785" s="28"/>
      <c r="FK1785" s="28"/>
      <c r="FL1785" s="28"/>
      <c r="FQ1785" s="202"/>
      <c r="FS1785" s="28"/>
      <c r="FT1785" s="28"/>
      <c r="FU1785" s="28"/>
      <c r="FZ1785" s="202"/>
      <c r="GB1785" s="28"/>
      <c r="GC1785" s="28"/>
      <c r="GD1785" s="28"/>
      <c r="GI1785" s="202"/>
      <c r="GK1785" s="28"/>
      <c r="GL1785" s="28"/>
      <c r="GM1785" s="28"/>
      <c r="GR1785" s="202"/>
      <c r="GT1785" s="28"/>
      <c r="GU1785" s="28"/>
      <c r="GV1785" s="28"/>
      <c r="HA1785" s="202"/>
      <c r="HC1785" s="28"/>
      <c r="HD1785" s="28"/>
      <c r="HE1785" s="28"/>
      <c r="HJ1785" s="28"/>
      <c r="HK1785" s="28"/>
      <c r="HL1785" s="28"/>
      <c r="HM1785" s="28"/>
      <c r="HN1785" s="28"/>
      <c r="HO1785" s="28"/>
      <c r="HP1785" s="28"/>
      <c r="HQ1785" s="28"/>
      <c r="HR1785" s="28"/>
      <c r="HS1785" s="28"/>
      <c r="HT1785" s="28"/>
      <c r="HU1785" s="28"/>
      <c r="HV1785" s="28"/>
      <c r="HW1785" s="28"/>
      <c r="HX1785" s="28"/>
      <c r="HY1785" s="28"/>
      <c r="HZ1785" s="28"/>
      <c r="IA1785" s="28"/>
      <c r="IB1785" s="28"/>
      <c r="IC1785" s="28"/>
      <c r="ID1785" s="28"/>
      <c r="IE1785" s="28"/>
      <c r="IF1785" s="28"/>
      <c r="IG1785" s="28"/>
      <c r="IH1785" s="28"/>
      <c r="II1785" s="28"/>
      <c r="IJ1785" s="28"/>
      <c r="IK1785" s="28"/>
      <c r="IL1785" s="28"/>
      <c r="IM1785" s="28"/>
      <c r="IN1785" s="28"/>
      <c r="IO1785" s="28"/>
    </row>
    <row r="1786" spans="1:249" s="54" customFormat="1" ht="18">
      <c r="A1786" s="216" t="s">
        <v>4717</v>
      </c>
      <c r="B1786" s="28"/>
      <c r="C1786" s="28"/>
      <c r="D1786" s="28"/>
      <c r="E1786" s="28"/>
      <c r="F1786" s="305">
        <f t="shared" si="37"/>
        <v>2</v>
      </c>
      <c r="G1786" s="28"/>
      <c r="I1786" s="300">
        <v>2</v>
      </c>
      <c r="K1786" s="202"/>
      <c r="M1786" s="28"/>
      <c r="N1786" s="28"/>
      <c r="O1786" s="28"/>
      <c r="T1786" s="202"/>
      <c r="V1786" s="28"/>
      <c r="W1786" s="28"/>
      <c r="X1786" s="28"/>
      <c r="AC1786" s="202"/>
      <c r="AE1786" s="28"/>
      <c r="AF1786" s="28"/>
      <c r="AG1786" s="28"/>
      <c r="AL1786" s="202"/>
      <c r="AN1786" s="28"/>
      <c r="AO1786" s="28"/>
      <c r="AP1786" s="28"/>
      <c r="AU1786" s="202"/>
      <c r="AW1786" s="28"/>
      <c r="AX1786" s="28"/>
      <c r="AY1786" s="28"/>
      <c r="BD1786" s="202"/>
      <c r="BF1786" s="28"/>
      <c r="BG1786" s="28"/>
      <c r="BH1786" s="28"/>
      <c r="BM1786" s="202"/>
      <c r="BO1786" s="28"/>
      <c r="BP1786" s="28"/>
      <c r="BQ1786" s="28"/>
      <c r="BV1786" s="202"/>
      <c r="BX1786" s="28"/>
      <c r="BY1786" s="28"/>
      <c r="BZ1786" s="28"/>
      <c r="CE1786" s="202"/>
      <c r="CG1786" s="28"/>
      <c r="CH1786" s="28"/>
      <c r="CI1786" s="28"/>
      <c r="CN1786" s="202"/>
      <c r="CP1786" s="28"/>
      <c r="CQ1786" s="28"/>
      <c r="CR1786" s="28"/>
      <c r="CW1786" s="202"/>
      <c r="CY1786" s="28"/>
      <c r="CZ1786" s="28"/>
      <c r="DA1786" s="28"/>
      <c r="DF1786" s="202"/>
      <c r="DH1786" s="28"/>
      <c r="DI1786" s="28"/>
      <c r="DJ1786" s="28"/>
      <c r="DO1786" s="202"/>
      <c r="DQ1786" s="28"/>
      <c r="DR1786" s="28"/>
      <c r="DS1786" s="28"/>
      <c r="DX1786" s="202"/>
      <c r="DZ1786" s="28"/>
      <c r="EA1786" s="28"/>
      <c r="EB1786" s="28"/>
      <c r="EG1786" s="202"/>
      <c r="EI1786" s="28"/>
      <c r="EJ1786" s="28"/>
      <c r="EK1786" s="28"/>
      <c r="EP1786" s="202"/>
      <c r="ER1786" s="28"/>
      <c r="ES1786" s="28"/>
      <c r="ET1786" s="28"/>
      <c r="EY1786" s="202"/>
      <c r="FA1786" s="28"/>
      <c r="FB1786" s="28"/>
      <c r="FC1786" s="28"/>
      <c r="FH1786" s="202"/>
      <c r="FJ1786" s="28"/>
      <c r="FK1786" s="28"/>
      <c r="FL1786" s="28"/>
      <c r="FQ1786" s="202"/>
      <c r="FS1786" s="28"/>
      <c r="FT1786" s="28"/>
      <c r="FU1786" s="28"/>
      <c r="FZ1786" s="202"/>
      <c r="GB1786" s="28"/>
      <c r="GC1786" s="28"/>
      <c r="GD1786" s="28"/>
      <c r="GI1786" s="202"/>
      <c r="GK1786" s="28"/>
      <c r="GL1786" s="28"/>
      <c r="GM1786" s="28"/>
      <c r="GR1786" s="202"/>
      <c r="GT1786" s="28"/>
      <c r="GU1786" s="28"/>
      <c r="GV1786" s="28"/>
      <c r="HA1786" s="202"/>
      <c r="HC1786" s="28"/>
      <c r="HD1786" s="28"/>
      <c r="HE1786" s="28"/>
      <c r="HJ1786" s="28"/>
      <c r="HK1786" s="28"/>
      <c r="HL1786" s="28"/>
      <c r="HM1786" s="28"/>
      <c r="HN1786" s="28"/>
      <c r="HO1786" s="28"/>
      <c r="HP1786" s="28"/>
      <c r="HQ1786" s="28"/>
      <c r="HR1786" s="28"/>
      <c r="HS1786" s="28"/>
      <c r="HT1786" s="28"/>
      <c r="HU1786" s="28"/>
      <c r="HV1786" s="28"/>
      <c r="HW1786" s="28"/>
      <c r="HX1786" s="28"/>
      <c r="HY1786" s="28"/>
      <c r="HZ1786" s="28"/>
      <c r="IA1786" s="28"/>
      <c r="IB1786" s="28"/>
      <c r="IC1786" s="28"/>
      <c r="ID1786" s="28"/>
      <c r="IE1786" s="28"/>
      <c r="IF1786" s="28"/>
      <c r="IG1786" s="28"/>
      <c r="IH1786" s="28"/>
      <c r="II1786" s="28"/>
      <c r="IJ1786" s="28"/>
      <c r="IK1786" s="28"/>
      <c r="IL1786" s="28"/>
      <c r="IM1786" s="28"/>
      <c r="IN1786" s="28"/>
      <c r="IO1786" s="28"/>
    </row>
    <row r="1787" spans="1:249" s="54" customFormat="1" ht="18">
      <c r="A1787" s="216" t="s">
        <v>4580</v>
      </c>
      <c r="B1787" s="28"/>
      <c r="C1787" s="28"/>
      <c r="D1787" s="28"/>
      <c r="E1787" s="28"/>
      <c r="F1787" s="305">
        <f t="shared" si="37"/>
        <v>3</v>
      </c>
      <c r="G1787" s="28"/>
      <c r="K1787" s="300">
        <v>3</v>
      </c>
      <c r="M1787" s="28"/>
      <c r="N1787" s="28"/>
      <c r="O1787" s="28"/>
      <c r="T1787" s="202"/>
      <c r="V1787" s="28"/>
      <c r="W1787" s="28"/>
      <c r="X1787" s="28"/>
      <c r="AC1787" s="202"/>
      <c r="AE1787" s="28"/>
      <c r="AF1787" s="28"/>
      <c r="AG1787" s="28"/>
      <c r="AL1787" s="202"/>
      <c r="AN1787" s="28"/>
      <c r="AO1787" s="28"/>
      <c r="AP1787" s="28"/>
      <c r="AU1787" s="202"/>
      <c r="AW1787" s="28"/>
      <c r="AX1787" s="28"/>
      <c r="AY1787" s="28"/>
      <c r="BD1787" s="202"/>
      <c r="BF1787" s="28"/>
      <c r="BG1787" s="28"/>
      <c r="BH1787" s="28"/>
      <c r="BM1787" s="202"/>
      <c r="BO1787" s="28"/>
      <c r="BP1787" s="28"/>
      <c r="BQ1787" s="28"/>
      <c r="BV1787" s="202"/>
      <c r="BX1787" s="28"/>
      <c r="BY1787" s="28"/>
      <c r="BZ1787" s="28"/>
      <c r="CE1787" s="202"/>
      <c r="CG1787" s="28"/>
      <c r="CH1787" s="28"/>
      <c r="CI1787" s="28"/>
      <c r="CN1787" s="202"/>
      <c r="CP1787" s="28"/>
      <c r="CQ1787" s="28"/>
      <c r="CR1787" s="28"/>
      <c r="CW1787" s="202"/>
      <c r="CY1787" s="28"/>
      <c r="CZ1787" s="28"/>
      <c r="DA1787" s="28"/>
      <c r="DF1787" s="202"/>
      <c r="DH1787" s="28"/>
      <c r="DI1787" s="28"/>
      <c r="DJ1787" s="28"/>
      <c r="DO1787" s="202"/>
      <c r="DQ1787" s="28"/>
      <c r="DR1787" s="28"/>
      <c r="DS1787" s="28"/>
      <c r="DX1787" s="202"/>
      <c r="DZ1787" s="28"/>
      <c r="EA1787" s="28"/>
      <c r="EB1787" s="28"/>
      <c r="EG1787" s="202"/>
      <c r="EI1787" s="28"/>
      <c r="EJ1787" s="28"/>
      <c r="EK1787" s="28"/>
      <c r="EP1787" s="202"/>
      <c r="ER1787" s="28"/>
      <c r="ES1787" s="28"/>
      <c r="ET1787" s="28"/>
      <c r="EY1787" s="202"/>
      <c r="FA1787" s="28"/>
      <c r="FB1787" s="28"/>
      <c r="FC1787" s="28"/>
      <c r="FH1787" s="202"/>
      <c r="FJ1787" s="28"/>
      <c r="FK1787" s="28"/>
      <c r="FL1787" s="28"/>
      <c r="FQ1787" s="202"/>
      <c r="FS1787" s="28"/>
      <c r="FT1787" s="28"/>
      <c r="FU1787" s="28"/>
      <c r="FZ1787" s="202"/>
      <c r="GB1787" s="28"/>
      <c r="GC1787" s="28"/>
      <c r="GD1787" s="28"/>
      <c r="GI1787" s="202"/>
      <c r="GK1787" s="28"/>
      <c r="GL1787" s="28"/>
      <c r="GM1787" s="28"/>
      <c r="GR1787" s="202"/>
      <c r="GT1787" s="28"/>
      <c r="GU1787" s="28"/>
      <c r="GV1787" s="28"/>
      <c r="HA1787" s="202"/>
      <c r="HC1787" s="28"/>
      <c r="HD1787" s="28"/>
      <c r="HE1787" s="28"/>
      <c r="HJ1787" s="28"/>
      <c r="HK1787" s="28"/>
      <c r="HL1787" s="28"/>
      <c r="HM1787" s="28"/>
      <c r="HN1787" s="28"/>
      <c r="HO1787" s="28"/>
      <c r="HP1787" s="28"/>
      <c r="HQ1787" s="28"/>
      <c r="HR1787" s="28"/>
      <c r="HS1787" s="28"/>
      <c r="HT1787" s="28"/>
      <c r="HU1787" s="28"/>
      <c r="HV1787" s="28"/>
      <c r="HW1787" s="28"/>
      <c r="HX1787" s="28"/>
      <c r="HY1787" s="28"/>
      <c r="HZ1787" s="28"/>
      <c r="IA1787" s="28"/>
      <c r="IB1787" s="28"/>
      <c r="IC1787" s="28"/>
      <c r="ID1787" s="28"/>
      <c r="IE1787" s="28"/>
      <c r="IF1787" s="28"/>
      <c r="IG1787" s="28"/>
      <c r="IH1787" s="28"/>
      <c r="II1787" s="28"/>
      <c r="IJ1787" s="28"/>
      <c r="IK1787" s="28"/>
      <c r="IL1787" s="28"/>
      <c r="IM1787" s="28"/>
      <c r="IN1787" s="28"/>
      <c r="IO1787" s="28"/>
    </row>
    <row r="1788" spans="1:249" s="54" customFormat="1" ht="18">
      <c r="A1788" s="216" t="s">
        <v>4649</v>
      </c>
      <c r="B1788" s="28"/>
      <c r="C1788" s="28"/>
      <c r="D1788" s="28"/>
      <c r="E1788" s="28"/>
      <c r="F1788" s="305">
        <f t="shared" si="37"/>
        <v>4</v>
      </c>
      <c r="G1788" s="28"/>
      <c r="I1788" s="300">
        <v>4</v>
      </c>
      <c r="J1788" s="300"/>
      <c r="K1788" s="202"/>
      <c r="M1788" s="28"/>
      <c r="N1788" s="28"/>
      <c r="O1788" s="28"/>
      <c r="T1788" s="202"/>
      <c r="V1788" s="28"/>
      <c r="W1788" s="28"/>
      <c r="X1788" s="28"/>
      <c r="AC1788" s="202"/>
      <c r="AE1788" s="28"/>
      <c r="AF1788" s="28"/>
      <c r="AG1788" s="28"/>
      <c r="AL1788" s="202"/>
      <c r="AN1788" s="28"/>
      <c r="AO1788" s="28"/>
      <c r="AP1788" s="28"/>
      <c r="AU1788" s="202"/>
      <c r="AW1788" s="28"/>
      <c r="AX1788" s="28"/>
      <c r="AY1788" s="28"/>
      <c r="BD1788" s="202"/>
      <c r="BF1788" s="28"/>
      <c r="BG1788" s="28"/>
      <c r="BH1788" s="28"/>
      <c r="BM1788" s="202"/>
      <c r="BO1788" s="28"/>
      <c r="BP1788" s="28"/>
      <c r="BQ1788" s="28"/>
      <c r="BV1788" s="202"/>
      <c r="BX1788" s="28"/>
      <c r="BY1788" s="28"/>
      <c r="BZ1788" s="28"/>
      <c r="CE1788" s="202"/>
      <c r="CG1788" s="28"/>
      <c r="CH1788" s="28"/>
      <c r="CI1788" s="28"/>
      <c r="CN1788" s="202"/>
      <c r="CP1788" s="28"/>
      <c r="CQ1788" s="28"/>
      <c r="CR1788" s="28"/>
      <c r="CW1788" s="202"/>
      <c r="CY1788" s="28"/>
      <c r="CZ1788" s="28"/>
      <c r="DA1788" s="28"/>
      <c r="DF1788" s="202"/>
      <c r="DH1788" s="28"/>
      <c r="DI1788" s="28"/>
      <c r="DJ1788" s="28"/>
      <c r="DO1788" s="202"/>
      <c r="DQ1788" s="28"/>
      <c r="DR1788" s="28"/>
      <c r="DS1788" s="28"/>
      <c r="DX1788" s="202"/>
      <c r="DZ1788" s="28"/>
      <c r="EA1788" s="28"/>
      <c r="EB1788" s="28"/>
      <c r="EG1788" s="202"/>
      <c r="EI1788" s="28"/>
      <c r="EJ1788" s="28"/>
      <c r="EK1788" s="28"/>
      <c r="EP1788" s="202"/>
      <c r="ER1788" s="28"/>
      <c r="ES1788" s="28"/>
      <c r="ET1788" s="28"/>
      <c r="EY1788" s="202"/>
      <c r="FA1788" s="28"/>
      <c r="FB1788" s="28"/>
      <c r="FC1788" s="28"/>
      <c r="FH1788" s="202"/>
      <c r="FJ1788" s="28"/>
      <c r="FK1788" s="28"/>
      <c r="FL1788" s="28"/>
      <c r="FQ1788" s="202"/>
      <c r="FS1788" s="28"/>
      <c r="FT1788" s="28"/>
      <c r="FU1788" s="28"/>
      <c r="FZ1788" s="202"/>
      <c r="GB1788" s="28"/>
      <c r="GC1788" s="28"/>
      <c r="GD1788" s="28"/>
      <c r="GI1788" s="202"/>
      <c r="GK1788" s="28"/>
      <c r="GL1788" s="28"/>
      <c r="GM1788" s="28"/>
      <c r="GR1788" s="202"/>
      <c r="GT1788" s="28"/>
      <c r="GU1788" s="28"/>
      <c r="GV1788" s="28"/>
      <c r="HA1788" s="202"/>
      <c r="HC1788" s="28"/>
      <c r="HD1788" s="28"/>
      <c r="HE1788" s="28"/>
      <c r="HJ1788" s="28"/>
      <c r="HK1788" s="28"/>
      <c r="HL1788" s="28"/>
      <c r="HM1788" s="28"/>
      <c r="HN1788" s="28"/>
      <c r="HO1788" s="28"/>
      <c r="HP1788" s="28"/>
      <c r="HQ1788" s="28"/>
      <c r="HR1788" s="28"/>
      <c r="HS1788" s="28"/>
      <c r="HT1788" s="28"/>
      <c r="HU1788" s="28"/>
      <c r="HV1788" s="28"/>
      <c r="HW1788" s="28"/>
      <c r="HX1788" s="28"/>
      <c r="HY1788" s="28"/>
      <c r="HZ1788" s="28"/>
      <c r="IA1788" s="28"/>
      <c r="IB1788" s="28"/>
      <c r="IC1788" s="28"/>
      <c r="ID1788" s="28"/>
      <c r="IE1788" s="28"/>
      <c r="IF1788" s="28"/>
      <c r="IG1788" s="28"/>
      <c r="IH1788" s="28"/>
      <c r="II1788" s="28"/>
      <c r="IJ1788" s="28"/>
      <c r="IK1788" s="28"/>
      <c r="IL1788" s="28"/>
      <c r="IM1788" s="28"/>
      <c r="IN1788" s="28"/>
      <c r="IO1788" s="28"/>
    </row>
    <row r="1789" spans="1:249" s="54" customFormat="1" ht="18">
      <c r="A1789" s="216" t="s">
        <v>4526</v>
      </c>
      <c r="B1789" s="28"/>
      <c r="C1789" s="28"/>
      <c r="D1789" s="28"/>
      <c r="E1789" s="28"/>
      <c r="F1789" s="305">
        <f t="shared" si="37"/>
        <v>2</v>
      </c>
      <c r="G1789" s="28"/>
      <c r="I1789" s="300">
        <v>2</v>
      </c>
      <c r="J1789" s="300"/>
      <c r="K1789" s="202"/>
      <c r="M1789" s="28"/>
      <c r="N1789" s="28"/>
      <c r="O1789" s="28"/>
      <c r="T1789" s="202"/>
      <c r="V1789" s="28"/>
      <c r="W1789" s="28"/>
      <c r="X1789" s="28"/>
      <c r="AC1789" s="202"/>
      <c r="AE1789" s="28"/>
      <c r="AF1789" s="28"/>
      <c r="AG1789" s="28"/>
      <c r="AL1789" s="202"/>
      <c r="AN1789" s="28"/>
      <c r="AO1789" s="28"/>
      <c r="AP1789" s="28"/>
      <c r="AU1789" s="202"/>
      <c r="AW1789" s="28"/>
      <c r="AX1789" s="28"/>
      <c r="AY1789" s="28"/>
      <c r="BD1789" s="202"/>
      <c r="BF1789" s="28"/>
      <c r="BG1789" s="28"/>
      <c r="BH1789" s="28"/>
      <c r="BM1789" s="202"/>
      <c r="BO1789" s="28"/>
      <c r="BP1789" s="28"/>
      <c r="BQ1789" s="28"/>
      <c r="BV1789" s="202"/>
      <c r="BX1789" s="28"/>
      <c r="BY1789" s="28"/>
      <c r="BZ1789" s="28"/>
      <c r="CE1789" s="202"/>
      <c r="CG1789" s="28"/>
      <c r="CH1789" s="28"/>
      <c r="CI1789" s="28"/>
      <c r="CN1789" s="202"/>
      <c r="CP1789" s="28"/>
      <c r="CQ1789" s="28"/>
      <c r="CR1789" s="28"/>
      <c r="CW1789" s="202"/>
      <c r="CY1789" s="28"/>
      <c r="CZ1789" s="28"/>
      <c r="DA1789" s="28"/>
      <c r="DF1789" s="202"/>
      <c r="DH1789" s="28"/>
      <c r="DI1789" s="28"/>
      <c r="DJ1789" s="28"/>
      <c r="DO1789" s="202"/>
      <c r="DQ1789" s="28"/>
      <c r="DR1789" s="28"/>
      <c r="DS1789" s="28"/>
      <c r="DX1789" s="202"/>
      <c r="DZ1789" s="28"/>
      <c r="EA1789" s="28"/>
      <c r="EB1789" s="28"/>
      <c r="EG1789" s="202"/>
      <c r="EI1789" s="28"/>
      <c r="EJ1789" s="28"/>
      <c r="EK1789" s="28"/>
      <c r="EP1789" s="202"/>
      <c r="ER1789" s="28"/>
      <c r="ES1789" s="28"/>
      <c r="ET1789" s="28"/>
      <c r="EY1789" s="202"/>
      <c r="FA1789" s="28"/>
      <c r="FB1789" s="28"/>
      <c r="FC1789" s="28"/>
      <c r="FH1789" s="202"/>
      <c r="FJ1789" s="28"/>
      <c r="FK1789" s="28"/>
      <c r="FL1789" s="28"/>
      <c r="FQ1789" s="202"/>
      <c r="FS1789" s="28"/>
      <c r="FT1789" s="28"/>
      <c r="FU1789" s="28"/>
      <c r="FZ1789" s="202"/>
      <c r="GB1789" s="28"/>
      <c r="GC1789" s="28"/>
      <c r="GD1789" s="28"/>
      <c r="GI1789" s="202"/>
      <c r="GK1789" s="28"/>
      <c r="GL1789" s="28"/>
      <c r="GM1789" s="28"/>
      <c r="GR1789" s="202"/>
      <c r="GT1789" s="28"/>
      <c r="GU1789" s="28"/>
      <c r="GV1789" s="28"/>
      <c r="HA1789" s="202"/>
      <c r="HC1789" s="28"/>
      <c r="HD1789" s="28"/>
      <c r="HE1789" s="28"/>
      <c r="HJ1789" s="28"/>
      <c r="HK1789" s="28"/>
      <c r="HL1789" s="28"/>
      <c r="HM1789" s="28"/>
      <c r="HN1789" s="28"/>
      <c r="HO1789" s="28"/>
      <c r="HP1789" s="28"/>
      <c r="HQ1789" s="28"/>
      <c r="HR1789" s="28"/>
      <c r="HS1789" s="28"/>
      <c r="HT1789" s="28"/>
      <c r="HU1789" s="28"/>
      <c r="HV1789" s="28"/>
      <c r="HW1789" s="28"/>
      <c r="HX1789" s="28"/>
      <c r="HY1789" s="28"/>
      <c r="HZ1789" s="28"/>
      <c r="IA1789" s="28"/>
      <c r="IB1789" s="28"/>
      <c r="IC1789" s="28"/>
      <c r="ID1789" s="28"/>
      <c r="IE1789" s="28"/>
      <c r="IF1789" s="28"/>
      <c r="IG1789" s="28"/>
      <c r="IH1789" s="28"/>
      <c r="II1789" s="28"/>
      <c r="IJ1789" s="28"/>
      <c r="IK1789" s="28"/>
      <c r="IL1789" s="28"/>
      <c r="IM1789" s="28"/>
      <c r="IN1789" s="28"/>
      <c r="IO1789" s="28"/>
    </row>
    <row r="1790" spans="1:249" s="54" customFormat="1" ht="18">
      <c r="A1790" s="216" t="s">
        <v>4048</v>
      </c>
      <c r="B1790" s="28"/>
      <c r="C1790" s="28"/>
      <c r="D1790" s="28"/>
      <c r="E1790" s="28"/>
      <c r="F1790" s="305">
        <f t="shared" si="37"/>
        <v>20</v>
      </c>
      <c r="G1790" s="28"/>
      <c r="I1790" s="300"/>
      <c r="J1790" s="300">
        <v>5</v>
      </c>
      <c r="K1790" s="202">
        <v>15</v>
      </c>
      <c r="M1790" s="28"/>
      <c r="N1790" s="28"/>
      <c r="O1790" s="28"/>
      <c r="T1790" s="202"/>
      <c r="V1790" s="28"/>
      <c r="W1790" s="28"/>
      <c r="X1790" s="28"/>
      <c r="AC1790" s="202"/>
      <c r="AE1790" s="28"/>
      <c r="AF1790" s="28"/>
      <c r="AG1790" s="28"/>
      <c r="AL1790" s="202"/>
      <c r="AN1790" s="28"/>
      <c r="AO1790" s="28"/>
      <c r="AP1790" s="28"/>
      <c r="AU1790" s="202"/>
      <c r="AW1790" s="28"/>
      <c r="AX1790" s="28"/>
      <c r="AY1790" s="28"/>
      <c r="BD1790" s="202"/>
      <c r="BF1790" s="28"/>
      <c r="BG1790" s="28"/>
      <c r="BH1790" s="28"/>
      <c r="BM1790" s="202"/>
      <c r="BO1790" s="28"/>
      <c r="BP1790" s="28"/>
      <c r="BQ1790" s="28"/>
      <c r="BV1790" s="202"/>
      <c r="BX1790" s="28"/>
      <c r="BY1790" s="28"/>
      <c r="BZ1790" s="28"/>
      <c r="CE1790" s="202"/>
      <c r="CG1790" s="28"/>
      <c r="CH1790" s="28"/>
      <c r="CI1790" s="28"/>
      <c r="CN1790" s="202"/>
      <c r="CP1790" s="28"/>
      <c r="CQ1790" s="28"/>
      <c r="CR1790" s="28"/>
      <c r="CW1790" s="202"/>
      <c r="CY1790" s="28"/>
      <c r="CZ1790" s="28"/>
      <c r="DA1790" s="28"/>
      <c r="DF1790" s="202"/>
      <c r="DH1790" s="28"/>
      <c r="DI1790" s="28"/>
      <c r="DJ1790" s="28"/>
      <c r="DO1790" s="202"/>
      <c r="DQ1790" s="28"/>
      <c r="DR1790" s="28"/>
      <c r="DS1790" s="28"/>
      <c r="DX1790" s="202"/>
      <c r="DZ1790" s="28"/>
      <c r="EA1790" s="28"/>
      <c r="EB1790" s="28"/>
      <c r="EG1790" s="202"/>
      <c r="EI1790" s="28"/>
      <c r="EJ1790" s="28"/>
      <c r="EK1790" s="28"/>
      <c r="EP1790" s="202"/>
      <c r="ER1790" s="28"/>
      <c r="ES1790" s="28"/>
      <c r="ET1790" s="28"/>
      <c r="EY1790" s="202"/>
      <c r="FA1790" s="28"/>
      <c r="FB1790" s="28"/>
      <c r="FC1790" s="28"/>
      <c r="FH1790" s="202"/>
      <c r="FJ1790" s="28"/>
      <c r="FK1790" s="28"/>
      <c r="FL1790" s="28"/>
      <c r="FQ1790" s="202"/>
      <c r="FS1790" s="28"/>
      <c r="FT1790" s="28"/>
      <c r="FU1790" s="28"/>
      <c r="FZ1790" s="202"/>
      <c r="GB1790" s="28"/>
      <c r="GC1790" s="28"/>
      <c r="GD1790" s="28"/>
      <c r="GI1790" s="202"/>
      <c r="GK1790" s="28"/>
      <c r="GL1790" s="28"/>
      <c r="GM1790" s="28"/>
      <c r="GR1790" s="202"/>
      <c r="GT1790" s="28"/>
      <c r="GU1790" s="28"/>
      <c r="GV1790" s="28"/>
      <c r="HA1790" s="202"/>
      <c r="HC1790" s="28"/>
      <c r="HD1790" s="28"/>
      <c r="HE1790" s="28"/>
      <c r="HJ1790" s="28"/>
      <c r="HK1790" s="28"/>
      <c r="HL1790" s="28"/>
      <c r="HM1790" s="28"/>
      <c r="HN1790" s="28"/>
      <c r="HO1790" s="28"/>
      <c r="HP1790" s="28"/>
      <c r="HQ1790" s="28"/>
      <c r="HR1790" s="28"/>
      <c r="HS1790" s="28"/>
      <c r="HT1790" s="28"/>
      <c r="HU1790" s="28"/>
      <c r="HV1790" s="28"/>
      <c r="HW1790" s="28"/>
      <c r="HX1790" s="28"/>
      <c r="HY1790" s="28"/>
      <c r="HZ1790" s="28"/>
      <c r="IA1790" s="28"/>
      <c r="IB1790" s="28"/>
      <c r="IC1790" s="28"/>
      <c r="ID1790" s="28"/>
      <c r="IE1790" s="28"/>
      <c r="IF1790" s="28"/>
      <c r="IG1790" s="28"/>
      <c r="IH1790" s="28"/>
      <c r="II1790" s="28"/>
      <c r="IJ1790" s="28"/>
      <c r="IK1790" s="28"/>
      <c r="IL1790" s="28"/>
      <c r="IM1790" s="28"/>
      <c r="IN1790" s="28"/>
      <c r="IO1790" s="28"/>
    </row>
    <row r="1791" spans="1:249" s="54" customFormat="1" ht="18">
      <c r="A1791" s="216" t="s">
        <v>3538</v>
      </c>
      <c r="B1791" s="28"/>
      <c r="C1791" s="28"/>
      <c r="D1791" s="28"/>
      <c r="E1791" s="28"/>
      <c r="F1791" s="305">
        <f t="shared" si="37"/>
        <v>211</v>
      </c>
      <c r="G1791" s="28"/>
      <c r="H1791" s="300">
        <v>26</v>
      </c>
      <c r="I1791" s="300">
        <v>143</v>
      </c>
      <c r="J1791" s="300"/>
      <c r="K1791" s="202">
        <v>42</v>
      </c>
      <c r="M1791" s="28"/>
      <c r="N1791" s="28"/>
      <c r="O1791" s="28"/>
      <c r="T1791" s="202"/>
      <c r="V1791" s="28"/>
      <c r="W1791" s="28"/>
      <c r="X1791" s="28"/>
      <c r="AC1791" s="202"/>
      <c r="AE1791" s="28"/>
      <c r="AF1791" s="28"/>
      <c r="AG1791" s="28"/>
      <c r="AL1791" s="202"/>
      <c r="AN1791" s="28"/>
      <c r="AO1791" s="28"/>
      <c r="AP1791" s="28"/>
      <c r="AU1791" s="202"/>
      <c r="AW1791" s="28"/>
      <c r="AX1791" s="28"/>
      <c r="AY1791" s="28"/>
      <c r="BD1791" s="202"/>
      <c r="BF1791" s="28"/>
      <c r="BG1791" s="28"/>
      <c r="BH1791" s="28"/>
      <c r="BM1791" s="202"/>
      <c r="BO1791" s="28"/>
      <c r="BP1791" s="28"/>
      <c r="BQ1791" s="28"/>
      <c r="BV1791" s="202"/>
      <c r="BX1791" s="28"/>
      <c r="BY1791" s="28"/>
      <c r="BZ1791" s="28"/>
      <c r="CE1791" s="202"/>
      <c r="CG1791" s="28"/>
      <c r="CH1791" s="28"/>
      <c r="CI1791" s="28"/>
      <c r="CN1791" s="202"/>
      <c r="CP1791" s="28"/>
      <c r="CQ1791" s="28"/>
      <c r="CR1791" s="28"/>
      <c r="CW1791" s="202"/>
      <c r="CY1791" s="28"/>
      <c r="CZ1791" s="28"/>
      <c r="DA1791" s="28"/>
      <c r="DF1791" s="202"/>
      <c r="DH1791" s="28"/>
      <c r="DI1791" s="28"/>
      <c r="DJ1791" s="28"/>
      <c r="DO1791" s="202"/>
      <c r="DQ1791" s="28"/>
      <c r="DR1791" s="28"/>
      <c r="DS1791" s="28"/>
      <c r="DX1791" s="202"/>
      <c r="DZ1791" s="28"/>
      <c r="EA1791" s="28"/>
      <c r="EB1791" s="28"/>
      <c r="EG1791" s="202"/>
      <c r="EI1791" s="28"/>
      <c r="EJ1791" s="28"/>
      <c r="EK1791" s="28"/>
      <c r="EP1791" s="202"/>
      <c r="ER1791" s="28"/>
      <c r="ES1791" s="28"/>
      <c r="ET1791" s="28"/>
      <c r="EY1791" s="202"/>
      <c r="FA1791" s="28"/>
      <c r="FB1791" s="28"/>
      <c r="FC1791" s="28"/>
      <c r="FH1791" s="202"/>
      <c r="FJ1791" s="28"/>
      <c r="FK1791" s="28"/>
      <c r="FL1791" s="28"/>
      <c r="FQ1791" s="202"/>
      <c r="FS1791" s="28"/>
      <c r="FT1791" s="28"/>
      <c r="FU1791" s="28"/>
      <c r="FZ1791" s="202"/>
      <c r="GB1791" s="28"/>
      <c r="GC1791" s="28"/>
      <c r="GD1791" s="28"/>
      <c r="GI1791" s="202"/>
      <c r="GK1791" s="28"/>
      <c r="GL1791" s="28"/>
      <c r="GM1791" s="28"/>
      <c r="GR1791" s="202"/>
      <c r="GT1791" s="28"/>
      <c r="GU1791" s="28"/>
      <c r="GV1791" s="28"/>
      <c r="HA1791" s="202"/>
      <c r="HC1791" s="28"/>
      <c r="HD1791" s="28"/>
      <c r="HE1791" s="28"/>
      <c r="HJ1791" s="28"/>
      <c r="HK1791" s="28"/>
      <c r="HL1791" s="28"/>
      <c r="HM1791" s="28"/>
      <c r="HN1791" s="28"/>
      <c r="HO1791" s="28"/>
      <c r="HP1791" s="28"/>
      <c r="HQ1791" s="28"/>
      <c r="HR1791" s="28"/>
      <c r="HS1791" s="28"/>
      <c r="HT1791" s="28"/>
      <c r="HU1791" s="28"/>
      <c r="HV1791" s="28"/>
      <c r="HW1791" s="28"/>
      <c r="HX1791" s="28"/>
      <c r="HY1791" s="28"/>
      <c r="HZ1791" s="28"/>
      <c r="IA1791" s="28"/>
      <c r="IB1791" s="28"/>
      <c r="IC1791" s="28"/>
      <c r="ID1791" s="28"/>
      <c r="IE1791" s="28"/>
      <c r="IF1791" s="28"/>
      <c r="IG1791" s="28"/>
      <c r="IH1791" s="28"/>
      <c r="II1791" s="28"/>
      <c r="IJ1791" s="28"/>
      <c r="IK1791" s="28"/>
      <c r="IL1791" s="28"/>
      <c r="IM1791" s="28"/>
      <c r="IN1791" s="28"/>
      <c r="IO1791" s="28"/>
    </row>
    <row r="1792" spans="1:249" s="54" customFormat="1" ht="18">
      <c r="A1792" s="216" t="s">
        <v>3553</v>
      </c>
      <c r="B1792" s="28"/>
      <c r="C1792" s="28"/>
      <c r="D1792" s="28"/>
      <c r="E1792" s="28"/>
      <c r="F1792" s="305">
        <f t="shared" si="37"/>
        <v>1</v>
      </c>
      <c r="G1792" s="28"/>
      <c r="I1792" s="300">
        <v>1</v>
      </c>
      <c r="J1792" s="300"/>
      <c r="K1792" s="202"/>
      <c r="M1792" s="28"/>
      <c r="N1792" s="28"/>
      <c r="O1792" s="28"/>
      <c r="T1792" s="202"/>
      <c r="V1792" s="28"/>
      <c r="W1792" s="28"/>
      <c r="X1792" s="28"/>
      <c r="AC1792" s="202"/>
      <c r="AE1792" s="28"/>
      <c r="AF1792" s="28"/>
      <c r="AG1792" s="28"/>
      <c r="AL1792" s="202"/>
      <c r="AN1792" s="28"/>
      <c r="AO1792" s="28"/>
      <c r="AP1792" s="28"/>
      <c r="AU1792" s="202"/>
      <c r="AW1792" s="28"/>
      <c r="AX1792" s="28"/>
      <c r="AY1792" s="28"/>
      <c r="BD1792" s="202"/>
      <c r="BF1792" s="28"/>
      <c r="BG1792" s="28"/>
      <c r="BH1792" s="28"/>
      <c r="BM1792" s="202"/>
      <c r="BO1792" s="28"/>
      <c r="BP1792" s="28"/>
      <c r="BQ1792" s="28"/>
      <c r="BV1792" s="202"/>
      <c r="BX1792" s="28"/>
      <c r="BY1792" s="28"/>
      <c r="BZ1792" s="28"/>
      <c r="CE1792" s="202"/>
      <c r="CG1792" s="28"/>
      <c r="CH1792" s="28"/>
      <c r="CI1792" s="28"/>
      <c r="CN1792" s="202"/>
      <c r="CP1792" s="28"/>
      <c r="CQ1792" s="28"/>
      <c r="CR1792" s="28"/>
      <c r="CW1792" s="202"/>
      <c r="CY1792" s="28"/>
      <c r="CZ1792" s="28"/>
      <c r="DA1792" s="28"/>
      <c r="DF1792" s="202"/>
      <c r="DH1792" s="28"/>
      <c r="DI1792" s="28"/>
      <c r="DJ1792" s="28"/>
      <c r="DO1792" s="202"/>
      <c r="DQ1792" s="28"/>
      <c r="DR1792" s="28"/>
      <c r="DS1792" s="28"/>
      <c r="DX1792" s="202"/>
      <c r="DZ1792" s="28"/>
      <c r="EA1792" s="28"/>
      <c r="EB1792" s="28"/>
      <c r="EG1792" s="202"/>
      <c r="EI1792" s="28"/>
      <c r="EJ1792" s="28"/>
      <c r="EK1792" s="28"/>
      <c r="EP1792" s="202"/>
      <c r="ER1792" s="28"/>
      <c r="ES1792" s="28"/>
      <c r="ET1792" s="28"/>
      <c r="EY1792" s="202"/>
      <c r="FA1792" s="28"/>
      <c r="FB1792" s="28"/>
      <c r="FC1792" s="28"/>
      <c r="FH1792" s="202"/>
      <c r="FJ1792" s="28"/>
      <c r="FK1792" s="28"/>
      <c r="FL1792" s="28"/>
      <c r="FQ1792" s="202"/>
      <c r="FS1792" s="28"/>
      <c r="FT1792" s="28"/>
      <c r="FU1792" s="28"/>
      <c r="FZ1792" s="202"/>
      <c r="GB1792" s="28"/>
      <c r="GC1792" s="28"/>
      <c r="GD1792" s="28"/>
      <c r="GI1792" s="202"/>
      <c r="GK1792" s="28"/>
      <c r="GL1792" s="28"/>
      <c r="GM1792" s="28"/>
      <c r="GR1792" s="202"/>
      <c r="GT1792" s="28"/>
      <c r="GU1792" s="28"/>
      <c r="GV1792" s="28"/>
      <c r="HA1792" s="202"/>
      <c r="HC1792" s="28"/>
      <c r="HD1792" s="28"/>
      <c r="HE1792" s="28"/>
      <c r="HJ1792" s="28"/>
      <c r="HK1792" s="28"/>
      <c r="HL1792" s="28"/>
      <c r="HM1792" s="28"/>
      <c r="HN1792" s="28"/>
      <c r="HO1792" s="28"/>
      <c r="HP1792" s="28"/>
      <c r="HQ1792" s="28"/>
      <c r="HR1792" s="28"/>
      <c r="HS1792" s="28"/>
      <c r="HT1792" s="28"/>
      <c r="HU1792" s="28"/>
      <c r="HV1792" s="28"/>
      <c r="HW1792" s="28"/>
      <c r="HX1792" s="28"/>
      <c r="HY1792" s="28"/>
      <c r="HZ1792" s="28"/>
      <c r="IA1792" s="28"/>
      <c r="IB1792" s="28"/>
      <c r="IC1792" s="28"/>
      <c r="ID1792" s="28"/>
      <c r="IE1792" s="28"/>
      <c r="IF1792" s="28"/>
      <c r="IG1792" s="28"/>
      <c r="IH1792" s="28"/>
      <c r="II1792" s="28"/>
      <c r="IJ1792" s="28"/>
      <c r="IK1792" s="28"/>
      <c r="IL1792" s="28"/>
      <c r="IM1792" s="28"/>
      <c r="IN1792" s="28"/>
      <c r="IO1792" s="28"/>
    </row>
    <row r="1793" spans="1:249" s="54" customFormat="1" ht="18">
      <c r="A1793" s="216" t="s">
        <v>4431</v>
      </c>
      <c r="B1793" s="28"/>
      <c r="C1793" s="28"/>
      <c r="D1793" s="28"/>
      <c r="E1793" s="28"/>
      <c r="F1793" s="305">
        <f t="shared" si="37"/>
        <v>5</v>
      </c>
      <c r="G1793" s="28"/>
      <c r="I1793" s="300"/>
      <c r="J1793" s="300"/>
      <c r="K1793" s="300">
        <v>5</v>
      </c>
      <c r="M1793" s="28"/>
      <c r="N1793" s="28"/>
      <c r="O1793" s="28"/>
      <c r="T1793" s="202"/>
      <c r="V1793" s="28"/>
      <c r="W1793" s="28"/>
      <c r="X1793" s="28"/>
      <c r="AC1793" s="202"/>
      <c r="AE1793" s="28"/>
      <c r="AF1793" s="28"/>
      <c r="AG1793" s="28"/>
      <c r="AL1793" s="202"/>
      <c r="AN1793" s="28"/>
      <c r="AO1793" s="28"/>
      <c r="AP1793" s="28"/>
      <c r="AU1793" s="202"/>
      <c r="AW1793" s="28"/>
      <c r="AX1793" s="28"/>
      <c r="AY1793" s="28"/>
      <c r="BD1793" s="202"/>
      <c r="BF1793" s="28"/>
      <c r="BG1793" s="28"/>
      <c r="BH1793" s="28"/>
      <c r="BM1793" s="202"/>
      <c r="BO1793" s="28"/>
      <c r="BP1793" s="28"/>
      <c r="BQ1793" s="28"/>
      <c r="BV1793" s="202"/>
      <c r="BX1793" s="28"/>
      <c r="BY1793" s="28"/>
      <c r="BZ1793" s="28"/>
      <c r="CE1793" s="202"/>
      <c r="CG1793" s="28"/>
      <c r="CH1793" s="28"/>
      <c r="CI1793" s="28"/>
      <c r="CN1793" s="202"/>
      <c r="CP1793" s="28"/>
      <c r="CQ1793" s="28"/>
      <c r="CR1793" s="28"/>
      <c r="CW1793" s="202"/>
      <c r="CY1793" s="28"/>
      <c r="CZ1793" s="28"/>
      <c r="DA1793" s="28"/>
      <c r="DF1793" s="202"/>
      <c r="DH1793" s="28"/>
      <c r="DI1793" s="28"/>
      <c r="DJ1793" s="28"/>
      <c r="DO1793" s="202"/>
      <c r="DQ1793" s="28"/>
      <c r="DR1793" s="28"/>
      <c r="DS1793" s="28"/>
      <c r="DX1793" s="202"/>
      <c r="DZ1793" s="28"/>
      <c r="EA1793" s="28"/>
      <c r="EB1793" s="28"/>
      <c r="EG1793" s="202"/>
      <c r="EI1793" s="28"/>
      <c r="EJ1793" s="28"/>
      <c r="EK1793" s="28"/>
      <c r="EP1793" s="202"/>
      <c r="ER1793" s="28"/>
      <c r="ES1793" s="28"/>
      <c r="ET1793" s="28"/>
      <c r="EY1793" s="202"/>
      <c r="FA1793" s="28"/>
      <c r="FB1793" s="28"/>
      <c r="FC1793" s="28"/>
      <c r="FH1793" s="202"/>
      <c r="FJ1793" s="28"/>
      <c r="FK1793" s="28"/>
      <c r="FL1793" s="28"/>
      <c r="FQ1793" s="202"/>
      <c r="FS1793" s="28"/>
      <c r="FT1793" s="28"/>
      <c r="FU1793" s="28"/>
      <c r="FZ1793" s="202"/>
      <c r="GB1793" s="28"/>
      <c r="GC1793" s="28"/>
      <c r="GD1793" s="28"/>
      <c r="GI1793" s="202"/>
      <c r="GK1793" s="28"/>
      <c r="GL1793" s="28"/>
      <c r="GM1793" s="28"/>
      <c r="GR1793" s="202"/>
      <c r="GT1793" s="28"/>
      <c r="GU1793" s="28"/>
      <c r="GV1793" s="28"/>
      <c r="HA1793" s="202"/>
      <c r="HC1793" s="28"/>
      <c r="HD1793" s="28"/>
      <c r="HE1793" s="28"/>
      <c r="HJ1793" s="28"/>
      <c r="HK1793" s="28"/>
      <c r="HL1793" s="28"/>
      <c r="HM1793" s="28"/>
      <c r="HN1793" s="28"/>
      <c r="HO1793" s="28"/>
      <c r="HP1793" s="28"/>
      <c r="HQ1793" s="28"/>
      <c r="HR1793" s="28"/>
      <c r="HS1793" s="28"/>
      <c r="HT1793" s="28"/>
      <c r="HU1793" s="28"/>
      <c r="HV1793" s="28"/>
      <c r="HW1793" s="28"/>
      <c r="HX1793" s="28"/>
      <c r="HY1793" s="28"/>
      <c r="HZ1793" s="28"/>
      <c r="IA1793" s="28"/>
      <c r="IB1793" s="28"/>
      <c r="IC1793" s="28"/>
      <c r="ID1793" s="28"/>
      <c r="IE1793" s="28"/>
      <c r="IF1793" s="28"/>
      <c r="IG1793" s="28"/>
      <c r="IH1793" s="28"/>
      <c r="II1793" s="28"/>
      <c r="IJ1793" s="28"/>
      <c r="IK1793" s="28"/>
      <c r="IL1793" s="28"/>
      <c r="IM1793" s="28"/>
      <c r="IN1793" s="28"/>
      <c r="IO1793" s="28"/>
    </row>
    <row r="1794" spans="1:249" s="54" customFormat="1" ht="18">
      <c r="A1794" s="216" t="s">
        <v>4711</v>
      </c>
      <c r="B1794" s="28"/>
      <c r="C1794" s="28"/>
      <c r="D1794" s="28"/>
      <c r="E1794" s="28"/>
      <c r="F1794" s="305">
        <f t="shared" si="37"/>
        <v>10</v>
      </c>
      <c r="G1794" s="28"/>
      <c r="I1794" s="300">
        <v>5</v>
      </c>
      <c r="J1794" s="300">
        <v>5</v>
      </c>
      <c r="K1794" s="202"/>
      <c r="M1794" s="28"/>
      <c r="N1794" s="28"/>
      <c r="O1794" s="28"/>
      <c r="T1794" s="202"/>
      <c r="V1794" s="28"/>
      <c r="W1794" s="28"/>
      <c r="X1794" s="28"/>
      <c r="AC1794" s="202"/>
      <c r="AE1794" s="28"/>
      <c r="AF1794" s="28"/>
      <c r="AG1794" s="28"/>
      <c r="AL1794" s="202"/>
      <c r="AN1794" s="28"/>
      <c r="AO1794" s="28"/>
      <c r="AP1794" s="28"/>
      <c r="AU1794" s="202"/>
      <c r="AW1794" s="28"/>
      <c r="AX1794" s="28"/>
      <c r="AY1794" s="28"/>
      <c r="BD1794" s="202"/>
      <c r="BF1794" s="28"/>
      <c r="BG1794" s="28"/>
      <c r="BH1794" s="28"/>
      <c r="BM1794" s="202"/>
      <c r="BO1794" s="28"/>
      <c r="BP1794" s="28"/>
      <c r="BQ1794" s="28"/>
      <c r="BV1794" s="202"/>
      <c r="BX1794" s="28"/>
      <c r="BY1794" s="28"/>
      <c r="BZ1794" s="28"/>
      <c r="CE1794" s="202"/>
      <c r="CG1794" s="28"/>
      <c r="CH1794" s="28"/>
      <c r="CI1794" s="28"/>
      <c r="CN1794" s="202"/>
      <c r="CP1794" s="28"/>
      <c r="CQ1794" s="28"/>
      <c r="CR1794" s="28"/>
      <c r="CW1794" s="202"/>
      <c r="CY1794" s="28"/>
      <c r="CZ1794" s="28"/>
      <c r="DA1794" s="28"/>
      <c r="DF1794" s="202"/>
      <c r="DH1794" s="28"/>
      <c r="DI1794" s="28"/>
      <c r="DJ1794" s="28"/>
      <c r="DO1794" s="202"/>
      <c r="DQ1794" s="28"/>
      <c r="DR1794" s="28"/>
      <c r="DS1794" s="28"/>
      <c r="DX1794" s="202"/>
      <c r="DZ1794" s="28"/>
      <c r="EA1794" s="28"/>
      <c r="EB1794" s="28"/>
      <c r="EG1794" s="202"/>
      <c r="EI1794" s="28"/>
      <c r="EJ1794" s="28"/>
      <c r="EK1794" s="28"/>
      <c r="EP1794" s="202"/>
      <c r="ER1794" s="28"/>
      <c r="ES1794" s="28"/>
      <c r="ET1794" s="28"/>
      <c r="EY1794" s="202"/>
      <c r="FA1794" s="28"/>
      <c r="FB1794" s="28"/>
      <c r="FC1794" s="28"/>
      <c r="FH1794" s="202"/>
      <c r="FJ1794" s="28"/>
      <c r="FK1794" s="28"/>
      <c r="FL1794" s="28"/>
      <c r="FQ1794" s="202"/>
      <c r="FS1794" s="28"/>
      <c r="FT1794" s="28"/>
      <c r="FU1794" s="28"/>
      <c r="FZ1794" s="202"/>
      <c r="GB1794" s="28"/>
      <c r="GC1794" s="28"/>
      <c r="GD1794" s="28"/>
      <c r="GI1794" s="202"/>
      <c r="GK1794" s="28"/>
      <c r="GL1794" s="28"/>
      <c r="GM1794" s="28"/>
      <c r="GR1794" s="202"/>
      <c r="GT1794" s="28"/>
      <c r="GU1794" s="28"/>
      <c r="GV1794" s="28"/>
      <c r="HA1794" s="202"/>
      <c r="HC1794" s="28"/>
      <c r="HD1794" s="28"/>
      <c r="HE1794" s="28"/>
      <c r="HJ1794" s="28"/>
      <c r="HK1794" s="28"/>
      <c r="HL1794" s="28"/>
      <c r="HM1794" s="28"/>
      <c r="HN1794" s="28"/>
      <c r="HO1794" s="28"/>
      <c r="HP1794" s="28"/>
      <c r="HQ1794" s="28"/>
      <c r="HR1794" s="28"/>
      <c r="HS1794" s="28"/>
      <c r="HT1794" s="28"/>
      <c r="HU1794" s="28"/>
      <c r="HV1794" s="28"/>
      <c r="HW1794" s="28"/>
      <c r="HX1794" s="28"/>
      <c r="HY1794" s="28"/>
      <c r="HZ1794" s="28"/>
      <c r="IA1794" s="28"/>
      <c r="IB1794" s="28"/>
      <c r="IC1794" s="28"/>
      <c r="ID1794" s="28"/>
      <c r="IE1794" s="28"/>
      <c r="IF1794" s="28"/>
      <c r="IG1794" s="28"/>
      <c r="IH1794" s="28"/>
      <c r="II1794" s="28"/>
      <c r="IJ1794" s="28"/>
      <c r="IK1794" s="28"/>
      <c r="IL1794" s="28"/>
      <c r="IM1794" s="28"/>
      <c r="IN1794" s="28"/>
      <c r="IO1794" s="28"/>
    </row>
    <row r="1795" spans="1:249" s="54" customFormat="1" ht="18">
      <c r="A1795" s="216" t="s">
        <v>4742</v>
      </c>
      <c r="B1795" s="28"/>
      <c r="C1795" s="28"/>
      <c r="D1795" s="28"/>
      <c r="E1795" s="28"/>
      <c r="F1795" s="305">
        <f t="shared" si="37"/>
        <v>1</v>
      </c>
      <c r="G1795" s="28"/>
      <c r="I1795" s="300">
        <v>1</v>
      </c>
      <c r="K1795" s="202"/>
      <c r="M1795" s="28"/>
      <c r="N1795" s="28"/>
      <c r="O1795" s="28"/>
      <c r="T1795" s="202"/>
      <c r="V1795" s="28"/>
      <c r="W1795" s="28"/>
      <c r="X1795" s="28"/>
      <c r="AC1795" s="202"/>
      <c r="AE1795" s="28"/>
      <c r="AF1795" s="28"/>
      <c r="AG1795" s="28"/>
      <c r="AL1795" s="202"/>
      <c r="AN1795" s="28"/>
      <c r="AO1795" s="28"/>
      <c r="AP1795" s="28"/>
      <c r="AU1795" s="202"/>
      <c r="AW1795" s="28"/>
      <c r="AX1795" s="28"/>
      <c r="AY1795" s="28"/>
      <c r="BD1795" s="202"/>
      <c r="BF1795" s="28"/>
      <c r="BG1795" s="28"/>
      <c r="BH1795" s="28"/>
      <c r="BM1795" s="202"/>
      <c r="BO1795" s="28"/>
      <c r="BP1795" s="28"/>
      <c r="BQ1795" s="28"/>
      <c r="BV1795" s="202"/>
      <c r="BX1795" s="28"/>
      <c r="BY1795" s="28"/>
      <c r="BZ1795" s="28"/>
      <c r="CE1795" s="202"/>
      <c r="CG1795" s="28"/>
      <c r="CH1795" s="28"/>
      <c r="CI1795" s="28"/>
      <c r="CN1795" s="202"/>
      <c r="CP1795" s="28"/>
      <c r="CQ1795" s="28"/>
      <c r="CR1795" s="28"/>
      <c r="CW1795" s="202"/>
      <c r="CY1795" s="28"/>
      <c r="CZ1795" s="28"/>
      <c r="DA1795" s="28"/>
      <c r="DF1795" s="202"/>
      <c r="DH1795" s="28"/>
      <c r="DI1795" s="28"/>
      <c r="DJ1795" s="28"/>
      <c r="DO1795" s="202"/>
      <c r="DQ1795" s="28"/>
      <c r="DR1795" s="28"/>
      <c r="DS1795" s="28"/>
      <c r="DX1795" s="202"/>
      <c r="DZ1795" s="28"/>
      <c r="EA1795" s="28"/>
      <c r="EB1795" s="28"/>
      <c r="EG1795" s="202"/>
      <c r="EI1795" s="28"/>
      <c r="EJ1795" s="28"/>
      <c r="EK1795" s="28"/>
      <c r="EP1795" s="202"/>
      <c r="ER1795" s="28"/>
      <c r="ES1795" s="28"/>
      <c r="ET1795" s="28"/>
      <c r="EY1795" s="202"/>
      <c r="FA1795" s="28"/>
      <c r="FB1795" s="28"/>
      <c r="FC1795" s="28"/>
      <c r="FH1795" s="202"/>
      <c r="FJ1795" s="28"/>
      <c r="FK1795" s="28"/>
      <c r="FL1795" s="28"/>
      <c r="FQ1795" s="202"/>
      <c r="FS1795" s="28"/>
      <c r="FT1795" s="28"/>
      <c r="FU1795" s="28"/>
      <c r="FZ1795" s="202"/>
      <c r="GB1795" s="28"/>
      <c r="GC1795" s="28"/>
      <c r="GD1795" s="28"/>
      <c r="GI1795" s="202"/>
      <c r="GK1795" s="28"/>
      <c r="GL1795" s="28"/>
      <c r="GM1795" s="28"/>
      <c r="GR1795" s="202"/>
      <c r="GT1795" s="28"/>
      <c r="GU1795" s="28"/>
      <c r="GV1795" s="28"/>
      <c r="HA1795" s="202"/>
      <c r="HC1795" s="28"/>
      <c r="HD1795" s="28"/>
      <c r="HE1795" s="28"/>
      <c r="HJ1795" s="28"/>
      <c r="HK1795" s="28"/>
      <c r="HL1795" s="28"/>
      <c r="HM1795" s="28"/>
      <c r="HN1795" s="28"/>
      <c r="HO1795" s="28"/>
      <c r="HP1795" s="28"/>
      <c r="HQ1795" s="28"/>
      <c r="HR1795" s="28"/>
      <c r="HS1795" s="28"/>
      <c r="HT1795" s="28"/>
      <c r="HU1795" s="28"/>
      <c r="HV1795" s="28"/>
      <c r="HW1795" s="28"/>
      <c r="HX1795" s="28"/>
      <c r="HY1795" s="28"/>
      <c r="HZ1795" s="28"/>
      <c r="IA1795" s="28"/>
      <c r="IB1795" s="28"/>
      <c r="IC1795" s="28"/>
      <c r="ID1795" s="28"/>
      <c r="IE1795" s="28"/>
      <c r="IF1795" s="28"/>
      <c r="IG1795" s="28"/>
      <c r="IH1795" s="28"/>
      <c r="II1795" s="28"/>
      <c r="IJ1795" s="28"/>
      <c r="IK1795" s="28"/>
      <c r="IL1795" s="28"/>
      <c r="IM1795" s="28"/>
      <c r="IN1795" s="28"/>
      <c r="IO1795" s="28"/>
    </row>
    <row r="1796" spans="1:249" s="54" customFormat="1" ht="18">
      <c r="A1796" s="482" t="s">
        <v>4074</v>
      </c>
      <c r="B1796" s="28"/>
      <c r="C1796" s="28"/>
      <c r="D1796" s="28"/>
      <c r="E1796" s="28"/>
      <c r="F1796" s="305">
        <f t="shared" si="37"/>
        <v>2</v>
      </c>
      <c r="G1796" s="28"/>
      <c r="J1796" s="300">
        <v>2</v>
      </c>
      <c r="K1796" s="202"/>
      <c r="M1796" s="28"/>
      <c r="N1796" s="28"/>
      <c r="O1796" s="28"/>
      <c r="T1796" s="202"/>
      <c r="V1796" s="28"/>
      <c r="W1796" s="28"/>
      <c r="X1796" s="28"/>
      <c r="AC1796" s="202"/>
      <c r="AE1796" s="28"/>
      <c r="AF1796" s="28"/>
      <c r="AG1796" s="28"/>
      <c r="AL1796" s="202"/>
      <c r="AN1796" s="28"/>
      <c r="AO1796" s="28"/>
      <c r="AP1796" s="28"/>
      <c r="AU1796" s="202"/>
      <c r="AW1796" s="28"/>
      <c r="AX1796" s="28"/>
      <c r="AY1796" s="28"/>
      <c r="BD1796" s="202"/>
      <c r="BF1796" s="28"/>
      <c r="BG1796" s="28"/>
      <c r="BH1796" s="28"/>
      <c r="BM1796" s="202"/>
      <c r="BO1796" s="28"/>
      <c r="BP1796" s="28"/>
      <c r="BQ1796" s="28"/>
      <c r="BV1796" s="202"/>
      <c r="BX1796" s="28"/>
      <c r="BY1796" s="28"/>
      <c r="BZ1796" s="28"/>
      <c r="CE1796" s="202"/>
      <c r="CG1796" s="28"/>
      <c r="CH1796" s="28"/>
      <c r="CI1796" s="28"/>
      <c r="CN1796" s="202"/>
      <c r="CP1796" s="28"/>
      <c r="CQ1796" s="28"/>
      <c r="CR1796" s="28"/>
      <c r="CW1796" s="202"/>
      <c r="CY1796" s="28"/>
      <c r="CZ1796" s="28"/>
      <c r="DA1796" s="28"/>
      <c r="DF1796" s="202"/>
      <c r="DH1796" s="28"/>
      <c r="DI1796" s="28"/>
      <c r="DJ1796" s="28"/>
      <c r="DO1796" s="202"/>
      <c r="DQ1796" s="28"/>
      <c r="DR1796" s="28"/>
      <c r="DS1796" s="28"/>
      <c r="DX1796" s="202"/>
      <c r="DZ1796" s="28"/>
      <c r="EA1796" s="28"/>
      <c r="EB1796" s="28"/>
      <c r="EG1796" s="202"/>
      <c r="EI1796" s="28"/>
      <c r="EJ1796" s="28"/>
      <c r="EK1796" s="28"/>
      <c r="EP1796" s="202"/>
      <c r="ER1796" s="28"/>
      <c r="ES1796" s="28"/>
      <c r="ET1796" s="28"/>
      <c r="EY1796" s="202"/>
      <c r="FA1796" s="28"/>
      <c r="FB1796" s="28"/>
      <c r="FC1796" s="28"/>
      <c r="FH1796" s="202"/>
      <c r="FJ1796" s="28"/>
      <c r="FK1796" s="28"/>
      <c r="FL1796" s="28"/>
      <c r="FQ1796" s="202"/>
      <c r="FS1796" s="28"/>
      <c r="FT1796" s="28"/>
      <c r="FU1796" s="28"/>
      <c r="FZ1796" s="202"/>
      <c r="GB1796" s="28"/>
      <c r="GC1796" s="28"/>
      <c r="GD1796" s="28"/>
      <c r="GI1796" s="202"/>
      <c r="GK1796" s="28"/>
      <c r="GL1796" s="28"/>
      <c r="GM1796" s="28"/>
      <c r="GR1796" s="202"/>
      <c r="GT1796" s="28"/>
      <c r="GU1796" s="28"/>
      <c r="GV1796" s="28"/>
      <c r="HA1796" s="202"/>
      <c r="HC1796" s="28"/>
      <c r="HD1796" s="28"/>
      <c r="HE1796" s="28"/>
      <c r="HJ1796" s="28"/>
      <c r="HK1796" s="28"/>
      <c r="HL1796" s="28"/>
      <c r="HM1796" s="28"/>
      <c r="HN1796" s="28"/>
      <c r="HO1796" s="28"/>
      <c r="HP1796" s="28"/>
      <c r="HQ1796" s="28"/>
      <c r="HR1796" s="28"/>
      <c r="HS1796" s="28"/>
      <c r="HT1796" s="28"/>
      <c r="HU1796" s="28"/>
      <c r="HV1796" s="28"/>
      <c r="HW1796" s="28"/>
      <c r="HX1796" s="28"/>
      <c r="HY1796" s="28"/>
      <c r="HZ1796" s="28"/>
      <c r="IA1796" s="28"/>
      <c r="IB1796" s="28"/>
      <c r="IC1796" s="28"/>
      <c r="ID1796" s="28"/>
      <c r="IE1796" s="28"/>
      <c r="IF1796" s="28"/>
      <c r="IG1796" s="28"/>
      <c r="IH1796" s="28"/>
      <c r="II1796" s="28"/>
      <c r="IJ1796" s="28"/>
      <c r="IK1796" s="28"/>
      <c r="IL1796" s="28"/>
      <c r="IM1796" s="28"/>
      <c r="IN1796" s="28"/>
      <c r="IO1796" s="28"/>
    </row>
    <row r="1797" spans="1:249" s="54" customFormat="1" ht="18">
      <c r="A1797" s="216" t="s">
        <v>4085</v>
      </c>
      <c r="B1797" s="28"/>
      <c r="C1797" s="28"/>
      <c r="D1797" s="28"/>
      <c r="E1797" s="28"/>
      <c r="F1797" s="305">
        <f t="shared" si="37"/>
        <v>5</v>
      </c>
      <c r="G1797" s="28"/>
      <c r="J1797" s="300">
        <v>5</v>
      </c>
      <c r="K1797" s="202"/>
      <c r="M1797" s="28"/>
      <c r="N1797" s="28"/>
      <c r="O1797" s="28"/>
      <c r="T1797" s="202"/>
      <c r="V1797" s="28"/>
      <c r="W1797" s="28"/>
      <c r="X1797" s="28"/>
      <c r="AC1797" s="202"/>
      <c r="AE1797" s="28"/>
      <c r="AF1797" s="28"/>
      <c r="AG1797" s="28"/>
      <c r="AL1797" s="202"/>
      <c r="AN1797" s="28"/>
      <c r="AO1797" s="28"/>
      <c r="AP1797" s="28"/>
      <c r="AU1797" s="202"/>
      <c r="AW1797" s="28"/>
      <c r="AX1797" s="28"/>
      <c r="AY1797" s="28"/>
      <c r="BD1797" s="202"/>
      <c r="BF1797" s="28"/>
      <c r="BG1797" s="28"/>
      <c r="BH1797" s="28"/>
      <c r="BM1797" s="202"/>
      <c r="BO1797" s="28"/>
      <c r="BP1797" s="28"/>
      <c r="BQ1797" s="28"/>
      <c r="BV1797" s="202"/>
      <c r="BX1797" s="28"/>
      <c r="BY1797" s="28"/>
      <c r="BZ1797" s="28"/>
      <c r="CE1797" s="202"/>
      <c r="CG1797" s="28"/>
      <c r="CH1797" s="28"/>
      <c r="CI1797" s="28"/>
      <c r="CN1797" s="202"/>
      <c r="CP1797" s="28"/>
      <c r="CQ1797" s="28"/>
      <c r="CR1797" s="28"/>
      <c r="CW1797" s="202"/>
      <c r="CY1797" s="28"/>
      <c r="CZ1797" s="28"/>
      <c r="DA1797" s="28"/>
      <c r="DF1797" s="202"/>
      <c r="DH1797" s="28"/>
      <c r="DI1797" s="28"/>
      <c r="DJ1797" s="28"/>
      <c r="DO1797" s="202"/>
      <c r="DQ1797" s="28"/>
      <c r="DR1797" s="28"/>
      <c r="DS1797" s="28"/>
      <c r="DX1797" s="202"/>
      <c r="DZ1797" s="28"/>
      <c r="EA1797" s="28"/>
      <c r="EB1797" s="28"/>
      <c r="EG1797" s="202"/>
      <c r="EI1797" s="28"/>
      <c r="EJ1797" s="28"/>
      <c r="EK1797" s="28"/>
      <c r="EP1797" s="202"/>
      <c r="ER1797" s="28"/>
      <c r="ES1797" s="28"/>
      <c r="ET1797" s="28"/>
      <c r="EY1797" s="202"/>
      <c r="FA1797" s="28"/>
      <c r="FB1797" s="28"/>
      <c r="FC1797" s="28"/>
      <c r="FH1797" s="202"/>
      <c r="FJ1797" s="28"/>
      <c r="FK1797" s="28"/>
      <c r="FL1797" s="28"/>
      <c r="FQ1797" s="202"/>
      <c r="FS1797" s="28"/>
      <c r="FT1797" s="28"/>
      <c r="FU1797" s="28"/>
      <c r="FZ1797" s="202"/>
      <c r="GB1797" s="28"/>
      <c r="GC1797" s="28"/>
      <c r="GD1797" s="28"/>
      <c r="GI1797" s="202"/>
      <c r="GK1797" s="28"/>
      <c r="GL1797" s="28"/>
      <c r="GM1797" s="28"/>
      <c r="GR1797" s="202"/>
      <c r="GT1797" s="28"/>
      <c r="GU1797" s="28"/>
      <c r="GV1797" s="28"/>
      <c r="HA1797" s="202"/>
      <c r="HC1797" s="28"/>
      <c r="HD1797" s="28"/>
      <c r="HE1797" s="28"/>
      <c r="HJ1797" s="28"/>
      <c r="HK1797" s="28"/>
      <c r="HL1797" s="28"/>
      <c r="HM1797" s="28"/>
      <c r="HN1797" s="28"/>
      <c r="HO1797" s="28"/>
      <c r="HP1797" s="28"/>
      <c r="HQ1797" s="28"/>
      <c r="HR1797" s="28"/>
      <c r="HS1797" s="28"/>
      <c r="HT1797" s="28"/>
      <c r="HU1797" s="28"/>
      <c r="HV1797" s="28"/>
      <c r="HW1797" s="28"/>
      <c r="HX1797" s="28"/>
      <c r="HY1797" s="28"/>
      <c r="HZ1797" s="28"/>
      <c r="IA1797" s="28"/>
      <c r="IB1797" s="28"/>
      <c r="IC1797" s="28"/>
      <c r="ID1797" s="28"/>
      <c r="IE1797" s="28"/>
      <c r="IF1797" s="28"/>
      <c r="IG1797" s="28"/>
      <c r="IH1797" s="28"/>
      <c r="II1797" s="28"/>
      <c r="IJ1797" s="28"/>
      <c r="IK1797" s="28"/>
      <c r="IL1797" s="28"/>
      <c r="IM1797" s="28"/>
      <c r="IN1797" s="28"/>
      <c r="IO1797" s="28"/>
    </row>
    <row r="1798" spans="1:249" s="54" customFormat="1" ht="18">
      <c r="A1798" s="482" t="s">
        <v>3551</v>
      </c>
      <c r="B1798" s="28"/>
      <c r="C1798" s="28"/>
      <c r="D1798" s="28"/>
      <c r="E1798" s="28"/>
      <c r="F1798" s="305">
        <f t="shared" si="37"/>
        <v>67</v>
      </c>
      <c r="G1798" s="28"/>
      <c r="I1798" s="300">
        <v>54</v>
      </c>
      <c r="J1798" s="300">
        <v>13</v>
      </c>
      <c r="K1798" s="202"/>
      <c r="M1798" s="28"/>
      <c r="N1798" s="28"/>
      <c r="O1798" s="28"/>
      <c r="T1798" s="202"/>
      <c r="V1798" s="28"/>
      <c r="W1798" s="28"/>
      <c r="X1798" s="28"/>
      <c r="AC1798" s="202"/>
      <c r="AE1798" s="28"/>
      <c r="AF1798" s="28"/>
      <c r="AG1798" s="28"/>
      <c r="AL1798" s="202"/>
      <c r="AN1798" s="28"/>
      <c r="AO1798" s="28"/>
      <c r="AP1798" s="28"/>
      <c r="AU1798" s="202"/>
      <c r="AW1798" s="28"/>
      <c r="AX1798" s="28"/>
      <c r="AY1798" s="28"/>
      <c r="BD1798" s="202"/>
      <c r="BF1798" s="28"/>
      <c r="BG1798" s="28"/>
      <c r="BH1798" s="28"/>
      <c r="BM1798" s="202"/>
      <c r="BO1798" s="28"/>
      <c r="BP1798" s="28"/>
      <c r="BQ1798" s="28"/>
      <c r="BV1798" s="202"/>
      <c r="BX1798" s="28"/>
      <c r="BY1798" s="28"/>
      <c r="BZ1798" s="28"/>
      <c r="CE1798" s="202"/>
      <c r="CG1798" s="28"/>
      <c r="CH1798" s="28"/>
      <c r="CI1798" s="28"/>
      <c r="CN1798" s="202"/>
      <c r="CP1798" s="28"/>
      <c r="CQ1798" s="28"/>
      <c r="CR1798" s="28"/>
      <c r="CW1798" s="202"/>
      <c r="CY1798" s="28"/>
      <c r="CZ1798" s="28"/>
      <c r="DA1798" s="28"/>
      <c r="DF1798" s="202"/>
      <c r="DH1798" s="28"/>
      <c r="DI1798" s="28"/>
      <c r="DJ1798" s="28"/>
      <c r="DO1798" s="202"/>
      <c r="DQ1798" s="28"/>
      <c r="DR1798" s="28"/>
      <c r="DS1798" s="28"/>
      <c r="DX1798" s="202"/>
      <c r="DZ1798" s="28"/>
      <c r="EA1798" s="28"/>
      <c r="EB1798" s="28"/>
      <c r="EG1798" s="202"/>
      <c r="EI1798" s="28"/>
      <c r="EJ1798" s="28"/>
      <c r="EK1798" s="28"/>
      <c r="EP1798" s="202"/>
      <c r="ER1798" s="28"/>
      <c r="ES1798" s="28"/>
      <c r="ET1798" s="28"/>
      <c r="EY1798" s="202"/>
      <c r="FA1798" s="28"/>
      <c r="FB1798" s="28"/>
      <c r="FC1798" s="28"/>
      <c r="FH1798" s="202"/>
      <c r="FJ1798" s="28"/>
      <c r="FK1798" s="28"/>
      <c r="FL1798" s="28"/>
      <c r="FQ1798" s="202"/>
      <c r="FS1798" s="28"/>
      <c r="FT1798" s="28"/>
      <c r="FU1798" s="28"/>
      <c r="FZ1798" s="202"/>
      <c r="GB1798" s="28"/>
      <c r="GC1798" s="28"/>
      <c r="GD1798" s="28"/>
      <c r="GI1798" s="202"/>
      <c r="GK1798" s="28"/>
      <c r="GL1798" s="28"/>
      <c r="GM1798" s="28"/>
      <c r="GR1798" s="202"/>
      <c r="GT1798" s="28"/>
      <c r="GU1798" s="28"/>
      <c r="GV1798" s="28"/>
      <c r="HA1798" s="202"/>
      <c r="HC1798" s="28"/>
      <c r="HD1798" s="28"/>
      <c r="HE1798" s="28"/>
      <c r="HJ1798" s="28"/>
      <c r="HK1798" s="28"/>
      <c r="HL1798" s="28"/>
      <c r="HM1798" s="28"/>
      <c r="HN1798" s="28"/>
      <c r="HO1798" s="28"/>
      <c r="HP1798" s="28"/>
      <c r="HQ1798" s="28"/>
      <c r="HR1798" s="28"/>
      <c r="HS1798" s="28"/>
      <c r="HT1798" s="28"/>
      <c r="HU1798" s="28"/>
      <c r="HV1798" s="28"/>
      <c r="HW1798" s="28"/>
      <c r="HX1798" s="28"/>
      <c r="HY1798" s="28"/>
      <c r="HZ1798" s="28"/>
      <c r="IA1798" s="28"/>
      <c r="IB1798" s="28"/>
      <c r="IC1798" s="28"/>
      <c r="ID1798" s="28"/>
      <c r="IE1798" s="28"/>
      <c r="IF1798" s="28"/>
      <c r="IG1798" s="28"/>
      <c r="IH1798" s="28"/>
      <c r="II1798" s="28"/>
      <c r="IJ1798" s="28"/>
      <c r="IK1798" s="28"/>
      <c r="IL1798" s="28"/>
      <c r="IM1798" s="28"/>
      <c r="IN1798" s="28"/>
      <c r="IO1798" s="28"/>
    </row>
    <row r="1799" spans="1:249" s="54" customFormat="1" ht="18">
      <c r="A1799" s="216" t="s">
        <v>4636</v>
      </c>
      <c r="B1799" s="28"/>
      <c r="C1799" s="28"/>
      <c r="D1799" s="28"/>
      <c r="E1799" s="28"/>
      <c r="F1799" s="305">
        <f t="shared" si="37"/>
        <v>4</v>
      </c>
      <c r="G1799" s="28"/>
      <c r="I1799" s="300">
        <v>4</v>
      </c>
      <c r="J1799" s="300"/>
      <c r="K1799" s="202"/>
      <c r="M1799" s="28"/>
      <c r="N1799" s="28"/>
      <c r="O1799" s="28"/>
      <c r="T1799" s="202"/>
      <c r="V1799" s="28"/>
      <c r="W1799" s="28"/>
      <c r="X1799" s="28"/>
      <c r="AC1799" s="202"/>
      <c r="AE1799" s="28"/>
      <c r="AF1799" s="28"/>
      <c r="AG1799" s="28"/>
      <c r="AL1799" s="202"/>
      <c r="AN1799" s="28"/>
      <c r="AO1799" s="28"/>
      <c r="AP1799" s="28"/>
      <c r="AU1799" s="202"/>
      <c r="AW1799" s="28"/>
      <c r="AX1799" s="28"/>
      <c r="AY1799" s="28"/>
      <c r="BD1799" s="202"/>
      <c r="BF1799" s="28"/>
      <c r="BG1799" s="28"/>
      <c r="BH1799" s="28"/>
      <c r="BM1799" s="202"/>
      <c r="BO1799" s="28"/>
      <c r="BP1799" s="28"/>
      <c r="BQ1799" s="28"/>
      <c r="BV1799" s="202"/>
      <c r="BX1799" s="28"/>
      <c r="BY1799" s="28"/>
      <c r="BZ1799" s="28"/>
      <c r="CE1799" s="202"/>
      <c r="CG1799" s="28"/>
      <c r="CH1799" s="28"/>
      <c r="CI1799" s="28"/>
      <c r="CN1799" s="202"/>
      <c r="CP1799" s="28"/>
      <c r="CQ1799" s="28"/>
      <c r="CR1799" s="28"/>
      <c r="CW1799" s="202"/>
      <c r="CY1799" s="28"/>
      <c r="CZ1799" s="28"/>
      <c r="DA1799" s="28"/>
      <c r="DF1799" s="202"/>
      <c r="DH1799" s="28"/>
      <c r="DI1799" s="28"/>
      <c r="DJ1799" s="28"/>
      <c r="DO1799" s="202"/>
      <c r="DQ1799" s="28"/>
      <c r="DR1799" s="28"/>
      <c r="DS1799" s="28"/>
      <c r="DX1799" s="202"/>
      <c r="DZ1799" s="28"/>
      <c r="EA1799" s="28"/>
      <c r="EB1799" s="28"/>
      <c r="EG1799" s="202"/>
      <c r="EI1799" s="28"/>
      <c r="EJ1799" s="28"/>
      <c r="EK1799" s="28"/>
      <c r="EP1799" s="202"/>
      <c r="ER1799" s="28"/>
      <c r="ES1799" s="28"/>
      <c r="ET1799" s="28"/>
      <c r="EY1799" s="202"/>
      <c r="FA1799" s="28"/>
      <c r="FB1799" s="28"/>
      <c r="FC1799" s="28"/>
      <c r="FH1799" s="202"/>
      <c r="FJ1799" s="28"/>
      <c r="FK1799" s="28"/>
      <c r="FL1799" s="28"/>
      <c r="FQ1799" s="202"/>
      <c r="FS1799" s="28"/>
      <c r="FT1799" s="28"/>
      <c r="FU1799" s="28"/>
      <c r="FZ1799" s="202"/>
      <c r="GB1799" s="28"/>
      <c r="GC1799" s="28"/>
      <c r="GD1799" s="28"/>
      <c r="GI1799" s="202"/>
      <c r="GK1799" s="28"/>
      <c r="GL1799" s="28"/>
      <c r="GM1799" s="28"/>
      <c r="GR1799" s="202"/>
      <c r="GT1799" s="28"/>
      <c r="GU1799" s="28"/>
      <c r="GV1799" s="28"/>
      <c r="HA1799" s="202"/>
      <c r="HC1799" s="28"/>
      <c r="HD1799" s="28"/>
      <c r="HE1799" s="28"/>
      <c r="HJ1799" s="28"/>
      <c r="HK1799" s="28"/>
      <c r="HL1799" s="28"/>
      <c r="HM1799" s="28"/>
      <c r="HN1799" s="28"/>
      <c r="HO1799" s="28"/>
      <c r="HP1799" s="28"/>
      <c r="HQ1799" s="28"/>
      <c r="HR1799" s="28"/>
      <c r="HS1799" s="28"/>
      <c r="HT1799" s="28"/>
      <c r="HU1799" s="28"/>
      <c r="HV1799" s="28"/>
      <c r="HW1799" s="28"/>
      <c r="HX1799" s="28"/>
      <c r="HY1799" s="28"/>
      <c r="HZ1799" s="28"/>
      <c r="IA1799" s="28"/>
      <c r="IB1799" s="28"/>
      <c r="IC1799" s="28"/>
      <c r="ID1799" s="28"/>
      <c r="IE1799" s="28"/>
      <c r="IF1799" s="28"/>
      <c r="IG1799" s="28"/>
      <c r="IH1799" s="28"/>
      <c r="II1799" s="28"/>
      <c r="IJ1799" s="28"/>
      <c r="IK1799" s="28"/>
      <c r="IL1799" s="28"/>
      <c r="IM1799" s="28"/>
      <c r="IN1799" s="28"/>
      <c r="IO1799" s="28"/>
    </row>
    <row r="1800" spans="1:249" s="54" customFormat="1" ht="18">
      <c r="A1800" s="216" t="s">
        <v>4122</v>
      </c>
      <c r="B1800" s="28"/>
      <c r="C1800" s="28"/>
      <c r="D1800" s="28"/>
      <c r="E1800" s="28"/>
      <c r="F1800" s="305">
        <f t="shared" si="37"/>
        <v>33</v>
      </c>
      <c r="G1800" s="28"/>
      <c r="I1800" s="300"/>
      <c r="J1800" s="300">
        <v>33</v>
      </c>
      <c r="K1800" s="202"/>
      <c r="M1800" s="28"/>
      <c r="N1800" s="28"/>
      <c r="O1800" s="28"/>
      <c r="T1800" s="202"/>
      <c r="V1800" s="28"/>
      <c r="W1800" s="28"/>
      <c r="X1800" s="28"/>
      <c r="AC1800" s="202"/>
      <c r="AE1800" s="28"/>
      <c r="AF1800" s="28"/>
      <c r="AG1800" s="28"/>
      <c r="AL1800" s="202"/>
      <c r="AN1800" s="28"/>
      <c r="AO1800" s="28"/>
      <c r="AP1800" s="28"/>
      <c r="AU1800" s="202"/>
      <c r="AW1800" s="28"/>
      <c r="AX1800" s="28"/>
      <c r="AY1800" s="28"/>
      <c r="BD1800" s="202"/>
      <c r="BF1800" s="28"/>
      <c r="BG1800" s="28"/>
      <c r="BH1800" s="28"/>
      <c r="BM1800" s="202"/>
      <c r="BO1800" s="28"/>
      <c r="BP1800" s="28"/>
      <c r="BQ1800" s="28"/>
      <c r="BV1800" s="202"/>
      <c r="BX1800" s="28"/>
      <c r="BY1800" s="28"/>
      <c r="BZ1800" s="28"/>
      <c r="CE1800" s="202"/>
      <c r="CG1800" s="28"/>
      <c r="CH1800" s="28"/>
      <c r="CI1800" s="28"/>
      <c r="CN1800" s="202"/>
      <c r="CP1800" s="28"/>
      <c r="CQ1800" s="28"/>
      <c r="CR1800" s="28"/>
      <c r="CW1800" s="202"/>
      <c r="CY1800" s="28"/>
      <c r="CZ1800" s="28"/>
      <c r="DA1800" s="28"/>
      <c r="DF1800" s="202"/>
      <c r="DH1800" s="28"/>
      <c r="DI1800" s="28"/>
      <c r="DJ1800" s="28"/>
      <c r="DO1800" s="202"/>
      <c r="DQ1800" s="28"/>
      <c r="DR1800" s="28"/>
      <c r="DS1800" s="28"/>
      <c r="DX1800" s="202"/>
      <c r="DZ1800" s="28"/>
      <c r="EA1800" s="28"/>
      <c r="EB1800" s="28"/>
      <c r="EG1800" s="202"/>
      <c r="EI1800" s="28"/>
      <c r="EJ1800" s="28"/>
      <c r="EK1800" s="28"/>
      <c r="EP1800" s="202"/>
      <c r="ER1800" s="28"/>
      <c r="ES1800" s="28"/>
      <c r="ET1800" s="28"/>
      <c r="EY1800" s="202"/>
      <c r="FA1800" s="28"/>
      <c r="FB1800" s="28"/>
      <c r="FC1800" s="28"/>
      <c r="FH1800" s="202"/>
      <c r="FJ1800" s="28"/>
      <c r="FK1800" s="28"/>
      <c r="FL1800" s="28"/>
      <c r="FQ1800" s="202"/>
      <c r="FS1800" s="28"/>
      <c r="FT1800" s="28"/>
      <c r="FU1800" s="28"/>
      <c r="FZ1800" s="202"/>
      <c r="GB1800" s="28"/>
      <c r="GC1800" s="28"/>
      <c r="GD1800" s="28"/>
      <c r="GI1800" s="202"/>
      <c r="GK1800" s="28"/>
      <c r="GL1800" s="28"/>
      <c r="GM1800" s="28"/>
      <c r="GR1800" s="202"/>
      <c r="GT1800" s="28"/>
      <c r="GU1800" s="28"/>
      <c r="GV1800" s="28"/>
      <c r="HA1800" s="202"/>
      <c r="HC1800" s="28"/>
      <c r="HD1800" s="28"/>
      <c r="HE1800" s="28"/>
      <c r="HJ1800" s="28"/>
      <c r="HK1800" s="28"/>
      <c r="HL1800" s="28"/>
      <c r="HM1800" s="28"/>
      <c r="HN1800" s="28"/>
      <c r="HO1800" s="28"/>
      <c r="HP1800" s="28"/>
      <c r="HQ1800" s="28"/>
      <c r="HR1800" s="28"/>
      <c r="HS1800" s="28"/>
      <c r="HT1800" s="28"/>
      <c r="HU1800" s="28"/>
      <c r="HV1800" s="28"/>
      <c r="HW1800" s="28"/>
      <c r="HX1800" s="28"/>
      <c r="HY1800" s="28"/>
      <c r="HZ1800" s="28"/>
      <c r="IA1800" s="28"/>
      <c r="IB1800" s="28"/>
      <c r="IC1800" s="28"/>
      <c r="ID1800" s="28"/>
      <c r="IE1800" s="28"/>
      <c r="IF1800" s="28"/>
      <c r="IG1800" s="28"/>
      <c r="IH1800" s="28"/>
      <c r="II1800" s="28"/>
      <c r="IJ1800" s="28"/>
      <c r="IK1800" s="28"/>
      <c r="IL1800" s="28"/>
      <c r="IM1800" s="28"/>
      <c r="IN1800" s="28"/>
      <c r="IO1800" s="28"/>
    </row>
    <row r="1801" spans="1:249" s="54" customFormat="1" ht="18">
      <c r="A1801" s="216" t="s">
        <v>4450</v>
      </c>
      <c r="B1801" s="28"/>
      <c r="C1801" s="28"/>
      <c r="D1801" s="28"/>
      <c r="E1801" s="28"/>
      <c r="F1801" s="305">
        <f t="shared" si="37"/>
        <v>10</v>
      </c>
      <c r="G1801" s="28"/>
      <c r="K1801" s="300">
        <v>10</v>
      </c>
      <c r="M1801" s="28"/>
      <c r="N1801" s="28"/>
      <c r="O1801" s="28"/>
      <c r="T1801" s="202"/>
      <c r="V1801" s="28"/>
      <c r="W1801" s="28"/>
      <c r="X1801" s="28"/>
      <c r="AC1801" s="202"/>
      <c r="AE1801" s="28"/>
      <c r="AF1801" s="28"/>
      <c r="AG1801" s="28"/>
      <c r="AL1801" s="202"/>
      <c r="AN1801" s="28"/>
      <c r="AO1801" s="28"/>
      <c r="AP1801" s="28"/>
      <c r="AU1801" s="202"/>
      <c r="AW1801" s="28"/>
      <c r="AX1801" s="28"/>
      <c r="AY1801" s="28"/>
      <c r="BD1801" s="202"/>
      <c r="BF1801" s="28"/>
      <c r="BG1801" s="28"/>
      <c r="BH1801" s="28"/>
      <c r="BM1801" s="202"/>
      <c r="BO1801" s="28"/>
      <c r="BP1801" s="28"/>
      <c r="BQ1801" s="28"/>
      <c r="BV1801" s="202"/>
      <c r="BX1801" s="28"/>
      <c r="BY1801" s="28"/>
      <c r="BZ1801" s="28"/>
      <c r="CE1801" s="202"/>
      <c r="CG1801" s="28"/>
      <c r="CH1801" s="28"/>
      <c r="CI1801" s="28"/>
      <c r="CN1801" s="202"/>
      <c r="CP1801" s="28"/>
      <c r="CQ1801" s="28"/>
      <c r="CR1801" s="28"/>
      <c r="CW1801" s="202"/>
      <c r="CY1801" s="28"/>
      <c r="CZ1801" s="28"/>
      <c r="DA1801" s="28"/>
      <c r="DF1801" s="202"/>
      <c r="DH1801" s="28"/>
      <c r="DI1801" s="28"/>
      <c r="DJ1801" s="28"/>
      <c r="DO1801" s="202"/>
      <c r="DQ1801" s="28"/>
      <c r="DR1801" s="28"/>
      <c r="DS1801" s="28"/>
      <c r="DX1801" s="202"/>
      <c r="DZ1801" s="28"/>
      <c r="EA1801" s="28"/>
      <c r="EB1801" s="28"/>
      <c r="EG1801" s="202"/>
      <c r="EI1801" s="28"/>
      <c r="EJ1801" s="28"/>
      <c r="EK1801" s="28"/>
      <c r="EP1801" s="202"/>
      <c r="ER1801" s="28"/>
      <c r="ES1801" s="28"/>
      <c r="ET1801" s="28"/>
      <c r="EY1801" s="202"/>
      <c r="FA1801" s="28"/>
      <c r="FB1801" s="28"/>
      <c r="FC1801" s="28"/>
      <c r="FH1801" s="202"/>
      <c r="FJ1801" s="28"/>
      <c r="FK1801" s="28"/>
      <c r="FL1801" s="28"/>
      <c r="FQ1801" s="202"/>
      <c r="FS1801" s="28"/>
      <c r="FT1801" s="28"/>
      <c r="FU1801" s="28"/>
      <c r="FZ1801" s="202"/>
      <c r="GB1801" s="28"/>
      <c r="GC1801" s="28"/>
      <c r="GD1801" s="28"/>
      <c r="GI1801" s="202"/>
      <c r="GK1801" s="28"/>
      <c r="GL1801" s="28"/>
      <c r="GM1801" s="28"/>
      <c r="GR1801" s="202"/>
      <c r="GT1801" s="28"/>
      <c r="GU1801" s="28"/>
      <c r="GV1801" s="28"/>
      <c r="HA1801" s="202"/>
      <c r="HC1801" s="28"/>
      <c r="HD1801" s="28"/>
      <c r="HE1801" s="28"/>
      <c r="HJ1801" s="28"/>
      <c r="HK1801" s="28"/>
      <c r="HL1801" s="28"/>
      <c r="HM1801" s="28"/>
      <c r="HN1801" s="28"/>
      <c r="HO1801" s="28"/>
      <c r="HP1801" s="28"/>
      <c r="HQ1801" s="28"/>
      <c r="HR1801" s="28"/>
      <c r="HS1801" s="28"/>
      <c r="HT1801" s="28"/>
      <c r="HU1801" s="28"/>
      <c r="HV1801" s="28"/>
      <c r="HW1801" s="28"/>
      <c r="HX1801" s="28"/>
      <c r="HY1801" s="28"/>
      <c r="HZ1801" s="28"/>
      <c r="IA1801" s="28"/>
      <c r="IB1801" s="28"/>
      <c r="IC1801" s="28"/>
      <c r="ID1801" s="28"/>
      <c r="IE1801" s="28"/>
      <c r="IF1801" s="28"/>
      <c r="IG1801" s="28"/>
      <c r="IH1801" s="28"/>
      <c r="II1801" s="28"/>
      <c r="IJ1801" s="28"/>
      <c r="IK1801" s="28"/>
      <c r="IL1801" s="28"/>
      <c r="IM1801" s="28"/>
      <c r="IN1801" s="28"/>
      <c r="IO1801" s="28"/>
    </row>
    <row r="1802" spans="1:249" s="54" customFormat="1" ht="18">
      <c r="A1802" s="216" t="s">
        <v>4357</v>
      </c>
      <c r="B1802" s="28"/>
      <c r="C1802" s="28"/>
      <c r="D1802" s="28"/>
      <c r="E1802" s="28"/>
      <c r="F1802" s="305">
        <f t="shared" si="37"/>
        <v>1</v>
      </c>
      <c r="G1802" s="28"/>
      <c r="J1802" s="300">
        <v>1</v>
      </c>
      <c r="K1802" s="202"/>
      <c r="M1802" s="28"/>
      <c r="N1802" s="28"/>
      <c r="O1802" s="28"/>
      <c r="T1802" s="202"/>
      <c r="V1802" s="28"/>
      <c r="W1802" s="28"/>
      <c r="X1802" s="28"/>
      <c r="AC1802" s="202"/>
      <c r="AE1802" s="28"/>
      <c r="AF1802" s="28"/>
      <c r="AG1802" s="28"/>
      <c r="AL1802" s="202"/>
      <c r="AN1802" s="28"/>
      <c r="AO1802" s="28"/>
      <c r="AP1802" s="28"/>
      <c r="AU1802" s="202"/>
      <c r="AW1802" s="28"/>
      <c r="AX1802" s="28"/>
      <c r="AY1802" s="28"/>
      <c r="BD1802" s="202"/>
      <c r="BF1802" s="28"/>
      <c r="BG1802" s="28"/>
      <c r="BH1802" s="28"/>
      <c r="BM1802" s="202"/>
      <c r="BO1802" s="28"/>
      <c r="BP1802" s="28"/>
      <c r="BQ1802" s="28"/>
      <c r="BV1802" s="202"/>
      <c r="BX1802" s="28"/>
      <c r="BY1802" s="28"/>
      <c r="BZ1802" s="28"/>
      <c r="CE1802" s="202"/>
      <c r="CG1802" s="28"/>
      <c r="CH1802" s="28"/>
      <c r="CI1802" s="28"/>
      <c r="CN1802" s="202"/>
      <c r="CP1802" s="28"/>
      <c r="CQ1802" s="28"/>
      <c r="CR1802" s="28"/>
      <c r="CW1802" s="202"/>
      <c r="CY1802" s="28"/>
      <c r="CZ1802" s="28"/>
      <c r="DA1802" s="28"/>
      <c r="DF1802" s="202"/>
      <c r="DH1802" s="28"/>
      <c r="DI1802" s="28"/>
      <c r="DJ1802" s="28"/>
      <c r="DO1802" s="202"/>
      <c r="DQ1802" s="28"/>
      <c r="DR1802" s="28"/>
      <c r="DS1802" s="28"/>
      <c r="DX1802" s="202"/>
      <c r="DZ1802" s="28"/>
      <c r="EA1802" s="28"/>
      <c r="EB1802" s="28"/>
      <c r="EG1802" s="202"/>
      <c r="EI1802" s="28"/>
      <c r="EJ1802" s="28"/>
      <c r="EK1802" s="28"/>
      <c r="EP1802" s="202"/>
      <c r="ER1802" s="28"/>
      <c r="ES1802" s="28"/>
      <c r="ET1802" s="28"/>
      <c r="EY1802" s="202"/>
      <c r="FA1802" s="28"/>
      <c r="FB1802" s="28"/>
      <c r="FC1802" s="28"/>
      <c r="FH1802" s="202"/>
      <c r="FJ1802" s="28"/>
      <c r="FK1802" s="28"/>
      <c r="FL1802" s="28"/>
      <c r="FQ1802" s="202"/>
      <c r="FS1802" s="28"/>
      <c r="FT1802" s="28"/>
      <c r="FU1802" s="28"/>
      <c r="FZ1802" s="202"/>
      <c r="GB1802" s="28"/>
      <c r="GC1802" s="28"/>
      <c r="GD1802" s="28"/>
      <c r="GI1802" s="202"/>
      <c r="GK1802" s="28"/>
      <c r="GL1802" s="28"/>
      <c r="GM1802" s="28"/>
      <c r="GR1802" s="202"/>
      <c r="GT1802" s="28"/>
      <c r="GU1802" s="28"/>
      <c r="GV1802" s="28"/>
      <c r="HA1802" s="202"/>
      <c r="HC1802" s="28"/>
      <c r="HD1802" s="28"/>
      <c r="HE1802" s="28"/>
      <c r="HJ1802" s="28"/>
      <c r="HK1802" s="28"/>
      <c r="HL1802" s="28"/>
      <c r="HM1802" s="28"/>
      <c r="HN1802" s="28"/>
      <c r="HO1802" s="28"/>
      <c r="HP1802" s="28"/>
      <c r="HQ1802" s="28"/>
      <c r="HR1802" s="28"/>
      <c r="HS1802" s="28"/>
      <c r="HT1802" s="28"/>
      <c r="HU1802" s="28"/>
      <c r="HV1802" s="28"/>
      <c r="HW1802" s="28"/>
      <c r="HX1802" s="28"/>
      <c r="HY1802" s="28"/>
      <c r="HZ1802" s="28"/>
      <c r="IA1802" s="28"/>
      <c r="IB1802" s="28"/>
      <c r="IC1802" s="28"/>
      <c r="ID1802" s="28"/>
      <c r="IE1802" s="28"/>
      <c r="IF1802" s="28"/>
      <c r="IG1802" s="28"/>
      <c r="IH1802" s="28"/>
      <c r="II1802" s="28"/>
      <c r="IJ1802" s="28"/>
      <c r="IK1802" s="28"/>
      <c r="IL1802" s="28"/>
      <c r="IM1802" s="28"/>
      <c r="IN1802" s="28"/>
      <c r="IO1802" s="28"/>
    </row>
    <row r="1803" spans="1:249" s="54" customFormat="1" ht="18">
      <c r="A1803" s="216" t="s">
        <v>4066</v>
      </c>
      <c r="B1803" s="28"/>
      <c r="C1803" s="28"/>
      <c r="D1803" s="28"/>
      <c r="E1803" s="28"/>
      <c r="F1803" s="305">
        <f t="shared" si="37"/>
        <v>117</v>
      </c>
      <c r="G1803" s="28"/>
      <c r="I1803" s="300">
        <v>117</v>
      </c>
      <c r="J1803" s="300"/>
      <c r="K1803" s="300"/>
      <c r="M1803" s="28"/>
      <c r="N1803" s="28"/>
      <c r="O1803" s="28"/>
      <c r="T1803" s="202"/>
      <c r="V1803" s="28"/>
      <c r="W1803" s="28"/>
      <c r="X1803" s="28"/>
      <c r="AC1803" s="202"/>
      <c r="AE1803" s="28"/>
      <c r="AF1803" s="28"/>
      <c r="AG1803" s="28"/>
      <c r="AL1803" s="202"/>
      <c r="AN1803" s="28"/>
      <c r="AO1803" s="28"/>
      <c r="AP1803" s="28"/>
      <c r="AU1803" s="202"/>
      <c r="AW1803" s="28"/>
      <c r="AX1803" s="28"/>
      <c r="AY1803" s="28"/>
      <c r="BD1803" s="202"/>
      <c r="BF1803" s="28"/>
      <c r="BG1803" s="28"/>
      <c r="BH1803" s="28"/>
      <c r="BM1803" s="202"/>
      <c r="BO1803" s="28"/>
      <c r="BP1803" s="28"/>
      <c r="BQ1803" s="28"/>
      <c r="BV1803" s="202"/>
      <c r="BX1803" s="28"/>
      <c r="BY1803" s="28"/>
      <c r="BZ1803" s="28"/>
      <c r="CE1803" s="202"/>
      <c r="CG1803" s="28"/>
      <c r="CH1803" s="28"/>
      <c r="CI1803" s="28"/>
      <c r="CN1803" s="202"/>
      <c r="CP1803" s="28"/>
      <c r="CQ1803" s="28"/>
      <c r="CR1803" s="28"/>
      <c r="CW1803" s="202"/>
      <c r="CY1803" s="28"/>
      <c r="CZ1803" s="28"/>
      <c r="DA1803" s="28"/>
      <c r="DF1803" s="202"/>
      <c r="DH1803" s="28"/>
      <c r="DI1803" s="28"/>
      <c r="DJ1803" s="28"/>
      <c r="DO1803" s="202"/>
      <c r="DQ1803" s="28"/>
      <c r="DR1803" s="28"/>
      <c r="DS1803" s="28"/>
      <c r="DX1803" s="202"/>
      <c r="DZ1803" s="28"/>
      <c r="EA1803" s="28"/>
      <c r="EB1803" s="28"/>
      <c r="EG1803" s="202"/>
      <c r="EI1803" s="28"/>
      <c r="EJ1803" s="28"/>
      <c r="EK1803" s="28"/>
      <c r="EP1803" s="202"/>
      <c r="ER1803" s="28"/>
      <c r="ES1803" s="28"/>
      <c r="ET1803" s="28"/>
      <c r="EY1803" s="202"/>
      <c r="FA1803" s="28"/>
      <c r="FB1803" s="28"/>
      <c r="FC1803" s="28"/>
      <c r="FH1803" s="202"/>
      <c r="FJ1803" s="28"/>
      <c r="FK1803" s="28"/>
      <c r="FL1803" s="28"/>
      <c r="FQ1803" s="202"/>
      <c r="FS1803" s="28"/>
      <c r="FT1803" s="28"/>
      <c r="FU1803" s="28"/>
      <c r="FZ1803" s="202"/>
      <c r="GB1803" s="28"/>
      <c r="GC1803" s="28"/>
      <c r="GD1803" s="28"/>
      <c r="GI1803" s="202"/>
      <c r="GK1803" s="28"/>
      <c r="GL1803" s="28"/>
      <c r="GM1803" s="28"/>
      <c r="GR1803" s="202"/>
      <c r="GT1803" s="28"/>
      <c r="GU1803" s="28"/>
      <c r="GV1803" s="28"/>
      <c r="HA1803" s="202"/>
      <c r="HC1803" s="28"/>
      <c r="HD1803" s="28"/>
      <c r="HE1803" s="28"/>
      <c r="HJ1803" s="28"/>
      <c r="HK1803" s="28"/>
      <c r="HL1803" s="28"/>
      <c r="HM1803" s="28"/>
      <c r="HN1803" s="28"/>
      <c r="HO1803" s="28"/>
      <c r="HP1803" s="28"/>
      <c r="HQ1803" s="28"/>
      <c r="HR1803" s="28"/>
      <c r="HS1803" s="28"/>
      <c r="HT1803" s="28"/>
      <c r="HU1803" s="28"/>
      <c r="HV1803" s="28"/>
      <c r="HW1803" s="28"/>
      <c r="HX1803" s="28"/>
      <c r="HY1803" s="28"/>
      <c r="HZ1803" s="28"/>
      <c r="IA1803" s="28"/>
      <c r="IB1803" s="28"/>
      <c r="IC1803" s="28"/>
      <c r="ID1803" s="28"/>
      <c r="IE1803" s="28"/>
      <c r="IF1803" s="28"/>
      <c r="IG1803" s="28"/>
      <c r="IH1803" s="28"/>
      <c r="II1803" s="28"/>
      <c r="IJ1803" s="28"/>
      <c r="IK1803" s="28"/>
      <c r="IL1803" s="28"/>
      <c r="IM1803" s="28"/>
      <c r="IN1803" s="28"/>
      <c r="IO1803" s="28"/>
    </row>
    <row r="1804" spans="1:249" s="54" customFormat="1" ht="18">
      <c r="A1804" s="216" t="s">
        <v>4451</v>
      </c>
      <c r="B1804" s="28"/>
      <c r="C1804" s="28"/>
      <c r="D1804" s="28"/>
      <c r="E1804" s="28"/>
      <c r="F1804" s="305">
        <f t="shared" si="37"/>
        <v>5</v>
      </c>
      <c r="G1804" s="28"/>
      <c r="K1804" s="300">
        <v>5</v>
      </c>
      <c r="M1804" s="28"/>
      <c r="N1804" s="28"/>
      <c r="O1804" s="28"/>
      <c r="T1804" s="202"/>
      <c r="V1804" s="28"/>
      <c r="W1804" s="28"/>
      <c r="X1804" s="28"/>
      <c r="AC1804" s="202"/>
      <c r="AE1804" s="28"/>
      <c r="AF1804" s="28"/>
      <c r="AG1804" s="28"/>
      <c r="AL1804" s="202"/>
      <c r="AN1804" s="28"/>
      <c r="AO1804" s="28"/>
      <c r="AP1804" s="28"/>
      <c r="AU1804" s="202"/>
      <c r="AW1804" s="28"/>
      <c r="AX1804" s="28"/>
      <c r="AY1804" s="28"/>
      <c r="BD1804" s="202"/>
      <c r="BF1804" s="28"/>
      <c r="BG1804" s="28"/>
      <c r="BH1804" s="28"/>
      <c r="BM1804" s="202"/>
      <c r="BO1804" s="28"/>
      <c r="BP1804" s="28"/>
      <c r="BQ1804" s="28"/>
      <c r="BV1804" s="202"/>
      <c r="BX1804" s="28"/>
      <c r="BY1804" s="28"/>
      <c r="BZ1804" s="28"/>
      <c r="CE1804" s="202"/>
      <c r="CG1804" s="28"/>
      <c r="CH1804" s="28"/>
      <c r="CI1804" s="28"/>
      <c r="CN1804" s="202"/>
      <c r="CP1804" s="28"/>
      <c r="CQ1804" s="28"/>
      <c r="CR1804" s="28"/>
      <c r="CW1804" s="202"/>
      <c r="CY1804" s="28"/>
      <c r="CZ1804" s="28"/>
      <c r="DA1804" s="28"/>
      <c r="DF1804" s="202"/>
      <c r="DH1804" s="28"/>
      <c r="DI1804" s="28"/>
      <c r="DJ1804" s="28"/>
      <c r="DO1804" s="202"/>
      <c r="DQ1804" s="28"/>
      <c r="DR1804" s="28"/>
      <c r="DS1804" s="28"/>
      <c r="DX1804" s="202"/>
      <c r="DZ1804" s="28"/>
      <c r="EA1804" s="28"/>
      <c r="EB1804" s="28"/>
      <c r="EG1804" s="202"/>
      <c r="EI1804" s="28"/>
      <c r="EJ1804" s="28"/>
      <c r="EK1804" s="28"/>
      <c r="EP1804" s="202"/>
      <c r="ER1804" s="28"/>
      <c r="ES1804" s="28"/>
      <c r="ET1804" s="28"/>
      <c r="EY1804" s="202"/>
      <c r="FA1804" s="28"/>
      <c r="FB1804" s="28"/>
      <c r="FC1804" s="28"/>
      <c r="FH1804" s="202"/>
      <c r="FJ1804" s="28"/>
      <c r="FK1804" s="28"/>
      <c r="FL1804" s="28"/>
      <c r="FQ1804" s="202"/>
      <c r="FS1804" s="28"/>
      <c r="FT1804" s="28"/>
      <c r="FU1804" s="28"/>
      <c r="FZ1804" s="202"/>
      <c r="GB1804" s="28"/>
      <c r="GC1804" s="28"/>
      <c r="GD1804" s="28"/>
      <c r="GI1804" s="202"/>
      <c r="GK1804" s="28"/>
      <c r="GL1804" s="28"/>
      <c r="GM1804" s="28"/>
      <c r="GR1804" s="202"/>
      <c r="GT1804" s="28"/>
      <c r="GU1804" s="28"/>
      <c r="GV1804" s="28"/>
      <c r="HA1804" s="202"/>
      <c r="HC1804" s="28"/>
      <c r="HD1804" s="28"/>
      <c r="HE1804" s="28"/>
      <c r="HJ1804" s="28"/>
      <c r="HK1804" s="28"/>
      <c r="HL1804" s="28"/>
      <c r="HM1804" s="28"/>
      <c r="HN1804" s="28"/>
      <c r="HO1804" s="28"/>
      <c r="HP1804" s="28"/>
      <c r="HQ1804" s="28"/>
      <c r="HR1804" s="28"/>
      <c r="HS1804" s="28"/>
      <c r="HT1804" s="28"/>
      <c r="HU1804" s="28"/>
      <c r="HV1804" s="28"/>
      <c r="HW1804" s="28"/>
      <c r="HX1804" s="28"/>
      <c r="HY1804" s="28"/>
      <c r="HZ1804" s="28"/>
      <c r="IA1804" s="28"/>
      <c r="IB1804" s="28"/>
      <c r="IC1804" s="28"/>
      <c r="ID1804" s="28"/>
      <c r="IE1804" s="28"/>
      <c r="IF1804" s="28"/>
      <c r="IG1804" s="28"/>
      <c r="IH1804" s="28"/>
      <c r="II1804" s="28"/>
      <c r="IJ1804" s="28"/>
      <c r="IK1804" s="28"/>
      <c r="IL1804" s="28"/>
      <c r="IM1804" s="28"/>
      <c r="IN1804" s="28"/>
      <c r="IO1804" s="28"/>
    </row>
    <row r="1805" spans="1:249" s="54" customFormat="1" ht="18">
      <c r="A1805" s="216" t="s">
        <v>4065</v>
      </c>
      <c r="B1805" s="28"/>
      <c r="C1805" s="28"/>
      <c r="D1805" s="28"/>
      <c r="E1805" s="28"/>
      <c r="F1805" s="305">
        <f t="shared" si="37"/>
        <v>2</v>
      </c>
      <c r="G1805" s="28"/>
      <c r="I1805" s="300">
        <v>2</v>
      </c>
      <c r="J1805" s="300"/>
      <c r="K1805" s="300"/>
      <c r="M1805" s="28"/>
      <c r="N1805" s="28"/>
      <c r="O1805" s="28"/>
      <c r="T1805" s="202"/>
      <c r="V1805" s="28"/>
      <c r="W1805" s="28"/>
      <c r="X1805" s="28"/>
      <c r="AC1805" s="202"/>
      <c r="AE1805" s="28"/>
      <c r="AF1805" s="28"/>
      <c r="AG1805" s="28"/>
      <c r="AL1805" s="202"/>
      <c r="AN1805" s="28"/>
      <c r="AO1805" s="28"/>
      <c r="AP1805" s="28"/>
      <c r="AU1805" s="202"/>
      <c r="AW1805" s="28"/>
      <c r="AX1805" s="28"/>
      <c r="AY1805" s="28"/>
      <c r="BD1805" s="202"/>
      <c r="BF1805" s="28"/>
      <c r="BG1805" s="28"/>
      <c r="BH1805" s="28"/>
      <c r="BM1805" s="202"/>
      <c r="BO1805" s="28"/>
      <c r="BP1805" s="28"/>
      <c r="BQ1805" s="28"/>
      <c r="BV1805" s="202"/>
      <c r="BX1805" s="28"/>
      <c r="BY1805" s="28"/>
      <c r="BZ1805" s="28"/>
      <c r="CE1805" s="202"/>
      <c r="CG1805" s="28"/>
      <c r="CH1805" s="28"/>
      <c r="CI1805" s="28"/>
      <c r="CN1805" s="202"/>
      <c r="CP1805" s="28"/>
      <c r="CQ1805" s="28"/>
      <c r="CR1805" s="28"/>
      <c r="CW1805" s="202"/>
      <c r="CY1805" s="28"/>
      <c r="CZ1805" s="28"/>
      <c r="DA1805" s="28"/>
      <c r="DF1805" s="202"/>
      <c r="DH1805" s="28"/>
      <c r="DI1805" s="28"/>
      <c r="DJ1805" s="28"/>
      <c r="DO1805" s="202"/>
      <c r="DQ1805" s="28"/>
      <c r="DR1805" s="28"/>
      <c r="DS1805" s="28"/>
      <c r="DX1805" s="202"/>
      <c r="DZ1805" s="28"/>
      <c r="EA1805" s="28"/>
      <c r="EB1805" s="28"/>
      <c r="EG1805" s="202"/>
      <c r="EI1805" s="28"/>
      <c r="EJ1805" s="28"/>
      <c r="EK1805" s="28"/>
      <c r="EP1805" s="202"/>
      <c r="ER1805" s="28"/>
      <c r="ES1805" s="28"/>
      <c r="ET1805" s="28"/>
      <c r="EY1805" s="202"/>
      <c r="FA1805" s="28"/>
      <c r="FB1805" s="28"/>
      <c r="FC1805" s="28"/>
      <c r="FH1805" s="202"/>
      <c r="FJ1805" s="28"/>
      <c r="FK1805" s="28"/>
      <c r="FL1805" s="28"/>
      <c r="FQ1805" s="202"/>
      <c r="FS1805" s="28"/>
      <c r="FT1805" s="28"/>
      <c r="FU1805" s="28"/>
      <c r="FZ1805" s="202"/>
      <c r="GB1805" s="28"/>
      <c r="GC1805" s="28"/>
      <c r="GD1805" s="28"/>
      <c r="GI1805" s="202"/>
      <c r="GK1805" s="28"/>
      <c r="GL1805" s="28"/>
      <c r="GM1805" s="28"/>
      <c r="GR1805" s="202"/>
      <c r="GT1805" s="28"/>
      <c r="GU1805" s="28"/>
      <c r="GV1805" s="28"/>
      <c r="HA1805" s="202"/>
      <c r="HC1805" s="28"/>
      <c r="HD1805" s="28"/>
      <c r="HE1805" s="28"/>
      <c r="HJ1805" s="28"/>
      <c r="HK1805" s="28"/>
      <c r="HL1805" s="28"/>
      <c r="HM1805" s="28"/>
      <c r="HN1805" s="28"/>
      <c r="HO1805" s="28"/>
      <c r="HP1805" s="28"/>
      <c r="HQ1805" s="28"/>
      <c r="HR1805" s="28"/>
      <c r="HS1805" s="28"/>
      <c r="HT1805" s="28"/>
      <c r="HU1805" s="28"/>
      <c r="HV1805" s="28"/>
      <c r="HW1805" s="28"/>
      <c r="HX1805" s="28"/>
      <c r="HY1805" s="28"/>
      <c r="HZ1805" s="28"/>
      <c r="IA1805" s="28"/>
      <c r="IB1805" s="28"/>
      <c r="IC1805" s="28"/>
      <c r="ID1805" s="28"/>
      <c r="IE1805" s="28"/>
      <c r="IF1805" s="28"/>
      <c r="IG1805" s="28"/>
      <c r="IH1805" s="28"/>
      <c r="II1805" s="28"/>
      <c r="IJ1805" s="28"/>
      <c r="IK1805" s="28"/>
      <c r="IL1805" s="28"/>
      <c r="IM1805" s="28"/>
      <c r="IN1805" s="28"/>
      <c r="IO1805" s="28"/>
    </row>
    <row r="1806" spans="1:249" s="54" customFormat="1" ht="18">
      <c r="A1806" s="216" t="s">
        <v>4124</v>
      </c>
      <c r="B1806" s="28"/>
      <c r="C1806" s="28"/>
      <c r="D1806" s="28"/>
      <c r="E1806" s="28"/>
      <c r="F1806" s="305">
        <f t="shared" si="37"/>
        <v>8</v>
      </c>
      <c r="G1806" s="28"/>
      <c r="I1806" s="300">
        <v>3</v>
      </c>
      <c r="J1806" s="300">
        <v>5</v>
      </c>
      <c r="K1806" s="202"/>
      <c r="M1806" s="28"/>
      <c r="N1806" s="28"/>
      <c r="O1806" s="28"/>
      <c r="T1806" s="202"/>
      <c r="V1806" s="28"/>
      <c r="W1806" s="28"/>
      <c r="X1806" s="28"/>
      <c r="AC1806" s="202"/>
      <c r="AE1806" s="28"/>
      <c r="AF1806" s="28"/>
      <c r="AG1806" s="28"/>
      <c r="AL1806" s="202"/>
      <c r="AN1806" s="28"/>
      <c r="AO1806" s="28"/>
      <c r="AP1806" s="28"/>
      <c r="AU1806" s="202"/>
      <c r="AW1806" s="28"/>
      <c r="AX1806" s="28"/>
      <c r="AY1806" s="28"/>
      <c r="BD1806" s="202"/>
      <c r="BF1806" s="28"/>
      <c r="BG1806" s="28"/>
      <c r="BH1806" s="28"/>
      <c r="BM1806" s="202"/>
      <c r="BO1806" s="28"/>
      <c r="BP1806" s="28"/>
      <c r="BQ1806" s="28"/>
      <c r="BV1806" s="202"/>
      <c r="BX1806" s="28"/>
      <c r="BY1806" s="28"/>
      <c r="BZ1806" s="28"/>
      <c r="CE1806" s="202"/>
      <c r="CG1806" s="28"/>
      <c r="CH1806" s="28"/>
      <c r="CI1806" s="28"/>
      <c r="CN1806" s="202"/>
      <c r="CP1806" s="28"/>
      <c r="CQ1806" s="28"/>
      <c r="CR1806" s="28"/>
      <c r="CW1806" s="202"/>
      <c r="CY1806" s="28"/>
      <c r="CZ1806" s="28"/>
      <c r="DA1806" s="28"/>
      <c r="DF1806" s="202"/>
      <c r="DH1806" s="28"/>
      <c r="DI1806" s="28"/>
      <c r="DJ1806" s="28"/>
      <c r="DO1806" s="202"/>
      <c r="DQ1806" s="28"/>
      <c r="DR1806" s="28"/>
      <c r="DS1806" s="28"/>
      <c r="DX1806" s="202"/>
      <c r="DZ1806" s="28"/>
      <c r="EA1806" s="28"/>
      <c r="EB1806" s="28"/>
      <c r="EG1806" s="202"/>
      <c r="EI1806" s="28"/>
      <c r="EJ1806" s="28"/>
      <c r="EK1806" s="28"/>
      <c r="EP1806" s="202"/>
      <c r="ER1806" s="28"/>
      <c r="ES1806" s="28"/>
      <c r="ET1806" s="28"/>
      <c r="EY1806" s="202"/>
      <c r="FA1806" s="28"/>
      <c r="FB1806" s="28"/>
      <c r="FC1806" s="28"/>
      <c r="FH1806" s="202"/>
      <c r="FJ1806" s="28"/>
      <c r="FK1806" s="28"/>
      <c r="FL1806" s="28"/>
      <c r="FQ1806" s="202"/>
      <c r="FS1806" s="28"/>
      <c r="FT1806" s="28"/>
      <c r="FU1806" s="28"/>
      <c r="FZ1806" s="202"/>
      <c r="GB1806" s="28"/>
      <c r="GC1806" s="28"/>
      <c r="GD1806" s="28"/>
      <c r="GI1806" s="202"/>
      <c r="GK1806" s="28"/>
      <c r="GL1806" s="28"/>
      <c r="GM1806" s="28"/>
      <c r="GR1806" s="202"/>
      <c r="GT1806" s="28"/>
      <c r="GU1806" s="28"/>
      <c r="GV1806" s="28"/>
      <c r="HA1806" s="202"/>
      <c r="HC1806" s="28"/>
      <c r="HD1806" s="28"/>
      <c r="HE1806" s="28"/>
      <c r="HJ1806" s="28"/>
      <c r="HK1806" s="28"/>
      <c r="HL1806" s="28"/>
      <c r="HM1806" s="28"/>
      <c r="HN1806" s="28"/>
      <c r="HO1806" s="28"/>
      <c r="HP1806" s="28"/>
      <c r="HQ1806" s="28"/>
      <c r="HR1806" s="28"/>
      <c r="HS1806" s="28"/>
      <c r="HT1806" s="28"/>
      <c r="HU1806" s="28"/>
      <c r="HV1806" s="28"/>
      <c r="HW1806" s="28"/>
      <c r="HX1806" s="28"/>
      <c r="HY1806" s="28"/>
      <c r="HZ1806" s="28"/>
      <c r="IA1806" s="28"/>
      <c r="IB1806" s="28"/>
      <c r="IC1806" s="28"/>
      <c r="ID1806" s="28"/>
      <c r="IE1806" s="28"/>
      <c r="IF1806" s="28"/>
      <c r="IG1806" s="28"/>
      <c r="IH1806" s="28"/>
      <c r="II1806" s="28"/>
      <c r="IJ1806" s="28"/>
      <c r="IK1806" s="28"/>
      <c r="IL1806" s="28"/>
      <c r="IM1806" s="28"/>
      <c r="IN1806" s="28"/>
      <c r="IO1806" s="28"/>
    </row>
    <row r="1807" spans="1:249" s="54" customFormat="1" ht="18">
      <c r="A1807" s="216" t="s">
        <v>4343</v>
      </c>
      <c r="B1807" s="28"/>
      <c r="C1807" s="28"/>
      <c r="D1807" s="28"/>
      <c r="E1807" s="28"/>
      <c r="F1807" s="305">
        <f t="shared" si="37"/>
        <v>6</v>
      </c>
      <c r="G1807" s="28"/>
      <c r="J1807" s="300">
        <v>6</v>
      </c>
      <c r="K1807" s="202"/>
      <c r="M1807" s="28"/>
      <c r="N1807" s="28"/>
      <c r="O1807" s="28"/>
      <c r="T1807" s="202"/>
      <c r="V1807" s="28"/>
      <c r="W1807" s="28"/>
      <c r="X1807" s="28"/>
      <c r="AC1807" s="202"/>
      <c r="AE1807" s="28"/>
      <c r="AF1807" s="28"/>
      <c r="AG1807" s="28"/>
      <c r="AL1807" s="202"/>
      <c r="AN1807" s="28"/>
      <c r="AO1807" s="28"/>
      <c r="AP1807" s="28"/>
      <c r="AU1807" s="202"/>
      <c r="AW1807" s="28"/>
      <c r="AX1807" s="28"/>
      <c r="AY1807" s="28"/>
      <c r="BD1807" s="202"/>
      <c r="BF1807" s="28"/>
      <c r="BG1807" s="28"/>
      <c r="BH1807" s="28"/>
      <c r="BM1807" s="202"/>
      <c r="BO1807" s="28"/>
      <c r="BP1807" s="28"/>
      <c r="BQ1807" s="28"/>
      <c r="BV1807" s="202"/>
      <c r="BX1807" s="28"/>
      <c r="BY1807" s="28"/>
      <c r="BZ1807" s="28"/>
      <c r="CE1807" s="202"/>
      <c r="CG1807" s="28"/>
      <c r="CH1807" s="28"/>
      <c r="CI1807" s="28"/>
      <c r="CN1807" s="202"/>
      <c r="CP1807" s="28"/>
      <c r="CQ1807" s="28"/>
      <c r="CR1807" s="28"/>
      <c r="CW1807" s="202"/>
      <c r="CY1807" s="28"/>
      <c r="CZ1807" s="28"/>
      <c r="DA1807" s="28"/>
      <c r="DF1807" s="202"/>
      <c r="DH1807" s="28"/>
      <c r="DI1807" s="28"/>
      <c r="DJ1807" s="28"/>
      <c r="DO1807" s="202"/>
      <c r="DQ1807" s="28"/>
      <c r="DR1807" s="28"/>
      <c r="DS1807" s="28"/>
      <c r="DX1807" s="202"/>
      <c r="DZ1807" s="28"/>
      <c r="EA1807" s="28"/>
      <c r="EB1807" s="28"/>
      <c r="EG1807" s="202"/>
      <c r="EI1807" s="28"/>
      <c r="EJ1807" s="28"/>
      <c r="EK1807" s="28"/>
      <c r="EP1807" s="202"/>
      <c r="ER1807" s="28"/>
      <c r="ES1807" s="28"/>
      <c r="ET1807" s="28"/>
      <c r="EY1807" s="202"/>
      <c r="FA1807" s="28"/>
      <c r="FB1807" s="28"/>
      <c r="FC1807" s="28"/>
      <c r="FH1807" s="202"/>
      <c r="FJ1807" s="28"/>
      <c r="FK1807" s="28"/>
      <c r="FL1807" s="28"/>
      <c r="FQ1807" s="202"/>
      <c r="FS1807" s="28"/>
      <c r="FT1807" s="28"/>
      <c r="FU1807" s="28"/>
      <c r="FZ1807" s="202"/>
      <c r="GB1807" s="28"/>
      <c r="GC1807" s="28"/>
      <c r="GD1807" s="28"/>
      <c r="GI1807" s="202"/>
      <c r="GK1807" s="28"/>
      <c r="GL1807" s="28"/>
      <c r="GM1807" s="28"/>
      <c r="GR1807" s="202"/>
      <c r="GT1807" s="28"/>
      <c r="GU1807" s="28"/>
      <c r="GV1807" s="28"/>
      <c r="HA1807" s="202"/>
      <c r="HC1807" s="28"/>
      <c r="HD1807" s="28"/>
      <c r="HE1807" s="28"/>
      <c r="HJ1807" s="28"/>
      <c r="HK1807" s="28"/>
      <c r="HL1807" s="28"/>
      <c r="HM1807" s="28"/>
      <c r="HN1807" s="28"/>
      <c r="HO1807" s="28"/>
      <c r="HP1807" s="28"/>
      <c r="HQ1807" s="28"/>
      <c r="HR1807" s="28"/>
      <c r="HS1807" s="28"/>
      <c r="HT1807" s="28"/>
      <c r="HU1807" s="28"/>
      <c r="HV1807" s="28"/>
      <c r="HW1807" s="28"/>
      <c r="HX1807" s="28"/>
      <c r="HY1807" s="28"/>
      <c r="HZ1807" s="28"/>
      <c r="IA1807" s="28"/>
      <c r="IB1807" s="28"/>
      <c r="IC1807" s="28"/>
      <c r="ID1807" s="28"/>
      <c r="IE1807" s="28"/>
      <c r="IF1807" s="28"/>
      <c r="IG1807" s="28"/>
      <c r="IH1807" s="28"/>
      <c r="II1807" s="28"/>
      <c r="IJ1807" s="28"/>
      <c r="IK1807" s="28"/>
      <c r="IL1807" s="28"/>
      <c r="IM1807" s="28"/>
      <c r="IN1807" s="28"/>
      <c r="IO1807" s="28"/>
    </row>
    <row r="1808" spans="1:249" s="54" customFormat="1" ht="18">
      <c r="A1808" s="216" t="s">
        <v>4568</v>
      </c>
      <c r="B1808" s="28"/>
      <c r="C1808" s="28"/>
      <c r="D1808" s="28"/>
      <c r="E1808" s="28"/>
      <c r="F1808" s="305">
        <f t="shared" si="37"/>
        <v>40</v>
      </c>
      <c r="G1808" s="28"/>
      <c r="I1808" s="300">
        <v>38</v>
      </c>
      <c r="J1808" s="300">
        <v>2</v>
      </c>
      <c r="K1808" s="202"/>
      <c r="M1808" s="28"/>
      <c r="N1808" s="28"/>
      <c r="O1808" s="28"/>
      <c r="T1808" s="202"/>
      <c r="V1808" s="28"/>
      <c r="W1808" s="28"/>
      <c r="X1808" s="28"/>
      <c r="AC1808" s="202"/>
      <c r="AE1808" s="28"/>
      <c r="AF1808" s="28"/>
      <c r="AG1808" s="28"/>
      <c r="AL1808" s="202"/>
      <c r="AN1808" s="28"/>
      <c r="AO1808" s="28"/>
      <c r="AP1808" s="28"/>
      <c r="AU1808" s="202"/>
      <c r="AW1808" s="28"/>
      <c r="AX1808" s="28"/>
      <c r="AY1808" s="28"/>
      <c r="BD1808" s="202"/>
      <c r="BF1808" s="28"/>
      <c r="BG1808" s="28"/>
      <c r="BH1808" s="28"/>
      <c r="BM1808" s="202"/>
      <c r="BO1808" s="28"/>
      <c r="BP1808" s="28"/>
      <c r="BQ1808" s="28"/>
      <c r="BV1808" s="202"/>
      <c r="BX1808" s="28"/>
      <c r="BY1808" s="28"/>
      <c r="BZ1808" s="28"/>
      <c r="CE1808" s="202"/>
      <c r="CG1808" s="28"/>
      <c r="CH1808" s="28"/>
      <c r="CI1808" s="28"/>
      <c r="CN1808" s="202"/>
      <c r="CP1808" s="28"/>
      <c r="CQ1808" s="28"/>
      <c r="CR1808" s="28"/>
      <c r="CW1808" s="202"/>
      <c r="CY1808" s="28"/>
      <c r="CZ1808" s="28"/>
      <c r="DA1808" s="28"/>
      <c r="DF1808" s="202"/>
      <c r="DH1808" s="28"/>
      <c r="DI1808" s="28"/>
      <c r="DJ1808" s="28"/>
      <c r="DO1808" s="202"/>
      <c r="DQ1808" s="28"/>
      <c r="DR1808" s="28"/>
      <c r="DS1808" s="28"/>
      <c r="DX1808" s="202"/>
      <c r="DZ1808" s="28"/>
      <c r="EA1808" s="28"/>
      <c r="EB1808" s="28"/>
      <c r="EG1808" s="202"/>
      <c r="EI1808" s="28"/>
      <c r="EJ1808" s="28"/>
      <c r="EK1808" s="28"/>
      <c r="EP1808" s="202"/>
      <c r="ER1808" s="28"/>
      <c r="ES1808" s="28"/>
      <c r="ET1808" s="28"/>
      <c r="EY1808" s="202"/>
      <c r="FA1808" s="28"/>
      <c r="FB1808" s="28"/>
      <c r="FC1808" s="28"/>
      <c r="FH1808" s="202"/>
      <c r="FJ1808" s="28"/>
      <c r="FK1808" s="28"/>
      <c r="FL1808" s="28"/>
      <c r="FQ1808" s="202"/>
      <c r="FS1808" s="28"/>
      <c r="FT1808" s="28"/>
      <c r="FU1808" s="28"/>
      <c r="FZ1808" s="202"/>
      <c r="GB1808" s="28"/>
      <c r="GC1808" s="28"/>
      <c r="GD1808" s="28"/>
      <c r="GI1808" s="202"/>
      <c r="GK1808" s="28"/>
      <c r="GL1808" s="28"/>
      <c r="GM1808" s="28"/>
      <c r="GR1808" s="202"/>
      <c r="GT1808" s="28"/>
      <c r="GU1808" s="28"/>
      <c r="GV1808" s="28"/>
      <c r="HA1808" s="202"/>
      <c r="HC1808" s="28"/>
      <c r="HD1808" s="28"/>
      <c r="HE1808" s="28"/>
      <c r="HJ1808" s="28"/>
      <c r="HK1808" s="28"/>
      <c r="HL1808" s="28"/>
      <c r="HM1808" s="28"/>
      <c r="HN1808" s="28"/>
      <c r="HO1808" s="28"/>
      <c r="HP1808" s="28"/>
      <c r="HQ1808" s="28"/>
      <c r="HR1808" s="28"/>
      <c r="HS1808" s="28"/>
      <c r="HT1808" s="28"/>
      <c r="HU1808" s="28"/>
      <c r="HV1808" s="28"/>
      <c r="HW1808" s="28"/>
      <c r="HX1808" s="28"/>
      <c r="HY1808" s="28"/>
      <c r="HZ1808" s="28"/>
      <c r="IA1808" s="28"/>
      <c r="IB1808" s="28"/>
      <c r="IC1808" s="28"/>
      <c r="ID1808" s="28"/>
      <c r="IE1808" s="28"/>
      <c r="IF1808" s="28"/>
      <c r="IG1808" s="28"/>
      <c r="IH1808" s="28"/>
      <c r="II1808" s="28"/>
      <c r="IJ1808" s="28"/>
      <c r="IK1808" s="28"/>
      <c r="IL1808" s="28"/>
      <c r="IM1808" s="28"/>
      <c r="IN1808" s="28"/>
      <c r="IO1808" s="28"/>
    </row>
    <row r="1809" spans="1:249" s="54" customFormat="1" ht="18">
      <c r="A1809" s="216" t="s">
        <v>4691</v>
      </c>
      <c r="B1809" s="28"/>
      <c r="C1809" s="28"/>
      <c r="D1809" s="28"/>
      <c r="E1809" s="28"/>
      <c r="F1809" s="305">
        <f t="shared" si="37"/>
        <v>3</v>
      </c>
      <c r="G1809" s="28"/>
      <c r="I1809" s="300">
        <v>3</v>
      </c>
      <c r="K1809" s="202"/>
      <c r="M1809" s="28"/>
      <c r="N1809" s="28"/>
      <c r="O1809" s="28"/>
      <c r="T1809" s="202"/>
      <c r="V1809" s="28"/>
      <c r="W1809" s="28"/>
      <c r="X1809" s="28"/>
      <c r="AC1809" s="202"/>
      <c r="AE1809" s="28"/>
      <c r="AF1809" s="28"/>
      <c r="AG1809" s="28"/>
      <c r="AL1809" s="202"/>
      <c r="AN1809" s="28"/>
      <c r="AO1809" s="28"/>
      <c r="AP1809" s="28"/>
      <c r="AU1809" s="202"/>
      <c r="AW1809" s="28"/>
      <c r="AX1809" s="28"/>
      <c r="AY1809" s="28"/>
      <c r="BD1809" s="202"/>
      <c r="BF1809" s="28"/>
      <c r="BG1809" s="28"/>
      <c r="BH1809" s="28"/>
      <c r="BM1809" s="202"/>
      <c r="BO1809" s="28"/>
      <c r="BP1809" s="28"/>
      <c r="BQ1809" s="28"/>
      <c r="BV1809" s="202"/>
      <c r="BX1809" s="28"/>
      <c r="BY1809" s="28"/>
      <c r="BZ1809" s="28"/>
      <c r="CE1809" s="202"/>
      <c r="CG1809" s="28"/>
      <c r="CH1809" s="28"/>
      <c r="CI1809" s="28"/>
      <c r="CN1809" s="202"/>
      <c r="CP1809" s="28"/>
      <c r="CQ1809" s="28"/>
      <c r="CR1809" s="28"/>
      <c r="CW1809" s="202"/>
      <c r="CY1809" s="28"/>
      <c r="CZ1809" s="28"/>
      <c r="DA1809" s="28"/>
      <c r="DF1809" s="202"/>
      <c r="DH1809" s="28"/>
      <c r="DI1809" s="28"/>
      <c r="DJ1809" s="28"/>
      <c r="DO1809" s="202"/>
      <c r="DQ1809" s="28"/>
      <c r="DR1809" s="28"/>
      <c r="DS1809" s="28"/>
      <c r="DX1809" s="202"/>
      <c r="DZ1809" s="28"/>
      <c r="EA1809" s="28"/>
      <c r="EB1809" s="28"/>
      <c r="EG1809" s="202"/>
      <c r="EI1809" s="28"/>
      <c r="EJ1809" s="28"/>
      <c r="EK1809" s="28"/>
      <c r="EP1809" s="202"/>
      <c r="ER1809" s="28"/>
      <c r="ES1809" s="28"/>
      <c r="ET1809" s="28"/>
      <c r="EY1809" s="202"/>
      <c r="FA1809" s="28"/>
      <c r="FB1809" s="28"/>
      <c r="FC1809" s="28"/>
      <c r="FH1809" s="202"/>
      <c r="FJ1809" s="28"/>
      <c r="FK1809" s="28"/>
      <c r="FL1809" s="28"/>
      <c r="FQ1809" s="202"/>
      <c r="FS1809" s="28"/>
      <c r="FT1809" s="28"/>
      <c r="FU1809" s="28"/>
      <c r="FZ1809" s="202"/>
      <c r="GB1809" s="28"/>
      <c r="GC1809" s="28"/>
      <c r="GD1809" s="28"/>
      <c r="GI1809" s="202"/>
      <c r="GK1809" s="28"/>
      <c r="GL1809" s="28"/>
      <c r="GM1809" s="28"/>
      <c r="GR1809" s="202"/>
      <c r="GT1809" s="28"/>
      <c r="GU1809" s="28"/>
      <c r="GV1809" s="28"/>
      <c r="HA1809" s="202"/>
      <c r="HC1809" s="28"/>
      <c r="HD1809" s="28"/>
      <c r="HE1809" s="28"/>
      <c r="HJ1809" s="28"/>
      <c r="HK1809" s="28"/>
      <c r="HL1809" s="28"/>
      <c r="HM1809" s="28"/>
      <c r="HN1809" s="28"/>
      <c r="HO1809" s="28"/>
      <c r="HP1809" s="28"/>
      <c r="HQ1809" s="28"/>
      <c r="HR1809" s="28"/>
      <c r="HS1809" s="28"/>
      <c r="HT1809" s="28"/>
      <c r="HU1809" s="28"/>
      <c r="HV1809" s="28"/>
      <c r="HW1809" s="28"/>
      <c r="HX1809" s="28"/>
      <c r="HY1809" s="28"/>
      <c r="HZ1809" s="28"/>
      <c r="IA1809" s="28"/>
      <c r="IB1809" s="28"/>
      <c r="IC1809" s="28"/>
      <c r="ID1809" s="28"/>
      <c r="IE1809" s="28"/>
      <c r="IF1809" s="28"/>
      <c r="IG1809" s="28"/>
      <c r="IH1809" s="28"/>
      <c r="II1809" s="28"/>
      <c r="IJ1809" s="28"/>
      <c r="IK1809" s="28"/>
      <c r="IL1809" s="28"/>
      <c r="IM1809" s="28"/>
      <c r="IN1809" s="28"/>
      <c r="IO1809" s="28"/>
    </row>
    <row r="1810" spans="1:249" s="54" customFormat="1" ht="18">
      <c r="A1810" s="216" t="s">
        <v>4979</v>
      </c>
      <c r="B1810" s="28"/>
      <c r="C1810" s="28"/>
      <c r="D1810" s="28"/>
      <c r="E1810" s="28"/>
      <c r="F1810" s="305">
        <f t="shared" si="37"/>
        <v>1</v>
      </c>
      <c r="G1810" s="28"/>
      <c r="I1810" s="300"/>
      <c r="J1810" s="300">
        <v>1</v>
      </c>
      <c r="K1810" s="202"/>
      <c r="M1810" s="28"/>
      <c r="N1810" s="28"/>
      <c r="O1810" s="28"/>
      <c r="T1810" s="202"/>
      <c r="V1810" s="28"/>
      <c r="W1810" s="28"/>
      <c r="X1810" s="28"/>
      <c r="AC1810" s="202"/>
      <c r="AE1810" s="28"/>
      <c r="AF1810" s="28"/>
      <c r="AG1810" s="28"/>
      <c r="AL1810" s="202"/>
      <c r="AN1810" s="28"/>
      <c r="AO1810" s="28"/>
      <c r="AP1810" s="28"/>
      <c r="AU1810" s="202"/>
      <c r="AW1810" s="28"/>
      <c r="AX1810" s="28"/>
      <c r="AY1810" s="28"/>
      <c r="BD1810" s="202"/>
      <c r="BF1810" s="28"/>
      <c r="BG1810" s="28"/>
      <c r="BH1810" s="28"/>
      <c r="BM1810" s="202"/>
      <c r="BO1810" s="28"/>
      <c r="BP1810" s="28"/>
      <c r="BQ1810" s="28"/>
      <c r="BV1810" s="202"/>
      <c r="BX1810" s="28"/>
      <c r="BY1810" s="28"/>
      <c r="BZ1810" s="28"/>
      <c r="CE1810" s="202"/>
      <c r="CG1810" s="28"/>
      <c r="CH1810" s="28"/>
      <c r="CI1810" s="28"/>
      <c r="CN1810" s="202"/>
      <c r="CP1810" s="28"/>
      <c r="CQ1810" s="28"/>
      <c r="CR1810" s="28"/>
      <c r="CW1810" s="202"/>
      <c r="CY1810" s="28"/>
      <c r="CZ1810" s="28"/>
      <c r="DA1810" s="28"/>
      <c r="DF1810" s="202"/>
      <c r="DH1810" s="28"/>
      <c r="DI1810" s="28"/>
      <c r="DJ1810" s="28"/>
      <c r="DO1810" s="202"/>
      <c r="DQ1810" s="28"/>
      <c r="DR1810" s="28"/>
      <c r="DS1810" s="28"/>
      <c r="DX1810" s="202"/>
      <c r="DZ1810" s="28"/>
      <c r="EA1810" s="28"/>
      <c r="EB1810" s="28"/>
      <c r="EG1810" s="202"/>
      <c r="EI1810" s="28"/>
      <c r="EJ1810" s="28"/>
      <c r="EK1810" s="28"/>
      <c r="EP1810" s="202"/>
      <c r="ER1810" s="28"/>
      <c r="ES1810" s="28"/>
      <c r="ET1810" s="28"/>
      <c r="EY1810" s="202"/>
      <c r="FA1810" s="28"/>
      <c r="FB1810" s="28"/>
      <c r="FC1810" s="28"/>
      <c r="FH1810" s="202"/>
      <c r="FJ1810" s="28"/>
      <c r="FK1810" s="28"/>
      <c r="FL1810" s="28"/>
      <c r="FQ1810" s="202"/>
      <c r="FS1810" s="28"/>
      <c r="FT1810" s="28"/>
      <c r="FU1810" s="28"/>
      <c r="FZ1810" s="202"/>
      <c r="GB1810" s="28"/>
      <c r="GC1810" s="28"/>
      <c r="GD1810" s="28"/>
      <c r="GI1810" s="202"/>
      <c r="GK1810" s="28"/>
      <c r="GL1810" s="28"/>
      <c r="GM1810" s="28"/>
      <c r="GR1810" s="202"/>
      <c r="GT1810" s="28"/>
      <c r="GU1810" s="28"/>
      <c r="GV1810" s="28"/>
      <c r="HA1810" s="202"/>
      <c r="HC1810" s="28"/>
      <c r="HD1810" s="28"/>
      <c r="HE1810" s="28"/>
      <c r="HJ1810" s="28"/>
      <c r="HK1810" s="28"/>
      <c r="HL1810" s="28"/>
      <c r="HM1810" s="28"/>
      <c r="HN1810" s="28"/>
      <c r="HO1810" s="28"/>
      <c r="HP1810" s="28"/>
      <c r="HQ1810" s="28"/>
      <c r="HR1810" s="28"/>
      <c r="HS1810" s="28"/>
      <c r="HT1810" s="28"/>
      <c r="HU1810" s="28"/>
      <c r="HV1810" s="28"/>
      <c r="HW1810" s="28"/>
      <c r="HX1810" s="28"/>
      <c r="HY1810" s="28"/>
      <c r="HZ1810" s="28"/>
      <c r="IA1810" s="28"/>
      <c r="IB1810" s="28"/>
      <c r="IC1810" s="28"/>
      <c r="ID1810" s="28"/>
      <c r="IE1810" s="28"/>
      <c r="IF1810" s="28"/>
      <c r="IG1810" s="28"/>
      <c r="IH1810" s="28"/>
      <c r="II1810" s="28"/>
      <c r="IJ1810" s="28"/>
      <c r="IK1810" s="28"/>
      <c r="IL1810" s="28"/>
      <c r="IM1810" s="28"/>
      <c r="IN1810" s="28"/>
      <c r="IO1810" s="28"/>
    </row>
    <row r="1811" spans="1:249" s="54" customFormat="1" ht="18">
      <c r="A1811" s="216" t="s">
        <v>4132</v>
      </c>
      <c r="B1811" s="28"/>
      <c r="C1811" s="28"/>
      <c r="D1811" s="28"/>
      <c r="E1811" s="28"/>
      <c r="F1811" s="305">
        <f t="shared" si="37"/>
        <v>2</v>
      </c>
      <c r="G1811" s="28"/>
      <c r="H1811" s="300">
        <v>2</v>
      </c>
      <c r="J1811" s="300"/>
      <c r="K1811" s="202"/>
      <c r="M1811" s="28"/>
      <c r="N1811" s="28"/>
      <c r="O1811" s="28"/>
      <c r="T1811" s="202"/>
      <c r="V1811" s="28"/>
      <c r="W1811" s="28"/>
      <c r="X1811" s="28"/>
      <c r="AC1811" s="202"/>
      <c r="AE1811" s="28"/>
      <c r="AF1811" s="28"/>
      <c r="AG1811" s="28"/>
      <c r="AL1811" s="202"/>
      <c r="AN1811" s="28"/>
      <c r="AO1811" s="28"/>
      <c r="AP1811" s="28"/>
      <c r="AU1811" s="202"/>
      <c r="AW1811" s="28"/>
      <c r="AX1811" s="28"/>
      <c r="AY1811" s="28"/>
      <c r="BD1811" s="202"/>
      <c r="BF1811" s="28"/>
      <c r="BG1811" s="28"/>
      <c r="BH1811" s="28"/>
      <c r="BM1811" s="202"/>
      <c r="BO1811" s="28"/>
      <c r="BP1811" s="28"/>
      <c r="BQ1811" s="28"/>
      <c r="BV1811" s="202"/>
      <c r="BX1811" s="28"/>
      <c r="BY1811" s="28"/>
      <c r="BZ1811" s="28"/>
      <c r="CE1811" s="202"/>
      <c r="CG1811" s="28"/>
      <c r="CH1811" s="28"/>
      <c r="CI1811" s="28"/>
      <c r="CN1811" s="202"/>
      <c r="CP1811" s="28"/>
      <c r="CQ1811" s="28"/>
      <c r="CR1811" s="28"/>
      <c r="CW1811" s="202"/>
      <c r="CY1811" s="28"/>
      <c r="CZ1811" s="28"/>
      <c r="DA1811" s="28"/>
      <c r="DF1811" s="202"/>
      <c r="DH1811" s="28"/>
      <c r="DI1811" s="28"/>
      <c r="DJ1811" s="28"/>
      <c r="DO1811" s="202"/>
      <c r="DQ1811" s="28"/>
      <c r="DR1811" s="28"/>
      <c r="DS1811" s="28"/>
      <c r="DX1811" s="202"/>
      <c r="DZ1811" s="28"/>
      <c r="EA1811" s="28"/>
      <c r="EB1811" s="28"/>
      <c r="EG1811" s="202"/>
      <c r="EI1811" s="28"/>
      <c r="EJ1811" s="28"/>
      <c r="EK1811" s="28"/>
      <c r="EP1811" s="202"/>
      <c r="ER1811" s="28"/>
      <c r="ES1811" s="28"/>
      <c r="ET1811" s="28"/>
      <c r="EY1811" s="202"/>
      <c r="FA1811" s="28"/>
      <c r="FB1811" s="28"/>
      <c r="FC1811" s="28"/>
      <c r="FH1811" s="202"/>
      <c r="FJ1811" s="28"/>
      <c r="FK1811" s="28"/>
      <c r="FL1811" s="28"/>
      <c r="FQ1811" s="202"/>
      <c r="FS1811" s="28"/>
      <c r="FT1811" s="28"/>
      <c r="FU1811" s="28"/>
      <c r="FZ1811" s="202"/>
      <c r="GB1811" s="28"/>
      <c r="GC1811" s="28"/>
      <c r="GD1811" s="28"/>
      <c r="GI1811" s="202"/>
      <c r="GK1811" s="28"/>
      <c r="GL1811" s="28"/>
      <c r="GM1811" s="28"/>
      <c r="GR1811" s="202"/>
      <c r="GT1811" s="28"/>
      <c r="GU1811" s="28"/>
      <c r="GV1811" s="28"/>
      <c r="HA1811" s="202"/>
      <c r="HC1811" s="28"/>
      <c r="HD1811" s="28"/>
      <c r="HE1811" s="28"/>
      <c r="HJ1811" s="28"/>
      <c r="HK1811" s="28"/>
      <c r="HL1811" s="28"/>
      <c r="HM1811" s="28"/>
      <c r="HN1811" s="28"/>
      <c r="HO1811" s="28"/>
      <c r="HP1811" s="28"/>
      <c r="HQ1811" s="28"/>
      <c r="HR1811" s="28"/>
      <c r="HS1811" s="28"/>
      <c r="HT1811" s="28"/>
      <c r="HU1811" s="28"/>
      <c r="HV1811" s="28"/>
      <c r="HW1811" s="28"/>
      <c r="HX1811" s="28"/>
      <c r="HY1811" s="28"/>
      <c r="HZ1811" s="28"/>
      <c r="IA1811" s="28"/>
      <c r="IB1811" s="28"/>
      <c r="IC1811" s="28"/>
      <c r="ID1811" s="28"/>
      <c r="IE1811" s="28"/>
      <c r="IF1811" s="28"/>
      <c r="IG1811" s="28"/>
      <c r="IH1811" s="28"/>
      <c r="II1811" s="28"/>
      <c r="IJ1811" s="28"/>
      <c r="IK1811" s="28"/>
      <c r="IL1811" s="28"/>
      <c r="IM1811" s="28"/>
      <c r="IN1811" s="28"/>
      <c r="IO1811" s="28"/>
    </row>
    <row r="1812" spans="1:249" s="54" customFormat="1" ht="18">
      <c r="A1812" s="482" t="s">
        <v>4414</v>
      </c>
      <c r="B1812" s="28"/>
      <c r="C1812" s="28"/>
      <c r="D1812" s="28"/>
      <c r="E1812" s="28"/>
      <c r="F1812" s="305">
        <f t="shared" si="37"/>
        <v>17</v>
      </c>
      <c r="G1812" s="28"/>
      <c r="I1812" s="300">
        <v>17</v>
      </c>
      <c r="K1812" s="202"/>
      <c r="M1812" s="28"/>
      <c r="N1812" s="28"/>
      <c r="O1812" s="28"/>
      <c r="T1812" s="202"/>
      <c r="V1812" s="28"/>
      <c r="W1812" s="28"/>
      <c r="X1812" s="28"/>
      <c r="AC1812" s="202"/>
      <c r="AE1812" s="28"/>
      <c r="AF1812" s="28"/>
      <c r="AG1812" s="28"/>
      <c r="AL1812" s="202"/>
      <c r="AN1812" s="28"/>
      <c r="AO1812" s="28"/>
      <c r="AP1812" s="28"/>
      <c r="AU1812" s="202"/>
      <c r="AW1812" s="28"/>
      <c r="AX1812" s="28"/>
      <c r="AY1812" s="28"/>
      <c r="BD1812" s="202"/>
      <c r="BF1812" s="28"/>
      <c r="BG1812" s="28"/>
      <c r="BH1812" s="28"/>
      <c r="BM1812" s="202"/>
      <c r="BO1812" s="28"/>
      <c r="BP1812" s="28"/>
      <c r="BQ1812" s="28"/>
      <c r="BV1812" s="202"/>
      <c r="BX1812" s="28"/>
      <c r="BY1812" s="28"/>
      <c r="BZ1812" s="28"/>
      <c r="CE1812" s="202"/>
      <c r="CG1812" s="28"/>
      <c r="CH1812" s="28"/>
      <c r="CI1812" s="28"/>
      <c r="CN1812" s="202"/>
      <c r="CP1812" s="28"/>
      <c r="CQ1812" s="28"/>
      <c r="CR1812" s="28"/>
      <c r="CW1812" s="202"/>
      <c r="CY1812" s="28"/>
      <c r="CZ1812" s="28"/>
      <c r="DA1812" s="28"/>
      <c r="DF1812" s="202"/>
      <c r="DH1812" s="28"/>
      <c r="DI1812" s="28"/>
      <c r="DJ1812" s="28"/>
      <c r="DO1812" s="202"/>
      <c r="DQ1812" s="28"/>
      <c r="DR1812" s="28"/>
      <c r="DS1812" s="28"/>
      <c r="DX1812" s="202"/>
      <c r="DZ1812" s="28"/>
      <c r="EA1812" s="28"/>
      <c r="EB1812" s="28"/>
      <c r="EG1812" s="202"/>
      <c r="EI1812" s="28"/>
      <c r="EJ1812" s="28"/>
      <c r="EK1812" s="28"/>
      <c r="EP1812" s="202"/>
      <c r="ER1812" s="28"/>
      <c r="ES1812" s="28"/>
      <c r="ET1812" s="28"/>
      <c r="EY1812" s="202"/>
      <c r="FA1812" s="28"/>
      <c r="FB1812" s="28"/>
      <c r="FC1812" s="28"/>
      <c r="FH1812" s="202"/>
      <c r="FJ1812" s="28"/>
      <c r="FK1812" s="28"/>
      <c r="FL1812" s="28"/>
      <c r="FQ1812" s="202"/>
      <c r="FS1812" s="28"/>
      <c r="FT1812" s="28"/>
      <c r="FU1812" s="28"/>
      <c r="FZ1812" s="202"/>
      <c r="GB1812" s="28"/>
      <c r="GC1812" s="28"/>
      <c r="GD1812" s="28"/>
      <c r="GI1812" s="202"/>
      <c r="GK1812" s="28"/>
      <c r="GL1812" s="28"/>
      <c r="GM1812" s="28"/>
      <c r="GR1812" s="202"/>
      <c r="GT1812" s="28"/>
      <c r="GU1812" s="28"/>
      <c r="GV1812" s="28"/>
      <c r="HA1812" s="202"/>
      <c r="HC1812" s="28"/>
      <c r="HD1812" s="28"/>
      <c r="HE1812" s="28"/>
      <c r="HJ1812" s="28"/>
      <c r="HK1812" s="28"/>
      <c r="HL1812" s="28"/>
      <c r="HM1812" s="28"/>
      <c r="HN1812" s="28"/>
      <c r="HO1812" s="28"/>
      <c r="HP1812" s="28"/>
      <c r="HQ1812" s="28"/>
      <c r="HR1812" s="28"/>
      <c r="HS1812" s="28"/>
      <c r="HT1812" s="28"/>
      <c r="HU1812" s="28"/>
      <c r="HV1812" s="28"/>
      <c r="HW1812" s="28"/>
      <c r="HX1812" s="28"/>
      <c r="HY1812" s="28"/>
      <c r="HZ1812" s="28"/>
      <c r="IA1812" s="28"/>
      <c r="IB1812" s="28"/>
      <c r="IC1812" s="28"/>
      <c r="ID1812" s="28"/>
      <c r="IE1812" s="28"/>
      <c r="IF1812" s="28"/>
      <c r="IG1812" s="28"/>
      <c r="IH1812" s="28"/>
      <c r="II1812" s="28"/>
      <c r="IJ1812" s="28"/>
      <c r="IK1812" s="28"/>
      <c r="IL1812" s="28"/>
      <c r="IM1812" s="28"/>
      <c r="IN1812" s="28"/>
      <c r="IO1812" s="28"/>
    </row>
    <row r="1813" spans="1:249" s="54" customFormat="1" ht="18">
      <c r="A1813" s="216" t="s">
        <v>3849</v>
      </c>
      <c r="B1813" s="28"/>
      <c r="C1813" s="28"/>
      <c r="D1813" s="28"/>
      <c r="E1813" s="28"/>
      <c r="F1813" s="305">
        <f t="shared" si="37"/>
        <v>29</v>
      </c>
      <c r="G1813" s="28">
        <v>14</v>
      </c>
      <c r="H1813" s="300">
        <v>15</v>
      </c>
      <c r="I1813" s="300"/>
      <c r="J1813" s="300"/>
      <c r="K1813" s="202"/>
      <c r="M1813" s="28"/>
      <c r="N1813" s="28"/>
      <c r="O1813" s="28"/>
      <c r="T1813" s="202"/>
      <c r="V1813" s="28"/>
      <c r="W1813" s="28"/>
      <c r="X1813" s="28"/>
      <c r="AC1813" s="202"/>
      <c r="AE1813" s="28"/>
      <c r="AF1813" s="28"/>
      <c r="AG1813" s="28"/>
      <c r="AL1813" s="202"/>
      <c r="AN1813" s="28"/>
      <c r="AO1813" s="28"/>
      <c r="AP1813" s="28"/>
      <c r="AU1813" s="202"/>
      <c r="AW1813" s="28"/>
      <c r="AX1813" s="28"/>
      <c r="AY1813" s="28"/>
      <c r="BD1813" s="202"/>
      <c r="BF1813" s="28"/>
      <c r="BG1813" s="28"/>
      <c r="BH1813" s="28"/>
      <c r="BM1813" s="202"/>
      <c r="BO1813" s="28"/>
      <c r="BP1813" s="28"/>
      <c r="BQ1813" s="28"/>
      <c r="BV1813" s="202"/>
      <c r="BX1813" s="28"/>
      <c r="BY1813" s="28"/>
      <c r="BZ1813" s="28"/>
      <c r="CE1813" s="202"/>
      <c r="CG1813" s="28"/>
      <c r="CH1813" s="28"/>
      <c r="CI1813" s="28"/>
      <c r="CN1813" s="202"/>
      <c r="CP1813" s="28"/>
      <c r="CQ1813" s="28"/>
      <c r="CR1813" s="28"/>
      <c r="CW1813" s="202"/>
      <c r="CY1813" s="28"/>
      <c r="CZ1813" s="28"/>
      <c r="DA1813" s="28"/>
      <c r="DF1813" s="202"/>
      <c r="DH1813" s="28"/>
      <c r="DI1813" s="28"/>
      <c r="DJ1813" s="28"/>
      <c r="DO1813" s="202"/>
      <c r="DQ1813" s="28"/>
      <c r="DR1813" s="28"/>
      <c r="DS1813" s="28"/>
      <c r="DX1813" s="202"/>
      <c r="DZ1813" s="28"/>
      <c r="EA1813" s="28"/>
      <c r="EB1813" s="28"/>
      <c r="EG1813" s="202"/>
      <c r="EI1813" s="28"/>
      <c r="EJ1813" s="28"/>
      <c r="EK1813" s="28"/>
      <c r="EP1813" s="202"/>
      <c r="ER1813" s="28"/>
      <c r="ES1813" s="28"/>
      <c r="ET1813" s="28"/>
      <c r="EY1813" s="202"/>
      <c r="FA1813" s="28"/>
      <c r="FB1813" s="28"/>
      <c r="FC1813" s="28"/>
      <c r="FH1813" s="202"/>
      <c r="FJ1813" s="28"/>
      <c r="FK1813" s="28"/>
      <c r="FL1813" s="28"/>
      <c r="FQ1813" s="202"/>
      <c r="FS1813" s="28"/>
      <c r="FT1813" s="28"/>
      <c r="FU1813" s="28"/>
      <c r="FZ1813" s="202"/>
      <c r="GB1813" s="28"/>
      <c r="GC1813" s="28"/>
      <c r="GD1813" s="28"/>
      <c r="GI1813" s="202"/>
      <c r="GK1813" s="28"/>
      <c r="GL1813" s="28"/>
      <c r="GM1813" s="28"/>
      <c r="GR1813" s="202"/>
      <c r="GT1813" s="28"/>
      <c r="GU1813" s="28"/>
      <c r="GV1813" s="28"/>
      <c r="HA1813" s="202"/>
      <c r="HC1813" s="28"/>
      <c r="HD1813" s="28"/>
      <c r="HE1813" s="28"/>
      <c r="HJ1813" s="28"/>
      <c r="HK1813" s="28"/>
      <c r="HL1813" s="28"/>
      <c r="HM1813" s="28"/>
      <c r="HN1813" s="28"/>
      <c r="HO1813" s="28"/>
      <c r="HP1813" s="28"/>
      <c r="HQ1813" s="28"/>
      <c r="HR1813" s="28"/>
      <c r="HS1813" s="28"/>
      <c r="HT1813" s="28"/>
      <c r="HU1813" s="28"/>
      <c r="HV1813" s="28"/>
      <c r="HW1813" s="28"/>
      <c r="HX1813" s="28"/>
      <c r="HY1813" s="28"/>
      <c r="HZ1813" s="28"/>
      <c r="IA1813" s="28"/>
      <c r="IB1813" s="28"/>
      <c r="IC1813" s="28"/>
      <c r="ID1813" s="28"/>
      <c r="IE1813" s="28"/>
      <c r="IF1813" s="28"/>
      <c r="IG1813" s="28"/>
      <c r="IH1813" s="28"/>
      <c r="II1813" s="28"/>
      <c r="IJ1813" s="28"/>
      <c r="IK1813" s="28"/>
      <c r="IL1813" s="28"/>
      <c r="IM1813" s="28"/>
      <c r="IN1813" s="28"/>
      <c r="IO1813" s="28"/>
    </row>
    <row r="1814" spans="1:249" s="54" customFormat="1" ht="18">
      <c r="A1814" s="216" t="s">
        <v>4555</v>
      </c>
      <c r="B1814" s="28"/>
      <c r="C1814" s="28"/>
      <c r="D1814" s="28"/>
      <c r="E1814" s="28"/>
      <c r="F1814" s="305">
        <f t="shared" si="37"/>
        <v>1</v>
      </c>
      <c r="G1814" s="28"/>
      <c r="J1814" s="300">
        <v>1</v>
      </c>
      <c r="K1814" s="202"/>
      <c r="M1814" s="28"/>
      <c r="N1814" s="28"/>
      <c r="O1814" s="28"/>
      <c r="T1814" s="202"/>
      <c r="V1814" s="28"/>
      <c r="W1814" s="28"/>
      <c r="X1814" s="28"/>
      <c r="AC1814" s="202"/>
      <c r="AE1814" s="28"/>
      <c r="AF1814" s="28"/>
      <c r="AG1814" s="28"/>
      <c r="AL1814" s="202"/>
      <c r="AN1814" s="28"/>
      <c r="AO1814" s="28"/>
      <c r="AP1814" s="28"/>
      <c r="AU1814" s="202"/>
      <c r="AW1814" s="28"/>
      <c r="AX1814" s="28"/>
      <c r="AY1814" s="28"/>
      <c r="BD1814" s="202"/>
      <c r="BF1814" s="28"/>
      <c r="BG1814" s="28"/>
      <c r="BH1814" s="28"/>
      <c r="BM1814" s="202"/>
      <c r="BO1814" s="28"/>
      <c r="BP1814" s="28"/>
      <c r="BQ1814" s="28"/>
      <c r="BV1814" s="202"/>
      <c r="BX1814" s="28"/>
      <c r="BY1814" s="28"/>
      <c r="BZ1814" s="28"/>
      <c r="CE1814" s="202"/>
      <c r="CG1814" s="28"/>
      <c r="CH1814" s="28"/>
      <c r="CI1814" s="28"/>
      <c r="CN1814" s="202"/>
      <c r="CP1814" s="28"/>
      <c r="CQ1814" s="28"/>
      <c r="CR1814" s="28"/>
      <c r="CW1814" s="202"/>
      <c r="CY1814" s="28"/>
      <c r="CZ1814" s="28"/>
      <c r="DA1814" s="28"/>
      <c r="DF1814" s="202"/>
      <c r="DH1814" s="28"/>
      <c r="DI1814" s="28"/>
      <c r="DJ1814" s="28"/>
      <c r="DO1814" s="202"/>
      <c r="DQ1814" s="28"/>
      <c r="DR1814" s="28"/>
      <c r="DS1814" s="28"/>
      <c r="DX1814" s="202"/>
      <c r="DZ1814" s="28"/>
      <c r="EA1814" s="28"/>
      <c r="EB1814" s="28"/>
      <c r="EG1814" s="202"/>
      <c r="EI1814" s="28"/>
      <c r="EJ1814" s="28"/>
      <c r="EK1814" s="28"/>
      <c r="EP1814" s="202"/>
      <c r="ER1814" s="28"/>
      <c r="ES1814" s="28"/>
      <c r="ET1814" s="28"/>
      <c r="EY1814" s="202"/>
      <c r="FA1814" s="28"/>
      <c r="FB1814" s="28"/>
      <c r="FC1814" s="28"/>
      <c r="FH1814" s="202"/>
      <c r="FJ1814" s="28"/>
      <c r="FK1814" s="28"/>
      <c r="FL1814" s="28"/>
      <c r="FQ1814" s="202"/>
      <c r="FS1814" s="28"/>
      <c r="FT1814" s="28"/>
      <c r="FU1814" s="28"/>
      <c r="FZ1814" s="202"/>
      <c r="GB1814" s="28"/>
      <c r="GC1814" s="28"/>
      <c r="GD1814" s="28"/>
      <c r="GI1814" s="202"/>
      <c r="GK1814" s="28"/>
      <c r="GL1814" s="28"/>
      <c r="GM1814" s="28"/>
      <c r="GR1814" s="202"/>
      <c r="GT1814" s="28"/>
      <c r="GU1814" s="28"/>
      <c r="GV1814" s="28"/>
      <c r="HA1814" s="202"/>
      <c r="HC1814" s="28"/>
      <c r="HD1814" s="28"/>
      <c r="HE1814" s="28"/>
      <c r="HJ1814" s="28"/>
      <c r="HK1814" s="28"/>
      <c r="HL1814" s="28"/>
      <c r="HM1814" s="28"/>
      <c r="HN1814" s="28"/>
      <c r="HO1814" s="28"/>
      <c r="HP1814" s="28"/>
      <c r="HQ1814" s="28"/>
      <c r="HR1814" s="28"/>
      <c r="HS1814" s="28"/>
      <c r="HT1814" s="28"/>
      <c r="HU1814" s="28"/>
      <c r="HV1814" s="28"/>
      <c r="HW1814" s="28"/>
      <c r="HX1814" s="28"/>
      <c r="HY1814" s="28"/>
      <c r="HZ1814" s="28"/>
      <c r="IA1814" s="28"/>
      <c r="IB1814" s="28"/>
      <c r="IC1814" s="28"/>
      <c r="ID1814" s="28"/>
      <c r="IE1814" s="28"/>
      <c r="IF1814" s="28"/>
      <c r="IG1814" s="28"/>
      <c r="IH1814" s="28"/>
      <c r="II1814" s="28"/>
      <c r="IJ1814" s="28"/>
      <c r="IK1814" s="28"/>
      <c r="IL1814" s="28"/>
      <c r="IM1814" s="28"/>
      <c r="IN1814" s="28"/>
      <c r="IO1814" s="28"/>
    </row>
    <row r="1815" spans="1:249" s="54" customFormat="1" ht="18">
      <c r="A1815" s="216" t="s">
        <v>4524</v>
      </c>
      <c r="B1815" s="28"/>
      <c r="C1815" s="28"/>
      <c r="D1815" s="28"/>
      <c r="E1815" s="28"/>
      <c r="F1815" s="305">
        <f t="shared" si="37"/>
        <v>13</v>
      </c>
      <c r="G1815" s="28"/>
      <c r="I1815" s="300">
        <v>13</v>
      </c>
      <c r="K1815" s="202"/>
      <c r="M1815" s="28"/>
      <c r="N1815" s="28"/>
      <c r="O1815" s="28"/>
      <c r="T1815" s="202"/>
      <c r="V1815" s="28"/>
      <c r="W1815" s="28"/>
      <c r="X1815" s="28"/>
      <c r="AC1815" s="202"/>
      <c r="AE1815" s="28"/>
      <c r="AF1815" s="28"/>
      <c r="AG1815" s="28"/>
      <c r="AL1815" s="202"/>
      <c r="AN1815" s="28"/>
      <c r="AO1815" s="28"/>
      <c r="AP1815" s="28"/>
      <c r="AU1815" s="202"/>
      <c r="AW1815" s="28"/>
      <c r="AX1815" s="28"/>
      <c r="AY1815" s="28"/>
      <c r="BD1815" s="202"/>
      <c r="BF1815" s="28"/>
      <c r="BG1815" s="28"/>
      <c r="BH1815" s="28"/>
      <c r="BM1815" s="202"/>
      <c r="BO1815" s="28"/>
      <c r="BP1815" s="28"/>
      <c r="BQ1815" s="28"/>
      <c r="BV1815" s="202"/>
      <c r="BX1815" s="28"/>
      <c r="BY1815" s="28"/>
      <c r="BZ1815" s="28"/>
      <c r="CE1815" s="202"/>
      <c r="CG1815" s="28"/>
      <c r="CH1815" s="28"/>
      <c r="CI1815" s="28"/>
      <c r="CN1815" s="202"/>
      <c r="CP1815" s="28"/>
      <c r="CQ1815" s="28"/>
      <c r="CR1815" s="28"/>
      <c r="CW1815" s="202"/>
      <c r="CY1815" s="28"/>
      <c r="CZ1815" s="28"/>
      <c r="DA1815" s="28"/>
      <c r="DF1815" s="202"/>
      <c r="DH1815" s="28"/>
      <c r="DI1815" s="28"/>
      <c r="DJ1815" s="28"/>
      <c r="DO1815" s="202"/>
      <c r="DQ1815" s="28"/>
      <c r="DR1815" s="28"/>
      <c r="DS1815" s="28"/>
      <c r="DX1815" s="202"/>
      <c r="DZ1815" s="28"/>
      <c r="EA1815" s="28"/>
      <c r="EB1815" s="28"/>
      <c r="EG1815" s="202"/>
      <c r="EI1815" s="28"/>
      <c r="EJ1815" s="28"/>
      <c r="EK1815" s="28"/>
      <c r="EP1815" s="202"/>
      <c r="ER1815" s="28"/>
      <c r="ES1815" s="28"/>
      <c r="ET1815" s="28"/>
      <c r="EY1815" s="202"/>
      <c r="FA1815" s="28"/>
      <c r="FB1815" s="28"/>
      <c r="FC1815" s="28"/>
      <c r="FH1815" s="202"/>
      <c r="FJ1815" s="28"/>
      <c r="FK1815" s="28"/>
      <c r="FL1815" s="28"/>
      <c r="FQ1815" s="202"/>
      <c r="FS1815" s="28"/>
      <c r="FT1815" s="28"/>
      <c r="FU1815" s="28"/>
      <c r="FZ1815" s="202"/>
      <c r="GB1815" s="28"/>
      <c r="GC1815" s="28"/>
      <c r="GD1815" s="28"/>
      <c r="GI1815" s="202"/>
      <c r="GK1815" s="28"/>
      <c r="GL1815" s="28"/>
      <c r="GM1815" s="28"/>
      <c r="GR1815" s="202"/>
      <c r="GT1815" s="28"/>
      <c r="GU1815" s="28"/>
      <c r="GV1815" s="28"/>
      <c r="HA1815" s="202"/>
      <c r="HC1815" s="28"/>
      <c r="HD1815" s="28"/>
      <c r="HE1815" s="28"/>
      <c r="HJ1815" s="28"/>
      <c r="HK1815" s="28"/>
      <c r="HL1815" s="28"/>
      <c r="HM1815" s="28"/>
      <c r="HN1815" s="28"/>
      <c r="HO1815" s="28"/>
      <c r="HP1815" s="28"/>
      <c r="HQ1815" s="28"/>
      <c r="HR1815" s="28"/>
      <c r="HS1815" s="28"/>
      <c r="HT1815" s="28"/>
      <c r="HU1815" s="28"/>
      <c r="HV1815" s="28"/>
      <c r="HW1815" s="28"/>
      <c r="HX1815" s="28"/>
      <c r="HY1815" s="28"/>
      <c r="HZ1815" s="28"/>
      <c r="IA1815" s="28"/>
      <c r="IB1815" s="28"/>
      <c r="IC1815" s="28"/>
      <c r="ID1815" s="28"/>
      <c r="IE1815" s="28"/>
      <c r="IF1815" s="28"/>
      <c r="IG1815" s="28"/>
      <c r="IH1815" s="28"/>
      <c r="II1815" s="28"/>
      <c r="IJ1815" s="28"/>
      <c r="IK1815" s="28"/>
      <c r="IL1815" s="28"/>
      <c r="IM1815" s="28"/>
      <c r="IN1815" s="28"/>
      <c r="IO1815" s="28"/>
    </row>
    <row r="1816" spans="1:249" s="54" customFormat="1" ht="18">
      <c r="A1816" s="482" t="s">
        <v>3539</v>
      </c>
      <c r="B1816" s="28"/>
      <c r="C1816" s="28"/>
      <c r="D1816" s="28"/>
      <c r="E1816" s="28"/>
      <c r="F1816" s="305">
        <f t="shared" si="37"/>
        <v>120</v>
      </c>
      <c r="G1816" s="28"/>
      <c r="H1816" s="300">
        <v>75</v>
      </c>
      <c r="I1816" s="300">
        <v>45</v>
      </c>
      <c r="J1816" s="300"/>
      <c r="K1816" s="202"/>
      <c r="M1816" s="28"/>
      <c r="N1816" s="28"/>
      <c r="O1816" s="28"/>
      <c r="T1816" s="202"/>
      <c r="V1816" s="28"/>
      <c r="W1816" s="28"/>
      <c r="X1816" s="28"/>
      <c r="AC1816" s="202"/>
      <c r="AE1816" s="28"/>
      <c r="AF1816" s="28"/>
      <c r="AG1816" s="28"/>
      <c r="AL1816" s="202"/>
      <c r="AN1816" s="28"/>
      <c r="AO1816" s="28"/>
      <c r="AP1816" s="28"/>
      <c r="AU1816" s="202"/>
      <c r="AW1816" s="28"/>
      <c r="AX1816" s="28"/>
      <c r="AY1816" s="28"/>
      <c r="BD1816" s="202"/>
      <c r="BF1816" s="28"/>
      <c r="BG1816" s="28"/>
      <c r="BH1816" s="28"/>
      <c r="BM1816" s="202"/>
      <c r="BO1816" s="28"/>
      <c r="BP1816" s="28"/>
      <c r="BQ1816" s="28"/>
      <c r="BV1816" s="202"/>
      <c r="BX1816" s="28"/>
      <c r="BY1816" s="28"/>
      <c r="BZ1816" s="28"/>
      <c r="CE1816" s="202"/>
      <c r="CG1816" s="28"/>
      <c r="CH1816" s="28"/>
      <c r="CI1816" s="28"/>
      <c r="CN1816" s="202"/>
      <c r="CP1816" s="28"/>
      <c r="CQ1816" s="28"/>
      <c r="CR1816" s="28"/>
      <c r="CW1816" s="202"/>
      <c r="CY1816" s="28"/>
      <c r="CZ1816" s="28"/>
      <c r="DA1816" s="28"/>
      <c r="DF1816" s="202"/>
      <c r="DH1816" s="28"/>
      <c r="DI1816" s="28"/>
      <c r="DJ1816" s="28"/>
      <c r="DO1816" s="202"/>
      <c r="DQ1816" s="28"/>
      <c r="DR1816" s="28"/>
      <c r="DS1816" s="28"/>
      <c r="DX1816" s="202"/>
      <c r="DZ1816" s="28"/>
      <c r="EA1816" s="28"/>
      <c r="EB1816" s="28"/>
      <c r="EG1816" s="202"/>
      <c r="EI1816" s="28"/>
      <c r="EJ1816" s="28"/>
      <c r="EK1816" s="28"/>
      <c r="EP1816" s="202"/>
      <c r="ER1816" s="28"/>
      <c r="ES1816" s="28"/>
      <c r="ET1816" s="28"/>
      <c r="EY1816" s="202"/>
      <c r="FA1816" s="28"/>
      <c r="FB1816" s="28"/>
      <c r="FC1816" s="28"/>
      <c r="FH1816" s="202"/>
      <c r="FJ1816" s="28"/>
      <c r="FK1816" s="28"/>
      <c r="FL1816" s="28"/>
      <c r="FQ1816" s="202"/>
      <c r="FS1816" s="28"/>
      <c r="FT1816" s="28"/>
      <c r="FU1816" s="28"/>
      <c r="FZ1816" s="202"/>
      <c r="GB1816" s="28"/>
      <c r="GC1816" s="28"/>
      <c r="GD1816" s="28"/>
      <c r="GI1816" s="202"/>
      <c r="GK1816" s="28"/>
      <c r="GL1816" s="28"/>
      <c r="GM1816" s="28"/>
      <c r="GR1816" s="202"/>
      <c r="GT1816" s="28"/>
      <c r="GU1816" s="28"/>
      <c r="GV1816" s="28"/>
      <c r="HA1816" s="202"/>
      <c r="HC1816" s="28"/>
      <c r="HD1816" s="28"/>
      <c r="HE1816" s="28"/>
      <c r="HJ1816" s="28"/>
      <c r="HK1816" s="28"/>
      <c r="HL1816" s="28"/>
      <c r="HM1816" s="28"/>
      <c r="HN1816" s="28"/>
      <c r="HO1816" s="28"/>
      <c r="HP1816" s="28"/>
      <c r="HQ1816" s="28"/>
      <c r="HR1816" s="28"/>
      <c r="HS1816" s="28"/>
      <c r="HT1816" s="28"/>
      <c r="HU1816" s="28"/>
      <c r="HV1816" s="28"/>
      <c r="HW1816" s="28"/>
      <c r="HX1816" s="28"/>
      <c r="HY1816" s="28"/>
      <c r="HZ1816" s="28"/>
      <c r="IA1816" s="28"/>
      <c r="IB1816" s="28"/>
      <c r="IC1816" s="28"/>
      <c r="ID1816" s="28"/>
      <c r="IE1816" s="28"/>
      <c r="IF1816" s="28"/>
      <c r="IG1816" s="28"/>
      <c r="IH1816" s="28"/>
      <c r="II1816" s="28"/>
      <c r="IJ1816" s="28"/>
      <c r="IK1816" s="28"/>
      <c r="IL1816" s="28"/>
      <c r="IM1816" s="28"/>
      <c r="IN1816" s="28"/>
      <c r="IO1816" s="28"/>
    </row>
    <row r="1817" spans="1:249" s="54" customFormat="1" ht="18">
      <c r="A1817" s="216" t="s">
        <v>3961</v>
      </c>
      <c r="B1817" s="28"/>
      <c r="C1817" s="28"/>
      <c r="D1817" s="28"/>
      <c r="E1817" s="28"/>
      <c r="F1817" s="305">
        <f t="shared" si="37"/>
        <v>109</v>
      </c>
      <c r="G1817" s="28"/>
      <c r="I1817" s="300">
        <v>86</v>
      </c>
      <c r="J1817" s="300">
        <v>23</v>
      </c>
      <c r="K1817" s="202"/>
      <c r="M1817" s="28"/>
      <c r="N1817" s="28"/>
      <c r="O1817" s="28"/>
      <c r="T1817" s="202"/>
      <c r="V1817" s="28"/>
      <c r="W1817" s="28"/>
      <c r="X1817" s="28"/>
      <c r="AC1817" s="202"/>
      <c r="AE1817" s="28"/>
      <c r="AF1817" s="28"/>
      <c r="AG1817" s="28"/>
      <c r="AL1817" s="202"/>
      <c r="AN1817" s="28"/>
      <c r="AO1817" s="28"/>
      <c r="AP1817" s="28"/>
      <c r="AU1817" s="202"/>
      <c r="AW1817" s="28"/>
      <c r="AX1817" s="28"/>
      <c r="AY1817" s="28"/>
      <c r="BD1817" s="202"/>
      <c r="BF1817" s="28"/>
      <c r="BG1817" s="28"/>
      <c r="BH1817" s="28"/>
      <c r="BM1817" s="202"/>
      <c r="BO1817" s="28"/>
      <c r="BP1817" s="28"/>
      <c r="BQ1817" s="28"/>
      <c r="BV1817" s="202"/>
      <c r="BX1817" s="28"/>
      <c r="BY1817" s="28"/>
      <c r="BZ1817" s="28"/>
      <c r="CE1817" s="202"/>
      <c r="CG1817" s="28"/>
      <c r="CH1817" s="28"/>
      <c r="CI1817" s="28"/>
      <c r="CN1817" s="202"/>
      <c r="CP1817" s="28"/>
      <c r="CQ1817" s="28"/>
      <c r="CR1817" s="28"/>
      <c r="CW1817" s="202"/>
      <c r="CY1817" s="28"/>
      <c r="CZ1817" s="28"/>
      <c r="DA1817" s="28"/>
      <c r="DF1817" s="202"/>
      <c r="DH1817" s="28"/>
      <c r="DI1817" s="28"/>
      <c r="DJ1817" s="28"/>
      <c r="DO1817" s="202"/>
      <c r="DQ1817" s="28"/>
      <c r="DR1817" s="28"/>
      <c r="DS1817" s="28"/>
      <c r="DX1817" s="202"/>
      <c r="DZ1817" s="28"/>
      <c r="EA1817" s="28"/>
      <c r="EB1817" s="28"/>
      <c r="EG1817" s="202"/>
      <c r="EI1817" s="28"/>
      <c r="EJ1817" s="28"/>
      <c r="EK1817" s="28"/>
      <c r="EP1817" s="202"/>
      <c r="ER1817" s="28"/>
      <c r="ES1817" s="28"/>
      <c r="ET1817" s="28"/>
      <c r="EY1817" s="202"/>
      <c r="FA1817" s="28"/>
      <c r="FB1817" s="28"/>
      <c r="FC1817" s="28"/>
      <c r="FH1817" s="202"/>
      <c r="FJ1817" s="28"/>
      <c r="FK1817" s="28"/>
      <c r="FL1817" s="28"/>
      <c r="FQ1817" s="202"/>
      <c r="FS1817" s="28"/>
      <c r="FT1817" s="28"/>
      <c r="FU1817" s="28"/>
      <c r="FZ1817" s="202"/>
      <c r="GB1817" s="28"/>
      <c r="GC1817" s="28"/>
      <c r="GD1817" s="28"/>
      <c r="GI1817" s="202"/>
      <c r="GK1817" s="28"/>
      <c r="GL1817" s="28"/>
      <c r="GM1817" s="28"/>
      <c r="GR1817" s="202"/>
      <c r="GT1817" s="28"/>
      <c r="GU1817" s="28"/>
      <c r="GV1817" s="28"/>
      <c r="HA1817" s="202"/>
      <c r="HC1817" s="28"/>
      <c r="HD1817" s="28"/>
      <c r="HE1817" s="28"/>
      <c r="HJ1817" s="28"/>
      <c r="HK1817" s="28"/>
      <c r="HL1817" s="28"/>
      <c r="HM1817" s="28"/>
      <c r="HN1817" s="28"/>
      <c r="HO1817" s="28"/>
      <c r="HP1817" s="28"/>
      <c r="HQ1817" s="28"/>
      <c r="HR1817" s="28"/>
      <c r="HS1817" s="28"/>
      <c r="HT1817" s="28"/>
      <c r="HU1817" s="28"/>
      <c r="HV1817" s="28"/>
      <c r="HW1817" s="28"/>
      <c r="HX1817" s="28"/>
      <c r="HY1817" s="28"/>
      <c r="HZ1817" s="28"/>
      <c r="IA1817" s="28"/>
      <c r="IB1817" s="28"/>
      <c r="IC1817" s="28"/>
      <c r="ID1817" s="28"/>
      <c r="IE1817" s="28"/>
      <c r="IF1817" s="28"/>
      <c r="IG1817" s="28"/>
      <c r="IH1817" s="28"/>
      <c r="II1817" s="28"/>
      <c r="IJ1817" s="28"/>
      <c r="IK1817" s="28"/>
      <c r="IL1817" s="28"/>
      <c r="IM1817" s="28"/>
      <c r="IN1817" s="28"/>
      <c r="IO1817" s="28"/>
    </row>
    <row r="1818" spans="1:249" s="54" customFormat="1" ht="18">
      <c r="A1818" s="216" t="s">
        <v>4461</v>
      </c>
      <c r="B1818" s="28"/>
      <c r="C1818" s="28"/>
      <c r="D1818" s="28"/>
      <c r="E1818" s="28"/>
      <c r="F1818" s="305">
        <f t="shared" si="37"/>
        <v>5</v>
      </c>
      <c r="G1818" s="28"/>
      <c r="K1818" s="300">
        <v>5</v>
      </c>
      <c r="M1818" s="28"/>
      <c r="N1818" s="28"/>
      <c r="O1818" s="28"/>
      <c r="T1818" s="202"/>
      <c r="V1818" s="28"/>
      <c r="W1818" s="28"/>
      <c r="X1818" s="28"/>
      <c r="AC1818" s="202"/>
      <c r="AE1818" s="28"/>
      <c r="AF1818" s="28"/>
      <c r="AG1818" s="28"/>
      <c r="AL1818" s="202"/>
      <c r="AN1818" s="28"/>
      <c r="AO1818" s="28"/>
      <c r="AP1818" s="28"/>
      <c r="AU1818" s="202"/>
      <c r="AW1818" s="28"/>
      <c r="AX1818" s="28"/>
      <c r="AY1818" s="28"/>
      <c r="BD1818" s="202"/>
      <c r="BF1818" s="28"/>
      <c r="BG1818" s="28"/>
      <c r="BH1818" s="28"/>
      <c r="BM1818" s="202"/>
      <c r="BO1818" s="28"/>
      <c r="BP1818" s="28"/>
      <c r="BQ1818" s="28"/>
      <c r="BV1818" s="202"/>
      <c r="BX1818" s="28"/>
      <c r="BY1818" s="28"/>
      <c r="BZ1818" s="28"/>
      <c r="CE1818" s="202"/>
      <c r="CG1818" s="28"/>
      <c r="CH1818" s="28"/>
      <c r="CI1818" s="28"/>
      <c r="CN1818" s="202"/>
      <c r="CP1818" s="28"/>
      <c r="CQ1818" s="28"/>
      <c r="CR1818" s="28"/>
      <c r="CW1818" s="202"/>
      <c r="CY1818" s="28"/>
      <c r="CZ1818" s="28"/>
      <c r="DA1818" s="28"/>
      <c r="DF1818" s="202"/>
      <c r="DH1818" s="28"/>
      <c r="DI1818" s="28"/>
      <c r="DJ1818" s="28"/>
      <c r="DO1818" s="202"/>
      <c r="DQ1818" s="28"/>
      <c r="DR1818" s="28"/>
      <c r="DS1818" s="28"/>
      <c r="DX1818" s="202"/>
      <c r="DZ1818" s="28"/>
      <c r="EA1818" s="28"/>
      <c r="EB1818" s="28"/>
      <c r="EG1818" s="202"/>
      <c r="EI1818" s="28"/>
      <c r="EJ1818" s="28"/>
      <c r="EK1818" s="28"/>
      <c r="EP1818" s="202"/>
      <c r="ER1818" s="28"/>
      <c r="ES1818" s="28"/>
      <c r="ET1818" s="28"/>
      <c r="EY1818" s="202"/>
      <c r="FA1818" s="28"/>
      <c r="FB1818" s="28"/>
      <c r="FC1818" s="28"/>
      <c r="FH1818" s="202"/>
      <c r="FJ1818" s="28"/>
      <c r="FK1818" s="28"/>
      <c r="FL1818" s="28"/>
      <c r="FQ1818" s="202"/>
      <c r="FS1818" s="28"/>
      <c r="FT1818" s="28"/>
      <c r="FU1818" s="28"/>
      <c r="FZ1818" s="202"/>
      <c r="GB1818" s="28"/>
      <c r="GC1818" s="28"/>
      <c r="GD1818" s="28"/>
      <c r="GI1818" s="202"/>
      <c r="GK1818" s="28"/>
      <c r="GL1818" s="28"/>
      <c r="GM1818" s="28"/>
      <c r="GR1818" s="202"/>
      <c r="GT1818" s="28"/>
      <c r="GU1818" s="28"/>
      <c r="GV1818" s="28"/>
      <c r="HA1818" s="202"/>
      <c r="HC1818" s="28"/>
      <c r="HD1818" s="28"/>
      <c r="HE1818" s="28"/>
      <c r="HJ1818" s="28"/>
      <c r="HK1818" s="28"/>
      <c r="HL1818" s="28"/>
      <c r="HM1818" s="28"/>
      <c r="HN1818" s="28"/>
      <c r="HO1818" s="28"/>
      <c r="HP1818" s="28"/>
      <c r="HQ1818" s="28"/>
      <c r="HR1818" s="28"/>
      <c r="HS1818" s="28"/>
      <c r="HT1818" s="28"/>
      <c r="HU1818" s="28"/>
      <c r="HV1818" s="28"/>
      <c r="HW1818" s="28"/>
      <c r="HX1818" s="28"/>
      <c r="HY1818" s="28"/>
      <c r="HZ1818" s="28"/>
      <c r="IA1818" s="28"/>
      <c r="IB1818" s="28"/>
      <c r="IC1818" s="28"/>
      <c r="ID1818" s="28"/>
      <c r="IE1818" s="28"/>
      <c r="IF1818" s="28"/>
      <c r="IG1818" s="28"/>
      <c r="IH1818" s="28"/>
      <c r="II1818" s="28"/>
      <c r="IJ1818" s="28"/>
      <c r="IK1818" s="28"/>
      <c r="IL1818" s="28"/>
      <c r="IM1818" s="28"/>
      <c r="IN1818" s="28"/>
      <c r="IO1818" s="28"/>
    </row>
    <row r="1819" spans="1:249" s="54" customFormat="1" ht="18">
      <c r="A1819" s="216" t="s">
        <v>3851</v>
      </c>
      <c r="B1819" s="28"/>
      <c r="C1819" s="28"/>
      <c r="D1819" s="28"/>
      <c r="E1819" s="28"/>
      <c r="F1819" s="305">
        <f t="shared" si="37"/>
        <v>23</v>
      </c>
      <c r="G1819" s="28"/>
      <c r="H1819" s="300">
        <v>11</v>
      </c>
      <c r="I1819" s="300">
        <v>7</v>
      </c>
      <c r="J1819" s="300">
        <v>5</v>
      </c>
      <c r="K1819" s="202"/>
      <c r="M1819" s="28"/>
      <c r="N1819" s="28"/>
      <c r="O1819" s="28"/>
      <c r="T1819" s="202"/>
      <c r="V1819" s="28"/>
      <c r="W1819" s="28"/>
      <c r="X1819" s="28"/>
      <c r="AC1819" s="202"/>
      <c r="AE1819" s="28"/>
      <c r="AF1819" s="28"/>
      <c r="AG1819" s="28"/>
      <c r="AL1819" s="202"/>
      <c r="AN1819" s="28"/>
      <c r="AO1819" s="28"/>
      <c r="AP1819" s="28"/>
      <c r="AU1819" s="202"/>
      <c r="AW1819" s="28"/>
      <c r="AX1819" s="28"/>
      <c r="AY1819" s="28"/>
      <c r="BD1819" s="202"/>
      <c r="BF1819" s="28"/>
      <c r="BG1819" s="28"/>
      <c r="BH1819" s="28"/>
      <c r="BM1819" s="202"/>
      <c r="BO1819" s="28"/>
      <c r="BP1819" s="28"/>
      <c r="BQ1819" s="28"/>
      <c r="BV1819" s="202"/>
      <c r="BX1819" s="28"/>
      <c r="BY1819" s="28"/>
      <c r="BZ1819" s="28"/>
      <c r="CE1819" s="202"/>
      <c r="CG1819" s="28"/>
      <c r="CH1819" s="28"/>
      <c r="CI1819" s="28"/>
      <c r="CN1819" s="202"/>
      <c r="CP1819" s="28"/>
      <c r="CQ1819" s="28"/>
      <c r="CR1819" s="28"/>
      <c r="CW1819" s="202"/>
      <c r="CY1819" s="28"/>
      <c r="CZ1819" s="28"/>
      <c r="DA1819" s="28"/>
      <c r="DF1819" s="202"/>
      <c r="DH1819" s="28"/>
      <c r="DI1819" s="28"/>
      <c r="DJ1819" s="28"/>
      <c r="DO1819" s="202"/>
      <c r="DQ1819" s="28"/>
      <c r="DR1819" s="28"/>
      <c r="DS1819" s="28"/>
      <c r="DX1819" s="202"/>
      <c r="DZ1819" s="28"/>
      <c r="EA1819" s="28"/>
      <c r="EB1819" s="28"/>
      <c r="EG1819" s="202"/>
      <c r="EI1819" s="28"/>
      <c r="EJ1819" s="28"/>
      <c r="EK1819" s="28"/>
      <c r="EP1819" s="202"/>
      <c r="ER1819" s="28"/>
      <c r="ES1819" s="28"/>
      <c r="ET1819" s="28"/>
      <c r="EY1819" s="202"/>
      <c r="FA1819" s="28"/>
      <c r="FB1819" s="28"/>
      <c r="FC1819" s="28"/>
      <c r="FH1819" s="202"/>
      <c r="FJ1819" s="28"/>
      <c r="FK1819" s="28"/>
      <c r="FL1819" s="28"/>
      <c r="FQ1819" s="202"/>
      <c r="FS1819" s="28"/>
      <c r="FT1819" s="28"/>
      <c r="FU1819" s="28"/>
      <c r="FZ1819" s="202"/>
      <c r="GB1819" s="28"/>
      <c r="GC1819" s="28"/>
      <c r="GD1819" s="28"/>
      <c r="GI1819" s="202"/>
      <c r="GK1819" s="28"/>
      <c r="GL1819" s="28"/>
      <c r="GM1819" s="28"/>
      <c r="GR1819" s="202"/>
      <c r="GT1819" s="28"/>
      <c r="GU1819" s="28"/>
      <c r="GV1819" s="28"/>
      <c r="HA1819" s="202"/>
      <c r="HC1819" s="28"/>
      <c r="HD1819" s="28"/>
      <c r="HE1819" s="28"/>
      <c r="HJ1819" s="28"/>
      <c r="HK1819" s="28"/>
      <c r="HL1819" s="28"/>
      <c r="HM1819" s="28"/>
      <c r="HN1819" s="28"/>
      <c r="HO1819" s="28"/>
      <c r="HP1819" s="28"/>
      <c r="HQ1819" s="28"/>
      <c r="HR1819" s="28"/>
      <c r="HS1819" s="28"/>
      <c r="HT1819" s="28"/>
      <c r="HU1819" s="28"/>
      <c r="HV1819" s="28"/>
      <c r="HW1819" s="28"/>
      <c r="HX1819" s="28"/>
      <c r="HY1819" s="28"/>
      <c r="HZ1819" s="28"/>
      <c r="IA1819" s="28"/>
      <c r="IB1819" s="28"/>
      <c r="IC1819" s="28"/>
      <c r="ID1819" s="28"/>
      <c r="IE1819" s="28"/>
      <c r="IF1819" s="28"/>
      <c r="IG1819" s="28"/>
      <c r="IH1819" s="28"/>
      <c r="II1819" s="28"/>
      <c r="IJ1819" s="28"/>
      <c r="IK1819" s="28"/>
      <c r="IL1819" s="28"/>
      <c r="IM1819" s="28"/>
      <c r="IN1819" s="28"/>
      <c r="IO1819" s="28"/>
    </row>
    <row r="1820" spans="1:249" s="54" customFormat="1" ht="18">
      <c r="A1820" s="216" t="s">
        <v>4640</v>
      </c>
      <c r="B1820" s="28"/>
      <c r="C1820" s="28"/>
      <c r="D1820" s="28"/>
      <c r="E1820" s="28"/>
      <c r="F1820" s="305">
        <f t="shared" si="37"/>
        <v>2</v>
      </c>
      <c r="G1820" s="28"/>
      <c r="I1820" s="300">
        <v>2</v>
      </c>
      <c r="J1820" s="300"/>
      <c r="K1820" s="202"/>
      <c r="M1820" s="28"/>
      <c r="N1820" s="28"/>
      <c r="O1820" s="28"/>
      <c r="T1820" s="202"/>
      <c r="V1820" s="28"/>
      <c r="W1820" s="28"/>
      <c r="X1820" s="28"/>
      <c r="AC1820" s="202"/>
      <c r="AE1820" s="28"/>
      <c r="AF1820" s="28"/>
      <c r="AG1820" s="28"/>
      <c r="AL1820" s="202"/>
      <c r="AN1820" s="28"/>
      <c r="AO1820" s="28"/>
      <c r="AP1820" s="28"/>
      <c r="AU1820" s="202"/>
      <c r="AW1820" s="28"/>
      <c r="AX1820" s="28"/>
      <c r="AY1820" s="28"/>
      <c r="BD1820" s="202"/>
      <c r="BF1820" s="28"/>
      <c r="BG1820" s="28"/>
      <c r="BH1820" s="28"/>
      <c r="BM1820" s="202"/>
      <c r="BO1820" s="28"/>
      <c r="BP1820" s="28"/>
      <c r="BQ1820" s="28"/>
      <c r="BV1820" s="202"/>
      <c r="BX1820" s="28"/>
      <c r="BY1820" s="28"/>
      <c r="BZ1820" s="28"/>
      <c r="CE1820" s="202"/>
      <c r="CG1820" s="28"/>
      <c r="CH1820" s="28"/>
      <c r="CI1820" s="28"/>
      <c r="CN1820" s="202"/>
      <c r="CP1820" s="28"/>
      <c r="CQ1820" s="28"/>
      <c r="CR1820" s="28"/>
      <c r="CW1820" s="202"/>
      <c r="CY1820" s="28"/>
      <c r="CZ1820" s="28"/>
      <c r="DA1820" s="28"/>
      <c r="DF1820" s="202"/>
      <c r="DH1820" s="28"/>
      <c r="DI1820" s="28"/>
      <c r="DJ1820" s="28"/>
      <c r="DO1820" s="202"/>
      <c r="DQ1820" s="28"/>
      <c r="DR1820" s="28"/>
      <c r="DS1820" s="28"/>
      <c r="DX1820" s="202"/>
      <c r="DZ1820" s="28"/>
      <c r="EA1820" s="28"/>
      <c r="EB1820" s="28"/>
      <c r="EG1820" s="202"/>
      <c r="EI1820" s="28"/>
      <c r="EJ1820" s="28"/>
      <c r="EK1820" s="28"/>
      <c r="EP1820" s="202"/>
      <c r="ER1820" s="28"/>
      <c r="ES1820" s="28"/>
      <c r="ET1820" s="28"/>
      <c r="EY1820" s="202"/>
      <c r="FA1820" s="28"/>
      <c r="FB1820" s="28"/>
      <c r="FC1820" s="28"/>
      <c r="FH1820" s="202"/>
      <c r="FJ1820" s="28"/>
      <c r="FK1820" s="28"/>
      <c r="FL1820" s="28"/>
      <c r="FQ1820" s="202"/>
      <c r="FS1820" s="28"/>
      <c r="FT1820" s="28"/>
      <c r="FU1820" s="28"/>
      <c r="FZ1820" s="202"/>
      <c r="GB1820" s="28"/>
      <c r="GC1820" s="28"/>
      <c r="GD1820" s="28"/>
      <c r="GI1820" s="202"/>
      <c r="GK1820" s="28"/>
      <c r="GL1820" s="28"/>
      <c r="GM1820" s="28"/>
      <c r="GR1820" s="202"/>
      <c r="GT1820" s="28"/>
      <c r="GU1820" s="28"/>
      <c r="GV1820" s="28"/>
      <c r="HA1820" s="202"/>
      <c r="HC1820" s="28"/>
      <c r="HD1820" s="28"/>
      <c r="HE1820" s="28"/>
      <c r="HJ1820" s="28"/>
      <c r="HK1820" s="28"/>
      <c r="HL1820" s="28"/>
      <c r="HM1820" s="28"/>
      <c r="HN1820" s="28"/>
      <c r="HO1820" s="28"/>
      <c r="HP1820" s="28"/>
      <c r="HQ1820" s="28"/>
      <c r="HR1820" s="28"/>
      <c r="HS1820" s="28"/>
      <c r="HT1820" s="28"/>
      <c r="HU1820" s="28"/>
      <c r="HV1820" s="28"/>
      <c r="HW1820" s="28"/>
      <c r="HX1820" s="28"/>
      <c r="HY1820" s="28"/>
      <c r="HZ1820" s="28"/>
      <c r="IA1820" s="28"/>
      <c r="IB1820" s="28"/>
      <c r="IC1820" s="28"/>
      <c r="ID1820" s="28"/>
      <c r="IE1820" s="28"/>
      <c r="IF1820" s="28"/>
      <c r="IG1820" s="28"/>
      <c r="IH1820" s="28"/>
      <c r="II1820" s="28"/>
      <c r="IJ1820" s="28"/>
      <c r="IK1820" s="28"/>
      <c r="IL1820" s="28"/>
      <c r="IM1820" s="28"/>
      <c r="IN1820" s="28"/>
      <c r="IO1820" s="28"/>
    </row>
    <row r="1821" spans="1:249" s="54" customFormat="1" ht="18">
      <c r="A1821" s="216" t="s">
        <v>4489</v>
      </c>
      <c r="B1821" s="28"/>
      <c r="C1821" s="28"/>
      <c r="D1821" s="28"/>
      <c r="E1821" s="28"/>
      <c r="F1821" s="305">
        <f t="shared" si="37"/>
        <v>1</v>
      </c>
      <c r="G1821" s="28"/>
      <c r="J1821" s="300">
        <v>1</v>
      </c>
      <c r="K1821" s="202"/>
      <c r="M1821" s="28"/>
      <c r="N1821" s="28"/>
      <c r="O1821" s="28"/>
      <c r="T1821" s="202"/>
      <c r="V1821" s="28"/>
      <c r="W1821" s="28"/>
      <c r="X1821" s="28"/>
      <c r="AC1821" s="202"/>
      <c r="AE1821" s="28"/>
      <c r="AF1821" s="28"/>
      <c r="AG1821" s="28"/>
      <c r="AL1821" s="202"/>
      <c r="AN1821" s="28"/>
      <c r="AO1821" s="28"/>
      <c r="AP1821" s="28"/>
      <c r="AU1821" s="202"/>
      <c r="AW1821" s="28"/>
      <c r="AX1821" s="28"/>
      <c r="AY1821" s="28"/>
      <c r="BD1821" s="202"/>
      <c r="BF1821" s="28"/>
      <c r="BG1821" s="28"/>
      <c r="BH1821" s="28"/>
      <c r="BM1821" s="202"/>
      <c r="BO1821" s="28"/>
      <c r="BP1821" s="28"/>
      <c r="BQ1821" s="28"/>
      <c r="BV1821" s="202"/>
      <c r="BX1821" s="28"/>
      <c r="BY1821" s="28"/>
      <c r="BZ1821" s="28"/>
      <c r="CE1821" s="202"/>
      <c r="CG1821" s="28"/>
      <c r="CH1821" s="28"/>
      <c r="CI1821" s="28"/>
      <c r="CN1821" s="202"/>
      <c r="CP1821" s="28"/>
      <c r="CQ1821" s="28"/>
      <c r="CR1821" s="28"/>
      <c r="CW1821" s="202"/>
      <c r="CY1821" s="28"/>
      <c r="CZ1821" s="28"/>
      <c r="DA1821" s="28"/>
      <c r="DF1821" s="202"/>
      <c r="DH1821" s="28"/>
      <c r="DI1821" s="28"/>
      <c r="DJ1821" s="28"/>
      <c r="DO1821" s="202"/>
      <c r="DQ1821" s="28"/>
      <c r="DR1821" s="28"/>
      <c r="DS1821" s="28"/>
      <c r="DX1821" s="202"/>
      <c r="DZ1821" s="28"/>
      <c r="EA1821" s="28"/>
      <c r="EB1821" s="28"/>
      <c r="EG1821" s="202"/>
      <c r="EI1821" s="28"/>
      <c r="EJ1821" s="28"/>
      <c r="EK1821" s="28"/>
      <c r="EP1821" s="202"/>
      <c r="ER1821" s="28"/>
      <c r="ES1821" s="28"/>
      <c r="ET1821" s="28"/>
      <c r="EY1821" s="202"/>
      <c r="FA1821" s="28"/>
      <c r="FB1821" s="28"/>
      <c r="FC1821" s="28"/>
      <c r="FH1821" s="202"/>
      <c r="FJ1821" s="28"/>
      <c r="FK1821" s="28"/>
      <c r="FL1821" s="28"/>
      <c r="FQ1821" s="202"/>
      <c r="FS1821" s="28"/>
      <c r="FT1821" s="28"/>
      <c r="FU1821" s="28"/>
      <c r="FZ1821" s="202"/>
      <c r="GB1821" s="28"/>
      <c r="GC1821" s="28"/>
      <c r="GD1821" s="28"/>
      <c r="GI1821" s="202"/>
      <c r="GK1821" s="28"/>
      <c r="GL1821" s="28"/>
      <c r="GM1821" s="28"/>
      <c r="GR1821" s="202"/>
      <c r="GT1821" s="28"/>
      <c r="GU1821" s="28"/>
      <c r="GV1821" s="28"/>
      <c r="HA1821" s="202"/>
      <c r="HC1821" s="28"/>
      <c r="HD1821" s="28"/>
      <c r="HE1821" s="28"/>
      <c r="HJ1821" s="28"/>
      <c r="HK1821" s="28"/>
      <c r="HL1821" s="28"/>
      <c r="HM1821" s="28"/>
      <c r="HN1821" s="28"/>
      <c r="HO1821" s="28"/>
      <c r="HP1821" s="28"/>
      <c r="HQ1821" s="28"/>
      <c r="HR1821" s="28"/>
      <c r="HS1821" s="28"/>
      <c r="HT1821" s="28"/>
      <c r="HU1821" s="28"/>
      <c r="HV1821" s="28"/>
      <c r="HW1821" s="28"/>
      <c r="HX1821" s="28"/>
      <c r="HY1821" s="28"/>
      <c r="HZ1821" s="28"/>
      <c r="IA1821" s="28"/>
      <c r="IB1821" s="28"/>
      <c r="IC1821" s="28"/>
      <c r="ID1821" s="28"/>
      <c r="IE1821" s="28"/>
      <c r="IF1821" s="28"/>
      <c r="IG1821" s="28"/>
      <c r="IH1821" s="28"/>
      <c r="II1821" s="28"/>
      <c r="IJ1821" s="28"/>
      <c r="IK1821" s="28"/>
      <c r="IL1821" s="28"/>
      <c r="IM1821" s="28"/>
      <c r="IN1821" s="28"/>
      <c r="IO1821" s="28"/>
    </row>
    <row r="1822" spans="1:249" s="54" customFormat="1" ht="18">
      <c r="A1822" s="216" t="s">
        <v>4630</v>
      </c>
      <c r="B1822" s="28"/>
      <c r="C1822" s="28"/>
      <c r="D1822" s="28"/>
      <c r="E1822" s="28"/>
      <c r="F1822" s="305">
        <f t="shared" si="37"/>
        <v>18</v>
      </c>
      <c r="G1822" s="28"/>
      <c r="I1822" s="300">
        <v>18</v>
      </c>
      <c r="J1822" s="300"/>
      <c r="K1822" s="202"/>
      <c r="M1822" s="28"/>
      <c r="N1822" s="28"/>
      <c r="O1822" s="28"/>
      <c r="T1822" s="202"/>
      <c r="V1822" s="28"/>
      <c r="W1822" s="28"/>
      <c r="X1822" s="28"/>
      <c r="AC1822" s="202"/>
      <c r="AE1822" s="28"/>
      <c r="AF1822" s="28"/>
      <c r="AG1822" s="28"/>
      <c r="AL1822" s="202"/>
      <c r="AN1822" s="28"/>
      <c r="AO1822" s="28"/>
      <c r="AP1822" s="28"/>
      <c r="AU1822" s="202"/>
      <c r="AW1822" s="28"/>
      <c r="AX1822" s="28"/>
      <c r="AY1822" s="28"/>
      <c r="BD1822" s="202"/>
      <c r="BF1822" s="28"/>
      <c r="BG1822" s="28"/>
      <c r="BH1822" s="28"/>
      <c r="BM1822" s="202"/>
      <c r="BO1822" s="28"/>
      <c r="BP1822" s="28"/>
      <c r="BQ1822" s="28"/>
      <c r="BV1822" s="202"/>
      <c r="BX1822" s="28"/>
      <c r="BY1822" s="28"/>
      <c r="BZ1822" s="28"/>
      <c r="CE1822" s="202"/>
      <c r="CG1822" s="28"/>
      <c r="CH1822" s="28"/>
      <c r="CI1822" s="28"/>
      <c r="CN1822" s="202"/>
      <c r="CP1822" s="28"/>
      <c r="CQ1822" s="28"/>
      <c r="CR1822" s="28"/>
      <c r="CW1822" s="202"/>
      <c r="CY1822" s="28"/>
      <c r="CZ1822" s="28"/>
      <c r="DA1822" s="28"/>
      <c r="DF1822" s="202"/>
      <c r="DH1822" s="28"/>
      <c r="DI1822" s="28"/>
      <c r="DJ1822" s="28"/>
      <c r="DO1822" s="202"/>
      <c r="DQ1822" s="28"/>
      <c r="DR1822" s="28"/>
      <c r="DS1822" s="28"/>
      <c r="DX1822" s="202"/>
      <c r="DZ1822" s="28"/>
      <c r="EA1822" s="28"/>
      <c r="EB1822" s="28"/>
      <c r="EG1822" s="202"/>
      <c r="EI1822" s="28"/>
      <c r="EJ1822" s="28"/>
      <c r="EK1822" s="28"/>
      <c r="EP1822" s="202"/>
      <c r="ER1822" s="28"/>
      <c r="ES1822" s="28"/>
      <c r="ET1822" s="28"/>
      <c r="EY1822" s="202"/>
      <c r="FA1822" s="28"/>
      <c r="FB1822" s="28"/>
      <c r="FC1822" s="28"/>
      <c r="FH1822" s="202"/>
      <c r="FJ1822" s="28"/>
      <c r="FK1822" s="28"/>
      <c r="FL1822" s="28"/>
      <c r="FQ1822" s="202"/>
      <c r="FS1822" s="28"/>
      <c r="FT1822" s="28"/>
      <c r="FU1822" s="28"/>
      <c r="FZ1822" s="202"/>
      <c r="GB1822" s="28"/>
      <c r="GC1822" s="28"/>
      <c r="GD1822" s="28"/>
      <c r="GI1822" s="202"/>
      <c r="GK1822" s="28"/>
      <c r="GL1822" s="28"/>
      <c r="GM1822" s="28"/>
      <c r="GR1822" s="202"/>
      <c r="GT1822" s="28"/>
      <c r="GU1822" s="28"/>
      <c r="GV1822" s="28"/>
      <c r="HA1822" s="202"/>
      <c r="HC1822" s="28"/>
      <c r="HD1822" s="28"/>
      <c r="HE1822" s="28"/>
      <c r="HJ1822" s="28"/>
      <c r="HK1822" s="28"/>
      <c r="HL1822" s="28"/>
      <c r="HM1822" s="28"/>
      <c r="HN1822" s="28"/>
      <c r="HO1822" s="28"/>
      <c r="HP1822" s="28"/>
      <c r="HQ1822" s="28"/>
      <c r="HR1822" s="28"/>
      <c r="HS1822" s="28"/>
      <c r="HT1822" s="28"/>
      <c r="HU1822" s="28"/>
      <c r="HV1822" s="28"/>
      <c r="HW1822" s="28"/>
      <c r="HX1822" s="28"/>
      <c r="HY1822" s="28"/>
      <c r="HZ1822" s="28"/>
      <c r="IA1822" s="28"/>
      <c r="IB1822" s="28"/>
      <c r="IC1822" s="28"/>
      <c r="ID1822" s="28"/>
      <c r="IE1822" s="28"/>
      <c r="IF1822" s="28"/>
      <c r="IG1822" s="28"/>
      <c r="IH1822" s="28"/>
      <c r="II1822" s="28"/>
      <c r="IJ1822" s="28"/>
      <c r="IK1822" s="28"/>
      <c r="IL1822" s="28"/>
      <c r="IM1822" s="28"/>
      <c r="IN1822" s="28"/>
      <c r="IO1822" s="28"/>
    </row>
    <row r="1823" spans="1:249" s="54" customFormat="1" ht="18" customHeight="1">
      <c r="A1823" s="216" t="s">
        <v>4652</v>
      </c>
      <c r="B1823" s="28"/>
      <c r="C1823" s="28"/>
      <c r="D1823" s="28"/>
      <c r="E1823" s="28"/>
      <c r="F1823" s="305">
        <f t="shared" si="37"/>
        <v>1</v>
      </c>
      <c r="G1823" s="28"/>
      <c r="I1823" s="300">
        <v>1</v>
      </c>
      <c r="J1823" s="300"/>
      <c r="K1823" s="202"/>
      <c r="M1823" s="28"/>
      <c r="N1823" s="28"/>
      <c r="O1823" s="28"/>
      <c r="T1823" s="202"/>
      <c r="V1823" s="28"/>
      <c r="W1823" s="28"/>
      <c r="X1823" s="28"/>
      <c r="AC1823" s="202"/>
      <c r="AE1823" s="28"/>
      <c r="AF1823" s="28"/>
      <c r="AG1823" s="28"/>
      <c r="AL1823" s="202"/>
      <c r="AN1823" s="28"/>
      <c r="AO1823" s="28"/>
      <c r="AP1823" s="28"/>
      <c r="AU1823" s="202"/>
      <c r="AW1823" s="28"/>
      <c r="AX1823" s="28"/>
      <c r="AY1823" s="28"/>
      <c r="BD1823" s="202"/>
      <c r="BF1823" s="28"/>
      <c r="BG1823" s="28"/>
      <c r="BH1823" s="28"/>
      <c r="BM1823" s="202"/>
      <c r="BO1823" s="28"/>
      <c r="BP1823" s="28"/>
      <c r="BQ1823" s="28"/>
      <c r="BV1823" s="202"/>
      <c r="BX1823" s="28"/>
      <c r="BY1823" s="28"/>
      <c r="BZ1823" s="28"/>
      <c r="CE1823" s="202"/>
      <c r="CG1823" s="28"/>
      <c r="CH1823" s="28"/>
      <c r="CI1823" s="28"/>
      <c r="CN1823" s="202"/>
      <c r="CP1823" s="28"/>
      <c r="CQ1823" s="28"/>
      <c r="CR1823" s="28"/>
      <c r="CW1823" s="202"/>
      <c r="CY1823" s="28"/>
      <c r="CZ1823" s="28"/>
      <c r="DA1823" s="28"/>
      <c r="DF1823" s="202"/>
      <c r="DH1823" s="28"/>
      <c r="DI1823" s="28"/>
      <c r="DJ1823" s="28"/>
      <c r="DO1823" s="202"/>
      <c r="DQ1823" s="28"/>
      <c r="DR1823" s="28"/>
      <c r="DS1823" s="28"/>
      <c r="DX1823" s="202"/>
      <c r="DZ1823" s="28"/>
      <c r="EA1823" s="28"/>
      <c r="EB1823" s="28"/>
      <c r="EG1823" s="202"/>
      <c r="EI1823" s="28"/>
      <c r="EJ1823" s="28"/>
      <c r="EK1823" s="28"/>
      <c r="EP1823" s="202"/>
      <c r="ER1823" s="28"/>
      <c r="ES1823" s="28"/>
      <c r="ET1823" s="28"/>
      <c r="EY1823" s="202"/>
      <c r="FA1823" s="28"/>
      <c r="FB1823" s="28"/>
      <c r="FC1823" s="28"/>
      <c r="FH1823" s="202"/>
      <c r="FJ1823" s="28"/>
      <c r="FK1823" s="28"/>
      <c r="FL1823" s="28"/>
      <c r="FQ1823" s="202"/>
      <c r="FS1823" s="28"/>
      <c r="FT1823" s="28"/>
      <c r="FU1823" s="28"/>
      <c r="FZ1823" s="202"/>
      <c r="GB1823" s="28"/>
      <c r="GC1823" s="28"/>
      <c r="GD1823" s="28"/>
      <c r="GI1823" s="202"/>
      <c r="GK1823" s="28"/>
      <c r="GL1823" s="28"/>
      <c r="GM1823" s="28"/>
      <c r="GR1823" s="202"/>
      <c r="GT1823" s="28"/>
      <c r="GU1823" s="28"/>
      <c r="GV1823" s="28"/>
      <c r="HA1823" s="202"/>
      <c r="HC1823" s="28"/>
      <c r="HD1823" s="28"/>
      <c r="HE1823" s="28"/>
      <c r="HJ1823" s="28"/>
      <c r="HK1823" s="28"/>
      <c r="HL1823" s="28"/>
      <c r="HM1823" s="28"/>
      <c r="HN1823" s="28"/>
      <c r="HO1823" s="28"/>
      <c r="HP1823" s="28"/>
      <c r="HQ1823" s="28"/>
      <c r="HR1823" s="28"/>
      <c r="HS1823" s="28"/>
      <c r="HT1823" s="28"/>
      <c r="HU1823" s="28"/>
      <c r="HV1823" s="28"/>
      <c r="HW1823" s="28"/>
      <c r="HX1823" s="28"/>
      <c r="HY1823" s="28"/>
      <c r="HZ1823" s="28"/>
      <c r="IA1823" s="28"/>
      <c r="IB1823" s="28"/>
      <c r="IC1823" s="28"/>
      <c r="ID1823" s="28"/>
      <c r="IE1823" s="28"/>
      <c r="IF1823" s="28"/>
      <c r="IG1823" s="28"/>
      <c r="IH1823" s="28"/>
      <c r="II1823" s="28"/>
      <c r="IJ1823" s="28"/>
      <c r="IK1823" s="28"/>
      <c r="IL1823" s="28"/>
      <c r="IM1823" s="28"/>
      <c r="IN1823" s="28"/>
      <c r="IO1823" s="28"/>
    </row>
    <row r="1824" spans="1:249" s="54" customFormat="1" ht="18" customHeight="1">
      <c r="A1824" s="216" t="s">
        <v>4200</v>
      </c>
      <c r="B1824" s="28"/>
      <c r="C1824" s="28"/>
      <c r="D1824" s="28"/>
      <c r="E1824" s="28"/>
      <c r="F1824" s="305">
        <f t="shared" si="37"/>
        <v>11</v>
      </c>
      <c r="G1824" s="28"/>
      <c r="I1824" s="300">
        <v>11</v>
      </c>
      <c r="K1824" s="300"/>
      <c r="M1824" s="28"/>
      <c r="N1824" s="28"/>
      <c r="O1824" s="28"/>
      <c r="T1824" s="202"/>
      <c r="V1824" s="28"/>
      <c r="W1824" s="28"/>
      <c r="X1824" s="28"/>
      <c r="AC1824" s="202"/>
      <c r="AE1824" s="28"/>
      <c r="AF1824" s="28"/>
      <c r="AG1824" s="28"/>
      <c r="AL1824" s="202"/>
      <c r="AN1824" s="28"/>
      <c r="AO1824" s="28"/>
      <c r="AP1824" s="28"/>
      <c r="AU1824" s="202"/>
      <c r="AW1824" s="28"/>
      <c r="AX1824" s="28"/>
      <c r="AY1824" s="28"/>
      <c r="BD1824" s="202"/>
      <c r="BF1824" s="28"/>
      <c r="BG1824" s="28"/>
      <c r="BH1824" s="28"/>
      <c r="BM1824" s="202"/>
      <c r="BO1824" s="28"/>
      <c r="BP1824" s="28"/>
      <c r="BQ1824" s="28"/>
      <c r="BV1824" s="202"/>
      <c r="BX1824" s="28"/>
      <c r="BY1824" s="28"/>
      <c r="BZ1824" s="28"/>
      <c r="CE1824" s="202"/>
      <c r="CG1824" s="28"/>
      <c r="CH1824" s="28"/>
      <c r="CI1824" s="28"/>
      <c r="CN1824" s="202"/>
      <c r="CP1824" s="28"/>
      <c r="CQ1824" s="28"/>
      <c r="CR1824" s="28"/>
      <c r="CW1824" s="202"/>
      <c r="CY1824" s="28"/>
      <c r="CZ1824" s="28"/>
      <c r="DA1824" s="28"/>
      <c r="DF1824" s="202"/>
      <c r="DH1824" s="28"/>
      <c r="DI1824" s="28"/>
      <c r="DJ1824" s="28"/>
      <c r="DO1824" s="202"/>
      <c r="DQ1824" s="28"/>
      <c r="DR1824" s="28"/>
      <c r="DS1824" s="28"/>
      <c r="DX1824" s="202"/>
      <c r="DZ1824" s="28"/>
      <c r="EA1824" s="28"/>
      <c r="EB1824" s="28"/>
      <c r="EG1824" s="202"/>
      <c r="EI1824" s="28"/>
      <c r="EJ1824" s="28"/>
      <c r="EK1824" s="28"/>
      <c r="EP1824" s="202"/>
      <c r="ER1824" s="28"/>
      <c r="ES1824" s="28"/>
      <c r="ET1824" s="28"/>
      <c r="EY1824" s="202"/>
      <c r="FA1824" s="28"/>
      <c r="FB1824" s="28"/>
      <c r="FC1824" s="28"/>
      <c r="FH1824" s="202"/>
      <c r="FJ1824" s="28"/>
      <c r="FK1824" s="28"/>
      <c r="FL1824" s="28"/>
      <c r="FQ1824" s="202"/>
      <c r="FS1824" s="28"/>
      <c r="FT1824" s="28"/>
      <c r="FU1824" s="28"/>
      <c r="FZ1824" s="202"/>
      <c r="GB1824" s="28"/>
      <c r="GC1824" s="28"/>
      <c r="GD1824" s="28"/>
      <c r="GI1824" s="202"/>
      <c r="GK1824" s="28"/>
      <c r="GL1824" s="28"/>
      <c r="GM1824" s="28"/>
      <c r="GR1824" s="202"/>
      <c r="GT1824" s="28"/>
      <c r="GU1824" s="28"/>
      <c r="GV1824" s="28"/>
      <c r="HA1824" s="202"/>
      <c r="HC1824" s="28"/>
      <c r="HD1824" s="28"/>
      <c r="HE1824" s="28"/>
      <c r="HJ1824" s="28"/>
      <c r="HK1824" s="28"/>
      <c r="HL1824" s="28"/>
      <c r="HM1824" s="28"/>
      <c r="HN1824" s="28"/>
      <c r="HO1824" s="28"/>
      <c r="HP1824" s="28"/>
      <c r="HQ1824" s="28"/>
      <c r="HR1824" s="28"/>
      <c r="HS1824" s="28"/>
      <c r="HT1824" s="28"/>
      <c r="HU1824" s="28"/>
      <c r="HV1824" s="28"/>
      <c r="HW1824" s="28"/>
      <c r="HX1824" s="28"/>
      <c r="HY1824" s="28"/>
      <c r="HZ1824" s="28"/>
      <c r="IA1824" s="28"/>
      <c r="IB1824" s="28"/>
      <c r="IC1824" s="28"/>
      <c r="ID1824" s="28"/>
      <c r="IE1824" s="28"/>
      <c r="IF1824" s="28"/>
      <c r="IG1824" s="28"/>
      <c r="IH1824" s="28"/>
      <c r="II1824" s="28"/>
      <c r="IJ1824" s="28"/>
      <c r="IK1824" s="28"/>
      <c r="IL1824" s="28"/>
      <c r="IM1824" s="28"/>
      <c r="IN1824" s="28"/>
      <c r="IO1824" s="28"/>
    </row>
    <row r="1825" spans="1:249" s="54" customFormat="1" ht="18" customHeight="1">
      <c r="A1825" s="216" t="s">
        <v>4716</v>
      </c>
      <c r="B1825" s="28"/>
      <c r="C1825" s="28"/>
      <c r="D1825" s="28"/>
      <c r="E1825" s="28"/>
      <c r="F1825" s="305">
        <f t="shared" si="37"/>
        <v>1</v>
      </c>
      <c r="G1825" s="28"/>
      <c r="I1825" s="300">
        <v>1</v>
      </c>
      <c r="K1825" s="202"/>
      <c r="M1825" s="28"/>
      <c r="N1825" s="28"/>
      <c r="O1825" s="28"/>
      <c r="T1825" s="202"/>
      <c r="V1825" s="28"/>
      <c r="W1825" s="28"/>
      <c r="X1825" s="28"/>
      <c r="AC1825" s="202"/>
      <c r="AE1825" s="28"/>
      <c r="AF1825" s="28"/>
      <c r="AG1825" s="28"/>
      <c r="AL1825" s="202"/>
      <c r="AN1825" s="28"/>
      <c r="AO1825" s="28"/>
      <c r="AP1825" s="28"/>
      <c r="AU1825" s="202"/>
      <c r="AW1825" s="28"/>
      <c r="AX1825" s="28"/>
      <c r="AY1825" s="28"/>
      <c r="BD1825" s="202"/>
      <c r="BF1825" s="28"/>
      <c r="BG1825" s="28"/>
      <c r="BH1825" s="28"/>
      <c r="BM1825" s="202"/>
      <c r="BO1825" s="28"/>
      <c r="BP1825" s="28"/>
      <c r="BQ1825" s="28"/>
      <c r="BV1825" s="202"/>
      <c r="BX1825" s="28"/>
      <c r="BY1825" s="28"/>
      <c r="BZ1825" s="28"/>
      <c r="CE1825" s="202"/>
      <c r="CG1825" s="28"/>
      <c r="CH1825" s="28"/>
      <c r="CI1825" s="28"/>
      <c r="CN1825" s="202"/>
      <c r="CP1825" s="28"/>
      <c r="CQ1825" s="28"/>
      <c r="CR1825" s="28"/>
      <c r="CW1825" s="202"/>
      <c r="CY1825" s="28"/>
      <c r="CZ1825" s="28"/>
      <c r="DA1825" s="28"/>
      <c r="DF1825" s="202"/>
      <c r="DH1825" s="28"/>
      <c r="DI1825" s="28"/>
      <c r="DJ1825" s="28"/>
      <c r="DO1825" s="202"/>
      <c r="DQ1825" s="28"/>
      <c r="DR1825" s="28"/>
      <c r="DS1825" s="28"/>
      <c r="DX1825" s="202"/>
      <c r="DZ1825" s="28"/>
      <c r="EA1825" s="28"/>
      <c r="EB1825" s="28"/>
      <c r="EG1825" s="202"/>
      <c r="EI1825" s="28"/>
      <c r="EJ1825" s="28"/>
      <c r="EK1825" s="28"/>
      <c r="EP1825" s="202"/>
      <c r="ER1825" s="28"/>
      <c r="ES1825" s="28"/>
      <c r="ET1825" s="28"/>
      <c r="EY1825" s="202"/>
      <c r="FA1825" s="28"/>
      <c r="FB1825" s="28"/>
      <c r="FC1825" s="28"/>
      <c r="FH1825" s="202"/>
      <c r="FJ1825" s="28"/>
      <c r="FK1825" s="28"/>
      <c r="FL1825" s="28"/>
      <c r="FQ1825" s="202"/>
      <c r="FS1825" s="28"/>
      <c r="FT1825" s="28"/>
      <c r="FU1825" s="28"/>
      <c r="FZ1825" s="202"/>
      <c r="GB1825" s="28"/>
      <c r="GC1825" s="28"/>
      <c r="GD1825" s="28"/>
      <c r="GI1825" s="202"/>
      <c r="GK1825" s="28"/>
      <c r="GL1825" s="28"/>
      <c r="GM1825" s="28"/>
      <c r="GR1825" s="202"/>
      <c r="GT1825" s="28"/>
      <c r="GU1825" s="28"/>
      <c r="GV1825" s="28"/>
      <c r="HA1825" s="202"/>
      <c r="HC1825" s="28"/>
      <c r="HD1825" s="28"/>
      <c r="HE1825" s="28"/>
      <c r="HJ1825" s="28"/>
      <c r="HK1825" s="28"/>
      <c r="HL1825" s="28"/>
      <c r="HM1825" s="28"/>
      <c r="HN1825" s="28"/>
      <c r="HO1825" s="28"/>
      <c r="HP1825" s="28"/>
      <c r="HQ1825" s="28"/>
      <c r="HR1825" s="28"/>
      <c r="HS1825" s="28"/>
      <c r="HT1825" s="28"/>
      <c r="HU1825" s="28"/>
      <c r="HV1825" s="28"/>
      <c r="HW1825" s="28"/>
      <c r="HX1825" s="28"/>
      <c r="HY1825" s="28"/>
      <c r="HZ1825" s="28"/>
      <c r="IA1825" s="28"/>
      <c r="IB1825" s="28"/>
      <c r="IC1825" s="28"/>
      <c r="ID1825" s="28"/>
      <c r="IE1825" s="28"/>
      <c r="IF1825" s="28"/>
      <c r="IG1825" s="28"/>
      <c r="IH1825" s="28"/>
      <c r="II1825" s="28"/>
      <c r="IJ1825" s="28"/>
      <c r="IK1825" s="28"/>
      <c r="IL1825" s="28"/>
      <c r="IM1825" s="28"/>
      <c r="IN1825" s="28"/>
      <c r="IO1825" s="28"/>
    </row>
    <row r="1826" spans="1:249" s="54" customFormat="1" ht="18" customHeight="1">
      <c r="A1826" s="482" t="s">
        <v>4377</v>
      </c>
      <c r="B1826" s="28"/>
      <c r="C1826" s="28"/>
      <c r="D1826" s="28"/>
      <c r="E1826" s="28"/>
      <c r="F1826" s="305">
        <f t="shared" si="37"/>
        <v>3</v>
      </c>
      <c r="G1826" s="28"/>
      <c r="I1826" s="300">
        <v>3</v>
      </c>
      <c r="K1826" s="202"/>
      <c r="M1826" s="28"/>
      <c r="N1826" s="28"/>
      <c r="O1826" s="28"/>
      <c r="T1826" s="202"/>
      <c r="V1826" s="28"/>
      <c r="W1826" s="28"/>
      <c r="X1826" s="28"/>
      <c r="AC1826" s="202"/>
      <c r="AE1826" s="28"/>
      <c r="AF1826" s="28"/>
      <c r="AG1826" s="28"/>
      <c r="AL1826" s="202"/>
      <c r="AN1826" s="28"/>
      <c r="AO1826" s="28"/>
      <c r="AP1826" s="28"/>
      <c r="AU1826" s="202"/>
      <c r="AW1826" s="28"/>
      <c r="AX1826" s="28"/>
      <c r="AY1826" s="28"/>
      <c r="BD1826" s="202"/>
      <c r="BF1826" s="28"/>
      <c r="BG1826" s="28"/>
      <c r="BH1826" s="28"/>
      <c r="BM1826" s="202"/>
      <c r="BO1826" s="28"/>
      <c r="BP1826" s="28"/>
      <c r="BQ1826" s="28"/>
      <c r="BV1826" s="202"/>
      <c r="BX1826" s="28"/>
      <c r="BY1826" s="28"/>
      <c r="BZ1826" s="28"/>
      <c r="CE1826" s="202"/>
      <c r="CG1826" s="28"/>
      <c r="CH1826" s="28"/>
      <c r="CI1826" s="28"/>
      <c r="CN1826" s="202"/>
      <c r="CP1826" s="28"/>
      <c r="CQ1826" s="28"/>
      <c r="CR1826" s="28"/>
      <c r="CW1826" s="202"/>
      <c r="CY1826" s="28"/>
      <c r="CZ1826" s="28"/>
      <c r="DA1826" s="28"/>
      <c r="DF1826" s="202"/>
      <c r="DH1826" s="28"/>
      <c r="DI1826" s="28"/>
      <c r="DJ1826" s="28"/>
      <c r="DO1826" s="202"/>
      <c r="DQ1826" s="28"/>
      <c r="DR1826" s="28"/>
      <c r="DS1826" s="28"/>
      <c r="DX1826" s="202"/>
      <c r="DZ1826" s="28"/>
      <c r="EA1826" s="28"/>
      <c r="EB1826" s="28"/>
      <c r="EG1826" s="202"/>
      <c r="EI1826" s="28"/>
      <c r="EJ1826" s="28"/>
      <c r="EK1826" s="28"/>
      <c r="EP1826" s="202"/>
      <c r="ER1826" s="28"/>
      <c r="ES1826" s="28"/>
      <c r="ET1826" s="28"/>
      <c r="EY1826" s="202"/>
      <c r="FA1826" s="28"/>
      <c r="FB1826" s="28"/>
      <c r="FC1826" s="28"/>
      <c r="FH1826" s="202"/>
      <c r="FJ1826" s="28"/>
      <c r="FK1826" s="28"/>
      <c r="FL1826" s="28"/>
      <c r="FQ1826" s="202"/>
      <c r="FS1826" s="28"/>
      <c r="FT1826" s="28"/>
      <c r="FU1826" s="28"/>
      <c r="FZ1826" s="202"/>
      <c r="GB1826" s="28"/>
      <c r="GC1826" s="28"/>
      <c r="GD1826" s="28"/>
      <c r="GI1826" s="202"/>
      <c r="GK1826" s="28"/>
      <c r="GL1826" s="28"/>
      <c r="GM1826" s="28"/>
      <c r="GR1826" s="202"/>
      <c r="GT1826" s="28"/>
      <c r="GU1826" s="28"/>
      <c r="GV1826" s="28"/>
      <c r="HA1826" s="202"/>
      <c r="HC1826" s="28"/>
      <c r="HD1826" s="28"/>
      <c r="HE1826" s="28"/>
      <c r="HJ1826" s="28"/>
      <c r="HK1826" s="28"/>
      <c r="HL1826" s="28"/>
      <c r="HM1826" s="28"/>
      <c r="HN1826" s="28"/>
      <c r="HO1826" s="28"/>
      <c r="HP1826" s="28"/>
      <c r="HQ1826" s="28"/>
      <c r="HR1826" s="28"/>
      <c r="HS1826" s="28"/>
      <c r="HT1826" s="28"/>
      <c r="HU1826" s="28"/>
      <c r="HV1826" s="28"/>
      <c r="HW1826" s="28"/>
      <c r="HX1826" s="28"/>
      <c r="HY1826" s="28"/>
      <c r="HZ1826" s="28"/>
      <c r="IA1826" s="28"/>
      <c r="IB1826" s="28"/>
      <c r="IC1826" s="28"/>
      <c r="ID1826" s="28"/>
      <c r="IE1826" s="28"/>
      <c r="IF1826" s="28"/>
      <c r="IG1826" s="28"/>
      <c r="IH1826" s="28"/>
      <c r="II1826" s="28"/>
      <c r="IJ1826" s="28"/>
      <c r="IK1826" s="28"/>
      <c r="IL1826" s="28"/>
      <c r="IM1826" s="28"/>
      <c r="IN1826" s="28"/>
      <c r="IO1826" s="28"/>
    </row>
    <row r="1827" spans="1:249" s="54" customFormat="1" ht="18" customHeight="1">
      <c r="A1827" s="216" t="s">
        <v>4044</v>
      </c>
      <c r="B1827" s="28"/>
      <c r="C1827" s="28"/>
      <c r="D1827" s="28"/>
      <c r="E1827" s="28"/>
      <c r="F1827" s="305">
        <f t="shared" si="37"/>
        <v>68</v>
      </c>
      <c r="G1827" s="28"/>
      <c r="I1827" s="300">
        <v>68</v>
      </c>
      <c r="J1827" s="300"/>
      <c r="K1827" s="202"/>
      <c r="M1827" s="28"/>
      <c r="N1827" s="28"/>
      <c r="O1827" s="28"/>
      <c r="T1827" s="202"/>
      <c r="V1827" s="28"/>
      <c r="W1827" s="28"/>
      <c r="X1827" s="28"/>
      <c r="AC1827" s="202"/>
      <c r="AE1827" s="28"/>
      <c r="AF1827" s="28"/>
      <c r="AG1827" s="28"/>
      <c r="AL1827" s="202"/>
      <c r="AN1827" s="28"/>
      <c r="AO1827" s="28"/>
      <c r="AP1827" s="28"/>
      <c r="AU1827" s="202"/>
      <c r="AW1827" s="28"/>
      <c r="AX1827" s="28"/>
      <c r="AY1827" s="28"/>
      <c r="BD1827" s="202"/>
      <c r="BF1827" s="28"/>
      <c r="BG1827" s="28"/>
      <c r="BH1827" s="28"/>
      <c r="BM1827" s="202"/>
      <c r="BO1827" s="28"/>
      <c r="BP1827" s="28"/>
      <c r="BQ1827" s="28"/>
      <c r="BV1827" s="202"/>
      <c r="BX1827" s="28"/>
      <c r="BY1827" s="28"/>
      <c r="BZ1827" s="28"/>
      <c r="CE1827" s="202"/>
      <c r="CG1827" s="28"/>
      <c r="CH1827" s="28"/>
      <c r="CI1827" s="28"/>
      <c r="CN1827" s="202"/>
      <c r="CP1827" s="28"/>
      <c r="CQ1827" s="28"/>
      <c r="CR1827" s="28"/>
      <c r="CW1827" s="202"/>
      <c r="CY1827" s="28"/>
      <c r="CZ1827" s="28"/>
      <c r="DA1827" s="28"/>
      <c r="DF1827" s="202"/>
      <c r="DH1827" s="28"/>
      <c r="DI1827" s="28"/>
      <c r="DJ1827" s="28"/>
      <c r="DO1827" s="202"/>
      <c r="DQ1827" s="28"/>
      <c r="DR1827" s="28"/>
      <c r="DS1827" s="28"/>
      <c r="DX1827" s="202"/>
      <c r="DZ1827" s="28"/>
      <c r="EA1827" s="28"/>
      <c r="EB1827" s="28"/>
      <c r="EG1827" s="202"/>
      <c r="EI1827" s="28"/>
      <c r="EJ1827" s="28"/>
      <c r="EK1827" s="28"/>
      <c r="EP1827" s="202"/>
      <c r="ER1827" s="28"/>
      <c r="ES1827" s="28"/>
      <c r="ET1827" s="28"/>
      <c r="EY1827" s="202"/>
      <c r="FA1827" s="28"/>
      <c r="FB1827" s="28"/>
      <c r="FC1827" s="28"/>
      <c r="FH1827" s="202"/>
      <c r="FJ1827" s="28"/>
      <c r="FK1827" s="28"/>
      <c r="FL1827" s="28"/>
      <c r="FQ1827" s="202"/>
      <c r="FS1827" s="28"/>
      <c r="FT1827" s="28"/>
      <c r="FU1827" s="28"/>
      <c r="FZ1827" s="202"/>
      <c r="GB1827" s="28"/>
      <c r="GC1827" s="28"/>
      <c r="GD1827" s="28"/>
      <c r="GI1827" s="202"/>
      <c r="GK1827" s="28"/>
      <c r="GL1827" s="28"/>
      <c r="GM1827" s="28"/>
      <c r="GR1827" s="202"/>
      <c r="GT1827" s="28"/>
      <c r="GU1827" s="28"/>
      <c r="GV1827" s="28"/>
      <c r="HA1827" s="202"/>
      <c r="HC1827" s="28"/>
      <c r="HD1827" s="28"/>
      <c r="HE1827" s="28"/>
      <c r="HJ1827" s="28"/>
      <c r="HK1827" s="28"/>
      <c r="HL1827" s="28"/>
      <c r="HM1827" s="28"/>
      <c r="HN1827" s="28"/>
      <c r="HO1827" s="28"/>
      <c r="HP1827" s="28"/>
      <c r="HQ1827" s="28"/>
      <c r="HR1827" s="28"/>
      <c r="HS1827" s="28"/>
      <c r="HT1827" s="28"/>
      <c r="HU1827" s="28"/>
      <c r="HV1827" s="28"/>
      <c r="HW1827" s="28"/>
      <c r="HX1827" s="28"/>
      <c r="HY1827" s="28"/>
      <c r="HZ1827" s="28"/>
      <c r="IA1827" s="28"/>
      <c r="IB1827" s="28"/>
      <c r="IC1827" s="28"/>
      <c r="ID1827" s="28"/>
      <c r="IE1827" s="28"/>
      <c r="IF1827" s="28"/>
      <c r="IG1827" s="28"/>
      <c r="IH1827" s="28"/>
      <c r="II1827" s="28"/>
      <c r="IJ1827" s="28"/>
      <c r="IK1827" s="28"/>
      <c r="IL1827" s="28"/>
      <c r="IM1827" s="28"/>
      <c r="IN1827" s="28"/>
      <c r="IO1827" s="28"/>
    </row>
    <row r="1828" spans="1:249" s="54" customFormat="1" ht="18" customHeight="1">
      <c r="A1828" s="216" t="s">
        <v>4045</v>
      </c>
      <c r="B1828" s="28"/>
      <c r="C1828" s="28"/>
      <c r="D1828" s="28"/>
      <c r="E1828" s="28"/>
      <c r="F1828" s="305">
        <f t="shared" si="37"/>
        <v>15</v>
      </c>
      <c r="G1828" s="28"/>
      <c r="I1828" s="300">
        <v>15</v>
      </c>
      <c r="J1828" s="300"/>
      <c r="K1828" s="202"/>
      <c r="M1828" s="28"/>
      <c r="N1828" s="28"/>
      <c r="O1828" s="28"/>
      <c r="T1828" s="202"/>
      <c r="V1828" s="28"/>
      <c r="W1828" s="28"/>
      <c r="X1828" s="28"/>
      <c r="AC1828" s="202"/>
      <c r="AE1828" s="28"/>
      <c r="AF1828" s="28"/>
      <c r="AG1828" s="28"/>
      <c r="AL1828" s="202"/>
      <c r="AN1828" s="28"/>
      <c r="AO1828" s="28"/>
      <c r="AP1828" s="28"/>
      <c r="AU1828" s="202"/>
      <c r="AW1828" s="28"/>
      <c r="AX1828" s="28"/>
      <c r="AY1828" s="28"/>
      <c r="BD1828" s="202"/>
      <c r="BF1828" s="28"/>
      <c r="BG1828" s="28"/>
      <c r="BH1828" s="28"/>
      <c r="BM1828" s="202"/>
      <c r="BO1828" s="28"/>
      <c r="BP1828" s="28"/>
      <c r="BQ1828" s="28"/>
      <c r="BV1828" s="202"/>
      <c r="BX1828" s="28"/>
      <c r="BY1828" s="28"/>
      <c r="BZ1828" s="28"/>
      <c r="CE1828" s="202"/>
      <c r="CG1828" s="28"/>
      <c r="CH1828" s="28"/>
      <c r="CI1828" s="28"/>
      <c r="CN1828" s="202"/>
      <c r="CP1828" s="28"/>
      <c r="CQ1828" s="28"/>
      <c r="CR1828" s="28"/>
      <c r="CW1828" s="202"/>
      <c r="CY1828" s="28"/>
      <c r="CZ1828" s="28"/>
      <c r="DA1828" s="28"/>
      <c r="DF1828" s="202"/>
      <c r="DH1828" s="28"/>
      <c r="DI1828" s="28"/>
      <c r="DJ1828" s="28"/>
      <c r="DO1828" s="202"/>
      <c r="DQ1828" s="28"/>
      <c r="DR1828" s="28"/>
      <c r="DS1828" s="28"/>
      <c r="DX1828" s="202"/>
      <c r="DZ1828" s="28"/>
      <c r="EA1828" s="28"/>
      <c r="EB1828" s="28"/>
      <c r="EG1828" s="202"/>
      <c r="EI1828" s="28"/>
      <c r="EJ1828" s="28"/>
      <c r="EK1828" s="28"/>
      <c r="EP1828" s="202"/>
      <c r="ER1828" s="28"/>
      <c r="ES1828" s="28"/>
      <c r="ET1828" s="28"/>
      <c r="EY1828" s="202"/>
      <c r="FA1828" s="28"/>
      <c r="FB1828" s="28"/>
      <c r="FC1828" s="28"/>
      <c r="FH1828" s="202"/>
      <c r="FJ1828" s="28"/>
      <c r="FK1828" s="28"/>
      <c r="FL1828" s="28"/>
      <c r="FQ1828" s="202"/>
      <c r="FS1828" s="28"/>
      <c r="FT1828" s="28"/>
      <c r="FU1828" s="28"/>
      <c r="FZ1828" s="202"/>
      <c r="GB1828" s="28"/>
      <c r="GC1828" s="28"/>
      <c r="GD1828" s="28"/>
      <c r="GI1828" s="202"/>
      <c r="GK1828" s="28"/>
      <c r="GL1828" s="28"/>
      <c r="GM1828" s="28"/>
      <c r="GR1828" s="202"/>
      <c r="GT1828" s="28"/>
      <c r="GU1828" s="28"/>
      <c r="GV1828" s="28"/>
      <c r="HA1828" s="202"/>
      <c r="HC1828" s="28"/>
      <c r="HD1828" s="28"/>
      <c r="HE1828" s="28"/>
      <c r="HJ1828" s="28"/>
      <c r="HK1828" s="28"/>
      <c r="HL1828" s="28"/>
      <c r="HM1828" s="28"/>
      <c r="HN1828" s="28"/>
      <c r="HO1828" s="28"/>
      <c r="HP1828" s="28"/>
      <c r="HQ1828" s="28"/>
      <c r="HR1828" s="28"/>
      <c r="HS1828" s="28"/>
      <c r="HT1828" s="28"/>
      <c r="HU1828" s="28"/>
      <c r="HV1828" s="28"/>
      <c r="HW1828" s="28"/>
      <c r="HX1828" s="28"/>
      <c r="HY1828" s="28"/>
      <c r="HZ1828" s="28"/>
      <c r="IA1828" s="28"/>
      <c r="IB1828" s="28"/>
      <c r="IC1828" s="28"/>
      <c r="ID1828" s="28"/>
      <c r="IE1828" s="28"/>
      <c r="IF1828" s="28"/>
      <c r="IG1828" s="28"/>
      <c r="IH1828" s="28"/>
      <c r="II1828" s="28"/>
      <c r="IJ1828" s="28"/>
      <c r="IK1828" s="28"/>
      <c r="IL1828" s="28"/>
      <c r="IM1828" s="28"/>
      <c r="IN1828" s="28"/>
      <c r="IO1828" s="28"/>
    </row>
    <row r="1829" spans="1:249" s="54" customFormat="1" ht="18" customHeight="1">
      <c r="A1829" s="216" t="s">
        <v>3546</v>
      </c>
      <c r="B1829" s="28"/>
      <c r="C1829" s="28"/>
      <c r="D1829" s="28"/>
      <c r="E1829" s="28"/>
      <c r="F1829" s="305">
        <f t="shared" ref="F1829:F1854" si="38">SUM(G1829:L1829)</f>
        <v>20</v>
      </c>
      <c r="G1829" s="28"/>
      <c r="H1829" s="300">
        <v>1</v>
      </c>
      <c r="I1829" s="300">
        <v>19</v>
      </c>
      <c r="J1829" s="300"/>
      <c r="K1829" s="202"/>
      <c r="M1829" s="28"/>
      <c r="N1829" s="28"/>
      <c r="O1829" s="28"/>
      <c r="T1829" s="202"/>
      <c r="V1829" s="28"/>
      <c r="W1829" s="28"/>
      <c r="X1829" s="28"/>
      <c r="AC1829" s="202"/>
      <c r="AE1829" s="28"/>
      <c r="AF1829" s="28"/>
      <c r="AG1829" s="28"/>
      <c r="AL1829" s="202"/>
      <c r="AN1829" s="28"/>
      <c r="AO1829" s="28"/>
      <c r="AP1829" s="28"/>
      <c r="AU1829" s="202"/>
      <c r="AW1829" s="28"/>
      <c r="AX1829" s="28"/>
      <c r="AY1829" s="28"/>
      <c r="BD1829" s="202"/>
      <c r="BF1829" s="28"/>
      <c r="BG1829" s="28"/>
      <c r="BH1829" s="28"/>
      <c r="BM1829" s="202"/>
      <c r="BO1829" s="28"/>
      <c r="BP1829" s="28"/>
      <c r="BQ1829" s="28"/>
      <c r="BV1829" s="202"/>
      <c r="BX1829" s="28"/>
      <c r="BY1829" s="28"/>
      <c r="BZ1829" s="28"/>
      <c r="CE1829" s="202"/>
      <c r="CG1829" s="28"/>
      <c r="CH1829" s="28"/>
      <c r="CI1829" s="28"/>
      <c r="CN1829" s="202"/>
      <c r="CP1829" s="28"/>
      <c r="CQ1829" s="28"/>
      <c r="CR1829" s="28"/>
      <c r="CW1829" s="202"/>
      <c r="CY1829" s="28"/>
      <c r="CZ1829" s="28"/>
      <c r="DA1829" s="28"/>
      <c r="DF1829" s="202"/>
      <c r="DH1829" s="28"/>
      <c r="DI1829" s="28"/>
      <c r="DJ1829" s="28"/>
      <c r="DO1829" s="202"/>
      <c r="DQ1829" s="28"/>
      <c r="DR1829" s="28"/>
      <c r="DS1829" s="28"/>
      <c r="DX1829" s="202"/>
      <c r="DZ1829" s="28"/>
      <c r="EA1829" s="28"/>
      <c r="EB1829" s="28"/>
      <c r="EG1829" s="202"/>
      <c r="EI1829" s="28"/>
      <c r="EJ1829" s="28"/>
      <c r="EK1829" s="28"/>
      <c r="EP1829" s="202"/>
      <c r="ER1829" s="28"/>
      <c r="ES1829" s="28"/>
      <c r="ET1829" s="28"/>
      <c r="EY1829" s="202"/>
      <c r="FA1829" s="28"/>
      <c r="FB1829" s="28"/>
      <c r="FC1829" s="28"/>
      <c r="FH1829" s="202"/>
      <c r="FJ1829" s="28"/>
      <c r="FK1829" s="28"/>
      <c r="FL1829" s="28"/>
      <c r="FQ1829" s="202"/>
      <c r="FS1829" s="28"/>
      <c r="FT1829" s="28"/>
      <c r="FU1829" s="28"/>
      <c r="FZ1829" s="202"/>
      <c r="GB1829" s="28"/>
      <c r="GC1829" s="28"/>
      <c r="GD1829" s="28"/>
      <c r="GI1829" s="202"/>
      <c r="GK1829" s="28"/>
      <c r="GL1829" s="28"/>
      <c r="GM1829" s="28"/>
      <c r="GR1829" s="202"/>
      <c r="GT1829" s="28"/>
      <c r="GU1829" s="28"/>
      <c r="GV1829" s="28"/>
      <c r="HA1829" s="202"/>
      <c r="HC1829" s="28"/>
      <c r="HD1829" s="28"/>
      <c r="HE1829" s="28"/>
      <c r="HJ1829" s="28"/>
      <c r="HK1829" s="28"/>
      <c r="HL1829" s="28"/>
      <c r="HM1829" s="28"/>
      <c r="HN1829" s="28"/>
      <c r="HO1829" s="28"/>
      <c r="HP1829" s="28"/>
      <c r="HQ1829" s="28"/>
      <c r="HR1829" s="28"/>
      <c r="HS1829" s="28"/>
      <c r="HT1829" s="28"/>
      <c r="HU1829" s="28"/>
      <c r="HV1829" s="28"/>
      <c r="HW1829" s="28"/>
      <c r="HX1829" s="28"/>
      <c r="HY1829" s="28"/>
      <c r="HZ1829" s="28"/>
      <c r="IA1829" s="28"/>
      <c r="IB1829" s="28"/>
      <c r="IC1829" s="28"/>
      <c r="ID1829" s="28"/>
      <c r="IE1829" s="28"/>
      <c r="IF1829" s="28"/>
      <c r="IG1829" s="28"/>
      <c r="IH1829" s="28"/>
      <c r="II1829" s="28"/>
      <c r="IJ1829" s="28"/>
      <c r="IK1829" s="28"/>
      <c r="IL1829" s="28"/>
      <c r="IM1829" s="28"/>
      <c r="IN1829" s="28"/>
      <c r="IO1829" s="28"/>
    </row>
    <row r="1830" spans="1:249" s="54" customFormat="1" ht="18" customHeight="1">
      <c r="A1830" s="216" t="s">
        <v>4182</v>
      </c>
      <c r="B1830" s="28"/>
      <c r="C1830" s="28"/>
      <c r="D1830" s="28"/>
      <c r="E1830" s="28"/>
      <c r="F1830" s="305">
        <f t="shared" si="38"/>
        <v>1</v>
      </c>
      <c r="G1830" s="28"/>
      <c r="I1830" s="300">
        <v>1</v>
      </c>
      <c r="K1830" s="202"/>
      <c r="M1830" s="28"/>
      <c r="N1830" s="28"/>
      <c r="O1830" s="28"/>
      <c r="T1830" s="202"/>
      <c r="V1830" s="28"/>
      <c r="W1830" s="28"/>
      <c r="X1830" s="28"/>
      <c r="AC1830" s="202"/>
      <c r="AE1830" s="28"/>
      <c r="AF1830" s="28"/>
      <c r="AG1830" s="28"/>
      <c r="AL1830" s="202"/>
      <c r="AN1830" s="28"/>
      <c r="AO1830" s="28"/>
      <c r="AP1830" s="28"/>
      <c r="AU1830" s="202"/>
      <c r="AW1830" s="28"/>
      <c r="AX1830" s="28"/>
      <c r="AY1830" s="28"/>
      <c r="BD1830" s="202"/>
      <c r="BF1830" s="28"/>
      <c r="BG1830" s="28"/>
      <c r="BH1830" s="28"/>
      <c r="BM1830" s="202"/>
      <c r="BO1830" s="28"/>
      <c r="BP1830" s="28"/>
      <c r="BQ1830" s="28"/>
      <c r="BV1830" s="202"/>
      <c r="BX1830" s="28"/>
      <c r="BY1830" s="28"/>
      <c r="BZ1830" s="28"/>
      <c r="CE1830" s="202"/>
      <c r="CG1830" s="28"/>
      <c r="CH1830" s="28"/>
      <c r="CI1830" s="28"/>
      <c r="CN1830" s="202"/>
      <c r="CP1830" s="28"/>
      <c r="CQ1830" s="28"/>
      <c r="CR1830" s="28"/>
      <c r="CW1830" s="202"/>
      <c r="CY1830" s="28"/>
      <c r="CZ1830" s="28"/>
      <c r="DA1830" s="28"/>
      <c r="DF1830" s="202"/>
      <c r="DH1830" s="28"/>
      <c r="DI1830" s="28"/>
      <c r="DJ1830" s="28"/>
      <c r="DO1830" s="202"/>
      <c r="DQ1830" s="28"/>
      <c r="DR1830" s="28"/>
      <c r="DS1830" s="28"/>
      <c r="DX1830" s="202"/>
      <c r="DZ1830" s="28"/>
      <c r="EA1830" s="28"/>
      <c r="EB1830" s="28"/>
      <c r="EG1830" s="202"/>
      <c r="EI1830" s="28"/>
      <c r="EJ1830" s="28"/>
      <c r="EK1830" s="28"/>
      <c r="EP1830" s="202"/>
      <c r="ER1830" s="28"/>
      <c r="ES1830" s="28"/>
      <c r="ET1830" s="28"/>
      <c r="EY1830" s="202"/>
      <c r="FA1830" s="28"/>
      <c r="FB1830" s="28"/>
      <c r="FC1830" s="28"/>
      <c r="FH1830" s="202"/>
      <c r="FJ1830" s="28"/>
      <c r="FK1830" s="28"/>
      <c r="FL1830" s="28"/>
      <c r="FQ1830" s="202"/>
      <c r="FS1830" s="28"/>
      <c r="FT1830" s="28"/>
      <c r="FU1830" s="28"/>
      <c r="FZ1830" s="202"/>
      <c r="GB1830" s="28"/>
      <c r="GC1830" s="28"/>
      <c r="GD1830" s="28"/>
      <c r="GI1830" s="202"/>
      <c r="GK1830" s="28"/>
      <c r="GL1830" s="28"/>
      <c r="GM1830" s="28"/>
      <c r="GR1830" s="202"/>
      <c r="GT1830" s="28"/>
      <c r="GU1830" s="28"/>
      <c r="GV1830" s="28"/>
      <c r="HA1830" s="202"/>
      <c r="HC1830" s="28"/>
      <c r="HD1830" s="28"/>
      <c r="HE1830" s="28"/>
      <c r="HJ1830" s="28"/>
      <c r="HK1830" s="28"/>
      <c r="HL1830" s="28"/>
      <c r="HM1830" s="28"/>
      <c r="HN1830" s="28"/>
      <c r="HO1830" s="28"/>
      <c r="HP1830" s="28"/>
      <c r="HQ1830" s="28"/>
      <c r="HR1830" s="28"/>
      <c r="HS1830" s="28"/>
      <c r="HT1830" s="28"/>
      <c r="HU1830" s="28"/>
      <c r="HV1830" s="28"/>
      <c r="HW1830" s="28"/>
      <c r="HX1830" s="28"/>
      <c r="HY1830" s="28"/>
      <c r="HZ1830" s="28"/>
      <c r="IA1830" s="28"/>
      <c r="IB1830" s="28"/>
      <c r="IC1830" s="28"/>
      <c r="ID1830" s="28"/>
      <c r="IE1830" s="28"/>
      <c r="IF1830" s="28"/>
      <c r="IG1830" s="28"/>
      <c r="IH1830" s="28"/>
      <c r="II1830" s="28"/>
      <c r="IJ1830" s="28"/>
      <c r="IK1830" s="28"/>
      <c r="IL1830" s="28"/>
      <c r="IM1830" s="28"/>
      <c r="IN1830" s="28"/>
      <c r="IO1830" s="28"/>
    </row>
    <row r="1831" spans="1:249" s="54" customFormat="1" ht="18" customHeight="1">
      <c r="A1831" s="216" t="s">
        <v>3544</v>
      </c>
      <c r="B1831" s="28"/>
      <c r="C1831" s="28"/>
      <c r="D1831" s="28"/>
      <c r="E1831" s="28"/>
      <c r="F1831" s="305">
        <f t="shared" si="38"/>
        <v>196</v>
      </c>
      <c r="G1831" s="28"/>
      <c r="I1831" s="300">
        <v>119</v>
      </c>
      <c r="J1831" s="300">
        <v>47</v>
      </c>
      <c r="K1831" s="202">
        <v>30</v>
      </c>
      <c r="M1831" s="28"/>
      <c r="N1831" s="28"/>
      <c r="O1831" s="28"/>
      <c r="T1831" s="202"/>
      <c r="V1831" s="28"/>
      <c r="W1831" s="28"/>
      <c r="X1831" s="28"/>
      <c r="AC1831" s="202"/>
      <c r="AE1831" s="28"/>
      <c r="AF1831" s="28"/>
      <c r="AG1831" s="28"/>
      <c r="AL1831" s="202"/>
      <c r="AN1831" s="28"/>
      <c r="AO1831" s="28"/>
      <c r="AP1831" s="28"/>
      <c r="AU1831" s="202"/>
      <c r="AW1831" s="28"/>
      <c r="AX1831" s="28"/>
      <c r="AY1831" s="28"/>
      <c r="BD1831" s="202"/>
      <c r="BF1831" s="28"/>
      <c r="BG1831" s="28"/>
      <c r="BH1831" s="28"/>
      <c r="BM1831" s="202"/>
      <c r="BO1831" s="28"/>
      <c r="BP1831" s="28"/>
      <c r="BQ1831" s="28"/>
      <c r="BV1831" s="202"/>
      <c r="BX1831" s="28"/>
      <c r="BY1831" s="28"/>
      <c r="BZ1831" s="28"/>
      <c r="CE1831" s="202"/>
      <c r="CG1831" s="28"/>
      <c r="CH1831" s="28"/>
      <c r="CI1831" s="28"/>
      <c r="CN1831" s="202"/>
      <c r="CP1831" s="28"/>
      <c r="CQ1831" s="28"/>
      <c r="CR1831" s="28"/>
      <c r="CW1831" s="202"/>
      <c r="CY1831" s="28"/>
      <c r="CZ1831" s="28"/>
      <c r="DA1831" s="28"/>
      <c r="DF1831" s="202"/>
      <c r="DH1831" s="28"/>
      <c r="DI1831" s="28"/>
      <c r="DJ1831" s="28"/>
      <c r="DO1831" s="202"/>
      <c r="DQ1831" s="28"/>
      <c r="DR1831" s="28"/>
      <c r="DS1831" s="28"/>
      <c r="DX1831" s="202"/>
      <c r="DZ1831" s="28"/>
      <c r="EA1831" s="28"/>
      <c r="EB1831" s="28"/>
      <c r="EG1831" s="202"/>
      <c r="EI1831" s="28"/>
      <c r="EJ1831" s="28"/>
      <c r="EK1831" s="28"/>
      <c r="EP1831" s="202"/>
      <c r="ER1831" s="28"/>
      <c r="ES1831" s="28"/>
      <c r="ET1831" s="28"/>
      <c r="EY1831" s="202"/>
      <c r="FA1831" s="28"/>
      <c r="FB1831" s="28"/>
      <c r="FC1831" s="28"/>
      <c r="FH1831" s="202"/>
      <c r="FJ1831" s="28"/>
      <c r="FK1831" s="28"/>
      <c r="FL1831" s="28"/>
      <c r="FQ1831" s="202"/>
      <c r="FS1831" s="28"/>
      <c r="FT1831" s="28"/>
      <c r="FU1831" s="28"/>
      <c r="FZ1831" s="202"/>
      <c r="GB1831" s="28"/>
      <c r="GC1831" s="28"/>
      <c r="GD1831" s="28"/>
      <c r="GI1831" s="202"/>
      <c r="GK1831" s="28"/>
      <c r="GL1831" s="28"/>
      <c r="GM1831" s="28"/>
      <c r="GR1831" s="202"/>
      <c r="GT1831" s="28"/>
      <c r="GU1831" s="28"/>
      <c r="GV1831" s="28"/>
      <c r="HA1831" s="202"/>
      <c r="HC1831" s="28"/>
      <c r="HD1831" s="28"/>
      <c r="HE1831" s="28"/>
      <c r="HJ1831" s="28"/>
      <c r="HK1831" s="28"/>
      <c r="HL1831" s="28"/>
      <c r="HM1831" s="28"/>
      <c r="HN1831" s="28"/>
      <c r="HO1831" s="28"/>
      <c r="HP1831" s="28"/>
      <c r="HQ1831" s="28"/>
      <c r="HR1831" s="28"/>
      <c r="HS1831" s="28"/>
      <c r="HT1831" s="28"/>
      <c r="HU1831" s="28"/>
      <c r="HV1831" s="28"/>
      <c r="HW1831" s="28"/>
      <c r="HX1831" s="28"/>
      <c r="HY1831" s="28"/>
      <c r="HZ1831" s="28"/>
      <c r="IA1831" s="28"/>
      <c r="IB1831" s="28"/>
      <c r="IC1831" s="28"/>
      <c r="ID1831" s="28"/>
      <c r="IE1831" s="28"/>
      <c r="IF1831" s="28"/>
      <c r="IG1831" s="28"/>
      <c r="IH1831" s="28"/>
      <c r="II1831" s="28"/>
      <c r="IJ1831" s="28"/>
      <c r="IK1831" s="28"/>
      <c r="IL1831" s="28"/>
      <c r="IM1831" s="28"/>
      <c r="IN1831" s="28"/>
      <c r="IO1831" s="28"/>
    </row>
    <row r="1832" spans="1:249" s="54" customFormat="1" ht="18" customHeight="1">
      <c r="A1832" s="216" t="s">
        <v>3545</v>
      </c>
      <c r="B1832" s="28"/>
      <c r="C1832" s="28"/>
      <c r="D1832" s="28"/>
      <c r="E1832" s="28"/>
      <c r="F1832" s="305">
        <f t="shared" si="38"/>
        <v>25</v>
      </c>
      <c r="G1832" s="28"/>
      <c r="H1832" s="300">
        <v>19</v>
      </c>
      <c r="I1832" s="300">
        <v>6</v>
      </c>
      <c r="J1832" s="300"/>
      <c r="K1832" s="202"/>
      <c r="M1832" s="28"/>
      <c r="N1832" s="28"/>
      <c r="O1832" s="28"/>
      <c r="T1832" s="202"/>
      <c r="V1832" s="28"/>
      <c r="W1832" s="28"/>
      <c r="X1832" s="28"/>
      <c r="AC1832" s="202"/>
      <c r="AE1832" s="28"/>
      <c r="AF1832" s="28"/>
      <c r="AG1832" s="28"/>
      <c r="AL1832" s="202"/>
      <c r="AN1832" s="28"/>
      <c r="AO1832" s="28"/>
      <c r="AP1832" s="28"/>
      <c r="AU1832" s="202"/>
      <c r="AW1832" s="28"/>
      <c r="AX1832" s="28"/>
      <c r="AY1832" s="28"/>
      <c r="BD1832" s="202"/>
      <c r="BF1832" s="28"/>
      <c r="BG1832" s="28"/>
      <c r="BH1832" s="28"/>
      <c r="BM1832" s="202"/>
      <c r="BO1832" s="28"/>
      <c r="BP1832" s="28"/>
      <c r="BQ1832" s="28"/>
      <c r="BV1832" s="202"/>
      <c r="BX1832" s="28"/>
      <c r="BY1832" s="28"/>
      <c r="BZ1832" s="28"/>
      <c r="CE1832" s="202"/>
      <c r="CG1832" s="28"/>
      <c r="CH1832" s="28"/>
      <c r="CI1832" s="28"/>
      <c r="CN1832" s="202"/>
      <c r="CP1832" s="28"/>
      <c r="CQ1832" s="28"/>
      <c r="CR1832" s="28"/>
      <c r="CW1832" s="202"/>
      <c r="CY1832" s="28"/>
      <c r="CZ1832" s="28"/>
      <c r="DA1832" s="28"/>
      <c r="DF1832" s="202"/>
      <c r="DH1832" s="28"/>
      <c r="DI1832" s="28"/>
      <c r="DJ1832" s="28"/>
      <c r="DO1832" s="202"/>
      <c r="DQ1832" s="28"/>
      <c r="DR1832" s="28"/>
      <c r="DS1832" s="28"/>
      <c r="DX1832" s="202"/>
      <c r="DZ1832" s="28"/>
      <c r="EA1832" s="28"/>
      <c r="EB1832" s="28"/>
      <c r="EG1832" s="202"/>
      <c r="EI1832" s="28"/>
      <c r="EJ1832" s="28"/>
      <c r="EK1832" s="28"/>
      <c r="EP1832" s="202"/>
      <c r="ER1832" s="28"/>
      <c r="ES1832" s="28"/>
      <c r="ET1832" s="28"/>
      <c r="EY1832" s="202"/>
      <c r="FA1832" s="28"/>
      <c r="FB1832" s="28"/>
      <c r="FC1832" s="28"/>
      <c r="FH1832" s="202"/>
      <c r="FJ1832" s="28"/>
      <c r="FK1832" s="28"/>
      <c r="FL1832" s="28"/>
      <c r="FQ1832" s="202"/>
      <c r="FS1832" s="28"/>
      <c r="FT1832" s="28"/>
      <c r="FU1832" s="28"/>
      <c r="FZ1832" s="202"/>
      <c r="GB1832" s="28"/>
      <c r="GC1832" s="28"/>
      <c r="GD1832" s="28"/>
      <c r="GI1832" s="202"/>
      <c r="GK1832" s="28"/>
      <c r="GL1832" s="28"/>
      <c r="GM1832" s="28"/>
      <c r="GR1832" s="202"/>
      <c r="GT1832" s="28"/>
      <c r="GU1832" s="28"/>
      <c r="GV1832" s="28"/>
      <c r="HA1832" s="202"/>
      <c r="HC1832" s="28"/>
      <c r="HD1832" s="28"/>
      <c r="HE1832" s="28"/>
      <c r="HJ1832" s="28"/>
      <c r="HK1832" s="28"/>
      <c r="HL1832" s="28"/>
      <c r="HM1832" s="28"/>
      <c r="HN1832" s="28"/>
      <c r="HO1832" s="28"/>
      <c r="HP1832" s="28"/>
      <c r="HQ1832" s="28"/>
      <c r="HR1832" s="28"/>
      <c r="HS1832" s="28"/>
      <c r="HT1832" s="28"/>
      <c r="HU1832" s="28"/>
      <c r="HV1832" s="28"/>
      <c r="HW1832" s="28"/>
      <c r="HX1832" s="28"/>
      <c r="HY1832" s="28"/>
      <c r="HZ1832" s="28"/>
      <c r="IA1832" s="28"/>
      <c r="IB1832" s="28"/>
      <c r="IC1832" s="28"/>
      <c r="ID1832" s="28"/>
      <c r="IE1832" s="28"/>
      <c r="IF1832" s="28"/>
      <c r="IG1832" s="28"/>
      <c r="IH1832" s="28"/>
      <c r="II1832" s="28"/>
      <c r="IJ1832" s="28"/>
      <c r="IK1832" s="28"/>
      <c r="IL1832" s="28"/>
      <c r="IM1832" s="28"/>
      <c r="IN1832" s="28"/>
      <c r="IO1832" s="28"/>
    </row>
    <row r="1833" spans="1:249" s="54" customFormat="1" ht="18" customHeight="1">
      <c r="A1833" s="216" t="s">
        <v>3982</v>
      </c>
      <c r="B1833" s="28"/>
      <c r="C1833" s="28"/>
      <c r="D1833" s="28"/>
      <c r="E1833" s="28"/>
      <c r="F1833" s="305">
        <f t="shared" si="38"/>
        <v>14</v>
      </c>
      <c r="G1833" s="28"/>
      <c r="I1833" s="300">
        <v>1</v>
      </c>
      <c r="J1833" s="300">
        <v>13</v>
      </c>
      <c r="K1833" s="202"/>
      <c r="M1833" s="28"/>
      <c r="N1833" s="28"/>
      <c r="O1833" s="28"/>
      <c r="T1833" s="202"/>
      <c r="V1833" s="28"/>
      <c r="W1833" s="28"/>
      <c r="X1833" s="28"/>
      <c r="AC1833" s="202"/>
      <c r="AE1833" s="28"/>
      <c r="AF1833" s="28"/>
      <c r="AG1833" s="28"/>
      <c r="AL1833" s="202"/>
      <c r="AN1833" s="28"/>
      <c r="AO1833" s="28"/>
      <c r="AP1833" s="28"/>
      <c r="AU1833" s="202"/>
      <c r="AW1833" s="28"/>
      <c r="AX1833" s="28"/>
      <c r="AY1833" s="28"/>
      <c r="BD1833" s="202"/>
      <c r="BF1833" s="28"/>
      <c r="BG1833" s="28"/>
      <c r="BH1833" s="28"/>
      <c r="BM1833" s="202"/>
      <c r="BO1833" s="28"/>
      <c r="BP1833" s="28"/>
      <c r="BQ1833" s="28"/>
      <c r="BV1833" s="202"/>
      <c r="BX1833" s="28"/>
      <c r="BY1833" s="28"/>
      <c r="BZ1833" s="28"/>
      <c r="CE1833" s="202"/>
      <c r="CG1833" s="28"/>
      <c r="CH1833" s="28"/>
      <c r="CI1833" s="28"/>
      <c r="CN1833" s="202"/>
      <c r="CP1833" s="28"/>
      <c r="CQ1833" s="28"/>
      <c r="CR1833" s="28"/>
      <c r="CW1833" s="202"/>
      <c r="CY1833" s="28"/>
      <c r="CZ1833" s="28"/>
      <c r="DA1833" s="28"/>
      <c r="DF1833" s="202"/>
      <c r="DH1833" s="28"/>
      <c r="DI1833" s="28"/>
      <c r="DJ1833" s="28"/>
      <c r="DO1833" s="202"/>
      <c r="DQ1833" s="28"/>
      <c r="DR1833" s="28"/>
      <c r="DS1833" s="28"/>
      <c r="DX1833" s="202"/>
      <c r="DZ1833" s="28"/>
      <c r="EA1833" s="28"/>
      <c r="EB1833" s="28"/>
      <c r="EG1833" s="202"/>
      <c r="EI1833" s="28"/>
      <c r="EJ1833" s="28"/>
      <c r="EK1833" s="28"/>
      <c r="EP1833" s="202"/>
      <c r="ER1833" s="28"/>
      <c r="ES1833" s="28"/>
      <c r="ET1833" s="28"/>
      <c r="EY1833" s="202"/>
      <c r="FA1833" s="28"/>
      <c r="FB1833" s="28"/>
      <c r="FC1833" s="28"/>
      <c r="FH1833" s="202"/>
      <c r="FJ1833" s="28"/>
      <c r="FK1833" s="28"/>
      <c r="FL1833" s="28"/>
      <c r="FQ1833" s="202"/>
      <c r="FS1833" s="28"/>
      <c r="FT1833" s="28"/>
      <c r="FU1833" s="28"/>
      <c r="FZ1833" s="202"/>
      <c r="GB1833" s="28"/>
      <c r="GC1833" s="28"/>
      <c r="GD1833" s="28"/>
      <c r="GI1833" s="202"/>
      <c r="GK1833" s="28"/>
      <c r="GL1833" s="28"/>
      <c r="GM1833" s="28"/>
      <c r="GR1833" s="202"/>
      <c r="GT1833" s="28"/>
      <c r="GU1833" s="28"/>
      <c r="GV1833" s="28"/>
      <c r="HA1833" s="202"/>
      <c r="HC1833" s="28"/>
      <c r="HD1833" s="28"/>
      <c r="HE1833" s="28"/>
      <c r="HJ1833" s="28"/>
      <c r="HK1833" s="28"/>
      <c r="HL1833" s="28"/>
      <c r="HM1833" s="28"/>
      <c r="HN1833" s="28"/>
      <c r="HO1833" s="28"/>
      <c r="HP1833" s="28"/>
      <c r="HQ1833" s="28"/>
      <c r="HR1833" s="28"/>
      <c r="HS1833" s="28"/>
      <c r="HT1833" s="28"/>
      <c r="HU1833" s="28"/>
      <c r="HV1833" s="28"/>
      <c r="HW1833" s="28"/>
      <c r="HX1833" s="28"/>
      <c r="HY1833" s="28"/>
      <c r="HZ1833" s="28"/>
      <c r="IA1833" s="28"/>
      <c r="IB1833" s="28"/>
      <c r="IC1833" s="28"/>
      <c r="ID1833" s="28"/>
      <c r="IE1833" s="28"/>
      <c r="IF1833" s="28"/>
      <c r="IG1833" s="28"/>
      <c r="IH1833" s="28"/>
      <c r="II1833" s="28"/>
      <c r="IJ1833" s="28"/>
      <c r="IK1833" s="28"/>
      <c r="IL1833" s="28"/>
      <c r="IM1833" s="28"/>
      <c r="IN1833" s="28"/>
      <c r="IO1833" s="28"/>
    </row>
    <row r="1834" spans="1:249" s="54" customFormat="1" ht="18" customHeight="1">
      <c r="A1834" s="216" t="s">
        <v>3848</v>
      </c>
      <c r="B1834" s="28"/>
      <c r="C1834" s="28"/>
      <c r="D1834" s="28"/>
      <c r="E1834" s="28"/>
      <c r="F1834" s="305">
        <f t="shared" si="38"/>
        <v>5</v>
      </c>
      <c r="G1834" s="28"/>
      <c r="H1834" s="300">
        <v>5</v>
      </c>
      <c r="I1834" s="300"/>
      <c r="J1834" s="300"/>
      <c r="K1834" s="202"/>
      <c r="M1834" s="28"/>
      <c r="N1834" s="28"/>
      <c r="O1834" s="28"/>
      <c r="T1834" s="202"/>
      <c r="V1834" s="28"/>
      <c r="W1834" s="28"/>
      <c r="X1834" s="28"/>
      <c r="AC1834" s="202"/>
      <c r="AE1834" s="28"/>
      <c r="AF1834" s="28"/>
      <c r="AG1834" s="28"/>
      <c r="AL1834" s="202"/>
      <c r="AN1834" s="28"/>
      <c r="AO1834" s="28"/>
      <c r="AP1834" s="28"/>
      <c r="AU1834" s="202"/>
      <c r="AW1834" s="28"/>
      <c r="AX1834" s="28"/>
      <c r="AY1834" s="28"/>
      <c r="BD1834" s="202"/>
      <c r="BF1834" s="28"/>
      <c r="BG1834" s="28"/>
      <c r="BH1834" s="28"/>
      <c r="BM1834" s="202"/>
      <c r="BO1834" s="28"/>
      <c r="BP1834" s="28"/>
      <c r="BQ1834" s="28"/>
      <c r="BV1834" s="202"/>
      <c r="BX1834" s="28"/>
      <c r="BY1834" s="28"/>
      <c r="BZ1834" s="28"/>
      <c r="CE1834" s="202"/>
      <c r="CG1834" s="28"/>
      <c r="CH1834" s="28"/>
      <c r="CI1834" s="28"/>
      <c r="CN1834" s="202"/>
      <c r="CP1834" s="28"/>
      <c r="CQ1834" s="28"/>
      <c r="CR1834" s="28"/>
      <c r="CW1834" s="202"/>
      <c r="CY1834" s="28"/>
      <c r="CZ1834" s="28"/>
      <c r="DA1834" s="28"/>
      <c r="DF1834" s="202"/>
      <c r="DH1834" s="28"/>
      <c r="DI1834" s="28"/>
      <c r="DJ1834" s="28"/>
      <c r="DO1834" s="202"/>
      <c r="DQ1834" s="28"/>
      <c r="DR1834" s="28"/>
      <c r="DS1834" s="28"/>
      <c r="DX1834" s="202"/>
      <c r="DZ1834" s="28"/>
      <c r="EA1834" s="28"/>
      <c r="EB1834" s="28"/>
      <c r="EG1834" s="202"/>
      <c r="EI1834" s="28"/>
      <c r="EJ1834" s="28"/>
      <c r="EK1834" s="28"/>
      <c r="EP1834" s="202"/>
      <c r="ER1834" s="28"/>
      <c r="ES1834" s="28"/>
      <c r="ET1834" s="28"/>
      <c r="EY1834" s="202"/>
      <c r="FA1834" s="28"/>
      <c r="FB1834" s="28"/>
      <c r="FC1834" s="28"/>
      <c r="FH1834" s="202"/>
      <c r="FJ1834" s="28"/>
      <c r="FK1834" s="28"/>
      <c r="FL1834" s="28"/>
      <c r="FQ1834" s="202"/>
      <c r="FS1834" s="28"/>
      <c r="FT1834" s="28"/>
      <c r="FU1834" s="28"/>
      <c r="FZ1834" s="202"/>
      <c r="GB1834" s="28"/>
      <c r="GC1834" s="28"/>
      <c r="GD1834" s="28"/>
      <c r="GI1834" s="202"/>
      <c r="GK1834" s="28"/>
      <c r="GL1834" s="28"/>
      <c r="GM1834" s="28"/>
      <c r="GR1834" s="202"/>
      <c r="GT1834" s="28"/>
      <c r="GU1834" s="28"/>
      <c r="GV1834" s="28"/>
      <c r="HA1834" s="202"/>
      <c r="HC1834" s="28"/>
      <c r="HD1834" s="28"/>
      <c r="HE1834" s="28"/>
      <c r="HJ1834" s="28"/>
      <c r="HK1834" s="28"/>
      <c r="HL1834" s="28"/>
      <c r="HM1834" s="28"/>
      <c r="HN1834" s="28"/>
      <c r="HO1834" s="28"/>
      <c r="HP1834" s="28"/>
      <c r="HQ1834" s="28"/>
      <c r="HR1834" s="28"/>
      <c r="HS1834" s="28"/>
      <c r="HT1834" s="28"/>
      <c r="HU1834" s="28"/>
      <c r="HV1834" s="28"/>
      <c r="HW1834" s="28"/>
      <c r="HX1834" s="28"/>
      <c r="HY1834" s="28"/>
      <c r="HZ1834" s="28"/>
      <c r="IA1834" s="28"/>
      <c r="IB1834" s="28"/>
      <c r="IC1834" s="28"/>
      <c r="ID1834" s="28"/>
      <c r="IE1834" s="28"/>
      <c r="IF1834" s="28"/>
      <c r="IG1834" s="28"/>
      <c r="IH1834" s="28"/>
      <c r="II1834" s="28"/>
      <c r="IJ1834" s="28"/>
      <c r="IK1834" s="28"/>
      <c r="IL1834" s="28"/>
      <c r="IM1834" s="28"/>
      <c r="IN1834" s="28"/>
      <c r="IO1834" s="28"/>
    </row>
    <row r="1835" spans="1:249" s="54" customFormat="1" ht="18" customHeight="1">
      <c r="A1835" s="216" t="s">
        <v>4355</v>
      </c>
      <c r="B1835" s="28"/>
      <c r="C1835" s="28"/>
      <c r="D1835" s="28"/>
      <c r="E1835" s="28"/>
      <c r="F1835" s="305">
        <f t="shared" si="38"/>
        <v>1</v>
      </c>
      <c r="G1835" s="28"/>
      <c r="J1835" s="300">
        <v>1</v>
      </c>
      <c r="K1835" s="202"/>
      <c r="M1835" s="28"/>
      <c r="N1835" s="28"/>
      <c r="O1835" s="28"/>
      <c r="T1835" s="202"/>
      <c r="V1835" s="28"/>
      <c r="W1835" s="28"/>
      <c r="X1835" s="28"/>
      <c r="AC1835" s="202"/>
      <c r="AE1835" s="28"/>
      <c r="AF1835" s="28"/>
      <c r="AG1835" s="28"/>
      <c r="AL1835" s="202"/>
      <c r="AN1835" s="28"/>
      <c r="AO1835" s="28"/>
      <c r="AP1835" s="28"/>
      <c r="AU1835" s="202"/>
      <c r="AW1835" s="28"/>
      <c r="AX1835" s="28"/>
      <c r="AY1835" s="28"/>
      <c r="BD1835" s="202"/>
      <c r="BF1835" s="28"/>
      <c r="BG1835" s="28"/>
      <c r="BH1835" s="28"/>
      <c r="BM1835" s="202"/>
      <c r="BO1835" s="28"/>
      <c r="BP1835" s="28"/>
      <c r="BQ1835" s="28"/>
      <c r="BV1835" s="202"/>
      <c r="BX1835" s="28"/>
      <c r="BY1835" s="28"/>
      <c r="BZ1835" s="28"/>
      <c r="CE1835" s="202"/>
      <c r="CG1835" s="28"/>
      <c r="CH1835" s="28"/>
      <c r="CI1835" s="28"/>
      <c r="CN1835" s="202"/>
      <c r="CP1835" s="28"/>
      <c r="CQ1835" s="28"/>
      <c r="CR1835" s="28"/>
      <c r="CW1835" s="202"/>
      <c r="CY1835" s="28"/>
      <c r="CZ1835" s="28"/>
      <c r="DA1835" s="28"/>
      <c r="DF1835" s="202"/>
      <c r="DH1835" s="28"/>
      <c r="DI1835" s="28"/>
      <c r="DJ1835" s="28"/>
      <c r="DO1835" s="202"/>
      <c r="DQ1835" s="28"/>
      <c r="DR1835" s="28"/>
      <c r="DS1835" s="28"/>
      <c r="DX1835" s="202"/>
      <c r="DZ1835" s="28"/>
      <c r="EA1835" s="28"/>
      <c r="EB1835" s="28"/>
      <c r="EG1835" s="202"/>
      <c r="EI1835" s="28"/>
      <c r="EJ1835" s="28"/>
      <c r="EK1835" s="28"/>
      <c r="EP1835" s="202"/>
      <c r="ER1835" s="28"/>
      <c r="ES1835" s="28"/>
      <c r="ET1835" s="28"/>
      <c r="EY1835" s="202"/>
      <c r="FA1835" s="28"/>
      <c r="FB1835" s="28"/>
      <c r="FC1835" s="28"/>
      <c r="FH1835" s="202"/>
      <c r="FJ1835" s="28"/>
      <c r="FK1835" s="28"/>
      <c r="FL1835" s="28"/>
      <c r="FQ1835" s="202"/>
      <c r="FS1835" s="28"/>
      <c r="FT1835" s="28"/>
      <c r="FU1835" s="28"/>
      <c r="FZ1835" s="202"/>
      <c r="GB1835" s="28"/>
      <c r="GC1835" s="28"/>
      <c r="GD1835" s="28"/>
      <c r="GI1835" s="202"/>
      <c r="GK1835" s="28"/>
      <c r="GL1835" s="28"/>
      <c r="GM1835" s="28"/>
      <c r="GR1835" s="202"/>
      <c r="GT1835" s="28"/>
      <c r="GU1835" s="28"/>
      <c r="GV1835" s="28"/>
      <c r="HA1835" s="202"/>
      <c r="HC1835" s="28"/>
      <c r="HD1835" s="28"/>
      <c r="HE1835" s="28"/>
      <c r="HJ1835" s="28"/>
      <c r="HK1835" s="28"/>
      <c r="HL1835" s="28"/>
      <c r="HM1835" s="28"/>
      <c r="HN1835" s="28"/>
      <c r="HO1835" s="28"/>
      <c r="HP1835" s="28"/>
      <c r="HQ1835" s="28"/>
      <c r="HR1835" s="28"/>
      <c r="HS1835" s="28"/>
      <c r="HT1835" s="28"/>
      <c r="HU1835" s="28"/>
      <c r="HV1835" s="28"/>
      <c r="HW1835" s="28"/>
      <c r="HX1835" s="28"/>
      <c r="HY1835" s="28"/>
      <c r="HZ1835" s="28"/>
      <c r="IA1835" s="28"/>
      <c r="IB1835" s="28"/>
      <c r="IC1835" s="28"/>
      <c r="ID1835" s="28"/>
      <c r="IE1835" s="28"/>
      <c r="IF1835" s="28"/>
      <c r="IG1835" s="28"/>
      <c r="IH1835" s="28"/>
      <c r="II1835" s="28"/>
      <c r="IJ1835" s="28"/>
      <c r="IK1835" s="28"/>
      <c r="IL1835" s="28"/>
      <c r="IM1835" s="28"/>
      <c r="IN1835" s="28"/>
      <c r="IO1835" s="28"/>
    </row>
    <row r="1836" spans="1:249" s="54" customFormat="1" ht="18" customHeight="1">
      <c r="A1836" s="480" t="s">
        <v>4437</v>
      </c>
      <c r="B1836" s="28"/>
      <c r="C1836" s="28"/>
      <c r="D1836" s="28"/>
      <c r="E1836" s="28"/>
      <c r="F1836" s="305">
        <f t="shared" si="38"/>
        <v>5</v>
      </c>
      <c r="G1836" s="28"/>
      <c r="K1836" s="300">
        <v>5</v>
      </c>
      <c r="M1836" s="28"/>
      <c r="N1836" s="28"/>
      <c r="O1836" s="28"/>
      <c r="T1836" s="202"/>
      <c r="V1836" s="28"/>
      <c r="W1836" s="28"/>
      <c r="X1836" s="28"/>
      <c r="AC1836" s="202"/>
      <c r="AE1836" s="28"/>
      <c r="AF1836" s="28"/>
      <c r="AG1836" s="28"/>
      <c r="AL1836" s="202"/>
      <c r="AN1836" s="28"/>
      <c r="AO1836" s="28"/>
      <c r="AP1836" s="28"/>
      <c r="AU1836" s="202"/>
      <c r="AW1836" s="28"/>
      <c r="AX1836" s="28"/>
      <c r="AY1836" s="28"/>
      <c r="BD1836" s="202"/>
      <c r="BF1836" s="28"/>
      <c r="BG1836" s="28"/>
      <c r="BH1836" s="28"/>
      <c r="BM1836" s="202"/>
      <c r="BO1836" s="28"/>
      <c r="BP1836" s="28"/>
      <c r="BQ1836" s="28"/>
      <c r="BV1836" s="202"/>
      <c r="BX1836" s="28"/>
      <c r="BY1836" s="28"/>
      <c r="BZ1836" s="28"/>
      <c r="CE1836" s="202"/>
      <c r="CG1836" s="28"/>
      <c r="CH1836" s="28"/>
      <c r="CI1836" s="28"/>
      <c r="CN1836" s="202"/>
      <c r="CP1836" s="28"/>
      <c r="CQ1836" s="28"/>
      <c r="CR1836" s="28"/>
      <c r="CW1836" s="202"/>
      <c r="CY1836" s="28"/>
      <c r="CZ1836" s="28"/>
      <c r="DA1836" s="28"/>
      <c r="DF1836" s="202"/>
      <c r="DH1836" s="28"/>
      <c r="DI1836" s="28"/>
      <c r="DJ1836" s="28"/>
      <c r="DO1836" s="202"/>
      <c r="DQ1836" s="28"/>
      <c r="DR1836" s="28"/>
      <c r="DS1836" s="28"/>
      <c r="DX1836" s="202"/>
      <c r="DZ1836" s="28"/>
      <c r="EA1836" s="28"/>
      <c r="EB1836" s="28"/>
      <c r="EG1836" s="202"/>
      <c r="EI1836" s="28"/>
      <c r="EJ1836" s="28"/>
      <c r="EK1836" s="28"/>
      <c r="EP1836" s="202"/>
      <c r="ER1836" s="28"/>
      <c r="ES1836" s="28"/>
      <c r="ET1836" s="28"/>
      <c r="EY1836" s="202"/>
      <c r="FA1836" s="28"/>
      <c r="FB1836" s="28"/>
      <c r="FC1836" s="28"/>
      <c r="FH1836" s="202"/>
      <c r="FJ1836" s="28"/>
      <c r="FK1836" s="28"/>
      <c r="FL1836" s="28"/>
      <c r="FQ1836" s="202"/>
      <c r="FS1836" s="28"/>
      <c r="FT1836" s="28"/>
      <c r="FU1836" s="28"/>
      <c r="FZ1836" s="202"/>
      <c r="GB1836" s="28"/>
      <c r="GC1836" s="28"/>
      <c r="GD1836" s="28"/>
      <c r="GI1836" s="202"/>
      <c r="GK1836" s="28"/>
      <c r="GL1836" s="28"/>
      <c r="GM1836" s="28"/>
      <c r="GR1836" s="202"/>
      <c r="GT1836" s="28"/>
      <c r="GU1836" s="28"/>
      <c r="GV1836" s="28"/>
      <c r="HA1836" s="202"/>
      <c r="HC1836" s="28"/>
      <c r="HD1836" s="28"/>
      <c r="HE1836" s="28"/>
      <c r="HJ1836" s="28"/>
      <c r="HK1836" s="28"/>
      <c r="HL1836" s="28"/>
      <c r="HM1836" s="28"/>
      <c r="HN1836" s="28"/>
      <c r="HO1836" s="28"/>
      <c r="HP1836" s="28"/>
      <c r="HQ1836" s="28"/>
      <c r="HR1836" s="28"/>
      <c r="HS1836" s="28"/>
      <c r="HT1836" s="28"/>
      <c r="HU1836" s="28"/>
      <c r="HV1836" s="28"/>
      <c r="HW1836" s="28"/>
      <c r="HX1836" s="28"/>
      <c r="HY1836" s="28"/>
      <c r="HZ1836" s="28"/>
      <c r="IA1836" s="28"/>
      <c r="IB1836" s="28"/>
      <c r="IC1836" s="28"/>
      <c r="ID1836" s="28"/>
      <c r="IE1836" s="28"/>
      <c r="IF1836" s="28"/>
      <c r="IG1836" s="28"/>
      <c r="IH1836" s="28"/>
      <c r="II1836" s="28"/>
      <c r="IJ1836" s="28"/>
      <c r="IK1836" s="28"/>
      <c r="IL1836" s="28"/>
      <c r="IM1836" s="28"/>
      <c r="IN1836" s="28"/>
      <c r="IO1836" s="28"/>
    </row>
    <row r="1837" spans="1:249" s="54" customFormat="1" ht="18" customHeight="1">
      <c r="A1837" s="216" t="s">
        <v>4422</v>
      </c>
      <c r="B1837" s="28"/>
      <c r="C1837" s="28"/>
      <c r="D1837" s="28"/>
      <c r="E1837" s="28"/>
      <c r="F1837" s="305">
        <f t="shared" si="38"/>
        <v>3</v>
      </c>
      <c r="G1837" s="28"/>
      <c r="H1837" s="300">
        <v>3</v>
      </c>
      <c r="K1837" s="202"/>
      <c r="M1837" s="28"/>
      <c r="N1837" s="28"/>
      <c r="O1837" s="28"/>
      <c r="T1837" s="202"/>
      <c r="V1837" s="28"/>
      <c r="W1837" s="28"/>
      <c r="X1837" s="28"/>
      <c r="AC1837" s="202"/>
      <c r="AE1837" s="28"/>
      <c r="AF1837" s="28"/>
      <c r="AG1837" s="28"/>
      <c r="AL1837" s="202"/>
      <c r="AN1837" s="28"/>
      <c r="AO1837" s="28"/>
      <c r="AP1837" s="28"/>
      <c r="AU1837" s="202"/>
      <c r="AW1837" s="28"/>
      <c r="AX1837" s="28"/>
      <c r="AY1837" s="28"/>
      <c r="BD1837" s="202"/>
      <c r="BF1837" s="28"/>
      <c r="BG1837" s="28"/>
      <c r="BH1837" s="28"/>
      <c r="BM1837" s="202"/>
      <c r="BO1837" s="28"/>
      <c r="BP1837" s="28"/>
      <c r="BQ1837" s="28"/>
      <c r="BV1837" s="202"/>
      <c r="BX1837" s="28"/>
      <c r="BY1837" s="28"/>
      <c r="BZ1837" s="28"/>
      <c r="CE1837" s="202"/>
      <c r="CG1837" s="28"/>
      <c r="CH1837" s="28"/>
      <c r="CI1837" s="28"/>
      <c r="CN1837" s="202"/>
      <c r="CP1837" s="28"/>
      <c r="CQ1837" s="28"/>
      <c r="CR1837" s="28"/>
      <c r="CW1837" s="202"/>
      <c r="CY1837" s="28"/>
      <c r="CZ1837" s="28"/>
      <c r="DA1837" s="28"/>
      <c r="DF1837" s="202"/>
      <c r="DH1837" s="28"/>
      <c r="DI1837" s="28"/>
      <c r="DJ1837" s="28"/>
      <c r="DO1837" s="202"/>
      <c r="DQ1837" s="28"/>
      <c r="DR1837" s="28"/>
      <c r="DS1837" s="28"/>
      <c r="DX1837" s="202"/>
      <c r="DZ1837" s="28"/>
      <c r="EA1837" s="28"/>
      <c r="EB1837" s="28"/>
      <c r="EG1837" s="202"/>
      <c r="EI1837" s="28"/>
      <c r="EJ1837" s="28"/>
      <c r="EK1837" s="28"/>
      <c r="EP1837" s="202"/>
      <c r="ER1837" s="28"/>
      <c r="ES1837" s="28"/>
      <c r="ET1837" s="28"/>
      <c r="EY1837" s="202"/>
      <c r="FA1837" s="28"/>
      <c r="FB1837" s="28"/>
      <c r="FC1837" s="28"/>
      <c r="FH1837" s="202"/>
      <c r="FJ1837" s="28"/>
      <c r="FK1837" s="28"/>
      <c r="FL1837" s="28"/>
      <c r="FQ1837" s="202"/>
      <c r="FS1837" s="28"/>
      <c r="FT1837" s="28"/>
      <c r="FU1837" s="28"/>
      <c r="FZ1837" s="202"/>
      <c r="GB1837" s="28"/>
      <c r="GC1837" s="28"/>
      <c r="GD1837" s="28"/>
      <c r="GI1837" s="202"/>
      <c r="GK1837" s="28"/>
      <c r="GL1837" s="28"/>
      <c r="GM1837" s="28"/>
      <c r="GR1837" s="202"/>
      <c r="GT1837" s="28"/>
      <c r="GU1837" s="28"/>
      <c r="GV1837" s="28"/>
      <c r="HA1837" s="202"/>
      <c r="HC1837" s="28"/>
      <c r="HD1837" s="28"/>
      <c r="HE1837" s="28"/>
      <c r="HJ1837" s="28"/>
      <c r="HK1837" s="28"/>
      <c r="HL1837" s="28"/>
      <c r="HM1837" s="28"/>
      <c r="HN1837" s="28"/>
      <c r="HO1837" s="28"/>
      <c r="HP1837" s="28"/>
      <c r="HQ1837" s="28"/>
      <c r="HR1837" s="28"/>
      <c r="HS1837" s="28"/>
      <c r="HT1837" s="28"/>
      <c r="HU1837" s="28"/>
      <c r="HV1837" s="28"/>
      <c r="HW1837" s="28"/>
      <c r="HX1837" s="28"/>
      <c r="HY1837" s="28"/>
      <c r="HZ1837" s="28"/>
      <c r="IA1837" s="28"/>
      <c r="IB1837" s="28"/>
      <c r="IC1837" s="28"/>
      <c r="ID1837" s="28"/>
      <c r="IE1837" s="28"/>
      <c r="IF1837" s="28"/>
      <c r="IG1837" s="28"/>
      <c r="IH1837" s="28"/>
      <c r="II1837" s="28"/>
      <c r="IJ1837" s="28"/>
      <c r="IK1837" s="28"/>
      <c r="IL1837" s="28"/>
      <c r="IM1837" s="28"/>
      <c r="IN1837" s="28"/>
      <c r="IO1837" s="28"/>
    </row>
    <row r="1838" spans="1:249" s="54" customFormat="1" ht="18" customHeight="1">
      <c r="A1838" s="216" t="s">
        <v>4120</v>
      </c>
      <c r="B1838" s="28"/>
      <c r="C1838" s="28"/>
      <c r="D1838" s="28"/>
      <c r="E1838" s="28"/>
      <c r="F1838" s="305">
        <f t="shared" si="38"/>
        <v>2</v>
      </c>
      <c r="G1838" s="28"/>
      <c r="I1838" s="300"/>
      <c r="J1838" s="300">
        <v>2</v>
      </c>
      <c r="K1838" s="202"/>
      <c r="M1838" s="28"/>
      <c r="N1838" s="28"/>
      <c r="O1838" s="28"/>
      <c r="T1838" s="202"/>
      <c r="V1838" s="28"/>
      <c r="W1838" s="28"/>
      <c r="X1838" s="28"/>
      <c r="AC1838" s="202"/>
      <c r="AE1838" s="28"/>
      <c r="AF1838" s="28"/>
      <c r="AG1838" s="28"/>
      <c r="AL1838" s="202"/>
      <c r="AN1838" s="28"/>
      <c r="AO1838" s="28"/>
      <c r="AP1838" s="28"/>
      <c r="AU1838" s="202"/>
      <c r="AW1838" s="28"/>
      <c r="AX1838" s="28"/>
      <c r="AY1838" s="28"/>
      <c r="BD1838" s="202"/>
      <c r="BF1838" s="28"/>
      <c r="BG1838" s="28"/>
      <c r="BH1838" s="28"/>
      <c r="BM1838" s="202"/>
      <c r="BO1838" s="28"/>
      <c r="BP1838" s="28"/>
      <c r="BQ1838" s="28"/>
      <c r="BV1838" s="202"/>
      <c r="BX1838" s="28"/>
      <c r="BY1838" s="28"/>
      <c r="BZ1838" s="28"/>
      <c r="CE1838" s="202"/>
      <c r="CG1838" s="28"/>
      <c r="CH1838" s="28"/>
      <c r="CI1838" s="28"/>
      <c r="CN1838" s="202"/>
      <c r="CP1838" s="28"/>
      <c r="CQ1838" s="28"/>
      <c r="CR1838" s="28"/>
      <c r="CW1838" s="202"/>
      <c r="CY1838" s="28"/>
      <c r="CZ1838" s="28"/>
      <c r="DA1838" s="28"/>
      <c r="DF1838" s="202"/>
      <c r="DH1838" s="28"/>
      <c r="DI1838" s="28"/>
      <c r="DJ1838" s="28"/>
      <c r="DO1838" s="202"/>
      <c r="DQ1838" s="28"/>
      <c r="DR1838" s="28"/>
      <c r="DS1838" s="28"/>
      <c r="DX1838" s="202"/>
      <c r="DZ1838" s="28"/>
      <c r="EA1838" s="28"/>
      <c r="EB1838" s="28"/>
      <c r="EG1838" s="202"/>
      <c r="EI1838" s="28"/>
      <c r="EJ1838" s="28"/>
      <c r="EK1838" s="28"/>
      <c r="EP1838" s="202"/>
      <c r="ER1838" s="28"/>
      <c r="ES1838" s="28"/>
      <c r="ET1838" s="28"/>
      <c r="EY1838" s="202"/>
      <c r="FA1838" s="28"/>
      <c r="FB1838" s="28"/>
      <c r="FC1838" s="28"/>
      <c r="FH1838" s="202"/>
      <c r="FJ1838" s="28"/>
      <c r="FK1838" s="28"/>
      <c r="FL1838" s="28"/>
      <c r="FQ1838" s="202"/>
      <c r="FS1838" s="28"/>
      <c r="FT1838" s="28"/>
      <c r="FU1838" s="28"/>
      <c r="FZ1838" s="202"/>
      <c r="GB1838" s="28"/>
      <c r="GC1838" s="28"/>
      <c r="GD1838" s="28"/>
      <c r="GI1838" s="202"/>
      <c r="GK1838" s="28"/>
      <c r="GL1838" s="28"/>
      <c r="GM1838" s="28"/>
      <c r="GR1838" s="202"/>
      <c r="GT1838" s="28"/>
      <c r="GU1838" s="28"/>
      <c r="GV1838" s="28"/>
      <c r="HA1838" s="202"/>
      <c r="HC1838" s="28"/>
      <c r="HD1838" s="28"/>
      <c r="HE1838" s="28"/>
      <c r="HJ1838" s="28"/>
      <c r="HK1838" s="28"/>
      <c r="HL1838" s="28"/>
      <c r="HM1838" s="28"/>
      <c r="HN1838" s="28"/>
      <c r="HO1838" s="28"/>
      <c r="HP1838" s="28"/>
      <c r="HQ1838" s="28"/>
      <c r="HR1838" s="28"/>
      <c r="HS1838" s="28"/>
      <c r="HT1838" s="28"/>
      <c r="HU1838" s="28"/>
      <c r="HV1838" s="28"/>
      <c r="HW1838" s="28"/>
      <c r="HX1838" s="28"/>
      <c r="HY1838" s="28"/>
      <c r="HZ1838" s="28"/>
      <c r="IA1838" s="28"/>
      <c r="IB1838" s="28"/>
      <c r="IC1838" s="28"/>
      <c r="ID1838" s="28"/>
      <c r="IE1838" s="28"/>
      <c r="IF1838" s="28"/>
      <c r="IG1838" s="28"/>
      <c r="IH1838" s="28"/>
      <c r="II1838" s="28"/>
      <c r="IJ1838" s="28"/>
      <c r="IK1838" s="28"/>
      <c r="IL1838" s="28"/>
      <c r="IM1838" s="28"/>
      <c r="IN1838" s="28"/>
      <c r="IO1838" s="28"/>
    </row>
    <row r="1839" spans="1:249" s="54" customFormat="1" ht="18" customHeight="1">
      <c r="A1839" s="216" t="s">
        <v>4423</v>
      </c>
      <c r="B1839" s="28"/>
      <c r="C1839" s="28"/>
      <c r="D1839" s="28"/>
      <c r="E1839" s="28"/>
      <c r="F1839" s="305">
        <f t="shared" si="38"/>
        <v>3</v>
      </c>
      <c r="G1839" s="28"/>
      <c r="H1839" s="300">
        <v>3</v>
      </c>
      <c r="K1839" s="202"/>
      <c r="M1839" s="28"/>
      <c r="N1839" s="28"/>
      <c r="O1839" s="28"/>
      <c r="T1839" s="202"/>
      <c r="V1839" s="28"/>
      <c r="W1839" s="28"/>
      <c r="X1839" s="28"/>
      <c r="AC1839" s="202"/>
      <c r="AE1839" s="28"/>
      <c r="AF1839" s="28"/>
      <c r="AG1839" s="28"/>
      <c r="AL1839" s="202"/>
      <c r="AN1839" s="28"/>
      <c r="AO1839" s="28"/>
      <c r="AP1839" s="28"/>
      <c r="AU1839" s="202"/>
      <c r="AW1839" s="28"/>
      <c r="AX1839" s="28"/>
      <c r="AY1839" s="28"/>
      <c r="BD1839" s="202"/>
      <c r="BF1839" s="28"/>
      <c r="BG1839" s="28"/>
      <c r="BH1839" s="28"/>
      <c r="BM1839" s="202"/>
      <c r="BO1839" s="28"/>
      <c r="BP1839" s="28"/>
      <c r="BQ1839" s="28"/>
      <c r="BV1839" s="202"/>
      <c r="BX1839" s="28"/>
      <c r="BY1839" s="28"/>
      <c r="BZ1839" s="28"/>
      <c r="CE1839" s="202"/>
      <c r="CG1839" s="28"/>
      <c r="CH1839" s="28"/>
      <c r="CI1839" s="28"/>
      <c r="CN1839" s="202"/>
      <c r="CP1839" s="28"/>
      <c r="CQ1839" s="28"/>
      <c r="CR1839" s="28"/>
      <c r="CW1839" s="202"/>
      <c r="CY1839" s="28"/>
      <c r="CZ1839" s="28"/>
      <c r="DA1839" s="28"/>
      <c r="DF1839" s="202"/>
      <c r="DH1839" s="28"/>
      <c r="DI1839" s="28"/>
      <c r="DJ1839" s="28"/>
      <c r="DO1839" s="202"/>
      <c r="DQ1839" s="28"/>
      <c r="DR1839" s="28"/>
      <c r="DS1839" s="28"/>
      <c r="DX1839" s="202"/>
      <c r="DZ1839" s="28"/>
      <c r="EA1839" s="28"/>
      <c r="EB1839" s="28"/>
      <c r="EG1839" s="202"/>
      <c r="EI1839" s="28"/>
      <c r="EJ1839" s="28"/>
      <c r="EK1839" s="28"/>
      <c r="EP1839" s="202"/>
      <c r="ER1839" s="28"/>
      <c r="ES1839" s="28"/>
      <c r="ET1839" s="28"/>
      <c r="EY1839" s="202"/>
      <c r="FA1839" s="28"/>
      <c r="FB1839" s="28"/>
      <c r="FC1839" s="28"/>
      <c r="FH1839" s="202"/>
      <c r="FJ1839" s="28"/>
      <c r="FK1839" s="28"/>
      <c r="FL1839" s="28"/>
      <c r="FQ1839" s="202"/>
      <c r="FS1839" s="28"/>
      <c r="FT1839" s="28"/>
      <c r="FU1839" s="28"/>
      <c r="FZ1839" s="202"/>
      <c r="GB1839" s="28"/>
      <c r="GC1839" s="28"/>
      <c r="GD1839" s="28"/>
      <c r="GI1839" s="202"/>
      <c r="GK1839" s="28"/>
      <c r="GL1839" s="28"/>
      <c r="GM1839" s="28"/>
      <c r="GR1839" s="202"/>
      <c r="GT1839" s="28"/>
      <c r="GU1839" s="28"/>
      <c r="GV1839" s="28"/>
      <c r="HA1839" s="202"/>
      <c r="HC1839" s="28"/>
      <c r="HD1839" s="28"/>
      <c r="HE1839" s="28"/>
      <c r="HJ1839" s="28"/>
      <c r="HK1839" s="28"/>
      <c r="HL1839" s="28"/>
      <c r="HM1839" s="28"/>
      <c r="HN1839" s="28"/>
      <c r="HO1839" s="28"/>
      <c r="HP1839" s="28"/>
      <c r="HQ1839" s="28"/>
      <c r="HR1839" s="28"/>
      <c r="HS1839" s="28"/>
      <c r="HT1839" s="28"/>
      <c r="HU1839" s="28"/>
      <c r="HV1839" s="28"/>
      <c r="HW1839" s="28"/>
      <c r="HX1839" s="28"/>
      <c r="HY1839" s="28"/>
      <c r="HZ1839" s="28"/>
      <c r="IA1839" s="28"/>
      <c r="IB1839" s="28"/>
      <c r="IC1839" s="28"/>
      <c r="ID1839" s="28"/>
      <c r="IE1839" s="28"/>
      <c r="IF1839" s="28"/>
      <c r="IG1839" s="28"/>
      <c r="IH1839" s="28"/>
      <c r="II1839" s="28"/>
      <c r="IJ1839" s="28"/>
      <c r="IK1839" s="28"/>
      <c r="IL1839" s="28"/>
      <c r="IM1839" s="28"/>
      <c r="IN1839" s="28"/>
      <c r="IO1839" s="28"/>
    </row>
    <row r="1840" spans="1:249" s="54" customFormat="1" ht="18" customHeight="1">
      <c r="A1840" s="216" t="s">
        <v>4544</v>
      </c>
      <c r="B1840" s="28"/>
      <c r="C1840" s="28"/>
      <c r="D1840" s="28"/>
      <c r="E1840" s="28"/>
      <c r="F1840" s="305">
        <f t="shared" si="38"/>
        <v>12</v>
      </c>
      <c r="G1840" s="28"/>
      <c r="H1840" s="300">
        <v>12</v>
      </c>
      <c r="J1840" s="300"/>
      <c r="K1840" s="202"/>
      <c r="M1840" s="28"/>
      <c r="N1840" s="28"/>
      <c r="O1840" s="28"/>
      <c r="T1840" s="202"/>
      <c r="V1840" s="28"/>
      <c r="W1840" s="28"/>
      <c r="X1840" s="28"/>
      <c r="AC1840" s="202"/>
      <c r="AE1840" s="28"/>
      <c r="AF1840" s="28"/>
      <c r="AG1840" s="28"/>
      <c r="AL1840" s="202"/>
      <c r="AN1840" s="28"/>
      <c r="AO1840" s="28"/>
      <c r="AP1840" s="28"/>
      <c r="AU1840" s="202"/>
      <c r="AW1840" s="28"/>
      <c r="AX1840" s="28"/>
      <c r="AY1840" s="28"/>
      <c r="BD1840" s="202"/>
      <c r="BF1840" s="28"/>
      <c r="BG1840" s="28"/>
      <c r="BH1840" s="28"/>
      <c r="BM1840" s="202"/>
      <c r="BO1840" s="28"/>
      <c r="BP1840" s="28"/>
      <c r="BQ1840" s="28"/>
      <c r="BV1840" s="202"/>
      <c r="BX1840" s="28"/>
      <c r="BY1840" s="28"/>
      <c r="BZ1840" s="28"/>
      <c r="CE1840" s="202"/>
      <c r="CG1840" s="28"/>
      <c r="CH1840" s="28"/>
      <c r="CI1840" s="28"/>
      <c r="CN1840" s="202"/>
      <c r="CP1840" s="28"/>
      <c r="CQ1840" s="28"/>
      <c r="CR1840" s="28"/>
      <c r="CW1840" s="202"/>
      <c r="CY1840" s="28"/>
      <c r="CZ1840" s="28"/>
      <c r="DA1840" s="28"/>
      <c r="DF1840" s="202"/>
      <c r="DH1840" s="28"/>
      <c r="DI1840" s="28"/>
      <c r="DJ1840" s="28"/>
      <c r="DO1840" s="202"/>
      <c r="DQ1840" s="28"/>
      <c r="DR1840" s="28"/>
      <c r="DS1840" s="28"/>
      <c r="DX1840" s="202"/>
      <c r="DZ1840" s="28"/>
      <c r="EA1840" s="28"/>
      <c r="EB1840" s="28"/>
      <c r="EG1840" s="202"/>
      <c r="EI1840" s="28"/>
      <c r="EJ1840" s="28"/>
      <c r="EK1840" s="28"/>
      <c r="EP1840" s="202"/>
      <c r="ER1840" s="28"/>
      <c r="ES1840" s="28"/>
      <c r="ET1840" s="28"/>
      <c r="EY1840" s="202"/>
      <c r="FA1840" s="28"/>
      <c r="FB1840" s="28"/>
      <c r="FC1840" s="28"/>
      <c r="FH1840" s="202"/>
      <c r="FJ1840" s="28"/>
      <c r="FK1840" s="28"/>
      <c r="FL1840" s="28"/>
      <c r="FQ1840" s="202"/>
      <c r="FS1840" s="28"/>
      <c r="FT1840" s="28"/>
      <c r="FU1840" s="28"/>
      <c r="FZ1840" s="202"/>
      <c r="GB1840" s="28"/>
      <c r="GC1840" s="28"/>
      <c r="GD1840" s="28"/>
      <c r="GI1840" s="202"/>
      <c r="GK1840" s="28"/>
      <c r="GL1840" s="28"/>
      <c r="GM1840" s="28"/>
      <c r="GR1840" s="202"/>
      <c r="GT1840" s="28"/>
      <c r="GU1840" s="28"/>
      <c r="GV1840" s="28"/>
      <c r="HA1840" s="202"/>
      <c r="HC1840" s="28"/>
      <c r="HD1840" s="28"/>
      <c r="HE1840" s="28"/>
      <c r="HJ1840" s="28"/>
      <c r="HK1840" s="28"/>
      <c r="HL1840" s="28"/>
      <c r="HM1840" s="28"/>
      <c r="HN1840" s="28"/>
      <c r="HO1840" s="28"/>
      <c r="HP1840" s="28"/>
      <c r="HQ1840" s="28"/>
      <c r="HR1840" s="28"/>
      <c r="HS1840" s="28"/>
      <c r="HT1840" s="28"/>
      <c r="HU1840" s="28"/>
      <c r="HV1840" s="28"/>
      <c r="HW1840" s="28"/>
      <c r="HX1840" s="28"/>
      <c r="HY1840" s="28"/>
      <c r="HZ1840" s="28"/>
      <c r="IA1840" s="28"/>
      <c r="IB1840" s="28"/>
      <c r="IC1840" s="28"/>
      <c r="ID1840" s="28"/>
      <c r="IE1840" s="28"/>
      <c r="IF1840" s="28"/>
      <c r="IG1840" s="28"/>
      <c r="IH1840" s="28"/>
      <c r="II1840" s="28"/>
      <c r="IJ1840" s="28"/>
      <c r="IK1840" s="28"/>
      <c r="IL1840" s="28"/>
      <c r="IM1840" s="28"/>
      <c r="IN1840" s="28"/>
      <c r="IO1840" s="28"/>
    </row>
    <row r="1841" spans="1:249" s="54" customFormat="1" ht="18" customHeight="1">
      <c r="A1841" s="216" t="s">
        <v>4199</v>
      </c>
      <c r="B1841" s="28"/>
      <c r="C1841" s="28"/>
      <c r="D1841" s="28"/>
      <c r="E1841" s="28"/>
      <c r="F1841" s="305">
        <f t="shared" si="38"/>
        <v>43</v>
      </c>
      <c r="G1841" s="28"/>
      <c r="I1841" s="300">
        <v>33</v>
      </c>
      <c r="K1841" s="300">
        <v>10</v>
      </c>
      <c r="M1841" s="28"/>
      <c r="N1841" s="28"/>
      <c r="O1841" s="28"/>
      <c r="T1841" s="202"/>
      <c r="V1841" s="28"/>
      <c r="W1841" s="28"/>
      <c r="X1841" s="28"/>
      <c r="AC1841" s="202"/>
      <c r="AE1841" s="28"/>
      <c r="AF1841" s="28"/>
      <c r="AG1841" s="28"/>
      <c r="AL1841" s="202"/>
      <c r="AN1841" s="28"/>
      <c r="AO1841" s="28"/>
      <c r="AP1841" s="28"/>
      <c r="AU1841" s="202"/>
      <c r="AW1841" s="28"/>
      <c r="AX1841" s="28"/>
      <c r="AY1841" s="28"/>
      <c r="BD1841" s="202"/>
      <c r="BF1841" s="28"/>
      <c r="BG1841" s="28"/>
      <c r="BH1841" s="28"/>
      <c r="BM1841" s="202"/>
      <c r="BO1841" s="28"/>
      <c r="BP1841" s="28"/>
      <c r="BQ1841" s="28"/>
      <c r="BV1841" s="202"/>
      <c r="BX1841" s="28"/>
      <c r="BY1841" s="28"/>
      <c r="BZ1841" s="28"/>
      <c r="CE1841" s="202"/>
      <c r="CG1841" s="28"/>
      <c r="CH1841" s="28"/>
      <c r="CI1841" s="28"/>
      <c r="CN1841" s="202"/>
      <c r="CP1841" s="28"/>
      <c r="CQ1841" s="28"/>
      <c r="CR1841" s="28"/>
      <c r="CW1841" s="202"/>
      <c r="CY1841" s="28"/>
      <c r="CZ1841" s="28"/>
      <c r="DA1841" s="28"/>
      <c r="DF1841" s="202"/>
      <c r="DH1841" s="28"/>
      <c r="DI1841" s="28"/>
      <c r="DJ1841" s="28"/>
      <c r="DO1841" s="202"/>
      <c r="DQ1841" s="28"/>
      <c r="DR1841" s="28"/>
      <c r="DS1841" s="28"/>
      <c r="DX1841" s="202"/>
      <c r="DZ1841" s="28"/>
      <c r="EA1841" s="28"/>
      <c r="EB1841" s="28"/>
      <c r="EG1841" s="202"/>
      <c r="EI1841" s="28"/>
      <c r="EJ1841" s="28"/>
      <c r="EK1841" s="28"/>
      <c r="EP1841" s="202"/>
      <c r="ER1841" s="28"/>
      <c r="ES1841" s="28"/>
      <c r="ET1841" s="28"/>
      <c r="EY1841" s="202"/>
      <c r="FA1841" s="28"/>
      <c r="FB1841" s="28"/>
      <c r="FC1841" s="28"/>
      <c r="FH1841" s="202"/>
      <c r="FJ1841" s="28"/>
      <c r="FK1841" s="28"/>
      <c r="FL1841" s="28"/>
      <c r="FQ1841" s="202"/>
      <c r="FS1841" s="28"/>
      <c r="FT1841" s="28"/>
      <c r="FU1841" s="28"/>
      <c r="FZ1841" s="202"/>
      <c r="GB1841" s="28"/>
      <c r="GC1841" s="28"/>
      <c r="GD1841" s="28"/>
      <c r="GI1841" s="202"/>
      <c r="GK1841" s="28"/>
      <c r="GL1841" s="28"/>
      <c r="GM1841" s="28"/>
      <c r="GR1841" s="202"/>
      <c r="GT1841" s="28"/>
      <c r="GU1841" s="28"/>
      <c r="GV1841" s="28"/>
      <c r="HA1841" s="202"/>
      <c r="HC1841" s="28"/>
      <c r="HD1841" s="28"/>
      <c r="HE1841" s="28"/>
      <c r="HJ1841" s="28"/>
      <c r="HK1841" s="28"/>
      <c r="HL1841" s="28"/>
      <c r="HM1841" s="28"/>
      <c r="HN1841" s="28"/>
      <c r="HO1841" s="28"/>
      <c r="HP1841" s="28"/>
      <c r="HQ1841" s="28"/>
      <c r="HR1841" s="28"/>
      <c r="HS1841" s="28"/>
      <c r="HT1841" s="28"/>
      <c r="HU1841" s="28"/>
      <c r="HV1841" s="28"/>
      <c r="HW1841" s="28"/>
      <c r="HX1841" s="28"/>
      <c r="HY1841" s="28"/>
      <c r="HZ1841" s="28"/>
      <c r="IA1841" s="28"/>
      <c r="IB1841" s="28"/>
      <c r="IC1841" s="28"/>
      <c r="ID1841" s="28"/>
      <c r="IE1841" s="28"/>
      <c r="IF1841" s="28"/>
      <c r="IG1841" s="28"/>
      <c r="IH1841" s="28"/>
      <c r="II1841" s="28"/>
      <c r="IJ1841" s="28"/>
      <c r="IK1841" s="28"/>
      <c r="IL1841" s="28"/>
      <c r="IM1841" s="28"/>
      <c r="IN1841" s="28"/>
      <c r="IO1841" s="28"/>
    </row>
    <row r="1842" spans="1:249" s="54" customFormat="1" ht="18" customHeight="1">
      <c r="A1842" s="216" t="s">
        <v>3944</v>
      </c>
      <c r="B1842" s="28"/>
      <c r="C1842" s="28"/>
      <c r="D1842" s="28"/>
      <c r="E1842" s="28"/>
      <c r="F1842" s="305">
        <f t="shared" si="38"/>
        <v>68</v>
      </c>
      <c r="G1842" s="28"/>
      <c r="I1842" s="300">
        <v>68</v>
      </c>
      <c r="K1842" s="202"/>
      <c r="M1842" s="28"/>
      <c r="N1842" s="28"/>
      <c r="O1842" s="28"/>
      <c r="T1842" s="202"/>
      <c r="V1842" s="28"/>
      <c r="W1842" s="28"/>
      <c r="X1842" s="28"/>
      <c r="AC1842" s="202"/>
      <c r="AE1842" s="28"/>
      <c r="AF1842" s="28"/>
      <c r="AG1842" s="28"/>
      <c r="AL1842" s="202"/>
      <c r="AN1842" s="28"/>
      <c r="AO1842" s="28"/>
      <c r="AP1842" s="28"/>
      <c r="AU1842" s="202"/>
      <c r="AW1842" s="28"/>
      <c r="AX1842" s="28"/>
      <c r="AY1842" s="28"/>
      <c r="BD1842" s="202"/>
      <c r="BF1842" s="28"/>
      <c r="BG1842" s="28"/>
      <c r="BH1842" s="28"/>
      <c r="BM1842" s="202"/>
      <c r="BO1842" s="28"/>
      <c r="BP1842" s="28"/>
      <c r="BQ1842" s="28"/>
      <c r="BV1842" s="202"/>
      <c r="BX1842" s="28"/>
      <c r="BY1842" s="28"/>
      <c r="BZ1842" s="28"/>
      <c r="CE1842" s="202"/>
      <c r="CG1842" s="28"/>
      <c r="CH1842" s="28"/>
      <c r="CI1842" s="28"/>
      <c r="CN1842" s="202"/>
      <c r="CP1842" s="28"/>
      <c r="CQ1842" s="28"/>
      <c r="CR1842" s="28"/>
      <c r="CW1842" s="202"/>
      <c r="CY1842" s="28"/>
      <c r="CZ1842" s="28"/>
      <c r="DA1842" s="28"/>
      <c r="DF1842" s="202"/>
      <c r="DH1842" s="28"/>
      <c r="DI1842" s="28"/>
      <c r="DJ1842" s="28"/>
      <c r="DO1842" s="202"/>
      <c r="DQ1842" s="28"/>
      <c r="DR1842" s="28"/>
      <c r="DS1842" s="28"/>
      <c r="DX1842" s="202"/>
      <c r="DZ1842" s="28"/>
      <c r="EA1842" s="28"/>
      <c r="EB1842" s="28"/>
      <c r="EG1842" s="202"/>
      <c r="EI1842" s="28"/>
      <c r="EJ1842" s="28"/>
      <c r="EK1842" s="28"/>
      <c r="EP1842" s="202"/>
      <c r="ER1842" s="28"/>
      <c r="ES1842" s="28"/>
      <c r="ET1842" s="28"/>
      <c r="EY1842" s="202"/>
      <c r="FA1842" s="28"/>
      <c r="FB1842" s="28"/>
      <c r="FC1842" s="28"/>
      <c r="FH1842" s="202"/>
      <c r="FJ1842" s="28"/>
      <c r="FK1842" s="28"/>
      <c r="FL1842" s="28"/>
      <c r="FQ1842" s="202"/>
      <c r="FS1842" s="28"/>
      <c r="FT1842" s="28"/>
      <c r="FU1842" s="28"/>
      <c r="FZ1842" s="202"/>
      <c r="GB1842" s="28"/>
      <c r="GC1842" s="28"/>
      <c r="GD1842" s="28"/>
      <c r="GI1842" s="202"/>
      <c r="GK1842" s="28"/>
      <c r="GL1842" s="28"/>
      <c r="GM1842" s="28"/>
      <c r="GR1842" s="202"/>
      <c r="GT1842" s="28"/>
      <c r="GU1842" s="28"/>
      <c r="GV1842" s="28"/>
      <c r="HA1842" s="202"/>
      <c r="HC1842" s="28"/>
      <c r="HD1842" s="28"/>
      <c r="HE1842" s="28"/>
      <c r="HJ1842" s="28"/>
      <c r="HK1842" s="28"/>
      <c r="HL1842" s="28"/>
      <c r="HM1842" s="28"/>
      <c r="HN1842" s="28"/>
      <c r="HO1842" s="28"/>
      <c r="HP1842" s="28"/>
      <c r="HQ1842" s="28"/>
      <c r="HR1842" s="28"/>
      <c r="HS1842" s="28"/>
      <c r="HT1842" s="28"/>
      <c r="HU1842" s="28"/>
      <c r="HV1842" s="28"/>
      <c r="HW1842" s="28"/>
      <c r="HX1842" s="28"/>
      <c r="HY1842" s="28"/>
      <c r="HZ1842" s="28"/>
      <c r="IA1842" s="28"/>
      <c r="IB1842" s="28"/>
      <c r="IC1842" s="28"/>
      <c r="ID1842" s="28"/>
      <c r="IE1842" s="28"/>
      <c r="IF1842" s="28"/>
      <c r="IG1842" s="28"/>
      <c r="IH1842" s="28"/>
      <c r="II1842" s="28"/>
      <c r="IJ1842" s="28"/>
      <c r="IK1842" s="28"/>
      <c r="IL1842" s="28"/>
      <c r="IM1842" s="28"/>
      <c r="IN1842" s="28"/>
      <c r="IO1842" s="28"/>
    </row>
    <row r="1843" spans="1:249" s="54" customFormat="1" ht="18" customHeight="1">
      <c r="A1843" s="216" t="s">
        <v>4633</v>
      </c>
      <c r="B1843" s="28"/>
      <c r="C1843" s="28"/>
      <c r="D1843" s="28"/>
      <c r="E1843" s="28"/>
      <c r="F1843" s="305">
        <f t="shared" si="38"/>
        <v>7</v>
      </c>
      <c r="G1843" s="28"/>
      <c r="I1843" s="300">
        <v>7</v>
      </c>
      <c r="J1843" s="300"/>
      <c r="K1843" s="202"/>
      <c r="M1843" s="28"/>
      <c r="N1843" s="28"/>
      <c r="O1843" s="28"/>
      <c r="T1843" s="202"/>
      <c r="V1843" s="28"/>
      <c r="W1843" s="28"/>
      <c r="X1843" s="28"/>
      <c r="AC1843" s="202"/>
      <c r="AE1843" s="28"/>
      <c r="AF1843" s="28"/>
      <c r="AG1843" s="28"/>
      <c r="AL1843" s="202"/>
      <c r="AN1843" s="28"/>
      <c r="AO1843" s="28"/>
      <c r="AP1843" s="28"/>
      <c r="AU1843" s="202"/>
      <c r="AW1843" s="28"/>
      <c r="AX1843" s="28"/>
      <c r="AY1843" s="28"/>
      <c r="BD1843" s="202"/>
      <c r="BF1843" s="28"/>
      <c r="BG1843" s="28"/>
      <c r="BH1843" s="28"/>
      <c r="BM1843" s="202"/>
      <c r="BO1843" s="28"/>
      <c r="BP1843" s="28"/>
      <c r="BQ1843" s="28"/>
      <c r="BV1843" s="202"/>
      <c r="BX1843" s="28"/>
      <c r="BY1843" s="28"/>
      <c r="BZ1843" s="28"/>
      <c r="CE1843" s="202"/>
      <c r="CG1843" s="28"/>
      <c r="CH1843" s="28"/>
      <c r="CI1843" s="28"/>
      <c r="CN1843" s="202"/>
      <c r="CP1843" s="28"/>
      <c r="CQ1843" s="28"/>
      <c r="CR1843" s="28"/>
      <c r="CW1843" s="202"/>
      <c r="CY1843" s="28"/>
      <c r="CZ1843" s="28"/>
      <c r="DA1843" s="28"/>
      <c r="DF1843" s="202"/>
      <c r="DH1843" s="28"/>
      <c r="DI1843" s="28"/>
      <c r="DJ1843" s="28"/>
      <c r="DO1843" s="202"/>
      <c r="DQ1843" s="28"/>
      <c r="DR1843" s="28"/>
      <c r="DS1843" s="28"/>
      <c r="DX1843" s="202"/>
      <c r="DZ1843" s="28"/>
      <c r="EA1843" s="28"/>
      <c r="EB1843" s="28"/>
      <c r="EG1843" s="202"/>
      <c r="EI1843" s="28"/>
      <c r="EJ1843" s="28"/>
      <c r="EK1843" s="28"/>
      <c r="EP1843" s="202"/>
      <c r="ER1843" s="28"/>
      <c r="ES1843" s="28"/>
      <c r="ET1843" s="28"/>
      <c r="EY1843" s="202"/>
      <c r="FA1843" s="28"/>
      <c r="FB1843" s="28"/>
      <c r="FC1843" s="28"/>
      <c r="FH1843" s="202"/>
      <c r="FJ1843" s="28"/>
      <c r="FK1843" s="28"/>
      <c r="FL1843" s="28"/>
      <c r="FQ1843" s="202"/>
      <c r="FS1843" s="28"/>
      <c r="FT1843" s="28"/>
      <c r="FU1843" s="28"/>
      <c r="FZ1843" s="202"/>
      <c r="GB1843" s="28"/>
      <c r="GC1843" s="28"/>
      <c r="GD1843" s="28"/>
      <c r="GI1843" s="202"/>
      <c r="GK1843" s="28"/>
      <c r="GL1843" s="28"/>
      <c r="GM1843" s="28"/>
      <c r="GR1843" s="202"/>
      <c r="GT1843" s="28"/>
      <c r="GU1843" s="28"/>
      <c r="GV1843" s="28"/>
      <c r="HA1843" s="202"/>
      <c r="HC1843" s="28"/>
      <c r="HD1843" s="28"/>
      <c r="HE1843" s="28"/>
      <c r="HJ1843" s="28"/>
      <c r="HK1843" s="28"/>
      <c r="HL1843" s="28"/>
      <c r="HM1843" s="28"/>
      <c r="HN1843" s="28"/>
      <c r="HO1843" s="28"/>
      <c r="HP1843" s="28"/>
      <c r="HQ1843" s="28"/>
      <c r="HR1843" s="28"/>
      <c r="HS1843" s="28"/>
      <c r="HT1843" s="28"/>
      <c r="HU1843" s="28"/>
      <c r="HV1843" s="28"/>
      <c r="HW1843" s="28"/>
      <c r="HX1843" s="28"/>
      <c r="HY1843" s="28"/>
      <c r="HZ1843" s="28"/>
      <c r="IA1843" s="28"/>
      <c r="IB1843" s="28"/>
      <c r="IC1843" s="28"/>
      <c r="ID1843" s="28"/>
      <c r="IE1843" s="28"/>
      <c r="IF1843" s="28"/>
      <c r="IG1843" s="28"/>
      <c r="IH1843" s="28"/>
      <c r="II1843" s="28"/>
      <c r="IJ1843" s="28"/>
      <c r="IK1843" s="28"/>
      <c r="IL1843" s="28"/>
      <c r="IM1843" s="28"/>
      <c r="IN1843" s="28"/>
      <c r="IO1843" s="28"/>
    </row>
    <row r="1844" spans="1:249" s="54" customFormat="1" ht="18" customHeight="1">
      <c r="A1844" s="216" t="s">
        <v>4447</v>
      </c>
      <c r="B1844" s="28"/>
      <c r="C1844" s="28"/>
      <c r="D1844" s="28"/>
      <c r="E1844" s="28"/>
      <c r="F1844" s="305">
        <f t="shared" si="38"/>
        <v>10</v>
      </c>
      <c r="G1844" s="28"/>
      <c r="K1844" s="300">
        <v>10</v>
      </c>
      <c r="M1844" s="28"/>
      <c r="N1844" s="28"/>
      <c r="O1844" s="28"/>
      <c r="T1844" s="202"/>
      <c r="V1844" s="28"/>
      <c r="W1844" s="28"/>
      <c r="X1844" s="28"/>
      <c r="AC1844" s="202"/>
      <c r="AE1844" s="28"/>
      <c r="AF1844" s="28"/>
      <c r="AG1844" s="28"/>
      <c r="AL1844" s="202"/>
      <c r="AN1844" s="28"/>
      <c r="AO1844" s="28"/>
      <c r="AP1844" s="28"/>
      <c r="AU1844" s="202"/>
      <c r="AW1844" s="28"/>
      <c r="AX1844" s="28"/>
      <c r="AY1844" s="28"/>
      <c r="BD1844" s="202"/>
      <c r="BF1844" s="28"/>
      <c r="BG1844" s="28"/>
      <c r="BH1844" s="28"/>
      <c r="BM1844" s="202"/>
      <c r="BO1844" s="28"/>
      <c r="BP1844" s="28"/>
      <c r="BQ1844" s="28"/>
      <c r="BV1844" s="202"/>
      <c r="BX1844" s="28"/>
      <c r="BY1844" s="28"/>
      <c r="BZ1844" s="28"/>
      <c r="CE1844" s="202"/>
      <c r="CG1844" s="28"/>
      <c r="CH1844" s="28"/>
      <c r="CI1844" s="28"/>
      <c r="CN1844" s="202"/>
      <c r="CP1844" s="28"/>
      <c r="CQ1844" s="28"/>
      <c r="CR1844" s="28"/>
      <c r="CW1844" s="202"/>
      <c r="CY1844" s="28"/>
      <c r="CZ1844" s="28"/>
      <c r="DA1844" s="28"/>
      <c r="DF1844" s="202"/>
      <c r="DH1844" s="28"/>
      <c r="DI1844" s="28"/>
      <c r="DJ1844" s="28"/>
      <c r="DO1844" s="202"/>
      <c r="DQ1844" s="28"/>
      <c r="DR1844" s="28"/>
      <c r="DS1844" s="28"/>
      <c r="DX1844" s="202"/>
      <c r="DZ1844" s="28"/>
      <c r="EA1844" s="28"/>
      <c r="EB1844" s="28"/>
      <c r="EG1844" s="202"/>
      <c r="EI1844" s="28"/>
      <c r="EJ1844" s="28"/>
      <c r="EK1844" s="28"/>
      <c r="EP1844" s="202"/>
      <c r="ER1844" s="28"/>
      <c r="ES1844" s="28"/>
      <c r="ET1844" s="28"/>
      <c r="EY1844" s="202"/>
      <c r="FA1844" s="28"/>
      <c r="FB1844" s="28"/>
      <c r="FC1844" s="28"/>
      <c r="FH1844" s="202"/>
      <c r="FJ1844" s="28"/>
      <c r="FK1844" s="28"/>
      <c r="FL1844" s="28"/>
      <c r="FQ1844" s="202"/>
      <c r="FS1844" s="28"/>
      <c r="FT1844" s="28"/>
      <c r="FU1844" s="28"/>
      <c r="FZ1844" s="202"/>
      <c r="GB1844" s="28"/>
      <c r="GC1844" s="28"/>
      <c r="GD1844" s="28"/>
      <c r="GI1844" s="202"/>
      <c r="GK1844" s="28"/>
      <c r="GL1844" s="28"/>
      <c r="GM1844" s="28"/>
      <c r="GR1844" s="202"/>
      <c r="GT1844" s="28"/>
      <c r="GU1844" s="28"/>
      <c r="GV1844" s="28"/>
      <c r="HA1844" s="202"/>
      <c r="HC1844" s="28"/>
      <c r="HD1844" s="28"/>
      <c r="HE1844" s="28"/>
      <c r="HJ1844" s="28"/>
      <c r="HK1844" s="28"/>
      <c r="HL1844" s="28"/>
      <c r="HM1844" s="28"/>
      <c r="HN1844" s="28"/>
      <c r="HO1844" s="28"/>
      <c r="HP1844" s="28"/>
      <c r="HQ1844" s="28"/>
      <c r="HR1844" s="28"/>
      <c r="HS1844" s="28"/>
      <c r="HT1844" s="28"/>
      <c r="HU1844" s="28"/>
      <c r="HV1844" s="28"/>
      <c r="HW1844" s="28"/>
      <c r="HX1844" s="28"/>
      <c r="HY1844" s="28"/>
      <c r="HZ1844" s="28"/>
      <c r="IA1844" s="28"/>
      <c r="IB1844" s="28"/>
      <c r="IC1844" s="28"/>
      <c r="ID1844" s="28"/>
      <c r="IE1844" s="28"/>
      <c r="IF1844" s="28"/>
      <c r="IG1844" s="28"/>
      <c r="IH1844" s="28"/>
      <c r="II1844" s="28"/>
      <c r="IJ1844" s="28"/>
      <c r="IK1844" s="28"/>
      <c r="IL1844" s="28"/>
      <c r="IM1844" s="28"/>
      <c r="IN1844" s="28"/>
      <c r="IO1844" s="28"/>
    </row>
    <row r="1845" spans="1:249" s="54" customFormat="1" ht="18" customHeight="1">
      <c r="A1845" s="216" t="s">
        <v>4548</v>
      </c>
      <c r="B1845" s="28"/>
      <c r="C1845" s="28"/>
      <c r="D1845" s="28"/>
      <c r="E1845" s="28"/>
      <c r="F1845" s="305">
        <f t="shared" si="38"/>
        <v>22</v>
      </c>
      <c r="G1845" s="28"/>
      <c r="I1845" s="300">
        <v>16</v>
      </c>
      <c r="J1845" s="300">
        <v>6</v>
      </c>
      <c r="K1845" s="202"/>
      <c r="M1845" s="28"/>
      <c r="N1845" s="28"/>
      <c r="O1845" s="28"/>
      <c r="T1845" s="202"/>
      <c r="V1845" s="28"/>
      <c r="W1845" s="28"/>
      <c r="X1845" s="28"/>
      <c r="AC1845" s="202"/>
      <c r="AE1845" s="28"/>
      <c r="AF1845" s="28"/>
      <c r="AG1845" s="28"/>
      <c r="AL1845" s="202"/>
      <c r="AN1845" s="28"/>
      <c r="AO1845" s="28"/>
      <c r="AP1845" s="28"/>
      <c r="AU1845" s="202"/>
      <c r="AW1845" s="28"/>
      <c r="AX1845" s="28"/>
      <c r="AY1845" s="28"/>
      <c r="BD1845" s="202"/>
      <c r="BF1845" s="28"/>
      <c r="BG1845" s="28"/>
      <c r="BH1845" s="28"/>
      <c r="BM1845" s="202"/>
      <c r="BO1845" s="28"/>
      <c r="BP1845" s="28"/>
      <c r="BQ1845" s="28"/>
      <c r="BV1845" s="202"/>
      <c r="BX1845" s="28"/>
      <c r="BY1845" s="28"/>
      <c r="BZ1845" s="28"/>
      <c r="CE1845" s="202"/>
      <c r="CG1845" s="28"/>
      <c r="CH1845" s="28"/>
      <c r="CI1845" s="28"/>
      <c r="CN1845" s="202"/>
      <c r="CP1845" s="28"/>
      <c r="CQ1845" s="28"/>
      <c r="CR1845" s="28"/>
      <c r="CW1845" s="202"/>
      <c r="CY1845" s="28"/>
      <c r="CZ1845" s="28"/>
      <c r="DA1845" s="28"/>
      <c r="DF1845" s="202"/>
      <c r="DH1845" s="28"/>
      <c r="DI1845" s="28"/>
      <c r="DJ1845" s="28"/>
      <c r="DO1845" s="202"/>
      <c r="DQ1845" s="28"/>
      <c r="DR1845" s="28"/>
      <c r="DS1845" s="28"/>
      <c r="DX1845" s="202"/>
      <c r="DZ1845" s="28"/>
      <c r="EA1845" s="28"/>
      <c r="EB1845" s="28"/>
      <c r="EG1845" s="202"/>
      <c r="EI1845" s="28"/>
      <c r="EJ1845" s="28"/>
      <c r="EK1845" s="28"/>
      <c r="EP1845" s="202"/>
      <c r="ER1845" s="28"/>
      <c r="ES1845" s="28"/>
      <c r="ET1845" s="28"/>
      <c r="EY1845" s="202"/>
      <c r="FA1845" s="28"/>
      <c r="FB1845" s="28"/>
      <c r="FC1845" s="28"/>
      <c r="FH1845" s="202"/>
      <c r="FJ1845" s="28"/>
      <c r="FK1845" s="28"/>
      <c r="FL1845" s="28"/>
      <c r="FQ1845" s="202"/>
      <c r="FS1845" s="28"/>
      <c r="FT1845" s="28"/>
      <c r="FU1845" s="28"/>
      <c r="FZ1845" s="202"/>
      <c r="GB1845" s="28"/>
      <c r="GC1845" s="28"/>
      <c r="GD1845" s="28"/>
      <c r="GI1845" s="202"/>
      <c r="GK1845" s="28"/>
      <c r="GL1845" s="28"/>
      <c r="GM1845" s="28"/>
      <c r="GR1845" s="202"/>
      <c r="GT1845" s="28"/>
      <c r="GU1845" s="28"/>
      <c r="GV1845" s="28"/>
      <c r="HA1845" s="202"/>
      <c r="HC1845" s="28"/>
      <c r="HD1845" s="28"/>
      <c r="HE1845" s="28"/>
      <c r="HJ1845" s="28"/>
      <c r="HK1845" s="28"/>
      <c r="HL1845" s="28"/>
      <c r="HM1845" s="28"/>
      <c r="HN1845" s="28"/>
      <c r="HO1845" s="28"/>
      <c r="HP1845" s="28"/>
      <c r="HQ1845" s="28"/>
      <c r="HR1845" s="28"/>
      <c r="HS1845" s="28"/>
      <c r="HT1845" s="28"/>
      <c r="HU1845" s="28"/>
      <c r="HV1845" s="28"/>
      <c r="HW1845" s="28"/>
      <c r="HX1845" s="28"/>
      <c r="HY1845" s="28"/>
      <c r="HZ1845" s="28"/>
      <c r="IA1845" s="28"/>
      <c r="IB1845" s="28"/>
      <c r="IC1845" s="28"/>
      <c r="ID1845" s="28"/>
      <c r="IE1845" s="28"/>
      <c r="IF1845" s="28"/>
      <c r="IG1845" s="28"/>
      <c r="IH1845" s="28"/>
      <c r="II1845" s="28"/>
      <c r="IJ1845" s="28"/>
      <c r="IK1845" s="28"/>
      <c r="IL1845" s="28"/>
      <c r="IM1845" s="28"/>
      <c r="IN1845" s="28"/>
      <c r="IO1845" s="28"/>
    </row>
    <row r="1846" spans="1:249" s="54" customFormat="1" ht="18" customHeight="1">
      <c r="A1846" s="216" t="s">
        <v>4969</v>
      </c>
      <c r="B1846" s="28"/>
      <c r="C1846" s="28"/>
      <c r="D1846" s="28"/>
      <c r="E1846" s="28"/>
      <c r="F1846" s="305">
        <f t="shared" si="38"/>
        <v>1</v>
      </c>
      <c r="G1846" s="28"/>
      <c r="I1846" s="300"/>
      <c r="J1846" s="300">
        <v>1</v>
      </c>
      <c r="K1846" s="202"/>
      <c r="M1846" s="28"/>
      <c r="N1846" s="28"/>
      <c r="O1846" s="28"/>
      <c r="T1846" s="202"/>
      <c r="V1846" s="28"/>
      <c r="W1846" s="28"/>
      <c r="X1846" s="28"/>
      <c r="AC1846" s="202"/>
      <c r="AE1846" s="28"/>
      <c r="AF1846" s="28"/>
      <c r="AG1846" s="28"/>
      <c r="AL1846" s="202"/>
      <c r="AN1846" s="28"/>
      <c r="AO1846" s="28"/>
      <c r="AP1846" s="28"/>
      <c r="AU1846" s="202"/>
      <c r="AW1846" s="28"/>
      <c r="AX1846" s="28"/>
      <c r="AY1846" s="28"/>
      <c r="BD1846" s="202"/>
      <c r="BF1846" s="28"/>
      <c r="BG1846" s="28"/>
      <c r="BH1846" s="28"/>
      <c r="BM1846" s="202"/>
      <c r="BO1846" s="28"/>
      <c r="BP1846" s="28"/>
      <c r="BQ1846" s="28"/>
      <c r="BV1846" s="202"/>
      <c r="BX1846" s="28"/>
      <c r="BY1846" s="28"/>
      <c r="BZ1846" s="28"/>
      <c r="CE1846" s="202"/>
      <c r="CG1846" s="28"/>
      <c r="CH1846" s="28"/>
      <c r="CI1846" s="28"/>
      <c r="CN1846" s="202"/>
      <c r="CP1846" s="28"/>
      <c r="CQ1846" s="28"/>
      <c r="CR1846" s="28"/>
      <c r="CW1846" s="202"/>
      <c r="CY1846" s="28"/>
      <c r="CZ1846" s="28"/>
      <c r="DA1846" s="28"/>
      <c r="DF1846" s="202"/>
      <c r="DH1846" s="28"/>
      <c r="DI1846" s="28"/>
      <c r="DJ1846" s="28"/>
      <c r="DO1846" s="202"/>
      <c r="DQ1846" s="28"/>
      <c r="DR1846" s="28"/>
      <c r="DS1846" s="28"/>
      <c r="DX1846" s="202"/>
      <c r="DZ1846" s="28"/>
      <c r="EA1846" s="28"/>
      <c r="EB1846" s="28"/>
      <c r="EG1846" s="202"/>
      <c r="EI1846" s="28"/>
      <c r="EJ1846" s="28"/>
      <c r="EK1846" s="28"/>
      <c r="EP1846" s="202"/>
      <c r="ER1846" s="28"/>
      <c r="ES1846" s="28"/>
      <c r="ET1846" s="28"/>
      <c r="EY1846" s="202"/>
      <c r="FA1846" s="28"/>
      <c r="FB1846" s="28"/>
      <c r="FC1846" s="28"/>
      <c r="FH1846" s="202"/>
      <c r="FJ1846" s="28"/>
      <c r="FK1846" s="28"/>
      <c r="FL1846" s="28"/>
      <c r="FQ1846" s="202"/>
      <c r="FS1846" s="28"/>
      <c r="FT1846" s="28"/>
      <c r="FU1846" s="28"/>
      <c r="FZ1846" s="202"/>
      <c r="GB1846" s="28"/>
      <c r="GC1846" s="28"/>
      <c r="GD1846" s="28"/>
      <c r="GI1846" s="202"/>
      <c r="GK1846" s="28"/>
      <c r="GL1846" s="28"/>
      <c r="GM1846" s="28"/>
      <c r="GR1846" s="202"/>
      <c r="GT1846" s="28"/>
      <c r="GU1846" s="28"/>
      <c r="GV1846" s="28"/>
      <c r="HA1846" s="202"/>
      <c r="HC1846" s="28"/>
      <c r="HD1846" s="28"/>
      <c r="HE1846" s="28"/>
      <c r="HJ1846" s="28"/>
      <c r="HK1846" s="28"/>
      <c r="HL1846" s="28"/>
      <c r="HM1846" s="28"/>
      <c r="HN1846" s="28"/>
      <c r="HO1846" s="28"/>
      <c r="HP1846" s="28"/>
      <c r="HQ1846" s="28"/>
      <c r="HR1846" s="28"/>
      <c r="HS1846" s="28"/>
      <c r="HT1846" s="28"/>
      <c r="HU1846" s="28"/>
      <c r="HV1846" s="28"/>
      <c r="HW1846" s="28"/>
      <c r="HX1846" s="28"/>
      <c r="HY1846" s="28"/>
      <c r="HZ1846" s="28"/>
      <c r="IA1846" s="28"/>
      <c r="IB1846" s="28"/>
      <c r="IC1846" s="28"/>
      <c r="ID1846" s="28"/>
      <c r="IE1846" s="28"/>
      <c r="IF1846" s="28"/>
      <c r="IG1846" s="28"/>
      <c r="IH1846" s="28"/>
      <c r="II1846" s="28"/>
      <c r="IJ1846" s="28"/>
      <c r="IK1846" s="28"/>
      <c r="IL1846" s="28"/>
      <c r="IM1846" s="28"/>
      <c r="IN1846" s="28"/>
      <c r="IO1846" s="28"/>
    </row>
    <row r="1847" spans="1:249" s="54" customFormat="1" ht="18" customHeight="1">
      <c r="A1847" s="216" t="s">
        <v>4456</v>
      </c>
      <c r="B1847" s="28"/>
      <c r="C1847" s="28"/>
      <c r="D1847" s="28"/>
      <c r="E1847" s="28"/>
      <c r="F1847" s="305">
        <f t="shared" si="38"/>
        <v>10</v>
      </c>
      <c r="G1847" s="28"/>
      <c r="K1847" s="300">
        <v>10</v>
      </c>
      <c r="M1847" s="28"/>
      <c r="N1847" s="28"/>
      <c r="O1847" s="28"/>
      <c r="T1847" s="202"/>
      <c r="V1847" s="28"/>
      <c r="W1847" s="28"/>
      <c r="X1847" s="28"/>
      <c r="AC1847" s="202"/>
      <c r="AE1847" s="28"/>
      <c r="AF1847" s="28"/>
      <c r="AG1847" s="28"/>
      <c r="AL1847" s="202"/>
      <c r="AN1847" s="28"/>
      <c r="AO1847" s="28"/>
      <c r="AP1847" s="28"/>
      <c r="AU1847" s="202"/>
      <c r="AW1847" s="28"/>
      <c r="AX1847" s="28"/>
      <c r="AY1847" s="28"/>
      <c r="BD1847" s="202"/>
      <c r="BF1847" s="28"/>
      <c r="BG1847" s="28"/>
      <c r="BH1847" s="28"/>
      <c r="BM1847" s="202"/>
      <c r="BO1847" s="28"/>
      <c r="BP1847" s="28"/>
      <c r="BQ1847" s="28"/>
      <c r="BV1847" s="202"/>
      <c r="BX1847" s="28"/>
      <c r="BY1847" s="28"/>
      <c r="BZ1847" s="28"/>
      <c r="CE1847" s="202"/>
      <c r="CG1847" s="28"/>
      <c r="CH1847" s="28"/>
      <c r="CI1847" s="28"/>
      <c r="CN1847" s="202"/>
      <c r="CP1847" s="28"/>
      <c r="CQ1847" s="28"/>
      <c r="CR1847" s="28"/>
      <c r="CW1847" s="202"/>
      <c r="CY1847" s="28"/>
      <c r="CZ1847" s="28"/>
      <c r="DA1847" s="28"/>
      <c r="DF1847" s="202"/>
      <c r="DH1847" s="28"/>
      <c r="DI1847" s="28"/>
      <c r="DJ1847" s="28"/>
      <c r="DO1847" s="202"/>
      <c r="DQ1847" s="28"/>
      <c r="DR1847" s="28"/>
      <c r="DS1847" s="28"/>
      <c r="DX1847" s="202"/>
      <c r="DZ1847" s="28"/>
      <c r="EA1847" s="28"/>
      <c r="EB1847" s="28"/>
      <c r="EG1847" s="202"/>
      <c r="EI1847" s="28"/>
      <c r="EJ1847" s="28"/>
      <c r="EK1847" s="28"/>
      <c r="EP1847" s="202"/>
      <c r="ER1847" s="28"/>
      <c r="ES1847" s="28"/>
      <c r="ET1847" s="28"/>
      <c r="EY1847" s="202"/>
      <c r="FA1847" s="28"/>
      <c r="FB1847" s="28"/>
      <c r="FC1847" s="28"/>
      <c r="FH1847" s="202"/>
      <c r="FJ1847" s="28"/>
      <c r="FK1847" s="28"/>
      <c r="FL1847" s="28"/>
      <c r="FQ1847" s="202"/>
      <c r="FS1847" s="28"/>
      <c r="FT1847" s="28"/>
      <c r="FU1847" s="28"/>
      <c r="FZ1847" s="202"/>
      <c r="GB1847" s="28"/>
      <c r="GC1847" s="28"/>
      <c r="GD1847" s="28"/>
      <c r="GI1847" s="202"/>
      <c r="GK1847" s="28"/>
      <c r="GL1847" s="28"/>
      <c r="GM1847" s="28"/>
      <c r="GR1847" s="202"/>
      <c r="GT1847" s="28"/>
      <c r="GU1847" s="28"/>
      <c r="GV1847" s="28"/>
      <c r="HA1847" s="202"/>
      <c r="HC1847" s="28"/>
      <c r="HD1847" s="28"/>
      <c r="HE1847" s="28"/>
      <c r="HJ1847" s="28"/>
      <c r="HK1847" s="28"/>
      <c r="HL1847" s="28"/>
      <c r="HM1847" s="28"/>
      <c r="HN1847" s="28"/>
      <c r="HO1847" s="28"/>
      <c r="HP1847" s="28"/>
      <c r="HQ1847" s="28"/>
      <c r="HR1847" s="28"/>
      <c r="HS1847" s="28"/>
      <c r="HT1847" s="28"/>
      <c r="HU1847" s="28"/>
      <c r="HV1847" s="28"/>
      <c r="HW1847" s="28"/>
      <c r="HX1847" s="28"/>
      <c r="HY1847" s="28"/>
      <c r="HZ1847" s="28"/>
      <c r="IA1847" s="28"/>
      <c r="IB1847" s="28"/>
      <c r="IC1847" s="28"/>
      <c r="ID1847" s="28"/>
      <c r="IE1847" s="28"/>
      <c r="IF1847" s="28"/>
      <c r="IG1847" s="28"/>
      <c r="IH1847" s="28"/>
      <c r="II1847" s="28"/>
      <c r="IJ1847" s="28"/>
      <c r="IK1847" s="28"/>
      <c r="IL1847" s="28"/>
      <c r="IM1847" s="28"/>
      <c r="IN1847" s="28"/>
      <c r="IO1847" s="28"/>
    </row>
    <row r="1848" spans="1:249" s="54" customFormat="1" ht="18" customHeight="1">
      <c r="A1848" s="216" t="s">
        <v>4457</v>
      </c>
      <c r="B1848" s="28"/>
      <c r="C1848" s="28"/>
      <c r="D1848" s="28"/>
      <c r="E1848" s="28"/>
      <c r="F1848" s="305">
        <f t="shared" si="38"/>
        <v>5</v>
      </c>
      <c r="G1848" s="28"/>
      <c r="K1848" s="300">
        <v>5</v>
      </c>
      <c r="M1848" s="28"/>
      <c r="N1848" s="28"/>
      <c r="O1848" s="28"/>
      <c r="T1848" s="202"/>
      <c r="V1848" s="28"/>
      <c r="W1848" s="28"/>
      <c r="X1848" s="28"/>
      <c r="AC1848" s="202"/>
      <c r="AE1848" s="28"/>
      <c r="AF1848" s="28"/>
      <c r="AG1848" s="28"/>
      <c r="AL1848" s="202"/>
      <c r="AN1848" s="28"/>
      <c r="AO1848" s="28"/>
      <c r="AP1848" s="28"/>
      <c r="AU1848" s="202"/>
      <c r="AW1848" s="28"/>
      <c r="AX1848" s="28"/>
      <c r="AY1848" s="28"/>
      <c r="BD1848" s="202"/>
      <c r="BF1848" s="28"/>
      <c r="BG1848" s="28"/>
      <c r="BH1848" s="28"/>
      <c r="BM1848" s="202"/>
      <c r="BO1848" s="28"/>
      <c r="BP1848" s="28"/>
      <c r="BQ1848" s="28"/>
      <c r="BV1848" s="202"/>
      <c r="BX1848" s="28"/>
      <c r="BY1848" s="28"/>
      <c r="BZ1848" s="28"/>
      <c r="CE1848" s="202"/>
      <c r="CG1848" s="28"/>
      <c r="CH1848" s="28"/>
      <c r="CI1848" s="28"/>
      <c r="CN1848" s="202"/>
      <c r="CP1848" s="28"/>
      <c r="CQ1848" s="28"/>
      <c r="CR1848" s="28"/>
      <c r="CW1848" s="202"/>
      <c r="CY1848" s="28"/>
      <c r="CZ1848" s="28"/>
      <c r="DA1848" s="28"/>
      <c r="DF1848" s="202"/>
      <c r="DH1848" s="28"/>
      <c r="DI1848" s="28"/>
      <c r="DJ1848" s="28"/>
      <c r="DO1848" s="202"/>
      <c r="DQ1848" s="28"/>
      <c r="DR1848" s="28"/>
      <c r="DS1848" s="28"/>
      <c r="DX1848" s="202"/>
      <c r="DZ1848" s="28"/>
      <c r="EA1848" s="28"/>
      <c r="EB1848" s="28"/>
      <c r="EG1848" s="202"/>
      <c r="EI1848" s="28"/>
      <c r="EJ1848" s="28"/>
      <c r="EK1848" s="28"/>
      <c r="EP1848" s="202"/>
      <c r="ER1848" s="28"/>
      <c r="ES1848" s="28"/>
      <c r="ET1848" s="28"/>
      <c r="EY1848" s="202"/>
      <c r="FA1848" s="28"/>
      <c r="FB1848" s="28"/>
      <c r="FC1848" s="28"/>
      <c r="FH1848" s="202"/>
      <c r="FJ1848" s="28"/>
      <c r="FK1848" s="28"/>
      <c r="FL1848" s="28"/>
      <c r="FQ1848" s="202"/>
      <c r="FS1848" s="28"/>
      <c r="FT1848" s="28"/>
      <c r="FU1848" s="28"/>
      <c r="FZ1848" s="202"/>
      <c r="GB1848" s="28"/>
      <c r="GC1848" s="28"/>
      <c r="GD1848" s="28"/>
      <c r="GI1848" s="202"/>
      <c r="GK1848" s="28"/>
      <c r="GL1848" s="28"/>
      <c r="GM1848" s="28"/>
      <c r="GR1848" s="202"/>
      <c r="GT1848" s="28"/>
      <c r="GU1848" s="28"/>
      <c r="GV1848" s="28"/>
      <c r="HA1848" s="202"/>
      <c r="HC1848" s="28"/>
      <c r="HD1848" s="28"/>
      <c r="HE1848" s="28"/>
      <c r="HJ1848" s="28"/>
      <c r="HK1848" s="28"/>
      <c r="HL1848" s="28"/>
      <c r="HM1848" s="28"/>
      <c r="HN1848" s="28"/>
      <c r="HO1848" s="28"/>
      <c r="HP1848" s="28"/>
      <c r="HQ1848" s="28"/>
      <c r="HR1848" s="28"/>
      <c r="HS1848" s="28"/>
      <c r="HT1848" s="28"/>
      <c r="HU1848" s="28"/>
      <c r="HV1848" s="28"/>
      <c r="HW1848" s="28"/>
      <c r="HX1848" s="28"/>
      <c r="HY1848" s="28"/>
      <c r="HZ1848" s="28"/>
      <c r="IA1848" s="28"/>
      <c r="IB1848" s="28"/>
      <c r="IC1848" s="28"/>
      <c r="ID1848" s="28"/>
      <c r="IE1848" s="28"/>
      <c r="IF1848" s="28"/>
      <c r="IG1848" s="28"/>
      <c r="IH1848" s="28"/>
      <c r="II1848" s="28"/>
      <c r="IJ1848" s="28"/>
      <c r="IK1848" s="28"/>
      <c r="IL1848" s="28"/>
      <c r="IM1848" s="28"/>
      <c r="IN1848" s="28"/>
      <c r="IO1848" s="28"/>
    </row>
    <row r="1849" spans="1:249" s="54" customFormat="1" ht="18" customHeight="1">
      <c r="A1849" s="216" t="s">
        <v>4022</v>
      </c>
      <c r="B1849" s="28"/>
      <c r="C1849" s="28"/>
      <c r="D1849" s="28"/>
      <c r="E1849" s="28"/>
      <c r="F1849" s="305">
        <f t="shared" si="38"/>
        <v>36</v>
      </c>
      <c r="G1849" s="28"/>
      <c r="H1849" s="300">
        <v>1</v>
      </c>
      <c r="I1849" s="202">
        <v>26</v>
      </c>
      <c r="J1849" s="300">
        <v>9</v>
      </c>
      <c r="K1849" s="202"/>
      <c r="M1849" s="28"/>
      <c r="N1849" s="28"/>
      <c r="O1849" s="28"/>
      <c r="T1849" s="202"/>
      <c r="V1849" s="28"/>
      <c r="W1849" s="28"/>
      <c r="X1849" s="28"/>
      <c r="AC1849" s="202"/>
      <c r="AE1849" s="28"/>
      <c r="AF1849" s="28"/>
      <c r="AG1849" s="28"/>
      <c r="AL1849" s="202"/>
      <c r="AN1849" s="28"/>
      <c r="AO1849" s="28"/>
      <c r="AP1849" s="28"/>
      <c r="AU1849" s="202"/>
      <c r="AW1849" s="28"/>
      <c r="AX1849" s="28"/>
      <c r="AY1849" s="28"/>
      <c r="BD1849" s="202"/>
      <c r="BF1849" s="28"/>
      <c r="BG1849" s="28"/>
      <c r="BH1849" s="28"/>
      <c r="BM1849" s="202"/>
      <c r="BO1849" s="28"/>
      <c r="BP1849" s="28"/>
      <c r="BQ1849" s="28"/>
      <c r="BV1849" s="202"/>
      <c r="BX1849" s="28"/>
      <c r="BY1849" s="28"/>
      <c r="BZ1849" s="28"/>
      <c r="CE1849" s="202"/>
      <c r="CG1849" s="28"/>
      <c r="CH1849" s="28"/>
      <c r="CI1849" s="28"/>
      <c r="CN1849" s="202"/>
      <c r="CP1849" s="28"/>
      <c r="CQ1849" s="28"/>
      <c r="CR1849" s="28"/>
      <c r="CW1849" s="202"/>
      <c r="CY1849" s="28"/>
      <c r="CZ1849" s="28"/>
      <c r="DA1849" s="28"/>
      <c r="DF1849" s="202"/>
      <c r="DH1849" s="28"/>
      <c r="DI1849" s="28"/>
      <c r="DJ1849" s="28"/>
      <c r="DO1849" s="202"/>
      <c r="DQ1849" s="28"/>
      <c r="DR1849" s="28"/>
      <c r="DS1849" s="28"/>
      <c r="DX1849" s="202"/>
      <c r="DZ1849" s="28"/>
      <c r="EA1849" s="28"/>
      <c r="EB1849" s="28"/>
      <c r="EG1849" s="202"/>
      <c r="EI1849" s="28"/>
      <c r="EJ1849" s="28"/>
      <c r="EK1849" s="28"/>
      <c r="EP1849" s="202"/>
      <c r="ER1849" s="28"/>
      <c r="ES1849" s="28"/>
      <c r="ET1849" s="28"/>
      <c r="EY1849" s="202"/>
      <c r="FA1849" s="28"/>
      <c r="FB1849" s="28"/>
      <c r="FC1849" s="28"/>
      <c r="FH1849" s="202"/>
      <c r="FJ1849" s="28"/>
      <c r="FK1849" s="28"/>
      <c r="FL1849" s="28"/>
      <c r="FQ1849" s="202"/>
      <c r="FS1849" s="28"/>
      <c r="FT1849" s="28"/>
      <c r="FU1849" s="28"/>
      <c r="FZ1849" s="202"/>
      <c r="GB1849" s="28"/>
      <c r="GC1849" s="28"/>
      <c r="GD1849" s="28"/>
      <c r="GI1849" s="202"/>
      <c r="GK1849" s="28"/>
      <c r="GL1849" s="28"/>
      <c r="GM1849" s="28"/>
      <c r="GR1849" s="202"/>
      <c r="GT1849" s="28"/>
      <c r="GU1849" s="28"/>
      <c r="GV1849" s="28"/>
      <c r="HA1849" s="202"/>
      <c r="HC1849" s="28"/>
      <c r="HD1849" s="28"/>
      <c r="HE1849" s="28"/>
      <c r="HJ1849" s="28"/>
      <c r="HK1849" s="28"/>
      <c r="HL1849" s="28"/>
      <c r="HM1849" s="28"/>
      <c r="HN1849" s="28"/>
      <c r="HO1849" s="28"/>
      <c r="HP1849" s="28"/>
      <c r="HQ1849" s="28"/>
      <c r="HR1849" s="28"/>
      <c r="HS1849" s="28"/>
      <c r="HT1849" s="28"/>
      <c r="HU1849" s="28"/>
      <c r="HV1849" s="28"/>
      <c r="HW1849" s="28"/>
      <c r="HX1849" s="28"/>
      <c r="HY1849" s="28"/>
      <c r="HZ1849" s="28"/>
      <c r="IA1849" s="28"/>
      <c r="IB1849" s="28"/>
      <c r="IC1849" s="28"/>
      <c r="ID1849" s="28"/>
      <c r="IE1849" s="28"/>
      <c r="IF1849" s="28"/>
      <c r="IG1849" s="28"/>
      <c r="IH1849" s="28"/>
      <c r="II1849" s="28"/>
      <c r="IJ1849" s="28"/>
      <c r="IK1849" s="28"/>
      <c r="IL1849" s="28"/>
      <c r="IM1849" s="28"/>
      <c r="IN1849" s="28"/>
      <c r="IO1849" s="28"/>
    </row>
    <row r="1850" spans="1:249" s="54" customFormat="1" ht="18" customHeight="1">
      <c r="A1850" s="482" t="s">
        <v>3976</v>
      </c>
      <c r="B1850" s="28"/>
      <c r="C1850" s="28"/>
      <c r="D1850" s="28"/>
      <c r="E1850" s="28"/>
      <c r="F1850" s="305">
        <f t="shared" si="38"/>
        <v>7</v>
      </c>
      <c r="G1850" s="28"/>
      <c r="J1850" s="300">
        <v>7</v>
      </c>
      <c r="K1850" s="202"/>
      <c r="M1850" s="28"/>
      <c r="N1850" s="28"/>
      <c r="O1850" s="28"/>
      <c r="T1850" s="202"/>
      <c r="V1850" s="28"/>
      <c r="W1850" s="28"/>
      <c r="X1850" s="28"/>
      <c r="AC1850" s="202"/>
      <c r="AE1850" s="28"/>
      <c r="AF1850" s="28"/>
      <c r="AG1850" s="28"/>
      <c r="AL1850" s="202"/>
      <c r="AN1850" s="28"/>
      <c r="AO1850" s="28"/>
      <c r="AP1850" s="28"/>
      <c r="AU1850" s="202"/>
      <c r="AW1850" s="28"/>
      <c r="AX1850" s="28"/>
      <c r="AY1850" s="28"/>
      <c r="BD1850" s="202"/>
      <c r="BF1850" s="28"/>
      <c r="BG1850" s="28"/>
      <c r="BH1850" s="28"/>
      <c r="BM1850" s="202"/>
      <c r="BO1850" s="28"/>
      <c r="BP1850" s="28"/>
      <c r="BQ1850" s="28"/>
      <c r="BV1850" s="202"/>
      <c r="BX1850" s="28"/>
      <c r="BY1850" s="28"/>
      <c r="BZ1850" s="28"/>
      <c r="CE1850" s="202"/>
      <c r="CG1850" s="28"/>
      <c r="CH1850" s="28"/>
      <c r="CI1850" s="28"/>
      <c r="CN1850" s="202"/>
      <c r="CP1850" s="28"/>
      <c r="CQ1850" s="28"/>
      <c r="CR1850" s="28"/>
      <c r="CW1850" s="202"/>
      <c r="CY1850" s="28"/>
      <c r="CZ1850" s="28"/>
      <c r="DA1850" s="28"/>
      <c r="DF1850" s="202"/>
      <c r="DH1850" s="28"/>
      <c r="DI1850" s="28"/>
      <c r="DJ1850" s="28"/>
      <c r="DO1850" s="202"/>
      <c r="DQ1850" s="28"/>
      <c r="DR1850" s="28"/>
      <c r="DS1850" s="28"/>
      <c r="DX1850" s="202"/>
      <c r="DZ1850" s="28"/>
      <c r="EA1850" s="28"/>
      <c r="EB1850" s="28"/>
      <c r="EG1850" s="202"/>
      <c r="EI1850" s="28"/>
      <c r="EJ1850" s="28"/>
      <c r="EK1850" s="28"/>
      <c r="EP1850" s="202"/>
      <c r="ER1850" s="28"/>
      <c r="ES1850" s="28"/>
      <c r="ET1850" s="28"/>
      <c r="EY1850" s="202"/>
      <c r="FA1850" s="28"/>
      <c r="FB1850" s="28"/>
      <c r="FC1850" s="28"/>
      <c r="FH1850" s="202"/>
      <c r="FJ1850" s="28"/>
      <c r="FK1850" s="28"/>
      <c r="FL1850" s="28"/>
      <c r="FQ1850" s="202"/>
      <c r="FS1850" s="28"/>
      <c r="FT1850" s="28"/>
      <c r="FU1850" s="28"/>
      <c r="FZ1850" s="202"/>
      <c r="GB1850" s="28"/>
      <c r="GC1850" s="28"/>
      <c r="GD1850" s="28"/>
      <c r="GI1850" s="202"/>
      <c r="GK1850" s="28"/>
      <c r="GL1850" s="28"/>
      <c r="GM1850" s="28"/>
      <c r="GR1850" s="202"/>
      <c r="GT1850" s="28"/>
      <c r="GU1850" s="28"/>
      <c r="GV1850" s="28"/>
      <c r="HA1850" s="202"/>
      <c r="HC1850" s="28"/>
      <c r="HD1850" s="28"/>
      <c r="HE1850" s="28"/>
      <c r="HJ1850" s="28"/>
      <c r="HK1850" s="28"/>
      <c r="HL1850" s="28"/>
      <c r="HM1850" s="28"/>
      <c r="HN1850" s="28"/>
      <c r="HO1850" s="28"/>
      <c r="HP1850" s="28"/>
      <c r="HQ1850" s="28"/>
      <c r="HR1850" s="28"/>
      <c r="HS1850" s="28"/>
      <c r="HT1850" s="28"/>
      <c r="HU1850" s="28"/>
      <c r="HV1850" s="28"/>
      <c r="HW1850" s="28"/>
      <c r="HX1850" s="28"/>
      <c r="HY1850" s="28"/>
      <c r="HZ1850" s="28"/>
      <c r="IA1850" s="28"/>
      <c r="IB1850" s="28"/>
      <c r="IC1850" s="28"/>
      <c r="ID1850" s="28"/>
      <c r="IE1850" s="28"/>
      <c r="IF1850" s="28"/>
      <c r="IG1850" s="28"/>
      <c r="IH1850" s="28"/>
      <c r="II1850" s="28"/>
      <c r="IJ1850" s="28"/>
      <c r="IK1850" s="28"/>
      <c r="IL1850" s="28"/>
      <c r="IM1850" s="28"/>
      <c r="IN1850" s="28"/>
      <c r="IO1850" s="28"/>
    </row>
    <row r="1851" spans="1:249" s="54" customFormat="1" ht="18" customHeight="1">
      <c r="A1851" s="216" t="s">
        <v>4086</v>
      </c>
      <c r="B1851" s="28"/>
      <c r="C1851" s="28"/>
      <c r="D1851" s="28"/>
      <c r="E1851" s="28"/>
      <c r="F1851" s="305">
        <f t="shared" si="38"/>
        <v>1</v>
      </c>
      <c r="G1851" s="28"/>
      <c r="I1851" s="300"/>
      <c r="J1851" s="300">
        <v>1</v>
      </c>
      <c r="K1851" s="202"/>
      <c r="M1851" s="28"/>
      <c r="N1851" s="28"/>
      <c r="O1851" s="28"/>
      <c r="T1851" s="202"/>
      <c r="V1851" s="28"/>
      <c r="W1851" s="28"/>
      <c r="X1851" s="28"/>
      <c r="AC1851" s="202"/>
      <c r="AE1851" s="28"/>
      <c r="AF1851" s="28"/>
      <c r="AG1851" s="28"/>
      <c r="AL1851" s="202"/>
      <c r="AN1851" s="28"/>
      <c r="AO1851" s="28"/>
      <c r="AP1851" s="28"/>
      <c r="AU1851" s="202"/>
      <c r="AW1851" s="28"/>
      <c r="AX1851" s="28"/>
      <c r="AY1851" s="28"/>
      <c r="BD1851" s="202"/>
      <c r="BF1851" s="28"/>
      <c r="BG1851" s="28"/>
      <c r="BH1851" s="28"/>
      <c r="BM1851" s="202"/>
      <c r="BO1851" s="28"/>
      <c r="BP1851" s="28"/>
      <c r="BQ1851" s="28"/>
      <c r="BV1851" s="202"/>
      <c r="BX1851" s="28"/>
      <c r="BY1851" s="28"/>
      <c r="BZ1851" s="28"/>
      <c r="CE1851" s="202"/>
      <c r="CG1851" s="28"/>
      <c r="CH1851" s="28"/>
      <c r="CI1851" s="28"/>
      <c r="CN1851" s="202"/>
      <c r="CP1851" s="28"/>
      <c r="CQ1851" s="28"/>
      <c r="CR1851" s="28"/>
      <c r="CW1851" s="202"/>
      <c r="CY1851" s="28"/>
      <c r="CZ1851" s="28"/>
      <c r="DA1851" s="28"/>
      <c r="DF1851" s="202"/>
      <c r="DH1851" s="28"/>
      <c r="DI1851" s="28"/>
      <c r="DJ1851" s="28"/>
      <c r="DO1851" s="202"/>
      <c r="DQ1851" s="28"/>
      <c r="DR1851" s="28"/>
      <c r="DS1851" s="28"/>
      <c r="DX1851" s="202"/>
      <c r="DZ1851" s="28"/>
      <c r="EA1851" s="28"/>
      <c r="EB1851" s="28"/>
      <c r="EG1851" s="202"/>
      <c r="EI1851" s="28"/>
      <c r="EJ1851" s="28"/>
      <c r="EK1851" s="28"/>
      <c r="EP1851" s="202"/>
      <c r="ER1851" s="28"/>
      <c r="ES1851" s="28"/>
      <c r="ET1851" s="28"/>
      <c r="EY1851" s="202"/>
      <c r="FA1851" s="28"/>
      <c r="FB1851" s="28"/>
      <c r="FC1851" s="28"/>
      <c r="FH1851" s="202"/>
      <c r="FJ1851" s="28"/>
      <c r="FK1851" s="28"/>
      <c r="FL1851" s="28"/>
      <c r="FQ1851" s="202"/>
      <c r="FS1851" s="28"/>
      <c r="FT1851" s="28"/>
      <c r="FU1851" s="28"/>
      <c r="FZ1851" s="202"/>
      <c r="GB1851" s="28"/>
      <c r="GC1851" s="28"/>
      <c r="GD1851" s="28"/>
      <c r="GI1851" s="202"/>
      <c r="GK1851" s="28"/>
      <c r="GL1851" s="28"/>
      <c r="GM1851" s="28"/>
      <c r="GR1851" s="202"/>
      <c r="GT1851" s="28"/>
      <c r="GU1851" s="28"/>
      <c r="GV1851" s="28"/>
      <c r="HA1851" s="202"/>
      <c r="HC1851" s="28"/>
      <c r="HD1851" s="28"/>
      <c r="HE1851" s="28"/>
      <c r="HJ1851" s="28"/>
      <c r="HK1851" s="28"/>
      <c r="HL1851" s="28"/>
      <c r="HM1851" s="28"/>
      <c r="HN1851" s="28"/>
      <c r="HO1851" s="28"/>
      <c r="HP1851" s="28"/>
      <c r="HQ1851" s="28"/>
      <c r="HR1851" s="28"/>
      <c r="HS1851" s="28"/>
      <c r="HT1851" s="28"/>
      <c r="HU1851" s="28"/>
      <c r="HV1851" s="28"/>
      <c r="HW1851" s="28"/>
      <c r="HX1851" s="28"/>
      <c r="HY1851" s="28"/>
      <c r="HZ1851" s="28"/>
      <c r="IA1851" s="28"/>
      <c r="IB1851" s="28"/>
      <c r="IC1851" s="28"/>
      <c r="ID1851" s="28"/>
      <c r="IE1851" s="28"/>
      <c r="IF1851" s="28"/>
      <c r="IG1851" s="28"/>
      <c r="IH1851" s="28"/>
      <c r="II1851" s="28"/>
      <c r="IJ1851" s="28"/>
      <c r="IK1851" s="28"/>
      <c r="IL1851" s="28"/>
      <c r="IM1851" s="28"/>
      <c r="IN1851" s="28"/>
      <c r="IO1851" s="28"/>
    </row>
    <row r="1852" spans="1:249" s="54" customFormat="1" ht="18" customHeight="1">
      <c r="A1852" s="216" t="s">
        <v>4596</v>
      </c>
      <c r="B1852" s="28"/>
      <c r="C1852" s="28"/>
      <c r="D1852" s="28"/>
      <c r="E1852" s="28"/>
      <c r="F1852" s="305">
        <f t="shared" si="38"/>
        <v>3</v>
      </c>
      <c r="G1852" s="28"/>
      <c r="I1852" s="300"/>
      <c r="J1852" s="300"/>
      <c r="K1852" s="300">
        <v>3</v>
      </c>
      <c r="M1852" s="28"/>
      <c r="N1852" s="28"/>
      <c r="O1852" s="28"/>
      <c r="T1852" s="202"/>
      <c r="V1852" s="28"/>
      <c r="W1852" s="28"/>
      <c r="X1852" s="28"/>
      <c r="AC1852" s="202"/>
      <c r="AE1852" s="28"/>
      <c r="AF1852" s="28"/>
      <c r="AG1852" s="28"/>
      <c r="AL1852" s="202"/>
      <c r="AN1852" s="28"/>
      <c r="AO1852" s="28"/>
      <c r="AP1852" s="28"/>
      <c r="AU1852" s="202"/>
      <c r="AW1852" s="28"/>
      <c r="AX1852" s="28"/>
      <c r="AY1852" s="28"/>
      <c r="BD1852" s="202"/>
      <c r="BF1852" s="28"/>
      <c r="BG1852" s="28"/>
      <c r="BH1852" s="28"/>
      <c r="BM1852" s="202"/>
      <c r="BO1852" s="28"/>
      <c r="BP1852" s="28"/>
      <c r="BQ1852" s="28"/>
      <c r="BV1852" s="202"/>
      <c r="BX1852" s="28"/>
      <c r="BY1852" s="28"/>
      <c r="BZ1852" s="28"/>
      <c r="CE1852" s="202"/>
      <c r="CG1852" s="28"/>
      <c r="CH1852" s="28"/>
      <c r="CI1852" s="28"/>
      <c r="CN1852" s="202"/>
      <c r="CP1852" s="28"/>
      <c r="CQ1852" s="28"/>
      <c r="CR1852" s="28"/>
      <c r="CW1852" s="202"/>
      <c r="CY1852" s="28"/>
      <c r="CZ1852" s="28"/>
      <c r="DA1852" s="28"/>
      <c r="DF1852" s="202"/>
      <c r="DH1852" s="28"/>
      <c r="DI1852" s="28"/>
      <c r="DJ1852" s="28"/>
      <c r="DO1852" s="202"/>
      <c r="DQ1852" s="28"/>
      <c r="DR1852" s="28"/>
      <c r="DS1852" s="28"/>
      <c r="DX1852" s="202"/>
      <c r="DZ1852" s="28"/>
      <c r="EA1852" s="28"/>
      <c r="EB1852" s="28"/>
      <c r="EG1852" s="202"/>
      <c r="EI1852" s="28"/>
      <c r="EJ1852" s="28"/>
      <c r="EK1852" s="28"/>
      <c r="EP1852" s="202"/>
      <c r="ER1852" s="28"/>
      <c r="ES1852" s="28"/>
      <c r="ET1852" s="28"/>
      <c r="EY1852" s="202"/>
      <c r="FA1852" s="28"/>
      <c r="FB1852" s="28"/>
      <c r="FC1852" s="28"/>
      <c r="FH1852" s="202"/>
      <c r="FJ1852" s="28"/>
      <c r="FK1852" s="28"/>
      <c r="FL1852" s="28"/>
      <c r="FQ1852" s="202"/>
      <c r="FS1852" s="28"/>
      <c r="FT1852" s="28"/>
      <c r="FU1852" s="28"/>
      <c r="FZ1852" s="202"/>
      <c r="GB1852" s="28"/>
      <c r="GC1852" s="28"/>
      <c r="GD1852" s="28"/>
      <c r="GI1852" s="202"/>
      <c r="GK1852" s="28"/>
      <c r="GL1852" s="28"/>
      <c r="GM1852" s="28"/>
      <c r="GR1852" s="202"/>
      <c r="GT1852" s="28"/>
      <c r="GU1852" s="28"/>
      <c r="GV1852" s="28"/>
      <c r="HA1852" s="202"/>
      <c r="HC1852" s="28"/>
      <c r="HD1852" s="28"/>
      <c r="HE1852" s="28"/>
      <c r="HJ1852" s="28"/>
      <c r="HK1852" s="28"/>
      <c r="HL1852" s="28"/>
      <c r="HM1852" s="28"/>
      <c r="HN1852" s="28"/>
      <c r="HO1852" s="28"/>
      <c r="HP1852" s="28"/>
      <c r="HQ1852" s="28"/>
      <c r="HR1852" s="28"/>
      <c r="HS1852" s="28"/>
      <c r="HT1852" s="28"/>
      <c r="HU1852" s="28"/>
      <c r="HV1852" s="28"/>
      <c r="HW1852" s="28"/>
      <c r="HX1852" s="28"/>
      <c r="HY1852" s="28"/>
      <c r="HZ1852" s="28"/>
      <c r="IA1852" s="28"/>
      <c r="IB1852" s="28"/>
      <c r="IC1852" s="28"/>
      <c r="ID1852" s="28"/>
      <c r="IE1852" s="28"/>
      <c r="IF1852" s="28"/>
      <c r="IG1852" s="28"/>
      <c r="IH1852" s="28"/>
      <c r="II1852" s="28"/>
      <c r="IJ1852" s="28"/>
      <c r="IK1852" s="28"/>
      <c r="IL1852" s="28"/>
      <c r="IM1852" s="28"/>
      <c r="IN1852" s="28"/>
      <c r="IO1852" s="28"/>
    </row>
    <row r="1853" spans="1:249" s="54" customFormat="1" ht="18" customHeight="1">
      <c r="A1853" s="216" t="s">
        <v>3235</v>
      </c>
      <c r="B1853" s="28"/>
      <c r="C1853" s="28"/>
      <c r="D1853" s="28"/>
      <c r="E1853" s="28"/>
      <c r="F1853" s="305">
        <f t="shared" si="38"/>
        <v>4</v>
      </c>
      <c r="G1853" s="28"/>
      <c r="I1853" s="300">
        <v>1</v>
      </c>
      <c r="J1853" s="300">
        <v>3</v>
      </c>
      <c r="K1853" s="202"/>
      <c r="M1853" s="28"/>
      <c r="N1853" s="28"/>
      <c r="O1853" s="28"/>
      <c r="T1853" s="202"/>
      <c r="V1853" s="28"/>
      <c r="W1853" s="28"/>
      <c r="X1853" s="28"/>
      <c r="AC1853" s="202"/>
      <c r="AE1853" s="28"/>
      <c r="AF1853" s="28"/>
      <c r="AG1853" s="28"/>
      <c r="AL1853" s="202"/>
      <c r="AN1853" s="28"/>
      <c r="AO1853" s="28"/>
      <c r="AP1853" s="28"/>
      <c r="AU1853" s="202"/>
      <c r="AW1853" s="28"/>
      <c r="AX1853" s="28"/>
      <c r="AY1853" s="28"/>
      <c r="BD1853" s="202"/>
      <c r="BF1853" s="28"/>
      <c r="BG1853" s="28"/>
      <c r="BH1853" s="28"/>
      <c r="BM1853" s="202"/>
      <c r="BO1853" s="28"/>
      <c r="BP1853" s="28"/>
      <c r="BQ1853" s="28"/>
      <c r="BV1853" s="202"/>
      <c r="BX1853" s="28"/>
      <c r="BY1853" s="28"/>
      <c r="BZ1853" s="28"/>
      <c r="CE1853" s="202"/>
      <c r="CG1853" s="28"/>
      <c r="CH1853" s="28"/>
      <c r="CI1853" s="28"/>
      <c r="CN1853" s="202"/>
      <c r="CP1853" s="28"/>
      <c r="CQ1853" s="28"/>
      <c r="CR1853" s="28"/>
      <c r="CW1853" s="202"/>
      <c r="CY1853" s="28"/>
      <c r="CZ1853" s="28"/>
      <c r="DA1853" s="28"/>
      <c r="DF1853" s="202"/>
      <c r="DH1853" s="28"/>
      <c r="DI1853" s="28"/>
      <c r="DJ1853" s="28"/>
      <c r="DO1853" s="202"/>
      <c r="DQ1853" s="28"/>
      <c r="DR1853" s="28"/>
      <c r="DS1853" s="28"/>
      <c r="DX1853" s="202"/>
      <c r="DZ1853" s="28"/>
      <c r="EA1853" s="28"/>
      <c r="EB1853" s="28"/>
      <c r="EG1853" s="202"/>
      <c r="EI1853" s="28"/>
      <c r="EJ1853" s="28"/>
      <c r="EK1853" s="28"/>
      <c r="EP1853" s="202"/>
      <c r="ER1853" s="28"/>
      <c r="ES1853" s="28"/>
      <c r="ET1853" s="28"/>
      <c r="EY1853" s="202"/>
      <c r="FA1853" s="28"/>
      <c r="FB1853" s="28"/>
      <c r="FC1853" s="28"/>
      <c r="FH1853" s="202"/>
      <c r="FJ1853" s="28"/>
      <c r="FK1853" s="28"/>
      <c r="FL1853" s="28"/>
      <c r="FQ1853" s="202"/>
      <c r="FS1853" s="28"/>
      <c r="FT1853" s="28"/>
      <c r="FU1853" s="28"/>
      <c r="FZ1853" s="202"/>
      <c r="GB1853" s="28"/>
      <c r="GC1853" s="28"/>
      <c r="GD1853" s="28"/>
      <c r="GI1853" s="202"/>
      <c r="GK1853" s="28"/>
      <c r="GL1853" s="28"/>
      <c r="GM1853" s="28"/>
      <c r="GR1853" s="202"/>
      <c r="GT1853" s="28"/>
      <c r="GU1853" s="28"/>
      <c r="GV1853" s="28"/>
      <c r="HA1853" s="202"/>
      <c r="HC1853" s="28"/>
      <c r="HD1853" s="28"/>
      <c r="HE1853" s="28"/>
      <c r="HJ1853" s="28"/>
      <c r="HK1853" s="28"/>
      <c r="HL1853" s="28"/>
      <c r="HM1853" s="28"/>
      <c r="HN1853" s="28"/>
      <c r="HO1853" s="28"/>
      <c r="HP1853" s="28"/>
      <c r="HQ1853" s="28"/>
      <c r="HR1853" s="28"/>
      <c r="HS1853" s="28"/>
      <c r="HT1853" s="28"/>
      <c r="HU1853" s="28"/>
      <c r="HV1853" s="28"/>
      <c r="HW1853" s="28"/>
      <c r="HX1853" s="28"/>
      <c r="HY1853" s="28"/>
      <c r="HZ1853" s="28"/>
      <c r="IA1853" s="28"/>
      <c r="IB1853" s="28"/>
      <c r="IC1853" s="28"/>
      <c r="ID1853" s="28"/>
      <c r="IE1853" s="28"/>
      <c r="IF1853" s="28"/>
      <c r="IG1853" s="28"/>
      <c r="IH1853" s="28"/>
      <c r="II1853" s="28"/>
      <c r="IJ1853" s="28"/>
      <c r="IK1853" s="28"/>
      <c r="IL1853" s="28"/>
      <c r="IM1853" s="28"/>
      <c r="IN1853" s="28"/>
      <c r="IO1853" s="28"/>
    </row>
    <row r="1854" spans="1:249" s="54" customFormat="1" ht="18" customHeight="1">
      <c r="A1854" s="489" t="s">
        <v>4990</v>
      </c>
      <c r="B1854" s="28"/>
      <c r="C1854" s="28"/>
      <c r="D1854" s="28"/>
      <c r="E1854" s="28"/>
      <c r="F1854" s="305">
        <f t="shared" si="38"/>
        <v>2</v>
      </c>
      <c r="G1854" s="28"/>
      <c r="J1854" s="300">
        <v>2</v>
      </c>
      <c r="K1854" s="202"/>
      <c r="M1854" s="28"/>
      <c r="N1854" s="28"/>
      <c r="O1854" s="28"/>
      <c r="T1854" s="202"/>
      <c r="V1854" s="28"/>
      <c r="W1854" s="28"/>
      <c r="X1854" s="28"/>
      <c r="AC1854" s="202"/>
      <c r="AE1854" s="28"/>
      <c r="AF1854" s="28"/>
      <c r="AG1854" s="28"/>
      <c r="AL1854" s="202"/>
      <c r="AN1854" s="28"/>
      <c r="AO1854" s="28"/>
      <c r="AP1854" s="28"/>
      <c r="AU1854" s="202"/>
      <c r="AW1854" s="28"/>
      <c r="AX1854" s="28"/>
      <c r="AY1854" s="28"/>
      <c r="BD1854" s="202"/>
      <c r="BF1854" s="28"/>
      <c r="BG1854" s="28"/>
      <c r="BH1854" s="28"/>
      <c r="BM1854" s="202"/>
      <c r="BO1854" s="28"/>
      <c r="BP1854" s="28"/>
      <c r="BQ1854" s="28"/>
      <c r="BV1854" s="202"/>
      <c r="BX1854" s="28"/>
      <c r="BY1854" s="28"/>
      <c r="BZ1854" s="28"/>
      <c r="CE1854" s="202"/>
      <c r="CG1854" s="28"/>
      <c r="CH1854" s="28"/>
      <c r="CI1854" s="28"/>
      <c r="CN1854" s="202"/>
      <c r="CP1854" s="28"/>
      <c r="CQ1854" s="28"/>
      <c r="CR1854" s="28"/>
      <c r="CW1854" s="202"/>
      <c r="CY1854" s="28"/>
      <c r="CZ1854" s="28"/>
      <c r="DA1854" s="28"/>
      <c r="DF1854" s="202"/>
      <c r="DH1854" s="28"/>
      <c r="DI1854" s="28"/>
      <c r="DJ1854" s="28"/>
      <c r="DO1854" s="202"/>
      <c r="DQ1854" s="28"/>
      <c r="DR1854" s="28"/>
      <c r="DS1854" s="28"/>
      <c r="DX1854" s="202"/>
      <c r="DZ1854" s="28"/>
      <c r="EA1854" s="28"/>
      <c r="EB1854" s="28"/>
      <c r="EG1854" s="202"/>
      <c r="EI1854" s="28"/>
      <c r="EJ1854" s="28"/>
      <c r="EK1854" s="28"/>
      <c r="EP1854" s="202"/>
      <c r="ER1854" s="28"/>
      <c r="ES1854" s="28"/>
      <c r="ET1854" s="28"/>
      <c r="EY1854" s="202"/>
      <c r="FA1854" s="28"/>
      <c r="FB1854" s="28"/>
      <c r="FC1854" s="28"/>
      <c r="FH1854" s="202"/>
      <c r="FJ1854" s="28"/>
      <c r="FK1854" s="28"/>
      <c r="FL1854" s="28"/>
      <c r="FQ1854" s="202"/>
      <c r="FS1854" s="28"/>
      <c r="FT1854" s="28"/>
      <c r="FU1854" s="28"/>
      <c r="FZ1854" s="202"/>
      <c r="GB1854" s="28"/>
      <c r="GC1854" s="28"/>
      <c r="GD1854" s="28"/>
      <c r="GI1854" s="202"/>
      <c r="GK1854" s="28"/>
      <c r="GL1854" s="28"/>
      <c r="GM1854" s="28"/>
      <c r="GR1854" s="202"/>
      <c r="GT1854" s="28"/>
      <c r="GU1854" s="28"/>
      <c r="GV1854" s="28"/>
      <c r="HA1854" s="202"/>
      <c r="HC1854" s="28"/>
      <c r="HD1854" s="28"/>
      <c r="HE1854" s="28"/>
      <c r="HJ1854" s="28"/>
      <c r="HK1854" s="28"/>
      <c r="HL1854" s="28"/>
      <c r="HM1854" s="28"/>
      <c r="HN1854" s="28"/>
      <c r="HO1854" s="28"/>
      <c r="HP1854" s="28"/>
      <c r="HQ1854" s="28"/>
      <c r="HR1854" s="28"/>
      <c r="HS1854" s="28"/>
      <c r="HT1854" s="28"/>
      <c r="HU1854" s="28"/>
      <c r="HV1854" s="28"/>
      <c r="HW1854" s="28"/>
      <c r="HX1854" s="28"/>
      <c r="HY1854" s="28"/>
      <c r="HZ1854" s="28"/>
      <c r="IA1854" s="28"/>
      <c r="IB1854" s="28"/>
      <c r="IC1854" s="28"/>
      <c r="ID1854" s="28"/>
      <c r="IE1854" s="28"/>
      <c r="IF1854" s="28"/>
      <c r="IG1854" s="28"/>
      <c r="IH1854" s="28"/>
      <c r="II1854" s="28"/>
      <c r="IJ1854" s="28"/>
      <c r="IK1854" s="28"/>
      <c r="IL1854" s="28"/>
      <c r="IM1854" s="28"/>
      <c r="IN1854" s="28"/>
      <c r="IO1854" s="28"/>
    </row>
    <row r="1855" spans="1:249" s="54" customFormat="1" ht="18" customHeight="1">
      <c r="A1855" s="489" t="s">
        <v>5007</v>
      </c>
      <c r="B1855" s="28"/>
      <c r="C1855" s="28"/>
      <c r="D1855" s="28"/>
      <c r="E1855" s="28"/>
      <c r="F1855" s="305">
        <f t="shared" ref="F1855:F1864" si="39">SUM(G1855:L1855)</f>
        <v>8</v>
      </c>
      <c r="G1855" s="28"/>
      <c r="I1855" s="300">
        <v>1</v>
      </c>
      <c r="J1855" s="300">
        <v>7</v>
      </c>
      <c r="K1855" s="202"/>
      <c r="M1855" s="28"/>
      <c r="N1855" s="28"/>
      <c r="O1855" s="28"/>
      <c r="T1855" s="202"/>
      <c r="V1855" s="28"/>
      <c r="W1855" s="28"/>
      <c r="X1855" s="28"/>
      <c r="AC1855" s="202"/>
      <c r="AE1855" s="28"/>
      <c r="AF1855" s="28"/>
      <c r="AG1855" s="28"/>
      <c r="AL1855" s="202"/>
      <c r="AN1855" s="28"/>
      <c r="AO1855" s="28"/>
      <c r="AP1855" s="28"/>
      <c r="AU1855" s="202"/>
      <c r="AW1855" s="28"/>
      <c r="AX1855" s="28"/>
      <c r="AY1855" s="28"/>
      <c r="BD1855" s="202"/>
      <c r="BF1855" s="28"/>
      <c r="BG1855" s="28"/>
      <c r="BH1855" s="28"/>
      <c r="BM1855" s="202"/>
      <c r="BO1855" s="28"/>
      <c r="BP1855" s="28"/>
      <c r="BQ1855" s="28"/>
      <c r="BV1855" s="202"/>
      <c r="BX1855" s="28"/>
      <c r="BY1855" s="28"/>
      <c r="BZ1855" s="28"/>
      <c r="CE1855" s="202"/>
      <c r="CG1855" s="28"/>
      <c r="CH1855" s="28"/>
      <c r="CI1855" s="28"/>
      <c r="CN1855" s="202"/>
      <c r="CP1855" s="28"/>
      <c r="CQ1855" s="28"/>
      <c r="CR1855" s="28"/>
      <c r="CW1855" s="202"/>
      <c r="CY1855" s="28"/>
      <c r="CZ1855" s="28"/>
      <c r="DA1855" s="28"/>
      <c r="DF1855" s="202"/>
      <c r="DH1855" s="28"/>
      <c r="DI1855" s="28"/>
      <c r="DJ1855" s="28"/>
      <c r="DO1855" s="202"/>
      <c r="DQ1855" s="28"/>
      <c r="DR1855" s="28"/>
      <c r="DS1855" s="28"/>
      <c r="DX1855" s="202"/>
      <c r="DZ1855" s="28"/>
      <c r="EA1855" s="28"/>
      <c r="EB1855" s="28"/>
      <c r="EG1855" s="202"/>
      <c r="EI1855" s="28"/>
      <c r="EJ1855" s="28"/>
      <c r="EK1855" s="28"/>
      <c r="EP1855" s="202"/>
      <c r="ER1855" s="28"/>
      <c r="ES1855" s="28"/>
      <c r="ET1855" s="28"/>
      <c r="EY1855" s="202"/>
      <c r="FA1855" s="28"/>
      <c r="FB1855" s="28"/>
      <c r="FC1855" s="28"/>
      <c r="FH1855" s="202"/>
      <c r="FJ1855" s="28"/>
      <c r="FK1855" s="28"/>
      <c r="FL1855" s="28"/>
      <c r="FQ1855" s="202"/>
      <c r="FS1855" s="28"/>
      <c r="FT1855" s="28"/>
      <c r="FU1855" s="28"/>
      <c r="FZ1855" s="202"/>
      <c r="GB1855" s="28"/>
      <c r="GC1855" s="28"/>
      <c r="GD1855" s="28"/>
      <c r="GI1855" s="202"/>
      <c r="GK1855" s="28"/>
      <c r="GL1855" s="28"/>
      <c r="GM1855" s="28"/>
      <c r="GR1855" s="202"/>
      <c r="GT1855" s="28"/>
      <c r="GU1855" s="28"/>
      <c r="GV1855" s="28"/>
      <c r="HA1855" s="202"/>
      <c r="HC1855" s="28"/>
      <c r="HD1855" s="28"/>
      <c r="HE1855" s="28"/>
      <c r="HJ1855" s="28"/>
      <c r="HK1855" s="28"/>
      <c r="HL1855" s="28"/>
      <c r="HM1855" s="28"/>
      <c r="HN1855" s="28"/>
      <c r="HO1855" s="28"/>
      <c r="HP1855" s="28"/>
      <c r="HQ1855" s="28"/>
      <c r="HR1855" s="28"/>
      <c r="HS1855" s="28"/>
      <c r="HT1855" s="28"/>
      <c r="HU1855" s="28"/>
      <c r="HV1855" s="28"/>
      <c r="HW1855" s="28"/>
      <c r="HX1855" s="28"/>
      <c r="HY1855" s="28"/>
      <c r="HZ1855" s="28"/>
      <c r="IA1855" s="28"/>
      <c r="IB1855" s="28"/>
      <c r="IC1855" s="28"/>
      <c r="ID1855" s="28"/>
      <c r="IE1855" s="28"/>
      <c r="IF1855" s="28"/>
      <c r="IG1855" s="28"/>
      <c r="IH1855" s="28"/>
      <c r="II1855" s="28"/>
      <c r="IJ1855" s="28"/>
      <c r="IK1855" s="28"/>
      <c r="IL1855" s="28"/>
      <c r="IM1855" s="28"/>
      <c r="IN1855" s="28"/>
      <c r="IO1855" s="28"/>
    </row>
    <row r="1856" spans="1:249" s="54" customFormat="1" ht="18" customHeight="1">
      <c r="A1856" s="489" t="s">
        <v>5008</v>
      </c>
      <c r="B1856" s="28"/>
      <c r="C1856" s="28"/>
      <c r="D1856" s="28"/>
      <c r="E1856" s="28"/>
      <c r="F1856" s="305">
        <f t="shared" si="39"/>
        <v>24</v>
      </c>
      <c r="G1856" s="28"/>
      <c r="J1856" s="300">
        <v>24</v>
      </c>
      <c r="K1856" s="202"/>
      <c r="M1856" s="28"/>
      <c r="N1856" s="28"/>
      <c r="O1856" s="28"/>
      <c r="T1856" s="202"/>
      <c r="V1856" s="28"/>
      <c r="W1856" s="28"/>
      <c r="X1856" s="28"/>
      <c r="AC1856" s="202"/>
      <c r="AE1856" s="28"/>
      <c r="AF1856" s="28"/>
      <c r="AG1856" s="28"/>
      <c r="AL1856" s="202"/>
      <c r="AN1856" s="28"/>
      <c r="AO1856" s="28"/>
      <c r="AP1856" s="28"/>
      <c r="AU1856" s="202"/>
      <c r="AW1856" s="28"/>
      <c r="AX1856" s="28"/>
      <c r="AY1856" s="28"/>
      <c r="BD1856" s="202"/>
      <c r="BF1856" s="28"/>
      <c r="BG1856" s="28"/>
      <c r="BH1856" s="28"/>
      <c r="BM1856" s="202"/>
      <c r="BO1856" s="28"/>
      <c r="BP1856" s="28"/>
      <c r="BQ1856" s="28"/>
      <c r="BV1856" s="202"/>
      <c r="BX1856" s="28"/>
      <c r="BY1856" s="28"/>
      <c r="BZ1856" s="28"/>
      <c r="CE1856" s="202"/>
      <c r="CG1856" s="28"/>
      <c r="CH1856" s="28"/>
      <c r="CI1856" s="28"/>
      <c r="CN1856" s="202"/>
      <c r="CP1856" s="28"/>
      <c r="CQ1856" s="28"/>
      <c r="CR1856" s="28"/>
      <c r="CW1856" s="202"/>
      <c r="CY1856" s="28"/>
      <c r="CZ1856" s="28"/>
      <c r="DA1856" s="28"/>
      <c r="DF1856" s="202"/>
      <c r="DH1856" s="28"/>
      <c r="DI1856" s="28"/>
      <c r="DJ1856" s="28"/>
      <c r="DO1856" s="202"/>
      <c r="DQ1856" s="28"/>
      <c r="DR1856" s="28"/>
      <c r="DS1856" s="28"/>
      <c r="DX1856" s="202"/>
      <c r="DZ1856" s="28"/>
      <c r="EA1856" s="28"/>
      <c r="EB1856" s="28"/>
      <c r="EG1856" s="202"/>
      <c r="EI1856" s="28"/>
      <c r="EJ1856" s="28"/>
      <c r="EK1856" s="28"/>
      <c r="EP1856" s="202"/>
      <c r="ER1856" s="28"/>
      <c r="ES1856" s="28"/>
      <c r="ET1856" s="28"/>
      <c r="EY1856" s="202"/>
      <c r="FA1856" s="28"/>
      <c r="FB1856" s="28"/>
      <c r="FC1856" s="28"/>
      <c r="FH1856" s="202"/>
      <c r="FJ1856" s="28"/>
      <c r="FK1856" s="28"/>
      <c r="FL1856" s="28"/>
      <c r="FQ1856" s="202"/>
      <c r="FS1856" s="28"/>
      <c r="FT1856" s="28"/>
      <c r="FU1856" s="28"/>
      <c r="FZ1856" s="202"/>
      <c r="GB1856" s="28"/>
      <c r="GC1856" s="28"/>
      <c r="GD1856" s="28"/>
      <c r="GI1856" s="202"/>
      <c r="GK1856" s="28"/>
      <c r="GL1856" s="28"/>
      <c r="GM1856" s="28"/>
      <c r="GR1856" s="202"/>
      <c r="GT1856" s="28"/>
      <c r="GU1856" s="28"/>
      <c r="GV1856" s="28"/>
      <c r="HA1856" s="202"/>
      <c r="HC1856" s="28"/>
      <c r="HD1856" s="28"/>
      <c r="HE1856" s="28"/>
      <c r="HJ1856" s="28"/>
      <c r="HK1856" s="28"/>
      <c r="HL1856" s="28"/>
      <c r="HM1856" s="28"/>
      <c r="HN1856" s="28"/>
      <c r="HO1856" s="28"/>
      <c r="HP1856" s="28"/>
      <c r="HQ1856" s="28"/>
      <c r="HR1856" s="28"/>
      <c r="HS1856" s="28"/>
      <c r="HT1856" s="28"/>
      <c r="HU1856" s="28"/>
      <c r="HV1856" s="28"/>
      <c r="HW1856" s="28"/>
      <c r="HX1856" s="28"/>
      <c r="HY1856" s="28"/>
      <c r="HZ1856" s="28"/>
      <c r="IA1856" s="28"/>
      <c r="IB1856" s="28"/>
      <c r="IC1856" s="28"/>
      <c r="ID1856" s="28"/>
      <c r="IE1856" s="28"/>
      <c r="IF1856" s="28"/>
      <c r="IG1856" s="28"/>
      <c r="IH1856" s="28"/>
      <c r="II1856" s="28"/>
      <c r="IJ1856" s="28"/>
      <c r="IK1856" s="28"/>
      <c r="IL1856" s="28"/>
      <c r="IM1856" s="28"/>
      <c r="IN1856" s="28"/>
      <c r="IO1856" s="28"/>
    </row>
    <row r="1857" spans="1:249" s="54" customFormat="1" ht="18" customHeight="1">
      <c r="A1857" s="489" t="s">
        <v>5009</v>
      </c>
      <c r="B1857" s="28"/>
      <c r="C1857" s="28"/>
      <c r="D1857" s="28"/>
      <c r="E1857" s="28"/>
      <c r="F1857" s="305">
        <f t="shared" si="39"/>
        <v>60</v>
      </c>
      <c r="G1857" s="28"/>
      <c r="I1857" s="300">
        <v>30</v>
      </c>
      <c r="J1857" s="300">
        <v>30</v>
      </c>
      <c r="K1857" s="202"/>
      <c r="M1857" s="28"/>
      <c r="N1857" s="28"/>
      <c r="O1857" s="28"/>
      <c r="T1857" s="202"/>
      <c r="V1857" s="28"/>
      <c r="W1857" s="28"/>
      <c r="X1857" s="28"/>
      <c r="AC1857" s="202"/>
      <c r="AE1857" s="28"/>
      <c r="AF1857" s="28"/>
      <c r="AG1857" s="28"/>
      <c r="AL1857" s="202"/>
      <c r="AN1857" s="28"/>
      <c r="AO1857" s="28"/>
      <c r="AP1857" s="28"/>
      <c r="AU1857" s="202"/>
      <c r="AW1857" s="28"/>
      <c r="AX1857" s="28"/>
      <c r="AY1857" s="28"/>
      <c r="BD1857" s="202"/>
      <c r="BF1857" s="28"/>
      <c r="BG1857" s="28"/>
      <c r="BH1857" s="28"/>
      <c r="BM1857" s="202"/>
      <c r="BO1857" s="28"/>
      <c r="BP1857" s="28"/>
      <c r="BQ1857" s="28"/>
      <c r="BV1857" s="202"/>
      <c r="BX1857" s="28"/>
      <c r="BY1857" s="28"/>
      <c r="BZ1857" s="28"/>
      <c r="CE1857" s="202"/>
      <c r="CG1857" s="28"/>
      <c r="CH1857" s="28"/>
      <c r="CI1857" s="28"/>
      <c r="CN1857" s="202"/>
      <c r="CP1857" s="28"/>
      <c r="CQ1857" s="28"/>
      <c r="CR1857" s="28"/>
      <c r="CW1857" s="202"/>
      <c r="CY1857" s="28"/>
      <c r="CZ1857" s="28"/>
      <c r="DA1857" s="28"/>
      <c r="DF1857" s="202"/>
      <c r="DH1857" s="28"/>
      <c r="DI1857" s="28"/>
      <c r="DJ1857" s="28"/>
      <c r="DO1857" s="202"/>
      <c r="DQ1857" s="28"/>
      <c r="DR1857" s="28"/>
      <c r="DS1857" s="28"/>
      <c r="DX1857" s="202"/>
      <c r="DZ1857" s="28"/>
      <c r="EA1857" s="28"/>
      <c r="EB1857" s="28"/>
      <c r="EG1857" s="202"/>
      <c r="EI1857" s="28"/>
      <c r="EJ1857" s="28"/>
      <c r="EK1857" s="28"/>
      <c r="EP1857" s="202"/>
      <c r="ER1857" s="28"/>
      <c r="ES1857" s="28"/>
      <c r="ET1857" s="28"/>
      <c r="EY1857" s="202"/>
      <c r="FA1857" s="28"/>
      <c r="FB1857" s="28"/>
      <c r="FC1857" s="28"/>
      <c r="FH1857" s="202"/>
      <c r="FJ1857" s="28"/>
      <c r="FK1857" s="28"/>
      <c r="FL1857" s="28"/>
      <c r="FQ1857" s="202"/>
      <c r="FS1857" s="28"/>
      <c r="FT1857" s="28"/>
      <c r="FU1857" s="28"/>
      <c r="FZ1857" s="202"/>
      <c r="GB1857" s="28"/>
      <c r="GC1857" s="28"/>
      <c r="GD1857" s="28"/>
      <c r="GI1857" s="202"/>
      <c r="GK1857" s="28"/>
      <c r="GL1857" s="28"/>
      <c r="GM1857" s="28"/>
      <c r="GR1857" s="202"/>
      <c r="GT1857" s="28"/>
      <c r="GU1857" s="28"/>
      <c r="GV1857" s="28"/>
      <c r="HA1857" s="202"/>
      <c r="HC1857" s="28"/>
      <c r="HD1857" s="28"/>
      <c r="HE1857" s="28"/>
      <c r="HJ1857" s="28"/>
      <c r="HK1857" s="28"/>
      <c r="HL1857" s="28"/>
      <c r="HM1857" s="28"/>
      <c r="HN1857" s="28"/>
      <c r="HO1857" s="28"/>
      <c r="HP1857" s="28"/>
      <c r="HQ1857" s="28"/>
      <c r="HR1857" s="28"/>
      <c r="HS1857" s="28"/>
      <c r="HT1857" s="28"/>
      <c r="HU1857" s="28"/>
      <c r="HV1857" s="28"/>
      <c r="HW1857" s="28"/>
      <c r="HX1857" s="28"/>
      <c r="HY1857" s="28"/>
      <c r="HZ1857" s="28"/>
      <c r="IA1857" s="28"/>
      <c r="IB1857" s="28"/>
      <c r="IC1857" s="28"/>
      <c r="ID1857" s="28"/>
      <c r="IE1857" s="28"/>
      <c r="IF1857" s="28"/>
      <c r="IG1857" s="28"/>
      <c r="IH1857" s="28"/>
      <c r="II1857" s="28"/>
      <c r="IJ1857" s="28"/>
      <c r="IK1857" s="28"/>
      <c r="IL1857" s="28"/>
      <c r="IM1857" s="28"/>
      <c r="IN1857" s="28"/>
      <c r="IO1857" s="28"/>
    </row>
    <row r="1858" spans="1:249" s="54" customFormat="1" ht="18" customHeight="1">
      <c r="A1858" s="489" t="s">
        <v>5010</v>
      </c>
      <c r="B1858" s="28"/>
      <c r="C1858" s="28"/>
      <c r="D1858" s="28"/>
      <c r="E1858" s="28"/>
      <c r="F1858" s="305">
        <f t="shared" si="39"/>
        <v>12</v>
      </c>
      <c r="G1858" s="28"/>
      <c r="J1858" s="300">
        <v>12</v>
      </c>
      <c r="K1858" s="202"/>
      <c r="M1858" s="28"/>
      <c r="N1858" s="28"/>
      <c r="O1858" s="28"/>
      <c r="T1858" s="202"/>
      <c r="V1858" s="28"/>
      <c r="W1858" s="28"/>
      <c r="X1858" s="28"/>
      <c r="AC1858" s="202"/>
      <c r="AE1858" s="28"/>
      <c r="AF1858" s="28"/>
      <c r="AG1858" s="28"/>
      <c r="AL1858" s="202"/>
      <c r="AN1858" s="28"/>
      <c r="AO1858" s="28"/>
      <c r="AP1858" s="28"/>
      <c r="AU1858" s="202"/>
      <c r="AW1858" s="28"/>
      <c r="AX1858" s="28"/>
      <c r="AY1858" s="28"/>
      <c r="BD1858" s="202"/>
      <c r="BF1858" s="28"/>
      <c r="BG1858" s="28"/>
      <c r="BH1858" s="28"/>
      <c r="BM1858" s="202"/>
      <c r="BO1858" s="28"/>
      <c r="BP1858" s="28"/>
      <c r="BQ1858" s="28"/>
      <c r="BV1858" s="202"/>
      <c r="BX1858" s="28"/>
      <c r="BY1858" s="28"/>
      <c r="BZ1858" s="28"/>
      <c r="CE1858" s="202"/>
      <c r="CG1858" s="28"/>
      <c r="CH1858" s="28"/>
      <c r="CI1858" s="28"/>
      <c r="CN1858" s="202"/>
      <c r="CP1858" s="28"/>
      <c r="CQ1858" s="28"/>
      <c r="CR1858" s="28"/>
      <c r="CW1858" s="202"/>
      <c r="CY1858" s="28"/>
      <c r="CZ1858" s="28"/>
      <c r="DA1858" s="28"/>
      <c r="DF1858" s="202"/>
      <c r="DH1858" s="28"/>
      <c r="DI1858" s="28"/>
      <c r="DJ1858" s="28"/>
      <c r="DO1858" s="202"/>
      <c r="DQ1858" s="28"/>
      <c r="DR1858" s="28"/>
      <c r="DS1858" s="28"/>
      <c r="DX1858" s="202"/>
      <c r="DZ1858" s="28"/>
      <c r="EA1858" s="28"/>
      <c r="EB1858" s="28"/>
      <c r="EG1858" s="202"/>
      <c r="EI1858" s="28"/>
      <c r="EJ1858" s="28"/>
      <c r="EK1858" s="28"/>
      <c r="EP1858" s="202"/>
      <c r="ER1858" s="28"/>
      <c r="ES1858" s="28"/>
      <c r="ET1858" s="28"/>
      <c r="EY1858" s="202"/>
      <c r="FA1858" s="28"/>
      <c r="FB1858" s="28"/>
      <c r="FC1858" s="28"/>
      <c r="FH1858" s="202"/>
      <c r="FJ1858" s="28"/>
      <c r="FK1858" s="28"/>
      <c r="FL1858" s="28"/>
      <c r="FQ1858" s="202"/>
      <c r="FS1858" s="28"/>
      <c r="FT1858" s="28"/>
      <c r="FU1858" s="28"/>
      <c r="FZ1858" s="202"/>
      <c r="GB1858" s="28"/>
      <c r="GC1858" s="28"/>
      <c r="GD1858" s="28"/>
      <c r="GI1858" s="202"/>
      <c r="GK1858" s="28"/>
      <c r="GL1858" s="28"/>
      <c r="GM1858" s="28"/>
      <c r="GR1858" s="202"/>
      <c r="GT1858" s="28"/>
      <c r="GU1858" s="28"/>
      <c r="GV1858" s="28"/>
      <c r="HA1858" s="202"/>
      <c r="HC1858" s="28"/>
      <c r="HD1858" s="28"/>
      <c r="HE1858" s="28"/>
      <c r="HJ1858" s="28"/>
      <c r="HK1858" s="28"/>
      <c r="HL1858" s="28"/>
      <c r="HM1858" s="28"/>
      <c r="HN1858" s="28"/>
      <c r="HO1858" s="28"/>
      <c r="HP1858" s="28"/>
      <c r="HQ1858" s="28"/>
      <c r="HR1858" s="28"/>
      <c r="HS1858" s="28"/>
      <c r="HT1858" s="28"/>
      <c r="HU1858" s="28"/>
      <c r="HV1858" s="28"/>
      <c r="HW1858" s="28"/>
      <c r="HX1858" s="28"/>
      <c r="HY1858" s="28"/>
      <c r="HZ1858" s="28"/>
      <c r="IA1858" s="28"/>
      <c r="IB1858" s="28"/>
      <c r="IC1858" s="28"/>
      <c r="ID1858" s="28"/>
      <c r="IE1858" s="28"/>
      <c r="IF1858" s="28"/>
      <c r="IG1858" s="28"/>
      <c r="IH1858" s="28"/>
      <c r="II1858" s="28"/>
      <c r="IJ1858" s="28"/>
      <c r="IK1858" s="28"/>
      <c r="IL1858" s="28"/>
      <c r="IM1858" s="28"/>
      <c r="IN1858" s="28"/>
      <c r="IO1858" s="28"/>
    </row>
    <row r="1859" spans="1:249" s="54" customFormat="1" ht="18" customHeight="1">
      <c r="A1859" s="489" t="s">
        <v>5011</v>
      </c>
      <c r="B1859" s="28"/>
      <c r="C1859" s="28"/>
      <c r="D1859" s="28"/>
      <c r="E1859" s="28"/>
      <c r="F1859" s="305">
        <f t="shared" si="39"/>
        <v>2</v>
      </c>
      <c r="G1859" s="28"/>
      <c r="J1859" s="300">
        <v>2</v>
      </c>
      <c r="K1859" s="202"/>
      <c r="M1859" s="28"/>
      <c r="N1859" s="28"/>
      <c r="O1859" s="28"/>
      <c r="T1859" s="202"/>
      <c r="V1859" s="28"/>
      <c r="W1859" s="28"/>
      <c r="X1859" s="28"/>
      <c r="AC1859" s="202"/>
      <c r="AE1859" s="28"/>
      <c r="AF1859" s="28"/>
      <c r="AG1859" s="28"/>
      <c r="AL1859" s="202"/>
      <c r="AN1859" s="28"/>
      <c r="AO1859" s="28"/>
      <c r="AP1859" s="28"/>
      <c r="AU1859" s="202"/>
      <c r="AW1859" s="28"/>
      <c r="AX1859" s="28"/>
      <c r="AY1859" s="28"/>
      <c r="BD1859" s="202"/>
      <c r="BF1859" s="28"/>
      <c r="BG1859" s="28"/>
      <c r="BH1859" s="28"/>
      <c r="BM1859" s="202"/>
      <c r="BO1859" s="28"/>
      <c r="BP1859" s="28"/>
      <c r="BQ1859" s="28"/>
      <c r="BV1859" s="202"/>
      <c r="BX1859" s="28"/>
      <c r="BY1859" s="28"/>
      <c r="BZ1859" s="28"/>
      <c r="CE1859" s="202"/>
      <c r="CG1859" s="28"/>
      <c r="CH1859" s="28"/>
      <c r="CI1859" s="28"/>
      <c r="CN1859" s="202"/>
      <c r="CP1859" s="28"/>
      <c r="CQ1859" s="28"/>
      <c r="CR1859" s="28"/>
      <c r="CW1859" s="202"/>
      <c r="CY1859" s="28"/>
      <c r="CZ1859" s="28"/>
      <c r="DA1859" s="28"/>
      <c r="DF1859" s="202"/>
      <c r="DH1859" s="28"/>
      <c r="DI1859" s="28"/>
      <c r="DJ1859" s="28"/>
      <c r="DO1859" s="202"/>
      <c r="DQ1859" s="28"/>
      <c r="DR1859" s="28"/>
      <c r="DS1859" s="28"/>
      <c r="DX1859" s="202"/>
      <c r="DZ1859" s="28"/>
      <c r="EA1859" s="28"/>
      <c r="EB1859" s="28"/>
      <c r="EG1859" s="202"/>
      <c r="EI1859" s="28"/>
      <c r="EJ1859" s="28"/>
      <c r="EK1859" s="28"/>
      <c r="EP1859" s="202"/>
      <c r="ER1859" s="28"/>
      <c r="ES1859" s="28"/>
      <c r="ET1859" s="28"/>
      <c r="EY1859" s="202"/>
      <c r="FA1859" s="28"/>
      <c r="FB1859" s="28"/>
      <c r="FC1859" s="28"/>
      <c r="FH1859" s="202"/>
      <c r="FJ1859" s="28"/>
      <c r="FK1859" s="28"/>
      <c r="FL1859" s="28"/>
      <c r="FQ1859" s="202"/>
      <c r="FS1859" s="28"/>
      <c r="FT1859" s="28"/>
      <c r="FU1859" s="28"/>
      <c r="FZ1859" s="202"/>
      <c r="GB1859" s="28"/>
      <c r="GC1859" s="28"/>
      <c r="GD1859" s="28"/>
      <c r="GI1859" s="202"/>
      <c r="GK1859" s="28"/>
      <c r="GL1859" s="28"/>
      <c r="GM1859" s="28"/>
      <c r="GR1859" s="202"/>
      <c r="GT1859" s="28"/>
      <c r="GU1859" s="28"/>
      <c r="GV1859" s="28"/>
      <c r="HA1859" s="202"/>
      <c r="HC1859" s="28"/>
      <c r="HD1859" s="28"/>
      <c r="HE1859" s="28"/>
      <c r="HJ1859" s="28"/>
      <c r="HK1859" s="28"/>
      <c r="HL1859" s="28"/>
      <c r="HM1859" s="28"/>
      <c r="HN1859" s="28"/>
      <c r="HO1859" s="28"/>
      <c r="HP1859" s="28"/>
      <c r="HQ1859" s="28"/>
      <c r="HR1859" s="28"/>
      <c r="HS1859" s="28"/>
      <c r="HT1859" s="28"/>
      <c r="HU1859" s="28"/>
      <c r="HV1859" s="28"/>
      <c r="HW1859" s="28"/>
      <c r="HX1859" s="28"/>
      <c r="HY1859" s="28"/>
      <c r="HZ1859" s="28"/>
      <c r="IA1859" s="28"/>
      <c r="IB1859" s="28"/>
      <c r="IC1859" s="28"/>
      <c r="ID1859" s="28"/>
      <c r="IE1859" s="28"/>
      <c r="IF1859" s="28"/>
      <c r="IG1859" s="28"/>
      <c r="IH1859" s="28"/>
      <c r="II1859" s="28"/>
      <c r="IJ1859" s="28"/>
      <c r="IK1859" s="28"/>
      <c r="IL1859" s="28"/>
      <c r="IM1859" s="28"/>
      <c r="IN1859" s="28"/>
      <c r="IO1859" s="28"/>
    </row>
    <row r="1860" spans="1:249" s="54" customFormat="1" ht="18" customHeight="1">
      <c r="A1860" s="489" t="s">
        <v>5012</v>
      </c>
      <c r="B1860" s="28"/>
      <c r="C1860" s="28"/>
      <c r="D1860" s="28"/>
      <c r="E1860" s="28"/>
      <c r="F1860" s="305">
        <f t="shared" si="39"/>
        <v>5</v>
      </c>
      <c r="G1860" s="28"/>
      <c r="J1860" s="300">
        <v>5</v>
      </c>
      <c r="K1860" s="202"/>
      <c r="M1860" s="28"/>
      <c r="N1860" s="28"/>
      <c r="O1860" s="28"/>
      <c r="T1860" s="202"/>
      <c r="V1860" s="28"/>
      <c r="W1860" s="28"/>
      <c r="X1860" s="28"/>
      <c r="AC1860" s="202"/>
      <c r="AE1860" s="28"/>
      <c r="AF1860" s="28"/>
      <c r="AG1860" s="28"/>
      <c r="AL1860" s="202"/>
      <c r="AN1860" s="28"/>
      <c r="AO1860" s="28"/>
      <c r="AP1860" s="28"/>
      <c r="AU1860" s="202"/>
      <c r="AW1860" s="28"/>
      <c r="AX1860" s="28"/>
      <c r="AY1860" s="28"/>
      <c r="BD1860" s="202"/>
      <c r="BF1860" s="28"/>
      <c r="BG1860" s="28"/>
      <c r="BH1860" s="28"/>
      <c r="BM1860" s="202"/>
      <c r="BO1860" s="28"/>
      <c r="BP1860" s="28"/>
      <c r="BQ1860" s="28"/>
      <c r="BV1860" s="202"/>
      <c r="BX1860" s="28"/>
      <c r="BY1860" s="28"/>
      <c r="BZ1860" s="28"/>
      <c r="CE1860" s="202"/>
      <c r="CG1860" s="28"/>
      <c r="CH1860" s="28"/>
      <c r="CI1860" s="28"/>
      <c r="CN1860" s="202"/>
      <c r="CP1860" s="28"/>
      <c r="CQ1860" s="28"/>
      <c r="CR1860" s="28"/>
      <c r="CW1860" s="202"/>
      <c r="CY1860" s="28"/>
      <c r="CZ1860" s="28"/>
      <c r="DA1860" s="28"/>
      <c r="DF1860" s="202"/>
      <c r="DH1860" s="28"/>
      <c r="DI1860" s="28"/>
      <c r="DJ1860" s="28"/>
      <c r="DO1860" s="202"/>
      <c r="DQ1860" s="28"/>
      <c r="DR1860" s="28"/>
      <c r="DS1860" s="28"/>
      <c r="DX1860" s="202"/>
      <c r="DZ1860" s="28"/>
      <c r="EA1860" s="28"/>
      <c r="EB1860" s="28"/>
      <c r="EG1860" s="202"/>
      <c r="EI1860" s="28"/>
      <c r="EJ1860" s="28"/>
      <c r="EK1860" s="28"/>
      <c r="EP1860" s="202"/>
      <c r="ER1860" s="28"/>
      <c r="ES1860" s="28"/>
      <c r="ET1860" s="28"/>
      <c r="EY1860" s="202"/>
      <c r="FA1860" s="28"/>
      <c r="FB1860" s="28"/>
      <c r="FC1860" s="28"/>
      <c r="FH1860" s="202"/>
      <c r="FJ1860" s="28"/>
      <c r="FK1860" s="28"/>
      <c r="FL1860" s="28"/>
      <c r="FQ1860" s="202"/>
      <c r="FS1860" s="28"/>
      <c r="FT1860" s="28"/>
      <c r="FU1860" s="28"/>
      <c r="FZ1860" s="202"/>
      <c r="GB1860" s="28"/>
      <c r="GC1860" s="28"/>
      <c r="GD1860" s="28"/>
      <c r="GI1860" s="202"/>
      <c r="GK1860" s="28"/>
      <c r="GL1860" s="28"/>
      <c r="GM1860" s="28"/>
      <c r="GR1860" s="202"/>
      <c r="GT1860" s="28"/>
      <c r="GU1860" s="28"/>
      <c r="GV1860" s="28"/>
      <c r="HA1860" s="202"/>
      <c r="HC1860" s="28"/>
      <c r="HD1860" s="28"/>
      <c r="HE1860" s="28"/>
      <c r="HJ1860" s="28"/>
      <c r="HK1860" s="28"/>
      <c r="HL1860" s="28"/>
      <c r="HM1860" s="28"/>
      <c r="HN1860" s="28"/>
      <c r="HO1860" s="28"/>
      <c r="HP1860" s="28"/>
      <c r="HQ1860" s="28"/>
      <c r="HR1860" s="28"/>
      <c r="HS1860" s="28"/>
      <c r="HT1860" s="28"/>
      <c r="HU1860" s="28"/>
      <c r="HV1860" s="28"/>
      <c r="HW1860" s="28"/>
      <c r="HX1860" s="28"/>
      <c r="HY1860" s="28"/>
      <c r="HZ1860" s="28"/>
      <c r="IA1860" s="28"/>
      <c r="IB1860" s="28"/>
      <c r="IC1860" s="28"/>
      <c r="ID1860" s="28"/>
      <c r="IE1860" s="28"/>
      <c r="IF1860" s="28"/>
      <c r="IG1860" s="28"/>
      <c r="IH1860" s="28"/>
      <c r="II1860" s="28"/>
      <c r="IJ1860" s="28"/>
      <c r="IK1860" s="28"/>
      <c r="IL1860" s="28"/>
      <c r="IM1860" s="28"/>
      <c r="IN1860" s="28"/>
      <c r="IO1860" s="28"/>
    </row>
    <row r="1861" spans="1:249" s="54" customFormat="1" ht="18" customHeight="1">
      <c r="A1861" s="489" t="s">
        <v>5013</v>
      </c>
      <c r="B1861" s="28"/>
      <c r="C1861" s="28"/>
      <c r="D1861" s="28"/>
      <c r="E1861" s="28"/>
      <c r="F1861" s="305">
        <f t="shared" si="39"/>
        <v>15</v>
      </c>
      <c r="G1861" s="28"/>
      <c r="I1861" s="300">
        <v>11</v>
      </c>
      <c r="J1861" s="300">
        <v>4</v>
      </c>
      <c r="K1861" s="202"/>
      <c r="M1861" s="28"/>
      <c r="N1861" s="28"/>
      <c r="O1861" s="28"/>
      <c r="T1861" s="202"/>
      <c r="V1861" s="28"/>
      <c r="W1861" s="28"/>
      <c r="X1861" s="28"/>
      <c r="AC1861" s="202"/>
      <c r="AE1861" s="28"/>
      <c r="AF1861" s="28"/>
      <c r="AG1861" s="28"/>
      <c r="AL1861" s="202"/>
      <c r="AN1861" s="28"/>
      <c r="AO1861" s="28"/>
      <c r="AP1861" s="28"/>
      <c r="AU1861" s="202"/>
      <c r="AW1861" s="28"/>
      <c r="AX1861" s="28"/>
      <c r="AY1861" s="28"/>
      <c r="BD1861" s="202"/>
      <c r="BF1861" s="28"/>
      <c r="BG1861" s="28"/>
      <c r="BH1861" s="28"/>
      <c r="BM1861" s="202"/>
      <c r="BO1861" s="28"/>
      <c r="BP1861" s="28"/>
      <c r="BQ1861" s="28"/>
      <c r="BV1861" s="202"/>
      <c r="BX1861" s="28"/>
      <c r="BY1861" s="28"/>
      <c r="BZ1861" s="28"/>
      <c r="CE1861" s="202"/>
      <c r="CG1861" s="28"/>
      <c r="CH1861" s="28"/>
      <c r="CI1861" s="28"/>
      <c r="CN1861" s="202"/>
      <c r="CP1861" s="28"/>
      <c r="CQ1861" s="28"/>
      <c r="CR1861" s="28"/>
      <c r="CW1861" s="202"/>
      <c r="CY1861" s="28"/>
      <c r="CZ1861" s="28"/>
      <c r="DA1861" s="28"/>
      <c r="DF1861" s="202"/>
      <c r="DH1861" s="28"/>
      <c r="DI1861" s="28"/>
      <c r="DJ1861" s="28"/>
      <c r="DO1861" s="202"/>
      <c r="DQ1861" s="28"/>
      <c r="DR1861" s="28"/>
      <c r="DS1861" s="28"/>
      <c r="DX1861" s="202"/>
      <c r="DZ1861" s="28"/>
      <c r="EA1861" s="28"/>
      <c r="EB1861" s="28"/>
      <c r="EG1861" s="202"/>
      <c r="EI1861" s="28"/>
      <c r="EJ1861" s="28"/>
      <c r="EK1861" s="28"/>
      <c r="EP1861" s="202"/>
      <c r="ER1861" s="28"/>
      <c r="ES1861" s="28"/>
      <c r="ET1861" s="28"/>
      <c r="EY1861" s="202"/>
      <c r="FA1861" s="28"/>
      <c r="FB1861" s="28"/>
      <c r="FC1861" s="28"/>
      <c r="FH1861" s="202"/>
      <c r="FJ1861" s="28"/>
      <c r="FK1861" s="28"/>
      <c r="FL1861" s="28"/>
      <c r="FQ1861" s="202"/>
      <c r="FS1861" s="28"/>
      <c r="FT1861" s="28"/>
      <c r="FU1861" s="28"/>
      <c r="FZ1861" s="202"/>
      <c r="GB1861" s="28"/>
      <c r="GC1861" s="28"/>
      <c r="GD1861" s="28"/>
      <c r="GI1861" s="202"/>
      <c r="GK1861" s="28"/>
      <c r="GL1861" s="28"/>
      <c r="GM1861" s="28"/>
      <c r="GR1861" s="202"/>
      <c r="GT1861" s="28"/>
      <c r="GU1861" s="28"/>
      <c r="GV1861" s="28"/>
      <c r="HA1861" s="202"/>
      <c r="HC1861" s="28"/>
      <c r="HD1861" s="28"/>
      <c r="HE1861" s="28"/>
      <c r="HJ1861" s="28"/>
      <c r="HK1861" s="28"/>
      <c r="HL1861" s="28"/>
      <c r="HM1861" s="28"/>
      <c r="HN1861" s="28"/>
      <c r="HO1861" s="28"/>
      <c r="HP1861" s="28"/>
      <c r="HQ1861" s="28"/>
      <c r="HR1861" s="28"/>
      <c r="HS1861" s="28"/>
      <c r="HT1861" s="28"/>
      <c r="HU1861" s="28"/>
      <c r="HV1861" s="28"/>
      <c r="HW1861" s="28"/>
      <c r="HX1861" s="28"/>
      <c r="HY1861" s="28"/>
      <c r="HZ1861" s="28"/>
      <c r="IA1861" s="28"/>
      <c r="IB1861" s="28"/>
      <c r="IC1861" s="28"/>
      <c r="ID1861" s="28"/>
      <c r="IE1861" s="28"/>
      <c r="IF1861" s="28"/>
      <c r="IG1861" s="28"/>
      <c r="IH1861" s="28"/>
      <c r="II1861" s="28"/>
      <c r="IJ1861" s="28"/>
      <c r="IK1861" s="28"/>
      <c r="IL1861" s="28"/>
      <c r="IM1861" s="28"/>
      <c r="IN1861" s="28"/>
      <c r="IO1861" s="28"/>
    </row>
    <row r="1862" spans="1:249" s="54" customFormat="1" ht="18" customHeight="1">
      <c r="A1862" s="489" t="s">
        <v>5014</v>
      </c>
      <c r="B1862" s="28"/>
      <c r="C1862" s="28"/>
      <c r="D1862" s="28"/>
      <c r="E1862" s="28"/>
      <c r="F1862" s="305">
        <f t="shared" si="39"/>
        <v>3</v>
      </c>
      <c r="G1862" s="28"/>
      <c r="J1862" s="300">
        <v>3</v>
      </c>
      <c r="K1862" s="202"/>
      <c r="M1862" s="28"/>
      <c r="N1862" s="28"/>
      <c r="O1862" s="28"/>
      <c r="T1862" s="202"/>
      <c r="V1862" s="28"/>
      <c r="W1862" s="28"/>
      <c r="X1862" s="28"/>
      <c r="AC1862" s="202"/>
      <c r="AE1862" s="28"/>
      <c r="AF1862" s="28"/>
      <c r="AG1862" s="28"/>
      <c r="AL1862" s="202"/>
      <c r="AN1862" s="28"/>
      <c r="AO1862" s="28"/>
      <c r="AP1862" s="28"/>
      <c r="AU1862" s="202"/>
      <c r="AW1862" s="28"/>
      <c r="AX1862" s="28"/>
      <c r="AY1862" s="28"/>
      <c r="BD1862" s="202"/>
      <c r="BF1862" s="28"/>
      <c r="BG1862" s="28"/>
      <c r="BH1862" s="28"/>
      <c r="BM1862" s="202"/>
      <c r="BO1862" s="28"/>
      <c r="BP1862" s="28"/>
      <c r="BQ1862" s="28"/>
      <c r="BV1862" s="202"/>
      <c r="BX1862" s="28"/>
      <c r="BY1862" s="28"/>
      <c r="BZ1862" s="28"/>
      <c r="CE1862" s="202"/>
      <c r="CG1862" s="28"/>
      <c r="CH1862" s="28"/>
      <c r="CI1862" s="28"/>
      <c r="CN1862" s="202"/>
      <c r="CP1862" s="28"/>
      <c r="CQ1862" s="28"/>
      <c r="CR1862" s="28"/>
      <c r="CW1862" s="202"/>
      <c r="CY1862" s="28"/>
      <c r="CZ1862" s="28"/>
      <c r="DA1862" s="28"/>
      <c r="DF1862" s="202"/>
      <c r="DH1862" s="28"/>
      <c r="DI1862" s="28"/>
      <c r="DJ1862" s="28"/>
      <c r="DO1862" s="202"/>
      <c r="DQ1862" s="28"/>
      <c r="DR1862" s="28"/>
      <c r="DS1862" s="28"/>
      <c r="DX1862" s="202"/>
      <c r="DZ1862" s="28"/>
      <c r="EA1862" s="28"/>
      <c r="EB1862" s="28"/>
      <c r="EG1862" s="202"/>
      <c r="EI1862" s="28"/>
      <c r="EJ1862" s="28"/>
      <c r="EK1862" s="28"/>
      <c r="EP1862" s="202"/>
      <c r="ER1862" s="28"/>
      <c r="ES1862" s="28"/>
      <c r="ET1862" s="28"/>
      <c r="EY1862" s="202"/>
      <c r="FA1862" s="28"/>
      <c r="FB1862" s="28"/>
      <c r="FC1862" s="28"/>
      <c r="FH1862" s="202"/>
      <c r="FJ1862" s="28"/>
      <c r="FK1862" s="28"/>
      <c r="FL1862" s="28"/>
      <c r="FQ1862" s="202"/>
      <c r="FS1862" s="28"/>
      <c r="FT1862" s="28"/>
      <c r="FU1862" s="28"/>
      <c r="FZ1862" s="202"/>
      <c r="GB1862" s="28"/>
      <c r="GC1862" s="28"/>
      <c r="GD1862" s="28"/>
      <c r="GI1862" s="202"/>
      <c r="GK1862" s="28"/>
      <c r="GL1862" s="28"/>
      <c r="GM1862" s="28"/>
      <c r="GR1862" s="202"/>
      <c r="GT1862" s="28"/>
      <c r="GU1862" s="28"/>
      <c r="GV1862" s="28"/>
      <c r="HA1862" s="202"/>
      <c r="HC1862" s="28"/>
      <c r="HD1862" s="28"/>
      <c r="HE1862" s="28"/>
      <c r="HJ1862" s="28"/>
      <c r="HK1862" s="28"/>
      <c r="HL1862" s="28"/>
      <c r="HM1862" s="28"/>
      <c r="HN1862" s="28"/>
      <c r="HO1862" s="28"/>
      <c r="HP1862" s="28"/>
      <c r="HQ1862" s="28"/>
      <c r="HR1862" s="28"/>
      <c r="HS1862" s="28"/>
      <c r="HT1862" s="28"/>
      <c r="HU1862" s="28"/>
      <c r="HV1862" s="28"/>
      <c r="HW1862" s="28"/>
      <c r="HX1862" s="28"/>
      <c r="HY1862" s="28"/>
      <c r="HZ1862" s="28"/>
      <c r="IA1862" s="28"/>
      <c r="IB1862" s="28"/>
      <c r="IC1862" s="28"/>
      <c r="ID1862" s="28"/>
      <c r="IE1862" s="28"/>
      <c r="IF1862" s="28"/>
      <c r="IG1862" s="28"/>
      <c r="IH1862" s="28"/>
      <c r="II1862" s="28"/>
      <c r="IJ1862" s="28"/>
      <c r="IK1862" s="28"/>
      <c r="IL1862" s="28"/>
      <c r="IM1862" s="28"/>
      <c r="IN1862" s="28"/>
      <c r="IO1862" s="28"/>
    </row>
    <row r="1863" spans="1:249" s="54" customFormat="1" ht="18" customHeight="1">
      <c r="A1863" s="489" t="s">
        <v>5015</v>
      </c>
      <c r="B1863" s="28"/>
      <c r="C1863" s="28"/>
      <c r="D1863" s="28"/>
      <c r="E1863" s="28"/>
      <c r="F1863" s="305">
        <f t="shared" si="39"/>
        <v>2</v>
      </c>
      <c r="G1863" s="28"/>
      <c r="J1863" s="300">
        <v>2</v>
      </c>
      <c r="K1863" s="202"/>
      <c r="M1863" s="28"/>
      <c r="N1863" s="28"/>
      <c r="O1863" s="28"/>
      <c r="T1863" s="202"/>
      <c r="V1863" s="28"/>
      <c r="W1863" s="28"/>
      <c r="X1863" s="28"/>
      <c r="AC1863" s="202"/>
      <c r="AE1863" s="28"/>
      <c r="AF1863" s="28"/>
      <c r="AG1863" s="28"/>
      <c r="AL1863" s="202"/>
      <c r="AN1863" s="28"/>
      <c r="AO1863" s="28"/>
      <c r="AP1863" s="28"/>
      <c r="AU1863" s="202"/>
      <c r="AW1863" s="28"/>
      <c r="AX1863" s="28"/>
      <c r="AY1863" s="28"/>
      <c r="BD1863" s="202"/>
      <c r="BF1863" s="28"/>
      <c r="BG1863" s="28"/>
      <c r="BH1863" s="28"/>
      <c r="BM1863" s="202"/>
      <c r="BO1863" s="28"/>
      <c r="BP1863" s="28"/>
      <c r="BQ1863" s="28"/>
      <c r="BV1863" s="202"/>
      <c r="BX1863" s="28"/>
      <c r="BY1863" s="28"/>
      <c r="BZ1863" s="28"/>
      <c r="CE1863" s="202"/>
      <c r="CG1863" s="28"/>
      <c r="CH1863" s="28"/>
      <c r="CI1863" s="28"/>
      <c r="CN1863" s="202"/>
      <c r="CP1863" s="28"/>
      <c r="CQ1863" s="28"/>
      <c r="CR1863" s="28"/>
      <c r="CW1863" s="202"/>
      <c r="CY1863" s="28"/>
      <c r="CZ1863" s="28"/>
      <c r="DA1863" s="28"/>
      <c r="DF1863" s="202"/>
      <c r="DH1863" s="28"/>
      <c r="DI1863" s="28"/>
      <c r="DJ1863" s="28"/>
      <c r="DO1863" s="202"/>
      <c r="DQ1863" s="28"/>
      <c r="DR1863" s="28"/>
      <c r="DS1863" s="28"/>
      <c r="DX1863" s="202"/>
      <c r="DZ1863" s="28"/>
      <c r="EA1863" s="28"/>
      <c r="EB1863" s="28"/>
      <c r="EG1863" s="202"/>
      <c r="EI1863" s="28"/>
      <c r="EJ1863" s="28"/>
      <c r="EK1863" s="28"/>
      <c r="EP1863" s="202"/>
      <c r="ER1863" s="28"/>
      <c r="ES1863" s="28"/>
      <c r="ET1863" s="28"/>
      <c r="EY1863" s="202"/>
      <c r="FA1863" s="28"/>
      <c r="FB1863" s="28"/>
      <c r="FC1863" s="28"/>
      <c r="FH1863" s="202"/>
      <c r="FJ1863" s="28"/>
      <c r="FK1863" s="28"/>
      <c r="FL1863" s="28"/>
      <c r="FQ1863" s="202"/>
      <c r="FS1863" s="28"/>
      <c r="FT1863" s="28"/>
      <c r="FU1863" s="28"/>
      <c r="FZ1863" s="202"/>
      <c r="GB1863" s="28"/>
      <c r="GC1863" s="28"/>
      <c r="GD1863" s="28"/>
      <c r="GI1863" s="202"/>
      <c r="GK1863" s="28"/>
      <c r="GL1863" s="28"/>
      <c r="GM1863" s="28"/>
      <c r="GR1863" s="202"/>
      <c r="GT1863" s="28"/>
      <c r="GU1863" s="28"/>
      <c r="GV1863" s="28"/>
      <c r="HA1863" s="202"/>
      <c r="HC1863" s="28"/>
      <c r="HD1863" s="28"/>
      <c r="HE1863" s="28"/>
      <c r="HJ1863" s="28"/>
      <c r="HK1863" s="28"/>
      <c r="HL1863" s="28"/>
      <c r="HM1863" s="28"/>
      <c r="HN1863" s="28"/>
      <c r="HO1863" s="28"/>
      <c r="HP1863" s="28"/>
      <c r="HQ1863" s="28"/>
      <c r="HR1863" s="28"/>
      <c r="HS1863" s="28"/>
      <c r="HT1863" s="28"/>
      <c r="HU1863" s="28"/>
      <c r="HV1863" s="28"/>
      <c r="HW1863" s="28"/>
      <c r="HX1863" s="28"/>
      <c r="HY1863" s="28"/>
      <c r="HZ1863" s="28"/>
      <c r="IA1863" s="28"/>
      <c r="IB1863" s="28"/>
      <c r="IC1863" s="28"/>
      <c r="ID1863" s="28"/>
      <c r="IE1863" s="28"/>
      <c r="IF1863" s="28"/>
      <c r="IG1863" s="28"/>
      <c r="IH1863" s="28"/>
      <c r="II1863" s="28"/>
      <c r="IJ1863" s="28"/>
      <c r="IK1863" s="28"/>
      <c r="IL1863" s="28"/>
      <c r="IM1863" s="28"/>
      <c r="IN1863" s="28"/>
      <c r="IO1863" s="28"/>
    </row>
    <row r="1864" spans="1:249" s="54" customFormat="1" ht="18" customHeight="1">
      <c r="A1864" s="489" t="s">
        <v>5016</v>
      </c>
      <c r="B1864" s="28"/>
      <c r="C1864" s="28"/>
      <c r="D1864" s="28"/>
      <c r="E1864" s="28"/>
      <c r="F1864" s="305">
        <f t="shared" si="39"/>
        <v>1</v>
      </c>
      <c r="G1864" s="28"/>
      <c r="J1864" s="300">
        <v>1</v>
      </c>
      <c r="K1864" s="202"/>
      <c r="M1864" s="28"/>
      <c r="N1864" s="28"/>
      <c r="O1864" s="28"/>
      <c r="T1864" s="202"/>
      <c r="V1864" s="28"/>
      <c r="W1864" s="28"/>
      <c r="X1864" s="28"/>
      <c r="AC1864" s="202"/>
      <c r="AE1864" s="28"/>
      <c r="AF1864" s="28"/>
      <c r="AG1864" s="28"/>
      <c r="AL1864" s="202"/>
      <c r="AN1864" s="28"/>
      <c r="AO1864" s="28"/>
      <c r="AP1864" s="28"/>
      <c r="AU1864" s="202"/>
      <c r="AW1864" s="28"/>
      <c r="AX1864" s="28"/>
      <c r="AY1864" s="28"/>
      <c r="BD1864" s="202"/>
      <c r="BF1864" s="28"/>
      <c r="BG1864" s="28"/>
      <c r="BH1864" s="28"/>
      <c r="BM1864" s="202"/>
      <c r="BO1864" s="28"/>
      <c r="BP1864" s="28"/>
      <c r="BQ1864" s="28"/>
      <c r="BV1864" s="202"/>
      <c r="BX1864" s="28"/>
      <c r="BY1864" s="28"/>
      <c r="BZ1864" s="28"/>
      <c r="CE1864" s="202"/>
      <c r="CG1864" s="28"/>
      <c r="CH1864" s="28"/>
      <c r="CI1864" s="28"/>
      <c r="CN1864" s="202"/>
      <c r="CP1864" s="28"/>
      <c r="CQ1864" s="28"/>
      <c r="CR1864" s="28"/>
      <c r="CW1864" s="202"/>
      <c r="CY1864" s="28"/>
      <c r="CZ1864" s="28"/>
      <c r="DA1864" s="28"/>
      <c r="DF1864" s="202"/>
      <c r="DH1864" s="28"/>
      <c r="DI1864" s="28"/>
      <c r="DJ1864" s="28"/>
      <c r="DO1864" s="202"/>
      <c r="DQ1864" s="28"/>
      <c r="DR1864" s="28"/>
      <c r="DS1864" s="28"/>
      <c r="DX1864" s="202"/>
      <c r="DZ1864" s="28"/>
      <c r="EA1864" s="28"/>
      <c r="EB1864" s="28"/>
      <c r="EG1864" s="202"/>
      <c r="EI1864" s="28"/>
      <c r="EJ1864" s="28"/>
      <c r="EK1864" s="28"/>
      <c r="EP1864" s="202"/>
      <c r="ER1864" s="28"/>
      <c r="ES1864" s="28"/>
      <c r="ET1864" s="28"/>
      <c r="EY1864" s="202"/>
      <c r="FA1864" s="28"/>
      <c r="FB1864" s="28"/>
      <c r="FC1864" s="28"/>
      <c r="FH1864" s="202"/>
      <c r="FJ1864" s="28"/>
      <c r="FK1864" s="28"/>
      <c r="FL1864" s="28"/>
      <c r="FQ1864" s="202"/>
      <c r="FS1864" s="28"/>
      <c r="FT1864" s="28"/>
      <c r="FU1864" s="28"/>
      <c r="FZ1864" s="202"/>
      <c r="GB1864" s="28"/>
      <c r="GC1864" s="28"/>
      <c r="GD1864" s="28"/>
      <c r="GI1864" s="202"/>
      <c r="GK1864" s="28"/>
      <c r="GL1864" s="28"/>
      <c r="GM1864" s="28"/>
      <c r="GR1864" s="202"/>
      <c r="GT1864" s="28"/>
      <c r="GU1864" s="28"/>
      <c r="GV1864" s="28"/>
      <c r="HA1864" s="202"/>
      <c r="HC1864" s="28"/>
      <c r="HD1864" s="28"/>
      <c r="HE1864" s="28"/>
      <c r="HJ1864" s="28"/>
      <c r="HK1864" s="28"/>
      <c r="HL1864" s="28"/>
      <c r="HM1864" s="28"/>
      <c r="HN1864" s="28"/>
      <c r="HO1864" s="28"/>
      <c r="HP1864" s="28"/>
      <c r="HQ1864" s="28"/>
      <c r="HR1864" s="28"/>
      <c r="HS1864" s="28"/>
      <c r="HT1864" s="28"/>
      <c r="HU1864" s="28"/>
      <c r="HV1864" s="28"/>
      <c r="HW1864" s="28"/>
      <c r="HX1864" s="28"/>
      <c r="HY1864" s="28"/>
      <c r="HZ1864" s="28"/>
      <c r="IA1864" s="28"/>
      <c r="IB1864" s="28"/>
      <c r="IC1864" s="28"/>
      <c r="ID1864" s="28"/>
      <c r="IE1864" s="28"/>
      <c r="IF1864" s="28"/>
      <c r="IG1864" s="28"/>
      <c r="IH1864" s="28"/>
      <c r="II1864" s="28"/>
      <c r="IJ1864" s="28"/>
      <c r="IK1864" s="28"/>
      <c r="IL1864" s="28"/>
      <c r="IM1864" s="28"/>
      <c r="IN1864" s="28"/>
      <c r="IO1864" s="28"/>
    </row>
    <row r="1865" spans="1:249" s="54" customFormat="1" ht="18" customHeight="1">
      <c r="A1865" s="489" t="s">
        <v>5035</v>
      </c>
      <c r="B1865" s="28"/>
      <c r="C1865" s="28"/>
      <c r="D1865" s="28"/>
      <c r="E1865" s="28"/>
      <c r="F1865" s="305">
        <f t="shared" ref="F1865:F1873" si="40">SUM(G1865:L1865)</f>
        <v>1</v>
      </c>
      <c r="G1865" s="28"/>
      <c r="I1865" s="300">
        <v>1</v>
      </c>
      <c r="K1865" s="202"/>
      <c r="M1865" s="28"/>
      <c r="N1865" s="28"/>
      <c r="O1865" s="28"/>
      <c r="T1865" s="202"/>
      <c r="V1865" s="28"/>
      <c r="W1865" s="28"/>
      <c r="X1865" s="28"/>
      <c r="AC1865" s="202"/>
      <c r="AE1865" s="28"/>
      <c r="AF1865" s="28"/>
      <c r="AG1865" s="28"/>
      <c r="AL1865" s="202"/>
      <c r="AN1865" s="28"/>
      <c r="AO1865" s="28"/>
      <c r="AP1865" s="28"/>
      <c r="AU1865" s="202"/>
      <c r="AW1865" s="28"/>
      <c r="AX1865" s="28"/>
      <c r="AY1865" s="28"/>
      <c r="BD1865" s="202"/>
      <c r="BF1865" s="28"/>
      <c r="BG1865" s="28"/>
      <c r="BH1865" s="28"/>
      <c r="BM1865" s="202"/>
      <c r="BO1865" s="28"/>
      <c r="BP1865" s="28"/>
      <c r="BQ1865" s="28"/>
      <c r="BV1865" s="202"/>
      <c r="BX1865" s="28"/>
      <c r="BY1865" s="28"/>
      <c r="BZ1865" s="28"/>
      <c r="CE1865" s="202"/>
      <c r="CG1865" s="28"/>
      <c r="CH1865" s="28"/>
      <c r="CI1865" s="28"/>
      <c r="CN1865" s="202"/>
      <c r="CP1865" s="28"/>
      <c r="CQ1865" s="28"/>
      <c r="CR1865" s="28"/>
      <c r="CW1865" s="202"/>
      <c r="CY1865" s="28"/>
      <c r="CZ1865" s="28"/>
      <c r="DA1865" s="28"/>
      <c r="DF1865" s="202"/>
      <c r="DH1865" s="28"/>
      <c r="DI1865" s="28"/>
      <c r="DJ1865" s="28"/>
      <c r="DO1865" s="202"/>
      <c r="DQ1865" s="28"/>
      <c r="DR1865" s="28"/>
      <c r="DS1865" s="28"/>
      <c r="DX1865" s="202"/>
      <c r="DZ1865" s="28"/>
      <c r="EA1865" s="28"/>
      <c r="EB1865" s="28"/>
      <c r="EG1865" s="202"/>
      <c r="EI1865" s="28"/>
      <c r="EJ1865" s="28"/>
      <c r="EK1865" s="28"/>
      <c r="EP1865" s="202"/>
      <c r="ER1865" s="28"/>
      <c r="ES1865" s="28"/>
      <c r="ET1865" s="28"/>
      <c r="EY1865" s="202"/>
      <c r="FA1865" s="28"/>
      <c r="FB1865" s="28"/>
      <c r="FC1865" s="28"/>
      <c r="FH1865" s="202"/>
      <c r="FJ1865" s="28"/>
      <c r="FK1865" s="28"/>
      <c r="FL1865" s="28"/>
      <c r="FQ1865" s="202"/>
      <c r="FS1865" s="28"/>
      <c r="FT1865" s="28"/>
      <c r="FU1865" s="28"/>
      <c r="FZ1865" s="202"/>
      <c r="GB1865" s="28"/>
      <c r="GC1865" s="28"/>
      <c r="GD1865" s="28"/>
      <c r="GI1865" s="202"/>
      <c r="GK1865" s="28"/>
      <c r="GL1865" s="28"/>
      <c r="GM1865" s="28"/>
      <c r="GR1865" s="202"/>
      <c r="GT1865" s="28"/>
      <c r="GU1865" s="28"/>
      <c r="GV1865" s="28"/>
      <c r="HA1865" s="202"/>
      <c r="HC1865" s="28"/>
      <c r="HD1865" s="28"/>
      <c r="HE1865" s="28"/>
      <c r="HJ1865" s="28"/>
      <c r="HK1865" s="28"/>
      <c r="HL1865" s="28"/>
      <c r="HM1865" s="28"/>
      <c r="HN1865" s="28"/>
      <c r="HO1865" s="28"/>
      <c r="HP1865" s="28"/>
      <c r="HQ1865" s="28"/>
      <c r="HR1865" s="28"/>
      <c r="HS1865" s="28"/>
      <c r="HT1865" s="28"/>
      <c r="HU1865" s="28"/>
      <c r="HV1865" s="28"/>
      <c r="HW1865" s="28"/>
      <c r="HX1865" s="28"/>
      <c r="HY1865" s="28"/>
      <c r="HZ1865" s="28"/>
      <c r="IA1865" s="28"/>
      <c r="IB1865" s="28"/>
      <c r="IC1865" s="28"/>
      <c r="ID1865" s="28"/>
      <c r="IE1865" s="28"/>
      <c r="IF1865" s="28"/>
      <c r="IG1865" s="28"/>
      <c r="IH1865" s="28"/>
      <c r="II1865" s="28"/>
      <c r="IJ1865" s="28"/>
      <c r="IK1865" s="28"/>
      <c r="IL1865" s="28"/>
      <c r="IM1865" s="28"/>
      <c r="IN1865" s="28"/>
      <c r="IO1865" s="28"/>
    </row>
    <row r="1866" spans="1:249" s="54" customFormat="1" ht="18" customHeight="1">
      <c r="A1866" s="489" t="s">
        <v>5040</v>
      </c>
      <c r="B1866" s="28"/>
      <c r="C1866" s="28"/>
      <c r="D1866" s="28"/>
      <c r="E1866" s="28"/>
      <c r="F1866" s="305">
        <f t="shared" si="40"/>
        <v>11</v>
      </c>
      <c r="G1866" s="28"/>
      <c r="I1866" s="300"/>
      <c r="J1866" s="300">
        <v>11</v>
      </c>
      <c r="K1866" s="202"/>
      <c r="M1866" s="28"/>
      <c r="N1866" s="28"/>
      <c r="O1866" s="28"/>
      <c r="T1866" s="202"/>
      <c r="V1866" s="28"/>
      <c r="W1866" s="28"/>
      <c r="X1866" s="28"/>
      <c r="AC1866" s="202"/>
      <c r="AE1866" s="28"/>
      <c r="AF1866" s="28"/>
      <c r="AG1866" s="28"/>
      <c r="AL1866" s="202"/>
      <c r="AN1866" s="28"/>
      <c r="AO1866" s="28"/>
      <c r="AP1866" s="28"/>
      <c r="AU1866" s="202"/>
      <c r="AW1866" s="28"/>
      <c r="AX1866" s="28"/>
      <c r="AY1866" s="28"/>
      <c r="BD1866" s="202"/>
      <c r="BF1866" s="28"/>
      <c r="BG1866" s="28"/>
      <c r="BH1866" s="28"/>
      <c r="BM1866" s="202"/>
      <c r="BO1866" s="28"/>
      <c r="BP1866" s="28"/>
      <c r="BQ1866" s="28"/>
      <c r="BV1866" s="202"/>
      <c r="BX1866" s="28"/>
      <c r="BY1866" s="28"/>
      <c r="BZ1866" s="28"/>
      <c r="CE1866" s="202"/>
      <c r="CG1866" s="28"/>
      <c r="CH1866" s="28"/>
      <c r="CI1866" s="28"/>
      <c r="CN1866" s="202"/>
      <c r="CP1866" s="28"/>
      <c r="CQ1866" s="28"/>
      <c r="CR1866" s="28"/>
      <c r="CW1866" s="202"/>
      <c r="CY1866" s="28"/>
      <c r="CZ1866" s="28"/>
      <c r="DA1866" s="28"/>
      <c r="DF1866" s="202"/>
      <c r="DH1866" s="28"/>
      <c r="DI1866" s="28"/>
      <c r="DJ1866" s="28"/>
      <c r="DO1866" s="202"/>
      <c r="DQ1866" s="28"/>
      <c r="DR1866" s="28"/>
      <c r="DS1866" s="28"/>
      <c r="DX1866" s="202"/>
      <c r="DZ1866" s="28"/>
      <c r="EA1866" s="28"/>
      <c r="EB1866" s="28"/>
      <c r="EG1866" s="202"/>
      <c r="EI1866" s="28"/>
      <c r="EJ1866" s="28"/>
      <c r="EK1866" s="28"/>
      <c r="EP1866" s="202"/>
      <c r="ER1866" s="28"/>
      <c r="ES1866" s="28"/>
      <c r="ET1866" s="28"/>
      <c r="EY1866" s="202"/>
      <c r="FA1866" s="28"/>
      <c r="FB1866" s="28"/>
      <c r="FC1866" s="28"/>
      <c r="FH1866" s="202"/>
      <c r="FJ1866" s="28"/>
      <c r="FK1866" s="28"/>
      <c r="FL1866" s="28"/>
      <c r="FQ1866" s="202"/>
      <c r="FS1866" s="28"/>
      <c r="FT1866" s="28"/>
      <c r="FU1866" s="28"/>
      <c r="FZ1866" s="202"/>
      <c r="GB1866" s="28"/>
      <c r="GC1866" s="28"/>
      <c r="GD1866" s="28"/>
      <c r="GI1866" s="202"/>
      <c r="GK1866" s="28"/>
      <c r="GL1866" s="28"/>
      <c r="GM1866" s="28"/>
      <c r="GR1866" s="202"/>
      <c r="GT1866" s="28"/>
      <c r="GU1866" s="28"/>
      <c r="GV1866" s="28"/>
      <c r="HA1866" s="202"/>
      <c r="HC1866" s="28"/>
      <c r="HD1866" s="28"/>
      <c r="HE1866" s="28"/>
      <c r="HJ1866" s="28"/>
      <c r="HK1866" s="28"/>
      <c r="HL1866" s="28"/>
      <c r="HM1866" s="28"/>
      <c r="HN1866" s="28"/>
      <c r="HO1866" s="28"/>
      <c r="HP1866" s="28"/>
      <c r="HQ1866" s="28"/>
      <c r="HR1866" s="28"/>
      <c r="HS1866" s="28"/>
      <c r="HT1866" s="28"/>
      <c r="HU1866" s="28"/>
      <c r="HV1866" s="28"/>
      <c r="HW1866" s="28"/>
      <c r="HX1866" s="28"/>
      <c r="HY1866" s="28"/>
      <c r="HZ1866" s="28"/>
      <c r="IA1866" s="28"/>
      <c r="IB1866" s="28"/>
      <c r="IC1866" s="28"/>
      <c r="ID1866" s="28"/>
      <c r="IE1866" s="28"/>
      <c r="IF1866" s="28"/>
      <c r="IG1866" s="28"/>
      <c r="IH1866" s="28"/>
      <c r="II1866" s="28"/>
      <c r="IJ1866" s="28"/>
      <c r="IK1866" s="28"/>
      <c r="IL1866" s="28"/>
      <c r="IM1866" s="28"/>
      <c r="IN1866" s="28"/>
      <c r="IO1866" s="28"/>
    </row>
    <row r="1867" spans="1:249" s="54" customFormat="1" ht="18" customHeight="1">
      <c r="A1867" s="489" t="s">
        <v>5045</v>
      </c>
      <c r="B1867" s="28"/>
      <c r="C1867" s="28"/>
      <c r="D1867" s="28"/>
      <c r="E1867" s="28"/>
      <c r="F1867" s="305">
        <f t="shared" si="40"/>
        <v>5</v>
      </c>
      <c r="G1867" s="28"/>
      <c r="I1867" s="300">
        <v>5</v>
      </c>
      <c r="K1867" s="202"/>
      <c r="M1867" s="28"/>
      <c r="N1867" s="28"/>
      <c r="O1867" s="28"/>
      <c r="T1867" s="202"/>
      <c r="V1867" s="28"/>
      <c r="W1867" s="28"/>
      <c r="X1867" s="28"/>
      <c r="AC1867" s="202"/>
      <c r="AE1867" s="28"/>
      <c r="AF1867" s="28"/>
      <c r="AG1867" s="28"/>
      <c r="AL1867" s="202"/>
      <c r="AN1867" s="28"/>
      <c r="AO1867" s="28"/>
      <c r="AP1867" s="28"/>
      <c r="AU1867" s="202"/>
      <c r="AW1867" s="28"/>
      <c r="AX1867" s="28"/>
      <c r="AY1867" s="28"/>
      <c r="BD1867" s="202"/>
      <c r="BF1867" s="28"/>
      <c r="BG1867" s="28"/>
      <c r="BH1867" s="28"/>
      <c r="BM1867" s="202"/>
      <c r="BO1867" s="28"/>
      <c r="BP1867" s="28"/>
      <c r="BQ1867" s="28"/>
      <c r="BV1867" s="202"/>
      <c r="BX1867" s="28"/>
      <c r="BY1867" s="28"/>
      <c r="BZ1867" s="28"/>
      <c r="CE1867" s="202"/>
      <c r="CG1867" s="28"/>
      <c r="CH1867" s="28"/>
      <c r="CI1867" s="28"/>
      <c r="CN1867" s="202"/>
      <c r="CP1867" s="28"/>
      <c r="CQ1867" s="28"/>
      <c r="CR1867" s="28"/>
      <c r="CW1867" s="202"/>
      <c r="CY1867" s="28"/>
      <c r="CZ1867" s="28"/>
      <c r="DA1867" s="28"/>
      <c r="DF1867" s="202"/>
      <c r="DH1867" s="28"/>
      <c r="DI1867" s="28"/>
      <c r="DJ1867" s="28"/>
      <c r="DO1867" s="202"/>
      <c r="DQ1867" s="28"/>
      <c r="DR1867" s="28"/>
      <c r="DS1867" s="28"/>
      <c r="DX1867" s="202"/>
      <c r="DZ1867" s="28"/>
      <c r="EA1867" s="28"/>
      <c r="EB1867" s="28"/>
      <c r="EG1867" s="202"/>
      <c r="EI1867" s="28"/>
      <c r="EJ1867" s="28"/>
      <c r="EK1867" s="28"/>
      <c r="EP1867" s="202"/>
      <c r="ER1867" s="28"/>
      <c r="ES1867" s="28"/>
      <c r="ET1867" s="28"/>
      <c r="EY1867" s="202"/>
      <c r="FA1867" s="28"/>
      <c r="FB1867" s="28"/>
      <c r="FC1867" s="28"/>
      <c r="FH1867" s="202"/>
      <c r="FJ1867" s="28"/>
      <c r="FK1867" s="28"/>
      <c r="FL1867" s="28"/>
      <c r="FQ1867" s="202"/>
      <c r="FS1867" s="28"/>
      <c r="FT1867" s="28"/>
      <c r="FU1867" s="28"/>
      <c r="FZ1867" s="202"/>
      <c r="GB1867" s="28"/>
      <c r="GC1867" s="28"/>
      <c r="GD1867" s="28"/>
      <c r="GI1867" s="202"/>
      <c r="GK1867" s="28"/>
      <c r="GL1867" s="28"/>
      <c r="GM1867" s="28"/>
      <c r="GR1867" s="202"/>
      <c r="GT1867" s="28"/>
      <c r="GU1867" s="28"/>
      <c r="GV1867" s="28"/>
      <c r="HA1867" s="202"/>
      <c r="HC1867" s="28"/>
      <c r="HD1867" s="28"/>
      <c r="HE1867" s="28"/>
      <c r="HJ1867" s="28"/>
      <c r="HK1867" s="28"/>
      <c r="HL1867" s="28"/>
      <c r="HM1867" s="28"/>
      <c r="HN1867" s="28"/>
      <c r="HO1867" s="28"/>
      <c r="HP1867" s="28"/>
      <c r="HQ1867" s="28"/>
      <c r="HR1867" s="28"/>
      <c r="HS1867" s="28"/>
      <c r="HT1867" s="28"/>
      <c r="HU1867" s="28"/>
      <c r="HV1867" s="28"/>
      <c r="HW1867" s="28"/>
      <c r="HX1867" s="28"/>
      <c r="HY1867" s="28"/>
      <c r="HZ1867" s="28"/>
      <c r="IA1867" s="28"/>
      <c r="IB1867" s="28"/>
      <c r="IC1867" s="28"/>
      <c r="ID1867" s="28"/>
      <c r="IE1867" s="28"/>
      <c r="IF1867" s="28"/>
      <c r="IG1867" s="28"/>
      <c r="IH1867" s="28"/>
      <c r="II1867" s="28"/>
      <c r="IJ1867" s="28"/>
      <c r="IK1867" s="28"/>
      <c r="IL1867" s="28"/>
      <c r="IM1867" s="28"/>
      <c r="IN1867" s="28"/>
      <c r="IO1867" s="28"/>
    </row>
    <row r="1868" spans="1:249" s="54" customFormat="1" ht="18" customHeight="1">
      <c r="A1868" s="489" t="s">
        <v>5050</v>
      </c>
      <c r="B1868" s="28"/>
      <c r="C1868" s="28"/>
      <c r="D1868" s="28"/>
      <c r="E1868" s="28"/>
      <c r="F1868" s="305">
        <f t="shared" si="40"/>
        <v>4</v>
      </c>
      <c r="G1868" s="28"/>
      <c r="I1868" s="300"/>
      <c r="J1868" s="300">
        <v>4</v>
      </c>
      <c r="K1868" s="202"/>
      <c r="M1868" s="28"/>
      <c r="N1868" s="28"/>
      <c r="O1868" s="28"/>
      <c r="T1868" s="202"/>
      <c r="V1868" s="28"/>
      <c r="W1868" s="28"/>
      <c r="X1868" s="28"/>
      <c r="AC1868" s="202"/>
      <c r="AE1868" s="28"/>
      <c r="AF1868" s="28"/>
      <c r="AG1868" s="28"/>
      <c r="AL1868" s="202"/>
      <c r="AN1868" s="28"/>
      <c r="AO1868" s="28"/>
      <c r="AP1868" s="28"/>
      <c r="AU1868" s="202"/>
      <c r="AW1868" s="28"/>
      <c r="AX1868" s="28"/>
      <c r="AY1868" s="28"/>
      <c r="BD1868" s="202"/>
      <c r="BF1868" s="28"/>
      <c r="BG1868" s="28"/>
      <c r="BH1868" s="28"/>
      <c r="BM1868" s="202"/>
      <c r="BO1868" s="28"/>
      <c r="BP1868" s="28"/>
      <c r="BQ1868" s="28"/>
      <c r="BV1868" s="202"/>
      <c r="BX1868" s="28"/>
      <c r="BY1868" s="28"/>
      <c r="BZ1868" s="28"/>
      <c r="CE1868" s="202"/>
      <c r="CG1868" s="28"/>
      <c r="CH1868" s="28"/>
      <c r="CI1868" s="28"/>
      <c r="CN1868" s="202"/>
      <c r="CP1868" s="28"/>
      <c r="CQ1868" s="28"/>
      <c r="CR1868" s="28"/>
      <c r="CW1868" s="202"/>
      <c r="CY1868" s="28"/>
      <c r="CZ1868" s="28"/>
      <c r="DA1868" s="28"/>
      <c r="DF1868" s="202"/>
      <c r="DH1868" s="28"/>
      <c r="DI1868" s="28"/>
      <c r="DJ1868" s="28"/>
      <c r="DO1868" s="202"/>
      <c r="DQ1868" s="28"/>
      <c r="DR1868" s="28"/>
      <c r="DS1868" s="28"/>
      <c r="DX1868" s="202"/>
      <c r="DZ1868" s="28"/>
      <c r="EA1868" s="28"/>
      <c r="EB1868" s="28"/>
      <c r="EG1868" s="202"/>
      <c r="EI1868" s="28"/>
      <c r="EJ1868" s="28"/>
      <c r="EK1868" s="28"/>
      <c r="EP1868" s="202"/>
      <c r="ER1868" s="28"/>
      <c r="ES1868" s="28"/>
      <c r="ET1868" s="28"/>
      <c r="EY1868" s="202"/>
      <c r="FA1868" s="28"/>
      <c r="FB1868" s="28"/>
      <c r="FC1868" s="28"/>
      <c r="FH1868" s="202"/>
      <c r="FJ1868" s="28"/>
      <c r="FK1868" s="28"/>
      <c r="FL1868" s="28"/>
      <c r="FQ1868" s="202"/>
      <c r="FS1868" s="28"/>
      <c r="FT1868" s="28"/>
      <c r="FU1868" s="28"/>
      <c r="FZ1868" s="202"/>
      <c r="GB1868" s="28"/>
      <c r="GC1868" s="28"/>
      <c r="GD1868" s="28"/>
      <c r="GI1868" s="202"/>
      <c r="GK1868" s="28"/>
      <c r="GL1868" s="28"/>
      <c r="GM1868" s="28"/>
      <c r="GR1868" s="202"/>
      <c r="GT1868" s="28"/>
      <c r="GU1868" s="28"/>
      <c r="GV1868" s="28"/>
      <c r="HA1868" s="202"/>
      <c r="HC1868" s="28"/>
      <c r="HD1868" s="28"/>
      <c r="HE1868" s="28"/>
      <c r="HJ1868" s="28"/>
      <c r="HK1868" s="28"/>
      <c r="HL1868" s="28"/>
      <c r="HM1868" s="28"/>
      <c r="HN1868" s="28"/>
      <c r="HO1868" s="28"/>
      <c r="HP1868" s="28"/>
      <c r="HQ1868" s="28"/>
      <c r="HR1868" s="28"/>
      <c r="HS1868" s="28"/>
      <c r="HT1868" s="28"/>
      <c r="HU1868" s="28"/>
      <c r="HV1868" s="28"/>
      <c r="HW1868" s="28"/>
      <c r="HX1868" s="28"/>
      <c r="HY1868" s="28"/>
      <c r="HZ1868" s="28"/>
      <c r="IA1868" s="28"/>
      <c r="IB1868" s="28"/>
      <c r="IC1868" s="28"/>
      <c r="ID1868" s="28"/>
      <c r="IE1868" s="28"/>
      <c r="IF1868" s="28"/>
      <c r="IG1868" s="28"/>
      <c r="IH1868" s="28"/>
      <c r="II1868" s="28"/>
      <c r="IJ1868" s="28"/>
      <c r="IK1868" s="28"/>
      <c r="IL1868" s="28"/>
      <c r="IM1868" s="28"/>
      <c r="IN1868" s="28"/>
      <c r="IO1868" s="28"/>
    </row>
    <row r="1869" spans="1:249" s="54" customFormat="1" ht="18" customHeight="1">
      <c r="A1869" s="489" t="s">
        <v>5059</v>
      </c>
      <c r="B1869" s="28"/>
      <c r="C1869" s="28"/>
      <c r="D1869" s="28"/>
      <c r="E1869" s="28"/>
      <c r="F1869" s="305">
        <f t="shared" si="40"/>
        <v>5</v>
      </c>
      <c r="G1869" s="28"/>
      <c r="I1869" s="300">
        <v>5</v>
      </c>
      <c r="J1869" s="300"/>
      <c r="K1869" s="202"/>
      <c r="M1869" s="28"/>
      <c r="N1869" s="28"/>
      <c r="O1869" s="28"/>
      <c r="T1869" s="202"/>
      <c r="V1869" s="28"/>
      <c r="W1869" s="28"/>
      <c r="X1869" s="28"/>
      <c r="AC1869" s="202"/>
      <c r="AE1869" s="28"/>
      <c r="AF1869" s="28"/>
      <c r="AG1869" s="28"/>
      <c r="AL1869" s="202"/>
      <c r="AN1869" s="28"/>
      <c r="AO1869" s="28"/>
      <c r="AP1869" s="28"/>
      <c r="AU1869" s="202"/>
      <c r="AW1869" s="28"/>
      <c r="AX1869" s="28"/>
      <c r="AY1869" s="28"/>
      <c r="BD1869" s="202"/>
      <c r="BF1869" s="28"/>
      <c r="BG1869" s="28"/>
      <c r="BH1869" s="28"/>
      <c r="BM1869" s="202"/>
      <c r="BO1869" s="28"/>
      <c r="BP1869" s="28"/>
      <c r="BQ1869" s="28"/>
      <c r="BV1869" s="202"/>
      <c r="BX1869" s="28"/>
      <c r="BY1869" s="28"/>
      <c r="BZ1869" s="28"/>
      <c r="CE1869" s="202"/>
      <c r="CG1869" s="28"/>
      <c r="CH1869" s="28"/>
      <c r="CI1869" s="28"/>
      <c r="CN1869" s="202"/>
      <c r="CP1869" s="28"/>
      <c r="CQ1869" s="28"/>
      <c r="CR1869" s="28"/>
      <c r="CW1869" s="202"/>
      <c r="CY1869" s="28"/>
      <c r="CZ1869" s="28"/>
      <c r="DA1869" s="28"/>
      <c r="DF1869" s="202"/>
      <c r="DH1869" s="28"/>
      <c r="DI1869" s="28"/>
      <c r="DJ1869" s="28"/>
      <c r="DO1869" s="202"/>
      <c r="DQ1869" s="28"/>
      <c r="DR1869" s="28"/>
      <c r="DS1869" s="28"/>
      <c r="DX1869" s="202"/>
      <c r="DZ1869" s="28"/>
      <c r="EA1869" s="28"/>
      <c r="EB1869" s="28"/>
      <c r="EG1869" s="202"/>
      <c r="EI1869" s="28"/>
      <c r="EJ1869" s="28"/>
      <c r="EK1869" s="28"/>
      <c r="EP1869" s="202"/>
      <c r="ER1869" s="28"/>
      <c r="ES1869" s="28"/>
      <c r="ET1869" s="28"/>
      <c r="EY1869" s="202"/>
      <c r="FA1869" s="28"/>
      <c r="FB1869" s="28"/>
      <c r="FC1869" s="28"/>
      <c r="FH1869" s="202"/>
      <c r="FJ1869" s="28"/>
      <c r="FK1869" s="28"/>
      <c r="FL1869" s="28"/>
      <c r="FQ1869" s="202"/>
      <c r="FS1869" s="28"/>
      <c r="FT1869" s="28"/>
      <c r="FU1869" s="28"/>
      <c r="FZ1869" s="202"/>
      <c r="GB1869" s="28"/>
      <c r="GC1869" s="28"/>
      <c r="GD1869" s="28"/>
      <c r="GI1869" s="202"/>
      <c r="GK1869" s="28"/>
      <c r="GL1869" s="28"/>
      <c r="GM1869" s="28"/>
      <c r="GR1869" s="202"/>
      <c r="GT1869" s="28"/>
      <c r="GU1869" s="28"/>
      <c r="GV1869" s="28"/>
      <c r="HA1869" s="202"/>
      <c r="HC1869" s="28"/>
      <c r="HD1869" s="28"/>
      <c r="HE1869" s="28"/>
      <c r="HJ1869" s="28"/>
      <c r="HK1869" s="28"/>
      <c r="HL1869" s="28"/>
      <c r="HM1869" s="28"/>
      <c r="HN1869" s="28"/>
      <c r="HO1869" s="28"/>
      <c r="HP1869" s="28"/>
      <c r="HQ1869" s="28"/>
      <c r="HR1869" s="28"/>
      <c r="HS1869" s="28"/>
      <c r="HT1869" s="28"/>
      <c r="HU1869" s="28"/>
      <c r="HV1869" s="28"/>
      <c r="HW1869" s="28"/>
      <c r="HX1869" s="28"/>
      <c r="HY1869" s="28"/>
      <c r="HZ1869" s="28"/>
      <c r="IA1869" s="28"/>
      <c r="IB1869" s="28"/>
      <c r="IC1869" s="28"/>
      <c r="ID1869" s="28"/>
      <c r="IE1869" s="28"/>
      <c r="IF1869" s="28"/>
      <c r="IG1869" s="28"/>
      <c r="IH1869" s="28"/>
      <c r="II1869" s="28"/>
      <c r="IJ1869" s="28"/>
      <c r="IK1869" s="28"/>
      <c r="IL1869" s="28"/>
      <c r="IM1869" s="28"/>
      <c r="IN1869" s="28"/>
      <c r="IO1869" s="28"/>
    </row>
    <row r="1870" spans="1:249" s="54" customFormat="1" ht="18" customHeight="1">
      <c r="A1870" s="489" t="s">
        <v>5060</v>
      </c>
      <c r="B1870" s="28"/>
      <c r="C1870" s="28"/>
      <c r="D1870" s="28"/>
      <c r="E1870" s="28"/>
      <c r="F1870" s="305">
        <f t="shared" si="40"/>
        <v>4</v>
      </c>
      <c r="G1870" s="28"/>
      <c r="I1870" s="300">
        <v>4</v>
      </c>
      <c r="J1870" s="300"/>
      <c r="K1870" s="202"/>
      <c r="M1870" s="28"/>
      <c r="N1870" s="28"/>
      <c r="O1870" s="28"/>
      <c r="T1870" s="202"/>
      <c r="V1870" s="28"/>
      <c r="W1870" s="28"/>
      <c r="X1870" s="28"/>
      <c r="AC1870" s="202"/>
      <c r="AE1870" s="28"/>
      <c r="AF1870" s="28"/>
      <c r="AG1870" s="28"/>
      <c r="AL1870" s="202"/>
      <c r="AN1870" s="28"/>
      <c r="AO1870" s="28"/>
      <c r="AP1870" s="28"/>
      <c r="AU1870" s="202"/>
      <c r="AW1870" s="28"/>
      <c r="AX1870" s="28"/>
      <c r="AY1870" s="28"/>
      <c r="BD1870" s="202"/>
      <c r="BF1870" s="28"/>
      <c r="BG1870" s="28"/>
      <c r="BH1870" s="28"/>
      <c r="BM1870" s="202"/>
      <c r="BO1870" s="28"/>
      <c r="BP1870" s="28"/>
      <c r="BQ1870" s="28"/>
      <c r="BV1870" s="202"/>
      <c r="BX1870" s="28"/>
      <c r="BY1870" s="28"/>
      <c r="BZ1870" s="28"/>
      <c r="CE1870" s="202"/>
      <c r="CG1870" s="28"/>
      <c r="CH1870" s="28"/>
      <c r="CI1870" s="28"/>
      <c r="CN1870" s="202"/>
      <c r="CP1870" s="28"/>
      <c r="CQ1870" s="28"/>
      <c r="CR1870" s="28"/>
      <c r="CW1870" s="202"/>
      <c r="CY1870" s="28"/>
      <c r="CZ1870" s="28"/>
      <c r="DA1870" s="28"/>
      <c r="DF1870" s="202"/>
      <c r="DH1870" s="28"/>
      <c r="DI1870" s="28"/>
      <c r="DJ1870" s="28"/>
      <c r="DO1870" s="202"/>
      <c r="DQ1870" s="28"/>
      <c r="DR1870" s="28"/>
      <c r="DS1870" s="28"/>
      <c r="DX1870" s="202"/>
      <c r="DZ1870" s="28"/>
      <c r="EA1870" s="28"/>
      <c r="EB1870" s="28"/>
      <c r="EG1870" s="202"/>
      <c r="EI1870" s="28"/>
      <c r="EJ1870" s="28"/>
      <c r="EK1870" s="28"/>
      <c r="EP1870" s="202"/>
      <c r="ER1870" s="28"/>
      <c r="ES1870" s="28"/>
      <c r="ET1870" s="28"/>
      <c r="EY1870" s="202"/>
      <c r="FA1870" s="28"/>
      <c r="FB1870" s="28"/>
      <c r="FC1870" s="28"/>
      <c r="FH1870" s="202"/>
      <c r="FJ1870" s="28"/>
      <c r="FK1870" s="28"/>
      <c r="FL1870" s="28"/>
      <c r="FQ1870" s="202"/>
      <c r="FS1870" s="28"/>
      <c r="FT1870" s="28"/>
      <c r="FU1870" s="28"/>
      <c r="FZ1870" s="202"/>
      <c r="GB1870" s="28"/>
      <c r="GC1870" s="28"/>
      <c r="GD1870" s="28"/>
      <c r="GI1870" s="202"/>
      <c r="GK1870" s="28"/>
      <c r="GL1870" s="28"/>
      <c r="GM1870" s="28"/>
      <c r="GR1870" s="202"/>
      <c r="GT1870" s="28"/>
      <c r="GU1870" s="28"/>
      <c r="GV1870" s="28"/>
      <c r="HA1870" s="202"/>
      <c r="HC1870" s="28"/>
      <c r="HD1870" s="28"/>
      <c r="HE1870" s="28"/>
      <c r="HJ1870" s="28"/>
      <c r="HK1870" s="28"/>
      <c r="HL1870" s="28"/>
      <c r="HM1870" s="28"/>
      <c r="HN1870" s="28"/>
      <c r="HO1870" s="28"/>
      <c r="HP1870" s="28"/>
      <c r="HQ1870" s="28"/>
      <c r="HR1870" s="28"/>
      <c r="HS1870" s="28"/>
      <c r="HT1870" s="28"/>
      <c r="HU1870" s="28"/>
      <c r="HV1870" s="28"/>
      <c r="HW1870" s="28"/>
      <c r="HX1870" s="28"/>
      <c r="HY1870" s="28"/>
      <c r="HZ1870" s="28"/>
      <c r="IA1870" s="28"/>
      <c r="IB1870" s="28"/>
      <c r="IC1870" s="28"/>
      <c r="ID1870" s="28"/>
      <c r="IE1870" s="28"/>
      <c r="IF1870" s="28"/>
      <c r="IG1870" s="28"/>
      <c r="IH1870" s="28"/>
      <c r="II1870" s="28"/>
      <c r="IJ1870" s="28"/>
      <c r="IK1870" s="28"/>
      <c r="IL1870" s="28"/>
      <c r="IM1870" s="28"/>
      <c r="IN1870" s="28"/>
      <c r="IO1870" s="28"/>
    </row>
    <row r="1871" spans="1:249" s="54" customFormat="1" ht="18" customHeight="1">
      <c r="A1871" s="489" t="s">
        <v>5061</v>
      </c>
      <c r="B1871" s="28"/>
      <c r="C1871" s="28"/>
      <c r="D1871" s="28"/>
      <c r="E1871" s="28"/>
      <c r="F1871" s="305">
        <f t="shared" si="40"/>
        <v>2</v>
      </c>
      <c r="G1871" s="28"/>
      <c r="I1871" s="300">
        <v>2</v>
      </c>
      <c r="J1871" s="300"/>
      <c r="K1871" s="202"/>
      <c r="M1871" s="28"/>
      <c r="N1871" s="28"/>
      <c r="O1871" s="28"/>
      <c r="T1871" s="202"/>
      <c r="V1871" s="28"/>
      <c r="W1871" s="28"/>
      <c r="X1871" s="28"/>
      <c r="AC1871" s="202"/>
      <c r="AE1871" s="28"/>
      <c r="AF1871" s="28"/>
      <c r="AG1871" s="28"/>
      <c r="AL1871" s="202"/>
      <c r="AN1871" s="28"/>
      <c r="AO1871" s="28"/>
      <c r="AP1871" s="28"/>
      <c r="AU1871" s="202"/>
      <c r="AW1871" s="28"/>
      <c r="AX1871" s="28"/>
      <c r="AY1871" s="28"/>
      <c r="BD1871" s="202"/>
      <c r="BF1871" s="28"/>
      <c r="BG1871" s="28"/>
      <c r="BH1871" s="28"/>
      <c r="BM1871" s="202"/>
      <c r="BO1871" s="28"/>
      <c r="BP1871" s="28"/>
      <c r="BQ1871" s="28"/>
      <c r="BV1871" s="202"/>
      <c r="BX1871" s="28"/>
      <c r="BY1871" s="28"/>
      <c r="BZ1871" s="28"/>
      <c r="CE1871" s="202"/>
      <c r="CG1871" s="28"/>
      <c r="CH1871" s="28"/>
      <c r="CI1871" s="28"/>
      <c r="CN1871" s="202"/>
      <c r="CP1871" s="28"/>
      <c r="CQ1871" s="28"/>
      <c r="CR1871" s="28"/>
      <c r="CW1871" s="202"/>
      <c r="CY1871" s="28"/>
      <c r="CZ1871" s="28"/>
      <c r="DA1871" s="28"/>
      <c r="DF1871" s="202"/>
      <c r="DH1871" s="28"/>
      <c r="DI1871" s="28"/>
      <c r="DJ1871" s="28"/>
      <c r="DO1871" s="202"/>
      <c r="DQ1871" s="28"/>
      <c r="DR1871" s="28"/>
      <c r="DS1871" s="28"/>
      <c r="DX1871" s="202"/>
      <c r="DZ1871" s="28"/>
      <c r="EA1871" s="28"/>
      <c r="EB1871" s="28"/>
      <c r="EG1871" s="202"/>
      <c r="EI1871" s="28"/>
      <c r="EJ1871" s="28"/>
      <c r="EK1871" s="28"/>
      <c r="EP1871" s="202"/>
      <c r="ER1871" s="28"/>
      <c r="ES1871" s="28"/>
      <c r="ET1871" s="28"/>
      <c r="EY1871" s="202"/>
      <c r="FA1871" s="28"/>
      <c r="FB1871" s="28"/>
      <c r="FC1871" s="28"/>
      <c r="FH1871" s="202"/>
      <c r="FJ1871" s="28"/>
      <c r="FK1871" s="28"/>
      <c r="FL1871" s="28"/>
      <c r="FQ1871" s="202"/>
      <c r="FS1871" s="28"/>
      <c r="FT1871" s="28"/>
      <c r="FU1871" s="28"/>
      <c r="FZ1871" s="202"/>
      <c r="GB1871" s="28"/>
      <c r="GC1871" s="28"/>
      <c r="GD1871" s="28"/>
      <c r="GI1871" s="202"/>
      <c r="GK1871" s="28"/>
      <c r="GL1871" s="28"/>
      <c r="GM1871" s="28"/>
      <c r="GR1871" s="202"/>
      <c r="GT1871" s="28"/>
      <c r="GU1871" s="28"/>
      <c r="GV1871" s="28"/>
      <c r="HA1871" s="202"/>
      <c r="HC1871" s="28"/>
      <c r="HD1871" s="28"/>
      <c r="HE1871" s="28"/>
      <c r="HJ1871" s="28"/>
      <c r="HK1871" s="28"/>
      <c r="HL1871" s="28"/>
      <c r="HM1871" s="28"/>
      <c r="HN1871" s="28"/>
      <c r="HO1871" s="28"/>
      <c r="HP1871" s="28"/>
      <c r="HQ1871" s="28"/>
      <c r="HR1871" s="28"/>
      <c r="HS1871" s="28"/>
      <c r="HT1871" s="28"/>
      <c r="HU1871" s="28"/>
      <c r="HV1871" s="28"/>
      <c r="HW1871" s="28"/>
      <c r="HX1871" s="28"/>
      <c r="HY1871" s="28"/>
      <c r="HZ1871" s="28"/>
      <c r="IA1871" s="28"/>
      <c r="IB1871" s="28"/>
      <c r="IC1871" s="28"/>
      <c r="ID1871" s="28"/>
      <c r="IE1871" s="28"/>
      <c r="IF1871" s="28"/>
      <c r="IG1871" s="28"/>
      <c r="IH1871" s="28"/>
      <c r="II1871" s="28"/>
      <c r="IJ1871" s="28"/>
      <c r="IK1871" s="28"/>
      <c r="IL1871" s="28"/>
      <c r="IM1871" s="28"/>
      <c r="IN1871" s="28"/>
      <c r="IO1871" s="28"/>
    </row>
    <row r="1872" spans="1:249" s="54" customFormat="1" ht="18" customHeight="1">
      <c r="A1872" s="489" t="s">
        <v>5062</v>
      </c>
      <c r="B1872" s="28"/>
      <c r="C1872" s="28"/>
      <c r="D1872" s="28"/>
      <c r="E1872" s="28"/>
      <c r="F1872" s="305">
        <f t="shared" si="40"/>
        <v>6</v>
      </c>
      <c r="G1872" s="28"/>
      <c r="I1872" s="300">
        <v>6</v>
      </c>
      <c r="J1872" s="300"/>
      <c r="K1872" s="202"/>
      <c r="M1872" s="28"/>
      <c r="N1872" s="28"/>
      <c r="O1872" s="28"/>
      <c r="T1872" s="202"/>
      <c r="V1872" s="28"/>
      <c r="W1872" s="28"/>
      <c r="X1872" s="28"/>
      <c r="AC1872" s="202"/>
      <c r="AE1872" s="28"/>
      <c r="AF1872" s="28"/>
      <c r="AG1872" s="28"/>
      <c r="AL1872" s="202"/>
      <c r="AN1872" s="28"/>
      <c r="AO1872" s="28"/>
      <c r="AP1872" s="28"/>
      <c r="AU1872" s="202"/>
      <c r="AW1872" s="28"/>
      <c r="AX1872" s="28"/>
      <c r="AY1872" s="28"/>
      <c r="BD1872" s="202"/>
      <c r="BF1872" s="28"/>
      <c r="BG1872" s="28"/>
      <c r="BH1872" s="28"/>
      <c r="BM1872" s="202"/>
      <c r="BO1872" s="28"/>
      <c r="BP1872" s="28"/>
      <c r="BQ1872" s="28"/>
      <c r="BV1872" s="202"/>
      <c r="BX1872" s="28"/>
      <c r="BY1872" s="28"/>
      <c r="BZ1872" s="28"/>
      <c r="CE1872" s="202"/>
      <c r="CG1872" s="28"/>
      <c r="CH1872" s="28"/>
      <c r="CI1872" s="28"/>
      <c r="CN1872" s="202"/>
      <c r="CP1872" s="28"/>
      <c r="CQ1872" s="28"/>
      <c r="CR1872" s="28"/>
      <c r="CW1872" s="202"/>
      <c r="CY1872" s="28"/>
      <c r="CZ1872" s="28"/>
      <c r="DA1872" s="28"/>
      <c r="DF1872" s="202"/>
      <c r="DH1872" s="28"/>
      <c r="DI1872" s="28"/>
      <c r="DJ1872" s="28"/>
      <c r="DO1872" s="202"/>
      <c r="DQ1872" s="28"/>
      <c r="DR1872" s="28"/>
      <c r="DS1872" s="28"/>
      <c r="DX1872" s="202"/>
      <c r="DZ1872" s="28"/>
      <c r="EA1872" s="28"/>
      <c r="EB1872" s="28"/>
      <c r="EG1872" s="202"/>
      <c r="EI1872" s="28"/>
      <c r="EJ1872" s="28"/>
      <c r="EK1872" s="28"/>
      <c r="EP1872" s="202"/>
      <c r="ER1872" s="28"/>
      <c r="ES1872" s="28"/>
      <c r="ET1872" s="28"/>
      <c r="EY1872" s="202"/>
      <c r="FA1872" s="28"/>
      <c r="FB1872" s="28"/>
      <c r="FC1872" s="28"/>
      <c r="FH1872" s="202"/>
      <c r="FJ1872" s="28"/>
      <c r="FK1872" s="28"/>
      <c r="FL1872" s="28"/>
      <c r="FQ1872" s="202"/>
      <c r="FS1872" s="28"/>
      <c r="FT1872" s="28"/>
      <c r="FU1872" s="28"/>
      <c r="FZ1872" s="202"/>
      <c r="GB1872" s="28"/>
      <c r="GC1872" s="28"/>
      <c r="GD1872" s="28"/>
      <c r="GI1872" s="202"/>
      <c r="GK1872" s="28"/>
      <c r="GL1872" s="28"/>
      <c r="GM1872" s="28"/>
      <c r="GR1872" s="202"/>
      <c r="GT1872" s="28"/>
      <c r="GU1872" s="28"/>
      <c r="GV1872" s="28"/>
      <c r="HA1872" s="202"/>
      <c r="HC1872" s="28"/>
      <c r="HD1872" s="28"/>
      <c r="HE1872" s="28"/>
      <c r="HJ1872" s="28"/>
      <c r="HK1872" s="28"/>
      <c r="HL1872" s="28"/>
      <c r="HM1872" s="28"/>
      <c r="HN1872" s="28"/>
      <c r="HO1872" s="28"/>
      <c r="HP1872" s="28"/>
      <c r="HQ1872" s="28"/>
      <c r="HR1872" s="28"/>
      <c r="HS1872" s="28"/>
      <c r="HT1872" s="28"/>
      <c r="HU1872" s="28"/>
      <c r="HV1872" s="28"/>
      <c r="HW1872" s="28"/>
      <c r="HX1872" s="28"/>
      <c r="HY1872" s="28"/>
      <c r="HZ1872" s="28"/>
      <c r="IA1872" s="28"/>
      <c r="IB1872" s="28"/>
      <c r="IC1872" s="28"/>
      <c r="ID1872" s="28"/>
      <c r="IE1872" s="28"/>
      <c r="IF1872" s="28"/>
      <c r="IG1872" s="28"/>
      <c r="IH1872" s="28"/>
      <c r="II1872" s="28"/>
      <c r="IJ1872" s="28"/>
      <c r="IK1872" s="28"/>
      <c r="IL1872" s="28"/>
      <c r="IM1872" s="28"/>
      <c r="IN1872" s="28"/>
      <c r="IO1872" s="28"/>
    </row>
    <row r="1873" spans="1:249" s="54" customFormat="1" ht="18" customHeight="1">
      <c r="A1873" s="489" t="s">
        <v>5063</v>
      </c>
      <c r="B1873" s="28"/>
      <c r="C1873" s="28"/>
      <c r="D1873" s="28"/>
      <c r="E1873" s="28"/>
      <c r="F1873" s="305">
        <f t="shared" si="40"/>
        <v>5</v>
      </c>
      <c r="G1873" s="28"/>
      <c r="I1873" s="300">
        <v>5</v>
      </c>
      <c r="J1873" s="300"/>
      <c r="K1873" s="202"/>
      <c r="M1873" s="28"/>
      <c r="N1873" s="28"/>
      <c r="O1873" s="28"/>
      <c r="T1873" s="202"/>
      <c r="V1873" s="28"/>
      <c r="W1873" s="28"/>
      <c r="X1873" s="28"/>
      <c r="AC1873" s="202"/>
      <c r="AE1873" s="28"/>
      <c r="AF1873" s="28"/>
      <c r="AG1873" s="28"/>
      <c r="AL1873" s="202"/>
      <c r="AN1873" s="28"/>
      <c r="AO1873" s="28"/>
      <c r="AP1873" s="28"/>
      <c r="AU1873" s="202"/>
      <c r="AW1873" s="28"/>
      <c r="AX1873" s="28"/>
      <c r="AY1873" s="28"/>
      <c r="BD1873" s="202"/>
      <c r="BF1873" s="28"/>
      <c r="BG1873" s="28"/>
      <c r="BH1873" s="28"/>
      <c r="BM1873" s="202"/>
      <c r="BO1873" s="28"/>
      <c r="BP1873" s="28"/>
      <c r="BQ1873" s="28"/>
      <c r="BV1873" s="202"/>
      <c r="BX1873" s="28"/>
      <c r="BY1873" s="28"/>
      <c r="BZ1873" s="28"/>
      <c r="CE1873" s="202"/>
      <c r="CG1873" s="28"/>
      <c r="CH1873" s="28"/>
      <c r="CI1873" s="28"/>
      <c r="CN1873" s="202"/>
      <c r="CP1873" s="28"/>
      <c r="CQ1873" s="28"/>
      <c r="CR1873" s="28"/>
      <c r="CW1873" s="202"/>
      <c r="CY1873" s="28"/>
      <c r="CZ1873" s="28"/>
      <c r="DA1873" s="28"/>
      <c r="DF1873" s="202"/>
      <c r="DH1873" s="28"/>
      <c r="DI1873" s="28"/>
      <c r="DJ1873" s="28"/>
      <c r="DO1873" s="202"/>
      <c r="DQ1873" s="28"/>
      <c r="DR1873" s="28"/>
      <c r="DS1873" s="28"/>
      <c r="DX1873" s="202"/>
      <c r="DZ1873" s="28"/>
      <c r="EA1873" s="28"/>
      <c r="EB1873" s="28"/>
      <c r="EG1873" s="202"/>
      <c r="EI1873" s="28"/>
      <c r="EJ1873" s="28"/>
      <c r="EK1873" s="28"/>
      <c r="EP1873" s="202"/>
      <c r="ER1873" s="28"/>
      <c r="ES1873" s="28"/>
      <c r="ET1873" s="28"/>
      <c r="EY1873" s="202"/>
      <c r="FA1873" s="28"/>
      <c r="FB1873" s="28"/>
      <c r="FC1873" s="28"/>
      <c r="FH1873" s="202"/>
      <c r="FJ1873" s="28"/>
      <c r="FK1873" s="28"/>
      <c r="FL1873" s="28"/>
      <c r="FQ1873" s="202"/>
      <c r="FS1873" s="28"/>
      <c r="FT1873" s="28"/>
      <c r="FU1873" s="28"/>
      <c r="FZ1873" s="202"/>
      <c r="GB1873" s="28"/>
      <c r="GC1873" s="28"/>
      <c r="GD1873" s="28"/>
      <c r="GI1873" s="202"/>
      <c r="GK1873" s="28"/>
      <c r="GL1873" s="28"/>
      <c r="GM1873" s="28"/>
      <c r="GR1873" s="202"/>
      <c r="GT1873" s="28"/>
      <c r="GU1873" s="28"/>
      <c r="GV1873" s="28"/>
      <c r="HA1873" s="202"/>
      <c r="HC1873" s="28"/>
      <c r="HD1873" s="28"/>
      <c r="HE1873" s="28"/>
      <c r="HJ1873" s="28"/>
      <c r="HK1873" s="28"/>
      <c r="HL1873" s="28"/>
      <c r="HM1873" s="28"/>
      <c r="HN1873" s="28"/>
      <c r="HO1873" s="28"/>
      <c r="HP1873" s="28"/>
      <c r="HQ1873" s="28"/>
      <c r="HR1873" s="28"/>
      <c r="HS1873" s="28"/>
      <c r="HT1873" s="28"/>
      <c r="HU1873" s="28"/>
      <c r="HV1873" s="28"/>
      <c r="HW1873" s="28"/>
      <c r="HX1873" s="28"/>
      <c r="HY1873" s="28"/>
      <c r="HZ1873" s="28"/>
      <c r="IA1873" s="28"/>
      <c r="IB1873" s="28"/>
      <c r="IC1873" s="28"/>
      <c r="ID1873" s="28"/>
      <c r="IE1873" s="28"/>
      <c r="IF1873" s="28"/>
      <c r="IG1873" s="28"/>
      <c r="IH1873" s="28"/>
      <c r="II1873" s="28"/>
      <c r="IJ1873" s="28"/>
      <c r="IK1873" s="28"/>
      <c r="IL1873" s="28"/>
      <c r="IM1873" s="28"/>
      <c r="IN1873" s="28"/>
      <c r="IO1873" s="28"/>
    </row>
    <row r="1874" spans="1:249" s="54" customFormat="1" ht="15.75" customHeight="1">
      <c r="A1874" s="312"/>
      <c r="B1874" s="28"/>
      <c r="C1874" s="28"/>
      <c r="D1874" s="28"/>
      <c r="E1874" s="28"/>
      <c r="F1874" s="305"/>
      <c r="G1874" s="28"/>
      <c r="J1874" s="300"/>
      <c r="K1874" s="202"/>
      <c r="M1874" s="28"/>
      <c r="N1874" s="28"/>
      <c r="O1874" s="28"/>
      <c r="T1874" s="202"/>
      <c r="V1874" s="28"/>
      <c r="W1874" s="28"/>
      <c r="X1874" s="28"/>
      <c r="AC1874" s="202"/>
      <c r="AE1874" s="28"/>
      <c r="AF1874" s="28"/>
      <c r="AG1874" s="28"/>
      <c r="AL1874" s="202"/>
      <c r="AN1874" s="28"/>
      <c r="AO1874" s="28"/>
      <c r="AP1874" s="28"/>
      <c r="AU1874" s="202"/>
      <c r="AW1874" s="28"/>
      <c r="AX1874" s="28"/>
      <c r="AY1874" s="28"/>
      <c r="BD1874" s="202"/>
      <c r="BF1874" s="28"/>
      <c r="BG1874" s="28"/>
      <c r="BH1874" s="28"/>
      <c r="BM1874" s="202"/>
      <c r="BO1874" s="28"/>
      <c r="BP1874" s="28"/>
      <c r="BQ1874" s="28"/>
      <c r="BV1874" s="202"/>
      <c r="BX1874" s="28"/>
      <c r="BY1874" s="28"/>
      <c r="BZ1874" s="28"/>
      <c r="CE1874" s="202"/>
      <c r="CG1874" s="28"/>
      <c r="CH1874" s="28"/>
      <c r="CI1874" s="28"/>
      <c r="CN1874" s="202"/>
      <c r="CP1874" s="28"/>
      <c r="CQ1874" s="28"/>
      <c r="CR1874" s="28"/>
      <c r="CW1874" s="202"/>
      <c r="CY1874" s="28"/>
      <c r="CZ1874" s="28"/>
      <c r="DA1874" s="28"/>
      <c r="DF1874" s="202"/>
      <c r="DH1874" s="28"/>
      <c r="DI1874" s="28"/>
      <c r="DJ1874" s="28"/>
      <c r="DO1874" s="202"/>
      <c r="DQ1874" s="28"/>
      <c r="DR1874" s="28"/>
      <c r="DS1874" s="28"/>
      <c r="DX1874" s="202"/>
      <c r="DZ1874" s="28"/>
      <c r="EA1874" s="28"/>
      <c r="EB1874" s="28"/>
      <c r="EG1874" s="202"/>
      <c r="EI1874" s="28"/>
      <c r="EJ1874" s="28"/>
      <c r="EK1874" s="28"/>
      <c r="EP1874" s="202"/>
      <c r="ER1874" s="28"/>
      <c r="ES1874" s="28"/>
      <c r="ET1874" s="28"/>
      <c r="EY1874" s="202"/>
      <c r="FA1874" s="28"/>
      <c r="FB1874" s="28"/>
      <c r="FC1874" s="28"/>
      <c r="FH1874" s="202"/>
      <c r="FJ1874" s="28"/>
      <c r="FK1874" s="28"/>
      <c r="FL1874" s="28"/>
      <c r="FQ1874" s="202"/>
      <c r="FS1874" s="28"/>
      <c r="FT1874" s="28"/>
      <c r="FU1874" s="28"/>
      <c r="FZ1874" s="202"/>
      <c r="GB1874" s="28"/>
      <c r="GC1874" s="28"/>
      <c r="GD1874" s="28"/>
      <c r="GI1874" s="202"/>
      <c r="GK1874" s="28"/>
      <c r="GL1874" s="28"/>
      <c r="GM1874" s="28"/>
      <c r="GR1874" s="202"/>
      <c r="GT1874" s="28"/>
      <c r="GU1874" s="28"/>
      <c r="GV1874" s="28"/>
      <c r="HA1874" s="202"/>
      <c r="HC1874" s="28"/>
      <c r="HD1874" s="28"/>
      <c r="HE1874" s="28"/>
      <c r="HJ1874" s="28"/>
      <c r="HK1874" s="28"/>
      <c r="HL1874" s="28"/>
      <c r="HM1874" s="28"/>
      <c r="HN1874" s="28"/>
      <c r="HO1874" s="28"/>
      <c r="HP1874" s="28"/>
      <c r="HQ1874" s="28"/>
      <c r="HR1874" s="28"/>
      <c r="HS1874" s="28"/>
      <c r="HT1874" s="28"/>
      <c r="HU1874" s="28"/>
      <c r="HV1874" s="28"/>
      <c r="HW1874" s="28"/>
      <c r="HX1874" s="28"/>
      <c r="HY1874" s="28"/>
      <c r="HZ1874" s="28"/>
      <c r="IA1874" s="28"/>
      <c r="IB1874" s="28"/>
      <c r="IC1874" s="28"/>
      <c r="ID1874" s="28"/>
      <c r="IE1874" s="28"/>
      <c r="IF1874" s="28"/>
      <c r="IG1874" s="28"/>
      <c r="IH1874" s="28"/>
      <c r="II1874" s="28"/>
      <c r="IJ1874" s="28"/>
      <c r="IK1874" s="28"/>
      <c r="IL1874" s="28"/>
      <c r="IM1874" s="28"/>
      <c r="IN1874" s="28"/>
      <c r="IO1874" s="28"/>
    </row>
    <row r="1875" spans="1:249" s="54" customFormat="1" ht="14.25">
      <c r="A1875" s="28"/>
      <c r="B1875" s="28"/>
      <c r="C1875" s="28"/>
      <c r="D1875" s="28"/>
      <c r="E1875" s="28"/>
      <c r="G1875" s="28"/>
      <c r="K1875" s="202"/>
      <c r="M1875" s="28"/>
      <c r="N1875" s="28"/>
      <c r="O1875" s="28"/>
      <c r="T1875" s="202"/>
      <c r="V1875" s="28"/>
      <c r="W1875" s="28"/>
      <c r="X1875" s="28"/>
      <c r="AC1875" s="202"/>
      <c r="AE1875" s="28"/>
      <c r="AF1875" s="28"/>
      <c r="AG1875" s="28"/>
      <c r="AL1875" s="202"/>
      <c r="AN1875" s="28"/>
      <c r="AO1875" s="28"/>
      <c r="AP1875" s="28"/>
      <c r="AU1875" s="202"/>
      <c r="AW1875" s="28"/>
      <c r="AX1875" s="28"/>
      <c r="AY1875" s="28"/>
      <c r="BD1875" s="202"/>
      <c r="BF1875" s="28"/>
      <c r="BG1875" s="28"/>
      <c r="BH1875" s="28"/>
      <c r="BM1875" s="202"/>
      <c r="BO1875" s="28"/>
      <c r="BP1875" s="28"/>
      <c r="BQ1875" s="28"/>
      <c r="BV1875" s="202"/>
      <c r="BX1875" s="28"/>
      <c r="BY1875" s="28"/>
      <c r="BZ1875" s="28"/>
      <c r="CE1875" s="202"/>
      <c r="CG1875" s="28"/>
      <c r="CH1875" s="28"/>
      <c r="CI1875" s="28"/>
      <c r="CN1875" s="202"/>
      <c r="CP1875" s="28"/>
      <c r="CQ1875" s="28"/>
      <c r="CR1875" s="28"/>
      <c r="CW1875" s="202"/>
      <c r="CY1875" s="28"/>
      <c r="CZ1875" s="28"/>
      <c r="DA1875" s="28"/>
      <c r="DF1875" s="202"/>
      <c r="DH1875" s="28"/>
      <c r="DI1875" s="28"/>
      <c r="DJ1875" s="28"/>
      <c r="DO1875" s="202"/>
      <c r="DQ1875" s="28"/>
      <c r="DR1875" s="28"/>
      <c r="DS1875" s="28"/>
      <c r="DX1875" s="202"/>
      <c r="DZ1875" s="28"/>
      <c r="EA1875" s="28"/>
      <c r="EB1875" s="28"/>
      <c r="EG1875" s="202"/>
      <c r="EI1875" s="28"/>
      <c r="EJ1875" s="28"/>
      <c r="EK1875" s="28"/>
      <c r="EP1875" s="202"/>
      <c r="ER1875" s="28"/>
      <c r="ES1875" s="28"/>
      <c r="ET1875" s="28"/>
      <c r="EY1875" s="202"/>
      <c r="FA1875" s="28"/>
      <c r="FB1875" s="28"/>
      <c r="FC1875" s="28"/>
      <c r="FH1875" s="202"/>
      <c r="FJ1875" s="28"/>
      <c r="FK1875" s="28"/>
      <c r="FL1875" s="28"/>
      <c r="FQ1875" s="202"/>
      <c r="FS1875" s="28"/>
      <c r="FT1875" s="28"/>
      <c r="FU1875" s="28"/>
      <c r="FZ1875" s="202"/>
      <c r="GB1875" s="28"/>
      <c r="GC1875" s="28"/>
      <c r="GD1875" s="28"/>
      <c r="GI1875" s="202"/>
      <c r="GK1875" s="28"/>
      <c r="GL1875" s="28"/>
      <c r="GM1875" s="28"/>
      <c r="GR1875" s="202"/>
      <c r="GT1875" s="28"/>
      <c r="GU1875" s="28"/>
      <c r="GV1875" s="28"/>
      <c r="HA1875" s="202"/>
      <c r="HC1875" s="28"/>
      <c r="HD1875" s="28"/>
      <c r="HE1875" s="28"/>
      <c r="HJ1875" s="28"/>
      <c r="HK1875" s="28"/>
      <c r="HL1875" s="28"/>
      <c r="HM1875" s="28"/>
      <c r="HN1875" s="28"/>
      <c r="HO1875" s="28"/>
      <c r="HP1875" s="28"/>
      <c r="HQ1875" s="28"/>
      <c r="HR1875" s="28"/>
      <c r="HS1875" s="28"/>
      <c r="HT1875" s="28"/>
      <c r="HU1875" s="28"/>
      <c r="HV1875" s="28"/>
      <c r="HW1875" s="28"/>
      <c r="HX1875" s="28"/>
      <c r="HY1875" s="28"/>
      <c r="HZ1875" s="28"/>
      <c r="IA1875" s="28"/>
      <c r="IB1875" s="28"/>
      <c r="IC1875" s="28"/>
      <c r="ID1875" s="28"/>
      <c r="IE1875" s="28"/>
      <c r="IF1875" s="28"/>
      <c r="IG1875" s="28"/>
      <c r="IH1875" s="28"/>
      <c r="II1875" s="28"/>
      <c r="IJ1875" s="28"/>
      <c r="IK1875" s="28"/>
      <c r="IL1875" s="28"/>
      <c r="IM1875" s="28"/>
      <c r="IN1875" s="28"/>
      <c r="IO1875" s="28"/>
    </row>
    <row r="1876" spans="1:249" s="54" customFormat="1" ht="14.25">
      <c r="A1876" s="28"/>
      <c r="B1876" s="28"/>
      <c r="C1876" s="28"/>
      <c r="D1876" s="28"/>
      <c r="E1876" s="28"/>
      <c r="G1876" s="28"/>
      <c r="K1876" s="202"/>
      <c r="M1876" s="28"/>
      <c r="N1876" s="28"/>
      <c r="O1876" s="28"/>
      <c r="T1876" s="202"/>
      <c r="V1876" s="28"/>
      <c r="W1876" s="28"/>
      <c r="X1876" s="28"/>
      <c r="AC1876" s="202"/>
      <c r="AE1876" s="28"/>
      <c r="AF1876" s="28"/>
      <c r="AG1876" s="28"/>
      <c r="AL1876" s="202"/>
      <c r="AN1876" s="28"/>
      <c r="AO1876" s="28"/>
      <c r="AP1876" s="28"/>
      <c r="AU1876" s="202"/>
      <c r="AW1876" s="28"/>
      <c r="AX1876" s="28"/>
      <c r="AY1876" s="28"/>
      <c r="BD1876" s="202"/>
      <c r="BF1876" s="28"/>
      <c r="BG1876" s="28"/>
      <c r="BH1876" s="28"/>
      <c r="BM1876" s="202"/>
      <c r="BO1876" s="28"/>
      <c r="BP1876" s="28"/>
      <c r="BQ1876" s="28"/>
      <c r="BV1876" s="202"/>
      <c r="BX1876" s="28"/>
      <c r="BY1876" s="28"/>
      <c r="BZ1876" s="28"/>
      <c r="CE1876" s="202"/>
      <c r="CG1876" s="28"/>
      <c r="CH1876" s="28"/>
      <c r="CI1876" s="28"/>
      <c r="CN1876" s="202"/>
      <c r="CP1876" s="28"/>
      <c r="CQ1876" s="28"/>
      <c r="CR1876" s="28"/>
      <c r="CW1876" s="202"/>
      <c r="CY1876" s="28"/>
      <c r="CZ1876" s="28"/>
      <c r="DA1876" s="28"/>
      <c r="DF1876" s="202"/>
      <c r="DH1876" s="28"/>
      <c r="DI1876" s="28"/>
      <c r="DJ1876" s="28"/>
      <c r="DO1876" s="202"/>
      <c r="DQ1876" s="28"/>
      <c r="DR1876" s="28"/>
      <c r="DS1876" s="28"/>
      <c r="DX1876" s="202"/>
      <c r="DZ1876" s="28"/>
      <c r="EA1876" s="28"/>
      <c r="EB1876" s="28"/>
      <c r="EG1876" s="202"/>
      <c r="EI1876" s="28"/>
      <c r="EJ1876" s="28"/>
      <c r="EK1876" s="28"/>
      <c r="EP1876" s="202"/>
      <c r="ER1876" s="28"/>
      <c r="ES1876" s="28"/>
      <c r="ET1876" s="28"/>
      <c r="EY1876" s="202"/>
      <c r="FA1876" s="28"/>
      <c r="FB1876" s="28"/>
      <c r="FC1876" s="28"/>
      <c r="FH1876" s="202"/>
      <c r="FJ1876" s="28"/>
      <c r="FK1876" s="28"/>
      <c r="FL1876" s="28"/>
      <c r="FQ1876" s="202"/>
      <c r="FS1876" s="28"/>
      <c r="FT1876" s="28"/>
      <c r="FU1876" s="28"/>
      <c r="FZ1876" s="202"/>
      <c r="GB1876" s="28"/>
      <c r="GC1876" s="28"/>
      <c r="GD1876" s="28"/>
      <c r="GI1876" s="202"/>
      <c r="GK1876" s="28"/>
      <c r="GL1876" s="28"/>
      <c r="GM1876" s="28"/>
      <c r="GR1876" s="202"/>
      <c r="GT1876" s="28"/>
      <c r="GU1876" s="28"/>
      <c r="GV1876" s="28"/>
      <c r="HA1876" s="202"/>
      <c r="HC1876" s="28"/>
      <c r="HD1876" s="28"/>
      <c r="HE1876" s="28"/>
      <c r="HJ1876" s="28"/>
      <c r="HK1876" s="28"/>
      <c r="HL1876" s="28"/>
      <c r="HM1876" s="28"/>
      <c r="HN1876" s="28"/>
      <c r="HO1876" s="28"/>
      <c r="HP1876" s="28"/>
      <c r="HQ1876" s="28"/>
      <c r="HR1876" s="28"/>
      <c r="HS1876" s="28"/>
      <c r="HT1876" s="28"/>
      <c r="HU1876" s="28"/>
      <c r="HV1876" s="28"/>
      <c r="HW1876" s="28"/>
      <c r="HX1876" s="28"/>
      <c r="HY1876" s="28"/>
      <c r="HZ1876" s="28"/>
      <c r="IA1876" s="28"/>
      <c r="IB1876" s="28"/>
      <c r="IC1876" s="28"/>
      <c r="ID1876" s="28"/>
      <c r="IE1876" s="28"/>
      <c r="IF1876" s="28"/>
      <c r="IG1876" s="28"/>
      <c r="IH1876" s="28"/>
      <c r="II1876" s="28"/>
      <c r="IJ1876" s="28"/>
      <c r="IK1876" s="28"/>
      <c r="IL1876" s="28"/>
      <c r="IM1876" s="28"/>
      <c r="IN1876" s="28"/>
      <c r="IO1876" s="28"/>
    </row>
    <row r="1877" spans="1:249" s="54" customFormat="1" ht="14.25">
      <c r="A1877" s="28"/>
      <c r="B1877" s="28"/>
      <c r="C1877" s="28"/>
      <c r="D1877" s="28"/>
      <c r="E1877" s="28"/>
      <c r="F1877" s="54">
        <f>SUM(F563:F1875)</f>
        <v>73056</v>
      </c>
      <c r="G1877" s="54">
        <f>SUM(G563:G1876)</f>
        <v>14364</v>
      </c>
      <c r="H1877" s="54">
        <f>SUM(H563:H1876)</f>
        <v>30169</v>
      </c>
      <c r="I1877" s="54">
        <f>SUM(I563:I1876)</f>
        <v>15116</v>
      </c>
      <c r="J1877" s="54">
        <f>SUM(J563:J1876)</f>
        <v>8722</v>
      </c>
      <c r="K1877" s="54">
        <f>SUM(K563:K1876)</f>
        <v>4685</v>
      </c>
      <c r="M1877" s="28"/>
      <c r="N1877" s="28"/>
      <c r="O1877" s="28"/>
      <c r="T1877" s="202"/>
      <c r="V1877" s="28"/>
      <c r="W1877" s="28"/>
      <c r="X1877" s="28"/>
      <c r="AC1877" s="202"/>
      <c r="AE1877" s="28"/>
      <c r="AF1877" s="28"/>
      <c r="AG1877" s="28"/>
      <c r="AL1877" s="202"/>
      <c r="AN1877" s="28"/>
      <c r="AO1877" s="28"/>
      <c r="AP1877" s="28"/>
      <c r="AU1877" s="202"/>
      <c r="AW1877" s="28"/>
      <c r="AX1877" s="28"/>
      <c r="AY1877" s="28"/>
      <c r="BD1877" s="202"/>
      <c r="BF1877" s="28"/>
      <c r="BG1877" s="28"/>
      <c r="BH1877" s="28"/>
      <c r="BM1877" s="202"/>
      <c r="BO1877" s="28"/>
      <c r="BP1877" s="28"/>
      <c r="BQ1877" s="28"/>
      <c r="BV1877" s="202"/>
      <c r="BX1877" s="28"/>
      <c r="BY1877" s="28"/>
      <c r="BZ1877" s="28"/>
      <c r="CE1877" s="202"/>
      <c r="CG1877" s="28"/>
      <c r="CH1877" s="28"/>
      <c r="CI1877" s="28"/>
      <c r="CN1877" s="202"/>
      <c r="CP1877" s="28"/>
      <c r="CQ1877" s="28"/>
      <c r="CR1877" s="28"/>
      <c r="CW1877" s="202"/>
      <c r="CY1877" s="28"/>
      <c r="CZ1877" s="28"/>
      <c r="DA1877" s="28"/>
      <c r="DF1877" s="202"/>
      <c r="DH1877" s="28"/>
      <c r="DI1877" s="28"/>
      <c r="DJ1877" s="28"/>
      <c r="DO1877" s="202"/>
      <c r="DQ1877" s="28"/>
      <c r="DR1877" s="28"/>
      <c r="DS1877" s="28"/>
      <c r="DX1877" s="202"/>
      <c r="DZ1877" s="28"/>
      <c r="EA1877" s="28"/>
      <c r="EB1877" s="28"/>
      <c r="EG1877" s="202"/>
      <c r="EI1877" s="28"/>
      <c r="EJ1877" s="28"/>
      <c r="EK1877" s="28"/>
      <c r="EP1877" s="202"/>
      <c r="ER1877" s="28"/>
      <c r="ES1877" s="28"/>
      <c r="ET1877" s="28"/>
      <c r="EY1877" s="202"/>
      <c r="FA1877" s="28"/>
      <c r="FB1877" s="28"/>
      <c r="FC1877" s="28"/>
      <c r="FH1877" s="202"/>
      <c r="FJ1877" s="28"/>
      <c r="FK1877" s="28"/>
      <c r="FL1877" s="28"/>
      <c r="FQ1877" s="202"/>
      <c r="FS1877" s="28"/>
      <c r="FT1877" s="28"/>
      <c r="FU1877" s="28"/>
      <c r="FZ1877" s="202"/>
      <c r="GB1877" s="28"/>
      <c r="GC1877" s="28"/>
      <c r="GD1877" s="28"/>
      <c r="GI1877" s="202"/>
      <c r="GK1877" s="28"/>
      <c r="GL1877" s="28"/>
      <c r="GM1877" s="28"/>
      <c r="GR1877" s="202"/>
      <c r="GT1877" s="28"/>
      <c r="GU1877" s="28"/>
      <c r="GV1877" s="28"/>
      <c r="HA1877" s="202"/>
      <c r="HC1877" s="28"/>
      <c r="HD1877" s="28"/>
      <c r="HE1877" s="28"/>
      <c r="HJ1877" s="28"/>
      <c r="HK1877" s="28"/>
      <c r="HL1877" s="28"/>
      <c r="HM1877" s="28"/>
      <c r="HN1877" s="28"/>
      <c r="HO1877" s="28"/>
      <c r="HP1877" s="28"/>
      <c r="HQ1877" s="28"/>
      <c r="HR1877" s="28"/>
      <c r="HS1877" s="28"/>
      <c r="HT1877" s="28"/>
      <c r="HU1877" s="28"/>
      <c r="HV1877" s="28"/>
      <c r="HW1877" s="28"/>
      <c r="HX1877" s="28"/>
      <c r="HY1877" s="28"/>
      <c r="HZ1877" s="28"/>
      <c r="IA1877" s="28"/>
      <c r="IB1877" s="28"/>
      <c r="IC1877" s="28"/>
      <c r="ID1877" s="28"/>
      <c r="IE1877" s="28"/>
      <c r="IF1877" s="28"/>
      <c r="IG1877" s="28"/>
      <c r="IH1877" s="28"/>
      <c r="II1877" s="28"/>
      <c r="IJ1877" s="28"/>
      <c r="IK1877" s="28"/>
      <c r="IL1877" s="28"/>
      <c r="IM1877" s="28"/>
      <c r="IN1877" s="28"/>
      <c r="IO1877" s="28"/>
    </row>
    <row r="1878" spans="1:249" s="54" customFormat="1" ht="14.25">
      <c r="A1878" s="28"/>
      <c r="B1878" s="28"/>
      <c r="C1878" s="28"/>
      <c r="D1878" s="28"/>
      <c r="E1878" s="28"/>
      <c r="G1878" s="28"/>
      <c r="K1878" s="202"/>
      <c r="M1878" s="28"/>
      <c r="N1878" s="28"/>
      <c r="O1878" s="28"/>
      <c r="T1878" s="202"/>
      <c r="V1878" s="28"/>
      <c r="W1878" s="28"/>
      <c r="X1878" s="28"/>
      <c r="AC1878" s="202"/>
      <c r="AE1878" s="28"/>
      <c r="AF1878" s="28"/>
      <c r="AG1878" s="28"/>
      <c r="AL1878" s="202"/>
      <c r="AN1878" s="28"/>
      <c r="AO1878" s="28"/>
      <c r="AP1878" s="28"/>
      <c r="AU1878" s="202"/>
      <c r="AW1878" s="28"/>
      <c r="AX1878" s="28"/>
      <c r="AY1878" s="28"/>
      <c r="BD1878" s="202"/>
      <c r="BF1878" s="28"/>
      <c r="BG1878" s="28"/>
      <c r="BH1878" s="28"/>
      <c r="BM1878" s="202"/>
      <c r="BO1878" s="28"/>
      <c r="BP1878" s="28"/>
      <c r="BQ1878" s="28"/>
      <c r="BV1878" s="202"/>
      <c r="BX1878" s="28"/>
      <c r="BY1878" s="28"/>
      <c r="BZ1878" s="28"/>
      <c r="CE1878" s="202"/>
      <c r="CG1878" s="28"/>
      <c r="CH1878" s="28"/>
      <c r="CI1878" s="28"/>
      <c r="CN1878" s="202"/>
      <c r="CP1878" s="28"/>
      <c r="CQ1878" s="28"/>
      <c r="CR1878" s="28"/>
      <c r="CW1878" s="202"/>
      <c r="CY1878" s="28"/>
      <c r="CZ1878" s="28"/>
      <c r="DA1878" s="28"/>
      <c r="DF1878" s="202"/>
      <c r="DH1878" s="28"/>
      <c r="DI1878" s="28"/>
      <c r="DJ1878" s="28"/>
      <c r="DO1878" s="202"/>
      <c r="DQ1878" s="28"/>
      <c r="DR1878" s="28"/>
      <c r="DS1878" s="28"/>
      <c r="DX1878" s="202"/>
      <c r="DZ1878" s="28"/>
      <c r="EA1878" s="28"/>
      <c r="EB1878" s="28"/>
      <c r="EG1878" s="202"/>
      <c r="EI1878" s="28"/>
      <c r="EJ1878" s="28"/>
      <c r="EK1878" s="28"/>
      <c r="EP1878" s="202"/>
      <c r="ER1878" s="28"/>
      <c r="ES1878" s="28"/>
      <c r="ET1878" s="28"/>
      <c r="EY1878" s="202"/>
      <c r="FA1878" s="28"/>
      <c r="FB1878" s="28"/>
      <c r="FC1878" s="28"/>
      <c r="FH1878" s="202"/>
      <c r="FJ1878" s="28"/>
      <c r="FK1878" s="28"/>
      <c r="FL1878" s="28"/>
      <c r="FQ1878" s="202"/>
      <c r="FS1878" s="28"/>
      <c r="FT1878" s="28"/>
      <c r="FU1878" s="28"/>
      <c r="FZ1878" s="202"/>
      <c r="GB1878" s="28"/>
      <c r="GC1878" s="28"/>
      <c r="GD1878" s="28"/>
      <c r="GI1878" s="202"/>
      <c r="GK1878" s="28"/>
      <c r="GL1878" s="28"/>
      <c r="GM1878" s="28"/>
      <c r="GR1878" s="202"/>
      <c r="GT1878" s="28"/>
      <c r="GU1878" s="28"/>
      <c r="GV1878" s="28"/>
      <c r="HA1878" s="202"/>
      <c r="HC1878" s="28"/>
      <c r="HD1878" s="28"/>
      <c r="HE1878" s="28"/>
      <c r="HJ1878" s="28"/>
      <c r="HK1878" s="28"/>
      <c r="HL1878" s="28"/>
      <c r="HM1878" s="28"/>
      <c r="HN1878" s="28"/>
      <c r="HO1878" s="28"/>
      <c r="HP1878" s="28"/>
      <c r="HQ1878" s="28"/>
      <c r="HR1878" s="28"/>
      <c r="HS1878" s="28"/>
      <c r="HT1878" s="28"/>
      <c r="HU1878" s="28"/>
      <c r="HV1878" s="28"/>
      <c r="HW1878" s="28"/>
      <c r="HX1878" s="28"/>
      <c r="HY1878" s="28"/>
      <c r="HZ1878" s="28"/>
      <c r="IA1878" s="28"/>
      <c r="IB1878" s="28"/>
      <c r="IC1878" s="28"/>
      <c r="ID1878" s="28"/>
      <c r="IE1878" s="28"/>
      <c r="IF1878" s="28"/>
      <c r="IG1878" s="28"/>
      <c r="IH1878" s="28"/>
      <c r="II1878" s="28"/>
      <c r="IJ1878" s="28"/>
      <c r="IK1878" s="28"/>
      <c r="IL1878" s="28"/>
      <c r="IM1878" s="28"/>
      <c r="IN1878" s="28"/>
      <c r="IO1878" s="28"/>
    </row>
    <row r="1879" spans="1:249" s="54" customFormat="1" ht="14.25">
      <c r="A1879" s="28"/>
      <c r="B1879" s="28"/>
      <c r="C1879" s="28"/>
      <c r="D1879" s="28"/>
      <c r="E1879" s="28"/>
      <c r="F1879" s="28"/>
      <c r="G1879" s="28"/>
      <c r="K1879" s="202"/>
      <c r="M1879" s="28"/>
      <c r="N1879" s="28"/>
      <c r="O1879" s="28"/>
      <c r="T1879" s="202"/>
      <c r="V1879" s="28"/>
      <c r="W1879" s="28"/>
      <c r="X1879" s="28"/>
      <c r="AC1879" s="202"/>
      <c r="AE1879" s="28"/>
      <c r="AF1879" s="28"/>
      <c r="AG1879" s="28"/>
      <c r="AL1879" s="202"/>
      <c r="AN1879" s="28"/>
      <c r="AO1879" s="28"/>
      <c r="AP1879" s="28"/>
      <c r="AU1879" s="202"/>
      <c r="AW1879" s="28"/>
      <c r="AX1879" s="28"/>
      <c r="AY1879" s="28"/>
      <c r="BD1879" s="202"/>
      <c r="BF1879" s="28"/>
      <c r="BG1879" s="28"/>
      <c r="BH1879" s="28"/>
      <c r="BM1879" s="202"/>
      <c r="BO1879" s="28"/>
      <c r="BP1879" s="28"/>
      <c r="BQ1879" s="28"/>
      <c r="BV1879" s="202"/>
      <c r="BX1879" s="28"/>
      <c r="BY1879" s="28"/>
      <c r="BZ1879" s="28"/>
      <c r="CE1879" s="202"/>
      <c r="CG1879" s="28"/>
      <c r="CH1879" s="28"/>
      <c r="CI1879" s="28"/>
      <c r="CN1879" s="202"/>
      <c r="CP1879" s="28"/>
      <c r="CQ1879" s="28"/>
      <c r="CR1879" s="28"/>
      <c r="CW1879" s="202"/>
      <c r="CY1879" s="28"/>
      <c r="CZ1879" s="28"/>
      <c r="DA1879" s="28"/>
      <c r="DF1879" s="202"/>
      <c r="DH1879" s="28"/>
      <c r="DI1879" s="28"/>
      <c r="DJ1879" s="28"/>
      <c r="DO1879" s="202"/>
      <c r="DQ1879" s="28"/>
      <c r="DR1879" s="28"/>
      <c r="DS1879" s="28"/>
      <c r="DX1879" s="202"/>
      <c r="DZ1879" s="28"/>
      <c r="EA1879" s="28"/>
      <c r="EB1879" s="28"/>
      <c r="EG1879" s="202"/>
      <c r="EI1879" s="28"/>
      <c r="EJ1879" s="28"/>
      <c r="EK1879" s="28"/>
      <c r="EP1879" s="202"/>
      <c r="ER1879" s="28"/>
      <c r="ES1879" s="28"/>
      <c r="ET1879" s="28"/>
      <c r="EY1879" s="202"/>
      <c r="FA1879" s="28"/>
      <c r="FB1879" s="28"/>
      <c r="FC1879" s="28"/>
      <c r="FH1879" s="202"/>
      <c r="FJ1879" s="28"/>
      <c r="FK1879" s="28"/>
      <c r="FL1879" s="28"/>
      <c r="FQ1879" s="202"/>
      <c r="FS1879" s="28"/>
      <c r="FT1879" s="28"/>
      <c r="FU1879" s="28"/>
      <c r="FZ1879" s="202"/>
      <c r="GB1879" s="28"/>
      <c r="GC1879" s="28"/>
      <c r="GD1879" s="28"/>
      <c r="GI1879" s="202"/>
      <c r="GK1879" s="28"/>
      <c r="GL1879" s="28"/>
      <c r="GM1879" s="28"/>
      <c r="GR1879" s="202"/>
      <c r="GT1879" s="28"/>
      <c r="GU1879" s="28"/>
      <c r="GV1879" s="28"/>
      <c r="HA1879" s="202"/>
      <c r="HC1879" s="28"/>
      <c r="HD1879" s="28"/>
      <c r="HE1879" s="28"/>
      <c r="HJ1879" s="28"/>
      <c r="HK1879" s="28"/>
      <c r="HL1879" s="28"/>
      <c r="HM1879" s="28"/>
      <c r="HN1879" s="28"/>
      <c r="HO1879" s="28"/>
      <c r="HP1879" s="28"/>
      <c r="HQ1879" s="28"/>
      <c r="HR1879" s="28"/>
      <c r="HS1879" s="28"/>
      <c r="HT1879" s="28"/>
      <c r="HU1879" s="28"/>
      <c r="HV1879" s="28"/>
      <c r="HW1879" s="28"/>
      <c r="HX1879" s="28"/>
      <c r="HY1879" s="28"/>
      <c r="HZ1879" s="28"/>
      <c r="IA1879" s="28"/>
      <c r="IB1879" s="28"/>
      <c r="IC1879" s="28"/>
      <c r="ID1879" s="28"/>
      <c r="IE1879" s="28"/>
      <c r="IF1879" s="28"/>
      <c r="IG1879" s="28"/>
      <c r="IH1879" s="28"/>
      <c r="II1879" s="28"/>
      <c r="IJ1879" s="28"/>
      <c r="IK1879" s="28"/>
      <c r="IL1879" s="28"/>
      <c r="IM1879" s="28"/>
      <c r="IN1879" s="28"/>
      <c r="IO1879" s="28"/>
    </row>
    <row r="1880" spans="1:249" s="54" customFormat="1" ht="14.25">
      <c r="A1880" s="28"/>
      <c r="B1880" s="28"/>
      <c r="C1880" s="28"/>
      <c r="D1880" s="28"/>
      <c r="E1880" s="28"/>
      <c r="G1880" s="28"/>
      <c r="K1880" s="202"/>
      <c r="M1880" s="28"/>
      <c r="N1880" s="28"/>
      <c r="O1880" s="28"/>
      <c r="T1880" s="202"/>
      <c r="V1880" s="28"/>
      <c r="W1880" s="28"/>
      <c r="X1880" s="28"/>
      <c r="AC1880" s="202"/>
      <c r="AE1880" s="28"/>
      <c r="AF1880" s="28"/>
      <c r="AG1880" s="28"/>
      <c r="AL1880" s="202"/>
      <c r="AN1880" s="28"/>
      <c r="AO1880" s="28"/>
      <c r="AP1880" s="28"/>
      <c r="AU1880" s="202"/>
      <c r="AW1880" s="28"/>
      <c r="AX1880" s="28"/>
      <c r="AY1880" s="28"/>
      <c r="BD1880" s="202"/>
      <c r="BF1880" s="28"/>
      <c r="BG1880" s="28"/>
      <c r="BH1880" s="28"/>
      <c r="BM1880" s="202"/>
      <c r="BO1880" s="28"/>
      <c r="BP1880" s="28"/>
      <c r="BQ1880" s="28"/>
      <c r="BV1880" s="202"/>
      <c r="BX1880" s="28"/>
      <c r="BY1880" s="28"/>
      <c r="BZ1880" s="28"/>
      <c r="CE1880" s="202"/>
      <c r="CG1880" s="28"/>
      <c r="CH1880" s="28"/>
      <c r="CI1880" s="28"/>
      <c r="CN1880" s="202"/>
      <c r="CP1880" s="28"/>
      <c r="CQ1880" s="28"/>
      <c r="CR1880" s="28"/>
      <c r="CW1880" s="202"/>
      <c r="CY1880" s="28"/>
      <c r="CZ1880" s="28"/>
      <c r="DA1880" s="28"/>
      <c r="DF1880" s="202"/>
      <c r="DH1880" s="28"/>
      <c r="DI1880" s="28"/>
      <c r="DJ1880" s="28"/>
      <c r="DO1880" s="202"/>
      <c r="DQ1880" s="28"/>
      <c r="DR1880" s="28"/>
      <c r="DS1880" s="28"/>
      <c r="DX1880" s="202"/>
      <c r="DZ1880" s="28"/>
      <c r="EA1880" s="28"/>
      <c r="EB1880" s="28"/>
      <c r="EG1880" s="202"/>
      <c r="EI1880" s="28"/>
      <c r="EJ1880" s="28"/>
      <c r="EK1880" s="28"/>
      <c r="EP1880" s="202"/>
      <c r="ER1880" s="28"/>
      <c r="ES1880" s="28"/>
      <c r="ET1880" s="28"/>
      <c r="EY1880" s="202"/>
      <c r="FA1880" s="28"/>
      <c r="FB1880" s="28"/>
      <c r="FC1880" s="28"/>
      <c r="FH1880" s="202"/>
      <c r="FJ1880" s="28"/>
      <c r="FK1880" s="28"/>
      <c r="FL1880" s="28"/>
      <c r="FQ1880" s="202"/>
      <c r="FS1880" s="28"/>
      <c r="FT1880" s="28"/>
      <c r="FU1880" s="28"/>
      <c r="FZ1880" s="202"/>
      <c r="GB1880" s="28"/>
      <c r="GC1880" s="28"/>
      <c r="GD1880" s="28"/>
      <c r="GI1880" s="202"/>
      <c r="GK1880" s="28"/>
      <c r="GL1880" s="28"/>
      <c r="GM1880" s="28"/>
      <c r="GR1880" s="202"/>
      <c r="GT1880" s="28"/>
      <c r="GU1880" s="28"/>
      <c r="GV1880" s="28"/>
      <c r="HA1880" s="202"/>
      <c r="HC1880" s="28"/>
      <c r="HD1880" s="28"/>
      <c r="HE1880" s="28"/>
      <c r="HJ1880" s="28"/>
      <c r="HK1880" s="28"/>
      <c r="HL1880" s="28"/>
      <c r="HM1880" s="28"/>
      <c r="HN1880" s="28"/>
      <c r="HO1880" s="28"/>
      <c r="HP1880" s="28"/>
      <c r="HQ1880" s="28"/>
      <c r="HR1880" s="28"/>
      <c r="HS1880" s="28"/>
      <c r="HT1880" s="28"/>
      <c r="HU1880" s="28"/>
      <c r="HV1880" s="28"/>
      <c r="HW1880" s="28"/>
      <c r="HX1880" s="28"/>
      <c r="HY1880" s="28"/>
      <c r="HZ1880" s="28"/>
      <c r="IA1880" s="28"/>
      <c r="IB1880" s="28"/>
      <c r="IC1880" s="28"/>
      <c r="ID1880" s="28"/>
      <c r="IE1880" s="28"/>
      <c r="IF1880" s="28"/>
      <c r="IG1880" s="28"/>
      <c r="IH1880" s="28"/>
      <c r="II1880" s="28"/>
      <c r="IJ1880" s="28"/>
      <c r="IK1880" s="28"/>
      <c r="IL1880" s="28"/>
      <c r="IM1880" s="28"/>
      <c r="IN1880" s="28"/>
      <c r="IO1880" s="28"/>
    </row>
    <row r="1881" spans="1:249" s="54" customFormat="1" ht="14.25">
      <c r="A1881" s="28"/>
      <c r="B1881" s="28"/>
      <c r="C1881" s="28"/>
      <c r="D1881" s="28"/>
      <c r="E1881" s="28"/>
      <c r="G1881" s="28"/>
      <c r="K1881" s="202"/>
      <c r="M1881" s="28"/>
      <c r="N1881" s="28"/>
      <c r="O1881" s="28"/>
      <c r="T1881" s="202"/>
      <c r="V1881" s="28"/>
      <c r="W1881" s="28"/>
      <c r="X1881" s="28"/>
      <c r="AC1881" s="202"/>
      <c r="AE1881" s="28"/>
      <c r="AF1881" s="28"/>
      <c r="AG1881" s="28"/>
      <c r="AL1881" s="202"/>
      <c r="AN1881" s="28"/>
      <c r="AO1881" s="28"/>
      <c r="AP1881" s="28"/>
      <c r="AU1881" s="202"/>
      <c r="AW1881" s="28"/>
      <c r="AX1881" s="28"/>
      <c r="AY1881" s="28"/>
      <c r="BD1881" s="202"/>
      <c r="BF1881" s="28"/>
      <c r="BG1881" s="28"/>
      <c r="BH1881" s="28"/>
      <c r="BM1881" s="202"/>
      <c r="BO1881" s="28"/>
      <c r="BP1881" s="28"/>
      <c r="BQ1881" s="28"/>
      <c r="BV1881" s="202"/>
      <c r="BX1881" s="28"/>
      <c r="BY1881" s="28"/>
      <c r="BZ1881" s="28"/>
      <c r="CE1881" s="202"/>
      <c r="CG1881" s="28"/>
      <c r="CH1881" s="28"/>
      <c r="CI1881" s="28"/>
      <c r="CN1881" s="202"/>
      <c r="CP1881" s="28"/>
      <c r="CQ1881" s="28"/>
      <c r="CR1881" s="28"/>
      <c r="CW1881" s="202"/>
      <c r="CY1881" s="28"/>
      <c r="CZ1881" s="28"/>
      <c r="DA1881" s="28"/>
      <c r="DF1881" s="202"/>
      <c r="DH1881" s="28"/>
      <c r="DI1881" s="28"/>
      <c r="DJ1881" s="28"/>
      <c r="DO1881" s="202"/>
      <c r="DQ1881" s="28"/>
      <c r="DR1881" s="28"/>
      <c r="DS1881" s="28"/>
      <c r="DX1881" s="202"/>
      <c r="DZ1881" s="28"/>
      <c r="EA1881" s="28"/>
      <c r="EB1881" s="28"/>
      <c r="EG1881" s="202"/>
      <c r="EI1881" s="28"/>
      <c r="EJ1881" s="28"/>
      <c r="EK1881" s="28"/>
      <c r="EP1881" s="202"/>
      <c r="ER1881" s="28"/>
      <c r="ES1881" s="28"/>
      <c r="ET1881" s="28"/>
      <c r="EY1881" s="202"/>
      <c r="FA1881" s="28"/>
      <c r="FB1881" s="28"/>
      <c r="FC1881" s="28"/>
      <c r="FH1881" s="202"/>
      <c r="FJ1881" s="28"/>
      <c r="FK1881" s="28"/>
      <c r="FL1881" s="28"/>
      <c r="FQ1881" s="202"/>
      <c r="FS1881" s="28"/>
      <c r="FT1881" s="28"/>
      <c r="FU1881" s="28"/>
      <c r="FZ1881" s="202"/>
      <c r="GB1881" s="28"/>
      <c r="GC1881" s="28"/>
      <c r="GD1881" s="28"/>
      <c r="GI1881" s="202"/>
      <c r="GK1881" s="28"/>
      <c r="GL1881" s="28"/>
      <c r="GM1881" s="28"/>
      <c r="GR1881" s="202"/>
      <c r="GT1881" s="28"/>
      <c r="GU1881" s="28"/>
      <c r="GV1881" s="28"/>
      <c r="HA1881" s="202"/>
      <c r="HC1881" s="28"/>
      <c r="HD1881" s="28"/>
      <c r="HE1881" s="28"/>
      <c r="HJ1881" s="28"/>
      <c r="HK1881" s="28"/>
      <c r="HL1881" s="28"/>
      <c r="HM1881" s="28"/>
      <c r="HN1881" s="28"/>
      <c r="HO1881" s="28"/>
      <c r="HP1881" s="28"/>
      <c r="HQ1881" s="28"/>
      <c r="HR1881" s="28"/>
      <c r="HS1881" s="28"/>
      <c r="HT1881" s="28"/>
      <c r="HU1881" s="28"/>
      <c r="HV1881" s="28"/>
      <c r="HW1881" s="28"/>
      <c r="HX1881" s="28"/>
      <c r="HY1881" s="28"/>
      <c r="HZ1881" s="28"/>
      <c r="IA1881" s="28"/>
      <c r="IB1881" s="28"/>
      <c r="IC1881" s="28"/>
      <c r="ID1881" s="28"/>
      <c r="IE1881" s="28"/>
      <c r="IF1881" s="28"/>
      <c r="IG1881" s="28"/>
      <c r="IH1881" s="28"/>
      <c r="II1881" s="28"/>
      <c r="IJ1881" s="28"/>
      <c r="IK1881" s="28"/>
      <c r="IL1881" s="28"/>
      <c r="IM1881" s="28"/>
      <c r="IN1881" s="28"/>
      <c r="IO1881" s="28"/>
    </row>
    <row r="1882" spans="1:249" s="54" customFormat="1" ht="14.25">
      <c r="A1882" s="28"/>
      <c r="B1882" s="28"/>
      <c r="C1882" s="28"/>
      <c r="D1882" s="28"/>
      <c r="E1882" s="28"/>
      <c r="F1882" s="28"/>
      <c r="G1882" s="28"/>
      <c r="K1882" s="202"/>
      <c r="M1882" s="28"/>
      <c r="N1882" s="28"/>
      <c r="O1882" s="28"/>
      <c r="T1882" s="202"/>
      <c r="V1882" s="28"/>
      <c r="W1882" s="28"/>
      <c r="X1882" s="28"/>
      <c r="AC1882" s="202"/>
      <c r="AE1882" s="28"/>
      <c r="AF1882" s="28"/>
      <c r="AG1882" s="28"/>
      <c r="AL1882" s="202"/>
      <c r="AN1882" s="28"/>
      <c r="AO1882" s="28"/>
      <c r="AP1882" s="28"/>
      <c r="AU1882" s="202"/>
      <c r="AW1882" s="28"/>
      <c r="AX1882" s="28"/>
      <c r="AY1882" s="28"/>
      <c r="BD1882" s="202"/>
      <c r="BF1882" s="28"/>
      <c r="BG1882" s="28"/>
      <c r="BH1882" s="28"/>
      <c r="BM1882" s="202"/>
      <c r="BO1882" s="28"/>
      <c r="BP1882" s="28"/>
      <c r="BQ1882" s="28"/>
      <c r="BV1882" s="202"/>
      <c r="BX1882" s="28"/>
      <c r="BY1882" s="28"/>
      <c r="BZ1882" s="28"/>
      <c r="CE1882" s="202"/>
      <c r="CG1882" s="28"/>
      <c r="CH1882" s="28"/>
      <c r="CI1882" s="28"/>
      <c r="CN1882" s="202"/>
      <c r="CP1882" s="28"/>
      <c r="CQ1882" s="28"/>
      <c r="CR1882" s="28"/>
      <c r="CW1882" s="202"/>
      <c r="CY1882" s="28"/>
      <c r="CZ1882" s="28"/>
      <c r="DA1882" s="28"/>
      <c r="DF1882" s="202"/>
      <c r="DH1882" s="28"/>
      <c r="DI1882" s="28"/>
      <c r="DJ1882" s="28"/>
      <c r="DO1882" s="202"/>
      <c r="DQ1882" s="28"/>
      <c r="DR1882" s="28"/>
      <c r="DS1882" s="28"/>
      <c r="DX1882" s="202"/>
      <c r="DZ1882" s="28"/>
      <c r="EA1882" s="28"/>
      <c r="EB1882" s="28"/>
      <c r="EG1882" s="202"/>
      <c r="EI1882" s="28"/>
      <c r="EJ1882" s="28"/>
      <c r="EK1882" s="28"/>
      <c r="EP1882" s="202"/>
      <c r="ER1882" s="28"/>
      <c r="ES1882" s="28"/>
      <c r="ET1882" s="28"/>
      <c r="EY1882" s="202"/>
      <c r="FA1882" s="28"/>
      <c r="FB1882" s="28"/>
      <c r="FC1882" s="28"/>
      <c r="FH1882" s="202"/>
      <c r="FJ1882" s="28"/>
      <c r="FK1882" s="28"/>
      <c r="FL1882" s="28"/>
      <c r="FQ1882" s="202"/>
      <c r="FS1882" s="28"/>
      <c r="FT1882" s="28"/>
      <c r="FU1882" s="28"/>
      <c r="FZ1882" s="202"/>
      <c r="GB1882" s="28"/>
      <c r="GC1882" s="28"/>
      <c r="GD1882" s="28"/>
      <c r="GI1882" s="202"/>
      <c r="GK1882" s="28"/>
      <c r="GL1882" s="28"/>
      <c r="GM1882" s="28"/>
      <c r="GR1882" s="202"/>
      <c r="GT1882" s="28"/>
      <c r="GU1882" s="28"/>
      <c r="GV1882" s="28"/>
      <c r="HA1882" s="202"/>
      <c r="HC1882" s="28"/>
      <c r="HD1882" s="28"/>
      <c r="HE1882" s="28"/>
      <c r="HJ1882" s="28"/>
      <c r="HK1882" s="28"/>
      <c r="HL1882" s="28"/>
      <c r="HM1882" s="28"/>
      <c r="HN1882" s="28"/>
      <c r="HO1882" s="28"/>
      <c r="HP1882" s="28"/>
      <c r="HQ1882" s="28"/>
      <c r="HR1882" s="28"/>
      <c r="HS1882" s="28"/>
      <c r="HT1882" s="28"/>
      <c r="HU1882" s="28"/>
      <c r="HV1882" s="28"/>
      <c r="HW1882" s="28"/>
      <c r="HX1882" s="28"/>
      <c r="HY1882" s="28"/>
      <c r="HZ1882" s="28"/>
      <c r="IA1882" s="28"/>
      <c r="IB1882" s="28"/>
      <c r="IC1882" s="28"/>
      <c r="ID1882" s="28"/>
      <c r="IE1882" s="28"/>
      <c r="IF1882" s="28"/>
      <c r="IG1882" s="28"/>
      <c r="IH1882" s="28"/>
      <c r="II1882" s="28"/>
      <c r="IJ1882" s="28"/>
      <c r="IK1882" s="28"/>
      <c r="IL1882" s="28"/>
      <c r="IM1882" s="28"/>
      <c r="IN1882" s="28"/>
      <c r="IO1882" s="28"/>
    </row>
    <row r="1883" spans="1:249" s="54" customFormat="1" ht="14.25">
      <c r="A1883" s="28"/>
      <c r="B1883" s="28"/>
      <c r="C1883" s="28"/>
      <c r="D1883" s="28"/>
      <c r="E1883" s="28"/>
      <c r="G1883" s="28"/>
      <c r="K1883" s="202"/>
      <c r="M1883" s="28"/>
      <c r="N1883" s="28"/>
      <c r="O1883" s="28"/>
      <c r="T1883" s="202"/>
      <c r="V1883" s="28"/>
      <c r="W1883" s="28"/>
      <c r="X1883" s="28"/>
      <c r="AC1883" s="202"/>
      <c r="AE1883" s="28"/>
      <c r="AF1883" s="28"/>
      <c r="AG1883" s="28"/>
      <c r="AL1883" s="202"/>
      <c r="AN1883" s="28"/>
      <c r="AO1883" s="28"/>
      <c r="AP1883" s="28"/>
      <c r="AU1883" s="202"/>
      <c r="AW1883" s="28"/>
      <c r="AX1883" s="28"/>
      <c r="AY1883" s="28"/>
      <c r="BD1883" s="202"/>
      <c r="BF1883" s="28"/>
      <c r="BG1883" s="28"/>
      <c r="BH1883" s="28"/>
      <c r="BM1883" s="202"/>
      <c r="BO1883" s="28"/>
      <c r="BP1883" s="28"/>
      <c r="BQ1883" s="28"/>
      <c r="BV1883" s="202"/>
      <c r="BX1883" s="28"/>
      <c r="BY1883" s="28"/>
      <c r="BZ1883" s="28"/>
      <c r="CE1883" s="202"/>
      <c r="CG1883" s="28"/>
      <c r="CH1883" s="28"/>
      <c r="CI1883" s="28"/>
      <c r="CN1883" s="202"/>
      <c r="CP1883" s="28"/>
      <c r="CQ1883" s="28"/>
      <c r="CR1883" s="28"/>
      <c r="CW1883" s="202"/>
      <c r="CY1883" s="28"/>
      <c r="CZ1883" s="28"/>
      <c r="DA1883" s="28"/>
      <c r="DF1883" s="202"/>
      <c r="DH1883" s="28"/>
      <c r="DI1883" s="28"/>
      <c r="DJ1883" s="28"/>
      <c r="DO1883" s="202"/>
      <c r="DQ1883" s="28"/>
      <c r="DR1883" s="28"/>
      <c r="DS1883" s="28"/>
      <c r="DX1883" s="202"/>
      <c r="DZ1883" s="28"/>
      <c r="EA1883" s="28"/>
      <c r="EB1883" s="28"/>
      <c r="EG1883" s="202"/>
      <c r="EI1883" s="28"/>
      <c r="EJ1883" s="28"/>
      <c r="EK1883" s="28"/>
      <c r="EP1883" s="202"/>
      <c r="ER1883" s="28"/>
      <c r="ES1883" s="28"/>
      <c r="ET1883" s="28"/>
      <c r="EY1883" s="202"/>
      <c r="FA1883" s="28"/>
      <c r="FB1883" s="28"/>
      <c r="FC1883" s="28"/>
      <c r="FH1883" s="202"/>
      <c r="FJ1883" s="28"/>
      <c r="FK1883" s="28"/>
      <c r="FL1883" s="28"/>
      <c r="FQ1883" s="202"/>
      <c r="FS1883" s="28"/>
      <c r="FT1883" s="28"/>
      <c r="FU1883" s="28"/>
      <c r="FZ1883" s="202"/>
      <c r="GB1883" s="28"/>
      <c r="GC1883" s="28"/>
      <c r="GD1883" s="28"/>
      <c r="GI1883" s="202"/>
      <c r="GK1883" s="28"/>
      <c r="GL1883" s="28"/>
      <c r="GM1883" s="28"/>
      <c r="GR1883" s="202"/>
      <c r="GT1883" s="28"/>
      <c r="GU1883" s="28"/>
      <c r="GV1883" s="28"/>
      <c r="HA1883" s="202"/>
      <c r="HC1883" s="28"/>
      <c r="HD1883" s="28"/>
      <c r="HE1883" s="28"/>
      <c r="HJ1883" s="28"/>
      <c r="HK1883" s="28"/>
      <c r="HL1883" s="28"/>
      <c r="HM1883" s="28"/>
      <c r="HN1883" s="28"/>
      <c r="HO1883" s="28"/>
      <c r="HP1883" s="28"/>
      <c r="HQ1883" s="28"/>
      <c r="HR1883" s="28"/>
      <c r="HS1883" s="28"/>
      <c r="HT1883" s="28"/>
      <c r="HU1883" s="28"/>
      <c r="HV1883" s="28"/>
      <c r="HW1883" s="28"/>
      <c r="HX1883" s="28"/>
      <c r="HY1883" s="28"/>
      <c r="HZ1883" s="28"/>
      <c r="IA1883" s="28"/>
      <c r="IB1883" s="28"/>
      <c r="IC1883" s="28"/>
      <c r="ID1883" s="28"/>
      <c r="IE1883" s="28"/>
      <c r="IF1883" s="28"/>
      <c r="IG1883" s="28"/>
      <c r="IH1883" s="28"/>
      <c r="II1883" s="28"/>
      <c r="IJ1883" s="28"/>
      <c r="IK1883" s="28"/>
      <c r="IL1883" s="28"/>
      <c r="IM1883" s="28"/>
      <c r="IN1883" s="28"/>
      <c r="IO1883" s="28"/>
    </row>
    <row r="1884" spans="1:249" s="54" customFormat="1" ht="14.25">
      <c r="A1884" s="28"/>
      <c r="B1884" s="28"/>
      <c r="C1884" s="28"/>
      <c r="D1884" s="28"/>
      <c r="E1884" s="28"/>
      <c r="G1884" s="28"/>
      <c r="K1884" s="202"/>
      <c r="M1884" s="28"/>
      <c r="N1884" s="28"/>
      <c r="O1884" s="28"/>
      <c r="T1884" s="202"/>
      <c r="V1884" s="28"/>
      <c r="W1884" s="28"/>
      <c r="X1884" s="28"/>
      <c r="AC1884" s="202"/>
      <c r="AE1884" s="28"/>
      <c r="AF1884" s="28"/>
      <c r="AG1884" s="28"/>
      <c r="AL1884" s="202"/>
      <c r="AN1884" s="28"/>
      <c r="AO1884" s="28"/>
      <c r="AP1884" s="28"/>
      <c r="AU1884" s="202"/>
      <c r="AW1884" s="28"/>
      <c r="AX1884" s="28"/>
      <c r="AY1884" s="28"/>
      <c r="BD1884" s="202"/>
      <c r="BF1884" s="28"/>
      <c r="BG1884" s="28"/>
      <c r="BH1884" s="28"/>
      <c r="BM1884" s="202"/>
      <c r="BO1884" s="28"/>
      <c r="BP1884" s="28"/>
      <c r="BQ1884" s="28"/>
      <c r="BV1884" s="202"/>
      <c r="BX1884" s="28"/>
      <c r="BY1884" s="28"/>
      <c r="BZ1884" s="28"/>
      <c r="CE1884" s="202"/>
      <c r="CG1884" s="28"/>
      <c r="CH1884" s="28"/>
      <c r="CI1884" s="28"/>
      <c r="CN1884" s="202"/>
      <c r="CP1884" s="28"/>
      <c r="CQ1884" s="28"/>
      <c r="CR1884" s="28"/>
      <c r="CW1884" s="202"/>
      <c r="CY1884" s="28"/>
      <c r="CZ1884" s="28"/>
      <c r="DA1884" s="28"/>
      <c r="DF1884" s="202"/>
      <c r="DH1884" s="28"/>
      <c r="DI1884" s="28"/>
      <c r="DJ1884" s="28"/>
      <c r="DO1884" s="202"/>
      <c r="DQ1884" s="28"/>
      <c r="DR1884" s="28"/>
      <c r="DS1884" s="28"/>
      <c r="DX1884" s="202"/>
      <c r="DZ1884" s="28"/>
      <c r="EA1884" s="28"/>
      <c r="EB1884" s="28"/>
      <c r="EG1884" s="202"/>
      <c r="EI1884" s="28"/>
      <c r="EJ1884" s="28"/>
      <c r="EK1884" s="28"/>
      <c r="EP1884" s="202"/>
      <c r="ER1884" s="28"/>
      <c r="ES1884" s="28"/>
      <c r="ET1884" s="28"/>
      <c r="EY1884" s="202"/>
      <c r="FA1884" s="28"/>
      <c r="FB1884" s="28"/>
      <c r="FC1884" s="28"/>
      <c r="FH1884" s="202"/>
      <c r="FJ1884" s="28"/>
      <c r="FK1884" s="28"/>
      <c r="FL1884" s="28"/>
      <c r="FQ1884" s="202"/>
      <c r="FS1884" s="28"/>
      <c r="FT1884" s="28"/>
      <c r="FU1884" s="28"/>
      <c r="FZ1884" s="202"/>
      <c r="GB1884" s="28"/>
      <c r="GC1884" s="28"/>
      <c r="GD1884" s="28"/>
      <c r="GI1884" s="202"/>
      <c r="GK1884" s="28"/>
      <c r="GL1884" s="28"/>
      <c r="GM1884" s="28"/>
      <c r="GR1884" s="202"/>
      <c r="GT1884" s="28"/>
      <c r="GU1884" s="28"/>
      <c r="GV1884" s="28"/>
      <c r="HA1884" s="202"/>
      <c r="HC1884" s="28"/>
      <c r="HD1884" s="28"/>
      <c r="HE1884" s="28"/>
      <c r="HJ1884" s="28"/>
      <c r="HK1884" s="28"/>
      <c r="HL1884" s="28"/>
      <c r="HM1884" s="28"/>
      <c r="HN1884" s="28"/>
      <c r="HO1884" s="28"/>
      <c r="HP1884" s="28"/>
      <c r="HQ1884" s="28"/>
      <c r="HR1884" s="28"/>
      <c r="HS1884" s="28"/>
      <c r="HT1884" s="28"/>
      <c r="HU1884" s="28"/>
      <c r="HV1884" s="28"/>
      <c r="HW1884" s="28"/>
      <c r="HX1884" s="28"/>
      <c r="HY1884" s="28"/>
      <c r="HZ1884" s="28"/>
      <c r="IA1884" s="28"/>
      <c r="IB1884" s="28"/>
      <c r="IC1884" s="28"/>
      <c r="ID1884" s="28"/>
      <c r="IE1884" s="28"/>
      <c r="IF1884" s="28"/>
      <c r="IG1884" s="28"/>
      <c r="IH1884" s="28"/>
      <c r="II1884" s="28"/>
      <c r="IJ1884" s="28"/>
      <c r="IK1884" s="28"/>
      <c r="IL1884" s="28"/>
      <c r="IM1884" s="28"/>
      <c r="IN1884" s="28"/>
      <c r="IO1884" s="28"/>
    </row>
    <row r="1885" spans="1:249" s="54" customFormat="1" ht="14.25">
      <c r="A1885" s="28"/>
      <c r="B1885" s="28"/>
      <c r="C1885" s="28"/>
      <c r="D1885" s="28"/>
      <c r="E1885" s="28"/>
      <c r="G1885" s="28"/>
      <c r="K1885" s="202"/>
      <c r="M1885" s="28"/>
      <c r="N1885" s="28"/>
      <c r="O1885" s="28"/>
      <c r="T1885" s="202"/>
      <c r="V1885" s="28"/>
      <c r="W1885" s="28"/>
      <c r="X1885" s="28"/>
      <c r="AC1885" s="202"/>
      <c r="AE1885" s="28"/>
      <c r="AF1885" s="28"/>
      <c r="AG1885" s="28"/>
      <c r="AL1885" s="202"/>
      <c r="AN1885" s="28"/>
      <c r="AO1885" s="28"/>
      <c r="AP1885" s="28"/>
      <c r="AU1885" s="202"/>
      <c r="AW1885" s="28"/>
      <c r="AX1885" s="28"/>
      <c r="AY1885" s="28"/>
      <c r="BD1885" s="202"/>
      <c r="BF1885" s="28"/>
      <c r="BG1885" s="28"/>
      <c r="BH1885" s="28"/>
      <c r="BM1885" s="202"/>
      <c r="BO1885" s="28"/>
      <c r="BP1885" s="28"/>
      <c r="BQ1885" s="28"/>
      <c r="BV1885" s="202"/>
      <c r="BX1885" s="28"/>
      <c r="BY1885" s="28"/>
      <c r="BZ1885" s="28"/>
      <c r="CE1885" s="202"/>
      <c r="CG1885" s="28"/>
      <c r="CH1885" s="28"/>
      <c r="CI1885" s="28"/>
      <c r="CN1885" s="202"/>
      <c r="CP1885" s="28"/>
      <c r="CQ1885" s="28"/>
      <c r="CR1885" s="28"/>
      <c r="CW1885" s="202"/>
      <c r="CY1885" s="28"/>
      <c r="CZ1885" s="28"/>
      <c r="DA1885" s="28"/>
      <c r="DF1885" s="202"/>
      <c r="DH1885" s="28"/>
      <c r="DI1885" s="28"/>
      <c r="DJ1885" s="28"/>
      <c r="DO1885" s="202"/>
      <c r="DQ1885" s="28"/>
      <c r="DR1885" s="28"/>
      <c r="DS1885" s="28"/>
      <c r="DX1885" s="202"/>
      <c r="DZ1885" s="28"/>
      <c r="EA1885" s="28"/>
      <c r="EB1885" s="28"/>
      <c r="EG1885" s="202"/>
      <c r="EI1885" s="28"/>
      <c r="EJ1885" s="28"/>
      <c r="EK1885" s="28"/>
      <c r="EP1885" s="202"/>
      <c r="ER1885" s="28"/>
      <c r="ES1885" s="28"/>
      <c r="ET1885" s="28"/>
      <c r="EY1885" s="202"/>
      <c r="FA1885" s="28"/>
      <c r="FB1885" s="28"/>
      <c r="FC1885" s="28"/>
      <c r="FH1885" s="202"/>
      <c r="FJ1885" s="28"/>
      <c r="FK1885" s="28"/>
      <c r="FL1885" s="28"/>
      <c r="FQ1885" s="202"/>
      <c r="FS1885" s="28"/>
      <c r="FT1885" s="28"/>
      <c r="FU1885" s="28"/>
      <c r="FZ1885" s="202"/>
      <c r="GB1885" s="28"/>
      <c r="GC1885" s="28"/>
      <c r="GD1885" s="28"/>
      <c r="GI1885" s="202"/>
      <c r="GK1885" s="28"/>
      <c r="GL1885" s="28"/>
      <c r="GM1885" s="28"/>
      <c r="GR1885" s="202"/>
      <c r="GT1885" s="28"/>
      <c r="GU1885" s="28"/>
      <c r="GV1885" s="28"/>
      <c r="HA1885" s="202"/>
      <c r="HC1885" s="28"/>
      <c r="HD1885" s="28"/>
      <c r="HE1885" s="28"/>
      <c r="HJ1885" s="28"/>
      <c r="HK1885" s="28"/>
      <c r="HL1885" s="28"/>
      <c r="HM1885" s="28"/>
      <c r="HN1885" s="28"/>
      <c r="HO1885" s="28"/>
      <c r="HP1885" s="28"/>
      <c r="HQ1885" s="28"/>
      <c r="HR1885" s="28"/>
      <c r="HS1885" s="28"/>
      <c r="HT1885" s="28"/>
      <c r="HU1885" s="28"/>
      <c r="HV1885" s="28"/>
      <c r="HW1885" s="28"/>
      <c r="HX1885" s="28"/>
      <c r="HY1885" s="28"/>
      <c r="HZ1885" s="28"/>
      <c r="IA1885" s="28"/>
      <c r="IB1885" s="28"/>
      <c r="IC1885" s="28"/>
      <c r="ID1885" s="28"/>
      <c r="IE1885" s="28"/>
      <c r="IF1885" s="28"/>
      <c r="IG1885" s="28"/>
      <c r="IH1885" s="28"/>
      <c r="II1885" s="28"/>
      <c r="IJ1885" s="28"/>
      <c r="IK1885" s="28"/>
      <c r="IL1885" s="28"/>
      <c r="IM1885" s="28"/>
      <c r="IN1885" s="28"/>
      <c r="IO1885" s="28"/>
    </row>
    <row r="1886" spans="1:249" s="54" customFormat="1" ht="14.25">
      <c r="A1886" s="28"/>
      <c r="B1886" s="28"/>
      <c r="C1886" s="28"/>
      <c r="D1886" s="28"/>
      <c r="E1886" s="28"/>
      <c r="F1886" s="28"/>
      <c r="G1886" s="28"/>
      <c r="K1886" s="202"/>
      <c r="M1886" s="28"/>
      <c r="N1886" s="28"/>
      <c r="O1886" s="28"/>
      <c r="T1886" s="202"/>
      <c r="V1886" s="28"/>
      <c r="W1886" s="28"/>
      <c r="X1886" s="28"/>
      <c r="AC1886" s="202"/>
      <c r="AE1886" s="28"/>
      <c r="AF1886" s="28"/>
      <c r="AG1886" s="28"/>
      <c r="AL1886" s="202"/>
      <c r="AN1886" s="28"/>
      <c r="AO1886" s="28"/>
      <c r="AP1886" s="28"/>
      <c r="AU1886" s="202"/>
      <c r="AW1886" s="28"/>
      <c r="AX1886" s="28"/>
      <c r="AY1886" s="28"/>
      <c r="BD1886" s="202"/>
      <c r="BF1886" s="28"/>
      <c r="BG1886" s="28"/>
      <c r="BH1886" s="28"/>
      <c r="BM1886" s="202"/>
      <c r="BO1886" s="28"/>
      <c r="BP1886" s="28"/>
      <c r="BQ1886" s="28"/>
      <c r="BV1886" s="202"/>
      <c r="BX1886" s="28"/>
      <c r="BY1886" s="28"/>
      <c r="BZ1886" s="28"/>
      <c r="CE1886" s="202"/>
      <c r="CG1886" s="28"/>
      <c r="CH1886" s="28"/>
      <c r="CI1886" s="28"/>
      <c r="CN1886" s="202"/>
      <c r="CP1886" s="28"/>
      <c r="CQ1886" s="28"/>
      <c r="CR1886" s="28"/>
      <c r="CW1886" s="202"/>
      <c r="CY1886" s="28"/>
      <c r="CZ1886" s="28"/>
      <c r="DA1886" s="28"/>
      <c r="DF1886" s="202"/>
      <c r="DH1886" s="28"/>
      <c r="DI1886" s="28"/>
      <c r="DJ1886" s="28"/>
      <c r="DO1886" s="202"/>
      <c r="DQ1886" s="28"/>
      <c r="DR1886" s="28"/>
      <c r="DS1886" s="28"/>
      <c r="DX1886" s="202"/>
      <c r="DZ1886" s="28"/>
      <c r="EA1886" s="28"/>
      <c r="EB1886" s="28"/>
      <c r="EG1886" s="202"/>
      <c r="EI1886" s="28"/>
      <c r="EJ1886" s="28"/>
      <c r="EK1886" s="28"/>
      <c r="EP1886" s="202"/>
      <c r="ER1886" s="28"/>
      <c r="ES1886" s="28"/>
      <c r="ET1886" s="28"/>
      <c r="EY1886" s="202"/>
      <c r="FA1886" s="28"/>
      <c r="FB1886" s="28"/>
      <c r="FC1886" s="28"/>
      <c r="FH1886" s="202"/>
      <c r="FJ1886" s="28"/>
      <c r="FK1886" s="28"/>
      <c r="FL1886" s="28"/>
      <c r="FQ1886" s="202"/>
      <c r="FS1886" s="28"/>
      <c r="FT1886" s="28"/>
      <c r="FU1886" s="28"/>
      <c r="FZ1886" s="202"/>
      <c r="GB1886" s="28"/>
      <c r="GC1886" s="28"/>
      <c r="GD1886" s="28"/>
      <c r="GI1886" s="202"/>
      <c r="GK1886" s="28"/>
      <c r="GL1886" s="28"/>
      <c r="GM1886" s="28"/>
      <c r="GR1886" s="202"/>
      <c r="GT1886" s="28"/>
      <c r="GU1886" s="28"/>
      <c r="GV1886" s="28"/>
      <c r="HA1886" s="202"/>
      <c r="HC1886" s="28"/>
      <c r="HD1886" s="28"/>
      <c r="HE1886" s="28"/>
      <c r="HJ1886" s="28"/>
      <c r="HK1886" s="28"/>
      <c r="HL1886" s="28"/>
      <c r="HM1886" s="28"/>
      <c r="HN1886" s="28"/>
      <c r="HO1886" s="28"/>
      <c r="HP1886" s="28"/>
      <c r="HQ1886" s="28"/>
      <c r="HR1886" s="28"/>
      <c r="HS1886" s="28"/>
      <c r="HT1886" s="28"/>
      <c r="HU1886" s="28"/>
      <c r="HV1886" s="28"/>
      <c r="HW1886" s="28"/>
      <c r="HX1886" s="28"/>
      <c r="HY1886" s="28"/>
      <c r="HZ1886" s="28"/>
      <c r="IA1886" s="28"/>
      <c r="IB1886" s="28"/>
      <c r="IC1886" s="28"/>
      <c r="ID1886" s="28"/>
      <c r="IE1886" s="28"/>
      <c r="IF1886" s="28"/>
      <c r="IG1886" s="28"/>
      <c r="IH1886" s="28"/>
      <c r="II1886" s="28"/>
      <c r="IJ1886" s="28"/>
      <c r="IK1886" s="28"/>
      <c r="IL1886" s="28"/>
      <c r="IM1886" s="28"/>
      <c r="IN1886" s="28"/>
      <c r="IO1886" s="28"/>
    </row>
    <row r="1887" spans="1:249" s="54" customFormat="1" ht="14.25">
      <c r="A1887" s="28"/>
      <c r="B1887" s="28"/>
      <c r="C1887" s="28"/>
      <c r="D1887" s="28"/>
      <c r="E1887" s="28"/>
      <c r="G1887" s="28"/>
      <c r="K1887" s="202"/>
      <c r="M1887" s="28"/>
      <c r="N1887" s="28"/>
      <c r="O1887" s="28"/>
      <c r="T1887" s="202"/>
      <c r="V1887" s="28"/>
      <c r="W1887" s="28"/>
      <c r="X1887" s="28"/>
      <c r="AC1887" s="202"/>
      <c r="AE1887" s="28"/>
      <c r="AF1887" s="28"/>
      <c r="AG1887" s="28"/>
      <c r="AL1887" s="202"/>
      <c r="AN1887" s="28"/>
      <c r="AO1887" s="28"/>
      <c r="AP1887" s="28"/>
      <c r="AU1887" s="202"/>
      <c r="AW1887" s="28"/>
      <c r="AX1887" s="28"/>
      <c r="AY1887" s="28"/>
      <c r="BD1887" s="202"/>
      <c r="BF1887" s="28"/>
      <c r="BG1887" s="28"/>
      <c r="BH1887" s="28"/>
      <c r="BM1887" s="202"/>
      <c r="BO1887" s="28"/>
      <c r="BP1887" s="28"/>
      <c r="BQ1887" s="28"/>
      <c r="BV1887" s="202"/>
      <c r="BX1887" s="28"/>
      <c r="BY1887" s="28"/>
      <c r="BZ1887" s="28"/>
      <c r="CE1887" s="202"/>
      <c r="CG1887" s="28"/>
      <c r="CH1887" s="28"/>
      <c r="CI1887" s="28"/>
      <c r="CN1887" s="202"/>
      <c r="CP1887" s="28"/>
      <c r="CQ1887" s="28"/>
      <c r="CR1887" s="28"/>
      <c r="CW1887" s="202"/>
      <c r="CY1887" s="28"/>
      <c r="CZ1887" s="28"/>
      <c r="DA1887" s="28"/>
      <c r="DF1887" s="202"/>
      <c r="DH1887" s="28"/>
      <c r="DI1887" s="28"/>
      <c r="DJ1887" s="28"/>
      <c r="DO1887" s="202"/>
      <c r="DQ1887" s="28"/>
      <c r="DR1887" s="28"/>
      <c r="DS1887" s="28"/>
      <c r="DX1887" s="202"/>
      <c r="DZ1887" s="28"/>
      <c r="EA1887" s="28"/>
      <c r="EB1887" s="28"/>
      <c r="EG1887" s="202"/>
      <c r="EI1887" s="28"/>
      <c r="EJ1887" s="28"/>
      <c r="EK1887" s="28"/>
      <c r="EP1887" s="202"/>
      <c r="ER1887" s="28"/>
      <c r="ES1887" s="28"/>
      <c r="ET1887" s="28"/>
      <c r="EY1887" s="202"/>
      <c r="FA1887" s="28"/>
      <c r="FB1887" s="28"/>
      <c r="FC1887" s="28"/>
      <c r="FH1887" s="202"/>
      <c r="FJ1887" s="28"/>
      <c r="FK1887" s="28"/>
      <c r="FL1887" s="28"/>
      <c r="FQ1887" s="202"/>
      <c r="FS1887" s="28"/>
      <c r="FT1887" s="28"/>
      <c r="FU1887" s="28"/>
      <c r="FZ1887" s="202"/>
      <c r="GB1887" s="28"/>
      <c r="GC1887" s="28"/>
      <c r="GD1887" s="28"/>
      <c r="GI1887" s="202"/>
      <c r="GK1887" s="28"/>
      <c r="GL1887" s="28"/>
      <c r="GM1887" s="28"/>
      <c r="GR1887" s="202"/>
      <c r="GT1887" s="28"/>
      <c r="GU1887" s="28"/>
      <c r="GV1887" s="28"/>
      <c r="HA1887" s="202"/>
      <c r="HC1887" s="28"/>
      <c r="HD1887" s="28"/>
      <c r="HE1887" s="28"/>
      <c r="HJ1887" s="28"/>
      <c r="HK1887" s="28"/>
      <c r="HL1887" s="28"/>
      <c r="HM1887" s="28"/>
      <c r="HN1887" s="28"/>
      <c r="HO1887" s="28"/>
      <c r="HP1887" s="28"/>
      <c r="HQ1887" s="28"/>
      <c r="HR1887" s="28"/>
      <c r="HS1887" s="28"/>
      <c r="HT1887" s="28"/>
      <c r="HU1887" s="28"/>
      <c r="HV1887" s="28"/>
      <c r="HW1887" s="28"/>
      <c r="HX1887" s="28"/>
      <c r="HY1887" s="28"/>
      <c r="HZ1887" s="28"/>
      <c r="IA1887" s="28"/>
      <c r="IB1887" s="28"/>
      <c r="IC1887" s="28"/>
      <c r="ID1887" s="28"/>
      <c r="IE1887" s="28"/>
      <c r="IF1887" s="28"/>
      <c r="IG1887" s="28"/>
      <c r="IH1887" s="28"/>
      <c r="II1887" s="28"/>
      <c r="IJ1887" s="28"/>
      <c r="IK1887" s="28"/>
      <c r="IL1887" s="28"/>
      <c r="IM1887" s="28"/>
      <c r="IN1887" s="28"/>
      <c r="IO1887" s="28"/>
    </row>
    <row r="1888" spans="1:249" s="54" customFormat="1" ht="14.25">
      <c r="A1888" s="28"/>
      <c r="B1888" s="28"/>
      <c r="C1888" s="28"/>
      <c r="D1888" s="28"/>
      <c r="E1888" s="28"/>
      <c r="G1888" s="28"/>
      <c r="K1888" s="202"/>
      <c r="M1888" s="28"/>
      <c r="N1888" s="28"/>
      <c r="O1888" s="28"/>
      <c r="T1888" s="202"/>
      <c r="V1888" s="28"/>
      <c r="W1888" s="28"/>
      <c r="X1888" s="28"/>
      <c r="AC1888" s="202"/>
      <c r="AE1888" s="28"/>
      <c r="AF1888" s="28"/>
      <c r="AG1888" s="28"/>
      <c r="AL1888" s="202"/>
      <c r="AN1888" s="28"/>
      <c r="AO1888" s="28"/>
      <c r="AP1888" s="28"/>
      <c r="AU1888" s="202"/>
      <c r="AW1888" s="28"/>
      <c r="AX1888" s="28"/>
      <c r="AY1888" s="28"/>
      <c r="BD1888" s="202"/>
      <c r="BF1888" s="28"/>
      <c r="BG1888" s="28"/>
      <c r="BH1888" s="28"/>
      <c r="BM1888" s="202"/>
      <c r="BO1888" s="28"/>
      <c r="BP1888" s="28"/>
      <c r="BQ1888" s="28"/>
      <c r="BV1888" s="202"/>
      <c r="BX1888" s="28"/>
      <c r="BY1888" s="28"/>
      <c r="BZ1888" s="28"/>
      <c r="CE1888" s="202"/>
      <c r="CG1888" s="28"/>
      <c r="CH1888" s="28"/>
      <c r="CI1888" s="28"/>
      <c r="CN1888" s="202"/>
      <c r="CP1888" s="28"/>
      <c r="CQ1888" s="28"/>
      <c r="CR1888" s="28"/>
      <c r="CW1888" s="202"/>
      <c r="CY1888" s="28"/>
      <c r="CZ1888" s="28"/>
      <c r="DA1888" s="28"/>
      <c r="DF1888" s="202"/>
      <c r="DH1888" s="28"/>
      <c r="DI1888" s="28"/>
      <c r="DJ1888" s="28"/>
      <c r="DO1888" s="202"/>
      <c r="DQ1888" s="28"/>
      <c r="DR1888" s="28"/>
      <c r="DS1888" s="28"/>
      <c r="DX1888" s="202"/>
      <c r="DZ1888" s="28"/>
      <c r="EA1888" s="28"/>
      <c r="EB1888" s="28"/>
      <c r="EG1888" s="202"/>
      <c r="EI1888" s="28"/>
      <c r="EJ1888" s="28"/>
      <c r="EK1888" s="28"/>
      <c r="EP1888" s="202"/>
      <c r="ER1888" s="28"/>
      <c r="ES1888" s="28"/>
      <c r="ET1888" s="28"/>
      <c r="EY1888" s="202"/>
      <c r="FA1888" s="28"/>
      <c r="FB1888" s="28"/>
      <c r="FC1888" s="28"/>
      <c r="FH1888" s="202"/>
      <c r="FJ1888" s="28"/>
      <c r="FK1888" s="28"/>
      <c r="FL1888" s="28"/>
      <c r="FQ1888" s="202"/>
      <c r="FS1888" s="28"/>
      <c r="FT1888" s="28"/>
      <c r="FU1888" s="28"/>
      <c r="FZ1888" s="202"/>
      <c r="GB1888" s="28"/>
      <c r="GC1888" s="28"/>
      <c r="GD1888" s="28"/>
      <c r="GI1888" s="202"/>
      <c r="GK1888" s="28"/>
      <c r="GL1888" s="28"/>
      <c r="GM1888" s="28"/>
      <c r="GR1888" s="202"/>
      <c r="GT1888" s="28"/>
      <c r="GU1888" s="28"/>
      <c r="GV1888" s="28"/>
      <c r="HA1888" s="202"/>
      <c r="HC1888" s="28"/>
      <c r="HD1888" s="28"/>
      <c r="HE1888" s="28"/>
      <c r="HJ1888" s="28"/>
      <c r="HK1888" s="28"/>
      <c r="HL1888" s="28"/>
      <c r="HM1888" s="28"/>
      <c r="HN1888" s="28"/>
      <c r="HO1888" s="28"/>
      <c r="HP1888" s="28"/>
      <c r="HQ1888" s="28"/>
      <c r="HR1888" s="28"/>
      <c r="HS1888" s="28"/>
      <c r="HT1888" s="28"/>
      <c r="HU1888" s="28"/>
      <c r="HV1888" s="28"/>
      <c r="HW1888" s="28"/>
      <c r="HX1888" s="28"/>
      <c r="HY1888" s="28"/>
      <c r="HZ1888" s="28"/>
      <c r="IA1888" s="28"/>
      <c r="IB1888" s="28"/>
      <c r="IC1888" s="28"/>
      <c r="ID1888" s="28"/>
      <c r="IE1888" s="28"/>
      <c r="IF1888" s="28"/>
      <c r="IG1888" s="28"/>
      <c r="IH1888" s="28"/>
      <c r="II1888" s="28"/>
      <c r="IJ1888" s="28"/>
      <c r="IK1888" s="28"/>
      <c r="IL1888" s="28"/>
      <c r="IM1888" s="28"/>
      <c r="IN1888" s="28"/>
      <c r="IO1888" s="28"/>
    </row>
    <row r="1889" spans="1:249" s="54" customFormat="1" ht="14.25">
      <c r="A1889" s="28"/>
      <c r="B1889" s="28"/>
      <c r="C1889" s="28"/>
      <c r="D1889" s="28"/>
      <c r="E1889" s="28"/>
      <c r="G1889" s="28"/>
      <c r="K1889" s="202"/>
      <c r="M1889" s="28"/>
      <c r="N1889" s="28"/>
      <c r="O1889" s="28"/>
      <c r="T1889" s="202"/>
      <c r="V1889" s="28"/>
      <c r="W1889" s="28"/>
      <c r="X1889" s="28"/>
      <c r="AC1889" s="202"/>
      <c r="AE1889" s="28"/>
      <c r="AF1889" s="28"/>
      <c r="AG1889" s="28"/>
      <c r="AL1889" s="202"/>
      <c r="AN1889" s="28"/>
      <c r="AO1889" s="28"/>
      <c r="AP1889" s="28"/>
      <c r="AU1889" s="202"/>
      <c r="AW1889" s="28"/>
      <c r="AX1889" s="28"/>
      <c r="AY1889" s="28"/>
      <c r="BD1889" s="202"/>
      <c r="BF1889" s="28"/>
      <c r="BG1889" s="28"/>
      <c r="BH1889" s="28"/>
      <c r="BM1889" s="202"/>
      <c r="BO1889" s="28"/>
      <c r="BP1889" s="28"/>
      <c r="BQ1889" s="28"/>
      <c r="BV1889" s="202"/>
      <c r="BX1889" s="28"/>
      <c r="BY1889" s="28"/>
      <c r="BZ1889" s="28"/>
      <c r="CE1889" s="202"/>
      <c r="CG1889" s="28"/>
      <c r="CH1889" s="28"/>
      <c r="CI1889" s="28"/>
      <c r="CN1889" s="202"/>
      <c r="CP1889" s="28"/>
      <c r="CQ1889" s="28"/>
      <c r="CR1889" s="28"/>
      <c r="CW1889" s="202"/>
      <c r="CY1889" s="28"/>
      <c r="CZ1889" s="28"/>
      <c r="DA1889" s="28"/>
      <c r="DF1889" s="202"/>
      <c r="DH1889" s="28"/>
      <c r="DI1889" s="28"/>
      <c r="DJ1889" s="28"/>
      <c r="DO1889" s="202"/>
      <c r="DQ1889" s="28"/>
      <c r="DR1889" s="28"/>
      <c r="DS1889" s="28"/>
      <c r="DX1889" s="202"/>
      <c r="DZ1889" s="28"/>
      <c r="EA1889" s="28"/>
      <c r="EB1889" s="28"/>
      <c r="EG1889" s="202"/>
      <c r="EI1889" s="28"/>
      <c r="EJ1889" s="28"/>
      <c r="EK1889" s="28"/>
      <c r="EP1889" s="202"/>
      <c r="ER1889" s="28"/>
      <c r="ES1889" s="28"/>
      <c r="ET1889" s="28"/>
      <c r="EY1889" s="202"/>
      <c r="FA1889" s="28"/>
      <c r="FB1889" s="28"/>
      <c r="FC1889" s="28"/>
      <c r="FH1889" s="202"/>
      <c r="FJ1889" s="28"/>
      <c r="FK1889" s="28"/>
      <c r="FL1889" s="28"/>
      <c r="FQ1889" s="202"/>
      <c r="FS1889" s="28"/>
      <c r="FT1889" s="28"/>
      <c r="FU1889" s="28"/>
      <c r="FZ1889" s="202"/>
      <c r="GB1889" s="28"/>
      <c r="GC1889" s="28"/>
      <c r="GD1889" s="28"/>
      <c r="GI1889" s="202"/>
      <c r="GK1889" s="28"/>
      <c r="GL1889" s="28"/>
      <c r="GM1889" s="28"/>
      <c r="GR1889" s="202"/>
      <c r="GT1889" s="28"/>
      <c r="GU1889" s="28"/>
      <c r="GV1889" s="28"/>
      <c r="HA1889" s="202"/>
      <c r="HC1889" s="28"/>
      <c r="HD1889" s="28"/>
      <c r="HE1889" s="28"/>
      <c r="HJ1889" s="28"/>
      <c r="HK1889" s="28"/>
      <c r="HL1889" s="28"/>
      <c r="HM1889" s="28"/>
      <c r="HN1889" s="28"/>
      <c r="HO1889" s="28"/>
      <c r="HP1889" s="28"/>
      <c r="HQ1889" s="28"/>
      <c r="HR1889" s="28"/>
      <c r="HS1889" s="28"/>
      <c r="HT1889" s="28"/>
      <c r="HU1889" s="28"/>
      <c r="HV1889" s="28"/>
      <c r="HW1889" s="28"/>
      <c r="HX1889" s="28"/>
      <c r="HY1889" s="28"/>
      <c r="HZ1889" s="28"/>
      <c r="IA1889" s="28"/>
      <c r="IB1889" s="28"/>
      <c r="IC1889" s="28"/>
      <c r="ID1889" s="28"/>
      <c r="IE1889" s="28"/>
      <c r="IF1889" s="28"/>
      <c r="IG1889" s="28"/>
      <c r="IH1889" s="28"/>
      <c r="II1889" s="28"/>
      <c r="IJ1889" s="28"/>
      <c r="IK1889" s="28"/>
      <c r="IL1889" s="28"/>
      <c r="IM1889" s="28"/>
      <c r="IN1889" s="28"/>
      <c r="IO1889" s="28"/>
    </row>
    <row r="1890" spans="1:249" s="54" customFormat="1" ht="14.25">
      <c r="A1890" s="28"/>
      <c r="B1890" s="28"/>
      <c r="C1890" s="28"/>
      <c r="D1890" s="28"/>
      <c r="E1890" s="28"/>
      <c r="G1890" s="28"/>
      <c r="K1890" s="202"/>
      <c r="M1890" s="28"/>
      <c r="N1890" s="28"/>
      <c r="O1890" s="28"/>
      <c r="T1890" s="202"/>
      <c r="V1890" s="28"/>
      <c r="W1890" s="28"/>
      <c r="X1890" s="28"/>
      <c r="AC1890" s="202"/>
      <c r="AE1890" s="28"/>
      <c r="AF1890" s="28"/>
      <c r="AG1890" s="28"/>
      <c r="AL1890" s="202"/>
      <c r="AN1890" s="28"/>
      <c r="AO1890" s="28"/>
      <c r="AP1890" s="28"/>
      <c r="AU1890" s="202"/>
      <c r="AW1890" s="28"/>
      <c r="AX1890" s="28"/>
      <c r="AY1890" s="28"/>
      <c r="BD1890" s="202"/>
      <c r="BF1890" s="28"/>
      <c r="BG1890" s="28"/>
      <c r="BH1890" s="28"/>
      <c r="BM1890" s="202"/>
      <c r="BO1890" s="28"/>
      <c r="BP1890" s="28"/>
      <c r="BQ1890" s="28"/>
      <c r="BV1890" s="202"/>
      <c r="BX1890" s="28"/>
      <c r="BY1890" s="28"/>
      <c r="BZ1890" s="28"/>
      <c r="CE1890" s="202"/>
      <c r="CG1890" s="28"/>
      <c r="CH1890" s="28"/>
      <c r="CI1890" s="28"/>
      <c r="CN1890" s="202"/>
      <c r="CP1890" s="28"/>
      <c r="CQ1890" s="28"/>
      <c r="CR1890" s="28"/>
      <c r="CW1890" s="202"/>
      <c r="CY1890" s="28"/>
      <c r="CZ1890" s="28"/>
      <c r="DA1890" s="28"/>
      <c r="DF1890" s="202"/>
      <c r="DH1890" s="28"/>
      <c r="DI1890" s="28"/>
      <c r="DJ1890" s="28"/>
      <c r="DO1890" s="202"/>
      <c r="DQ1890" s="28"/>
      <c r="DR1890" s="28"/>
      <c r="DS1890" s="28"/>
      <c r="DX1890" s="202"/>
      <c r="DZ1890" s="28"/>
      <c r="EA1890" s="28"/>
      <c r="EB1890" s="28"/>
      <c r="EG1890" s="202"/>
      <c r="EI1890" s="28"/>
      <c r="EJ1890" s="28"/>
      <c r="EK1890" s="28"/>
      <c r="EP1890" s="202"/>
      <c r="ER1890" s="28"/>
      <c r="ES1890" s="28"/>
      <c r="ET1890" s="28"/>
      <c r="EY1890" s="202"/>
      <c r="FA1890" s="28"/>
      <c r="FB1890" s="28"/>
      <c r="FC1890" s="28"/>
      <c r="FH1890" s="202"/>
      <c r="FJ1890" s="28"/>
      <c r="FK1890" s="28"/>
      <c r="FL1890" s="28"/>
      <c r="FQ1890" s="202"/>
      <c r="FS1890" s="28"/>
      <c r="FT1890" s="28"/>
      <c r="FU1890" s="28"/>
      <c r="FZ1890" s="202"/>
      <c r="GB1890" s="28"/>
      <c r="GC1890" s="28"/>
      <c r="GD1890" s="28"/>
      <c r="GI1890" s="202"/>
      <c r="GK1890" s="28"/>
      <c r="GL1890" s="28"/>
      <c r="GM1890" s="28"/>
      <c r="GR1890" s="202"/>
      <c r="GT1890" s="28"/>
      <c r="GU1890" s="28"/>
      <c r="GV1890" s="28"/>
      <c r="HA1890" s="202"/>
      <c r="HC1890" s="28"/>
      <c r="HD1890" s="28"/>
      <c r="HE1890" s="28"/>
      <c r="HJ1890" s="28"/>
      <c r="HK1890" s="28"/>
      <c r="HL1890" s="28"/>
      <c r="HM1890" s="28"/>
      <c r="HN1890" s="28"/>
      <c r="HO1890" s="28"/>
      <c r="HP1890" s="28"/>
      <c r="HQ1890" s="28"/>
      <c r="HR1890" s="28"/>
      <c r="HS1890" s="28"/>
      <c r="HT1890" s="28"/>
      <c r="HU1890" s="28"/>
      <c r="HV1890" s="28"/>
      <c r="HW1890" s="28"/>
      <c r="HX1890" s="28"/>
      <c r="HY1890" s="28"/>
      <c r="HZ1890" s="28"/>
      <c r="IA1890" s="28"/>
      <c r="IB1890" s="28"/>
      <c r="IC1890" s="28"/>
      <c r="ID1890" s="28"/>
      <c r="IE1890" s="28"/>
      <c r="IF1890" s="28"/>
      <c r="IG1890" s="28"/>
      <c r="IH1890" s="28"/>
      <c r="II1890" s="28"/>
      <c r="IJ1890" s="28"/>
      <c r="IK1890" s="28"/>
      <c r="IL1890" s="28"/>
      <c r="IM1890" s="28"/>
      <c r="IN1890" s="28"/>
      <c r="IO1890" s="28"/>
    </row>
    <row r="1891" spans="1:249" s="54" customFormat="1" ht="14.25">
      <c r="A1891" s="28"/>
      <c r="B1891" s="28"/>
      <c r="C1891" s="28"/>
      <c r="D1891" s="28"/>
      <c r="E1891" s="28"/>
      <c r="F1891" s="28"/>
      <c r="G1891" s="28"/>
      <c r="K1891" s="202"/>
      <c r="M1891" s="28"/>
      <c r="N1891" s="28"/>
      <c r="O1891" s="28"/>
      <c r="T1891" s="202"/>
      <c r="V1891" s="28"/>
      <c r="W1891" s="28"/>
      <c r="X1891" s="28"/>
      <c r="AC1891" s="202"/>
      <c r="AE1891" s="28"/>
      <c r="AF1891" s="28"/>
      <c r="AG1891" s="28"/>
      <c r="AL1891" s="202"/>
      <c r="AN1891" s="28"/>
      <c r="AO1891" s="28"/>
      <c r="AP1891" s="28"/>
      <c r="AU1891" s="202"/>
      <c r="AW1891" s="28"/>
      <c r="AX1891" s="28"/>
      <c r="AY1891" s="28"/>
      <c r="BD1891" s="202"/>
      <c r="BF1891" s="28"/>
      <c r="BG1891" s="28"/>
      <c r="BH1891" s="28"/>
      <c r="BM1891" s="202"/>
      <c r="BO1891" s="28"/>
      <c r="BP1891" s="28"/>
      <c r="BQ1891" s="28"/>
      <c r="BV1891" s="202"/>
      <c r="BX1891" s="28"/>
      <c r="BY1891" s="28"/>
      <c r="BZ1891" s="28"/>
      <c r="CE1891" s="202"/>
      <c r="CG1891" s="28"/>
      <c r="CH1891" s="28"/>
      <c r="CI1891" s="28"/>
      <c r="CN1891" s="202"/>
      <c r="CP1891" s="28"/>
      <c r="CQ1891" s="28"/>
      <c r="CR1891" s="28"/>
      <c r="CW1891" s="202"/>
      <c r="CY1891" s="28"/>
      <c r="CZ1891" s="28"/>
      <c r="DA1891" s="28"/>
      <c r="DF1891" s="202"/>
      <c r="DH1891" s="28"/>
      <c r="DI1891" s="28"/>
      <c r="DJ1891" s="28"/>
      <c r="DO1891" s="202"/>
      <c r="DQ1891" s="28"/>
      <c r="DR1891" s="28"/>
      <c r="DS1891" s="28"/>
      <c r="DX1891" s="202"/>
      <c r="DZ1891" s="28"/>
      <c r="EA1891" s="28"/>
      <c r="EB1891" s="28"/>
      <c r="EG1891" s="202"/>
      <c r="EI1891" s="28"/>
      <c r="EJ1891" s="28"/>
      <c r="EK1891" s="28"/>
      <c r="EP1891" s="202"/>
      <c r="ER1891" s="28"/>
      <c r="ES1891" s="28"/>
      <c r="ET1891" s="28"/>
      <c r="EY1891" s="202"/>
      <c r="FA1891" s="28"/>
      <c r="FB1891" s="28"/>
      <c r="FC1891" s="28"/>
      <c r="FH1891" s="202"/>
      <c r="FJ1891" s="28"/>
      <c r="FK1891" s="28"/>
      <c r="FL1891" s="28"/>
      <c r="FQ1891" s="202"/>
      <c r="FS1891" s="28"/>
      <c r="FT1891" s="28"/>
      <c r="FU1891" s="28"/>
      <c r="FZ1891" s="202"/>
      <c r="GB1891" s="28"/>
      <c r="GC1891" s="28"/>
      <c r="GD1891" s="28"/>
      <c r="GI1891" s="202"/>
      <c r="GK1891" s="28"/>
      <c r="GL1891" s="28"/>
      <c r="GM1891" s="28"/>
      <c r="GR1891" s="202"/>
      <c r="GT1891" s="28"/>
      <c r="GU1891" s="28"/>
      <c r="GV1891" s="28"/>
      <c r="HA1891" s="202"/>
      <c r="HC1891" s="28"/>
      <c r="HD1891" s="28"/>
      <c r="HE1891" s="28"/>
      <c r="HJ1891" s="28"/>
      <c r="HK1891" s="28"/>
      <c r="HL1891" s="28"/>
      <c r="HM1891" s="28"/>
      <c r="HN1891" s="28"/>
      <c r="HO1891" s="28"/>
      <c r="HP1891" s="28"/>
      <c r="HQ1891" s="28"/>
      <c r="HR1891" s="28"/>
      <c r="HS1891" s="28"/>
      <c r="HT1891" s="28"/>
      <c r="HU1891" s="28"/>
      <c r="HV1891" s="28"/>
      <c r="HW1891" s="28"/>
      <c r="HX1891" s="28"/>
      <c r="HY1891" s="28"/>
      <c r="HZ1891" s="28"/>
      <c r="IA1891" s="28"/>
      <c r="IB1891" s="28"/>
      <c r="IC1891" s="28"/>
      <c r="ID1891" s="28"/>
      <c r="IE1891" s="28"/>
      <c r="IF1891" s="28"/>
      <c r="IG1891" s="28"/>
      <c r="IH1891" s="28"/>
      <c r="II1891" s="28"/>
      <c r="IJ1891" s="28"/>
      <c r="IK1891" s="28"/>
      <c r="IL1891" s="28"/>
      <c r="IM1891" s="28"/>
      <c r="IN1891" s="28"/>
      <c r="IO1891" s="28"/>
    </row>
    <row r="1892" spans="1:249" s="54" customFormat="1" ht="14.25">
      <c r="A1892" s="28"/>
      <c r="B1892" s="28"/>
      <c r="C1892" s="28"/>
      <c r="D1892" s="28"/>
      <c r="E1892" s="28"/>
      <c r="F1892" s="28"/>
      <c r="G1892" s="28"/>
      <c r="K1892" s="202"/>
      <c r="M1892" s="28"/>
      <c r="N1892" s="28"/>
      <c r="O1892" s="28"/>
      <c r="T1892" s="202"/>
      <c r="V1892" s="28"/>
      <c r="W1892" s="28"/>
      <c r="X1892" s="28"/>
      <c r="AC1892" s="202"/>
      <c r="AE1892" s="28"/>
      <c r="AF1892" s="28"/>
      <c r="AG1892" s="28"/>
      <c r="AL1892" s="202"/>
      <c r="AN1892" s="28"/>
      <c r="AO1892" s="28"/>
      <c r="AP1892" s="28"/>
      <c r="AU1892" s="202"/>
      <c r="AW1892" s="28"/>
      <c r="AX1892" s="28"/>
      <c r="AY1892" s="28"/>
      <c r="BD1892" s="202"/>
      <c r="BF1892" s="28"/>
      <c r="BG1892" s="28"/>
      <c r="BH1892" s="28"/>
      <c r="BM1892" s="202"/>
      <c r="BO1892" s="28"/>
      <c r="BP1892" s="28"/>
      <c r="BQ1892" s="28"/>
      <c r="BV1892" s="202"/>
      <c r="BX1892" s="28"/>
      <c r="BY1892" s="28"/>
      <c r="BZ1892" s="28"/>
      <c r="CE1892" s="202"/>
      <c r="CG1892" s="28"/>
      <c r="CH1892" s="28"/>
      <c r="CI1892" s="28"/>
      <c r="CN1892" s="202"/>
      <c r="CP1892" s="28"/>
      <c r="CQ1892" s="28"/>
      <c r="CR1892" s="28"/>
      <c r="CW1892" s="202"/>
      <c r="CY1892" s="28"/>
      <c r="CZ1892" s="28"/>
      <c r="DA1892" s="28"/>
      <c r="DF1892" s="202"/>
      <c r="DH1892" s="28"/>
      <c r="DI1892" s="28"/>
      <c r="DJ1892" s="28"/>
      <c r="DO1892" s="202"/>
      <c r="DQ1892" s="28"/>
      <c r="DR1892" s="28"/>
      <c r="DS1892" s="28"/>
      <c r="DX1892" s="202"/>
      <c r="DZ1892" s="28"/>
      <c r="EA1892" s="28"/>
      <c r="EB1892" s="28"/>
      <c r="EG1892" s="202"/>
      <c r="EI1892" s="28"/>
      <c r="EJ1892" s="28"/>
      <c r="EK1892" s="28"/>
      <c r="EP1892" s="202"/>
      <c r="ER1892" s="28"/>
      <c r="ES1892" s="28"/>
      <c r="ET1892" s="28"/>
      <c r="EY1892" s="202"/>
      <c r="FA1892" s="28"/>
      <c r="FB1892" s="28"/>
      <c r="FC1892" s="28"/>
      <c r="FH1892" s="202"/>
      <c r="FJ1892" s="28"/>
      <c r="FK1892" s="28"/>
      <c r="FL1892" s="28"/>
      <c r="FQ1892" s="202"/>
      <c r="FS1892" s="28"/>
      <c r="FT1892" s="28"/>
      <c r="FU1892" s="28"/>
      <c r="FZ1892" s="202"/>
      <c r="GB1892" s="28"/>
      <c r="GC1892" s="28"/>
      <c r="GD1892" s="28"/>
      <c r="GI1892" s="202"/>
      <c r="GK1892" s="28"/>
      <c r="GL1892" s="28"/>
      <c r="GM1892" s="28"/>
      <c r="GR1892" s="202"/>
      <c r="GT1892" s="28"/>
      <c r="GU1892" s="28"/>
      <c r="GV1892" s="28"/>
      <c r="HA1892" s="202"/>
      <c r="HC1892" s="28"/>
      <c r="HD1892" s="28"/>
      <c r="HE1892" s="28"/>
      <c r="HJ1892" s="28"/>
      <c r="HK1892" s="28"/>
      <c r="HL1892" s="28"/>
      <c r="HM1892" s="28"/>
      <c r="HN1892" s="28"/>
      <c r="HO1892" s="28"/>
      <c r="HP1892" s="28"/>
      <c r="HQ1892" s="28"/>
      <c r="HR1892" s="28"/>
      <c r="HS1892" s="28"/>
      <c r="HT1892" s="28"/>
      <c r="HU1892" s="28"/>
      <c r="HV1892" s="28"/>
      <c r="HW1892" s="28"/>
      <c r="HX1892" s="28"/>
      <c r="HY1892" s="28"/>
      <c r="HZ1892" s="28"/>
      <c r="IA1892" s="28"/>
      <c r="IB1892" s="28"/>
      <c r="IC1892" s="28"/>
      <c r="ID1892" s="28"/>
      <c r="IE1892" s="28"/>
      <c r="IF1892" s="28"/>
      <c r="IG1892" s="28"/>
      <c r="IH1892" s="28"/>
      <c r="II1892" s="28"/>
      <c r="IJ1892" s="28"/>
      <c r="IK1892" s="28"/>
      <c r="IL1892" s="28"/>
      <c r="IM1892" s="28"/>
      <c r="IN1892" s="28"/>
      <c r="IO1892" s="28"/>
    </row>
    <row r="1893" spans="1:249" s="54" customFormat="1" ht="14.25">
      <c r="A1893" s="28"/>
      <c r="B1893" s="28"/>
      <c r="C1893" s="28"/>
      <c r="D1893" s="28"/>
      <c r="E1893" s="28"/>
      <c r="G1893" s="28"/>
      <c r="K1893" s="202"/>
      <c r="M1893" s="28"/>
      <c r="N1893" s="28"/>
      <c r="O1893" s="28"/>
      <c r="T1893" s="202"/>
      <c r="V1893" s="28"/>
      <c r="W1893" s="28"/>
      <c r="X1893" s="28"/>
      <c r="AC1893" s="202"/>
      <c r="AE1893" s="28"/>
      <c r="AF1893" s="28"/>
      <c r="AG1893" s="28"/>
      <c r="AL1893" s="202"/>
      <c r="AN1893" s="28"/>
      <c r="AO1893" s="28"/>
      <c r="AP1893" s="28"/>
      <c r="AU1893" s="202"/>
      <c r="AW1893" s="28"/>
      <c r="AX1893" s="28"/>
      <c r="AY1893" s="28"/>
      <c r="BD1893" s="202"/>
      <c r="BF1893" s="28"/>
      <c r="BG1893" s="28"/>
      <c r="BH1893" s="28"/>
      <c r="BM1893" s="202"/>
      <c r="BO1893" s="28"/>
      <c r="BP1893" s="28"/>
      <c r="BQ1893" s="28"/>
      <c r="BV1893" s="202"/>
      <c r="BX1893" s="28"/>
      <c r="BY1893" s="28"/>
      <c r="BZ1893" s="28"/>
      <c r="CE1893" s="202"/>
      <c r="CG1893" s="28"/>
      <c r="CH1893" s="28"/>
      <c r="CI1893" s="28"/>
      <c r="CN1893" s="202"/>
      <c r="CP1893" s="28"/>
      <c r="CQ1893" s="28"/>
      <c r="CR1893" s="28"/>
      <c r="CW1893" s="202"/>
      <c r="CY1893" s="28"/>
      <c r="CZ1893" s="28"/>
      <c r="DA1893" s="28"/>
      <c r="DF1893" s="202"/>
      <c r="DH1893" s="28"/>
      <c r="DI1893" s="28"/>
      <c r="DJ1893" s="28"/>
      <c r="DO1893" s="202"/>
      <c r="DQ1893" s="28"/>
      <c r="DR1893" s="28"/>
      <c r="DS1893" s="28"/>
      <c r="DX1893" s="202"/>
      <c r="DZ1893" s="28"/>
      <c r="EA1893" s="28"/>
      <c r="EB1893" s="28"/>
      <c r="EG1893" s="202"/>
      <c r="EI1893" s="28"/>
      <c r="EJ1893" s="28"/>
      <c r="EK1893" s="28"/>
      <c r="EP1893" s="202"/>
      <c r="ER1893" s="28"/>
      <c r="ES1893" s="28"/>
      <c r="ET1893" s="28"/>
      <c r="EY1893" s="202"/>
      <c r="FA1893" s="28"/>
      <c r="FB1893" s="28"/>
      <c r="FC1893" s="28"/>
      <c r="FH1893" s="202"/>
      <c r="FJ1893" s="28"/>
      <c r="FK1893" s="28"/>
      <c r="FL1893" s="28"/>
      <c r="FQ1893" s="202"/>
      <c r="FS1893" s="28"/>
      <c r="FT1893" s="28"/>
      <c r="FU1893" s="28"/>
      <c r="FZ1893" s="202"/>
      <c r="GB1893" s="28"/>
      <c r="GC1893" s="28"/>
      <c r="GD1893" s="28"/>
      <c r="GI1893" s="202"/>
      <c r="GK1893" s="28"/>
      <c r="GL1893" s="28"/>
      <c r="GM1893" s="28"/>
      <c r="GR1893" s="202"/>
      <c r="GT1893" s="28"/>
      <c r="GU1893" s="28"/>
      <c r="GV1893" s="28"/>
      <c r="HA1893" s="202"/>
      <c r="HC1893" s="28"/>
      <c r="HD1893" s="28"/>
      <c r="HE1893" s="28"/>
      <c r="HJ1893" s="28"/>
      <c r="HK1893" s="28"/>
      <c r="HL1893" s="28"/>
      <c r="HM1893" s="28"/>
      <c r="HN1893" s="28"/>
      <c r="HO1893" s="28"/>
      <c r="HP1893" s="28"/>
      <c r="HQ1893" s="28"/>
      <c r="HR1893" s="28"/>
      <c r="HS1893" s="28"/>
      <c r="HT1893" s="28"/>
      <c r="HU1893" s="28"/>
      <c r="HV1893" s="28"/>
      <c r="HW1893" s="28"/>
      <c r="HX1893" s="28"/>
      <c r="HY1893" s="28"/>
      <c r="HZ1893" s="28"/>
      <c r="IA1893" s="28"/>
      <c r="IB1893" s="28"/>
      <c r="IC1893" s="28"/>
      <c r="ID1893" s="28"/>
      <c r="IE1893" s="28"/>
      <c r="IF1893" s="28"/>
      <c r="IG1893" s="28"/>
      <c r="IH1893" s="28"/>
      <c r="II1893" s="28"/>
      <c r="IJ1893" s="28"/>
      <c r="IK1893" s="28"/>
      <c r="IL1893" s="28"/>
      <c r="IM1893" s="28"/>
      <c r="IN1893" s="28"/>
      <c r="IO1893" s="28"/>
    </row>
    <row r="1894" spans="1:249" s="54" customFormat="1" ht="14.25">
      <c r="A1894" s="28"/>
      <c r="B1894" s="28"/>
      <c r="C1894" s="28"/>
      <c r="D1894" s="28"/>
      <c r="E1894" s="28"/>
      <c r="F1894" s="28"/>
      <c r="G1894" s="28"/>
      <c r="K1894" s="202"/>
      <c r="M1894" s="28"/>
      <c r="N1894" s="28"/>
      <c r="O1894" s="28"/>
      <c r="T1894" s="202"/>
      <c r="V1894" s="28"/>
      <c r="W1894" s="28"/>
      <c r="X1894" s="28"/>
      <c r="AC1894" s="202"/>
      <c r="AE1894" s="28"/>
      <c r="AF1894" s="28"/>
      <c r="AG1894" s="28"/>
      <c r="AL1894" s="202"/>
      <c r="AN1894" s="28"/>
      <c r="AO1894" s="28"/>
      <c r="AP1894" s="28"/>
      <c r="AU1894" s="202"/>
      <c r="AW1894" s="28"/>
      <c r="AX1894" s="28"/>
      <c r="AY1894" s="28"/>
      <c r="BD1894" s="202"/>
      <c r="BF1894" s="28"/>
      <c r="BG1894" s="28"/>
      <c r="BH1894" s="28"/>
      <c r="BM1894" s="202"/>
      <c r="BO1894" s="28"/>
      <c r="BP1894" s="28"/>
      <c r="BQ1894" s="28"/>
      <c r="BV1894" s="202"/>
      <c r="BX1894" s="28"/>
      <c r="BY1894" s="28"/>
      <c r="BZ1894" s="28"/>
      <c r="CE1894" s="202"/>
      <c r="CG1894" s="28"/>
      <c r="CH1894" s="28"/>
      <c r="CI1894" s="28"/>
      <c r="CN1894" s="202"/>
      <c r="CP1894" s="28"/>
      <c r="CQ1894" s="28"/>
      <c r="CR1894" s="28"/>
      <c r="CW1894" s="202"/>
      <c r="CY1894" s="28"/>
      <c r="CZ1894" s="28"/>
      <c r="DA1894" s="28"/>
      <c r="DF1894" s="202"/>
      <c r="DH1894" s="28"/>
      <c r="DI1894" s="28"/>
      <c r="DJ1894" s="28"/>
      <c r="DO1894" s="202"/>
      <c r="DQ1894" s="28"/>
      <c r="DR1894" s="28"/>
      <c r="DS1894" s="28"/>
      <c r="DX1894" s="202"/>
      <c r="DZ1894" s="28"/>
      <c r="EA1894" s="28"/>
      <c r="EB1894" s="28"/>
      <c r="EG1894" s="202"/>
      <c r="EI1894" s="28"/>
      <c r="EJ1894" s="28"/>
      <c r="EK1894" s="28"/>
      <c r="EP1894" s="202"/>
      <c r="ER1894" s="28"/>
      <c r="ES1894" s="28"/>
      <c r="ET1894" s="28"/>
      <c r="EY1894" s="202"/>
      <c r="FA1894" s="28"/>
      <c r="FB1894" s="28"/>
      <c r="FC1894" s="28"/>
      <c r="FH1894" s="202"/>
      <c r="FJ1894" s="28"/>
      <c r="FK1894" s="28"/>
      <c r="FL1894" s="28"/>
      <c r="FQ1894" s="202"/>
      <c r="FS1894" s="28"/>
      <c r="FT1894" s="28"/>
      <c r="FU1894" s="28"/>
      <c r="FZ1894" s="202"/>
      <c r="GB1894" s="28"/>
      <c r="GC1894" s="28"/>
      <c r="GD1894" s="28"/>
      <c r="GI1894" s="202"/>
      <c r="GK1894" s="28"/>
      <c r="GL1894" s="28"/>
      <c r="GM1894" s="28"/>
      <c r="GR1894" s="202"/>
      <c r="GT1894" s="28"/>
      <c r="GU1894" s="28"/>
      <c r="GV1894" s="28"/>
      <c r="HA1894" s="202"/>
      <c r="HC1894" s="28"/>
      <c r="HD1894" s="28"/>
      <c r="HE1894" s="28"/>
      <c r="HJ1894" s="28"/>
      <c r="HK1894" s="28"/>
      <c r="HL1894" s="28"/>
      <c r="HM1894" s="28"/>
      <c r="HN1894" s="28"/>
      <c r="HO1894" s="28"/>
      <c r="HP1894" s="28"/>
      <c r="HQ1894" s="28"/>
      <c r="HR1894" s="28"/>
      <c r="HS1894" s="28"/>
      <c r="HT1894" s="28"/>
      <c r="HU1894" s="28"/>
      <c r="HV1894" s="28"/>
      <c r="HW1894" s="28"/>
      <c r="HX1894" s="28"/>
      <c r="HY1894" s="28"/>
      <c r="HZ1894" s="28"/>
      <c r="IA1894" s="28"/>
      <c r="IB1894" s="28"/>
      <c r="IC1894" s="28"/>
      <c r="ID1894" s="28"/>
      <c r="IE1894" s="28"/>
      <c r="IF1894" s="28"/>
      <c r="IG1894" s="28"/>
      <c r="IH1894" s="28"/>
      <c r="II1894" s="28"/>
      <c r="IJ1894" s="28"/>
      <c r="IK1894" s="28"/>
      <c r="IL1894" s="28"/>
      <c r="IM1894" s="28"/>
      <c r="IN1894" s="28"/>
      <c r="IO1894" s="28"/>
    </row>
    <row r="1895" spans="1:249" s="54" customFormat="1" ht="14.25">
      <c r="A1895" s="28"/>
      <c r="B1895" s="28"/>
      <c r="C1895" s="28"/>
      <c r="D1895" s="28"/>
      <c r="E1895" s="28"/>
      <c r="G1895" s="28"/>
      <c r="K1895" s="202"/>
      <c r="M1895" s="28"/>
      <c r="N1895" s="28"/>
      <c r="O1895" s="28"/>
      <c r="T1895" s="202"/>
      <c r="V1895" s="28"/>
      <c r="W1895" s="28"/>
      <c r="X1895" s="28"/>
      <c r="AC1895" s="202"/>
      <c r="AE1895" s="28"/>
      <c r="AF1895" s="28"/>
      <c r="AG1895" s="28"/>
      <c r="AL1895" s="202"/>
      <c r="AN1895" s="28"/>
      <c r="AO1895" s="28"/>
      <c r="AP1895" s="28"/>
      <c r="AU1895" s="202"/>
      <c r="AW1895" s="28"/>
      <c r="AX1895" s="28"/>
      <c r="AY1895" s="28"/>
      <c r="BD1895" s="202"/>
      <c r="BF1895" s="28"/>
      <c r="BG1895" s="28"/>
      <c r="BH1895" s="28"/>
      <c r="BM1895" s="202"/>
      <c r="BO1895" s="28"/>
      <c r="BP1895" s="28"/>
      <c r="BQ1895" s="28"/>
      <c r="BV1895" s="202"/>
      <c r="BX1895" s="28"/>
      <c r="BY1895" s="28"/>
      <c r="BZ1895" s="28"/>
      <c r="CE1895" s="202"/>
      <c r="CG1895" s="28"/>
      <c r="CH1895" s="28"/>
      <c r="CI1895" s="28"/>
      <c r="CN1895" s="202"/>
      <c r="CP1895" s="28"/>
      <c r="CQ1895" s="28"/>
      <c r="CR1895" s="28"/>
      <c r="CW1895" s="202"/>
      <c r="CY1895" s="28"/>
      <c r="CZ1895" s="28"/>
      <c r="DA1895" s="28"/>
      <c r="DF1895" s="202"/>
      <c r="DH1895" s="28"/>
      <c r="DI1895" s="28"/>
      <c r="DJ1895" s="28"/>
      <c r="DO1895" s="202"/>
      <c r="DQ1895" s="28"/>
      <c r="DR1895" s="28"/>
      <c r="DS1895" s="28"/>
      <c r="DX1895" s="202"/>
      <c r="DZ1895" s="28"/>
      <c r="EA1895" s="28"/>
      <c r="EB1895" s="28"/>
      <c r="EG1895" s="202"/>
      <c r="EI1895" s="28"/>
      <c r="EJ1895" s="28"/>
      <c r="EK1895" s="28"/>
      <c r="EP1895" s="202"/>
      <c r="ER1895" s="28"/>
      <c r="ES1895" s="28"/>
      <c r="ET1895" s="28"/>
      <c r="EY1895" s="202"/>
      <c r="FA1895" s="28"/>
      <c r="FB1895" s="28"/>
      <c r="FC1895" s="28"/>
      <c r="FH1895" s="202"/>
      <c r="FJ1895" s="28"/>
      <c r="FK1895" s="28"/>
      <c r="FL1895" s="28"/>
      <c r="FQ1895" s="202"/>
      <c r="FS1895" s="28"/>
      <c r="FT1895" s="28"/>
      <c r="FU1895" s="28"/>
      <c r="FZ1895" s="202"/>
      <c r="GB1895" s="28"/>
      <c r="GC1895" s="28"/>
      <c r="GD1895" s="28"/>
      <c r="GI1895" s="202"/>
      <c r="GK1895" s="28"/>
      <c r="GL1895" s="28"/>
      <c r="GM1895" s="28"/>
      <c r="GR1895" s="202"/>
      <c r="GT1895" s="28"/>
      <c r="GU1895" s="28"/>
      <c r="GV1895" s="28"/>
      <c r="HA1895" s="202"/>
      <c r="HC1895" s="28"/>
      <c r="HD1895" s="28"/>
      <c r="HE1895" s="28"/>
      <c r="HJ1895" s="28"/>
      <c r="HK1895" s="28"/>
      <c r="HL1895" s="28"/>
      <c r="HM1895" s="28"/>
      <c r="HN1895" s="28"/>
      <c r="HO1895" s="28"/>
      <c r="HP1895" s="28"/>
      <c r="HQ1895" s="28"/>
      <c r="HR1895" s="28"/>
      <c r="HS1895" s="28"/>
      <c r="HT1895" s="28"/>
      <c r="HU1895" s="28"/>
      <c r="HV1895" s="28"/>
      <c r="HW1895" s="28"/>
      <c r="HX1895" s="28"/>
      <c r="HY1895" s="28"/>
      <c r="HZ1895" s="28"/>
      <c r="IA1895" s="28"/>
      <c r="IB1895" s="28"/>
      <c r="IC1895" s="28"/>
      <c r="ID1895" s="28"/>
      <c r="IE1895" s="28"/>
      <c r="IF1895" s="28"/>
      <c r="IG1895" s="28"/>
      <c r="IH1895" s="28"/>
      <c r="II1895" s="28"/>
      <c r="IJ1895" s="28"/>
      <c r="IK1895" s="28"/>
      <c r="IL1895" s="28"/>
      <c r="IM1895" s="28"/>
      <c r="IN1895" s="28"/>
      <c r="IO1895" s="28"/>
    </row>
    <row r="1896" spans="1:249" s="54" customFormat="1" ht="14.25">
      <c r="A1896" s="28"/>
      <c r="B1896" s="28"/>
      <c r="C1896" s="28"/>
      <c r="D1896" s="28"/>
      <c r="E1896" s="28"/>
      <c r="G1896" s="28"/>
      <c r="K1896" s="202"/>
      <c r="M1896" s="28"/>
      <c r="N1896" s="28"/>
      <c r="O1896" s="28"/>
      <c r="T1896" s="202"/>
      <c r="V1896" s="28"/>
      <c r="W1896" s="28"/>
      <c r="X1896" s="28"/>
      <c r="AC1896" s="202"/>
      <c r="AE1896" s="28"/>
      <c r="AF1896" s="28"/>
      <c r="AG1896" s="28"/>
      <c r="AL1896" s="202"/>
      <c r="AN1896" s="28"/>
      <c r="AO1896" s="28"/>
      <c r="AP1896" s="28"/>
      <c r="AU1896" s="202"/>
      <c r="AW1896" s="28"/>
      <c r="AX1896" s="28"/>
      <c r="AY1896" s="28"/>
      <c r="BD1896" s="202"/>
      <c r="BF1896" s="28"/>
      <c r="BG1896" s="28"/>
      <c r="BH1896" s="28"/>
      <c r="BM1896" s="202"/>
      <c r="BO1896" s="28"/>
      <c r="BP1896" s="28"/>
      <c r="BQ1896" s="28"/>
      <c r="BV1896" s="202"/>
      <c r="BX1896" s="28"/>
      <c r="BY1896" s="28"/>
      <c r="BZ1896" s="28"/>
      <c r="CE1896" s="202"/>
      <c r="CG1896" s="28"/>
      <c r="CH1896" s="28"/>
      <c r="CI1896" s="28"/>
      <c r="CN1896" s="202"/>
      <c r="CP1896" s="28"/>
      <c r="CQ1896" s="28"/>
      <c r="CR1896" s="28"/>
      <c r="CW1896" s="202"/>
      <c r="CY1896" s="28"/>
      <c r="CZ1896" s="28"/>
      <c r="DA1896" s="28"/>
      <c r="DF1896" s="202"/>
      <c r="DH1896" s="28"/>
      <c r="DI1896" s="28"/>
      <c r="DJ1896" s="28"/>
      <c r="DO1896" s="202"/>
      <c r="DQ1896" s="28"/>
      <c r="DR1896" s="28"/>
      <c r="DS1896" s="28"/>
      <c r="DX1896" s="202"/>
      <c r="DZ1896" s="28"/>
      <c r="EA1896" s="28"/>
      <c r="EB1896" s="28"/>
      <c r="EG1896" s="202"/>
      <c r="EI1896" s="28"/>
      <c r="EJ1896" s="28"/>
      <c r="EK1896" s="28"/>
      <c r="EP1896" s="202"/>
      <c r="ER1896" s="28"/>
      <c r="ES1896" s="28"/>
      <c r="ET1896" s="28"/>
      <c r="EY1896" s="202"/>
      <c r="FA1896" s="28"/>
      <c r="FB1896" s="28"/>
      <c r="FC1896" s="28"/>
      <c r="FH1896" s="202"/>
      <c r="FJ1896" s="28"/>
      <c r="FK1896" s="28"/>
      <c r="FL1896" s="28"/>
      <c r="FQ1896" s="202"/>
      <c r="FS1896" s="28"/>
      <c r="FT1896" s="28"/>
      <c r="FU1896" s="28"/>
      <c r="FZ1896" s="202"/>
      <c r="GB1896" s="28"/>
      <c r="GC1896" s="28"/>
      <c r="GD1896" s="28"/>
      <c r="GI1896" s="202"/>
      <c r="GK1896" s="28"/>
      <c r="GL1896" s="28"/>
      <c r="GM1896" s="28"/>
      <c r="GR1896" s="202"/>
      <c r="GT1896" s="28"/>
      <c r="GU1896" s="28"/>
      <c r="GV1896" s="28"/>
      <c r="HA1896" s="202"/>
      <c r="HC1896" s="28"/>
      <c r="HD1896" s="28"/>
      <c r="HE1896" s="28"/>
      <c r="HJ1896" s="28"/>
      <c r="HK1896" s="28"/>
      <c r="HL1896" s="28"/>
      <c r="HM1896" s="28"/>
      <c r="HN1896" s="28"/>
      <c r="HO1896" s="28"/>
      <c r="HP1896" s="28"/>
      <c r="HQ1896" s="28"/>
      <c r="HR1896" s="28"/>
      <c r="HS1896" s="28"/>
      <c r="HT1896" s="28"/>
      <c r="HU1896" s="28"/>
      <c r="HV1896" s="28"/>
      <c r="HW1896" s="28"/>
      <c r="HX1896" s="28"/>
      <c r="HY1896" s="28"/>
      <c r="HZ1896" s="28"/>
      <c r="IA1896" s="28"/>
      <c r="IB1896" s="28"/>
      <c r="IC1896" s="28"/>
      <c r="ID1896" s="28"/>
      <c r="IE1896" s="28"/>
      <c r="IF1896" s="28"/>
      <c r="IG1896" s="28"/>
      <c r="IH1896" s="28"/>
      <c r="II1896" s="28"/>
      <c r="IJ1896" s="28"/>
      <c r="IK1896" s="28"/>
      <c r="IL1896" s="28"/>
      <c r="IM1896" s="28"/>
      <c r="IN1896" s="28"/>
      <c r="IO1896" s="28"/>
    </row>
    <row r="1897" spans="1:249" s="54" customFormat="1" ht="14.25">
      <c r="A1897" s="28"/>
      <c r="B1897" s="28"/>
      <c r="C1897" s="28"/>
      <c r="D1897" s="28"/>
      <c r="E1897" s="28"/>
      <c r="G1897" s="28"/>
      <c r="K1897" s="202"/>
      <c r="M1897" s="28"/>
      <c r="N1897" s="28"/>
      <c r="O1897" s="28"/>
      <c r="T1897" s="202"/>
      <c r="V1897" s="28"/>
      <c r="W1897" s="28"/>
      <c r="X1897" s="28"/>
      <c r="AC1897" s="202"/>
      <c r="AE1897" s="28"/>
      <c r="AF1897" s="28"/>
      <c r="AG1897" s="28"/>
      <c r="AL1897" s="202"/>
      <c r="AN1897" s="28"/>
      <c r="AO1897" s="28"/>
      <c r="AP1897" s="28"/>
      <c r="AU1897" s="202"/>
      <c r="AW1897" s="28"/>
      <c r="AX1897" s="28"/>
      <c r="AY1897" s="28"/>
      <c r="BD1897" s="202"/>
      <c r="BF1897" s="28"/>
      <c r="BG1897" s="28"/>
      <c r="BH1897" s="28"/>
      <c r="BM1897" s="202"/>
      <c r="BO1897" s="28"/>
      <c r="BP1897" s="28"/>
      <c r="BQ1897" s="28"/>
      <c r="BV1897" s="202"/>
      <c r="BX1897" s="28"/>
      <c r="BY1897" s="28"/>
      <c r="BZ1897" s="28"/>
      <c r="CE1897" s="202"/>
      <c r="CG1897" s="28"/>
      <c r="CH1897" s="28"/>
      <c r="CI1897" s="28"/>
      <c r="CN1897" s="202"/>
      <c r="CP1897" s="28"/>
      <c r="CQ1897" s="28"/>
      <c r="CR1897" s="28"/>
      <c r="CW1897" s="202"/>
      <c r="CY1897" s="28"/>
      <c r="CZ1897" s="28"/>
      <c r="DA1897" s="28"/>
      <c r="DF1897" s="202"/>
      <c r="DH1897" s="28"/>
      <c r="DI1897" s="28"/>
      <c r="DJ1897" s="28"/>
      <c r="DO1897" s="202"/>
      <c r="DQ1897" s="28"/>
      <c r="DR1897" s="28"/>
      <c r="DS1897" s="28"/>
      <c r="DX1897" s="202"/>
      <c r="DZ1897" s="28"/>
      <c r="EA1897" s="28"/>
      <c r="EB1897" s="28"/>
      <c r="EG1897" s="202"/>
      <c r="EI1897" s="28"/>
      <c r="EJ1897" s="28"/>
      <c r="EK1897" s="28"/>
      <c r="EP1897" s="202"/>
      <c r="ER1897" s="28"/>
      <c r="ES1897" s="28"/>
      <c r="ET1897" s="28"/>
      <c r="EY1897" s="202"/>
      <c r="FA1897" s="28"/>
      <c r="FB1897" s="28"/>
      <c r="FC1897" s="28"/>
      <c r="FH1897" s="202"/>
      <c r="FJ1897" s="28"/>
      <c r="FK1897" s="28"/>
      <c r="FL1897" s="28"/>
      <c r="FQ1897" s="202"/>
      <c r="FS1897" s="28"/>
      <c r="FT1897" s="28"/>
      <c r="FU1897" s="28"/>
      <c r="FZ1897" s="202"/>
      <c r="GB1897" s="28"/>
      <c r="GC1897" s="28"/>
      <c r="GD1897" s="28"/>
      <c r="GI1897" s="202"/>
      <c r="GK1897" s="28"/>
      <c r="GL1897" s="28"/>
      <c r="GM1897" s="28"/>
      <c r="GR1897" s="202"/>
      <c r="GT1897" s="28"/>
      <c r="GU1897" s="28"/>
      <c r="GV1897" s="28"/>
      <c r="HA1897" s="202"/>
      <c r="HC1897" s="28"/>
      <c r="HD1897" s="28"/>
      <c r="HE1897" s="28"/>
      <c r="HJ1897" s="28"/>
      <c r="HK1897" s="28"/>
      <c r="HL1897" s="28"/>
      <c r="HM1897" s="28"/>
      <c r="HN1897" s="28"/>
      <c r="HO1897" s="28"/>
      <c r="HP1897" s="28"/>
      <c r="HQ1897" s="28"/>
      <c r="HR1897" s="28"/>
      <c r="HS1897" s="28"/>
      <c r="HT1897" s="28"/>
      <c r="HU1897" s="28"/>
      <c r="HV1897" s="28"/>
      <c r="HW1897" s="28"/>
      <c r="HX1897" s="28"/>
      <c r="HY1897" s="28"/>
      <c r="HZ1897" s="28"/>
      <c r="IA1897" s="28"/>
      <c r="IB1897" s="28"/>
      <c r="IC1897" s="28"/>
      <c r="ID1897" s="28"/>
      <c r="IE1897" s="28"/>
      <c r="IF1897" s="28"/>
      <c r="IG1897" s="28"/>
      <c r="IH1897" s="28"/>
      <c r="II1897" s="28"/>
      <c r="IJ1897" s="28"/>
      <c r="IK1897" s="28"/>
      <c r="IL1897" s="28"/>
      <c r="IM1897" s="28"/>
      <c r="IN1897" s="28"/>
      <c r="IO1897" s="28"/>
    </row>
    <row r="1898" spans="1:249" s="54" customFormat="1" ht="14.25">
      <c r="A1898" s="28"/>
      <c r="B1898" s="28"/>
      <c r="C1898" s="28"/>
      <c r="D1898" s="28"/>
      <c r="E1898" s="28"/>
      <c r="F1898" s="28"/>
      <c r="G1898" s="28"/>
      <c r="K1898" s="202"/>
      <c r="M1898" s="28"/>
      <c r="N1898" s="28"/>
      <c r="O1898" s="28"/>
      <c r="T1898" s="202"/>
      <c r="V1898" s="28"/>
      <c r="W1898" s="28"/>
      <c r="X1898" s="28"/>
      <c r="AC1898" s="202"/>
      <c r="AE1898" s="28"/>
      <c r="AF1898" s="28"/>
      <c r="AG1898" s="28"/>
      <c r="AL1898" s="202"/>
      <c r="AN1898" s="28"/>
      <c r="AO1898" s="28"/>
      <c r="AP1898" s="28"/>
      <c r="AU1898" s="202"/>
      <c r="AW1898" s="28"/>
      <c r="AX1898" s="28"/>
      <c r="AY1898" s="28"/>
      <c r="BD1898" s="202"/>
      <c r="BF1898" s="28"/>
      <c r="BG1898" s="28"/>
      <c r="BH1898" s="28"/>
      <c r="BM1898" s="202"/>
      <c r="BO1898" s="28"/>
      <c r="BP1898" s="28"/>
      <c r="BQ1898" s="28"/>
      <c r="BV1898" s="202"/>
      <c r="BX1898" s="28"/>
      <c r="BY1898" s="28"/>
      <c r="BZ1898" s="28"/>
      <c r="CE1898" s="202"/>
      <c r="CG1898" s="28"/>
      <c r="CH1898" s="28"/>
      <c r="CI1898" s="28"/>
      <c r="CN1898" s="202"/>
      <c r="CP1898" s="28"/>
      <c r="CQ1898" s="28"/>
      <c r="CR1898" s="28"/>
      <c r="CW1898" s="202"/>
      <c r="CY1898" s="28"/>
      <c r="CZ1898" s="28"/>
      <c r="DA1898" s="28"/>
      <c r="DF1898" s="202"/>
      <c r="DH1898" s="28"/>
      <c r="DI1898" s="28"/>
      <c r="DJ1898" s="28"/>
      <c r="DO1898" s="202"/>
      <c r="DQ1898" s="28"/>
      <c r="DR1898" s="28"/>
      <c r="DS1898" s="28"/>
      <c r="DX1898" s="202"/>
      <c r="DZ1898" s="28"/>
      <c r="EA1898" s="28"/>
      <c r="EB1898" s="28"/>
      <c r="EG1898" s="202"/>
      <c r="EI1898" s="28"/>
      <c r="EJ1898" s="28"/>
      <c r="EK1898" s="28"/>
      <c r="EP1898" s="202"/>
      <c r="ER1898" s="28"/>
      <c r="ES1898" s="28"/>
      <c r="ET1898" s="28"/>
      <c r="EY1898" s="202"/>
      <c r="FA1898" s="28"/>
      <c r="FB1898" s="28"/>
      <c r="FC1898" s="28"/>
      <c r="FH1898" s="202"/>
      <c r="FJ1898" s="28"/>
      <c r="FK1898" s="28"/>
      <c r="FL1898" s="28"/>
      <c r="FQ1898" s="202"/>
      <c r="FS1898" s="28"/>
      <c r="FT1898" s="28"/>
      <c r="FU1898" s="28"/>
      <c r="FZ1898" s="202"/>
      <c r="GB1898" s="28"/>
      <c r="GC1898" s="28"/>
      <c r="GD1898" s="28"/>
      <c r="GI1898" s="202"/>
      <c r="GK1898" s="28"/>
      <c r="GL1898" s="28"/>
      <c r="GM1898" s="28"/>
      <c r="GR1898" s="202"/>
      <c r="GT1898" s="28"/>
      <c r="GU1898" s="28"/>
      <c r="GV1898" s="28"/>
      <c r="HA1898" s="202"/>
      <c r="HC1898" s="28"/>
      <c r="HD1898" s="28"/>
      <c r="HE1898" s="28"/>
      <c r="HJ1898" s="28"/>
      <c r="HK1898" s="28"/>
      <c r="HL1898" s="28"/>
      <c r="HM1898" s="28"/>
      <c r="HN1898" s="28"/>
      <c r="HO1898" s="28"/>
      <c r="HP1898" s="28"/>
      <c r="HQ1898" s="28"/>
      <c r="HR1898" s="28"/>
      <c r="HS1898" s="28"/>
      <c r="HT1898" s="28"/>
      <c r="HU1898" s="28"/>
      <c r="HV1898" s="28"/>
      <c r="HW1898" s="28"/>
      <c r="HX1898" s="28"/>
      <c r="HY1898" s="28"/>
      <c r="HZ1898" s="28"/>
      <c r="IA1898" s="28"/>
      <c r="IB1898" s="28"/>
      <c r="IC1898" s="28"/>
      <c r="ID1898" s="28"/>
      <c r="IE1898" s="28"/>
      <c r="IF1898" s="28"/>
      <c r="IG1898" s="28"/>
      <c r="IH1898" s="28"/>
      <c r="II1898" s="28"/>
      <c r="IJ1898" s="28"/>
      <c r="IK1898" s="28"/>
      <c r="IL1898" s="28"/>
      <c r="IM1898" s="28"/>
      <c r="IN1898" s="28"/>
      <c r="IO1898" s="28"/>
    </row>
    <row r="1899" spans="1:249" s="54" customFormat="1" ht="14.25">
      <c r="A1899" s="28"/>
      <c r="B1899" s="28"/>
      <c r="C1899" s="28"/>
      <c r="D1899" s="28"/>
      <c r="E1899" s="28"/>
      <c r="G1899" s="28"/>
      <c r="K1899" s="202"/>
      <c r="M1899" s="28"/>
      <c r="N1899" s="28"/>
      <c r="O1899" s="28"/>
      <c r="T1899" s="202"/>
      <c r="V1899" s="28"/>
      <c r="W1899" s="28"/>
      <c r="X1899" s="28"/>
      <c r="AC1899" s="202"/>
      <c r="AE1899" s="28"/>
      <c r="AF1899" s="28"/>
      <c r="AG1899" s="28"/>
      <c r="AL1899" s="202"/>
      <c r="AN1899" s="28"/>
      <c r="AO1899" s="28"/>
      <c r="AP1899" s="28"/>
      <c r="AU1899" s="202"/>
      <c r="AW1899" s="28"/>
      <c r="AX1899" s="28"/>
      <c r="AY1899" s="28"/>
      <c r="BD1899" s="202"/>
      <c r="BF1899" s="28"/>
      <c r="BG1899" s="28"/>
      <c r="BH1899" s="28"/>
      <c r="BM1899" s="202"/>
      <c r="BO1899" s="28"/>
      <c r="BP1899" s="28"/>
      <c r="BQ1899" s="28"/>
      <c r="BV1899" s="202"/>
      <c r="BX1899" s="28"/>
      <c r="BY1899" s="28"/>
      <c r="BZ1899" s="28"/>
      <c r="CE1899" s="202"/>
      <c r="CG1899" s="28"/>
      <c r="CH1899" s="28"/>
      <c r="CI1899" s="28"/>
      <c r="CN1899" s="202"/>
      <c r="CP1899" s="28"/>
      <c r="CQ1899" s="28"/>
      <c r="CR1899" s="28"/>
      <c r="CW1899" s="202"/>
      <c r="CY1899" s="28"/>
      <c r="CZ1899" s="28"/>
      <c r="DA1899" s="28"/>
      <c r="DF1899" s="202"/>
      <c r="DH1899" s="28"/>
      <c r="DI1899" s="28"/>
      <c r="DJ1899" s="28"/>
      <c r="DO1899" s="202"/>
      <c r="DQ1899" s="28"/>
      <c r="DR1899" s="28"/>
      <c r="DS1899" s="28"/>
      <c r="DX1899" s="202"/>
      <c r="DZ1899" s="28"/>
      <c r="EA1899" s="28"/>
      <c r="EB1899" s="28"/>
      <c r="EG1899" s="202"/>
      <c r="EI1899" s="28"/>
      <c r="EJ1899" s="28"/>
      <c r="EK1899" s="28"/>
      <c r="EP1899" s="202"/>
      <c r="ER1899" s="28"/>
      <c r="ES1899" s="28"/>
      <c r="ET1899" s="28"/>
      <c r="EY1899" s="202"/>
      <c r="FA1899" s="28"/>
      <c r="FB1899" s="28"/>
      <c r="FC1899" s="28"/>
      <c r="FH1899" s="202"/>
      <c r="FJ1899" s="28"/>
      <c r="FK1899" s="28"/>
      <c r="FL1899" s="28"/>
      <c r="FQ1899" s="202"/>
      <c r="FS1899" s="28"/>
      <c r="FT1899" s="28"/>
      <c r="FU1899" s="28"/>
      <c r="FZ1899" s="202"/>
      <c r="GB1899" s="28"/>
      <c r="GC1899" s="28"/>
      <c r="GD1899" s="28"/>
      <c r="GI1899" s="202"/>
      <c r="GK1899" s="28"/>
      <c r="GL1899" s="28"/>
      <c r="GM1899" s="28"/>
      <c r="GR1899" s="202"/>
      <c r="GT1899" s="28"/>
      <c r="GU1899" s="28"/>
      <c r="GV1899" s="28"/>
      <c r="HA1899" s="202"/>
      <c r="HC1899" s="28"/>
      <c r="HD1899" s="28"/>
      <c r="HE1899" s="28"/>
      <c r="HJ1899" s="28"/>
      <c r="HK1899" s="28"/>
      <c r="HL1899" s="28"/>
      <c r="HM1899" s="28"/>
      <c r="HN1899" s="28"/>
      <c r="HO1899" s="28"/>
      <c r="HP1899" s="28"/>
      <c r="HQ1899" s="28"/>
      <c r="HR1899" s="28"/>
      <c r="HS1899" s="28"/>
      <c r="HT1899" s="28"/>
      <c r="HU1899" s="28"/>
      <c r="HV1899" s="28"/>
      <c r="HW1899" s="28"/>
      <c r="HX1899" s="28"/>
      <c r="HY1899" s="28"/>
      <c r="HZ1899" s="28"/>
      <c r="IA1899" s="28"/>
      <c r="IB1899" s="28"/>
      <c r="IC1899" s="28"/>
      <c r="ID1899" s="28"/>
      <c r="IE1899" s="28"/>
      <c r="IF1899" s="28"/>
      <c r="IG1899" s="28"/>
      <c r="IH1899" s="28"/>
      <c r="II1899" s="28"/>
      <c r="IJ1899" s="28"/>
      <c r="IK1899" s="28"/>
      <c r="IL1899" s="28"/>
      <c r="IM1899" s="28"/>
      <c r="IN1899" s="28"/>
      <c r="IO1899" s="28"/>
    </row>
    <row r="1900" spans="1:249" s="54" customFormat="1" ht="14.25">
      <c r="A1900" s="28"/>
      <c r="B1900" s="28"/>
      <c r="C1900" s="28"/>
      <c r="D1900" s="28"/>
      <c r="E1900" s="28"/>
      <c r="G1900" s="28"/>
      <c r="K1900" s="202"/>
      <c r="M1900" s="28"/>
      <c r="N1900" s="28"/>
      <c r="O1900" s="28"/>
      <c r="T1900" s="202"/>
      <c r="V1900" s="28"/>
      <c r="W1900" s="28"/>
      <c r="X1900" s="28"/>
      <c r="AC1900" s="202"/>
      <c r="AE1900" s="28"/>
      <c r="AF1900" s="28"/>
      <c r="AG1900" s="28"/>
      <c r="AL1900" s="202"/>
      <c r="AN1900" s="28"/>
      <c r="AO1900" s="28"/>
      <c r="AP1900" s="28"/>
      <c r="AU1900" s="202"/>
      <c r="AW1900" s="28"/>
      <c r="AX1900" s="28"/>
      <c r="AY1900" s="28"/>
      <c r="BD1900" s="202"/>
      <c r="BF1900" s="28"/>
      <c r="BG1900" s="28"/>
      <c r="BH1900" s="28"/>
      <c r="BM1900" s="202"/>
      <c r="BO1900" s="28"/>
      <c r="BP1900" s="28"/>
      <c r="BQ1900" s="28"/>
      <c r="BV1900" s="202"/>
      <c r="BX1900" s="28"/>
      <c r="BY1900" s="28"/>
      <c r="BZ1900" s="28"/>
      <c r="CE1900" s="202"/>
      <c r="CG1900" s="28"/>
      <c r="CH1900" s="28"/>
      <c r="CI1900" s="28"/>
      <c r="CN1900" s="202"/>
      <c r="CP1900" s="28"/>
      <c r="CQ1900" s="28"/>
      <c r="CR1900" s="28"/>
      <c r="CW1900" s="202"/>
      <c r="CY1900" s="28"/>
      <c r="CZ1900" s="28"/>
      <c r="DA1900" s="28"/>
      <c r="DF1900" s="202"/>
      <c r="DH1900" s="28"/>
      <c r="DI1900" s="28"/>
      <c r="DJ1900" s="28"/>
      <c r="DO1900" s="202"/>
      <c r="DQ1900" s="28"/>
      <c r="DR1900" s="28"/>
      <c r="DS1900" s="28"/>
      <c r="DX1900" s="202"/>
      <c r="DZ1900" s="28"/>
      <c r="EA1900" s="28"/>
      <c r="EB1900" s="28"/>
      <c r="EG1900" s="202"/>
      <c r="EI1900" s="28"/>
      <c r="EJ1900" s="28"/>
      <c r="EK1900" s="28"/>
      <c r="EP1900" s="202"/>
      <c r="ER1900" s="28"/>
      <c r="ES1900" s="28"/>
      <c r="ET1900" s="28"/>
      <c r="EY1900" s="202"/>
      <c r="FA1900" s="28"/>
      <c r="FB1900" s="28"/>
      <c r="FC1900" s="28"/>
      <c r="FH1900" s="202"/>
      <c r="FJ1900" s="28"/>
      <c r="FK1900" s="28"/>
      <c r="FL1900" s="28"/>
      <c r="FQ1900" s="202"/>
      <c r="FS1900" s="28"/>
      <c r="FT1900" s="28"/>
      <c r="FU1900" s="28"/>
      <c r="FZ1900" s="202"/>
      <c r="GB1900" s="28"/>
      <c r="GC1900" s="28"/>
      <c r="GD1900" s="28"/>
      <c r="GI1900" s="202"/>
      <c r="GK1900" s="28"/>
      <c r="GL1900" s="28"/>
      <c r="GM1900" s="28"/>
      <c r="GR1900" s="202"/>
      <c r="GT1900" s="28"/>
      <c r="GU1900" s="28"/>
      <c r="GV1900" s="28"/>
      <c r="HA1900" s="202"/>
      <c r="HC1900" s="28"/>
      <c r="HD1900" s="28"/>
      <c r="HE1900" s="28"/>
      <c r="HJ1900" s="28"/>
      <c r="HK1900" s="28"/>
      <c r="HL1900" s="28"/>
      <c r="HM1900" s="28"/>
      <c r="HN1900" s="28"/>
      <c r="HO1900" s="28"/>
      <c r="HP1900" s="28"/>
      <c r="HQ1900" s="28"/>
      <c r="HR1900" s="28"/>
      <c r="HS1900" s="28"/>
      <c r="HT1900" s="28"/>
      <c r="HU1900" s="28"/>
      <c r="HV1900" s="28"/>
      <c r="HW1900" s="28"/>
      <c r="HX1900" s="28"/>
      <c r="HY1900" s="28"/>
      <c r="HZ1900" s="28"/>
      <c r="IA1900" s="28"/>
      <c r="IB1900" s="28"/>
      <c r="IC1900" s="28"/>
      <c r="ID1900" s="28"/>
      <c r="IE1900" s="28"/>
      <c r="IF1900" s="28"/>
      <c r="IG1900" s="28"/>
      <c r="IH1900" s="28"/>
      <c r="II1900" s="28"/>
      <c r="IJ1900" s="28"/>
      <c r="IK1900" s="28"/>
      <c r="IL1900" s="28"/>
      <c r="IM1900" s="28"/>
      <c r="IN1900" s="28"/>
      <c r="IO1900" s="28"/>
    </row>
    <row r="1901" spans="1:249" s="54" customFormat="1" ht="14.25">
      <c r="A1901" s="28"/>
      <c r="B1901" s="28"/>
      <c r="C1901" s="28"/>
      <c r="D1901" s="28"/>
      <c r="E1901" s="28"/>
      <c r="G1901" s="28"/>
      <c r="K1901" s="202"/>
      <c r="M1901" s="28"/>
      <c r="N1901" s="28"/>
      <c r="O1901" s="28"/>
      <c r="T1901" s="202"/>
      <c r="V1901" s="28"/>
      <c r="W1901" s="28"/>
      <c r="X1901" s="28"/>
      <c r="AC1901" s="202"/>
      <c r="AE1901" s="28"/>
      <c r="AF1901" s="28"/>
      <c r="AG1901" s="28"/>
      <c r="AL1901" s="202"/>
      <c r="AN1901" s="28"/>
      <c r="AO1901" s="28"/>
      <c r="AP1901" s="28"/>
      <c r="AU1901" s="202"/>
      <c r="AW1901" s="28"/>
      <c r="AX1901" s="28"/>
      <c r="AY1901" s="28"/>
      <c r="BD1901" s="202"/>
      <c r="BF1901" s="28"/>
      <c r="BG1901" s="28"/>
      <c r="BH1901" s="28"/>
      <c r="BM1901" s="202"/>
      <c r="BO1901" s="28"/>
      <c r="BP1901" s="28"/>
      <c r="BQ1901" s="28"/>
      <c r="BV1901" s="202"/>
      <c r="BX1901" s="28"/>
      <c r="BY1901" s="28"/>
      <c r="BZ1901" s="28"/>
      <c r="CE1901" s="202"/>
      <c r="CG1901" s="28"/>
      <c r="CH1901" s="28"/>
      <c r="CI1901" s="28"/>
      <c r="CN1901" s="202"/>
      <c r="CP1901" s="28"/>
      <c r="CQ1901" s="28"/>
      <c r="CR1901" s="28"/>
      <c r="CW1901" s="202"/>
      <c r="CY1901" s="28"/>
      <c r="CZ1901" s="28"/>
      <c r="DA1901" s="28"/>
      <c r="DF1901" s="202"/>
      <c r="DH1901" s="28"/>
      <c r="DI1901" s="28"/>
      <c r="DJ1901" s="28"/>
      <c r="DO1901" s="202"/>
      <c r="DQ1901" s="28"/>
      <c r="DR1901" s="28"/>
      <c r="DS1901" s="28"/>
      <c r="DX1901" s="202"/>
      <c r="DZ1901" s="28"/>
      <c r="EA1901" s="28"/>
      <c r="EB1901" s="28"/>
      <c r="EG1901" s="202"/>
      <c r="EI1901" s="28"/>
      <c r="EJ1901" s="28"/>
      <c r="EK1901" s="28"/>
      <c r="EP1901" s="202"/>
      <c r="ER1901" s="28"/>
      <c r="ES1901" s="28"/>
      <c r="ET1901" s="28"/>
      <c r="EY1901" s="202"/>
      <c r="FA1901" s="28"/>
      <c r="FB1901" s="28"/>
      <c r="FC1901" s="28"/>
      <c r="FH1901" s="202"/>
      <c r="FJ1901" s="28"/>
      <c r="FK1901" s="28"/>
      <c r="FL1901" s="28"/>
      <c r="FQ1901" s="202"/>
      <c r="FS1901" s="28"/>
      <c r="FT1901" s="28"/>
      <c r="FU1901" s="28"/>
      <c r="FZ1901" s="202"/>
      <c r="GB1901" s="28"/>
      <c r="GC1901" s="28"/>
      <c r="GD1901" s="28"/>
      <c r="GI1901" s="202"/>
      <c r="GK1901" s="28"/>
      <c r="GL1901" s="28"/>
      <c r="GM1901" s="28"/>
      <c r="GR1901" s="202"/>
      <c r="GT1901" s="28"/>
      <c r="GU1901" s="28"/>
      <c r="GV1901" s="28"/>
      <c r="HA1901" s="202"/>
      <c r="HC1901" s="28"/>
      <c r="HD1901" s="28"/>
      <c r="HE1901" s="28"/>
      <c r="HJ1901" s="28"/>
      <c r="HK1901" s="28"/>
      <c r="HL1901" s="28"/>
      <c r="HM1901" s="28"/>
      <c r="HN1901" s="28"/>
      <c r="HO1901" s="28"/>
      <c r="HP1901" s="28"/>
      <c r="HQ1901" s="28"/>
      <c r="HR1901" s="28"/>
      <c r="HS1901" s="28"/>
      <c r="HT1901" s="28"/>
      <c r="HU1901" s="28"/>
      <c r="HV1901" s="28"/>
      <c r="HW1901" s="28"/>
      <c r="HX1901" s="28"/>
      <c r="HY1901" s="28"/>
      <c r="HZ1901" s="28"/>
      <c r="IA1901" s="28"/>
      <c r="IB1901" s="28"/>
      <c r="IC1901" s="28"/>
      <c r="ID1901" s="28"/>
      <c r="IE1901" s="28"/>
      <c r="IF1901" s="28"/>
      <c r="IG1901" s="28"/>
      <c r="IH1901" s="28"/>
      <c r="II1901" s="28"/>
      <c r="IJ1901" s="28"/>
      <c r="IK1901" s="28"/>
      <c r="IL1901" s="28"/>
      <c r="IM1901" s="28"/>
      <c r="IN1901" s="28"/>
      <c r="IO1901" s="28"/>
    </row>
    <row r="1902" spans="1:249" s="54" customFormat="1" ht="14.25">
      <c r="A1902" s="28"/>
      <c r="B1902" s="28"/>
      <c r="C1902" s="28"/>
      <c r="D1902" s="28"/>
      <c r="E1902" s="28"/>
      <c r="G1902" s="28"/>
      <c r="K1902" s="202"/>
      <c r="M1902" s="28"/>
      <c r="N1902" s="28"/>
      <c r="O1902" s="28"/>
      <c r="T1902" s="202"/>
      <c r="V1902" s="28"/>
      <c r="W1902" s="28"/>
      <c r="X1902" s="28"/>
      <c r="AC1902" s="202"/>
      <c r="AE1902" s="28"/>
      <c r="AF1902" s="28"/>
      <c r="AG1902" s="28"/>
      <c r="AL1902" s="202"/>
      <c r="AN1902" s="28"/>
      <c r="AO1902" s="28"/>
      <c r="AP1902" s="28"/>
      <c r="AU1902" s="202"/>
      <c r="AW1902" s="28"/>
      <c r="AX1902" s="28"/>
      <c r="AY1902" s="28"/>
      <c r="BD1902" s="202"/>
      <c r="BF1902" s="28"/>
      <c r="BG1902" s="28"/>
      <c r="BH1902" s="28"/>
      <c r="BM1902" s="202"/>
      <c r="BO1902" s="28"/>
      <c r="BP1902" s="28"/>
      <c r="BQ1902" s="28"/>
      <c r="BV1902" s="202"/>
      <c r="BX1902" s="28"/>
      <c r="BY1902" s="28"/>
      <c r="BZ1902" s="28"/>
      <c r="CE1902" s="202"/>
      <c r="CG1902" s="28"/>
      <c r="CH1902" s="28"/>
      <c r="CI1902" s="28"/>
      <c r="CN1902" s="202"/>
      <c r="CP1902" s="28"/>
      <c r="CQ1902" s="28"/>
      <c r="CR1902" s="28"/>
      <c r="CW1902" s="202"/>
      <c r="CY1902" s="28"/>
      <c r="CZ1902" s="28"/>
      <c r="DA1902" s="28"/>
      <c r="DF1902" s="202"/>
      <c r="DH1902" s="28"/>
      <c r="DI1902" s="28"/>
      <c r="DJ1902" s="28"/>
      <c r="DO1902" s="202"/>
      <c r="DQ1902" s="28"/>
      <c r="DR1902" s="28"/>
      <c r="DS1902" s="28"/>
      <c r="DX1902" s="202"/>
      <c r="DZ1902" s="28"/>
      <c r="EA1902" s="28"/>
      <c r="EB1902" s="28"/>
      <c r="EG1902" s="202"/>
      <c r="EI1902" s="28"/>
      <c r="EJ1902" s="28"/>
      <c r="EK1902" s="28"/>
      <c r="EP1902" s="202"/>
      <c r="ER1902" s="28"/>
      <c r="ES1902" s="28"/>
      <c r="ET1902" s="28"/>
      <c r="EY1902" s="202"/>
      <c r="FA1902" s="28"/>
      <c r="FB1902" s="28"/>
      <c r="FC1902" s="28"/>
      <c r="FH1902" s="202"/>
      <c r="FJ1902" s="28"/>
      <c r="FK1902" s="28"/>
      <c r="FL1902" s="28"/>
      <c r="FQ1902" s="202"/>
      <c r="FS1902" s="28"/>
      <c r="FT1902" s="28"/>
      <c r="FU1902" s="28"/>
      <c r="FZ1902" s="202"/>
      <c r="GB1902" s="28"/>
      <c r="GC1902" s="28"/>
      <c r="GD1902" s="28"/>
      <c r="GI1902" s="202"/>
      <c r="GK1902" s="28"/>
      <c r="GL1902" s="28"/>
      <c r="GM1902" s="28"/>
      <c r="GR1902" s="202"/>
      <c r="GT1902" s="28"/>
      <c r="GU1902" s="28"/>
      <c r="GV1902" s="28"/>
      <c r="HA1902" s="202"/>
      <c r="HC1902" s="28"/>
      <c r="HD1902" s="28"/>
      <c r="HE1902" s="28"/>
      <c r="HJ1902" s="28"/>
      <c r="HK1902" s="28"/>
      <c r="HL1902" s="28"/>
      <c r="HM1902" s="28"/>
      <c r="HN1902" s="28"/>
      <c r="HO1902" s="28"/>
      <c r="HP1902" s="28"/>
      <c r="HQ1902" s="28"/>
      <c r="HR1902" s="28"/>
      <c r="HS1902" s="28"/>
      <c r="HT1902" s="28"/>
      <c r="HU1902" s="28"/>
      <c r="HV1902" s="28"/>
      <c r="HW1902" s="28"/>
      <c r="HX1902" s="28"/>
      <c r="HY1902" s="28"/>
      <c r="HZ1902" s="28"/>
      <c r="IA1902" s="28"/>
      <c r="IB1902" s="28"/>
      <c r="IC1902" s="28"/>
      <c r="ID1902" s="28"/>
      <c r="IE1902" s="28"/>
      <c r="IF1902" s="28"/>
      <c r="IG1902" s="28"/>
      <c r="IH1902" s="28"/>
      <c r="II1902" s="28"/>
      <c r="IJ1902" s="28"/>
      <c r="IK1902" s="28"/>
      <c r="IL1902" s="28"/>
      <c r="IM1902" s="28"/>
      <c r="IN1902" s="28"/>
      <c r="IO1902" s="28"/>
    </row>
    <row r="1903" spans="1:249" s="54" customFormat="1" ht="14.25">
      <c r="A1903" s="28"/>
      <c r="B1903" s="28"/>
      <c r="C1903" s="28"/>
      <c r="D1903" s="28"/>
      <c r="E1903" s="28"/>
      <c r="G1903" s="28"/>
      <c r="K1903" s="202"/>
      <c r="M1903" s="28"/>
      <c r="N1903" s="28"/>
      <c r="O1903" s="28"/>
      <c r="T1903" s="202"/>
      <c r="V1903" s="28"/>
      <c r="W1903" s="28"/>
      <c r="X1903" s="28"/>
      <c r="AC1903" s="202"/>
      <c r="AE1903" s="28"/>
      <c r="AF1903" s="28"/>
      <c r="AG1903" s="28"/>
      <c r="AL1903" s="202"/>
      <c r="AN1903" s="28"/>
      <c r="AO1903" s="28"/>
      <c r="AP1903" s="28"/>
      <c r="AU1903" s="202"/>
      <c r="AW1903" s="28"/>
      <c r="AX1903" s="28"/>
      <c r="AY1903" s="28"/>
      <c r="BD1903" s="202"/>
      <c r="BF1903" s="28"/>
      <c r="BG1903" s="28"/>
      <c r="BH1903" s="28"/>
      <c r="BM1903" s="202"/>
      <c r="BO1903" s="28"/>
      <c r="BP1903" s="28"/>
      <c r="BQ1903" s="28"/>
      <c r="BV1903" s="202"/>
      <c r="BX1903" s="28"/>
      <c r="BY1903" s="28"/>
      <c r="BZ1903" s="28"/>
      <c r="CE1903" s="202"/>
      <c r="CG1903" s="28"/>
      <c r="CH1903" s="28"/>
      <c r="CI1903" s="28"/>
      <c r="CN1903" s="202"/>
      <c r="CP1903" s="28"/>
      <c r="CQ1903" s="28"/>
      <c r="CR1903" s="28"/>
      <c r="CW1903" s="202"/>
      <c r="CY1903" s="28"/>
      <c r="CZ1903" s="28"/>
      <c r="DA1903" s="28"/>
      <c r="DF1903" s="202"/>
      <c r="DH1903" s="28"/>
      <c r="DI1903" s="28"/>
      <c r="DJ1903" s="28"/>
      <c r="DO1903" s="202"/>
      <c r="DQ1903" s="28"/>
      <c r="DR1903" s="28"/>
      <c r="DS1903" s="28"/>
      <c r="DX1903" s="202"/>
      <c r="DZ1903" s="28"/>
      <c r="EA1903" s="28"/>
      <c r="EB1903" s="28"/>
      <c r="EG1903" s="202"/>
      <c r="EI1903" s="28"/>
      <c r="EJ1903" s="28"/>
      <c r="EK1903" s="28"/>
      <c r="EP1903" s="202"/>
      <c r="ER1903" s="28"/>
      <c r="ES1903" s="28"/>
      <c r="ET1903" s="28"/>
      <c r="EY1903" s="202"/>
      <c r="FA1903" s="28"/>
      <c r="FB1903" s="28"/>
      <c r="FC1903" s="28"/>
      <c r="FH1903" s="202"/>
      <c r="FJ1903" s="28"/>
      <c r="FK1903" s="28"/>
      <c r="FL1903" s="28"/>
      <c r="FQ1903" s="202"/>
      <c r="FS1903" s="28"/>
      <c r="FT1903" s="28"/>
      <c r="FU1903" s="28"/>
      <c r="FZ1903" s="202"/>
      <c r="GB1903" s="28"/>
      <c r="GC1903" s="28"/>
      <c r="GD1903" s="28"/>
      <c r="GI1903" s="202"/>
      <c r="GK1903" s="28"/>
      <c r="GL1903" s="28"/>
      <c r="GM1903" s="28"/>
      <c r="GR1903" s="202"/>
      <c r="GT1903" s="28"/>
      <c r="GU1903" s="28"/>
      <c r="GV1903" s="28"/>
      <c r="HA1903" s="202"/>
      <c r="HC1903" s="28"/>
      <c r="HD1903" s="28"/>
      <c r="HE1903" s="28"/>
      <c r="HJ1903" s="28"/>
      <c r="HK1903" s="28"/>
      <c r="HL1903" s="28"/>
      <c r="HM1903" s="28"/>
      <c r="HN1903" s="28"/>
      <c r="HO1903" s="28"/>
      <c r="HP1903" s="28"/>
      <c r="HQ1903" s="28"/>
      <c r="HR1903" s="28"/>
      <c r="HS1903" s="28"/>
      <c r="HT1903" s="28"/>
      <c r="HU1903" s="28"/>
      <c r="HV1903" s="28"/>
      <c r="HW1903" s="28"/>
      <c r="HX1903" s="28"/>
      <c r="HY1903" s="28"/>
      <c r="HZ1903" s="28"/>
      <c r="IA1903" s="28"/>
      <c r="IB1903" s="28"/>
      <c r="IC1903" s="28"/>
      <c r="ID1903" s="28"/>
      <c r="IE1903" s="28"/>
      <c r="IF1903" s="28"/>
      <c r="IG1903" s="28"/>
      <c r="IH1903" s="28"/>
      <c r="II1903" s="28"/>
      <c r="IJ1903" s="28"/>
      <c r="IK1903" s="28"/>
      <c r="IL1903" s="28"/>
      <c r="IM1903" s="28"/>
      <c r="IN1903" s="28"/>
      <c r="IO1903" s="28"/>
    </row>
    <row r="1904" spans="1:249" s="54" customFormat="1" ht="14.25">
      <c r="A1904" s="28"/>
      <c r="B1904" s="28"/>
      <c r="C1904" s="28"/>
      <c r="D1904" s="28"/>
      <c r="E1904" s="28"/>
      <c r="G1904" s="28"/>
      <c r="K1904" s="202"/>
      <c r="M1904" s="28"/>
      <c r="N1904" s="28"/>
      <c r="O1904" s="28"/>
      <c r="T1904" s="202"/>
      <c r="V1904" s="28"/>
      <c r="W1904" s="28"/>
      <c r="X1904" s="28"/>
      <c r="AC1904" s="202"/>
      <c r="AE1904" s="28"/>
      <c r="AF1904" s="28"/>
      <c r="AG1904" s="28"/>
      <c r="AL1904" s="202"/>
      <c r="AN1904" s="28"/>
      <c r="AO1904" s="28"/>
      <c r="AP1904" s="28"/>
      <c r="AU1904" s="202"/>
      <c r="AW1904" s="28"/>
      <c r="AX1904" s="28"/>
      <c r="AY1904" s="28"/>
      <c r="BD1904" s="202"/>
      <c r="BF1904" s="28"/>
      <c r="BG1904" s="28"/>
      <c r="BH1904" s="28"/>
      <c r="BM1904" s="202"/>
      <c r="BO1904" s="28"/>
      <c r="BP1904" s="28"/>
      <c r="BQ1904" s="28"/>
      <c r="BV1904" s="202"/>
      <c r="BX1904" s="28"/>
      <c r="BY1904" s="28"/>
      <c r="BZ1904" s="28"/>
      <c r="CE1904" s="202"/>
      <c r="CG1904" s="28"/>
      <c r="CH1904" s="28"/>
      <c r="CI1904" s="28"/>
      <c r="CN1904" s="202"/>
      <c r="CP1904" s="28"/>
      <c r="CQ1904" s="28"/>
      <c r="CR1904" s="28"/>
      <c r="CW1904" s="202"/>
      <c r="CY1904" s="28"/>
      <c r="CZ1904" s="28"/>
      <c r="DA1904" s="28"/>
      <c r="DF1904" s="202"/>
      <c r="DH1904" s="28"/>
      <c r="DI1904" s="28"/>
      <c r="DJ1904" s="28"/>
      <c r="DO1904" s="202"/>
      <c r="DQ1904" s="28"/>
      <c r="DR1904" s="28"/>
      <c r="DS1904" s="28"/>
      <c r="DX1904" s="202"/>
      <c r="DZ1904" s="28"/>
      <c r="EA1904" s="28"/>
      <c r="EB1904" s="28"/>
      <c r="EG1904" s="202"/>
      <c r="EI1904" s="28"/>
      <c r="EJ1904" s="28"/>
      <c r="EK1904" s="28"/>
      <c r="EP1904" s="202"/>
      <c r="ER1904" s="28"/>
      <c r="ES1904" s="28"/>
      <c r="ET1904" s="28"/>
      <c r="EY1904" s="202"/>
      <c r="FA1904" s="28"/>
      <c r="FB1904" s="28"/>
      <c r="FC1904" s="28"/>
      <c r="FH1904" s="202"/>
      <c r="FJ1904" s="28"/>
      <c r="FK1904" s="28"/>
      <c r="FL1904" s="28"/>
      <c r="FQ1904" s="202"/>
      <c r="FS1904" s="28"/>
      <c r="FT1904" s="28"/>
      <c r="FU1904" s="28"/>
      <c r="FZ1904" s="202"/>
      <c r="GB1904" s="28"/>
      <c r="GC1904" s="28"/>
      <c r="GD1904" s="28"/>
      <c r="GI1904" s="202"/>
      <c r="GK1904" s="28"/>
      <c r="GL1904" s="28"/>
      <c r="GM1904" s="28"/>
      <c r="GR1904" s="202"/>
      <c r="GT1904" s="28"/>
      <c r="GU1904" s="28"/>
      <c r="GV1904" s="28"/>
      <c r="HA1904" s="202"/>
      <c r="HC1904" s="28"/>
      <c r="HD1904" s="28"/>
      <c r="HE1904" s="28"/>
      <c r="HJ1904" s="28"/>
      <c r="HK1904" s="28"/>
      <c r="HL1904" s="28"/>
      <c r="HM1904" s="28"/>
      <c r="HN1904" s="28"/>
      <c r="HO1904" s="28"/>
      <c r="HP1904" s="28"/>
      <c r="HQ1904" s="28"/>
      <c r="HR1904" s="28"/>
      <c r="HS1904" s="28"/>
      <c r="HT1904" s="28"/>
      <c r="HU1904" s="28"/>
      <c r="HV1904" s="28"/>
      <c r="HW1904" s="28"/>
      <c r="HX1904" s="28"/>
      <c r="HY1904" s="28"/>
      <c r="HZ1904" s="28"/>
      <c r="IA1904" s="28"/>
      <c r="IB1904" s="28"/>
      <c r="IC1904" s="28"/>
      <c r="ID1904" s="28"/>
      <c r="IE1904" s="28"/>
      <c r="IF1904" s="28"/>
      <c r="IG1904" s="28"/>
      <c r="IH1904" s="28"/>
      <c r="II1904" s="28"/>
      <c r="IJ1904" s="28"/>
      <c r="IK1904" s="28"/>
      <c r="IL1904" s="28"/>
      <c r="IM1904" s="28"/>
      <c r="IN1904" s="28"/>
      <c r="IO1904" s="28"/>
    </row>
    <row r="1905" spans="1:249" s="54" customFormat="1" ht="14.25">
      <c r="A1905" s="28"/>
      <c r="B1905" s="28"/>
      <c r="C1905" s="28"/>
      <c r="D1905" s="28"/>
      <c r="E1905" s="28"/>
      <c r="F1905" s="28"/>
      <c r="G1905" s="28"/>
      <c r="K1905" s="202"/>
      <c r="M1905" s="28"/>
      <c r="N1905" s="28"/>
      <c r="O1905" s="28"/>
      <c r="T1905" s="202"/>
      <c r="V1905" s="28"/>
      <c r="W1905" s="28"/>
      <c r="X1905" s="28"/>
      <c r="AC1905" s="202"/>
      <c r="AE1905" s="28"/>
      <c r="AF1905" s="28"/>
      <c r="AG1905" s="28"/>
      <c r="AL1905" s="202"/>
      <c r="AN1905" s="28"/>
      <c r="AO1905" s="28"/>
      <c r="AP1905" s="28"/>
      <c r="AU1905" s="202"/>
      <c r="AW1905" s="28"/>
      <c r="AX1905" s="28"/>
      <c r="AY1905" s="28"/>
      <c r="BD1905" s="202"/>
      <c r="BF1905" s="28"/>
      <c r="BG1905" s="28"/>
      <c r="BH1905" s="28"/>
      <c r="BM1905" s="202"/>
      <c r="BO1905" s="28"/>
      <c r="BP1905" s="28"/>
      <c r="BQ1905" s="28"/>
      <c r="BV1905" s="202"/>
      <c r="BX1905" s="28"/>
      <c r="BY1905" s="28"/>
      <c r="BZ1905" s="28"/>
      <c r="CE1905" s="202"/>
      <c r="CG1905" s="28"/>
      <c r="CH1905" s="28"/>
      <c r="CI1905" s="28"/>
      <c r="CN1905" s="202"/>
      <c r="CP1905" s="28"/>
      <c r="CQ1905" s="28"/>
      <c r="CR1905" s="28"/>
      <c r="CW1905" s="202"/>
      <c r="CY1905" s="28"/>
      <c r="CZ1905" s="28"/>
      <c r="DA1905" s="28"/>
      <c r="DF1905" s="202"/>
      <c r="DH1905" s="28"/>
      <c r="DI1905" s="28"/>
      <c r="DJ1905" s="28"/>
      <c r="DO1905" s="202"/>
      <c r="DQ1905" s="28"/>
      <c r="DR1905" s="28"/>
      <c r="DS1905" s="28"/>
      <c r="DX1905" s="202"/>
      <c r="DZ1905" s="28"/>
      <c r="EA1905" s="28"/>
      <c r="EB1905" s="28"/>
      <c r="EG1905" s="202"/>
      <c r="EI1905" s="28"/>
      <c r="EJ1905" s="28"/>
      <c r="EK1905" s="28"/>
      <c r="EP1905" s="202"/>
      <c r="ER1905" s="28"/>
      <c r="ES1905" s="28"/>
      <c r="ET1905" s="28"/>
      <c r="EY1905" s="202"/>
      <c r="FA1905" s="28"/>
      <c r="FB1905" s="28"/>
      <c r="FC1905" s="28"/>
      <c r="FH1905" s="202"/>
      <c r="FJ1905" s="28"/>
      <c r="FK1905" s="28"/>
      <c r="FL1905" s="28"/>
      <c r="FQ1905" s="202"/>
      <c r="FS1905" s="28"/>
      <c r="FT1905" s="28"/>
      <c r="FU1905" s="28"/>
      <c r="FZ1905" s="202"/>
      <c r="GB1905" s="28"/>
      <c r="GC1905" s="28"/>
      <c r="GD1905" s="28"/>
      <c r="GI1905" s="202"/>
      <c r="GK1905" s="28"/>
      <c r="GL1905" s="28"/>
      <c r="GM1905" s="28"/>
      <c r="GR1905" s="202"/>
      <c r="GT1905" s="28"/>
      <c r="GU1905" s="28"/>
      <c r="GV1905" s="28"/>
      <c r="HA1905" s="202"/>
      <c r="HC1905" s="28"/>
      <c r="HD1905" s="28"/>
      <c r="HE1905" s="28"/>
      <c r="HJ1905" s="28"/>
      <c r="HK1905" s="28"/>
      <c r="HL1905" s="28"/>
      <c r="HM1905" s="28"/>
      <c r="HN1905" s="28"/>
      <c r="HO1905" s="28"/>
      <c r="HP1905" s="28"/>
      <c r="HQ1905" s="28"/>
      <c r="HR1905" s="28"/>
      <c r="HS1905" s="28"/>
      <c r="HT1905" s="28"/>
      <c r="HU1905" s="28"/>
      <c r="HV1905" s="28"/>
      <c r="HW1905" s="28"/>
      <c r="HX1905" s="28"/>
      <c r="HY1905" s="28"/>
      <c r="HZ1905" s="28"/>
      <c r="IA1905" s="28"/>
      <c r="IB1905" s="28"/>
      <c r="IC1905" s="28"/>
      <c r="ID1905" s="28"/>
      <c r="IE1905" s="28"/>
      <c r="IF1905" s="28"/>
      <c r="IG1905" s="28"/>
      <c r="IH1905" s="28"/>
      <c r="II1905" s="28"/>
      <c r="IJ1905" s="28"/>
      <c r="IK1905" s="28"/>
      <c r="IL1905" s="28"/>
      <c r="IM1905" s="28"/>
      <c r="IN1905" s="28"/>
      <c r="IO1905" s="28"/>
    </row>
    <row r="1906" spans="1:249" s="54" customFormat="1" ht="14.25">
      <c r="A1906" s="28"/>
      <c r="B1906" s="28"/>
      <c r="C1906" s="28"/>
      <c r="D1906" s="28"/>
      <c r="E1906" s="28"/>
      <c r="G1906" s="28"/>
      <c r="K1906" s="202"/>
      <c r="M1906" s="28"/>
      <c r="N1906" s="28"/>
      <c r="O1906" s="28"/>
      <c r="T1906" s="202"/>
      <c r="V1906" s="28"/>
      <c r="W1906" s="28"/>
      <c r="X1906" s="28"/>
      <c r="AC1906" s="202"/>
      <c r="AE1906" s="28"/>
      <c r="AF1906" s="28"/>
      <c r="AG1906" s="28"/>
      <c r="AL1906" s="202"/>
      <c r="AN1906" s="28"/>
      <c r="AO1906" s="28"/>
      <c r="AP1906" s="28"/>
      <c r="AU1906" s="202"/>
      <c r="AW1906" s="28"/>
      <c r="AX1906" s="28"/>
      <c r="AY1906" s="28"/>
      <c r="BD1906" s="202"/>
      <c r="BF1906" s="28"/>
      <c r="BG1906" s="28"/>
      <c r="BH1906" s="28"/>
      <c r="BM1906" s="202"/>
      <c r="BO1906" s="28"/>
      <c r="BP1906" s="28"/>
      <c r="BQ1906" s="28"/>
      <c r="BV1906" s="202"/>
      <c r="BX1906" s="28"/>
      <c r="BY1906" s="28"/>
      <c r="BZ1906" s="28"/>
      <c r="CE1906" s="202"/>
      <c r="CG1906" s="28"/>
      <c r="CH1906" s="28"/>
      <c r="CI1906" s="28"/>
      <c r="CN1906" s="202"/>
      <c r="CP1906" s="28"/>
      <c r="CQ1906" s="28"/>
      <c r="CR1906" s="28"/>
      <c r="CW1906" s="202"/>
      <c r="CY1906" s="28"/>
      <c r="CZ1906" s="28"/>
      <c r="DA1906" s="28"/>
      <c r="DF1906" s="202"/>
      <c r="DH1906" s="28"/>
      <c r="DI1906" s="28"/>
      <c r="DJ1906" s="28"/>
      <c r="DO1906" s="202"/>
      <c r="DQ1906" s="28"/>
      <c r="DR1906" s="28"/>
      <c r="DS1906" s="28"/>
      <c r="DX1906" s="202"/>
      <c r="DZ1906" s="28"/>
      <c r="EA1906" s="28"/>
      <c r="EB1906" s="28"/>
      <c r="EG1906" s="202"/>
      <c r="EI1906" s="28"/>
      <c r="EJ1906" s="28"/>
      <c r="EK1906" s="28"/>
      <c r="EP1906" s="202"/>
      <c r="ER1906" s="28"/>
      <c r="ES1906" s="28"/>
      <c r="ET1906" s="28"/>
      <c r="EY1906" s="202"/>
      <c r="FA1906" s="28"/>
      <c r="FB1906" s="28"/>
      <c r="FC1906" s="28"/>
      <c r="FH1906" s="202"/>
      <c r="FJ1906" s="28"/>
      <c r="FK1906" s="28"/>
      <c r="FL1906" s="28"/>
      <c r="FQ1906" s="202"/>
      <c r="FS1906" s="28"/>
      <c r="FT1906" s="28"/>
      <c r="FU1906" s="28"/>
      <c r="FZ1906" s="202"/>
      <c r="GB1906" s="28"/>
      <c r="GC1906" s="28"/>
      <c r="GD1906" s="28"/>
      <c r="GI1906" s="202"/>
      <c r="GK1906" s="28"/>
      <c r="GL1906" s="28"/>
      <c r="GM1906" s="28"/>
      <c r="GR1906" s="202"/>
      <c r="GT1906" s="28"/>
      <c r="GU1906" s="28"/>
      <c r="GV1906" s="28"/>
      <c r="HA1906" s="202"/>
      <c r="HC1906" s="28"/>
      <c r="HD1906" s="28"/>
      <c r="HE1906" s="28"/>
      <c r="HJ1906" s="28"/>
      <c r="HK1906" s="28"/>
      <c r="HL1906" s="28"/>
      <c r="HM1906" s="28"/>
      <c r="HN1906" s="28"/>
      <c r="HO1906" s="28"/>
      <c r="HP1906" s="28"/>
      <c r="HQ1906" s="28"/>
      <c r="HR1906" s="28"/>
      <c r="HS1906" s="28"/>
      <c r="HT1906" s="28"/>
      <c r="HU1906" s="28"/>
      <c r="HV1906" s="28"/>
      <c r="HW1906" s="28"/>
      <c r="HX1906" s="28"/>
      <c r="HY1906" s="28"/>
      <c r="HZ1906" s="28"/>
      <c r="IA1906" s="28"/>
      <c r="IB1906" s="28"/>
      <c r="IC1906" s="28"/>
      <c r="ID1906" s="28"/>
      <c r="IE1906" s="28"/>
      <c r="IF1906" s="28"/>
      <c r="IG1906" s="28"/>
      <c r="IH1906" s="28"/>
      <c r="II1906" s="28"/>
      <c r="IJ1906" s="28"/>
      <c r="IK1906" s="28"/>
      <c r="IL1906" s="28"/>
      <c r="IM1906" s="28"/>
      <c r="IN1906" s="28"/>
      <c r="IO1906" s="28"/>
    </row>
    <row r="1907" spans="1:249" s="54" customFormat="1" ht="14.25">
      <c r="A1907" s="28"/>
      <c r="B1907" s="28"/>
      <c r="C1907" s="28"/>
      <c r="D1907" s="28"/>
      <c r="E1907" s="28"/>
      <c r="G1907" s="28"/>
      <c r="K1907" s="202"/>
      <c r="M1907" s="28"/>
      <c r="N1907" s="28"/>
      <c r="O1907" s="28"/>
      <c r="T1907" s="202"/>
      <c r="V1907" s="28"/>
      <c r="W1907" s="28"/>
      <c r="X1907" s="28"/>
      <c r="AC1907" s="202"/>
      <c r="AE1907" s="28"/>
      <c r="AF1907" s="28"/>
      <c r="AG1907" s="28"/>
      <c r="AL1907" s="202"/>
      <c r="AN1907" s="28"/>
      <c r="AO1907" s="28"/>
      <c r="AP1907" s="28"/>
      <c r="AU1907" s="202"/>
      <c r="AW1907" s="28"/>
      <c r="AX1907" s="28"/>
      <c r="AY1907" s="28"/>
      <c r="BD1907" s="202"/>
      <c r="BF1907" s="28"/>
      <c r="BG1907" s="28"/>
      <c r="BH1907" s="28"/>
      <c r="BM1907" s="202"/>
      <c r="BO1907" s="28"/>
      <c r="BP1907" s="28"/>
      <c r="BQ1907" s="28"/>
      <c r="BV1907" s="202"/>
      <c r="BX1907" s="28"/>
      <c r="BY1907" s="28"/>
      <c r="BZ1907" s="28"/>
      <c r="CE1907" s="202"/>
      <c r="CG1907" s="28"/>
      <c r="CH1907" s="28"/>
      <c r="CI1907" s="28"/>
      <c r="CN1907" s="202"/>
      <c r="CP1907" s="28"/>
      <c r="CQ1907" s="28"/>
      <c r="CR1907" s="28"/>
      <c r="CW1907" s="202"/>
      <c r="CY1907" s="28"/>
      <c r="CZ1907" s="28"/>
      <c r="DA1907" s="28"/>
      <c r="DF1907" s="202"/>
      <c r="DH1907" s="28"/>
      <c r="DI1907" s="28"/>
      <c r="DJ1907" s="28"/>
      <c r="DO1907" s="202"/>
      <c r="DQ1907" s="28"/>
      <c r="DR1907" s="28"/>
      <c r="DS1907" s="28"/>
      <c r="DX1907" s="202"/>
      <c r="DZ1907" s="28"/>
      <c r="EA1907" s="28"/>
      <c r="EB1907" s="28"/>
      <c r="EG1907" s="202"/>
      <c r="EI1907" s="28"/>
      <c r="EJ1907" s="28"/>
      <c r="EK1907" s="28"/>
      <c r="EP1907" s="202"/>
      <c r="ER1907" s="28"/>
      <c r="ES1907" s="28"/>
      <c r="ET1907" s="28"/>
      <c r="EY1907" s="202"/>
      <c r="FA1907" s="28"/>
      <c r="FB1907" s="28"/>
      <c r="FC1907" s="28"/>
      <c r="FH1907" s="202"/>
      <c r="FJ1907" s="28"/>
      <c r="FK1907" s="28"/>
      <c r="FL1907" s="28"/>
      <c r="FQ1907" s="202"/>
      <c r="FS1907" s="28"/>
      <c r="FT1907" s="28"/>
      <c r="FU1907" s="28"/>
      <c r="FZ1907" s="202"/>
      <c r="GB1907" s="28"/>
      <c r="GC1907" s="28"/>
      <c r="GD1907" s="28"/>
      <c r="GI1907" s="202"/>
      <c r="GK1907" s="28"/>
      <c r="GL1907" s="28"/>
      <c r="GM1907" s="28"/>
      <c r="GR1907" s="202"/>
      <c r="GT1907" s="28"/>
      <c r="GU1907" s="28"/>
      <c r="GV1907" s="28"/>
      <c r="HA1907" s="202"/>
      <c r="HC1907" s="28"/>
      <c r="HD1907" s="28"/>
      <c r="HE1907" s="28"/>
      <c r="HJ1907" s="28"/>
      <c r="HK1907" s="28"/>
      <c r="HL1907" s="28"/>
      <c r="HM1907" s="28"/>
      <c r="HN1907" s="28"/>
      <c r="HO1907" s="28"/>
      <c r="HP1907" s="28"/>
      <c r="HQ1907" s="28"/>
      <c r="HR1907" s="28"/>
      <c r="HS1907" s="28"/>
      <c r="HT1907" s="28"/>
      <c r="HU1907" s="28"/>
      <c r="HV1907" s="28"/>
      <c r="HW1907" s="28"/>
      <c r="HX1907" s="28"/>
      <c r="HY1907" s="28"/>
      <c r="HZ1907" s="28"/>
      <c r="IA1907" s="28"/>
      <c r="IB1907" s="28"/>
      <c r="IC1907" s="28"/>
      <c r="ID1907" s="28"/>
      <c r="IE1907" s="28"/>
      <c r="IF1907" s="28"/>
      <c r="IG1907" s="28"/>
      <c r="IH1907" s="28"/>
      <c r="II1907" s="28"/>
      <c r="IJ1907" s="28"/>
      <c r="IK1907" s="28"/>
      <c r="IL1907" s="28"/>
      <c r="IM1907" s="28"/>
      <c r="IN1907" s="28"/>
      <c r="IO1907" s="28"/>
    </row>
    <row r="1908" spans="1:249" s="54" customFormat="1" ht="14.25">
      <c r="A1908" s="28"/>
      <c r="B1908" s="28"/>
      <c r="C1908" s="28"/>
      <c r="D1908" s="28"/>
      <c r="E1908" s="28"/>
      <c r="G1908" s="28"/>
      <c r="K1908" s="202"/>
      <c r="M1908" s="28"/>
      <c r="N1908" s="28"/>
      <c r="O1908" s="28"/>
      <c r="T1908" s="202"/>
      <c r="V1908" s="28"/>
      <c r="W1908" s="28"/>
      <c r="X1908" s="28"/>
      <c r="AC1908" s="202"/>
      <c r="AE1908" s="28"/>
      <c r="AF1908" s="28"/>
      <c r="AG1908" s="28"/>
      <c r="AL1908" s="202"/>
      <c r="AN1908" s="28"/>
      <c r="AO1908" s="28"/>
      <c r="AP1908" s="28"/>
      <c r="AU1908" s="202"/>
      <c r="AW1908" s="28"/>
      <c r="AX1908" s="28"/>
      <c r="AY1908" s="28"/>
      <c r="BD1908" s="202"/>
      <c r="BF1908" s="28"/>
      <c r="BG1908" s="28"/>
      <c r="BH1908" s="28"/>
      <c r="BM1908" s="202"/>
      <c r="BO1908" s="28"/>
      <c r="BP1908" s="28"/>
      <c r="BQ1908" s="28"/>
      <c r="BV1908" s="202"/>
      <c r="BX1908" s="28"/>
      <c r="BY1908" s="28"/>
      <c r="BZ1908" s="28"/>
      <c r="CE1908" s="202"/>
      <c r="CG1908" s="28"/>
      <c r="CH1908" s="28"/>
      <c r="CI1908" s="28"/>
      <c r="CN1908" s="202"/>
      <c r="CP1908" s="28"/>
      <c r="CQ1908" s="28"/>
      <c r="CR1908" s="28"/>
      <c r="CW1908" s="202"/>
      <c r="CY1908" s="28"/>
      <c r="CZ1908" s="28"/>
      <c r="DA1908" s="28"/>
      <c r="DF1908" s="202"/>
      <c r="DH1908" s="28"/>
      <c r="DI1908" s="28"/>
      <c r="DJ1908" s="28"/>
      <c r="DO1908" s="202"/>
      <c r="DQ1908" s="28"/>
      <c r="DR1908" s="28"/>
      <c r="DS1908" s="28"/>
      <c r="DX1908" s="202"/>
      <c r="DZ1908" s="28"/>
      <c r="EA1908" s="28"/>
      <c r="EB1908" s="28"/>
      <c r="EG1908" s="202"/>
      <c r="EI1908" s="28"/>
      <c r="EJ1908" s="28"/>
      <c r="EK1908" s="28"/>
      <c r="EP1908" s="202"/>
      <c r="ER1908" s="28"/>
      <c r="ES1908" s="28"/>
      <c r="ET1908" s="28"/>
      <c r="EY1908" s="202"/>
      <c r="FA1908" s="28"/>
      <c r="FB1908" s="28"/>
      <c r="FC1908" s="28"/>
      <c r="FH1908" s="202"/>
      <c r="FJ1908" s="28"/>
      <c r="FK1908" s="28"/>
      <c r="FL1908" s="28"/>
      <c r="FQ1908" s="202"/>
      <c r="FS1908" s="28"/>
      <c r="FT1908" s="28"/>
      <c r="FU1908" s="28"/>
      <c r="FZ1908" s="202"/>
      <c r="GB1908" s="28"/>
      <c r="GC1908" s="28"/>
      <c r="GD1908" s="28"/>
      <c r="GI1908" s="202"/>
      <c r="GK1908" s="28"/>
      <c r="GL1908" s="28"/>
      <c r="GM1908" s="28"/>
      <c r="GR1908" s="202"/>
      <c r="GT1908" s="28"/>
      <c r="GU1908" s="28"/>
      <c r="GV1908" s="28"/>
      <c r="HA1908" s="202"/>
      <c r="HC1908" s="28"/>
      <c r="HD1908" s="28"/>
      <c r="HE1908" s="28"/>
      <c r="HJ1908" s="28"/>
      <c r="HK1908" s="28"/>
      <c r="HL1908" s="28"/>
      <c r="HM1908" s="28"/>
      <c r="HN1908" s="28"/>
      <c r="HO1908" s="28"/>
      <c r="HP1908" s="28"/>
      <c r="HQ1908" s="28"/>
      <c r="HR1908" s="28"/>
      <c r="HS1908" s="28"/>
      <c r="HT1908" s="28"/>
      <c r="HU1908" s="28"/>
      <c r="HV1908" s="28"/>
      <c r="HW1908" s="28"/>
      <c r="HX1908" s="28"/>
      <c r="HY1908" s="28"/>
      <c r="HZ1908" s="28"/>
      <c r="IA1908" s="28"/>
      <c r="IB1908" s="28"/>
      <c r="IC1908" s="28"/>
      <c r="ID1908" s="28"/>
      <c r="IE1908" s="28"/>
      <c r="IF1908" s="28"/>
      <c r="IG1908" s="28"/>
      <c r="IH1908" s="28"/>
      <c r="II1908" s="28"/>
      <c r="IJ1908" s="28"/>
      <c r="IK1908" s="28"/>
      <c r="IL1908" s="28"/>
      <c r="IM1908" s="28"/>
      <c r="IN1908" s="28"/>
      <c r="IO1908" s="28"/>
    </row>
    <row r="1909" spans="1:249" s="54" customFormat="1" ht="14.25">
      <c r="A1909" s="28"/>
      <c r="B1909" s="28"/>
      <c r="C1909" s="28"/>
      <c r="D1909" s="28"/>
      <c r="E1909" s="28"/>
      <c r="F1909" s="28"/>
      <c r="G1909" s="28"/>
      <c r="K1909" s="202"/>
      <c r="M1909" s="28"/>
      <c r="N1909" s="28"/>
      <c r="O1909" s="28"/>
      <c r="T1909" s="202"/>
      <c r="V1909" s="28"/>
      <c r="W1909" s="28"/>
      <c r="X1909" s="28"/>
      <c r="AC1909" s="202"/>
      <c r="AE1909" s="28"/>
      <c r="AF1909" s="28"/>
      <c r="AG1909" s="28"/>
      <c r="AL1909" s="202"/>
      <c r="AN1909" s="28"/>
      <c r="AO1909" s="28"/>
      <c r="AP1909" s="28"/>
      <c r="AU1909" s="202"/>
      <c r="AW1909" s="28"/>
      <c r="AX1909" s="28"/>
      <c r="AY1909" s="28"/>
      <c r="BD1909" s="202"/>
      <c r="BF1909" s="28"/>
      <c r="BG1909" s="28"/>
      <c r="BH1909" s="28"/>
      <c r="BM1909" s="202"/>
      <c r="BO1909" s="28"/>
      <c r="BP1909" s="28"/>
      <c r="BQ1909" s="28"/>
      <c r="BV1909" s="202"/>
      <c r="BX1909" s="28"/>
      <c r="BY1909" s="28"/>
      <c r="BZ1909" s="28"/>
      <c r="CE1909" s="202"/>
      <c r="CG1909" s="28"/>
      <c r="CH1909" s="28"/>
      <c r="CI1909" s="28"/>
      <c r="CN1909" s="202"/>
      <c r="CP1909" s="28"/>
      <c r="CQ1909" s="28"/>
      <c r="CR1909" s="28"/>
      <c r="CW1909" s="202"/>
      <c r="CY1909" s="28"/>
      <c r="CZ1909" s="28"/>
      <c r="DA1909" s="28"/>
      <c r="DF1909" s="202"/>
      <c r="DH1909" s="28"/>
      <c r="DI1909" s="28"/>
      <c r="DJ1909" s="28"/>
      <c r="DO1909" s="202"/>
      <c r="DQ1909" s="28"/>
      <c r="DR1909" s="28"/>
      <c r="DS1909" s="28"/>
      <c r="DX1909" s="202"/>
      <c r="DZ1909" s="28"/>
      <c r="EA1909" s="28"/>
      <c r="EB1909" s="28"/>
      <c r="EG1909" s="202"/>
      <c r="EI1909" s="28"/>
      <c r="EJ1909" s="28"/>
      <c r="EK1909" s="28"/>
      <c r="EP1909" s="202"/>
      <c r="ER1909" s="28"/>
      <c r="ES1909" s="28"/>
      <c r="ET1909" s="28"/>
      <c r="EY1909" s="202"/>
      <c r="FA1909" s="28"/>
      <c r="FB1909" s="28"/>
      <c r="FC1909" s="28"/>
      <c r="FH1909" s="202"/>
      <c r="FJ1909" s="28"/>
      <c r="FK1909" s="28"/>
      <c r="FL1909" s="28"/>
      <c r="FQ1909" s="202"/>
      <c r="FS1909" s="28"/>
      <c r="FT1909" s="28"/>
      <c r="FU1909" s="28"/>
      <c r="FZ1909" s="202"/>
      <c r="GB1909" s="28"/>
      <c r="GC1909" s="28"/>
      <c r="GD1909" s="28"/>
      <c r="GI1909" s="202"/>
      <c r="GK1909" s="28"/>
      <c r="GL1909" s="28"/>
      <c r="GM1909" s="28"/>
      <c r="GR1909" s="202"/>
      <c r="GT1909" s="28"/>
      <c r="GU1909" s="28"/>
      <c r="GV1909" s="28"/>
      <c r="HA1909" s="202"/>
      <c r="HC1909" s="28"/>
      <c r="HD1909" s="28"/>
      <c r="HE1909" s="28"/>
      <c r="HJ1909" s="28"/>
      <c r="HK1909" s="28"/>
      <c r="HL1909" s="28"/>
      <c r="HM1909" s="28"/>
      <c r="HN1909" s="28"/>
      <c r="HO1909" s="28"/>
      <c r="HP1909" s="28"/>
      <c r="HQ1909" s="28"/>
      <c r="HR1909" s="28"/>
      <c r="HS1909" s="28"/>
      <c r="HT1909" s="28"/>
      <c r="HU1909" s="28"/>
      <c r="HV1909" s="28"/>
      <c r="HW1909" s="28"/>
      <c r="HX1909" s="28"/>
      <c r="HY1909" s="28"/>
      <c r="HZ1909" s="28"/>
      <c r="IA1909" s="28"/>
      <c r="IB1909" s="28"/>
      <c r="IC1909" s="28"/>
      <c r="ID1909" s="28"/>
      <c r="IE1909" s="28"/>
      <c r="IF1909" s="28"/>
      <c r="IG1909" s="28"/>
      <c r="IH1909" s="28"/>
      <c r="II1909" s="28"/>
      <c r="IJ1909" s="28"/>
      <c r="IK1909" s="28"/>
      <c r="IL1909" s="28"/>
      <c r="IM1909" s="28"/>
      <c r="IN1909" s="28"/>
      <c r="IO1909" s="28"/>
    </row>
    <row r="1910" spans="1:249" s="54" customFormat="1" ht="14.25">
      <c r="A1910" s="28"/>
      <c r="B1910" s="28"/>
      <c r="C1910" s="28"/>
      <c r="D1910" s="28"/>
      <c r="E1910" s="28"/>
      <c r="G1910" s="28"/>
      <c r="K1910" s="202"/>
      <c r="M1910" s="28"/>
      <c r="N1910" s="28"/>
      <c r="O1910" s="28"/>
      <c r="T1910" s="202"/>
      <c r="V1910" s="28"/>
      <c r="W1910" s="28"/>
      <c r="X1910" s="28"/>
      <c r="AC1910" s="202"/>
      <c r="AE1910" s="28"/>
      <c r="AF1910" s="28"/>
      <c r="AG1910" s="28"/>
      <c r="AL1910" s="202"/>
      <c r="AN1910" s="28"/>
      <c r="AO1910" s="28"/>
      <c r="AP1910" s="28"/>
      <c r="AU1910" s="202"/>
      <c r="AW1910" s="28"/>
      <c r="AX1910" s="28"/>
      <c r="AY1910" s="28"/>
      <c r="BD1910" s="202"/>
      <c r="BF1910" s="28"/>
      <c r="BG1910" s="28"/>
      <c r="BH1910" s="28"/>
      <c r="BM1910" s="202"/>
      <c r="BO1910" s="28"/>
      <c r="BP1910" s="28"/>
      <c r="BQ1910" s="28"/>
      <c r="BV1910" s="202"/>
      <c r="BX1910" s="28"/>
      <c r="BY1910" s="28"/>
      <c r="BZ1910" s="28"/>
      <c r="CE1910" s="202"/>
      <c r="CG1910" s="28"/>
      <c r="CH1910" s="28"/>
      <c r="CI1910" s="28"/>
      <c r="CN1910" s="202"/>
      <c r="CP1910" s="28"/>
      <c r="CQ1910" s="28"/>
      <c r="CR1910" s="28"/>
      <c r="CW1910" s="202"/>
      <c r="CY1910" s="28"/>
      <c r="CZ1910" s="28"/>
      <c r="DA1910" s="28"/>
      <c r="DF1910" s="202"/>
      <c r="DH1910" s="28"/>
      <c r="DI1910" s="28"/>
      <c r="DJ1910" s="28"/>
      <c r="DO1910" s="202"/>
      <c r="DQ1910" s="28"/>
      <c r="DR1910" s="28"/>
      <c r="DS1910" s="28"/>
      <c r="DX1910" s="202"/>
      <c r="DZ1910" s="28"/>
      <c r="EA1910" s="28"/>
      <c r="EB1910" s="28"/>
      <c r="EG1910" s="202"/>
      <c r="EI1910" s="28"/>
      <c r="EJ1910" s="28"/>
      <c r="EK1910" s="28"/>
      <c r="EP1910" s="202"/>
      <c r="ER1910" s="28"/>
      <c r="ES1910" s="28"/>
      <c r="ET1910" s="28"/>
      <c r="EY1910" s="202"/>
      <c r="FA1910" s="28"/>
      <c r="FB1910" s="28"/>
      <c r="FC1910" s="28"/>
      <c r="FH1910" s="202"/>
      <c r="FJ1910" s="28"/>
      <c r="FK1910" s="28"/>
      <c r="FL1910" s="28"/>
      <c r="FQ1910" s="202"/>
      <c r="FS1910" s="28"/>
      <c r="FT1910" s="28"/>
      <c r="FU1910" s="28"/>
      <c r="FZ1910" s="202"/>
      <c r="GB1910" s="28"/>
      <c r="GC1910" s="28"/>
      <c r="GD1910" s="28"/>
      <c r="GI1910" s="202"/>
      <c r="GK1910" s="28"/>
      <c r="GL1910" s="28"/>
      <c r="GM1910" s="28"/>
      <c r="GR1910" s="202"/>
      <c r="GT1910" s="28"/>
      <c r="GU1910" s="28"/>
      <c r="GV1910" s="28"/>
      <c r="HA1910" s="202"/>
      <c r="HC1910" s="28"/>
      <c r="HD1910" s="28"/>
      <c r="HE1910" s="28"/>
      <c r="HJ1910" s="28"/>
      <c r="HK1910" s="28"/>
      <c r="HL1910" s="28"/>
      <c r="HM1910" s="28"/>
      <c r="HN1910" s="28"/>
      <c r="HO1910" s="28"/>
      <c r="HP1910" s="28"/>
      <c r="HQ1910" s="28"/>
      <c r="HR1910" s="28"/>
      <c r="HS1910" s="28"/>
      <c r="HT1910" s="28"/>
      <c r="HU1910" s="28"/>
      <c r="HV1910" s="28"/>
      <c r="HW1910" s="28"/>
      <c r="HX1910" s="28"/>
      <c r="HY1910" s="28"/>
      <c r="HZ1910" s="28"/>
      <c r="IA1910" s="28"/>
      <c r="IB1910" s="28"/>
      <c r="IC1910" s="28"/>
      <c r="ID1910" s="28"/>
      <c r="IE1910" s="28"/>
      <c r="IF1910" s="28"/>
      <c r="IG1910" s="28"/>
      <c r="IH1910" s="28"/>
      <c r="II1910" s="28"/>
      <c r="IJ1910" s="28"/>
      <c r="IK1910" s="28"/>
      <c r="IL1910" s="28"/>
      <c r="IM1910" s="28"/>
      <c r="IN1910" s="28"/>
      <c r="IO1910" s="28"/>
    </row>
    <row r="1911" spans="1:249" s="54" customFormat="1" ht="14.25">
      <c r="A1911" s="28"/>
      <c r="B1911" s="28"/>
      <c r="C1911" s="28"/>
      <c r="D1911" s="28"/>
      <c r="E1911" s="28"/>
      <c r="G1911" s="28"/>
      <c r="K1911" s="202"/>
      <c r="M1911" s="28"/>
      <c r="N1911" s="28"/>
      <c r="O1911" s="28"/>
      <c r="T1911" s="202"/>
      <c r="V1911" s="28"/>
      <c r="W1911" s="28"/>
      <c r="X1911" s="28"/>
      <c r="AC1911" s="202"/>
      <c r="AE1911" s="28"/>
      <c r="AF1911" s="28"/>
      <c r="AG1911" s="28"/>
      <c r="AL1911" s="202"/>
      <c r="AN1911" s="28"/>
      <c r="AO1911" s="28"/>
      <c r="AP1911" s="28"/>
      <c r="AU1911" s="202"/>
      <c r="AW1911" s="28"/>
      <c r="AX1911" s="28"/>
      <c r="AY1911" s="28"/>
      <c r="BD1911" s="202"/>
      <c r="BF1911" s="28"/>
      <c r="BG1911" s="28"/>
      <c r="BH1911" s="28"/>
      <c r="BM1911" s="202"/>
      <c r="BO1911" s="28"/>
      <c r="BP1911" s="28"/>
      <c r="BQ1911" s="28"/>
      <c r="BV1911" s="202"/>
      <c r="BX1911" s="28"/>
      <c r="BY1911" s="28"/>
      <c r="BZ1911" s="28"/>
      <c r="CE1911" s="202"/>
      <c r="CG1911" s="28"/>
      <c r="CH1911" s="28"/>
      <c r="CI1911" s="28"/>
      <c r="CN1911" s="202"/>
      <c r="CP1911" s="28"/>
      <c r="CQ1911" s="28"/>
      <c r="CR1911" s="28"/>
      <c r="CW1911" s="202"/>
      <c r="CY1911" s="28"/>
      <c r="CZ1911" s="28"/>
      <c r="DA1911" s="28"/>
      <c r="DF1911" s="202"/>
      <c r="DH1911" s="28"/>
      <c r="DI1911" s="28"/>
      <c r="DJ1911" s="28"/>
      <c r="DO1911" s="202"/>
      <c r="DQ1911" s="28"/>
      <c r="DR1911" s="28"/>
      <c r="DS1911" s="28"/>
      <c r="DX1911" s="202"/>
      <c r="DZ1911" s="28"/>
      <c r="EA1911" s="28"/>
      <c r="EB1911" s="28"/>
      <c r="EG1911" s="202"/>
      <c r="EI1911" s="28"/>
      <c r="EJ1911" s="28"/>
      <c r="EK1911" s="28"/>
      <c r="EP1911" s="202"/>
      <c r="ER1911" s="28"/>
      <c r="ES1911" s="28"/>
      <c r="ET1911" s="28"/>
      <c r="EY1911" s="202"/>
      <c r="FA1911" s="28"/>
      <c r="FB1911" s="28"/>
      <c r="FC1911" s="28"/>
      <c r="FH1911" s="202"/>
      <c r="FJ1911" s="28"/>
      <c r="FK1911" s="28"/>
      <c r="FL1911" s="28"/>
      <c r="FQ1911" s="202"/>
      <c r="FS1911" s="28"/>
      <c r="FT1911" s="28"/>
      <c r="FU1911" s="28"/>
      <c r="FZ1911" s="202"/>
      <c r="GB1911" s="28"/>
      <c r="GC1911" s="28"/>
      <c r="GD1911" s="28"/>
      <c r="GI1911" s="202"/>
      <c r="GK1911" s="28"/>
      <c r="GL1911" s="28"/>
      <c r="GM1911" s="28"/>
      <c r="GR1911" s="202"/>
      <c r="GT1911" s="28"/>
      <c r="GU1911" s="28"/>
      <c r="GV1911" s="28"/>
      <c r="HA1911" s="202"/>
      <c r="HC1911" s="28"/>
      <c r="HD1911" s="28"/>
      <c r="HE1911" s="28"/>
      <c r="HJ1911" s="28"/>
      <c r="HK1911" s="28"/>
      <c r="HL1911" s="28"/>
      <c r="HM1911" s="28"/>
      <c r="HN1911" s="28"/>
      <c r="HO1911" s="28"/>
      <c r="HP1911" s="28"/>
      <c r="HQ1911" s="28"/>
      <c r="HR1911" s="28"/>
      <c r="HS1911" s="28"/>
      <c r="HT1911" s="28"/>
      <c r="HU1911" s="28"/>
      <c r="HV1911" s="28"/>
      <c r="HW1911" s="28"/>
      <c r="HX1911" s="28"/>
      <c r="HY1911" s="28"/>
      <c r="HZ1911" s="28"/>
      <c r="IA1911" s="28"/>
      <c r="IB1911" s="28"/>
      <c r="IC1911" s="28"/>
      <c r="ID1911" s="28"/>
      <c r="IE1911" s="28"/>
      <c r="IF1911" s="28"/>
      <c r="IG1911" s="28"/>
      <c r="IH1911" s="28"/>
      <c r="II1911" s="28"/>
      <c r="IJ1911" s="28"/>
      <c r="IK1911" s="28"/>
      <c r="IL1911" s="28"/>
      <c r="IM1911" s="28"/>
      <c r="IN1911" s="28"/>
      <c r="IO1911" s="28"/>
    </row>
    <row r="1912" spans="1:249" s="54" customFormat="1" ht="14.25">
      <c r="A1912" s="28"/>
      <c r="B1912" s="28"/>
      <c r="C1912" s="28"/>
      <c r="D1912" s="28"/>
      <c r="E1912" s="28"/>
      <c r="G1912" s="28"/>
      <c r="K1912" s="202"/>
      <c r="M1912" s="28"/>
      <c r="N1912" s="28"/>
      <c r="O1912" s="28"/>
      <c r="T1912" s="202"/>
      <c r="V1912" s="28"/>
      <c r="W1912" s="28"/>
      <c r="X1912" s="28"/>
      <c r="AC1912" s="202"/>
      <c r="AE1912" s="28"/>
      <c r="AF1912" s="28"/>
      <c r="AG1912" s="28"/>
      <c r="AL1912" s="202"/>
      <c r="AN1912" s="28"/>
      <c r="AO1912" s="28"/>
      <c r="AP1912" s="28"/>
      <c r="AU1912" s="202"/>
      <c r="AW1912" s="28"/>
      <c r="AX1912" s="28"/>
      <c r="AY1912" s="28"/>
      <c r="BD1912" s="202"/>
      <c r="BF1912" s="28"/>
      <c r="BG1912" s="28"/>
      <c r="BH1912" s="28"/>
      <c r="BM1912" s="202"/>
      <c r="BO1912" s="28"/>
      <c r="BP1912" s="28"/>
      <c r="BQ1912" s="28"/>
      <c r="BV1912" s="202"/>
      <c r="BX1912" s="28"/>
      <c r="BY1912" s="28"/>
      <c r="BZ1912" s="28"/>
      <c r="CE1912" s="202"/>
      <c r="CG1912" s="28"/>
      <c r="CH1912" s="28"/>
      <c r="CI1912" s="28"/>
      <c r="CN1912" s="202"/>
      <c r="CP1912" s="28"/>
      <c r="CQ1912" s="28"/>
      <c r="CR1912" s="28"/>
      <c r="CW1912" s="202"/>
      <c r="CY1912" s="28"/>
      <c r="CZ1912" s="28"/>
      <c r="DA1912" s="28"/>
      <c r="DF1912" s="202"/>
      <c r="DH1912" s="28"/>
      <c r="DI1912" s="28"/>
      <c r="DJ1912" s="28"/>
      <c r="DO1912" s="202"/>
      <c r="DQ1912" s="28"/>
      <c r="DR1912" s="28"/>
      <c r="DS1912" s="28"/>
      <c r="DX1912" s="202"/>
      <c r="DZ1912" s="28"/>
      <c r="EA1912" s="28"/>
      <c r="EB1912" s="28"/>
      <c r="EG1912" s="202"/>
      <c r="EI1912" s="28"/>
      <c r="EJ1912" s="28"/>
      <c r="EK1912" s="28"/>
      <c r="EP1912" s="202"/>
      <c r="ER1912" s="28"/>
      <c r="ES1912" s="28"/>
      <c r="ET1912" s="28"/>
      <c r="EY1912" s="202"/>
      <c r="FA1912" s="28"/>
      <c r="FB1912" s="28"/>
      <c r="FC1912" s="28"/>
      <c r="FH1912" s="202"/>
      <c r="FJ1912" s="28"/>
      <c r="FK1912" s="28"/>
      <c r="FL1912" s="28"/>
      <c r="FQ1912" s="202"/>
      <c r="FS1912" s="28"/>
      <c r="FT1912" s="28"/>
      <c r="FU1912" s="28"/>
      <c r="FZ1912" s="202"/>
      <c r="GB1912" s="28"/>
      <c r="GC1912" s="28"/>
      <c r="GD1912" s="28"/>
      <c r="GI1912" s="202"/>
      <c r="GK1912" s="28"/>
      <c r="GL1912" s="28"/>
      <c r="GM1912" s="28"/>
      <c r="GR1912" s="202"/>
      <c r="GT1912" s="28"/>
      <c r="GU1912" s="28"/>
      <c r="GV1912" s="28"/>
      <c r="HA1912" s="202"/>
      <c r="HC1912" s="28"/>
      <c r="HD1912" s="28"/>
      <c r="HE1912" s="28"/>
      <c r="HJ1912" s="28"/>
      <c r="HK1912" s="28"/>
      <c r="HL1912" s="28"/>
      <c r="HM1912" s="28"/>
      <c r="HN1912" s="28"/>
      <c r="HO1912" s="28"/>
      <c r="HP1912" s="28"/>
      <c r="HQ1912" s="28"/>
      <c r="HR1912" s="28"/>
      <c r="HS1912" s="28"/>
      <c r="HT1912" s="28"/>
      <c r="HU1912" s="28"/>
      <c r="HV1912" s="28"/>
      <c r="HW1912" s="28"/>
      <c r="HX1912" s="28"/>
      <c r="HY1912" s="28"/>
      <c r="HZ1912" s="28"/>
      <c r="IA1912" s="28"/>
      <c r="IB1912" s="28"/>
      <c r="IC1912" s="28"/>
      <c r="ID1912" s="28"/>
      <c r="IE1912" s="28"/>
      <c r="IF1912" s="28"/>
      <c r="IG1912" s="28"/>
      <c r="IH1912" s="28"/>
      <c r="II1912" s="28"/>
      <c r="IJ1912" s="28"/>
      <c r="IK1912" s="28"/>
      <c r="IL1912" s="28"/>
      <c r="IM1912" s="28"/>
      <c r="IN1912" s="28"/>
      <c r="IO1912" s="28"/>
    </row>
    <row r="1913" spans="1:249" s="54" customFormat="1" ht="14.25">
      <c r="A1913" s="28"/>
      <c r="B1913" s="28"/>
      <c r="C1913" s="28"/>
      <c r="D1913" s="28"/>
      <c r="E1913" s="28"/>
      <c r="F1913" s="28"/>
      <c r="G1913" s="28"/>
      <c r="K1913" s="202"/>
      <c r="M1913" s="28"/>
      <c r="N1913" s="28"/>
      <c r="O1913" s="28"/>
      <c r="T1913" s="202"/>
      <c r="V1913" s="28"/>
      <c r="W1913" s="28"/>
      <c r="X1913" s="28"/>
      <c r="AC1913" s="202"/>
      <c r="AE1913" s="28"/>
      <c r="AF1913" s="28"/>
      <c r="AG1913" s="28"/>
      <c r="AL1913" s="202"/>
      <c r="AN1913" s="28"/>
      <c r="AO1913" s="28"/>
      <c r="AP1913" s="28"/>
      <c r="AU1913" s="202"/>
      <c r="AW1913" s="28"/>
      <c r="AX1913" s="28"/>
      <c r="AY1913" s="28"/>
      <c r="BD1913" s="202"/>
      <c r="BF1913" s="28"/>
      <c r="BG1913" s="28"/>
      <c r="BH1913" s="28"/>
      <c r="BM1913" s="202"/>
      <c r="BO1913" s="28"/>
      <c r="BP1913" s="28"/>
      <c r="BQ1913" s="28"/>
      <c r="BV1913" s="202"/>
      <c r="BX1913" s="28"/>
      <c r="BY1913" s="28"/>
      <c r="BZ1913" s="28"/>
      <c r="CE1913" s="202"/>
      <c r="CG1913" s="28"/>
      <c r="CH1913" s="28"/>
      <c r="CI1913" s="28"/>
      <c r="CN1913" s="202"/>
      <c r="CP1913" s="28"/>
      <c r="CQ1913" s="28"/>
      <c r="CR1913" s="28"/>
      <c r="CW1913" s="202"/>
      <c r="CY1913" s="28"/>
      <c r="CZ1913" s="28"/>
      <c r="DA1913" s="28"/>
      <c r="DF1913" s="202"/>
      <c r="DH1913" s="28"/>
      <c r="DI1913" s="28"/>
      <c r="DJ1913" s="28"/>
      <c r="DO1913" s="202"/>
      <c r="DQ1913" s="28"/>
      <c r="DR1913" s="28"/>
      <c r="DS1913" s="28"/>
      <c r="DX1913" s="202"/>
      <c r="DZ1913" s="28"/>
      <c r="EA1913" s="28"/>
      <c r="EB1913" s="28"/>
      <c r="EG1913" s="202"/>
      <c r="EI1913" s="28"/>
      <c r="EJ1913" s="28"/>
      <c r="EK1913" s="28"/>
      <c r="EP1913" s="202"/>
      <c r="ER1913" s="28"/>
      <c r="ES1913" s="28"/>
      <c r="ET1913" s="28"/>
      <c r="EY1913" s="202"/>
      <c r="FA1913" s="28"/>
      <c r="FB1913" s="28"/>
      <c r="FC1913" s="28"/>
      <c r="FH1913" s="202"/>
      <c r="FJ1913" s="28"/>
      <c r="FK1913" s="28"/>
      <c r="FL1913" s="28"/>
      <c r="FQ1913" s="202"/>
      <c r="FS1913" s="28"/>
      <c r="FT1913" s="28"/>
      <c r="FU1913" s="28"/>
      <c r="FZ1913" s="202"/>
      <c r="GB1913" s="28"/>
      <c r="GC1913" s="28"/>
      <c r="GD1913" s="28"/>
      <c r="GI1913" s="202"/>
      <c r="GK1913" s="28"/>
      <c r="GL1913" s="28"/>
      <c r="GM1913" s="28"/>
      <c r="GR1913" s="202"/>
      <c r="GT1913" s="28"/>
      <c r="GU1913" s="28"/>
      <c r="GV1913" s="28"/>
      <c r="HA1913" s="202"/>
      <c r="HC1913" s="28"/>
      <c r="HD1913" s="28"/>
      <c r="HE1913" s="28"/>
      <c r="HJ1913" s="28"/>
      <c r="HK1913" s="28"/>
      <c r="HL1913" s="28"/>
      <c r="HM1913" s="28"/>
      <c r="HN1913" s="28"/>
      <c r="HO1913" s="28"/>
      <c r="HP1913" s="28"/>
      <c r="HQ1913" s="28"/>
      <c r="HR1913" s="28"/>
      <c r="HS1913" s="28"/>
      <c r="HT1913" s="28"/>
      <c r="HU1913" s="28"/>
      <c r="HV1913" s="28"/>
      <c r="HW1913" s="28"/>
      <c r="HX1913" s="28"/>
      <c r="HY1913" s="28"/>
      <c r="HZ1913" s="28"/>
      <c r="IA1913" s="28"/>
      <c r="IB1913" s="28"/>
      <c r="IC1913" s="28"/>
      <c r="ID1913" s="28"/>
      <c r="IE1913" s="28"/>
      <c r="IF1913" s="28"/>
      <c r="IG1913" s="28"/>
      <c r="IH1913" s="28"/>
      <c r="II1913" s="28"/>
      <c r="IJ1913" s="28"/>
      <c r="IK1913" s="28"/>
      <c r="IL1913" s="28"/>
      <c r="IM1913" s="28"/>
      <c r="IN1913" s="28"/>
      <c r="IO1913" s="28"/>
    </row>
    <row r="1914" spans="1:249" s="54" customFormat="1" ht="14.25">
      <c r="A1914" s="28"/>
      <c r="B1914" s="28"/>
      <c r="C1914" s="28"/>
      <c r="D1914" s="28"/>
      <c r="E1914" s="28"/>
      <c r="F1914" s="28"/>
      <c r="G1914" s="28"/>
      <c r="K1914" s="202"/>
      <c r="M1914" s="28"/>
      <c r="N1914" s="28"/>
      <c r="O1914" s="28"/>
      <c r="T1914" s="202"/>
      <c r="V1914" s="28"/>
      <c r="W1914" s="28"/>
      <c r="X1914" s="28"/>
      <c r="AC1914" s="202"/>
      <c r="AE1914" s="28"/>
      <c r="AF1914" s="28"/>
      <c r="AG1914" s="28"/>
      <c r="AL1914" s="202"/>
      <c r="AN1914" s="28"/>
      <c r="AO1914" s="28"/>
      <c r="AP1914" s="28"/>
      <c r="AU1914" s="202"/>
      <c r="AW1914" s="28"/>
      <c r="AX1914" s="28"/>
      <c r="AY1914" s="28"/>
      <c r="BD1914" s="202"/>
      <c r="BF1914" s="28"/>
      <c r="BG1914" s="28"/>
      <c r="BH1914" s="28"/>
      <c r="BM1914" s="202"/>
      <c r="BO1914" s="28"/>
      <c r="BP1914" s="28"/>
      <c r="BQ1914" s="28"/>
      <c r="BV1914" s="202"/>
      <c r="BX1914" s="28"/>
      <c r="BY1914" s="28"/>
      <c r="BZ1914" s="28"/>
      <c r="CE1914" s="202"/>
      <c r="CG1914" s="28"/>
      <c r="CH1914" s="28"/>
      <c r="CI1914" s="28"/>
      <c r="CN1914" s="202"/>
      <c r="CP1914" s="28"/>
      <c r="CQ1914" s="28"/>
      <c r="CR1914" s="28"/>
      <c r="CW1914" s="202"/>
      <c r="CY1914" s="28"/>
      <c r="CZ1914" s="28"/>
      <c r="DA1914" s="28"/>
      <c r="DF1914" s="202"/>
      <c r="DH1914" s="28"/>
      <c r="DI1914" s="28"/>
      <c r="DJ1914" s="28"/>
      <c r="DO1914" s="202"/>
      <c r="DQ1914" s="28"/>
      <c r="DR1914" s="28"/>
      <c r="DS1914" s="28"/>
      <c r="DX1914" s="202"/>
      <c r="DZ1914" s="28"/>
      <c r="EA1914" s="28"/>
      <c r="EB1914" s="28"/>
      <c r="EG1914" s="202"/>
      <c r="EI1914" s="28"/>
      <c r="EJ1914" s="28"/>
      <c r="EK1914" s="28"/>
      <c r="EP1914" s="202"/>
      <c r="ER1914" s="28"/>
      <c r="ES1914" s="28"/>
      <c r="ET1914" s="28"/>
      <c r="EY1914" s="202"/>
      <c r="FA1914" s="28"/>
      <c r="FB1914" s="28"/>
      <c r="FC1914" s="28"/>
      <c r="FH1914" s="202"/>
      <c r="FJ1914" s="28"/>
      <c r="FK1914" s="28"/>
      <c r="FL1914" s="28"/>
      <c r="FQ1914" s="202"/>
      <c r="FS1914" s="28"/>
      <c r="FT1914" s="28"/>
      <c r="FU1914" s="28"/>
      <c r="FZ1914" s="202"/>
      <c r="GB1914" s="28"/>
      <c r="GC1914" s="28"/>
      <c r="GD1914" s="28"/>
      <c r="GI1914" s="202"/>
      <c r="GK1914" s="28"/>
      <c r="GL1914" s="28"/>
      <c r="GM1914" s="28"/>
      <c r="GR1914" s="202"/>
      <c r="GT1914" s="28"/>
      <c r="GU1914" s="28"/>
      <c r="GV1914" s="28"/>
      <c r="HA1914" s="202"/>
      <c r="HC1914" s="28"/>
      <c r="HD1914" s="28"/>
      <c r="HE1914" s="28"/>
      <c r="HJ1914" s="28"/>
      <c r="HK1914" s="28"/>
      <c r="HL1914" s="28"/>
      <c r="HM1914" s="28"/>
      <c r="HN1914" s="28"/>
      <c r="HO1914" s="28"/>
      <c r="HP1914" s="28"/>
      <c r="HQ1914" s="28"/>
      <c r="HR1914" s="28"/>
      <c r="HS1914" s="28"/>
      <c r="HT1914" s="28"/>
      <c r="HU1914" s="28"/>
      <c r="HV1914" s="28"/>
      <c r="HW1914" s="28"/>
      <c r="HX1914" s="28"/>
      <c r="HY1914" s="28"/>
      <c r="HZ1914" s="28"/>
      <c r="IA1914" s="28"/>
      <c r="IB1914" s="28"/>
      <c r="IC1914" s="28"/>
      <c r="ID1914" s="28"/>
      <c r="IE1914" s="28"/>
      <c r="IF1914" s="28"/>
      <c r="IG1914" s="28"/>
      <c r="IH1914" s="28"/>
      <c r="II1914" s="28"/>
      <c r="IJ1914" s="28"/>
      <c r="IK1914" s="28"/>
      <c r="IL1914" s="28"/>
      <c r="IM1914" s="28"/>
      <c r="IN1914" s="28"/>
      <c r="IO1914" s="28"/>
    </row>
    <row r="1915" spans="1:249" s="54" customFormat="1" ht="14.25">
      <c r="A1915" s="28"/>
      <c r="B1915" s="28"/>
      <c r="C1915" s="28"/>
      <c r="D1915" s="28"/>
      <c r="E1915" s="28"/>
      <c r="G1915" s="28"/>
      <c r="K1915" s="202"/>
      <c r="M1915" s="28"/>
      <c r="N1915" s="28"/>
      <c r="O1915" s="28"/>
      <c r="T1915" s="202"/>
      <c r="V1915" s="28"/>
      <c r="W1915" s="28"/>
      <c r="X1915" s="28"/>
      <c r="AC1915" s="202"/>
      <c r="AE1915" s="28"/>
      <c r="AF1915" s="28"/>
      <c r="AG1915" s="28"/>
      <c r="AL1915" s="202"/>
      <c r="AN1915" s="28"/>
      <c r="AO1915" s="28"/>
      <c r="AP1915" s="28"/>
      <c r="AU1915" s="202"/>
      <c r="AW1915" s="28"/>
      <c r="AX1915" s="28"/>
      <c r="AY1915" s="28"/>
      <c r="BD1915" s="202"/>
      <c r="BF1915" s="28"/>
      <c r="BG1915" s="28"/>
      <c r="BH1915" s="28"/>
      <c r="BM1915" s="202"/>
      <c r="BO1915" s="28"/>
      <c r="BP1915" s="28"/>
      <c r="BQ1915" s="28"/>
      <c r="BV1915" s="202"/>
      <c r="BX1915" s="28"/>
      <c r="BY1915" s="28"/>
      <c r="BZ1915" s="28"/>
      <c r="CE1915" s="202"/>
      <c r="CG1915" s="28"/>
      <c r="CH1915" s="28"/>
      <c r="CI1915" s="28"/>
      <c r="CN1915" s="202"/>
      <c r="CP1915" s="28"/>
      <c r="CQ1915" s="28"/>
      <c r="CR1915" s="28"/>
      <c r="CW1915" s="202"/>
      <c r="CY1915" s="28"/>
      <c r="CZ1915" s="28"/>
      <c r="DA1915" s="28"/>
      <c r="DF1915" s="202"/>
      <c r="DH1915" s="28"/>
      <c r="DI1915" s="28"/>
      <c r="DJ1915" s="28"/>
      <c r="DO1915" s="202"/>
      <c r="DQ1915" s="28"/>
      <c r="DR1915" s="28"/>
      <c r="DS1915" s="28"/>
      <c r="DX1915" s="202"/>
      <c r="DZ1915" s="28"/>
      <c r="EA1915" s="28"/>
      <c r="EB1915" s="28"/>
      <c r="EG1915" s="202"/>
      <c r="EI1915" s="28"/>
      <c r="EJ1915" s="28"/>
      <c r="EK1915" s="28"/>
      <c r="EP1915" s="202"/>
      <c r="ER1915" s="28"/>
      <c r="ES1915" s="28"/>
      <c r="ET1915" s="28"/>
      <c r="EY1915" s="202"/>
      <c r="FA1915" s="28"/>
      <c r="FB1915" s="28"/>
      <c r="FC1915" s="28"/>
      <c r="FH1915" s="202"/>
      <c r="FJ1915" s="28"/>
      <c r="FK1915" s="28"/>
      <c r="FL1915" s="28"/>
      <c r="FQ1915" s="202"/>
      <c r="FS1915" s="28"/>
      <c r="FT1915" s="28"/>
      <c r="FU1915" s="28"/>
      <c r="FZ1915" s="202"/>
      <c r="GB1915" s="28"/>
      <c r="GC1915" s="28"/>
      <c r="GD1915" s="28"/>
      <c r="GI1915" s="202"/>
      <c r="GK1915" s="28"/>
      <c r="GL1915" s="28"/>
      <c r="GM1915" s="28"/>
      <c r="GR1915" s="202"/>
      <c r="GT1915" s="28"/>
      <c r="GU1915" s="28"/>
      <c r="GV1915" s="28"/>
      <c r="HA1915" s="202"/>
      <c r="HC1915" s="28"/>
      <c r="HD1915" s="28"/>
      <c r="HE1915" s="28"/>
      <c r="HJ1915" s="28"/>
      <c r="HK1915" s="28"/>
      <c r="HL1915" s="28"/>
      <c r="HM1915" s="28"/>
      <c r="HN1915" s="28"/>
      <c r="HO1915" s="28"/>
      <c r="HP1915" s="28"/>
      <c r="HQ1915" s="28"/>
      <c r="HR1915" s="28"/>
      <c r="HS1915" s="28"/>
      <c r="HT1915" s="28"/>
      <c r="HU1915" s="28"/>
      <c r="HV1915" s="28"/>
      <c r="HW1915" s="28"/>
      <c r="HX1915" s="28"/>
      <c r="HY1915" s="28"/>
      <c r="HZ1915" s="28"/>
      <c r="IA1915" s="28"/>
      <c r="IB1915" s="28"/>
      <c r="IC1915" s="28"/>
      <c r="ID1915" s="28"/>
      <c r="IE1915" s="28"/>
      <c r="IF1915" s="28"/>
      <c r="IG1915" s="28"/>
      <c r="IH1915" s="28"/>
      <c r="II1915" s="28"/>
      <c r="IJ1915" s="28"/>
      <c r="IK1915" s="28"/>
      <c r="IL1915" s="28"/>
      <c r="IM1915" s="28"/>
      <c r="IN1915" s="28"/>
      <c r="IO1915" s="28"/>
    </row>
    <row r="1916" spans="1:249" s="54" customFormat="1" ht="14.25">
      <c r="A1916" s="28"/>
      <c r="B1916" s="28"/>
      <c r="C1916" s="28"/>
      <c r="D1916" s="28"/>
      <c r="E1916" s="28"/>
      <c r="F1916" s="28"/>
      <c r="G1916" s="28"/>
      <c r="K1916" s="28"/>
      <c r="M1916" s="28"/>
      <c r="N1916" s="28"/>
      <c r="O1916" s="28"/>
      <c r="T1916" s="28"/>
      <c r="V1916" s="28"/>
      <c r="W1916" s="28"/>
      <c r="X1916" s="28"/>
      <c r="AC1916" s="28"/>
      <c r="AE1916" s="28"/>
      <c r="AF1916" s="28"/>
      <c r="AG1916" s="28"/>
      <c r="AL1916" s="28"/>
      <c r="AN1916" s="28"/>
      <c r="AO1916" s="28"/>
      <c r="AP1916" s="28"/>
      <c r="AU1916" s="28"/>
      <c r="AW1916" s="28"/>
      <c r="AX1916" s="28"/>
      <c r="AY1916" s="28"/>
      <c r="BD1916" s="28"/>
      <c r="BF1916" s="28"/>
      <c r="BG1916" s="28"/>
      <c r="BH1916" s="28"/>
      <c r="BM1916" s="28"/>
      <c r="BO1916" s="28"/>
      <c r="BP1916" s="28"/>
      <c r="BQ1916" s="28"/>
      <c r="BV1916" s="28"/>
      <c r="BX1916" s="28"/>
      <c r="BY1916" s="28"/>
      <c r="BZ1916" s="28"/>
      <c r="CE1916" s="28"/>
      <c r="CG1916" s="28"/>
      <c r="CH1916" s="28"/>
      <c r="CI1916" s="28"/>
      <c r="CN1916" s="28"/>
      <c r="CP1916" s="28"/>
      <c r="CQ1916" s="28"/>
      <c r="CR1916" s="28"/>
      <c r="CW1916" s="28"/>
      <c r="CY1916" s="28"/>
      <c r="CZ1916" s="28"/>
      <c r="DA1916" s="28"/>
      <c r="DF1916" s="28"/>
      <c r="DH1916" s="28"/>
      <c r="DI1916" s="28"/>
      <c r="DJ1916" s="28"/>
      <c r="DO1916" s="28"/>
      <c r="DQ1916" s="28"/>
      <c r="DR1916" s="28"/>
      <c r="DS1916" s="28"/>
      <c r="DX1916" s="28"/>
      <c r="DZ1916" s="28"/>
      <c r="EA1916" s="28"/>
      <c r="EB1916" s="28"/>
      <c r="EG1916" s="28"/>
      <c r="EI1916" s="28"/>
      <c r="EJ1916" s="28"/>
      <c r="EK1916" s="28"/>
      <c r="EP1916" s="28"/>
      <c r="ER1916" s="28"/>
      <c r="ES1916" s="28"/>
      <c r="ET1916" s="28"/>
      <c r="EY1916" s="28"/>
      <c r="FA1916" s="28"/>
      <c r="FB1916" s="28"/>
      <c r="FC1916" s="28"/>
      <c r="FH1916" s="28"/>
      <c r="FJ1916" s="28"/>
      <c r="FK1916" s="28"/>
      <c r="FL1916" s="28"/>
      <c r="FQ1916" s="28"/>
      <c r="FS1916" s="28"/>
      <c r="FT1916" s="28"/>
      <c r="FU1916" s="28"/>
      <c r="FZ1916" s="28"/>
      <c r="GB1916" s="28"/>
      <c r="GC1916" s="28"/>
      <c r="GD1916" s="28"/>
      <c r="GI1916" s="28"/>
      <c r="GK1916" s="28"/>
      <c r="GL1916" s="28"/>
      <c r="GM1916" s="28"/>
      <c r="GR1916" s="28"/>
      <c r="GT1916" s="28"/>
      <c r="GU1916" s="28"/>
      <c r="GV1916" s="28"/>
      <c r="HA1916" s="28"/>
      <c r="HC1916" s="28"/>
      <c r="HD1916" s="28"/>
      <c r="HE1916" s="28"/>
      <c r="HJ1916" s="28"/>
      <c r="HK1916" s="28"/>
      <c r="HL1916" s="28"/>
      <c r="HM1916" s="28"/>
      <c r="HN1916" s="28"/>
      <c r="HO1916" s="28"/>
      <c r="HP1916" s="28"/>
      <c r="HQ1916" s="28"/>
      <c r="HR1916" s="28"/>
      <c r="HS1916" s="28"/>
      <c r="HT1916" s="28"/>
      <c r="HU1916" s="28"/>
      <c r="HV1916" s="28"/>
      <c r="HW1916" s="28"/>
      <c r="HX1916" s="28"/>
      <c r="HY1916" s="28"/>
      <c r="HZ1916" s="28"/>
      <c r="IA1916" s="28"/>
      <c r="IB1916" s="28"/>
      <c r="IC1916" s="28"/>
      <c r="ID1916" s="28"/>
      <c r="IE1916" s="28"/>
      <c r="IF1916" s="28"/>
      <c r="IG1916" s="28"/>
      <c r="IH1916" s="28"/>
      <c r="II1916" s="28"/>
      <c r="IJ1916" s="28"/>
      <c r="IK1916" s="28"/>
      <c r="IL1916" s="28"/>
      <c r="IM1916" s="28"/>
      <c r="IN1916" s="28"/>
      <c r="IO1916" s="28"/>
    </row>
    <row r="1917" spans="1:249" s="54" customFormat="1" ht="14.25">
      <c r="A1917" s="28"/>
      <c r="B1917" s="28"/>
      <c r="C1917" s="28"/>
      <c r="D1917" s="28"/>
      <c r="E1917" s="28"/>
      <c r="G1917" s="28"/>
      <c r="K1917" s="202"/>
      <c r="M1917" s="28"/>
      <c r="N1917" s="28"/>
      <c r="O1917" s="28"/>
      <c r="T1917" s="202"/>
      <c r="V1917" s="28"/>
      <c r="W1917" s="28"/>
      <c r="X1917" s="28"/>
      <c r="AC1917" s="202"/>
      <c r="AE1917" s="28"/>
      <c r="AF1917" s="28"/>
      <c r="AG1917" s="28"/>
      <c r="AL1917" s="202"/>
      <c r="AN1917" s="28"/>
      <c r="AO1917" s="28"/>
      <c r="AP1917" s="28"/>
      <c r="AU1917" s="202"/>
      <c r="AW1917" s="28"/>
      <c r="AX1917" s="28"/>
      <c r="AY1917" s="28"/>
      <c r="BD1917" s="202"/>
      <c r="BF1917" s="28"/>
      <c r="BG1917" s="28"/>
      <c r="BH1917" s="28"/>
      <c r="BM1917" s="202"/>
      <c r="BO1917" s="28"/>
      <c r="BP1917" s="28"/>
      <c r="BQ1917" s="28"/>
      <c r="BV1917" s="202"/>
      <c r="BX1917" s="28"/>
      <c r="BY1917" s="28"/>
      <c r="BZ1917" s="28"/>
      <c r="CE1917" s="202"/>
      <c r="CG1917" s="28"/>
      <c r="CH1917" s="28"/>
      <c r="CI1917" s="28"/>
      <c r="CN1917" s="202"/>
      <c r="CP1917" s="28"/>
      <c r="CQ1917" s="28"/>
      <c r="CR1917" s="28"/>
      <c r="CW1917" s="202"/>
      <c r="CY1917" s="28"/>
      <c r="CZ1917" s="28"/>
      <c r="DA1917" s="28"/>
      <c r="DF1917" s="202"/>
      <c r="DH1917" s="28"/>
      <c r="DI1917" s="28"/>
      <c r="DJ1917" s="28"/>
      <c r="DO1917" s="202"/>
      <c r="DQ1917" s="28"/>
      <c r="DR1917" s="28"/>
      <c r="DS1917" s="28"/>
      <c r="DX1917" s="202"/>
      <c r="DZ1917" s="28"/>
      <c r="EA1917" s="28"/>
      <c r="EB1917" s="28"/>
      <c r="EG1917" s="202"/>
      <c r="EI1917" s="28"/>
      <c r="EJ1917" s="28"/>
      <c r="EK1917" s="28"/>
      <c r="EP1917" s="202"/>
      <c r="ER1917" s="28"/>
      <c r="ES1917" s="28"/>
      <c r="ET1917" s="28"/>
      <c r="EY1917" s="202"/>
      <c r="FA1917" s="28"/>
      <c r="FB1917" s="28"/>
      <c r="FC1917" s="28"/>
      <c r="FH1917" s="202"/>
      <c r="FJ1917" s="28"/>
      <c r="FK1917" s="28"/>
      <c r="FL1917" s="28"/>
      <c r="FQ1917" s="202"/>
      <c r="FS1917" s="28"/>
      <c r="FT1917" s="28"/>
      <c r="FU1917" s="28"/>
      <c r="FZ1917" s="202"/>
      <c r="GB1917" s="28"/>
      <c r="GC1917" s="28"/>
      <c r="GD1917" s="28"/>
      <c r="GI1917" s="202"/>
      <c r="GK1917" s="28"/>
      <c r="GL1917" s="28"/>
      <c r="GM1917" s="28"/>
      <c r="GR1917" s="202"/>
      <c r="GT1917" s="28"/>
      <c r="GU1917" s="28"/>
      <c r="GV1917" s="28"/>
      <c r="HA1917" s="202"/>
      <c r="HC1917" s="28"/>
      <c r="HD1917" s="28"/>
      <c r="HE1917" s="28"/>
      <c r="HJ1917" s="28"/>
      <c r="HK1917" s="28"/>
      <c r="HL1917" s="28"/>
      <c r="HM1917" s="28"/>
      <c r="HN1917" s="28"/>
      <c r="HO1917" s="28"/>
      <c r="HP1917" s="28"/>
      <c r="HQ1917" s="28"/>
      <c r="HR1917" s="28"/>
      <c r="HS1917" s="28"/>
      <c r="HT1917" s="28"/>
      <c r="HU1917" s="28"/>
      <c r="HV1917" s="28"/>
      <c r="HW1917" s="28"/>
      <c r="HX1917" s="28"/>
      <c r="HY1917" s="28"/>
      <c r="HZ1917" s="28"/>
      <c r="IA1917" s="28"/>
      <c r="IB1917" s="28"/>
      <c r="IC1917" s="28"/>
      <c r="ID1917" s="28"/>
      <c r="IE1917" s="28"/>
      <c r="IF1917" s="28"/>
      <c r="IG1917" s="28"/>
      <c r="IH1917" s="28"/>
      <c r="II1917" s="28"/>
      <c r="IJ1917" s="28"/>
      <c r="IK1917" s="28"/>
      <c r="IL1917" s="28"/>
      <c r="IM1917" s="28"/>
      <c r="IN1917" s="28"/>
      <c r="IO1917" s="28"/>
    </row>
    <row r="1918" spans="1:249" s="54" customFormat="1" ht="14.25">
      <c r="A1918" s="28"/>
      <c r="B1918" s="28"/>
      <c r="C1918" s="28"/>
      <c r="D1918" s="28"/>
      <c r="E1918" s="28"/>
      <c r="F1918" s="28"/>
      <c r="G1918" s="28"/>
      <c r="K1918" s="28"/>
      <c r="M1918" s="28"/>
      <c r="N1918" s="28"/>
      <c r="O1918" s="28"/>
      <c r="T1918" s="28"/>
      <c r="V1918" s="28"/>
      <c r="W1918" s="28"/>
      <c r="X1918" s="28"/>
      <c r="AC1918" s="28"/>
      <c r="AE1918" s="28"/>
      <c r="AF1918" s="28"/>
      <c r="AG1918" s="28"/>
      <c r="AL1918" s="28"/>
      <c r="AN1918" s="28"/>
      <c r="AO1918" s="28"/>
      <c r="AP1918" s="28"/>
      <c r="AU1918" s="28"/>
      <c r="AW1918" s="28"/>
      <c r="AX1918" s="28"/>
      <c r="AY1918" s="28"/>
      <c r="BD1918" s="28"/>
      <c r="BF1918" s="28"/>
      <c r="BG1918" s="28"/>
      <c r="BH1918" s="28"/>
      <c r="BM1918" s="28"/>
      <c r="BO1918" s="28"/>
      <c r="BP1918" s="28"/>
      <c r="BQ1918" s="28"/>
      <c r="BV1918" s="28"/>
      <c r="BX1918" s="28"/>
      <c r="BY1918" s="28"/>
      <c r="BZ1918" s="28"/>
      <c r="CE1918" s="28"/>
      <c r="CG1918" s="28"/>
      <c r="CH1918" s="28"/>
      <c r="CI1918" s="28"/>
      <c r="CN1918" s="28"/>
      <c r="CP1918" s="28"/>
      <c r="CQ1918" s="28"/>
      <c r="CR1918" s="28"/>
      <c r="CW1918" s="28"/>
      <c r="CY1918" s="28"/>
      <c r="CZ1918" s="28"/>
      <c r="DA1918" s="28"/>
      <c r="DF1918" s="28"/>
      <c r="DH1918" s="28"/>
      <c r="DI1918" s="28"/>
      <c r="DJ1918" s="28"/>
      <c r="DO1918" s="28"/>
      <c r="DQ1918" s="28"/>
      <c r="DR1918" s="28"/>
      <c r="DS1918" s="28"/>
      <c r="DX1918" s="28"/>
      <c r="DZ1918" s="28"/>
      <c r="EA1918" s="28"/>
      <c r="EB1918" s="28"/>
      <c r="EG1918" s="28"/>
      <c r="EI1918" s="28"/>
      <c r="EJ1918" s="28"/>
      <c r="EK1918" s="28"/>
      <c r="EP1918" s="28"/>
      <c r="ER1918" s="28"/>
      <c r="ES1918" s="28"/>
      <c r="ET1918" s="28"/>
      <c r="EY1918" s="28"/>
      <c r="FA1918" s="28"/>
      <c r="FB1918" s="28"/>
      <c r="FC1918" s="28"/>
      <c r="FH1918" s="28"/>
      <c r="FJ1918" s="28"/>
      <c r="FK1918" s="28"/>
      <c r="FL1918" s="28"/>
      <c r="FQ1918" s="28"/>
      <c r="FS1918" s="28"/>
      <c r="FT1918" s="28"/>
      <c r="FU1918" s="28"/>
      <c r="FZ1918" s="28"/>
      <c r="GB1918" s="28"/>
      <c r="GC1918" s="28"/>
      <c r="GD1918" s="28"/>
      <c r="GI1918" s="28"/>
      <c r="GK1918" s="28"/>
      <c r="GL1918" s="28"/>
      <c r="GM1918" s="28"/>
      <c r="GR1918" s="28"/>
      <c r="GT1918" s="28"/>
      <c r="GU1918" s="28"/>
      <c r="GV1918" s="28"/>
      <c r="HA1918" s="28"/>
      <c r="HC1918" s="28"/>
      <c r="HD1918" s="28"/>
      <c r="HE1918" s="28"/>
      <c r="HJ1918" s="28"/>
      <c r="HK1918" s="28"/>
      <c r="HL1918" s="28"/>
      <c r="HM1918" s="28"/>
      <c r="HN1918" s="28"/>
      <c r="HO1918" s="28"/>
      <c r="HP1918" s="28"/>
      <c r="HQ1918" s="28"/>
      <c r="HR1918" s="28"/>
      <c r="HS1918" s="28"/>
      <c r="HT1918" s="28"/>
      <c r="HU1918" s="28"/>
      <c r="HV1918" s="28"/>
      <c r="HW1918" s="28"/>
      <c r="HX1918" s="28"/>
      <c r="HY1918" s="28"/>
      <c r="HZ1918" s="28"/>
      <c r="IA1918" s="28"/>
      <c r="IB1918" s="28"/>
      <c r="IC1918" s="28"/>
      <c r="ID1918" s="28"/>
      <c r="IE1918" s="28"/>
      <c r="IF1918" s="28"/>
      <c r="IG1918" s="28"/>
      <c r="IH1918" s="28"/>
      <c r="II1918" s="28"/>
      <c r="IJ1918" s="28"/>
      <c r="IK1918" s="28"/>
      <c r="IL1918" s="28"/>
      <c r="IM1918" s="28"/>
      <c r="IN1918" s="28"/>
      <c r="IO1918" s="28"/>
    </row>
    <row r="1919" spans="1:249" s="54" customFormat="1" ht="14.25">
      <c r="A1919" s="28"/>
      <c r="B1919" s="28"/>
      <c r="C1919" s="28"/>
      <c r="D1919" s="28"/>
      <c r="E1919" s="28"/>
      <c r="F1919" s="28"/>
      <c r="G1919" s="28"/>
      <c r="K1919" s="202"/>
      <c r="M1919" s="28"/>
      <c r="N1919" s="28"/>
      <c r="O1919" s="28"/>
      <c r="T1919" s="202"/>
      <c r="V1919" s="28"/>
      <c r="W1919" s="28"/>
      <c r="X1919" s="28"/>
      <c r="AC1919" s="202"/>
      <c r="AE1919" s="28"/>
      <c r="AF1919" s="28"/>
      <c r="AG1919" s="28"/>
      <c r="AL1919" s="202"/>
      <c r="AN1919" s="28"/>
      <c r="AO1919" s="28"/>
      <c r="AP1919" s="28"/>
      <c r="AU1919" s="202"/>
      <c r="AW1919" s="28"/>
      <c r="AX1919" s="28"/>
      <c r="AY1919" s="28"/>
      <c r="BD1919" s="202"/>
      <c r="BF1919" s="28"/>
      <c r="BG1919" s="28"/>
      <c r="BH1919" s="28"/>
      <c r="BM1919" s="202"/>
      <c r="BO1919" s="28"/>
      <c r="BP1919" s="28"/>
      <c r="BQ1919" s="28"/>
      <c r="BV1919" s="202"/>
      <c r="BX1919" s="28"/>
      <c r="BY1919" s="28"/>
      <c r="BZ1919" s="28"/>
      <c r="CE1919" s="202"/>
      <c r="CG1919" s="28"/>
      <c r="CH1919" s="28"/>
      <c r="CI1919" s="28"/>
      <c r="CN1919" s="202"/>
      <c r="CP1919" s="28"/>
      <c r="CQ1919" s="28"/>
      <c r="CR1919" s="28"/>
      <c r="CW1919" s="202"/>
      <c r="CY1919" s="28"/>
      <c r="CZ1919" s="28"/>
      <c r="DA1919" s="28"/>
      <c r="DF1919" s="202"/>
      <c r="DH1919" s="28"/>
      <c r="DI1919" s="28"/>
      <c r="DJ1919" s="28"/>
      <c r="DO1919" s="202"/>
      <c r="DQ1919" s="28"/>
      <c r="DR1919" s="28"/>
      <c r="DS1919" s="28"/>
      <c r="DX1919" s="202"/>
      <c r="DZ1919" s="28"/>
      <c r="EA1919" s="28"/>
      <c r="EB1919" s="28"/>
      <c r="EG1919" s="202"/>
      <c r="EI1919" s="28"/>
      <c r="EJ1919" s="28"/>
      <c r="EK1919" s="28"/>
      <c r="EP1919" s="202"/>
      <c r="ER1919" s="28"/>
      <c r="ES1919" s="28"/>
      <c r="ET1919" s="28"/>
      <c r="EY1919" s="202"/>
      <c r="FA1919" s="28"/>
      <c r="FB1919" s="28"/>
      <c r="FC1919" s="28"/>
      <c r="FH1919" s="202"/>
      <c r="FJ1919" s="28"/>
      <c r="FK1919" s="28"/>
      <c r="FL1919" s="28"/>
      <c r="FQ1919" s="202"/>
      <c r="FS1919" s="28"/>
      <c r="FT1919" s="28"/>
      <c r="FU1919" s="28"/>
      <c r="FZ1919" s="202"/>
      <c r="GB1919" s="28"/>
      <c r="GC1919" s="28"/>
      <c r="GD1919" s="28"/>
      <c r="GI1919" s="202"/>
      <c r="GK1919" s="28"/>
      <c r="GL1919" s="28"/>
      <c r="GM1919" s="28"/>
      <c r="GR1919" s="202"/>
      <c r="GT1919" s="28"/>
      <c r="GU1919" s="28"/>
      <c r="GV1919" s="28"/>
      <c r="HA1919" s="202"/>
      <c r="HC1919" s="28"/>
      <c r="HD1919" s="28"/>
      <c r="HE1919" s="28"/>
      <c r="HJ1919" s="28"/>
      <c r="HK1919" s="28"/>
      <c r="HL1919" s="28"/>
      <c r="HM1919" s="28"/>
      <c r="HN1919" s="28"/>
      <c r="HO1919" s="28"/>
      <c r="HP1919" s="28"/>
      <c r="HQ1919" s="28"/>
      <c r="HR1919" s="28"/>
      <c r="HS1919" s="28"/>
      <c r="HT1919" s="28"/>
      <c r="HU1919" s="28"/>
      <c r="HV1919" s="28"/>
      <c r="HW1919" s="28"/>
      <c r="HX1919" s="28"/>
      <c r="HY1919" s="28"/>
      <c r="HZ1919" s="28"/>
      <c r="IA1919" s="28"/>
      <c r="IB1919" s="28"/>
      <c r="IC1919" s="28"/>
      <c r="ID1919" s="28"/>
      <c r="IE1919" s="28"/>
      <c r="IF1919" s="28"/>
      <c r="IG1919" s="28"/>
      <c r="IH1919" s="28"/>
      <c r="II1919" s="28"/>
      <c r="IJ1919" s="28"/>
      <c r="IK1919" s="28"/>
      <c r="IL1919" s="28"/>
      <c r="IM1919" s="28"/>
      <c r="IN1919" s="28"/>
      <c r="IO1919" s="28"/>
    </row>
    <row r="1920" spans="1:249" s="54" customFormat="1" ht="14.25">
      <c r="A1920" s="28"/>
      <c r="B1920" s="28"/>
      <c r="C1920" s="28"/>
      <c r="D1920" s="28"/>
      <c r="E1920" s="28"/>
      <c r="G1920" s="28"/>
      <c r="K1920" s="202"/>
      <c r="M1920" s="28"/>
      <c r="N1920" s="28"/>
      <c r="O1920" s="28"/>
      <c r="T1920" s="202"/>
      <c r="V1920" s="28"/>
      <c r="W1920" s="28"/>
      <c r="X1920" s="28"/>
      <c r="AC1920" s="202"/>
      <c r="AE1920" s="28"/>
      <c r="AF1920" s="28"/>
      <c r="AG1920" s="28"/>
      <c r="AL1920" s="202"/>
      <c r="AN1920" s="28"/>
      <c r="AO1920" s="28"/>
      <c r="AP1920" s="28"/>
      <c r="AU1920" s="202"/>
      <c r="AW1920" s="28"/>
      <c r="AX1920" s="28"/>
      <c r="AY1920" s="28"/>
      <c r="BD1920" s="202"/>
      <c r="BF1920" s="28"/>
      <c r="BG1920" s="28"/>
      <c r="BH1920" s="28"/>
      <c r="BM1920" s="202"/>
      <c r="BO1920" s="28"/>
      <c r="BP1920" s="28"/>
      <c r="BQ1920" s="28"/>
      <c r="BV1920" s="202"/>
      <c r="BX1920" s="28"/>
      <c r="BY1920" s="28"/>
      <c r="BZ1920" s="28"/>
      <c r="CE1920" s="202"/>
      <c r="CG1920" s="28"/>
      <c r="CH1920" s="28"/>
      <c r="CI1920" s="28"/>
      <c r="CN1920" s="202"/>
      <c r="CP1920" s="28"/>
      <c r="CQ1920" s="28"/>
      <c r="CR1920" s="28"/>
      <c r="CW1920" s="202"/>
      <c r="CY1920" s="28"/>
      <c r="CZ1920" s="28"/>
      <c r="DA1920" s="28"/>
      <c r="DF1920" s="202"/>
      <c r="DH1920" s="28"/>
      <c r="DI1920" s="28"/>
      <c r="DJ1920" s="28"/>
      <c r="DO1920" s="202"/>
      <c r="DQ1920" s="28"/>
      <c r="DR1920" s="28"/>
      <c r="DS1920" s="28"/>
      <c r="DX1920" s="202"/>
      <c r="DZ1920" s="28"/>
      <c r="EA1920" s="28"/>
      <c r="EB1920" s="28"/>
      <c r="EG1920" s="202"/>
      <c r="EI1920" s="28"/>
      <c r="EJ1920" s="28"/>
      <c r="EK1920" s="28"/>
      <c r="EP1920" s="202"/>
      <c r="ER1920" s="28"/>
      <c r="ES1920" s="28"/>
      <c r="ET1920" s="28"/>
      <c r="EY1920" s="202"/>
      <c r="FA1920" s="28"/>
      <c r="FB1920" s="28"/>
      <c r="FC1920" s="28"/>
      <c r="FH1920" s="202"/>
      <c r="FJ1920" s="28"/>
      <c r="FK1920" s="28"/>
      <c r="FL1920" s="28"/>
      <c r="FQ1920" s="202"/>
      <c r="FS1920" s="28"/>
      <c r="FT1920" s="28"/>
      <c r="FU1920" s="28"/>
      <c r="FZ1920" s="202"/>
      <c r="GB1920" s="28"/>
      <c r="GC1920" s="28"/>
      <c r="GD1920" s="28"/>
      <c r="GI1920" s="202"/>
      <c r="GK1920" s="28"/>
      <c r="GL1920" s="28"/>
      <c r="GM1920" s="28"/>
      <c r="GR1920" s="202"/>
      <c r="GT1920" s="28"/>
      <c r="GU1920" s="28"/>
      <c r="GV1920" s="28"/>
      <c r="HA1920" s="202"/>
      <c r="HC1920" s="28"/>
      <c r="HD1920" s="28"/>
      <c r="HE1920" s="28"/>
      <c r="HJ1920" s="28"/>
      <c r="HK1920" s="28"/>
      <c r="HL1920" s="28"/>
      <c r="HM1920" s="28"/>
      <c r="HN1920" s="28"/>
      <c r="HO1920" s="28"/>
      <c r="HP1920" s="28"/>
      <c r="HQ1920" s="28"/>
      <c r="HR1920" s="28"/>
      <c r="HS1920" s="28"/>
      <c r="HT1920" s="28"/>
      <c r="HU1920" s="28"/>
      <c r="HV1920" s="28"/>
      <c r="HW1920" s="28"/>
      <c r="HX1920" s="28"/>
      <c r="HY1920" s="28"/>
      <c r="HZ1920" s="28"/>
      <c r="IA1920" s="28"/>
      <c r="IB1920" s="28"/>
      <c r="IC1920" s="28"/>
      <c r="ID1920" s="28"/>
      <c r="IE1920" s="28"/>
      <c r="IF1920" s="28"/>
      <c r="IG1920" s="28"/>
      <c r="IH1920" s="28"/>
      <c r="II1920" s="28"/>
      <c r="IJ1920" s="28"/>
      <c r="IK1920" s="28"/>
      <c r="IL1920" s="28"/>
      <c r="IM1920" s="28"/>
      <c r="IN1920" s="28"/>
      <c r="IO1920" s="28"/>
    </row>
    <row r="1921" spans="1:249" s="54" customFormat="1" ht="14.25">
      <c r="A1921" s="28"/>
      <c r="B1921" s="28"/>
      <c r="C1921" s="28"/>
      <c r="D1921" s="28"/>
      <c r="E1921" s="28"/>
      <c r="F1921" s="28"/>
      <c r="G1921" s="28"/>
      <c r="K1921" s="202"/>
      <c r="M1921" s="28"/>
      <c r="N1921" s="28"/>
      <c r="O1921" s="28"/>
      <c r="T1921" s="202"/>
      <c r="V1921" s="28"/>
      <c r="W1921" s="28"/>
      <c r="X1921" s="28"/>
      <c r="AC1921" s="202"/>
      <c r="AE1921" s="28"/>
      <c r="AF1921" s="28"/>
      <c r="AG1921" s="28"/>
      <c r="AL1921" s="202"/>
      <c r="AN1921" s="28"/>
      <c r="AO1921" s="28"/>
      <c r="AP1921" s="28"/>
      <c r="AU1921" s="202"/>
      <c r="AW1921" s="28"/>
      <c r="AX1921" s="28"/>
      <c r="AY1921" s="28"/>
      <c r="BD1921" s="202"/>
      <c r="BF1921" s="28"/>
      <c r="BG1921" s="28"/>
      <c r="BH1921" s="28"/>
      <c r="BM1921" s="202"/>
      <c r="BO1921" s="28"/>
      <c r="BP1921" s="28"/>
      <c r="BQ1921" s="28"/>
      <c r="BV1921" s="202"/>
      <c r="BX1921" s="28"/>
      <c r="BY1921" s="28"/>
      <c r="BZ1921" s="28"/>
      <c r="CE1921" s="202"/>
      <c r="CG1921" s="28"/>
      <c r="CH1921" s="28"/>
      <c r="CI1921" s="28"/>
      <c r="CN1921" s="202"/>
      <c r="CP1921" s="28"/>
      <c r="CQ1921" s="28"/>
      <c r="CR1921" s="28"/>
      <c r="CW1921" s="202"/>
      <c r="CY1921" s="28"/>
      <c r="CZ1921" s="28"/>
      <c r="DA1921" s="28"/>
      <c r="DF1921" s="202"/>
      <c r="DH1921" s="28"/>
      <c r="DI1921" s="28"/>
      <c r="DJ1921" s="28"/>
      <c r="DO1921" s="202"/>
      <c r="DQ1921" s="28"/>
      <c r="DR1921" s="28"/>
      <c r="DS1921" s="28"/>
      <c r="DX1921" s="202"/>
      <c r="DZ1921" s="28"/>
      <c r="EA1921" s="28"/>
      <c r="EB1921" s="28"/>
      <c r="EG1921" s="202"/>
      <c r="EI1921" s="28"/>
      <c r="EJ1921" s="28"/>
      <c r="EK1921" s="28"/>
      <c r="EP1921" s="202"/>
      <c r="ER1921" s="28"/>
      <c r="ES1921" s="28"/>
      <c r="ET1921" s="28"/>
      <c r="EY1921" s="202"/>
      <c r="FA1921" s="28"/>
      <c r="FB1921" s="28"/>
      <c r="FC1921" s="28"/>
      <c r="FH1921" s="202"/>
      <c r="FJ1921" s="28"/>
      <c r="FK1921" s="28"/>
      <c r="FL1921" s="28"/>
      <c r="FQ1921" s="202"/>
      <c r="FS1921" s="28"/>
      <c r="FT1921" s="28"/>
      <c r="FU1921" s="28"/>
      <c r="FZ1921" s="202"/>
      <c r="GB1921" s="28"/>
      <c r="GC1921" s="28"/>
      <c r="GD1921" s="28"/>
      <c r="GI1921" s="202"/>
      <c r="GK1921" s="28"/>
      <c r="GL1921" s="28"/>
      <c r="GM1921" s="28"/>
      <c r="GR1921" s="202"/>
      <c r="GT1921" s="28"/>
      <c r="GU1921" s="28"/>
      <c r="GV1921" s="28"/>
      <c r="HA1921" s="202"/>
      <c r="HC1921" s="28"/>
      <c r="HD1921" s="28"/>
      <c r="HE1921" s="28"/>
      <c r="HJ1921" s="28"/>
      <c r="HK1921" s="28"/>
      <c r="HL1921" s="28"/>
      <c r="HM1921" s="28"/>
      <c r="HN1921" s="28"/>
      <c r="HO1921" s="28"/>
      <c r="HP1921" s="28"/>
      <c r="HQ1921" s="28"/>
      <c r="HR1921" s="28"/>
      <c r="HS1921" s="28"/>
      <c r="HT1921" s="28"/>
      <c r="HU1921" s="28"/>
      <c r="HV1921" s="28"/>
      <c r="HW1921" s="28"/>
      <c r="HX1921" s="28"/>
      <c r="HY1921" s="28"/>
      <c r="HZ1921" s="28"/>
      <c r="IA1921" s="28"/>
      <c r="IB1921" s="28"/>
      <c r="IC1921" s="28"/>
      <c r="ID1921" s="28"/>
      <c r="IE1921" s="28"/>
      <c r="IF1921" s="28"/>
      <c r="IG1921" s="28"/>
      <c r="IH1921" s="28"/>
      <c r="II1921" s="28"/>
      <c r="IJ1921" s="28"/>
      <c r="IK1921" s="28"/>
      <c r="IL1921" s="28"/>
      <c r="IM1921" s="28"/>
      <c r="IN1921" s="28"/>
      <c r="IO1921" s="28"/>
    </row>
    <row r="1922" spans="1:249" s="54" customFormat="1" ht="14.25">
      <c r="A1922" s="28"/>
      <c r="B1922" s="28"/>
      <c r="C1922" s="28"/>
      <c r="D1922" s="28"/>
      <c r="E1922" s="28"/>
      <c r="F1922" s="28"/>
      <c r="G1922" s="28"/>
      <c r="K1922" s="202"/>
      <c r="M1922" s="28"/>
      <c r="N1922" s="28"/>
      <c r="O1922" s="28"/>
      <c r="T1922" s="202"/>
      <c r="V1922" s="28"/>
      <c r="W1922" s="28"/>
      <c r="X1922" s="28"/>
      <c r="AC1922" s="202"/>
      <c r="AE1922" s="28"/>
      <c r="AF1922" s="28"/>
      <c r="AG1922" s="28"/>
      <c r="AL1922" s="202"/>
      <c r="AN1922" s="28"/>
      <c r="AO1922" s="28"/>
      <c r="AP1922" s="28"/>
      <c r="AU1922" s="202"/>
      <c r="AW1922" s="28"/>
      <c r="AX1922" s="28"/>
      <c r="AY1922" s="28"/>
      <c r="BD1922" s="202"/>
      <c r="BF1922" s="28"/>
      <c r="BG1922" s="28"/>
      <c r="BH1922" s="28"/>
      <c r="BM1922" s="202"/>
      <c r="BO1922" s="28"/>
      <c r="BP1922" s="28"/>
      <c r="BQ1922" s="28"/>
      <c r="BV1922" s="202"/>
      <c r="BX1922" s="28"/>
      <c r="BY1922" s="28"/>
      <c r="BZ1922" s="28"/>
      <c r="CE1922" s="202"/>
      <c r="CG1922" s="28"/>
      <c r="CH1922" s="28"/>
      <c r="CI1922" s="28"/>
      <c r="CN1922" s="202"/>
      <c r="CP1922" s="28"/>
      <c r="CQ1922" s="28"/>
      <c r="CR1922" s="28"/>
      <c r="CW1922" s="202"/>
      <c r="CY1922" s="28"/>
      <c r="CZ1922" s="28"/>
      <c r="DA1922" s="28"/>
      <c r="DF1922" s="202"/>
      <c r="DH1922" s="28"/>
      <c r="DI1922" s="28"/>
      <c r="DJ1922" s="28"/>
      <c r="DO1922" s="202"/>
      <c r="DQ1922" s="28"/>
      <c r="DR1922" s="28"/>
      <c r="DS1922" s="28"/>
      <c r="DX1922" s="202"/>
      <c r="DZ1922" s="28"/>
      <c r="EA1922" s="28"/>
      <c r="EB1922" s="28"/>
      <c r="EG1922" s="202"/>
      <c r="EI1922" s="28"/>
      <c r="EJ1922" s="28"/>
      <c r="EK1922" s="28"/>
      <c r="EP1922" s="202"/>
      <c r="ER1922" s="28"/>
      <c r="ES1922" s="28"/>
      <c r="ET1922" s="28"/>
      <c r="EY1922" s="202"/>
      <c r="FA1922" s="28"/>
      <c r="FB1922" s="28"/>
      <c r="FC1922" s="28"/>
      <c r="FH1922" s="202"/>
      <c r="FJ1922" s="28"/>
      <c r="FK1922" s="28"/>
      <c r="FL1922" s="28"/>
      <c r="FQ1922" s="202"/>
      <c r="FS1922" s="28"/>
      <c r="FT1922" s="28"/>
      <c r="FU1922" s="28"/>
      <c r="FZ1922" s="202"/>
      <c r="GB1922" s="28"/>
      <c r="GC1922" s="28"/>
      <c r="GD1922" s="28"/>
      <c r="GI1922" s="202"/>
      <c r="GK1922" s="28"/>
      <c r="GL1922" s="28"/>
      <c r="GM1922" s="28"/>
      <c r="GR1922" s="202"/>
      <c r="GT1922" s="28"/>
      <c r="GU1922" s="28"/>
      <c r="GV1922" s="28"/>
      <c r="HA1922" s="202"/>
      <c r="HC1922" s="28"/>
      <c r="HD1922" s="28"/>
      <c r="HE1922" s="28"/>
      <c r="HJ1922" s="28"/>
      <c r="HK1922" s="28"/>
      <c r="HL1922" s="28"/>
      <c r="HM1922" s="28"/>
      <c r="HN1922" s="28"/>
      <c r="HO1922" s="28"/>
      <c r="HP1922" s="28"/>
      <c r="HQ1922" s="28"/>
      <c r="HR1922" s="28"/>
      <c r="HS1922" s="28"/>
      <c r="HT1922" s="28"/>
      <c r="HU1922" s="28"/>
      <c r="HV1922" s="28"/>
      <c r="HW1922" s="28"/>
      <c r="HX1922" s="28"/>
      <c r="HY1922" s="28"/>
      <c r="HZ1922" s="28"/>
      <c r="IA1922" s="28"/>
      <c r="IB1922" s="28"/>
      <c r="IC1922" s="28"/>
      <c r="ID1922" s="28"/>
      <c r="IE1922" s="28"/>
      <c r="IF1922" s="28"/>
      <c r="IG1922" s="28"/>
      <c r="IH1922" s="28"/>
      <c r="II1922" s="28"/>
      <c r="IJ1922" s="28"/>
      <c r="IK1922" s="28"/>
      <c r="IL1922" s="28"/>
      <c r="IM1922" s="28"/>
      <c r="IN1922" s="28"/>
      <c r="IO1922" s="28"/>
    </row>
    <row r="1923" spans="1:249" s="54" customFormat="1" ht="14.25">
      <c r="A1923" s="28"/>
      <c r="B1923" s="28"/>
      <c r="C1923" s="28"/>
      <c r="D1923" s="28"/>
      <c r="E1923" s="28"/>
      <c r="F1923" s="28"/>
      <c r="G1923" s="28"/>
      <c r="K1923" s="202"/>
      <c r="M1923" s="28"/>
      <c r="N1923" s="28"/>
      <c r="O1923" s="28"/>
      <c r="T1923" s="202"/>
      <c r="V1923" s="28"/>
      <c r="W1923" s="28"/>
      <c r="X1923" s="28"/>
      <c r="AC1923" s="202"/>
      <c r="AE1923" s="28"/>
      <c r="AF1923" s="28"/>
      <c r="AG1923" s="28"/>
      <c r="AL1923" s="202"/>
      <c r="AN1923" s="28"/>
      <c r="AO1923" s="28"/>
      <c r="AP1923" s="28"/>
      <c r="AU1923" s="202"/>
      <c r="AW1923" s="28"/>
      <c r="AX1923" s="28"/>
      <c r="AY1923" s="28"/>
      <c r="BD1923" s="202"/>
      <c r="BF1923" s="28"/>
      <c r="BG1923" s="28"/>
      <c r="BH1923" s="28"/>
      <c r="BM1923" s="202"/>
      <c r="BO1923" s="28"/>
      <c r="BP1923" s="28"/>
      <c r="BQ1923" s="28"/>
      <c r="BV1923" s="202"/>
      <c r="BX1923" s="28"/>
      <c r="BY1923" s="28"/>
      <c r="BZ1923" s="28"/>
      <c r="CE1923" s="202"/>
      <c r="CG1923" s="28"/>
      <c r="CH1923" s="28"/>
      <c r="CI1923" s="28"/>
      <c r="CN1923" s="202"/>
      <c r="CP1923" s="28"/>
      <c r="CQ1923" s="28"/>
      <c r="CR1923" s="28"/>
      <c r="CW1923" s="202"/>
      <c r="CY1923" s="28"/>
      <c r="CZ1923" s="28"/>
      <c r="DA1923" s="28"/>
      <c r="DF1923" s="202"/>
      <c r="DH1923" s="28"/>
      <c r="DI1923" s="28"/>
      <c r="DJ1923" s="28"/>
      <c r="DO1923" s="202"/>
      <c r="DQ1923" s="28"/>
      <c r="DR1923" s="28"/>
      <c r="DS1923" s="28"/>
      <c r="DX1923" s="202"/>
      <c r="DZ1923" s="28"/>
      <c r="EA1923" s="28"/>
      <c r="EB1923" s="28"/>
      <c r="EG1923" s="202"/>
      <c r="EI1923" s="28"/>
      <c r="EJ1923" s="28"/>
      <c r="EK1923" s="28"/>
      <c r="EP1923" s="202"/>
      <c r="ER1923" s="28"/>
      <c r="ES1923" s="28"/>
      <c r="ET1923" s="28"/>
      <c r="EY1923" s="202"/>
      <c r="FA1923" s="28"/>
      <c r="FB1923" s="28"/>
      <c r="FC1923" s="28"/>
      <c r="FH1923" s="202"/>
      <c r="FJ1923" s="28"/>
      <c r="FK1923" s="28"/>
      <c r="FL1923" s="28"/>
      <c r="FQ1923" s="202"/>
      <c r="FS1923" s="28"/>
      <c r="FT1923" s="28"/>
      <c r="FU1923" s="28"/>
      <c r="FZ1923" s="202"/>
      <c r="GB1923" s="28"/>
      <c r="GC1923" s="28"/>
      <c r="GD1923" s="28"/>
      <c r="GI1923" s="202"/>
      <c r="GK1923" s="28"/>
      <c r="GL1923" s="28"/>
      <c r="GM1923" s="28"/>
      <c r="GR1923" s="202"/>
      <c r="GT1923" s="28"/>
      <c r="GU1923" s="28"/>
      <c r="GV1923" s="28"/>
      <c r="HA1923" s="202"/>
      <c r="HC1923" s="28"/>
      <c r="HD1923" s="28"/>
      <c r="HE1923" s="28"/>
      <c r="HJ1923" s="28"/>
      <c r="HK1923" s="28"/>
      <c r="HL1923" s="28"/>
      <c r="HM1923" s="28"/>
      <c r="HN1923" s="28"/>
      <c r="HO1923" s="28"/>
      <c r="HP1923" s="28"/>
      <c r="HQ1923" s="28"/>
      <c r="HR1923" s="28"/>
      <c r="HS1923" s="28"/>
      <c r="HT1923" s="28"/>
      <c r="HU1923" s="28"/>
      <c r="HV1923" s="28"/>
      <c r="HW1923" s="28"/>
      <c r="HX1923" s="28"/>
      <c r="HY1923" s="28"/>
      <c r="HZ1923" s="28"/>
      <c r="IA1923" s="28"/>
      <c r="IB1923" s="28"/>
      <c r="IC1923" s="28"/>
      <c r="ID1923" s="28"/>
      <c r="IE1923" s="28"/>
      <c r="IF1923" s="28"/>
      <c r="IG1923" s="28"/>
      <c r="IH1923" s="28"/>
      <c r="II1923" s="28"/>
      <c r="IJ1923" s="28"/>
      <c r="IK1923" s="28"/>
      <c r="IL1923" s="28"/>
      <c r="IM1923" s="28"/>
      <c r="IN1923" s="28"/>
      <c r="IO1923" s="28"/>
    </row>
    <row r="1924" spans="1:249" s="54" customFormat="1" ht="14.25">
      <c r="A1924" s="28"/>
      <c r="B1924" s="28"/>
      <c r="C1924" s="28"/>
      <c r="D1924" s="28"/>
      <c r="E1924" s="28"/>
      <c r="F1924" s="28"/>
      <c r="G1924" s="28"/>
      <c r="K1924" s="202"/>
      <c r="M1924" s="28"/>
      <c r="N1924" s="28"/>
      <c r="O1924" s="28"/>
      <c r="T1924" s="202"/>
      <c r="V1924" s="28"/>
      <c r="W1924" s="28"/>
      <c r="X1924" s="28"/>
      <c r="AC1924" s="202"/>
      <c r="AE1924" s="28"/>
      <c r="AF1924" s="28"/>
      <c r="AG1924" s="28"/>
      <c r="AL1924" s="202"/>
      <c r="AN1924" s="28"/>
      <c r="AO1924" s="28"/>
      <c r="AP1924" s="28"/>
      <c r="AU1924" s="202"/>
      <c r="AW1924" s="28"/>
      <c r="AX1924" s="28"/>
      <c r="AY1924" s="28"/>
      <c r="BD1924" s="202"/>
      <c r="BF1924" s="28"/>
      <c r="BG1924" s="28"/>
      <c r="BH1924" s="28"/>
      <c r="BM1924" s="202"/>
      <c r="BO1924" s="28"/>
      <c r="BP1924" s="28"/>
      <c r="BQ1924" s="28"/>
      <c r="BV1924" s="202"/>
      <c r="BX1924" s="28"/>
      <c r="BY1924" s="28"/>
      <c r="BZ1924" s="28"/>
      <c r="CE1924" s="202"/>
      <c r="CG1924" s="28"/>
      <c r="CH1924" s="28"/>
      <c r="CI1924" s="28"/>
      <c r="CN1924" s="202"/>
      <c r="CP1924" s="28"/>
      <c r="CQ1924" s="28"/>
      <c r="CR1924" s="28"/>
      <c r="CW1924" s="202"/>
      <c r="CY1924" s="28"/>
      <c r="CZ1924" s="28"/>
      <c r="DA1924" s="28"/>
      <c r="DF1924" s="202"/>
      <c r="DH1924" s="28"/>
      <c r="DI1924" s="28"/>
      <c r="DJ1924" s="28"/>
      <c r="DO1924" s="202"/>
      <c r="DQ1924" s="28"/>
      <c r="DR1924" s="28"/>
      <c r="DS1924" s="28"/>
      <c r="DX1924" s="202"/>
      <c r="DZ1924" s="28"/>
      <c r="EA1924" s="28"/>
      <c r="EB1924" s="28"/>
      <c r="EG1924" s="202"/>
      <c r="EI1924" s="28"/>
      <c r="EJ1924" s="28"/>
      <c r="EK1924" s="28"/>
      <c r="EP1924" s="202"/>
      <c r="ER1924" s="28"/>
      <c r="ES1924" s="28"/>
      <c r="ET1924" s="28"/>
      <c r="EY1924" s="202"/>
      <c r="FA1924" s="28"/>
      <c r="FB1924" s="28"/>
      <c r="FC1924" s="28"/>
      <c r="FH1924" s="202"/>
      <c r="FJ1924" s="28"/>
      <c r="FK1924" s="28"/>
      <c r="FL1924" s="28"/>
      <c r="FQ1924" s="202"/>
      <c r="FS1924" s="28"/>
      <c r="FT1924" s="28"/>
      <c r="FU1924" s="28"/>
      <c r="FZ1924" s="202"/>
      <c r="GB1924" s="28"/>
      <c r="GC1924" s="28"/>
      <c r="GD1924" s="28"/>
      <c r="GI1924" s="202"/>
      <c r="GK1924" s="28"/>
      <c r="GL1924" s="28"/>
      <c r="GM1924" s="28"/>
      <c r="GR1924" s="202"/>
      <c r="GT1924" s="28"/>
      <c r="GU1924" s="28"/>
      <c r="GV1924" s="28"/>
      <c r="HA1924" s="202"/>
      <c r="HC1924" s="28"/>
      <c r="HD1924" s="28"/>
      <c r="HE1924" s="28"/>
      <c r="HJ1924" s="28"/>
      <c r="HK1924" s="28"/>
      <c r="HL1924" s="28"/>
      <c r="HM1924" s="28"/>
      <c r="HN1924" s="28"/>
      <c r="HO1924" s="28"/>
      <c r="HP1924" s="28"/>
      <c r="HQ1924" s="28"/>
      <c r="HR1924" s="28"/>
      <c r="HS1924" s="28"/>
      <c r="HT1924" s="28"/>
      <c r="HU1924" s="28"/>
      <c r="HV1924" s="28"/>
      <c r="HW1924" s="28"/>
      <c r="HX1924" s="28"/>
      <c r="HY1924" s="28"/>
      <c r="HZ1924" s="28"/>
      <c r="IA1924" s="28"/>
      <c r="IB1924" s="28"/>
      <c r="IC1924" s="28"/>
      <c r="ID1924" s="28"/>
      <c r="IE1924" s="28"/>
      <c r="IF1924" s="28"/>
      <c r="IG1924" s="28"/>
      <c r="IH1924" s="28"/>
      <c r="II1924" s="28"/>
      <c r="IJ1924" s="28"/>
      <c r="IK1924" s="28"/>
      <c r="IL1924" s="28"/>
      <c r="IM1924" s="28"/>
      <c r="IN1924" s="28"/>
      <c r="IO1924" s="28"/>
    </row>
    <row r="1925" spans="1:249" s="54" customFormat="1" ht="14.25">
      <c r="A1925" s="28"/>
      <c r="B1925" s="28"/>
      <c r="C1925" s="28"/>
      <c r="D1925" s="28"/>
      <c r="E1925" s="28"/>
      <c r="F1925" s="28"/>
      <c r="G1925" s="28"/>
      <c r="K1925" s="202"/>
      <c r="M1925" s="28"/>
      <c r="N1925" s="28"/>
      <c r="O1925" s="28"/>
      <c r="T1925" s="202"/>
      <c r="V1925" s="28"/>
      <c r="W1925" s="28"/>
      <c r="X1925" s="28"/>
      <c r="AC1925" s="202"/>
      <c r="AE1925" s="28"/>
      <c r="AF1925" s="28"/>
      <c r="AG1925" s="28"/>
      <c r="AL1925" s="202"/>
      <c r="AN1925" s="28"/>
      <c r="AO1925" s="28"/>
      <c r="AP1925" s="28"/>
      <c r="AU1925" s="202"/>
      <c r="AW1925" s="28"/>
      <c r="AX1925" s="28"/>
      <c r="AY1925" s="28"/>
      <c r="BD1925" s="202"/>
      <c r="BF1925" s="28"/>
      <c r="BG1925" s="28"/>
      <c r="BH1925" s="28"/>
      <c r="BM1925" s="202"/>
      <c r="BO1925" s="28"/>
      <c r="BP1925" s="28"/>
      <c r="BQ1925" s="28"/>
      <c r="BV1925" s="202"/>
      <c r="BX1925" s="28"/>
      <c r="BY1925" s="28"/>
      <c r="BZ1925" s="28"/>
      <c r="CE1925" s="202"/>
      <c r="CG1925" s="28"/>
      <c r="CH1925" s="28"/>
      <c r="CI1925" s="28"/>
      <c r="CN1925" s="202"/>
      <c r="CP1925" s="28"/>
      <c r="CQ1925" s="28"/>
      <c r="CR1925" s="28"/>
      <c r="CW1925" s="202"/>
      <c r="CY1925" s="28"/>
      <c r="CZ1925" s="28"/>
      <c r="DA1925" s="28"/>
      <c r="DF1925" s="202"/>
      <c r="DH1925" s="28"/>
      <c r="DI1925" s="28"/>
      <c r="DJ1925" s="28"/>
      <c r="DO1925" s="202"/>
      <c r="DQ1925" s="28"/>
      <c r="DR1925" s="28"/>
      <c r="DS1925" s="28"/>
      <c r="DX1925" s="202"/>
      <c r="DZ1925" s="28"/>
      <c r="EA1925" s="28"/>
      <c r="EB1925" s="28"/>
      <c r="EG1925" s="202"/>
      <c r="EI1925" s="28"/>
      <c r="EJ1925" s="28"/>
      <c r="EK1925" s="28"/>
      <c r="EP1925" s="202"/>
      <c r="ER1925" s="28"/>
      <c r="ES1925" s="28"/>
      <c r="ET1925" s="28"/>
      <c r="EY1925" s="202"/>
      <c r="FA1925" s="28"/>
      <c r="FB1925" s="28"/>
      <c r="FC1925" s="28"/>
      <c r="FH1925" s="202"/>
      <c r="FJ1925" s="28"/>
      <c r="FK1925" s="28"/>
      <c r="FL1925" s="28"/>
      <c r="FQ1925" s="202"/>
      <c r="FS1925" s="28"/>
      <c r="FT1925" s="28"/>
      <c r="FU1925" s="28"/>
      <c r="FZ1925" s="202"/>
      <c r="GB1925" s="28"/>
      <c r="GC1925" s="28"/>
      <c r="GD1925" s="28"/>
      <c r="GI1925" s="202"/>
      <c r="GK1925" s="28"/>
      <c r="GL1925" s="28"/>
      <c r="GM1925" s="28"/>
      <c r="GR1925" s="202"/>
      <c r="GT1925" s="28"/>
      <c r="GU1925" s="28"/>
      <c r="GV1925" s="28"/>
      <c r="HA1925" s="202"/>
      <c r="HC1925" s="28"/>
      <c r="HD1925" s="28"/>
      <c r="HE1925" s="28"/>
      <c r="HJ1925" s="28"/>
      <c r="HK1925" s="28"/>
      <c r="HL1925" s="28"/>
      <c r="HM1925" s="28"/>
      <c r="HN1925" s="28"/>
      <c r="HO1925" s="28"/>
      <c r="HP1925" s="28"/>
      <c r="HQ1925" s="28"/>
      <c r="HR1925" s="28"/>
      <c r="HS1925" s="28"/>
      <c r="HT1925" s="28"/>
      <c r="HU1925" s="28"/>
      <c r="HV1925" s="28"/>
      <c r="HW1925" s="28"/>
      <c r="HX1925" s="28"/>
      <c r="HY1925" s="28"/>
      <c r="HZ1925" s="28"/>
      <c r="IA1925" s="28"/>
      <c r="IB1925" s="28"/>
      <c r="IC1925" s="28"/>
      <c r="ID1925" s="28"/>
      <c r="IE1925" s="28"/>
      <c r="IF1925" s="28"/>
      <c r="IG1925" s="28"/>
      <c r="IH1925" s="28"/>
      <c r="II1925" s="28"/>
      <c r="IJ1925" s="28"/>
      <c r="IK1925" s="28"/>
      <c r="IL1925" s="28"/>
      <c r="IM1925" s="28"/>
      <c r="IN1925" s="28"/>
      <c r="IO1925" s="28"/>
    </row>
    <row r="1926" spans="1:249" s="54" customFormat="1" ht="14.25">
      <c r="A1926" s="28"/>
      <c r="B1926" s="28"/>
      <c r="C1926" s="28"/>
      <c r="D1926" s="28"/>
      <c r="E1926" s="28"/>
      <c r="F1926" s="28"/>
      <c r="G1926" s="28"/>
      <c r="K1926" s="202"/>
      <c r="M1926" s="28"/>
      <c r="N1926" s="28"/>
      <c r="O1926" s="28"/>
      <c r="T1926" s="202"/>
      <c r="V1926" s="28"/>
      <c r="W1926" s="28"/>
      <c r="X1926" s="28"/>
      <c r="AC1926" s="202"/>
      <c r="AE1926" s="28"/>
      <c r="AF1926" s="28"/>
      <c r="AG1926" s="28"/>
      <c r="AL1926" s="202"/>
      <c r="AN1926" s="28"/>
      <c r="AO1926" s="28"/>
      <c r="AP1926" s="28"/>
      <c r="AU1926" s="202"/>
      <c r="AW1926" s="28"/>
      <c r="AX1926" s="28"/>
      <c r="AY1926" s="28"/>
      <c r="BD1926" s="202"/>
      <c r="BF1926" s="28"/>
      <c r="BG1926" s="28"/>
      <c r="BH1926" s="28"/>
      <c r="BM1926" s="202"/>
      <c r="BO1926" s="28"/>
      <c r="BP1926" s="28"/>
      <c r="BQ1926" s="28"/>
      <c r="BV1926" s="202"/>
      <c r="BX1926" s="28"/>
      <c r="BY1926" s="28"/>
      <c r="BZ1926" s="28"/>
      <c r="CE1926" s="202"/>
      <c r="CG1926" s="28"/>
      <c r="CH1926" s="28"/>
      <c r="CI1926" s="28"/>
      <c r="CN1926" s="202"/>
      <c r="CP1926" s="28"/>
      <c r="CQ1926" s="28"/>
      <c r="CR1926" s="28"/>
      <c r="CW1926" s="202"/>
      <c r="CY1926" s="28"/>
      <c r="CZ1926" s="28"/>
      <c r="DA1926" s="28"/>
      <c r="DF1926" s="202"/>
      <c r="DH1926" s="28"/>
      <c r="DI1926" s="28"/>
      <c r="DJ1926" s="28"/>
      <c r="DO1926" s="202"/>
      <c r="DQ1926" s="28"/>
      <c r="DR1926" s="28"/>
      <c r="DS1926" s="28"/>
      <c r="DX1926" s="202"/>
      <c r="DZ1926" s="28"/>
      <c r="EA1926" s="28"/>
      <c r="EB1926" s="28"/>
      <c r="EG1926" s="202"/>
      <c r="EI1926" s="28"/>
      <c r="EJ1926" s="28"/>
      <c r="EK1926" s="28"/>
      <c r="EP1926" s="202"/>
      <c r="ER1926" s="28"/>
      <c r="ES1926" s="28"/>
      <c r="ET1926" s="28"/>
      <c r="EY1926" s="202"/>
      <c r="FA1926" s="28"/>
      <c r="FB1926" s="28"/>
      <c r="FC1926" s="28"/>
      <c r="FH1926" s="202"/>
      <c r="FJ1926" s="28"/>
      <c r="FK1926" s="28"/>
      <c r="FL1926" s="28"/>
      <c r="FQ1926" s="202"/>
      <c r="FS1926" s="28"/>
      <c r="FT1926" s="28"/>
      <c r="FU1926" s="28"/>
      <c r="FZ1926" s="202"/>
      <c r="GB1926" s="28"/>
      <c r="GC1926" s="28"/>
      <c r="GD1926" s="28"/>
      <c r="GI1926" s="202"/>
      <c r="GK1926" s="28"/>
      <c r="GL1926" s="28"/>
      <c r="GM1926" s="28"/>
      <c r="GR1926" s="202"/>
      <c r="GT1926" s="28"/>
      <c r="GU1926" s="28"/>
      <c r="GV1926" s="28"/>
      <c r="HA1926" s="202"/>
      <c r="HC1926" s="28"/>
      <c r="HD1926" s="28"/>
      <c r="HE1926" s="28"/>
      <c r="HJ1926" s="28"/>
      <c r="HK1926" s="28"/>
      <c r="HL1926" s="28"/>
      <c r="HM1926" s="28"/>
      <c r="HN1926" s="28"/>
      <c r="HO1926" s="28"/>
      <c r="HP1926" s="28"/>
      <c r="HQ1926" s="28"/>
      <c r="HR1926" s="28"/>
      <c r="HS1926" s="28"/>
      <c r="HT1926" s="28"/>
      <c r="HU1926" s="28"/>
      <c r="HV1926" s="28"/>
      <c r="HW1926" s="28"/>
      <c r="HX1926" s="28"/>
      <c r="HY1926" s="28"/>
      <c r="HZ1926" s="28"/>
      <c r="IA1926" s="28"/>
      <c r="IB1926" s="28"/>
      <c r="IC1926" s="28"/>
      <c r="ID1926" s="28"/>
      <c r="IE1926" s="28"/>
      <c r="IF1926" s="28"/>
      <c r="IG1926" s="28"/>
      <c r="IH1926" s="28"/>
      <c r="II1926" s="28"/>
      <c r="IJ1926" s="28"/>
      <c r="IK1926" s="28"/>
      <c r="IL1926" s="28"/>
      <c r="IM1926" s="28"/>
      <c r="IN1926" s="28"/>
      <c r="IO1926" s="28"/>
    </row>
    <row r="1927" spans="1:249" s="54" customFormat="1" ht="14.25">
      <c r="A1927" s="28"/>
      <c r="B1927" s="28"/>
      <c r="C1927" s="28"/>
      <c r="D1927" s="28"/>
      <c r="E1927" s="28"/>
      <c r="F1927" s="28"/>
      <c r="G1927" s="28"/>
      <c r="K1927" s="202"/>
      <c r="M1927" s="28"/>
      <c r="N1927" s="28"/>
      <c r="O1927" s="28"/>
      <c r="T1927" s="202"/>
      <c r="V1927" s="28"/>
      <c r="W1927" s="28"/>
      <c r="X1927" s="28"/>
      <c r="AC1927" s="202"/>
      <c r="AE1927" s="28"/>
      <c r="AF1927" s="28"/>
      <c r="AG1927" s="28"/>
      <c r="AL1927" s="202"/>
      <c r="AN1927" s="28"/>
      <c r="AO1927" s="28"/>
      <c r="AP1927" s="28"/>
      <c r="AU1927" s="202"/>
      <c r="AW1927" s="28"/>
      <c r="AX1927" s="28"/>
      <c r="AY1927" s="28"/>
      <c r="BD1927" s="202"/>
      <c r="BF1927" s="28"/>
      <c r="BG1927" s="28"/>
      <c r="BH1927" s="28"/>
      <c r="BM1927" s="202"/>
      <c r="BO1927" s="28"/>
      <c r="BP1927" s="28"/>
      <c r="BQ1927" s="28"/>
      <c r="BV1927" s="202"/>
      <c r="BX1927" s="28"/>
      <c r="BY1927" s="28"/>
      <c r="BZ1927" s="28"/>
      <c r="CE1927" s="202"/>
      <c r="CG1927" s="28"/>
      <c r="CH1927" s="28"/>
      <c r="CI1927" s="28"/>
      <c r="CN1927" s="202"/>
      <c r="CP1927" s="28"/>
      <c r="CQ1927" s="28"/>
      <c r="CR1927" s="28"/>
      <c r="CW1927" s="202"/>
      <c r="CY1927" s="28"/>
      <c r="CZ1927" s="28"/>
      <c r="DA1927" s="28"/>
      <c r="DF1927" s="202"/>
      <c r="DH1927" s="28"/>
      <c r="DI1927" s="28"/>
      <c r="DJ1927" s="28"/>
      <c r="DO1927" s="202"/>
      <c r="DQ1927" s="28"/>
      <c r="DR1927" s="28"/>
      <c r="DS1927" s="28"/>
      <c r="DX1927" s="202"/>
      <c r="DZ1927" s="28"/>
      <c r="EA1927" s="28"/>
      <c r="EB1927" s="28"/>
      <c r="EG1927" s="202"/>
      <c r="EI1927" s="28"/>
      <c r="EJ1927" s="28"/>
      <c r="EK1927" s="28"/>
      <c r="EP1927" s="202"/>
      <c r="ER1927" s="28"/>
      <c r="ES1927" s="28"/>
      <c r="ET1927" s="28"/>
      <c r="EY1927" s="202"/>
      <c r="FA1927" s="28"/>
      <c r="FB1927" s="28"/>
      <c r="FC1927" s="28"/>
      <c r="FH1927" s="202"/>
      <c r="FJ1927" s="28"/>
      <c r="FK1927" s="28"/>
      <c r="FL1927" s="28"/>
      <c r="FQ1927" s="202"/>
      <c r="FS1927" s="28"/>
      <c r="FT1927" s="28"/>
      <c r="FU1927" s="28"/>
      <c r="FZ1927" s="202"/>
      <c r="GB1927" s="28"/>
      <c r="GC1927" s="28"/>
      <c r="GD1927" s="28"/>
      <c r="GI1927" s="202"/>
      <c r="GK1927" s="28"/>
      <c r="GL1927" s="28"/>
      <c r="GM1927" s="28"/>
      <c r="GR1927" s="202"/>
      <c r="GT1927" s="28"/>
      <c r="GU1927" s="28"/>
      <c r="GV1927" s="28"/>
      <c r="HA1927" s="202"/>
      <c r="HC1927" s="28"/>
      <c r="HD1927" s="28"/>
      <c r="HE1927" s="28"/>
      <c r="HJ1927" s="28"/>
      <c r="HK1927" s="28"/>
      <c r="HL1927" s="28"/>
      <c r="HM1927" s="28"/>
      <c r="HN1927" s="28"/>
      <c r="HO1927" s="28"/>
      <c r="HP1927" s="28"/>
      <c r="HQ1927" s="28"/>
      <c r="HR1927" s="28"/>
      <c r="HS1927" s="28"/>
      <c r="HT1927" s="28"/>
      <c r="HU1927" s="28"/>
      <c r="HV1927" s="28"/>
      <c r="HW1927" s="28"/>
      <c r="HX1927" s="28"/>
      <c r="HY1927" s="28"/>
      <c r="HZ1927" s="28"/>
      <c r="IA1927" s="28"/>
      <c r="IB1927" s="28"/>
      <c r="IC1927" s="28"/>
      <c r="ID1927" s="28"/>
      <c r="IE1927" s="28"/>
      <c r="IF1927" s="28"/>
      <c r="IG1927" s="28"/>
      <c r="IH1927" s="28"/>
      <c r="II1927" s="28"/>
      <c r="IJ1927" s="28"/>
      <c r="IK1927" s="28"/>
      <c r="IL1927" s="28"/>
      <c r="IM1927" s="28"/>
      <c r="IN1927" s="28"/>
      <c r="IO1927" s="28"/>
    </row>
    <row r="1928" spans="1:249" s="54" customFormat="1" ht="14.25">
      <c r="A1928" s="28"/>
      <c r="B1928" s="28"/>
      <c r="C1928" s="28"/>
      <c r="D1928" s="28"/>
      <c r="E1928" s="28"/>
      <c r="F1928" s="28"/>
      <c r="G1928" s="28"/>
      <c r="K1928" s="202"/>
      <c r="M1928" s="28"/>
      <c r="N1928" s="28"/>
      <c r="O1928" s="28"/>
      <c r="T1928" s="202"/>
      <c r="V1928" s="28"/>
      <c r="W1928" s="28"/>
      <c r="X1928" s="28"/>
      <c r="AC1928" s="202"/>
      <c r="AE1928" s="28"/>
      <c r="AF1928" s="28"/>
      <c r="AG1928" s="28"/>
      <c r="AL1928" s="202"/>
      <c r="AN1928" s="28"/>
      <c r="AO1928" s="28"/>
      <c r="AP1928" s="28"/>
      <c r="AU1928" s="202"/>
      <c r="AW1928" s="28"/>
      <c r="AX1928" s="28"/>
      <c r="AY1928" s="28"/>
      <c r="BD1928" s="202"/>
      <c r="BF1928" s="28"/>
      <c r="BG1928" s="28"/>
      <c r="BH1928" s="28"/>
      <c r="BM1928" s="202"/>
      <c r="BO1928" s="28"/>
      <c r="BP1928" s="28"/>
      <c r="BQ1928" s="28"/>
      <c r="BV1928" s="202"/>
      <c r="BX1928" s="28"/>
      <c r="BY1928" s="28"/>
      <c r="BZ1928" s="28"/>
      <c r="CE1928" s="202"/>
      <c r="CG1928" s="28"/>
      <c r="CH1928" s="28"/>
      <c r="CI1928" s="28"/>
      <c r="CN1928" s="202"/>
      <c r="CP1928" s="28"/>
      <c r="CQ1928" s="28"/>
      <c r="CR1928" s="28"/>
      <c r="CW1928" s="202"/>
      <c r="CY1928" s="28"/>
      <c r="CZ1928" s="28"/>
      <c r="DA1928" s="28"/>
      <c r="DF1928" s="202"/>
      <c r="DH1928" s="28"/>
      <c r="DI1928" s="28"/>
      <c r="DJ1928" s="28"/>
      <c r="DO1928" s="202"/>
      <c r="DQ1928" s="28"/>
      <c r="DR1928" s="28"/>
      <c r="DS1928" s="28"/>
      <c r="DX1928" s="202"/>
      <c r="DZ1928" s="28"/>
      <c r="EA1928" s="28"/>
      <c r="EB1928" s="28"/>
      <c r="EG1928" s="202"/>
      <c r="EI1928" s="28"/>
      <c r="EJ1928" s="28"/>
      <c r="EK1928" s="28"/>
      <c r="EP1928" s="202"/>
      <c r="ER1928" s="28"/>
      <c r="ES1928" s="28"/>
      <c r="ET1928" s="28"/>
      <c r="EY1928" s="202"/>
      <c r="FA1928" s="28"/>
      <c r="FB1928" s="28"/>
      <c r="FC1928" s="28"/>
      <c r="FH1928" s="202"/>
      <c r="FJ1928" s="28"/>
      <c r="FK1928" s="28"/>
      <c r="FL1928" s="28"/>
      <c r="FQ1928" s="202"/>
      <c r="FS1928" s="28"/>
      <c r="FT1928" s="28"/>
      <c r="FU1928" s="28"/>
      <c r="FZ1928" s="202"/>
      <c r="GB1928" s="28"/>
      <c r="GC1928" s="28"/>
      <c r="GD1928" s="28"/>
      <c r="GI1928" s="202"/>
      <c r="GK1928" s="28"/>
      <c r="GL1928" s="28"/>
      <c r="GM1928" s="28"/>
      <c r="GR1928" s="202"/>
      <c r="GT1928" s="28"/>
      <c r="GU1928" s="28"/>
      <c r="GV1928" s="28"/>
      <c r="HA1928" s="202"/>
      <c r="HC1928" s="28"/>
      <c r="HD1928" s="28"/>
      <c r="HE1928" s="28"/>
      <c r="HJ1928" s="28"/>
      <c r="HK1928" s="28"/>
      <c r="HL1928" s="28"/>
      <c r="HM1928" s="28"/>
      <c r="HN1928" s="28"/>
      <c r="HO1928" s="28"/>
      <c r="HP1928" s="28"/>
      <c r="HQ1928" s="28"/>
      <c r="HR1928" s="28"/>
      <c r="HS1928" s="28"/>
      <c r="HT1928" s="28"/>
      <c r="HU1928" s="28"/>
      <c r="HV1928" s="28"/>
      <c r="HW1928" s="28"/>
      <c r="HX1928" s="28"/>
      <c r="HY1928" s="28"/>
      <c r="HZ1928" s="28"/>
      <c r="IA1928" s="28"/>
      <c r="IB1928" s="28"/>
      <c r="IC1928" s="28"/>
      <c r="ID1928" s="28"/>
      <c r="IE1928" s="28"/>
      <c r="IF1928" s="28"/>
      <c r="IG1928" s="28"/>
      <c r="IH1928" s="28"/>
      <c r="II1928" s="28"/>
      <c r="IJ1928" s="28"/>
      <c r="IK1928" s="28"/>
      <c r="IL1928" s="28"/>
      <c r="IM1928" s="28"/>
      <c r="IN1928" s="28"/>
      <c r="IO1928" s="28"/>
    </row>
    <row r="1929" spans="1:249" s="54" customFormat="1" ht="14.25">
      <c r="A1929" s="28"/>
      <c r="B1929" s="28"/>
      <c r="C1929" s="28"/>
      <c r="D1929" s="28"/>
      <c r="E1929" s="28"/>
      <c r="F1929" s="28"/>
      <c r="G1929" s="28"/>
      <c r="K1929" s="202"/>
      <c r="M1929" s="28"/>
      <c r="N1929" s="28"/>
      <c r="O1929" s="28"/>
      <c r="T1929" s="202"/>
      <c r="V1929" s="28"/>
      <c r="W1929" s="28"/>
      <c r="X1929" s="28"/>
      <c r="AC1929" s="202"/>
      <c r="AE1929" s="28"/>
      <c r="AF1929" s="28"/>
      <c r="AG1929" s="28"/>
      <c r="AL1929" s="202"/>
      <c r="AN1929" s="28"/>
      <c r="AO1929" s="28"/>
      <c r="AP1929" s="28"/>
      <c r="AU1929" s="202"/>
      <c r="AW1929" s="28"/>
      <c r="AX1929" s="28"/>
      <c r="AY1929" s="28"/>
      <c r="BD1929" s="202"/>
      <c r="BF1929" s="28"/>
      <c r="BG1929" s="28"/>
      <c r="BH1929" s="28"/>
      <c r="BM1929" s="202"/>
      <c r="BO1929" s="28"/>
      <c r="BP1929" s="28"/>
      <c r="BQ1929" s="28"/>
      <c r="BV1929" s="202"/>
      <c r="BX1929" s="28"/>
      <c r="BY1929" s="28"/>
      <c r="BZ1929" s="28"/>
      <c r="CE1929" s="202"/>
      <c r="CG1929" s="28"/>
      <c r="CH1929" s="28"/>
      <c r="CI1929" s="28"/>
      <c r="CN1929" s="202"/>
      <c r="CP1929" s="28"/>
      <c r="CQ1929" s="28"/>
      <c r="CR1929" s="28"/>
      <c r="CW1929" s="202"/>
      <c r="CY1929" s="28"/>
      <c r="CZ1929" s="28"/>
      <c r="DA1929" s="28"/>
      <c r="DF1929" s="202"/>
      <c r="DH1929" s="28"/>
      <c r="DI1929" s="28"/>
      <c r="DJ1929" s="28"/>
      <c r="DO1929" s="202"/>
      <c r="DQ1929" s="28"/>
      <c r="DR1929" s="28"/>
      <c r="DS1929" s="28"/>
      <c r="DX1929" s="202"/>
      <c r="DZ1929" s="28"/>
      <c r="EA1929" s="28"/>
      <c r="EB1929" s="28"/>
      <c r="EG1929" s="202"/>
      <c r="EI1929" s="28"/>
      <c r="EJ1929" s="28"/>
      <c r="EK1929" s="28"/>
      <c r="EP1929" s="202"/>
      <c r="ER1929" s="28"/>
      <c r="ES1929" s="28"/>
      <c r="ET1929" s="28"/>
      <c r="EY1929" s="202"/>
      <c r="FA1929" s="28"/>
      <c r="FB1929" s="28"/>
      <c r="FC1929" s="28"/>
      <c r="FH1929" s="202"/>
      <c r="FJ1929" s="28"/>
      <c r="FK1929" s="28"/>
      <c r="FL1929" s="28"/>
      <c r="FQ1929" s="202"/>
      <c r="FS1929" s="28"/>
      <c r="FT1929" s="28"/>
      <c r="FU1929" s="28"/>
      <c r="FZ1929" s="202"/>
      <c r="GB1929" s="28"/>
      <c r="GC1929" s="28"/>
      <c r="GD1929" s="28"/>
      <c r="GI1929" s="202"/>
      <c r="GK1929" s="28"/>
      <c r="GL1929" s="28"/>
      <c r="GM1929" s="28"/>
      <c r="GR1929" s="202"/>
      <c r="GT1929" s="28"/>
      <c r="GU1929" s="28"/>
      <c r="GV1929" s="28"/>
      <c r="HA1929" s="202"/>
      <c r="HC1929" s="28"/>
      <c r="HD1929" s="28"/>
      <c r="HE1929" s="28"/>
      <c r="HJ1929" s="28"/>
      <c r="HK1929" s="28"/>
      <c r="HL1929" s="28"/>
      <c r="HM1929" s="28"/>
      <c r="HN1929" s="28"/>
      <c r="HO1929" s="28"/>
      <c r="HP1929" s="28"/>
      <c r="HQ1929" s="28"/>
      <c r="HR1929" s="28"/>
      <c r="HS1929" s="28"/>
      <c r="HT1929" s="28"/>
      <c r="HU1929" s="28"/>
      <c r="HV1929" s="28"/>
      <c r="HW1929" s="28"/>
      <c r="HX1929" s="28"/>
      <c r="HY1929" s="28"/>
      <c r="HZ1929" s="28"/>
      <c r="IA1929" s="28"/>
      <c r="IB1929" s="28"/>
      <c r="IC1929" s="28"/>
      <c r="ID1929" s="28"/>
      <c r="IE1929" s="28"/>
      <c r="IF1929" s="28"/>
      <c r="IG1929" s="28"/>
      <c r="IH1929" s="28"/>
      <c r="II1929" s="28"/>
      <c r="IJ1929" s="28"/>
      <c r="IK1929" s="28"/>
      <c r="IL1929" s="28"/>
      <c r="IM1929" s="28"/>
      <c r="IN1929" s="28"/>
      <c r="IO1929" s="28"/>
    </row>
    <row r="1930" spans="1:249" s="54" customFormat="1" ht="14.25">
      <c r="A1930" s="28"/>
      <c r="B1930" s="28"/>
      <c r="C1930" s="28"/>
      <c r="D1930" s="28"/>
      <c r="E1930" s="28"/>
      <c r="F1930" s="28"/>
      <c r="G1930" s="28"/>
      <c r="K1930" s="202"/>
      <c r="M1930" s="28"/>
      <c r="N1930" s="28"/>
      <c r="O1930" s="28"/>
      <c r="T1930" s="202"/>
      <c r="V1930" s="28"/>
      <c r="W1930" s="28"/>
      <c r="X1930" s="28"/>
      <c r="AC1930" s="202"/>
      <c r="AE1930" s="28"/>
      <c r="AF1930" s="28"/>
      <c r="AG1930" s="28"/>
      <c r="AL1930" s="202"/>
      <c r="AN1930" s="28"/>
      <c r="AO1930" s="28"/>
      <c r="AP1930" s="28"/>
      <c r="AU1930" s="202"/>
      <c r="AW1930" s="28"/>
      <c r="AX1930" s="28"/>
      <c r="AY1930" s="28"/>
      <c r="BD1930" s="202"/>
      <c r="BF1930" s="28"/>
      <c r="BG1930" s="28"/>
      <c r="BH1930" s="28"/>
      <c r="BM1930" s="202"/>
      <c r="BO1930" s="28"/>
      <c r="BP1930" s="28"/>
      <c r="BQ1930" s="28"/>
      <c r="BV1930" s="202"/>
      <c r="BX1930" s="28"/>
      <c r="BY1930" s="28"/>
      <c r="BZ1930" s="28"/>
      <c r="CE1930" s="202"/>
      <c r="CG1930" s="28"/>
      <c r="CH1930" s="28"/>
      <c r="CI1930" s="28"/>
      <c r="CN1930" s="202"/>
      <c r="CP1930" s="28"/>
      <c r="CQ1930" s="28"/>
      <c r="CR1930" s="28"/>
      <c r="CW1930" s="202"/>
      <c r="CY1930" s="28"/>
      <c r="CZ1930" s="28"/>
      <c r="DA1930" s="28"/>
      <c r="DF1930" s="202"/>
      <c r="DH1930" s="28"/>
      <c r="DI1930" s="28"/>
      <c r="DJ1930" s="28"/>
      <c r="DO1930" s="202"/>
      <c r="DQ1930" s="28"/>
      <c r="DR1930" s="28"/>
      <c r="DS1930" s="28"/>
      <c r="DX1930" s="202"/>
      <c r="DZ1930" s="28"/>
      <c r="EA1930" s="28"/>
      <c r="EB1930" s="28"/>
      <c r="EG1930" s="202"/>
      <c r="EI1930" s="28"/>
      <c r="EJ1930" s="28"/>
      <c r="EK1930" s="28"/>
      <c r="EP1930" s="202"/>
      <c r="ER1930" s="28"/>
      <c r="ES1930" s="28"/>
      <c r="ET1930" s="28"/>
      <c r="EY1930" s="202"/>
      <c r="FA1930" s="28"/>
      <c r="FB1930" s="28"/>
      <c r="FC1930" s="28"/>
      <c r="FH1930" s="202"/>
      <c r="FJ1930" s="28"/>
      <c r="FK1930" s="28"/>
      <c r="FL1930" s="28"/>
      <c r="FQ1930" s="202"/>
      <c r="FS1930" s="28"/>
      <c r="FT1930" s="28"/>
      <c r="FU1930" s="28"/>
      <c r="FZ1930" s="202"/>
      <c r="GB1930" s="28"/>
      <c r="GC1930" s="28"/>
      <c r="GD1930" s="28"/>
      <c r="GI1930" s="202"/>
      <c r="GK1930" s="28"/>
      <c r="GL1930" s="28"/>
      <c r="GM1930" s="28"/>
      <c r="GR1930" s="202"/>
      <c r="GT1930" s="28"/>
      <c r="GU1930" s="28"/>
      <c r="GV1930" s="28"/>
      <c r="HA1930" s="202"/>
      <c r="HC1930" s="28"/>
      <c r="HD1930" s="28"/>
      <c r="HE1930" s="28"/>
      <c r="HJ1930" s="28"/>
      <c r="HK1930" s="28"/>
      <c r="HL1930" s="28"/>
      <c r="HM1930" s="28"/>
      <c r="HN1930" s="28"/>
      <c r="HO1930" s="28"/>
      <c r="HP1930" s="28"/>
      <c r="HQ1930" s="28"/>
      <c r="HR1930" s="28"/>
      <c r="HS1930" s="28"/>
      <c r="HT1930" s="28"/>
      <c r="HU1930" s="28"/>
      <c r="HV1930" s="28"/>
      <c r="HW1930" s="28"/>
      <c r="HX1930" s="28"/>
      <c r="HY1930" s="28"/>
      <c r="HZ1930" s="28"/>
      <c r="IA1930" s="28"/>
      <c r="IB1930" s="28"/>
      <c r="IC1930" s="28"/>
      <c r="ID1930" s="28"/>
      <c r="IE1930" s="28"/>
      <c r="IF1930" s="28"/>
      <c r="IG1930" s="28"/>
      <c r="IH1930" s="28"/>
      <c r="II1930" s="28"/>
      <c r="IJ1930" s="28"/>
      <c r="IK1930" s="28"/>
      <c r="IL1930" s="28"/>
      <c r="IM1930" s="28"/>
      <c r="IN1930" s="28"/>
      <c r="IO1930" s="28"/>
    </row>
    <row r="1931" spans="1:249" s="54" customFormat="1" ht="14.25">
      <c r="A1931" s="28"/>
      <c r="B1931" s="28"/>
      <c r="C1931" s="28"/>
      <c r="D1931" s="28"/>
      <c r="E1931" s="28"/>
      <c r="F1931" s="28"/>
      <c r="G1931" s="28"/>
      <c r="K1931" s="202"/>
      <c r="M1931" s="28"/>
      <c r="N1931" s="28"/>
      <c r="O1931" s="28"/>
      <c r="T1931" s="202"/>
      <c r="V1931" s="28"/>
      <c r="W1931" s="28"/>
      <c r="X1931" s="28"/>
      <c r="AC1931" s="202"/>
      <c r="AE1931" s="28"/>
      <c r="AF1931" s="28"/>
      <c r="AG1931" s="28"/>
      <c r="AL1931" s="202"/>
      <c r="AN1931" s="28"/>
      <c r="AO1931" s="28"/>
      <c r="AP1931" s="28"/>
      <c r="AU1931" s="202"/>
      <c r="AW1931" s="28"/>
      <c r="AX1931" s="28"/>
      <c r="AY1931" s="28"/>
      <c r="BD1931" s="202"/>
      <c r="BF1931" s="28"/>
      <c r="BG1931" s="28"/>
      <c r="BH1931" s="28"/>
      <c r="BM1931" s="202"/>
      <c r="BO1931" s="28"/>
      <c r="BP1931" s="28"/>
      <c r="BQ1931" s="28"/>
      <c r="BV1931" s="202"/>
      <c r="BX1931" s="28"/>
      <c r="BY1931" s="28"/>
      <c r="BZ1931" s="28"/>
      <c r="CE1931" s="202"/>
      <c r="CG1931" s="28"/>
      <c r="CH1931" s="28"/>
      <c r="CI1931" s="28"/>
      <c r="CN1931" s="202"/>
      <c r="CP1931" s="28"/>
      <c r="CQ1931" s="28"/>
      <c r="CR1931" s="28"/>
      <c r="CW1931" s="202"/>
      <c r="CY1931" s="28"/>
      <c r="CZ1931" s="28"/>
      <c r="DA1931" s="28"/>
      <c r="DF1931" s="202"/>
      <c r="DH1931" s="28"/>
      <c r="DI1931" s="28"/>
      <c r="DJ1931" s="28"/>
      <c r="DO1931" s="202"/>
      <c r="DQ1931" s="28"/>
      <c r="DR1931" s="28"/>
      <c r="DS1931" s="28"/>
      <c r="DX1931" s="202"/>
      <c r="DZ1931" s="28"/>
      <c r="EA1931" s="28"/>
      <c r="EB1931" s="28"/>
      <c r="EG1931" s="202"/>
      <c r="EI1931" s="28"/>
      <c r="EJ1931" s="28"/>
      <c r="EK1931" s="28"/>
      <c r="EP1931" s="202"/>
      <c r="ER1931" s="28"/>
      <c r="ES1931" s="28"/>
      <c r="ET1931" s="28"/>
      <c r="EY1931" s="202"/>
      <c r="FA1931" s="28"/>
      <c r="FB1931" s="28"/>
      <c r="FC1931" s="28"/>
      <c r="FH1931" s="202"/>
      <c r="FJ1931" s="28"/>
      <c r="FK1931" s="28"/>
      <c r="FL1931" s="28"/>
      <c r="FQ1931" s="202"/>
      <c r="FS1931" s="28"/>
      <c r="FT1931" s="28"/>
      <c r="FU1931" s="28"/>
      <c r="FZ1931" s="202"/>
      <c r="GB1931" s="28"/>
      <c r="GC1931" s="28"/>
      <c r="GD1931" s="28"/>
      <c r="GI1931" s="202"/>
      <c r="GK1931" s="28"/>
      <c r="GL1931" s="28"/>
      <c r="GM1931" s="28"/>
      <c r="GR1931" s="202"/>
      <c r="GT1931" s="28"/>
      <c r="GU1931" s="28"/>
      <c r="GV1931" s="28"/>
      <c r="HA1931" s="202"/>
      <c r="HC1931" s="28"/>
      <c r="HD1931" s="28"/>
      <c r="HE1931" s="28"/>
      <c r="HJ1931" s="28"/>
      <c r="HK1931" s="28"/>
      <c r="HL1931" s="28"/>
      <c r="HM1931" s="28"/>
      <c r="HN1931" s="28"/>
      <c r="HO1931" s="28"/>
      <c r="HP1931" s="28"/>
      <c r="HQ1931" s="28"/>
      <c r="HR1931" s="28"/>
      <c r="HS1931" s="28"/>
      <c r="HT1931" s="28"/>
      <c r="HU1931" s="28"/>
      <c r="HV1931" s="28"/>
      <c r="HW1931" s="28"/>
      <c r="HX1931" s="28"/>
      <c r="HY1931" s="28"/>
      <c r="HZ1931" s="28"/>
      <c r="IA1931" s="28"/>
      <c r="IB1931" s="28"/>
      <c r="IC1931" s="28"/>
      <c r="ID1931" s="28"/>
      <c r="IE1931" s="28"/>
      <c r="IF1931" s="28"/>
      <c r="IG1931" s="28"/>
      <c r="IH1931" s="28"/>
      <c r="II1931" s="28"/>
      <c r="IJ1931" s="28"/>
      <c r="IK1931" s="28"/>
      <c r="IL1931" s="28"/>
      <c r="IM1931" s="28"/>
      <c r="IN1931" s="28"/>
      <c r="IO1931" s="28"/>
    </row>
    <row r="1932" spans="1:249" s="54" customFormat="1" ht="14.25">
      <c r="A1932" s="28"/>
      <c r="B1932" s="28"/>
      <c r="C1932" s="28"/>
      <c r="D1932" s="28"/>
      <c r="E1932" s="28"/>
      <c r="F1932" s="28"/>
      <c r="G1932" s="28"/>
      <c r="K1932" s="202"/>
      <c r="M1932" s="28"/>
      <c r="N1932" s="28"/>
      <c r="O1932" s="28"/>
      <c r="T1932" s="202"/>
      <c r="V1932" s="28"/>
      <c r="W1932" s="28"/>
      <c r="X1932" s="28"/>
      <c r="AC1932" s="202"/>
      <c r="AE1932" s="28"/>
      <c r="AF1932" s="28"/>
      <c r="AG1932" s="28"/>
      <c r="AL1932" s="202"/>
      <c r="AN1932" s="28"/>
      <c r="AO1932" s="28"/>
      <c r="AP1932" s="28"/>
      <c r="AU1932" s="202"/>
      <c r="AW1932" s="28"/>
      <c r="AX1932" s="28"/>
      <c r="AY1932" s="28"/>
      <c r="BD1932" s="202"/>
      <c r="BF1932" s="28"/>
      <c r="BG1932" s="28"/>
      <c r="BH1932" s="28"/>
      <c r="BM1932" s="202"/>
      <c r="BO1932" s="28"/>
      <c r="BP1932" s="28"/>
      <c r="BQ1932" s="28"/>
      <c r="BV1932" s="202"/>
      <c r="BX1932" s="28"/>
      <c r="BY1932" s="28"/>
      <c r="BZ1932" s="28"/>
      <c r="CE1932" s="202"/>
      <c r="CG1932" s="28"/>
      <c r="CH1932" s="28"/>
      <c r="CI1932" s="28"/>
      <c r="CN1932" s="202"/>
      <c r="CP1932" s="28"/>
      <c r="CQ1932" s="28"/>
      <c r="CR1932" s="28"/>
      <c r="CW1932" s="202"/>
      <c r="CY1932" s="28"/>
      <c r="CZ1932" s="28"/>
      <c r="DA1932" s="28"/>
      <c r="DF1932" s="202"/>
      <c r="DH1932" s="28"/>
      <c r="DI1932" s="28"/>
      <c r="DJ1932" s="28"/>
      <c r="DO1932" s="202"/>
      <c r="DQ1932" s="28"/>
      <c r="DR1932" s="28"/>
      <c r="DS1932" s="28"/>
      <c r="DX1932" s="202"/>
      <c r="DZ1932" s="28"/>
      <c r="EA1932" s="28"/>
      <c r="EB1932" s="28"/>
      <c r="EG1932" s="202"/>
      <c r="EI1932" s="28"/>
      <c r="EJ1932" s="28"/>
      <c r="EK1932" s="28"/>
      <c r="EP1932" s="202"/>
      <c r="ER1932" s="28"/>
      <c r="ES1932" s="28"/>
      <c r="ET1932" s="28"/>
      <c r="EY1932" s="202"/>
      <c r="FA1932" s="28"/>
      <c r="FB1932" s="28"/>
      <c r="FC1932" s="28"/>
      <c r="FH1932" s="202"/>
      <c r="FJ1932" s="28"/>
      <c r="FK1932" s="28"/>
      <c r="FL1932" s="28"/>
      <c r="FQ1932" s="202"/>
      <c r="FS1932" s="28"/>
      <c r="FT1932" s="28"/>
      <c r="FU1932" s="28"/>
      <c r="FZ1932" s="202"/>
      <c r="GB1932" s="28"/>
      <c r="GC1932" s="28"/>
      <c r="GD1932" s="28"/>
      <c r="GI1932" s="202"/>
      <c r="GK1932" s="28"/>
      <c r="GL1932" s="28"/>
      <c r="GM1932" s="28"/>
      <c r="GR1932" s="202"/>
      <c r="GT1932" s="28"/>
      <c r="GU1932" s="28"/>
      <c r="GV1932" s="28"/>
      <c r="HA1932" s="202"/>
      <c r="HC1932" s="28"/>
      <c r="HD1932" s="28"/>
      <c r="HE1932" s="28"/>
      <c r="HJ1932" s="28"/>
      <c r="HK1932" s="28"/>
      <c r="HL1932" s="28"/>
      <c r="HM1932" s="28"/>
      <c r="HN1932" s="28"/>
      <c r="HO1932" s="28"/>
      <c r="HP1932" s="28"/>
      <c r="HQ1932" s="28"/>
      <c r="HR1932" s="28"/>
      <c r="HS1932" s="28"/>
      <c r="HT1932" s="28"/>
      <c r="HU1932" s="28"/>
      <c r="HV1932" s="28"/>
      <c r="HW1932" s="28"/>
      <c r="HX1932" s="28"/>
      <c r="HY1932" s="28"/>
      <c r="HZ1932" s="28"/>
      <c r="IA1932" s="28"/>
      <c r="IB1932" s="28"/>
      <c r="IC1932" s="28"/>
      <c r="ID1932" s="28"/>
      <c r="IE1932" s="28"/>
      <c r="IF1932" s="28"/>
      <c r="IG1932" s="28"/>
      <c r="IH1932" s="28"/>
      <c r="II1932" s="28"/>
      <c r="IJ1932" s="28"/>
      <c r="IK1932" s="28"/>
      <c r="IL1932" s="28"/>
      <c r="IM1932" s="28"/>
      <c r="IN1932" s="28"/>
      <c r="IO1932" s="28"/>
    </row>
    <row r="1933" spans="1:249" s="54" customFormat="1" ht="14.25">
      <c r="A1933" s="28"/>
      <c r="B1933" s="28"/>
      <c r="C1933" s="28"/>
      <c r="D1933" s="28"/>
      <c r="E1933" s="28"/>
      <c r="F1933" s="28"/>
      <c r="G1933" s="28"/>
      <c r="K1933" s="202"/>
      <c r="M1933" s="28"/>
      <c r="N1933" s="28"/>
      <c r="O1933" s="28"/>
      <c r="T1933" s="202"/>
      <c r="V1933" s="28"/>
      <c r="W1933" s="28"/>
      <c r="X1933" s="28"/>
      <c r="AC1933" s="202"/>
      <c r="AE1933" s="28"/>
      <c r="AF1933" s="28"/>
      <c r="AG1933" s="28"/>
      <c r="AL1933" s="202"/>
      <c r="AN1933" s="28"/>
      <c r="AO1933" s="28"/>
      <c r="AP1933" s="28"/>
      <c r="AU1933" s="202"/>
      <c r="AW1933" s="28"/>
      <c r="AX1933" s="28"/>
      <c r="AY1933" s="28"/>
      <c r="BD1933" s="202"/>
      <c r="BF1933" s="28"/>
      <c r="BG1933" s="28"/>
      <c r="BH1933" s="28"/>
      <c r="BM1933" s="202"/>
      <c r="BO1933" s="28"/>
      <c r="BP1933" s="28"/>
      <c r="BQ1933" s="28"/>
      <c r="BV1933" s="202"/>
      <c r="BX1933" s="28"/>
      <c r="BY1933" s="28"/>
      <c r="BZ1933" s="28"/>
      <c r="CE1933" s="202"/>
      <c r="CG1933" s="28"/>
      <c r="CH1933" s="28"/>
      <c r="CI1933" s="28"/>
      <c r="CN1933" s="202"/>
      <c r="CP1933" s="28"/>
      <c r="CQ1933" s="28"/>
      <c r="CR1933" s="28"/>
      <c r="CW1933" s="202"/>
      <c r="CY1933" s="28"/>
      <c r="CZ1933" s="28"/>
      <c r="DA1933" s="28"/>
      <c r="DF1933" s="202"/>
      <c r="DH1933" s="28"/>
      <c r="DI1933" s="28"/>
      <c r="DJ1933" s="28"/>
      <c r="DO1933" s="202"/>
      <c r="DQ1933" s="28"/>
      <c r="DR1933" s="28"/>
      <c r="DS1933" s="28"/>
      <c r="DX1933" s="202"/>
      <c r="DZ1933" s="28"/>
      <c r="EA1933" s="28"/>
      <c r="EB1933" s="28"/>
      <c r="EG1933" s="202"/>
      <c r="EI1933" s="28"/>
      <c r="EJ1933" s="28"/>
      <c r="EK1933" s="28"/>
      <c r="EP1933" s="202"/>
      <c r="ER1933" s="28"/>
      <c r="ES1933" s="28"/>
      <c r="ET1933" s="28"/>
      <c r="EY1933" s="202"/>
      <c r="FA1933" s="28"/>
      <c r="FB1933" s="28"/>
      <c r="FC1933" s="28"/>
      <c r="FH1933" s="202"/>
      <c r="FJ1933" s="28"/>
      <c r="FK1933" s="28"/>
      <c r="FL1933" s="28"/>
      <c r="FQ1933" s="202"/>
      <c r="FS1933" s="28"/>
      <c r="FT1933" s="28"/>
      <c r="FU1933" s="28"/>
      <c r="FZ1933" s="202"/>
      <c r="GB1933" s="28"/>
      <c r="GC1933" s="28"/>
      <c r="GD1933" s="28"/>
      <c r="GI1933" s="202"/>
      <c r="GK1933" s="28"/>
      <c r="GL1933" s="28"/>
      <c r="GM1933" s="28"/>
      <c r="GR1933" s="202"/>
      <c r="GT1933" s="28"/>
      <c r="GU1933" s="28"/>
      <c r="GV1933" s="28"/>
      <c r="HA1933" s="202"/>
      <c r="HC1933" s="28"/>
      <c r="HD1933" s="28"/>
      <c r="HE1933" s="28"/>
      <c r="HJ1933" s="28"/>
      <c r="HK1933" s="28"/>
      <c r="HL1933" s="28"/>
      <c r="HM1933" s="28"/>
      <c r="HN1933" s="28"/>
      <c r="HO1933" s="28"/>
      <c r="HP1933" s="28"/>
      <c r="HQ1933" s="28"/>
      <c r="HR1933" s="28"/>
      <c r="HS1933" s="28"/>
      <c r="HT1933" s="28"/>
      <c r="HU1933" s="28"/>
      <c r="HV1933" s="28"/>
      <c r="HW1933" s="28"/>
      <c r="HX1933" s="28"/>
      <c r="HY1933" s="28"/>
      <c r="HZ1933" s="28"/>
      <c r="IA1933" s="28"/>
      <c r="IB1933" s="28"/>
      <c r="IC1933" s="28"/>
      <c r="ID1933" s="28"/>
      <c r="IE1933" s="28"/>
      <c r="IF1933" s="28"/>
      <c r="IG1933" s="28"/>
      <c r="IH1933" s="28"/>
      <c r="II1933" s="28"/>
      <c r="IJ1933" s="28"/>
      <c r="IK1933" s="28"/>
      <c r="IL1933" s="28"/>
      <c r="IM1933" s="28"/>
      <c r="IN1933" s="28"/>
      <c r="IO1933" s="28"/>
    </row>
    <row r="1934" spans="1:249" s="54" customFormat="1" ht="14.25">
      <c r="A1934" s="28"/>
      <c r="B1934" s="28"/>
      <c r="C1934" s="28"/>
      <c r="D1934" s="28"/>
      <c r="E1934" s="28"/>
      <c r="F1934" s="28"/>
      <c r="G1934" s="28"/>
      <c r="K1934" s="202"/>
      <c r="M1934" s="28"/>
      <c r="N1934" s="28"/>
      <c r="O1934" s="28"/>
      <c r="T1934" s="202"/>
      <c r="V1934" s="28"/>
      <c r="W1934" s="28"/>
      <c r="X1934" s="28"/>
      <c r="AC1934" s="202"/>
      <c r="AE1934" s="28"/>
      <c r="AF1934" s="28"/>
      <c r="AG1934" s="28"/>
      <c r="AL1934" s="202"/>
      <c r="AN1934" s="28"/>
      <c r="AO1934" s="28"/>
      <c r="AP1934" s="28"/>
      <c r="AU1934" s="202"/>
      <c r="AW1934" s="28"/>
      <c r="AX1934" s="28"/>
      <c r="AY1934" s="28"/>
      <c r="BD1934" s="202"/>
      <c r="BF1934" s="28"/>
      <c r="BG1934" s="28"/>
      <c r="BH1934" s="28"/>
      <c r="BM1934" s="202"/>
      <c r="BO1934" s="28"/>
      <c r="BP1934" s="28"/>
      <c r="BQ1934" s="28"/>
      <c r="BV1934" s="202"/>
      <c r="BX1934" s="28"/>
      <c r="BY1934" s="28"/>
      <c r="BZ1934" s="28"/>
      <c r="CE1934" s="202"/>
      <c r="CG1934" s="28"/>
      <c r="CH1934" s="28"/>
      <c r="CI1934" s="28"/>
      <c r="CN1934" s="202"/>
      <c r="CP1934" s="28"/>
      <c r="CQ1934" s="28"/>
      <c r="CR1934" s="28"/>
      <c r="CW1934" s="202"/>
      <c r="CY1934" s="28"/>
      <c r="CZ1934" s="28"/>
      <c r="DA1934" s="28"/>
      <c r="DF1934" s="202"/>
      <c r="DH1934" s="28"/>
      <c r="DI1934" s="28"/>
      <c r="DJ1934" s="28"/>
      <c r="DO1934" s="202"/>
      <c r="DQ1934" s="28"/>
      <c r="DR1934" s="28"/>
      <c r="DS1934" s="28"/>
      <c r="DX1934" s="202"/>
      <c r="DZ1934" s="28"/>
      <c r="EA1934" s="28"/>
      <c r="EB1934" s="28"/>
      <c r="EG1934" s="202"/>
      <c r="EI1934" s="28"/>
      <c r="EJ1934" s="28"/>
      <c r="EK1934" s="28"/>
      <c r="EP1934" s="202"/>
      <c r="ER1934" s="28"/>
      <c r="ES1934" s="28"/>
      <c r="ET1934" s="28"/>
      <c r="EY1934" s="202"/>
      <c r="FA1934" s="28"/>
      <c r="FB1934" s="28"/>
      <c r="FC1934" s="28"/>
      <c r="FH1934" s="202"/>
      <c r="FJ1934" s="28"/>
      <c r="FK1934" s="28"/>
      <c r="FL1934" s="28"/>
      <c r="FQ1934" s="202"/>
      <c r="FS1934" s="28"/>
      <c r="FT1934" s="28"/>
      <c r="FU1934" s="28"/>
      <c r="FZ1934" s="202"/>
      <c r="GB1934" s="28"/>
      <c r="GC1934" s="28"/>
      <c r="GD1934" s="28"/>
      <c r="GI1934" s="202"/>
      <c r="GK1934" s="28"/>
      <c r="GL1934" s="28"/>
      <c r="GM1934" s="28"/>
      <c r="GR1934" s="202"/>
      <c r="GT1934" s="28"/>
      <c r="GU1934" s="28"/>
      <c r="GV1934" s="28"/>
      <c r="HA1934" s="202"/>
      <c r="HC1934" s="28"/>
      <c r="HD1934" s="28"/>
      <c r="HE1934" s="28"/>
      <c r="HJ1934" s="28"/>
      <c r="HK1934" s="28"/>
      <c r="HL1934" s="28"/>
      <c r="HM1934" s="28"/>
      <c r="HN1934" s="28"/>
      <c r="HO1934" s="28"/>
      <c r="HP1934" s="28"/>
      <c r="HQ1934" s="28"/>
      <c r="HR1934" s="28"/>
      <c r="HS1934" s="28"/>
      <c r="HT1934" s="28"/>
      <c r="HU1934" s="28"/>
      <c r="HV1934" s="28"/>
      <c r="HW1934" s="28"/>
      <c r="HX1934" s="28"/>
      <c r="HY1934" s="28"/>
      <c r="HZ1934" s="28"/>
      <c r="IA1934" s="28"/>
      <c r="IB1934" s="28"/>
      <c r="IC1934" s="28"/>
      <c r="ID1934" s="28"/>
      <c r="IE1934" s="28"/>
      <c r="IF1934" s="28"/>
      <c r="IG1934" s="28"/>
      <c r="IH1934" s="28"/>
      <c r="II1934" s="28"/>
      <c r="IJ1934" s="28"/>
      <c r="IK1934" s="28"/>
      <c r="IL1934" s="28"/>
      <c r="IM1934" s="28"/>
      <c r="IN1934" s="28"/>
      <c r="IO1934" s="28"/>
    </row>
    <row r="1935" spans="1:249" s="54" customFormat="1" ht="14.25">
      <c r="A1935" s="28"/>
      <c r="B1935" s="28"/>
      <c r="C1935" s="28"/>
      <c r="D1935" s="28"/>
      <c r="E1935" s="28"/>
      <c r="F1935" s="28"/>
      <c r="G1935" s="28"/>
      <c r="K1935" s="202"/>
      <c r="M1935" s="28"/>
      <c r="N1935" s="28"/>
      <c r="O1935" s="28"/>
      <c r="T1935" s="202"/>
      <c r="V1935" s="28"/>
      <c r="W1935" s="28"/>
      <c r="X1935" s="28"/>
      <c r="AC1935" s="202"/>
      <c r="AE1935" s="28"/>
      <c r="AF1935" s="28"/>
      <c r="AG1935" s="28"/>
      <c r="AL1935" s="202"/>
      <c r="AN1935" s="28"/>
      <c r="AO1935" s="28"/>
      <c r="AP1935" s="28"/>
      <c r="AU1935" s="202"/>
      <c r="AW1935" s="28"/>
      <c r="AX1935" s="28"/>
      <c r="AY1935" s="28"/>
      <c r="BD1935" s="202"/>
      <c r="BF1935" s="28"/>
      <c r="BG1935" s="28"/>
      <c r="BH1935" s="28"/>
      <c r="BM1935" s="202"/>
      <c r="BO1935" s="28"/>
      <c r="BP1935" s="28"/>
      <c r="BQ1935" s="28"/>
      <c r="BV1935" s="202"/>
      <c r="BX1935" s="28"/>
      <c r="BY1935" s="28"/>
      <c r="BZ1935" s="28"/>
      <c r="CE1935" s="202"/>
      <c r="CG1935" s="28"/>
      <c r="CH1935" s="28"/>
      <c r="CI1935" s="28"/>
      <c r="CN1935" s="202"/>
      <c r="CP1935" s="28"/>
      <c r="CQ1935" s="28"/>
      <c r="CR1935" s="28"/>
      <c r="CW1935" s="202"/>
      <c r="CY1935" s="28"/>
      <c r="CZ1935" s="28"/>
      <c r="DA1935" s="28"/>
      <c r="DF1935" s="202"/>
      <c r="DH1935" s="28"/>
      <c r="DI1935" s="28"/>
      <c r="DJ1935" s="28"/>
      <c r="DO1935" s="202"/>
      <c r="DQ1935" s="28"/>
      <c r="DR1935" s="28"/>
      <c r="DS1935" s="28"/>
      <c r="DX1935" s="202"/>
      <c r="DZ1935" s="28"/>
      <c r="EA1935" s="28"/>
      <c r="EB1935" s="28"/>
      <c r="EG1935" s="202"/>
      <c r="EI1935" s="28"/>
      <c r="EJ1935" s="28"/>
      <c r="EK1935" s="28"/>
      <c r="EP1935" s="202"/>
      <c r="ER1935" s="28"/>
      <c r="ES1935" s="28"/>
      <c r="ET1935" s="28"/>
      <c r="EY1935" s="202"/>
      <c r="FA1935" s="28"/>
      <c r="FB1935" s="28"/>
      <c r="FC1935" s="28"/>
      <c r="FH1935" s="202"/>
      <c r="FJ1935" s="28"/>
      <c r="FK1935" s="28"/>
      <c r="FL1935" s="28"/>
      <c r="FQ1935" s="202"/>
      <c r="FS1935" s="28"/>
      <c r="FT1935" s="28"/>
      <c r="FU1935" s="28"/>
      <c r="FZ1935" s="202"/>
      <c r="GB1935" s="28"/>
      <c r="GC1935" s="28"/>
      <c r="GD1935" s="28"/>
      <c r="GI1935" s="202"/>
      <c r="GK1935" s="28"/>
      <c r="GL1935" s="28"/>
      <c r="GM1935" s="28"/>
      <c r="GR1935" s="202"/>
      <c r="GT1935" s="28"/>
      <c r="GU1935" s="28"/>
      <c r="GV1935" s="28"/>
      <c r="HA1935" s="202"/>
      <c r="HC1935" s="28"/>
      <c r="HD1935" s="28"/>
      <c r="HE1935" s="28"/>
      <c r="HJ1935" s="28"/>
      <c r="HK1935" s="28"/>
      <c r="HL1935" s="28"/>
      <c r="HM1935" s="28"/>
      <c r="HN1935" s="28"/>
      <c r="HO1935" s="28"/>
      <c r="HP1935" s="28"/>
      <c r="HQ1935" s="28"/>
      <c r="HR1935" s="28"/>
      <c r="HS1935" s="28"/>
      <c r="HT1935" s="28"/>
      <c r="HU1935" s="28"/>
      <c r="HV1935" s="28"/>
      <c r="HW1935" s="28"/>
      <c r="HX1935" s="28"/>
      <c r="HY1935" s="28"/>
      <c r="HZ1935" s="28"/>
      <c r="IA1935" s="28"/>
      <c r="IB1935" s="28"/>
      <c r="IC1935" s="28"/>
      <c r="ID1935" s="28"/>
      <c r="IE1935" s="28"/>
      <c r="IF1935" s="28"/>
      <c r="IG1935" s="28"/>
      <c r="IH1935" s="28"/>
      <c r="II1935" s="28"/>
      <c r="IJ1935" s="28"/>
      <c r="IK1935" s="28"/>
      <c r="IL1935" s="28"/>
      <c r="IM1935" s="28"/>
      <c r="IN1935" s="28"/>
      <c r="IO1935" s="28"/>
    </row>
    <row r="1936" spans="1:249" s="54" customFormat="1" ht="14.25">
      <c r="A1936" s="28"/>
      <c r="B1936" s="28"/>
      <c r="C1936" s="28"/>
      <c r="D1936" s="28"/>
      <c r="E1936" s="28"/>
      <c r="F1936" s="28"/>
      <c r="G1936" s="28"/>
      <c r="K1936" s="202"/>
      <c r="M1936" s="28"/>
      <c r="N1936" s="28"/>
      <c r="O1936" s="28"/>
      <c r="T1936" s="202"/>
      <c r="V1936" s="28"/>
      <c r="W1936" s="28"/>
      <c r="X1936" s="28"/>
      <c r="AC1936" s="202"/>
      <c r="AE1936" s="28"/>
      <c r="AF1936" s="28"/>
      <c r="AG1936" s="28"/>
      <c r="AL1936" s="202"/>
      <c r="AN1936" s="28"/>
      <c r="AO1936" s="28"/>
      <c r="AP1936" s="28"/>
      <c r="AU1936" s="202"/>
      <c r="AW1936" s="28"/>
      <c r="AX1936" s="28"/>
      <c r="AY1936" s="28"/>
      <c r="BD1936" s="202"/>
      <c r="BF1936" s="28"/>
      <c r="BG1936" s="28"/>
      <c r="BH1936" s="28"/>
      <c r="BM1936" s="202"/>
      <c r="BO1936" s="28"/>
      <c r="BP1936" s="28"/>
      <c r="BQ1936" s="28"/>
      <c r="BV1936" s="202"/>
      <c r="BX1936" s="28"/>
      <c r="BY1936" s="28"/>
      <c r="BZ1936" s="28"/>
      <c r="CE1936" s="202"/>
      <c r="CG1936" s="28"/>
      <c r="CH1936" s="28"/>
      <c r="CI1936" s="28"/>
      <c r="CN1936" s="202"/>
      <c r="CP1936" s="28"/>
      <c r="CQ1936" s="28"/>
      <c r="CR1936" s="28"/>
      <c r="CW1936" s="202"/>
      <c r="CY1936" s="28"/>
      <c r="CZ1936" s="28"/>
      <c r="DA1936" s="28"/>
      <c r="DF1936" s="202"/>
      <c r="DH1936" s="28"/>
      <c r="DI1936" s="28"/>
      <c r="DJ1936" s="28"/>
      <c r="DO1936" s="202"/>
      <c r="DQ1936" s="28"/>
      <c r="DR1936" s="28"/>
      <c r="DS1936" s="28"/>
      <c r="DX1936" s="202"/>
      <c r="DZ1936" s="28"/>
      <c r="EA1936" s="28"/>
      <c r="EB1936" s="28"/>
      <c r="EG1936" s="202"/>
      <c r="EI1936" s="28"/>
      <c r="EJ1936" s="28"/>
      <c r="EK1936" s="28"/>
      <c r="EP1936" s="202"/>
      <c r="ER1936" s="28"/>
      <c r="ES1936" s="28"/>
      <c r="ET1936" s="28"/>
      <c r="EY1936" s="202"/>
      <c r="FA1936" s="28"/>
      <c r="FB1936" s="28"/>
      <c r="FC1936" s="28"/>
      <c r="FH1936" s="202"/>
      <c r="FJ1936" s="28"/>
      <c r="FK1936" s="28"/>
      <c r="FL1936" s="28"/>
      <c r="FQ1936" s="202"/>
      <c r="FS1936" s="28"/>
      <c r="FT1936" s="28"/>
      <c r="FU1936" s="28"/>
      <c r="FZ1936" s="202"/>
      <c r="GB1936" s="28"/>
      <c r="GC1936" s="28"/>
      <c r="GD1936" s="28"/>
      <c r="GI1936" s="202"/>
      <c r="GK1936" s="28"/>
      <c r="GL1936" s="28"/>
      <c r="GM1936" s="28"/>
      <c r="GR1936" s="202"/>
      <c r="GT1936" s="28"/>
      <c r="GU1936" s="28"/>
      <c r="GV1936" s="28"/>
      <c r="HA1936" s="202"/>
      <c r="HC1936" s="28"/>
      <c r="HD1936" s="28"/>
      <c r="HE1936" s="28"/>
      <c r="HJ1936" s="28"/>
      <c r="HK1936" s="28"/>
      <c r="HL1936" s="28"/>
      <c r="HM1936" s="28"/>
      <c r="HN1936" s="28"/>
      <c r="HO1936" s="28"/>
      <c r="HP1936" s="28"/>
      <c r="HQ1936" s="28"/>
      <c r="HR1936" s="28"/>
      <c r="HS1936" s="28"/>
      <c r="HT1936" s="28"/>
      <c r="HU1936" s="28"/>
      <c r="HV1936" s="28"/>
      <c r="HW1936" s="28"/>
      <c r="HX1936" s="28"/>
      <c r="HY1936" s="28"/>
      <c r="HZ1936" s="28"/>
      <c r="IA1936" s="28"/>
      <c r="IB1936" s="28"/>
      <c r="IC1936" s="28"/>
      <c r="ID1936" s="28"/>
      <c r="IE1936" s="28"/>
      <c r="IF1936" s="28"/>
      <c r="IG1936" s="28"/>
      <c r="IH1936" s="28"/>
      <c r="II1936" s="28"/>
      <c r="IJ1936" s="28"/>
      <c r="IK1936" s="28"/>
      <c r="IL1936" s="28"/>
      <c r="IM1936" s="28"/>
      <c r="IN1936" s="28"/>
      <c r="IO1936" s="28"/>
    </row>
    <row r="1937" spans="1:249" s="54" customFormat="1" ht="14.25">
      <c r="A1937" s="28"/>
      <c r="B1937" s="28"/>
      <c r="C1937" s="28"/>
      <c r="D1937" s="28"/>
      <c r="E1937" s="28"/>
      <c r="F1937" s="28"/>
      <c r="G1937" s="28"/>
      <c r="K1937" s="202"/>
      <c r="M1937" s="28"/>
      <c r="N1937" s="28"/>
      <c r="O1937" s="28"/>
      <c r="T1937" s="202"/>
      <c r="V1937" s="28"/>
      <c r="W1937" s="28"/>
      <c r="X1937" s="28"/>
      <c r="AC1937" s="202"/>
      <c r="AE1937" s="28"/>
      <c r="AF1937" s="28"/>
      <c r="AG1937" s="28"/>
      <c r="AL1937" s="202"/>
      <c r="AN1937" s="28"/>
      <c r="AO1937" s="28"/>
      <c r="AP1937" s="28"/>
      <c r="AU1937" s="202"/>
      <c r="AW1937" s="28"/>
      <c r="AX1937" s="28"/>
      <c r="AY1937" s="28"/>
      <c r="BD1937" s="202"/>
      <c r="BF1937" s="28"/>
      <c r="BG1937" s="28"/>
      <c r="BH1937" s="28"/>
      <c r="BM1937" s="202"/>
      <c r="BO1937" s="28"/>
      <c r="BP1937" s="28"/>
      <c r="BQ1937" s="28"/>
      <c r="BV1937" s="202"/>
      <c r="BX1937" s="28"/>
      <c r="BY1937" s="28"/>
      <c r="BZ1937" s="28"/>
      <c r="CE1937" s="202"/>
      <c r="CG1937" s="28"/>
      <c r="CH1937" s="28"/>
      <c r="CI1937" s="28"/>
      <c r="CN1937" s="202"/>
      <c r="CP1937" s="28"/>
      <c r="CQ1937" s="28"/>
      <c r="CR1937" s="28"/>
      <c r="CW1937" s="202"/>
      <c r="CY1937" s="28"/>
      <c r="CZ1937" s="28"/>
      <c r="DA1937" s="28"/>
      <c r="DF1937" s="202"/>
      <c r="DH1937" s="28"/>
      <c r="DI1937" s="28"/>
      <c r="DJ1937" s="28"/>
      <c r="DO1937" s="202"/>
      <c r="DQ1937" s="28"/>
      <c r="DR1937" s="28"/>
      <c r="DS1937" s="28"/>
      <c r="DX1937" s="202"/>
      <c r="DZ1937" s="28"/>
      <c r="EA1937" s="28"/>
      <c r="EB1937" s="28"/>
      <c r="EG1937" s="202"/>
      <c r="EI1937" s="28"/>
      <c r="EJ1937" s="28"/>
      <c r="EK1937" s="28"/>
      <c r="EP1937" s="202"/>
      <c r="ER1937" s="28"/>
      <c r="ES1937" s="28"/>
      <c r="ET1937" s="28"/>
      <c r="EY1937" s="202"/>
      <c r="FA1937" s="28"/>
      <c r="FB1937" s="28"/>
      <c r="FC1937" s="28"/>
      <c r="FH1937" s="202"/>
      <c r="FJ1937" s="28"/>
      <c r="FK1937" s="28"/>
      <c r="FL1937" s="28"/>
      <c r="FQ1937" s="202"/>
      <c r="FS1937" s="28"/>
      <c r="FT1937" s="28"/>
      <c r="FU1937" s="28"/>
      <c r="FZ1937" s="202"/>
      <c r="GB1937" s="28"/>
      <c r="GC1937" s="28"/>
      <c r="GD1937" s="28"/>
      <c r="GI1937" s="202"/>
      <c r="GK1937" s="28"/>
      <c r="GL1937" s="28"/>
      <c r="GM1937" s="28"/>
      <c r="GR1937" s="202"/>
      <c r="GT1937" s="28"/>
      <c r="GU1937" s="28"/>
      <c r="GV1937" s="28"/>
      <c r="HA1937" s="202"/>
      <c r="HC1937" s="28"/>
      <c r="HD1937" s="28"/>
      <c r="HE1937" s="28"/>
      <c r="HJ1937" s="28"/>
      <c r="HK1937" s="28"/>
      <c r="HL1937" s="28"/>
      <c r="HM1937" s="28"/>
      <c r="HN1937" s="28"/>
      <c r="HO1937" s="28"/>
      <c r="HP1937" s="28"/>
      <c r="HQ1937" s="28"/>
      <c r="HR1937" s="28"/>
      <c r="HS1937" s="28"/>
      <c r="HT1937" s="28"/>
      <c r="HU1937" s="28"/>
      <c r="HV1937" s="28"/>
      <c r="HW1937" s="28"/>
      <c r="HX1937" s="28"/>
      <c r="HY1937" s="28"/>
      <c r="HZ1937" s="28"/>
      <c r="IA1937" s="28"/>
      <c r="IB1937" s="28"/>
      <c r="IC1937" s="28"/>
      <c r="ID1937" s="28"/>
      <c r="IE1937" s="28"/>
      <c r="IF1937" s="28"/>
      <c r="IG1937" s="28"/>
      <c r="IH1937" s="28"/>
      <c r="II1937" s="28"/>
      <c r="IJ1937" s="28"/>
      <c r="IK1937" s="28"/>
      <c r="IL1937" s="28"/>
      <c r="IM1937" s="28"/>
      <c r="IN1937" s="28"/>
      <c r="IO1937" s="28"/>
    </row>
    <row r="1938" spans="1:249" s="54" customFormat="1" ht="14.25">
      <c r="A1938" s="28"/>
      <c r="B1938" s="28"/>
      <c r="C1938" s="28"/>
      <c r="D1938" s="28"/>
      <c r="E1938" s="28"/>
      <c r="F1938" s="28"/>
      <c r="G1938" s="28"/>
      <c r="K1938" s="202"/>
      <c r="M1938" s="28"/>
      <c r="N1938" s="28"/>
      <c r="O1938" s="28"/>
      <c r="T1938" s="202"/>
      <c r="V1938" s="28"/>
      <c r="W1938" s="28"/>
      <c r="X1938" s="28"/>
      <c r="AC1938" s="202"/>
      <c r="AE1938" s="28"/>
      <c r="AF1938" s="28"/>
      <c r="AG1938" s="28"/>
      <c r="AL1938" s="202"/>
      <c r="AN1938" s="28"/>
      <c r="AO1938" s="28"/>
      <c r="AP1938" s="28"/>
      <c r="AU1938" s="202"/>
      <c r="AW1938" s="28"/>
      <c r="AX1938" s="28"/>
      <c r="AY1938" s="28"/>
      <c r="BD1938" s="202"/>
      <c r="BF1938" s="28"/>
      <c r="BG1938" s="28"/>
      <c r="BH1938" s="28"/>
      <c r="BM1938" s="202"/>
      <c r="BO1938" s="28"/>
      <c r="BP1938" s="28"/>
      <c r="BQ1938" s="28"/>
      <c r="BV1938" s="202"/>
      <c r="BX1938" s="28"/>
      <c r="BY1938" s="28"/>
      <c r="BZ1938" s="28"/>
      <c r="CE1938" s="202"/>
      <c r="CG1938" s="28"/>
      <c r="CH1938" s="28"/>
      <c r="CI1938" s="28"/>
      <c r="CN1938" s="202"/>
      <c r="CP1938" s="28"/>
      <c r="CQ1938" s="28"/>
      <c r="CR1938" s="28"/>
      <c r="CW1938" s="202"/>
      <c r="CY1938" s="28"/>
      <c r="CZ1938" s="28"/>
      <c r="DA1938" s="28"/>
      <c r="DF1938" s="202"/>
      <c r="DH1938" s="28"/>
      <c r="DI1938" s="28"/>
      <c r="DJ1938" s="28"/>
      <c r="DO1938" s="202"/>
      <c r="DQ1938" s="28"/>
      <c r="DR1938" s="28"/>
      <c r="DS1938" s="28"/>
      <c r="DX1938" s="202"/>
      <c r="DZ1938" s="28"/>
      <c r="EA1938" s="28"/>
      <c r="EB1938" s="28"/>
      <c r="EG1938" s="202"/>
      <c r="EI1938" s="28"/>
      <c r="EJ1938" s="28"/>
      <c r="EK1938" s="28"/>
      <c r="EP1938" s="202"/>
      <c r="ER1938" s="28"/>
      <c r="ES1938" s="28"/>
      <c r="ET1938" s="28"/>
      <c r="EY1938" s="202"/>
      <c r="FA1938" s="28"/>
      <c r="FB1938" s="28"/>
      <c r="FC1938" s="28"/>
      <c r="FH1938" s="202"/>
      <c r="FJ1938" s="28"/>
      <c r="FK1938" s="28"/>
      <c r="FL1938" s="28"/>
      <c r="FQ1938" s="202"/>
      <c r="FS1938" s="28"/>
      <c r="FT1938" s="28"/>
      <c r="FU1938" s="28"/>
      <c r="FZ1938" s="202"/>
      <c r="GB1938" s="28"/>
      <c r="GC1938" s="28"/>
      <c r="GD1938" s="28"/>
      <c r="GI1938" s="202"/>
      <c r="GK1938" s="28"/>
      <c r="GL1938" s="28"/>
      <c r="GM1938" s="28"/>
      <c r="GR1938" s="202"/>
      <c r="GT1938" s="28"/>
      <c r="GU1938" s="28"/>
      <c r="GV1938" s="28"/>
      <c r="HA1938" s="202"/>
      <c r="HC1938" s="28"/>
      <c r="HD1938" s="28"/>
      <c r="HE1938" s="28"/>
      <c r="HJ1938" s="28"/>
      <c r="HK1938" s="28"/>
      <c r="HL1938" s="28"/>
      <c r="HM1938" s="28"/>
      <c r="HN1938" s="28"/>
      <c r="HO1938" s="28"/>
      <c r="HP1938" s="28"/>
      <c r="HQ1938" s="28"/>
      <c r="HR1938" s="28"/>
      <c r="HS1938" s="28"/>
      <c r="HT1938" s="28"/>
      <c r="HU1938" s="28"/>
      <c r="HV1938" s="28"/>
      <c r="HW1938" s="28"/>
      <c r="HX1938" s="28"/>
      <c r="HY1938" s="28"/>
      <c r="HZ1938" s="28"/>
      <c r="IA1938" s="28"/>
      <c r="IB1938" s="28"/>
      <c r="IC1938" s="28"/>
      <c r="ID1938" s="28"/>
      <c r="IE1938" s="28"/>
      <c r="IF1938" s="28"/>
      <c r="IG1938" s="28"/>
      <c r="IH1938" s="28"/>
      <c r="II1938" s="28"/>
      <c r="IJ1938" s="28"/>
      <c r="IK1938" s="28"/>
      <c r="IL1938" s="28"/>
      <c r="IM1938" s="28"/>
      <c r="IN1938" s="28"/>
      <c r="IO1938" s="28"/>
    </row>
    <row r="1939" spans="1:249" s="54" customFormat="1" ht="14.25">
      <c r="A1939" s="28"/>
      <c r="B1939" s="28"/>
      <c r="C1939" s="28"/>
      <c r="D1939" s="28"/>
      <c r="E1939" s="28"/>
      <c r="F1939" s="28"/>
      <c r="G1939" s="28"/>
      <c r="K1939" s="202"/>
      <c r="M1939" s="28"/>
      <c r="N1939" s="28"/>
      <c r="O1939" s="28"/>
      <c r="T1939" s="202"/>
      <c r="V1939" s="28"/>
      <c r="W1939" s="28"/>
      <c r="X1939" s="28"/>
      <c r="AC1939" s="202"/>
      <c r="AE1939" s="28"/>
      <c r="AF1939" s="28"/>
      <c r="AG1939" s="28"/>
      <c r="AL1939" s="202"/>
      <c r="AN1939" s="28"/>
      <c r="AO1939" s="28"/>
      <c r="AP1939" s="28"/>
      <c r="AU1939" s="202"/>
      <c r="AW1939" s="28"/>
      <c r="AX1939" s="28"/>
      <c r="AY1939" s="28"/>
      <c r="BD1939" s="202"/>
      <c r="BF1939" s="28"/>
      <c r="BG1939" s="28"/>
      <c r="BH1939" s="28"/>
      <c r="BM1939" s="202"/>
      <c r="BO1939" s="28"/>
      <c r="BP1939" s="28"/>
      <c r="BQ1939" s="28"/>
      <c r="BV1939" s="202"/>
      <c r="BX1939" s="28"/>
      <c r="BY1939" s="28"/>
      <c r="BZ1939" s="28"/>
      <c r="CE1939" s="202"/>
      <c r="CG1939" s="28"/>
      <c r="CH1939" s="28"/>
      <c r="CI1939" s="28"/>
      <c r="CN1939" s="202"/>
      <c r="CP1939" s="28"/>
      <c r="CQ1939" s="28"/>
      <c r="CR1939" s="28"/>
      <c r="CW1939" s="202"/>
      <c r="CY1939" s="28"/>
      <c r="CZ1939" s="28"/>
      <c r="DA1939" s="28"/>
      <c r="DF1939" s="202"/>
      <c r="DH1939" s="28"/>
      <c r="DI1939" s="28"/>
      <c r="DJ1939" s="28"/>
      <c r="DO1939" s="202"/>
      <c r="DQ1939" s="28"/>
      <c r="DR1939" s="28"/>
      <c r="DS1939" s="28"/>
      <c r="DX1939" s="202"/>
      <c r="DZ1939" s="28"/>
      <c r="EA1939" s="28"/>
      <c r="EB1939" s="28"/>
      <c r="EG1939" s="202"/>
      <c r="EI1939" s="28"/>
      <c r="EJ1939" s="28"/>
      <c r="EK1939" s="28"/>
      <c r="EP1939" s="202"/>
      <c r="ER1939" s="28"/>
      <c r="ES1939" s="28"/>
      <c r="ET1939" s="28"/>
      <c r="EY1939" s="202"/>
      <c r="FA1939" s="28"/>
      <c r="FB1939" s="28"/>
      <c r="FC1939" s="28"/>
      <c r="FH1939" s="202"/>
      <c r="FJ1939" s="28"/>
      <c r="FK1939" s="28"/>
      <c r="FL1939" s="28"/>
      <c r="FQ1939" s="202"/>
      <c r="FS1939" s="28"/>
      <c r="FT1939" s="28"/>
      <c r="FU1939" s="28"/>
      <c r="FZ1939" s="202"/>
      <c r="GB1939" s="28"/>
      <c r="GC1939" s="28"/>
      <c r="GD1939" s="28"/>
      <c r="GI1939" s="202"/>
      <c r="GK1939" s="28"/>
      <c r="GL1939" s="28"/>
      <c r="GM1939" s="28"/>
      <c r="GR1939" s="202"/>
      <c r="GT1939" s="28"/>
      <c r="GU1939" s="28"/>
      <c r="GV1939" s="28"/>
      <c r="HA1939" s="202"/>
      <c r="HC1939" s="28"/>
      <c r="HD1939" s="28"/>
      <c r="HE1939" s="28"/>
      <c r="HJ1939" s="28"/>
      <c r="HK1939" s="28"/>
      <c r="HL1939" s="28"/>
      <c r="HM1939" s="28"/>
      <c r="HN1939" s="28"/>
      <c r="HO1939" s="28"/>
      <c r="HP1939" s="28"/>
      <c r="HQ1939" s="28"/>
      <c r="HR1939" s="28"/>
      <c r="HS1939" s="28"/>
      <c r="HT1939" s="28"/>
      <c r="HU1939" s="28"/>
      <c r="HV1939" s="28"/>
      <c r="HW1939" s="28"/>
      <c r="HX1939" s="28"/>
      <c r="HY1939" s="28"/>
      <c r="HZ1939" s="28"/>
      <c r="IA1939" s="28"/>
      <c r="IB1939" s="28"/>
      <c r="IC1939" s="28"/>
      <c r="ID1939" s="28"/>
      <c r="IE1939" s="28"/>
      <c r="IF1939" s="28"/>
      <c r="IG1939" s="28"/>
      <c r="IH1939" s="28"/>
      <c r="II1939" s="28"/>
      <c r="IJ1939" s="28"/>
      <c r="IK1939" s="28"/>
      <c r="IL1939" s="28"/>
      <c r="IM1939" s="28"/>
      <c r="IN1939" s="28"/>
      <c r="IO1939" s="28"/>
    </row>
    <row r="1940" spans="1:249" s="54" customFormat="1" ht="14.25">
      <c r="A1940" s="28"/>
      <c r="B1940" s="28"/>
      <c r="C1940" s="28"/>
      <c r="D1940" s="28"/>
      <c r="E1940" s="28"/>
      <c r="F1940" s="28"/>
      <c r="G1940" s="28"/>
      <c r="K1940" s="202"/>
      <c r="M1940" s="28"/>
      <c r="N1940" s="28"/>
      <c r="O1940" s="28"/>
      <c r="T1940" s="202"/>
      <c r="V1940" s="28"/>
      <c r="W1940" s="28"/>
      <c r="X1940" s="28"/>
      <c r="AC1940" s="202"/>
      <c r="AE1940" s="28"/>
      <c r="AF1940" s="28"/>
      <c r="AG1940" s="28"/>
      <c r="AL1940" s="202"/>
      <c r="AN1940" s="28"/>
      <c r="AO1940" s="28"/>
      <c r="AP1940" s="28"/>
      <c r="AU1940" s="202"/>
      <c r="AW1940" s="28"/>
      <c r="AX1940" s="28"/>
      <c r="AY1940" s="28"/>
      <c r="BD1940" s="202"/>
      <c r="BF1940" s="28"/>
      <c r="BG1940" s="28"/>
      <c r="BH1940" s="28"/>
      <c r="BM1940" s="202"/>
      <c r="BO1940" s="28"/>
      <c r="BP1940" s="28"/>
      <c r="BQ1940" s="28"/>
      <c r="BV1940" s="202"/>
      <c r="BX1940" s="28"/>
      <c r="BY1940" s="28"/>
      <c r="BZ1940" s="28"/>
      <c r="CE1940" s="202"/>
      <c r="CG1940" s="28"/>
      <c r="CH1940" s="28"/>
      <c r="CI1940" s="28"/>
      <c r="CN1940" s="202"/>
      <c r="CP1940" s="28"/>
      <c r="CQ1940" s="28"/>
      <c r="CR1940" s="28"/>
      <c r="CW1940" s="202"/>
      <c r="CY1940" s="28"/>
      <c r="CZ1940" s="28"/>
      <c r="DA1940" s="28"/>
      <c r="DF1940" s="202"/>
      <c r="DH1940" s="28"/>
      <c r="DI1940" s="28"/>
      <c r="DJ1940" s="28"/>
      <c r="DO1940" s="202"/>
      <c r="DQ1940" s="28"/>
      <c r="DR1940" s="28"/>
      <c r="DS1940" s="28"/>
      <c r="DX1940" s="202"/>
      <c r="DZ1940" s="28"/>
      <c r="EA1940" s="28"/>
      <c r="EB1940" s="28"/>
      <c r="EG1940" s="202"/>
      <c r="EI1940" s="28"/>
      <c r="EJ1940" s="28"/>
      <c r="EK1940" s="28"/>
      <c r="EP1940" s="202"/>
      <c r="ER1940" s="28"/>
      <c r="ES1940" s="28"/>
      <c r="ET1940" s="28"/>
      <c r="EY1940" s="202"/>
      <c r="FA1940" s="28"/>
      <c r="FB1940" s="28"/>
      <c r="FC1940" s="28"/>
      <c r="FH1940" s="202"/>
      <c r="FJ1940" s="28"/>
      <c r="FK1940" s="28"/>
      <c r="FL1940" s="28"/>
      <c r="FQ1940" s="202"/>
      <c r="FS1940" s="28"/>
      <c r="FT1940" s="28"/>
      <c r="FU1940" s="28"/>
      <c r="FZ1940" s="202"/>
      <c r="GB1940" s="28"/>
      <c r="GC1940" s="28"/>
      <c r="GD1940" s="28"/>
      <c r="GI1940" s="202"/>
      <c r="GK1940" s="28"/>
      <c r="GL1940" s="28"/>
      <c r="GM1940" s="28"/>
      <c r="GR1940" s="202"/>
      <c r="GT1940" s="28"/>
      <c r="GU1940" s="28"/>
      <c r="GV1940" s="28"/>
      <c r="HA1940" s="202"/>
      <c r="HC1940" s="28"/>
      <c r="HD1940" s="28"/>
      <c r="HE1940" s="28"/>
      <c r="HJ1940" s="28"/>
      <c r="HK1940" s="28"/>
      <c r="HL1940" s="28"/>
      <c r="HM1940" s="28"/>
      <c r="HN1940" s="28"/>
      <c r="HO1940" s="28"/>
      <c r="HP1940" s="28"/>
      <c r="HQ1940" s="28"/>
      <c r="HR1940" s="28"/>
      <c r="HS1940" s="28"/>
      <c r="HT1940" s="28"/>
      <c r="HU1940" s="28"/>
      <c r="HV1940" s="28"/>
      <c r="HW1940" s="28"/>
      <c r="HX1940" s="28"/>
      <c r="HY1940" s="28"/>
      <c r="HZ1940" s="28"/>
      <c r="IA1940" s="28"/>
      <c r="IB1940" s="28"/>
      <c r="IC1940" s="28"/>
      <c r="ID1940" s="28"/>
      <c r="IE1940" s="28"/>
      <c r="IF1940" s="28"/>
      <c r="IG1940" s="28"/>
      <c r="IH1940" s="28"/>
      <c r="II1940" s="28"/>
      <c r="IJ1940" s="28"/>
      <c r="IK1940" s="28"/>
      <c r="IL1940" s="28"/>
      <c r="IM1940" s="28"/>
      <c r="IN1940" s="28"/>
      <c r="IO1940" s="28"/>
    </row>
    <row r="1941" spans="1:249" s="54" customFormat="1" ht="14.25">
      <c r="A1941" s="28"/>
      <c r="B1941" s="28"/>
      <c r="C1941" s="28"/>
      <c r="D1941" s="28"/>
      <c r="E1941" s="28"/>
      <c r="F1941" s="28"/>
      <c r="G1941" s="28"/>
      <c r="K1941" s="202"/>
      <c r="M1941" s="28"/>
      <c r="N1941" s="28"/>
      <c r="O1941" s="28"/>
      <c r="T1941" s="202"/>
      <c r="V1941" s="28"/>
      <c r="W1941" s="28"/>
      <c r="X1941" s="28"/>
      <c r="AC1941" s="202"/>
      <c r="AE1941" s="28"/>
      <c r="AF1941" s="28"/>
      <c r="AG1941" s="28"/>
      <c r="AL1941" s="202"/>
      <c r="AN1941" s="28"/>
      <c r="AO1941" s="28"/>
      <c r="AP1941" s="28"/>
      <c r="AU1941" s="202"/>
      <c r="AW1941" s="28"/>
      <c r="AX1941" s="28"/>
      <c r="AY1941" s="28"/>
      <c r="BD1941" s="202"/>
      <c r="BF1941" s="28"/>
      <c r="BG1941" s="28"/>
      <c r="BH1941" s="28"/>
      <c r="BM1941" s="202"/>
      <c r="BO1941" s="28"/>
      <c r="BP1941" s="28"/>
      <c r="BQ1941" s="28"/>
      <c r="BV1941" s="202"/>
      <c r="BX1941" s="28"/>
      <c r="BY1941" s="28"/>
      <c r="BZ1941" s="28"/>
      <c r="CE1941" s="202"/>
      <c r="CG1941" s="28"/>
      <c r="CH1941" s="28"/>
      <c r="CI1941" s="28"/>
      <c r="CN1941" s="202"/>
      <c r="CP1941" s="28"/>
      <c r="CQ1941" s="28"/>
      <c r="CR1941" s="28"/>
      <c r="CW1941" s="202"/>
      <c r="CY1941" s="28"/>
      <c r="CZ1941" s="28"/>
      <c r="DA1941" s="28"/>
      <c r="DF1941" s="202"/>
      <c r="DH1941" s="28"/>
      <c r="DI1941" s="28"/>
      <c r="DJ1941" s="28"/>
      <c r="DO1941" s="202"/>
      <c r="DQ1941" s="28"/>
      <c r="DR1941" s="28"/>
      <c r="DS1941" s="28"/>
      <c r="DX1941" s="202"/>
      <c r="DZ1941" s="28"/>
      <c r="EA1941" s="28"/>
      <c r="EB1941" s="28"/>
      <c r="EG1941" s="202"/>
      <c r="EI1941" s="28"/>
      <c r="EJ1941" s="28"/>
      <c r="EK1941" s="28"/>
      <c r="EP1941" s="202"/>
      <c r="ER1941" s="28"/>
      <c r="ES1941" s="28"/>
      <c r="ET1941" s="28"/>
      <c r="EY1941" s="202"/>
      <c r="FA1941" s="28"/>
      <c r="FB1941" s="28"/>
      <c r="FC1941" s="28"/>
      <c r="FH1941" s="202"/>
      <c r="FJ1941" s="28"/>
      <c r="FK1941" s="28"/>
      <c r="FL1941" s="28"/>
      <c r="FQ1941" s="202"/>
      <c r="FS1941" s="28"/>
      <c r="FT1941" s="28"/>
      <c r="FU1941" s="28"/>
      <c r="FZ1941" s="202"/>
      <c r="GB1941" s="28"/>
      <c r="GC1941" s="28"/>
      <c r="GD1941" s="28"/>
      <c r="GI1941" s="202"/>
      <c r="GK1941" s="28"/>
      <c r="GL1941" s="28"/>
      <c r="GM1941" s="28"/>
      <c r="GR1941" s="202"/>
      <c r="GT1941" s="28"/>
      <c r="GU1941" s="28"/>
      <c r="GV1941" s="28"/>
      <c r="HA1941" s="202"/>
      <c r="HC1941" s="28"/>
      <c r="HD1941" s="28"/>
      <c r="HE1941" s="28"/>
      <c r="HJ1941" s="28"/>
      <c r="HK1941" s="28"/>
      <c r="HL1941" s="28"/>
      <c r="HM1941" s="28"/>
      <c r="HN1941" s="28"/>
      <c r="HO1941" s="28"/>
      <c r="HP1941" s="28"/>
      <c r="HQ1941" s="28"/>
      <c r="HR1941" s="28"/>
      <c r="HS1941" s="28"/>
      <c r="HT1941" s="28"/>
      <c r="HU1941" s="28"/>
      <c r="HV1941" s="28"/>
      <c r="HW1941" s="28"/>
      <c r="HX1941" s="28"/>
      <c r="HY1941" s="28"/>
      <c r="HZ1941" s="28"/>
      <c r="IA1941" s="28"/>
      <c r="IB1941" s="28"/>
      <c r="IC1941" s="28"/>
      <c r="ID1941" s="28"/>
      <c r="IE1941" s="28"/>
      <c r="IF1941" s="28"/>
      <c r="IG1941" s="28"/>
      <c r="IH1941" s="28"/>
      <c r="II1941" s="28"/>
      <c r="IJ1941" s="28"/>
      <c r="IK1941" s="28"/>
      <c r="IL1941" s="28"/>
      <c r="IM1941" s="28"/>
      <c r="IN1941" s="28"/>
      <c r="IO1941" s="28"/>
    </row>
    <row r="1942" spans="1:249" s="54" customFormat="1" ht="14.25">
      <c r="A1942" s="28"/>
      <c r="B1942" s="28"/>
      <c r="C1942" s="28"/>
      <c r="D1942" s="28"/>
      <c r="E1942" s="28"/>
      <c r="G1942" s="28"/>
      <c r="K1942" s="202"/>
      <c r="M1942" s="28"/>
      <c r="N1942" s="28"/>
      <c r="O1942" s="28"/>
      <c r="T1942" s="202"/>
      <c r="V1942" s="28"/>
      <c r="W1942" s="28"/>
      <c r="X1942" s="28"/>
      <c r="AC1942" s="202"/>
      <c r="AE1942" s="28"/>
      <c r="AF1942" s="28"/>
      <c r="AG1942" s="28"/>
      <c r="AL1942" s="202"/>
      <c r="AN1942" s="28"/>
      <c r="AO1942" s="28"/>
      <c r="AP1942" s="28"/>
      <c r="AU1942" s="202"/>
      <c r="AW1942" s="28"/>
      <c r="AX1942" s="28"/>
      <c r="AY1942" s="28"/>
      <c r="BD1942" s="202"/>
      <c r="BF1942" s="28"/>
      <c r="BG1942" s="28"/>
      <c r="BH1942" s="28"/>
      <c r="BM1942" s="202"/>
      <c r="BO1942" s="28"/>
      <c r="BP1942" s="28"/>
      <c r="BQ1942" s="28"/>
      <c r="BV1942" s="202"/>
      <c r="BX1942" s="28"/>
      <c r="BY1942" s="28"/>
      <c r="BZ1942" s="28"/>
      <c r="CE1942" s="202"/>
      <c r="CG1942" s="28"/>
      <c r="CH1942" s="28"/>
      <c r="CI1942" s="28"/>
      <c r="CN1942" s="202"/>
      <c r="CP1942" s="28"/>
      <c r="CQ1942" s="28"/>
      <c r="CR1942" s="28"/>
      <c r="CW1942" s="202"/>
      <c r="CY1942" s="28"/>
      <c r="CZ1942" s="28"/>
      <c r="DA1942" s="28"/>
      <c r="DF1942" s="202"/>
      <c r="DH1942" s="28"/>
      <c r="DI1942" s="28"/>
      <c r="DJ1942" s="28"/>
      <c r="DO1942" s="202"/>
      <c r="DQ1942" s="28"/>
      <c r="DR1942" s="28"/>
      <c r="DS1942" s="28"/>
      <c r="DX1942" s="202"/>
      <c r="DZ1942" s="28"/>
      <c r="EA1942" s="28"/>
      <c r="EB1942" s="28"/>
      <c r="EG1942" s="202"/>
      <c r="EI1942" s="28"/>
      <c r="EJ1942" s="28"/>
      <c r="EK1942" s="28"/>
      <c r="EP1942" s="202"/>
      <c r="ER1942" s="28"/>
      <c r="ES1942" s="28"/>
      <c r="ET1942" s="28"/>
      <c r="EY1942" s="202"/>
      <c r="FA1942" s="28"/>
      <c r="FB1942" s="28"/>
      <c r="FC1942" s="28"/>
      <c r="FH1942" s="202"/>
      <c r="FJ1942" s="28"/>
      <c r="FK1942" s="28"/>
      <c r="FL1942" s="28"/>
      <c r="FQ1942" s="202"/>
      <c r="FS1942" s="28"/>
      <c r="FT1942" s="28"/>
      <c r="FU1942" s="28"/>
      <c r="FZ1942" s="202"/>
      <c r="GB1942" s="28"/>
      <c r="GC1942" s="28"/>
      <c r="GD1942" s="28"/>
      <c r="GI1942" s="202"/>
      <c r="GK1942" s="28"/>
      <c r="GL1942" s="28"/>
      <c r="GM1942" s="28"/>
      <c r="GR1942" s="202"/>
      <c r="GT1942" s="28"/>
      <c r="GU1942" s="28"/>
      <c r="GV1942" s="28"/>
      <c r="HA1942" s="202"/>
      <c r="HC1942" s="28"/>
      <c r="HD1942" s="28"/>
      <c r="HE1942" s="28"/>
      <c r="HJ1942" s="28"/>
      <c r="HK1942" s="28"/>
      <c r="HL1942" s="28"/>
      <c r="HM1942" s="28"/>
      <c r="HN1942" s="28"/>
      <c r="HO1942" s="28"/>
      <c r="HP1942" s="28"/>
      <c r="HQ1942" s="28"/>
      <c r="HR1942" s="28"/>
      <c r="HS1942" s="28"/>
      <c r="HT1942" s="28"/>
      <c r="HU1942" s="28"/>
      <c r="HV1942" s="28"/>
      <c r="HW1942" s="28"/>
      <c r="HX1942" s="28"/>
      <c r="HY1942" s="28"/>
      <c r="HZ1942" s="28"/>
      <c r="IA1942" s="28"/>
      <c r="IB1942" s="28"/>
      <c r="IC1942" s="28"/>
      <c r="ID1942" s="28"/>
      <c r="IE1942" s="28"/>
      <c r="IF1942" s="28"/>
      <c r="IG1942" s="28"/>
      <c r="IH1942" s="28"/>
      <c r="II1942" s="28"/>
      <c r="IJ1942" s="28"/>
      <c r="IK1942" s="28"/>
      <c r="IL1942" s="28"/>
      <c r="IM1942" s="28"/>
      <c r="IN1942" s="28"/>
      <c r="IO1942" s="28"/>
    </row>
    <row r="1943" spans="1:249" s="54" customFormat="1" ht="14.25">
      <c r="A1943" s="28"/>
      <c r="B1943" s="28"/>
      <c r="C1943" s="28"/>
      <c r="D1943" s="28"/>
      <c r="E1943" s="28"/>
      <c r="F1943" s="28"/>
      <c r="G1943" s="28"/>
      <c r="K1943" s="202"/>
      <c r="M1943" s="28"/>
      <c r="N1943" s="28"/>
      <c r="O1943" s="28"/>
      <c r="T1943" s="202"/>
      <c r="V1943" s="28"/>
      <c r="W1943" s="28"/>
      <c r="X1943" s="28"/>
      <c r="AC1943" s="202"/>
      <c r="AE1943" s="28"/>
      <c r="AF1943" s="28"/>
      <c r="AG1943" s="28"/>
      <c r="AL1943" s="202"/>
      <c r="AN1943" s="28"/>
      <c r="AO1943" s="28"/>
      <c r="AP1943" s="28"/>
      <c r="AU1943" s="202"/>
      <c r="AW1943" s="28"/>
      <c r="AX1943" s="28"/>
      <c r="AY1943" s="28"/>
      <c r="BD1943" s="202"/>
      <c r="BF1943" s="28"/>
      <c r="BG1943" s="28"/>
      <c r="BH1943" s="28"/>
      <c r="BM1943" s="202"/>
      <c r="BO1943" s="28"/>
      <c r="BP1943" s="28"/>
      <c r="BQ1943" s="28"/>
      <c r="BV1943" s="202"/>
      <c r="BX1943" s="28"/>
      <c r="BY1943" s="28"/>
      <c r="BZ1943" s="28"/>
      <c r="CE1943" s="202"/>
      <c r="CG1943" s="28"/>
      <c r="CH1943" s="28"/>
      <c r="CI1943" s="28"/>
      <c r="CN1943" s="202"/>
      <c r="CP1943" s="28"/>
      <c r="CQ1943" s="28"/>
      <c r="CR1943" s="28"/>
      <c r="CW1943" s="202"/>
      <c r="CY1943" s="28"/>
      <c r="CZ1943" s="28"/>
      <c r="DA1943" s="28"/>
      <c r="DF1943" s="202"/>
      <c r="DH1943" s="28"/>
      <c r="DI1943" s="28"/>
      <c r="DJ1943" s="28"/>
      <c r="DO1943" s="202"/>
      <c r="DQ1943" s="28"/>
      <c r="DR1943" s="28"/>
      <c r="DS1943" s="28"/>
      <c r="DX1943" s="202"/>
      <c r="DZ1943" s="28"/>
      <c r="EA1943" s="28"/>
      <c r="EB1943" s="28"/>
      <c r="EG1943" s="202"/>
      <c r="EI1943" s="28"/>
      <c r="EJ1943" s="28"/>
      <c r="EK1943" s="28"/>
      <c r="EP1943" s="202"/>
      <c r="ER1943" s="28"/>
      <c r="ES1943" s="28"/>
      <c r="ET1943" s="28"/>
      <c r="EY1943" s="202"/>
      <c r="FA1943" s="28"/>
      <c r="FB1943" s="28"/>
      <c r="FC1943" s="28"/>
      <c r="FH1943" s="202"/>
      <c r="FJ1943" s="28"/>
      <c r="FK1943" s="28"/>
      <c r="FL1943" s="28"/>
      <c r="FQ1943" s="202"/>
      <c r="FS1943" s="28"/>
      <c r="FT1943" s="28"/>
      <c r="FU1943" s="28"/>
      <c r="FZ1943" s="202"/>
      <c r="GB1943" s="28"/>
      <c r="GC1943" s="28"/>
      <c r="GD1943" s="28"/>
      <c r="GI1943" s="202"/>
      <c r="GK1943" s="28"/>
      <c r="GL1943" s="28"/>
      <c r="GM1943" s="28"/>
      <c r="GR1943" s="202"/>
      <c r="GT1943" s="28"/>
      <c r="GU1943" s="28"/>
      <c r="GV1943" s="28"/>
      <c r="HA1943" s="202"/>
      <c r="HC1943" s="28"/>
      <c r="HD1943" s="28"/>
      <c r="HE1943" s="28"/>
      <c r="HJ1943" s="28"/>
      <c r="HK1943" s="28"/>
      <c r="HL1943" s="28"/>
      <c r="HM1943" s="28"/>
      <c r="HN1943" s="28"/>
      <c r="HO1943" s="28"/>
      <c r="HP1943" s="28"/>
      <c r="HQ1943" s="28"/>
      <c r="HR1943" s="28"/>
      <c r="HS1943" s="28"/>
      <c r="HT1943" s="28"/>
      <c r="HU1943" s="28"/>
      <c r="HV1943" s="28"/>
      <c r="HW1943" s="28"/>
      <c r="HX1943" s="28"/>
      <c r="HY1943" s="28"/>
      <c r="HZ1943" s="28"/>
      <c r="IA1943" s="28"/>
      <c r="IB1943" s="28"/>
      <c r="IC1943" s="28"/>
      <c r="ID1943" s="28"/>
      <c r="IE1943" s="28"/>
      <c r="IF1943" s="28"/>
      <c r="IG1943" s="28"/>
      <c r="IH1943" s="28"/>
      <c r="II1943" s="28"/>
      <c r="IJ1943" s="28"/>
      <c r="IK1943" s="28"/>
      <c r="IL1943" s="28"/>
      <c r="IM1943" s="28"/>
      <c r="IN1943" s="28"/>
      <c r="IO1943" s="28"/>
    </row>
    <row r="1944" spans="1:249" s="54" customFormat="1" ht="14.25">
      <c r="A1944" s="28"/>
      <c r="B1944" s="28"/>
      <c r="C1944" s="28"/>
      <c r="D1944" s="28"/>
      <c r="E1944" s="28"/>
      <c r="F1944" s="28"/>
      <c r="G1944" s="28"/>
      <c r="K1944" s="202"/>
      <c r="M1944" s="28"/>
      <c r="N1944" s="28"/>
      <c r="O1944" s="28"/>
      <c r="T1944" s="202"/>
      <c r="V1944" s="28"/>
      <c r="W1944" s="28"/>
      <c r="X1944" s="28"/>
      <c r="AC1944" s="202"/>
      <c r="AE1944" s="28"/>
      <c r="AF1944" s="28"/>
      <c r="AG1944" s="28"/>
      <c r="AL1944" s="202"/>
      <c r="AN1944" s="28"/>
      <c r="AO1944" s="28"/>
      <c r="AP1944" s="28"/>
      <c r="AU1944" s="202"/>
      <c r="AW1944" s="28"/>
      <c r="AX1944" s="28"/>
      <c r="AY1944" s="28"/>
      <c r="BD1944" s="202"/>
      <c r="BF1944" s="28"/>
      <c r="BG1944" s="28"/>
      <c r="BH1944" s="28"/>
      <c r="BM1944" s="202"/>
      <c r="BO1944" s="28"/>
      <c r="BP1944" s="28"/>
      <c r="BQ1944" s="28"/>
      <c r="BV1944" s="202"/>
      <c r="BX1944" s="28"/>
      <c r="BY1944" s="28"/>
      <c r="BZ1944" s="28"/>
      <c r="CE1944" s="202"/>
      <c r="CG1944" s="28"/>
      <c r="CH1944" s="28"/>
      <c r="CI1944" s="28"/>
      <c r="CN1944" s="202"/>
      <c r="CP1944" s="28"/>
      <c r="CQ1944" s="28"/>
      <c r="CR1944" s="28"/>
      <c r="CW1944" s="202"/>
      <c r="CY1944" s="28"/>
      <c r="CZ1944" s="28"/>
      <c r="DA1944" s="28"/>
      <c r="DF1944" s="202"/>
      <c r="DH1944" s="28"/>
      <c r="DI1944" s="28"/>
      <c r="DJ1944" s="28"/>
      <c r="DO1944" s="202"/>
      <c r="DQ1944" s="28"/>
      <c r="DR1944" s="28"/>
      <c r="DS1944" s="28"/>
      <c r="DX1944" s="202"/>
      <c r="DZ1944" s="28"/>
      <c r="EA1944" s="28"/>
      <c r="EB1944" s="28"/>
      <c r="EG1944" s="202"/>
      <c r="EI1944" s="28"/>
      <c r="EJ1944" s="28"/>
      <c r="EK1944" s="28"/>
      <c r="EP1944" s="202"/>
      <c r="ER1944" s="28"/>
      <c r="ES1944" s="28"/>
      <c r="ET1944" s="28"/>
      <c r="EY1944" s="202"/>
      <c r="FA1944" s="28"/>
      <c r="FB1944" s="28"/>
      <c r="FC1944" s="28"/>
      <c r="FH1944" s="202"/>
      <c r="FJ1944" s="28"/>
      <c r="FK1944" s="28"/>
      <c r="FL1944" s="28"/>
      <c r="FQ1944" s="202"/>
      <c r="FS1944" s="28"/>
      <c r="FT1944" s="28"/>
      <c r="FU1944" s="28"/>
      <c r="FZ1944" s="202"/>
      <c r="GB1944" s="28"/>
      <c r="GC1944" s="28"/>
      <c r="GD1944" s="28"/>
      <c r="GI1944" s="202"/>
      <c r="GK1944" s="28"/>
      <c r="GL1944" s="28"/>
      <c r="GM1944" s="28"/>
      <c r="GR1944" s="202"/>
      <c r="GT1944" s="28"/>
      <c r="GU1944" s="28"/>
      <c r="GV1944" s="28"/>
      <c r="HA1944" s="202"/>
      <c r="HC1944" s="28"/>
      <c r="HD1944" s="28"/>
      <c r="HE1944" s="28"/>
      <c r="HJ1944" s="28"/>
      <c r="HK1944" s="28"/>
      <c r="HL1944" s="28"/>
      <c r="HM1944" s="28"/>
      <c r="HN1944" s="28"/>
      <c r="HO1944" s="28"/>
      <c r="HP1944" s="28"/>
      <c r="HQ1944" s="28"/>
      <c r="HR1944" s="28"/>
      <c r="HS1944" s="28"/>
      <c r="HT1944" s="28"/>
      <c r="HU1944" s="28"/>
      <c r="HV1944" s="28"/>
      <c r="HW1944" s="28"/>
      <c r="HX1944" s="28"/>
      <c r="HY1944" s="28"/>
      <c r="HZ1944" s="28"/>
      <c r="IA1944" s="28"/>
      <c r="IB1944" s="28"/>
      <c r="IC1944" s="28"/>
      <c r="ID1944" s="28"/>
      <c r="IE1944" s="28"/>
      <c r="IF1944" s="28"/>
      <c r="IG1944" s="28"/>
      <c r="IH1944" s="28"/>
      <c r="II1944" s="28"/>
      <c r="IJ1944" s="28"/>
      <c r="IK1944" s="28"/>
      <c r="IL1944" s="28"/>
      <c r="IM1944" s="28"/>
      <c r="IN1944" s="28"/>
      <c r="IO1944" s="28"/>
    </row>
    <row r="1945" spans="1:249" s="54" customFormat="1" ht="14.25">
      <c r="A1945" s="28"/>
      <c r="B1945" s="28"/>
      <c r="C1945" s="28"/>
      <c r="D1945" s="28"/>
      <c r="E1945" s="28"/>
      <c r="F1945" s="28"/>
      <c r="G1945" s="28"/>
      <c r="K1945" s="202"/>
      <c r="M1945" s="28"/>
      <c r="N1945" s="28"/>
      <c r="O1945" s="28"/>
      <c r="T1945" s="202"/>
      <c r="V1945" s="28"/>
      <c r="W1945" s="28"/>
      <c r="X1945" s="28"/>
      <c r="AC1945" s="202"/>
      <c r="AE1945" s="28"/>
      <c r="AF1945" s="28"/>
      <c r="AG1945" s="28"/>
      <c r="AL1945" s="202"/>
      <c r="AN1945" s="28"/>
      <c r="AO1945" s="28"/>
      <c r="AP1945" s="28"/>
      <c r="AU1945" s="202"/>
      <c r="AW1945" s="28"/>
      <c r="AX1945" s="28"/>
      <c r="AY1945" s="28"/>
      <c r="BD1945" s="202"/>
      <c r="BF1945" s="28"/>
      <c r="BG1945" s="28"/>
      <c r="BH1945" s="28"/>
      <c r="BM1945" s="202"/>
      <c r="BO1945" s="28"/>
      <c r="BP1945" s="28"/>
      <c r="BQ1945" s="28"/>
      <c r="BV1945" s="202"/>
      <c r="BX1945" s="28"/>
      <c r="BY1945" s="28"/>
      <c r="BZ1945" s="28"/>
      <c r="CE1945" s="202"/>
      <c r="CG1945" s="28"/>
      <c r="CH1945" s="28"/>
      <c r="CI1945" s="28"/>
      <c r="CN1945" s="202"/>
      <c r="CP1945" s="28"/>
      <c r="CQ1945" s="28"/>
      <c r="CR1945" s="28"/>
      <c r="CW1945" s="202"/>
      <c r="CY1945" s="28"/>
      <c r="CZ1945" s="28"/>
      <c r="DA1945" s="28"/>
      <c r="DF1945" s="202"/>
      <c r="DH1945" s="28"/>
      <c r="DI1945" s="28"/>
      <c r="DJ1945" s="28"/>
      <c r="DO1945" s="202"/>
      <c r="DQ1945" s="28"/>
      <c r="DR1945" s="28"/>
      <c r="DS1945" s="28"/>
      <c r="DX1945" s="202"/>
      <c r="DZ1945" s="28"/>
      <c r="EA1945" s="28"/>
      <c r="EB1945" s="28"/>
      <c r="EG1945" s="202"/>
      <c r="EI1945" s="28"/>
      <c r="EJ1945" s="28"/>
      <c r="EK1945" s="28"/>
      <c r="EP1945" s="202"/>
      <c r="ER1945" s="28"/>
      <c r="ES1945" s="28"/>
      <c r="ET1945" s="28"/>
      <c r="EY1945" s="202"/>
      <c r="FA1945" s="28"/>
      <c r="FB1945" s="28"/>
      <c r="FC1945" s="28"/>
      <c r="FH1945" s="202"/>
      <c r="FJ1945" s="28"/>
      <c r="FK1945" s="28"/>
      <c r="FL1945" s="28"/>
      <c r="FQ1945" s="202"/>
      <c r="FS1945" s="28"/>
      <c r="FT1945" s="28"/>
      <c r="FU1945" s="28"/>
      <c r="FZ1945" s="202"/>
      <c r="GB1945" s="28"/>
      <c r="GC1945" s="28"/>
      <c r="GD1945" s="28"/>
      <c r="GI1945" s="202"/>
      <c r="GK1945" s="28"/>
      <c r="GL1945" s="28"/>
      <c r="GM1945" s="28"/>
      <c r="GR1945" s="202"/>
      <c r="GT1945" s="28"/>
      <c r="GU1945" s="28"/>
      <c r="GV1945" s="28"/>
      <c r="HA1945" s="202"/>
      <c r="HC1945" s="28"/>
      <c r="HD1945" s="28"/>
      <c r="HE1945" s="28"/>
      <c r="HJ1945" s="28"/>
      <c r="HK1945" s="28"/>
      <c r="HL1945" s="28"/>
      <c r="HM1945" s="28"/>
      <c r="HN1945" s="28"/>
      <c r="HO1945" s="28"/>
      <c r="HP1945" s="28"/>
      <c r="HQ1945" s="28"/>
      <c r="HR1945" s="28"/>
      <c r="HS1945" s="28"/>
      <c r="HT1945" s="28"/>
      <c r="HU1945" s="28"/>
      <c r="HV1945" s="28"/>
      <c r="HW1945" s="28"/>
      <c r="HX1945" s="28"/>
      <c r="HY1945" s="28"/>
      <c r="HZ1945" s="28"/>
      <c r="IA1945" s="28"/>
      <c r="IB1945" s="28"/>
      <c r="IC1945" s="28"/>
      <c r="ID1945" s="28"/>
      <c r="IE1945" s="28"/>
      <c r="IF1945" s="28"/>
      <c r="IG1945" s="28"/>
      <c r="IH1945" s="28"/>
      <c r="II1945" s="28"/>
      <c r="IJ1945" s="28"/>
      <c r="IK1945" s="28"/>
      <c r="IL1945" s="28"/>
      <c r="IM1945" s="28"/>
      <c r="IN1945" s="28"/>
      <c r="IO1945" s="28"/>
    </row>
    <row r="1946" spans="1:249" s="54" customFormat="1" ht="14.25">
      <c r="A1946" s="28"/>
      <c r="B1946" s="28"/>
      <c r="C1946" s="28"/>
      <c r="D1946" s="28"/>
      <c r="E1946" s="28"/>
      <c r="F1946" s="28"/>
      <c r="G1946" s="28"/>
      <c r="K1946" s="202"/>
      <c r="M1946" s="28"/>
      <c r="N1946" s="28"/>
      <c r="O1946" s="28"/>
      <c r="T1946" s="202"/>
      <c r="V1946" s="28"/>
      <c r="W1946" s="28"/>
      <c r="X1946" s="28"/>
      <c r="AC1946" s="202"/>
      <c r="AE1946" s="28"/>
      <c r="AF1946" s="28"/>
      <c r="AG1946" s="28"/>
      <c r="AL1946" s="202"/>
      <c r="AN1946" s="28"/>
      <c r="AO1946" s="28"/>
      <c r="AP1946" s="28"/>
      <c r="AU1946" s="202"/>
      <c r="AW1946" s="28"/>
      <c r="AX1946" s="28"/>
      <c r="AY1946" s="28"/>
      <c r="BD1946" s="202"/>
      <c r="BF1946" s="28"/>
      <c r="BG1946" s="28"/>
      <c r="BH1946" s="28"/>
      <c r="BM1946" s="202"/>
      <c r="BO1946" s="28"/>
      <c r="BP1946" s="28"/>
      <c r="BQ1946" s="28"/>
      <c r="BV1946" s="202"/>
      <c r="BX1946" s="28"/>
      <c r="BY1946" s="28"/>
      <c r="BZ1946" s="28"/>
      <c r="CE1946" s="202"/>
      <c r="CG1946" s="28"/>
      <c r="CH1946" s="28"/>
      <c r="CI1946" s="28"/>
      <c r="CN1946" s="202"/>
      <c r="CP1946" s="28"/>
      <c r="CQ1946" s="28"/>
      <c r="CR1946" s="28"/>
      <c r="CW1946" s="202"/>
      <c r="CY1946" s="28"/>
      <c r="CZ1946" s="28"/>
      <c r="DA1946" s="28"/>
      <c r="DF1946" s="202"/>
      <c r="DH1946" s="28"/>
      <c r="DI1946" s="28"/>
      <c r="DJ1946" s="28"/>
      <c r="DO1946" s="202"/>
      <c r="DQ1946" s="28"/>
      <c r="DR1946" s="28"/>
      <c r="DS1946" s="28"/>
      <c r="DX1946" s="202"/>
      <c r="DZ1946" s="28"/>
      <c r="EA1946" s="28"/>
      <c r="EB1946" s="28"/>
      <c r="EG1946" s="202"/>
      <c r="EI1946" s="28"/>
      <c r="EJ1946" s="28"/>
      <c r="EK1946" s="28"/>
      <c r="EP1946" s="202"/>
      <c r="ER1946" s="28"/>
      <c r="ES1946" s="28"/>
      <c r="ET1946" s="28"/>
      <c r="EY1946" s="202"/>
      <c r="FA1946" s="28"/>
      <c r="FB1946" s="28"/>
      <c r="FC1946" s="28"/>
      <c r="FH1946" s="202"/>
      <c r="FJ1946" s="28"/>
      <c r="FK1946" s="28"/>
      <c r="FL1946" s="28"/>
      <c r="FQ1946" s="202"/>
      <c r="FS1946" s="28"/>
      <c r="FT1946" s="28"/>
      <c r="FU1946" s="28"/>
      <c r="FZ1946" s="202"/>
      <c r="GB1946" s="28"/>
      <c r="GC1946" s="28"/>
      <c r="GD1946" s="28"/>
      <c r="GI1946" s="202"/>
      <c r="GK1946" s="28"/>
      <c r="GL1946" s="28"/>
      <c r="GM1946" s="28"/>
      <c r="GR1946" s="202"/>
      <c r="GT1946" s="28"/>
      <c r="GU1946" s="28"/>
      <c r="GV1946" s="28"/>
      <c r="HA1946" s="202"/>
      <c r="HC1946" s="28"/>
      <c r="HD1946" s="28"/>
      <c r="HE1946" s="28"/>
      <c r="HJ1946" s="28"/>
      <c r="HK1946" s="28"/>
      <c r="HL1946" s="28"/>
      <c r="HM1946" s="28"/>
      <c r="HN1946" s="28"/>
      <c r="HO1946" s="28"/>
      <c r="HP1946" s="28"/>
      <c r="HQ1946" s="28"/>
      <c r="HR1946" s="28"/>
      <c r="HS1946" s="28"/>
      <c r="HT1946" s="28"/>
      <c r="HU1946" s="28"/>
      <c r="HV1946" s="28"/>
      <c r="HW1946" s="28"/>
      <c r="HX1946" s="28"/>
      <c r="HY1946" s="28"/>
      <c r="HZ1946" s="28"/>
      <c r="IA1946" s="28"/>
      <c r="IB1946" s="28"/>
      <c r="IC1946" s="28"/>
      <c r="ID1946" s="28"/>
      <c r="IE1946" s="28"/>
      <c r="IF1946" s="28"/>
      <c r="IG1946" s="28"/>
      <c r="IH1946" s="28"/>
      <c r="II1946" s="28"/>
      <c r="IJ1946" s="28"/>
      <c r="IK1946" s="28"/>
      <c r="IL1946" s="28"/>
      <c r="IM1946" s="28"/>
      <c r="IN1946" s="28"/>
      <c r="IO1946" s="28"/>
    </row>
    <row r="1947" spans="1:249" s="54" customFormat="1" ht="14.25">
      <c r="A1947" s="28"/>
      <c r="B1947" s="28"/>
      <c r="C1947" s="28"/>
      <c r="D1947" s="28"/>
      <c r="E1947" s="28"/>
      <c r="F1947" s="28"/>
      <c r="G1947" s="28"/>
      <c r="K1947" s="202"/>
      <c r="M1947" s="28"/>
      <c r="N1947" s="28"/>
      <c r="O1947" s="28"/>
      <c r="T1947" s="202"/>
      <c r="V1947" s="28"/>
      <c r="W1947" s="28"/>
      <c r="X1947" s="28"/>
      <c r="AC1947" s="202"/>
      <c r="AE1947" s="28"/>
      <c r="AF1947" s="28"/>
      <c r="AG1947" s="28"/>
      <c r="AL1947" s="202"/>
      <c r="AN1947" s="28"/>
      <c r="AO1947" s="28"/>
      <c r="AP1947" s="28"/>
      <c r="AU1947" s="202"/>
      <c r="AW1947" s="28"/>
      <c r="AX1947" s="28"/>
      <c r="AY1947" s="28"/>
      <c r="BD1947" s="202"/>
      <c r="BF1947" s="28"/>
      <c r="BG1947" s="28"/>
      <c r="BH1947" s="28"/>
      <c r="BM1947" s="202"/>
      <c r="BO1947" s="28"/>
      <c r="BP1947" s="28"/>
      <c r="BQ1947" s="28"/>
      <c r="BV1947" s="202"/>
      <c r="BX1947" s="28"/>
      <c r="BY1947" s="28"/>
      <c r="BZ1947" s="28"/>
      <c r="CE1947" s="202"/>
      <c r="CG1947" s="28"/>
      <c r="CH1947" s="28"/>
      <c r="CI1947" s="28"/>
      <c r="CN1947" s="202"/>
      <c r="CP1947" s="28"/>
      <c r="CQ1947" s="28"/>
      <c r="CR1947" s="28"/>
      <c r="CW1947" s="202"/>
      <c r="CY1947" s="28"/>
      <c r="CZ1947" s="28"/>
      <c r="DA1947" s="28"/>
      <c r="DF1947" s="202"/>
      <c r="DH1947" s="28"/>
      <c r="DI1947" s="28"/>
      <c r="DJ1947" s="28"/>
      <c r="DO1947" s="202"/>
      <c r="DQ1947" s="28"/>
      <c r="DR1947" s="28"/>
      <c r="DS1947" s="28"/>
      <c r="DX1947" s="202"/>
      <c r="DZ1947" s="28"/>
      <c r="EA1947" s="28"/>
      <c r="EB1947" s="28"/>
      <c r="EG1947" s="202"/>
      <c r="EI1947" s="28"/>
      <c r="EJ1947" s="28"/>
      <c r="EK1947" s="28"/>
      <c r="EP1947" s="202"/>
      <c r="ER1947" s="28"/>
      <c r="ES1947" s="28"/>
      <c r="ET1947" s="28"/>
      <c r="EY1947" s="202"/>
      <c r="FA1947" s="28"/>
      <c r="FB1947" s="28"/>
      <c r="FC1947" s="28"/>
      <c r="FH1947" s="202"/>
      <c r="FJ1947" s="28"/>
      <c r="FK1947" s="28"/>
      <c r="FL1947" s="28"/>
      <c r="FQ1947" s="202"/>
      <c r="FS1947" s="28"/>
      <c r="FT1947" s="28"/>
      <c r="FU1947" s="28"/>
      <c r="FZ1947" s="202"/>
      <c r="GB1947" s="28"/>
      <c r="GC1947" s="28"/>
      <c r="GD1947" s="28"/>
      <c r="GI1947" s="202"/>
      <c r="GK1947" s="28"/>
      <c r="GL1947" s="28"/>
      <c r="GM1947" s="28"/>
      <c r="GR1947" s="202"/>
      <c r="GT1947" s="28"/>
      <c r="GU1947" s="28"/>
      <c r="GV1947" s="28"/>
      <c r="HA1947" s="202"/>
      <c r="HC1947" s="28"/>
      <c r="HD1947" s="28"/>
      <c r="HE1947" s="28"/>
      <c r="HJ1947" s="28"/>
      <c r="HK1947" s="28"/>
      <c r="HL1947" s="28"/>
      <c r="HM1947" s="28"/>
      <c r="HN1947" s="28"/>
      <c r="HO1947" s="28"/>
      <c r="HP1947" s="28"/>
      <c r="HQ1947" s="28"/>
      <c r="HR1947" s="28"/>
      <c r="HS1947" s="28"/>
      <c r="HT1947" s="28"/>
      <c r="HU1947" s="28"/>
      <c r="HV1947" s="28"/>
      <c r="HW1947" s="28"/>
      <c r="HX1947" s="28"/>
      <c r="HY1947" s="28"/>
      <c r="HZ1947" s="28"/>
      <c r="IA1947" s="28"/>
      <c r="IB1947" s="28"/>
      <c r="IC1947" s="28"/>
      <c r="ID1947" s="28"/>
      <c r="IE1947" s="28"/>
      <c r="IF1947" s="28"/>
      <c r="IG1947" s="28"/>
      <c r="IH1947" s="28"/>
      <c r="II1947" s="28"/>
      <c r="IJ1947" s="28"/>
      <c r="IK1947" s="28"/>
      <c r="IL1947" s="28"/>
      <c r="IM1947" s="28"/>
      <c r="IN1947" s="28"/>
      <c r="IO1947" s="28"/>
    </row>
    <row r="1948" spans="1:249" s="54" customFormat="1" ht="14.25">
      <c r="A1948" s="28"/>
      <c r="B1948" s="28"/>
      <c r="C1948" s="28"/>
      <c r="D1948" s="28"/>
      <c r="E1948" s="28"/>
      <c r="F1948" s="28"/>
      <c r="G1948" s="28"/>
      <c r="K1948" s="202"/>
      <c r="M1948" s="28"/>
      <c r="N1948" s="28"/>
      <c r="O1948" s="28"/>
      <c r="T1948" s="202"/>
      <c r="V1948" s="28"/>
      <c r="W1948" s="28"/>
      <c r="X1948" s="28"/>
      <c r="AC1948" s="202"/>
      <c r="AE1948" s="28"/>
      <c r="AF1948" s="28"/>
      <c r="AG1948" s="28"/>
      <c r="AL1948" s="202"/>
      <c r="AN1948" s="28"/>
      <c r="AO1948" s="28"/>
      <c r="AP1948" s="28"/>
      <c r="AU1948" s="202"/>
      <c r="AW1948" s="28"/>
      <c r="AX1948" s="28"/>
      <c r="AY1948" s="28"/>
      <c r="BD1948" s="202"/>
      <c r="BF1948" s="28"/>
      <c r="BG1948" s="28"/>
      <c r="BH1948" s="28"/>
      <c r="BM1948" s="202"/>
      <c r="BO1948" s="28"/>
      <c r="BP1948" s="28"/>
      <c r="BQ1948" s="28"/>
      <c r="BV1948" s="202"/>
      <c r="BX1948" s="28"/>
      <c r="BY1948" s="28"/>
      <c r="BZ1948" s="28"/>
      <c r="CE1948" s="202"/>
      <c r="CG1948" s="28"/>
      <c r="CH1948" s="28"/>
      <c r="CI1948" s="28"/>
      <c r="CN1948" s="202"/>
      <c r="CP1948" s="28"/>
      <c r="CQ1948" s="28"/>
      <c r="CR1948" s="28"/>
      <c r="CW1948" s="202"/>
      <c r="CY1948" s="28"/>
      <c r="CZ1948" s="28"/>
      <c r="DA1948" s="28"/>
      <c r="DF1948" s="202"/>
      <c r="DH1948" s="28"/>
      <c r="DI1948" s="28"/>
      <c r="DJ1948" s="28"/>
      <c r="DO1948" s="202"/>
      <c r="DQ1948" s="28"/>
      <c r="DR1948" s="28"/>
      <c r="DS1948" s="28"/>
      <c r="DX1948" s="202"/>
      <c r="DZ1948" s="28"/>
      <c r="EA1948" s="28"/>
      <c r="EB1948" s="28"/>
      <c r="EG1948" s="202"/>
      <c r="EI1948" s="28"/>
      <c r="EJ1948" s="28"/>
      <c r="EK1948" s="28"/>
      <c r="EP1948" s="202"/>
      <c r="ER1948" s="28"/>
      <c r="ES1948" s="28"/>
      <c r="ET1948" s="28"/>
      <c r="EY1948" s="202"/>
      <c r="FA1948" s="28"/>
      <c r="FB1948" s="28"/>
      <c r="FC1948" s="28"/>
      <c r="FH1948" s="202"/>
      <c r="FJ1948" s="28"/>
      <c r="FK1948" s="28"/>
      <c r="FL1948" s="28"/>
      <c r="FQ1948" s="202"/>
      <c r="FS1948" s="28"/>
      <c r="FT1948" s="28"/>
      <c r="FU1948" s="28"/>
      <c r="FZ1948" s="202"/>
      <c r="GB1948" s="28"/>
      <c r="GC1948" s="28"/>
      <c r="GD1948" s="28"/>
      <c r="GI1948" s="202"/>
      <c r="GK1948" s="28"/>
      <c r="GL1948" s="28"/>
      <c r="GM1948" s="28"/>
      <c r="GR1948" s="202"/>
      <c r="GT1948" s="28"/>
      <c r="GU1948" s="28"/>
      <c r="GV1948" s="28"/>
      <c r="HA1948" s="202"/>
      <c r="HC1948" s="28"/>
      <c r="HD1948" s="28"/>
      <c r="HE1948" s="28"/>
      <c r="HJ1948" s="28"/>
      <c r="HK1948" s="28"/>
      <c r="HL1948" s="28"/>
      <c r="HM1948" s="28"/>
      <c r="HN1948" s="28"/>
      <c r="HO1948" s="28"/>
      <c r="HP1948" s="28"/>
      <c r="HQ1948" s="28"/>
      <c r="HR1948" s="28"/>
      <c r="HS1948" s="28"/>
      <c r="HT1948" s="28"/>
      <c r="HU1948" s="28"/>
      <c r="HV1948" s="28"/>
      <c r="HW1948" s="28"/>
      <c r="HX1948" s="28"/>
      <c r="HY1948" s="28"/>
      <c r="HZ1948" s="28"/>
      <c r="IA1948" s="28"/>
      <c r="IB1948" s="28"/>
      <c r="IC1948" s="28"/>
      <c r="ID1948" s="28"/>
      <c r="IE1948" s="28"/>
      <c r="IF1948" s="28"/>
      <c r="IG1948" s="28"/>
      <c r="IH1948" s="28"/>
      <c r="II1948" s="28"/>
      <c r="IJ1948" s="28"/>
      <c r="IK1948" s="28"/>
      <c r="IL1948" s="28"/>
      <c r="IM1948" s="28"/>
      <c r="IN1948" s="28"/>
      <c r="IO1948" s="28"/>
    </row>
    <row r="1949" spans="1:249" s="54" customFormat="1" ht="14.25">
      <c r="A1949" s="28"/>
      <c r="B1949" s="28"/>
      <c r="C1949" s="28"/>
      <c r="D1949" s="28"/>
      <c r="E1949" s="28"/>
      <c r="F1949" s="28"/>
      <c r="G1949" s="28"/>
      <c r="K1949" s="202"/>
      <c r="M1949" s="28"/>
      <c r="N1949" s="28"/>
      <c r="O1949" s="28"/>
      <c r="T1949" s="202"/>
      <c r="V1949" s="28"/>
      <c r="W1949" s="28"/>
      <c r="X1949" s="28"/>
      <c r="AC1949" s="202"/>
      <c r="AE1949" s="28"/>
      <c r="AF1949" s="28"/>
      <c r="AG1949" s="28"/>
      <c r="AL1949" s="202"/>
      <c r="AN1949" s="28"/>
      <c r="AO1949" s="28"/>
      <c r="AP1949" s="28"/>
      <c r="AU1949" s="202"/>
      <c r="AW1949" s="28"/>
      <c r="AX1949" s="28"/>
      <c r="AY1949" s="28"/>
      <c r="BD1949" s="202"/>
      <c r="BF1949" s="28"/>
      <c r="BG1949" s="28"/>
      <c r="BH1949" s="28"/>
      <c r="BM1949" s="202"/>
      <c r="BO1949" s="28"/>
      <c r="BP1949" s="28"/>
      <c r="BQ1949" s="28"/>
      <c r="BV1949" s="202"/>
      <c r="BX1949" s="28"/>
      <c r="BY1949" s="28"/>
      <c r="BZ1949" s="28"/>
      <c r="CE1949" s="202"/>
      <c r="CG1949" s="28"/>
      <c r="CH1949" s="28"/>
      <c r="CI1949" s="28"/>
      <c r="CN1949" s="202"/>
      <c r="CP1949" s="28"/>
      <c r="CQ1949" s="28"/>
      <c r="CR1949" s="28"/>
      <c r="CW1949" s="202"/>
      <c r="CY1949" s="28"/>
      <c r="CZ1949" s="28"/>
      <c r="DA1949" s="28"/>
      <c r="DF1949" s="202"/>
      <c r="DH1949" s="28"/>
      <c r="DI1949" s="28"/>
      <c r="DJ1949" s="28"/>
      <c r="DO1949" s="202"/>
      <c r="DQ1949" s="28"/>
      <c r="DR1949" s="28"/>
      <c r="DS1949" s="28"/>
      <c r="DX1949" s="202"/>
      <c r="DZ1949" s="28"/>
      <c r="EA1949" s="28"/>
      <c r="EB1949" s="28"/>
      <c r="EG1949" s="202"/>
      <c r="EI1949" s="28"/>
      <c r="EJ1949" s="28"/>
      <c r="EK1949" s="28"/>
      <c r="EP1949" s="202"/>
      <c r="ER1949" s="28"/>
      <c r="ES1949" s="28"/>
      <c r="ET1949" s="28"/>
      <c r="EY1949" s="202"/>
      <c r="FA1949" s="28"/>
      <c r="FB1949" s="28"/>
      <c r="FC1949" s="28"/>
      <c r="FH1949" s="202"/>
      <c r="FJ1949" s="28"/>
      <c r="FK1949" s="28"/>
      <c r="FL1949" s="28"/>
      <c r="FQ1949" s="202"/>
      <c r="FS1949" s="28"/>
      <c r="FT1949" s="28"/>
      <c r="FU1949" s="28"/>
      <c r="FZ1949" s="202"/>
      <c r="GB1949" s="28"/>
      <c r="GC1949" s="28"/>
      <c r="GD1949" s="28"/>
      <c r="GI1949" s="202"/>
      <c r="GK1949" s="28"/>
      <c r="GL1949" s="28"/>
      <c r="GM1949" s="28"/>
      <c r="GR1949" s="202"/>
      <c r="GT1949" s="28"/>
      <c r="GU1949" s="28"/>
      <c r="GV1949" s="28"/>
      <c r="HA1949" s="202"/>
      <c r="HC1949" s="28"/>
      <c r="HD1949" s="28"/>
      <c r="HE1949" s="28"/>
      <c r="HJ1949" s="28"/>
      <c r="HK1949" s="28"/>
      <c r="HL1949" s="28"/>
      <c r="HM1949" s="28"/>
      <c r="HN1949" s="28"/>
      <c r="HO1949" s="28"/>
      <c r="HP1949" s="28"/>
      <c r="HQ1949" s="28"/>
      <c r="HR1949" s="28"/>
      <c r="HS1949" s="28"/>
      <c r="HT1949" s="28"/>
      <c r="HU1949" s="28"/>
      <c r="HV1949" s="28"/>
      <c r="HW1949" s="28"/>
      <c r="HX1949" s="28"/>
      <c r="HY1949" s="28"/>
      <c r="HZ1949" s="28"/>
      <c r="IA1949" s="28"/>
      <c r="IB1949" s="28"/>
      <c r="IC1949" s="28"/>
      <c r="ID1949" s="28"/>
      <c r="IE1949" s="28"/>
      <c r="IF1949" s="28"/>
      <c r="IG1949" s="28"/>
      <c r="IH1949" s="28"/>
      <c r="II1949" s="28"/>
      <c r="IJ1949" s="28"/>
      <c r="IK1949" s="28"/>
      <c r="IL1949" s="28"/>
      <c r="IM1949" s="28"/>
      <c r="IN1949" s="28"/>
      <c r="IO1949" s="28"/>
    </row>
    <row r="1950" spans="1:249" s="54" customFormat="1" ht="14.25">
      <c r="A1950" s="28"/>
      <c r="B1950" s="28"/>
      <c r="C1950" s="28"/>
      <c r="D1950" s="28"/>
      <c r="E1950" s="28"/>
      <c r="F1950" s="28"/>
      <c r="G1950" s="28"/>
      <c r="K1950" s="202"/>
      <c r="M1950" s="28"/>
      <c r="N1950" s="28"/>
      <c r="O1950" s="28"/>
      <c r="T1950" s="202"/>
      <c r="V1950" s="28"/>
      <c r="W1950" s="28"/>
      <c r="X1950" s="28"/>
      <c r="AC1950" s="202"/>
      <c r="AE1950" s="28"/>
      <c r="AF1950" s="28"/>
      <c r="AG1950" s="28"/>
      <c r="AL1950" s="202"/>
      <c r="AN1950" s="28"/>
      <c r="AO1950" s="28"/>
      <c r="AP1950" s="28"/>
      <c r="AU1950" s="202"/>
      <c r="AW1950" s="28"/>
      <c r="AX1950" s="28"/>
      <c r="AY1950" s="28"/>
      <c r="BD1950" s="202"/>
      <c r="BF1950" s="28"/>
      <c r="BG1950" s="28"/>
      <c r="BH1950" s="28"/>
      <c r="BM1950" s="202"/>
      <c r="BO1950" s="28"/>
      <c r="BP1950" s="28"/>
      <c r="BQ1950" s="28"/>
      <c r="BV1950" s="202"/>
      <c r="BX1950" s="28"/>
      <c r="BY1950" s="28"/>
      <c r="BZ1950" s="28"/>
      <c r="CE1950" s="202"/>
      <c r="CG1950" s="28"/>
      <c r="CH1950" s="28"/>
      <c r="CI1950" s="28"/>
      <c r="CN1950" s="202"/>
      <c r="CP1950" s="28"/>
      <c r="CQ1950" s="28"/>
      <c r="CR1950" s="28"/>
      <c r="CW1950" s="202"/>
      <c r="CY1950" s="28"/>
      <c r="CZ1950" s="28"/>
      <c r="DA1950" s="28"/>
      <c r="DF1950" s="202"/>
      <c r="DH1950" s="28"/>
      <c r="DI1950" s="28"/>
      <c r="DJ1950" s="28"/>
      <c r="DO1950" s="202"/>
      <c r="DQ1950" s="28"/>
      <c r="DR1950" s="28"/>
      <c r="DS1950" s="28"/>
      <c r="DX1950" s="202"/>
      <c r="DZ1950" s="28"/>
      <c r="EA1950" s="28"/>
      <c r="EB1950" s="28"/>
      <c r="EG1950" s="202"/>
      <c r="EI1950" s="28"/>
      <c r="EJ1950" s="28"/>
      <c r="EK1950" s="28"/>
      <c r="EP1950" s="202"/>
      <c r="ER1950" s="28"/>
      <c r="ES1950" s="28"/>
      <c r="ET1950" s="28"/>
      <c r="EY1950" s="202"/>
      <c r="FA1950" s="28"/>
      <c r="FB1950" s="28"/>
      <c r="FC1950" s="28"/>
      <c r="FH1950" s="202"/>
      <c r="FJ1950" s="28"/>
      <c r="FK1950" s="28"/>
      <c r="FL1950" s="28"/>
      <c r="FQ1950" s="202"/>
      <c r="FS1950" s="28"/>
      <c r="FT1950" s="28"/>
      <c r="FU1950" s="28"/>
      <c r="FZ1950" s="202"/>
      <c r="GB1950" s="28"/>
      <c r="GC1950" s="28"/>
      <c r="GD1950" s="28"/>
      <c r="GI1950" s="202"/>
      <c r="GK1950" s="28"/>
      <c r="GL1950" s="28"/>
      <c r="GM1950" s="28"/>
      <c r="GR1950" s="202"/>
      <c r="GT1950" s="28"/>
      <c r="GU1950" s="28"/>
      <c r="GV1950" s="28"/>
      <c r="HA1950" s="202"/>
      <c r="HC1950" s="28"/>
      <c r="HD1950" s="28"/>
      <c r="HE1950" s="28"/>
      <c r="HJ1950" s="28"/>
      <c r="HK1950" s="28"/>
      <c r="HL1950" s="28"/>
      <c r="HM1950" s="28"/>
      <c r="HN1950" s="28"/>
      <c r="HO1950" s="28"/>
      <c r="HP1950" s="28"/>
      <c r="HQ1950" s="28"/>
      <c r="HR1950" s="28"/>
      <c r="HS1950" s="28"/>
      <c r="HT1950" s="28"/>
      <c r="HU1950" s="28"/>
      <c r="HV1950" s="28"/>
      <c r="HW1950" s="28"/>
      <c r="HX1950" s="28"/>
      <c r="HY1950" s="28"/>
      <c r="HZ1950" s="28"/>
      <c r="IA1950" s="28"/>
      <c r="IB1950" s="28"/>
      <c r="IC1950" s="28"/>
      <c r="ID1950" s="28"/>
      <c r="IE1950" s="28"/>
      <c r="IF1950" s="28"/>
      <c r="IG1950" s="28"/>
      <c r="IH1950" s="28"/>
      <c r="II1950" s="28"/>
      <c r="IJ1950" s="28"/>
      <c r="IK1950" s="28"/>
      <c r="IL1950" s="28"/>
      <c r="IM1950" s="28"/>
      <c r="IN1950" s="28"/>
      <c r="IO1950" s="28"/>
    </row>
    <row r="1951" spans="1:249" s="54" customFormat="1" ht="14.25">
      <c r="A1951" s="28"/>
      <c r="B1951" s="28"/>
      <c r="C1951" s="28"/>
      <c r="D1951" s="28"/>
      <c r="E1951" s="28"/>
      <c r="F1951" s="28"/>
      <c r="G1951" s="28"/>
      <c r="K1951" s="202"/>
      <c r="M1951" s="28"/>
      <c r="N1951" s="28"/>
      <c r="O1951" s="28"/>
      <c r="T1951" s="202"/>
      <c r="V1951" s="28"/>
      <c r="W1951" s="28"/>
      <c r="X1951" s="28"/>
      <c r="AC1951" s="202"/>
      <c r="AE1951" s="28"/>
      <c r="AF1951" s="28"/>
      <c r="AG1951" s="28"/>
      <c r="AL1951" s="202"/>
      <c r="AN1951" s="28"/>
      <c r="AO1951" s="28"/>
      <c r="AP1951" s="28"/>
      <c r="AU1951" s="202"/>
      <c r="AW1951" s="28"/>
      <c r="AX1951" s="28"/>
      <c r="AY1951" s="28"/>
      <c r="BD1951" s="202"/>
      <c r="BF1951" s="28"/>
      <c r="BG1951" s="28"/>
      <c r="BH1951" s="28"/>
      <c r="BM1951" s="202"/>
      <c r="BO1951" s="28"/>
      <c r="BP1951" s="28"/>
      <c r="BQ1951" s="28"/>
      <c r="BV1951" s="202"/>
      <c r="BX1951" s="28"/>
      <c r="BY1951" s="28"/>
      <c r="BZ1951" s="28"/>
      <c r="CE1951" s="202"/>
      <c r="CG1951" s="28"/>
      <c r="CH1951" s="28"/>
      <c r="CI1951" s="28"/>
      <c r="CN1951" s="202"/>
      <c r="CP1951" s="28"/>
      <c r="CQ1951" s="28"/>
      <c r="CR1951" s="28"/>
      <c r="CW1951" s="202"/>
      <c r="CY1951" s="28"/>
      <c r="CZ1951" s="28"/>
      <c r="DA1951" s="28"/>
      <c r="DF1951" s="202"/>
      <c r="DH1951" s="28"/>
      <c r="DI1951" s="28"/>
      <c r="DJ1951" s="28"/>
      <c r="DO1951" s="202"/>
      <c r="DQ1951" s="28"/>
      <c r="DR1951" s="28"/>
      <c r="DS1951" s="28"/>
      <c r="DX1951" s="202"/>
      <c r="DZ1951" s="28"/>
      <c r="EA1951" s="28"/>
      <c r="EB1951" s="28"/>
      <c r="EG1951" s="202"/>
      <c r="EI1951" s="28"/>
      <c r="EJ1951" s="28"/>
      <c r="EK1951" s="28"/>
      <c r="EP1951" s="202"/>
      <c r="ER1951" s="28"/>
      <c r="ES1951" s="28"/>
      <c r="ET1951" s="28"/>
      <c r="EY1951" s="202"/>
      <c r="FA1951" s="28"/>
      <c r="FB1951" s="28"/>
      <c r="FC1951" s="28"/>
      <c r="FH1951" s="202"/>
      <c r="FJ1951" s="28"/>
      <c r="FK1951" s="28"/>
      <c r="FL1951" s="28"/>
      <c r="FQ1951" s="202"/>
      <c r="FS1951" s="28"/>
      <c r="FT1951" s="28"/>
      <c r="FU1951" s="28"/>
      <c r="FZ1951" s="202"/>
      <c r="GB1951" s="28"/>
      <c r="GC1951" s="28"/>
      <c r="GD1951" s="28"/>
      <c r="GI1951" s="202"/>
      <c r="GK1951" s="28"/>
      <c r="GL1951" s="28"/>
      <c r="GM1951" s="28"/>
      <c r="GR1951" s="202"/>
      <c r="GT1951" s="28"/>
      <c r="GU1951" s="28"/>
      <c r="GV1951" s="28"/>
      <c r="HA1951" s="202"/>
      <c r="HC1951" s="28"/>
      <c r="HD1951" s="28"/>
      <c r="HE1951" s="28"/>
      <c r="HJ1951" s="28"/>
      <c r="HK1951" s="28"/>
      <c r="HL1951" s="28"/>
      <c r="HM1951" s="28"/>
      <c r="HN1951" s="28"/>
      <c r="HO1951" s="28"/>
      <c r="HP1951" s="28"/>
      <c r="HQ1951" s="28"/>
      <c r="HR1951" s="28"/>
      <c r="HS1951" s="28"/>
      <c r="HT1951" s="28"/>
      <c r="HU1951" s="28"/>
      <c r="HV1951" s="28"/>
      <c r="HW1951" s="28"/>
      <c r="HX1951" s="28"/>
      <c r="HY1951" s="28"/>
      <c r="HZ1951" s="28"/>
      <c r="IA1951" s="28"/>
      <c r="IB1951" s="28"/>
      <c r="IC1951" s="28"/>
      <c r="ID1951" s="28"/>
      <c r="IE1951" s="28"/>
      <c r="IF1951" s="28"/>
      <c r="IG1951" s="28"/>
      <c r="IH1951" s="28"/>
      <c r="II1951" s="28"/>
      <c r="IJ1951" s="28"/>
      <c r="IK1951" s="28"/>
      <c r="IL1951" s="28"/>
      <c r="IM1951" s="28"/>
      <c r="IN1951" s="28"/>
      <c r="IO1951" s="28"/>
    </row>
    <row r="1952" spans="1:249" s="54" customFormat="1" ht="14.25">
      <c r="A1952" s="28"/>
      <c r="B1952" s="28"/>
      <c r="C1952" s="28"/>
      <c r="D1952" s="28"/>
      <c r="E1952" s="28"/>
      <c r="F1952" s="28"/>
      <c r="G1952" s="28"/>
      <c r="K1952" s="202"/>
      <c r="M1952" s="28"/>
      <c r="N1952" s="28"/>
      <c r="O1952" s="28"/>
      <c r="T1952" s="202"/>
      <c r="V1952" s="28"/>
      <c r="W1952" s="28"/>
      <c r="X1952" s="28"/>
      <c r="AC1952" s="202"/>
      <c r="AE1952" s="28"/>
      <c r="AF1952" s="28"/>
      <c r="AG1952" s="28"/>
      <c r="AL1952" s="202"/>
      <c r="AN1952" s="28"/>
      <c r="AO1952" s="28"/>
      <c r="AP1952" s="28"/>
      <c r="AU1952" s="202"/>
      <c r="AW1952" s="28"/>
      <c r="AX1952" s="28"/>
      <c r="AY1952" s="28"/>
      <c r="BD1952" s="202"/>
      <c r="BF1952" s="28"/>
      <c r="BG1952" s="28"/>
      <c r="BH1952" s="28"/>
      <c r="BM1952" s="202"/>
      <c r="BO1952" s="28"/>
      <c r="BP1952" s="28"/>
      <c r="BQ1952" s="28"/>
      <c r="BV1952" s="202"/>
      <c r="BX1952" s="28"/>
      <c r="BY1952" s="28"/>
      <c r="BZ1952" s="28"/>
      <c r="CE1952" s="202"/>
      <c r="CG1952" s="28"/>
      <c r="CH1952" s="28"/>
      <c r="CI1952" s="28"/>
      <c r="CN1952" s="202"/>
      <c r="CP1952" s="28"/>
      <c r="CQ1952" s="28"/>
      <c r="CR1952" s="28"/>
      <c r="CW1952" s="202"/>
      <c r="CY1952" s="28"/>
      <c r="CZ1952" s="28"/>
      <c r="DA1952" s="28"/>
      <c r="DF1952" s="202"/>
      <c r="DH1952" s="28"/>
      <c r="DI1952" s="28"/>
      <c r="DJ1952" s="28"/>
      <c r="DO1952" s="202"/>
      <c r="DQ1952" s="28"/>
      <c r="DR1952" s="28"/>
      <c r="DS1952" s="28"/>
      <c r="DX1952" s="202"/>
      <c r="DZ1952" s="28"/>
      <c r="EA1952" s="28"/>
      <c r="EB1952" s="28"/>
      <c r="EG1952" s="202"/>
      <c r="EI1952" s="28"/>
      <c r="EJ1952" s="28"/>
      <c r="EK1952" s="28"/>
      <c r="EP1952" s="202"/>
      <c r="ER1952" s="28"/>
      <c r="ES1952" s="28"/>
      <c r="ET1952" s="28"/>
      <c r="EY1952" s="202"/>
      <c r="FA1952" s="28"/>
      <c r="FB1952" s="28"/>
      <c r="FC1952" s="28"/>
      <c r="FH1952" s="202"/>
      <c r="FJ1952" s="28"/>
      <c r="FK1952" s="28"/>
      <c r="FL1952" s="28"/>
      <c r="FQ1952" s="202"/>
      <c r="FS1952" s="28"/>
      <c r="FT1952" s="28"/>
      <c r="FU1952" s="28"/>
      <c r="FZ1952" s="202"/>
      <c r="GB1952" s="28"/>
      <c r="GC1952" s="28"/>
      <c r="GD1952" s="28"/>
      <c r="GI1952" s="202"/>
      <c r="GK1952" s="28"/>
      <c r="GL1952" s="28"/>
      <c r="GM1952" s="28"/>
      <c r="GR1952" s="202"/>
      <c r="GT1952" s="28"/>
      <c r="GU1952" s="28"/>
      <c r="GV1952" s="28"/>
      <c r="HA1952" s="202"/>
      <c r="HC1952" s="28"/>
      <c r="HD1952" s="28"/>
      <c r="HE1952" s="28"/>
      <c r="HJ1952" s="28"/>
      <c r="HK1952" s="28"/>
      <c r="HL1952" s="28"/>
      <c r="HM1952" s="28"/>
      <c r="HN1952" s="28"/>
      <c r="HO1952" s="28"/>
      <c r="HP1952" s="28"/>
      <c r="HQ1952" s="28"/>
      <c r="HR1952" s="28"/>
      <c r="HS1952" s="28"/>
      <c r="HT1952" s="28"/>
      <c r="HU1952" s="28"/>
      <c r="HV1952" s="28"/>
      <c r="HW1952" s="28"/>
      <c r="HX1952" s="28"/>
      <c r="HY1952" s="28"/>
      <c r="HZ1952" s="28"/>
      <c r="IA1952" s="28"/>
      <c r="IB1952" s="28"/>
      <c r="IC1952" s="28"/>
      <c r="ID1952" s="28"/>
      <c r="IE1952" s="28"/>
      <c r="IF1952" s="28"/>
      <c r="IG1952" s="28"/>
      <c r="IH1952" s="28"/>
      <c r="II1952" s="28"/>
      <c r="IJ1952" s="28"/>
      <c r="IK1952" s="28"/>
      <c r="IL1952" s="28"/>
      <c r="IM1952" s="28"/>
      <c r="IN1952" s="28"/>
      <c r="IO1952" s="28"/>
    </row>
    <row r="1953" spans="1:249" s="54" customFormat="1" ht="14.25">
      <c r="A1953" s="28"/>
      <c r="B1953" s="28"/>
      <c r="C1953" s="28"/>
      <c r="D1953" s="28"/>
      <c r="E1953" s="28"/>
      <c r="F1953" s="28"/>
      <c r="G1953" s="28"/>
      <c r="K1953" s="202"/>
      <c r="M1953" s="28"/>
      <c r="N1953" s="28"/>
      <c r="O1953" s="28"/>
      <c r="T1953" s="202"/>
      <c r="V1953" s="28"/>
      <c r="W1953" s="28"/>
      <c r="X1953" s="28"/>
      <c r="AC1953" s="202"/>
      <c r="AE1953" s="28"/>
      <c r="AF1953" s="28"/>
      <c r="AG1953" s="28"/>
      <c r="AL1953" s="202"/>
      <c r="AN1953" s="28"/>
      <c r="AO1953" s="28"/>
      <c r="AP1953" s="28"/>
      <c r="AU1953" s="202"/>
      <c r="AW1953" s="28"/>
      <c r="AX1953" s="28"/>
      <c r="AY1953" s="28"/>
      <c r="BD1953" s="202"/>
      <c r="BF1953" s="28"/>
      <c r="BG1953" s="28"/>
      <c r="BH1953" s="28"/>
      <c r="BM1953" s="202"/>
      <c r="BO1953" s="28"/>
      <c r="BP1953" s="28"/>
      <c r="BQ1953" s="28"/>
      <c r="BV1953" s="202"/>
      <c r="BX1953" s="28"/>
      <c r="BY1953" s="28"/>
      <c r="BZ1953" s="28"/>
      <c r="CE1953" s="202"/>
      <c r="CG1953" s="28"/>
      <c r="CH1953" s="28"/>
      <c r="CI1953" s="28"/>
      <c r="CN1953" s="202"/>
      <c r="CP1953" s="28"/>
      <c r="CQ1953" s="28"/>
      <c r="CR1953" s="28"/>
      <c r="CW1953" s="202"/>
      <c r="CY1953" s="28"/>
      <c r="CZ1953" s="28"/>
      <c r="DA1953" s="28"/>
      <c r="DF1953" s="202"/>
      <c r="DH1953" s="28"/>
      <c r="DI1953" s="28"/>
      <c r="DJ1953" s="28"/>
      <c r="DO1953" s="202"/>
      <c r="DQ1953" s="28"/>
      <c r="DR1953" s="28"/>
      <c r="DS1953" s="28"/>
      <c r="DX1953" s="202"/>
      <c r="DZ1953" s="28"/>
      <c r="EA1953" s="28"/>
      <c r="EB1953" s="28"/>
      <c r="EG1953" s="202"/>
      <c r="EI1953" s="28"/>
      <c r="EJ1953" s="28"/>
      <c r="EK1953" s="28"/>
      <c r="EP1953" s="202"/>
      <c r="ER1953" s="28"/>
      <c r="ES1953" s="28"/>
      <c r="ET1953" s="28"/>
      <c r="EY1953" s="202"/>
      <c r="FA1953" s="28"/>
      <c r="FB1953" s="28"/>
      <c r="FC1953" s="28"/>
      <c r="FH1953" s="202"/>
      <c r="FJ1953" s="28"/>
      <c r="FK1953" s="28"/>
      <c r="FL1953" s="28"/>
      <c r="FQ1953" s="202"/>
      <c r="FS1953" s="28"/>
      <c r="FT1953" s="28"/>
      <c r="FU1953" s="28"/>
      <c r="FZ1953" s="202"/>
      <c r="GB1953" s="28"/>
      <c r="GC1953" s="28"/>
      <c r="GD1953" s="28"/>
      <c r="GI1953" s="202"/>
      <c r="GK1953" s="28"/>
      <c r="GL1953" s="28"/>
      <c r="GM1953" s="28"/>
      <c r="GR1953" s="202"/>
      <c r="GT1953" s="28"/>
      <c r="GU1953" s="28"/>
      <c r="GV1953" s="28"/>
      <c r="HA1953" s="202"/>
      <c r="HC1953" s="28"/>
      <c r="HD1953" s="28"/>
      <c r="HE1953" s="28"/>
      <c r="HJ1953" s="28"/>
      <c r="HK1953" s="28"/>
      <c r="HL1953" s="28"/>
      <c r="HM1953" s="28"/>
      <c r="HN1953" s="28"/>
      <c r="HO1953" s="28"/>
      <c r="HP1953" s="28"/>
      <c r="HQ1953" s="28"/>
      <c r="HR1953" s="28"/>
      <c r="HS1953" s="28"/>
      <c r="HT1953" s="28"/>
      <c r="HU1953" s="28"/>
      <c r="HV1953" s="28"/>
      <c r="HW1953" s="28"/>
      <c r="HX1953" s="28"/>
      <c r="HY1953" s="28"/>
      <c r="HZ1953" s="28"/>
      <c r="IA1953" s="28"/>
      <c r="IB1953" s="28"/>
      <c r="IC1953" s="28"/>
      <c r="ID1953" s="28"/>
      <c r="IE1953" s="28"/>
      <c r="IF1953" s="28"/>
      <c r="IG1953" s="28"/>
      <c r="IH1953" s="28"/>
      <c r="II1953" s="28"/>
      <c r="IJ1953" s="28"/>
      <c r="IK1953" s="28"/>
      <c r="IL1953" s="28"/>
      <c r="IM1953" s="28"/>
      <c r="IN1953" s="28"/>
      <c r="IO1953" s="28"/>
    </row>
    <row r="1954" spans="1:249" s="54" customFormat="1" ht="14.25">
      <c r="A1954" s="28"/>
      <c r="B1954" s="28"/>
      <c r="C1954" s="28"/>
      <c r="D1954" s="28"/>
      <c r="E1954" s="28"/>
      <c r="F1954" s="28"/>
      <c r="G1954" s="28"/>
      <c r="K1954" s="202"/>
      <c r="M1954" s="28"/>
      <c r="N1954" s="28"/>
      <c r="O1954" s="28"/>
      <c r="T1954" s="202"/>
      <c r="V1954" s="28"/>
      <c r="W1954" s="28"/>
      <c r="X1954" s="28"/>
      <c r="AC1954" s="202"/>
      <c r="AE1954" s="28"/>
      <c r="AF1954" s="28"/>
      <c r="AG1954" s="28"/>
      <c r="AL1954" s="202"/>
      <c r="AN1954" s="28"/>
      <c r="AO1954" s="28"/>
      <c r="AP1954" s="28"/>
      <c r="AU1954" s="202"/>
      <c r="AW1954" s="28"/>
      <c r="AX1954" s="28"/>
      <c r="AY1954" s="28"/>
      <c r="BD1954" s="202"/>
      <c r="BF1954" s="28"/>
      <c r="BG1954" s="28"/>
      <c r="BH1954" s="28"/>
      <c r="BM1954" s="202"/>
      <c r="BO1954" s="28"/>
      <c r="BP1954" s="28"/>
      <c r="BQ1954" s="28"/>
      <c r="BV1954" s="202"/>
      <c r="BX1954" s="28"/>
      <c r="BY1954" s="28"/>
      <c r="BZ1954" s="28"/>
      <c r="CE1954" s="202"/>
      <c r="CG1954" s="28"/>
      <c r="CH1954" s="28"/>
      <c r="CI1954" s="28"/>
      <c r="CN1954" s="202"/>
      <c r="CP1954" s="28"/>
      <c r="CQ1954" s="28"/>
      <c r="CR1954" s="28"/>
      <c r="CW1954" s="202"/>
      <c r="CY1954" s="28"/>
      <c r="CZ1954" s="28"/>
      <c r="DA1954" s="28"/>
      <c r="DF1954" s="202"/>
      <c r="DH1954" s="28"/>
      <c r="DI1954" s="28"/>
      <c r="DJ1954" s="28"/>
      <c r="DO1954" s="202"/>
      <c r="DQ1954" s="28"/>
      <c r="DR1954" s="28"/>
      <c r="DS1954" s="28"/>
      <c r="DX1954" s="202"/>
      <c r="DZ1954" s="28"/>
      <c r="EA1954" s="28"/>
      <c r="EB1954" s="28"/>
      <c r="EG1954" s="202"/>
      <c r="EI1954" s="28"/>
      <c r="EJ1954" s="28"/>
      <c r="EK1954" s="28"/>
      <c r="EP1954" s="202"/>
      <c r="ER1954" s="28"/>
      <c r="ES1954" s="28"/>
      <c r="ET1954" s="28"/>
      <c r="EY1954" s="202"/>
      <c r="FA1954" s="28"/>
      <c r="FB1954" s="28"/>
      <c r="FC1954" s="28"/>
      <c r="FH1954" s="202"/>
      <c r="FJ1954" s="28"/>
      <c r="FK1954" s="28"/>
      <c r="FL1954" s="28"/>
      <c r="FQ1954" s="202"/>
      <c r="FS1954" s="28"/>
      <c r="FT1954" s="28"/>
      <c r="FU1954" s="28"/>
      <c r="FZ1954" s="202"/>
      <c r="GB1954" s="28"/>
      <c r="GC1954" s="28"/>
      <c r="GD1954" s="28"/>
      <c r="GI1954" s="202"/>
      <c r="GK1954" s="28"/>
      <c r="GL1954" s="28"/>
      <c r="GM1954" s="28"/>
      <c r="GR1954" s="202"/>
      <c r="GT1954" s="28"/>
      <c r="GU1954" s="28"/>
      <c r="GV1954" s="28"/>
      <c r="HA1954" s="202"/>
      <c r="HC1954" s="28"/>
      <c r="HD1954" s="28"/>
      <c r="HE1954" s="28"/>
      <c r="HJ1954" s="28"/>
      <c r="HK1954" s="28"/>
      <c r="HL1954" s="28"/>
      <c r="HM1954" s="28"/>
      <c r="HN1954" s="28"/>
      <c r="HO1954" s="28"/>
      <c r="HP1954" s="28"/>
      <c r="HQ1954" s="28"/>
      <c r="HR1954" s="28"/>
      <c r="HS1954" s="28"/>
      <c r="HT1954" s="28"/>
      <c r="HU1954" s="28"/>
      <c r="HV1954" s="28"/>
      <c r="HW1954" s="28"/>
      <c r="HX1954" s="28"/>
      <c r="HY1954" s="28"/>
      <c r="HZ1954" s="28"/>
      <c r="IA1954" s="28"/>
      <c r="IB1954" s="28"/>
      <c r="IC1954" s="28"/>
      <c r="ID1954" s="28"/>
      <c r="IE1954" s="28"/>
      <c r="IF1954" s="28"/>
      <c r="IG1954" s="28"/>
      <c r="IH1954" s="28"/>
      <c r="II1954" s="28"/>
      <c r="IJ1954" s="28"/>
      <c r="IK1954" s="28"/>
      <c r="IL1954" s="28"/>
      <c r="IM1954" s="28"/>
      <c r="IN1954" s="28"/>
      <c r="IO1954" s="28"/>
    </row>
    <row r="1955" spans="1:249" s="54" customFormat="1" ht="14.25">
      <c r="A1955" s="28"/>
      <c r="B1955" s="28"/>
      <c r="C1955" s="28"/>
      <c r="D1955" s="28"/>
      <c r="E1955" s="28"/>
      <c r="F1955" s="28"/>
      <c r="G1955" s="28"/>
      <c r="K1955" s="202"/>
      <c r="M1955" s="28"/>
      <c r="N1955" s="28"/>
      <c r="O1955" s="28"/>
      <c r="T1955" s="202"/>
      <c r="V1955" s="28"/>
      <c r="W1955" s="28"/>
      <c r="X1955" s="28"/>
      <c r="AC1955" s="202"/>
      <c r="AE1955" s="28"/>
      <c r="AF1955" s="28"/>
      <c r="AG1955" s="28"/>
      <c r="AL1955" s="202"/>
      <c r="AN1955" s="28"/>
      <c r="AO1955" s="28"/>
      <c r="AP1955" s="28"/>
      <c r="AU1955" s="202"/>
      <c r="AW1955" s="28"/>
      <c r="AX1955" s="28"/>
      <c r="AY1955" s="28"/>
      <c r="BD1955" s="202"/>
      <c r="BF1955" s="28"/>
      <c r="BG1955" s="28"/>
      <c r="BH1955" s="28"/>
      <c r="BM1955" s="202"/>
      <c r="BO1955" s="28"/>
      <c r="BP1955" s="28"/>
      <c r="BQ1955" s="28"/>
      <c r="BV1955" s="202"/>
      <c r="BX1955" s="28"/>
      <c r="BY1955" s="28"/>
      <c r="BZ1955" s="28"/>
      <c r="CE1955" s="202"/>
      <c r="CG1955" s="28"/>
      <c r="CH1955" s="28"/>
      <c r="CI1955" s="28"/>
      <c r="CN1955" s="202"/>
      <c r="CP1955" s="28"/>
      <c r="CQ1955" s="28"/>
      <c r="CR1955" s="28"/>
      <c r="CW1955" s="202"/>
      <c r="CY1955" s="28"/>
      <c r="CZ1955" s="28"/>
      <c r="DA1955" s="28"/>
      <c r="DF1955" s="202"/>
      <c r="DH1955" s="28"/>
      <c r="DI1955" s="28"/>
      <c r="DJ1955" s="28"/>
      <c r="DO1955" s="202"/>
      <c r="DQ1955" s="28"/>
      <c r="DR1955" s="28"/>
      <c r="DS1955" s="28"/>
      <c r="DX1955" s="202"/>
      <c r="DZ1955" s="28"/>
      <c r="EA1955" s="28"/>
      <c r="EB1955" s="28"/>
      <c r="EG1955" s="202"/>
      <c r="EI1955" s="28"/>
      <c r="EJ1955" s="28"/>
      <c r="EK1955" s="28"/>
      <c r="EP1955" s="202"/>
      <c r="ER1955" s="28"/>
      <c r="ES1955" s="28"/>
      <c r="ET1955" s="28"/>
      <c r="EY1955" s="202"/>
      <c r="FA1955" s="28"/>
      <c r="FB1955" s="28"/>
      <c r="FC1955" s="28"/>
      <c r="FH1955" s="202"/>
      <c r="FJ1955" s="28"/>
      <c r="FK1955" s="28"/>
      <c r="FL1955" s="28"/>
      <c r="FQ1955" s="202"/>
      <c r="FS1955" s="28"/>
      <c r="FT1955" s="28"/>
      <c r="FU1955" s="28"/>
      <c r="FZ1955" s="202"/>
      <c r="GB1955" s="28"/>
      <c r="GC1955" s="28"/>
      <c r="GD1955" s="28"/>
      <c r="GI1955" s="202"/>
      <c r="GK1955" s="28"/>
      <c r="GL1955" s="28"/>
      <c r="GM1955" s="28"/>
      <c r="GR1955" s="202"/>
      <c r="GT1955" s="28"/>
      <c r="GU1955" s="28"/>
      <c r="GV1955" s="28"/>
      <c r="HA1955" s="202"/>
      <c r="HC1955" s="28"/>
      <c r="HD1955" s="28"/>
      <c r="HE1955" s="28"/>
      <c r="HJ1955" s="28"/>
      <c r="HK1955" s="28"/>
      <c r="HL1955" s="28"/>
      <c r="HM1955" s="28"/>
      <c r="HN1955" s="28"/>
      <c r="HO1955" s="28"/>
      <c r="HP1955" s="28"/>
      <c r="HQ1955" s="28"/>
      <c r="HR1955" s="28"/>
      <c r="HS1955" s="28"/>
      <c r="HT1955" s="28"/>
      <c r="HU1955" s="28"/>
      <c r="HV1955" s="28"/>
      <c r="HW1955" s="28"/>
      <c r="HX1955" s="28"/>
      <c r="HY1955" s="28"/>
      <c r="HZ1955" s="28"/>
      <c r="IA1955" s="28"/>
      <c r="IB1955" s="28"/>
      <c r="IC1955" s="28"/>
      <c r="ID1955" s="28"/>
      <c r="IE1955" s="28"/>
      <c r="IF1955" s="28"/>
      <c r="IG1955" s="28"/>
      <c r="IH1955" s="28"/>
      <c r="II1955" s="28"/>
      <c r="IJ1955" s="28"/>
      <c r="IK1955" s="28"/>
      <c r="IL1955" s="28"/>
      <c r="IM1955" s="28"/>
      <c r="IN1955" s="28"/>
      <c r="IO1955" s="28"/>
    </row>
    <row r="1956" spans="1:249" s="54" customFormat="1" ht="14.25">
      <c r="A1956" s="28"/>
      <c r="B1956" s="28"/>
      <c r="C1956" s="28"/>
      <c r="D1956" s="28"/>
      <c r="E1956" s="28"/>
      <c r="F1956" s="28"/>
      <c r="G1956" s="28"/>
      <c r="K1956" s="202"/>
      <c r="M1956" s="28"/>
      <c r="N1956" s="28"/>
      <c r="O1956" s="28"/>
      <c r="T1956" s="202"/>
      <c r="V1956" s="28"/>
      <c r="W1956" s="28"/>
      <c r="X1956" s="28"/>
      <c r="AC1956" s="202"/>
      <c r="AE1956" s="28"/>
      <c r="AF1956" s="28"/>
      <c r="AG1956" s="28"/>
      <c r="AL1956" s="202"/>
      <c r="AN1956" s="28"/>
      <c r="AO1956" s="28"/>
      <c r="AP1956" s="28"/>
      <c r="AU1956" s="202"/>
      <c r="AW1956" s="28"/>
      <c r="AX1956" s="28"/>
      <c r="AY1956" s="28"/>
      <c r="BD1956" s="202"/>
      <c r="BF1956" s="28"/>
      <c r="BG1956" s="28"/>
      <c r="BH1956" s="28"/>
      <c r="BM1956" s="202"/>
      <c r="BO1956" s="28"/>
      <c r="BP1956" s="28"/>
      <c r="BQ1956" s="28"/>
      <c r="BV1956" s="202"/>
      <c r="BX1956" s="28"/>
      <c r="BY1956" s="28"/>
      <c r="BZ1956" s="28"/>
      <c r="CE1956" s="202"/>
      <c r="CG1956" s="28"/>
      <c r="CH1956" s="28"/>
      <c r="CI1956" s="28"/>
      <c r="CN1956" s="202"/>
      <c r="CP1956" s="28"/>
      <c r="CQ1956" s="28"/>
      <c r="CR1956" s="28"/>
      <c r="CW1956" s="202"/>
      <c r="CY1956" s="28"/>
      <c r="CZ1956" s="28"/>
      <c r="DA1956" s="28"/>
      <c r="DF1956" s="202"/>
      <c r="DH1956" s="28"/>
      <c r="DI1956" s="28"/>
      <c r="DJ1956" s="28"/>
      <c r="DO1956" s="202"/>
      <c r="DQ1956" s="28"/>
      <c r="DR1956" s="28"/>
      <c r="DS1956" s="28"/>
      <c r="DX1956" s="202"/>
      <c r="DZ1956" s="28"/>
      <c r="EA1956" s="28"/>
      <c r="EB1956" s="28"/>
      <c r="EG1956" s="202"/>
      <c r="EI1956" s="28"/>
      <c r="EJ1956" s="28"/>
      <c r="EK1956" s="28"/>
      <c r="EP1956" s="202"/>
      <c r="ER1956" s="28"/>
      <c r="ES1956" s="28"/>
      <c r="ET1956" s="28"/>
      <c r="EY1956" s="202"/>
      <c r="FA1956" s="28"/>
      <c r="FB1956" s="28"/>
      <c r="FC1956" s="28"/>
      <c r="FH1956" s="202"/>
      <c r="FJ1956" s="28"/>
      <c r="FK1956" s="28"/>
      <c r="FL1956" s="28"/>
      <c r="FQ1956" s="202"/>
      <c r="FS1956" s="28"/>
      <c r="FT1956" s="28"/>
      <c r="FU1956" s="28"/>
      <c r="FZ1956" s="202"/>
      <c r="GB1956" s="28"/>
      <c r="GC1956" s="28"/>
      <c r="GD1956" s="28"/>
      <c r="GI1956" s="202"/>
      <c r="GK1956" s="28"/>
      <c r="GL1956" s="28"/>
      <c r="GM1956" s="28"/>
      <c r="GR1956" s="202"/>
      <c r="GT1956" s="28"/>
      <c r="GU1956" s="28"/>
      <c r="GV1956" s="28"/>
      <c r="HA1956" s="202"/>
      <c r="HC1956" s="28"/>
      <c r="HD1956" s="28"/>
      <c r="HE1956" s="28"/>
      <c r="HJ1956" s="28"/>
      <c r="HK1956" s="28"/>
      <c r="HL1956" s="28"/>
      <c r="HM1956" s="28"/>
      <c r="HN1956" s="28"/>
      <c r="HO1956" s="28"/>
      <c r="HP1956" s="28"/>
      <c r="HQ1956" s="28"/>
      <c r="HR1956" s="28"/>
      <c r="HS1956" s="28"/>
      <c r="HT1956" s="28"/>
      <c r="HU1956" s="28"/>
      <c r="HV1956" s="28"/>
      <c r="HW1956" s="28"/>
      <c r="HX1956" s="28"/>
      <c r="HY1956" s="28"/>
      <c r="HZ1956" s="28"/>
      <c r="IA1956" s="28"/>
      <c r="IB1956" s="28"/>
      <c r="IC1956" s="28"/>
      <c r="ID1956" s="28"/>
      <c r="IE1956" s="28"/>
      <c r="IF1956" s="28"/>
      <c r="IG1956" s="28"/>
      <c r="IH1956" s="28"/>
      <c r="II1956" s="28"/>
      <c r="IJ1956" s="28"/>
      <c r="IK1956" s="28"/>
      <c r="IL1956" s="28"/>
      <c r="IM1956" s="28"/>
      <c r="IN1956" s="28"/>
      <c r="IO1956" s="28"/>
    </row>
    <row r="1957" spans="1:249" s="54" customFormat="1" ht="14.25">
      <c r="A1957" s="28"/>
      <c r="B1957" s="28"/>
      <c r="C1957" s="28"/>
      <c r="D1957" s="28"/>
      <c r="F1957" s="28"/>
      <c r="G1957" s="28"/>
      <c r="K1957" s="202"/>
      <c r="M1957" s="28"/>
      <c r="N1957" s="28"/>
      <c r="O1957" s="28"/>
      <c r="T1957" s="202"/>
      <c r="V1957" s="28"/>
      <c r="W1957" s="28"/>
      <c r="X1957" s="28"/>
      <c r="AC1957" s="202"/>
      <c r="AE1957" s="28"/>
      <c r="AF1957" s="28"/>
      <c r="AG1957" s="28"/>
      <c r="AL1957" s="202"/>
      <c r="AN1957" s="28"/>
      <c r="AO1957" s="28"/>
      <c r="AP1957" s="28"/>
      <c r="AU1957" s="202"/>
      <c r="AW1957" s="28"/>
      <c r="AX1957" s="28"/>
      <c r="AY1957" s="28"/>
      <c r="BD1957" s="202"/>
      <c r="BF1957" s="28"/>
      <c r="BG1957" s="28"/>
      <c r="BH1957" s="28"/>
      <c r="BM1957" s="202"/>
      <c r="BO1957" s="28"/>
      <c r="BP1957" s="28"/>
      <c r="BQ1957" s="28"/>
      <c r="BV1957" s="202"/>
      <c r="BX1957" s="28"/>
      <c r="BY1957" s="28"/>
      <c r="BZ1957" s="28"/>
      <c r="CE1957" s="202"/>
      <c r="CG1957" s="28"/>
      <c r="CH1957" s="28"/>
      <c r="CI1957" s="28"/>
      <c r="CN1957" s="202"/>
      <c r="CP1957" s="28"/>
      <c r="CQ1957" s="28"/>
      <c r="CR1957" s="28"/>
      <c r="CW1957" s="202"/>
      <c r="CY1957" s="28"/>
      <c r="CZ1957" s="28"/>
      <c r="DA1957" s="28"/>
      <c r="DF1957" s="202"/>
      <c r="DH1957" s="28"/>
      <c r="DI1957" s="28"/>
      <c r="DJ1957" s="28"/>
      <c r="DO1957" s="202"/>
      <c r="DQ1957" s="28"/>
      <c r="DR1957" s="28"/>
      <c r="DS1957" s="28"/>
      <c r="DX1957" s="202"/>
      <c r="DZ1957" s="28"/>
      <c r="EA1957" s="28"/>
      <c r="EB1957" s="28"/>
      <c r="EG1957" s="202"/>
      <c r="EI1957" s="28"/>
      <c r="EJ1957" s="28"/>
      <c r="EK1957" s="28"/>
      <c r="EP1957" s="202"/>
      <c r="ER1957" s="28"/>
      <c r="ES1957" s="28"/>
      <c r="ET1957" s="28"/>
      <c r="EY1957" s="202"/>
      <c r="FA1957" s="28"/>
      <c r="FB1957" s="28"/>
      <c r="FC1957" s="28"/>
      <c r="FH1957" s="202"/>
      <c r="FJ1957" s="28"/>
      <c r="FK1957" s="28"/>
      <c r="FL1957" s="28"/>
      <c r="FQ1957" s="202"/>
      <c r="FS1957" s="28"/>
      <c r="FT1957" s="28"/>
      <c r="FU1957" s="28"/>
      <c r="FZ1957" s="202"/>
      <c r="GB1957" s="28"/>
      <c r="GC1957" s="28"/>
      <c r="GD1957" s="28"/>
      <c r="GI1957" s="202"/>
      <c r="GK1957" s="28"/>
      <c r="GL1957" s="28"/>
      <c r="GM1957" s="28"/>
      <c r="GR1957" s="202"/>
      <c r="GT1957" s="28"/>
      <c r="GU1957" s="28"/>
      <c r="GV1957" s="28"/>
      <c r="HA1957" s="202"/>
      <c r="HC1957" s="28"/>
      <c r="HD1957" s="28"/>
      <c r="HE1957" s="28"/>
      <c r="HJ1957" s="28"/>
      <c r="HK1957" s="28"/>
      <c r="HL1957" s="28"/>
      <c r="HM1957" s="28"/>
      <c r="HN1957" s="28"/>
      <c r="HO1957" s="28"/>
      <c r="HP1957" s="28"/>
      <c r="HQ1957" s="28"/>
      <c r="HR1957" s="28"/>
      <c r="HS1957" s="28"/>
      <c r="HT1957" s="28"/>
      <c r="HU1957" s="28"/>
      <c r="HV1957" s="28"/>
      <c r="HW1957" s="28"/>
      <c r="HX1957" s="28"/>
      <c r="HY1957" s="28"/>
      <c r="HZ1957" s="28"/>
      <c r="IA1957" s="28"/>
      <c r="IB1957" s="28"/>
      <c r="IC1957" s="28"/>
      <c r="ID1957" s="28"/>
      <c r="IE1957" s="28"/>
      <c r="IF1957" s="28"/>
      <c r="IG1957" s="28"/>
      <c r="IH1957" s="28"/>
      <c r="II1957" s="28"/>
      <c r="IJ1957" s="28"/>
      <c r="IK1957" s="28"/>
      <c r="IL1957" s="28"/>
      <c r="IM1957" s="28"/>
      <c r="IN1957" s="28"/>
      <c r="IO1957" s="28"/>
    </row>
    <row r="1958" spans="1:249" s="54" customFormat="1" ht="14.25">
      <c r="A1958" s="28"/>
      <c r="B1958" s="28"/>
      <c r="C1958" s="28"/>
      <c r="D1958" s="28"/>
      <c r="E1958" s="28"/>
      <c r="F1958" s="28"/>
      <c r="G1958" s="28"/>
      <c r="K1958" s="202"/>
      <c r="M1958" s="28"/>
      <c r="N1958" s="28"/>
      <c r="O1958" s="28"/>
      <c r="T1958" s="202"/>
      <c r="V1958" s="28"/>
      <c r="W1958" s="28"/>
      <c r="X1958" s="28"/>
      <c r="AC1958" s="202"/>
      <c r="AE1958" s="28"/>
      <c r="AF1958" s="28"/>
      <c r="AG1958" s="28"/>
      <c r="AL1958" s="202"/>
      <c r="AN1958" s="28"/>
      <c r="AO1958" s="28"/>
      <c r="AP1958" s="28"/>
      <c r="AU1958" s="202"/>
      <c r="AW1958" s="28"/>
      <c r="AX1958" s="28"/>
      <c r="AY1958" s="28"/>
      <c r="BD1958" s="202"/>
      <c r="BF1958" s="28"/>
      <c r="BG1958" s="28"/>
      <c r="BH1958" s="28"/>
      <c r="BM1958" s="202"/>
      <c r="BO1958" s="28"/>
      <c r="BP1958" s="28"/>
      <c r="BQ1958" s="28"/>
      <c r="BV1958" s="202"/>
      <c r="BX1958" s="28"/>
      <c r="BY1958" s="28"/>
      <c r="BZ1958" s="28"/>
      <c r="CE1958" s="202"/>
      <c r="CG1958" s="28"/>
      <c r="CH1958" s="28"/>
      <c r="CI1958" s="28"/>
      <c r="CN1958" s="202"/>
      <c r="CP1958" s="28"/>
      <c r="CQ1958" s="28"/>
      <c r="CR1958" s="28"/>
      <c r="CW1958" s="202"/>
      <c r="CY1958" s="28"/>
      <c r="CZ1958" s="28"/>
      <c r="DA1958" s="28"/>
      <c r="DF1958" s="202"/>
      <c r="DH1958" s="28"/>
      <c r="DI1958" s="28"/>
      <c r="DJ1958" s="28"/>
      <c r="DO1958" s="202"/>
      <c r="DQ1958" s="28"/>
      <c r="DR1958" s="28"/>
      <c r="DS1958" s="28"/>
      <c r="DX1958" s="202"/>
      <c r="DZ1958" s="28"/>
      <c r="EA1958" s="28"/>
      <c r="EB1958" s="28"/>
      <c r="EG1958" s="202"/>
      <c r="EI1958" s="28"/>
      <c r="EJ1958" s="28"/>
      <c r="EK1958" s="28"/>
      <c r="EP1958" s="202"/>
      <c r="ER1958" s="28"/>
      <c r="ES1958" s="28"/>
      <c r="ET1958" s="28"/>
      <c r="EY1958" s="202"/>
      <c r="FA1958" s="28"/>
      <c r="FB1958" s="28"/>
      <c r="FC1958" s="28"/>
      <c r="FH1958" s="202"/>
      <c r="FJ1958" s="28"/>
      <c r="FK1958" s="28"/>
      <c r="FL1958" s="28"/>
      <c r="FQ1958" s="202"/>
      <c r="FS1958" s="28"/>
      <c r="FT1958" s="28"/>
      <c r="FU1958" s="28"/>
      <c r="FZ1958" s="202"/>
      <c r="GB1958" s="28"/>
      <c r="GC1958" s="28"/>
      <c r="GD1958" s="28"/>
      <c r="GI1958" s="202"/>
      <c r="GK1958" s="28"/>
      <c r="GL1958" s="28"/>
      <c r="GM1958" s="28"/>
      <c r="GR1958" s="202"/>
      <c r="GT1958" s="28"/>
      <c r="GU1958" s="28"/>
      <c r="GV1958" s="28"/>
      <c r="HA1958" s="202"/>
      <c r="HC1958" s="28"/>
      <c r="HD1958" s="28"/>
      <c r="HE1958" s="28"/>
      <c r="HJ1958" s="28"/>
      <c r="HK1958" s="28"/>
      <c r="HL1958" s="28"/>
      <c r="HM1958" s="28"/>
      <c r="HN1958" s="28"/>
      <c r="HO1958" s="28"/>
      <c r="HP1958" s="28"/>
      <c r="HQ1958" s="28"/>
      <c r="HR1958" s="28"/>
      <c r="HS1958" s="28"/>
      <c r="HT1958" s="28"/>
      <c r="HU1958" s="28"/>
      <c r="HV1958" s="28"/>
      <c r="HW1958" s="28"/>
      <c r="HX1958" s="28"/>
      <c r="HY1958" s="28"/>
      <c r="HZ1958" s="28"/>
      <c r="IA1958" s="28"/>
      <c r="IB1958" s="28"/>
      <c r="IC1958" s="28"/>
      <c r="ID1958" s="28"/>
      <c r="IE1958" s="28"/>
      <c r="IF1958" s="28"/>
      <c r="IG1958" s="28"/>
      <c r="IH1958" s="28"/>
      <c r="II1958" s="28"/>
      <c r="IJ1958" s="28"/>
      <c r="IK1958" s="28"/>
      <c r="IL1958" s="28"/>
      <c r="IM1958" s="28"/>
      <c r="IN1958" s="28"/>
      <c r="IO1958" s="28"/>
    </row>
    <row r="1959" spans="1:249" s="54" customFormat="1" ht="14.25">
      <c r="A1959" s="28"/>
      <c r="B1959" s="28"/>
      <c r="C1959" s="28"/>
      <c r="D1959" s="28"/>
      <c r="E1959" s="28"/>
      <c r="F1959" s="28"/>
      <c r="G1959" s="28"/>
      <c r="K1959" s="202"/>
      <c r="M1959" s="28"/>
      <c r="N1959" s="28"/>
      <c r="O1959" s="28"/>
      <c r="T1959" s="202"/>
      <c r="V1959" s="28"/>
      <c r="W1959" s="28"/>
      <c r="X1959" s="28"/>
      <c r="AC1959" s="202"/>
      <c r="AE1959" s="28"/>
      <c r="AF1959" s="28"/>
      <c r="AG1959" s="28"/>
      <c r="AL1959" s="202"/>
      <c r="AN1959" s="28"/>
      <c r="AO1959" s="28"/>
      <c r="AP1959" s="28"/>
      <c r="AU1959" s="202"/>
      <c r="AW1959" s="28"/>
      <c r="AX1959" s="28"/>
      <c r="AY1959" s="28"/>
      <c r="BD1959" s="202"/>
      <c r="BF1959" s="28"/>
      <c r="BG1959" s="28"/>
      <c r="BH1959" s="28"/>
      <c r="BM1959" s="202"/>
      <c r="BO1959" s="28"/>
      <c r="BP1959" s="28"/>
      <c r="BQ1959" s="28"/>
      <c r="BV1959" s="202"/>
      <c r="BX1959" s="28"/>
      <c r="BY1959" s="28"/>
      <c r="BZ1959" s="28"/>
      <c r="CE1959" s="202"/>
      <c r="CG1959" s="28"/>
      <c r="CH1959" s="28"/>
      <c r="CI1959" s="28"/>
      <c r="CN1959" s="202"/>
      <c r="CP1959" s="28"/>
      <c r="CQ1959" s="28"/>
      <c r="CR1959" s="28"/>
      <c r="CW1959" s="202"/>
      <c r="CY1959" s="28"/>
      <c r="CZ1959" s="28"/>
      <c r="DA1959" s="28"/>
      <c r="DF1959" s="202"/>
      <c r="DH1959" s="28"/>
      <c r="DI1959" s="28"/>
      <c r="DJ1959" s="28"/>
      <c r="DO1959" s="202"/>
      <c r="DQ1959" s="28"/>
      <c r="DR1959" s="28"/>
      <c r="DS1959" s="28"/>
      <c r="DX1959" s="202"/>
      <c r="DZ1959" s="28"/>
      <c r="EA1959" s="28"/>
      <c r="EB1959" s="28"/>
      <c r="EG1959" s="202"/>
      <c r="EI1959" s="28"/>
      <c r="EJ1959" s="28"/>
      <c r="EK1959" s="28"/>
      <c r="EP1959" s="202"/>
      <c r="ER1959" s="28"/>
      <c r="ES1959" s="28"/>
      <c r="ET1959" s="28"/>
      <c r="EY1959" s="202"/>
      <c r="FA1959" s="28"/>
      <c r="FB1959" s="28"/>
      <c r="FC1959" s="28"/>
      <c r="FH1959" s="202"/>
      <c r="FJ1959" s="28"/>
      <c r="FK1959" s="28"/>
      <c r="FL1959" s="28"/>
      <c r="FQ1959" s="202"/>
      <c r="FS1959" s="28"/>
      <c r="FT1959" s="28"/>
      <c r="FU1959" s="28"/>
      <c r="FZ1959" s="202"/>
      <c r="GB1959" s="28"/>
      <c r="GC1959" s="28"/>
      <c r="GD1959" s="28"/>
      <c r="GI1959" s="202"/>
      <c r="GK1959" s="28"/>
      <c r="GL1959" s="28"/>
      <c r="GM1959" s="28"/>
      <c r="GR1959" s="202"/>
      <c r="GT1959" s="28"/>
      <c r="GU1959" s="28"/>
      <c r="GV1959" s="28"/>
      <c r="HA1959" s="202"/>
      <c r="HC1959" s="28"/>
      <c r="HD1959" s="28"/>
      <c r="HE1959" s="28"/>
      <c r="HJ1959" s="28"/>
      <c r="HK1959" s="28"/>
      <c r="HL1959" s="28"/>
      <c r="HM1959" s="28"/>
      <c r="HN1959" s="28"/>
      <c r="HO1959" s="28"/>
      <c r="HP1959" s="28"/>
      <c r="HQ1959" s="28"/>
      <c r="HR1959" s="28"/>
      <c r="HS1959" s="28"/>
      <c r="HT1959" s="28"/>
      <c r="HU1959" s="28"/>
      <c r="HV1959" s="28"/>
      <c r="HW1959" s="28"/>
      <c r="HX1959" s="28"/>
      <c r="HY1959" s="28"/>
      <c r="HZ1959" s="28"/>
      <c r="IA1959" s="28"/>
      <c r="IB1959" s="28"/>
      <c r="IC1959" s="28"/>
      <c r="ID1959" s="28"/>
      <c r="IE1959" s="28"/>
      <c r="IF1959" s="28"/>
      <c r="IG1959" s="28"/>
      <c r="IH1959" s="28"/>
      <c r="II1959" s="28"/>
      <c r="IJ1959" s="28"/>
      <c r="IK1959" s="28"/>
      <c r="IL1959" s="28"/>
      <c r="IM1959" s="28"/>
      <c r="IN1959" s="28"/>
      <c r="IO1959" s="28"/>
    </row>
    <row r="1960" spans="1:249" s="54" customFormat="1" ht="14.25">
      <c r="A1960" s="28"/>
      <c r="B1960" s="28"/>
      <c r="C1960" s="28"/>
      <c r="D1960" s="28"/>
      <c r="E1960" s="28"/>
      <c r="F1960" s="28"/>
      <c r="G1960" s="28"/>
      <c r="K1960" s="202"/>
      <c r="M1960" s="28"/>
      <c r="N1960" s="28"/>
      <c r="O1960" s="28"/>
      <c r="T1960" s="202"/>
      <c r="V1960" s="28"/>
      <c r="W1960" s="28"/>
      <c r="X1960" s="28"/>
      <c r="AC1960" s="202"/>
      <c r="AE1960" s="28"/>
      <c r="AF1960" s="28"/>
      <c r="AG1960" s="28"/>
      <c r="AL1960" s="202"/>
      <c r="AN1960" s="28"/>
      <c r="AO1960" s="28"/>
      <c r="AP1960" s="28"/>
      <c r="AU1960" s="202"/>
      <c r="AW1960" s="28"/>
      <c r="AX1960" s="28"/>
      <c r="AY1960" s="28"/>
      <c r="BD1960" s="202"/>
      <c r="BF1960" s="28"/>
      <c r="BG1960" s="28"/>
      <c r="BH1960" s="28"/>
      <c r="BM1960" s="202"/>
      <c r="BO1960" s="28"/>
      <c r="BP1960" s="28"/>
      <c r="BQ1960" s="28"/>
      <c r="BV1960" s="202"/>
      <c r="BX1960" s="28"/>
      <c r="BY1960" s="28"/>
      <c r="BZ1960" s="28"/>
      <c r="CE1960" s="202"/>
      <c r="CG1960" s="28"/>
      <c r="CH1960" s="28"/>
      <c r="CI1960" s="28"/>
      <c r="CN1960" s="202"/>
      <c r="CP1960" s="28"/>
      <c r="CQ1960" s="28"/>
      <c r="CR1960" s="28"/>
      <c r="CW1960" s="202"/>
      <c r="CY1960" s="28"/>
      <c r="CZ1960" s="28"/>
      <c r="DA1960" s="28"/>
      <c r="DF1960" s="202"/>
      <c r="DH1960" s="28"/>
      <c r="DI1960" s="28"/>
      <c r="DJ1960" s="28"/>
      <c r="DO1960" s="202"/>
      <c r="DQ1960" s="28"/>
      <c r="DR1960" s="28"/>
      <c r="DS1960" s="28"/>
      <c r="DX1960" s="202"/>
      <c r="DZ1960" s="28"/>
      <c r="EA1960" s="28"/>
      <c r="EB1960" s="28"/>
      <c r="EG1960" s="202"/>
      <c r="EI1960" s="28"/>
      <c r="EJ1960" s="28"/>
      <c r="EK1960" s="28"/>
      <c r="EP1960" s="202"/>
      <c r="ER1960" s="28"/>
      <c r="ES1960" s="28"/>
      <c r="ET1960" s="28"/>
      <c r="EY1960" s="202"/>
      <c r="FA1960" s="28"/>
      <c r="FB1960" s="28"/>
      <c r="FC1960" s="28"/>
      <c r="FH1960" s="202"/>
      <c r="FJ1960" s="28"/>
      <c r="FK1960" s="28"/>
      <c r="FL1960" s="28"/>
      <c r="FQ1960" s="202"/>
      <c r="FS1960" s="28"/>
      <c r="FT1960" s="28"/>
      <c r="FU1960" s="28"/>
      <c r="FZ1960" s="202"/>
      <c r="GB1960" s="28"/>
      <c r="GC1960" s="28"/>
      <c r="GD1960" s="28"/>
      <c r="GI1960" s="202"/>
      <c r="GK1960" s="28"/>
      <c r="GL1960" s="28"/>
      <c r="GM1960" s="28"/>
      <c r="GR1960" s="202"/>
      <c r="GT1960" s="28"/>
      <c r="GU1960" s="28"/>
      <c r="GV1960" s="28"/>
      <c r="HA1960" s="202"/>
      <c r="HC1960" s="28"/>
      <c r="HD1960" s="28"/>
      <c r="HE1960" s="28"/>
      <c r="HJ1960" s="28"/>
      <c r="HK1960" s="28"/>
      <c r="HL1960" s="28"/>
      <c r="HM1960" s="28"/>
      <c r="HN1960" s="28"/>
      <c r="HO1960" s="28"/>
      <c r="HP1960" s="28"/>
      <c r="HQ1960" s="28"/>
      <c r="HR1960" s="28"/>
      <c r="HS1960" s="28"/>
      <c r="HT1960" s="28"/>
      <c r="HU1960" s="28"/>
      <c r="HV1960" s="28"/>
      <c r="HW1960" s="28"/>
      <c r="HX1960" s="28"/>
      <c r="HY1960" s="28"/>
      <c r="HZ1960" s="28"/>
      <c r="IA1960" s="28"/>
      <c r="IB1960" s="28"/>
      <c r="IC1960" s="28"/>
      <c r="ID1960" s="28"/>
      <c r="IE1960" s="28"/>
      <c r="IF1960" s="28"/>
      <c r="IG1960" s="28"/>
      <c r="IH1960" s="28"/>
      <c r="II1960" s="28"/>
      <c r="IJ1960" s="28"/>
      <c r="IK1960" s="28"/>
      <c r="IL1960" s="28"/>
      <c r="IM1960" s="28"/>
      <c r="IN1960" s="28"/>
      <c r="IO1960" s="28"/>
    </row>
    <row r="1961" spans="1:249" s="54" customFormat="1" ht="14.25">
      <c r="A1961" s="28"/>
      <c r="B1961" s="28"/>
      <c r="C1961" s="28"/>
      <c r="D1961" s="28"/>
      <c r="E1961" s="28"/>
      <c r="F1961" s="28"/>
      <c r="G1961" s="28"/>
      <c r="K1961" s="202"/>
      <c r="M1961" s="28"/>
      <c r="N1961" s="28"/>
      <c r="O1961" s="28"/>
      <c r="T1961" s="202"/>
      <c r="V1961" s="28"/>
      <c r="W1961" s="28"/>
      <c r="X1961" s="28"/>
      <c r="AC1961" s="202"/>
      <c r="AE1961" s="28"/>
      <c r="AF1961" s="28"/>
      <c r="AG1961" s="28"/>
      <c r="AL1961" s="202"/>
      <c r="AN1961" s="28"/>
      <c r="AO1961" s="28"/>
      <c r="AP1961" s="28"/>
      <c r="AU1961" s="202"/>
      <c r="AW1961" s="28"/>
      <c r="AX1961" s="28"/>
      <c r="AY1961" s="28"/>
      <c r="BD1961" s="202"/>
      <c r="BF1961" s="28"/>
      <c r="BG1961" s="28"/>
      <c r="BH1961" s="28"/>
      <c r="BM1961" s="202"/>
      <c r="BO1961" s="28"/>
      <c r="BP1961" s="28"/>
      <c r="BQ1961" s="28"/>
      <c r="BV1961" s="202"/>
      <c r="BX1961" s="28"/>
      <c r="BY1961" s="28"/>
      <c r="BZ1961" s="28"/>
      <c r="CE1961" s="202"/>
      <c r="CG1961" s="28"/>
      <c r="CH1961" s="28"/>
      <c r="CI1961" s="28"/>
      <c r="CN1961" s="202"/>
      <c r="CP1961" s="28"/>
      <c r="CQ1961" s="28"/>
      <c r="CR1961" s="28"/>
      <c r="CW1961" s="202"/>
      <c r="CY1961" s="28"/>
      <c r="CZ1961" s="28"/>
      <c r="DA1961" s="28"/>
      <c r="DF1961" s="202"/>
      <c r="DH1961" s="28"/>
      <c r="DI1961" s="28"/>
      <c r="DJ1961" s="28"/>
      <c r="DO1961" s="202"/>
      <c r="DQ1961" s="28"/>
      <c r="DR1961" s="28"/>
      <c r="DS1961" s="28"/>
      <c r="DX1961" s="202"/>
      <c r="DZ1961" s="28"/>
      <c r="EA1961" s="28"/>
      <c r="EB1961" s="28"/>
      <c r="EG1961" s="202"/>
      <c r="EI1961" s="28"/>
      <c r="EJ1961" s="28"/>
      <c r="EK1961" s="28"/>
      <c r="EP1961" s="202"/>
      <c r="ER1961" s="28"/>
      <c r="ES1961" s="28"/>
      <c r="ET1961" s="28"/>
      <c r="EY1961" s="202"/>
      <c r="FA1961" s="28"/>
      <c r="FB1961" s="28"/>
      <c r="FC1961" s="28"/>
      <c r="FH1961" s="202"/>
      <c r="FJ1961" s="28"/>
      <c r="FK1961" s="28"/>
      <c r="FL1961" s="28"/>
      <c r="FQ1961" s="202"/>
      <c r="FS1961" s="28"/>
      <c r="FT1961" s="28"/>
      <c r="FU1961" s="28"/>
      <c r="FZ1961" s="202"/>
      <c r="GB1961" s="28"/>
      <c r="GC1961" s="28"/>
      <c r="GD1961" s="28"/>
      <c r="GI1961" s="202"/>
      <c r="GK1961" s="28"/>
      <c r="GL1961" s="28"/>
      <c r="GM1961" s="28"/>
      <c r="GR1961" s="202"/>
      <c r="GT1961" s="28"/>
      <c r="GU1961" s="28"/>
      <c r="GV1961" s="28"/>
      <c r="HA1961" s="202"/>
      <c r="HC1961" s="28"/>
      <c r="HD1961" s="28"/>
      <c r="HE1961" s="28"/>
      <c r="HJ1961" s="28"/>
      <c r="HK1961" s="28"/>
      <c r="HL1961" s="28"/>
      <c r="HM1961" s="28"/>
      <c r="HN1961" s="28"/>
      <c r="HO1961" s="28"/>
      <c r="HP1961" s="28"/>
      <c r="HQ1961" s="28"/>
      <c r="HR1961" s="28"/>
      <c r="HS1961" s="28"/>
      <c r="HT1961" s="28"/>
      <c r="HU1961" s="28"/>
      <c r="HV1961" s="28"/>
      <c r="HW1961" s="28"/>
      <c r="HX1961" s="28"/>
      <c r="HY1961" s="28"/>
      <c r="HZ1961" s="28"/>
      <c r="IA1961" s="28"/>
      <c r="IB1961" s="28"/>
      <c r="IC1961" s="28"/>
      <c r="ID1961" s="28"/>
      <c r="IE1961" s="28"/>
      <c r="IF1961" s="28"/>
      <c r="IG1961" s="28"/>
      <c r="IH1961" s="28"/>
      <c r="II1961" s="28"/>
      <c r="IJ1961" s="28"/>
      <c r="IK1961" s="28"/>
      <c r="IL1961" s="28"/>
      <c r="IM1961" s="28"/>
      <c r="IN1961" s="28"/>
      <c r="IO1961" s="28"/>
    </row>
    <row r="1962" spans="1:249" s="54" customFormat="1" ht="14.25">
      <c r="A1962" s="28"/>
      <c r="B1962" s="28"/>
      <c r="C1962" s="28"/>
      <c r="D1962" s="28"/>
      <c r="E1962" s="28"/>
      <c r="F1962" s="28"/>
      <c r="G1962" s="28"/>
      <c r="K1962" s="202"/>
      <c r="M1962" s="28"/>
      <c r="N1962" s="28"/>
      <c r="O1962" s="28"/>
      <c r="T1962" s="202"/>
      <c r="V1962" s="28"/>
      <c r="W1962" s="28"/>
      <c r="X1962" s="28"/>
      <c r="AC1962" s="202"/>
      <c r="AE1962" s="28"/>
      <c r="AF1962" s="28"/>
      <c r="AG1962" s="28"/>
      <c r="AL1962" s="202"/>
      <c r="AN1962" s="28"/>
      <c r="AO1962" s="28"/>
      <c r="AP1962" s="28"/>
      <c r="AU1962" s="202"/>
      <c r="AW1962" s="28"/>
      <c r="AX1962" s="28"/>
      <c r="AY1962" s="28"/>
      <c r="BD1962" s="202"/>
      <c r="BF1962" s="28"/>
      <c r="BG1962" s="28"/>
      <c r="BH1962" s="28"/>
      <c r="BM1962" s="202"/>
      <c r="BO1962" s="28"/>
      <c r="BP1962" s="28"/>
      <c r="BQ1962" s="28"/>
      <c r="BV1962" s="202"/>
      <c r="BX1962" s="28"/>
      <c r="BY1962" s="28"/>
      <c r="BZ1962" s="28"/>
      <c r="CE1962" s="202"/>
      <c r="CG1962" s="28"/>
      <c r="CH1962" s="28"/>
      <c r="CI1962" s="28"/>
      <c r="CN1962" s="202"/>
      <c r="CP1962" s="28"/>
      <c r="CQ1962" s="28"/>
      <c r="CR1962" s="28"/>
      <c r="CW1962" s="202"/>
      <c r="CY1962" s="28"/>
      <c r="CZ1962" s="28"/>
      <c r="DA1962" s="28"/>
      <c r="DF1962" s="202"/>
      <c r="DH1962" s="28"/>
      <c r="DI1962" s="28"/>
      <c r="DJ1962" s="28"/>
      <c r="DO1962" s="202"/>
      <c r="DQ1962" s="28"/>
      <c r="DR1962" s="28"/>
      <c r="DS1962" s="28"/>
      <c r="DX1962" s="202"/>
      <c r="DZ1962" s="28"/>
      <c r="EA1962" s="28"/>
      <c r="EB1962" s="28"/>
      <c r="EG1962" s="202"/>
      <c r="EI1962" s="28"/>
      <c r="EJ1962" s="28"/>
      <c r="EK1962" s="28"/>
      <c r="EP1962" s="202"/>
      <c r="ER1962" s="28"/>
      <c r="ES1962" s="28"/>
      <c r="ET1962" s="28"/>
      <c r="EY1962" s="202"/>
      <c r="FA1962" s="28"/>
      <c r="FB1962" s="28"/>
      <c r="FC1962" s="28"/>
      <c r="FH1962" s="202"/>
      <c r="FJ1962" s="28"/>
      <c r="FK1962" s="28"/>
      <c r="FL1962" s="28"/>
      <c r="FQ1962" s="202"/>
      <c r="FS1962" s="28"/>
      <c r="FT1962" s="28"/>
      <c r="FU1962" s="28"/>
      <c r="FZ1962" s="202"/>
      <c r="GB1962" s="28"/>
      <c r="GC1962" s="28"/>
      <c r="GD1962" s="28"/>
      <c r="GI1962" s="202"/>
      <c r="GK1962" s="28"/>
      <c r="GL1962" s="28"/>
      <c r="GM1962" s="28"/>
      <c r="GR1962" s="202"/>
      <c r="GT1962" s="28"/>
      <c r="GU1962" s="28"/>
      <c r="GV1962" s="28"/>
      <c r="HA1962" s="202"/>
      <c r="HC1962" s="28"/>
      <c r="HD1962" s="28"/>
      <c r="HE1962" s="28"/>
      <c r="HJ1962" s="28"/>
      <c r="HK1962" s="28"/>
      <c r="HL1962" s="28"/>
      <c r="HM1962" s="28"/>
      <c r="HN1962" s="28"/>
      <c r="HO1962" s="28"/>
      <c r="HP1962" s="28"/>
      <c r="HQ1962" s="28"/>
      <c r="HR1962" s="28"/>
      <c r="HS1962" s="28"/>
      <c r="HT1962" s="28"/>
      <c r="HU1962" s="28"/>
      <c r="HV1962" s="28"/>
      <c r="HW1962" s="28"/>
      <c r="HX1962" s="28"/>
      <c r="HY1962" s="28"/>
      <c r="HZ1962" s="28"/>
      <c r="IA1962" s="28"/>
      <c r="IB1962" s="28"/>
      <c r="IC1962" s="28"/>
      <c r="ID1962" s="28"/>
      <c r="IE1962" s="28"/>
      <c r="IF1962" s="28"/>
      <c r="IG1962" s="28"/>
      <c r="IH1962" s="28"/>
      <c r="II1962" s="28"/>
      <c r="IJ1962" s="28"/>
      <c r="IK1962" s="28"/>
      <c r="IL1962" s="28"/>
      <c r="IM1962" s="28"/>
      <c r="IN1962" s="28"/>
      <c r="IO1962" s="28"/>
    </row>
    <row r="1963" spans="1:249" s="54" customFormat="1" ht="14.25">
      <c r="A1963" s="28"/>
      <c r="B1963" s="28"/>
      <c r="C1963" s="28"/>
      <c r="D1963" s="28"/>
      <c r="E1963" s="28"/>
      <c r="F1963" s="28"/>
      <c r="G1963" s="28"/>
      <c r="K1963" s="202"/>
      <c r="M1963" s="28"/>
      <c r="N1963" s="28"/>
      <c r="O1963" s="28"/>
      <c r="T1963" s="202"/>
      <c r="V1963" s="28"/>
      <c r="W1963" s="28"/>
      <c r="X1963" s="28"/>
      <c r="AC1963" s="202"/>
      <c r="AE1963" s="28"/>
      <c r="AF1963" s="28"/>
      <c r="AG1963" s="28"/>
      <c r="AL1963" s="202"/>
      <c r="AN1963" s="28"/>
      <c r="AO1963" s="28"/>
      <c r="AP1963" s="28"/>
      <c r="AU1963" s="202"/>
      <c r="AW1963" s="28"/>
      <c r="AX1963" s="28"/>
      <c r="AY1963" s="28"/>
      <c r="BD1963" s="202"/>
      <c r="BF1963" s="28"/>
      <c r="BG1963" s="28"/>
      <c r="BH1963" s="28"/>
      <c r="BM1963" s="202"/>
      <c r="BO1963" s="28"/>
      <c r="BP1963" s="28"/>
      <c r="BQ1963" s="28"/>
      <c r="BV1963" s="202"/>
      <c r="BX1963" s="28"/>
      <c r="BY1963" s="28"/>
      <c r="BZ1963" s="28"/>
      <c r="CE1963" s="202"/>
      <c r="CG1963" s="28"/>
      <c r="CH1963" s="28"/>
      <c r="CI1963" s="28"/>
      <c r="CN1963" s="202"/>
      <c r="CP1963" s="28"/>
      <c r="CQ1963" s="28"/>
      <c r="CR1963" s="28"/>
      <c r="CW1963" s="202"/>
      <c r="CY1963" s="28"/>
      <c r="CZ1963" s="28"/>
      <c r="DA1963" s="28"/>
      <c r="DF1963" s="202"/>
      <c r="DH1963" s="28"/>
      <c r="DI1963" s="28"/>
      <c r="DJ1963" s="28"/>
      <c r="DO1963" s="202"/>
      <c r="DQ1963" s="28"/>
      <c r="DR1963" s="28"/>
      <c r="DS1963" s="28"/>
      <c r="DX1963" s="202"/>
      <c r="DZ1963" s="28"/>
      <c r="EA1963" s="28"/>
      <c r="EB1963" s="28"/>
      <c r="EG1963" s="202"/>
      <c r="EI1963" s="28"/>
      <c r="EJ1963" s="28"/>
      <c r="EK1963" s="28"/>
      <c r="EP1963" s="202"/>
      <c r="ER1963" s="28"/>
      <c r="ES1963" s="28"/>
      <c r="ET1963" s="28"/>
      <c r="EY1963" s="202"/>
      <c r="FA1963" s="28"/>
      <c r="FB1963" s="28"/>
      <c r="FC1963" s="28"/>
      <c r="FH1963" s="202"/>
      <c r="FJ1963" s="28"/>
      <c r="FK1963" s="28"/>
      <c r="FL1963" s="28"/>
      <c r="FQ1963" s="202"/>
      <c r="FS1963" s="28"/>
      <c r="FT1963" s="28"/>
      <c r="FU1963" s="28"/>
      <c r="FZ1963" s="202"/>
      <c r="GB1963" s="28"/>
      <c r="GC1963" s="28"/>
      <c r="GD1963" s="28"/>
      <c r="GI1963" s="202"/>
      <c r="GK1963" s="28"/>
      <c r="GL1963" s="28"/>
      <c r="GM1963" s="28"/>
      <c r="GR1963" s="202"/>
      <c r="GT1963" s="28"/>
      <c r="GU1963" s="28"/>
      <c r="GV1963" s="28"/>
      <c r="HA1963" s="202"/>
      <c r="HC1963" s="28"/>
      <c r="HD1963" s="28"/>
      <c r="HE1963" s="28"/>
      <c r="HJ1963" s="28"/>
      <c r="HK1963" s="28"/>
      <c r="HL1963" s="28"/>
      <c r="HM1963" s="28"/>
      <c r="HN1963" s="28"/>
      <c r="HO1963" s="28"/>
      <c r="HP1963" s="28"/>
      <c r="HQ1963" s="28"/>
      <c r="HR1963" s="28"/>
      <c r="HS1963" s="28"/>
      <c r="HT1963" s="28"/>
      <c r="HU1963" s="28"/>
      <c r="HV1963" s="28"/>
      <c r="HW1963" s="28"/>
      <c r="HX1963" s="28"/>
      <c r="HY1963" s="28"/>
      <c r="HZ1963" s="28"/>
      <c r="IA1963" s="28"/>
      <c r="IB1963" s="28"/>
      <c r="IC1963" s="28"/>
      <c r="ID1963" s="28"/>
      <c r="IE1963" s="28"/>
      <c r="IF1963" s="28"/>
      <c r="IG1963" s="28"/>
      <c r="IH1963" s="28"/>
      <c r="II1963" s="28"/>
      <c r="IJ1963" s="28"/>
      <c r="IK1963" s="28"/>
      <c r="IL1963" s="28"/>
      <c r="IM1963" s="28"/>
      <c r="IN1963" s="28"/>
      <c r="IO1963" s="28"/>
    </row>
    <row r="1964" spans="1:249" s="54" customFormat="1" ht="14.25">
      <c r="A1964" s="28"/>
      <c r="B1964" s="28"/>
      <c r="C1964" s="28"/>
      <c r="D1964" s="28"/>
      <c r="E1964" s="28"/>
      <c r="F1964" s="28"/>
      <c r="G1964" s="28"/>
      <c r="K1964" s="202"/>
      <c r="M1964" s="28"/>
      <c r="N1964" s="28"/>
      <c r="O1964" s="28"/>
      <c r="T1964" s="202"/>
      <c r="V1964" s="28"/>
      <c r="W1964" s="28"/>
      <c r="X1964" s="28"/>
      <c r="AC1964" s="202"/>
      <c r="AE1964" s="28"/>
      <c r="AF1964" s="28"/>
      <c r="AG1964" s="28"/>
      <c r="AL1964" s="202"/>
      <c r="AN1964" s="28"/>
      <c r="AO1964" s="28"/>
      <c r="AP1964" s="28"/>
      <c r="AU1964" s="202"/>
      <c r="AW1964" s="28"/>
      <c r="AX1964" s="28"/>
      <c r="AY1964" s="28"/>
      <c r="BD1964" s="202"/>
      <c r="BF1964" s="28"/>
      <c r="BG1964" s="28"/>
      <c r="BH1964" s="28"/>
      <c r="BM1964" s="202"/>
      <c r="BO1964" s="28"/>
      <c r="BP1964" s="28"/>
      <c r="BQ1964" s="28"/>
      <c r="BV1964" s="202"/>
      <c r="BX1964" s="28"/>
      <c r="BY1964" s="28"/>
      <c r="BZ1964" s="28"/>
      <c r="CE1964" s="202"/>
      <c r="CG1964" s="28"/>
      <c r="CH1964" s="28"/>
      <c r="CI1964" s="28"/>
      <c r="CN1964" s="202"/>
      <c r="CP1964" s="28"/>
      <c r="CQ1964" s="28"/>
      <c r="CR1964" s="28"/>
      <c r="CW1964" s="202"/>
      <c r="CY1964" s="28"/>
      <c r="CZ1964" s="28"/>
      <c r="DA1964" s="28"/>
      <c r="DF1964" s="202"/>
      <c r="DH1964" s="28"/>
      <c r="DI1964" s="28"/>
      <c r="DJ1964" s="28"/>
      <c r="DO1964" s="202"/>
      <c r="DQ1964" s="28"/>
      <c r="DR1964" s="28"/>
      <c r="DS1964" s="28"/>
      <c r="DX1964" s="202"/>
      <c r="DZ1964" s="28"/>
      <c r="EA1964" s="28"/>
      <c r="EB1964" s="28"/>
      <c r="EG1964" s="202"/>
      <c r="EI1964" s="28"/>
      <c r="EJ1964" s="28"/>
      <c r="EK1964" s="28"/>
      <c r="EP1964" s="202"/>
      <c r="ER1964" s="28"/>
      <c r="ES1964" s="28"/>
      <c r="ET1964" s="28"/>
      <c r="EY1964" s="202"/>
      <c r="FA1964" s="28"/>
      <c r="FB1964" s="28"/>
      <c r="FC1964" s="28"/>
      <c r="FH1964" s="202"/>
      <c r="FJ1964" s="28"/>
      <c r="FK1964" s="28"/>
      <c r="FL1964" s="28"/>
      <c r="FQ1964" s="202"/>
      <c r="FS1964" s="28"/>
      <c r="FT1964" s="28"/>
      <c r="FU1964" s="28"/>
      <c r="FZ1964" s="202"/>
      <c r="GB1964" s="28"/>
      <c r="GC1964" s="28"/>
      <c r="GD1964" s="28"/>
      <c r="GI1964" s="202"/>
      <c r="GK1964" s="28"/>
      <c r="GL1964" s="28"/>
      <c r="GM1964" s="28"/>
      <c r="GR1964" s="202"/>
      <c r="GT1964" s="28"/>
      <c r="GU1964" s="28"/>
      <c r="GV1964" s="28"/>
      <c r="HA1964" s="202"/>
      <c r="HC1964" s="28"/>
      <c r="HD1964" s="28"/>
      <c r="HE1964" s="28"/>
      <c r="HJ1964" s="28"/>
      <c r="HK1964" s="28"/>
      <c r="HL1964" s="28"/>
      <c r="HM1964" s="28"/>
      <c r="HN1964" s="28"/>
      <c r="HO1964" s="28"/>
      <c r="HP1964" s="28"/>
      <c r="HQ1964" s="28"/>
      <c r="HR1964" s="28"/>
      <c r="HS1964" s="28"/>
      <c r="HT1964" s="28"/>
      <c r="HU1964" s="28"/>
      <c r="HV1964" s="28"/>
      <c r="HW1964" s="28"/>
      <c r="HX1964" s="28"/>
      <c r="HY1964" s="28"/>
      <c r="HZ1964" s="28"/>
      <c r="IA1964" s="28"/>
      <c r="IB1964" s="28"/>
      <c r="IC1964" s="28"/>
      <c r="ID1964" s="28"/>
      <c r="IE1964" s="28"/>
      <c r="IF1964" s="28"/>
      <c r="IG1964" s="28"/>
      <c r="IH1964" s="28"/>
      <c r="II1964" s="28"/>
      <c r="IJ1964" s="28"/>
      <c r="IK1964" s="28"/>
      <c r="IL1964" s="28"/>
      <c r="IM1964" s="28"/>
      <c r="IN1964" s="28"/>
      <c r="IO1964" s="28"/>
    </row>
    <row r="1965" spans="1:249" s="54" customFormat="1" ht="14.25">
      <c r="A1965" s="28"/>
      <c r="B1965" s="28"/>
      <c r="C1965" s="28"/>
      <c r="D1965" s="28"/>
      <c r="E1965" s="28"/>
      <c r="F1965" s="28"/>
      <c r="G1965" s="28"/>
      <c r="K1965" s="202"/>
      <c r="M1965" s="28"/>
      <c r="N1965" s="28"/>
      <c r="O1965" s="28"/>
      <c r="T1965" s="202"/>
      <c r="V1965" s="28"/>
      <c r="W1965" s="28"/>
      <c r="X1965" s="28"/>
      <c r="AC1965" s="202"/>
      <c r="AE1965" s="28"/>
      <c r="AF1965" s="28"/>
      <c r="AG1965" s="28"/>
      <c r="AL1965" s="202"/>
      <c r="AN1965" s="28"/>
      <c r="AO1965" s="28"/>
      <c r="AP1965" s="28"/>
      <c r="AU1965" s="202"/>
      <c r="AW1965" s="28"/>
      <c r="AX1965" s="28"/>
      <c r="AY1965" s="28"/>
      <c r="BD1965" s="202"/>
      <c r="BF1965" s="28"/>
      <c r="BG1965" s="28"/>
      <c r="BH1965" s="28"/>
      <c r="BM1965" s="202"/>
      <c r="BO1965" s="28"/>
      <c r="BP1965" s="28"/>
      <c r="BQ1965" s="28"/>
      <c r="BV1965" s="202"/>
      <c r="BX1965" s="28"/>
      <c r="BY1965" s="28"/>
      <c r="BZ1965" s="28"/>
      <c r="CE1965" s="202"/>
      <c r="CG1965" s="28"/>
      <c r="CH1965" s="28"/>
      <c r="CI1965" s="28"/>
      <c r="CN1965" s="202"/>
      <c r="CP1965" s="28"/>
      <c r="CQ1965" s="28"/>
      <c r="CR1965" s="28"/>
      <c r="CW1965" s="202"/>
      <c r="CY1965" s="28"/>
      <c r="CZ1965" s="28"/>
      <c r="DA1965" s="28"/>
      <c r="DF1965" s="202"/>
      <c r="DH1965" s="28"/>
      <c r="DI1965" s="28"/>
      <c r="DJ1965" s="28"/>
      <c r="DO1965" s="202"/>
      <c r="DQ1965" s="28"/>
      <c r="DR1965" s="28"/>
      <c r="DS1965" s="28"/>
      <c r="DX1965" s="202"/>
      <c r="DZ1965" s="28"/>
      <c r="EA1965" s="28"/>
      <c r="EB1965" s="28"/>
      <c r="EG1965" s="202"/>
      <c r="EI1965" s="28"/>
      <c r="EJ1965" s="28"/>
      <c r="EK1965" s="28"/>
      <c r="EP1965" s="202"/>
      <c r="ER1965" s="28"/>
      <c r="ES1965" s="28"/>
      <c r="ET1965" s="28"/>
      <c r="EY1965" s="202"/>
      <c r="FA1965" s="28"/>
      <c r="FB1965" s="28"/>
      <c r="FC1965" s="28"/>
      <c r="FH1965" s="202"/>
      <c r="FJ1965" s="28"/>
      <c r="FK1965" s="28"/>
      <c r="FL1965" s="28"/>
      <c r="FQ1965" s="202"/>
      <c r="FS1965" s="28"/>
      <c r="FT1965" s="28"/>
      <c r="FU1965" s="28"/>
      <c r="FZ1965" s="202"/>
      <c r="GB1965" s="28"/>
      <c r="GC1965" s="28"/>
      <c r="GD1965" s="28"/>
      <c r="GI1965" s="202"/>
      <c r="GK1965" s="28"/>
      <c r="GL1965" s="28"/>
      <c r="GM1965" s="28"/>
      <c r="GR1965" s="202"/>
      <c r="GT1965" s="28"/>
      <c r="GU1965" s="28"/>
      <c r="GV1965" s="28"/>
      <c r="HA1965" s="202"/>
      <c r="HC1965" s="28"/>
      <c r="HD1965" s="28"/>
      <c r="HE1965" s="28"/>
      <c r="HJ1965" s="28"/>
      <c r="HK1965" s="28"/>
      <c r="HL1965" s="28"/>
      <c r="HM1965" s="28"/>
      <c r="HN1965" s="28"/>
      <c r="HO1965" s="28"/>
      <c r="HP1965" s="28"/>
      <c r="HQ1965" s="28"/>
      <c r="HR1965" s="28"/>
      <c r="HS1965" s="28"/>
      <c r="HT1965" s="28"/>
      <c r="HU1965" s="28"/>
      <c r="HV1965" s="28"/>
      <c r="HW1965" s="28"/>
      <c r="HX1965" s="28"/>
      <c r="HY1965" s="28"/>
      <c r="HZ1965" s="28"/>
      <c r="IA1965" s="28"/>
      <c r="IB1965" s="28"/>
      <c r="IC1965" s="28"/>
      <c r="ID1965" s="28"/>
      <c r="IE1965" s="28"/>
      <c r="IF1965" s="28"/>
      <c r="IG1965" s="28"/>
      <c r="IH1965" s="28"/>
      <c r="II1965" s="28"/>
      <c r="IJ1965" s="28"/>
      <c r="IK1965" s="28"/>
      <c r="IL1965" s="28"/>
      <c r="IM1965" s="28"/>
      <c r="IN1965" s="28"/>
      <c r="IO1965" s="28"/>
    </row>
    <row r="1966" spans="1:249" s="54" customFormat="1" ht="14.25">
      <c r="A1966" s="28"/>
      <c r="B1966" s="28"/>
      <c r="C1966" s="28"/>
      <c r="D1966" s="28"/>
      <c r="E1966" s="28"/>
      <c r="F1966" s="28"/>
      <c r="G1966" s="28"/>
      <c r="K1966" s="202"/>
      <c r="M1966" s="28"/>
      <c r="N1966" s="28"/>
      <c r="O1966" s="28"/>
      <c r="T1966" s="202"/>
      <c r="V1966" s="28"/>
      <c r="W1966" s="28"/>
      <c r="X1966" s="28"/>
      <c r="AC1966" s="202"/>
      <c r="AE1966" s="28"/>
      <c r="AF1966" s="28"/>
      <c r="AG1966" s="28"/>
      <c r="AL1966" s="202"/>
      <c r="AN1966" s="28"/>
      <c r="AO1966" s="28"/>
      <c r="AP1966" s="28"/>
      <c r="AU1966" s="202"/>
      <c r="AW1966" s="28"/>
      <c r="AX1966" s="28"/>
      <c r="AY1966" s="28"/>
      <c r="BD1966" s="202"/>
      <c r="BF1966" s="28"/>
      <c r="BG1966" s="28"/>
      <c r="BH1966" s="28"/>
      <c r="BM1966" s="202"/>
      <c r="BO1966" s="28"/>
      <c r="BP1966" s="28"/>
      <c r="BQ1966" s="28"/>
      <c r="BV1966" s="202"/>
      <c r="BX1966" s="28"/>
      <c r="BY1966" s="28"/>
      <c r="BZ1966" s="28"/>
      <c r="CE1966" s="202"/>
      <c r="CG1966" s="28"/>
      <c r="CH1966" s="28"/>
      <c r="CI1966" s="28"/>
      <c r="CN1966" s="202"/>
      <c r="CP1966" s="28"/>
      <c r="CQ1966" s="28"/>
      <c r="CR1966" s="28"/>
      <c r="CW1966" s="202"/>
      <c r="CY1966" s="28"/>
      <c r="CZ1966" s="28"/>
      <c r="DA1966" s="28"/>
      <c r="DF1966" s="202"/>
      <c r="DH1966" s="28"/>
      <c r="DI1966" s="28"/>
      <c r="DJ1966" s="28"/>
      <c r="DO1966" s="202"/>
      <c r="DQ1966" s="28"/>
      <c r="DR1966" s="28"/>
      <c r="DS1966" s="28"/>
      <c r="DX1966" s="202"/>
      <c r="DZ1966" s="28"/>
      <c r="EA1966" s="28"/>
      <c r="EB1966" s="28"/>
      <c r="EG1966" s="202"/>
      <c r="EI1966" s="28"/>
      <c r="EJ1966" s="28"/>
      <c r="EK1966" s="28"/>
      <c r="EP1966" s="202"/>
      <c r="ER1966" s="28"/>
      <c r="ES1966" s="28"/>
      <c r="ET1966" s="28"/>
      <c r="EY1966" s="202"/>
      <c r="FA1966" s="28"/>
      <c r="FB1966" s="28"/>
      <c r="FC1966" s="28"/>
      <c r="FH1966" s="202"/>
      <c r="FJ1966" s="28"/>
      <c r="FK1966" s="28"/>
      <c r="FL1966" s="28"/>
      <c r="FQ1966" s="202"/>
      <c r="FS1966" s="28"/>
      <c r="FT1966" s="28"/>
      <c r="FU1966" s="28"/>
      <c r="FZ1966" s="202"/>
      <c r="GB1966" s="28"/>
      <c r="GC1966" s="28"/>
      <c r="GD1966" s="28"/>
      <c r="GI1966" s="202"/>
      <c r="GK1966" s="28"/>
      <c r="GL1966" s="28"/>
      <c r="GM1966" s="28"/>
      <c r="GR1966" s="202"/>
      <c r="GT1966" s="28"/>
      <c r="GU1966" s="28"/>
      <c r="GV1966" s="28"/>
      <c r="HA1966" s="202"/>
      <c r="HC1966" s="28"/>
      <c r="HD1966" s="28"/>
      <c r="HE1966" s="28"/>
      <c r="HJ1966" s="28"/>
      <c r="HK1966" s="28"/>
      <c r="HL1966" s="28"/>
      <c r="HM1966" s="28"/>
      <c r="HN1966" s="28"/>
      <c r="HO1966" s="28"/>
      <c r="HP1966" s="28"/>
      <c r="HQ1966" s="28"/>
      <c r="HR1966" s="28"/>
      <c r="HS1966" s="28"/>
      <c r="HT1966" s="28"/>
      <c r="HU1966" s="28"/>
      <c r="HV1966" s="28"/>
      <c r="HW1966" s="28"/>
      <c r="HX1966" s="28"/>
      <c r="HY1966" s="28"/>
      <c r="HZ1966" s="28"/>
      <c r="IA1966" s="28"/>
      <c r="IB1966" s="28"/>
      <c r="IC1966" s="28"/>
      <c r="ID1966" s="28"/>
      <c r="IE1966" s="28"/>
      <c r="IF1966" s="28"/>
      <c r="IG1966" s="28"/>
      <c r="IH1966" s="28"/>
      <c r="II1966" s="28"/>
      <c r="IJ1966" s="28"/>
      <c r="IK1966" s="28"/>
      <c r="IL1966" s="28"/>
      <c r="IM1966" s="28"/>
      <c r="IN1966" s="28"/>
      <c r="IO1966" s="28"/>
    </row>
    <row r="1967" spans="1:249" s="54" customFormat="1" ht="14.25">
      <c r="A1967" s="28"/>
      <c r="B1967" s="28"/>
      <c r="C1967" s="28"/>
      <c r="D1967" s="28"/>
      <c r="E1967" s="28"/>
      <c r="F1967" s="28"/>
      <c r="G1967" s="28"/>
      <c r="K1967" s="202"/>
      <c r="M1967" s="28"/>
      <c r="N1967" s="28"/>
      <c r="O1967" s="28"/>
      <c r="T1967" s="202"/>
      <c r="V1967" s="28"/>
      <c r="W1967" s="28"/>
      <c r="X1967" s="28"/>
      <c r="AC1967" s="202"/>
      <c r="AE1967" s="28"/>
      <c r="AF1967" s="28"/>
      <c r="AG1967" s="28"/>
      <c r="AL1967" s="202"/>
      <c r="AN1967" s="28"/>
      <c r="AO1967" s="28"/>
      <c r="AP1967" s="28"/>
      <c r="AU1967" s="202"/>
      <c r="AW1967" s="28"/>
      <c r="AX1967" s="28"/>
      <c r="AY1967" s="28"/>
      <c r="BD1967" s="202"/>
      <c r="BF1967" s="28"/>
      <c r="BG1967" s="28"/>
      <c r="BH1967" s="28"/>
      <c r="BM1967" s="202"/>
      <c r="BO1967" s="28"/>
      <c r="BP1967" s="28"/>
      <c r="BQ1967" s="28"/>
      <c r="BV1967" s="202"/>
      <c r="BX1967" s="28"/>
      <c r="BY1967" s="28"/>
      <c r="BZ1967" s="28"/>
      <c r="CE1967" s="202"/>
      <c r="CG1967" s="28"/>
      <c r="CH1967" s="28"/>
      <c r="CI1967" s="28"/>
      <c r="CN1967" s="202"/>
      <c r="CP1967" s="28"/>
      <c r="CQ1967" s="28"/>
      <c r="CR1967" s="28"/>
      <c r="CW1967" s="202"/>
      <c r="CY1967" s="28"/>
      <c r="CZ1967" s="28"/>
      <c r="DA1967" s="28"/>
      <c r="DF1967" s="202"/>
      <c r="DH1967" s="28"/>
      <c r="DI1967" s="28"/>
      <c r="DJ1967" s="28"/>
      <c r="DO1967" s="202"/>
      <c r="DQ1967" s="28"/>
      <c r="DR1967" s="28"/>
      <c r="DS1967" s="28"/>
      <c r="DX1967" s="202"/>
      <c r="DZ1967" s="28"/>
      <c r="EA1967" s="28"/>
      <c r="EB1967" s="28"/>
      <c r="EG1967" s="202"/>
      <c r="EI1967" s="28"/>
      <c r="EJ1967" s="28"/>
      <c r="EK1967" s="28"/>
      <c r="EP1967" s="202"/>
      <c r="ER1967" s="28"/>
      <c r="ES1967" s="28"/>
      <c r="ET1967" s="28"/>
      <c r="EY1967" s="202"/>
      <c r="FA1967" s="28"/>
      <c r="FB1967" s="28"/>
      <c r="FC1967" s="28"/>
      <c r="FH1967" s="202"/>
      <c r="FJ1967" s="28"/>
      <c r="FK1967" s="28"/>
      <c r="FL1967" s="28"/>
      <c r="FQ1967" s="202"/>
      <c r="FS1967" s="28"/>
      <c r="FT1967" s="28"/>
      <c r="FU1967" s="28"/>
      <c r="FZ1967" s="202"/>
      <c r="GB1967" s="28"/>
      <c r="GC1967" s="28"/>
      <c r="GD1967" s="28"/>
      <c r="GI1967" s="202"/>
      <c r="GK1967" s="28"/>
      <c r="GL1967" s="28"/>
      <c r="GM1967" s="28"/>
      <c r="GR1967" s="202"/>
      <c r="GT1967" s="28"/>
      <c r="GU1967" s="28"/>
      <c r="GV1967" s="28"/>
      <c r="HA1967" s="202"/>
      <c r="HC1967" s="28"/>
      <c r="HD1967" s="28"/>
      <c r="HE1967" s="28"/>
      <c r="HJ1967" s="28"/>
      <c r="HK1967" s="28"/>
      <c r="HL1967" s="28"/>
      <c r="HM1967" s="28"/>
      <c r="HN1967" s="28"/>
      <c r="HO1967" s="28"/>
      <c r="HP1967" s="28"/>
      <c r="HQ1967" s="28"/>
      <c r="HR1967" s="28"/>
      <c r="HS1967" s="28"/>
      <c r="HT1967" s="28"/>
      <c r="HU1967" s="28"/>
      <c r="HV1967" s="28"/>
      <c r="HW1967" s="28"/>
      <c r="HX1967" s="28"/>
      <c r="HY1967" s="28"/>
      <c r="HZ1967" s="28"/>
      <c r="IA1967" s="28"/>
      <c r="IB1967" s="28"/>
      <c r="IC1967" s="28"/>
      <c r="ID1967" s="28"/>
      <c r="IE1967" s="28"/>
      <c r="IF1967" s="28"/>
      <c r="IG1967" s="28"/>
      <c r="IH1967" s="28"/>
      <c r="II1967" s="28"/>
      <c r="IJ1967" s="28"/>
      <c r="IK1967" s="28"/>
      <c r="IL1967" s="28"/>
      <c r="IM1967" s="28"/>
      <c r="IN1967" s="28"/>
      <c r="IO1967" s="28"/>
    </row>
    <row r="1968" spans="1:249" s="54" customFormat="1" ht="14.25">
      <c r="A1968" s="28"/>
      <c r="B1968" s="28"/>
      <c r="C1968" s="28"/>
      <c r="D1968" s="28"/>
      <c r="E1968" s="28"/>
      <c r="F1968" s="28"/>
      <c r="G1968" s="28"/>
      <c r="K1968" s="202"/>
      <c r="M1968" s="28"/>
      <c r="N1968" s="28"/>
      <c r="O1968" s="28"/>
      <c r="T1968" s="202"/>
      <c r="V1968" s="28"/>
      <c r="W1968" s="28"/>
      <c r="X1968" s="28"/>
      <c r="AC1968" s="202"/>
      <c r="AE1968" s="28"/>
      <c r="AF1968" s="28"/>
      <c r="AG1968" s="28"/>
      <c r="AL1968" s="202"/>
      <c r="AN1968" s="28"/>
      <c r="AO1968" s="28"/>
      <c r="AP1968" s="28"/>
      <c r="AU1968" s="202"/>
      <c r="AW1968" s="28"/>
      <c r="AX1968" s="28"/>
      <c r="AY1968" s="28"/>
      <c r="BD1968" s="202"/>
      <c r="BF1968" s="28"/>
      <c r="BG1968" s="28"/>
      <c r="BH1968" s="28"/>
      <c r="BM1968" s="202"/>
      <c r="BO1968" s="28"/>
      <c r="BP1968" s="28"/>
      <c r="BQ1968" s="28"/>
      <c r="BV1968" s="202"/>
      <c r="BX1968" s="28"/>
      <c r="BY1968" s="28"/>
      <c r="BZ1968" s="28"/>
      <c r="CE1968" s="202"/>
      <c r="CG1968" s="28"/>
      <c r="CH1968" s="28"/>
      <c r="CI1968" s="28"/>
      <c r="CN1968" s="202"/>
      <c r="CP1968" s="28"/>
      <c r="CQ1968" s="28"/>
      <c r="CR1968" s="28"/>
      <c r="CW1968" s="202"/>
      <c r="CY1968" s="28"/>
      <c r="CZ1968" s="28"/>
      <c r="DA1968" s="28"/>
      <c r="DF1968" s="202"/>
      <c r="DH1968" s="28"/>
      <c r="DI1968" s="28"/>
      <c r="DJ1968" s="28"/>
      <c r="DO1968" s="202"/>
      <c r="DQ1968" s="28"/>
      <c r="DR1968" s="28"/>
      <c r="DS1968" s="28"/>
      <c r="DX1968" s="202"/>
      <c r="DZ1968" s="28"/>
      <c r="EA1968" s="28"/>
      <c r="EB1968" s="28"/>
      <c r="EG1968" s="202"/>
      <c r="EI1968" s="28"/>
      <c r="EJ1968" s="28"/>
      <c r="EK1968" s="28"/>
      <c r="EP1968" s="202"/>
      <c r="ER1968" s="28"/>
      <c r="ES1968" s="28"/>
      <c r="ET1968" s="28"/>
      <c r="EY1968" s="202"/>
      <c r="FA1968" s="28"/>
      <c r="FB1968" s="28"/>
      <c r="FC1968" s="28"/>
      <c r="FH1968" s="202"/>
      <c r="FJ1968" s="28"/>
      <c r="FK1968" s="28"/>
      <c r="FL1968" s="28"/>
      <c r="FQ1968" s="202"/>
      <c r="FS1968" s="28"/>
      <c r="FT1968" s="28"/>
      <c r="FU1968" s="28"/>
      <c r="FZ1968" s="202"/>
      <c r="GB1968" s="28"/>
      <c r="GC1968" s="28"/>
      <c r="GD1968" s="28"/>
      <c r="GI1968" s="202"/>
      <c r="GK1968" s="28"/>
      <c r="GL1968" s="28"/>
      <c r="GM1968" s="28"/>
      <c r="GR1968" s="202"/>
      <c r="GT1968" s="28"/>
      <c r="GU1968" s="28"/>
      <c r="GV1968" s="28"/>
      <c r="HA1968" s="202"/>
      <c r="HC1968" s="28"/>
      <c r="HD1968" s="28"/>
      <c r="HE1968" s="28"/>
      <c r="HJ1968" s="28"/>
      <c r="HK1968" s="28"/>
      <c r="HL1968" s="28"/>
      <c r="HM1968" s="28"/>
      <c r="HN1968" s="28"/>
      <c r="HO1968" s="28"/>
      <c r="HP1968" s="28"/>
      <c r="HQ1968" s="28"/>
      <c r="HR1968" s="28"/>
      <c r="HS1968" s="28"/>
      <c r="HT1968" s="28"/>
      <c r="HU1968" s="28"/>
      <c r="HV1968" s="28"/>
      <c r="HW1968" s="28"/>
      <c r="HX1968" s="28"/>
      <c r="HY1968" s="28"/>
      <c r="HZ1968" s="28"/>
      <c r="IA1968" s="28"/>
      <c r="IB1968" s="28"/>
      <c r="IC1968" s="28"/>
      <c r="ID1968" s="28"/>
      <c r="IE1968" s="28"/>
      <c r="IF1968" s="28"/>
      <c r="IG1968" s="28"/>
      <c r="IH1968" s="28"/>
      <c r="II1968" s="28"/>
      <c r="IJ1968" s="28"/>
      <c r="IK1968" s="28"/>
      <c r="IL1968" s="28"/>
      <c r="IM1968" s="28"/>
      <c r="IN1968" s="28"/>
      <c r="IO1968" s="28"/>
    </row>
    <row r="1969" spans="1:249" s="54" customFormat="1" ht="14.25">
      <c r="A1969" s="28"/>
      <c r="B1969" s="28"/>
      <c r="C1969" s="28"/>
      <c r="D1969" s="28"/>
      <c r="E1969" s="28"/>
      <c r="F1969" s="28"/>
      <c r="G1969" s="28"/>
      <c r="K1969" s="202"/>
      <c r="M1969" s="28"/>
      <c r="N1969" s="28"/>
      <c r="O1969" s="28"/>
      <c r="T1969" s="202"/>
      <c r="V1969" s="28"/>
      <c r="W1969" s="28"/>
      <c r="X1969" s="28"/>
      <c r="AC1969" s="202"/>
      <c r="AE1969" s="28"/>
      <c r="AF1969" s="28"/>
      <c r="AG1969" s="28"/>
      <c r="AL1969" s="202"/>
      <c r="AN1969" s="28"/>
      <c r="AO1969" s="28"/>
      <c r="AP1969" s="28"/>
      <c r="AU1969" s="202"/>
      <c r="AW1969" s="28"/>
      <c r="AX1969" s="28"/>
      <c r="AY1969" s="28"/>
      <c r="BD1969" s="202"/>
      <c r="BF1969" s="28"/>
      <c r="BG1969" s="28"/>
      <c r="BH1969" s="28"/>
      <c r="BM1969" s="202"/>
      <c r="BO1969" s="28"/>
      <c r="BP1969" s="28"/>
      <c r="BQ1969" s="28"/>
      <c r="BV1969" s="202"/>
      <c r="BX1969" s="28"/>
      <c r="BY1969" s="28"/>
      <c r="BZ1969" s="28"/>
      <c r="CE1969" s="202"/>
      <c r="CG1969" s="28"/>
      <c r="CH1969" s="28"/>
      <c r="CI1969" s="28"/>
      <c r="CN1969" s="202"/>
      <c r="CP1969" s="28"/>
      <c r="CQ1969" s="28"/>
      <c r="CR1969" s="28"/>
      <c r="CW1969" s="202"/>
      <c r="CY1969" s="28"/>
      <c r="CZ1969" s="28"/>
      <c r="DA1969" s="28"/>
      <c r="DF1969" s="202"/>
      <c r="DH1969" s="28"/>
      <c r="DI1969" s="28"/>
      <c r="DJ1969" s="28"/>
      <c r="DO1969" s="202"/>
      <c r="DQ1969" s="28"/>
      <c r="DR1969" s="28"/>
      <c r="DS1969" s="28"/>
      <c r="DX1969" s="202"/>
      <c r="DZ1969" s="28"/>
      <c r="EA1969" s="28"/>
      <c r="EB1969" s="28"/>
      <c r="EG1969" s="202"/>
      <c r="EI1969" s="28"/>
      <c r="EJ1969" s="28"/>
      <c r="EK1969" s="28"/>
      <c r="EP1969" s="202"/>
      <c r="ER1969" s="28"/>
      <c r="ES1969" s="28"/>
      <c r="ET1969" s="28"/>
      <c r="EY1969" s="202"/>
      <c r="FA1969" s="28"/>
      <c r="FB1969" s="28"/>
      <c r="FC1969" s="28"/>
      <c r="FH1969" s="202"/>
      <c r="FJ1969" s="28"/>
      <c r="FK1969" s="28"/>
      <c r="FL1969" s="28"/>
      <c r="FQ1969" s="202"/>
      <c r="FS1969" s="28"/>
      <c r="FT1969" s="28"/>
      <c r="FU1969" s="28"/>
      <c r="FZ1969" s="202"/>
      <c r="GB1969" s="28"/>
      <c r="GC1969" s="28"/>
      <c r="GD1969" s="28"/>
      <c r="GI1969" s="202"/>
      <c r="GK1969" s="28"/>
      <c r="GL1969" s="28"/>
      <c r="GM1969" s="28"/>
      <c r="GR1969" s="202"/>
      <c r="GT1969" s="28"/>
      <c r="GU1969" s="28"/>
      <c r="GV1969" s="28"/>
      <c r="HA1969" s="202"/>
      <c r="HC1969" s="28"/>
      <c r="HD1969" s="28"/>
      <c r="HE1969" s="28"/>
      <c r="HJ1969" s="28"/>
      <c r="HK1969" s="28"/>
      <c r="HL1969" s="28"/>
      <c r="HM1969" s="28"/>
      <c r="HN1969" s="28"/>
      <c r="HO1969" s="28"/>
      <c r="HP1969" s="28"/>
      <c r="HQ1969" s="28"/>
      <c r="HR1969" s="28"/>
      <c r="HS1969" s="28"/>
      <c r="HT1969" s="28"/>
      <c r="HU1969" s="28"/>
      <c r="HV1969" s="28"/>
      <c r="HW1969" s="28"/>
      <c r="HX1969" s="28"/>
      <c r="HY1969" s="28"/>
      <c r="HZ1969" s="28"/>
      <c r="IA1969" s="28"/>
      <c r="IB1969" s="28"/>
      <c r="IC1969" s="28"/>
      <c r="ID1969" s="28"/>
      <c r="IE1969" s="28"/>
      <c r="IF1969" s="28"/>
      <c r="IG1969" s="28"/>
      <c r="IH1969" s="28"/>
      <c r="II1969" s="28"/>
      <c r="IJ1969" s="28"/>
      <c r="IK1969" s="28"/>
      <c r="IL1969" s="28"/>
      <c r="IM1969" s="28"/>
      <c r="IN1969" s="28"/>
      <c r="IO1969" s="28"/>
    </row>
    <row r="1970" spans="1:249" s="54" customFormat="1" ht="14.25">
      <c r="A1970" s="28"/>
      <c r="B1970" s="28"/>
      <c r="C1970" s="28"/>
      <c r="D1970" s="28"/>
      <c r="E1970" s="28"/>
      <c r="F1970" s="28"/>
      <c r="G1970" s="28"/>
      <c r="K1970" s="202"/>
      <c r="M1970" s="28"/>
      <c r="N1970" s="28"/>
      <c r="O1970" s="28"/>
      <c r="T1970" s="202"/>
      <c r="V1970" s="28"/>
      <c r="W1970" s="28"/>
      <c r="X1970" s="28"/>
      <c r="AC1970" s="202"/>
      <c r="AE1970" s="28"/>
      <c r="AF1970" s="28"/>
      <c r="AG1970" s="28"/>
      <c r="AL1970" s="202"/>
      <c r="AN1970" s="28"/>
      <c r="AO1970" s="28"/>
      <c r="AP1970" s="28"/>
      <c r="AU1970" s="202"/>
      <c r="AW1970" s="28"/>
      <c r="AX1970" s="28"/>
      <c r="AY1970" s="28"/>
      <c r="BD1970" s="202"/>
      <c r="BF1970" s="28"/>
      <c r="BG1970" s="28"/>
      <c r="BH1970" s="28"/>
      <c r="BM1970" s="202"/>
      <c r="BO1970" s="28"/>
      <c r="BP1970" s="28"/>
      <c r="BQ1970" s="28"/>
      <c r="BV1970" s="202"/>
      <c r="BX1970" s="28"/>
      <c r="BY1970" s="28"/>
      <c r="BZ1970" s="28"/>
      <c r="CE1970" s="202"/>
      <c r="CG1970" s="28"/>
      <c r="CH1970" s="28"/>
      <c r="CI1970" s="28"/>
      <c r="CN1970" s="202"/>
      <c r="CP1970" s="28"/>
      <c r="CQ1970" s="28"/>
      <c r="CR1970" s="28"/>
      <c r="CW1970" s="202"/>
      <c r="CY1970" s="28"/>
      <c r="CZ1970" s="28"/>
      <c r="DA1970" s="28"/>
      <c r="DF1970" s="202"/>
      <c r="DH1970" s="28"/>
      <c r="DI1970" s="28"/>
      <c r="DJ1970" s="28"/>
      <c r="DO1970" s="202"/>
      <c r="DQ1970" s="28"/>
      <c r="DR1970" s="28"/>
      <c r="DS1970" s="28"/>
      <c r="DX1970" s="202"/>
      <c r="DZ1970" s="28"/>
      <c r="EA1970" s="28"/>
      <c r="EB1970" s="28"/>
      <c r="EG1970" s="202"/>
      <c r="EI1970" s="28"/>
      <c r="EJ1970" s="28"/>
      <c r="EK1970" s="28"/>
      <c r="EP1970" s="202"/>
      <c r="ER1970" s="28"/>
      <c r="ES1970" s="28"/>
      <c r="ET1970" s="28"/>
      <c r="EY1970" s="202"/>
      <c r="FA1970" s="28"/>
      <c r="FB1970" s="28"/>
      <c r="FC1970" s="28"/>
      <c r="FH1970" s="202"/>
      <c r="FJ1970" s="28"/>
      <c r="FK1970" s="28"/>
      <c r="FL1970" s="28"/>
      <c r="FQ1970" s="202"/>
      <c r="FS1970" s="28"/>
      <c r="FT1970" s="28"/>
      <c r="FU1970" s="28"/>
      <c r="FZ1970" s="202"/>
      <c r="GB1970" s="28"/>
      <c r="GC1970" s="28"/>
      <c r="GD1970" s="28"/>
      <c r="GI1970" s="202"/>
      <c r="GK1970" s="28"/>
      <c r="GL1970" s="28"/>
      <c r="GM1970" s="28"/>
      <c r="GR1970" s="202"/>
      <c r="GT1970" s="28"/>
      <c r="GU1970" s="28"/>
      <c r="GV1970" s="28"/>
      <c r="HA1970" s="202"/>
      <c r="HC1970" s="28"/>
      <c r="HD1970" s="28"/>
      <c r="HE1970" s="28"/>
      <c r="HJ1970" s="28"/>
      <c r="HK1970" s="28"/>
      <c r="HL1970" s="28"/>
      <c r="HM1970" s="28"/>
      <c r="HN1970" s="28"/>
      <c r="HO1970" s="28"/>
      <c r="HP1970" s="28"/>
      <c r="HQ1970" s="28"/>
      <c r="HR1970" s="28"/>
      <c r="HS1970" s="28"/>
      <c r="HT1970" s="28"/>
      <c r="HU1970" s="28"/>
      <c r="HV1970" s="28"/>
      <c r="HW1970" s="28"/>
      <c r="HX1970" s="28"/>
      <c r="HY1970" s="28"/>
      <c r="HZ1970" s="28"/>
      <c r="IA1970" s="28"/>
      <c r="IB1970" s="28"/>
      <c r="IC1970" s="28"/>
      <c r="ID1970" s="28"/>
      <c r="IE1970" s="28"/>
      <c r="IF1970" s="28"/>
      <c r="IG1970" s="28"/>
      <c r="IH1970" s="28"/>
      <c r="II1970" s="28"/>
      <c r="IJ1970" s="28"/>
      <c r="IK1970" s="28"/>
      <c r="IL1970" s="28"/>
      <c r="IM1970" s="28"/>
      <c r="IN1970" s="28"/>
      <c r="IO1970" s="28"/>
    </row>
    <row r="1971" spans="1:249" s="54" customFormat="1" ht="14.25">
      <c r="A1971" s="28"/>
      <c r="B1971" s="28"/>
      <c r="C1971" s="28"/>
      <c r="D1971" s="28"/>
      <c r="E1971" s="28"/>
      <c r="F1971" s="28"/>
      <c r="G1971" s="28"/>
      <c r="K1971" s="202"/>
      <c r="M1971" s="28"/>
      <c r="N1971" s="28"/>
      <c r="O1971" s="28"/>
      <c r="T1971" s="202"/>
      <c r="V1971" s="28"/>
      <c r="W1971" s="28"/>
      <c r="X1971" s="28"/>
      <c r="AC1971" s="202"/>
      <c r="AE1971" s="28"/>
      <c r="AF1971" s="28"/>
      <c r="AG1971" s="28"/>
      <c r="AL1971" s="202"/>
      <c r="AN1971" s="28"/>
      <c r="AO1971" s="28"/>
      <c r="AP1971" s="28"/>
      <c r="AU1971" s="202"/>
      <c r="AW1971" s="28"/>
      <c r="AX1971" s="28"/>
      <c r="AY1971" s="28"/>
      <c r="BD1971" s="202"/>
      <c r="BF1971" s="28"/>
      <c r="BG1971" s="28"/>
      <c r="BH1971" s="28"/>
      <c r="BM1971" s="202"/>
      <c r="BO1971" s="28"/>
      <c r="BP1971" s="28"/>
      <c r="BQ1971" s="28"/>
      <c r="BV1971" s="202"/>
      <c r="BX1971" s="28"/>
      <c r="BY1971" s="28"/>
      <c r="BZ1971" s="28"/>
      <c r="CE1971" s="202"/>
      <c r="CG1971" s="28"/>
      <c r="CH1971" s="28"/>
      <c r="CI1971" s="28"/>
      <c r="CN1971" s="202"/>
      <c r="CP1971" s="28"/>
      <c r="CQ1971" s="28"/>
      <c r="CR1971" s="28"/>
      <c r="CW1971" s="202"/>
      <c r="CY1971" s="28"/>
      <c r="CZ1971" s="28"/>
      <c r="DA1971" s="28"/>
      <c r="DF1971" s="202"/>
      <c r="DH1971" s="28"/>
      <c r="DI1971" s="28"/>
      <c r="DJ1971" s="28"/>
      <c r="DO1971" s="202"/>
      <c r="DQ1971" s="28"/>
      <c r="DR1971" s="28"/>
      <c r="DS1971" s="28"/>
      <c r="DX1971" s="202"/>
      <c r="DZ1971" s="28"/>
      <c r="EA1971" s="28"/>
      <c r="EB1971" s="28"/>
      <c r="EG1971" s="202"/>
      <c r="EI1971" s="28"/>
      <c r="EJ1971" s="28"/>
      <c r="EK1971" s="28"/>
      <c r="EP1971" s="202"/>
      <c r="ER1971" s="28"/>
      <c r="ES1971" s="28"/>
      <c r="ET1971" s="28"/>
      <c r="EY1971" s="202"/>
      <c r="FA1971" s="28"/>
      <c r="FB1971" s="28"/>
      <c r="FC1971" s="28"/>
      <c r="FH1971" s="202"/>
      <c r="FJ1971" s="28"/>
      <c r="FK1971" s="28"/>
      <c r="FL1971" s="28"/>
      <c r="FQ1971" s="202"/>
      <c r="FS1971" s="28"/>
      <c r="FT1971" s="28"/>
      <c r="FU1971" s="28"/>
      <c r="FZ1971" s="202"/>
      <c r="GB1971" s="28"/>
      <c r="GC1971" s="28"/>
      <c r="GD1971" s="28"/>
      <c r="GI1971" s="202"/>
      <c r="GK1971" s="28"/>
      <c r="GL1971" s="28"/>
      <c r="GM1971" s="28"/>
      <c r="GR1971" s="202"/>
      <c r="GT1971" s="28"/>
      <c r="GU1971" s="28"/>
      <c r="GV1971" s="28"/>
      <c r="HA1971" s="202"/>
      <c r="HC1971" s="28"/>
      <c r="HD1971" s="28"/>
      <c r="HE1971" s="28"/>
      <c r="HJ1971" s="28"/>
      <c r="HK1971" s="28"/>
      <c r="HL1971" s="28"/>
      <c r="HM1971" s="28"/>
      <c r="HN1971" s="28"/>
      <c r="HO1971" s="28"/>
      <c r="HP1971" s="28"/>
      <c r="HQ1971" s="28"/>
      <c r="HR1971" s="28"/>
      <c r="HS1971" s="28"/>
      <c r="HT1971" s="28"/>
      <c r="HU1971" s="28"/>
      <c r="HV1971" s="28"/>
      <c r="HW1971" s="28"/>
      <c r="HX1971" s="28"/>
      <c r="HY1971" s="28"/>
      <c r="HZ1971" s="28"/>
      <c r="IA1971" s="28"/>
      <c r="IB1971" s="28"/>
      <c r="IC1971" s="28"/>
      <c r="ID1971" s="28"/>
      <c r="IE1971" s="28"/>
      <c r="IF1971" s="28"/>
      <c r="IG1971" s="28"/>
      <c r="IH1971" s="28"/>
      <c r="II1971" s="28"/>
      <c r="IJ1971" s="28"/>
      <c r="IK1971" s="28"/>
      <c r="IL1971" s="28"/>
      <c r="IM1971" s="28"/>
      <c r="IN1971" s="28"/>
      <c r="IO1971" s="28"/>
    </row>
    <row r="1972" spans="1:249" s="54" customFormat="1" ht="14.25">
      <c r="A1972" s="28"/>
      <c r="B1972" s="28"/>
      <c r="C1972" s="28"/>
      <c r="D1972" s="28"/>
      <c r="E1972" s="28"/>
      <c r="F1972" s="28"/>
      <c r="G1972" s="28"/>
      <c r="K1972" s="202"/>
      <c r="M1972" s="28"/>
      <c r="N1972" s="28"/>
      <c r="O1972" s="28"/>
      <c r="T1972" s="202"/>
      <c r="V1972" s="28"/>
      <c r="W1972" s="28"/>
      <c r="X1972" s="28"/>
      <c r="AC1972" s="202"/>
      <c r="AE1972" s="28"/>
      <c r="AF1972" s="28"/>
      <c r="AG1972" s="28"/>
      <c r="AL1972" s="202"/>
      <c r="AN1972" s="28"/>
      <c r="AO1972" s="28"/>
      <c r="AP1972" s="28"/>
      <c r="AU1972" s="202"/>
      <c r="AW1972" s="28"/>
      <c r="AX1972" s="28"/>
      <c r="AY1972" s="28"/>
      <c r="BD1972" s="202"/>
      <c r="BF1972" s="28"/>
      <c r="BG1972" s="28"/>
      <c r="BH1972" s="28"/>
      <c r="BM1972" s="202"/>
      <c r="BO1972" s="28"/>
      <c r="BP1972" s="28"/>
      <c r="BQ1972" s="28"/>
      <c r="BV1972" s="202"/>
      <c r="BX1972" s="28"/>
      <c r="BY1972" s="28"/>
      <c r="BZ1972" s="28"/>
      <c r="CE1972" s="202"/>
      <c r="CG1972" s="28"/>
      <c r="CH1972" s="28"/>
      <c r="CI1972" s="28"/>
      <c r="CN1972" s="202"/>
      <c r="CP1972" s="28"/>
      <c r="CQ1972" s="28"/>
      <c r="CR1972" s="28"/>
      <c r="CW1972" s="202"/>
      <c r="CY1972" s="28"/>
      <c r="CZ1972" s="28"/>
      <c r="DA1972" s="28"/>
      <c r="DF1972" s="202"/>
      <c r="DH1972" s="28"/>
      <c r="DI1972" s="28"/>
      <c r="DJ1972" s="28"/>
      <c r="DO1972" s="202"/>
      <c r="DQ1972" s="28"/>
      <c r="DR1972" s="28"/>
      <c r="DS1972" s="28"/>
      <c r="DX1972" s="202"/>
      <c r="DZ1972" s="28"/>
      <c r="EA1972" s="28"/>
      <c r="EB1972" s="28"/>
      <c r="EG1972" s="202"/>
      <c r="EI1972" s="28"/>
      <c r="EJ1972" s="28"/>
      <c r="EK1972" s="28"/>
      <c r="EP1972" s="202"/>
      <c r="ER1972" s="28"/>
      <c r="ES1972" s="28"/>
      <c r="ET1972" s="28"/>
      <c r="EY1972" s="202"/>
      <c r="FA1972" s="28"/>
      <c r="FB1972" s="28"/>
      <c r="FC1972" s="28"/>
      <c r="FH1972" s="202"/>
      <c r="FJ1972" s="28"/>
      <c r="FK1972" s="28"/>
      <c r="FL1972" s="28"/>
      <c r="FQ1972" s="202"/>
      <c r="FS1972" s="28"/>
      <c r="FT1972" s="28"/>
      <c r="FU1972" s="28"/>
      <c r="FZ1972" s="202"/>
      <c r="GB1972" s="28"/>
      <c r="GC1972" s="28"/>
      <c r="GD1972" s="28"/>
      <c r="GI1972" s="202"/>
      <c r="GK1972" s="28"/>
      <c r="GL1972" s="28"/>
      <c r="GM1972" s="28"/>
      <c r="GR1972" s="202"/>
      <c r="GT1972" s="28"/>
      <c r="GU1972" s="28"/>
      <c r="GV1972" s="28"/>
      <c r="HA1972" s="202"/>
      <c r="HC1972" s="28"/>
      <c r="HD1972" s="28"/>
      <c r="HE1972" s="28"/>
      <c r="HJ1972" s="28"/>
      <c r="HK1972" s="28"/>
      <c r="HL1972" s="28"/>
      <c r="HM1972" s="28"/>
      <c r="HN1972" s="28"/>
      <c r="HO1972" s="28"/>
      <c r="HP1972" s="28"/>
      <c r="HQ1972" s="28"/>
      <c r="HR1972" s="28"/>
      <c r="HS1972" s="28"/>
      <c r="HT1972" s="28"/>
      <c r="HU1972" s="28"/>
      <c r="HV1972" s="28"/>
      <c r="HW1972" s="28"/>
      <c r="HX1972" s="28"/>
      <c r="HY1972" s="28"/>
      <c r="HZ1972" s="28"/>
      <c r="IA1972" s="28"/>
      <c r="IB1972" s="28"/>
      <c r="IC1972" s="28"/>
      <c r="ID1972" s="28"/>
      <c r="IE1972" s="28"/>
      <c r="IF1972" s="28"/>
      <c r="IG1972" s="28"/>
      <c r="IH1972" s="28"/>
      <c r="II1972" s="28"/>
      <c r="IJ1972" s="28"/>
      <c r="IK1972" s="28"/>
      <c r="IL1972" s="28"/>
      <c r="IM1972" s="28"/>
      <c r="IN1972" s="28"/>
      <c r="IO1972" s="28"/>
    </row>
    <row r="1973" spans="1:249" s="54" customFormat="1" ht="14.25">
      <c r="A1973" s="28"/>
      <c r="B1973" s="28"/>
      <c r="C1973" s="28"/>
      <c r="D1973" s="28"/>
      <c r="E1973" s="28"/>
      <c r="F1973" s="28"/>
      <c r="G1973" s="28"/>
      <c r="K1973" s="202"/>
      <c r="M1973" s="28"/>
      <c r="N1973" s="28"/>
      <c r="O1973" s="28"/>
      <c r="T1973" s="202"/>
      <c r="V1973" s="28"/>
      <c r="W1973" s="28"/>
      <c r="X1973" s="28"/>
      <c r="AC1973" s="202"/>
      <c r="AE1973" s="28"/>
      <c r="AF1973" s="28"/>
      <c r="AG1973" s="28"/>
      <c r="AL1973" s="202"/>
      <c r="AN1973" s="28"/>
      <c r="AO1973" s="28"/>
      <c r="AP1973" s="28"/>
      <c r="AU1973" s="202"/>
      <c r="AW1973" s="28"/>
      <c r="AX1973" s="28"/>
      <c r="AY1973" s="28"/>
      <c r="BD1973" s="202"/>
      <c r="BF1973" s="28"/>
      <c r="BG1973" s="28"/>
      <c r="BH1973" s="28"/>
      <c r="BM1973" s="202"/>
      <c r="BO1973" s="28"/>
      <c r="BP1973" s="28"/>
      <c r="BQ1973" s="28"/>
      <c r="BV1973" s="202"/>
      <c r="BX1973" s="28"/>
      <c r="BY1973" s="28"/>
      <c r="BZ1973" s="28"/>
      <c r="CE1973" s="202"/>
      <c r="CG1973" s="28"/>
      <c r="CH1973" s="28"/>
      <c r="CI1973" s="28"/>
      <c r="CN1973" s="202"/>
      <c r="CP1973" s="28"/>
      <c r="CQ1973" s="28"/>
      <c r="CR1973" s="28"/>
      <c r="CW1973" s="202"/>
      <c r="CY1973" s="28"/>
      <c r="CZ1973" s="28"/>
      <c r="DA1973" s="28"/>
      <c r="DF1973" s="202"/>
      <c r="DH1973" s="28"/>
      <c r="DI1973" s="28"/>
      <c r="DJ1973" s="28"/>
      <c r="DO1973" s="202"/>
      <c r="DQ1973" s="28"/>
      <c r="DR1973" s="28"/>
      <c r="DS1973" s="28"/>
      <c r="DX1973" s="202"/>
      <c r="DZ1973" s="28"/>
      <c r="EA1973" s="28"/>
      <c r="EB1973" s="28"/>
      <c r="EG1973" s="202"/>
      <c r="EI1973" s="28"/>
      <c r="EJ1973" s="28"/>
      <c r="EK1973" s="28"/>
      <c r="EP1973" s="202"/>
      <c r="ER1973" s="28"/>
      <c r="ES1973" s="28"/>
      <c r="ET1973" s="28"/>
      <c r="EY1973" s="202"/>
      <c r="FA1973" s="28"/>
      <c r="FB1973" s="28"/>
      <c r="FC1973" s="28"/>
      <c r="FH1973" s="202"/>
      <c r="FJ1973" s="28"/>
      <c r="FK1973" s="28"/>
      <c r="FL1973" s="28"/>
      <c r="FQ1973" s="202"/>
      <c r="FS1973" s="28"/>
      <c r="FT1973" s="28"/>
      <c r="FU1973" s="28"/>
      <c r="FZ1973" s="202"/>
      <c r="GB1973" s="28"/>
      <c r="GC1973" s="28"/>
      <c r="GD1973" s="28"/>
      <c r="GI1973" s="202"/>
      <c r="GK1973" s="28"/>
      <c r="GL1973" s="28"/>
      <c r="GM1973" s="28"/>
      <c r="GR1973" s="202"/>
      <c r="GT1973" s="28"/>
      <c r="GU1973" s="28"/>
      <c r="GV1973" s="28"/>
      <c r="HA1973" s="202"/>
      <c r="HC1973" s="28"/>
      <c r="HD1973" s="28"/>
      <c r="HE1973" s="28"/>
      <c r="HJ1973" s="28"/>
      <c r="HK1973" s="28"/>
      <c r="HL1973" s="28"/>
      <c r="HM1973" s="28"/>
      <c r="HN1973" s="28"/>
      <c r="HO1973" s="28"/>
      <c r="HP1973" s="28"/>
      <c r="HQ1973" s="28"/>
      <c r="HR1973" s="28"/>
      <c r="HS1973" s="28"/>
      <c r="HT1973" s="28"/>
      <c r="HU1973" s="28"/>
      <c r="HV1973" s="28"/>
      <c r="HW1973" s="28"/>
      <c r="HX1973" s="28"/>
      <c r="HY1973" s="28"/>
      <c r="HZ1973" s="28"/>
      <c r="IA1973" s="28"/>
      <c r="IB1973" s="28"/>
      <c r="IC1973" s="28"/>
      <c r="ID1973" s="28"/>
      <c r="IE1973" s="28"/>
      <c r="IF1973" s="28"/>
      <c r="IG1973" s="28"/>
      <c r="IH1973" s="28"/>
      <c r="II1973" s="28"/>
      <c r="IJ1973" s="28"/>
      <c r="IK1973" s="28"/>
      <c r="IL1973" s="28"/>
      <c r="IM1973" s="28"/>
      <c r="IN1973" s="28"/>
      <c r="IO1973" s="28"/>
    </row>
    <row r="1974" spans="1:249" s="54" customFormat="1" ht="14.25">
      <c r="A1974" s="28"/>
      <c r="B1974" s="28"/>
      <c r="C1974" s="28"/>
      <c r="D1974" s="28"/>
      <c r="E1974" s="28"/>
      <c r="F1974" s="28"/>
      <c r="G1974" s="28"/>
      <c r="K1974" s="202"/>
      <c r="M1974" s="28"/>
      <c r="N1974" s="28"/>
      <c r="O1974" s="28"/>
      <c r="T1974" s="202"/>
      <c r="V1974" s="28"/>
      <c r="W1974" s="28"/>
      <c r="X1974" s="28"/>
      <c r="AC1974" s="202"/>
      <c r="AE1974" s="28"/>
      <c r="AF1974" s="28"/>
      <c r="AG1974" s="28"/>
      <c r="AL1974" s="202"/>
      <c r="AN1974" s="28"/>
      <c r="AO1974" s="28"/>
      <c r="AP1974" s="28"/>
      <c r="AU1974" s="202"/>
      <c r="AW1974" s="28"/>
      <c r="AX1974" s="28"/>
      <c r="AY1974" s="28"/>
      <c r="BD1974" s="202"/>
      <c r="BF1974" s="28"/>
      <c r="BG1974" s="28"/>
      <c r="BH1974" s="28"/>
      <c r="BM1974" s="202"/>
      <c r="BO1974" s="28"/>
      <c r="BP1974" s="28"/>
      <c r="BQ1974" s="28"/>
      <c r="BV1974" s="202"/>
      <c r="BX1974" s="28"/>
      <c r="BY1974" s="28"/>
      <c r="BZ1974" s="28"/>
      <c r="CE1974" s="202"/>
      <c r="CG1974" s="28"/>
      <c r="CH1974" s="28"/>
      <c r="CI1974" s="28"/>
      <c r="CN1974" s="202"/>
      <c r="CP1974" s="28"/>
      <c r="CQ1974" s="28"/>
      <c r="CR1974" s="28"/>
      <c r="CW1974" s="202"/>
      <c r="CY1974" s="28"/>
      <c r="CZ1974" s="28"/>
      <c r="DA1974" s="28"/>
      <c r="DF1974" s="202"/>
      <c r="DH1974" s="28"/>
      <c r="DI1974" s="28"/>
      <c r="DJ1974" s="28"/>
      <c r="DO1974" s="202"/>
      <c r="DQ1974" s="28"/>
      <c r="DR1974" s="28"/>
      <c r="DS1974" s="28"/>
      <c r="DX1974" s="202"/>
      <c r="DZ1974" s="28"/>
      <c r="EA1974" s="28"/>
      <c r="EB1974" s="28"/>
      <c r="EG1974" s="202"/>
      <c r="EI1974" s="28"/>
      <c r="EJ1974" s="28"/>
      <c r="EK1974" s="28"/>
      <c r="EP1974" s="202"/>
      <c r="ER1974" s="28"/>
      <c r="ES1974" s="28"/>
      <c r="ET1974" s="28"/>
      <c r="EY1974" s="202"/>
      <c r="FA1974" s="28"/>
      <c r="FB1974" s="28"/>
      <c r="FC1974" s="28"/>
      <c r="FH1974" s="202"/>
      <c r="FJ1974" s="28"/>
      <c r="FK1974" s="28"/>
      <c r="FL1974" s="28"/>
      <c r="FQ1974" s="202"/>
      <c r="FS1974" s="28"/>
      <c r="FT1974" s="28"/>
      <c r="FU1974" s="28"/>
      <c r="FZ1974" s="202"/>
      <c r="GB1974" s="28"/>
      <c r="GC1974" s="28"/>
      <c r="GD1974" s="28"/>
      <c r="GI1974" s="202"/>
      <c r="GK1974" s="28"/>
      <c r="GL1974" s="28"/>
      <c r="GM1974" s="28"/>
      <c r="GR1974" s="202"/>
      <c r="GT1974" s="28"/>
      <c r="GU1974" s="28"/>
      <c r="GV1974" s="28"/>
      <c r="HA1974" s="202"/>
      <c r="HC1974" s="28"/>
      <c r="HD1974" s="28"/>
      <c r="HE1974" s="28"/>
      <c r="HJ1974" s="28"/>
      <c r="HK1974" s="28"/>
      <c r="HL1974" s="28"/>
      <c r="HM1974" s="28"/>
      <c r="HN1974" s="28"/>
      <c r="HO1974" s="28"/>
      <c r="HP1974" s="28"/>
      <c r="HQ1974" s="28"/>
      <c r="HR1974" s="28"/>
      <c r="HS1974" s="28"/>
      <c r="HT1974" s="28"/>
      <c r="HU1974" s="28"/>
      <c r="HV1974" s="28"/>
      <c r="HW1974" s="28"/>
      <c r="HX1974" s="28"/>
      <c r="HY1974" s="28"/>
      <c r="HZ1974" s="28"/>
      <c r="IA1974" s="28"/>
      <c r="IB1974" s="28"/>
      <c r="IC1974" s="28"/>
      <c r="ID1974" s="28"/>
      <c r="IE1974" s="28"/>
      <c r="IF1974" s="28"/>
      <c r="IG1974" s="28"/>
      <c r="IH1974" s="28"/>
      <c r="II1974" s="28"/>
      <c r="IJ1974" s="28"/>
      <c r="IK1974" s="28"/>
      <c r="IL1974" s="28"/>
      <c r="IM1974" s="28"/>
      <c r="IN1974" s="28"/>
      <c r="IO1974" s="28"/>
    </row>
    <row r="1975" spans="1:249" s="54" customFormat="1" ht="14.25">
      <c r="A1975" s="28"/>
      <c r="B1975" s="28"/>
      <c r="C1975" s="28"/>
      <c r="D1975" s="28"/>
      <c r="E1975" s="28"/>
      <c r="F1975" s="28"/>
      <c r="G1975" s="28"/>
      <c r="K1975" s="202"/>
      <c r="M1975" s="28"/>
      <c r="N1975" s="28"/>
      <c r="O1975" s="28"/>
      <c r="T1975" s="202"/>
      <c r="V1975" s="28"/>
      <c r="W1975" s="28"/>
      <c r="X1975" s="28"/>
      <c r="AC1975" s="202"/>
      <c r="AE1975" s="28"/>
      <c r="AF1975" s="28"/>
      <c r="AG1975" s="28"/>
      <c r="AL1975" s="202"/>
      <c r="AN1975" s="28"/>
      <c r="AO1975" s="28"/>
      <c r="AP1975" s="28"/>
      <c r="AU1975" s="202"/>
      <c r="AW1975" s="28"/>
      <c r="AX1975" s="28"/>
      <c r="AY1975" s="28"/>
      <c r="BD1975" s="202"/>
      <c r="BF1975" s="28"/>
      <c r="BG1975" s="28"/>
      <c r="BH1975" s="28"/>
      <c r="BM1975" s="202"/>
      <c r="BO1975" s="28"/>
      <c r="BP1975" s="28"/>
      <c r="BQ1975" s="28"/>
      <c r="BV1975" s="202"/>
      <c r="BX1975" s="28"/>
      <c r="BY1975" s="28"/>
      <c r="BZ1975" s="28"/>
      <c r="CE1975" s="202"/>
      <c r="CG1975" s="28"/>
      <c r="CH1975" s="28"/>
      <c r="CI1975" s="28"/>
      <c r="CN1975" s="202"/>
      <c r="CP1975" s="28"/>
      <c r="CQ1975" s="28"/>
      <c r="CR1975" s="28"/>
      <c r="CW1975" s="202"/>
      <c r="CY1975" s="28"/>
      <c r="CZ1975" s="28"/>
      <c r="DA1975" s="28"/>
      <c r="DF1975" s="202"/>
      <c r="DH1975" s="28"/>
      <c r="DI1975" s="28"/>
      <c r="DJ1975" s="28"/>
      <c r="DO1975" s="202"/>
      <c r="DQ1975" s="28"/>
      <c r="DR1975" s="28"/>
      <c r="DS1975" s="28"/>
      <c r="DX1975" s="202"/>
      <c r="DZ1975" s="28"/>
      <c r="EA1975" s="28"/>
      <c r="EB1975" s="28"/>
      <c r="EG1975" s="202"/>
      <c r="EI1975" s="28"/>
      <c r="EJ1975" s="28"/>
      <c r="EK1975" s="28"/>
      <c r="EP1975" s="202"/>
      <c r="ER1975" s="28"/>
      <c r="ES1975" s="28"/>
      <c r="ET1975" s="28"/>
      <c r="EY1975" s="202"/>
      <c r="FA1975" s="28"/>
      <c r="FB1975" s="28"/>
      <c r="FC1975" s="28"/>
      <c r="FH1975" s="202"/>
      <c r="FJ1975" s="28"/>
      <c r="FK1975" s="28"/>
      <c r="FL1975" s="28"/>
      <c r="FQ1975" s="202"/>
      <c r="FS1975" s="28"/>
      <c r="FT1975" s="28"/>
      <c r="FU1975" s="28"/>
      <c r="FZ1975" s="202"/>
      <c r="GB1975" s="28"/>
      <c r="GC1975" s="28"/>
      <c r="GD1975" s="28"/>
      <c r="GI1975" s="202"/>
      <c r="GK1975" s="28"/>
      <c r="GL1975" s="28"/>
      <c r="GM1975" s="28"/>
      <c r="GR1975" s="202"/>
      <c r="GT1975" s="28"/>
      <c r="GU1975" s="28"/>
      <c r="GV1975" s="28"/>
      <c r="HA1975" s="202"/>
      <c r="HC1975" s="28"/>
      <c r="HD1975" s="28"/>
      <c r="HE1975" s="28"/>
      <c r="HJ1975" s="28"/>
      <c r="HK1975" s="28"/>
      <c r="HL1975" s="28"/>
      <c r="HM1975" s="28"/>
      <c r="HN1975" s="28"/>
      <c r="HO1975" s="28"/>
      <c r="HP1975" s="28"/>
      <c r="HQ1975" s="28"/>
      <c r="HR1975" s="28"/>
      <c r="HS1975" s="28"/>
      <c r="HT1975" s="28"/>
      <c r="HU1975" s="28"/>
      <c r="HV1975" s="28"/>
      <c r="HW1975" s="28"/>
      <c r="HX1975" s="28"/>
      <c r="HY1975" s="28"/>
      <c r="HZ1975" s="28"/>
      <c r="IA1975" s="28"/>
      <c r="IB1975" s="28"/>
      <c r="IC1975" s="28"/>
      <c r="ID1975" s="28"/>
      <c r="IE1975" s="28"/>
      <c r="IF1975" s="28"/>
      <c r="IG1975" s="28"/>
      <c r="IH1975" s="28"/>
      <c r="II1975" s="28"/>
      <c r="IJ1975" s="28"/>
      <c r="IK1975" s="28"/>
      <c r="IL1975" s="28"/>
      <c r="IM1975" s="28"/>
      <c r="IN1975" s="28"/>
      <c r="IO1975" s="28"/>
    </row>
    <row r="1976" spans="1:249" s="54" customFormat="1" ht="14.25">
      <c r="A1976" s="28"/>
      <c r="B1976" s="28"/>
      <c r="C1976" s="28"/>
      <c r="D1976" s="28"/>
      <c r="E1976" s="28"/>
      <c r="F1976" s="28"/>
      <c r="G1976" s="28"/>
      <c r="K1976" s="202"/>
      <c r="M1976" s="28"/>
      <c r="N1976" s="28"/>
      <c r="O1976" s="28"/>
      <c r="T1976" s="202"/>
      <c r="V1976" s="28"/>
      <c r="W1976" s="28"/>
      <c r="X1976" s="28"/>
      <c r="AC1976" s="202"/>
      <c r="AE1976" s="28"/>
      <c r="AF1976" s="28"/>
      <c r="AG1976" s="28"/>
      <c r="AL1976" s="202"/>
      <c r="AN1976" s="28"/>
      <c r="AO1976" s="28"/>
      <c r="AP1976" s="28"/>
      <c r="AU1976" s="202"/>
      <c r="AW1976" s="28"/>
      <c r="AX1976" s="28"/>
      <c r="AY1976" s="28"/>
      <c r="BD1976" s="202"/>
      <c r="BF1976" s="28"/>
      <c r="BG1976" s="28"/>
      <c r="BH1976" s="28"/>
      <c r="BM1976" s="202"/>
      <c r="BO1976" s="28"/>
      <c r="BP1976" s="28"/>
      <c r="BQ1976" s="28"/>
      <c r="BV1976" s="202"/>
      <c r="BX1976" s="28"/>
      <c r="BY1976" s="28"/>
      <c r="BZ1976" s="28"/>
      <c r="CE1976" s="202"/>
      <c r="CG1976" s="28"/>
      <c r="CH1976" s="28"/>
      <c r="CI1976" s="28"/>
      <c r="CN1976" s="202"/>
      <c r="CP1976" s="28"/>
      <c r="CQ1976" s="28"/>
      <c r="CR1976" s="28"/>
      <c r="CW1976" s="202"/>
      <c r="CY1976" s="28"/>
      <c r="CZ1976" s="28"/>
      <c r="DA1976" s="28"/>
      <c r="DF1976" s="202"/>
      <c r="DH1976" s="28"/>
      <c r="DI1976" s="28"/>
      <c r="DJ1976" s="28"/>
      <c r="DO1976" s="202"/>
      <c r="DQ1976" s="28"/>
      <c r="DR1976" s="28"/>
      <c r="DS1976" s="28"/>
      <c r="DX1976" s="202"/>
      <c r="DZ1976" s="28"/>
      <c r="EA1976" s="28"/>
      <c r="EB1976" s="28"/>
      <c r="EG1976" s="202"/>
      <c r="EI1976" s="28"/>
      <c r="EJ1976" s="28"/>
      <c r="EK1976" s="28"/>
      <c r="EP1976" s="202"/>
      <c r="ER1976" s="28"/>
      <c r="ES1976" s="28"/>
      <c r="ET1976" s="28"/>
      <c r="EY1976" s="202"/>
      <c r="FA1976" s="28"/>
      <c r="FB1976" s="28"/>
      <c r="FC1976" s="28"/>
      <c r="FH1976" s="202"/>
      <c r="FJ1976" s="28"/>
      <c r="FK1976" s="28"/>
      <c r="FL1976" s="28"/>
      <c r="FQ1976" s="202"/>
      <c r="FS1976" s="28"/>
      <c r="FT1976" s="28"/>
      <c r="FU1976" s="28"/>
      <c r="FZ1976" s="202"/>
      <c r="GB1976" s="28"/>
      <c r="GC1976" s="28"/>
      <c r="GD1976" s="28"/>
      <c r="GI1976" s="202"/>
      <c r="GK1976" s="28"/>
      <c r="GL1976" s="28"/>
      <c r="GM1976" s="28"/>
      <c r="GR1976" s="202"/>
      <c r="GT1976" s="28"/>
      <c r="GU1976" s="28"/>
      <c r="GV1976" s="28"/>
      <c r="HA1976" s="202"/>
      <c r="HC1976" s="28"/>
      <c r="HD1976" s="28"/>
      <c r="HE1976" s="28"/>
      <c r="HJ1976" s="28"/>
      <c r="HK1976" s="28"/>
      <c r="HL1976" s="28"/>
      <c r="HM1976" s="28"/>
      <c r="HN1976" s="28"/>
      <c r="HO1976" s="28"/>
      <c r="HP1976" s="28"/>
      <c r="HQ1976" s="28"/>
      <c r="HR1976" s="28"/>
      <c r="HS1976" s="28"/>
      <c r="HT1976" s="28"/>
      <c r="HU1976" s="28"/>
      <c r="HV1976" s="28"/>
      <c r="HW1976" s="28"/>
      <c r="HX1976" s="28"/>
      <c r="HY1976" s="28"/>
      <c r="HZ1976" s="28"/>
      <c r="IA1976" s="28"/>
      <c r="IB1976" s="28"/>
      <c r="IC1976" s="28"/>
      <c r="ID1976" s="28"/>
      <c r="IE1976" s="28"/>
      <c r="IF1976" s="28"/>
      <c r="IG1976" s="28"/>
      <c r="IH1976" s="28"/>
      <c r="II1976" s="28"/>
      <c r="IJ1976" s="28"/>
      <c r="IK1976" s="28"/>
      <c r="IL1976" s="28"/>
      <c r="IM1976" s="28"/>
      <c r="IN1976" s="28"/>
      <c r="IO1976" s="28"/>
    </row>
    <row r="1977" spans="1:249" s="54" customFormat="1" ht="14.25">
      <c r="A1977" s="28"/>
      <c r="B1977" s="28"/>
      <c r="C1977" s="28"/>
      <c r="D1977" s="28"/>
      <c r="E1977" s="28"/>
      <c r="F1977" s="28"/>
      <c r="G1977" s="28"/>
      <c r="K1977" s="202"/>
      <c r="M1977" s="28"/>
      <c r="N1977" s="28"/>
      <c r="O1977" s="28"/>
      <c r="T1977" s="202"/>
      <c r="V1977" s="28"/>
      <c r="W1977" s="28"/>
      <c r="X1977" s="28"/>
      <c r="AC1977" s="202"/>
      <c r="AE1977" s="28"/>
      <c r="AF1977" s="28"/>
      <c r="AG1977" s="28"/>
      <c r="AL1977" s="202"/>
      <c r="AN1977" s="28"/>
      <c r="AO1977" s="28"/>
      <c r="AP1977" s="28"/>
      <c r="AU1977" s="202"/>
      <c r="AW1977" s="28"/>
      <c r="AX1977" s="28"/>
      <c r="AY1977" s="28"/>
      <c r="BD1977" s="202"/>
      <c r="BF1977" s="28"/>
      <c r="BG1977" s="28"/>
      <c r="BH1977" s="28"/>
      <c r="BM1977" s="202"/>
      <c r="BO1977" s="28"/>
      <c r="BP1977" s="28"/>
      <c r="BQ1977" s="28"/>
      <c r="BV1977" s="202"/>
      <c r="BX1977" s="28"/>
      <c r="BY1977" s="28"/>
      <c r="BZ1977" s="28"/>
      <c r="CE1977" s="202"/>
      <c r="CG1977" s="28"/>
      <c r="CH1977" s="28"/>
      <c r="CI1977" s="28"/>
      <c r="CN1977" s="202"/>
      <c r="CP1977" s="28"/>
      <c r="CQ1977" s="28"/>
      <c r="CR1977" s="28"/>
      <c r="CW1977" s="202"/>
      <c r="CY1977" s="28"/>
      <c r="CZ1977" s="28"/>
      <c r="DA1977" s="28"/>
      <c r="DF1977" s="202"/>
      <c r="DH1977" s="28"/>
      <c r="DI1977" s="28"/>
      <c r="DJ1977" s="28"/>
      <c r="DO1977" s="202"/>
      <c r="DQ1977" s="28"/>
      <c r="DR1977" s="28"/>
      <c r="DS1977" s="28"/>
      <c r="DX1977" s="202"/>
      <c r="DZ1977" s="28"/>
      <c r="EA1977" s="28"/>
      <c r="EB1977" s="28"/>
      <c r="EG1977" s="202"/>
      <c r="EI1977" s="28"/>
      <c r="EJ1977" s="28"/>
      <c r="EK1977" s="28"/>
      <c r="EP1977" s="202"/>
      <c r="ER1977" s="28"/>
      <c r="ES1977" s="28"/>
      <c r="ET1977" s="28"/>
      <c r="EY1977" s="202"/>
      <c r="FA1977" s="28"/>
      <c r="FB1977" s="28"/>
      <c r="FC1977" s="28"/>
      <c r="FH1977" s="202"/>
      <c r="FJ1977" s="28"/>
      <c r="FK1977" s="28"/>
      <c r="FL1977" s="28"/>
      <c r="FQ1977" s="202"/>
      <c r="FS1977" s="28"/>
      <c r="FT1977" s="28"/>
      <c r="FU1977" s="28"/>
      <c r="FZ1977" s="202"/>
      <c r="GB1977" s="28"/>
      <c r="GC1977" s="28"/>
      <c r="GD1977" s="28"/>
      <c r="GI1977" s="202"/>
      <c r="GK1977" s="28"/>
      <c r="GL1977" s="28"/>
      <c r="GM1977" s="28"/>
      <c r="GR1977" s="202"/>
      <c r="GT1977" s="28"/>
      <c r="GU1977" s="28"/>
      <c r="GV1977" s="28"/>
      <c r="HA1977" s="202"/>
      <c r="HC1977" s="28"/>
      <c r="HD1977" s="28"/>
      <c r="HE1977" s="28"/>
      <c r="HJ1977" s="28"/>
      <c r="HK1977" s="28"/>
      <c r="HL1977" s="28"/>
      <c r="HM1977" s="28"/>
      <c r="HN1977" s="28"/>
      <c r="HO1977" s="28"/>
      <c r="HP1977" s="28"/>
      <c r="HQ1977" s="28"/>
      <c r="HR1977" s="28"/>
      <c r="HS1977" s="28"/>
      <c r="HT1977" s="28"/>
      <c r="HU1977" s="28"/>
      <c r="HV1977" s="28"/>
      <c r="HW1977" s="28"/>
      <c r="HX1977" s="28"/>
      <c r="HY1977" s="28"/>
      <c r="HZ1977" s="28"/>
      <c r="IA1977" s="28"/>
      <c r="IB1977" s="28"/>
      <c r="IC1977" s="28"/>
      <c r="ID1977" s="28"/>
      <c r="IE1977" s="28"/>
      <c r="IF1977" s="28"/>
      <c r="IG1977" s="28"/>
      <c r="IH1977" s="28"/>
      <c r="II1977" s="28"/>
      <c r="IJ1977" s="28"/>
      <c r="IK1977" s="28"/>
      <c r="IL1977" s="28"/>
      <c r="IM1977" s="28"/>
      <c r="IN1977" s="28"/>
      <c r="IO1977" s="28"/>
    </row>
    <row r="1978" spans="1:249" s="54" customFormat="1" ht="14.25">
      <c r="A1978" s="28"/>
      <c r="B1978" s="28"/>
      <c r="C1978" s="28"/>
      <c r="D1978" s="28"/>
      <c r="E1978" s="28"/>
      <c r="F1978" s="28"/>
      <c r="G1978" s="28"/>
      <c r="K1978" s="202"/>
      <c r="M1978" s="28"/>
      <c r="N1978" s="28"/>
      <c r="O1978" s="28"/>
      <c r="T1978" s="202"/>
      <c r="V1978" s="28"/>
      <c r="W1978" s="28"/>
      <c r="X1978" s="28"/>
      <c r="AC1978" s="202"/>
      <c r="AE1978" s="28"/>
      <c r="AF1978" s="28"/>
      <c r="AG1978" s="28"/>
      <c r="AL1978" s="202"/>
      <c r="AN1978" s="28"/>
      <c r="AO1978" s="28"/>
      <c r="AP1978" s="28"/>
      <c r="AU1978" s="202"/>
      <c r="AW1978" s="28"/>
      <c r="AX1978" s="28"/>
      <c r="AY1978" s="28"/>
      <c r="BD1978" s="202"/>
      <c r="BF1978" s="28"/>
      <c r="BG1978" s="28"/>
      <c r="BH1978" s="28"/>
      <c r="BM1978" s="202"/>
      <c r="BO1978" s="28"/>
      <c r="BP1978" s="28"/>
      <c r="BQ1978" s="28"/>
      <c r="BV1978" s="202"/>
      <c r="BX1978" s="28"/>
      <c r="BY1978" s="28"/>
      <c r="BZ1978" s="28"/>
      <c r="CE1978" s="202"/>
      <c r="CG1978" s="28"/>
      <c r="CH1978" s="28"/>
      <c r="CI1978" s="28"/>
      <c r="CN1978" s="202"/>
      <c r="CP1978" s="28"/>
      <c r="CQ1978" s="28"/>
      <c r="CR1978" s="28"/>
      <c r="CW1978" s="202"/>
      <c r="CY1978" s="28"/>
      <c r="CZ1978" s="28"/>
      <c r="DA1978" s="28"/>
      <c r="DF1978" s="202"/>
      <c r="DH1978" s="28"/>
      <c r="DI1978" s="28"/>
      <c r="DJ1978" s="28"/>
      <c r="DO1978" s="202"/>
      <c r="DQ1978" s="28"/>
      <c r="DR1978" s="28"/>
      <c r="DS1978" s="28"/>
      <c r="DX1978" s="202"/>
      <c r="DZ1978" s="28"/>
      <c r="EA1978" s="28"/>
      <c r="EB1978" s="28"/>
      <c r="EG1978" s="202"/>
      <c r="EI1978" s="28"/>
      <c r="EJ1978" s="28"/>
      <c r="EK1978" s="28"/>
      <c r="EP1978" s="202"/>
      <c r="ER1978" s="28"/>
      <c r="ES1978" s="28"/>
      <c r="ET1978" s="28"/>
      <c r="EY1978" s="202"/>
      <c r="FA1978" s="28"/>
      <c r="FB1978" s="28"/>
      <c r="FC1978" s="28"/>
      <c r="FH1978" s="202"/>
      <c r="FJ1978" s="28"/>
      <c r="FK1978" s="28"/>
      <c r="FL1978" s="28"/>
      <c r="FQ1978" s="202"/>
      <c r="FS1978" s="28"/>
      <c r="FT1978" s="28"/>
      <c r="FU1978" s="28"/>
      <c r="FZ1978" s="202"/>
      <c r="GB1978" s="28"/>
      <c r="GC1978" s="28"/>
      <c r="GD1978" s="28"/>
      <c r="GI1978" s="202"/>
      <c r="GK1978" s="28"/>
      <c r="GL1978" s="28"/>
      <c r="GM1978" s="28"/>
      <c r="GR1978" s="202"/>
      <c r="GT1978" s="28"/>
      <c r="GU1978" s="28"/>
      <c r="GV1978" s="28"/>
      <c r="HA1978" s="202"/>
      <c r="HC1978" s="28"/>
      <c r="HD1978" s="28"/>
      <c r="HE1978" s="28"/>
      <c r="HJ1978" s="28"/>
      <c r="HK1978" s="28"/>
      <c r="HL1978" s="28"/>
      <c r="HM1978" s="28"/>
      <c r="HN1978" s="28"/>
      <c r="HO1978" s="28"/>
      <c r="HP1978" s="28"/>
      <c r="HQ1978" s="28"/>
      <c r="HR1978" s="28"/>
      <c r="HS1978" s="28"/>
      <c r="HT1978" s="28"/>
      <c r="HU1978" s="28"/>
      <c r="HV1978" s="28"/>
      <c r="HW1978" s="28"/>
      <c r="HX1978" s="28"/>
      <c r="HY1978" s="28"/>
      <c r="HZ1978" s="28"/>
      <c r="IA1978" s="28"/>
      <c r="IB1978" s="28"/>
      <c r="IC1978" s="28"/>
      <c r="ID1978" s="28"/>
      <c r="IE1978" s="28"/>
      <c r="IF1978" s="28"/>
      <c r="IG1978" s="28"/>
      <c r="IH1978" s="28"/>
      <c r="II1978" s="28"/>
      <c r="IJ1978" s="28"/>
      <c r="IK1978" s="28"/>
      <c r="IL1978" s="28"/>
      <c r="IM1978" s="28"/>
      <c r="IN1978" s="28"/>
      <c r="IO1978" s="28"/>
    </row>
    <row r="1979" spans="1:249" s="54" customFormat="1" ht="14.25">
      <c r="A1979" s="28"/>
      <c r="B1979" s="28"/>
      <c r="C1979" s="28"/>
      <c r="D1979" s="28"/>
      <c r="E1979" s="28"/>
      <c r="G1979" s="28"/>
      <c r="K1979" s="202"/>
      <c r="M1979" s="28"/>
      <c r="N1979" s="28"/>
      <c r="O1979" s="28"/>
      <c r="T1979" s="202"/>
      <c r="V1979" s="28"/>
      <c r="W1979" s="28"/>
      <c r="X1979" s="28"/>
      <c r="AC1979" s="202"/>
      <c r="AE1979" s="28"/>
      <c r="AF1979" s="28"/>
      <c r="AG1979" s="28"/>
      <c r="AL1979" s="202"/>
      <c r="AN1979" s="28"/>
      <c r="AO1979" s="28"/>
      <c r="AP1979" s="28"/>
      <c r="AU1979" s="202"/>
      <c r="AW1979" s="28"/>
      <c r="AX1979" s="28"/>
      <c r="AY1979" s="28"/>
      <c r="BD1979" s="202"/>
      <c r="BF1979" s="28"/>
      <c r="BG1979" s="28"/>
      <c r="BH1979" s="28"/>
      <c r="BM1979" s="202"/>
      <c r="BO1979" s="28"/>
      <c r="BP1979" s="28"/>
      <c r="BQ1979" s="28"/>
      <c r="BV1979" s="202"/>
      <c r="BX1979" s="28"/>
      <c r="BY1979" s="28"/>
      <c r="BZ1979" s="28"/>
      <c r="CE1979" s="202"/>
      <c r="CG1979" s="28"/>
      <c r="CH1979" s="28"/>
      <c r="CI1979" s="28"/>
      <c r="CN1979" s="202"/>
      <c r="CP1979" s="28"/>
      <c r="CQ1979" s="28"/>
      <c r="CR1979" s="28"/>
      <c r="CW1979" s="202"/>
      <c r="CY1979" s="28"/>
      <c r="CZ1979" s="28"/>
      <c r="DA1979" s="28"/>
      <c r="DF1979" s="202"/>
      <c r="DH1979" s="28"/>
      <c r="DI1979" s="28"/>
      <c r="DJ1979" s="28"/>
      <c r="DO1979" s="202"/>
      <c r="DQ1979" s="28"/>
      <c r="DR1979" s="28"/>
      <c r="DS1979" s="28"/>
      <c r="DX1979" s="202"/>
      <c r="DZ1979" s="28"/>
      <c r="EA1979" s="28"/>
      <c r="EB1979" s="28"/>
      <c r="EG1979" s="202"/>
      <c r="EI1979" s="28"/>
      <c r="EJ1979" s="28"/>
      <c r="EK1979" s="28"/>
      <c r="EP1979" s="202"/>
      <c r="ER1979" s="28"/>
      <c r="ES1979" s="28"/>
      <c r="ET1979" s="28"/>
      <c r="EY1979" s="202"/>
      <c r="FA1979" s="28"/>
      <c r="FB1979" s="28"/>
      <c r="FC1979" s="28"/>
      <c r="FH1979" s="202"/>
      <c r="FJ1979" s="28"/>
      <c r="FK1979" s="28"/>
      <c r="FL1979" s="28"/>
      <c r="FQ1979" s="202"/>
      <c r="FS1979" s="28"/>
      <c r="FT1979" s="28"/>
      <c r="FU1979" s="28"/>
      <c r="FZ1979" s="202"/>
      <c r="GB1979" s="28"/>
      <c r="GC1979" s="28"/>
      <c r="GD1979" s="28"/>
      <c r="GI1979" s="202"/>
      <c r="GK1979" s="28"/>
      <c r="GL1979" s="28"/>
      <c r="GM1979" s="28"/>
      <c r="GR1979" s="202"/>
      <c r="GT1979" s="28"/>
      <c r="GU1979" s="28"/>
      <c r="GV1979" s="28"/>
      <c r="HA1979" s="202"/>
      <c r="HC1979" s="28"/>
      <c r="HD1979" s="28"/>
      <c r="HE1979" s="28"/>
      <c r="HJ1979" s="28"/>
      <c r="HK1979" s="28"/>
      <c r="HL1979" s="28"/>
      <c r="HM1979" s="28"/>
      <c r="HN1979" s="28"/>
      <c r="HO1979" s="28"/>
      <c r="HP1979" s="28"/>
      <c r="HQ1979" s="28"/>
      <c r="HR1979" s="28"/>
      <c r="HS1979" s="28"/>
      <c r="HT1979" s="28"/>
      <c r="HU1979" s="28"/>
      <c r="HV1979" s="28"/>
      <c r="HW1979" s="28"/>
      <c r="HX1979" s="28"/>
      <c r="HY1979" s="28"/>
      <c r="HZ1979" s="28"/>
      <c r="IA1979" s="28"/>
      <c r="IB1979" s="28"/>
      <c r="IC1979" s="28"/>
      <c r="ID1979" s="28"/>
      <c r="IE1979" s="28"/>
      <c r="IF1979" s="28"/>
      <c r="IG1979" s="28"/>
      <c r="IH1979" s="28"/>
      <c r="II1979" s="28"/>
      <c r="IJ1979" s="28"/>
      <c r="IK1979" s="28"/>
      <c r="IL1979" s="28"/>
      <c r="IM1979" s="28"/>
      <c r="IN1979" s="28"/>
      <c r="IO1979" s="28"/>
    </row>
    <row r="1980" spans="1:249" s="54" customFormat="1" ht="14.25">
      <c r="A1980" s="28"/>
      <c r="B1980" s="28"/>
      <c r="C1980" s="28"/>
      <c r="D1980" s="28"/>
      <c r="E1980" s="28"/>
      <c r="G1980" s="28"/>
      <c r="K1980" s="202"/>
      <c r="M1980" s="28"/>
      <c r="N1980" s="28"/>
      <c r="O1980" s="28"/>
      <c r="T1980" s="202"/>
      <c r="V1980" s="28"/>
      <c r="W1980" s="28"/>
      <c r="X1980" s="28"/>
      <c r="AC1980" s="202"/>
      <c r="AE1980" s="28"/>
      <c r="AF1980" s="28"/>
      <c r="AG1980" s="28"/>
      <c r="AL1980" s="202"/>
      <c r="AN1980" s="28"/>
      <c r="AO1980" s="28"/>
      <c r="AP1980" s="28"/>
      <c r="AU1980" s="202"/>
      <c r="AW1980" s="28"/>
      <c r="AX1980" s="28"/>
      <c r="AY1980" s="28"/>
      <c r="BD1980" s="202"/>
      <c r="BF1980" s="28"/>
      <c r="BG1980" s="28"/>
      <c r="BH1980" s="28"/>
      <c r="BM1980" s="202"/>
      <c r="BO1980" s="28"/>
      <c r="BP1980" s="28"/>
      <c r="BQ1980" s="28"/>
      <c r="BV1980" s="202"/>
      <c r="BX1980" s="28"/>
      <c r="BY1980" s="28"/>
      <c r="BZ1980" s="28"/>
      <c r="CE1980" s="202"/>
      <c r="CG1980" s="28"/>
      <c r="CH1980" s="28"/>
      <c r="CI1980" s="28"/>
      <c r="CN1980" s="202"/>
      <c r="CP1980" s="28"/>
      <c r="CQ1980" s="28"/>
      <c r="CR1980" s="28"/>
      <c r="CW1980" s="202"/>
      <c r="CY1980" s="28"/>
      <c r="CZ1980" s="28"/>
      <c r="DA1980" s="28"/>
      <c r="DF1980" s="202"/>
      <c r="DH1980" s="28"/>
      <c r="DI1980" s="28"/>
      <c r="DJ1980" s="28"/>
      <c r="DO1980" s="202"/>
      <c r="DQ1980" s="28"/>
      <c r="DR1980" s="28"/>
      <c r="DS1980" s="28"/>
      <c r="DX1980" s="202"/>
      <c r="DZ1980" s="28"/>
      <c r="EA1980" s="28"/>
      <c r="EB1980" s="28"/>
      <c r="EG1980" s="202"/>
      <c r="EI1980" s="28"/>
      <c r="EJ1980" s="28"/>
      <c r="EK1980" s="28"/>
      <c r="EP1980" s="202"/>
      <c r="ER1980" s="28"/>
      <c r="ES1980" s="28"/>
      <c r="ET1980" s="28"/>
      <c r="EY1980" s="202"/>
      <c r="FA1980" s="28"/>
      <c r="FB1980" s="28"/>
      <c r="FC1980" s="28"/>
      <c r="FH1980" s="202"/>
      <c r="FJ1980" s="28"/>
      <c r="FK1980" s="28"/>
      <c r="FL1980" s="28"/>
      <c r="FQ1980" s="202"/>
      <c r="FS1980" s="28"/>
      <c r="FT1980" s="28"/>
      <c r="FU1980" s="28"/>
      <c r="FZ1980" s="202"/>
      <c r="GB1980" s="28"/>
      <c r="GC1980" s="28"/>
      <c r="GD1980" s="28"/>
      <c r="GI1980" s="202"/>
      <c r="GK1980" s="28"/>
      <c r="GL1980" s="28"/>
      <c r="GM1980" s="28"/>
      <c r="GR1980" s="202"/>
      <c r="GT1980" s="28"/>
      <c r="GU1980" s="28"/>
      <c r="GV1980" s="28"/>
      <c r="HA1980" s="202"/>
      <c r="HC1980" s="28"/>
      <c r="HD1980" s="28"/>
      <c r="HE1980" s="28"/>
      <c r="HJ1980" s="28"/>
      <c r="HK1980" s="28"/>
      <c r="HL1980" s="28"/>
      <c r="HM1980" s="28"/>
      <c r="HN1980" s="28"/>
      <c r="HO1980" s="28"/>
      <c r="HP1980" s="28"/>
      <c r="HQ1980" s="28"/>
      <c r="HR1980" s="28"/>
      <c r="HS1980" s="28"/>
      <c r="HT1980" s="28"/>
      <c r="HU1980" s="28"/>
      <c r="HV1980" s="28"/>
      <c r="HW1980" s="28"/>
      <c r="HX1980" s="28"/>
      <c r="HY1980" s="28"/>
      <c r="HZ1980" s="28"/>
      <c r="IA1980" s="28"/>
      <c r="IB1980" s="28"/>
      <c r="IC1980" s="28"/>
      <c r="ID1980" s="28"/>
      <c r="IE1980" s="28"/>
      <c r="IF1980" s="28"/>
      <c r="IG1980" s="28"/>
      <c r="IH1980" s="28"/>
      <c r="II1980" s="28"/>
      <c r="IJ1980" s="28"/>
      <c r="IK1980" s="28"/>
      <c r="IL1980" s="28"/>
      <c r="IM1980" s="28"/>
      <c r="IN1980" s="28"/>
      <c r="IO1980" s="28"/>
    </row>
    <row r="1981" spans="1:249" s="54" customFormat="1" ht="14.25">
      <c r="A1981" s="28"/>
      <c r="B1981" s="28"/>
      <c r="C1981" s="28"/>
      <c r="D1981" s="28"/>
      <c r="E1981" s="28"/>
      <c r="F1981" s="28"/>
      <c r="G1981" s="28"/>
      <c r="K1981" s="202"/>
      <c r="M1981" s="28"/>
      <c r="N1981" s="28"/>
      <c r="O1981" s="28"/>
      <c r="T1981" s="202"/>
      <c r="V1981" s="28"/>
      <c r="W1981" s="28"/>
      <c r="X1981" s="28"/>
      <c r="AC1981" s="202"/>
      <c r="AE1981" s="28"/>
      <c r="AF1981" s="28"/>
      <c r="AG1981" s="28"/>
      <c r="AL1981" s="202"/>
      <c r="AN1981" s="28"/>
      <c r="AO1981" s="28"/>
      <c r="AP1981" s="28"/>
      <c r="AU1981" s="202"/>
      <c r="AW1981" s="28"/>
      <c r="AX1981" s="28"/>
      <c r="AY1981" s="28"/>
      <c r="BD1981" s="202"/>
      <c r="BF1981" s="28"/>
      <c r="BG1981" s="28"/>
      <c r="BH1981" s="28"/>
      <c r="BM1981" s="202"/>
      <c r="BO1981" s="28"/>
      <c r="BP1981" s="28"/>
      <c r="BQ1981" s="28"/>
      <c r="BV1981" s="202"/>
      <c r="BX1981" s="28"/>
      <c r="BY1981" s="28"/>
      <c r="BZ1981" s="28"/>
      <c r="CE1981" s="202"/>
      <c r="CG1981" s="28"/>
      <c r="CH1981" s="28"/>
      <c r="CI1981" s="28"/>
      <c r="CN1981" s="202"/>
      <c r="CP1981" s="28"/>
      <c r="CQ1981" s="28"/>
      <c r="CR1981" s="28"/>
      <c r="CW1981" s="202"/>
      <c r="CY1981" s="28"/>
      <c r="CZ1981" s="28"/>
      <c r="DA1981" s="28"/>
      <c r="DF1981" s="202"/>
      <c r="DH1981" s="28"/>
      <c r="DI1981" s="28"/>
      <c r="DJ1981" s="28"/>
      <c r="DO1981" s="202"/>
      <c r="DQ1981" s="28"/>
      <c r="DR1981" s="28"/>
      <c r="DS1981" s="28"/>
      <c r="DX1981" s="202"/>
      <c r="DZ1981" s="28"/>
      <c r="EA1981" s="28"/>
      <c r="EB1981" s="28"/>
      <c r="EG1981" s="202"/>
      <c r="EI1981" s="28"/>
      <c r="EJ1981" s="28"/>
      <c r="EK1981" s="28"/>
      <c r="EP1981" s="202"/>
      <c r="ER1981" s="28"/>
      <c r="ES1981" s="28"/>
      <c r="ET1981" s="28"/>
      <c r="EY1981" s="202"/>
      <c r="FA1981" s="28"/>
      <c r="FB1981" s="28"/>
      <c r="FC1981" s="28"/>
      <c r="FH1981" s="202"/>
      <c r="FJ1981" s="28"/>
      <c r="FK1981" s="28"/>
      <c r="FL1981" s="28"/>
      <c r="FQ1981" s="202"/>
      <c r="FS1981" s="28"/>
      <c r="FT1981" s="28"/>
      <c r="FU1981" s="28"/>
      <c r="FZ1981" s="202"/>
      <c r="GB1981" s="28"/>
      <c r="GC1981" s="28"/>
      <c r="GD1981" s="28"/>
      <c r="GI1981" s="202"/>
      <c r="GK1981" s="28"/>
      <c r="GL1981" s="28"/>
      <c r="GM1981" s="28"/>
      <c r="GR1981" s="202"/>
      <c r="GT1981" s="28"/>
      <c r="GU1981" s="28"/>
      <c r="GV1981" s="28"/>
      <c r="HA1981" s="202"/>
      <c r="HC1981" s="28"/>
      <c r="HD1981" s="28"/>
      <c r="HE1981" s="28"/>
      <c r="HJ1981" s="28"/>
      <c r="HK1981" s="28"/>
      <c r="HL1981" s="28"/>
      <c r="HM1981" s="28"/>
      <c r="HN1981" s="28"/>
      <c r="HO1981" s="28"/>
      <c r="HP1981" s="28"/>
      <c r="HQ1981" s="28"/>
      <c r="HR1981" s="28"/>
      <c r="HS1981" s="28"/>
      <c r="HT1981" s="28"/>
      <c r="HU1981" s="28"/>
      <c r="HV1981" s="28"/>
      <c r="HW1981" s="28"/>
      <c r="HX1981" s="28"/>
      <c r="HY1981" s="28"/>
      <c r="HZ1981" s="28"/>
      <c r="IA1981" s="28"/>
      <c r="IB1981" s="28"/>
      <c r="IC1981" s="28"/>
      <c r="ID1981" s="28"/>
      <c r="IE1981" s="28"/>
      <c r="IF1981" s="28"/>
      <c r="IG1981" s="28"/>
      <c r="IH1981" s="28"/>
      <c r="II1981" s="28"/>
      <c r="IJ1981" s="28"/>
      <c r="IK1981" s="28"/>
      <c r="IL1981" s="28"/>
      <c r="IM1981" s="28"/>
      <c r="IN1981" s="28"/>
      <c r="IO1981" s="28"/>
    </row>
    <row r="1982" spans="1:249" s="54" customFormat="1" ht="14.25">
      <c r="A1982" s="28"/>
      <c r="B1982" s="28"/>
      <c r="C1982" s="28"/>
      <c r="D1982" s="28"/>
      <c r="E1982" s="28"/>
      <c r="F1982" s="28"/>
      <c r="G1982" s="28"/>
      <c r="K1982" s="202"/>
      <c r="M1982" s="28"/>
      <c r="N1982" s="28"/>
      <c r="O1982" s="28"/>
      <c r="T1982" s="202"/>
      <c r="V1982" s="28"/>
      <c r="W1982" s="28"/>
      <c r="X1982" s="28"/>
      <c r="AC1982" s="202"/>
      <c r="AE1982" s="28"/>
      <c r="AF1982" s="28"/>
      <c r="AG1982" s="28"/>
      <c r="AL1982" s="202"/>
      <c r="AN1982" s="28"/>
      <c r="AO1982" s="28"/>
      <c r="AP1982" s="28"/>
      <c r="AU1982" s="202"/>
      <c r="AW1982" s="28"/>
      <c r="AX1982" s="28"/>
      <c r="AY1982" s="28"/>
      <c r="BD1982" s="202"/>
      <c r="BF1982" s="28"/>
      <c r="BG1982" s="28"/>
      <c r="BH1982" s="28"/>
      <c r="BM1982" s="202"/>
      <c r="BO1982" s="28"/>
      <c r="BP1982" s="28"/>
      <c r="BQ1982" s="28"/>
      <c r="BV1982" s="202"/>
      <c r="BX1982" s="28"/>
      <c r="BY1982" s="28"/>
      <c r="BZ1982" s="28"/>
      <c r="CE1982" s="202"/>
      <c r="CG1982" s="28"/>
      <c r="CH1982" s="28"/>
      <c r="CI1982" s="28"/>
      <c r="CN1982" s="202"/>
      <c r="CP1982" s="28"/>
      <c r="CQ1982" s="28"/>
      <c r="CR1982" s="28"/>
      <c r="CW1982" s="202"/>
      <c r="CY1982" s="28"/>
      <c r="CZ1982" s="28"/>
      <c r="DA1982" s="28"/>
      <c r="DF1982" s="202"/>
      <c r="DH1982" s="28"/>
      <c r="DI1982" s="28"/>
      <c r="DJ1982" s="28"/>
      <c r="DO1982" s="202"/>
      <c r="DQ1982" s="28"/>
      <c r="DR1982" s="28"/>
      <c r="DS1982" s="28"/>
      <c r="DX1982" s="202"/>
      <c r="DZ1982" s="28"/>
      <c r="EA1982" s="28"/>
      <c r="EB1982" s="28"/>
      <c r="EG1982" s="202"/>
      <c r="EI1982" s="28"/>
      <c r="EJ1982" s="28"/>
      <c r="EK1982" s="28"/>
      <c r="EP1982" s="202"/>
      <c r="ER1982" s="28"/>
      <c r="ES1982" s="28"/>
      <c r="ET1982" s="28"/>
      <c r="EY1982" s="202"/>
      <c r="FA1982" s="28"/>
      <c r="FB1982" s="28"/>
      <c r="FC1982" s="28"/>
      <c r="FH1982" s="202"/>
      <c r="FJ1982" s="28"/>
      <c r="FK1982" s="28"/>
      <c r="FL1982" s="28"/>
      <c r="FQ1982" s="202"/>
      <c r="FS1982" s="28"/>
      <c r="FT1982" s="28"/>
      <c r="FU1982" s="28"/>
      <c r="FZ1982" s="202"/>
      <c r="GB1982" s="28"/>
      <c r="GC1982" s="28"/>
      <c r="GD1982" s="28"/>
      <c r="GI1982" s="202"/>
      <c r="GK1982" s="28"/>
      <c r="GL1982" s="28"/>
      <c r="GM1982" s="28"/>
      <c r="GR1982" s="202"/>
      <c r="GT1982" s="28"/>
      <c r="GU1982" s="28"/>
      <c r="GV1982" s="28"/>
      <c r="HA1982" s="202"/>
      <c r="HC1982" s="28"/>
      <c r="HD1982" s="28"/>
      <c r="HE1982" s="28"/>
      <c r="HJ1982" s="28"/>
      <c r="HK1982" s="28"/>
      <c r="HL1982" s="28"/>
      <c r="HM1982" s="28"/>
      <c r="HN1982" s="28"/>
      <c r="HO1982" s="28"/>
      <c r="HP1982" s="28"/>
      <c r="HQ1982" s="28"/>
      <c r="HR1982" s="28"/>
      <c r="HS1982" s="28"/>
      <c r="HT1982" s="28"/>
      <c r="HU1982" s="28"/>
      <c r="HV1982" s="28"/>
      <c r="HW1982" s="28"/>
      <c r="HX1982" s="28"/>
      <c r="HY1982" s="28"/>
      <c r="HZ1982" s="28"/>
      <c r="IA1982" s="28"/>
      <c r="IB1982" s="28"/>
      <c r="IC1982" s="28"/>
      <c r="ID1982" s="28"/>
      <c r="IE1982" s="28"/>
      <c r="IF1982" s="28"/>
      <c r="IG1982" s="28"/>
      <c r="IH1982" s="28"/>
      <c r="II1982" s="28"/>
      <c r="IJ1982" s="28"/>
      <c r="IK1982" s="28"/>
      <c r="IL1982" s="28"/>
      <c r="IM1982" s="28"/>
      <c r="IN1982" s="28"/>
      <c r="IO1982" s="28"/>
    </row>
    <row r="1983" spans="1:249" s="54" customFormat="1" ht="14.25">
      <c r="A1983" s="28"/>
      <c r="B1983" s="28"/>
      <c r="C1983" s="28"/>
      <c r="D1983" s="28"/>
      <c r="E1983" s="28"/>
      <c r="F1983" s="28"/>
      <c r="G1983" s="28"/>
      <c r="K1983" s="202"/>
      <c r="M1983" s="28"/>
      <c r="N1983" s="28"/>
      <c r="O1983" s="28"/>
      <c r="T1983" s="202"/>
      <c r="V1983" s="28"/>
      <c r="W1983" s="28"/>
      <c r="X1983" s="28"/>
      <c r="AC1983" s="202"/>
      <c r="AE1983" s="28"/>
      <c r="AF1983" s="28"/>
      <c r="AG1983" s="28"/>
      <c r="AL1983" s="202"/>
      <c r="AN1983" s="28"/>
      <c r="AO1983" s="28"/>
      <c r="AP1983" s="28"/>
      <c r="AU1983" s="202"/>
      <c r="AW1983" s="28"/>
      <c r="AX1983" s="28"/>
      <c r="AY1983" s="28"/>
      <c r="BD1983" s="202"/>
      <c r="BF1983" s="28"/>
      <c r="BG1983" s="28"/>
      <c r="BH1983" s="28"/>
      <c r="BM1983" s="202"/>
      <c r="BO1983" s="28"/>
      <c r="BP1983" s="28"/>
      <c r="BQ1983" s="28"/>
      <c r="BV1983" s="202"/>
      <c r="BX1983" s="28"/>
      <c r="BY1983" s="28"/>
      <c r="BZ1983" s="28"/>
      <c r="CE1983" s="202"/>
      <c r="CG1983" s="28"/>
      <c r="CH1983" s="28"/>
      <c r="CI1983" s="28"/>
      <c r="CN1983" s="202"/>
      <c r="CP1983" s="28"/>
      <c r="CQ1983" s="28"/>
      <c r="CR1983" s="28"/>
      <c r="CW1983" s="202"/>
      <c r="CY1983" s="28"/>
      <c r="CZ1983" s="28"/>
      <c r="DA1983" s="28"/>
      <c r="DF1983" s="202"/>
      <c r="DH1983" s="28"/>
      <c r="DI1983" s="28"/>
      <c r="DJ1983" s="28"/>
      <c r="DO1983" s="202"/>
      <c r="DQ1983" s="28"/>
      <c r="DR1983" s="28"/>
      <c r="DS1983" s="28"/>
      <c r="DX1983" s="202"/>
      <c r="DZ1983" s="28"/>
      <c r="EA1983" s="28"/>
      <c r="EB1983" s="28"/>
      <c r="EG1983" s="202"/>
      <c r="EI1983" s="28"/>
      <c r="EJ1983" s="28"/>
      <c r="EK1983" s="28"/>
      <c r="EP1983" s="202"/>
      <c r="ER1983" s="28"/>
      <c r="ES1983" s="28"/>
      <c r="ET1983" s="28"/>
      <c r="EY1983" s="202"/>
      <c r="FA1983" s="28"/>
      <c r="FB1983" s="28"/>
      <c r="FC1983" s="28"/>
      <c r="FH1983" s="202"/>
      <c r="FJ1983" s="28"/>
      <c r="FK1983" s="28"/>
      <c r="FL1983" s="28"/>
      <c r="FQ1983" s="202"/>
      <c r="FS1983" s="28"/>
      <c r="FT1983" s="28"/>
      <c r="FU1983" s="28"/>
      <c r="FZ1983" s="202"/>
      <c r="GB1983" s="28"/>
      <c r="GC1983" s="28"/>
      <c r="GD1983" s="28"/>
      <c r="GI1983" s="202"/>
      <c r="GK1983" s="28"/>
      <c r="GL1983" s="28"/>
      <c r="GM1983" s="28"/>
      <c r="GR1983" s="202"/>
      <c r="GT1983" s="28"/>
      <c r="GU1983" s="28"/>
      <c r="GV1983" s="28"/>
      <c r="HA1983" s="202"/>
      <c r="HC1983" s="28"/>
      <c r="HD1983" s="28"/>
      <c r="HE1983" s="28"/>
      <c r="HJ1983" s="28"/>
      <c r="HK1983" s="28"/>
      <c r="HL1983" s="28"/>
      <c r="HM1983" s="28"/>
      <c r="HN1983" s="28"/>
      <c r="HO1983" s="28"/>
      <c r="HP1983" s="28"/>
      <c r="HQ1983" s="28"/>
      <c r="HR1983" s="28"/>
      <c r="HS1983" s="28"/>
      <c r="HT1983" s="28"/>
      <c r="HU1983" s="28"/>
      <c r="HV1983" s="28"/>
      <c r="HW1983" s="28"/>
      <c r="HX1983" s="28"/>
      <c r="HY1983" s="28"/>
      <c r="HZ1983" s="28"/>
      <c r="IA1983" s="28"/>
      <c r="IB1983" s="28"/>
      <c r="IC1983" s="28"/>
      <c r="ID1983" s="28"/>
      <c r="IE1983" s="28"/>
      <c r="IF1983" s="28"/>
      <c r="IG1983" s="28"/>
      <c r="IH1983" s="28"/>
      <c r="II1983" s="28"/>
      <c r="IJ1983" s="28"/>
      <c r="IK1983" s="28"/>
      <c r="IL1983" s="28"/>
      <c r="IM1983" s="28"/>
      <c r="IN1983" s="28"/>
      <c r="IO1983" s="28"/>
    </row>
    <row r="1984" spans="1:249" s="54" customFormat="1" ht="14.25">
      <c r="A1984" s="28"/>
      <c r="B1984" s="28"/>
      <c r="C1984" s="28"/>
      <c r="D1984" s="28"/>
      <c r="E1984" s="28"/>
      <c r="F1984" s="28"/>
      <c r="G1984" s="28"/>
      <c r="K1984" s="202"/>
      <c r="M1984" s="28"/>
      <c r="N1984" s="28"/>
      <c r="O1984" s="28"/>
      <c r="T1984" s="202"/>
      <c r="V1984" s="28"/>
      <c r="W1984" s="28"/>
      <c r="X1984" s="28"/>
      <c r="AC1984" s="202"/>
      <c r="AE1984" s="28"/>
      <c r="AF1984" s="28"/>
      <c r="AG1984" s="28"/>
      <c r="AL1984" s="202"/>
      <c r="AN1984" s="28"/>
      <c r="AO1984" s="28"/>
      <c r="AP1984" s="28"/>
      <c r="AU1984" s="202"/>
      <c r="AW1984" s="28"/>
      <c r="AX1984" s="28"/>
      <c r="AY1984" s="28"/>
      <c r="BD1984" s="202"/>
      <c r="BF1984" s="28"/>
      <c r="BG1984" s="28"/>
      <c r="BH1984" s="28"/>
      <c r="BM1984" s="202"/>
      <c r="BO1984" s="28"/>
      <c r="BP1984" s="28"/>
      <c r="BQ1984" s="28"/>
      <c r="BV1984" s="202"/>
      <c r="BX1984" s="28"/>
      <c r="BY1984" s="28"/>
      <c r="BZ1984" s="28"/>
      <c r="CE1984" s="202"/>
      <c r="CG1984" s="28"/>
      <c r="CH1984" s="28"/>
      <c r="CI1984" s="28"/>
      <c r="CN1984" s="202"/>
      <c r="CP1984" s="28"/>
      <c r="CQ1984" s="28"/>
      <c r="CR1984" s="28"/>
      <c r="CW1984" s="202"/>
      <c r="CY1984" s="28"/>
      <c r="CZ1984" s="28"/>
      <c r="DA1984" s="28"/>
      <c r="DF1984" s="202"/>
      <c r="DH1984" s="28"/>
      <c r="DI1984" s="28"/>
      <c r="DJ1984" s="28"/>
      <c r="DO1984" s="202"/>
      <c r="DQ1984" s="28"/>
      <c r="DR1984" s="28"/>
      <c r="DS1984" s="28"/>
      <c r="DX1984" s="202"/>
      <c r="DZ1984" s="28"/>
      <c r="EA1984" s="28"/>
      <c r="EB1984" s="28"/>
      <c r="EG1984" s="202"/>
      <c r="EI1984" s="28"/>
      <c r="EJ1984" s="28"/>
      <c r="EK1984" s="28"/>
      <c r="EP1984" s="202"/>
      <c r="ER1984" s="28"/>
      <c r="ES1984" s="28"/>
      <c r="ET1984" s="28"/>
      <c r="EY1984" s="202"/>
      <c r="FA1984" s="28"/>
      <c r="FB1984" s="28"/>
      <c r="FC1984" s="28"/>
      <c r="FH1984" s="202"/>
      <c r="FJ1984" s="28"/>
      <c r="FK1984" s="28"/>
      <c r="FL1984" s="28"/>
      <c r="FQ1984" s="202"/>
      <c r="FS1984" s="28"/>
      <c r="FT1984" s="28"/>
      <c r="FU1984" s="28"/>
      <c r="FZ1984" s="202"/>
      <c r="GB1984" s="28"/>
      <c r="GC1984" s="28"/>
      <c r="GD1984" s="28"/>
      <c r="GI1984" s="202"/>
      <c r="GK1984" s="28"/>
      <c r="GL1984" s="28"/>
      <c r="GM1984" s="28"/>
      <c r="GR1984" s="202"/>
      <c r="GT1984" s="28"/>
      <c r="GU1984" s="28"/>
      <c r="GV1984" s="28"/>
      <c r="HA1984" s="202"/>
      <c r="HC1984" s="28"/>
      <c r="HD1984" s="28"/>
      <c r="HE1984" s="28"/>
      <c r="HJ1984" s="28"/>
      <c r="HK1984" s="28"/>
      <c r="HL1984" s="28"/>
      <c r="HM1984" s="28"/>
      <c r="HN1984" s="28"/>
      <c r="HO1984" s="28"/>
      <c r="HP1984" s="28"/>
      <c r="HQ1984" s="28"/>
      <c r="HR1984" s="28"/>
      <c r="HS1984" s="28"/>
      <c r="HT1984" s="28"/>
      <c r="HU1984" s="28"/>
      <c r="HV1984" s="28"/>
      <c r="HW1984" s="28"/>
      <c r="HX1984" s="28"/>
      <c r="HY1984" s="28"/>
      <c r="HZ1984" s="28"/>
      <c r="IA1984" s="28"/>
      <c r="IB1984" s="28"/>
      <c r="IC1984" s="28"/>
      <c r="ID1984" s="28"/>
      <c r="IE1984" s="28"/>
      <c r="IF1984" s="28"/>
      <c r="IG1984" s="28"/>
      <c r="IH1984" s="28"/>
      <c r="II1984" s="28"/>
      <c r="IJ1984" s="28"/>
      <c r="IK1984" s="28"/>
      <c r="IL1984" s="28"/>
      <c r="IM1984" s="28"/>
      <c r="IN1984" s="28"/>
      <c r="IO1984" s="28"/>
    </row>
    <row r="1985" spans="1:249" s="54" customFormat="1" ht="14.25">
      <c r="A1985" s="28"/>
      <c r="B1985" s="28"/>
      <c r="C1985" s="28"/>
      <c r="D1985" s="28"/>
      <c r="E1985" s="28"/>
      <c r="F1985" s="28"/>
      <c r="G1985" s="28"/>
      <c r="K1985" s="202"/>
      <c r="M1985" s="28"/>
      <c r="N1985" s="28"/>
      <c r="O1985" s="28"/>
      <c r="T1985" s="202"/>
      <c r="V1985" s="28"/>
      <c r="W1985" s="28"/>
      <c r="X1985" s="28"/>
      <c r="AC1985" s="202"/>
      <c r="AE1985" s="28"/>
      <c r="AF1985" s="28"/>
      <c r="AG1985" s="28"/>
      <c r="AL1985" s="202"/>
      <c r="AN1985" s="28"/>
      <c r="AO1985" s="28"/>
      <c r="AP1985" s="28"/>
      <c r="AU1985" s="202"/>
      <c r="AW1985" s="28"/>
      <c r="AX1985" s="28"/>
      <c r="AY1985" s="28"/>
      <c r="BD1985" s="202"/>
      <c r="BF1985" s="28"/>
      <c r="BG1985" s="28"/>
      <c r="BH1985" s="28"/>
      <c r="BM1985" s="202"/>
      <c r="BO1985" s="28"/>
      <c r="BP1985" s="28"/>
      <c r="BQ1985" s="28"/>
      <c r="BV1985" s="202"/>
      <c r="BX1985" s="28"/>
      <c r="BY1985" s="28"/>
      <c r="BZ1985" s="28"/>
      <c r="CE1985" s="202"/>
      <c r="CG1985" s="28"/>
      <c r="CH1985" s="28"/>
      <c r="CI1985" s="28"/>
      <c r="CN1985" s="202"/>
      <c r="CP1985" s="28"/>
      <c r="CQ1985" s="28"/>
      <c r="CR1985" s="28"/>
      <c r="CW1985" s="202"/>
      <c r="CY1985" s="28"/>
      <c r="CZ1985" s="28"/>
      <c r="DA1985" s="28"/>
      <c r="DF1985" s="202"/>
      <c r="DH1985" s="28"/>
      <c r="DI1985" s="28"/>
      <c r="DJ1985" s="28"/>
      <c r="DO1985" s="202"/>
      <c r="DQ1985" s="28"/>
      <c r="DR1985" s="28"/>
      <c r="DS1985" s="28"/>
      <c r="DX1985" s="202"/>
      <c r="DZ1985" s="28"/>
      <c r="EA1985" s="28"/>
      <c r="EB1985" s="28"/>
      <c r="EG1985" s="202"/>
      <c r="EI1985" s="28"/>
      <c r="EJ1985" s="28"/>
      <c r="EK1985" s="28"/>
      <c r="EP1985" s="202"/>
      <c r="ER1985" s="28"/>
      <c r="ES1985" s="28"/>
      <c r="ET1985" s="28"/>
      <c r="EY1985" s="202"/>
      <c r="FA1985" s="28"/>
      <c r="FB1985" s="28"/>
      <c r="FC1985" s="28"/>
      <c r="FH1985" s="202"/>
      <c r="FJ1985" s="28"/>
      <c r="FK1985" s="28"/>
      <c r="FL1985" s="28"/>
      <c r="FQ1985" s="202"/>
      <c r="FS1985" s="28"/>
      <c r="FT1985" s="28"/>
      <c r="FU1985" s="28"/>
      <c r="FZ1985" s="202"/>
      <c r="GB1985" s="28"/>
      <c r="GC1985" s="28"/>
      <c r="GD1985" s="28"/>
      <c r="GI1985" s="202"/>
      <c r="GK1985" s="28"/>
      <c r="GL1985" s="28"/>
      <c r="GM1985" s="28"/>
      <c r="GR1985" s="202"/>
      <c r="GT1985" s="28"/>
      <c r="GU1985" s="28"/>
      <c r="GV1985" s="28"/>
      <c r="HA1985" s="202"/>
      <c r="HC1985" s="28"/>
      <c r="HD1985" s="28"/>
      <c r="HE1985" s="28"/>
      <c r="HJ1985" s="28"/>
      <c r="HK1985" s="28"/>
      <c r="HL1985" s="28"/>
      <c r="HM1985" s="28"/>
      <c r="HN1985" s="28"/>
      <c r="HO1985" s="28"/>
      <c r="HP1985" s="28"/>
      <c r="HQ1985" s="28"/>
      <c r="HR1985" s="28"/>
      <c r="HS1985" s="28"/>
      <c r="HT1985" s="28"/>
      <c r="HU1985" s="28"/>
      <c r="HV1985" s="28"/>
      <c r="HW1985" s="28"/>
      <c r="HX1985" s="28"/>
      <c r="HY1985" s="28"/>
      <c r="HZ1985" s="28"/>
      <c r="IA1985" s="28"/>
      <c r="IB1985" s="28"/>
      <c r="IC1985" s="28"/>
      <c r="ID1985" s="28"/>
      <c r="IE1985" s="28"/>
      <c r="IF1985" s="28"/>
      <c r="IG1985" s="28"/>
      <c r="IH1985" s="28"/>
      <c r="II1985" s="28"/>
      <c r="IJ1985" s="28"/>
      <c r="IK1985" s="28"/>
      <c r="IL1985" s="28"/>
      <c r="IM1985" s="28"/>
      <c r="IN1985" s="28"/>
      <c r="IO1985" s="28"/>
    </row>
    <row r="1986" spans="1:249" s="54" customFormat="1" ht="14.25">
      <c r="A1986" s="28"/>
      <c r="B1986" s="28"/>
      <c r="C1986" s="28"/>
      <c r="D1986" s="28"/>
      <c r="E1986" s="28"/>
      <c r="F1986" s="28"/>
      <c r="G1986" s="28"/>
      <c r="K1986" s="202"/>
      <c r="M1986" s="28"/>
      <c r="N1986" s="28"/>
      <c r="O1986" s="28"/>
      <c r="T1986" s="202"/>
      <c r="V1986" s="28"/>
      <c r="W1986" s="28"/>
      <c r="X1986" s="28"/>
      <c r="AC1986" s="202"/>
      <c r="AE1986" s="28"/>
      <c r="AF1986" s="28"/>
      <c r="AG1986" s="28"/>
      <c r="AL1986" s="202"/>
      <c r="AN1986" s="28"/>
      <c r="AO1986" s="28"/>
      <c r="AP1986" s="28"/>
      <c r="AU1986" s="202"/>
      <c r="AW1986" s="28"/>
      <c r="AX1986" s="28"/>
      <c r="AY1986" s="28"/>
      <c r="BD1986" s="202"/>
      <c r="BF1986" s="28"/>
      <c r="BG1986" s="28"/>
      <c r="BH1986" s="28"/>
      <c r="BM1986" s="202"/>
      <c r="BO1986" s="28"/>
      <c r="BP1986" s="28"/>
      <c r="BQ1986" s="28"/>
      <c r="BV1986" s="202"/>
      <c r="BX1986" s="28"/>
      <c r="BY1986" s="28"/>
      <c r="BZ1986" s="28"/>
      <c r="CE1986" s="202"/>
      <c r="CG1986" s="28"/>
      <c r="CH1986" s="28"/>
      <c r="CI1986" s="28"/>
      <c r="CN1986" s="202"/>
      <c r="CP1986" s="28"/>
      <c r="CQ1986" s="28"/>
      <c r="CR1986" s="28"/>
      <c r="CW1986" s="202"/>
      <c r="CY1986" s="28"/>
      <c r="CZ1986" s="28"/>
      <c r="DA1986" s="28"/>
      <c r="DF1986" s="202"/>
      <c r="DH1986" s="28"/>
      <c r="DI1986" s="28"/>
      <c r="DJ1986" s="28"/>
      <c r="DO1986" s="202"/>
      <c r="DQ1986" s="28"/>
      <c r="DR1986" s="28"/>
      <c r="DS1986" s="28"/>
      <c r="DX1986" s="202"/>
      <c r="DZ1986" s="28"/>
      <c r="EA1986" s="28"/>
      <c r="EB1986" s="28"/>
      <c r="EG1986" s="202"/>
      <c r="EI1986" s="28"/>
      <c r="EJ1986" s="28"/>
      <c r="EK1986" s="28"/>
      <c r="EP1986" s="202"/>
      <c r="ER1986" s="28"/>
      <c r="ES1986" s="28"/>
      <c r="ET1986" s="28"/>
      <c r="EY1986" s="202"/>
      <c r="FA1986" s="28"/>
      <c r="FB1986" s="28"/>
      <c r="FC1986" s="28"/>
      <c r="FH1986" s="202"/>
      <c r="FJ1986" s="28"/>
      <c r="FK1986" s="28"/>
      <c r="FL1986" s="28"/>
      <c r="FQ1986" s="202"/>
      <c r="FS1986" s="28"/>
      <c r="FT1986" s="28"/>
      <c r="FU1986" s="28"/>
      <c r="FZ1986" s="202"/>
      <c r="GB1986" s="28"/>
      <c r="GC1986" s="28"/>
      <c r="GD1986" s="28"/>
      <c r="GI1986" s="202"/>
      <c r="GK1986" s="28"/>
      <c r="GL1986" s="28"/>
      <c r="GM1986" s="28"/>
      <c r="GR1986" s="202"/>
      <c r="GT1986" s="28"/>
      <c r="GU1986" s="28"/>
      <c r="GV1986" s="28"/>
      <c r="HA1986" s="202"/>
      <c r="HC1986" s="28"/>
      <c r="HD1986" s="28"/>
      <c r="HE1986" s="28"/>
      <c r="HJ1986" s="28"/>
      <c r="HK1986" s="28"/>
      <c r="HL1986" s="28"/>
      <c r="HM1986" s="28"/>
      <c r="HN1986" s="28"/>
      <c r="HO1986" s="28"/>
      <c r="HP1986" s="28"/>
      <c r="HQ1986" s="28"/>
      <c r="HR1986" s="28"/>
      <c r="HS1986" s="28"/>
      <c r="HT1986" s="28"/>
      <c r="HU1986" s="28"/>
      <c r="HV1986" s="28"/>
      <c r="HW1986" s="28"/>
      <c r="HX1986" s="28"/>
      <c r="HY1986" s="28"/>
      <c r="HZ1986" s="28"/>
      <c r="IA1986" s="28"/>
      <c r="IB1986" s="28"/>
      <c r="IC1986" s="28"/>
      <c r="ID1986" s="28"/>
      <c r="IE1986" s="28"/>
      <c r="IF1986" s="28"/>
      <c r="IG1986" s="28"/>
      <c r="IH1986" s="28"/>
      <c r="II1986" s="28"/>
      <c r="IJ1986" s="28"/>
      <c r="IK1986" s="28"/>
      <c r="IL1986" s="28"/>
      <c r="IM1986" s="28"/>
      <c r="IN1986" s="28"/>
      <c r="IO1986" s="28"/>
    </row>
    <row r="1987" spans="1:249" s="54" customFormat="1" ht="14.25">
      <c r="A1987" s="28"/>
      <c r="B1987" s="28"/>
      <c r="C1987" s="28"/>
      <c r="D1987" s="28"/>
      <c r="E1987" s="28"/>
      <c r="F1987" s="28"/>
      <c r="G1987" s="28"/>
      <c r="K1987" s="202"/>
      <c r="M1987" s="28"/>
      <c r="N1987" s="28"/>
      <c r="O1987" s="28"/>
      <c r="T1987" s="202"/>
      <c r="V1987" s="28"/>
      <c r="W1987" s="28"/>
      <c r="X1987" s="28"/>
      <c r="AC1987" s="202"/>
      <c r="AE1987" s="28"/>
      <c r="AF1987" s="28"/>
      <c r="AG1987" s="28"/>
      <c r="AL1987" s="202"/>
      <c r="AN1987" s="28"/>
      <c r="AO1987" s="28"/>
      <c r="AP1987" s="28"/>
      <c r="AU1987" s="202"/>
      <c r="AW1987" s="28"/>
      <c r="AX1987" s="28"/>
      <c r="AY1987" s="28"/>
      <c r="BD1987" s="202"/>
      <c r="BF1987" s="28"/>
      <c r="BG1987" s="28"/>
      <c r="BH1987" s="28"/>
      <c r="BM1987" s="202"/>
      <c r="BO1987" s="28"/>
      <c r="BP1987" s="28"/>
      <c r="BQ1987" s="28"/>
      <c r="BV1987" s="202"/>
      <c r="BX1987" s="28"/>
      <c r="BY1987" s="28"/>
      <c r="BZ1987" s="28"/>
      <c r="CE1987" s="202"/>
      <c r="CG1987" s="28"/>
      <c r="CH1987" s="28"/>
      <c r="CI1987" s="28"/>
      <c r="CN1987" s="202"/>
      <c r="CP1987" s="28"/>
      <c r="CQ1987" s="28"/>
      <c r="CR1987" s="28"/>
      <c r="CW1987" s="202"/>
      <c r="CY1987" s="28"/>
      <c r="CZ1987" s="28"/>
      <c r="DA1987" s="28"/>
      <c r="DF1987" s="202"/>
      <c r="DH1987" s="28"/>
      <c r="DI1987" s="28"/>
      <c r="DJ1987" s="28"/>
      <c r="DO1987" s="202"/>
      <c r="DQ1987" s="28"/>
      <c r="DR1987" s="28"/>
      <c r="DS1987" s="28"/>
      <c r="DX1987" s="202"/>
      <c r="DZ1987" s="28"/>
      <c r="EA1987" s="28"/>
      <c r="EB1987" s="28"/>
      <c r="EG1987" s="202"/>
      <c r="EI1987" s="28"/>
      <c r="EJ1987" s="28"/>
      <c r="EK1987" s="28"/>
      <c r="EP1987" s="202"/>
      <c r="ER1987" s="28"/>
      <c r="ES1987" s="28"/>
      <c r="ET1987" s="28"/>
      <c r="EY1987" s="202"/>
      <c r="FA1987" s="28"/>
      <c r="FB1987" s="28"/>
      <c r="FC1987" s="28"/>
      <c r="FH1987" s="202"/>
      <c r="FJ1987" s="28"/>
      <c r="FK1987" s="28"/>
      <c r="FL1987" s="28"/>
      <c r="FQ1987" s="202"/>
      <c r="FS1987" s="28"/>
      <c r="FT1987" s="28"/>
      <c r="FU1987" s="28"/>
      <c r="FZ1987" s="202"/>
      <c r="GB1987" s="28"/>
      <c r="GC1987" s="28"/>
      <c r="GD1987" s="28"/>
      <c r="GI1987" s="202"/>
      <c r="GK1987" s="28"/>
      <c r="GL1987" s="28"/>
      <c r="GM1987" s="28"/>
      <c r="GR1987" s="202"/>
      <c r="GT1987" s="28"/>
      <c r="GU1987" s="28"/>
      <c r="GV1987" s="28"/>
      <c r="HA1987" s="202"/>
      <c r="HC1987" s="28"/>
      <c r="HD1987" s="28"/>
      <c r="HE1987" s="28"/>
      <c r="HJ1987" s="28"/>
      <c r="HK1987" s="28"/>
      <c r="HL1987" s="28"/>
      <c r="HM1987" s="28"/>
      <c r="HN1987" s="28"/>
      <c r="HO1987" s="28"/>
      <c r="HP1987" s="28"/>
      <c r="HQ1987" s="28"/>
      <c r="HR1987" s="28"/>
      <c r="HS1987" s="28"/>
      <c r="HT1987" s="28"/>
      <c r="HU1987" s="28"/>
      <c r="HV1987" s="28"/>
      <c r="HW1987" s="28"/>
      <c r="HX1987" s="28"/>
      <c r="HY1987" s="28"/>
      <c r="HZ1987" s="28"/>
      <c r="IA1987" s="28"/>
      <c r="IB1987" s="28"/>
      <c r="IC1987" s="28"/>
      <c r="ID1987" s="28"/>
      <c r="IE1987" s="28"/>
      <c r="IF1987" s="28"/>
      <c r="IG1987" s="28"/>
      <c r="IH1987" s="28"/>
      <c r="II1987" s="28"/>
      <c r="IJ1987" s="28"/>
      <c r="IK1987" s="28"/>
      <c r="IL1987" s="28"/>
      <c r="IM1987" s="28"/>
      <c r="IN1987" s="28"/>
      <c r="IO1987" s="28"/>
    </row>
    <row r="1988" spans="1:249" s="54" customFormat="1" ht="14.25">
      <c r="A1988" s="28"/>
      <c r="B1988" s="28"/>
      <c r="C1988" s="28"/>
      <c r="D1988" s="28"/>
      <c r="E1988" s="28"/>
      <c r="F1988" s="28"/>
      <c r="G1988" s="28"/>
      <c r="K1988" s="202"/>
      <c r="M1988" s="28"/>
      <c r="N1988" s="28"/>
      <c r="O1988" s="28"/>
      <c r="T1988" s="202"/>
      <c r="V1988" s="28"/>
      <c r="W1988" s="28"/>
      <c r="X1988" s="28"/>
      <c r="AC1988" s="202"/>
      <c r="AE1988" s="28"/>
      <c r="AF1988" s="28"/>
      <c r="AG1988" s="28"/>
      <c r="AL1988" s="202"/>
      <c r="AN1988" s="28"/>
      <c r="AO1988" s="28"/>
      <c r="AP1988" s="28"/>
      <c r="AU1988" s="202"/>
      <c r="AW1988" s="28"/>
      <c r="AX1988" s="28"/>
      <c r="AY1988" s="28"/>
      <c r="BD1988" s="202"/>
      <c r="BF1988" s="28"/>
      <c r="BG1988" s="28"/>
      <c r="BH1988" s="28"/>
      <c r="BM1988" s="202"/>
      <c r="BO1988" s="28"/>
      <c r="BP1988" s="28"/>
      <c r="BQ1988" s="28"/>
      <c r="BV1988" s="202"/>
      <c r="BX1988" s="28"/>
      <c r="BY1988" s="28"/>
      <c r="BZ1988" s="28"/>
      <c r="CE1988" s="202"/>
      <c r="CG1988" s="28"/>
      <c r="CH1988" s="28"/>
      <c r="CI1988" s="28"/>
      <c r="CN1988" s="202"/>
      <c r="CP1988" s="28"/>
      <c r="CQ1988" s="28"/>
      <c r="CR1988" s="28"/>
      <c r="CW1988" s="202"/>
      <c r="CY1988" s="28"/>
      <c r="CZ1988" s="28"/>
      <c r="DA1988" s="28"/>
      <c r="DF1988" s="202"/>
      <c r="DH1988" s="28"/>
      <c r="DI1988" s="28"/>
      <c r="DJ1988" s="28"/>
      <c r="DO1988" s="202"/>
      <c r="DQ1988" s="28"/>
      <c r="DR1988" s="28"/>
      <c r="DS1988" s="28"/>
      <c r="DX1988" s="202"/>
      <c r="DZ1988" s="28"/>
      <c r="EA1988" s="28"/>
      <c r="EB1988" s="28"/>
      <c r="EG1988" s="202"/>
      <c r="EI1988" s="28"/>
      <c r="EJ1988" s="28"/>
      <c r="EK1988" s="28"/>
      <c r="EP1988" s="202"/>
      <c r="ER1988" s="28"/>
      <c r="ES1988" s="28"/>
      <c r="ET1988" s="28"/>
      <c r="EY1988" s="202"/>
      <c r="FA1988" s="28"/>
      <c r="FB1988" s="28"/>
      <c r="FC1988" s="28"/>
      <c r="FH1988" s="202"/>
      <c r="FJ1988" s="28"/>
      <c r="FK1988" s="28"/>
      <c r="FL1988" s="28"/>
      <c r="FQ1988" s="202"/>
      <c r="FS1988" s="28"/>
      <c r="FT1988" s="28"/>
      <c r="FU1988" s="28"/>
      <c r="FZ1988" s="202"/>
      <c r="GB1988" s="28"/>
      <c r="GC1988" s="28"/>
      <c r="GD1988" s="28"/>
      <c r="GI1988" s="202"/>
      <c r="GK1988" s="28"/>
      <c r="GL1988" s="28"/>
      <c r="GM1988" s="28"/>
      <c r="GR1988" s="202"/>
      <c r="GT1988" s="28"/>
      <c r="GU1988" s="28"/>
      <c r="GV1988" s="28"/>
      <c r="HA1988" s="202"/>
      <c r="HC1988" s="28"/>
      <c r="HD1988" s="28"/>
      <c r="HE1988" s="28"/>
      <c r="HJ1988" s="28"/>
      <c r="HK1988" s="28"/>
      <c r="HL1988" s="28"/>
      <c r="HM1988" s="28"/>
      <c r="HN1988" s="28"/>
      <c r="HO1988" s="28"/>
      <c r="HP1988" s="28"/>
      <c r="HQ1988" s="28"/>
      <c r="HR1988" s="28"/>
      <c r="HS1988" s="28"/>
      <c r="HT1988" s="28"/>
      <c r="HU1988" s="28"/>
      <c r="HV1988" s="28"/>
      <c r="HW1988" s="28"/>
      <c r="HX1988" s="28"/>
      <c r="HY1988" s="28"/>
      <c r="HZ1988" s="28"/>
      <c r="IA1988" s="28"/>
      <c r="IB1988" s="28"/>
      <c r="IC1988" s="28"/>
      <c r="ID1988" s="28"/>
      <c r="IE1988" s="28"/>
      <c r="IF1988" s="28"/>
      <c r="IG1988" s="28"/>
      <c r="IH1988" s="28"/>
      <c r="II1988" s="28"/>
      <c r="IJ1988" s="28"/>
      <c r="IK1988" s="28"/>
      <c r="IL1988" s="28"/>
      <c r="IM1988" s="28"/>
      <c r="IN1988" s="28"/>
      <c r="IO1988" s="28"/>
    </row>
    <row r="1989" spans="1:249" s="54" customFormat="1" ht="14.25">
      <c r="A1989" s="28"/>
      <c r="B1989" s="28"/>
      <c r="C1989" s="28"/>
      <c r="D1989" s="28"/>
      <c r="E1989" s="28"/>
      <c r="F1989" s="28"/>
      <c r="G1989" s="28"/>
      <c r="K1989" s="202"/>
      <c r="M1989" s="28"/>
      <c r="N1989" s="28"/>
      <c r="O1989" s="28"/>
      <c r="T1989" s="202"/>
      <c r="V1989" s="28"/>
      <c r="W1989" s="28"/>
      <c r="X1989" s="28"/>
      <c r="AC1989" s="202"/>
      <c r="AE1989" s="28"/>
      <c r="AF1989" s="28"/>
      <c r="AG1989" s="28"/>
      <c r="AL1989" s="202"/>
      <c r="AN1989" s="28"/>
      <c r="AO1989" s="28"/>
      <c r="AP1989" s="28"/>
      <c r="AU1989" s="202"/>
      <c r="AW1989" s="28"/>
      <c r="AX1989" s="28"/>
      <c r="AY1989" s="28"/>
      <c r="BD1989" s="202"/>
      <c r="BF1989" s="28"/>
      <c r="BG1989" s="28"/>
      <c r="BH1989" s="28"/>
      <c r="BM1989" s="202"/>
      <c r="BO1989" s="28"/>
      <c r="BP1989" s="28"/>
      <c r="BQ1989" s="28"/>
      <c r="BV1989" s="202"/>
      <c r="BX1989" s="28"/>
      <c r="BY1989" s="28"/>
      <c r="BZ1989" s="28"/>
      <c r="CE1989" s="202"/>
      <c r="CG1989" s="28"/>
      <c r="CH1989" s="28"/>
      <c r="CI1989" s="28"/>
      <c r="CN1989" s="202"/>
      <c r="CP1989" s="28"/>
      <c r="CQ1989" s="28"/>
      <c r="CR1989" s="28"/>
      <c r="CW1989" s="202"/>
      <c r="CY1989" s="28"/>
      <c r="CZ1989" s="28"/>
      <c r="DA1989" s="28"/>
      <c r="DF1989" s="202"/>
      <c r="DH1989" s="28"/>
      <c r="DI1989" s="28"/>
      <c r="DJ1989" s="28"/>
      <c r="DO1989" s="202"/>
      <c r="DQ1989" s="28"/>
      <c r="DR1989" s="28"/>
      <c r="DS1989" s="28"/>
      <c r="DX1989" s="202"/>
      <c r="DZ1989" s="28"/>
      <c r="EA1989" s="28"/>
      <c r="EB1989" s="28"/>
      <c r="EG1989" s="202"/>
      <c r="EI1989" s="28"/>
      <c r="EJ1989" s="28"/>
      <c r="EK1989" s="28"/>
      <c r="EP1989" s="202"/>
      <c r="ER1989" s="28"/>
      <c r="ES1989" s="28"/>
      <c r="ET1989" s="28"/>
      <c r="EY1989" s="202"/>
      <c r="FA1989" s="28"/>
      <c r="FB1989" s="28"/>
      <c r="FC1989" s="28"/>
      <c r="FH1989" s="202"/>
      <c r="FJ1989" s="28"/>
      <c r="FK1989" s="28"/>
      <c r="FL1989" s="28"/>
      <c r="FQ1989" s="202"/>
      <c r="FS1989" s="28"/>
      <c r="FT1989" s="28"/>
      <c r="FU1989" s="28"/>
      <c r="FZ1989" s="202"/>
      <c r="GB1989" s="28"/>
      <c r="GC1989" s="28"/>
      <c r="GD1989" s="28"/>
      <c r="GI1989" s="202"/>
      <c r="GK1989" s="28"/>
      <c r="GL1989" s="28"/>
      <c r="GM1989" s="28"/>
      <c r="GR1989" s="202"/>
      <c r="GT1989" s="28"/>
      <c r="GU1989" s="28"/>
      <c r="GV1989" s="28"/>
      <c r="HA1989" s="202"/>
      <c r="HC1989" s="28"/>
      <c r="HD1989" s="28"/>
      <c r="HE1989" s="28"/>
      <c r="HJ1989" s="28"/>
      <c r="HK1989" s="28"/>
      <c r="HL1989" s="28"/>
      <c r="HM1989" s="28"/>
      <c r="HN1989" s="28"/>
      <c r="HO1989" s="28"/>
      <c r="HP1989" s="28"/>
      <c r="HQ1989" s="28"/>
      <c r="HR1989" s="28"/>
      <c r="HS1989" s="28"/>
      <c r="HT1989" s="28"/>
      <c r="HU1989" s="28"/>
      <c r="HV1989" s="28"/>
      <c r="HW1989" s="28"/>
      <c r="HX1989" s="28"/>
      <c r="HY1989" s="28"/>
      <c r="HZ1989" s="28"/>
      <c r="IA1989" s="28"/>
      <c r="IB1989" s="28"/>
      <c r="IC1989" s="28"/>
      <c r="ID1989" s="28"/>
      <c r="IE1989" s="28"/>
      <c r="IF1989" s="28"/>
      <c r="IG1989" s="28"/>
      <c r="IH1989" s="28"/>
      <c r="II1989" s="28"/>
      <c r="IJ1989" s="28"/>
      <c r="IK1989" s="28"/>
      <c r="IL1989" s="28"/>
      <c r="IM1989" s="28"/>
      <c r="IN1989" s="28"/>
      <c r="IO1989" s="28"/>
    </row>
    <row r="1990" spans="1:249" s="54" customFormat="1" ht="14.25">
      <c r="A1990" s="28"/>
      <c r="B1990" s="28"/>
      <c r="C1990" s="28"/>
      <c r="D1990" s="28"/>
      <c r="E1990" s="28"/>
      <c r="F1990" s="28"/>
      <c r="G1990" s="28"/>
      <c r="K1990" s="202"/>
      <c r="M1990" s="28"/>
      <c r="N1990" s="28"/>
      <c r="O1990" s="28"/>
      <c r="T1990" s="202"/>
      <c r="V1990" s="28"/>
      <c r="W1990" s="28"/>
      <c r="X1990" s="28"/>
      <c r="AC1990" s="202"/>
      <c r="AE1990" s="28"/>
      <c r="AF1990" s="28"/>
      <c r="AG1990" s="28"/>
      <c r="AL1990" s="202"/>
      <c r="AN1990" s="28"/>
      <c r="AO1990" s="28"/>
      <c r="AP1990" s="28"/>
      <c r="AU1990" s="202"/>
      <c r="AW1990" s="28"/>
      <c r="AX1990" s="28"/>
      <c r="AY1990" s="28"/>
      <c r="BD1990" s="202"/>
      <c r="BF1990" s="28"/>
      <c r="BG1990" s="28"/>
      <c r="BH1990" s="28"/>
      <c r="BM1990" s="202"/>
      <c r="BO1990" s="28"/>
      <c r="BP1990" s="28"/>
      <c r="BQ1990" s="28"/>
      <c r="BV1990" s="202"/>
      <c r="BX1990" s="28"/>
      <c r="BY1990" s="28"/>
      <c r="BZ1990" s="28"/>
      <c r="CE1990" s="202"/>
      <c r="CG1990" s="28"/>
      <c r="CH1990" s="28"/>
      <c r="CI1990" s="28"/>
      <c r="CN1990" s="202"/>
      <c r="CP1990" s="28"/>
      <c r="CQ1990" s="28"/>
      <c r="CR1990" s="28"/>
      <c r="CW1990" s="202"/>
      <c r="CY1990" s="28"/>
      <c r="CZ1990" s="28"/>
      <c r="DA1990" s="28"/>
      <c r="DF1990" s="202"/>
      <c r="DH1990" s="28"/>
      <c r="DI1990" s="28"/>
      <c r="DJ1990" s="28"/>
      <c r="DO1990" s="202"/>
      <c r="DQ1990" s="28"/>
      <c r="DR1990" s="28"/>
      <c r="DS1990" s="28"/>
      <c r="DX1990" s="202"/>
      <c r="DZ1990" s="28"/>
      <c r="EA1990" s="28"/>
      <c r="EB1990" s="28"/>
      <c r="EG1990" s="202"/>
      <c r="EI1990" s="28"/>
      <c r="EJ1990" s="28"/>
      <c r="EK1990" s="28"/>
      <c r="EP1990" s="202"/>
      <c r="ER1990" s="28"/>
      <c r="ES1990" s="28"/>
      <c r="ET1990" s="28"/>
      <c r="EY1990" s="202"/>
      <c r="FA1990" s="28"/>
      <c r="FB1990" s="28"/>
      <c r="FC1990" s="28"/>
      <c r="FH1990" s="202"/>
      <c r="FJ1990" s="28"/>
      <c r="FK1990" s="28"/>
      <c r="FL1990" s="28"/>
      <c r="FQ1990" s="202"/>
      <c r="FS1990" s="28"/>
      <c r="FT1990" s="28"/>
      <c r="FU1990" s="28"/>
      <c r="FZ1990" s="202"/>
      <c r="GB1990" s="28"/>
      <c r="GC1990" s="28"/>
      <c r="GD1990" s="28"/>
      <c r="GI1990" s="202"/>
      <c r="GK1990" s="28"/>
      <c r="GL1990" s="28"/>
      <c r="GM1990" s="28"/>
      <c r="GR1990" s="202"/>
      <c r="GT1990" s="28"/>
      <c r="GU1990" s="28"/>
      <c r="GV1990" s="28"/>
      <c r="HA1990" s="202"/>
      <c r="HC1990" s="28"/>
      <c r="HD1990" s="28"/>
      <c r="HE1990" s="28"/>
      <c r="HJ1990" s="28"/>
      <c r="HK1990" s="28"/>
      <c r="HL1990" s="28"/>
      <c r="HM1990" s="28"/>
      <c r="HN1990" s="28"/>
      <c r="HO1990" s="28"/>
      <c r="HP1990" s="28"/>
      <c r="HQ1990" s="28"/>
      <c r="HR1990" s="28"/>
      <c r="HS1990" s="28"/>
      <c r="HT1990" s="28"/>
      <c r="HU1990" s="28"/>
      <c r="HV1990" s="28"/>
      <c r="HW1990" s="28"/>
      <c r="HX1990" s="28"/>
      <c r="HY1990" s="28"/>
      <c r="HZ1990" s="28"/>
      <c r="IA1990" s="28"/>
      <c r="IB1990" s="28"/>
      <c r="IC1990" s="28"/>
      <c r="ID1990" s="28"/>
      <c r="IE1990" s="28"/>
      <c r="IF1990" s="28"/>
      <c r="IG1990" s="28"/>
      <c r="IH1990" s="28"/>
      <c r="II1990" s="28"/>
      <c r="IJ1990" s="28"/>
      <c r="IK1990" s="28"/>
      <c r="IL1990" s="28"/>
      <c r="IM1990" s="28"/>
      <c r="IN1990" s="28"/>
      <c r="IO1990" s="28"/>
    </row>
    <row r="1991" spans="1:249" s="54" customFormat="1" ht="14.25">
      <c r="A1991" s="28"/>
      <c r="B1991" s="28"/>
      <c r="C1991" s="28"/>
      <c r="D1991" s="28"/>
      <c r="E1991" s="28"/>
      <c r="F1991" s="28"/>
      <c r="G1991" s="28"/>
      <c r="K1991" s="202"/>
      <c r="M1991" s="28"/>
      <c r="N1991" s="28"/>
      <c r="O1991" s="28"/>
      <c r="T1991" s="202"/>
      <c r="V1991" s="28"/>
      <c r="W1991" s="28"/>
      <c r="X1991" s="28"/>
      <c r="AC1991" s="202"/>
      <c r="AE1991" s="28"/>
      <c r="AF1991" s="28"/>
      <c r="AG1991" s="28"/>
      <c r="AL1991" s="202"/>
      <c r="AN1991" s="28"/>
      <c r="AO1991" s="28"/>
      <c r="AP1991" s="28"/>
      <c r="AU1991" s="202"/>
      <c r="AW1991" s="28"/>
      <c r="AX1991" s="28"/>
      <c r="AY1991" s="28"/>
      <c r="BD1991" s="202"/>
      <c r="BF1991" s="28"/>
      <c r="BG1991" s="28"/>
      <c r="BH1991" s="28"/>
      <c r="BM1991" s="202"/>
      <c r="BO1991" s="28"/>
      <c r="BP1991" s="28"/>
      <c r="BQ1991" s="28"/>
      <c r="BV1991" s="202"/>
      <c r="BX1991" s="28"/>
      <c r="BY1991" s="28"/>
      <c r="BZ1991" s="28"/>
      <c r="CE1991" s="202"/>
      <c r="CG1991" s="28"/>
      <c r="CH1991" s="28"/>
      <c r="CI1991" s="28"/>
      <c r="CN1991" s="202"/>
      <c r="CP1991" s="28"/>
      <c r="CQ1991" s="28"/>
      <c r="CR1991" s="28"/>
      <c r="CW1991" s="202"/>
      <c r="CY1991" s="28"/>
      <c r="CZ1991" s="28"/>
      <c r="DA1991" s="28"/>
      <c r="DF1991" s="202"/>
      <c r="DH1991" s="28"/>
      <c r="DI1991" s="28"/>
      <c r="DJ1991" s="28"/>
      <c r="DO1991" s="202"/>
      <c r="DQ1991" s="28"/>
      <c r="DR1991" s="28"/>
      <c r="DS1991" s="28"/>
      <c r="DX1991" s="202"/>
      <c r="DZ1991" s="28"/>
      <c r="EA1991" s="28"/>
      <c r="EB1991" s="28"/>
      <c r="EG1991" s="202"/>
      <c r="EI1991" s="28"/>
      <c r="EJ1991" s="28"/>
      <c r="EK1991" s="28"/>
      <c r="EP1991" s="202"/>
      <c r="ER1991" s="28"/>
      <c r="ES1991" s="28"/>
      <c r="ET1991" s="28"/>
      <c r="EY1991" s="202"/>
      <c r="FA1991" s="28"/>
      <c r="FB1991" s="28"/>
      <c r="FC1991" s="28"/>
      <c r="FH1991" s="202"/>
      <c r="FJ1991" s="28"/>
      <c r="FK1991" s="28"/>
      <c r="FL1991" s="28"/>
      <c r="FQ1991" s="202"/>
      <c r="FS1991" s="28"/>
      <c r="FT1991" s="28"/>
      <c r="FU1991" s="28"/>
      <c r="FZ1991" s="202"/>
      <c r="GB1991" s="28"/>
      <c r="GC1991" s="28"/>
      <c r="GD1991" s="28"/>
      <c r="GI1991" s="202"/>
      <c r="GK1991" s="28"/>
      <c r="GL1991" s="28"/>
      <c r="GM1991" s="28"/>
      <c r="GR1991" s="202"/>
      <c r="GT1991" s="28"/>
      <c r="GU1991" s="28"/>
      <c r="GV1991" s="28"/>
      <c r="HA1991" s="202"/>
      <c r="HC1991" s="28"/>
      <c r="HD1991" s="28"/>
      <c r="HE1991" s="28"/>
      <c r="HJ1991" s="28"/>
      <c r="HK1991" s="28"/>
      <c r="HL1991" s="28"/>
      <c r="HM1991" s="28"/>
      <c r="HN1991" s="28"/>
      <c r="HO1991" s="28"/>
      <c r="HP1991" s="28"/>
      <c r="HQ1991" s="28"/>
      <c r="HR1991" s="28"/>
      <c r="HS1991" s="28"/>
      <c r="HT1991" s="28"/>
      <c r="HU1991" s="28"/>
      <c r="HV1991" s="28"/>
      <c r="HW1991" s="28"/>
      <c r="HX1991" s="28"/>
      <c r="HY1991" s="28"/>
      <c r="HZ1991" s="28"/>
      <c r="IA1991" s="28"/>
      <c r="IB1991" s="28"/>
      <c r="IC1991" s="28"/>
      <c r="ID1991" s="28"/>
      <c r="IE1991" s="28"/>
      <c r="IF1991" s="28"/>
      <c r="IG1991" s="28"/>
      <c r="IH1991" s="28"/>
      <c r="II1991" s="28"/>
      <c r="IJ1991" s="28"/>
      <c r="IK1991" s="28"/>
      <c r="IL1991" s="28"/>
      <c r="IM1991" s="28"/>
      <c r="IN1991" s="28"/>
      <c r="IO1991" s="28"/>
    </row>
    <row r="1992" spans="1:249" s="54" customFormat="1" ht="14.25">
      <c r="A1992" s="28"/>
      <c r="B1992" s="28"/>
      <c r="C1992" s="28"/>
      <c r="D1992" s="28"/>
      <c r="E1992" s="28"/>
      <c r="F1992" s="28"/>
      <c r="G1992" s="28"/>
      <c r="K1992" s="202"/>
      <c r="M1992" s="28"/>
      <c r="N1992" s="28"/>
      <c r="O1992" s="28"/>
      <c r="T1992" s="202"/>
      <c r="V1992" s="28"/>
      <c r="W1992" s="28"/>
      <c r="X1992" s="28"/>
      <c r="AC1992" s="202"/>
      <c r="AE1992" s="28"/>
      <c r="AF1992" s="28"/>
      <c r="AG1992" s="28"/>
      <c r="AL1992" s="202"/>
      <c r="AN1992" s="28"/>
      <c r="AO1992" s="28"/>
      <c r="AP1992" s="28"/>
      <c r="AU1992" s="202"/>
      <c r="AW1992" s="28"/>
      <c r="AX1992" s="28"/>
      <c r="AY1992" s="28"/>
      <c r="BD1992" s="202"/>
      <c r="BF1992" s="28"/>
      <c r="BG1992" s="28"/>
      <c r="BH1992" s="28"/>
      <c r="BM1992" s="202"/>
      <c r="BO1992" s="28"/>
      <c r="BP1992" s="28"/>
      <c r="BQ1992" s="28"/>
      <c r="BV1992" s="202"/>
      <c r="BX1992" s="28"/>
      <c r="BY1992" s="28"/>
      <c r="BZ1992" s="28"/>
      <c r="CE1992" s="202"/>
      <c r="CG1992" s="28"/>
      <c r="CH1992" s="28"/>
      <c r="CI1992" s="28"/>
      <c r="CN1992" s="202"/>
      <c r="CP1992" s="28"/>
      <c r="CQ1992" s="28"/>
      <c r="CR1992" s="28"/>
      <c r="CW1992" s="202"/>
      <c r="CY1992" s="28"/>
      <c r="CZ1992" s="28"/>
      <c r="DA1992" s="28"/>
      <c r="DF1992" s="202"/>
      <c r="DH1992" s="28"/>
      <c r="DI1992" s="28"/>
      <c r="DJ1992" s="28"/>
      <c r="DO1992" s="202"/>
      <c r="DQ1992" s="28"/>
      <c r="DR1992" s="28"/>
      <c r="DS1992" s="28"/>
      <c r="DX1992" s="202"/>
      <c r="DZ1992" s="28"/>
      <c r="EA1992" s="28"/>
      <c r="EB1992" s="28"/>
      <c r="EG1992" s="202"/>
      <c r="EI1992" s="28"/>
      <c r="EJ1992" s="28"/>
      <c r="EK1992" s="28"/>
      <c r="EP1992" s="202"/>
      <c r="ER1992" s="28"/>
      <c r="ES1992" s="28"/>
      <c r="ET1992" s="28"/>
      <c r="EY1992" s="202"/>
      <c r="FA1992" s="28"/>
      <c r="FB1992" s="28"/>
      <c r="FC1992" s="28"/>
      <c r="FH1992" s="202"/>
      <c r="FJ1992" s="28"/>
      <c r="FK1992" s="28"/>
      <c r="FL1992" s="28"/>
      <c r="FQ1992" s="202"/>
      <c r="FS1992" s="28"/>
      <c r="FT1992" s="28"/>
      <c r="FU1992" s="28"/>
      <c r="FZ1992" s="202"/>
      <c r="GB1992" s="28"/>
      <c r="GC1992" s="28"/>
      <c r="GD1992" s="28"/>
      <c r="GI1992" s="202"/>
      <c r="GK1992" s="28"/>
      <c r="GL1992" s="28"/>
      <c r="GM1992" s="28"/>
      <c r="GR1992" s="202"/>
      <c r="GT1992" s="28"/>
      <c r="GU1992" s="28"/>
      <c r="GV1992" s="28"/>
      <c r="HA1992" s="202"/>
      <c r="HC1992" s="28"/>
      <c r="HD1992" s="28"/>
      <c r="HE1992" s="28"/>
      <c r="HJ1992" s="28"/>
      <c r="HK1992" s="28"/>
      <c r="HL1992" s="28"/>
      <c r="HM1992" s="28"/>
      <c r="HN1992" s="28"/>
      <c r="HO1992" s="28"/>
      <c r="HP1992" s="28"/>
      <c r="HQ1992" s="28"/>
      <c r="HR1992" s="28"/>
      <c r="HS1992" s="28"/>
      <c r="HT1992" s="28"/>
      <c r="HU1992" s="28"/>
      <c r="HV1992" s="28"/>
      <c r="HW1992" s="28"/>
      <c r="HX1992" s="28"/>
      <c r="HY1992" s="28"/>
      <c r="HZ1992" s="28"/>
      <c r="IA1992" s="28"/>
      <c r="IB1992" s="28"/>
      <c r="IC1992" s="28"/>
      <c r="ID1992" s="28"/>
      <c r="IE1992" s="28"/>
      <c r="IF1992" s="28"/>
      <c r="IG1992" s="28"/>
      <c r="IH1992" s="28"/>
      <c r="II1992" s="28"/>
      <c r="IJ1992" s="28"/>
      <c r="IK1992" s="28"/>
      <c r="IL1992" s="28"/>
      <c r="IM1992" s="28"/>
      <c r="IN1992" s="28"/>
      <c r="IO1992" s="28"/>
    </row>
    <row r="1993" spans="1:249" s="54" customFormat="1" ht="14.25">
      <c r="A1993" s="28"/>
      <c r="B1993" s="28"/>
      <c r="C1993" s="28"/>
      <c r="D1993" s="28"/>
      <c r="E1993" s="28"/>
      <c r="F1993" s="28"/>
      <c r="G1993" s="28"/>
      <c r="K1993" s="202"/>
      <c r="M1993" s="28"/>
      <c r="N1993" s="28"/>
      <c r="O1993" s="28"/>
      <c r="T1993" s="202"/>
      <c r="V1993" s="28"/>
      <c r="W1993" s="28"/>
      <c r="X1993" s="28"/>
      <c r="AC1993" s="202"/>
      <c r="AE1993" s="28"/>
      <c r="AF1993" s="28"/>
      <c r="AG1993" s="28"/>
      <c r="AL1993" s="202"/>
      <c r="AN1993" s="28"/>
      <c r="AO1993" s="28"/>
      <c r="AP1993" s="28"/>
      <c r="AU1993" s="202"/>
      <c r="AW1993" s="28"/>
      <c r="AX1993" s="28"/>
      <c r="AY1993" s="28"/>
      <c r="BD1993" s="202"/>
      <c r="BF1993" s="28"/>
      <c r="BG1993" s="28"/>
      <c r="BH1993" s="28"/>
      <c r="BM1993" s="202"/>
      <c r="BO1993" s="28"/>
      <c r="BP1993" s="28"/>
      <c r="BQ1993" s="28"/>
      <c r="BV1993" s="202"/>
      <c r="BX1993" s="28"/>
      <c r="BY1993" s="28"/>
      <c r="BZ1993" s="28"/>
      <c r="CE1993" s="202"/>
      <c r="CG1993" s="28"/>
      <c r="CH1993" s="28"/>
      <c r="CI1993" s="28"/>
      <c r="CN1993" s="202"/>
      <c r="CP1993" s="28"/>
      <c r="CQ1993" s="28"/>
      <c r="CR1993" s="28"/>
      <c r="CW1993" s="202"/>
      <c r="CY1993" s="28"/>
      <c r="CZ1993" s="28"/>
      <c r="DA1993" s="28"/>
      <c r="DF1993" s="202"/>
      <c r="DH1993" s="28"/>
      <c r="DI1993" s="28"/>
      <c r="DJ1993" s="28"/>
      <c r="DO1993" s="202"/>
      <c r="DQ1993" s="28"/>
      <c r="DR1993" s="28"/>
      <c r="DS1993" s="28"/>
      <c r="DX1993" s="202"/>
      <c r="DZ1993" s="28"/>
      <c r="EA1993" s="28"/>
      <c r="EB1993" s="28"/>
      <c r="EG1993" s="202"/>
      <c r="EI1993" s="28"/>
      <c r="EJ1993" s="28"/>
      <c r="EK1993" s="28"/>
      <c r="EP1993" s="202"/>
      <c r="ER1993" s="28"/>
      <c r="ES1993" s="28"/>
      <c r="ET1993" s="28"/>
      <c r="EY1993" s="202"/>
      <c r="FA1993" s="28"/>
      <c r="FB1993" s="28"/>
      <c r="FC1993" s="28"/>
      <c r="FH1993" s="202"/>
      <c r="FJ1993" s="28"/>
      <c r="FK1993" s="28"/>
      <c r="FL1993" s="28"/>
      <c r="FQ1993" s="202"/>
      <c r="FS1993" s="28"/>
      <c r="FT1993" s="28"/>
      <c r="FU1993" s="28"/>
      <c r="FZ1993" s="202"/>
      <c r="GB1993" s="28"/>
      <c r="GC1993" s="28"/>
      <c r="GD1993" s="28"/>
      <c r="GI1993" s="202"/>
      <c r="GK1993" s="28"/>
      <c r="GL1993" s="28"/>
      <c r="GM1993" s="28"/>
      <c r="GR1993" s="202"/>
      <c r="GT1993" s="28"/>
      <c r="GU1993" s="28"/>
      <c r="GV1993" s="28"/>
      <c r="HA1993" s="202"/>
      <c r="HC1993" s="28"/>
      <c r="HD1993" s="28"/>
      <c r="HE1993" s="28"/>
      <c r="HJ1993" s="28"/>
      <c r="HK1993" s="28"/>
      <c r="HL1993" s="28"/>
      <c r="HM1993" s="28"/>
      <c r="HN1993" s="28"/>
      <c r="HO1993" s="28"/>
      <c r="HP1993" s="28"/>
      <c r="HQ1993" s="28"/>
      <c r="HR1993" s="28"/>
      <c r="HS1993" s="28"/>
      <c r="HT1993" s="28"/>
      <c r="HU1993" s="28"/>
      <c r="HV1993" s="28"/>
      <c r="HW1993" s="28"/>
      <c r="HX1993" s="28"/>
      <c r="HY1993" s="28"/>
      <c r="HZ1993" s="28"/>
      <c r="IA1993" s="28"/>
      <c r="IB1993" s="28"/>
      <c r="IC1993" s="28"/>
      <c r="ID1993" s="28"/>
      <c r="IE1993" s="28"/>
      <c r="IF1993" s="28"/>
      <c r="IG1993" s="28"/>
      <c r="IH1993" s="28"/>
      <c r="II1993" s="28"/>
      <c r="IJ1993" s="28"/>
      <c r="IK1993" s="28"/>
      <c r="IL1993" s="28"/>
      <c r="IM1993" s="28"/>
      <c r="IN1993" s="28"/>
      <c r="IO1993" s="28"/>
    </row>
    <row r="1994" spans="1:249" s="54" customFormat="1" ht="14.25">
      <c r="A1994" s="28"/>
      <c r="B1994" s="28"/>
      <c r="C1994" s="28"/>
      <c r="D1994" s="28"/>
      <c r="E1994" s="28"/>
      <c r="F1994" s="28"/>
      <c r="G1994" s="28"/>
      <c r="K1994" s="202"/>
      <c r="M1994" s="28"/>
      <c r="N1994" s="28"/>
      <c r="O1994" s="28"/>
      <c r="T1994" s="202"/>
      <c r="V1994" s="28"/>
      <c r="W1994" s="28"/>
      <c r="X1994" s="28"/>
      <c r="AC1994" s="202"/>
      <c r="AE1994" s="28"/>
      <c r="AF1994" s="28"/>
      <c r="AG1994" s="28"/>
      <c r="AL1994" s="202"/>
      <c r="AN1994" s="28"/>
      <c r="AO1994" s="28"/>
      <c r="AP1994" s="28"/>
      <c r="AU1994" s="202"/>
      <c r="AW1994" s="28"/>
      <c r="AX1994" s="28"/>
      <c r="AY1994" s="28"/>
      <c r="BD1994" s="202"/>
      <c r="BF1994" s="28"/>
      <c r="BG1994" s="28"/>
      <c r="BH1994" s="28"/>
      <c r="BM1994" s="202"/>
      <c r="BO1994" s="28"/>
      <c r="BP1994" s="28"/>
      <c r="BQ1994" s="28"/>
      <c r="BV1994" s="202"/>
      <c r="BX1994" s="28"/>
      <c r="BY1994" s="28"/>
      <c r="BZ1994" s="28"/>
      <c r="CE1994" s="202"/>
      <c r="CG1994" s="28"/>
      <c r="CH1994" s="28"/>
      <c r="CI1994" s="28"/>
      <c r="CN1994" s="202"/>
      <c r="CP1994" s="28"/>
      <c r="CQ1994" s="28"/>
      <c r="CR1994" s="28"/>
      <c r="CW1994" s="202"/>
      <c r="CY1994" s="28"/>
      <c r="CZ1994" s="28"/>
      <c r="DA1994" s="28"/>
      <c r="DF1994" s="202"/>
      <c r="DH1994" s="28"/>
      <c r="DI1994" s="28"/>
      <c r="DJ1994" s="28"/>
      <c r="DO1994" s="202"/>
      <c r="DQ1994" s="28"/>
      <c r="DR1994" s="28"/>
      <c r="DS1994" s="28"/>
      <c r="DX1994" s="202"/>
      <c r="DZ1994" s="28"/>
      <c r="EA1994" s="28"/>
      <c r="EB1994" s="28"/>
      <c r="EG1994" s="202"/>
      <c r="EI1994" s="28"/>
      <c r="EJ1994" s="28"/>
      <c r="EK1994" s="28"/>
      <c r="EP1994" s="202"/>
      <c r="ER1994" s="28"/>
      <c r="ES1994" s="28"/>
      <c r="ET1994" s="28"/>
      <c r="EY1994" s="202"/>
      <c r="FA1994" s="28"/>
      <c r="FB1994" s="28"/>
      <c r="FC1994" s="28"/>
      <c r="FH1994" s="202"/>
      <c r="FJ1994" s="28"/>
      <c r="FK1994" s="28"/>
      <c r="FL1994" s="28"/>
      <c r="FQ1994" s="202"/>
      <c r="FS1994" s="28"/>
      <c r="FT1994" s="28"/>
      <c r="FU1994" s="28"/>
      <c r="FZ1994" s="202"/>
      <c r="GB1994" s="28"/>
      <c r="GC1994" s="28"/>
      <c r="GD1994" s="28"/>
      <c r="GI1994" s="202"/>
      <c r="GK1994" s="28"/>
      <c r="GL1994" s="28"/>
      <c r="GM1994" s="28"/>
      <c r="GR1994" s="202"/>
      <c r="GT1994" s="28"/>
      <c r="GU1994" s="28"/>
      <c r="GV1994" s="28"/>
      <c r="HA1994" s="202"/>
      <c r="HC1994" s="28"/>
      <c r="HD1994" s="28"/>
      <c r="HE1994" s="28"/>
      <c r="HJ1994" s="28"/>
      <c r="HK1994" s="28"/>
      <c r="HL1994" s="28"/>
      <c r="HM1994" s="28"/>
      <c r="HN1994" s="28"/>
      <c r="HO1994" s="28"/>
      <c r="HP1994" s="28"/>
      <c r="HQ1994" s="28"/>
      <c r="HR1994" s="28"/>
      <c r="HS1994" s="28"/>
      <c r="HT1994" s="28"/>
      <c r="HU1994" s="28"/>
      <c r="HV1994" s="28"/>
      <c r="HW1994" s="28"/>
      <c r="HX1994" s="28"/>
      <c r="HY1994" s="28"/>
      <c r="HZ1994" s="28"/>
      <c r="IA1994" s="28"/>
      <c r="IB1994" s="28"/>
      <c r="IC1994" s="28"/>
      <c r="ID1994" s="28"/>
      <c r="IE1994" s="28"/>
      <c r="IF1994" s="28"/>
      <c r="IG1994" s="28"/>
      <c r="IH1994" s="28"/>
      <c r="II1994" s="28"/>
      <c r="IJ1994" s="28"/>
      <c r="IK1994" s="28"/>
      <c r="IL1994" s="28"/>
      <c r="IM1994" s="28"/>
      <c r="IN1994" s="28"/>
      <c r="IO1994" s="28"/>
    </row>
    <row r="1995" spans="1:249" s="54" customFormat="1" ht="14.25">
      <c r="A1995" s="28"/>
      <c r="B1995" s="28"/>
      <c r="C1995" s="28"/>
      <c r="D1995" s="28"/>
      <c r="E1995" s="28"/>
      <c r="F1995" s="28"/>
      <c r="G1995" s="28"/>
      <c r="K1995" s="202"/>
      <c r="M1995" s="28"/>
      <c r="N1995" s="28"/>
      <c r="O1995" s="28"/>
      <c r="T1995" s="202"/>
      <c r="V1995" s="28"/>
      <c r="W1995" s="28"/>
      <c r="X1995" s="28"/>
      <c r="AC1995" s="202"/>
      <c r="AE1995" s="28"/>
      <c r="AF1995" s="28"/>
      <c r="AG1995" s="28"/>
      <c r="AL1995" s="202"/>
      <c r="AN1995" s="28"/>
      <c r="AO1995" s="28"/>
      <c r="AP1995" s="28"/>
      <c r="AU1995" s="202"/>
      <c r="AW1995" s="28"/>
      <c r="AX1995" s="28"/>
      <c r="AY1995" s="28"/>
      <c r="BD1995" s="202"/>
      <c r="BF1995" s="28"/>
      <c r="BG1995" s="28"/>
      <c r="BH1995" s="28"/>
      <c r="BM1995" s="202"/>
      <c r="BO1995" s="28"/>
      <c r="BP1995" s="28"/>
      <c r="BQ1995" s="28"/>
      <c r="BV1995" s="202"/>
      <c r="BX1995" s="28"/>
      <c r="BY1995" s="28"/>
      <c r="BZ1995" s="28"/>
      <c r="CE1995" s="202"/>
      <c r="CG1995" s="28"/>
      <c r="CH1995" s="28"/>
      <c r="CI1995" s="28"/>
      <c r="CN1995" s="202"/>
      <c r="CP1995" s="28"/>
      <c r="CQ1995" s="28"/>
      <c r="CR1995" s="28"/>
      <c r="CW1995" s="202"/>
      <c r="CY1995" s="28"/>
      <c r="CZ1995" s="28"/>
      <c r="DA1995" s="28"/>
      <c r="DF1995" s="202"/>
      <c r="DH1995" s="28"/>
      <c r="DI1995" s="28"/>
      <c r="DJ1995" s="28"/>
      <c r="DO1995" s="202"/>
      <c r="DQ1995" s="28"/>
      <c r="DR1995" s="28"/>
      <c r="DS1995" s="28"/>
      <c r="DX1995" s="202"/>
      <c r="DZ1995" s="28"/>
      <c r="EA1995" s="28"/>
      <c r="EB1995" s="28"/>
      <c r="EG1995" s="202"/>
      <c r="EI1995" s="28"/>
      <c r="EJ1995" s="28"/>
      <c r="EK1995" s="28"/>
      <c r="EP1995" s="202"/>
      <c r="ER1995" s="28"/>
      <c r="ES1995" s="28"/>
      <c r="ET1995" s="28"/>
      <c r="EY1995" s="202"/>
      <c r="FA1995" s="28"/>
      <c r="FB1995" s="28"/>
      <c r="FC1995" s="28"/>
      <c r="FH1995" s="202"/>
      <c r="FJ1995" s="28"/>
      <c r="FK1995" s="28"/>
      <c r="FL1995" s="28"/>
      <c r="FQ1995" s="202"/>
      <c r="FS1995" s="28"/>
      <c r="FT1995" s="28"/>
      <c r="FU1995" s="28"/>
      <c r="FZ1995" s="202"/>
      <c r="GB1995" s="28"/>
      <c r="GC1995" s="28"/>
      <c r="GD1995" s="28"/>
      <c r="GI1995" s="202"/>
      <c r="GK1995" s="28"/>
      <c r="GL1995" s="28"/>
      <c r="GM1995" s="28"/>
      <c r="GR1995" s="202"/>
      <c r="GT1995" s="28"/>
      <c r="GU1995" s="28"/>
      <c r="GV1995" s="28"/>
      <c r="HA1995" s="202"/>
      <c r="HC1995" s="28"/>
      <c r="HD1995" s="28"/>
      <c r="HE1995" s="28"/>
      <c r="HJ1995" s="28"/>
      <c r="HK1995" s="28"/>
      <c r="HL1995" s="28"/>
      <c r="HM1995" s="28"/>
      <c r="HN1995" s="28"/>
      <c r="HO1995" s="28"/>
      <c r="HP1995" s="28"/>
      <c r="HQ1995" s="28"/>
      <c r="HR1995" s="28"/>
      <c r="HS1995" s="28"/>
      <c r="HT1995" s="28"/>
      <c r="HU1995" s="28"/>
      <c r="HV1995" s="28"/>
      <c r="HW1995" s="28"/>
      <c r="HX1995" s="28"/>
      <c r="HY1995" s="28"/>
      <c r="HZ1995" s="28"/>
      <c r="IA1995" s="28"/>
      <c r="IB1995" s="28"/>
      <c r="IC1995" s="28"/>
      <c r="ID1995" s="28"/>
      <c r="IE1995" s="28"/>
      <c r="IF1995" s="28"/>
      <c r="IG1995" s="28"/>
      <c r="IH1995" s="28"/>
      <c r="II1995" s="28"/>
      <c r="IJ1995" s="28"/>
      <c r="IK1995" s="28"/>
      <c r="IL1995" s="28"/>
      <c r="IM1995" s="28"/>
      <c r="IN1995" s="28"/>
      <c r="IO1995" s="28"/>
    </row>
    <row r="1996" spans="1:249" s="54" customFormat="1" ht="14.25">
      <c r="A1996" s="28"/>
      <c r="B1996" s="28"/>
      <c r="C1996" s="28"/>
      <c r="D1996" s="28"/>
      <c r="E1996" s="28"/>
      <c r="F1996" s="28"/>
      <c r="G1996" s="28"/>
      <c r="K1996" s="202"/>
      <c r="M1996" s="28"/>
      <c r="N1996" s="28"/>
      <c r="O1996" s="28"/>
      <c r="T1996" s="202"/>
      <c r="V1996" s="28"/>
      <c r="W1996" s="28"/>
      <c r="X1996" s="28"/>
      <c r="AC1996" s="202"/>
      <c r="AE1996" s="28"/>
      <c r="AF1996" s="28"/>
      <c r="AG1996" s="28"/>
      <c r="AL1996" s="202"/>
      <c r="AN1996" s="28"/>
      <c r="AO1996" s="28"/>
      <c r="AP1996" s="28"/>
      <c r="AU1996" s="202"/>
      <c r="AW1996" s="28"/>
      <c r="AX1996" s="28"/>
      <c r="AY1996" s="28"/>
      <c r="BD1996" s="202"/>
      <c r="BF1996" s="28"/>
      <c r="BG1996" s="28"/>
      <c r="BH1996" s="28"/>
      <c r="BM1996" s="202"/>
      <c r="BO1996" s="28"/>
      <c r="BP1996" s="28"/>
      <c r="BQ1996" s="28"/>
      <c r="BV1996" s="202"/>
      <c r="BX1996" s="28"/>
      <c r="BY1996" s="28"/>
      <c r="BZ1996" s="28"/>
      <c r="CE1996" s="202"/>
      <c r="CG1996" s="28"/>
      <c r="CH1996" s="28"/>
      <c r="CI1996" s="28"/>
      <c r="CN1996" s="202"/>
      <c r="CP1996" s="28"/>
      <c r="CQ1996" s="28"/>
      <c r="CR1996" s="28"/>
      <c r="CW1996" s="202"/>
      <c r="CY1996" s="28"/>
      <c r="CZ1996" s="28"/>
      <c r="DA1996" s="28"/>
      <c r="DF1996" s="202"/>
      <c r="DH1996" s="28"/>
      <c r="DI1996" s="28"/>
      <c r="DJ1996" s="28"/>
      <c r="DO1996" s="202"/>
      <c r="DQ1996" s="28"/>
      <c r="DR1996" s="28"/>
      <c r="DS1996" s="28"/>
      <c r="DX1996" s="202"/>
      <c r="DZ1996" s="28"/>
      <c r="EA1996" s="28"/>
      <c r="EB1996" s="28"/>
      <c r="EG1996" s="202"/>
      <c r="EI1996" s="28"/>
      <c r="EJ1996" s="28"/>
      <c r="EK1996" s="28"/>
      <c r="EP1996" s="202"/>
      <c r="ER1996" s="28"/>
      <c r="ES1996" s="28"/>
      <c r="ET1996" s="28"/>
      <c r="EY1996" s="202"/>
      <c r="FA1996" s="28"/>
      <c r="FB1996" s="28"/>
      <c r="FC1996" s="28"/>
      <c r="FH1996" s="202"/>
      <c r="FJ1996" s="28"/>
      <c r="FK1996" s="28"/>
      <c r="FL1996" s="28"/>
      <c r="FQ1996" s="202"/>
      <c r="FS1996" s="28"/>
      <c r="FT1996" s="28"/>
      <c r="FU1996" s="28"/>
      <c r="FZ1996" s="202"/>
      <c r="GB1996" s="28"/>
      <c r="GC1996" s="28"/>
      <c r="GD1996" s="28"/>
      <c r="GI1996" s="202"/>
      <c r="GK1996" s="28"/>
      <c r="GL1996" s="28"/>
      <c r="GM1996" s="28"/>
      <c r="GR1996" s="202"/>
      <c r="GT1996" s="28"/>
      <c r="GU1996" s="28"/>
      <c r="GV1996" s="28"/>
      <c r="HA1996" s="202"/>
      <c r="HC1996" s="28"/>
      <c r="HD1996" s="28"/>
      <c r="HE1996" s="28"/>
      <c r="HJ1996" s="28"/>
      <c r="HK1996" s="28"/>
      <c r="HL1996" s="28"/>
      <c r="HM1996" s="28"/>
      <c r="HN1996" s="28"/>
      <c r="HO1996" s="28"/>
      <c r="HP1996" s="28"/>
      <c r="HQ1996" s="28"/>
      <c r="HR1996" s="28"/>
      <c r="HS1996" s="28"/>
      <c r="HT1996" s="28"/>
      <c r="HU1996" s="28"/>
      <c r="HV1996" s="28"/>
      <c r="HW1996" s="28"/>
      <c r="HX1996" s="28"/>
      <c r="HY1996" s="28"/>
      <c r="HZ1996" s="28"/>
      <c r="IA1996" s="28"/>
      <c r="IB1996" s="28"/>
      <c r="IC1996" s="28"/>
      <c r="ID1996" s="28"/>
      <c r="IE1996" s="28"/>
      <c r="IF1996" s="28"/>
      <c r="IG1996" s="28"/>
      <c r="IH1996" s="28"/>
      <c r="II1996" s="28"/>
      <c r="IJ1996" s="28"/>
      <c r="IK1996" s="28"/>
      <c r="IL1996" s="28"/>
      <c r="IM1996" s="28"/>
      <c r="IN1996" s="28"/>
      <c r="IO1996" s="28"/>
    </row>
    <row r="1997" spans="1:249" s="54" customFormat="1" ht="14.25">
      <c r="A1997" s="28"/>
      <c r="B1997" s="28"/>
      <c r="C1997" s="28"/>
      <c r="D1997" s="28"/>
      <c r="E1997" s="28"/>
      <c r="F1997" s="28"/>
      <c r="G1997" s="28"/>
      <c r="K1997" s="202"/>
      <c r="M1997" s="28"/>
      <c r="N1997" s="28"/>
      <c r="O1997" s="28"/>
      <c r="T1997" s="202"/>
      <c r="V1997" s="28"/>
      <c r="W1997" s="28"/>
      <c r="X1997" s="28"/>
      <c r="AC1997" s="202"/>
      <c r="AE1997" s="28"/>
      <c r="AF1997" s="28"/>
      <c r="AG1997" s="28"/>
      <c r="AL1997" s="202"/>
      <c r="AN1997" s="28"/>
      <c r="AO1997" s="28"/>
      <c r="AP1997" s="28"/>
      <c r="AU1997" s="202"/>
      <c r="AW1997" s="28"/>
      <c r="AX1997" s="28"/>
      <c r="AY1997" s="28"/>
      <c r="BD1997" s="202"/>
      <c r="BF1997" s="28"/>
      <c r="BG1997" s="28"/>
      <c r="BH1997" s="28"/>
      <c r="BM1997" s="202"/>
      <c r="BO1997" s="28"/>
      <c r="BP1997" s="28"/>
      <c r="BQ1997" s="28"/>
      <c r="BV1997" s="202"/>
      <c r="BX1997" s="28"/>
      <c r="BY1997" s="28"/>
      <c r="BZ1997" s="28"/>
      <c r="CE1997" s="202"/>
      <c r="CG1997" s="28"/>
      <c r="CH1997" s="28"/>
      <c r="CI1997" s="28"/>
      <c r="CN1997" s="202"/>
      <c r="CP1997" s="28"/>
      <c r="CQ1997" s="28"/>
      <c r="CR1997" s="28"/>
      <c r="CW1997" s="202"/>
      <c r="CY1997" s="28"/>
      <c r="CZ1997" s="28"/>
      <c r="DA1997" s="28"/>
      <c r="DF1997" s="202"/>
      <c r="DH1997" s="28"/>
      <c r="DI1997" s="28"/>
      <c r="DJ1997" s="28"/>
      <c r="DO1997" s="202"/>
      <c r="DQ1997" s="28"/>
      <c r="DR1997" s="28"/>
      <c r="DS1997" s="28"/>
      <c r="DX1997" s="202"/>
      <c r="DZ1997" s="28"/>
      <c r="EA1997" s="28"/>
      <c r="EB1997" s="28"/>
      <c r="EG1997" s="202"/>
      <c r="EI1997" s="28"/>
      <c r="EJ1997" s="28"/>
      <c r="EK1997" s="28"/>
      <c r="EP1997" s="202"/>
      <c r="ER1997" s="28"/>
      <c r="ES1997" s="28"/>
      <c r="ET1997" s="28"/>
      <c r="EY1997" s="202"/>
      <c r="FA1997" s="28"/>
      <c r="FB1997" s="28"/>
      <c r="FC1997" s="28"/>
      <c r="FH1997" s="202"/>
      <c r="FJ1997" s="28"/>
      <c r="FK1997" s="28"/>
      <c r="FL1997" s="28"/>
      <c r="FQ1997" s="202"/>
      <c r="FS1997" s="28"/>
      <c r="FT1997" s="28"/>
      <c r="FU1997" s="28"/>
      <c r="FZ1997" s="202"/>
      <c r="GB1997" s="28"/>
      <c r="GC1997" s="28"/>
      <c r="GD1997" s="28"/>
      <c r="GI1997" s="202"/>
      <c r="GK1997" s="28"/>
      <c r="GL1997" s="28"/>
      <c r="GM1997" s="28"/>
      <c r="GR1997" s="202"/>
      <c r="GT1997" s="28"/>
      <c r="GU1997" s="28"/>
      <c r="GV1997" s="28"/>
      <c r="HA1997" s="202"/>
      <c r="HC1997" s="28"/>
      <c r="HD1997" s="28"/>
      <c r="HE1997" s="28"/>
      <c r="HJ1997" s="28"/>
      <c r="HK1997" s="28"/>
      <c r="HL1997" s="28"/>
      <c r="HM1997" s="28"/>
      <c r="HN1997" s="28"/>
      <c r="HO1997" s="28"/>
      <c r="HP1997" s="28"/>
      <c r="HQ1997" s="28"/>
      <c r="HR1997" s="28"/>
      <c r="HS1997" s="28"/>
      <c r="HT1997" s="28"/>
      <c r="HU1997" s="28"/>
      <c r="HV1997" s="28"/>
      <c r="HW1997" s="28"/>
      <c r="HX1997" s="28"/>
      <c r="HY1997" s="28"/>
      <c r="HZ1997" s="28"/>
      <c r="IA1997" s="28"/>
      <c r="IB1997" s="28"/>
      <c r="IC1997" s="28"/>
      <c r="ID1997" s="28"/>
      <c r="IE1997" s="28"/>
      <c r="IF1997" s="28"/>
      <c r="IG1997" s="28"/>
      <c r="IH1997" s="28"/>
      <c r="II1997" s="28"/>
      <c r="IJ1997" s="28"/>
      <c r="IK1997" s="28"/>
      <c r="IL1997" s="28"/>
      <c r="IM1997" s="28"/>
      <c r="IN1997" s="28"/>
      <c r="IO1997" s="28"/>
    </row>
    <row r="1998" spans="1:249" s="54" customFormat="1" ht="14.25">
      <c r="A1998" s="28"/>
      <c r="B1998" s="28"/>
      <c r="C1998" s="28"/>
      <c r="D1998" s="28"/>
      <c r="E1998" s="28"/>
      <c r="F1998" s="28"/>
      <c r="G1998" s="28"/>
      <c r="K1998" s="202"/>
      <c r="M1998" s="28"/>
      <c r="N1998" s="28"/>
      <c r="O1998" s="28"/>
      <c r="T1998" s="202"/>
      <c r="V1998" s="28"/>
      <c r="W1998" s="28"/>
      <c r="X1998" s="28"/>
      <c r="AC1998" s="202"/>
      <c r="AE1998" s="28"/>
      <c r="AF1998" s="28"/>
      <c r="AG1998" s="28"/>
      <c r="AL1998" s="202"/>
      <c r="AN1998" s="28"/>
      <c r="AO1998" s="28"/>
      <c r="AP1998" s="28"/>
      <c r="AU1998" s="202"/>
      <c r="AW1998" s="28"/>
      <c r="AX1998" s="28"/>
      <c r="AY1998" s="28"/>
      <c r="BD1998" s="202"/>
      <c r="BF1998" s="28"/>
      <c r="BG1998" s="28"/>
      <c r="BH1998" s="28"/>
      <c r="BM1998" s="202"/>
      <c r="BO1998" s="28"/>
      <c r="BP1998" s="28"/>
      <c r="BQ1998" s="28"/>
      <c r="BV1998" s="202"/>
      <c r="BX1998" s="28"/>
      <c r="BY1998" s="28"/>
      <c r="BZ1998" s="28"/>
      <c r="CE1998" s="202"/>
      <c r="CG1998" s="28"/>
      <c r="CH1998" s="28"/>
      <c r="CI1998" s="28"/>
      <c r="CN1998" s="202"/>
      <c r="CP1998" s="28"/>
      <c r="CQ1998" s="28"/>
      <c r="CR1998" s="28"/>
      <c r="CW1998" s="202"/>
      <c r="CY1998" s="28"/>
      <c r="CZ1998" s="28"/>
      <c r="DA1998" s="28"/>
      <c r="DF1998" s="202"/>
      <c r="DH1998" s="28"/>
      <c r="DI1998" s="28"/>
      <c r="DJ1998" s="28"/>
      <c r="DO1998" s="202"/>
      <c r="DQ1998" s="28"/>
      <c r="DR1998" s="28"/>
      <c r="DS1998" s="28"/>
      <c r="DX1998" s="202"/>
      <c r="DZ1998" s="28"/>
      <c r="EA1998" s="28"/>
      <c r="EB1998" s="28"/>
      <c r="EG1998" s="202"/>
      <c r="EI1998" s="28"/>
      <c r="EJ1998" s="28"/>
      <c r="EK1998" s="28"/>
      <c r="EP1998" s="202"/>
      <c r="ER1998" s="28"/>
      <c r="ES1998" s="28"/>
      <c r="ET1998" s="28"/>
      <c r="EY1998" s="202"/>
      <c r="FA1998" s="28"/>
      <c r="FB1998" s="28"/>
      <c r="FC1998" s="28"/>
      <c r="FH1998" s="202"/>
      <c r="FJ1998" s="28"/>
      <c r="FK1998" s="28"/>
      <c r="FL1998" s="28"/>
      <c r="FQ1998" s="202"/>
      <c r="FS1998" s="28"/>
      <c r="FT1998" s="28"/>
      <c r="FU1998" s="28"/>
      <c r="FZ1998" s="202"/>
      <c r="GB1998" s="28"/>
      <c r="GC1998" s="28"/>
      <c r="GD1998" s="28"/>
      <c r="GI1998" s="202"/>
      <c r="GK1998" s="28"/>
      <c r="GL1998" s="28"/>
      <c r="GM1998" s="28"/>
      <c r="GR1998" s="202"/>
      <c r="GT1998" s="28"/>
      <c r="GU1998" s="28"/>
      <c r="GV1998" s="28"/>
      <c r="HA1998" s="202"/>
      <c r="HC1998" s="28"/>
      <c r="HD1998" s="28"/>
      <c r="HE1998" s="28"/>
      <c r="HJ1998" s="28"/>
      <c r="HK1998" s="28"/>
      <c r="HL1998" s="28"/>
      <c r="HM1998" s="28"/>
      <c r="HN1998" s="28"/>
      <c r="HO1998" s="28"/>
      <c r="HP1998" s="28"/>
      <c r="HQ1998" s="28"/>
      <c r="HR1998" s="28"/>
      <c r="HS1998" s="28"/>
      <c r="HT1998" s="28"/>
      <c r="HU1998" s="28"/>
      <c r="HV1998" s="28"/>
      <c r="HW1998" s="28"/>
      <c r="HX1998" s="28"/>
      <c r="HY1998" s="28"/>
      <c r="HZ1998" s="28"/>
      <c r="IA1998" s="28"/>
      <c r="IB1998" s="28"/>
      <c r="IC1998" s="28"/>
      <c r="ID1998" s="28"/>
      <c r="IE1998" s="28"/>
      <c r="IF1998" s="28"/>
      <c r="IG1998" s="28"/>
      <c r="IH1998" s="28"/>
      <c r="II1998" s="28"/>
      <c r="IJ1998" s="28"/>
      <c r="IK1998" s="28"/>
      <c r="IL1998" s="28"/>
      <c r="IM1998" s="28"/>
      <c r="IN1998" s="28"/>
      <c r="IO1998" s="28"/>
    </row>
    <row r="1999" spans="1:249" s="54" customFormat="1" ht="14.25">
      <c r="A1999" s="28"/>
      <c r="B1999" s="28"/>
      <c r="C1999" s="28"/>
      <c r="D1999" s="28"/>
      <c r="E1999" s="28"/>
      <c r="F1999" s="28"/>
      <c r="G1999" s="28"/>
      <c r="K1999" s="202"/>
      <c r="M1999" s="28"/>
      <c r="N1999" s="28"/>
      <c r="O1999" s="28"/>
      <c r="T1999" s="202"/>
      <c r="V1999" s="28"/>
      <c r="W1999" s="28"/>
      <c r="X1999" s="28"/>
      <c r="AC1999" s="202"/>
      <c r="AE1999" s="28"/>
      <c r="AF1999" s="28"/>
      <c r="AG1999" s="28"/>
      <c r="AL1999" s="202"/>
      <c r="AN1999" s="28"/>
      <c r="AO1999" s="28"/>
      <c r="AP1999" s="28"/>
      <c r="AU1999" s="202"/>
      <c r="AW1999" s="28"/>
      <c r="AX1999" s="28"/>
      <c r="AY1999" s="28"/>
      <c r="BD1999" s="202"/>
      <c r="BF1999" s="28"/>
      <c r="BG1999" s="28"/>
      <c r="BH1999" s="28"/>
      <c r="BM1999" s="202"/>
      <c r="BO1999" s="28"/>
      <c r="BP1999" s="28"/>
      <c r="BQ1999" s="28"/>
      <c r="BV1999" s="202"/>
      <c r="BX1999" s="28"/>
      <c r="BY1999" s="28"/>
      <c r="BZ1999" s="28"/>
      <c r="CE1999" s="202"/>
      <c r="CG1999" s="28"/>
      <c r="CH1999" s="28"/>
      <c r="CI1999" s="28"/>
      <c r="CN1999" s="202"/>
      <c r="CP1999" s="28"/>
      <c r="CQ1999" s="28"/>
      <c r="CR1999" s="28"/>
      <c r="CW1999" s="202"/>
      <c r="CY1999" s="28"/>
      <c r="CZ1999" s="28"/>
      <c r="DA1999" s="28"/>
      <c r="DF1999" s="202"/>
      <c r="DH1999" s="28"/>
      <c r="DI1999" s="28"/>
      <c r="DJ1999" s="28"/>
      <c r="DO1999" s="202"/>
      <c r="DQ1999" s="28"/>
      <c r="DR1999" s="28"/>
      <c r="DS1999" s="28"/>
      <c r="DX1999" s="202"/>
      <c r="DZ1999" s="28"/>
      <c r="EA1999" s="28"/>
      <c r="EB1999" s="28"/>
      <c r="EG1999" s="202"/>
      <c r="EI1999" s="28"/>
      <c r="EJ1999" s="28"/>
      <c r="EK1999" s="28"/>
      <c r="EP1999" s="202"/>
      <c r="ER1999" s="28"/>
      <c r="ES1999" s="28"/>
      <c r="ET1999" s="28"/>
      <c r="EY1999" s="202"/>
      <c r="FA1999" s="28"/>
      <c r="FB1999" s="28"/>
      <c r="FC1999" s="28"/>
      <c r="FH1999" s="202"/>
      <c r="FJ1999" s="28"/>
      <c r="FK1999" s="28"/>
      <c r="FL1999" s="28"/>
      <c r="FQ1999" s="202"/>
      <c r="FS1999" s="28"/>
      <c r="FT1999" s="28"/>
      <c r="FU1999" s="28"/>
      <c r="FZ1999" s="202"/>
      <c r="GB1999" s="28"/>
      <c r="GC1999" s="28"/>
      <c r="GD1999" s="28"/>
      <c r="GI1999" s="202"/>
      <c r="GK1999" s="28"/>
      <c r="GL1999" s="28"/>
      <c r="GM1999" s="28"/>
      <c r="GR1999" s="202"/>
      <c r="GT1999" s="28"/>
      <c r="GU1999" s="28"/>
      <c r="GV1999" s="28"/>
      <c r="HA1999" s="202"/>
      <c r="HC1999" s="28"/>
      <c r="HD1999" s="28"/>
      <c r="HE1999" s="28"/>
      <c r="HJ1999" s="28"/>
      <c r="HK1999" s="28"/>
      <c r="HL1999" s="28"/>
      <c r="HM1999" s="28"/>
      <c r="HN1999" s="28"/>
      <c r="HO1999" s="28"/>
      <c r="HP1999" s="28"/>
      <c r="HQ1999" s="28"/>
      <c r="HR1999" s="28"/>
      <c r="HS1999" s="28"/>
      <c r="HT1999" s="28"/>
      <c r="HU1999" s="28"/>
      <c r="HV1999" s="28"/>
      <c r="HW1999" s="28"/>
      <c r="HX1999" s="28"/>
      <c r="HY1999" s="28"/>
      <c r="HZ1999" s="28"/>
      <c r="IA1999" s="28"/>
      <c r="IB1999" s="28"/>
      <c r="IC1999" s="28"/>
      <c r="ID1999" s="28"/>
      <c r="IE1999" s="28"/>
      <c r="IF1999" s="28"/>
      <c r="IG1999" s="28"/>
      <c r="IH1999" s="28"/>
      <c r="II1999" s="28"/>
      <c r="IJ1999" s="28"/>
      <c r="IK1999" s="28"/>
      <c r="IL1999" s="28"/>
      <c r="IM1999" s="28"/>
      <c r="IN1999" s="28"/>
      <c r="IO1999" s="28"/>
    </row>
    <row r="2000" spans="1:249" s="54" customFormat="1" ht="14.25">
      <c r="A2000" s="28"/>
      <c r="B2000" s="28"/>
      <c r="C2000" s="28"/>
      <c r="D2000" s="28"/>
      <c r="E2000" s="28"/>
      <c r="F2000" s="28"/>
      <c r="G2000" s="28"/>
      <c r="K2000" s="202"/>
      <c r="M2000" s="28"/>
      <c r="N2000" s="28"/>
      <c r="O2000" s="28"/>
      <c r="T2000" s="202"/>
      <c r="V2000" s="28"/>
      <c r="W2000" s="28"/>
      <c r="X2000" s="28"/>
      <c r="AC2000" s="202"/>
      <c r="AE2000" s="28"/>
      <c r="AF2000" s="28"/>
      <c r="AG2000" s="28"/>
      <c r="AL2000" s="202"/>
      <c r="AN2000" s="28"/>
      <c r="AO2000" s="28"/>
      <c r="AP2000" s="28"/>
      <c r="AU2000" s="202"/>
      <c r="AW2000" s="28"/>
      <c r="AX2000" s="28"/>
      <c r="AY2000" s="28"/>
      <c r="BD2000" s="202"/>
      <c r="BF2000" s="28"/>
      <c r="BG2000" s="28"/>
      <c r="BH2000" s="28"/>
      <c r="BM2000" s="202"/>
      <c r="BO2000" s="28"/>
      <c r="BP2000" s="28"/>
      <c r="BQ2000" s="28"/>
      <c r="BV2000" s="202"/>
      <c r="BX2000" s="28"/>
      <c r="BY2000" s="28"/>
      <c r="BZ2000" s="28"/>
      <c r="CE2000" s="202"/>
      <c r="CG2000" s="28"/>
      <c r="CH2000" s="28"/>
      <c r="CI2000" s="28"/>
      <c r="CN2000" s="202"/>
      <c r="CP2000" s="28"/>
      <c r="CQ2000" s="28"/>
      <c r="CR2000" s="28"/>
      <c r="CW2000" s="202"/>
      <c r="CY2000" s="28"/>
      <c r="CZ2000" s="28"/>
      <c r="DA2000" s="28"/>
      <c r="DF2000" s="202"/>
      <c r="DH2000" s="28"/>
      <c r="DI2000" s="28"/>
      <c r="DJ2000" s="28"/>
      <c r="DO2000" s="202"/>
      <c r="DQ2000" s="28"/>
      <c r="DR2000" s="28"/>
      <c r="DS2000" s="28"/>
      <c r="DX2000" s="202"/>
      <c r="DZ2000" s="28"/>
      <c r="EA2000" s="28"/>
      <c r="EB2000" s="28"/>
      <c r="EG2000" s="202"/>
      <c r="EI2000" s="28"/>
      <c r="EJ2000" s="28"/>
      <c r="EK2000" s="28"/>
      <c r="EP2000" s="202"/>
      <c r="ER2000" s="28"/>
      <c r="ES2000" s="28"/>
      <c r="ET2000" s="28"/>
      <c r="EY2000" s="202"/>
      <c r="FA2000" s="28"/>
      <c r="FB2000" s="28"/>
      <c r="FC2000" s="28"/>
      <c r="FH2000" s="202"/>
      <c r="FJ2000" s="28"/>
      <c r="FK2000" s="28"/>
      <c r="FL2000" s="28"/>
      <c r="FQ2000" s="202"/>
      <c r="FS2000" s="28"/>
      <c r="FT2000" s="28"/>
      <c r="FU2000" s="28"/>
      <c r="FZ2000" s="202"/>
      <c r="GB2000" s="28"/>
      <c r="GC2000" s="28"/>
      <c r="GD2000" s="28"/>
      <c r="GI2000" s="202"/>
      <c r="GK2000" s="28"/>
      <c r="GL2000" s="28"/>
      <c r="GM2000" s="28"/>
      <c r="GR2000" s="202"/>
      <c r="GT2000" s="28"/>
      <c r="GU2000" s="28"/>
      <c r="GV2000" s="28"/>
      <c r="HA2000" s="202"/>
      <c r="HC2000" s="28"/>
      <c r="HD2000" s="28"/>
      <c r="HE2000" s="28"/>
      <c r="HJ2000" s="28"/>
      <c r="HK2000" s="28"/>
      <c r="HL2000" s="28"/>
      <c r="HM2000" s="28"/>
      <c r="HN2000" s="28"/>
      <c r="HO2000" s="28"/>
      <c r="HP2000" s="28"/>
      <c r="HQ2000" s="28"/>
      <c r="HR2000" s="28"/>
      <c r="HS2000" s="28"/>
      <c r="HT2000" s="28"/>
      <c r="HU2000" s="28"/>
      <c r="HV2000" s="28"/>
      <c r="HW2000" s="28"/>
      <c r="HX2000" s="28"/>
      <c r="HY2000" s="28"/>
      <c r="HZ2000" s="28"/>
      <c r="IA2000" s="28"/>
      <c r="IB2000" s="28"/>
      <c r="IC2000" s="28"/>
      <c r="ID2000" s="28"/>
      <c r="IE2000" s="28"/>
      <c r="IF2000" s="28"/>
      <c r="IG2000" s="28"/>
      <c r="IH2000" s="28"/>
      <c r="II2000" s="28"/>
      <c r="IJ2000" s="28"/>
      <c r="IK2000" s="28"/>
      <c r="IL2000" s="28"/>
      <c r="IM2000" s="28"/>
      <c r="IN2000" s="28"/>
      <c r="IO2000" s="28"/>
    </row>
    <row r="2001" spans="1:249" s="54" customFormat="1" ht="14.25">
      <c r="A2001" s="28"/>
      <c r="B2001" s="28"/>
      <c r="C2001" s="28"/>
      <c r="D2001" s="28"/>
      <c r="E2001" s="28"/>
      <c r="F2001" s="28"/>
      <c r="G2001" s="28"/>
      <c r="K2001" s="202"/>
      <c r="M2001" s="28"/>
      <c r="N2001" s="28"/>
      <c r="O2001" s="28"/>
      <c r="T2001" s="202"/>
      <c r="V2001" s="28"/>
      <c r="W2001" s="28"/>
      <c r="X2001" s="28"/>
      <c r="AC2001" s="202"/>
      <c r="AE2001" s="28"/>
      <c r="AF2001" s="28"/>
      <c r="AG2001" s="28"/>
      <c r="AL2001" s="202"/>
      <c r="AN2001" s="28"/>
      <c r="AO2001" s="28"/>
      <c r="AP2001" s="28"/>
      <c r="AU2001" s="202"/>
      <c r="AW2001" s="28"/>
      <c r="AX2001" s="28"/>
      <c r="AY2001" s="28"/>
      <c r="BD2001" s="202"/>
      <c r="BF2001" s="28"/>
      <c r="BG2001" s="28"/>
      <c r="BH2001" s="28"/>
      <c r="BM2001" s="202"/>
      <c r="BO2001" s="28"/>
      <c r="BP2001" s="28"/>
      <c r="BQ2001" s="28"/>
      <c r="BV2001" s="202"/>
      <c r="BX2001" s="28"/>
      <c r="BY2001" s="28"/>
      <c r="BZ2001" s="28"/>
      <c r="CE2001" s="202"/>
      <c r="CG2001" s="28"/>
      <c r="CH2001" s="28"/>
      <c r="CI2001" s="28"/>
      <c r="CN2001" s="202"/>
      <c r="CP2001" s="28"/>
      <c r="CQ2001" s="28"/>
      <c r="CR2001" s="28"/>
      <c r="CW2001" s="202"/>
      <c r="CY2001" s="28"/>
      <c r="CZ2001" s="28"/>
      <c r="DA2001" s="28"/>
      <c r="DF2001" s="202"/>
      <c r="DH2001" s="28"/>
      <c r="DI2001" s="28"/>
      <c r="DJ2001" s="28"/>
      <c r="DO2001" s="202"/>
      <c r="DQ2001" s="28"/>
      <c r="DR2001" s="28"/>
      <c r="DS2001" s="28"/>
      <c r="DX2001" s="202"/>
      <c r="DZ2001" s="28"/>
      <c r="EA2001" s="28"/>
      <c r="EB2001" s="28"/>
      <c r="EG2001" s="202"/>
      <c r="EI2001" s="28"/>
      <c r="EJ2001" s="28"/>
      <c r="EK2001" s="28"/>
      <c r="EP2001" s="202"/>
      <c r="ER2001" s="28"/>
      <c r="ES2001" s="28"/>
      <c r="ET2001" s="28"/>
      <c r="EY2001" s="202"/>
      <c r="FA2001" s="28"/>
      <c r="FB2001" s="28"/>
      <c r="FC2001" s="28"/>
      <c r="FH2001" s="202"/>
      <c r="FJ2001" s="28"/>
      <c r="FK2001" s="28"/>
      <c r="FL2001" s="28"/>
      <c r="FQ2001" s="202"/>
      <c r="FS2001" s="28"/>
      <c r="FT2001" s="28"/>
      <c r="FU2001" s="28"/>
      <c r="FZ2001" s="202"/>
      <c r="GB2001" s="28"/>
      <c r="GC2001" s="28"/>
      <c r="GD2001" s="28"/>
      <c r="GI2001" s="202"/>
      <c r="GK2001" s="28"/>
      <c r="GL2001" s="28"/>
      <c r="GM2001" s="28"/>
      <c r="GR2001" s="202"/>
      <c r="GT2001" s="28"/>
      <c r="GU2001" s="28"/>
      <c r="GV2001" s="28"/>
      <c r="HA2001" s="202"/>
      <c r="HC2001" s="28"/>
      <c r="HD2001" s="28"/>
      <c r="HE2001" s="28"/>
      <c r="HJ2001" s="28"/>
      <c r="HK2001" s="28"/>
      <c r="HL2001" s="28"/>
      <c r="HM2001" s="28"/>
      <c r="HN2001" s="28"/>
      <c r="HO2001" s="28"/>
      <c r="HP2001" s="28"/>
      <c r="HQ2001" s="28"/>
      <c r="HR2001" s="28"/>
      <c r="HS2001" s="28"/>
      <c r="HT2001" s="28"/>
      <c r="HU2001" s="28"/>
      <c r="HV2001" s="28"/>
      <c r="HW2001" s="28"/>
      <c r="HX2001" s="28"/>
      <c r="HY2001" s="28"/>
      <c r="HZ2001" s="28"/>
      <c r="IA2001" s="28"/>
      <c r="IB2001" s="28"/>
      <c r="IC2001" s="28"/>
      <c r="ID2001" s="28"/>
      <c r="IE2001" s="28"/>
      <c r="IF2001" s="28"/>
      <c r="IG2001" s="28"/>
      <c r="IH2001" s="28"/>
      <c r="II2001" s="28"/>
      <c r="IJ2001" s="28"/>
      <c r="IK2001" s="28"/>
      <c r="IL2001" s="28"/>
      <c r="IM2001" s="28"/>
      <c r="IN2001" s="28"/>
      <c r="IO2001" s="28"/>
    </row>
    <row r="2002" spans="1:249" s="54" customFormat="1" ht="14.25">
      <c r="A2002" s="28"/>
      <c r="B2002" s="28"/>
      <c r="C2002" s="28"/>
      <c r="D2002" s="28"/>
      <c r="E2002" s="28"/>
      <c r="F2002" s="28"/>
      <c r="G2002" s="28"/>
      <c r="K2002" s="202"/>
      <c r="M2002" s="28"/>
      <c r="N2002" s="28"/>
      <c r="O2002" s="28"/>
      <c r="T2002" s="202"/>
      <c r="V2002" s="28"/>
      <c r="W2002" s="28"/>
      <c r="X2002" s="28"/>
      <c r="AC2002" s="202"/>
      <c r="AE2002" s="28"/>
      <c r="AF2002" s="28"/>
      <c r="AG2002" s="28"/>
      <c r="AL2002" s="202"/>
      <c r="AN2002" s="28"/>
      <c r="AO2002" s="28"/>
      <c r="AP2002" s="28"/>
      <c r="AU2002" s="202"/>
      <c r="AW2002" s="28"/>
      <c r="AX2002" s="28"/>
      <c r="AY2002" s="28"/>
      <c r="BD2002" s="202"/>
      <c r="BF2002" s="28"/>
      <c r="BG2002" s="28"/>
      <c r="BH2002" s="28"/>
      <c r="BM2002" s="202"/>
      <c r="BO2002" s="28"/>
      <c r="BP2002" s="28"/>
      <c r="BQ2002" s="28"/>
      <c r="BV2002" s="202"/>
      <c r="BX2002" s="28"/>
      <c r="BY2002" s="28"/>
      <c r="BZ2002" s="28"/>
      <c r="CE2002" s="202"/>
      <c r="CG2002" s="28"/>
      <c r="CH2002" s="28"/>
      <c r="CI2002" s="28"/>
      <c r="CN2002" s="202"/>
      <c r="CP2002" s="28"/>
      <c r="CQ2002" s="28"/>
      <c r="CR2002" s="28"/>
      <c r="CW2002" s="202"/>
      <c r="CY2002" s="28"/>
      <c r="CZ2002" s="28"/>
      <c r="DA2002" s="28"/>
      <c r="DF2002" s="202"/>
      <c r="DH2002" s="28"/>
      <c r="DI2002" s="28"/>
      <c r="DJ2002" s="28"/>
      <c r="DO2002" s="202"/>
      <c r="DQ2002" s="28"/>
      <c r="DR2002" s="28"/>
      <c r="DS2002" s="28"/>
      <c r="DX2002" s="202"/>
      <c r="DZ2002" s="28"/>
      <c r="EA2002" s="28"/>
      <c r="EB2002" s="28"/>
      <c r="EG2002" s="202"/>
      <c r="EI2002" s="28"/>
      <c r="EJ2002" s="28"/>
      <c r="EK2002" s="28"/>
      <c r="EP2002" s="202"/>
      <c r="ER2002" s="28"/>
      <c r="ES2002" s="28"/>
      <c r="ET2002" s="28"/>
      <c r="EY2002" s="202"/>
      <c r="FA2002" s="28"/>
      <c r="FB2002" s="28"/>
      <c r="FC2002" s="28"/>
      <c r="FH2002" s="202"/>
      <c r="FJ2002" s="28"/>
      <c r="FK2002" s="28"/>
      <c r="FL2002" s="28"/>
      <c r="FQ2002" s="202"/>
      <c r="FS2002" s="28"/>
      <c r="FT2002" s="28"/>
      <c r="FU2002" s="28"/>
      <c r="FZ2002" s="202"/>
      <c r="GB2002" s="28"/>
      <c r="GC2002" s="28"/>
      <c r="GD2002" s="28"/>
      <c r="GI2002" s="202"/>
      <c r="GK2002" s="28"/>
      <c r="GL2002" s="28"/>
      <c r="GM2002" s="28"/>
      <c r="GR2002" s="202"/>
      <c r="GT2002" s="28"/>
      <c r="GU2002" s="28"/>
      <c r="GV2002" s="28"/>
      <c r="HA2002" s="202"/>
      <c r="HC2002" s="28"/>
      <c r="HD2002" s="28"/>
      <c r="HE2002" s="28"/>
      <c r="HJ2002" s="28"/>
      <c r="HK2002" s="28"/>
      <c r="HL2002" s="28"/>
      <c r="HM2002" s="28"/>
      <c r="HN2002" s="28"/>
      <c r="HO2002" s="28"/>
      <c r="HP2002" s="28"/>
      <c r="HQ2002" s="28"/>
      <c r="HR2002" s="28"/>
      <c r="HS2002" s="28"/>
      <c r="HT2002" s="28"/>
      <c r="HU2002" s="28"/>
      <c r="HV2002" s="28"/>
      <c r="HW2002" s="28"/>
      <c r="HX2002" s="28"/>
      <c r="HY2002" s="28"/>
      <c r="HZ2002" s="28"/>
      <c r="IA2002" s="28"/>
      <c r="IB2002" s="28"/>
      <c r="IC2002" s="28"/>
      <c r="ID2002" s="28"/>
      <c r="IE2002" s="28"/>
      <c r="IF2002" s="28"/>
      <c r="IG2002" s="28"/>
      <c r="IH2002" s="28"/>
      <c r="II2002" s="28"/>
      <c r="IJ2002" s="28"/>
      <c r="IK2002" s="28"/>
      <c r="IL2002" s="28"/>
      <c r="IM2002" s="28"/>
      <c r="IN2002" s="28"/>
      <c r="IO2002" s="28"/>
    </row>
    <row r="2003" spans="1:249" s="54" customFormat="1" ht="14.25">
      <c r="A2003" s="28"/>
      <c r="B2003" s="28"/>
      <c r="C2003" s="28"/>
      <c r="D2003" s="28"/>
      <c r="E2003" s="28"/>
      <c r="G2003" s="28"/>
      <c r="K2003" s="202"/>
      <c r="M2003" s="28"/>
      <c r="N2003" s="28"/>
      <c r="O2003" s="28"/>
      <c r="T2003" s="202"/>
      <c r="V2003" s="28"/>
      <c r="W2003" s="28"/>
      <c r="X2003" s="28"/>
      <c r="AC2003" s="202"/>
      <c r="AE2003" s="28"/>
      <c r="AF2003" s="28"/>
      <c r="AG2003" s="28"/>
      <c r="AL2003" s="202"/>
      <c r="AN2003" s="28"/>
      <c r="AO2003" s="28"/>
      <c r="AP2003" s="28"/>
      <c r="AU2003" s="202"/>
      <c r="AW2003" s="28"/>
      <c r="AX2003" s="28"/>
      <c r="AY2003" s="28"/>
      <c r="BD2003" s="202"/>
      <c r="BF2003" s="28"/>
      <c r="BG2003" s="28"/>
      <c r="BH2003" s="28"/>
      <c r="BM2003" s="202"/>
      <c r="BO2003" s="28"/>
      <c r="BP2003" s="28"/>
      <c r="BQ2003" s="28"/>
      <c r="BV2003" s="202"/>
      <c r="BX2003" s="28"/>
      <c r="BY2003" s="28"/>
      <c r="BZ2003" s="28"/>
      <c r="CE2003" s="202"/>
      <c r="CG2003" s="28"/>
      <c r="CH2003" s="28"/>
      <c r="CI2003" s="28"/>
      <c r="CN2003" s="202"/>
      <c r="CP2003" s="28"/>
      <c r="CQ2003" s="28"/>
      <c r="CR2003" s="28"/>
      <c r="CW2003" s="202"/>
      <c r="CY2003" s="28"/>
      <c r="CZ2003" s="28"/>
      <c r="DA2003" s="28"/>
      <c r="DF2003" s="202"/>
      <c r="DH2003" s="28"/>
      <c r="DI2003" s="28"/>
      <c r="DJ2003" s="28"/>
      <c r="DO2003" s="202"/>
      <c r="DQ2003" s="28"/>
      <c r="DR2003" s="28"/>
      <c r="DS2003" s="28"/>
      <c r="DX2003" s="202"/>
      <c r="DZ2003" s="28"/>
      <c r="EA2003" s="28"/>
      <c r="EB2003" s="28"/>
      <c r="EG2003" s="202"/>
      <c r="EI2003" s="28"/>
      <c r="EJ2003" s="28"/>
      <c r="EK2003" s="28"/>
      <c r="EP2003" s="202"/>
      <c r="ER2003" s="28"/>
      <c r="ES2003" s="28"/>
      <c r="ET2003" s="28"/>
      <c r="EY2003" s="202"/>
      <c r="FA2003" s="28"/>
      <c r="FB2003" s="28"/>
      <c r="FC2003" s="28"/>
      <c r="FH2003" s="202"/>
      <c r="FJ2003" s="28"/>
      <c r="FK2003" s="28"/>
      <c r="FL2003" s="28"/>
      <c r="FQ2003" s="202"/>
      <c r="FS2003" s="28"/>
      <c r="FT2003" s="28"/>
      <c r="FU2003" s="28"/>
      <c r="FZ2003" s="202"/>
      <c r="GB2003" s="28"/>
      <c r="GC2003" s="28"/>
      <c r="GD2003" s="28"/>
      <c r="GI2003" s="202"/>
      <c r="GK2003" s="28"/>
      <c r="GL2003" s="28"/>
      <c r="GM2003" s="28"/>
      <c r="GR2003" s="202"/>
      <c r="GT2003" s="28"/>
      <c r="GU2003" s="28"/>
      <c r="GV2003" s="28"/>
      <c r="HA2003" s="202"/>
      <c r="HC2003" s="28"/>
      <c r="HD2003" s="28"/>
      <c r="HE2003" s="28"/>
      <c r="HJ2003" s="28"/>
      <c r="HK2003" s="28"/>
      <c r="HL2003" s="28"/>
      <c r="HM2003" s="28"/>
      <c r="HN2003" s="28"/>
      <c r="HO2003" s="28"/>
      <c r="HP2003" s="28"/>
      <c r="HQ2003" s="28"/>
      <c r="HR2003" s="28"/>
      <c r="HS2003" s="28"/>
      <c r="HT2003" s="28"/>
      <c r="HU2003" s="28"/>
      <c r="HV2003" s="28"/>
      <c r="HW2003" s="28"/>
      <c r="HX2003" s="28"/>
      <c r="HY2003" s="28"/>
      <c r="HZ2003" s="28"/>
      <c r="IA2003" s="28"/>
      <c r="IB2003" s="28"/>
      <c r="IC2003" s="28"/>
      <c r="ID2003" s="28"/>
      <c r="IE2003" s="28"/>
      <c r="IF2003" s="28"/>
      <c r="IG2003" s="28"/>
      <c r="IH2003" s="28"/>
      <c r="II2003" s="28"/>
      <c r="IJ2003" s="28"/>
      <c r="IK2003" s="28"/>
      <c r="IL2003" s="28"/>
      <c r="IM2003" s="28"/>
      <c r="IN2003" s="28"/>
      <c r="IO2003" s="28"/>
    </row>
    <row r="2004" spans="1:249" s="54" customFormat="1" ht="14.25">
      <c r="A2004" s="28"/>
      <c r="B2004" s="28"/>
      <c r="C2004" s="28"/>
      <c r="D2004" s="28"/>
      <c r="E2004" s="28"/>
      <c r="G2004" s="28"/>
      <c r="K2004" s="202"/>
      <c r="M2004" s="28"/>
      <c r="N2004" s="28"/>
      <c r="O2004" s="28"/>
      <c r="T2004" s="202"/>
      <c r="V2004" s="28"/>
      <c r="W2004" s="28"/>
      <c r="X2004" s="28"/>
      <c r="AC2004" s="202"/>
      <c r="AE2004" s="28"/>
      <c r="AF2004" s="28"/>
      <c r="AG2004" s="28"/>
      <c r="AL2004" s="202"/>
      <c r="AN2004" s="28"/>
      <c r="AO2004" s="28"/>
      <c r="AP2004" s="28"/>
      <c r="AU2004" s="202"/>
      <c r="AW2004" s="28"/>
      <c r="AX2004" s="28"/>
      <c r="AY2004" s="28"/>
      <c r="BD2004" s="202"/>
      <c r="BF2004" s="28"/>
      <c r="BG2004" s="28"/>
      <c r="BH2004" s="28"/>
      <c r="BM2004" s="202"/>
      <c r="BO2004" s="28"/>
      <c r="BP2004" s="28"/>
      <c r="BQ2004" s="28"/>
      <c r="BV2004" s="202"/>
      <c r="BX2004" s="28"/>
      <c r="BY2004" s="28"/>
      <c r="BZ2004" s="28"/>
      <c r="CE2004" s="202"/>
      <c r="CG2004" s="28"/>
      <c r="CH2004" s="28"/>
      <c r="CI2004" s="28"/>
      <c r="CN2004" s="202"/>
      <c r="CP2004" s="28"/>
      <c r="CQ2004" s="28"/>
      <c r="CR2004" s="28"/>
      <c r="CW2004" s="202"/>
      <c r="CY2004" s="28"/>
      <c r="CZ2004" s="28"/>
      <c r="DA2004" s="28"/>
      <c r="DF2004" s="202"/>
      <c r="DH2004" s="28"/>
      <c r="DI2004" s="28"/>
      <c r="DJ2004" s="28"/>
      <c r="DO2004" s="202"/>
      <c r="DQ2004" s="28"/>
      <c r="DR2004" s="28"/>
      <c r="DS2004" s="28"/>
      <c r="DX2004" s="202"/>
      <c r="DZ2004" s="28"/>
      <c r="EA2004" s="28"/>
      <c r="EB2004" s="28"/>
      <c r="EG2004" s="202"/>
      <c r="EI2004" s="28"/>
      <c r="EJ2004" s="28"/>
      <c r="EK2004" s="28"/>
      <c r="EP2004" s="202"/>
      <c r="ER2004" s="28"/>
      <c r="ES2004" s="28"/>
      <c r="ET2004" s="28"/>
      <c r="EY2004" s="202"/>
      <c r="FA2004" s="28"/>
      <c r="FB2004" s="28"/>
      <c r="FC2004" s="28"/>
      <c r="FH2004" s="202"/>
      <c r="FJ2004" s="28"/>
      <c r="FK2004" s="28"/>
      <c r="FL2004" s="28"/>
      <c r="FQ2004" s="202"/>
      <c r="FS2004" s="28"/>
      <c r="FT2004" s="28"/>
      <c r="FU2004" s="28"/>
      <c r="FZ2004" s="202"/>
      <c r="GB2004" s="28"/>
      <c r="GC2004" s="28"/>
      <c r="GD2004" s="28"/>
      <c r="GI2004" s="202"/>
      <c r="GK2004" s="28"/>
      <c r="GL2004" s="28"/>
      <c r="GM2004" s="28"/>
      <c r="GR2004" s="202"/>
      <c r="GT2004" s="28"/>
      <c r="GU2004" s="28"/>
      <c r="GV2004" s="28"/>
      <c r="HA2004" s="202"/>
      <c r="HC2004" s="28"/>
      <c r="HD2004" s="28"/>
      <c r="HE2004" s="28"/>
      <c r="HJ2004" s="28"/>
      <c r="HK2004" s="28"/>
      <c r="HL2004" s="28"/>
      <c r="HM2004" s="28"/>
      <c r="HN2004" s="28"/>
      <c r="HO2004" s="28"/>
      <c r="HP2004" s="28"/>
      <c r="HQ2004" s="28"/>
      <c r="HR2004" s="28"/>
      <c r="HS2004" s="28"/>
      <c r="HT2004" s="28"/>
      <c r="HU2004" s="28"/>
      <c r="HV2004" s="28"/>
      <c r="HW2004" s="28"/>
      <c r="HX2004" s="28"/>
      <c r="HY2004" s="28"/>
      <c r="HZ2004" s="28"/>
      <c r="IA2004" s="28"/>
      <c r="IB2004" s="28"/>
      <c r="IC2004" s="28"/>
      <c r="ID2004" s="28"/>
      <c r="IE2004" s="28"/>
      <c r="IF2004" s="28"/>
      <c r="IG2004" s="28"/>
      <c r="IH2004" s="28"/>
      <c r="II2004" s="28"/>
      <c r="IJ2004" s="28"/>
      <c r="IK2004" s="28"/>
      <c r="IL2004" s="28"/>
      <c r="IM2004" s="28"/>
      <c r="IN2004" s="28"/>
      <c r="IO2004" s="28"/>
    </row>
    <row r="2005" spans="1:249" s="54" customFormat="1" ht="14.25">
      <c r="A2005" s="28"/>
      <c r="B2005" s="28"/>
      <c r="C2005" s="28"/>
      <c r="D2005" s="28"/>
      <c r="E2005" s="28"/>
      <c r="F2005" s="28"/>
      <c r="G2005" s="28"/>
      <c r="K2005" s="202"/>
      <c r="M2005" s="28"/>
      <c r="N2005" s="28"/>
      <c r="O2005" s="28"/>
      <c r="T2005" s="202"/>
      <c r="V2005" s="28"/>
      <c r="W2005" s="28"/>
      <c r="X2005" s="28"/>
      <c r="AC2005" s="202"/>
      <c r="AE2005" s="28"/>
      <c r="AF2005" s="28"/>
      <c r="AG2005" s="28"/>
      <c r="AL2005" s="202"/>
      <c r="AN2005" s="28"/>
      <c r="AO2005" s="28"/>
      <c r="AP2005" s="28"/>
      <c r="AU2005" s="202"/>
      <c r="AW2005" s="28"/>
      <c r="AX2005" s="28"/>
      <c r="AY2005" s="28"/>
      <c r="BD2005" s="202"/>
      <c r="BF2005" s="28"/>
      <c r="BG2005" s="28"/>
      <c r="BH2005" s="28"/>
      <c r="BM2005" s="202"/>
      <c r="BO2005" s="28"/>
      <c r="BP2005" s="28"/>
      <c r="BQ2005" s="28"/>
      <c r="BV2005" s="202"/>
      <c r="BX2005" s="28"/>
      <c r="BY2005" s="28"/>
      <c r="BZ2005" s="28"/>
      <c r="CE2005" s="202"/>
      <c r="CG2005" s="28"/>
      <c r="CH2005" s="28"/>
      <c r="CI2005" s="28"/>
      <c r="CN2005" s="202"/>
      <c r="CP2005" s="28"/>
      <c r="CQ2005" s="28"/>
      <c r="CR2005" s="28"/>
      <c r="CW2005" s="202"/>
      <c r="CY2005" s="28"/>
      <c r="CZ2005" s="28"/>
      <c r="DA2005" s="28"/>
      <c r="DF2005" s="202"/>
      <c r="DH2005" s="28"/>
      <c r="DI2005" s="28"/>
      <c r="DJ2005" s="28"/>
      <c r="DO2005" s="202"/>
      <c r="DQ2005" s="28"/>
      <c r="DR2005" s="28"/>
      <c r="DS2005" s="28"/>
      <c r="DX2005" s="202"/>
      <c r="DZ2005" s="28"/>
      <c r="EA2005" s="28"/>
      <c r="EB2005" s="28"/>
      <c r="EG2005" s="202"/>
      <c r="EI2005" s="28"/>
      <c r="EJ2005" s="28"/>
      <c r="EK2005" s="28"/>
      <c r="EP2005" s="202"/>
      <c r="ER2005" s="28"/>
      <c r="ES2005" s="28"/>
      <c r="ET2005" s="28"/>
      <c r="EY2005" s="202"/>
      <c r="FA2005" s="28"/>
      <c r="FB2005" s="28"/>
      <c r="FC2005" s="28"/>
      <c r="FH2005" s="202"/>
      <c r="FJ2005" s="28"/>
      <c r="FK2005" s="28"/>
      <c r="FL2005" s="28"/>
      <c r="FQ2005" s="202"/>
      <c r="FS2005" s="28"/>
      <c r="FT2005" s="28"/>
      <c r="FU2005" s="28"/>
      <c r="FZ2005" s="202"/>
      <c r="GB2005" s="28"/>
      <c r="GC2005" s="28"/>
      <c r="GD2005" s="28"/>
      <c r="GI2005" s="202"/>
      <c r="GK2005" s="28"/>
      <c r="GL2005" s="28"/>
      <c r="GM2005" s="28"/>
      <c r="GR2005" s="202"/>
      <c r="GT2005" s="28"/>
      <c r="GU2005" s="28"/>
      <c r="GV2005" s="28"/>
      <c r="HA2005" s="202"/>
      <c r="HC2005" s="28"/>
      <c r="HD2005" s="28"/>
      <c r="HE2005" s="28"/>
      <c r="HJ2005" s="28"/>
      <c r="HK2005" s="28"/>
      <c r="HL2005" s="28"/>
      <c r="HM2005" s="28"/>
      <c r="HN2005" s="28"/>
      <c r="HO2005" s="28"/>
      <c r="HP2005" s="28"/>
      <c r="HQ2005" s="28"/>
      <c r="HR2005" s="28"/>
      <c r="HS2005" s="28"/>
      <c r="HT2005" s="28"/>
      <c r="HU2005" s="28"/>
      <c r="HV2005" s="28"/>
      <c r="HW2005" s="28"/>
      <c r="HX2005" s="28"/>
      <c r="HY2005" s="28"/>
      <c r="HZ2005" s="28"/>
      <c r="IA2005" s="28"/>
      <c r="IB2005" s="28"/>
      <c r="IC2005" s="28"/>
      <c r="ID2005" s="28"/>
      <c r="IE2005" s="28"/>
      <c r="IF2005" s="28"/>
      <c r="IG2005" s="28"/>
      <c r="IH2005" s="28"/>
      <c r="II2005" s="28"/>
      <c r="IJ2005" s="28"/>
      <c r="IK2005" s="28"/>
      <c r="IL2005" s="28"/>
      <c r="IM2005" s="28"/>
      <c r="IN2005" s="28"/>
      <c r="IO2005" s="28"/>
    </row>
    <row r="2006" spans="1:249" s="54" customFormat="1" ht="14.25">
      <c r="A2006" s="28"/>
      <c r="B2006" s="28"/>
      <c r="C2006" s="28"/>
      <c r="D2006" s="28"/>
      <c r="E2006" s="28"/>
      <c r="F2006" s="28"/>
      <c r="G2006" s="28"/>
      <c r="K2006" s="202"/>
      <c r="M2006" s="28"/>
      <c r="N2006" s="28"/>
      <c r="O2006" s="28"/>
      <c r="T2006" s="202"/>
      <c r="V2006" s="28"/>
      <c r="W2006" s="28"/>
      <c r="X2006" s="28"/>
      <c r="AC2006" s="202"/>
      <c r="AE2006" s="28"/>
      <c r="AF2006" s="28"/>
      <c r="AG2006" s="28"/>
      <c r="AL2006" s="202"/>
      <c r="AN2006" s="28"/>
      <c r="AO2006" s="28"/>
      <c r="AP2006" s="28"/>
      <c r="AU2006" s="202"/>
      <c r="AW2006" s="28"/>
      <c r="AX2006" s="28"/>
      <c r="AY2006" s="28"/>
      <c r="BD2006" s="202"/>
      <c r="BF2006" s="28"/>
      <c r="BG2006" s="28"/>
      <c r="BH2006" s="28"/>
      <c r="BM2006" s="202"/>
      <c r="BO2006" s="28"/>
      <c r="BP2006" s="28"/>
      <c r="BQ2006" s="28"/>
      <c r="BV2006" s="202"/>
      <c r="BX2006" s="28"/>
      <c r="BY2006" s="28"/>
      <c r="BZ2006" s="28"/>
      <c r="CE2006" s="202"/>
      <c r="CG2006" s="28"/>
      <c r="CH2006" s="28"/>
      <c r="CI2006" s="28"/>
      <c r="CN2006" s="202"/>
      <c r="CP2006" s="28"/>
      <c r="CQ2006" s="28"/>
      <c r="CR2006" s="28"/>
      <c r="CW2006" s="202"/>
      <c r="CY2006" s="28"/>
      <c r="CZ2006" s="28"/>
      <c r="DA2006" s="28"/>
      <c r="DF2006" s="202"/>
      <c r="DH2006" s="28"/>
      <c r="DI2006" s="28"/>
      <c r="DJ2006" s="28"/>
      <c r="DO2006" s="202"/>
      <c r="DQ2006" s="28"/>
      <c r="DR2006" s="28"/>
      <c r="DS2006" s="28"/>
      <c r="DX2006" s="202"/>
      <c r="DZ2006" s="28"/>
      <c r="EA2006" s="28"/>
      <c r="EB2006" s="28"/>
      <c r="EG2006" s="202"/>
      <c r="EI2006" s="28"/>
      <c r="EJ2006" s="28"/>
      <c r="EK2006" s="28"/>
      <c r="EP2006" s="202"/>
      <c r="ER2006" s="28"/>
      <c r="ES2006" s="28"/>
      <c r="ET2006" s="28"/>
      <c r="EY2006" s="202"/>
      <c r="FA2006" s="28"/>
      <c r="FB2006" s="28"/>
      <c r="FC2006" s="28"/>
      <c r="FH2006" s="202"/>
      <c r="FJ2006" s="28"/>
      <c r="FK2006" s="28"/>
      <c r="FL2006" s="28"/>
      <c r="FQ2006" s="202"/>
      <c r="FS2006" s="28"/>
      <c r="FT2006" s="28"/>
      <c r="FU2006" s="28"/>
      <c r="FZ2006" s="202"/>
      <c r="GB2006" s="28"/>
      <c r="GC2006" s="28"/>
      <c r="GD2006" s="28"/>
      <c r="GI2006" s="202"/>
      <c r="GK2006" s="28"/>
      <c r="GL2006" s="28"/>
      <c r="GM2006" s="28"/>
      <c r="GR2006" s="202"/>
      <c r="GT2006" s="28"/>
      <c r="GU2006" s="28"/>
      <c r="GV2006" s="28"/>
      <c r="HA2006" s="202"/>
      <c r="HC2006" s="28"/>
      <c r="HD2006" s="28"/>
      <c r="HE2006" s="28"/>
      <c r="HJ2006" s="28"/>
      <c r="HK2006" s="28"/>
      <c r="HL2006" s="28"/>
      <c r="HM2006" s="28"/>
      <c r="HN2006" s="28"/>
      <c r="HO2006" s="28"/>
      <c r="HP2006" s="28"/>
      <c r="HQ2006" s="28"/>
      <c r="HR2006" s="28"/>
      <c r="HS2006" s="28"/>
      <c r="HT2006" s="28"/>
      <c r="HU2006" s="28"/>
      <c r="HV2006" s="28"/>
      <c r="HW2006" s="28"/>
      <c r="HX2006" s="28"/>
      <c r="HY2006" s="28"/>
      <c r="HZ2006" s="28"/>
      <c r="IA2006" s="28"/>
      <c r="IB2006" s="28"/>
      <c r="IC2006" s="28"/>
      <c r="ID2006" s="28"/>
      <c r="IE2006" s="28"/>
      <c r="IF2006" s="28"/>
      <c r="IG2006" s="28"/>
      <c r="IH2006" s="28"/>
      <c r="II2006" s="28"/>
      <c r="IJ2006" s="28"/>
      <c r="IK2006" s="28"/>
      <c r="IL2006" s="28"/>
      <c r="IM2006" s="28"/>
      <c r="IN2006" s="28"/>
      <c r="IO2006" s="28"/>
    </row>
    <row r="2007" spans="1:249" s="54" customFormat="1" ht="14.25">
      <c r="A2007" s="28"/>
      <c r="B2007" s="28"/>
      <c r="C2007" s="28"/>
      <c r="D2007" s="28"/>
      <c r="E2007" s="28"/>
      <c r="F2007" s="28"/>
      <c r="G2007" s="28"/>
      <c r="K2007" s="202"/>
      <c r="M2007" s="28"/>
      <c r="N2007" s="28"/>
      <c r="O2007" s="28"/>
      <c r="T2007" s="202"/>
      <c r="V2007" s="28"/>
      <c r="W2007" s="28"/>
      <c r="X2007" s="28"/>
      <c r="AC2007" s="202"/>
      <c r="AE2007" s="28"/>
      <c r="AF2007" s="28"/>
      <c r="AG2007" s="28"/>
      <c r="AL2007" s="202"/>
      <c r="AN2007" s="28"/>
      <c r="AO2007" s="28"/>
      <c r="AP2007" s="28"/>
      <c r="AU2007" s="202"/>
      <c r="AW2007" s="28"/>
      <c r="AX2007" s="28"/>
      <c r="AY2007" s="28"/>
      <c r="BD2007" s="202"/>
      <c r="BF2007" s="28"/>
      <c r="BG2007" s="28"/>
      <c r="BH2007" s="28"/>
      <c r="BM2007" s="202"/>
      <c r="BO2007" s="28"/>
      <c r="BP2007" s="28"/>
      <c r="BQ2007" s="28"/>
      <c r="BV2007" s="202"/>
      <c r="BX2007" s="28"/>
      <c r="BY2007" s="28"/>
      <c r="BZ2007" s="28"/>
      <c r="CE2007" s="202"/>
      <c r="CG2007" s="28"/>
      <c r="CH2007" s="28"/>
      <c r="CI2007" s="28"/>
      <c r="CN2007" s="202"/>
      <c r="CP2007" s="28"/>
      <c r="CQ2007" s="28"/>
      <c r="CR2007" s="28"/>
      <c r="CW2007" s="202"/>
      <c r="CY2007" s="28"/>
      <c r="CZ2007" s="28"/>
      <c r="DA2007" s="28"/>
      <c r="DF2007" s="202"/>
      <c r="DH2007" s="28"/>
      <c r="DI2007" s="28"/>
      <c r="DJ2007" s="28"/>
      <c r="DO2007" s="202"/>
      <c r="DQ2007" s="28"/>
      <c r="DR2007" s="28"/>
      <c r="DS2007" s="28"/>
      <c r="DX2007" s="202"/>
      <c r="DZ2007" s="28"/>
      <c r="EA2007" s="28"/>
      <c r="EB2007" s="28"/>
      <c r="EG2007" s="202"/>
      <c r="EI2007" s="28"/>
      <c r="EJ2007" s="28"/>
      <c r="EK2007" s="28"/>
      <c r="EP2007" s="202"/>
      <c r="ER2007" s="28"/>
      <c r="ES2007" s="28"/>
      <c r="ET2007" s="28"/>
      <c r="EY2007" s="202"/>
      <c r="FA2007" s="28"/>
      <c r="FB2007" s="28"/>
      <c r="FC2007" s="28"/>
      <c r="FH2007" s="202"/>
      <c r="FJ2007" s="28"/>
      <c r="FK2007" s="28"/>
      <c r="FL2007" s="28"/>
      <c r="FQ2007" s="202"/>
      <c r="FS2007" s="28"/>
      <c r="FT2007" s="28"/>
      <c r="FU2007" s="28"/>
      <c r="FZ2007" s="202"/>
      <c r="GB2007" s="28"/>
      <c r="GC2007" s="28"/>
      <c r="GD2007" s="28"/>
      <c r="GI2007" s="202"/>
      <c r="GK2007" s="28"/>
      <c r="GL2007" s="28"/>
      <c r="GM2007" s="28"/>
      <c r="GR2007" s="202"/>
      <c r="GT2007" s="28"/>
      <c r="GU2007" s="28"/>
      <c r="GV2007" s="28"/>
      <c r="HA2007" s="202"/>
      <c r="HC2007" s="28"/>
      <c r="HD2007" s="28"/>
      <c r="HE2007" s="28"/>
      <c r="HJ2007" s="28"/>
      <c r="HK2007" s="28"/>
      <c r="HL2007" s="28"/>
      <c r="HM2007" s="28"/>
      <c r="HN2007" s="28"/>
      <c r="HO2007" s="28"/>
      <c r="HP2007" s="28"/>
      <c r="HQ2007" s="28"/>
      <c r="HR2007" s="28"/>
      <c r="HS2007" s="28"/>
      <c r="HT2007" s="28"/>
      <c r="HU2007" s="28"/>
      <c r="HV2007" s="28"/>
      <c r="HW2007" s="28"/>
      <c r="HX2007" s="28"/>
      <c r="HY2007" s="28"/>
      <c r="HZ2007" s="28"/>
      <c r="IA2007" s="28"/>
      <c r="IB2007" s="28"/>
      <c r="IC2007" s="28"/>
      <c r="ID2007" s="28"/>
      <c r="IE2007" s="28"/>
      <c r="IF2007" s="28"/>
      <c r="IG2007" s="28"/>
      <c r="IH2007" s="28"/>
      <c r="II2007" s="28"/>
      <c r="IJ2007" s="28"/>
      <c r="IK2007" s="28"/>
      <c r="IL2007" s="28"/>
      <c r="IM2007" s="28"/>
      <c r="IN2007" s="28"/>
      <c r="IO2007" s="28"/>
    </row>
    <row r="2008" spans="1:249" s="54" customFormat="1" ht="14.25">
      <c r="A2008" s="28"/>
      <c r="B2008" s="28"/>
      <c r="C2008" s="28"/>
      <c r="D2008" s="28"/>
      <c r="E2008" s="28"/>
      <c r="F2008" s="28"/>
      <c r="G2008" s="28"/>
      <c r="K2008" s="202"/>
      <c r="M2008" s="28"/>
      <c r="N2008" s="28"/>
      <c r="O2008" s="28"/>
      <c r="T2008" s="202"/>
      <c r="V2008" s="28"/>
      <c r="W2008" s="28"/>
      <c r="X2008" s="28"/>
      <c r="AC2008" s="202"/>
      <c r="AE2008" s="28"/>
      <c r="AF2008" s="28"/>
      <c r="AG2008" s="28"/>
      <c r="AL2008" s="202"/>
      <c r="AN2008" s="28"/>
      <c r="AO2008" s="28"/>
      <c r="AP2008" s="28"/>
      <c r="AU2008" s="202"/>
      <c r="AW2008" s="28"/>
      <c r="AX2008" s="28"/>
      <c r="AY2008" s="28"/>
      <c r="BD2008" s="202"/>
      <c r="BF2008" s="28"/>
      <c r="BG2008" s="28"/>
      <c r="BH2008" s="28"/>
      <c r="BM2008" s="202"/>
      <c r="BO2008" s="28"/>
      <c r="BP2008" s="28"/>
      <c r="BQ2008" s="28"/>
      <c r="BV2008" s="202"/>
      <c r="BX2008" s="28"/>
      <c r="BY2008" s="28"/>
      <c r="BZ2008" s="28"/>
      <c r="CE2008" s="202"/>
      <c r="CG2008" s="28"/>
      <c r="CH2008" s="28"/>
      <c r="CI2008" s="28"/>
      <c r="CN2008" s="202"/>
      <c r="CP2008" s="28"/>
      <c r="CQ2008" s="28"/>
      <c r="CR2008" s="28"/>
      <c r="CW2008" s="202"/>
      <c r="CY2008" s="28"/>
      <c r="CZ2008" s="28"/>
      <c r="DA2008" s="28"/>
      <c r="DF2008" s="202"/>
      <c r="DH2008" s="28"/>
      <c r="DI2008" s="28"/>
      <c r="DJ2008" s="28"/>
      <c r="DO2008" s="202"/>
      <c r="DQ2008" s="28"/>
      <c r="DR2008" s="28"/>
      <c r="DS2008" s="28"/>
      <c r="DX2008" s="202"/>
      <c r="DZ2008" s="28"/>
      <c r="EA2008" s="28"/>
      <c r="EB2008" s="28"/>
      <c r="EG2008" s="202"/>
      <c r="EI2008" s="28"/>
      <c r="EJ2008" s="28"/>
      <c r="EK2008" s="28"/>
      <c r="EP2008" s="202"/>
      <c r="ER2008" s="28"/>
      <c r="ES2008" s="28"/>
      <c r="ET2008" s="28"/>
      <c r="EY2008" s="202"/>
      <c r="FA2008" s="28"/>
      <c r="FB2008" s="28"/>
      <c r="FC2008" s="28"/>
      <c r="FH2008" s="202"/>
      <c r="FJ2008" s="28"/>
      <c r="FK2008" s="28"/>
      <c r="FL2008" s="28"/>
      <c r="FQ2008" s="202"/>
      <c r="FS2008" s="28"/>
      <c r="FT2008" s="28"/>
      <c r="FU2008" s="28"/>
      <c r="FZ2008" s="202"/>
      <c r="GB2008" s="28"/>
      <c r="GC2008" s="28"/>
      <c r="GD2008" s="28"/>
      <c r="GI2008" s="202"/>
      <c r="GK2008" s="28"/>
      <c r="GL2008" s="28"/>
      <c r="GM2008" s="28"/>
      <c r="GR2008" s="202"/>
      <c r="GT2008" s="28"/>
      <c r="GU2008" s="28"/>
      <c r="GV2008" s="28"/>
      <c r="HA2008" s="202"/>
      <c r="HC2008" s="28"/>
      <c r="HD2008" s="28"/>
      <c r="HE2008" s="28"/>
      <c r="HJ2008" s="28"/>
      <c r="HK2008" s="28"/>
      <c r="HL2008" s="28"/>
      <c r="HM2008" s="28"/>
      <c r="HN2008" s="28"/>
      <c r="HO2008" s="28"/>
      <c r="HP2008" s="28"/>
      <c r="HQ2008" s="28"/>
      <c r="HR2008" s="28"/>
      <c r="HS2008" s="28"/>
      <c r="HT2008" s="28"/>
      <c r="HU2008" s="28"/>
      <c r="HV2008" s="28"/>
      <c r="HW2008" s="28"/>
      <c r="HX2008" s="28"/>
      <c r="HY2008" s="28"/>
      <c r="HZ2008" s="28"/>
      <c r="IA2008" s="28"/>
      <c r="IB2008" s="28"/>
      <c r="IC2008" s="28"/>
      <c r="ID2008" s="28"/>
      <c r="IE2008" s="28"/>
      <c r="IF2008" s="28"/>
      <c r="IG2008" s="28"/>
      <c r="IH2008" s="28"/>
      <c r="II2008" s="28"/>
      <c r="IJ2008" s="28"/>
      <c r="IK2008" s="28"/>
      <c r="IL2008" s="28"/>
      <c r="IM2008" s="28"/>
      <c r="IN2008" s="28"/>
      <c r="IO2008" s="28"/>
    </row>
    <row r="2009" spans="1:249" s="54" customFormat="1" ht="14.25">
      <c r="A2009" s="28"/>
      <c r="B2009" s="28"/>
      <c r="C2009" s="28"/>
      <c r="D2009" s="28"/>
      <c r="E2009" s="28"/>
      <c r="F2009" s="28"/>
      <c r="G2009" s="28"/>
      <c r="K2009" s="202"/>
      <c r="M2009" s="28"/>
      <c r="N2009" s="28"/>
      <c r="O2009" s="28"/>
      <c r="T2009" s="202"/>
      <c r="V2009" s="28"/>
      <c r="W2009" s="28"/>
      <c r="X2009" s="28"/>
      <c r="AC2009" s="202"/>
      <c r="AE2009" s="28"/>
      <c r="AF2009" s="28"/>
      <c r="AG2009" s="28"/>
      <c r="AL2009" s="202"/>
      <c r="AN2009" s="28"/>
      <c r="AO2009" s="28"/>
      <c r="AP2009" s="28"/>
      <c r="AU2009" s="202"/>
      <c r="AW2009" s="28"/>
      <c r="AX2009" s="28"/>
      <c r="AY2009" s="28"/>
      <c r="BD2009" s="202"/>
      <c r="BF2009" s="28"/>
      <c r="BG2009" s="28"/>
      <c r="BH2009" s="28"/>
      <c r="BM2009" s="202"/>
      <c r="BO2009" s="28"/>
      <c r="BP2009" s="28"/>
      <c r="BQ2009" s="28"/>
      <c r="BV2009" s="202"/>
      <c r="BX2009" s="28"/>
      <c r="BY2009" s="28"/>
      <c r="BZ2009" s="28"/>
      <c r="CE2009" s="202"/>
      <c r="CG2009" s="28"/>
      <c r="CH2009" s="28"/>
      <c r="CI2009" s="28"/>
      <c r="CN2009" s="202"/>
      <c r="CP2009" s="28"/>
      <c r="CQ2009" s="28"/>
      <c r="CR2009" s="28"/>
      <c r="CW2009" s="202"/>
      <c r="CY2009" s="28"/>
      <c r="CZ2009" s="28"/>
      <c r="DA2009" s="28"/>
      <c r="DF2009" s="202"/>
      <c r="DH2009" s="28"/>
      <c r="DI2009" s="28"/>
      <c r="DJ2009" s="28"/>
      <c r="DO2009" s="202"/>
      <c r="DQ2009" s="28"/>
      <c r="DR2009" s="28"/>
      <c r="DS2009" s="28"/>
      <c r="DX2009" s="202"/>
      <c r="DZ2009" s="28"/>
      <c r="EA2009" s="28"/>
      <c r="EB2009" s="28"/>
      <c r="EG2009" s="202"/>
      <c r="EI2009" s="28"/>
      <c r="EJ2009" s="28"/>
      <c r="EK2009" s="28"/>
      <c r="EP2009" s="202"/>
      <c r="ER2009" s="28"/>
      <c r="ES2009" s="28"/>
      <c r="ET2009" s="28"/>
      <c r="EY2009" s="202"/>
      <c r="FA2009" s="28"/>
      <c r="FB2009" s="28"/>
      <c r="FC2009" s="28"/>
      <c r="FH2009" s="202"/>
      <c r="FJ2009" s="28"/>
      <c r="FK2009" s="28"/>
      <c r="FL2009" s="28"/>
      <c r="FQ2009" s="202"/>
      <c r="FS2009" s="28"/>
      <c r="FT2009" s="28"/>
      <c r="FU2009" s="28"/>
      <c r="FZ2009" s="202"/>
      <c r="GB2009" s="28"/>
      <c r="GC2009" s="28"/>
      <c r="GD2009" s="28"/>
      <c r="GI2009" s="202"/>
      <c r="GK2009" s="28"/>
      <c r="GL2009" s="28"/>
      <c r="GM2009" s="28"/>
      <c r="GR2009" s="202"/>
      <c r="GT2009" s="28"/>
      <c r="GU2009" s="28"/>
      <c r="GV2009" s="28"/>
      <c r="HA2009" s="202"/>
      <c r="HC2009" s="28"/>
      <c r="HD2009" s="28"/>
      <c r="HE2009" s="28"/>
      <c r="HJ2009" s="28"/>
      <c r="HK2009" s="28"/>
      <c r="HL2009" s="28"/>
      <c r="HM2009" s="28"/>
      <c r="HN2009" s="28"/>
      <c r="HO2009" s="28"/>
      <c r="HP2009" s="28"/>
      <c r="HQ2009" s="28"/>
      <c r="HR2009" s="28"/>
      <c r="HS2009" s="28"/>
      <c r="HT2009" s="28"/>
      <c r="HU2009" s="28"/>
      <c r="HV2009" s="28"/>
      <c r="HW2009" s="28"/>
      <c r="HX2009" s="28"/>
      <c r="HY2009" s="28"/>
      <c r="HZ2009" s="28"/>
      <c r="IA2009" s="28"/>
      <c r="IB2009" s="28"/>
      <c r="IC2009" s="28"/>
      <c r="ID2009" s="28"/>
      <c r="IE2009" s="28"/>
      <c r="IF2009" s="28"/>
      <c r="IG2009" s="28"/>
      <c r="IH2009" s="28"/>
      <c r="II2009" s="28"/>
      <c r="IJ2009" s="28"/>
      <c r="IK2009" s="28"/>
      <c r="IL2009" s="28"/>
      <c r="IM2009" s="28"/>
      <c r="IN2009" s="28"/>
      <c r="IO2009" s="28"/>
    </row>
    <row r="2010" spans="1:249" s="54" customFormat="1" ht="14.25">
      <c r="A2010" s="28"/>
      <c r="B2010" s="28"/>
      <c r="C2010" s="28"/>
      <c r="D2010" s="28"/>
      <c r="E2010" s="28"/>
      <c r="G2010" s="28"/>
      <c r="K2010" s="202"/>
      <c r="M2010" s="28"/>
      <c r="N2010" s="28"/>
      <c r="O2010" s="28"/>
      <c r="T2010" s="202"/>
      <c r="V2010" s="28"/>
      <c r="W2010" s="28"/>
      <c r="X2010" s="28"/>
      <c r="AC2010" s="202"/>
      <c r="AE2010" s="28"/>
      <c r="AF2010" s="28"/>
      <c r="AG2010" s="28"/>
      <c r="AL2010" s="202"/>
      <c r="AN2010" s="28"/>
      <c r="AO2010" s="28"/>
      <c r="AP2010" s="28"/>
      <c r="AU2010" s="202"/>
      <c r="AW2010" s="28"/>
      <c r="AX2010" s="28"/>
      <c r="AY2010" s="28"/>
      <c r="BD2010" s="202"/>
      <c r="BF2010" s="28"/>
      <c r="BG2010" s="28"/>
      <c r="BH2010" s="28"/>
      <c r="BM2010" s="202"/>
      <c r="BO2010" s="28"/>
      <c r="BP2010" s="28"/>
      <c r="BQ2010" s="28"/>
      <c r="BV2010" s="202"/>
      <c r="BX2010" s="28"/>
      <c r="BY2010" s="28"/>
      <c r="BZ2010" s="28"/>
      <c r="CE2010" s="202"/>
      <c r="CG2010" s="28"/>
      <c r="CH2010" s="28"/>
      <c r="CI2010" s="28"/>
      <c r="CN2010" s="202"/>
      <c r="CP2010" s="28"/>
      <c r="CQ2010" s="28"/>
      <c r="CR2010" s="28"/>
      <c r="CW2010" s="202"/>
      <c r="CY2010" s="28"/>
      <c r="CZ2010" s="28"/>
      <c r="DA2010" s="28"/>
      <c r="DF2010" s="202"/>
      <c r="DH2010" s="28"/>
      <c r="DI2010" s="28"/>
      <c r="DJ2010" s="28"/>
      <c r="DO2010" s="202"/>
      <c r="DQ2010" s="28"/>
      <c r="DR2010" s="28"/>
      <c r="DS2010" s="28"/>
      <c r="DX2010" s="202"/>
      <c r="DZ2010" s="28"/>
      <c r="EA2010" s="28"/>
      <c r="EB2010" s="28"/>
      <c r="EG2010" s="202"/>
      <c r="EI2010" s="28"/>
      <c r="EJ2010" s="28"/>
      <c r="EK2010" s="28"/>
      <c r="EP2010" s="202"/>
      <c r="ER2010" s="28"/>
      <c r="ES2010" s="28"/>
      <c r="ET2010" s="28"/>
      <c r="EY2010" s="202"/>
      <c r="FA2010" s="28"/>
      <c r="FB2010" s="28"/>
      <c r="FC2010" s="28"/>
      <c r="FH2010" s="202"/>
      <c r="FJ2010" s="28"/>
      <c r="FK2010" s="28"/>
      <c r="FL2010" s="28"/>
      <c r="FQ2010" s="202"/>
      <c r="FS2010" s="28"/>
      <c r="FT2010" s="28"/>
      <c r="FU2010" s="28"/>
      <c r="FZ2010" s="202"/>
      <c r="GB2010" s="28"/>
      <c r="GC2010" s="28"/>
      <c r="GD2010" s="28"/>
      <c r="GI2010" s="202"/>
      <c r="GK2010" s="28"/>
      <c r="GL2010" s="28"/>
      <c r="GM2010" s="28"/>
      <c r="GR2010" s="202"/>
      <c r="GT2010" s="28"/>
      <c r="GU2010" s="28"/>
      <c r="GV2010" s="28"/>
      <c r="HA2010" s="202"/>
      <c r="HC2010" s="28"/>
      <c r="HD2010" s="28"/>
      <c r="HE2010" s="28"/>
      <c r="HJ2010" s="28"/>
      <c r="HK2010" s="28"/>
      <c r="HL2010" s="28"/>
      <c r="HM2010" s="28"/>
      <c r="HN2010" s="28"/>
      <c r="HO2010" s="28"/>
      <c r="HP2010" s="28"/>
      <c r="HQ2010" s="28"/>
      <c r="HR2010" s="28"/>
      <c r="HS2010" s="28"/>
      <c r="HT2010" s="28"/>
      <c r="HU2010" s="28"/>
      <c r="HV2010" s="28"/>
      <c r="HW2010" s="28"/>
      <c r="HX2010" s="28"/>
      <c r="HY2010" s="28"/>
      <c r="HZ2010" s="28"/>
      <c r="IA2010" s="28"/>
      <c r="IB2010" s="28"/>
      <c r="IC2010" s="28"/>
      <c r="ID2010" s="28"/>
      <c r="IE2010" s="28"/>
      <c r="IF2010" s="28"/>
      <c r="IG2010" s="28"/>
      <c r="IH2010" s="28"/>
      <c r="II2010" s="28"/>
      <c r="IJ2010" s="28"/>
      <c r="IK2010" s="28"/>
      <c r="IL2010" s="28"/>
      <c r="IM2010" s="28"/>
      <c r="IN2010" s="28"/>
      <c r="IO2010" s="28"/>
    </row>
    <row r="2011" spans="1:249" s="54" customFormat="1" ht="14.25">
      <c r="A2011" s="28"/>
      <c r="B2011" s="28"/>
      <c r="C2011" s="28"/>
      <c r="D2011" s="28"/>
      <c r="E2011" s="28"/>
      <c r="F2011" s="28"/>
      <c r="G2011" s="28"/>
      <c r="K2011" s="202"/>
      <c r="M2011" s="28"/>
      <c r="N2011" s="28"/>
      <c r="O2011" s="28"/>
      <c r="T2011" s="202"/>
      <c r="V2011" s="28"/>
      <c r="W2011" s="28"/>
      <c r="X2011" s="28"/>
      <c r="AC2011" s="202"/>
      <c r="AE2011" s="28"/>
      <c r="AF2011" s="28"/>
      <c r="AG2011" s="28"/>
      <c r="AL2011" s="202"/>
      <c r="AN2011" s="28"/>
      <c r="AO2011" s="28"/>
      <c r="AP2011" s="28"/>
      <c r="AU2011" s="202"/>
      <c r="AW2011" s="28"/>
      <c r="AX2011" s="28"/>
      <c r="AY2011" s="28"/>
      <c r="BD2011" s="202"/>
      <c r="BF2011" s="28"/>
      <c r="BG2011" s="28"/>
      <c r="BH2011" s="28"/>
      <c r="BM2011" s="202"/>
      <c r="BO2011" s="28"/>
      <c r="BP2011" s="28"/>
      <c r="BQ2011" s="28"/>
      <c r="BV2011" s="202"/>
      <c r="BX2011" s="28"/>
      <c r="BY2011" s="28"/>
      <c r="BZ2011" s="28"/>
      <c r="CE2011" s="202"/>
      <c r="CG2011" s="28"/>
      <c r="CH2011" s="28"/>
      <c r="CI2011" s="28"/>
      <c r="CN2011" s="202"/>
      <c r="CP2011" s="28"/>
      <c r="CQ2011" s="28"/>
      <c r="CR2011" s="28"/>
      <c r="CW2011" s="202"/>
      <c r="CY2011" s="28"/>
      <c r="CZ2011" s="28"/>
      <c r="DA2011" s="28"/>
      <c r="DF2011" s="202"/>
      <c r="DH2011" s="28"/>
      <c r="DI2011" s="28"/>
      <c r="DJ2011" s="28"/>
      <c r="DO2011" s="202"/>
      <c r="DQ2011" s="28"/>
      <c r="DR2011" s="28"/>
      <c r="DS2011" s="28"/>
      <c r="DX2011" s="202"/>
      <c r="DZ2011" s="28"/>
      <c r="EA2011" s="28"/>
      <c r="EB2011" s="28"/>
      <c r="EG2011" s="202"/>
      <c r="EI2011" s="28"/>
      <c r="EJ2011" s="28"/>
      <c r="EK2011" s="28"/>
      <c r="EP2011" s="202"/>
      <c r="ER2011" s="28"/>
      <c r="ES2011" s="28"/>
      <c r="ET2011" s="28"/>
      <c r="EY2011" s="202"/>
      <c r="FA2011" s="28"/>
      <c r="FB2011" s="28"/>
      <c r="FC2011" s="28"/>
      <c r="FH2011" s="202"/>
      <c r="FJ2011" s="28"/>
      <c r="FK2011" s="28"/>
      <c r="FL2011" s="28"/>
      <c r="FQ2011" s="202"/>
      <c r="FS2011" s="28"/>
      <c r="FT2011" s="28"/>
      <c r="FU2011" s="28"/>
      <c r="FZ2011" s="202"/>
      <c r="GB2011" s="28"/>
      <c r="GC2011" s="28"/>
      <c r="GD2011" s="28"/>
      <c r="GI2011" s="202"/>
      <c r="GK2011" s="28"/>
      <c r="GL2011" s="28"/>
      <c r="GM2011" s="28"/>
      <c r="GR2011" s="202"/>
      <c r="GT2011" s="28"/>
      <c r="GU2011" s="28"/>
      <c r="GV2011" s="28"/>
      <c r="HA2011" s="202"/>
      <c r="HC2011" s="28"/>
      <c r="HD2011" s="28"/>
      <c r="HE2011" s="28"/>
      <c r="HJ2011" s="28"/>
      <c r="HK2011" s="28"/>
      <c r="HL2011" s="28"/>
      <c r="HM2011" s="28"/>
      <c r="HN2011" s="28"/>
      <c r="HO2011" s="28"/>
      <c r="HP2011" s="28"/>
      <c r="HQ2011" s="28"/>
      <c r="HR2011" s="28"/>
      <c r="HS2011" s="28"/>
      <c r="HT2011" s="28"/>
      <c r="HU2011" s="28"/>
      <c r="HV2011" s="28"/>
      <c r="HW2011" s="28"/>
      <c r="HX2011" s="28"/>
      <c r="HY2011" s="28"/>
      <c r="HZ2011" s="28"/>
      <c r="IA2011" s="28"/>
      <c r="IB2011" s="28"/>
      <c r="IC2011" s="28"/>
      <c r="ID2011" s="28"/>
      <c r="IE2011" s="28"/>
      <c r="IF2011" s="28"/>
      <c r="IG2011" s="28"/>
      <c r="IH2011" s="28"/>
      <c r="II2011" s="28"/>
      <c r="IJ2011" s="28"/>
      <c r="IK2011" s="28"/>
      <c r="IL2011" s="28"/>
      <c r="IM2011" s="28"/>
      <c r="IN2011" s="28"/>
      <c r="IO2011" s="28"/>
    </row>
    <row r="2012" spans="1:249" s="54" customFormat="1" ht="14.25">
      <c r="A2012" s="28"/>
      <c r="B2012" s="28"/>
      <c r="C2012" s="28"/>
      <c r="D2012" s="28"/>
      <c r="E2012" s="28"/>
      <c r="F2012" s="28"/>
      <c r="G2012" s="28"/>
      <c r="K2012" s="202"/>
      <c r="M2012" s="28"/>
      <c r="N2012" s="28"/>
      <c r="O2012" s="28"/>
      <c r="T2012" s="202"/>
      <c r="V2012" s="28"/>
      <c r="W2012" s="28"/>
      <c r="X2012" s="28"/>
      <c r="AC2012" s="202"/>
      <c r="AE2012" s="28"/>
      <c r="AF2012" s="28"/>
      <c r="AG2012" s="28"/>
      <c r="AL2012" s="202"/>
      <c r="AN2012" s="28"/>
      <c r="AO2012" s="28"/>
      <c r="AP2012" s="28"/>
      <c r="AU2012" s="202"/>
      <c r="AW2012" s="28"/>
      <c r="AX2012" s="28"/>
      <c r="AY2012" s="28"/>
      <c r="BD2012" s="202"/>
      <c r="BF2012" s="28"/>
      <c r="BG2012" s="28"/>
      <c r="BH2012" s="28"/>
      <c r="BM2012" s="202"/>
      <c r="BO2012" s="28"/>
      <c r="BP2012" s="28"/>
      <c r="BQ2012" s="28"/>
      <c r="BV2012" s="202"/>
      <c r="BX2012" s="28"/>
      <c r="BY2012" s="28"/>
      <c r="BZ2012" s="28"/>
      <c r="CE2012" s="202"/>
      <c r="CG2012" s="28"/>
      <c r="CH2012" s="28"/>
      <c r="CI2012" s="28"/>
      <c r="CN2012" s="202"/>
      <c r="CP2012" s="28"/>
      <c r="CQ2012" s="28"/>
      <c r="CR2012" s="28"/>
      <c r="CW2012" s="202"/>
      <c r="CY2012" s="28"/>
      <c r="CZ2012" s="28"/>
      <c r="DA2012" s="28"/>
      <c r="DF2012" s="202"/>
      <c r="DH2012" s="28"/>
      <c r="DI2012" s="28"/>
      <c r="DJ2012" s="28"/>
      <c r="DO2012" s="202"/>
      <c r="DQ2012" s="28"/>
      <c r="DR2012" s="28"/>
      <c r="DS2012" s="28"/>
      <c r="DX2012" s="202"/>
      <c r="DZ2012" s="28"/>
      <c r="EA2012" s="28"/>
      <c r="EB2012" s="28"/>
      <c r="EG2012" s="202"/>
      <c r="EI2012" s="28"/>
      <c r="EJ2012" s="28"/>
      <c r="EK2012" s="28"/>
      <c r="EP2012" s="202"/>
      <c r="ER2012" s="28"/>
      <c r="ES2012" s="28"/>
      <c r="ET2012" s="28"/>
      <c r="EY2012" s="202"/>
      <c r="FA2012" s="28"/>
      <c r="FB2012" s="28"/>
      <c r="FC2012" s="28"/>
      <c r="FH2012" s="202"/>
      <c r="FJ2012" s="28"/>
      <c r="FK2012" s="28"/>
      <c r="FL2012" s="28"/>
      <c r="FQ2012" s="202"/>
      <c r="FS2012" s="28"/>
      <c r="FT2012" s="28"/>
      <c r="FU2012" s="28"/>
      <c r="FZ2012" s="202"/>
      <c r="GB2012" s="28"/>
      <c r="GC2012" s="28"/>
      <c r="GD2012" s="28"/>
      <c r="GI2012" s="202"/>
      <c r="GK2012" s="28"/>
      <c r="GL2012" s="28"/>
      <c r="GM2012" s="28"/>
      <c r="GR2012" s="202"/>
      <c r="GT2012" s="28"/>
      <c r="GU2012" s="28"/>
      <c r="GV2012" s="28"/>
      <c r="HA2012" s="202"/>
      <c r="HC2012" s="28"/>
      <c r="HD2012" s="28"/>
      <c r="HE2012" s="28"/>
      <c r="HJ2012" s="28"/>
      <c r="HK2012" s="28"/>
      <c r="HL2012" s="28"/>
      <c r="HM2012" s="28"/>
      <c r="HN2012" s="28"/>
      <c r="HO2012" s="28"/>
      <c r="HP2012" s="28"/>
      <c r="HQ2012" s="28"/>
      <c r="HR2012" s="28"/>
      <c r="HS2012" s="28"/>
      <c r="HT2012" s="28"/>
      <c r="HU2012" s="28"/>
      <c r="HV2012" s="28"/>
      <c r="HW2012" s="28"/>
      <c r="HX2012" s="28"/>
      <c r="HY2012" s="28"/>
      <c r="HZ2012" s="28"/>
      <c r="IA2012" s="28"/>
      <c r="IB2012" s="28"/>
      <c r="IC2012" s="28"/>
      <c r="ID2012" s="28"/>
      <c r="IE2012" s="28"/>
      <c r="IF2012" s="28"/>
      <c r="IG2012" s="28"/>
      <c r="IH2012" s="28"/>
      <c r="II2012" s="28"/>
      <c r="IJ2012" s="28"/>
      <c r="IK2012" s="28"/>
      <c r="IL2012" s="28"/>
      <c r="IM2012" s="28"/>
      <c r="IN2012" s="28"/>
      <c r="IO2012" s="28"/>
    </row>
    <row r="2013" spans="1:249" s="54" customFormat="1" ht="14.25">
      <c r="A2013" s="28"/>
      <c r="B2013" s="28"/>
      <c r="C2013" s="28"/>
      <c r="D2013" s="28"/>
      <c r="E2013" s="28"/>
      <c r="F2013" s="28"/>
      <c r="G2013" s="28"/>
      <c r="K2013" s="202"/>
      <c r="M2013" s="28"/>
      <c r="N2013" s="28"/>
      <c r="O2013" s="28"/>
      <c r="T2013" s="202"/>
      <c r="V2013" s="28"/>
      <c r="W2013" s="28"/>
      <c r="X2013" s="28"/>
      <c r="AC2013" s="202"/>
      <c r="AE2013" s="28"/>
      <c r="AF2013" s="28"/>
      <c r="AG2013" s="28"/>
      <c r="AL2013" s="202"/>
      <c r="AN2013" s="28"/>
      <c r="AO2013" s="28"/>
      <c r="AP2013" s="28"/>
      <c r="AU2013" s="202"/>
      <c r="AW2013" s="28"/>
      <c r="AX2013" s="28"/>
      <c r="AY2013" s="28"/>
      <c r="BD2013" s="202"/>
      <c r="BF2013" s="28"/>
      <c r="BG2013" s="28"/>
      <c r="BH2013" s="28"/>
      <c r="BM2013" s="202"/>
      <c r="BO2013" s="28"/>
      <c r="BP2013" s="28"/>
      <c r="BQ2013" s="28"/>
      <c r="BV2013" s="202"/>
      <c r="BX2013" s="28"/>
      <c r="BY2013" s="28"/>
      <c r="BZ2013" s="28"/>
      <c r="CE2013" s="202"/>
      <c r="CG2013" s="28"/>
      <c r="CH2013" s="28"/>
      <c r="CI2013" s="28"/>
      <c r="CN2013" s="202"/>
      <c r="CP2013" s="28"/>
      <c r="CQ2013" s="28"/>
      <c r="CR2013" s="28"/>
      <c r="CW2013" s="202"/>
      <c r="CY2013" s="28"/>
      <c r="CZ2013" s="28"/>
      <c r="DA2013" s="28"/>
      <c r="DF2013" s="202"/>
      <c r="DH2013" s="28"/>
      <c r="DI2013" s="28"/>
      <c r="DJ2013" s="28"/>
      <c r="DO2013" s="202"/>
      <c r="DQ2013" s="28"/>
      <c r="DR2013" s="28"/>
      <c r="DS2013" s="28"/>
      <c r="DX2013" s="202"/>
      <c r="DZ2013" s="28"/>
      <c r="EA2013" s="28"/>
      <c r="EB2013" s="28"/>
      <c r="EG2013" s="202"/>
      <c r="EI2013" s="28"/>
      <c r="EJ2013" s="28"/>
      <c r="EK2013" s="28"/>
      <c r="EP2013" s="202"/>
      <c r="ER2013" s="28"/>
      <c r="ES2013" s="28"/>
      <c r="ET2013" s="28"/>
      <c r="EY2013" s="202"/>
      <c r="FA2013" s="28"/>
      <c r="FB2013" s="28"/>
      <c r="FC2013" s="28"/>
      <c r="FH2013" s="202"/>
      <c r="FJ2013" s="28"/>
      <c r="FK2013" s="28"/>
      <c r="FL2013" s="28"/>
      <c r="FQ2013" s="202"/>
      <c r="FS2013" s="28"/>
      <c r="FT2013" s="28"/>
      <c r="FU2013" s="28"/>
      <c r="FZ2013" s="202"/>
      <c r="GB2013" s="28"/>
      <c r="GC2013" s="28"/>
      <c r="GD2013" s="28"/>
      <c r="GI2013" s="202"/>
      <c r="GK2013" s="28"/>
      <c r="GL2013" s="28"/>
      <c r="GM2013" s="28"/>
      <c r="GR2013" s="202"/>
      <c r="GT2013" s="28"/>
      <c r="GU2013" s="28"/>
      <c r="GV2013" s="28"/>
      <c r="HA2013" s="202"/>
      <c r="HC2013" s="28"/>
      <c r="HD2013" s="28"/>
      <c r="HE2013" s="28"/>
      <c r="HJ2013" s="28"/>
      <c r="HK2013" s="28"/>
      <c r="HL2013" s="28"/>
      <c r="HM2013" s="28"/>
      <c r="HN2013" s="28"/>
      <c r="HO2013" s="28"/>
      <c r="HP2013" s="28"/>
      <c r="HQ2013" s="28"/>
      <c r="HR2013" s="28"/>
      <c r="HS2013" s="28"/>
      <c r="HT2013" s="28"/>
      <c r="HU2013" s="28"/>
      <c r="HV2013" s="28"/>
      <c r="HW2013" s="28"/>
      <c r="HX2013" s="28"/>
      <c r="HY2013" s="28"/>
      <c r="HZ2013" s="28"/>
      <c r="IA2013" s="28"/>
      <c r="IB2013" s="28"/>
      <c r="IC2013" s="28"/>
      <c r="ID2013" s="28"/>
      <c r="IE2013" s="28"/>
      <c r="IF2013" s="28"/>
      <c r="IG2013" s="28"/>
      <c r="IH2013" s="28"/>
      <c r="II2013" s="28"/>
      <c r="IJ2013" s="28"/>
      <c r="IK2013" s="28"/>
      <c r="IL2013" s="28"/>
      <c r="IM2013" s="28"/>
      <c r="IN2013" s="28"/>
      <c r="IO2013" s="28"/>
    </row>
    <row r="2014" spans="1:249" s="54" customFormat="1" ht="14.25">
      <c r="A2014" s="28"/>
      <c r="B2014" s="28"/>
      <c r="C2014" s="28"/>
      <c r="D2014" s="28"/>
      <c r="E2014" s="28"/>
      <c r="F2014" s="28"/>
      <c r="G2014" s="28"/>
      <c r="K2014" s="202"/>
      <c r="M2014" s="28"/>
      <c r="N2014" s="28"/>
      <c r="O2014" s="28"/>
      <c r="T2014" s="202"/>
      <c r="V2014" s="28"/>
      <c r="W2014" s="28"/>
      <c r="X2014" s="28"/>
      <c r="AC2014" s="202"/>
      <c r="AE2014" s="28"/>
      <c r="AF2014" s="28"/>
      <c r="AG2014" s="28"/>
      <c r="AL2014" s="202"/>
      <c r="AN2014" s="28"/>
      <c r="AO2014" s="28"/>
      <c r="AP2014" s="28"/>
      <c r="AU2014" s="202"/>
      <c r="AW2014" s="28"/>
      <c r="AX2014" s="28"/>
      <c r="AY2014" s="28"/>
      <c r="BD2014" s="202"/>
      <c r="BF2014" s="28"/>
      <c r="BG2014" s="28"/>
      <c r="BH2014" s="28"/>
      <c r="BM2014" s="202"/>
      <c r="BO2014" s="28"/>
      <c r="BP2014" s="28"/>
      <c r="BQ2014" s="28"/>
      <c r="BV2014" s="202"/>
      <c r="BX2014" s="28"/>
      <c r="BY2014" s="28"/>
      <c r="BZ2014" s="28"/>
      <c r="CE2014" s="202"/>
      <c r="CG2014" s="28"/>
      <c r="CH2014" s="28"/>
      <c r="CI2014" s="28"/>
      <c r="CN2014" s="202"/>
      <c r="CP2014" s="28"/>
      <c r="CQ2014" s="28"/>
      <c r="CR2014" s="28"/>
      <c r="CW2014" s="202"/>
      <c r="CY2014" s="28"/>
      <c r="CZ2014" s="28"/>
      <c r="DA2014" s="28"/>
      <c r="DF2014" s="202"/>
      <c r="DH2014" s="28"/>
      <c r="DI2014" s="28"/>
      <c r="DJ2014" s="28"/>
      <c r="DO2014" s="202"/>
      <c r="DQ2014" s="28"/>
      <c r="DR2014" s="28"/>
      <c r="DS2014" s="28"/>
      <c r="DX2014" s="202"/>
      <c r="DZ2014" s="28"/>
      <c r="EA2014" s="28"/>
      <c r="EB2014" s="28"/>
      <c r="EG2014" s="202"/>
      <c r="EI2014" s="28"/>
      <c r="EJ2014" s="28"/>
      <c r="EK2014" s="28"/>
      <c r="EP2014" s="202"/>
      <c r="ER2014" s="28"/>
      <c r="ES2014" s="28"/>
      <c r="ET2014" s="28"/>
      <c r="EY2014" s="202"/>
      <c r="FA2014" s="28"/>
      <c r="FB2014" s="28"/>
      <c r="FC2014" s="28"/>
      <c r="FH2014" s="202"/>
      <c r="FJ2014" s="28"/>
      <c r="FK2014" s="28"/>
      <c r="FL2014" s="28"/>
      <c r="FQ2014" s="202"/>
      <c r="FS2014" s="28"/>
      <c r="FT2014" s="28"/>
      <c r="FU2014" s="28"/>
      <c r="FZ2014" s="202"/>
      <c r="GB2014" s="28"/>
      <c r="GC2014" s="28"/>
      <c r="GD2014" s="28"/>
      <c r="GI2014" s="202"/>
      <c r="GK2014" s="28"/>
      <c r="GL2014" s="28"/>
      <c r="GM2014" s="28"/>
      <c r="GR2014" s="202"/>
      <c r="GT2014" s="28"/>
      <c r="GU2014" s="28"/>
      <c r="GV2014" s="28"/>
      <c r="HA2014" s="202"/>
      <c r="HC2014" s="28"/>
      <c r="HD2014" s="28"/>
      <c r="HE2014" s="28"/>
      <c r="HJ2014" s="28"/>
      <c r="HK2014" s="28"/>
      <c r="HL2014" s="28"/>
      <c r="HM2014" s="28"/>
      <c r="HN2014" s="28"/>
      <c r="HO2014" s="28"/>
      <c r="HP2014" s="28"/>
      <c r="HQ2014" s="28"/>
      <c r="HR2014" s="28"/>
      <c r="HS2014" s="28"/>
      <c r="HT2014" s="28"/>
      <c r="HU2014" s="28"/>
      <c r="HV2014" s="28"/>
      <c r="HW2014" s="28"/>
      <c r="HX2014" s="28"/>
      <c r="HY2014" s="28"/>
      <c r="HZ2014" s="28"/>
      <c r="IA2014" s="28"/>
      <c r="IB2014" s="28"/>
      <c r="IC2014" s="28"/>
      <c r="ID2014" s="28"/>
      <c r="IE2014" s="28"/>
      <c r="IF2014" s="28"/>
      <c r="IG2014" s="28"/>
      <c r="IH2014" s="28"/>
      <c r="II2014" s="28"/>
      <c r="IJ2014" s="28"/>
      <c r="IK2014" s="28"/>
      <c r="IL2014" s="28"/>
      <c r="IM2014" s="28"/>
      <c r="IN2014" s="28"/>
      <c r="IO2014" s="28"/>
    </row>
    <row r="2015" spans="1:249" s="54" customFormat="1" ht="14.25">
      <c r="A2015" s="28"/>
      <c r="B2015" s="28"/>
      <c r="C2015" s="28"/>
      <c r="D2015" s="28"/>
      <c r="E2015" s="28"/>
      <c r="F2015" s="28"/>
      <c r="G2015" s="28"/>
      <c r="K2015" s="202"/>
      <c r="M2015" s="28"/>
      <c r="N2015" s="28"/>
      <c r="O2015" s="28"/>
      <c r="T2015" s="202"/>
      <c r="V2015" s="28"/>
      <c r="W2015" s="28"/>
      <c r="X2015" s="28"/>
      <c r="AC2015" s="202"/>
      <c r="AE2015" s="28"/>
      <c r="AF2015" s="28"/>
      <c r="AG2015" s="28"/>
      <c r="AL2015" s="202"/>
      <c r="AN2015" s="28"/>
      <c r="AO2015" s="28"/>
      <c r="AP2015" s="28"/>
      <c r="AU2015" s="202"/>
      <c r="AW2015" s="28"/>
      <c r="AX2015" s="28"/>
      <c r="AY2015" s="28"/>
      <c r="BD2015" s="202"/>
      <c r="BF2015" s="28"/>
      <c r="BG2015" s="28"/>
      <c r="BH2015" s="28"/>
      <c r="BM2015" s="202"/>
      <c r="BO2015" s="28"/>
      <c r="BP2015" s="28"/>
      <c r="BQ2015" s="28"/>
      <c r="BV2015" s="202"/>
      <c r="BX2015" s="28"/>
      <c r="BY2015" s="28"/>
      <c r="BZ2015" s="28"/>
      <c r="CE2015" s="202"/>
      <c r="CG2015" s="28"/>
      <c r="CH2015" s="28"/>
      <c r="CI2015" s="28"/>
      <c r="CN2015" s="202"/>
      <c r="CP2015" s="28"/>
      <c r="CQ2015" s="28"/>
      <c r="CR2015" s="28"/>
      <c r="CW2015" s="202"/>
      <c r="CY2015" s="28"/>
      <c r="CZ2015" s="28"/>
      <c r="DA2015" s="28"/>
      <c r="DF2015" s="202"/>
      <c r="DH2015" s="28"/>
      <c r="DI2015" s="28"/>
      <c r="DJ2015" s="28"/>
      <c r="DO2015" s="202"/>
      <c r="DQ2015" s="28"/>
      <c r="DR2015" s="28"/>
      <c r="DS2015" s="28"/>
      <c r="DX2015" s="202"/>
      <c r="DZ2015" s="28"/>
      <c r="EA2015" s="28"/>
      <c r="EB2015" s="28"/>
      <c r="EG2015" s="202"/>
      <c r="EI2015" s="28"/>
      <c r="EJ2015" s="28"/>
      <c r="EK2015" s="28"/>
      <c r="EP2015" s="202"/>
      <c r="ER2015" s="28"/>
      <c r="ES2015" s="28"/>
      <c r="ET2015" s="28"/>
      <c r="EY2015" s="202"/>
      <c r="FA2015" s="28"/>
      <c r="FB2015" s="28"/>
      <c r="FC2015" s="28"/>
      <c r="FH2015" s="202"/>
      <c r="FJ2015" s="28"/>
      <c r="FK2015" s="28"/>
      <c r="FL2015" s="28"/>
      <c r="FQ2015" s="202"/>
      <c r="FS2015" s="28"/>
      <c r="FT2015" s="28"/>
      <c r="FU2015" s="28"/>
      <c r="FZ2015" s="202"/>
      <c r="GB2015" s="28"/>
      <c r="GC2015" s="28"/>
      <c r="GD2015" s="28"/>
      <c r="GI2015" s="202"/>
      <c r="GK2015" s="28"/>
      <c r="GL2015" s="28"/>
      <c r="GM2015" s="28"/>
      <c r="GR2015" s="202"/>
      <c r="GT2015" s="28"/>
      <c r="GU2015" s="28"/>
      <c r="GV2015" s="28"/>
      <c r="HA2015" s="202"/>
      <c r="HC2015" s="28"/>
      <c r="HD2015" s="28"/>
      <c r="HE2015" s="28"/>
      <c r="HJ2015" s="28"/>
      <c r="HK2015" s="28"/>
      <c r="HL2015" s="28"/>
      <c r="HM2015" s="28"/>
      <c r="HN2015" s="28"/>
      <c r="HO2015" s="28"/>
      <c r="HP2015" s="28"/>
      <c r="HQ2015" s="28"/>
      <c r="HR2015" s="28"/>
      <c r="HS2015" s="28"/>
      <c r="HT2015" s="28"/>
      <c r="HU2015" s="28"/>
      <c r="HV2015" s="28"/>
      <c r="HW2015" s="28"/>
      <c r="HX2015" s="28"/>
      <c r="HY2015" s="28"/>
      <c r="HZ2015" s="28"/>
      <c r="IA2015" s="28"/>
      <c r="IB2015" s="28"/>
      <c r="IC2015" s="28"/>
      <c r="ID2015" s="28"/>
      <c r="IE2015" s="28"/>
      <c r="IF2015" s="28"/>
      <c r="IG2015" s="28"/>
      <c r="IH2015" s="28"/>
      <c r="II2015" s="28"/>
      <c r="IJ2015" s="28"/>
      <c r="IK2015" s="28"/>
      <c r="IL2015" s="28"/>
      <c r="IM2015" s="28"/>
      <c r="IN2015" s="28"/>
      <c r="IO2015" s="28"/>
    </row>
    <row r="2016" spans="1:249" s="54" customFormat="1" ht="14.25">
      <c r="A2016" s="28"/>
      <c r="B2016" s="28"/>
      <c r="C2016" s="28"/>
      <c r="D2016" s="28"/>
      <c r="E2016" s="28"/>
      <c r="F2016" s="28"/>
      <c r="G2016" s="28"/>
      <c r="K2016" s="202"/>
      <c r="M2016" s="28"/>
      <c r="N2016" s="28"/>
      <c r="O2016" s="28"/>
      <c r="T2016" s="202"/>
      <c r="V2016" s="28"/>
      <c r="W2016" s="28"/>
      <c r="X2016" s="28"/>
      <c r="AC2016" s="202"/>
      <c r="AE2016" s="28"/>
      <c r="AF2016" s="28"/>
      <c r="AG2016" s="28"/>
      <c r="AL2016" s="202"/>
      <c r="AN2016" s="28"/>
      <c r="AO2016" s="28"/>
      <c r="AP2016" s="28"/>
      <c r="AU2016" s="202"/>
      <c r="AW2016" s="28"/>
      <c r="AX2016" s="28"/>
      <c r="AY2016" s="28"/>
      <c r="BD2016" s="202"/>
      <c r="BF2016" s="28"/>
      <c r="BG2016" s="28"/>
      <c r="BH2016" s="28"/>
      <c r="BM2016" s="202"/>
      <c r="BO2016" s="28"/>
      <c r="BP2016" s="28"/>
      <c r="BQ2016" s="28"/>
      <c r="BV2016" s="202"/>
      <c r="BX2016" s="28"/>
      <c r="BY2016" s="28"/>
      <c r="BZ2016" s="28"/>
      <c r="CE2016" s="202"/>
      <c r="CG2016" s="28"/>
      <c r="CH2016" s="28"/>
      <c r="CI2016" s="28"/>
      <c r="CN2016" s="202"/>
      <c r="CP2016" s="28"/>
      <c r="CQ2016" s="28"/>
      <c r="CR2016" s="28"/>
      <c r="CW2016" s="202"/>
      <c r="CY2016" s="28"/>
      <c r="CZ2016" s="28"/>
      <c r="DA2016" s="28"/>
      <c r="DF2016" s="202"/>
      <c r="DH2016" s="28"/>
      <c r="DI2016" s="28"/>
      <c r="DJ2016" s="28"/>
      <c r="DO2016" s="202"/>
      <c r="DQ2016" s="28"/>
      <c r="DR2016" s="28"/>
      <c r="DS2016" s="28"/>
      <c r="DX2016" s="202"/>
      <c r="DZ2016" s="28"/>
      <c r="EA2016" s="28"/>
      <c r="EB2016" s="28"/>
      <c r="EG2016" s="202"/>
      <c r="EI2016" s="28"/>
      <c r="EJ2016" s="28"/>
      <c r="EK2016" s="28"/>
      <c r="EP2016" s="202"/>
      <c r="ER2016" s="28"/>
      <c r="ES2016" s="28"/>
      <c r="ET2016" s="28"/>
      <c r="EY2016" s="202"/>
      <c r="FA2016" s="28"/>
      <c r="FB2016" s="28"/>
      <c r="FC2016" s="28"/>
      <c r="FH2016" s="202"/>
      <c r="FJ2016" s="28"/>
      <c r="FK2016" s="28"/>
      <c r="FL2016" s="28"/>
      <c r="FQ2016" s="202"/>
      <c r="FS2016" s="28"/>
      <c r="FT2016" s="28"/>
      <c r="FU2016" s="28"/>
      <c r="FZ2016" s="202"/>
      <c r="GB2016" s="28"/>
      <c r="GC2016" s="28"/>
      <c r="GD2016" s="28"/>
      <c r="GI2016" s="202"/>
      <c r="GK2016" s="28"/>
      <c r="GL2016" s="28"/>
      <c r="GM2016" s="28"/>
      <c r="GR2016" s="202"/>
      <c r="GT2016" s="28"/>
      <c r="GU2016" s="28"/>
      <c r="GV2016" s="28"/>
      <c r="HA2016" s="202"/>
      <c r="HC2016" s="28"/>
      <c r="HD2016" s="28"/>
      <c r="HE2016" s="28"/>
      <c r="HJ2016" s="28"/>
      <c r="HK2016" s="28"/>
      <c r="HL2016" s="28"/>
      <c r="HM2016" s="28"/>
      <c r="HN2016" s="28"/>
      <c r="HO2016" s="28"/>
      <c r="HP2016" s="28"/>
      <c r="HQ2016" s="28"/>
      <c r="HR2016" s="28"/>
      <c r="HS2016" s="28"/>
      <c r="HT2016" s="28"/>
      <c r="HU2016" s="28"/>
      <c r="HV2016" s="28"/>
      <c r="HW2016" s="28"/>
      <c r="HX2016" s="28"/>
      <c r="HY2016" s="28"/>
      <c r="HZ2016" s="28"/>
      <c r="IA2016" s="28"/>
      <c r="IB2016" s="28"/>
      <c r="IC2016" s="28"/>
      <c r="ID2016" s="28"/>
      <c r="IE2016" s="28"/>
      <c r="IF2016" s="28"/>
      <c r="IG2016" s="28"/>
      <c r="IH2016" s="28"/>
      <c r="II2016" s="28"/>
      <c r="IJ2016" s="28"/>
      <c r="IK2016" s="28"/>
      <c r="IL2016" s="28"/>
      <c r="IM2016" s="28"/>
      <c r="IN2016" s="28"/>
      <c r="IO2016" s="28"/>
    </row>
    <row r="2017" spans="1:249" s="54" customFormat="1" ht="14.25">
      <c r="A2017" s="28"/>
      <c r="B2017" s="28"/>
      <c r="C2017" s="28"/>
      <c r="D2017" s="28"/>
      <c r="E2017" s="28"/>
      <c r="F2017" s="28"/>
      <c r="G2017" s="28"/>
      <c r="K2017" s="202"/>
      <c r="M2017" s="28"/>
      <c r="N2017" s="28"/>
      <c r="O2017" s="28"/>
      <c r="T2017" s="202"/>
      <c r="V2017" s="28"/>
      <c r="W2017" s="28"/>
      <c r="X2017" s="28"/>
      <c r="AC2017" s="202"/>
      <c r="AE2017" s="28"/>
      <c r="AF2017" s="28"/>
      <c r="AG2017" s="28"/>
      <c r="AL2017" s="202"/>
      <c r="AN2017" s="28"/>
      <c r="AO2017" s="28"/>
      <c r="AP2017" s="28"/>
      <c r="AU2017" s="202"/>
      <c r="AW2017" s="28"/>
      <c r="AX2017" s="28"/>
      <c r="AY2017" s="28"/>
      <c r="BD2017" s="202"/>
      <c r="BF2017" s="28"/>
      <c r="BG2017" s="28"/>
      <c r="BH2017" s="28"/>
      <c r="BM2017" s="202"/>
      <c r="BO2017" s="28"/>
      <c r="BP2017" s="28"/>
      <c r="BQ2017" s="28"/>
      <c r="BV2017" s="202"/>
      <c r="BX2017" s="28"/>
      <c r="BY2017" s="28"/>
      <c r="BZ2017" s="28"/>
      <c r="CE2017" s="202"/>
      <c r="CG2017" s="28"/>
      <c r="CH2017" s="28"/>
      <c r="CI2017" s="28"/>
      <c r="CN2017" s="202"/>
      <c r="CP2017" s="28"/>
      <c r="CQ2017" s="28"/>
      <c r="CR2017" s="28"/>
      <c r="CW2017" s="202"/>
      <c r="CY2017" s="28"/>
      <c r="CZ2017" s="28"/>
      <c r="DA2017" s="28"/>
      <c r="DF2017" s="202"/>
      <c r="DH2017" s="28"/>
      <c r="DI2017" s="28"/>
      <c r="DJ2017" s="28"/>
      <c r="DO2017" s="202"/>
      <c r="DQ2017" s="28"/>
      <c r="DR2017" s="28"/>
      <c r="DS2017" s="28"/>
      <c r="DX2017" s="202"/>
      <c r="DZ2017" s="28"/>
      <c r="EA2017" s="28"/>
      <c r="EB2017" s="28"/>
      <c r="EG2017" s="202"/>
      <c r="EI2017" s="28"/>
      <c r="EJ2017" s="28"/>
      <c r="EK2017" s="28"/>
      <c r="EP2017" s="202"/>
      <c r="ER2017" s="28"/>
      <c r="ES2017" s="28"/>
      <c r="ET2017" s="28"/>
      <c r="EY2017" s="202"/>
      <c r="FA2017" s="28"/>
      <c r="FB2017" s="28"/>
      <c r="FC2017" s="28"/>
      <c r="FH2017" s="202"/>
      <c r="FJ2017" s="28"/>
      <c r="FK2017" s="28"/>
      <c r="FL2017" s="28"/>
      <c r="FQ2017" s="202"/>
      <c r="FS2017" s="28"/>
      <c r="FT2017" s="28"/>
      <c r="FU2017" s="28"/>
      <c r="FZ2017" s="202"/>
      <c r="GB2017" s="28"/>
      <c r="GC2017" s="28"/>
      <c r="GD2017" s="28"/>
      <c r="GI2017" s="202"/>
      <c r="GK2017" s="28"/>
      <c r="GL2017" s="28"/>
      <c r="GM2017" s="28"/>
      <c r="GR2017" s="202"/>
      <c r="GT2017" s="28"/>
      <c r="GU2017" s="28"/>
      <c r="GV2017" s="28"/>
      <c r="HA2017" s="202"/>
      <c r="HC2017" s="28"/>
      <c r="HD2017" s="28"/>
      <c r="HE2017" s="28"/>
      <c r="HJ2017" s="28"/>
      <c r="HK2017" s="28"/>
      <c r="HL2017" s="28"/>
      <c r="HM2017" s="28"/>
      <c r="HN2017" s="28"/>
      <c r="HO2017" s="28"/>
      <c r="HP2017" s="28"/>
      <c r="HQ2017" s="28"/>
      <c r="HR2017" s="28"/>
      <c r="HS2017" s="28"/>
      <c r="HT2017" s="28"/>
      <c r="HU2017" s="28"/>
      <c r="HV2017" s="28"/>
      <c r="HW2017" s="28"/>
      <c r="HX2017" s="28"/>
      <c r="HY2017" s="28"/>
      <c r="HZ2017" s="28"/>
      <c r="IA2017" s="28"/>
      <c r="IB2017" s="28"/>
      <c r="IC2017" s="28"/>
      <c r="ID2017" s="28"/>
      <c r="IE2017" s="28"/>
      <c r="IF2017" s="28"/>
      <c r="IG2017" s="28"/>
      <c r="IH2017" s="28"/>
      <c r="II2017" s="28"/>
      <c r="IJ2017" s="28"/>
      <c r="IK2017" s="28"/>
      <c r="IL2017" s="28"/>
      <c r="IM2017" s="28"/>
      <c r="IN2017" s="28"/>
      <c r="IO2017" s="28"/>
    </row>
    <row r="2018" spans="1:249" s="54" customFormat="1" ht="14.25">
      <c r="A2018" s="28"/>
      <c r="B2018" s="28"/>
      <c r="C2018" s="28"/>
      <c r="D2018" s="28"/>
      <c r="E2018" s="28"/>
      <c r="F2018" s="28"/>
      <c r="G2018" s="28"/>
      <c r="K2018" s="202"/>
      <c r="M2018" s="28"/>
      <c r="N2018" s="28"/>
      <c r="O2018" s="28"/>
      <c r="T2018" s="202"/>
      <c r="V2018" s="28"/>
      <c r="W2018" s="28"/>
      <c r="X2018" s="28"/>
      <c r="AC2018" s="202"/>
      <c r="AE2018" s="28"/>
      <c r="AF2018" s="28"/>
      <c r="AG2018" s="28"/>
      <c r="AL2018" s="202"/>
      <c r="AN2018" s="28"/>
      <c r="AO2018" s="28"/>
      <c r="AP2018" s="28"/>
      <c r="AU2018" s="202"/>
      <c r="AW2018" s="28"/>
      <c r="AX2018" s="28"/>
      <c r="AY2018" s="28"/>
      <c r="BD2018" s="202"/>
      <c r="BF2018" s="28"/>
      <c r="BG2018" s="28"/>
      <c r="BH2018" s="28"/>
      <c r="BM2018" s="202"/>
      <c r="BO2018" s="28"/>
      <c r="BP2018" s="28"/>
      <c r="BQ2018" s="28"/>
      <c r="BV2018" s="202"/>
      <c r="BX2018" s="28"/>
      <c r="BY2018" s="28"/>
      <c r="BZ2018" s="28"/>
      <c r="CE2018" s="202"/>
      <c r="CG2018" s="28"/>
      <c r="CH2018" s="28"/>
      <c r="CI2018" s="28"/>
      <c r="CN2018" s="202"/>
      <c r="CP2018" s="28"/>
      <c r="CQ2018" s="28"/>
      <c r="CR2018" s="28"/>
      <c r="CW2018" s="202"/>
      <c r="CY2018" s="28"/>
      <c r="CZ2018" s="28"/>
      <c r="DA2018" s="28"/>
      <c r="DF2018" s="202"/>
      <c r="DH2018" s="28"/>
      <c r="DI2018" s="28"/>
      <c r="DJ2018" s="28"/>
      <c r="DO2018" s="202"/>
      <c r="DQ2018" s="28"/>
      <c r="DR2018" s="28"/>
      <c r="DS2018" s="28"/>
      <c r="DX2018" s="202"/>
      <c r="DZ2018" s="28"/>
      <c r="EA2018" s="28"/>
      <c r="EB2018" s="28"/>
      <c r="EG2018" s="202"/>
      <c r="EI2018" s="28"/>
      <c r="EJ2018" s="28"/>
      <c r="EK2018" s="28"/>
      <c r="EP2018" s="202"/>
      <c r="ER2018" s="28"/>
      <c r="ES2018" s="28"/>
      <c r="ET2018" s="28"/>
      <c r="EY2018" s="202"/>
      <c r="FA2018" s="28"/>
      <c r="FB2018" s="28"/>
      <c r="FC2018" s="28"/>
      <c r="FH2018" s="202"/>
      <c r="FJ2018" s="28"/>
      <c r="FK2018" s="28"/>
      <c r="FL2018" s="28"/>
      <c r="FQ2018" s="202"/>
      <c r="FS2018" s="28"/>
      <c r="FT2018" s="28"/>
      <c r="FU2018" s="28"/>
      <c r="FZ2018" s="202"/>
      <c r="GB2018" s="28"/>
      <c r="GC2018" s="28"/>
      <c r="GD2018" s="28"/>
      <c r="GI2018" s="202"/>
      <c r="GK2018" s="28"/>
      <c r="GL2018" s="28"/>
      <c r="GM2018" s="28"/>
      <c r="GR2018" s="202"/>
      <c r="GT2018" s="28"/>
      <c r="GU2018" s="28"/>
      <c r="GV2018" s="28"/>
      <c r="HA2018" s="202"/>
      <c r="HC2018" s="28"/>
      <c r="HD2018" s="28"/>
      <c r="HE2018" s="28"/>
      <c r="HJ2018" s="28"/>
      <c r="HK2018" s="28"/>
      <c r="HL2018" s="28"/>
      <c r="HM2018" s="28"/>
      <c r="HN2018" s="28"/>
      <c r="HO2018" s="28"/>
      <c r="HP2018" s="28"/>
      <c r="HQ2018" s="28"/>
      <c r="HR2018" s="28"/>
      <c r="HS2018" s="28"/>
      <c r="HT2018" s="28"/>
      <c r="HU2018" s="28"/>
      <c r="HV2018" s="28"/>
      <c r="HW2018" s="28"/>
      <c r="HX2018" s="28"/>
      <c r="HY2018" s="28"/>
      <c r="HZ2018" s="28"/>
      <c r="IA2018" s="28"/>
      <c r="IB2018" s="28"/>
      <c r="IC2018" s="28"/>
      <c r="ID2018" s="28"/>
      <c r="IE2018" s="28"/>
      <c r="IF2018" s="28"/>
      <c r="IG2018" s="28"/>
      <c r="IH2018" s="28"/>
      <c r="II2018" s="28"/>
      <c r="IJ2018" s="28"/>
      <c r="IK2018" s="28"/>
      <c r="IL2018" s="28"/>
      <c r="IM2018" s="28"/>
      <c r="IN2018" s="28"/>
      <c r="IO2018" s="28"/>
    </row>
    <row r="2019" spans="1:249" s="54" customFormat="1" ht="14.25">
      <c r="A2019" s="28"/>
      <c r="B2019" s="28"/>
      <c r="C2019" s="28"/>
      <c r="D2019" s="28"/>
      <c r="E2019" s="28"/>
      <c r="F2019" s="28"/>
      <c r="G2019" s="28"/>
      <c r="K2019" s="202"/>
      <c r="M2019" s="28"/>
      <c r="N2019" s="28"/>
      <c r="O2019" s="28"/>
      <c r="T2019" s="202"/>
      <c r="V2019" s="28"/>
      <c r="W2019" s="28"/>
      <c r="X2019" s="28"/>
      <c r="AC2019" s="202"/>
      <c r="AE2019" s="28"/>
      <c r="AF2019" s="28"/>
      <c r="AG2019" s="28"/>
      <c r="AL2019" s="202"/>
      <c r="AN2019" s="28"/>
      <c r="AO2019" s="28"/>
      <c r="AP2019" s="28"/>
      <c r="AU2019" s="202"/>
      <c r="AW2019" s="28"/>
      <c r="AX2019" s="28"/>
      <c r="AY2019" s="28"/>
      <c r="BD2019" s="202"/>
      <c r="BF2019" s="28"/>
      <c r="BG2019" s="28"/>
      <c r="BH2019" s="28"/>
      <c r="BM2019" s="202"/>
      <c r="BO2019" s="28"/>
      <c r="BP2019" s="28"/>
      <c r="BQ2019" s="28"/>
      <c r="BV2019" s="202"/>
      <c r="BX2019" s="28"/>
      <c r="BY2019" s="28"/>
      <c r="BZ2019" s="28"/>
      <c r="CE2019" s="202"/>
      <c r="CG2019" s="28"/>
      <c r="CH2019" s="28"/>
      <c r="CI2019" s="28"/>
      <c r="CN2019" s="202"/>
      <c r="CP2019" s="28"/>
      <c r="CQ2019" s="28"/>
      <c r="CR2019" s="28"/>
      <c r="CW2019" s="202"/>
      <c r="CY2019" s="28"/>
      <c r="CZ2019" s="28"/>
      <c r="DA2019" s="28"/>
      <c r="DF2019" s="202"/>
      <c r="DH2019" s="28"/>
      <c r="DI2019" s="28"/>
      <c r="DJ2019" s="28"/>
      <c r="DO2019" s="202"/>
      <c r="DQ2019" s="28"/>
      <c r="DR2019" s="28"/>
      <c r="DS2019" s="28"/>
      <c r="DX2019" s="202"/>
      <c r="DZ2019" s="28"/>
      <c r="EA2019" s="28"/>
      <c r="EB2019" s="28"/>
      <c r="EG2019" s="202"/>
      <c r="EI2019" s="28"/>
      <c r="EJ2019" s="28"/>
      <c r="EK2019" s="28"/>
      <c r="EP2019" s="202"/>
      <c r="ER2019" s="28"/>
      <c r="ES2019" s="28"/>
      <c r="ET2019" s="28"/>
      <c r="EY2019" s="202"/>
      <c r="FA2019" s="28"/>
      <c r="FB2019" s="28"/>
      <c r="FC2019" s="28"/>
      <c r="FH2019" s="202"/>
      <c r="FJ2019" s="28"/>
      <c r="FK2019" s="28"/>
      <c r="FL2019" s="28"/>
      <c r="FQ2019" s="202"/>
      <c r="FS2019" s="28"/>
      <c r="FT2019" s="28"/>
      <c r="FU2019" s="28"/>
      <c r="FZ2019" s="202"/>
      <c r="GB2019" s="28"/>
      <c r="GC2019" s="28"/>
      <c r="GD2019" s="28"/>
      <c r="GI2019" s="202"/>
      <c r="GK2019" s="28"/>
      <c r="GL2019" s="28"/>
      <c r="GM2019" s="28"/>
      <c r="GR2019" s="202"/>
      <c r="GT2019" s="28"/>
      <c r="GU2019" s="28"/>
      <c r="GV2019" s="28"/>
      <c r="HA2019" s="202"/>
      <c r="HC2019" s="28"/>
      <c r="HD2019" s="28"/>
      <c r="HE2019" s="28"/>
      <c r="HJ2019" s="28"/>
      <c r="HK2019" s="28"/>
      <c r="HL2019" s="28"/>
      <c r="HM2019" s="28"/>
      <c r="HN2019" s="28"/>
      <c r="HO2019" s="28"/>
      <c r="HP2019" s="28"/>
      <c r="HQ2019" s="28"/>
      <c r="HR2019" s="28"/>
      <c r="HS2019" s="28"/>
      <c r="HT2019" s="28"/>
      <c r="HU2019" s="28"/>
      <c r="HV2019" s="28"/>
      <c r="HW2019" s="28"/>
      <c r="HX2019" s="28"/>
      <c r="HY2019" s="28"/>
      <c r="HZ2019" s="28"/>
      <c r="IA2019" s="28"/>
      <c r="IB2019" s="28"/>
      <c r="IC2019" s="28"/>
      <c r="ID2019" s="28"/>
      <c r="IE2019" s="28"/>
      <c r="IF2019" s="28"/>
      <c r="IG2019" s="28"/>
      <c r="IH2019" s="28"/>
      <c r="II2019" s="28"/>
      <c r="IJ2019" s="28"/>
      <c r="IK2019" s="28"/>
      <c r="IL2019" s="28"/>
      <c r="IM2019" s="28"/>
      <c r="IN2019" s="28"/>
      <c r="IO2019" s="28"/>
    </row>
    <row r="2020" spans="1:249" s="54" customFormat="1" ht="14.25">
      <c r="A2020" s="28"/>
      <c r="B2020" s="28"/>
      <c r="C2020" s="28"/>
      <c r="D2020" s="28"/>
      <c r="E2020" s="28"/>
      <c r="F2020" s="28"/>
      <c r="G2020" s="28"/>
      <c r="K2020" s="202"/>
      <c r="M2020" s="28"/>
      <c r="N2020" s="28"/>
      <c r="O2020" s="28"/>
      <c r="T2020" s="202"/>
      <c r="V2020" s="28"/>
      <c r="W2020" s="28"/>
      <c r="X2020" s="28"/>
      <c r="AC2020" s="202"/>
      <c r="AE2020" s="28"/>
      <c r="AF2020" s="28"/>
      <c r="AG2020" s="28"/>
      <c r="AL2020" s="202"/>
      <c r="AN2020" s="28"/>
      <c r="AO2020" s="28"/>
      <c r="AP2020" s="28"/>
      <c r="AU2020" s="202"/>
      <c r="AW2020" s="28"/>
      <c r="AX2020" s="28"/>
      <c r="AY2020" s="28"/>
      <c r="BD2020" s="202"/>
      <c r="BF2020" s="28"/>
      <c r="BG2020" s="28"/>
      <c r="BH2020" s="28"/>
      <c r="BM2020" s="202"/>
      <c r="BO2020" s="28"/>
      <c r="BP2020" s="28"/>
      <c r="BQ2020" s="28"/>
      <c r="BV2020" s="202"/>
      <c r="BX2020" s="28"/>
      <c r="BY2020" s="28"/>
      <c r="BZ2020" s="28"/>
      <c r="CE2020" s="202"/>
      <c r="CG2020" s="28"/>
      <c r="CH2020" s="28"/>
      <c r="CI2020" s="28"/>
      <c r="CN2020" s="202"/>
      <c r="CP2020" s="28"/>
      <c r="CQ2020" s="28"/>
      <c r="CR2020" s="28"/>
      <c r="CW2020" s="202"/>
      <c r="CY2020" s="28"/>
      <c r="CZ2020" s="28"/>
      <c r="DA2020" s="28"/>
      <c r="DF2020" s="202"/>
      <c r="DH2020" s="28"/>
      <c r="DI2020" s="28"/>
      <c r="DJ2020" s="28"/>
      <c r="DO2020" s="202"/>
      <c r="DQ2020" s="28"/>
      <c r="DR2020" s="28"/>
      <c r="DS2020" s="28"/>
      <c r="DX2020" s="202"/>
      <c r="DZ2020" s="28"/>
      <c r="EA2020" s="28"/>
      <c r="EB2020" s="28"/>
      <c r="EG2020" s="202"/>
      <c r="EI2020" s="28"/>
      <c r="EJ2020" s="28"/>
      <c r="EK2020" s="28"/>
      <c r="EP2020" s="202"/>
      <c r="ER2020" s="28"/>
      <c r="ES2020" s="28"/>
      <c r="ET2020" s="28"/>
      <c r="EY2020" s="202"/>
      <c r="FA2020" s="28"/>
      <c r="FB2020" s="28"/>
      <c r="FC2020" s="28"/>
      <c r="FH2020" s="202"/>
      <c r="FJ2020" s="28"/>
      <c r="FK2020" s="28"/>
      <c r="FL2020" s="28"/>
      <c r="FQ2020" s="202"/>
      <c r="FS2020" s="28"/>
      <c r="FT2020" s="28"/>
      <c r="FU2020" s="28"/>
      <c r="FZ2020" s="202"/>
      <c r="GB2020" s="28"/>
      <c r="GC2020" s="28"/>
      <c r="GD2020" s="28"/>
      <c r="GI2020" s="202"/>
      <c r="GK2020" s="28"/>
      <c r="GL2020" s="28"/>
      <c r="GM2020" s="28"/>
      <c r="GR2020" s="202"/>
      <c r="GT2020" s="28"/>
      <c r="GU2020" s="28"/>
      <c r="GV2020" s="28"/>
      <c r="HA2020" s="202"/>
      <c r="HC2020" s="28"/>
      <c r="HD2020" s="28"/>
      <c r="HE2020" s="28"/>
      <c r="HJ2020" s="28"/>
      <c r="HK2020" s="28"/>
      <c r="HL2020" s="28"/>
      <c r="HM2020" s="28"/>
      <c r="HN2020" s="28"/>
      <c r="HO2020" s="28"/>
      <c r="HP2020" s="28"/>
      <c r="HQ2020" s="28"/>
      <c r="HR2020" s="28"/>
      <c r="HS2020" s="28"/>
      <c r="HT2020" s="28"/>
      <c r="HU2020" s="28"/>
      <c r="HV2020" s="28"/>
      <c r="HW2020" s="28"/>
      <c r="HX2020" s="28"/>
      <c r="HY2020" s="28"/>
      <c r="HZ2020" s="28"/>
      <c r="IA2020" s="28"/>
      <c r="IB2020" s="28"/>
      <c r="IC2020" s="28"/>
      <c r="ID2020" s="28"/>
      <c r="IE2020" s="28"/>
      <c r="IF2020" s="28"/>
      <c r="IG2020" s="28"/>
      <c r="IH2020" s="28"/>
      <c r="II2020" s="28"/>
      <c r="IJ2020" s="28"/>
      <c r="IK2020" s="28"/>
      <c r="IL2020" s="28"/>
      <c r="IM2020" s="28"/>
      <c r="IN2020" s="28"/>
      <c r="IO2020" s="28"/>
    </row>
    <row r="2021" spans="1:249" s="54" customFormat="1" ht="14.25">
      <c r="A2021" s="28"/>
      <c r="B2021" s="28"/>
      <c r="C2021" s="28"/>
      <c r="D2021" s="28"/>
      <c r="E2021" s="28"/>
      <c r="F2021" s="28"/>
      <c r="G2021" s="28"/>
      <c r="K2021" s="202"/>
      <c r="M2021" s="28"/>
      <c r="N2021" s="28"/>
      <c r="O2021" s="28"/>
      <c r="T2021" s="202"/>
      <c r="V2021" s="28"/>
      <c r="W2021" s="28"/>
      <c r="X2021" s="28"/>
      <c r="AC2021" s="202"/>
      <c r="AE2021" s="28"/>
      <c r="AF2021" s="28"/>
      <c r="AG2021" s="28"/>
      <c r="AL2021" s="202"/>
      <c r="AN2021" s="28"/>
      <c r="AO2021" s="28"/>
      <c r="AP2021" s="28"/>
      <c r="AU2021" s="202"/>
      <c r="AW2021" s="28"/>
      <c r="AX2021" s="28"/>
      <c r="AY2021" s="28"/>
      <c r="BD2021" s="202"/>
      <c r="BF2021" s="28"/>
      <c r="BG2021" s="28"/>
      <c r="BH2021" s="28"/>
      <c r="BM2021" s="202"/>
      <c r="BO2021" s="28"/>
      <c r="BP2021" s="28"/>
      <c r="BQ2021" s="28"/>
      <c r="BV2021" s="202"/>
      <c r="BX2021" s="28"/>
      <c r="BY2021" s="28"/>
      <c r="BZ2021" s="28"/>
      <c r="CE2021" s="202"/>
      <c r="CG2021" s="28"/>
      <c r="CH2021" s="28"/>
      <c r="CI2021" s="28"/>
      <c r="CN2021" s="202"/>
      <c r="CP2021" s="28"/>
      <c r="CQ2021" s="28"/>
      <c r="CR2021" s="28"/>
      <c r="CW2021" s="202"/>
      <c r="CY2021" s="28"/>
      <c r="CZ2021" s="28"/>
      <c r="DA2021" s="28"/>
      <c r="DF2021" s="202"/>
      <c r="DH2021" s="28"/>
      <c r="DI2021" s="28"/>
      <c r="DJ2021" s="28"/>
      <c r="DO2021" s="202"/>
      <c r="DQ2021" s="28"/>
      <c r="DR2021" s="28"/>
      <c r="DS2021" s="28"/>
      <c r="DX2021" s="202"/>
      <c r="DZ2021" s="28"/>
      <c r="EA2021" s="28"/>
      <c r="EB2021" s="28"/>
      <c r="EG2021" s="202"/>
      <c r="EI2021" s="28"/>
      <c r="EJ2021" s="28"/>
      <c r="EK2021" s="28"/>
      <c r="EP2021" s="202"/>
      <c r="ER2021" s="28"/>
      <c r="ES2021" s="28"/>
      <c r="ET2021" s="28"/>
      <c r="EY2021" s="202"/>
      <c r="FA2021" s="28"/>
      <c r="FB2021" s="28"/>
      <c r="FC2021" s="28"/>
      <c r="FH2021" s="202"/>
      <c r="FJ2021" s="28"/>
      <c r="FK2021" s="28"/>
      <c r="FL2021" s="28"/>
      <c r="FQ2021" s="202"/>
      <c r="FS2021" s="28"/>
      <c r="FT2021" s="28"/>
      <c r="FU2021" s="28"/>
      <c r="FZ2021" s="202"/>
      <c r="GB2021" s="28"/>
      <c r="GC2021" s="28"/>
      <c r="GD2021" s="28"/>
      <c r="GI2021" s="202"/>
      <c r="GK2021" s="28"/>
      <c r="GL2021" s="28"/>
      <c r="GM2021" s="28"/>
      <c r="GR2021" s="202"/>
      <c r="GT2021" s="28"/>
      <c r="GU2021" s="28"/>
      <c r="GV2021" s="28"/>
      <c r="HA2021" s="202"/>
      <c r="HC2021" s="28"/>
      <c r="HD2021" s="28"/>
      <c r="HE2021" s="28"/>
      <c r="HJ2021" s="28"/>
      <c r="HK2021" s="28"/>
      <c r="HL2021" s="28"/>
      <c r="HM2021" s="28"/>
      <c r="HN2021" s="28"/>
      <c r="HO2021" s="28"/>
      <c r="HP2021" s="28"/>
      <c r="HQ2021" s="28"/>
      <c r="HR2021" s="28"/>
      <c r="HS2021" s="28"/>
      <c r="HT2021" s="28"/>
      <c r="HU2021" s="28"/>
      <c r="HV2021" s="28"/>
      <c r="HW2021" s="28"/>
      <c r="HX2021" s="28"/>
      <c r="HY2021" s="28"/>
      <c r="HZ2021" s="28"/>
      <c r="IA2021" s="28"/>
      <c r="IB2021" s="28"/>
      <c r="IC2021" s="28"/>
      <c r="ID2021" s="28"/>
      <c r="IE2021" s="28"/>
      <c r="IF2021" s="28"/>
      <c r="IG2021" s="28"/>
      <c r="IH2021" s="28"/>
      <c r="II2021" s="28"/>
      <c r="IJ2021" s="28"/>
      <c r="IK2021" s="28"/>
      <c r="IL2021" s="28"/>
      <c r="IM2021" s="28"/>
      <c r="IN2021" s="28"/>
      <c r="IO2021" s="28"/>
    </row>
    <row r="2022" spans="1:249" s="54" customFormat="1" ht="14.25">
      <c r="A2022" s="28"/>
      <c r="B2022" s="28"/>
      <c r="C2022" s="28"/>
      <c r="D2022" s="28"/>
      <c r="E2022" s="28"/>
      <c r="F2022" s="28"/>
      <c r="G2022" s="28"/>
      <c r="K2022" s="202"/>
      <c r="M2022" s="28"/>
      <c r="N2022" s="28"/>
      <c r="O2022" s="28"/>
      <c r="T2022" s="202"/>
      <c r="V2022" s="28"/>
      <c r="W2022" s="28"/>
      <c r="X2022" s="28"/>
      <c r="AC2022" s="202"/>
      <c r="AE2022" s="28"/>
      <c r="AF2022" s="28"/>
      <c r="AG2022" s="28"/>
      <c r="AL2022" s="202"/>
      <c r="AN2022" s="28"/>
      <c r="AO2022" s="28"/>
      <c r="AP2022" s="28"/>
      <c r="AU2022" s="202"/>
      <c r="AW2022" s="28"/>
      <c r="AX2022" s="28"/>
      <c r="AY2022" s="28"/>
      <c r="BD2022" s="202"/>
      <c r="BF2022" s="28"/>
      <c r="BG2022" s="28"/>
      <c r="BH2022" s="28"/>
      <c r="BM2022" s="202"/>
      <c r="BO2022" s="28"/>
      <c r="BP2022" s="28"/>
      <c r="BQ2022" s="28"/>
      <c r="BV2022" s="202"/>
      <c r="BX2022" s="28"/>
      <c r="BY2022" s="28"/>
      <c r="BZ2022" s="28"/>
      <c r="CE2022" s="202"/>
      <c r="CG2022" s="28"/>
      <c r="CH2022" s="28"/>
      <c r="CI2022" s="28"/>
      <c r="CN2022" s="202"/>
      <c r="CP2022" s="28"/>
      <c r="CQ2022" s="28"/>
      <c r="CR2022" s="28"/>
      <c r="CW2022" s="202"/>
      <c r="CY2022" s="28"/>
      <c r="CZ2022" s="28"/>
      <c r="DA2022" s="28"/>
      <c r="DF2022" s="202"/>
      <c r="DH2022" s="28"/>
      <c r="DI2022" s="28"/>
      <c r="DJ2022" s="28"/>
      <c r="DO2022" s="202"/>
      <c r="DQ2022" s="28"/>
      <c r="DR2022" s="28"/>
      <c r="DS2022" s="28"/>
      <c r="DX2022" s="202"/>
      <c r="DZ2022" s="28"/>
      <c r="EA2022" s="28"/>
      <c r="EB2022" s="28"/>
      <c r="EG2022" s="202"/>
      <c r="EI2022" s="28"/>
      <c r="EJ2022" s="28"/>
      <c r="EK2022" s="28"/>
      <c r="EP2022" s="202"/>
      <c r="ER2022" s="28"/>
      <c r="ES2022" s="28"/>
      <c r="ET2022" s="28"/>
      <c r="EY2022" s="202"/>
      <c r="FA2022" s="28"/>
      <c r="FB2022" s="28"/>
      <c r="FC2022" s="28"/>
      <c r="FH2022" s="202"/>
      <c r="FJ2022" s="28"/>
      <c r="FK2022" s="28"/>
      <c r="FL2022" s="28"/>
      <c r="FQ2022" s="202"/>
      <c r="FS2022" s="28"/>
      <c r="FT2022" s="28"/>
      <c r="FU2022" s="28"/>
      <c r="FZ2022" s="202"/>
      <c r="GB2022" s="28"/>
      <c r="GC2022" s="28"/>
      <c r="GD2022" s="28"/>
      <c r="GI2022" s="202"/>
      <c r="GK2022" s="28"/>
      <c r="GL2022" s="28"/>
      <c r="GM2022" s="28"/>
      <c r="GR2022" s="202"/>
      <c r="GT2022" s="28"/>
      <c r="GU2022" s="28"/>
      <c r="GV2022" s="28"/>
      <c r="HA2022" s="202"/>
      <c r="HC2022" s="28"/>
      <c r="HD2022" s="28"/>
      <c r="HE2022" s="28"/>
      <c r="HJ2022" s="28"/>
      <c r="HK2022" s="28"/>
      <c r="HL2022" s="28"/>
      <c r="HM2022" s="28"/>
      <c r="HN2022" s="28"/>
      <c r="HO2022" s="28"/>
      <c r="HP2022" s="28"/>
      <c r="HQ2022" s="28"/>
      <c r="HR2022" s="28"/>
      <c r="HS2022" s="28"/>
      <c r="HT2022" s="28"/>
      <c r="HU2022" s="28"/>
      <c r="HV2022" s="28"/>
      <c r="HW2022" s="28"/>
      <c r="HX2022" s="28"/>
      <c r="HY2022" s="28"/>
      <c r="HZ2022" s="28"/>
      <c r="IA2022" s="28"/>
      <c r="IB2022" s="28"/>
      <c r="IC2022" s="28"/>
      <c r="ID2022" s="28"/>
      <c r="IE2022" s="28"/>
      <c r="IF2022" s="28"/>
      <c r="IG2022" s="28"/>
      <c r="IH2022" s="28"/>
      <c r="II2022" s="28"/>
      <c r="IJ2022" s="28"/>
      <c r="IK2022" s="28"/>
      <c r="IL2022" s="28"/>
      <c r="IM2022" s="28"/>
      <c r="IN2022" s="28"/>
      <c r="IO2022" s="28"/>
    </row>
    <row r="2023" spans="1:249" s="54" customFormat="1" ht="14.25">
      <c r="A2023" s="28"/>
      <c r="B2023" s="28"/>
      <c r="C2023" s="28"/>
      <c r="D2023" s="28"/>
      <c r="E2023" s="28"/>
      <c r="F2023" s="28"/>
      <c r="G2023" s="28"/>
      <c r="K2023" s="202"/>
      <c r="M2023" s="28"/>
      <c r="N2023" s="28"/>
      <c r="O2023" s="28"/>
      <c r="T2023" s="202"/>
      <c r="V2023" s="28"/>
      <c r="W2023" s="28"/>
      <c r="X2023" s="28"/>
      <c r="AC2023" s="202"/>
      <c r="AE2023" s="28"/>
      <c r="AF2023" s="28"/>
      <c r="AG2023" s="28"/>
      <c r="AL2023" s="202"/>
      <c r="AN2023" s="28"/>
      <c r="AO2023" s="28"/>
      <c r="AP2023" s="28"/>
      <c r="AU2023" s="202"/>
      <c r="AW2023" s="28"/>
      <c r="AX2023" s="28"/>
      <c r="AY2023" s="28"/>
      <c r="BD2023" s="202"/>
      <c r="BF2023" s="28"/>
      <c r="BG2023" s="28"/>
      <c r="BH2023" s="28"/>
      <c r="BM2023" s="202"/>
      <c r="BO2023" s="28"/>
      <c r="BP2023" s="28"/>
      <c r="BQ2023" s="28"/>
      <c r="BV2023" s="202"/>
      <c r="BX2023" s="28"/>
      <c r="BY2023" s="28"/>
      <c r="BZ2023" s="28"/>
      <c r="CE2023" s="202"/>
      <c r="CG2023" s="28"/>
      <c r="CH2023" s="28"/>
      <c r="CI2023" s="28"/>
      <c r="CN2023" s="202"/>
      <c r="CP2023" s="28"/>
      <c r="CQ2023" s="28"/>
      <c r="CR2023" s="28"/>
      <c r="CW2023" s="202"/>
      <c r="CY2023" s="28"/>
      <c r="CZ2023" s="28"/>
      <c r="DA2023" s="28"/>
      <c r="DF2023" s="202"/>
      <c r="DH2023" s="28"/>
      <c r="DI2023" s="28"/>
      <c r="DJ2023" s="28"/>
      <c r="DO2023" s="202"/>
      <c r="DQ2023" s="28"/>
      <c r="DR2023" s="28"/>
      <c r="DS2023" s="28"/>
      <c r="DX2023" s="202"/>
      <c r="DZ2023" s="28"/>
      <c r="EA2023" s="28"/>
      <c r="EB2023" s="28"/>
      <c r="EG2023" s="202"/>
      <c r="EI2023" s="28"/>
      <c r="EJ2023" s="28"/>
      <c r="EK2023" s="28"/>
      <c r="EP2023" s="202"/>
      <c r="ER2023" s="28"/>
      <c r="ES2023" s="28"/>
      <c r="ET2023" s="28"/>
      <c r="EY2023" s="202"/>
      <c r="FA2023" s="28"/>
      <c r="FB2023" s="28"/>
      <c r="FC2023" s="28"/>
      <c r="FH2023" s="202"/>
      <c r="FJ2023" s="28"/>
      <c r="FK2023" s="28"/>
      <c r="FL2023" s="28"/>
      <c r="FQ2023" s="202"/>
      <c r="FS2023" s="28"/>
      <c r="FT2023" s="28"/>
      <c r="FU2023" s="28"/>
      <c r="FZ2023" s="202"/>
      <c r="GB2023" s="28"/>
      <c r="GC2023" s="28"/>
      <c r="GD2023" s="28"/>
      <c r="GI2023" s="202"/>
      <c r="GK2023" s="28"/>
      <c r="GL2023" s="28"/>
      <c r="GM2023" s="28"/>
      <c r="GR2023" s="202"/>
      <c r="GT2023" s="28"/>
      <c r="GU2023" s="28"/>
      <c r="GV2023" s="28"/>
      <c r="HA2023" s="202"/>
      <c r="HC2023" s="28"/>
      <c r="HD2023" s="28"/>
      <c r="HE2023" s="28"/>
      <c r="HJ2023" s="28"/>
      <c r="HK2023" s="28"/>
      <c r="HL2023" s="28"/>
      <c r="HM2023" s="28"/>
      <c r="HN2023" s="28"/>
      <c r="HO2023" s="28"/>
      <c r="HP2023" s="28"/>
      <c r="HQ2023" s="28"/>
      <c r="HR2023" s="28"/>
      <c r="HS2023" s="28"/>
      <c r="HT2023" s="28"/>
      <c r="HU2023" s="28"/>
      <c r="HV2023" s="28"/>
      <c r="HW2023" s="28"/>
      <c r="HX2023" s="28"/>
      <c r="HY2023" s="28"/>
      <c r="HZ2023" s="28"/>
      <c r="IA2023" s="28"/>
      <c r="IB2023" s="28"/>
      <c r="IC2023" s="28"/>
      <c r="ID2023" s="28"/>
      <c r="IE2023" s="28"/>
      <c r="IF2023" s="28"/>
      <c r="IG2023" s="28"/>
      <c r="IH2023" s="28"/>
      <c r="II2023" s="28"/>
      <c r="IJ2023" s="28"/>
      <c r="IK2023" s="28"/>
      <c r="IL2023" s="28"/>
      <c r="IM2023" s="28"/>
      <c r="IN2023" s="28"/>
      <c r="IO2023" s="28"/>
    </row>
    <row r="2024" spans="1:249" s="54" customFormat="1" ht="14.25">
      <c r="A2024" s="28"/>
      <c r="B2024" s="28"/>
      <c r="C2024" s="28"/>
      <c r="D2024" s="28"/>
      <c r="E2024" s="28"/>
      <c r="F2024" s="28"/>
      <c r="G2024" s="28"/>
      <c r="K2024" s="202"/>
      <c r="M2024" s="28"/>
      <c r="N2024" s="28"/>
      <c r="O2024" s="28"/>
      <c r="T2024" s="202"/>
      <c r="V2024" s="28"/>
      <c r="W2024" s="28"/>
      <c r="X2024" s="28"/>
      <c r="AC2024" s="202"/>
      <c r="AE2024" s="28"/>
      <c r="AF2024" s="28"/>
      <c r="AG2024" s="28"/>
      <c r="AL2024" s="202"/>
      <c r="AN2024" s="28"/>
      <c r="AO2024" s="28"/>
      <c r="AP2024" s="28"/>
      <c r="AU2024" s="202"/>
      <c r="AW2024" s="28"/>
      <c r="AX2024" s="28"/>
      <c r="AY2024" s="28"/>
      <c r="BD2024" s="202"/>
      <c r="BF2024" s="28"/>
      <c r="BG2024" s="28"/>
      <c r="BH2024" s="28"/>
      <c r="BM2024" s="202"/>
      <c r="BO2024" s="28"/>
      <c r="BP2024" s="28"/>
      <c r="BQ2024" s="28"/>
      <c r="BV2024" s="202"/>
      <c r="BX2024" s="28"/>
      <c r="BY2024" s="28"/>
      <c r="BZ2024" s="28"/>
      <c r="CE2024" s="202"/>
      <c r="CG2024" s="28"/>
      <c r="CH2024" s="28"/>
      <c r="CI2024" s="28"/>
      <c r="CN2024" s="202"/>
      <c r="CP2024" s="28"/>
      <c r="CQ2024" s="28"/>
      <c r="CR2024" s="28"/>
      <c r="CW2024" s="202"/>
      <c r="CY2024" s="28"/>
      <c r="CZ2024" s="28"/>
      <c r="DA2024" s="28"/>
      <c r="DF2024" s="202"/>
      <c r="DH2024" s="28"/>
      <c r="DI2024" s="28"/>
      <c r="DJ2024" s="28"/>
      <c r="DO2024" s="202"/>
      <c r="DQ2024" s="28"/>
      <c r="DR2024" s="28"/>
      <c r="DS2024" s="28"/>
      <c r="DX2024" s="202"/>
      <c r="DZ2024" s="28"/>
      <c r="EA2024" s="28"/>
      <c r="EB2024" s="28"/>
      <c r="EG2024" s="202"/>
      <c r="EI2024" s="28"/>
      <c r="EJ2024" s="28"/>
      <c r="EK2024" s="28"/>
      <c r="EP2024" s="202"/>
      <c r="ER2024" s="28"/>
      <c r="ES2024" s="28"/>
      <c r="ET2024" s="28"/>
      <c r="EY2024" s="202"/>
      <c r="FA2024" s="28"/>
      <c r="FB2024" s="28"/>
      <c r="FC2024" s="28"/>
      <c r="FH2024" s="202"/>
      <c r="FJ2024" s="28"/>
      <c r="FK2024" s="28"/>
      <c r="FL2024" s="28"/>
      <c r="FQ2024" s="202"/>
      <c r="FS2024" s="28"/>
      <c r="FT2024" s="28"/>
      <c r="FU2024" s="28"/>
      <c r="FZ2024" s="202"/>
      <c r="GB2024" s="28"/>
      <c r="GC2024" s="28"/>
      <c r="GD2024" s="28"/>
      <c r="GI2024" s="202"/>
      <c r="GK2024" s="28"/>
      <c r="GL2024" s="28"/>
      <c r="GM2024" s="28"/>
      <c r="GR2024" s="202"/>
      <c r="GT2024" s="28"/>
      <c r="GU2024" s="28"/>
      <c r="GV2024" s="28"/>
      <c r="HA2024" s="202"/>
      <c r="HC2024" s="28"/>
      <c r="HD2024" s="28"/>
      <c r="HE2024" s="28"/>
      <c r="HJ2024" s="28"/>
      <c r="HK2024" s="28"/>
      <c r="HL2024" s="28"/>
      <c r="HM2024" s="28"/>
      <c r="HN2024" s="28"/>
      <c r="HO2024" s="28"/>
      <c r="HP2024" s="28"/>
      <c r="HQ2024" s="28"/>
      <c r="HR2024" s="28"/>
      <c r="HS2024" s="28"/>
      <c r="HT2024" s="28"/>
      <c r="HU2024" s="28"/>
      <c r="HV2024" s="28"/>
      <c r="HW2024" s="28"/>
      <c r="HX2024" s="28"/>
      <c r="HY2024" s="28"/>
      <c r="HZ2024" s="28"/>
      <c r="IA2024" s="28"/>
      <c r="IB2024" s="28"/>
      <c r="IC2024" s="28"/>
      <c r="ID2024" s="28"/>
      <c r="IE2024" s="28"/>
      <c r="IF2024" s="28"/>
      <c r="IG2024" s="28"/>
      <c r="IH2024" s="28"/>
      <c r="II2024" s="28"/>
      <c r="IJ2024" s="28"/>
      <c r="IK2024" s="28"/>
      <c r="IL2024" s="28"/>
      <c r="IM2024" s="28"/>
      <c r="IN2024" s="28"/>
      <c r="IO2024" s="28"/>
    </row>
    <row r="2025" spans="1:249" s="54" customFormat="1" ht="14.25">
      <c r="A2025" s="28"/>
      <c r="B2025" s="28"/>
      <c r="C2025" s="28"/>
      <c r="D2025" s="28"/>
      <c r="E2025" s="28"/>
      <c r="F2025" s="28"/>
      <c r="G2025" s="28"/>
      <c r="K2025" s="202"/>
      <c r="M2025" s="28"/>
      <c r="N2025" s="28"/>
      <c r="O2025" s="28"/>
      <c r="T2025" s="202"/>
      <c r="V2025" s="28"/>
      <c r="W2025" s="28"/>
      <c r="X2025" s="28"/>
      <c r="AC2025" s="202"/>
      <c r="AE2025" s="28"/>
      <c r="AF2025" s="28"/>
      <c r="AG2025" s="28"/>
      <c r="AL2025" s="202"/>
      <c r="AN2025" s="28"/>
      <c r="AO2025" s="28"/>
      <c r="AP2025" s="28"/>
      <c r="AU2025" s="202"/>
      <c r="AW2025" s="28"/>
      <c r="AX2025" s="28"/>
      <c r="AY2025" s="28"/>
      <c r="BD2025" s="202"/>
      <c r="BF2025" s="28"/>
      <c r="BG2025" s="28"/>
      <c r="BH2025" s="28"/>
      <c r="BM2025" s="202"/>
      <c r="BO2025" s="28"/>
      <c r="BP2025" s="28"/>
      <c r="BQ2025" s="28"/>
      <c r="BV2025" s="202"/>
      <c r="BX2025" s="28"/>
      <c r="BY2025" s="28"/>
      <c r="BZ2025" s="28"/>
      <c r="CE2025" s="202"/>
      <c r="CG2025" s="28"/>
      <c r="CH2025" s="28"/>
      <c r="CI2025" s="28"/>
      <c r="CN2025" s="202"/>
      <c r="CP2025" s="28"/>
      <c r="CQ2025" s="28"/>
      <c r="CR2025" s="28"/>
      <c r="CW2025" s="202"/>
      <c r="CY2025" s="28"/>
      <c r="CZ2025" s="28"/>
      <c r="DA2025" s="28"/>
      <c r="DF2025" s="202"/>
      <c r="DH2025" s="28"/>
      <c r="DI2025" s="28"/>
      <c r="DJ2025" s="28"/>
      <c r="DO2025" s="202"/>
      <c r="DQ2025" s="28"/>
      <c r="DR2025" s="28"/>
      <c r="DS2025" s="28"/>
      <c r="DX2025" s="202"/>
      <c r="DZ2025" s="28"/>
      <c r="EA2025" s="28"/>
      <c r="EB2025" s="28"/>
      <c r="EG2025" s="202"/>
      <c r="EI2025" s="28"/>
      <c r="EJ2025" s="28"/>
      <c r="EK2025" s="28"/>
      <c r="EP2025" s="202"/>
      <c r="ER2025" s="28"/>
      <c r="ES2025" s="28"/>
      <c r="ET2025" s="28"/>
      <c r="EY2025" s="202"/>
      <c r="FA2025" s="28"/>
      <c r="FB2025" s="28"/>
      <c r="FC2025" s="28"/>
      <c r="FH2025" s="202"/>
      <c r="FJ2025" s="28"/>
      <c r="FK2025" s="28"/>
      <c r="FL2025" s="28"/>
      <c r="FQ2025" s="202"/>
      <c r="FS2025" s="28"/>
      <c r="FT2025" s="28"/>
      <c r="FU2025" s="28"/>
      <c r="FZ2025" s="202"/>
      <c r="GB2025" s="28"/>
      <c r="GC2025" s="28"/>
      <c r="GD2025" s="28"/>
      <c r="GI2025" s="202"/>
      <c r="GK2025" s="28"/>
      <c r="GL2025" s="28"/>
      <c r="GM2025" s="28"/>
      <c r="GR2025" s="202"/>
      <c r="GT2025" s="28"/>
      <c r="GU2025" s="28"/>
      <c r="GV2025" s="28"/>
      <c r="HA2025" s="202"/>
      <c r="HC2025" s="28"/>
      <c r="HD2025" s="28"/>
      <c r="HE2025" s="28"/>
      <c r="HJ2025" s="28"/>
      <c r="HK2025" s="28"/>
      <c r="HL2025" s="28"/>
      <c r="HM2025" s="28"/>
      <c r="HN2025" s="28"/>
      <c r="HO2025" s="28"/>
      <c r="HP2025" s="28"/>
      <c r="HQ2025" s="28"/>
      <c r="HR2025" s="28"/>
      <c r="HS2025" s="28"/>
      <c r="HT2025" s="28"/>
      <c r="HU2025" s="28"/>
      <c r="HV2025" s="28"/>
      <c r="HW2025" s="28"/>
      <c r="HX2025" s="28"/>
      <c r="HY2025" s="28"/>
      <c r="HZ2025" s="28"/>
      <c r="IA2025" s="28"/>
      <c r="IB2025" s="28"/>
      <c r="IC2025" s="28"/>
      <c r="ID2025" s="28"/>
      <c r="IE2025" s="28"/>
      <c r="IF2025" s="28"/>
      <c r="IG2025" s="28"/>
      <c r="IH2025" s="28"/>
      <c r="II2025" s="28"/>
      <c r="IJ2025" s="28"/>
      <c r="IK2025" s="28"/>
      <c r="IL2025" s="28"/>
      <c r="IM2025" s="28"/>
      <c r="IN2025" s="28"/>
      <c r="IO2025" s="28"/>
    </row>
    <row r="2026" spans="1:249" s="54" customFormat="1" ht="14.25">
      <c r="A2026" s="28"/>
      <c r="B2026" s="28"/>
      <c r="C2026" s="28"/>
      <c r="D2026" s="28"/>
      <c r="E2026" s="28"/>
      <c r="F2026" s="28"/>
      <c r="G2026" s="28"/>
      <c r="K2026" s="202"/>
      <c r="M2026" s="28"/>
      <c r="N2026" s="28"/>
      <c r="O2026" s="28"/>
      <c r="T2026" s="202"/>
      <c r="V2026" s="28"/>
      <c r="W2026" s="28"/>
      <c r="X2026" s="28"/>
      <c r="AC2026" s="202"/>
      <c r="AE2026" s="28"/>
      <c r="AF2026" s="28"/>
      <c r="AG2026" s="28"/>
      <c r="AL2026" s="202"/>
      <c r="AN2026" s="28"/>
      <c r="AO2026" s="28"/>
      <c r="AP2026" s="28"/>
      <c r="AU2026" s="202"/>
      <c r="AW2026" s="28"/>
      <c r="AX2026" s="28"/>
      <c r="AY2026" s="28"/>
      <c r="BD2026" s="202"/>
      <c r="BF2026" s="28"/>
      <c r="BG2026" s="28"/>
      <c r="BH2026" s="28"/>
      <c r="BM2026" s="202"/>
      <c r="BO2026" s="28"/>
      <c r="BP2026" s="28"/>
      <c r="BQ2026" s="28"/>
      <c r="BV2026" s="202"/>
      <c r="BX2026" s="28"/>
      <c r="BY2026" s="28"/>
      <c r="BZ2026" s="28"/>
      <c r="CE2026" s="202"/>
      <c r="CG2026" s="28"/>
      <c r="CH2026" s="28"/>
      <c r="CI2026" s="28"/>
      <c r="CN2026" s="202"/>
      <c r="CP2026" s="28"/>
      <c r="CQ2026" s="28"/>
      <c r="CR2026" s="28"/>
      <c r="CW2026" s="202"/>
      <c r="CY2026" s="28"/>
      <c r="CZ2026" s="28"/>
      <c r="DA2026" s="28"/>
      <c r="DF2026" s="202"/>
      <c r="DH2026" s="28"/>
      <c r="DI2026" s="28"/>
      <c r="DJ2026" s="28"/>
      <c r="DO2026" s="202"/>
      <c r="DQ2026" s="28"/>
      <c r="DR2026" s="28"/>
      <c r="DS2026" s="28"/>
      <c r="DX2026" s="202"/>
      <c r="DZ2026" s="28"/>
      <c r="EA2026" s="28"/>
      <c r="EB2026" s="28"/>
      <c r="EG2026" s="202"/>
      <c r="EI2026" s="28"/>
      <c r="EJ2026" s="28"/>
      <c r="EK2026" s="28"/>
      <c r="EP2026" s="202"/>
      <c r="ER2026" s="28"/>
      <c r="ES2026" s="28"/>
      <c r="ET2026" s="28"/>
      <c r="EY2026" s="202"/>
      <c r="FA2026" s="28"/>
      <c r="FB2026" s="28"/>
      <c r="FC2026" s="28"/>
      <c r="FH2026" s="202"/>
      <c r="FJ2026" s="28"/>
      <c r="FK2026" s="28"/>
      <c r="FL2026" s="28"/>
      <c r="FQ2026" s="202"/>
      <c r="FS2026" s="28"/>
      <c r="FT2026" s="28"/>
      <c r="FU2026" s="28"/>
      <c r="FZ2026" s="202"/>
      <c r="GB2026" s="28"/>
      <c r="GC2026" s="28"/>
      <c r="GD2026" s="28"/>
      <c r="GI2026" s="202"/>
      <c r="GK2026" s="28"/>
      <c r="GL2026" s="28"/>
      <c r="GM2026" s="28"/>
      <c r="GR2026" s="202"/>
      <c r="GT2026" s="28"/>
      <c r="GU2026" s="28"/>
      <c r="GV2026" s="28"/>
      <c r="HA2026" s="202"/>
      <c r="HC2026" s="28"/>
      <c r="HD2026" s="28"/>
      <c r="HE2026" s="28"/>
      <c r="HJ2026" s="28"/>
      <c r="HK2026" s="28"/>
      <c r="HL2026" s="28"/>
      <c r="HM2026" s="28"/>
      <c r="HN2026" s="28"/>
      <c r="HO2026" s="28"/>
      <c r="HP2026" s="28"/>
      <c r="HQ2026" s="28"/>
      <c r="HR2026" s="28"/>
      <c r="HS2026" s="28"/>
      <c r="HT2026" s="28"/>
      <c r="HU2026" s="28"/>
      <c r="HV2026" s="28"/>
      <c r="HW2026" s="28"/>
      <c r="HX2026" s="28"/>
      <c r="HY2026" s="28"/>
      <c r="HZ2026" s="28"/>
      <c r="IA2026" s="28"/>
      <c r="IB2026" s="28"/>
      <c r="IC2026" s="28"/>
      <c r="ID2026" s="28"/>
      <c r="IE2026" s="28"/>
      <c r="IF2026" s="28"/>
      <c r="IG2026" s="28"/>
      <c r="IH2026" s="28"/>
      <c r="II2026" s="28"/>
      <c r="IJ2026" s="28"/>
      <c r="IK2026" s="28"/>
      <c r="IL2026" s="28"/>
      <c r="IM2026" s="28"/>
      <c r="IN2026" s="28"/>
      <c r="IO2026" s="28"/>
    </row>
    <row r="2027" spans="1:249" s="54" customFormat="1" ht="14.25">
      <c r="A2027" s="28"/>
      <c r="B2027" s="28"/>
      <c r="C2027" s="28"/>
      <c r="D2027" s="28"/>
      <c r="E2027" s="28"/>
      <c r="F2027" s="28"/>
      <c r="G2027" s="28"/>
      <c r="K2027" s="202"/>
      <c r="M2027" s="28"/>
      <c r="N2027" s="28"/>
      <c r="O2027" s="28"/>
      <c r="T2027" s="202"/>
      <c r="V2027" s="28"/>
      <c r="W2027" s="28"/>
      <c r="X2027" s="28"/>
      <c r="AC2027" s="202"/>
      <c r="AE2027" s="28"/>
      <c r="AF2027" s="28"/>
      <c r="AG2027" s="28"/>
      <c r="AL2027" s="202"/>
      <c r="AN2027" s="28"/>
      <c r="AO2027" s="28"/>
      <c r="AP2027" s="28"/>
      <c r="AU2027" s="202"/>
      <c r="AW2027" s="28"/>
      <c r="AX2027" s="28"/>
      <c r="AY2027" s="28"/>
      <c r="BD2027" s="202"/>
      <c r="BF2027" s="28"/>
      <c r="BG2027" s="28"/>
      <c r="BH2027" s="28"/>
      <c r="BM2027" s="202"/>
      <c r="BO2027" s="28"/>
      <c r="BP2027" s="28"/>
      <c r="BQ2027" s="28"/>
      <c r="BV2027" s="202"/>
      <c r="BX2027" s="28"/>
      <c r="BY2027" s="28"/>
      <c r="BZ2027" s="28"/>
      <c r="CE2027" s="202"/>
      <c r="CG2027" s="28"/>
      <c r="CH2027" s="28"/>
      <c r="CI2027" s="28"/>
      <c r="CN2027" s="202"/>
      <c r="CP2027" s="28"/>
      <c r="CQ2027" s="28"/>
      <c r="CR2027" s="28"/>
      <c r="CW2027" s="202"/>
      <c r="CY2027" s="28"/>
      <c r="CZ2027" s="28"/>
      <c r="DA2027" s="28"/>
      <c r="DF2027" s="202"/>
      <c r="DH2027" s="28"/>
      <c r="DI2027" s="28"/>
      <c r="DJ2027" s="28"/>
      <c r="DO2027" s="202"/>
      <c r="DQ2027" s="28"/>
      <c r="DR2027" s="28"/>
      <c r="DS2027" s="28"/>
      <c r="DX2027" s="202"/>
      <c r="DZ2027" s="28"/>
      <c r="EA2027" s="28"/>
      <c r="EB2027" s="28"/>
      <c r="EG2027" s="202"/>
      <c r="EI2027" s="28"/>
      <c r="EJ2027" s="28"/>
      <c r="EK2027" s="28"/>
      <c r="EP2027" s="202"/>
      <c r="ER2027" s="28"/>
      <c r="ES2027" s="28"/>
      <c r="ET2027" s="28"/>
      <c r="EY2027" s="202"/>
      <c r="FA2027" s="28"/>
      <c r="FB2027" s="28"/>
      <c r="FC2027" s="28"/>
      <c r="FH2027" s="202"/>
      <c r="FJ2027" s="28"/>
      <c r="FK2027" s="28"/>
      <c r="FL2027" s="28"/>
      <c r="FQ2027" s="202"/>
      <c r="FS2027" s="28"/>
      <c r="FT2027" s="28"/>
      <c r="FU2027" s="28"/>
      <c r="FZ2027" s="202"/>
      <c r="GB2027" s="28"/>
      <c r="GC2027" s="28"/>
      <c r="GD2027" s="28"/>
      <c r="GI2027" s="202"/>
      <c r="GK2027" s="28"/>
      <c r="GL2027" s="28"/>
      <c r="GM2027" s="28"/>
      <c r="GR2027" s="202"/>
      <c r="GT2027" s="28"/>
      <c r="GU2027" s="28"/>
      <c r="GV2027" s="28"/>
      <c r="HA2027" s="202"/>
      <c r="HC2027" s="28"/>
      <c r="HD2027" s="28"/>
      <c r="HE2027" s="28"/>
      <c r="HJ2027" s="28"/>
      <c r="HK2027" s="28"/>
      <c r="HL2027" s="28"/>
      <c r="HM2027" s="28"/>
      <c r="HN2027" s="28"/>
      <c r="HO2027" s="28"/>
      <c r="HP2027" s="28"/>
      <c r="HQ2027" s="28"/>
      <c r="HR2027" s="28"/>
      <c r="HS2027" s="28"/>
      <c r="HT2027" s="28"/>
      <c r="HU2027" s="28"/>
      <c r="HV2027" s="28"/>
      <c r="HW2027" s="28"/>
      <c r="HX2027" s="28"/>
      <c r="HY2027" s="28"/>
      <c r="HZ2027" s="28"/>
      <c r="IA2027" s="28"/>
      <c r="IB2027" s="28"/>
      <c r="IC2027" s="28"/>
      <c r="ID2027" s="28"/>
      <c r="IE2027" s="28"/>
      <c r="IF2027" s="28"/>
      <c r="IG2027" s="28"/>
      <c r="IH2027" s="28"/>
      <c r="II2027" s="28"/>
      <c r="IJ2027" s="28"/>
      <c r="IK2027" s="28"/>
      <c r="IL2027" s="28"/>
      <c r="IM2027" s="28"/>
      <c r="IN2027" s="28"/>
      <c r="IO2027" s="28"/>
    </row>
    <row r="2028" spans="1:249" s="54" customFormat="1" ht="14.25">
      <c r="A2028" s="28"/>
      <c r="B2028" s="28"/>
      <c r="C2028" s="28"/>
      <c r="D2028" s="28"/>
      <c r="E2028" s="28"/>
      <c r="F2028" s="28"/>
      <c r="G2028" s="28"/>
      <c r="K2028" s="202"/>
      <c r="M2028" s="28"/>
      <c r="N2028" s="28"/>
      <c r="O2028" s="28"/>
      <c r="T2028" s="202"/>
      <c r="V2028" s="28"/>
      <c r="W2028" s="28"/>
      <c r="X2028" s="28"/>
      <c r="AC2028" s="202"/>
      <c r="AE2028" s="28"/>
      <c r="AF2028" s="28"/>
      <c r="AG2028" s="28"/>
      <c r="AL2028" s="202"/>
      <c r="AN2028" s="28"/>
      <c r="AO2028" s="28"/>
      <c r="AP2028" s="28"/>
      <c r="AU2028" s="202"/>
      <c r="AW2028" s="28"/>
      <c r="AX2028" s="28"/>
      <c r="AY2028" s="28"/>
      <c r="BD2028" s="202"/>
      <c r="BF2028" s="28"/>
      <c r="BG2028" s="28"/>
      <c r="BH2028" s="28"/>
      <c r="BM2028" s="202"/>
      <c r="BO2028" s="28"/>
      <c r="BP2028" s="28"/>
      <c r="BQ2028" s="28"/>
      <c r="BV2028" s="202"/>
      <c r="BX2028" s="28"/>
      <c r="BY2028" s="28"/>
      <c r="BZ2028" s="28"/>
      <c r="CE2028" s="202"/>
      <c r="CG2028" s="28"/>
      <c r="CH2028" s="28"/>
      <c r="CI2028" s="28"/>
      <c r="CN2028" s="202"/>
      <c r="CP2028" s="28"/>
      <c r="CQ2028" s="28"/>
      <c r="CR2028" s="28"/>
      <c r="CW2028" s="202"/>
      <c r="CY2028" s="28"/>
      <c r="CZ2028" s="28"/>
      <c r="DA2028" s="28"/>
      <c r="DF2028" s="202"/>
      <c r="DH2028" s="28"/>
      <c r="DI2028" s="28"/>
      <c r="DJ2028" s="28"/>
      <c r="DO2028" s="202"/>
      <c r="DQ2028" s="28"/>
      <c r="DR2028" s="28"/>
      <c r="DS2028" s="28"/>
      <c r="DX2028" s="202"/>
      <c r="DZ2028" s="28"/>
      <c r="EA2028" s="28"/>
      <c r="EB2028" s="28"/>
      <c r="EG2028" s="202"/>
      <c r="EI2028" s="28"/>
      <c r="EJ2028" s="28"/>
      <c r="EK2028" s="28"/>
      <c r="EP2028" s="202"/>
      <c r="ER2028" s="28"/>
      <c r="ES2028" s="28"/>
      <c r="ET2028" s="28"/>
      <c r="EY2028" s="202"/>
      <c r="FA2028" s="28"/>
      <c r="FB2028" s="28"/>
      <c r="FC2028" s="28"/>
      <c r="FH2028" s="202"/>
      <c r="FJ2028" s="28"/>
      <c r="FK2028" s="28"/>
      <c r="FL2028" s="28"/>
      <c r="FQ2028" s="202"/>
      <c r="FS2028" s="28"/>
      <c r="FT2028" s="28"/>
      <c r="FU2028" s="28"/>
      <c r="FZ2028" s="202"/>
      <c r="GB2028" s="28"/>
      <c r="GC2028" s="28"/>
      <c r="GD2028" s="28"/>
      <c r="GI2028" s="202"/>
      <c r="GK2028" s="28"/>
      <c r="GL2028" s="28"/>
      <c r="GM2028" s="28"/>
      <c r="GR2028" s="202"/>
      <c r="GT2028" s="28"/>
      <c r="GU2028" s="28"/>
      <c r="GV2028" s="28"/>
      <c r="HA2028" s="202"/>
      <c r="HC2028" s="28"/>
      <c r="HD2028" s="28"/>
      <c r="HE2028" s="28"/>
      <c r="HJ2028" s="28"/>
      <c r="HK2028" s="28"/>
      <c r="HL2028" s="28"/>
      <c r="HM2028" s="28"/>
      <c r="HN2028" s="28"/>
      <c r="HO2028" s="28"/>
      <c r="HP2028" s="28"/>
      <c r="HQ2028" s="28"/>
      <c r="HR2028" s="28"/>
      <c r="HS2028" s="28"/>
      <c r="HT2028" s="28"/>
      <c r="HU2028" s="28"/>
      <c r="HV2028" s="28"/>
      <c r="HW2028" s="28"/>
      <c r="HX2028" s="28"/>
      <c r="HY2028" s="28"/>
      <c r="HZ2028" s="28"/>
      <c r="IA2028" s="28"/>
      <c r="IB2028" s="28"/>
      <c r="IC2028" s="28"/>
      <c r="ID2028" s="28"/>
      <c r="IE2028" s="28"/>
      <c r="IF2028" s="28"/>
      <c r="IG2028" s="28"/>
      <c r="IH2028" s="28"/>
      <c r="II2028" s="28"/>
      <c r="IJ2028" s="28"/>
      <c r="IK2028" s="28"/>
      <c r="IL2028" s="28"/>
      <c r="IM2028" s="28"/>
      <c r="IN2028" s="28"/>
      <c r="IO2028" s="28"/>
    </row>
    <row r="2029" spans="1:249" s="54" customFormat="1" ht="14.25">
      <c r="A2029" s="28"/>
      <c r="B2029" s="28"/>
      <c r="C2029" s="28"/>
      <c r="D2029" s="28"/>
      <c r="E2029" s="28"/>
      <c r="F2029" s="28"/>
      <c r="G2029" s="28"/>
      <c r="K2029" s="202"/>
      <c r="M2029" s="28"/>
      <c r="N2029" s="28"/>
      <c r="O2029" s="28"/>
      <c r="T2029" s="202"/>
      <c r="V2029" s="28"/>
      <c r="W2029" s="28"/>
      <c r="X2029" s="28"/>
      <c r="AC2029" s="202"/>
      <c r="AE2029" s="28"/>
      <c r="AF2029" s="28"/>
      <c r="AG2029" s="28"/>
      <c r="AL2029" s="202"/>
      <c r="AN2029" s="28"/>
      <c r="AO2029" s="28"/>
      <c r="AP2029" s="28"/>
      <c r="AU2029" s="202"/>
      <c r="AW2029" s="28"/>
      <c r="AX2029" s="28"/>
      <c r="AY2029" s="28"/>
      <c r="BD2029" s="202"/>
      <c r="BF2029" s="28"/>
      <c r="BG2029" s="28"/>
      <c r="BH2029" s="28"/>
      <c r="BM2029" s="202"/>
      <c r="BO2029" s="28"/>
      <c r="BP2029" s="28"/>
      <c r="BQ2029" s="28"/>
      <c r="BV2029" s="202"/>
      <c r="BX2029" s="28"/>
      <c r="BY2029" s="28"/>
      <c r="BZ2029" s="28"/>
      <c r="CE2029" s="202"/>
      <c r="CG2029" s="28"/>
      <c r="CH2029" s="28"/>
      <c r="CI2029" s="28"/>
      <c r="CN2029" s="202"/>
      <c r="CP2029" s="28"/>
      <c r="CQ2029" s="28"/>
      <c r="CR2029" s="28"/>
      <c r="CW2029" s="202"/>
      <c r="CY2029" s="28"/>
      <c r="CZ2029" s="28"/>
      <c r="DA2029" s="28"/>
      <c r="DF2029" s="202"/>
      <c r="DH2029" s="28"/>
      <c r="DI2029" s="28"/>
      <c r="DJ2029" s="28"/>
      <c r="DO2029" s="202"/>
      <c r="DQ2029" s="28"/>
      <c r="DR2029" s="28"/>
      <c r="DS2029" s="28"/>
      <c r="DX2029" s="202"/>
      <c r="DZ2029" s="28"/>
      <c r="EA2029" s="28"/>
      <c r="EB2029" s="28"/>
      <c r="EG2029" s="202"/>
      <c r="EI2029" s="28"/>
      <c r="EJ2029" s="28"/>
      <c r="EK2029" s="28"/>
      <c r="EP2029" s="202"/>
      <c r="ER2029" s="28"/>
      <c r="ES2029" s="28"/>
      <c r="ET2029" s="28"/>
      <c r="EY2029" s="202"/>
      <c r="FA2029" s="28"/>
      <c r="FB2029" s="28"/>
      <c r="FC2029" s="28"/>
      <c r="FH2029" s="202"/>
      <c r="FJ2029" s="28"/>
      <c r="FK2029" s="28"/>
      <c r="FL2029" s="28"/>
      <c r="FQ2029" s="202"/>
      <c r="FS2029" s="28"/>
      <c r="FT2029" s="28"/>
      <c r="FU2029" s="28"/>
      <c r="FZ2029" s="202"/>
      <c r="GB2029" s="28"/>
      <c r="GC2029" s="28"/>
      <c r="GD2029" s="28"/>
      <c r="GI2029" s="202"/>
      <c r="GK2029" s="28"/>
      <c r="GL2029" s="28"/>
      <c r="GM2029" s="28"/>
      <c r="GR2029" s="202"/>
      <c r="GT2029" s="28"/>
      <c r="GU2029" s="28"/>
      <c r="GV2029" s="28"/>
      <c r="HA2029" s="202"/>
      <c r="HC2029" s="28"/>
      <c r="HD2029" s="28"/>
      <c r="HE2029" s="28"/>
      <c r="HJ2029" s="28"/>
      <c r="HK2029" s="28"/>
      <c r="HL2029" s="28"/>
      <c r="HM2029" s="28"/>
      <c r="HN2029" s="28"/>
      <c r="HO2029" s="28"/>
      <c r="HP2029" s="28"/>
      <c r="HQ2029" s="28"/>
      <c r="HR2029" s="28"/>
      <c r="HS2029" s="28"/>
      <c r="HT2029" s="28"/>
      <c r="HU2029" s="28"/>
      <c r="HV2029" s="28"/>
      <c r="HW2029" s="28"/>
      <c r="HX2029" s="28"/>
      <c r="HY2029" s="28"/>
      <c r="HZ2029" s="28"/>
      <c r="IA2029" s="28"/>
      <c r="IB2029" s="28"/>
      <c r="IC2029" s="28"/>
      <c r="ID2029" s="28"/>
      <c r="IE2029" s="28"/>
      <c r="IF2029" s="28"/>
      <c r="IG2029" s="28"/>
      <c r="IH2029" s="28"/>
      <c r="II2029" s="28"/>
      <c r="IJ2029" s="28"/>
      <c r="IK2029" s="28"/>
      <c r="IL2029" s="28"/>
      <c r="IM2029" s="28"/>
      <c r="IN2029" s="28"/>
      <c r="IO2029" s="28"/>
    </row>
    <row r="2030" spans="1:249" s="54" customFormat="1" ht="14.25">
      <c r="A2030" s="28"/>
      <c r="B2030" s="28"/>
      <c r="C2030" s="28"/>
      <c r="D2030" s="28"/>
      <c r="E2030" s="28"/>
      <c r="G2030" s="28"/>
      <c r="K2030" s="202"/>
      <c r="M2030" s="28"/>
      <c r="N2030" s="28"/>
      <c r="O2030" s="28"/>
      <c r="T2030" s="202"/>
      <c r="V2030" s="28"/>
      <c r="W2030" s="28"/>
      <c r="X2030" s="28"/>
      <c r="AC2030" s="202"/>
      <c r="AE2030" s="28"/>
      <c r="AF2030" s="28"/>
      <c r="AG2030" s="28"/>
      <c r="AL2030" s="202"/>
      <c r="AN2030" s="28"/>
      <c r="AO2030" s="28"/>
      <c r="AP2030" s="28"/>
      <c r="AU2030" s="202"/>
      <c r="AW2030" s="28"/>
      <c r="AX2030" s="28"/>
      <c r="AY2030" s="28"/>
      <c r="BD2030" s="202"/>
      <c r="BF2030" s="28"/>
      <c r="BG2030" s="28"/>
      <c r="BH2030" s="28"/>
      <c r="BM2030" s="202"/>
      <c r="BO2030" s="28"/>
      <c r="BP2030" s="28"/>
      <c r="BQ2030" s="28"/>
      <c r="BV2030" s="202"/>
      <c r="BX2030" s="28"/>
      <c r="BY2030" s="28"/>
      <c r="BZ2030" s="28"/>
      <c r="CE2030" s="202"/>
      <c r="CG2030" s="28"/>
      <c r="CH2030" s="28"/>
      <c r="CI2030" s="28"/>
      <c r="CN2030" s="202"/>
      <c r="CP2030" s="28"/>
      <c r="CQ2030" s="28"/>
      <c r="CR2030" s="28"/>
      <c r="CW2030" s="202"/>
      <c r="CY2030" s="28"/>
      <c r="CZ2030" s="28"/>
      <c r="DA2030" s="28"/>
      <c r="DF2030" s="202"/>
      <c r="DH2030" s="28"/>
      <c r="DI2030" s="28"/>
      <c r="DJ2030" s="28"/>
      <c r="DO2030" s="202"/>
      <c r="DQ2030" s="28"/>
      <c r="DR2030" s="28"/>
      <c r="DS2030" s="28"/>
      <c r="DX2030" s="202"/>
      <c r="DZ2030" s="28"/>
      <c r="EA2030" s="28"/>
      <c r="EB2030" s="28"/>
      <c r="EG2030" s="202"/>
      <c r="EI2030" s="28"/>
      <c r="EJ2030" s="28"/>
      <c r="EK2030" s="28"/>
      <c r="EP2030" s="202"/>
      <c r="ER2030" s="28"/>
      <c r="ES2030" s="28"/>
      <c r="ET2030" s="28"/>
      <c r="EY2030" s="202"/>
      <c r="FA2030" s="28"/>
      <c r="FB2030" s="28"/>
      <c r="FC2030" s="28"/>
      <c r="FH2030" s="202"/>
      <c r="FJ2030" s="28"/>
      <c r="FK2030" s="28"/>
      <c r="FL2030" s="28"/>
      <c r="FQ2030" s="202"/>
      <c r="FS2030" s="28"/>
      <c r="FT2030" s="28"/>
      <c r="FU2030" s="28"/>
      <c r="FZ2030" s="202"/>
      <c r="GB2030" s="28"/>
      <c r="GC2030" s="28"/>
      <c r="GD2030" s="28"/>
      <c r="GI2030" s="202"/>
      <c r="GK2030" s="28"/>
      <c r="GL2030" s="28"/>
      <c r="GM2030" s="28"/>
      <c r="GR2030" s="202"/>
      <c r="GT2030" s="28"/>
      <c r="GU2030" s="28"/>
      <c r="GV2030" s="28"/>
      <c r="HA2030" s="202"/>
      <c r="HC2030" s="28"/>
      <c r="HD2030" s="28"/>
      <c r="HE2030" s="28"/>
      <c r="HJ2030" s="28"/>
      <c r="HK2030" s="28"/>
      <c r="HL2030" s="28"/>
      <c r="HM2030" s="28"/>
      <c r="HN2030" s="28"/>
      <c r="HO2030" s="28"/>
      <c r="HP2030" s="28"/>
      <c r="HQ2030" s="28"/>
      <c r="HR2030" s="28"/>
      <c r="HS2030" s="28"/>
      <c r="HT2030" s="28"/>
      <c r="HU2030" s="28"/>
      <c r="HV2030" s="28"/>
      <c r="HW2030" s="28"/>
      <c r="HX2030" s="28"/>
      <c r="HY2030" s="28"/>
      <c r="HZ2030" s="28"/>
      <c r="IA2030" s="28"/>
      <c r="IB2030" s="28"/>
      <c r="IC2030" s="28"/>
      <c r="ID2030" s="28"/>
      <c r="IE2030" s="28"/>
      <c r="IF2030" s="28"/>
      <c r="IG2030" s="28"/>
      <c r="IH2030" s="28"/>
      <c r="II2030" s="28"/>
      <c r="IJ2030" s="28"/>
      <c r="IK2030" s="28"/>
      <c r="IL2030" s="28"/>
      <c r="IM2030" s="28"/>
      <c r="IN2030" s="28"/>
      <c r="IO2030" s="28"/>
    </row>
    <row r="2031" spans="1:249" s="54" customFormat="1" ht="14.25">
      <c r="A2031" s="28"/>
      <c r="B2031" s="28"/>
      <c r="C2031" s="28"/>
      <c r="D2031" s="28"/>
      <c r="E2031" s="28"/>
      <c r="F2031" s="28"/>
      <c r="G2031" s="28"/>
      <c r="K2031" s="202"/>
      <c r="M2031" s="28"/>
      <c r="N2031" s="28"/>
      <c r="O2031" s="28"/>
      <c r="T2031" s="202"/>
      <c r="V2031" s="28"/>
      <c r="W2031" s="28"/>
      <c r="X2031" s="28"/>
      <c r="AC2031" s="202"/>
      <c r="AE2031" s="28"/>
      <c r="AF2031" s="28"/>
      <c r="AG2031" s="28"/>
      <c r="AL2031" s="202"/>
      <c r="AN2031" s="28"/>
      <c r="AO2031" s="28"/>
      <c r="AP2031" s="28"/>
      <c r="AU2031" s="202"/>
      <c r="AW2031" s="28"/>
      <c r="AX2031" s="28"/>
      <c r="AY2031" s="28"/>
      <c r="BD2031" s="202"/>
      <c r="BF2031" s="28"/>
      <c r="BG2031" s="28"/>
      <c r="BH2031" s="28"/>
      <c r="BM2031" s="202"/>
      <c r="BO2031" s="28"/>
      <c r="BP2031" s="28"/>
      <c r="BQ2031" s="28"/>
      <c r="BV2031" s="202"/>
      <c r="BX2031" s="28"/>
      <c r="BY2031" s="28"/>
      <c r="BZ2031" s="28"/>
      <c r="CE2031" s="202"/>
      <c r="CG2031" s="28"/>
      <c r="CH2031" s="28"/>
      <c r="CI2031" s="28"/>
      <c r="CN2031" s="202"/>
      <c r="CP2031" s="28"/>
      <c r="CQ2031" s="28"/>
      <c r="CR2031" s="28"/>
      <c r="CW2031" s="202"/>
      <c r="CY2031" s="28"/>
      <c r="CZ2031" s="28"/>
      <c r="DA2031" s="28"/>
      <c r="DF2031" s="202"/>
      <c r="DH2031" s="28"/>
      <c r="DI2031" s="28"/>
      <c r="DJ2031" s="28"/>
      <c r="DO2031" s="202"/>
      <c r="DQ2031" s="28"/>
      <c r="DR2031" s="28"/>
      <c r="DS2031" s="28"/>
      <c r="DX2031" s="202"/>
      <c r="DZ2031" s="28"/>
      <c r="EA2031" s="28"/>
      <c r="EB2031" s="28"/>
      <c r="EG2031" s="202"/>
      <c r="EI2031" s="28"/>
      <c r="EJ2031" s="28"/>
      <c r="EK2031" s="28"/>
      <c r="EP2031" s="202"/>
      <c r="ER2031" s="28"/>
      <c r="ES2031" s="28"/>
      <c r="ET2031" s="28"/>
      <c r="EY2031" s="202"/>
      <c r="FA2031" s="28"/>
      <c r="FB2031" s="28"/>
      <c r="FC2031" s="28"/>
      <c r="FH2031" s="202"/>
      <c r="FJ2031" s="28"/>
      <c r="FK2031" s="28"/>
      <c r="FL2031" s="28"/>
      <c r="FQ2031" s="202"/>
      <c r="FS2031" s="28"/>
      <c r="FT2031" s="28"/>
      <c r="FU2031" s="28"/>
      <c r="FZ2031" s="202"/>
      <c r="GB2031" s="28"/>
      <c r="GC2031" s="28"/>
      <c r="GD2031" s="28"/>
      <c r="GI2031" s="202"/>
      <c r="GK2031" s="28"/>
      <c r="GL2031" s="28"/>
      <c r="GM2031" s="28"/>
      <c r="GR2031" s="202"/>
      <c r="GT2031" s="28"/>
      <c r="GU2031" s="28"/>
      <c r="GV2031" s="28"/>
      <c r="HA2031" s="202"/>
      <c r="HC2031" s="28"/>
      <c r="HD2031" s="28"/>
      <c r="HE2031" s="28"/>
      <c r="HJ2031" s="28"/>
      <c r="HK2031" s="28"/>
      <c r="HL2031" s="28"/>
      <c r="HM2031" s="28"/>
      <c r="HN2031" s="28"/>
      <c r="HO2031" s="28"/>
      <c r="HP2031" s="28"/>
      <c r="HQ2031" s="28"/>
      <c r="HR2031" s="28"/>
      <c r="HS2031" s="28"/>
      <c r="HT2031" s="28"/>
      <c r="HU2031" s="28"/>
      <c r="HV2031" s="28"/>
      <c r="HW2031" s="28"/>
      <c r="HX2031" s="28"/>
      <c r="HY2031" s="28"/>
      <c r="HZ2031" s="28"/>
      <c r="IA2031" s="28"/>
      <c r="IB2031" s="28"/>
      <c r="IC2031" s="28"/>
      <c r="ID2031" s="28"/>
      <c r="IE2031" s="28"/>
      <c r="IF2031" s="28"/>
      <c r="IG2031" s="28"/>
      <c r="IH2031" s="28"/>
      <c r="II2031" s="28"/>
      <c r="IJ2031" s="28"/>
      <c r="IK2031" s="28"/>
      <c r="IL2031" s="28"/>
      <c r="IM2031" s="28"/>
      <c r="IN2031" s="28"/>
      <c r="IO2031" s="28"/>
    </row>
    <row r="2032" spans="1:249" s="54" customFormat="1" ht="14.25">
      <c r="A2032" s="28"/>
      <c r="B2032" s="28"/>
      <c r="C2032" s="28"/>
      <c r="D2032" s="28"/>
      <c r="E2032" s="28"/>
      <c r="F2032" s="28"/>
      <c r="G2032" s="28"/>
      <c r="K2032" s="202"/>
      <c r="M2032" s="28"/>
      <c r="N2032" s="28"/>
      <c r="O2032" s="28"/>
      <c r="T2032" s="202"/>
      <c r="V2032" s="28"/>
      <c r="W2032" s="28"/>
      <c r="X2032" s="28"/>
      <c r="AC2032" s="202"/>
      <c r="AE2032" s="28"/>
      <c r="AF2032" s="28"/>
      <c r="AG2032" s="28"/>
      <c r="AL2032" s="202"/>
      <c r="AN2032" s="28"/>
      <c r="AO2032" s="28"/>
      <c r="AP2032" s="28"/>
      <c r="AU2032" s="202"/>
      <c r="AW2032" s="28"/>
      <c r="AX2032" s="28"/>
      <c r="AY2032" s="28"/>
      <c r="BD2032" s="202"/>
      <c r="BF2032" s="28"/>
      <c r="BG2032" s="28"/>
      <c r="BH2032" s="28"/>
      <c r="BM2032" s="202"/>
      <c r="BO2032" s="28"/>
      <c r="BP2032" s="28"/>
      <c r="BQ2032" s="28"/>
      <c r="BV2032" s="202"/>
      <c r="BX2032" s="28"/>
      <c r="BY2032" s="28"/>
      <c r="BZ2032" s="28"/>
      <c r="CE2032" s="202"/>
      <c r="CG2032" s="28"/>
      <c r="CH2032" s="28"/>
      <c r="CI2032" s="28"/>
      <c r="CN2032" s="202"/>
      <c r="CP2032" s="28"/>
      <c r="CQ2032" s="28"/>
      <c r="CR2032" s="28"/>
      <c r="CW2032" s="202"/>
      <c r="CY2032" s="28"/>
      <c r="CZ2032" s="28"/>
      <c r="DA2032" s="28"/>
      <c r="DF2032" s="202"/>
      <c r="DH2032" s="28"/>
      <c r="DI2032" s="28"/>
      <c r="DJ2032" s="28"/>
      <c r="DO2032" s="202"/>
      <c r="DQ2032" s="28"/>
      <c r="DR2032" s="28"/>
      <c r="DS2032" s="28"/>
      <c r="DX2032" s="202"/>
      <c r="DZ2032" s="28"/>
      <c r="EA2032" s="28"/>
      <c r="EB2032" s="28"/>
      <c r="EG2032" s="202"/>
      <c r="EI2032" s="28"/>
      <c r="EJ2032" s="28"/>
      <c r="EK2032" s="28"/>
      <c r="EP2032" s="202"/>
      <c r="ER2032" s="28"/>
      <c r="ES2032" s="28"/>
      <c r="ET2032" s="28"/>
      <c r="EY2032" s="202"/>
      <c r="FA2032" s="28"/>
      <c r="FB2032" s="28"/>
      <c r="FC2032" s="28"/>
      <c r="FH2032" s="202"/>
      <c r="FJ2032" s="28"/>
      <c r="FK2032" s="28"/>
      <c r="FL2032" s="28"/>
      <c r="FQ2032" s="202"/>
      <c r="FS2032" s="28"/>
      <c r="FT2032" s="28"/>
      <c r="FU2032" s="28"/>
      <c r="FZ2032" s="202"/>
      <c r="GB2032" s="28"/>
      <c r="GC2032" s="28"/>
      <c r="GD2032" s="28"/>
      <c r="GI2032" s="202"/>
      <c r="GK2032" s="28"/>
      <c r="GL2032" s="28"/>
      <c r="GM2032" s="28"/>
      <c r="GR2032" s="202"/>
      <c r="GT2032" s="28"/>
      <c r="GU2032" s="28"/>
      <c r="GV2032" s="28"/>
      <c r="HA2032" s="202"/>
      <c r="HC2032" s="28"/>
      <c r="HD2032" s="28"/>
      <c r="HE2032" s="28"/>
      <c r="HJ2032" s="28"/>
      <c r="HK2032" s="28"/>
      <c r="HL2032" s="28"/>
      <c r="HM2032" s="28"/>
      <c r="HN2032" s="28"/>
      <c r="HO2032" s="28"/>
      <c r="HP2032" s="28"/>
      <c r="HQ2032" s="28"/>
      <c r="HR2032" s="28"/>
      <c r="HS2032" s="28"/>
      <c r="HT2032" s="28"/>
      <c r="HU2032" s="28"/>
      <c r="HV2032" s="28"/>
      <c r="HW2032" s="28"/>
      <c r="HX2032" s="28"/>
      <c r="HY2032" s="28"/>
      <c r="HZ2032" s="28"/>
      <c r="IA2032" s="28"/>
      <c r="IB2032" s="28"/>
      <c r="IC2032" s="28"/>
      <c r="ID2032" s="28"/>
      <c r="IE2032" s="28"/>
      <c r="IF2032" s="28"/>
      <c r="IG2032" s="28"/>
      <c r="IH2032" s="28"/>
      <c r="II2032" s="28"/>
      <c r="IJ2032" s="28"/>
      <c r="IK2032" s="28"/>
      <c r="IL2032" s="28"/>
      <c r="IM2032" s="28"/>
      <c r="IN2032" s="28"/>
      <c r="IO2032" s="28"/>
    </row>
    <row r="2033" spans="1:249" s="54" customFormat="1" ht="14.25">
      <c r="A2033" s="28"/>
      <c r="B2033" s="28"/>
      <c r="C2033" s="28"/>
      <c r="D2033" s="28"/>
      <c r="E2033" s="28"/>
      <c r="G2033" s="28"/>
      <c r="K2033" s="202"/>
      <c r="M2033" s="28"/>
      <c r="N2033" s="28"/>
      <c r="O2033" s="28"/>
      <c r="T2033" s="202"/>
      <c r="V2033" s="28"/>
      <c r="W2033" s="28"/>
      <c r="X2033" s="28"/>
      <c r="AC2033" s="202"/>
      <c r="AE2033" s="28"/>
      <c r="AF2033" s="28"/>
      <c r="AG2033" s="28"/>
      <c r="AL2033" s="202"/>
      <c r="AN2033" s="28"/>
      <c r="AO2033" s="28"/>
      <c r="AP2033" s="28"/>
      <c r="AU2033" s="202"/>
      <c r="AW2033" s="28"/>
      <c r="AX2033" s="28"/>
      <c r="AY2033" s="28"/>
      <c r="BD2033" s="202"/>
      <c r="BF2033" s="28"/>
      <c r="BG2033" s="28"/>
      <c r="BH2033" s="28"/>
      <c r="BM2033" s="202"/>
      <c r="BO2033" s="28"/>
      <c r="BP2033" s="28"/>
      <c r="BQ2033" s="28"/>
      <c r="BV2033" s="202"/>
      <c r="BX2033" s="28"/>
      <c r="BY2033" s="28"/>
      <c r="BZ2033" s="28"/>
      <c r="CE2033" s="202"/>
      <c r="CG2033" s="28"/>
      <c r="CH2033" s="28"/>
      <c r="CI2033" s="28"/>
      <c r="CN2033" s="202"/>
      <c r="CP2033" s="28"/>
      <c r="CQ2033" s="28"/>
      <c r="CR2033" s="28"/>
      <c r="CW2033" s="202"/>
      <c r="CY2033" s="28"/>
      <c r="CZ2033" s="28"/>
      <c r="DA2033" s="28"/>
      <c r="DF2033" s="202"/>
      <c r="DH2033" s="28"/>
      <c r="DI2033" s="28"/>
      <c r="DJ2033" s="28"/>
      <c r="DO2033" s="202"/>
      <c r="DQ2033" s="28"/>
      <c r="DR2033" s="28"/>
      <c r="DS2033" s="28"/>
      <c r="DX2033" s="202"/>
      <c r="DZ2033" s="28"/>
      <c r="EA2033" s="28"/>
      <c r="EB2033" s="28"/>
      <c r="EG2033" s="202"/>
      <c r="EI2033" s="28"/>
      <c r="EJ2033" s="28"/>
      <c r="EK2033" s="28"/>
      <c r="EP2033" s="202"/>
      <c r="ER2033" s="28"/>
      <c r="ES2033" s="28"/>
      <c r="ET2033" s="28"/>
      <c r="EY2033" s="202"/>
      <c r="FA2033" s="28"/>
      <c r="FB2033" s="28"/>
      <c r="FC2033" s="28"/>
      <c r="FH2033" s="202"/>
      <c r="FJ2033" s="28"/>
      <c r="FK2033" s="28"/>
      <c r="FL2033" s="28"/>
      <c r="FQ2033" s="202"/>
      <c r="FS2033" s="28"/>
      <c r="FT2033" s="28"/>
      <c r="FU2033" s="28"/>
      <c r="FZ2033" s="202"/>
      <c r="GB2033" s="28"/>
      <c r="GC2033" s="28"/>
      <c r="GD2033" s="28"/>
      <c r="GI2033" s="202"/>
      <c r="GK2033" s="28"/>
      <c r="GL2033" s="28"/>
      <c r="GM2033" s="28"/>
      <c r="GR2033" s="202"/>
      <c r="GT2033" s="28"/>
      <c r="GU2033" s="28"/>
      <c r="GV2033" s="28"/>
      <c r="HA2033" s="202"/>
      <c r="HC2033" s="28"/>
      <c r="HD2033" s="28"/>
      <c r="HE2033" s="28"/>
      <c r="HJ2033" s="28"/>
      <c r="HK2033" s="28"/>
      <c r="HL2033" s="28"/>
      <c r="HM2033" s="28"/>
      <c r="HN2033" s="28"/>
      <c r="HO2033" s="28"/>
      <c r="HP2033" s="28"/>
      <c r="HQ2033" s="28"/>
      <c r="HR2033" s="28"/>
      <c r="HS2033" s="28"/>
      <c r="HT2033" s="28"/>
      <c r="HU2033" s="28"/>
      <c r="HV2033" s="28"/>
      <c r="HW2033" s="28"/>
      <c r="HX2033" s="28"/>
      <c r="HY2033" s="28"/>
      <c r="HZ2033" s="28"/>
      <c r="IA2033" s="28"/>
      <c r="IB2033" s="28"/>
      <c r="IC2033" s="28"/>
      <c r="ID2033" s="28"/>
      <c r="IE2033" s="28"/>
      <c r="IF2033" s="28"/>
      <c r="IG2033" s="28"/>
      <c r="IH2033" s="28"/>
      <c r="II2033" s="28"/>
      <c r="IJ2033" s="28"/>
      <c r="IK2033" s="28"/>
      <c r="IL2033" s="28"/>
      <c r="IM2033" s="28"/>
      <c r="IN2033" s="28"/>
      <c r="IO2033" s="28"/>
    </row>
    <row r="2034" spans="1:249" s="54" customFormat="1" ht="14.25">
      <c r="A2034" s="28"/>
      <c r="B2034" s="28"/>
      <c r="C2034" s="28"/>
      <c r="D2034" s="28"/>
      <c r="E2034" s="28"/>
      <c r="F2034" s="28"/>
      <c r="G2034" s="28"/>
      <c r="K2034" s="202"/>
      <c r="M2034" s="28"/>
      <c r="N2034" s="28"/>
      <c r="O2034" s="28"/>
      <c r="T2034" s="202"/>
      <c r="V2034" s="28"/>
      <c r="W2034" s="28"/>
      <c r="X2034" s="28"/>
      <c r="AC2034" s="202"/>
      <c r="AE2034" s="28"/>
      <c r="AF2034" s="28"/>
      <c r="AG2034" s="28"/>
      <c r="AL2034" s="202"/>
      <c r="AN2034" s="28"/>
      <c r="AO2034" s="28"/>
      <c r="AP2034" s="28"/>
      <c r="AU2034" s="202"/>
      <c r="AW2034" s="28"/>
      <c r="AX2034" s="28"/>
      <c r="AY2034" s="28"/>
      <c r="BD2034" s="202"/>
      <c r="BF2034" s="28"/>
      <c r="BG2034" s="28"/>
      <c r="BH2034" s="28"/>
      <c r="BM2034" s="202"/>
      <c r="BO2034" s="28"/>
      <c r="BP2034" s="28"/>
      <c r="BQ2034" s="28"/>
      <c r="BV2034" s="202"/>
      <c r="BX2034" s="28"/>
      <c r="BY2034" s="28"/>
      <c r="BZ2034" s="28"/>
      <c r="CE2034" s="202"/>
      <c r="CG2034" s="28"/>
      <c r="CH2034" s="28"/>
      <c r="CI2034" s="28"/>
      <c r="CN2034" s="202"/>
      <c r="CP2034" s="28"/>
      <c r="CQ2034" s="28"/>
      <c r="CR2034" s="28"/>
      <c r="CW2034" s="202"/>
      <c r="CY2034" s="28"/>
      <c r="CZ2034" s="28"/>
      <c r="DA2034" s="28"/>
      <c r="DF2034" s="202"/>
      <c r="DH2034" s="28"/>
      <c r="DI2034" s="28"/>
      <c r="DJ2034" s="28"/>
      <c r="DO2034" s="202"/>
      <c r="DQ2034" s="28"/>
      <c r="DR2034" s="28"/>
      <c r="DS2034" s="28"/>
      <c r="DX2034" s="202"/>
      <c r="DZ2034" s="28"/>
      <c r="EA2034" s="28"/>
      <c r="EB2034" s="28"/>
      <c r="EG2034" s="202"/>
      <c r="EI2034" s="28"/>
      <c r="EJ2034" s="28"/>
      <c r="EK2034" s="28"/>
      <c r="EP2034" s="202"/>
      <c r="ER2034" s="28"/>
      <c r="ES2034" s="28"/>
      <c r="ET2034" s="28"/>
      <c r="EY2034" s="202"/>
      <c r="FA2034" s="28"/>
      <c r="FB2034" s="28"/>
      <c r="FC2034" s="28"/>
      <c r="FH2034" s="202"/>
      <c r="FJ2034" s="28"/>
      <c r="FK2034" s="28"/>
      <c r="FL2034" s="28"/>
      <c r="FQ2034" s="202"/>
      <c r="FS2034" s="28"/>
      <c r="FT2034" s="28"/>
      <c r="FU2034" s="28"/>
      <c r="FZ2034" s="202"/>
      <c r="GB2034" s="28"/>
      <c r="GC2034" s="28"/>
      <c r="GD2034" s="28"/>
      <c r="GI2034" s="202"/>
      <c r="GK2034" s="28"/>
      <c r="GL2034" s="28"/>
      <c r="GM2034" s="28"/>
      <c r="GR2034" s="202"/>
      <c r="GT2034" s="28"/>
      <c r="GU2034" s="28"/>
      <c r="GV2034" s="28"/>
      <c r="HA2034" s="202"/>
      <c r="HC2034" s="28"/>
      <c r="HD2034" s="28"/>
      <c r="HE2034" s="28"/>
      <c r="HJ2034" s="28"/>
      <c r="HK2034" s="28"/>
      <c r="HL2034" s="28"/>
      <c r="HM2034" s="28"/>
      <c r="HN2034" s="28"/>
      <c r="HO2034" s="28"/>
      <c r="HP2034" s="28"/>
      <c r="HQ2034" s="28"/>
      <c r="HR2034" s="28"/>
      <c r="HS2034" s="28"/>
      <c r="HT2034" s="28"/>
      <c r="HU2034" s="28"/>
      <c r="HV2034" s="28"/>
      <c r="HW2034" s="28"/>
      <c r="HX2034" s="28"/>
      <c r="HY2034" s="28"/>
      <c r="HZ2034" s="28"/>
      <c r="IA2034" s="28"/>
      <c r="IB2034" s="28"/>
      <c r="IC2034" s="28"/>
      <c r="ID2034" s="28"/>
      <c r="IE2034" s="28"/>
      <c r="IF2034" s="28"/>
      <c r="IG2034" s="28"/>
      <c r="IH2034" s="28"/>
      <c r="II2034" s="28"/>
      <c r="IJ2034" s="28"/>
      <c r="IK2034" s="28"/>
      <c r="IL2034" s="28"/>
      <c r="IM2034" s="28"/>
      <c r="IN2034" s="28"/>
      <c r="IO2034" s="28"/>
    </row>
    <row r="2035" spans="1:249" s="54" customFormat="1" ht="14.25">
      <c r="A2035" s="28"/>
      <c r="B2035" s="28"/>
      <c r="C2035" s="28"/>
      <c r="D2035" s="28"/>
      <c r="E2035" s="28"/>
      <c r="F2035" s="28"/>
      <c r="G2035" s="28"/>
      <c r="K2035" s="202"/>
      <c r="M2035" s="28"/>
      <c r="N2035" s="28"/>
      <c r="O2035" s="28"/>
      <c r="T2035" s="202"/>
      <c r="V2035" s="28"/>
      <c r="W2035" s="28"/>
      <c r="X2035" s="28"/>
      <c r="AC2035" s="202"/>
      <c r="AE2035" s="28"/>
      <c r="AF2035" s="28"/>
      <c r="AG2035" s="28"/>
      <c r="AL2035" s="202"/>
      <c r="AN2035" s="28"/>
      <c r="AO2035" s="28"/>
      <c r="AP2035" s="28"/>
      <c r="AU2035" s="202"/>
      <c r="AW2035" s="28"/>
      <c r="AX2035" s="28"/>
      <c r="AY2035" s="28"/>
      <c r="BD2035" s="202"/>
      <c r="BF2035" s="28"/>
      <c r="BG2035" s="28"/>
      <c r="BH2035" s="28"/>
      <c r="BM2035" s="202"/>
      <c r="BO2035" s="28"/>
      <c r="BP2035" s="28"/>
      <c r="BQ2035" s="28"/>
      <c r="BV2035" s="202"/>
      <c r="BX2035" s="28"/>
      <c r="BY2035" s="28"/>
      <c r="BZ2035" s="28"/>
      <c r="CE2035" s="202"/>
      <c r="CG2035" s="28"/>
      <c r="CH2035" s="28"/>
      <c r="CI2035" s="28"/>
      <c r="CN2035" s="202"/>
      <c r="CP2035" s="28"/>
      <c r="CQ2035" s="28"/>
      <c r="CR2035" s="28"/>
      <c r="CW2035" s="202"/>
      <c r="CY2035" s="28"/>
      <c r="CZ2035" s="28"/>
      <c r="DA2035" s="28"/>
      <c r="DF2035" s="202"/>
      <c r="DH2035" s="28"/>
      <c r="DI2035" s="28"/>
      <c r="DJ2035" s="28"/>
      <c r="DO2035" s="202"/>
      <c r="DQ2035" s="28"/>
      <c r="DR2035" s="28"/>
      <c r="DS2035" s="28"/>
      <c r="DX2035" s="202"/>
      <c r="DZ2035" s="28"/>
      <c r="EA2035" s="28"/>
      <c r="EB2035" s="28"/>
      <c r="EG2035" s="202"/>
      <c r="EI2035" s="28"/>
      <c r="EJ2035" s="28"/>
      <c r="EK2035" s="28"/>
      <c r="EP2035" s="202"/>
      <c r="ER2035" s="28"/>
      <c r="ES2035" s="28"/>
      <c r="ET2035" s="28"/>
      <c r="EY2035" s="202"/>
      <c r="FA2035" s="28"/>
      <c r="FB2035" s="28"/>
      <c r="FC2035" s="28"/>
      <c r="FH2035" s="202"/>
      <c r="FJ2035" s="28"/>
      <c r="FK2035" s="28"/>
      <c r="FL2035" s="28"/>
      <c r="FQ2035" s="202"/>
      <c r="FS2035" s="28"/>
      <c r="FT2035" s="28"/>
      <c r="FU2035" s="28"/>
      <c r="FZ2035" s="202"/>
      <c r="GB2035" s="28"/>
      <c r="GC2035" s="28"/>
      <c r="GD2035" s="28"/>
      <c r="GI2035" s="202"/>
      <c r="GK2035" s="28"/>
      <c r="GL2035" s="28"/>
      <c r="GM2035" s="28"/>
      <c r="GR2035" s="202"/>
      <c r="GT2035" s="28"/>
      <c r="GU2035" s="28"/>
      <c r="GV2035" s="28"/>
      <c r="HA2035" s="202"/>
      <c r="HC2035" s="28"/>
      <c r="HD2035" s="28"/>
      <c r="HE2035" s="28"/>
      <c r="HJ2035" s="28"/>
      <c r="HK2035" s="28"/>
      <c r="HL2035" s="28"/>
      <c r="HM2035" s="28"/>
      <c r="HN2035" s="28"/>
      <c r="HO2035" s="28"/>
      <c r="HP2035" s="28"/>
      <c r="HQ2035" s="28"/>
      <c r="HR2035" s="28"/>
      <c r="HS2035" s="28"/>
      <c r="HT2035" s="28"/>
      <c r="HU2035" s="28"/>
      <c r="HV2035" s="28"/>
      <c r="HW2035" s="28"/>
      <c r="HX2035" s="28"/>
      <c r="HY2035" s="28"/>
      <c r="HZ2035" s="28"/>
      <c r="IA2035" s="28"/>
      <c r="IB2035" s="28"/>
      <c r="IC2035" s="28"/>
      <c r="ID2035" s="28"/>
      <c r="IE2035" s="28"/>
      <c r="IF2035" s="28"/>
      <c r="IG2035" s="28"/>
      <c r="IH2035" s="28"/>
      <c r="II2035" s="28"/>
      <c r="IJ2035" s="28"/>
      <c r="IK2035" s="28"/>
      <c r="IL2035" s="28"/>
      <c r="IM2035" s="28"/>
      <c r="IN2035" s="28"/>
      <c r="IO2035" s="28"/>
    </row>
    <row r="2036" spans="1:249" s="54" customFormat="1" ht="14.25">
      <c r="A2036" s="28"/>
      <c r="B2036" s="28"/>
      <c r="C2036" s="28"/>
      <c r="D2036" s="28"/>
      <c r="E2036" s="28"/>
      <c r="F2036" s="28"/>
      <c r="G2036" s="28"/>
      <c r="K2036" s="202"/>
      <c r="M2036" s="28"/>
      <c r="N2036" s="28"/>
      <c r="O2036" s="28"/>
      <c r="T2036" s="202"/>
      <c r="V2036" s="28"/>
      <c r="W2036" s="28"/>
      <c r="X2036" s="28"/>
      <c r="AC2036" s="202"/>
      <c r="AE2036" s="28"/>
      <c r="AF2036" s="28"/>
      <c r="AG2036" s="28"/>
      <c r="AL2036" s="202"/>
      <c r="AN2036" s="28"/>
      <c r="AO2036" s="28"/>
      <c r="AP2036" s="28"/>
      <c r="AU2036" s="202"/>
      <c r="AW2036" s="28"/>
      <c r="AX2036" s="28"/>
      <c r="AY2036" s="28"/>
      <c r="BD2036" s="202"/>
      <c r="BF2036" s="28"/>
      <c r="BG2036" s="28"/>
      <c r="BH2036" s="28"/>
      <c r="BM2036" s="202"/>
      <c r="BO2036" s="28"/>
      <c r="BP2036" s="28"/>
      <c r="BQ2036" s="28"/>
      <c r="BV2036" s="202"/>
      <c r="BX2036" s="28"/>
      <c r="BY2036" s="28"/>
      <c r="BZ2036" s="28"/>
      <c r="CE2036" s="202"/>
      <c r="CG2036" s="28"/>
      <c r="CH2036" s="28"/>
      <c r="CI2036" s="28"/>
      <c r="CN2036" s="202"/>
      <c r="CP2036" s="28"/>
      <c r="CQ2036" s="28"/>
      <c r="CR2036" s="28"/>
      <c r="CW2036" s="202"/>
      <c r="CY2036" s="28"/>
      <c r="CZ2036" s="28"/>
      <c r="DA2036" s="28"/>
      <c r="DF2036" s="202"/>
      <c r="DH2036" s="28"/>
      <c r="DI2036" s="28"/>
      <c r="DJ2036" s="28"/>
      <c r="DO2036" s="202"/>
      <c r="DQ2036" s="28"/>
      <c r="DR2036" s="28"/>
      <c r="DS2036" s="28"/>
      <c r="DX2036" s="202"/>
      <c r="DZ2036" s="28"/>
      <c r="EA2036" s="28"/>
      <c r="EB2036" s="28"/>
      <c r="EG2036" s="202"/>
      <c r="EI2036" s="28"/>
      <c r="EJ2036" s="28"/>
      <c r="EK2036" s="28"/>
      <c r="EP2036" s="202"/>
      <c r="ER2036" s="28"/>
      <c r="ES2036" s="28"/>
      <c r="ET2036" s="28"/>
      <c r="EY2036" s="202"/>
      <c r="FA2036" s="28"/>
      <c r="FB2036" s="28"/>
      <c r="FC2036" s="28"/>
      <c r="FH2036" s="202"/>
      <c r="FJ2036" s="28"/>
      <c r="FK2036" s="28"/>
      <c r="FL2036" s="28"/>
      <c r="FQ2036" s="202"/>
      <c r="FS2036" s="28"/>
      <c r="FT2036" s="28"/>
      <c r="FU2036" s="28"/>
      <c r="FZ2036" s="202"/>
      <c r="GB2036" s="28"/>
      <c r="GC2036" s="28"/>
      <c r="GD2036" s="28"/>
      <c r="GI2036" s="202"/>
      <c r="GK2036" s="28"/>
      <c r="GL2036" s="28"/>
      <c r="GM2036" s="28"/>
      <c r="GR2036" s="202"/>
      <c r="GT2036" s="28"/>
      <c r="GU2036" s="28"/>
      <c r="GV2036" s="28"/>
      <c r="HA2036" s="202"/>
      <c r="HC2036" s="28"/>
      <c r="HD2036" s="28"/>
      <c r="HE2036" s="28"/>
      <c r="HJ2036" s="28"/>
      <c r="HK2036" s="28"/>
      <c r="HL2036" s="28"/>
      <c r="HM2036" s="28"/>
      <c r="HN2036" s="28"/>
      <c r="HO2036" s="28"/>
      <c r="HP2036" s="28"/>
      <c r="HQ2036" s="28"/>
      <c r="HR2036" s="28"/>
      <c r="HS2036" s="28"/>
      <c r="HT2036" s="28"/>
      <c r="HU2036" s="28"/>
      <c r="HV2036" s="28"/>
      <c r="HW2036" s="28"/>
      <c r="HX2036" s="28"/>
      <c r="HY2036" s="28"/>
      <c r="HZ2036" s="28"/>
      <c r="IA2036" s="28"/>
      <c r="IB2036" s="28"/>
      <c r="IC2036" s="28"/>
      <c r="ID2036" s="28"/>
      <c r="IE2036" s="28"/>
      <c r="IF2036" s="28"/>
      <c r="IG2036" s="28"/>
      <c r="IH2036" s="28"/>
      <c r="II2036" s="28"/>
      <c r="IJ2036" s="28"/>
      <c r="IK2036" s="28"/>
      <c r="IL2036" s="28"/>
      <c r="IM2036" s="28"/>
      <c r="IN2036" s="28"/>
      <c r="IO2036" s="28"/>
    </row>
    <row r="2037" spans="1:249" s="54" customFormat="1" ht="14.25">
      <c r="A2037" s="28"/>
      <c r="B2037" s="28"/>
      <c r="C2037" s="28"/>
      <c r="D2037" s="28"/>
      <c r="E2037" s="28"/>
      <c r="F2037" s="28"/>
      <c r="G2037" s="28"/>
      <c r="K2037" s="202"/>
      <c r="M2037" s="28"/>
      <c r="N2037" s="28"/>
      <c r="O2037" s="28"/>
      <c r="T2037" s="202"/>
      <c r="V2037" s="28"/>
      <c r="W2037" s="28"/>
      <c r="X2037" s="28"/>
      <c r="AC2037" s="202"/>
      <c r="AE2037" s="28"/>
      <c r="AF2037" s="28"/>
      <c r="AG2037" s="28"/>
      <c r="AL2037" s="202"/>
      <c r="AN2037" s="28"/>
      <c r="AO2037" s="28"/>
      <c r="AP2037" s="28"/>
      <c r="AU2037" s="202"/>
      <c r="AW2037" s="28"/>
      <c r="AX2037" s="28"/>
      <c r="AY2037" s="28"/>
      <c r="BD2037" s="202"/>
      <c r="BF2037" s="28"/>
      <c r="BG2037" s="28"/>
      <c r="BH2037" s="28"/>
      <c r="BM2037" s="202"/>
      <c r="BO2037" s="28"/>
      <c r="BP2037" s="28"/>
      <c r="BQ2037" s="28"/>
      <c r="BV2037" s="202"/>
      <c r="BX2037" s="28"/>
      <c r="BY2037" s="28"/>
      <c r="BZ2037" s="28"/>
      <c r="CE2037" s="202"/>
      <c r="CG2037" s="28"/>
      <c r="CH2037" s="28"/>
      <c r="CI2037" s="28"/>
      <c r="CN2037" s="202"/>
      <c r="CP2037" s="28"/>
      <c r="CQ2037" s="28"/>
      <c r="CR2037" s="28"/>
      <c r="CW2037" s="202"/>
      <c r="CY2037" s="28"/>
      <c r="CZ2037" s="28"/>
      <c r="DA2037" s="28"/>
      <c r="DF2037" s="202"/>
      <c r="DH2037" s="28"/>
      <c r="DI2037" s="28"/>
      <c r="DJ2037" s="28"/>
      <c r="DO2037" s="202"/>
      <c r="DQ2037" s="28"/>
      <c r="DR2037" s="28"/>
      <c r="DS2037" s="28"/>
      <c r="DX2037" s="202"/>
      <c r="DZ2037" s="28"/>
      <c r="EA2037" s="28"/>
      <c r="EB2037" s="28"/>
      <c r="EG2037" s="202"/>
      <c r="EI2037" s="28"/>
      <c r="EJ2037" s="28"/>
      <c r="EK2037" s="28"/>
      <c r="EP2037" s="202"/>
      <c r="ER2037" s="28"/>
      <c r="ES2037" s="28"/>
      <c r="ET2037" s="28"/>
      <c r="EY2037" s="202"/>
      <c r="FA2037" s="28"/>
      <c r="FB2037" s="28"/>
      <c r="FC2037" s="28"/>
      <c r="FH2037" s="202"/>
      <c r="FJ2037" s="28"/>
      <c r="FK2037" s="28"/>
      <c r="FL2037" s="28"/>
      <c r="FQ2037" s="202"/>
      <c r="FS2037" s="28"/>
      <c r="FT2037" s="28"/>
      <c r="FU2037" s="28"/>
      <c r="FZ2037" s="202"/>
      <c r="GB2037" s="28"/>
      <c r="GC2037" s="28"/>
      <c r="GD2037" s="28"/>
      <c r="GI2037" s="202"/>
      <c r="GK2037" s="28"/>
      <c r="GL2037" s="28"/>
      <c r="GM2037" s="28"/>
      <c r="GR2037" s="202"/>
      <c r="GT2037" s="28"/>
      <c r="GU2037" s="28"/>
      <c r="GV2037" s="28"/>
      <c r="HA2037" s="202"/>
      <c r="HC2037" s="28"/>
      <c r="HD2037" s="28"/>
      <c r="HE2037" s="28"/>
      <c r="HJ2037" s="28"/>
      <c r="HK2037" s="28"/>
      <c r="HL2037" s="28"/>
      <c r="HM2037" s="28"/>
      <c r="HN2037" s="28"/>
      <c r="HO2037" s="28"/>
      <c r="HP2037" s="28"/>
      <c r="HQ2037" s="28"/>
      <c r="HR2037" s="28"/>
      <c r="HS2037" s="28"/>
      <c r="HT2037" s="28"/>
      <c r="HU2037" s="28"/>
      <c r="HV2037" s="28"/>
      <c r="HW2037" s="28"/>
      <c r="HX2037" s="28"/>
      <c r="HY2037" s="28"/>
      <c r="HZ2037" s="28"/>
      <c r="IA2037" s="28"/>
      <c r="IB2037" s="28"/>
      <c r="IC2037" s="28"/>
      <c r="ID2037" s="28"/>
      <c r="IE2037" s="28"/>
      <c r="IF2037" s="28"/>
      <c r="IG2037" s="28"/>
      <c r="IH2037" s="28"/>
      <c r="II2037" s="28"/>
      <c r="IJ2037" s="28"/>
      <c r="IK2037" s="28"/>
      <c r="IL2037" s="28"/>
      <c r="IM2037" s="28"/>
      <c r="IN2037" s="28"/>
      <c r="IO2037" s="28"/>
    </row>
    <row r="2038" spans="1:249" s="54" customFormat="1" ht="14.25">
      <c r="A2038" s="28"/>
      <c r="B2038" s="28"/>
      <c r="C2038" s="28"/>
      <c r="D2038" s="28"/>
      <c r="E2038" s="28"/>
      <c r="G2038" s="28"/>
      <c r="K2038" s="202"/>
      <c r="M2038" s="28"/>
      <c r="N2038" s="28"/>
      <c r="O2038" s="28"/>
      <c r="T2038" s="202"/>
      <c r="V2038" s="28"/>
      <c r="W2038" s="28"/>
      <c r="X2038" s="28"/>
      <c r="AC2038" s="202"/>
      <c r="AE2038" s="28"/>
      <c r="AF2038" s="28"/>
      <c r="AG2038" s="28"/>
      <c r="AL2038" s="202"/>
      <c r="AN2038" s="28"/>
      <c r="AO2038" s="28"/>
      <c r="AP2038" s="28"/>
      <c r="AU2038" s="202"/>
      <c r="AW2038" s="28"/>
      <c r="AX2038" s="28"/>
      <c r="AY2038" s="28"/>
      <c r="BD2038" s="202"/>
      <c r="BF2038" s="28"/>
      <c r="BG2038" s="28"/>
      <c r="BH2038" s="28"/>
      <c r="BM2038" s="202"/>
      <c r="BO2038" s="28"/>
      <c r="BP2038" s="28"/>
      <c r="BQ2038" s="28"/>
      <c r="BV2038" s="202"/>
      <c r="BX2038" s="28"/>
      <c r="BY2038" s="28"/>
      <c r="BZ2038" s="28"/>
      <c r="CE2038" s="202"/>
      <c r="CG2038" s="28"/>
      <c r="CH2038" s="28"/>
      <c r="CI2038" s="28"/>
      <c r="CN2038" s="202"/>
      <c r="CP2038" s="28"/>
      <c r="CQ2038" s="28"/>
      <c r="CR2038" s="28"/>
      <c r="CW2038" s="202"/>
      <c r="CY2038" s="28"/>
      <c r="CZ2038" s="28"/>
      <c r="DA2038" s="28"/>
      <c r="DF2038" s="202"/>
      <c r="DH2038" s="28"/>
      <c r="DI2038" s="28"/>
      <c r="DJ2038" s="28"/>
      <c r="DO2038" s="202"/>
      <c r="DQ2038" s="28"/>
      <c r="DR2038" s="28"/>
      <c r="DS2038" s="28"/>
      <c r="DX2038" s="202"/>
      <c r="DZ2038" s="28"/>
      <c r="EA2038" s="28"/>
      <c r="EB2038" s="28"/>
      <c r="EG2038" s="202"/>
      <c r="EI2038" s="28"/>
      <c r="EJ2038" s="28"/>
      <c r="EK2038" s="28"/>
      <c r="EP2038" s="202"/>
      <c r="ER2038" s="28"/>
      <c r="ES2038" s="28"/>
      <c r="ET2038" s="28"/>
      <c r="EY2038" s="202"/>
      <c r="FA2038" s="28"/>
      <c r="FB2038" s="28"/>
      <c r="FC2038" s="28"/>
      <c r="FH2038" s="202"/>
      <c r="FJ2038" s="28"/>
      <c r="FK2038" s="28"/>
      <c r="FL2038" s="28"/>
      <c r="FQ2038" s="202"/>
      <c r="FS2038" s="28"/>
      <c r="FT2038" s="28"/>
      <c r="FU2038" s="28"/>
      <c r="FZ2038" s="202"/>
      <c r="GB2038" s="28"/>
      <c r="GC2038" s="28"/>
      <c r="GD2038" s="28"/>
      <c r="GI2038" s="202"/>
      <c r="GK2038" s="28"/>
      <c r="GL2038" s="28"/>
      <c r="GM2038" s="28"/>
      <c r="GR2038" s="202"/>
      <c r="GT2038" s="28"/>
      <c r="GU2038" s="28"/>
      <c r="GV2038" s="28"/>
      <c r="HA2038" s="202"/>
      <c r="HC2038" s="28"/>
      <c r="HD2038" s="28"/>
      <c r="HE2038" s="28"/>
      <c r="HJ2038" s="28"/>
      <c r="HK2038" s="28"/>
      <c r="HL2038" s="28"/>
      <c r="HM2038" s="28"/>
      <c r="HN2038" s="28"/>
      <c r="HO2038" s="28"/>
      <c r="HP2038" s="28"/>
      <c r="HQ2038" s="28"/>
      <c r="HR2038" s="28"/>
      <c r="HS2038" s="28"/>
      <c r="HT2038" s="28"/>
      <c r="HU2038" s="28"/>
      <c r="HV2038" s="28"/>
      <c r="HW2038" s="28"/>
      <c r="HX2038" s="28"/>
      <c r="HY2038" s="28"/>
      <c r="HZ2038" s="28"/>
      <c r="IA2038" s="28"/>
      <c r="IB2038" s="28"/>
      <c r="IC2038" s="28"/>
      <c r="ID2038" s="28"/>
      <c r="IE2038" s="28"/>
      <c r="IF2038" s="28"/>
      <c r="IG2038" s="28"/>
      <c r="IH2038" s="28"/>
      <c r="II2038" s="28"/>
      <c r="IJ2038" s="28"/>
      <c r="IK2038" s="28"/>
      <c r="IL2038" s="28"/>
      <c r="IM2038" s="28"/>
      <c r="IN2038" s="28"/>
      <c r="IO2038" s="28"/>
    </row>
    <row r="2039" spans="1:249" s="54" customFormat="1" ht="14.25">
      <c r="A2039" s="28"/>
      <c r="B2039" s="28"/>
      <c r="C2039" s="28"/>
      <c r="D2039" s="28"/>
      <c r="E2039" s="28"/>
      <c r="F2039" s="28"/>
      <c r="G2039" s="28"/>
      <c r="K2039" s="202"/>
      <c r="M2039" s="28"/>
      <c r="N2039" s="28"/>
      <c r="O2039" s="28"/>
      <c r="T2039" s="202"/>
      <c r="V2039" s="28"/>
      <c r="W2039" s="28"/>
      <c r="X2039" s="28"/>
      <c r="AC2039" s="202"/>
      <c r="AE2039" s="28"/>
      <c r="AF2039" s="28"/>
      <c r="AG2039" s="28"/>
      <c r="AL2039" s="202"/>
      <c r="AN2039" s="28"/>
      <c r="AO2039" s="28"/>
      <c r="AP2039" s="28"/>
      <c r="AU2039" s="202"/>
      <c r="AW2039" s="28"/>
      <c r="AX2039" s="28"/>
      <c r="AY2039" s="28"/>
      <c r="BD2039" s="202"/>
      <c r="BF2039" s="28"/>
      <c r="BG2039" s="28"/>
      <c r="BH2039" s="28"/>
      <c r="BM2039" s="202"/>
      <c r="BO2039" s="28"/>
      <c r="BP2039" s="28"/>
      <c r="BQ2039" s="28"/>
      <c r="BV2039" s="202"/>
      <c r="BX2039" s="28"/>
      <c r="BY2039" s="28"/>
      <c r="BZ2039" s="28"/>
      <c r="CE2039" s="202"/>
      <c r="CG2039" s="28"/>
      <c r="CH2039" s="28"/>
      <c r="CI2039" s="28"/>
      <c r="CN2039" s="202"/>
      <c r="CP2039" s="28"/>
      <c r="CQ2039" s="28"/>
      <c r="CR2039" s="28"/>
      <c r="CW2039" s="202"/>
      <c r="CY2039" s="28"/>
      <c r="CZ2039" s="28"/>
      <c r="DA2039" s="28"/>
      <c r="DF2039" s="202"/>
      <c r="DH2039" s="28"/>
      <c r="DI2039" s="28"/>
      <c r="DJ2039" s="28"/>
      <c r="DO2039" s="202"/>
      <c r="DQ2039" s="28"/>
      <c r="DR2039" s="28"/>
      <c r="DS2039" s="28"/>
      <c r="DX2039" s="202"/>
      <c r="DZ2039" s="28"/>
      <c r="EA2039" s="28"/>
      <c r="EB2039" s="28"/>
      <c r="EG2039" s="202"/>
      <c r="EI2039" s="28"/>
      <c r="EJ2039" s="28"/>
      <c r="EK2039" s="28"/>
      <c r="EP2039" s="202"/>
      <c r="ER2039" s="28"/>
      <c r="ES2039" s="28"/>
      <c r="ET2039" s="28"/>
      <c r="EY2039" s="202"/>
      <c r="FA2039" s="28"/>
      <c r="FB2039" s="28"/>
      <c r="FC2039" s="28"/>
      <c r="FH2039" s="202"/>
      <c r="FJ2039" s="28"/>
      <c r="FK2039" s="28"/>
      <c r="FL2039" s="28"/>
      <c r="FQ2039" s="202"/>
      <c r="FS2039" s="28"/>
      <c r="FT2039" s="28"/>
      <c r="FU2039" s="28"/>
      <c r="FZ2039" s="202"/>
      <c r="GB2039" s="28"/>
      <c r="GC2039" s="28"/>
      <c r="GD2039" s="28"/>
      <c r="GI2039" s="202"/>
      <c r="GK2039" s="28"/>
      <c r="GL2039" s="28"/>
      <c r="GM2039" s="28"/>
      <c r="GR2039" s="202"/>
      <c r="GT2039" s="28"/>
      <c r="GU2039" s="28"/>
      <c r="GV2039" s="28"/>
      <c r="HA2039" s="202"/>
      <c r="HC2039" s="28"/>
      <c r="HD2039" s="28"/>
      <c r="HE2039" s="28"/>
      <c r="HJ2039" s="28"/>
      <c r="HK2039" s="28"/>
      <c r="HL2039" s="28"/>
      <c r="HM2039" s="28"/>
      <c r="HN2039" s="28"/>
      <c r="HO2039" s="28"/>
      <c r="HP2039" s="28"/>
      <c r="HQ2039" s="28"/>
      <c r="HR2039" s="28"/>
      <c r="HS2039" s="28"/>
      <c r="HT2039" s="28"/>
      <c r="HU2039" s="28"/>
      <c r="HV2039" s="28"/>
      <c r="HW2039" s="28"/>
      <c r="HX2039" s="28"/>
      <c r="HY2039" s="28"/>
      <c r="HZ2039" s="28"/>
      <c r="IA2039" s="28"/>
      <c r="IB2039" s="28"/>
      <c r="IC2039" s="28"/>
      <c r="ID2039" s="28"/>
      <c r="IE2039" s="28"/>
      <c r="IF2039" s="28"/>
      <c r="IG2039" s="28"/>
      <c r="IH2039" s="28"/>
      <c r="II2039" s="28"/>
      <c r="IJ2039" s="28"/>
      <c r="IK2039" s="28"/>
      <c r="IL2039" s="28"/>
      <c r="IM2039" s="28"/>
      <c r="IN2039" s="28"/>
      <c r="IO2039" s="28"/>
    </row>
    <row r="2040" spans="1:249" s="54" customFormat="1" ht="14.25">
      <c r="A2040" s="28"/>
      <c r="B2040" s="28"/>
      <c r="C2040" s="28"/>
      <c r="D2040" s="28"/>
      <c r="E2040" s="28"/>
      <c r="F2040" s="28"/>
      <c r="G2040" s="28"/>
      <c r="K2040" s="202"/>
      <c r="M2040" s="28"/>
      <c r="N2040" s="28"/>
      <c r="O2040" s="28"/>
      <c r="T2040" s="202"/>
      <c r="V2040" s="28"/>
      <c r="W2040" s="28"/>
      <c r="X2040" s="28"/>
      <c r="AC2040" s="202"/>
      <c r="AE2040" s="28"/>
      <c r="AF2040" s="28"/>
      <c r="AG2040" s="28"/>
      <c r="AL2040" s="202"/>
      <c r="AN2040" s="28"/>
      <c r="AO2040" s="28"/>
      <c r="AP2040" s="28"/>
      <c r="AU2040" s="202"/>
      <c r="AW2040" s="28"/>
      <c r="AX2040" s="28"/>
      <c r="AY2040" s="28"/>
      <c r="BD2040" s="202"/>
      <c r="BF2040" s="28"/>
      <c r="BG2040" s="28"/>
      <c r="BH2040" s="28"/>
      <c r="BM2040" s="202"/>
      <c r="BO2040" s="28"/>
      <c r="BP2040" s="28"/>
      <c r="BQ2040" s="28"/>
      <c r="BV2040" s="202"/>
      <c r="BX2040" s="28"/>
      <c r="BY2040" s="28"/>
      <c r="BZ2040" s="28"/>
      <c r="CE2040" s="202"/>
      <c r="CG2040" s="28"/>
      <c r="CH2040" s="28"/>
      <c r="CI2040" s="28"/>
      <c r="CN2040" s="202"/>
      <c r="CP2040" s="28"/>
      <c r="CQ2040" s="28"/>
      <c r="CR2040" s="28"/>
      <c r="CW2040" s="202"/>
      <c r="CY2040" s="28"/>
      <c r="CZ2040" s="28"/>
      <c r="DA2040" s="28"/>
      <c r="DF2040" s="202"/>
      <c r="DH2040" s="28"/>
      <c r="DI2040" s="28"/>
      <c r="DJ2040" s="28"/>
      <c r="DO2040" s="202"/>
      <c r="DQ2040" s="28"/>
      <c r="DR2040" s="28"/>
      <c r="DS2040" s="28"/>
      <c r="DX2040" s="202"/>
      <c r="DZ2040" s="28"/>
      <c r="EA2040" s="28"/>
      <c r="EB2040" s="28"/>
      <c r="EG2040" s="202"/>
      <c r="EI2040" s="28"/>
      <c r="EJ2040" s="28"/>
      <c r="EK2040" s="28"/>
      <c r="EP2040" s="202"/>
      <c r="ER2040" s="28"/>
      <c r="ES2040" s="28"/>
      <c r="ET2040" s="28"/>
      <c r="EY2040" s="202"/>
      <c r="FA2040" s="28"/>
      <c r="FB2040" s="28"/>
      <c r="FC2040" s="28"/>
      <c r="FH2040" s="202"/>
      <c r="FJ2040" s="28"/>
      <c r="FK2040" s="28"/>
      <c r="FL2040" s="28"/>
      <c r="FQ2040" s="202"/>
      <c r="FS2040" s="28"/>
      <c r="FT2040" s="28"/>
      <c r="FU2040" s="28"/>
      <c r="FZ2040" s="202"/>
      <c r="GB2040" s="28"/>
      <c r="GC2040" s="28"/>
      <c r="GD2040" s="28"/>
      <c r="GI2040" s="202"/>
      <c r="GK2040" s="28"/>
      <c r="GL2040" s="28"/>
      <c r="GM2040" s="28"/>
      <c r="GR2040" s="202"/>
      <c r="GT2040" s="28"/>
      <c r="GU2040" s="28"/>
      <c r="GV2040" s="28"/>
      <c r="HA2040" s="202"/>
      <c r="HC2040" s="28"/>
      <c r="HD2040" s="28"/>
      <c r="HE2040" s="28"/>
      <c r="HJ2040" s="28"/>
      <c r="HK2040" s="28"/>
      <c r="HL2040" s="28"/>
      <c r="HM2040" s="28"/>
      <c r="HN2040" s="28"/>
      <c r="HO2040" s="28"/>
      <c r="HP2040" s="28"/>
      <c r="HQ2040" s="28"/>
      <c r="HR2040" s="28"/>
      <c r="HS2040" s="28"/>
      <c r="HT2040" s="28"/>
      <c r="HU2040" s="28"/>
      <c r="HV2040" s="28"/>
      <c r="HW2040" s="28"/>
      <c r="HX2040" s="28"/>
      <c r="HY2040" s="28"/>
      <c r="HZ2040" s="28"/>
      <c r="IA2040" s="28"/>
      <c r="IB2040" s="28"/>
      <c r="IC2040" s="28"/>
      <c r="ID2040" s="28"/>
      <c r="IE2040" s="28"/>
      <c r="IF2040" s="28"/>
      <c r="IG2040" s="28"/>
      <c r="IH2040" s="28"/>
      <c r="II2040" s="28"/>
      <c r="IJ2040" s="28"/>
      <c r="IK2040" s="28"/>
      <c r="IL2040" s="28"/>
      <c r="IM2040" s="28"/>
      <c r="IN2040" s="28"/>
      <c r="IO2040" s="28"/>
    </row>
    <row r="2041" spans="1:249" s="54" customFormat="1" ht="14.25">
      <c r="A2041" s="28"/>
      <c r="B2041" s="28"/>
      <c r="C2041" s="28"/>
      <c r="D2041" s="28"/>
      <c r="E2041" s="28"/>
      <c r="F2041" s="28"/>
      <c r="G2041" s="28"/>
      <c r="K2041" s="202"/>
      <c r="M2041" s="28"/>
      <c r="N2041" s="28"/>
      <c r="O2041" s="28"/>
      <c r="T2041" s="202"/>
      <c r="V2041" s="28"/>
      <c r="W2041" s="28"/>
      <c r="X2041" s="28"/>
      <c r="AC2041" s="202"/>
      <c r="AE2041" s="28"/>
      <c r="AF2041" s="28"/>
      <c r="AG2041" s="28"/>
      <c r="AL2041" s="202"/>
      <c r="AN2041" s="28"/>
      <c r="AO2041" s="28"/>
      <c r="AP2041" s="28"/>
      <c r="AU2041" s="202"/>
      <c r="AW2041" s="28"/>
      <c r="AX2041" s="28"/>
      <c r="AY2041" s="28"/>
      <c r="BD2041" s="202"/>
      <c r="BF2041" s="28"/>
      <c r="BG2041" s="28"/>
      <c r="BH2041" s="28"/>
      <c r="BM2041" s="202"/>
      <c r="BO2041" s="28"/>
      <c r="BP2041" s="28"/>
      <c r="BQ2041" s="28"/>
      <c r="BV2041" s="202"/>
      <c r="BX2041" s="28"/>
      <c r="BY2041" s="28"/>
      <c r="BZ2041" s="28"/>
      <c r="CE2041" s="202"/>
      <c r="CG2041" s="28"/>
      <c r="CH2041" s="28"/>
      <c r="CI2041" s="28"/>
      <c r="CN2041" s="202"/>
      <c r="CP2041" s="28"/>
      <c r="CQ2041" s="28"/>
      <c r="CR2041" s="28"/>
      <c r="CW2041" s="202"/>
      <c r="CY2041" s="28"/>
      <c r="CZ2041" s="28"/>
      <c r="DA2041" s="28"/>
      <c r="DF2041" s="202"/>
      <c r="DH2041" s="28"/>
      <c r="DI2041" s="28"/>
      <c r="DJ2041" s="28"/>
      <c r="DO2041" s="202"/>
      <c r="DQ2041" s="28"/>
      <c r="DR2041" s="28"/>
      <c r="DS2041" s="28"/>
      <c r="DX2041" s="202"/>
      <c r="DZ2041" s="28"/>
      <c r="EA2041" s="28"/>
      <c r="EB2041" s="28"/>
      <c r="EG2041" s="202"/>
      <c r="EI2041" s="28"/>
      <c r="EJ2041" s="28"/>
      <c r="EK2041" s="28"/>
      <c r="EP2041" s="202"/>
      <c r="ER2041" s="28"/>
      <c r="ES2041" s="28"/>
      <c r="ET2041" s="28"/>
      <c r="EY2041" s="202"/>
      <c r="FA2041" s="28"/>
      <c r="FB2041" s="28"/>
      <c r="FC2041" s="28"/>
      <c r="FH2041" s="202"/>
      <c r="FJ2041" s="28"/>
      <c r="FK2041" s="28"/>
      <c r="FL2041" s="28"/>
      <c r="FQ2041" s="202"/>
      <c r="FS2041" s="28"/>
      <c r="FT2041" s="28"/>
      <c r="FU2041" s="28"/>
      <c r="FZ2041" s="202"/>
      <c r="GB2041" s="28"/>
      <c r="GC2041" s="28"/>
      <c r="GD2041" s="28"/>
      <c r="GI2041" s="202"/>
      <c r="GK2041" s="28"/>
      <c r="GL2041" s="28"/>
      <c r="GM2041" s="28"/>
      <c r="GR2041" s="202"/>
      <c r="GT2041" s="28"/>
      <c r="GU2041" s="28"/>
      <c r="GV2041" s="28"/>
      <c r="HA2041" s="202"/>
      <c r="HC2041" s="28"/>
      <c r="HD2041" s="28"/>
      <c r="HE2041" s="28"/>
      <c r="HJ2041" s="28"/>
      <c r="HK2041" s="28"/>
      <c r="HL2041" s="28"/>
      <c r="HM2041" s="28"/>
      <c r="HN2041" s="28"/>
      <c r="HO2041" s="28"/>
      <c r="HP2041" s="28"/>
      <c r="HQ2041" s="28"/>
      <c r="HR2041" s="28"/>
      <c r="HS2041" s="28"/>
      <c r="HT2041" s="28"/>
      <c r="HU2041" s="28"/>
      <c r="HV2041" s="28"/>
      <c r="HW2041" s="28"/>
      <c r="HX2041" s="28"/>
      <c r="HY2041" s="28"/>
      <c r="HZ2041" s="28"/>
      <c r="IA2041" s="28"/>
      <c r="IB2041" s="28"/>
      <c r="IC2041" s="28"/>
      <c r="ID2041" s="28"/>
      <c r="IE2041" s="28"/>
      <c r="IF2041" s="28"/>
      <c r="IG2041" s="28"/>
      <c r="IH2041" s="28"/>
      <c r="II2041" s="28"/>
      <c r="IJ2041" s="28"/>
      <c r="IK2041" s="28"/>
      <c r="IL2041" s="28"/>
      <c r="IM2041" s="28"/>
      <c r="IN2041" s="28"/>
      <c r="IO2041" s="28"/>
    </row>
    <row r="2042" spans="1:249" s="54" customFormat="1" ht="14.25">
      <c r="A2042" s="28"/>
      <c r="B2042" s="28"/>
      <c r="C2042" s="28"/>
      <c r="D2042" s="28"/>
      <c r="E2042" s="28"/>
      <c r="F2042" s="28"/>
      <c r="G2042" s="28"/>
      <c r="K2042" s="202"/>
      <c r="M2042" s="28"/>
      <c r="N2042" s="28"/>
      <c r="O2042" s="28"/>
      <c r="T2042" s="202"/>
      <c r="V2042" s="28"/>
      <c r="W2042" s="28"/>
      <c r="X2042" s="28"/>
      <c r="AC2042" s="202"/>
      <c r="AE2042" s="28"/>
      <c r="AF2042" s="28"/>
      <c r="AG2042" s="28"/>
      <c r="AL2042" s="202"/>
      <c r="AN2042" s="28"/>
      <c r="AO2042" s="28"/>
      <c r="AP2042" s="28"/>
      <c r="AU2042" s="202"/>
      <c r="AW2042" s="28"/>
      <c r="AX2042" s="28"/>
      <c r="AY2042" s="28"/>
      <c r="BD2042" s="202"/>
      <c r="BF2042" s="28"/>
      <c r="BG2042" s="28"/>
      <c r="BH2042" s="28"/>
      <c r="BM2042" s="202"/>
      <c r="BO2042" s="28"/>
      <c r="BP2042" s="28"/>
      <c r="BQ2042" s="28"/>
      <c r="BV2042" s="202"/>
      <c r="BX2042" s="28"/>
      <c r="BY2042" s="28"/>
      <c r="BZ2042" s="28"/>
      <c r="CE2042" s="202"/>
      <c r="CG2042" s="28"/>
      <c r="CH2042" s="28"/>
      <c r="CI2042" s="28"/>
      <c r="CN2042" s="202"/>
      <c r="CP2042" s="28"/>
      <c r="CQ2042" s="28"/>
      <c r="CR2042" s="28"/>
      <c r="CW2042" s="202"/>
      <c r="CY2042" s="28"/>
      <c r="CZ2042" s="28"/>
      <c r="DA2042" s="28"/>
      <c r="DF2042" s="202"/>
      <c r="DH2042" s="28"/>
      <c r="DI2042" s="28"/>
      <c r="DJ2042" s="28"/>
      <c r="DO2042" s="202"/>
      <c r="DQ2042" s="28"/>
      <c r="DR2042" s="28"/>
      <c r="DS2042" s="28"/>
      <c r="DX2042" s="202"/>
      <c r="DZ2042" s="28"/>
      <c r="EA2042" s="28"/>
      <c r="EB2042" s="28"/>
      <c r="EG2042" s="202"/>
      <c r="EI2042" s="28"/>
      <c r="EJ2042" s="28"/>
      <c r="EK2042" s="28"/>
      <c r="EP2042" s="202"/>
      <c r="ER2042" s="28"/>
      <c r="ES2042" s="28"/>
      <c r="ET2042" s="28"/>
      <c r="EY2042" s="202"/>
      <c r="FA2042" s="28"/>
      <c r="FB2042" s="28"/>
      <c r="FC2042" s="28"/>
      <c r="FH2042" s="202"/>
      <c r="FJ2042" s="28"/>
      <c r="FK2042" s="28"/>
      <c r="FL2042" s="28"/>
      <c r="FQ2042" s="202"/>
      <c r="FS2042" s="28"/>
      <c r="FT2042" s="28"/>
      <c r="FU2042" s="28"/>
      <c r="FZ2042" s="202"/>
      <c r="GB2042" s="28"/>
      <c r="GC2042" s="28"/>
      <c r="GD2042" s="28"/>
      <c r="GI2042" s="202"/>
      <c r="GK2042" s="28"/>
      <c r="GL2042" s="28"/>
      <c r="GM2042" s="28"/>
      <c r="GR2042" s="202"/>
      <c r="GT2042" s="28"/>
      <c r="GU2042" s="28"/>
      <c r="GV2042" s="28"/>
      <c r="HA2042" s="202"/>
      <c r="HC2042" s="28"/>
      <c r="HD2042" s="28"/>
      <c r="HE2042" s="28"/>
      <c r="HJ2042" s="28"/>
      <c r="HK2042" s="28"/>
      <c r="HL2042" s="28"/>
      <c r="HM2042" s="28"/>
      <c r="HN2042" s="28"/>
      <c r="HO2042" s="28"/>
      <c r="HP2042" s="28"/>
      <c r="HQ2042" s="28"/>
      <c r="HR2042" s="28"/>
      <c r="HS2042" s="28"/>
      <c r="HT2042" s="28"/>
      <c r="HU2042" s="28"/>
      <c r="HV2042" s="28"/>
      <c r="HW2042" s="28"/>
      <c r="HX2042" s="28"/>
      <c r="HY2042" s="28"/>
      <c r="HZ2042" s="28"/>
      <c r="IA2042" s="28"/>
      <c r="IB2042" s="28"/>
      <c r="IC2042" s="28"/>
      <c r="ID2042" s="28"/>
      <c r="IE2042" s="28"/>
      <c r="IF2042" s="28"/>
      <c r="IG2042" s="28"/>
      <c r="IH2042" s="28"/>
      <c r="II2042" s="28"/>
      <c r="IJ2042" s="28"/>
      <c r="IK2042" s="28"/>
      <c r="IL2042" s="28"/>
      <c r="IM2042" s="28"/>
      <c r="IN2042" s="28"/>
      <c r="IO2042" s="28"/>
    </row>
    <row r="2043" spans="1:249" s="54" customFormat="1" ht="14.25">
      <c r="A2043" s="28"/>
      <c r="B2043" s="28"/>
      <c r="C2043" s="28"/>
      <c r="D2043" s="28"/>
      <c r="E2043" s="28"/>
      <c r="F2043" s="28"/>
      <c r="G2043" s="28"/>
      <c r="K2043" s="202"/>
      <c r="M2043" s="28"/>
      <c r="N2043" s="28"/>
      <c r="O2043" s="28"/>
      <c r="T2043" s="202"/>
      <c r="V2043" s="28"/>
      <c r="W2043" s="28"/>
      <c r="X2043" s="28"/>
      <c r="AC2043" s="202"/>
      <c r="AE2043" s="28"/>
      <c r="AF2043" s="28"/>
      <c r="AG2043" s="28"/>
      <c r="AL2043" s="202"/>
      <c r="AN2043" s="28"/>
      <c r="AO2043" s="28"/>
      <c r="AP2043" s="28"/>
      <c r="AU2043" s="202"/>
      <c r="AW2043" s="28"/>
      <c r="AX2043" s="28"/>
      <c r="AY2043" s="28"/>
      <c r="BD2043" s="202"/>
      <c r="BF2043" s="28"/>
      <c r="BG2043" s="28"/>
      <c r="BH2043" s="28"/>
      <c r="BM2043" s="202"/>
      <c r="BO2043" s="28"/>
      <c r="BP2043" s="28"/>
      <c r="BQ2043" s="28"/>
      <c r="BV2043" s="202"/>
      <c r="BX2043" s="28"/>
      <c r="BY2043" s="28"/>
      <c r="BZ2043" s="28"/>
      <c r="CE2043" s="202"/>
      <c r="CG2043" s="28"/>
      <c r="CH2043" s="28"/>
      <c r="CI2043" s="28"/>
      <c r="CN2043" s="202"/>
      <c r="CP2043" s="28"/>
      <c r="CQ2043" s="28"/>
      <c r="CR2043" s="28"/>
      <c r="CW2043" s="202"/>
      <c r="CY2043" s="28"/>
      <c r="CZ2043" s="28"/>
      <c r="DA2043" s="28"/>
      <c r="DF2043" s="202"/>
      <c r="DH2043" s="28"/>
      <c r="DI2043" s="28"/>
      <c r="DJ2043" s="28"/>
      <c r="DO2043" s="202"/>
      <c r="DQ2043" s="28"/>
      <c r="DR2043" s="28"/>
      <c r="DS2043" s="28"/>
      <c r="DX2043" s="202"/>
      <c r="DZ2043" s="28"/>
      <c r="EA2043" s="28"/>
      <c r="EB2043" s="28"/>
      <c r="EG2043" s="202"/>
      <c r="EI2043" s="28"/>
      <c r="EJ2043" s="28"/>
      <c r="EK2043" s="28"/>
      <c r="EP2043" s="202"/>
      <c r="ER2043" s="28"/>
      <c r="ES2043" s="28"/>
      <c r="ET2043" s="28"/>
      <c r="EY2043" s="202"/>
      <c r="FA2043" s="28"/>
      <c r="FB2043" s="28"/>
      <c r="FC2043" s="28"/>
      <c r="FH2043" s="202"/>
      <c r="FJ2043" s="28"/>
      <c r="FK2043" s="28"/>
      <c r="FL2043" s="28"/>
      <c r="FQ2043" s="202"/>
      <c r="FS2043" s="28"/>
      <c r="FT2043" s="28"/>
      <c r="FU2043" s="28"/>
      <c r="FZ2043" s="202"/>
      <c r="GB2043" s="28"/>
      <c r="GC2043" s="28"/>
      <c r="GD2043" s="28"/>
      <c r="GI2043" s="202"/>
      <c r="GK2043" s="28"/>
      <c r="GL2043" s="28"/>
      <c r="GM2043" s="28"/>
      <c r="GR2043" s="202"/>
      <c r="GT2043" s="28"/>
      <c r="GU2043" s="28"/>
      <c r="GV2043" s="28"/>
      <c r="HA2043" s="202"/>
      <c r="HC2043" s="28"/>
      <c r="HD2043" s="28"/>
      <c r="HE2043" s="28"/>
      <c r="HJ2043" s="28"/>
      <c r="HK2043" s="28"/>
      <c r="HL2043" s="28"/>
      <c r="HM2043" s="28"/>
      <c r="HN2043" s="28"/>
      <c r="HO2043" s="28"/>
      <c r="HP2043" s="28"/>
      <c r="HQ2043" s="28"/>
      <c r="HR2043" s="28"/>
      <c r="HS2043" s="28"/>
      <c r="HT2043" s="28"/>
      <c r="HU2043" s="28"/>
      <c r="HV2043" s="28"/>
      <c r="HW2043" s="28"/>
      <c r="HX2043" s="28"/>
      <c r="HY2043" s="28"/>
      <c r="HZ2043" s="28"/>
      <c r="IA2043" s="28"/>
      <c r="IB2043" s="28"/>
      <c r="IC2043" s="28"/>
      <c r="ID2043" s="28"/>
      <c r="IE2043" s="28"/>
      <c r="IF2043" s="28"/>
      <c r="IG2043" s="28"/>
      <c r="IH2043" s="28"/>
      <c r="II2043" s="28"/>
      <c r="IJ2043" s="28"/>
      <c r="IK2043" s="28"/>
      <c r="IL2043" s="28"/>
      <c r="IM2043" s="28"/>
      <c r="IN2043" s="28"/>
      <c r="IO2043" s="28"/>
    </row>
    <row r="2044" spans="1:249" s="54" customFormat="1" ht="14.25">
      <c r="A2044" s="28"/>
      <c r="B2044" s="28"/>
      <c r="C2044" s="28"/>
      <c r="D2044" s="28"/>
      <c r="E2044" s="28"/>
      <c r="G2044" s="28"/>
      <c r="K2044" s="202"/>
      <c r="M2044" s="28"/>
      <c r="N2044" s="28"/>
      <c r="O2044" s="28"/>
      <c r="T2044" s="202"/>
      <c r="V2044" s="28"/>
      <c r="W2044" s="28"/>
      <c r="X2044" s="28"/>
      <c r="AC2044" s="202"/>
      <c r="AE2044" s="28"/>
      <c r="AF2044" s="28"/>
      <c r="AG2044" s="28"/>
      <c r="AL2044" s="202"/>
      <c r="AN2044" s="28"/>
      <c r="AO2044" s="28"/>
      <c r="AP2044" s="28"/>
      <c r="AU2044" s="202"/>
      <c r="AW2044" s="28"/>
      <c r="AX2044" s="28"/>
      <c r="AY2044" s="28"/>
      <c r="BD2044" s="202"/>
      <c r="BF2044" s="28"/>
      <c r="BG2044" s="28"/>
      <c r="BH2044" s="28"/>
      <c r="BM2044" s="202"/>
      <c r="BO2044" s="28"/>
      <c r="BP2044" s="28"/>
      <c r="BQ2044" s="28"/>
      <c r="BV2044" s="202"/>
      <c r="BX2044" s="28"/>
      <c r="BY2044" s="28"/>
      <c r="BZ2044" s="28"/>
      <c r="CE2044" s="202"/>
      <c r="CG2044" s="28"/>
      <c r="CH2044" s="28"/>
      <c r="CI2044" s="28"/>
      <c r="CN2044" s="202"/>
      <c r="CP2044" s="28"/>
      <c r="CQ2044" s="28"/>
      <c r="CR2044" s="28"/>
      <c r="CW2044" s="202"/>
      <c r="CY2044" s="28"/>
      <c r="CZ2044" s="28"/>
      <c r="DA2044" s="28"/>
      <c r="DF2044" s="202"/>
      <c r="DH2044" s="28"/>
      <c r="DI2044" s="28"/>
      <c r="DJ2044" s="28"/>
      <c r="DO2044" s="202"/>
      <c r="DQ2044" s="28"/>
      <c r="DR2044" s="28"/>
      <c r="DS2044" s="28"/>
      <c r="DX2044" s="202"/>
      <c r="DZ2044" s="28"/>
      <c r="EA2044" s="28"/>
      <c r="EB2044" s="28"/>
      <c r="EG2044" s="202"/>
      <c r="EI2044" s="28"/>
      <c r="EJ2044" s="28"/>
      <c r="EK2044" s="28"/>
      <c r="EP2044" s="202"/>
      <c r="ER2044" s="28"/>
      <c r="ES2044" s="28"/>
      <c r="ET2044" s="28"/>
      <c r="EY2044" s="202"/>
      <c r="FA2044" s="28"/>
      <c r="FB2044" s="28"/>
      <c r="FC2044" s="28"/>
      <c r="FH2044" s="202"/>
      <c r="FJ2044" s="28"/>
      <c r="FK2044" s="28"/>
      <c r="FL2044" s="28"/>
      <c r="FQ2044" s="202"/>
      <c r="FS2044" s="28"/>
      <c r="FT2044" s="28"/>
      <c r="FU2044" s="28"/>
      <c r="FZ2044" s="202"/>
      <c r="GB2044" s="28"/>
      <c r="GC2044" s="28"/>
      <c r="GD2044" s="28"/>
      <c r="GI2044" s="202"/>
      <c r="GK2044" s="28"/>
      <c r="GL2044" s="28"/>
      <c r="GM2044" s="28"/>
      <c r="GR2044" s="202"/>
      <c r="GT2044" s="28"/>
      <c r="GU2044" s="28"/>
      <c r="GV2044" s="28"/>
      <c r="HA2044" s="202"/>
      <c r="HC2044" s="28"/>
      <c r="HD2044" s="28"/>
      <c r="HE2044" s="28"/>
      <c r="HJ2044" s="28"/>
      <c r="HK2044" s="28"/>
      <c r="HL2044" s="28"/>
      <c r="HM2044" s="28"/>
      <c r="HN2044" s="28"/>
      <c r="HO2044" s="28"/>
      <c r="HP2044" s="28"/>
      <c r="HQ2044" s="28"/>
      <c r="HR2044" s="28"/>
      <c r="HS2044" s="28"/>
      <c r="HT2044" s="28"/>
      <c r="HU2044" s="28"/>
      <c r="HV2044" s="28"/>
      <c r="HW2044" s="28"/>
      <c r="HX2044" s="28"/>
      <c r="HY2044" s="28"/>
      <c r="HZ2044" s="28"/>
      <c r="IA2044" s="28"/>
      <c r="IB2044" s="28"/>
      <c r="IC2044" s="28"/>
      <c r="ID2044" s="28"/>
      <c r="IE2044" s="28"/>
      <c r="IF2044" s="28"/>
      <c r="IG2044" s="28"/>
      <c r="IH2044" s="28"/>
      <c r="II2044" s="28"/>
      <c r="IJ2044" s="28"/>
      <c r="IK2044" s="28"/>
      <c r="IL2044" s="28"/>
      <c r="IM2044" s="28"/>
      <c r="IN2044" s="28"/>
      <c r="IO2044" s="28"/>
    </row>
    <row r="2045" spans="1:249" s="54" customFormat="1" ht="14.25">
      <c r="A2045" s="28"/>
      <c r="B2045" s="28"/>
      <c r="C2045" s="28"/>
      <c r="D2045" s="28"/>
      <c r="E2045" s="28"/>
      <c r="F2045" s="28"/>
      <c r="G2045" s="28"/>
      <c r="K2045" s="202"/>
      <c r="M2045" s="28"/>
      <c r="N2045" s="28"/>
      <c r="O2045" s="28"/>
      <c r="T2045" s="202"/>
      <c r="V2045" s="28"/>
      <c r="W2045" s="28"/>
      <c r="X2045" s="28"/>
      <c r="AC2045" s="202"/>
      <c r="AE2045" s="28"/>
      <c r="AF2045" s="28"/>
      <c r="AG2045" s="28"/>
      <c r="AL2045" s="202"/>
      <c r="AN2045" s="28"/>
      <c r="AO2045" s="28"/>
      <c r="AP2045" s="28"/>
      <c r="AU2045" s="202"/>
      <c r="AW2045" s="28"/>
      <c r="AX2045" s="28"/>
      <c r="AY2045" s="28"/>
      <c r="BD2045" s="202"/>
      <c r="BF2045" s="28"/>
      <c r="BG2045" s="28"/>
      <c r="BH2045" s="28"/>
      <c r="BM2045" s="202"/>
      <c r="BO2045" s="28"/>
      <c r="BP2045" s="28"/>
      <c r="BQ2045" s="28"/>
      <c r="BV2045" s="202"/>
      <c r="BX2045" s="28"/>
      <c r="BY2045" s="28"/>
      <c r="BZ2045" s="28"/>
      <c r="CE2045" s="202"/>
      <c r="CG2045" s="28"/>
      <c r="CH2045" s="28"/>
      <c r="CI2045" s="28"/>
      <c r="CN2045" s="202"/>
      <c r="CP2045" s="28"/>
      <c r="CQ2045" s="28"/>
      <c r="CR2045" s="28"/>
      <c r="CW2045" s="202"/>
      <c r="CY2045" s="28"/>
      <c r="CZ2045" s="28"/>
      <c r="DA2045" s="28"/>
      <c r="DF2045" s="202"/>
      <c r="DH2045" s="28"/>
      <c r="DI2045" s="28"/>
      <c r="DJ2045" s="28"/>
      <c r="DO2045" s="202"/>
      <c r="DQ2045" s="28"/>
      <c r="DR2045" s="28"/>
      <c r="DS2045" s="28"/>
      <c r="DX2045" s="202"/>
      <c r="DZ2045" s="28"/>
      <c r="EA2045" s="28"/>
      <c r="EB2045" s="28"/>
      <c r="EG2045" s="202"/>
      <c r="EI2045" s="28"/>
      <c r="EJ2045" s="28"/>
      <c r="EK2045" s="28"/>
      <c r="EP2045" s="202"/>
      <c r="ER2045" s="28"/>
      <c r="ES2045" s="28"/>
      <c r="ET2045" s="28"/>
      <c r="EY2045" s="202"/>
      <c r="FA2045" s="28"/>
      <c r="FB2045" s="28"/>
      <c r="FC2045" s="28"/>
      <c r="FH2045" s="202"/>
      <c r="FJ2045" s="28"/>
      <c r="FK2045" s="28"/>
      <c r="FL2045" s="28"/>
      <c r="FQ2045" s="202"/>
      <c r="FS2045" s="28"/>
      <c r="FT2045" s="28"/>
      <c r="FU2045" s="28"/>
      <c r="FZ2045" s="202"/>
      <c r="GB2045" s="28"/>
      <c r="GC2045" s="28"/>
      <c r="GD2045" s="28"/>
      <c r="GI2045" s="202"/>
      <c r="GK2045" s="28"/>
      <c r="GL2045" s="28"/>
      <c r="GM2045" s="28"/>
      <c r="GR2045" s="202"/>
      <c r="GT2045" s="28"/>
      <c r="GU2045" s="28"/>
      <c r="GV2045" s="28"/>
      <c r="HA2045" s="202"/>
      <c r="HC2045" s="28"/>
      <c r="HD2045" s="28"/>
      <c r="HE2045" s="28"/>
      <c r="HJ2045" s="28"/>
      <c r="HK2045" s="28"/>
      <c r="HL2045" s="28"/>
      <c r="HM2045" s="28"/>
      <c r="HN2045" s="28"/>
      <c r="HO2045" s="28"/>
      <c r="HP2045" s="28"/>
      <c r="HQ2045" s="28"/>
      <c r="HR2045" s="28"/>
      <c r="HS2045" s="28"/>
      <c r="HT2045" s="28"/>
      <c r="HU2045" s="28"/>
      <c r="HV2045" s="28"/>
      <c r="HW2045" s="28"/>
      <c r="HX2045" s="28"/>
      <c r="HY2045" s="28"/>
      <c r="HZ2045" s="28"/>
      <c r="IA2045" s="28"/>
      <c r="IB2045" s="28"/>
      <c r="IC2045" s="28"/>
      <c r="ID2045" s="28"/>
      <c r="IE2045" s="28"/>
      <c r="IF2045" s="28"/>
      <c r="IG2045" s="28"/>
      <c r="IH2045" s="28"/>
      <c r="II2045" s="28"/>
      <c r="IJ2045" s="28"/>
      <c r="IK2045" s="28"/>
      <c r="IL2045" s="28"/>
      <c r="IM2045" s="28"/>
      <c r="IN2045" s="28"/>
      <c r="IO2045" s="28"/>
    </row>
    <row r="2046" spans="1:249" s="54" customFormat="1" ht="14.25">
      <c r="A2046" s="28"/>
      <c r="B2046" s="28"/>
      <c r="C2046" s="28"/>
      <c r="D2046" s="28"/>
      <c r="E2046" s="28"/>
      <c r="F2046" s="28"/>
      <c r="G2046" s="28"/>
      <c r="K2046" s="202"/>
      <c r="M2046" s="28"/>
      <c r="N2046" s="28"/>
      <c r="O2046" s="28"/>
      <c r="T2046" s="202"/>
      <c r="V2046" s="28"/>
      <c r="W2046" s="28"/>
      <c r="X2046" s="28"/>
      <c r="AC2046" s="202"/>
      <c r="AE2046" s="28"/>
      <c r="AF2046" s="28"/>
      <c r="AG2046" s="28"/>
      <c r="AL2046" s="202"/>
      <c r="AN2046" s="28"/>
      <c r="AO2046" s="28"/>
      <c r="AP2046" s="28"/>
      <c r="AU2046" s="202"/>
      <c r="AW2046" s="28"/>
      <c r="AX2046" s="28"/>
      <c r="AY2046" s="28"/>
      <c r="BD2046" s="202"/>
      <c r="BF2046" s="28"/>
      <c r="BG2046" s="28"/>
      <c r="BH2046" s="28"/>
      <c r="BM2046" s="202"/>
      <c r="BO2046" s="28"/>
      <c r="BP2046" s="28"/>
      <c r="BQ2046" s="28"/>
      <c r="BV2046" s="202"/>
      <c r="BX2046" s="28"/>
      <c r="BY2046" s="28"/>
      <c r="BZ2046" s="28"/>
      <c r="CE2046" s="202"/>
      <c r="CG2046" s="28"/>
      <c r="CH2046" s="28"/>
      <c r="CI2046" s="28"/>
      <c r="CN2046" s="202"/>
      <c r="CP2046" s="28"/>
      <c r="CQ2046" s="28"/>
      <c r="CR2046" s="28"/>
      <c r="CW2046" s="202"/>
      <c r="CY2046" s="28"/>
      <c r="CZ2046" s="28"/>
      <c r="DA2046" s="28"/>
      <c r="DF2046" s="202"/>
      <c r="DH2046" s="28"/>
      <c r="DI2046" s="28"/>
      <c r="DJ2046" s="28"/>
      <c r="DO2046" s="202"/>
      <c r="DQ2046" s="28"/>
      <c r="DR2046" s="28"/>
      <c r="DS2046" s="28"/>
      <c r="DX2046" s="202"/>
      <c r="DZ2046" s="28"/>
      <c r="EA2046" s="28"/>
      <c r="EB2046" s="28"/>
      <c r="EG2046" s="202"/>
      <c r="EI2046" s="28"/>
      <c r="EJ2046" s="28"/>
      <c r="EK2046" s="28"/>
      <c r="EP2046" s="202"/>
      <c r="ER2046" s="28"/>
      <c r="ES2046" s="28"/>
      <c r="ET2046" s="28"/>
      <c r="EY2046" s="202"/>
      <c r="FA2046" s="28"/>
      <c r="FB2046" s="28"/>
      <c r="FC2046" s="28"/>
      <c r="FH2046" s="202"/>
      <c r="FJ2046" s="28"/>
      <c r="FK2046" s="28"/>
      <c r="FL2046" s="28"/>
      <c r="FQ2046" s="202"/>
      <c r="FS2046" s="28"/>
      <c r="FT2046" s="28"/>
      <c r="FU2046" s="28"/>
      <c r="FZ2046" s="202"/>
      <c r="GB2046" s="28"/>
      <c r="GC2046" s="28"/>
      <c r="GD2046" s="28"/>
      <c r="GI2046" s="202"/>
      <c r="GK2046" s="28"/>
      <c r="GL2046" s="28"/>
      <c r="GM2046" s="28"/>
      <c r="GR2046" s="202"/>
      <c r="GT2046" s="28"/>
      <c r="GU2046" s="28"/>
      <c r="GV2046" s="28"/>
      <c r="HA2046" s="202"/>
      <c r="HC2046" s="28"/>
      <c r="HD2046" s="28"/>
      <c r="HE2046" s="28"/>
      <c r="HJ2046" s="28"/>
      <c r="HK2046" s="28"/>
      <c r="HL2046" s="28"/>
      <c r="HM2046" s="28"/>
      <c r="HN2046" s="28"/>
      <c r="HO2046" s="28"/>
      <c r="HP2046" s="28"/>
      <c r="HQ2046" s="28"/>
      <c r="HR2046" s="28"/>
      <c r="HS2046" s="28"/>
      <c r="HT2046" s="28"/>
      <c r="HU2046" s="28"/>
      <c r="HV2046" s="28"/>
      <c r="HW2046" s="28"/>
      <c r="HX2046" s="28"/>
      <c r="HY2046" s="28"/>
      <c r="HZ2046" s="28"/>
      <c r="IA2046" s="28"/>
      <c r="IB2046" s="28"/>
      <c r="IC2046" s="28"/>
      <c r="ID2046" s="28"/>
      <c r="IE2046" s="28"/>
      <c r="IF2046" s="28"/>
      <c r="IG2046" s="28"/>
      <c r="IH2046" s="28"/>
      <c r="II2046" s="28"/>
      <c r="IJ2046" s="28"/>
      <c r="IK2046" s="28"/>
      <c r="IL2046" s="28"/>
      <c r="IM2046" s="28"/>
      <c r="IN2046" s="28"/>
      <c r="IO2046" s="28"/>
    </row>
    <row r="2047" spans="1:249" s="54" customFormat="1" ht="14.25">
      <c r="A2047" s="28"/>
      <c r="B2047" s="28"/>
      <c r="C2047" s="28"/>
      <c r="D2047" s="28"/>
      <c r="E2047" s="28"/>
      <c r="F2047" s="28"/>
      <c r="G2047" s="28"/>
      <c r="K2047" s="202"/>
      <c r="M2047" s="28"/>
      <c r="N2047" s="28"/>
      <c r="O2047" s="28"/>
      <c r="T2047" s="202"/>
      <c r="V2047" s="28"/>
      <c r="W2047" s="28"/>
      <c r="X2047" s="28"/>
      <c r="AC2047" s="202"/>
      <c r="AE2047" s="28"/>
      <c r="AF2047" s="28"/>
      <c r="AG2047" s="28"/>
      <c r="AL2047" s="202"/>
      <c r="AN2047" s="28"/>
      <c r="AO2047" s="28"/>
      <c r="AP2047" s="28"/>
      <c r="AU2047" s="202"/>
      <c r="AW2047" s="28"/>
      <c r="AX2047" s="28"/>
      <c r="AY2047" s="28"/>
      <c r="BD2047" s="202"/>
      <c r="BF2047" s="28"/>
      <c r="BG2047" s="28"/>
      <c r="BH2047" s="28"/>
      <c r="BM2047" s="202"/>
      <c r="BO2047" s="28"/>
      <c r="BP2047" s="28"/>
      <c r="BQ2047" s="28"/>
      <c r="BV2047" s="202"/>
      <c r="BX2047" s="28"/>
      <c r="BY2047" s="28"/>
      <c r="BZ2047" s="28"/>
      <c r="CE2047" s="202"/>
      <c r="CG2047" s="28"/>
      <c r="CH2047" s="28"/>
      <c r="CI2047" s="28"/>
      <c r="CN2047" s="202"/>
      <c r="CP2047" s="28"/>
      <c r="CQ2047" s="28"/>
      <c r="CR2047" s="28"/>
      <c r="CW2047" s="202"/>
      <c r="CY2047" s="28"/>
      <c r="CZ2047" s="28"/>
      <c r="DA2047" s="28"/>
      <c r="DF2047" s="202"/>
      <c r="DH2047" s="28"/>
      <c r="DI2047" s="28"/>
      <c r="DJ2047" s="28"/>
      <c r="DO2047" s="202"/>
      <c r="DQ2047" s="28"/>
      <c r="DR2047" s="28"/>
      <c r="DS2047" s="28"/>
      <c r="DX2047" s="202"/>
      <c r="DZ2047" s="28"/>
      <c r="EA2047" s="28"/>
      <c r="EB2047" s="28"/>
      <c r="EG2047" s="202"/>
      <c r="EI2047" s="28"/>
      <c r="EJ2047" s="28"/>
      <c r="EK2047" s="28"/>
      <c r="EP2047" s="202"/>
      <c r="ER2047" s="28"/>
      <c r="ES2047" s="28"/>
      <c r="ET2047" s="28"/>
      <c r="EY2047" s="202"/>
      <c r="FA2047" s="28"/>
      <c r="FB2047" s="28"/>
      <c r="FC2047" s="28"/>
      <c r="FH2047" s="202"/>
      <c r="FJ2047" s="28"/>
      <c r="FK2047" s="28"/>
      <c r="FL2047" s="28"/>
      <c r="FQ2047" s="202"/>
      <c r="FS2047" s="28"/>
      <c r="FT2047" s="28"/>
      <c r="FU2047" s="28"/>
      <c r="FZ2047" s="202"/>
      <c r="GB2047" s="28"/>
      <c r="GC2047" s="28"/>
      <c r="GD2047" s="28"/>
      <c r="GI2047" s="202"/>
      <c r="GK2047" s="28"/>
      <c r="GL2047" s="28"/>
      <c r="GM2047" s="28"/>
      <c r="GR2047" s="202"/>
      <c r="GT2047" s="28"/>
      <c r="GU2047" s="28"/>
      <c r="GV2047" s="28"/>
      <c r="HA2047" s="202"/>
      <c r="HC2047" s="28"/>
      <c r="HD2047" s="28"/>
      <c r="HE2047" s="28"/>
      <c r="HJ2047" s="28"/>
      <c r="HK2047" s="28"/>
      <c r="HL2047" s="28"/>
      <c r="HM2047" s="28"/>
      <c r="HN2047" s="28"/>
      <c r="HO2047" s="28"/>
      <c r="HP2047" s="28"/>
      <c r="HQ2047" s="28"/>
      <c r="HR2047" s="28"/>
      <c r="HS2047" s="28"/>
      <c r="HT2047" s="28"/>
      <c r="HU2047" s="28"/>
      <c r="HV2047" s="28"/>
      <c r="HW2047" s="28"/>
      <c r="HX2047" s="28"/>
      <c r="HY2047" s="28"/>
      <c r="HZ2047" s="28"/>
      <c r="IA2047" s="28"/>
      <c r="IB2047" s="28"/>
      <c r="IC2047" s="28"/>
      <c r="ID2047" s="28"/>
      <c r="IE2047" s="28"/>
      <c r="IF2047" s="28"/>
      <c r="IG2047" s="28"/>
      <c r="IH2047" s="28"/>
      <c r="II2047" s="28"/>
      <c r="IJ2047" s="28"/>
      <c r="IK2047" s="28"/>
      <c r="IL2047" s="28"/>
      <c r="IM2047" s="28"/>
      <c r="IN2047" s="28"/>
      <c r="IO2047" s="28"/>
    </row>
    <row r="2048" spans="1:249" s="54" customFormat="1" ht="14.25">
      <c r="A2048" s="28"/>
      <c r="B2048" s="28"/>
      <c r="C2048" s="28"/>
      <c r="D2048" s="28"/>
      <c r="E2048" s="28"/>
      <c r="G2048" s="28"/>
      <c r="K2048" s="202"/>
      <c r="M2048" s="28"/>
      <c r="N2048" s="28"/>
      <c r="O2048" s="28"/>
      <c r="T2048" s="202"/>
      <c r="V2048" s="28"/>
      <c r="W2048" s="28"/>
      <c r="X2048" s="28"/>
      <c r="AC2048" s="202"/>
      <c r="AE2048" s="28"/>
      <c r="AF2048" s="28"/>
      <c r="AG2048" s="28"/>
      <c r="AL2048" s="202"/>
      <c r="AN2048" s="28"/>
      <c r="AO2048" s="28"/>
      <c r="AP2048" s="28"/>
      <c r="AU2048" s="202"/>
      <c r="AW2048" s="28"/>
      <c r="AX2048" s="28"/>
      <c r="AY2048" s="28"/>
      <c r="BD2048" s="202"/>
      <c r="BF2048" s="28"/>
      <c r="BG2048" s="28"/>
      <c r="BH2048" s="28"/>
      <c r="BM2048" s="202"/>
      <c r="BO2048" s="28"/>
      <c r="BP2048" s="28"/>
      <c r="BQ2048" s="28"/>
      <c r="BV2048" s="202"/>
      <c r="BX2048" s="28"/>
      <c r="BY2048" s="28"/>
      <c r="BZ2048" s="28"/>
      <c r="CE2048" s="202"/>
      <c r="CG2048" s="28"/>
      <c r="CH2048" s="28"/>
      <c r="CI2048" s="28"/>
      <c r="CN2048" s="202"/>
      <c r="CP2048" s="28"/>
      <c r="CQ2048" s="28"/>
      <c r="CR2048" s="28"/>
      <c r="CW2048" s="202"/>
      <c r="CY2048" s="28"/>
      <c r="CZ2048" s="28"/>
      <c r="DA2048" s="28"/>
      <c r="DF2048" s="202"/>
      <c r="DH2048" s="28"/>
      <c r="DI2048" s="28"/>
      <c r="DJ2048" s="28"/>
      <c r="DO2048" s="202"/>
      <c r="DQ2048" s="28"/>
      <c r="DR2048" s="28"/>
      <c r="DS2048" s="28"/>
      <c r="DX2048" s="202"/>
      <c r="DZ2048" s="28"/>
      <c r="EA2048" s="28"/>
      <c r="EB2048" s="28"/>
      <c r="EG2048" s="202"/>
      <c r="EI2048" s="28"/>
      <c r="EJ2048" s="28"/>
      <c r="EK2048" s="28"/>
      <c r="EP2048" s="202"/>
      <c r="ER2048" s="28"/>
      <c r="ES2048" s="28"/>
      <c r="ET2048" s="28"/>
      <c r="EY2048" s="202"/>
      <c r="FA2048" s="28"/>
      <c r="FB2048" s="28"/>
      <c r="FC2048" s="28"/>
      <c r="FH2048" s="202"/>
      <c r="FJ2048" s="28"/>
      <c r="FK2048" s="28"/>
      <c r="FL2048" s="28"/>
      <c r="FQ2048" s="202"/>
      <c r="FS2048" s="28"/>
      <c r="FT2048" s="28"/>
      <c r="FU2048" s="28"/>
      <c r="FZ2048" s="202"/>
      <c r="GB2048" s="28"/>
      <c r="GC2048" s="28"/>
      <c r="GD2048" s="28"/>
      <c r="GI2048" s="202"/>
      <c r="GK2048" s="28"/>
      <c r="GL2048" s="28"/>
      <c r="GM2048" s="28"/>
      <c r="GR2048" s="202"/>
      <c r="GT2048" s="28"/>
      <c r="GU2048" s="28"/>
      <c r="GV2048" s="28"/>
      <c r="HA2048" s="202"/>
      <c r="HC2048" s="28"/>
      <c r="HD2048" s="28"/>
      <c r="HE2048" s="28"/>
      <c r="HJ2048" s="28"/>
      <c r="HK2048" s="28"/>
      <c r="HL2048" s="28"/>
      <c r="HM2048" s="28"/>
      <c r="HN2048" s="28"/>
      <c r="HO2048" s="28"/>
      <c r="HP2048" s="28"/>
      <c r="HQ2048" s="28"/>
      <c r="HR2048" s="28"/>
      <c r="HS2048" s="28"/>
      <c r="HT2048" s="28"/>
      <c r="HU2048" s="28"/>
      <c r="HV2048" s="28"/>
      <c r="HW2048" s="28"/>
      <c r="HX2048" s="28"/>
      <c r="HY2048" s="28"/>
      <c r="HZ2048" s="28"/>
      <c r="IA2048" s="28"/>
      <c r="IB2048" s="28"/>
      <c r="IC2048" s="28"/>
      <c r="ID2048" s="28"/>
      <c r="IE2048" s="28"/>
      <c r="IF2048" s="28"/>
      <c r="IG2048" s="28"/>
      <c r="IH2048" s="28"/>
      <c r="II2048" s="28"/>
      <c r="IJ2048" s="28"/>
      <c r="IK2048" s="28"/>
      <c r="IL2048" s="28"/>
      <c r="IM2048" s="28"/>
      <c r="IN2048" s="28"/>
      <c r="IO2048" s="28"/>
    </row>
    <row r="2049" spans="1:249" s="54" customFormat="1" ht="14.25">
      <c r="A2049" s="28"/>
      <c r="B2049" s="28"/>
      <c r="C2049" s="28"/>
      <c r="D2049" s="28"/>
      <c r="E2049" s="28"/>
      <c r="G2049" s="28"/>
      <c r="K2049" s="202"/>
      <c r="M2049" s="28"/>
      <c r="N2049" s="28"/>
      <c r="O2049" s="28"/>
      <c r="T2049" s="202"/>
      <c r="V2049" s="28"/>
      <c r="W2049" s="28"/>
      <c r="X2049" s="28"/>
      <c r="AC2049" s="202"/>
      <c r="AE2049" s="28"/>
      <c r="AF2049" s="28"/>
      <c r="AG2049" s="28"/>
      <c r="AL2049" s="202"/>
      <c r="AN2049" s="28"/>
      <c r="AO2049" s="28"/>
      <c r="AP2049" s="28"/>
      <c r="AU2049" s="202"/>
      <c r="AW2049" s="28"/>
      <c r="AX2049" s="28"/>
      <c r="AY2049" s="28"/>
      <c r="BD2049" s="202"/>
      <c r="BF2049" s="28"/>
      <c r="BG2049" s="28"/>
      <c r="BH2049" s="28"/>
      <c r="BM2049" s="202"/>
      <c r="BO2049" s="28"/>
      <c r="BP2049" s="28"/>
      <c r="BQ2049" s="28"/>
      <c r="BV2049" s="202"/>
      <c r="BX2049" s="28"/>
      <c r="BY2049" s="28"/>
      <c r="BZ2049" s="28"/>
      <c r="CE2049" s="202"/>
      <c r="CG2049" s="28"/>
      <c r="CH2049" s="28"/>
      <c r="CI2049" s="28"/>
      <c r="CN2049" s="202"/>
      <c r="CP2049" s="28"/>
      <c r="CQ2049" s="28"/>
      <c r="CR2049" s="28"/>
      <c r="CW2049" s="202"/>
      <c r="CY2049" s="28"/>
      <c r="CZ2049" s="28"/>
      <c r="DA2049" s="28"/>
      <c r="DF2049" s="202"/>
      <c r="DH2049" s="28"/>
      <c r="DI2049" s="28"/>
      <c r="DJ2049" s="28"/>
      <c r="DO2049" s="202"/>
      <c r="DQ2049" s="28"/>
      <c r="DR2049" s="28"/>
      <c r="DS2049" s="28"/>
      <c r="DX2049" s="202"/>
      <c r="DZ2049" s="28"/>
      <c r="EA2049" s="28"/>
      <c r="EB2049" s="28"/>
      <c r="EG2049" s="202"/>
      <c r="EI2049" s="28"/>
      <c r="EJ2049" s="28"/>
      <c r="EK2049" s="28"/>
      <c r="EP2049" s="202"/>
      <c r="ER2049" s="28"/>
      <c r="ES2049" s="28"/>
      <c r="ET2049" s="28"/>
      <c r="EY2049" s="202"/>
      <c r="FA2049" s="28"/>
      <c r="FB2049" s="28"/>
      <c r="FC2049" s="28"/>
      <c r="FH2049" s="202"/>
      <c r="FJ2049" s="28"/>
      <c r="FK2049" s="28"/>
      <c r="FL2049" s="28"/>
      <c r="FQ2049" s="202"/>
      <c r="FS2049" s="28"/>
      <c r="FT2049" s="28"/>
      <c r="FU2049" s="28"/>
      <c r="FZ2049" s="202"/>
      <c r="GB2049" s="28"/>
      <c r="GC2049" s="28"/>
      <c r="GD2049" s="28"/>
      <c r="GI2049" s="202"/>
      <c r="GK2049" s="28"/>
      <c r="GL2049" s="28"/>
      <c r="GM2049" s="28"/>
      <c r="GR2049" s="202"/>
      <c r="GT2049" s="28"/>
      <c r="GU2049" s="28"/>
      <c r="GV2049" s="28"/>
      <c r="HA2049" s="202"/>
      <c r="HC2049" s="28"/>
      <c r="HD2049" s="28"/>
      <c r="HE2049" s="28"/>
      <c r="HJ2049" s="28"/>
      <c r="HK2049" s="28"/>
      <c r="HL2049" s="28"/>
      <c r="HM2049" s="28"/>
      <c r="HN2049" s="28"/>
      <c r="HO2049" s="28"/>
      <c r="HP2049" s="28"/>
      <c r="HQ2049" s="28"/>
      <c r="HR2049" s="28"/>
      <c r="HS2049" s="28"/>
      <c r="HT2049" s="28"/>
      <c r="HU2049" s="28"/>
      <c r="HV2049" s="28"/>
      <c r="HW2049" s="28"/>
      <c r="HX2049" s="28"/>
      <c r="HY2049" s="28"/>
      <c r="HZ2049" s="28"/>
      <c r="IA2049" s="28"/>
      <c r="IB2049" s="28"/>
      <c r="IC2049" s="28"/>
      <c r="ID2049" s="28"/>
      <c r="IE2049" s="28"/>
      <c r="IF2049" s="28"/>
      <c r="IG2049" s="28"/>
      <c r="IH2049" s="28"/>
      <c r="II2049" s="28"/>
      <c r="IJ2049" s="28"/>
      <c r="IK2049" s="28"/>
      <c r="IL2049" s="28"/>
      <c r="IM2049" s="28"/>
      <c r="IN2049" s="28"/>
      <c r="IO2049" s="28"/>
    </row>
    <row r="2050" spans="1:249" s="54" customFormat="1" ht="14.25">
      <c r="A2050" s="28"/>
      <c r="B2050" s="28"/>
      <c r="C2050" s="28"/>
      <c r="D2050" s="28"/>
      <c r="E2050" s="28"/>
      <c r="F2050" s="28"/>
      <c r="G2050" s="28"/>
      <c r="K2050" s="202"/>
      <c r="M2050" s="28"/>
      <c r="N2050" s="28"/>
      <c r="O2050" s="28"/>
      <c r="T2050" s="202"/>
      <c r="V2050" s="28"/>
      <c r="W2050" s="28"/>
      <c r="X2050" s="28"/>
      <c r="AC2050" s="202"/>
      <c r="AE2050" s="28"/>
      <c r="AF2050" s="28"/>
      <c r="AG2050" s="28"/>
      <c r="AL2050" s="202"/>
      <c r="AN2050" s="28"/>
      <c r="AO2050" s="28"/>
      <c r="AP2050" s="28"/>
      <c r="AU2050" s="202"/>
      <c r="AW2050" s="28"/>
      <c r="AX2050" s="28"/>
      <c r="AY2050" s="28"/>
      <c r="BD2050" s="202"/>
      <c r="BF2050" s="28"/>
      <c r="BG2050" s="28"/>
      <c r="BH2050" s="28"/>
      <c r="BM2050" s="202"/>
      <c r="BO2050" s="28"/>
      <c r="BP2050" s="28"/>
      <c r="BQ2050" s="28"/>
      <c r="BV2050" s="202"/>
      <c r="BX2050" s="28"/>
      <c r="BY2050" s="28"/>
      <c r="BZ2050" s="28"/>
      <c r="CE2050" s="202"/>
      <c r="CG2050" s="28"/>
      <c r="CH2050" s="28"/>
      <c r="CI2050" s="28"/>
      <c r="CN2050" s="202"/>
      <c r="CP2050" s="28"/>
      <c r="CQ2050" s="28"/>
      <c r="CR2050" s="28"/>
      <c r="CW2050" s="202"/>
      <c r="CY2050" s="28"/>
      <c r="CZ2050" s="28"/>
      <c r="DA2050" s="28"/>
      <c r="DF2050" s="202"/>
      <c r="DH2050" s="28"/>
      <c r="DI2050" s="28"/>
      <c r="DJ2050" s="28"/>
      <c r="DO2050" s="202"/>
      <c r="DQ2050" s="28"/>
      <c r="DR2050" s="28"/>
      <c r="DS2050" s="28"/>
      <c r="DX2050" s="202"/>
      <c r="DZ2050" s="28"/>
      <c r="EA2050" s="28"/>
      <c r="EB2050" s="28"/>
      <c r="EG2050" s="202"/>
      <c r="EI2050" s="28"/>
      <c r="EJ2050" s="28"/>
      <c r="EK2050" s="28"/>
      <c r="EP2050" s="202"/>
      <c r="ER2050" s="28"/>
      <c r="ES2050" s="28"/>
      <c r="ET2050" s="28"/>
      <c r="EY2050" s="202"/>
      <c r="FA2050" s="28"/>
      <c r="FB2050" s="28"/>
      <c r="FC2050" s="28"/>
      <c r="FH2050" s="202"/>
      <c r="FJ2050" s="28"/>
      <c r="FK2050" s="28"/>
      <c r="FL2050" s="28"/>
      <c r="FQ2050" s="202"/>
      <c r="FS2050" s="28"/>
      <c r="FT2050" s="28"/>
      <c r="FU2050" s="28"/>
      <c r="FZ2050" s="202"/>
      <c r="GB2050" s="28"/>
      <c r="GC2050" s="28"/>
      <c r="GD2050" s="28"/>
      <c r="GI2050" s="202"/>
      <c r="GK2050" s="28"/>
      <c r="GL2050" s="28"/>
      <c r="GM2050" s="28"/>
      <c r="GR2050" s="202"/>
      <c r="GT2050" s="28"/>
      <c r="GU2050" s="28"/>
      <c r="GV2050" s="28"/>
      <c r="HA2050" s="202"/>
      <c r="HC2050" s="28"/>
      <c r="HD2050" s="28"/>
      <c r="HE2050" s="28"/>
      <c r="HJ2050" s="28"/>
      <c r="HK2050" s="28"/>
      <c r="HL2050" s="28"/>
      <c r="HM2050" s="28"/>
      <c r="HN2050" s="28"/>
      <c r="HO2050" s="28"/>
      <c r="HP2050" s="28"/>
      <c r="HQ2050" s="28"/>
      <c r="HR2050" s="28"/>
      <c r="HS2050" s="28"/>
      <c r="HT2050" s="28"/>
      <c r="HU2050" s="28"/>
      <c r="HV2050" s="28"/>
      <c r="HW2050" s="28"/>
      <c r="HX2050" s="28"/>
      <c r="HY2050" s="28"/>
      <c r="HZ2050" s="28"/>
      <c r="IA2050" s="28"/>
      <c r="IB2050" s="28"/>
      <c r="IC2050" s="28"/>
      <c r="ID2050" s="28"/>
      <c r="IE2050" s="28"/>
      <c r="IF2050" s="28"/>
      <c r="IG2050" s="28"/>
      <c r="IH2050" s="28"/>
      <c r="II2050" s="28"/>
      <c r="IJ2050" s="28"/>
      <c r="IK2050" s="28"/>
      <c r="IL2050" s="28"/>
      <c r="IM2050" s="28"/>
      <c r="IN2050" s="28"/>
      <c r="IO2050" s="28"/>
    </row>
    <row r="2051" spans="1:249" s="54" customFormat="1" ht="14.25">
      <c r="A2051" s="28"/>
      <c r="B2051" s="28"/>
      <c r="C2051" s="28"/>
      <c r="D2051" s="28"/>
      <c r="E2051" s="28"/>
      <c r="G2051" s="28"/>
      <c r="K2051" s="202"/>
      <c r="M2051" s="28"/>
      <c r="N2051" s="28"/>
      <c r="O2051" s="28"/>
      <c r="T2051" s="202"/>
      <c r="V2051" s="28"/>
      <c r="W2051" s="28"/>
      <c r="X2051" s="28"/>
      <c r="AC2051" s="202"/>
      <c r="AE2051" s="28"/>
      <c r="AF2051" s="28"/>
      <c r="AG2051" s="28"/>
      <c r="AL2051" s="202"/>
      <c r="AN2051" s="28"/>
      <c r="AO2051" s="28"/>
      <c r="AP2051" s="28"/>
      <c r="AU2051" s="202"/>
      <c r="AW2051" s="28"/>
      <c r="AX2051" s="28"/>
      <c r="AY2051" s="28"/>
      <c r="BD2051" s="202"/>
      <c r="BF2051" s="28"/>
      <c r="BG2051" s="28"/>
      <c r="BH2051" s="28"/>
      <c r="BM2051" s="202"/>
      <c r="BO2051" s="28"/>
      <c r="BP2051" s="28"/>
      <c r="BQ2051" s="28"/>
      <c r="BV2051" s="202"/>
      <c r="BX2051" s="28"/>
      <c r="BY2051" s="28"/>
      <c r="BZ2051" s="28"/>
      <c r="CE2051" s="202"/>
      <c r="CG2051" s="28"/>
      <c r="CH2051" s="28"/>
      <c r="CI2051" s="28"/>
      <c r="CN2051" s="202"/>
      <c r="CP2051" s="28"/>
      <c r="CQ2051" s="28"/>
      <c r="CR2051" s="28"/>
      <c r="CW2051" s="202"/>
      <c r="CY2051" s="28"/>
      <c r="CZ2051" s="28"/>
      <c r="DA2051" s="28"/>
      <c r="DF2051" s="202"/>
      <c r="DH2051" s="28"/>
      <c r="DI2051" s="28"/>
      <c r="DJ2051" s="28"/>
      <c r="DO2051" s="202"/>
      <c r="DQ2051" s="28"/>
      <c r="DR2051" s="28"/>
      <c r="DS2051" s="28"/>
      <c r="DX2051" s="202"/>
      <c r="DZ2051" s="28"/>
      <c r="EA2051" s="28"/>
      <c r="EB2051" s="28"/>
      <c r="EG2051" s="202"/>
      <c r="EI2051" s="28"/>
      <c r="EJ2051" s="28"/>
      <c r="EK2051" s="28"/>
      <c r="EP2051" s="202"/>
      <c r="ER2051" s="28"/>
      <c r="ES2051" s="28"/>
      <c r="ET2051" s="28"/>
      <c r="EY2051" s="202"/>
      <c r="FA2051" s="28"/>
      <c r="FB2051" s="28"/>
      <c r="FC2051" s="28"/>
      <c r="FH2051" s="202"/>
      <c r="FJ2051" s="28"/>
      <c r="FK2051" s="28"/>
      <c r="FL2051" s="28"/>
      <c r="FQ2051" s="202"/>
      <c r="FS2051" s="28"/>
      <c r="FT2051" s="28"/>
      <c r="FU2051" s="28"/>
      <c r="FZ2051" s="202"/>
      <c r="GB2051" s="28"/>
      <c r="GC2051" s="28"/>
      <c r="GD2051" s="28"/>
      <c r="GI2051" s="202"/>
      <c r="GK2051" s="28"/>
      <c r="GL2051" s="28"/>
      <c r="GM2051" s="28"/>
      <c r="GR2051" s="202"/>
      <c r="GT2051" s="28"/>
      <c r="GU2051" s="28"/>
      <c r="GV2051" s="28"/>
      <c r="HA2051" s="202"/>
      <c r="HC2051" s="28"/>
      <c r="HD2051" s="28"/>
      <c r="HE2051" s="28"/>
      <c r="HJ2051" s="28"/>
      <c r="HK2051" s="28"/>
      <c r="HL2051" s="28"/>
      <c r="HM2051" s="28"/>
      <c r="HN2051" s="28"/>
      <c r="HO2051" s="28"/>
      <c r="HP2051" s="28"/>
      <c r="HQ2051" s="28"/>
      <c r="HR2051" s="28"/>
      <c r="HS2051" s="28"/>
      <c r="HT2051" s="28"/>
      <c r="HU2051" s="28"/>
      <c r="HV2051" s="28"/>
      <c r="HW2051" s="28"/>
      <c r="HX2051" s="28"/>
      <c r="HY2051" s="28"/>
      <c r="HZ2051" s="28"/>
      <c r="IA2051" s="28"/>
      <c r="IB2051" s="28"/>
      <c r="IC2051" s="28"/>
      <c r="ID2051" s="28"/>
      <c r="IE2051" s="28"/>
      <c r="IF2051" s="28"/>
      <c r="IG2051" s="28"/>
      <c r="IH2051" s="28"/>
      <c r="II2051" s="28"/>
      <c r="IJ2051" s="28"/>
      <c r="IK2051" s="28"/>
      <c r="IL2051" s="28"/>
      <c r="IM2051" s="28"/>
      <c r="IN2051" s="28"/>
      <c r="IO2051" s="28"/>
    </row>
    <row r="2052" spans="1:249" s="54" customFormat="1" ht="14.25">
      <c r="A2052" s="28"/>
      <c r="B2052" s="28"/>
      <c r="C2052" s="28"/>
      <c r="D2052" s="28"/>
      <c r="E2052" s="28"/>
      <c r="F2052" s="28"/>
      <c r="G2052" s="28"/>
      <c r="K2052" s="202"/>
      <c r="M2052" s="28"/>
      <c r="N2052" s="28"/>
      <c r="O2052" s="28"/>
      <c r="T2052" s="202"/>
      <c r="V2052" s="28"/>
      <c r="W2052" s="28"/>
      <c r="X2052" s="28"/>
      <c r="AC2052" s="202"/>
      <c r="AE2052" s="28"/>
      <c r="AF2052" s="28"/>
      <c r="AG2052" s="28"/>
      <c r="AL2052" s="202"/>
      <c r="AN2052" s="28"/>
      <c r="AO2052" s="28"/>
      <c r="AP2052" s="28"/>
      <c r="AU2052" s="202"/>
      <c r="AW2052" s="28"/>
      <c r="AX2052" s="28"/>
      <c r="AY2052" s="28"/>
      <c r="BD2052" s="202"/>
      <c r="BF2052" s="28"/>
      <c r="BG2052" s="28"/>
      <c r="BH2052" s="28"/>
      <c r="BM2052" s="202"/>
      <c r="BO2052" s="28"/>
      <c r="BP2052" s="28"/>
      <c r="BQ2052" s="28"/>
      <c r="BV2052" s="202"/>
      <c r="BX2052" s="28"/>
      <c r="BY2052" s="28"/>
      <c r="BZ2052" s="28"/>
      <c r="CE2052" s="202"/>
      <c r="CG2052" s="28"/>
      <c r="CH2052" s="28"/>
      <c r="CI2052" s="28"/>
      <c r="CN2052" s="202"/>
      <c r="CP2052" s="28"/>
      <c r="CQ2052" s="28"/>
      <c r="CR2052" s="28"/>
      <c r="CW2052" s="202"/>
      <c r="CY2052" s="28"/>
      <c r="CZ2052" s="28"/>
      <c r="DA2052" s="28"/>
      <c r="DF2052" s="202"/>
      <c r="DH2052" s="28"/>
      <c r="DI2052" s="28"/>
      <c r="DJ2052" s="28"/>
      <c r="DO2052" s="202"/>
      <c r="DQ2052" s="28"/>
      <c r="DR2052" s="28"/>
      <c r="DS2052" s="28"/>
      <c r="DX2052" s="202"/>
      <c r="DZ2052" s="28"/>
      <c r="EA2052" s="28"/>
      <c r="EB2052" s="28"/>
      <c r="EG2052" s="202"/>
      <c r="EI2052" s="28"/>
      <c r="EJ2052" s="28"/>
      <c r="EK2052" s="28"/>
      <c r="EP2052" s="202"/>
      <c r="ER2052" s="28"/>
      <c r="ES2052" s="28"/>
      <c r="ET2052" s="28"/>
      <c r="EY2052" s="202"/>
      <c r="FA2052" s="28"/>
      <c r="FB2052" s="28"/>
      <c r="FC2052" s="28"/>
      <c r="FH2052" s="202"/>
      <c r="FJ2052" s="28"/>
      <c r="FK2052" s="28"/>
      <c r="FL2052" s="28"/>
      <c r="FQ2052" s="202"/>
      <c r="FS2052" s="28"/>
      <c r="FT2052" s="28"/>
      <c r="FU2052" s="28"/>
      <c r="FZ2052" s="202"/>
      <c r="GB2052" s="28"/>
      <c r="GC2052" s="28"/>
      <c r="GD2052" s="28"/>
      <c r="GI2052" s="202"/>
      <c r="GK2052" s="28"/>
      <c r="GL2052" s="28"/>
      <c r="GM2052" s="28"/>
      <c r="GR2052" s="202"/>
      <c r="GT2052" s="28"/>
      <c r="GU2052" s="28"/>
      <c r="GV2052" s="28"/>
      <c r="HA2052" s="202"/>
      <c r="HC2052" s="28"/>
      <c r="HD2052" s="28"/>
      <c r="HE2052" s="28"/>
      <c r="HJ2052" s="28"/>
      <c r="HK2052" s="28"/>
      <c r="HL2052" s="28"/>
      <c r="HM2052" s="28"/>
      <c r="HN2052" s="28"/>
      <c r="HO2052" s="28"/>
      <c r="HP2052" s="28"/>
      <c r="HQ2052" s="28"/>
      <c r="HR2052" s="28"/>
      <c r="HS2052" s="28"/>
      <c r="HT2052" s="28"/>
      <c r="HU2052" s="28"/>
      <c r="HV2052" s="28"/>
      <c r="HW2052" s="28"/>
      <c r="HX2052" s="28"/>
      <c r="HY2052" s="28"/>
      <c r="HZ2052" s="28"/>
      <c r="IA2052" s="28"/>
      <c r="IB2052" s="28"/>
      <c r="IC2052" s="28"/>
      <c r="ID2052" s="28"/>
      <c r="IE2052" s="28"/>
      <c r="IF2052" s="28"/>
      <c r="IG2052" s="28"/>
      <c r="IH2052" s="28"/>
      <c r="II2052" s="28"/>
      <c r="IJ2052" s="28"/>
      <c r="IK2052" s="28"/>
      <c r="IL2052" s="28"/>
      <c r="IM2052" s="28"/>
      <c r="IN2052" s="28"/>
      <c r="IO2052" s="28"/>
    </row>
    <row r="2053" spans="1:249" s="54" customFormat="1" ht="14.25">
      <c r="A2053" s="28"/>
      <c r="B2053" s="28"/>
      <c r="C2053" s="28"/>
      <c r="D2053" s="28"/>
      <c r="E2053" s="28"/>
      <c r="F2053" s="28"/>
      <c r="G2053" s="28"/>
      <c r="K2053" s="202"/>
      <c r="M2053" s="28"/>
      <c r="N2053" s="28"/>
      <c r="O2053" s="28"/>
      <c r="T2053" s="202"/>
      <c r="V2053" s="28"/>
      <c r="W2053" s="28"/>
      <c r="X2053" s="28"/>
      <c r="AC2053" s="202"/>
      <c r="AE2053" s="28"/>
      <c r="AF2053" s="28"/>
      <c r="AG2053" s="28"/>
      <c r="AL2053" s="202"/>
      <c r="AN2053" s="28"/>
      <c r="AO2053" s="28"/>
      <c r="AP2053" s="28"/>
      <c r="AU2053" s="202"/>
      <c r="AW2053" s="28"/>
      <c r="AX2053" s="28"/>
      <c r="AY2053" s="28"/>
      <c r="BD2053" s="202"/>
      <c r="BF2053" s="28"/>
      <c r="BG2053" s="28"/>
      <c r="BH2053" s="28"/>
      <c r="BM2053" s="202"/>
      <c r="BO2053" s="28"/>
      <c r="BP2053" s="28"/>
      <c r="BQ2053" s="28"/>
      <c r="BV2053" s="202"/>
      <c r="BX2053" s="28"/>
      <c r="BY2053" s="28"/>
      <c r="BZ2053" s="28"/>
      <c r="CE2053" s="202"/>
      <c r="CG2053" s="28"/>
      <c r="CH2053" s="28"/>
      <c r="CI2053" s="28"/>
      <c r="CN2053" s="202"/>
      <c r="CP2053" s="28"/>
      <c r="CQ2053" s="28"/>
      <c r="CR2053" s="28"/>
      <c r="CW2053" s="202"/>
      <c r="CY2053" s="28"/>
      <c r="CZ2053" s="28"/>
      <c r="DA2053" s="28"/>
      <c r="DF2053" s="202"/>
      <c r="DH2053" s="28"/>
      <c r="DI2053" s="28"/>
      <c r="DJ2053" s="28"/>
      <c r="DO2053" s="202"/>
      <c r="DQ2053" s="28"/>
      <c r="DR2053" s="28"/>
      <c r="DS2053" s="28"/>
      <c r="DX2053" s="202"/>
      <c r="DZ2053" s="28"/>
      <c r="EA2053" s="28"/>
      <c r="EB2053" s="28"/>
      <c r="EG2053" s="202"/>
      <c r="EI2053" s="28"/>
      <c r="EJ2053" s="28"/>
      <c r="EK2053" s="28"/>
      <c r="EP2053" s="202"/>
      <c r="ER2053" s="28"/>
      <c r="ES2053" s="28"/>
      <c r="ET2053" s="28"/>
      <c r="EY2053" s="202"/>
      <c r="FA2053" s="28"/>
      <c r="FB2053" s="28"/>
      <c r="FC2053" s="28"/>
      <c r="FH2053" s="202"/>
      <c r="FJ2053" s="28"/>
      <c r="FK2053" s="28"/>
      <c r="FL2053" s="28"/>
      <c r="FQ2053" s="202"/>
      <c r="FS2053" s="28"/>
      <c r="FT2053" s="28"/>
      <c r="FU2053" s="28"/>
      <c r="FZ2053" s="202"/>
      <c r="GB2053" s="28"/>
      <c r="GC2053" s="28"/>
      <c r="GD2053" s="28"/>
      <c r="GI2053" s="202"/>
      <c r="GK2053" s="28"/>
      <c r="GL2053" s="28"/>
      <c r="GM2053" s="28"/>
      <c r="GR2053" s="202"/>
      <c r="GT2053" s="28"/>
      <c r="GU2053" s="28"/>
      <c r="GV2053" s="28"/>
      <c r="HA2053" s="202"/>
      <c r="HC2053" s="28"/>
      <c r="HD2053" s="28"/>
      <c r="HE2053" s="28"/>
      <c r="HJ2053" s="28"/>
      <c r="HK2053" s="28"/>
      <c r="HL2053" s="28"/>
      <c r="HM2053" s="28"/>
      <c r="HN2053" s="28"/>
      <c r="HO2053" s="28"/>
      <c r="HP2053" s="28"/>
      <c r="HQ2053" s="28"/>
      <c r="HR2053" s="28"/>
      <c r="HS2053" s="28"/>
      <c r="HT2053" s="28"/>
      <c r="HU2053" s="28"/>
      <c r="HV2053" s="28"/>
      <c r="HW2053" s="28"/>
      <c r="HX2053" s="28"/>
      <c r="HY2053" s="28"/>
      <c r="HZ2053" s="28"/>
      <c r="IA2053" s="28"/>
      <c r="IB2053" s="28"/>
      <c r="IC2053" s="28"/>
      <c r="ID2053" s="28"/>
      <c r="IE2053" s="28"/>
      <c r="IF2053" s="28"/>
      <c r="IG2053" s="28"/>
      <c r="IH2053" s="28"/>
      <c r="II2053" s="28"/>
      <c r="IJ2053" s="28"/>
      <c r="IK2053" s="28"/>
      <c r="IL2053" s="28"/>
      <c r="IM2053" s="28"/>
      <c r="IN2053" s="28"/>
      <c r="IO2053" s="28"/>
    </row>
    <row r="2054" spans="1:249" s="54" customFormat="1" ht="14.25">
      <c r="A2054" s="28"/>
      <c r="B2054" s="28"/>
      <c r="C2054" s="28"/>
      <c r="D2054" s="28"/>
      <c r="E2054" s="28"/>
      <c r="F2054" s="28"/>
      <c r="G2054" s="28"/>
      <c r="K2054" s="202"/>
      <c r="M2054" s="28"/>
      <c r="N2054" s="28"/>
      <c r="O2054" s="28"/>
      <c r="T2054" s="202"/>
      <c r="V2054" s="28"/>
      <c r="W2054" s="28"/>
      <c r="X2054" s="28"/>
      <c r="AC2054" s="202"/>
      <c r="AE2054" s="28"/>
      <c r="AF2054" s="28"/>
      <c r="AG2054" s="28"/>
      <c r="AL2054" s="202"/>
      <c r="AN2054" s="28"/>
      <c r="AO2054" s="28"/>
      <c r="AP2054" s="28"/>
      <c r="AU2054" s="202"/>
      <c r="AW2054" s="28"/>
      <c r="AX2054" s="28"/>
      <c r="AY2054" s="28"/>
      <c r="BD2054" s="202"/>
      <c r="BF2054" s="28"/>
      <c r="BG2054" s="28"/>
      <c r="BH2054" s="28"/>
      <c r="BM2054" s="202"/>
      <c r="BO2054" s="28"/>
      <c r="BP2054" s="28"/>
      <c r="BQ2054" s="28"/>
      <c r="BV2054" s="202"/>
      <c r="BX2054" s="28"/>
      <c r="BY2054" s="28"/>
      <c r="BZ2054" s="28"/>
      <c r="CE2054" s="202"/>
      <c r="CG2054" s="28"/>
      <c r="CH2054" s="28"/>
      <c r="CI2054" s="28"/>
      <c r="CN2054" s="202"/>
      <c r="CP2054" s="28"/>
      <c r="CQ2054" s="28"/>
      <c r="CR2054" s="28"/>
      <c r="CW2054" s="202"/>
      <c r="CY2054" s="28"/>
      <c r="CZ2054" s="28"/>
      <c r="DA2054" s="28"/>
      <c r="DF2054" s="202"/>
      <c r="DH2054" s="28"/>
      <c r="DI2054" s="28"/>
      <c r="DJ2054" s="28"/>
      <c r="DO2054" s="202"/>
      <c r="DQ2054" s="28"/>
      <c r="DR2054" s="28"/>
      <c r="DS2054" s="28"/>
      <c r="DX2054" s="202"/>
      <c r="DZ2054" s="28"/>
      <c r="EA2054" s="28"/>
      <c r="EB2054" s="28"/>
      <c r="EG2054" s="202"/>
      <c r="EI2054" s="28"/>
      <c r="EJ2054" s="28"/>
      <c r="EK2054" s="28"/>
      <c r="EP2054" s="202"/>
      <c r="ER2054" s="28"/>
      <c r="ES2054" s="28"/>
      <c r="ET2054" s="28"/>
      <c r="EY2054" s="202"/>
      <c r="FA2054" s="28"/>
      <c r="FB2054" s="28"/>
      <c r="FC2054" s="28"/>
      <c r="FH2054" s="202"/>
      <c r="FJ2054" s="28"/>
      <c r="FK2054" s="28"/>
      <c r="FL2054" s="28"/>
      <c r="FQ2054" s="202"/>
      <c r="FS2054" s="28"/>
      <c r="FT2054" s="28"/>
      <c r="FU2054" s="28"/>
      <c r="FZ2054" s="202"/>
      <c r="GB2054" s="28"/>
      <c r="GC2054" s="28"/>
      <c r="GD2054" s="28"/>
      <c r="GI2054" s="202"/>
      <c r="GK2054" s="28"/>
      <c r="GL2054" s="28"/>
      <c r="GM2054" s="28"/>
      <c r="GR2054" s="202"/>
      <c r="GT2054" s="28"/>
      <c r="GU2054" s="28"/>
      <c r="GV2054" s="28"/>
      <c r="HA2054" s="202"/>
      <c r="HC2054" s="28"/>
      <c r="HD2054" s="28"/>
      <c r="HE2054" s="28"/>
      <c r="HJ2054" s="28"/>
      <c r="HK2054" s="28"/>
      <c r="HL2054" s="28"/>
      <c r="HM2054" s="28"/>
      <c r="HN2054" s="28"/>
      <c r="HO2054" s="28"/>
      <c r="HP2054" s="28"/>
      <c r="HQ2054" s="28"/>
      <c r="HR2054" s="28"/>
      <c r="HS2054" s="28"/>
      <c r="HT2054" s="28"/>
      <c r="HU2054" s="28"/>
      <c r="HV2054" s="28"/>
      <c r="HW2054" s="28"/>
      <c r="HX2054" s="28"/>
      <c r="HY2054" s="28"/>
      <c r="HZ2054" s="28"/>
      <c r="IA2054" s="28"/>
      <c r="IB2054" s="28"/>
      <c r="IC2054" s="28"/>
      <c r="ID2054" s="28"/>
      <c r="IE2054" s="28"/>
      <c r="IF2054" s="28"/>
      <c r="IG2054" s="28"/>
      <c r="IH2054" s="28"/>
      <c r="II2054" s="28"/>
      <c r="IJ2054" s="28"/>
      <c r="IK2054" s="28"/>
      <c r="IL2054" s="28"/>
      <c r="IM2054" s="28"/>
      <c r="IN2054" s="28"/>
      <c r="IO2054" s="28"/>
    </row>
    <row r="2055" spans="1:249" s="54" customFormat="1" ht="14.25">
      <c r="A2055" s="28"/>
      <c r="B2055" s="28"/>
      <c r="C2055" s="28"/>
      <c r="D2055" s="28"/>
      <c r="E2055" s="28"/>
      <c r="F2055" s="28"/>
      <c r="G2055" s="28"/>
      <c r="K2055" s="202"/>
      <c r="M2055" s="28"/>
      <c r="N2055" s="28"/>
      <c r="O2055" s="28"/>
      <c r="T2055" s="202"/>
      <c r="V2055" s="28"/>
      <c r="W2055" s="28"/>
      <c r="X2055" s="28"/>
      <c r="AC2055" s="202"/>
      <c r="AE2055" s="28"/>
      <c r="AF2055" s="28"/>
      <c r="AG2055" s="28"/>
      <c r="AL2055" s="202"/>
      <c r="AN2055" s="28"/>
      <c r="AO2055" s="28"/>
      <c r="AP2055" s="28"/>
      <c r="AU2055" s="202"/>
      <c r="AW2055" s="28"/>
      <c r="AX2055" s="28"/>
      <c r="AY2055" s="28"/>
      <c r="BD2055" s="202"/>
      <c r="BF2055" s="28"/>
      <c r="BG2055" s="28"/>
      <c r="BH2055" s="28"/>
      <c r="BM2055" s="202"/>
      <c r="BO2055" s="28"/>
      <c r="BP2055" s="28"/>
      <c r="BQ2055" s="28"/>
      <c r="BV2055" s="202"/>
      <c r="BX2055" s="28"/>
      <c r="BY2055" s="28"/>
      <c r="BZ2055" s="28"/>
      <c r="CE2055" s="202"/>
      <c r="CG2055" s="28"/>
      <c r="CH2055" s="28"/>
      <c r="CI2055" s="28"/>
      <c r="CN2055" s="202"/>
      <c r="CP2055" s="28"/>
      <c r="CQ2055" s="28"/>
      <c r="CR2055" s="28"/>
      <c r="CW2055" s="202"/>
      <c r="CY2055" s="28"/>
      <c r="CZ2055" s="28"/>
      <c r="DA2055" s="28"/>
      <c r="DF2055" s="202"/>
      <c r="DH2055" s="28"/>
      <c r="DI2055" s="28"/>
      <c r="DJ2055" s="28"/>
      <c r="DO2055" s="202"/>
      <c r="DQ2055" s="28"/>
      <c r="DR2055" s="28"/>
      <c r="DS2055" s="28"/>
      <c r="DX2055" s="202"/>
      <c r="DZ2055" s="28"/>
      <c r="EA2055" s="28"/>
      <c r="EB2055" s="28"/>
      <c r="EG2055" s="202"/>
      <c r="EI2055" s="28"/>
      <c r="EJ2055" s="28"/>
      <c r="EK2055" s="28"/>
      <c r="EP2055" s="202"/>
      <c r="ER2055" s="28"/>
      <c r="ES2055" s="28"/>
      <c r="ET2055" s="28"/>
      <c r="EY2055" s="202"/>
      <c r="FA2055" s="28"/>
      <c r="FB2055" s="28"/>
      <c r="FC2055" s="28"/>
      <c r="FH2055" s="202"/>
      <c r="FJ2055" s="28"/>
      <c r="FK2055" s="28"/>
      <c r="FL2055" s="28"/>
      <c r="FQ2055" s="202"/>
      <c r="FS2055" s="28"/>
      <c r="FT2055" s="28"/>
      <c r="FU2055" s="28"/>
      <c r="FZ2055" s="202"/>
      <c r="GB2055" s="28"/>
      <c r="GC2055" s="28"/>
      <c r="GD2055" s="28"/>
      <c r="GI2055" s="202"/>
      <c r="GK2055" s="28"/>
      <c r="GL2055" s="28"/>
      <c r="GM2055" s="28"/>
      <c r="GR2055" s="202"/>
      <c r="GT2055" s="28"/>
      <c r="GU2055" s="28"/>
      <c r="GV2055" s="28"/>
      <c r="HA2055" s="202"/>
      <c r="HC2055" s="28"/>
      <c r="HD2055" s="28"/>
      <c r="HE2055" s="28"/>
      <c r="HJ2055" s="28"/>
      <c r="HK2055" s="28"/>
      <c r="HL2055" s="28"/>
      <c r="HM2055" s="28"/>
      <c r="HN2055" s="28"/>
      <c r="HO2055" s="28"/>
      <c r="HP2055" s="28"/>
      <c r="HQ2055" s="28"/>
      <c r="HR2055" s="28"/>
      <c r="HS2055" s="28"/>
      <c r="HT2055" s="28"/>
      <c r="HU2055" s="28"/>
      <c r="HV2055" s="28"/>
      <c r="HW2055" s="28"/>
      <c r="HX2055" s="28"/>
      <c r="HY2055" s="28"/>
      <c r="HZ2055" s="28"/>
      <c r="IA2055" s="28"/>
      <c r="IB2055" s="28"/>
      <c r="IC2055" s="28"/>
      <c r="ID2055" s="28"/>
      <c r="IE2055" s="28"/>
      <c r="IF2055" s="28"/>
      <c r="IG2055" s="28"/>
      <c r="IH2055" s="28"/>
      <c r="II2055" s="28"/>
      <c r="IJ2055" s="28"/>
      <c r="IK2055" s="28"/>
      <c r="IL2055" s="28"/>
      <c r="IM2055" s="28"/>
      <c r="IN2055" s="28"/>
      <c r="IO2055" s="28"/>
    </row>
    <row r="2056" spans="1:249" s="54" customFormat="1" ht="14.25">
      <c r="A2056" s="28"/>
      <c r="B2056" s="28"/>
      <c r="C2056" s="28"/>
      <c r="D2056" s="28"/>
      <c r="E2056" s="28"/>
      <c r="F2056" s="28"/>
      <c r="G2056" s="28"/>
      <c r="K2056" s="202"/>
      <c r="M2056" s="28"/>
      <c r="N2056" s="28"/>
      <c r="O2056" s="28"/>
      <c r="T2056" s="202"/>
      <c r="V2056" s="28"/>
      <c r="W2056" s="28"/>
      <c r="X2056" s="28"/>
      <c r="AC2056" s="202"/>
      <c r="AE2056" s="28"/>
      <c r="AF2056" s="28"/>
      <c r="AG2056" s="28"/>
      <c r="AL2056" s="202"/>
      <c r="AN2056" s="28"/>
      <c r="AO2056" s="28"/>
      <c r="AP2056" s="28"/>
      <c r="AU2056" s="202"/>
      <c r="AW2056" s="28"/>
      <c r="AX2056" s="28"/>
      <c r="AY2056" s="28"/>
      <c r="BD2056" s="202"/>
      <c r="BF2056" s="28"/>
      <c r="BG2056" s="28"/>
      <c r="BH2056" s="28"/>
      <c r="BM2056" s="202"/>
      <c r="BO2056" s="28"/>
      <c r="BP2056" s="28"/>
      <c r="BQ2056" s="28"/>
      <c r="BV2056" s="202"/>
      <c r="BX2056" s="28"/>
      <c r="BY2056" s="28"/>
      <c r="BZ2056" s="28"/>
      <c r="CE2056" s="202"/>
      <c r="CG2056" s="28"/>
      <c r="CH2056" s="28"/>
      <c r="CI2056" s="28"/>
      <c r="CN2056" s="202"/>
      <c r="CP2056" s="28"/>
      <c r="CQ2056" s="28"/>
      <c r="CR2056" s="28"/>
      <c r="CW2056" s="202"/>
      <c r="CY2056" s="28"/>
      <c r="CZ2056" s="28"/>
      <c r="DA2056" s="28"/>
      <c r="DF2056" s="202"/>
      <c r="DH2056" s="28"/>
      <c r="DI2056" s="28"/>
      <c r="DJ2056" s="28"/>
      <c r="DO2056" s="202"/>
      <c r="DQ2056" s="28"/>
      <c r="DR2056" s="28"/>
      <c r="DS2056" s="28"/>
      <c r="DX2056" s="202"/>
      <c r="DZ2056" s="28"/>
      <c r="EA2056" s="28"/>
      <c r="EB2056" s="28"/>
      <c r="EG2056" s="202"/>
      <c r="EI2056" s="28"/>
      <c r="EJ2056" s="28"/>
      <c r="EK2056" s="28"/>
      <c r="EP2056" s="202"/>
      <c r="ER2056" s="28"/>
      <c r="ES2056" s="28"/>
      <c r="ET2056" s="28"/>
      <c r="EY2056" s="202"/>
      <c r="FA2056" s="28"/>
      <c r="FB2056" s="28"/>
      <c r="FC2056" s="28"/>
      <c r="FH2056" s="202"/>
      <c r="FJ2056" s="28"/>
      <c r="FK2056" s="28"/>
      <c r="FL2056" s="28"/>
      <c r="FQ2056" s="202"/>
      <c r="FS2056" s="28"/>
      <c r="FT2056" s="28"/>
      <c r="FU2056" s="28"/>
      <c r="FZ2056" s="202"/>
      <c r="GB2056" s="28"/>
      <c r="GC2056" s="28"/>
      <c r="GD2056" s="28"/>
      <c r="GI2056" s="202"/>
      <c r="GK2056" s="28"/>
      <c r="GL2056" s="28"/>
      <c r="GM2056" s="28"/>
      <c r="GR2056" s="202"/>
      <c r="GT2056" s="28"/>
      <c r="GU2056" s="28"/>
      <c r="GV2056" s="28"/>
      <c r="HA2056" s="202"/>
      <c r="HC2056" s="28"/>
      <c r="HD2056" s="28"/>
      <c r="HE2056" s="28"/>
      <c r="HJ2056" s="28"/>
      <c r="HK2056" s="28"/>
      <c r="HL2056" s="28"/>
      <c r="HM2056" s="28"/>
      <c r="HN2056" s="28"/>
      <c r="HO2056" s="28"/>
      <c r="HP2056" s="28"/>
      <c r="HQ2056" s="28"/>
      <c r="HR2056" s="28"/>
      <c r="HS2056" s="28"/>
      <c r="HT2056" s="28"/>
      <c r="HU2056" s="28"/>
      <c r="HV2056" s="28"/>
      <c r="HW2056" s="28"/>
      <c r="HX2056" s="28"/>
      <c r="HY2056" s="28"/>
      <c r="HZ2056" s="28"/>
      <c r="IA2056" s="28"/>
      <c r="IB2056" s="28"/>
      <c r="IC2056" s="28"/>
      <c r="ID2056" s="28"/>
      <c r="IE2056" s="28"/>
      <c r="IF2056" s="28"/>
      <c r="IG2056" s="28"/>
      <c r="IH2056" s="28"/>
      <c r="II2056" s="28"/>
      <c r="IJ2056" s="28"/>
      <c r="IK2056" s="28"/>
      <c r="IL2056" s="28"/>
      <c r="IM2056" s="28"/>
      <c r="IN2056" s="28"/>
      <c r="IO2056" s="28"/>
    </row>
    <row r="2057" spans="1:249" s="54" customFormat="1" ht="14.25">
      <c r="A2057" s="28"/>
      <c r="B2057" s="28"/>
      <c r="C2057" s="28"/>
      <c r="D2057" s="28"/>
      <c r="E2057" s="28"/>
      <c r="F2057" s="28"/>
      <c r="G2057" s="28"/>
      <c r="K2057" s="202"/>
      <c r="M2057" s="28"/>
      <c r="N2057" s="28"/>
      <c r="O2057" s="28"/>
      <c r="T2057" s="202"/>
      <c r="V2057" s="28"/>
      <c r="W2057" s="28"/>
      <c r="X2057" s="28"/>
      <c r="AC2057" s="202"/>
      <c r="AE2057" s="28"/>
      <c r="AF2057" s="28"/>
      <c r="AG2057" s="28"/>
      <c r="AL2057" s="202"/>
      <c r="AN2057" s="28"/>
      <c r="AO2057" s="28"/>
      <c r="AP2057" s="28"/>
      <c r="AU2057" s="202"/>
      <c r="AW2057" s="28"/>
      <c r="AX2057" s="28"/>
      <c r="AY2057" s="28"/>
      <c r="BD2057" s="202"/>
      <c r="BF2057" s="28"/>
      <c r="BG2057" s="28"/>
      <c r="BH2057" s="28"/>
      <c r="BM2057" s="202"/>
      <c r="BO2057" s="28"/>
      <c r="BP2057" s="28"/>
      <c r="BQ2057" s="28"/>
      <c r="BV2057" s="202"/>
      <c r="BX2057" s="28"/>
      <c r="BY2057" s="28"/>
      <c r="BZ2057" s="28"/>
      <c r="CE2057" s="202"/>
      <c r="CG2057" s="28"/>
      <c r="CH2057" s="28"/>
      <c r="CI2057" s="28"/>
      <c r="CN2057" s="202"/>
      <c r="CP2057" s="28"/>
      <c r="CQ2057" s="28"/>
      <c r="CR2057" s="28"/>
      <c r="CW2057" s="202"/>
      <c r="CY2057" s="28"/>
      <c r="CZ2057" s="28"/>
      <c r="DA2057" s="28"/>
      <c r="DF2057" s="202"/>
      <c r="DH2057" s="28"/>
      <c r="DI2057" s="28"/>
      <c r="DJ2057" s="28"/>
      <c r="DO2057" s="202"/>
      <c r="DQ2057" s="28"/>
      <c r="DR2057" s="28"/>
      <c r="DS2057" s="28"/>
      <c r="DX2057" s="202"/>
      <c r="DZ2057" s="28"/>
      <c r="EA2057" s="28"/>
      <c r="EB2057" s="28"/>
      <c r="EG2057" s="202"/>
      <c r="EI2057" s="28"/>
      <c r="EJ2057" s="28"/>
      <c r="EK2057" s="28"/>
      <c r="EP2057" s="202"/>
      <c r="ER2057" s="28"/>
      <c r="ES2057" s="28"/>
      <c r="ET2057" s="28"/>
      <c r="EY2057" s="202"/>
      <c r="FA2057" s="28"/>
      <c r="FB2057" s="28"/>
      <c r="FC2057" s="28"/>
      <c r="FH2057" s="202"/>
      <c r="FJ2057" s="28"/>
      <c r="FK2057" s="28"/>
      <c r="FL2057" s="28"/>
      <c r="FQ2057" s="202"/>
      <c r="FS2057" s="28"/>
      <c r="FT2057" s="28"/>
      <c r="FU2057" s="28"/>
      <c r="FZ2057" s="202"/>
      <c r="GB2057" s="28"/>
      <c r="GC2057" s="28"/>
      <c r="GD2057" s="28"/>
      <c r="GI2057" s="202"/>
      <c r="GK2057" s="28"/>
      <c r="GL2057" s="28"/>
      <c r="GM2057" s="28"/>
      <c r="GR2057" s="202"/>
      <c r="GT2057" s="28"/>
      <c r="GU2057" s="28"/>
      <c r="GV2057" s="28"/>
      <c r="HA2057" s="202"/>
      <c r="HC2057" s="28"/>
      <c r="HD2057" s="28"/>
      <c r="HE2057" s="28"/>
      <c r="HJ2057" s="28"/>
      <c r="HK2057" s="28"/>
      <c r="HL2057" s="28"/>
      <c r="HM2057" s="28"/>
      <c r="HN2057" s="28"/>
      <c r="HO2057" s="28"/>
      <c r="HP2057" s="28"/>
      <c r="HQ2057" s="28"/>
      <c r="HR2057" s="28"/>
      <c r="HS2057" s="28"/>
      <c r="HT2057" s="28"/>
      <c r="HU2057" s="28"/>
      <c r="HV2057" s="28"/>
      <c r="HW2057" s="28"/>
      <c r="HX2057" s="28"/>
      <c r="HY2057" s="28"/>
      <c r="HZ2057" s="28"/>
      <c r="IA2057" s="28"/>
      <c r="IB2057" s="28"/>
      <c r="IC2057" s="28"/>
      <c r="ID2057" s="28"/>
      <c r="IE2057" s="28"/>
      <c r="IF2057" s="28"/>
      <c r="IG2057" s="28"/>
      <c r="IH2057" s="28"/>
      <c r="II2057" s="28"/>
      <c r="IJ2057" s="28"/>
      <c r="IK2057" s="28"/>
      <c r="IL2057" s="28"/>
      <c r="IM2057" s="28"/>
      <c r="IN2057" s="28"/>
      <c r="IO2057" s="28"/>
    </row>
    <row r="2058" spans="1:249" s="54" customFormat="1" ht="14.25">
      <c r="A2058" s="28"/>
      <c r="B2058" s="28"/>
      <c r="C2058" s="28"/>
      <c r="D2058" s="28"/>
      <c r="E2058" s="28"/>
      <c r="F2058" s="28"/>
      <c r="G2058" s="28"/>
      <c r="K2058" s="202"/>
      <c r="M2058" s="28"/>
      <c r="N2058" s="28"/>
      <c r="O2058" s="28"/>
      <c r="T2058" s="202"/>
      <c r="V2058" s="28"/>
      <c r="W2058" s="28"/>
      <c r="X2058" s="28"/>
      <c r="AC2058" s="202"/>
      <c r="AE2058" s="28"/>
      <c r="AF2058" s="28"/>
      <c r="AG2058" s="28"/>
      <c r="AL2058" s="202"/>
      <c r="AN2058" s="28"/>
      <c r="AO2058" s="28"/>
      <c r="AP2058" s="28"/>
      <c r="AU2058" s="202"/>
      <c r="AW2058" s="28"/>
      <c r="AX2058" s="28"/>
      <c r="AY2058" s="28"/>
      <c r="BD2058" s="202"/>
      <c r="BF2058" s="28"/>
      <c r="BG2058" s="28"/>
      <c r="BH2058" s="28"/>
      <c r="BM2058" s="202"/>
      <c r="BO2058" s="28"/>
      <c r="BP2058" s="28"/>
      <c r="BQ2058" s="28"/>
      <c r="BV2058" s="202"/>
      <c r="BX2058" s="28"/>
      <c r="BY2058" s="28"/>
      <c r="BZ2058" s="28"/>
      <c r="CE2058" s="202"/>
      <c r="CG2058" s="28"/>
      <c r="CH2058" s="28"/>
      <c r="CI2058" s="28"/>
      <c r="CN2058" s="202"/>
      <c r="CP2058" s="28"/>
      <c r="CQ2058" s="28"/>
      <c r="CR2058" s="28"/>
      <c r="CW2058" s="202"/>
      <c r="CY2058" s="28"/>
      <c r="CZ2058" s="28"/>
      <c r="DA2058" s="28"/>
      <c r="DF2058" s="202"/>
      <c r="DH2058" s="28"/>
      <c r="DI2058" s="28"/>
      <c r="DJ2058" s="28"/>
      <c r="DO2058" s="202"/>
      <c r="DQ2058" s="28"/>
      <c r="DR2058" s="28"/>
      <c r="DS2058" s="28"/>
      <c r="DX2058" s="202"/>
      <c r="DZ2058" s="28"/>
      <c r="EA2058" s="28"/>
      <c r="EB2058" s="28"/>
      <c r="EG2058" s="202"/>
      <c r="EI2058" s="28"/>
      <c r="EJ2058" s="28"/>
      <c r="EK2058" s="28"/>
      <c r="EP2058" s="202"/>
      <c r="ER2058" s="28"/>
      <c r="ES2058" s="28"/>
      <c r="ET2058" s="28"/>
      <c r="EY2058" s="202"/>
      <c r="FA2058" s="28"/>
      <c r="FB2058" s="28"/>
      <c r="FC2058" s="28"/>
      <c r="FH2058" s="202"/>
      <c r="FJ2058" s="28"/>
      <c r="FK2058" s="28"/>
      <c r="FL2058" s="28"/>
      <c r="FQ2058" s="202"/>
      <c r="FS2058" s="28"/>
      <c r="FT2058" s="28"/>
      <c r="FU2058" s="28"/>
      <c r="FZ2058" s="202"/>
      <c r="GB2058" s="28"/>
      <c r="GC2058" s="28"/>
      <c r="GD2058" s="28"/>
      <c r="GI2058" s="202"/>
      <c r="GK2058" s="28"/>
      <c r="GL2058" s="28"/>
      <c r="GM2058" s="28"/>
      <c r="GR2058" s="202"/>
      <c r="GT2058" s="28"/>
      <c r="GU2058" s="28"/>
      <c r="GV2058" s="28"/>
      <c r="HA2058" s="202"/>
      <c r="HC2058" s="28"/>
      <c r="HD2058" s="28"/>
      <c r="HE2058" s="28"/>
      <c r="HJ2058" s="28"/>
      <c r="HK2058" s="28"/>
      <c r="HL2058" s="28"/>
      <c r="HM2058" s="28"/>
      <c r="HN2058" s="28"/>
      <c r="HO2058" s="28"/>
      <c r="HP2058" s="28"/>
      <c r="HQ2058" s="28"/>
      <c r="HR2058" s="28"/>
      <c r="HS2058" s="28"/>
      <c r="HT2058" s="28"/>
      <c r="HU2058" s="28"/>
      <c r="HV2058" s="28"/>
      <c r="HW2058" s="28"/>
      <c r="HX2058" s="28"/>
      <c r="HY2058" s="28"/>
      <c r="HZ2058" s="28"/>
      <c r="IA2058" s="28"/>
      <c r="IB2058" s="28"/>
      <c r="IC2058" s="28"/>
      <c r="ID2058" s="28"/>
      <c r="IE2058" s="28"/>
      <c r="IF2058" s="28"/>
      <c r="IG2058" s="28"/>
      <c r="IH2058" s="28"/>
      <c r="II2058" s="28"/>
      <c r="IJ2058" s="28"/>
      <c r="IK2058" s="28"/>
      <c r="IL2058" s="28"/>
      <c r="IM2058" s="28"/>
      <c r="IN2058" s="28"/>
      <c r="IO2058" s="28"/>
    </row>
    <row r="2059" spans="1:249" s="54" customFormat="1" ht="14.25">
      <c r="A2059" s="28"/>
      <c r="B2059" s="28"/>
      <c r="C2059" s="28"/>
      <c r="D2059" s="28"/>
      <c r="E2059" s="28"/>
      <c r="F2059" s="28"/>
      <c r="G2059" s="28"/>
      <c r="K2059" s="202"/>
      <c r="M2059" s="28"/>
      <c r="N2059" s="28"/>
      <c r="O2059" s="28"/>
      <c r="T2059" s="202"/>
      <c r="V2059" s="28"/>
      <c r="W2059" s="28"/>
      <c r="X2059" s="28"/>
      <c r="AC2059" s="202"/>
      <c r="AE2059" s="28"/>
      <c r="AF2059" s="28"/>
      <c r="AG2059" s="28"/>
      <c r="AL2059" s="202"/>
      <c r="AN2059" s="28"/>
      <c r="AO2059" s="28"/>
      <c r="AP2059" s="28"/>
      <c r="AU2059" s="202"/>
      <c r="AW2059" s="28"/>
      <c r="AX2059" s="28"/>
      <c r="AY2059" s="28"/>
      <c r="BD2059" s="202"/>
      <c r="BF2059" s="28"/>
      <c r="BG2059" s="28"/>
      <c r="BH2059" s="28"/>
      <c r="BM2059" s="202"/>
      <c r="BO2059" s="28"/>
      <c r="BP2059" s="28"/>
      <c r="BQ2059" s="28"/>
      <c r="BV2059" s="202"/>
      <c r="BX2059" s="28"/>
      <c r="BY2059" s="28"/>
      <c r="BZ2059" s="28"/>
      <c r="CE2059" s="202"/>
      <c r="CG2059" s="28"/>
      <c r="CH2059" s="28"/>
      <c r="CI2059" s="28"/>
      <c r="CN2059" s="202"/>
      <c r="CP2059" s="28"/>
      <c r="CQ2059" s="28"/>
      <c r="CR2059" s="28"/>
      <c r="CW2059" s="202"/>
      <c r="CY2059" s="28"/>
      <c r="CZ2059" s="28"/>
      <c r="DA2059" s="28"/>
      <c r="DF2059" s="202"/>
      <c r="DH2059" s="28"/>
      <c r="DI2059" s="28"/>
      <c r="DJ2059" s="28"/>
      <c r="DO2059" s="202"/>
      <c r="DQ2059" s="28"/>
      <c r="DR2059" s="28"/>
      <c r="DS2059" s="28"/>
      <c r="DX2059" s="202"/>
      <c r="DZ2059" s="28"/>
      <c r="EA2059" s="28"/>
      <c r="EB2059" s="28"/>
      <c r="EG2059" s="202"/>
      <c r="EI2059" s="28"/>
      <c r="EJ2059" s="28"/>
      <c r="EK2059" s="28"/>
      <c r="EP2059" s="202"/>
      <c r="ER2059" s="28"/>
      <c r="ES2059" s="28"/>
      <c r="ET2059" s="28"/>
      <c r="EY2059" s="202"/>
      <c r="FA2059" s="28"/>
      <c r="FB2059" s="28"/>
      <c r="FC2059" s="28"/>
      <c r="FH2059" s="202"/>
      <c r="FJ2059" s="28"/>
      <c r="FK2059" s="28"/>
      <c r="FL2059" s="28"/>
      <c r="FQ2059" s="202"/>
      <c r="FS2059" s="28"/>
      <c r="FT2059" s="28"/>
      <c r="FU2059" s="28"/>
      <c r="FZ2059" s="202"/>
      <c r="GB2059" s="28"/>
      <c r="GC2059" s="28"/>
      <c r="GD2059" s="28"/>
      <c r="GI2059" s="202"/>
      <c r="GK2059" s="28"/>
      <c r="GL2059" s="28"/>
      <c r="GM2059" s="28"/>
      <c r="GR2059" s="202"/>
      <c r="GT2059" s="28"/>
      <c r="GU2059" s="28"/>
      <c r="GV2059" s="28"/>
      <c r="HA2059" s="202"/>
      <c r="HC2059" s="28"/>
      <c r="HD2059" s="28"/>
      <c r="HE2059" s="28"/>
      <c r="HJ2059" s="28"/>
      <c r="HK2059" s="28"/>
      <c r="HL2059" s="28"/>
      <c r="HM2059" s="28"/>
      <c r="HN2059" s="28"/>
      <c r="HO2059" s="28"/>
      <c r="HP2059" s="28"/>
      <c r="HQ2059" s="28"/>
      <c r="HR2059" s="28"/>
      <c r="HS2059" s="28"/>
      <c r="HT2059" s="28"/>
      <c r="HU2059" s="28"/>
      <c r="HV2059" s="28"/>
      <c r="HW2059" s="28"/>
      <c r="HX2059" s="28"/>
      <c r="HY2059" s="28"/>
      <c r="HZ2059" s="28"/>
      <c r="IA2059" s="28"/>
      <c r="IB2059" s="28"/>
      <c r="IC2059" s="28"/>
      <c r="ID2059" s="28"/>
      <c r="IE2059" s="28"/>
      <c r="IF2059" s="28"/>
      <c r="IG2059" s="28"/>
      <c r="IH2059" s="28"/>
      <c r="II2059" s="28"/>
      <c r="IJ2059" s="28"/>
      <c r="IK2059" s="28"/>
      <c r="IL2059" s="28"/>
      <c r="IM2059" s="28"/>
      <c r="IN2059" s="28"/>
      <c r="IO2059" s="28"/>
    </row>
    <row r="2060" spans="1:249" s="54" customFormat="1" ht="14.25">
      <c r="A2060" s="28"/>
      <c r="B2060" s="28"/>
      <c r="C2060" s="28"/>
      <c r="D2060" s="28"/>
      <c r="E2060" s="28"/>
      <c r="G2060" s="28"/>
      <c r="K2060" s="202"/>
      <c r="M2060" s="28"/>
      <c r="N2060" s="28"/>
      <c r="O2060" s="28"/>
      <c r="T2060" s="202"/>
      <c r="V2060" s="28"/>
      <c r="W2060" s="28"/>
      <c r="X2060" s="28"/>
      <c r="AC2060" s="202"/>
      <c r="AE2060" s="28"/>
      <c r="AF2060" s="28"/>
      <c r="AG2060" s="28"/>
      <c r="AL2060" s="202"/>
      <c r="AN2060" s="28"/>
      <c r="AO2060" s="28"/>
      <c r="AP2060" s="28"/>
      <c r="AU2060" s="202"/>
      <c r="AW2060" s="28"/>
      <c r="AX2060" s="28"/>
      <c r="AY2060" s="28"/>
      <c r="BD2060" s="202"/>
      <c r="BF2060" s="28"/>
      <c r="BG2060" s="28"/>
      <c r="BH2060" s="28"/>
      <c r="BM2060" s="202"/>
      <c r="BO2060" s="28"/>
      <c r="BP2060" s="28"/>
      <c r="BQ2060" s="28"/>
      <c r="BV2060" s="202"/>
      <c r="BX2060" s="28"/>
      <c r="BY2060" s="28"/>
      <c r="BZ2060" s="28"/>
      <c r="CE2060" s="202"/>
      <c r="CG2060" s="28"/>
      <c r="CH2060" s="28"/>
      <c r="CI2060" s="28"/>
      <c r="CN2060" s="202"/>
      <c r="CP2060" s="28"/>
      <c r="CQ2060" s="28"/>
      <c r="CR2060" s="28"/>
      <c r="CW2060" s="202"/>
      <c r="CY2060" s="28"/>
      <c r="CZ2060" s="28"/>
      <c r="DA2060" s="28"/>
      <c r="DF2060" s="202"/>
      <c r="DH2060" s="28"/>
      <c r="DI2060" s="28"/>
      <c r="DJ2060" s="28"/>
      <c r="DO2060" s="202"/>
      <c r="DQ2060" s="28"/>
      <c r="DR2060" s="28"/>
      <c r="DS2060" s="28"/>
      <c r="DX2060" s="202"/>
      <c r="DZ2060" s="28"/>
      <c r="EA2060" s="28"/>
      <c r="EB2060" s="28"/>
      <c r="EG2060" s="202"/>
      <c r="EI2060" s="28"/>
      <c r="EJ2060" s="28"/>
      <c r="EK2060" s="28"/>
      <c r="EP2060" s="202"/>
      <c r="ER2060" s="28"/>
      <c r="ES2060" s="28"/>
      <c r="ET2060" s="28"/>
      <c r="EY2060" s="202"/>
      <c r="FA2060" s="28"/>
      <c r="FB2060" s="28"/>
      <c r="FC2060" s="28"/>
      <c r="FH2060" s="202"/>
      <c r="FJ2060" s="28"/>
      <c r="FK2060" s="28"/>
      <c r="FL2060" s="28"/>
      <c r="FQ2060" s="202"/>
      <c r="FS2060" s="28"/>
      <c r="FT2060" s="28"/>
      <c r="FU2060" s="28"/>
      <c r="FZ2060" s="202"/>
      <c r="GB2060" s="28"/>
      <c r="GC2060" s="28"/>
      <c r="GD2060" s="28"/>
      <c r="GI2060" s="202"/>
      <c r="GK2060" s="28"/>
      <c r="GL2060" s="28"/>
      <c r="GM2060" s="28"/>
      <c r="GR2060" s="202"/>
      <c r="GT2060" s="28"/>
      <c r="GU2060" s="28"/>
      <c r="GV2060" s="28"/>
      <c r="HA2060" s="202"/>
      <c r="HC2060" s="28"/>
      <c r="HD2060" s="28"/>
      <c r="HE2060" s="28"/>
      <c r="HJ2060" s="28"/>
      <c r="HK2060" s="28"/>
      <c r="HL2060" s="28"/>
      <c r="HM2060" s="28"/>
      <c r="HN2060" s="28"/>
      <c r="HO2060" s="28"/>
      <c r="HP2060" s="28"/>
      <c r="HQ2060" s="28"/>
      <c r="HR2060" s="28"/>
      <c r="HS2060" s="28"/>
      <c r="HT2060" s="28"/>
      <c r="HU2060" s="28"/>
      <c r="HV2060" s="28"/>
      <c r="HW2060" s="28"/>
      <c r="HX2060" s="28"/>
      <c r="HY2060" s="28"/>
      <c r="HZ2060" s="28"/>
      <c r="IA2060" s="28"/>
      <c r="IB2060" s="28"/>
      <c r="IC2060" s="28"/>
      <c r="ID2060" s="28"/>
      <c r="IE2060" s="28"/>
      <c r="IF2060" s="28"/>
      <c r="IG2060" s="28"/>
      <c r="IH2060" s="28"/>
      <c r="II2060" s="28"/>
      <c r="IJ2060" s="28"/>
      <c r="IK2060" s="28"/>
      <c r="IL2060" s="28"/>
      <c r="IM2060" s="28"/>
      <c r="IN2060" s="28"/>
      <c r="IO2060" s="28"/>
    </row>
    <row r="2061" spans="1:249" s="54" customFormat="1" ht="14.25">
      <c r="A2061" s="28"/>
      <c r="B2061" s="28"/>
      <c r="C2061" s="28"/>
      <c r="D2061" s="28"/>
      <c r="E2061" s="28"/>
      <c r="F2061" s="28"/>
      <c r="G2061" s="28"/>
      <c r="K2061" s="202"/>
      <c r="M2061" s="28"/>
      <c r="N2061" s="28"/>
      <c r="O2061" s="28"/>
      <c r="T2061" s="202"/>
      <c r="V2061" s="28"/>
      <c r="W2061" s="28"/>
      <c r="X2061" s="28"/>
      <c r="AC2061" s="202"/>
      <c r="AE2061" s="28"/>
      <c r="AF2061" s="28"/>
      <c r="AG2061" s="28"/>
      <c r="AL2061" s="202"/>
      <c r="AN2061" s="28"/>
      <c r="AO2061" s="28"/>
      <c r="AP2061" s="28"/>
      <c r="AU2061" s="202"/>
      <c r="AW2061" s="28"/>
      <c r="AX2061" s="28"/>
      <c r="AY2061" s="28"/>
      <c r="BD2061" s="202"/>
      <c r="BF2061" s="28"/>
      <c r="BG2061" s="28"/>
      <c r="BH2061" s="28"/>
      <c r="BM2061" s="202"/>
      <c r="BO2061" s="28"/>
      <c r="BP2061" s="28"/>
      <c r="BQ2061" s="28"/>
      <c r="BV2061" s="202"/>
      <c r="BX2061" s="28"/>
      <c r="BY2061" s="28"/>
      <c r="BZ2061" s="28"/>
      <c r="CE2061" s="202"/>
      <c r="CG2061" s="28"/>
      <c r="CH2061" s="28"/>
      <c r="CI2061" s="28"/>
      <c r="CN2061" s="202"/>
      <c r="CP2061" s="28"/>
      <c r="CQ2061" s="28"/>
      <c r="CR2061" s="28"/>
      <c r="CW2061" s="202"/>
      <c r="CY2061" s="28"/>
      <c r="CZ2061" s="28"/>
      <c r="DA2061" s="28"/>
      <c r="DF2061" s="202"/>
      <c r="DH2061" s="28"/>
      <c r="DI2061" s="28"/>
      <c r="DJ2061" s="28"/>
      <c r="DO2061" s="202"/>
      <c r="DQ2061" s="28"/>
      <c r="DR2061" s="28"/>
      <c r="DS2061" s="28"/>
      <c r="DX2061" s="202"/>
      <c r="DZ2061" s="28"/>
      <c r="EA2061" s="28"/>
      <c r="EB2061" s="28"/>
      <c r="EG2061" s="202"/>
      <c r="EI2061" s="28"/>
      <c r="EJ2061" s="28"/>
      <c r="EK2061" s="28"/>
      <c r="EP2061" s="202"/>
      <c r="ER2061" s="28"/>
      <c r="ES2061" s="28"/>
      <c r="ET2061" s="28"/>
      <c r="EY2061" s="202"/>
      <c r="FA2061" s="28"/>
      <c r="FB2061" s="28"/>
      <c r="FC2061" s="28"/>
      <c r="FH2061" s="202"/>
      <c r="FJ2061" s="28"/>
      <c r="FK2061" s="28"/>
      <c r="FL2061" s="28"/>
      <c r="FQ2061" s="202"/>
      <c r="FS2061" s="28"/>
      <c r="FT2061" s="28"/>
      <c r="FU2061" s="28"/>
      <c r="FZ2061" s="202"/>
      <c r="GB2061" s="28"/>
      <c r="GC2061" s="28"/>
      <c r="GD2061" s="28"/>
      <c r="GI2061" s="202"/>
      <c r="GK2061" s="28"/>
      <c r="GL2061" s="28"/>
      <c r="GM2061" s="28"/>
      <c r="GR2061" s="202"/>
      <c r="GT2061" s="28"/>
      <c r="GU2061" s="28"/>
      <c r="GV2061" s="28"/>
      <c r="HA2061" s="202"/>
      <c r="HC2061" s="28"/>
      <c r="HD2061" s="28"/>
      <c r="HE2061" s="28"/>
      <c r="HJ2061" s="28"/>
      <c r="HK2061" s="28"/>
      <c r="HL2061" s="28"/>
      <c r="HM2061" s="28"/>
      <c r="HN2061" s="28"/>
      <c r="HO2061" s="28"/>
      <c r="HP2061" s="28"/>
      <c r="HQ2061" s="28"/>
      <c r="HR2061" s="28"/>
      <c r="HS2061" s="28"/>
      <c r="HT2061" s="28"/>
      <c r="HU2061" s="28"/>
      <c r="HV2061" s="28"/>
      <c r="HW2061" s="28"/>
      <c r="HX2061" s="28"/>
      <c r="HY2061" s="28"/>
      <c r="HZ2061" s="28"/>
      <c r="IA2061" s="28"/>
      <c r="IB2061" s="28"/>
      <c r="IC2061" s="28"/>
      <c r="ID2061" s="28"/>
      <c r="IE2061" s="28"/>
      <c r="IF2061" s="28"/>
      <c r="IG2061" s="28"/>
      <c r="IH2061" s="28"/>
      <c r="II2061" s="28"/>
      <c r="IJ2061" s="28"/>
      <c r="IK2061" s="28"/>
      <c r="IL2061" s="28"/>
      <c r="IM2061" s="28"/>
      <c r="IN2061" s="28"/>
      <c r="IO2061" s="28"/>
    </row>
    <row r="2062" spans="1:249" s="54" customFormat="1" ht="14.25">
      <c r="A2062" s="28"/>
      <c r="B2062" s="28"/>
      <c r="C2062" s="28"/>
      <c r="D2062" s="28"/>
      <c r="E2062" s="28"/>
      <c r="F2062" s="28"/>
      <c r="G2062" s="28"/>
      <c r="K2062" s="202"/>
      <c r="M2062" s="28"/>
      <c r="N2062" s="28"/>
      <c r="O2062" s="28"/>
      <c r="T2062" s="202"/>
      <c r="V2062" s="28"/>
      <c r="W2062" s="28"/>
      <c r="X2062" s="28"/>
      <c r="AC2062" s="202"/>
      <c r="AE2062" s="28"/>
      <c r="AF2062" s="28"/>
      <c r="AG2062" s="28"/>
      <c r="AL2062" s="202"/>
      <c r="AN2062" s="28"/>
      <c r="AO2062" s="28"/>
      <c r="AP2062" s="28"/>
      <c r="AU2062" s="202"/>
      <c r="AW2062" s="28"/>
      <c r="AX2062" s="28"/>
      <c r="AY2062" s="28"/>
      <c r="BD2062" s="202"/>
      <c r="BF2062" s="28"/>
      <c r="BG2062" s="28"/>
      <c r="BH2062" s="28"/>
      <c r="BM2062" s="202"/>
      <c r="BO2062" s="28"/>
      <c r="BP2062" s="28"/>
      <c r="BQ2062" s="28"/>
      <c r="BV2062" s="202"/>
      <c r="BX2062" s="28"/>
      <c r="BY2062" s="28"/>
      <c r="BZ2062" s="28"/>
      <c r="CE2062" s="202"/>
      <c r="CG2062" s="28"/>
      <c r="CH2062" s="28"/>
      <c r="CI2062" s="28"/>
      <c r="CN2062" s="202"/>
      <c r="CP2062" s="28"/>
      <c r="CQ2062" s="28"/>
      <c r="CR2062" s="28"/>
      <c r="CW2062" s="202"/>
      <c r="CY2062" s="28"/>
      <c r="CZ2062" s="28"/>
      <c r="DA2062" s="28"/>
      <c r="DF2062" s="202"/>
      <c r="DH2062" s="28"/>
      <c r="DI2062" s="28"/>
      <c r="DJ2062" s="28"/>
      <c r="DO2062" s="202"/>
      <c r="DQ2062" s="28"/>
      <c r="DR2062" s="28"/>
      <c r="DS2062" s="28"/>
      <c r="DX2062" s="202"/>
      <c r="DZ2062" s="28"/>
      <c r="EA2062" s="28"/>
      <c r="EB2062" s="28"/>
      <c r="EG2062" s="202"/>
      <c r="EI2062" s="28"/>
      <c r="EJ2062" s="28"/>
      <c r="EK2062" s="28"/>
      <c r="EP2062" s="202"/>
      <c r="ER2062" s="28"/>
      <c r="ES2062" s="28"/>
      <c r="ET2062" s="28"/>
      <c r="EY2062" s="202"/>
      <c r="FA2062" s="28"/>
      <c r="FB2062" s="28"/>
      <c r="FC2062" s="28"/>
      <c r="FH2062" s="202"/>
      <c r="FJ2062" s="28"/>
      <c r="FK2062" s="28"/>
      <c r="FL2062" s="28"/>
      <c r="FQ2062" s="202"/>
      <c r="FS2062" s="28"/>
      <c r="FT2062" s="28"/>
      <c r="FU2062" s="28"/>
      <c r="FZ2062" s="202"/>
      <c r="GB2062" s="28"/>
      <c r="GC2062" s="28"/>
      <c r="GD2062" s="28"/>
      <c r="GI2062" s="202"/>
      <c r="GK2062" s="28"/>
      <c r="GL2062" s="28"/>
      <c r="GM2062" s="28"/>
      <c r="GR2062" s="202"/>
      <c r="GT2062" s="28"/>
      <c r="GU2062" s="28"/>
      <c r="GV2062" s="28"/>
      <c r="HA2062" s="202"/>
      <c r="HC2062" s="28"/>
      <c r="HD2062" s="28"/>
      <c r="HE2062" s="28"/>
      <c r="HJ2062" s="28"/>
      <c r="HK2062" s="28"/>
      <c r="HL2062" s="28"/>
      <c r="HM2062" s="28"/>
      <c r="HN2062" s="28"/>
      <c r="HO2062" s="28"/>
      <c r="HP2062" s="28"/>
      <c r="HQ2062" s="28"/>
      <c r="HR2062" s="28"/>
      <c r="HS2062" s="28"/>
      <c r="HT2062" s="28"/>
      <c r="HU2062" s="28"/>
      <c r="HV2062" s="28"/>
      <c r="HW2062" s="28"/>
      <c r="HX2062" s="28"/>
      <c r="HY2062" s="28"/>
      <c r="HZ2062" s="28"/>
      <c r="IA2062" s="28"/>
      <c r="IB2062" s="28"/>
      <c r="IC2062" s="28"/>
      <c r="ID2062" s="28"/>
      <c r="IE2062" s="28"/>
      <c r="IF2062" s="28"/>
      <c r="IG2062" s="28"/>
      <c r="IH2062" s="28"/>
      <c r="II2062" s="28"/>
      <c r="IJ2062" s="28"/>
      <c r="IK2062" s="28"/>
      <c r="IL2062" s="28"/>
      <c r="IM2062" s="28"/>
      <c r="IN2062" s="28"/>
      <c r="IO2062" s="28"/>
    </row>
    <row r="2063" spans="1:249" s="54" customFormat="1" ht="14.25">
      <c r="A2063" s="28"/>
      <c r="B2063" s="28"/>
      <c r="C2063" s="28"/>
      <c r="D2063" s="28"/>
      <c r="E2063" s="28"/>
      <c r="F2063" s="28"/>
      <c r="G2063" s="28"/>
      <c r="K2063" s="202"/>
      <c r="M2063" s="28"/>
      <c r="N2063" s="28"/>
      <c r="O2063" s="28"/>
      <c r="T2063" s="202"/>
      <c r="V2063" s="28"/>
      <c r="W2063" s="28"/>
      <c r="X2063" s="28"/>
      <c r="AC2063" s="202"/>
      <c r="AE2063" s="28"/>
      <c r="AF2063" s="28"/>
      <c r="AG2063" s="28"/>
      <c r="AL2063" s="202"/>
      <c r="AN2063" s="28"/>
      <c r="AO2063" s="28"/>
      <c r="AP2063" s="28"/>
      <c r="AU2063" s="202"/>
      <c r="AW2063" s="28"/>
      <c r="AX2063" s="28"/>
      <c r="AY2063" s="28"/>
      <c r="BD2063" s="202"/>
      <c r="BF2063" s="28"/>
      <c r="BG2063" s="28"/>
      <c r="BH2063" s="28"/>
      <c r="BM2063" s="202"/>
      <c r="BO2063" s="28"/>
      <c r="BP2063" s="28"/>
      <c r="BQ2063" s="28"/>
      <c r="BV2063" s="202"/>
      <c r="BX2063" s="28"/>
      <c r="BY2063" s="28"/>
      <c r="BZ2063" s="28"/>
      <c r="CE2063" s="202"/>
      <c r="CG2063" s="28"/>
      <c r="CH2063" s="28"/>
      <c r="CI2063" s="28"/>
      <c r="CN2063" s="202"/>
      <c r="CP2063" s="28"/>
      <c r="CQ2063" s="28"/>
      <c r="CR2063" s="28"/>
      <c r="CW2063" s="202"/>
      <c r="CY2063" s="28"/>
      <c r="CZ2063" s="28"/>
      <c r="DA2063" s="28"/>
      <c r="DF2063" s="202"/>
      <c r="DH2063" s="28"/>
      <c r="DI2063" s="28"/>
      <c r="DJ2063" s="28"/>
      <c r="DO2063" s="202"/>
      <c r="DQ2063" s="28"/>
      <c r="DR2063" s="28"/>
      <c r="DS2063" s="28"/>
      <c r="DX2063" s="202"/>
      <c r="DZ2063" s="28"/>
      <c r="EA2063" s="28"/>
      <c r="EB2063" s="28"/>
      <c r="EG2063" s="202"/>
      <c r="EI2063" s="28"/>
      <c r="EJ2063" s="28"/>
      <c r="EK2063" s="28"/>
      <c r="EP2063" s="202"/>
      <c r="ER2063" s="28"/>
      <c r="ES2063" s="28"/>
      <c r="ET2063" s="28"/>
      <c r="EY2063" s="202"/>
      <c r="FA2063" s="28"/>
      <c r="FB2063" s="28"/>
      <c r="FC2063" s="28"/>
      <c r="FH2063" s="202"/>
      <c r="FJ2063" s="28"/>
      <c r="FK2063" s="28"/>
      <c r="FL2063" s="28"/>
      <c r="FQ2063" s="202"/>
      <c r="FS2063" s="28"/>
      <c r="FT2063" s="28"/>
      <c r="FU2063" s="28"/>
      <c r="FZ2063" s="202"/>
      <c r="GB2063" s="28"/>
      <c r="GC2063" s="28"/>
      <c r="GD2063" s="28"/>
      <c r="GI2063" s="202"/>
      <c r="GK2063" s="28"/>
      <c r="GL2063" s="28"/>
      <c r="GM2063" s="28"/>
      <c r="GR2063" s="202"/>
      <c r="GT2063" s="28"/>
      <c r="GU2063" s="28"/>
      <c r="GV2063" s="28"/>
      <c r="HA2063" s="202"/>
      <c r="HC2063" s="28"/>
      <c r="HD2063" s="28"/>
      <c r="HE2063" s="28"/>
      <c r="HJ2063" s="28"/>
      <c r="HK2063" s="28"/>
      <c r="HL2063" s="28"/>
      <c r="HM2063" s="28"/>
      <c r="HN2063" s="28"/>
      <c r="HO2063" s="28"/>
      <c r="HP2063" s="28"/>
      <c r="HQ2063" s="28"/>
      <c r="HR2063" s="28"/>
      <c r="HS2063" s="28"/>
      <c r="HT2063" s="28"/>
      <c r="HU2063" s="28"/>
      <c r="HV2063" s="28"/>
      <c r="HW2063" s="28"/>
      <c r="HX2063" s="28"/>
      <c r="HY2063" s="28"/>
      <c r="HZ2063" s="28"/>
      <c r="IA2063" s="28"/>
      <c r="IB2063" s="28"/>
      <c r="IC2063" s="28"/>
      <c r="ID2063" s="28"/>
      <c r="IE2063" s="28"/>
      <c r="IF2063" s="28"/>
      <c r="IG2063" s="28"/>
      <c r="IH2063" s="28"/>
      <c r="II2063" s="28"/>
      <c r="IJ2063" s="28"/>
      <c r="IK2063" s="28"/>
      <c r="IL2063" s="28"/>
      <c r="IM2063" s="28"/>
      <c r="IN2063" s="28"/>
      <c r="IO2063" s="28"/>
    </row>
    <row r="2064" spans="1:249" s="54" customFormat="1" ht="14.25">
      <c r="A2064" s="28"/>
      <c r="B2064" s="28"/>
      <c r="C2064" s="28"/>
      <c r="D2064" s="28"/>
      <c r="E2064" s="28"/>
      <c r="F2064" s="28"/>
      <c r="G2064" s="28"/>
      <c r="K2064" s="202"/>
      <c r="M2064" s="28"/>
      <c r="N2064" s="28"/>
      <c r="O2064" s="28"/>
      <c r="T2064" s="202"/>
      <c r="V2064" s="28"/>
      <c r="W2064" s="28"/>
      <c r="X2064" s="28"/>
      <c r="AC2064" s="202"/>
      <c r="AE2064" s="28"/>
      <c r="AF2064" s="28"/>
      <c r="AG2064" s="28"/>
      <c r="AL2064" s="202"/>
      <c r="AN2064" s="28"/>
      <c r="AO2064" s="28"/>
      <c r="AP2064" s="28"/>
      <c r="AU2064" s="202"/>
      <c r="AW2064" s="28"/>
      <c r="AX2064" s="28"/>
      <c r="AY2064" s="28"/>
      <c r="BD2064" s="202"/>
      <c r="BF2064" s="28"/>
      <c r="BG2064" s="28"/>
      <c r="BH2064" s="28"/>
      <c r="BM2064" s="202"/>
      <c r="BO2064" s="28"/>
      <c r="BP2064" s="28"/>
      <c r="BQ2064" s="28"/>
      <c r="BV2064" s="202"/>
      <c r="BX2064" s="28"/>
      <c r="BY2064" s="28"/>
      <c r="BZ2064" s="28"/>
      <c r="CE2064" s="202"/>
      <c r="CG2064" s="28"/>
      <c r="CH2064" s="28"/>
      <c r="CI2064" s="28"/>
      <c r="CN2064" s="202"/>
      <c r="CP2064" s="28"/>
      <c r="CQ2064" s="28"/>
      <c r="CR2064" s="28"/>
      <c r="CW2064" s="202"/>
      <c r="CY2064" s="28"/>
      <c r="CZ2064" s="28"/>
      <c r="DA2064" s="28"/>
      <c r="DF2064" s="202"/>
      <c r="DH2064" s="28"/>
      <c r="DI2064" s="28"/>
      <c r="DJ2064" s="28"/>
      <c r="DO2064" s="202"/>
      <c r="DQ2064" s="28"/>
      <c r="DR2064" s="28"/>
      <c r="DS2064" s="28"/>
      <c r="DX2064" s="202"/>
      <c r="DZ2064" s="28"/>
      <c r="EA2064" s="28"/>
      <c r="EB2064" s="28"/>
      <c r="EG2064" s="202"/>
      <c r="EI2064" s="28"/>
      <c r="EJ2064" s="28"/>
      <c r="EK2064" s="28"/>
      <c r="EP2064" s="202"/>
      <c r="ER2064" s="28"/>
      <c r="ES2064" s="28"/>
      <c r="ET2064" s="28"/>
      <c r="EY2064" s="202"/>
      <c r="FA2064" s="28"/>
      <c r="FB2064" s="28"/>
      <c r="FC2064" s="28"/>
      <c r="FH2064" s="202"/>
      <c r="FJ2064" s="28"/>
      <c r="FK2064" s="28"/>
      <c r="FL2064" s="28"/>
      <c r="FQ2064" s="202"/>
      <c r="FS2064" s="28"/>
      <c r="FT2064" s="28"/>
      <c r="FU2064" s="28"/>
      <c r="FZ2064" s="202"/>
      <c r="GB2064" s="28"/>
      <c r="GC2064" s="28"/>
      <c r="GD2064" s="28"/>
      <c r="GI2064" s="202"/>
      <c r="GK2064" s="28"/>
      <c r="GL2064" s="28"/>
      <c r="GM2064" s="28"/>
      <c r="GR2064" s="202"/>
      <c r="GT2064" s="28"/>
      <c r="GU2064" s="28"/>
      <c r="GV2064" s="28"/>
      <c r="HA2064" s="202"/>
      <c r="HC2064" s="28"/>
      <c r="HD2064" s="28"/>
      <c r="HE2064" s="28"/>
      <c r="HJ2064" s="28"/>
      <c r="HK2064" s="28"/>
      <c r="HL2064" s="28"/>
      <c r="HM2064" s="28"/>
      <c r="HN2064" s="28"/>
      <c r="HO2064" s="28"/>
      <c r="HP2064" s="28"/>
      <c r="HQ2064" s="28"/>
      <c r="HR2064" s="28"/>
      <c r="HS2064" s="28"/>
      <c r="HT2064" s="28"/>
      <c r="HU2064" s="28"/>
      <c r="HV2064" s="28"/>
      <c r="HW2064" s="28"/>
      <c r="HX2064" s="28"/>
      <c r="HY2064" s="28"/>
      <c r="HZ2064" s="28"/>
      <c r="IA2064" s="28"/>
      <c r="IB2064" s="28"/>
      <c r="IC2064" s="28"/>
      <c r="ID2064" s="28"/>
      <c r="IE2064" s="28"/>
      <c r="IF2064" s="28"/>
      <c r="IG2064" s="28"/>
      <c r="IH2064" s="28"/>
      <c r="II2064" s="28"/>
      <c r="IJ2064" s="28"/>
      <c r="IK2064" s="28"/>
      <c r="IL2064" s="28"/>
      <c r="IM2064" s="28"/>
      <c r="IN2064" s="28"/>
      <c r="IO2064" s="28"/>
    </row>
    <row r="2065" spans="1:249" s="54" customFormat="1" ht="14.25">
      <c r="A2065" s="28"/>
      <c r="B2065" s="28"/>
      <c r="C2065" s="28"/>
      <c r="D2065" s="28"/>
      <c r="E2065" s="28"/>
      <c r="F2065" s="28"/>
      <c r="G2065" s="28"/>
      <c r="K2065" s="202"/>
      <c r="M2065" s="28"/>
      <c r="N2065" s="28"/>
      <c r="O2065" s="28"/>
      <c r="T2065" s="202"/>
      <c r="V2065" s="28"/>
      <c r="W2065" s="28"/>
      <c r="X2065" s="28"/>
      <c r="AC2065" s="202"/>
      <c r="AE2065" s="28"/>
      <c r="AF2065" s="28"/>
      <c r="AG2065" s="28"/>
      <c r="AL2065" s="202"/>
      <c r="AN2065" s="28"/>
      <c r="AO2065" s="28"/>
      <c r="AP2065" s="28"/>
      <c r="AU2065" s="202"/>
      <c r="AW2065" s="28"/>
      <c r="AX2065" s="28"/>
      <c r="AY2065" s="28"/>
      <c r="BD2065" s="202"/>
      <c r="BF2065" s="28"/>
      <c r="BG2065" s="28"/>
      <c r="BH2065" s="28"/>
      <c r="BM2065" s="202"/>
      <c r="BO2065" s="28"/>
      <c r="BP2065" s="28"/>
      <c r="BQ2065" s="28"/>
      <c r="BV2065" s="202"/>
      <c r="BX2065" s="28"/>
      <c r="BY2065" s="28"/>
      <c r="BZ2065" s="28"/>
      <c r="CE2065" s="202"/>
      <c r="CG2065" s="28"/>
      <c r="CH2065" s="28"/>
      <c r="CI2065" s="28"/>
      <c r="CN2065" s="202"/>
      <c r="CP2065" s="28"/>
      <c r="CQ2065" s="28"/>
      <c r="CR2065" s="28"/>
      <c r="CW2065" s="202"/>
      <c r="CY2065" s="28"/>
      <c r="CZ2065" s="28"/>
      <c r="DA2065" s="28"/>
      <c r="DF2065" s="202"/>
      <c r="DH2065" s="28"/>
      <c r="DI2065" s="28"/>
      <c r="DJ2065" s="28"/>
      <c r="DO2065" s="202"/>
      <c r="DQ2065" s="28"/>
      <c r="DR2065" s="28"/>
      <c r="DS2065" s="28"/>
      <c r="DX2065" s="202"/>
      <c r="DZ2065" s="28"/>
      <c r="EA2065" s="28"/>
      <c r="EB2065" s="28"/>
      <c r="EG2065" s="202"/>
      <c r="EI2065" s="28"/>
      <c r="EJ2065" s="28"/>
      <c r="EK2065" s="28"/>
      <c r="EP2065" s="202"/>
      <c r="ER2065" s="28"/>
      <c r="ES2065" s="28"/>
      <c r="ET2065" s="28"/>
      <c r="EY2065" s="202"/>
      <c r="FA2065" s="28"/>
      <c r="FB2065" s="28"/>
      <c r="FC2065" s="28"/>
      <c r="FH2065" s="202"/>
      <c r="FJ2065" s="28"/>
      <c r="FK2065" s="28"/>
      <c r="FL2065" s="28"/>
      <c r="FQ2065" s="202"/>
      <c r="FS2065" s="28"/>
      <c r="FT2065" s="28"/>
      <c r="FU2065" s="28"/>
      <c r="FZ2065" s="202"/>
      <c r="GB2065" s="28"/>
      <c r="GC2065" s="28"/>
      <c r="GD2065" s="28"/>
      <c r="GI2065" s="202"/>
      <c r="GK2065" s="28"/>
      <c r="GL2065" s="28"/>
      <c r="GM2065" s="28"/>
      <c r="GR2065" s="202"/>
      <c r="GT2065" s="28"/>
      <c r="GU2065" s="28"/>
      <c r="GV2065" s="28"/>
      <c r="HA2065" s="202"/>
      <c r="HC2065" s="28"/>
      <c r="HD2065" s="28"/>
      <c r="HE2065" s="28"/>
      <c r="HJ2065" s="28"/>
      <c r="HK2065" s="28"/>
      <c r="HL2065" s="28"/>
      <c r="HM2065" s="28"/>
      <c r="HN2065" s="28"/>
      <c r="HO2065" s="28"/>
      <c r="HP2065" s="28"/>
      <c r="HQ2065" s="28"/>
      <c r="HR2065" s="28"/>
      <c r="HS2065" s="28"/>
      <c r="HT2065" s="28"/>
      <c r="HU2065" s="28"/>
      <c r="HV2065" s="28"/>
      <c r="HW2065" s="28"/>
      <c r="HX2065" s="28"/>
      <c r="HY2065" s="28"/>
      <c r="HZ2065" s="28"/>
      <c r="IA2065" s="28"/>
      <c r="IB2065" s="28"/>
      <c r="IC2065" s="28"/>
      <c r="ID2065" s="28"/>
      <c r="IE2065" s="28"/>
      <c r="IF2065" s="28"/>
      <c r="IG2065" s="28"/>
      <c r="IH2065" s="28"/>
      <c r="II2065" s="28"/>
      <c r="IJ2065" s="28"/>
      <c r="IK2065" s="28"/>
      <c r="IL2065" s="28"/>
      <c r="IM2065" s="28"/>
      <c r="IN2065" s="28"/>
      <c r="IO2065" s="28"/>
    </row>
    <row r="2066" spans="1:249" s="54" customFormat="1" ht="14.25">
      <c r="A2066" s="28"/>
      <c r="B2066" s="28"/>
      <c r="C2066" s="28"/>
      <c r="D2066" s="28"/>
      <c r="E2066" s="28"/>
      <c r="F2066" s="28"/>
      <c r="G2066" s="28"/>
      <c r="K2066" s="202"/>
      <c r="M2066" s="28"/>
      <c r="N2066" s="28"/>
      <c r="O2066" s="28"/>
      <c r="T2066" s="202"/>
      <c r="V2066" s="28"/>
      <c r="W2066" s="28"/>
      <c r="X2066" s="28"/>
      <c r="AC2066" s="202"/>
      <c r="AE2066" s="28"/>
      <c r="AF2066" s="28"/>
      <c r="AG2066" s="28"/>
      <c r="AL2066" s="202"/>
      <c r="AN2066" s="28"/>
      <c r="AO2066" s="28"/>
      <c r="AP2066" s="28"/>
      <c r="AU2066" s="202"/>
      <c r="AW2066" s="28"/>
      <c r="AX2066" s="28"/>
      <c r="AY2066" s="28"/>
      <c r="BD2066" s="202"/>
      <c r="BF2066" s="28"/>
      <c r="BG2066" s="28"/>
      <c r="BH2066" s="28"/>
      <c r="BM2066" s="202"/>
      <c r="BO2066" s="28"/>
      <c r="BP2066" s="28"/>
      <c r="BQ2066" s="28"/>
      <c r="BV2066" s="202"/>
      <c r="BX2066" s="28"/>
      <c r="BY2066" s="28"/>
      <c r="BZ2066" s="28"/>
      <c r="CE2066" s="202"/>
      <c r="CG2066" s="28"/>
      <c r="CH2066" s="28"/>
      <c r="CI2066" s="28"/>
      <c r="CN2066" s="202"/>
      <c r="CP2066" s="28"/>
      <c r="CQ2066" s="28"/>
      <c r="CR2066" s="28"/>
      <c r="CW2066" s="202"/>
      <c r="CY2066" s="28"/>
      <c r="CZ2066" s="28"/>
      <c r="DA2066" s="28"/>
      <c r="DF2066" s="202"/>
      <c r="DH2066" s="28"/>
      <c r="DI2066" s="28"/>
      <c r="DJ2066" s="28"/>
      <c r="DO2066" s="202"/>
      <c r="DQ2066" s="28"/>
      <c r="DR2066" s="28"/>
      <c r="DS2066" s="28"/>
      <c r="DX2066" s="202"/>
      <c r="DZ2066" s="28"/>
      <c r="EA2066" s="28"/>
      <c r="EB2066" s="28"/>
      <c r="EG2066" s="202"/>
      <c r="EI2066" s="28"/>
      <c r="EJ2066" s="28"/>
      <c r="EK2066" s="28"/>
      <c r="EP2066" s="202"/>
      <c r="ER2066" s="28"/>
      <c r="ES2066" s="28"/>
      <c r="ET2066" s="28"/>
      <c r="EY2066" s="202"/>
      <c r="FA2066" s="28"/>
      <c r="FB2066" s="28"/>
      <c r="FC2066" s="28"/>
      <c r="FH2066" s="202"/>
      <c r="FJ2066" s="28"/>
      <c r="FK2066" s="28"/>
      <c r="FL2066" s="28"/>
      <c r="FQ2066" s="202"/>
      <c r="FS2066" s="28"/>
      <c r="FT2066" s="28"/>
      <c r="FU2066" s="28"/>
      <c r="FZ2066" s="202"/>
      <c r="GB2066" s="28"/>
      <c r="GC2066" s="28"/>
      <c r="GD2066" s="28"/>
      <c r="GI2066" s="202"/>
      <c r="GK2066" s="28"/>
      <c r="GL2066" s="28"/>
      <c r="GM2066" s="28"/>
      <c r="GR2066" s="202"/>
      <c r="GT2066" s="28"/>
      <c r="GU2066" s="28"/>
      <c r="GV2066" s="28"/>
      <c r="HA2066" s="202"/>
      <c r="HC2066" s="28"/>
      <c r="HD2066" s="28"/>
      <c r="HE2066" s="28"/>
      <c r="HJ2066" s="28"/>
      <c r="HK2066" s="28"/>
      <c r="HL2066" s="28"/>
      <c r="HM2066" s="28"/>
      <c r="HN2066" s="28"/>
      <c r="HO2066" s="28"/>
      <c r="HP2066" s="28"/>
      <c r="HQ2066" s="28"/>
      <c r="HR2066" s="28"/>
      <c r="HS2066" s="28"/>
      <c r="HT2066" s="28"/>
      <c r="HU2066" s="28"/>
      <c r="HV2066" s="28"/>
      <c r="HW2066" s="28"/>
      <c r="HX2066" s="28"/>
      <c r="HY2066" s="28"/>
      <c r="HZ2066" s="28"/>
      <c r="IA2066" s="28"/>
      <c r="IB2066" s="28"/>
      <c r="IC2066" s="28"/>
      <c r="ID2066" s="28"/>
      <c r="IE2066" s="28"/>
      <c r="IF2066" s="28"/>
      <c r="IG2066" s="28"/>
      <c r="IH2066" s="28"/>
      <c r="II2066" s="28"/>
      <c r="IJ2066" s="28"/>
      <c r="IK2066" s="28"/>
      <c r="IL2066" s="28"/>
      <c r="IM2066" s="28"/>
      <c r="IN2066" s="28"/>
      <c r="IO2066" s="28"/>
    </row>
    <row r="2067" spans="1:249" s="54" customFormat="1" ht="14.25">
      <c r="A2067" s="28"/>
      <c r="B2067" s="28"/>
      <c r="C2067" s="28"/>
      <c r="D2067" s="28"/>
      <c r="E2067" s="28"/>
      <c r="F2067" s="28"/>
      <c r="G2067" s="28"/>
      <c r="K2067" s="202"/>
      <c r="M2067" s="28"/>
      <c r="N2067" s="28"/>
      <c r="O2067" s="28"/>
      <c r="T2067" s="202"/>
      <c r="V2067" s="28"/>
      <c r="W2067" s="28"/>
      <c r="X2067" s="28"/>
      <c r="AC2067" s="202"/>
      <c r="AE2067" s="28"/>
      <c r="AF2067" s="28"/>
      <c r="AG2067" s="28"/>
      <c r="AL2067" s="202"/>
      <c r="AN2067" s="28"/>
      <c r="AO2067" s="28"/>
      <c r="AP2067" s="28"/>
      <c r="AU2067" s="202"/>
      <c r="AW2067" s="28"/>
      <c r="AX2067" s="28"/>
      <c r="AY2067" s="28"/>
      <c r="BD2067" s="202"/>
      <c r="BF2067" s="28"/>
      <c r="BG2067" s="28"/>
      <c r="BH2067" s="28"/>
      <c r="BM2067" s="202"/>
      <c r="BO2067" s="28"/>
      <c r="BP2067" s="28"/>
      <c r="BQ2067" s="28"/>
      <c r="BV2067" s="202"/>
      <c r="BX2067" s="28"/>
      <c r="BY2067" s="28"/>
      <c r="BZ2067" s="28"/>
      <c r="CE2067" s="202"/>
      <c r="CG2067" s="28"/>
      <c r="CH2067" s="28"/>
      <c r="CI2067" s="28"/>
      <c r="CN2067" s="202"/>
      <c r="CP2067" s="28"/>
      <c r="CQ2067" s="28"/>
      <c r="CR2067" s="28"/>
      <c r="CW2067" s="202"/>
      <c r="CY2067" s="28"/>
      <c r="CZ2067" s="28"/>
      <c r="DA2067" s="28"/>
      <c r="DF2067" s="202"/>
      <c r="DH2067" s="28"/>
      <c r="DI2067" s="28"/>
      <c r="DJ2067" s="28"/>
      <c r="DO2067" s="202"/>
      <c r="DQ2067" s="28"/>
      <c r="DR2067" s="28"/>
      <c r="DS2067" s="28"/>
      <c r="DX2067" s="202"/>
      <c r="DZ2067" s="28"/>
      <c r="EA2067" s="28"/>
      <c r="EB2067" s="28"/>
      <c r="EG2067" s="202"/>
      <c r="EI2067" s="28"/>
      <c r="EJ2067" s="28"/>
      <c r="EK2067" s="28"/>
      <c r="EP2067" s="202"/>
      <c r="ER2067" s="28"/>
      <c r="ES2067" s="28"/>
      <c r="ET2067" s="28"/>
      <c r="EY2067" s="202"/>
      <c r="FA2067" s="28"/>
      <c r="FB2067" s="28"/>
      <c r="FC2067" s="28"/>
      <c r="FH2067" s="202"/>
      <c r="FJ2067" s="28"/>
      <c r="FK2067" s="28"/>
      <c r="FL2067" s="28"/>
      <c r="FQ2067" s="202"/>
      <c r="FS2067" s="28"/>
      <c r="FT2067" s="28"/>
      <c r="FU2067" s="28"/>
      <c r="FZ2067" s="202"/>
      <c r="GB2067" s="28"/>
      <c r="GC2067" s="28"/>
      <c r="GD2067" s="28"/>
      <c r="GI2067" s="202"/>
      <c r="GK2067" s="28"/>
      <c r="GL2067" s="28"/>
      <c r="GM2067" s="28"/>
      <c r="GR2067" s="202"/>
      <c r="GT2067" s="28"/>
      <c r="GU2067" s="28"/>
      <c r="GV2067" s="28"/>
      <c r="HA2067" s="202"/>
      <c r="HC2067" s="28"/>
      <c r="HD2067" s="28"/>
      <c r="HE2067" s="28"/>
      <c r="HJ2067" s="28"/>
      <c r="HK2067" s="28"/>
      <c r="HL2067" s="28"/>
      <c r="HM2067" s="28"/>
      <c r="HN2067" s="28"/>
      <c r="HO2067" s="28"/>
      <c r="HP2067" s="28"/>
      <c r="HQ2067" s="28"/>
      <c r="HR2067" s="28"/>
      <c r="HS2067" s="28"/>
      <c r="HT2067" s="28"/>
      <c r="HU2067" s="28"/>
      <c r="HV2067" s="28"/>
      <c r="HW2067" s="28"/>
      <c r="HX2067" s="28"/>
      <c r="HY2067" s="28"/>
      <c r="HZ2067" s="28"/>
      <c r="IA2067" s="28"/>
      <c r="IB2067" s="28"/>
      <c r="IC2067" s="28"/>
      <c r="ID2067" s="28"/>
      <c r="IE2067" s="28"/>
      <c r="IF2067" s="28"/>
      <c r="IG2067" s="28"/>
      <c r="IH2067" s="28"/>
      <c r="II2067" s="28"/>
      <c r="IJ2067" s="28"/>
      <c r="IK2067" s="28"/>
      <c r="IL2067" s="28"/>
      <c r="IM2067" s="28"/>
      <c r="IN2067" s="28"/>
      <c r="IO2067" s="28"/>
    </row>
    <row r="2068" spans="1:249" s="54" customFormat="1" ht="14.25">
      <c r="A2068" s="28"/>
      <c r="B2068" s="28"/>
      <c r="C2068" s="28"/>
      <c r="D2068" s="28"/>
      <c r="E2068" s="28"/>
      <c r="F2068" s="28"/>
      <c r="G2068" s="28"/>
      <c r="K2068" s="202"/>
      <c r="M2068" s="28"/>
      <c r="N2068" s="28"/>
      <c r="O2068" s="28"/>
      <c r="T2068" s="202"/>
      <c r="V2068" s="28"/>
      <c r="W2068" s="28"/>
      <c r="X2068" s="28"/>
      <c r="AC2068" s="202"/>
      <c r="AE2068" s="28"/>
      <c r="AF2068" s="28"/>
      <c r="AG2068" s="28"/>
      <c r="AL2068" s="202"/>
      <c r="AN2068" s="28"/>
      <c r="AO2068" s="28"/>
      <c r="AP2068" s="28"/>
      <c r="AU2068" s="202"/>
      <c r="AW2068" s="28"/>
      <c r="AX2068" s="28"/>
      <c r="AY2068" s="28"/>
      <c r="BD2068" s="202"/>
      <c r="BF2068" s="28"/>
      <c r="BG2068" s="28"/>
      <c r="BH2068" s="28"/>
      <c r="BM2068" s="202"/>
      <c r="BO2068" s="28"/>
      <c r="BP2068" s="28"/>
      <c r="BQ2068" s="28"/>
      <c r="BV2068" s="202"/>
      <c r="BX2068" s="28"/>
      <c r="BY2068" s="28"/>
      <c r="BZ2068" s="28"/>
      <c r="CE2068" s="202"/>
      <c r="CG2068" s="28"/>
      <c r="CH2068" s="28"/>
      <c r="CI2068" s="28"/>
      <c r="CN2068" s="202"/>
      <c r="CP2068" s="28"/>
      <c r="CQ2068" s="28"/>
      <c r="CR2068" s="28"/>
      <c r="CW2068" s="202"/>
      <c r="CY2068" s="28"/>
      <c r="CZ2068" s="28"/>
      <c r="DA2068" s="28"/>
      <c r="DF2068" s="202"/>
      <c r="DH2068" s="28"/>
      <c r="DI2068" s="28"/>
      <c r="DJ2068" s="28"/>
      <c r="DO2068" s="202"/>
      <c r="DQ2068" s="28"/>
      <c r="DR2068" s="28"/>
      <c r="DS2068" s="28"/>
      <c r="DX2068" s="202"/>
      <c r="DZ2068" s="28"/>
      <c r="EA2068" s="28"/>
      <c r="EB2068" s="28"/>
      <c r="EG2068" s="202"/>
      <c r="EI2068" s="28"/>
      <c r="EJ2068" s="28"/>
      <c r="EK2068" s="28"/>
      <c r="EP2068" s="202"/>
      <c r="ER2068" s="28"/>
      <c r="ES2068" s="28"/>
      <c r="ET2068" s="28"/>
      <c r="EY2068" s="202"/>
      <c r="FA2068" s="28"/>
      <c r="FB2068" s="28"/>
      <c r="FC2068" s="28"/>
      <c r="FH2068" s="202"/>
      <c r="FJ2068" s="28"/>
      <c r="FK2068" s="28"/>
      <c r="FL2068" s="28"/>
      <c r="FQ2068" s="202"/>
      <c r="FS2068" s="28"/>
      <c r="FT2068" s="28"/>
      <c r="FU2068" s="28"/>
      <c r="FZ2068" s="202"/>
      <c r="GB2068" s="28"/>
      <c r="GC2068" s="28"/>
      <c r="GD2068" s="28"/>
      <c r="GI2068" s="202"/>
      <c r="GK2068" s="28"/>
      <c r="GL2068" s="28"/>
      <c r="GM2068" s="28"/>
      <c r="GR2068" s="202"/>
      <c r="GT2068" s="28"/>
      <c r="GU2068" s="28"/>
      <c r="GV2068" s="28"/>
      <c r="HA2068" s="202"/>
      <c r="HC2068" s="28"/>
      <c r="HD2068" s="28"/>
      <c r="HE2068" s="28"/>
      <c r="HJ2068" s="28"/>
      <c r="HK2068" s="28"/>
      <c r="HL2068" s="28"/>
      <c r="HM2068" s="28"/>
      <c r="HN2068" s="28"/>
      <c r="HO2068" s="28"/>
      <c r="HP2068" s="28"/>
      <c r="HQ2068" s="28"/>
      <c r="HR2068" s="28"/>
      <c r="HS2068" s="28"/>
      <c r="HT2068" s="28"/>
      <c r="HU2068" s="28"/>
      <c r="HV2068" s="28"/>
      <c r="HW2068" s="28"/>
      <c r="HX2068" s="28"/>
      <c r="HY2068" s="28"/>
      <c r="HZ2068" s="28"/>
      <c r="IA2068" s="28"/>
      <c r="IB2068" s="28"/>
      <c r="IC2068" s="28"/>
      <c r="ID2068" s="28"/>
      <c r="IE2068" s="28"/>
      <c r="IF2068" s="28"/>
      <c r="IG2068" s="28"/>
      <c r="IH2068" s="28"/>
      <c r="II2068" s="28"/>
      <c r="IJ2068" s="28"/>
      <c r="IK2068" s="28"/>
      <c r="IL2068" s="28"/>
      <c r="IM2068" s="28"/>
      <c r="IN2068" s="28"/>
      <c r="IO2068" s="28"/>
    </row>
    <row r="2069" spans="1:249" s="54" customFormat="1" ht="14.25">
      <c r="A2069" s="28"/>
      <c r="B2069" s="28"/>
      <c r="C2069" s="28"/>
      <c r="D2069" s="28"/>
      <c r="E2069" s="28"/>
      <c r="F2069" s="28"/>
      <c r="G2069" s="28"/>
      <c r="K2069" s="202"/>
      <c r="M2069" s="28"/>
      <c r="N2069" s="28"/>
      <c r="O2069" s="28"/>
      <c r="T2069" s="202"/>
      <c r="V2069" s="28"/>
      <c r="W2069" s="28"/>
      <c r="X2069" s="28"/>
      <c r="AC2069" s="202"/>
      <c r="AE2069" s="28"/>
      <c r="AF2069" s="28"/>
      <c r="AG2069" s="28"/>
      <c r="AL2069" s="202"/>
      <c r="AN2069" s="28"/>
      <c r="AO2069" s="28"/>
      <c r="AP2069" s="28"/>
      <c r="AU2069" s="202"/>
      <c r="AW2069" s="28"/>
      <c r="AX2069" s="28"/>
      <c r="AY2069" s="28"/>
      <c r="BD2069" s="202"/>
      <c r="BF2069" s="28"/>
      <c r="BG2069" s="28"/>
      <c r="BH2069" s="28"/>
      <c r="BM2069" s="202"/>
      <c r="BO2069" s="28"/>
      <c r="BP2069" s="28"/>
      <c r="BQ2069" s="28"/>
      <c r="BV2069" s="202"/>
      <c r="BX2069" s="28"/>
      <c r="BY2069" s="28"/>
      <c r="BZ2069" s="28"/>
      <c r="CE2069" s="202"/>
      <c r="CG2069" s="28"/>
      <c r="CH2069" s="28"/>
      <c r="CI2069" s="28"/>
      <c r="CN2069" s="202"/>
      <c r="CP2069" s="28"/>
      <c r="CQ2069" s="28"/>
      <c r="CR2069" s="28"/>
      <c r="CW2069" s="202"/>
      <c r="CY2069" s="28"/>
      <c r="CZ2069" s="28"/>
      <c r="DA2069" s="28"/>
      <c r="DF2069" s="202"/>
      <c r="DH2069" s="28"/>
      <c r="DI2069" s="28"/>
      <c r="DJ2069" s="28"/>
      <c r="DO2069" s="202"/>
      <c r="DQ2069" s="28"/>
      <c r="DR2069" s="28"/>
      <c r="DS2069" s="28"/>
      <c r="DX2069" s="202"/>
      <c r="DZ2069" s="28"/>
      <c r="EA2069" s="28"/>
      <c r="EB2069" s="28"/>
      <c r="EG2069" s="202"/>
      <c r="EI2069" s="28"/>
      <c r="EJ2069" s="28"/>
      <c r="EK2069" s="28"/>
      <c r="EP2069" s="202"/>
      <c r="ER2069" s="28"/>
      <c r="ES2069" s="28"/>
      <c r="ET2069" s="28"/>
      <c r="EY2069" s="202"/>
      <c r="FA2069" s="28"/>
      <c r="FB2069" s="28"/>
      <c r="FC2069" s="28"/>
      <c r="FH2069" s="202"/>
      <c r="FJ2069" s="28"/>
      <c r="FK2069" s="28"/>
      <c r="FL2069" s="28"/>
      <c r="FQ2069" s="202"/>
      <c r="FS2069" s="28"/>
      <c r="FT2069" s="28"/>
      <c r="FU2069" s="28"/>
      <c r="FZ2069" s="202"/>
      <c r="GB2069" s="28"/>
      <c r="GC2069" s="28"/>
      <c r="GD2069" s="28"/>
      <c r="GI2069" s="202"/>
      <c r="GK2069" s="28"/>
      <c r="GL2069" s="28"/>
      <c r="GM2069" s="28"/>
      <c r="GR2069" s="202"/>
      <c r="GT2069" s="28"/>
      <c r="GU2069" s="28"/>
      <c r="GV2069" s="28"/>
      <c r="HA2069" s="202"/>
      <c r="HC2069" s="28"/>
      <c r="HD2069" s="28"/>
      <c r="HE2069" s="28"/>
      <c r="HJ2069" s="28"/>
      <c r="HK2069" s="28"/>
      <c r="HL2069" s="28"/>
      <c r="HM2069" s="28"/>
      <c r="HN2069" s="28"/>
      <c r="HO2069" s="28"/>
      <c r="HP2069" s="28"/>
      <c r="HQ2069" s="28"/>
      <c r="HR2069" s="28"/>
      <c r="HS2069" s="28"/>
      <c r="HT2069" s="28"/>
      <c r="HU2069" s="28"/>
      <c r="HV2069" s="28"/>
      <c r="HW2069" s="28"/>
      <c r="HX2069" s="28"/>
      <c r="HY2069" s="28"/>
      <c r="HZ2069" s="28"/>
      <c r="IA2069" s="28"/>
      <c r="IB2069" s="28"/>
      <c r="IC2069" s="28"/>
      <c r="ID2069" s="28"/>
      <c r="IE2069" s="28"/>
      <c r="IF2069" s="28"/>
      <c r="IG2069" s="28"/>
      <c r="IH2069" s="28"/>
      <c r="II2069" s="28"/>
      <c r="IJ2069" s="28"/>
      <c r="IK2069" s="28"/>
      <c r="IL2069" s="28"/>
      <c r="IM2069" s="28"/>
      <c r="IN2069" s="28"/>
      <c r="IO2069" s="28"/>
    </row>
    <row r="2070" spans="1:249" s="54" customFormat="1" ht="14.25">
      <c r="A2070" s="28"/>
      <c r="B2070" s="28"/>
      <c r="C2070" s="28"/>
      <c r="D2070" s="28"/>
      <c r="E2070" s="28"/>
      <c r="F2070" s="28"/>
      <c r="G2070" s="28"/>
      <c r="K2070" s="202"/>
      <c r="M2070" s="28"/>
      <c r="N2070" s="28"/>
      <c r="O2070" s="28"/>
      <c r="T2070" s="202"/>
      <c r="V2070" s="28"/>
      <c r="W2070" s="28"/>
      <c r="X2070" s="28"/>
      <c r="AC2070" s="202"/>
      <c r="AE2070" s="28"/>
      <c r="AF2070" s="28"/>
      <c r="AG2070" s="28"/>
      <c r="AL2070" s="202"/>
      <c r="AN2070" s="28"/>
      <c r="AO2070" s="28"/>
      <c r="AP2070" s="28"/>
      <c r="AU2070" s="202"/>
      <c r="AW2070" s="28"/>
      <c r="AX2070" s="28"/>
      <c r="AY2070" s="28"/>
      <c r="BD2070" s="202"/>
      <c r="BF2070" s="28"/>
      <c r="BG2070" s="28"/>
      <c r="BH2070" s="28"/>
      <c r="BM2070" s="202"/>
      <c r="BO2070" s="28"/>
      <c r="BP2070" s="28"/>
      <c r="BQ2070" s="28"/>
      <c r="BV2070" s="202"/>
      <c r="BX2070" s="28"/>
      <c r="BY2070" s="28"/>
      <c r="BZ2070" s="28"/>
      <c r="CE2070" s="202"/>
      <c r="CG2070" s="28"/>
      <c r="CH2070" s="28"/>
      <c r="CI2070" s="28"/>
      <c r="CN2070" s="202"/>
      <c r="CP2070" s="28"/>
      <c r="CQ2070" s="28"/>
      <c r="CR2070" s="28"/>
      <c r="CW2070" s="202"/>
      <c r="CY2070" s="28"/>
      <c r="CZ2070" s="28"/>
      <c r="DA2070" s="28"/>
      <c r="DF2070" s="202"/>
      <c r="DH2070" s="28"/>
      <c r="DI2070" s="28"/>
      <c r="DJ2070" s="28"/>
      <c r="DO2070" s="202"/>
      <c r="DQ2070" s="28"/>
      <c r="DR2070" s="28"/>
      <c r="DS2070" s="28"/>
      <c r="DX2070" s="202"/>
      <c r="DZ2070" s="28"/>
      <c r="EA2070" s="28"/>
      <c r="EB2070" s="28"/>
      <c r="EG2070" s="202"/>
      <c r="EI2070" s="28"/>
      <c r="EJ2070" s="28"/>
      <c r="EK2070" s="28"/>
      <c r="EP2070" s="202"/>
      <c r="ER2070" s="28"/>
      <c r="ES2070" s="28"/>
      <c r="ET2070" s="28"/>
      <c r="EY2070" s="202"/>
      <c r="FA2070" s="28"/>
      <c r="FB2070" s="28"/>
      <c r="FC2070" s="28"/>
      <c r="FH2070" s="202"/>
      <c r="FJ2070" s="28"/>
      <c r="FK2070" s="28"/>
      <c r="FL2070" s="28"/>
      <c r="FQ2070" s="202"/>
      <c r="FS2070" s="28"/>
      <c r="FT2070" s="28"/>
      <c r="FU2070" s="28"/>
      <c r="FZ2070" s="202"/>
      <c r="GB2070" s="28"/>
      <c r="GC2070" s="28"/>
      <c r="GD2070" s="28"/>
      <c r="GI2070" s="202"/>
      <c r="GK2070" s="28"/>
      <c r="GL2070" s="28"/>
      <c r="GM2070" s="28"/>
      <c r="GR2070" s="202"/>
      <c r="GT2070" s="28"/>
      <c r="GU2070" s="28"/>
      <c r="GV2070" s="28"/>
      <c r="HA2070" s="202"/>
      <c r="HC2070" s="28"/>
      <c r="HD2070" s="28"/>
      <c r="HE2070" s="28"/>
      <c r="HJ2070" s="28"/>
      <c r="HK2070" s="28"/>
      <c r="HL2070" s="28"/>
      <c r="HM2070" s="28"/>
      <c r="HN2070" s="28"/>
      <c r="HO2070" s="28"/>
      <c r="HP2070" s="28"/>
      <c r="HQ2070" s="28"/>
      <c r="HR2070" s="28"/>
      <c r="HS2070" s="28"/>
      <c r="HT2070" s="28"/>
      <c r="HU2070" s="28"/>
      <c r="HV2070" s="28"/>
      <c r="HW2070" s="28"/>
      <c r="HX2070" s="28"/>
      <c r="HY2070" s="28"/>
      <c r="HZ2070" s="28"/>
      <c r="IA2070" s="28"/>
      <c r="IB2070" s="28"/>
      <c r="IC2070" s="28"/>
      <c r="ID2070" s="28"/>
      <c r="IE2070" s="28"/>
      <c r="IF2070" s="28"/>
      <c r="IG2070" s="28"/>
      <c r="IH2070" s="28"/>
      <c r="II2070" s="28"/>
      <c r="IJ2070" s="28"/>
      <c r="IK2070" s="28"/>
      <c r="IL2070" s="28"/>
      <c r="IM2070" s="28"/>
      <c r="IN2070" s="28"/>
      <c r="IO2070" s="28"/>
    </row>
    <row r="2071" spans="1:249" s="54" customFormat="1" ht="14.25">
      <c r="A2071" s="28"/>
      <c r="B2071" s="28"/>
      <c r="C2071" s="28"/>
      <c r="D2071" s="28"/>
      <c r="E2071" s="28"/>
      <c r="F2071" s="28"/>
      <c r="G2071" s="28"/>
      <c r="K2071" s="202"/>
      <c r="M2071" s="28"/>
      <c r="N2071" s="28"/>
      <c r="O2071" s="28"/>
      <c r="T2071" s="202"/>
      <c r="V2071" s="28"/>
      <c r="W2071" s="28"/>
      <c r="X2071" s="28"/>
      <c r="AC2071" s="202"/>
      <c r="AE2071" s="28"/>
      <c r="AF2071" s="28"/>
      <c r="AG2071" s="28"/>
      <c r="AL2071" s="202"/>
      <c r="AN2071" s="28"/>
      <c r="AO2071" s="28"/>
      <c r="AP2071" s="28"/>
      <c r="AU2071" s="202"/>
      <c r="AW2071" s="28"/>
      <c r="AX2071" s="28"/>
      <c r="AY2071" s="28"/>
      <c r="BD2071" s="202"/>
      <c r="BF2071" s="28"/>
      <c r="BG2071" s="28"/>
      <c r="BH2071" s="28"/>
      <c r="BM2071" s="202"/>
      <c r="BO2071" s="28"/>
      <c r="BP2071" s="28"/>
      <c r="BQ2071" s="28"/>
      <c r="BV2071" s="202"/>
      <c r="BX2071" s="28"/>
      <c r="BY2071" s="28"/>
      <c r="BZ2071" s="28"/>
      <c r="CE2071" s="202"/>
      <c r="CG2071" s="28"/>
      <c r="CH2071" s="28"/>
      <c r="CI2071" s="28"/>
      <c r="CN2071" s="202"/>
      <c r="CP2071" s="28"/>
      <c r="CQ2071" s="28"/>
      <c r="CR2071" s="28"/>
      <c r="CW2071" s="202"/>
      <c r="CY2071" s="28"/>
      <c r="CZ2071" s="28"/>
      <c r="DA2071" s="28"/>
      <c r="DF2071" s="202"/>
      <c r="DH2071" s="28"/>
      <c r="DI2071" s="28"/>
      <c r="DJ2071" s="28"/>
      <c r="DO2071" s="202"/>
      <c r="DQ2071" s="28"/>
      <c r="DR2071" s="28"/>
      <c r="DS2071" s="28"/>
      <c r="DX2071" s="202"/>
      <c r="DZ2071" s="28"/>
      <c r="EA2071" s="28"/>
      <c r="EB2071" s="28"/>
      <c r="EG2071" s="202"/>
      <c r="EI2071" s="28"/>
      <c r="EJ2071" s="28"/>
      <c r="EK2071" s="28"/>
      <c r="EP2071" s="202"/>
      <c r="ER2071" s="28"/>
      <c r="ES2071" s="28"/>
      <c r="ET2071" s="28"/>
      <c r="EY2071" s="202"/>
      <c r="FA2071" s="28"/>
      <c r="FB2071" s="28"/>
      <c r="FC2071" s="28"/>
      <c r="FH2071" s="202"/>
      <c r="FJ2071" s="28"/>
      <c r="FK2071" s="28"/>
      <c r="FL2071" s="28"/>
      <c r="FQ2071" s="202"/>
      <c r="FS2071" s="28"/>
      <c r="FT2071" s="28"/>
      <c r="FU2071" s="28"/>
      <c r="FZ2071" s="202"/>
      <c r="GB2071" s="28"/>
      <c r="GC2071" s="28"/>
      <c r="GD2071" s="28"/>
      <c r="GI2071" s="202"/>
      <c r="GK2071" s="28"/>
      <c r="GL2071" s="28"/>
      <c r="GM2071" s="28"/>
      <c r="GR2071" s="202"/>
      <c r="GT2071" s="28"/>
      <c r="GU2071" s="28"/>
      <c r="GV2071" s="28"/>
      <c r="HA2071" s="202"/>
      <c r="HC2071" s="28"/>
      <c r="HD2071" s="28"/>
      <c r="HE2071" s="28"/>
      <c r="HJ2071" s="28"/>
      <c r="HK2071" s="28"/>
      <c r="HL2071" s="28"/>
      <c r="HM2071" s="28"/>
      <c r="HN2071" s="28"/>
      <c r="HO2071" s="28"/>
      <c r="HP2071" s="28"/>
      <c r="HQ2071" s="28"/>
      <c r="HR2071" s="28"/>
      <c r="HS2071" s="28"/>
      <c r="HT2071" s="28"/>
      <c r="HU2071" s="28"/>
      <c r="HV2071" s="28"/>
      <c r="HW2071" s="28"/>
      <c r="HX2071" s="28"/>
      <c r="HY2071" s="28"/>
      <c r="HZ2071" s="28"/>
      <c r="IA2071" s="28"/>
      <c r="IB2071" s="28"/>
      <c r="IC2071" s="28"/>
      <c r="ID2071" s="28"/>
      <c r="IE2071" s="28"/>
      <c r="IF2071" s="28"/>
      <c r="IG2071" s="28"/>
      <c r="IH2071" s="28"/>
      <c r="II2071" s="28"/>
      <c r="IJ2071" s="28"/>
      <c r="IK2071" s="28"/>
      <c r="IL2071" s="28"/>
      <c r="IM2071" s="28"/>
      <c r="IN2071" s="28"/>
      <c r="IO2071" s="28"/>
    </row>
    <row r="2072" spans="1:249" s="54" customFormat="1" ht="14.25">
      <c r="A2072" s="28"/>
      <c r="B2072" s="28"/>
      <c r="C2072" s="28"/>
      <c r="D2072" s="28"/>
      <c r="E2072" s="28"/>
      <c r="F2072" s="28"/>
      <c r="G2072" s="28"/>
      <c r="K2072" s="202"/>
      <c r="M2072" s="28"/>
      <c r="N2072" s="28"/>
      <c r="O2072" s="28"/>
      <c r="T2072" s="202"/>
      <c r="V2072" s="28"/>
      <c r="W2072" s="28"/>
      <c r="X2072" s="28"/>
      <c r="AC2072" s="202"/>
      <c r="AE2072" s="28"/>
      <c r="AF2072" s="28"/>
      <c r="AG2072" s="28"/>
      <c r="AL2072" s="202"/>
      <c r="AN2072" s="28"/>
      <c r="AO2072" s="28"/>
      <c r="AP2072" s="28"/>
      <c r="AU2072" s="202"/>
      <c r="AW2072" s="28"/>
      <c r="AX2072" s="28"/>
      <c r="AY2072" s="28"/>
      <c r="BD2072" s="202"/>
      <c r="BF2072" s="28"/>
      <c r="BG2072" s="28"/>
      <c r="BH2072" s="28"/>
      <c r="BM2072" s="202"/>
      <c r="BO2072" s="28"/>
      <c r="BP2072" s="28"/>
      <c r="BQ2072" s="28"/>
      <c r="BV2072" s="202"/>
      <c r="BX2072" s="28"/>
      <c r="BY2072" s="28"/>
      <c r="BZ2072" s="28"/>
      <c r="CE2072" s="202"/>
      <c r="CG2072" s="28"/>
      <c r="CH2072" s="28"/>
      <c r="CI2072" s="28"/>
      <c r="CN2072" s="202"/>
      <c r="CP2072" s="28"/>
      <c r="CQ2072" s="28"/>
      <c r="CR2072" s="28"/>
      <c r="CW2072" s="202"/>
      <c r="CY2072" s="28"/>
      <c r="CZ2072" s="28"/>
      <c r="DA2072" s="28"/>
      <c r="DF2072" s="202"/>
      <c r="DH2072" s="28"/>
      <c r="DI2072" s="28"/>
      <c r="DJ2072" s="28"/>
      <c r="DO2072" s="202"/>
      <c r="DQ2072" s="28"/>
      <c r="DR2072" s="28"/>
      <c r="DS2072" s="28"/>
      <c r="DX2072" s="202"/>
      <c r="DZ2072" s="28"/>
      <c r="EA2072" s="28"/>
      <c r="EB2072" s="28"/>
      <c r="EG2072" s="202"/>
      <c r="EI2072" s="28"/>
      <c r="EJ2072" s="28"/>
      <c r="EK2072" s="28"/>
      <c r="EP2072" s="202"/>
      <c r="ER2072" s="28"/>
      <c r="ES2072" s="28"/>
      <c r="ET2072" s="28"/>
      <c r="EY2072" s="202"/>
      <c r="FA2072" s="28"/>
      <c r="FB2072" s="28"/>
      <c r="FC2072" s="28"/>
      <c r="FH2072" s="202"/>
      <c r="FJ2072" s="28"/>
      <c r="FK2072" s="28"/>
      <c r="FL2072" s="28"/>
      <c r="FQ2072" s="202"/>
      <c r="FS2072" s="28"/>
      <c r="FT2072" s="28"/>
      <c r="FU2072" s="28"/>
      <c r="FZ2072" s="202"/>
      <c r="GB2072" s="28"/>
      <c r="GC2072" s="28"/>
      <c r="GD2072" s="28"/>
      <c r="GI2072" s="202"/>
      <c r="GK2072" s="28"/>
      <c r="GL2072" s="28"/>
      <c r="GM2072" s="28"/>
      <c r="GR2072" s="202"/>
      <c r="GT2072" s="28"/>
      <c r="GU2072" s="28"/>
      <c r="GV2072" s="28"/>
      <c r="HA2072" s="202"/>
      <c r="HC2072" s="28"/>
      <c r="HD2072" s="28"/>
      <c r="HE2072" s="28"/>
      <c r="HJ2072" s="28"/>
      <c r="HK2072" s="28"/>
      <c r="HL2072" s="28"/>
      <c r="HM2072" s="28"/>
      <c r="HN2072" s="28"/>
      <c r="HO2072" s="28"/>
      <c r="HP2072" s="28"/>
      <c r="HQ2072" s="28"/>
      <c r="HR2072" s="28"/>
      <c r="HS2072" s="28"/>
      <c r="HT2072" s="28"/>
      <c r="HU2072" s="28"/>
      <c r="HV2072" s="28"/>
      <c r="HW2072" s="28"/>
      <c r="HX2072" s="28"/>
      <c r="HY2072" s="28"/>
      <c r="HZ2072" s="28"/>
      <c r="IA2072" s="28"/>
      <c r="IB2072" s="28"/>
      <c r="IC2072" s="28"/>
      <c r="ID2072" s="28"/>
      <c r="IE2072" s="28"/>
      <c r="IF2072" s="28"/>
      <c r="IG2072" s="28"/>
      <c r="IH2072" s="28"/>
      <c r="II2072" s="28"/>
      <c r="IJ2072" s="28"/>
      <c r="IK2072" s="28"/>
      <c r="IL2072" s="28"/>
      <c r="IM2072" s="28"/>
      <c r="IN2072" s="28"/>
      <c r="IO2072" s="28"/>
    </row>
    <row r="2073" spans="1:249" s="54" customFormat="1" ht="14.25">
      <c r="A2073" s="28"/>
      <c r="B2073" s="28"/>
      <c r="C2073" s="28"/>
      <c r="D2073" s="28"/>
      <c r="E2073" s="28"/>
      <c r="F2073" s="28"/>
      <c r="G2073" s="28"/>
      <c r="K2073" s="202"/>
      <c r="M2073" s="28"/>
      <c r="N2073" s="28"/>
      <c r="O2073" s="28"/>
      <c r="T2073" s="202"/>
      <c r="V2073" s="28"/>
      <c r="W2073" s="28"/>
      <c r="X2073" s="28"/>
      <c r="AC2073" s="202"/>
      <c r="AE2073" s="28"/>
      <c r="AF2073" s="28"/>
      <c r="AG2073" s="28"/>
      <c r="AL2073" s="202"/>
      <c r="AN2073" s="28"/>
      <c r="AO2073" s="28"/>
      <c r="AP2073" s="28"/>
      <c r="AU2073" s="202"/>
      <c r="AW2073" s="28"/>
      <c r="AX2073" s="28"/>
      <c r="AY2073" s="28"/>
      <c r="BD2073" s="202"/>
      <c r="BF2073" s="28"/>
      <c r="BG2073" s="28"/>
      <c r="BH2073" s="28"/>
      <c r="BM2073" s="202"/>
      <c r="BO2073" s="28"/>
      <c r="BP2073" s="28"/>
      <c r="BQ2073" s="28"/>
      <c r="BV2073" s="202"/>
      <c r="BX2073" s="28"/>
      <c r="BY2073" s="28"/>
      <c r="BZ2073" s="28"/>
      <c r="CE2073" s="202"/>
      <c r="CG2073" s="28"/>
      <c r="CH2073" s="28"/>
      <c r="CI2073" s="28"/>
      <c r="CN2073" s="202"/>
      <c r="CP2073" s="28"/>
      <c r="CQ2073" s="28"/>
      <c r="CR2073" s="28"/>
      <c r="CW2073" s="202"/>
      <c r="CY2073" s="28"/>
      <c r="CZ2073" s="28"/>
      <c r="DA2073" s="28"/>
      <c r="DF2073" s="202"/>
      <c r="DH2073" s="28"/>
      <c r="DI2073" s="28"/>
      <c r="DJ2073" s="28"/>
      <c r="DO2073" s="202"/>
      <c r="DQ2073" s="28"/>
      <c r="DR2073" s="28"/>
      <c r="DS2073" s="28"/>
      <c r="DX2073" s="202"/>
      <c r="DZ2073" s="28"/>
      <c r="EA2073" s="28"/>
      <c r="EB2073" s="28"/>
      <c r="EG2073" s="202"/>
      <c r="EI2073" s="28"/>
      <c r="EJ2073" s="28"/>
      <c r="EK2073" s="28"/>
      <c r="EP2073" s="202"/>
      <c r="ER2073" s="28"/>
      <c r="ES2073" s="28"/>
      <c r="ET2073" s="28"/>
      <c r="EY2073" s="202"/>
      <c r="FA2073" s="28"/>
      <c r="FB2073" s="28"/>
      <c r="FC2073" s="28"/>
      <c r="FH2073" s="202"/>
      <c r="FJ2073" s="28"/>
      <c r="FK2073" s="28"/>
      <c r="FL2073" s="28"/>
      <c r="FQ2073" s="202"/>
      <c r="FS2073" s="28"/>
      <c r="FT2073" s="28"/>
      <c r="FU2073" s="28"/>
      <c r="FZ2073" s="202"/>
      <c r="GB2073" s="28"/>
      <c r="GC2073" s="28"/>
      <c r="GD2073" s="28"/>
      <c r="GI2073" s="202"/>
      <c r="GK2073" s="28"/>
      <c r="GL2073" s="28"/>
      <c r="GM2073" s="28"/>
      <c r="GR2073" s="202"/>
      <c r="GT2073" s="28"/>
      <c r="GU2073" s="28"/>
      <c r="GV2073" s="28"/>
      <c r="HA2073" s="202"/>
      <c r="HC2073" s="28"/>
      <c r="HD2073" s="28"/>
      <c r="HE2073" s="28"/>
      <c r="HJ2073" s="28"/>
      <c r="HK2073" s="28"/>
      <c r="HL2073" s="28"/>
      <c r="HM2073" s="28"/>
      <c r="HN2073" s="28"/>
      <c r="HO2073" s="28"/>
      <c r="HP2073" s="28"/>
      <c r="HQ2073" s="28"/>
      <c r="HR2073" s="28"/>
      <c r="HS2073" s="28"/>
      <c r="HT2073" s="28"/>
      <c r="HU2073" s="28"/>
      <c r="HV2073" s="28"/>
      <c r="HW2073" s="28"/>
      <c r="HX2073" s="28"/>
      <c r="HY2073" s="28"/>
      <c r="HZ2073" s="28"/>
      <c r="IA2073" s="28"/>
      <c r="IB2073" s="28"/>
      <c r="IC2073" s="28"/>
      <c r="ID2073" s="28"/>
      <c r="IE2073" s="28"/>
      <c r="IF2073" s="28"/>
      <c r="IG2073" s="28"/>
      <c r="IH2073" s="28"/>
      <c r="II2073" s="28"/>
      <c r="IJ2073" s="28"/>
      <c r="IK2073" s="28"/>
      <c r="IL2073" s="28"/>
      <c r="IM2073" s="28"/>
      <c r="IN2073" s="28"/>
      <c r="IO2073" s="28"/>
    </row>
    <row r="2074" spans="1:249" s="54" customFormat="1" ht="14.25">
      <c r="A2074" s="28"/>
      <c r="B2074" s="28"/>
      <c r="C2074" s="28"/>
      <c r="D2074" s="28"/>
      <c r="E2074" s="28"/>
      <c r="F2074" s="28"/>
      <c r="G2074" s="28"/>
      <c r="K2074" s="202"/>
      <c r="M2074" s="28"/>
      <c r="N2074" s="28"/>
      <c r="O2074" s="28"/>
      <c r="T2074" s="202"/>
      <c r="V2074" s="28"/>
      <c r="W2074" s="28"/>
      <c r="X2074" s="28"/>
      <c r="AC2074" s="202"/>
      <c r="AE2074" s="28"/>
      <c r="AF2074" s="28"/>
      <c r="AG2074" s="28"/>
      <c r="AL2074" s="202"/>
      <c r="AN2074" s="28"/>
      <c r="AO2074" s="28"/>
      <c r="AP2074" s="28"/>
      <c r="AU2074" s="202"/>
      <c r="AW2074" s="28"/>
      <c r="AX2074" s="28"/>
      <c r="AY2074" s="28"/>
      <c r="BD2074" s="202"/>
      <c r="BF2074" s="28"/>
      <c r="BG2074" s="28"/>
      <c r="BH2074" s="28"/>
      <c r="BM2074" s="202"/>
      <c r="BO2074" s="28"/>
      <c r="BP2074" s="28"/>
      <c r="BQ2074" s="28"/>
      <c r="BV2074" s="202"/>
      <c r="BX2074" s="28"/>
      <c r="BY2074" s="28"/>
      <c r="BZ2074" s="28"/>
      <c r="CE2074" s="202"/>
      <c r="CG2074" s="28"/>
      <c r="CH2074" s="28"/>
      <c r="CI2074" s="28"/>
      <c r="CN2074" s="202"/>
      <c r="CP2074" s="28"/>
      <c r="CQ2074" s="28"/>
      <c r="CR2074" s="28"/>
      <c r="CW2074" s="202"/>
      <c r="CY2074" s="28"/>
      <c r="CZ2074" s="28"/>
      <c r="DA2074" s="28"/>
      <c r="DF2074" s="202"/>
      <c r="DH2074" s="28"/>
      <c r="DI2074" s="28"/>
      <c r="DJ2074" s="28"/>
      <c r="DO2074" s="202"/>
      <c r="DQ2074" s="28"/>
      <c r="DR2074" s="28"/>
      <c r="DS2074" s="28"/>
      <c r="DX2074" s="202"/>
      <c r="DZ2074" s="28"/>
      <c r="EA2074" s="28"/>
      <c r="EB2074" s="28"/>
      <c r="EG2074" s="202"/>
      <c r="EI2074" s="28"/>
      <c r="EJ2074" s="28"/>
      <c r="EK2074" s="28"/>
      <c r="EP2074" s="202"/>
      <c r="ER2074" s="28"/>
      <c r="ES2074" s="28"/>
      <c r="ET2074" s="28"/>
      <c r="EY2074" s="202"/>
      <c r="FA2074" s="28"/>
      <c r="FB2074" s="28"/>
      <c r="FC2074" s="28"/>
      <c r="FH2074" s="202"/>
      <c r="FJ2074" s="28"/>
      <c r="FK2074" s="28"/>
      <c r="FL2074" s="28"/>
      <c r="FQ2074" s="202"/>
      <c r="FS2074" s="28"/>
      <c r="FT2074" s="28"/>
      <c r="FU2074" s="28"/>
      <c r="FZ2074" s="202"/>
      <c r="GB2074" s="28"/>
      <c r="GC2074" s="28"/>
      <c r="GD2074" s="28"/>
      <c r="GI2074" s="202"/>
      <c r="GK2074" s="28"/>
      <c r="GL2074" s="28"/>
      <c r="GM2074" s="28"/>
      <c r="GR2074" s="202"/>
      <c r="GT2074" s="28"/>
      <c r="GU2074" s="28"/>
      <c r="GV2074" s="28"/>
      <c r="HA2074" s="202"/>
      <c r="HC2074" s="28"/>
      <c r="HD2074" s="28"/>
      <c r="HE2074" s="28"/>
      <c r="HJ2074" s="28"/>
      <c r="HK2074" s="28"/>
      <c r="HL2074" s="28"/>
      <c r="HM2074" s="28"/>
      <c r="HN2074" s="28"/>
      <c r="HO2074" s="28"/>
      <c r="HP2074" s="28"/>
      <c r="HQ2074" s="28"/>
      <c r="HR2074" s="28"/>
      <c r="HS2074" s="28"/>
      <c r="HT2074" s="28"/>
      <c r="HU2074" s="28"/>
      <c r="HV2074" s="28"/>
      <c r="HW2074" s="28"/>
      <c r="HX2074" s="28"/>
      <c r="HY2074" s="28"/>
      <c r="HZ2074" s="28"/>
      <c r="IA2074" s="28"/>
      <c r="IB2074" s="28"/>
      <c r="IC2074" s="28"/>
      <c r="ID2074" s="28"/>
      <c r="IE2074" s="28"/>
      <c r="IF2074" s="28"/>
      <c r="IG2074" s="28"/>
      <c r="IH2074" s="28"/>
      <c r="II2074" s="28"/>
      <c r="IJ2074" s="28"/>
      <c r="IK2074" s="28"/>
      <c r="IL2074" s="28"/>
      <c r="IM2074" s="28"/>
      <c r="IN2074" s="28"/>
      <c r="IO2074" s="28"/>
    </row>
    <row r="2075" spans="1:249" s="54" customFormat="1" ht="14.25">
      <c r="A2075" s="28"/>
      <c r="B2075" s="28"/>
      <c r="C2075" s="28"/>
      <c r="D2075" s="28"/>
      <c r="E2075" s="28"/>
      <c r="F2075" s="28"/>
      <c r="G2075" s="28"/>
      <c r="K2075" s="202"/>
      <c r="M2075" s="28"/>
      <c r="N2075" s="28"/>
      <c r="O2075" s="28"/>
      <c r="T2075" s="202"/>
      <c r="V2075" s="28"/>
      <c r="W2075" s="28"/>
      <c r="X2075" s="28"/>
      <c r="AC2075" s="202"/>
      <c r="AE2075" s="28"/>
      <c r="AF2075" s="28"/>
      <c r="AG2075" s="28"/>
      <c r="AL2075" s="202"/>
      <c r="AN2075" s="28"/>
      <c r="AO2075" s="28"/>
      <c r="AP2075" s="28"/>
      <c r="AU2075" s="202"/>
      <c r="AW2075" s="28"/>
      <c r="AX2075" s="28"/>
      <c r="AY2075" s="28"/>
      <c r="BD2075" s="202"/>
      <c r="BF2075" s="28"/>
      <c r="BG2075" s="28"/>
      <c r="BH2075" s="28"/>
      <c r="BM2075" s="202"/>
      <c r="BO2075" s="28"/>
      <c r="BP2075" s="28"/>
      <c r="BQ2075" s="28"/>
      <c r="BV2075" s="202"/>
      <c r="BX2075" s="28"/>
      <c r="BY2075" s="28"/>
      <c r="BZ2075" s="28"/>
      <c r="CE2075" s="202"/>
      <c r="CG2075" s="28"/>
      <c r="CH2075" s="28"/>
      <c r="CI2075" s="28"/>
      <c r="CN2075" s="202"/>
      <c r="CP2075" s="28"/>
      <c r="CQ2075" s="28"/>
      <c r="CR2075" s="28"/>
      <c r="CW2075" s="202"/>
      <c r="CY2075" s="28"/>
      <c r="CZ2075" s="28"/>
      <c r="DA2075" s="28"/>
      <c r="DF2075" s="202"/>
      <c r="DH2075" s="28"/>
      <c r="DI2075" s="28"/>
      <c r="DJ2075" s="28"/>
      <c r="DO2075" s="202"/>
      <c r="DQ2075" s="28"/>
      <c r="DR2075" s="28"/>
      <c r="DS2075" s="28"/>
      <c r="DX2075" s="202"/>
      <c r="DZ2075" s="28"/>
      <c r="EA2075" s="28"/>
      <c r="EB2075" s="28"/>
      <c r="EG2075" s="202"/>
      <c r="EI2075" s="28"/>
      <c r="EJ2075" s="28"/>
      <c r="EK2075" s="28"/>
      <c r="EP2075" s="202"/>
      <c r="ER2075" s="28"/>
      <c r="ES2075" s="28"/>
      <c r="ET2075" s="28"/>
      <c r="EY2075" s="202"/>
      <c r="FA2075" s="28"/>
      <c r="FB2075" s="28"/>
      <c r="FC2075" s="28"/>
      <c r="FH2075" s="202"/>
      <c r="FJ2075" s="28"/>
      <c r="FK2075" s="28"/>
      <c r="FL2075" s="28"/>
      <c r="FQ2075" s="202"/>
      <c r="FS2075" s="28"/>
      <c r="FT2075" s="28"/>
      <c r="FU2075" s="28"/>
      <c r="FZ2075" s="202"/>
      <c r="GB2075" s="28"/>
      <c r="GC2075" s="28"/>
      <c r="GD2075" s="28"/>
      <c r="GI2075" s="202"/>
      <c r="GK2075" s="28"/>
      <c r="GL2075" s="28"/>
      <c r="GM2075" s="28"/>
      <c r="GR2075" s="202"/>
      <c r="GT2075" s="28"/>
      <c r="GU2075" s="28"/>
      <c r="GV2075" s="28"/>
      <c r="HA2075" s="202"/>
      <c r="HC2075" s="28"/>
      <c r="HD2075" s="28"/>
      <c r="HE2075" s="28"/>
      <c r="HJ2075" s="28"/>
      <c r="HK2075" s="28"/>
      <c r="HL2075" s="28"/>
      <c r="HM2075" s="28"/>
      <c r="HN2075" s="28"/>
      <c r="HO2075" s="28"/>
      <c r="HP2075" s="28"/>
      <c r="HQ2075" s="28"/>
      <c r="HR2075" s="28"/>
      <c r="HS2075" s="28"/>
      <c r="HT2075" s="28"/>
      <c r="HU2075" s="28"/>
      <c r="HV2075" s="28"/>
      <c r="HW2075" s="28"/>
      <c r="HX2075" s="28"/>
      <c r="HY2075" s="28"/>
      <c r="HZ2075" s="28"/>
      <c r="IA2075" s="28"/>
      <c r="IB2075" s="28"/>
      <c r="IC2075" s="28"/>
      <c r="ID2075" s="28"/>
      <c r="IE2075" s="28"/>
      <c r="IF2075" s="28"/>
      <c r="IG2075" s="28"/>
      <c r="IH2075" s="28"/>
      <c r="II2075" s="28"/>
      <c r="IJ2075" s="28"/>
      <c r="IK2075" s="28"/>
      <c r="IL2075" s="28"/>
      <c r="IM2075" s="28"/>
      <c r="IN2075" s="28"/>
      <c r="IO2075" s="28"/>
    </row>
    <row r="2076" spans="1:249" s="54" customFormat="1" ht="14.25">
      <c r="A2076" s="28"/>
      <c r="B2076" s="28"/>
      <c r="C2076" s="28"/>
      <c r="D2076" s="28"/>
      <c r="E2076" s="28"/>
      <c r="F2076" s="28"/>
      <c r="G2076" s="28"/>
      <c r="K2076" s="202"/>
      <c r="M2076" s="28"/>
      <c r="N2076" s="28"/>
      <c r="O2076" s="28"/>
      <c r="T2076" s="202"/>
      <c r="V2076" s="28"/>
      <c r="W2076" s="28"/>
      <c r="X2076" s="28"/>
      <c r="AC2076" s="202"/>
      <c r="AE2076" s="28"/>
      <c r="AF2076" s="28"/>
      <c r="AG2076" s="28"/>
      <c r="AL2076" s="202"/>
      <c r="AN2076" s="28"/>
      <c r="AO2076" s="28"/>
      <c r="AP2076" s="28"/>
      <c r="AU2076" s="202"/>
      <c r="AW2076" s="28"/>
      <c r="AX2076" s="28"/>
      <c r="AY2076" s="28"/>
      <c r="BD2076" s="202"/>
      <c r="BF2076" s="28"/>
      <c r="BG2076" s="28"/>
      <c r="BH2076" s="28"/>
      <c r="BM2076" s="202"/>
      <c r="BO2076" s="28"/>
      <c r="BP2076" s="28"/>
      <c r="BQ2076" s="28"/>
      <c r="BV2076" s="202"/>
      <c r="BX2076" s="28"/>
      <c r="BY2076" s="28"/>
      <c r="BZ2076" s="28"/>
      <c r="CE2076" s="202"/>
      <c r="CG2076" s="28"/>
      <c r="CH2076" s="28"/>
      <c r="CI2076" s="28"/>
      <c r="CN2076" s="202"/>
      <c r="CP2076" s="28"/>
      <c r="CQ2076" s="28"/>
      <c r="CR2076" s="28"/>
      <c r="CW2076" s="202"/>
      <c r="CY2076" s="28"/>
      <c r="CZ2076" s="28"/>
      <c r="DA2076" s="28"/>
      <c r="DF2076" s="202"/>
      <c r="DH2076" s="28"/>
      <c r="DI2076" s="28"/>
      <c r="DJ2076" s="28"/>
      <c r="DO2076" s="202"/>
      <c r="DQ2076" s="28"/>
      <c r="DR2076" s="28"/>
      <c r="DS2076" s="28"/>
      <c r="DX2076" s="202"/>
      <c r="DZ2076" s="28"/>
      <c r="EA2076" s="28"/>
      <c r="EB2076" s="28"/>
      <c r="EG2076" s="202"/>
      <c r="EI2076" s="28"/>
      <c r="EJ2076" s="28"/>
      <c r="EK2076" s="28"/>
      <c r="EP2076" s="202"/>
      <c r="ER2076" s="28"/>
      <c r="ES2076" s="28"/>
      <c r="ET2076" s="28"/>
      <c r="EY2076" s="202"/>
      <c r="FA2076" s="28"/>
      <c r="FB2076" s="28"/>
      <c r="FC2076" s="28"/>
      <c r="FH2076" s="202"/>
      <c r="FJ2076" s="28"/>
      <c r="FK2076" s="28"/>
      <c r="FL2076" s="28"/>
      <c r="FQ2076" s="202"/>
      <c r="FS2076" s="28"/>
      <c r="FT2076" s="28"/>
      <c r="FU2076" s="28"/>
      <c r="FZ2076" s="202"/>
      <c r="GB2076" s="28"/>
      <c r="GC2076" s="28"/>
      <c r="GD2076" s="28"/>
      <c r="GI2076" s="202"/>
      <c r="GK2076" s="28"/>
      <c r="GL2076" s="28"/>
      <c r="GM2076" s="28"/>
      <c r="GR2076" s="202"/>
      <c r="GT2076" s="28"/>
      <c r="GU2076" s="28"/>
      <c r="GV2076" s="28"/>
      <c r="HA2076" s="202"/>
      <c r="HC2076" s="28"/>
      <c r="HD2076" s="28"/>
      <c r="HE2076" s="28"/>
      <c r="HJ2076" s="28"/>
      <c r="HK2076" s="28"/>
      <c r="HL2076" s="28"/>
      <c r="HM2076" s="28"/>
      <c r="HN2076" s="28"/>
      <c r="HO2076" s="28"/>
      <c r="HP2076" s="28"/>
      <c r="HQ2076" s="28"/>
      <c r="HR2076" s="28"/>
      <c r="HS2076" s="28"/>
      <c r="HT2076" s="28"/>
      <c r="HU2076" s="28"/>
      <c r="HV2076" s="28"/>
      <c r="HW2076" s="28"/>
      <c r="HX2076" s="28"/>
      <c r="HY2076" s="28"/>
      <c r="HZ2076" s="28"/>
      <c r="IA2076" s="28"/>
      <c r="IB2076" s="28"/>
      <c r="IC2076" s="28"/>
      <c r="ID2076" s="28"/>
      <c r="IE2076" s="28"/>
      <c r="IF2076" s="28"/>
      <c r="IG2076" s="28"/>
      <c r="IH2076" s="28"/>
      <c r="II2076" s="28"/>
      <c r="IJ2076" s="28"/>
      <c r="IK2076" s="28"/>
      <c r="IL2076" s="28"/>
      <c r="IM2076" s="28"/>
      <c r="IN2076" s="28"/>
      <c r="IO2076" s="28"/>
    </row>
    <row r="2077" spans="1:249" s="54" customFormat="1" ht="14.25">
      <c r="A2077" s="28"/>
      <c r="B2077" s="28"/>
      <c r="C2077" s="28"/>
      <c r="D2077" s="28"/>
      <c r="E2077" s="28"/>
      <c r="F2077" s="28"/>
      <c r="G2077" s="28"/>
      <c r="K2077" s="202"/>
      <c r="M2077" s="28"/>
      <c r="N2077" s="28"/>
      <c r="O2077" s="28"/>
      <c r="T2077" s="202"/>
      <c r="V2077" s="28"/>
      <c r="W2077" s="28"/>
      <c r="X2077" s="28"/>
      <c r="AC2077" s="202"/>
      <c r="AE2077" s="28"/>
      <c r="AF2077" s="28"/>
      <c r="AG2077" s="28"/>
      <c r="AL2077" s="202"/>
      <c r="AN2077" s="28"/>
      <c r="AO2077" s="28"/>
      <c r="AP2077" s="28"/>
      <c r="AU2077" s="202"/>
      <c r="AW2077" s="28"/>
      <c r="AX2077" s="28"/>
      <c r="AY2077" s="28"/>
      <c r="BD2077" s="202"/>
      <c r="BF2077" s="28"/>
      <c r="BG2077" s="28"/>
      <c r="BH2077" s="28"/>
      <c r="BM2077" s="202"/>
      <c r="BO2077" s="28"/>
      <c r="BP2077" s="28"/>
      <c r="BQ2077" s="28"/>
      <c r="BV2077" s="202"/>
      <c r="BX2077" s="28"/>
      <c r="BY2077" s="28"/>
      <c r="BZ2077" s="28"/>
      <c r="CE2077" s="202"/>
      <c r="CG2077" s="28"/>
      <c r="CH2077" s="28"/>
      <c r="CI2077" s="28"/>
      <c r="CN2077" s="202"/>
      <c r="CP2077" s="28"/>
      <c r="CQ2077" s="28"/>
      <c r="CR2077" s="28"/>
      <c r="CW2077" s="202"/>
      <c r="CY2077" s="28"/>
      <c r="CZ2077" s="28"/>
      <c r="DA2077" s="28"/>
      <c r="DF2077" s="202"/>
      <c r="DH2077" s="28"/>
      <c r="DI2077" s="28"/>
      <c r="DJ2077" s="28"/>
      <c r="DO2077" s="202"/>
      <c r="DQ2077" s="28"/>
      <c r="DR2077" s="28"/>
      <c r="DS2077" s="28"/>
      <c r="DX2077" s="202"/>
      <c r="DZ2077" s="28"/>
      <c r="EA2077" s="28"/>
      <c r="EB2077" s="28"/>
      <c r="EG2077" s="202"/>
      <c r="EI2077" s="28"/>
      <c r="EJ2077" s="28"/>
      <c r="EK2077" s="28"/>
      <c r="EP2077" s="202"/>
      <c r="ER2077" s="28"/>
      <c r="ES2077" s="28"/>
      <c r="ET2077" s="28"/>
      <c r="EY2077" s="202"/>
      <c r="FA2077" s="28"/>
      <c r="FB2077" s="28"/>
      <c r="FC2077" s="28"/>
      <c r="FH2077" s="202"/>
      <c r="FJ2077" s="28"/>
      <c r="FK2077" s="28"/>
      <c r="FL2077" s="28"/>
      <c r="FQ2077" s="202"/>
      <c r="FS2077" s="28"/>
      <c r="FT2077" s="28"/>
      <c r="FU2077" s="28"/>
      <c r="FZ2077" s="202"/>
      <c r="GB2077" s="28"/>
      <c r="GC2077" s="28"/>
      <c r="GD2077" s="28"/>
      <c r="GI2077" s="202"/>
      <c r="GK2077" s="28"/>
      <c r="GL2077" s="28"/>
      <c r="GM2077" s="28"/>
      <c r="GR2077" s="202"/>
      <c r="GT2077" s="28"/>
      <c r="GU2077" s="28"/>
      <c r="GV2077" s="28"/>
      <c r="HA2077" s="202"/>
      <c r="HC2077" s="28"/>
      <c r="HD2077" s="28"/>
      <c r="HE2077" s="28"/>
      <c r="HJ2077" s="28"/>
      <c r="HK2077" s="28"/>
      <c r="HL2077" s="28"/>
      <c r="HM2077" s="28"/>
      <c r="HN2077" s="28"/>
      <c r="HO2077" s="28"/>
      <c r="HP2077" s="28"/>
      <c r="HQ2077" s="28"/>
      <c r="HR2077" s="28"/>
      <c r="HS2077" s="28"/>
      <c r="HT2077" s="28"/>
      <c r="HU2077" s="28"/>
      <c r="HV2077" s="28"/>
      <c r="HW2077" s="28"/>
      <c r="HX2077" s="28"/>
      <c r="HY2077" s="28"/>
      <c r="HZ2077" s="28"/>
      <c r="IA2077" s="28"/>
      <c r="IB2077" s="28"/>
      <c r="IC2077" s="28"/>
      <c r="ID2077" s="28"/>
      <c r="IE2077" s="28"/>
      <c r="IF2077" s="28"/>
      <c r="IG2077" s="28"/>
      <c r="IH2077" s="28"/>
      <c r="II2077" s="28"/>
      <c r="IJ2077" s="28"/>
      <c r="IK2077" s="28"/>
      <c r="IL2077" s="28"/>
      <c r="IM2077" s="28"/>
      <c r="IN2077" s="28"/>
      <c r="IO2077" s="28"/>
    </row>
    <row r="2078" spans="1:249" s="54" customFormat="1" ht="14.25">
      <c r="A2078" s="28"/>
      <c r="B2078" s="28"/>
      <c r="C2078" s="28"/>
      <c r="D2078" s="28"/>
      <c r="E2078" s="28"/>
      <c r="F2078" s="28"/>
      <c r="G2078" s="28"/>
      <c r="K2078" s="202"/>
      <c r="M2078" s="28"/>
      <c r="N2078" s="28"/>
      <c r="O2078" s="28"/>
      <c r="T2078" s="202"/>
      <c r="V2078" s="28"/>
      <c r="W2078" s="28"/>
      <c r="X2078" s="28"/>
      <c r="AC2078" s="202"/>
      <c r="AE2078" s="28"/>
      <c r="AF2078" s="28"/>
      <c r="AG2078" s="28"/>
      <c r="AL2078" s="202"/>
      <c r="AN2078" s="28"/>
      <c r="AO2078" s="28"/>
      <c r="AP2078" s="28"/>
      <c r="AU2078" s="202"/>
      <c r="AW2078" s="28"/>
      <c r="AX2078" s="28"/>
      <c r="AY2078" s="28"/>
      <c r="BD2078" s="202"/>
      <c r="BF2078" s="28"/>
      <c r="BG2078" s="28"/>
      <c r="BH2078" s="28"/>
      <c r="BM2078" s="202"/>
      <c r="BO2078" s="28"/>
      <c r="BP2078" s="28"/>
      <c r="BQ2078" s="28"/>
      <c r="BV2078" s="202"/>
      <c r="BX2078" s="28"/>
      <c r="BY2078" s="28"/>
      <c r="BZ2078" s="28"/>
      <c r="CE2078" s="202"/>
      <c r="CG2078" s="28"/>
      <c r="CH2078" s="28"/>
      <c r="CI2078" s="28"/>
      <c r="CN2078" s="202"/>
      <c r="CP2078" s="28"/>
      <c r="CQ2078" s="28"/>
      <c r="CR2078" s="28"/>
      <c r="CW2078" s="202"/>
      <c r="CY2078" s="28"/>
      <c r="CZ2078" s="28"/>
      <c r="DA2078" s="28"/>
      <c r="DF2078" s="202"/>
      <c r="DH2078" s="28"/>
      <c r="DI2078" s="28"/>
      <c r="DJ2078" s="28"/>
      <c r="DO2078" s="202"/>
      <c r="DQ2078" s="28"/>
      <c r="DR2078" s="28"/>
      <c r="DS2078" s="28"/>
      <c r="DX2078" s="202"/>
      <c r="DZ2078" s="28"/>
      <c r="EA2078" s="28"/>
      <c r="EB2078" s="28"/>
      <c r="EG2078" s="202"/>
      <c r="EI2078" s="28"/>
      <c r="EJ2078" s="28"/>
      <c r="EK2078" s="28"/>
      <c r="EP2078" s="202"/>
      <c r="ER2078" s="28"/>
      <c r="ES2078" s="28"/>
      <c r="ET2078" s="28"/>
      <c r="EY2078" s="202"/>
      <c r="FA2078" s="28"/>
      <c r="FB2078" s="28"/>
      <c r="FC2078" s="28"/>
      <c r="FH2078" s="202"/>
      <c r="FJ2078" s="28"/>
      <c r="FK2078" s="28"/>
      <c r="FL2078" s="28"/>
      <c r="FQ2078" s="202"/>
      <c r="FS2078" s="28"/>
      <c r="FT2078" s="28"/>
      <c r="FU2078" s="28"/>
      <c r="FZ2078" s="202"/>
      <c r="GB2078" s="28"/>
      <c r="GC2078" s="28"/>
      <c r="GD2078" s="28"/>
      <c r="GI2078" s="202"/>
      <c r="GK2078" s="28"/>
      <c r="GL2078" s="28"/>
      <c r="GM2078" s="28"/>
      <c r="GR2078" s="202"/>
      <c r="GT2078" s="28"/>
      <c r="GU2078" s="28"/>
      <c r="GV2078" s="28"/>
      <c r="HA2078" s="202"/>
      <c r="HC2078" s="28"/>
      <c r="HD2078" s="28"/>
      <c r="HE2078" s="28"/>
      <c r="HJ2078" s="28"/>
      <c r="HK2078" s="28"/>
      <c r="HL2078" s="28"/>
      <c r="HM2078" s="28"/>
      <c r="HN2078" s="28"/>
      <c r="HO2078" s="28"/>
      <c r="HP2078" s="28"/>
      <c r="HQ2078" s="28"/>
      <c r="HR2078" s="28"/>
      <c r="HS2078" s="28"/>
      <c r="HT2078" s="28"/>
      <c r="HU2078" s="28"/>
      <c r="HV2078" s="28"/>
      <c r="HW2078" s="28"/>
      <c r="HX2078" s="28"/>
      <c r="HY2078" s="28"/>
      <c r="HZ2078" s="28"/>
      <c r="IA2078" s="28"/>
      <c r="IB2078" s="28"/>
      <c r="IC2078" s="28"/>
      <c r="ID2078" s="28"/>
      <c r="IE2078" s="28"/>
      <c r="IF2078" s="28"/>
      <c r="IG2078" s="28"/>
      <c r="IH2078" s="28"/>
      <c r="II2078" s="28"/>
      <c r="IJ2078" s="28"/>
      <c r="IK2078" s="28"/>
      <c r="IL2078" s="28"/>
      <c r="IM2078" s="28"/>
      <c r="IN2078" s="28"/>
      <c r="IO2078" s="28"/>
    </row>
    <row r="2079" spans="1:249" s="54" customFormat="1" ht="14.25">
      <c r="A2079" s="28"/>
      <c r="B2079" s="28"/>
      <c r="C2079" s="28"/>
      <c r="D2079" s="28"/>
      <c r="E2079" s="28"/>
      <c r="F2079" s="28"/>
      <c r="G2079" s="28"/>
      <c r="K2079" s="202"/>
      <c r="M2079" s="28"/>
      <c r="N2079" s="28"/>
      <c r="O2079" s="28"/>
      <c r="T2079" s="202"/>
      <c r="V2079" s="28"/>
      <c r="W2079" s="28"/>
      <c r="X2079" s="28"/>
      <c r="AC2079" s="202"/>
      <c r="AE2079" s="28"/>
      <c r="AF2079" s="28"/>
      <c r="AG2079" s="28"/>
      <c r="AL2079" s="202"/>
      <c r="AN2079" s="28"/>
      <c r="AO2079" s="28"/>
      <c r="AP2079" s="28"/>
      <c r="AU2079" s="202"/>
      <c r="AW2079" s="28"/>
      <c r="AX2079" s="28"/>
      <c r="AY2079" s="28"/>
      <c r="BD2079" s="202"/>
      <c r="BF2079" s="28"/>
      <c r="BG2079" s="28"/>
      <c r="BH2079" s="28"/>
      <c r="BM2079" s="202"/>
      <c r="BO2079" s="28"/>
      <c r="BP2079" s="28"/>
      <c r="BQ2079" s="28"/>
      <c r="BV2079" s="202"/>
      <c r="BX2079" s="28"/>
      <c r="BY2079" s="28"/>
      <c r="BZ2079" s="28"/>
      <c r="CE2079" s="202"/>
      <c r="CG2079" s="28"/>
      <c r="CH2079" s="28"/>
      <c r="CI2079" s="28"/>
      <c r="CN2079" s="202"/>
      <c r="CP2079" s="28"/>
      <c r="CQ2079" s="28"/>
      <c r="CR2079" s="28"/>
      <c r="CW2079" s="202"/>
      <c r="CY2079" s="28"/>
      <c r="CZ2079" s="28"/>
      <c r="DA2079" s="28"/>
      <c r="DF2079" s="202"/>
      <c r="DH2079" s="28"/>
      <c r="DI2079" s="28"/>
      <c r="DJ2079" s="28"/>
      <c r="DO2079" s="202"/>
      <c r="DQ2079" s="28"/>
      <c r="DR2079" s="28"/>
      <c r="DS2079" s="28"/>
      <c r="DX2079" s="202"/>
      <c r="DZ2079" s="28"/>
      <c r="EA2079" s="28"/>
      <c r="EB2079" s="28"/>
      <c r="EG2079" s="202"/>
      <c r="EI2079" s="28"/>
      <c r="EJ2079" s="28"/>
      <c r="EK2079" s="28"/>
      <c r="EP2079" s="202"/>
      <c r="ER2079" s="28"/>
      <c r="ES2079" s="28"/>
      <c r="ET2079" s="28"/>
      <c r="EY2079" s="202"/>
      <c r="FA2079" s="28"/>
      <c r="FB2079" s="28"/>
      <c r="FC2079" s="28"/>
      <c r="FH2079" s="202"/>
      <c r="FJ2079" s="28"/>
      <c r="FK2079" s="28"/>
      <c r="FL2079" s="28"/>
      <c r="FQ2079" s="202"/>
      <c r="FS2079" s="28"/>
      <c r="FT2079" s="28"/>
      <c r="FU2079" s="28"/>
      <c r="FZ2079" s="202"/>
      <c r="GB2079" s="28"/>
      <c r="GC2079" s="28"/>
      <c r="GD2079" s="28"/>
      <c r="GI2079" s="202"/>
      <c r="GK2079" s="28"/>
      <c r="GL2079" s="28"/>
      <c r="GM2079" s="28"/>
      <c r="GR2079" s="202"/>
      <c r="GT2079" s="28"/>
      <c r="GU2079" s="28"/>
      <c r="GV2079" s="28"/>
      <c r="HA2079" s="202"/>
      <c r="HC2079" s="28"/>
      <c r="HD2079" s="28"/>
      <c r="HE2079" s="28"/>
      <c r="HJ2079" s="28"/>
      <c r="HK2079" s="28"/>
      <c r="HL2079" s="28"/>
      <c r="HM2079" s="28"/>
      <c r="HN2079" s="28"/>
      <c r="HO2079" s="28"/>
      <c r="HP2079" s="28"/>
      <c r="HQ2079" s="28"/>
      <c r="HR2079" s="28"/>
      <c r="HS2079" s="28"/>
      <c r="HT2079" s="28"/>
      <c r="HU2079" s="28"/>
      <c r="HV2079" s="28"/>
      <c r="HW2079" s="28"/>
      <c r="HX2079" s="28"/>
      <c r="HY2079" s="28"/>
      <c r="HZ2079" s="28"/>
      <c r="IA2079" s="28"/>
      <c r="IB2079" s="28"/>
      <c r="IC2079" s="28"/>
      <c r="ID2079" s="28"/>
      <c r="IE2079" s="28"/>
      <c r="IF2079" s="28"/>
      <c r="IG2079" s="28"/>
      <c r="IH2079" s="28"/>
      <c r="II2079" s="28"/>
      <c r="IJ2079" s="28"/>
      <c r="IK2079" s="28"/>
      <c r="IL2079" s="28"/>
      <c r="IM2079" s="28"/>
      <c r="IN2079" s="28"/>
      <c r="IO2079" s="28"/>
    </row>
    <row r="2080" spans="1:249" s="54" customFormat="1" ht="14.25">
      <c r="A2080" s="28"/>
      <c r="B2080" s="28"/>
      <c r="C2080" s="28"/>
      <c r="D2080" s="28"/>
      <c r="E2080" s="28"/>
      <c r="F2080" s="28"/>
      <c r="G2080" s="28"/>
      <c r="K2080" s="202"/>
      <c r="M2080" s="28"/>
      <c r="N2080" s="28"/>
      <c r="O2080" s="28"/>
      <c r="T2080" s="202"/>
      <c r="V2080" s="28"/>
      <c r="W2080" s="28"/>
      <c r="X2080" s="28"/>
      <c r="AC2080" s="202"/>
      <c r="AE2080" s="28"/>
      <c r="AF2080" s="28"/>
      <c r="AG2080" s="28"/>
      <c r="AL2080" s="202"/>
      <c r="AN2080" s="28"/>
      <c r="AO2080" s="28"/>
      <c r="AP2080" s="28"/>
      <c r="AU2080" s="202"/>
      <c r="AW2080" s="28"/>
      <c r="AX2080" s="28"/>
      <c r="AY2080" s="28"/>
      <c r="BD2080" s="202"/>
      <c r="BF2080" s="28"/>
      <c r="BG2080" s="28"/>
      <c r="BH2080" s="28"/>
      <c r="BM2080" s="202"/>
      <c r="BO2080" s="28"/>
      <c r="BP2080" s="28"/>
      <c r="BQ2080" s="28"/>
      <c r="BV2080" s="202"/>
      <c r="BX2080" s="28"/>
      <c r="BY2080" s="28"/>
      <c r="BZ2080" s="28"/>
      <c r="CE2080" s="202"/>
      <c r="CG2080" s="28"/>
      <c r="CH2080" s="28"/>
      <c r="CI2080" s="28"/>
      <c r="CN2080" s="202"/>
      <c r="CP2080" s="28"/>
      <c r="CQ2080" s="28"/>
      <c r="CR2080" s="28"/>
      <c r="CW2080" s="202"/>
      <c r="CY2080" s="28"/>
      <c r="CZ2080" s="28"/>
      <c r="DA2080" s="28"/>
      <c r="DF2080" s="202"/>
      <c r="DH2080" s="28"/>
      <c r="DI2080" s="28"/>
      <c r="DJ2080" s="28"/>
      <c r="DO2080" s="202"/>
      <c r="DQ2080" s="28"/>
      <c r="DR2080" s="28"/>
      <c r="DS2080" s="28"/>
      <c r="DX2080" s="202"/>
      <c r="DZ2080" s="28"/>
      <c r="EA2080" s="28"/>
      <c r="EB2080" s="28"/>
      <c r="EG2080" s="202"/>
      <c r="EI2080" s="28"/>
      <c r="EJ2080" s="28"/>
      <c r="EK2080" s="28"/>
      <c r="EP2080" s="202"/>
      <c r="ER2080" s="28"/>
      <c r="ES2080" s="28"/>
      <c r="ET2080" s="28"/>
      <c r="EY2080" s="202"/>
      <c r="FA2080" s="28"/>
      <c r="FB2080" s="28"/>
      <c r="FC2080" s="28"/>
      <c r="FH2080" s="202"/>
      <c r="FJ2080" s="28"/>
      <c r="FK2080" s="28"/>
      <c r="FL2080" s="28"/>
      <c r="FQ2080" s="202"/>
      <c r="FS2080" s="28"/>
      <c r="FT2080" s="28"/>
      <c r="FU2080" s="28"/>
      <c r="FZ2080" s="202"/>
      <c r="GB2080" s="28"/>
      <c r="GC2080" s="28"/>
      <c r="GD2080" s="28"/>
      <c r="GI2080" s="202"/>
      <c r="GK2080" s="28"/>
      <c r="GL2080" s="28"/>
      <c r="GM2080" s="28"/>
      <c r="GR2080" s="202"/>
      <c r="GT2080" s="28"/>
      <c r="GU2080" s="28"/>
      <c r="GV2080" s="28"/>
      <c r="HA2080" s="202"/>
      <c r="HC2080" s="28"/>
      <c r="HD2080" s="28"/>
      <c r="HE2080" s="28"/>
      <c r="HJ2080" s="28"/>
      <c r="HK2080" s="28"/>
      <c r="HL2080" s="28"/>
      <c r="HM2080" s="28"/>
      <c r="HN2080" s="28"/>
      <c r="HO2080" s="28"/>
      <c r="HP2080" s="28"/>
      <c r="HQ2080" s="28"/>
      <c r="HR2080" s="28"/>
      <c r="HS2080" s="28"/>
      <c r="HT2080" s="28"/>
      <c r="HU2080" s="28"/>
      <c r="HV2080" s="28"/>
      <c r="HW2080" s="28"/>
      <c r="HX2080" s="28"/>
      <c r="HY2080" s="28"/>
      <c r="HZ2080" s="28"/>
      <c r="IA2080" s="28"/>
      <c r="IB2080" s="28"/>
      <c r="IC2080" s="28"/>
      <c r="ID2080" s="28"/>
      <c r="IE2080" s="28"/>
      <c r="IF2080" s="28"/>
      <c r="IG2080" s="28"/>
      <c r="IH2080" s="28"/>
      <c r="II2080" s="28"/>
      <c r="IJ2080" s="28"/>
      <c r="IK2080" s="28"/>
      <c r="IL2080" s="28"/>
      <c r="IM2080" s="28"/>
      <c r="IN2080" s="28"/>
      <c r="IO2080" s="28"/>
    </row>
    <row r="2081" spans="1:249" s="54" customFormat="1" ht="14.25">
      <c r="A2081" s="28"/>
      <c r="B2081" s="28"/>
      <c r="C2081" s="28"/>
      <c r="D2081" s="28"/>
      <c r="E2081" s="28"/>
      <c r="F2081" s="28"/>
      <c r="G2081" s="28"/>
      <c r="K2081" s="202"/>
      <c r="M2081" s="28"/>
      <c r="N2081" s="28"/>
      <c r="O2081" s="28"/>
      <c r="T2081" s="202"/>
      <c r="V2081" s="28"/>
      <c r="W2081" s="28"/>
      <c r="X2081" s="28"/>
      <c r="AC2081" s="202"/>
      <c r="AE2081" s="28"/>
      <c r="AF2081" s="28"/>
      <c r="AG2081" s="28"/>
      <c r="AL2081" s="202"/>
      <c r="AN2081" s="28"/>
      <c r="AO2081" s="28"/>
      <c r="AP2081" s="28"/>
      <c r="AU2081" s="202"/>
      <c r="AW2081" s="28"/>
      <c r="AX2081" s="28"/>
      <c r="AY2081" s="28"/>
      <c r="BD2081" s="202"/>
      <c r="BF2081" s="28"/>
      <c r="BG2081" s="28"/>
      <c r="BH2081" s="28"/>
      <c r="BM2081" s="202"/>
      <c r="BO2081" s="28"/>
      <c r="BP2081" s="28"/>
      <c r="BQ2081" s="28"/>
      <c r="BV2081" s="202"/>
      <c r="BX2081" s="28"/>
      <c r="BY2081" s="28"/>
      <c r="BZ2081" s="28"/>
      <c r="CE2081" s="202"/>
      <c r="CG2081" s="28"/>
      <c r="CH2081" s="28"/>
      <c r="CI2081" s="28"/>
      <c r="CN2081" s="202"/>
      <c r="CP2081" s="28"/>
      <c r="CQ2081" s="28"/>
      <c r="CR2081" s="28"/>
      <c r="CW2081" s="202"/>
      <c r="CY2081" s="28"/>
      <c r="CZ2081" s="28"/>
      <c r="DA2081" s="28"/>
      <c r="DF2081" s="202"/>
      <c r="DH2081" s="28"/>
      <c r="DI2081" s="28"/>
      <c r="DJ2081" s="28"/>
      <c r="DO2081" s="202"/>
      <c r="DQ2081" s="28"/>
      <c r="DR2081" s="28"/>
      <c r="DS2081" s="28"/>
      <c r="DX2081" s="202"/>
      <c r="DZ2081" s="28"/>
      <c r="EA2081" s="28"/>
      <c r="EB2081" s="28"/>
      <c r="EG2081" s="202"/>
      <c r="EI2081" s="28"/>
      <c r="EJ2081" s="28"/>
      <c r="EK2081" s="28"/>
      <c r="EP2081" s="202"/>
      <c r="ER2081" s="28"/>
      <c r="ES2081" s="28"/>
      <c r="ET2081" s="28"/>
      <c r="EY2081" s="202"/>
      <c r="FA2081" s="28"/>
      <c r="FB2081" s="28"/>
      <c r="FC2081" s="28"/>
      <c r="FH2081" s="202"/>
      <c r="FJ2081" s="28"/>
      <c r="FK2081" s="28"/>
      <c r="FL2081" s="28"/>
      <c r="FQ2081" s="202"/>
      <c r="FS2081" s="28"/>
      <c r="FT2081" s="28"/>
      <c r="FU2081" s="28"/>
      <c r="FZ2081" s="202"/>
      <c r="GB2081" s="28"/>
      <c r="GC2081" s="28"/>
      <c r="GD2081" s="28"/>
      <c r="GI2081" s="202"/>
      <c r="GK2081" s="28"/>
      <c r="GL2081" s="28"/>
      <c r="GM2081" s="28"/>
      <c r="GR2081" s="202"/>
      <c r="GT2081" s="28"/>
      <c r="GU2081" s="28"/>
      <c r="GV2081" s="28"/>
      <c r="HA2081" s="202"/>
      <c r="HC2081" s="28"/>
      <c r="HD2081" s="28"/>
      <c r="HE2081" s="28"/>
      <c r="HJ2081" s="28"/>
      <c r="HK2081" s="28"/>
      <c r="HL2081" s="28"/>
      <c r="HM2081" s="28"/>
      <c r="HN2081" s="28"/>
      <c r="HO2081" s="28"/>
      <c r="HP2081" s="28"/>
      <c r="HQ2081" s="28"/>
      <c r="HR2081" s="28"/>
      <c r="HS2081" s="28"/>
      <c r="HT2081" s="28"/>
      <c r="HU2081" s="28"/>
      <c r="HV2081" s="28"/>
      <c r="HW2081" s="28"/>
      <c r="HX2081" s="28"/>
      <c r="HY2081" s="28"/>
      <c r="HZ2081" s="28"/>
      <c r="IA2081" s="28"/>
      <c r="IB2081" s="28"/>
      <c r="IC2081" s="28"/>
      <c r="ID2081" s="28"/>
      <c r="IE2081" s="28"/>
      <c r="IF2081" s="28"/>
      <c r="IG2081" s="28"/>
      <c r="IH2081" s="28"/>
      <c r="II2081" s="28"/>
      <c r="IJ2081" s="28"/>
      <c r="IK2081" s="28"/>
      <c r="IL2081" s="28"/>
      <c r="IM2081" s="28"/>
      <c r="IN2081" s="28"/>
      <c r="IO2081" s="28"/>
    </row>
    <row r="2082" spans="1:249" s="54" customFormat="1" ht="14.25">
      <c r="A2082" s="28"/>
      <c r="B2082" s="28"/>
      <c r="C2082" s="28"/>
      <c r="D2082" s="28"/>
      <c r="E2082" s="28"/>
      <c r="F2082" s="28"/>
      <c r="G2082" s="28"/>
      <c r="K2082" s="202"/>
      <c r="M2082" s="28"/>
      <c r="N2082" s="28"/>
      <c r="O2082" s="28"/>
      <c r="T2082" s="202"/>
      <c r="V2082" s="28"/>
      <c r="W2082" s="28"/>
      <c r="X2082" s="28"/>
      <c r="AC2082" s="202"/>
      <c r="AE2082" s="28"/>
      <c r="AF2082" s="28"/>
      <c r="AG2082" s="28"/>
      <c r="AL2082" s="202"/>
      <c r="AN2082" s="28"/>
      <c r="AO2082" s="28"/>
      <c r="AP2082" s="28"/>
      <c r="AU2082" s="202"/>
      <c r="AW2082" s="28"/>
      <c r="AX2082" s="28"/>
      <c r="AY2082" s="28"/>
      <c r="BD2082" s="202"/>
      <c r="BF2082" s="28"/>
      <c r="BG2082" s="28"/>
      <c r="BH2082" s="28"/>
      <c r="BM2082" s="202"/>
      <c r="BO2082" s="28"/>
      <c r="BP2082" s="28"/>
      <c r="BQ2082" s="28"/>
      <c r="BV2082" s="202"/>
      <c r="BX2082" s="28"/>
      <c r="BY2082" s="28"/>
      <c r="BZ2082" s="28"/>
      <c r="CE2082" s="202"/>
      <c r="CG2082" s="28"/>
      <c r="CH2082" s="28"/>
      <c r="CI2082" s="28"/>
      <c r="CN2082" s="202"/>
      <c r="CP2082" s="28"/>
      <c r="CQ2082" s="28"/>
      <c r="CR2082" s="28"/>
      <c r="CW2082" s="202"/>
      <c r="CY2082" s="28"/>
      <c r="CZ2082" s="28"/>
      <c r="DA2082" s="28"/>
      <c r="DF2082" s="202"/>
      <c r="DH2082" s="28"/>
      <c r="DI2082" s="28"/>
      <c r="DJ2082" s="28"/>
      <c r="DO2082" s="202"/>
      <c r="DQ2082" s="28"/>
      <c r="DR2082" s="28"/>
      <c r="DS2082" s="28"/>
      <c r="DX2082" s="202"/>
      <c r="DZ2082" s="28"/>
      <c r="EA2082" s="28"/>
      <c r="EB2082" s="28"/>
      <c r="EG2082" s="202"/>
      <c r="EI2082" s="28"/>
      <c r="EJ2082" s="28"/>
      <c r="EK2082" s="28"/>
      <c r="EP2082" s="202"/>
      <c r="ER2082" s="28"/>
      <c r="ES2082" s="28"/>
      <c r="ET2082" s="28"/>
      <c r="EY2082" s="202"/>
      <c r="FA2082" s="28"/>
      <c r="FB2082" s="28"/>
      <c r="FC2082" s="28"/>
      <c r="FH2082" s="202"/>
      <c r="FJ2082" s="28"/>
      <c r="FK2082" s="28"/>
      <c r="FL2082" s="28"/>
      <c r="FQ2082" s="202"/>
      <c r="FS2082" s="28"/>
      <c r="FT2082" s="28"/>
      <c r="FU2082" s="28"/>
      <c r="FZ2082" s="202"/>
      <c r="GB2082" s="28"/>
      <c r="GC2082" s="28"/>
      <c r="GD2082" s="28"/>
      <c r="GI2082" s="202"/>
      <c r="GK2082" s="28"/>
      <c r="GL2082" s="28"/>
      <c r="GM2082" s="28"/>
      <c r="GR2082" s="202"/>
      <c r="GT2082" s="28"/>
      <c r="GU2082" s="28"/>
      <c r="GV2082" s="28"/>
      <c r="HA2082" s="202"/>
      <c r="HC2082" s="28"/>
      <c r="HD2082" s="28"/>
      <c r="HE2082" s="28"/>
      <c r="HJ2082" s="28"/>
      <c r="HK2082" s="28"/>
      <c r="HL2082" s="28"/>
      <c r="HM2082" s="28"/>
      <c r="HN2082" s="28"/>
      <c r="HO2082" s="28"/>
      <c r="HP2082" s="28"/>
      <c r="HQ2082" s="28"/>
      <c r="HR2082" s="28"/>
      <c r="HS2082" s="28"/>
      <c r="HT2082" s="28"/>
      <c r="HU2082" s="28"/>
      <c r="HV2082" s="28"/>
      <c r="HW2082" s="28"/>
      <c r="HX2082" s="28"/>
      <c r="HY2082" s="28"/>
      <c r="HZ2082" s="28"/>
      <c r="IA2082" s="28"/>
      <c r="IB2082" s="28"/>
      <c r="IC2082" s="28"/>
      <c r="ID2082" s="28"/>
      <c r="IE2082" s="28"/>
      <c r="IF2082" s="28"/>
      <c r="IG2082" s="28"/>
      <c r="IH2082" s="28"/>
      <c r="II2082" s="28"/>
      <c r="IJ2082" s="28"/>
      <c r="IK2082" s="28"/>
      <c r="IL2082" s="28"/>
      <c r="IM2082" s="28"/>
      <c r="IN2082" s="28"/>
      <c r="IO2082" s="28"/>
    </row>
    <row r="2083" spans="1:249" s="54" customFormat="1" ht="14.25">
      <c r="A2083" s="28"/>
      <c r="B2083" s="28"/>
      <c r="C2083" s="28"/>
      <c r="D2083" s="28"/>
      <c r="E2083" s="28"/>
      <c r="F2083" s="28"/>
      <c r="G2083" s="28"/>
      <c r="K2083" s="202"/>
      <c r="M2083" s="28"/>
      <c r="N2083" s="28"/>
      <c r="O2083" s="28"/>
      <c r="T2083" s="202"/>
      <c r="V2083" s="28"/>
      <c r="W2083" s="28"/>
      <c r="X2083" s="28"/>
      <c r="AC2083" s="202"/>
      <c r="AE2083" s="28"/>
      <c r="AF2083" s="28"/>
      <c r="AG2083" s="28"/>
      <c r="AL2083" s="202"/>
      <c r="AN2083" s="28"/>
      <c r="AO2083" s="28"/>
      <c r="AP2083" s="28"/>
      <c r="AU2083" s="202"/>
      <c r="AW2083" s="28"/>
      <c r="AX2083" s="28"/>
      <c r="AY2083" s="28"/>
      <c r="BD2083" s="202"/>
      <c r="BF2083" s="28"/>
      <c r="BG2083" s="28"/>
      <c r="BH2083" s="28"/>
      <c r="BM2083" s="202"/>
      <c r="BO2083" s="28"/>
      <c r="BP2083" s="28"/>
      <c r="BQ2083" s="28"/>
      <c r="BV2083" s="202"/>
      <c r="BX2083" s="28"/>
      <c r="BY2083" s="28"/>
      <c r="BZ2083" s="28"/>
      <c r="CE2083" s="202"/>
      <c r="CG2083" s="28"/>
      <c r="CH2083" s="28"/>
      <c r="CI2083" s="28"/>
      <c r="CN2083" s="202"/>
      <c r="CP2083" s="28"/>
      <c r="CQ2083" s="28"/>
      <c r="CR2083" s="28"/>
      <c r="CW2083" s="202"/>
      <c r="CY2083" s="28"/>
      <c r="CZ2083" s="28"/>
      <c r="DA2083" s="28"/>
      <c r="DF2083" s="202"/>
      <c r="DH2083" s="28"/>
      <c r="DI2083" s="28"/>
      <c r="DJ2083" s="28"/>
      <c r="DO2083" s="202"/>
      <c r="DQ2083" s="28"/>
      <c r="DR2083" s="28"/>
      <c r="DS2083" s="28"/>
      <c r="DX2083" s="202"/>
      <c r="DZ2083" s="28"/>
      <c r="EA2083" s="28"/>
      <c r="EB2083" s="28"/>
      <c r="EG2083" s="202"/>
      <c r="EI2083" s="28"/>
      <c r="EJ2083" s="28"/>
      <c r="EK2083" s="28"/>
      <c r="EP2083" s="202"/>
      <c r="ER2083" s="28"/>
      <c r="ES2083" s="28"/>
      <c r="ET2083" s="28"/>
      <c r="EY2083" s="202"/>
      <c r="FA2083" s="28"/>
      <c r="FB2083" s="28"/>
      <c r="FC2083" s="28"/>
      <c r="FH2083" s="202"/>
      <c r="FJ2083" s="28"/>
      <c r="FK2083" s="28"/>
      <c r="FL2083" s="28"/>
      <c r="FQ2083" s="202"/>
      <c r="FS2083" s="28"/>
      <c r="FT2083" s="28"/>
      <c r="FU2083" s="28"/>
      <c r="FZ2083" s="202"/>
      <c r="GB2083" s="28"/>
      <c r="GC2083" s="28"/>
      <c r="GD2083" s="28"/>
      <c r="GI2083" s="202"/>
      <c r="GK2083" s="28"/>
      <c r="GL2083" s="28"/>
      <c r="GM2083" s="28"/>
      <c r="GR2083" s="202"/>
      <c r="GT2083" s="28"/>
      <c r="GU2083" s="28"/>
      <c r="GV2083" s="28"/>
      <c r="HA2083" s="202"/>
      <c r="HC2083" s="28"/>
      <c r="HD2083" s="28"/>
      <c r="HE2083" s="28"/>
      <c r="HJ2083" s="28"/>
      <c r="HK2083" s="28"/>
      <c r="HL2083" s="28"/>
      <c r="HM2083" s="28"/>
      <c r="HN2083" s="28"/>
      <c r="HO2083" s="28"/>
      <c r="HP2083" s="28"/>
      <c r="HQ2083" s="28"/>
      <c r="HR2083" s="28"/>
      <c r="HS2083" s="28"/>
      <c r="HT2083" s="28"/>
      <c r="HU2083" s="28"/>
      <c r="HV2083" s="28"/>
      <c r="HW2083" s="28"/>
      <c r="HX2083" s="28"/>
      <c r="HY2083" s="28"/>
      <c r="HZ2083" s="28"/>
      <c r="IA2083" s="28"/>
      <c r="IB2083" s="28"/>
      <c r="IC2083" s="28"/>
      <c r="ID2083" s="28"/>
      <c r="IE2083" s="28"/>
      <c r="IF2083" s="28"/>
      <c r="IG2083" s="28"/>
      <c r="IH2083" s="28"/>
      <c r="II2083" s="28"/>
      <c r="IJ2083" s="28"/>
      <c r="IK2083" s="28"/>
      <c r="IL2083" s="28"/>
      <c r="IM2083" s="28"/>
      <c r="IN2083" s="28"/>
      <c r="IO2083" s="28"/>
    </row>
    <row r="2084" spans="1:249" s="54" customFormat="1" ht="14.25">
      <c r="A2084" s="28"/>
      <c r="B2084" s="28"/>
      <c r="C2084" s="28"/>
      <c r="D2084" s="28"/>
      <c r="E2084" s="28"/>
      <c r="F2084" s="28"/>
      <c r="G2084" s="28"/>
      <c r="K2084" s="202"/>
      <c r="M2084" s="28"/>
      <c r="N2084" s="28"/>
      <c r="O2084" s="28"/>
      <c r="T2084" s="202"/>
      <c r="V2084" s="28"/>
      <c r="W2084" s="28"/>
      <c r="X2084" s="28"/>
      <c r="AC2084" s="202"/>
      <c r="AE2084" s="28"/>
      <c r="AF2084" s="28"/>
      <c r="AG2084" s="28"/>
      <c r="AL2084" s="202"/>
      <c r="AN2084" s="28"/>
      <c r="AO2084" s="28"/>
      <c r="AP2084" s="28"/>
      <c r="AU2084" s="202"/>
      <c r="AW2084" s="28"/>
      <c r="AX2084" s="28"/>
      <c r="AY2084" s="28"/>
      <c r="BD2084" s="202"/>
      <c r="BF2084" s="28"/>
      <c r="BG2084" s="28"/>
      <c r="BH2084" s="28"/>
      <c r="BM2084" s="202"/>
      <c r="BO2084" s="28"/>
      <c r="BP2084" s="28"/>
      <c r="BQ2084" s="28"/>
      <c r="BV2084" s="202"/>
      <c r="BX2084" s="28"/>
      <c r="BY2084" s="28"/>
      <c r="BZ2084" s="28"/>
      <c r="CE2084" s="202"/>
      <c r="CG2084" s="28"/>
      <c r="CH2084" s="28"/>
      <c r="CI2084" s="28"/>
      <c r="CN2084" s="202"/>
      <c r="CP2084" s="28"/>
      <c r="CQ2084" s="28"/>
      <c r="CR2084" s="28"/>
      <c r="CW2084" s="202"/>
      <c r="CY2084" s="28"/>
      <c r="CZ2084" s="28"/>
      <c r="DA2084" s="28"/>
      <c r="DF2084" s="202"/>
      <c r="DH2084" s="28"/>
      <c r="DI2084" s="28"/>
      <c r="DJ2084" s="28"/>
      <c r="DO2084" s="202"/>
      <c r="DQ2084" s="28"/>
      <c r="DR2084" s="28"/>
      <c r="DS2084" s="28"/>
      <c r="DX2084" s="202"/>
      <c r="DZ2084" s="28"/>
      <c r="EA2084" s="28"/>
      <c r="EB2084" s="28"/>
      <c r="EG2084" s="202"/>
      <c r="EI2084" s="28"/>
      <c r="EJ2084" s="28"/>
      <c r="EK2084" s="28"/>
      <c r="EP2084" s="202"/>
      <c r="ER2084" s="28"/>
      <c r="ES2084" s="28"/>
      <c r="ET2084" s="28"/>
      <c r="EY2084" s="202"/>
      <c r="FA2084" s="28"/>
      <c r="FB2084" s="28"/>
      <c r="FC2084" s="28"/>
      <c r="FH2084" s="202"/>
      <c r="FJ2084" s="28"/>
      <c r="FK2084" s="28"/>
      <c r="FL2084" s="28"/>
      <c r="FQ2084" s="202"/>
      <c r="FS2084" s="28"/>
      <c r="FT2084" s="28"/>
      <c r="FU2084" s="28"/>
      <c r="FZ2084" s="202"/>
      <c r="GB2084" s="28"/>
      <c r="GC2084" s="28"/>
      <c r="GD2084" s="28"/>
      <c r="GI2084" s="202"/>
      <c r="GK2084" s="28"/>
      <c r="GL2084" s="28"/>
      <c r="GM2084" s="28"/>
      <c r="GR2084" s="202"/>
      <c r="GT2084" s="28"/>
      <c r="GU2084" s="28"/>
      <c r="GV2084" s="28"/>
      <c r="HA2084" s="202"/>
      <c r="HC2084" s="28"/>
      <c r="HD2084" s="28"/>
      <c r="HE2084" s="28"/>
      <c r="HJ2084" s="28"/>
      <c r="HK2084" s="28"/>
      <c r="HL2084" s="28"/>
      <c r="HM2084" s="28"/>
      <c r="HN2084" s="28"/>
      <c r="HO2084" s="28"/>
      <c r="HP2084" s="28"/>
      <c r="HQ2084" s="28"/>
      <c r="HR2084" s="28"/>
      <c r="HS2084" s="28"/>
      <c r="HT2084" s="28"/>
      <c r="HU2084" s="28"/>
      <c r="HV2084" s="28"/>
      <c r="HW2084" s="28"/>
      <c r="HX2084" s="28"/>
      <c r="HY2084" s="28"/>
      <c r="HZ2084" s="28"/>
      <c r="IA2084" s="28"/>
      <c r="IB2084" s="28"/>
      <c r="IC2084" s="28"/>
      <c r="ID2084" s="28"/>
      <c r="IE2084" s="28"/>
      <c r="IF2084" s="28"/>
      <c r="IG2084" s="28"/>
      <c r="IH2084" s="28"/>
      <c r="II2084" s="28"/>
      <c r="IJ2084" s="28"/>
      <c r="IK2084" s="28"/>
      <c r="IL2084" s="28"/>
      <c r="IM2084" s="28"/>
      <c r="IN2084" s="28"/>
      <c r="IO2084" s="28"/>
    </row>
    <row r="2085" spans="1:249" s="54" customFormat="1" ht="14.25">
      <c r="A2085" s="28"/>
      <c r="B2085" s="28"/>
      <c r="C2085" s="28"/>
      <c r="D2085" s="28"/>
      <c r="E2085" s="28"/>
      <c r="F2085" s="28"/>
      <c r="G2085" s="28"/>
      <c r="K2085" s="202"/>
      <c r="M2085" s="28"/>
      <c r="N2085" s="28"/>
      <c r="O2085" s="28"/>
      <c r="T2085" s="202"/>
      <c r="V2085" s="28"/>
      <c r="W2085" s="28"/>
      <c r="X2085" s="28"/>
      <c r="AC2085" s="202"/>
      <c r="AE2085" s="28"/>
      <c r="AF2085" s="28"/>
      <c r="AG2085" s="28"/>
      <c r="AL2085" s="202"/>
      <c r="AN2085" s="28"/>
      <c r="AO2085" s="28"/>
      <c r="AP2085" s="28"/>
      <c r="AU2085" s="202"/>
      <c r="AW2085" s="28"/>
      <c r="AX2085" s="28"/>
      <c r="AY2085" s="28"/>
      <c r="BD2085" s="202"/>
      <c r="BF2085" s="28"/>
      <c r="BG2085" s="28"/>
      <c r="BH2085" s="28"/>
      <c r="BM2085" s="202"/>
      <c r="BO2085" s="28"/>
      <c r="BP2085" s="28"/>
      <c r="BQ2085" s="28"/>
      <c r="BV2085" s="202"/>
      <c r="BX2085" s="28"/>
      <c r="BY2085" s="28"/>
      <c r="BZ2085" s="28"/>
      <c r="CE2085" s="202"/>
      <c r="CG2085" s="28"/>
      <c r="CH2085" s="28"/>
      <c r="CI2085" s="28"/>
      <c r="CN2085" s="202"/>
      <c r="CP2085" s="28"/>
      <c r="CQ2085" s="28"/>
      <c r="CR2085" s="28"/>
      <c r="CW2085" s="202"/>
      <c r="CY2085" s="28"/>
      <c r="CZ2085" s="28"/>
      <c r="DA2085" s="28"/>
      <c r="DF2085" s="202"/>
      <c r="DH2085" s="28"/>
      <c r="DI2085" s="28"/>
      <c r="DJ2085" s="28"/>
      <c r="DO2085" s="202"/>
      <c r="DQ2085" s="28"/>
      <c r="DR2085" s="28"/>
      <c r="DS2085" s="28"/>
      <c r="DX2085" s="202"/>
      <c r="DZ2085" s="28"/>
      <c r="EA2085" s="28"/>
      <c r="EB2085" s="28"/>
      <c r="EG2085" s="202"/>
      <c r="EI2085" s="28"/>
      <c r="EJ2085" s="28"/>
      <c r="EK2085" s="28"/>
      <c r="EP2085" s="202"/>
      <c r="ER2085" s="28"/>
      <c r="ES2085" s="28"/>
      <c r="ET2085" s="28"/>
      <c r="EY2085" s="202"/>
      <c r="FA2085" s="28"/>
      <c r="FB2085" s="28"/>
      <c r="FC2085" s="28"/>
      <c r="FH2085" s="202"/>
      <c r="FJ2085" s="28"/>
      <c r="FK2085" s="28"/>
      <c r="FL2085" s="28"/>
      <c r="FQ2085" s="202"/>
      <c r="FS2085" s="28"/>
      <c r="FT2085" s="28"/>
      <c r="FU2085" s="28"/>
      <c r="FZ2085" s="202"/>
      <c r="GB2085" s="28"/>
      <c r="GC2085" s="28"/>
      <c r="GD2085" s="28"/>
      <c r="GI2085" s="202"/>
      <c r="GK2085" s="28"/>
      <c r="GL2085" s="28"/>
      <c r="GM2085" s="28"/>
      <c r="GR2085" s="202"/>
      <c r="GT2085" s="28"/>
      <c r="GU2085" s="28"/>
      <c r="GV2085" s="28"/>
      <c r="HA2085" s="202"/>
      <c r="HC2085" s="28"/>
      <c r="HD2085" s="28"/>
      <c r="HE2085" s="28"/>
      <c r="HJ2085" s="28"/>
      <c r="HK2085" s="28"/>
      <c r="HL2085" s="28"/>
      <c r="HM2085" s="28"/>
      <c r="HN2085" s="28"/>
      <c r="HO2085" s="28"/>
      <c r="HP2085" s="28"/>
      <c r="HQ2085" s="28"/>
      <c r="HR2085" s="28"/>
      <c r="HS2085" s="28"/>
      <c r="HT2085" s="28"/>
      <c r="HU2085" s="28"/>
      <c r="HV2085" s="28"/>
      <c r="HW2085" s="28"/>
      <c r="HX2085" s="28"/>
      <c r="HY2085" s="28"/>
      <c r="HZ2085" s="28"/>
      <c r="IA2085" s="28"/>
      <c r="IB2085" s="28"/>
      <c r="IC2085" s="28"/>
      <c r="ID2085" s="28"/>
      <c r="IE2085" s="28"/>
      <c r="IF2085" s="28"/>
      <c r="IG2085" s="28"/>
      <c r="IH2085" s="28"/>
      <c r="II2085" s="28"/>
      <c r="IJ2085" s="28"/>
      <c r="IK2085" s="28"/>
      <c r="IL2085" s="28"/>
      <c r="IM2085" s="28"/>
      <c r="IN2085" s="28"/>
      <c r="IO2085" s="28"/>
    </row>
    <row r="2086" spans="1:249" s="54" customFormat="1" ht="14.25">
      <c r="A2086" s="28"/>
      <c r="B2086" s="28"/>
      <c r="C2086" s="28"/>
      <c r="D2086" s="28"/>
      <c r="E2086" s="28"/>
      <c r="G2086" s="28"/>
      <c r="K2086" s="202"/>
      <c r="M2086" s="28"/>
      <c r="N2086" s="28"/>
      <c r="O2086" s="28"/>
      <c r="T2086" s="202"/>
      <c r="V2086" s="28"/>
      <c r="W2086" s="28"/>
      <c r="X2086" s="28"/>
      <c r="AC2086" s="202"/>
      <c r="AE2086" s="28"/>
      <c r="AF2086" s="28"/>
      <c r="AG2086" s="28"/>
      <c r="AL2086" s="202"/>
      <c r="AN2086" s="28"/>
      <c r="AO2086" s="28"/>
      <c r="AP2086" s="28"/>
      <c r="AU2086" s="202"/>
      <c r="AW2086" s="28"/>
      <c r="AX2086" s="28"/>
      <c r="AY2086" s="28"/>
      <c r="BD2086" s="202"/>
      <c r="BF2086" s="28"/>
      <c r="BG2086" s="28"/>
      <c r="BH2086" s="28"/>
      <c r="BM2086" s="202"/>
      <c r="BO2086" s="28"/>
      <c r="BP2086" s="28"/>
      <c r="BQ2086" s="28"/>
      <c r="BV2086" s="202"/>
      <c r="BX2086" s="28"/>
      <c r="BY2086" s="28"/>
      <c r="BZ2086" s="28"/>
      <c r="CE2086" s="202"/>
      <c r="CG2086" s="28"/>
      <c r="CH2086" s="28"/>
      <c r="CI2086" s="28"/>
      <c r="CN2086" s="202"/>
      <c r="CP2086" s="28"/>
      <c r="CQ2086" s="28"/>
      <c r="CR2086" s="28"/>
      <c r="CW2086" s="202"/>
      <c r="CY2086" s="28"/>
      <c r="CZ2086" s="28"/>
      <c r="DA2086" s="28"/>
      <c r="DF2086" s="202"/>
      <c r="DH2086" s="28"/>
      <c r="DI2086" s="28"/>
      <c r="DJ2086" s="28"/>
      <c r="DO2086" s="202"/>
      <c r="DQ2086" s="28"/>
      <c r="DR2086" s="28"/>
      <c r="DS2086" s="28"/>
      <c r="DX2086" s="202"/>
      <c r="DZ2086" s="28"/>
      <c r="EA2086" s="28"/>
      <c r="EB2086" s="28"/>
      <c r="EG2086" s="202"/>
      <c r="EI2086" s="28"/>
      <c r="EJ2086" s="28"/>
      <c r="EK2086" s="28"/>
      <c r="EP2086" s="202"/>
      <c r="ER2086" s="28"/>
      <c r="ES2086" s="28"/>
      <c r="ET2086" s="28"/>
      <c r="EY2086" s="202"/>
      <c r="FA2086" s="28"/>
      <c r="FB2086" s="28"/>
      <c r="FC2086" s="28"/>
      <c r="FH2086" s="202"/>
      <c r="FJ2086" s="28"/>
      <c r="FK2086" s="28"/>
      <c r="FL2086" s="28"/>
      <c r="FQ2086" s="202"/>
      <c r="FS2086" s="28"/>
      <c r="FT2086" s="28"/>
      <c r="FU2086" s="28"/>
      <c r="FZ2086" s="202"/>
      <c r="GB2086" s="28"/>
      <c r="GC2086" s="28"/>
      <c r="GD2086" s="28"/>
      <c r="GI2086" s="202"/>
      <c r="GK2086" s="28"/>
      <c r="GL2086" s="28"/>
      <c r="GM2086" s="28"/>
      <c r="GR2086" s="202"/>
      <c r="GT2086" s="28"/>
      <c r="GU2086" s="28"/>
      <c r="GV2086" s="28"/>
      <c r="HA2086" s="202"/>
      <c r="HC2086" s="28"/>
      <c r="HD2086" s="28"/>
      <c r="HE2086" s="28"/>
      <c r="HJ2086" s="28"/>
      <c r="HK2086" s="28"/>
      <c r="HL2086" s="28"/>
      <c r="HM2086" s="28"/>
      <c r="HN2086" s="28"/>
      <c r="HO2086" s="28"/>
      <c r="HP2086" s="28"/>
      <c r="HQ2086" s="28"/>
      <c r="HR2086" s="28"/>
      <c r="HS2086" s="28"/>
      <c r="HT2086" s="28"/>
      <c r="HU2086" s="28"/>
      <c r="HV2086" s="28"/>
      <c r="HW2086" s="28"/>
      <c r="HX2086" s="28"/>
      <c r="HY2086" s="28"/>
      <c r="HZ2086" s="28"/>
      <c r="IA2086" s="28"/>
      <c r="IB2086" s="28"/>
      <c r="IC2086" s="28"/>
      <c r="ID2086" s="28"/>
      <c r="IE2086" s="28"/>
      <c r="IF2086" s="28"/>
      <c r="IG2086" s="28"/>
      <c r="IH2086" s="28"/>
      <c r="II2086" s="28"/>
      <c r="IJ2086" s="28"/>
      <c r="IK2086" s="28"/>
      <c r="IL2086" s="28"/>
      <c r="IM2086" s="28"/>
      <c r="IN2086" s="28"/>
      <c r="IO2086" s="28"/>
    </row>
    <row r="2087" spans="1:249" s="54" customFormat="1" ht="14.25">
      <c r="A2087" s="28"/>
      <c r="B2087" s="28"/>
      <c r="C2087" s="28"/>
      <c r="D2087" s="28"/>
      <c r="E2087" s="28"/>
      <c r="F2087" s="28"/>
      <c r="G2087" s="28"/>
      <c r="K2087" s="202"/>
      <c r="M2087" s="28"/>
      <c r="N2087" s="28"/>
      <c r="O2087" s="28"/>
      <c r="T2087" s="202"/>
      <c r="V2087" s="28"/>
      <c r="W2087" s="28"/>
      <c r="X2087" s="28"/>
      <c r="AC2087" s="202"/>
      <c r="AE2087" s="28"/>
      <c r="AF2087" s="28"/>
      <c r="AG2087" s="28"/>
      <c r="AL2087" s="202"/>
      <c r="AN2087" s="28"/>
      <c r="AO2087" s="28"/>
      <c r="AP2087" s="28"/>
      <c r="AU2087" s="202"/>
      <c r="AW2087" s="28"/>
      <c r="AX2087" s="28"/>
      <c r="AY2087" s="28"/>
      <c r="BD2087" s="202"/>
      <c r="BF2087" s="28"/>
      <c r="BG2087" s="28"/>
      <c r="BH2087" s="28"/>
      <c r="BM2087" s="202"/>
      <c r="BO2087" s="28"/>
      <c r="BP2087" s="28"/>
      <c r="BQ2087" s="28"/>
      <c r="BV2087" s="202"/>
      <c r="BX2087" s="28"/>
      <c r="BY2087" s="28"/>
      <c r="BZ2087" s="28"/>
      <c r="CE2087" s="202"/>
      <c r="CG2087" s="28"/>
      <c r="CH2087" s="28"/>
      <c r="CI2087" s="28"/>
      <c r="CN2087" s="202"/>
      <c r="CP2087" s="28"/>
      <c r="CQ2087" s="28"/>
      <c r="CR2087" s="28"/>
      <c r="CW2087" s="202"/>
      <c r="CY2087" s="28"/>
      <c r="CZ2087" s="28"/>
      <c r="DA2087" s="28"/>
      <c r="DF2087" s="202"/>
      <c r="DH2087" s="28"/>
      <c r="DI2087" s="28"/>
      <c r="DJ2087" s="28"/>
      <c r="DO2087" s="202"/>
      <c r="DQ2087" s="28"/>
      <c r="DR2087" s="28"/>
      <c r="DS2087" s="28"/>
      <c r="DX2087" s="202"/>
      <c r="DZ2087" s="28"/>
      <c r="EA2087" s="28"/>
      <c r="EB2087" s="28"/>
      <c r="EG2087" s="202"/>
      <c r="EI2087" s="28"/>
      <c r="EJ2087" s="28"/>
      <c r="EK2087" s="28"/>
      <c r="EP2087" s="202"/>
      <c r="ER2087" s="28"/>
      <c r="ES2087" s="28"/>
      <c r="ET2087" s="28"/>
      <c r="EY2087" s="202"/>
      <c r="FA2087" s="28"/>
      <c r="FB2087" s="28"/>
      <c r="FC2087" s="28"/>
      <c r="FH2087" s="202"/>
      <c r="FJ2087" s="28"/>
      <c r="FK2087" s="28"/>
      <c r="FL2087" s="28"/>
      <c r="FQ2087" s="202"/>
      <c r="FS2087" s="28"/>
      <c r="FT2087" s="28"/>
      <c r="FU2087" s="28"/>
      <c r="FZ2087" s="202"/>
      <c r="GB2087" s="28"/>
      <c r="GC2087" s="28"/>
      <c r="GD2087" s="28"/>
      <c r="GI2087" s="202"/>
      <c r="GK2087" s="28"/>
      <c r="GL2087" s="28"/>
      <c r="GM2087" s="28"/>
      <c r="GR2087" s="202"/>
      <c r="GT2087" s="28"/>
      <c r="GU2087" s="28"/>
      <c r="GV2087" s="28"/>
      <c r="HA2087" s="202"/>
      <c r="HC2087" s="28"/>
      <c r="HD2087" s="28"/>
      <c r="HE2087" s="28"/>
      <c r="HJ2087" s="28"/>
      <c r="HK2087" s="28"/>
      <c r="HL2087" s="28"/>
      <c r="HM2087" s="28"/>
      <c r="HN2087" s="28"/>
      <c r="HO2087" s="28"/>
      <c r="HP2087" s="28"/>
      <c r="HQ2087" s="28"/>
      <c r="HR2087" s="28"/>
      <c r="HS2087" s="28"/>
      <c r="HT2087" s="28"/>
      <c r="HU2087" s="28"/>
      <c r="HV2087" s="28"/>
      <c r="HW2087" s="28"/>
      <c r="HX2087" s="28"/>
      <c r="HY2087" s="28"/>
      <c r="HZ2087" s="28"/>
      <c r="IA2087" s="28"/>
      <c r="IB2087" s="28"/>
      <c r="IC2087" s="28"/>
      <c r="ID2087" s="28"/>
      <c r="IE2087" s="28"/>
      <c r="IF2087" s="28"/>
      <c r="IG2087" s="28"/>
      <c r="IH2087" s="28"/>
      <c r="II2087" s="28"/>
      <c r="IJ2087" s="28"/>
      <c r="IK2087" s="28"/>
      <c r="IL2087" s="28"/>
      <c r="IM2087" s="28"/>
      <c r="IN2087" s="28"/>
      <c r="IO2087" s="28"/>
    </row>
    <row r="2088" spans="1:249" s="54" customFormat="1" ht="14.25">
      <c r="A2088" s="28"/>
      <c r="B2088" s="28"/>
      <c r="C2088" s="28"/>
      <c r="D2088" s="28"/>
      <c r="E2088" s="28"/>
      <c r="F2088" s="28"/>
      <c r="G2088" s="28"/>
      <c r="K2088" s="202"/>
      <c r="M2088" s="28"/>
      <c r="N2088" s="28"/>
      <c r="O2088" s="28"/>
      <c r="T2088" s="202"/>
      <c r="V2088" s="28"/>
      <c r="W2088" s="28"/>
      <c r="X2088" s="28"/>
      <c r="AC2088" s="202"/>
      <c r="AE2088" s="28"/>
      <c r="AF2088" s="28"/>
      <c r="AG2088" s="28"/>
      <c r="AL2088" s="202"/>
      <c r="AN2088" s="28"/>
      <c r="AO2088" s="28"/>
      <c r="AP2088" s="28"/>
      <c r="AU2088" s="202"/>
      <c r="AW2088" s="28"/>
      <c r="AX2088" s="28"/>
      <c r="AY2088" s="28"/>
      <c r="BD2088" s="202"/>
      <c r="BF2088" s="28"/>
      <c r="BG2088" s="28"/>
      <c r="BH2088" s="28"/>
      <c r="BM2088" s="202"/>
      <c r="BO2088" s="28"/>
      <c r="BP2088" s="28"/>
      <c r="BQ2088" s="28"/>
      <c r="BV2088" s="202"/>
      <c r="BX2088" s="28"/>
      <c r="BY2088" s="28"/>
      <c r="BZ2088" s="28"/>
      <c r="CE2088" s="202"/>
      <c r="CG2088" s="28"/>
      <c r="CH2088" s="28"/>
      <c r="CI2088" s="28"/>
      <c r="CN2088" s="202"/>
      <c r="CP2088" s="28"/>
      <c r="CQ2088" s="28"/>
      <c r="CR2088" s="28"/>
      <c r="CW2088" s="202"/>
      <c r="CY2088" s="28"/>
      <c r="CZ2088" s="28"/>
      <c r="DA2088" s="28"/>
      <c r="DF2088" s="202"/>
      <c r="DH2088" s="28"/>
      <c r="DI2088" s="28"/>
      <c r="DJ2088" s="28"/>
      <c r="DO2088" s="202"/>
      <c r="DQ2088" s="28"/>
      <c r="DR2088" s="28"/>
      <c r="DS2088" s="28"/>
      <c r="DX2088" s="202"/>
      <c r="DZ2088" s="28"/>
      <c r="EA2088" s="28"/>
      <c r="EB2088" s="28"/>
      <c r="EG2088" s="202"/>
      <c r="EI2088" s="28"/>
      <c r="EJ2088" s="28"/>
      <c r="EK2088" s="28"/>
      <c r="EP2088" s="202"/>
      <c r="ER2088" s="28"/>
      <c r="ES2088" s="28"/>
      <c r="ET2088" s="28"/>
      <c r="EY2088" s="202"/>
      <c r="FA2088" s="28"/>
      <c r="FB2088" s="28"/>
      <c r="FC2088" s="28"/>
      <c r="FH2088" s="202"/>
      <c r="FJ2088" s="28"/>
      <c r="FK2088" s="28"/>
      <c r="FL2088" s="28"/>
      <c r="FQ2088" s="202"/>
      <c r="FS2088" s="28"/>
      <c r="FT2088" s="28"/>
      <c r="FU2088" s="28"/>
      <c r="FZ2088" s="202"/>
      <c r="GB2088" s="28"/>
      <c r="GC2088" s="28"/>
      <c r="GD2088" s="28"/>
      <c r="GI2088" s="202"/>
      <c r="GK2088" s="28"/>
      <c r="GL2088" s="28"/>
      <c r="GM2088" s="28"/>
      <c r="GR2088" s="202"/>
      <c r="GT2088" s="28"/>
      <c r="GU2088" s="28"/>
      <c r="GV2088" s="28"/>
      <c r="HA2088" s="202"/>
      <c r="HC2088" s="28"/>
      <c r="HD2088" s="28"/>
      <c r="HE2088" s="28"/>
      <c r="HJ2088" s="28"/>
      <c r="HK2088" s="28"/>
      <c r="HL2088" s="28"/>
      <c r="HM2088" s="28"/>
      <c r="HN2088" s="28"/>
      <c r="HO2088" s="28"/>
      <c r="HP2088" s="28"/>
      <c r="HQ2088" s="28"/>
      <c r="HR2088" s="28"/>
      <c r="HS2088" s="28"/>
      <c r="HT2088" s="28"/>
      <c r="HU2088" s="28"/>
      <c r="HV2088" s="28"/>
      <c r="HW2088" s="28"/>
      <c r="HX2088" s="28"/>
      <c r="HY2088" s="28"/>
      <c r="HZ2088" s="28"/>
      <c r="IA2088" s="28"/>
      <c r="IB2088" s="28"/>
      <c r="IC2088" s="28"/>
      <c r="ID2088" s="28"/>
      <c r="IE2088" s="28"/>
      <c r="IF2088" s="28"/>
      <c r="IG2088" s="28"/>
      <c r="IH2088" s="28"/>
      <c r="II2088" s="28"/>
      <c r="IJ2088" s="28"/>
      <c r="IK2088" s="28"/>
      <c r="IL2088" s="28"/>
      <c r="IM2088" s="28"/>
      <c r="IN2088" s="28"/>
      <c r="IO2088" s="28"/>
    </row>
    <row r="2089" spans="1:249" s="54" customFormat="1" ht="14.25">
      <c r="A2089" s="28"/>
      <c r="B2089" s="28"/>
      <c r="C2089" s="28"/>
      <c r="D2089" s="28"/>
      <c r="E2089" s="28"/>
      <c r="F2089" s="28"/>
      <c r="G2089" s="28"/>
      <c r="K2089" s="202"/>
      <c r="M2089" s="28"/>
      <c r="N2089" s="28"/>
      <c r="O2089" s="28"/>
      <c r="T2089" s="202"/>
      <c r="V2089" s="28"/>
      <c r="W2089" s="28"/>
      <c r="X2089" s="28"/>
      <c r="AC2089" s="202"/>
      <c r="AE2089" s="28"/>
      <c r="AF2089" s="28"/>
      <c r="AG2089" s="28"/>
      <c r="AL2089" s="202"/>
      <c r="AN2089" s="28"/>
      <c r="AO2089" s="28"/>
      <c r="AP2089" s="28"/>
      <c r="AU2089" s="202"/>
      <c r="AW2089" s="28"/>
      <c r="AX2089" s="28"/>
      <c r="AY2089" s="28"/>
      <c r="BD2089" s="202"/>
      <c r="BF2089" s="28"/>
      <c r="BG2089" s="28"/>
      <c r="BH2089" s="28"/>
      <c r="BM2089" s="202"/>
      <c r="BO2089" s="28"/>
      <c r="BP2089" s="28"/>
      <c r="BQ2089" s="28"/>
      <c r="BV2089" s="202"/>
      <c r="BX2089" s="28"/>
      <c r="BY2089" s="28"/>
      <c r="BZ2089" s="28"/>
      <c r="CE2089" s="202"/>
      <c r="CG2089" s="28"/>
      <c r="CH2089" s="28"/>
      <c r="CI2089" s="28"/>
      <c r="CN2089" s="202"/>
      <c r="CP2089" s="28"/>
      <c r="CQ2089" s="28"/>
      <c r="CR2089" s="28"/>
      <c r="CW2089" s="202"/>
      <c r="CY2089" s="28"/>
      <c r="CZ2089" s="28"/>
      <c r="DA2089" s="28"/>
      <c r="DF2089" s="202"/>
      <c r="DH2089" s="28"/>
      <c r="DI2089" s="28"/>
      <c r="DJ2089" s="28"/>
      <c r="DO2089" s="202"/>
      <c r="DQ2089" s="28"/>
      <c r="DR2089" s="28"/>
      <c r="DS2089" s="28"/>
      <c r="DX2089" s="202"/>
      <c r="DZ2089" s="28"/>
      <c r="EA2089" s="28"/>
      <c r="EB2089" s="28"/>
      <c r="EG2089" s="202"/>
      <c r="EI2089" s="28"/>
      <c r="EJ2089" s="28"/>
      <c r="EK2089" s="28"/>
      <c r="EP2089" s="202"/>
      <c r="ER2089" s="28"/>
      <c r="ES2089" s="28"/>
      <c r="ET2089" s="28"/>
      <c r="EY2089" s="202"/>
      <c r="FA2089" s="28"/>
      <c r="FB2089" s="28"/>
      <c r="FC2089" s="28"/>
      <c r="FH2089" s="202"/>
      <c r="FJ2089" s="28"/>
      <c r="FK2089" s="28"/>
      <c r="FL2089" s="28"/>
      <c r="FQ2089" s="202"/>
      <c r="FS2089" s="28"/>
      <c r="FT2089" s="28"/>
      <c r="FU2089" s="28"/>
      <c r="FZ2089" s="202"/>
      <c r="GB2089" s="28"/>
      <c r="GC2089" s="28"/>
      <c r="GD2089" s="28"/>
      <c r="GI2089" s="202"/>
      <c r="GK2089" s="28"/>
      <c r="GL2089" s="28"/>
      <c r="GM2089" s="28"/>
      <c r="GR2089" s="202"/>
      <c r="GT2089" s="28"/>
      <c r="GU2089" s="28"/>
      <c r="GV2089" s="28"/>
      <c r="HA2089" s="202"/>
      <c r="HC2089" s="28"/>
      <c r="HD2089" s="28"/>
      <c r="HE2089" s="28"/>
      <c r="HJ2089" s="28"/>
      <c r="HK2089" s="28"/>
      <c r="HL2089" s="28"/>
      <c r="HM2089" s="28"/>
      <c r="HN2089" s="28"/>
      <c r="HO2089" s="28"/>
      <c r="HP2089" s="28"/>
      <c r="HQ2089" s="28"/>
      <c r="HR2089" s="28"/>
      <c r="HS2089" s="28"/>
      <c r="HT2089" s="28"/>
      <c r="HU2089" s="28"/>
      <c r="HV2089" s="28"/>
      <c r="HW2089" s="28"/>
      <c r="HX2089" s="28"/>
      <c r="HY2089" s="28"/>
      <c r="HZ2089" s="28"/>
      <c r="IA2089" s="28"/>
      <c r="IB2089" s="28"/>
      <c r="IC2089" s="28"/>
      <c r="ID2089" s="28"/>
      <c r="IE2089" s="28"/>
      <c r="IF2089" s="28"/>
      <c r="IG2089" s="28"/>
      <c r="IH2089" s="28"/>
      <c r="II2089" s="28"/>
      <c r="IJ2089" s="28"/>
      <c r="IK2089" s="28"/>
      <c r="IL2089" s="28"/>
      <c r="IM2089" s="28"/>
      <c r="IN2089" s="28"/>
      <c r="IO2089" s="28"/>
    </row>
    <row r="2090" spans="1:249" s="54" customFormat="1" ht="14.25">
      <c r="A2090" s="28"/>
      <c r="B2090" s="28"/>
      <c r="C2090" s="28"/>
      <c r="D2090" s="28"/>
      <c r="E2090" s="28"/>
      <c r="F2090" s="28"/>
      <c r="G2090" s="28"/>
      <c r="K2090" s="202"/>
      <c r="M2090" s="28"/>
      <c r="N2090" s="28"/>
      <c r="O2090" s="28"/>
      <c r="T2090" s="202"/>
      <c r="V2090" s="28"/>
      <c r="W2090" s="28"/>
      <c r="X2090" s="28"/>
      <c r="AC2090" s="202"/>
      <c r="AE2090" s="28"/>
      <c r="AF2090" s="28"/>
      <c r="AG2090" s="28"/>
      <c r="AL2090" s="202"/>
      <c r="AN2090" s="28"/>
      <c r="AO2090" s="28"/>
      <c r="AP2090" s="28"/>
      <c r="AU2090" s="202"/>
      <c r="AW2090" s="28"/>
      <c r="AX2090" s="28"/>
      <c r="AY2090" s="28"/>
      <c r="BD2090" s="202"/>
      <c r="BF2090" s="28"/>
      <c r="BG2090" s="28"/>
      <c r="BH2090" s="28"/>
      <c r="BM2090" s="202"/>
      <c r="BO2090" s="28"/>
      <c r="BP2090" s="28"/>
      <c r="BQ2090" s="28"/>
      <c r="BV2090" s="202"/>
      <c r="BX2090" s="28"/>
      <c r="BY2090" s="28"/>
      <c r="BZ2090" s="28"/>
      <c r="CE2090" s="202"/>
      <c r="CG2090" s="28"/>
      <c r="CH2090" s="28"/>
      <c r="CI2090" s="28"/>
      <c r="CN2090" s="202"/>
      <c r="CP2090" s="28"/>
      <c r="CQ2090" s="28"/>
      <c r="CR2090" s="28"/>
      <c r="CW2090" s="202"/>
      <c r="CY2090" s="28"/>
      <c r="CZ2090" s="28"/>
      <c r="DA2090" s="28"/>
      <c r="DF2090" s="202"/>
      <c r="DH2090" s="28"/>
      <c r="DI2090" s="28"/>
      <c r="DJ2090" s="28"/>
      <c r="DO2090" s="202"/>
      <c r="DQ2090" s="28"/>
      <c r="DR2090" s="28"/>
      <c r="DS2090" s="28"/>
      <c r="DX2090" s="202"/>
      <c r="DZ2090" s="28"/>
      <c r="EA2090" s="28"/>
      <c r="EB2090" s="28"/>
      <c r="EG2090" s="202"/>
      <c r="EI2090" s="28"/>
      <c r="EJ2090" s="28"/>
      <c r="EK2090" s="28"/>
      <c r="EP2090" s="202"/>
      <c r="ER2090" s="28"/>
      <c r="ES2090" s="28"/>
      <c r="ET2090" s="28"/>
      <c r="EY2090" s="202"/>
      <c r="FA2090" s="28"/>
      <c r="FB2090" s="28"/>
      <c r="FC2090" s="28"/>
      <c r="FH2090" s="202"/>
      <c r="FJ2090" s="28"/>
      <c r="FK2090" s="28"/>
      <c r="FL2090" s="28"/>
      <c r="FQ2090" s="202"/>
      <c r="FS2090" s="28"/>
      <c r="FT2090" s="28"/>
      <c r="FU2090" s="28"/>
      <c r="FZ2090" s="202"/>
      <c r="GB2090" s="28"/>
      <c r="GC2090" s="28"/>
      <c r="GD2090" s="28"/>
      <c r="GI2090" s="202"/>
      <c r="GK2090" s="28"/>
      <c r="GL2090" s="28"/>
      <c r="GM2090" s="28"/>
      <c r="GR2090" s="202"/>
      <c r="GT2090" s="28"/>
      <c r="GU2090" s="28"/>
      <c r="GV2090" s="28"/>
      <c r="HA2090" s="202"/>
      <c r="HC2090" s="28"/>
      <c r="HD2090" s="28"/>
      <c r="HE2090" s="28"/>
      <c r="HJ2090" s="28"/>
      <c r="HK2090" s="28"/>
      <c r="HL2090" s="28"/>
      <c r="HM2090" s="28"/>
      <c r="HN2090" s="28"/>
      <c r="HO2090" s="28"/>
      <c r="HP2090" s="28"/>
      <c r="HQ2090" s="28"/>
      <c r="HR2090" s="28"/>
      <c r="HS2090" s="28"/>
      <c r="HT2090" s="28"/>
      <c r="HU2090" s="28"/>
      <c r="HV2090" s="28"/>
      <c r="HW2090" s="28"/>
      <c r="HX2090" s="28"/>
      <c r="HY2090" s="28"/>
      <c r="HZ2090" s="28"/>
      <c r="IA2090" s="28"/>
      <c r="IB2090" s="28"/>
      <c r="IC2090" s="28"/>
      <c r="ID2090" s="28"/>
      <c r="IE2090" s="28"/>
      <c r="IF2090" s="28"/>
      <c r="IG2090" s="28"/>
      <c r="IH2090" s="28"/>
      <c r="II2090" s="28"/>
      <c r="IJ2090" s="28"/>
      <c r="IK2090" s="28"/>
      <c r="IL2090" s="28"/>
      <c r="IM2090" s="28"/>
      <c r="IN2090" s="28"/>
      <c r="IO2090" s="28"/>
    </row>
    <row r="2091" spans="1:249" s="54" customFormat="1" ht="14.25">
      <c r="A2091" s="28"/>
      <c r="B2091" s="28"/>
      <c r="C2091" s="28"/>
      <c r="D2091" s="28"/>
      <c r="E2091" s="28"/>
      <c r="F2091" s="28"/>
      <c r="G2091" s="28"/>
      <c r="K2091" s="202"/>
      <c r="M2091" s="28"/>
      <c r="N2091" s="28"/>
      <c r="O2091" s="28"/>
      <c r="T2091" s="202"/>
      <c r="V2091" s="28"/>
      <c r="W2091" s="28"/>
      <c r="X2091" s="28"/>
      <c r="AC2091" s="202"/>
      <c r="AE2091" s="28"/>
      <c r="AF2091" s="28"/>
      <c r="AG2091" s="28"/>
      <c r="AL2091" s="202"/>
      <c r="AN2091" s="28"/>
      <c r="AO2091" s="28"/>
      <c r="AP2091" s="28"/>
      <c r="AU2091" s="202"/>
      <c r="AW2091" s="28"/>
      <c r="AX2091" s="28"/>
      <c r="AY2091" s="28"/>
      <c r="BD2091" s="202"/>
      <c r="BF2091" s="28"/>
      <c r="BG2091" s="28"/>
      <c r="BH2091" s="28"/>
      <c r="BM2091" s="202"/>
      <c r="BO2091" s="28"/>
      <c r="BP2091" s="28"/>
      <c r="BQ2091" s="28"/>
      <c r="BV2091" s="202"/>
      <c r="BX2091" s="28"/>
      <c r="BY2091" s="28"/>
      <c r="BZ2091" s="28"/>
      <c r="CE2091" s="202"/>
      <c r="CG2091" s="28"/>
      <c r="CH2091" s="28"/>
      <c r="CI2091" s="28"/>
      <c r="CN2091" s="202"/>
      <c r="CP2091" s="28"/>
      <c r="CQ2091" s="28"/>
      <c r="CR2091" s="28"/>
      <c r="CW2091" s="202"/>
      <c r="CY2091" s="28"/>
      <c r="CZ2091" s="28"/>
      <c r="DA2091" s="28"/>
      <c r="DF2091" s="202"/>
      <c r="DH2091" s="28"/>
      <c r="DI2091" s="28"/>
      <c r="DJ2091" s="28"/>
      <c r="DO2091" s="202"/>
      <c r="DQ2091" s="28"/>
      <c r="DR2091" s="28"/>
      <c r="DS2091" s="28"/>
      <c r="DX2091" s="202"/>
      <c r="DZ2091" s="28"/>
      <c r="EA2091" s="28"/>
      <c r="EB2091" s="28"/>
      <c r="EG2091" s="202"/>
      <c r="EI2091" s="28"/>
      <c r="EJ2091" s="28"/>
      <c r="EK2091" s="28"/>
      <c r="EP2091" s="202"/>
      <c r="ER2091" s="28"/>
      <c r="ES2091" s="28"/>
      <c r="ET2091" s="28"/>
      <c r="EY2091" s="202"/>
      <c r="FA2091" s="28"/>
      <c r="FB2091" s="28"/>
      <c r="FC2091" s="28"/>
      <c r="FH2091" s="202"/>
      <c r="FJ2091" s="28"/>
      <c r="FK2091" s="28"/>
      <c r="FL2091" s="28"/>
      <c r="FQ2091" s="202"/>
      <c r="FS2091" s="28"/>
      <c r="FT2091" s="28"/>
      <c r="FU2091" s="28"/>
      <c r="FZ2091" s="202"/>
      <c r="GB2091" s="28"/>
      <c r="GC2091" s="28"/>
      <c r="GD2091" s="28"/>
      <c r="GI2091" s="202"/>
      <c r="GK2091" s="28"/>
      <c r="GL2091" s="28"/>
      <c r="GM2091" s="28"/>
      <c r="GR2091" s="202"/>
      <c r="GT2091" s="28"/>
      <c r="GU2091" s="28"/>
      <c r="GV2091" s="28"/>
      <c r="HA2091" s="202"/>
      <c r="HC2091" s="28"/>
      <c r="HD2091" s="28"/>
      <c r="HE2091" s="28"/>
      <c r="HJ2091" s="28"/>
      <c r="HK2091" s="28"/>
      <c r="HL2091" s="28"/>
      <c r="HM2091" s="28"/>
      <c r="HN2091" s="28"/>
      <c r="HO2091" s="28"/>
      <c r="HP2091" s="28"/>
      <c r="HQ2091" s="28"/>
      <c r="HR2091" s="28"/>
      <c r="HS2091" s="28"/>
      <c r="HT2091" s="28"/>
      <c r="HU2091" s="28"/>
      <c r="HV2091" s="28"/>
      <c r="HW2091" s="28"/>
      <c r="HX2091" s="28"/>
      <c r="HY2091" s="28"/>
      <c r="HZ2091" s="28"/>
      <c r="IA2091" s="28"/>
      <c r="IB2091" s="28"/>
      <c r="IC2091" s="28"/>
      <c r="ID2091" s="28"/>
      <c r="IE2091" s="28"/>
      <c r="IF2091" s="28"/>
      <c r="IG2091" s="28"/>
      <c r="IH2091" s="28"/>
      <c r="II2091" s="28"/>
      <c r="IJ2091" s="28"/>
      <c r="IK2091" s="28"/>
      <c r="IL2091" s="28"/>
      <c r="IM2091" s="28"/>
      <c r="IN2091" s="28"/>
      <c r="IO2091" s="28"/>
    </row>
    <row r="2092" spans="1:249" s="54" customFormat="1" ht="14.25">
      <c r="A2092" s="28"/>
      <c r="B2092" s="28"/>
      <c r="C2092" s="28"/>
      <c r="D2092" s="28"/>
      <c r="E2092" s="28"/>
      <c r="F2092" s="28"/>
      <c r="G2092" s="28"/>
      <c r="K2092" s="202"/>
      <c r="M2092" s="28"/>
      <c r="N2092" s="28"/>
      <c r="O2092" s="28"/>
      <c r="T2092" s="202"/>
      <c r="V2092" s="28"/>
      <c r="W2092" s="28"/>
      <c r="X2092" s="28"/>
      <c r="AC2092" s="202"/>
      <c r="AE2092" s="28"/>
      <c r="AF2092" s="28"/>
      <c r="AG2092" s="28"/>
      <c r="AL2092" s="202"/>
      <c r="AN2092" s="28"/>
      <c r="AO2092" s="28"/>
      <c r="AP2092" s="28"/>
      <c r="AU2092" s="202"/>
      <c r="AW2092" s="28"/>
      <c r="AX2092" s="28"/>
      <c r="AY2092" s="28"/>
      <c r="BD2092" s="202"/>
      <c r="BF2092" s="28"/>
      <c r="BG2092" s="28"/>
      <c r="BH2092" s="28"/>
      <c r="BM2092" s="202"/>
      <c r="BO2092" s="28"/>
      <c r="BP2092" s="28"/>
      <c r="BQ2092" s="28"/>
      <c r="BV2092" s="202"/>
      <c r="BX2092" s="28"/>
      <c r="BY2092" s="28"/>
      <c r="BZ2092" s="28"/>
      <c r="CE2092" s="202"/>
      <c r="CG2092" s="28"/>
      <c r="CH2092" s="28"/>
      <c r="CI2092" s="28"/>
      <c r="CN2092" s="202"/>
      <c r="CP2092" s="28"/>
      <c r="CQ2092" s="28"/>
      <c r="CR2092" s="28"/>
      <c r="CW2092" s="202"/>
      <c r="CY2092" s="28"/>
      <c r="CZ2092" s="28"/>
      <c r="DA2092" s="28"/>
      <c r="DF2092" s="202"/>
      <c r="DH2092" s="28"/>
      <c r="DI2092" s="28"/>
      <c r="DJ2092" s="28"/>
      <c r="DO2092" s="202"/>
      <c r="DQ2092" s="28"/>
      <c r="DR2092" s="28"/>
      <c r="DS2092" s="28"/>
      <c r="DX2092" s="202"/>
      <c r="DZ2092" s="28"/>
      <c r="EA2092" s="28"/>
      <c r="EB2092" s="28"/>
      <c r="EG2092" s="202"/>
      <c r="EI2092" s="28"/>
      <c r="EJ2092" s="28"/>
      <c r="EK2092" s="28"/>
      <c r="EP2092" s="202"/>
      <c r="ER2092" s="28"/>
      <c r="ES2092" s="28"/>
      <c r="ET2092" s="28"/>
      <c r="EY2092" s="202"/>
      <c r="FA2092" s="28"/>
      <c r="FB2092" s="28"/>
      <c r="FC2092" s="28"/>
      <c r="FH2092" s="202"/>
      <c r="FJ2092" s="28"/>
      <c r="FK2092" s="28"/>
      <c r="FL2092" s="28"/>
      <c r="FQ2092" s="202"/>
      <c r="FS2092" s="28"/>
      <c r="FT2092" s="28"/>
      <c r="FU2092" s="28"/>
      <c r="FZ2092" s="202"/>
      <c r="GB2092" s="28"/>
      <c r="GC2092" s="28"/>
      <c r="GD2092" s="28"/>
      <c r="GI2092" s="202"/>
      <c r="GK2092" s="28"/>
      <c r="GL2092" s="28"/>
      <c r="GM2092" s="28"/>
      <c r="GR2092" s="202"/>
      <c r="GT2092" s="28"/>
      <c r="GU2092" s="28"/>
      <c r="GV2092" s="28"/>
      <c r="HA2092" s="202"/>
      <c r="HC2092" s="28"/>
      <c r="HD2092" s="28"/>
      <c r="HE2092" s="28"/>
      <c r="HJ2092" s="28"/>
      <c r="HK2092" s="28"/>
      <c r="HL2092" s="28"/>
      <c r="HM2092" s="28"/>
      <c r="HN2092" s="28"/>
      <c r="HO2092" s="28"/>
      <c r="HP2092" s="28"/>
      <c r="HQ2092" s="28"/>
      <c r="HR2092" s="28"/>
      <c r="HS2092" s="28"/>
      <c r="HT2092" s="28"/>
      <c r="HU2092" s="28"/>
      <c r="HV2092" s="28"/>
      <c r="HW2092" s="28"/>
      <c r="HX2092" s="28"/>
      <c r="HY2092" s="28"/>
      <c r="HZ2092" s="28"/>
      <c r="IA2092" s="28"/>
      <c r="IB2092" s="28"/>
      <c r="IC2092" s="28"/>
      <c r="ID2092" s="28"/>
      <c r="IE2092" s="28"/>
      <c r="IF2092" s="28"/>
      <c r="IG2092" s="28"/>
      <c r="IH2092" s="28"/>
      <c r="II2092" s="28"/>
      <c r="IJ2092" s="28"/>
      <c r="IK2092" s="28"/>
      <c r="IL2092" s="28"/>
      <c r="IM2092" s="28"/>
      <c r="IN2092" s="28"/>
      <c r="IO2092" s="28"/>
    </row>
    <row r="2093" spans="1:249" s="54" customFormat="1" ht="14.25">
      <c r="A2093" s="28"/>
      <c r="B2093" s="28"/>
      <c r="C2093" s="28"/>
      <c r="D2093" s="28"/>
      <c r="E2093" s="28"/>
      <c r="F2093" s="28"/>
      <c r="G2093" s="28"/>
      <c r="K2093" s="202"/>
      <c r="M2093" s="28"/>
      <c r="N2093" s="28"/>
      <c r="O2093" s="28"/>
      <c r="T2093" s="202"/>
      <c r="V2093" s="28"/>
      <c r="W2093" s="28"/>
      <c r="X2093" s="28"/>
      <c r="AC2093" s="202"/>
      <c r="AE2093" s="28"/>
      <c r="AF2093" s="28"/>
      <c r="AG2093" s="28"/>
      <c r="AL2093" s="202"/>
      <c r="AN2093" s="28"/>
      <c r="AO2093" s="28"/>
      <c r="AP2093" s="28"/>
      <c r="AU2093" s="202"/>
      <c r="AW2093" s="28"/>
      <c r="AX2093" s="28"/>
      <c r="AY2093" s="28"/>
      <c r="BD2093" s="202"/>
      <c r="BF2093" s="28"/>
      <c r="BG2093" s="28"/>
      <c r="BH2093" s="28"/>
      <c r="BM2093" s="202"/>
      <c r="BO2093" s="28"/>
      <c r="BP2093" s="28"/>
      <c r="BQ2093" s="28"/>
      <c r="BV2093" s="202"/>
      <c r="BX2093" s="28"/>
      <c r="BY2093" s="28"/>
      <c r="BZ2093" s="28"/>
      <c r="CE2093" s="202"/>
      <c r="CG2093" s="28"/>
      <c r="CH2093" s="28"/>
      <c r="CI2093" s="28"/>
      <c r="CN2093" s="202"/>
      <c r="CP2093" s="28"/>
      <c r="CQ2093" s="28"/>
      <c r="CR2093" s="28"/>
      <c r="CW2093" s="202"/>
      <c r="CY2093" s="28"/>
      <c r="CZ2093" s="28"/>
      <c r="DA2093" s="28"/>
      <c r="DF2093" s="202"/>
      <c r="DH2093" s="28"/>
      <c r="DI2093" s="28"/>
      <c r="DJ2093" s="28"/>
      <c r="DO2093" s="202"/>
      <c r="DQ2093" s="28"/>
      <c r="DR2093" s="28"/>
      <c r="DS2093" s="28"/>
      <c r="DX2093" s="202"/>
      <c r="DZ2093" s="28"/>
      <c r="EA2093" s="28"/>
      <c r="EB2093" s="28"/>
      <c r="EG2093" s="202"/>
      <c r="EI2093" s="28"/>
      <c r="EJ2093" s="28"/>
      <c r="EK2093" s="28"/>
      <c r="EP2093" s="202"/>
      <c r="ER2093" s="28"/>
      <c r="ES2093" s="28"/>
      <c r="ET2093" s="28"/>
      <c r="EY2093" s="202"/>
      <c r="FA2093" s="28"/>
      <c r="FB2093" s="28"/>
      <c r="FC2093" s="28"/>
      <c r="FH2093" s="202"/>
      <c r="FJ2093" s="28"/>
      <c r="FK2093" s="28"/>
      <c r="FL2093" s="28"/>
      <c r="FQ2093" s="202"/>
      <c r="FS2093" s="28"/>
      <c r="FT2093" s="28"/>
      <c r="FU2093" s="28"/>
      <c r="FZ2093" s="202"/>
      <c r="GB2093" s="28"/>
      <c r="GC2093" s="28"/>
      <c r="GD2093" s="28"/>
      <c r="GI2093" s="202"/>
      <c r="GK2093" s="28"/>
      <c r="GL2093" s="28"/>
      <c r="GM2093" s="28"/>
      <c r="GR2093" s="202"/>
      <c r="GT2093" s="28"/>
      <c r="GU2093" s="28"/>
      <c r="GV2093" s="28"/>
      <c r="HA2093" s="202"/>
      <c r="HC2093" s="28"/>
      <c r="HD2093" s="28"/>
      <c r="HE2093" s="28"/>
      <c r="HJ2093" s="28"/>
      <c r="HK2093" s="28"/>
      <c r="HL2093" s="28"/>
      <c r="HM2093" s="28"/>
      <c r="HN2093" s="28"/>
      <c r="HO2093" s="28"/>
      <c r="HP2093" s="28"/>
      <c r="HQ2093" s="28"/>
      <c r="HR2093" s="28"/>
      <c r="HS2093" s="28"/>
      <c r="HT2093" s="28"/>
      <c r="HU2093" s="28"/>
      <c r="HV2093" s="28"/>
      <c r="HW2093" s="28"/>
      <c r="HX2093" s="28"/>
      <c r="HY2093" s="28"/>
      <c r="HZ2093" s="28"/>
      <c r="IA2093" s="28"/>
      <c r="IB2093" s="28"/>
      <c r="IC2093" s="28"/>
      <c r="ID2093" s="28"/>
      <c r="IE2093" s="28"/>
      <c r="IF2093" s="28"/>
      <c r="IG2093" s="28"/>
      <c r="IH2093" s="28"/>
      <c r="II2093" s="28"/>
      <c r="IJ2093" s="28"/>
      <c r="IK2093" s="28"/>
      <c r="IL2093" s="28"/>
      <c r="IM2093" s="28"/>
      <c r="IN2093" s="28"/>
      <c r="IO2093" s="28"/>
    </row>
    <row r="2094" spans="1:249" s="54" customFormat="1" ht="14.25">
      <c r="A2094" s="28"/>
      <c r="B2094" s="28"/>
      <c r="C2094" s="28"/>
      <c r="D2094" s="28"/>
      <c r="E2094" s="28"/>
      <c r="F2094" s="28"/>
      <c r="G2094" s="28"/>
      <c r="K2094" s="202"/>
      <c r="M2094" s="28"/>
      <c r="N2094" s="28"/>
      <c r="O2094" s="28"/>
      <c r="T2094" s="202"/>
      <c r="V2094" s="28"/>
      <c r="W2094" s="28"/>
      <c r="X2094" s="28"/>
      <c r="AC2094" s="202"/>
      <c r="AE2094" s="28"/>
      <c r="AF2094" s="28"/>
      <c r="AG2094" s="28"/>
      <c r="AL2094" s="202"/>
      <c r="AN2094" s="28"/>
      <c r="AO2094" s="28"/>
      <c r="AP2094" s="28"/>
      <c r="AU2094" s="202"/>
      <c r="AW2094" s="28"/>
      <c r="AX2094" s="28"/>
      <c r="AY2094" s="28"/>
      <c r="BD2094" s="202"/>
      <c r="BF2094" s="28"/>
      <c r="BG2094" s="28"/>
      <c r="BH2094" s="28"/>
      <c r="BM2094" s="202"/>
      <c r="BO2094" s="28"/>
      <c r="BP2094" s="28"/>
      <c r="BQ2094" s="28"/>
      <c r="BV2094" s="202"/>
      <c r="BX2094" s="28"/>
      <c r="BY2094" s="28"/>
      <c r="BZ2094" s="28"/>
      <c r="CE2094" s="202"/>
      <c r="CG2094" s="28"/>
      <c r="CH2094" s="28"/>
      <c r="CI2094" s="28"/>
      <c r="CN2094" s="202"/>
      <c r="CP2094" s="28"/>
      <c r="CQ2094" s="28"/>
      <c r="CR2094" s="28"/>
      <c r="CW2094" s="202"/>
      <c r="CY2094" s="28"/>
      <c r="CZ2094" s="28"/>
      <c r="DA2094" s="28"/>
      <c r="DF2094" s="202"/>
      <c r="DH2094" s="28"/>
      <c r="DI2094" s="28"/>
      <c r="DJ2094" s="28"/>
      <c r="DO2094" s="202"/>
      <c r="DQ2094" s="28"/>
      <c r="DR2094" s="28"/>
      <c r="DS2094" s="28"/>
      <c r="DX2094" s="202"/>
      <c r="DZ2094" s="28"/>
      <c r="EA2094" s="28"/>
      <c r="EB2094" s="28"/>
      <c r="EG2094" s="202"/>
      <c r="EI2094" s="28"/>
      <c r="EJ2094" s="28"/>
      <c r="EK2094" s="28"/>
      <c r="EP2094" s="202"/>
      <c r="ER2094" s="28"/>
      <c r="ES2094" s="28"/>
      <c r="ET2094" s="28"/>
      <c r="EY2094" s="202"/>
      <c r="FA2094" s="28"/>
      <c r="FB2094" s="28"/>
      <c r="FC2094" s="28"/>
      <c r="FH2094" s="202"/>
      <c r="FJ2094" s="28"/>
      <c r="FK2094" s="28"/>
      <c r="FL2094" s="28"/>
      <c r="FQ2094" s="202"/>
      <c r="FS2094" s="28"/>
      <c r="FT2094" s="28"/>
      <c r="FU2094" s="28"/>
      <c r="FZ2094" s="202"/>
      <c r="GB2094" s="28"/>
      <c r="GC2094" s="28"/>
      <c r="GD2094" s="28"/>
      <c r="GI2094" s="202"/>
      <c r="GK2094" s="28"/>
      <c r="GL2094" s="28"/>
      <c r="GM2094" s="28"/>
      <c r="GR2094" s="202"/>
      <c r="GT2094" s="28"/>
      <c r="GU2094" s="28"/>
      <c r="GV2094" s="28"/>
      <c r="HA2094" s="202"/>
      <c r="HC2094" s="28"/>
      <c r="HD2094" s="28"/>
      <c r="HE2094" s="28"/>
      <c r="HJ2094" s="28"/>
      <c r="HK2094" s="28"/>
      <c r="HL2094" s="28"/>
      <c r="HM2094" s="28"/>
      <c r="HN2094" s="28"/>
      <c r="HO2094" s="28"/>
      <c r="HP2094" s="28"/>
      <c r="HQ2094" s="28"/>
      <c r="HR2094" s="28"/>
      <c r="HS2094" s="28"/>
      <c r="HT2094" s="28"/>
      <c r="HU2094" s="28"/>
      <c r="HV2094" s="28"/>
      <c r="HW2094" s="28"/>
      <c r="HX2094" s="28"/>
      <c r="HY2094" s="28"/>
      <c r="HZ2094" s="28"/>
      <c r="IA2094" s="28"/>
      <c r="IB2094" s="28"/>
      <c r="IC2094" s="28"/>
      <c r="ID2094" s="28"/>
      <c r="IE2094" s="28"/>
      <c r="IF2094" s="28"/>
      <c r="IG2094" s="28"/>
      <c r="IH2094" s="28"/>
      <c r="II2094" s="28"/>
      <c r="IJ2094" s="28"/>
      <c r="IK2094" s="28"/>
      <c r="IL2094" s="28"/>
      <c r="IM2094" s="28"/>
      <c r="IN2094" s="28"/>
      <c r="IO2094" s="28"/>
    </row>
    <row r="2095" spans="1:249" s="54" customFormat="1" ht="14.25">
      <c r="A2095" s="28"/>
      <c r="B2095" s="28"/>
      <c r="C2095" s="28"/>
      <c r="D2095" s="28"/>
      <c r="E2095" s="28"/>
      <c r="F2095" s="28"/>
      <c r="G2095" s="28"/>
      <c r="K2095" s="202"/>
      <c r="M2095" s="28"/>
      <c r="N2095" s="28"/>
      <c r="O2095" s="28"/>
      <c r="T2095" s="202"/>
      <c r="V2095" s="28"/>
      <c r="W2095" s="28"/>
      <c r="X2095" s="28"/>
      <c r="AC2095" s="202"/>
      <c r="AE2095" s="28"/>
      <c r="AF2095" s="28"/>
      <c r="AG2095" s="28"/>
      <c r="AL2095" s="202"/>
      <c r="AN2095" s="28"/>
      <c r="AO2095" s="28"/>
      <c r="AP2095" s="28"/>
      <c r="AU2095" s="202"/>
      <c r="AW2095" s="28"/>
      <c r="AX2095" s="28"/>
      <c r="AY2095" s="28"/>
      <c r="BD2095" s="202"/>
      <c r="BF2095" s="28"/>
      <c r="BG2095" s="28"/>
      <c r="BH2095" s="28"/>
      <c r="BM2095" s="202"/>
      <c r="BO2095" s="28"/>
      <c r="BP2095" s="28"/>
      <c r="BQ2095" s="28"/>
      <c r="BV2095" s="202"/>
      <c r="BX2095" s="28"/>
      <c r="BY2095" s="28"/>
      <c r="BZ2095" s="28"/>
      <c r="CE2095" s="202"/>
      <c r="CG2095" s="28"/>
      <c r="CH2095" s="28"/>
      <c r="CI2095" s="28"/>
      <c r="CN2095" s="202"/>
      <c r="CP2095" s="28"/>
      <c r="CQ2095" s="28"/>
      <c r="CR2095" s="28"/>
      <c r="CW2095" s="202"/>
      <c r="CY2095" s="28"/>
      <c r="CZ2095" s="28"/>
      <c r="DA2095" s="28"/>
      <c r="DF2095" s="202"/>
      <c r="DH2095" s="28"/>
      <c r="DI2095" s="28"/>
      <c r="DJ2095" s="28"/>
      <c r="DO2095" s="202"/>
      <c r="DQ2095" s="28"/>
      <c r="DR2095" s="28"/>
      <c r="DS2095" s="28"/>
      <c r="DX2095" s="202"/>
      <c r="DZ2095" s="28"/>
      <c r="EA2095" s="28"/>
      <c r="EB2095" s="28"/>
      <c r="EG2095" s="202"/>
      <c r="EI2095" s="28"/>
      <c r="EJ2095" s="28"/>
      <c r="EK2095" s="28"/>
      <c r="EP2095" s="202"/>
      <c r="ER2095" s="28"/>
      <c r="ES2095" s="28"/>
      <c r="ET2095" s="28"/>
      <c r="EY2095" s="202"/>
      <c r="FA2095" s="28"/>
      <c r="FB2095" s="28"/>
      <c r="FC2095" s="28"/>
      <c r="FH2095" s="202"/>
      <c r="FJ2095" s="28"/>
      <c r="FK2095" s="28"/>
      <c r="FL2095" s="28"/>
      <c r="FQ2095" s="202"/>
      <c r="FS2095" s="28"/>
      <c r="FT2095" s="28"/>
      <c r="FU2095" s="28"/>
      <c r="FZ2095" s="202"/>
      <c r="GB2095" s="28"/>
      <c r="GC2095" s="28"/>
      <c r="GD2095" s="28"/>
      <c r="GI2095" s="202"/>
      <c r="GK2095" s="28"/>
      <c r="GL2095" s="28"/>
      <c r="GM2095" s="28"/>
      <c r="GR2095" s="202"/>
      <c r="GT2095" s="28"/>
      <c r="GU2095" s="28"/>
      <c r="GV2095" s="28"/>
      <c r="HA2095" s="202"/>
      <c r="HC2095" s="28"/>
      <c r="HD2095" s="28"/>
      <c r="HE2095" s="28"/>
      <c r="HJ2095" s="28"/>
      <c r="HK2095" s="28"/>
      <c r="HL2095" s="28"/>
      <c r="HM2095" s="28"/>
      <c r="HN2095" s="28"/>
      <c r="HO2095" s="28"/>
      <c r="HP2095" s="28"/>
      <c r="HQ2095" s="28"/>
      <c r="HR2095" s="28"/>
      <c r="HS2095" s="28"/>
      <c r="HT2095" s="28"/>
      <c r="HU2095" s="28"/>
      <c r="HV2095" s="28"/>
      <c r="HW2095" s="28"/>
      <c r="HX2095" s="28"/>
      <c r="HY2095" s="28"/>
      <c r="HZ2095" s="28"/>
      <c r="IA2095" s="28"/>
      <c r="IB2095" s="28"/>
      <c r="IC2095" s="28"/>
      <c r="ID2095" s="28"/>
      <c r="IE2095" s="28"/>
      <c r="IF2095" s="28"/>
      <c r="IG2095" s="28"/>
      <c r="IH2095" s="28"/>
      <c r="II2095" s="28"/>
      <c r="IJ2095" s="28"/>
      <c r="IK2095" s="28"/>
      <c r="IL2095" s="28"/>
      <c r="IM2095" s="28"/>
      <c r="IN2095" s="28"/>
      <c r="IO2095" s="28"/>
    </row>
    <row r="2096" spans="1:249" s="54" customFormat="1" ht="14.25">
      <c r="A2096" s="28"/>
      <c r="B2096" s="28"/>
      <c r="C2096" s="28"/>
      <c r="D2096" s="28"/>
      <c r="E2096" s="28"/>
      <c r="F2096" s="28"/>
      <c r="G2096" s="28"/>
      <c r="K2096" s="202"/>
      <c r="M2096" s="28"/>
      <c r="N2096" s="28"/>
      <c r="O2096" s="28"/>
      <c r="T2096" s="202"/>
      <c r="V2096" s="28"/>
      <c r="W2096" s="28"/>
      <c r="X2096" s="28"/>
      <c r="AC2096" s="202"/>
      <c r="AE2096" s="28"/>
      <c r="AF2096" s="28"/>
      <c r="AG2096" s="28"/>
      <c r="AL2096" s="202"/>
      <c r="AN2096" s="28"/>
      <c r="AO2096" s="28"/>
      <c r="AP2096" s="28"/>
      <c r="AU2096" s="202"/>
      <c r="AW2096" s="28"/>
      <c r="AX2096" s="28"/>
      <c r="AY2096" s="28"/>
      <c r="BD2096" s="202"/>
      <c r="BF2096" s="28"/>
      <c r="BG2096" s="28"/>
      <c r="BH2096" s="28"/>
      <c r="BM2096" s="202"/>
      <c r="BO2096" s="28"/>
      <c r="BP2096" s="28"/>
      <c r="BQ2096" s="28"/>
      <c r="BV2096" s="202"/>
      <c r="BX2096" s="28"/>
      <c r="BY2096" s="28"/>
      <c r="BZ2096" s="28"/>
      <c r="CE2096" s="202"/>
      <c r="CG2096" s="28"/>
      <c r="CH2096" s="28"/>
      <c r="CI2096" s="28"/>
      <c r="CN2096" s="202"/>
      <c r="CP2096" s="28"/>
      <c r="CQ2096" s="28"/>
      <c r="CR2096" s="28"/>
      <c r="CW2096" s="202"/>
      <c r="CY2096" s="28"/>
      <c r="CZ2096" s="28"/>
      <c r="DA2096" s="28"/>
      <c r="DF2096" s="202"/>
      <c r="DH2096" s="28"/>
      <c r="DI2096" s="28"/>
      <c r="DJ2096" s="28"/>
      <c r="DO2096" s="202"/>
      <c r="DQ2096" s="28"/>
      <c r="DR2096" s="28"/>
      <c r="DS2096" s="28"/>
      <c r="DX2096" s="202"/>
      <c r="DZ2096" s="28"/>
      <c r="EA2096" s="28"/>
      <c r="EB2096" s="28"/>
      <c r="EG2096" s="202"/>
      <c r="EI2096" s="28"/>
      <c r="EJ2096" s="28"/>
      <c r="EK2096" s="28"/>
      <c r="EP2096" s="202"/>
      <c r="ER2096" s="28"/>
      <c r="ES2096" s="28"/>
      <c r="ET2096" s="28"/>
      <c r="EY2096" s="202"/>
      <c r="FA2096" s="28"/>
      <c r="FB2096" s="28"/>
      <c r="FC2096" s="28"/>
      <c r="FH2096" s="202"/>
      <c r="FJ2096" s="28"/>
      <c r="FK2096" s="28"/>
      <c r="FL2096" s="28"/>
      <c r="FQ2096" s="202"/>
      <c r="FS2096" s="28"/>
      <c r="FT2096" s="28"/>
      <c r="FU2096" s="28"/>
      <c r="FZ2096" s="202"/>
      <c r="GB2096" s="28"/>
      <c r="GC2096" s="28"/>
      <c r="GD2096" s="28"/>
      <c r="GI2096" s="202"/>
      <c r="GK2096" s="28"/>
      <c r="GL2096" s="28"/>
      <c r="GM2096" s="28"/>
      <c r="GR2096" s="202"/>
      <c r="GT2096" s="28"/>
      <c r="GU2096" s="28"/>
      <c r="GV2096" s="28"/>
      <c r="HA2096" s="202"/>
      <c r="HC2096" s="28"/>
      <c r="HD2096" s="28"/>
      <c r="HE2096" s="28"/>
      <c r="HJ2096" s="28"/>
      <c r="HK2096" s="28"/>
      <c r="HL2096" s="28"/>
      <c r="HM2096" s="28"/>
      <c r="HN2096" s="28"/>
      <c r="HO2096" s="28"/>
      <c r="HP2096" s="28"/>
      <c r="HQ2096" s="28"/>
      <c r="HR2096" s="28"/>
      <c r="HS2096" s="28"/>
      <c r="HT2096" s="28"/>
      <c r="HU2096" s="28"/>
      <c r="HV2096" s="28"/>
      <c r="HW2096" s="28"/>
      <c r="HX2096" s="28"/>
      <c r="HY2096" s="28"/>
      <c r="HZ2096" s="28"/>
      <c r="IA2096" s="28"/>
      <c r="IB2096" s="28"/>
      <c r="IC2096" s="28"/>
      <c r="ID2096" s="28"/>
      <c r="IE2096" s="28"/>
      <c r="IF2096" s="28"/>
      <c r="IG2096" s="28"/>
      <c r="IH2096" s="28"/>
      <c r="II2096" s="28"/>
      <c r="IJ2096" s="28"/>
      <c r="IK2096" s="28"/>
      <c r="IL2096" s="28"/>
      <c r="IM2096" s="28"/>
      <c r="IN2096" s="28"/>
      <c r="IO2096" s="28"/>
    </row>
    <row r="2097" spans="1:249" s="54" customFormat="1" ht="14.25">
      <c r="A2097" s="28"/>
      <c r="B2097" s="28"/>
      <c r="C2097" s="28"/>
      <c r="D2097" s="28"/>
      <c r="E2097" s="28"/>
      <c r="F2097" s="28"/>
      <c r="G2097" s="28"/>
      <c r="K2097" s="202"/>
      <c r="M2097" s="28"/>
      <c r="N2097" s="28"/>
      <c r="O2097" s="28"/>
      <c r="T2097" s="202"/>
      <c r="V2097" s="28"/>
      <c r="W2097" s="28"/>
      <c r="X2097" s="28"/>
      <c r="AC2097" s="202"/>
      <c r="AE2097" s="28"/>
      <c r="AF2097" s="28"/>
      <c r="AG2097" s="28"/>
      <c r="AL2097" s="202"/>
      <c r="AN2097" s="28"/>
      <c r="AO2097" s="28"/>
      <c r="AP2097" s="28"/>
      <c r="AU2097" s="202"/>
      <c r="AW2097" s="28"/>
      <c r="AX2097" s="28"/>
      <c r="AY2097" s="28"/>
      <c r="BD2097" s="202"/>
      <c r="BF2097" s="28"/>
      <c r="BG2097" s="28"/>
      <c r="BH2097" s="28"/>
      <c r="BM2097" s="202"/>
      <c r="BO2097" s="28"/>
      <c r="BP2097" s="28"/>
      <c r="BQ2097" s="28"/>
      <c r="BV2097" s="202"/>
      <c r="BX2097" s="28"/>
      <c r="BY2097" s="28"/>
      <c r="BZ2097" s="28"/>
      <c r="CE2097" s="202"/>
      <c r="CG2097" s="28"/>
      <c r="CH2097" s="28"/>
      <c r="CI2097" s="28"/>
      <c r="CN2097" s="202"/>
      <c r="CP2097" s="28"/>
      <c r="CQ2097" s="28"/>
      <c r="CR2097" s="28"/>
      <c r="CW2097" s="202"/>
      <c r="CY2097" s="28"/>
      <c r="CZ2097" s="28"/>
      <c r="DA2097" s="28"/>
      <c r="DF2097" s="202"/>
      <c r="DH2097" s="28"/>
      <c r="DI2097" s="28"/>
      <c r="DJ2097" s="28"/>
      <c r="DO2097" s="202"/>
      <c r="DQ2097" s="28"/>
      <c r="DR2097" s="28"/>
      <c r="DS2097" s="28"/>
      <c r="DX2097" s="202"/>
      <c r="DZ2097" s="28"/>
      <c r="EA2097" s="28"/>
      <c r="EB2097" s="28"/>
      <c r="EG2097" s="202"/>
      <c r="EI2097" s="28"/>
      <c r="EJ2097" s="28"/>
      <c r="EK2097" s="28"/>
      <c r="EP2097" s="202"/>
      <c r="ER2097" s="28"/>
      <c r="ES2097" s="28"/>
      <c r="ET2097" s="28"/>
      <c r="EY2097" s="202"/>
      <c r="FA2097" s="28"/>
      <c r="FB2097" s="28"/>
      <c r="FC2097" s="28"/>
      <c r="FH2097" s="202"/>
      <c r="FJ2097" s="28"/>
      <c r="FK2097" s="28"/>
      <c r="FL2097" s="28"/>
      <c r="FQ2097" s="202"/>
      <c r="FS2097" s="28"/>
      <c r="FT2097" s="28"/>
      <c r="FU2097" s="28"/>
      <c r="FZ2097" s="202"/>
      <c r="GB2097" s="28"/>
      <c r="GC2097" s="28"/>
      <c r="GD2097" s="28"/>
      <c r="GI2097" s="202"/>
      <c r="GK2097" s="28"/>
      <c r="GL2097" s="28"/>
      <c r="GM2097" s="28"/>
      <c r="GR2097" s="202"/>
      <c r="GT2097" s="28"/>
      <c r="GU2097" s="28"/>
      <c r="GV2097" s="28"/>
      <c r="HA2097" s="202"/>
      <c r="HC2097" s="28"/>
      <c r="HD2097" s="28"/>
      <c r="HE2097" s="28"/>
      <c r="HJ2097" s="28"/>
      <c r="HK2097" s="28"/>
      <c r="HL2097" s="28"/>
      <c r="HM2097" s="28"/>
      <c r="HN2097" s="28"/>
      <c r="HO2097" s="28"/>
      <c r="HP2097" s="28"/>
      <c r="HQ2097" s="28"/>
      <c r="HR2097" s="28"/>
      <c r="HS2097" s="28"/>
      <c r="HT2097" s="28"/>
      <c r="HU2097" s="28"/>
      <c r="HV2097" s="28"/>
      <c r="HW2097" s="28"/>
      <c r="HX2097" s="28"/>
      <c r="HY2097" s="28"/>
      <c r="HZ2097" s="28"/>
      <c r="IA2097" s="28"/>
      <c r="IB2097" s="28"/>
      <c r="IC2097" s="28"/>
      <c r="ID2097" s="28"/>
      <c r="IE2097" s="28"/>
      <c r="IF2097" s="28"/>
      <c r="IG2097" s="28"/>
      <c r="IH2097" s="28"/>
      <c r="II2097" s="28"/>
      <c r="IJ2097" s="28"/>
      <c r="IK2097" s="28"/>
      <c r="IL2097" s="28"/>
      <c r="IM2097" s="28"/>
      <c r="IN2097" s="28"/>
      <c r="IO2097" s="28"/>
    </row>
    <row r="2098" spans="1:249" s="54" customFormat="1" ht="14.25">
      <c r="A2098" s="28"/>
      <c r="B2098" s="28"/>
      <c r="C2098" s="28"/>
      <c r="D2098" s="28"/>
      <c r="E2098" s="28"/>
      <c r="F2098" s="28"/>
      <c r="G2098" s="28"/>
      <c r="K2098" s="202"/>
      <c r="M2098" s="28"/>
      <c r="N2098" s="28"/>
      <c r="O2098" s="28"/>
      <c r="T2098" s="202"/>
      <c r="V2098" s="28"/>
      <c r="W2098" s="28"/>
      <c r="X2098" s="28"/>
      <c r="AC2098" s="202"/>
      <c r="AE2098" s="28"/>
      <c r="AF2098" s="28"/>
      <c r="AG2098" s="28"/>
      <c r="AL2098" s="202"/>
      <c r="AN2098" s="28"/>
      <c r="AO2098" s="28"/>
      <c r="AP2098" s="28"/>
      <c r="AU2098" s="202"/>
      <c r="AW2098" s="28"/>
      <c r="AX2098" s="28"/>
      <c r="AY2098" s="28"/>
      <c r="BD2098" s="202"/>
      <c r="BF2098" s="28"/>
      <c r="BG2098" s="28"/>
      <c r="BH2098" s="28"/>
      <c r="BM2098" s="202"/>
      <c r="BO2098" s="28"/>
      <c r="BP2098" s="28"/>
      <c r="BQ2098" s="28"/>
      <c r="BV2098" s="202"/>
      <c r="BX2098" s="28"/>
      <c r="BY2098" s="28"/>
      <c r="BZ2098" s="28"/>
      <c r="CE2098" s="202"/>
      <c r="CG2098" s="28"/>
      <c r="CH2098" s="28"/>
      <c r="CI2098" s="28"/>
      <c r="CN2098" s="202"/>
      <c r="CP2098" s="28"/>
      <c r="CQ2098" s="28"/>
      <c r="CR2098" s="28"/>
      <c r="CW2098" s="202"/>
      <c r="CY2098" s="28"/>
      <c r="CZ2098" s="28"/>
      <c r="DA2098" s="28"/>
      <c r="DF2098" s="202"/>
      <c r="DH2098" s="28"/>
      <c r="DI2098" s="28"/>
      <c r="DJ2098" s="28"/>
      <c r="DO2098" s="202"/>
      <c r="DQ2098" s="28"/>
      <c r="DR2098" s="28"/>
      <c r="DS2098" s="28"/>
      <c r="DX2098" s="202"/>
      <c r="DZ2098" s="28"/>
      <c r="EA2098" s="28"/>
      <c r="EB2098" s="28"/>
      <c r="EG2098" s="202"/>
      <c r="EI2098" s="28"/>
      <c r="EJ2098" s="28"/>
      <c r="EK2098" s="28"/>
      <c r="EP2098" s="202"/>
      <c r="ER2098" s="28"/>
      <c r="ES2098" s="28"/>
      <c r="ET2098" s="28"/>
      <c r="EY2098" s="202"/>
      <c r="FA2098" s="28"/>
      <c r="FB2098" s="28"/>
      <c r="FC2098" s="28"/>
      <c r="FH2098" s="202"/>
      <c r="FJ2098" s="28"/>
      <c r="FK2098" s="28"/>
      <c r="FL2098" s="28"/>
      <c r="FQ2098" s="202"/>
      <c r="FS2098" s="28"/>
      <c r="FT2098" s="28"/>
      <c r="FU2098" s="28"/>
      <c r="FZ2098" s="202"/>
      <c r="GB2098" s="28"/>
      <c r="GC2098" s="28"/>
      <c r="GD2098" s="28"/>
      <c r="GI2098" s="202"/>
      <c r="GK2098" s="28"/>
      <c r="GL2098" s="28"/>
      <c r="GM2098" s="28"/>
      <c r="GR2098" s="202"/>
      <c r="GT2098" s="28"/>
      <c r="GU2098" s="28"/>
      <c r="GV2098" s="28"/>
      <c r="HA2098" s="202"/>
      <c r="HC2098" s="28"/>
      <c r="HD2098" s="28"/>
      <c r="HE2098" s="28"/>
      <c r="HJ2098" s="28"/>
      <c r="HK2098" s="28"/>
      <c r="HL2098" s="28"/>
      <c r="HM2098" s="28"/>
      <c r="HN2098" s="28"/>
      <c r="HO2098" s="28"/>
      <c r="HP2098" s="28"/>
      <c r="HQ2098" s="28"/>
      <c r="HR2098" s="28"/>
      <c r="HS2098" s="28"/>
      <c r="HT2098" s="28"/>
      <c r="HU2098" s="28"/>
      <c r="HV2098" s="28"/>
      <c r="HW2098" s="28"/>
      <c r="HX2098" s="28"/>
      <c r="HY2098" s="28"/>
      <c r="HZ2098" s="28"/>
      <c r="IA2098" s="28"/>
      <c r="IB2098" s="28"/>
      <c r="IC2098" s="28"/>
      <c r="ID2098" s="28"/>
      <c r="IE2098" s="28"/>
      <c r="IF2098" s="28"/>
      <c r="IG2098" s="28"/>
      <c r="IH2098" s="28"/>
      <c r="II2098" s="28"/>
      <c r="IJ2098" s="28"/>
      <c r="IK2098" s="28"/>
      <c r="IL2098" s="28"/>
      <c r="IM2098" s="28"/>
      <c r="IN2098" s="28"/>
      <c r="IO2098" s="28"/>
    </row>
    <row r="2099" spans="1:249" s="54" customFormat="1" ht="14.25">
      <c r="A2099" s="28"/>
      <c r="B2099" s="28"/>
      <c r="C2099" s="28"/>
      <c r="D2099" s="28"/>
      <c r="E2099" s="28"/>
      <c r="F2099" s="28"/>
      <c r="G2099" s="28"/>
      <c r="K2099" s="202"/>
      <c r="M2099" s="28"/>
      <c r="N2099" s="28"/>
      <c r="O2099" s="28"/>
      <c r="T2099" s="202"/>
      <c r="V2099" s="28"/>
      <c r="W2099" s="28"/>
      <c r="X2099" s="28"/>
      <c r="AC2099" s="202"/>
      <c r="AE2099" s="28"/>
      <c r="AF2099" s="28"/>
      <c r="AG2099" s="28"/>
      <c r="AL2099" s="202"/>
      <c r="AN2099" s="28"/>
      <c r="AO2099" s="28"/>
      <c r="AP2099" s="28"/>
      <c r="AU2099" s="202"/>
      <c r="AW2099" s="28"/>
      <c r="AX2099" s="28"/>
      <c r="AY2099" s="28"/>
      <c r="BD2099" s="202"/>
      <c r="BF2099" s="28"/>
      <c r="BG2099" s="28"/>
      <c r="BH2099" s="28"/>
      <c r="BM2099" s="202"/>
      <c r="BO2099" s="28"/>
      <c r="BP2099" s="28"/>
      <c r="BQ2099" s="28"/>
      <c r="BV2099" s="202"/>
      <c r="BX2099" s="28"/>
      <c r="BY2099" s="28"/>
      <c r="BZ2099" s="28"/>
      <c r="CE2099" s="202"/>
      <c r="CG2099" s="28"/>
      <c r="CH2099" s="28"/>
      <c r="CI2099" s="28"/>
      <c r="CN2099" s="202"/>
      <c r="CP2099" s="28"/>
      <c r="CQ2099" s="28"/>
      <c r="CR2099" s="28"/>
      <c r="CW2099" s="202"/>
      <c r="CY2099" s="28"/>
      <c r="CZ2099" s="28"/>
      <c r="DA2099" s="28"/>
      <c r="DF2099" s="202"/>
      <c r="DH2099" s="28"/>
      <c r="DI2099" s="28"/>
      <c r="DJ2099" s="28"/>
      <c r="DO2099" s="202"/>
      <c r="DQ2099" s="28"/>
      <c r="DR2099" s="28"/>
      <c r="DS2099" s="28"/>
      <c r="DX2099" s="202"/>
      <c r="DZ2099" s="28"/>
      <c r="EA2099" s="28"/>
      <c r="EB2099" s="28"/>
      <c r="EG2099" s="202"/>
      <c r="EI2099" s="28"/>
      <c r="EJ2099" s="28"/>
      <c r="EK2099" s="28"/>
      <c r="EP2099" s="202"/>
      <c r="ER2099" s="28"/>
      <c r="ES2099" s="28"/>
      <c r="ET2099" s="28"/>
      <c r="EY2099" s="202"/>
      <c r="FA2099" s="28"/>
      <c r="FB2099" s="28"/>
      <c r="FC2099" s="28"/>
      <c r="FH2099" s="202"/>
      <c r="FJ2099" s="28"/>
      <c r="FK2099" s="28"/>
      <c r="FL2099" s="28"/>
      <c r="FQ2099" s="202"/>
      <c r="FS2099" s="28"/>
      <c r="FT2099" s="28"/>
      <c r="FU2099" s="28"/>
      <c r="FZ2099" s="202"/>
      <c r="GB2099" s="28"/>
      <c r="GC2099" s="28"/>
      <c r="GD2099" s="28"/>
      <c r="GI2099" s="202"/>
      <c r="GK2099" s="28"/>
      <c r="GL2099" s="28"/>
      <c r="GM2099" s="28"/>
      <c r="GR2099" s="202"/>
      <c r="GT2099" s="28"/>
      <c r="GU2099" s="28"/>
      <c r="GV2099" s="28"/>
      <c r="HA2099" s="202"/>
      <c r="HC2099" s="28"/>
      <c r="HD2099" s="28"/>
      <c r="HE2099" s="28"/>
      <c r="HJ2099" s="28"/>
      <c r="HK2099" s="28"/>
      <c r="HL2099" s="28"/>
      <c r="HM2099" s="28"/>
      <c r="HN2099" s="28"/>
      <c r="HO2099" s="28"/>
      <c r="HP2099" s="28"/>
      <c r="HQ2099" s="28"/>
      <c r="HR2099" s="28"/>
      <c r="HS2099" s="28"/>
      <c r="HT2099" s="28"/>
      <c r="HU2099" s="28"/>
      <c r="HV2099" s="28"/>
      <c r="HW2099" s="28"/>
      <c r="HX2099" s="28"/>
      <c r="HY2099" s="28"/>
      <c r="HZ2099" s="28"/>
      <c r="IA2099" s="28"/>
      <c r="IB2099" s="28"/>
      <c r="IC2099" s="28"/>
      <c r="ID2099" s="28"/>
      <c r="IE2099" s="28"/>
      <c r="IF2099" s="28"/>
      <c r="IG2099" s="28"/>
      <c r="IH2099" s="28"/>
      <c r="II2099" s="28"/>
      <c r="IJ2099" s="28"/>
      <c r="IK2099" s="28"/>
      <c r="IL2099" s="28"/>
      <c r="IM2099" s="28"/>
      <c r="IN2099" s="28"/>
      <c r="IO2099" s="28"/>
    </row>
    <row r="2100" spans="1:249" s="54" customFormat="1" ht="14.25">
      <c r="A2100" s="28"/>
      <c r="B2100" s="28"/>
      <c r="C2100" s="28"/>
      <c r="D2100" s="28"/>
      <c r="E2100" s="28"/>
      <c r="F2100" s="28"/>
      <c r="G2100" s="28"/>
      <c r="K2100" s="202"/>
      <c r="M2100" s="28"/>
      <c r="N2100" s="28"/>
      <c r="O2100" s="28"/>
      <c r="T2100" s="202"/>
      <c r="V2100" s="28"/>
      <c r="W2100" s="28"/>
      <c r="X2100" s="28"/>
      <c r="AC2100" s="202"/>
      <c r="AE2100" s="28"/>
      <c r="AF2100" s="28"/>
      <c r="AG2100" s="28"/>
      <c r="AL2100" s="202"/>
      <c r="AN2100" s="28"/>
      <c r="AO2100" s="28"/>
      <c r="AP2100" s="28"/>
      <c r="AU2100" s="202"/>
      <c r="AW2100" s="28"/>
      <c r="AX2100" s="28"/>
      <c r="AY2100" s="28"/>
      <c r="BD2100" s="202"/>
      <c r="BF2100" s="28"/>
      <c r="BG2100" s="28"/>
      <c r="BH2100" s="28"/>
      <c r="BM2100" s="202"/>
      <c r="BO2100" s="28"/>
      <c r="BP2100" s="28"/>
      <c r="BQ2100" s="28"/>
      <c r="BV2100" s="202"/>
      <c r="BX2100" s="28"/>
      <c r="BY2100" s="28"/>
      <c r="BZ2100" s="28"/>
      <c r="CE2100" s="202"/>
      <c r="CG2100" s="28"/>
      <c r="CH2100" s="28"/>
      <c r="CI2100" s="28"/>
      <c r="CN2100" s="202"/>
      <c r="CP2100" s="28"/>
      <c r="CQ2100" s="28"/>
      <c r="CR2100" s="28"/>
      <c r="CW2100" s="202"/>
      <c r="CY2100" s="28"/>
      <c r="CZ2100" s="28"/>
      <c r="DA2100" s="28"/>
      <c r="DF2100" s="202"/>
      <c r="DH2100" s="28"/>
      <c r="DI2100" s="28"/>
      <c r="DJ2100" s="28"/>
      <c r="DO2100" s="202"/>
      <c r="DQ2100" s="28"/>
      <c r="DR2100" s="28"/>
      <c r="DS2100" s="28"/>
      <c r="DX2100" s="202"/>
      <c r="DZ2100" s="28"/>
      <c r="EA2100" s="28"/>
      <c r="EB2100" s="28"/>
      <c r="EG2100" s="202"/>
      <c r="EI2100" s="28"/>
      <c r="EJ2100" s="28"/>
      <c r="EK2100" s="28"/>
      <c r="EP2100" s="202"/>
      <c r="ER2100" s="28"/>
      <c r="ES2100" s="28"/>
      <c r="ET2100" s="28"/>
      <c r="EY2100" s="202"/>
      <c r="FA2100" s="28"/>
      <c r="FB2100" s="28"/>
      <c r="FC2100" s="28"/>
      <c r="FH2100" s="202"/>
      <c r="FJ2100" s="28"/>
      <c r="FK2100" s="28"/>
      <c r="FL2100" s="28"/>
      <c r="FQ2100" s="202"/>
      <c r="FS2100" s="28"/>
      <c r="FT2100" s="28"/>
      <c r="FU2100" s="28"/>
      <c r="FZ2100" s="202"/>
      <c r="GB2100" s="28"/>
      <c r="GC2100" s="28"/>
      <c r="GD2100" s="28"/>
      <c r="GI2100" s="202"/>
      <c r="GK2100" s="28"/>
      <c r="GL2100" s="28"/>
      <c r="GM2100" s="28"/>
      <c r="GR2100" s="202"/>
      <c r="GT2100" s="28"/>
      <c r="GU2100" s="28"/>
      <c r="GV2100" s="28"/>
      <c r="HA2100" s="202"/>
      <c r="HC2100" s="28"/>
      <c r="HD2100" s="28"/>
      <c r="HE2100" s="28"/>
      <c r="HJ2100" s="28"/>
      <c r="HK2100" s="28"/>
      <c r="HL2100" s="28"/>
      <c r="HM2100" s="28"/>
      <c r="HN2100" s="28"/>
      <c r="HO2100" s="28"/>
      <c r="HP2100" s="28"/>
      <c r="HQ2100" s="28"/>
      <c r="HR2100" s="28"/>
      <c r="HS2100" s="28"/>
      <c r="HT2100" s="28"/>
      <c r="HU2100" s="28"/>
      <c r="HV2100" s="28"/>
      <c r="HW2100" s="28"/>
      <c r="HX2100" s="28"/>
      <c r="HY2100" s="28"/>
      <c r="HZ2100" s="28"/>
      <c r="IA2100" s="28"/>
      <c r="IB2100" s="28"/>
      <c r="IC2100" s="28"/>
      <c r="ID2100" s="28"/>
      <c r="IE2100" s="28"/>
      <c r="IF2100" s="28"/>
      <c r="IG2100" s="28"/>
      <c r="IH2100" s="28"/>
      <c r="II2100" s="28"/>
      <c r="IJ2100" s="28"/>
      <c r="IK2100" s="28"/>
      <c r="IL2100" s="28"/>
      <c r="IM2100" s="28"/>
      <c r="IN2100" s="28"/>
      <c r="IO2100" s="28"/>
    </row>
    <row r="2101" spans="1:249" s="54" customFormat="1" ht="14.25">
      <c r="A2101" s="28"/>
      <c r="B2101" s="28"/>
      <c r="C2101" s="28"/>
      <c r="D2101" s="28"/>
      <c r="E2101" s="28"/>
      <c r="F2101" s="28"/>
      <c r="G2101" s="28"/>
      <c r="K2101" s="202"/>
      <c r="M2101" s="28"/>
      <c r="N2101" s="28"/>
      <c r="O2101" s="28"/>
      <c r="T2101" s="202"/>
      <c r="V2101" s="28"/>
      <c r="W2101" s="28"/>
      <c r="X2101" s="28"/>
      <c r="AC2101" s="202"/>
      <c r="AE2101" s="28"/>
      <c r="AF2101" s="28"/>
      <c r="AG2101" s="28"/>
      <c r="AL2101" s="202"/>
      <c r="AN2101" s="28"/>
      <c r="AO2101" s="28"/>
      <c r="AP2101" s="28"/>
      <c r="AU2101" s="202"/>
      <c r="AW2101" s="28"/>
      <c r="AX2101" s="28"/>
      <c r="AY2101" s="28"/>
      <c r="BD2101" s="202"/>
      <c r="BF2101" s="28"/>
      <c r="BG2101" s="28"/>
      <c r="BH2101" s="28"/>
      <c r="BM2101" s="202"/>
      <c r="BO2101" s="28"/>
      <c r="BP2101" s="28"/>
      <c r="BQ2101" s="28"/>
      <c r="BV2101" s="202"/>
      <c r="BX2101" s="28"/>
      <c r="BY2101" s="28"/>
      <c r="BZ2101" s="28"/>
      <c r="CE2101" s="202"/>
      <c r="CG2101" s="28"/>
      <c r="CH2101" s="28"/>
      <c r="CI2101" s="28"/>
      <c r="CN2101" s="202"/>
      <c r="CP2101" s="28"/>
      <c r="CQ2101" s="28"/>
      <c r="CR2101" s="28"/>
      <c r="CW2101" s="202"/>
      <c r="CY2101" s="28"/>
      <c r="CZ2101" s="28"/>
      <c r="DA2101" s="28"/>
      <c r="DF2101" s="202"/>
      <c r="DH2101" s="28"/>
      <c r="DI2101" s="28"/>
      <c r="DJ2101" s="28"/>
      <c r="DO2101" s="202"/>
      <c r="DQ2101" s="28"/>
      <c r="DR2101" s="28"/>
      <c r="DS2101" s="28"/>
      <c r="DX2101" s="202"/>
      <c r="DZ2101" s="28"/>
      <c r="EA2101" s="28"/>
      <c r="EB2101" s="28"/>
      <c r="EG2101" s="202"/>
      <c r="EI2101" s="28"/>
      <c r="EJ2101" s="28"/>
      <c r="EK2101" s="28"/>
      <c r="EP2101" s="202"/>
      <c r="ER2101" s="28"/>
      <c r="ES2101" s="28"/>
      <c r="ET2101" s="28"/>
      <c r="EY2101" s="202"/>
      <c r="FA2101" s="28"/>
      <c r="FB2101" s="28"/>
      <c r="FC2101" s="28"/>
      <c r="FH2101" s="202"/>
      <c r="FJ2101" s="28"/>
      <c r="FK2101" s="28"/>
      <c r="FL2101" s="28"/>
      <c r="FQ2101" s="202"/>
      <c r="FS2101" s="28"/>
      <c r="FT2101" s="28"/>
      <c r="FU2101" s="28"/>
      <c r="FZ2101" s="202"/>
      <c r="GB2101" s="28"/>
      <c r="GC2101" s="28"/>
      <c r="GD2101" s="28"/>
      <c r="GI2101" s="202"/>
      <c r="GK2101" s="28"/>
      <c r="GL2101" s="28"/>
      <c r="GM2101" s="28"/>
      <c r="GR2101" s="202"/>
      <c r="GT2101" s="28"/>
      <c r="GU2101" s="28"/>
      <c r="GV2101" s="28"/>
      <c r="HA2101" s="202"/>
      <c r="HC2101" s="28"/>
      <c r="HD2101" s="28"/>
      <c r="HE2101" s="28"/>
      <c r="HJ2101" s="28"/>
      <c r="HK2101" s="28"/>
      <c r="HL2101" s="28"/>
      <c r="HM2101" s="28"/>
      <c r="HN2101" s="28"/>
      <c r="HO2101" s="28"/>
      <c r="HP2101" s="28"/>
      <c r="HQ2101" s="28"/>
      <c r="HR2101" s="28"/>
      <c r="HS2101" s="28"/>
      <c r="HT2101" s="28"/>
      <c r="HU2101" s="28"/>
      <c r="HV2101" s="28"/>
      <c r="HW2101" s="28"/>
      <c r="HX2101" s="28"/>
      <c r="HY2101" s="28"/>
      <c r="HZ2101" s="28"/>
      <c r="IA2101" s="28"/>
      <c r="IB2101" s="28"/>
      <c r="IC2101" s="28"/>
      <c r="ID2101" s="28"/>
      <c r="IE2101" s="28"/>
      <c r="IF2101" s="28"/>
      <c r="IG2101" s="28"/>
      <c r="IH2101" s="28"/>
      <c r="II2101" s="28"/>
      <c r="IJ2101" s="28"/>
      <c r="IK2101" s="28"/>
      <c r="IL2101" s="28"/>
      <c r="IM2101" s="28"/>
      <c r="IN2101" s="28"/>
      <c r="IO2101" s="28"/>
    </row>
    <row r="2102" spans="1:249" s="54" customFormat="1" ht="14.25">
      <c r="A2102" s="28"/>
      <c r="B2102" s="28"/>
      <c r="C2102" s="28"/>
      <c r="D2102" s="28"/>
      <c r="E2102" s="28"/>
      <c r="F2102" s="28"/>
      <c r="G2102" s="28"/>
      <c r="K2102" s="202"/>
      <c r="M2102" s="28"/>
      <c r="N2102" s="28"/>
      <c r="O2102" s="28"/>
      <c r="T2102" s="202"/>
      <c r="V2102" s="28"/>
      <c r="W2102" s="28"/>
      <c r="X2102" s="28"/>
      <c r="AC2102" s="202"/>
      <c r="AE2102" s="28"/>
      <c r="AF2102" s="28"/>
      <c r="AG2102" s="28"/>
      <c r="AL2102" s="202"/>
      <c r="AN2102" s="28"/>
      <c r="AO2102" s="28"/>
      <c r="AP2102" s="28"/>
      <c r="AU2102" s="202"/>
      <c r="AW2102" s="28"/>
      <c r="AX2102" s="28"/>
      <c r="AY2102" s="28"/>
      <c r="BD2102" s="202"/>
      <c r="BF2102" s="28"/>
      <c r="BG2102" s="28"/>
      <c r="BH2102" s="28"/>
      <c r="BM2102" s="202"/>
      <c r="BO2102" s="28"/>
      <c r="BP2102" s="28"/>
      <c r="BQ2102" s="28"/>
      <c r="BV2102" s="202"/>
      <c r="BX2102" s="28"/>
      <c r="BY2102" s="28"/>
      <c r="BZ2102" s="28"/>
      <c r="CE2102" s="202"/>
      <c r="CG2102" s="28"/>
      <c r="CH2102" s="28"/>
      <c r="CI2102" s="28"/>
      <c r="CN2102" s="202"/>
      <c r="CP2102" s="28"/>
      <c r="CQ2102" s="28"/>
      <c r="CR2102" s="28"/>
      <c r="CW2102" s="202"/>
      <c r="CY2102" s="28"/>
      <c r="CZ2102" s="28"/>
      <c r="DA2102" s="28"/>
      <c r="DF2102" s="202"/>
      <c r="DH2102" s="28"/>
      <c r="DI2102" s="28"/>
      <c r="DJ2102" s="28"/>
      <c r="DO2102" s="202"/>
      <c r="DQ2102" s="28"/>
      <c r="DR2102" s="28"/>
      <c r="DS2102" s="28"/>
      <c r="DX2102" s="202"/>
      <c r="DZ2102" s="28"/>
      <c r="EA2102" s="28"/>
      <c r="EB2102" s="28"/>
      <c r="EG2102" s="202"/>
      <c r="EI2102" s="28"/>
      <c r="EJ2102" s="28"/>
      <c r="EK2102" s="28"/>
      <c r="EP2102" s="202"/>
      <c r="ER2102" s="28"/>
      <c r="ES2102" s="28"/>
      <c r="ET2102" s="28"/>
      <c r="EY2102" s="202"/>
      <c r="FA2102" s="28"/>
      <c r="FB2102" s="28"/>
      <c r="FC2102" s="28"/>
      <c r="FH2102" s="202"/>
      <c r="FJ2102" s="28"/>
      <c r="FK2102" s="28"/>
      <c r="FL2102" s="28"/>
      <c r="FQ2102" s="202"/>
      <c r="FS2102" s="28"/>
      <c r="FT2102" s="28"/>
      <c r="FU2102" s="28"/>
      <c r="FZ2102" s="202"/>
      <c r="GB2102" s="28"/>
      <c r="GC2102" s="28"/>
      <c r="GD2102" s="28"/>
      <c r="GI2102" s="202"/>
      <c r="GK2102" s="28"/>
      <c r="GL2102" s="28"/>
      <c r="GM2102" s="28"/>
      <c r="GR2102" s="202"/>
      <c r="GT2102" s="28"/>
      <c r="GU2102" s="28"/>
      <c r="GV2102" s="28"/>
      <c r="HA2102" s="202"/>
      <c r="HC2102" s="28"/>
      <c r="HD2102" s="28"/>
      <c r="HE2102" s="28"/>
      <c r="HJ2102" s="28"/>
      <c r="HK2102" s="28"/>
      <c r="HL2102" s="28"/>
      <c r="HM2102" s="28"/>
      <c r="HN2102" s="28"/>
      <c r="HO2102" s="28"/>
      <c r="HP2102" s="28"/>
      <c r="HQ2102" s="28"/>
      <c r="HR2102" s="28"/>
      <c r="HS2102" s="28"/>
      <c r="HT2102" s="28"/>
      <c r="HU2102" s="28"/>
      <c r="HV2102" s="28"/>
      <c r="HW2102" s="28"/>
      <c r="HX2102" s="28"/>
      <c r="HY2102" s="28"/>
      <c r="HZ2102" s="28"/>
      <c r="IA2102" s="28"/>
      <c r="IB2102" s="28"/>
      <c r="IC2102" s="28"/>
      <c r="ID2102" s="28"/>
      <c r="IE2102" s="28"/>
      <c r="IF2102" s="28"/>
      <c r="IG2102" s="28"/>
      <c r="IH2102" s="28"/>
      <c r="II2102" s="28"/>
      <c r="IJ2102" s="28"/>
      <c r="IK2102" s="28"/>
      <c r="IL2102" s="28"/>
      <c r="IM2102" s="28"/>
      <c r="IN2102" s="28"/>
      <c r="IO2102" s="28"/>
    </row>
    <row r="2103" spans="1:249" s="54" customFormat="1" ht="14.25">
      <c r="A2103" s="28"/>
      <c r="B2103" s="28"/>
      <c r="C2103" s="28"/>
      <c r="D2103" s="28"/>
      <c r="E2103" s="28"/>
      <c r="F2103" s="28"/>
      <c r="G2103" s="28"/>
      <c r="K2103" s="202"/>
      <c r="M2103" s="28"/>
      <c r="N2103" s="28"/>
      <c r="O2103" s="28"/>
      <c r="T2103" s="202"/>
      <c r="V2103" s="28"/>
      <c r="W2103" s="28"/>
      <c r="X2103" s="28"/>
      <c r="AC2103" s="202"/>
      <c r="AE2103" s="28"/>
      <c r="AF2103" s="28"/>
      <c r="AG2103" s="28"/>
      <c r="AL2103" s="202"/>
      <c r="AN2103" s="28"/>
      <c r="AO2103" s="28"/>
      <c r="AP2103" s="28"/>
      <c r="AU2103" s="202"/>
      <c r="AW2103" s="28"/>
      <c r="AX2103" s="28"/>
      <c r="AY2103" s="28"/>
      <c r="BD2103" s="202"/>
      <c r="BF2103" s="28"/>
      <c r="BG2103" s="28"/>
      <c r="BH2103" s="28"/>
      <c r="BM2103" s="202"/>
      <c r="BO2103" s="28"/>
      <c r="BP2103" s="28"/>
      <c r="BQ2103" s="28"/>
      <c r="BV2103" s="202"/>
      <c r="BX2103" s="28"/>
      <c r="BY2103" s="28"/>
      <c r="BZ2103" s="28"/>
      <c r="CE2103" s="202"/>
      <c r="CG2103" s="28"/>
      <c r="CH2103" s="28"/>
      <c r="CI2103" s="28"/>
      <c r="CN2103" s="202"/>
      <c r="CP2103" s="28"/>
      <c r="CQ2103" s="28"/>
      <c r="CR2103" s="28"/>
      <c r="CW2103" s="202"/>
      <c r="CY2103" s="28"/>
      <c r="CZ2103" s="28"/>
      <c r="DA2103" s="28"/>
      <c r="DF2103" s="202"/>
      <c r="DH2103" s="28"/>
      <c r="DI2103" s="28"/>
      <c r="DJ2103" s="28"/>
      <c r="DO2103" s="202"/>
      <c r="DQ2103" s="28"/>
      <c r="DR2103" s="28"/>
      <c r="DS2103" s="28"/>
      <c r="DX2103" s="202"/>
      <c r="DZ2103" s="28"/>
      <c r="EA2103" s="28"/>
      <c r="EB2103" s="28"/>
      <c r="EG2103" s="202"/>
      <c r="EI2103" s="28"/>
      <c r="EJ2103" s="28"/>
      <c r="EK2103" s="28"/>
      <c r="EP2103" s="202"/>
      <c r="ER2103" s="28"/>
      <c r="ES2103" s="28"/>
      <c r="ET2103" s="28"/>
      <c r="EY2103" s="202"/>
      <c r="FA2103" s="28"/>
      <c r="FB2103" s="28"/>
      <c r="FC2103" s="28"/>
      <c r="FH2103" s="202"/>
      <c r="FJ2103" s="28"/>
      <c r="FK2103" s="28"/>
      <c r="FL2103" s="28"/>
      <c r="FQ2103" s="202"/>
      <c r="FS2103" s="28"/>
      <c r="FT2103" s="28"/>
      <c r="FU2103" s="28"/>
      <c r="FZ2103" s="202"/>
      <c r="GB2103" s="28"/>
      <c r="GC2103" s="28"/>
      <c r="GD2103" s="28"/>
      <c r="GI2103" s="202"/>
      <c r="GK2103" s="28"/>
      <c r="GL2103" s="28"/>
      <c r="GM2103" s="28"/>
      <c r="GR2103" s="202"/>
      <c r="GT2103" s="28"/>
      <c r="GU2103" s="28"/>
      <c r="GV2103" s="28"/>
      <c r="HA2103" s="202"/>
      <c r="HC2103" s="28"/>
      <c r="HD2103" s="28"/>
      <c r="HE2103" s="28"/>
      <c r="HJ2103" s="28"/>
      <c r="HK2103" s="28"/>
      <c r="HL2103" s="28"/>
      <c r="HM2103" s="28"/>
      <c r="HN2103" s="28"/>
      <c r="HO2103" s="28"/>
      <c r="HP2103" s="28"/>
      <c r="HQ2103" s="28"/>
      <c r="HR2103" s="28"/>
      <c r="HS2103" s="28"/>
      <c r="HT2103" s="28"/>
      <c r="HU2103" s="28"/>
      <c r="HV2103" s="28"/>
      <c r="HW2103" s="28"/>
      <c r="HX2103" s="28"/>
      <c r="HY2103" s="28"/>
      <c r="HZ2103" s="28"/>
      <c r="IA2103" s="28"/>
      <c r="IB2103" s="28"/>
      <c r="IC2103" s="28"/>
      <c r="ID2103" s="28"/>
      <c r="IE2103" s="28"/>
      <c r="IF2103" s="28"/>
      <c r="IG2103" s="28"/>
      <c r="IH2103" s="28"/>
      <c r="II2103" s="28"/>
      <c r="IJ2103" s="28"/>
      <c r="IK2103" s="28"/>
      <c r="IL2103" s="28"/>
      <c r="IM2103" s="28"/>
      <c r="IN2103" s="28"/>
      <c r="IO2103" s="28"/>
    </row>
    <row r="2104" spans="1:249" s="54" customFormat="1" ht="14.25">
      <c r="A2104" s="28"/>
      <c r="B2104" s="28"/>
      <c r="C2104" s="28"/>
      <c r="D2104" s="28"/>
      <c r="E2104" s="28"/>
      <c r="F2104" s="28"/>
      <c r="G2104" s="28"/>
      <c r="K2104" s="202"/>
      <c r="M2104" s="28"/>
      <c r="N2104" s="28"/>
      <c r="O2104" s="28"/>
      <c r="T2104" s="202"/>
      <c r="V2104" s="28"/>
      <c r="W2104" s="28"/>
      <c r="X2104" s="28"/>
      <c r="AC2104" s="202"/>
      <c r="AE2104" s="28"/>
      <c r="AF2104" s="28"/>
      <c r="AG2104" s="28"/>
      <c r="AL2104" s="202"/>
      <c r="AN2104" s="28"/>
      <c r="AO2104" s="28"/>
      <c r="AP2104" s="28"/>
      <c r="AU2104" s="202"/>
      <c r="AW2104" s="28"/>
      <c r="AX2104" s="28"/>
      <c r="AY2104" s="28"/>
      <c r="BD2104" s="202"/>
      <c r="BF2104" s="28"/>
      <c r="BG2104" s="28"/>
      <c r="BH2104" s="28"/>
      <c r="BM2104" s="202"/>
      <c r="BO2104" s="28"/>
      <c r="BP2104" s="28"/>
      <c r="BQ2104" s="28"/>
      <c r="BV2104" s="202"/>
      <c r="BX2104" s="28"/>
      <c r="BY2104" s="28"/>
      <c r="BZ2104" s="28"/>
      <c r="CE2104" s="202"/>
      <c r="CG2104" s="28"/>
      <c r="CH2104" s="28"/>
      <c r="CI2104" s="28"/>
      <c r="CN2104" s="202"/>
      <c r="CP2104" s="28"/>
      <c r="CQ2104" s="28"/>
      <c r="CR2104" s="28"/>
      <c r="CW2104" s="202"/>
      <c r="CY2104" s="28"/>
      <c r="CZ2104" s="28"/>
      <c r="DA2104" s="28"/>
      <c r="DF2104" s="202"/>
      <c r="DH2104" s="28"/>
      <c r="DI2104" s="28"/>
      <c r="DJ2104" s="28"/>
      <c r="DO2104" s="202"/>
      <c r="DQ2104" s="28"/>
      <c r="DR2104" s="28"/>
      <c r="DS2104" s="28"/>
      <c r="DX2104" s="202"/>
      <c r="DZ2104" s="28"/>
      <c r="EA2104" s="28"/>
      <c r="EB2104" s="28"/>
      <c r="EG2104" s="202"/>
      <c r="EI2104" s="28"/>
      <c r="EJ2104" s="28"/>
      <c r="EK2104" s="28"/>
      <c r="EP2104" s="202"/>
      <c r="ER2104" s="28"/>
      <c r="ES2104" s="28"/>
      <c r="ET2104" s="28"/>
      <c r="EY2104" s="202"/>
      <c r="FA2104" s="28"/>
      <c r="FB2104" s="28"/>
      <c r="FC2104" s="28"/>
      <c r="FH2104" s="202"/>
      <c r="FJ2104" s="28"/>
      <c r="FK2104" s="28"/>
      <c r="FL2104" s="28"/>
      <c r="FQ2104" s="202"/>
      <c r="FS2104" s="28"/>
      <c r="FT2104" s="28"/>
      <c r="FU2104" s="28"/>
      <c r="FZ2104" s="202"/>
      <c r="GB2104" s="28"/>
      <c r="GC2104" s="28"/>
      <c r="GD2104" s="28"/>
      <c r="GI2104" s="202"/>
      <c r="GK2104" s="28"/>
      <c r="GL2104" s="28"/>
      <c r="GM2104" s="28"/>
      <c r="GR2104" s="202"/>
      <c r="GT2104" s="28"/>
      <c r="GU2104" s="28"/>
      <c r="GV2104" s="28"/>
      <c r="HA2104" s="202"/>
      <c r="HC2104" s="28"/>
      <c r="HD2104" s="28"/>
      <c r="HE2104" s="28"/>
      <c r="HJ2104" s="28"/>
      <c r="HK2104" s="28"/>
      <c r="HL2104" s="28"/>
      <c r="HM2104" s="28"/>
      <c r="HN2104" s="28"/>
      <c r="HO2104" s="28"/>
      <c r="HP2104" s="28"/>
      <c r="HQ2104" s="28"/>
      <c r="HR2104" s="28"/>
      <c r="HS2104" s="28"/>
      <c r="HT2104" s="28"/>
      <c r="HU2104" s="28"/>
      <c r="HV2104" s="28"/>
      <c r="HW2104" s="28"/>
      <c r="HX2104" s="28"/>
      <c r="HY2104" s="28"/>
      <c r="HZ2104" s="28"/>
      <c r="IA2104" s="28"/>
      <c r="IB2104" s="28"/>
      <c r="IC2104" s="28"/>
      <c r="ID2104" s="28"/>
      <c r="IE2104" s="28"/>
      <c r="IF2104" s="28"/>
      <c r="IG2104" s="28"/>
      <c r="IH2104" s="28"/>
      <c r="II2104" s="28"/>
      <c r="IJ2104" s="28"/>
      <c r="IK2104" s="28"/>
      <c r="IL2104" s="28"/>
      <c r="IM2104" s="28"/>
      <c r="IN2104" s="28"/>
      <c r="IO2104" s="28"/>
    </row>
    <row r="2105" spans="1:249" s="54" customFormat="1" ht="14.25">
      <c r="A2105" s="28"/>
      <c r="B2105" s="28"/>
      <c r="C2105" s="28"/>
      <c r="D2105" s="28"/>
      <c r="E2105" s="28"/>
      <c r="F2105" s="28"/>
      <c r="G2105" s="28"/>
      <c r="K2105" s="202"/>
      <c r="M2105" s="28"/>
      <c r="N2105" s="28"/>
      <c r="O2105" s="28"/>
      <c r="T2105" s="202"/>
      <c r="V2105" s="28"/>
      <c r="W2105" s="28"/>
      <c r="X2105" s="28"/>
      <c r="AC2105" s="202"/>
      <c r="AE2105" s="28"/>
      <c r="AF2105" s="28"/>
      <c r="AG2105" s="28"/>
      <c r="AL2105" s="202"/>
      <c r="AN2105" s="28"/>
      <c r="AO2105" s="28"/>
      <c r="AP2105" s="28"/>
      <c r="AU2105" s="202"/>
      <c r="AW2105" s="28"/>
      <c r="AX2105" s="28"/>
      <c r="AY2105" s="28"/>
      <c r="BD2105" s="202"/>
      <c r="BF2105" s="28"/>
      <c r="BG2105" s="28"/>
      <c r="BH2105" s="28"/>
      <c r="BM2105" s="202"/>
      <c r="BO2105" s="28"/>
      <c r="BP2105" s="28"/>
      <c r="BQ2105" s="28"/>
      <c r="BV2105" s="202"/>
      <c r="BX2105" s="28"/>
      <c r="BY2105" s="28"/>
      <c r="BZ2105" s="28"/>
      <c r="CE2105" s="202"/>
      <c r="CG2105" s="28"/>
      <c r="CH2105" s="28"/>
      <c r="CI2105" s="28"/>
      <c r="CN2105" s="202"/>
      <c r="CP2105" s="28"/>
      <c r="CQ2105" s="28"/>
      <c r="CR2105" s="28"/>
      <c r="CW2105" s="202"/>
      <c r="CY2105" s="28"/>
      <c r="CZ2105" s="28"/>
      <c r="DA2105" s="28"/>
      <c r="DF2105" s="202"/>
      <c r="DH2105" s="28"/>
      <c r="DI2105" s="28"/>
      <c r="DJ2105" s="28"/>
      <c r="DO2105" s="202"/>
      <c r="DQ2105" s="28"/>
      <c r="DR2105" s="28"/>
      <c r="DS2105" s="28"/>
      <c r="DX2105" s="202"/>
      <c r="DZ2105" s="28"/>
      <c r="EA2105" s="28"/>
      <c r="EB2105" s="28"/>
      <c r="EG2105" s="202"/>
      <c r="EI2105" s="28"/>
      <c r="EJ2105" s="28"/>
      <c r="EK2105" s="28"/>
      <c r="EP2105" s="202"/>
      <c r="ER2105" s="28"/>
      <c r="ES2105" s="28"/>
      <c r="ET2105" s="28"/>
      <c r="EY2105" s="202"/>
      <c r="FA2105" s="28"/>
      <c r="FB2105" s="28"/>
      <c r="FC2105" s="28"/>
      <c r="FH2105" s="202"/>
      <c r="FJ2105" s="28"/>
      <c r="FK2105" s="28"/>
      <c r="FL2105" s="28"/>
      <c r="FQ2105" s="202"/>
      <c r="FS2105" s="28"/>
      <c r="FT2105" s="28"/>
      <c r="FU2105" s="28"/>
      <c r="FZ2105" s="202"/>
      <c r="GB2105" s="28"/>
      <c r="GC2105" s="28"/>
      <c r="GD2105" s="28"/>
      <c r="GI2105" s="202"/>
      <c r="GK2105" s="28"/>
      <c r="GL2105" s="28"/>
      <c r="GM2105" s="28"/>
      <c r="GR2105" s="202"/>
      <c r="GT2105" s="28"/>
      <c r="GU2105" s="28"/>
      <c r="GV2105" s="28"/>
      <c r="HA2105" s="202"/>
      <c r="HC2105" s="28"/>
      <c r="HD2105" s="28"/>
      <c r="HE2105" s="28"/>
      <c r="HJ2105" s="28"/>
      <c r="HK2105" s="28"/>
      <c r="HL2105" s="28"/>
      <c r="HM2105" s="28"/>
      <c r="HN2105" s="28"/>
      <c r="HO2105" s="28"/>
      <c r="HP2105" s="28"/>
      <c r="HQ2105" s="28"/>
      <c r="HR2105" s="28"/>
      <c r="HS2105" s="28"/>
      <c r="HT2105" s="28"/>
      <c r="HU2105" s="28"/>
      <c r="HV2105" s="28"/>
      <c r="HW2105" s="28"/>
      <c r="HX2105" s="28"/>
      <c r="HY2105" s="28"/>
      <c r="HZ2105" s="28"/>
      <c r="IA2105" s="28"/>
      <c r="IB2105" s="28"/>
      <c r="IC2105" s="28"/>
      <c r="ID2105" s="28"/>
      <c r="IE2105" s="28"/>
      <c r="IF2105" s="28"/>
      <c r="IG2105" s="28"/>
      <c r="IH2105" s="28"/>
      <c r="II2105" s="28"/>
      <c r="IJ2105" s="28"/>
      <c r="IK2105" s="28"/>
      <c r="IL2105" s="28"/>
      <c r="IM2105" s="28"/>
      <c r="IN2105" s="28"/>
      <c r="IO2105" s="28"/>
    </row>
    <row r="2106" spans="1:249" s="54" customFormat="1" ht="14.25">
      <c r="A2106" s="28"/>
      <c r="B2106" s="28"/>
      <c r="C2106" s="28"/>
      <c r="D2106" s="28"/>
      <c r="E2106" s="28"/>
      <c r="F2106" s="28"/>
      <c r="G2106" s="28"/>
      <c r="K2106" s="202"/>
      <c r="M2106" s="28"/>
      <c r="N2106" s="28"/>
      <c r="O2106" s="28"/>
      <c r="T2106" s="202"/>
      <c r="V2106" s="28"/>
      <c r="W2106" s="28"/>
      <c r="X2106" s="28"/>
      <c r="AC2106" s="202"/>
      <c r="AE2106" s="28"/>
      <c r="AF2106" s="28"/>
      <c r="AG2106" s="28"/>
      <c r="AL2106" s="202"/>
      <c r="AN2106" s="28"/>
      <c r="AO2106" s="28"/>
      <c r="AP2106" s="28"/>
      <c r="AU2106" s="202"/>
      <c r="AW2106" s="28"/>
      <c r="AX2106" s="28"/>
      <c r="AY2106" s="28"/>
      <c r="BD2106" s="202"/>
      <c r="BF2106" s="28"/>
      <c r="BG2106" s="28"/>
      <c r="BH2106" s="28"/>
      <c r="BM2106" s="202"/>
      <c r="BO2106" s="28"/>
      <c r="BP2106" s="28"/>
      <c r="BQ2106" s="28"/>
      <c r="BV2106" s="202"/>
      <c r="BX2106" s="28"/>
      <c r="BY2106" s="28"/>
      <c r="BZ2106" s="28"/>
      <c r="CE2106" s="202"/>
      <c r="CG2106" s="28"/>
      <c r="CH2106" s="28"/>
      <c r="CI2106" s="28"/>
      <c r="CN2106" s="202"/>
      <c r="CP2106" s="28"/>
      <c r="CQ2106" s="28"/>
      <c r="CR2106" s="28"/>
      <c r="CW2106" s="202"/>
      <c r="CY2106" s="28"/>
      <c r="CZ2106" s="28"/>
      <c r="DA2106" s="28"/>
      <c r="DF2106" s="202"/>
      <c r="DH2106" s="28"/>
      <c r="DI2106" s="28"/>
      <c r="DJ2106" s="28"/>
      <c r="DO2106" s="202"/>
      <c r="DQ2106" s="28"/>
      <c r="DR2106" s="28"/>
      <c r="DS2106" s="28"/>
      <c r="DX2106" s="202"/>
      <c r="DZ2106" s="28"/>
      <c r="EA2106" s="28"/>
      <c r="EB2106" s="28"/>
      <c r="EG2106" s="202"/>
      <c r="EI2106" s="28"/>
      <c r="EJ2106" s="28"/>
      <c r="EK2106" s="28"/>
      <c r="EP2106" s="202"/>
      <c r="ER2106" s="28"/>
      <c r="ES2106" s="28"/>
      <c r="ET2106" s="28"/>
      <c r="EY2106" s="202"/>
      <c r="FA2106" s="28"/>
      <c r="FB2106" s="28"/>
      <c r="FC2106" s="28"/>
      <c r="FH2106" s="202"/>
      <c r="FJ2106" s="28"/>
      <c r="FK2106" s="28"/>
      <c r="FL2106" s="28"/>
      <c r="FQ2106" s="202"/>
      <c r="FS2106" s="28"/>
      <c r="FT2106" s="28"/>
      <c r="FU2106" s="28"/>
      <c r="FZ2106" s="202"/>
      <c r="GB2106" s="28"/>
      <c r="GC2106" s="28"/>
      <c r="GD2106" s="28"/>
      <c r="GI2106" s="202"/>
      <c r="GK2106" s="28"/>
      <c r="GL2106" s="28"/>
      <c r="GM2106" s="28"/>
      <c r="GR2106" s="202"/>
      <c r="GT2106" s="28"/>
      <c r="GU2106" s="28"/>
      <c r="GV2106" s="28"/>
      <c r="HA2106" s="202"/>
      <c r="HC2106" s="28"/>
      <c r="HD2106" s="28"/>
      <c r="HE2106" s="28"/>
      <c r="HJ2106" s="28"/>
      <c r="HK2106" s="28"/>
      <c r="HL2106" s="28"/>
      <c r="HM2106" s="28"/>
      <c r="HN2106" s="28"/>
      <c r="HO2106" s="28"/>
      <c r="HP2106" s="28"/>
      <c r="HQ2106" s="28"/>
      <c r="HR2106" s="28"/>
      <c r="HS2106" s="28"/>
      <c r="HT2106" s="28"/>
      <c r="HU2106" s="28"/>
      <c r="HV2106" s="28"/>
      <c r="HW2106" s="28"/>
      <c r="HX2106" s="28"/>
      <c r="HY2106" s="28"/>
      <c r="HZ2106" s="28"/>
      <c r="IA2106" s="28"/>
      <c r="IB2106" s="28"/>
      <c r="IC2106" s="28"/>
      <c r="ID2106" s="28"/>
      <c r="IE2106" s="28"/>
      <c r="IF2106" s="28"/>
      <c r="IG2106" s="28"/>
      <c r="IH2106" s="28"/>
      <c r="II2106" s="28"/>
      <c r="IJ2106" s="28"/>
      <c r="IK2106" s="28"/>
      <c r="IL2106" s="28"/>
      <c r="IM2106" s="28"/>
      <c r="IN2106" s="28"/>
      <c r="IO2106" s="28"/>
    </row>
    <row r="2107" spans="1:249" s="54" customFormat="1" ht="14.25">
      <c r="A2107" s="28"/>
      <c r="B2107" s="28"/>
      <c r="C2107" s="28"/>
      <c r="D2107" s="28"/>
      <c r="E2107" s="28"/>
      <c r="F2107" s="28"/>
      <c r="G2107" s="28"/>
      <c r="K2107" s="202"/>
      <c r="M2107" s="28"/>
      <c r="N2107" s="28"/>
      <c r="O2107" s="28"/>
      <c r="T2107" s="202"/>
      <c r="V2107" s="28"/>
      <c r="W2107" s="28"/>
      <c r="X2107" s="28"/>
      <c r="AC2107" s="202"/>
      <c r="AE2107" s="28"/>
      <c r="AF2107" s="28"/>
      <c r="AG2107" s="28"/>
      <c r="AL2107" s="202"/>
      <c r="AN2107" s="28"/>
      <c r="AO2107" s="28"/>
      <c r="AP2107" s="28"/>
      <c r="AU2107" s="202"/>
      <c r="AW2107" s="28"/>
      <c r="AX2107" s="28"/>
      <c r="AY2107" s="28"/>
      <c r="BD2107" s="202"/>
      <c r="BF2107" s="28"/>
      <c r="BG2107" s="28"/>
      <c r="BH2107" s="28"/>
      <c r="BM2107" s="202"/>
      <c r="BO2107" s="28"/>
      <c r="BP2107" s="28"/>
      <c r="BQ2107" s="28"/>
      <c r="BV2107" s="202"/>
      <c r="BX2107" s="28"/>
      <c r="BY2107" s="28"/>
      <c r="BZ2107" s="28"/>
      <c r="CE2107" s="202"/>
      <c r="CG2107" s="28"/>
      <c r="CH2107" s="28"/>
      <c r="CI2107" s="28"/>
      <c r="CN2107" s="202"/>
      <c r="CP2107" s="28"/>
      <c r="CQ2107" s="28"/>
      <c r="CR2107" s="28"/>
      <c r="CW2107" s="202"/>
      <c r="CY2107" s="28"/>
      <c r="CZ2107" s="28"/>
      <c r="DA2107" s="28"/>
      <c r="DF2107" s="202"/>
      <c r="DH2107" s="28"/>
      <c r="DI2107" s="28"/>
      <c r="DJ2107" s="28"/>
      <c r="DO2107" s="202"/>
      <c r="DQ2107" s="28"/>
      <c r="DR2107" s="28"/>
      <c r="DS2107" s="28"/>
      <c r="DX2107" s="202"/>
      <c r="DZ2107" s="28"/>
      <c r="EA2107" s="28"/>
      <c r="EB2107" s="28"/>
      <c r="EG2107" s="202"/>
      <c r="EI2107" s="28"/>
      <c r="EJ2107" s="28"/>
      <c r="EK2107" s="28"/>
      <c r="EP2107" s="202"/>
      <c r="ER2107" s="28"/>
      <c r="ES2107" s="28"/>
      <c r="ET2107" s="28"/>
      <c r="EY2107" s="202"/>
      <c r="FA2107" s="28"/>
      <c r="FB2107" s="28"/>
      <c r="FC2107" s="28"/>
      <c r="FH2107" s="202"/>
      <c r="FJ2107" s="28"/>
      <c r="FK2107" s="28"/>
      <c r="FL2107" s="28"/>
      <c r="FQ2107" s="202"/>
      <c r="FS2107" s="28"/>
      <c r="FT2107" s="28"/>
      <c r="FU2107" s="28"/>
      <c r="FZ2107" s="202"/>
      <c r="GB2107" s="28"/>
      <c r="GC2107" s="28"/>
      <c r="GD2107" s="28"/>
      <c r="GI2107" s="202"/>
      <c r="GK2107" s="28"/>
      <c r="GL2107" s="28"/>
      <c r="GM2107" s="28"/>
      <c r="GR2107" s="202"/>
      <c r="GT2107" s="28"/>
      <c r="GU2107" s="28"/>
      <c r="GV2107" s="28"/>
      <c r="HA2107" s="202"/>
      <c r="HC2107" s="28"/>
      <c r="HD2107" s="28"/>
      <c r="HE2107" s="28"/>
      <c r="HJ2107" s="28"/>
      <c r="HK2107" s="28"/>
      <c r="HL2107" s="28"/>
      <c r="HM2107" s="28"/>
      <c r="HN2107" s="28"/>
      <c r="HO2107" s="28"/>
      <c r="HP2107" s="28"/>
      <c r="HQ2107" s="28"/>
      <c r="HR2107" s="28"/>
      <c r="HS2107" s="28"/>
      <c r="HT2107" s="28"/>
      <c r="HU2107" s="28"/>
      <c r="HV2107" s="28"/>
      <c r="HW2107" s="28"/>
      <c r="HX2107" s="28"/>
      <c r="HY2107" s="28"/>
      <c r="HZ2107" s="28"/>
      <c r="IA2107" s="28"/>
      <c r="IB2107" s="28"/>
      <c r="IC2107" s="28"/>
      <c r="ID2107" s="28"/>
      <c r="IE2107" s="28"/>
      <c r="IF2107" s="28"/>
      <c r="IG2107" s="28"/>
      <c r="IH2107" s="28"/>
      <c r="II2107" s="28"/>
      <c r="IJ2107" s="28"/>
      <c r="IK2107" s="28"/>
      <c r="IL2107" s="28"/>
      <c r="IM2107" s="28"/>
      <c r="IN2107" s="28"/>
      <c r="IO2107" s="28"/>
    </row>
    <row r="2108" spans="1:249" s="54" customFormat="1" ht="14.25">
      <c r="A2108" s="28"/>
      <c r="B2108" s="28"/>
      <c r="C2108" s="28"/>
      <c r="D2108" s="28"/>
      <c r="E2108" s="28"/>
      <c r="F2108" s="28"/>
      <c r="G2108" s="28"/>
      <c r="K2108" s="202"/>
      <c r="M2108" s="28"/>
      <c r="N2108" s="28"/>
      <c r="O2108" s="28"/>
      <c r="T2108" s="202"/>
      <c r="V2108" s="28"/>
      <c r="W2108" s="28"/>
      <c r="X2108" s="28"/>
      <c r="AC2108" s="202"/>
      <c r="AE2108" s="28"/>
      <c r="AF2108" s="28"/>
      <c r="AG2108" s="28"/>
      <c r="AL2108" s="202"/>
      <c r="AN2108" s="28"/>
      <c r="AO2108" s="28"/>
      <c r="AP2108" s="28"/>
      <c r="AU2108" s="202"/>
      <c r="AW2108" s="28"/>
      <c r="AX2108" s="28"/>
      <c r="AY2108" s="28"/>
      <c r="BD2108" s="202"/>
      <c r="BF2108" s="28"/>
      <c r="BG2108" s="28"/>
      <c r="BH2108" s="28"/>
      <c r="BM2108" s="202"/>
      <c r="BO2108" s="28"/>
      <c r="BP2108" s="28"/>
      <c r="BQ2108" s="28"/>
      <c r="BV2108" s="202"/>
      <c r="BX2108" s="28"/>
      <c r="BY2108" s="28"/>
      <c r="BZ2108" s="28"/>
      <c r="CE2108" s="202"/>
      <c r="CG2108" s="28"/>
      <c r="CH2108" s="28"/>
      <c r="CI2108" s="28"/>
      <c r="CN2108" s="202"/>
      <c r="CP2108" s="28"/>
      <c r="CQ2108" s="28"/>
      <c r="CR2108" s="28"/>
      <c r="CW2108" s="202"/>
      <c r="CY2108" s="28"/>
      <c r="CZ2108" s="28"/>
      <c r="DA2108" s="28"/>
      <c r="DF2108" s="202"/>
      <c r="DH2108" s="28"/>
      <c r="DI2108" s="28"/>
      <c r="DJ2108" s="28"/>
      <c r="DO2108" s="202"/>
      <c r="DQ2108" s="28"/>
      <c r="DR2108" s="28"/>
      <c r="DS2108" s="28"/>
      <c r="DX2108" s="202"/>
      <c r="DZ2108" s="28"/>
      <c r="EA2108" s="28"/>
      <c r="EB2108" s="28"/>
      <c r="EG2108" s="202"/>
      <c r="EI2108" s="28"/>
      <c r="EJ2108" s="28"/>
      <c r="EK2108" s="28"/>
      <c r="EP2108" s="202"/>
      <c r="ER2108" s="28"/>
      <c r="ES2108" s="28"/>
      <c r="ET2108" s="28"/>
      <c r="EY2108" s="202"/>
      <c r="FA2108" s="28"/>
      <c r="FB2108" s="28"/>
      <c r="FC2108" s="28"/>
      <c r="FH2108" s="202"/>
      <c r="FJ2108" s="28"/>
      <c r="FK2108" s="28"/>
      <c r="FL2108" s="28"/>
      <c r="FQ2108" s="202"/>
      <c r="FS2108" s="28"/>
      <c r="FT2108" s="28"/>
      <c r="FU2108" s="28"/>
      <c r="FZ2108" s="202"/>
      <c r="GB2108" s="28"/>
      <c r="GC2108" s="28"/>
      <c r="GD2108" s="28"/>
      <c r="GI2108" s="202"/>
      <c r="GK2108" s="28"/>
      <c r="GL2108" s="28"/>
      <c r="GM2108" s="28"/>
      <c r="GR2108" s="202"/>
      <c r="GT2108" s="28"/>
      <c r="GU2108" s="28"/>
      <c r="GV2108" s="28"/>
      <c r="HA2108" s="202"/>
      <c r="HC2108" s="28"/>
      <c r="HD2108" s="28"/>
      <c r="HE2108" s="28"/>
      <c r="HJ2108" s="28"/>
      <c r="HK2108" s="28"/>
      <c r="HL2108" s="28"/>
      <c r="HM2108" s="28"/>
      <c r="HN2108" s="28"/>
      <c r="HO2108" s="28"/>
      <c r="HP2108" s="28"/>
      <c r="HQ2108" s="28"/>
      <c r="HR2108" s="28"/>
      <c r="HS2108" s="28"/>
      <c r="HT2108" s="28"/>
      <c r="HU2108" s="28"/>
      <c r="HV2108" s="28"/>
      <c r="HW2108" s="28"/>
      <c r="HX2108" s="28"/>
      <c r="HY2108" s="28"/>
      <c r="HZ2108" s="28"/>
      <c r="IA2108" s="28"/>
      <c r="IB2108" s="28"/>
      <c r="IC2108" s="28"/>
      <c r="ID2108" s="28"/>
      <c r="IE2108" s="28"/>
      <c r="IF2108" s="28"/>
      <c r="IG2108" s="28"/>
      <c r="IH2108" s="28"/>
      <c r="II2108" s="28"/>
      <c r="IJ2108" s="28"/>
      <c r="IK2108" s="28"/>
      <c r="IL2108" s="28"/>
      <c r="IM2108" s="28"/>
      <c r="IN2108" s="28"/>
      <c r="IO2108" s="28"/>
    </row>
    <row r="2109" spans="1:249" s="54" customFormat="1" ht="14.25">
      <c r="A2109" s="28"/>
      <c r="B2109" s="28"/>
      <c r="C2109" s="28"/>
      <c r="D2109" s="28"/>
      <c r="E2109" s="28"/>
      <c r="F2109" s="28"/>
      <c r="G2109" s="28"/>
      <c r="K2109" s="202"/>
      <c r="M2109" s="28"/>
      <c r="N2109" s="28"/>
      <c r="O2109" s="28"/>
      <c r="T2109" s="202"/>
      <c r="V2109" s="28"/>
      <c r="W2109" s="28"/>
      <c r="X2109" s="28"/>
      <c r="AC2109" s="202"/>
      <c r="AE2109" s="28"/>
      <c r="AF2109" s="28"/>
      <c r="AG2109" s="28"/>
      <c r="AL2109" s="202"/>
      <c r="AN2109" s="28"/>
      <c r="AO2109" s="28"/>
      <c r="AP2109" s="28"/>
      <c r="AU2109" s="202"/>
      <c r="AW2109" s="28"/>
      <c r="AX2109" s="28"/>
      <c r="AY2109" s="28"/>
      <c r="BD2109" s="202"/>
      <c r="BF2109" s="28"/>
      <c r="BG2109" s="28"/>
      <c r="BH2109" s="28"/>
      <c r="BM2109" s="202"/>
      <c r="BO2109" s="28"/>
      <c r="BP2109" s="28"/>
      <c r="BQ2109" s="28"/>
      <c r="BV2109" s="202"/>
      <c r="BX2109" s="28"/>
      <c r="BY2109" s="28"/>
      <c r="BZ2109" s="28"/>
      <c r="CE2109" s="202"/>
      <c r="CG2109" s="28"/>
      <c r="CH2109" s="28"/>
      <c r="CI2109" s="28"/>
      <c r="CN2109" s="202"/>
      <c r="CP2109" s="28"/>
      <c r="CQ2109" s="28"/>
      <c r="CR2109" s="28"/>
      <c r="CW2109" s="202"/>
      <c r="CY2109" s="28"/>
      <c r="CZ2109" s="28"/>
      <c r="DA2109" s="28"/>
      <c r="DF2109" s="202"/>
      <c r="DH2109" s="28"/>
      <c r="DI2109" s="28"/>
      <c r="DJ2109" s="28"/>
      <c r="DO2109" s="202"/>
      <c r="DQ2109" s="28"/>
      <c r="DR2109" s="28"/>
      <c r="DS2109" s="28"/>
      <c r="DX2109" s="202"/>
      <c r="DZ2109" s="28"/>
      <c r="EA2109" s="28"/>
      <c r="EB2109" s="28"/>
      <c r="EG2109" s="202"/>
      <c r="EI2109" s="28"/>
      <c r="EJ2109" s="28"/>
      <c r="EK2109" s="28"/>
      <c r="EP2109" s="202"/>
      <c r="ER2109" s="28"/>
      <c r="ES2109" s="28"/>
      <c r="ET2109" s="28"/>
      <c r="EY2109" s="202"/>
      <c r="FA2109" s="28"/>
      <c r="FB2109" s="28"/>
      <c r="FC2109" s="28"/>
      <c r="FH2109" s="202"/>
      <c r="FJ2109" s="28"/>
      <c r="FK2109" s="28"/>
      <c r="FL2109" s="28"/>
      <c r="FQ2109" s="202"/>
      <c r="FS2109" s="28"/>
      <c r="FT2109" s="28"/>
      <c r="FU2109" s="28"/>
      <c r="FZ2109" s="202"/>
      <c r="GB2109" s="28"/>
      <c r="GC2109" s="28"/>
      <c r="GD2109" s="28"/>
      <c r="GI2109" s="202"/>
      <c r="GK2109" s="28"/>
      <c r="GL2109" s="28"/>
      <c r="GM2109" s="28"/>
      <c r="GR2109" s="202"/>
      <c r="GT2109" s="28"/>
      <c r="GU2109" s="28"/>
      <c r="GV2109" s="28"/>
      <c r="HA2109" s="202"/>
      <c r="HC2109" s="28"/>
      <c r="HD2109" s="28"/>
      <c r="HE2109" s="28"/>
      <c r="HJ2109" s="28"/>
      <c r="HK2109" s="28"/>
      <c r="HL2109" s="28"/>
      <c r="HM2109" s="28"/>
      <c r="HN2109" s="28"/>
      <c r="HO2109" s="28"/>
      <c r="HP2109" s="28"/>
      <c r="HQ2109" s="28"/>
      <c r="HR2109" s="28"/>
      <c r="HS2109" s="28"/>
      <c r="HT2109" s="28"/>
      <c r="HU2109" s="28"/>
      <c r="HV2109" s="28"/>
      <c r="HW2109" s="28"/>
      <c r="HX2109" s="28"/>
      <c r="HY2109" s="28"/>
      <c r="HZ2109" s="28"/>
      <c r="IA2109" s="28"/>
      <c r="IB2109" s="28"/>
      <c r="IC2109" s="28"/>
      <c r="ID2109" s="28"/>
      <c r="IE2109" s="28"/>
      <c r="IF2109" s="28"/>
      <c r="IG2109" s="28"/>
      <c r="IH2109" s="28"/>
      <c r="II2109" s="28"/>
      <c r="IJ2109" s="28"/>
      <c r="IK2109" s="28"/>
      <c r="IL2109" s="28"/>
      <c r="IM2109" s="28"/>
      <c r="IN2109" s="28"/>
      <c r="IO2109" s="28"/>
    </row>
    <row r="2110" spans="1:249" s="54" customFormat="1" ht="14.25">
      <c r="A2110" s="28"/>
      <c r="B2110" s="28"/>
      <c r="C2110" s="28"/>
      <c r="D2110" s="28"/>
      <c r="F2110" s="28"/>
      <c r="G2110" s="28"/>
      <c r="K2110" s="202"/>
      <c r="M2110" s="28"/>
      <c r="N2110" s="28"/>
      <c r="O2110" s="28"/>
      <c r="T2110" s="202"/>
      <c r="V2110" s="28"/>
      <c r="W2110" s="28"/>
      <c r="X2110" s="28"/>
      <c r="AC2110" s="202"/>
      <c r="AE2110" s="28"/>
      <c r="AF2110" s="28"/>
      <c r="AG2110" s="28"/>
      <c r="AL2110" s="202"/>
      <c r="AN2110" s="28"/>
      <c r="AO2110" s="28"/>
      <c r="AP2110" s="28"/>
      <c r="AU2110" s="202"/>
      <c r="AW2110" s="28"/>
      <c r="AX2110" s="28"/>
      <c r="AY2110" s="28"/>
      <c r="BD2110" s="202"/>
      <c r="BF2110" s="28"/>
      <c r="BG2110" s="28"/>
      <c r="BH2110" s="28"/>
      <c r="BM2110" s="202"/>
      <c r="BO2110" s="28"/>
      <c r="BP2110" s="28"/>
      <c r="BQ2110" s="28"/>
      <c r="BV2110" s="202"/>
      <c r="BX2110" s="28"/>
      <c r="BY2110" s="28"/>
      <c r="BZ2110" s="28"/>
      <c r="CE2110" s="202"/>
      <c r="CG2110" s="28"/>
      <c r="CH2110" s="28"/>
      <c r="CI2110" s="28"/>
      <c r="CN2110" s="202"/>
      <c r="CP2110" s="28"/>
      <c r="CQ2110" s="28"/>
      <c r="CR2110" s="28"/>
      <c r="CW2110" s="202"/>
      <c r="CY2110" s="28"/>
      <c r="CZ2110" s="28"/>
      <c r="DA2110" s="28"/>
      <c r="DF2110" s="202"/>
      <c r="DH2110" s="28"/>
      <c r="DI2110" s="28"/>
      <c r="DJ2110" s="28"/>
      <c r="DO2110" s="202"/>
      <c r="DQ2110" s="28"/>
      <c r="DR2110" s="28"/>
      <c r="DS2110" s="28"/>
      <c r="DX2110" s="202"/>
      <c r="DZ2110" s="28"/>
      <c r="EA2110" s="28"/>
      <c r="EB2110" s="28"/>
      <c r="EG2110" s="202"/>
      <c r="EI2110" s="28"/>
      <c r="EJ2110" s="28"/>
      <c r="EK2110" s="28"/>
      <c r="EP2110" s="202"/>
      <c r="ER2110" s="28"/>
      <c r="ES2110" s="28"/>
      <c r="ET2110" s="28"/>
      <c r="EY2110" s="202"/>
      <c r="FA2110" s="28"/>
      <c r="FB2110" s="28"/>
      <c r="FC2110" s="28"/>
      <c r="FH2110" s="202"/>
      <c r="FJ2110" s="28"/>
      <c r="FK2110" s="28"/>
      <c r="FL2110" s="28"/>
      <c r="FQ2110" s="202"/>
      <c r="FS2110" s="28"/>
      <c r="FT2110" s="28"/>
      <c r="FU2110" s="28"/>
      <c r="FZ2110" s="202"/>
      <c r="GB2110" s="28"/>
      <c r="GC2110" s="28"/>
      <c r="GD2110" s="28"/>
      <c r="GI2110" s="202"/>
      <c r="GK2110" s="28"/>
      <c r="GL2110" s="28"/>
      <c r="GM2110" s="28"/>
      <c r="GR2110" s="202"/>
      <c r="GT2110" s="28"/>
      <c r="GU2110" s="28"/>
      <c r="GV2110" s="28"/>
      <c r="HA2110" s="202"/>
      <c r="HC2110" s="28"/>
      <c r="HD2110" s="28"/>
      <c r="HE2110" s="28"/>
      <c r="HJ2110" s="28"/>
      <c r="HK2110" s="28"/>
      <c r="HL2110" s="28"/>
      <c r="HM2110" s="28"/>
      <c r="HN2110" s="28"/>
      <c r="HO2110" s="28"/>
      <c r="HP2110" s="28"/>
      <c r="HQ2110" s="28"/>
      <c r="HR2110" s="28"/>
      <c r="HS2110" s="28"/>
      <c r="HT2110" s="28"/>
      <c r="HU2110" s="28"/>
      <c r="HV2110" s="28"/>
      <c r="HW2110" s="28"/>
      <c r="HX2110" s="28"/>
      <c r="HY2110" s="28"/>
      <c r="HZ2110" s="28"/>
      <c r="IA2110" s="28"/>
      <c r="IB2110" s="28"/>
      <c r="IC2110" s="28"/>
      <c r="ID2110" s="28"/>
      <c r="IE2110" s="28"/>
      <c r="IF2110" s="28"/>
      <c r="IG2110" s="28"/>
      <c r="IH2110" s="28"/>
      <c r="II2110" s="28"/>
      <c r="IJ2110" s="28"/>
      <c r="IK2110" s="28"/>
      <c r="IL2110" s="28"/>
      <c r="IM2110" s="28"/>
      <c r="IN2110" s="28"/>
      <c r="IO2110" s="28"/>
    </row>
    <row r="2111" spans="1:249" s="54" customFormat="1" ht="14.25">
      <c r="A2111" s="28"/>
      <c r="B2111" s="28"/>
      <c r="C2111" s="28"/>
      <c r="D2111" s="28"/>
      <c r="F2111" s="28"/>
      <c r="G2111" s="28"/>
      <c r="K2111" s="202"/>
      <c r="M2111" s="28"/>
      <c r="N2111" s="28"/>
      <c r="O2111" s="28"/>
      <c r="T2111" s="202"/>
      <c r="V2111" s="28"/>
      <c r="W2111" s="28"/>
      <c r="X2111" s="28"/>
      <c r="AC2111" s="202"/>
      <c r="AE2111" s="28"/>
      <c r="AF2111" s="28"/>
      <c r="AG2111" s="28"/>
      <c r="AL2111" s="202"/>
      <c r="AN2111" s="28"/>
      <c r="AO2111" s="28"/>
      <c r="AP2111" s="28"/>
      <c r="AU2111" s="202"/>
      <c r="AW2111" s="28"/>
      <c r="AX2111" s="28"/>
      <c r="AY2111" s="28"/>
      <c r="BD2111" s="202"/>
      <c r="BF2111" s="28"/>
      <c r="BG2111" s="28"/>
      <c r="BH2111" s="28"/>
      <c r="BM2111" s="202"/>
      <c r="BO2111" s="28"/>
      <c r="BP2111" s="28"/>
      <c r="BQ2111" s="28"/>
      <c r="BV2111" s="202"/>
      <c r="BX2111" s="28"/>
      <c r="BY2111" s="28"/>
      <c r="BZ2111" s="28"/>
      <c r="CE2111" s="202"/>
      <c r="CG2111" s="28"/>
      <c r="CH2111" s="28"/>
      <c r="CI2111" s="28"/>
      <c r="CN2111" s="202"/>
      <c r="CP2111" s="28"/>
      <c r="CQ2111" s="28"/>
      <c r="CR2111" s="28"/>
      <c r="CW2111" s="202"/>
      <c r="CY2111" s="28"/>
      <c r="CZ2111" s="28"/>
      <c r="DA2111" s="28"/>
      <c r="DF2111" s="202"/>
      <c r="DH2111" s="28"/>
      <c r="DI2111" s="28"/>
      <c r="DJ2111" s="28"/>
      <c r="DO2111" s="202"/>
      <c r="DQ2111" s="28"/>
      <c r="DR2111" s="28"/>
      <c r="DS2111" s="28"/>
      <c r="DX2111" s="202"/>
      <c r="DZ2111" s="28"/>
      <c r="EA2111" s="28"/>
      <c r="EB2111" s="28"/>
      <c r="EG2111" s="202"/>
      <c r="EI2111" s="28"/>
      <c r="EJ2111" s="28"/>
      <c r="EK2111" s="28"/>
      <c r="EP2111" s="202"/>
      <c r="ER2111" s="28"/>
      <c r="ES2111" s="28"/>
      <c r="ET2111" s="28"/>
      <c r="EY2111" s="202"/>
      <c r="FA2111" s="28"/>
      <c r="FB2111" s="28"/>
      <c r="FC2111" s="28"/>
      <c r="FH2111" s="202"/>
      <c r="FJ2111" s="28"/>
      <c r="FK2111" s="28"/>
      <c r="FL2111" s="28"/>
      <c r="FQ2111" s="202"/>
      <c r="FS2111" s="28"/>
      <c r="FT2111" s="28"/>
      <c r="FU2111" s="28"/>
      <c r="FZ2111" s="202"/>
      <c r="GB2111" s="28"/>
      <c r="GC2111" s="28"/>
      <c r="GD2111" s="28"/>
      <c r="GI2111" s="202"/>
      <c r="GK2111" s="28"/>
      <c r="GL2111" s="28"/>
      <c r="GM2111" s="28"/>
      <c r="GR2111" s="202"/>
      <c r="GT2111" s="28"/>
      <c r="GU2111" s="28"/>
      <c r="GV2111" s="28"/>
      <c r="HA2111" s="202"/>
      <c r="HC2111" s="28"/>
      <c r="HD2111" s="28"/>
      <c r="HE2111" s="28"/>
      <c r="HJ2111" s="28"/>
      <c r="HK2111" s="28"/>
      <c r="HL2111" s="28"/>
      <c r="HM2111" s="28"/>
      <c r="HN2111" s="28"/>
      <c r="HO2111" s="28"/>
      <c r="HP2111" s="28"/>
      <c r="HQ2111" s="28"/>
      <c r="HR2111" s="28"/>
      <c r="HS2111" s="28"/>
      <c r="HT2111" s="28"/>
      <c r="HU2111" s="28"/>
      <c r="HV2111" s="28"/>
      <c r="HW2111" s="28"/>
      <c r="HX2111" s="28"/>
      <c r="HY2111" s="28"/>
      <c r="HZ2111" s="28"/>
      <c r="IA2111" s="28"/>
      <c r="IB2111" s="28"/>
      <c r="IC2111" s="28"/>
      <c r="ID2111" s="28"/>
      <c r="IE2111" s="28"/>
      <c r="IF2111" s="28"/>
      <c r="IG2111" s="28"/>
      <c r="IH2111" s="28"/>
      <c r="II2111" s="28"/>
      <c r="IJ2111" s="28"/>
      <c r="IK2111" s="28"/>
      <c r="IL2111" s="28"/>
      <c r="IM2111" s="28"/>
      <c r="IN2111" s="28"/>
      <c r="IO2111" s="28"/>
    </row>
    <row r="2112" spans="1:249" s="54" customFormat="1" ht="14.25">
      <c r="A2112" s="28"/>
      <c r="B2112" s="28"/>
      <c r="C2112" s="28"/>
      <c r="D2112" s="28"/>
      <c r="F2112" s="28"/>
      <c r="G2112" s="28"/>
      <c r="K2112" s="202"/>
      <c r="M2112" s="28"/>
      <c r="N2112" s="28"/>
      <c r="O2112" s="28"/>
      <c r="T2112" s="202"/>
      <c r="V2112" s="28"/>
      <c r="W2112" s="28"/>
      <c r="X2112" s="28"/>
      <c r="AC2112" s="202"/>
      <c r="AE2112" s="28"/>
      <c r="AF2112" s="28"/>
      <c r="AG2112" s="28"/>
      <c r="AL2112" s="202"/>
      <c r="AN2112" s="28"/>
      <c r="AO2112" s="28"/>
      <c r="AP2112" s="28"/>
      <c r="AU2112" s="202"/>
      <c r="AW2112" s="28"/>
      <c r="AX2112" s="28"/>
      <c r="AY2112" s="28"/>
      <c r="BD2112" s="202"/>
      <c r="BF2112" s="28"/>
      <c r="BG2112" s="28"/>
      <c r="BH2112" s="28"/>
      <c r="BM2112" s="202"/>
      <c r="BO2112" s="28"/>
      <c r="BP2112" s="28"/>
      <c r="BQ2112" s="28"/>
      <c r="BV2112" s="202"/>
      <c r="BX2112" s="28"/>
      <c r="BY2112" s="28"/>
      <c r="BZ2112" s="28"/>
      <c r="CE2112" s="202"/>
      <c r="CG2112" s="28"/>
      <c r="CH2112" s="28"/>
      <c r="CI2112" s="28"/>
      <c r="CN2112" s="202"/>
      <c r="CP2112" s="28"/>
      <c r="CQ2112" s="28"/>
      <c r="CR2112" s="28"/>
      <c r="CW2112" s="202"/>
      <c r="CY2112" s="28"/>
      <c r="CZ2112" s="28"/>
      <c r="DA2112" s="28"/>
      <c r="DF2112" s="202"/>
      <c r="DH2112" s="28"/>
      <c r="DI2112" s="28"/>
      <c r="DJ2112" s="28"/>
      <c r="DO2112" s="202"/>
      <c r="DQ2112" s="28"/>
      <c r="DR2112" s="28"/>
      <c r="DS2112" s="28"/>
      <c r="DX2112" s="202"/>
      <c r="DZ2112" s="28"/>
      <c r="EA2112" s="28"/>
      <c r="EB2112" s="28"/>
      <c r="EG2112" s="202"/>
      <c r="EI2112" s="28"/>
      <c r="EJ2112" s="28"/>
      <c r="EK2112" s="28"/>
      <c r="EP2112" s="202"/>
      <c r="ER2112" s="28"/>
      <c r="ES2112" s="28"/>
      <c r="ET2112" s="28"/>
      <c r="EY2112" s="202"/>
      <c r="FA2112" s="28"/>
      <c r="FB2112" s="28"/>
      <c r="FC2112" s="28"/>
      <c r="FH2112" s="202"/>
      <c r="FJ2112" s="28"/>
      <c r="FK2112" s="28"/>
      <c r="FL2112" s="28"/>
      <c r="FQ2112" s="202"/>
      <c r="FS2112" s="28"/>
      <c r="FT2112" s="28"/>
      <c r="FU2112" s="28"/>
      <c r="FZ2112" s="202"/>
      <c r="GB2112" s="28"/>
      <c r="GC2112" s="28"/>
      <c r="GD2112" s="28"/>
      <c r="GI2112" s="202"/>
      <c r="GK2112" s="28"/>
      <c r="GL2112" s="28"/>
      <c r="GM2112" s="28"/>
      <c r="GR2112" s="202"/>
      <c r="GT2112" s="28"/>
      <c r="GU2112" s="28"/>
      <c r="GV2112" s="28"/>
      <c r="HA2112" s="202"/>
      <c r="HC2112" s="28"/>
      <c r="HD2112" s="28"/>
      <c r="HE2112" s="28"/>
      <c r="HJ2112" s="28"/>
      <c r="HK2112" s="28"/>
      <c r="HL2112" s="28"/>
      <c r="HM2112" s="28"/>
      <c r="HN2112" s="28"/>
      <c r="HO2112" s="28"/>
      <c r="HP2112" s="28"/>
      <c r="HQ2112" s="28"/>
      <c r="HR2112" s="28"/>
      <c r="HS2112" s="28"/>
      <c r="HT2112" s="28"/>
      <c r="HU2112" s="28"/>
      <c r="HV2112" s="28"/>
      <c r="HW2112" s="28"/>
      <c r="HX2112" s="28"/>
      <c r="HY2112" s="28"/>
      <c r="HZ2112" s="28"/>
      <c r="IA2112" s="28"/>
      <c r="IB2112" s="28"/>
      <c r="IC2112" s="28"/>
      <c r="ID2112" s="28"/>
      <c r="IE2112" s="28"/>
      <c r="IF2112" s="28"/>
      <c r="IG2112" s="28"/>
      <c r="IH2112" s="28"/>
      <c r="II2112" s="28"/>
      <c r="IJ2112" s="28"/>
      <c r="IK2112" s="28"/>
      <c r="IL2112" s="28"/>
      <c r="IM2112" s="28"/>
      <c r="IN2112" s="28"/>
      <c r="IO2112" s="28"/>
    </row>
    <row r="2113" spans="1:249" s="54" customFormat="1" ht="14.25">
      <c r="A2113" s="28"/>
      <c r="B2113" s="28"/>
      <c r="C2113" s="28"/>
      <c r="D2113" s="28"/>
      <c r="E2113" s="28"/>
      <c r="F2113" s="28"/>
      <c r="G2113" s="28"/>
      <c r="K2113" s="202"/>
      <c r="M2113" s="28"/>
      <c r="N2113" s="28"/>
      <c r="O2113" s="28"/>
      <c r="T2113" s="202"/>
      <c r="V2113" s="28"/>
      <c r="W2113" s="28"/>
      <c r="X2113" s="28"/>
      <c r="AC2113" s="202"/>
      <c r="AE2113" s="28"/>
      <c r="AF2113" s="28"/>
      <c r="AG2113" s="28"/>
      <c r="AL2113" s="202"/>
      <c r="AN2113" s="28"/>
      <c r="AO2113" s="28"/>
      <c r="AP2113" s="28"/>
      <c r="AU2113" s="202"/>
      <c r="AW2113" s="28"/>
      <c r="AX2113" s="28"/>
      <c r="AY2113" s="28"/>
      <c r="BD2113" s="202"/>
      <c r="BF2113" s="28"/>
      <c r="BG2113" s="28"/>
      <c r="BH2113" s="28"/>
      <c r="BM2113" s="202"/>
      <c r="BO2113" s="28"/>
      <c r="BP2113" s="28"/>
      <c r="BQ2113" s="28"/>
      <c r="BV2113" s="202"/>
      <c r="BX2113" s="28"/>
      <c r="BY2113" s="28"/>
      <c r="BZ2113" s="28"/>
      <c r="CE2113" s="202"/>
      <c r="CG2113" s="28"/>
      <c r="CH2113" s="28"/>
      <c r="CI2113" s="28"/>
      <c r="CN2113" s="202"/>
      <c r="CP2113" s="28"/>
      <c r="CQ2113" s="28"/>
      <c r="CR2113" s="28"/>
      <c r="CW2113" s="202"/>
      <c r="CY2113" s="28"/>
      <c r="CZ2113" s="28"/>
      <c r="DA2113" s="28"/>
      <c r="DF2113" s="202"/>
      <c r="DH2113" s="28"/>
      <c r="DI2113" s="28"/>
      <c r="DJ2113" s="28"/>
      <c r="DO2113" s="202"/>
      <c r="DQ2113" s="28"/>
      <c r="DR2113" s="28"/>
      <c r="DS2113" s="28"/>
      <c r="DX2113" s="202"/>
      <c r="DZ2113" s="28"/>
      <c r="EA2113" s="28"/>
      <c r="EB2113" s="28"/>
      <c r="EG2113" s="202"/>
      <c r="EI2113" s="28"/>
      <c r="EJ2113" s="28"/>
      <c r="EK2113" s="28"/>
      <c r="EP2113" s="202"/>
      <c r="ER2113" s="28"/>
      <c r="ES2113" s="28"/>
      <c r="ET2113" s="28"/>
      <c r="EY2113" s="202"/>
      <c r="FA2113" s="28"/>
      <c r="FB2113" s="28"/>
      <c r="FC2113" s="28"/>
      <c r="FH2113" s="202"/>
      <c r="FJ2113" s="28"/>
      <c r="FK2113" s="28"/>
      <c r="FL2113" s="28"/>
      <c r="FQ2113" s="202"/>
      <c r="FS2113" s="28"/>
      <c r="FT2113" s="28"/>
      <c r="FU2113" s="28"/>
      <c r="FZ2113" s="202"/>
      <c r="GB2113" s="28"/>
      <c r="GC2113" s="28"/>
      <c r="GD2113" s="28"/>
      <c r="GI2113" s="202"/>
      <c r="GK2113" s="28"/>
      <c r="GL2113" s="28"/>
      <c r="GM2113" s="28"/>
      <c r="GR2113" s="202"/>
      <c r="GT2113" s="28"/>
      <c r="GU2113" s="28"/>
      <c r="GV2113" s="28"/>
      <c r="HA2113" s="202"/>
      <c r="HC2113" s="28"/>
      <c r="HD2113" s="28"/>
      <c r="HE2113" s="28"/>
      <c r="HJ2113" s="28"/>
      <c r="HK2113" s="28"/>
      <c r="HL2113" s="28"/>
      <c r="HM2113" s="28"/>
      <c r="HN2113" s="28"/>
      <c r="HO2113" s="28"/>
      <c r="HP2113" s="28"/>
      <c r="HQ2113" s="28"/>
      <c r="HR2113" s="28"/>
      <c r="HS2113" s="28"/>
      <c r="HT2113" s="28"/>
      <c r="HU2113" s="28"/>
      <c r="HV2113" s="28"/>
      <c r="HW2113" s="28"/>
      <c r="HX2113" s="28"/>
      <c r="HY2113" s="28"/>
      <c r="HZ2113" s="28"/>
      <c r="IA2113" s="28"/>
      <c r="IB2113" s="28"/>
      <c r="IC2113" s="28"/>
      <c r="ID2113" s="28"/>
      <c r="IE2113" s="28"/>
      <c r="IF2113" s="28"/>
      <c r="IG2113" s="28"/>
      <c r="IH2113" s="28"/>
      <c r="II2113" s="28"/>
      <c r="IJ2113" s="28"/>
      <c r="IK2113" s="28"/>
      <c r="IL2113" s="28"/>
      <c r="IM2113" s="28"/>
      <c r="IN2113" s="28"/>
      <c r="IO2113" s="28"/>
    </row>
    <row r="2114" spans="1:249" s="54" customFormat="1" ht="14.25">
      <c r="A2114" s="28"/>
      <c r="B2114" s="28"/>
      <c r="C2114" s="28"/>
      <c r="D2114" s="28"/>
      <c r="F2114" s="28"/>
      <c r="G2114" s="28"/>
      <c r="K2114" s="202"/>
      <c r="M2114" s="28"/>
      <c r="N2114" s="28"/>
      <c r="O2114" s="28"/>
      <c r="T2114" s="202"/>
      <c r="V2114" s="28"/>
      <c r="W2114" s="28"/>
      <c r="X2114" s="28"/>
      <c r="AC2114" s="202"/>
      <c r="AE2114" s="28"/>
      <c r="AF2114" s="28"/>
      <c r="AG2114" s="28"/>
      <c r="AL2114" s="202"/>
      <c r="AN2114" s="28"/>
      <c r="AO2114" s="28"/>
      <c r="AP2114" s="28"/>
      <c r="AU2114" s="202"/>
      <c r="AW2114" s="28"/>
      <c r="AX2114" s="28"/>
      <c r="AY2114" s="28"/>
      <c r="BD2114" s="202"/>
      <c r="BF2114" s="28"/>
      <c r="BG2114" s="28"/>
      <c r="BH2114" s="28"/>
      <c r="BM2114" s="202"/>
      <c r="BO2114" s="28"/>
      <c r="BP2114" s="28"/>
      <c r="BQ2114" s="28"/>
      <c r="BV2114" s="202"/>
      <c r="BX2114" s="28"/>
      <c r="BY2114" s="28"/>
      <c r="BZ2114" s="28"/>
      <c r="CE2114" s="202"/>
      <c r="CG2114" s="28"/>
      <c r="CH2114" s="28"/>
      <c r="CI2114" s="28"/>
      <c r="CN2114" s="202"/>
      <c r="CP2114" s="28"/>
      <c r="CQ2114" s="28"/>
      <c r="CR2114" s="28"/>
      <c r="CW2114" s="202"/>
      <c r="CY2114" s="28"/>
      <c r="CZ2114" s="28"/>
      <c r="DA2114" s="28"/>
      <c r="DF2114" s="202"/>
      <c r="DH2114" s="28"/>
      <c r="DI2114" s="28"/>
      <c r="DJ2114" s="28"/>
      <c r="DO2114" s="202"/>
      <c r="DQ2114" s="28"/>
      <c r="DR2114" s="28"/>
      <c r="DS2114" s="28"/>
      <c r="DX2114" s="202"/>
      <c r="DZ2114" s="28"/>
      <c r="EA2114" s="28"/>
      <c r="EB2114" s="28"/>
      <c r="EG2114" s="202"/>
      <c r="EI2114" s="28"/>
      <c r="EJ2114" s="28"/>
      <c r="EK2114" s="28"/>
      <c r="EP2114" s="202"/>
      <c r="ER2114" s="28"/>
      <c r="ES2114" s="28"/>
      <c r="ET2114" s="28"/>
      <c r="EY2114" s="202"/>
      <c r="FA2114" s="28"/>
      <c r="FB2114" s="28"/>
      <c r="FC2114" s="28"/>
      <c r="FH2114" s="202"/>
      <c r="FJ2114" s="28"/>
      <c r="FK2114" s="28"/>
      <c r="FL2114" s="28"/>
      <c r="FQ2114" s="202"/>
      <c r="FS2114" s="28"/>
      <c r="FT2114" s="28"/>
      <c r="FU2114" s="28"/>
      <c r="FZ2114" s="202"/>
      <c r="GB2114" s="28"/>
      <c r="GC2114" s="28"/>
      <c r="GD2114" s="28"/>
      <c r="GI2114" s="202"/>
      <c r="GK2114" s="28"/>
      <c r="GL2114" s="28"/>
      <c r="GM2114" s="28"/>
      <c r="GR2114" s="202"/>
      <c r="GT2114" s="28"/>
      <c r="GU2114" s="28"/>
      <c r="GV2114" s="28"/>
      <c r="HA2114" s="202"/>
      <c r="HC2114" s="28"/>
      <c r="HD2114" s="28"/>
      <c r="HE2114" s="28"/>
      <c r="HJ2114" s="28"/>
      <c r="HK2114" s="28"/>
      <c r="HL2114" s="28"/>
      <c r="HM2114" s="28"/>
      <c r="HN2114" s="28"/>
      <c r="HO2114" s="28"/>
      <c r="HP2114" s="28"/>
      <c r="HQ2114" s="28"/>
      <c r="HR2114" s="28"/>
      <c r="HS2114" s="28"/>
      <c r="HT2114" s="28"/>
      <c r="HU2114" s="28"/>
      <c r="HV2114" s="28"/>
      <c r="HW2114" s="28"/>
      <c r="HX2114" s="28"/>
      <c r="HY2114" s="28"/>
      <c r="HZ2114" s="28"/>
      <c r="IA2114" s="28"/>
      <c r="IB2114" s="28"/>
      <c r="IC2114" s="28"/>
      <c r="ID2114" s="28"/>
      <c r="IE2114" s="28"/>
      <c r="IF2114" s="28"/>
      <c r="IG2114" s="28"/>
      <c r="IH2114" s="28"/>
      <c r="II2114" s="28"/>
      <c r="IJ2114" s="28"/>
      <c r="IK2114" s="28"/>
      <c r="IL2114" s="28"/>
      <c r="IM2114" s="28"/>
      <c r="IN2114" s="28"/>
      <c r="IO2114" s="28"/>
    </row>
    <row r="2115" spans="1:249" s="54" customFormat="1" ht="14.25">
      <c r="A2115" s="28"/>
      <c r="B2115" s="28"/>
      <c r="C2115" s="28"/>
      <c r="D2115" s="28"/>
      <c r="F2115" s="28"/>
      <c r="G2115" s="28"/>
      <c r="K2115" s="202"/>
      <c r="M2115" s="28"/>
      <c r="N2115" s="28"/>
      <c r="O2115" s="28"/>
      <c r="T2115" s="202"/>
      <c r="V2115" s="28"/>
      <c r="W2115" s="28"/>
      <c r="X2115" s="28"/>
      <c r="AC2115" s="202"/>
      <c r="AE2115" s="28"/>
      <c r="AF2115" s="28"/>
      <c r="AG2115" s="28"/>
      <c r="AL2115" s="202"/>
      <c r="AN2115" s="28"/>
      <c r="AO2115" s="28"/>
      <c r="AP2115" s="28"/>
      <c r="AU2115" s="202"/>
      <c r="AW2115" s="28"/>
      <c r="AX2115" s="28"/>
      <c r="AY2115" s="28"/>
      <c r="BD2115" s="202"/>
      <c r="BF2115" s="28"/>
      <c r="BG2115" s="28"/>
      <c r="BH2115" s="28"/>
      <c r="BM2115" s="202"/>
      <c r="BO2115" s="28"/>
      <c r="BP2115" s="28"/>
      <c r="BQ2115" s="28"/>
      <c r="BV2115" s="202"/>
      <c r="BX2115" s="28"/>
      <c r="BY2115" s="28"/>
      <c r="BZ2115" s="28"/>
      <c r="CE2115" s="202"/>
      <c r="CG2115" s="28"/>
      <c r="CH2115" s="28"/>
      <c r="CI2115" s="28"/>
      <c r="CN2115" s="202"/>
      <c r="CP2115" s="28"/>
      <c r="CQ2115" s="28"/>
      <c r="CR2115" s="28"/>
      <c r="CW2115" s="202"/>
      <c r="CY2115" s="28"/>
      <c r="CZ2115" s="28"/>
      <c r="DA2115" s="28"/>
      <c r="DF2115" s="202"/>
      <c r="DH2115" s="28"/>
      <c r="DI2115" s="28"/>
      <c r="DJ2115" s="28"/>
      <c r="DO2115" s="202"/>
      <c r="DQ2115" s="28"/>
      <c r="DR2115" s="28"/>
      <c r="DS2115" s="28"/>
      <c r="DX2115" s="202"/>
      <c r="DZ2115" s="28"/>
      <c r="EA2115" s="28"/>
      <c r="EB2115" s="28"/>
      <c r="EG2115" s="202"/>
      <c r="EI2115" s="28"/>
      <c r="EJ2115" s="28"/>
      <c r="EK2115" s="28"/>
      <c r="EP2115" s="202"/>
      <c r="ER2115" s="28"/>
      <c r="ES2115" s="28"/>
      <c r="ET2115" s="28"/>
      <c r="EY2115" s="202"/>
      <c r="FA2115" s="28"/>
      <c r="FB2115" s="28"/>
      <c r="FC2115" s="28"/>
      <c r="FH2115" s="202"/>
      <c r="FJ2115" s="28"/>
      <c r="FK2115" s="28"/>
      <c r="FL2115" s="28"/>
      <c r="FQ2115" s="202"/>
      <c r="FS2115" s="28"/>
      <c r="FT2115" s="28"/>
      <c r="FU2115" s="28"/>
      <c r="FZ2115" s="202"/>
      <c r="GB2115" s="28"/>
      <c r="GC2115" s="28"/>
      <c r="GD2115" s="28"/>
      <c r="GI2115" s="202"/>
      <c r="GK2115" s="28"/>
      <c r="GL2115" s="28"/>
      <c r="GM2115" s="28"/>
      <c r="GR2115" s="202"/>
      <c r="GT2115" s="28"/>
      <c r="GU2115" s="28"/>
      <c r="GV2115" s="28"/>
      <c r="HA2115" s="202"/>
      <c r="HC2115" s="28"/>
      <c r="HD2115" s="28"/>
      <c r="HE2115" s="28"/>
      <c r="HJ2115" s="28"/>
      <c r="HK2115" s="28"/>
      <c r="HL2115" s="28"/>
      <c r="HM2115" s="28"/>
      <c r="HN2115" s="28"/>
      <c r="HO2115" s="28"/>
      <c r="HP2115" s="28"/>
      <c r="HQ2115" s="28"/>
      <c r="HR2115" s="28"/>
      <c r="HS2115" s="28"/>
      <c r="HT2115" s="28"/>
      <c r="HU2115" s="28"/>
      <c r="HV2115" s="28"/>
      <c r="HW2115" s="28"/>
      <c r="HX2115" s="28"/>
      <c r="HY2115" s="28"/>
      <c r="HZ2115" s="28"/>
      <c r="IA2115" s="28"/>
      <c r="IB2115" s="28"/>
      <c r="IC2115" s="28"/>
      <c r="ID2115" s="28"/>
      <c r="IE2115" s="28"/>
      <c r="IF2115" s="28"/>
      <c r="IG2115" s="28"/>
      <c r="IH2115" s="28"/>
      <c r="II2115" s="28"/>
      <c r="IJ2115" s="28"/>
      <c r="IK2115" s="28"/>
      <c r="IL2115" s="28"/>
      <c r="IM2115" s="28"/>
      <c r="IN2115" s="28"/>
      <c r="IO2115" s="28"/>
    </row>
    <row r="2116" spans="1:249" s="54" customFormat="1" ht="14.25">
      <c r="A2116" s="28"/>
      <c r="B2116" s="28"/>
      <c r="C2116" s="28"/>
      <c r="D2116" s="28"/>
      <c r="G2116" s="28"/>
      <c r="K2116" s="202"/>
      <c r="M2116" s="28"/>
      <c r="N2116" s="28"/>
      <c r="O2116" s="28"/>
      <c r="T2116" s="202"/>
      <c r="V2116" s="28"/>
      <c r="W2116" s="28"/>
      <c r="X2116" s="28"/>
      <c r="AC2116" s="202"/>
      <c r="AE2116" s="28"/>
      <c r="AF2116" s="28"/>
      <c r="AG2116" s="28"/>
      <c r="AL2116" s="202"/>
      <c r="AN2116" s="28"/>
      <c r="AO2116" s="28"/>
      <c r="AP2116" s="28"/>
      <c r="AU2116" s="202"/>
      <c r="AW2116" s="28"/>
      <c r="AX2116" s="28"/>
      <c r="AY2116" s="28"/>
      <c r="BD2116" s="202"/>
      <c r="BF2116" s="28"/>
      <c r="BG2116" s="28"/>
      <c r="BH2116" s="28"/>
      <c r="BM2116" s="202"/>
      <c r="BO2116" s="28"/>
      <c r="BP2116" s="28"/>
      <c r="BQ2116" s="28"/>
      <c r="BV2116" s="202"/>
      <c r="BX2116" s="28"/>
      <c r="BY2116" s="28"/>
      <c r="BZ2116" s="28"/>
      <c r="CE2116" s="202"/>
      <c r="CG2116" s="28"/>
      <c r="CH2116" s="28"/>
      <c r="CI2116" s="28"/>
      <c r="CN2116" s="202"/>
      <c r="CP2116" s="28"/>
      <c r="CQ2116" s="28"/>
      <c r="CR2116" s="28"/>
      <c r="CW2116" s="202"/>
      <c r="CY2116" s="28"/>
      <c r="CZ2116" s="28"/>
      <c r="DA2116" s="28"/>
      <c r="DF2116" s="202"/>
      <c r="DH2116" s="28"/>
      <c r="DI2116" s="28"/>
      <c r="DJ2116" s="28"/>
      <c r="DO2116" s="202"/>
      <c r="DQ2116" s="28"/>
      <c r="DR2116" s="28"/>
      <c r="DS2116" s="28"/>
      <c r="DX2116" s="202"/>
      <c r="DZ2116" s="28"/>
      <c r="EA2116" s="28"/>
      <c r="EB2116" s="28"/>
      <c r="EG2116" s="202"/>
      <c r="EI2116" s="28"/>
      <c r="EJ2116" s="28"/>
      <c r="EK2116" s="28"/>
      <c r="EP2116" s="202"/>
      <c r="ER2116" s="28"/>
      <c r="ES2116" s="28"/>
      <c r="ET2116" s="28"/>
      <c r="EY2116" s="202"/>
      <c r="FA2116" s="28"/>
      <c r="FB2116" s="28"/>
      <c r="FC2116" s="28"/>
      <c r="FH2116" s="202"/>
      <c r="FJ2116" s="28"/>
      <c r="FK2116" s="28"/>
      <c r="FL2116" s="28"/>
      <c r="FQ2116" s="202"/>
      <c r="FS2116" s="28"/>
      <c r="FT2116" s="28"/>
      <c r="FU2116" s="28"/>
      <c r="FZ2116" s="202"/>
      <c r="GB2116" s="28"/>
      <c r="GC2116" s="28"/>
      <c r="GD2116" s="28"/>
      <c r="GI2116" s="202"/>
      <c r="GK2116" s="28"/>
      <c r="GL2116" s="28"/>
      <c r="GM2116" s="28"/>
      <c r="GR2116" s="202"/>
      <c r="GT2116" s="28"/>
      <c r="GU2116" s="28"/>
      <c r="GV2116" s="28"/>
      <c r="HA2116" s="202"/>
      <c r="HC2116" s="28"/>
      <c r="HD2116" s="28"/>
      <c r="HE2116" s="28"/>
      <c r="HJ2116" s="28"/>
      <c r="HK2116" s="28"/>
      <c r="HL2116" s="28"/>
      <c r="HM2116" s="28"/>
      <c r="HN2116" s="28"/>
      <c r="HO2116" s="28"/>
      <c r="HP2116" s="28"/>
      <c r="HQ2116" s="28"/>
      <c r="HR2116" s="28"/>
      <c r="HS2116" s="28"/>
      <c r="HT2116" s="28"/>
      <c r="HU2116" s="28"/>
      <c r="HV2116" s="28"/>
      <c r="HW2116" s="28"/>
      <c r="HX2116" s="28"/>
      <c r="HY2116" s="28"/>
      <c r="HZ2116" s="28"/>
      <c r="IA2116" s="28"/>
      <c r="IB2116" s="28"/>
      <c r="IC2116" s="28"/>
      <c r="ID2116" s="28"/>
      <c r="IE2116" s="28"/>
      <c r="IF2116" s="28"/>
      <c r="IG2116" s="28"/>
      <c r="IH2116" s="28"/>
      <c r="II2116" s="28"/>
      <c r="IJ2116" s="28"/>
      <c r="IK2116" s="28"/>
      <c r="IL2116" s="28"/>
      <c r="IM2116" s="28"/>
      <c r="IN2116" s="28"/>
      <c r="IO2116" s="28"/>
    </row>
    <row r="2117" spans="1:249" s="54" customFormat="1" ht="14.25">
      <c r="A2117" s="28"/>
      <c r="B2117" s="28"/>
      <c r="C2117" s="28"/>
      <c r="D2117" s="28"/>
      <c r="F2117" s="28"/>
      <c r="G2117" s="28"/>
      <c r="K2117" s="202"/>
      <c r="M2117" s="28"/>
      <c r="N2117" s="28"/>
      <c r="O2117" s="28"/>
      <c r="T2117" s="202"/>
      <c r="V2117" s="28"/>
      <c r="W2117" s="28"/>
      <c r="X2117" s="28"/>
      <c r="AC2117" s="202"/>
      <c r="AE2117" s="28"/>
      <c r="AF2117" s="28"/>
      <c r="AG2117" s="28"/>
      <c r="AL2117" s="202"/>
      <c r="AN2117" s="28"/>
      <c r="AO2117" s="28"/>
      <c r="AP2117" s="28"/>
      <c r="AU2117" s="202"/>
      <c r="AW2117" s="28"/>
      <c r="AX2117" s="28"/>
      <c r="AY2117" s="28"/>
      <c r="BD2117" s="202"/>
      <c r="BF2117" s="28"/>
      <c r="BG2117" s="28"/>
      <c r="BH2117" s="28"/>
      <c r="BM2117" s="202"/>
      <c r="BO2117" s="28"/>
      <c r="BP2117" s="28"/>
      <c r="BQ2117" s="28"/>
      <c r="BV2117" s="202"/>
      <c r="BX2117" s="28"/>
      <c r="BY2117" s="28"/>
      <c r="BZ2117" s="28"/>
      <c r="CE2117" s="202"/>
      <c r="CG2117" s="28"/>
      <c r="CH2117" s="28"/>
      <c r="CI2117" s="28"/>
      <c r="CN2117" s="202"/>
      <c r="CP2117" s="28"/>
      <c r="CQ2117" s="28"/>
      <c r="CR2117" s="28"/>
      <c r="CW2117" s="202"/>
      <c r="CY2117" s="28"/>
      <c r="CZ2117" s="28"/>
      <c r="DA2117" s="28"/>
      <c r="DF2117" s="202"/>
      <c r="DH2117" s="28"/>
      <c r="DI2117" s="28"/>
      <c r="DJ2117" s="28"/>
      <c r="DO2117" s="202"/>
      <c r="DQ2117" s="28"/>
      <c r="DR2117" s="28"/>
      <c r="DS2117" s="28"/>
      <c r="DX2117" s="202"/>
      <c r="DZ2117" s="28"/>
      <c r="EA2117" s="28"/>
      <c r="EB2117" s="28"/>
      <c r="EG2117" s="202"/>
      <c r="EI2117" s="28"/>
      <c r="EJ2117" s="28"/>
      <c r="EK2117" s="28"/>
      <c r="EP2117" s="202"/>
      <c r="ER2117" s="28"/>
      <c r="ES2117" s="28"/>
      <c r="ET2117" s="28"/>
      <c r="EY2117" s="202"/>
      <c r="FA2117" s="28"/>
      <c r="FB2117" s="28"/>
      <c r="FC2117" s="28"/>
      <c r="FH2117" s="202"/>
      <c r="FJ2117" s="28"/>
      <c r="FK2117" s="28"/>
      <c r="FL2117" s="28"/>
      <c r="FQ2117" s="202"/>
      <c r="FS2117" s="28"/>
      <c r="FT2117" s="28"/>
      <c r="FU2117" s="28"/>
      <c r="FZ2117" s="202"/>
      <c r="GB2117" s="28"/>
      <c r="GC2117" s="28"/>
      <c r="GD2117" s="28"/>
      <c r="GI2117" s="202"/>
      <c r="GK2117" s="28"/>
      <c r="GL2117" s="28"/>
      <c r="GM2117" s="28"/>
      <c r="GR2117" s="202"/>
      <c r="GT2117" s="28"/>
      <c r="GU2117" s="28"/>
      <c r="GV2117" s="28"/>
      <c r="HA2117" s="202"/>
      <c r="HC2117" s="28"/>
      <c r="HD2117" s="28"/>
      <c r="HE2117" s="28"/>
      <c r="HJ2117" s="28"/>
      <c r="HK2117" s="28"/>
      <c r="HL2117" s="28"/>
      <c r="HM2117" s="28"/>
      <c r="HN2117" s="28"/>
      <c r="HO2117" s="28"/>
      <c r="HP2117" s="28"/>
      <c r="HQ2117" s="28"/>
      <c r="HR2117" s="28"/>
      <c r="HS2117" s="28"/>
      <c r="HT2117" s="28"/>
      <c r="HU2117" s="28"/>
      <c r="HV2117" s="28"/>
      <c r="HW2117" s="28"/>
      <c r="HX2117" s="28"/>
      <c r="HY2117" s="28"/>
      <c r="HZ2117" s="28"/>
      <c r="IA2117" s="28"/>
      <c r="IB2117" s="28"/>
      <c r="IC2117" s="28"/>
      <c r="ID2117" s="28"/>
      <c r="IE2117" s="28"/>
      <c r="IF2117" s="28"/>
      <c r="IG2117" s="28"/>
      <c r="IH2117" s="28"/>
      <c r="II2117" s="28"/>
      <c r="IJ2117" s="28"/>
      <c r="IK2117" s="28"/>
      <c r="IL2117" s="28"/>
      <c r="IM2117" s="28"/>
      <c r="IN2117" s="28"/>
      <c r="IO2117" s="28"/>
    </row>
    <row r="2118" spans="1:249" s="54" customFormat="1" ht="14.25">
      <c r="A2118" s="28"/>
      <c r="B2118" s="28"/>
      <c r="C2118" s="28"/>
      <c r="D2118" s="28"/>
      <c r="F2118" s="28"/>
      <c r="G2118" s="28"/>
      <c r="K2118" s="202"/>
      <c r="M2118" s="28"/>
      <c r="N2118" s="28"/>
      <c r="O2118" s="28"/>
      <c r="T2118" s="202"/>
      <c r="V2118" s="28"/>
      <c r="W2118" s="28"/>
      <c r="X2118" s="28"/>
      <c r="AC2118" s="202"/>
      <c r="AE2118" s="28"/>
      <c r="AF2118" s="28"/>
      <c r="AG2118" s="28"/>
      <c r="AL2118" s="202"/>
      <c r="AN2118" s="28"/>
      <c r="AO2118" s="28"/>
      <c r="AP2118" s="28"/>
      <c r="AU2118" s="202"/>
      <c r="AW2118" s="28"/>
      <c r="AX2118" s="28"/>
      <c r="AY2118" s="28"/>
      <c r="BD2118" s="202"/>
      <c r="BF2118" s="28"/>
      <c r="BG2118" s="28"/>
      <c r="BH2118" s="28"/>
      <c r="BM2118" s="202"/>
      <c r="BO2118" s="28"/>
      <c r="BP2118" s="28"/>
      <c r="BQ2118" s="28"/>
      <c r="BV2118" s="202"/>
      <c r="BX2118" s="28"/>
      <c r="BY2118" s="28"/>
      <c r="BZ2118" s="28"/>
      <c r="CE2118" s="202"/>
      <c r="CG2118" s="28"/>
      <c r="CH2118" s="28"/>
      <c r="CI2118" s="28"/>
      <c r="CN2118" s="202"/>
      <c r="CP2118" s="28"/>
      <c r="CQ2118" s="28"/>
      <c r="CR2118" s="28"/>
      <c r="CW2118" s="202"/>
      <c r="CY2118" s="28"/>
      <c r="CZ2118" s="28"/>
      <c r="DA2118" s="28"/>
      <c r="DF2118" s="202"/>
      <c r="DH2118" s="28"/>
      <c r="DI2118" s="28"/>
      <c r="DJ2118" s="28"/>
      <c r="DO2118" s="202"/>
      <c r="DQ2118" s="28"/>
      <c r="DR2118" s="28"/>
      <c r="DS2118" s="28"/>
      <c r="DX2118" s="202"/>
      <c r="DZ2118" s="28"/>
      <c r="EA2118" s="28"/>
      <c r="EB2118" s="28"/>
      <c r="EG2118" s="202"/>
      <c r="EI2118" s="28"/>
      <c r="EJ2118" s="28"/>
      <c r="EK2118" s="28"/>
      <c r="EP2118" s="202"/>
      <c r="ER2118" s="28"/>
      <c r="ES2118" s="28"/>
      <c r="ET2118" s="28"/>
      <c r="EY2118" s="202"/>
      <c r="FA2118" s="28"/>
      <c r="FB2118" s="28"/>
      <c r="FC2118" s="28"/>
      <c r="FH2118" s="202"/>
      <c r="FJ2118" s="28"/>
      <c r="FK2118" s="28"/>
      <c r="FL2118" s="28"/>
      <c r="FQ2118" s="202"/>
      <c r="FS2118" s="28"/>
      <c r="FT2118" s="28"/>
      <c r="FU2118" s="28"/>
      <c r="FZ2118" s="202"/>
      <c r="GB2118" s="28"/>
      <c r="GC2118" s="28"/>
      <c r="GD2118" s="28"/>
      <c r="GI2118" s="202"/>
      <c r="GK2118" s="28"/>
      <c r="GL2118" s="28"/>
      <c r="GM2118" s="28"/>
      <c r="GR2118" s="202"/>
      <c r="GT2118" s="28"/>
      <c r="GU2118" s="28"/>
      <c r="GV2118" s="28"/>
      <c r="HA2118" s="202"/>
      <c r="HC2118" s="28"/>
      <c r="HD2118" s="28"/>
      <c r="HE2118" s="28"/>
      <c r="HJ2118" s="28"/>
      <c r="HK2118" s="28"/>
      <c r="HL2118" s="28"/>
      <c r="HM2118" s="28"/>
      <c r="HN2118" s="28"/>
      <c r="HO2118" s="28"/>
      <c r="HP2118" s="28"/>
      <c r="HQ2118" s="28"/>
      <c r="HR2118" s="28"/>
      <c r="HS2118" s="28"/>
      <c r="HT2118" s="28"/>
      <c r="HU2118" s="28"/>
      <c r="HV2118" s="28"/>
      <c r="HW2118" s="28"/>
      <c r="HX2118" s="28"/>
      <c r="HY2118" s="28"/>
      <c r="HZ2118" s="28"/>
      <c r="IA2118" s="28"/>
      <c r="IB2118" s="28"/>
      <c r="IC2118" s="28"/>
      <c r="ID2118" s="28"/>
      <c r="IE2118" s="28"/>
      <c r="IF2118" s="28"/>
      <c r="IG2118" s="28"/>
      <c r="IH2118" s="28"/>
      <c r="II2118" s="28"/>
      <c r="IJ2118" s="28"/>
      <c r="IK2118" s="28"/>
      <c r="IL2118" s="28"/>
      <c r="IM2118" s="28"/>
      <c r="IN2118" s="28"/>
      <c r="IO2118" s="28"/>
    </row>
    <row r="2119" spans="1:249" s="54" customFormat="1" ht="14.25">
      <c r="A2119" s="28"/>
      <c r="B2119" s="28"/>
      <c r="C2119" s="28"/>
      <c r="D2119" s="28"/>
      <c r="F2119" s="28"/>
      <c r="G2119" s="28"/>
      <c r="K2119" s="202"/>
      <c r="M2119" s="28"/>
      <c r="N2119" s="28"/>
      <c r="O2119" s="28"/>
      <c r="T2119" s="202"/>
      <c r="V2119" s="28"/>
      <c r="W2119" s="28"/>
      <c r="X2119" s="28"/>
      <c r="AC2119" s="202"/>
      <c r="AE2119" s="28"/>
      <c r="AF2119" s="28"/>
      <c r="AG2119" s="28"/>
      <c r="AL2119" s="202"/>
      <c r="AN2119" s="28"/>
      <c r="AO2119" s="28"/>
      <c r="AP2119" s="28"/>
      <c r="AU2119" s="202"/>
      <c r="AW2119" s="28"/>
      <c r="AX2119" s="28"/>
      <c r="AY2119" s="28"/>
      <c r="BD2119" s="202"/>
      <c r="BF2119" s="28"/>
      <c r="BG2119" s="28"/>
      <c r="BH2119" s="28"/>
      <c r="BM2119" s="202"/>
      <c r="BO2119" s="28"/>
      <c r="BP2119" s="28"/>
      <c r="BQ2119" s="28"/>
      <c r="BV2119" s="202"/>
      <c r="BX2119" s="28"/>
      <c r="BY2119" s="28"/>
      <c r="BZ2119" s="28"/>
      <c r="CE2119" s="202"/>
      <c r="CG2119" s="28"/>
      <c r="CH2119" s="28"/>
      <c r="CI2119" s="28"/>
      <c r="CN2119" s="202"/>
      <c r="CP2119" s="28"/>
      <c r="CQ2119" s="28"/>
      <c r="CR2119" s="28"/>
      <c r="CW2119" s="202"/>
      <c r="CY2119" s="28"/>
      <c r="CZ2119" s="28"/>
      <c r="DA2119" s="28"/>
      <c r="DF2119" s="202"/>
      <c r="DH2119" s="28"/>
      <c r="DI2119" s="28"/>
      <c r="DJ2119" s="28"/>
      <c r="DO2119" s="202"/>
      <c r="DQ2119" s="28"/>
      <c r="DR2119" s="28"/>
      <c r="DS2119" s="28"/>
      <c r="DX2119" s="202"/>
      <c r="DZ2119" s="28"/>
      <c r="EA2119" s="28"/>
      <c r="EB2119" s="28"/>
      <c r="EG2119" s="202"/>
      <c r="EI2119" s="28"/>
      <c r="EJ2119" s="28"/>
      <c r="EK2119" s="28"/>
      <c r="EP2119" s="202"/>
      <c r="ER2119" s="28"/>
      <c r="ES2119" s="28"/>
      <c r="ET2119" s="28"/>
      <c r="EY2119" s="202"/>
      <c r="FA2119" s="28"/>
      <c r="FB2119" s="28"/>
      <c r="FC2119" s="28"/>
      <c r="FH2119" s="202"/>
      <c r="FJ2119" s="28"/>
      <c r="FK2119" s="28"/>
      <c r="FL2119" s="28"/>
      <c r="FQ2119" s="202"/>
      <c r="FS2119" s="28"/>
      <c r="FT2119" s="28"/>
      <c r="FU2119" s="28"/>
      <c r="FZ2119" s="202"/>
      <c r="GB2119" s="28"/>
      <c r="GC2119" s="28"/>
      <c r="GD2119" s="28"/>
      <c r="GI2119" s="202"/>
      <c r="GK2119" s="28"/>
      <c r="GL2119" s="28"/>
      <c r="GM2119" s="28"/>
      <c r="GR2119" s="202"/>
      <c r="GT2119" s="28"/>
      <c r="GU2119" s="28"/>
      <c r="GV2119" s="28"/>
      <c r="HA2119" s="202"/>
      <c r="HC2119" s="28"/>
      <c r="HD2119" s="28"/>
      <c r="HE2119" s="28"/>
      <c r="HJ2119" s="28"/>
      <c r="HK2119" s="28"/>
      <c r="HL2119" s="28"/>
      <c r="HM2119" s="28"/>
      <c r="HN2119" s="28"/>
      <c r="HO2119" s="28"/>
      <c r="HP2119" s="28"/>
      <c r="HQ2119" s="28"/>
      <c r="HR2119" s="28"/>
      <c r="HS2119" s="28"/>
      <c r="HT2119" s="28"/>
      <c r="HU2119" s="28"/>
      <c r="HV2119" s="28"/>
      <c r="HW2119" s="28"/>
      <c r="HX2119" s="28"/>
      <c r="HY2119" s="28"/>
      <c r="HZ2119" s="28"/>
      <c r="IA2119" s="28"/>
      <c r="IB2119" s="28"/>
      <c r="IC2119" s="28"/>
      <c r="ID2119" s="28"/>
      <c r="IE2119" s="28"/>
      <c r="IF2119" s="28"/>
      <c r="IG2119" s="28"/>
      <c r="IH2119" s="28"/>
      <c r="II2119" s="28"/>
      <c r="IJ2119" s="28"/>
      <c r="IK2119" s="28"/>
      <c r="IL2119" s="28"/>
      <c r="IM2119" s="28"/>
      <c r="IN2119" s="28"/>
      <c r="IO2119" s="28"/>
    </row>
    <row r="2120" spans="1:249" s="54" customFormat="1" ht="14.25">
      <c r="A2120" s="28"/>
      <c r="B2120" s="28"/>
      <c r="C2120" s="28"/>
      <c r="D2120" s="28"/>
      <c r="F2120" s="28"/>
      <c r="G2120" s="28"/>
      <c r="K2120" s="202"/>
      <c r="M2120" s="28"/>
      <c r="N2120" s="28"/>
      <c r="O2120" s="28"/>
      <c r="T2120" s="202"/>
      <c r="V2120" s="28"/>
      <c r="W2120" s="28"/>
      <c r="X2120" s="28"/>
      <c r="AC2120" s="202"/>
      <c r="AE2120" s="28"/>
      <c r="AF2120" s="28"/>
      <c r="AG2120" s="28"/>
      <c r="AL2120" s="202"/>
      <c r="AN2120" s="28"/>
      <c r="AO2120" s="28"/>
      <c r="AP2120" s="28"/>
      <c r="AU2120" s="202"/>
      <c r="AW2120" s="28"/>
      <c r="AX2120" s="28"/>
      <c r="AY2120" s="28"/>
      <c r="BD2120" s="202"/>
      <c r="BF2120" s="28"/>
      <c r="BG2120" s="28"/>
      <c r="BH2120" s="28"/>
      <c r="BM2120" s="202"/>
      <c r="BO2120" s="28"/>
      <c r="BP2120" s="28"/>
      <c r="BQ2120" s="28"/>
      <c r="BV2120" s="202"/>
      <c r="BX2120" s="28"/>
      <c r="BY2120" s="28"/>
      <c r="BZ2120" s="28"/>
      <c r="CE2120" s="202"/>
      <c r="CG2120" s="28"/>
      <c r="CH2120" s="28"/>
      <c r="CI2120" s="28"/>
      <c r="CN2120" s="202"/>
      <c r="CP2120" s="28"/>
      <c r="CQ2120" s="28"/>
      <c r="CR2120" s="28"/>
      <c r="CW2120" s="202"/>
      <c r="CY2120" s="28"/>
      <c r="CZ2120" s="28"/>
      <c r="DA2120" s="28"/>
      <c r="DF2120" s="202"/>
      <c r="DH2120" s="28"/>
      <c r="DI2120" s="28"/>
      <c r="DJ2120" s="28"/>
      <c r="DO2120" s="202"/>
      <c r="DQ2120" s="28"/>
      <c r="DR2120" s="28"/>
      <c r="DS2120" s="28"/>
      <c r="DX2120" s="202"/>
      <c r="DZ2120" s="28"/>
      <c r="EA2120" s="28"/>
      <c r="EB2120" s="28"/>
      <c r="EG2120" s="202"/>
      <c r="EI2120" s="28"/>
      <c r="EJ2120" s="28"/>
      <c r="EK2120" s="28"/>
      <c r="EP2120" s="202"/>
      <c r="ER2120" s="28"/>
      <c r="ES2120" s="28"/>
      <c r="ET2120" s="28"/>
      <c r="EY2120" s="202"/>
      <c r="FA2120" s="28"/>
      <c r="FB2120" s="28"/>
      <c r="FC2120" s="28"/>
      <c r="FH2120" s="202"/>
      <c r="FJ2120" s="28"/>
      <c r="FK2120" s="28"/>
      <c r="FL2120" s="28"/>
      <c r="FQ2120" s="202"/>
      <c r="FS2120" s="28"/>
      <c r="FT2120" s="28"/>
      <c r="FU2120" s="28"/>
      <c r="FZ2120" s="202"/>
      <c r="GB2120" s="28"/>
      <c r="GC2120" s="28"/>
      <c r="GD2120" s="28"/>
      <c r="GI2120" s="202"/>
      <c r="GK2120" s="28"/>
      <c r="GL2120" s="28"/>
      <c r="GM2120" s="28"/>
      <c r="GR2120" s="202"/>
      <c r="GT2120" s="28"/>
      <c r="GU2120" s="28"/>
      <c r="GV2120" s="28"/>
      <c r="HA2120" s="202"/>
      <c r="HC2120" s="28"/>
      <c r="HD2120" s="28"/>
      <c r="HE2120" s="28"/>
      <c r="HJ2120" s="28"/>
      <c r="HK2120" s="28"/>
      <c r="HL2120" s="28"/>
      <c r="HM2120" s="28"/>
      <c r="HN2120" s="28"/>
      <c r="HO2120" s="28"/>
      <c r="HP2120" s="28"/>
      <c r="HQ2120" s="28"/>
      <c r="HR2120" s="28"/>
      <c r="HS2120" s="28"/>
      <c r="HT2120" s="28"/>
      <c r="HU2120" s="28"/>
      <c r="HV2120" s="28"/>
      <c r="HW2120" s="28"/>
      <c r="HX2120" s="28"/>
      <c r="HY2120" s="28"/>
      <c r="HZ2120" s="28"/>
      <c r="IA2120" s="28"/>
      <c r="IB2120" s="28"/>
      <c r="IC2120" s="28"/>
      <c r="ID2120" s="28"/>
      <c r="IE2120" s="28"/>
      <c r="IF2120" s="28"/>
      <c r="IG2120" s="28"/>
      <c r="IH2120" s="28"/>
      <c r="II2120" s="28"/>
      <c r="IJ2120" s="28"/>
      <c r="IK2120" s="28"/>
      <c r="IL2120" s="28"/>
      <c r="IM2120" s="28"/>
      <c r="IN2120" s="28"/>
      <c r="IO2120" s="28"/>
    </row>
    <row r="2121" spans="1:249" s="54" customFormat="1" ht="14.25">
      <c r="A2121" s="28"/>
      <c r="B2121" s="28"/>
      <c r="C2121" s="28"/>
      <c r="D2121" s="28"/>
      <c r="F2121" s="28"/>
      <c r="G2121" s="28"/>
      <c r="K2121" s="202"/>
      <c r="M2121" s="28"/>
      <c r="N2121" s="28"/>
      <c r="O2121" s="28"/>
      <c r="T2121" s="202"/>
      <c r="V2121" s="28"/>
      <c r="W2121" s="28"/>
      <c r="X2121" s="28"/>
      <c r="AC2121" s="202"/>
      <c r="AE2121" s="28"/>
      <c r="AF2121" s="28"/>
      <c r="AG2121" s="28"/>
      <c r="AL2121" s="202"/>
      <c r="AN2121" s="28"/>
      <c r="AO2121" s="28"/>
      <c r="AP2121" s="28"/>
      <c r="AU2121" s="202"/>
      <c r="AW2121" s="28"/>
      <c r="AX2121" s="28"/>
      <c r="AY2121" s="28"/>
      <c r="BD2121" s="202"/>
      <c r="BF2121" s="28"/>
      <c r="BG2121" s="28"/>
      <c r="BH2121" s="28"/>
      <c r="BM2121" s="202"/>
      <c r="BO2121" s="28"/>
      <c r="BP2121" s="28"/>
      <c r="BQ2121" s="28"/>
      <c r="BV2121" s="202"/>
      <c r="BX2121" s="28"/>
      <c r="BY2121" s="28"/>
      <c r="BZ2121" s="28"/>
      <c r="CE2121" s="202"/>
      <c r="CG2121" s="28"/>
      <c r="CH2121" s="28"/>
      <c r="CI2121" s="28"/>
      <c r="CN2121" s="202"/>
      <c r="CP2121" s="28"/>
      <c r="CQ2121" s="28"/>
      <c r="CR2121" s="28"/>
      <c r="CW2121" s="202"/>
      <c r="CY2121" s="28"/>
      <c r="CZ2121" s="28"/>
      <c r="DA2121" s="28"/>
      <c r="DF2121" s="202"/>
      <c r="DH2121" s="28"/>
      <c r="DI2121" s="28"/>
      <c r="DJ2121" s="28"/>
      <c r="DO2121" s="202"/>
      <c r="DQ2121" s="28"/>
      <c r="DR2121" s="28"/>
      <c r="DS2121" s="28"/>
      <c r="DX2121" s="202"/>
      <c r="DZ2121" s="28"/>
      <c r="EA2121" s="28"/>
      <c r="EB2121" s="28"/>
      <c r="EG2121" s="202"/>
      <c r="EI2121" s="28"/>
      <c r="EJ2121" s="28"/>
      <c r="EK2121" s="28"/>
      <c r="EP2121" s="202"/>
      <c r="ER2121" s="28"/>
      <c r="ES2121" s="28"/>
      <c r="ET2121" s="28"/>
      <c r="EY2121" s="202"/>
      <c r="FA2121" s="28"/>
      <c r="FB2121" s="28"/>
      <c r="FC2121" s="28"/>
      <c r="FH2121" s="202"/>
      <c r="FJ2121" s="28"/>
      <c r="FK2121" s="28"/>
      <c r="FL2121" s="28"/>
      <c r="FQ2121" s="202"/>
      <c r="FS2121" s="28"/>
      <c r="FT2121" s="28"/>
      <c r="FU2121" s="28"/>
      <c r="FZ2121" s="202"/>
      <c r="GB2121" s="28"/>
      <c r="GC2121" s="28"/>
      <c r="GD2121" s="28"/>
      <c r="GI2121" s="202"/>
      <c r="GK2121" s="28"/>
      <c r="GL2121" s="28"/>
      <c r="GM2121" s="28"/>
      <c r="GR2121" s="202"/>
      <c r="GT2121" s="28"/>
      <c r="GU2121" s="28"/>
      <c r="GV2121" s="28"/>
      <c r="HA2121" s="202"/>
      <c r="HC2121" s="28"/>
      <c r="HD2121" s="28"/>
      <c r="HE2121" s="28"/>
      <c r="HJ2121" s="28"/>
      <c r="HK2121" s="28"/>
      <c r="HL2121" s="28"/>
      <c r="HM2121" s="28"/>
      <c r="HN2121" s="28"/>
      <c r="HO2121" s="28"/>
      <c r="HP2121" s="28"/>
      <c r="HQ2121" s="28"/>
      <c r="HR2121" s="28"/>
      <c r="HS2121" s="28"/>
      <c r="HT2121" s="28"/>
      <c r="HU2121" s="28"/>
      <c r="HV2121" s="28"/>
      <c r="HW2121" s="28"/>
      <c r="HX2121" s="28"/>
      <c r="HY2121" s="28"/>
      <c r="HZ2121" s="28"/>
      <c r="IA2121" s="28"/>
      <c r="IB2121" s="28"/>
      <c r="IC2121" s="28"/>
      <c r="ID2121" s="28"/>
      <c r="IE2121" s="28"/>
      <c r="IF2121" s="28"/>
      <c r="IG2121" s="28"/>
      <c r="IH2121" s="28"/>
      <c r="II2121" s="28"/>
      <c r="IJ2121" s="28"/>
      <c r="IK2121" s="28"/>
      <c r="IL2121" s="28"/>
      <c r="IM2121" s="28"/>
      <c r="IN2121" s="28"/>
      <c r="IO2121" s="28"/>
    </row>
    <row r="2122" spans="1:249" s="54" customFormat="1" ht="14.25">
      <c r="A2122" s="28"/>
      <c r="B2122" s="28"/>
      <c r="C2122" s="28"/>
      <c r="D2122" s="28"/>
      <c r="F2122" s="28"/>
      <c r="G2122" s="28"/>
      <c r="K2122" s="202"/>
      <c r="M2122" s="28"/>
      <c r="N2122" s="28"/>
      <c r="O2122" s="28"/>
      <c r="T2122" s="202"/>
      <c r="V2122" s="28"/>
      <c r="W2122" s="28"/>
      <c r="X2122" s="28"/>
      <c r="AC2122" s="202"/>
      <c r="AE2122" s="28"/>
      <c r="AF2122" s="28"/>
      <c r="AG2122" s="28"/>
      <c r="AL2122" s="202"/>
      <c r="AN2122" s="28"/>
      <c r="AO2122" s="28"/>
      <c r="AP2122" s="28"/>
      <c r="AU2122" s="202"/>
      <c r="AW2122" s="28"/>
      <c r="AX2122" s="28"/>
      <c r="AY2122" s="28"/>
      <c r="BD2122" s="202"/>
      <c r="BF2122" s="28"/>
      <c r="BG2122" s="28"/>
      <c r="BH2122" s="28"/>
      <c r="BM2122" s="202"/>
      <c r="BO2122" s="28"/>
      <c r="BP2122" s="28"/>
      <c r="BQ2122" s="28"/>
      <c r="BV2122" s="202"/>
      <c r="BX2122" s="28"/>
      <c r="BY2122" s="28"/>
      <c r="BZ2122" s="28"/>
      <c r="CE2122" s="202"/>
      <c r="CG2122" s="28"/>
      <c r="CH2122" s="28"/>
      <c r="CI2122" s="28"/>
      <c r="CN2122" s="202"/>
      <c r="CP2122" s="28"/>
      <c r="CQ2122" s="28"/>
      <c r="CR2122" s="28"/>
      <c r="CW2122" s="202"/>
      <c r="CY2122" s="28"/>
      <c r="CZ2122" s="28"/>
      <c r="DA2122" s="28"/>
      <c r="DF2122" s="202"/>
      <c r="DH2122" s="28"/>
      <c r="DI2122" s="28"/>
      <c r="DJ2122" s="28"/>
      <c r="DO2122" s="202"/>
      <c r="DQ2122" s="28"/>
      <c r="DR2122" s="28"/>
      <c r="DS2122" s="28"/>
      <c r="DX2122" s="202"/>
      <c r="DZ2122" s="28"/>
      <c r="EA2122" s="28"/>
      <c r="EB2122" s="28"/>
      <c r="EG2122" s="202"/>
      <c r="EI2122" s="28"/>
      <c r="EJ2122" s="28"/>
      <c r="EK2122" s="28"/>
      <c r="EP2122" s="202"/>
      <c r="ER2122" s="28"/>
      <c r="ES2122" s="28"/>
      <c r="ET2122" s="28"/>
      <c r="EY2122" s="202"/>
      <c r="FA2122" s="28"/>
      <c r="FB2122" s="28"/>
      <c r="FC2122" s="28"/>
      <c r="FH2122" s="202"/>
      <c r="FJ2122" s="28"/>
      <c r="FK2122" s="28"/>
      <c r="FL2122" s="28"/>
      <c r="FQ2122" s="202"/>
      <c r="FS2122" s="28"/>
      <c r="FT2122" s="28"/>
      <c r="FU2122" s="28"/>
      <c r="FZ2122" s="202"/>
      <c r="GB2122" s="28"/>
      <c r="GC2122" s="28"/>
      <c r="GD2122" s="28"/>
      <c r="GI2122" s="202"/>
      <c r="GK2122" s="28"/>
      <c r="GL2122" s="28"/>
      <c r="GM2122" s="28"/>
      <c r="GR2122" s="202"/>
      <c r="GT2122" s="28"/>
      <c r="GU2122" s="28"/>
      <c r="GV2122" s="28"/>
      <c r="HA2122" s="202"/>
      <c r="HC2122" s="28"/>
      <c r="HD2122" s="28"/>
      <c r="HE2122" s="28"/>
      <c r="HJ2122" s="28"/>
      <c r="HK2122" s="28"/>
      <c r="HL2122" s="28"/>
      <c r="HM2122" s="28"/>
      <c r="HN2122" s="28"/>
      <c r="HO2122" s="28"/>
      <c r="HP2122" s="28"/>
      <c r="HQ2122" s="28"/>
      <c r="HR2122" s="28"/>
      <c r="HS2122" s="28"/>
      <c r="HT2122" s="28"/>
      <c r="HU2122" s="28"/>
      <c r="HV2122" s="28"/>
      <c r="HW2122" s="28"/>
      <c r="HX2122" s="28"/>
      <c r="HY2122" s="28"/>
      <c r="HZ2122" s="28"/>
      <c r="IA2122" s="28"/>
      <c r="IB2122" s="28"/>
      <c r="IC2122" s="28"/>
      <c r="ID2122" s="28"/>
      <c r="IE2122" s="28"/>
      <c r="IF2122" s="28"/>
      <c r="IG2122" s="28"/>
      <c r="IH2122" s="28"/>
      <c r="II2122" s="28"/>
      <c r="IJ2122" s="28"/>
      <c r="IK2122" s="28"/>
      <c r="IL2122" s="28"/>
      <c r="IM2122" s="28"/>
      <c r="IN2122" s="28"/>
      <c r="IO2122" s="28"/>
    </row>
    <row r="2123" spans="1:249" s="54" customFormat="1" ht="14.25">
      <c r="A2123" s="28"/>
      <c r="B2123" s="28"/>
      <c r="C2123" s="28"/>
      <c r="D2123" s="28"/>
      <c r="E2123" s="28"/>
      <c r="F2123" s="28"/>
      <c r="G2123" s="28"/>
      <c r="K2123" s="202"/>
      <c r="M2123" s="28"/>
      <c r="N2123" s="28"/>
      <c r="O2123" s="28"/>
      <c r="T2123" s="202"/>
      <c r="V2123" s="28"/>
      <c r="W2123" s="28"/>
      <c r="X2123" s="28"/>
      <c r="AC2123" s="202"/>
      <c r="AE2123" s="28"/>
      <c r="AF2123" s="28"/>
      <c r="AG2123" s="28"/>
      <c r="AL2123" s="202"/>
      <c r="AN2123" s="28"/>
      <c r="AO2123" s="28"/>
      <c r="AP2123" s="28"/>
      <c r="AU2123" s="202"/>
      <c r="AW2123" s="28"/>
      <c r="AX2123" s="28"/>
      <c r="AY2123" s="28"/>
      <c r="BD2123" s="202"/>
      <c r="BF2123" s="28"/>
      <c r="BG2123" s="28"/>
      <c r="BH2123" s="28"/>
      <c r="BM2123" s="202"/>
      <c r="BO2123" s="28"/>
      <c r="BP2123" s="28"/>
      <c r="BQ2123" s="28"/>
      <c r="BV2123" s="202"/>
      <c r="BX2123" s="28"/>
      <c r="BY2123" s="28"/>
      <c r="BZ2123" s="28"/>
      <c r="CE2123" s="202"/>
      <c r="CG2123" s="28"/>
      <c r="CH2123" s="28"/>
      <c r="CI2123" s="28"/>
      <c r="CN2123" s="202"/>
      <c r="CP2123" s="28"/>
      <c r="CQ2123" s="28"/>
      <c r="CR2123" s="28"/>
      <c r="CW2123" s="202"/>
      <c r="CY2123" s="28"/>
      <c r="CZ2123" s="28"/>
      <c r="DA2123" s="28"/>
      <c r="DF2123" s="202"/>
      <c r="DH2123" s="28"/>
      <c r="DI2123" s="28"/>
      <c r="DJ2123" s="28"/>
      <c r="DO2123" s="202"/>
      <c r="DQ2123" s="28"/>
      <c r="DR2123" s="28"/>
      <c r="DS2123" s="28"/>
      <c r="DX2123" s="202"/>
      <c r="DZ2123" s="28"/>
      <c r="EA2123" s="28"/>
      <c r="EB2123" s="28"/>
      <c r="EG2123" s="202"/>
      <c r="EI2123" s="28"/>
      <c r="EJ2123" s="28"/>
      <c r="EK2123" s="28"/>
      <c r="EP2123" s="202"/>
      <c r="ER2123" s="28"/>
      <c r="ES2123" s="28"/>
      <c r="ET2123" s="28"/>
      <c r="EY2123" s="202"/>
      <c r="FA2123" s="28"/>
      <c r="FB2123" s="28"/>
      <c r="FC2123" s="28"/>
      <c r="FH2123" s="202"/>
      <c r="FJ2123" s="28"/>
      <c r="FK2123" s="28"/>
      <c r="FL2123" s="28"/>
      <c r="FQ2123" s="202"/>
      <c r="FS2123" s="28"/>
      <c r="FT2123" s="28"/>
      <c r="FU2123" s="28"/>
      <c r="FZ2123" s="202"/>
      <c r="GB2123" s="28"/>
      <c r="GC2123" s="28"/>
      <c r="GD2123" s="28"/>
      <c r="GI2123" s="202"/>
      <c r="GK2123" s="28"/>
      <c r="GL2123" s="28"/>
      <c r="GM2123" s="28"/>
      <c r="GR2123" s="202"/>
      <c r="GT2123" s="28"/>
      <c r="GU2123" s="28"/>
      <c r="GV2123" s="28"/>
      <c r="HA2123" s="202"/>
      <c r="HC2123" s="28"/>
      <c r="HD2123" s="28"/>
      <c r="HE2123" s="28"/>
      <c r="HJ2123" s="28"/>
      <c r="HK2123" s="28"/>
      <c r="HL2123" s="28"/>
      <c r="HM2123" s="28"/>
      <c r="HN2123" s="28"/>
      <c r="HO2123" s="28"/>
      <c r="HP2123" s="28"/>
      <c r="HQ2123" s="28"/>
      <c r="HR2123" s="28"/>
      <c r="HS2123" s="28"/>
      <c r="HT2123" s="28"/>
      <c r="HU2123" s="28"/>
      <c r="HV2123" s="28"/>
      <c r="HW2123" s="28"/>
      <c r="HX2123" s="28"/>
      <c r="HY2123" s="28"/>
      <c r="HZ2123" s="28"/>
      <c r="IA2123" s="28"/>
      <c r="IB2123" s="28"/>
      <c r="IC2123" s="28"/>
      <c r="ID2123" s="28"/>
      <c r="IE2123" s="28"/>
      <c r="IF2123" s="28"/>
      <c r="IG2123" s="28"/>
      <c r="IH2123" s="28"/>
      <c r="II2123" s="28"/>
      <c r="IJ2123" s="28"/>
      <c r="IK2123" s="28"/>
      <c r="IL2123" s="28"/>
      <c r="IM2123" s="28"/>
      <c r="IN2123" s="28"/>
      <c r="IO2123" s="28"/>
    </row>
    <row r="2124" spans="1:249" s="54" customFormat="1" ht="14.25">
      <c r="A2124" s="28"/>
      <c r="B2124" s="28"/>
      <c r="C2124" s="28"/>
      <c r="D2124" s="28"/>
      <c r="F2124" s="28"/>
      <c r="G2124" s="28"/>
      <c r="K2124" s="202"/>
      <c r="M2124" s="28"/>
      <c r="N2124" s="28"/>
      <c r="O2124" s="28"/>
      <c r="T2124" s="202"/>
      <c r="V2124" s="28"/>
      <c r="W2124" s="28"/>
      <c r="X2124" s="28"/>
      <c r="AC2124" s="202"/>
      <c r="AE2124" s="28"/>
      <c r="AF2124" s="28"/>
      <c r="AG2124" s="28"/>
      <c r="AL2124" s="202"/>
      <c r="AN2124" s="28"/>
      <c r="AO2124" s="28"/>
      <c r="AP2124" s="28"/>
      <c r="AU2124" s="202"/>
      <c r="AW2124" s="28"/>
      <c r="AX2124" s="28"/>
      <c r="AY2124" s="28"/>
      <c r="BD2124" s="202"/>
      <c r="BF2124" s="28"/>
      <c r="BG2124" s="28"/>
      <c r="BH2124" s="28"/>
      <c r="BM2124" s="202"/>
      <c r="BO2124" s="28"/>
      <c r="BP2124" s="28"/>
      <c r="BQ2124" s="28"/>
      <c r="BV2124" s="202"/>
      <c r="BX2124" s="28"/>
      <c r="BY2124" s="28"/>
      <c r="BZ2124" s="28"/>
      <c r="CE2124" s="202"/>
      <c r="CG2124" s="28"/>
      <c r="CH2124" s="28"/>
      <c r="CI2124" s="28"/>
      <c r="CN2124" s="202"/>
      <c r="CP2124" s="28"/>
      <c r="CQ2124" s="28"/>
      <c r="CR2124" s="28"/>
      <c r="CW2124" s="202"/>
      <c r="CY2124" s="28"/>
      <c r="CZ2124" s="28"/>
      <c r="DA2124" s="28"/>
      <c r="DF2124" s="202"/>
      <c r="DH2124" s="28"/>
      <c r="DI2124" s="28"/>
      <c r="DJ2124" s="28"/>
      <c r="DO2124" s="202"/>
      <c r="DQ2124" s="28"/>
      <c r="DR2124" s="28"/>
      <c r="DS2124" s="28"/>
      <c r="DX2124" s="202"/>
      <c r="DZ2124" s="28"/>
      <c r="EA2124" s="28"/>
      <c r="EB2124" s="28"/>
      <c r="EG2124" s="202"/>
      <c r="EI2124" s="28"/>
      <c r="EJ2124" s="28"/>
      <c r="EK2124" s="28"/>
      <c r="EP2124" s="202"/>
      <c r="ER2124" s="28"/>
      <c r="ES2124" s="28"/>
      <c r="ET2124" s="28"/>
      <c r="EY2124" s="202"/>
      <c r="FA2124" s="28"/>
      <c r="FB2124" s="28"/>
      <c r="FC2124" s="28"/>
      <c r="FH2124" s="202"/>
      <c r="FJ2124" s="28"/>
      <c r="FK2124" s="28"/>
      <c r="FL2124" s="28"/>
      <c r="FQ2124" s="202"/>
      <c r="FS2124" s="28"/>
      <c r="FT2124" s="28"/>
      <c r="FU2124" s="28"/>
      <c r="FZ2124" s="202"/>
      <c r="GB2124" s="28"/>
      <c r="GC2124" s="28"/>
      <c r="GD2124" s="28"/>
      <c r="GI2124" s="202"/>
      <c r="GK2124" s="28"/>
      <c r="GL2124" s="28"/>
      <c r="GM2124" s="28"/>
      <c r="GR2124" s="202"/>
      <c r="GT2124" s="28"/>
      <c r="GU2124" s="28"/>
      <c r="GV2124" s="28"/>
      <c r="HA2124" s="202"/>
      <c r="HC2124" s="28"/>
      <c r="HD2124" s="28"/>
      <c r="HE2124" s="28"/>
      <c r="HJ2124" s="28"/>
      <c r="HK2124" s="28"/>
      <c r="HL2124" s="28"/>
      <c r="HM2124" s="28"/>
      <c r="HN2124" s="28"/>
      <c r="HO2124" s="28"/>
      <c r="HP2124" s="28"/>
      <c r="HQ2124" s="28"/>
      <c r="HR2124" s="28"/>
      <c r="HS2124" s="28"/>
      <c r="HT2124" s="28"/>
      <c r="HU2124" s="28"/>
      <c r="HV2124" s="28"/>
      <c r="HW2124" s="28"/>
      <c r="HX2124" s="28"/>
      <c r="HY2124" s="28"/>
      <c r="HZ2124" s="28"/>
      <c r="IA2124" s="28"/>
      <c r="IB2124" s="28"/>
      <c r="IC2124" s="28"/>
      <c r="ID2124" s="28"/>
      <c r="IE2124" s="28"/>
      <c r="IF2124" s="28"/>
      <c r="IG2124" s="28"/>
      <c r="IH2124" s="28"/>
      <c r="II2124" s="28"/>
      <c r="IJ2124" s="28"/>
      <c r="IK2124" s="28"/>
      <c r="IL2124" s="28"/>
      <c r="IM2124" s="28"/>
      <c r="IN2124" s="28"/>
      <c r="IO2124" s="28"/>
    </row>
    <row r="2125" spans="1:249" s="54" customFormat="1" ht="14.25">
      <c r="A2125" s="28"/>
      <c r="B2125" s="28"/>
      <c r="C2125" s="28"/>
      <c r="D2125" s="28"/>
      <c r="F2125" s="28"/>
      <c r="G2125" s="28"/>
      <c r="K2125" s="202"/>
      <c r="M2125" s="28"/>
      <c r="N2125" s="28"/>
      <c r="O2125" s="28"/>
      <c r="T2125" s="202"/>
      <c r="V2125" s="28"/>
      <c r="W2125" s="28"/>
      <c r="X2125" s="28"/>
      <c r="AC2125" s="202"/>
      <c r="AE2125" s="28"/>
      <c r="AF2125" s="28"/>
      <c r="AG2125" s="28"/>
      <c r="AL2125" s="202"/>
      <c r="AN2125" s="28"/>
      <c r="AO2125" s="28"/>
      <c r="AP2125" s="28"/>
      <c r="AU2125" s="202"/>
      <c r="AW2125" s="28"/>
      <c r="AX2125" s="28"/>
      <c r="AY2125" s="28"/>
      <c r="BD2125" s="202"/>
      <c r="BF2125" s="28"/>
      <c r="BG2125" s="28"/>
      <c r="BH2125" s="28"/>
      <c r="BM2125" s="202"/>
      <c r="BO2125" s="28"/>
      <c r="BP2125" s="28"/>
      <c r="BQ2125" s="28"/>
      <c r="BV2125" s="202"/>
      <c r="BX2125" s="28"/>
      <c r="BY2125" s="28"/>
      <c r="BZ2125" s="28"/>
      <c r="CE2125" s="202"/>
      <c r="CG2125" s="28"/>
      <c r="CH2125" s="28"/>
      <c r="CI2125" s="28"/>
      <c r="CN2125" s="202"/>
      <c r="CP2125" s="28"/>
      <c r="CQ2125" s="28"/>
      <c r="CR2125" s="28"/>
      <c r="CW2125" s="202"/>
      <c r="CY2125" s="28"/>
      <c r="CZ2125" s="28"/>
      <c r="DA2125" s="28"/>
      <c r="DF2125" s="202"/>
      <c r="DH2125" s="28"/>
      <c r="DI2125" s="28"/>
      <c r="DJ2125" s="28"/>
      <c r="DO2125" s="202"/>
      <c r="DQ2125" s="28"/>
      <c r="DR2125" s="28"/>
      <c r="DS2125" s="28"/>
      <c r="DX2125" s="202"/>
      <c r="DZ2125" s="28"/>
      <c r="EA2125" s="28"/>
      <c r="EB2125" s="28"/>
      <c r="EG2125" s="202"/>
      <c r="EI2125" s="28"/>
      <c r="EJ2125" s="28"/>
      <c r="EK2125" s="28"/>
      <c r="EP2125" s="202"/>
      <c r="ER2125" s="28"/>
      <c r="ES2125" s="28"/>
      <c r="ET2125" s="28"/>
      <c r="EY2125" s="202"/>
      <c r="FA2125" s="28"/>
      <c r="FB2125" s="28"/>
      <c r="FC2125" s="28"/>
      <c r="FH2125" s="202"/>
      <c r="FJ2125" s="28"/>
      <c r="FK2125" s="28"/>
      <c r="FL2125" s="28"/>
      <c r="FQ2125" s="202"/>
      <c r="FS2125" s="28"/>
      <c r="FT2125" s="28"/>
      <c r="FU2125" s="28"/>
      <c r="FZ2125" s="202"/>
      <c r="GB2125" s="28"/>
      <c r="GC2125" s="28"/>
      <c r="GD2125" s="28"/>
      <c r="GI2125" s="202"/>
      <c r="GK2125" s="28"/>
      <c r="GL2125" s="28"/>
      <c r="GM2125" s="28"/>
      <c r="GR2125" s="202"/>
      <c r="GT2125" s="28"/>
      <c r="GU2125" s="28"/>
      <c r="GV2125" s="28"/>
      <c r="HA2125" s="202"/>
      <c r="HC2125" s="28"/>
      <c r="HD2125" s="28"/>
      <c r="HE2125" s="28"/>
      <c r="HJ2125" s="28"/>
      <c r="HK2125" s="28"/>
      <c r="HL2125" s="28"/>
      <c r="HM2125" s="28"/>
      <c r="HN2125" s="28"/>
      <c r="HO2125" s="28"/>
      <c r="HP2125" s="28"/>
      <c r="HQ2125" s="28"/>
      <c r="HR2125" s="28"/>
      <c r="HS2125" s="28"/>
      <c r="HT2125" s="28"/>
      <c r="HU2125" s="28"/>
      <c r="HV2125" s="28"/>
      <c r="HW2125" s="28"/>
      <c r="HX2125" s="28"/>
      <c r="HY2125" s="28"/>
      <c r="HZ2125" s="28"/>
      <c r="IA2125" s="28"/>
      <c r="IB2125" s="28"/>
      <c r="IC2125" s="28"/>
      <c r="ID2125" s="28"/>
      <c r="IE2125" s="28"/>
      <c r="IF2125" s="28"/>
      <c r="IG2125" s="28"/>
      <c r="IH2125" s="28"/>
      <c r="II2125" s="28"/>
      <c r="IJ2125" s="28"/>
      <c r="IK2125" s="28"/>
      <c r="IL2125" s="28"/>
      <c r="IM2125" s="28"/>
      <c r="IN2125" s="28"/>
      <c r="IO2125" s="28"/>
    </row>
    <row r="2126" spans="1:249" s="54" customFormat="1" ht="14.25">
      <c r="A2126" s="28"/>
      <c r="B2126" s="28"/>
      <c r="C2126" s="28"/>
      <c r="D2126" s="28"/>
      <c r="F2126" s="28"/>
      <c r="G2126" s="28"/>
      <c r="K2126" s="202"/>
      <c r="M2126" s="28"/>
      <c r="N2126" s="28"/>
      <c r="O2126" s="28"/>
      <c r="T2126" s="202"/>
      <c r="V2126" s="28"/>
      <c r="W2126" s="28"/>
      <c r="X2126" s="28"/>
      <c r="AC2126" s="202"/>
      <c r="AE2126" s="28"/>
      <c r="AF2126" s="28"/>
      <c r="AG2126" s="28"/>
      <c r="AL2126" s="202"/>
      <c r="AN2126" s="28"/>
      <c r="AO2126" s="28"/>
      <c r="AP2126" s="28"/>
      <c r="AU2126" s="202"/>
      <c r="AW2126" s="28"/>
      <c r="AX2126" s="28"/>
      <c r="AY2126" s="28"/>
      <c r="BD2126" s="202"/>
      <c r="BF2126" s="28"/>
      <c r="BG2126" s="28"/>
      <c r="BH2126" s="28"/>
      <c r="BM2126" s="202"/>
      <c r="BO2126" s="28"/>
      <c r="BP2126" s="28"/>
      <c r="BQ2126" s="28"/>
      <c r="BV2126" s="202"/>
      <c r="BX2126" s="28"/>
      <c r="BY2126" s="28"/>
      <c r="BZ2126" s="28"/>
      <c r="CE2126" s="202"/>
      <c r="CG2126" s="28"/>
      <c r="CH2126" s="28"/>
      <c r="CI2126" s="28"/>
      <c r="CN2126" s="202"/>
      <c r="CP2126" s="28"/>
      <c r="CQ2126" s="28"/>
      <c r="CR2126" s="28"/>
      <c r="CW2126" s="202"/>
      <c r="CY2126" s="28"/>
      <c r="CZ2126" s="28"/>
      <c r="DA2126" s="28"/>
      <c r="DF2126" s="202"/>
      <c r="DH2126" s="28"/>
      <c r="DI2126" s="28"/>
      <c r="DJ2126" s="28"/>
      <c r="DO2126" s="202"/>
      <c r="DQ2126" s="28"/>
      <c r="DR2126" s="28"/>
      <c r="DS2126" s="28"/>
      <c r="DX2126" s="202"/>
      <c r="DZ2126" s="28"/>
      <c r="EA2126" s="28"/>
      <c r="EB2126" s="28"/>
      <c r="EG2126" s="202"/>
      <c r="EI2126" s="28"/>
      <c r="EJ2126" s="28"/>
      <c r="EK2126" s="28"/>
      <c r="EP2126" s="202"/>
      <c r="ER2126" s="28"/>
      <c r="ES2126" s="28"/>
      <c r="ET2126" s="28"/>
      <c r="EY2126" s="202"/>
      <c r="FA2126" s="28"/>
      <c r="FB2126" s="28"/>
      <c r="FC2126" s="28"/>
      <c r="FH2126" s="202"/>
      <c r="FJ2126" s="28"/>
      <c r="FK2126" s="28"/>
      <c r="FL2126" s="28"/>
      <c r="FQ2126" s="202"/>
      <c r="FS2126" s="28"/>
      <c r="FT2126" s="28"/>
      <c r="FU2126" s="28"/>
      <c r="FZ2126" s="202"/>
      <c r="GB2126" s="28"/>
      <c r="GC2126" s="28"/>
      <c r="GD2126" s="28"/>
      <c r="GI2126" s="202"/>
      <c r="GK2126" s="28"/>
      <c r="GL2126" s="28"/>
      <c r="GM2126" s="28"/>
      <c r="GR2126" s="202"/>
      <c r="GT2126" s="28"/>
      <c r="GU2126" s="28"/>
      <c r="GV2126" s="28"/>
      <c r="HA2126" s="202"/>
      <c r="HC2126" s="28"/>
      <c r="HD2126" s="28"/>
      <c r="HE2126" s="28"/>
      <c r="HJ2126" s="28"/>
      <c r="HK2126" s="28"/>
      <c r="HL2126" s="28"/>
      <c r="HM2126" s="28"/>
      <c r="HN2126" s="28"/>
      <c r="HO2126" s="28"/>
      <c r="HP2126" s="28"/>
      <c r="HQ2126" s="28"/>
      <c r="HR2126" s="28"/>
      <c r="HS2126" s="28"/>
      <c r="HT2126" s="28"/>
      <c r="HU2126" s="28"/>
      <c r="HV2126" s="28"/>
      <c r="HW2126" s="28"/>
      <c r="HX2126" s="28"/>
      <c r="HY2126" s="28"/>
      <c r="HZ2126" s="28"/>
      <c r="IA2126" s="28"/>
      <c r="IB2126" s="28"/>
      <c r="IC2126" s="28"/>
      <c r="ID2126" s="28"/>
      <c r="IE2126" s="28"/>
      <c r="IF2126" s="28"/>
      <c r="IG2126" s="28"/>
      <c r="IH2126" s="28"/>
      <c r="II2126" s="28"/>
      <c r="IJ2126" s="28"/>
      <c r="IK2126" s="28"/>
      <c r="IL2126" s="28"/>
      <c r="IM2126" s="28"/>
      <c r="IN2126" s="28"/>
      <c r="IO2126" s="28"/>
    </row>
    <row r="2127" spans="1:249" s="54" customFormat="1" ht="14.25">
      <c r="A2127" s="28"/>
      <c r="B2127" s="28"/>
      <c r="C2127" s="28"/>
      <c r="D2127" s="28"/>
      <c r="F2127" s="28"/>
      <c r="G2127" s="28"/>
      <c r="K2127" s="202"/>
      <c r="M2127" s="28"/>
      <c r="N2127" s="28"/>
      <c r="O2127" s="28"/>
      <c r="T2127" s="202"/>
      <c r="V2127" s="28"/>
      <c r="W2127" s="28"/>
      <c r="X2127" s="28"/>
      <c r="AC2127" s="202"/>
      <c r="AE2127" s="28"/>
      <c r="AF2127" s="28"/>
      <c r="AG2127" s="28"/>
      <c r="AL2127" s="202"/>
      <c r="AN2127" s="28"/>
      <c r="AO2127" s="28"/>
      <c r="AP2127" s="28"/>
      <c r="AU2127" s="202"/>
      <c r="AW2127" s="28"/>
      <c r="AX2127" s="28"/>
      <c r="AY2127" s="28"/>
      <c r="BD2127" s="202"/>
      <c r="BF2127" s="28"/>
      <c r="BG2127" s="28"/>
      <c r="BH2127" s="28"/>
      <c r="BM2127" s="202"/>
      <c r="BO2127" s="28"/>
      <c r="BP2127" s="28"/>
      <c r="BQ2127" s="28"/>
      <c r="BV2127" s="202"/>
      <c r="BX2127" s="28"/>
      <c r="BY2127" s="28"/>
      <c r="BZ2127" s="28"/>
      <c r="CE2127" s="202"/>
      <c r="CG2127" s="28"/>
      <c r="CH2127" s="28"/>
      <c r="CI2127" s="28"/>
      <c r="CN2127" s="202"/>
      <c r="CP2127" s="28"/>
      <c r="CQ2127" s="28"/>
      <c r="CR2127" s="28"/>
      <c r="CW2127" s="202"/>
      <c r="CY2127" s="28"/>
      <c r="CZ2127" s="28"/>
      <c r="DA2127" s="28"/>
      <c r="DF2127" s="202"/>
      <c r="DH2127" s="28"/>
      <c r="DI2127" s="28"/>
      <c r="DJ2127" s="28"/>
      <c r="DO2127" s="202"/>
      <c r="DQ2127" s="28"/>
      <c r="DR2127" s="28"/>
      <c r="DS2127" s="28"/>
      <c r="DX2127" s="202"/>
      <c r="DZ2127" s="28"/>
      <c r="EA2127" s="28"/>
      <c r="EB2127" s="28"/>
      <c r="EG2127" s="202"/>
      <c r="EI2127" s="28"/>
      <c r="EJ2127" s="28"/>
      <c r="EK2127" s="28"/>
      <c r="EP2127" s="202"/>
      <c r="ER2127" s="28"/>
      <c r="ES2127" s="28"/>
      <c r="ET2127" s="28"/>
      <c r="EY2127" s="202"/>
      <c r="FA2127" s="28"/>
      <c r="FB2127" s="28"/>
      <c r="FC2127" s="28"/>
      <c r="FH2127" s="202"/>
      <c r="FJ2127" s="28"/>
      <c r="FK2127" s="28"/>
      <c r="FL2127" s="28"/>
      <c r="FQ2127" s="202"/>
      <c r="FS2127" s="28"/>
      <c r="FT2127" s="28"/>
      <c r="FU2127" s="28"/>
      <c r="FZ2127" s="202"/>
      <c r="GB2127" s="28"/>
      <c r="GC2127" s="28"/>
      <c r="GD2127" s="28"/>
      <c r="GI2127" s="202"/>
      <c r="GK2127" s="28"/>
      <c r="GL2127" s="28"/>
      <c r="GM2127" s="28"/>
      <c r="GR2127" s="202"/>
      <c r="GT2127" s="28"/>
      <c r="GU2127" s="28"/>
      <c r="GV2127" s="28"/>
      <c r="HA2127" s="202"/>
      <c r="HC2127" s="28"/>
      <c r="HD2127" s="28"/>
      <c r="HE2127" s="28"/>
      <c r="HJ2127" s="28"/>
      <c r="HK2127" s="28"/>
      <c r="HL2127" s="28"/>
      <c r="HM2127" s="28"/>
      <c r="HN2127" s="28"/>
      <c r="HO2127" s="28"/>
      <c r="HP2127" s="28"/>
      <c r="HQ2127" s="28"/>
      <c r="HR2127" s="28"/>
      <c r="HS2127" s="28"/>
      <c r="HT2127" s="28"/>
      <c r="HU2127" s="28"/>
      <c r="HV2127" s="28"/>
      <c r="HW2127" s="28"/>
      <c r="HX2127" s="28"/>
      <c r="HY2127" s="28"/>
      <c r="HZ2127" s="28"/>
      <c r="IA2127" s="28"/>
      <c r="IB2127" s="28"/>
      <c r="IC2127" s="28"/>
      <c r="ID2127" s="28"/>
      <c r="IE2127" s="28"/>
      <c r="IF2127" s="28"/>
      <c r="IG2127" s="28"/>
      <c r="IH2127" s="28"/>
      <c r="II2127" s="28"/>
      <c r="IJ2127" s="28"/>
      <c r="IK2127" s="28"/>
      <c r="IL2127" s="28"/>
      <c r="IM2127" s="28"/>
      <c r="IN2127" s="28"/>
      <c r="IO2127" s="28"/>
    </row>
    <row r="2128" spans="1:249" s="54" customFormat="1" ht="14.25">
      <c r="A2128" s="28"/>
      <c r="B2128" s="28"/>
      <c r="C2128" s="28"/>
      <c r="D2128" s="28"/>
      <c r="E2128" s="28"/>
      <c r="F2128" s="28"/>
      <c r="G2128" s="28"/>
      <c r="K2128" s="202"/>
      <c r="M2128" s="28"/>
      <c r="N2128" s="28"/>
      <c r="O2128" s="28"/>
      <c r="T2128" s="202"/>
      <c r="V2128" s="28"/>
      <c r="W2128" s="28"/>
      <c r="X2128" s="28"/>
      <c r="AC2128" s="202"/>
      <c r="AE2128" s="28"/>
      <c r="AF2128" s="28"/>
      <c r="AG2128" s="28"/>
      <c r="AL2128" s="202"/>
      <c r="AN2128" s="28"/>
      <c r="AO2128" s="28"/>
      <c r="AP2128" s="28"/>
      <c r="AU2128" s="202"/>
      <c r="AW2128" s="28"/>
      <c r="AX2128" s="28"/>
      <c r="AY2128" s="28"/>
      <c r="BD2128" s="202"/>
      <c r="BF2128" s="28"/>
      <c r="BG2128" s="28"/>
      <c r="BH2128" s="28"/>
      <c r="BM2128" s="202"/>
      <c r="BO2128" s="28"/>
      <c r="BP2128" s="28"/>
      <c r="BQ2128" s="28"/>
      <c r="BV2128" s="202"/>
      <c r="BX2128" s="28"/>
      <c r="BY2128" s="28"/>
      <c r="BZ2128" s="28"/>
      <c r="CE2128" s="202"/>
      <c r="CG2128" s="28"/>
      <c r="CH2128" s="28"/>
      <c r="CI2128" s="28"/>
      <c r="CN2128" s="202"/>
      <c r="CP2128" s="28"/>
      <c r="CQ2128" s="28"/>
      <c r="CR2128" s="28"/>
      <c r="CW2128" s="202"/>
      <c r="CY2128" s="28"/>
      <c r="CZ2128" s="28"/>
      <c r="DA2128" s="28"/>
      <c r="DF2128" s="202"/>
      <c r="DH2128" s="28"/>
      <c r="DI2128" s="28"/>
      <c r="DJ2128" s="28"/>
      <c r="DO2128" s="202"/>
      <c r="DQ2128" s="28"/>
      <c r="DR2128" s="28"/>
      <c r="DS2128" s="28"/>
      <c r="DX2128" s="202"/>
      <c r="DZ2128" s="28"/>
      <c r="EA2128" s="28"/>
      <c r="EB2128" s="28"/>
      <c r="EG2128" s="202"/>
      <c r="EI2128" s="28"/>
      <c r="EJ2128" s="28"/>
      <c r="EK2128" s="28"/>
      <c r="EP2128" s="202"/>
      <c r="ER2128" s="28"/>
      <c r="ES2128" s="28"/>
      <c r="ET2128" s="28"/>
      <c r="EY2128" s="202"/>
      <c r="FA2128" s="28"/>
      <c r="FB2128" s="28"/>
      <c r="FC2128" s="28"/>
      <c r="FH2128" s="202"/>
      <c r="FJ2128" s="28"/>
      <c r="FK2128" s="28"/>
      <c r="FL2128" s="28"/>
      <c r="FQ2128" s="202"/>
      <c r="FS2128" s="28"/>
      <c r="FT2128" s="28"/>
      <c r="FU2128" s="28"/>
      <c r="FZ2128" s="202"/>
      <c r="GB2128" s="28"/>
      <c r="GC2128" s="28"/>
      <c r="GD2128" s="28"/>
      <c r="GI2128" s="202"/>
      <c r="GK2128" s="28"/>
      <c r="GL2128" s="28"/>
      <c r="GM2128" s="28"/>
      <c r="GR2128" s="202"/>
      <c r="GT2128" s="28"/>
      <c r="GU2128" s="28"/>
      <c r="GV2128" s="28"/>
      <c r="HA2128" s="202"/>
      <c r="HC2128" s="28"/>
      <c r="HD2128" s="28"/>
      <c r="HE2128" s="28"/>
      <c r="HJ2128" s="28"/>
      <c r="HK2128" s="28"/>
      <c r="HL2128" s="28"/>
      <c r="HM2128" s="28"/>
      <c r="HN2128" s="28"/>
      <c r="HO2128" s="28"/>
      <c r="HP2128" s="28"/>
      <c r="HQ2128" s="28"/>
      <c r="HR2128" s="28"/>
      <c r="HS2128" s="28"/>
      <c r="HT2128" s="28"/>
      <c r="HU2128" s="28"/>
      <c r="HV2128" s="28"/>
      <c r="HW2128" s="28"/>
      <c r="HX2128" s="28"/>
      <c r="HY2128" s="28"/>
      <c r="HZ2128" s="28"/>
      <c r="IA2128" s="28"/>
      <c r="IB2128" s="28"/>
      <c r="IC2128" s="28"/>
      <c r="ID2128" s="28"/>
      <c r="IE2128" s="28"/>
      <c r="IF2128" s="28"/>
      <c r="IG2128" s="28"/>
      <c r="IH2128" s="28"/>
      <c r="II2128" s="28"/>
      <c r="IJ2128" s="28"/>
      <c r="IK2128" s="28"/>
      <c r="IL2128" s="28"/>
      <c r="IM2128" s="28"/>
      <c r="IN2128" s="28"/>
      <c r="IO2128" s="28"/>
    </row>
    <row r="2129" spans="1:249" s="54" customFormat="1" ht="14.25">
      <c r="A2129" s="28"/>
      <c r="B2129" s="28"/>
      <c r="C2129" s="28"/>
      <c r="D2129" s="28"/>
      <c r="F2129" s="28"/>
      <c r="G2129" s="28"/>
      <c r="K2129" s="202"/>
      <c r="M2129" s="28"/>
      <c r="N2129" s="28"/>
      <c r="O2129" s="28"/>
      <c r="T2129" s="202"/>
      <c r="V2129" s="28"/>
      <c r="W2129" s="28"/>
      <c r="X2129" s="28"/>
      <c r="AC2129" s="202"/>
      <c r="AE2129" s="28"/>
      <c r="AF2129" s="28"/>
      <c r="AG2129" s="28"/>
      <c r="AL2129" s="202"/>
      <c r="AN2129" s="28"/>
      <c r="AO2129" s="28"/>
      <c r="AP2129" s="28"/>
      <c r="AU2129" s="202"/>
      <c r="AW2129" s="28"/>
      <c r="AX2129" s="28"/>
      <c r="AY2129" s="28"/>
      <c r="BD2129" s="202"/>
      <c r="BF2129" s="28"/>
      <c r="BG2129" s="28"/>
      <c r="BH2129" s="28"/>
      <c r="BM2129" s="202"/>
      <c r="BO2129" s="28"/>
      <c r="BP2129" s="28"/>
      <c r="BQ2129" s="28"/>
      <c r="BV2129" s="202"/>
      <c r="BX2129" s="28"/>
      <c r="BY2129" s="28"/>
      <c r="BZ2129" s="28"/>
      <c r="CE2129" s="202"/>
      <c r="CG2129" s="28"/>
      <c r="CH2129" s="28"/>
      <c r="CI2129" s="28"/>
      <c r="CN2129" s="202"/>
      <c r="CP2129" s="28"/>
      <c r="CQ2129" s="28"/>
      <c r="CR2129" s="28"/>
      <c r="CW2129" s="202"/>
      <c r="CY2129" s="28"/>
      <c r="CZ2129" s="28"/>
      <c r="DA2129" s="28"/>
      <c r="DF2129" s="202"/>
      <c r="DH2129" s="28"/>
      <c r="DI2129" s="28"/>
      <c r="DJ2129" s="28"/>
      <c r="DO2129" s="202"/>
      <c r="DQ2129" s="28"/>
      <c r="DR2129" s="28"/>
      <c r="DS2129" s="28"/>
      <c r="DX2129" s="202"/>
      <c r="DZ2129" s="28"/>
      <c r="EA2129" s="28"/>
      <c r="EB2129" s="28"/>
      <c r="EG2129" s="202"/>
      <c r="EI2129" s="28"/>
      <c r="EJ2129" s="28"/>
      <c r="EK2129" s="28"/>
      <c r="EP2129" s="202"/>
      <c r="ER2129" s="28"/>
      <c r="ES2129" s="28"/>
      <c r="ET2129" s="28"/>
      <c r="EY2129" s="202"/>
      <c r="FA2129" s="28"/>
      <c r="FB2129" s="28"/>
      <c r="FC2129" s="28"/>
      <c r="FH2129" s="202"/>
      <c r="FJ2129" s="28"/>
      <c r="FK2129" s="28"/>
      <c r="FL2129" s="28"/>
      <c r="FQ2129" s="202"/>
      <c r="FS2129" s="28"/>
      <c r="FT2129" s="28"/>
      <c r="FU2129" s="28"/>
      <c r="FZ2129" s="202"/>
      <c r="GB2129" s="28"/>
      <c r="GC2129" s="28"/>
      <c r="GD2129" s="28"/>
      <c r="GI2129" s="202"/>
      <c r="GK2129" s="28"/>
      <c r="GL2129" s="28"/>
      <c r="GM2129" s="28"/>
      <c r="GR2129" s="202"/>
      <c r="GT2129" s="28"/>
      <c r="GU2129" s="28"/>
      <c r="GV2129" s="28"/>
      <c r="HA2129" s="202"/>
      <c r="HC2129" s="28"/>
      <c r="HD2129" s="28"/>
      <c r="HE2129" s="28"/>
      <c r="HJ2129" s="28"/>
      <c r="HK2129" s="28"/>
      <c r="HL2129" s="28"/>
      <c r="HM2129" s="28"/>
      <c r="HN2129" s="28"/>
      <c r="HO2129" s="28"/>
      <c r="HP2129" s="28"/>
      <c r="HQ2129" s="28"/>
      <c r="HR2129" s="28"/>
      <c r="HS2129" s="28"/>
      <c r="HT2129" s="28"/>
      <c r="HU2129" s="28"/>
      <c r="HV2129" s="28"/>
      <c r="HW2129" s="28"/>
      <c r="HX2129" s="28"/>
      <c r="HY2129" s="28"/>
      <c r="HZ2129" s="28"/>
      <c r="IA2129" s="28"/>
      <c r="IB2129" s="28"/>
      <c r="IC2129" s="28"/>
      <c r="ID2129" s="28"/>
      <c r="IE2129" s="28"/>
      <c r="IF2129" s="28"/>
      <c r="IG2129" s="28"/>
      <c r="IH2129" s="28"/>
      <c r="II2129" s="28"/>
      <c r="IJ2129" s="28"/>
      <c r="IK2129" s="28"/>
      <c r="IL2129" s="28"/>
      <c r="IM2129" s="28"/>
      <c r="IN2129" s="28"/>
      <c r="IO2129" s="28"/>
    </row>
    <row r="2130" spans="1:249" s="54" customFormat="1" ht="14.25">
      <c r="A2130" s="28"/>
      <c r="B2130" s="28"/>
      <c r="C2130" s="28"/>
      <c r="D2130" s="28"/>
      <c r="E2130" s="28"/>
      <c r="F2130" s="28"/>
      <c r="G2130" s="28"/>
      <c r="K2130" s="202"/>
      <c r="M2130" s="28"/>
      <c r="N2130" s="28"/>
      <c r="O2130" s="28"/>
      <c r="T2130" s="202"/>
      <c r="V2130" s="28"/>
      <c r="W2130" s="28"/>
      <c r="X2130" s="28"/>
      <c r="AC2130" s="202"/>
      <c r="AE2130" s="28"/>
      <c r="AF2130" s="28"/>
      <c r="AG2130" s="28"/>
      <c r="AL2130" s="202"/>
      <c r="AN2130" s="28"/>
      <c r="AO2130" s="28"/>
      <c r="AP2130" s="28"/>
      <c r="AU2130" s="202"/>
      <c r="AW2130" s="28"/>
      <c r="AX2130" s="28"/>
      <c r="AY2130" s="28"/>
      <c r="BD2130" s="202"/>
      <c r="BF2130" s="28"/>
      <c r="BG2130" s="28"/>
      <c r="BH2130" s="28"/>
      <c r="BM2130" s="202"/>
      <c r="BO2130" s="28"/>
      <c r="BP2130" s="28"/>
      <c r="BQ2130" s="28"/>
      <c r="BV2130" s="202"/>
      <c r="BX2130" s="28"/>
      <c r="BY2130" s="28"/>
      <c r="BZ2130" s="28"/>
      <c r="CE2130" s="202"/>
      <c r="CG2130" s="28"/>
      <c r="CH2130" s="28"/>
      <c r="CI2130" s="28"/>
      <c r="CN2130" s="202"/>
      <c r="CP2130" s="28"/>
      <c r="CQ2130" s="28"/>
      <c r="CR2130" s="28"/>
      <c r="CW2130" s="202"/>
      <c r="CY2130" s="28"/>
      <c r="CZ2130" s="28"/>
      <c r="DA2130" s="28"/>
      <c r="DF2130" s="202"/>
      <c r="DH2130" s="28"/>
      <c r="DI2130" s="28"/>
      <c r="DJ2130" s="28"/>
      <c r="DO2130" s="202"/>
      <c r="DQ2130" s="28"/>
      <c r="DR2130" s="28"/>
      <c r="DS2130" s="28"/>
      <c r="DX2130" s="202"/>
      <c r="DZ2130" s="28"/>
      <c r="EA2130" s="28"/>
      <c r="EB2130" s="28"/>
      <c r="EG2130" s="202"/>
      <c r="EI2130" s="28"/>
      <c r="EJ2130" s="28"/>
      <c r="EK2130" s="28"/>
      <c r="EP2130" s="202"/>
      <c r="ER2130" s="28"/>
      <c r="ES2130" s="28"/>
      <c r="ET2130" s="28"/>
      <c r="EY2130" s="202"/>
      <c r="FA2130" s="28"/>
      <c r="FB2130" s="28"/>
      <c r="FC2130" s="28"/>
      <c r="FH2130" s="202"/>
      <c r="FJ2130" s="28"/>
      <c r="FK2130" s="28"/>
      <c r="FL2130" s="28"/>
      <c r="FQ2130" s="202"/>
      <c r="FS2130" s="28"/>
      <c r="FT2130" s="28"/>
      <c r="FU2130" s="28"/>
      <c r="FZ2130" s="202"/>
      <c r="GB2130" s="28"/>
      <c r="GC2130" s="28"/>
      <c r="GD2130" s="28"/>
      <c r="GI2130" s="202"/>
      <c r="GK2130" s="28"/>
      <c r="GL2130" s="28"/>
      <c r="GM2130" s="28"/>
      <c r="GR2130" s="202"/>
      <c r="GT2130" s="28"/>
      <c r="GU2130" s="28"/>
      <c r="GV2130" s="28"/>
      <c r="HA2130" s="202"/>
      <c r="HC2130" s="28"/>
      <c r="HD2130" s="28"/>
      <c r="HE2130" s="28"/>
      <c r="HJ2130" s="28"/>
      <c r="HK2130" s="28"/>
      <c r="HL2130" s="28"/>
      <c r="HM2130" s="28"/>
      <c r="HN2130" s="28"/>
      <c r="HO2130" s="28"/>
      <c r="HP2130" s="28"/>
      <c r="HQ2130" s="28"/>
      <c r="HR2130" s="28"/>
      <c r="HS2130" s="28"/>
      <c r="HT2130" s="28"/>
      <c r="HU2130" s="28"/>
      <c r="HV2130" s="28"/>
      <c r="HW2130" s="28"/>
      <c r="HX2130" s="28"/>
      <c r="HY2130" s="28"/>
      <c r="HZ2130" s="28"/>
      <c r="IA2130" s="28"/>
      <c r="IB2130" s="28"/>
      <c r="IC2130" s="28"/>
      <c r="ID2130" s="28"/>
      <c r="IE2130" s="28"/>
      <c r="IF2130" s="28"/>
      <c r="IG2130" s="28"/>
      <c r="IH2130" s="28"/>
      <c r="II2130" s="28"/>
      <c r="IJ2130" s="28"/>
      <c r="IK2130" s="28"/>
      <c r="IL2130" s="28"/>
      <c r="IM2130" s="28"/>
      <c r="IN2130" s="28"/>
      <c r="IO2130" s="28"/>
    </row>
    <row r="2131" spans="1:249" s="54" customFormat="1" ht="14.25">
      <c r="A2131" s="239"/>
      <c r="B2131" s="28"/>
      <c r="C2131" s="28"/>
      <c r="D2131" s="28"/>
      <c r="F2131" s="28"/>
      <c r="G2131" s="28"/>
      <c r="K2131" s="202"/>
      <c r="M2131" s="28"/>
      <c r="N2131" s="28"/>
      <c r="O2131" s="28"/>
      <c r="T2131" s="202"/>
      <c r="V2131" s="28"/>
      <c r="W2131" s="28"/>
      <c r="X2131" s="28"/>
      <c r="AC2131" s="202"/>
      <c r="AE2131" s="28"/>
      <c r="AF2131" s="28"/>
      <c r="AG2131" s="28"/>
      <c r="AL2131" s="202"/>
      <c r="AN2131" s="28"/>
      <c r="AO2131" s="28"/>
      <c r="AP2131" s="28"/>
      <c r="AU2131" s="202"/>
      <c r="AW2131" s="28"/>
      <c r="AX2131" s="28"/>
      <c r="AY2131" s="28"/>
      <c r="BD2131" s="202"/>
      <c r="BF2131" s="28"/>
      <c r="BG2131" s="28"/>
      <c r="BH2131" s="28"/>
      <c r="BM2131" s="202"/>
      <c r="BO2131" s="28"/>
      <c r="BP2131" s="28"/>
      <c r="BQ2131" s="28"/>
      <c r="BV2131" s="202"/>
      <c r="BX2131" s="28"/>
      <c r="BY2131" s="28"/>
      <c r="BZ2131" s="28"/>
      <c r="CE2131" s="202"/>
      <c r="CG2131" s="28"/>
      <c r="CH2131" s="28"/>
      <c r="CI2131" s="28"/>
      <c r="CN2131" s="202"/>
      <c r="CP2131" s="28"/>
      <c r="CQ2131" s="28"/>
      <c r="CR2131" s="28"/>
      <c r="CW2131" s="202"/>
      <c r="CY2131" s="28"/>
      <c r="CZ2131" s="28"/>
      <c r="DA2131" s="28"/>
      <c r="DF2131" s="202"/>
      <c r="DH2131" s="28"/>
      <c r="DI2131" s="28"/>
      <c r="DJ2131" s="28"/>
      <c r="DO2131" s="202"/>
      <c r="DQ2131" s="28"/>
      <c r="DR2131" s="28"/>
      <c r="DS2131" s="28"/>
      <c r="DX2131" s="202"/>
      <c r="DZ2131" s="28"/>
      <c r="EA2131" s="28"/>
      <c r="EB2131" s="28"/>
      <c r="EG2131" s="202"/>
      <c r="EI2131" s="28"/>
      <c r="EJ2131" s="28"/>
      <c r="EK2131" s="28"/>
      <c r="EP2131" s="202"/>
      <c r="ER2131" s="28"/>
      <c r="ES2131" s="28"/>
      <c r="ET2131" s="28"/>
      <c r="EY2131" s="202"/>
      <c r="FA2131" s="28"/>
      <c r="FB2131" s="28"/>
      <c r="FC2131" s="28"/>
      <c r="FH2131" s="202"/>
      <c r="FJ2131" s="28"/>
      <c r="FK2131" s="28"/>
      <c r="FL2131" s="28"/>
      <c r="FQ2131" s="202"/>
      <c r="FS2131" s="28"/>
      <c r="FT2131" s="28"/>
      <c r="FU2131" s="28"/>
      <c r="FZ2131" s="202"/>
      <c r="GB2131" s="28"/>
      <c r="GC2131" s="28"/>
      <c r="GD2131" s="28"/>
      <c r="GI2131" s="202"/>
      <c r="GK2131" s="28"/>
      <c r="GL2131" s="28"/>
      <c r="GM2131" s="28"/>
      <c r="GR2131" s="202"/>
      <c r="GT2131" s="28"/>
      <c r="GU2131" s="28"/>
      <c r="GV2131" s="28"/>
      <c r="HA2131" s="202"/>
      <c r="HC2131" s="28"/>
      <c r="HD2131" s="28"/>
      <c r="HE2131" s="28"/>
      <c r="HJ2131" s="28"/>
      <c r="HK2131" s="28"/>
      <c r="HL2131" s="28"/>
      <c r="HM2131" s="28"/>
      <c r="HN2131" s="28"/>
      <c r="HO2131" s="28"/>
      <c r="HP2131" s="28"/>
      <c r="HQ2131" s="28"/>
      <c r="HR2131" s="28"/>
      <c r="HS2131" s="28"/>
      <c r="HT2131" s="28"/>
      <c r="HU2131" s="28"/>
      <c r="HV2131" s="28"/>
      <c r="HW2131" s="28"/>
      <c r="HX2131" s="28"/>
      <c r="HY2131" s="28"/>
      <c r="HZ2131" s="28"/>
      <c r="IA2131" s="28"/>
      <c r="IB2131" s="28"/>
      <c r="IC2131" s="28"/>
      <c r="ID2131" s="28"/>
      <c r="IE2131" s="28"/>
      <c r="IF2131" s="28"/>
      <c r="IG2131" s="28"/>
      <c r="IH2131" s="28"/>
      <c r="II2131" s="28"/>
      <c r="IJ2131" s="28"/>
      <c r="IK2131" s="28"/>
      <c r="IL2131" s="28"/>
      <c r="IM2131" s="28"/>
      <c r="IN2131" s="28"/>
      <c r="IO2131" s="28"/>
    </row>
    <row r="2132" spans="1:249" s="54" customFormat="1" ht="14.25">
      <c r="A2132" s="239"/>
      <c r="B2132" s="28"/>
      <c r="C2132" s="28"/>
      <c r="D2132" s="28"/>
      <c r="F2132" s="28"/>
      <c r="G2132" s="28"/>
      <c r="K2132" s="202"/>
      <c r="M2132" s="28"/>
      <c r="N2132" s="28"/>
      <c r="O2132" s="28"/>
      <c r="T2132" s="202"/>
      <c r="V2132" s="28"/>
      <c r="W2132" s="28"/>
      <c r="X2132" s="28"/>
      <c r="AC2132" s="202"/>
      <c r="AE2132" s="28"/>
      <c r="AF2132" s="28"/>
      <c r="AG2132" s="28"/>
      <c r="AL2132" s="202"/>
      <c r="AN2132" s="28"/>
      <c r="AO2132" s="28"/>
      <c r="AP2132" s="28"/>
      <c r="AU2132" s="202"/>
      <c r="AW2132" s="28"/>
      <c r="AX2132" s="28"/>
      <c r="AY2132" s="28"/>
      <c r="BD2132" s="202"/>
      <c r="BF2132" s="28"/>
      <c r="BG2132" s="28"/>
      <c r="BH2132" s="28"/>
      <c r="BM2132" s="202"/>
      <c r="BO2132" s="28"/>
      <c r="BP2132" s="28"/>
      <c r="BQ2132" s="28"/>
      <c r="BV2132" s="202"/>
      <c r="BX2132" s="28"/>
      <c r="BY2132" s="28"/>
      <c r="BZ2132" s="28"/>
      <c r="CE2132" s="202"/>
      <c r="CG2132" s="28"/>
      <c r="CH2132" s="28"/>
      <c r="CI2132" s="28"/>
      <c r="CN2132" s="202"/>
      <c r="CP2132" s="28"/>
      <c r="CQ2132" s="28"/>
      <c r="CR2132" s="28"/>
      <c r="CW2132" s="202"/>
      <c r="CY2132" s="28"/>
      <c r="CZ2132" s="28"/>
      <c r="DA2132" s="28"/>
      <c r="DF2132" s="202"/>
      <c r="DH2132" s="28"/>
      <c r="DI2132" s="28"/>
      <c r="DJ2132" s="28"/>
      <c r="DO2132" s="202"/>
      <c r="DQ2132" s="28"/>
      <c r="DR2132" s="28"/>
      <c r="DS2132" s="28"/>
      <c r="DX2132" s="202"/>
      <c r="DZ2132" s="28"/>
      <c r="EA2132" s="28"/>
      <c r="EB2132" s="28"/>
      <c r="EG2132" s="202"/>
      <c r="EI2132" s="28"/>
      <c r="EJ2132" s="28"/>
      <c r="EK2132" s="28"/>
      <c r="EP2132" s="202"/>
      <c r="ER2132" s="28"/>
      <c r="ES2132" s="28"/>
      <c r="ET2132" s="28"/>
      <c r="EY2132" s="202"/>
      <c r="FA2132" s="28"/>
      <c r="FB2132" s="28"/>
      <c r="FC2132" s="28"/>
      <c r="FH2132" s="202"/>
      <c r="FJ2132" s="28"/>
      <c r="FK2132" s="28"/>
      <c r="FL2132" s="28"/>
      <c r="FQ2132" s="202"/>
      <c r="FS2132" s="28"/>
      <c r="FT2132" s="28"/>
      <c r="FU2132" s="28"/>
      <c r="FZ2132" s="202"/>
      <c r="GB2132" s="28"/>
      <c r="GC2132" s="28"/>
      <c r="GD2132" s="28"/>
      <c r="GI2132" s="202"/>
      <c r="GK2132" s="28"/>
      <c r="GL2132" s="28"/>
      <c r="GM2132" s="28"/>
      <c r="GR2132" s="202"/>
      <c r="GT2132" s="28"/>
      <c r="GU2132" s="28"/>
      <c r="GV2132" s="28"/>
      <c r="HA2132" s="202"/>
      <c r="HC2132" s="28"/>
      <c r="HD2132" s="28"/>
      <c r="HE2132" s="28"/>
      <c r="HJ2132" s="28"/>
      <c r="HK2132" s="28"/>
      <c r="HL2132" s="28"/>
      <c r="HM2132" s="28"/>
      <c r="HN2132" s="28"/>
      <c r="HO2132" s="28"/>
      <c r="HP2132" s="28"/>
      <c r="HQ2132" s="28"/>
      <c r="HR2132" s="28"/>
      <c r="HS2132" s="28"/>
      <c r="HT2132" s="28"/>
      <c r="HU2132" s="28"/>
      <c r="HV2132" s="28"/>
      <c r="HW2132" s="28"/>
      <c r="HX2132" s="28"/>
      <c r="HY2132" s="28"/>
      <c r="HZ2132" s="28"/>
      <c r="IA2132" s="28"/>
      <c r="IB2132" s="28"/>
      <c r="IC2132" s="28"/>
      <c r="ID2132" s="28"/>
      <c r="IE2132" s="28"/>
      <c r="IF2132" s="28"/>
      <c r="IG2132" s="28"/>
      <c r="IH2132" s="28"/>
      <c r="II2132" s="28"/>
      <c r="IJ2132" s="28"/>
      <c r="IK2132" s="28"/>
      <c r="IL2132" s="28"/>
      <c r="IM2132" s="28"/>
      <c r="IN2132" s="28"/>
      <c r="IO2132" s="28"/>
    </row>
    <row r="2133" spans="1:249" s="54" customFormat="1" ht="14.25">
      <c r="A2133" s="239"/>
      <c r="B2133" s="28"/>
      <c r="C2133" s="28"/>
      <c r="D2133" s="28"/>
      <c r="F2133" s="28"/>
      <c r="G2133" s="28"/>
      <c r="K2133" s="202"/>
      <c r="M2133" s="28"/>
      <c r="N2133" s="28"/>
      <c r="O2133" s="28"/>
      <c r="T2133" s="202"/>
      <c r="V2133" s="28"/>
      <c r="W2133" s="28"/>
      <c r="X2133" s="28"/>
      <c r="AC2133" s="202"/>
      <c r="AE2133" s="28"/>
      <c r="AF2133" s="28"/>
      <c r="AG2133" s="28"/>
      <c r="AL2133" s="202"/>
      <c r="AN2133" s="28"/>
      <c r="AO2133" s="28"/>
      <c r="AP2133" s="28"/>
      <c r="AU2133" s="202"/>
      <c r="AW2133" s="28"/>
      <c r="AX2133" s="28"/>
      <c r="AY2133" s="28"/>
      <c r="BD2133" s="202"/>
      <c r="BF2133" s="28"/>
      <c r="BG2133" s="28"/>
      <c r="BH2133" s="28"/>
      <c r="BM2133" s="202"/>
      <c r="BO2133" s="28"/>
      <c r="BP2133" s="28"/>
      <c r="BQ2133" s="28"/>
      <c r="BV2133" s="202"/>
      <c r="BX2133" s="28"/>
      <c r="BY2133" s="28"/>
      <c r="BZ2133" s="28"/>
      <c r="CE2133" s="202"/>
      <c r="CG2133" s="28"/>
      <c r="CH2133" s="28"/>
      <c r="CI2133" s="28"/>
      <c r="CN2133" s="202"/>
      <c r="CP2133" s="28"/>
      <c r="CQ2133" s="28"/>
      <c r="CR2133" s="28"/>
      <c r="CW2133" s="202"/>
      <c r="CY2133" s="28"/>
      <c r="CZ2133" s="28"/>
      <c r="DA2133" s="28"/>
      <c r="DF2133" s="202"/>
      <c r="DH2133" s="28"/>
      <c r="DI2133" s="28"/>
      <c r="DJ2133" s="28"/>
      <c r="DO2133" s="202"/>
      <c r="DQ2133" s="28"/>
      <c r="DR2133" s="28"/>
      <c r="DS2133" s="28"/>
      <c r="DX2133" s="202"/>
      <c r="DZ2133" s="28"/>
      <c r="EA2133" s="28"/>
      <c r="EB2133" s="28"/>
      <c r="EG2133" s="202"/>
      <c r="EI2133" s="28"/>
      <c r="EJ2133" s="28"/>
      <c r="EK2133" s="28"/>
      <c r="EP2133" s="202"/>
      <c r="ER2133" s="28"/>
      <c r="ES2133" s="28"/>
      <c r="ET2133" s="28"/>
      <c r="EY2133" s="202"/>
      <c r="FA2133" s="28"/>
      <c r="FB2133" s="28"/>
      <c r="FC2133" s="28"/>
      <c r="FH2133" s="202"/>
      <c r="FJ2133" s="28"/>
      <c r="FK2133" s="28"/>
      <c r="FL2133" s="28"/>
      <c r="FQ2133" s="202"/>
      <c r="FS2133" s="28"/>
      <c r="FT2133" s="28"/>
      <c r="FU2133" s="28"/>
      <c r="FZ2133" s="202"/>
      <c r="GB2133" s="28"/>
      <c r="GC2133" s="28"/>
      <c r="GD2133" s="28"/>
      <c r="GI2133" s="202"/>
      <c r="GK2133" s="28"/>
      <c r="GL2133" s="28"/>
      <c r="GM2133" s="28"/>
      <c r="GR2133" s="202"/>
      <c r="GT2133" s="28"/>
      <c r="GU2133" s="28"/>
      <c r="GV2133" s="28"/>
      <c r="HA2133" s="202"/>
      <c r="HC2133" s="28"/>
      <c r="HD2133" s="28"/>
      <c r="HE2133" s="28"/>
      <c r="HJ2133" s="28"/>
      <c r="HK2133" s="28"/>
      <c r="HL2133" s="28"/>
      <c r="HM2133" s="28"/>
      <c r="HN2133" s="28"/>
      <c r="HO2133" s="28"/>
      <c r="HP2133" s="28"/>
      <c r="HQ2133" s="28"/>
      <c r="HR2133" s="28"/>
      <c r="HS2133" s="28"/>
      <c r="HT2133" s="28"/>
      <c r="HU2133" s="28"/>
      <c r="HV2133" s="28"/>
      <c r="HW2133" s="28"/>
      <c r="HX2133" s="28"/>
      <c r="HY2133" s="28"/>
      <c r="HZ2133" s="28"/>
      <c r="IA2133" s="28"/>
      <c r="IB2133" s="28"/>
      <c r="IC2133" s="28"/>
      <c r="ID2133" s="28"/>
      <c r="IE2133" s="28"/>
      <c r="IF2133" s="28"/>
      <c r="IG2133" s="28"/>
      <c r="IH2133" s="28"/>
      <c r="II2133" s="28"/>
      <c r="IJ2133" s="28"/>
      <c r="IK2133" s="28"/>
      <c r="IL2133" s="28"/>
      <c r="IM2133" s="28"/>
      <c r="IN2133" s="28"/>
      <c r="IO2133" s="28"/>
    </row>
    <row r="2134" spans="1:249" s="54" customFormat="1" ht="14.25">
      <c r="A2134" s="28"/>
      <c r="B2134" s="28"/>
      <c r="C2134" s="28"/>
      <c r="D2134" s="28"/>
      <c r="E2134" s="28"/>
      <c r="F2134" s="28"/>
      <c r="G2134" s="28"/>
      <c r="K2134" s="202"/>
      <c r="M2134" s="28"/>
      <c r="N2134" s="28"/>
      <c r="O2134" s="28"/>
      <c r="T2134" s="202"/>
      <c r="V2134" s="28"/>
      <c r="W2134" s="28"/>
      <c r="X2134" s="28"/>
      <c r="AC2134" s="202"/>
      <c r="AE2134" s="28"/>
      <c r="AF2134" s="28"/>
      <c r="AG2134" s="28"/>
      <c r="AL2134" s="202"/>
      <c r="AN2134" s="28"/>
      <c r="AO2134" s="28"/>
      <c r="AP2134" s="28"/>
      <c r="AU2134" s="202"/>
      <c r="AW2134" s="28"/>
      <c r="AX2134" s="28"/>
      <c r="AY2134" s="28"/>
      <c r="BD2134" s="202"/>
      <c r="BF2134" s="28"/>
      <c r="BG2134" s="28"/>
      <c r="BH2134" s="28"/>
      <c r="BM2134" s="202"/>
      <c r="BO2134" s="28"/>
      <c r="BP2134" s="28"/>
      <c r="BQ2134" s="28"/>
      <c r="BV2134" s="202"/>
      <c r="BX2134" s="28"/>
      <c r="BY2134" s="28"/>
      <c r="BZ2134" s="28"/>
      <c r="CE2134" s="202"/>
      <c r="CG2134" s="28"/>
      <c r="CH2134" s="28"/>
      <c r="CI2134" s="28"/>
      <c r="CN2134" s="202"/>
      <c r="CP2134" s="28"/>
      <c r="CQ2134" s="28"/>
      <c r="CR2134" s="28"/>
      <c r="CW2134" s="202"/>
      <c r="CY2134" s="28"/>
      <c r="CZ2134" s="28"/>
      <c r="DA2134" s="28"/>
      <c r="DF2134" s="202"/>
      <c r="DH2134" s="28"/>
      <c r="DI2134" s="28"/>
      <c r="DJ2134" s="28"/>
      <c r="DO2134" s="202"/>
      <c r="DQ2134" s="28"/>
      <c r="DR2134" s="28"/>
      <c r="DS2134" s="28"/>
      <c r="DX2134" s="202"/>
      <c r="DZ2134" s="28"/>
      <c r="EA2134" s="28"/>
      <c r="EB2134" s="28"/>
      <c r="EG2134" s="202"/>
      <c r="EI2134" s="28"/>
      <c r="EJ2134" s="28"/>
      <c r="EK2134" s="28"/>
      <c r="EP2134" s="202"/>
      <c r="ER2134" s="28"/>
      <c r="ES2134" s="28"/>
      <c r="ET2134" s="28"/>
      <c r="EY2134" s="202"/>
      <c r="FA2134" s="28"/>
      <c r="FB2134" s="28"/>
      <c r="FC2134" s="28"/>
      <c r="FH2134" s="202"/>
      <c r="FJ2134" s="28"/>
      <c r="FK2134" s="28"/>
      <c r="FL2134" s="28"/>
      <c r="FQ2134" s="202"/>
      <c r="FS2134" s="28"/>
      <c r="FT2134" s="28"/>
      <c r="FU2134" s="28"/>
      <c r="FZ2134" s="202"/>
      <c r="GB2134" s="28"/>
      <c r="GC2134" s="28"/>
      <c r="GD2134" s="28"/>
      <c r="GI2134" s="202"/>
      <c r="GK2134" s="28"/>
      <c r="GL2134" s="28"/>
      <c r="GM2134" s="28"/>
      <c r="GR2134" s="202"/>
      <c r="GT2134" s="28"/>
      <c r="GU2134" s="28"/>
      <c r="GV2134" s="28"/>
      <c r="HA2134" s="202"/>
      <c r="HC2134" s="28"/>
      <c r="HD2134" s="28"/>
      <c r="HE2134" s="28"/>
      <c r="HJ2134" s="28"/>
      <c r="HK2134" s="28"/>
      <c r="HL2134" s="28"/>
      <c r="HM2134" s="28"/>
      <c r="HN2134" s="28"/>
      <c r="HO2134" s="28"/>
      <c r="HP2134" s="28"/>
      <c r="HQ2134" s="28"/>
      <c r="HR2134" s="28"/>
      <c r="HS2134" s="28"/>
      <c r="HT2134" s="28"/>
      <c r="HU2134" s="28"/>
      <c r="HV2134" s="28"/>
      <c r="HW2134" s="28"/>
      <c r="HX2134" s="28"/>
      <c r="HY2134" s="28"/>
      <c r="HZ2134" s="28"/>
      <c r="IA2134" s="28"/>
      <c r="IB2134" s="28"/>
      <c r="IC2134" s="28"/>
      <c r="ID2134" s="28"/>
      <c r="IE2134" s="28"/>
      <c r="IF2134" s="28"/>
      <c r="IG2134" s="28"/>
      <c r="IH2134" s="28"/>
      <c r="II2134" s="28"/>
      <c r="IJ2134" s="28"/>
      <c r="IK2134" s="28"/>
      <c r="IL2134" s="28"/>
      <c r="IM2134" s="28"/>
      <c r="IN2134" s="28"/>
      <c r="IO2134" s="28"/>
    </row>
    <row r="2135" spans="1:249" s="54" customFormat="1" ht="14.25">
      <c r="A2135" s="239"/>
      <c r="B2135" s="28"/>
      <c r="C2135" s="28"/>
      <c r="D2135" s="28"/>
      <c r="F2135" s="28"/>
      <c r="G2135" s="28"/>
      <c r="K2135" s="202"/>
      <c r="M2135" s="28"/>
      <c r="N2135" s="28"/>
      <c r="O2135" s="28"/>
      <c r="T2135" s="202"/>
      <c r="V2135" s="28"/>
      <c r="W2135" s="28"/>
      <c r="X2135" s="28"/>
      <c r="AC2135" s="202"/>
      <c r="AE2135" s="28"/>
      <c r="AF2135" s="28"/>
      <c r="AG2135" s="28"/>
      <c r="AL2135" s="202"/>
      <c r="AN2135" s="28"/>
      <c r="AO2135" s="28"/>
      <c r="AP2135" s="28"/>
      <c r="AU2135" s="202"/>
      <c r="AW2135" s="28"/>
      <c r="AX2135" s="28"/>
      <c r="AY2135" s="28"/>
      <c r="BD2135" s="202"/>
      <c r="BF2135" s="28"/>
      <c r="BG2135" s="28"/>
      <c r="BH2135" s="28"/>
      <c r="BM2135" s="202"/>
      <c r="BO2135" s="28"/>
      <c r="BP2135" s="28"/>
      <c r="BQ2135" s="28"/>
      <c r="BV2135" s="202"/>
      <c r="BX2135" s="28"/>
      <c r="BY2135" s="28"/>
      <c r="BZ2135" s="28"/>
      <c r="CE2135" s="202"/>
      <c r="CG2135" s="28"/>
      <c r="CH2135" s="28"/>
      <c r="CI2135" s="28"/>
      <c r="CN2135" s="202"/>
      <c r="CP2135" s="28"/>
      <c r="CQ2135" s="28"/>
      <c r="CR2135" s="28"/>
      <c r="CW2135" s="202"/>
      <c r="CY2135" s="28"/>
      <c r="CZ2135" s="28"/>
      <c r="DA2135" s="28"/>
      <c r="DF2135" s="202"/>
      <c r="DH2135" s="28"/>
      <c r="DI2135" s="28"/>
      <c r="DJ2135" s="28"/>
      <c r="DO2135" s="202"/>
      <c r="DQ2135" s="28"/>
      <c r="DR2135" s="28"/>
      <c r="DS2135" s="28"/>
      <c r="DX2135" s="202"/>
      <c r="DZ2135" s="28"/>
      <c r="EA2135" s="28"/>
      <c r="EB2135" s="28"/>
      <c r="EG2135" s="202"/>
      <c r="EI2135" s="28"/>
      <c r="EJ2135" s="28"/>
      <c r="EK2135" s="28"/>
      <c r="EP2135" s="202"/>
      <c r="ER2135" s="28"/>
      <c r="ES2135" s="28"/>
      <c r="ET2135" s="28"/>
      <c r="EY2135" s="202"/>
      <c r="FA2135" s="28"/>
      <c r="FB2135" s="28"/>
      <c r="FC2135" s="28"/>
      <c r="FH2135" s="202"/>
      <c r="FJ2135" s="28"/>
      <c r="FK2135" s="28"/>
      <c r="FL2135" s="28"/>
      <c r="FQ2135" s="202"/>
      <c r="FS2135" s="28"/>
      <c r="FT2135" s="28"/>
      <c r="FU2135" s="28"/>
      <c r="FZ2135" s="202"/>
      <c r="GB2135" s="28"/>
      <c r="GC2135" s="28"/>
      <c r="GD2135" s="28"/>
      <c r="GI2135" s="202"/>
      <c r="GK2135" s="28"/>
      <c r="GL2135" s="28"/>
      <c r="GM2135" s="28"/>
      <c r="GR2135" s="202"/>
      <c r="GT2135" s="28"/>
      <c r="GU2135" s="28"/>
      <c r="GV2135" s="28"/>
      <c r="HA2135" s="202"/>
      <c r="HC2135" s="28"/>
      <c r="HD2135" s="28"/>
      <c r="HE2135" s="28"/>
      <c r="HJ2135" s="28"/>
      <c r="HK2135" s="28"/>
      <c r="HL2135" s="28"/>
      <c r="HM2135" s="28"/>
      <c r="HN2135" s="28"/>
      <c r="HO2135" s="28"/>
      <c r="HP2135" s="28"/>
      <c r="HQ2135" s="28"/>
      <c r="HR2135" s="28"/>
      <c r="HS2135" s="28"/>
      <c r="HT2135" s="28"/>
      <c r="HU2135" s="28"/>
      <c r="HV2135" s="28"/>
      <c r="HW2135" s="28"/>
      <c r="HX2135" s="28"/>
      <c r="HY2135" s="28"/>
      <c r="HZ2135" s="28"/>
      <c r="IA2135" s="28"/>
      <c r="IB2135" s="28"/>
      <c r="IC2135" s="28"/>
      <c r="ID2135" s="28"/>
      <c r="IE2135" s="28"/>
      <c r="IF2135" s="28"/>
      <c r="IG2135" s="28"/>
      <c r="IH2135" s="28"/>
      <c r="II2135" s="28"/>
      <c r="IJ2135" s="28"/>
      <c r="IK2135" s="28"/>
      <c r="IL2135" s="28"/>
      <c r="IM2135" s="28"/>
      <c r="IN2135" s="28"/>
      <c r="IO2135" s="28"/>
    </row>
    <row r="2136" spans="1:249" s="54" customFormat="1" ht="14.25">
      <c r="A2136" s="239"/>
      <c r="B2136" s="28"/>
      <c r="C2136" s="28"/>
      <c r="D2136" s="28"/>
      <c r="G2136" s="28"/>
      <c r="K2136" s="202"/>
      <c r="M2136" s="28"/>
      <c r="N2136" s="28"/>
      <c r="O2136" s="28"/>
      <c r="T2136" s="202"/>
      <c r="V2136" s="28"/>
      <c r="W2136" s="28"/>
      <c r="X2136" s="28"/>
      <c r="AC2136" s="202"/>
      <c r="AE2136" s="28"/>
      <c r="AF2136" s="28"/>
      <c r="AG2136" s="28"/>
      <c r="AL2136" s="202"/>
      <c r="AN2136" s="28"/>
      <c r="AO2136" s="28"/>
      <c r="AP2136" s="28"/>
      <c r="AU2136" s="202"/>
      <c r="AW2136" s="28"/>
      <c r="AX2136" s="28"/>
      <c r="AY2136" s="28"/>
      <c r="BD2136" s="202"/>
      <c r="BF2136" s="28"/>
      <c r="BG2136" s="28"/>
      <c r="BH2136" s="28"/>
      <c r="BM2136" s="202"/>
      <c r="BO2136" s="28"/>
      <c r="BP2136" s="28"/>
      <c r="BQ2136" s="28"/>
      <c r="BV2136" s="202"/>
      <c r="BX2136" s="28"/>
      <c r="BY2136" s="28"/>
      <c r="BZ2136" s="28"/>
      <c r="CE2136" s="202"/>
      <c r="CG2136" s="28"/>
      <c r="CH2136" s="28"/>
      <c r="CI2136" s="28"/>
      <c r="CN2136" s="202"/>
      <c r="CP2136" s="28"/>
      <c r="CQ2136" s="28"/>
      <c r="CR2136" s="28"/>
      <c r="CW2136" s="202"/>
      <c r="CY2136" s="28"/>
      <c r="CZ2136" s="28"/>
      <c r="DA2136" s="28"/>
      <c r="DF2136" s="202"/>
      <c r="DH2136" s="28"/>
      <c r="DI2136" s="28"/>
      <c r="DJ2136" s="28"/>
      <c r="DO2136" s="202"/>
      <c r="DQ2136" s="28"/>
      <c r="DR2136" s="28"/>
      <c r="DS2136" s="28"/>
      <c r="DX2136" s="202"/>
      <c r="DZ2136" s="28"/>
      <c r="EA2136" s="28"/>
      <c r="EB2136" s="28"/>
      <c r="EG2136" s="202"/>
      <c r="EI2136" s="28"/>
      <c r="EJ2136" s="28"/>
      <c r="EK2136" s="28"/>
      <c r="EP2136" s="202"/>
      <c r="ER2136" s="28"/>
      <c r="ES2136" s="28"/>
      <c r="ET2136" s="28"/>
      <c r="EY2136" s="202"/>
      <c r="FA2136" s="28"/>
      <c r="FB2136" s="28"/>
      <c r="FC2136" s="28"/>
      <c r="FH2136" s="202"/>
      <c r="FJ2136" s="28"/>
      <c r="FK2136" s="28"/>
      <c r="FL2136" s="28"/>
      <c r="FQ2136" s="202"/>
      <c r="FS2136" s="28"/>
      <c r="FT2136" s="28"/>
      <c r="FU2136" s="28"/>
      <c r="FZ2136" s="202"/>
      <c r="GB2136" s="28"/>
      <c r="GC2136" s="28"/>
      <c r="GD2136" s="28"/>
      <c r="GI2136" s="202"/>
      <c r="GK2136" s="28"/>
      <c r="GL2136" s="28"/>
      <c r="GM2136" s="28"/>
      <c r="GR2136" s="202"/>
      <c r="GT2136" s="28"/>
      <c r="GU2136" s="28"/>
      <c r="GV2136" s="28"/>
      <c r="HA2136" s="202"/>
      <c r="HC2136" s="28"/>
      <c r="HD2136" s="28"/>
      <c r="HE2136" s="28"/>
      <c r="HJ2136" s="28"/>
      <c r="HK2136" s="28"/>
      <c r="HL2136" s="28"/>
      <c r="HM2136" s="28"/>
      <c r="HN2136" s="28"/>
      <c r="HO2136" s="28"/>
      <c r="HP2136" s="28"/>
      <c r="HQ2136" s="28"/>
      <c r="HR2136" s="28"/>
      <c r="HS2136" s="28"/>
      <c r="HT2136" s="28"/>
      <c r="HU2136" s="28"/>
      <c r="HV2136" s="28"/>
      <c r="HW2136" s="28"/>
      <c r="HX2136" s="28"/>
      <c r="HY2136" s="28"/>
      <c r="HZ2136" s="28"/>
      <c r="IA2136" s="28"/>
      <c r="IB2136" s="28"/>
      <c r="IC2136" s="28"/>
      <c r="ID2136" s="28"/>
      <c r="IE2136" s="28"/>
      <c r="IF2136" s="28"/>
      <c r="IG2136" s="28"/>
      <c r="IH2136" s="28"/>
      <c r="II2136" s="28"/>
      <c r="IJ2136" s="28"/>
      <c r="IK2136" s="28"/>
      <c r="IL2136" s="28"/>
      <c r="IM2136" s="28"/>
      <c r="IN2136" s="28"/>
      <c r="IO2136" s="28"/>
    </row>
    <row r="2137" spans="1:249" s="54" customFormat="1" ht="14.25">
      <c r="A2137" s="239"/>
      <c r="B2137" s="28"/>
      <c r="C2137" s="28"/>
      <c r="D2137" s="28"/>
      <c r="F2137" s="28"/>
      <c r="G2137" s="28"/>
      <c r="K2137" s="202"/>
      <c r="M2137" s="28"/>
      <c r="N2137" s="28"/>
      <c r="O2137" s="28"/>
      <c r="T2137" s="202"/>
      <c r="V2137" s="28"/>
      <c r="W2137" s="28"/>
      <c r="X2137" s="28"/>
      <c r="AC2137" s="202"/>
      <c r="AE2137" s="28"/>
      <c r="AF2137" s="28"/>
      <c r="AG2137" s="28"/>
      <c r="AL2137" s="202"/>
      <c r="AN2137" s="28"/>
      <c r="AO2137" s="28"/>
      <c r="AP2137" s="28"/>
      <c r="AU2137" s="202"/>
      <c r="AW2137" s="28"/>
      <c r="AX2137" s="28"/>
      <c r="AY2137" s="28"/>
      <c r="BD2137" s="202"/>
      <c r="BF2137" s="28"/>
      <c r="BG2137" s="28"/>
      <c r="BH2137" s="28"/>
      <c r="BM2137" s="202"/>
      <c r="BO2137" s="28"/>
      <c r="BP2137" s="28"/>
      <c r="BQ2137" s="28"/>
      <c r="BV2137" s="202"/>
      <c r="BX2137" s="28"/>
      <c r="BY2137" s="28"/>
      <c r="BZ2137" s="28"/>
      <c r="CE2137" s="202"/>
      <c r="CG2137" s="28"/>
      <c r="CH2137" s="28"/>
      <c r="CI2137" s="28"/>
      <c r="CN2137" s="202"/>
      <c r="CP2137" s="28"/>
      <c r="CQ2137" s="28"/>
      <c r="CR2137" s="28"/>
      <c r="CW2137" s="202"/>
      <c r="CY2137" s="28"/>
      <c r="CZ2137" s="28"/>
      <c r="DA2137" s="28"/>
      <c r="DF2137" s="202"/>
      <c r="DH2137" s="28"/>
      <c r="DI2137" s="28"/>
      <c r="DJ2137" s="28"/>
      <c r="DO2137" s="202"/>
      <c r="DQ2137" s="28"/>
      <c r="DR2137" s="28"/>
      <c r="DS2137" s="28"/>
      <c r="DX2137" s="202"/>
      <c r="DZ2137" s="28"/>
      <c r="EA2137" s="28"/>
      <c r="EB2137" s="28"/>
      <c r="EG2137" s="202"/>
      <c r="EI2137" s="28"/>
      <c r="EJ2137" s="28"/>
      <c r="EK2137" s="28"/>
      <c r="EP2137" s="202"/>
      <c r="ER2137" s="28"/>
      <c r="ES2137" s="28"/>
      <c r="ET2137" s="28"/>
      <c r="EY2137" s="202"/>
      <c r="FA2137" s="28"/>
      <c r="FB2137" s="28"/>
      <c r="FC2137" s="28"/>
      <c r="FH2137" s="202"/>
      <c r="FJ2137" s="28"/>
      <c r="FK2137" s="28"/>
      <c r="FL2137" s="28"/>
      <c r="FQ2137" s="202"/>
      <c r="FS2137" s="28"/>
      <c r="FT2137" s="28"/>
      <c r="FU2137" s="28"/>
      <c r="FZ2137" s="202"/>
      <c r="GB2137" s="28"/>
      <c r="GC2137" s="28"/>
      <c r="GD2137" s="28"/>
      <c r="GI2137" s="202"/>
      <c r="GK2137" s="28"/>
      <c r="GL2137" s="28"/>
      <c r="GM2137" s="28"/>
      <c r="GR2137" s="202"/>
      <c r="GT2137" s="28"/>
      <c r="GU2137" s="28"/>
      <c r="GV2137" s="28"/>
      <c r="HA2137" s="202"/>
      <c r="HC2137" s="28"/>
      <c r="HD2137" s="28"/>
      <c r="HE2137" s="28"/>
      <c r="HJ2137" s="28"/>
      <c r="HK2137" s="28"/>
      <c r="HL2137" s="28"/>
      <c r="HM2137" s="28"/>
      <c r="HN2137" s="28"/>
      <c r="HO2137" s="28"/>
      <c r="HP2137" s="28"/>
      <c r="HQ2137" s="28"/>
      <c r="HR2137" s="28"/>
      <c r="HS2137" s="28"/>
      <c r="HT2137" s="28"/>
      <c r="HU2137" s="28"/>
      <c r="HV2137" s="28"/>
      <c r="HW2137" s="28"/>
      <c r="HX2137" s="28"/>
      <c r="HY2137" s="28"/>
      <c r="HZ2137" s="28"/>
      <c r="IA2137" s="28"/>
      <c r="IB2137" s="28"/>
      <c r="IC2137" s="28"/>
      <c r="ID2137" s="28"/>
      <c r="IE2137" s="28"/>
      <c r="IF2137" s="28"/>
      <c r="IG2137" s="28"/>
      <c r="IH2137" s="28"/>
      <c r="II2137" s="28"/>
      <c r="IJ2137" s="28"/>
      <c r="IK2137" s="28"/>
      <c r="IL2137" s="28"/>
      <c r="IM2137" s="28"/>
      <c r="IN2137" s="28"/>
      <c r="IO2137" s="28"/>
    </row>
    <row r="2138" spans="1:249" s="54" customFormat="1" ht="14.25">
      <c r="A2138" s="239"/>
      <c r="B2138" s="28"/>
      <c r="C2138" s="28"/>
      <c r="D2138" s="28"/>
      <c r="F2138" s="28"/>
      <c r="G2138" s="28"/>
      <c r="K2138" s="202"/>
      <c r="M2138" s="28"/>
      <c r="N2138" s="28"/>
      <c r="O2138" s="28"/>
      <c r="T2138" s="202"/>
      <c r="V2138" s="28"/>
      <c r="W2138" s="28"/>
      <c r="X2138" s="28"/>
      <c r="AC2138" s="202"/>
      <c r="AE2138" s="28"/>
      <c r="AF2138" s="28"/>
      <c r="AG2138" s="28"/>
      <c r="AL2138" s="202"/>
      <c r="AN2138" s="28"/>
      <c r="AO2138" s="28"/>
      <c r="AP2138" s="28"/>
      <c r="AU2138" s="202"/>
      <c r="AW2138" s="28"/>
      <c r="AX2138" s="28"/>
      <c r="AY2138" s="28"/>
      <c r="BD2138" s="202"/>
      <c r="BF2138" s="28"/>
      <c r="BG2138" s="28"/>
      <c r="BH2138" s="28"/>
      <c r="BM2138" s="202"/>
      <c r="BO2138" s="28"/>
      <c r="BP2138" s="28"/>
      <c r="BQ2138" s="28"/>
      <c r="BV2138" s="202"/>
      <c r="BX2138" s="28"/>
      <c r="BY2138" s="28"/>
      <c r="BZ2138" s="28"/>
      <c r="CE2138" s="202"/>
      <c r="CG2138" s="28"/>
      <c r="CH2138" s="28"/>
      <c r="CI2138" s="28"/>
      <c r="CN2138" s="202"/>
      <c r="CP2138" s="28"/>
      <c r="CQ2138" s="28"/>
      <c r="CR2138" s="28"/>
      <c r="CW2138" s="202"/>
      <c r="CY2138" s="28"/>
      <c r="CZ2138" s="28"/>
      <c r="DA2138" s="28"/>
      <c r="DF2138" s="202"/>
      <c r="DH2138" s="28"/>
      <c r="DI2138" s="28"/>
      <c r="DJ2138" s="28"/>
      <c r="DO2138" s="202"/>
      <c r="DQ2138" s="28"/>
      <c r="DR2138" s="28"/>
      <c r="DS2138" s="28"/>
      <c r="DX2138" s="202"/>
      <c r="DZ2138" s="28"/>
      <c r="EA2138" s="28"/>
      <c r="EB2138" s="28"/>
      <c r="EG2138" s="202"/>
      <c r="EI2138" s="28"/>
      <c r="EJ2138" s="28"/>
      <c r="EK2138" s="28"/>
      <c r="EP2138" s="202"/>
      <c r="ER2138" s="28"/>
      <c r="ES2138" s="28"/>
      <c r="ET2138" s="28"/>
      <c r="EY2138" s="202"/>
      <c r="FA2138" s="28"/>
      <c r="FB2138" s="28"/>
      <c r="FC2138" s="28"/>
      <c r="FH2138" s="202"/>
      <c r="FJ2138" s="28"/>
      <c r="FK2138" s="28"/>
      <c r="FL2138" s="28"/>
      <c r="FQ2138" s="202"/>
      <c r="FS2138" s="28"/>
      <c r="FT2138" s="28"/>
      <c r="FU2138" s="28"/>
      <c r="FZ2138" s="202"/>
      <c r="GB2138" s="28"/>
      <c r="GC2138" s="28"/>
      <c r="GD2138" s="28"/>
      <c r="GI2138" s="202"/>
      <c r="GK2138" s="28"/>
      <c r="GL2138" s="28"/>
      <c r="GM2138" s="28"/>
      <c r="GR2138" s="202"/>
      <c r="GT2138" s="28"/>
      <c r="GU2138" s="28"/>
      <c r="GV2138" s="28"/>
      <c r="HA2138" s="202"/>
      <c r="HC2138" s="28"/>
      <c r="HD2138" s="28"/>
      <c r="HE2138" s="28"/>
      <c r="HJ2138" s="28"/>
      <c r="HK2138" s="28"/>
      <c r="HL2138" s="28"/>
      <c r="HM2138" s="28"/>
      <c r="HN2138" s="28"/>
      <c r="HO2138" s="28"/>
      <c r="HP2138" s="28"/>
      <c r="HQ2138" s="28"/>
      <c r="HR2138" s="28"/>
      <c r="HS2138" s="28"/>
      <c r="HT2138" s="28"/>
      <c r="HU2138" s="28"/>
      <c r="HV2138" s="28"/>
      <c r="HW2138" s="28"/>
      <c r="HX2138" s="28"/>
      <c r="HY2138" s="28"/>
      <c r="HZ2138" s="28"/>
      <c r="IA2138" s="28"/>
      <c r="IB2138" s="28"/>
      <c r="IC2138" s="28"/>
      <c r="ID2138" s="28"/>
      <c r="IE2138" s="28"/>
      <c r="IF2138" s="28"/>
      <c r="IG2138" s="28"/>
      <c r="IH2138" s="28"/>
      <c r="II2138" s="28"/>
      <c r="IJ2138" s="28"/>
      <c r="IK2138" s="28"/>
      <c r="IL2138" s="28"/>
      <c r="IM2138" s="28"/>
      <c r="IN2138" s="28"/>
      <c r="IO2138" s="28"/>
    </row>
    <row r="2139" spans="1:249" s="54" customFormat="1" ht="14.25">
      <c r="A2139" s="239"/>
      <c r="B2139" s="28"/>
      <c r="C2139" s="28"/>
      <c r="D2139" s="28"/>
      <c r="F2139" s="28"/>
      <c r="G2139" s="28"/>
      <c r="K2139" s="202"/>
      <c r="M2139" s="28"/>
      <c r="N2139" s="28"/>
      <c r="O2139" s="28"/>
      <c r="T2139" s="202"/>
      <c r="V2139" s="28"/>
      <c r="W2139" s="28"/>
      <c r="X2139" s="28"/>
      <c r="AC2139" s="202"/>
      <c r="AE2139" s="28"/>
      <c r="AF2139" s="28"/>
      <c r="AG2139" s="28"/>
      <c r="AL2139" s="202"/>
      <c r="AN2139" s="28"/>
      <c r="AO2139" s="28"/>
      <c r="AP2139" s="28"/>
      <c r="AU2139" s="202"/>
      <c r="AW2139" s="28"/>
      <c r="AX2139" s="28"/>
      <c r="AY2139" s="28"/>
      <c r="BD2139" s="202"/>
      <c r="BF2139" s="28"/>
      <c r="BG2139" s="28"/>
      <c r="BH2139" s="28"/>
      <c r="BM2139" s="202"/>
      <c r="BO2139" s="28"/>
      <c r="BP2139" s="28"/>
      <c r="BQ2139" s="28"/>
      <c r="BV2139" s="202"/>
      <c r="BX2139" s="28"/>
      <c r="BY2139" s="28"/>
      <c r="BZ2139" s="28"/>
      <c r="CE2139" s="202"/>
      <c r="CG2139" s="28"/>
      <c r="CH2139" s="28"/>
      <c r="CI2139" s="28"/>
      <c r="CN2139" s="202"/>
      <c r="CP2139" s="28"/>
      <c r="CQ2139" s="28"/>
      <c r="CR2139" s="28"/>
      <c r="CW2139" s="202"/>
      <c r="CY2139" s="28"/>
      <c r="CZ2139" s="28"/>
      <c r="DA2139" s="28"/>
      <c r="DF2139" s="202"/>
      <c r="DH2139" s="28"/>
      <c r="DI2139" s="28"/>
      <c r="DJ2139" s="28"/>
      <c r="DO2139" s="202"/>
      <c r="DQ2139" s="28"/>
      <c r="DR2139" s="28"/>
      <c r="DS2139" s="28"/>
      <c r="DX2139" s="202"/>
      <c r="DZ2139" s="28"/>
      <c r="EA2139" s="28"/>
      <c r="EB2139" s="28"/>
      <c r="EG2139" s="202"/>
      <c r="EI2139" s="28"/>
      <c r="EJ2139" s="28"/>
      <c r="EK2139" s="28"/>
      <c r="EP2139" s="202"/>
      <c r="ER2139" s="28"/>
      <c r="ES2139" s="28"/>
      <c r="ET2139" s="28"/>
      <c r="EY2139" s="202"/>
      <c r="FA2139" s="28"/>
      <c r="FB2139" s="28"/>
      <c r="FC2139" s="28"/>
      <c r="FH2139" s="202"/>
      <c r="FJ2139" s="28"/>
      <c r="FK2139" s="28"/>
      <c r="FL2139" s="28"/>
      <c r="FQ2139" s="202"/>
      <c r="FS2139" s="28"/>
      <c r="FT2139" s="28"/>
      <c r="FU2139" s="28"/>
      <c r="FZ2139" s="202"/>
      <c r="GB2139" s="28"/>
      <c r="GC2139" s="28"/>
      <c r="GD2139" s="28"/>
      <c r="GI2139" s="202"/>
      <c r="GK2139" s="28"/>
      <c r="GL2139" s="28"/>
      <c r="GM2139" s="28"/>
      <c r="GR2139" s="202"/>
      <c r="GT2139" s="28"/>
      <c r="GU2139" s="28"/>
      <c r="GV2139" s="28"/>
      <c r="HA2139" s="202"/>
      <c r="HC2139" s="28"/>
      <c r="HD2139" s="28"/>
      <c r="HE2139" s="28"/>
      <c r="HJ2139" s="28"/>
      <c r="HK2139" s="28"/>
      <c r="HL2139" s="28"/>
      <c r="HM2139" s="28"/>
      <c r="HN2139" s="28"/>
      <c r="HO2139" s="28"/>
      <c r="HP2139" s="28"/>
      <c r="HQ2139" s="28"/>
      <c r="HR2139" s="28"/>
      <c r="HS2139" s="28"/>
      <c r="HT2139" s="28"/>
      <c r="HU2139" s="28"/>
      <c r="HV2139" s="28"/>
      <c r="HW2139" s="28"/>
      <c r="HX2139" s="28"/>
      <c r="HY2139" s="28"/>
      <c r="HZ2139" s="28"/>
      <c r="IA2139" s="28"/>
      <c r="IB2139" s="28"/>
      <c r="IC2139" s="28"/>
      <c r="ID2139" s="28"/>
      <c r="IE2139" s="28"/>
      <c r="IF2139" s="28"/>
      <c r="IG2139" s="28"/>
      <c r="IH2139" s="28"/>
      <c r="II2139" s="28"/>
      <c r="IJ2139" s="28"/>
      <c r="IK2139" s="28"/>
      <c r="IL2139" s="28"/>
      <c r="IM2139" s="28"/>
      <c r="IN2139" s="28"/>
      <c r="IO2139" s="28"/>
    </row>
    <row r="2140" spans="1:249" s="54" customFormat="1" ht="14.25">
      <c r="A2140" s="239"/>
      <c r="B2140" s="28"/>
      <c r="C2140" s="28"/>
      <c r="D2140" s="28"/>
      <c r="F2140" s="28"/>
      <c r="G2140" s="28"/>
      <c r="K2140" s="202"/>
      <c r="M2140" s="28"/>
      <c r="N2140" s="28"/>
      <c r="O2140" s="28"/>
      <c r="T2140" s="202"/>
      <c r="V2140" s="28"/>
      <c r="W2140" s="28"/>
      <c r="X2140" s="28"/>
      <c r="AC2140" s="202"/>
      <c r="AE2140" s="28"/>
      <c r="AF2140" s="28"/>
      <c r="AG2140" s="28"/>
      <c r="AL2140" s="202"/>
      <c r="AN2140" s="28"/>
      <c r="AO2140" s="28"/>
      <c r="AP2140" s="28"/>
      <c r="AU2140" s="202"/>
      <c r="AW2140" s="28"/>
      <c r="AX2140" s="28"/>
      <c r="AY2140" s="28"/>
      <c r="BD2140" s="202"/>
      <c r="BF2140" s="28"/>
      <c r="BG2140" s="28"/>
      <c r="BH2140" s="28"/>
      <c r="BM2140" s="202"/>
      <c r="BO2140" s="28"/>
      <c r="BP2140" s="28"/>
      <c r="BQ2140" s="28"/>
      <c r="BV2140" s="202"/>
      <c r="BX2140" s="28"/>
      <c r="BY2140" s="28"/>
      <c r="BZ2140" s="28"/>
      <c r="CE2140" s="202"/>
      <c r="CG2140" s="28"/>
      <c r="CH2140" s="28"/>
      <c r="CI2140" s="28"/>
      <c r="CN2140" s="202"/>
      <c r="CP2140" s="28"/>
      <c r="CQ2140" s="28"/>
      <c r="CR2140" s="28"/>
      <c r="CW2140" s="202"/>
      <c r="CY2140" s="28"/>
      <c r="CZ2140" s="28"/>
      <c r="DA2140" s="28"/>
      <c r="DF2140" s="202"/>
      <c r="DH2140" s="28"/>
      <c r="DI2140" s="28"/>
      <c r="DJ2140" s="28"/>
      <c r="DO2140" s="202"/>
      <c r="DQ2140" s="28"/>
      <c r="DR2140" s="28"/>
      <c r="DS2140" s="28"/>
      <c r="DX2140" s="202"/>
      <c r="DZ2140" s="28"/>
      <c r="EA2140" s="28"/>
      <c r="EB2140" s="28"/>
      <c r="EG2140" s="202"/>
      <c r="EI2140" s="28"/>
      <c r="EJ2140" s="28"/>
      <c r="EK2140" s="28"/>
      <c r="EP2140" s="202"/>
      <c r="ER2140" s="28"/>
      <c r="ES2140" s="28"/>
      <c r="ET2140" s="28"/>
      <c r="EY2140" s="202"/>
      <c r="FA2140" s="28"/>
      <c r="FB2140" s="28"/>
      <c r="FC2140" s="28"/>
      <c r="FH2140" s="202"/>
      <c r="FJ2140" s="28"/>
      <c r="FK2140" s="28"/>
      <c r="FL2140" s="28"/>
      <c r="FQ2140" s="202"/>
      <c r="FS2140" s="28"/>
      <c r="FT2140" s="28"/>
      <c r="FU2140" s="28"/>
      <c r="FZ2140" s="202"/>
      <c r="GB2140" s="28"/>
      <c r="GC2140" s="28"/>
      <c r="GD2140" s="28"/>
      <c r="GI2140" s="202"/>
      <c r="GK2140" s="28"/>
      <c r="GL2140" s="28"/>
      <c r="GM2140" s="28"/>
      <c r="GR2140" s="202"/>
      <c r="GT2140" s="28"/>
      <c r="GU2140" s="28"/>
      <c r="GV2140" s="28"/>
      <c r="HA2140" s="202"/>
      <c r="HC2140" s="28"/>
      <c r="HD2140" s="28"/>
      <c r="HE2140" s="28"/>
      <c r="HJ2140" s="28"/>
      <c r="HK2140" s="28"/>
      <c r="HL2140" s="28"/>
      <c r="HM2140" s="28"/>
      <c r="HN2140" s="28"/>
      <c r="HO2140" s="28"/>
      <c r="HP2140" s="28"/>
      <c r="HQ2140" s="28"/>
      <c r="HR2140" s="28"/>
      <c r="HS2140" s="28"/>
      <c r="HT2140" s="28"/>
      <c r="HU2140" s="28"/>
      <c r="HV2140" s="28"/>
      <c r="HW2140" s="28"/>
      <c r="HX2140" s="28"/>
      <c r="HY2140" s="28"/>
      <c r="HZ2140" s="28"/>
      <c r="IA2140" s="28"/>
      <c r="IB2140" s="28"/>
      <c r="IC2140" s="28"/>
      <c r="ID2140" s="28"/>
      <c r="IE2140" s="28"/>
      <c r="IF2140" s="28"/>
      <c r="IG2140" s="28"/>
      <c r="IH2140" s="28"/>
      <c r="II2140" s="28"/>
      <c r="IJ2140" s="28"/>
      <c r="IK2140" s="28"/>
      <c r="IL2140" s="28"/>
      <c r="IM2140" s="28"/>
      <c r="IN2140" s="28"/>
      <c r="IO2140" s="28"/>
    </row>
    <row r="2141" spans="1:249" s="54" customFormat="1" ht="14.25">
      <c r="A2141" s="239"/>
      <c r="B2141" s="28"/>
      <c r="C2141" s="28"/>
      <c r="D2141" s="28"/>
      <c r="F2141" s="28"/>
      <c r="G2141" s="28"/>
      <c r="K2141" s="202"/>
      <c r="M2141" s="28"/>
      <c r="N2141" s="28"/>
      <c r="O2141" s="28"/>
      <c r="T2141" s="202"/>
      <c r="V2141" s="28"/>
      <c r="W2141" s="28"/>
      <c r="X2141" s="28"/>
      <c r="AC2141" s="202"/>
      <c r="AE2141" s="28"/>
      <c r="AF2141" s="28"/>
      <c r="AG2141" s="28"/>
      <c r="AL2141" s="202"/>
      <c r="AN2141" s="28"/>
      <c r="AO2141" s="28"/>
      <c r="AP2141" s="28"/>
      <c r="AU2141" s="202"/>
      <c r="AW2141" s="28"/>
      <c r="AX2141" s="28"/>
      <c r="AY2141" s="28"/>
      <c r="BD2141" s="202"/>
      <c r="BF2141" s="28"/>
      <c r="BG2141" s="28"/>
      <c r="BH2141" s="28"/>
      <c r="BM2141" s="202"/>
      <c r="BO2141" s="28"/>
      <c r="BP2141" s="28"/>
      <c r="BQ2141" s="28"/>
      <c r="BV2141" s="202"/>
      <c r="BX2141" s="28"/>
      <c r="BY2141" s="28"/>
      <c r="BZ2141" s="28"/>
      <c r="CE2141" s="202"/>
      <c r="CG2141" s="28"/>
      <c r="CH2141" s="28"/>
      <c r="CI2141" s="28"/>
      <c r="CN2141" s="202"/>
      <c r="CP2141" s="28"/>
      <c r="CQ2141" s="28"/>
      <c r="CR2141" s="28"/>
      <c r="CW2141" s="202"/>
      <c r="CY2141" s="28"/>
      <c r="CZ2141" s="28"/>
      <c r="DA2141" s="28"/>
      <c r="DF2141" s="202"/>
      <c r="DH2141" s="28"/>
      <c r="DI2141" s="28"/>
      <c r="DJ2141" s="28"/>
      <c r="DO2141" s="202"/>
      <c r="DQ2141" s="28"/>
      <c r="DR2141" s="28"/>
      <c r="DS2141" s="28"/>
      <c r="DX2141" s="202"/>
      <c r="DZ2141" s="28"/>
      <c r="EA2141" s="28"/>
      <c r="EB2141" s="28"/>
      <c r="EG2141" s="202"/>
      <c r="EI2141" s="28"/>
      <c r="EJ2141" s="28"/>
      <c r="EK2141" s="28"/>
      <c r="EP2141" s="202"/>
      <c r="ER2141" s="28"/>
      <c r="ES2141" s="28"/>
      <c r="ET2141" s="28"/>
      <c r="EY2141" s="202"/>
      <c r="FA2141" s="28"/>
      <c r="FB2141" s="28"/>
      <c r="FC2141" s="28"/>
      <c r="FH2141" s="202"/>
      <c r="FJ2141" s="28"/>
      <c r="FK2141" s="28"/>
      <c r="FL2141" s="28"/>
      <c r="FQ2141" s="202"/>
      <c r="FS2141" s="28"/>
      <c r="FT2141" s="28"/>
      <c r="FU2141" s="28"/>
      <c r="FZ2141" s="202"/>
      <c r="GB2141" s="28"/>
      <c r="GC2141" s="28"/>
      <c r="GD2141" s="28"/>
      <c r="GI2141" s="202"/>
      <c r="GK2141" s="28"/>
      <c r="GL2141" s="28"/>
      <c r="GM2141" s="28"/>
      <c r="GR2141" s="202"/>
      <c r="GT2141" s="28"/>
      <c r="GU2141" s="28"/>
      <c r="GV2141" s="28"/>
      <c r="HA2141" s="202"/>
      <c r="HC2141" s="28"/>
      <c r="HD2141" s="28"/>
      <c r="HE2141" s="28"/>
      <c r="HJ2141" s="28"/>
      <c r="HK2141" s="28"/>
      <c r="HL2141" s="28"/>
      <c r="HM2141" s="28"/>
      <c r="HN2141" s="28"/>
      <c r="HO2141" s="28"/>
      <c r="HP2141" s="28"/>
      <c r="HQ2141" s="28"/>
      <c r="HR2141" s="28"/>
      <c r="HS2141" s="28"/>
      <c r="HT2141" s="28"/>
      <c r="HU2141" s="28"/>
      <c r="HV2141" s="28"/>
      <c r="HW2141" s="28"/>
      <c r="HX2141" s="28"/>
      <c r="HY2141" s="28"/>
      <c r="HZ2141" s="28"/>
      <c r="IA2141" s="28"/>
      <c r="IB2141" s="28"/>
      <c r="IC2141" s="28"/>
      <c r="ID2141" s="28"/>
      <c r="IE2141" s="28"/>
      <c r="IF2141" s="28"/>
      <c r="IG2141" s="28"/>
      <c r="IH2141" s="28"/>
      <c r="II2141" s="28"/>
      <c r="IJ2141" s="28"/>
      <c r="IK2141" s="28"/>
      <c r="IL2141" s="28"/>
      <c r="IM2141" s="28"/>
      <c r="IN2141" s="28"/>
      <c r="IO2141" s="28"/>
    </row>
    <row r="2142" spans="1:249" s="54" customFormat="1" ht="14.25">
      <c r="A2142" s="239"/>
      <c r="B2142" s="28"/>
      <c r="C2142" s="28"/>
      <c r="D2142" s="28"/>
      <c r="F2142" s="28"/>
      <c r="G2142" s="28"/>
      <c r="K2142" s="202"/>
      <c r="M2142" s="28"/>
      <c r="N2142" s="28"/>
      <c r="O2142" s="28"/>
      <c r="T2142" s="202"/>
      <c r="V2142" s="28"/>
      <c r="W2142" s="28"/>
      <c r="X2142" s="28"/>
      <c r="AC2142" s="202"/>
      <c r="AE2142" s="28"/>
      <c r="AF2142" s="28"/>
      <c r="AG2142" s="28"/>
      <c r="AL2142" s="202"/>
      <c r="AN2142" s="28"/>
      <c r="AO2142" s="28"/>
      <c r="AP2142" s="28"/>
      <c r="AU2142" s="202"/>
      <c r="AW2142" s="28"/>
      <c r="AX2142" s="28"/>
      <c r="AY2142" s="28"/>
      <c r="BD2142" s="202"/>
      <c r="BF2142" s="28"/>
      <c r="BG2142" s="28"/>
      <c r="BH2142" s="28"/>
      <c r="BM2142" s="202"/>
      <c r="BO2142" s="28"/>
      <c r="BP2142" s="28"/>
      <c r="BQ2142" s="28"/>
      <c r="BV2142" s="202"/>
      <c r="BX2142" s="28"/>
      <c r="BY2142" s="28"/>
      <c r="BZ2142" s="28"/>
      <c r="CE2142" s="202"/>
      <c r="CG2142" s="28"/>
      <c r="CH2142" s="28"/>
      <c r="CI2142" s="28"/>
      <c r="CN2142" s="202"/>
      <c r="CP2142" s="28"/>
      <c r="CQ2142" s="28"/>
      <c r="CR2142" s="28"/>
      <c r="CW2142" s="202"/>
      <c r="CY2142" s="28"/>
      <c r="CZ2142" s="28"/>
      <c r="DA2142" s="28"/>
      <c r="DF2142" s="202"/>
      <c r="DH2142" s="28"/>
      <c r="DI2142" s="28"/>
      <c r="DJ2142" s="28"/>
      <c r="DO2142" s="202"/>
      <c r="DQ2142" s="28"/>
      <c r="DR2142" s="28"/>
      <c r="DS2142" s="28"/>
      <c r="DX2142" s="202"/>
      <c r="DZ2142" s="28"/>
      <c r="EA2142" s="28"/>
      <c r="EB2142" s="28"/>
      <c r="EG2142" s="202"/>
      <c r="EI2142" s="28"/>
      <c r="EJ2142" s="28"/>
      <c r="EK2142" s="28"/>
      <c r="EP2142" s="202"/>
      <c r="ER2142" s="28"/>
      <c r="ES2142" s="28"/>
      <c r="ET2142" s="28"/>
      <c r="EY2142" s="202"/>
      <c r="FA2142" s="28"/>
      <c r="FB2142" s="28"/>
      <c r="FC2142" s="28"/>
      <c r="FH2142" s="202"/>
      <c r="FJ2142" s="28"/>
      <c r="FK2142" s="28"/>
      <c r="FL2142" s="28"/>
      <c r="FQ2142" s="202"/>
      <c r="FS2142" s="28"/>
      <c r="FT2142" s="28"/>
      <c r="FU2142" s="28"/>
      <c r="FZ2142" s="202"/>
      <c r="GB2142" s="28"/>
      <c r="GC2142" s="28"/>
      <c r="GD2142" s="28"/>
      <c r="GI2142" s="202"/>
      <c r="GK2142" s="28"/>
      <c r="GL2142" s="28"/>
      <c r="GM2142" s="28"/>
      <c r="GR2142" s="202"/>
      <c r="GT2142" s="28"/>
      <c r="GU2142" s="28"/>
      <c r="GV2142" s="28"/>
      <c r="HA2142" s="202"/>
      <c r="HC2142" s="28"/>
      <c r="HD2142" s="28"/>
      <c r="HE2142" s="28"/>
      <c r="HJ2142" s="28"/>
      <c r="HK2142" s="28"/>
      <c r="HL2142" s="28"/>
      <c r="HM2142" s="28"/>
      <c r="HN2142" s="28"/>
      <c r="HO2142" s="28"/>
      <c r="HP2142" s="28"/>
      <c r="HQ2142" s="28"/>
      <c r="HR2142" s="28"/>
      <c r="HS2142" s="28"/>
      <c r="HT2142" s="28"/>
      <c r="HU2142" s="28"/>
      <c r="HV2142" s="28"/>
      <c r="HW2142" s="28"/>
      <c r="HX2142" s="28"/>
      <c r="HY2142" s="28"/>
      <c r="HZ2142" s="28"/>
      <c r="IA2142" s="28"/>
      <c r="IB2142" s="28"/>
      <c r="IC2142" s="28"/>
      <c r="ID2142" s="28"/>
      <c r="IE2142" s="28"/>
      <c r="IF2142" s="28"/>
      <c r="IG2142" s="28"/>
      <c r="IH2142" s="28"/>
      <c r="II2142" s="28"/>
      <c r="IJ2142" s="28"/>
      <c r="IK2142" s="28"/>
      <c r="IL2142" s="28"/>
      <c r="IM2142" s="28"/>
      <c r="IN2142" s="28"/>
      <c r="IO2142" s="28"/>
    </row>
    <row r="2143" spans="1:249" s="54" customFormat="1" ht="14.25">
      <c r="A2143" s="239"/>
      <c r="B2143" s="28"/>
      <c r="C2143" s="28"/>
      <c r="D2143" s="28"/>
      <c r="F2143" s="28"/>
      <c r="G2143" s="28"/>
      <c r="K2143" s="202"/>
      <c r="M2143" s="28"/>
      <c r="N2143" s="28"/>
      <c r="O2143" s="28"/>
      <c r="T2143" s="202"/>
      <c r="V2143" s="28"/>
      <c r="W2143" s="28"/>
      <c r="X2143" s="28"/>
      <c r="AC2143" s="202"/>
      <c r="AE2143" s="28"/>
      <c r="AF2143" s="28"/>
      <c r="AG2143" s="28"/>
      <c r="AL2143" s="202"/>
      <c r="AN2143" s="28"/>
      <c r="AO2143" s="28"/>
      <c r="AP2143" s="28"/>
      <c r="AU2143" s="202"/>
      <c r="AW2143" s="28"/>
      <c r="AX2143" s="28"/>
      <c r="AY2143" s="28"/>
      <c r="BD2143" s="202"/>
      <c r="BF2143" s="28"/>
      <c r="BG2143" s="28"/>
      <c r="BH2143" s="28"/>
      <c r="BM2143" s="202"/>
      <c r="BO2143" s="28"/>
      <c r="BP2143" s="28"/>
      <c r="BQ2143" s="28"/>
      <c r="BV2143" s="202"/>
      <c r="BX2143" s="28"/>
      <c r="BY2143" s="28"/>
      <c r="BZ2143" s="28"/>
      <c r="CE2143" s="202"/>
      <c r="CG2143" s="28"/>
      <c r="CH2143" s="28"/>
      <c r="CI2143" s="28"/>
      <c r="CN2143" s="202"/>
      <c r="CP2143" s="28"/>
      <c r="CQ2143" s="28"/>
      <c r="CR2143" s="28"/>
      <c r="CW2143" s="202"/>
      <c r="CY2143" s="28"/>
      <c r="CZ2143" s="28"/>
      <c r="DA2143" s="28"/>
      <c r="DF2143" s="202"/>
      <c r="DH2143" s="28"/>
      <c r="DI2143" s="28"/>
      <c r="DJ2143" s="28"/>
      <c r="DO2143" s="202"/>
      <c r="DQ2143" s="28"/>
      <c r="DR2143" s="28"/>
      <c r="DS2143" s="28"/>
      <c r="DX2143" s="202"/>
      <c r="DZ2143" s="28"/>
      <c r="EA2143" s="28"/>
      <c r="EB2143" s="28"/>
      <c r="EG2143" s="202"/>
      <c r="EI2143" s="28"/>
      <c r="EJ2143" s="28"/>
      <c r="EK2143" s="28"/>
      <c r="EP2143" s="202"/>
      <c r="ER2143" s="28"/>
      <c r="ES2143" s="28"/>
      <c r="ET2143" s="28"/>
      <c r="EY2143" s="202"/>
      <c r="FA2143" s="28"/>
      <c r="FB2143" s="28"/>
      <c r="FC2143" s="28"/>
      <c r="FH2143" s="202"/>
      <c r="FJ2143" s="28"/>
      <c r="FK2143" s="28"/>
      <c r="FL2143" s="28"/>
      <c r="FQ2143" s="202"/>
      <c r="FS2143" s="28"/>
      <c r="FT2143" s="28"/>
      <c r="FU2143" s="28"/>
      <c r="FZ2143" s="202"/>
      <c r="GB2143" s="28"/>
      <c r="GC2143" s="28"/>
      <c r="GD2143" s="28"/>
      <c r="GI2143" s="202"/>
      <c r="GK2143" s="28"/>
      <c r="GL2143" s="28"/>
      <c r="GM2143" s="28"/>
      <c r="GR2143" s="202"/>
      <c r="GT2143" s="28"/>
      <c r="GU2143" s="28"/>
      <c r="GV2143" s="28"/>
      <c r="HA2143" s="202"/>
      <c r="HC2143" s="28"/>
      <c r="HD2143" s="28"/>
      <c r="HE2143" s="28"/>
      <c r="HJ2143" s="28"/>
      <c r="HK2143" s="28"/>
      <c r="HL2143" s="28"/>
      <c r="HM2143" s="28"/>
      <c r="HN2143" s="28"/>
      <c r="HO2143" s="28"/>
      <c r="HP2143" s="28"/>
      <c r="HQ2143" s="28"/>
      <c r="HR2143" s="28"/>
      <c r="HS2143" s="28"/>
      <c r="HT2143" s="28"/>
      <c r="HU2143" s="28"/>
      <c r="HV2143" s="28"/>
      <c r="HW2143" s="28"/>
      <c r="HX2143" s="28"/>
      <c r="HY2143" s="28"/>
      <c r="HZ2143" s="28"/>
      <c r="IA2143" s="28"/>
      <c r="IB2143" s="28"/>
      <c r="IC2143" s="28"/>
      <c r="ID2143" s="28"/>
      <c r="IE2143" s="28"/>
      <c r="IF2143" s="28"/>
      <c r="IG2143" s="28"/>
      <c r="IH2143" s="28"/>
      <c r="II2143" s="28"/>
      <c r="IJ2143" s="28"/>
      <c r="IK2143" s="28"/>
      <c r="IL2143" s="28"/>
      <c r="IM2143" s="28"/>
      <c r="IN2143" s="28"/>
      <c r="IO2143" s="28"/>
    </row>
    <row r="2144" spans="1:249" s="54" customFormat="1" ht="14.25">
      <c r="A2144" s="239"/>
      <c r="B2144" s="28"/>
      <c r="C2144" s="28"/>
      <c r="D2144" s="28"/>
      <c r="F2144" s="28"/>
      <c r="G2144" s="28"/>
      <c r="K2144" s="202"/>
      <c r="M2144" s="28"/>
      <c r="N2144" s="28"/>
      <c r="O2144" s="28"/>
      <c r="T2144" s="202"/>
      <c r="V2144" s="28"/>
      <c r="W2144" s="28"/>
      <c r="X2144" s="28"/>
      <c r="AC2144" s="202"/>
      <c r="AE2144" s="28"/>
      <c r="AF2144" s="28"/>
      <c r="AG2144" s="28"/>
      <c r="AL2144" s="202"/>
      <c r="AN2144" s="28"/>
      <c r="AO2144" s="28"/>
      <c r="AP2144" s="28"/>
      <c r="AU2144" s="202"/>
      <c r="AW2144" s="28"/>
      <c r="AX2144" s="28"/>
      <c r="AY2144" s="28"/>
      <c r="BD2144" s="202"/>
      <c r="BF2144" s="28"/>
      <c r="BG2144" s="28"/>
      <c r="BH2144" s="28"/>
      <c r="BM2144" s="202"/>
      <c r="BO2144" s="28"/>
      <c r="BP2144" s="28"/>
      <c r="BQ2144" s="28"/>
      <c r="BV2144" s="202"/>
      <c r="BX2144" s="28"/>
      <c r="BY2144" s="28"/>
      <c r="BZ2144" s="28"/>
      <c r="CE2144" s="202"/>
      <c r="CG2144" s="28"/>
      <c r="CH2144" s="28"/>
      <c r="CI2144" s="28"/>
      <c r="CN2144" s="202"/>
      <c r="CP2144" s="28"/>
      <c r="CQ2144" s="28"/>
      <c r="CR2144" s="28"/>
      <c r="CW2144" s="202"/>
      <c r="CY2144" s="28"/>
      <c r="CZ2144" s="28"/>
      <c r="DA2144" s="28"/>
      <c r="DF2144" s="202"/>
      <c r="DH2144" s="28"/>
      <c r="DI2144" s="28"/>
      <c r="DJ2144" s="28"/>
      <c r="DO2144" s="202"/>
      <c r="DQ2144" s="28"/>
      <c r="DR2144" s="28"/>
      <c r="DS2144" s="28"/>
      <c r="DX2144" s="202"/>
      <c r="DZ2144" s="28"/>
      <c r="EA2144" s="28"/>
      <c r="EB2144" s="28"/>
      <c r="EG2144" s="202"/>
      <c r="EI2144" s="28"/>
      <c r="EJ2144" s="28"/>
      <c r="EK2144" s="28"/>
      <c r="EP2144" s="202"/>
      <c r="ER2144" s="28"/>
      <c r="ES2144" s="28"/>
      <c r="ET2144" s="28"/>
      <c r="EY2144" s="202"/>
      <c r="FA2144" s="28"/>
      <c r="FB2144" s="28"/>
      <c r="FC2144" s="28"/>
      <c r="FH2144" s="202"/>
      <c r="FJ2144" s="28"/>
      <c r="FK2144" s="28"/>
      <c r="FL2144" s="28"/>
      <c r="FQ2144" s="202"/>
      <c r="FS2144" s="28"/>
      <c r="FT2144" s="28"/>
      <c r="FU2144" s="28"/>
      <c r="FZ2144" s="202"/>
      <c r="GB2144" s="28"/>
      <c r="GC2144" s="28"/>
      <c r="GD2144" s="28"/>
      <c r="GI2144" s="202"/>
      <c r="GK2144" s="28"/>
      <c r="GL2144" s="28"/>
      <c r="GM2144" s="28"/>
      <c r="GR2144" s="202"/>
      <c r="GT2144" s="28"/>
      <c r="GU2144" s="28"/>
      <c r="GV2144" s="28"/>
      <c r="HA2144" s="202"/>
      <c r="HC2144" s="28"/>
      <c r="HD2144" s="28"/>
      <c r="HE2144" s="28"/>
      <c r="HJ2144" s="28"/>
      <c r="HK2144" s="28"/>
      <c r="HL2144" s="28"/>
      <c r="HM2144" s="28"/>
      <c r="HN2144" s="28"/>
      <c r="HO2144" s="28"/>
      <c r="HP2144" s="28"/>
      <c r="HQ2144" s="28"/>
      <c r="HR2144" s="28"/>
      <c r="HS2144" s="28"/>
      <c r="HT2144" s="28"/>
      <c r="HU2144" s="28"/>
      <c r="HV2144" s="28"/>
      <c r="HW2144" s="28"/>
      <c r="HX2144" s="28"/>
      <c r="HY2144" s="28"/>
      <c r="HZ2144" s="28"/>
      <c r="IA2144" s="28"/>
      <c r="IB2144" s="28"/>
      <c r="IC2144" s="28"/>
      <c r="ID2144" s="28"/>
      <c r="IE2144" s="28"/>
      <c r="IF2144" s="28"/>
      <c r="IG2144" s="28"/>
      <c r="IH2144" s="28"/>
      <c r="II2144" s="28"/>
      <c r="IJ2144" s="28"/>
      <c r="IK2144" s="28"/>
      <c r="IL2144" s="28"/>
      <c r="IM2144" s="28"/>
      <c r="IN2144" s="28"/>
      <c r="IO2144" s="28"/>
    </row>
    <row r="2145" spans="1:249" s="54" customFormat="1" ht="14.25">
      <c r="A2145" s="239"/>
      <c r="B2145" s="28"/>
      <c r="C2145" s="28"/>
      <c r="D2145" s="28"/>
      <c r="F2145" s="28"/>
      <c r="G2145" s="28"/>
      <c r="K2145" s="202"/>
      <c r="M2145" s="28"/>
      <c r="N2145" s="28"/>
      <c r="O2145" s="28"/>
      <c r="T2145" s="202"/>
      <c r="V2145" s="28"/>
      <c r="W2145" s="28"/>
      <c r="X2145" s="28"/>
      <c r="AC2145" s="202"/>
      <c r="AE2145" s="28"/>
      <c r="AF2145" s="28"/>
      <c r="AG2145" s="28"/>
      <c r="AL2145" s="202"/>
      <c r="AN2145" s="28"/>
      <c r="AO2145" s="28"/>
      <c r="AP2145" s="28"/>
      <c r="AU2145" s="202"/>
      <c r="AW2145" s="28"/>
      <c r="AX2145" s="28"/>
      <c r="AY2145" s="28"/>
      <c r="BD2145" s="202"/>
      <c r="BF2145" s="28"/>
      <c r="BG2145" s="28"/>
      <c r="BH2145" s="28"/>
      <c r="BM2145" s="202"/>
      <c r="BO2145" s="28"/>
      <c r="BP2145" s="28"/>
      <c r="BQ2145" s="28"/>
      <c r="BV2145" s="202"/>
      <c r="BX2145" s="28"/>
      <c r="BY2145" s="28"/>
      <c r="BZ2145" s="28"/>
      <c r="CE2145" s="202"/>
      <c r="CG2145" s="28"/>
      <c r="CH2145" s="28"/>
      <c r="CI2145" s="28"/>
      <c r="CN2145" s="202"/>
      <c r="CP2145" s="28"/>
      <c r="CQ2145" s="28"/>
      <c r="CR2145" s="28"/>
      <c r="CW2145" s="202"/>
      <c r="CY2145" s="28"/>
      <c r="CZ2145" s="28"/>
      <c r="DA2145" s="28"/>
      <c r="DF2145" s="202"/>
      <c r="DH2145" s="28"/>
      <c r="DI2145" s="28"/>
      <c r="DJ2145" s="28"/>
      <c r="DO2145" s="202"/>
      <c r="DQ2145" s="28"/>
      <c r="DR2145" s="28"/>
      <c r="DS2145" s="28"/>
      <c r="DX2145" s="202"/>
      <c r="DZ2145" s="28"/>
      <c r="EA2145" s="28"/>
      <c r="EB2145" s="28"/>
      <c r="EG2145" s="202"/>
      <c r="EI2145" s="28"/>
      <c r="EJ2145" s="28"/>
      <c r="EK2145" s="28"/>
      <c r="EP2145" s="202"/>
      <c r="ER2145" s="28"/>
      <c r="ES2145" s="28"/>
      <c r="ET2145" s="28"/>
      <c r="EY2145" s="202"/>
      <c r="FA2145" s="28"/>
      <c r="FB2145" s="28"/>
      <c r="FC2145" s="28"/>
      <c r="FH2145" s="202"/>
      <c r="FJ2145" s="28"/>
      <c r="FK2145" s="28"/>
      <c r="FL2145" s="28"/>
      <c r="FQ2145" s="202"/>
      <c r="FS2145" s="28"/>
      <c r="FT2145" s="28"/>
      <c r="FU2145" s="28"/>
      <c r="FZ2145" s="202"/>
      <c r="GB2145" s="28"/>
      <c r="GC2145" s="28"/>
      <c r="GD2145" s="28"/>
      <c r="GI2145" s="202"/>
      <c r="GK2145" s="28"/>
      <c r="GL2145" s="28"/>
      <c r="GM2145" s="28"/>
      <c r="GR2145" s="202"/>
      <c r="GT2145" s="28"/>
      <c r="GU2145" s="28"/>
      <c r="GV2145" s="28"/>
      <c r="HA2145" s="202"/>
      <c r="HC2145" s="28"/>
      <c r="HD2145" s="28"/>
      <c r="HE2145" s="28"/>
      <c r="HJ2145" s="28"/>
      <c r="HK2145" s="28"/>
      <c r="HL2145" s="28"/>
      <c r="HM2145" s="28"/>
      <c r="HN2145" s="28"/>
      <c r="HO2145" s="28"/>
      <c r="HP2145" s="28"/>
      <c r="HQ2145" s="28"/>
      <c r="HR2145" s="28"/>
      <c r="HS2145" s="28"/>
      <c r="HT2145" s="28"/>
      <c r="HU2145" s="28"/>
      <c r="HV2145" s="28"/>
      <c r="HW2145" s="28"/>
      <c r="HX2145" s="28"/>
      <c r="HY2145" s="28"/>
      <c r="HZ2145" s="28"/>
      <c r="IA2145" s="28"/>
      <c r="IB2145" s="28"/>
      <c r="IC2145" s="28"/>
      <c r="ID2145" s="28"/>
      <c r="IE2145" s="28"/>
      <c r="IF2145" s="28"/>
      <c r="IG2145" s="28"/>
      <c r="IH2145" s="28"/>
      <c r="II2145" s="28"/>
      <c r="IJ2145" s="28"/>
      <c r="IK2145" s="28"/>
      <c r="IL2145" s="28"/>
      <c r="IM2145" s="28"/>
      <c r="IN2145" s="28"/>
      <c r="IO2145" s="28"/>
    </row>
    <row r="2146" spans="1:249" s="54" customFormat="1" ht="14.25">
      <c r="A2146" s="28"/>
      <c r="B2146" s="28"/>
      <c r="C2146" s="28"/>
      <c r="D2146" s="28"/>
      <c r="E2146" s="28"/>
      <c r="F2146" s="28"/>
      <c r="G2146" s="28"/>
      <c r="K2146" s="202"/>
      <c r="M2146" s="28"/>
      <c r="N2146" s="28"/>
      <c r="O2146" s="28"/>
      <c r="T2146" s="202"/>
      <c r="V2146" s="28"/>
      <c r="W2146" s="28"/>
      <c r="X2146" s="28"/>
      <c r="AC2146" s="202"/>
      <c r="AE2146" s="28"/>
      <c r="AF2146" s="28"/>
      <c r="AG2146" s="28"/>
      <c r="AL2146" s="202"/>
      <c r="AN2146" s="28"/>
      <c r="AO2146" s="28"/>
      <c r="AP2146" s="28"/>
      <c r="AU2146" s="202"/>
      <c r="AW2146" s="28"/>
      <c r="AX2146" s="28"/>
      <c r="AY2146" s="28"/>
      <c r="BD2146" s="202"/>
      <c r="BF2146" s="28"/>
      <c r="BG2146" s="28"/>
      <c r="BH2146" s="28"/>
      <c r="BM2146" s="202"/>
      <c r="BO2146" s="28"/>
      <c r="BP2146" s="28"/>
      <c r="BQ2146" s="28"/>
      <c r="BV2146" s="202"/>
      <c r="BX2146" s="28"/>
      <c r="BY2146" s="28"/>
      <c r="BZ2146" s="28"/>
      <c r="CE2146" s="202"/>
      <c r="CG2146" s="28"/>
      <c r="CH2146" s="28"/>
      <c r="CI2146" s="28"/>
      <c r="CN2146" s="202"/>
      <c r="CP2146" s="28"/>
      <c r="CQ2146" s="28"/>
      <c r="CR2146" s="28"/>
      <c r="CW2146" s="202"/>
      <c r="CY2146" s="28"/>
      <c r="CZ2146" s="28"/>
      <c r="DA2146" s="28"/>
      <c r="DF2146" s="202"/>
      <c r="DH2146" s="28"/>
      <c r="DI2146" s="28"/>
      <c r="DJ2146" s="28"/>
      <c r="DO2146" s="202"/>
      <c r="DQ2146" s="28"/>
      <c r="DR2146" s="28"/>
      <c r="DS2146" s="28"/>
      <c r="DX2146" s="202"/>
      <c r="DZ2146" s="28"/>
      <c r="EA2146" s="28"/>
      <c r="EB2146" s="28"/>
      <c r="EG2146" s="202"/>
      <c r="EI2146" s="28"/>
      <c r="EJ2146" s="28"/>
      <c r="EK2146" s="28"/>
      <c r="EP2146" s="202"/>
      <c r="ER2146" s="28"/>
      <c r="ES2146" s="28"/>
      <c r="ET2146" s="28"/>
      <c r="EY2146" s="202"/>
      <c r="FA2146" s="28"/>
      <c r="FB2146" s="28"/>
      <c r="FC2146" s="28"/>
      <c r="FH2146" s="202"/>
      <c r="FJ2146" s="28"/>
      <c r="FK2146" s="28"/>
      <c r="FL2146" s="28"/>
      <c r="FQ2146" s="202"/>
      <c r="FS2146" s="28"/>
      <c r="FT2146" s="28"/>
      <c r="FU2146" s="28"/>
      <c r="FZ2146" s="202"/>
      <c r="GB2146" s="28"/>
      <c r="GC2146" s="28"/>
      <c r="GD2146" s="28"/>
      <c r="GI2146" s="202"/>
      <c r="GK2146" s="28"/>
      <c r="GL2146" s="28"/>
      <c r="GM2146" s="28"/>
      <c r="GR2146" s="202"/>
      <c r="GT2146" s="28"/>
      <c r="GU2146" s="28"/>
      <c r="GV2146" s="28"/>
      <c r="HA2146" s="202"/>
      <c r="HC2146" s="28"/>
      <c r="HD2146" s="28"/>
      <c r="HE2146" s="28"/>
      <c r="HJ2146" s="28"/>
      <c r="HK2146" s="28"/>
      <c r="HL2146" s="28"/>
      <c r="HM2146" s="28"/>
      <c r="HN2146" s="28"/>
      <c r="HO2146" s="28"/>
      <c r="HP2146" s="28"/>
      <c r="HQ2146" s="28"/>
      <c r="HR2146" s="28"/>
      <c r="HS2146" s="28"/>
      <c r="HT2146" s="28"/>
      <c r="HU2146" s="28"/>
      <c r="HV2146" s="28"/>
      <c r="HW2146" s="28"/>
      <c r="HX2146" s="28"/>
      <c r="HY2146" s="28"/>
      <c r="HZ2146" s="28"/>
      <c r="IA2146" s="28"/>
      <c r="IB2146" s="28"/>
      <c r="IC2146" s="28"/>
      <c r="ID2146" s="28"/>
      <c r="IE2146" s="28"/>
      <c r="IF2146" s="28"/>
      <c r="IG2146" s="28"/>
      <c r="IH2146" s="28"/>
      <c r="II2146" s="28"/>
      <c r="IJ2146" s="28"/>
      <c r="IK2146" s="28"/>
      <c r="IL2146" s="28"/>
      <c r="IM2146" s="28"/>
      <c r="IN2146" s="28"/>
      <c r="IO2146" s="28"/>
    </row>
    <row r="2147" spans="1:249" s="54" customFormat="1" ht="14.25">
      <c r="A2147" s="239"/>
      <c r="B2147" s="28"/>
      <c r="C2147" s="28"/>
      <c r="D2147" s="28"/>
      <c r="G2147" s="28"/>
      <c r="K2147" s="202"/>
      <c r="M2147" s="28"/>
      <c r="N2147" s="28"/>
      <c r="O2147" s="28"/>
      <c r="T2147" s="202"/>
      <c r="V2147" s="28"/>
      <c r="W2147" s="28"/>
      <c r="X2147" s="28"/>
      <c r="AC2147" s="202"/>
      <c r="AE2147" s="28"/>
      <c r="AF2147" s="28"/>
      <c r="AG2147" s="28"/>
      <c r="AL2147" s="202"/>
      <c r="AN2147" s="28"/>
      <c r="AO2147" s="28"/>
      <c r="AP2147" s="28"/>
      <c r="AU2147" s="202"/>
      <c r="AW2147" s="28"/>
      <c r="AX2147" s="28"/>
      <c r="AY2147" s="28"/>
      <c r="BD2147" s="202"/>
      <c r="BF2147" s="28"/>
      <c r="BG2147" s="28"/>
      <c r="BH2147" s="28"/>
      <c r="BM2147" s="202"/>
      <c r="BO2147" s="28"/>
      <c r="BP2147" s="28"/>
      <c r="BQ2147" s="28"/>
      <c r="BV2147" s="202"/>
      <c r="BX2147" s="28"/>
      <c r="BY2147" s="28"/>
      <c r="BZ2147" s="28"/>
      <c r="CE2147" s="202"/>
      <c r="CG2147" s="28"/>
      <c r="CH2147" s="28"/>
      <c r="CI2147" s="28"/>
      <c r="CN2147" s="202"/>
      <c r="CP2147" s="28"/>
      <c r="CQ2147" s="28"/>
      <c r="CR2147" s="28"/>
      <c r="CW2147" s="202"/>
      <c r="CY2147" s="28"/>
      <c r="CZ2147" s="28"/>
      <c r="DA2147" s="28"/>
      <c r="DF2147" s="202"/>
      <c r="DH2147" s="28"/>
      <c r="DI2147" s="28"/>
      <c r="DJ2147" s="28"/>
      <c r="DO2147" s="202"/>
      <c r="DQ2147" s="28"/>
      <c r="DR2147" s="28"/>
      <c r="DS2147" s="28"/>
      <c r="DX2147" s="202"/>
      <c r="DZ2147" s="28"/>
      <c r="EA2147" s="28"/>
      <c r="EB2147" s="28"/>
      <c r="EG2147" s="202"/>
      <c r="EI2147" s="28"/>
      <c r="EJ2147" s="28"/>
      <c r="EK2147" s="28"/>
      <c r="EP2147" s="202"/>
      <c r="ER2147" s="28"/>
      <c r="ES2147" s="28"/>
      <c r="ET2147" s="28"/>
      <c r="EY2147" s="202"/>
      <c r="FA2147" s="28"/>
      <c r="FB2147" s="28"/>
      <c r="FC2147" s="28"/>
      <c r="FH2147" s="202"/>
      <c r="FJ2147" s="28"/>
      <c r="FK2147" s="28"/>
      <c r="FL2147" s="28"/>
      <c r="FQ2147" s="202"/>
      <c r="FS2147" s="28"/>
      <c r="FT2147" s="28"/>
      <c r="FU2147" s="28"/>
      <c r="FZ2147" s="202"/>
      <c r="GB2147" s="28"/>
      <c r="GC2147" s="28"/>
      <c r="GD2147" s="28"/>
      <c r="GI2147" s="202"/>
      <c r="GK2147" s="28"/>
      <c r="GL2147" s="28"/>
      <c r="GM2147" s="28"/>
      <c r="GR2147" s="202"/>
      <c r="GT2147" s="28"/>
      <c r="GU2147" s="28"/>
      <c r="GV2147" s="28"/>
      <c r="HA2147" s="202"/>
      <c r="HC2147" s="28"/>
      <c r="HD2147" s="28"/>
      <c r="HE2147" s="28"/>
      <c r="HJ2147" s="28"/>
      <c r="HK2147" s="28"/>
      <c r="HL2147" s="28"/>
      <c r="HM2147" s="28"/>
      <c r="HN2147" s="28"/>
      <c r="HO2147" s="28"/>
      <c r="HP2147" s="28"/>
      <c r="HQ2147" s="28"/>
      <c r="HR2147" s="28"/>
      <c r="HS2147" s="28"/>
      <c r="HT2147" s="28"/>
      <c r="HU2147" s="28"/>
      <c r="HV2147" s="28"/>
      <c r="HW2147" s="28"/>
      <c r="HX2147" s="28"/>
      <c r="HY2147" s="28"/>
      <c r="HZ2147" s="28"/>
      <c r="IA2147" s="28"/>
      <c r="IB2147" s="28"/>
      <c r="IC2147" s="28"/>
      <c r="ID2147" s="28"/>
      <c r="IE2147" s="28"/>
      <c r="IF2147" s="28"/>
      <c r="IG2147" s="28"/>
      <c r="IH2147" s="28"/>
      <c r="II2147" s="28"/>
      <c r="IJ2147" s="28"/>
      <c r="IK2147" s="28"/>
      <c r="IL2147" s="28"/>
      <c r="IM2147" s="28"/>
      <c r="IN2147" s="28"/>
      <c r="IO2147" s="28"/>
    </row>
    <row r="2148" spans="1:249" s="54" customFormat="1" ht="14.25">
      <c r="A2148" s="28"/>
      <c r="B2148" s="28"/>
      <c r="C2148" s="28"/>
      <c r="D2148" s="28"/>
      <c r="F2148" s="28"/>
      <c r="G2148" s="28"/>
      <c r="K2148" s="202"/>
      <c r="M2148" s="28"/>
      <c r="N2148" s="28"/>
      <c r="O2148" s="28"/>
      <c r="T2148" s="202"/>
      <c r="V2148" s="28"/>
      <c r="W2148" s="28"/>
      <c r="X2148" s="28"/>
      <c r="AC2148" s="202"/>
      <c r="AE2148" s="28"/>
      <c r="AF2148" s="28"/>
      <c r="AG2148" s="28"/>
      <c r="AL2148" s="202"/>
      <c r="AN2148" s="28"/>
      <c r="AO2148" s="28"/>
      <c r="AP2148" s="28"/>
      <c r="AU2148" s="202"/>
      <c r="AW2148" s="28"/>
      <c r="AX2148" s="28"/>
      <c r="AY2148" s="28"/>
      <c r="BD2148" s="202"/>
      <c r="BF2148" s="28"/>
      <c r="BG2148" s="28"/>
      <c r="BH2148" s="28"/>
      <c r="BM2148" s="202"/>
      <c r="BO2148" s="28"/>
      <c r="BP2148" s="28"/>
      <c r="BQ2148" s="28"/>
      <c r="BV2148" s="202"/>
      <c r="BX2148" s="28"/>
      <c r="BY2148" s="28"/>
      <c r="BZ2148" s="28"/>
      <c r="CE2148" s="202"/>
      <c r="CG2148" s="28"/>
      <c r="CH2148" s="28"/>
      <c r="CI2148" s="28"/>
      <c r="CN2148" s="202"/>
      <c r="CP2148" s="28"/>
      <c r="CQ2148" s="28"/>
      <c r="CR2148" s="28"/>
      <c r="CW2148" s="202"/>
      <c r="CY2148" s="28"/>
      <c r="CZ2148" s="28"/>
      <c r="DA2148" s="28"/>
      <c r="DF2148" s="202"/>
      <c r="DH2148" s="28"/>
      <c r="DI2148" s="28"/>
      <c r="DJ2148" s="28"/>
      <c r="DO2148" s="202"/>
      <c r="DQ2148" s="28"/>
      <c r="DR2148" s="28"/>
      <c r="DS2148" s="28"/>
      <c r="DX2148" s="202"/>
      <c r="DZ2148" s="28"/>
      <c r="EA2148" s="28"/>
      <c r="EB2148" s="28"/>
      <c r="EG2148" s="202"/>
      <c r="EI2148" s="28"/>
      <c r="EJ2148" s="28"/>
      <c r="EK2148" s="28"/>
      <c r="EP2148" s="202"/>
      <c r="ER2148" s="28"/>
      <c r="ES2148" s="28"/>
      <c r="ET2148" s="28"/>
      <c r="EY2148" s="202"/>
      <c r="FA2148" s="28"/>
      <c r="FB2148" s="28"/>
      <c r="FC2148" s="28"/>
      <c r="FH2148" s="202"/>
      <c r="FJ2148" s="28"/>
      <c r="FK2148" s="28"/>
      <c r="FL2148" s="28"/>
      <c r="FQ2148" s="202"/>
      <c r="FS2148" s="28"/>
      <c r="FT2148" s="28"/>
      <c r="FU2148" s="28"/>
      <c r="FZ2148" s="202"/>
      <c r="GB2148" s="28"/>
      <c r="GC2148" s="28"/>
      <c r="GD2148" s="28"/>
      <c r="GI2148" s="202"/>
      <c r="GK2148" s="28"/>
      <c r="GL2148" s="28"/>
      <c r="GM2148" s="28"/>
      <c r="GR2148" s="202"/>
      <c r="GT2148" s="28"/>
      <c r="GU2148" s="28"/>
      <c r="GV2148" s="28"/>
      <c r="HA2148" s="202"/>
      <c r="HC2148" s="28"/>
      <c r="HD2148" s="28"/>
      <c r="HE2148" s="28"/>
      <c r="HJ2148" s="28"/>
      <c r="HK2148" s="28"/>
      <c r="HL2148" s="28"/>
      <c r="HM2148" s="28"/>
      <c r="HN2148" s="28"/>
      <c r="HO2148" s="28"/>
      <c r="HP2148" s="28"/>
      <c r="HQ2148" s="28"/>
      <c r="HR2148" s="28"/>
      <c r="HS2148" s="28"/>
      <c r="HT2148" s="28"/>
      <c r="HU2148" s="28"/>
      <c r="HV2148" s="28"/>
      <c r="HW2148" s="28"/>
      <c r="HX2148" s="28"/>
      <c r="HY2148" s="28"/>
      <c r="HZ2148" s="28"/>
      <c r="IA2148" s="28"/>
      <c r="IB2148" s="28"/>
      <c r="IC2148" s="28"/>
      <c r="ID2148" s="28"/>
      <c r="IE2148" s="28"/>
      <c r="IF2148" s="28"/>
      <c r="IG2148" s="28"/>
      <c r="IH2148" s="28"/>
      <c r="II2148" s="28"/>
      <c r="IJ2148" s="28"/>
      <c r="IK2148" s="28"/>
      <c r="IL2148" s="28"/>
      <c r="IM2148" s="28"/>
      <c r="IN2148" s="28"/>
      <c r="IO2148" s="28"/>
    </row>
    <row r="2149" spans="1:249" s="54" customFormat="1" ht="14.25">
      <c r="A2149" s="239"/>
      <c r="B2149" s="28"/>
      <c r="C2149" s="28"/>
      <c r="D2149" s="28"/>
      <c r="F2149" s="28"/>
      <c r="G2149" s="28"/>
      <c r="K2149" s="202"/>
      <c r="M2149" s="28"/>
      <c r="N2149" s="28"/>
      <c r="O2149" s="28"/>
      <c r="T2149" s="202"/>
      <c r="V2149" s="28"/>
      <c r="W2149" s="28"/>
      <c r="X2149" s="28"/>
      <c r="AC2149" s="202"/>
      <c r="AE2149" s="28"/>
      <c r="AF2149" s="28"/>
      <c r="AG2149" s="28"/>
      <c r="AL2149" s="202"/>
      <c r="AN2149" s="28"/>
      <c r="AO2149" s="28"/>
      <c r="AP2149" s="28"/>
      <c r="AU2149" s="202"/>
      <c r="AW2149" s="28"/>
      <c r="AX2149" s="28"/>
      <c r="AY2149" s="28"/>
      <c r="BD2149" s="202"/>
      <c r="BF2149" s="28"/>
      <c r="BG2149" s="28"/>
      <c r="BH2149" s="28"/>
      <c r="BM2149" s="202"/>
      <c r="BO2149" s="28"/>
      <c r="BP2149" s="28"/>
      <c r="BQ2149" s="28"/>
      <c r="BV2149" s="202"/>
      <c r="BX2149" s="28"/>
      <c r="BY2149" s="28"/>
      <c r="BZ2149" s="28"/>
      <c r="CE2149" s="202"/>
      <c r="CG2149" s="28"/>
      <c r="CH2149" s="28"/>
      <c r="CI2149" s="28"/>
      <c r="CN2149" s="202"/>
      <c r="CP2149" s="28"/>
      <c r="CQ2149" s="28"/>
      <c r="CR2149" s="28"/>
      <c r="CW2149" s="202"/>
      <c r="CY2149" s="28"/>
      <c r="CZ2149" s="28"/>
      <c r="DA2149" s="28"/>
      <c r="DF2149" s="202"/>
      <c r="DH2149" s="28"/>
      <c r="DI2149" s="28"/>
      <c r="DJ2149" s="28"/>
      <c r="DO2149" s="202"/>
      <c r="DQ2149" s="28"/>
      <c r="DR2149" s="28"/>
      <c r="DS2149" s="28"/>
      <c r="DX2149" s="202"/>
      <c r="DZ2149" s="28"/>
      <c r="EA2149" s="28"/>
      <c r="EB2149" s="28"/>
      <c r="EG2149" s="202"/>
      <c r="EI2149" s="28"/>
      <c r="EJ2149" s="28"/>
      <c r="EK2149" s="28"/>
      <c r="EP2149" s="202"/>
      <c r="ER2149" s="28"/>
      <c r="ES2149" s="28"/>
      <c r="ET2149" s="28"/>
      <c r="EY2149" s="202"/>
      <c r="FA2149" s="28"/>
      <c r="FB2149" s="28"/>
      <c r="FC2149" s="28"/>
      <c r="FH2149" s="202"/>
      <c r="FJ2149" s="28"/>
      <c r="FK2149" s="28"/>
      <c r="FL2149" s="28"/>
      <c r="FQ2149" s="202"/>
      <c r="FS2149" s="28"/>
      <c r="FT2149" s="28"/>
      <c r="FU2149" s="28"/>
      <c r="FZ2149" s="202"/>
      <c r="GB2149" s="28"/>
      <c r="GC2149" s="28"/>
      <c r="GD2149" s="28"/>
      <c r="GI2149" s="202"/>
      <c r="GK2149" s="28"/>
      <c r="GL2149" s="28"/>
      <c r="GM2149" s="28"/>
      <c r="GR2149" s="202"/>
      <c r="GT2149" s="28"/>
      <c r="GU2149" s="28"/>
      <c r="GV2149" s="28"/>
      <c r="HA2149" s="202"/>
      <c r="HC2149" s="28"/>
      <c r="HD2149" s="28"/>
      <c r="HE2149" s="28"/>
      <c r="HJ2149" s="28"/>
      <c r="HK2149" s="28"/>
      <c r="HL2149" s="28"/>
      <c r="HM2149" s="28"/>
      <c r="HN2149" s="28"/>
      <c r="HO2149" s="28"/>
      <c r="HP2149" s="28"/>
      <c r="HQ2149" s="28"/>
      <c r="HR2149" s="28"/>
      <c r="HS2149" s="28"/>
      <c r="HT2149" s="28"/>
      <c r="HU2149" s="28"/>
      <c r="HV2149" s="28"/>
      <c r="HW2149" s="28"/>
      <c r="HX2149" s="28"/>
      <c r="HY2149" s="28"/>
      <c r="HZ2149" s="28"/>
      <c r="IA2149" s="28"/>
      <c r="IB2149" s="28"/>
      <c r="IC2149" s="28"/>
      <c r="ID2149" s="28"/>
      <c r="IE2149" s="28"/>
      <c r="IF2149" s="28"/>
      <c r="IG2149" s="28"/>
      <c r="IH2149" s="28"/>
      <c r="II2149" s="28"/>
      <c r="IJ2149" s="28"/>
      <c r="IK2149" s="28"/>
      <c r="IL2149" s="28"/>
      <c r="IM2149" s="28"/>
      <c r="IN2149" s="28"/>
      <c r="IO2149" s="28"/>
    </row>
    <row r="2150" spans="1:249" s="54" customFormat="1" ht="14.25">
      <c r="A2150" s="239"/>
      <c r="B2150" s="28"/>
      <c r="C2150" s="28"/>
      <c r="D2150" s="28"/>
      <c r="F2150" s="28"/>
      <c r="G2150" s="28"/>
      <c r="K2150" s="202"/>
      <c r="M2150" s="28"/>
      <c r="N2150" s="28"/>
      <c r="O2150" s="28"/>
      <c r="T2150" s="202"/>
      <c r="V2150" s="28"/>
      <c r="W2150" s="28"/>
      <c r="X2150" s="28"/>
      <c r="AC2150" s="202"/>
      <c r="AE2150" s="28"/>
      <c r="AF2150" s="28"/>
      <c r="AG2150" s="28"/>
      <c r="AL2150" s="202"/>
      <c r="AN2150" s="28"/>
      <c r="AO2150" s="28"/>
      <c r="AP2150" s="28"/>
      <c r="AU2150" s="202"/>
      <c r="AW2150" s="28"/>
      <c r="AX2150" s="28"/>
      <c r="AY2150" s="28"/>
      <c r="BD2150" s="202"/>
      <c r="BF2150" s="28"/>
      <c r="BG2150" s="28"/>
      <c r="BH2150" s="28"/>
      <c r="BM2150" s="202"/>
      <c r="BO2150" s="28"/>
      <c r="BP2150" s="28"/>
      <c r="BQ2150" s="28"/>
      <c r="BV2150" s="202"/>
      <c r="BX2150" s="28"/>
      <c r="BY2150" s="28"/>
      <c r="BZ2150" s="28"/>
      <c r="CE2150" s="202"/>
      <c r="CG2150" s="28"/>
      <c r="CH2150" s="28"/>
      <c r="CI2150" s="28"/>
      <c r="CN2150" s="202"/>
      <c r="CP2150" s="28"/>
      <c r="CQ2150" s="28"/>
      <c r="CR2150" s="28"/>
      <c r="CW2150" s="202"/>
      <c r="CY2150" s="28"/>
      <c r="CZ2150" s="28"/>
      <c r="DA2150" s="28"/>
      <c r="DF2150" s="202"/>
      <c r="DH2150" s="28"/>
      <c r="DI2150" s="28"/>
      <c r="DJ2150" s="28"/>
      <c r="DO2150" s="202"/>
      <c r="DQ2150" s="28"/>
      <c r="DR2150" s="28"/>
      <c r="DS2150" s="28"/>
      <c r="DX2150" s="202"/>
      <c r="DZ2150" s="28"/>
      <c r="EA2150" s="28"/>
      <c r="EB2150" s="28"/>
      <c r="EG2150" s="202"/>
      <c r="EI2150" s="28"/>
      <c r="EJ2150" s="28"/>
      <c r="EK2150" s="28"/>
      <c r="EP2150" s="202"/>
      <c r="ER2150" s="28"/>
      <c r="ES2150" s="28"/>
      <c r="ET2150" s="28"/>
      <c r="EY2150" s="202"/>
      <c r="FA2150" s="28"/>
      <c r="FB2150" s="28"/>
      <c r="FC2150" s="28"/>
      <c r="FH2150" s="202"/>
      <c r="FJ2150" s="28"/>
      <c r="FK2150" s="28"/>
      <c r="FL2150" s="28"/>
      <c r="FQ2150" s="202"/>
      <c r="FS2150" s="28"/>
      <c r="FT2150" s="28"/>
      <c r="FU2150" s="28"/>
      <c r="FZ2150" s="202"/>
      <c r="GB2150" s="28"/>
      <c r="GC2150" s="28"/>
      <c r="GD2150" s="28"/>
      <c r="GI2150" s="202"/>
      <c r="GK2150" s="28"/>
      <c r="GL2150" s="28"/>
      <c r="GM2150" s="28"/>
      <c r="GR2150" s="202"/>
      <c r="GT2150" s="28"/>
      <c r="GU2150" s="28"/>
      <c r="GV2150" s="28"/>
      <c r="HA2150" s="202"/>
      <c r="HC2150" s="28"/>
      <c r="HD2150" s="28"/>
      <c r="HE2150" s="28"/>
      <c r="HJ2150" s="28"/>
      <c r="HK2150" s="28"/>
      <c r="HL2150" s="28"/>
      <c r="HM2150" s="28"/>
      <c r="HN2150" s="28"/>
      <c r="HO2150" s="28"/>
      <c r="HP2150" s="28"/>
      <c r="HQ2150" s="28"/>
      <c r="HR2150" s="28"/>
      <c r="HS2150" s="28"/>
      <c r="HT2150" s="28"/>
      <c r="HU2150" s="28"/>
      <c r="HV2150" s="28"/>
      <c r="HW2150" s="28"/>
      <c r="HX2150" s="28"/>
      <c r="HY2150" s="28"/>
      <c r="HZ2150" s="28"/>
      <c r="IA2150" s="28"/>
      <c r="IB2150" s="28"/>
      <c r="IC2150" s="28"/>
      <c r="ID2150" s="28"/>
      <c r="IE2150" s="28"/>
      <c r="IF2150" s="28"/>
      <c r="IG2150" s="28"/>
      <c r="IH2150" s="28"/>
      <c r="II2150" s="28"/>
      <c r="IJ2150" s="28"/>
      <c r="IK2150" s="28"/>
      <c r="IL2150" s="28"/>
      <c r="IM2150" s="28"/>
      <c r="IN2150" s="28"/>
      <c r="IO2150" s="28"/>
    </row>
    <row r="2151" spans="1:249" s="54" customFormat="1" ht="14.25">
      <c r="A2151" s="239"/>
      <c r="B2151" s="28"/>
      <c r="C2151" s="28"/>
      <c r="D2151" s="28"/>
      <c r="F2151" s="28"/>
      <c r="G2151" s="28"/>
      <c r="K2151" s="202"/>
      <c r="M2151" s="28"/>
      <c r="N2151" s="28"/>
      <c r="O2151" s="28"/>
      <c r="T2151" s="202"/>
      <c r="V2151" s="28"/>
      <c r="W2151" s="28"/>
      <c r="X2151" s="28"/>
      <c r="AC2151" s="202"/>
      <c r="AE2151" s="28"/>
      <c r="AF2151" s="28"/>
      <c r="AG2151" s="28"/>
      <c r="AL2151" s="202"/>
      <c r="AN2151" s="28"/>
      <c r="AO2151" s="28"/>
      <c r="AP2151" s="28"/>
      <c r="AU2151" s="202"/>
      <c r="AW2151" s="28"/>
      <c r="AX2151" s="28"/>
      <c r="AY2151" s="28"/>
      <c r="BD2151" s="202"/>
      <c r="BF2151" s="28"/>
      <c r="BG2151" s="28"/>
      <c r="BH2151" s="28"/>
      <c r="BM2151" s="202"/>
      <c r="BO2151" s="28"/>
      <c r="BP2151" s="28"/>
      <c r="BQ2151" s="28"/>
      <c r="BV2151" s="202"/>
      <c r="BX2151" s="28"/>
      <c r="BY2151" s="28"/>
      <c r="BZ2151" s="28"/>
      <c r="CE2151" s="202"/>
      <c r="CG2151" s="28"/>
      <c r="CH2151" s="28"/>
      <c r="CI2151" s="28"/>
      <c r="CN2151" s="202"/>
      <c r="CP2151" s="28"/>
      <c r="CQ2151" s="28"/>
      <c r="CR2151" s="28"/>
      <c r="CW2151" s="202"/>
      <c r="CY2151" s="28"/>
      <c r="CZ2151" s="28"/>
      <c r="DA2151" s="28"/>
      <c r="DF2151" s="202"/>
      <c r="DH2151" s="28"/>
      <c r="DI2151" s="28"/>
      <c r="DJ2151" s="28"/>
      <c r="DO2151" s="202"/>
      <c r="DQ2151" s="28"/>
      <c r="DR2151" s="28"/>
      <c r="DS2151" s="28"/>
      <c r="DX2151" s="202"/>
      <c r="DZ2151" s="28"/>
      <c r="EA2151" s="28"/>
      <c r="EB2151" s="28"/>
      <c r="EG2151" s="202"/>
      <c r="EI2151" s="28"/>
      <c r="EJ2151" s="28"/>
      <c r="EK2151" s="28"/>
      <c r="EP2151" s="202"/>
      <c r="ER2151" s="28"/>
      <c r="ES2151" s="28"/>
      <c r="ET2151" s="28"/>
      <c r="EY2151" s="202"/>
      <c r="FA2151" s="28"/>
      <c r="FB2151" s="28"/>
      <c r="FC2151" s="28"/>
      <c r="FH2151" s="202"/>
      <c r="FJ2151" s="28"/>
      <c r="FK2151" s="28"/>
      <c r="FL2151" s="28"/>
      <c r="FQ2151" s="202"/>
      <c r="FS2151" s="28"/>
      <c r="FT2151" s="28"/>
      <c r="FU2151" s="28"/>
      <c r="FZ2151" s="202"/>
      <c r="GB2151" s="28"/>
      <c r="GC2151" s="28"/>
      <c r="GD2151" s="28"/>
      <c r="GI2151" s="202"/>
      <c r="GK2151" s="28"/>
      <c r="GL2151" s="28"/>
      <c r="GM2151" s="28"/>
      <c r="GR2151" s="202"/>
      <c r="GT2151" s="28"/>
      <c r="GU2151" s="28"/>
      <c r="GV2151" s="28"/>
      <c r="HA2151" s="202"/>
      <c r="HC2151" s="28"/>
      <c r="HD2151" s="28"/>
      <c r="HE2151" s="28"/>
      <c r="HJ2151" s="28"/>
      <c r="HK2151" s="28"/>
      <c r="HL2151" s="28"/>
      <c r="HM2151" s="28"/>
      <c r="HN2151" s="28"/>
      <c r="HO2151" s="28"/>
      <c r="HP2151" s="28"/>
      <c r="HQ2151" s="28"/>
      <c r="HR2151" s="28"/>
      <c r="HS2151" s="28"/>
      <c r="HT2151" s="28"/>
      <c r="HU2151" s="28"/>
      <c r="HV2151" s="28"/>
      <c r="HW2151" s="28"/>
      <c r="HX2151" s="28"/>
      <c r="HY2151" s="28"/>
      <c r="HZ2151" s="28"/>
      <c r="IA2151" s="28"/>
      <c r="IB2151" s="28"/>
      <c r="IC2151" s="28"/>
      <c r="ID2151" s="28"/>
      <c r="IE2151" s="28"/>
      <c r="IF2151" s="28"/>
      <c r="IG2151" s="28"/>
      <c r="IH2151" s="28"/>
      <c r="II2151" s="28"/>
      <c r="IJ2151" s="28"/>
      <c r="IK2151" s="28"/>
      <c r="IL2151" s="28"/>
      <c r="IM2151" s="28"/>
      <c r="IN2151" s="28"/>
      <c r="IO2151" s="28"/>
    </row>
    <row r="2152" spans="1:249" s="54" customFormat="1" ht="14.25">
      <c r="A2152" s="28"/>
      <c r="B2152" s="28"/>
      <c r="C2152" s="28"/>
      <c r="D2152" s="28"/>
      <c r="F2152" s="28"/>
      <c r="G2152" s="28"/>
      <c r="K2152" s="202"/>
      <c r="M2152" s="28"/>
      <c r="N2152" s="28"/>
      <c r="O2152" s="28"/>
      <c r="T2152" s="202"/>
      <c r="V2152" s="28"/>
      <c r="W2152" s="28"/>
      <c r="X2152" s="28"/>
      <c r="AC2152" s="202"/>
      <c r="AE2152" s="28"/>
      <c r="AF2152" s="28"/>
      <c r="AG2152" s="28"/>
      <c r="AL2152" s="202"/>
      <c r="AN2152" s="28"/>
      <c r="AO2152" s="28"/>
      <c r="AP2152" s="28"/>
      <c r="AU2152" s="202"/>
      <c r="AW2152" s="28"/>
      <c r="AX2152" s="28"/>
      <c r="AY2152" s="28"/>
      <c r="BD2152" s="202"/>
      <c r="BF2152" s="28"/>
      <c r="BG2152" s="28"/>
      <c r="BH2152" s="28"/>
      <c r="BM2152" s="202"/>
      <c r="BO2152" s="28"/>
      <c r="BP2152" s="28"/>
      <c r="BQ2152" s="28"/>
      <c r="BV2152" s="202"/>
      <c r="BX2152" s="28"/>
      <c r="BY2152" s="28"/>
      <c r="BZ2152" s="28"/>
      <c r="CE2152" s="202"/>
      <c r="CG2152" s="28"/>
      <c r="CH2152" s="28"/>
      <c r="CI2152" s="28"/>
      <c r="CN2152" s="202"/>
      <c r="CP2152" s="28"/>
      <c r="CQ2152" s="28"/>
      <c r="CR2152" s="28"/>
      <c r="CW2152" s="202"/>
      <c r="CY2152" s="28"/>
      <c r="CZ2152" s="28"/>
      <c r="DA2152" s="28"/>
      <c r="DF2152" s="202"/>
      <c r="DH2152" s="28"/>
      <c r="DI2152" s="28"/>
      <c r="DJ2152" s="28"/>
      <c r="DO2152" s="202"/>
      <c r="DQ2152" s="28"/>
      <c r="DR2152" s="28"/>
      <c r="DS2152" s="28"/>
      <c r="DX2152" s="202"/>
      <c r="DZ2152" s="28"/>
      <c r="EA2152" s="28"/>
      <c r="EB2152" s="28"/>
      <c r="EG2152" s="202"/>
      <c r="EI2152" s="28"/>
      <c r="EJ2152" s="28"/>
      <c r="EK2152" s="28"/>
      <c r="EP2152" s="202"/>
      <c r="ER2152" s="28"/>
      <c r="ES2152" s="28"/>
      <c r="ET2152" s="28"/>
      <c r="EY2152" s="202"/>
      <c r="FA2152" s="28"/>
      <c r="FB2152" s="28"/>
      <c r="FC2152" s="28"/>
      <c r="FH2152" s="202"/>
      <c r="FJ2152" s="28"/>
      <c r="FK2152" s="28"/>
      <c r="FL2152" s="28"/>
      <c r="FQ2152" s="202"/>
      <c r="FS2152" s="28"/>
      <c r="FT2152" s="28"/>
      <c r="FU2152" s="28"/>
      <c r="FZ2152" s="202"/>
      <c r="GB2152" s="28"/>
      <c r="GC2152" s="28"/>
      <c r="GD2152" s="28"/>
      <c r="GI2152" s="202"/>
      <c r="GK2152" s="28"/>
      <c r="GL2152" s="28"/>
      <c r="GM2152" s="28"/>
      <c r="GR2152" s="202"/>
      <c r="GT2152" s="28"/>
      <c r="GU2152" s="28"/>
      <c r="GV2152" s="28"/>
      <c r="HA2152" s="202"/>
      <c r="HC2152" s="28"/>
      <c r="HD2152" s="28"/>
      <c r="HE2152" s="28"/>
      <c r="HJ2152" s="28"/>
      <c r="HK2152" s="28"/>
      <c r="HL2152" s="28"/>
      <c r="HM2152" s="28"/>
      <c r="HN2152" s="28"/>
      <c r="HO2152" s="28"/>
      <c r="HP2152" s="28"/>
      <c r="HQ2152" s="28"/>
      <c r="HR2152" s="28"/>
      <c r="HS2152" s="28"/>
      <c r="HT2152" s="28"/>
      <c r="HU2152" s="28"/>
      <c r="HV2152" s="28"/>
      <c r="HW2152" s="28"/>
      <c r="HX2152" s="28"/>
      <c r="HY2152" s="28"/>
      <c r="HZ2152" s="28"/>
      <c r="IA2152" s="28"/>
      <c r="IB2152" s="28"/>
      <c r="IC2152" s="28"/>
      <c r="ID2152" s="28"/>
      <c r="IE2152" s="28"/>
      <c r="IF2152" s="28"/>
      <c r="IG2152" s="28"/>
      <c r="IH2152" s="28"/>
      <c r="II2152" s="28"/>
      <c r="IJ2152" s="28"/>
      <c r="IK2152" s="28"/>
      <c r="IL2152" s="28"/>
      <c r="IM2152" s="28"/>
      <c r="IN2152" s="28"/>
      <c r="IO2152" s="28"/>
    </row>
    <row r="2153" spans="1:249" s="54" customFormat="1" ht="14.25">
      <c r="A2153" s="239"/>
      <c r="B2153" s="28"/>
      <c r="C2153" s="28"/>
      <c r="D2153" s="28"/>
      <c r="G2153" s="28"/>
      <c r="K2153" s="202"/>
      <c r="M2153" s="28"/>
      <c r="N2153" s="28"/>
      <c r="O2153" s="28"/>
      <c r="T2153" s="202"/>
      <c r="V2153" s="28"/>
      <c r="W2153" s="28"/>
      <c r="X2153" s="28"/>
      <c r="AC2153" s="202"/>
      <c r="AE2153" s="28"/>
      <c r="AF2153" s="28"/>
      <c r="AG2153" s="28"/>
      <c r="AL2153" s="202"/>
      <c r="AN2153" s="28"/>
      <c r="AO2153" s="28"/>
      <c r="AP2153" s="28"/>
      <c r="AU2153" s="202"/>
      <c r="AW2153" s="28"/>
      <c r="AX2153" s="28"/>
      <c r="AY2153" s="28"/>
      <c r="BD2153" s="202"/>
      <c r="BF2153" s="28"/>
      <c r="BG2153" s="28"/>
      <c r="BH2153" s="28"/>
      <c r="BM2153" s="202"/>
      <c r="BO2153" s="28"/>
      <c r="BP2153" s="28"/>
      <c r="BQ2153" s="28"/>
      <c r="BV2153" s="202"/>
      <c r="BX2153" s="28"/>
      <c r="BY2153" s="28"/>
      <c r="BZ2153" s="28"/>
      <c r="CE2153" s="202"/>
      <c r="CG2153" s="28"/>
      <c r="CH2153" s="28"/>
      <c r="CI2153" s="28"/>
      <c r="CN2153" s="202"/>
      <c r="CP2153" s="28"/>
      <c r="CQ2153" s="28"/>
      <c r="CR2153" s="28"/>
      <c r="CW2153" s="202"/>
      <c r="CY2153" s="28"/>
      <c r="CZ2153" s="28"/>
      <c r="DA2153" s="28"/>
      <c r="DF2153" s="202"/>
      <c r="DH2153" s="28"/>
      <c r="DI2153" s="28"/>
      <c r="DJ2153" s="28"/>
      <c r="DO2153" s="202"/>
      <c r="DQ2153" s="28"/>
      <c r="DR2153" s="28"/>
      <c r="DS2153" s="28"/>
      <c r="DX2153" s="202"/>
      <c r="DZ2153" s="28"/>
      <c r="EA2153" s="28"/>
      <c r="EB2153" s="28"/>
      <c r="EG2153" s="202"/>
      <c r="EI2153" s="28"/>
      <c r="EJ2153" s="28"/>
      <c r="EK2153" s="28"/>
      <c r="EP2153" s="202"/>
      <c r="ER2153" s="28"/>
      <c r="ES2153" s="28"/>
      <c r="ET2153" s="28"/>
      <c r="EY2153" s="202"/>
      <c r="FA2153" s="28"/>
      <c r="FB2153" s="28"/>
      <c r="FC2153" s="28"/>
      <c r="FH2153" s="202"/>
      <c r="FJ2153" s="28"/>
      <c r="FK2153" s="28"/>
      <c r="FL2153" s="28"/>
      <c r="FQ2153" s="202"/>
      <c r="FS2153" s="28"/>
      <c r="FT2153" s="28"/>
      <c r="FU2153" s="28"/>
      <c r="FZ2153" s="202"/>
      <c r="GB2153" s="28"/>
      <c r="GC2153" s="28"/>
      <c r="GD2153" s="28"/>
      <c r="GI2153" s="202"/>
      <c r="GK2153" s="28"/>
      <c r="GL2153" s="28"/>
      <c r="GM2153" s="28"/>
      <c r="GR2153" s="202"/>
      <c r="GT2153" s="28"/>
      <c r="GU2153" s="28"/>
      <c r="GV2153" s="28"/>
      <c r="HA2153" s="202"/>
      <c r="HC2153" s="28"/>
      <c r="HD2153" s="28"/>
      <c r="HE2153" s="28"/>
      <c r="HJ2153" s="28"/>
      <c r="HK2153" s="28"/>
      <c r="HL2153" s="28"/>
      <c r="HM2153" s="28"/>
      <c r="HN2153" s="28"/>
      <c r="HO2153" s="28"/>
      <c r="HP2153" s="28"/>
      <c r="HQ2153" s="28"/>
      <c r="HR2153" s="28"/>
      <c r="HS2153" s="28"/>
      <c r="HT2153" s="28"/>
      <c r="HU2153" s="28"/>
      <c r="HV2153" s="28"/>
      <c r="HW2153" s="28"/>
      <c r="HX2153" s="28"/>
      <c r="HY2153" s="28"/>
      <c r="HZ2153" s="28"/>
      <c r="IA2153" s="28"/>
      <c r="IB2153" s="28"/>
      <c r="IC2153" s="28"/>
      <c r="ID2153" s="28"/>
      <c r="IE2153" s="28"/>
      <c r="IF2153" s="28"/>
      <c r="IG2153" s="28"/>
      <c r="IH2153" s="28"/>
      <c r="II2153" s="28"/>
      <c r="IJ2153" s="28"/>
      <c r="IK2153" s="28"/>
      <c r="IL2153" s="28"/>
      <c r="IM2153" s="28"/>
      <c r="IN2153" s="28"/>
      <c r="IO2153" s="28"/>
    </row>
    <row r="2154" spans="1:249" s="54" customFormat="1" ht="14.25">
      <c r="A2154" s="239"/>
      <c r="B2154" s="28"/>
      <c r="C2154" s="28"/>
      <c r="D2154" s="28"/>
      <c r="G2154" s="28"/>
      <c r="K2154" s="202"/>
      <c r="M2154" s="28"/>
      <c r="N2154" s="28"/>
      <c r="O2154" s="28"/>
      <c r="T2154" s="202"/>
      <c r="V2154" s="28"/>
      <c r="W2154" s="28"/>
      <c r="X2154" s="28"/>
      <c r="AC2154" s="202"/>
      <c r="AE2154" s="28"/>
      <c r="AF2154" s="28"/>
      <c r="AG2154" s="28"/>
      <c r="AL2154" s="202"/>
      <c r="AN2154" s="28"/>
      <c r="AO2154" s="28"/>
      <c r="AP2154" s="28"/>
      <c r="AU2154" s="202"/>
      <c r="AW2154" s="28"/>
      <c r="AX2154" s="28"/>
      <c r="AY2154" s="28"/>
      <c r="BD2154" s="202"/>
      <c r="BF2154" s="28"/>
      <c r="BG2154" s="28"/>
      <c r="BH2154" s="28"/>
      <c r="BM2154" s="202"/>
      <c r="BO2154" s="28"/>
      <c r="BP2154" s="28"/>
      <c r="BQ2154" s="28"/>
      <c r="BV2154" s="202"/>
      <c r="BX2154" s="28"/>
      <c r="BY2154" s="28"/>
      <c r="BZ2154" s="28"/>
      <c r="CE2154" s="202"/>
      <c r="CG2154" s="28"/>
      <c r="CH2154" s="28"/>
      <c r="CI2154" s="28"/>
      <c r="CN2154" s="202"/>
      <c r="CP2154" s="28"/>
      <c r="CQ2154" s="28"/>
      <c r="CR2154" s="28"/>
      <c r="CW2154" s="202"/>
      <c r="CY2154" s="28"/>
      <c r="CZ2154" s="28"/>
      <c r="DA2154" s="28"/>
      <c r="DF2154" s="202"/>
      <c r="DH2154" s="28"/>
      <c r="DI2154" s="28"/>
      <c r="DJ2154" s="28"/>
      <c r="DO2154" s="202"/>
      <c r="DQ2154" s="28"/>
      <c r="DR2154" s="28"/>
      <c r="DS2154" s="28"/>
      <c r="DX2154" s="202"/>
      <c r="DZ2154" s="28"/>
      <c r="EA2154" s="28"/>
      <c r="EB2154" s="28"/>
      <c r="EG2154" s="202"/>
      <c r="EI2154" s="28"/>
      <c r="EJ2154" s="28"/>
      <c r="EK2154" s="28"/>
      <c r="EP2154" s="202"/>
      <c r="ER2154" s="28"/>
      <c r="ES2154" s="28"/>
      <c r="ET2154" s="28"/>
      <c r="EY2154" s="202"/>
      <c r="FA2154" s="28"/>
      <c r="FB2154" s="28"/>
      <c r="FC2154" s="28"/>
      <c r="FH2154" s="202"/>
      <c r="FJ2154" s="28"/>
      <c r="FK2154" s="28"/>
      <c r="FL2154" s="28"/>
      <c r="FQ2154" s="202"/>
      <c r="FS2154" s="28"/>
      <c r="FT2154" s="28"/>
      <c r="FU2154" s="28"/>
      <c r="FZ2154" s="202"/>
      <c r="GB2154" s="28"/>
      <c r="GC2154" s="28"/>
      <c r="GD2154" s="28"/>
      <c r="GI2154" s="202"/>
      <c r="GK2154" s="28"/>
      <c r="GL2154" s="28"/>
      <c r="GM2154" s="28"/>
      <c r="GR2154" s="202"/>
      <c r="GT2154" s="28"/>
      <c r="GU2154" s="28"/>
      <c r="GV2154" s="28"/>
      <c r="HA2154" s="202"/>
      <c r="HC2154" s="28"/>
      <c r="HD2154" s="28"/>
      <c r="HE2154" s="28"/>
      <c r="HJ2154" s="28"/>
      <c r="HK2154" s="28"/>
      <c r="HL2154" s="28"/>
      <c r="HM2154" s="28"/>
      <c r="HN2154" s="28"/>
      <c r="HO2154" s="28"/>
      <c r="HP2154" s="28"/>
      <c r="HQ2154" s="28"/>
      <c r="HR2154" s="28"/>
      <c r="HS2154" s="28"/>
      <c r="HT2154" s="28"/>
      <c r="HU2154" s="28"/>
      <c r="HV2154" s="28"/>
      <c r="HW2154" s="28"/>
      <c r="HX2154" s="28"/>
      <c r="HY2154" s="28"/>
      <c r="HZ2154" s="28"/>
      <c r="IA2154" s="28"/>
      <c r="IB2154" s="28"/>
      <c r="IC2154" s="28"/>
      <c r="ID2154" s="28"/>
      <c r="IE2154" s="28"/>
      <c r="IF2154" s="28"/>
      <c r="IG2154" s="28"/>
      <c r="IH2154" s="28"/>
      <c r="II2154" s="28"/>
      <c r="IJ2154" s="28"/>
      <c r="IK2154" s="28"/>
      <c r="IL2154" s="28"/>
      <c r="IM2154" s="28"/>
      <c r="IN2154" s="28"/>
      <c r="IO2154" s="28"/>
    </row>
    <row r="2155" spans="1:249" s="54" customFormat="1" ht="14.25">
      <c r="A2155" s="239"/>
      <c r="B2155" s="28"/>
      <c r="C2155" s="28"/>
      <c r="D2155" s="28"/>
      <c r="F2155" s="28"/>
      <c r="G2155" s="28"/>
      <c r="K2155" s="202"/>
      <c r="M2155" s="28"/>
      <c r="N2155" s="28"/>
      <c r="O2155" s="28"/>
      <c r="T2155" s="202"/>
      <c r="V2155" s="28"/>
      <c r="W2155" s="28"/>
      <c r="X2155" s="28"/>
      <c r="AC2155" s="202"/>
      <c r="AE2155" s="28"/>
      <c r="AF2155" s="28"/>
      <c r="AG2155" s="28"/>
      <c r="AL2155" s="202"/>
      <c r="AN2155" s="28"/>
      <c r="AO2155" s="28"/>
      <c r="AP2155" s="28"/>
      <c r="AU2155" s="202"/>
      <c r="AW2155" s="28"/>
      <c r="AX2155" s="28"/>
      <c r="AY2155" s="28"/>
      <c r="BD2155" s="202"/>
      <c r="BF2155" s="28"/>
      <c r="BG2155" s="28"/>
      <c r="BH2155" s="28"/>
      <c r="BM2155" s="202"/>
      <c r="BO2155" s="28"/>
      <c r="BP2155" s="28"/>
      <c r="BQ2155" s="28"/>
      <c r="BV2155" s="202"/>
      <c r="BX2155" s="28"/>
      <c r="BY2155" s="28"/>
      <c r="BZ2155" s="28"/>
      <c r="CE2155" s="202"/>
      <c r="CG2155" s="28"/>
      <c r="CH2155" s="28"/>
      <c r="CI2155" s="28"/>
      <c r="CN2155" s="202"/>
      <c r="CP2155" s="28"/>
      <c r="CQ2155" s="28"/>
      <c r="CR2155" s="28"/>
      <c r="CW2155" s="202"/>
      <c r="CY2155" s="28"/>
      <c r="CZ2155" s="28"/>
      <c r="DA2155" s="28"/>
      <c r="DF2155" s="202"/>
      <c r="DH2155" s="28"/>
      <c r="DI2155" s="28"/>
      <c r="DJ2155" s="28"/>
      <c r="DO2155" s="202"/>
      <c r="DQ2155" s="28"/>
      <c r="DR2155" s="28"/>
      <c r="DS2155" s="28"/>
      <c r="DX2155" s="202"/>
      <c r="DZ2155" s="28"/>
      <c r="EA2155" s="28"/>
      <c r="EB2155" s="28"/>
      <c r="EG2155" s="202"/>
      <c r="EI2155" s="28"/>
      <c r="EJ2155" s="28"/>
      <c r="EK2155" s="28"/>
      <c r="EP2155" s="202"/>
      <c r="ER2155" s="28"/>
      <c r="ES2155" s="28"/>
      <c r="ET2155" s="28"/>
      <c r="EY2155" s="202"/>
      <c r="FA2155" s="28"/>
      <c r="FB2155" s="28"/>
      <c r="FC2155" s="28"/>
      <c r="FH2155" s="202"/>
      <c r="FJ2155" s="28"/>
      <c r="FK2155" s="28"/>
      <c r="FL2155" s="28"/>
      <c r="FQ2155" s="202"/>
      <c r="FS2155" s="28"/>
      <c r="FT2155" s="28"/>
      <c r="FU2155" s="28"/>
      <c r="FZ2155" s="202"/>
      <c r="GB2155" s="28"/>
      <c r="GC2155" s="28"/>
      <c r="GD2155" s="28"/>
      <c r="GI2155" s="202"/>
      <c r="GK2155" s="28"/>
      <c r="GL2155" s="28"/>
      <c r="GM2155" s="28"/>
      <c r="GR2155" s="202"/>
      <c r="GT2155" s="28"/>
      <c r="GU2155" s="28"/>
      <c r="GV2155" s="28"/>
      <c r="HA2155" s="202"/>
      <c r="HC2155" s="28"/>
      <c r="HD2155" s="28"/>
      <c r="HE2155" s="28"/>
      <c r="HJ2155" s="28"/>
      <c r="HK2155" s="28"/>
      <c r="HL2155" s="28"/>
      <c r="HM2155" s="28"/>
      <c r="HN2155" s="28"/>
      <c r="HO2155" s="28"/>
      <c r="HP2155" s="28"/>
      <c r="HQ2155" s="28"/>
      <c r="HR2155" s="28"/>
      <c r="HS2155" s="28"/>
      <c r="HT2155" s="28"/>
      <c r="HU2155" s="28"/>
      <c r="HV2155" s="28"/>
      <c r="HW2155" s="28"/>
      <c r="HX2155" s="28"/>
      <c r="HY2155" s="28"/>
      <c r="HZ2155" s="28"/>
      <c r="IA2155" s="28"/>
      <c r="IB2155" s="28"/>
      <c r="IC2155" s="28"/>
      <c r="ID2155" s="28"/>
      <c r="IE2155" s="28"/>
      <c r="IF2155" s="28"/>
      <c r="IG2155" s="28"/>
      <c r="IH2155" s="28"/>
      <c r="II2155" s="28"/>
      <c r="IJ2155" s="28"/>
      <c r="IK2155" s="28"/>
      <c r="IL2155" s="28"/>
      <c r="IM2155" s="28"/>
      <c r="IN2155" s="28"/>
      <c r="IO2155" s="28"/>
    </row>
    <row r="2156" spans="1:249" s="54" customFormat="1" ht="14.25">
      <c r="A2156" s="239"/>
      <c r="B2156" s="28"/>
      <c r="C2156" s="28"/>
      <c r="D2156" s="28"/>
      <c r="F2156" s="28"/>
      <c r="G2156" s="28"/>
      <c r="K2156" s="202"/>
      <c r="M2156" s="28"/>
      <c r="N2156" s="28"/>
      <c r="O2156" s="28"/>
      <c r="T2156" s="202"/>
      <c r="V2156" s="28"/>
      <c r="W2156" s="28"/>
      <c r="X2156" s="28"/>
      <c r="AC2156" s="202"/>
      <c r="AE2156" s="28"/>
      <c r="AF2156" s="28"/>
      <c r="AG2156" s="28"/>
      <c r="AL2156" s="202"/>
      <c r="AN2156" s="28"/>
      <c r="AO2156" s="28"/>
      <c r="AP2156" s="28"/>
      <c r="AU2156" s="202"/>
      <c r="AW2156" s="28"/>
      <c r="AX2156" s="28"/>
      <c r="AY2156" s="28"/>
      <c r="BD2156" s="202"/>
      <c r="BF2156" s="28"/>
      <c r="BG2156" s="28"/>
      <c r="BH2156" s="28"/>
      <c r="BM2156" s="202"/>
      <c r="BO2156" s="28"/>
      <c r="BP2156" s="28"/>
      <c r="BQ2156" s="28"/>
      <c r="BV2156" s="202"/>
      <c r="BX2156" s="28"/>
      <c r="BY2156" s="28"/>
      <c r="BZ2156" s="28"/>
      <c r="CE2156" s="202"/>
      <c r="CG2156" s="28"/>
      <c r="CH2156" s="28"/>
      <c r="CI2156" s="28"/>
      <c r="CN2156" s="202"/>
      <c r="CP2156" s="28"/>
      <c r="CQ2156" s="28"/>
      <c r="CR2156" s="28"/>
      <c r="CW2156" s="202"/>
      <c r="CY2156" s="28"/>
      <c r="CZ2156" s="28"/>
      <c r="DA2156" s="28"/>
      <c r="DF2156" s="202"/>
      <c r="DH2156" s="28"/>
      <c r="DI2156" s="28"/>
      <c r="DJ2156" s="28"/>
      <c r="DO2156" s="202"/>
      <c r="DQ2156" s="28"/>
      <c r="DR2156" s="28"/>
      <c r="DS2156" s="28"/>
      <c r="DX2156" s="202"/>
      <c r="DZ2156" s="28"/>
      <c r="EA2156" s="28"/>
      <c r="EB2156" s="28"/>
      <c r="EG2156" s="202"/>
      <c r="EI2156" s="28"/>
      <c r="EJ2156" s="28"/>
      <c r="EK2156" s="28"/>
      <c r="EP2156" s="202"/>
      <c r="ER2156" s="28"/>
      <c r="ES2156" s="28"/>
      <c r="ET2156" s="28"/>
      <c r="EY2156" s="202"/>
      <c r="FA2156" s="28"/>
      <c r="FB2156" s="28"/>
      <c r="FC2156" s="28"/>
      <c r="FH2156" s="202"/>
      <c r="FJ2156" s="28"/>
      <c r="FK2156" s="28"/>
      <c r="FL2156" s="28"/>
      <c r="FQ2156" s="202"/>
      <c r="FS2156" s="28"/>
      <c r="FT2156" s="28"/>
      <c r="FU2156" s="28"/>
      <c r="FZ2156" s="202"/>
      <c r="GB2156" s="28"/>
      <c r="GC2156" s="28"/>
      <c r="GD2156" s="28"/>
      <c r="GI2156" s="202"/>
      <c r="GK2156" s="28"/>
      <c r="GL2156" s="28"/>
      <c r="GM2156" s="28"/>
      <c r="GR2156" s="202"/>
      <c r="GT2156" s="28"/>
      <c r="GU2156" s="28"/>
      <c r="GV2156" s="28"/>
      <c r="HA2156" s="202"/>
      <c r="HC2156" s="28"/>
      <c r="HD2156" s="28"/>
      <c r="HE2156" s="28"/>
      <c r="HJ2156" s="28"/>
      <c r="HK2156" s="28"/>
      <c r="HL2156" s="28"/>
      <c r="HM2156" s="28"/>
      <c r="HN2156" s="28"/>
      <c r="HO2156" s="28"/>
      <c r="HP2156" s="28"/>
      <c r="HQ2156" s="28"/>
      <c r="HR2156" s="28"/>
      <c r="HS2156" s="28"/>
      <c r="HT2156" s="28"/>
      <c r="HU2156" s="28"/>
      <c r="HV2156" s="28"/>
      <c r="HW2156" s="28"/>
      <c r="HX2156" s="28"/>
      <c r="HY2156" s="28"/>
      <c r="HZ2156" s="28"/>
      <c r="IA2156" s="28"/>
      <c r="IB2156" s="28"/>
      <c r="IC2156" s="28"/>
      <c r="ID2156" s="28"/>
      <c r="IE2156" s="28"/>
      <c r="IF2156" s="28"/>
      <c r="IG2156" s="28"/>
      <c r="IH2156" s="28"/>
      <c r="II2156" s="28"/>
      <c r="IJ2156" s="28"/>
      <c r="IK2156" s="28"/>
      <c r="IL2156" s="28"/>
      <c r="IM2156" s="28"/>
      <c r="IN2156" s="28"/>
      <c r="IO2156" s="28"/>
    </row>
    <row r="2157" spans="1:249" s="54" customFormat="1" ht="14.25">
      <c r="A2157" s="239"/>
      <c r="B2157" s="28"/>
      <c r="C2157" s="28"/>
      <c r="D2157" s="28"/>
      <c r="F2157" s="28"/>
      <c r="G2157" s="28"/>
      <c r="K2157" s="202"/>
      <c r="M2157" s="28"/>
      <c r="N2157" s="28"/>
      <c r="O2157" s="28"/>
      <c r="T2157" s="202"/>
      <c r="V2157" s="28"/>
      <c r="W2157" s="28"/>
      <c r="X2157" s="28"/>
      <c r="AC2157" s="202"/>
      <c r="AE2157" s="28"/>
      <c r="AF2157" s="28"/>
      <c r="AG2157" s="28"/>
      <c r="AL2157" s="202"/>
      <c r="AN2157" s="28"/>
      <c r="AO2157" s="28"/>
      <c r="AP2157" s="28"/>
      <c r="AU2157" s="202"/>
      <c r="AW2157" s="28"/>
      <c r="AX2157" s="28"/>
      <c r="AY2157" s="28"/>
      <c r="BD2157" s="202"/>
      <c r="BF2157" s="28"/>
      <c r="BG2157" s="28"/>
      <c r="BH2157" s="28"/>
      <c r="BM2157" s="202"/>
      <c r="BO2157" s="28"/>
      <c r="BP2157" s="28"/>
      <c r="BQ2157" s="28"/>
      <c r="BV2157" s="202"/>
      <c r="BX2157" s="28"/>
      <c r="BY2157" s="28"/>
      <c r="BZ2157" s="28"/>
      <c r="CE2157" s="202"/>
      <c r="CG2157" s="28"/>
      <c r="CH2157" s="28"/>
      <c r="CI2157" s="28"/>
      <c r="CN2157" s="202"/>
      <c r="CP2157" s="28"/>
      <c r="CQ2157" s="28"/>
      <c r="CR2157" s="28"/>
      <c r="CW2157" s="202"/>
      <c r="CY2157" s="28"/>
      <c r="CZ2157" s="28"/>
      <c r="DA2157" s="28"/>
      <c r="DF2157" s="202"/>
      <c r="DH2157" s="28"/>
      <c r="DI2157" s="28"/>
      <c r="DJ2157" s="28"/>
      <c r="DO2157" s="202"/>
      <c r="DQ2157" s="28"/>
      <c r="DR2157" s="28"/>
      <c r="DS2157" s="28"/>
      <c r="DX2157" s="202"/>
      <c r="DZ2157" s="28"/>
      <c r="EA2157" s="28"/>
      <c r="EB2157" s="28"/>
      <c r="EG2157" s="202"/>
      <c r="EI2157" s="28"/>
      <c r="EJ2157" s="28"/>
      <c r="EK2157" s="28"/>
      <c r="EP2157" s="202"/>
      <c r="ER2157" s="28"/>
      <c r="ES2157" s="28"/>
      <c r="ET2157" s="28"/>
      <c r="EY2157" s="202"/>
      <c r="FA2157" s="28"/>
      <c r="FB2157" s="28"/>
      <c r="FC2157" s="28"/>
      <c r="FH2157" s="202"/>
      <c r="FJ2157" s="28"/>
      <c r="FK2157" s="28"/>
      <c r="FL2157" s="28"/>
      <c r="FQ2157" s="202"/>
      <c r="FS2157" s="28"/>
      <c r="FT2157" s="28"/>
      <c r="FU2157" s="28"/>
      <c r="FZ2157" s="202"/>
      <c r="GB2157" s="28"/>
      <c r="GC2157" s="28"/>
      <c r="GD2157" s="28"/>
      <c r="GI2157" s="202"/>
      <c r="GK2157" s="28"/>
      <c r="GL2157" s="28"/>
      <c r="GM2157" s="28"/>
      <c r="GR2157" s="202"/>
      <c r="GT2157" s="28"/>
      <c r="GU2157" s="28"/>
      <c r="GV2157" s="28"/>
      <c r="HA2157" s="202"/>
      <c r="HC2157" s="28"/>
      <c r="HD2157" s="28"/>
      <c r="HE2157" s="28"/>
      <c r="HJ2157" s="28"/>
      <c r="HK2157" s="28"/>
      <c r="HL2157" s="28"/>
      <c r="HM2157" s="28"/>
      <c r="HN2157" s="28"/>
      <c r="HO2157" s="28"/>
      <c r="HP2157" s="28"/>
      <c r="HQ2157" s="28"/>
      <c r="HR2157" s="28"/>
      <c r="HS2157" s="28"/>
      <c r="HT2157" s="28"/>
      <c r="HU2157" s="28"/>
      <c r="HV2157" s="28"/>
      <c r="HW2157" s="28"/>
      <c r="HX2157" s="28"/>
      <c r="HY2157" s="28"/>
      <c r="HZ2157" s="28"/>
      <c r="IA2157" s="28"/>
      <c r="IB2157" s="28"/>
      <c r="IC2157" s="28"/>
      <c r="ID2157" s="28"/>
      <c r="IE2157" s="28"/>
      <c r="IF2157" s="28"/>
      <c r="IG2157" s="28"/>
      <c r="IH2157" s="28"/>
      <c r="II2157" s="28"/>
      <c r="IJ2157" s="28"/>
      <c r="IK2157" s="28"/>
      <c r="IL2157" s="28"/>
      <c r="IM2157" s="28"/>
      <c r="IN2157" s="28"/>
      <c r="IO2157" s="28"/>
    </row>
    <row r="2158" spans="1:249" s="54" customFormat="1" ht="14.25">
      <c r="A2158" s="239"/>
      <c r="B2158" s="28"/>
      <c r="C2158" s="28"/>
      <c r="D2158" s="28"/>
      <c r="E2158" s="28"/>
      <c r="F2158" s="28"/>
      <c r="G2158" s="28"/>
      <c r="K2158" s="202"/>
      <c r="M2158" s="28"/>
      <c r="N2158" s="28"/>
      <c r="O2158" s="28"/>
      <c r="T2158" s="202"/>
      <c r="V2158" s="28"/>
      <c r="W2158" s="28"/>
      <c r="X2158" s="28"/>
      <c r="AC2158" s="202"/>
      <c r="AE2158" s="28"/>
      <c r="AF2158" s="28"/>
      <c r="AG2158" s="28"/>
      <c r="AL2158" s="202"/>
      <c r="AN2158" s="28"/>
      <c r="AO2158" s="28"/>
      <c r="AP2158" s="28"/>
      <c r="AU2158" s="202"/>
      <c r="AW2158" s="28"/>
      <c r="AX2158" s="28"/>
      <c r="AY2158" s="28"/>
      <c r="BD2158" s="202"/>
      <c r="BF2158" s="28"/>
      <c r="BG2158" s="28"/>
      <c r="BH2158" s="28"/>
      <c r="BM2158" s="202"/>
      <c r="BO2158" s="28"/>
      <c r="BP2158" s="28"/>
      <c r="BQ2158" s="28"/>
      <c r="BV2158" s="202"/>
      <c r="BX2158" s="28"/>
      <c r="BY2158" s="28"/>
      <c r="BZ2158" s="28"/>
      <c r="CE2158" s="202"/>
      <c r="CG2158" s="28"/>
      <c r="CH2158" s="28"/>
      <c r="CI2158" s="28"/>
      <c r="CN2158" s="202"/>
      <c r="CP2158" s="28"/>
      <c r="CQ2158" s="28"/>
      <c r="CR2158" s="28"/>
      <c r="CW2158" s="202"/>
      <c r="CY2158" s="28"/>
      <c r="CZ2158" s="28"/>
      <c r="DA2158" s="28"/>
      <c r="DF2158" s="202"/>
      <c r="DH2158" s="28"/>
      <c r="DI2158" s="28"/>
      <c r="DJ2158" s="28"/>
      <c r="DO2158" s="202"/>
      <c r="DQ2158" s="28"/>
      <c r="DR2158" s="28"/>
      <c r="DS2158" s="28"/>
      <c r="DX2158" s="202"/>
      <c r="DZ2158" s="28"/>
      <c r="EA2158" s="28"/>
      <c r="EB2158" s="28"/>
      <c r="EG2158" s="202"/>
      <c r="EI2158" s="28"/>
      <c r="EJ2158" s="28"/>
      <c r="EK2158" s="28"/>
      <c r="EP2158" s="202"/>
      <c r="ER2158" s="28"/>
      <c r="ES2158" s="28"/>
      <c r="ET2158" s="28"/>
      <c r="EY2158" s="202"/>
      <c r="FA2158" s="28"/>
      <c r="FB2158" s="28"/>
      <c r="FC2158" s="28"/>
      <c r="FH2158" s="202"/>
      <c r="FJ2158" s="28"/>
      <c r="FK2158" s="28"/>
      <c r="FL2158" s="28"/>
      <c r="FQ2158" s="202"/>
      <c r="FS2158" s="28"/>
      <c r="FT2158" s="28"/>
      <c r="FU2158" s="28"/>
      <c r="FZ2158" s="202"/>
      <c r="GB2158" s="28"/>
      <c r="GC2158" s="28"/>
      <c r="GD2158" s="28"/>
      <c r="GI2158" s="202"/>
      <c r="GK2158" s="28"/>
      <c r="GL2158" s="28"/>
      <c r="GM2158" s="28"/>
      <c r="GR2158" s="202"/>
      <c r="GT2158" s="28"/>
      <c r="GU2158" s="28"/>
      <c r="GV2158" s="28"/>
      <c r="HA2158" s="202"/>
      <c r="HC2158" s="28"/>
      <c r="HD2158" s="28"/>
      <c r="HE2158" s="28"/>
      <c r="HJ2158" s="28"/>
      <c r="HK2158" s="28"/>
      <c r="HL2158" s="28"/>
      <c r="HM2158" s="28"/>
      <c r="HN2158" s="28"/>
      <c r="HO2158" s="28"/>
      <c r="HP2158" s="28"/>
      <c r="HQ2158" s="28"/>
      <c r="HR2158" s="28"/>
      <c r="HS2158" s="28"/>
      <c r="HT2158" s="28"/>
      <c r="HU2158" s="28"/>
      <c r="HV2158" s="28"/>
      <c r="HW2158" s="28"/>
      <c r="HX2158" s="28"/>
      <c r="HY2158" s="28"/>
      <c r="HZ2158" s="28"/>
      <c r="IA2158" s="28"/>
      <c r="IB2158" s="28"/>
      <c r="IC2158" s="28"/>
      <c r="ID2158" s="28"/>
      <c r="IE2158" s="28"/>
      <c r="IF2158" s="28"/>
      <c r="IG2158" s="28"/>
      <c r="IH2158" s="28"/>
      <c r="II2158" s="28"/>
      <c r="IJ2158" s="28"/>
      <c r="IK2158" s="28"/>
      <c r="IL2158" s="28"/>
      <c r="IM2158" s="28"/>
      <c r="IN2158" s="28"/>
      <c r="IO2158" s="28"/>
    </row>
    <row r="2159" spans="1:249" s="54" customFormat="1" ht="14.25">
      <c r="A2159" s="28"/>
      <c r="B2159" s="28"/>
      <c r="C2159" s="28"/>
      <c r="D2159" s="28"/>
      <c r="F2159" s="28"/>
      <c r="G2159" s="28"/>
      <c r="K2159" s="202"/>
      <c r="M2159" s="28"/>
      <c r="N2159" s="28"/>
      <c r="O2159" s="28"/>
      <c r="T2159" s="202"/>
      <c r="V2159" s="28"/>
      <c r="W2159" s="28"/>
      <c r="X2159" s="28"/>
      <c r="AC2159" s="202"/>
      <c r="AE2159" s="28"/>
      <c r="AF2159" s="28"/>
      <c r="AG2159" s="28"/>
      <c r="AL2159" s="202"/>
      <c r="AN2159" s="28"/>
      <c r="AO2159" s="28"/>
      <c r="AP2159" s="28"/>
      <c r="AU2159" s="202"/>
      <c r="AW2159" s="28"/>
      <c r="AX2159" s="28"/>
      <c r="AY2159" s="28"/>
      <c r="BD2159" s="202"/>
      <c r="BF2159" s="28"/>
      <c r="BG2159" s="28"/>
      <c r="BH2159" s="28"/>
      <c r="BM2159" s="202"/>
      <c r="BO2159" s="28"/>
      <c r="BP2159" s="28"/>
      <c r="BQ2159" s="28"/>
      <c r="BV2159" s="202"/>
      <c r="BX2159" s="28"/>
      <c r="BY2159" s="28"/>
      <c r="BZ2159" s="28"/>
      <c r="CE2159" s="202"/>
      <c r="CG2159" s="28"/>
      <c r="CH2159" s="28"/>
      <c r="CI2159" s="28"/>
      <c r="CN2159" s="202"/>
      <c r="CP2159" s="28"/>
      <c r="CQ2159" s="28"/>
      <c r="CR2159" s="28"/>
      <c r="CW2159" s="202"/>
      <c r="CY2159" s="28"/>
      <c r="CZ2159" s="28"/>
      <c r="DA2159" s="28"/>
      <c r="DF2159" s="202"/>
      <c r="DH2159" s="28"/>
      <c r="DI2159" s="28"/>
      <c r="DJ2159" s="28"/>
      <c r="DO2159" s="202"/>
      <c r="DQ2159" s="28"/>
      <c r="DR2159" s="28"/>
      <c r="DS2159" s="28"/>
      <c r="DX2159" s="202"/>
      <c r="DZ2159" s="28"/>
      <c r="EA2159" s="28"/>
      <c r="EB2159" s="28"/>
      <c r="EG2159" s="202"/>
      <c r="EI2159" s="28"/>
      <c r="EJ2159" s="28"/>
      <c r="EK2159" s="28"/>
      <c r="EP2159" s="202"/>
      <c r="ER2159" s="28"/>
      <c r="ES2159" s="28"/>
      <c r="ET2159" s="28"/>
      <c r="EY2159" s="202"/>
      <c r="FA2159" s="28"/>
      <c r="FB2159" s="28"/>
      <c r="FC2159" s="28"/>
      <c r="FH2159" s="202"/>
      <c r="FJ2159" s="28"/>
      <c r="FK2159" s="28"/>
      <c r="FL2159" s="28"/>
      <c r="FQ2159" s="202"/>
      <c r="FS2159" s="28"/>
      <c r="FT2159" s="28"/>
      <c r="FU2159" s="28"/>
      <c r="FZ2159" s="202"/>
      <c r="GB2159" s="28"/>
      <c r="GC2159" s="28"/>
      <c r="GD2159" s="28"/>
      <c r="GI2159" s="202"/>
      <c r="GK2159" s="28"/>
      <c r="GL2159" s="28"/>
      <c r="GM2159" s="28"/>
      <c r="GR2159" s="202"/>
      <c r="GT2159" s="28"/>
      <c r="GU2159" s="28"/>
      <c r="GV2159" s="28"/>
      <c r="HA2159" s="202"/>
      <c r="HC2159" s="28"/>
      <c r="HD2159" s="28"/>
      <c r="HE2159" s="28"/>
      <c r="HJ2159" s="28"/>
      <c r="HK2159" s="28"/>
      <c r="HL2159" s="28"/>
      <c r="HM2159" s="28"/>
      <c r="HN2159" s="28"/>
      <c r="HO2159" s="28"/>
      <c r="HP2159" s="28"/>
      <c r="HQ2159" s="28"/>
      <c r="HR2159" s="28"/>
      <c r="HS2159" s="28"/>
      <c r="HT2159" s="28"/>
      <c r="HU2159" s="28"/>
      <c r="HV2159" s="28"/>
      <c r="HW2159" s="28"/>
      <c r="HX2159" s="28"/>
      <c r="HY2159" s="28"/>
      <c r="HZ2159" s="28"/>
      <c r="IA2159" s="28"/>
      <c r="IB2159" s="28"/>
      <c r="IC2159" s="28"/>
      <c r="ID2159" s="28"/>
      <c r="IE2159" s="28"/>
      <c r="IF2159" s="28"/>
      <c r="IG2159" s="28"/>
      <c r="IH2159" s="28"/>
      <c r="II2159" s="28"/>
      <c r="IJ2159" s="28"/>
      <c r="IK2159" s="28"/>
      <c r="IL2159" s="28"/>
      <c r="IM2159" s="28"/>
      <c r="IN2159" s="28"/>
      <c r="IO2159" s="28"/>
    </row>
    <row r="2160" spans="1:249" s="54" customFormat="1" ht="14.25">
      <c r="A2160" s="28"/>
      <c r="B2160" s="28"/>
      <c r="C2160" s="28"/>
      <c r="D2160" s="28"/>
      <c r="G2160" s="28"/>
      <c r="K2160" s="202"/>
      <c r="M2160" s="28"/>
      <c r="N2160" s="28"/>
      <c r="O2160" s="28"/>
      <c r="T2160" s="202"/>
      <c r="V2160" s="28"/>
      <c r="W2160" s="28"/>
      <c r="X2160" s="28"/>
      <c r="AC2160" s="202"/>
      <c r="AE2160" s="28"/>
      <c r="AF2160" s="28"/>
      <c r="AG2160" s="28"/>
      <c r="AL2160" s="202"/>
      <c r="AN2160" s="28"/>
      <c r="AO2160" s="28"/>
      <c r="AP2160" s="28"/>
      <c r="AU2160" s="202"/>
      <c r="AW2160" s="28"/>
      <c r="AX2160" s="28"/>
      <c r="AY2160" s="28"/>
      <c r="BD2160" s="202"/>
      <c r="BF2160" s="28"/>
      <c r="BG2160" s="28"/>
      <c r="BH2160" s="28"/>
      <c r="BM2160" s="202"/>
      <c r="BO2160" s="28"/>
      <c r="BP2160" s="28"/>
      <c r="BQ2160" s="28"/>
      <c r="BV2160" s="202"/>
      <c r="BX2160" s="28"/>
      <c r="BY2160" s="28"/>
      <c r="BZ2160" s="28"/>
      <c r="CE2160" s="202"/>
      <c r="CG2160" s="28"/>
      <c r="CH2160" s="28"/>
      <c r="CI2160" s="28"/>
      <c r="CN2160" s="202"/>
      <c r="CP2160" s="28"/>
      <c r="CQ2160" s="28"/>
      <c r="CR2160" s="28"/>
      <c r="CW2160" s="202"/>
      <c r="CY2160" s="28"/>
      <c r="CZ2160" s="28"/>
      <c r="DA2160" s="28"/>
      <c r="DF2160" s="202"/>
      <c r="DH2160" s="28"/>
      <c r="DI2160" s="28"/>
      <c r="DJ2160" s="28"/>
      <c r="DO2160" s="202"/>
      <c r="DQ2160" s="28"/>
      <c r="DR2160" s="28"/>
      <c r="DS2160" s="28"/>
      <c r="DX2160" s="202"/>
      <c r="DZ2160" s="28"/>
      <c r="EA2160" s="28"/>
      <c r="EB2160" s="28"/>
      <c r="EG2160" s="202"/>
      <c r="EI2160" s="28"/>
      <c r="EJ2160" s="28"/>
      <c r="EK2160" s="28"/>
      <c r="EP2160" s="202"/>
      <c r="ER2160" s="28"/>
      <c r="ES2160" s="28"/>
      <c r="ET2160" s="28"/>
      <c r="EY2160" s="202"/>
      <c r="FA2160" s="28"/>
      <c r="FB2160" s="28"/>
      <c r="FC2160" s="28"/>
      <c r="FH2160" s="202"/>
      <c r="FJ2160" s="28"/>
      <c r="FK2160" s="28"/>
      <c r="FL2160" s="28"/>
      <c r="FQ2160" s="202"/>
      <c r="FS2160" s="28"/>
      <c r="FT2160" s="28"/>
      <c r="FU2160" s="28"/>
      <c r="FZ2160" s="202"/>
      <c r="GB2160" s="28"/>
      <c r="GC2160" s="28"/>
      <c r="GD2160" s="28"/>
      <c r="GI2160" s="202"/>
      <c r="GK2160" s="28"/>
      <c r="GL2160" s="28"/>
      <c r="GM2160" s="28"/>
      <c r="GR2160" s="202"/>
      <c r="GT2160" s="28"/>
      <c r="GU2160" s="28"/>
      <c r="GV2160" s="28"/>
      <c r="HA2160" s="202"/>
      <c r="HC2160" s="28"/>
      <c r="HD2160" s="28"/>
      <c r="HE2160" s="28"/>
      <c r="HJ2160" s="28"/>
      <c r="HK2160" s="28"/>
      <c r="HL2160" s="28"/>
      <c r="HM2160" s="28"/>
      <c r="HN2160" s="28"/>
      <c r="HO2160" s="28"/>
      <c r="HP2160" s="28"/>
      <c r="HQ2160" s="28"/>
      <c r="HR2160" s="28"/>
      <c r="HS2160" s="28"/>
      <c r="HT2160" s="28"/>
      <c r="HU2160" s="28"/>
      <c r="HV2160" s="28"/>
      <c r="HW2160" s="28"/>
      <c r="HX2160" s="28"/>
      <c r="HY2160" s="28"/>
      <c r="HZ2160" s="28"/>
      <c r="IA2160" s="28"/>
      <c r="IB2160" s="28"/>
      <c r="IC2160" s="28"/>
      <c r="ID2160" s="28"/>
      <c r="IE2160" s="28"/>
      <c r="IF2160" s="28"/>
      <c r="IG2160" s="28"/>
      <c r="IH2160" s="28"/>
      <c r="II2160" s="28"/>
      <c r="IJ2160" s="28"/>
      <c r="IK2160" s="28"/>
      <c r="IL2160" s="28"/>
      <c r="IM2160" s="28"/>
      <c r="IN2160" s="28"/>
      <c r="IO2160" s="28"/>
    </row>
    <row r="2161" spans="1:249" s="54" customFormat="1" ht="14.25">
      <c r="A2161" s="239"/>
      <c r="B2161" s="28"/>
      <c r="C2161" s="28"/>
      <c r="D2161" s="28"/>
      <c r="F2161" s="28"/>
      <c r="G2161" s="28"/>
      <c r="K2161" s="202"/>
      <c r="M2161" s="28"/>
      <c r="N2161" s="28"/>
      <c r="O2161" s="28"/>
      <c r="T2161" s="202"/>
      <c r="V2161" s="28"/>
      <c r="W2161" s="28"/>
      <c r="X2161" s="28"/>
      <c r="AC2161" s="202"/>
      <c r="AE2161" s="28"/>
      <c r="AF2161" s="28"/>
      <c r="AG2161" s="28"/>
      <c r="AL2161" s="202"/>
      <c r="AN2161" s="28"/>
      <c r="AO2161" s="28"/>
      <c r="AP2161" s="28"/>
      <c r="AU2161" s="202"/>
      <c r="AW2161" s="28"/>
      <c r="AX2161" s="28"/>
      <c r="AY2161" s="28"/>
      <c r="BD2161" s="202"/>
      <c r="BF2161" s="28"/>
      <c r="BG2161" s="28"/>
      <c r="BH2161" s="28"/>
      <c r="BM2161" s="202"/>
      <c r="BO2161" s="28"/>
      <c r="BP2161" s="28"/>
      <c r="BQ2161" s="28"/>
      <c r="BV2161" s="202"/>
      <c r="BX2161" s="28"/>
      <c r="BY2161" s="28"/>
      <c r="BZ2161" s="28"/>
      <c r="CE2161" s="202"/>
      <c r="CG2161" s="28"/>
      <c r="CH2161" s="28"/>
      <c r="CI2161" s="28"/>
      <c r="CN2161" s="202"/>
      <c r="CP2161" s="28"/>
      <c r="CQ2161" s="28"/>
      <c r="CR2161" s="28"/>
      <c r="CW2161" s="202"/>
      <c r="CY2161" s="28"/>
      <c r="CZ2161" s="28"/>
      <c r="DA2161" s="28"/>
      <c r="DF2161" s="202"/>
      <c r="DH2161" s="28"/>
      <c r="DI2161" s="28"/>
      <c r="DJ2161" s="28"/>
      <c r="DO2161" s="202"/>
      <c r="DQ2161" s="28"/>
      <c r="DR2161" s="28"/>
      <c r="DS2161" s="28"/>
      <c r="DX2161" s="202"/>
      <c r="DZ2161" s="28"/>
      <c r="EA2161" s="28"/>
      <c r="EB2161" s="28"/>
      <c r="EG2161" s="202"/>
      <c r="EI2161" s="28"/>
      <c r="EJ2161" s="28"/>
      <c r="EK2161" s="28"/>
      <c r="EP2161" s="202"/>
      <c r="ER2161" s="28"/>
      <c r="ES2161" s="28"/>
      <c r="ET2161" s="28"/>
      <c r="EY2161" s="202"/>
      <c r="FA2161" s="28"/>
      <c r="FB2161" s="28"/>
      <c r="FC2161" s="28"/>
      <c r="FH2161" s="202"/>
      <c r="FJ2161" s="28"/>
      <c r="FK2161" s="28"/>
      <c r="FL2161" s="28"/>
      <c r="FQ2161" s="202"/>
      <c r="FS2161" s="28"/>
      <c r="FT2161" s="28"/>
      <c r="FU2161" s="28"/>
      <c r="FZ2161" s="202"/>
      <c r="GB2161" s="28"/>
      <c r="GC2161" s="28"/>
      <c r="GD2161" s="28"/>
      <c r="GI2161" s="202"/>
      <c r="GK2161" s="28"/>
      <c r="GL2161" s="28"/>
      <c r="GM2161" s="28"/>
      <c r="GR2161" s="202"/>
      <c r="GT2161" s="28"/>
      <c r="GU2161" s="28"/>
      <c r="GV2161" s="28"/>
      <c r="HA2161" s="202"/>
      <c r="HC2161" s="28"/>
      <c r="HD2161" s="28"/>
      <c r="HE2161" s="28"/>
      <c r="HJ2161" s="28"/>
      <c r="HK2161" s="28"/>
      <c r="HL2161" s="28"/>
      <c r="HM2161" s="28"/>
      <c r="HN2161" s="28"/>
      <c r="HO2161" s="28"/>
      <c r="HP2161" s="28"/>
      <c r="HQ2161" s="28"/>
      <c r="HR2161" s="28"/>
      <c r="HS2161" s="28"/>
      <c r="HT2161" s="28"/>
      <c r="HU2161" s="28"/>
      <c r="HV2161" s="28"/>
      <c r="HW2161" s="28"/>
      <c r="HX2161" s="28"/>
      <c r="HY2161" s="28"/>
      <c r="HZ2161" s="28"/>
      <c r="IA2161" s="28"/>
      <c r="IB2161" s="28"/>
      <c r="IC2161" s="28"/>
      <c r="ID2161" s="28"/>
      <c r="IE2161" s="28"/>
      <c r="IF2161" s="28"/>
      <c r="IG2161" s="28"/>
      <c r="IH2161" s="28"/>
      <c r="II2161" s="28"/>
      <c r="IJ2161" s="28"/>
      <c r="IK2161" s="28"/>
      <c r="IL2161" s="28"/>
      <c r="IM2161" s="28"/>
      <c r="IN2161" s="28"/>
      <c r="IO2161" s="28"/>
    </row>
    <row r="2162" spans="1:249" s="54" customFormat="1" ht="14.25">
      <c r="A2162" s="239"/>
      <c r="B2162" s="28"/>
      <c r="C2162" s="28"/>
      <c r="D2162" s="28"/>
      <c r="F2162" s="28"/>
      <c r="G2162" s="28"/>
      <c r="K2162" s="202"/>
      <c r="M2162" s="28"/>
      <c r="N2162" s="28"/>
      <c r="O2162" s="28"/>
      <c r="T2162" s="202"/>
      <c r="V2162" s="28"/>
      <c r="W2162" s="28"/>
      <c r="X2162" s="28"/>
      <c r="AC2162" s="202"/>
      <c r="AE2162" s="28"/>
      <c r="AF2162" s="28"/>
      <c r="AG2162" s="28"/>
      <c r="AL2162" s="202"/>
      <c r="AN2162" s="28"/>
      <c r="AO2162" s="28"/>
      <c r="AP2162" s="28"/>
      <c r="AU2162" s="202"/>
      <c r="AW2162" s="28"/>
      <c r="AX2162" s="28"/>
      <c r="AY2162" s="28"/>
      <c r="BD2162" s="202"/>
      <c r="BF2162" s="28"/>
      <c r="BG2162" s="28"/>
      <c r="BH2162" s="28"/>
      <c r="BM2162" s="202"/>
      <c r="BO2162" s="28"/>
      <c r="BP2162" s="28"/>
      <c r="BQ2162" s="28"/>
      <c r="BV2162" s="202"/>
      <c r="BX2162" s="28"/>
      <c r="BY2162" s="28"/>
      <c r="BZ2162" s="28"/>
      <c r="CE2162" s="202"/>
      <c r="CG2162" s="28"/>
      <c r="CH2162" s="28"/>
      <c r="CI2162" s="28"/>
      <c r="CN2162" s="202"/>
      <c r="CP2162" s="28"/>
      <c r="CQ2162" s="28"/>
      <c r="CR2162" s="28"/>
      <c r="CW2162" s="202"/>
      <c r="CY2162" s="28"/>
      <c r="CZ2162" s="28"/>
      <c r="DA2162" s="28"/>
      <c r="DF2162" s="202"/>
      <c r="DH2162" s="28"/>
      <c r="DI2162" s="28"/>
      <c r="DJ2162" s="28"/>
      <c r="DO2162" s="202"/>
      <c r="DQ2162" s="28"/>
      <c r="DR2162" s="28"/>
      <c r="DS2162" s="28"/>
      <c r="DX2162" s="202"/>
      <c r="DZ2162" s="28"/>
      <c r="EA2162" s="28"/>
      <c r="EB2162" s="28"/>
      <c r="EG2162" s="202"/>
      <c r="EI2162" s="28"/>
      <c r="EJ2162" s="28"/>
      <c r="EK2162" s="28"/>
      <c r="EP2162" s="202"/>
      <c r="ER2162" s="28"/>
      <c r="ES2162" s="28"/>
      <c r="ET2162" s="28"/>
      <c r="EY2162" s="202"/>
      <c r="FA2162" s="28"/>
      <c r="FB2162" s="28"/>
      <c r="FC2162" s="28"/>
      <c r="FH2162" s="202"/>
      <c r="FJ2162" s="28"/>
      <c r="FK2162" s="28"/>
      <c r="FL2162" s="28"/>
      <c r="FQ2162" s="202"/>
      <c r="FS2162" s="28"/>
      <c r="FT2162" s="28"/>
      <c r="FU2162" s="28"/>
      <c r="FZ2162" s="202"/>
      <c r="GB2162" s="28"/>
      <c r="GC2162" s="28"/>
      <c r="GD2162" s="28"/>
      <c r="GI2162" s="202"/>
      <c r="GK2162" s="28"/>
      <c r="GL2162" s="28"/>
      <c r="GM2162" s="28"/>
      <c r="GR2162" s="202"/>
      <c r="GT2162" s="28"/>
      <c r="GU2162" s="28"/>
      <c r="GV2162" s="28"/>
      <c r="HA2162" s="202"/>
      <c r="HC2162" s="28"/>
      <c r="HD2162" s="28"/>
      <c r="HE2162" s="28"/>
      <c r="HJ2162" s="28"/>
      <c r="HK2162" s="28"/>
      <c r="HL2162" s="28"/>
      <c r="HM2162" s="28"/>
      <c r="HN2162" s="28"/>
      <c r="HO2162" s="28"/>
      <c r="HP2162" s="28"/>
      <c r="HQ2162" s="28"/>
      <c r="HR2162" s="28"/>
      <c r="HS2162" s="28"/>
      <c r="HT2162" s="28"/>
      <c r="HU2162" s="28"/>
      <c r="HV2162" s="28"/>
      <c r="HW2162" s="28"/>
      <c r="HX2162" s="28"/>
      <c r="HY2162" s="28"/>
      <c r="HZ2162" s="28"/>
      <c r="IA2162" s="28"/>
      <c r="IB2162" s="28"/>
      <c r="IC2162" s="28"/>
      <c r="ID2162" s="28"/>
      <c r="IE2162" s="28"/>
      <c r="IF2162" s="28"/>
      <c r="IG2162" s="28"/>
      <c r="IH2162" s="28"/>
      <c r="II2162" s="28"/>
      <c r="IJ2162" s="28"/>
      <c r="IK2162" s="28"/>
      <c r="IL2162" s="28"/>
      <c r="IM2162" s="28"/>
      <c r="IN2162" s="28"/>
      <c r="IO2162" s="28"/>
    </row>
    <row r="2163" spans="1:249" s="54" customFormat="1" ht="14.25">
      <c r="A2163" s="239"/>
      <c r="B2163" s="28"/>
      <c r="C2163" s="28"/>
      <c r="D2163" s="28"/>
      <c r="F2163" s="28"/>
      <c r="G2163" s="28"/>
      <c r="K2163" s="202"/>
      <c r="M2163" s="28"/>
      <c r="N2163" s="28"/>
      <c r="O2163" s="28"/>
      <c r="T2163" s="202"/>
      <c r="V2163" s="28"/>
      <c r="W2163" s="28"/>
      <c r="X2163" s="28"/>
      <c r="AC2163" s="202"/>
      <c r="AE2163" s="28"/>
      <c r="AF2163" s="28"/>
      <c r="AG2163" s="28"/>
      <c r="AL2163" s="202"/>
      <c r="AN2163" s="28"/>
      <c r="AO2163" s="28"/>
      <c r="AP2163" s="28"/>
      <c r="AU2163" s="202"/>
      <c r="AW2163" s="28"/>
      <c r="AX2163" s="28"/>
      <c r="AY2163" s="28"/>
      <c r="BD2163" s="202"/>
      <c r="BF2163" s="28"/>
      <c r="BG2163" s="28"/>
      <c r="BH2163" s="28"/>
      <c r="BM2163" s="202"/>
      <c r="BO2163" s="28"/>
      <c r="BP2163" s="28"/>
      <c r="BQ2163" s="28"/>
      <c r="BV2163" s="202"/>
      <c r="BX2163" s="28"/>
      <c r="BY2163" s="28"/>
      <c r="BZ2163" s="28"/>
      <c r="CE2163" s="202"/>
      <c r="CG2163" s="28"/>
      <c r="CH2163" s="28"/>
      <c r="CI2163" s="28"/>
      <c r="CN2163" s="202"/>
      <c r="CP2163" s="28"/>
      <c r="CQ2163" s="28"/>
      <c r="CR2163" s="28"/>
      <c r="CW2163" s="202"/>
      <c r="CY2163" s="28"/>
      <c r="CZ2163" s="28"/>
      <c r="DA2163" s="28"/>
      <c r="DF2163" s="202"/>
      <c r="DH2163" s="28"/>
      <c r="DI2163" s="28"/>
      <c r="DJ2163" s="28"/>
      <c r="DO2163" s="202"/>
      <c r="DQ2163" s="28"/>
      <c r="DR2163" s="28"/>
      <c r="DS2163" s="28"/>
      <c r="DX2163" s="202"/>
      <c r="DZ2163" s="28"/>
      <c r="EA2163" s="28"/>
      <c r="EB2163" s="28"/>
      <c r="EG2163" s="202"/>
      <c r="EI2163" s="28"/>
      <c r="EJ2163" s="28"/>
      <c r="EK2163" s="28"/>
      <c r="EP2163" s="202"/>
      <c r="ER2163" s="28"/>
      <c r="ES2163" s="28"/>
      <c r="ET2163" s="28"/>
      <c r="EY2163" s="202"/>
      <c r="FA2163" s="28"/>
      <c r="FB2163" s="28"/>
      <c r="FC2163" s="28"/>
      <c r="FH2163" s="202"/>
      <c r="FJ2163" s="28"/>
      <c r="FK2163" s="28"/>
      <c r="FL2163" s="28"/>
      <c r="FQ2163" s="202"/>
      <c r="FS2163" s="28"/>
      <c r="FT2163" s="28"/>
      <c r="FU2163" s="28"/>
      <c r="FZ2163" s="202"/>
      <c r="GB2163" s="28"/>
      <c r="GC2163" s="28"/>
      <c r="GD2163" s="28"/>
      <c r="GI2163" s="202"/>
      <c r="GK2163" s="28"/>
      <c r="GL2163" s="28"/>
      <c r="GM2163" s="28"/>
      <c r="GR2163" s="202"/>
      <c r="GT2163" s="28"/>
      <c r="GU2163" s="28"/>
      <c r="GV2163" s="28"/>
      <c r="HA2163" s="202"/>
      <c r="HC2163" s="28"/>
      <c r="HD2163" s="28"/>
      <c r="HE2163" s="28"/>
      <c r="HJ2163" s="28"/>
      <c r="HK2163" s="28"/>
      <c r="HL2163" s="28"/>
      <c r="HM2163" s="28"/>
      <c r="HN2163" s="28"/>
      <c r="HO2163" s="28"/>
      <c r="HP2163" s="28"/>
      <c r="HQ2163" s="28"/>
      <c r="HR2163" s="28"/>
      <c r="HS2163" s="28"/>
      <c r="HT2163" s="28"/>
      <c r="HU2163" s="28"/>
      <c r="HV2163" s="28"/>
      <c r="HW2163" s="28"/>
      <c r="HX2163" s="28"/>
      <c r="HY2163" s="28"/>
      <c r="HZ2163" s="28"/>
      <c r="IA2163" s="28"/>
      <c r="IB2163" s="28"/>
      <c r="IC2163" s="28"/>
      <c r="ID2163" s="28"/>
      <c r="IE2163" s="28"/>
      <c r="IF2163" s="28"/>
      <c r="IG2163" s="28"/>
      <c r="IH2163" s="28"/>
      <c r="II2163" s="28"/>
      <c r="IJ2163" s="28"/>
      <c r="IK2163" s="28"/>
      <c r="IL2163" s="28"/>
      <c r="IM2163" s="28"/>
      <c r="IN2163" s="28"/>
      <c r="IO2163" s="28"/>
    </row>
    <row r="2164" spans="1:249" s="54" customFormat="1" ht="14.25">
      <c r="A2164" s="28"/>
      <c r="B2164" s="28"/>
      <c r="C2164" s="28"/>
      <c r="D2164" s="28"/>
      <c r="F2164" s="28"/>
      <c r="G2164" s="28"/>
      <c r="K2164" s="202"/>
      <c r="M2164" s="28"/>
      <c r="N2164" s="28"/>
      <c r="O2164" s="28"/>
      <c r="T2164" s="202"/>
      <c r="V2164" s="28"/>
      <c r="W2164" s="28"/>
      <c r="X2164" s="28"/>
      <c r="AC2164" s="202"/>
      <c r="AE2164" s="28"/>
      <c r="AF2164" s="28"/>
      <c r="AG2164" s="28"/>
      <c r="AL2164" s="202"/>
      <c r="AN2164" s="28"/>
      <c r="AO2164" s="28"/>
      <c r="AP2164" s="28"/>
      <c r="AU2164" s="202"/>
      <c r="AW2164" s="28"/>
      <c r="AX2164" s="28"/>
      <c r="AY2164" s="28"/>
      <c r="BD2164" s="202"/>
      <c r="BF2164" s="28"/>
      <c r="BG2164" s="28"/>
      <c r="BH2164" s="28"/>
      <c r="BM2164" s="202"/>
      <c r="BO2164" s="28"/>
      <c r="BP2164" s="28"/>
      <c r="BQ2164" s="28"/>
      <c r="BV2164" s="202"/>
      <c r="BX2164" s="28"/>
      <c r="BY2164" s="28"/>
      <c r="BZ2164" s="28"/>
      <c r="CE2164" s="202"/>
      <c r="CG2164" s="28"/>
      <c r="CH2164" s="28"/>
      <c r="CI2164" s="28"/>
      <c r="CN2164" s="202"/>
      <c r="CP2164" s="28"/>
      <c r="CQ2164" s="28"/>
      <c r="CR2164" s="28"/>
      <c r="CW2164" s="202"/>
      <c r="CY2164" s="28"/>
      <c r="CZ2164" s="28"/>
      <c r="DA2164" s="28"/>
      <c r="DF2164" s="202"/>
      <c r="DH2164" s="28"/>
      <c r="DI2164" s="28"/>
      <c r="DJ2164" s="28"/>
      <c r="DO2164" s="202"/>
      <c r="DQ2164" s="28"/>
      <c r="DR2164" s="28"/>
      <c r="DS2164" s="28"/>
      <c r="DX2164" s="202"/>
      <c r="DZ2164" s="28"/>
      <c r="EA2164" s="28"/>
      <c r="EB2164" s="28"/>
      <c r="EG2164" s="202"/>
      <c r="EI2164" s="28"/>
      <c r="EJ2164" s="28"/>
      <c r="EK2164" s="28"/>
      <c r="EP2164" s="202"/>
      <c r="ER2164" s="28"/>
      <c r="ES2164" s="28"/>
      <c r="ET2164" s="28"/>
      <c r="EY2164" s="202"/>
      <c r="FA2164" s="28"/>
      <c r="FB2164" s="28"/>
      <c r="FC2164" s="28"/>
      <c r="FH2164" s="202"/>
      <c r="FJ2164" s="28"/>
      <c r="FK2164" s="28"/>
      <c r="FL2164" s="28"/>
      <c r="FQ2164" s="202"/>
      <c r="FS2164" s="28"/>
      <c r="FT2164" s="28"/>
      <c r="FU2164" s="28"/>
      <c r="FZ2164" s="202"/>
      <c r="GB2164" s="28"/>
      <c r="GC2164" s="28"/>
      <c r="GD2164" s="28"/>
      <c r="GI2164" s="202"/>
      <c r="GK2164" s="28"/>
      <c r="GL2164" s="28"/>
      <c r="GM2164" s="28"/>
      <c r="GR2164" s="202"/>
      <c r="GT2164" s="28"/>
      <c r="GU2164" s="28"/>
      <c r="GV2164" s="28"/>
      <c r="HA2164" s="202"/>
      <c r="HC2164" s="28"/>
      <c r="HD2164" s="28"/>
      <c r="HE2164" s="28"/>
      <c r="HJ2164" s="28"/>
      <c r="HK2164" s="28"/>
      <c r="HL2164" s="28"/>
      <c r="HM2164" s="28"/>
      <c r="HN2164" s="28"/>
      <c r="HO2164" s="28"/>
      <c r="HP2164" s="28"/>
      <c r="HQ2164" s="28"/>
      <c r="HR2164" s="28"/>
      <c r="HS2164" s="28"/>
      <c r="HT2164" s="28"/>
      <c r="HU2164" s="28"/>
      <c r="HV2164" s="28"/>
      <c r="HW2164" s="28"/>
      <c r="HX2164" s="28"/>
      <c r="HY2164" s="28"/>
      <c r="HZ2164" s="28"/>
      <c r="IA2164" s="28"/>
      <c r="IB2164" s="28"/>
      <c r="IC2164" s="28"/>
      <c r="ID2164" s="28"/>
      <c r="IE2164" s="28"/>
      <c r="IF2164" s="28"/>
      <c r="IG2164" s="28"/>
      <c r="IH2164" s="28"/>
      <c r="II2164" s="28"/>
      <c r="IJ2164" s="28"/>
      <c r="IK2164" s="28"/>
      <c r="IL2164" s="28"/>
      <c r="IM2164" s="28"/>
      <c r="IN2164" s="28"/>
      <c r="IO2164" s="28"/>
    </row>
    <row r="2165" spans="1:249" s="54" customFormat="1" ht="14.25">
      <c r="A2165" s="239"/>
      <c r="B2165" s="28"/>
      <c r="C2165" s="28"/>
      <c r="D2165" s="28"/>
      <c r="F2165" s="28"/>
      <c r="G2165" s="28"/>
      <c r="K2165" s="202"/>
      <c r="M2165" s="28"/>
      <c r="N2165" s="28"/>
      <c r="O2165" s="28"/>
      <c r="T2165" s="202"/>
      <c r="V2165" s="28"/>
      <c r="W2165" s="28"/>
      <c r="X2165" s="28"/>
      <c r="AC2165" s="202"/>
      <c r="AE2165" s="28"/>
      <c r="AF2165" s="28"/>
      <c r="AG2165" s="28"/>
      <c r="AL2165" s="202"/>
      <c r="AN2165" s="28"/>
      <c r="AO2165" s="28"/>
      <c r="AP2165" s="28"/>
      <c r="AU2165" s="202"/>
      <c r="AW2165" s="28"/>
      <c r="AX2165" s="28"/>
      <c r="AY2165" s="28"/>
      <c r="BD2165" s="202"/>
      <c r="BF2165" s="28"/>
      <c r="BG2165" s="28"/>
      <c r="BH2165" s="28"/>
      <c r="BM2165" s="202"/>
      <c r="BO2165" s="28"/>
      <c r="BP2165" s="28"/>
      <c r="BQ2165" s="28"/>
      <c r="BV2165" s="202"/>
      <c r="BX2165" s="28"/>
      <c r="BY2165" s="28"/>
      <c r="BZ2165" s="28"/>
      <c r="CE2165" s="202"/>
      <c r="CG2165" s="28"/>
      <c r="CH2165" s="28"/>
      <c r="CI2165" s="28"/>
      <c r="CN2165" s="202"/>
      <c r="CP2165" s="28"/>
      <c r="CQ2165" s="28"/>
      <c r="CR2165" s="28"/>
      <c r="CW2165" s="202"/>
      <c r="CY2165" s="28"/>
      <c r="CZ2165" s="28"/>
      <c r="DA2165" s="28"/>
      <c r="DF2165" s="202"/>
      <c r="DH2165" s="28"/>
      <c r="DI2165" s="28"/>
      <c r="DJ2165" s="28"/>
      <c r="DO2165" s="202"/>
      <c r="DQ2165" s="28"/>
      <c r="DR2165" s="28"/>
      <c r="DS2165" s="28"/>
      <c r="DX2165" s="202"/>
      <c r="DZ2165" s="28"/>
      <c r="EA2165" s="28"/>
      <c r="EB2165" s="28"/>
      <c r="EG2165" s="202"/>
      <c r="EI2165" s="28"/>
      <c r="EJ2165" s="28"/>
      <c r="EK2165" s="28"/>
      <c r="EP2165" s="202"/>
      <c r="ER2165" s="28"/>
      <c r="ES2165" s="28"/>
      <c r="ET2165" s="28"/>
      <c r="EY2165" s="202"/>
      <c r="FA2165" s="28"/>
      <c r="FB2165" s="28"/>
      <c r="FC2165" s="28"/>
      <c r="FH2165" s="202"/>
      <c r="FJ2165" s="28"/>
      <c r="FK2165" s="28"/>
      <c r="FL2165" s="28"/>
      <c r="FQ2165" s="202"/>
      <c r="FS2165" s="28"/>
      <c r="FT2165" s="28"/>
      <c r="FU2165" s="28"/>
      <c r="FZ2165" s="202"/>
      <c r="GB2165" s="28"/>
      <c r="GC2165" s="28"/>
      <c r="GD2165" s="28"/>
      <c r="GI2165" s="202"/>
      <c r="GK2165" s="28"/>
      <c r="GL2165" s="28"/>
      <c r="GM2165" s="28"/>
      <c r="GR2165" s="202"/>
      <c r="GT2165" s="28"/>
      <c r="GU2165" s="28"/>
      <c r="GV2165" s="28"/>
      <c r="HA2165" s="202"/>
      <c r="HC2165" s="28"/>
      <c r="HD2165" s="28"/>
      <c r="HE2165" s="28"/>
      <c r="HJ2165" s="28"/>
      <c r="HK2165" s="28"/>
      <c r="HL2165" s="28"/>
      <c r="HM2165" s="28"/>
      <c r="HN2165" s="28"/>
      <c r="HO2165" s="28"/>
      <c r="HP2165" s="28"/>
      <c r="HQ2165" s="28"/>
      <c r="HR2165" s="28"/>
      <c r="HS2165" s="28"/>
      <c r="HT2165" s="28"/>
      <c r="HU2165" s="28"/>
      <c r="HV2165" s="28"/>
      <c r="HW2165" s="28"/>
      <c r="HX2165" s="28"/>
      <c r="HY2165" s="28"/>
      <c r="HZ2165" s="28"/>
      <c r="IA2165" s="28"/>
      <c r="IB2165" s="28"/>
      <c r="IC2165" s="28"/>
      <c r="ID2165" s="28"/>
      <c r="IE2165" s="28"/>
      <c r="IF2165" s="28"/>
      <c r="IG2165" s="28"/>
      <c r="IH2165" s="28"/>
      <c r="II2165" s="28"/>
      <c r="IJ2165" s="28"/>
      <c r="IK2165" s="28"/>
      <c r="IL2165" s="28"/>
      <c r="IM2165" s="28"/>
      <c r="IN2165" s="28"/>
      <c r="IO2165" s="28"/>
    </row>
    <row r="2166" spans="1:249" s="54" customFormat="1" ht="14.25">
      <c r="A2166" s="239"/>
      <c r="B2166" s="28"/>
      <c r="C2166" s="28"/>
      <c r="D2166" s="28"/>
      <c r="F2166" s="28"/>
      <c r="G2166" s="28"/>
      <c r="K2166" s="202"/>
      <c r="M2166" s="28"/>
      <c r="N2166" s="28"/>
      <c r="O2166" s="28"/>
      <c r="T2166" s="202"/>
      <c r="V2166" s="28"/>
      <c r="W2166" s="28"/>
      <c r="X2166" s="28"/>
      <c r="AC2166" s="202"/>
      <c r="AE2166" s="28"/>
      <c r="AF2166" s="28"/>
      <c r="AG2166" s="28"/>
      <c r="AL2166" s="202"/>
      <c r="AN2166" s="28"/>
      <c r="AO2166" s="28"/>
      <c r="AP2166" s="28"/>
      <c r="AU2166" s="202"/>
      <c r="AW2166" s="28"/>
      <c r="AX2166" s="28"/>
      <c r="AY2166" s="28"/>
      <c r="BD2166" s="202"/>
      <c r="BF2166" s="28"/>
      <c r="BG2166" s="28"/>
      <c r="BH2166" s="28"/>
      <c r="BM2166" s="202"/>
      <c r="BO2166" s="28"/>
      <c r="BP2166" s="28"/>
      <c r="BQ2166" s="28"/>
      <c r="BV2166" s="202"/>
      <c r="BX2166" s="28"/>
      <c r="BY2166" s="28"/>
      <c r="BZ2166" s="28"/>
      <c r="CE2166" s="202"/>
      <c r="CG2166" s="28"/>
      <c r="CH2166" s="28"/>
      <c r="CI2166" s="28"/>
      <c r="CN2166" s="202"/>
      <c r="CP2166" s="28"/>
      <c r="CQ2166" s="28"/>
      <c r="CR2166" s="28"/>
      <c r="CW2166" s="202"/>
      <c r="CY2166" s="28"/>
      <c r="CZ2166" s="28"/>
      <c r="DA2166" s="28"/>
      <c r="DF2166" s="202"/>
      <c r="DH2166" s="28"/>
      <c r="DI2166" s="28"/>
      <c r="DJ2166" s="28"/>
      <c r="DO2166" s="202"/>
      <c r="DQ2166" s="28"/>
      <c r="DR2166" s="28"/>
      <c r="DS2166" s="28"/>
      <c r="DX2166" s="202"/>
      <c r="DZ2166" s="28"/>
      <c r="EA2166" s="28"/>
      <c r="EB2166" s="28"/>
      <c r="EG2166" s="202"/>
      <c r="EI2166" s="28"/>
      <c r="EJ2166" s="28"/>
      <c r="EK2166" s="28"/>
      <c r="EP2166" s="202"/>
      <c r="ER2166" s="28"/>
      <c r="ES2166" s="28"/>
      <c r="ET2166" s="28"/>
      <c r="EY2166" s="202"/>
      <c r="FA2166" s="28"/>
      <c r="FB2166" s="28"/>
      <c r="FC2166" s="28"/>
      <c r="FH2166" s="202"/>
      <c r="FJ2166" s="28"/>
      <c r="FK2166" s="28"/>
      <c r="FL2166" s="28"/>
      <c r="FQ2166" s="202"/>
      <c r="FS2166" s="28"/>
      <c r="FT2166" s="28"/>
      <c r="FU2166" s="28"/>
      <c r="FZ2166" s="202"/>
      <c r="GB2166" s="28"/>
      <c r="GC2166" s="28"/>
      <c r="GD2166" s="28"/>
      <c r="GI2166" s="202"/>
      <c r="GK2166" s="28"/>
      <c r="GL2166" s="28"/>
      <c r="GM2166" s="28"/>
      <c r="GR2166" s="202"/>
      <c r="GT2166" s="28"/>
      <c r="GU2166" s="28"/>
      <c r="GV2166" s="28"/>
      <c r="HA2166" s="202"/>
      <c r="HC2166" s="28"/>
      <c r="HD2166" s="28"/>
      <c r="HE2166" s="28"/>
      <c r="HJ2166" s="28"/>
      <c r="HK2166" s="28"/>
      <c r="HL2166" s="28"/>
      <c r="HM2166" s="28"/>
      <c r="HN2166" s="28"/>
      <c r="HO2166" s="28"/>
      <c r="HP2166" s="28"/>
      <c r="HQ2166" s="28"/>
      <c r="HR2166" s="28"/>
      <c r="HS2166" s="28"/>
      <c r="HT2166" s="28"/>
      <c r="HU2166" s="28"/>
      <c r="HV2166" s="28"/>
      <c r="HW2166" s="28"/>
      <c r="HX2166" s="28"/>
      <c r="HY2166" s="28"/>
      <c r="HZ2166" s="28"/>
      <c r="IA2166" s="28"/>
      <c r="IB2166" s="28"/>
      <c r="IC2166" s="28"/>
      <c r="ID2166" s="28"/>
      <c r="IE2166" s="28"/>
      <c r="IF2166" s="28"/>
      <c r="IG2166" s="28"/>
      <c r="IH2166" s="28"/>
      <c r="II2166" s="28"/>
      <c r="IJ2166" s="28"/>
      <c r="IK2166" s="28"/>
      <c r="IL2166" s="28"/>
      <c r="IM2166" s="28"/>
      <c r="IN2166" s="28"/>
      <c r="IO2166" s="28"/>
    </row>
    <row r="2167" spans="1:249" s="54" customFormat="1" ht="14.25">
      <c r="A2167" s="239"/>
      <c r="B2167" s="28"/>
      <c r="C2167" s="28"/>
      <c r="D2167" s="28"/>
      <c r="F2167" s="28"/>
      <c r="G2167" s="28"/>
      <c r="K2167" s="202"/>
      <c r="M2167" s="28"/>
      <c r="N2167" s="28"/>
      <c r="O2167" s="28"/>
      <c r="T2167" s="202"/>
      <c r="V2167" s="28"/>
      <c r="W2167" s="28"/>
      <c r="X2167" s="28"/>
      <c r="AC2167" s="202"/>
      <c r="AE2167" s="28"/>
      <c r="AF2167" s="28"/>
      <c r="AG2167" s="28"/>
      <c r="AL2167" s="202"/>
      <c r="AN2167" s="28"/>
      <c r="AO2167" s="28"/>
      <c r="AP2167" s="28"/>
      <c r="AU2167" s="202"/>
      <c r="AW2167" s="28"/>
      <c r="AX2167" s="28"/>
      <c r="AY2167" s="28"/>
      <c r="BD2167" s="202"/>
      <c r="BF2167" s="28"/>
      <c r="BG2167" s="28"/>
      <c r="BH2167" s="28"/>
      <c r="BM2167" s="202"/>
      <c r="BO2167" s="28"/>
      <c r="BP2167" s="28"/>
      <c r="BQ2167" s="28"/>
      <c r="BV2167" s="202"/>
      <c r="BX2167" s="28"/>
      <c r="BY2167" s="28"/>
      <c r="BZ2167" s="28"/>
      <c r="CE2167" s="202"/>
      <c r="CG2167" s="28"/>
      <c r="CH2167" s="28"/>
      <c r="CI2167" s="28"/>
      <c r="CN2167" s="202"/>
      <c r="CP2167" s="28"/>
      <c r="CQ2167" s="28"/>
      <c r="CR2167" s="28"/>
      <c r="CW2167" s="202"/>
      <c r="CY2167" s="28"/>
      <c r="CZ2167" s="28"/>
      <c r="DA2167" s="28"/>
      <c r="DF2167" s="202"/>
      <c r="DH2167" s="28"/>
      <c r="DI2167" s="28"/>
      <c r="DJ2167" s="28"/>
      <c r="DO2167" s="202"/>
      <c r="DQ2167" s="28"/>
      <c r="DR2167" s="28"/>
      <c r="DS2167" s="28"/>
      <c r="DX2167" s="202"/>
      <c r="DZ2167" s="28"/>
      <c r="EA2167" s="28"/>
      <c r="EB2167" s="28"/>
      <c r="EG2167" s="202"/>
      <c r="EI2167" s="28"/>
      <c r="EJ2167" s="28"/>
      <c r="EK2167" s="28"/>
      <c r="EP2167" s="202"/>
      <c r="ER2167" s="28"/>
      <c r="ES2167" s="28"/>
      <c r="ET2167" s="28"/>
      <c r="EY2167" s="202"/>
      <c r="FA2167" s="28"/>
      <c r="FB2167" s="28"/>
      <c r="FC2167" s="28"/>
      <c r="FH2167" s="202"/>
      <c r="FJ2167" s="28"/>
      <c r="FK2167" s="28"/>
      <c r="FL2167" s="28"/>
      <c r="FQ2167" s="202"/>
      <c r="FS2167" s="28"/>
      <c r="FT2167" s="28"/>
      <c r="FU2167" s="28"/>
      <c r="FZ2167" s="202"/>
      <c r="GB2167" s="28"/>
      <c r="GC2167" s="28"/>
      <c r="GD2167" s="28"/>
      <c r="GI2167" s="202"/>
      <c r="GK2167" s="28"/>
      <c r="GL2167" s="28"/>
      <c r="GM2167" s="28"/>
      <c r="GR2167" s="202"/>
      <c r="GT2167" s="28"/>
      <c r="GU2167" s="28"/>
      <c r="GV2167" s="28"/>
      <c r="HA2167" s="202"/>
      <c r="HC2167" s="28"/>
      <c r="HD2167" s="28"/>
      <c r="HE2167" s="28"/>
      <c r="HJ2167" s="28"/>
      <c r="HK2167" s="28"/>
      <c r="HL2167" s="28"/>
      <c r="HM2167" s="28"/>
      <c r="HN2167" s="28"/>
      <c r="HO2167" s="28"/>
      <c r="HP2167" s="28"/>
      <c r="HQ2167" s="28"/>
      <c r="HR2167" s="28"/>
      <c r="HS2167" s="28"/>
      <c r="HT2167" s="28"/>
      <c r="HU2167" s="28"/>
      <c r="HV2167" s="28"/>
      <c r="HW2167" s="28"/>
      <c r="HX2167" s="28"/>
      <c r="HY2167" s="28"/>
      <c r="HZ2167" s="28"/>
      <c r="IA2167" s="28"/>
      <c r="IB2167" s="28"/>
      <c r="IC2167" s="28"/>
      <c r="ID2167" s="28"/>
      <c r="IE2167" s="28"/>
      <c r="IF2167" s="28"/>
      <c r="IG2167" s="28"/>
      <c r="IH2167" s="28"/>
      <c r="II2167" s="28"/>
      <c r="IJ2167" s="28"/>
      <c r="IK2167" s="28"/>
      <c r="IL2167" s="28"/>
      <c r="IM2167" s="28"/>
      <c r="IN2167" s="28"/>
      <c r="IO2167" s="28"/>
    </row>
    <row r="2168" spans="1:249" s="54" customFormat="1" ht="14.25">
      <c r="A2168" s="239"/>
      <c r="B2168" s="28"/>
      <c r="C2168" s="28"/>
      <c r="D2168" s="28"/>
      <c r="F2168" s="28"/>
      <c r="G2168" s="28"/>
      <c r="K2168" s="202"/>
      <c r="M2168" s="28"/>
      <c r="N2168" s="28"/>
      <c r="O2168" s="28"/>
      <c r="T2168" s="202"/>
      <c r="V2168" s="28"/>
      <c r="W2168" s="28"/>
      <c r="X2168" s="28"/>
      <c r="AC2168" s="202"/>
      <c r="AE2168" s="28"/>
      <c r="AF2168" s="28"/>
      <c r="AG2168" s="28"/>
      <c r="AL2168" s="202"/>
      <c r="AN2168" s="28"/>
      <c r="AO2168" s="28"/>
      <c r="AP2168" s="28"/>
      <c r="AU2168" s="202"/>
      <c r="AW2168" s="28"/>
      <c r="AX2168" s="28"/>
      <c r="AY2168" s="28"/>
      <c r="BD2168" s="202"/>
      <c r="BF2168" s="28"/>
      <c r="BG2168" s="28"/>
      <c r="BH2168" s="28"/>
      <c r="BM2168" s="202"/>
      <c r="BO2168" s="28"/>
      <c r="BP2168" s="28"/>
      <c r="BQ2168" s="28"/>
      <c r="BV2168" s="202"/>
      <c r="BX2168" s="28"/>
      <c r="BY2168" s="28"/>
      <c r="BZ2168" s="28"/>
      <c r="CE2168" s="202"/>
      <c r="CG2168" s="28"/>
      <c r="CH2168" s="28"/>
      <c r="CI2168" s="28"/>
      <c r="CN2168" s="202"/>
      <c r="CP2168" s="28"/>
      <c r="CQ2168" s="28"/>
      <c r="CR2168" s="28"/>
      <c r="CW2168" s="202"/>
      <c r="CY2168" s="28"/>
      <c r="CZ2168" s="28"/>
      <c r="DA2168" s="28"/>
      <c r="DF2168" s="202"/>
      <c r="DH2168" s="28"/>
      <c r="DI2168" s="28"/>
      <c r="DJ2168" s="28"/>
      <c r="DO2168" s="202"/>
      <c r="DQ2168" s="28"/>
      <c r="DR2168" s="28"/>
      <c r="DS2168" s="28"/>
      <c r="DX2168" s="202"/>
      <c r="DZ2168" s="28"/>
      <c r="EA2168" s="28"/>
      <c r="EB2168" s="28"/>
      <c r="EG2168" s="202"/>
      <c r="EI2168" s="28"/>
      <c r="EJ2168" s="28"/>
      <c r="EK2168" s="28"/>
      <c r="EP2168" s="202"/>
      <c r="ER2168" s="28"/>
      <c r="ES2168" s="28"/>
      <c r="ET2168" s="28"/>
      <c r="EY2168" s="202"/>
      <c r="FA2168" s="28"/>
      <c r="FB2168" s="28"/>
      <c r="FC2168" s="28"/>
      <c r="FH2168" s="202"/>
      <c r="FJ2168" s="28"/>
      <c r="FK2168" s="28"/>
      <c r="FL2168" s="28"/>
      <c r="FQ2168" s="202"/>
      <c r="FS2168" s="28"/>
      <c r="FT2168" s="28"/>
      <c r="FU2168" s="28"/>
      <c r="FZ2168" s="202"/>
      <c r="GB2168" s="28"/>
      <c r="GC2168" s="28"/>
      <c r="GD2168" s="28"/>
      <c r="GI2168" s="202"/>
      <c r="GK2168" s="28"/>
      <c r="GL2168" s="28"/>
      <c r="GM2168" s="28"/>
      <c r="GR2168" s="202"/>
      <c r="GT2168" s="28"/>
      <c r="GU2168" s="28"/>
      <c r="GV2168" s="28"/>
      <c r="HA2168" s="202"/>
      <c r="HC2168" s="28"/>
      <c r="HD2168" s="28"/>
      <c r="HE2168" s="28"/>
      <c r="HJ2168" s="28"/>
      <c r="HK2168" s="28"/>
      <c r="HL2168" s="28"/>
      <c r="HM2168" s="28"/>
      <c r="HN2168" s="28"/>
      <c r="HO2168" s="28"/>
      <c r="HP2168" s="28"/>
      <c r="HQ2168" s="28"/>
      <c r="HR2168" s="28"/>
      <c r="HS2168" s="28"/>
      <c r="HT2168" s="28"/>
      <c r="HU2168" s="28"/>
      <c r="HV2168" s="28"/>
      <c r="HW2168" s="28"/>
      <c r="HX2168" s="28"/>
      <c r="HY2168" s="28"/>
      <c r="HZ2168" s="28"/>
      <c r="IA2168" s="28"/>
      <c r="IB2168" s="28"/>
      <c r="IC2168" s="28"/>
      <c r="ID2168" s="28"/>
      <c r="IE2168" s="28"/>
      <c r="IF2168" s="28"/>
      <c r="IG2168" s="28"/>
      <c r="IH2168" s="28"/>
      <c r="II2168" s="28"/>
      <c r="IJ2168" s="28"/>
      <c r="IK2168" s="28"/>
      <c r="IL2168" s="28"/>
      <c r="IM2168" s="28"/>
      <c r="IN2168" s="28"/>
      <c r="IO2168" s="28"/>
    </row>
    <row r="2169" spans="1:249" s="54" customFormat="1" ht="14.25">
      <c r="A2169" s="28"/>
      <c r="B2169" s="28"/>
      <c r="C2169" s="28"/>
      <c r="D2169" s="28"/>
      <c r="E2169" s="28"/>
      <c r="F2169" s="28"/>
      <c r="G2169" s="28"/>
      <c r="K2169" s="202"/>
      <c r="M2169" s="28"/>
      <c r="N2169" s="28"/>
      <c r="O2169" s="28"/>
      <c r="T2169" s="202"/>
      <c r="V2169" s="28"/>
      <c r="W2169" s="28"/>
      <c r="X2169" s="28"/>
      <c r="AC2169" s="202"/>
      <c r="AE2169" s="28"/>
      <c r="AF2169" s="28"/>
      <c r="AG2169" s="28"/>
      <c r="AL2169" s="202"/>
      <c r="AN2169" s="28"/>
      <c r="AO2169" s="28"/>
      <c r="AP2169" s="28"/>
      <c r="AU2169" s="202"/>
      <c r="AW2169" s="28"/>
      <c r="AX2169" s="28"/>
      <c r="AY2169" s="28"/>
      <c r="BD2169" s="202"/>
      <c r="BF2169" s="28"/>
      <c r="BG2169" s="28"/>
      <c r="BH2169" s="28"/>
      <c r="BM2169" s="202"/>
      <c r="BO2169" s="28"/>
      <c r="BP2169" s="28"/>
      <c r="BQ2169" s="28"/>
      <c r="BV2169" s="202"/>
      <c r="BX2169" s="28"/>
      <c r="BY2169" s="28"/>
      <c r="BZ2169" s="28"/>
      <c r="CE2169" s="202"/>
      <c r="CG2169" s="28"/>
      <c r="CH2169" s="28"/>
      <c r="CI2169" s="28"/>
      <c r="CN2169" s="202"/>
      <c r="CP2169" s="28"/>
      <c r="CQ2169" s="28"/>
      <c r="CR2169" s="28"/>
      <c r="CW2169" s="202"/>
      <c r="CY2169" s="28"/>
      <c r="CZ2169" s="28"/>
      <c r="DA2169" s="28"/>
      <c r="DF2169" s="202"/>
      <c r="DH2169" s="28"/>
      <c r="DI2169" s="28"/>
      <c r="DJ2169" s="28"/>
      <c r="DO2169" s="202"/>
      <c r="DQ2169" s="28"/>
      <c r="DR2169" s="28"/>
      <c r="DS2169" s="28"/>
      <c r="DX2169" s="202"/>
      <c r="DZ2169" s="28"/>
      <c r="EA2169" s="28"/>
      <c r="EB2169" s="28"/>
      <c r="EG2169" s="202"/>
      <c r="EI2169" s="28"/>
      <c r="EJ2169" s="28"/>
      <c r="EK2169" s="28"/>
      <c r="EP2169" s="202"/>
      <c r="ER2169" s="28"/>
      <c r="ES2169" s="28"/>
      <c r="ET2169" s="28"/>
      <c r="EY2169" s="202"/>
      <c r="FA2169" s="28"/>
      <c r="FB2169" s="28"/>
      <c r="FC2169" s="28"/>
      <c r="FH2169" s="202"/>
      <c r="FJ2169" s="28"/>
      <c r="FK2169" s="28"/>
      <c r="FL2169" s="28"/>
      <c r="FQ2169" s="202"/>
      <c r="FS2169" s="28"/>
      <c r="FT2169" s="28"/>
      <c r="FU2169" s="28"/>
      <c r="FZ2169" s="202"/>
      <c r="GB2169" s="28"/>
      <c r="GC2169" s="28"/>
      <c r="GD2169" s="28"/>
      <c r="GI2169" s="202"/>
      <c r="GK2169" s="28"/>
      <c r="GL2169" s="28"/>
      <c r="GM2169" s="28"/>
      <c r="GR2169" s="202"/>
      <c r="GT2169" s="28"/>
      <c r="GU2169" s="28"/>
      <c r="GV2169" s="28"/>
      <c r="HA2169" s="202"/>
      <c r="HC2169" s="28"/>
      <c r="HD2169" s="28"/>
      <c r="HE2169" s="28"/>
      <c r="HJ2169" s="28"/>
      <c r="HK2169" s="28"/>
      <c r="HL2169" s="28"/>
      <c r="HM2169" s="28"/>
      <c r="HN2169" s="28"/>
      <c r="HO2169" s="28"/>
      <c r="HP2169" s="28"/>
      <c r="HQ2169" s="28"/>
      <c r="HR2169" s="28"/>
      <c r="HS2169" s="28"/>
      <c r="HT2169" s="28"/>
      <c r="HU2169" s="28"/>
      <c r="HV2169" s="28"/>
      <c r="HW2169" s="28"/>
      <c r="HX2169" s="28"/>
      <c r="HY2169" s="28"/>
      <c r="HZ2169" s="28"/>
      <c r="IA2169" s="28"/>
      <c r="IB2169" s="28"/>
      <c r="IC2169" s="28"/>
      <c r="ID2169" s="28"/>
      <c r="IE2169" s="28"/>
      <c r="IF2169" s="28"/>
      <c r="IG2169" s="28"/>
      <c r="IH2169" s="28"/>
      <c r="II2169" s="28"/>
      <c r="IJ2169" s="28"/>
      <c r="IK2169" s="28"/>
      <c r="IL2169" s="28"/>
      <c r="IM2169" s="28"/>
      <c r="IN2169" s="28"/>
      <c r="IO2169" s="28"/>
    </row>
    <row r="2170" spans="1:249" s="54" customFormat="1" ht="14.25">
      <c r="A2170" s="28"/>
      <c r="B2170" s="28"/>
      <c r="C2170" s="28"/>
      <c r="D2170" s="28"/>
      <c r="F2170" s="28"/>
      <c r="G2170" s="28"/>
      <c r="K2170" s="202"/>
      <c r="M2170" s="28"/>
      <c r="N2170" s="28"/>
      <c r="O2170" s="28"/>
      <c r="T2170" s="202"/>
      <c r="V2170" s="28"/>
      <c r="W2170" s="28"/>
      <c r="X2170" s="28"/>
      <c r="AC2170" s="202"/>
      <c r="AE2170" s="28"/>
      <c r="AF2170" s="28"/>
      <c r="AG2170" s="28"/>
      <c r="AL2170" s="202"/>
      <c r="AN2170" s="28"/>
      <c r="AO2170" s="28"/>
      <c r="AP2170" s="28"/>
      <c r="AU2170" s="202"/>
      <c r="AW2170" s="28"/>
      <c r="AX2170" s="28"/>
      <c r="AY2170" s="28"/>
      <c r="BD2170" s="202"/>
      <c r="BF2170" s="28"/>
      <c r="BG2170" s="28"/>
      <c r="BH2170" s="28"/>
      <c r="BM2170" s="202"/>
      <c r="BO2170" s="28"/>
      <c r="BP2170" s="28"/>
      <c r="BQ2170" s="28"/>
      <c r="BV2170" s="202"/>
      <c r="BX2170" s="28"/>
      <c r="BY2170" s="28"/>
      <c r="BZ2170" s="28"/>
      <c r="CE2170" s="202"/>
      <c r="CG2170" s="28"/>
      <c r="CH2170" s="28"/>
      <c r="CI2170" s="28"/>
      <c r="CN2170" s="202"/>
      <c r="CP2170" s="28"/>
      <c r="CQ2170" s="28"/>
      <c r="CR2170" s="28"/>
      <c r="CW2170" s="202"/>
      <c r="CY2170" s="28"/>
      <c r="CZ2170" s="28"/>
      <c r="DA2170" s="28"/>
      <c r="DF2170" s="202"/>
      <c r="DH2170" s="28"/>
      <c r="DI2170" s="28"/>
      <c r="DJ2170" s="28"/>
      <c r="DO2170" s="202"/>
      <c r="DQ2170" s="28"/>
      <c r="DR2170" s="28"/>
      <c r="DS2170" s="28"/>
      <c r="DX2170" s="202"/>
      <c r="DZ2170" s="28"/>
      <c r="EA2170" s="28"/>
      <c r="EB2170" s="28"/>
      <c r="EG2170" s="202"/>
      <c r="EI2170" s="28"/>
      <c r="EJ2170" s="28"/>
      <c r="EK2170" s="28"/>
      <c r="EP2170" s="202"/>
      <c r="ER2170" s="28"/>
      <c r="ES2170" s="28"/>
      <c r="ET2170" s="28"/>
      <c r="EY2170" s="202"/>
      <c r="FA2170" s="28"/>
      <c r="FB2170" s="28"/>
      <c r="FC2170" s="28"/>
      <c r="FH2170" s="202"/>
      <c r="FJ2170" s="28"/>
      <c r="FK2170" s="28"/>
      <c r="FL2170" s="28"/>
      <c r="FQ2170" s="202"/>
      <c r="FS2170" s="28"/>
      <c r="FT2170" s="28"/>
      <c r="FU2170" s="28"/>
      <c r="FZ2170" s="202"/>
      <c r="GB2170" s="28"/>
      <c r="GC2170" s="28"/>
      <c r="GD2170" s="28"/>
      <c r="GI2170" s="202"/>
      <c r="GK2170" s="28"/>
      <c r="GL2170" s="28"/>
      <c r="GM2170" s="28"/>
      <c r="GR2170" s="202"/>
      <c r="GT2170" s="28"/>
      <c r="GU2170" s="28"/>
      <c r="GV2170" s="28"/>
      <c r="HA2170" s="202"/>
      <c r="HC2170" s="28"/>
      <c r="HD2170" s="28"/>
      <c r="HE2170" s="28"/>
      <c r="HJ2170" s="28"/>
      <c r="HK2170" s="28"/>
      <c r="HL2170" s="28"/>
      <c r="HM2170" s="28"/>
      <c r="HN2170" s="28"/>
      <c r="HO2170" s="28"/>
      <c r="HP2170" s="28"/>
      <c r="HQ2170" s="28"/>
      <c r="HR2170" s="28"/>
      <c r="HS2170" s="28"/>
      <c r="HT2170" s="28"/>
      <c r="HU2170" s="28"/>
      <c r="HV2170" s="28"/>
      <c r="HW2170" s="28"/>
      <c r="HX2170" s="28"/>
      <c r="HY2170" s="28"/>
      <c r="HZ2170" s="28"/>
      <c r="IA2170" s="28"/>
      <c r="IB2170" s="28"/>
      <c r="IC2170" s="28"/>
      <c r="ID2170" s="28"/>
      <c r="IE2170" s="28"/>
      <c r="IF2170" s="28"/>
      <c r="IG2170" s="28"/>
      <c r="IH2170" s="28"/>
      <c r="II2170" s="28"/>
      <c r="IJ2170" s="28"/>
      <c r="IK2170" s="28"/>
      <c r="IL2170" s="28"/>
      <c r="IM2170" s="28"/>
      <c r="IN2170" s="28"/>
      <c r="IO2170" s="28"/>
    </row>
    <row r="2171" spans="1:249" s="54" customFormat="1" ht="14.25">
      <c r="A2171" s="28"/>
      <c r="B2171" s="28"/>
      <c r="C2171" s="28"/>
      <c r="D2171" s="28"/>
      <c r="F2171" s="28"/>
      <c r="G2171" s="28"/>
      <c r="K2171" s="202"/>
      <c r="M2171" s="28"/>
      <c r="N2171" s="28"/>
      <c r="O2171" s="28"/>
      <c r="T2171" s="202"/>
      <c r="V2171" s="28"/>
      <c r="W2171" s="28"/>
      <c r="X2171" s="28"/>
      <c r="AC2171" s="202"/>
      <c r="AE2171" s="28"/>
      <c r="AF2171" s="28"/>
      <c r="AG2171" s="28"/>
      <c r="AL2171" s="202"/>
      <c r="AN2171" s="28"/>
      <c r="AO2171" s="28"/>
      <c r="AP2171" s="28"/>
      <c r="AU2171" s="202"/>
      <c r="AW2171" s="28"/>
      <c r="AX2171" s="28"/>
      <c r="AY2171" s="28"/>
      <c r="BD2171" s="202"/>
      <c r="BF2171" s="28"/>
      <c r="BG2171" s="28"/>
      <c r="BH2171" s="28"/>
      <c r="BM2171" s="202"/>
      <c r="BO2171" s="28"/>
      <c r="BP2171" s="28"/>
      <c r="BQ2171" s="28"/>
      <c r="BV2171" s="202"/>
      <c r="BX2171" s="28"/>
      <c r="BY2171" s="28"/>
      <c r="BZ2171" s="28"/>
      <c r="CE2171" s="202"/>
      <c r="CG2171" s="28"/>
      <c r="CH2171" s="28"/>
      <c r="CI2171" s="28"/>
      <c r="CN2171" s="202"/>
      <c r="CP2171" s="28"/>
      <c r="CQ2171" s="28"/>
      <c r="CR2171" s="28"/>
      <c r="CW2171" s="202"/>
      <c r="CY2171" s="28"/>
      <c r="CZ2171" s="28"/>
      <c r="DA2171" s="28"/>
      <c r="DF2171" s="202"/>
      <c r="DH2171" s="28"/>
      <c r="DI2171" s="28"/>
      <c r="DJ2171" s="28"/>
      <c r="DO2171" s="202"/>
      <c r="DQ2171" s="28"/>
      <c r="DR2171" s="28"/>
      <c r="DS2171" s="28"/>
      <c r="DX2171" s="202"/>
      <c r="DZ2171" s="28"/>
      <c r="EA2171" s="28"/>
      <c r="EB2171" s="28"/>
      <c r="EG2171" s="202"/>
      <c r="EI2171" s="28"/>
      <c r="EJ2171" s="28"/>
      <c r="EK2171" s="28"/>
      <c r="EP2171" s="202"/>
      <c r="ER2171" s="28"/>
      <c r="ES2171" s="28"/>
      <c r="ET2171" s="28"/>
      <c r="EY2171" s="202"/>
      <c r="FA2171" s="28"/>
      <c r="FB2171" s="28"/>
      <c r="FC2171" s="28"/>
      <c r="FH2171" s="202"/>
      <c r="FJ2171" s="28"/>
      <c r="FK2171" s="28"/>
      <c r="FL2171" s="28"/>
      <c r="FQ2171" s="202"/>
      <c r="FS2171" s="28"/>
      <c r="FT2171" s="28"/>
      <c r="FU2171" s="28"/>
      <c r="FZ2171" s="202"/>
      <c r="GB2171" s="28"/>
      <c r="GC2171" s="28"/>
      <c r="GD2171" s="28"/>
      <c r="GI2171" s="202"/>
      <c r="GK2171" s="28"/>
      <c r="GL2171" s="28"/>
      <c r="GM2171" s="28"/>
      <c r="GR2171" s="202"/>
      <c r="GT2171" s="28"/>
      <c r="GU2171" s="28"/>
      <c r="GV2171" s="28"/>
      <c r="HA2171" s="202"/>
      <c r="HC2171" s="28"/>
      <c r="HD2171" s="28"/>
      <c r="HE2171" s="28"/>
      <c r="HJ2171" s="28"/>
      <c r="HK2171" s="28"/>
      <c r="HL2171" s="28"/>
      <c r="HM2171" s="28"/>
      <c r="HN2171" s="28"/>
      <c r="HO2171" s="28"/>
      <c r="HP2171" s="28"/>
      <c r="HQ2171" s="28"/>
      <c r="HR2171" s="28"/>
      <c r="HS2171" s="28"/>
      <c r="HT2171" s="28"/>
      <c r="HU2171" s="28"/>
      <c r="HV2171" s="28"/>
      <c r="HW2171" s="28"/>
      <c r="HX2171" s="28"/>
      <c r="HY2171" s="28"/>
      <c r="HZ2171" s="28"/>
      <c r="IA2171" s="28"/>
      <c r="IB2171" s="28"/>
      <c r="IC2171" s="28"/>
      <c r="ID2171" s="28"/>
      <c r="IE2171" s="28"/>
      <c r="IF2171" s="28"/>
      <c r="IG2171" s="28"/>
      <c r="IH2171" s="28"/>
      <c r="II2171" s="28"/>
      <c r="IJ2171" s="28"/>
      <c r="IK2171" s="28"/>
      <c r="IL2171" s="28"/>
      <c r="IM2171" s="28"/>
      <c r="IN2171" s="28"/>
      <c r="IO2171" s="28"/>
    </row>
    <row r="2172" spans="1:249" s="54" customFormat="1" ht="14.25">
      <c r="A2172" s="239"/>
      <c r="B2172" s="28"/>
      <c r="C2172" s="28"/>
      <c r="D2172" s="28"/>
      <c r="F2172" s="28"/>
      <c r="G2172" s="28"/>
      <c r="K2172" s="202"/>
      <c r="M2172" s="28"/>
      <c r="N2172" s="28"/>
      <c r="O2172" s="28"/>
      <c r="T2172" s="202"/>
      <c r="V2172" s="28"/>
      <c r="W2172" s="28"/>
      <c r="X2172" s="28"/>
      <c r="AC2172" s="202"/>
      <c r="AE2172" s="28"/>
      <c r="AF2172" s="28"/>
      <c r="AG2172" s="28"/>
      <c r="AL2172" s="202"/>
      <c r="AN2172" s="28"/>
      <c r="AO2172" s="28"/>
      <c r="AP2172" s="28"/>
      <c r="AU2172" s="202"/>
      <c r="AW2172" s="28"/>
      <c r="AX2172" s="28"/>
      <c r="AY2172" s="28"/>
      <c r="BD2172" s="202"/>
      <c r="BF2172" s="28"/>
      <c r="BG2172" s="28"/>
      <c r="BH2172" s="28"/>
      <c r="BM2172" s="202"/>
      <c r="BO2172" s="28"/>
      <c r="BP2172" s="28"/>
      <c r="BQ2172" s="28"/>
      <c r="BV2172" s="202"/>
      <c r="BX2172" s="28"/>
      <c r="BY2172" s="28"/>
      <c r="BZ2172" s="28"/>
      <c r="CE2172" s="202"/>
      <c r="CG2172" s="28"/>
      <c r="CH2172" s="28"/>
      <c r="CI2172" s="28"/>
      <c r="CN2172" s="202"/>
      <c r="CP2172" s="28"/>
      <c r="CQ2172" s="28"/>
      <c r="CR2172" s="28"/>
      <c r="CW2172" s="202"/>
      <c r="CY2172" s="28"/>
      <c r="CZ2172" s="28"/>
      <c r="DA2172" s="28"/>
      <c r="DF2172" s="202"/>
      <c r="DH2172" s="28"/>
      <c r="DI2172" s="28"/>
      <c r="DJ2172" s="28"/>
      <c r="DO2172" s="202"/>
      <c r="DQ2172" s="28"/>
      <c r="DR2172" s="28"/>
      <c r="DS2172" s="28"/>
      <c r="DX2172" s="202"/>
      <c r="DZ2172" s="28"/>
      <c r="EA2172" s="28"/>
      <c r="EB2172" s="28"/>
      <c r="EG2172" s="202"/>
      <c r="EI2172" s="28"/>
      <c r="EJ2172" s="28"/>
      <c r="EK2172" s="28"/>
      <c r="EP2172" s="202"/>
      <c r="ER2172" s="28"/>
      <c r="ES2172" s="28"/>
      <c r="ET2172" s="28"/>
      <c r="EY2172" s="202"/>
      <c r="FA2172" s="28"/>
      <c r="FB2172" s="28"/>
      <c r="FC2172" s="28"/>
      <c r="FH2172" s="202"/>
      <c r="FJ2172" s="28"/>
      <c r="FK2172" s="28"/>
      <c r="FL2172" s="28"/>
      <c r="FQ2172" s="202"/>
      <c r="FS2172" s="28"/>
      <c r="FT2172" s="28"/>
      <c r="FU2172" s="28"/>
      <c r="FZ2172" s="202"/>
      <c r="GB2172" s="28"/>
      <c r="GC2172" s="28"/>
      <c r="GD2172" s="28"/>
      <c r="GI2172" s="202"/>
      <c r="GK2172" s="28"/>
      <c r="GL2172" s="28"/>
      <c r="GM2172" s="28"/>
      <c r="GR2172" s="202"/>
      <c r="GT2172" s="28"/>
      <c r="GU2172" s="28"/>
      <c r="GV2172" s="28"/>
      <c r="HA2172" s="202"/>
      <c r="HC2172" s="28"/>
      <c r="HD2172" s="28"/>
      <c r="HE2172" s="28"/>
      <c r="HJ2172" s="28"/>
      <c r="HK2172" s="28"/>
      <c r="HL2172" s="28"/>
      <c r="HM2172" s="28"/>
      <c r="HN2172" s="28"/>
      <c r="HO2172" s="28"/>
      <c r="HP2172" s="28"/>
      <c r="HQ2172" s="28"/>
      <c r="HR2172" s="28"/>
      <c r="HS2172" s="28"/>
      <c r="HT2172" s="28"/>
      <c r="HU2172" s="28"/>
      <c r="HV2172" s="28"/>
      <c r="HW2172" s="28"/>
      <c r="HX2172" s="28"/>
      <c r="HY2172" s="28"/>
      <c r="HZ2172" s="28"/>
      <c r="IA2172" s="28"/>
      <c r="IB2172" s="28"/>
      <c r="IC2172" s="28"/>
      <c r="ID2172" s="28"/>
      <c r="IE2172" s="28"/>
      <c r="IF2172" s="28"/>
      <c r="IG2172" s="28"/>
      <c r="IH2172" s="28"/>
      <c r="II2172" s="28"/>
      <c r="IJ2172" s="28"/>
      <c r="IK2172" s="28"/>
      <c r="IL2172" s="28"/>
      <c r="IM2172" s="28"/>
      <c r="IN2172" s="28"/>
      <c r="IO2172" s="28"/>
    </row>
    <row r="2173" spans="1:249" s="54" customFormat="1" ht="14.25">
      <c r="A2173" s="239"/>
      <c r="B2173" s="28"/>
      <c r="C2173" s="28"/>
      <c r="D2173" s="28"/>
      <c r="G2173" s="28"/>
      <c r="K2173" s="202"/>
      <c r="M2173" s="28"/>
      <c r="N2173" s="28"/>
      <c r="O2173" s="28"/>
      <c r="T2173" s="202"/>
      <c r="V2173" s="28"/>
      <c r="W2173" s="28"/>
      <c r="X2173" s="28"/>
      <c r="AC2173" s="202"/>
      <c r="AE2173" s="28"/>
      <c r="AF2173" s="28"/>
      <c r="AG2173" s="28"/>
      <c r="AL2173" s="202"/>
      <c r="AN2173" s="28"/>
      <c r="AO2173" s="28"/>
      <c r="AP2173" s="28"/>
      <c r="AU2173" s="202"/>
      <c r="AW2173" s="28"/>
      <c r="AX2173" s="28"/>
      <c r="AY2173" s="28"/>
      <c r="BD2173" s="202"/>
      <c r="BF2173" s="28"/>
      <c r="BG2173" s="28"/>
      <c r="BH2173" s="28"/>
      <c r="BM2173" s="202"/>
      <c r="BO2173" s="28"/>
      <c r="BP2173" s="28"/>
      <c r="BQ2173" s="28"/>
      <c r="BV2173" s="202"/>
      <c r="BX2173" s="28"/>
      <c r="BY2173" s="28"/>
      <c r="BZ2173" s="28"/>
      <c r="CE2173" s="202"/>
      <c r="CG2173" s="28"/>
      <c r="CH2173" s="28"/>
      <c r="CI2173" s="28"/>
      <c r="CN2173" s="202"/>
      <c r="CP2173" s="28"/>
      <c r="CQ2173" s="28"/>
      <c r="CR2173" s="28"/>
      <c r="CW2173" s="202"/>
      <c r="CY2173" s="28"/>
      <c r="CZ2173" s="28"/>
      <c r="DA2173" s="28"/>
      <c r="DF2173" s="202"/>
      <c r="DH2173" s="28"/>
      <c r="DI2173" s="28"/>
      <c r="DJ2173" s="28"/>
      <c r="DO2173" s="202"/>
      <c r="DQ2173" s="28"/>
      <c r="DR2173" s="28"/>
      <c r="DS2173" s="28"/>
      <c r="DX2173" s="202"/>
      <c r="DZ2173" s="28"/>
      <c r="EA2173" s="28"/>
      <c r="EB2173" s="28"/>
      <c r="EG2173" s="202"/>
      <c r="EI2173" s="28"/>
      <c r="EJ2173" s="28"/>
      <c r="EK2173" s="28"/>
      <c r="EP2173" s="202"/>
      <c r="ER2173" s="28"/>
      <c r="ES2173" s="28"/>
      <c r="ET2173" s="28"/>
      <c r="EY2173" s="202"/>
      <c r="FA2173" s="28"/>
      <c r="FB2173" s="28"/>
      <c r="FC2173" s="28"/>
      <c r="FH2173" s="202"/>
      <c r="FJ2173" s="28"/>
      <c r="FK2173" s="28"/>
      <c r="FL2173" s="28"/>
      <c r="FQ2173" s="202"/>
      <c r="FS2173" s="28"/>
      <c r="FT2173" s="28"/>
      <c r="FU2173" s="28"/>
      <c r="FZ2173" s="202"/>
      <c r="GB2173" s="28"/>
      <c r="GC2173" s="28"/>
      <c r="GD2173" s="28"/>
      <c r="GI2173" s="202"/>
      <c r="GK2173" s="28"/>
      <c r="GL2173" s="28"/>
      <c r="GM2173" s="28"/>
      <c r="GR2173" s="202"/>
      <c r="GT2173" s="28"/>
      <c r="GU2173" s="28"/>
      <c r="GV2173" s="28"/>
      <c r="HA2173" s="202"/>
      <c r="HC2173" s="28"/>
      <c r="HD2173" s="28"/>
      <c r="HE2173" s="28"/>
      <c r="HJ2173" s="28"/>
      <c r="HK2173" s="28"/>
      <c r="HL2173" s="28"/>
      <c r="HM2173" s="28"/>
      <c r="HN2173" s="28"/>
      <c r="HO2173" s="28"/>
      <c r="HP2173" s="28"/>
      <c r="HQ2173" s="28"/>
      <c r="HR2173" s="28"/>
      <c r="HS2173" s="28"/>
      <c r="HT2173" s="28"/>
      <c r="HU2173" s="28"/>
      <c r="HV2173" s="28"/>
      <c r="HW2173" s="28"/>
      <c r="HX2173" s="28"/>
      <c r="HY2173" s="28"/>
      <c r="HZ2173" s="28"/>
      <c r="IA2173" s="28"/>
      <c r="IB2173" s="28"/>
      <c r="IC2173" s="28"/>
      <c r="ID2173" s="28"/>
      <c r="IE2173" s="28"/>
      <c r="IF2173" s="28"/>
      <c r="IG2173" s="28"/>
      <c r="IH2173" s="28"/>
      <c r="II2173" s="28"/>
      <c r="IJ2173" s="28"/>
      <c r="IK2173" s="28"/>
      <c r="IL2173" s="28"/>
      <c r="IM2173" s="28"/>
      <c r="IN2173" s="28"/>
      <c r="IO2173" s="28"/>
    </row>
    <row r="2174" spans="1:249" s="54" customFormat="1" ht="14.25">
      <c r="A2174" s="239"/>
      <c r="B2174" s="28"/>
      <c r="C2174" s="28"/>
      <c r="D2174" s="28"/>
      <c r="F2174"/>
      <c r="G2174" s="28"/>
      <c r="K2174" s="202"/>
      <c r="M2174" s="28"/>
      <c r="N2174" s="28"/>
      <c r="O2174" s="28"/>
      <c r="T2174" s="202"/>
      <c r="V2174" s="28"/>
      <c r="W2174" s="28"/>
      <c r="X2174" s="28"/>
      <c r="AC2174" s="202"/>
      <c r="AE2174" s="28"/>
      <c r="AF2174" s="28"/>
      <c r="AG2174" s="28"/>
      <c r="AL2174" s="202"/>
      <c r="AN2174" s="28"/>
      <c r="AO2174" s="28"/>
      <c r="AP2174" s="28"/>
      <c r="AU2174" s="202"/>
      <c r="AW2174" s="28"/>
      <c r="AX2174" s="28"/>
      <c r="AY2174" s="28"/>
      <c r="BD2174" s="202"/>
      <c r="BF2174" s="28"/>
      <c r="BG2174" s="28"/>
      <c r="BH2174" s="28"/>
      <c r="BM2174" s="202"/>
      <c r="BO2174" s="28"/>
      <c r="BP2174" s="28"/>
      <c r="BQ2174" s="28"/>
      <c r="BV2174" s="202"/>
      <c r="BX2174" s="28"/>
      <c r="BY2174" s="28"/>
      <c r="BZ2174" s="28"/>
      <c r="CE2174" s="202"/>
      <c r="CG2174" s="28"/>
      <c r="CH2174" s="28"/>
      <c r="CI2174" s="28"/>
      <c r="CN2174" s="202"/>
      <c r="CP2174" s="28"/>
      <c r="CQ2174" s="28"/>
      <c r="CR2174" s="28"/>
      <c r="CW2174" s="202"/>
      <c r="CY2174" s="28"/>
      <c r="CZ2174" s="28"/>
      <c r="DA2174" s="28"/>
      <c r="DF2174" s="202"/>
      <c r="DH2174" s="28"/>
      <c r="DI2174" s="28"/>
      <c r="DJ2174" s="28"/>
      <c r="DO2174" s="202"/>
      <c r="DQ2174" s="28"/>
      <c r="DR2174" s="28"/>
      <c r="DS2174" s="28"/>
      <c r="DX2174" s="202"/>
      <c r="DZ2174" s="28"/>
      <c r="EA2174" s="28"/>
      <c r="EB2174" s="28"/>
      <c r="EG2174" s="202"/>
      <c r="EI2174" s="28"/>
      <c r="EJ2174" s="28"/>
      <c r="EK2174" s="28"/>
      <c r="EP2174" s="202"/>
      <c r="ER2174" s="28"/>
      <c r="ES2174" s="28"/>
      <c r="ET2174" s="28"/>
      <c r="EY2174" s="202"/>
      <c r="FA2174" s="28"/>
      <c r="FB2174" s="28"/>
      <c r="FC2174" s="28"/>
      <c r="FH2174" s="202"/>
      <c r="FJ2174" s="28"/>
      <c r="FK2174" s="28"/>
      <c r="FL2174" s="28"/>
      <c r="FQ2174" s="202"/>
      <c r="FS2174" s="28"/>
      <c r="FT2174" s="28"/>
      <c r="FU2174" s="28"/>
      <c r="FZ2174" s="202"/>
      <c r="GB2174" s="28"/>
      <c r="GC2174" s="28"/>
      <c r="GD2174" s="28"/>
      <c r="GI2174" s="202"/>
      <c r="GK2174" s="28"/>
      <c r="GL2174" s="28"/>
      <c r="GM2174" s="28"/>
      <c r="GR2174" s="202"/>
      <c r="GT2174" s="28"/>
      <c r="GU2174" s="28"/>
      <c r="GV2174" s="28"/>
      <c r="HA2174" s="202"/>
      <c r="HC2174" s="28"/>
      <c r="HD2174" s="28"/>
      <c r="HE2174" s="28"/>
      <c r="HJ2174" s="28"/>
      <c r="HK2174" s="28"/>
      <c r="HL2174" s="28"/>
      <c r="HM2174" s="28"/>
      <c r="HN2174" s="28"/>
      <c r="HO2174" s="28"/>
      <c r="HP2174" s="28"/>
      <c r="HQ2174" s="28"/>
      <c r="HR2174" s="28"/>
      <c r="HS2174" s="28"/>
      <c r="HT2174" s="28"/>
      <c r="HU2174" s="28"/>
      <c r="HV2174" s="28"/>
      <c r="HW2174" s="28"/>
      <c r="HX2174" s="28"/>
      <c r="HY2174" s="28"/>
      <c r="HZ2174" s="28"/>
      <c r="IA2174" s="28"/>
      <c r="IB2174" s="28"/>
      <c r="IC2174" s="28"/>
      <c r="ID2174" s="28"/>
      <c r="IE2174" s="28"/>
      <c r="IF2174" s="28"/>
      <c r="IG2174" s="28"/>
      <c r="IH2174" s="28"/>
      <c r="II2174" s="28"/>
      <c r="IJ2174" s="28"/>
      <c r="IK2174" s="28"/>
      <c r="IL2174" s="28"/>
      <c r="IM2174" s="28"/>
      <c r="IN2174" s="28"/>
      <c r="IO2174" s="28"/>
    </row>
    <row r="2175" spans="1:249" s="1" customFormat="1" ht="14.25">
      <c r="A2175" s="239"/>
      <c r="B2175" s="28"/>
      <c r="C2175" s="28"/>
      <c r="D2175" s="28"/>
      <c r="E2175" s="54"/>
      <c r="F2175"/>
      <c r="G2175"/>
      <c r="K2175" s="2"/>
      <c r="M2175"/>
      <c r="N2175"/>
      <c r="O2175"/>
      <c r="T2175" s="2"/>
      <c r="V2175"/>
      <c r="W2175"/>
      <c r="X2175"/>
      <c r="AC2175" s="2"/>
      <c r="AE2175"/>
      <c r="AF2175"/>
      <c r="AG2175"/>
      <c r="AL2175" s="2"/>
      <c r="AN2175"/>
      <c r="AO2175"/>
      <c r="AP2175"/>
      <c r="AU2175" s="2"/>
      <c r="AW2175"/>
      <c r="AX2175"/>
      <c r="AY2175"/>
      <c r="BD2175" s="2"/>
      <c r="BF2175"/>
      <c r="BG2175"/>
      <c r="BH2175"/>
      <c r="BM2175" s="2"/>
      <c r="BO2175"/>
      <c r="BP2175"/>
      <c r="BQ2175"/>
      <c r="BV2175" s="2"/>
      <c r="BX2175"/>
      <c r="BY2175"/>
      <c r="BZ2175"/>
      <c r="CE2175" s="2"/>
      <c r="CG2175"/>
      <c r="CH2175"/>
      <c r="CI2175"/>
      <c r="CN2175" s="2"/>
      <c r="CP2175"/>
      <c r="CQ2175"/>
      <c r="CR2175"/>
      <c r="CW2175" s="2"/>
      <c r="CY2175"/>
      <c r="CZ2175"/>
      <c r="DA2175"/>
      <c r="DF2175" s="2"/>
      <c r="DH2175"/>
      <c r="DI2175"/>
      <c r="DJ2175"/>
      <c r="DO2175" s="2"/>
      <c r="DQ2175"/>
      <c r="DR2175"/>
      <c r="DS2175"/>
      <c r="DX2175" s="2"/>
      <c r="DZ2175"/>
      <c r="EA2175"/>
      <c r="EB2175"/>
      <c r="EG2175" s="2"/>
      <c r="EI2175"/>
      <c r="EJ2175"/>
      <c r="EK2175"/>
      <c r="EP2175" s="2"/>
      <c r="ER2175"/>
      <c r="ES2175"/>
      <c r="ET2175"/>
      <c r="EY2175" s="2"/>
      <c r="FA2175"/>
      <c r="FB2175"/>
      <c r="FC2175"/>
      <c r="FH2175" s="2"/>
      <c r="FJ2175"/>
      <c r="FK2175"/>
      <c r="FL2175"/>
      <c r="FQ2175" s="2"/>
      <c r="FS2175"/>
      <c r="FT2175"/>
      <c r="FU2175"/>
      <c r="FZ2175" s="2"/>
      <c r="GB2175"/>
      <c r="GC2175"/>
      <c r="GD2175"/>
      <c r="GI2175" s="2"/>
      <c r="GK2175"/>
      <c r="GL2175"/>
      <c r="GM2175"/>
      <c r="GR2175" s="2"/>
      <c r="GT2175"/>
      <c r="GU2175"/>
      <c r="GV2175"/>
      <c r="HA2175" s="2"/>
      <c r="HC2175"/>
      <c r="HD2175"/>
      <c r="HE2175"/>
      <c r="HJ2175"/>
      <c r="HK2175"/>
      <c r="HL2175"/>
      <c r="HM2175"/>
      <c r="HN2175"/>
      <c r="HO2175"/>
      <c r="HP2175"/>
      <c r="HQ2175"/>
      <c r="HR2175"/>
      <c r="HS2175"/>
      <c r="HT2175"/>
      <c r="HU2175"/>
      <c r="HV2175"/>
      <c r="HW2175"/>
      <c r="HX2175"/>
      <c r="HY2175"/>
      <c r="HZ2175"/>
      <c r="IA2175"/>
      <c r="IB2175"/>
      <c r="IC2175"/>
      <c r="ID2175"/>
      <c r="IE2175"/>
      <c r="IF2175"/>
      <c r="IG2175"/>
      <c r="IH2175"/>
      <c r="II2175"/>
      <c r="IJ2175"/>
      <c r="IK2175"/>
      <c r="IL2175"/>
      <c r="IM2175"/>
      <c r="IN2175"/>
      <c r="IO2175"/>
    </row>
    <row r="2176" spans="1:249" s="1" customFormat="1" ht="14.25">
      <c r="A2176" s="28"/>
      <c r="B2176" s="28"/>
      <c r="C2176" s="28"/>
      <c r="D2176" s="28"/>
      <c r="E2176" s="54"/>
      <c r="F2176"/>
      <c r="G2176"/>
      <c r="K2176" s="2"/>
      <c r="M2176"/>
      <c r="N2176"/>
      <c r="O2176"/>
      <c r="T2176" s="2"/>
      <c r="V2176"/>
      <c r="W2176"/>
      <c r="X2176"/>
      <c r="AC2176" s="2"/>
      <c r="AE2176"/>
      <c r="AF2176"/>
      <c r="AG2176"/>
      <c r="AL2176" s="2"/>
      <c r="AN2176"/>
      <c r="AO2176"/>
      <c r="AP2176"/>
      <c r="AU2176" s="2"/>
      <c r="AW2176"/>
      <c r="AX2176"/>
      <c r="AY2176"/>
      <c r="BD2176" s="2"/>
      <c r="BF2176"/>
      <c r="BG2176"/>
      <c r="BH2176"/>
      <c r="BM2176" s="2"/>
      <c r="BO2176"/>
      <c r="BP2176"/>
      <c r="BQ2176"/>
      <c r="BV2176" s="2"/>
      <c r="BX2176"/>
      <c r="BY2176"/>
      <c r="BZ2176"/>
      <c r="CE2176" s="2"/>
      <c r="CG2176"/>
      <c r="CH2176"/>
      <c r="CI2176"/>
      <c r="CN2176" s="2"/>
      <c r="CP2176"/>
      <c r="CQ2176"/>
      <c r="CR2176"/>
      <c r="CW2176" s="2"/>
      <c r="CY2176"/>
      <c r="CZ2176"/>
      <c r="DA2176"/>
      <c r="DF2176" s="2"/>
      <c r="DH2176"/>
      <c r="DI2176"/>
      <c r="DJ2176"/>
      <c r="DO2176" s="2"/>
      <c r="DQ2176"/>
      <c r="DR2176"/>
      <c r="DS2176"/>
      <c r="DX2176" s="2"/>
      <c r="DZ2176"/>
      <c r="EA2176"/>
      <c r="EB2176"/>
      <c r="EG2176" s="2"/>
      <c r="EI2176"/>
      <c r="EJ2176"/>
      <c r="EK2176"/>
      <c r="EP2176" s="2"/>
      <c r="ER2176"/>
      <c r="ES2176"/>
      <c r="ET2176"/>
      <c r="EY2176" s="2"/>
      <c r="FA2176"/>
      <c r="FB2176"/>
      <c r="FC2176"/>
      <c r="FH2176" s="2"/>
      <c r="FJ2176"/>
      <c r="FK2176"/>
      <c r="FL2176"/>
      <c r="FQ2176" s="2"/>
      <c r="FS2176"/>
      <c r="FT2176"/>
      <c r="FU2176"/>
      <c r="FZ2176" s="2"/>
      <c r="GB2176"/>
      <c r="GC2176"/>
      <c r="GD2176"/>
      <c r="GI2176" s="2"/>
      <c r="GK2176"/>
      <c r="GL2176"/>
      <c r="GM2176"/>
      <c r="GR2176" s="2"/>
      <c r="GT2176"/>
      <c r="GU2176"/>
      <c r="GV2176"/>
      <c r="HA2176" s="2"/>
      <c r="HC2176"/>
      <c r="HD2176"/>
      <c r="HE2176"/>
      <c r="HJ2176"/>
      <c r="HK2176"/>
      <c r="HL2176"/>
      <c r="HM2176"/>
      <c r="HN2176"/>
      <c r="HO2176"/>
      <c r="HP2176"/>
      <c r="HQ2176"/>
      <c r="HR2176"/>
      <c r="HS2176"/>
      <c r="HT2176"/>
      <c r="HU2176"/>
      <c r="HV2176"/>
      <c r="HW2176"/>
      <c r="HX2176"/>
      <c r="HY2176"/>
      <c r="HZ2176"/>
      <c r="IA2176"/>
      <c r="IB2176"/>
      <c r="IC2176"/>
      <c r="ID2176"/>
      <c r="IE2176"/>
      <c r="IF2176"/>
      <c r="IG2176"/>
      <c r="IH2176"/>
      <c r="II2176"/>
      <c r="IJ2176"/>
      <c r="IK2176"/>
      <c r="IL2176"/>
      <c r="IM2176"/>
      <c r="IN2176"/>
      <c r="IO2176"/>
    </row>
    <row r="2177" spans="1:249" s="1" customFormat="1" ht="14.25">
      <c r="A2177" s="28"/>
      <c r="B2177" s="28"/>
      <c r="C2177" s="28"/>
      <c r="D2177" s="28"/>
      <c r="E2177" s="28"/>
      <c r="F2177"/>
      <c r="G2177"/>
      <c r="K2177" s="2"/>
      <c r="M2177"/>
      <c r="N2177"/>
      <c r="O2177"/>
      <c r="T2177" s="2"/>
      <c r="V2177"/>
      <c r="W2177"/>
      <c r="X2177"/>
      <c r="AC2177" s="2"/>
      <c r="AE2177"/>
      <c r="AF2177"/>
      <c r="AG2177"/>
      <c r="AL2177" s="2"/>
      <c r="AN2177"/>
      <c r="AO2177"/>
      <c r="AP2177"/>
      <c r="AU2177" s="2"/>
      <c r="AW2177"/>
      <c r="AX2177"/>
      <c r="AY2177"/>
      <c r="BD2177" s="2"/>
      <c r="BF2177"/>
      <c r="BG2177"/>
      <c r="BH2177"/>
      <c r="BM2177" s="2"/>
      <c r="BO2177"/>
      <c r="BP2177"/>
      <c r="BQ2177"/>
      <c r="BV2177" s="2"/>
      <c r="BX2177"/>
      <c r="BY2177"/>
      <c r="BZ2177"/>
      <c r="CE2177" s="2"/>
      <c r="CG2177"/>
      <c r="CH2177"/>
      <c r="CI2177"/>
      <c r="CN2177" s="2"/>
      <c r="CP2177"/>
      <c r="CQ2177"/>
      <c r="CR2177"/>
      <c r="CW2177" s="2"/>
      <c r="CY2177"/>
      <c r="CZ2177"/>
      <c r="DA2177"/>
      <c r="DF2177" s="2"/>
      <c r="DH2177"/>
      <c r="DI2177"/>
      <c r="DJ2177"/>
      <c r="DO2177" s="2"/>
      <c r="DQ2177"/>
      <c r="DR2177"/>
      <c r="DS2177"/>
      <c r="DX2177" s="2"/>
      <c r="DZ2177"/>
      <c r="EA2177"/>
      <c r="EB2177"/>
      <c r="EG2177" s="2"/>
      <c r="EI2177"/>
      <c r="EJ2177"/>
      <c r="EK2177"/>
      <c r="EP2177" s="2"/>
      <c r="ER2177"/>
      <c r="ES2177"/>
      <c r="ET2177"/>
      <c r="EY2177" s="2"/>
      <c r="FA2177"/>
      <c r="FB2177"/>
      <c r="FC2177"/>
      <c r="FH2177" s="2"/>
      <c r="FJ2177"/>
      <c r="FK2177"/>
      <c r="FL2177"/>
      <c r="FQ2177" s="2"/>
      <c r="FS2177"/>
      <c r="FT2177"/>
      <c r="FU2177"/>
      <c r="FZ2177" s="2"/>
      <c r="GB2177"/>
      <c r="GC2177"/>
      <c r="GD2177"/>
      <c r="GI2177" s="2"/>
      <c r="GK2177"/>
      <c r="GL2177"/>
      <c r="GM2177"/>
      <c r="GR2177" s="2"/>
      <c r="GT2177"/>
      <c r="GU2177"/>
      <c r="GV2177"/>
      <c r="HA2177" s="2"/>
      <c r="HC2177"/>
      <c r="HD2177"/>
      <c r="HE2177"/>
      <c r="HJ2177"/>
      <c r="HK2177"/>
      <c r="HL2177"/>
      <c r="HM2177"/>
      <c r="HN2177"/>
      <c r="HO2177"/>
      <c r="HP2177"/>
      <c r="HQ2177"/>
      <c r="HR2177"/>
      <c r="HS2177"/>
      <c r="HT2177"/>
      <c r="HU2177"/>
      <c r="HV2177"/>
      <c r="HW2177"/>
      <c r="HX2177"/>
      <c r="HY2177"/>
      <c r="HZ2177"/>
      <c r="IA2177"/>
      <c r="IB2177"/>
      <c r="IC2177"/>
      <c r="ID2177"/>
      <c r="IE2177"/>
      <c r="IF2177"/>
      <c r="IG2177"/>
      <c r="IH2177"/>
      <c r="II2177"/>
      <c r="IJ2177"/>
      <c r="IK2177"/>
      <c r="IL2177"/>
      <c r="IM2177"/>
      <c r="IN2177"/>
      <c r="IO2177"/>
    </row>
    <row r="2178" spans="1:249" s="1" customFormat="1" ht="14.25">
      <c r="A2178" s="28"/>
      <c r="B2178" s="28"/>
      <c r="C2178" s="28"/>
      <c r="D2178" s="28"/>
      <c r="E2178" s="54"/>
      <c r="F2178"/>
      <c r="G2178"/>
      <c r="K2178" s="2"/>
      <c r="M2178"/>
      <c r="N2178"/>
      <c r="O2178"/>
      <c r="T2178" s="2"/>
      <c r="V2178"/>
      <c r="W2178"/>
      <c r="X2178"/>
      <c r="AC2178" s="2"/>
      <c r="AE2178"/>
      <c r="AF2178"/>
      <c r="AG2178"/>
      <c r="AL2178" s="2"/>
      <c r="AN2178"/>
      <c r="AO2178"/>
      <c r="AP2178"/>
      <c r="AU2178" s="2"/>
      <c r="AW2178"/>
      <c r="AX2178"/>
      <c r="AY2178"/>
      <c r="BD2178" s="2"/>
      <c r="BF2178"/>
      <c r="BG2178"/>
      <c r="BH2178"/>
      <c r="BM2178" s="2"/>
      <c r="BO2178"/>
      <c r="BP2178"/>
      <c r="BQ2178"/>
      <c r="BV2178" s="2"/>
      <c r="BX2178"/>
      <c r="BY2178"/>
      <c r="BZ2178"/>
      <c r="CE2178" s="2"/>
      <c r="CG2178"/>
      <c r="CH2178"/>
      <c r="CI2178"/>
      <c r="CN2178" s="2"/>
      <c r="CP2178"/>
      <c r="CQ2178"/>
      <c r="CR2178"/>
      <c r="CW2178" s="2"/>
      <c r="CY2178"/>
      <c r="CZ2178"/>
      <c r="DA2178"/>
      <c r="DF2178" s="2"/>
      <c r="DH2178"/>
      <c r="DI2178"/>
      <c r="DJ2178"/>
      <c r="DO2178" s="2"/>
      <c r="DQ2178"/>
      <c r="DR2178"/>
      <c r="DS2178"/>
      <c r="DX2178" s="2"/>
      <c r="DZ2178"/>
      <c r="EA2178"/>
      <c r="EB2178"/>
      <c r="EG2178" s="2"/>
      <c r="EI2178"/>
      <c r="EJ2178"/>
      <c r="EK2178"/>
      <c r="EP2178" s="2"/>
      <c r="ER2178"/>
      <c r="ES2178"/>
      <c r="ET2178"/>
      <c r="EY2178" s="2"/>
      <c r="FA2178"/>
      <c r="FB2178"/>
      <c r="FC2178"/>
      <c r="FH2178" s="2"/>
      <c r="FJ2178"/>
      <c r="FK2178"/>
      <c r="FL2178"/>
      <c r="FQ2178" s="2"/>
      <c r="FS2178"/>
      <c r="FT2178"/>
      <c r="FU2178"/>
      <c r="FZ2178" s="2"/>
      <c r="GB2178"/>
      <c r="GC2178"/>
      <c r="GD2178"/>
      <c r="GI2178" s="2"/>
      <c r="GK2178"/>
      <c r="GL2178"/>
      <c r="GM2178"/>
      <c r="GR2178" s="2"/>
      <c r="GT2178"/>
      <c r="GU2178"/>
      <c r="GV2178"/>
      <c r="HA2178" s="2"/>
      <c r="HC2178"/>
      <c r="HD2178"/>
      <c r="HE2178"/>
      <c r="HJ2178"/>
      <c r="HK2178"/>
      <c r="HL2178"/>
      <c r="HM2178"/>
      <c r="HN2178"/>
      <c r="HO2178"/>
      <c r="HP2178"/>
      <c r="HQ2178"/>
      <c r="HR2178"/>
      <c r="HS2178"/>
      <c r="HT2178"/>
      <c r="HU2178"/>
      <c r="HV2178"/>
      <c r="HW2178"/>
      <c r="HX2178"/>
      <c r="HY2178"/>
      <c r="HZ2178"/>
      <c r="IA2178"/>
      <c r="IB2178"/>
      <c r="IC2178"/>
      <c r="ID2178"/>
      <c r="IE2178"/>
      <c r="IF2178"/>
      <c r="IG2178"/>
      <c r="IH2178"/>
      <c r="II2178"/>
      <c r="IJ2178"/>
      <c r="IK2178"/>
      <c r="IL2178"/>
      <c r="IM2178"/>
      <c r="IN2178"/>
      <c r="IO2178"/>
    </row>
    <row r="2179" spans="1:249" s="1" customFormat="1" ht="14.25">
      <c r="A2179" s="28"/>
      <c r="B2179" s="28"/>
      <c r="C2179" s="28"/>
      <c r="D2179" s="28"/>
      <c r="E2179" s="54"/>
      <c r="F2179"/>
      <c r="G2179"/>
      <c r="K2179" s="2"/>
      <c r="M2179"/>
      <c r="N2179"/>
      <c r="O2179"/>
      <c r="T2179" s="2"/>
      <c r="V2179"/>
      <c r="W2179"/>
      <c r="X2179"/>
      <c r="AC2179" s="2"/>
      <c r="AE2179"/>
      <c r="AF2179"/>
      <c r="AG2179"/>
      <c r="AL2179" s="2"/>
      <c r="AN2179"/>
      <c r="AO2179"/>
      <c r="AP2179"/>
      <c r="AU2179" s="2"/>
      <c r="AW2179"/>
      <c r="AX2179"/>
      <c r="AY2179"/>
      <c r="BD2179" s="2"/>
      <c r="BF2179"/>
      <c r="BG2179"/>
      <c r="BH2179"/>
      <c r="BM2179" s="2"/>
      <c r="BO2179"/>
      <c r="BP2179"/>
      <c r="BQ2179"/>
      <c r="BV2179" s="2"/>
      <c r="BX2179"/>
      <c r="BY2179"/>
      <c r="BZ2179"/>
      <c r="CE2179" s="2"/>
      <c r="CG2179"/>
      <c r="CH2179"/>
      <c r="CI2179"/>
      <c r="CN2179" s="2"/>
      <c r="CP2179"/>
      <c r="CQ2179"/>
      <c r="CR2179"/>
      <c r="CW2179" s="2"/>
      <c r="CY2179"/>
      <c r="CZ2179"/>
      <c r="DA2179"/>
      <c r="DF2179" s="2"/>
      <c r="DH2179"/>
      <c r="DI2179"/>
      <c r="DJ2179"/>
      <c r="DO2179" s="2"/>
      <c r="DQ2179"/>
      <c r="DR2179"/>
      <c r="DS2179"/>
      <c r="DX2179" s="2"/>
      <c r="DZ2179"/>
      <c r="EA2179"/>
      <c r="EB2179"/>
      <c r="EG2179" s="2"/>
      <c r="EI2179"/>
      <c r="EJ2179"/>
      <c r="EK2179"/>
      <c r="EP2179" s="2"/>
      <c r="ER2179"/>
      <c r="ES2179"/>
      <c r="ET2179"/>
      <c r="EY2179" s="2"/>
      <c r="FA2179"/>
      <c r="FB2179"/>
      <c r="FC2179"/>
      <c r="FH2179" s="2"/>
      <c r="FJ2179"/>
      <c r="FK2179"/>
      <c r="FL2179"/>
      <c r="FQ2179" s="2"/>
      <c r="FS2179"/>
      <c r="FT2179"/>
      <c r="FU2179"/>
      <c r="FZ2179" s="2"/>
      <c r="GB2179"/>
      <c r="GC2179"/>
      <c r="GD2179"/>
      <c r="GI2179" s="2"/>
      <c r="GK2179"/>
      <c r="GL2179"/>
      <c r="GM2179"/>
      <c r="GR2179" s="2"/>
      <c r="GT2179"/>
      <c r="GU2179"/>
      <c r="GV2179"/>
      <c r="HA2179" s="2"/>
      <c r="HC2179"/>
      <c r="HD2179"/>
      <c r="HE2179"/>
      <c r="HJ2179"/>
      <c r="HK2179"/>
      <c r="HL2179"/>
      <c r="HM2179"/>
      <c r="HN2179"/>
      <c r="HO2179"/>
      <c r="HP2179"/>
      <c r="HQ2179"/>
      <c r="HR2179"/>
      <c r="HS2179"/>
      <c r="HT2179"/>
      <c r="HU2179"/>
      <c r="HV2179"/>
      <c r="HW2179"/>
      <c r="HX2179"/>
      <c r="HY2179"/>
      <c r="HZ2179"/>
      <c r="IA2179"/>
      <c r="IB2179"/>
      <c r="IC2179"/>
      <c r="ID2179"/>
      <c r="IE2179"/>
      <c r="IF2179"/>
      <c r="IG2179"/>
      <c r="IH2179"/>
      <c r="II2179"/>
      <c r="IJ2179"/>
      <c r="IK2179"/>
      <c r="IL2179"/>
      <c r="IM2179"/>
      <c r="IN2179"/>
      <c r="IO2179"/>
    </row>
    <row r="2180" spans="1:249" s="1" customFormat="1" ht="14.25">
      <c r="A2180" s="239"/>
      <c r="B2180" s="28"/>
      <c r="C2180" s="28"/>
      <c r="D2180" s="28"/>
      <c r="E2180" s="54"/>
      <c r="F2180"/>
      <c r="G2180"/>
      <c r="K2180" s="2"/>
      <c r="M2180"/>
      <c r="N2180"/>
      <c r="O2180"/>
      <c r="T2180" s="2"/>
      <c r="V2180"/>
      <c r="W2180"/>
      <c r="X2180"/>
      <c r="AC2180" s="2"/>
      <c r="AE2180"/>
      <c r="AF2180"/>
      <c r="AG2180"/>
      <c r="AL2180" s="2"/>
      <c r="AN2180"/>
      <c r="AO2180"/>
      <c r="AP2180"/>
      <c r="AU2180" s="2"/>
      <c r="AW2180"/>
      <c r="AX2180"/>
      <c r="AY2180"/>
      <c r="BD2180" s="2"/>
      <c r="BF2180"/>
      <c r="BG2180"/>
      <c r="BH2180"/>
      <c r="BM2180" s="2"/>
      <c r="BO2180"/>
      <c r="BP2180"/>
      <c r="BQ2180"/>
      <c r="BV2180" s="2"/>
      <c r="BX2180"/>
      <c r="BY2180"/>
      <c r="BZ2180"/>
      <c r="CE2180" s="2"/>
      <c r="CG2180"/>
      <c r="CH2180"/>
      <c r="CI2180"/>
      <c r="CN2180" s="2"/>
      <c r="CP2180"/>
      <c r="CQ2180"/>
      <c r="CR2180"/>
      <c r="CW2180" s="2"/>
      <c r="CY2180"/>
      <c r="CZ2180"/>
      <c r="DA2180"/>
      <c r="DF2180" s="2"/>
      <c r="DH2180"/>
      <c r="DI2180"/>
      <c r="DJ2180"/>
      <c r="DO2180" s="2"/>
      <c r="DQ2180"/>
      <c r="DR2180"/>
      <c r="DS2180"/>
      <c r="DX2180" s="2"/>
      <c r="DZ2180"/>
      <c r="EA2180"/>
      <c r="EB2180"/>
      <c r="EG2180" s="2"/>
      <c r="EI2180"/>
      <c r="EJ2180"/>
      <c r="EK2180"/>
      <c r="EP2180" s="2"/>
      <c r="ER2180"/>
      <c r="ES2180"/>
      <c r="ET2180"/>
      <c r="EY2180" s="2"/>
      <c r="FA2180"/>
      <c r="FB2180"/>
      <c r="FC2180"/>
      <c r="FH2180" s="2"/>
      <c r="FJ2180"/>
      <c r="FK2180"/>
      <c r="FL2180"/>
      <c r="FQ2180" s="2"/>
      <c r="FS2180"/>
      <c r="FT2180"/>
      <c r="FU2180"/>
      <c r="FZ2180" s="2"/>
      <c r="GB2180"/>
      <c r="GC2180"/>
      <c r="GD2180"/>
      <c r="GI2180" s="2"/>
      <c r="GK2180"/>
      <c r="GL2180"/>
      <c r="GM2180"/>
      <c r="GR2180" s="2"/>
      <c r="GT2180"/>
      <c r="GU2180"/>
      <c r="GV2180"/>
      <c r="HA2180" s="2"/>
      <c r="HC2180"/>
      <c r="HD2180"/>
      <c r="HE2180"/>
      <c r="HJ2180"/>
      <c r="HK2180"/>
      <c r="HL2180"/>
      <c r="HM2180"/>
      <c r="HN2180"/>
      <c r="HO2180"/>
      <c r="HP2180"/>
      <c r="HQ2180"/>
      <c r="HR2180"/>
      <c r="HS2180"/>
      <c r="HT2180"/>
      <c r="HU2180"/>
      <c r="HV2180"/>
      <c r="HW2180"/>
      <c r="HX2180"/>
      <c r="HY2180"/>
      <c r="HZ2180"/>
      <c r="IA2180"/>
      <c r="IB2180"/>
      <c r="IC2180"/>
      <c r="ID2180"/>
      <c r="IE2180"/>
      <c r="IF2180"/>
      <c r="IG2180"/>
      <c r="IH2180"/>
      <c r="II2180"/>
      <c r="IJ2180"/>
      <c r="IK2180"/>
      <c r="IL2180"/>
      <c r="IM2180"/>
      <c r="IN2180"/>
      <c r="IO2180"/>
    </row>
    <row r="2181" spans="1:249" s="1" customFormat="1" ht="14.25">
      <c r="A2181" s="239"/>
      <c r="B2181" s="28"/>
      <c r="C2181" s="28"/>
      <c r="D2181" s="28"/>
      <c r="E2181" s="54"/>
      <c r="F2181"/>
      <c r="G2181"/>
      <c r="K2181" s="2"/>
      <c r="M2181"/>
      <c r="N2181"/>
      <c r="O2181"/>
      <c r="T2181" s="2"/>
      <c r="V2181"/>
      <c r="W2181"/>
      <c r="X2181"/>
      <c r="AC2181" s="2"/>
      <c r="AE2181"/>
      <c r="AF2181"/>
      <c r="AG2181"/>
      <c r="AL2181" s="2"/>
      <c r="AN2181"/>
      <c r="AO2181"/>
      <c r="AP2181"/>
      <c r="AU2181" s="2"/>
      <c r="AW2181"/>
      <c r="AX2181"/>
      <c r="AY2181"/>
      <c r="BD2181" s="2"/>
      <c r="BF2181"/>
      <c r="BG2181"/>
      <c r="BH2181"/>
      <c r="BM2181" s="2"/>
      <c r="BO2181"/>
      <c r="BP2181"/>
      <c r="BQ2181"/>
      <c r="BV2181" s="2"/>
      <c r="BX2181"/>
      <c r="BY2181"/>
      <c r="BZ2181"/>
      <c r="CE2181" s="2"/>
      <c r="CG2181"/>
      <c r="CH2181"/>
      <c r="CI2181"/>
      <c r="CN2181" s="2"/>
      <c r="CP2181"/>
      <c r="CQ2181"/>
      <c r="CR2181"/>
      <c r="CW2181" s="2"/>
      <c r="CY2181"/>
      <c r="CZ2181"/>
      <c r="DA2181"/>
      <c r="DF2181" s="2"/>
      <c r="DH2181"/>
      <c r="DI2181"/>
      <c r="DJ2181"/>
      <c r="DO2181" s="2"/>
      <c r="DQ2181"/>
      <c r="DR2181"/>
      <c r="DS2181"/>
      <c r="DX2181" s="2"/>
      <c r="DZ2181"/>
      <c r="EA2181"/>
      <c r="EB2181"/>
      <c r="EG2181" s="2"/>
      <c r="EI2181"/>
      <c r="EJ2181"/>
      <c r="EK2181"/>
      <c r="EP2181" s="2"/>
      <c r="ER2181"/>
      <c r="ES2181"/>
      <c r="ET2181"/>
      <c r="EY2181" s="2"/>
      <c r="FA2181"/>
      <c r="FB2181"/>
      <c r="FC2181"/>
      <c r="FH2181" s="2"/>
      <c r="FJ2181"/>
      <c r="FK2181"/>
      <c r="FL2181"/>
      <c r="FQ2181" s="2"/>
      <c r="FS2181"/>
      <c r="FT2181"/>
      <c r="FU2181"/>
      <c r="FZ2181" s="2"/>
      <c r="GB2181"/>
      <c r="GC2181"/>
      <c r="GD2181"/>
      <c r="GI2181" s="2"/>
      <c r="GK2181"/>
      <c r="GL2181"/>
      <c r="GM2181"/>
      <c r="GR2181" s="2"/>
      <c r="GT2181"/>
      <c r="GU2181"/>
      <c r="GV2181"/>
      <c r="HA2181" s="2"/>
      <c r="HC2181"/>
      <c r="HD2181"/>
      <c r="HE2181"/>
      <c r="HJ2181"/>
      <c r="HK2181"/>
      <c r="HL2181"/>
      <c r="HM2181"/>
      <c r="HN2181"/>
      <c r="HO2181"/>
      <c r="HP2181"/>
      <c r="HQ2181"/>
      <c r="HR2181"/>
      <c r="HS2181"/>
      <c r="HT2181"/>
      <c r="HU2181"/>
      <c r="HV2181"/>
      <c r="HW2181"/>
      <c r="HX2181"/>
      <c r="HY2181"/>
      <c r="HZ2181"/>
      <c r="IA2181"/>
      <c r="IB2181"/>
      <c r="IC2181"/>
      <c r="ID2181"/>
      <c r="IE2181"/>
      <c r="IF2181"/>
      <c r="IG2181"/>
      <c r="IH2181"/>
      <c r="II2181"/>
      <c r="IJ2181"/>
      <c r="IK2181"/>
      <c r="IL2181"/>
      <c r="IM2181"/>
      <c r="IN2181"/>
      <c r="IO2181"/>
    </row>
    <row r="2182" spans="1:249" s="1" customFormat="1" ht="14.25">
      <c r="A2182" s="239"/>
      <c r="B2182" s="28"/>
      <c r="C2182" s="28"/>
      <c r="D2182" s="28"/>
      <c r="E2182" s="54"/>
      <c r="F2182"/>
      <c r="G2182"/>
      <c r="K2182" s="2"/>
      <c r="M2182"/>
      <c r="N2182"/>
      <c r="O2182"/>
      <c r="T2182" s="2"/>
      <c r="V2182"/>
      <c r="W2182"/>
      <c r="X2182"/>
      <c r="AC2182" s="2"/>
      <c r="AE2182"/>
      <c r="AF2182"/>
      <c r="AG2182"/>
      <c r="AL2182" s="2"/>
      <c r="AN2182"/>
      <c r="AO2182"/>
      <c r="AP2182"/>
      <c r="AU2182" s="2"/>
      <c r="AW2182"/>
      <c r="AX2182"/>
      <c r="AY2182"/>
      <c r="BD2182" s="2"/>
      <c r="BF2182"/>
      <c r="BG2182"/>
      <c r="BH2182"/>
      <c r="BM2182" s="2"/>
      <c r="BO2182"/>
      <c r="BP2182"/>
      <c r="BQ2182"/>
      <c r="BV2182" s="2"/>
      <c r="BX2182"/>
      <c r="BY2182"/>
      <c r="BZ2182"/>
      <c r="CE2182" s="2"/>
      <c r="CG2182"/>
      <c r="CH2182"/>
      <c r="CI2182"/>
      <c r="CN2182" s="2"/>
      <c r="CP2182"/>
      <c r="CQ2182"/>
      <c r="CR2182"/>
      <c r="CW2182" s="2"/>
      <c r="CY2182"/>
      <c r="CZ2182"/>
      <c r="DA2182"/>
      <c r="DF2182" s="2"/>
      <c r="DH2182"/>
      <c r="DI2182"/>
      <c r="DJ2182"/>
      <c r="DO2182" s="2"/>
      <c r="DQ2182"/>
      <c r="DR2182"/>
      <c r="DS2182"/>
      <c r="DX2182" s="2"/>
      <c r="DZ2182"/>
      <c r="EA2182"/>
      <c r="EB2182"/>
      <c r="EG2182" s="2"/>
      <c r="EI2182"/>
      <c r="EJ2182"/>
      <c r="EK2182"/>
      <c r="EP2182" s="2"/>
      <c r="ER2182"/>
      <c r="ES2182"/>
      <c r="ET2182"/>
      <c r="EY2182" s="2"/>
      <c r="FA2182"/>
      <c r="FB2182"/>
      <c r="FC2182"/>
      <c r="FH2182" s="2"/>
      <c r="FJ2182"/>
      <c r="FK2182"/>
      <c r="FL2182"/>
      <c r="FQ2182" s="2"/>
      <c r="FS2182"/>
      <c r="FT2182"/>
      <c r="FU2182"/>
      <c r="FZ2182" s="2"/>
      <c r="GB2182"/>
      <c r="GC2182"/>
      <c r="GD2182"/>
      <c r="GI2182" s="2"/>
      <c r="GK2182"/>
      <c r="GL2182"/>
      <c r="GM2182"/>
      <c r="GR2182" s="2"/>
      <c r="GT2182"/>
      <c r="GU2182"/>
      <c r="GV2182"/>
      <c r="HA2182" s="2"/>
      <c r="HC2182"/>
      <c r="HD2182"/>
      <c r="HE2182"/>
      <c r="HJ2182"/>
      <c r="HK2182"/>
      <c r="HL2182"/>
      <c r="HM2182"/>
      <c r="HN2182"/>
      <c r="HO2182"/>
      <c r="HP2182"/>
      <c r="HQ2182"/>
      <c r="HR2182"/>
      <c r="HS2182"/>
      <c r="HT2182"/>
      <c r="HU2182"/>
      <c r="HV2182"/>
      <c r="HW2182"/>
      <c r="HX2182"/>
      <c r="HY2182"/>
      <c r="HZ2182"/>
      <c r="IA2182"/>
      <c r="IB2182"/>
      <c r="IC2182"/>
      <c r="ID2182"/>
      <c r="IE2182"/>
      <c r="IF2182"/>
      <c r="IG2182"/>
      <c r="IH2182"/>
      <c r="II2182"/>
      <c r="IJ2182"/>
      <c r="IK2182"/>
      <c r="IL2182"/>
      <c r="IM2182"/>
      <c r="IN2182"/>
      <c r="IO2182"/>
    </row>
    <row r="2183" spans="1:249" s="1" customFormat="1" ht="14.25">
      <c r="A2183" s="239"/>
      <c r="B2183" s="28"/>
      <c r="C2183" s="28"/>
      <c r="D2183" s="28"/>
      <c r="E2183" s="28"/>
      <c r="F2183"/>
      <c r="G2183"/>
      <c r="K2183" s="2"/>
      <c r="M2183"/>
      <c r="N2183"/>
      <c r="O2183"/>
      <c r="T2183" s="2"/>
      <c r="V2183"/>
      <c r="W2183"/>
      <c r="X2183"/>
      <c r="AC2183" s="2"/>
      <c r="AE2183"/>
      <c r="AF2183"/>
      <c r="AG2183"/>
      <c r="AL2183" s="2"/>
      <c r="AN2183"/>
      <c r="AO2183"/>
      <c r="AP2183"/>
      <c r="AU2183" s="2"/>
      <c r="AW2183"/>
      <c r="AX2183"/>
      <c r="AY2183"/>
      <c r="BD2183" s="2"/>
      <c r="BF2183"/>
      <c r="BG2183"/>
      <c r="BH2183"/>
      <c r="BM2183" s="2"/>
      <c r="BO2183"/>
      <c r="BP2183"/>
      <c r="BQ2183"/>
      <c r="BV2183" s="2"/>
      <c r="BX2183"/>
      <c r="BY2183"/>
      <c r="BZ2183"/>
      <c r="CE2183" s="2"/>
      <c r="CG2183"/>
      <c r="CH2183"/>
      <c r="CI2183"/>
      <c r="CN2183" s="2"/>
      <c r="CP2183"/>
      <c r="CQ2183"/>
      <c r="CR2183"/>
      <c r="CW2183" s="2"/>
      <c r="CY2183"/>
      <c r="CZ2183"/>
      <c r="DA2183"/>
      <c r="DF2183" s="2"/>
      <c r="DH2183"/>
      <c r="DI2183"/>
      <c r="DJ2183"/>
      <c r="DO2183" s="2"/>
      <c r="DQ2183"/>
      <c r="DR2183"/>
      <c r="DS2183"/>
      <c r="DX2183" s="2"/>
      <c r="DZ2183"/>
      <c r="EA2183"/>
      <c r="EB2183"/>
      <c r="EG2183" s="2"/>
      <c r="EI2183"/>
      <c r="EJ2183"/>
      <c r="EK2183"/>
      <c r="EP2183" s="2"/>
      <c r="ER2183"/>
      <c r="ES2183"/>
      <c r="ET2183"/>
      <c r="EY2183" s="2"/>
      <c r="FA2183"/>
      <c r="FB2183"/>
      <c r="FC2183"/>
      <c r="FH2183" s="2"/>
      <c r="FJ2183"/>
      <c r="FK2183"/>
      <c r="FL2183"/>
      <c r="FQ2183" s="2"/>
      <c r="FS2183"/>
      <c r="FT2183"/>
      <c r="FU2183"/>
      <c r="FZ2183" s="2"/>
      <c r="GB2183"/>
      <c r="GC2183"/>
      <c r="GD2183"/>
      <c r="GI2183" s="2"/>
      <c r="GK2183"/>
      <c r="GL2183"/>
      <c r="GM2183"/>
      <c r="GR2183" s="2"/>
      <c r="GT2183"/>
      <c r="GU2183"/>
      <c r="GV2183"/>
      <c r="HA2183" s="2"/>
      <c r="HC2183"/>
      <c r="HD2183"/>
      <c r="HE2183"/>
      <c r="HJ2183"/>
      <c r="HK2183"/>
      <c r="HL2183"/>
      <c r="HM2183"/>
      <c r="HN2183"/>
      <c r="HO2183"/>
      <c r="HP2183"/>
      <c r="HQ2183"/>
      <c r="HR2183"/>
      <c r="HS2183"/>
      <c r="HT2183"/>
      <c r="HU2183"/>
      <c r="HV2183"/>
      <c r="HW2183"/>
      <c r="HX2183"/>
      <c r="HY2183"/>
      <c r="HZ2183"/>
      <c r="IA2183"/>
      <c r="IB2183"/>
      <c r="IC2183"/>
      <c r="ID2183"/>
      <c r="IE2183"/>
      <c r="IF2183"/>
      <c r="IG2183"/>
      <c r="IH2183"/>
      <c r="II2183"/>
      <c r="IJ2183"/>
      <c r="IK2183"/>
      <c r="IL2183"/>
      <c r="IM2183"/>
      <c r="IN2183"/>
      <c r="IO2183"/>
    </row>
    <row r="2184" spans="1:249" s="1" customFormat="1" ht="14.25">
      <c r="A2184" s="239"/>
      <c r="B2184" s="28"/>
      <c r="C2184" s="28"/>
      <c r="D2184" s="28"/>
      <c r="E2184" s="54"/>
      <c r="F2184"/>
      <c r="G2184"/>
      <c r="K2184" s="2"/>
      <c r="M2184"/>
      <c r="N2184"/>
      <c r="O2184"/>
      <c r="T2184" s="2"/>
      <c r="V2184"/>
      <c r="W2184"/>
      <c r="X2184"/>
      <c r="AC2184" s="2"/>
      <c r="AE2184"/>
      <c r="AF2184"/>
      <c r="AG2184"/>
      <c r="AL2184" s="2"/>
      <c r="AN2184"/>
      <c r="AO2184"/>
      <c r="AP2184"/>
      <c r="AU2184" s="2"/>
      <c r="AW2184"/>
      <c r="AX2184"/>
      <c r="AY2184"/>
      <c r="BD2184" s="2"/>
      <c r="BF2184"/>
      <c r="BG2184"/>
      <c r="BH2184"/>
      <c r="BM2184" s="2"/>
      <c r="BO2184"/>
      <c r="BP2184"/>
      <c r="BQ2184"/>
      <c r="BV2184" s="2"/>
      <c r="BX2184"/>
      <c r="BY2184"/>
      <c r="BZ2184"/>
      <c r="CE2184" s="2"/>
      <c r="CG2184"/>
      <c r="CH2184"/>
      <c r="CI2184"/>
      <c r="CN2184" s="2"/>
      <c r="CP2184"/>
      <c r="CQ2184"/>
      <c r="CR2184"/>
      <c r="CW2184" s="2"/>
      <c r="CY2184"/>
      <c r="CZ2184"/>
      <c r="DA2184"/>
      <c r="DF2184" s="2"/>
      <c r="DH2184"/>
      <c r="DI2184"/>
      <c r="DJ2184"/>
      <c r="DO2184" s="2"/>
      <c r="DQ2184"/>
      <c r="DR2184"/>
      <c r="DS2184"/>
      <c r="DX2184" s="2"/>
      <c r="DZ2184"/>
      <c r="EA2184"/>
      <c r="EB2184"/>
      <c r="EG2184" s="2"/>
      <c r="EI2184"/>
      <c r="EJ2184"/>
      <c r="EK2184"/>
      <c r="EP2184" s="2"/>
      <c r="ER2184"/>
      <c r="ES2184"/>
      <c r="ET2184"/>
      <c r="EY2184" s="2"/>
      <c r="FA2184"/>
      <c r="FB2184"/>
      <c r="FC2184"/>
      <c r="FH2184" s="2"/>
      <c r="FJ2184"/>
      <c r="FK2184"/>
      <c r="FL2184"/>
      <c r="FQ2184" s="2"/>
      <c r="FS2184"/>
      <c r="FT2184"/>
      <c r="FU2184"/>
      <c r="FZ2184" s="2"/>
      <c r="GB2184"/>
      <c r="GC2184"/>
      <c r="GD2184"/>
      <c r="GI2184" s="2"/>
      <c r="GK2184"/>
      <c r="GL2184"/>
      <c r="GM2184"/>
      <c r="GR2184" s="2"/>
      <c r="GT2184"/>
      <c r="GU2184"/>
      <c r="GV2184"/>
      <c r="HA2184" s="2"/>
      <c r="HC2184"/>
      <c r="HD2184"/>
      <c r="HE2184"/>
      <c r="HJ2184"/>
      <c r="HK2184"/>
      <c r="HL2184"/>
      <c r="HM2184"/>
      <c r="HN2184"/>
      <c r="HO2184"/>
      <c r="HP2184"/>
      <c r="HQ2184"/>
      <c r="HR2184"/>
      <c r="HS2184"/>
      <c r="HT2184"/>
      <c r="HU2184"/>
      <c r="HV2184"/>
      <c r="HW2184"/>
      <c r="HX2184"/>
      <c r="HY2184"/>
      <c r="HZ2184"/>
      <c r="IA2184"/>
      <c r="IB2184"/>
      <c r="IC2184"/>
      <c r="ID2184"/>
      <c r="IE2184"/>
      <c r="IF2184"/>
      <c r="IG2184"/>
      <c r="IH2184"/>
      <c r="II2184"/>
      <c r="IJ2184"/>
      <c r="IK2184"/>
      <c r="IL2184"/>
      <c r="IM2184"/>
      <c r="IN2184"/>
      <c r="IO2184"/>
    </row>
    <row r="2185" spans="1:249" s="1" customFormat="1" ht="14.25">
      <c r="A2185" s="239"/>
      <c r="B2185" s="28"/>
      <c r="C2185" s="28"/>
      <c r="D2185" s="28"/>
      <c r="E2185" s="54"/>
      <c r="F2185"/>
      <c r="G2185"/>
      <c r="K2185" s="2"/>
      <c r="M2185"/>
      <c r="N2185"/>
      <c r="O2185"/>
      <c r="T2185" s="2"/>
      <c r="V2185"/>
      <c r="W2185"/>
      <c r="X2185"/>
      <c r="AC2185" s="2"/>
      <c r="AE2185"/>
      <c r="AF2185"/>
      <c r="AG2185"/>
      <c r="AL2185" s="2"/>
      <c r="AN2185"/>
      <c r="AO2185"/>
      <c r="AP2185"/>
      <c r="AU2185" s="2"/>
      <c r="AW2185"/>
      <c r="AX2185"/>
      <c r="AY2185"/>
      <c r="BD2185" s="2"/>
      <c r="BF2185"/>
      <c r="BG2185"/>
      <c r="BH2185"/>
      <c r="BM2185" s="2"/>
      <c r="BO2185"/>
      <c r="BP2185"/>
      <c r="BQ2185"/>
      <c r="BV2185" s="2"/>
      <c r="BX2185"/>
      <c r="BY2185"/>
      <c r="BZ2185"/>
      <c r="CE2185" s="2"/>
      <c r="CG2185"/>
      <c r="CH2185"/>
      <c r="CI2185"/>
      <c r="CN2185" s="2"/>
      <c r="CP2185"/>
      <c r="CQ2185"/>
      <c r="CR2185"/>
      <c r="CW2185" s="2"/>
      <c r="CY2185"/>
      <c r="CZ2185"/>
      <c r="DA2185"/>
      <c r="DF2185" s="2"/>
      <c r="DH2185"/>
      <c r="DI2185"/>
      <c r="DJ2185"/>
      <c r="DO2185" s="2"/>
      <c r="DQ2185"/>
      <c r="DR2185"/>
      <c r="DS2185"/>
      <c r="DX2185" s="2"/>
      <c r="DZ2185"/>
      <c r="EA2185"/>
      <c r="EB2185"/>
      <c r="EG2185" s="2"/>
      <c r="EI2185"/>
      <c r="EJ2185"/>
      <c r="EK2185"/>
      <c r="EP2185" s="2"/>
      <c r="ER2185"/>
      <c r="ES2185"/>
      <c r="ET2185"/>
      <c r="EY2185" s="2"/>
      <c r="FA2185"/>
      <c r="FB2185"/>
      <c r="FC2185"/>
      <c r="FH2185" s="2"/>
      <c r="FJ2185"/>
      <c r="FK2185"/>
      <c r="FL2185"/>
      <c r="FQ2185" s="2"/>
      <c r="FS2185"/>
      <c r="FT2185"/>
      <c r="FU2185"/>
      <c r="FZ2185" s="2"/>
      <c r="GB2185"/>
      <c r="GC2185"/>
      <c r="GD2185"/>
      <c r="GI2185" s="2"/>
      <c r="GK2185"/>
      <c r="GL2185"/>
      <c r="GM2185"/>
      <c r="GR2185" s="2"/>
      <c r="GT2185"/>
      <c r="GU2185"/>
      <c r="GV2185"/>
      <c r="HA2185" s="2"/>
      <c r="HC2185"/>
      <c r="HD2185"/>
      <c r="HE2185"/>
      <c r="HJ2185"/>
      <c r="HK2185"/>
      <c r="HL2185"/>
      <c r="HM2185"/>
      <c r="HN2185"/>
      <c r="HO2185"/>
      <c r="HP2185"/>
      <c r="HQ2185"/>
      <c r="HR2185"/>
      <c r="HS2185"/>
      <c r="HT2185"/>
      <c r="HU2185"/>
      <c r="HV2185"/>
      <c r="HW2185"/>
      <c r="HX2185"/>
      <c r="HY2185"/>
      <c r="HZ2185"/>
      <c r="IA2185"/>
      <c r="IB2185"/>
      <c r="IC2185"/>
      <c r="ID2185"/>
      <c r="IE2185"/>
      <c r="IF2185"/>
      <c r="IG2185"/>
      <c r="IH2185"/>
      <c r="II2185"/>
      <c r="IJ2185"/>
      <c r="IK2185"/>
      <c r="IL2185"/>
      <c r="IM2185"/>
      <c r="IN2185"/>
      <c r="IO2185"/>
    </row>
    <row r="2186" spans="1:249" s="1" customFormat="1" ht="14.25">
      <c r="A2186" s="239"/>
      <c r="B2186" s="28"/>
      <c r="C2186" s="28"/>
      <c r="D2186" s="28"/>
      <c r="E2186" s="54"/>
      <c r="F2186"/>
      <c r="G2186"/>
      <c r="K2186" s="2"/>
      <c r="M2186"/>
      <c r="N2186"/>
      <c r="O2186"/>
      <c r="T2186" s="2"/>
      <c r="V2186"/>
      <c r="W2186"/>
      <c r="X2186"/>
      <c r="AC2186" s="2"/>
      <c r="AE2186"/>
      <c r="AF2186"/>
      <c r="AG2186"/>
      <c r="AL2186" s="2"/>
      <c r="AN2186"/>
      <c r="AO2186"/>
      <c r="AP2186"/>
      <c r="AU2186" s="2"/>
      <c r="AW2186"/>
      <c r="AX2186"/>
      <c r="AY2186"/>
      <c r="BD2186" s="2"/>
      <c r="BF2186"/>
      <c r="BG2186"/>
      <c r="BH2186"/>
      <c r="BM2186" s="2"/>
      <c r="BO2186"/>
      <c r="BP2186"/>
      <c r="BQ2186"/>
      <c r="BV2186" s="2"/>
      <c r="BX2186"/>
      <c r="BY2186"/>
      <c r="BZ2186"/>
      <c r="CE2186" s="2"/>
      <c r="CG2186"/>
      <c r="CH2186"/>
      <c r="CI2186"/>
      <c r="CN2186" s="2"/>
      <c r="CP2186"/>
      <c r="CQ2186"/>
      <c r="CR2186"/>
      <c r="CW2186" s="2"/>
      <c r="CY2186"/>
      <c r="CZ2186"/>
      <c r="DA2186"/>
      <c r="DF2186" s="2"/>
      <c r="DH2186"/>
      <c r="DI2186"/>
      <c r="DJ2186"/>
      <c r="DO2186" s="2"/>
      <c r="DQ2186"/>
      <c r="DR2186"/>
      <c r="DS2186"/>
      <c r="DX2186" s="2"/>
      <c r="DZ2186"/>
      <c r="EA2186"/>
      <c r="EB2186"/>
      <c r="EG2186" s="2"/>
      <c r="EI2186"/>
      <c r="EJ2186"/>
      <c r="EK2186"/>
      <c r="EP2186" s="2"/>
      <c r="ER2186"/>
      <c r="ES2186"/>
      <c r="ET2186"/>
      <c r="EY2186" s="2"/>
      <c r="FA2186"/>
      <c r="FB2186"/>
      <c r="FC2186"/>
      <c r="FH2186" s="2"/>
      <c r="FJ2186"/>
      <c r="FK2186"/>
      <c r="FL2186"/>
      <c r="FQ2186" s="2"/>
      <c r="FS2186"/>
      <c r="FT2186"/>
      <c r="FU2186"/>
      <c r="FZ2186" s="2"/>
      <c r="GB2186"/>
      <c r="GC2186"/>
      <c r="GD2186"/>
      <c r="GI2186" s="2"/>
      <c r="GK2186"/>
      <c r="GL2186"/>
      <c r="GM2186"/>
      <c r="GR2186" s="2"/>
      <c r="GT2186"/>
      <c r="GU2186"/>
      <c r="GV2186"/>
      <c r="HA2186" s="2"/>
      <c r="HC2186"/>
      <c r="HD2186"/>
      <c r="HE2186"/>
      <c r="HJ2186"/>
      <c r="HK2186"/>
      <c r="HL2186"/>
      <c r="HM2186"/>
      <c r="HN2186"/>
      <c r="HO2186"/>
      <c r="HP2186"/>
      <c r="HQ2186"/>
      <c r="HR2186"/>
      <c r="HS2186"/>
      <c r="HT2186"/>
      <c r="HU2186"/>
      <c r="HV2186"/>
      <c r="HW2186"/>
      <c r="HX2186"/>
      <c r="HY2186"/>
      <c r="HZ2186"/>
      <c r="IA2186"/>
      <c r="IB2186"/>
      <c r="IC2186"/>
      <c r="ID2186"/>
      <c r="IE2186"/>
      <c r="IF2186"/>
      <c r="IG2186"/>
      <c r="IH2186"/>
      <c r="II2186"/>
      <c r="IJ2186"/>
      <c r="IK2186"/>
      <c r="IL2186"/>
      <c r="IM2186"/>
      <c r="IN2186"/>
      <c r="IO2186"/>
    </row>
    <row r="2187" spans="1:249" s="1" customFormat="1" ht="14.25">
      <c r="A2187" s="239"/>
      <c r="B2187" s="28"/>
      <c r="C2187" s="28"/>
      <c r="D2187" s="28"/>
      <c r="E2187" s="54"/>
      <c r="F2187"/>
      <c r="G2187"/>
      <c r="K2187" s="2"/>
      <c r="M2187"/>
      <c r="N2187"/>
      <c r="O2187"/>
      <c r="T2187" s="2"/>
      <c r="V2187"/>
      <c r="W2187"/>
      <c r="X2187"/>
      <c r="AC2187" s="2"/>
      <c r="AE2187"/>
      <c r="AF2187"/>
      <c r="AG2187"/>
      <c r="AL2187" s="2"/>
      <c r="AN2187"/>
      <c r="AO2187"/>
      <c r="AP2187"/>
      <c r="AU2187" s="2"/>
      <c r="AW2187"/>
      <c r="AX2187"/>
      <c r="AY2187"/>
      <c r="BD2187" s="2"/>
      <c r="BF2187"/>
      <c r="BG2187"/>
      <c r="BH2187"/>
      <c r="BM2187" s="2"/>
      <c r="BO2187"/>
      <c r="BP2187"/>
      <c r="BQ2187"/>
      <c r="BV2187" s="2"/>
      <c r="BX2187"/>
      <c r="BY2187"/>
      <c r="BZ2187"/>
      <c r="CE2187" s="2"/>
      <c r="CG2187"/>
      <c r="CH2187"/>
      <c r="CI2187"/>
      <c r="CN2187" s="2"/>
      <c r="CP2187"/>
      <c r="CQ2187"/>
      <c r="CR2187"/>
      <c r="CW2187" s="2"/>
      <c r="CY2187"/>
      <c r="CZ2187"/>
      <c r="DA2187"/>
      <c r="DF2187" s="2"/>
      <c r="DH2187"/>
      <c r="DI2187"/>
      <c r="DJ2187"/>
      <c r="DO2187" s="2"/>
      <c r="DQ2187"/>
      <c r="DR2187"/>
      <c r="DS2187"/>
      <c r="DX2187" s="2"/>
      <c r="DZ2187"/>
      <c r="EA2187"/>
      <c r="EB2187"/>
      <c r="EG2187" s="2"/>
      <c r="EI2187"/>
      <c r="EJ2187"/>
      <c r="EK2187"/>
      <c r="EP2187" s="2"/>
      <c r="ER2187"/>
      <c r="ES2187"/>
      <c r="ET2187"/>
      <c r="EY2187" s="2"/>
      <c r="FA2187"/>
      <c r="FB2187"/>
      <c r="FC2187"/>
      <c r="FH2187" s="2"/>
      <c r="FJ2187"/>
      <c r="FK2187"/>
      <c r="FL2187"/>
      <c r="FQ2187" s="2"/>
      <c r="FS2187"/>
      <c r="FT2187"/>
      <c r="FU2187"/>
      <c r="FZ2187" s="2"/>
      <c r="GB2187"/>
      <c r="GC2187"/>
      <c r="GD2187"/>
      <c r="GI2187" s="2"/>
      <c r="GK2187"/>
      <c r="GL2187"/>
      <c r="GM2187"/>
      <c r="GR2187" s="2"/>
      <c r="GT2187"/>
      <c r="GU2187"/>
      <c r="GV2187"/>
      <c r="HA2187" s="2"/>
      <c r="HC2187"/>
      <c r="HD2187"/>
      <c r="HE2187"/>
      <c r="HJ2187"/>
      <c r="HK2187"/>
      <c r="HL2187"/>
      <c r="HM2187"/>
      <c r="HN2187"/>
      <c r="HO2187"/>
      <c r="HP2187"/>
      <c r="HQ2187"/>
      <c r="HR2187"/>
      <c r="HS2187"/>
      <c r="HT2187"/>
      <c r="HU2187"/>
      <c r="HV2187"/>
      <c r="HW2187"/>
      <c r="HX2187"/>
      <c r="HY2187"/>
      <c r="HZ2187"/>
      <c r="IA2187"/>
      <c r="IB2187"/>
      <c r="IC2187"/>
      <c r="ID2187"/>
      <c r="IE2187"/>
      <c r="IF2187"/>
      <c r="IG2187"/>
      <c r="IH2187"/>
      <c r="II2187"/>
      <c r="IJ2187"/>
      <c r="IK2187"/>
      <c r="IL2187"/>
      <c r="IM2187"/>
      <c r="IN2187"/>
      <c r="IO2187"/>
    </row>
    <row r="2188" spans="1:249" s="1" customFormat="1" ht="14.25">
      <c r="A2188" s="239"/>
      <c r="B2188" s="28"/>
      <c r="C2188" s="28"/>
      <c r="D2188" s="28"/>
      <c r="E2188" s="54"/>
      <c r="F2188"/>
      <c r="G2188"/>
      <c r="K2188" s="2"/>
      <c r="M2188"/>
      <c r="N2188"/>
      <c r="O2188"/>
      <c r="T2188" s="2"/>
      <c r="V2188"/>
      <c r="W2188"/>
      <c r="X2188"/>
      <c r="AC2188" s="2"/>
      <c r="AE2188"/>
      <c r="AF2188"/>
      <c r="AG2188"/>
      <c r="AL2188" s="2"/>
      <c r="AN2188"/>
      <c r="AO2188"/>
      <c r="AP2188"/>
      <c r="AU2188" s="2"/>
      <c r="AW2188"/>
      <c r="AX2188"/>
      <c r="AY2188"/>
      <c r="BD2188" s="2"/>
      <c r="BF2188"/>
      <c r="BG2188"/>
      <c r="BH2188"/>
      <c r="BM2188" s="2"/>
      <c r="BO2188"/>
      <c r="BP2188"/>
      <c r="BQ2188"/>
      <c r="BV2188" s="2"/>
      <c r="BX2188"/>
      <c r="BY2188"/>
      <c r="BZ2188"/>
      <c r="CE2188" s="2"/>
      <c r="CG2188"/>
      <c r="CH2188"/>
      <c r="CI2188"/>
      <c r="CN2188" s="2"/>
      <c r="CP2188"/>
      <c r="CQ2188"/>
      <c r="CR2188"/>
      <c r="CW2188" s="2"/>
      <c r="CY2188"/>
      <c r="CZ2188"/>
      <c r="DA2188"/>
      <c r="DF2188" s="2"/>
      <c r="DH2188"/>
      <c r="DI2188"/>
      <c r="DJ2188"/>
      <c r="DO2188" s="2"/>
      <c r="DQ2188"/>
      <c r="DR2188"/>
      <c r="DS2188"/>
      <c r="DX2188" s="2"/>
      <c r="DZ2188"/>
      <c r="EA2188"/>
      <c r="EB2188"/>
      <c r="EG2188" s="2"/>
      <c r="EI2188"/>
      <c r="EJ2188"/>
      <c r="EK2188"/>
      <c r="EP2188" s="2"/>
      <c r="ER2188"/>
      <c r="ES2188"/>
      <c r="ET2188"/>
      <c r="EY2188" s="2"/>
      <c r="FA2188"/>
      <c r="FB2188"/>
      <c r="FC2188"/>
      <c r="FH2188" s="2"/>
      <c r="FJ2188"/>
      <c r="FK2188"/>
      <c r="FL2188"/>
      <c r="FQ2188" s="2"/>
      <c r="FS2188"/>
      <c r="FT2188"/>
      <c r="FU2188"/>
      <c r="FZ2188" s="2"/>
      <c r="GB2188"/>
      <c r="GC2188"/>
      <c r="GD2188"/>
      <c r="GI2188" s="2"/>
      <c r="GK2188"/>
      <c r="GL2188"/>
      <c r="GM2188"/>
      <c r="GR2188" s="2"/>
      <c r="GT2188"/>
      <c r="GU2188"/>
      <c r="GV2188"/>
      <c r="HA2188" s="2"/>
      <c r="HC2188"/>
      <c r="HD2188"/>
      <c r="HE2188"/>
      <c r="HJ2188"/>
      <c r="HK2188"/>
      <c r="HL2188"/>
      <c r="HM2188"/>
      <c r="HN2188"/>
      <c r="HO2188"/>
      <c r="HP2188"/>
      <c r="HQ2188"/>
      <c r="HR2188"/>
      <c r="HS2188"/>
      <c r="HT2188"/>
      <c r="HU2188"/>
      <c r="HV2188"/>
      <c r="HW2188"/>
      <c r="HX2188"/>
      <c r="HY2188"/>
      <c r="HZ2188"/>
      <c r="IA2188"/>
      <c r="IB2188"/>
      <c r="IC2188"/>
      <c r="ID2188"/>
      <c r="IE2188"/>
      <c r="IF2188"/>
      <c r="IG2188"/>
      <c r="IH2188"/>
      <c r="II2188"/>
      <c r="IJ2188"/>
      <c r="IK2188"/>
      <c r="IL2188"/>
      <c r="IM2188"/>
      <c r="IN2188"/>
      <c r="IO2188"/>
    </row>
    <row r="2189" spans="1:249" s="1" customFormat="1" ht="14.25">
      <c r="A2189" s="239"/>
      <c r="B2189" s="28"/>
      <c r="C2189" s="28"/>
      <c r="D2189" s="28"/>
      <c r="E2189" s="54"/>
      <c r="F2189"/>
      <c r="G2189"/>
      <c r="K2189" s="2"/>
      <c r="M2189"/>
      <c r="N2189"/>
      <c r="O2189"/>
      <c r="T2189" s="2"/>
      <c r="V2189"/>
      <c r="W2189"/>
      <c r="X2189"/>
      <c r="AC2189" s="2"/>
      <c r="AE2189"/>
      <c r="AF2189"/>
      <c r="AG2189"/>
      <c r="AL2189" s="2"/>
      <c r="AN2189"/>
      <c r="AO2189"/>
      <c r="AP2189"/>
      <c r="AU2189" s="2"/>
      <c r="AW2189"/>
      <c r="AX2189"/>
      <c r="AY2189"/>
      <c r="BD2189" s="2"/>
      <c r="BF2189"/>
      <c r="BG2189"/>
      <c r="BH2189"/>
      <c r="BM2189" s="2"/>
      <c r="BO2189"/>
      <c r="BP2189"/>
      <c r="BQ2189"/>
      <c r="BV2189" s="2"/>
      <c r="BX2189"/>
      <c r="BY2189"/>
      <c r="BZ2189"/>
      <c r="CE2189" s="2"/>
      <c r="CG2189"/>
      <c r="CH2189"/>
      <c r="CI2189"/>
      <c r="CN2189" s="2"/>
      <c r="CP2189"/>
      <c r="CQ2189"/>
      <c r="CR2189"/>
      <c r="CW2189" s="2"/>
      <c r="CY2189"/>
      <c r="CZ2189"/>
      <c r="DA2189"/>
      <c r="DF2189" s="2"/>
      <c r="DH2189"/>
      <c r="DI2189"/>
      <c r="DJ2189"/>
      <c r="DO2189" s="2"/>
      <c r="DQ2189"/>
      <c r="DR2189"/>
      <c r="DS2189"/>
      <c r="DX2189" s="2"/>
      <c r="DZ2189"/>
      <c r="EA2189"/>
      <c r="EB2189"/>
      <c r="EG2189" s="2"/>
      <c r="EI2189"/>
      <c r="EJ2189"/>
      <c r="EK2189"/>
      <c r="EP2189" s="2"/>
      <c r="ER2189"/>
      <c r="ES2189"/>
      <c r="ET2189"/>
      <c r="EY2189" s="2"/>
      <c r="FA2189"/>
      <c r="FB2189"/>
      <c r="FC2189"/>
      <c r="FH2189" s="2"/>
      <c r="FJ2189"/>
      <c r="FK2189"/>
      <c r="FL2189"/>
      <c r="FQ2189" s="2"/>
      <c r="FS2189"/>
      <c r="FT2189"/>
      <c r="FU2189"/>
      <c r="FZ2189" s="2"/>
      <c r="GB2189"/>
      <c r="GC2189"/>
      <c r="GD2189"/>
      <c r="GI2189" s="2"/>
      <c r="GK2189"/>
      <c r="GL2189"/>
      <c r="GM2189"/>
      <c r="GR2189" s="2"/>
      <c r="GT2189"/>
      <c r="GU2189"/>
      <c r="GV2189"/>
      <c r="HA2189" s="2"/>
      <c r="HC2189"/>
      <c r="HD2189"/>
      <c r="HE2189"/>
      <c r="HJ2189"/>
      <c r="HK2189"/>
      <c r="HL2189"/>
      <c r="HM2189"/>
      <c r="HN2189"/>
      <c r="HO2189"/>
      <c r="HP2189"/>
      <c r="HQ2189"/>
      <c r="HR2189"/>
      <c r="HS2189"/>
      <c r="HT2189"/>
      <c r="HU2189"/>
      <c r="HV2189"/>
      <c r="HW2189"/>
      <c r="HX2189"/>
      <c r="HY2189"/>
      <c r="HZ2189"/>
      <c r="IA2189"/>
      <c r="IB2189"/>
      <c r="IC2189"/>
      <c r="ID2189"/>
      <c r="IE2189"/>
      <c r="IF2189"/>
      <c r="IG2189"/>
      <c r="IH2189"/>
      <c r="II2189"/>
      <c r="IJ2189"/>
      <c r="IK2189"/>
      <c r="IL2189"/>
      <c r="IM2189"/>
      <c r="IN2189"/>
      <c r="IO2189"/>
    </row>
    <row r="2190" spans="1:249" s="1" customFormat="1" ht="14.25">
      <c r="A2190" s="239"/>
      <c r="B2190" s="28"/>
      <c r="C2190" s="28"/>
      <c r="D2190" s="28"/>
      <c r="E2190" s="54"/>
      <c r="F2190"/>
      <c r="G2190"/>
      <c r="K2190" s="2"/>
      <c r="M2190"/>
      <c r="N2190"/>
      <c r="O2190"/>
      <c r="T2190" s="2"/>
      <c r="V2190"/>
      <c r="W2190"/>
      <c r="X2190"/>
      <c r="AC2190" s="2"/>
      <c r="AE2190"/>
      <c r="AF2190"/>
      <c r="AG2190"/>
      <c r="AL2190" s="2"/>
      <c r="AN2190"/>
      <c r="AO2190"/>
      <c r="AP2190"/>
      <c r="AU2190" s="2"/>
      <c r="AW2190"/>
      <c r="AX2190"/>
      <c r="AY2190"/>
      <c r="BD2190" s="2"/>
      <c r="BF2190"/>
      <c r="BG2190"/>
      <c r="BH2190"/>
      <c r="BM2190" s="2"/>
      <c r="BO2190"/>
      <c r="BP2190"/>
      <c r="BQ2190"/>
      <c r="BV2190" s="2"/>
      <c r="BX2190"/>
      <c r="BY2190"/>
      <c r="BZ2190"/>
      <c r="CE2190" s="2"/>
      <c r="CG2190"/>
      <c r="CH2190"/>
      <c r="CI2190"/>
      <c r="CN2190" s="2"/>
      <c r="CP2190"/>
      <c r="CQ2190"/>
      <c r="CR2190"/>
      <c r="CW2190" s="2"/>
      <c r="CY2190"/>
      <c r="CZ2190"/>
      <c r="DA2190"/>
      <c r="DF2190" s="2"/>
      <c r="DH2190"/>
      <c r="DI2190"/>
      <c r="DJ2190"/>
      <c r="DO2190" s="2"/>
      <c r="DQ2190"/>
      <c r="DR2190"/>
      <c r="DS2190"/>
      <c r="DX2190" s="2"/>
      <c r="DZ2190"/>
      <c r="EA2190"/>
      <c r="EB2190"/>
      <c r="EG2190" s="2"/>
      <c r="EI2190"/>
      <c r="EJ2190"/>
      <c r="EK2190"/>
      <c r="EP2190" s="2"/>
      <c r="ER2190"/>
      <c r="ES2190"/>
      <c r="ET2190"/>
      <c r="EY2190" s="2"/>
      <c r="FA2190"/>
      <c r="FB2190"/>
      <c r="FC2190"/>
      <c r="FH2190" s="2"/>
      <c r="FJ2190"/>
      <c r="FK2190"/>
      <c r="FL2190"/>
      <c r="FQ2190" s="2"/>
      <c r="FS2190"/>
      <c r="FT2190"/>
      <c r="FU2190"/>
      <c r="FZ2190" s="2"/>
      <c r="GB2190"/>
      <c r="GC2190"/>
      <c r="GD2190"/>
      <c r="GI2190" s="2"/>
      <c r="GK2190"/>
      <c r="GL2190"/>
      <c r="GM2190"/>
      <c r="GR2190" s="2"/>
      <c r="GT2190"/>
      <c r="GU2190"/>
      <c r="GV2190"/>
      <c r="HA2190" s="2"/>
      <c r="HC2190"/>
      <c r="HD2190"/>
      <c r="HE2190"/>
      <c r="HJ2190"/>
      <c r="HK2190"/>
      <c r="HL2190"/>
      <c r="HM2190"/>
      <c r="HN2190"/>
      <c r="HO2190"/>
      <c r="HP2190"/>
      <c r="HQ2190"/>
      <c r="HR2190"/>
      <c r="HS2190"/>
      <c r="HT2190"/>
      <c r="HU2190"/>
      <c r="HV2190"/>
      <c r="HW2190"/>
      <c r="HX2190"/>
      <c r="HY2190"/>
      <c r="HZ2190"/>
      <c r="IA2190"/>
      <c r="IB2190"/>
      <c r="IC2190"/>
      <c r="ID2190"/>
      <c r="IE2190"/>
      <c r="IF2190"/>
      <c r="IG2190"/>
      <c r="IH2190"/>
      <c r="II2190"/>
      <c r="IJ2190"/>
      <c r="IK2190"/>
      <c r="IL2190"/>
      <c r="IM2190"/>
      <c r="IN2190"/>
      <c r="IO2190"/>
    </row>
    <row r="2191" spans="1:249" s="1" customFormat="1" ht="14.25">
      <c r="A2191" s="239"/>
      <c r="B2191" s="28"/>
      <c r="C2191" s="28"/>
      <c r="D2191" s="28"/>
      <c r="E2191" s="54"/>
      <c r="F2191"/>
      <c r="G2191"/>
      <c r="K2191" s="2"/>
      <c r="M2191"/>
      <c r="N2191"/>
      <c r="O2191"/>
      <c r="T2191" s="2"/>
      <c r="V2191"/>
      <c r="W2191"/>
      <c r="X2191"/>
      <c r="AC2191" s="2"/>
      <c r="AE2191"/>
      <c r="AF2191"/>
      <c r="AG2191"/>
      <c r="AL2191" s="2"/>
      <c r="AN2191"/>
      <c r="AO2191"/>
      <c r="AP2191"/>
      <c r="AU2191" s="2"/>
      <c r="AW2191"/>
      <c r="AX2191"/>
      <c r="AY2191"/>
      <c r="BD2191" s="2"/>
      <c r="BF2191"/>
      <c r="BG2191"/>
      <c r="BH2191"/>
      <c r="BM2191" s="2"/>
      <c r="BO2191"/>
      <c r="BP2191"/>
      <c r="BQ2191"/>
      <c r="BV2191" s="2"/>
      <c r="BX2191"/>
      <c r="BY2191"/>
      <c r="BZ2191"/>
      <c r="CE2191" s="2"/>
      <c r="CG2191"/>
      <c r="CH2191"/>
      <c r="CI2191"/>
      <c r="CN2191" s="2"/>
      <c r="CP2191"/>
      <c r="CQ2191"/>
      <c r="CR2191"/>
      <c r="CW2191" s="2"/>
      <c r="CY2191"/>
      <c r="CZ2191"/>
      <c r="DA2191"/>
      <c r="DF2191" s="2"/>
      <c r="DH2191"/>
      <c r="DI2191"/>
      <c r="DJ2191"/>
      <c r="DO2191" s="2"/>
      <c r="DQ2191"/>
      <c r="DR2191"/>
      <c r="DS2191"/>
      <c r="DX2191" s="2"/>
      <c r="DZ2191"/>
      <c r="EA2191"/>
      <c r="EB2191"/>
      <c r="EG2191" s="2"/>
      <c r="EI2191"/>
      <c r="EJ2191"/>
      <c r="EK2191"/>
      <c r="EP2191" s="2"/>
      <c r="ER2191"/>
      <c r="ES2191"/>
      <c r="ET2191"/>
      <c r="EY2191" s="2"/>
      <c r="FA2191"/>
      <c r="FB2191"/>
      <c r="FC2191"/>
      <c r="FH2191" s="2"/>
      <c r="FJ2191"/>
      <c r="FK2191"/>
      <c r="FL2191"/>
      <c r="FQ2191" s="2"/>
      <c r="FS2191"/>
      <c r="FT2191"/>
      <c r="FU2191"/>
      <c r="FZ2191" s="2"/>
      <c r="GB2191"/>
      <c r="GC2191"/>
      <c r="GD2191"/>
      <c r="GI2191" s="2"/>
      <c r="GK2191"/>
      <c r="GL2191"/>
      <c r="GM2191"/>
      <c r="GR2191" s="2"/>
      <c r="GT2191"/>
      <c r="GU2191"/>
      <c r="GV2191"/>
      <c r="HA2191" s="2"/>
      <c r="HC2191"/>
      <c r="HD2191"/>
      <c r="HE2191"/>
      <c r="HJ2191"/>
      <c r="HK2191"/>
      <c r="HL2191"/>
      <c r="HM2191"/>
      <c r="HN2191"/>
      <c r="HO2191"/>
      <c r="HP2191"/>
      <c r="HQ2191"/>
      <c r="HR2191"/>
      <c r="HS2191"/>
      <c r="HT2191"/>
      <c r="HU2191"/>
      <c r="HV2191"/>
      <c r="HW2191"/>
      <c r="HX2191"/>
      <c r="HY2191"/>
      <c r="HZ2191"/>
      <c r="IA2191"/>
      <c r="IB2191"/>
      <c r="IC2191"/>
      <c r="ID2191"/>
      <c r="IE2191"/>
      <c r="IF2191"/>
      <c r="IG2191"/>
      <c r="IH2191"/>
      <c r="II2191"/>
      <c r="IJ2191"/>
      <c r="IK2191"/>
      <c r="IL2191"/>
      <c r="IM2191"/>
      <c r="IN2191"/>
      <c r="IO2191"/>
    </row>
    <row r="2192" spans="1:249" s="1" customFormat="1" ht="14.25">
      <c r="A2192" s="239"/>
      <c r="B2192" s="28"/>
      <c r="C2192" s="28"/>
      <c r="D2192" s="28"/>
      <c r="E2192" s="54"/>
      <c r="F2192"/>
      <c r="G2192"/>
      <c r="K2192" s="2"/>
      <c r="M2192"/>
      <c r="N2192"/>
      <c r="O2192"/>
      <c r="T2192" s="2"/>
      <c r="V2192"/>
      <c r="W2192"/>
      <c r="X2192"/>
      <c r="AC2192" s="2"/>
      <c r="AE2192"/>
      <c r="AF2192"/>
      <c r="AG2192"/>
      <c r="AL2192" s="2"/>
      <c r="AN2192"/>
      <c r="AO2192"/>
      <c r="AP2192"/>
      <c r="AU2192" s="2"/>
      <c r="AW2192"/>
      <c r="AX2192"/>
      <c r="AY2192"/>
      <c r="BD2192" s="2"/>
      <c r="BF2192"/>
      <c r="BG2192"/>
      <c r="BH2192"/>
      <c r="BM2192" s="2"/>
      <c r="BO2192"/>
      <c r="BP2192"/>
      <c r="BQ2192"/>
      <c r="BV2192" s="2"/>
      <c r="BX2192"/>
      <c r="BY2192"/>
      <c r="BZ2192"/>
      <c r="CE2192" s="2"/>
      <c r="CG2192"/>
      <c r="CH2192"/>
      <c r="CI2192"/>
      <c r="CN2192" s="2"/>
      <c r="CP2192"/>
      <c r="CQ2192"/>
      <c r="CR2192"/>
      <c r="CW2192" s="2"/>
      <c r="CY2192"/>
      <c r="CZ2192"/>
      <c r="DA2192"/>
      <c r="DF2192" s="2"/>
      <c r="DH2192"/>
      <c r="DI2192"/>
      <c r="DJ2192"/>
      <c r="DO2192" s="2"/>
      <c r="DQ2192"/>
      <c r="DR2192"/>
      <c r="DS2192"/>
      <c r="DX2192" s="2"/>
      <c r="DZ2192"/>
      <c r="EA2192"/>
      <c r="EB2192"/>
      <c r="EG2192" s="2"/>
      <c r="EI2192"/>
      <c r="EJ2192"/>
      <c r="EK2192"/>
      <c r="EP2192" s="2"/>
      <c r="ER2192"/>
      <c r="ES2192"/>
      <c r="ET2192"/>
      <c r="EY2192" s="2"/>
      <c r="FA2192"/>
      <c r="FB2192"/>
      <c r="FC2192"/>
      <c r="FH2192" s="2"/>
      <c r="FJ2192"/>
      <c r="FK2192"/>
      <c r="FL2192"/>
      <c r="FQ2192" s="2"/>
      <c r="FS2192"/>
      <c r="FT2192"/>
      <c r="FU2192"/>
      <c r="FZ2192" s="2"/>
      <c r="GB2192"/>
      <c r="GC2192"/>
      <c r="GD2192"/>
      <c r="GI2192" s="2"/>
      <c r="GK2192"/>
      <c r="GL2192"/>
      <c r="GM2192"/>
      <c r="GR2192" s="2"/>
      <c r="GT2192"/>
      <c r="GU2192"/>
      <c r="GV2192"/>
      <c r="HA2192" s="2"/>
      <c r="HC2192"/>
      <c r="HD2192"/>
      <c r="HE2192"/>
      <c r="HJ2192"/>
      <c r="HK2192"/>
      <c r="HL2192"/>
      <c r="HM2192"/>
      <c r="HN2192"/>
      <c r="HO2192"/>
      <c r="HP2192"/>
      <c r="HQ2192"/>
      <c r="HR2192"/>
      <c r="HS2192"/>
      <c r="HT2192"/>
      <c r="HU2192"/>
      <c r="HV2192"/>
      <c r="HW2192"/>
      <c r="HX2192"/>
      <c r="HY2192"/>
      <c r="HZ2192"/>
      <c r="IA2192"/>
      <c r="IB2192"/>
      <c r="IC2192"/>
      <c r="ID2192"/>
      <c r="IE2192"/>
      <c r="IF2192"/>
      <c r="IG2192"/>
      <c r="IH2192"/>
      <c r="II2192"/>
      <c r="IJ2192"/>
      <c r="IK2192"/>
      <c r="IL2192"/>
      <c r="IM2192"/>
      <c r="IN2192"/>
      <c r="IO2192"/>
    </row>
    <row r="2193" spans="1:249" s="1" customFormat="1" ht="14.25">
      <c r="A2193" s="28"/>
      <c r="B2193" s="28"/>
      <c r="C2193" s="28"/>
      <c r="D2193" s="28"/>
      <c r="E2193" s="28"/>
      <c r="F2193"/>
      <c r="G2193"/>
      <c r="K2193" s="2"/>
      <c r="M2193"/>
      <c r="N2193"/>
      <c r="O2193"/>
      <c r="T2193" s="2"/>
      <c r="V2193"/>
      <c r="W2193"/>
      <c r="X2193"/>
      <c r="AC2193" s="2"/>
      <c r="AE2193"/>
      <c r="AF2193"/>
      <c r="AG2193"/>
      <c r="AL2193" s="2"/>
      <c r="AN2193"/>
      <c r="AO2193"/>
      <c r="AP2193"/>
      <c r="AU2193" s="2"/>
      <c r="AW2193"/>
      <c r="AX2193"/>
      <c r="AY2193"/>
      <c r="BD2193" s="2"/>
      <c r="BF2193"/>
      <c r="BG2193"/>
      <c r="BH2193"/>
      <c r="BM2193" s="2"/>
      <c r="BO2193"/>
      <c r="BP2193"/>
      <c r="BQ2193"/>
      <c r="BV2193" s="2"/>
      <c r="BX2193"/>
      <c r="BY2193"/>
      <c r="BZ2193"/>
      <c r="CE2193" s="2"/>
      <c r="CG2193"/>
      <c r="CH2193"/>
      <c r="CI2193"/>
      <c r="CN2193" s="2"/>
      <c r="CP2193"/>
      <c r="CQ2193"/>
      <c r="CR2193"/>
      <c r="CW2193" s="2"/>
      <c r="CY2193"/>
      <c r="CZ2193"/>
      <c r="DA2193"/>
      <c r="DF2193" s="2"/>
      <c r="DH2193"/>
      <c r="DI2193"/>
      <c r="DJ2193"/>
      <c r="DO2193" s="2"/>
      <c r="DQ2193"/>
      <c r="DR2193"/>
      <c r="DS2193"/>
      <c r="DX2193" s="2"/>
      <c r="DZ2193"/>
      <c r="EA2193"/>
      <c r="EB2193"/>
      <c r="EG2193" s="2"/>
      <c r="EI2193"/>
      <c r="EJ2193"/>
      <c r="EK2193"/>
      <c r="EP2193" s="2"/>
      <c r="ER2193"/>
      <c r="ES2193"/>
      <c r="ET2193"/>
      <c r="EY2193" s="2"/>
      <c r="FA2193"/>
      <c r="FB2193"/>
      <c r="FC2193"/>
      <c r="FH2193" s="2"/>
      <c r="FJ2193"/>
      <c r="FK2193"/>
      <c r="FL2193"/>
      <c r="FQ2193" s="2"/>
      <c r="FS2193"/>
      <c r="FT2193"/>
      <c r="FU2193"/>
      <c r="FZ2193" s="2"/>
      <c r="GB2193"/>
      <c r="GC2193"/>
      <c r="GD2193"/>
      <c r="GI2193" s="2"/>
      <c r="GK2193"/>
      <c r="GL2193"/>
      <c r="GM2193"/>
      <c r="GR2193" s="2"/>
      <c r="GT2193"/>
      <c r="GU2193"/>
      <c r="GV2193"/>
      <c r="HA2193" s="2"/>
      <c r="HC2193"/>
      <c r="HD2193"/>
      <c r="HE2193"/>
      <c r="HJ2193"/>
      <c r="HK2193"/>
      <c r="HL2193"/>
      <c r="HM2193"/>
      <c r="HN2193"/>
      <c r="HO2193"/>
      <c r="HP2193"/>
      <c r="HQ2193"/>
      <c r="HR2193"/>
      <c r="HS2193"/>
      <c r="HT2193"/>
      <c r="HU2193"/>
      <c r="HV2193"/>
      <c r="HW2193"/>
      <c r="HX2193"/>
      <c r="HY2193"/>
      <c r="HZ2193"/>
      <c r="IA2193"/>
      <c r="IB2193"/>
      <c r="IC2193"/>
      <c r="ID2193"/>
      <c r="IE2193"/>
      <c r="IF2193"/>
      <c r="IG2193"/>
      <c r="IH2193"/>
      <c r="II2193"/>
      <c r="IJ2193"/>
      <c r="IK2193"/>
      <c r="IL2193"/>
      <c r="IM2193"/>
      <c r="IN2193"/>
      <c r="IO2193"/>
    </row>
    <row r="2194" spans="1:249" s="1" customFormat="1" ht="14.25">
      <c r="A2194" s="239"/>
      <c r="B2194" s="28"/>
      <c r="C2194" s="28"/>
      <c r="D2194" s="28"/>
      <c r="E2194" s="54"/>
      <c r="F2194"/>
      <c r="G2194"/>
      <c r="K2194" s="2"/>
      <c r="M2194"/>
      <c r="N2194"/>
      <c r="O2194"/>
      <c r="T2194" s="2"/>
      <c r="V2194"/>
      <c r="W2194"/>
      <c r="X2194"/>
      <c r="AC2194" s="2"/>
      <c r="AE2194"/>
      <c r="AF2194"/>
      <c r="AG2194"/>
      <c r="AL2194" s="2"/>
      <c r="AN2194"/>
      <c r="AO2194"/>
      <c r="AP2194"/>
      <c r="AU2194" s="2"/>
      <c r="AW2194"/>
      <c r="AX2194"/>
      <c r="AY2194"/>
      <c r="BD2194" s="2"/>
      <c r="BF2194"/>
      <c r="BG2194"/>
      <c r="BH2194"/>
      <c r="BM2194" s="2"/>
      <c r="BO2194"/>
      <c r="BP2194"/>
      <c r="BQ2194"/>
      <c r="BV2194" s="2"/>
      <c r="BX2194"/>
      <c r="BY2194"/>
      <c r="BZ2194"/>
      <c r="CE2194" s="2"/>
      <c r="CG2194"/>
      <c r="CH2194"/>
      <c r="CI2194"/>
      <c r="CN2194" s="2"/>
      <c r="CP2194"/>
      <c r="CQ2194"/>
      <c r="CR2194"/>
      <c r="CW2194" s="2"/>
      <c r="CY2194"/>
      <c r="CZ2194"/>
      <c r="DA2194"/>
      <c r="DF2194" s="2"/>
      <c r="DH2194"/>
      <c r="DI2194"/>
      <c r="DJ2194"/>
      <c r="DO2194" s="2"/>
      <c r="DQ2194"/>
      <c r="DR2194"/>
      <c r="DS2194"/>
      <c r="DX2194" s="2"/>
      <c r="DZ2194"/>
      <c r="EA2194"/>
      <c r="EB2194"/>
      <c r="EG2194" s="2"/>
      <c r="EI2194"/>
      <c r="EJ2194"/>
      <c r="EK2194"/>
      <c r="EP2194" s="2"/>
      <c r="ER2194"/>
      <c r="ES2194"/>
      <c r="ET2194"/>
      <c r="EY2194" s="2"/>
      <c r="FA2194"/>
      <c r="FB2194"/>
      <c r="FC2194"/>
      <c r="FH2194" s="2"/>
      <c r="FJ2194"/>
      <c r="FK2194"/>
      <c r="FL2194"/>
      <c r="FQ2194" s="2"/>
      <c r="FS2194"/>
      <c r="FT2194"/>
      <c r="FU2194"/>
      <c r="FZ2194" s="2"/>
      <c r="GB2194"/>
      <c r="GC2194"/>
      <c r="GD2194"/>
      <c r="GI2194" s="2"/>
      <c r="GK2194"/>
      <c r="GL2194"/>
      <c r="GM2194"/>
      <c r="GR2194" s="2"/>
      <c r="GT2194"/>
      <c r="GU2194"/>
      <c r="GV2194"/>
      <c r="HA2194" s="2"/>
      <c r="HC2194"/>
      <c r="HD2194"/>
      <c r="HE2194"/>
      <c r="HJ2194"/>
      <c r="HK2194"/>
      <c r="HL2194"/>
      <c r="HM2194"/>
      <c r="HN2194"/>
      <c r="HO2194"/>
      <c r="HP2194"/>
      <c r="HQ2194"/>
      <c r="HR2194"/>
      <c r="HS2194"/>
      <c r="HT2194"/>
      <c r="HU2194"/>
      <c r="HV2194"/>
      <c r="HW2194"/>
      <c r="HX2194"/>
      <c r="HY2194"/>
      <c r="HZ2194"/>
      <c r="IA2194"/>
      <c r="IB2194"/>
      <c r="IC2194"/>
      <c r="ID2194"/>
      <c r="IE2194"/>
      <c r="IF2194"/>
      <c r="IG2194"/>
      <c r="IH2194"/>
      <c r="II2194"/>
      <c r="IJ2194"/>
      <c r="IK2194"/>
      <c r="IL2194"/>
      <c r="IM2194"/>
      <c r="IN2194"/>
      <c r="IO2194"/>
    </row>
    <row r="2195" spans="1:249" s="1" customFormat="1" ht="14.25">
      <c r="A2195" s="239"/>
      <c r="B2195" s="28"/>
      <c r="C2195" s="28"/>
      <c r="D2195" s="28"/>
      <c r="E2195" s="54"/>
      <c r="F2195"/>
      <c r="G2195"/>
      <c r="K2195" s="2"/>
      <c r="M2195"/>
      <c r="N2195"/>
      <c r="O2195"/>
      <c r="T2195" s="2"/>
      <c r="V2195"/>
      <c r="W2195"/>
      <c r="X2195"/>
      <c r="AC2195" s="2"/>
      <c r="AE2195"/>
      <c r="AF2195"/>
      <c r="AG2195"/>
      <c r="AL2195" s="2"/>
      <c r="AN2195"/>
      <c r="AO2195"/>
      <c r="AP2195"/>
      <c r="AU2195" s="2"/>
      <c r="AW2195"/>
      <c r="AX2195"/>
      <c r="AY2195"/>
      <c r="BD2195" s="2"/>
      <c r="BF2195"/>
      <c r="BG2195"/>
      <c r="BH2195"/>
      <c r="BM2195" s="2"/>
      <c r="BO2195"/>
      <c r="BP2195"/>
      <c r="BQ2195"/>
      <c r="BV2195" s="2"/>
      <c r="BX2195"/>
      <c r="BY2195"/>
      <c r="BZ2195"/>
      <c r="CE2195" s="2"/>
      <c r="CG2195"/>
      <c r="CH2195"/>
      <c r="CI2195"/>
      <c r="CN2195" s="2"/>
      <c r="CP2195"/>
      <c r="CQ2195"/>
      <c r="CR2195"/>
      <c r="CW2195" s="2"/>
      <c r="CY2195"/>
      <c r="CZ2195"/>
      <c r="DA2195"/>
      <c r="DF2195" s="2"/>
      <c r="DH2195"/>
      <c r="DI2195"/>
      <c r="DJ2195"/>
      <c r="DO2195" s="2"/>
      <c r="DQ2195"/>
      <c r="DR2195"/>
      <c r="DS2195"/>
      <c r="DX2195" s="2"/>
      <c r="DZ2195"/>
      <c r="EA2195"/>
      <c r="EB2195"/>
      <c r="EG2195" s="2"/>
      <c r="EI2195"/>
      <c r="EJ2195"/>
      <c r="EK2195"/>
      <c r="EP2195" s="2"/>
      <c r="ER2195"/>
      <c r="ES2195"/>
      <c r="ET2195"/>
      <c r="EY2195" s="2"/>
      <c r="FA2195"/>
      <c r="FB2195"/>
      <c r="FC2195"/>
      <c r="FH2195" s="2"/>
      <c r="FJ2195"/>
      <c r="FK2195"/>
      <c r="FL2195"/>
      <c r="FQ2195" s="2"/>
      <c r="FS2195"/>
      <c r="FT2195"/>
      <c r="FU2195"/>
      <c r="FZ2195" s="2"/>
      <c r="GB2195"/>
      <c r="GC2195"/>
      <c r="GD2195"/>
      <c r="GI2195" s="2"/>
      <c r="GK2195"/>
      <c r="GL2195"/>
      <c r="GM2195"/>
      <c r="GR2195" s="2"/>
      <c r="GT2195"/>
      <c r="GU2195"/>
      <c r="GV2195"/>
      <c r="HA2195" s="2"/>
      <c r="HC2195"/>
      <c r="HD2195"/>
      <c r="HE2195"/>
      <c r="HJ2195"/>
      <c r="HK2195"/>
      <c r="HL2195"/>
      <c r="HM2195"/>
      <c r="HN2195"/>
      <c r="HO2195"/>
      <c r="HP2195"/>
      <c r="HQ2195"/>
      <c r="HR2195"/>
      <c r="HS2195"/>
      <c r="HT2195"/>
      <c r="HU2195"/>
      <c r="HV2195"/>
      <c r="HW2195"/>
      <c r="HX2195"/>
      <c r="HY2195"/>
      <c r="HZ2195"/>
      <c r="IA2195"/>
      <c r="IB2195"/>
      <c r="IC2195"/>
      <c r="ID2195"/>
      <c r="IE2195"/>
      <c r="IF2195"/>
      <c r="IG2195"/>
      <c r="IH2195"/>
      <c r="II2195"/>
      <c r="IJ2195"/>
      <c r="IK2195"/>
      <c r="IL2195"/>
      <c r="IM2195"/>
      <c r="IN2195"/>
      <c r="IO2195"/>
    </row>
    <row r="2196" spans="1:249" s="1" customFormat="1" ht="14.25">
      <c r="A2196" s="28"/>
      <c r="B2196" s="28"/>
      <c r="C2196" s="28"/>
      <c r="D2196" s="28"/>
      <c r="E2196" s="28"/>
      <c r="F2196"/>
      <c r="G2196"/>
      <c r="K2196" s="2"/>
      <c r="M2196"/>
      <c r="N2196"/>
      <c r="O2196"/>
      <c r="T2196" s="2"/>
      <c r="V2196"/>
      <c r="W2196"/>
      <c r="X2196"/>
      <c r="AC2196" s="2"/>
      <c r="AE2196"/>
      <c r="AF2196"/>
      <c r="AG2196"/>
      <c r="AL2196" s="2"/>
      <c r="AN2196"/>
      <c r="AO2196"/>
      <c r="AP2196"/>
      <c r="AU2196" s="2"/>
      <c r="AW2196"/>
      <c r="AX2196"/>
      <c r="AY2196"/>
      <c r="BD2196" s="2"/>
      <c r="BF2196"/>
      <c r="BG2196"/>
      <c r="BH2196"/>
      <c r="BM2196" s="2"/>
      <c r="BO2196"/>
      <c r="BP2196"/>
      <c r="BQ2196"/>
      <c r="BV2196" s="2"/>
      <c r="BX2196"/>
      <c r="BY2196"/>
      <c r="BZ2196"/>
      <c r="CE2196" s="2"/>
      <c r="CG2196"/>
      <c r="CH2196"/>
      <c r="CI2196"/>
      <c r="CN2196" s="2"/>
      <c r="CP2196"/>
      <c r="CQ2196"/>
      <c r="CR2196"/>
      <c r="CW2196" s="2"/>
      <c r="CY2196"/>
      <c r="CZ2196"/>
      <c r="DA2196"/>
      <c r="DF2196" s="2"/>
      <c r="DH2196"/>
      <c r="DI2196"/>
      <c r="DJ2196"/>
      <c r="DO2196" s="2"/>
      <c r="DQ2196"/>
      <c r="DR2196"/>
      <c r="DS2196"/>
      <c r="DX2196" s="2"/>
      <c r="DZ2196"/>
      <c r="EA2196"/>
      <c r="EB2196"/>
      <c r="EG2196" s="2"/>
      <c r="EI2196"/>
      <c r="EJ2196"/>
      <c r="EK2196"/>
      <c r="EP2196" s="2"/>
      <c r="ER2196"/>
      <c r="ES2196"/>
      <c r="ET2196"/>
      <c r="EY2196" s="2"/>
      <c r="FA2196"/>
      <c r="FB2196"/>
      <c r="FC2196"/>
      <c r="FH2196" s="2"/>
      <c r="FJ2196"/>
      <c r="FK2196"/>
      <c r="FL2196"/>
      <c r="FQ2196" s="2"/>
      <c r="FS2196"/>
      <c r="FT2196"/>
      <c r="FU2196"/>
      <c r="FZ2196" s="2"/>
      <c r="GB2196"/>
      <c r="GC2196"/>
      <c r="GD2196"/>
      <c r="GI2196" s="2"/>
      <c r="GK2196"/>
      <c r="GL2196"/>
      <c r="GM2196"/>
      <c r="GR2196" s="2"/>
      <c r="GT2196"/>
      <c r="GU2196"/>
      <c r="GV2196"/>
      <c r="HA2196" s="2"/>
      <c r="HC2196"/>
      <c r="HD2196"/>
      <c r="HE2196"/>
      <c r="HJ2196"/>
      <c r="HK2196"/>
      <c r="HL2196"/>
      <c r="HM2196"/>
      <c r="HN2196"/>
      <c r="HO2196"/>
      <c r="HP2196"/>
      <c r="HQ2196"/>
      <c r="HR2196"/>
      <c r="HS2196"/>
      <c r="HT2196"/>
      <c r="HU2196"/>
      <c r="HV2196"/>
      <c r="HW2196"/>
      <c r="HX2196"/>
      <c r="HY2196"/>
      <c r="HZ2196"/>
      <c r="IA2196"/>
      <c r="IB2196"/>
      <c r="IC2196"/>
      <c r="ID2196"/>
      <c r="IE2196"/>
      <c r="IF2196"/>
      <c r="IG2196"/>
      <c r="IH2196"/>
      <c r="II2196"/>
      <c r="IJ2196"/>
      <c r="IK2196"/>
      <c r="IL2196"/>
      <c r="IM2196"/>
      <c r="IN2196"/>
      <c r="IO2196"/>
    </row>
    <row r="2197" spans="1:249" s="1" customFormat="1" ht="14.25">
      <c r="A2197" s="28"/>
      <c r="B2197" s="28"/>
      <c r="C2197" s="28"/>
      <c r="D2197" s="28"/>
      <c r="E2197" s="54"/>
      <c r="F2197"/>
      <c r="G2197"/>
      <c r="K2197" s="2"/>
      <c r="M2197"/>
      <c r="N2197"/>
      <c r="O2197"/>
      <c r="T2197" s="2"/>
      <c r="V2197"/>
      <c r="W2197"/>
      <c r="X2197"/>
      <c r="AC2197" s="2"/>
      <c r="AE2197"/>
      <c r="AF2197"/>
      <c r="AG2197"/>
      <c r="AL2197" s="2"/>
      <c r="AN2197"/>
      <c r="AO2197"/>
      <c r="AP2197"/>
      <c r="AU2197" s="2"/>
      <c r="AW2197"/>
      <c r="AX2197"/>
      <c r="AY2197"/>
      <c r="BD2197" s="2"/>
      <c r="BF2197"/>
      <c r="BG2197"/>
      <c r="BH2197"/>
      <c r="BM2197" s="2"/>
      <c r="BO2197"/>
      <c r="BP2197"/>
      <c r="BQ2197"/>
      <c r="BV2197" s="2"/>
      <c r="BX2197"/>
      <c r="BY2197"/>
      <c r="BZ2197"/>
      <c r="CE2197" s="2"/>
      <c r="CG2197"/>
      <c r="CH2197"/>
      <c r="CI2197"/>
      <c r="CN2197" s="2"/>
      <c r="CP2197"/>
      <c r="CQ2197"/>
      <c r="CR2197"/>
      <c r="CW2197" s="2"/>
      <c r="CY2197"/>
      <c r="CZ2197"/>
      <c r="DA2197"/>
      <c r="DF2197" s="2"/>
      <c r="DH2197"/>
      <c r="DI2197"/>
      <c r="DJ2197"/>
      <c r="DO2197" s="2"/>
      <c r="DQ2197"/>
      <c r="DR2197"/>
      <c r="DS2197"/>
      <c r="DX2197" s="2"/>
      <c r="DZ2197"/>
      <c r="EA2197"/>
      <c r="EB2197"/>
      <c r="EG2197" s="2"/>
      <c r="EI2197"/>
      <c r="EJ2197"/>
      <c r="EK2197"/>
      <c r="EP2197" s="2"/>
      <c r="ER2197"/>
      <c r="ES2197"/>
      <c r="ET2197"/>
      <c r="EY2197" s="2"/>
      <c r="FA2197"/>
      <c r="FB2197"/>
      <c r="FC2197"/>
      <c r="FH2197" s="2"/>
      <c r="FJ2197"/>
      <c r="FK2197"/>
      <c r="FL2197"/>
      <c r="FQ2197" s="2"/>
      <c r="FS2197"/>
      <c r="FT2197"/>
      <c r="FU2197"/>
      <c r="FZ2197" s="2"/>
      <c r="GB2197"/>
      <c r="GC2197"/>
      <c r="GD2197"/>
      <c r="GI2197" s="2"/>
      <c r="GK2197"/>
      <c r="GL2197"/>
      <c r="GM2197"/>
      <c r="GR2197" s="2"/>
      <c r="GT2197"/>
      <c r="GU2197"/>
      <c r="GV2197"/>
      <c r="HA2197" s="2"/>
      <c r="HC2197"/>
      <c r="HD2197"/>
      <c r="HE2197"/>
      <c r="HJ2197"/>
      <c r="HK2197"/>
      <c r="HL2197"/>
      <c r="HM2197"/>
      <c r="HN2197"/>
      <c r="HO2197"/>
      <c r="HP2197"/>
      <c r="HQ2197"/>
      <c r="HR2197"/>
      <c r="HS2197"/>
      <c r="HT2197"/>
      <c r="HU2197"/>
      <c r="HV2197"/>
      <c r="HW2197"/>
      <c r="HX2197"/>
      <c r="HY2197"/>
      <c r="HZ2197"/>
      <c r="IA2197"/>
      <c r="IB2197"/>
      <c r="IC2197"/>
      <c r="ID2197"/>
      <c r="IE2197"/>
      <c r="IF2197"/>
      <c r="IG2197"/>
      <c r="IH2197"/>
      <c r="II2197"/>
      <c r="IJ2197"/>
      <c r="IK2197"/>
      <c r="IL2197"/>
      <c r="IM2197"/>
      <c r="IN2197"/>
      <c r="IO2197"/>
    </row>
    <row r="2198" spans="1:249" s="1" customFormat="1" ht="14.25">
      <c r="A2198" s="239"/>
      <c r="B2198" s="28"/>
      <c r="C2198" s="28"/>
      <c r="D2198" s="28"/>
      <c r="E2198" s="54"/>
      <c r="F2198"/>
      <c r="G2198"/>
      <c r="K2198" s="2"/>
      <c r="M2198"/>
      <c r="N2198"/>
      <c r="O2198"/>
      <c r="T2198" s="2"/>
      <c r="V2198"/>
      <c r="W2198"/>
      <c r="X2198"/>
      <c r="AC2198" s="2"/>
      <c r="AE2198"/>
      <c r="AF2198"/>
      <c r="AG2198"/>
      <c r="AL2198" s="2"/>
      <c r="AN2198"/>
      <c r="AO2198"/>
      <c r="AP2198"/>
      <c r="AU2198" s="2"/>
      <c r="AW2198"/>
      <c r="AX2198"/>
      <c r="AY2198"/>
      <c r="BD2198" s="2"/>
      <c r="BF2198"/>
      <c r="BG2198"/>
      <c r="BH2198"/>
      <c r="BM2198" s="2"/>
      <c r="BO2198"/>
      <c r="BP2198"/>
      <c r="BQ2198"/>
      <c r="BV2198" s="2"/>
      <c r="BX2198"/>
      <c r="BY2198"/>
      <c r="BZ2198"/>
      <c r="CE2198" s="2"/>
      <c r="CG2198"/>
      <c r="CH2198"/>
      <c r="CI2198"/>
      <c r="CN2198" s="2"/>
      <c r="CP2198"/>
      <c r="CQ2198"/>
      <c r="CR2198"/>
      <c r="CW2198" s="2"/>
      <c r="CY2198"/>
      <c r="CZ2198"/>
      <c r="DA2198"/>
      <c r="DF2198" s="2"/>
      <c r="DH2198"/>
      <c r="DI2198"/>
      <c r="DJ2198"/>
      <c r="DO2198" s="2"/>
      <c r="DQ2198"/>
      <c r="DR2198"/>
      <c r="DS2198"/>
      <c r="DX2198" s="2"/>
      <c r="DZ2198"/>
      <c r="EA2198"/>
      <c r="EB2198"/>
      <c r="EG2198" s="2"/>
      <c r="EI2198"/>
      <c r="EJ2198"/>
      <c r="EK2198"/>
      <c r="EP2198" s="2"/>
      <c r="ER2198"/>
      <c r="ES2198"/>
      <c r="ET2198"/>
      <c r="EY2198" s="2"/>
      <c r="FA2198"/>
      <c r="FB2198"/>
      <c r="FC2198"/>
      <c r="FH2198" s="2"/>
      <c r="FJ2198"/>
      <c r="FK2198"/>
      <c r="FL2198"/>
      <c r="FQ2198" s="2"/>
      <c r="FS2198"/>
      <c r="FT2198"/>
      <c r="FU2198"/>
      <c r="FZ2198" s="2"/>
      <c r="GB2198"/>
      <c r="GC2198"/>
      <c r="GD2198"/>
      <c r="GI2198" s="2"/>
      <c r="GK2198"/>
      <c r="GL2198"/>
      <c r="GM2198"/>
      <c r="GR2198" s="2"/>
      <c r="GT2198"/>
      <c r="GU2198"/>
      <c r="GV2198"/>
      <c r="HA2198" s="2"/>
      <c r="HC2198"/>
      <c r="HD2198"/>
      <c r="HE2198"/>
      <c r="HJ2198"/>
      <c r="HK2198"/>
      <c r="HL2198"/>
      <c r="HM2198"/>
      <c r="HN2198"/>
      <c r="HO2198"/>
      <c r="HP2198"/>
      <c r="HQ2198"/>
      <c r="HR2198"/>
      <c r="HS2198"/>
      <c r="HT2198"/>
      <c r="HU2198"/>
      <c r="HV2198"/>
      <c r="HW2198"/>
      <c r="HX2198"/>
      <c r="HY2198"/>
      <c r="HZ2198"/>
      <c r="IA2198"/>
      <c r="IB2198"/>
      <c r="IC2198"/>
      <c r="ID2198"/>
      <c r="IE2198"/>
      <c r="IF2198"/>
      <c r="IG2198"/>
      <c r="IH2198"/>
      <c r="II2198"/>
      <c r="IJ2198"/>
      <c r="IK2198"/>
      <c r="IL2198"/>
      <c r="IM2198"/>
      <c r="IN2198"/>
      <c r="IO2198"/>
    </row>
    <row r="2199" spans="1:249" s="1" customFormat="1" ht="14.25">
      <c r="A2199" s="28"/>
      <c r="B2199" s="28"/>
      <c r="C2199" s="28"/>
      <c r="D2199" s="28"/>
      <c r="E2199" s="28"/>
      <c r="F2199"/>
      <c r="G2199"/>
      <c r="K2199" s="2"/>
      <c r="M2199"/>
      <c r="N2199"/>
      <c r="O2199"/>
      <c r="T2199" s="2"/>
      <c r="V2199"/>
      <c r="W2199"/>
      <c r="X2199"/>
      <c r="AC2199" s="2"/>
      <c r="AE2199"/>
      <c r="AF2199"/>
      <c r="AG2199"/>
      <c r="AL2199" s="2"/>
      <c r="AN2199"/>
      <c r="AO2199"/>
      <c r="AP2199"/>
      <c r="AU2199" s="2"/>
      <c r="AW2199"/>
      <c r="AX2199"/>
      <c r="AY2199"/>
      <c r="BD2199" s="2"/>
      <c r="BF2199"/>
      <c r="BG2199"/>
      <c r="BH2199"/>
      <c r="BM2199" s="2"/>
      <c r="BO2199"/>
      <c r="BP2199"/>
      <c r="BQ2199"/>
      <c r="BV2199" s="2"/>
      <c r="BX2199"/>
      <c r="BY2199"/>
      <c r="BZ2199"/>
      <c r="CE2199" s="2"/>
      <c r="CG2199"/>
      <c r="CH2199"/>
      <c r="CI2199"/>
      <c r="CN2199" s="2"/>
      <c r="CP2199"/>
      <c r="CQ2199"/>
      <c r="CR2199"/>
      <c r="CW2199" s="2"/>
      <c r="CY2199"/>
      <c r="CZ2199"/>
      <c r="DA2199"/>
      <c r="DF2199" s="2"/>
      <c r="DH2199"/>
      <c r="DI2199"/>
      <c r="DJ2199"/>
      <c r="DO2199" s="2"/>
      <c r="DQ2199"/>
      <c r="DR2199"/>
      <c r="DS2199"/>
      <c r="DX2199" s="2"/>
      <c r="DZ2199"/>
      <c r="EA2199"/>
      <c r="EB2199"/>
      <c r="EG2199" s="2"/>
      <c r="EI2199"/>
      <c r="EJ2199"/>
      <c r="EK2199"/>
      <c r="EP2199" s="2"/>
      <c r="ER2199"/>
      <c r="ES2199"/>
      <c r="ET2199"/>
      <c r="EY2199" s="2"/>
      <c r="FA2199"/>
      <c r="FB2199"/>
      <c r="FC2199"/>
      <c r="FH2199" s="2"/>
      <c r="FJ2199"/>
      <c r="FK2199"/>
      <c r="FL2199"/>
      <c r="FQ2199" s="2"/>
      <c r="FS2199"/>
      <c r="FT2199"/>
      <c r="FU2199"/>
      <c r="FZ2199" s="2"/>
      <c r="GB2199"/>
      <c r="GC2199"/>
      <c r="GD2199"/>
      <c r="GI2199" s="2"/>
      <c r="GK2199"/>
      <c r="GL2199"/>
      <c r="GM2199"/>
      <c r="GR2199" s="2"/>
      <c r="GT2199"/>
      <c r="GU2199"/>
      <c r="GV2199"/>
      <c r="HA2199" s="2"/>
      <c r="HC2199"/>
      <c r="HD2199"/>
      <c r="HE2199"/>
      <c r="HJ2199"/>
      <c r="HK2199"/>
      <c r="HL2199"/>
      <c r="HM2199"/>
      <c r="HN2199"/>
      <c r="HO2199"/>
      <c r="HP2199"/>
      <c r="HQ2199"/>
      <c r="HR2199"/>
      <c r="HS2199"/>
      <c r="HT2199"/>
      <c r="HU2199"/>
      <c r="HV2199"/>
      <c r="HW2199"/>
      <c r="HX2199"/>
      <c r="HY2199"/>
      <c r="HZ2199"/>
      <c r="IA2199"/>
      <c r="IB2199"/>
      <c r="IC2199"/>
      <c r="ID2199"/>
      <c r="IE2199"/>
      <c r="IF2199"/>
      <c r="IG2199"/>
      <c r="IH2199"/>
      <c r="II2199"/>
      <c r="IJ2199"/>
      <c r="IK2199"/>
      <c r="IL2199"/>
      <c r="IM2199"/>
      <c r="IN2199"/>
      <c r="IO2199"/>
    </row>
    <row r="2200" spans="1:249" s="1" customFormat="1" ht="14.25">
      <c r="A2200" s="28"/>
      <c r="B2200" s="28"/>
      <c r="C2200" s="28"/>
      <c r="D2200" s="28"/>
      <c r="E2200" s="54"/>
      <c r="F2200"/>
      <c r="G2200"/>
      <c r="K2200" s="2"/>
      <c r="M2200"/>
      <c r="N2200"/>
      <c r="O2200"/>
      <c r="T2200" s="2"/>
      <c r="V2200"/>
      <c r="W2200"/>
      <c r="X2200"/>
      <c r="AC2200" s="2"/>
      <c r="AE2200"/>
      <c r="AF2200"/>
      <c r="AG2200"/>
      <c r="AL2200" s="2"/>
      <c r="AN2200"/>
      <c r="AO2200"/>
      <c r="AP2200"/>
      <c r="AU2200" s="2"/>
      <c r="AW2200"/>
      <c r="AX2200"/>
      <c r="AY2200"/>
      <c r="BD2200" s="2"/>
      <c r="BF2200"/>
      <c r="BG2200"/>
      <c r="BH2200"/>
      <c r="BM2200" s="2"/>
      <c r="BO2200"/>
      <c r="BP2200"/>
      <c r="BQ2200"/>
      <c r="BV2200" s="2"/>
      <c r="BX2200"/>
      <c r="BY2200"/>
      <c r="BZ2200"/>
      <c r="CE2200" s="2"/>
      <c r="CG2200"/>
      <c r="CH2200"/>
      <c r="CI2200"/>
      <c r="CN2200" s="2"/>
      <c r="CP2200"/>
      <c r="CQ2200"/>
      <c r="CR2200"/>
      <c r="CW2200" s="2"/>
      <c r="CY2200"/>
      <c r="CZ2200"/>
      <c r="DA2200"/>
      <c r="DF2200" s="2"/>
      <c r="DH2200"/>
      <c r="DI2200"/>
      <c r="DJ2200"/>
      <c r="DO2200" s="2"/>
      <c r="DQ2200"/>
      <c r="DR2200"/>
      <c r="DS2200"/>
      <c r="DX2200" s="2"/>
      <c r="DZ2200"/>
      <c r="EA2200"/>
      <c r="EB2200"/>
      <c r="EG2200" s="2"/>
      <c r="EI2200"/>
      <c r="EJ2200"/>
      <c r="EK2200"/>
      <c r="EP2200" s="2"/>
      <c r="ER2200"/>
      <c r="ES2200"/>
      <c r="ET2200"/>
      <c r="EY2200" s="2"/>
      <c r="FA2200"/>
      <c r="FB2200"/>
      <c r="FC2200"/>
      <c r="FH2200" s="2"/>
      <c r="FJ2200"/>
      <c r="FK2200"/>
      <c r="FL2200"/>
      <c r="FQ2200" s="2"/>
      <c r="FS2200"/>
      <c r="FT2200"/>
      <c r="FU2200"/>
      <c r="FZ2200" s="2"/>
      <c r="GB2200"/>
      <c r="GC2200"/>
      <c r="GD2200"/>
      <c r="GI2200" s="2"/>
      <c r="GK2200"/>
      <c r="GL2200"/>
      <c r="GM2200"/>
      <c r="GR2200" s="2"/>
      <c r="GT2200"/>
      <c r="GU2200"/>
      <c r="GV2200"/>
      <c r="HA2200" s="2"/>
      <c r="HC2200"/>
      <c r="HD2200"/>
      <c r="HE2200"/>
      <c r="HJ2200"/>
      <c r="HK2200"/>
      <c r="HL2200"/>
      <c r="HM2200"/>
      <c r="HN2200"/>
      <c r="HO2200"/>
      <c r="HP2200"/>
      <c r="HQ2200"/>
      <c r="HR2200"/>
      <c r="HS2200"/>
      <c r="HT2200"/>
      <c r="HU2200"/>
      <c r="HV2200"/>
      <c r="HW2200"/>
      <c r="HX2200"/>
      <c r="HY2200"/>
      <c r="HZ2200"/>
      <c r="IA2200"/>
      <c r="IB2200"/>
      <c r="IC2200"/>
      <c r="ID2200"/>
      <c r="IE2200"/>
      <c r="IF2200"/>
      <c r="IG2200"/>
      <c r="IH2200"/>
      <c r="II2200"/>
      <c r="IJ2200"/>
      <c r="IK2200"/>
      <c r="IL2200"/>
      <c r="IM2200"/>
      <c r="IN2200"/>
      <c r="IO2200"/>
    </row>
    <row r="2201" spans="1:249" s="1" customFormat="1" ht="14.25">
      <c r="A2201" s="239"/>
      <c r="B2201" s="28"/>
      <c r="C2201" s="28"/>
      <c r="D2201" s="28"/>
      <c r="E2201" s="28"/>
      <c r="F2201"/>
      <c r="G2201"/>
      <c r="K2201" s="2"/>
      <c r="M2201"/>
      <c r="N2201"/>
      <c r="O2201"/>
      <c r="T2201" s="2"/>
      <c r="V2201"/>
      <c r="W2201"/>
      <c r="X2201"/>
      <c r="AC2201" s="2"/>
      <c r="AE2201"/>
      <c r="AF2201"/>
      <c r="AG2201"/>
      <c r="AL2201" s="2"/>
      <c r="AN2201"/>
      <c r="AO2201"/>
      <c r="AP2201"/>
      <c r="AU2201" s="2"/>
      <c r="AW2201"/>
      <c r="AX2201"/>
      <c r="AY2201"/>
      <c r="BD2201" s="2"/>
      <c r="BF2201"/>
      <c r="BG2201"/>
      <c r="BH2201"/>
      <c r="BM2201" s="2"/>
      <c r="BO2201"/>
      <c r="BP2201"/>
      <c r="BQ2201"/>
      <c r="BV2201" s="2"/>
      <c r="BX2201"/>
      <c r="BY2201"/>
      <c r="BZ2201"/>
      <c r="CE2201" s="2"/>
      <c r="CG2201"/>
      <c r="CH2201"/>
      <c r="CI2201"/>
      <c r="CN2201" s="2"/>
      <c r="CP2201"/>
      <c r="CQ2201"/>
      <c r="CR2201"/>
      <c r="CW2201" s="2"/>
      <c r="CY2201"/>
      <c r="CZ2201"/>
      <c r="DA2201"/>
      <c r="DF2201" s="2"/>
      <c r="DH2201"/>
      <c r="DI2201"/>
      <c r="DJ2201"/>
      <c r="DO2201" s="2"/>
      <c r="DQ2201"/>
      <c r="DR2201"/>
      <c r="DS2201"/>
      <c r="DX2201" s="2"/>
      <c r="DZ2201"/>
      <c r="EA2201"/>
      <c r="EB2201"/>
      <c r="EG2201" s="2"/>
      <c r="EI2201"/>
      <c r="EJ2201"/>
      <c r="EK2201"/>
      <c r="EP2201" s="2"/>
      <c r="ER2201"/>
      <c r="ES2201"/>
      <c r="ET2201"/>
      <c r="EY2201" s="2"/>
      <c r="FA2201"/>
      <c r="FB2201"/>
      <c r="FC2201"/>
      <c r="FH2201" s="2"/>
      <c r="FJ2201"/>
      <c r="FK2201"/>
      <c r="FL2201"/>
      <c r="FQ2201" s="2"/>
      <c r="FS2201"/>
      <c r="FT2201"/>
      <c r="FU2201"/>
      <c r="FZ2201" s="2"/>
      <c r="GB2201"/>
      <c r="GC2201"/>
      <c r="GD2201"/>
      <c r="GI2201" s="2"/>
      <c r="GK2201"/>
      <c r="GL2201"/>
      <c r="GM2201"/>
      <c r="GR2201" s="2"/>
      <c r="GT2201"/>
      <c r="GU2201"/>
      <c r="GV2201"/>
      <c r="HA2201" s="2"/>
      <c r="HC2201"/>
      <c r="HD2201"/>
      <c r="HE2201"/>
      <c r="HJ2201"/>
      <c r="HK2201"/>
      <c r="HL2201"/>
      <c r="HM2201"/>
      <c r="HN2201"/>
      <c r="HO2201"/>
      <c r="HP2201"/>
      <c r="HQ2201"/>
      <c r="HR2201"/>
      <c r="HS2201"/>
      <c r="HT2201"/>
      <c r="HU2201"/>
      <c r="HV2201"/>
      <c r="HW2201"/>
      <c r="HX2201"/>
      <c r="HY2201"/>
      <c r="HZ2201"/>
      <c r="IA2201"/>
      <c r="IB2201"/>
      <c r="IC2201"/>
      <c r="ID2201"/>
      <c r="IE2201"/>
      <c r="IF2201"/>
      <c r="IG2201"/>
      <c r="IH2201"/>
      <c r="II2201"/>
      <c r="IJ2201"/>
      <c r="IK2201"/>
      <c r="IL2201"/>
      <c r="IM2201"/>
      <c r="IN2201"/>
      <c r="IO2201"/>
    </row>
    <row r="2202" spans="1:249" s="1" customFormat="1" ht="14.25">
      <c r="A2202" s="28"/>
      <c r="B2202" s="28"/>
      <c r="C2202" s="28"/>
      <c r="D2202" s="28"/>
      <c r="E2202" s="54"/>
      <c r="F2202"/>
      <c r="G2202"/>
      <c r="K2202" s="2"/>
      <c r="M2202"/>
      <c r="N2202"/>
      <c r="O2202"/>
      <c r="T2202" s="2"/>
      <c r="V2202"/>
      <c r="W2202"/>
      <c r="X2202"/>
      <c r="AC2202" s="2"/>
      <c r="AE2202"/>
      <c r="AF2202"/>
      <c r="AG2202"/>
      <c r="AL2202" s="2"/>
      <c r="AN2202"/>
      <c r="AO2202"/>
      <c r="AP2202"/>
      <c r="AU2202" s="2"/>
      <c r="AW2202"/>
      <c r="AX2202"/>
      <c r="AY2202"/>
      <c r="BD2202" s="2"/>
      <c r="BF2202"/>
      <c r="BG2202"/>
      <c r="BH2202"/>
      <c r="BM2202" s="2"/>
      <c r="BO2202"/>
      <c r="BP2202"/>
      <c r="BQ2202"/>
      <c r="BV2202" s="2"/>
      <c r="BX2202"/>
      <c r="BY2202"/>
      <c r="BZ2202"/>
      <c r="CE2202" s="2"/>
      <c r="CG2202"/>
      <c r="CH2202"/>
      <c r="CI2202"/>
      <c r="CN2202" s="2"/>
      <c r="CP2202"/>
      <c r="CQ2202"/>
      <c r="CR2202"/>
      <c r="CW2202" s="2"/>
      <c r="CY2202"/>
      <c r="CZ2202"/>
      <c r="DA2202"/>
      <c r="DF2202" s="2"/>
      <c r="DH2202"/>
      <c r="DI2202"/>
      <c r="DJ2202"/>
      <c r="DO2202" s="2"/>
      <c r="DQ2202"/>
      <c r="DR2202"/>
      <c r="DS2202"/>
      <c r="DX2202" s="2"/>
      <c r="DZ2202"/>
      <c r="EA2202"/>
      <c r="EB2202"/>
      <c r="EG2202" s="2"/>
      <c r="EI2202"/>
      <c r="EJ2202"/>
      <c r="EK2202"/>
      <c r="EP2202" s="2"/>
      <c r="ER2202"/>
      <c r="ES2202"/>
      <c r="ET2202"/>
      <c r="EY2202" s="2"/>
      <c r="FA2202"/>
      <c r="FB2202"/>
      <c r="FC2202"/>
      <c r="FH2202" s="2"/>
      <c r="FJ2202"/>
      <c r="FK2202"/>
      <c r="FL2202"/>
      <c r="FQ2202" s="2"/>
      <c r="FS2202"/>
      <c r="FT2202"/>
      <c r="FU2202"/>
      <c r="FZ2202" s="2"/>
      <c r="GB2202"/>
      <c r="GC2202"/>
      <c r="GD2202"/>
      <c r="GI2202" s="2"/>
      <c r="GK2202"/>
      <c r="GL2202"/>
      <c r="GM2202"/>
      <c r="GR2202" s="2"/>
      <c r="GT2202"/>
      <c r="GU2202"/>
      <c r="GV2202"/>
      <c r="HA2202" s="2"/>
      <c r="HC2202"/>
      <c r="HD2202"/>
      <c r="HE2202"/>
      <c r="HJ2202"/>
      <c r="HK2202"/>
      <c r="HL2202"/>
      <c r="HM2202"/>
      <c r="HN2202"/>
      <c r="HO2202"/>
      <c r="HP2202"/>
      <c r="HQ2202"/>
      <c r="HR2202"/>
      <c r="HS2202"/>
      <c r="HT2202"/>
      <c r="HU2202"/>
      <c r="HV2202"/>
      <c r="HW2202"/>
      <c r="HX2202"/>
      <c r="HY2202"/>
      <c r="HZ2202"/>
      <c r="IA2202"/>
      <c r="IB2202"/>
      <c r="IC2202"/>
      <c r="ID2202"/>
      <c r="IE2202"/>
      <c r="IF2202"/>
      <c r="IG2202"/>
      <c r="IH2202"/>
      <c r="II2202"/>
      <c r="IJ2202"/>
      <c r="IK2202"/>
      <c r="IL2202"/>
      <c r="IM2202"/>
      <c r="IN2202"/>
      <c r="IO2202"/>
    </row>
    <row r="2203" spans="1:249" s="1" customFormat="1" ht="14.25">
      <c r="A2203" s="239"/>
      <c r="B2203" s="28"/>
      <c r="C2203" s="28"/>
      <c r="D2203" s="28"/>
      <c r="E2203" s="54"/>
      <c r="F2203"/>
      <c r="G2203"/>
      <c r="K2203" s="2"/>
      <c r="M2203"/>
      <c r="N2203"/>
      <c r="O2203"/>
      <c r="T2203" s="2"/>
      <c r="V2203"/>
      <c r="W2203"/>
      <c r="X2203"/>
      <c r="AC2203" s="2"/>
      <c r="AE2203"/>
      <c r="AF2203"/>
      <c r="AG2203"/>
      <c r="AL2203" s="2"/>
      <c r="AN2203"/>
      <c r="AO2203"/>
      <c r="AP2203"/>
      <c r="AU2203" s="2"/>
      <c r="AW2203"/>
      <c r="AX2203"/>
      <c r="AY2203"/>
      <c r="BD2203" s="2"/>
      <c r="BF2203"/>
      <c r="BG2203"/>
      <c r="BH2203"/>
      <c r="BM2203" s="2"/>
      <c r="BO2203"/>
      <c r="BP2203"/>
      <c r="BQ2203"/>
      <c r="BV2203" s="2"/>
      <c r="BX2203"/>
      <c r="BY2203"/>
      <c r="BZ2203"/>
      <c r="CE2203" s="2"/>
      <c r="CG2203"/>
      <c r="CH2203"/>
      <c r="CI2203"/>
      <c r="CN2203" s="2"/>
      <c r="CP2203"/>
      <c r="CQ2203"/>
      <c r="CR2203"/>
      <c r="CW2203" s="2"/>
      <c r="CY2203"/>
      <c r="CZ2203"/>
      <c r="DA2203"/>
      <c r="DF2203" s="2"/>
      <c r="DH2203"/>
      <c r="DI2203"/>
      <c r="DJ2203"/>
      <c r="DO2203" s="2"/>
      <c r="DQ2203"/>
      <c r="DR2203"/>
      <c r="DS2203"/>
      <c r="DX2203" s="2"/>
      <c r="DZ2203"/>
      <c r="EA2203"/>
      <c r="EB2203"/>
      <c r="EG2203" s="2"/>
      <c r="EI2203"/>
      <c r="EJ2203"/>
      <c r="EK2203"/>
      <c r="EP2203" s="2"/>
      <c r="ER2203"/>
      <c r="ES2203"/>
      <c r="ET2203"/>
      <c r="EY2203" s="2"/>
      <c r="FA2203"/>
      <c r="FB2203"/>
      <c r="FC2203"/>
      <c r="FH2203" s="2"/>
      <c r="FJ2203"/>
      <c r="FK2203"/>
      <c r="FL2203"/>
      <c r="FQ2203" s="2"/>
      <c r="FS2203"/>
      <c r="FT2203"/>
      <c r="FU2203"/>
      <c r="FZ2203" s="2"/>
      <c r="GB2203"/>
      <c r="GC2203"/>
      <c r="GD2203"/>
      <c r="GI2203" s="2"/>
      <c r="GK2203"/>
      <c r="GL2203"/>
      <c r="GM2203"/>
      <c r="GR2203" s="2"/>
      <c r="GT2203"/>
      <c r="GU2203"/>
      <c r="GV2203"/>
      <c r="HA2203" s="2"/>
      <c r="HC2203"/>
      <c r="HD2203"/>
      <c r="HE2203"/>
      <c r="HJ2203"/>
      <c r="HK2203"/>
      <c r="HL2203"/>
      <c r="HM2203"/>
      <c r="HN2203"/>
      <c r="HO2203"/>
      <c r="HP2203"/>
      <c r="HQ2203"/>
      <c r="HR2203"/>
      <c r="HS2203"/>
      <c r="HT2203"/>
      <c r="HU2203"/>
      <c r="HV2203"/>
      <c r="HW2203"/>
      <c r="HX2203"/>
      <c r="HY2203"/>
      <c r="HZ2203"/>
      <c r="IA2203"/>
      <c r="IB2203"/>
      <c r="IC2203"/>
      <c r="ID2203"/>
      <c r="IE2203"/>
      <c r="IF2203"/>
      <c r="IG2203"/>
      <c r="IH2203"/>
      <c r="II2203"/>
      <c r="IJ2203"/>
      <c r="IK2203"/>
      <c r="IL2203"/>
      <c r="IM2203"/>
      <c r="IN2203"/>
      <c r="IO2203"/>
    </row>
    <row r="2204" spans="1:249" s="1" customFormat="1" ht="14.25">
      <c r="A2204" s="28"/>
      <c r="B2204" s="28"/>
      <c r="C2204" s="28"/>
      <c r="D2204" s="28"/>
      <c r="E2204" s="28"/>
      <c r="F2204"/>
      <c r="G2204"/>
      <c r="K2204" s="2"/>
      <c r="M2204"/>
      <c r="N2204"/>
      <c r="O2204"/>
      <c r="T2204" s="2"/>
      <c r="V2204"/>
      <c r="W2204"/>
      <c r="X2204"/>
      <c r="AC2204" s="2"/>
      <c r="AE2204"/>
      <c r="AF2204"/>
      <c r="AG2204"/>
      <c r="AL2204" s="2"/>
      <c r="AN2204"/>
      <c r="AO2204"/>
      <c r="AP2204"/>
      <c r="AU2204" s="2"/>
      <c r="AW2204"/>
      <c r="AX2204"/>
      <c r="AY2204"/>
      <c r="BD2204" s="2"/>
      <c r="BF2204"/>
      <c r="BG2204"/>
      <c r="BH2204"/>
      <c r="BM2204" s="2"/>
      <c r="BO2204"/>
      <c r="BP2204"/>
      <c r="BQ2204"/>
      <c r="BV2204" s="2"/>
      <c r="BX2204"/>
      <c r="BY2204"/>
      <c r="BZ2204"/>
      <c r="CE2204" s="2"/>
      <c r="CG2204"/>
      <c r="CH2204"/>
      <c r="CI2204"/>
      <c r="CN2204" s="2"/>
      <c r="CP2204"/>
      <c r="CQ2204"/>
      <c r="CR2204"/>
      <c r="CW2204" s="2"/>
      <c r="CY2204"/>
      <c r="CZ2204"/>
      <c r="DA2204"/>
      <c r="DF2204" s="2"/>
      <c r="DH2204"/>
      <c r="DI2204"/>
      <c r="DJ2204"/>
      <c r="DO2204" s="2"/>
      <c r="DQ2204"/>
      <c r="DR2204"/>
      <c r="DS2204"/>
      <c r="DX2204" s="2"/>
      <c r="DZ2204"/>
      <c r="EA2204"/>
      <c r="EB2204"/>
      <c r="EG2204" s="2"/>
      <c r="EI2204"/>
      <c r="EJ2204"/>
      <c r="EK2204"/>
      <c r="EP2204" s="2"/>
      <c r="ER2204"/>
      <c r="ES2204"/>
      <c r="ET2204"/>
      <c r="EY2204" s="2"/>
      <c r="FA2204"/>
      <c r="FB2204"/>
      <c r="FC2204"/>
      <c r="FH2204" s="2"/>
      <c r="FJ2204"/>
      <c r="FK2204"/>
      <c r="FL2204"/>
      <c r="FQ2204" s="2"/>
      <c r="FS2204"/>
      <c r="FT2204"/>
      <c r="FU2204"/>
      <c r="FZ2204" s="2"/>
      <c r="GB2204"/>
      <c r="GC2204"/>
      <c r="GD2204"/>
      <c r="GI2204" s="2"/>
      <c r="GK2204"/>
      <c r="GL2204"/>
      <c r="GM2204"/>
      <c r="GR2204" s="2"/>
      <c r="GT2204"/>
      <c r="GU2204"/>
      <c r="GV2204"/>
      <c r="HA2204" s="2"/>
      <c r="HC2204"/>
      <c r="HD2204"/>
      <c r="HE2204"/>
      <c r="HJ2204"/>
      <c r="HK2204"/>
      <c r="HL2204"/>
      <c r="HM2204"/>
      <c r="HN2204"/>
      <c r="HO2204"/>
      <c r="HP2204"/>
      <c r="HQ2204"/>
      <c r="HR2204"/>
      <c r="HS2204"/>
      <c r="HT2204"/>
      <c r="HU2204"/>
      <c r="HV2204"/>
      <c r="HW2204"/>
      <c r="HX2204"/>
      <c r="HY2204"/>
      <c r="HZ2204"/>
      <c r="IA2204"/>
      <c r="IB2204"/>
      <c r="IC2204"/>
      <c r="ID2204"/>
      <c r="IE2204"/>
      <c r="IF2204"/>
      <c r="IG2204"/>
      <c r="IH2204"/>
      <c r="II2204"/>
      <c r="IJ2204"/>
      <c r="IK2204"/>
      <c r="IL2204"/>
      <c r="IM2204"/>
      <c r="IN2204"/>
      <c r="IO2204"/>
    </row>
    <row r="2205" spans="1:249" s="1" customFormat="1" ht="14.25">
      <c r="A2205" s="239"/>
      <c r="B2205" s="28"/>
      <c r="C2205" s="28"/>
      <c r="D2205" s="28"/>
      <c r="E2205" s="28"/>
      <c r="F2205"/>
      <c r="G2205"/>
      <c r="K2205" s="2"/>
      <c r="M2205"/>
      <c r="N2205"/>
      <c r="O2205"/>
      <c r="T2205" s="2"/>
      <c r="V2205"/>
      <c r="W2205"/>
      <c r="X2205"/>
      <c r="AC2205" s="2"/>
      <c r="AE2205"/>
      <c r="AF2205"/>
      <c r="AG2205"/>
      <c r="AL2205" s="2"/>
      <c r="AN2205"/>
      <c r="AO2205"/>
      <c r="AP2205"/>
      <c r="AU2205" s="2"/>
      <c r="AW2205"/>
      <c r="AX2205"/>
      <c r="AY2205"/>
      <c r="BD2205" s="2"/>
      <c r="BF2205"/>
      <c r="BG2205"/>
      <c r="BH2205"/>
      <c r="BM2205" s="2"/>
      <c r="BO2205"/>
      <c r="BP2205"/>
      <c r="BQ2205"/>
      <c r="BV2205" s="2"/>
      <c r="BX2205"/>
      <c r="BY2205"/>
      <c r="BZ2205"/>
      <c r="CE2205" s="2"/>
      <c r="CG2205"/>
      <c r="CH2205"/>
      <c r="CI2205"/>
      <c r="CN2205" s="2"/>
      <c r="CP2205"/>
      <c r="CQ2205"/>
      <c r="CR2205"/>
      <c r="CW2205" s="2"/>
      <c r="CY2205"/>
      <c r="CZ2205"/>
      <c r="DA2205"/>
      <c r="DF2205" s="2"/>
      <c r="DH2205"/>
      <c r="DI2205"/>
      <c r="DJ2205"/>
      <c r="DO2205" s="2"/>
      <c r="DQ2205"/>
      <c r="DR2205"/>
      <c r="DS2205"/>
      <c r="DX2205" s="2"/>
      <c r="DZ2205"/>
      <c r="EA2205"/>
      <c r="EB2205"/>
      <c r="EG2205" s="2"/>
      <c r="EI2205"/>
      <c r="EJ2205"/>
      <c r="EK2205"/>
      <c r="EP2205" s="2"/>
      <c r="ER2205"/>
      <c r="ES2205"/>
      <c r="ET2205"/>
      <c r="EY2205" s="2"/>
      <c r="FA2205"/>
      <c r="FB2205"/>
      <c r="FC2205"/>
      <c r="FH2205" s="2"/>
      <c r="FJ2205"/>
      <c r="FK2205"/>
      <c r="FL2205"/>
      <c r="FQ2205" s="2"/>
      <c r="FS2205"/>
      <c r="FT2205"/>
      <c r="FU2205"/>
      <c r="FZ2205" s="2"/>
      <c r="GB2205"/>
      <c r="GC2205"/>
      <c r="GD2205"/>
      <c r="GI2205" s="2"/>
      <c r="GK2205"/>
      <c r="GL2205"/>
      <c r="GM2205"/>
      <c r="GR2205" s="2"/>
      <c r="GT2205"/>
      <c r="GU2205"/>
      <c r="GV2205"/>
      <c r="HA2205" s="2"/>
      <c r="HC2205"/>
      <c r="HD2205"/>
      <c r="HE2205"/>
      <c r="HJ2205"/>
      <c r="HK2205"/>
      <c r="HL2205"/>
      <c r="HM2205"/>
      <c r="HN2205"/>
      <c r="HO2205"/>
      <c r="HP2205"/>
      <c r="HQ2205"/>
      <c r="HR2205"/>
      <c r="HS2205"/>
      <c r="HT2205"/>
      <c r="HU2205"/>
      <c r="HV2205"/>
      <c r="HW2205"/>
      <c r="HX2205"/>
      <c r="HY2205"/>
      <c r="HZ2205"/>
      <c r="IA2205"/>
      <c r="IB2205"/>
      <c r="IC2205"/>
      <c r="ID2205"/>
      <c r="IE2205"/>
      <c r="IF2205"/>
      <c r="IG2205"/>
      <c r="IH2205"/>
      <c r="II2205"/>
      <c r="IJ2205"/>
      <c r="IK2205"/>
      <c r="IL2205"/>
      <c r="IM2205"/>
      <c r="IN2205"/>
      <c r="IO2205"/>
    </row>
    <row r="2206" spans="1:249" s="1" customFormat="1" ht="14.25">
      <c r="A2206" s="28"/>
      <c r="B2206" s="28"/>
      <c r="C2206" s="28"/>
      <c r="D2206" s="28"/>
      <c r="E2206" s="28"/>
      <c r="F2206"/>
      <c r="G2206"/>
      <c r="K2206" s="2"/>
      <c r="M2206"/>
      <c r="N2206"/>
      <c r="O2206"/>
      <c r="T2206" s="2"/>
      <c r="V2206"/>
      <c r="W2206"/>
      <c r="X2206"/>
      <c r="AC2206" s="2"/>
      <c r="AE2206"/>
      <c r="AF2206"/>
      <c r="AG2206"/>
      <c r="AL2206" s="2"/>
      <c r="AN2206"/>
      <c r="AO2206"/>
      <c r="AP2206"/>
      <c r="AU2206" s="2"/>
      <c r="AW2206"/>
      <c r="AX2206"/>
      <c r="AY2206"/>
      <c r="BD2206" s="2"/>
      <c r="BF2206"/>
      <c r="BG2206"/>
      <c r="BH2206"/>
      <c r="BM2206" s="2"/>
      <c r="BO2206"/>
      <c r="BP2206"/>
      <c r="BQ2206"/>
      <c r="BV2206" s="2"/>
      <c r="BX2206"/>
      <c r="BY2206"/>
      <c r="BZ2206"/>
      <c r="CE2206" s="2"/>
      <c r="CG2206"/>
      <c r="CH2206"/>
      <c r="CI2206"/>
      <c r="CN2206" s="2"/>
      <c r="CP2206"/>
      <c r="CQ2206"/>
      <c r="CR2206"/>
      <c r="CW2206" s="2"/>
      <c r="CY2206"/>
      <c r="CZ2206"/>
      <c r="DA2206"/>
      <c r="DF2206" s="2"/>
      <c r="DH2206"/>
      <c r="DI2206"/>
      <c r="DJ2206"/>
      <c r="DO2206" s="2"/>
      <c r="DQ2206"/>
      <c r="DR2206"/>
      <c r="DS2206"/>
      <c r="DX2206" s="2"/>
      <c r="DZ2206"/>
      <c r="EA2206"/>
      <c r="EB2206"/>
      <c r="EG2206" s="2"/>
      <c r="EI2206"/>
      <c r="EJ2206"/>
      <c r="EK2206"/>
      <c r="EP2206" s="2"/>
      <c r="ER2206"/>
      <c r="ES2206"/>
      <c r="ET2206"/>
      <c r="EY2206" s="2"/>
      <c r="FA2206"/>
      <c r="FB2206"/>
      <c r="FC2206"/>
      <c r="FH2206" s="2"/>
      <c r="FJ2206"/>
      <c r="FK2206"/>
      <c r="FL2206"/>
      <c r="FQ2206" s="2"/>
      <c r="FS2206"/>
      <c r="FT2206"/>
      <c r="FU2206"/>
      <c r="FZ2206" s="2"/>
      <c r="GB2206"/>
      <c r="GC2206"/>
      <c r="GD2206"/>
      <c r="GI2206" s="2"/>
      <c r="GK2206"/>
      <c r="GL2206"/>
      <c r="GM2206"/>
      <c r="GR2206" s="2"/>
      <c r="GT2206"/>
      <c r="GU2206"/>
      <c r="GV2206"/>
      <c r="HA2206" s="2"/>
      <c r="HC2206"/>
      <c r="HD2206"/>
      <c r="HE2206"/>
      <c r="HJ2206"/>
      <c r="HK2206"/>
      <c r="HL2206"/>
      <c r="HM2206"/>
      <c r="HN2206"/>
      <c r="HO2206"/>
      <c r="HP2206"/>
      <c r="HQ2206"/>
      <c r="HR2206"/>
      <c r="HS2206"/>
      <c r="HT2206"/>
      <c r="HU2206"/>
      <c r="HV2206"/>
      <c r="HW2206"/>
      <c r="HX2206"/>
      <c r="HY2206"/>
      <c r="HZ2206"/>
      <c r="IA2206"/>
      <c r="IB2206"/>
      <c r="IC2206"/>
      <c r="ID2206"/>
      <c r="IE2206"/>
      <c r="IF2206"/>
      <c r="IG2206"/>
      <c r="IH2206"/>
      <c r="II2206"/>
      <c r="IJ2206"/>
      <c r="IK2206"/>
      <c r="IL2206"/>
      <c r="IM2206"/>
      <c r="IN2206"/>
      <c r="IO2206"/>
    </row>
    <row r="2207" spans="1:249" s="1" customFormat="1" ht="14.25">
      <c r="A2207" s="239"/>
      <c r="B2207" s="28"/>
      <c r="C2207" s="28"/>
      <c r="D2207" s="28"/>
      <c r="E2207" s="28"/>
      <c r="F2207"/>
      <c r="G2207"/>
      <c r="K2207" s="2"/>
      <c r="M2207"/>
      <c r="N2207"/>
      <c r="O2207"/>
      <c r="T2207" s="2"/>
      <c r="V2207"/>
      <c r="W2207"/>
      <c r="X2207"/>
      <c r="AC2207" s="2"/>
      <c r="AE2207"/>
      <c r="AF2207"/>
      <c r="AG2207"/>
      <c r="AL2207" s="2"/>
      <c r="AN2207"/>
      <c r="AO2207"/>
      <c r="AP2207"/>
      <c r="AU2207" s="2"/>
      <c r="AW2207"/>
      <c r="AX2207"/>
      <c r="AY2207"/>
      <c r="BD2207" s="2"/>
      <c r="BF2207"/>
      <c r="BG2207"/>
      <c r="BH2207"/>
      <c r="BM2207" s="2"/>
      <c r="BO2207"/>
      <c r="BP2207"/>
      <c r="BQ2207"/>
      <c r="BV2207" s="2"/>
      <c r="BX2207"/>
      <c r="BY2207"/>
      <c r="BZ2207"/>
      <c r="CE2207" s="2"/>
      <c r="CG2207"/>
      <c r="CH2207"/>
      <c r="CI2207"/>
      <c r="CN2207" s="2"/>
      <c r="CP2207"/>
      <c r="CQ2207"/>
      <c r="CR2207"/>
      <c r="CW2207" s="2"/>
      <c r="CY2207"/>
      <c r="CZ2207"/>
      <c r="DA2207"/>
      <c r="DF2207" s="2"/>
      <c r="DH2207"/>
      <c r="DI2207"/>
      <c r="DJ2207"/>
      <c r="DO2207" s="2"/>
      <c r="DQ2207"/>
      <c r="DR2207"/>
      <c r="DS2207"/>
      <c r="DX2207" s="2"/>
      <c r="DZ2207"/>
      <c r="EA2207"/>
      <c r="EB2207"/>
      <c r="EG2207" s="2"/>
      <c r="EI2207"/>
      <c r="EJ2207"/>
      <c r="EK2207"/>
      <c r="EP2207" s="2"/>
      <c r="ER2207"/>
      <c r="ES2207"/>
      <c r="ET2207"/>
      <c r="EY2207" s="2"/>
      <c r="FA2207"/>
      <c r="FB2207"/>
      <c r="FC2207"/>
      <c r="FH2207" s="2"/>
      <c r="FJ2207"/>
      <c r="FK2207"/>
      <c r="FL2207"/>
      <c r="FQ2207" s="2"/>
      <c r="FS2207"/>
      <c r="FT2207"/>
      <c r="FU2207"/>
      <c r="FZ2207" s="2"/>
      <c r="GB2207"/>
      <c r="GC2207"/>
      <c r="GD2207"/>
      <c r="GI2207" s="2"/>
      <c r="GK2207"/>
      <c r="GL2207"/>
      <c r="GM2207"/>
      <c r="GR2207" s="2"/>
      <c r="GT2207"/>
      <c r="GU2207"/>
      <c r="GV2207"/>
      <c r="HA2207" s="2"/>
      <c r="HC2207"/>
      <c r="HD2207"/>
      <c r="HE2207"/>
      <c r="HJ2207"/>
      <c r="HK2207"/>
      <c r="HL2207"/>
      <c r="HM2207"/>
      <c r="HN2207"/>
      <c r="HO2207"/>
      <c r="HP2207"/>
      <c r="HQ2207"/>
      <c r="HR2207"/>
      <c r="HS2207"/>
      <c r="HT2207"/>
      <c r="HU2207"/>
      <c r="HV2207"/>
      <c r="HW2207"/>
      <c r="HX2207"/>
      <c r="HY2207"/>
      <c r="HZ2207"/>
      <c r="IA2207"/>
      <c r="IB2207"/>
      <c r="IC2207"/>
      <c r="ID2207"/>
      <c r="IE2207"/>
      <c r="IF2207"/>
      <c r="IG2207"/>
      <c r="IH2207"/>
      <c r="II2207"/>
      <c r="IJ2207"/>
      <c r="IK2207"/>
      <c r="IL2207"/>
      <c r="IM2207"/>
      <c r="IN2207"/>
      <c r="IO2207"/>
    </row>
    <row r="2208" spans="1:249" s="1" customFormat="1" ht="14.25">
      <c r="A2208" s="28"/>
      <c r="B2208" s="28"/>
      <c r="C2208" s="28"/>
      <c r="D2208" s="28"/>
      <c r="E2208" s="28"/>
      <c r="F2208"/>
      <c r="G2208"/>
      <c r="K2208" s="2"/>
      <c r="M2208"/>
      <c r="N2208"/>
      <c r="O2208"/>
      <c r="T2208" s="2"/>
      <c r="V2208"/>
      <c r="W2208"/>
      <c r="X2208"/>
      <c r="AC2208" s="2"/>
      <c r="AE2208"/>
      <c r="AF2208"/>
      <c r="AG2208"/>
      <c r="AL2208" s="2"/>
      <c r="AN2208"/>
      <c r="AO2208"/>
      <c r="AP2208"/>
      <c r="AU2208" s="2"/>
      <c r="AW2208"/>
      <c r="AX2208"/>
      <c r="AY2208"/>
      <c r="BD2208" s="2"/>
      <c r="BF2208"/>
      <c r="BG2208"/>
      <c r="BH2208"/>
      <c r="BM2208" s="2"/>
      <c r="BO2208"/>
      <c r="BP2208"/>
      <c r="BQ2208"/>
      <c r="BV2208" s="2"/>
      <c r="BX2208"/>
      <c r="BY2208"/>
      <c r="BZ2208"/>
      <c r="CE2208" s="2"/>
      <c r="CG2208"/>
      <c r="CH2208"/>
      <c r="CI2208"/>
      <c r="CN2208" s="2"/>
      <c r="CP2208"/>
      <c r="CQ2208"/>
      <c r="CR2208"/>
      <c r="CW2208" s="2"/>
      <c r="CY2208"/>
      <c r="CZ2208"/>
      <c r="DA2208"/>
      <c r="DF2208" s="2"/>
      <c r="DH2208"/>
      <c r="DI2208"/>
      <c r="DJ2208"/>
      <c r="DO2208" s="2"/>
      <c r="DQ2208"/>
      <c r="DR2208"/>
      <c r="DS2208"/>
      <c r="DX2208" s="2"/>
      <c r="DZ2208"/>
      <c r="EA2208"/>
      <c r="EB2208"/>
      <c r="EG2208" s="2"/>
      <c r="EI2208"/>
      <c r="EJ2208"/>
      <c r="EK2208"/>
      <c r="EP2208" s="2"/>
      <c r="ER2208"/>
      <c r="ES2208"/>
      <c r="ET2208"/>
      <c r="EY2208" s="2"/>
      <c r="FA2208"/>
      <c r="FB2208"/>
      <c r="FC2208"/>
      <c r="FH2208" s="2"/>
      <c r="FJ2208"/>
      <c r="FK2208"/>
      <c r="FL2208"/>
      <c r="FQ2208" s="2"/>
      <c r="FS2208"/>
      <c r="FT2208"/>
      <c r="FU2208"/>
      <c r="FZ2208" s="2"/>
      <c r="GB2208"/>
      <c r="GC2208"/>
      <c r="GD2208"/>
      <c r="GI2208" s="2"/>
      <c r="GK2208"/>
      <c r="GL2208"/>
      <c r="GM2208"/>
      <c r="GR2208" s="2"/>
      <c r="GT2208"/>
      <c r="GU2208"/>
      <c r="GV2208"/>
      <c r="HA2208" s="2"/>
      <c r="HC2208"/>
      <c r="HD2208"/>
      <c r="HE2208"/>
      <c r="HJ2208"/>
      <c r="HK2208"/>
      <c r="HL2208"/>
      <c r="HM2208"/>
      <c r="HN2208"/>
      <c r="HO2208"/>
      <c r="HP2208"/>
      <c r="HQ2208"/>
      <c r="HR2208"/>
      <c r="HS2208"/>
      <c r="HT2208"/>
      <c r="HU2208"/>
      <c r="HV2208"/>
      <c r="HW2208"/>
      <c r="HX2208"/>
      <c r="HY2208"/>
      <c r="HZ2208"/>
      <c r="IA2208"/>
      <c r="IB2208"/>
      <c r="IC2208"/>
      <c r="ID2208"/>
      <c r="IE2208"/>
      <c r="IF2208"/>
      <c r="IG2208"/>
      <c r="IH2208"/>
      <c r="II2208"/>
      <c r="IJ2208"/>
      <c r="IK2208"/>
      <c r="IL2208"/>
      <c r="IM2208"/>
      <c r="IN2208"/>
      <c r="IO2208"/>
    </row>
    <row r="2209" spans="1:249" s="1" customFormat="1" ht="14.25">
      <c r="A2209" s="28"/>
      <c r="B2209" s="28"/>
      <c r="C2209" s="28"/>
      <c r="D2209" s="28"/>
      <c r="E2209" s="28"/>
      <c r="F2209"/>
      <c r="G2209"/>
      <c r="K2209" s="2"/>
      <c r="M2209"/>
      <c r="N2209"/>
      <c r="O2209"/>
      <c r="T2209" s="2"/>
      <c r="V2209"/>
      <c r="W2209"/>
      <c r="X2209"/>
      <c r="AC2209" s="2"/>
      <c r="AE2209"/>
      <c r="AF2209"/>
      <c r="AG2209"/>
      <c r="AL2209" s="2"/>
      <c r="AN2209"/>
      <c r="AO2209"/>
      <c r="AP2209"/>
      <c r="AU2209" s="2"/>
      <c r="AW2209"/>
      <c r="AX2209"/>
      <c r="AY2209"/>
      <c r="BD2209" s="2"/>
      <c r="BF2209"/>
      <c r="BG2209"/>
      <c r="BH2209"/>
      <c r="BM2209" s="2"/>
      <c r="BO2209"/>
      <c r="BP2209"/>
      <c r="BQ2209"/>
      <c r="BV2209" s="2"/>
      <c r="BX2209"/>
      <c r="BY2209"/>
      <c r="BZ2209"/>
      <c r="CE2209" s="2"/>
      <c r="CG2209"/>
      <c r="CH2209"/>
      <c r="CI2209"/>
      <c r="CN2209" s="2"/>
      <c r="CP2209"/>
      <c r="CQ2209"/>
      <c r="CR2209"/>
      <c r="CW2209" s="2"/>
      <c r="CY2209"/>
      <c r="CZ2209"/>
      <c r="DA2209"/>
      <c r="DF2209" s="2"/>
      <c r="DH2209"/>
      <c r="DI2209"/>
      <c r="DJ2209"/>
      <c r="DO2209" s="2"/>
      <c r="DQ2209"/>
      <c r="DR2209"/>
      <c r="DS2209"/>
      <c r="DX2209" s="2"/>
      <c r="DZ2209"/>
      <c r="EA2209"/>
      <c r="EB2209"/>
      <c r="EG2209" s="2"/>
      <c r="EI2209"/>
      <c r="EJ2209"/>
      <c r="EK2209"/>
      <c r="EP2209" s="2"/>
      <c r="ER2209"/>
      <c r="ES2209"/>
      <c r="ET2209"/>
      <c r="EY2209" s="2"/>
      <c r="FA2209"/>
      <c r="FB2209"/>
      <c r="FC2209"/>
      <c r="FH2209" s="2"/>
      <c r="FJ2209"/>
      <c r="FK2209"/>
      <c r="FL2209"/>
      <c r="FQ2209" s="2"/>
      <c r="FS2209"/>
      <c r="FT2209"/>
      <c r="FU2209"/>
      <c r="FZ2209" s="2"/>
      <c r="GB2209"/>
      <c r="GC2209"/>
      <c r="GD2209"/>
      <c r="GI2209" s="2"/>
      <c r="GK2209"/>
      <c r="GL2209"/>
      <c r="GM2209"/>
      <c r="GR2209" s="2"/>
      <c r="GT2209"/>
      <c r="GU2209"/>
      <c r="GV2209"/>
      <c r="HA2209" s="2"/>
      <c r="HC2209"/>
      <c r="HD2209"/>
      <c r="HE2209"/>
      <c r="HJ2209"/>
      <c r="HK2209"/>
      <c r="HL2209"/>
      <c r="HM2209"/>
      <c r="HN2209"/>
      <c r="HO2209"/>
      <c r="HP2209"/>
      <c r="HQ2209"/>
      <c r="HR2209"/>
      <c r="HS2209"/>
      <c r="HT2209"/>
      <c r="HU2209"/>
      <c r="HV2209"/>
      <c r="HW2209"/>
      <c r="HX2209"/>
      <c r="HY2209"/>
      <c r="HZ2209"/>
      <c r="IA2209"/>
      <c r="IB2209"/>
      <c r="IC2209"/>
      <c r="ID2209"/>
      <c r="IE2209"/>
      <c r="IF2209"/>
      <c r="IG2209"/>
      <c r="IH2209"/>
      <c r="II2209"/>
      <c r="IJ2209"/>
      <c r="IK2209"/>
      <c r="IL2209"/>
      <c r="IM2209"/>
      <c r="IN2209"/>
      <c r="IO2209"/>
    </row>
    <row r="2210" spans="1:249" s="1" customFormat="1" ht="14.25">
      <c r="A2210" s="239"/>
      <c r="B2210" s="28"/>
      <c r="C2210" s="28"/>
      <c r="D2210" s="28"/>
      <c r="E2210" s="28"/>
      <c r="F2210"/>
      <c r="G2210"/>
      <c r="K2210" s="2"/>
      <c r="M2210"/>
      <c r="N2210"/>
      <c r="O2210"/>
      <c r="T2210" s="2"/>
      <c r="V2210"/>
      <c r="W2210"/>
      <c r="X2210"/>
      <c r="AC2210" s="2"/>
      <c r="AE2210"/>
      <c r="AF2210"/>
      <c r="AG2210"/>
      <c r="AL2210" s="2"/>
      <c r="AN2210"/>
      <c r="AO2210"/>
      <c r="AP2210"/>
      <c r="AU2210" s="2"/>
      <c r="AW2210"/>
      <c r="AX2210"/>
      <c r="AY2210"/>
      <c r="BD2210" s="2"/>
      <c r="BF2210"/>
      <c r="BG2210"/>
      <c r="BH2210"/>
      <c r="BM2210" s="2"/>
      <c r="BO2210"/>
      <c r="BP2210"/>
      <c r="BQ2210"/>
      <c r="BV2210" s="2"/>
      <c r="BX2210"/>
      <c r="BY2210"/>
      <c r="BZ2210"/>
      <c r="CE2210" s="2"/>
      <c r="CG2210"/>
      <c r="CH2210"/>
      <c r="CI2210"/>
      <c r="CN2210" s="2"/>
      <c r="CP2210"/>
      <c r="CQ2210"/>
      <c r="CR2210"/>
      <c r="CW2210" s="2"/>
      <c r="CY2210"/>
      <c r="CZ2210"/>
      <c r="DA2210"/>
      <c r="DF2210" s="2"/>
      <c r="DH2210"/>
      <c r="DI2210"/>
      <c r="DJ2210"/>
      <c r="DO2210" s="2"/>
      <c r="DQ2210"/>
      <c r="DR2210"/>
      <c r="DS2210"/>
      <c r="DX2210" s="2"/>
      <c r="DZ2210"/>
      <c r="EA2210"/>
      <c r="EB2210"/>
      <c r="EG2210" s="2"/>
      <c r="EI2210"/>
      <c r="EJ2210"/>
      <c r="EK2210"/>
      <c r="EP2210" s="2"/>
      <c r="ER2210"/>
      <c r="ES2210"/>
      <c r="ET2210"/>
      <c r="EY2210" s="2"/>
      <c r="FA2210"/>
      <c r="FB2210"/>
      <c r="FC2210"/>
      <c r="FH2210" s="2"/>
      <c r="FJ2210"/>
      <c r="FK2210"/>
      <c r="FL2210"/>
      <c r="FQ2210" s="2"/>
      <c r="FS2210"/>
      <c r="FT2210"/>
      <c r="FU2210"/>
      <c r="FZ2210" s="2"/>
      <c r="GB2210"/>
      <c r="GC2210"/>
      <c r="GD2210"/>
      <c r="GI2210" s="2"/>
      <c r="GK2210"/>
      <c r="GL2210"/>
      <c r="GM2210"/>
      <c r="GR2210" s="2"/>
      <c r="GT2210"/>
      <c r="GU2210"/>
      <c r="GV2210"/>
      <c r="HA2210" s="2"/>
      <c r="HC2210"/>
      <c r="HD2210"/>
      <c r="HE2210"/>
      <c r="HJ2210"/>
      <c r="HK2210"/>
      <c r="HL2210"/>
      <c r="HM2210"/>
      <c r="HN2210"/>
      <c r="HO2210"/>
      <c r="HP2210"/>
      <c r="HQ2210"/>
      <c r="HR2210"/>
      <c r="HS2210"/>
      <c r="HT2210"/>
      <c r="HU2210"/>
      <c r="HV2210"/>
      <c r="HW2210"/>
      <c r="HX2210"/>
      <c r="HY2210"/>
      <c r="HZ2210"/>
      <c r="IA2210"/>
      <c r="IB2210"/>
      <c r="IC2210"/>
      <c r="ID2210"/>
      <c r="IE2210"/>
      <c r="IF2210"/>
      <c r="IG2210"/>
      <c r="IH2210"/>
      <c r="II2210"/>
      <c r="IJ2210"/>
      <c r="IK2210"/>
      <c r="IL2210"/>
      <c r="IM2210"/>
      <c r="IN2210"/>
      <c r="IO2210"/>
    </row>
    <row r="2211" spans="1:249" s="1" customFormat="1" ht="14.25">
      <c r="A2211" s="239"/>
      <c r="B2211" s="28"/>
      <c r="C2211" s="28"/>
      <c r="D2211" s="28"/>
      <c r="E2211" s="28"/>
      <c r="F2211"/>
      <c r="G2211"/>
      <c r="K2211" s="2"/>
      <c r="M2211"/>
      <c r="N2211"/>
      <c r="O2211"/>
      <c r="T2211" s="2"/>
      <c r="V2211"/>
      <c r="W2211"/>
      <c r="X2211"/>
      <c r="AC2211" s="2"/>
      <c r="AE2211"/>
      <c r="AF2211"/>
      <c r="AG2211"/>
      <c r="AL2211" s="2"/>
      <c r="AN2211"/>
      <c r="AO2211"/>
      <c r="AP2211"/>
      <c r="AU2211" s="2"/>
      <c r="AW2211"/>
      <c r="AX2211"/>
      <c r="AY2211"/>
      <c r="BD2211" s="2"/>
      <c r="BF2211"/>
      <c r="BG2211"/>
      <c r="BH2211"/>
      <c r="BM2211" s="2"/>
      <c r="BO2211"/>
      <c r="BP2211"/>
      <c r="BQ2211"/>
      <c r="BV2211" s="2"/>
      <c r="BX2211"/>
      <c r="BY2211"/>
      <c r="BZ2211"/>
      <c r="CE2211" s="2"/>
      <c r="CG2211"/>
      <c r="CH2211"/>
      <c r="CI2211"/>
      <c r="CN2211" s="2"/>
      <c r="CP2211"/>
      <c r="CQ2211"/>
      <c r="CR2211"/>
      <c r="CW2211" s="2"/>
      <c r="CY2211"/>
      <c r="CZ2211"/>
      <c r="DA2211"/>
      <c r="DF2211" s="2"/>
      <c r="DH2211"/>
      <c r="DI2211"/>
      <c r="DJ2211"/>
      <c r="DO2211" s="2"/>
      <c r="DQ2211"/>
      <c r="DR2211"/>
      <c r="DS2211"/>
      <c r="DX2211" s="2"/>
      <c r="DZ2211"/>
      <c r="EA2211"/>
      <c r="EB2211"/>
      <c r="EG2211" s="2"/>
      <c r="EI2211"/>
      <c r="EJ2211"/>
      <c r="EK2211"/>
      <c r="EP2211" s="2"/>
      <c r="ER2211"/>
      <c r="ES2211"/>
      <c r="ET2211"/>
      <c r="EY2211" s="2"/>
      <c r="FA2211"/>
      <c r="FB2211"/>
      <c r="FC2211"/>
      <c r="FH2211" s="2"/>
      <c r="FJ2211"/>
      <c r="FK2211"/>
      <c r="FL2211"/>
      <c r="FQ2211" s="2"/>
      <c r="FS2211"/>
      <c r="FT2211"/>
      <c r="FU2211"/>
      <c r="FZ2211" s="2"/>
      <c r="GB2211"/>
      <c r="GC2211"/>
      <c r="GD2211"/>
      <c r="GI2211" s="2"/>
      <c r="GK2211"/>
      <c r="GL2211"/>
      <c r="GM2211"/>
      <c r="GR2211" s="2"/>
      <c r="GT2211"/>
      <c r="GU2211"/>
      <c r="GV2211"/>
      <c r="HA2211" s="2"/>
      <c r="HC2211"/>
      <c r="HD2211"/>
      <c r="HE2211"/>
      <c r="HJ2211"/>
      <c r="HK2211"/>
      <c r="HL2211"/>
      <c r="HM2211"/>
      <c r="HN2211"/>
      <c r="HO2211"/>
      <c r="HP2211"/>
      <c r="HQ2211"/>
      <c r="HR2211"/>
      <c r="HS2211"/>
      <c r="HT2211"/>
      <c r="HU2211"/>
      <c r="HV2211"/>
      <c r="HW2211"/>
      <c r="HX2211"/>
      <c r="HY2211"/>
      <c r="HZ2211"/>
      <c r="IA2211"/>
      <c r="IB2211"/>
      <c r="IC2211"/>
      <c r="ID2211"/>
      <c r="IE2211"/>
      <c r="IF2211"/>
      <c r="IG2211"/>
      <c r="IH2211"/>
      <c r="II2211"/>
      <c r="IJ2211"/>
      <c r="IK2211"/>
      <c r="IL2211"/>
      <c r="IM2211"/>
      <c r="IN2211"/>
      <c r="IO2211"/>
    </row>
    <row r="2212" spans="1:249" s="1" customFormat="1" ht="14.25">
      <c r="A2212" s="28"/>
      <c r="B2212" s="28"/>
      <c r="C2212" s="28"/>
      <c r="D2212" s="28"/>
      <c r="E2212" s="28"/>
      <c r="F2212"/>
      <c r="G2212"/>
      <c r="K2212" s="2"/>
      <c r="M2212"/>
      <c r="N2212"/>
      <c r="O2212"/>
      <c r="T2212" s="2"/>
      <c r="V2212"/>
      <c r="W2212"/>
      <c r="X2212"/>
      <c r="AC2212" s="2"/>
      <c r="AE2212"/>
      <c r="AF2212"/>
      <c r="AG2212"/>
      <c r="AL2212" s="2"/>
      <c r="AN2212"/>
      <c r="AO2212"/>
      <c r="AP2212"/>
      <c r="AU2212" s="2"/>
      <c r="AW2212"/>
      <c r="AX2212"/>
      <c r="AY2212"/>
      <c r="BD2212" s="2"/>
      <c r="BF2212"/>
      <c r="BG2212"/>
      <c r="BH2212"/>
      <c r="BM2212" s="2"/>
      <c r="BO2212"/>
      <c r="BP2212"/>
      <c r="BQ2212"/>
      <c r="BV2212" s="2"/>
      <c r="BX2212"/>
      <c r="BY2212"/>
      <c r="BZ2212"/>
      <c r="CE2212" s="2"/>
      <c r="CG2212"/>
      <c r="CH2212"/>
      <c r="CI2212"/>
      <c r="CN2212" s="2"/>
      <c r="CP2212"/>
      <c r="CQ2212"/>
      <c r="CR2212"/>
      <c r="CW2212" s="2"/>
      <c r="CY2212"/>
      <c r="CZ2212"/>
      <c r="DA2212"/>
      <c r="DF2212" s="2"/>
      <c r="DH2212"/>
      <c r="DI2212"/>
      <c r="DJ2212"/>
      <c r="DO2212" s="2"/>
      <c r="DQ2212"/>
      <c r="DR2212"/>
      <c r="DS2212"/>
      <c r="DX2212" s="2"/>
      <c r="DZ2212"/>
      <c r="EA2212"/>
      <c r="EB2212"/>
      <c r="EG2212" s="2"/>
      <c r="EI2212"/>
      <c r="EJ2212"/>
      <c r="EK2212"/>
      <c r="EP2212" s="2"/>
      <c r="ER2212"/>
      <c r="ES2212"/>
      <c r="ET2212"/>
      <c r="EY2212" s="2"/>
      <c r="FA2212"/>
      <c r="FB2212"/>
      <c r="FC2212"/>
      <c r="FH2212" s="2"/>
      <c r="FJ2212"/>
      <c r="FK2212"/>
      <c r="FL2212"/>
      <c r="FQ2212" s="2"/>
      <c r="FS2212"/>
      <c r="FT2212"/>
      <c r="FU2212"/>
      <c r="FZ2212" s="2"/>
      <c r="GB2212"/>
      <c r="GC2212"/>
      <c r="GD2212"/>
      <c r="GI2212" s="2"/>
      <c r="GK2212"/>
      <c r="GL2212"/>
      <c r="GM2212"/>
      <c r="GR2212" s="2"/>
      <c r="GT2212"/>
      <c r="GU2212"/>
      <c r="GV2212"/>
      <c r="HA2212" s="2"/>
      <c r="HC2212"/>
      <c r="HD2212"/>
      <c r="HE2212"/>
      <c r="HJ2212"/>
      <c r="HK2212"/>
      <c r="HL2212"/>
      <c r="HM2212"/>
      <c r="HN2212"/>
      <c r="HO2212"/>
      <c r="HP2212"/>
      <c r="HQ2212"/>
      <c r="HR2212"/>
      <c r="HS2212"/>
      <c r="HT2212"/>
      <c r="HU2212"/>
      <c r="HV2212"/>
      <c r="HW2212"/>
      <c r="HX2212"/>
      <c r="HY2212"/>
      <c r="HZ2212"/>
      <c r="IA2212"/>
      <c r="IB2212"/>
      <c r="IC2212"/>
      <c r="ID2212"/>
      <c r="IE2212"/>
      <c r="IF2212"/>
      <c r="IG2212"/>
      <c r="IH2212"/>
      <c r="II2212"/>
      <c r="IJ2212"/>
      <c r="IK2212"/>
      <c r="IL2212"/>
      <c r="IM2212"/>
      <c r="IN2212"/>
      <c r="IO2212"/>
    </row>
    <row r="2213" spans="1:249" s="1" customFormat="1" ht="14.25">
      <c r="A2213" s="239"/>
      <c r="B2213" s="28"/>
      <c r="C2213" s="28"/>
      <c r="D2213" s="28"/>
      <c r="E2213" s="28"/>
      <c r="F2213"/>
      <c r="G2213"/>
      <c r="K2213" s="2"/>
      <c r="M2213"/>
      <c r="N2213"/>
      <c r="O2213"/>
      <c r="T2213" s="2"/>
      <c r="V2213"/>
      <c r="W2213"/>
      <c r="X2213"/>
      <c r="AC2213" s="2"/>
      <c r="AE2213"/>
      <c r="AF2213"/>
      <c r="AG2213"/>
      <c r="AL2213" s="2"/>
      <c r="AN2213"/>
      <c r="AO2213"/>
      <c r="AP2213"/>
      <c r="AU2213" s="2"/>
      <c r="AW2213"/>
      <c r="AX2213"/>
      <c r="AY2213"/>
      <c r="BD2213" s="2"/>
      <c r="BF2213"/>
      <c r="BG2213"/>
      <c r="BH2213"/>
      <c r="BM2213" s="2"/>
      <c r="BO2213"/>
      <c r="BP2213"/>
      <c r="BQ2213"/>
      <c r="BV2213" s="2"/>
      <c r="BX2213"/>
      <c r="BY2213"/>
      <c r="BZ2213"/>
      <c r="CE2213" s="2"/>
      <c r="CG2213"/>
      <c r="CH2213"/>
      <c r="CI2213"/>
      <c r="CN2213" s="2"/>
      <c r="CP2213"/>
      <c r="CQ2213"/>
      <c r="CR2213"/>
      <c r="CW2213" s="2"/>
      <c r="CY2213"/>
      <c r="CZ2213"/>
      <c r="DA2213"/>
      <c r="DF2213" s="2"/>
      <c r="DH2213"/>
      <c r="DI2213"/>
      <c r="DJ2213"/>
      <c r="DO2213" s="2"/>
      <c r="DQ2213"/>
      <c r="DR2213"/>
      <c r="DS2213"/>
      <c r="DX2213" s="2"/>
      <c r="DZ2213"/>
      <c r="EA2213"/>
      <c r="EB2213"/>
      <c r="EG2213" s="2"/>
      <c r="EI2213"/>
      <c r="EJ2213"/>
      <c r="EK2213"/>
      <c r="EP2213" s="2"/>
      <c r="ER2213"/>
      <c r="ES2213"/>
      <c r="ET2213"/>
      <c r="EY2213" s="2"/>
      <c r="FA2213"/>
      <c r="FB2213"/>
      <c r="FC2213"/>
      <c r="FH2213" s="2"/>
      <c r="FJ2213"/>
      <c r="FK2213"/>
      <c r="FL2213"/>
      <c r="FQ2213" s="2"/>
      <c r="FS2213"/>
      <c r="FT2213"/>
      <c r="FU2213"/>
      <c r="FZ2213" s="2"/>
      <c r="GB2213"/>
      <c r="GC2213"/>
      <c r="GD2213"/>
      <c r="GI2213" s="2"/>
      <c r="GK2213"/>
      <c r="GL2213"/>
      <c r="GM2213"/>
      <c r="GR2213" s="2"/>
      <c r="GT2213"/>
      <c r="GU2213"/>
      <c r="GV2213"/>
      <c r="HA2213" s="2"/>
      <c r="HC2213"/>
      <c r="HD2213"/>
      <c r="HE2213"/>
      <c r="HJ2213"/>
      <c r="HK2213"/>
      <c r="HL2213"/>
      <c r="HM2213"/>
      <c r="HN2213"/>
      <c r="HO2213"/>
      <c r="HP2213"/>
      <c r="HQ2213"/>
      <c r="HR2213"/>
      <c r="HS2213"/>
      <c r="HT2213"/>
      <c r="HU2213"/>
      <c r="HV2213"/>
      <c r="HW2213"/>
      <c r="HX2213"/>
      <c r="HY2213"/>
      <c r="HZ2213"/>
      <c r="IA2213"/>
      <c r="IB2213"/>
      <c r="IC2213"/>
      <c r="ID2213"/>
      <c r="IE2213"/>
      <c r="IF2213"/>
      <c r="IG2213"/>
      <c r="IH2213"/>
      <c r="II2213"/>
      <c r="IJ2213"/>
      <c r="IK2213"/>
      <c r="IL2213"/>
      <c r="IM2213"/>
      <c r="IN2213"/>
      <c r="IO2213"/>
    </row>
    <row r="2214" spans="1:249" s="1" customFormat="1" ht="14.25">
      <c r="A2214" s="28"/>
      <c r="B2214" s="28"/>
      <c r="C2214" s="28"/>
      <c r="D2214" s="28"/>
      <c r="E2214" s="28"/>
      <c r="F2214"/>
      <c r="G2214"/>
      <c r="K2214" s="2"/>
      <c r="M2214"/>
      <c r="N2214"/>
      <c r="O2214"/>
      <c r="T2214" s="2"/>
      <c r="V2214"/>
      <c r="W2214"/>
      <c r="X2214"/>
      <c r="AC2214" s="2"/>
      <c r="AE2214"/>
      <c r="AF2214"/>
      <c r="AG2214"/>
      <c r="AL2214" s="2"/>
      <c r="AN2214"/>
      <c r="AO2214"/>
      <c r="AP2214"/>
      <c r="AU2214" s="2"/>
      <c r="AW2214"/>
      <c r="AX2214"/>
      <c r="AY2214"/>
      <c r="BD2214" s="2"/>
      <c r="BF2214"/>
      <c r="BG2214"/>
      <c r="BH2214"/>
      <c r="BM2214" s="2"/>
      <c r="BO2214"/>
      <c r="BP2214"/>
      <c r="BQ2214"/>
      <c r="BV2214" s="2"/>
      <c r="BX2214"/>
      <c r="BY2214"/>
      <c r="BZ2214"/>
      <c r="CE2214" s="2"/>
      <c r="CG2214"/>
      <c r="CH2214"/>
      <c r="CI2214"/>
      <c r="CN2214" s="2"/>
      <c r="CP2214"/>
      <c r="CQ2214"/>
      <c r="CR2214"/>
      <c r="CW2214" s="2"/>
      <c r="CY2214"/>
      <c r="CZ2214"/>
      <c r="DA2214"/>
      <c r="DF2214" s="2"/>
      <c r="DH2214"/>
      <c r="DI2214"/>
      <c r="DJ2214"/>
      <c r="DO2214" s="2"/>
      <c r="DQ2214"/>
      <c r="DR2214"/>
      <c r="DS2214"/>
      <c r="DX2214" s="2"/>
      <c r="DZ2214"/>
      <c r="EA2214"/>
      <c r="EB2214"/>
      <c r="EG2214" s="2"/>
      <c r="EI2214"/>
      <c r="EJ2214"/>
      <c r="EK2214"/>
      <c r="EP2214" s="2"/>
      <c r="ER2214"/>
      <c r="ES2214"/>
      <c r="ET2214"/>
      <c r="EY2214" s="2"/>
      <c r="FA2214"/>
      <c r="FB2214"/>
      <c r="FC2214"/>
      <c r="FH2214" s="2"/>
      <c r="FJ2214"/>
      <c r="FK2214"/>
      <c r="FL2214"/>
      <c r="FQ2214" s="2"/>
      <c r="FS2214"/>
      <c r="FT2214"/>
      <c r="FU2214"/>
      <c r="FZ2214" s="2"/>
      <c r="GB2214"/>
      <c r="GC2214"/>
      <c r="GD2214"/>
      <c r="GI2214" s="2"/>
      <c r="GK2214"/>
      <c r="GL2214"/>
      <c r="GM2214"/>
      <c r="GR2214" s="2"/>
      <c r="GT2214"/>
      <c r="GU2214"/>
      <c r="GV2214"/>
      <c r="HA2214" s="2"/>
      <c r="HC2214"/>
      <c r="HD2214"/>
      <c r="HE2214"/>
      <c r="HJ2214"/>
      <c r="HK2214"/>
      <c r="HL2214"/>
      <c r="HM2214"/>
      <c r="HN2214"/>
      <c r="HO2214"/>
      <c r="HP2214"/>
      <c r="HQ2214"/>
      <c r="HR2214"/>
      <c r="HS2214"/>
      <c r="HT2214"/>
      <c r="HU2214"/>
      <c r="HV2214"/>
      <c r="HW2214"/>
      <c r="HX2214"/>
      <c r="HY2214"/>
      <c r="HZ2214"/>
      <c r="IA2214"/>
      <c r="IB2214"/>
      <c r="IC2214"/>
      <c r="ID2214"/>
      <c r="IE2214"/>
      <c r="IF2214"/>
      <c r="IG2214"/>
      <c r="IH2214"/>
      <c r="II2214"/>
      <c r="IJ2214"/>
      <c r="IK2214"/>
      <c r="IL2214"/>
      <c r="IM2214"/>
      <c r="IN2214"/>
      <c r="IO2214"/>
    </row>
    <row r="2215" spans="1:249" s="1" customFormat="1" ht="14.25">
      <c r="A2215" s="239"/>
      <c r="B2215" s="28"/>
      <c r="C2215" s="28"/>
      <c r="D2215" s="28"/>
      <c r="E2215" s="28"/>
      <c r="F2215"/>
      <c r="G2215"/>
      <c r="K2215" s="2"/>
      <c r="M2215"/>
      <c r="N2215"/>
      <c r="O2215"/>
      <c r="T2215" s="2"/>
      <c r="V2215"/>
      <c r="W2215"/>
      <c r="X2215"/>
      <c r="AC2215" s="2"/>
      <c r="AE2215"/>
      <c r="AF2215"/>
      <c r="AG2215"/>
      <c r="AL2215" s="2"/>
      <c r="AN2215"/>
      <c r="AO2215"/>
      <c r="AP2215"/>
      <c r="AU2215" s="2"/>
      <c r="AW2215"/>
      <c r="AX2215"/>
      <c r="AY2215"/>
      <c r="BD2215" s="2"/>
      <c r="BF2215"/>
      <c r="BG2215"/>
      <c r="BH2215"/>
      <c r="BM2215" s="2"/>
      <c r="BO2215"/>
      <c r="BP2215"/>
      <c r="BQ2215"/>
      <c r="BV2215" s="2"/>
      <c r="BX2215"/>
      <c r="BY2215"/>
      <c r="BZ2215"/>
      <c r="CE2215" s="2"/>
      <c r="CG2215"/>
      <c r="CH2215"/>
      <c r="CI2215"/>
      <c r="CN2215" s="2"/>
      <c r="CP2215"/>
      <c r="CQ2215"/>
      <c r="CR2215"/>
      <c r="CW2215" s="2"/>
      <c r="CY2215"/>
      <c r="CZ2215"/>
      <c r="DA2215"/>
      <c r="DF2215" s="2"/>
      <c r="DH2215"/>
      <c r="DI2215"/>
      <c r="DJ2215"/>
      <c r="DO2215" s="2"/>
      <c r="DQ2215"/>
      <c r="DR2215"/>
      <c r="DS2215"/>
      <c r="DX2215" s="2"/>
      <c r="DZ2215"/>
      <c r="EA2215"/>
      <c r="EB2215"/>
      <c r="EG2215" s="2"/>
      <c r="EI2215"/>
      <c r="EJ2215"/>
      <c r="EK2215"/>
      <c r="EP2215" s="2"/>
      <c r="ER2215"/>
      <c r="ES2215"/>
      <c r="ET2215"/>
      <c r="EY2215" s="2"/>
      <c r="FA2215"/>
      <c r="FB2215"/>
      <c r="FC2215"/>
      <c r="FH2215" s="2"/>
      <c r="FJ2215"/>
      <c r="FK2215"/>
      <c r="FL2215"/>
      <c r="FQ2215" s="2"/>
      <c r="FS2215"/>
      <c r="FT2215"/>
      <c r="FU2215"/>
      <c r="FZ2215" s="2"/>
      <c r="GB2215"/>
      <c r="GC2215"/>
      <c r="GD2215"/>
      <c r="GI2215" s="2"/>
      <c r="GK2215"/>
      <c r="GL2215"/>
      <c r="GM2215"/>
      <c r="GR2215" s="2"/>
      <c r="GT2215"/>
      <c r="GU2215"/>
      <c r="GV2215"/>
      <c r="HA2215" s="2"/>
      <c r="HC2215"/>
      <c r="HD2215"/>
      <c r="HE2215"/>
      <c r="HJ2215"/>
      <c r="HK2215"/>
      <c r="HL2215"/>
      <c r="HM2215"/>
      <c r="HN2215"/>
      <c r="HO2215"/>
      <c r="HP2215"/>
      <c r="HQ2215"/>
      <c r="HR2215"/>
      <c r="HS2215"/>
      <c r="HT2215"/>
      <c r="HU2215"/>
      <c r="HV2215"/>
      <c r="HW2215"/>
      <c r="HX2215"/>
      <c r="HY2215"/>
      <c r="HZ2215"/>
      <c r="IA2215"/>
      <c r="IB2215"/>
      <c r="IC2215"/>
      <c r="ID2215"/>
      <c r="IE2215"/>
      <c r="IF2215"/>
      <c r="IG2215"/>
      <c r="IH2215"/>
      <c r="II2215"/>
      <c r="IJ2215"/>
      <c r="IK2215"/>
      <c r="IL2215"/>
      <c r="IM2215"/>
      <c r="IN2215"/>
      <c r="IO2215"/>
    </row>
    <row r="2216" spans="1:249" s="1" customFormat="1" ht="14.25">
      <c r="A2216" s="28"/>
      <c r="B2216" s="28"/>
      <c r="C2216" s="28"/>
      <c r="D2216" s="28"/>
      <c r="E2216" s="28"/>
      <c r="F2216"/>
      <c r="G2216"/>
      <c r="K2216" s="2"/>
      <c r="M2216"/>
      <c r="N2216"/>
      <c r="O2216"/>
      <c r="T2216" s="2"/>
      <c r="V2216"/>
      <c r="W2216"/>
      <c r="X2216"/>
      <c r="AC2216" s="2"/>
      <c r="AE2216"/>
      <c r="AF2216"/>
      <c r="AG2216"/>
      <c r="AL2216" s="2"/>
      <c r="AN2216"/>
      <c r="AO2216"/>
      <c r="AP2216"/>
      <c r="AU2216" s="2"/>
      <c r="AW2216"/>
      <c r="AX2216"/>
      <c r="AY2216"/>
      <c r="BD2216" s="2"/>
      <c r="BF2216"/>
      <c r="BG2216"/>
      <c r="BH2216"/>
      <c r="BM2216" s="2"/>
      <c r="BO2216"/>
      <c r="BP2216"/>
      <c r="BQ2216"/>
      <c r="BV2216" s="2"/>
      <c r="BX2216"/>
      <c r="BY2216"/>
      <c r="BZ2216"/>
      <c r="CE2216" s="2"/>
      <c r="CG2216"/>
      <c r="CH2216"/>
      <c r="CI2216"/>
      <c r="CN2216" s="2"/>
      <c r="CP2216"/>
      <c r="CQ2216"/>
      <c r="CR2216"/>
      <c r="CW2216" s="2"/>
      <c r="CY2216"/>
      <c r="CZ2216"/>
      <c r="DA2216"/>
      <c r="DF2216" s="2"/>
      <c r="DH2216"/>
      <c r="DI2216"/>
      <c r="DJ2216"/>
      <c r="DO2216" s="2"/>
      <c r="DQ2216"/>
      <c r="DR2216"/>
      <c r="DS2216"/>
      <c r="DX2216" s="2"/>
      <c r="DZ2216"/>
      <c r="EA2216"/>
      <c r="EB2216"/>
      <c r="EG2216" s="2"/>
      <c r="EI2216"/>
      <c r="EJ2216"/>
      <c r="EK2216"/>
      <c r="EP2216" s="2"/>
      <c r="ER2216"/>
      <c r="ES2216"/>
      <c r="ET2216"/>
      <c r="EY2216" s="2"/>
      <c r="FA2216"/>
      <c r="FB2216"/>
      <c r="FC2216"/>
      <c r="FH2216" s="2"/>
      <c r="FJ2216"/>
      <c r="FK2216"/>
      <c r="FL2216"/>
      <c r="FQ2216" s="2"/>
      <c r="FS2216"/>
      <c r="FT2216"/>
      <c r="FU2216"/>
      <c r="FZ2216" s="2"/>
      <c r="GB2216"/>
      <c r="GC2216"/>
      <c r="GD2216"/>
      <c r="GI2216" s="2"/>
      <c r="GK2216"/>
      <c r="GL2216"/>
      <c r="GM2216"/>
      <c r="GR2216" s="2"/>
      <c r="GT2216"/>
      <c r="GU2216"/>
      <c r="GV2216"/>
      <c r="HA2216" s="2"/>
      <c r="HC2216"/>
      <c r="HD2216"/>
      <c r="HE2216"/>
      <c r="HJ2216"/>
      <c r="HK2216"/>
      <c r="HL2216"/>
      <c r="HM2216"/>
      <c r="HN2216"/>
      <c r="HO2216"/>
      <c r="HP2216"/>
      <c r="HQ2216"/>
      <c r="HR2216"/>
      <c r="HS2216"/>
      <c r="HT2216"/>
      <c r="HU2216"/>
      <c r="HV2216"/>
      <c r="HW2216"/>
      <c r="HX2216"/>
      <c r="HY2216"/>
      <c r="HZ2216"/>
      <c r="IA2216"/>
      <c r="IB2216"/>
      <c r="IC2216"/>
      <c r="ID2216"/>
      <c r="IE2216"/>
      <c r="IF2216"/>
      <c r="IG2216"/>
      <c r="IH2216"/>
      <c r="II2216"/>
      <c r="IJ2216"/>
      <c r="IK2216"/>
      <c r="IL2216"/>
      <c r="IM2216"/>
      <c r="IN2216"/>
      <c r="IO2216"/>
    </row>
    <row r="2217" spans="1:249" s="1" customFormat="1" ht="14.25">
      <c r="A2217" s="28"/>
      <c r="B2217" s="28"/>
      <c r="C2217" s="28"/>
      <c r="D2217" s="28"/>
      <c r="E2217" s="28"/>
      <c r="F2217"/>
      <c r="G2217"/>
      <c r="K2217" s="2"/>
      <c r="M2217"/>
      <c r="N2217"/>
      <c r="O2217"/>
      <c r="T2217" s="2"/>
      <c r="V2217"/>
      <c r="W2217"/>
      <c r="X2217"/>
      <c r="AC2217" s="2"/>
      <c r="AE2217"/>
      <c r="AF2217"/>
      <c r="AG2217"/>
      <c r="AL2217" s="2"/>
      <c r="AN2217"/>
      <c r="AO2217"/>
      <c r="AP2217"/>
      <c r="AU2217" s="2"/>
      <c r="AW2217"/>
      <c r="AX2217"/>
      <c r="AY2217"/>
      <c r="BD2217" s="2"/>
      <c r="BF2217"/>
      <c r="BG2217"/>
      <c r="BH2217"/>
      <c r="BM2217" s="2"/>
      <c r="BO2217"/>
      <c r="BP2217"/>
      <c r="BQ2217"/>
      <c r="BV2217" s="2"/>
      <c r="BX2217"/>
      <c r="BY2217"/>
      <c r="BZ2217"/>
      <c r="CE2217" s="2"/>
      <c r="CG2217"/>
      <c r="CH2217"/>
      <c r="CI2217"/>
      <c r="CN2217" s="2"/>
      <c r="CP2217"/>
      <c r="CQ2217"/>
      <c r="CR2217"/>
      <c r="CW2217" s="2"/>
      <c r="CY2217"/>
      <c r="CZ2217"/>
      <c r="DA2217"/>
      <c r="DF2217" s="2"/>
      <c r="DH2217"/>
      <c r="DI2217"/>
      <c r="DJ2217"/>
      <c r="DO2217" s="2"/>
      <c r="DQ2217"/>
      <c r="DR2217"/>
      <c r="DS2217"/>
      <c r="DX2217" s="2"/>
      <c r="DZ2217"/>
      <c r="EA2217"/>
      <c r="EB2217"/>
      <c r="EG2217" s="2"/>
      <c r="EI2217"/>
      <c r="EJ2217"/>
      <c r="EK2217"/>
      <c r="EP2217" s="2"/>
      <c r="ER2217"/>
      <c r="ES2217"/>
      <c r="ET2217"/>
      <c r="EY2217" s="2"/>
      <c r="FA2217"/>
      <c r="FB2217"/>
      <c r="FC2217"/>
      <c r="FH2217" s="2"/>
      <c r="FJ2217"/>
      <c r="FK2217"/>
      <c r="FL2217"/>
      <c r="FQ2217" s="2"/>
      <c r="FS2217"/>
      <c r="FT2217"/>
      <c r="FU2217"/>
      <c r="FZ2217" s="2"/>
      <c r="GB2217"/>
      <c r="GC2217"/>
      <c r="GD2217"/>
      <c r="GI2217" s="2"/>
      <c r="GK2217"/>
      <c r="GL2217"/>
      <c r="GM2217"/>
      <c r="GR2217" s="2"/>
      <c r="GT2217"/>
      <c r="GU2217"/>
      <c r="GV2217"/>
      <c r="HA2217" s="2"/>
      <c r="HC2217"/>
      <c r="HD2217"/>
      <c r="HE2217"/>
      <c r="HJ2217"/>
      <c r="HK2217"/>
      <c r="HL2217"/>
      <c r="HM2217"/>
      <c r="HN2217"/>
      <c r="HO2217"/>
      <c r="HP2217"/>
      <c r="HQ2217"/>
      <c r="HR2217"/>
      <c r="HS2217"/>
      <c r="HT2217"/>
      <c r="HU2217"/>
      <c r="HV2217"/>
      <c r="HW2217"/>
      <c r="HX2217"/>
      <c r="HY2217"/>
      <c r="HZ2217"/>
      <c r="IA2217"/>
      <c r="IB2217"/>
      <c r="IC2217"/>
      <c r="ID2217"/>
      <c r="IE2217"/>
      <c r="IF2217"/>
      <c r="IG2217"/>
      <c r="IH2217"/>
      <c r="II2217"/>
      <c r="IJ2217"/>
      <c r="IK2217"/>
      <c r="IL2217"/>
      <c r="IM2217"/>
      <c r="IN2217"/>
      <c r="IO2217"/>
    </row>
    <row r="2218" spans="1:249" s="1" customFormat="1" ht="14.25">
      <c r="A2218" s="28"/>
      <c r="B2218" s="28"/>
      <c r="C2218" s="28"/>
      <c r="D2218" s="28"/>
      <c r="E2218" s="28"/>
      <c r="F2218"/>
      <c r="G2218"/>
      <c r="K2218" s="2"/>
      <c r="M2218"/>
      <c r="N2218"/>
      <c r="O2218"/>
      <c r="T2218" s="2"/>
      <c r="V2218"/>
      <c r="W2218"/>
      <c r="X2218"/>
      <c r="AC2218" s="2"/>
      <c r="AE2218"/>
      <c r="AF2218"/>
      <c r="AG2218"/>
      <c r="AL2218" s="2"/>
      <c r="AN2218"/>
      <c r="AO2218"/>
      <c r="AP2218"/>
      <c r="AU2218" s="2"/>
      <c r="AW2218"/>
      <c r="AX2218"/>
      <c r="AY2218"/>
      <c r="BD2218" s="2"/>
      <c r="BF2218"/>
      <c r="BG2218"/>
      <c r="BH2218"/>
      <c r="BM2218" s="2"/>
      <c r="BO2218"/>
      <c r="BP2218"/>
      <c r="BQ2218"/>
      <c r="BV2218" s="2"/>
      <c r="BX2218"/>
      <c r="BY2218"/>
      <c r="BZ2218"/>
      <c r="CE2218" s="2"/>
      <c r="CG2218"/>
      <c r="CH2218"/>
      <c r="CI2218"/>
      <c r="CN2218" s="2"/>
      <c r="CP2218"/>
      <c r="CQ2218"/>
      <c r="CR2218"/>
      <c r="CW2218" s="2"/>
      <c r="CY2218"/>
      <c r="CZ2218"/>
      <c r="DA2218"/>
      <c r="DF2218" s="2"/>
      <c r="DH2218"/>
      <c r="DI2218"/>
      <c r="DJ2218"/>
      <c r="DO2218" s="2"/>
      <c r="DQ2218"/>
      <c r="DR2218"/>
      <c r="DS2218"/>
      <c r="DX2218" s="2"/>
      <c r="DZ2218"/>
      <c r="EA2218"/>
      <c r="EB2218"/>
      <c r="EG2218" s="2"/>
      <c r="EI2218"/>
      <c r="EJ2218"/>
      <c r="EK2218"/>
      <c r="EP2218" s="2"/>
      <c r="ER2218"/>
      <c r="ES2218"/>
      <c r="ET2218"/>
      <c r="EY2218" s="2"/>
      <c r="FA2218"/>
      <c r="FB2218"/>
      <c r="FC2218"/>
      <c r="FH2218" s="2"/>
      <c r="FJ2218"/>
      <c r="FK2218"/>
      <c r="FL2218"/>
      <c r="FQ2218" s="2"/>
      <c r="FS2218"/>
      <c r="FT2218"/>
      <c r="FU2218"/>
      <c r="FZ2218" s="2"/>
      <c r="GB2218"/>
      <c r="GC2218"/>
      <c r="GD2218"/>
      <c r="GI2218" s="2"/>
      <c r="GK2218"/>
      <c r="GL2218"/>
      <c r="GM2218"/>
      <c r="GR2218" s="2"/>
      <c r="GT2218"/>
      <c r="GU2218"/>
      <c r="GV2218"/>
      <c r="HA2218" s="2"/>
      <c r="HC2218"/>
      <c r="HD2218"/>
      <c r="HE2218"/>
      <c r="HJ2218"/>
      <c r="HK2218"/>
      <c r="HL2218"/>
      <c r="HM2218"/>
      <c r="HN2218"/>
      <c r="HO2218"/>
      <c r="HP2218"/>
      <c r="HQ2218"/>
      <c r="HR2218"/>
      <c r="HS2218"/>
      <c r="HT2218"/>
      <c r="HU2218"/>
      <c r="HV2218"/>
      <c r="HW2218"/>
      <c r="HX2218"/>
      <c r="HY2218"/>
      <c r="HZ2218"/>
      <c r="IA2218"/>
      <c r="IB2218"/>
      <c r="IC2218"/>
      <c r="ID2218"/>
      <c r="IE2218"/>
      <c r="IF2218"/>
      <c r="IG2218"/>
      <c r="IH2218"/>
      <c r="II2218"/>
      <c r="IJ2218"/>
      <c r="IK2218"/>
      <c r="IL2218"/>
      <c r="IM2218"/>
      <c r="IN2218"/>
      <c r="IO2218"/>
    </row>
    <row r="2219" spans="1:249" s="1" customFormat="1" ht="14.25">
      <c r="A2219" s="28"/>
      <c r="B2219" s="28"/>
      <c r="C2219" s="28"/>
      <c r="D2219" s="28"/>
      <c r="E2219" s="28"/>
      <c r="F2219"/>
      <c r="G2219"/>
      <c r="K2219" s="2"/>
      <c r="M2219"/>
      <c r="N2219"/>
      <c r="O2219"/>
      <c r="T2219" s="2"/>
      <c r="V2219"/>
      <c r="W2219"/>
      <c r="X2219"/>
      <c r="AC2219" s="2"/>
      <c r="AE2219"/>
      <c r="AF2219"/>
      <c r="AG2219"/>
      <c r="AL2219" s="2"/>
      <c r="AN2219"/>
      <c r="AO2219"/>
      <c r="AP2219"/>
      <c r="AU2219" s="2"/>
      <c r="AW2219"/>
      <c r="AX2219"/>
      <c r="AY2219"/>
      <c r="BD2219" s="2"/>
      <c r="BF2219"/>
      <c r="BG2219"/>
      <c r="BH2219"/>
      <c r="BM2219" s="2"/>
      <c r="BO2219"/>
      <c r="BP2219"/>
      <c r="BQ2219"/>
      <c r="BV2219" s="2"/>
      <c r="BX2219"/>
      <c r="BY2219"/>
      <c r="BZ2219"/>
      <c r="CE2219" s="2"/>
      <c r="CG2219"/>
      <c r="CH2219"/>
      <c r="CI2219"/>
      <c r="CN2219" s="2"/>
      <c r="CP2219"/>
      <c r="CQ2219"/>
      <c r="CR2219"/>
      <c r="CW2219" s="2"/>
      <c r="CY2219"/>
      <c r="CZ2219"/>
      <c r="DA2219"/>
      <c r="DF2219" s="2"/>
      <c r="DH2219"/>
      <c r="DI2219"/>
      <c r="DJ2219"/>
      <c r="DO2219" s="2"/>
      <c r="DQ2219"/>
      <c r="DR2219"/>
      <c r="DS2219"/>
      <c r="DX2219" s="2"/>
      <c r="DZ2219"/>
      <c r="EA2219"/>
      <c r="EB2219"/>
      <c r="EG2219" s="2"/>
      <c r="EI2219"/>
      <c r="EJ2219"/>
      <c r="EK2219"/>
      <c r="EP2219" s="2"/>
      <c r="ER2219"/>
      <c r="ES2219"/>
      <c r="ET2219"/>
      <c r="EY2219" s="2"/>
      <c r="FA2219"/>
      <c r="FB2219"/>
      <c r="FC2219"/>
      <c r="FH2219" s="2"/>
      <c r="FJ2219"/>
      <c r="FK2219"/>
      <c r="FL2219"/>
      <c r="FQ2219" s="2"/>
      <c r="FS2219"/>
      <c r="FT2219"/>
      <c r="FU2219"/>
      <c r="FZ2219" s="2"/>
      <c r="GB2219"/>
      <c r="GC2219"/>
      <c r="GD2219"/>
      <c r="GI2219" s="2"/>
      <c r="GK2219"/>
      <c r="GL2219"/>
      <c r="GM2219"/>
      <c r="GR2219" s="2"/>
      <c r="GT2219"/>
      <c r="GU2219"/>
      <c r="GV2219"/>
      <c r="HA2219" s="2"/>
      <c r="HC2219"/>
      <c r="HD2219"/>
      <c r="HE2219"/>
      <c r="HJ2219"/>
      <c r="HK2219"/>
      <c r="HL2219"/>
      <c r="HM2219"/>
      <c r="HN2219"/>
      <c r="HO2219"/>
      <c r="HP2219"/>
      <c r="HQ2219"/>
      <c r="HR2219"/>
      <c r="HS2219"/>
      <c r="HT2219"/>
      <c r="HU2219"/>
      <c r="HV2219"/>
      <c r="HW2219"/>
      <c r="HX2219"/>
      <c r="HY2219"/>
      <c r="HZ2219"/>
      <c r="IA2219"/>
      <c r="IB2219"/>
      <c r="IC2219"/>
      <c r="ID2219"/>
      <c r="IE2219"/>
      <c r="IF2219"/>
      <c r="IG2219"/>
      <c r="IH2219"/>
      <c r="II2219"/>
      <c r="IJ2219"/>
      <c r="IK2219"/>
      <c r="IL2219"/>
      <c r="IM2219"/>
      <c r="IN2219"/>
      <c r="IO2219"/>
    </row>
    <row r="2220" spans="1:249" s="1" customFormat="1" ht="14.25">
      <c r="A2220" s="28"/>
      <c r="B2220" s="28"/>
      <c r="C2220" s="28"/>
      <c r="D2220" s="28"/>
      <c r="E2220" s="28"/>
      <c r="F2220"/>
      <c r="G2220"/>
      <c r="K2220" s="2"/>
      <c r="M2220"/>
      <c r="N2220"/>
      <c r="O2220"/>
      <c r="T2220" s="2"/>
      <c r="V2220"/>
      <c r="W2220"/>
      <c r="X2220"/>
      <c r="AC2220" s="2"/>
      <c r="AE2220"/>
      <c r="AF2220"/>
      <c r="AG2220"/>
      <c r="AL2220" s="2"/>
      <c r="AN2220"/>
      <c r="AO2220"/>
      <c r="AP2220"/>
      <c r="AU2220" s="2"/>
      <c r="AW2220"/>
      <c r="AX2220"/>
      <c r="AY2220"/>
      <c r="BD2220" s="2"/>
      <c r="BF2220"/>
      <c r="BG2220"/>
      <c r="BH2220"/>
      <c r="BM2220" s="2"/>
      <c r="BO2220"/>
      <c r="BP2220"/>
      <c r="BQ2220"/>
      <c r="BV2220" s="2"/>
      <c r="BX2220"/>
      <c r="BY2220"/>
      <c r="BZ2220"/>
      <c r="CE2220" s="2"/>
      <c r="CG2220"/>
      <c r="CH2220"/>
      <c r="CI2220"/>
      <c r="CN2220" s="2"/>
      <c r="CP2220"/>
      <c r="CQ2220"/>
      <c r="CR2220"/>
      <c r="CW2220" s="2"/>
      <c r="CY2220"/>
      <c r="CZ2220"/>
      <c r="DA2220"/>
      <c r="DF2220" s="2"/>
      <c r="DH2220"/>
      <c r="DI2220"/>
      <c r="DJ2220"/>
      <c r="DO2220" s="2"/>
      <c r="DQ2220"/>
      <c r="DR2220"/>
      <c r="DS2220"/>
      <c r="DX2220" s="2"/>
      <c r="DZ2220"/>
      <c r="EA2220"/>
      <c r="EB2220"/>
      <c r="EG2220" s="2"/>
      <c r="EI2220"/>
      <c r="EJ2220"/>
      <c r="EK2220"/>
      <c r="EP2220" s="2"/>
      <c r="ER2220"/>
      <c r="ES2220"/>
      <c r="ET2220"/>
      <c r="EY2220" s="2"/>
      <c r="FA2220"/>
      <c r="FB2220"/>
      <c r="FC2220"/>
      <c r="FH2220" s="2"/>
      <c r="FJ2220"/>
      <c r="FK2220"/>
      <c r="FL2220"/>
      <c r="FQ2220" s="2"/>
      <c r="FS2220"/>
      <c r="FT2220"/>
      <c r="FU2220"/>
      <c r="FZ2220" s="2"/>
      <c r="GB2220"/>
      <c r="GC2220"/>
      <c r="GD2220"/>
      <c r="GI2220" s="2"/>
      <c r="GK2220"/>
      <c r="GL2220"/>
      <c r="GM2220"/>
      <c r="GR2220" s="2"/>
      <c r="GT2220"/>
      <c r="GU2220"/>
      <c r="GV2220"/>
      <c r="HA2220" s="2"/>
      <c r="HC2220"/>
      <c r="HD2220"/>
      <c r="HE2220"/>
      <c r="HJ2220"/>
      <c r="HK2220"/>
      <c r="HL2220"/>
      <c r="HM2220"/>
      <c r="HN2220"/>
      <c r="HO2220"/>
      <c r="HP2220"/>
      <c r="HQ2220"/>
      <c r="HR2220"/>
      <c r="HS2220"/>
      <c r="HT2220"/>
      <c r="HU2220"/>
      <c r="HV2220"/>
      <c r="HW2220"/>
      <c r="HX2220"/>
      <c r="HY2220"/>
      <c r="HZ2220"/>
      <c r="IA2220"/>
      <c r="IB2220"/>
      <c r="IC2220"/>
      <c r="ID2220"/>
      <c r="IE2220"/>
      <c r="IF2220"/>
      <c r="IG2220"/>
      <c r="IH2220"/>
      <c r="II2220"/>
      <c r="IJ2220"/>
      <c r="IK2220"/>
      <c r="IL2220"/>
      <c r="IM2220"/>
      <c r="IN2220"/>
      <c r="IO2220"/>
    </row>
    <row r="2221" spans="1:249" s="1" customFormat="1" ht="14.25">
      <c r="A2221" s="28"/>
      <c r="B2221" s="28"/>
      <c r="C2221" s="28"/>
      <c r="D2221" s="28"/>
      <c r="E2221" s="28"/>
      <c r="F2221"/>
      <c r="G2221"/>
      <c r="K2221" s="2"/>
      <c r="M2221"/>
      <c r="N2221"/>
      <c r="O2221"/>
      <c r="T2221" s="2"/>
      <c r="V2221"/>
      <c r="W2221"/>
      <c r="X2221"/>
      <c r="AC2221" s="2"/>
      <c r="AE2221"/>
      <c r="AF2221"/>
      <c r="AG2221"/>
      <c r="AL2221" s="2"/>
      <c r="AN2221"/>
      <c r="AO2221"/>
      <c r="AP2221"/>
      <c r="AU2221" s="2"/>
      <c r="AW2221"/>
      <c r="AX2221"/>
      <c r="AY2221"/>
      <c r="BD2221" s="2"/>
      <c r="BF2221"/>
      <c r="BG2221"/>
      <c r="BH2221"/>
      <c r="BM2221" s="2"/>
      <c r="BO2221"/>
      <c r="BP2221"/>
      <c r="BQ2221"/>
      <c r="BV2221" s="2"/>
      <c r="BX2221"/>
      <c r="BY2221"/>
      <c r="BZ2221"/>
      <c r="CE2221" s="2"/>
      <c r="CG2221"/>
      <c r="CH2221"/>
      <c r="CI2221"/>
      <c r="CN2221" s="2"/>
      <c r="CP2221"/>
      <c r="CQ2221"/>
      <c r="CR2221"/>
      <c r="CW2221" s="2"/>
      <c r="CY2221"/>
      <c r="CZ2221"/>
      <c r="DA2221"/>
      <c r="DF2221" s="2"/>
      <c r="DH2221"/>
      <c r="DI2221"/>
      <c r="DJ2221"/>
      <c r="DO2221" s="2"/>
      <c r="DQ2221"/>
      <c r="DR2221"/>
      <c r="DS2221"/>
      <c r="DX2221" s="2"/>
      <c r="DZ2221"/>
      <c r="EA2221"/>
      <c r="EB2221"/>
      <c r="EG2221" s="2"/>
      <c r="EI2221"/>
      <c r="EJ2221"/>
      <c r="EK2221"/>
      <c r="EP2221" s="2"/>
      <c r="ER2221"/>
      <c r="ES2221"/>
      <c r="ET2221"/>
      <c r="EY2221" s="2"/>
      <c r="FA2221"/>
      <c r="FB2221"/>
      <c r="FC2221"/>
      <c r="FH2221" s="2"/>
      <c r="FJ2221"/>
      <c r="FK2221"/>
      <c r="FL2221"/>
      <c r="FQ2221" s="2"/>
      <c r="FS2221"/>
      <c r="FT2221"/>
      <c r="FU2221"/>
      <c r="FZ2221" s="2"/>
      <c r="GB2221"/>
      <c r="GC2221"/>
      <c r="GD2221"/>
      <c r="GI2221" s="2"/>
      <c r="GK2221"/>
      <c r="GL2221"/>
      <c r="GM2221"/>
      <c r="GR2221" s="2"/>
      <c r="GT2221"/>
      <c r="GU2221"/>
      <c r="GV2221"/>
      <c r="HA2221" s="2"/>
      <c r="HC2221"/>
      <c r="HD2221"/>
      <c r="HE2221"/>
      <c r="HJ2221"/>
      <c r="HK2221"/>
      <c r="HL2221"/>
      <c r="HM2221"/>
      <c r="HN2221"/>
      <c r="HO2221"/>
      <c r="HP2221"/>
      <c r="HQ2221"/>
      <c r="HR2221"/>
      <c r="HS2221"/>
      <c r="HT2221"/>
      <c r="HU2221"/>
      <c r="HV2221"/>
      <c r="HW2221"/>
      <c r="HX2221"/>
      <c r="HY2221"/>
      <c r="HZ2221"/>
      <c r="IA2221"/>
      <c r="IB2221"/>
      <c r="IC2221"/>
      <c r="ID2221"/>
      <c r="IE2221"/>
      <c r="IF2221"/>
      <c r="IG2221"/>
      <c r="IH2221"/>
      <c r="II2221"/>
      <c r="IJ2221"/>
      <c r="IK2221"/>
      <c r="IL2221"/>
      <c r="IM2221"/>
      <c r="IN2221"/>
      <c r="IO2221"/>
    </row>
    <row r="2222" spans="1:249" s="1" customFormat="1" ht="14.25">
      <c r="A2222" s="28"/>
      <c r="B2222" s="28"/>
      <c r="C2222" s="28"/>
      <c r="D2222" s="28"/>
      <c r="E2222" s="28"/>
      <c r="F2222"/>
      <c r="G2222"/>
      <c r="K2222" s="2"/>
      <c r="M2222"/>
      <c r="N2222"/>
      <c r="O2222"/>
      <c r="T2222" s="2"/>
      <c r="V2222"/>
      <c r="W2222"/>
      <c r="X2222"/>
      <c r="AC2222" s="2"/>
      <c r="AE2222"/>
      <c r="AF2222"/>
      <c r="AG2222"/>
      <c r="AL2222" s="2"/>
      <c r="AN2222"/>
      <c r="AO2222"/>
      <c r="AP2222"/>
      <c r="AU2222" s="2"/>
      <c r="AW2222"/>
      <c r="AX2222"/>
      <c r="AY2222"/>
      <c r="BD2222" s="2"/>
      <c r="BF2222"/>
      <c r="BG2222"/>
      <c r="BH2222"/>
      <c r="BM2222" s="2"/>
      <c r="BO2222"/>
      <c r="BP2222"/>
      <c r="BQ2222"/>
      <c r="BV2222" s="2"/>
      <c r="BX2222"/>
      <c r="BY2222"/>
      <c r="BZ2222"/>
      <c r="CE2222" s="2"/>
      <c r="CG2222"/>
      <c r="CH2222"/>
      <c r="CI2222"/>
      <c r="CN2222" s="2"/>
      <c r="CP2222"/>
      <c r="CQ2222"/>
      <c r="CR2222"/>
      <c r="CW2222" s="2"/>
      <c r="CY2222"/>
      <c r="CZ2222"/>
      <c r="DA2222"/>
      <c r="DF2222" s="2"/>
      <c r="DH2222"/>
      <c r="DI2222"/>
      <c r="DJ2222"/>
      <c r="DO2222" s="2"/>
      <c r="DQ2222"/>
      <c r="DR2222"/>
      <c r="DS2222"/>
      <c r="DX2222" s="2"/>
      <c r="DZ2222"/>
      <c r="EA2222"/>
      <c r="EB2222"/>
      <c r="EG2222" s="2"/>
      <c r="EI2222"/>
      <c r="EJ2222"/>
      <c r="EK2222"/>
      <c r="EP2222" s="2"/>
      <c r="ER2222"/>
      <c r="ES2222"/>
      <c r="ET2222"/>
      <c r="EY2222" s="2"/>
      <c r="FA2222"/>
      <c r="FB2222"/>
      <c r="FC2222"/>
      <c r="FH2222" s="2"/>
      <c r="FJ2222"/>
      <c r="FK2222"/>
      <c r="FL2222"/>
      <c r="FQ2222" s="2"/>
      <c r="FS2222"/>
      <c r="FT2222"/>
      <c r="FU2222"/>
      <c r="FZ2222" s="2"/>
      <c r="GB2222"/>
      <c r="GC2222"/>
      <c r="GD2222"/>
      <c r="GI2222" s="2"/>
      <c r="GK2222"/>
      <c r="GL2222"/>
      <c r="GM2222"/>
      <c r="GR2222" s="2"/>
      <c r="GT2222"/>
      <c r="GU2222"/>
      <c r="GV2222"/>
      <c r="HA2222" s="2"/>
      <c r="HC2222"/>
      <c r="HD2222"/>
      <c r="HE2222"/>
      <c r="HJ2222"/>
      <c r="HK2222"/>
      <c r="HL2222"/>
      <c r="HM2222"/>
      <c r="HN2222"/>
      <c r="HO2222"/>
      <c r="HP2222"/>
      <c r="HQ2222"/>
      <c r="HR2222"/>
      <c r="HS2222"/>
      <c r="HT2222"/>
      <c r="HU2222"/>
      <c r="HV2222"/>
      <c r="HW2222"/>
      <c r="HX2222"/>
      <c r="HY2222"/>
      <c r="HZ2222"/>
      <c r="IA2222"/>
      <c r="IB2222"/>
      <c r="IC2222"/>
      <c r="ID2222"/>
      <c r="IE2222"/>
      <c r="IF2222"/>
      <c r="IG2222"/>
      <c r="IH2222"/>
      <c r="II2222"/>
      <c r="IJ2222"/>
      <c r="IK2222"/>
      <c r="IL2222"/>
      <c r="IM2222"/>
      <c r="IN2222"/>
      <c r="IO2222"/>
    </row>
    <row r="2223" spans="1:249" s="1" customFormat="1" ht="14.25">
      <c r="A2223" s="28"/>
      <c r="B2223" s="28"/>
      <c r="C2223" s="28"/>
      <c r="D2223" s="28"/>
      <c r="E2223" s="28"/>
      <c r="F2223"/>
      <c r="G2223"/>
      <c r="K2223" s="2"/>
      <c r="M2223"/>
      <c r="N2223"/>
      <c r="O2223"/>
      <c r="T2223" s="2"/>
      <c r="V2223"/>
      <c r="W2223"/>
      <c r="X2223"/>
      <c r="AC2223" s="2"/>
      <c r="AE2223"/>
      <c r="AF2223"/>
      <c r="AG2223"/>
      <c r="AL2223" s="2"/>
      <c r="AN2223"/>
      <c r="AO2223"/>
      <c r="AP2223"/>
      <c r="AU2223" s="2"/>
      <c r="AW2223"/>
      <c r="AX2223"/>
      <c r="AY2223"/>
      <c r="BD2223" s="2"/>
      <c r="BF2223"/>
      <c r="BG2223"/>
      <c r="BH2223"/>
      <c r="BM2223" s="2"/>
      <c r="BO2223"/>
      <c r="BP2223"/>
      <c r="BQ2223"/>
      <c r="BV2223" s="2"/>
      <c r="BX2223"/>
      <c r="BY2223"/>
      <c r="BZ2223"/>
      <c r="CE2223" s="2"/>
      <c r="CG2223"/>
      <c r="CH2223"/>
      <c r="CI2223"/>
      <c r="CN2223" s="2"/>
      <c r="CP2223"/>
      <c r="CQ2223"/>
      <c r="CR2223"/>
      <c r="CW2223" s="2"/>
      <c r="CY2223"/>
      <c r="CZ2223"/>
      <c r="DA2223"/>
      <c r="DF2223" s="2"/>
      <c r="DH2223"/>
      <c r="DI2223"/>
      <c r="DJ2223"/>
      <c r="DO2223" s="2"/>
      <c r="DQ2223"/>
      <c r="DR2223"/>
      <c r="DS2223"/>
      <c r="DX2223" s="2"/>
      <c r="DZ2223"/>
      <c r="EA2223"/>
      <c r="EB2223"/>
      <c r="EG2223" s="2"/>
      <c r="EI2223"/>
      <c r="EJ2223"/>
      <c r="EK2223"/>
      <c r="EP2223" s="2"/>
      <c r="ER2223"/>
      <c r="ES2223"/>
      <c r="ET2223"/>
      <c r="EY2223" s="2"/>
      <c r="FA2223"/>
      <c r="FB2223"/>
      <c r="FC2223"/>
      <c r="FH2223" s="2"/>
      <c r="FJ2223"/>
      <c r="FK2223"/>
      <c r="FL2223"/>
      <c r="FQ2223" s="2"/>
      <c r="FS2223"/>
      <c r="FT2223"/>
      <c r="FU2223"/>
      <c r="FZ2223" s="2"/>
      <c r="GB2223"/>
      <c r="GC2223"/>
      <c r="GD2223"/>
      <c r="GI2223" s="2"/>
      <c r="GK2223"/>
      <c r="GL2223"/>
      <c r="GM2223"/>
      <c r="GR2223" s="2"/>
      <c r="GT2223"/>
      <c r="GU2223"/>
      <c r="GV2223"/>
      <c r="HA2223" s="2"/>
      <c r="HC2223"/>
      <c r="HD2223"/>
      <c r="HE2223"/>
      <c r="HJ2223"/>
      <c r="HK2223"/>
      <c r="HL2223"/>
      <c r="HM2223"/>
      <c r="HN2223"/>
      <c r="HO2223"/>
      <c r="HP2223"/>
      <c r="HQ2223"/>
      <c r="HR2223"/>
      <c r="HS2223"/>
      <c r="HT2223"/>
      <c r="HU2223"/>
      <c r="HV2223"/>
      <c r="HW2223"/>
      <c r="HX2223"/>
      <c r="HY2223"/>
      <c r="HZ2223"/>
      <c r="IA2223"/>
      <c r="IB2223"/>
      <c r="IC2223"/>
      <c r="ID2223"/>
      <c r="IE2223"/>
      <c r="IF2223"/>
      <c r="IG2223"/>
      <c r="IH2223"/>
      <c r="II2223"/>
      <c r="IJ2223"/>
      <c r="IK2223"/>
      <c r="IL2223"/>
      <c r="IM2223"/>
      <c r="IN2223"/>
      <c r="IO2223"/>
    </row>
    <row r="2224" spans="1:249" s="1" customFormat="1" ht="14.25">
      <c r="A2224" s="28"/>
      <c r="B2224" s="28"/>
      <c r="C2224" s="28"/>
      <c r="D2224" s="28"/>
      <c r="E2224" s="28"/>
      <c r="F2224"/>
      <c r="G2224"/>
      <c r="K2224" s="2"/>
      <c r="M2224"/>
      <c r="N2224"/>
      <c r="O2224"/>
      <c r="T2224" s="2"/>
      <c r="V2224"/>
      <c r="W2224"/>
      <c r="X2224"/>
      <c r="AC2224" s="2"/>
      <c r="AE2224"/>
      <c r="AF2224"/>
      <c r="AG2224"/>
      <c r="AL2224" s="2"/>
      <c r="AN2224"/>
      <c r="AO2224"/>
      <c r="AP2224"/>
      <c r="AU2224" s="2"/>
      <c r="AW2224"/>
      <c r="AX2224"/>
      <c r="AY2224"/>
      <c r="BD2224" s="2"/>
      <c r="BF2224"/>
      <c r="BG2224"/>
      <c r="BH2224"/>
      <c r="BM2224" s="2"/>
      <c r="BO2224"/>
      <c r="BP2224"/>
      <c r="BQ2224"/>
      <c r="BV2224" s="2"/>
      <c r="BX2224"/>
      <c r="BY2224"/>
      <c r="BZ2224"/>
      <c r="CE2224" s="2"/>
      <c r="CG2224"/>
      <c r="CH2224"/>
      <c r="CI2224"/>
      <c r="CN2224" s="2"/>
      <c r="CP2224"/>
      <c r="CQ2224"/>
      <c r="CR2224"/>
      <c r="CW2224" s="2"/>
      <c r="CY2224"/>
      <c r="CZ2224"/>
      <c r="DA2224"/>
      <c r="DF2224" s="2"/>
      <c r="DH2224"/>
      <c r="DI2224"/>
      <c r="DJ2224"/>
      <c r="DO2224" s="2"/>
      <c r="DQ2224"/>
      <c r="DR2224"/>
      <c r="DS2224"/>
      <c r="DX2224" s="2"/>
      <c r="DZ2224"/>
      <c r="EA2224"/>
      <c r="EB2224"/>
      <c r="EG2224" s="2"/>
      <c r="EI2224"/>
      <c r="EJ2224"/>
      <c r="EK2224"/>
      <c r="EP2224" s="2"/>
      <c r="ER2224"/>
      <c r="ES2224"/>
      <c r="ET2224"/>
      <c r="EY2224" s="2"/>
      <c r="FA2224"/>
      <c r="FB2224"/>
      <c r="FC2224"/>
      <c r="FH2224" s="2"/>
      <c r="FJ2224"/>
      <c r="FK2224"/>
      <c r="FL2224"/>
      <c r="FQ2224" s="2"/>
      <c r="FS2224"/>
      <c r="FT2224"/>
      <c r="FU2224"/>
      <c r="FZ2224" s="2"/>
      <c r="GB2224"/>
      <c r="GC2224"/>
      <c r="GD2224"/>
      <c r="GI2224" s="2"/>
      <c r="GK2224"/>
      <c r="GL2224"/>
      <c r="GM2224"/>
      <c r="GR2224" s="2"/>
      <c r="GT2224"/>
      <c r="GU2224"/>
      <c r="GV2224"/>
      <c r="HA2224" s="2"/>
      <c r="HC2224"/>
      <c r="HD2224"/>
      <c r="HE2224"/>
      <c r="HJ2224"/>
      <c r="HK2224"/>
      <c r="HL2224"/>
      <c r="HM2224"/>
      <c r="HN2224"/>
      <c r="HO2224"/>
      <c r="HP2224"/>
      <c r="HQ2224"/>
      <c r="HR2224"/>
      <c r="HS2224"/>
      <c r="HT2224"/>
      <c r="HU2224"/>
      <c r="HV2224"/>
      <c r="HW2224"/>
      <c r="HX2224"/>
      <c r="HY2224"/>
      <c r="HZ2224"/>
      <c r="IA2224"/>
      <c r="IB2224"/>
      <c r="IC2224"/>
      <c r="ID2224"/>
      <c r="IE2224"/>
      <c r="IF2224"/>
      <c r="IG2224"/>
      <c r="IH2224"/>
      <c r="II2224"/>
      <c r="IJ2224"/>
      <c r="IK2224"/>
      <c r="IL2224"/>
      <c r="IM2224"/>
      <c r="IN2224"/>
      <c r="IO2224"/>
    </row>
    <row r="2225" spans="1:249" s="1" customFormat="1" ht="14.25">
      <c r="A2225" s="28"/>
      <c r="B2225" s="28"/>
      <c r="C2225" s="28"/>
      <c r="D2225" s="28"/>
      <c r="E2225" s="28"/>
      <c r="F2225"/>
      <c r="G2225"/>
      <c r="K2225" s="2"/>
      <c r="M2225"/>
      <c r="N2225"/>
      <c r="O2225"/>
      <c r="T2225" s="2"/>
      <c r="V2225"/>
      <c r="W2225"/>
      <c r="X2225"/>
      <c r="AC2225" s="2"/>
      <c r="AE2225"/>
      <c r="AF2225"/>
      <c r="AG2225"/>
      <c r="AL2225" s="2"/>
      <c r="AN2225"/>
      <c r="AO2225"/>
      <c r="AP2225"/>
      <c r="AU2225" s="2"/>
      <c r="AW2225"/>
      <c r="AX2225"/>
      <c r="AY2225"/>
      <c r="BD2225" s="2"/>
      <c r="BF2225"/>
      <c r="BG2225"/>
      <c r="BH2225"/>
      <c r="BM2225" s="2"/>
      <c r="BO2225"/>
      <c r="BP2225"/>
      <c r="BQ2225"/>
      <c r="BV2225" s="2"/>
      <c r="BX2225"/>
      <c r="BY2225"/>
      <c r="BZ2225"/>
      <c r="CE2225" s="2"/>
      <c r="CG2225"/>
      <c r="CH2225"/>
      <c r="CI2225"/>
      <c r="CN2225" s="2"/>
      <c r="CP2225"/>
      <c r="CQ2225"/>
      <c r="CR2225"/>
      <c r="CW2225" s="2"/>
      <c r="CY2225"/>
      <c r="CZ2225"/>
      <c r="DA2225"/>
      <c r="DF2225" s="2"/>
      <c r="DH2225"/>
      <c r="DI2225"/>
      <c r="DJ2225"/>
      <c r="DO2225" s="2"/>
      <c r="DQ2225"/>
      <c r="DR2225"/>
      <c r="DS2225"/>
      <c r="DX2225" s="2"/>
      <c r="DZ2225"/>
      <c r="EA2225"/>
      <c r="EB2225"/>
      <c r="EG2225" s="2"/>
      <c r="EI2225"/>
      <c r="EJ2225"/>
      <c r="EK2225"/>
      <c r="EP2225" s="2"/>
      <c r="ER2225"/>
      <c r="ES2225"/>
      <c r="ET2225"/>
      <c r="EY2225" s="2"/>
      <c r="FA2225"/>
      <c r="FB2225"/>
      <c r="FC2225"/>
      <c r="FH2225" s="2"/>
      <c r="FJ2225"/>
      <c r="FK2225"/>
      <c r="FL2225"/>
      <c r="FQ2225" s="2"/>
      <c r="FS2225"/>
      <c r="FT2225"/>
      <c r="FU2225"/>
      <c r="FZ2225" s="2"/>
      <c r="GB2225"/>
      <c r="GC2225"/>
      <c r="GD2225"/>
      <c r="GI2225" s="2"/>
      <c r="GK2225"/>
      <c r="GL2225"/>
      <c r="GM2225"/>
      <c r="GR2225" s="2"/>
      <c r="GT2225"/>
      <c r="GU2225"/>
      <c r="GV2225"/>
      <c r="HA2225" s="2"/>
      <c r="HC2225"/>
      <c r="HD2225"/>
      <c r="HE2225"/>
      <c r="HJ2225"/>
      <c r="HK2225"/>
      <c r="HL2225"/>
      <c r="HM2225"/>
      <c r="HN2225"/>
      <c r="HO2225"/>
      <c r="HP2225"/>
      <c r="HQ2225"/>
      <c r="HR2225"/>
      <c r="HS2225"/>
      <c r="HT2225"/>
      <c r="HU2225"/>
      <c r="HV2225"/>
      <c r="HW2225"/>
      <c r="HX2225"/>
      <c r="HY2225"/>
      <c r="HZ2225"/>
      <c r="IA2225"/>
      <c r="IB2225"/>
      <c r="IC2225"/>
      <c r="ID2225"/>
      <c r="IE2225"/>
      <c r="IF2225"/>
      <c r="IG2225"/>
      <c r="IH2225"/>
      <c r="II2225"/>
      <c r="IJ2225"/>
      <c r="IK2225"/>
      <c r="IL2225"/>
      <c r="IM2225"/>
      <c r="IN2225"/>
      <c r="IO2225"/>
    </row>
    <row r="2226" spans="1:249" s="1" customFormat="1" ht="14.25">
      <c r="A2226" s="28"/>
      <c r="B2226" s="28"/>
      <c r="C2226" s="28"/>
      <c r="D2226" s="28"/>
      <c r="E2226" s="28"/>
      <c r="F2226"/>
      <c r="G2226"/>
      <c r="K2226" s="2"/>
      <c r="M2226"/>
      <c r="N2226"/>
      <c r="O2226"/>
      <c r="T2226" s="2"/>
      <c r="V2226"/>
      <c r="W2226"/>
      <c r="X2226"/>
      <c r="AC2226" s="2"/>
      <c r="AE2226"/>
      <c r="AF2226"/>
      <c r="AG2226"/>
      <c r="AL2226" s="2"/>
      <c r="AN2226"/>
      <c r="AO2226"/>
      <c r="AP2226"/>
      <c r="AU2226" s="2"/>
      <c r="AW2226"/>
      <c r="AX2226"/>
      <c r="AY2226"/>
      <c r="BD2226" s="2"/>
      <c r="BF2226"/>
      <c r="BG2226"/>
      <c r="BH2226"/>
      <c r="BM2226" s="2"/>
      <c r="BO2226"/>
      <c r="BP2226"/>
      <c r="BQ2226"/>
      <c r="BV2226" s="2"/>
      <c r="BX2226"/>
      <c r="BY2226"/>
      <c r="BZ2226"/>
      <c r="CE2226" s="2"/>
      <c r="CG2226"/>
      <c r="CH2226"/>
      <c r="CI2226"/>
      <c r="CN2226" s="2"/>
      <c r="CP2226"/>
      <c r="CQ2226"/>
      <c r="CR2226"/>
      <c r="CW2226" s="2"/>
      <c r="CY2226"/>
      <c r="CZ2226"/>
      <c r="DA2226"/>
      <c r="DF2226" s="2"/>
      <c r="DH2226"/>
      <c r="DI2226"/>
      <c r="DJ2226"/>
      <c r="DO2226" s="2"/>
      <c r="DQ2226"/>
      <c r="DR2226"/>
      <c r="DS2226"/>
      <c r="DX2226" s="2"/>
      <c r="DZ2226"/>
      <c r="EA2226"/>
      <c r="EB2226"/>
      <c r="EG2226" s="2"/>
      <c r="EI2226"/>
      <c r="EJ2226"/>
      <c r="EK2226"/>
      <c r="EP2226" s="2"/>
      <c r="ER2226"/>
      <c r="ES2226"/>
      <c r="ET2226"/>
      <c r="EY2226" s="2"/>
      <c r="FA2226"/>
      <c r="FB2226"/>
      <c r="FC2226"/>
      <c r="FH2226" s="2"/>
      <c r="FJ2226"/>
      <c r="FK2226"/>
      <c r="FL2226"/>
      <c r="FQ2226" s="2"/>
      <c r="FS2226"/>
      <c r="FT2226"/>
      <c r="FU2226"/>
      <c r="FZ2226" s="2"/>
      <c r="GB2226"/>
      <c r="GC2226"/>
      <c r="GD2226"/>
      <c r="GI2226" s="2"/>
      <c r="GK2226"/>
      <c r="GL2226"/>
      <c r="GM2226"/>
      <c r="GR2226" s="2"/>
      <c r="GT2226"/>
      <c r="GU2226"/>
      <c r="GV2226"/>
      <c r="HA2226" s="2"/>
      <c r="HC2226"/>
      <c r="HD2226"/>
      <c r="HE2226"/>
      <c r="HJ2226"/>
      <c r="HK2226"/>
      <c r="HL2226"/>
      <c r="HM2226"/>
      <c r="HN2226"/>
      <c r="HO2226"/>
      <c r="HP2226"/>
      <c r="HQ2226"/>
      <c r="HR2226"/>
      <c r="HS2226"/>
      <c r="HT2226"/>
      <c r="HU2226"/>
      <c r="HV2226"/>
      <c r="HW2226"/>
      <c r="HX2226"/>
      <c r="HY2226"/>
      <c r="HZ2226"/>
      <c r="IA2226"/>
      <c r="IB2226"/>
      <c r="IC2226"/>
      <c r="ID2226"/>
      <c r="IE2226"/>
      <c r="IF2226"/>
      <c r="IG2226"/>
      <c r="IH2226"/>
      <c r="II2226"/>
      <c r="IJ2226"/>
      <c r="IK2226"/>
      <c r="IL2226"/>
      <c r="IM2226"/>
      <c r="IN2226"/>
      <c r="IO2226"/>
    </row>
    <row r="2227" spans="1:249" s="1" customFormat="1" ht="14.25">
      <c r="A2227" s="28"/>
      <c r="B2227" s="28"/>
      <c r="C2227" s="28"/>
      <c r="D2227" s="28"/>
      <c r="E2227" s="28"/>
      <c r="F2227"/>
      <c r="G2227"/>
      <c r="K2227" s="2"/>
      <c r="M2227"/>
      <c r="N2227"/>
      <c r="O2227"/>
      <c r="T2227" s="2"/>
      <c r="V2227"/>
      <c r="W2227"/>
      <c r="X2227"/>
      <c r="AC2227" s="2"/>
      <c r="AE2227"/>
      <c r="AF2227"/>
      <c r="AG2227"/>
      <c r="AL2227" s="2"/>
      <c r="AN2227"/>
      <c r="AO2227"/>
      <c r="AP2227"/>
      <c r="AU2227" s="2"/>
      <c r="AW2227"/>
      <c r="AX2227"/>
      <c r="AY2227"/>
      <c r="BD2227" s="2"/>
      <c r="BF2227"/>
      <c r="BG2227"/>
      <c r="BH2227"/>
      <c r="BM2227" s="2"/>
      <c r="BO2227"/>
      <c r="BP2227"/>
      <c r="BQ2227"/>
      <c r="BV2227" s="2"/>
      <c r="BX2227"/>
      <c r="BY2227"/>
      <c r="BZ2227"/>
      <c r="CE2227" s="2"/>
      <c r="CG2227"/>
      <c r="CH2227"/>
      <c r="CI2227"/>
      <c r="CN2227" s="2"/>
      <c r="CP2227"/>
      <c r="CQ2227"/>
      <c r="CR2227"/>
      <c r="CW2227" s="2"/>
      <c r="CY2227"/>
      <c r="CZ2227"/>
      <c r="DA2227"/>
      <c r="DF2227" s="2"/>
      <c r="DH2227"/>
      <c r="DI2227"/>
      <c r="DJ2227"/>
      <c r="DO2227" s="2"/>
      <c r="DQ2227"/>
      <c r="DR2227"/>
      <c r="DS2227"/>
      <c r="DX2227" s="2"/>
      <c r="DZ2227"/>
      <c r="EA2227"/>
      <c r="EB2227"/>
      <c r="EG2227" s="2"/>
      <c r="EI2227"/>
      <c r="EJ2227"/>
      <c r="EK2227"/>
      <c r="EP2227" s="2"/>
      <c r="ER2227"/>
      <c r="ES2227"/>
      <c r="ET2227"/>
      <c r="EY2227" s="2"/>
      <c r="FA2227"/>
      <c r="FB2227"/>
      <c r="FC2227"/>
      <c r="FH2227" s="2"/>
      <c r="FJ2227"/>
      <c r="FK2227"/>
      <c r="FL2227"/>
      <c r="FQ2227" s="2"/>
      <c r="FS2227"/>
      <c r="FT2227"/>
      <c r="FU2227"/>
      <c r="FZ2227" s="2"/>
      <c r="GB2227"/>
      <c r="GC2227"/>
      <c r="GD2227"/>
      <c r="GI2227" s="2"/>
      <c r="GK2227"/>
      <c r="GL2227"/>
      <c r="GM2227"/>
      <c r="GR2227" s="2"/>
      <c r="GT2227"/>
      <c r="GU2227"/>
      <c r="GV2227"/>
      <c r="HA2227" s="2"/>
      <c r="HC2227"/>
      <c r="HD2227"/>
      <c r="HE2227"/>
      <c r="HJ2227"/>
      <c r="HK2227"/>
      <c r="HL2227"/>
      <c r="HM2227"/>
      <c r="HN2227"/>
      <c r="HO2227"/>
      <c r="HP2227"/>
      <c r="HQ2227"/>
      <c r="HR2227"/>
      <c r="HS2227"/>
      <c r="HT2227"/>
      <c r="HU2227"/>
      <c r="HV2227"/>
      <c r="HW2227"/>
      <c r="HX2227"/>
      <c r="HY2227"/>
      <c r="HZ2227"/>
      <c r="IA2227"/>
      <c r="IB2227"/>
      <c r="IC2227"/>
      <c r="ID2227"/>
      <c r="IE2227"/>
      <c r="IF2227"/>
      <c r="IG2227"/>
      <c r="IH2227"/>
      <c r="II2227"/>
      <c r="IJ2227"/>
      <c r="IK2227"/>
      <c r="IL2227"/>
      <c r="IM2227"/>
      <c r="IN2227"/>
      <c r="IO2227"/>
    </row>
    <row r="2228" spans="1:249" s="1" customFormat="1" ht="14.25">
      <c r="A2228" s="28"/>
      <c r="B2228" s="28"/>
      <c r="C2228" s="28"/>
      <c r="D2228" s="28"/>
      <c r="E2228" s="28"/>
      <c r="F2228"/>
      <c r="G2228"/>
      <c r="K2228" s="2"/>
      <c r="M2228"/>
      <c r="N2228"/>
      <c r="O2228"/>
      <c r="T2228" s="2"/>
      <c r="V2228"/>
      <c r="W2228"/>
      <c r="X2228"/>
      <c r="AC2228" s="2"/>
      <c r="AE2228"/>
      <c r="AF2228"/>
      <c r="AG2228"/>
      <c r="AL2228" s="2"/>
      <c r="AN2228"/>
      <c r="AO2228"/>
      <c r="AP2228"/>
      <c r="AU2228" s="2"/>
      <c r="AW2228"/>
      <c r="AX2228"/>
      <c r="AY2228"/>
      <c r="BD2228" s="2"/>
      <c r="BF2228"/>
      <c r="BG2228"/>
      <c r="BH2228"/>
      <c r="BM2228" s="2"/>
      <c r="BO2228"/>
      <c r="BP2228"/>
      <c r="BQ2228"/>
      <c r="BV2228" s="2"/>
      <c r="BX2228"/>
      <c r="BY2228"/>
      <c r="BZ2228"/>
      <c r="CE2228" s="2"/>
      <c r="CG2228"/>
      <c r="CH2228"/>
      <c r="CI2228"/>
      <c r="CN2228" s="2"/>
      <c r="CP2228"/>
      <c r="CQ2228"/>
      <c r="CR2228"/>
      <c r="CW2228" s="2"/>
      <c r="CY2228"/>
      <c r="CZ2228"/>
      <c r="DA2228"/>
      <c r="DF2228" s="2"/>
      <c r="DH2228"/>
      <c r="DI2228"/>
      <c r="DJ2228"/>
      <c r="DO2228" s="2"/>
      <c r="DQ2228"/>
      <c r="DR2228"/>
      <c r="DS2228"/>
      <c r="DX2228" s="2"/>
      <c r="DZ2228"/>
      <c r="EA2228"/>
      <c r="EB2228"/>
      <c r="EG2228" s="2"/>
      <c r="EI2228"/>
      <c r="EJ2228"/>
      <c r="EK2228"/>
      <c r="EP2228" s="2"/>
      <c r="ER2228"/>
      <c r="ES2228"/>
      <c r="ET2228"/>
      <c r="EY2228" s="2"/>
      <c r="FA2228"/>
      <c r="FB2228"/>
      <c r="FC2228"/>
      <c r="FH2228" s="2"/>
      <c r="FJ2228"/>
      <c r="FK2228"/>
      <c r="FL2228"/>
      <c r="FQ2228" s="2"/>
      <c r="FS2228"/>
      <c r="FT2228"/>
      <c r="FU2228"/>
      <c r="FZ2228" s="2"/>
      <c r="GB2228"/>
      <c r="GC2228"/>
      <c r="GD2228"/>
      <c r="GI2228" s="2"/>
      <c r="GK2228"/>
      <c r="GL2228"/>
      <c r="GM2228"/>
      <c r="GR2228" s="2"/>
      <c r="GT2228"/>
      <c r="GU2228"/>
      <c r="GV2228"/>
      <c r="HA2228" s="2"/>
      <c r="HC2228"/>
      <c r="HD2228"/>
      <c r="HE2228"/>
      <c r="HJ2228"/>
      <c r="HK2228"/>
      <c r="HL2228"/>
      <c r="HM2228"/>
      <c r="HN2228"/>
      <c r="HO2228"/>
      <c r="HP2228"/>
      <c r="HQ2228"/>
      <c r="HR2228"/>
      <c r="HS2228"/>
      <c r="HT2228"/>
      <c r="HU2228"/>
      <c r="HV2228"/>
      <c r="HW2228"/>
      <c r="HX2228"/>
      <c r="HY2228"/>
      <c r="HZ2228"/>
      <c r="IA2228"/>
      <c r="IB2228"/>
      <c r="IC2228"/>
      <c r="ID2228"/>
      <c r="IE2228"/>
      <c r="IF2228"/>
      <c r="IG2228"/>
      <c r="IH2228"/>
      <c r="II2228"/>
      <c r="IJ2228"/>
      <c r="IK2228"/>
      <c r="IL2228"/>
      <c r="IM2228"/>
      <c r="IN2228"/>
      <c r="IO2228"/>
    </row>
    <row r="2229" spans="1:249" s="1" customFormat="1" ht="14.25">
      <c r="A2229" s="28"/>
      <c r="B2229" s="28"/>
      <c r="C2229" s="28"/>
      <c r="D2229" s="28"/>
      <c r="E2229" s="28"/>
      <c r="F2229"/>
      <c r="G2229"/>
      <c r="K2229" s="2"/>
      <c r="M2229"/>
      <c r="N2229"/>
      <c r="O2229"/>
      <c r="T2229" s="2"/>
      <c r="V2229"/>
      <c r="W2229"/>
      <c r="X2229"/>
      <c r="AC2229" s="2"/>
      <c r="AE2229"/>
      <c r="AF2229"/>
      <c r="AG2229"/>
      <c r="AL2229" s="2"/>
      <c r="AN2229"/>
      <c r="AO2229"/>
      <c r="AP2229"/>
      <c r="AU2229" s="2"/>
      <c r="AW2229"/>
      <c r="AX2229"/>
      <c r="AY2229"/>
      <c r="BD2229" s="2"/>
      <c r="BF2229"/>
      <c r="BG2229"/>
      <c r="BH2229"/>
      <c r="BM2229" s="2"/>
      <c r="BO2229"/>
      <c r="BP2229"/>
      <c r="BQ2229"/>
      <c r="BV2229" s="2"/>
      <c r="BX2229"/>
      <c r="BY2229"/>
      <c r="BZ2229"/>
      <c r="CE2229" s="2"/>
      <c r="CG2229"/>
      <c r="CH2229"/>
      <c r="CI2229"/>
      <c r="CN2229" s="2"/>
      <c r="CP2229"/>
      <c r="CQ2229"/>
      <c r="CR2229"/>
      <c r="CW2229" s="2"/>
      <c r="CY2229"/>
      <c r="CZ2229"/>
      <c r="DA2229"/>
      <c r="DF2229" s="2"/>
      <c r="DH2229"/>
      <c r="DI2229"/>
      <c r="DJ2229"/>
      <c r="DO2229" s="2"/>
      <c r="DQ2229"/>
      <c r="DR2229"/>
      <c r="DS2229"/>
      <c r="DX2229" s="2"/>
      <c r="DZ2229"/>
      <c r="EA2229"/>
      <c r="EB2229"/>
      <c r="EG2229" s="2"/>
      <c r="EI2229"/>
      <c r="EJ2229"/>
      <c r="EK2229"/>
      <c r="EP2229" s="2"/>
      <c r="ER2229"/>
      <c r="ES2229"/>
      <c r="ET2229"/>
      <c r="EY2229" s="2"/>
      <c r="FA2229"/>
      <c r="FB2229"/>
      <c r="FC2229"/>
      <c r="FH2229" s="2"/>
      <c r="FJ2229"/>
      <c r="FK2229"/>
      <c r="FL2229"/>
      <c r="FQ2229" s="2"/>
      <c r="FS2229"/>
      <c r="FT2229"/>
      <c r="FU2229"/>
      <c r="FZ2229" s="2"/>
      <c r="GB2229"/>
      <c r="GC2229"/>
      <c r="GD2229"/>
      <c r="GI2229" s="2"/>
      <c r="GK2229"/>
      <c r="GL2229"/>
      <c r="GM2229"/>
      <c r="GR2229" s="2"/>
      <c r="GT2229"/>
      <c r="GU2229"/>
      <c r="GV2229"/>
      <c r="HA2229" s="2"/>
      <c r="HC2229"/>
      <c r="HD2229"/>
      <c r="HE2229"/>
      <c r="HJ2229"/>
      <c r="HK2229"/>
      <c r="HL2229"/>
      <c r="HM2229"/>
      <c r="HN2229"/>
      <c r="HO2229"/>
      <c r="HP2229"/>
      <c r="HQ2229"/>
      <c r="HR2229"/>
      <c r="HS2229"/>
      <c r="HT2229"/>
      <c r="HU2229"/>
      <c r="HV2229"/>
      <c r="HW2229"/>
      <c r="HX2229"/>
      <c r="HY2229"/>
      <c r="HZ2229"/>
      <c r="IA2229"/>
      <c r="IB2229"/>
      <c r="IC2229"/>
      <c r="ID2229"/>
      <c r="IE2229"/>
      <c r="IF2229"/>
      <c r="IG2229"/>
      <c r="IH2229"/>
      <c r="II2229"/>
      <c r="IJ2229"/>
      <c r="IK2229"/>
      <c r="IL2229"/>
      <c r="IM2229"/>
      <c r="IN2229"/>
      <c r="IO2229"/>
    </row>
    <row r="2230" spans="1:249" s="1" customFormat="1" ht="14.25">
      <c r="A2230" s="28"/>
      <c r="B2230" s="28"/>
      <c r="C2230" s="28"/>
      <c r="D2230" s="28"/>
      <c r="E2230" s="28"/>
      <c r="F2230"/>
      <c r="G2230"/>
      <c r="K2230" s="2"/>
      <c r="M2230"/>
      <c r="N2230"/>
      <c r="O2230"/>
      <c r="T2230" s="2"/>
      <c r="V2230"/>
      <c r="W2230"/>
      <c r="X2230"/>
      <c r="AC2230" s="2"/>
      <c r="AE2230"/>
      <c r="AF2230"/>
      <c r="AG2230"/>
      <c r="AL2230" s="2"/>
      <c r="AN2230"/>
      <c r="AO2230"/>
      <c r="AP2230"/>
      <c r="AU2230" s="2"/>
      <c r="AW2230"/>
      <c r="AX2230"/>
      <c r="AY2230"/>
      <c r="BD2230" s="2"/>
      <c r="BF2230"/>
      <c r="BG2230"/>
      <c r="BH2230"/>
      <c r="BM2230" s="2"/>
      <c r="BO2230"/>
      <c r="BP2230"/>
      <c r="BQ2230"/>
      <c r="BV2230" s="2"/>
      <c r="BX2230"/>
      <c r="BY2230"/>
      <c r="BZ2230"/>
      <c r="CE2230" s="2"/>
      <c r="CG2230"/>
      <c r="CH2230"/>
      <c r="CI2230"/>
      <c r="CN2230" s="2"/>
      <c r="CP2230"/>
      <c r="CQ2230"/>
      <c r="CR2230"/>
      <c r="CW2230" s="2"/>
      <c r="CY2230"/>
      <c r="CZ2230"/>
      <c r="DA2230"/>
      <c r="DF2230" s="2"/>
      <c r="DH2230"/>
      <c r="DI2230"/>
      <c r="DJ2230"/>
      <c r="DO2230" s="2"/>
      <c r="DQ2230"/>
      <c r="DR2230"/>
      <c r="DS2230"/>
      <c r="DX2230" s="2"/>
      <c r="DZ2230"/>
      <c r="EA2230"/>
      <c r="EB2230"/>
      <c r="EG2230" s="2"/>
      <c r="EI2230"/>
      <c r="EJ2230"/>
      <c r="EK2230"/>
      <c r="EP2230" s="2"/>
      <c r="ER2230"/>
      <c r="ES2230"/>
      <c r="ET2230"/>
      <c r="EY2230" s="2"/>
      <c r="FA2230"/>
      <c r="FB2230"/>
      <c r="FC2230"/>
      <c r="FH2230" s="2"/>
      <c r="FJ2230"/>
      <c r="FK2230"/>
      <c r="FL2230"/>
      <c r="FQ2230" s="2"/>
      <c r="FS2230"/>
      <c r="FT2230"/>
      <c r="FU2230"/>
      <c r="FZ2230" s="2"/>
      <c r="GB2230"/>
      <c r="GC2230"/>
      <c r="GD2230"/>
      <c r="GI2230" s="2"/>
      <c r="GK2230"/>
      <c r="GL2230"/>
      <c r="GM2230"/>
      <c r="GR2230" s="2"/>
      <c r="GT2230"/>
      <c r="GU2230"/>
      <c r="GV2230"/>
      <c r="HA2230" s="2"/>
      <c r="HC2230"/>
      <c r="HD2230"/>
      <c r="HE2230"/>
      <c r="HJ2230"/>
      <c r="HK2230"/>
      <c r="HL2230"/>
      <c r="HM2230"/>
      <c r="HN2230"/>
      <c r="HO2230"/>
      <c r="HP2230"/>
      <c r="HQ2230"/>
      <c r="HR2230"/>
      <c r="HS2230"/>
      <c r="HT2230"/>
      <c r="HU2230"/>
      <c r="HV2230"/>
      <c r="HW2230"/>
      <c r="HX2230"/>
      <c r="HY2230"/>
      <c r="HZ2230"/>
      <c r="IA2230"/>
      <c r="IB2230"/>
      <c r="IC2230"/>
      <c r="ID2230"/>
      <c r="IE2230"/>
      <c r="IF2230"/>
      <c r="IG2230"/>
      <c r="IH2230"/>
      <c r="II2230"/>
      <c r="IJ2230"/>
      <c r="IK2230"/>
      <c r="IL2230"/>
      <c r="IM2230"/>
      <c r="IN2230"/>
      <c r="IO2230"/>
    </row>
    <row r="2231" spans="1:249" s="1" customFormat="1" ht="14.25">
      <c r="A2231" s="28"/>
      <c r="B2231" s="28"/>
      <c r="C2231" s="28"/>
      <c r="D2231" s="28"/>
      <c r="E2231" s="28"/>
      <c r="F2231"/>
      <c r="G2231"/>
      <c r="K2231" s="2"/>
      <c r="M2231"/>
      <c r="N2231"/>
      <c r="O2231"/>
      <c r="T2231" s="2"/>
      <c r="V2231"/>
      <c r="W2231"/>
      <c r="X2231"/>
      <c r="AC2231" s="2"/>
      <c r="AE2231"/>
      <c r="AF2231"/>
      <c r="AG2231"/>
      <c r="AL2231" s="2"/>
      <c r="AN2231"/>
      <c r="AO2231"/>
      <c r="AP2231"/>
      <c r="AU2231" s="2"/>
      <c r="AW2231"/>
      <c r="AX2231"/>
      <c r="AY2231"/>
      <c r="BD2231" s="2"/>
      <c r="BF2231"/>
      <c r="BG2231"/>
      <c r="BH2231"/>
      <c r="BM2231" s="2"/>
      <c r="BO2231"/>
      <c r="BP2231"/>
      <c r="BQ2231"/>
      <c r="BV2231" s="2"/>
      <c r="BX2231"/>
      <c r="BY2231"/>
      <c r="BZ2231"/>
      <c r="CE2231" s="2"/>
      <c r="CG2231"/>
      <c r="CH2231"/>
      <c r="CI2231"/>
      <c r="CN2231" s="2"/>
      <c r="CP2231"/>
      <c r="CQ2231"/>
      <c r="CR2231"/>
      <c r="CW2231" s="2"/>
      <c r="CY2231"/>
      <c r="CZ2231"/>
      <c r="DA2231"/>
      <c r="DF2231" s="2"/>
      <c r="DH2231"/>
      <c r="DI2231"/>
      <c r="DJ2231"/>
      <c r="DO2231" s="2"/>
      <c r="DQ2231"/>
      <c r="DR2231"/>
      <c r="DS2231"/>
      <c r="DX2231" s="2"/>
      <c r="DZ2231"/>
      <c r="EA2231"/>
      <c r="EB2231"/>
      <c r="EG2231" s="2"/>
      <c r="EI2231"/>
      <c r="EJ2231"/>
      <c r="EK2231"/>
      <c r="EP2231" s="2"/>
      <c r="ER2231"/>
      <c r="ES2231"/>
      <c r="ET2231"/>
      <c r="EY2231" s="2"/>
      <c r="FA2231"/>
      <c r="FB2231"/>
      <c r="FC2231"/>
      <c r="FH2231" s="2"/>
      <c r="FJ2231"/>
      <c r="FK2231"/>
      <c r="FL2231"/>
      <c r="FQ2231" s="2"/>
      <c r="FS2231"/>
      <c r="FT2231"/>
      <c r="FU2231"/>
      <c r="FZ2231" s="2"/>
      <c r="GB2231"/>
      <c r="GC2231"/>
      <c r="GD2231"/>
      <c r="GI2231" s="2"/>
      <c r="GK2231"/>
      <c r="GL2231"/>
      <c r="GM2231"/>
      <c r="GR2231" s="2"/>
      <c r="GT2231"/>
      <c r="GU2231"/>
      <c r="GV2231"/>
      <c r="HA2231" s="2"/>
      <c r="HC2231"/>
      <c r="HD2231"/>
      <c r="HE2231"/>
      <c r="HJ2231"/>
      <c r="HK2231"/>
      <c r="HL2231"/>
      <c r="HM2231"/>
      <c r="HN2231"/>
      <c r="HO2231"/>
      <c r="HP2231"/>
      <c r="HQ2231"/>
      <c r="HR2231"/>
      <c r="HS2231"/>
      <c r="HT2231"/>
      <c r="HU2231"/>
      <c r="HV2231"/>
      <c r="HW2231"/>
      <c r="HX2231"/>
      <c r="HY2231"/>
      <c r="HZ2231"/>
      <c r="IA2231"/>
      <c r="IB2231"/>
      <c r="IC2231"/>
      <c r="ID2231"/>
      <c r="IE2231"/>
      <c r="IF2231"/>
      <c r="IG2231"/>
      <c r="IH2231"/>
      <c r="II2231"/>
      <c r="IJ2231"/>
      <c r="IK2231"/>
      <c r="IL2231"/>
      <c r="IM2231"/>
      <c r="IN2231"/>
      <c r="IO2231"/>
    </row>
    <row r="2232" spans="1:249" s="1" customFormat="1" ht="14.25">
      <c r="A2232" s="28"/>
      <c r="B2232" s="28"/>
      <c r="C2232" s="28"/>
      <c r="D2232" s="28"/>
      <c r="E2232" s="28"/>
      <c r="F2232"/>
      <c r="G2232"/>
      <c r="K2232" s="2"/>
      <c r="M2232"/>
      <c r="N2232"/>
      <c r="O2232"/>
      <c r="T2232" s="2"/>
      <c r="V2232"/>
      <c r="W2232"/>
      <c r="X2232"/>
      <c r="AC2232" s="2"/>
      <c r="AE2232"/>
      <c r="AF2232"/>
      <c r="AG2232"/>
      <c r="AL2232" s="2"/>
      <c r="AN2232"/>
      <c r="AO2232"/>
      <c r="AP2232"/>
      <c r="AU2232" s="2"/>
      <c r="AW2232"/>
      <c r="AX2232"/>
      <c r="AY2232"/>
      <c r="BD2232" s="2"/>
      <c r="BF2232"/>
      <c r="BG2232"/>
      <c r="BH2232"/>
      <c r="BM2232" s="2"/>
      <c r="BO2232"/>
      <c r="BP2232"/>
      <c r="BQ2232"/>
      <c r="BV2232" s="2"/>
      <c r="BX2232"/>
      <c r="BY2232"/>
      <c r="BZ2232"/>
      <c r="CE2232" s="2"/>
      <c r="CG2232"/>
      <c r="CH2232"/>
      <c r="CI2232"/>
      <c r="CN2232" s="2"/>
      <c r="CP2232"/>
      <c r="CQ2232"/>
      <c r="CR2232"/>
      <c r="CW2232" s="2"/>
      <c r="CY2232"/>
      <c r="CZ2232"/>
      <c r="DA2232"/>
      <c r="DF2232" s="2"/>
      <c r="DH2232"/>
      <c r="DI2232"/>
      <c r="DJ2232"/>
      <c r="DO2232" s="2"/>
      <c r="DQ2232"/>
      <c r="DR2232"/>
      <c r="DS2232"/>
      <c r="DX2232" s="2"/>
      <c r="DZ2232"/>
      <c r="EA2232"/>
      <c r="EB2232"/>
      <c r="EG2232" s="2"/>
      <c r="EI2232"/>
      <c r="EJ2232"/>
      <c r="EK2232"/>
      <c r="EP2232" s="2"/>
      <c r="ER2232"/>
      <c r="ES2232"/>
      <c r="ET2232"/>
      <c r="EY2232" s="2"/>
      <c r="FA2232"/>
      <c r="FB2232"/>
      <c r="FC2232"/>
      <c r="FH2232" s="2"/>
      <c r="FJ2232"/>
      <c r="FK2232"/>
      <c r="FL2232"/>
      <c r="FQ2232" s="2"/>
      <c r="FS2232"/>
      <c r="FT2232"/>
      <c r="FU2232"/>
      <c r="FZ2232" s="2"/>
      <c r="GB2232"/>
      <c r="GC2232"/>
      <c r="GD2232"/>
      <c r="GI2232" s="2"/>
      <c r="GK2232"/>
      <c r="GL2232"/>
      <c r="GM2232"/>
      <c r="GR2232" s="2"/>
      <c r="GT2232"/>
      <c r="GU2232"/>
      <c r="GV2232"/>
      <c r="HA2232" s="2"/>
      <c r="HC2232"/>
      <c r="HD2232"/>
      <c r="HE2232"/>
      <c r="HJ2232"/>
      <c r="HK2232"/>
      <c r="HL2232"/>
      <c r="HM2232"/>
      <c r="HN2232"/>
      <c r="HO2232"/>
      <c r="HP2232"/>
      <c r="HQ2232"/>
      <c r="HR2232"/>
      <c r="HS2232"/>
      <c r="HT2232"/>
      <c r="HU2232"/>
      <c r="HV2232"/>
      <c r="HW2232"/>
      <c r="HX2232"/>
      <c r="HY2232"/>
      <c r="HZ2232"/>
      <c r="IA2232"/>
      <c r="IB2232"/>
      <c r="IC2232"/>
      <c r="ID2232"/>
      <c r="IE2232"/>
      <c r="IF2232"/>
      <c r="IG2232"/>
      <c r="IH2232"/>
      <c r="II2232"/>
      <c r="IJ2232"/>
      <c r="IK2232"/>
      <c r="IL2232"/>
      <c r="IM2232"/>
      <c r="IN2232"/>
      <c r="IO2232"/>
    </row>
    <row r="2233" spans="1:249" s="1" customFormat="1" ht="14.25">
      <c r="A2233" s="28"/>
      <c r="B2233" s="28"/>
      <c r="C2233" s="28"/>
      <c r="D2233" s="28"/>
      <c r="E2233" s="28"/>
      <c r="F2233"/>
      <c r="G2233"/>
      <c r="K2233" s="2"/>
      <c r="M2233"/>
      <c r="N2233"/>
      <c r="O2233"/>
      <c r="T2233" s="2"/>
      <c r="V2233"/>
      <c r="W2233"/>
      <c r="X2233"/>
      <c r="AC2233" s="2"/>
      <c r="AE2233"/>
      <c r="AF2233"/>
      <c r="AG2233"/>
      <c r="AL2233" s="2"/>
      <c r="AN2233"/>
      <c r="AO2233"/>
      <c r="AP2233"/>
      <c r="AU2233" s="2"/>
      <c r="AW2233"/>
      <c r="AX2233"/>
      <c r="AY2233"/>
      <c r="BD2233" s="2"/>
      <c r="BF2233"/>
      <c r="BG2233"/>
      <c r="BH2233"/>
      <c r="BM2233" s="2"/>
      <c r="BO2233"/>
      <c r="BP2233"/>
      <c r="BQ2233"/>
      <c r="BV2233" s="2"/>
      <c r="BX2233"/>
      <c r="BY2233"/>
      <c r="BZ2233"/>
      <c r="CE2233" s="2"/>
      <c r="CG2233"/>
      <c r="CH2233"/>
      <c r="CI2233"/>
      <c r="CN2233" s="2"/>
      <c r="CP2233"/>
      <c r="CQ2233"/>
      <c r="CR2233"/>
      <c r="CW2233" s="2"/>
      <c r="CY2233"/>
      <c r="CZ2233"/>
      <c r="DA2233"/>
      <c r="DF2233" s="2"/>
      <c r="DH2233"/>
      <c r="DI2233"/>
      <c r="DJ2233"/>
      <c r="DO2233" s="2"/>
      <c r="DQ2233"/>
      <c r="DR2233"/>
      <c r="DS2233"/>
      <c r="DX2233" s="2"/>
      <c r="DZ2233"/>
      <c r="EA2233"/>
      <c r="EB2233"/>
      <c r="EG2233" s="2"/>
      <c r="EI2233"/>
      <c r="EJ2233"/>
      <c r="EK2233"/>
      <c r="EP2233" s="2"/>
      <c r="ER2233"/>
      <c r="ES2233"/>
      <c r="ET2233"/>
      <c r="EY2233" s="2"/>
      <c r="FA2233"/>
      <c r="FB2233"/>
      <c r="FC2233"/>
      <c r="FH2233" s="2"/>
      <c r="FJ2233"/>
      <c r="FK2233"/>
      <c r="FL2233"/>
      <c r="FQ2233" s="2"/>
      <c r="FS2233"/>
      <c r="FT2233"/>
      <c r="FU2233"/>
      <c r="FZ2233" s="2"/>
      <c r="GB2233"/>
      <c r="GC2233"/>
      <c r="GD2233"/>
      <c r="GI2233" s="2"/>
      <c r="GK2233"/>
      <c r="GL2233"/>
      <c r="GM2233"/>
      <c r="GR2233" s="2"/>
      <c r="GT2233"/>
      <c r="GU2233"/>
      <c r="GV2233"/>
      <c r="HA2233" s="2"/>
      <c r="HC2233"/>
      <c r="HD2233"/>
      <c r="HE2233"/>
      <c r="HJ2233"/>
      <c r="HK2233"/>
      <c r="HL2233"/>
      <c r="HM2233"/>
      <c r="HN2233"/>
      <c r="HO2233"/>
      <c r="HP2233"/>
      <c r="HQ2233"/>
      <c r="HR2233"/>
      <c r="HS2233"/>
      <c r="HT2233"/>
      <c r="HU2233"/>
      <c r="HV2233"/>
      <c r="HW2233"/>
      <c r="HX2233"/>
      <c r="HY2233"/>
      <c r="HZ2233"/>
      <c r="IA2233"/>
      <c r="IB2233"/>
      <c r="IC2233"/>
      <c r="ID2233"/>
      <c r="IE2233"/>
      <c r="IF2233"/>
      <c r="IG2233"/>
      <c r="IH2233"/>
      <c r="II2233"/>
      <c r="IJ2233"/>
      <c r="IK2233"/>
      <c r="IL2233"/>
      <c r="IM2233"/>
      <c r="IN2233"/>
      <c r="IO2233"/>
    </row>
    <row r="2234" spans="1:249" s="1" customFormat="1" ht="14.25">
      <c r="A2234" s="28"/>
      <c r="B2234" s="28"/>
      <c r="C2234" s="28"/>
      <c r="D2234" s="28"/>
      <c r="E2234" s="28"/>
      <c r="F2234"/>
      <c r="G2234"/>
      <c r="K2234" s="2"/>
      <c r="M2234"/>
      <c r="N2234"/>
      <c r="O2234"/>
      <c r="T2234" s="2"/>
      <c r="V2234"/>
      <c r="W2234"/>
      <c r="X2234"/>
      <c r="AC2234" s="2"/>
      <c r="AE2234"/>
      <c r="AF2234"/>
      <c r="AG2234"/>
      <c r="AL2234" s="2"/>
      <c r="AN2234"/>
      <c r="AO2234"/>
      <c r="AP2234"/>
      <c r="AU2234" s="2"/>
      <c r="AW2234"/>
      <c r="AX2234"/>
      <c r="AY2234"/>
      <c r="BD2234" s="2"/>
      <c r="BF2234"/>
      <c r="BG2234"/>
      <c r="BH2234"/>
      <c r="BM2234" s="2"/>
      <c r="BO2234"/>
      <c r="BP2234"/>
      <c r="BQ2234"/>
      <c r="BV2234" s="2"/>
      <c r="BX2234"/>
      <c r="BY2234"/>
      <c r="BZ2234"/>
      <c r="CE2234" s="2"/>
      <c r="CG2234"/>
      <c r="CH2234"/>
      <c r="CI2234"/>
      <c r="CN2234" s="2"/>
      <c r="CP2234"/>
      <c r="CQ2234"/>
      <c r="CR2234"/>
      <c r="CW2234" s="2"/>
      <c r="CY2234"/>
      <c r="CZ2234"/>
      <c r="DA2234"/>
      <c r="DF2234" s="2"/>
      <c r="DH2234"/>
      <c r="DI2234"/>
      <c r="DJ2234"/>
      <c r="DO2234" s="2"/>
      <c r="DQ2234"/>
      <c r="DR2234"/>
      <c r="DS2234"/>
      <c r="DX2234" s="2"/>
      <c r="DZ2234"/>
      <c r="EA2234"/>
      <c r="EB2234"/>
      <c r="EG2234" s="2"/>
      <c r="EI2234"/>
      <c r="EJ2234"/>
      <c r="EK2234"/>
      <c r="EP2234" s="2"/>
      <c r="ER2234"/>
      <c r="ES2234"/>
      <c r="ET2234"/>
      <c r="EY2234" s="2"/>
      <c r="FA2234"/>
      <c r="FB2234"/>
      <c r="FC2234"/>
      <c r="FH2234" s="2"/>
      <c r="FJ2234"/>
      <c r="FK2234"/>
      <c r="FL2234"/>
      <c r="FQ2234" s="2"/>
      <c r="FS2234"/>
      <c r="FT2234"/>
      <c r="FU2234"/>
      <c r="FZ2234" s="2"/>
      <c r="GB2234"/>
      <c r="GC2234"/>
      <c r="GD2234"/>
      <c r="GI2234" s="2"/>
      <c r="GK2234"/>
      <c r="GL2234"/>
      <c r="GM2234"/>
      <c r="GR2234" s="2"/>
      <c r="GT2234"/>
      <c r="GU2234"/>
      <c r="GV2234"/>
      <c r="HA2234" s="2"/>
      <c r="HC2234"/>
      <c r="HD2234"/>
      <c r="HE2234"/>
      <c r="HJ2234"/>
      <c r="HK2234"/>
      <c r="HL2234"/>
      <c r="HM2234"/>
      <c r="HN2234"/>
      <c r="HO2234"/>
      <c r="HP2234"/>
      <c r="HQ2234"/>
      <c r="HR2234"/>
      <c r="HS2234"/>
      <c r="HT2234"/>
      <c r="HU2234"/>
      <c r="HV2234"/>
      <c r="HW2234"/>
      <c r="HX2234"/>
      <c r="HY2234"/>
      <c r="HZ2234"/>
      <c r="IA2234"/>
      <c r="IB2234"/>
      <c r="IC2234"/>
      <c r="ID2234"/>
      <c r="IE2234"/>
      <c r="IF2234"/>
      <c r="IG2234"/>
      <c r="IH2234"/>
      <c r="II2234"/>
      <c r="IJ2234"/>
      <c r="IK2234"/>
      <c r="IL2234"/>
      <c r="IM2234"/>
      <c r="IN2234"/>
      <c r="IO2234"/>
    </row>
    <row r="2235" spans="1:249" s="1" customFormat="1" ht="14.25">
      <c r="A2235" s="28"/>
      <c r="B2235" s="28"/>
      <c r="C2235" s="28"/>
      <c r="D2235" s="28"/>
      <c r="E2235" s="28"/>
      <c r="F2235"/>
      <c r="G2235"/>
      <c r="K2235" s="2"/>
      <c r="M2235"/>
      <c r="N2235"/>
      <c r="O2235"/>
      <c r="T2235" s="2"/>
      <c r="V2235"/>
      <c r="W2235"/>
      <c r="X2235"/>
      <c r="AC2235" s="2"/>
      <c r="AE2235"/>
      <c r="AF2235"/>
      <c r="AG2235"/>
      <c r="AL2235" s="2"/>
      <c r="AN2235"/>
      <c r="AO2235"/>
      <c r="AP2235"/>
      <c r="AU2235" s="2"/>
      <c r="AW2235"/>
      <c r="AX2235"/>
      <c r="AY2235"/>
      <c r="BD2235" s="2"/>
      <c r="BF2235"/>
      <c r="BG2235"/>
      <c r="BH2235"/>
      <c r="BM2235" s="2"/>
      <c r="BO2235"/>
      <c r="BP2235"/>
      <c r="BQ2235"/>
      <c r="BV2235" s="2"/>
      <c r="BX2235"/>
      <c r="BY2235"/>
      <c r="BZ2235"/>
      <c r="CE2235" s="2"/>
      <c r="CG2235"/>
      <c r="CH2235"/>
      <c r="CI2235"/>
      <c r="CN2235" s="2"/>
      <c r="CP2235"/>
      <c r="CQ2235"/>
      <c r="CR2235"/>
      <c r="CW2235" s="2"/>
      <c r="CY2235"/>
      <c r="CZ2235"/>
      <c r="DA2235"/>
      <c r="DF2235" s="2"/>
      <c r="DH2235"/>
      <c r="DI2235"/>
      <c r="DJ2235"/>
      <c r="DO2235" s="2"/>
      <c r="DQ2235"/>
      <c r="DR2235"/>
      <c r="DS2235"/>
      <c r="DX2235" s="2"/>
      <c r="DZ2235"/>
      <c r="EA2235"/>
      <c r="EB2235"/>
      <c r="EG2235" s="2"/>
      <c r="EI2235"/>
      <c r="EJ2235"/>
      <c r="EK2235"/>
      <c r="EP2235" s="2"/>
      <c r="ER2235"/>
      <c r="ES2235"/>
      <c r="ET2235"/>
      <c r="EY2235" s="2"/>
      <c r="FA2235"/>
      <c r="FB2235"/>
      <c r="FC2235"/>
      <c r="FH2235" s="2"/>
      <c r="FJ2235"/>
      <c r="FK2235"/>
      <c r="FL2235"/>
      <c r="FQ2235" s="2"/>
      <c r="FS2235"/>
      <c r="FT2235"/>
      <c r="FU2235"/>
      <c r="FZ2235" s="2"/>
      <c r="GB2235"/>
      <c r="GC2235"/>
      <c r="GD2235"/>
      <c r="GI2235" s="2"/>
      <c r="GK2235"/>
      <c r="GL2235"/>
      <c r="GM2235"/>
      <c r="GR2235" s="2"/>
      <c r="GT2235"/>
      <c r="GU2235"/>
      <c r="GV2235"/>
      <c r="HA2235" s="2"/>
      <c r="HC2235"/>
      <c r="HD2235"/>
      <c r="HE2235"/>
      <c r="HJ2235"/>
      <c r="HK2235"/>
      <c r="HL2235"/>
      <c r="HM2235"/>
      <c r="HN2235"/>
      <c r="HO2235"/>
      <c r="HP2235"/>
      <c r="HQ2235"/>
      <c r="HR2235"/>
      <c r="HS2235"/>
      <c r="HT2235"/>
      <c r="HU2235"/>
      <c r="HV2235"/>
      <c r="HW2235"/>
      <c r="HX2235"/>
      <c r="HY2235"/>
      <c r="HZ2235"/>
      <c r="IA2235"/>
      <c r="IB2235"/>
      <c r="IC2235"/>
      <c r="ID2235"/>
      <c r="IE2235"/>
      <c r="IF2235"/>
      <c r="IG2235"/>
      <c r="IH2235"/>
      <c r="II2235"/>
      <c r="IJ2235"/>
      <c r="IK2235"/>
      <c r="IL2235"/>
      <c r="IM2235"/>
      <c r="IN2235"/>
      <c r="IO2235"/>
    </row>
    <row r="2236" spans="1:249" s="1" customFormat="1" ht="14.25">
      <c r="A2236" s="28"/>
      <c r="B2236" s="28"/>
      <c r="C2236" s="28"/>
      <c r="D2236" s="28"/>
      <c r="E2236" s="28"/>
      <c r="F2236"/>
      <c r="G2236"/>
      <c r="K2236" s="2"/>
      <c r="M2236"/>
      <c r="N2236"/>
      <c r="O2236"/>
      <c r="T2236" s="2"/>
      <c r="V2236"/>
      <c r="W2236"/>
      <c r="X2236"/>
      <c r="AC2236" s="2"/>
      <c r="AE2236"/>
      <c r="AF2236"/>
      <c r="AG2236"/>
      <c r="AL2236" s="2"/>
      <c r="AN2236"/>
      <c r="AO2236"/>
      <c r="AP2236"/>
      <c r="AU2236" s="2"/>
      <c r="AW2236"/>
      <c r="AX2236"/>
      <c r="AY2236"/>
      <c r="BD2236" s="2"/>
      <c r="BF2236"/>
      <c r="BG2236"/>
      <c r="BH2236"/>
      <c r="BM2236" s="2"/>
      <c r="BO2236"/>
      <c r="BP2236"/>
      <c r="BQ2236"/>
      <c r="BV2236" s="2"/>
      <c r="BX2236"/>
      <c r="BY2236"/>
      <c r="BZ2236"/>
      <c r="CE2236" s="2"/>
      <c r="CG2236"/>
      <c r="CH2236"/>
      <c r="CI2236"/>
      <c r="CN2236" s="2"/>
      <c r="CP2236"/>
      <c r="CQ2236"/>
      <c r="CR2236"/>
      <c r="CW2236" s="2"/>
      <c r="CY2236"/>
      <c r="CZ2236"/>
      <c r="DA2236"/>
      <c r="DF2236" s="2"/>
      <c r="DH2236"/>
      <c r="DI2236"/>
      <c r="DJ2236"/>
      <c r="DO2236" s="2"/>
      <c r="DQ2236"/>
      <c r="DR2236"/>
      <c r="DS2236"/>
      <c r="DX2236" s="2"/>
      <c r="DZ2236"/>
      <c r="EA2236"/>
      <c r="EB2236"/>
      <c r="EG2236" s="2"/>
      <c r="EI2236"/>
      <c r="EJ2236"/>
      <c r="EK2236"/>
      <c r="EP2236" s="2"/>
      <c r="ER2236"/>
      <c r="ES2236"/>
      <c r="ET2236"/>
      <c r="EY2236" s="2"/>
      <c r="FA2236"/>
      <c r="FB2236"/>
      <c r="FC2236"/>
      <c r="FH2236" s="2"/>
      <c r="FJ2236"/>
      <c r="FK2236"/>
      <c r="FL2236"/>
      <c r="FQ2236" s="2"/>
      <c r="FS2236"/>
      <c r="FT2236"/>
      <c r="FU2236"/>
      <c r="FZ2236" s="2"/>
      <c r="GB2236"/>
      <c r="GC2236"/>
      <c r="GD2236"/>
      <c r="GI2236" s="2"/>
      <c r="GK2236"/>
      <c r="GL2236"/>
      <c r="GM2236"/>
      <c r="GR2236" s="2"/>
      <c r="GT2236"/>
      <c r="GU2236"/>
      <c r="GV2236"/>
      <c r="HA2236" s="2"/>
      <c r="HC2236"/>
      <c r="HD2236"/>
      <c r="HE2236"/>
      <c r="HJ2236"/>
      <c r="HK2236"/>
      <c r="HL2236"/>
      <c r="HM2236"/>
      <c r="HN2236"/>
      <c r="HO2236"/>
      <c r="HP2236"/>
      <c r="HQ2236"/>
      <c r="HR2236"/>
      <c r="HS2236"/>
      <c r="HT2236"/>
      <c r="HU2236"/>
      <c r="HV2236"/>
      <c r="HW2236"/>
      <c r="HX2236"/>
      <c r="HY2236"/>
      <c r="HZ2236"/>
      <c r="IA2236"/>
      <c r="IB2236"/>
      <c r="IC2236"/>
      <c r="ID2236"/>
      <c r="IE2236"/>
      <c r="IF2236"/>
      <c r="IG2236"/>
      <c r="IH2236"/>
      <c r="II2236"/>
      <c r="IJ2236"/>
      <c r="IK2236"/>
      <c r="IL2236"/>
      <c r="IM2236"/>
      <c r="IN2236"/>
      <c r="IO2236"/>
    </row>
    <row r="2237" spans="1:249" s="1" customFormat="1" ht="14.25">
      <c r="A2237" s="28"/>
      <c r="B2237" s="28"/>
      <c r="C2237" s="28"/>
      <c r="D2237" s="28"/>
      <c r="E2237" s="28"/>
      <c r="F2237"/>
      <c r="G2237"/>
      <c r="K2237" s="2"/>
      <c r="M2237"/>
      <c r="N2237"/>
      <c r="O2237"/>
      <c r="T2237" s="2"/>
      <c r="V2237"/>
      <c r="W2237"/>
      <c r="X2237"/>
      <c r="AC2237" s="2"/>
      <c r="AE2237"/>
      <c r="AF2237"/>
      <c r="AG2237"/>
      <c r="AL2237" s="2"/>
      <c r="AN2237"/>
      <c r="AO2237"/>
      <c r="AP2237"/>
      <c r="AU2237" s="2"/>
      <c r="AW2237"/>
      <c r="AX2237"/>
      <c r="AY2237"/>
      <c r="BD2237" s="2"/>
      <c r="BF2237"/>
      <c r="BG2237"/>
      <c r="BH2237"/>
      <c r="BM2237" s="2"/>
      <c r="BO2237"/>
      <c r="BP2237"/>
      <c r="BQ2237"/>
      <c r="BV2237" s="2"/>
      <c r="BX2237"/>
      <c r="BY2237"/>
      <c r="BZ2237"/>
      <c r="CE2237" s="2"/>
      <c r="CG2237"/>
      <c r="CH2237"/>
      <c r="CI2237"/>
      <c r="CN2237" s="2"/>
      <c r="CP2237"/>
      <c r="CQ2237"/>
      <c r="CR2237"/>
      <c r="CW2237" s="2"/>
      <c r="CY2237"/>
      <c r="CZ2237"/>
      <c r="DA2237"/>
      <c r="DF2237" s="2"/>
      <c r="DH2237"/>
      <c r="DI2237"/>
      <c r="DJ2237"/>
      <c r="DO2237" s="2"/>
      <c r="DQ2237"/>
      <c r="DR2237"/>
      <c r="DS2237"/>
      <c r="DX2237" s="2"/>
      <c r="DZ2237"/>
      <c r="EA2237"/>
      <c r="EB2237"/>
      <c r="EG2237" s="2"/>
      <c r="EI2237"/>
      <c r="EJ2237"/>
      <c r="EK2237"/>
      <c r="EP2237" s="2"/>
      <c r="ER2237"/>
      <c r="ES2237"/>
      <c r="ET2237"/>
      <c r="EY2237" s="2"/>
      <c r="FA2237"/>
      <c r="FB2237"/>
      <c r="FC2237"/>
      <c r="FH2237" s="2"/>
      <c r="FJ2237"/>
      <c r="FK2237"/>
      <c r="FL2237"/>
      <c r="FQ2237" s="2"/>
      <c r="FS2237"/>
      <c r="FT2237"/>
      <c r="FU2237"/>
      <c r="FZ2237" s="2"/>
      <c r="GB2237"/>
      <c r="GC2237"/>
      <c r="GD2237"/>
      <c r="GI2237" s="2"/>
      <c r="GK2237"/>
      <c r="GL2237"/>
      <c r="GM2237"/>
      <c r="GR2237" s="2"/>
      <c r="GT2237"/>
      <c r="GU2237"/>
      <c r="GV2237"/>
      <c r="HA2237" s="2"/>
      <c r="HC2237"/>
      <c r="HD2237"/>
      <c r="HE2237"/>
      <c r="HJ2237"/>
      <c r="HK2237"/>
      <c r="HL2237"/>
      <c r="HM2237"/>
      <c r="HN2237"/>
      <c r="HO2237"/>
      <c r="HP2237"/>
      <c r="HQ2237"/>
      <c r="HR2237"/>
      <c r="HS2237"/>
      <c r="HT2237"/>
      <c r="HU2237"/>
      <c r="HV2237"/>
      <c r="HW2237"/>
      <c r="HX2237"/>
      <c r="HY2237"/>
      <c r="HZ2237"/>
      <c r="IA2237"/>
      <c r="IB2237"/>
      <c r="IC2237"/>
      <c r="ID2237"/>
      <c r="IE2237"/>
      <c r="IF2237"/>
      <c r="IG2237"/>
      <c r="IH2237"/>
      <c r="II2237"/>
      <c r="IJ2237"/>
      <c r="IK2237"/>
      <c r="IL2237"/>
      <c r="IM2237"/>
      <c r="IN2237"/>
      <c r="IO2237"/>
    </row>
    <row r="2238" spans="1:249" s="1" customFormat="1" ht="14.25">
      <c r="A2238" s="28"/>
      <c r="B2238" s="28"/>
      <c r="C2238" s="28"/>
      <c r="D2238" s="28"/>
      <c r="E2238" s="28"/>
      <c r="F2238"/>
      <c r="G2238"/>
      <c r="K2238" s="2"/>
      <c r="M2238"/>
      <c r="N2238"/>
      <c r="O2238"/>
      <c r="T2238" s="2"/>
      <c r="V2238"/>
      <c r="W2238"/>
      <c r="X2238"/>
      <c r="AC2238" s="2"/>
      <c r="AE2238"/>
      <c r="AF2238"/>
      <c r="AG2238"/>
      <c r="AL2238" s="2"/>
      <c r="AN2238"/>
      <c r="AO2238"/>
      <c r="AP2238"/>
      <c r="AU2238" s="2"/>
      <c r="AW2238"/>
      <c r="AX2238"/>
      <c r="AY2238"/>
      <c r="BD2238" s="2"/>
      <c r="BF2238"/>
      <c r="BG2238"/>
      <c r="BH2238"/>
      <c r="BM2238" s="2"/>
      <c r="BO2238"/>
      <c r="BP2238"/>
      <c r="BQ2238"/>
      <c r="BV2238" s="2"/>
      <c r="BX2238"/>
      <c r="BY2238"/>
      <c r="BZ2238"/>
      <c r="CE2238" s="2"/>
      <c r="CG2238"/>
      <c r="CH2238"/>
      <c r="CI2238"/>
      <c r="CN2238" s="2"/>
      <c r="CP2238"/>
      <c r="CQ2238"/>
      <c r="CR2238"/>
      <c r="CW2238" s="2"/>
      <c r="CY2238"/>
      <c r="CZ2238"/>
      <c r="DA2238"/>
      <c r="DF2238" s="2"/>
      <c r="DH2238"/>
      <c r="DI2238"/>
      <c r="DJ2238"/>
      <c r="DO2238" s="2"/>
      <c r="DQ2238"/>
      <c r="DR2238"/>
      <c r="DS2238"/>
      <c r="DX2238" s="2"/>
      <c r="DZ2238"/>
      <c r="EA2238"/>
      <c r="EB2238"/>
      <c r="EG2238" s="2"/>
      <c r="EI2238"/>
      <c r="EJ2238"/>
      <c r="EK2238"/>
      <c r="EP2238" s="2"/>
      <c r="ER2238"/>
      <c r="ES2238"/>
      <c r="ET2238"/>
      <c r="EY2238" s="2"/>
      <c r="FA2238"/>
      <c r="FB2238"/>
      <c r="FC2238"/>
      <c r="FH2238" s="2"/>
      <c r="FJ2238"/>
      <c r="FK2238"/>
      <c r="FL2238"/>
      <c r="FQ2238" s="2"/>
      <c r="FS2238"/>
      <c r="FT2238"/>
      <c r="FU2238"/>
      <c r="FZ2238" s="2"/>
      <c r="GB2238"/>
      <c r="GC2238"/>
      <c r="GD2238"/>
      <c r="GI2238" s="2"/>
      <c r="GK2238"/>
      <c r="GL2238"/>
      <c r="GM2238"/>
      <c r="GR2238" s="2"/>
      <c r="GT2238"/>
      <c r="GU2238"/>
      <c r="GV2238"/>
      <c r="HA2238" s="2"/>
      <c r="HC2238"/>
      <c r="HD2238"/>
      <c r="HE2238"/>
      <c r="HJ2238"/>
      <c r="HK2238"/>
      <c r="HL2238"/>
      <c r="HM2238"/>
      <c r="HN2238"/>
      <c r="HO2238"/>
      <c r="HP2238"/>
      <c r="HQ2238"/>
      <c r="HR2238"/>
      <c r="HS2238"/>
      <c r="HT2238"/>
      <c r="HU2238"/>
      <c r="HV2238"/>
      <c r="HW2238"/>
      <c r="HX2238"/>
      <c r="HY2238"/>
      <c r="HZ2238"/>
      <c r="IA2238"/>
      <c r="IB2238"/>
      <c r="IC2238"/>
      <c r="ID2238"/>
      <c r="IE2238"/>
      <c r="IF2238"/>
      <c r="IG2238"/>
      <c r="IH2238"/>
      <c r="II2238"/>
      <c r="IJ2238"/>
      <c r="IK2238"/>
      <c r="IL2238"/>
      <c r="IM2238"/>
      <c r="IN2238"/>
      <c r="IO2238"/>
    </row>
    <row r="2239" spans="1:249" s="1" customFormat="1" ht="14.25">
      <c r="A2239" s="28"/>
      <c r="B2239" s="28"/>
      <c r="C2239" s="28"/>
      <c r="D2239" s="28"/>
      <c r="E2239" s="28"/>
      <c r="F2239"/>
      <c r="G2239"/>
      <c r="K2239" s="2"/>
      <c r="M2239"/>
      <c r="N2239"/>
      <c r="O2239"/>
      <c r="T2239" s="2"/>
      <c r="V2239"/>
      <c r="W2239"/>
      <c r="X2239"/>
      <c r="AC2239" s="2"/>
      <c r="AE2239"/>
      <c r="AF2239"/>
      <c r="AG2239"/>
      <c r="AL2239" s="2"/>
      <c r="AN2239"/>
      <c r="AO2239"/>
      <c r="AP2239"/>
      <c r="AU2239" s="2"/>
      <c r="AW2239"/>
      <c r="AX2239"/>
      <c r="AY2239"/>
      <c r="BD2239" s="2"/>
      <c r="BF2239"/>
      <c r="BG2239"/>
      <c r="BH2239"/>
      <c r="BM2239" s="2"/>
      <c r="BO2239"/>
      <c r="BP2239"/>
      <c r="BQ2239"/>
      <c r="BV2239" s="2"/>
      <c r="BX2239"/>
      <c r="BY2239"/>
      <c r="BZ2239"/>
      <c r="CE2239" s="2"/>
      <c r="CG2239"/>
      <c r="CH2239"/>
      <c r="CI2239"/>
      <c r="CN2239" s="2"/>
      <c r="CP2239"/>
      <c r="CQ2239"/>
      <c r="CR2239"/>
      <c r="CW2239" s="2"/>
      <c r="CY2239"/>
      <c r="CZ2239"/>
      <c r="DA2239"/>
      <c r="DF2239" s="2"/>
      <c r="DH2239"/>
      <c r="DI2239"/>
      <c r="DJ2239"/>
      <c r="DO2239" s="2"/>
      <c r="DQ2239"/>
      <c r="DR2239"/>
      <c r="DS2239"/>
      <c r="DX2239" s="2"/>
      <c r="DZ2239"/>
      <c r="EA2239"/>
      <c r="EB2239"/>
      <c r="EG2239" s="2"/>
      <c r="EI2239"/>
      <c r="EJ2239"/>
      <c r="EK2239"/>
      <c r="EP2239" s="2"/>
      <c r="ER2239"/>
      <c r="ES2239"/>
      <c r="ET2239"/>
      <c r="EY2239" s="2"/>
      <c r="FA2239"/>
      <c r="FB2239"/>
      <c r="FC2239"/>
      <c r="FH2239" s="2"/>
      <c r="FJ2239"/>
      <c r="FK2239"/>
      <c r="FL2239"/>
      <c r="FQ2239" s="2"/>
      <c r="FS2239"/>
      <c r="FT2239"/>
      <c r="FU2239"/>
      <c r="FZ2239" s="2"/>
      <c r="GB2239"/>
      <c r="GC2239"/>
      <c r="GD2239"/>
      <c r="GI2239" s="2"/>
      <c r="GK2239"/>
      <c r="GL2239"/>
      <c r="GM2239"/>
      <c r="GR2239" s="2"/>
      <c r="GT2239"/>
      <c r="GU2239"/>
      <c r="GV2239"/>
      <c r="HA2239" s="2"/>
      <c r="HC2239"/>
      <c r="HD2239"/>
      <c r="HE2239"/>
      <c r="HJ2239"/>
      <c r="HK2239"/>
      <c r="HL2239"/>
      <c r="HM2239"/>
      <c r="HN2239"/>
      <c r="HO2239"/>
      <c r="HP2239"/>
      <c r="HQ2239"/>
      <c r="HR2239"/>
      <c r="HS2239"/>
      <c r="HT2239"/>
      <c r="HU2239"/>
      <c r="HV2239"/>
      <c r="HW2239"/>
      <c r="HX2239"/>
      <c r="HY2239"/>
      <c r="HZ2239"/>
      <c r="IA2239"/>
      <c r="IB2239"/>
      <c r="IC2239"/>
      <c r="ID2239"/>
      <c r="IE2239"/>
      <c r="IF2239"/>
      <c r="IG2239"/>
      <c r="IH2239"/>
      <c r="II2239"/>
      <c r="IJ2239"/>
      <c r="IK2239"/>
      <c r="IL2239"/>
      <c r="IM2239"/>
      <c r="IN2239"/>
      <c r="IO2239"/>
    </row>
    <row r="2240" spans="1:249" s="1" customFormat="1" ht="14.25">
      <c r="A2240" s="28"/>
      <c r="B2240" s="28"/>
      <c r="C2240" s="28"/>
      <c r="D2240" s="28"/>
      <c r="E2240" s="28"/>
      <c r="F2240"/>
      <c r="G2240"/>
      <c r="K2240" s="2"/>
      <c r="M2240"/>
      <c r="N2240"/>
      <c r="O2240"/>
      <c r="T2240" s="2"/>
      <c r="V2240"/>
      <c r="W2240"/>
      <c r="X2240"/>
      <c r="AC2240" s="2"/>
      <c r="AE2240"/>
      <c r="AF2240"/>
      <c r="AG2240"/>
      <c r="AL2240" s="2"/>
      <c r="AN2240"/>
      <c r="AO2240"/>
      <c r="AP2240"/>
      <c r="AU2240" s="2"/>
      <c r="AW2240"/>
      <c r="AX2240"/>
      <c r="AY2240"/>
      <c r="BD2240" s="2"/>
      <c r="BF2240"/>
      <c r="BG2240"/>
      <c r="BH2240"/>
      <c r="BM2240" s="2"/>
      <c r="BO2240"/>
      <c r="BP2240"/>
      <c r="BQ2240"/>
      <c r="BV2240" s="2"/>
      <c r="BX2240"/>
      <c r="BY2240"/>
      <c r="BZ2240"/>
      <c r="CE2240" s="2"/>
      <c r="CG2240"/>
      <c r="CH2240"/>
      <c r="CI2240"/>
      <c r="CN2240" s="2"/>
      <c r="CP2240"/>
      <c r="CQ2240"/>
      <c r="CR2240"/>
      <c r="CW2240" s="2"/>
      <c r="CY2240"/>
      <c r="CZ2240"/>
      <c r="DA2240"/>
      <c r="DF2240" s="2"/>
      <c r="DH2240"/>
      <c r="DI2240"/>
      <c r="DJ2240"/>
      <c r="DO2240" s="2"/>
      <c r="DQ2240"/>
      <c r="DR2240"/>
      <c r="DS2240"/>
      <c r="DX2240" s="2"/>
      <c r="DZ2240"/>
      <c r="EA2240"/>
      <c r="EB2240"/>
      <c r="EG2240" s="2"/>
      <c r="EI2240"/>
      <c r="EJ2240"/>
      <c r="EK2240"/>
      <c r="EP2240" s="2"/>
      <c r="ER2240"/>
      <c r="ES2240"/>
      <c r="ET2240"/>
      <c r="EY2240" s="2"/>
      <c r="FA2240"/>
      <c r="FB2240"/>
      <c r="FC2240"/>
      <c r="FH2240" s="2"/>
      <c r="FJ2240"/>
      <c r="FK2240"/>
      <c r="FL2240"/>
      <c r="FQ2240" s="2"/>
      <c r="FS2240"/>
      <c r="FT2240"/>
      <c r="FU2240"/>
      <c r="FZ2240" s="2"/>
      <c r="GB2240"/>
      <c r="GC2240"/>
      <c r="GD2240"/>
      <c r="GI2240" s="2"/>
      <c r="GK2240"/>
      <c r="GL2240"/>
      <c r="GM2240"/>
      <c r="GR2240" s="2"/>
      <c r="GT2240"/>
      <c r="GU2240"/>
      <c r="GV2240"/>
      <c r="HA2240" s="2"/>
      <c r="HC2240"/>
      <c r="HD2240"/>
      <c r="HE2240"/>
      <c r="HJ2240"/>
      <c r="HK2240"/>
      <c r="HL2240"/>
      <c r="HM2240"/>
      <c r="HN2240"/>
      <c r="HO2240"/>
      <c r="HP2240"/>
      <c r="HQ2240"/>
      <c r="HR2240"/>
      <c r="HS2240"/>
      <c r="HT2240"/>
      <c r="HU2240"/>
      <c r="HV2240"/>
      <c r="HW2240"/>
      <c r="HX2240"/>
      <c r="HY2240"/>
      <c r="HZ2240"/>
      <c r="IA2240"/>
      <c r="IB2240"/>
      <c r="IC2240"/>
      <c r="ID2240"/>
      <c r="IE2240"/>
      <c r="IF2240"/>
      <c r="IG2240"/>
      <c r="IH2240"/>
      <c r="II2240"/>
      <c r="IJ2240"/>
      <c r="IK2240"/>
      <c r="IL2240"/>
      <c r="IM2240"/>
      <c r="IN2240"/>
      <c r="IO2240"/>
    </row>
    <row r="2241" spans="1:249" s="1" customFormat="1" ht="14.25">
      <c r="A2241" s="28"/>
      <c r="B2241" s="28"/>
      <c r="C2241" s="28"/>
      <c r="D2241" s="28"/>
      <c r="E2241" s="28"/>
      <c r="F2241"/>
      <c r="G2241"/>
      <c r="K2241" s="2"/>
      <c r="M2241"/>
      <c r="N2241"/>
      <c r="O2241"/>
      <c r="T2241" s="2"/>
      <c r="V2241"/>
      <c r="W2241"/>
      <c r="X2241"/>
      <c r="AC2241" s="2"/>
      <c r="AE2241"/>
      <c r="AF2241"/>
      <c r="AG2241"/>
      <c r="AL2241" s="2"/>
      <c r="AN2241"/>
      <c r="AO2241"/>
      <c r="AP2241"/>
      <c r="AU2241" s="2"/>
      <c r="AW2241"/>
      <c r="AX2241"/>
      <c r="AY2241"/>
      <c r="BD2241" s="2"/>
      <c r="BF2241"/>
      <c r="BG2241"/>
      <c r="BH2241"/>
      <c r="BM2241" s="2"/>
      <c r="BO2241"/>
      <c r="BP2241"/>
      <c r="BQ2241"/>
      <c r="BV2241" s="2"/>
      <c r="BX2241"/>
      <c r="BY2241"/>
      <c r="BZ2241"/>
      <c r="CE2241" s="2"/>
      <c r="CG2241"/>
      <c r="CH2241"/>
      <c r="CI2241"/>
      <c r="CN2241" s="2"/>
      <c r="CP2241"/>
      <c r="CQ2241"/>
      <c r="CR2241"/>
      <c r="CW2241" s="2"/>
      <c r="CY2241"/>
      <c r="CZ2241"/>
      <c r="DA2241"/>
      <c r="DF2241" s="2"/>
      <c r="DH2241"/>
      <c r="DI2241"/>
      <c r="DJ2241"/>
      <c r="DO2241" s="2"/>
      <c r="DQ2241"/>
      <c r="DR2241"/>
      <c r="DS2241"/>
      <c r="DX2241" s="2"/>
      <c r="DZ2241"/>
      <c r="EA2241"/>
      <c r="EB2241"/>
      <c r="EG2241" s="2"/>
      <c r="EI2241"/>
      <c r="EJ2241"/>
      <c r="EK2241"/>
      <c r="EP2241" s="2"/>
      <c r="ER2241"/>
      <c r="ES2241"/>
      <c r="ET2241"/>
      <c r="EY2241" s="2"/>
      <c r="FA2241"/>
      <c r="FB2241"/>
      <c r="FC2241"/>
      <c r="FH2241" s="2"/>
      <c r="FJ2241"/>
      <c r="FK2241"/>
      <c r="FL2241"/>
      <c r="FQ2241" s="2"/>
      <c r="FS2241"/>
      <c r="FT2241"/>
      <c r="FU2241"/>
      <c r="FZ2241" s="2"/>
      <c r="GB2241"/>
      <c r="GC2241"/>
      <c r="GD2241"/>
      <c r="GI2241" s="2"/>
      <c r="GK2241"/>
      <c r="GL2241"/>
      <c r="GM2241"/>
      <c r="GR2241" s="2"/>
      <c r="GT2241"/>
      <c r="GU2241"/>
      <c r="GV2241"/>
      <c r="HA2241" s="2"/>
      <c r="HC2241"/>
      <c r="HD2241"/>
      <c r="HE2241"/>
      <c r="HJ2241"/>
      <c r="HK2241"/>
      <c r="HL2241"/>
      <c r="HM2241"/>
      <c r="HN2241"/>
      <c r="HO2241"/>
      <c r="HP2241"/>
      <c r="HQ2241"/>
      <c r="HR2241"/>
      <c r="HS2241"/>
      <c r="HT2241"/>
      <c r="HU2241"/>
      <c r="HV2241"/>
      <c r="HW2241"/>
      <c r="HX2241"/>
      <c r="HY2241"/>
      <c r="HZ2241"/>
      <c r="IA2241"/>
      <c r="IB2241"/>
      <c r="IC2241"/>
      <c r="ID2241"/>
      <c r="IE2241"/>
      <c r="IF2241"/>
      <c r="IG2241"/>
      <c r="IH2241"/>
      <c r="II2241"/>
      <c r="IJ2241"/>
      <c r="IK2241"/>
      <c r="IL2241"/>
      <c r="IM2241"/>
      <c r="IN2241"/>
      <c r="IO2241"/>
    </row>
    <row r="2242" spans="1:249" s="1" customFormat="1" ht="14.25">
      <c r="A2242" s="28"/>
      <c r="B2242" s="28"/>
      <c r="C2242" s="28"/>
      <c r="D2242" s="28"/>
      <c r="E2242" s="28"/>
      <c r="F2242"/>
      <c r="G2242"/>
      <c r="K2242" s="2"/>
      <c r="M2242"/>
      <c r="N2242"/>
      <c r="O2242"/>
      <c r="T2242" s="2"/>
      <c r="V2242"/>
      <c r="W2242"/>
      <c r="X2242"/>
      <c r="AC2242" s="2"/>
      <c r="AE2242"/>
      <c r="AF2242"/>
      <c r="AG2242"/>
      <c r="AL2242" s="2"/>
      <c r="AN2242"/>
      <c r="AO2242"/>
      <c r="AP2242"/>
      <c r="AU2242" s="2"/>
      <c r="AW2242"/>
      <c r="AX2242"/>
      <c r="AY2242"/>
      <c r="BD2242" s="2"/>
      <c r="BF2242"/>
      <c r="BG2242"/>
      <c r="BH2242"/>
      <c r="BM2242" s="2"/>
      <c r="BO2242"/>
      <c r="BP2242"/>
      <c r="BQ2242"/>
      <c r="BV2242" s="2"/>
      <c r="BX2242"/>
      <c r="BY2242"/>
      <c r="BZ2242"/>
      <c r="CE2242" s="2"/>
      <c r="CG2242"/>
      <c r="CH2242"/>
      <c r="CI2242"/>
      <c r="CN2242" s="2"/>
      <c r="CP2242"/>
      <c r="CQ2242"/>
      <c r="CR2242"/>
      <c r="CW2242" s="2"/>
      <c r="CY2242"/>
      <c r="CZ2242"/>
      <c r="DA2242"/>
      <c r="DF2242" s="2"/>
      <c r="DH2242"/>
      <c r="DI2242"/>
      <c r="DJ2242"/>
      <c r="DO2242" s="2"/>
      <c r="DQ2242"/>
      <c r="DR2242"/>
      <c r="DS2242"/>
      <c r="DX2242" s="2"/>
      <c r="DZ2242"/>
      <c r="EA2242"/>
      <c r="EB2242"/>
      <c r="EG2242" s="2"/>
      <c r="EI2242"/>
      <c r="EJ2242"/>
      <c r="EK2242"/>
      <c r="EP2242" s="2"/>
      <c r="ER2242"/>
      <c r="ES2242"/>
      <c r="ET2242"/>
      <c r="EY2242" s="2"/>
      <c r="FA2242"/>
      <c r="FB2242"/>
      <c r="FC2242"/>
      <c r="FH2242" s="2"/>
      <c r="FJ2242"/>
      <c r="FK2242"/>
      <c r="FL2242"/>
      <c r="FQ2242" s="2"/>
      <c r="FS2242"/>
      <c r="FT2242"/>
      <c r="FU2242"/>
      <c r="FZ2242" s="2"/>
      <c r="GB2242"/>
      <c r="GC2242"/>
      <c r="GD2242"/>
      <c r="GI2242" s="2"/>
      <c r="GK2242"/>
      <c r="GL2242"/>
      <c r="GM2242"/>
      <c r="GR2242" s="2"/>
      <c r="GT2242"/>
      <c r="GU2242"/>
      <c r="GV2242"/>
      <c r="HA2242" s="2"/>
      <c r="HC2242"/>
      <c r="HD2242"/>
      <c r="HE2242"/>
      <c r="HJ2242"/>
      <c r="HK2242"/>
      <c r="HL2242"/>
      <c r="HM2242"/>
      <c r="HN2242"/>
      <c r="HO2242"/>
      <c r="HP2242"/>
      <c r="HQ2242"/>
      <c r="HR2242"/>
      <c r="HS2242"/>
      <c r="HT2242"/>
      <c r="HU2242"/>
      <c r="HV2242"/>
      <c r="HW2242"/>
      <c r="HX2242"/>
      <c r="HY2242"/>
      <c r="HZ2242"/>
      <c r="IA2242"/>
      <c r="IB2242"/>
      <c r="IC2242"/>
      <c r="ID2242"/>
      <c r="IE2242"/>
      <c r="IF2242"/>
      <c r="IG2242"/>
      <c r="IH2242"/>
      <c r="II2242"/>
      <c r="IJ2242"/>
      <c r="IK2242"/>
      <c r="IL2242"/>
      <c r="IM2242"/>
      <c r="IN2242"/>
      <c r="IO2242"/>
    </row>
    <row r="2243" spans="1:249" s="1" customFormat="1" ht="14.25">
      <c r="A2243" s="28"/>
      <c r="B2243" s="28"/>
      <c r="C2243" s="28"/>
      <c r="D2243" s="28"/>
      <c r="E2243" s="28"/>
      <c r="F2243"/>
      <c r="G2243"/>
      <c r="K2243" s="2"/>
      <c r="M2243"/>
      <c r="N2243"/>
      <c r="O2243"/>
      <c r="T2243" s="2"/>
      <c r="V2243"/>
      <c r="W2243"/>
      <c r="X2243"/>
      <c r="AC2243" s="2"/>
      <c r="AE2243"/>
      <c r="AF2243"/>
      <c r="AG2243"/>
      <c r="AL2243" s="2"/>
      <c r="AN2243"/>
      <c r="AO2243"/>
      <c r="AP2243"/>
      <c r="AU2243" s="2"/>
      <c r="AW2243"/>
      <c r="AX2243"/>
      <c r="AY2243"/>
      <c r="BD2243" s="2"/>
      <c r="BF2243"/>
      <c r="BG2243"/>
      <c r="BH2243"/>
      <c r="BM2243" s="2"/>
      <c r="BO2243"/>
      <c r="BP2243"/>
      <c r="BQ2243"/>
      <c r="BV2243" s="2"/>
      <c r="BX2243"/>
      <c r="BY2243"/>
      <c r="BZ2243"/>
      <c r="CE2243" s="2"/>
      <c r="CG2243"/>
      <c r="CH2243"/>
      <c r="CI2243"/>
      <c r="CN2243" s="2"/>
      <c r="CP2243"/>
      <c r="CQ2243"/>
      <c r="CR2243"/>
      <c r="CW2243" s="2"/>
      <c r="CY2243"/>
      <c r="CZ2243"/>
      <c r="DA2243"/>
      <c r="DF2243" s="2"/>
      <c r="DH2243"/>
      <c r="DI2243"/>
      <c r="DJ2243"/>
      <c r="DO2243" s="2"/>
      <c r="DQ2243"/>
      <c r="DR2243"/>
      <c r="DS2243"/>
      <c r="DX2243" s="2"/>
      <c r="DZ2243"/>
      <c r="EA2243"/>
      <c r="EB2243"/>
      <c r="EG2243" s="2"/>
      <c r="EI2243"/>
      <c r="EJ2243"/>
      <c r="EK2243"/>
      <c r="EP2243" s="2"/>
      <c r="ER2243"/>
      <c r="ES2243"/>
      <c r="ET2243"/>
      <c r="EY2243" s="2"/>
      <c r="FA2243"/>
      <c r="FB2243"/>
      <c r="FC2243"/>
      <c r="FH2243" s="2"/>
      <c r="FJ2243"/>
      <c r="FK2243"/>
      <c r="FL2243"/>
      <c r="FQ2243" s="2"/>
      <c r="FS2243"/>
      <c r="FT2243"/>
      <c r="FU2243"/>
      <c r="FZ2243" s="2"/>
      <c r="GB2243"/>
      <c r="GC2243"/>
      <c r="GD2243"/>
      <c r="GI2243" s="2"/>
      <c r="GK2243"/>
      <c r="GL2243"/>
      <c r="GM2243"/>
      <c r="GR2243" s="2"/>
      <c r="GT2243"/>
      <c r="GU2243"/>
      <c r="GV2243"/>
      <c r="HA2243" s="2"/>
      <c r="HC2243"/>
      <c r="HD2243"/>
      <c r="HE2243"/>
      <c r="HJ2243"/>
      <c r="HK2243"/>
      <c r="HL2243"/>
      <c r="HM2243"/>
      <c r="HN2243"/>
      <c r="HO2243"/>
      <c r="HP2243"/>
      <c r="HQ2243"/>
      <c r="HR2243"/>
      <c r="HS2243"/>
      <c r="HT2243"/>
      <c r="HU2243"/>
      <c r="HV2243"/>
      <c r="HW2243"/>
      <c r="HX2243"/>
      <c r="HY2243"/>
      <c r="HZ2243"/>
      <c r="IA2243"/>
      <c r="IB2243"/>
      <c r="IC2243"/>
      <c r="ID2243"/>
      <c r="IE2243"/>
      <c r="IF2243"/>
      <c r="IG2243"/>
      <c r="IH2243"/>
      <c r="II2243"/>
      <c r="IJ2243"/>
      <c r="IK2243"/>
      <c r="IL2243"/>
      <c r="IM2243"/>
      <c r="IN2243"/>
      <c r="IO2243"/>
    </row>
    <row r="2244" spans="1:249" s="1" customFormat="1" ht="14.25">
      <c r="A2244" s="28"/>
      <c r="B2244" s="28"/>
      <c r="C2244" s="28"/>
      <c r="D2244" s="28"/>
      <c r="E2244" s="28"/>
      <c r="F2244"/>
      <c r="G2244"/>
      <c r="K2244" s="2"/>
      <c r="M2244"/>
      <c r="N2244"/>
      <c r="O2244"/>
      <c r="T2244" s="2"/>
      <c r="V2244"/>
      <c r="W2244"/>
      <c r="X2244"/>
      <c r="AC2244" s="2"/>
      <c r="AE2244"/>
      <c r="AF2244"/>
      <c r="AG2244"/>
      <c r="AL2244" s="2"/>
      <c r="AN2244"/>
      <c r="AO2244"/>
      <c r="AP2244"/>
      <c r="AU2244" s="2"/>
      <c r="AW2244"/>
      <c r="AX2244"/>
      <c r="AY2244"/>
      <c r="BD2244" s="2"/>
      <c r="BF2244"/>
      <c r="BG2244"/>
      <c r="BH2244"/>
      <c r="BM2244" s="2"/>
      <c r="BO2244"/>
      <c r="BP2244"/>
      <c r="BQ2244"/>
      <c r="BV2244" s="2"/>
      <c r="BX2244"/>
      <c r="BY2244"/>
      <c r="BZ2244"/>
      <c r="CE2244" s="2"/>
      <c r="CG2244"/>
      <c r="CH2244"/>
      <c r="CI2244"/>
      <c r="CN2244" s="2"/>
      <c r="CP2244"/>
      <c r="CQ2244"/>
      <c r="CR2244"/>
      <c r="CW2244" s="2"/>
      <c r="CY2244"/>
      <c r="CZ2244"/>
      <c r="DA2244"/>
      <c r="DF2244" s="2"/>
      <c r="DH2244"/>
      <c r="DI2244"/>
      <c r="DJ2244"/>
      <c r="DO2244" s="2"/>
      <c r="DQ2244"/>
      <c r="DR2244"/>
      <c r="DS2244"/>
      <c r="DX2244" s="2"/>
      <c r="DZ2244"/>
      <c r="EA2244"/>
      <c r="EB2244"/>
      <c r="EG2244" s="2"/>
      <c r="EI2244"/>
      <c r="EJ2244"/>
      <c r="EK2244"/>
      <c r="EP2244" s="2"/>
      <c r="ER2244"/>
      <c r="ES2244"/>
      <c r="ET2244"/>
      <c r="EY2244" s="2"/>
      <c r="FA2244"/>
      <c r="FB2244"/>
      <c r="FC2244"/>
      <c r="FH2244" s="2"/>
      <c r="FJ2244"/>
      <c r="FK2244"/>
      <c r="FL2244"/>
      <c r="FQ2244" s="2"/>
      <c r="FS2244"/>
      <c r="FT2244"/>
      <c r="FU2244"/>
      <c r="FZ2244" s="2"/>
      <c r="GB2244"/>
      <c r="GC2244"/>
      <c r="GD2244"/>
      <c r="GI2244" s="2"/>
      <c r="GK2244"/>
      <c r="GL2244"/>
      <c r="GM2244"/>
      <c r="GR2244" s="2"/>
      <c r="GT2244"/>
      <c r="GU2244"/>
      <c r="GV2244"/>
      <c r="HA2244" s="2"/>
      <c r="HC2244"/>
      <c r="HD2244"/>
      <c r="HE2244"/>
      <c r="HJ2244"/>
      <c r="HK2244"/>
      <c r="HL2244"/>
      <c r="HM2244"/>
      <c r="HN2244"/>
      <c r="HO2244"/>
      <c r="HP2244"/>
      <c r="HQ2244"/>
      <c r="HR2244"/>
      <c r="HS2244"/>
      <c r="HT2244"/>
      <c r="HU2244"/>
      <c r="HV2244"/>
      <c r="HW2244"/>
      <c r="HX2244"/>
      <c r="HY2244"/>
      <c r="HZ2244"/>
      <c r="IA2244"/>
      <c r="IB2244"/>
      <c r="IC2244"/>
      <c r="ID2244"/>
      <c r="IE2244"/>
      <c r="IF2244"/>
      <c r="IG2244"/>
      <c r="IH2244"/>
      <c r="II2244"/>
      <c r="IJ2244"/>
      <c r="IK2244"/>
      <c r="IL2244"/>
      <c r="IM2244"/>
      <c r="IN2244"/>
      <c r="IO2244"/>
    </row>
    <row r="2245" spans="1:249" s="1" customFormat="1" ht="14.25">
      <c r="A2245" s="28"/>
      <c r="B2245" s="28"/>
      <c r="C2245" s="28"/>
      <c r="D2245" s="28"/>
      <c r="E2245" s="28"/>
      <c r="F2245"/>
      <c r="G2245"/>
      <c r="K2245" s="2"/>
      <c r="M2245"/>
      <c r="N2245"/>
      <c r="O2245"/>
      <c r="T2245" s="2"/>
      <c r="V2245"/>
      <c r="W2245"/>
      <c r="X2245"/>
      <c r="AC2245" s="2"/>
      <c r="AE2245"/>
      <c r="AF2245"/>
      <c r="AG2245"/>
      <c r="AL2245" s="2"/>
      <c r="AN2245"/>
      <c r="AO2245"/>
      <c r="AP2245"/>
      <c r="AU2245" s="2"/>
      <c r="AW2245"/>
      <c r="AX2245"/>
      <c r="AY2245"/>
      <c r="BD2245" s="2"/>
      <c r="BF2245"/>
      <c r="BG2245"/>
      <c r="BH2245"/>
      <c r="BM2245" s="2"/>
      <c r="BO2245"/>
      <c r="BP2245"/>
      <c r="BQ2245"/>
      <c r="BV2245" s="2"/>
      <c r="BX2245"/>
      <c r="BY2245"/>
      <c r="BZ2245"/>
      <c r="CE2245" s="2"/>
      <c r="CG2245"/>
      <c r="CH2245"/>
      <c r="CI2245"/>
      <c r="CN2245" s="2"/>
      <c r="CP2245"/>
      <c r="CQ2245"/>
      <c r="CR2245"/>
      <c r="CW2245" s="2"/>
      <c r="CY2245"/>
      <c r="CZ2245"/>
      <c r="DA2245"/>
      <c r="DF2245" s="2"/>
      <c r="DH2245"/>
      <c r="DI2245"/>
      <c r="DJ2245"/>
      <c r="DO2245" s="2"/>
      <c r="DQ2245"/>
      <c r="DR2245"/>
      <c r="DS2245"/>
      <c r="DX2245" s="2"/>
      <c r="DZ2245"/>
      <c r="EA2245"/>
      <c r="EB2245"/>
      <c r="EG2245" s="2"/>
      <c r="EI2245"/>
      <c r="EJ2245"/>
      <c r="EK2245"/>
      <c r="EP2245" s="2"/>
      <c r="ER2245"/>
      <c r="ES2245"/>
      <c r="ET2245"/>
      <c r="EY2245" s="2"/>
      <c r="FA2245"/>
      <c r="FB2245"/>
      <c r="FC2245"/>
      <c r="FH2245" s="2"/>
      <c r="FJ2245"/>
      <c r="FK2245"/>
      <c r="FL2245"/>
      <c r="FQ2245" s="2"/>
      <c r="FS2245"/>
      <c r="FT2245"/>
      <c r="FU2245"/>
      <c r="FZ2245" s="2"/>
      <c r="GB2245"/>
      <c r="GC2245"/>
      <c r="GD2245"/>
      <c r="GI2245" s="2"/>
      <c r="GK2245"/>
      <c r="GL2245"/>
      <c r="GM2245"/>
      <c r="GR2245" s="2"/>
      <c r="GT2245"/>
      <c r="GU2245"/>
      <c r="GV2245"/>
      <c r="HA2245" s="2"/>
      <c r="HC2245"/>
      <c r="HD2245"/>
      <c r="HE2245"/>
      <c r="HJ2245"/>
      <c r="HK2245"/>
      <c r="HL2245"/>
      <c r="HM2245"/>
      <c r="HN2245"/>
      <c r="HO2245"/>
      <c r="HP2245"/>
      <c r="HQ2245"/>
      <c r="HR2245"/>
      <c r="HS2245"/>
      <c r="HT2245"/>
      <c r="HU2245"/>
      <c r="HV2245"/>
      <c r="HW2245"/>
      <c r="HX2245"/>
      <c r="HY2245"/>
      <c r="HZ2245"/>
      <c r="IA2245"/>
      <c r="IB2245"/>
      <c r="IC2245"/>
      <c r="ID2245"/>
      <c r="IE2245"/>
      <c r="IF2245"/>
      <c r="IG2245"/>
      <c r="IH2245"/>
      <c r="II2245"/>
      <c r="IJ2245"/>
      <c r="IK2245"/>
      <c r="IL2245"/>
      <c r="IM2245"/>
      <c r="IN2245"/>
      <c r="IO2245"/>
    </row>
    <row r="2246" spans="1:249" s="1" customFormat="1" ht="14.25">
      <c r="A2246" s="28"/>
      <c r="B2246" s="28"/>
      <c r="C2246" s="28"/>
      <c r="D2246" s="28"/>
      <c r="E2246" s="28"/>
      <c r="F2246"/>
      <c r="G2246"/>
      <c r="K2246" s="2"/>
      <c r="M2246"/>
      <c r="N2246"/>
      <c r="O2246"/>
      <c r="T2246" s="2"/>
      <c r="V2246"/>
      <c r="W2246"/>
      <c r="X2246"/>
      <c r="AC2246" s="2"/>
      <c r="AE2246"/>
      <c r="AF2246"/>
      <c r="AG2246"/>
      <c r="AL2246" s="2"/>
      <c r="AN2246"/>
      <c r="AO2246"/>
      <c r="AP2246"/>
      <c r="AU2246" s="2"/>
      <c r="AW2246"/>
      <c r="AX2246"/>
      <c r="AY2246"/>
      <c r="BD2246" s="2"/>
      <c r="BF2246"/>
      <c r="BG2246"/>
      <c r="BH2246"/>
      <c r="BM2246" s="2"/>
      <c r="BO2246"/>
      <c r="BP2246"/>
      <c r="BQ2246"/>
      <c r="BV2246" s="2"/>
      <c r="BX2246"/>
      <c r="BY2246"/>
      <c r="BZ2246"/>
      <c r="CE2246" s="2"/>
      <c r="CG2246"/>
      <c r="CH2246"/>
      <c r="CI2246"/>
      <c r="CN2246" s="2"/>
      <c r="CP2246"/>
      <c r="CQ2246"/>
      <c r="CR2246"/>
      <c r="CW2246" s="2"/>
      <c r="CY2246"/>
      <c r="CZ2246"/>
      <c r="DA2246"/>
      <c r="DF2246" s="2"/>
      <c r="DH2246"/>
      <c r="DI2246"/>
      <c r="DJ2246"/>
      <c r="DO2246" s="2"/>
      <c r="DQ2246"/>
      <c r="DR2246"/>
      <c r="DS2246"/>
      <c r="DX2246" s="2"/>
      <c r="DZ2246"/>
      <c r="EA2246"/>
      <c r="EB2246"/>
      <c r="EG2246" s="2"/>
      <c r="EI2246"/>
      <c r="EJ2246"/>
      <c r="EK2246"/>
      <c r="EP2246" s="2"/>
      <c r="ER2246"/>
      <c r="ES2246"/>
      <c r="ET2246"/>
      <c r="EY2246" s="2"/>
      <c r="FA2246"/>
      <c r="FB2246"/>
      <c r="FC2246"/>
      <c r="FH2246" s="2"/>
      <c r="FJ2246"/>
      <c r="FK2246"/>
      <c r="FL2246"/>
      <c r="FQ2246" s="2"/>
      <c r="FS2246"/>
      <c r="FT2246"/>
      <c r="FU2246"/>
      <c r="FZ2246" s="2"/>
      <c r="GB2246"/>
      <c r="GC2246"/>
      <c r="GD2246"/>
      <c r="GI2246" s="2"/>
      <c r="GK2246"/>
      <c r="GL2246"/>
      <c r="GM2246"/>
      <c r="GR2246" s="2"/>
      <c r="GT2246"/>
      <c r="GU2246"/>
      <c r="GV2246"/>
      <c r="HA2246" s="2"/>
      <c r="HC2246"/>
      <c r="HD2246"/>
      <c r="HE2246"/>
      <c r="HJ2246"/>
      <c r="HK2246"/>
      <c r="HL2246"/>
      <c r="HM2246"/>
      <c r="HN2246"/>
      <c r="HO2246"/>
      <c r="HP2246"/>
      <c r="HQ2246"/>
      <c r="HR2246"/>
      <c r="HS2246"/>
      <c r="HT2246"/>
      <c r="HU2246"/>
      <c r="HV2246"/>
      <c r="HW2246"/>
      <c r="HX2246"/>
      <c r="HY2246"/>
      <c r="HZ2246"/>
      <c r="IA2246"/>
      <c r="IB2246"/>
      <c r="IC2246"/>
      <c r="ID2246"/>
      <c r="IE2246"/>
      <c r="IF2246"/>
      <c r="IG2246"/>
      <c r="IH2246"/>
      <c r="II2246"/>
      <c r="IJ2246"/>
      <c r="IK2246"/>
      <c r="IL2246"/>
      <c r="IM2246"/>
      <c r="IN2246"/>
      <c r="IO2246"/>
    </row>
    <row r="2247" spans="1:249" s="1" customFormat="1" ht="14.25">
      <c r="A2247" s="28"/>
      <c r="B2247" s="28"/>
      <c r="C2247" s="28"/>
      <c r="D2247" s="28"/>
      <c r="E2247" s="28"/>
      <c r="F2247"/>
      <c r="G2247"/>
      <c r="K2247" s="2"/>
      <c r="M2247"/>
      <c r="N2247"/>
      <c r="O2247"/>
      <c r="T2247" s="2"/>
      <c r="V2247"/>
      <c r="W2247"/>
      <c r="X2247"/>
      <c r="AC2247" s="2"/>
      <c r="AE2247"/>
      <c r="AF2247"/>
      <c r="AG2247"/>
      <c r="AL2247" s="2"/>
      <c r="AN2247"/>
      <c r="AO2247"/>
      <c r="AP2247"/>
      <c r="AU2247" s="2"/>
      <c r="AW2247"/>
      <c r="AX2247"/>
      <c r="AY2247"/>
      <c r="BD2247" s="2"/>
      <c r="BF2247"/>
      <c r="BG2247"/>
      <c r="BH2247"/>
      <c r="BM2247" s="2"/>
      <c r="BO2247"/>
      <c r="BP2247"/>
      <c r="BQ2247"/>
      <c r="BV2247" s="2"/>
      <c r="BX2247"/>
      <c r="BY2247"/>
      <c r="BZ2247"/>
      <c r="CE2247" s="2"/>
      <c r="CG2247"/>
      <c r="CH2247"/>
      <c r="CI2247"/>
      <c r="CN2247" s="2"/>
      <c r="CP2247"/>
      <c r="CQ2247"/>
      <c r="CR2247"/>
      <c r="CW2247" s="2"/>
      <c r="CY2247"/>
      <c r="CZ2247"/>
      <c r="DA2247"/>
      <c r="DF2247" s="2"/>
      <c r="DH2247"/>
      <c r="DI2247"/>
      <c r="DJ2247"/>
      <c r="DO2247" s="2"/>
      <c r="DQ2247"/>
      <c r="DR2247"/>
      <c r="DS2247"/>
      <c r="DX2247" s="2"/>
      <c r="DZ2247"/>
      <c r="EA2247"/>
      <c r="EB2247"/>
      <c r="EG2247" s="2"/>
      <c r="EI2247"/>
      <c r="EJ2247"/>
      <c r="EK2247"/>
      <c r="EP2247" s="2"/>
      <c r="ER2247"/>
      <c r="ES2247"/>
      <c r="ET2247"/>
      <c r="EY2247" s="2"/>
      <c r="FA2247"/>
      <c r="FB2247"/>
      <c r="FC2247"/>
      <c r="FH2247" s="2"/>
      <c r="FJ2247"/>
      <c r="FK2247"/>
      <c r="FL2247"/>
      <c r="FQ2247" s="2"/>
      <c r="FS2247"/>
      <c r="FT2247"/>
      <c r="FU2247"/>
      <c r="FZ2247" s="2"/>
      <c r="GB2247"/>
      <c r="GC2247"/>
      <c r="GD2247"/>
      <c r="GI2247" s="2"/>
      <c r="GK2247"/>
      <c r="GL2247"/>
      <c r="GM2247"/>
      <c r="GR2247" s="2"/>
      <c r="GT2247"/>
      <c r="GU2247"/>
      <c r="GV2247"/>
      <c r="HA2247" s="2"/>
      <c r="HC2247"/>
      <c r="HD2247"/>
      <c r="HE2247"/>
      <c r="HJ2247"/>
      <c r="HK2247"/>
      <c r="HL2247"/>
      <c r="HM2247"/>
      <c r="HN2247"/>
      <c r="HO2247"/>
      <c r="HP2247"/>
      <c r="HQ2247"/>
      <c r="HR2247"/>
      <c r="HS2247"/>
      <c r="HT2247"/>
      <c r="HU2247"/>
      <c r="HV2247"/>
      <c r="HW2247"/>
      <c r="HX2247"/>
      <c r="HY2247"/>
      <c r="HZ2247"/>
      <c r="IA2247"/>
      <c r="IB2247"/>
      <c r="IC2247"/>
      <c r="ID2247"/>
      <c r="IE2247"/>
      <c r="IF2247"/>
      <c r="IG2247"/>
      <c r="IH2247"/>
      <c r="II2247"/>
      <c r="IJ2247"/>
      <c r="IK2247"/>
      <c r="IL2247"/>
      <c r="IM2247"/>
      <c r="IN2247"/>
      <c r="IO2247"/>
    </row>
    <row r="2248" spans="1:249" s="1" customFormat="1" ht="14.25">
      <c r="A2248" s="28"/>
      <c r="B2248" s="28"/>
      <c r="C2248" s="28"/>
      <c r="D2248" s="28"/>
      <c r="E2248" s="28"/>
      <c r="F2248"/>
      <c r="G2248"/>
      <c r="K2248" s="2"/>
      <c r="M2248"/>
      <c r="N2248"/>
      <c r="O2248"/>
      <c r="T2248" s="2"/>
      <c r="V2248"/>
      <c r="W2248"/>
      <c r="X2248"/>
      <c r="AC2248" s="2"/>
      <c r="AE2248"/>
      <c r="AF2248"/>
      <c r="AG2248"/>
      <c r="AL2248" s="2"/>
      <c r="AN2248"/>
      <c r="AO2248"/>
      <c r="AP2248"/>
      <c r="AU2248" s="2"/>
      <c r="AW2248"/>
      <c r="AX2248"/>
      <c r="AY2248"/>
      <c r="BD2248" s="2"/>
      <c r="BF2248"/>
      <c r="BG2248"/>
      <c r="BH2248"/>
      <c r="BM2248" s="2"/>
      <c r="BO2248"/>
      <c r="BP2248"/>
      <c r="BQ2248"/>
      <c r="BV2248" s="2"/>
      <c r="BX2248"/>
      <c r="BY2248"/>
      <c r="BZ2248"/>
      <c r="CE2248" s="2"/>
      <c r="CG2248"/>
      <c r="CH2248"/>
      <c r="CI2248"/>
      <c r="CN2248" s="2"/>
      <c r="CP2248"/>
      <c r="CQ2248"/>
      <c r="CR2248"/>
      <c r="CW2248" s="2"/>
      <c r="CY2248"/>
      <c r="CZ2248"/>
      <c r="DA2248"/>
      <c r="DF2248" s="2"/>
      <c r="DH2248"/>
      <c r="DI2248"/>
      <c r="DJ2248"/>
      <c r="DO2248" s="2"/>
      <c r="DQ2248"/>
      <c r="DR2248"/>
      <c r="DS2248"/>
      <c r="DX2248" s="2"/>
      <c r="DZ2248"/>
      <c r="EA2248"/>
      <c r="EB2248"/>
      <c r="EG2248" s="2"/>
      <c r="EI2248"/>
      <c r="EJ2248"/>
      <c r="EK2248"/>
      <c r="EP2248" s="2"/>
      <c r="ER2248"/>
      <c r="ES2248"/>
      <c r="ET2248"/>
      <c r="EY2248" s="2"/>
      <c r="FA2248"/>
      <c r="FB2248"/>
      <c r="FC2248"/>
      <c r="FH2248" s="2"/>
      <c r="FJ2248"/>
      <c r="FK2248"/>
      <c r="FL2248"/>
      <c r="FQ2248" s="2"/>
      <c r="FS2248"/>
      <c r="FT2248"/>
      <c r="FU2248"/>
      <c r="FZ2248" s="2"/>
      <c r="GB2248"/>
      <c r="GC2248"/>
      <c r="GD2248"/>
      <c r="GI2248" s="2"/>
      <c r="GK2248"/>
      <c r="GL2248"/>
      <c r="GM2248"/>
      <c r="GR2248" s="2"/>
      <c r="GT2248"/>
      <c r="GU2248"/>
      <c r="GV2248"/>
      <c r="HA2248" s="2"/>
      <c r="HC2248"/>
      <c r="HD2248"/>
      <c r="HE2248"/>
      <c r="HJ2248"/>
      <c r="HK2248"/>
      <c r="HL2248"/>
      <c r="HM2248"/>
      <c r="HN2248"/>
      <c r="HO2248"/>
      <c r="HP2248"/>
      <c r="HQ2248"/>
      <c r="HR2248"/>
      <c r="HS2248"/>
      <c r="HT2248"/>
      <c r="HU2248"/>
      <c r="HV2248"/>
      <c r="HW2248"/>
      <c r="HX2248"/>
      <c r="HY2248"/>
      <c r="HZ2248"/>
      <c r="IA2248"/>
      <c r="IB2248"/>
      <c r="IC2248"/>
      <c r="ID2248"/>
      <c r="IE2248"/>
      <c r="IF2248"/>
      <c r="IG2248"/>
      <c r="IH2248"/>
      <c r="II2248"/>
      <c r="IJ2248"/>
      <c r="IK2248"/>
      <c r="IL2248"/>
      <c r="IM2248"/>
      <c r="IN2248"/>
      <c r="IO2248"/>
    </row>
    <row r="2249" spans="1:249" s="1" customFormat="1" ht="14.25">
      <c r="A2249" s="28"/>
      <c r="B2249" s="28"/>
      <c r="C2249" s="28"/>
      <c r="D2249" s="28"/>
      <c r="E2249" s="28"/>
      <c r="F2249"/>
      <c r="G2249"/>
      <c r="K2249" s="2"/>
      <c r="M2249"/>
      <c r="N2249"/>
      <c r="O2249"/>
      <c r="T2249" s="2"/>
      <c r="V2249"/>
      <c r="W2249"/>
      <c r="X2249"/>
      <c r="AC2249" s="2"/>
      <c r="AE2249"/>
      <c r="AF2249"/>
      <c r="AG2249"/>
      <c r="AL2249" s="2"/>
      <c r="AN2249"/>
      <c r="AO2249"/>
      <c r="AP2249"/>
      <c r="AU2249" s="2"/>
      <c r="AW2249"/>
      <c r="AX2249"/>
      <c r="AY2249"/>
      <c r="BD2249" s="2"/>
      <c r="BF2249"/>
      <c r="BG2249"/>
      <c r="BH2249"/>
      <c r="BM2249" s="2"/>
      <c r="BO2249"/>
      <c r="BP2249"/>
      <c r="BQ2249"/>
      <c r="BV2249" s="2"/>
      <c r="BX2249"/>
      <c r="BY2249"/>
      <c r="BZ2249"/>
      <c r="CE2249" s="2"/>
      <c r="CG2249"/>
      <c r="CH2249"/>
      <c r="CI2249"/>
      <c r="CN2249" s="2"/>
      <c r="CP2249"/>
      <c r="CQ2249"/>
      <c r="CR2249"/>
      <c r="CW2249" s="2"/>
      <c r="CY2249"/>
      <c r="CZ2249"/>
      <c r="DA2249"/>
      <c r="DF2249" s="2"/>
      <c r="DH2249"/>
      <c r="DI2249"/>
      <c r="DJ2249"/>
      <c r="DO2249" s="2"/>
      <c r="DQ2249"/>
      <c r="DR2249"/>
      <c r="DS2249"/>
      <c r="DX2249" s="2"/>
      <c r="DZ2249"/>
      <c r="EA2249"/>
      <c r="EB2249"/>
      <c r="EG2249" s="2"/>
      <c r="EI2249"/>
      <c r="EJ2249"/>
      <c r="EK2249"/>
      <c r="EP2249" s="2"/>
      <c r="ER2249"/>
      <c r="ES2249"/>
      <c r="ET2249"/>
      <c r="EY2249" s="2"/>
      <c r="FA2249"/>
      <c r="FB2249"/>
      <c r="FC2249"/>
      <c r="FH2249" s="2"/>
      <c r="FJ2249"/>
      <c r="FK2249"/>
      <c r="FL2249"/>
      <c r="FQ2249" s="2"/>
      <c r="FS2249"/>
      <c r="FT2249"/>
      <c r="FU2249"/>
      <c r="FZ2249" s="2"/>
      <c r="GB2249"/>
      <c r="GC2249"/>
      <c r="GD2249"/>
      <c r="GI2249" s="2"/>
      <c r="GK2249"/>
      <c r="GL2249"/>
      <c r="GM2249"/>
      <c r="GR2249" s="2"/>
      <c r="GT2249"/>
      <c r="GU2249"/>
      <c r="GV2249"/>
      <c r="HA2249" s="2"/>
      <c r="HC2249"/>
      <c r="HD2249"/>
      <c r="HE2249"/>
      <c r="HJ2249"/>
      <c r="HK2249"/>
      <c r="HL2249"/>
      <c r="HM2249"/>
      <c r="HN2249"/>
      <c r="HO2249"/>
      <c r="HP2249"/>
      <c r="HQ2249"/>
      <c r="HR2249"/>
      <c r="HS2249"/>
      <c r="HT2249"/>
      <c r="HU2249"/>
      <c r="HV2249"/>
      <c r="HW2249"/>
      <c r="HX2249"/>
      <c r="HY2249"/>
      <c r="HZ2249"/>
      <c r="IA2249"/>
      <c r="IB2249"/>
      <c r="IC2249"/>
      <c r="ID2249"/>
      <c r="IE2249"/>
      <c r="IF2249"/>
      <c r="IG2249"/>
      <c r="IH2249"/>
      <c r="II2249"/>
      <c r="IJ2249"/>
      <c r="IK2249"/>
      <c r="IL2249"/>
      <c r="IM2249"/>
      <c r="IN2249"/>
      <c r="IO2249"/>
    </row>
    <row r="2250" spans="1:249" s="1" customFormat="1" ht="14.25">
      <c r="A2250" s="28"/>
      <c r="B2250" s="28"/>
      <c r="C2250" s="28"/>
      <c r="D2250" s="28"/>
      <c r="E2250" s="28"/>
      <c r="F2250"/>
      <c r="G2250"/>
      <c r="K2250" s="2"/>
      <c r="M2250"/>
      <c r="N2250"/>
      <c r="O2250"/>
      <c r="T2250" s="2"/>
      <c r="V2250"/>
      <c r="W2250"/>
      <c r="X2250"/>
      <c r="AC2250" s="2"/>
      <c r="AE2250"/>
      <c r="AF2250"/>
      <c r="AG2250"/>
      <c r="AL2250" s="2"/>
      <c r="AN2250"/>
      <c r="AO2250"/>
      <c r="AP2250"/>
      <c r="AU2250" s="2"/>
      <c r="AW2250"/>
      <c r="AX2250"/>
      <c r="AY2250"/>
      <c r="BD2250" s="2"/>
      <c r="BF2250"/>
      <c r="BG2250"/>
      <c r="BH2250"/>
      <c r="BM2250" s="2"/>
      <c r="BO2250"/>
      <c r="BP2250"/>
      <c r="BQ2250"/>
      <c r="BV2250" s="2"/>
      <c r="BX2250"/>
      <c r="BY2250"/>
      <c r="BZ2250"/>
      <c r="CE2250" s="2"/>
      <c r="CG2250"/>
      <c r="CH2250"/>
      <c r="CI2250"/>
      <c r="CN2250" s="2"/>
      <c r="CP2250"/>
      <c r="CQ2250"/>
      <c r="CR2250"/>
      <c r="CW2250" s="2"/>
      <c r="CY2250"/>
      <c r="CZ2250"/>
      <c r="DA2250"/>
      <c r="DF2250" s="2"/>
      <c r="DH2250"/>
      <c r="DI2250"/>
      <c r="DJ2250"/>
      <c r="DO2250" s="2"/>
      <c r="DQ2250"/>
      <c r="DR2250"/>
      <c r="DS2250"/>
      <c r="DX2250" s="2"/>
      <c r="DZ2250"/>
      <c r="EA2250"/>
      <c r="EB2250"/>
      <c r="EG2250" s="2"/>
      <c r="EI2250"/>
      <c r="EJ2250"/>
      <c r="EK2250"/>
      <c r="EP2250" s="2"/>
      <c r="ER2250"/>
      <c r="ES2250"/>
      <c r="ET2250"/>
      <c r="EY2250" s="2"/>
      <c r="FA2250"/>
      <c r="FB2250"/>
      <c r="FC2250"/>
      <c r="FH2250" s="2"/>
      <c r="FJ2250"/>
      <c r="FK2250"/>
      <c r="FL2250"/>
      <c r="FQ2250" s="2"/>
      <c r="FS2250"/>
      <c r="FT2250"/>
      <c r="FU2250"/>
      <c r="FZ2250" s="2"/>
      <c r="GB2250"/>
      <c r="GC2250"/>
      <c r="GD2250"/>
      <c r="GI2250" s="2"/>
      <c r="GK2250"/>
      <c r="GL2250"/>
      <c r="GM2250"/>
      <c r="GR2250" s="2"/>
      <c r="GT2250"/>
      <c r="GU2250"/>
      <c r="GV2250"/>
      <c r="HA2250" s="2"/>
      <c r="HC2250"/>
      <c r="HD2250"/>
      <c r="HE2250"/>
      <c r="HJ2250"/>
      <c r="HK2250"/>
      <c r="HL2250"/>
      <c r="HM2250"/>
      <c r="HN2250"/>
      <c r="HO2250"/>
      <c r="HP2250"/>
      <c r="HQ2250"/>
      <c r="HR2250"/>
      <c r="HS2250"/>
      <c r="HT2250"/>
      <c r="HU2250"/>
      <c r="HV2250"/>
      <c r="HW2250"/>
      <c r="HX2250"/>
      <c r="HY2250"/>
      <c r="HZ2250"/>
      <c r="IA2250"/>
      <c r="IB2250"/>
      <c r="IC2250"/>
      <c r="ID2250"/>
      <c r="IE2250"/>
      <c r="IF2250"/>
      <c r="IG2250"/>
      <c r="IH2250"/>
      <c r="II2250"/>
      <c r="IJ2250"/>
      <c r="IK2250"/>
      <c r="IL2250"/>
      <c r="IM2250"/>
      <c r="IN2250"/>
      <c r="IO2250"/>
    </row>
    <row r="2251" spans="1:249" s="1" customFormat="1" ht="14.25">
      <c r="A2251" s="28"/>
      <c r="B2251" s="28"/>
      <c r="C2251" s="28"/>
      <c r="D2251" s="28"/>
      <c r="E2251" s="28"/>
      <c r="F2251"/>
      <c r="G2251"/>
      <c r="K2251" s="2"/>
      <c r="M2251"/>
      <c r="N2251"/>
      <c r="O2251"/>
      <c r="T2251" s="2"/>
      <c r="V2251"/>
      <c r="W2251"/>
      <c r="X2251"/>
      <c r="AC2251" s="2"/>
      <c r="AE2251"/>
      <c r="AF2251"/>
      <c r="AG2251"/>
      <c r="AL2251" s="2"/>
      <c r="AN2251"/>
      <c r="AO2251"/>
      <c r="AP2251"/>
      <c r="AU2251" s="2"/>
      <c r="AW2251"/>
      <c r="AX2251"/>
      <c r="AY2251"/>
      <c r="BD2251" s="2"/>
      <c r="BF2251"/>
      <c r="BG2251"/>
      <c r="BH2251"/>
      <c r="BM2251" s="2"/>
      <c r="BO2251"/>
      <c r="BP2251"/>
      <c r="BQ2251"/>
      <c r="BV2251" s="2"/>
      <c r="BX2251"/>
      <c r="BY2251"/>
      <c r="BZ2251"/>
      <c r="CE2251" s="2"/>
      <c r="CG2251"/>
      <c r="CH2251"/>
      <c r="CI2251"/>
      <c r="CN2251" s="2"/>
      <c r="CP2251"/>
      <c r="CQ2251"/>
      <c r="CR2251"/>
      <c r="CW2251" s="2"/>
      <c r="CY2251"/>
      <c r="CZ2251"/>
      <c r="DA2251"/>
      <c r="DF2251" s="2"/>
      <c r="DH2251"/>
      <c r="DI2251"/>
      <c r="DJ2251"/>
      <c r="DO2251" s="2"/>
      <c r="DQ2251"/>
      <c r="DR2251"/>
      <c r="DS2251"/>
      <c r="DX2251" s="2"/>
      <c r="DZ2251"/>
      <c r="EA2251"/>
      <c r="EB2251"/>
      <c r="EG2251" s="2"/>
      <c r="EI2251"/>
      <c r="EJ2251"/>
      <c r="EK2251"/>
      <c r="EP2251" s="2"/>
      <c r="ER2251"/>
      <c r="ES2251"/>
      <c r="ET2251"/>
      <c r="EY2251" s="2"/>
      <c r="FA2251"/>
      <c r="FB2251"/>
      <c r="FC2251"/>
      <c r="FH2251" s="2"/>
      <c r="FJ2251"/>
      <c r="FK2251"/>
      <c r="FL2251"/>
      <c r="FQ2251" s="2"/>
      <c r="FS2251"/>
      <c r="FT2251"/>
      <c r="FU2251"/>
      <c r="FZ2251" s="2"/>
      <c r="GB2251"/>
      <c r="GC2251"/>
      <c r="GD2251"/>
      <c r="GI2251" s="2"/>
      <c r="GK2251"/>
      <c r="GL2251"/>
      <c r="GM2251"/>
      <c r="GR2251" s="2"/>
      <c r="GT2251"/>
      <c r="GU2251"/>
      <c r="GV2251"/>
      <c r="HA2251" s="2"/>
      <c r="HC2251"/>
      <c r="HD2251"/>
      <c r="HE2251"/>
      <c r="HJ2251"/>
      <c r="HK2251"/>
      <c r="HL2251"/>
      <c r="HM2251"/>
      <c r="HN2251"/>
      <c r="HO2251"/>
      <c r="HP2251"/>
      <c r="HQ2251"/>
      <c r="HR2251"/>
      <c r="HS2251"/>
      <c r="HT2251"/>
      <c r="HU2251"/>
      <c r="HV2251"/>
      <c r="HW2251"/>
      <c r="HX2251"/>
      <c r="HY2251"/>
      <c r="HZ2251"/>
      <c r="IA2251"/>
      <c r="IB2251"/>
      <c r="IC2251"/>
      <c r="ID2251"/>
      <c r="IE2251"/>
      <c r="IF2251"/>
      <c r="IG2251"/>
      <c r="IH2251"/>
      <c r="II2251"/>
      <c r="IJ2251"/>
      <c r="IK2251"/>
      <c r="IL2251"/>
      <c r="IM2251"/>
      <c r="IN2251"/>
      <c r="IO2251"/>
    </row>
    <row r="2252" spans="1:249" s="1" customFormat="1" ht="14.25">
      <c r="A2252" s="28"/>
      <c r="B2252" s="28"/>
      <c r="C2252" s="28"/>
      <c r="D2252" s="28"/>
      <c r="E2252" s="28"/>
      <c r="F2252"/>
      <c r="G2252"/>
      <c r="K2252" s="2"/>
      <c r="M2252"/>
      <c r="N2252"/>
      <c r="O2252"/>
      <c r="T2252" s="2"/>
      <c r="V2252"/>
      <c r="W2252"/>
      <c r="X2252"/>
      <c r="AC2252" s="2"/>
      <c r="AE2252"/>
      <c r="AF2252"/>
      <c r="AG2252"/>
      <c r="AL2252" s="2"/>
      <c r="AN2252"/>
      <c r="AO2252"/>
      <c r="AP2252"/>
      <c r="AU2252" s="2"/>
      <c r="AW2252"/>
      <c r="AX2252"/>
      <c r="AY2252"/>
      <c r="BD2252" s="2"/>
      <c r="BF2252"/>
      <c r="BG2252"/>
      <c r="BH2252"/>
      <c r="BM2252" s="2"/>
      <c r="BO2252"/>
      <c r="BP2252"/>
      <c r="BQ2252"/>
      <c r="BV2252" s="2"/>
      <c r="BX2252"/>
      <c r="BY2252"/>
      <c r="BZ2252"/>
      <c r="CE2252" s="2"/>
      <c r="CG2252"/>
      <c r="CH2252"/>
      <c r="CI2252"/>
      <c r="CN2252" s="2"/>
      <c r="CP2252"/>
      <c r="CQ2252"/>
      <c r="CR2252"/>
      <c r="CW2252" s="2"/>
      <c r="CY2252"/>
      <c r="CZ2252"/>
      <c r="DA2252"/>
      <c r="DF2252" s="2"/>
      <c r="DH2252"/>
      <c r="DI2252"/>
      <c r="DJ2252"/>
      <c r="DO2252" s="2"/>
      <c r="DQ2252"/>
      <c r="DR2252"/>
      <c r="DS2252"/>
      <c r="DX2252" s="2"/>
      <c r="DZ2252"/>
      <c r="EA2252"/>
      <c r="EB2252"/>
      <c r="EG2252" s="2"/>
      <c r="EI2252"/>
      <c r="EJ2252"/>
      <c r="EK2252"/>
      <c r="EP2252" s="2"/>
      <c r="ER2252"/>
      <c r="ES2252"/>
      <c r="ET2252"/>
      <c r="EY2252" s="2"/>
      <c r="FA2252"/>
      <c r="FB2252"/>
      <c r="FC2252"/>
      <c r="FH2252" s="2"/>
      <c r="FJ2252"/>
      <c r="FK2252"/>
      <c r="FL2252"/>
      <c r="FQ2252" s="2"/>
      <c r="FS2252"/>
      <c r="FT2252"/>
      <c r="FU2252"/>
      <c r="FZ2252" s="2"/>
      <c r="GB2252"/>
      <c r="GC2252"/>
      <c r="GD2252"/>
      <c r="GI2252" s="2"/>
      <c r="GK2252"/>
      <c r="GL2252"/>
      <c r="GM2252"/>
      <c r="GR2252" s="2"/>
      <c r="GT2252"/>
      <c r="GU2252"/>
      <c r="GV2252"/>
      <c r="HA2252" s="2"/>
      <c r="HC2252"/>
      <c r="HD2252"/>
      <c r="HE2252"/>
      <c r="HJ2252"/>
      <c r="HK2252"/>
      <c r="HL2252"/>
      <c r="HM2252"/>
      <c r="HN2252"/>
      <c r="HO2252"/>
      <c r="HP2252"/>
      <c r="HQ2252"/>
      <c r="HR2252"/>
      <c r="HS2252"/>
      <c r="HT2252"/>
      <c r="HU2252"/>
      <c r="HV2252"/>
      <c r="HW2252"/>
      <c r="HX2252"/>
      <c r="HY2252"/>
      <c r="HZ2252"/>
      <c r="IA2252"/>
      <c r="IB2252"/>
      <c r="IC2252"/>
      <c r="ID2252"/>
      <c r="IE2252"/>
      <c r="IF2252"/>
      <c r="IG2252"/>
      <c r="IH2252"/>
      <c r="II2252"/>
      <c r="IJ2252"/>
      <c r="IK2252"/>
      <c r="IL2252"/>
      <c r="IM2252"/>
      <c r="IN2252"/>
      <c r="IO2252"/>
    </row>
    <row r="2253" spans="1:249" s="1" customFormat="1" ht="14.25">
      <c r="A2253" s="28"/>
      <c r="B2253" s="28"/>
      <c r="C2253" s="28"/>
      <c r="D2253" s="28"/>
      <c r="E2253" s="28"/>
      <c r="F2253"/>
      <c r="G2253"/>
      <c r="K2253" s="2"/>
      <c r="M2253"/>
      <c r="N2253"/>
      <c r="O2253"/>
      <c r="T2253" s="2"/>
      <c r="V2253"/>
      <c r="W2253"/>
      <c r="X2253"/>
      <c r="AC2253" s="2"/>
      <c r="AE2253"/>
      <c r="AF2253"/>
      <c r="AG2253"/>
      <c r="AL2253" s="2"/>
      <c r="AN2253"/>
      <c r="AO2253"/>
      <c r="AP2253"/>
      <c r="AU2253" s="2"/>
      <c r="AW2253"/>
      <c r="AX2253"/>
      <c r="AY2253"/>
      <c r="BD2253" s="2"/>
      <c r="BF2253"/>
      <c r="BG2253"/>
      <c r="BH2253"/>
      <c r="BM2253" s="2"/>
      <c r="BO2253"/>
      <c r="BP2253"/>
      <c r="BQ2253"/>
      <c r="BV2253" s="2"/>
      <c r="BX2253"/>
      <c r="BY2253"/>
      <c r="BZ2253"/>
      <c r="CE2253" s="2"/>
      <c r="CG2253"/>
      <c r="CH2253"/>
      <c r="CI2253"/>
      <c r="CN2253" s="2"/>
      <c r="CP2253"/>
      <c r="CQ2253"/>
      <c r="CR2253"/>
      <c r="CW2253" s="2"/>
      <c r="CY2253"/>
      <c r="CZ2253"/>
      <c r="DA2253"/>
      <c r="DF2253" s="2"/>
      <c r="DH2253"/>
      <c r="DI2253"/>
      <c r="DJ2253"/>
      <c r="DO2253" s="2"/>
      <c r="DQ2253"/>
      <c r="DR2253"/>
      <c r="DS2253"/>
      <c r="DX2253" s="2"/>
      <c r="DZ2253"/>
      <c r="EA2253"/>
      <c r="EB2253"/>
      <c r="EG2253" s="2"/>
      <c r="EI2253"/>
      <c r="EJ2253"/>
      <c r="EK2253"/>
      <c r="EP2253" s="2"/>
      <c r="ER2253"/>
      <c r="ES2253"/>
      <c r="ET2253"/>
      <c r="EY2253" s="2"/>
      <c r="FA2253"/>
      <c r="FB2253"/>
      <c r="FC2253"/>
      <c r="FH2253" s="2"/>
      <c r="FJ2253"/>
      <c r="FK2253"/>
      <c r="FL2253"/>
      <c r="FQ2253" s="2"/>
      <c r="FS2253"/>
      <c r="FT2253"/>
      <c r="FU2253"/>
      <c r="FZ2253" s="2"/>
      <c r="GB2253"/>
      <c r="GC2253"/>
      <c r="GD2253"/>
      <c r="GI2253" s="2"/>
      <c r="GK2253"/>
      <c r="GL2253"/>
      <c r="GM2253"/>
      <c r="GR2253" s="2"/>
      <c r="GT2253"/>
      <c r="GU2253"/>
      <c r="GV2253"/>
      <c r="HA2253" s="2"/>
      <c r="HC2253"/>
      <c r="HD2253"/>
      <c r="HE2253"/>
      <c r="HJ2253"/>
      <c r="HK2253"/>
      <c r="HL2253"/>
      <c r="HM2253"/>
      <c r="HN2253"/>
      <c r="HO2253"/>
      <c r="HP2253"/>
      <c r="HQ2253"/>
      <c r="HR2253"/>
      <c r="HS2253"/>
      <c r="HT2253"/>
      <c r="HU2253"/>
      <c r="HV2253"/>
      <c r="HW2253"/>
      <c r="HX2253"/>
      <c r="HY2253"/>
      <c r="HZ2253"/>
      <c r="IA2253"/>
      <c r="IB2253"/>
      <c r="IC2253"/>
      <c r="ID2253"/>
      <c r="IE2253"/>
      <c r="IF2253"/>
      <c r="IG2253"/>
      <c r="IH2253"/>
      <c r="II2253"/>
      <c r="IJ2253"/>
      <c r="IK2253"/>
      <c r="IL2253"/>
      <c r="IM2253"/>
      <c r="IN2253"/>
      <c r="IO2253"/>
    </row>
    <row r="2254" spans="1:249" s="1" customFormat="1" ht="14.25">
      <c r="A2254" s="28"/>
      <c r="B2254" s="28"/>
      <c r="C2254" s="28"/>
      <c r="D2254" s="28"/>
      <c r="E2254" s="28"/>
      <c r="F2254"/>
      <c r="G2254"/>
      <c r="K2254" s="2"/>
      <c r="M2254"/>
      <c r="N2254"/>
      <c r="O2254"/>
      <c r="T2254" s="2"/>
      <c r="V2254"/>
      <c r="W2254"/>
      <c r="X2254"/>
      <c r="AC2254" s="2"/>
      <c r="AE2254"/>
      <c r="AF2254"/>
      <c r="AG2254"/>
      <c r="AL2254" s="2"/>
      <c r="AN2254"/>
      <c r="AO2254"/>
      <c r="AP2254"/>
      <c r="AU2254" s="2"/>
      <c r="AW2254"/>
      <c r="AX2254"/>
      <c r="AY2254"/>
      <c r="BD2254" s="2"/>
      <c r="BF2254"/>
      <c r="BG2254"/>
      <c r="BH2254"/>
      <c r="BM2254" s="2"/>
      <c r="BO2254"/>
      <c r="BP2254"/>
      <c r="BQ2254"/>
      <c r="BV2254" s="2"/>
      <c r="BX2254"/>
      <c r="BY2254"/>
      <c r="BZ2254"/>
      <c r="CE2254" s="2"/>
      <c r="CG2254"/>
      <c r="CH2254"/>
      <c r="CI2254"/>
      <c r="CN2254" s="2"/>
      <c r="CP2254"/>
      <c r="CQ2254"/>
      <c r="CR2254"/>
      <c r="CW2254" s="2"/>
      <c r="CY2254"/>
      <c r="CZ2254"/>
      <c r="DA2254"/>
      <c r="DF2254" s="2"/>
      <c r="DH2254"/>
      <c r="DI2254"/>
      <c r="DJ2254"/>
      <c r="DO2254" s="2"/>
      <c r="DQ2254"/>
      <c r="DR2254"/>
      <c r="DS2254"/>
      <c r="DX2254" s="2"/>
      <c r="DZ2254"/>
      <c r="EA2254"/>
      <c r="EB2254"/>
      <c r="EG2254" s="2"/>
      <c r="EI2254"/>
      <c r="EJ2254"/>
      <c r="EK2254"/>
      <c r="EP2254" s="2"/>
      <c r="ER2254"/>
      <c r="ES2254"/>
      <c r="ET2254"/>
      <c r="EY2254" s="2"/>
      <c r="FA2254"/>
      <c r="FB2254"/>
      <c r="FC2254"/>
      <c r="FH2254" s="2"/>
      <c r="FJ2254"/>
      <c r="FK2254"/>
      <c r="FL2254"/>
      <c r="FQ2254" s="2"/>
      <c r="FS2254"/>
      <c r="FT2254"/>
      <c r="FU2254"/>
      <c r="FZ2254" s="2"/>
      <c r="GB2254"/>
      <c r="GC2254"/>
      <c r="GD2254"/>
      <c r="GI2254" s="2"/>
      <c r="GK2254"/>
      <c r="GL2254"/>
      <c r="GM2254"/>
      <c r="GR2254" s="2"/>
      <c r="GT2254"/>
      <c r="GU2254"/>
      <c r="GV2254"/>
      <c r="HA2254" s="2"/>
      <c r="HC2254"/>
      <c r="HD2254"/>
      <c r="HE2254"/>
      <c r="HJ2254"/>
      <c r="HK2254"/>
      <c r="HL2254"/>
      <c r="HM2254"/>
      <c r="HN2254"/>
      <c r="HO2254"/>
      <c r="HP2254"/>
      <c r="HQ2254"/>
      <c r="HR2254"/>
      <c r="HS2254"/>
      <c r="HT2254"/>
      <c r="HU2254"/>
      <c r="HV2254"/>
      <c r="HW2254"/>
      <c r="HX2254"/>
      <c r="HY2254"/>
      <c r="HZ2254"/>
      <c r="IA2254"/>
      <c r="IB2254"/>
      <c r="IC2254"/>
      <c r="ID2254"/>
      <c r="IE2254"/>
      <c r="IF2254"/>
      <c r="IG2254"/>
      <c r="IH2254"/>
      <c r="II2254"/>
      <c r="IJ2254"/>
      <c r="IK2254"/>
      <c r="IL2254"/>
      <c r="IM2254"/>
      <c r="IN2254"/>
      <c r="IO2254"/>
    </row>
    <row r="2255" spans="1:249" s="1" customFormat="1" ht="14.25">
      <c r="A2255" s="28"/>
      <c r="B2255" s="28"/>
      <c r="C2255" s="28"/>
      <c r="D2255" s="28"/>
      <c r="E2255" s="28"/>
      <c r="F2255"/>
      <c r="G2255"/>
      <c r="K2255" s="2"/>
      <c r="M2255"/>
      <c r="N2255"/>
      <c r="O2255"/>
      <c r="T2255" s="2"/>
      <c r="V2255"/>
      <c r="W2255"/>
      <c r="X2255"/>
      <c r="AC2255" s="2"/>
      <c r="AE2255"/>
      <c r="AF2255"/>
      <c r="AG2255"/>
      <c r="AL2255" s="2"/>
      <c r="AN2255"/>
      <c r="AO2255"/>
      <c r="AP2255"/>
      <c r="AU2255" s="2"/>
      <c r="AW2255"/>
      <c r="AX2255"/>
      <c r="AY2255"/>
      <c r="BD2255" s="2"/>
      <c r="BF2255"/>
      <c r="BG2255"/>
      <c r="BH2255"/>
      <c r="BM2255" s="2"/>
      <c r="BO2255"/>
      <c r="BP2255"/>
      <c r="BQ2255"/>
      <c r="BV2255" s="2"/>
      <c r="BX2255"/>
      <c r="BY2255"/>
      <c r="BZ2255"/>
      <c r="CE2255" s="2"/>
      <c r="CG2255"/>
      <c r="CH2255"/>
      <c r="CI2255"/>
      <c r="CN2255" s="2"/>
      <c r="CP2255"/>
      <c r="CQ2255"/>
      <c r="CR2255"/>
      <c r="CW2255" s="2"/>
      <c r="CY2255"/>
      <c r="CZ2255"/>
      <c r="DA2255"/>
      <c r="DF2255" s="2"/>
      <c r="DH2255"/>
      <c r="DI2255"/>
      <c r="DJ2255"/>
      <c r="DO2255" s="2"/>
      <c r="DQ2255"/>
      <c r="DR2255"/>
      <c r="DS2255"/>
      <c r="DX2255" s="2"/>
      <c r="DZ2255"/>
      <c r="EA2255"/>
      <c r="EB2255"/>
      <c r="EG2255" s="2"/>
      <c r="EI2255"/>
      <c r="EJ2255"/>
      <c r="EK2255"/>
      <c r="EP2255" s="2"/>
      <c r="ER2255"/>
      <c r="ES2255"/>
      <c r="ET2255"/>
      <c r="EY2255" s="2"/>
      <c r="FA2255"/>
      <c r="FB2255"/>
      <c r="FC2255"/>
      <c r="FH2255" s="2"/>
      <c r="FJ2255"/>
      <c r="FK2255"/>
      <c r="FL2255"/>
      <c r="FQ2255" s="2"/>
      <c r="FS2255"/>
      <c r="FT2255"/>
      <c r="FU2255"/>
      <c r="FZ2255" s="2"/>
      <c r="GB2255"/>
      <c r="GC2255"/>
      <c r="GD2255"/>
      <c r="GI2255" s="2"/>
      <c r="GK2255"/>
      <c r="GL2255"/>
      <c r="GM2255"/>
      <c r="GR2255" s="2"/>
      <c r="GT2255"/>
      <c r="GU2255"/>
      <c r="GV2255"/>
      <c r="HA2255" s="2"/>
      <c r="HC2255"/>
      <c r="HD2255"/>
      <c r="HE2255"/>
      <c r="HJ2255"/>
      <c r="HK2255"/>
      <c r="HL2255"/>
      <c r="HM2255"/>
      <c r="HN2255"/>
      <c r="HO2255"/>
      <c r="HP2255"/>
      <c r="HQ2255"/>
      <c r="HR2255"/>
      <c r="HS2255"/>
      <c r="HT2255"/>
      <c r="HU2255"/>
      <c r="HV2255"/>
      <c r="HW2255"/>
      <c r="HX2255"/>
      <c r="HY2255"/>
      <c r="HZ2255"/>
      <c r="IA2255"/>
      <c r="IB2255"/>
      <c r="IC2255"/>
      <c r="ID2255"/>
      <c r="IE2255"/>
      <c r="IF2255"/>
      <c r="IG2255"/>
      <c r="IH2255"/>
      <c r="II2255"/>
      <c r="IJ2255"/>
      <c r="IK2255"/>
      <c r="IL2255"/>
      <c r="IM2255"/>
      <c r="IN2255"/>
      <c r="IO2255"/>
    </row>
    <row r="2256" spans="1:249" s="1" customFormat="1" ht="14.25">
      <c r="A2256" s="28"/>
      <c r="B2256" s="28"/>
      <c r="C2256" s="28"/>
      <c r="D2256" s="28"/>
      <c r="E2256" s="28"/>
      <c r="F2256"/>
      <c r="G2256"/>
      <c r="K2256" s="2"/>
      <c r="M2256"/>
      <c r="N2256"/>
      <c r="O2256"/>
      <c r="T2256" s="2"/>
      <c r="V2256"/>
      <c r="W2256"/>
      <c r="X2256"/>
      <c r="AC2256" s="2"/>
      <c r="AE2256"/>
      <c r="AF2256"/>
      <c r="AG2256"/>
      <c r="AL2256" s="2"/>
      <c r="AN2256"/>
      <c r="AO2256"/>
      <c r="AP2256"/>
      <c r="AU2256" s="2"/>
      <c r="AW2256"/>
      <c r="AX2256"/>
      <c r="AY2256"/>
      <c r="BD2256" s="2"/>
      <c r="BF2256"/>
      <c r="BG2256"/>
      <c r="BH2256"/>
      <c r="BM2256" s="2"/>
      <c r="BO2256"/>
      <c r="BP2256"/>
      <c r="BQ2256"/>
      <c r="BV2256" s="2"/>
      <c r="BX2256"/>
      <c r="BY2256"/>
      <c r="BZ2256"/>
      <c r="CE2256" s="2"/>
      <c r="CG2256"/>
      <c r="CH2256"/>
      <c r="CI2256"/>
      <c r="CN2256" s="2"/>
      <c r="CP2256"/>
      <c r="CQ2256"/>
      <c r="CR2256"/>
      <c r="CW2256" s="2"/>
      <c r="CY2256"/>
      <c r="CZ2256"/>
      <c r="DA2256"/>
      <c r="DF2256" s="2"/>
      <c r="DH2256"/>
      <c r="DI2256"/>
      <c r="DJ2256"/>
      <c r="DO2256" s="2"/>
      <c r="DQ2256"/>
      <c r="DR2256"/>
      <c r="DS2256"/>
      <c r="DX2256" s="2"/>
      <c r="DZ2256"/>
      <c r="EA2256"/>
      <c r="EB2256"/>
      <c r="EG2256" s="2"/>
      <c r="EI2256"/>
      <c r="EJ2256"/>
      <c r="EK2256"/>
      <c r="EP2256" s="2"/>
      <c r="ER2256"/>
      <c r="ES2256"/>
      <c r="ET2256"/>
      <c r="EY2256" s="2"/>
      <c r="FA2256"/>
      <c r="FB2256"/>
      <c r="FC2256"/>
      <c r="FH2256" s="2"/>
      <c r="FJ2256"/>
      <c r="FK2256"/>
      <c r="FL2256"/>
      <c r="FQ2256" s="2"/>
      <c r="FS2256"/>
      <c r="FT2256"/>
      <c r="FU2256"/>
      <c r="FZ2256" s="2"/>
      <c r="GB2256"/>
      <c r="GC2256"/>
      <c r="GD2256"/>
      <c r="GI2256" s="2"/>
      <c r="GK2256"/>
      <c r="GL2256"/>
      <c r="GM2256"/>
      <c r="GR2256" s="2"/>
      <c r="GT2256"/>
      <c r="GU2256"/>
      <c r="GV2256"/>
      <c r="HA2256" s="2"/>
      <c r="HC2256"/>
      <c r="HD2256"/>
      <c r="HE2256"/>
      <c r="HJ2256"/>
      <c r="HK2256"/>
      <c r="HL2256"/>
      <c r="HM2256"/>
      <c r="HN2256"/>
      <c r="HO2256"/>
      <c r="HP2256"/>
      <c r="HQ2256"/>
      <c r="HR2256"/>
      <c r="HS2256"/>
      <c r="HT2256"/>
      <c r="HU2256"/>
      <c r="HV2256"/>
      <c r="HW2256"/>
      <c r="HX2256"/>
      <c r="HY2256"/>
      <c r="HZ2256"/>
      <c r="IA2256"/>
      <c r="IB2256"/>
      <c r="IC2256"/>
      <c r="ID2256"/>
      <c r="IE2256"/>
      <c r="IF2256"/>
      <c r="IG2256"/>
      <c r="IH2256"/>
      <c r="II2256"/>
      <c r="IJ2256"/>
      <c r="IK2256"/>
      <c r="IL2256"/>
      <c r="IM2256"/>
      <c r="IN2256"/>
      <c r="IO2256"/>
    </row>
    <row r="2257" spans="1:249" s="1" customFormat="1" ht="14.25">
      <c r="A2257" s="28"/>
      <c r="B2257" s="28"/>
      <c r="C2257" s="28"/>
      <c r="D2257" s="28"/>
      <c r="E2257" s="28"/>
      <c r="F2257"/>
      <c r="G2257"/>
      <c r="K2257" s="2"/>
      <c r="M2257"/>
      <c r="N2257"/>
      <c r="O2257"/>
      <c r="T2257" s="2"/>
      <c r="V2257"/>
      <c r="W2257"/>
      <c r="X2257"/>
      <c r="AC2257" s="2"/>
      <c r="AE2257"/>
      <c r="AF2257"/>
      <c r="AG2257"/>
      <c r="AL2257" s="2"/>
      <c r="AN2257"/>
      <c r="AO2257"/>
      <c r="AP2257"/>
      <c r="AU2257" s="2"/>
      <c r="AW2257"/>
      <c r="AX2257"/>
      <c r="AY2257"/>
      <c r="BD2257" s="2"/>
      <c r="BF2257"/>
      <c r="BG2257"/>
      <c r="BH2257"/>
      <c r="BM2257" s="2"/>
      <c r="BO2257"/>
      <c r="BP2257"/>
      <c r="BQ2257"/>
      <c r="BV2257" s="2"/>
      <c r="BX2257"/>
      <c r="BY2257"/>
      <c r="BZ2257"/>
      <c r="CE2257" s="2"/>
      <c r="CG2257"/>
      <c r="CH2257"/>
      <c r="CI2257"/>
      <c r="CN2257" s="2"/>
      <c r="CP2257"/>
      <c r="CQ2257"/>
      <c r="CR2257"/>
      <c r="CW2257" s="2"/>
      <c r="CY2257"/>
      <c r="CZ2257"/>
      <c r="DA2257"/>
      <c r="DF2257" s="2"/>
      <c r="DH2257"/>
      <c r="DI2257"/>
      <c r="DJ2257"/>
      <c r="DO2257" s="2"/>
      <c r="DQ2257"/>
      <c r="DR2257"/>
      <c r="DS2257"/>
      <c r="DX2257" s="2"/>
      <c r="DZ2257"/>
      <c r="EA2257"/>
      <c r="EB2257"/>
      <c r="EG2257" s="2"/>
      <c r="EI2257"/>
      <c r="EJ2257"/>
      <c r="EK2257"/>
      <c r="EP2257" s="2"/>
      <c r="ER2257"/>
      <c r="ES2257"/>
      <c r="ET2257"/>
      <c r="EY2257" s="2"/>
      <c r="FA2257"/>
      <c r="FB2257"/>
      <c r="FC2257"/>
      <c r="FH2257" s="2"/>
      <c r="FJ2257"/>
      <c r="FK2257"/>
      <c r="FL2257"/>
      <c r="FQ2257" s="2"/>
      <c r="FS2257"/>
      <c r="FT2257"/>
      <c r="FU2257"/>
      <c r="FZ2257" s="2"/>
      <c r="GB2257"/>
      <c r="GC2257"/>
      <c r="GD2257"/>
      <c r="GI2257" s="2"/>
      <c r="GK2257"/>
      <c r="GL2257"/>
      <c r="GM2257"/>
      <c r="GR2257" s="2"/>
      <c r="GT2257"/>
      <c r="GU2257"/>
      <c r="GV2257"/>
      <c r="HA2257" s="2"/>
      <c r="HC2257"/>
      <c r="HD2257"/>
      <c r="HE2257"/>
      <c r="HJ2257"/>
      <c r="HK2257"/>
      <c r="HL2257"/>
      <c r="HM2257"/>
      <c r="HN2257"/>
      <c r="HO2257"/>
      <c r="HP2257"/>
      <c r="HQ2257"/>
      <c r="HR2257"/>
      <c r="HS2257"/>
      <c r="HT2257"/>
      <c r="HU2257"/>
      <c r="HV2257"/>
      <c r="HW2257"/>
      <c r="HX2257"/>
      <c r="HY2257"/>
      <c r="HZ2257"/>
      <c r="IA2257"/>
      <c r="IB2257"/>
      <c r="IC2257"/>
      <c r="ID2257"/>
      <c r="IE2257"/>
      <c r="IF2257"/>
      <c r="IG2257"/>
      <c r="IH2257"/>
      <c r="II2257"/>
      <c r="IJ2257"/>
      <c r="IK2257"/>
      <c r="IL2257"/>
      <c r="IM2257"/>
      <c r="IN2257"/>
      <c r="IO2257"/>
    </row>
    <row r="2258" spans="1:249" s="1" customFormat="1" ht="14.25">
      <c r="A2258" s="28"/>
      <c r="B2258" s="28"/>
      <c r="C2258" s="28"/>
      <c r="D2258" s="28"/>
      <c r="E2258" s="28"/>
      <c r="F2258"/>
      <c r="G2258"/>
      <c r="K2258" s="2"/>
      <c r="M2258"/>
      <c r="N2258"/>
      <c r="O2258"/>
      <c r="T2258" s="2"/>
      <c r="V2258"/>
      <c r="W2258"/>
      <c r="X2258"/>
      <c r="AC2258" s="2"/>
      <c r="AE2258"/>
      <c r="AF2258"/>
      <c r="AG2258"/>
      <c r="AL2258" s="2"/>
      <c r="AN2258"/>
      <c r="AO2258"/>
      <c r="AP2258"/>
      <c r="AU2258" s="2"/>
      <c r="AW2258"/>
      <c r="AX2258"/>
      <c r="AY2258"/>
      <c r="BD2258" s="2"/>
      <c r="BF2258"/>
      <c r="BG2258"/>
      <c r="BH2258"/>
      <c r="BM2258" s="2"/>
      <c r="BO2258"/>
      <c r="BP2258"/>
      <c r="BQ2258"/>
      <c r="BV2258" s="2"/>
      <c r="BX2258"/>
      <c r="BY2258"/>
      <c r="BZ2258"/>
      <c r="CE2258" s="2"/>
      <c r="CG2258"/>
      <c r="CH2258"/>
      <c r="CI2258"/>
      <c r="CN2258" s="2"/>
      <c r="CP2258"/>
      <c r="CQ2258"/>
      <c r="CR2258"/>
      <c r="CW2258" s="2"/>
      <c r="CY2258"/>
      <c r="CZ2258"/>
      <c r="DA2258"/>
      <c r="DF2258" s="2"/>
      <c r="DH2258"/>
      <c r="DI2258"/>
      <c r="DJ2258"/>
      <c r="DO2258" s="2"/>
      <c r="DQ2258"/>
      <c r="DR2258"/>
      <c r="DS2258"/>
      <c r="DX2258" s="2"/>
      <c r="DZ2258"/>
      <c r="EA2258"/>
      <c r="EB2258"/>
      <c r="EG2258" s="2"/>
      <c r="EI2258"/>
      <c r="EJ2258"/>
      <c r="EK2258"/>
      <c r="EP2258" s="2"/>
      <c r="ER2258"/>
      <c r="ES2258"/>
      <c r="ET2258"/>
      <c r="EY2258" s="2"/>
      <c r="FA2258"/>
      <c r="FB2258"/>
      <c r="FC2258"/>
      <c r="FH2258" s="2"/>
      <c r="FJ2258"/>
      <c r="FK2258"/>
      <c r="FL2258"/>
      <c r="FQ2258" s="2"/>
      <c r="FS2258"/>
      <c r="FT2258"/>
      <c r="FU2258"/>
      <c r="FZ2258" s="2"/>
      <c r="GB2258"/>
      <c r="GC2258"/>
      <c r="GD2258"/>
      <c r="GI2258" s="2"/>
      <c r="GK2258"/>
      <c r="GL2258"/>
      <c r="GM2258"/>
      <c r="GR2258" s="2"/>
      <c r="GT2258"/>
      <c r="GU2258"/>
      <c r="GV2258"/>
      <c r="HA2258" s="2"/>
      <c r="HC2258"/>
      <c r="HD2258"/>
      <c r="HE2258"/>
      <c r="HJ2258"/>
      <c r="HK2258"/>
      <c r="HL2258"/>
      <c r="HM2258"/>
      <c r="HN2258"/>
      <c r="HO2258"/>
      <c r="HP2258"/>
      <c r="HQ2258"/>
      <c r="HR2258"/>
      <c r="HS2258"/>
      <c r="HT2258"/>
      <c r="HU2258"/>
      <c r="HV2258"/>
      <c r="HW2258"/>
      <c r="HX2258"/>
      <c r="HY2258"/>
      <c r="HZ2258"/>
      <c r="IA2258"/>
      <c r="IB2258"/>
      <c r="IC2258"/>
      <c r="ID2258"/>
      <c r="IE2258"/>
      <c r="IF2258"/>
      <c r="IG2258"/>
      <c r="IH2258"/>
      <c r="II2258"/>
      <c r="IJ2258"/>
      <c r="IK2258"/>
      <c r="IL2258"/>
      <c r="IM2258"/>
      <c r="IN2258"/>
      <c r="IO2258"/>
    </row>
    <row r="2259" spans="1:249" s="1" customFormat="1" ht="14.25">
      <c r="A2259" s="28"/>
      <c r="B2259" s="28"/>
      <c r="C2259" s="28"/>
      <c r="D2259" s="28"/>
      <c r="E2259" s="28"/>
      <c r="F2259"/>
      <c r="G2259"/>
      <c r="K2259" s="2"/>
      <c r="M2259"/>
      <c r="N2259"/>
      <c r="O2259"/>
      <c r="T2259" s="2"/>
      <c r="V2259"/>
      <c r="W2259"/>
      <c r="X2259"/>
      <c r="AC2259" s="2"/>
      <c r="AE2259"/>
      <c r="AF2259"/>
      <c r="AG2259"/>
      <c r="AL2259" s="2"/>
      <c r="AN2259"/>
      <c r="AO2259"/>
      <c r="AP2259"/>
      <c r="AU2259" s="2"/>
      <c r="AW2259"/>
      <c r="AX2259"/>
      <c r="AY2259"/>
      <c r="BD2259" s="2"/>
      <c r="BF2259"/>
      <c r="BG2259"/>
      <c r="BH2259"/>
      <c r="BM2259" s="2"/>
      <c r="BO2259"/>
      <c r="BP2259"/>
      <c r="BQ2259"/>
      <c r="BV2259" s="2"/>
      <c r="BX2259"/>
      <c r="BY2259"/>
      <c r="BZ2259"/>
      <c r="CE2259" s="2"/>
      <c r="CG2259"/>
      <c r="CH2259"/>
      <c r="CI2259"/>
      <c r="CN2259" s="2"/>
      <c r="CP2259"/>
      <c r="CQ2259"/>
      <c r="CR2259"/>
      <c r="CW2259" s="2"/>
      <c r="CY2259"/>
      <c r="CZ2259"/>
      <c r="DA2259"/>
      <c r="DF2259" s="2"/>
      <c r="DH2259"/>
      <c r="DI2259"/>
      <c r="DJ2259"/>
      <c r="DO2259" s="2"/>
      <c r="DQ2259"/>
      <c r="DR2259"/>
      <c r="DS2259"/>
      <c r="DX2259" s="2"/>
      <c r="DZ2259"/>
      <c r="EA2259"/>
      <c r="EB2259"/>
      <c r="EG2259" s="2"/>
      <c r="EI2259"/>
      <c r="EJ2259"/>
      <c r="EK2259"/>
      <c r="EP2259" s="2"/>
      <c r="ER2259"/>
      <c r="ES2259"/>
      <c r="ET2259"/>
      <c r="EY2259" s="2"/>
      <c r="FA2259"/>
      <c r="FB2259"/>
      <c r="FC2259"/>
      <c r="FH2259" s="2"/>
      <c r="FJ2259"/>
      <c r="FK2259"/>
      <c r="FL2259"/>
      <c r="FQ2259" s="2"/>
      <c r="FS2259"/>
      <c r="FT2259"/>
      <c r="FU2259"/>
      <c r="FZ2259" s="2"/>
      <c r="GB2259"/>
      <c r="GC2259"/>
      <c r="GD2259"/>
      <c r="GI2259" s="2"/>
      <c r="GK2259"/>
      <c r="GL2259"/>
      <c r="GM2259"/>
      <c r="GR2259" s="2"/>
      <c r="GT2259"/>
      <c r="GU2259"/>
      <c r="GV2259"/>
      <c r="HA2259" s="2"/>
      <c r="HC2259"/>
      <c r="HD2259"/>
      <c r="HE2259"/>
      <c r="HJ2259"/>
      <c r="HK2259"/>
      <c r="HL2259"/>
      <c r="HM2259"/>
      <c r="HN2259"/>
      <c r="HO2259"/>
      <c r="HP2259"/>
      <c r="HQ2259"/>
      <c r="HR2259"/>
      <c r="HS2259"/>
      <c r="HT2259"/>
      <c r="HU2259"/>
      <c r="HV2259"/>
      <c r="HW2259"/>
      <c r="HX2259"/>
      <c r="HY2259"/>
      <c r="HZ2259"/>
      <c r="IA2259"/>
      <c r="IB2259"/>
      <c r="IC2259"/>
      <c r="ID2259"/>
      <c r="IE2259"/>
      <c r="IF2259"/>
      <c r="IG2259"/>
      <c r="IH2259"/>
      <c r="II2259"/>
      <c r="IJ2259"/>
      <c r="IK2259"/>
      <c r="IL2259"/>
      <c r="IM2259"/>
      <c r="IN2259"/>
      <c r="IO2259"/>
    </row>
    <row r="2260" spans="1:249" s="1" customFormat="1" ht="14.25">
      <c r="A2260" s="28"/>
      <c r="B2260" s="28"/>
      <c r="C2260" s="28"/>
      <c r="D2260" s="28"/>
      <c r="E2260" s="28"/>
      <c r="F2260"/>
      <c r="G2260"/>
      <c r="K2260" s="2"/>
      <c r="M2260"/>
      <c r="N2260"/>
      <c r="O2260"/>
      <c r="T2260" s="2"/>
      <c r="V2260"/>
      <c r="W2260"/>
      <c r="X2260"/>
      <c r="AC2260" s="2"/>
      <c r="AE2260"/>
      <c r="AF2260"/>
      <c r="AG2260"/>
      <c r="AL2260" s="2"/>
      <c r="AN2260"/>
      <c r="AO2260"/>
      <c r="AP2260"/>
      <c r="AU2260" s="2"/>
      <c r="AW2260"/>
      <c r="AX2260"/>
      <c r="AY2260"/>
      <c r="BD2260" s="2"/>
      <c r="BF2260"/>
      <c r="BG2260"/>
      <c r="BH2260"/>
      <c r="BM2260" s="2"/>
      <c r="BO2260"/>
      <c r="BP2260"/>
      <c r="BQ2260"/>
      <c r="BV2260" s="2"/>
      <c r="BX2260"/>
      <c r="BY2260"/>
      <c r="BZ2260"/>
      <c r="CE2260" s="2"/>
      <c r="CG2260"/>
      <c r="CH2260"/>
      <c r="CI2260"/>
      <c r="CN2260" s="2"/>
      <c r="CP2260"/>
      <c r="CQ2260"/>
      <c r="CR2260"/>
      <c r="CW2260" s="2"/>
      <c r="CY2260"/>
      <c r="CZ2260"/>
      <c r="DA2260"/>
      <c r="DF2260" s="2"/>
      <c r="DH2260"/>
      <c r="DI2260"/>
      <c r="DJ2260"/>
      <c r="DO2260" s="2"/>
      <c r="DQ2260"/>
      <c r="DR2260"/>
      <c r="DS2260"/>
      <c r="DX2260" s="2"/>
      <c r="DZ2260"/>
      <c r="EA2260"/>
      <c r="EB2260"/>
      <c r="EG2260" s="2"/>
      <c r="EI2260"/>
      <c r="EJ2260"/>
      <c r="EK2260"/>
      <c r="EP2260" s="2"/>
      <c r="ER2260"/>
      <c r="ES2260"/>
      <c r="ET2260"/>
      <c r="EY2260" s="2"/>
      <c r="FA2260"/>
      <c r="FB2260"/>
      <c r="FC2260"/>
      <c r="FH2260" s="2"/>
      <c r="FJ2260"/>
      <c r="FK2260"/>
      <c r="FL2260"/>
      <c r="FQ2260" s="2"/>
      <c r="FS2260"/>
      <c r="FT2260"/>
      <c r="FU2260"/>
      <c r="FZ2260" s="2"/>
      <c r="GB2260"/>
      <c r="GC2260"/>
      <c r="GD2260"/>
      <c r="GI2260" s="2"/>
      <c r="GK2260"/>
      <c r="GL2260"/>
      <c r="GM2260"/>
      <c r="GR2260" s="2"/>
      <c r="GT2260"/>
      <c r="GU2260"/>
      <c r="GV2260"/>
      <c r="HA2260" s="2"/>
      <c r="HC2260"/>
      <c r="HD2260"/>
      <c r="HE2260"/>
      <c r="HJ2260"/>
      <c r="HK2260"/>
      <c r="HL2260"/>
      <c r="HM2260"/>
      <c r="HN2260"/>
      <c r="HO2260"/>
      <c r="HP2260"/>
      <c r="HQ2260"/>
      <c r="HR2260"/>
      <c r="HS2260"/>
      <c r="HT2260"/>
      <c r="HU2260"/>
      <c r="HV2260"/>
      <c r="HW2260"/>
      <c r="HX2260"/>
      <c r="HY2260"/>
      <c r="HZ2260"/>
      <c r="IA2260"/>
      <c r="IB2260"/>
      <c r="IC2260"/>
      <c r="ID2260"/>
      <c r="IE2260"/>
      <c r="IF2260"/>
      <c r="IG2260"/>
      <c r="IH2260"/>
      <c r="II2260"/>
      <c r="IJ2260"/>
      <c r="IK2260"/>
      <c r="IL2260"/>
      <c r="IM2260"/>
      <c r="IN2260"/>
      <c r="IO2260"/>
    </row>
    <row r="2261" spans="1:249" s="1" customFormat="1" ht="14.25">
      <c r="A2261" s="28"/>
      <c r="B2261" s="28"/>
      <c r="C2261" s="28"/>
      <c r="D2261" s="28"/>
      <c r="E2261" s="28"/>
      <c r="F2261"/>
      <c r="G2261"/>
      <c r="K2261" s="2"/>
      <c r="M2261"/>
      <c r="N2261"/>
      <c r="O2261"/>
      <c r="T2261" s="2"/>
      <c r="V2261"/>
      <c r="W2261"/>
      <c r="X2261"/>
      <c r="AC2261" s="2"/>
      <c r="AE2261"/>
      <c r="AF2261"/>
      <c r="AG2261"/>
      <c r="AL2261" s="2"/>
      <c r="AN2261"/>
      <c r="AO2261"/>
      <c r="AP2261"/>
      <c r="AU2261" s="2"/>
      <c r="AW2261"/>
      <c r="AX2261"/>
      <c r="AY2261"/>
      <c r="BD2261" s="2"/>
      <c r="BF2261"/>
      <c r="BG2261"/>
      <c r="BH2261"/>
      <c r="BM2261" s="2"/>
      <c r="BO2261"/>
      <c r="BP2261"/>
      <c r="BQ2261"/>
      <c r="BV2261" s="2"/>
      <c r="BX2261"/>
      <c r="BY2261"/>
      <c r="BZ2261"/>
      <c r="CE2261" s="2"/>
      <c r="CG2261"/>
      <c r="CH2261"/>
      <c r="CI2261"/>
      <c r="CN2261" s="2"/>
      <c r="CP2261"/>
      <c r="CQ2261"/>
      <c r="CR2261"/>
      <c r="CW2261" s="2"/>
      <c r="CY2261"/>
      <c r="CZ2261"/>
      <c r="DA2261"/>
      <c r="DF2261" s="2"/>
      <c r="DH2261"/>
      <c r="DI2261"/>
      <c r="DJ2261"/>
      <c r="DO2261" s="2"/>
      <c r="DQ2261"/>
      <c r="DR2261"/>
      <c r="DS2261"/>
      <c r="DX2261" s="2"/>
      <c r="DZ2261"/>
      <c r="EA2261"/>
      <c r="EB2261"/>
      <c r="EG2261" s="2"/>
      <c r="EI2261"/>
      <c r="EJ2261"/>
      <c r="EK2261"/>
      <c r="EP2261" s="2"/>
      <c r="ER2261"/>
      <c r="ES2261"/>
      <c r="ET2261"/>
      <c r="EY2261" s="2"/>
      <c r="FA2261"/>
      <c r="FB2261"/>
      <c r="FC2261"/>
      <c r="FH2261" s="2"/>
      <c r="FJ2261"/>
      <c r="FK2261"/>
      <c r="FL2261"/>
      <c r="FQ2261" s="2"/>
      <c r="FS2261"/>
      <c r="FT2261"/>
      <c r="FU2261"/>
      <c r="FZ2261" s="2"/>
      <c r="GB2261"/>
      <c r="GC2261"/>
      <c r="GD2261"/>
      <c r="GI2261" s="2"/>
      <c r="GK2261"/>
      <c r="GL2261"/>
      <c r="GM2261"/>
      <c r="GR2261" s="2"/>
      <c r="GT2261"/>
      <c r="GU2261"/>
      <c r="GV2261"/>
      <c r="HA2261" s="2"/>
      <c r="HC2261"/>
      <c r="HD2261"/>
      <c r="HE2261"/>
      <c r="HJ2261"/>
      <c r="HK2261"/>
      <c r="HL2261"/>
      <c r="HM2261"/>
      <c r="HN2261"/>
      <c r="HO2261"/>
      <c r="HP2261"/>
      <c r="HQ2261"/>
      <c r="HR2261"/>
      <c r="HS2261"/>
      <c r="HT2261"/>
      <c r="HU2261"/>
      <c r="HV2261"/>
      <c r="HW2261"/>
      <c r="HX2261"/>
      <c r="HY2261"/>
      <c r="HZ2261"/>
      <c r="IA2261"/>
      <c r="IB2261"/>
      <c r="IC2261"/>
      <c r="ID2261"/>
      <c r="IE2261"/>
      <c r="IF2261"/>
      <c r="IG2261"/>
      <c r="IH2261"/>
      <c r="II2261"/>
      <c r="IJ2261"/>
      <c r="IK2261"/>
      <c r="IL2261"/>
      <c r="IM2261"/>
      <c r="IN2261"/>
      <c r="IO2261"/>
    </row>
    <row r="2262" spans="1:249" s="1" customFormat="1" ht="14.25">
      <c r="A2262" s="28"/>
      <c r="B2262" s="28"/>
      <c r="C2262" s="28"/>
      <c r="D2262" s="28"/>
      <c r="E2262" s="28"/>
      <c r="F2262"/>
      <c r="G2262"/>
      <c r="K2262" s="2"/>
      <c r="M2262"/>
      <c r="N2262"/>
      <c r="O2262"/>
      <c r="T2262" s="2"/>
      <c r="V2262"/>
      <c r="W2262"/>
      <c r="X2262"/>
      <c r="AC2262" s="2"/>
      <c r="AE2262"/>
      <c r="AF2262"/>
      <c r="AG2262"/>
      <c r="AL2262" s="2"/>
      <c r="AN2262"/>
      <c r="AO2262"/>
      <c r="AP2262"/>
      <c r="AU2262" s="2"/>
      <c r="AW2262"/>
      <c r="AX2262"/>
      <c r="AY2262"/>
      <c r="BD2262" s="2"/>
      <c r="BF2262"/>
      <c r="BG2262"/>
      <c r="BH2262"/>
      <c r="BM2262" s="2"/>
      <c r="BO2262"/>
      <c r="BP2262"/>
      <c r="BQ2262"/>
      <c r="BV2262" s="2"/>
      <c r="BX2262"/>
      <c r="BY2262"/>
      <c r="BZ2262"/>
      <c r="CE2262" s="2"/>
      <c r="CG2262"/>
      <c r="CH2262"/>
      <c r="CI2262"/>
      <c r="CN2262" s="2"/>
      <c r="CP2262"/>
      <c r="CQ2262"/>
      <c r="CR2262"/>
      <c r="CW2262" s="2"/>
      <c r="CY2262"/>
      <c r="CZ2262"/>
      <c r="DA2262"/>
      <c r="DF2262" s="2"/>
      <c r="DH2262"/>
      <c r="DI2262"/>
      <c r="DJ2262"/>
      <c r="DO2262" s="2"/>
      <c r="DQ2262"/>
      <c r="DR2262"/>
      <c r="DS2262"/>
      <c r="DX2262" s="2"/>
      <c r="DZ2262"/>
      <c r="EA2262"/>
      <c r="EB2262"/>
      <c r="EG2262" s="2"/>
      <c r="EI2262"/>
      <c r="EJ2262"/>
      <c r="EK2262"/>
      <c r="EP2262" s="2"/>
      <c r="ER2262"/>
      <c r="ES2262"/>
      <c r="ET2262"/>
      <c r="EY2262" s="2"/>
      <c r="FA2262"/>
      <c r="FB2262"/>
      <c r="FC2262"/>
      <c r="FH2262" s="2"/>
      <c r="FJ2262"/>
      <c r="FK2262"/>
      <c r="FL2262"/>
      <c r="FQ2262" s="2"/>
      <c r="FS2262"/>
      <c r="FT2262"/>
      <c r="FU2262"/>
      <c r="FZ2262" s="2"/>
      <c r="GB2262"/>
      <c r="GC2262"/>
      <c r="GD2262"/>
      <c r="GI2262" s="2"/>
      <c r="GK2262"/>
      <c r="GL2262"/>
      <c r="GM2262"/>
      <c r="GR2262" s="2"/>
      <c r="GT2262"/>
      <c r="GU2262"/>
      <c r="GV2262"/>
      <c r="HA2262" s="2"/>
      <c r="HC2262"/>
      <c r="HD2262"/>
      <c r="HE2262"/>
      <c r="HJ2262"/>
      <c r="HK2262"/>
      <c r="HL2262"/>
      <c r="HM2262"/>
      <c r="HN2262"/>
      <c r="HO2262"/>
      <c r="HP2262"/>
      <c r="HQ2262"/>
      <c r="HR2262"/>
      <c r="HS2262"/>
      <c r="HT2262"/>
      <c r="HU2262"/>
      <c r="HV2262"/>
      <c r="HW2262"/>
      <c r="HX2262"/>
      <c r="HY2262"/>
      <c r="HZ2262"/>
      <c r="IA2262"/>
      <c r="IB2262"/>
      <c r="IC2262"/>
      <c r="ID2262"/>
      <c r="IE2262"/>
      <c r="IF2262"/>
      <c r="IG2262"/>
      <c r="IH2262"/>
      <c r="II2262"/>
      <c r="IJ2262"/>
      <c r="IK2262"/>
      <c r="IL2262"/>
      <c r="IM2262"/>
      <c r="IN2262"/>
      <c r="IO2262"/>
    </row>
    <row r="2263" spans="1:249" s="1" customFormat="1" ht="14.25">
      <c r="A2263" s="28"/>
      <c r="B2263" s="28"/>
      <c r="C2263" s="28"/>
      <c r="D2263" s="28"/>
      <c r="E2263" s="28"/>
      <c r="F2263"/>
      <c r="G2263"/>
      <c r="K2263" s="2"/>
      <c r="M2263"/>
      <c r="N2263"/>
      <c r="O2263"/>
      <c r="T2263" s="2"/>
      <c r="V2263"/>
      <c r="W2263"/>
      <c r="X2263"/>
      <c r="AC2263" s="2"/>
      <c r="AE2263"/>
      <c r="AF2263"/>
      <c r="AG2263"/>
      <c r="AL2263" s="2"/>
      <c r="AN2263"/>
      <c r="AO2263"/>
      <c r="AP2263"/>
      <c r="AU2263" s="2"/>
      <c r="AW2263"/>
      <c r="AX2263"/>
      <c r="AY2263"/>
      <c r="BD2263" s="2"/>
      <c r="BF2263"/>
      <c r="BG2263"/>
      <c r="BH2263"/>
      <c r="BM2263" s="2"/>
      <c r="BO2263"/>
      <c r="BP2263"/>
      <c r="BQ2263"/>
      <c r="BV2263" s="2"/>
      <c r="BX2263"/>
      <c r="BY2263"/>
      <c r="BZ2263"/>
      <c r="CE2263" s="2"/>
      <c r="CG2263"/>
      <c r="CH2263"/>
      <c r="CI2263"/>
      <c r="CN2263" s="2"/>
      <c r="CP2263"/>
      <c r="CQ2263"/>
      <c r="CR2263"/>
      <c r="CW2263" s="2"/>
      <c r="CY2263"/>
      <c r="CZ2263"/>
      <c r="DA2263"/>
      <c r="DF2263" s="2"/>
      <c r="DH2263"/>
      <c r="DI2263"/>
      <c r="DJ2263"/>
      <c r="DO2263" s="2"/>
      <c r="DQ2263"/>
      <c r="DR2263"/>
      <c r="DS2263"/>
      <c r="DX2263" s="2"/>
      <c r="DZ2263"/>
      <c r="EA2263"/>
      <c r="EB2263"/>
      <c r="EG2263" s="2"/>
      <c r="EI2263"/>
      <c r="EJ2263"/>
      <c r="EK2263"/>
      <c r="EP2263" s="2"/>
      <c r="ER2263"/>
      <c r="ES2263"/>
      <c r="ET2263"/>
      <c r="EY2263" s="2"/>
      <c r="FA2263"/>
      <c r="FB2263"/>
      <c r="FC2263"/>
      <c r="FH2263" s="2"/>
      <c r="FJ2263"/>
      <c r="FK2263"/>
      <c r="FL2263"/>
      <c r="FQ2263" s="2"/>
      <c r="FS2263"/>
      <c r="FT2263"/>
      <c r="FU2263"/>
      <c r="FZ2263" s="2"/>
      <c r="GB2263"/>
      <c r="GC2263"/>
      <c r="GD2263"/>
      <c r="GI2263" s="2"/>
      <c r="GK2263"/>
      <c r="GL2263"/>
      <c r="GM2263"/>
      <c r="GR2263" s="2"/>
      <c r="GT2263"/>
      <c r="GU2263"/>
      <c r="GV2263"/>
      <c r="HA2263" s="2"/>
      <c r="HC2263"/>
      <c r="HD2263"/>
      <c r="HE2263"/>
      <c r="HJ2263"/>
      <c r="HK2263"/>
      <c r="HL2263"/>
      <c r="HM2263"/>
      <c r="HN2263"/>
      <c r="HO2263"/>
      <c r="HP2263"/>
      <c r="HQ2263"/>
      <c r="HR2263"/>
      <c r="HS2263"/>
      <c r="HT2263"/>
      <c r="HU2263"/>
      <c r="HV2263"/>
      <c r="HW2263"/>
      <c r="HX2263"/>
      <c r="HY2263"/>
      <c r="HZ2263"/>
      <c r="IA2263"/>
      <c r="IB2263"/>
      <c r="IC2263"/>
      <c r="ID2263"/>
      <c r="IE2263"/>
      <c r="IF2263"/>
      <c r="IG2263"/>
      <c r="IH2263"/>
      <c r="II2263"/>
      <c r="IJ2263"/>
      <c r="IK2263"/>
      <c r="IL2263"/>
      <c r="IM2263"/>
      <c r="IN2263"/>
      <c r="IO2263"/>
    </row>
    <row r="2264" spans="1:249" s="1" customFormat="1" ht="14.25">
      <c r="A2264" s="28"/>
      <c r="B2264" s="28"/>
      <c r="C2264" s="28"/>
      <c r="D2264" s="28"/>
      <c r="E2264" s="28"/>
      <c r="F2264"/>
      <c r="G2264"/>
      <c r="K2264" s="2"/>
      <c r="M2264"/>
      <c r="N2264"/>
      <c r="O2264"/>
      <c r="T2264" s="2"/>
      <c r="V2264"/>
      <c r="W2264"/>
      <c r="X2264"/>
      <c r="AC2264" s="2"/>
      <c r="AE2264"/>
      <c r="AF2264"/>
      <c r="AG2264"/>
      <c r="AL2264" s="2"/>
      <c r="AN2264"/>
      <c r="AO2264"/>
      <c r="AP2264"/>
      <c r="AU2264" s="2"/>
      <c r="AW2264"/>
      <c r="AX2264"/>
      <c r="AY2264"/>
      <c r="BD2264" s="2"/>
      <c r="BF2264"/>
      <c r="BG2264"/>
      <c r="BH2264"/>
      <c r="BM2264" s="2"/>
      <c r="BO2264"/>
      <c r="BP2264"/>
      <c r="BQ2264"/>
      <c r="BV2264" s="2"/>
      <c r="BX2264"/>
      <c r="BY2264"/>
      <c r="BZ2264"/>
      <c r="CE2264" s="2"/>
      <c r="CG2264"/>
      <c r="CH2264"/>
      <c r="CI2264"/>
      <c r="CN2264" s="2"/>
      <c r="CP2264"/>
      <c r="CQ2264"/>
      <c r="CR2264"/>
      <c r="CW2264" s="2"/>
      <c r="CY2264"/>
      <c r="CZ2264"/>
      <c r="DA2264"/>
      <c r="DF2264" s="2"/>
      <c r="DH2264"/>
      <c r="DI2264"/>
      <c r="DJ2264"/>
      <c r="DO2264" s="2"/>
      <c r="DQ2264"/>
      <c r="DR2264"/>
      <c r="DS2264"/>
      <c r="DX2264" s="2"/>
      <c r="DZ2264"/>
      <c r="EA2264"/>
      <c r="EB2264"/>
      <c r="EG2264" s="2"/>
      <c r="EI2264"/>
      <c r="EJ2264"/>
      <c r="EK2264"/>
      <c r="EP2264" s="2"/>
      <c r="ER2264"/>
      <c r="ES2264"/>
      <c r="ET2264"/>
      <c r="EY2264" s="2"/>
      <c r="FA2264"/>
      <c r="FB2264"/>
      <c r="FC2264"/>
      <c r="FH2264" s="2"/>
      <c r="FJ2264"/>
      <c r="FK2264"/>
      <c r="FL2264"/>
      <c r="FQ2264" s="2"/>
      <c r="FS2264"/>
      <c r="FT2264"/>
      <c r="FU2264"/>
      <c r="FZ2264" s="2"/>
      <c r="GB2264"/>
      <c r="GC2264"/>
      <c r="GD2264"/>
      <c r="GI2264" s="2"/>
      <c r="GK2264"/>
      <c r="GL2264"/>
      <c r="GM2264"/>
      <c r="GR2264" s="2"/>
      <c r="GT2264"/>
      <c r="GU2264"/>
      <c r="GV2264"/>
      <c r="HA2264" s="2"/>
      <c r="HC2264"/>
      <c r="HD2264"/>
      <c r="HE2264"/>
      <c r="HJ2264"/>
      <c r="HK2264"/>
      <c r="HL2264"/>
      <c r="HM2264"/>
      <c r="HN2264"/>
      <c r="HO2264"/>
      <c r="HP2264"/>
      <c r="HQ2264"/>
      <c r="HR2264"/>
      <c r="HS2264"/>
      <c r="HT2264"/>
      <c r="HU2264"/>
      <c r="HV2264"/>
      <c r="HW2264"/>
      <c r="HX2264"/>
      <c r="HY2264"/>
      <c r="HZ2264"/>
      <c r="IA2264"/>
      <c r="IB2264"/>
      <c r="IC2264"/>
      <c r="ID2264"/>
      <c r="IE2264"/>
      <c r="IF2264"/>
      <c r="IG2264"/>
      <c r="IH2264"/>
      <c r="II2264"/>
      <c r="IJ2264"/>
      <c r="IK2264"/>
      <c r="IL2264"/>
      <c r="IM2264"/>
      <c r="IN2264"/>
      <c r="IO2264"/>
    </row>
    <row r="2265" spans="1:249" s="1" customFormat="1" ht="14.25">
      <c r="A2265" s="28"/>
      <c r="B2265" s="28"/>
      <c r="C2265" s="28"/>
      <c r="D2265" s="28"/>
      <c r="E2265" s="28"/>
      <c r="F2265"/>
      <c r="G2265"/>
      <c r="K2265" s="2"/>
      <c r="M2265"/>
      <c r="N2265"/>
      <c r="O2265"/>
      <c r="T2265" s="2"/>
      <c r="V2265"/>
      <c r="W2265"/>
      <c r="X2265"/>
      <c r="AC2265" s="2"/>
      <c r="AE2265"/>
      <c r="AF2265"/>
      <c r="AG2265"/>
      <c r="AL2265" s="2"/>
      <c r="AN2265"/>
      <c r="AO2265"/>
      <c r="AP2265"/>
      <c r="AU2265" s="2"/>
      <c r="AW2265"/>
      <c r="AX2265"/>
      <c r="AY2265"/>
      <c r="BD2265" s="2"/>
      <c r="BF2265"/>
      <c r="BG2265"/>
      <c r="BH2265"/>
      <c r="BM2265" s="2"/>
      <c r="BO2265"/>
      <c r="BP2265"/>
      <c r="BQ2265"/>
      <c r="BV2265" s="2"/>
      <c r="BX2265"/>
      <c r="BY2265"/>
      <c r="BZ2265"/>
      <c r="CE2265" s="2"/>
      <c r="CG2265"/>
      <c r="CH2265"/>
      <c r="CI2265"/>
      <c r="CN2265" s="2"/>
      <c r="CP2265"/>
      <c r="CQ2265"/>
      <c r="CR2265"/>
      <c r="CW2265" s="2"/>
      <c r="CY2265"/>
      <c r="CZ2265"/>
      <c r="DA2265"/>
      <c r="DF2265" s="2"/>
      <c r="DH2265"/>
      <c r="DI2265"/>
      <c r="DJ2265"/>
      <c r="DO2265" s="2"/>
      <c r="DQ2265"/>
      <c r="DR2265"/>
      <c r="DS2265"/>
      <c r="DX2265" s="2"/>
      <c r="DZ2265"/>
      <c r="EA2265"/>
      <c r="EB2265"/>
      <c r="EG2265" s="2"/>
      <c r="EI2265"/>
      <c r="EJ2265"/>
      <c r="EK2265"/>
      <c r="EP2265" s="2"/>
      <c r="ER2265"/>
      <c r="ES2265"/>
      <c r="ET2265"/>
      <c r="EY2265" s="2"/>
      <c r="FA2265"/>
      <c r="FB2265"/>
      <c r="FC2265"/>
      <c r="FH2265" s="2"/>
      <c r="FJ2265"/>
      <c r="FK2265"/>
      <c r="FL2265"/>
      <c r="FQ2265" s="2"/>
      <c r="FS2265"/>
      <c r="FT2265"/>
      <c r="FU2265"/>
      <c r="FZ2265" s="2"/>
      <c r="GB2265"/>
      <c r="GC2265"/>
      <c r="GD2265"/>
      <c r="GI2265" s="2"/>
      <c r="GK2265"/>
      <c r="GL2265"/>
      <c r="GM2265"/>
      <c r="GR2265" s="2"/>
      <c r="GT2265"/>
      <c r="GU2265"/>
      <c r="GV2265"/>
      <c r="HA2265" s="2"/>
      <c r="HC2265"/>
      <c r="HD2265"/>
      <c r="HE2265"/>
      <c r="HJ2265"/>
      <c r="HK2265"/>
      <c r="HL2265"/>
      <c r="HM2265"/>
      <c r="HN2265"/>
      <c r="HO2265"/>
      <c r="HP2265"/>
      <c r="HQ2265"/>
      <c r="HR2265"/>
      <c r="HS2265"/>
      <c r="HT2265"/>
      <c r="HU2265"/>
      <c r="HV2265"/>
      <c r="HW2265"/>
      <c r="HX2265"/>
      <c r="HY2265"/>
      <c r="HZ2265"/>
      <c r="IA2265"/>
      <c r="IB2265"/>
      <c r="IC2265"/>
      <c r="ID2265"/>
      <c r="IE2265"/>
      <c r="IF2265"/>
      <c r="IG2265"/>
      <c r="IH2265"/>
      <c r="II2265"/>
      <c r="IJ2265"/>
      <c r="IK2265"/>
      <c r="IL2265"/>
      <c r="IM2265"/>
      <c r="IN2265"/>
      <c r="IO2265"/>
    </row>
    <row r="2266" spans="1:249" s="1" customFormat="1" ht="14.25">
      <c r="A2266" s="28"/>
      <c r="B2266" s="28"/>
      <c r="C2266" s="28"/>
      <c r="D2266" s="28"/>
      <c r="E2266" s="28"/>
      <c r="F2266"/>
      <c r="G2266"/>
      <c r="K2266" s="2"/>
      <c r="M2266"/>
      <c r="N2266"/>
      <c r="O2266"/>
      <c r="T2266" s="2"/>
      <c r="V2266"/>
      <c r="W2266"/>
      <c r="X2266"/>
      <c r="AC2266" s="2"/>
      <c r="AE2266"/>
      <c r="AF2266"/>
      <c r="AG2266"/>
      <c r="AL2266" s="2"/>
      <c r="AN2266"/>
      <c r="AO2266"/>
      <c r="AP2266"/>
      <c r="AU2266" s="2"/>
      <c r="AW2266"/>
      <c r="AX2266"/>
      <c r="AY2266"/>
      <c r="BD2266" s="2"/>
      <c r="BF2266"/>
      <c r="BG2266"/>
      <c r="BH2266"/>
      <c r="BM2266" s="2"/>
      <c r="BO2266"/>
      <c r="BP2266"/>
      <c r="BQ2266"/>
      <c r="BV2266" s="2"/>
      <c r="BX2266"/>
      <c r="BY2266"/>
      <c r="BZ2266"/>
      <c r="CE2266" s="2"/>
      <c r="CG2266"/>
      <c r="CH2266"/>
      <c r="CI2266"/>
      <c r="CN2266" s="2"/>
      <c r="CP2266"/>
      <c r="CQ2266"/>
      <c r="CR2266"/>
      <c r="CW2266" s="2"/>
      <c r="CY2266"/>
      <c r="CZ2266"/>
      <c r="DA2266"/>
      <c r="DF2266" s="2"/>
      <c r="DH2266"/>
      <c r="DI2266"/>
      <c r="DJ2266"/>
      <c r="DO2266" s="2"/>
      <c r="DQ2266"/>
      <c r="DR2266"/>
      <c r="DS2266"/>
      <c r="DX2266" s="2"/>
      <c r="DZ2266"/>
      <c r="EA2266"/>
      <c r="EB2266"/>
      <c r="EG2266" s="2"/>
      <c r="EI2266"/>
      <c r="EJ2266"/>
      <c r="EK2266"/>
      <c r="EP2266" s="2"/>
      <c r="ER2266"/>
      <c r="ES2266"/>
      <c r="ET2266"/>
      <c r="EY2266" s="2"/>
      <c r="FA2266"/>
      <c r="FB2266"/>
      <c r="FC2266"/>
      <c r="FH2266" s="2"/>
      <c r="FJ2266"/>
      <c r="FK2266"/>
      <c r="FL2266"/>
      <c r="FQ2266" s="2"/>
      <c r="FS2266"/>
      <c r="FT2266"/>
      <c r="FU2266"/>
      <c r="FZ2266" s="2"/>
      <c r="GB2266"/>
      <c r="GC2266"/>
      <c r="GD2266"/>
      <c r="GI2266" s="2"/>
      <c r="GK2266"/>
      <c r="GL2266"/>
      <c r="GM2266"/>
      <c r="GR2266" s="2"/>
      <c r="GT2266"/>
      <c r="GU2266"/>
      <c r="GV2266"/>
      <c r="HA2266" s="2"/>
      <c r="HC2266"/>
      <c r="HD2266"/>
      <c r="HE2266"/>
      <c r="HJ2266"/>
      <c r="HK2266"/>
      <c r="HL2266"/>
      <c r="HM2266"/>
      <c r="HN2266"/>
      <c r="HO2266"/>
      <c r="HP2266"/>
      <c r="HQ2266"/>
      <c r="HR2266"/>
      <c r="HS2266"/>
      <c r="HT2266"/>
      <c r="HU2266"/>
      <c r="HV2266"/>
      <c r="HW2266"/>
      <c r="HX2266"/>
      <c r="HY2266"/>
      <c r="HZ2266"/>
      <c r="IA2266"/>
      <c r="IB2266"/>
      <c r="IC2266"/>
      <c r="ID2266"/>
      <c r="IE2266"/>
      <c r="IF2266"/>
      <c r="IG2266"/>
      <c r="IH2266"/>
      <c r="II2266"/>
      <c r="IJ2266"/>
      <c r="IK2266"/>
      <c r="IL2266"/>
      <c r="IM2266"/>
      <c r="IN2266"/>
      <c r="IO2266"/>
    </row>
    <row r="2267" spans="1:249" s="1" customFormat="1" ht="14.25">
      <c r="A2267" s="28"/>
      <c r="B2267" s="28"/>
      <c r="C2267" s="28"/>
      <c r="D2267" s="28"/>
      <c r="E2267" s="28"/>
      <c r="F2267"/>
      <c r="G2267"/>
      <c r="K2267" s="2"/>
      <c r="M2267"/>
      <c r="N2267"/>
      <c r="O2267"/>
      <c r="T2267" s="2"/>
      <c r="V2267"/>
      <c r="W2267"/>
      <c r="X2267"/>
      <c r="AC2267" s="2"/>
      <c r="AE2267"/>
      <c r="AF2267"/>
      <c r="AG2267"/>
      <c r="AL2267" s="2"/>
      <c r="AN2267"/>
      <c r="AO2267"/>
      <c r="AP2267"/>
      <c r="AU2267" s="2"/>
      <c r="AW2267"/>
      <c r="AX2267"/>
      <c r="AY2267"/>
      <c r="BD2267" s="2"/>
      <c r="BF2267"/>
      <c r="BG2267"/>
      <c r="BH2267"/>
      <c r="BM2267" s="2"/>
      <c r="BO2267"/>
      <c r="BP2267"/>
      <c r="BQ2267"/>
      <c r="BV2267" s="2"/>
      <c r="BX2267"/>
      <c r="BY2267"/>
      <c r="BZ2267"/>
      <c r="CE2267" s="2"/>
      <c r="CG2267"/>
      <c r="CH2267"/>
      <c r="CI2267"/>
      <c r="CN2267" s="2"/>
      <c r="CP2267"/>
      <c r="CQ2267"/>
      <c r="CR2267"/>
      <c r="CW2267" s="2"/>
      <c r="CY2267"/>
      <c r="CZ2267"/>
      <c r="DA2267"/>
      <c r="DF2267" s="2"/>
      <c r="DH2267"/>
      <c r="DI2267"/>
      <c r="DJ2267"/>
      <c r="DO2267" s="2"/>
      <c r="DQ2267"/>
      <c r="DR2267"/>
      <c r="DS2267"/>
      <c r="DX2267" s="2"/>
      <c r="DZ2267"/>
      <c r="EA2267"/>
      <c r="EB2267"/>
      <c r="EG2267" s="2"/>
      <c r="EI2267"/>
      <c r="EJ2267"/>
      <c r="EK2267"/>
      <c r="EP2267" s="2"/>
      <c r="ER2267"/>
      <c r="ES2267"/>
      <c r="ET2267"/>
      <c r="EY2267" s="2"/>
      <c r="FA2267"/>
      <c r="FB2267"/>
      <c r="FC2267"/>
      <c r="FH2267" s="2"/>
      <c r="FJ2267"/>
      <c r="FK2267"/>
      <c r="FL2267"/>
      <c r="FQ2267" s="2"/>
      <c r="FS2267"/>
      <c r="FT2267"/>
      <c r="FU2267"/>
      <c r="FZ2267" s="2"/>
      <c r="GB2267"/>
      <c r="GC2267"/>
      <c r="GD2267"/>
      <c r="GI2267" s="2"/>
      <c r="GK2267"/>
      <c r="GL2267"/>
      <c r="GM2267"/>
      <c r="GR2267" s="2"/>
      <c r="GT2267"/>
      <c r="GU2267"/>
      <c r="GV2267"/>
      <c r="HA2267" s="2"/>
      <c r="HC2267"/>
      <c r="HD2267"/>
      <c r="HE2267"/>
      <c r="HJ2267"/>
      <c r="HK2267"/>
      <c r="HL2267"/>
      <c r="HM2267"/>
      <c r="HN2267"/>
      <c r="HO2267"/>
      <c r="HP2267"/>
      <c r="HQ2267"/>
      <c r="HR2267"/>
      <c r="HS2267"/>
      <c r="HT2267"/>
      <c r="HU2267"/>
      <c r="HV2267"/>
      <c r="HW2267"/>
      <c r="HX2267"/>
      <c r="HY2267"/>
      <c r="HZ2267"/>
      <c r="IA2267"/>
      <c r="IB2267"/>
      <c r="IC2267"/>
      <c r="ID2267"/>
      <c r="IE2267"/>
      <c r="IF2267"/>
      <c r="IG2267"/>
      <c r="IH2267"/>
      <c r="II2267"/>
      <c r="IJ2267"/>
      <c r="IK2267"/>
      <c r="IL2267"/>
      <c r="IM2267"/>
      <c r="IN2267"/>
      <c r="IO2267"/>
    </row>
    <row r="2268" spans="1:249" s="1" customFormat="1" ht="14.25">
      <c r="A2268" s="28"/>
      <c r="B2268" s="28"/>
      <c r="C2268" s="28"/>
      <c r="D2268" s="28"/>
      <c r="E2268" s="28"/>
      <c r="F2268"/>
      <c r="G2268"/>
      <c r="K2268" s="2"/>
      <c r="M2268"/>
      <c r="N2268"/>
      <c r="O2268"/>
      <c r="T2268" s="2"/>
      <c r="V2268"/>
      <c r="W2268"/>
      <c r="X2268"/>
      <c r="AC2268" s="2"/>
      <c r="AE2268"/>
      <c r="AF2268"/>
      <c r="AG2268"/>
      <c r="AL2268" s="2"/>
      <c r="AN2268"/>
      <c r="AO2268"/>
      <c r="AP2268"/>
      <c r="AU2268" s="2"/>
      <c r="AW2268"/>
      <c r="AX2268"/>
      <c r="AY2268"/>
      <c r="BD2268" s="2"/>
      <c r="BF2268"/>
      <c r="BG2268"/>
      <c r="BH2268"/>
      <c r="BM2268" s="2"/>
      <c r="BO2268"/>
      <c r="BP2268"/>
      <c r="BQ2268"/>
      <c r="BV2268" s="2"/>
      <c r="BX2268"/>
      <c r="BY2268"/>
      <c r="BZ2268"/>
      <c r="CE2268" s="2"/>
      <c r="CG2268"/>
      <c r="CH2268"/>
      <c r="CI2268"/>
      <c r="CN2268" s="2"/>
      <c r="CP2268"/>
      <c r="CQ2268"/>
      <c r="CR2268"/>
      <c r="CW2268" s="2"/>
      <c r="CY2268"/>
      <c r="CZ2268"/>
      <c r="DA2268"/>
      <c r="DF2268" s="2"/>
      <c r="DH2268"/>
      <c r="DI2268"/>
      <c r="DJ2268"/>
      <c r="DO2268" s="2"/>
      <c r="DQ2268"/>
      <c r="DR2268"/>
      <c r="DS2268"/>
      <c r="DX2268" s="2"/>
      <c r="DZ2268"/>
      <c r="EA2268"/>
      <c r="EB2268"/>
      <c r="EG2268" s="2"/>
      <c r="EI2268"/>
      <c r="EJ2268"/>
      <c r="EK2268"/>
      <c r="EP2268" s="2"/>
      <c r="ER2268"/>
      <c r="ES2268"/>
      <c r="ET2268"/>
      <c r="EY2268" s="2"/>
      <c r="FA2268"/>
      <c r="FB2268"/>
      <c r="FC2268"/>
      <c r="FH2268" s="2"/>
      <c r="FJ2268"/>
      <c r="FK2268"/>
      <c r="FL2268"/>
      <c r="FQ2268" s="2"/>
      <c r="FS2268"/>
      <c r="FT2268"/>
      <c r="FU2268"/>
      <c r="FZ2268" s="2"/>
      <c r="GB2268"/>
      <c r="GC2268"/>
      <c r="GD2268"/>
      <c r="GI2268" s="2"/>
      <c r="GK2268"/>
      <c r="GL2268"/>
      <c r="GM2268"/>
      <c r="GR2268" s="2"/>
      <c r="GT2268"/>
      <c r="GU2268"/>
      <c r="GV2268"/>
      <c r="HA2268" s="2"/>
      <c r="HC2268"/>
      <c r="HD2268"/>
      <c r="HE2268"/>
      <c r="HJ2268"/>
      <c r="HK2268"/>
      <c r="HL2268"/>
      <c r="HM2268"/>
      <c r="HN2268"/>
      <c r="HO2268"/>
      <c r="HP2268"/>
      <c r="HQ2268"/>
      <c r="HR2268"/>
      <c r="HS2268"/>
      <c r="HT2268"/>
      <c r="HU2268"/>
      <c r="HV2268"/>
      <c r="HW2268"/>
      <c r="HX2268"/>
      <c r="HY2268"/>
      <c r="HZ2268"/>
      <c r="IA2268"/>
      <c r="IB2268"/>
      <c r="IC2268"/>
      <c r="ID2268"/>
      <c r="IE2268"/>
      <c r="IF2268"/>
      <c r="IG2268"/>
      <c r="IH2268"/>
      <c r="II2268"/>
      <c r="IJ2268"/>
      <c r="IK2268"/>
      <c r="IL2268"/>
      <c r="IM2268"/>
      <c r="IN2268"/>
      <c r="IO2268"/>
    </row>
    <row r="2269" spans="1:249" s="1" customFormat="1" ht="14.25">
      <c r="A2269" s="28"/>
      <c r="B2269" s="28"/>
      <c r="C2269" s="28"/>
      <c r="D2269" s="28"/>
      <c r="E2269" s="28"/>
      <c r="F2269"/>
      <c r="G2269"/>
      <c r="K2269" s="2"/>
      <c r="M2269"/>
      <c r="N2269"/>
      <c r="O2269"/>
      <c r="T2269" s="2"/>
      <c r="V2269"/>
      <c r="W2269"/>
      <c r="X2269"/>
      <c r="AC2269" s="2"/>
      <c r="AE2269"/>
      <c r="AF2269"/>
      <c r="AG2269"/>
      <c r="AL2269" s="2"/>
      <c r="AN2269"/>
      <c r="AO2269"/>
      <c r="AP2269"/>
      <c r="AU2269" s="2"/>
      <c r="AW2269"/>
      <c r="AX2269"/>
      <c r="AY2269"/>
      <c r="BD2269" s="2"/>
      <c r="BF2269"/>
      <c r="BG2269"/>
      <c r="BH2269"/>
      <c r="BM2269" s="2"/>
      <c r="BO2269"/>
      <c r="BP2269"/>
      <c r="BQ2269"/>
      <c r="BV2269" s="2"/>
      <c r="BX2269"/>
      <c r="BY2269"/>
      <c r="BZ2269"/>
      <c r="CE2269" s="2"/>
      <c r="CG2269"/>
      <c r="CH2269"/>
      <c r="CI2269"/>
      <c r="CN2269" s="2"/>
      <c r="CP2269"/>
      <c r="CQ2269"/>
      <c r="CR2269"/>
      <c r="CW2269" s="2"/>
      <c r="CY2269"/>
      <c r="CZ2269"/>
      <c r="DA2269"/>
      <c r="DF2269" s="2"/>
      <c r="DH2269"/>
      <c r="DI2269"/>
      <c r="DJ2269"/>
      <c r="DO2269" s="2"/>
      <c r="DQ2269"/>
      <c r="DR2269"/>
      <c r="DS2269"/>
      <c r="DX2269" s="2"/>
      <c r="DZ2269"/>
      <c r="EA2269"/>
      <c r="EB2269"/>
      <c r="EG2269" s="2"/>
      <c r="EI2269"/>
      <c r="EJ2269"/>
      <c r="EK2269"/>
      <c r="EP2269" s="2"/>
      <c r="ER2269"/>
      <c r="ES2269"/>
      <c r="ET2269"/>
      <c r="EY2269" s="2"/>
      <c r="FA2269"/>
      <c r="FB2269"/>
      <c r="FC2269"/>
      <c r="FH2269" s="2"/>
      <c r="FJ2269"/>
      <c r="FK2269"/>
      <c r="FL2269"/>
      <c r="FQ2269" s="2"/>
      <c r="FS2269"/>
      <c r="FT2269"/>
      <c r="FU2269"/>
      <c r="FZ2269" s="2"/>
      <c r="GB2269"/>
      <c r="GC2269"/>
      <c r="GD2269"/>
      <c r="GI2269" s="2"/>
      <c r="GK2269"/>
      <c r="GL2269"/>
      <c r="GM2269"/>
      <c r="GR2269" s="2"/>
      <c r="GT2269"/>
      <c r="GU2269"/>
      <c r="GV2269"/>
      <c r="HA2269" s="2"/>
      <c r="HC2269"/>
      <c r="HD2269"/>
      <c r="HE2269"/>
      <c r="HJ2269"/>
      <c r="HK2269"/>
      <c r="HL2269"/>
      <c r="HM2269"/>
      <c r="HN2269"/>
      <c r="HO2269"/>
      <c r="HP2269"/>
      <c r="HQ2269"/>
      <c r="HR2269"/>
      <c r="HS2269"/>
      <c r="HT2269"/>
      <c r="HU2269"/>
      <c r="HV2269"/>
      <c r="HW2269"/>
      <c r="HX2269"/>
      <c r="HY2269"/>
      <c r="HZ2269"/>
      <c r="IA2269"/>
      <c r="IB2269"/>
      <c r="IC2269"/>
      <c r="ID2269"/>
      <c r="IE2269"/>
      <c r="IF2269"/>
      <c r="IG2269"/>
      <c r="IH2269"/>
      <c r="II2269"/>
      <c r="IJ2269"/>
      <c r="IK2269"/>
      <c r="IL2269"/>
      <c r="IM2269"/>
      <c r="IN2269"/>
      <c r="IO2269"/>
    </row>
    <row r="2270" spans="1:249" s="1" customFormat="1" ht="14.25">
      <c r="A2270" s="28"/>
      <c r="B2270" s="28"/>
      <c r="C2270" s="28"/>
      <c r="D2270" s="28"/>
      <c r="E2270" s="28"/>
      <c r="F2270"/>
      <c r="G2270"/>
      <c r="K2270" s="2"/>
      <c r="M2270"/>
      <c r="N2270"/>
      <c r="O2270"/>
      <c r="T2270" s="2"/>
      <c r="V2270"/>
      <c r="W2270"/>
      <c r="X2270"/>
      <c r="AC2270" s="2"/>
      <c r="AE2270"/>
      <c r="AF2270"/>
      <c r="AG2270"/>
      <c r="AL2270" s="2"/>
      <c r="AN2270"/>
      <c r="AO2270"/>
      <c r="AP2270"/>
      <c r="AU2270" s="2"/>
      <c r="AW2270"/>
      <c r="AX2270"/>
      <c r="AY2270"/>
      <c r="BD2270" s="2"/>
      <c r="BF2270"/>
      <c r="BG2270"/>
      <c r="BH2270"/>
      <c r="BM2270" s="2"/>
      <c r="BO2270"/>
      <c r="BP2270"/>
      <c r="BQ2270"/>
      <c r="BV2270" s="2"/>
      <c r="BX2270"/>
      <c r="BY2270"/>
      <c r="BZ2270"/>
      <c r="CE2270" s="2"/>
      <c r="CG2270"/>
      <c r="CH2270"/>
      <c r="CI2270"/>
      <c r="CN2270" s="2"/>
      <c r="CP2270"/>
      <c r="CQ2270"/>
      <c r="CR2270"/>
      <c r="CW2270" s="2"/>
      <c r="CY2270"/>
      <c r="CZ2270"/>
      <c r="DA2270"/>
      <c r="DF2270" s="2"/>
      <c r="DH2270"/>
      <c r="DI2270"/>
      <c r="DJ2270"/>
      <c r="DO2270" s="2"/>
      <c r="DQ2270"/>
      <c r="DR2270"/>
      <c r="DS2270"/>
      <c r="DX2270" s="2"/>
      <c r="DZ2270"/>
      <c r="EA2270"/>
      <c r="EB2270"/>
      <c r="EG2270" s="2"/>
      <c r="EI2270"/>
      <c r="EJ2270"/>
      <c r="EK2270"/>
      <c r="EP2270" s="2"/>
      <c r="ER2270"/>
      <c r="ES2270"/>
      <c r="ET2270"/>
      <c r="EY2270" s="2"/>
      <c r="FA2270"/>
      <c r="FB2270"/>
      <c r="FC2270"/>
      <c r="FH2270" s="2"/>
      <c r="FJ2270"/>
      <c r="FK2270"/>
      <c r="FL2270"/>
      <c r="FQ2270" s="2"/>
      <c r="FS2270"/>
      <c r="FT2270"/>
      <c r="FU2270"/>
      <c r="FZ2270" s="2"/>
      <c r="GB2270"/>
      <c r="GC2270"/>
      <c r="GD2270"/>
      <c r="GI2270" s="2"/>
      <c r="GK2270"/>
      <c r="GL2270"/>
      <c r="GM2270"/>
      <c r="GR2270" s="2"/>
      <c r="GT2270"/>
      <c r="GU2270"/>
      <c r="GV2270"/>
      <c r="HA2270" s="2"/>
      <c r="HC2270"/>
      <c r="HD2270"/>
      <c r="HE2270"/>
      <c r="HJ2270"/>
      <c r="HK2270"/>
      <c r="HL2270"/>
      <c r="HM2270"/>
      <c r="HN2270"/>
      <c r="HO2270"/>
      <c r="HP2270"/>
      <c r="HQ2270"/>
      <c r="HR2270"/>
      <c r="HS2270"/>
      <c r="HT2270"/>
      <c r="HU2270"/>
      <c r="HV2270"/>
      <c r="HW2270"/>
      <c r="HX2270"/>
      <c r="HY2270"/>
      <c r="HZ2270"/>
      <c r="IA2270"/>
      <c r="IB2270"/>
      <c r="IC2270"/>
      <c r="ID2270"/>
      <c r="IE2270"/>
      <c r="IF2270"/>
      <c r="IG2270"/>
      <c r="IH2270"/>
      <c r="II2270"/>
      <c r="IJ2270"/>
      <c r="IK2270"/>
      <c r="IL2270"/>
      <c r="IM2270"/>
      <c r="IN2270"/>
      <c r="IO2270"/>
    </row>
    <row r="2271" spans="1:249" s="1" customFormat="1" ht="14.25">
      <c r="A2271" s="28"/>
      <c r="B2271" s="28"/>
      <c r="C2271" s="28"/>
      <c r="D2271" s="28"/>
      <c r="E2271" s="28"/>
      <c r="F2271"/>
      <c r="G2271"/>
      <c r="K2271" s="2"/>
      <c r="M2271"/>
      <c r="N2271"/>
      <c r="O2271"/>
      <c r="T2271" s="2"/>
      <c r="V2271"/>
      <c r="W2271"/>
      <c r="X2271"/>
      <c r="AC2271" s="2"/>
      <c r="AE2271"/>
      <c r="AF2271"/>
      <c r="AG2271"/>
      <c r="AL2271" s="2"/>
      <c r="AN2271"/>
      <c r="AO2271"/>
      <c r="AP2271"/>
      <c r="AU2271" s="2"/>
      <c r="AW2271"/>
      <c r="AX2271"/>
      <c r="AY2271"/>
      <c r="BD2271" s="2"/>
      <c r="BF2271"/>
      <c r="BG2271"/>
      <c r="BH2271"/>
      <c r="BM2271" s="2"/>
      <c r="BO2271"/>
      <c r="BP2271"/>
      <c r="BQ2271"/>
      <c r="BV2271" s="2"/>
      <c r="BX2271"/>
      <c r="BY2271"/>
      <c r="BZ2271"/>
      <c r="CE2271" s="2"/>
      <c r="CG2271"/>
      <c r="CH2271"/>
      <c r="CI2271"/>
      <c r="CN2271" s="2"/>
      <c r="CP2271"/>
      <c r="CQ2271"/>
      <c r="CR2271"/>
      <c r="CW2271" s="2"/>
      <c r="CY2271"/>
      <c r="CZ2271"/>
      <c r="DA2271"/>
      <c r="DF2271" s="2"/>
      <c r="DH2271"/>
      <c r="DI2271"/>
      <c r="DJ2271"/>
      <c r="DO2271" s="2"/>
      <c r="DQ2271"/>
      <c r="DR2271"/>
      <c r="DS2271"/>
      <c r="DX2271" s="2"/>
      <c r="DZ2271"/>
      <c r="EA2271"/>
      <c r="EB2271"/>
      <c r="EG2271" s="2"/>
      <c r="EI2271"/>
      <c r="EJ2271"/>
      <c r="EK2271"/>
      <c r="EP2271" s="2"/>
      <c r="ER2271"/>
      <c r="ES2271"/>
      <c r="ET2271"/>
      <c r="EY2271" s="2"/>
      <c r="FA2271"/>
      <c r="FB2271"/>
      <c r="FC2271"/>
      <c r="FH2271" s="2"/>
      <c r="FJ2271"/>
      <c r="FK2271"/>
      <c r="FL2271"/>
      <c r="FQ2271" s="2"/>
      <c r="FS2271"/>
      <c r="FT2271"/>
      <c r="FU2271"/>
      <c r="FZ2271" s="2"/>
      <c r="GB2271"/>
      <c r="GC2271"/>
      <c r="GD2271"/>
      <c r="GI2271" s="2"/>
      <c r="GK2271"/>
      <c r="GL2271"/>
      <c r="GM2271"/>
      <c r="GR2271" s="2"/>
      <c r="GT2271"/>
      <c r="GU2271"/>
      <c r="GV2271"/>
      <c r="HA2271" s="2"/>
      <c r="HC2271"/>
      <c r="HD2271"/>
      <c r="HE2271"/>
      <c r="HJ2271"/>
      <c r="HK2271"/>
      <c r="HL2271"/>
      <c r="HM2271"/>
      <c r="HN2271"/>
      <c r="HO2271"/>
      <c r="HP2271"/>
      <c r="HQ2271"/>
      <c r="HR2271"/>
      <c r="HS2271"/>
      <c r="HT2271"/>
      <c r="HU2271"/>
      <c r="HV2271"/>
      <c r="HW2271"/>
      <c r="HX2271"/>
      <c r="HY2271"/>
      <c r="HZ2271"/>
      <c r="IA2271"/>
      <c r="IB2271"/>
      <c r="IC2271"/>
      <c r="ID2271"/>
      <c r="IE2271"/>
      <c r="IF2271"/>
      <c r="IG2271"/>
      <c r="IH2271"/>
      <c r="II2271"/>
      <c r="IJ2271"/>
      <c r="IK2271"/>
      <c r="IL2271"/>
      <c r="IM2271"/>
      <c r="IN2271"/>
      <c r="IO2271"/>
    </row>
    <row r="2272" spans="1:249" s="1" customFormat="1" ht="14.25">
      <c r="A2272" s="28"/>
      <c r="B2272" s="28"/>
      <c r="C2272" s="28"/>
      <c r="D2272" s="28"/>
      <c r="E2272" s="28"/>
      <c r="F2272"/>
      <c r="G2272"/>
      <c r="K2272" s="2"/>
      <c r="M2272"/>
      <c r="N2272"/>
      <c r="O2272"/>
      <c r="T2272" s="2"/>
      <c r="V2272"/>
      <c r="W2272"/>
      <c r="X2272"/>
      <c r="AC2272" s="2"/>
      <c r="AE2272"/>
      <c r="AF2272"/>
      <c r="AG2272"/>
      <c r="AL2272" s="2"/>
      <c r="AN2272"/>
      <c r="AO2272"/>
      <c r="AP2272"/>
      <c r="AU2272" s="2"/>
      <c r="AW2272"/>
      <c r="AX2272"/>
      <c r="AY2272"/>
      <c r="BD2272" s="2"/>
      <c r="BF2272"/>
      <c r="BG2272"/>
      <c r="BH2272"/>
      <c r="BM2272" s="2"/>
      <c r="BO2272"/>
      <c r="BP2272"/>
      <c r="BQ2272"/>
      <c r="BV2272" s="2"/>
      <c r="BX2272"/>
      <c r="BY2272"/>
      <c r="BZ2272"/>
      <c r="CE2272" s="2"/>
      <c r="CG2272"/>
      <c r="CH2272"/>
      <c r="CI2272"/>
      <c r="CN2272" s="2"/>
      <c r="CP2272"/>
      <c r="CQ2272"/>
      <c r="CR2272"/>
      <c r="CW2272" s="2"/>
      <c r="CY2272"/>
      <c r="CZ2272"/>
      <c r="DA2272"/>
      <c r="DF2272" s="2"/>
      <c r="DH2272"/>
      <c r="DI2272"/>
      <c r="DJ2272"/>
      <c r="DO2272" s="2"/>
      <c r="DQ2272"/>
      <c r="DR2272"/>
      <c r="DS2272"/>
      <c r="DX2272" s="2"/>
      <c r="DZ2272"/>
      <c r="EA2272"/>
      <c r="EB2272"/>
      <c r="EG2272" s="2"/>
      <c r="EI2272"/>
      <c r="EJ2272"/>
      <c r="EK2272"/>
      <c r="EP2272" s="2"/>
      <c r="ER2272"/>
      <c r="ES2272"/>
      <c r="ET2272"/>
      <c r="EY2272" s="2"/>
      <c r="FA2272"/>
      <c r="FB2272"/>
      <c r="FC2272"/>
      <c r="FH2272" s="2"/>
      <c r="FJ2272"/>
      <c r="FK2272"/>
      <c r="FL2272"/>
      <c r="FQ2272" s="2"/>
      <c r="FS2272"/>
      <c r="FT2272"/>
      <c r="FU2272"/>
      <c r="FZ2272" s="2"/>
      <c r="GB2272"/>
      <c r="GC2272"/>
      <c r="GD2272"/>
      <c r="GI2272" s="2"/>
      <c r="GK2272"/>
      <c r="GL2272"/>
      <c r="GM2272"/>
      <c r="GR2272" s="2"/>
      <c r="GT2272"/>
      <c r="GU2272"/>
      <c r="GV2272"/>
      <c r="HA2272" s="2"/>
      <c r="HC2272"/>
      <c r="HD2272"/>
      <c r="HE2272"/>
      <c r="HJ2272"/>
      <c r="HK2272"/>
      <c r="HL2272"/>
      <c r="HM2272"/>
      <c r="HN2272"/>
      <c r="HO2272"/>
      <c r="HP2272"/>
      <c r="HQ2272"/>
      <c r="HR2272"/>
      <c r="HS2272"/>
      <c r="HT2272"/>
      <c r="HU2272"/>
      <c r="HV2272"/>
      <c r="HW2272"/>
      <c r="HX2272"/>
      <c r="HY2272"/>
      <c r="HZ2272"/>
      <c r="IA2272"/>
      <c r="IB2272"/>
      <c r="IC2272"/>
      <c r="ID2272"/>
      <c r="IE2272"/>
      <c r="IF2272"/>
      <c r="IG2272"/>
      <c r="IH2272"/>
      <c r="II2272"/>
      <c r="IJ2272"/>
      <c r="IK2272"/>
      <c r="IL2272"/>
      <c r="IM2272"/>
      <c r="IN2272"/>
      <c r="IO2272"/>
    </row>
    <row r="2273" spans="1:249" s="1" customFormat="1" ht="14.25">
      <c r="A2273" s="28"/>
      <c r="B2273" s="28"/>
      <c r="C2273" s="28"/>
      <c r="D2273" s="28"/>
      <c r="E2273" s="28"/>
      <c r="F2273"/>
      <c r="G2273"/>
      <c r="K2273" s="2"/>
      <c r="M2273"/>
      <c r="N2273"/>
      <c r="O2273"/>
      <c r="T2273" s="2"/>
      <c r="V2273"/>
      <c r="W2273"/>
      <c r="X2273"/>
      <c r="AC2273" s="2"/>
      <c r="AE2273"/>
      <c r="AF2273"/>
      <c r="AG2273"/>
      <c r="AL2273" s="2"/>
      <c r="AN2273"/>
      <c r="AO2273"/>
      <c r="AP2273"/>
      <c r="AU2273" s="2"/>
      <c r="AW2273"/>
      <c r="AX2273"/>
      <c r="AY2273"/>
      <c r="BD2273" s="2"/>
      <c r="BF2273"/>
      <c r="BG2273"/>
      <c r="BH2273"/>
      <c r="BM2273" s="2"/>
      <c r="BO2273"/>
      <c r="BP2273"/>
      <c r="BQ2273"/>
      <c r="BV2273" s="2"/>
      <c r="BX2273"/>
      <c r="BY2273"/>
      <c r="BZ2273"/>
      <c r="CE2273" s="2"/>
      <c r="CG2273"/>
      <c r="CH2273"/>
      <c r="CI2273"/>
      <c r="CN2273" s="2"/>
      <c r="CP2273"/>
      <c r="CQ2273"/>
      <c r="CR2273"/>
      <c r="CW2273" s="2"/>
      <c r="CY2273"/>
      <c r="CZ2273"/>
      <c r="DA2273"/>
      <c r="DF2273" s="2"/>
      <c r="DH2273"/>
      <c r="DI2273"/>
      <c r="DJ2273"/>
      <c r="DO2273" s="2"/>
      <c r="DQ2273"/>
      <c r="DR2273"/>
      <c r="DS2273"/>
      <c r="DX2273" s="2"/>
      <c r="DZ2273"/>
      <c r="EA2273"/>
      <c r="EB2273"/>
      <c r="EG2273" s="2"/>
      <c r="EI2273"/>
      <c r="EJ2273"/>
      <c r="EK2273"/>
      <c r="EP2273" s="2"/>
      <c r="ER2273"/>
      <c r="ES2273"/>
      <c r="ET2273"/>
      <c r="EY2273" s="2"/>
      <c r="FA2273"/>
      <c r="FB2273"/>
      <c r="FC2273"/>
      <c r="FH2273" s="2"/>
      <c r="FJ2273"/>
      <c r="FK2273"/>
      <c r="FL2273"/>
      <c r="FQ2273" s="2"/>
      <c r="FS2273"/>
      <c r="FT2273"/>
      <c r="FU2273"/>
      <c r="FZ2273" s="2"/>
      <c r="GB2273"/>
      <c r="GC2273"/>
      <c r="GD2273"/>
      <c r="GI2273" s="2"/>
      <c r="GK2273"/>
      <c r="GL2273"/>
      <c r="GM2273"/>
      <c r="GR2273" s="2"/>
      <c r="GT2273"/>
      <c r="GU2273"/>
      <c r="GV2273"/>
      <c r="HA2273" s="2"/>
      <c r="HC2273"/>
      <c r="HD2273"/>
      <c r="HE2273"/>
      <c r="HJ2273"/>
      <c r="HK2273"/>
      <c r="HL2273"/>
      <c r="HM2273"/>
      <c r="HN2273"/>
      <c r="HO2273"/>
      <c r="HP2273"/>
      <c r="HQ2273"/>
      <c r="HR2273"/>
      <c r="HS2273"/>
      <c r="HT2273"/>
      <c r="HU2273"/>
      <c r="HV2273"/>
      <c r="HW2273"/>
      <c r="HX2273"/>
      <c r="HY2273"/>
      <c r="HZ2273"/>
      <c r="IA2273"/>
      <c r="IB2273"/>
      <c r="IC2273"/>
      <c r="ID2273"/>
      <c r="IE2273"/>
      <c r="IF2273"/>
      <c r="IG2273"/>
      <c r="IH2273"/>
      <c r="II2273"/>
      <c r="IJ2273"/>
      <c r="IK2273"/>
      <c r="IL2273"/>
      <c r="IM2273"/>
      <c r="IN2273"/>
      <c r="IO2273"/>
    </row>
    <row r="2274" spans="1:249" s="1" customFormat="1" ht="14.25">
      <c r="A2274" s="28"/>
      <c r="B2274" s="28"/>
      <c r="C2274" s="28"/>
      <c r="D2274" s="28"/>
      <c r="E2274" s="28"/>
      <c r="F2274"/>
      <c r="G2274"/>
      <c r="K2274" s="2"/>
      <c r="M2274"/>
      <c r="N2274"/>
      <c r="O2274"/>
      <c r="T2274" s="2"/>
      <c r="V2274"/>
      <c r="W2274"/>
      <c r="X2274"/>
      <c r="AC2274" s="2"/>
      <c r="AE2274"/>
      <c r="AF2274"/>
      <c r="AG2274"/>
      <c r="AL2274" s="2"/>
      <c r="AN2274"/>
      <c r="AO2274"/>
      <c r="AP2274"/>
      <c r="AU2274" s="2"/>
      <c r="AW2274"/>
      <c r="AX2274"/>
      <c r="AY2274"/>
      <c r="BD2274" s="2"/>
      <c r="BF2274"/>
      <c r="BG2274"/>
      <c r="BH2274"/>
      <c r="BM2274" s="2"/>
      <c r="BO2274"/>
      <c r="BP2274"/>
      <c r="BQ2274"/>
      <c r="BV2274" s="2"/>
      <c r="BX2274"/>
      <c r="BY2274"/>
      <c r="BZ2274"/>
      <c r="CE2274" s="2"/>
      <c r="CG2274"/>
      <c r="CH2274"/>
      <c r="CI2274"/>
      <c r="CN2274" s="2"/>
      <c r="CP2274"/>
      <c r="CQ2274"/>
      <c r="CR2274"/>
      <c r="CW2274" s="2"/>
      <c r="CY2274"/>
      <c r="CZ2274"/>
      <c r="DA2274"/>
      <c r="DF2274" s="2"/>
      <c r="DH2274"/>
      <c r="DI2274"/>
      <c r="DJ2274"/>
      <c r="DO2274" s="2"/>
      <c r="DQ2274"/>
      <c r="DR2274"/>
      <c r="DS2274"/>
      <c r="DX2274" s="2"/>
      <c r="DZ2274"/>
      <c r="EA2274"/>
      <c r="EB2274"/>
      <c r="EG2274" s="2"/>
      <c r="EI2274"/>
      <c r="EJ2274"/>
      <c r="EK2274"/>
      <c r="EP2274" s="2"/>
      <c r="ER2274"/>
      <c r="ES2274"/>
      <c r="ET2274"/>
      <c r="EY2274" s="2"/>
      <c r="FA2274"/>
      <c r="FB2274"/>
      <c r="FC2274"/>
      <c r="FH2274" s="2"/>
      <c r="FJ2274"/>
      <c r="FK2274"/>
      <c r="FL2274"/>
      <c r="FQ2274" s="2"/>
      <c r="FS2274"/>
      <c r="FT2274"/>
      <c r="FU2274"/>
      <c r="FZ2274" s="2"/>
      <c r="GB2274"/>
      <c r="GC2274"/>
      <c r="GD2274"/>
      <c r="GI2274" s="2"/>
      <c r="GK2274"/>
      <c r="GL2274"/>
      <c r="GM2274"/>
      <c r="GR2274" s="2"/>
      <c r="GT2274"/>
      <c r="GU2274"/>
      <c r="GV2274"/>
      <c r="HA2274" s="2"/>
      <c r="HC2274"/>
      <c r="HD2274"/>
      <c r="HE2274"/>
      <c r="HJ2274"/>
      <c r="HK2274"/>
      <c r="HL2274"/>
      <c r="HM2274"/>
      <c r="HN2274"/>
      <c r="HO2274"/>
      <c r="HP2274"/>
      <c r="HQ2274"/>
      <c r="HR2274"/>
      <c r="HS2274"/>
      <c r="HT2274"/>
      <c r="HU2274"/>
      <c r="HV2274"/>
      <c r="HW2274"/>
      <c r="HX2274"/>
      <c r="HY2274"/>
      <c r="HZ2274"/>
      <c r="IA2274"/>
      <c r="IB2274"/>
      <c r="IC2274"/>
      <c r="ID2274"/>
      <c r="IE2274"/>
      <c r="IF2274"/>
      <c r="IG2274"/>
      <c r="IH2274"/>
      <c r="II2274"/>
      <c r="IJ2274"/>
      <c r="IK2274"/>
      <c r="IL2274"/>
      <c r="IM2274"/>
      <c r="IN2274"/>
      <c r="IO2274"/>
    </row>
    <row r="2275" spans="1:249" s="1" customFormat="1" ht="14.25">
      <c r="A2275" s="28"/>
      <c r="B2275" s="28"/>
      <c r="C2275" s="28"/>
      <c r="D2275" s="28"/>
      <c r="E2275" s="28"/>
      <c r="F2275"/>
      <c r="G2275"/>
      <c r="K2275" s="2"/>
      <c r="M2275"/>
      <c r="N2275"/>
      <c r="O2275"/>
      <c r="T2275" s="2"/>
      <c r="V2275"/>
      <c r="W2275"/>
      <c r="X2275"/>
      <c r="AC2275" s="2"/>
      <c r="AE2275"/>
      <c r="AF2275"/>
      <c r="AG2275"/>
      <c r="AL2275" s="2"/>
      <c r="AN2275"/>
      <c r="AO2275"/>
      <c r="AP2275"/>
      <c r="AU2275" s="2"/>
      <c r="AW2275"/>
      <c r="AX2275"/>
      <c r="AY2275"/>
      <c r="BD2275" s="2"/>
      <c r="BF2275"/>
      <c r="BG2275"/>
      <c r="BH2275"/>
      <c r="BM2275" s="2"/>
      <c r="BO2275"/>
      <c r="BP2275"/>
      <c r="BQ2275"/>
      <c r="BV2275" s="2"/>
      <c r="BX2275"/>
      <c r="BY2275"/>
      <c r="BZ2275"/>
      <c r="CE2275" s="2"/>
      <c r="CG2275"/>
      <c r="CH2275"/>
      <c r="CI2275"/>
      <c r="CN2275" s="2"/>
      <c r="CP2275"/>
      <c r="CQ2275"/>
      <c r="CR2275"/>
      <c r="CW2275" s="2"/>
      <c r="CY2275"/>
      <c r="CZ2275"/>
      <c r="DA2275"/>
      <c r="DF2275" s="2"/>
      <c r="DH2275"/>
      <c r="DI2275"/>
      <c r="DJ2275"/>
      <c r="DO2275" s="2"/>
      <c r="DQ2275"/>
      <c r="DR2275"/>
      <c r="DS2275"/>
      <c r="DX2275" s="2"/>
      <c r="DZ2275"/>
      <c r="EA2275"/>
      <c r="EB2275"/>
      <c r="EG2275" s="2"/>
      <c r="EI2275"/>
      <c r="EJ2275"/>
      <c r="EK2275"/>
      <c r="EP2275" s="2"/>
      <c r="ER2275"/>
      <c r="ES2275"/>
      <c r="ET2275"/>
      <c r="EY2275" s="2"/>
      <c r="FA2275"/>
      <c r="FB2275"/>
      <c r="FC2275"/>
      <c r="FH2275" s="2"/>
      <c r="FJ2275"/>
      <c r="FK2275"/>
      <c r="FL2275"/>
      <c r="FQ2275" s="2"/>
      <c r="FS2275"/>
      <c r="FT2275"/>
      <c r="FU2275"/>
      <c r="FZ2275" s="2"/>
      <c r="GB2275"/>
      <c r="GC2275"/>
      <c r="GD2275"/>
      <c r="GI2275" s="2"/>
      <c r="GK2275"/>
      <c r="GL2275"/>
      <c r="GM2275"/>
      <c r="GR2275" s="2"/>
      <c r="GT2275"/>
      <c r="GU2275"/>
      <c r="GV2275"/>
      <c r="HA2275" s="2"/>
      <c r="HC2275"/>
      <c r="HD2275"/>
      <c r="HE2275"/>
      <c r="HJ2275"/>
      <c r="HK2275"/>
      <c r="HL2275"/>
      <c r="HM2275"/>
      <c r="HN2275"/>
      <c r="HO2275"/>
      <c r="HP2275"/>
      <c r="HQ2275"/>
      <c r="HR2275"/>
      <c r="HS2275"/>
      <c r="HT2275"/>
      <c r="HU2275"/>
      <c r="HV2275"/>
      <c r="HW2275"/>
      <c r="HX2275"/>
      <c r="HY2275"/>
      <c r="HZ2275"/>
      <c r="IA2275"/>
      <c r="IB2275"/>
      <c r="IC2275"/>
      <c r="ID2275"/>
      <c r="IE2275"/>
      <c r="IF2275"/>
      <c r="IG2275"/>
      <c r="IH2275"/>
      <c r="II2275"/>
      <c r="IJ2275"/>
      <c r="IK2275"/>
      <c r="IL2275"/>
      <c r="IM2275"/>
      <c r="IN2275"/>
      <c r="IO2275"/>
    </row>
    <row r="2276" spans="1:249" s="1" customFormat="1" ht="14.25">
      <c r="A2276" s="28"/>
      <c r="B2276" s="28"/>
      <c r="C2276" s="28"/>
      <c r="D2276" s="28"/>
      <c r="E2276" s="28"/>
      <c r="F2276"/>
      <c r="G2276"/>
      <c r="K2276" s="2"/>
      <c r="M2276"/>
      <c r="N2276"/>
      <c r="O2276"/>
      <c r="T2276" s="2"/>
      <c r="V2276"/>
      <c r="W2276"/>
      <c r="X2276"/>
      <c r="AC2276" s="2"/>
      <c r="AE2276"/>
      <c r="AF2276"/>
      <c r="AG2276"/>
      <c r="AL2276" s="2"/>
      <c r="AN2276"/>
      <c r="AO2276"/>
      <c r="AP2276"/>
      <c r="AU2276" s="2"/>
      <c r="AW2276"/>
      <c r="AX2276"/>
      <c r="AY2276"/>
      <c r="BD2276" s="2"/>
      <c r="BF2276"/>
      <c r="BG2276"/>
      <c r="BH2276"/>
      <c r="BM2276" s="2"/>
      <c r="BO2276"/>
      <c r="BP2276"/>
      <c r="BQ2276"/>
      <c r="BV2276" s="2"/>
      <c r="BX2276"/>
      <c r="BY2276"/>
      <c r="BZ2276"/>
      <c r="CE2276" s="2"/>
      <c r="CG2276"/>
      <c r="CH2276"/>
      <c r="CI2276"/>
      <c r="CN2276" s="2"/>
      <c r="CP2276"/>
      <c r="CQ2276"/>
      <c r="CR2276"/>
      <c r="CW2276" s="2"/>
      <c r="CY2276"/>
      <c r="CZ2276"/>
      <c r="DA2276"/>
      <c r="DF2276" s="2"/>
      <c r="DH2276"/>
      <c r="DI2276"/>
      <c r="DJ2276"/>
      <c r="DO2276" s="2"/>
      <c r="DQ2276"/>
      <c r="DR2276"/>
      <c r="DS2276"/>
      <c r="DX2276" s="2"/>
      <c r="DZ2276"/>
      <c r="EA2276"/>
      <c r="EB2276"/>
      <c r="EG2276" s="2"/>
      <c r="EI2276"/>
      <c r="EJ2276"/>
      <c r="EK2276"/>
      <c r="EP2276" s="2"/>
      <c r="ER2276"/>
      <c r="ES2276"/>
      <c r="ET2276"/>
      <c r="EY2276" s="2"/>
      <c r="FA2276"/>
      <c r="FB2276"/>
      <c r="FC2276"/>
      <c r="FH2276" s="2"/>
      <c r="FJ2276"/>
      <c r="FK2276"/>
      <c r="FL2276"/>
      <c r="FQ2276" s="2"/>
      <c r="FS2276"/>
      <c r="FT2276"/>
      <c r="FU2276"/>
      <c r="FZ2276" s="2"/>
      <c r="GB2276"/>
      <c r="GC2276"/>
      <c r="GD2276"/>
      <c r="GI2276" s="2"/>
      <c r="GK2276"/>
      <c r="GL2276"/>
      <c r="GM2276"/>
      <c r="GR2276" s="2"/>
      <c r="GT2276"/>
      <c r="GU2276"/>
      <c r="GV2276"/>
      <c r="HA2276" s="2"/>
      <c r="HC2276"/>
      <c r="HD2276"/>
      <c r="HE2276"/>
      <c r="HJ2276"/>
      <c r="HK2276"/>
      <c r="HL2276"/>
      <c r="HM2276"/>
      <c r="HN2276"/>
      <c r="HO2276"/>
      <c r="HP2276"/>
      <c r="HQ2276"/>
      <c r="HR2276"/>
      <c r="HS2276"/>
      <c r="HT2276"/>
      <c r="HU2276"/>
      <c r="HV2276"/>
      <c r="HW2276"/>
      <c r="HX2276"/>
      <c r="HY2276"/>
      <c r="HZ2276"/>
      <c r="IA2276"/>
      <c r="IB2276"/>
      <c r="IC2276"/>
      <c r="ID2276"/>
      <c r="IE2276"/>
      <c r="IF2276"/>
      <c r="IG2276"/>
      <c r="IH2276"/>
      <c r="II2276"/>
      <c r="IJ2276"/>
      <c r="IK2276"/>
      <c r="IL2276"/>
      <c r="IM2276"/>
      <c r="IN2276"/>
      <c r="IO2276"/>
    </row>
    <row r="2277" spans="1:249" s="1" customFormat="1" ht="14.25">
      <c r="A2277" s="28"/>
      <c r="B2277" s="28"/>
      <c r="C2277" s="28"/>
      <c r="D2277" s="28"/>
      <c r="E2277" s="28"/>
      <c r="F2277"/>
      <c r="G2277"/>
      <c r="K2277" s="2"/>
      <c r="M2277"/>
      <c r="N2277"/>
      <c r="O2277"/>
      <c r="T2277" s="2"/>
      <c r="V2277"/>
      <c r="W2277"/>
      <c r="X2277"/>
      <c r="AC2277" s="2"/>
      <c r="AE2277"/>
      <c r="AF2277"/>
      <c r="AG2277"/>
      <c r="AL2277" s="2"/>
      <c r="AN2277"/>
      <c r="AO2277"/>
      <c r="AP2277"/>
      <c r="AU2277" s="2"/>
      <c r="AW2277"/>
      <c r="AX2277"/>
      <c r="AY2277"/>
      <c r="BD2277" s="2"/>
      <c r="BF2277"/>
      <c r="BG2277"/>
      <c r="BH2277"/>
      <c r="BM2277" s="2"/>
      <c r="BO2277"/>
      <c r="BP2277"/>
      <c r="BQ2277"/>
      <c r="BV2277" s="2"/>
      <c r="BX2277"/>
      <c r="BY2277"/>
      <c r="BZ2277"/>
      <c r="CE2277" s="2"/>
      <c r="CG2277"/>
      <c r="CH2277"/>
      <c r="CI2277"/>
      <c r="CN2277" s="2"/>
      <c r="CP2277"/>
      <c r="CQ2277"/>
      <c r="CR2277"/>
      <c r="CW2277" s="2"/>
      <c r="CY2277"/>
      <c r="CZ2277"/>
      <c r="DA2277"/>
      <c r="DF2277" s="2"/>
      <c r="DH2277"/>
      <c r="DI2277"/>
      <c r="DJ2277"/>
      <c r="DO2277" s="2"/>
      <c r="DQ2277"/>
      <c r="DR2277"/>
      <c r="DS2277"/>
      <c r="DX2277" s="2"/>
      <c r="DZ2277"/>
      <c r="EA2277"/>
      <c r="EB2277"/>
      <c r="EG2277" s="2"/>
      <c r="EI2277"/>
      <c r="EJ2277"/>
      <c r="EK2277"/>
      <c r="EP2277" s="2"/>
      <c r="ER2277"/>
      <c r="ES2277"/>
      <c r="ET2277"/>
      <c r="EY2277" s="2"/>
      <c r="FA2277"/>
      <c r="FB2277"/>
      <c r="FC2277"/>
      <c r="FH2277" s="2"/>
      <c r="FJ2277"/>
      <c r="FK2277"/>
      <c r="FL2277"/>
      <c r="FQ2277" s="2"/>
      <c r="FS2277"/>
      <c r="FT2277"/>
      <c r="FU2277"/>
      <c r="FZ2277" s="2"/>
      <c r="GB2277"/>
      <c r="GC2277"/>
      <c r="GD2277"/>
      <c r="GI2277" s="2"/>
      <c r="GK2277"/>
      <c r="GL2277"/>
      <c r="GM2277"/>
      <c r="GR2277" s="2"/>
      <c r="GT2277"/>
      <c r="GU2277"/>
      <c r="GV2277"/>
      <c r="HA2277" s="2"/>
      <c r="HC2277"/>
      <c r="HD2277"/>
      <c r="HE2277"/>
      <c r="HJ2277"/>
      <c r="HK2277"/>
      <c r="HL2277"/>
      <c r="HM2277"/>
      <c r="HN2277"/>
      <c r="HO2277"/>
      <c r="HP2277"/>
      <c r="HQ2277"/>
      <c r="HR2277"/>
      <c r="HS2277"/>
      <c r="HT2277"/>
      <c r="HU2277"/>
      <c r="HV2277"/>
      <c r="HW2277"/>
      <c r="HX2277"/>
      <c r="HY2277"/>
      <c r="HZ2277"/>
      <c r="IA2277"/>
      <c r="IB2277"/>
      <c r="IC2277"/>
      <c r="ID2277"/>
      <c r="IE2277"/>
      <c r="IF2277"/>
      <c r="IG2277"/>
      <c r="IH2277"/>
      <c r="II2277"/>
      <c r="IJ2277"/>
      <c r="IK2277"/>
      <c r="IL2277"/>
      <c r="IM2277"/>
      <c r="IN2277"/>
      <c r="IO2277"/>
    </row>
    <row r="2278" spans="1:249" s="1" customFormat="1" ht="14.25">
      <c r="A2278" s="28"/>
      <c r="B2278" s="28"/>
      <c r="C2278" s="28"/>
      <c r="D2278" s="28"/>
      <c r="E2278" s="28"/>
      <c r="F2278"/>
      <c r="G2278"/>
      <c r="K2278" s="2"/>
      <c r="M2278"/>
      <c r="N2278"/>
      <c r="O2278"/>
      <c r="T2278" s="2"/>
      <c r="V2278"/>
      <c r="W2278"/>
      <c r="X2278"/>
      <c r="AC2278" s="2"/>
      <c r="AE2278"/>
      <c r="AF2278"/>
      <c r="AG2278"/>
      <c r="AL2278" s="2"/>
      <c r="AN2278"/>
      <c r="AO2278"/>
      <c r="AP2278"/>
      <c r="AU2278" s="2"/>
      <c r="AW2278"/>
      <c r="AX2278"/>
      <c r="AY2278"/>
      <c r="BD2278" s="2"/>
      <c r="BF2278"/>
      <c r="BG2278"/>
      <c r="BH2278"/>
      <c r="BM2278" s="2"/>
      <c r="BO2278"/>
      <c r="BP2278"/>
      <c r="BQ2278"/>
      <c r="BV2278" s="2"/>
      <c r="BX2278"/>
      <c r="BY2278"/>
      <c r="BZ2278"/>
      <c r="CE2278" s="2"/>
      <c r="CG2278"/>
      <c r="CH2278"/>
      <c r="CI2278"/>
      <c r="CN2278" s="2"/>
      <c r="CP2278"/>
      <c r="CQ2278"/>
      <c r="CR2278"/>
      <c r="CW2278" s="2"/>
      <c r="CY2278"/>
      <c r="CZ2278"/>
      <c r="DA2278"/>
      <c r="DF2278" s="2"/>
      <c r="DH2278"/>
      <c r="DI2278"/>
      <c r="DJ2278"/>
      <c r="DO2278" s="2"/>
      <c r="DQ2278"/>
      <c r="DR2278"/>
      <c r="DS2278"/>
      <c r="DX2278" s="2"/>
      <c r="DZ2278"/>
      <c r="EA2278"/>
      <c r="EB2278"/>
      <c r="EG2278" s="2"/>
      <c r="EI2278"/>
      <c r="EJ2278"/>
      <c r="EK2278"/>
      <c r="EP2278" s="2"/>
      <c r="ER2278"/>
      <c r="ES2278"/>
      <c r="ET2278"/>
      <c r="EY2278" s="2"/>
      <c r="FA2278"/>
      <c r="FB2278"/>
      <c r="FC2278"/>
      <c r="FH2278" s="2"/>
      <c r="FJ2278"/>
      <c r="FK2278"/>
      <c r="FL2278"/>
      <c r="FQ2278" s="2"/>
      <c r="FS2278"/>
      <c r="FT2278"/>
      <c r="FU2278"/>
      <c r="FZ2278" s="2"/>
      <c r="GB2278"/>
      <c r="GC2278"/>
      <c r="GD2278"/>
      <c r="GI2278" s="2"/>
      <c r="GK2278"/>
      <c r="GL2278"/>
      <c r="GM2278"/>
      <c r="GR2278" s="2"/>
      <c r="GT2278"/>
      <c r="GU2278"/>
      <c r="GV2278"/>
      <c r="HA2278" s="2"/>
      <c r="HC2278"/>
      <c r="HD2278"/>
      <c r="HE2278"/>
      <c r="HJ2278"/>
      <c r="HK2278"/>
      <c r="HL2278"/>
      <c r="HM2278"/>
      <c r="HN2278"/>
      <c r="HO2278"/>
      <c r="HP2278"/>
      <c r="HQ2278"/>
      <c r="HR2278"/>
      <c r="HS2278"/>
      <c r="HT2278"/>
      <c r="HU2278"/>
      <c r="HV2278"/>
      <c r="HW2278"/>
      <c r="HX2278"/>
      <c r="HY2278"/>
      <c r="HZ2278"/>
      <c r="IA2278"/>
      <c r="IB2278"/>
      <c r="IC2278"/>
      <c r="ID2278"/>
      <c r="IE2278"/>
      <c r="IF2278"/>
      <c r="IG2278"/>
      <c r="IH2278"/>
      <c r="II2278"/>
      <c r="IJ2278"/>
      <c r="IK2278"/>
      <c r="IL2278"/>
      <c r="IM2278"/>
      <c r="IN2278"/>
      <c r="IO2278"/>
    </row>
    <row r="2279" spans="1:249" s="1" customFormat="1" ht="14.25">
      <c r="A2279" s="28"/>
      <c r="B2279" s="28"/>
      <c r="C2279" s="28"/>
      <c r="D2279" s="28"/>
      <c r="E2279" s="28"/>
      <c r="F2279"/>
      <c r="G2279"/>
      <c r="K2279" s="2"/>
      <c r="M2279"/>
      <c r="N2279"/>
      <c r="O2279"/>
      <c r="T2279" s="2"/>
      <c r="V2279"/>
      <c r="W2279"/>
      <c r="X2279"/>
      <c r="AC2279" s="2"/>
      <c r="AE2279"/>
      <c r="AF2279"/>
      <c r="AG2279"/>
      <c r="AL2279" s="2"/>
      <c r="AN2279"/>
      <c r="AO2279"/>
      <c r="AP2279"/>
      <c r="AU2279" s="2"/>
      <c r="AW2279"/>
      <c r="AX2279"/>
      <c r="AY2279"/>
      <c r="BD2279" s="2"/>
      <c r="BF2279"/>
      <c r="BG2279"/>
      <c r="BH2279"/>
      <c r="BM2279" s="2"/>
      <c r="BO2279"/>
      <c r="BP2279"/>
      <c r="BQ2279"/>
      <c r="BV2279" s="2"/>
      <c r="BX2279"/>
      <c r="BY2279"/>
      <c r="BZ2279"/>
      <c r="CE2279" s="2"/>
      <c r="CG2279"/>
      <c r="CH2279"/>
      <c r="CI2279"/>
      <c r="CN2279" s="2"/>
      <c r="CP2279"/>
      <c r="CQ2279"/>
      <c r="CR2279"/>
      <c r="CW2279" s="2"/>
      <c r="CY2279"/>
      <c r="CZ2279"/>
      <c r="DA2279"/>
      <c r="DF2279" s="2"/>
      <c r="DH2279"/>
      <c r="DI2279"/>
      <c r="DJ2279"/>
      <c r="DO2279" s="2"/>
      <c r="DQ2279"/>
      <c r="DR2279"/>
      <c r="DS2279"/>
      <c r="DX2279" s="2"/>
      <c r="DZ2279"/>
      <c r="EA2279"/>
      <c r="EB2279"/>
      <c r="EG2279" s="2"/>
      <c r="EI2279"/>
      <c r="EJ2279"/>
      <c r="EK2279"/>
      <c r="EP2279" s="2"/>
      <c r="ER2279"/>
      <c r="ES2279"/>
      <c r="ET2279"/>
      <c r="EY2279" s="2"/>
      <c r="FA2279"/>
      <c r="FB2279"/>
      <c r="FC2279"/>
      <c r="FH2279" s="2"/>
      <c r="FJ2279"/>
      <c r="FK2279"/>
      <c r="FL2279"/>
      <c r="FQ2279" s="2"/>
      <c r="FS2279"/>
      <c r="FT2279"/>
      <c r="FU2279"/>
      <c r="FZ2279" s="2"/>
      <c r="GB2279"/>
      <c r="GC2279"/>
      <c r="GD2279"/>
      <c r="GI2279" s="2"/>
      <c r="GK2279"/>
      <c r="GL2279"/>
      <c r="GM2279"/>
      <c r="GR2279" s="2"/>
      <c r="GT2279"/>
      <c r="GU2279"/>
      <c r="GV2279"/>
      <c r="HA2279" s="2"/>
      <c r="HC2279"/>
      <c r="HD2279"/>
      <c r="HE2279"/>
      <c r="HJ2279"/>
      <c r="HK2279"/>
      <c r="HL2279"/>
      <c r="HM2279"/>
      <c r="HN2279"/>
      <c r="HO2279"/>
      <c r="HP2279"/>
      <c r="HQ2279"/>
      <c r="HR2279"/>
      <c r="HS2279"/>
      <c r="HT2279"/>
      <c r="HU2279"/>
      <c r="HV2279"/>
      <c r="HW2279"/>
      <c r="HX2279"/>
      <c r="HY2279"/>
      <c r="HZ2279"/>
      <c r="IA2279"/>
      <c r="IB2279"/>
      <c r="IC2279"/>
      <c r="ID2279"/>
      <c r="IE2279"/>
      <c r="IF2279"/>
      <c r="IG2279"/>
      <c r="IH2279"/>
      <c r="II2279"/>
      <c r="IJ2279"/>
      <c r="IK2279"/>
      <c r="IL2279"/>
      <c r="IM2279"/>
      <c r="IN2279"/>
      <c r="IO2279"/>
    </row>
    <row r="2280" spans="1:249" s="1" customFormat="1" ht="14.25">
      <c r="A2280" s="28"/>
      <c r="B2280" s="28"/>
      <c r="C2280" s="28"/>
      <c r="D2280" s="28"/>
      <c r="E2280" s="28"/>
      <c r="F2280"/>
      <c r="G2280"/>
      <c r="K2280" s="2"/>
      <c r="M2280"/>
      <c r="N2280"/>
      <c r="O2280"/>
      <c r="T2280" s="2"/>
      <c r="V2280"/>
      <c r="W2280"/>
      <c r="X2280"/>
      <c r="AC2280" s="2"/>
      <c r="AE2280"/>
      <c r="AF2280"/>
      <c r="AG2280"/>
      <c r="AL2280" s="2"/>
      <c r="AN2280"/>
      <c r="AO2280"/>
      <c r="AP2280"/>
      <c r="AU2280" s="2"/>
      <c r="AW2280"/>
      <c r="AX2280"/>
      <c r="AY2280"/>
      <c r="BD2280" s="2"/>
      <c r="BF2280"/>
      <c r="BG2280"/>
      <c r="BH2280"/>
      <c r="BM2280" s="2"/>
      <c r="BO2280"/>
      <c r="BP2280"/>
      <c r="BQ2280"/>
      <c r="BV2280" s="2"/>
      <c r="BX2280"/>
      <c r="BY2280"/>
      <c r="BZ2280"/>
      <c r="CE2280" s="2"/>
      <c r="CG2280"/>
      <c r="CH2280"/>
      <c r="CI2280"/>
      <c r="CN2280" s="2"/>
      <c r="CP2280"/>
      <c r="CQ2280"/>
      <c r="CR2280"/>
      <c r="CW2280" s="2"/>
      <c r="CY2280"/>
      <c r="CZ2280"/>
      <c r="DA2280"/>
      <c r="DF2280" s="2"/>
      <c r="DH2280"/>
      <c r="DI2280"/>
      <c r="DJ2280"/>
      <c r="DO2280" s="2"/>
      <c r="DQ2280"/>
      <c r="DR2280"/>
      <c r="DS2280"/>
      <c r="DX2280" s="2"/>
      <c r="DZ2280"/>
      <c r="EA2280"/>
      <c r="EB2280"/>
      <c r="EG2280" s="2"/>
      <c r="EI2280"/>
      <c r="EJ2280"/>
      <c r="EK2280"/>
      <c r="EP2280" s="2"/>
      <c r="ER2280"/>
      <c r="ES2280"/>
      <c r="ET2280"/>
      <c r="EY2280" s="2"/>
      <c r="FA2280"/>
      <c r="FB2280"/>
      <c r="FC2280"/>
      <c r="FH2280" s="2"/>
      <c r="FJ2280"/>
      <c r="FK2280"/>
      <c r="FL2280"/>
      <c r="FQ2280" s="2"/>
      <c r="FS2280"/>
      <c r="FT2280"/>
      <c r="FU2280"/>
      <c r="FZ2280" s="2"/>
      <c r="GB2280"/>
      <c r="GC2280"/>
      <c r="GD2280"/>
      <c r="GI2280" s="2"/>
      <c r="GK2280"/>
      <c r="GL2280"/>
      <c r="GM2280"/>
      <c r="GR2280" s="2"/>
      <c r="GT2280"/>
      <c r="GU2280"/>
      <c r="GV2280"/>
      <c r="HA2280" s="2"/>
      <c r="HC2280"/>
      <c r="HD2280"/>
      <c r="HE2280"/>
      <c r="HJ2280"/>
      <c r="HK2280"/>
      <c r="HL2280"/>
      <c r="HM2280"/>
      <c r="HN2280"/>
      <c r="HO2280"/>
      <c r="HP2280"/>
      <c r="HQ2280"/>
      <c r="HR2280"/>
      <c r="HS2280"/>
      <c r="HT2280"/>
      <c r="HU2280"/>
      <c r="HV2280"/>
      <c r="HW2280"/>
      <c r="HX2280"/>
      <c r="HY2280"/>
      <c r="HZ2280"/>
      <c r="IA2280"/>
      <c r="IB2280"/>
      <c r="IC2280"/>
      <c r="ID2280"/>
      <c r="IE2280"/>
      <c r="IF2280"/>
      <c r="IG2280"/>
      <c r="IH2280"/>
      <c r="II2280"/>
      <c r="IJ2280"/>
      <c r="IK2280"/>
      <c r="IL2280"/>
      <c r="IM2280"/>
      <c r="IN2280"/>
      <c r="IO2280"/>
    </row>
    <row r="2281" spans="1:249" s="1" customFormat="1" ht="14.25">
      <c r="A2281" s="28"/>
      <c r="B2281" s="28"/>
      <c r="C2281" s="28"/>
      <c r="D2281" s="28"/>
      <c r="E2281" s="28"/>
      <c r="F2281"/>
      <c r="G2281"/>
      <c r="K2281" s="2"/>
      <c r="M2281"/>
      <c r="N2281"/>
      <c r="O2281"/>
      <c r="T2281" s="2"/>
      <c r="V2281"/>
      <c r="W2281"/>
      <c r="X2281"/>
      <c r="AC2281" s="2"/>
      <c r="AE2281"/>
      <c r="AF2281"/>
      <c r="AG2281"/>
      <c r="AL2281" s="2"/>
      <c r="AN2281"/>
      <c r="AO2281"/>
      <c r="AP2281"/>
      <c r="AU2281" s="2"/>
      <c r="AW2281"/>
      <c r="AX2281"/>
      <c r="AY2281"/>
      <c r="BD2281" s="2"/>
      <c r="BF2281"/>
      <c r="BG2281"/>
      <c r="BH2281"/>
      <c r="BM2281" s="2"/>
      <c r="BO2281"/>
      <c r="BP2281"/>
      <c r="BQ2281"/>
      <c r="BV2281" s="2"/>
      <c r="BX2281"/>
      <c r="BY2281"/>
      <c r="BZ2281"/>
      <c r="CE2281" s="2"/>
      <c r="CG2281"/>
      <c r="CH2281"/>
      <c r="CI2281"/>
      <c r="CN2281" s="2"/>
      <c r="CP2281"/>
      <c r="CQ2281"/>
      <c r="CR2281"/>
      <c r="CW2281" s="2"/>
      <c r="CY2281"/>
      <c r="CZ2281"/>
      <c r="DA2281"/>
      <c r="DF2281" s="2"/>
      <c r="DH2281"/>
      <c r="DI2281"/>
      <c r="DJ2281"/>
      <c r="DO2281" s="2"/>
      <c r="DQ2281"/>
      <c r="DR2281"/>
      <c r="DS2281"/>
      <c r="DX2281" s="2"/>
      <c r="DZ2281"/>
      <c r="EA2281"/>
      <c r="EB2281"/>
      <c r="EG2281" s="2"/>
      <c r="EI2281"/>
      <c r="EJ2281"/>
      <c r="EK2281"/>
      <c r="EP2281" s="2"/>
      <c r="ER2281"/>
      <c r="ES2281"/>
      <c r="ET2281"/>
      <c r="EY2281" s="2"/>
      <c r="FA2281"/>
      <c r="FB2281"/>
      <c r="FC2281"/>
      <c r="FH2281" s="2"/>
      <c r="FJ2281"/>
      <c r="FK2281"/>
      <c r="FL2281"/>
      <c r="FQ2281" s="2"/>
      <c r="FS2281"/>
      <c r="FT2281"/>
      <c r="FU2281"/>
      <c r="FZ2281" s="2"/>
      <c r="GB2281"/>
      <c r="GC2281"/>
      <c r="GD2281"/>
      <c r="GI2281" s="2"/>
      <c r="GK2281"/>
      <c r="GL2281"/>
      <c r="GM2281"/>
      <c r="GR2281" s="2"/>
      <c r="GT2281"/>
      <c r="GU2281"/>
      <c r="GV2281"/>
      <c r="HA2281" s="2"/>
      <c r="HC2281"/>
      <c r="HD2281"/>
      <c r="HE2281"/>
      <c r="HJ2281"/>
      <c r="HK2281"/>
      <c r="HL2281"/>
      <c r="HM2281"/>
      <c r="HN2281"/>
      <c r="HO2281"/>
      <c r="HP2281"/>
      <c r="HQ2281"/>
      <c r="HR2281"/>
      <c r="HS2281"/>
      <c r="HT2281"/>
      <c r="HU2281"/>
      <c r="HV2281"/>
      <c r="HW2281"/>
      <c r="HX2281"/>
      <c r="HY2281"/>
      <c r="HZ2281"/>
      <c r="IA2281"/>
      <c r="IB2281"/>
      <c r="IC2281"/>
      <c r="ID2281"/>
      <c r="IE2281"/>
      <c r="IF2281"/>
      <c r="IG2281"/>
      <c r="IH2281"/>
      <c r="II2281"/>
      <c r="IJ2281"/>
      <c r="IK2281"/>
      <c r="IL2281"/>
      <c r="IM2281"/>
      <c r="IN2281"/>
      <c r="IO2281"/>
    </row>
    <row r="2282" spans="1:249" s="1" customFormat="1" ht="14.25">
      <c r="A2282" s="28"/>
      <c r="B2282" s="28"/>
      <c r="C2282" s="28"/>
      <c r="D2282" s="28"/>
      <c r="E2282" s="28"/>
      <c r="F2282"/>
      <c r="G2282"/>
      <c r="K2282" s="2"/>
      <c r="M2282"/>
      <c r="N2282"/>
      <c r="O2282"/>
      <c r="T2282" s="2"/>
      <c r="V2282"/>
      <c r="W2282"/>
      <c r="X2282"/>
      <c r="AC2282" s="2"/>
      <c r="AE2282"/>
      <c r="AF2282"/>
      <c r="AG2282"/>
      <c r="AL2282" s="2"/>
      <c r="AN2282"/>
      <c r="AO2282"/>
      <c r="AP2282"/>
      <c r="AU2282" s="2"/>
      <c r="AW2282"/>
      <c r="AX2282"/>
      <c r="AY2282"/>
      <c r="BD2282" s="2"/>
      <c r="BF2282"/>
      <c r="BG2282"/>
      <c r="BH2282"/>
      <c r="BM2282" s="2"/>
      <c r="BO2282"/>
      <c r="BP2282"/>
      <c r="BQ2282"/>
      <c r="BV2282" s="2"/>
      <c r="BX2282"/>
      <c r="BY2282"/>
      <c r="BZ2282"/>
      <c r="CE2282" s="2"/>
      <c r="CG2282"/>
      <c r="CH2282"/>
      <c r="CI2282"/>
      <c r="CN2282" s="2"/>
      <c r="CP2282"/>
      <c r="CQ2282"/>
      <c r="CR2282"/>
      <c r="CW2282" s="2"/>
      <c r="CY2282"/>
      <c r="CZ2282"/>
      <c r="DA2282"/>
      <c r="DF2282" s="2"/>
      <c r="DH2282"/>
      <c r="DI2282"/>
      <c r="DJ2282"/>
      <c r="DO2282" s="2"/>
      <c r="DQ2282"/>
      <c r="DR2282"/>
      <c r="DS2282"/>
      <c r="DX2282" s="2"/>
      <c r="DZ2282"/>
      <c r="EA2282"/>
      <c r="EB2282"/>
      <c r="EG2282" s="2"/>
      <c r="EI2282"/>
      <c r="EJ2282"/>
      <c r="EK2282"/>
      <c r="EP2282" s="2"/>
      <c r="ER2282"/>
      <c r="ES2282"/>
      <c r="ET2282"/>
      <c r="EY2282" s="2"/>
      <c r="FA2282"/>
      <c r="FB2282"/>
      <c r="FC2282"/>
      <c r="FH2282" s="2"/>
      <c r="FJ2282"/>
      <c r="FK2282"/>
      <c r="FL2282"/>
      <c r="FQ2282" s="2"/>
      <c r="FS2282"/>
      <c r="FT2282"/>
      <c r="FU2282"/>
      <c r="FZ2282" s="2"/>
      <c r="GB2282"/>
      <c r="GC2282"/>
      <c r="GD2282"/>
      <c r="GI2282" s="2"/>
      <c r="GK2282"/>
      <c r="GL2282"/>
      <c r="GM2282"/>
      <c r="GR2282" s="2"/>
      <c r="GT2282"/>
      <c r="GU2282"/>
      <c r="GV2282"/>
      <c r="HA2282" s="2"/>
      <c r="HC2282"/>
      <c r="HD2282"/>
      <c r="HE2282"/>
      <c r="HJ2282"/>
      <c r="HK2282"/>
      <c r="HL2282"/>
      <c r="HM2282"/>
      <c r="HN2282"/>
      <c r="HO2282"/>
      <c r="HP2282"/>
      <c r="HQ2282"/>
      <c r="HR2282"/>
      <c r="HS2282"/>
      <c r="HT2282"/>
      <c r="HU2282"/>
      <c r="HV2282"/>
      <c r="HW2282"/>
      <c r="HX2282"/>
      <c r="HY2282"/>
      <c r="HZ2282"/>
      <c r="IA2282"/>
      <c r="IB2282"/>
      <c r="IC2282"/>
      <c r="ID2282"/>
      <c r="IE2282"/>
      <c r="IF2282"/>
      <c r="IG2282"/>
      <c r="IH2282"/>
      <c r="II2282"/>
      <c r="IJ2282"/>
      <c r="IK2282"/>
      <c r="IL2282"/>
      <c r="IM2282"/>
      <c r="IN2282"/>
      <c r="IO2282"/>
    </row>
    <row r="2283" spans="1:249" s="1" customFormat="1" ht="14.25">
      <c r="A2283" s="28"/>
      <c r="B2283" s="28"/>
      <c r="C2283" s="28"/>
      <c r="D2283" s="28"/>
      <c r="E2283" s="28"/>
      <c r="F2283"/>
      <c r="G2283"/>
      <c r="K2283" s="2"/>
      <c r="M2283"/>
      <c r="N2283"/>
      <c r="O2283"/>
      <c r="T2283" s="2"/>
      <c r="V2283"/>
      <c r="W2283"/>
      <c r="X2283"/>
      <c r="AC2283" s="2"/>
      <c r="AE2283"/>
      <c r="AF2283"/>
      <c r="AG2283"/>
      <c r="AL2283" s="2"/>
      <c r="AN2283"/>
      <c r="AO2283"/>
      <c r="AP2283"/>
      <c r="AU2283" s="2"/>
      <c r="AW2283"/>
      <c r="AX2283"/>
      <c r="AY2283"/>
      <c r="BD2283" s="2"/>
      <c r="BF2283"/>
      <c r="BG2283"/>
      <c r="BH2283"/>
      <c r="BM2283" s="2"/>
      <c r="BO2283"/>
      <c r="BP2283"/>
      <c r="BQ2283"/>
      <c r="BV2283" s="2"/>
      <c r="BX2283"/>
      <c r="BY2283"/>
      <c r="BZ2283"/>
      <c r="CE2283" s="2"/>
      <c r="CG2283"/>
      <c r="CH2283"/>
      <c r="CI2283"/>
      <c r="CN2283" s="2"/>
      <c r="CP2283"/>
      <c r="CQ2283"/>
      <c r="CR2283"/>
      <c r="CW2283" s="2"/>
      <c r="CY2283"/>
      <c r="CZ2283"/>
      <c r="DA2283"/>
      <c r="DF2283" s="2"/>
      <c r="DH2283"/>
      <c r="DI2283"/>
      <c r="DJ2283"/>
      <c r="DO2283" s="2"/>
      <c r="DQ2283"/>
      <c r="DR2283"/>
      <c r="DS2283"/>
      <c r="DX2283" s="2"/>
      <c r="DZ2283"/>
      <c r="EA2283"/>
      <c r="EB2283"/>
      <c r="EG2283" s="2"/>
      <c r="EI2283"/>
      <c r="EJ2283"/>
      <c r="EK2283"/>
      <c r="EP2283" s="2"/>
      <c r="ER2283"/>
      <c r="ES2283"/>
      <c r="ET2283"/>
      <c r="EY2283" s="2"/>
      <c r="FA2283"/>
      <c r="FB2283"/>
      <c r="FC2283"/>
      <c r="FH2283" s="2"/>
      <c r="FJ2283"/>
      <c r="FK2283"/>
      <c r="FL2283"/>
      <c r="FQ2283" s="2"/>
      <c r="FS2283"/>
      <c r="FT2283"/>
      <c r="FU2283"/>
      <c r="FZ2283" s="2"/>
      <c r="GB2283"/>
      <c r="GC2283"/>
      <c r="GD2283"/>
      <c r="GI2283" s="2"/>
      <c r="GK2283"/>
      <c r="GL2283"/>
      <c r="GM2283"/>
      <c r="GR2283" s="2"/>
      <c r="GT2283"/>
      <c r="GU2283"/>
      <c r="GV2283"/>
      <c r="HA2283" s="2"/>
      <c r="HC2283"/>
      <c r="HD2283"/>
      <c r="HE2283"/>
      <c r="HJ2283"/>
      <c r="HK2283"/>
      <c r="HL2283"/>
      <c r="HM2283"/>
      <c r="HN2283"/>
      <c r="HO2283"/>
      <c r="HP2283"/>
      <c r="HQ2283"/>
      <c r="HR2283"/>
      <c r="HS2283"/>
      <c r="HT2283"/>
      <c r="HU2283"/>
      <c r="HV2283"/>
      <c r="HW2283"/>
      <c r="HX2283"/>
      <c r="HY2283"/>
      <c r="HZ2283"/>
      <c r="IA2283"/>
      <c r="IB2283"/>
      <c r="IC2283"/>
      <c r="ID2283"/>
      <c r="IE2283"/>
      <c r="IF2283"/>
      <c r="IG2283"/>
      <c r="IH2283"/>
      <c r="II2283"/>
      <c r="IJ2283"/>
      <c r="IK2283"/>
      <c r="IL2283"/>
      <c r="IM2283"/>
      <c r="IN2283"/>
      <c r="IO2283"/>
    </row>
    <row r="2284" spans="1:249" s="1" customFormat="1" ht="14.25">
      <c r="A2284" s="28"/>
      <c r="B2284" s="28"/>
      <c r="C2284" s="28"/>
      <c r="D2284" s="28"/>
      <c r="E2284" s="28"/>
      <c r="F2284"/>
      <c r="G2284"/>
      <c r="K2284" s="2"/>
      <c r="M2284"/>
      <c r="N2284"/>
      <c r="O2284"/>
      <c r="T2284" s="2"/>
      <c r="V2284"/>
      <c r="W2284"/>
      <c r="X2284"/>
      <c r="AC2284" s="2"/>
      <c r="AE2284"/>
      <c r="AF2284"/>
      <c r="AG2284"/>
      <c r="AL2284" s="2"/>
      <c r="AN2284"/>
      <c r="AO2284"/>
      <c r="AP2284"/>
      <c r="AU2284" s="2"/>
      <c r="AW2284"/>
      <c r="AX2284"/>
      <c r="AY2284"/>
      <c r="BD2284" s="2"/>
      <c r="BF2284"/>
      <c r="BG2284"/>
      <c r="BH2284"/>
      <c r="BM2284" s="2"/>
      <c r="BO2284"/>
      <c r="BP2284"/>
      <c r="BQ2284"/>
      <c r="BV2284" s="2"/>
      <c r="BX2284"/>
      <c r="BY2284"/>
      <c r="BZ2284"/>
      <c r="CE2284" s="2"/>
      <c r="CG2284"/>
      <c r="CH2284"/>
      <c r="CI2284"/>
      <c r="CN2284" s="2"/>
      <c r="CP2284"/>
      <c r="CQ2284"/>
      <c r="CR2284"/>
      <c r="CW2284" s="2"/>
      <c r="CY2284"/>
      <c r="CZ2284"/>
      <c r="DA2284"/>
      <c r="DF2284" s="2"/>
      <c r="DH2284"/>
      <c r="DI2284"/>
      <c r="DJ2284"/>
      <c r="DO2284" s="2"/>
      <c r="DQ2284"/>
      <c r="DR2284"/>
      <c r="DS2284"/>
      <c r="DX2284" s="2"/>
      <c r="DZ2284"/>
      <c r="EA2284"/>
      <c r="EB2284"/>
      <c r="EG2284" s="2"/>
      <c r="EI2284"/>
      <c r="EJ2284"/>
      <c r="EK2284"/>
      <c r="EP2284" s="2"/>
      <c r="ER2284"/>
      <c r="ES2284"/>
      <c r="ET2284"/>
      <c r="EY2284" s="2"/>
      <c r="FA2284"/>
      <c r="FB2284"/>
      <c r="FC2284"/>
      <c r="FH2284" s="2"/>
      <c r="FJ2284"/>
      <c r="FK2284"/>
      <c r="FL2284"/>
      <c r="FQ2284" s="2"/>
      <c r="FS2284"/>
      <c r="FT2284"/>
      <c r="FU2284"/>
      <c r="FZ2284" s="2"/>
      <c r="GB2284"/>
      <c r="GC2284"/>
      <c r="GD2284"/>
      <c r="GI2284" s="2"/>
      <c r="GK2284"/>
      <c r="GL2284"/>
      <c r="GM2284"/>
      <c r="GR2284" s="2"/>
      <c r="GT2284"/>
      <c r="GU2284"/>
      <c r="GV2284"/>
      <c r="HA2284" s="2"/>
      <c r="HC2284"/>
      <c r="HD2284"/>
      <c r="HE2284"/>
      <c r="HJ2284"/>
      <c r="HK2284"/>
      <c r="HL2284"/>
      <c r="HM2284"/>
      <c r="HN2284"/>
      <c r="HO2284"/>
      <c r="HP2284"/>
      <c r="HQ2284"/>
      <c r="HR2284"/>
      <c r="HS2284"/>
      <c r="HT2284"/>
      <c r="HU2284"/>
      <c r="HV2284"/>
      <c r="HW2284"/>
      <c r="HX2284"/>
      <c r="HY2284"/>
      <c r="HZ2284"/>
      <c r="IA2284"/>
      <c r="IB2284"/>
      <c r="IC2284"/>
      <c r="ID2284"/>
      <c r="IE2284"/>
      <c r="IF2284"/>
      <c r="IG2284"/>
      <c r="IH2284"/>
      <c r="II2284"/>
      <c r="IJ2284"/>
      <c r="IK2284"/>
      <c r="IL2284"/>
      <c r="IM2284"/>
      <c r="IN2284"/>
      <c r="IO2284"/>
    </row>
    <row r="2285" spans="1:249" s="1" customFormat="1" ht="14.25">
      <c r="A2285" s="28"/>
      <c r="B2285" s="28"/>
      <c r="C2285" s="28"/>
      <c r="D2285" s="28"/>
      <c r="E2285" s="28"/>
      <c r="F2285"/>
      <c r="G2285"/>
      <c r="K2285" s="2"/>
      <c r="M2285"/>
      <c r="N2285"/>
      <c r="O2285"/>
      <c r="T2285" s="2"/>
      <c r="V2285"/>
      <c r="W2285"/>
      <c r="X2285"/>
      <c r="AC2285" s="2"/>
      <c r="AE2285"/>
      <c r="AF2285"/>
      <c r="AG2285"/>
      <c r="AL2285" s="2"/>
      <c r="AN2285"/>
      <c r="AO2285"/>
      <c r="AP2285"/>
      <c r="AU2285" s="2"/>
      <c r="AW2285"/>
      <c r="AX2285"/>
      <c r="AY2285"/>
      <c r="BD2285" s="2"/>
      <c r="BF2285"/>
      <c r="BG2285"/>
      <c r="BH2285"/>
      <c r="BM2285" s="2"/>
      <c r="BO2285"/>
      <c r="BP2285"/>
      <c r="BQ2285"/>
      <c r="BV2285" s="2"/>
      <c r="BX2285"/>
      <c r="BY2285"/>
      <c r="BZ2285"/>
      <c r="CE2285" s="2"/>
      <c r="CG2285"/>
      <c r="CH2285"/>
      <c r="CI2285"/>
      <c r="CN2285" s="2"/>
      <c r="CP2285"/>
      <c r="CQ2285"/>
      <c r="CR2285"/>
      <c r="CW2285" s="2"/>
      <c r="CY2285"/>
      <c r="CZ2285"/>
      <c r="DA2285"/>
      <c r="DF2285" s="2"/>
      <c r="DH2285"/>
      <c r="DI2285"/>
      <c r="DJ2285"/>
      <c r="DO2285" s="2"/>
      <c r="DQ2285"/>
      <c r="DR2285"/>
      <c r="DS2285"/>
      <c r="DX2285" s="2"/>
      <c r="DZ2285"/>
      <c r="EA2285"/>
      <c r="EB2285"/>
      <c r="EG2285" s="2"/>
      <c r="EI2285"/>
      <c r="EJ2285"/>
      <c r="EK2285"/>
      <c r="EP2285" s="2"/>
      <c r="ER2285"/>
      <c r="ES2285"/>
      <c r="ET2285"/>
      <c r="EY2285" s="2"/>
      <c r="FA2285"/>
      <c r="FB2285"/>
      <c r="FC2285"/>
      <c r="FH2285" s="2"/>
      <c r="FJ2285"/>
      <c r="FK2285"/>
      <c r="FL2285"/>
      <c r="FQ2285" s="2"/>
      <c r="FS2285"/>
      <c r="FT2285"/>
      <c r="FU2285"/>
      <c r="FZ2285" s="2"/>
      <c r="GB2285"/>
      <c r="GC2285"/>
      <c r="GD2285"/>
      <c r="GI2285" s="2"/>
      <c r="GK2285"/>
      <c r="GL2285"/>
      <c r="GM2285"/>
      <c r="GR2285" s="2"/>
      <c r="GT2285"/>
      <c r="GU2285"/>
      <c r="GV2285"/>
      <c r="HA2285" s="2"/>
      <c r="HC2285"/>
      <c r="HD2285"/>
      <c r="HE2285"/>
      <c r="HJ2285"/>
      <c r="HK2285"/>
      <c r="HL2285"/>
      <c r="HM2285"/>
      <c r="HN2285"/>
      <c r="HO2285"/>
      <c r="HP2285"/>
      <c r="HQ2285"/>
      <c r="HR2285"/>
      <c r="HS2285"/>
      <c r="HT2285"/>
      <c r="HU2285"/>
      <c r="HV2285"/>
      <c r="HW2285"/>
      <c r="HX2285"/>
      <c r="HY2285"/>
      <c r="HZ2285"/>
      <c r="IA2285"/>
      <c r="IB2285"/>
      <c r="IC2285"/>
      <c r="ID2285"/>
      <c r="IE2285"/>
      <c r="IF2285"/>
      <c r="IG2285"/>
      <c r="IH2285"/>
      <c r="II2285"/>
      <c r="IJ2285"/>
      <c r="IK2285"/>
      <c r="IL2285"/>
      <c r="IM2285"/>
      <c r="IN2285"/>
      <c r="IO2285"/>
    </row>
    <row r="2286" spans="1:249" s="1" customFormat="1" ht="14.25">
      <c r="A2286" s="28"/>
      <c r="B2286" s="28"/>
      <c r="C2286" s="28"/>
      <c r="D2286" s="28"/>
      <c r="E2286" s="28"/>
      <c r="F2286"/>
      <c r="G2286"/>
      <c r="K2286" s="2"/>
      <c r="M2286"/>
      <c r="N2286"/>
      <c r="O2286"/>
      <c r="T2286" s="2"/>
      <c r="V2286"/>
      <c r="W2286"/>
      <c r="X2286"/>
      <c r="AC2286" s="2"/>
      <c r="AE2286"/>
      <c r="AF2286"/>
      <c r="AG2286"/>
      <c r="AL2286" s="2"/>
      <c r="AN2286"/>
      <c r="AO2286"/>
      <c r="AP2286"/>
      <c r="AU2286" s="2"/>
      <c r="AW2286"/>
      <c r="AX2286"/>
      <c r="AY2286"/>
      <c r="BD2286" s="2"/>
      <c r="BF2286"/>
      <c r="BG2286"/>
      <c r="BH2286"/>
      <c r="BM2286" s="2"/>
      <c r="BO2286"/>
      <c r="BP2286"/>
      <c r="BQ2286"/>
      <c r="BV2286" s="2"/>
      <c r="BX2286"/>
      <c r="BY2286"/>
      <c r="BZ2286"/>
      <c r="CE2286" s="2"/>
      <c r="CG2286"/>
      <c r="CH2286"/>
      <c r="CI2286"/>
      <c r="CN2286" s="2"/>
      <c r="CP2286"/>
      <c r="CQ2286"/>
      <c r="CR2286"/>
      <c r="CW2286" s="2"/>
      <c r="CY2286"/>
      <c r="CZ2286"/>
      <c r="DA2286"/>
      <c r="DF2286" s="2"/>
      <c r="DH2286"/>
      <c r="DI2286"/>
      <c r="DJ2286"/>
      <c r="DO2286" s="2"/>
      <c r="DQ2286"/>
      <c r="DR2286"/>
      <c r="DS2286"/>
      <c r="DX2286" s="2"/>
      <c r="DZ2286"/>
      <c r="EA2286"/>
      <c r="EB2286"/>
      <c r="EG2286" s="2"/>
      <c r="EI2286"/>
      <c r="EJ2286"/>
      <c r="EK2286"/>
      <c r="EP2286" s="2"/>
      <c r="ER2286"/>
      <c r="ES2286"/>
      <c r="ET2286"/>
      <c r="EY2286" s="2"/>
      <c r="FA2286"/>
      <c r="FB2286"/>
      <c r="FC2286"/>
      <c r="FH2286" s="2"/>
      <c r="FJ2286"/>
      <c r="FK2286"/>
      <c r="FL2286"/>
      <c r="FQ2286" s="2"/>
      <c r="FS2286"/>
      <c r="FT2286"/>
      <c r="FU2286"/>
      <c r="FZ2286" s="2"/>
      <c r="GB2286"/>
      <c r="GC2286"/>
      <c r="GD2286"/>
      <c r="GI2286" s="2"/>
      <c r="GK2286"/>
      <c r="GL2286"/>
      <c r="GM2286"/>
      <c r="GR2286" s="2"/>
      <c r="GT2286"/>
      <c r="GU2286"/>
      <c r="GV2286"/>
      <c r="HA2286" s="2"/>
      <c r="HC2286"/>
      <c r="HD2286"/>
      <c r="HE2286"/>
      <c r="HJ2286"/>
      <c r="HK2286"/>
      <c r="HL2286"/>
      <c r="HM2286"/>
      <c r="HN2286"/>
      <c r="HO2286"/>
      <c r="HP2286"/>
      <c r="HQ2286"/>
      <c r="HR2286"/>
      <c r="HS2286"/>
      <c r="HT2286"/>
      <c r="HU2286"/>
      <c r="HV2286"/>
      <c r="HW2286"/>
      <c r="HX2286"/>
      <c r="HY2286"/>
      <c r="HZ2286"/>
      <c r="IA2286"/>
      <c r="IB2286"/>
      <c r="IC2286"/>
      <c r="ID2286"/>
      <c r="IE2286"/>
      <c r="IF2286"/>
      <c r="IG2286"/>
      <c r="IH2286"/>
      <c r="II2286"/>
      <c r="IJ2286"/>
      <c r="IK2286"/>
      <c r="IL2286"/>
      <c r="IM2286"/>
      <c r="IN2286"/>
      <c r="IO2286"/>
    </row>
    <row r="2287" spans="1:249" s="1" customFormat="1" ht="14.25">
      <c r="A2287" s="28"/>
      <c r="B2287" s="28"/>
      <c r="C2287" s="28"/>
      <c r="D2287" s="28"/>
      <c r="E2287" s="28"/>
      <c r="F2287"/>
      <c r="G2287"/>
      <c r="K2287" s="2"/>
      <c r="M2287"/>
      <c r="N2287"/>
      <c r="O2287"/>
      <c r="T2287" s="2"/>
      <c r="V2287"/>
      <c r="W2287"/>
      <c r="X2287"/>
      <c r="AC2287" s="2"/>
      <c r="AE2287"/>
      <c r="AF2287"/>
      <c r="AG2287"/>
      <c r="AL2287" s="2"/>
      <c r="AN2287"/>
      <c r="AO2287"/>
      <c r="AP2287"/>
      <c r="AU2287" s="2"/>
      <c r="AW2287"/>
      <c r="AX2287"/>
      <c r="AY2287"/>
      <c r="BD2287" s="2"/>
      <c r="BF2287"/>
      <c r="BG2287"/>
      <c r="BH2287"/>
      <c r="BM2287" s="2"/>
      <c r="BO2287"/>
      <c r="BP2287"/>
      <c r="BQ2287"/>
      <c r="BV2287" s="2"/>
      <c r="BX2287"/>
      <c r="BY2287"/>
      <c r="BZ2287"/>
      <c r="CE2287" s="2"/>
      <c r="CG2287"/>
      <c r="CH2287"/>
      <c r="CI2287"/>
      <c r="CN2287" s="2"/>
      <c r="CP2287"/>
      <c r="CQ2287"/>
      <c r="CR2287"/>
      <c r="CW2287" s="2"/>
      <c r="CY2287"/>
      <c r="CZ2287"/>
      <c r="DA2287"/>
      <c r="DF2287" s="2"/>
      <c r="DH2287"/>
      <c r="DI2287"/>
      <c r="DJ2287"/>
      <c r="DO2287" s="2"/>
      <c r="DQ2287"/>
      <c r="DR2287"/>
      <c r="DS2287"/>
      <c r="DX2287" s="2"/>
      <c r="DZ2287"/>
      <c r="EA2287"/>
      <c r="EB2287"/>
      <c r="EG2287" s="2"/>
      <c r="EI2287"/>
      <c r="EJ2287"/>
      <c r="EK2287"/>
      <c r="EP2287" s="2"/>
      <c r="ER2287"/>
      <c r="ES2287"/>
      <c r="ET2287"/>
      <c r="EY2287" s="2"/>
      <c r="FA2287"/>
      <c r="FB2287"/>
      <c r="FC2287"/>
      <c r="FH2287" s="2"/>
      <c r="FJ2287"/>
      <c r="FK2287"/>
      <c r="FL2287"/>
      <c r="FQ2287" s="2"/>
      <c r="FS2287"/>
      <c r="FT2287"/>
      <c r="FU2287"/>
      <c r="FZ2287" s="2"/>
      <c r="GB2287"/>
      <c r="GC2287"/>
      <c r="GD2287"/>
      <c r="GI2287" s="2"/>
      <c r="GK2287"/>
      <c r="GL2287"/>
      <c r="GM2287"/>
      <c r="GR2287" s="2"/>
      <c r="GT2287"/>
      <c r="GU2287"/>
      <c r="GV2287"/>
      <c r="HA2287" s="2"/>
      <c r="HC2287"/>
      <c r="HD2287"/>
      <c r="HE2287"/>
      <c r="HJ2287"/>
      <c r="HK2287"/>
      <c r="HL2287"/>
      <c r="HM2287"/>
      <c r="HN2287"/>
      <c r="HO2287"/>
      <c r="HP2287"/>
      <c r="HQ2287"/>
      <c r="HR2287"/>
      <c r="HS2287"/>
      <c r="HT2287"/>
      <c r="HU2287"/>
      <c r="HV2287"/>
      <c r="HW2287"/>
      <c r="HX2287"/>
      <c r="HY2287"/>
      <c r="HZ2287"/>
      <c r="IA2287"/>
      <c r="IB2287"/>
      <c r="IC2287"/>
      <c r="ID2287"/>
      <c r="IE2287"/>
      <c r="IF2287"/>
      <c r="IG2287"/>
      <c r="IH2287"/>
      <c r="II2287"/>
      <c r="IJ2287"/>
      <c r="IK2287"/>
      <c r="IL2287"/>
      <c r="IM2287"/>
      <c r="IN2287"/>
      <c r="IO2287"/>
    </row>
    <row r="2288" spans="1:249" s="1" customFormat="1" ht="14.25">
      <c r="A2288" s="28"/>
      <c r="B2288" s="28"/>
      <c r="C2288" s="28"/>
      <c r="D2288" s="28"/>
      <c r="E2288" s="28"/>
      <c r="F2288"/>
      <c r="G2288"/>
      <c r="K2288" s="2"/>
      <c r="M2288"/>
      <c r="N2288"/>
      <c r="O2288"/>
      <c r="T2288" s="2"/>
      <c r="V2288"/>
      <c r="W2288"/>
      <c r="X2288"/>
      <c r="AC2288" s="2"/>
      <c r="AE2288"/>
      <c r="AF2288"/>
      <c r="AG2288"/>
      <c r="AL2288" s="2"/>
      <c r="AN2288"/>
      <c r="AO2288"/>
      <c r="AP2288"/>
      <c r="AU2288" s="2"/>
      <c r="AW2288"/>
      <c r="AX2288"/>
      <c r="AY2288"/>
      <c r="BD2288" s="2"/>
      <c r="BF2288"/>
      <c r="BG2288"/>
      <c r="BH2288"/>
      <c r="BM2288" s="2"/>
      <c r="BO2288"/>
      <c r="BP2288"/>
      <c r="BQ2288"/>
      <c r="BV2288" s="2"/>
      <c r="BX2288"/>
      <c r="BY2288"/>
      <c r="BZ2288"/>
      <c r="CE2288" s="2"/>
      <c r="CG2288"/>
      <c r="CH2288"/>
      <c r="CI2288"/>
      <c r="CN2288" s="2"/>
      <c r="CP2288"/>
      <c r="CQ2288"/>
      <c r="CR2288"/>
      <c r="CW2288" s="2"/>
      <c r="CY2288"/>
      <c r="CZ2288"/>
      <c r="DA2288"/>
      <c r="DF2288" s="2"/>
      <c r="DH2288"/>
      <c r="DI2288"/>
      <c r="DJ2288"/>
      <c r="DO2288" s="2"/>
      <c r="DQ2288"/>
      <c r="DR2288"/>
      <c r="DS2288"/>
      <c r="DX2288" s="2"/>
      <c r="DZ2288"/>
      <c r="EA2288"/>
      <c r="EB2288"/>
      <c r="EG2288" s="2"/>
      <c r="EI2288"/>
      <c r="EJ2288"/>
      <c r="EK2288"/>
      <c r="EP2288" s="2"/>
      <c r="ER2288"/>
      <c r="ES2288"/>
      <c r="ET2288"/>
      <c r="EY2288" s="2"/>
      <c r="FA2288"/>
      <c r="FB2288"/>
      <c r="FC2288"/>
      <c r="FH2288" s="2"/>
      <c r="FJ2288"/>
      <c r="FK2288"/>
      <c r="FL2288"/>
      <c r="FQ2288" s="2"/>
      <c r="FS2288"/>
      <c r="FT2288"/>
      <c r="FU2288"/>
      <c r="FZ2288" s="2"/>
      <c r="GB2288"/>
      <c r="GC2288"/>
      <c r="GD2288"/>
      <c r="GI2288" s="2"/>
      <c r="GK2288"/>
      <c r="GL2288"/>
      <c r="GM2288"/>
      <c r="GR2288" s="2"/>
      <c r="GT2288"/>
      <c r="GU2288"/>
      <c r="GV2288"/>
      <c r="HA2288" s="2"/>
      <c r="HC2288"/>
      <c r="HD2288"/>
      <c r="HE2288"/>
      <c r="HJ2288"/>
      <c r="HK2288"/>
      <c r="HL2288"/>
      <c r="HM2288"/>
      <c r="HN2288"/>
      <c r="HO2288"/>
      <c r="HP2288"/>
      <c r="HQ2288"/>
      <c r="HR2288"/>
      <c r="HS2288"/>
      <c r="HT2288"/>
      <c r="HU2288"/>
      <c r="HV2288"/>
      <c r="HW2288"/>
      <c r="HX2288"/>
      <c r="HY2288"/>
      <c r="HZ2288"/>
      <c r="IA2288"/>
      <c r="IB2288"/>
      <c r="IC2288"/>
      <c r="ID2288"/>
      <c r="IE2288"/>
      <c r="IF2288"/>
      <c r="IG2288"/>
      <c r="IH2288"/>
      <c r="II2288"/>
      <c r="IJ2288"/>
      <c r="IK2288"/>
      <c r="IL2288"/>
      <c r="IM2288"/>
      <c r="IN2288"/>
      <c r="IO2288"/>
    </row>
    <row r="2289" spans="1:249" s="1" customFormat="1" ht="14.25">
      <c r="A2289" s="28"/>
      <c r="B2289" s="28"/>
      <c r="C2289" s="28"/>
      <c r="D2289" s="28"/>
      <c r="E2289" s="28"/>
      <c r="F2289"/>
      <c r="G2289"/>
      <c r="K2289" s="2"/>
      <c r="M2289"/>
      <c r="N2289"/>
      <c r="O2289"/>
      <c r="T2289" s="2"/>
      <c r="V2289"/>
      <c r="W2289"/>
      <c r="X2289"/>
      <c r="AC2289" s="2"/>
      <c r="AE2289"/>
      <c r="AF2289"/>
      <c r="AG2289"/>
      <c r="AL2289" s="2"/>
      <c r="AN2289"/>
      <c r="AO2289"/>
      <c r="AP2289"/>
      <c r="AU2289" s="2"/>
      <c r="AW2289"/>
      <c r="AX2289"/>
      <c r="AY2289"/>
      <c r="BD2289" s="2"/>
      <c r="BF2289"/>
      <c r="BG2289"/>
      <c r="BH2289"/>
      <c r="BM2289" s="2"/>
      <c r="BO2289"/>
      <c r="BP2289"/>
      <c r="BQ2289"/>
      <c r="BV2289" s="2"/>
      <c r="BX2289"/>
      <c r="BY2289"/>
      <c r="BZ2289"/>
      <c r="CE2289" s="2"/>
      <c r="CG2289"/>
      <c r="CH2289"/>
      <c r="CI2289"/>
      <c r="CN2289" s="2"/>
      <c r="CP2289"/>
      <c r="CQ2289"/>
      <c r="CR2289"/>
      <c r="CW2289" s="2"/>
      <c r="CY2289"/>
      <c r="CZ2289"/>
      <c r="DA2289"/>
      <c r="DF2289" s="2"/>
      <c r="DH2289"/>
      <c r="DI2289"/>
      <c r="DJ2289"/>
      <c r="DO2289" s="2"/>
      <c r="DQ2289"/>
      <c r="DR2289"/>
      <c r="DS2289"/>
      <c r="DX2289" s="2"/>
      <c r="DZ2289"/>
      <c r="EA2289"/>
      <c r="EB2289"/>
      <c r="EG2289" s="2"/>
      <c r="EI2289"/>
      <c r="EJ2289"/>
      <c r="EK2289"/>
      <c r="EP2289" s="2"/>
      <c r="ER2289"/>
      <c r="ES2289"/>
      <c r="ET2289"/>
      <c r="EY2289" s="2"/>
      <c r="FA2289"/>
      <c r="FB2289"/>
      <c r="FC2289"/>
      <c r="FH2289" s="2"/>
      <c r="FJ2289"/>
      <c r="FK2289"/>
      <c r="FL2289"/>
      <c r="FQ2289" s="2"/>
      <c r="FS2289"/>
      <c r="FT2289"/>
      <c r="FU2289"/>
      <c r="FZ2289" s="2"/>
      <c r="GB2289"/>
      <c r="GC2289"/>
      <c r="GD2289"/>
      <c r="GI2289" s="2"/>
      <c r="GK2289"/>
      <c r="GL2289"/>
      <c r="GM2289"/>
      <c r="GR2289" s="2"/>
      <c r="GT2289"/>
      <c r="GU2289"/>
      <c r="GV2289"/>
      <c r="HA2289" s="2"/>
      <c r="HC2289"/>
      <c r="HD2289"/>
      <c r="HE2289"/>
      <c r="HJ2289"/>
      <c r="HK2289"/>
      <c r="HL2289"/>
      <c r="HM2289"/>
      <c r="HN2289"/>
      <c r="HO2289"/>
      <c r="HP2289"/>
      <c r="HQ2289"/>
      <c r="HR2289"/>
      <c r="HS2289"/>
      <c r="HT2289"/>
      <c r="HU2289"/>
      <c r="HV2289"/>
      <c r="HW2289"/>
      <c r="HX2289"/>
      <c r="HY2289"/>
      <c r="HZ2289"/>
      <c r="IA2289"/>
      <c r="IB2289"/>
      <c r="IC2289"/>
      <c r="ID2289"/>
      <c r="IE2289"/>
      <c r="IF2289"/>
      <c r="IG2289"/>
      <c r="IH2289"/>
      <c r="II2289"/>
      <c r="IJ2289"/>
      <c r="IK2289"/>
      <c r="IL2289"/>
      <c r="IM2289"/>
      <c r="IN2289"/>
      <c r="IO2289"/>
    </row>
    <row r="2290" spans="1:249" s="1" customFormat="1" ht="14.25">
      <c r="A2290" s="28"/>
      <c r="B2290" s="28"/>
      <c r="C2290" s="28"/>
      <c r="D2290" s="28"/>
      <c r="E2290" s="28"/>
      <c r="F2290"/>
      <c r="G2290"/>
      <c r="K2290" s="2"/>
      <c r="M2290"/>
      <c r="N2290"/>
      <c r="O2290"/>
      <c r="T2290" s="2"/>
      <c r="V2290"/>
      <c r="W2290"/>
      <c r="X2290"/>
      <c r="AC2290" s="2"/>
      <c r="AE2290"/>
      <c r="AF2290"/>
      <c r="AG2290"/>
      <c r="AL2290" s="2"/>
      <c r="AN2290"/>
      <c r="AO2290"/>
      <c r="AP2290"/>
      <c r="AU2290" s="2"/>
      <c r="AW2290"/>
      <c r="AX2290"/>
      <c r="AY2290"/>
      <c r="BD2290" s="2"/>
      <c r="BF2290"/>
      <c r="BG2290"/>
      <c r="BH2290"/>
      <c r="BM2290" s="2"/>
      <c r="BO2290"/>
      <c r="BP2290"/>
      <c r="BQ2290"/>
      <c r="BV2290" s="2"/>
      <c r="BX2290"/>
      <c r="BY2290"/>
      <c r="BZ2290"/>
      <c r="CE2290" s="2"/>
      <c r="CG2290"/>
      <c r="CH2290"/>
      <c r="CI2290"/>
      <c r="CN2290" s="2"/>
      <c r="CP2290"/>
      <c r="CQ2290"/>
      <c r="CR2290"/>
      <c r="CW2290" s="2"/>
      <c r="CY2290"/>
      <c r="CZ2290"/>
      <c r="DA2290"/>
      <c r="DF2290" s="2"/>
      <c r="DH2290"/>
      <c r="DI2290"/>
      <c r="DJ2290"/>
      <c r="DO2290" s="2"/>
      <c r="DQ2290"/>
      <c r="DR2290"/>
      <c r="DS2290"/>
      <c r="DX2290" s="2"/>
      <c r="DZ2290"/>
      <c r="EA2290"/>
      <c r="EB2290"/>
      <c r="EG2290" s="2"/>
      <c r="EI2290"/>
      <c r="EJ2290"/>
      <c r="EK2290"/>
      <c r="EP2290" s="2"/>
      <c r="ER2290"/>
      <c r="ES2290"/>
      <c r="ET2290"/>
      <c r="EY2290" s="2"/>
      <c r="FA2290"/>
      <c r="FB2290"/>
      <c r="FC2290"/>
      <c r="FH2290" s="2"/>
      <c r="FJ2290"/>
      <c r="FK2290"/>
      <c r="FL2290"/>
      <c r="FQ2290" s="2"/>
      <c r="FS2290"/>
      <c r="FT2290"/>
      <c r="FU2290"/>
      <c r="FZ2290" s="2"/>
      <c r="GB2290"/>
      <c r="GC2290"/>
      <c r="GD2290"/>
      <c r="GI2290" s="2"/>
      <c r="GK2290"/>
      <c r="GL2290"/>
      <c r="GM2290"/>
      <c r="GR2290" s="2"/>
      <c r="GT2290"/>
      <c r="GU2290"/>
      <c r="GV2290"/>
      <c r="HA2290" s="2"/>
      <c r="HC2290"/>
      <c r="HD2290"/>
      <c r="HE2290"/>
      <c r="HJ2290"/>
      <c r="HK2290"/>
      <c r="HL2290"/>
      <c r="HM2290"/>
      <c r="HN2290"/>
      <c r="HO2290"/>
      <c r="HP2290"/>
      <c r="HQ2290"/>
      <c r="HR2290"/>
      <c r="HS2290"/>
      <c r="HT2290"/>
      <c r="HU2290"/>
      <c r="HV2290"/>
      <c r="HW2290"/>
      <c r="HX2290"/>
      <c r="HY2290"/>
      <c r="HZ2290"/>
      <c r="IA2290"/>
      <c r="IB2290"/>
      <c r="IC2290"/>
      <c r="ID2290"/>
      <c r="IE2290"/>
      <c r="IF2290"/>
      <c r="IG2290"/>
      <c r="IH2290"/>
      <c r="II2290"/>
      <c r="IJ2290"/>
      <c r="IK2290"/>
      <c r="IL2290"/>
      <c r="IM2290"/>
      <c r="IN2290"/>
      <c r="IO2290"/>
    </row>
    <row r="2291" spans="1:249" s="1" customFormat="1" ht="14.25">
      <c r="A2291" s="28"/>
      <c r="B2291" s="28"/>
      <c r="C2291" s="28"/>
      <c r="D2291" s="28"/>
      <c r="E2291" s="28"/>
      <c r="F2291"/>
      <c r="G2291"/>
      <c r="K2291" s="2"/>
      <c r="M2291"/>
      <c r="N2291"/>
      <c r="O2291"/>
      <c r="T2291" s="2"/>
      <c r="V2291"/>
      <c r="W2291"/>
      <c r="X2291"/>
      <c r="AC2291" s="2"/>
      <c r="AE2291"/>
      <c r="AF2291"/>
      <c r="AG2291"/>
      <c r="AL2291" s="2"/>
      <c r="AN2291"/>
      <c r="AO2291"/>
      <c r="AP2291"/>
      <c r="AU2291" s="2"/>
      <c r="AW2291"/>
      <c r="AX2291"/>
      <c r="AY2291"/>
      <c r="BD2291" s="2"/>
      <c r="BF2291"/>
      <c r="BG2291"/>
      <c r="BH2291"/>
      <c r="BM2291" s="2"/>
      <c r="BO2291"/>
      <c r="BP2291"/>
      <c r="BQ2291"/>
      <c r="BV2291" s="2"/>
      <c r="BX2291"/>
      <c r="BY2291"/>
      <c r="BZ2291"/>
      <c r="CE2291" s="2"/>
      <c r="CG2291"/>
      <c r="CH2291"/>
      <c r="CI2291"/>
      <c r="CN2291" s="2"/>
      <c r="CP2291"/>
      <c r="CQ2291"/>
      <c r="CR2291"/>
      <c r="CW2291" s="2"/>
      <c r="CY2291"/>
      <c r="CZ2291"/>
      <c r="DA2291"/>
      <c r="DF2291" s="2"/>
      <c r="DH2291"/>
      <c r="DI2291"/>
      <c r="DJ2291"/>
      <c r="DO2291" s="2"/>
      <c r="DQ2291"/>
      <c r="DR2291"/>
      <c r="DS2291"/>
      <c r="DX2291" s="2"/>
      <c r="DZ2291"/>
      <c r="EA2291"/>
      <c r="EB2291"/>
      <c r="EG2291" s="2"/>
      <c r="EI2291"/>
      <c r="EJ2291"/>
      <c r="EK2291"/>
      <c r="EP2291" s="2"/>
      <c r="ER2291"/>
      <c r="ES2291"/>
      <c r="ET2291"/>
      <c r="EY2291" s="2"/>
      <c r="FA2291"/>
      <c r="FB2291"/>
      <c r="FC2291"/>
      <c r="FH2291" s="2"/>
      <c r="FJ2291"/>
      <c r="FK2291"/>
      <c r="FL2291"/>
      <c r="FQ2291" s="2"/>
      <c r="FS2291"/>
      <c r="FT2291"/>
      <c r="FU2291"/>
      <c r="FZ2291" s="2"/>
      <c r="GB2291"/>
      <c r="GC2291"/>
      <c r="GD2291"/>
      <c r="GI2291" s="2"/>
      <c r="GK2291"/>
      <c r="GL2291"/>
      <c r="GM2291"/>
      <c r="GR2291" s="2"/>
      <c r="GT2291"/>
      <c r="GU2291"/>
      <c r="GV2291"/>
      <c r="HA2291" s="2"/>
      <c r="HC2291"/>
      <c r="HD2291"/>
      <c r="HE2291"/>
      <c r="HJ2291"/>
      <c r="HK2291"/>
      <c r="HL2291"/>
      <c r="HM2291"/>
      <c r="HN2291"/>
      <c r="HO2291"/>
      <c r="HP2291"/>
      <c r="HQ2291"/>
      <c r="HR2291"/>
      <c r="HS2291"/>
      <c r="HT2291"/>
      <c r="HU2291"/>
      <c r="HV2291"/>
      <c r="HW2291"/>
      <c r="HX2291"/>
      <c r="HY2291"/>
      <c r="HZ2291"/>
      <c r="IA2291"/>
      <c r="IB2291"/>
      <c r="IC2291"/>
      <c r="ID2291"/>
      <c r="IE2291"/>
      <c r="IF2291"/>
      <c r="IG2291"/>
      <c r="IH2291"/>
      <c r="II2291"/>
      <c r="IJ2291"/>
      <c r="IK2291"/>
      <c r="IL2291"/>
      <c r="IM2291"/>
      <c r="IN2291"/>
      <c r="IO2291"/>
    </row>
    <row r="2292" spans="1:249" s="1" customFormat="1" ht="14.25">
      <c r="A2292" s="28"/>
      <c r="B2292" s="28"/>
      <c r="C2292" s="28"/>
      <c r="D2292" s="28"/>
      <c r="E2292" s="28"/>
      <c r="F2292"/>
      <c r="G2292"/>
      <c r="K2292" s="2"/>
      <c r="M2292"/>
      <c r="N2292"/>
      <c r="O2292"/>
      <c r="T2292" s="2"/>
      <c r="V2292"/>
      <c r="W2292"/>
      <c r="X2292"/>
      <c r="AC2292" s="2"/>
      <c r="AE2292"/>
      <c r="AF2292"/>
      <c r="AG2292"/>
      <c r="AL2292" s="2"/>
      <c r="AN2292"/>
      <c r="AO2292"/>
      <c r="AP2292"/>
      <c r="AU2292" s="2"/>
      <c r="AW2292"/>
      <c r="AX2292"/>
      <c r="AY2292"/>
      <c r="BD2292" s="2"/>
      <c r="BF2292"/>
      <c r="BG2292"/>
      <c r="BH2292"/>
      <c r="BM2292" s="2"/>
      <c r="BO2292"/>
      <c r="BP2292"/>
      <c r="BQ2292"/>
      <c r="BV2292" s="2"/>
      <c r="BX2292"/>
      <c r="BY2292"/>
      <c r="BZ2292"/>
      <c r="CE2292" s="2"/>
      <c r="CG2292"/>
      <c r="CH2292"/>
      <c r="CI2292"/>
      <c r="CN2292" s="2"/>
      <c r="CP2292"/>
      <c r="CQ2292"/>
      <c r="CR2292"/>
      <c r="CW2292" s="2"/>
      <c r="CY2292"/>
      <c r="CZ2292"/>
      <c r="DA2292"/>
      <c r="DF2292" s="2"/>
      <c r="DH2292"/>
      <c r="DI2292"/>
      <c r="DJ2292"/>
      <c r="DO2292" s="2"/>
      <c r="DQ2292"/>
      <c r="DR2292"/>
      <c r="DS2292"/>
      <c r="DX2292" s="2"/>
      <c r="DZ2292"/>
      <c r="EA2292"/>
      <c r="EB2292"/>
      <c r="EG2292" s="2"/>
      <c r="EI2292"/>
      <c r="EJ2292"/>
      <c r="EK2292"/>
      <c r="EP2292" s="2"/>
      <c r="ER2292"/>
      <c r="ES2292"/>
      <c r="ET2292"/>
      <c r="EY2292" s="2"/>
      <c r="FA2292"/>
      <c r="FB2292"/>
      <c r="FC2292"/>
      <c r="FH2292" s="2"/>
      <c r="FJ2292"/>
      <c r="FK2292"/>
      <c r="FL2292"/>
      <c r="FQ2292" s="2"/>
      <c r="FS2292"/>
      <c r="FT2292"/>
      <c r="FU2292"/>
      <c r="FZ2292" s="2"/>
      <c r="GB2292"/>
      <c r="GC2292"/>
      <c r="GD2292"/>
      <c r="GI2292" s="2"/>
      <c r="GK2292"/>
      <c r="GL2292"/>
      <c r="GM2292"/>
      <c r="GR2292" s="2"/>
      <c r="GT2292"/>
      <c r="GU2292"/>
      <c r="GV2292"/>
      <c r="HA2292" s="2"/>
      <c r="HC2292"/>
      <c r="HD2292"/>
      <c r="HE2292"/>
      <c r="HJ2292"/>
      <c r="HK2292"/>
      <c r="HL2292"/>
      <c r="HM2292"/>
      <c r="HN2292"/>
      <c r="HO2292"/>
      <c r="HP2292"/>
      <c r="HQ2292"/>
      <c r="HR2292"/>
      <c r="HS2292"/>
      <c r="HT2292"/>
      <c r="HU2292"/>
      <c r="HV2292"/>
      <c r="HW2292"/>
      <c r="HX2292"/>
      <c r="HY2292"/>
      <c r="HZ2292"/>
      <c r="IA2292"/>
      <c r="IB2292"/>
      <c r="IC2292"/>
      <c r="ID2292"/>
      <c r="IE2292"/>
      <c r="IF2292"/>
      <c r="IG2292"/>
      <c r="IH2292"/>
      <c r="II2292"/>
      <c r="IJ2292"/>
      <c r="IK2292"/>
      <c r="IL2292"/>
      <c r="IM2292"/>
      <c r="IN2292"/>
      <c r="IO2292"/>
    </row>
    <row r="2293" spans="1:249" s="1" customFormat="1" ht="14.25">
      <c r="A2293" s="28"/>
      <c r="B2293" s="28"/>
      <c r="C2293" s="28"/>
      <c r="D2293" s="28"/>
      <c r="E2293" s="28"/>
      <c r="F2293"/>
      <c r="G2293"/>
      <c r="K2293" s="2"/>
      <c r="M2293"/>
      <c r="N2293"/>
      <c r="O2293"/>
      <c r="T2293" s="2"/>
      <c r="V2293"/>
      <c r="W2293"/>
      <c r="X2293"/>
      <c r="AC2293" s="2"/>
      <c r="AE2293"/>
      <c r="AF2293"/>
      <c r="AG2293"/>
      <c r="AL2293" s="2"/>
      <c r="AN2293"/>
      <c r="AO2293"/>
      <c r="AP2293"/>
      <c r="AU2293" s="2"/>
      <c r="AW2293"/>
      <c r="AX2293"/>
      <c r="AY2293"/>
      <c r="BD2293" s="2"/>
      <c r="BF2293"/>
      <c r="BG2293"/>
      <c r="BH2293"/>
      <c r="BM2293" s="2"/>
      <c r="BO2293"/>
      <c r="BP2293"/>
      <c r="BQ2293"/>
      <c r="BV2293" s="2"/>
      <c r="BX2293"/>
      <c r="BY2293"/>
      <c r="BZ2293"/>
      <c r="CE2293" s="2"/>
      <c r="CG2293"/>
      <c r="CH2293"/>
      <c r="CI2293"/>
      <c r="CN2293" s="2"/>
      <c r="CP2293"/>
      <c r="CQ2293"/>
      <c r="CR2293"/>
      <c r="CW2293" s="2"/>
      <c r="CY2293"/>
      <c r="CZ2293"/>
      <c r="DA2293"/>
      <c r="DF2293" s="2"/>
      <c r="DH2293"/>
      <c r="DI2293"/>
      <c r="DJ2293"/>
      <c r="DO2293" s="2"/>
      <c r="DQ2293"/>
      <c r="DR2293"/>
      <c r="DS2293"/>
      <c r="DX2293" s="2"/>
      <c r="DZ2293"/>
      <c r="EA2293"/>
      <c r="EB2293"/>
      <c r="EG2293" s="2"/>
      <c r="EI2293"/>
      <c r="EJ2293"/>
      <c r="EK2293"/>
      <c r="EP2293" s="2"/>
      <c r="ER2293"/>
      <c r="ES2293"/>
      <c r="ET2293"/>
      <c r="EY2293" s="2"/>
      <c r="FA2293"/>
      <c r="FB2293"/>
      <c r="FC2293"/>
      <c r="FH2293" s="2"/>
      <c r="FJ2293"/>
      <c r="FK2293"/>
      <c r="FL2293"/>
      <c r="FQ2293" s="2"/>
      <c r="FS2293"/>
      <c r="FT2293"/>
      <c r="FU2293"/>
      <c r="FZ2293" s="2"/>
      <c r="GB2293"/>
      <c r="GC2293"/>
      <c r="GD2293"/>
      <c r="GI2293" s="2"/>
      <c r="GK2293"/>
      <c r="GL2293"/>
      <c r="GM2293"/>
      <c r="GR2293" s="2"/>
      <c r="GT2293"/>
      <c r="GU2293"/>
      <c r="GV2293"/>
      <c r="HA2293" s="2"/>
      <c r="HC2293"/>
      <c r="HD2293"/>
      <c r="HE2293"/>
      <c r="HJ2293"/>
      <c r="HK2293"/>
      <c r="HL2293"/>
      <c r="HM2293"/>
      <c r="HN2293"/>
      <c r="HO2293"/>
      <c r="HP2293"/>
      <c r="HQ2293"/>
      <c r="HR2293"/>
      <c r="HS2293"/>
      <c r="HT2293"/>
      <c r="HU2293"/>
      <c r="HV2293"/>
      <c r="HW2293"/>
      <c r="HX2293"/>
      <c r="HY2293"/>
      <c r="HZ2293"/>
      <c r="IA2293"/>
      <c r="IB2293"/>
      <c r="IC2293"/>
      <c r="ID2293"/>
      <c r="IE2293"/>
      <c r="IF2293"/>
      <c r="IG2293"/>
      <c r="IH2293"/>
      <c r="II2293"/>
      <c r="IJ2293"/>
      <c r="IK2293"/>
      <c r="IL2293"/>
      <c r="IM2293"/>
      <c r="IN2293"/>
      <c r="IO2293"/>
    </row>
    <row r="2294" spans="1:249" s="1" customFormat="1" ht="14.25">
      <c r="A2294" s="28"/>
      <c r="B2294" s="28"/>
      <c r="C2294" s="28"/>
      <c r="D2294" s="28"/>
      <c r="E2294" s="28"/>
      <c r="F2294"/>
      <c r="G2294"/>
      <c r="K2294" s="2"/>
      <c r="M2294"/>
      <c r="N2294"/>
      <c r="O2294"/>
      <c r="T2294" s="2"/>
      <c r="V2294"/>
      <c r="W2294"/>
      <c r="X2294"/>
      <c r="AC2294" s="2"/>
      <c r="AE2294"/>
      <c r="AF2294"/>
      <c r="AG2294"/>
      <c r="AL2294" s="2"/>
      <c r="AN2294"/>
      <c r="AO2294"/>
      <c r="AP2294"/>
      <c r="AU2294" s="2"/>
      <c r="AW2294"/>
      <c r="AX2294"/>
      <c r="AY2294"/>
      <c r="BD2294" s="2"/>
      <c r="BF2294"/>
      <c r="BG2294"/>
      <c r="BH2294"/>
      <c r="BM2294" s="2"/>
      <c r="BO2294"/>
      <c r="BP2294"/>
      <c r="BQ2294"/>
      <c r="BV2294" s="2"/>
      <c r="BX2294"/>
      <c r="BY2294"/>
      <c r="BZ2294"/>
      <c r="CE2294" s="2"/>
      <c r="CG2294"/>
      <c r="CH2294"/>
      <c r="CI2294"/>
      <c r="CN2294" s="2"/>
      <c r="CP2294"/>
      <c r="CQ2294"/>
      <c r="CR2294"/>
      <c r="CW2294" s="2"/>
      <c r="CY2294"/>
      <c r="CZ2294"/>
      <c r="DA2294"/>
      <c r="DF2294" s="2"/>
      <c r="DH2294"/>
      <c r="DI2294"/>
      <c r="DJ2294"/>
      <c r="DO2294" s="2"/>
      <c r="DQ2294"/>
      <c r="DR2294"/>
      <c r="DS2294"/>
      <c r="DX2294" s="2"/>
      <c r="DZ2294"/>
      <c r="EA2294"/>
      <c r="EB2294"/>
      <c r="EG2294" s="2"/>
      <c r="EI2294"/>
      <c r="EJ2294"/>
      <c r="EK2294"/>
      <c r="EP2294" s="2"/>
      <c r="ER2294"/>
      <c r="ES2294"/>
      <c r="ET2294"/>
      <c r="EY2294" s="2"/>
      <c r="FA2294"/>
      <c r="FB2294"/>
      <c r="FC2294"/>
      <c r="FH2294" s="2"/>
      <c r="FJ2294"/>
      <c r="FK2294"/>
      <c r="FL2294"/>
      <c r="FQ2294" s="2"/>
      <c r="FS2294"/>
      <c r="FT2294"/>
      <c r="FU2294"/>
      <c r="FZ2294" s="2"/>
      <c r="GB2294"/>
      <c r="GC2294"/>
      <c r="GD2294"/>
      <c r="GI2294" s="2"/>
      <c r="GK2294"/>
      <c r="GL2294"/>
      <c r="GM2294"/>
      <c r="GR2294" s="2"/>
      <c r="GT2294"/>
      <c r="GU2294"/>
      <c r="GV2294"/>
      <c r="HA2294" s="2"/>
      <c r="HC2294"/>
      <c r="HD2294"/>
      <c r="HE2294"/>
      <c r="HJ2294"/>
      <c r="HK2294"/>
      <c r="HL2294"/>
      <c r="HM2294"/>
      <c r="HN2294"/>
      <c r="HO2294"/>
      <c r="HP2294"/>
      <c r="HQ2294"/>
      <c r="HR2294"/>
      <c r="HS2294"/>
      <c r="HT2294"/>
      <c r="HU2294"/>
      <c r="HV2294"/>
      <c r="HW2294"/>
      <c r="HX2294"/>
      <c r="HY2294"/>
      <c r="HZ2294"/>
      <c r="IA2294"/>
      <c r="IB2294"/>
      <c r="IC2294"/>
      <c r="ID2294"/>
      <c r="IE2294"/>
      <c r="IF2294"/>
      <c r="IG2294"/>
      <c r="IH2294"/>
      <c r="II2294"/>
      <c r="IJ2294"/>
      <c r="IK2294"/>
      <c r="IL2294"/>
      <c r="IM2294"/>
      <c r="IN2294"/>
      <c r="IO2294"/>
    </row>
    <row r="2295" spans="1:249" s="1" customFormat="1" ht="14.25">
      <c r="A2295" s="28"/>
      <c r="B2295" s="28"/>
      <c r="C2295" s="28"/>
      <c r="D2295" s="28"/>
      <c r="E2295" s="28"/>
      <c r="F2295"/>
      <c r="G2295"/>
      <c r="K2295" s="2"/>
      <c r="M2295"/>
      <c r="N2295"/>
      <c r="O2295"/>
      <c r="T2295" s="2"/>
      <c r="V2295"/>
      <c r="W2295"/>
      <c r="X2295"/>
      <c r="AC2295" s="2"/>
      <c r="AE2295"/>
      <c r="AF2295"/>
      <c r="AG2295"/>
      <c r="AL2295" s="2"/>
      <c r="AN2295"/>
      <c r="AO2295"/>
      <c r="AP2295"/>
      <c r="AU2295" s="2"/>
      <c r="AW2295"/>
      <c r="AX2295"/>
      <c r="AY2295"/>
      <c r="BD2295" s="2"/>
      <c r="BF2295"/>
      <c r="BG2295"/>
      <c r="BH2295"/>
      <c r="BM2295" s="2"/>
      <c r="BO2295"/>
      <c r="BP2295"/>
      <c r="BQ2295"/>
      <c r="BV2295" s="2"/>
      <c r="BX2295"/>
      <c r="BY2295"/>
      <c r="BZ2295"/>
      <c r="CE2295" s="2"/>
      <c r="CG2295"/>
      <c r="CH2295"/>
      <c r="CI2295"/>
      <c r="CN2295" s="2"/>
      <c r="CP2295"/>
      <c r="CQ2295"/>
      <c r="CR2295"/>
      <c r="CW2295" s="2"/>
      <c r="CY2295"/>
      <c r="CZ2295"/>
      <c r="DA2295"/>
      <c r="DF2295" s="2"/>
      <c r="DH2295"/>
      <c r="DI2295"/>
      <c r="DJ2295"/>
      <c r="DO2295" s="2"/>
      <c r="DQ2295"/>
      <c r="DR2295"/>
      <c r="DS2295"/>
      <c r="DX2295" s="2"/>
      <c r="DZ2295"/>
      <c r="EA2295"/>
      <c r="EB2295"/>
      <c r="EG2295" s="2"/>
      <c r="EI2295"/>
      <c r="EJ2295"/>
      <c r="EK2295"/>
      <c r="EP2295" s="2"/>
      <c r="ER2295"/>
      <c r="ES2295"/>
      <c r="ET2295"/>
      <c r="EY2295" s="2"/>
      <c r="FA2295"/>
      <c r="FB2295"/>
      <c r="FC2295"/>
      <c r="FH2295" s="2"/>
      <c r="FJ2295"/>
      <c r="FK2295"/>
      <c r="FL2295"/>
      <c r="FQ2295" s="2"/>
      <c r="FS2295"/>
      <c r="FT2295"/>
      <c r="FU2295"/>
      <c r="FZ2295" s="2"/>
      <c r="GB2295"/>
      <c r="GC2295"/>
      <c r="GD2295"/>
      <c r="GI2295" s="2"/>
      <c r="GK2295"/>
      <c r="GL2295"/>
      <c r="GM2295"/>
      <c r="GR2295" s="2"/>
      <c r="GT2295"/>
      <c r="GU2295"/>
      <c r="GV2295"/>
      <c r="HA2295" s="2"/>
      <c r="HC2295"/>
      <c r="HD2295"/>
      <c r="HE2295"/>
      <c r="HJ2295"/>
      <c r="HK2295"/>
      <c r="HL2295"/>
      <c r="HM2295"/>
      <c r="HN2295"/>
      <c r="HO2295"/>
      <c r="HP2295"/>
      <c r="HQ2295"/>
      <c r="HR2295"/>
      <c r="HS2295"/>
      <c r="HT2295"/>
      <c r="HU2295"/>
      <c r="HV2295"/>
      <c r="HW2295"/>
      <c r="HX2295"/>
      <c r="HY2295"/>
      <c r="HZ2295"/>
      <c r="IA2295"/>
      <c r="IB2295"/>
      <c r="IC2295"/>
      <c r="ID2295"/>
      <c r="IE2295"/>
      <c r="IF2295"/>
      <c r="IG2295"/>
      <c r="IH2295"/>
      <c r="II2295"/>
      <c r="IJ2295"/>
      <c r="IK2295"/>
      <c r="IL2295"/>
      <c r="IM2295"/>
      <c r="IN2295"/>
      <c r="IO2295"/>
    </row>
    <row r="2296" spans="1:249" s="1" customFormat="1" ht="14.25">
      <c r="A2296" s="28"/>
      <c r="B2296" s="28"/>
      <c r="C2296" s="28"/>
      <c r="D2296" s="28"/>
      <c r="E2296" s="28"/>
      <c r="F2296"/>
      <c r="G2296"/>
      <c r="K2296" s="2"/>
      <c r="M2296"/>
      <c r="N2296"/>
      <c r="O2296"/>
      <c r="T2296" s="2"/>
      <c r="V2296"/>
      <c r="W2296"/>
      <c r="X2296"/>
      <c r="AC2296" s="2"/>
      <c r="AE2296"/>
      <c r="AF2296"/>
      <c r="AG2296"/>
      <c r="AL2296" s="2"/>
      <c r="AN2296"/>
      <c r="AO2296"/>
      <c r="AP2296"/>
      <c r="AU2296" s="2"/>
      <c r="AW2296"/>
      <c r="AX2296"/>
      <c r="AY2296"/>
      <c r="BD2296" s="2"/>
      <c r="BF2296"/>
      <c r="BG2296"/>
      <c r="BH2296"/>
      <c r="BM2296" s="2"/>
      <c r="BO2296"/>
      <c r="BP2296"/>
      <c r="BQ2296"/>
      <c r="BV2296" s="2"/>
      <c r="BX2296"/>
      <c r="BY2296"/>
      <c r="BZ2296"/>
      <c r="CE2296" s="2"/>
      <c r="CG2296"/>
      <c r="CH2296"/>
      <c r="CI2296"/>
      <c r="CN2296" s="2"/>
      <c r="CP2296"/>
      <c r="CQ2296"/>
      <c r="CR2296"/>
      <c r="CW2296" s="2"/>
      <c r="CY2296"/>
      <c r="CZ2296"/>
      <c r="DA2296"/>
      <c r="DF2296" s="2"/>
      <c r="DH2296"/>
      <c r="DI2296"/>
      <c r="DJ2296"/>
      <c r="DO2296" s="2"/>
      <c r="DQ2296"/>
      <c r="DR2296"/>
      <c r="DS2296"/>
      <c r="DX2296" s="2"/>
      <c r="DZ2296"/>
      <c r="EA2296"/>
      <c r="EB2296"/>
      <c r="EG2296" s="2"/>
      <c r="EI2296"/>
      <c r="EJ2296"/>
      <c r="EK2296"/>
      <c r="EP2296" s="2"/>
      <c r="ER2296"/>
      <c r="ES2296"/>
      <c r="ET2296"/>
      <c r="EY2296" s="2"/>
      <c r="FA2296"/>
      <c r="FB2296"/>
      <c r="FC2296"/>
      <c r="FH2296" s="2"/>
      <c r="FJ2296"/>
      <c r="FK2296"/>
      <c r="FL2296"/>
      <c r="FQ2296" s="2"/>
      <c r="FS2296"/>
      <c r="FT2296"/>
      <c r="FU2296"/>
      <c r="FZ2296" s="2"/>
      <c r="GB2296"/>
      <c r="GC2296"/>
      <c r="GD2296"/>
      <c r="GI2296" s="2"/>
      <c r="GK2296"/>
      <c r="GL2296"/>
      <c r="GM2296"/>
      <c r="GR2296" s="2"/>
      <c r="GT2296"/>
      <c r="GU2296"/>
      <c r="GV2296"/>
      <c r="HA2296" s="2"/>
      <c r="HC2296"/>
      <c r="HD2296"/>
      <c r="HE2296"/>
      <c r="HJ2296"/>
      <c r="HK2296"/>
      <c r="HL2296"/>
      <c r="HM2296"/>
      <c r="HN2296"/>
      <c r="HO2296"/>
      <c r="HP2296"/>
      <c r="HQ2296"/>
      <c r="HR2296"/>
      <c r="HS2296"/>
      <c r="HT2296"/>
      <c r="HU2296"/>
      <c r="HV2296"/>
      <c r="HW2296"/>
      <c r="HX2296"/>
      <c r="HY2296"/>
      <c r="HZ2296"/>
      <c r="IA2296"/>
      <c r="IB2296"/>
      <c r="IC2296"/>
      <c r="ID2296"/>
      <c r="IE2296"/>
      <c r="IF2296"/>
      <c r="IG2296"/>
      <c r="IH2296"/>
      <c r="II2296"/>
      <c r="IJ2296"/>
      <c r="IK2296"/>
      <c r="IL2296"/>
      <c r="IM2296"/>
      <c r="IN2296"/>
      <c r="IO2296"/>
    </row>
    <row r="2297" spans="1:249" s="1" customFormat="1" ht="14.25">
      <c r="A2297" s="28"/>
      <c r="B2297" s="28"/>
      <c r="C2297" s="28"/>
      <c r="D2297" s="28"/>
      <c r="E2297" s="28"/>
      <c r="F2297"/>
      <c r="G2297"/>
      <c r="K2297" s="2"/>
      <c r="M2297"/>
      <c r="N2297"/>
      <c r="O2297"/>
      <c r="T2297" s="2"/>
      <c r="V2297"/>
      <c r="W2297"/>
      <c r="X2297"/>
      <c r="AC2297" s="2"/>
      <c r="AE2297"/>
      <c r="AF2297"/>
      <c r="AG2297"/>
      <c r="AL2297" s="2"/>
      <c r="AN2297"/>
      <c r="AO2297"/>
      <c r="AP2297"/>
      <c r="AU2297" s="2"/>
      <c r="AW2297"/>
      <c r="AX2297"/>
      <c r="AY2297"/>
      <c r="BD2297" s="2"/>
      <c r="BF2297"/>
      <c r="BG2297"/>
      <c r="BH2297"/>
      <c r="BM2297" s="2"/>
      <c r="BO2297"/>
      <c r="BP2297"/>
      <c r="BQ2297"/>
      <c r="BV2297" s="2"/>
      <c r="BX2297"/>
      <c r="BY2297"/>
      <c r="BZ2297"/>
      <c r="CE2297" s="2"/>
      <c r="CG2297"/>
      <c r="CH2297"/>
      <c r="CI2297"/>
      <c r="CN2297" s="2"/>
      <c r="CP2297"/>
      <c r="CQ2297"/>
      <c r="CR2297"/>
      <c r="CW2297" s="2"/>
      <c r="CY2297"/>
      <c r="CZ2297"/>
      <c r="DA2297"/>
      <c r="DF2297" s="2"/>
      <c r="DH2297"/>
      <c r="DI2297"/>
      <c r="DJ2297"/>
      <c r="DO2297" s="2"/>
      <c r="DQ2297"/>
      <c r="DR2297"/>
      <c r="DS2297"/>
      <c r="DX2297" s="2"/>
      <c r="DZ2297"/>
      <c r="EA2297"/>
      <c r="EB2297"/>
      <c r="EG2297" s="2"/>
      <c r="EI2297"/>
      <c r="EJ2297"/>
      <c r="EK2297"/>
      <c r="EP2297" s="2"/>
      <c r="ER2297"/>
      <c r="ES2297"/>
      <c r="ET2297"/>
      <c r="EY2297" s="2"/>
      <c r="FA2297"/>
      <c r="FB2297"/>
      <c r="FC2297"/>
      <c r="FH2297" s="2"/>
      <c r="FJ2297"/>
      <c r="FK2297"/>
      <c r="FL2297"/>
      <c r="FQ2297" s="2"/>
      <c r="FS2297"/>
      <c r="FT2297"/>
      <c r="FU2297"/>
      <c r="FZ2297" s="2"/>
      <c r="GB2297"/>
      <c r="GC2297"/>
      <c r="GD2297"/>
      <c r="GI2297" s="2"/>
      <c r="GK2297"/>
      <c r="GL2297"/>
      <c r="GM2297"/>
      <c r="GR2297" s="2"/>
      <c r="GT2297"/>
      <c r="GU2297"/>
      <c r="GV2297"/>
      <c r="HA2297" s="2"/>
      <c r="HC2297"/>
      <c r="HD2297"/>
      <c r="HE2297"/>
      <c r="HJ2297"/>
      <c r="HK2297"/>
      <c r="HL2297"/>
      <c r="HM2297"/>
      <c r="HN2297"/>
      <c r="HO2297"/>
      <c r="HP2297"/>
      <c r="HQ2297"/>
      <c r="HR2297"/>
      <c r="HS2297"/>
      <c r="HT2297"/>
      <c r="HU2297"/>
      <c r="HV2297"/>
      <c r="HW2297"/>
      <c r="HX2297"/>
      <c r="HY2297"/>
      <c r="HZ2297"/>
      <c r="IA2297"/>
      <c r="IB2297"/>
      <c r="IC2297"/>
      <c r="ID2297"/>
      <c r="IE2297"/>
      <c r="IF2297"/>
      <c r="IG2297"/>
      <c r="IH2297"/>
      <c r="II2297"/>
      <c r="IJ2297"/>
      <c r="IK2297"/>
      <c r="IL2297"/>
      <c r="IM2297"/>
      <c r="IN2297"/>
      <c r="IO2297"/>
    </row>
    <row r="2298" spans="1:249" s="1" customFormat="1" ht="14.25">
      <c r="A2298" s="28"/>
      <c r="B2298" s="28"/>
      <c r="C2298" s="28"/>
      <c r="D2298" s="28"/>
      <c r="E2298" s="28"/>
      <c r="F2298"/>
      <c r="G2298"/>
      <c r="K2298" s="2"/>
      <c r="M2298"/>
      <c r="N2298"/>
      <c r="O2298"/>
      <c r="T2298" s="2"/>
      <c r="V2298"/>
      <c r="W2298"/>
      <c r="X2298"/>
      <c r="AC2298" s="2"/>
      <c r="AE2298"/>
      <c r="AF2298"/>
      <c r="AG2298"/>
      <c r="AL2298" s="2"/>
      <c r="AN2298"/>
      <c r="AO2298"/>
      <c r="AP2298"/>
      <c r="AU2298" s="2"/>
      <c r="AW2298"/>
      <c r="AX2298"/>
      <c r="AY2298"/>
      <c r="BD2298" s="2"/>
      <c r="BF2298"/>
      <c r="BG2298"/>
      <c r="BH2298"/>
      <c r="BM2298" s="2"/>
      <c r="BO2298"/>
      <c r="BP2298"/>
      <c r="BQ2298"/>
      <c r="BV2298" s="2"/>
      <c r="BX2298"/>
      <c r="BY2298"/>
      <c r="BZ2298"/>
      <c r="CE2298" s="2"/>
      <c r="CG2298"/>
      <c r="CH2298"/>
      <c r="CI2298"/>
      <c r="CN2298" s="2"/>
      <c r="CP2298"/>
      <c r="CQ2298"/>
      <c r="CR2298"/>
      <c r="CW2298" s="2"/>
      <c r="CY2298"/>
      <c r="CZ2298"/>
      <c r="DA2298"/>
      <c r="DF2298" s="2"/>
      <c r="DH2298"/>
      <c r="DI2298"/>
      <c r="DJ2298"/>
      <c r="DO2298" s="2"/>
      <c r="DQ2298"/>
      <c r="DR2298"/>
      <c r="DS2298"/>
      <c r="DX2298" s="2"/>
      <c r="DZ2298"/>
      <c r="EA2298"/>
      <c r="EB2298"/>
      <c r="EG2298" s="2"/>
      <c r="EI2298"/>
      <c r="EJ2298"/>
      <c r="EK2298"/>
      <c r="EP2298" s="2"/>
      <c r="ER2298"/>
      <c r="ES2298"/>
      <c r="ET2298"/>
      <c r="EY2298" s="2"/>
      <c r="FA2298"/>
      <c r="FB2298"/>
      <c r="FC2298"/>
      <c r="FH2298" s="2"/>
      <c r="FJ2298"/>
      <c r="FK2298"/>
      <c r="FL2298"/>
      <c r="FQ2298" s="2"/>
      <c r="FS2298"/>
      <c r="FT2298"/>
      <c r="FU2298"/>
      <c r="FZ2298" s="2"/>
      <c r="GB2298"/>
      <c r="GC2298"/>
      <c r="GD2298"/>
      <c r="GI2298" s="2"/>
      <c r="GK2298"/>
      <c r="GL2298"/>
      <c r="GM2298"/>
      <c r="GR2298" s="2"/>
      <c r="GT2298"/>
      <c r="GU2298"/>
      <c r="GV2298"/>
      <c r="HA2298" s="2"/>
      <c r="HC2298"/>
      <c r="HD2298"/>
      <c r="HE2298"/>
      <c r="HJ2298"/>
      <c r="HK2298"/>
      <c r="HL2298"/>
      <c r="HM2298"/>
      <c r="HN2298"/>
      <c r="HO2298"/>
      <c r="HP2298"/>
      <c r="HQ2298"/>
      <c r="HR2298"/>
      <c r="HS2298"/>
      <c r="HT2298"/>
      <c r="HU2298"/>
      <c r="HV2298"/>
      <c r="HW2298"/>
      <c r="HX2298"/>
      <c r="HY2298"/>
      <c r="HZ2298"/>
      <c r="IA2298"/>
      <c r="IB2298"/>
      <c r="IC2298"/>
      <c r="ID2298"/>
      <c r="IE2298"/>
      <c r="IF2298"/>
      <c r="IG2298"/>
      <c r="IH2298"/>
      <c r="II2298"/>
      <c r="IJ2298"/>
      <c r="IK2298"/>
      <c r="IL2298"/>
      <c r="IM2298"/>
      <c r="IN2298"/>
      <c r="IO2298"/>
    </row>
    <row r="2299" spans="1:249" s="1" customFormat="1" ht="14.25">
      <c r="A2299" s="28"/>
      <c r="B2299" s="28"/>
      <c r="C2299" s="28"/>
      <c r="D2299" s="28"/>
      <c r="E2299" s="28"/>
      <c r="F2299"/>
      <c r="G2299"/>
      <c r="K2299" s="2"/>
      <c r="M2299"/>
      <c r="N2299"/>
      <c r="O2299"/>
      <c r="T2299" s="2"/>
      <c r="V2299"/>
      <c r="W2299"/>
      <c r="X2299"/>
      <c r="AC2299" s="2"/>
      <c r="AE2299"/>
      <c r="AF2299"/>
      <c r="AG2299"/>
      <c r="AL2299" s="2"/>
      <c r="AN2299"/>
      <c r="AO2299"/>
      <c r="AP2299"/>
      <c r="AU2299" s="2"/>
      <c r="AW2299"/>
      <c r="AX2299"/>
      <c r="AY2299"/>
      <c r="BD2299" s="2"/>
      <c r="BF2299"/>
      <c r="BG2299"/>
      <c r="BH2299"/>
      <c r="BM2299" s="2"/>
      <c r="BO2299"/>
      <c r="BP2299"/>
      <c r="BQ2299"/>
      <c r="BV2299" s="2"/>
      <c r="BX2299"/>
      <c r="BY2299"/>
      <c r="BZ2299"/>
      <c r="CE2299" s="2"/>
      <c r="CG2299"/>
      <c r="CH2299"/>
      <c r="CI2299"/>
      <c r="CN2299" s="2"/>
      <c r="CP2299"/>
      <c r="CQ2299"/>
      <c r="CR2299"/>
      <c r="CW2299" s="2"/>
      <c r="CY2299"/>
      <c r="CZ2299"/>
      <c r="DA2299"/>
      <c r="DF2299" s="2"/>
      <c r="DH2299"/>
      <c r="DI2299"/>
      <c r="DJ2299"/>
      <c r="DO2299" s="2"/>
      <c r="DQ2299"/>
      <c r="DR2299"/>
      <c r="DS2299"/>
      <c r="DX2299" s="2"/>
      <c r="DZ2299"/>
      <c r="EA2299"/>
      <c r="EB2299"/>
      <c r="EG2299" s="2"/>
      <c r="EI2299"/>
      <c r="EJ2299"/>
      <c r="EK2299"/>
      <c r="EP2299" s="2"/>
      <c r="ER2299"/>
      <c r="ES2299"/>
      <c r="ET2299"/>
      <c r="EY2299" s="2"/>
      <c r="FA2299"/>
      <c r="FB2299"/>
      <c r="FC2299"/>
      <c r="FH2299" s="2"/>
      <c r="FJ2299"/>
      <c r="FK2299"/>
      <c r="FL2299"/>
      <c r="FQ2299" s="2"/>
      <c r="FS2299"/>
      <c r="FT2299"/>
      <c r="FU2299"/>
      <c r="FZ2299" s="2"/>
      <c r="GB2299"/>
      <c r="GC2299"/>
      <c r="GD2299"/>
      <c r="GI2299" s="2"/>
      <c r="GK2299"/>
      <c r="GL2299"/>
      <c r="GM2299"/>
      <c r="GR2299" s="2"/>
      <c r="GT2299"/>
      <c r="GU2299"/>
      <c r="GV2299"/>
      <c r="HA2299" s="2"/>
      <c r="HC2299"/>
      <c r="HD2299"/>
      <c r="HE2299"/>
      <c r="HJ2299"/>
      <c r="HK2299"/>
      <c r="HL2299"/>
      <c r="HM2299"/>
      <c r="HN2299"/>
      <c r="HO2299"/>
      <c r="HP2299"/>
      <c r="HQ2299"/>
      <c r="HR2299"/>
      <c r="HS2299"/>
      <c r="HT2299"/>
      <c r="HU2299"/>
      <c r="HV2299"/>
      <c r="HW2299"/>
      <c r="HX2299"/>
      <c r="HY2299"/>
      <c r="HZ2299"/>
      <c r="IA2299"/>
      <c r="IB2299"/>
      <c r="IC2299"/>
      <c r="ID2299"/>
      <c r="IE2299"/>
      <c r="IF2299"/>
      <c r="IG2299"/>
      <c r="IH2299"/>
      <c r="II2299"/>
      <c r="IJ2299"/>
      <c r="IK2299"/>
      <c r="IL2299"/>
      <c r="IM2299"/>
      <c r="IN2299"/>
      <c r="IO2299"/>
    </row>
    <row r="2300" spans="1:249" s="1" customFormat="1" ht="14.25">
      <c r="A2300" s="28"/>
      <c r="B2300" s="28"/>
      <c r="C2300" s="28"/>
      <c r="D2300" s="28"/>
      <c r="E2300" s="28"/>
      <c r="F2300"/>
      <c r="G2300"/>
      <c r="K2300" s="2"/>
      <c r="M2300"/>
      <c r="N2300"/>
      <c r="O2300"/>
      <c r="T2300" s="2"/>
      <c r="V2300"/>
      <c r="W2300"/>
      <c r="X2300"/>
      <c r="AC2300" s="2"/>
      <c r="AE2300"/>
      <c r="AF2300"/>
      <c r="AG2300"/>
      <c r="AL2300" s="2"/>
      <c r="AN2300"/>
      <c r="AO2300"/>
      <c r="AP2300"/>
      <c r="AU2300" s="2"/>
      <c r="AW2300"/>
      <c r="AX2300"/>
      <c r="AY2300"/>
      <c r="BD2300" s="2"/>
      <c r="BF2300"/>
      <c r="BG2300"/>
      <c r="BH2300"/>
      <c r="BM2300" s="2"/>
      <c r="BO2300"/>
      <c r="BP2300"/>
      <c r="BQ2300"/>
      <c r="BV2300" s="2"/>
      <c r="BX2300"/>
      <c r="BY2300"/>
      <c r="BZ2300"/>
      <c r="CE2300" s="2"/>
      <c r="CG2300"/>
      <c r="CH2300"/>
      <c r="CI2300"/>
      <c r="CN2300" s="2"/>
      <c r="CP2300"/>
      <c r="CQ2300"/>
      <c r="CR2300"/>
      <c r="CW2300" s="2"/>
      <c r="CY2300"/>
      <c r="CZ2300"/>
      <c r="DA2300"/>
      <c r="DF2300" s="2"/>
      <c r="DH2300"/>
      <c r="DI2300"/>
      <c r="DJ2300"/>
      <c r="DO2300" s="2"/>
      <c r="DQ2300"/>
      <c r="DR2300"/>
      <c r="DS2300"/>
      <c r="DX2300" s="2"/>
      <c r="DZ2300"/>
      <c r="EA2300"/>
      <c r="EB2300"/>
      <c r="EG2300" s="2"/>
      <c r="EI2300"/>
      <c r="EJ2300"/>
      <c r="EK2300"/>
      <c r="EP2300" s="2"/>
      <c r="ER2300"/>
      <c r="ES2300"/>
      <c r="ET2300"/>
      <c r="EY2300" s="2"/>
      <c r="FA2300"/>
      <c r="FB2300"/>
      <c r="FC2300"/>
      <c r="FH2300" s="2"/>
      <c r="FJ2300"/>
      <c r="FK2300"/>
      <c r="FL2300"/>
      <c r="FQ2300" s="2"/>
      <c r="FS2300"/>
      <c r="FT2300"/>
      <c r="FU2300"/>
      <c r="FZ2300" s="2"/>
      <c r="GB2300"/>
      <c r="GC2300"/>
      <c r="GD2300"/>
      <c r="GI2300" s="2"/>
      <c r="GK2300"/>
      <c r="GL2300"/>
      <c r="GM2300"/>
      <c r="GR2300" s="2"/>
      <c r="GT2300"/>
      <c r="GU2300"/>
      <c r="GV2300"/>
      <c r="HA2300" s="2"/>
      <c r="HC2300"/>
      <c r="HD2300"/>
      <c r="HE2300"/>
      <c r="HJ2300"/>
      <c r="HK2300"/>
      <c r="HL2300"/>
      <c r="HM2300"/>
      <c r="HN2300"/>
      <c r="HO2300"/>
      <c r="HP2300"/>
      <c r="HQ2300"/>
      <c r="HR2300"/>
      <c r="HS2300"/>
      <c r="HT2300"/>
      <c r="HU2300"/>
      <c r="HV2300"/>
      <c r="HW2300"/>
      <c r="HX2300"/>
      <c r="HY2300"/>
      <c r="HZ2300"/>
      <c r="IA2300"/>
      <c r="IB2300"/>
      <c r="IC2300"/>
      <c r="ID2300"/>
      <c r="IE2300"/>
      <c r="IF2300"/>
      <c r="IG2300"/>
      <c r="IH2300"/>
      <c r="II2300"/>
      <c r="IJ2300"/>
      <c r="IK2300"/>
      <c r="IL2300"/>
      <c r="IM2300"/>
      <c r="IN2300"/>
      <c r="IO2300"/>
    </row>
    <row r="2301" spans="1:249" s="1" customFormat="1" ht="14.25">
      <c r="A2301" s="28"/>
      <c r="B2301" s="28"/>
      <c r="C2301" s="28"/>
      <c r="D2301" s="28"/>
      <c r="E2301" s="28"/>
      <c r="F2301"/>
      <c r="G2301"/>
      <c r="K2301" s="2"/>
      <c r="M2301"/>
      <c r="N2301"/>
      <c r="O2301"/>
      <c r="T2301" s="2"/>
      <c r="V2301"/>
      <c r="W2301"/>
      <c r="X2301"/>
      <c r="AC2301" s="2"/>
      <c r="AE2301"/>
      <c r="AF2301"/>
      <c r="AG2301"/>
      <c r="AL2301" s="2"/>
      <c r="AN2301"/>
      <c r="AO2301"/>
      <c r="AP2301"/>
      <c r="AU2301" s="2"/>
      <c r="AW2301"/>
      <c r="AX2301"/>
      <c r="AY2301"/>
      <c r="BD2301" s="2"/>
      <c r="BF2301"/>
      <c r="BG2301"/>
      <c r="BH2301"/>
      <c r="BM2301" s="2"/>
      <c r="BO2301"/>
      <c r="BP2301"/>
      <c r="BQ2301"/>
      <c r="BV2301" s="2"/>
      <c r="BX2301"/>
      <c r="BY2301"/>
      <c r="BZ2301"/>
      <c r="CE2301" s="2"/>
      <c r="CG2301"/>
      <c r="CH2301"/>
      <c r="CI2301"/>
      <c r="CN2301" s="2"/>
      <c r="CP2301"/>
      <c r="CQ2301"/>
      <c r="CR2301"/>
      <c r="CW2301" s="2"/>
      <c r="CY2301"/>
      <c r="CZ2301"/>
      <c r="DA2301"/>
      <c r="DF2301" s="2"/>
      <c r="DH2301"/>
      <c r="DI2301"/>
      <c r="DJ2301"/>
      <c r="DO2301" s="2"/>
      <c r="DQ2301"/>
      <c r="DR2301"/>
      <c r="DS2301"/>
      <c r="DX2301" s="2"/>
      <c r="DZ2301"/>
      <c r="EA2301"/>
      <c r="EB2301"/>
      <c r="EG2301" s="2"/>
      <c r="EI2301"/>
      <c r="EJ2301"/>
      <c r="EK2301"/>
      <c r="EP2301" s="2"/>
      <c r="ER2301"/>
      <c r="ES2301"/>
      <c r="ET2301"/>
      <c r="EY2301" s="2"/>
      <c r="FA2301"/>
      <c r="FB2301"/>
      <c r="FC2301"/>
      <c r="FH2301" s="2"/>
      <c r="FJ2301"/>
      <c r="FK2301"/>
      <c r="FL2301"/>
      <c r="FQ2301" s="2"/>
      <c r="FS2301"/>
      <c r="FT2301"/>
      <c r="FU2301"/>
      <c r="FZ2301" s="2"/>
      <c r="GB2301"/>
      <c r="GC2301"/>
      <c r="GD2301"/>
      <c r="GI2301" s="2"/>
      <c r="GK2301"/>
      <c r="GL2301"/>
      <c r="GM2301"/>
      <c r="GR2301" s="2"/>
      <c r="GT2301"/>
      <c r="GU2301"/>
      <c r="GV2301"/>
      <c r="HA2301" s="2"/>
      <c r="HC2301"/>
      <c r="HD2301"/>
      <c r="HE2301"/>
      <c r="HJ2301"/>
      <c r="HK2301"/>
      <c r="HL2301"/>
      <c r="HM2301"/>
      <c r="HN2301"/>
      <c r="HO2301"/>
      <c r="HP2301"/>
      <c r="HQ2301"/>
      <c r="HR2301"/>
      <c r="HS2301"/>
      <c r="HT2301"/>
      <c r="HU2301"/>
      <c r="HV2301"/>
      <c r="HW2301"/>
      <c r="HX2301"/>
      <c r="HY2301"/>
      <c r="HZ2301"/>
      <c r="IA2301"/>
      <c r="IB2301"/>
      <c r="IC2301"/>
      <c r="ID2301"/>
      <c r="IE2301"/>
      <c r="IF2301"/>
      <c r="IG2301"/>
      <c r="IH2301"/>
      <c r="II2301"/>
      <c r="IJ2301"/>
      <c r="IK2301"/>
      <c r="IL2301"/>
      <c r="IM2301"/>
      <c r="IN2301"/>
      <c r="IO2301"/>
    </row>
    <row r="2302" spans="1:249" s="1" customFormat="1" ht="14.25">
      <c r="A2302" s="28"/>
      <c r="B2302" s="28"/>
      <c r="C2302" s="28"/>
      <c r="D2302" s="28"/>
      <c r="E2302" s="28"/>
      <c r="F2302"/>
      <c r="G2302"/>
      <c r="K2302" s="2"/>
      <c r="M2302"/>
      <c r="N2302"/>
      <c r="O2302"/>
      <c r="T2302" s="2"/>
      <c r="V2302"/>
      <c r="W2302"/>
      <c r="X2302"/>
      <c r="AC2302" s="2"/>
      <c r="AE2302"/>
      <c r="AF2302"/>
      <c r="AG2302"/>
      <c r="AL2302" s="2"/>
      <c r="AN2302"/>
      <c r="AO2302"/>
      <c r="AP2302"/>
      <c r="AU2302" s="2"/>
      <c r="AW2302"/>
      <c r="AX2302"/>
      <c r="AY2302"/>
      <c r="BD2302" s="2"/>
      <c r="BF2302"/>
      <c r="BG2302"/>
      <c r="BH2302"/>
      <c r="BM2302" s="2"/>
      <c r="BO2302"/>
      <c r="BP2302"/>
      <c r="BQ2302"/>
      <c r="BV2302" s="2"/>
      <c r="BX2302"/>
      <c r="BY2302"/>
      <c r="BZ2302"/>
      <c r="CE2302" s="2"/>
      <c r="CG2302"/>
      <c r="CH2302"/>
      <c r="CI2302"/>
      <c r="CN2302" s="2"/>
      <c r="CP2302"/>
      <c r="CQ2302"/>
      <c r="CR2302"/>
      <c r="CW2302" s="2"/>
      <c r="CY2302"/>
      <c r="CZ2302"/>
      <c r="DA2302"/>
      <c r="DF2302" s="2"/>
      <c r="DH2302"/>
      <c r="DI2302"/>
      <c r="DJ2302"/>
      <c r="DO2302" s="2"/>
      <c r="DQ2302"/>
      <c r="DR2302"/>
      <c r="DS2302"/>
      <c r="DX2302" s="2"/>
      <c r="DZ2302"/>
      <c r="EA2302"/>
      <c r="EB2302"/>
      <c r="EG2302" s="2"/>
      <c r="EI2302"/>
      <c r="EJ2302"/>
      <c r="EK2302"/>
      <c r="EP2302" s="2"/>
      <c r="ER2302"/>
      <c r="ES2302"/>
      <c r="ET2302"/>
      <c r="EY2302" s="2"/>
      <c r="FA2302"/>
      <c r="FB2302"/>
      <c r="FC2302"/>
      <c r="FH2302" s="2"/>
      <c r="FJ2302"/>
      <c r="FK2302"/>
      <c r="FL2302"/>
      <c r="FQ2302" s="2"/>
      <c r="FS2302"/>
      <c r="FT2302"/>
      <c r="FU2302"/>
      <c r="FZ2302" s="2"/>
      <c r="GB2302"/>
      <c r="GC2302"/>
      <c r="GD2302"/>
      <c r="GI2302" s="2"/>
      <c r="GK2302"/>
      <c r="GL2302"/>
      <c r="GM2302"/>
      <c r="GR2302" s="2"/>
      <c r="GT2302"/>
      <c r="GU2302"/>
      <c r="GV2302"/>
      <c r="HA2302" s="2"/>
      <c r="HC2302"/>
      <c r="HD2302"/>
      <c r="HE2302"/>
      <c r="HJ2302"/>
      <c r="HK2302"/>
      <c r="HL2302"/>
      <c r="HM2302"/>
      <c r="HN2302"/>
      <c r="HO2302"/>
      <c r="HP2302"/>
      <c r="HQ2302"/>
      <c r="HR2302"/>
      <c r="HS2302"/>
      <c r="HT2302"/>
      <c r="HU2302"/>
      <c r="HV2302"/>
      <c r="HW2302"/>
      <c r="HX2302"/>
      <c r="HY2302"/>
      <c r="HZ2302"/>
      <c r="IA2302"/>
      <c r="IB2302"/>
      <c r="IC2302"/>
      <c r="ID2302"/>
      <c r="IE2302"/>
      <c r="IF2302"/>
      <c r="IG2302"/>
      <c r="IH2302"/>
      <c r="II2302"/>
      <c r="IJ2302"/>
      <c r="IK2302"/>
      <c r="IL2302"/>
      <c r="IM2302"/>
      <c r="IN2302"/>
      <c r="IO2302"/>
    </row>
    <row r="2303" spans="1:249" s="1" customFormat="1" ht="14.25">
      <c r="A2303" s="28"/>
      <c r="B2303" s="28"/>
      <c r="C2303" s="28"/>
      <c r="D2303" s="28"/>
      <c r="E2303" s="28"/>
      <c r="F2303"/>
      <c r="G2303"/>
      <c r="K2303" s="2"/>
      <c r="M2303"/>
      <c r="N2303"/>
      <c r="O2303"/>
      <c r="T2303" s="2"/>
      <c r="V2303"/>
      <c r="W2303"/>
      <c r="X2303"/>
      <c r="AC2303" s="2"/>
      <c r="AE2303"/>
      <c r="AF2303"/>
      <c r="AG2303"/>
      <c r="AL2303" s="2"/>
      <c r="AN2303"/>
      <c r="AO2303"/>
      <c r="AP2303"/>
      <c r="AU2303" s="2"/>
      <c r="AW2303"/>
      <c r="AX2303"/>
      <c r="AY2303"/>
      <c r="BD2303" s="2"/>
      <c r="BF2303"/>
      <c r="BG2303"/>
      <c r="BH2303"/>
      <c r="BM2303" s="2"/>
      <c r="BO2303"/>
      <c r="BP2303"/>
      <c r="BQ2303"/>
      <c r="BV2303" s="2"/>
      <c r="BX2303"/>
      <c r="BY2303"/>
      <c r="BZ2303"/>
      <c r="CE2303" s="2"/>
      <c r="CG2303"/>
      <c r="CH2303"/>
      <c r="CI2303"/>
      <c r="CN2303" s="2"/>
      <c r="CP2303"/>
      <c r="CQ2303"/>
      <c r="CR2303"/>
      <c r="CW2303" s="2"/>
      <c r="CY2303"/>
      <c r="CZ2303"/>
      <c r="DA2303"/>
      <c r="DF2303" s="2"/>
      <c r="DH2303"/>
      <c r="DI2303"/>
      <c r="DJ2303"/>
      <c r="DO2303" s="2"/>
      <c r="DQ2303"/>
      <c r="DR2303"/>
      <c r="DS2303"/>
      <c r="DX2303" s="2"/>
      <c r="DZ2303"/>
      <c r="EA2303"/>
      <c r="EB2303"/>
      <c r="EG2303" s="2"/>
      <c r="EI2303"/>
      <c r="EJ2303"/>
      <c r="EK2303"/>
      <c r="EP2303" s="2"/>
      <c r="ER2303"/>
      <c r="ES2303"/>
      <c r="ET2303"/>
      <c r="EY2303" s="2"/>
      <c r="FA2303"/>
      <c r="FB2303"/>
      <c r="FC2303"/>
      <c r="FH2303" s="2"/>
      <c r="FJ2303"/>
      <c r="FK2303"/>
      <c r="FL2303"/>
      <c r="FQ2303" s="2"/>
      <c r="FS2303"/>
      <c r="FT2303"/>
      <c r="FU2303"/>
      <c r="FZ2303" s="2"/>
      <c r="GB2303"/>
      <c r="GC2303"/>
      <c r="GD2303"/>
      <c r="GI2303" s="2"/>
      <c r="GK2303"/>
      <c r="GL2303"/>
      <c r="GM2303"/>
      <c r="GR2303" s="2"/>
      <c r="GT2303"/>
      <c r="GU2303"/>
      <c r="GV2303"/>
      <c r="HA2303" s="2"/>
      <c r="HC2303"/>
      <c r="HD2303"/>
      <c r="HE2303"/>
      <c r="HJ2303"/>
      <c r="HK2303"/>
      <c r="HL2303"/>
      <c r="HM2303"/>
      <c r="HN2303"/>
      <c r="HO2303"/>
      <c r="HP2303"/>
      <c r="HQ2303"/>
      <c r="HR2303"/>
      <c r="HS2303"/>
      <c r="HT2303"/>
      <c r="HU2303"/>
      <c r="HV2303"/>
      <c r="HW2303"/>
      <c r="HX2303"/>
      <c r="HY2303"/>
      <c r="HZ2303"/>
      <c r="IA2303"/>
      <c r="IB2303"/>
      <c r="IC2303"/>
      <c r="ID2303"/>
      <c r="IE2303"/>
      <c r="IF2303"/>
      <c r="IG2303"/>
      <c r="IH2303"/>
      <c r="II2303"/>
      <c r="IJ2303"/>
      <c r="IK2303"/>
      <c r="IL2303"/>
      <c r="IM2303"/>
      <c r="IN2303"/>
      <c r="IO2303"/>
    </row>
    <row r="2304" spans="1:249" s="1" customFormat="1" ht="14.25">
      <c r="A2304" s="28"/>
      <c r="B2304" s="28"/>
      <c r="C2304" s="28"/>
      <c r="D2304" s="28"/>
      <c r="E2304" s="28"/>
      <c r="F2304"/>
      <c r="G2304"/>
      <c r="K2304" s="2"/>
      <c r="M2304"/>
      <c r="N2304"/>
      <c r="O2304"/>
      <c r="T2304" s="2"/>
      <c r="V2304"/>
      <c r="W2304"/>
      <c r="X2304"/>
      <c r="AC2304" s="2"/>
      <c r="AE2304"/>
      <c r="AF2304"/>
      <c r="AG2304"/>
      <c r="AL2304" s="2"/>
      <c r="AN2304"/>
      <c r="AO2304"/>
      <c r="AP2304"/>
      <c r="AU2304" s="2"/>
      <c r="AW2304"/>
      <c r="AX2304"/>
      <c r="AY2304"/>
      <c r="BD2304" s="2"/>
      <c r="BF2304"/>
      <c r="BG2304"/>
      <c r="BH2304"/>
      <c r="BM2304" s="2"/>
      <c r="BO2304"/>
      <c r="BP2304"/>
      <c r="BQ2304"/>
      <c r="BV2304" s="2"/>
      <c r="BX2304"/>
      <c r="BY2304"/>
      <c r="BZ2304"/>
      <c r="CE2304" s="2"/>
      <c r="CG2304"/>
      <c r="CH2304"/>
      <c r="CI2304"/>
      <c r="CN2304" s="2"/>
      <c r="CP2304"/>
      <c r="CQ2304"/>
      <c r="CR2304"/>
      <c r="CW2304" s="2"/>
      <c r="CY2304"/>
      <c r="CZ2304"/>
      <c r="DA2304"/>
      <c r="DF2304" s="2"/>
      <c r="DH2304"/>
      <c r="DI2304"/>
      <c r="DJ2304"/>
      <c r="DO2304" s="2"/>
      <c r="DQ2304"/>
      <c r="DR2304"/>
      <c r="DS2304"/>
      <c r="DX2304" s="2"/>
      <c r="DZ2304"/>
      <c r="EA2304"/>
      <c r="EB2304"/>
      <c r="EG2304" s="2"/>
      <c r="EI2304"/>
      <c r="EJ2304"/>
      <c r="EK2304"/>
      <c r="EP2304" s="2"/>
      <c r="ER2304"/>
      <c r="ES2304"/>
      <c r="ET2304"/>
      <c r="EY2304" s="2"/>
      <c r="FA2304"/>
      <c r="FB2304"/>
      <c r="FC2304"/>
      <c r="FH2304" s="2"/>
      <c r="FJ2304"/>
      <c r="FK2304"/>
      <c r="FL2304"/>
      <c r="FQ2304" s="2"/>
      <c r="FS2304"/>
      <c r="FT2304"/>
      <c r="FU2304"/>
      <c r="FZ2304" s="2"/>
      <c r="GB2304"/>
      <c r="GC2304"/>
      <c r="GD2304"/>
      <c r="GI2304" s="2"/>
      <c r="GK2304"/>
      <c r="GL2304"/>
      <c r="GM2304"/>
      <c r="GR2304" s="2"/>
      <c r="GT2304"/>
      <c r="GU2304"/>
      <c r="GV2304"/>
      <c r="HA2304" s="2"/>
      <c r="HC2304"/>
      <c r="HD2304"/>
      <c r="HE2304"/>
      <c r="HJ2304"/>
      <c r="HK2304"/>
      <c r="HL2304"/>
      <c r="HM2304"/>
      <c r="HN2304"/>
      <c r="HO2304"/>
      <c r="HP2304"/>
      <c r="HQ2304"/>
      <c r="HR2304"/>
      <c r="HS2304"/>
      <c r="HT2304"/>
      <c r="HU2304"/>
      <c r="HV2304"/>
      <c r="HW2304"/>
      <c r="HX2304"/>
      <c r="HY2304"/>
      <c r="HZ2304"/>
      <c r="IA2304"/>
      <c r="IB2304"/>
      <c r="IC2304"/>
      <c r="ID2304"/>
      <c r="IE2304"/>
      <c r="IF2304"/>
      <c r="IG2304"/>
      <c r="IH2304"/>
      <c r="II2304"/>
      <c r="IJ2304"/>
      <c r="IK2304"/>
      <c r="IL2304"/>
      <c r="IM2304"/>
      <c r="IN2304"/>
      <c r="IO2304"/>
    </row>
    <row r="2305" spans="1:249" s="1" customFormat="1" ht="14.25">
      <c r="A2305" s="28"/>
      <c r="B2305" s="28"/>
      <c r="C2305" s="28"/>
      <c r="D2305" s="28"/>
      <c r="E2305" s="28"/>
      <c r="F2305"/>
      <c r="G2305"/>
      <c r="K2305" s="2"/>
      <c r="M2305"/>
      <c r="N2305"/>
      <c r="O2305"/>
      <c r="T2305" s="2"/>
      <c r="V2305"/>
      <c r="W2305"/>
      <c r="X2305"/>
      <c r="AC2305" s="2"/>
      <c r="AE2305"/>
      <c r="AF2305"/>
      <c r="AG2305"/>
      <c r="AL2305" s="2"/>
      <c r="AN2305"/>
      <c r="AO2305"/>
      <c r="AP2305"/>
      <c r="AU2305" s="2"/>
      <c r="AW2305"/>
      <c r="AX2305"/>
      <c r="AY2305"/>
      <c r="BD2305" s="2"/>
      <c r="BF2305"/>
      <c r="BG2305"/>
      <c r="BH2305"/>
      <c r="BM2305" s="2"/>
      <c r="BO2305"/>
      <c r="BP2305"/>
      <c r="BQ2305"/>
      <c r="BV2305" s="2"/>
      <c r="BX2305"/>
      <c r="BY2305"/>
      <c r="BZ2305"/>
      <c r="CE2305" s="2"/>
      <c r="CG2305"/>
      <c r="CH2305"/>
      <c r="CI2305"/>
      <c r="CN2305" s="2"/>
      <c r="CP2305"/>
      <c r="CQ2305"/>
      <c r="CR2305"/>
      <c r="CW2305" s="2"/>
      <c r="CY2305"/>
      <c r="CZ2305"/>
      <c r="DA2305"/>
      <c r="DF2305" s="2"/>
      <c r="DH2305"/>
      <c r="DI2305"/>
      <c r="DJ2305"/>
      <c r="DO2305" s="2"/>
      <c r="DQ2305"/>
      <c r="DR2305"/>
      <c r="DS2305"/>
      <c r="DX2305" s="2"/>
      <c r="DZ2305"/>
      <c r="EA2305"/>
      <c r="EB2305"/>
      <c r="EG2305" s="2"/>
      <c r="EI2305"/>
      <c r="EJ2305"/>
      <c r="EK2305"/>
      <c r="EP2305" s="2"/>
      <c r="ER2305"/>
      <c r="ES2305"/>
      <c r="ET2305"/>
      <c r="EY2305" s="2"/>
      <c r="FA2305"/>
      <c r="FB2305"/>
      <c r="FC2305"/>
      <c r="FH2305" s="2"/>
      <c r="FJ2305"/>
      <c r="FK2305"/>
      <c r="FL2305"/>
      <c r="FQ2305" s="2"/>
      <c r="FS2305"/>
      <c r="FT2305"/>
      <c r="FU2305"/>
      <c r="FZ2305" s="2"/>
      <c r="GB2305"/>
      <c r="GC2305"/>
      <c r="GD2305"/>
      <c r="GI2305" s="2"/>
      <c r="GK2305"/>
      <c r="GL2305"/>
      <c r="GM2305"/>
      <c r="GR2305" s="2"/>
      <c r="GT2305"/>
      <c r="GU2305"/>
      <c r="GV2305"/>
      <c r="HA2305" s="2"/>
      <c r="HC2305"/>
      <c r="HD2305"/>
      <c r="HE2305"/>
      <c r="HJ2305"/>
      <c r="HK2305"/>
      <c r="HL2305"/>
      <c r="HM2305"/>
      <c r="HN2305"/>
      <c r="HO2305"/>
      <c r="HP2305"/>
      <c r="HQ2305"/>
      <c r="HR2305"/>
      <c r="HS2305"/>
      <c r="HT2305"/>
      <c r="HU2305"/>
      <c r="HV2305"/>
      <c r="HW2305"/>
      <c r="HX2305"/>
      <c r="HY2305"/>
      <c r="HZ2305"/>
      <c r="IA2305"/>
      <c r="IB2305"/>
      <c r="IC2305"/>
      <c r="ID2305"/>
      <c r="IE2305"/>
      <c r="IF2305"/>
      <c r="IG2305"/>
      <c r="IH2305"/>
      <c r="II2305"/>
      <c r="IJ2305"/>
      <c r="IK2305"/>
      <c r="IL2305"/>
      <c r="IM2305"/>
      <c r="IN2305"/>
      <c r="IO2305"/>
    </row>
    <row r="2306" spans="1:249" s="1" customFormat="1" ht="14.25">
      <c r="A2306" s="28"/>
      <c r="B2306" s="28"/>
      <c r="C2306" s="28"/>
      <c r="D2306" s="28"/>
      <c r="E2306" s="28"/>
      <c r="F2306"/>
      <c r="G2306"/>
      <c r="K2306" s="2"/>
      <c r="M2306"/>
      <c r="N2306"/>
      <c r="O2306"/>
      <c r="T2306" s="2"/>
      <c r="V2306"/>
      <c r="W2306"/>
      <c r="X2306"/>
      <c r="AC2306" s="2"/>
      <c r="AE2306"/>
      <c r="AF2306"/>
      <c r="AG2306"/>
      <c r="AL2306" s="2"/>
      <c r="AN2306"/>
      <c r="AO2306"/>
      <c r="AP2306"/>
      <c r="AU2306" s="2"/>
      <c r="AW2306"/>
      <c r="AX2306"/>
      <c r="AY2306"/>
      <c r="BD2306" s="2"/>
      <c r="BF2306"/>
      <c r="BG2306"/>
      <c r="BH2306"/>
      <c r="BM2306" s="2"/>
      <c r="BO2306"/>
      <c r="BP2306"/>
      <c r="BQ2306"/>
      <c r="BV2306" s="2"/>
      <c r="BX2306"/>
      <c r="BY2306"/>
      <c r="BZ2306"/>
      <c r="CE2306" s="2"/>
      <c r="CG2306"/>
      <c r="CH2306"/>
      <c r="CI2306"/>
      <c r="CN2306" s="2"/>
      <c r="CP2306"/>
      <c r="CQ2306"/>
      <c r="CR2306"/>
      <c r="CW2306" s="2"/>
      <c r="CY2306"/>
      <c r="CZ2306"/>
      <c r="DA2306"/>
      <c r="DF2306" s="2"/>
      <c r="DH2306"/>
      <c r="DI2306"/>
      <c r="DJ2306"/>
      <c r="DO2306" s="2"/>
      <c r="DQ2306"/>
      <c r="DR2306"/>
      <c r="DS2306"/>
      <c r="DX2306" s="2"/>
      <c r="DZ2306"/>
      <c r="EA2306"/>
      <c r="EB2306"/>
      <c r="EG2306" s="2"/>
      <c r="EI2306"/>
      <c r="EJ2306"/>
      <c r="EK2306"/>
      <c r="EP2306" s="2"/>
      <c r="ER2306"/>
      <c r="ES2306"/>
      <c r="ET2306"/>
      <c r="EY2306" s="2"/>
      <c r="FA2306"/>
      <c r="FB2306"/>
      <c r="FC2306"/>
      <c r="FH2306" s="2"/>
      <c r="FJ2306"/>
      <c r="FK2306"/>
      <c r="FL2306"/>
      <c r="FQ2306" s="2"/>
      <c r="FS2306"/>
      <c r="FT2306"/>
      <c r="FU2306"/>
      <c r="FZ2306" s="2"/>
      <c r="GB2306"/>
      <c r="GC2306"/>
      <c r="GD2306"/>
      <c r="GI2306" s="2"/>
      <c r="GK2306"/>
      <c r="GL2306"/>
      <c r="GM2306"/>
      <c r="GR2306" s="2"/>
      <c r="GT2306"/>
      <c r="GU2306"/>
      <c r="GV2306"/>
      <c r="HA2306" s="2"/>
      <c r="HC2306"/>
      <c r="HD2306"/>
      <c r="HE2306"/>
      <c r="HJ2306"/>
      <c r="HK2306"/>
      <c r="HL2306"/>
      <c r="HM2306"/>
      <c r="HN2306"/>
      <c r="HO2306"/>
      <c r="HP2306"/>
      <c r="HQ2306"/>
      <c r="HR2306"/>
      <c r="HS2306"/>
      <c r="HT2306"/>
      <c r="HU2306"/>
      <c r="HV2306"/>
      <c r="HW2306"/>
      <c r="HX2306"/>
      <c r="HY2306"/>
      <c r="HZ2306"/>
      <c r="IA2306"/>
      <c r="IB2306"/>
      <c r="IC2306"/>
      <c r="ID2306"/>
      <c r="IE2306"/>
      <c r="IF2306"/>
      <c r="IG2306"/>
      <c r="IH2306"/>
      <c r="II2306"/>
      <c r="IJ2306"/>
      <c r="IK2306"/>
      <c r="IL2306"/>
      <c r="IM2306"/>
      <c r="IN2306"/>
      <c r="IO2306"/>
    </row>
    <row r="2307" spans="1:249" s="1" customFormat="1" ht="14.25">
      <c r="A2307" s="28"/>
      <c r="B2307" s="28"/>
      <c r="C2307" s="28"/>
      <c r="D2307" s="28"/>
      <c r="E2307" s="28"/>
      <c r="F2307"/>
      <c r="G2307"/>
      <c r="K2307" s="2"/>
      <c r="M2307"/>
      <c r="N2307"/>
      <c r="O2307"/>
      <c r="T2307" s="2"/>
      <c r="V2307"/>
      <c r="W2307"/>
      <c r="X2307"/>
      <c r="AC2307" s="2"/>
      <c r="AE2307"/>
      <c r="AF2307"/>
      <c r="AG2307"/>
      <c r="AL2307" s="2"/>
      <c r="AN2307"/>
      <c r="AO2307"/>
      <c r="AP2307"/>
      <c r="AU2307" s="2"/>
      <c r="AW2307"/>
      <c r="AX2307"/>
      <c r="AY2307"/>
      <c r="BD2307" s="2"/>
      <c r="BF2307"/>
      <c r="BG2307"/>
      <c r="BH2307"/>
      <c r="BM2307" s="2"/>
      <c r="BO2307"/>
      <c r="BP2307"/>
      <c r="BQ2307"/>
      <c r="BV2307" s="2"/>
      <c r="BX2307"/>
      <c r="BY2307"/>
      <c r="BZ2307"/>
      <c r="CE2307" s="2"/>
      <c r="CG2307"/>
      <c r="CH2307"/>
      <c r="CI2307"/>
      <c r="CN2307" s="2"/>
      <c r="CP2307"/>
      <c r="CQ2307"/>
      <c r="CR2307"/>
      <c r="CW2307" s="2"/>
      <c r="CY2307"/>
      <c r="CZ2307"/>
      <c r="DA2307"/>
      <c r="DF2307" s="2"/>
      <c r="DH2307"/>
      <c r="DI2307"/>
      <c r="DJ2307"/>
      <c r="DO2307" s="2"/>
      <c r="DQ2307"/>
      <c r="DR2307"/>
      <c r="DS2307"/>
      <c r="DX2307" s="2"/>
      <c r="DZ2307"/>
      <c r="EA2307"/>
      <c r="EB2307"/>
      <c r="EG2307" s="2"/>
      <c r="EI2307"/>
      <c r="EJ2307"/>
      <c r="EK2307"/>
      <c r="EP2307" s="2"/>
      <c r="ER2307"/>
      <c r="ES2307"/>
      <c r="ET2307"/>
      <c r="EY2307" s="2"/>
      <c r="FA2307"/>
      <c r="FB2307"/>
      <c r="FC2307"/>
      <c r="FH2307" s="2"/>
      <c r="FJ2307"/>
      <c r="FK2307"/>
      <c r="FL2307"/>
      <c r="FQ2307" s="2"/>
      <c r="FS2307"/>
      <c r="FT2307"/>
      <c r="FU2307"/>
      <c r="FZ2307" s="2"/>
      <c r="GB2307"/>
      <c r="GC2307"/>
      <c r="GD2307"/>
      <c r="GI2307" s="2"/>
      <c r="GK2307"/>
      <c r="GL2307"/>
      <c r="GM2307"/>
      <c r="GR2307" s="2"/>
      <c r="GT2307"/>
      <c r="GU2307"/>
      <c r="GV2307"/>
      <c r="HA2307" s="2"/>
      <c r="HC2307"/>
      <c r="HD2307"/>
      <c r="HE2307"/>
      <c r="HJ2307"/>
      <c r="HK2307"/>
      <c r="HL2307"/>
      <c r="HM2307"/>
      <c r="HN2307"/>
      <c r="HO2307"/>
      <c r="HP2307"/>
      <c r="HQ2307"/>
      <c r="HR2307"/>
      <c r="HS2307"/>
      <c r="HT2307"/>
      <c r="HU2307"/>
      <c r="HV2307"/>
      <c r="HW2307"/>
      <c r="HX2307"/>
      <c r="HY2307"/>
      <c r="HZ2307"/>
      <c r="IA2307"/>
      <c r="IB2307"/>
      <c r="IC2307"/>
      <c r="ID2307"/>
      <c r="IE2307"/>
      <c r="IF2307"/>
      <c r="IG2307"/>
      <c r="IH2307"/>
      <c r="II2307"/>
      <c r="IJ2307"/>
      <c r="IK2307"/>
      <c r="IL2307"/>
      <c r="IM2307"/>
      <c r="IN2307"/>
      <c r="IO2307"/>
    </row>
    <row r="2308" spans="1:249" s="1" customFormat="1" ht="14.25">
      <c r="A2308" s="28"/>
      <c r="B2308" s="28"/>
      <c r="C2308" s="28"/>
      <c r="D2308" s="28"/>
      <c r="E2308" s="28"/>
      <c r="F2308"/>
      <c r="G2308"/>
      <c r="K2308" s="2"/>
      <c r="M2308"/>
      <c r="N2308"/>
      <c r="O2308"/>
      <c r="T2308" s="2"/>
      <c r="V2308"/>
      <c r="W2308"/>
      <c r="X2308"/>
      <c r="AC2308" s="2"/>
      <c r="AE2308"/>
      <c r="AF2308"/>
      <c r="AG2308"/>
      <c r="AL2308" s="2"/>
      <c r="AN2308"/>
      <c r="AO2308"/>
      <c r="AP2308"/>
      <c r="AU2308" s="2"/>
      <c r="AW2308"/>
      <c r="AX2308"/>
      <c r="AY2308"/>
      <c r="BD2308" s="2"/>
      <c r="BF2308"/>
      <c r="BG2308"/>
      <c r="BH2308"/>
      <c r="BM2308" s="2"/>
      <c r="BO2308"/>
      <c r="BP2308"/>
      <c r="BQ2308"/>
      <c r="BV2308" s="2"/>
      <c r="BX2308"/>
      <c r="BY2308"/>
      <c r="BZ2308"/>
      <c r="CE2308" s="2"/>
      <c r="CG2308"/>
      <c r="CH2308"/>
      <c r="CI2308"/>
      <c r="CN2308" s="2"/>
      <c r="CP2308"/>
      <c r="CQ2308"/>
      <c r="CR2308"/>
      <c r="CW2308" s="2"/>
      <c r="CY2308"/>
      <c r="CZ2308"/>
      <c r="DA2308"/>
      <c r="DF2308" s="2"/>
      <c r="DH2308"/>
      <c r="DI2308"/>
      <c r="DJ2308"/>
      <c r="DO2308" s="2"/>
      <c r="DQ2308"/>
      <c r="DR2308"/>
      <c r="DS2308"/>
      <c r="DX2308" s="2"/>
      <c r="DZ2308"/>
      <c r="EA2308"/>
      <c r="EB2308"/>
      <c r="EG2308" s="2"/>
      <c r="EI2308"/>
      <c r="EJ2308"/>
      <c r="EK2308"/>
      <c r="EP2308" s="2"/>
      <c r="ER2308"/>
      <c r="ES2308"/>
      <c r="ET2308"/>
      <c r="EY2308" s="2"/>
      <c r="FA2308"/>
      <c r="FB2308"/>
      <c r="FC2308"/>
      <c r="FH2308" s="2"/>
      <c r="FJ2308"/>
      <c r="FK2308"/>
      <c r="FL2308"/>
      <c r="FQ2308" s="2"/>
      <c r="FS2308"/>
      <c r="FT2308"/>
      <c r="FU2308"/>
      <c r="FZ2308" s="2"/>
      <c r="GB2308"/>
      <c r="GC2308"/>
      <c r="GD2308"/>
      <c r="GI2308" s="2"/>
      <c r="GK2308"/>
      <c r="GL2308"/>
      <c r="GM2308"/>
      <c r="GR2308" s="2"/>
      <c r="GT2308"/>
      <c r="GU2308"/>
      <c r="GV2308"/>
      <c r="HA2308" s="2"/>
      <c r="HC2308"/>
      <c r="HD2308"/>
      <c r="HE2308"/>
      <c r="HJ2308"/>
      <c r="HK2308"/>
      <c r="HL2308"/>
      <c r="HM2308"/>
      <c r="HN2308"/>
      <c r="HO2308"/>
      <c r="HP2308"/>
      <c r="HQ2308"/>
      <c r="HR2308"/>
      <c r="HS2308"/>
      <c r="HT2308"/>
      <c r="HU2308"/>
      <c r="HV2308"/>
      <c r="HW2308"/>
      <c r="HX2308"/>
      <c r="HY2308"/>
      <c r="HZ2308"/>
      <c r="IA2308"/>
      <c r="IB2308"/>
      <c r="IC2308"/>
      <c r="ID2308"/>
      <c r="IE2308"/>
      <c r="IF2308"/>
      <c r="IG2308"/>
      <c r="IH2308"/>
      <c r="II2308"/>
      <c r="IJ2308"/>
      <c r="IK2308"/>
      <c r="IL2308"/>
      <c r="IM2308"/>
      <c r="IN2308"/>
      <c r="IO2308"/>
    </row>
    <row r="2309" spans="1:249" s="1" customFormat="1" ht="14.25">
      <c r="A2309" s="28"/>
      <c r="B2309" s="28"/>
      <c r="C2309" s="28"/>
      <c r="D2309" s="28"/>
      <c r="E2309" s="28"/>
      <c r="F2309"/>
      <c r="G2309"/>
      <c r="K2309" s="2"/>
      <c r="M2309"/>
      <c r="N2309"/>
      <c r="O2309"/>
      <c r="T2309" s="2"/>
      <c r="V2309"/>
      <c r="W2309"/>
      <c r="X2309"/>
      <c r="AC2309" s="2"/>
      <c r="AE2309"/>
      <c r="AF2309"/>
      <c r="AG2309"/>
      <c r="AL2309" s="2"/>
      <c r="AN2309"/>
      <c r="AO2309"/>
      <c r="AP2309"/>
      <c r="AU2309" s="2"/>
      <c r="AW2309"/>
      <c r="AX2309"/>
      <c r="AY2309"/>
      <c r="BD2309" s="2"/>
      <c r="BF2309"/>
      <c r="BG2309"/>
      <c r="BH2309"/>
      <c r="BM2309" s="2"/>
      <c r="BO2309"/>
      <c r="BP2309"/>
      <c r="BQ2309"/>
      <c r="BV2309" s="2"/>
      <c r="BX2309"/>
      <c r="BY2309"/>
      <c r="BZ2309"/>
      <c r="CE2309" s="2"/>
      <c r="CG2309"/>
      <c r="CH2309"/>
      <c r="CI2309"/>
      <c r="CN2309" s="2"/>
      <c r="CP2309"/>
      <c r="CQ2309"/>
      <c r="CR2309"/>
      <c r="CW2309" s="2"/>
      <c r="CY2309"/>
      <c r="CZ2309"/>
      <c r="DA2309"/>
      <c r="DF2309" s="2"/>
      <c r="DH2309"/>
      <c r="DI2309"/>
      <c r="DJ2309"/>
      <c r="DO2309" s="2"/>
      <c r="DQ2309"/>
      <c r="DR2309"/>
      <c r="DS2309"/>
      <c r="DX2309" s="2"/>
      <c r="DZ2309"/>
      <c r="EA2309"/>
      <c r="EB2309"/>
      <c r="EG2309" s="2"/>
      <c r="EI2309"/>
      <c r="EJ2309"/>
      <c r="EK2309"/>
      <c r="EP2309" s="2"/>
      <c r="ER2309"/>
      <c r="ES2309"/>
      <c r="ET2309"/>
      <c r="EY2309" s="2"/>
      <c r="FA2309"/>
      <c r="FB2309"/>
      <c r="FC2309"/>
      <c r="FH2309" s="2"/>
      <c r="FJ2309"/>
      <c r="FK2309"/>
      <c r="FL2309"/>
      <c r="FQ2309" s="2"/>
      <c r="FS2309"/>
      <c r="FT2309"/>
      <c r="FU2309"/>
      <c r="FZ2309" s="2"/>
      <c r="GB2309"/>
      <c r="GC2309"/>
      <c r="GD2309"/>
      <c r="GI2309" s="2"/>
      <c r="GK2309"/>
      <c r="GL2309"/>
      <c r="GM2309"/>
      <c r="GR2309" s="2"/>
      <c r="GT2309"/>
      <c r="GU2309"/>
      <c r="GV2309"/>
      <c r="HA2309" s="2"/>
      <c r="HC2309"/>
      <c r="HD2309"/>
      <c r="HE2309"/>
      <c r="HJ2309"/>
      <c r="HK2309"/>
      <c r="HL2309"/>
      <c r="HM2309"/>
      <c r="HN2309"/>
      <c r="HO2309"/>
      <c r="HP2309"/>
      <c r="HQ2309"/>
      <c r="HR2309"/>
      <c r="HS2309"/>
      <c r="HT2309"/>
      <c r="HU2309"/>
      <c r="HV2309"/>
      <c r="HW2309"/>
      <c r="HX2309"/>
      <c r="HY2309"/>
      <c r="HZ2309"/>
      <c r="IA2309"/>
      <c r="IB2309"/>
      <c r="IC2309"/>
      <c r="ID2309"/>
      <c r="IE2309"/>
      <c r="IF2309"/>
      <c r="IG2309"/>
      <c r="IH2309"/>
      <c r="II2309"/>
      <c r="IJ2309"/>
      <c r="IK2309"/>
      <c r="IL2309"/>
      <c r="IM2309"/>
      <c r="IN2309"/>
      <c r="IO2309"/>
    </row>
    <row r="2310" spans="1:249" s="1" customFormat="1" ht="14.25">
      <c r="A2310" s="28"/>
      <c r="B2310" s="28"/>
      <c r="C2310" s="28"/>
      <c r="D2310" s="28"/>
      <c r="E2310" s="28"/>
      <c r="F2310"/>
      <c r="G2310"/>
      <c r="K2310" s="2"/>
      <c r="M2310"/>
      <c r="N2310"/>
      <c r="O2310"/>
      <c r="T2310" s="2"/>
      <c r="V2310"/>
      <c r="W2310"/>
      <c r="X2310"/>
      <c r="AC2310" s="2"/>
      <c r="AE2310"/>
      <c r="AF2310"/>
      <c r="AG2310"/>
      <c r="AL2310" s="2"/>
      <c r="AN2310"/>
      <c r="AO2310"/>
      <c r="AP2310"/>
      <c r="AU2310" s="2"/>
      <c r="AW2310"/>
      <c r="AX2310"/>
      <c r="AY2310"/>
      <c r="BD2310" s="2"/>
      <c r="BF2310"/>
      <c r="BG2310"/>
      <c r="BH2310"/>
      <c r="BM2310" s="2"/>
      <c r="BO2310"/>
      <c r="BP2310"/>
      <c r="BQ2310"/>
      <c r="BV2310" s="2"/>
      <c r="BX2310"/>
      <c r="BY2310"/>
      <c r="BZ2310"/>
      <c r="CE2310" s="2"/>
      <c r="CG2310"/>
      <c r="CH2310"/>
      <c r="CI2310"/>
      <c r="CN2310" s="2"/>
      <c r="CP2310"/>
      <c r="CQ2310"/>
      <c r="CR2310"/>
      <c r="CW2310" s="2"/>
      <c r="CY2310"/>
      <c r="CZ2310"/>
      <c r="DA2310"/>
      <c r="DF2310" s="2"/>
      <c r="DH2310"/>
      <c r="DI2310"/>
      <c r="DJ2310"/>
      <c r="DO2310" s="2"/>
      <c r="DQ2310"/>
      <c r="DR2310"/>
      <c r="DS2310"/>
      <c r="DX2310" s="2"/>
      <c r="DZ2310"/>
      <c r="EA2310"/>
      <c r="EB2310"/>
      <c r="EG2310" s="2"/>
      <c r="EI2310"/>
      <c r="EJ2310"/>
      <c r="EK2310"/>
      <c r="EP2310" s="2"/>
      <c r="ER2310"/>
      <c r="ES2310"/>
      <c r="ET2310"/>
      <c r="EY2310" s="2"/>
      <c r="FA2310"/>
      <c r="FB2310"/>
      <c r="FC2310"/>
      <c r="FH2310" s="2"/>
      <c r="FJ2310"/>
      <c r="FK2310"/>
      <c r="FL2310"/>
      <c r="FQ2310" s="2"/>
      <c r="FS2310"/>
      <c r="FT2310"/>
      <c r="FU2310"/>
      <c r="FZ2310" s="2"/>
      <c r="GB2310"/>
      <c r="GC2310"/>
      <c r="GD2310"/>
      <c r="GI2310" s="2"/>
      <c r="GK2310"/>
      <c r="GL2310"/>
      <c r="GM2310"/>
      <c r="GR2310" s="2"/>
      <c r="GT2310"/>
      <c r="GU2310"/>
      <c r="GV2310"/>
      <c r="HA2310" s="2"/>
      <c r="HC2310"/>
      <c r="HD2310"/>
      <c r="HE2310"/>
      <c r="HJ2310"/>
      <c r="HK2310"/>
      <c r="HL2310"/>
      <c r="HM2310"/>
      <c r="HN2310"/>
      <c r="HO2310"/>
      <c r="HP2310"/>
      <c r="HQ2310"/>
      <c r="HR2310"/>
      <c r="HS2310"/>
      <c r="HT2310"/>
      <c r="HU2310"/>
      <c r="HV2310"/>
      <c r="HW2310"/>
      <c r="HX2310"/>
      <c r="HY2310"/>
      <c r="HZ2310"/>
      <c r="IA2310"/>
      <c r="IB2310"/>
      <c r="IC2310"/>
      <c r="ID2310"/>
      <c r="IE2310"/>
      <c r="IF2310"/>
      <c r="IG2310"/>
      <c r="IH2310"/>
      <c r="II2310"/>
      <c r="IJ2310"/>
      <c r="IK2310"/>
      <c r="IL2310"/>
      <c r="IM2310"/>
      <c r="IN2310"/>
      <c r="IO2310"/>
    </row>
    <row r="2311" spans="1:249" s="1" customFormat="1" ht="14.25">
      <c r="A2311" s="28"/>
      <c r="B2311" s="28"/>
      <c r="C2311" s="28"/>
      <c r="D2311" s="28"/>
      <c r="E2311" s="28"/>
      <c r="F2311"/>
      <c r="G2311"/>
      <c r="K2311" s="2"/>
      <c r="M2311"/>
      <c r="N2311"/>
      <c r="O2311"/>
      <c r="T2311" s="2"/>
      <c r="V2311"/>
      <c r="W2311"/>
      <c r="X2311"/>
      <c r="AC2311" s="2"/>
      <c r="AE2311"/>
      <c r="AF2311"/>
      <c r="AG2311"/>
      <c r="AL2311" s="2"/>
      <c r="AN2311"/>
      <c r="AO2311"/>
      <c r="AP2311"/>
      <c r="AU2311" s="2"/>
      <c r="AW2311"/>
      <c r="AX2311"/>
      <c r="AY2311"/>
      <c r="BD2311" s="2"/>
      <c r="BF2311"/>
      <c r="BG2311"/>
      <c r="BH2311"/>
      <c r="BM2311" s="2"/>
      <c r="BO2311"/>
      <c r="BP2311"/>
      <c r="BQ2311"/>
      <c r="BV2311" s="2"/>
      <c r="BX2311"/>
      <c r="BY2311"/>
      <c r="BZ2311"/>
      <c r="CE2311" s="2"/>
      <c r="CG2311"/>
      <c r="CH2311"/>
      <c r="CI2311"/>
      <c r="CN2311" s="2"/>
      <c r="CP2311"/>
      <c r="CQ2311"/>
      <c r="CR2311"/>
      <c r="CW2311" s="2"/>
      <c r="CY2311"/>
      <c r="CZ2311"/>
      <c r="DA2311"/>
      <c r="DF2311" s="2"/>
      <c r="DH2311"/>
      <c r="DI2311"/>
      <c r="DJ2311"/>
      <c r="DO2311" s="2"/>
      <c r="DQ2311"/>
      <c r="DR2311"/>
      <c r="DS2311"/>
      <c r="DX2311" s="2"/>
      <c r="DZ2311"/>
      <c r="EA2311"/>
      <c r="EB2311"/>
      <c r="EG2311" s="2"/>
      <c r="EI2311"/>
      <c r="EJ2311"/>
      <c r="EK2311"/>
      <c r="EP2311" s="2"/>
      <c r="ER2311"/>
      <c r="ES2311"/>
      <c r="ET2311"/>
      <c r="EY2311" s="2"/>
      <c r="FA2311"/>
      <c r="FB2311"/>
      <c r="FC2311"/>
      <c r="FH2311" s="2"/>
      <c r="FJ2311"/>
      <c r="FK2311"/>
      <c r="FL2311"/>
      <c r="FQ2311" s="2"/>
      <c r="FS2311"/>
      <c r="FT2311"/>
      <c r="FU2311"/>
      <c r="FZ2311" s="2"/>
      <c r="GB2311"/>
      <c r="GC2311"/>
      <c r="GD2311"/>
      <c r="GI2311" s="2"/>
      <c r="GK2311"/>
      <c r="GL2311"/>
      <c r="GM2311"/>
      <c r="GR2311" s="2"/>
      <c r="GT2311"/>
      <c r="GU2311"/>
      <c r="GV2311"/>
      <c r="HA2311" s="2"/>
      <c r="HC2311"/>
      <c r="HD2311"/>
      <c r="HE2311"/>
      <c r="HJ2311"/>
      <c r="HK2311"/>
      <c r="HL2311"/>
      <c r="HM2311"/>
      <c r="HN2311"/>
      <c r="HO2311"/>
      <c r="HP2311"/>
      <c r="HQ2311"/>
      <c r="HR2311"/>
      <c r="HS2311"/>
      <c r="HT2311"/>
      <c r="HU2311"/>
      <c r="HV2311"/>
      <c r="HW2311"/>
      <c r="HX2311"/>
      <c r="HY2311"/>
      <c r="HZ2311"/>
      <c r="IA2311"/>
      <c r="IB2311"/>
      <c r="IC2311"/>
      <c r="ID2311"/>
      <c r="IE2311"/>
      <c r="IF2311"/>
      <c r="IG2311"/>
      <c r="IH2311"/>
      <c r="II2311"/>
      <c r="IJ2311"/>
      <c r="IK2311"/>
      <c r="IL2311"/>
      <c r="IM2311"/>
      <c r="IN2311"/>
      <c r="IO2311"/>
    </row>
    <row r="2312" spans="1:249" s="1" customFormat="1" ht="14.25">
      <c r="A2312" s="28"/>
      <c r="B2312" s="28"/>
      <c r="C2312" s="28"/>
      <c r="D2312" s="28"/>
      <c r="E2312" s="28"/>
      <c r="F2312"/>
      <c r="G2312"/>
      <c r="K2312" s="2"/>
      <c r="M2312"/>
      <c r="N2312"/>
      <c r="O2312"/>
      <c r="T2312" s="2"/>
      <c r="V2312"/>
      <c r="W2312"/>
      <c r="X2312"/>
      <c r="AC2312" s="2"/>
      <c r="AE2312"/>
      <c r="AF2312"/>
      <c r="AG2312"/>
      <c r="AL2312" s="2"/>
      <c r="AN2312"/>
      <c r="AO2312"/>
      <c r="AP2312"/>
      <c r="AU2312" s="2"/>
      <c r="AW2312"/>
      <c r="AX2312"/>
      <c r="AY2312"/>
      <c r="BD2312" s="2"/>
      <c r="BF2312"/>
      <c r="BG2312"/>
      <c r="BH2312"/>
      <c r="BM2312" s="2"/>
      <c r="BO2312"/>
      <c r="BP2312"/>
      <c r="BQ2312"/>
      <c r="BV2312" s="2"/>
      <c r="BX2312"/>
      <c r="BY2312"/>
      <c r="BZ2312"/>
      <c r="CE2312" s="2"/>
      <c r="CG2312"/>
      <c r="CH2312"/>
      <c r="CI2312"/>
      <c r="CN2312" s="2"/>
      <c r="CP2312"/>
      <c r="CQ2312"/>
      <c r="CR2312"/>
      <c r="CW2312" s="2"/>
      <c r="CY2312"/>
      <c r="CZ2312"/>
      <c r="DA2312"/>
      <c r="DF2312" s="2"/>
      <c r="DH2312"/>
      <c r="DI2312"/>
      <c r="DJ2312"/>
      <c r="DO2312" s="2"/>
      <c r="DQ2312"/>
      <c r="DR2312"/>
      <c r="DS2312"/>
      <c r="DX2312" s="2"/>
      <c r="DZ2312"/>
      <c r="EA2312"/>
      <c r="EB2312"/>
      <c r="EG2312" s="2"/>
      <c r="EI2312"/>
      <c r="EJ2312"/>
      <c r="EK2312"/>
      <c r="EP2312" s="2"/>
      <c r="ER2312"/>
      <c r="ES2312"/>
      <c r="ET2312"/>
      <c r="EY2312" s="2"/>
      <c r="FA2312"/>
      <c r="FB2312"/>
      <c r="FC2312"/>
      <c r="FH2312" s="2"/>
      <c r="FJ2312"/>
      <c r="FK2312"/>
      <c r="FL2312"/>
      <c r="FQ2312" s="2"/>
      <c r="FS2312"/>
      <c r="FT2312"/>
      <c r="FU2312"/>
      <c r="FZ2312" s="2"/>
      <c r="GB2312"/>
      <c r="GC2312"/>
      <c r="GD2312"/>
      <c r="GI2312" s="2"/>
      <c r="GK2312"/>
      <c r="GL2312"/>
      <c r="GM2312"/>
      <c r="GR2312" s="2"/>
      <c r="GT2312"/>
      <c r="GU2312"/>
      <c r="GV2312"/>
      <c r="HA2312" s="2"/>
      <c r="HC2312"/>
      <c r="HD2312"/>
      <c r="HE2312"/>
      <c r="HJ2312"/>
      <c r="HK2312"/>
      <c r="HL2312"/>
      <c r="HM2312"/>
      <c r="HN2312"/>
      <c r="HO2312"/>
      <c r="HP2312"/>
      <c r="HQ2312"/>
      <c r="HR2312"/>
      <c r="HS2312"/>
      <c r="HT2312"/>
      <c r="HU2312"/>
      <c r="HV2312"/>
      <c r="HW2312"/>
      <c r="HX2312"/>
      <c r="HY2312"/>
      <c r="HZ2312"/>
      <c r="IA2312"/>
      <c r="IB2312"/>
      <c r="IC2312"/>
      <c r="ID2312"/>
      <c r="IE2312"/>
      <c r="IF2312"/>
      <c r="IG2312"/>
      <c r="IH2312"/>
      <c r="II2312"/>
      <c r="IJ2312"/>
      <c r="IK2312"/>
      <c r="IL2312"/>
      <c r="IM2312"/>
      <c r="IN2312"/>
      <c r="IO2312"/>
    </row>
    <row r="2313" spans="1:249" s="1" customFormat="1" ht="14.25">
      <c r="A2313" s="28"/>
      <c r="B2313" s="28"/>
      <c r="C2313" s="28"/>
      <c r="D2313" s="28"/>
      <c r="E2313" s="28"/>
      <c r="F2313"/>
      <c r="G2313"/>
      <c r="K2313" s="2"/>
      <c r="M2313"/>
      <c r="N2313"/>
      <c r="O2313"/>
      <c r="T2313" s="2"/>
      <c r="V2313"/>
      <c r="W2313"/>
      <c r="X2313"/>
      <c r="AC2313" s="2"/>
      <c r="AE2313"/>
      <c r="AF2313"/>
      <c r="AG2313"/>
      <c r="AL2313" s="2"/>
      <c r="AN2313"/>
      <c r="AO2313"/>
      <c r="AP2313"/>
      <c r="AU2313" s="2"/>
      <c r="AW2313"/>
      <c r="AX2313"/>
      <c r="AY2313"/>
      <c r="BD2313" s="2"/>
      <c r="BF2313"/>
      <c r="BG2313"/>
      <c r="BH2313"/>
      <c r="BM2313" s="2"/>
      <c r="BO2313"/>
      <c r="BP2313"/>
      <c r="BQ2313"/>
      <c r="BV2313" s="2"/>
      <c r="BX2313"/>
      <c r="BY2313"/>
      <c r="BZ2313"/>
      <c r="CE2313" s="2"/>
      <c r="CG2313"/>
      <c r="CH2313"/>
      <c r="CI2313"/>
      <c r="CN2313" s="2"/>
      <c r="CP2313"/>
      <c r="CQ2313"/>
      <c r="CR2313"/>
      <c r="CW2313" s="2"/>
      <c r="CY2313"/>
      <c r="CZ2313"/>
      <c r="DA2313"/>
      <c r="DF2313" s="2"/>
      <c r="DH2313"/>
      <c r="DI2313"/>
      <c r="DJ2313"/>
      <c r="DO2313" s="2"/>
      <c r="DQ2313"/>
      <c r="DR2313"/>
      <c r="DS2313"/>
      <c r="DX2313" s="2"/>
      <c r="DZ2313"/>
      <c r="EA2313"/>
      <c r="EB2313"/>
      <c r="EG2313" s="2"/>
      <c r="EI2313"/>
      <c r="EJ2313"/>
      <c r="EK2313"/>
      <c r="EP2313" s="2"/>
      <c r="ER2313"/>
      <c r="ES2313"/>
      <c r="ET2313"/>
      <c r="EY2313" s="2"/>
      <c r="FA2313"/>
      <c r="FB2313"/>
      <c r="FC2313"/>
      <c r="FH2313" s="2"/>
      <c r="FJ2313"/>
      <c r="FK2313"/>
      <c r="FL2313"/>
      <c r="FQ2313" s="2"/>
      <c r="FS2313"/>
      <c r="FT2313"/>
      <c r="FU2313"/>
      <c r="FZ2313" s="2"/>
      <c r="GB2313"/>
      <c r="GC2313"/>
      <c r="GD2313"/>
      <c r="GI2313" s="2"/>
      <c r="GK2313"/>
      <c r="GL2313"/>
      <c r="GM2313"/>
      <c r="GR2313" s="2"/>
      <c r="GT2313"/>
      <c r="GU2313"/>
      <c r="GV2313"/>
      <c r="HA2313" s="2"/>
      <c r="HC2313"/>
      <c r="HD2313"/>
      <c r="HE2313"/>
      <c r="HJ2313"/>
      <c r="HK2313"/>
      <c r="HL2313"/>
      <c r="HM2313"/>
      <c r="HN2313"/>
      <c r="HO2313"/>
      <c r="HP2313"/>
      <c r="HQ2313"/>
      <c r="HR2313"/>
      <c r="HS2313"/>
      <c r="HT2313"/>
      <c r="HU2313"/>
      <c r="HV2313"/>
      <c r="HW2313"/>
      <c r="HX2313"/>
      <c r="HY2313"/>
      <c r="HZ2313"/>
      <c r="IA2313"/>
      <c r="IB2313"/>
      <c r="IC2313"/>
      <c r="ID2313"/>
      <c r="IE2313"/>
      <c r="IF2313"/>
      <c r="IG2313"/>
      <c r="IH2313"/>
      <c r="II2313"/>
      <c r="IJ2313"/>
      <c r="IK2313"/>
      <c r="IL2313"/>
      <c r="IM2313"/>
      <c r="IN2313"/>
      <c r="IO2313"/>
    </row>
    <row r="2314" spans="1:249" s="1" customFormat="1" ht="14.25">
      <c r="A2314" s="28"/>
      <c r="B2314" s="28"/>
      <c r="C2314" s="28"/>
      <c r="D2314" s="28"/>
      <c r="E2314" s="28"/>
      <c r="F2314"/>
      <c r="G2314"/>
      <c r="K2314" s="2"/>
      <c r="M2314"/>
      <c r="N2314"/>
      <c r="O2314"/>
      <c r="T2314" s="2"/>
      <c r="V2314"/>
      <c r="W2314"/>
      <c r="X2314"/>
      <c r="AC2314" s="2"/>
      <c r="AE2314"/>
      <c r="AF2314"/>
      <c r="AG2314"/>
      <c r="AL2314" s="2"/>
      <c r="AN2314"/>
      <c r="AO2314"/>
      <c r="AP2314"/>
      <c r="AU2314" s="2"/>
      <c r="AW2314"/>
      <c r="AX2314"/>
      <c r="AY2314"/>
      <c r="BD2314" s="2"/>
      <c r="BF2314"/>
      <c r="BG2314"/>
      <c r="BH2314"/>
      <c r="BM2314" s="2"/>
      <c r="BO2314"/>
      <c r="BP2314"/>
      <c r="BQ2314"/>
      <c r="BV2314" s="2"/>
      <c r="BX2314"/>
      <c r="BY2314"/>
      <c r="BZ2314"/>
      <c r="CE2314" s="2"/>
      <c r="CG2314"/>
      <c r="CH2314"/>
      <c r="CI2314"/>
      <c r="CN2314" s="2"/>
      <c r="CP2314"/>
      <c r="CQ2314"/>
      <c r="CR2314"/>
      <c r="CW2314" s="2"/>
      <c r="CY2314"/>
      <c r="CZ2314"/>
      <c r="DA2314"/>
      <c r="DF2314" s="2"/>
      <c r="DH2314"/>
      <c r="DI2314"/>
      <c r="DJ2314"/>
      <c r="DO2314" s="2"/>
      <c r="DQ2314"/>
      <c r="DR2314"/>
      <c r="DS2314"/>
      <c r="DX2314" s="2"/>
      <c r="DZ2314"/>
      <c r="EA2314"/>
      <c r="EB2314"/>
      <c r="EG2314" s="2"/>
      <c r="EI2314"/>
      <c r="EJ2314"/>
      <c r="EK2314"/>
      <c r="EP2314" s="2"/>
      <c r="ER2314"/>
      <c r="ES2314"/>
      <c r="ET2314"/>
      <c r="EY2314" s="2"/>
      <c r="FA2314"/>
      <c r="FB2314"/>
      <c r="FC2314"/>
      <c r="FH2314" s="2"/>
      <c r="FJ2314"/>
      <c r="FK2314"/>
      <c r="FL2314"/>
      <c r="FQ2314" s="2"/>
      <c r="FS2314"/>
      <c r="FT2314"/>
      <c r="FU2314"/>
      <c r="FZ2314" s="2"/>
      <c r="GB2314"/>
      <c r="GC2314"/>
      <c r="GD2314"/>
      <c r="GI2314" s="2"/>
      <c r="GK2314"/>
      <c r="GL2314"/>
      <c r="GM2314"/>
      <c r="GR2314" s="2"/>
      <c r="GT2314"/>
      <c r="GU2314"/>
      <c r="GV2314"/>
      <c r="HA2314" s="2"/>
      <c r="HC2314"/>
      <c r="HD2314"/>
      <c r="HE2314"/>
      <c r="HJ2314"/>
      <c r="HK2314"/>
      <c r="HL2314"/>
      <c r="HM2314"/>
      <c r="HN2314"/>
      <c r="HO2314"/>
      <c r="HP2314"/>
      <c r="HQ2314"/>
      <c r="HR2314"/>
      <c r="HS2314"/>
      <c r="HT2314"/>
      <c r="HU2314"/>
      <c r="HV2314"/>
      <c r="HW2314"/>
      <c r="HX2314"/>
      <c r="HY2314"/>
      <c r="HZ2314"/>
      <c r="IA2314"/>
      <c r="IB2314"/>
      <c r="IC2314"/>
      <c r="ID2314"/>
      <c r="IE2314"/>
      <c r="IF2314"/>
      <c r="IG2314"/>
      <c r="IH2314"/>
      <c r="II2314"/>
      <c r="IJ2314"/>
      <c r="IK2314"/>
      <c r="IL2314"/>
      <c r="IM2314"/>
      <c r="IN2314"/>
      <c r="IO2314"/>
    </row>
    <row r="2315" spans="1:249" s="1" customFormat="1" ht="14.25">
      <c r="A2315" s="28"/>
      <c r="B2315" s="28"/>
      <c r="C2315" s="28"/>
      <c r="D2315" s="28"/>
      <c r="E2315" s="28"/>
      <c r="F2315"/>
      <c r="G2315"/>
      <c r="K2315" s="2"/>
      <c r="M2315"/>
      <c r="N2315"/>
      <c r="O2315"/>
      <c r="T2315" s="2"/>
      <c r="V2315"/>
      <c r="W2315"/>
      <c r="X2315"/>
      <c r="AC2315" s="2"/>
      <c r="AE2315"/>
      <c r="AF2315"/>
      <c r="AG2315"/>
      <c r="AL2315" s="2"/>
      <c r="AN2315"/>
      <c r="AO2315"/>
      <c r="AP2315"/>
      <c r="AU2315" s="2"/>
      <c r="AW2315"/>
      <c r="AX2315"/>
      <c r="AY2315"/>
      <c r="BD2315" s="2"/>
      <c r="BF2315"/>
      <c r="BG2315"/>
      <c r="BH2315"/>
      <c r="BM2315" s="2"/>
      <c r="BO2315"/>
      <c r="BP2315"/>
      <c r="BQ2315"/>
      <c r="BV2315" s="2"/>
      <c r="BX2315"/>
      <c r="BY2315"/>
      <c r="BZ2315"/>
      <c r="CE2315" s="2"/>
      <c r="CG2315"/>
      <c r="CH2315"/>
      <c r="CI2315"/>
      <c r="CN2315" s="2"/>
      <c r="CP2315"/>
      <c r="CQ2315"/>
      <c r="CR2315"/>
      <c r="CW2315" s="2"/>
      <c r="CY2315"/>
      <c r="CZ2315"/>
      <c r="DA2315"/>
      <c r="DF2315" s="2"/>
      <c r="DH2315"/>
      <c r="DI2315"/>
      <c r="DJ2315"/>
      <c r="DO2315" s="2"/>
      <c r="DQ2315"/>
      <c r="DR2315"/>
      <c r="DS2315"/>
      <c r="DX2315" s="2"/>
      <c r="DZ2315"/>
      <c r="EA2315"/>
      <c r="EB2315"/>
      <c r="EG2315" s="2"/>
      <c r="EI2315"/>
      <c r="EJ2315"/>
      <c r="EK2315"/>
      <c r="EP2315" s="2"/>
      <c r="ER2315"/>
      <c r="ES2315"/>
      <c r="ET2315"/>
      <c r="EY2315" s="2"/>
      <c r="FA2315"/>
      <c r="FB2315"/>
      <c r="FC2315"/>
      <c r="FH2315" s="2"/>
      <c r="FJ2315"/>
      <c r="FK2315"/>
      <c r="FL2315"/>
      <c r="FQ2315" s="2"/>
      <c r="FS2315"/>
      <c r="FT2315"/>
      <c r="FU2315"/>
      <c r="FZ2315" s="2"/>
      <c r="GB2315"/>
      <c r="GC2315"/>
      <c r="GD2315"/>
      <c r="GI2315" s="2"/>
      <c r="GK2315"/>
      <c r="GL2315"/>
      <c r="GM2315"/>
      <c r="GR2315" s="2"/>
      <c r="GT2315"/>
      <c r="GU2315"/>
      <c r="GV2315"/>
      <c r="HA2315" s="2"/>
      <c r="HC2315"/>
      <c r="HD2315"/>
      <c r="HE2315"/>
      <c r="HJ2315"/>
      <c r="HK2315"/>
      <c r="HL2315"/>
      <c r="HM2315"/>
      <c r="HN2315"/>
      <c r="HO2315"/>
      <c r="HP2315"/>
      <c r="HQ2315"/>
      <c r="HR2315"/>
      <c r="HS2315"/>
      <c r="HT2315"/>
      <c r="HU2315"/>
      <c r="HV2315"/>
      <c r="HW2315"/>
      <c r="HX2315"/>
      <c r="HY2315"/>
      <c r="HZ2315"/>
      <c r="IA2315"/>
      <c r="IB2315"/>
      <c r="IC2315"/>
      <c r="ID2315"/>
      <c r="IE2315"/>
      <c r="IF2315"/>
      <c r="IG2315"/>
      <c r="IH2315"/>
      <c r="II2315"/>
      <c r="IJ2315"/>
      <c r="IK2315"/>
      <c r="IL2315"/>
      <c r="IM2315"/>
      <c r="IN2315"/>
      <c r="IO2315"/>
    </row>
    <row r="2316" spans="1:249" s="1" customFormat="1" ht="14.25">
      <c r="A2316" s="28"/>
      <c r="B2316" s="28"/>
      <c r="C2316" s="28"/>
      <c r="D2316" s="28"/>
      <c r="E2316" s="28"/>
      <c r="F2316"/>
      <c r="G2316"/>
      <c r="K2316" s="2"/>
      <c r="M2316"/>
      <c r="N2316"/>
      <c r="O2316"/>
      <c r="T2316" s="2"/>
      <c r="V2316"/>
      <c r="W2316"/>
      <c r="X2316"/>
      <c r="AC2316" s="2"/>
      <c r="AE2316"/>
      <c r="AF2316"/>
      <c r="AG2316"/>
      <c r="AL2316" s="2"/>
      <c r="AN2316"/>
      <c r="AO2316"/>
      <c r="AP2316"/>
      <c r="AU2316" s="2"/>
      <c r="AW2316"/>
      <c r="AX2316"/>
      <c r="AY2316"/>
      <c r="BD2316" s="2"/>
      <c r="BF2316"/>
      <c r="BG2316"/>
      <c r="BH2316"/>
      <c r="BM2316" s="2"/>
      <c r="BO2316"/>
      <c r="BP2316"/>
      <c r="BQ2316"/>
      <c r="BV2316" s="2"/>
      <c r="BX2316"/>
      <c r="BY2316"/>
      <c r="BZ2316"/>
      <c r="CE2316" s="2"/>
      <c r="CG2316"/>
      <c r="CH2316"/>
      <c r="CI2316"/>
      <c r="CN2316" s="2"/>
      <c r="CP2316"/>
      <c r="CQ2316"/>
      <c r="CR2316"/>
      <c r="CW2316" s="2"/>
      <c r="CY2316"/>
      <c r="CZ2316"/>
      <c r="DA2316"/>
      <c r="DF2316" s="2"/>
      <c r="DH2316"/>
      <c r="DI2316"/>
      <c r="DJ2316"/>
      <c r="DO2316" s="2"/>
      <c r="DQ2316"/>
      <c r="DR2316"/>
      <c r="DS2316"/>
      <c r="DX2316" s="2"/>
      <c r="DZ2316"/>
      <c r="EA2316"/>
      <c r="EB2316"/>
      <c r="EG2316" s="2"/>
      <c r="EI2316"/>
      <c r="EJ2316"/>
      <c r="EK2316"/>
      <c r="EP2316" s="2"/>
      <c r="ER2316"/>
      <c r="ES2316"/>
      <c r="ET2316"/>
      <c r="EY2316" s="2"/>
      <c r="FA2316"/>
      <c r="FB2316"/>
      <c r="FC2316"/>
      <c r="FH2316" s="2"/>
      <c r="FJ2316"/>
      <c r="FK2316"/>
      <c r="FL2316"/>
      <c r="FQ2316" s="2"/>
      <c r="FS2316"/>
      <c r="FT2316"/>
      <c r="FU2316"/>
      <c r="FZ2316" s="2"/>
      <c r="GB2316"/>
      <c r="GC2316"/>
      <c r="GD2316"/>
      <c r="GI2316" s="2"/>
      <c r="GK2316"/>
      <c r="GL2316"/>
      <c r="GM2316"/>
      <c r="GR2316" s="2"/>
      <c r="GT2316"/>
      <c r="GU2316"/>
      <c r="GV2316"/>
      <c r="HA2316" s="2"/>
      <c r="HC2316"/>
      <c r="HD2316"/>
      <c r="HE2316"/>
      <c r="HJ2316"/>
      <c r="HK2316"/>
      <c r="HL2316"/>
      <c r="HM2316"/>
      <c r="HN2316"/>
      <c r="HO2316"/>
      <c r="HP2316"/>
      <c r="HQ2316"/>
      <c r="HR2316"/>
      <c r="HS2316"/>
      <c r="HT2316"/>
      <c r="HU2316"/>
      <c r="HV2316"/>
      <c r="HW2316"/>
      <c r="HX2316"/>
      <c r="HY2316"/>
      <c r="HZ2316"/>
      <c r="IA2316"/>
      <c r="IB2316"/>
      <c r="IC2316"/>
      <c r="ID2316"/>
      <c r="IE2316"/>
      <c r="IF2316"/>
      <c r="IG2316"/>
      <c r="IH2316"/>
      <c r="II2316"/>
      <c r="IJ2316"/>
      <c r="IK2316"/>
      <c r="IL2316"/>
      <c r="IM2316"/>
      <c r="IN2316"/>
      <c r="IO2316"/>
    </row>
    <row r="2317" spans="1:249" s="1" customFormat="1" ht="14.25">
      <c r="A2317" s="28"/>
      <c r="B2317" s="28"/>
      <c r="C2317" s="28"/>
      <c r="D2317" s="28"/>
      <c r="E2317" s="28"/>
      <c r="F2317"/>
      <c r="G2317"/>
      <c r="K2317" s="2"/>
      <c r="M2317"/>
      <c r="N2317"/>
      <c r="O2317"/>
      <c r="T2317" s="2"/>
      <c r="V2317"/>
      <c r="W2317"/>
      <c r="X2317"/>
      <c r="AC2317" s="2"/>
      <c r="AE2317"/>
      <c r="AF2317"/>
      <c r="AG2317"/>
      <c r="AL2317" s="2"/>
      <c r="AN2317"/>
      <c r="AO2317"/>
      <c r="AP2317"/>
      <c r="AU2317" s="2"/>
      <c r="AW2317"/>
      <c r="AX2317"/>
      <c r="AY2317"/>
      <c r="BD2317" s="2"/>
      <c r="BF2317"/>
      <c r="BG2317"/>
      <c r="BH2317"/>
      <c r="BM2317" s="2"/>
      <c r="BO2317"/>
      <c r="BP2317"/>
      <c r="BQ2317"/>
      <c r="BV2317" s="2"/>
      <c r="BX2317"/>
      <c r="BY2317"/>
      <c r="BZ2317"/>
      <c r="CE2317" s="2"/>
      <c r="CG2317"/>
      <c r="CH2317"/>
      <c r="CI2317"/>
      <c r="CN2317" s="2"/>
      <c r="CP2317"/>
      <c r="CQ2317"/>
      <c r="CR2317"/>
      <c r="CW2317" s="2"/>
      <c r="CY2317"/>
      <c r="CZ2317"/>
      <c r="DA2317"/>
      <c r="DF2317" s="2"/>
      <c r="DH2317"/>
      <c r="DI2317"/>
      <c r="DJ2317"/>
      <c r="DO2317" s="2"/>
      <c r="DQ2317"/>
      <c r="DR2317"/>
      <c r="DS2317"/>
      <c r="DX2317" s="2"/>
      <c r="DZ2317"/>
      <c r="EA2317"/>
      <c r="EB2317"/>
      <c r="EG2317" s="2"/>
      <c r="EI2317"/>
      <c r="EJ2317"/>
      <c r="EK2317"/>
      <c r="EP2317" s="2"/>
      <c r="ER2317"/>
      <c r="ES2317"/>
      <c r="ET2317"/>
      <c r="EY2317" s="2"/>
      <c r="FA2317"/>
      <c r="FB2317"/>
      <c r="FC2317"/>
      <c r="FH2317" s="2"/>
      <c r="FJ2317"/>
      <c r="FK2317"/>
      <c r="FL2317"/>
      <c r="FQ2317" s="2"/>
      <c r="FS2317"/>
      <c r="FT2317"/>
      <c r="FU2317"/>
      <c r="FZ2317" s="2"/>
      <c r="GB2317"/>
      <c r="GC2317"/>
      <c r="GD2317"/>
      <c r="GI2317" s="2"/>
      <c r="GK2317"/>
      <c r="GL2317"/>
      <c r="GM2317"/>
      <c r="GR2317" s="2"/>
      <c r="GT2317"/>
      <c r="GU2317"/>
      <c r="GV2317"/>
      <c r="HA2317" s="2"/>
      <c r="HC2317"/>
      <c r="HD2317"/>
      <c r="HE2317"/>
      <c r="HJ2317"/>
      <c r="HK2317"/>
      <c r="HL2317"/>
      <c r="HM2317"/>
      <c r="HN2317"/>
      <c r="HO2317"/>
      <c r="HP2317"/>
      <c r="HQ2317"/>
      <c r="HR2317"/>
      <c r="HS2317"/>
      <c r="HT2317"/>
      <c r="HU2317"/>
      <c r="HV2317"/>
      <c r="HW2317"/>
      <c r="HX2317"/>
      <c r="HY2317"/>
      <c r="HZ2317"/>
      <c r="IA2317"/>
      <c r="IB2317"/>
      <c r="IC2317"/>
      <c r="ID2317"/>
      <c r="IE2317"/>
      <c r="IF2317"/>
      <c r="IG2317"/>
      <c r="IH2317"/>
      <c r="II2317"/>
      <c r="IJ2317"/>
      <c r="IK2317"/>
      <c r="IL2317"/>
      <c r="IM2317"/>
      <c r="IN2317"/>
      <c r="IO2317"/>
    </row>
    <row r="2318" spans="1:249" s="1" customFormat="1" ht="14.25">
      <c r="A2318" s="28"/>
      <c r="B2318" s="28"/>
      <c r="C2318" s="28"/>
      <c r="D2318" s="28"/>
      <c r="E2318" s="28"/>
      <c r="F2318"/>
      <c r="G2318"/>
      <c r="K2318" s="2"/>
      <c r="M2318"/>
      <c r="N2318"/>
      <c r="O2318"/>
      <c r="T2318" s="2"/>
      <c r="V2318"/>
      <c r="W2318"/>
      <c r="X2318"/>
      <c r="AC2318" s="2"/>
      <c r="AE2318"/>
      <c r="AF2318"/>
      <c r="AG2318"/>
      <c r="AL2318" s="2"/>
      <c r="AN2318"/>
      <c r="AO2318"/>
      <c r="AP2318"/>
      <c r="AU2318" s="2"/>
      <c r="AW2318"/>
      <c r="AX2318"/>
      <c r="AY2318"/>
      <c r="BD2318" s="2"/>
      <c r="BF2318"/>
      <c r="BG2318"/>
      <c r="BH2318"/>
      <c r="BM2318" s="2"/>
      <c r="BO2318"/>
      <c r="BP2318"/>
      <c r="BQ2318"/>
      <c r="BV2318" s="2"/>
      <c r="BX2318"/>
      <c r="BY2318"/>
      <c r="BZ2318"/>
      <c r="CE2318" s="2"/>
      <c r="CG2318"/>
      <c r="CH2318"/>
      <c r="CI2318"/>
      <c r="CN2318" s="2"/>
      <c r="CP2318"/>
      <c r="CQ2318"/>
      <c r="CR2318"/>
      <c r="CW2318" s="2"/>
      <c r="CY2318"/>
      <c r="CZ2318"/>
      <c r="DA2318"/>
      <c r="DF2318" s="2"/>
      <c r="DH2318"/>
      <c r="DI2318"/>
      <c r="DJ2318"/>
      <c r="DO2318" s="2"/>
      <c r="DQ2318"/>
      <c r="DR2318"/>
      <c r="DS2318"/>
      <c r="DX2318" s="2"/>
      <c r="DZ2318"/>
      <c r="EA2318"/>
      <c r="EB2318"/>
      <c r="EG2318" s="2"/>
      <c r="EI2318"/>
      <c r="EJ2318"/>
      <c r="EK2318"/>
      <c r="EP2318" s="2"/>
      <c r="ER2318"/>
      <c r="ES2318"/>
      <c r="ET2318"/>
      <c r="EY2318" s="2"/>
      <c r="FA2318"/>
      <c r="FB2318"/>
      <c r="FC2318"/>
      <c r="FH2318" s="2"/>
      <c r="FJ2318"/>
      <c r="FK2318"/>
      <c r="FL2318"/>
      <c r="FQ2318" s="2"/>
      <c r="FS2318"/>
      <c r="FT2318"/>
      <c r="FU2318"/>
      <c r="FZ2318" s="2"/>
      <c r="GB2318"/>
      <c r="GC2318"/>
      <c r="GD2318"/>
      <c r="GI2318" s="2"/>
      <c r="GK2318"/>
      <c r="GL2318"/>
      <c r="GM2318"/>
      <c r="GR2318" s="2"/>
      <c r="GT2318"/>
      <c r="GU2318"/>
      <c r="GV2318"/>
      <c r="HA2318" s="2"/>
      <c r="HC2318"/>
      <c r="HD2318"/>
      <c r="HE2318"/>
      <c r="HJ2318"/>
      <c r="HK2318"/>
      <c r="HL2318"/>
      <c r="HM2318"/>
      <c r="HN2318"/>
      <c r="HO2318"/>
      <c r="HP2318"/>
      <c r="HQ2318"/>
      <c r="HR2318"/>
      <c r="HS2318"/>
      <c r="HT2318"/>
      <c r="HU2318"/>
      <c r="HV2318"/>
      <c r="HW2318"/>
      <c r="HX2318"/>
      <c r="HY2318"/>
      <c r="HZ2318"/>
      <c r="IA2318"/>
      <c r="IB2318"/>
      <c r="IC2318"/>
      <c r="ID2318"/>
      <c r="IE2318"/>
      <c r="IF2318"/>
      <c r="IG2318"/>
      <c r="IH2318"/>
      <c r="II2318"/>
      <c r="IJ2318"/>
      <c r="IK2318"/>
      <c r="IL2318"/>
      <c r="IM2318"/>
      <c r="IN2318"/>
      <c r="IO2318"/>
    </row>
    <row r="2319" spans="1:249" s="1" customFormat="1" ht="14.25">
      <c r="A2319" s="28"/>
      <c r="B2319" s="28"/>
      <c r="C2319" s="28"/>
      <c r="D2319" s="28"/>
      <c r="E2319" s="28"/>
      <c r="F2319"/>
      <c r="G2319"/>
      <c r="K2319" s="2"/>
      <c r="M2319"/>
      <c r="N2319"/>
      <c r="O2319"/>
      <c r="T2319" s="2"/>
      <c r="V2319"/>
      <c r="W2319"/>
      <c r="X2319"/>
      <c r="AC2319" s="2"/>
      <c r="AE2319"/>
      <c r="AF2319"/>
      <c r="AG2319"/>
      <c r="AL2319" s="2"/>
      <c r="AN2319"/>
      <c r="AO2319"/>
      <c r="AP2319"/>
      <c r="AU2319" s="2"/>
      <c r="AW2319"/>
      <c r="AX2319"/>
      <c r="AY2319"/>
      <c r="BD2319" s="2"/>
      <c r="BF2319"/>
      <c r="BG2319"/>
      <c r="BH2319"/>
      <c r="BM2319" s="2"/>
      <c r="BO2319"/>
      <c r="BP2319"/>
      <c r="BQ2319"/>
      <c r="BV2319" s="2"/>
      <c r="BX2319"/>
      <c r="BY2319"/>
      <c r="BZ2319"/>
      <c r="CE2319" s="2"/>
      <c r="CG2319"/>
      <c r="CH2319"/>
      <c r="CI2319"/>
      <c r="CN2319" s="2"/>
      <c r="CP2319"/>
      <c r="CQ2319"/>
      <c r="CR2319"/>
      <c r="CW2319" s="2"/>
      <c r="CY2319"/>
      <c r="CZ2319"/>
      <c r="DA2319"/>
      <c r="DF2319" s="2"/>
      <c r="DH2319"/>
      <c r="DI2319"/>
      <c r="DJ2319"/>
      <c r="DO2319" s="2"/>
      <c r="DQ2319"/>
      <c r="DR2319"/>
      <c r="DS2319"/>
      <c r="DX2319" s="2"/>
      <c r="DZ2319"/>
      <c r="EA2319"/>
      <c r="EB2319"/>
      <c r="EG2319" s="2"/>
      <c r="EI2319"/>
      <c r="EJ2319"/>
      <c r="EK2319"/>
      <c r="EP2319" s="2"/>
      <c r="ER2319"/>
      <c r="ES2319"/>
      <c r="ET2319"/>
      <c r="EY2319" s="2"/>
      <c r="FA2319"/>
      <c r="FB2319"/>
      <c r="FC2319"/>
      <c r="FH2319" s="2"/>
      <c r="FJ2319"/>
      <c r="FK2319"/>
      <c r="FL2319"/>
      <c r="FQ2319" s="2"/>
      <c r="FS2319"/>
      <c r="FT2319"/>
      <c r="FU2319"/>
      <c r="FZ2319" s="2"/>
      <c r="GB2319"/>
      <c r="GC2319"/>
      <c r="GD2319"/>
      <c r="GI2319" s="2"/>
      <c r="GK2319"/>
      <c r="GL2319"/>
      <c r="GM2319"/>
      <c r="GR2319" s="2"/>
      <c r="GT2319"/>
      <c r="GU2319"/>
      <c r="GV2319"/>
      <c r="HA2319" s="2"/>
      <c r="HC2319"/>
      <c r="HD2319"/>
      <c r="HE2319"/>
      <c r="HJ2319"/>
      <c r="HK2319"/>
      <c r="HL2319"/>
      <c r="HM2319"/>
      <c r="HN2319"/>
      <c r="HO2319"/>
      <c r="HP2319"/>
      <c r="HQ2319"/>
      <c r="HR2319"/>
      <c r="HS2319"/>
      <c r="HT2319"/>
      <c r="HU2319"/>
      <c r="HV2319"/>
      <c r="HW2319"/>
      <c r="HX2319"/>
      <c r="HY2319"/>
      <c r="HZ2319"/>
      <c r="IA2319"/>
      <c r="IB2319"/>
      <c r="IC2319"/>
      <c r="ID2319"/>
      <c r="IE2319"/>
      <c r="IF2319"/>
      <c r="IG2319"/>
      <c r="IH2319"/>
      <c r="II2319"/>
      <c r="IJ2319"/>
      <c r="IK2319"/>
      <c r="IL2319"/>
      <c r="IM2319"/>
      <c r="IN2319"/>
      <c r="IO2319"/>
    </row>
    <row r="2320" spans="1:249" s="1" customFormat="1" ht="14.25">
      <c r="A2320" s="28"/>
      <c r="B2320" s="28"/>
      <c r="C2320" s="28"/>
      <c r="D2320" s="28"/>
      <c r="E2320" s="28"/>
      <c r="F2320"/>
      <c r="G2320"/>
      <c r="K2320" s="2"/>
      <c r="M2320"/>
      <c r="N2320"/>
      <c r="O2320"/>
      <c r="T2320" s="2"/>
      <c r="V2320"/>
      <c r="W2320"/>
      <c r="X2320"/>
      <c r="AC2320" s="2"/>
      <c r="AE2320"/>
      <c r="AF2320"/>
      <c r="AG2320"/>
      <c r="AL2320" s="2"/>
      <c r="AN2320"/>
      <c r="AO2320"/>
      <c r="AP2320"/>
      <c r="AU2320" s="2"/>
      <c r="AW2320"/>
      <c r="AX2320"/>
      <c r="AY2320"/>
      <c r="BD2320" s="2"/>
      <c r="BF2320"/>
      <c r="BG2320"/>
      <c r="BH2320"/>
      <c r="BM2320" s="2"/>
      <c r="BO2320"/>
      <c r="BP2320"/>
      <c r="BQ2320"/>
      <c r="BV2320" s="2"/>
      <c r="BX2320"/>
      <c r="BY2320"/>
      <c r="BZ2320"/>
      <c r="CE2320" s="2"/>
      <c r="CG2320"/>
      <c r="CH2320"/>
      <c r="CI2320"/>
      <c r="CN2320" s="2"/>
      <c r="CP2320"/>
      <c r="CQ2320"/>
      <c r="CR2320"/>
      <c r="CW2320" s="2"/>
      <c r="CY2320"/>
      <c r="CZ2320"/>
      <c r="DA2320"/>
      <c r="DF2320" s="2"/>
      <c r="DH2320"/>
      <c r="DI2320"/>
      <c r="DJ2320"/>
      <c r="DO2320" s="2"/>
      <c r="DQ2320"/>
      <c r="DR2320"/>
      <c r="DS2320"/>
      <c r="DX2320" s="2"/>
      <c r="DZ2320"/>
      <c r="EA2320"/>
      <c r="EB2320"/>
      <c r="EG2320" s="2"/>
      <c r="EI2320"/>
      <c r="EJ2320"/>
      <c r="EK2320"/>
      <c r="EP2320" s="2"/>
      <c r="ER2320"/>
      <c r="ES2320"/>
      <c r="ET2320"/>
      <c r="EY2320" s="2"/>
      <c r="FA2320"/>
      <c r="FB2320"/>
      <c r="FC2320"/>
      <c r="FH2320" s="2"/>
      <c r="FJ2320"/>
      <c r="FK2320"/>
      <c r="FL2320"/>
      <c r="FQ2320" s="2"/>
      <c r="FS2320"/>
      <c r="FT2320"/>
      <c r="FU2320"/>
      <c r="FZ2320" s="2"/>
      <c r="GB2320"/>
      <c r="GC2320"/>
      <c r="GD2320"/>
      <c r="GI2320" s="2"/>
      <c r="GK2320"/>
      <c r="GL2320"/>
      <c r="GM2320"/>
      <c r="GR2320" s="2"/>
      <c r="GT2320"/>
      <c r="GU2320"/>
      <c r="GV2320"/>
      <c r="HA2320" s="2"/>
      <c r="HC2320"/>
      <c r="HD2320"/>
      <c r="HE2320"/>
      <c r="HJ2320"/>
      <c r="HK2320"/>
      <c r="HL2320"/>
      <c r="HM2320"/>
      <c r="HN2320"/>
      <c r="HO2320"/>
      <c r="HP2320"/>
      <c r="HQ2320"/>
      <c r="HR2320"/>
      <c r="HS2320"/>
      <c r="HT2320"/>
      <c r="HU2320"/>
      <c r="HV2320"/>
      <c r="HW2320"/>
      <c r="HX2320"/>
      <c r="HY2320"/>
      <c r="HZ2320"/>
      <c r="IA2320"/>
      <c r="IB2320"/>
      <c r="IC2320"/>
      <c r="ID2320"/>
      <c r="IE2320"/>
      <c r="IF2320"/>
      <c r="IG2320"/>
      <c r="IH2320"/>
      <c r="II2320"/>
      <c r="IJ2320"/>
      <c r="IK2320"/>
      <c r="IL2320"/>
      <c r="IM2320"/>
      <c r="IN2320"/>
      <c r="IO2320"/>
    </row>
    <row r="2321" spans="1:256" s="1" customFormat="1" ht="14.25">
      <c r="A2321" s="28"/>
      <c r="B2321" s="28"/>
      <c r="C2321" s="28"/>
      <c r="D2321" s="28"/>
      <c r="E2321" s="28"/>
      <c r="F2321"/>
      <c r="G2321"/>
      <c r="K2321" s="2"/>
      <c r="M2321"/>
      <c r="N2321"/>
      <c r="O2321"/>
      <c r="T2321" s="2"/>
      <c r="V2321"/>
      <c r="W2321"/>
      <c r="X2321"/>
      <c r="AC2321" s="2"/>
      <c r="AE2321"/>
      <c r="AF2321"/>
      <c r="AG2321"/>
      <c r="AL2321" s="2"/>
      <c r="AN2321"/>
      <c r="AO2321"/>
      <c r="AP2321"/>
      <c r="AU2321" s="2"/>
      <c r="AW2321"/>
      <c r="AX2321"/>
      <c r="AY2321"/>
      <c r="BD2321" s="2"/>
      <c r="BF2321"/>
      <c r="BG2321"/>
      <c r="BH2321"/>
      <c r="BM2321" s="2"/>
      <c r="BO2321"/>
      <c r="BP2321"/>
      <c r="BQ2321"/>
      <c r="BV2321" s="2"/>
      <c r="BX2321"/>
      <c r="BY2321"/>
      <c r="BZ2321"/>
      <c r="CE2321" s="2"/>
      <c r="CG2321"/>
      <c r="CH2321"/>
      <c r="CI2321"/>
      <c r="CN2321" s="2"/>
      <c r="CP2321"/>
      <c r="CQ2321"/>
      <c r="CR2321"/>
      <c r="CW2321" s="2"/>
      <c r="CY2321"/>
      <c r="CZ2321"/>
      <c r="DA2321"/>
      <c r="DF2321" s="2"/>
      <c r="DH2321"/>
      <c r="DI2321"/>
      <c r="DJ2321"/>
      <c r="DO2321" s="2"/>
      <c r="DQ2321"/>
      <c r="DR2321"/>
      <c r="DS2321"/>
      <c r="DX2321" s="2"/>
      <c r="DZ2321"/>
      <c r="EA2321"/>
      <c r="EB2321"/>
      <c r="EG2321" s="2"/>
      <c r="EI2321"/>
      <c r="EJ2321"/>
      <c r="EK2321"/>
      <c r="EP2321" s="2"/>
      <c r="ER2321"/>
      <c r="ES2321"/>
      <c r="ET2321"/>
      <c r="EY2321" s="2"/>
      <c r="FA2321"/>
      <c r="FB2321"/>
      <c r="FC2321"/>
      <c r="FH2321" s="2"/>
      <c r="FJ2321"/>
      <c r="FK2321"/>
      <c r="FL2321"/>
      <c r="FQ2321" s="2"/>
      <c r="FS2321"/>
      <c r="FT2321"/>
      <c r="FU2321"/>
      <c r="FZ2321" s="2"/>
      <c r="GB2321"/>
      <c r="GC2321"/>
      <c r="GD2321"/>
      <c r="GI2321" s="2"/>
      <c r="GK2321"/>
      <c r="GL2321"/>
      <c r="GM2321"/>
      <c r="GR2321" s="2"/>
      <c r="GT2321"/>
      <c r="GU2321"/>
      <c r="GV2321"/>
      <c r="HA2321" s="2"/>
      <c r="HC2321"/>
      <c r="HD2321"/>
      <c r="HE2321"/>
      <c r="HJ2321"/>
      <c r="HK2321"/>
      <c r="HL2321"/>
      <c r="HM2321"/>
      <c r="HN2321"/>
      <c r="HO2321"/>
      <c r="HP2321"/>
      <c r="HQ2321"/>
      <c r="HR2321"/>
      <c r="HS2321"/>
      <c r="HT2321"/>
      <c r="HU2321"/>
      <c r="HV2321"/>
      <c r="HW2321"/>
      <c r="HX2321"/>
      <c r="HY2321"/>
      <c r="HZ2321"/>
      <c r="IA2321"/>
      <c r="IB2321"/>
      <c r="IC2321"/>
      <c r="ID2321"/>
      <c r="IE2321"/>
      <c r="IF2321"/>
      <c r="IG2321"/>
      <c r="IH2321"/>
      <c r="II2321"/>
      <c r="IJ2321"/>
      <c r="IK2321"/>
      <c r="IL2321"/>
      <c r="IM2321"/>
      <c r="IN2321"/>
      <c r="IO2321"/>
    </row>
    <row r="2322" spans="1:256" s="1" customFormat="1" ht="14.25">
      <c r="A2322" s="28"/>
      <c r="B2322" s="28"/>
      <c r="C2322" s="28"/>
      <c r="D2322" s="28"/>
      <c r="E2322" s="28"/>
      <c r="F2322"/>
      <c r="G2322"/>
      <c r="K2322" s="2"/>
      <c r="M2322"/>
      <c r="N2322"/>
      <c r="O2322"/>
      <c r="T2322" s="2"/>
      <c r="V2322"/>
      <c r="W2322"/>
      <c r="X2322"/>
      <c r="AC2322" s="2"/>
      <c r="AE2322"/>
      <c r="AF2322"/>
      <c r="AG2322"/>
      <c r="AL2322" s="2"/>
      <c r="AN2322"/>
      <c r="AO2322"/>
      <c r="AP2322"/>
      <c r="AU2322" s="2"/>
      <c r="AW2322"/>
      <c r="AX2322"/>
      <c r="AY2322"/>
      <c r="BD2322" s="2"/>
      <c r="BF2322"/>
      <c r="BG2322"/>
      <c r="BH2322"/>
      <c r="BM2322" s="2"/>
      <c r="BO2322"/>
      <c r="BP2322"/>
      <c r="BQ2322"/>
      <c r="BV2322" s="2"/>
      <c r="BX2322"/>
      <c r="BY2322"/>
      <c r="BZ2322"/>
      <c r="CE2322" s="2"/>
      <c r="CG2322"/>
      <c r="CH2322"/>
      <c r="CI2322"/>
      <c r="CN2322" s="2"/>
      <c r="CP2322"/>
      <c r="CQ2322"/>
      <c r="CR2322"/>
      <c r="CW2322" s="2"/>
      <c r="CY2322"/>
      <c r="CZ2322"/>
      <c r="DA2322"/>
      <c r="DF2322" s="2"/>
      <c r="DH2322"/>
      <c r="DI2322"/>
      <c r="DJ2322"/>
      <c r="DO2322" s="2"/>
      <c r="DQ2322"/>
      <c r="DR2322"/>
      <c r="DS2322"/>
      <c r="DX2322" s="2"/>
      <c r="DZ2322"/>
      <c r="EA2322"/>
      <c r="EB2322"/>
      <c r="EG2322" s="2"/>
      <c r="EI2322"/>
      <c r="EJ2322"/>
      <c r="EK2322"/>
      <c r="EP2322" s="2"/>
      <c r="ER2322"/>
      <c r="ES2322"/>
      <c r="ET2322"/>
      <c r="EY2322" s="2"/>
      <c r="FA2322"/>
      <c r="FB2322"/>
      <c r="FC2322"/>
      <c r="FH2322" s="2"/>
      <c r="FJ2322"/>
      <c r="FK2322"/>
      <c r="FL2322"/>
      <c r="FQ2322" s="2"/>
      <c r="FS2322"/>
      <c r="FT2322"/>
      <c r="FU2322"/>
      <c r="FZ2322" s="2"/>
      <c r="GB2322"/>
      <c r="GC2322"/>
      <c r="GD2322"/>
      <c r="GI2322" s="2"/>
      <c r="GK2322"/>
      <c r="GL2322"/>
      <c r="GM2322"/>
      <c r="GR2322" s="2"/>
      <c r="GT2322"/>
      <c r="GU2322"/>
      <c r="GV2322"/>
      <c r="HA2322" s="2"/>
      <c r="HC2322"/>
      <c r="HD2322"/>
      <c r="HE2322"/>
      <c r="HJ2322"/>
      <c r="HK2322"/>
      <c r="HL2322"/>
      <c r="HM2322"/>
      <c r="HN2322"/>
      <c r="HO2322"/>
      <c r="HP2322"/>
      <c r="HQ2322"/>
      <c r="HR2322"/>
      <c r="HS2322"/>
      <c r="HT2322"/>
      <c r="HU2322"/>
      <c r="HV2322"/>
      <c r="HW2322"/>
      <c r="HX2322"/>
      <c r="HY2322"/>
      <c r="HZ2322"/>
      <c r="IA2322"/>
      <c r="IB2322"/>
      <c r="IC2322"/>
      <c r="ID2322"/>
      <c r="IE2322"/>
      <c r="IF2322"/>
      <c r="IG2322"/>
      <c r="IH2322"/>
      <c r="II2322"/>
      <c r="IJ2322"/>
      <c r="IK2322"/>
      <c r="IL2322"/>
      <c r="IM2322"/>
      <c r="IN2322"/>
      <c r="IO2322"/>
    </row>
    <row r="2323" spans="1:256" s="1" customFormat="1" ht="14.25">
      <c r="A2323" s="28"/>
      <c r="B2323" s="28"/>
      <c r="C2323" s="28"/>
      <c r="D2323" s="28"/>
      <c r="E2323" s="28"/>
      <c r="F2323"/>
      <c r="G2323"/>
      <c r="K2323" s="2"/>
      <c r="M2323"/>
      <c r="N2323"/>
      <c r="O2323"/>
      <c r="T2323" s="2"/>
      <c r="V2323"/>
      <c r="W2323"/>
      <c r="X2323"/>
      <c r="AC2323" s="2"/>
      <c r="AE2323"/>
      <c r="AF2323"/>
      <c r="AG2323"/>
      <c r="AL2323" s="2"/>
      <c r="AN2323"/>
      <c r="AO2323"/>
      <c r="AP2323"/>
      <c r="AU2323" s="2"/>
      <c r="AW2323"/>
      <c r="AX2323"/>
      <c r="AY2323"/>
      <c r="BD2323" s="2"/>
      <c r="BF2323"/>
      <c r="BG2323"/>
      <c r="BH2323"/>
      <c r="BM2323" s="2"/>
      <c r="BO2323"/>
      <c r="BP2323"/>
      <c r="BQ2323"/>
      <c r="BV2323" s="2"/>
      <c r="BX2323"/>
      <c r="BY2323"/>
      <c r="BZ2323"/>
      <c r="CE2323" s="2"/>
      <c r="CG2323"/>
      <c r="CH2323"/>
      <c r="CI2323"/>
      <c r="CN2323" s="2"/>
      <c r="CP2323"/>
      <c r="CQ2323"/>
      <c r="CR2323"/>
      <c r="CW2323" s="2"/>
      <c r="CY2323"/>
      <c r="CZ2323"/>
      <c r="DA2323"/>
      <c r="DF2323" s="2"/>
      <c r="DH2323"/>
      <c r="DI2323"/>
      <c r="DJ2323"/>
      <c r="DO2323" s="2"/>
      <c r="DQ2323"/>
      <c r="DR2323"/>
      <c r="DS2323"/>
      <c r="DX2323" s="2"/>
      <c r="DZ2323"/>
      <c r="EA2323"/>
      <c r="EB2323"/>
      <c r="EG2323" s="2"/>
      <c r="EI2323"/>
      <c r="EJ2323"/>
      <c r="EK2323"/>
      <c r="EP2323" s="2"/>
      <c r="ER2323"/>
      <c r="ES2323"/>
      <c r="ET2323"/>
      <c r="EY2323" s="2"/>
      <c r="FA2323"/>
      <c r="FB2323"/>
      <c r="FC2323"/>
      <c r="FH2323" s="2"/>
      <c r="FJ2323"/>
      <c r="FK2323"/>
      <c r="FL2323"/>
      <c r="FQ2323" s="2"/>
      <c r="FS2323"/>
      <c r="FT2323"/>
      <c r="FU2323"/>
      <c r="FZ2323" s="2"/>
      <c r="GB2323"/>
      <c r="GC2323"/>
      <c r="GD2323"/>
      <c r="GI2323" s="2"/>
      <c r="GK2323"/>
      <c r="GL2323"/>
      <c r="GM2323"/>
      <c r="GR2323" s="2"/>
      <c r="GT2323"/>
      <c r="GU2323"/>
      <c r="GV2323"/>
      <c r="HA2323" s="2"/>
      <c r="HC2323"/>
      <c r="HD2323"/>
      <c r="HE2323"/>
      <c r="HJ2323"/>
      <c r="HK2323"/>
      <c r="HL2323"/>
      <c r="HM2323"/>
      <c r="HN2323"/>
      <c r="HO2323"/>
      <c r="HP2323"/>
      <c r="HQ2323"/>
      <c r="HR2323"/>
      <c r="HS2323"/>
      <c r="HT2323"/>
      <c r="HU2323"/>
      <c r="HV2323"/>
      <c r="HW2323"/>
      <c r="HX2323"/>
      <c r="HY2323"/>
      <c r="HZ2323"/>
      <c r="IA2323"/>
      <c r="IB2323"/>
      <c r="IC2323"/>
      <c r="ID2323"/>
      <c r="IE2323"/>
      <c r="IF2323"/>
      <c r="IG2323"/>
      <c r="IH2323"/>
      <c r="II2323"/>
      <c r="IJ2323"/>
      <c r="IK2323"/>
      <c r="IL2323"/>
      <c r="IM2323"/>
      <c r="IN2323"/>
      <c r="IO2323"/>
    </row>
    <row r="2324" spans="1:256" s="1" customFormat="1" ht="14.25">
      <c r="A2324" s="28"/>
      <c r="B2324" s="28"/>
      <c r="C2324" s="28"/>
      <c r="D2324" s="28"/>
      <c r="E2324" s="28"/>
      <c r="F2324"/>
      <c r="G2324"/>
      <c r="K2324" s="2"/>
      <c r="M2324"/>
      <c r="N2324"/>
      <c r="O2324"/>
      <c r="T2324" s="2"/>
      <c r="V2324"/>
      <c r="W2324"/>
      <c r="X2324"/>
      <c r="AC2324" s="2"/>
      <c r="AE2324"/>
      <c r="AF2324"/>
      <c r="AG2324"/>
      <c r="AL2324" s="2"/>
      <c r="AN2324"/>
      <c r="AO2324"/>
      <c r="AP2324"/>
      <c r="AU2324" s="2"/>
      <c r="AW2324"/>
      <c r="AX2324"/>
      <c r="AY2324"/>
      <c r="BD2324" s="2"/>
      <c r="BF2324"/>
      <c r="BG2324"/>
      <c r="BH2324"/>
      <c r="BM2324" s="2"/>
      <c r="BO2324"/>
      <c r="BP2324"/>
      <c r="BQ2324"/>
      <c r="BV2324" s="2"/>
      <c r="BX2324"/>
      <c r="BY2324"/>
      <c r="BZ2324"/>
      <c r="CE2324" s="2"/>
      <c r="CG2324"/>
      <c r="CH2324"/>
      <c r="CI2324"/>
      <c r="CN2324" s="2"/>
      <c r="CP2324"/>
      <c r="CQ2324"/>
      <c r="CR2324"/>
      <c r="CW2324" s="2"/>
      <c r="CY2324"/>
      <c r="CZ2324"/>
      <c r="DA2324"/>
      <c r="DF2324" s="2"/>
      <c r="DH2324"/>
      <c r="DI2324"/>
      <c r="DJ2324"/>
      <c r="DO2324" s="2"/>
      <c r="DQ2324"/>
      <c r="DR2324"/>
      <c r="DS2324"/>
      <c r="DX2324" s="2"/>
      <c r="DZ2324"/>
      <c r="EA2324"/>
      <c r="EB2324"/>
      <c r="EG2324" s="2"/>
      <c r="EI2324"/>
      <c r="EJ2324"/>
      <c r="EK2324"/>
      <c r="EP2324" s="2"/>
      <c r="ER2324"/>
      <c r="ES2324"/>
      <c r="ET2324"/>
      <c r="EY2324" s="2"/>
      <c r="FA2324"/>
      <c r="FB2324"/>
      <c r="FC2324"/>
      <c r="FH2324" s="2"/>
      <c r="FJ2324"/>
      <c r="FK2324"/>
      <c r="FL2324"/>
      <c r="FQ2324" s="2"/>
      <c r="FS2324"/>
      <c r="FT2324"/>
      <c r="FU2324"/>
      <c r="FZ2324" s="2"/>
      <c r="GB2324"/>
      <c r="GC2324"/>
      <c r="GD2324"/>
      <c r="GI2324" s="2"/>
      <c r="GK2324"/>
      <c r="GL2324"/>
      <c r="GM2324"/>
      <c r="GR2324" s="2"/>
      <c r="GT2324"/>
      <c r="GU2324"/>
      <c r="GV2324"/>
      <c r="HA2324" s="2"/>
      <c r="HC2324"/>
      <c r="HD2324"/>
      <c r="HE2324"/>
      <c r="HJ2324"/>
      <c r="HK2324"/>
      <c r="HL2324"/>
      <c r="HM2324"/>
      <c r="HN2324"/>
      <c r="HO2324"/>
      <c r="HP2324"/>
      <c r="HQ2324"/>
      <c r="HR2324"/>
      <c r="HS2324"/>
      <c r="HT2324"/>
      <c r="HU2324"/>
      <c r="HV2324"/>
      <c r="HW2324"/>
      <c r="HX2324"/>
      <c r="HY2324"/>
      <c r="HZ2324"/>
      <c r="IA2324"/>
      <c r="IB2324"/>
      <c r="IC2324"/>
      <c r="ID2324"/>
      <c r="IE2324"/>
      <c r="IF2324"/>
      <c r="IG2324"/>
      <c r="IH2324"/>
      <c r="II2324"/>
      <c r="IJ2324"/>
      <c r="IK2324"/>
      <c r="IL2324"/>
      <c r="IM2324"/>
      <c r="IN2324"/>
      <c r="IO2324"/>
    </row>
    <row r="2325" spans="1:256" s="1" customFormat="1" ht="14.25">
      <c r="A2325" s="28"/>
      <c r="B2325" s="28"/>
      <c r="C2325" s="28"/>
      <c r="D2325" s="28"/>
      <c r="E2325" s="28"/>
      <c r="F2325"/>
      <c r="G2325"/>
      <c r="K2325" s="2"/>
      <c r="M2325"/>
      <c r="N2325"/>
      <c r="O2325"/>
      <c r="T2325" s="2"/>
      <c r="V2325"/>
      <c r="W2325"/>
      <c r="X2325"/>
      <c r="AC2325" s="2"/>
      <c r="AE2325"/>
      <c r="AF2325"/>
      <c r="AG2325"/>
      <c r="AL2325" s="2"/>
      <c r="AN2325"/>
      <c r="AO2325"/>
      <c r="AP2325"/>
      <c r="AU2325" s="2"/>
      <c r="AW2325"/>
      <c r="AX2325"/>
      <c r="AY2325"/>
      <c r="BD2325" s="2"/>
      <c r="BF2325"/>
      <c r="BG2325"/>
      <c r="BH2325"/>
      <c r="BM2325" s="2"/>
      <c r="BO2325"/>
      <c r="BP2325"/>
      <c r="BQ2325"/>
      <c r="BV2325" s="2"/>
      <c r="BX2325"/>
      <c r="BY2325"/>
      <c r="BZ2325"/>
      <c r="CE2325" s="2"/>
      <c r="CG2325"/>
      <c r="CH2325"/>
      <c r="CI2325"/>
      <c r="CN2325" s="2"/>
      <c r="CP2325"/>
      <c r="CQ2325"/>
      <c r="CR2325"/>
      <c r="CW2325" s="2"/>
      <c r="CY2325"/>
      <c r="CZ2325"/>
      <c r="DA2325"/>
      <c r="DF2325" s="2"/>
      <c r="DH2325"/>
      <c r="DI2325"/>
      <c r="DJ2325"/>
      <c r="DO2325" s="2"/>
      <c r="DQ2325"/>
      <c r="DR2325"/>
      <c r="DS2325"/>
      <c r="DX2325" s="2"/>
      <c r="DZ2325"/>
      <c r="EA2325"/>
      <c r="EB2325"/>
      <c r="EG2325" s="2"/>
      <c r="EI2325"/>
      <c r="EJ2325"/>
      <c r="EK2325"/>
      <c r="EP2325" s="2"/>
      <c r="ER2325"/>
      <c r="ES2325"/>
      <c r="ET2325"/>
      <c r="EY2325" s="2"/>
      <c r="FA2325"/>
      <c r="FB2325"/>
      <c r="FC2325"/>
      <c r="FH2325" s="2"/>
      <c r="FJ2325"/>
      <c r="FK2325"/>
      <c r="FL2325"/>
      <c r="FQ2325" s="2"/>
      <c r="FS2325"/>
      <c r="FT2325"/>
      <c r="FU2325"/>
      <c r="FZ2325" s="2"/>
      <c r="GB2325"/>
      <c r="GC2325"/>
      <c r="GD2325"/>
      <c r="GI2325" s="2"/>
      <c r="GK2325"/>
      <c r="GL2325"/>
      <c r="GM2325"/>
      <c r="GR2325" s="2"/>
      <c r="GT2325"/>
      <c r="GU2325"/>
      <c r="GV2325"/>
      <c r="HA2325" s="2"/>
      <c r="HC2325"/>
      <c r="HD2325"/>
      <c r="HE2325"/>
      <c r="HJ2325"/>
      <c r="HK2325"/>
      <c r="HL2325"/>
      <c r="HM2325"/>
      <c r="HN2325"/>
      <c r="HO2325"/>
      <c r="HP2325"/>
      <c r="HQ2325"/>
      <c r="HR2325"/>
      <c r="HS2325"/>
      <c r="HT2325"/>
      <c r="HU2325"/>
      <c r="HV2325"/>
      <c r="HW2325"/>
      <c r="HX2325"/>
      <c r="HY2325"/>
      <c r="HZ2325"/>
      <c r="IA2325"/>
      <c r="IB2325"/>
      <c r="IC2325"/>
      <c r="ID2325"/>
      <c r="IE2325"/>
      <c r="IF2325"/>
      <c r="IG2325"/>
      <c r="IH2325"/>
      <c r="II2325"/>
      <c r="IJ2325"/>
      <c r="IK2325"/>
      <c r="IL2325"/>
      <c r="IM2325"/>
      <c r="IN2325"/>
      <c r="IO2325"/>
    </row>
    <row r="2326" spans="1:256" s="1" customFormat="1" ht="14.25">
      <c r="A2326" s="28"/>
      <c r="B2326" s="28"/>
      <c r="C2326" s="28"/>
      <c r="D2326" s="28"/>
      <c r="E2326" s="28"/>
      <c r="F2326"/>
      <c r="G2326"/>
      <c r="K2326" s="2"/>
      <c r="M2326"/>
      <c r="N2326"/>
      <c r="O2326"/>
      <c r="T2326" s="2"/>
      <c r="V2326"/>
      <c r="W2326"/>
      <c r="X2326"/>
      <c r="AC2326" s="2"/>
      <c r="AE2326"/>
      <c r="AF2326"/>
      <c r="AG2326"/>
      <c r="AL2326" s="2"/>
      <c r="AN2326"/>
      <c r="AO2326"/>
      <c r="AP2326"/>
      <c r="AU2326" s="2"/>
      <c r="AW2326"/>
      <c r="AX2326"/>
      <c r="AY2326"/>
      <c r="BD2326" s="2"/>
      <c r="BF2326"/>
      <c r="BG2326"/>
      <c r="BH2326"/>
      <c r="BM2326" s="2"/>
      <c r="BO2326"/>
      <c r="BP2326"/>
      <c r="BQ2326"/>
      <c r="BV2326" s="2"/>
      <c r="BX2326"/>
      <c r="BY2326"/>
      <c r="BZ2326"/>
      <c r="CE2326" s="2"/>
      <c r="CG2326"/>
      <c r="CH2326"/>
      <c r="CI2326"/>
      <c r="CN2326" s="2"/>
      <c r="CP2326"/>
      <c r="CQ2326"/>
      <c r="CR2326"/>
      <c r="CW2326" s="2"/>
      <c r="CY2326"/>
      <c r="CZ2326"/>
      <c r="DA2326"/>
      <c r="DF2326" s="2"/>
      <c r="DH2326"/>
      <c r="DI2326"/>
      <c r="DJ2326"/>
      <c r="DO2326" s="2"/>
      <c r="DQ2326"/>
      <c r="DR2326"/>
      <c r="DS2326"/>
      <c r="DX2326" s="2"/>
      <c r="DZ2326"/>
      <c r="EA2326"/>
      <c r="EB2326"/>
      <c r="EG2326" s="2"/>
      <c r="EI2326"/>
      <c r="EJ2326"/>
      <c r="EK2326"/>
      <c r="EP2326" s="2"/>
      <c r="ER2326"/>
      <c r="ES2326"/>
      <c r="ET2326"/>
      <c r="EY2326" s="2"/>
      <c r="FA2326"/>
      <c r="FB2326"/>
      <c r="FC2326"/>
      <c r="FH2326" s="2"/>
      <c r="FJ2326"/>
      <c r="FK2326"/>
      <c r="FL2326"/>
      <c r="FQ2326" s="2"/>
      <c r="FS2326"/>
      <c r="FT2326"/>
      <c r="FU2326"/>
      <c r="FZ2326" s="2"/>
      <c r="GB2326"/>
      <c r="GC2326"/>
      <c r="GD2326"/>
      <c r="GI2326" s="2"/>
      <c r="GK2326"/>
      <c r="GL2326"/>
      <c r="GM2326"/>
      <c r="GR2326" s="2"/>
      <c r="GT2326"/>
      <c r="GU2326"/>
      <c r="GV2326"/>
      <c r="HA2326" s="2"/>
      <c r="HC2326"/>
      <c r="HD2326"/>
      <c r="HE2326"/>
      <c r="HJ2326"/>
      <c r="HK2326"/>
      <c r="HL2326"/>
      <c r="HM2326"/>
      <c r="HN2326"/>
      <c r="HO2326"/>
      <c r="HP2326"/>
      <c r="HQ2326"/>
      <c r="HR2326"/>
      <c r="HS2326"/>
      <c r="HT2326"/>
      <c r="HU2326"/>
      <c r="HV2326"/>
      <c r="HW2326"/>
      <c r="HX2326"/>
      <c r="HY2326"/>
      <c r="HZ2326"/>
      <c r="IA2326"/>
      <c r="IB2326"/>
      <c r="IC2326"/>
      <c r="ID2326"/>
      <c r="IE2326"/>
      <c r="IF2326"/>
      <c r="IG2326"/>
      <c r="IH2326"/>
      <c r="II2326"/>
      <c r="IJ2326"/>
      <c r="IK2326"/>
      <c r="IL2326"/>
      <c r="IM2326"/>
      <c r="IN2326"/>
      <c r="IO2326"/>
    </row>
    <row r="2327" spans="1:256" s="1" customFormat="1" ht="14.25">
      <c r="A2327" s="28"/>
      <c r="B2327" s="28"/>
      <c r="C2327" s="28"/>
      <c r="D2327" s="28"/>
      <c r="E2327" s="28"/>
      <c r="F2327"/>
      <c r="G2327"/>
      <c r="K2327" s="2"/>
      <c r="M2327"/>
      <c r="N2327"/>
      <c r="O2327"/>
      <c r="T2327" s="2"/>
      <c r="V2327"/>
      <c r="W2327"/>
      <c r="X2327"/>
      <c r="AC2327" s="2"/>
      <c r="AE2327"/>
      <c r="AF2327"/>
      <c r="AG2327"/>
      <c r="AL2327" s="2"/>
      <c r="AN2327"/>
      <c r="AO2327"/>
      <c r="AP2327"/>
      <c r="AU2327" s="2"/>
      <c r="AW2327"/>
      <c r="AX2327"/>
      <c r="AY2327"/>
      <c r="BD2327" s="2"/>
      <c r="BF2327"/>
      <c r="BG2327"/>
      <c r="BH2327"/>
      <c r="BM2327" s="2"/>
      <c r="BO2327"/>
      <c r="BP2327"/>
      <c r="BQ2327"/>
      <c r="BV2327" s="2"/>
      <c r="BX2327"/>
      <c r="BY2327"/>
      <c r="BZ2327"/>
      <c r="CE2327" s="2"/>
      <c r="CG2327"/>
      <c r="CH2327"/>
      <c r="CI2327"/>
      <c r="CN2327" s="2"/>
      <c r="CP2327"/>
      <c r="CQ2327"/>
      <c r="CR2327"/>
      <c r="CW2327" s="2"/>
      <c r="CY2327"/>
      <c r="CZ2327"/>
      <c r="DA2327"/>
      <c r="DF2327" s="2"/>
      <c r="DH2327"/>
      <c r="DI2327"/>
      <c r="DJ2327"/>
      <c r="DO2327" s="2"/>
      <c r="DQ2327"/>
      <c r="DR2327"/>
      <c r="DS2327"/>
      <c r="DX2327" s="2"/>
      <c r="DZ2327"/>
      <c r="EA2327"/>
      <c r="EB2327"/>
      <c r="EG2327" s="2"/>
      <c r="EI2327"/>
      <c r="EJ2327"/>
      <c r="EK2327"/>
      <c r="EP2327" s="2"/>
      <c r="ER2327"/>
      <c r="ES2327"/>
      <c r="ET2327"/>
      <c r="EY2327" s="2"/>
      <c r="FA2327"/>
      <c r="FB2327"/>
      <c r="FC2327"/>
      <c r="FH2327" s="2"/>
      <c r="FJ2327"/>
      <c r="FK2327"/>
      <c r="FL2327"/>
      <c r="FQ2327" s="2"/>
      <c r="FS2327"/>
      <c r="FT2327"/>
      <c r="FU2327"/>
      <c r="FZ2327" s="2"/>
      <c r="GB2327"/>
      <c r="GC2327"/>
      <c r="GD2327"/>
      <c r="GI2327" s="2"/>
      <c r="GK2327"/>
      <c r="GL2327"/>
      <c r="GM2327"/>
      <c r="GR2327" s="2"/>
      <c r="GT2327"/>
      <c r="GU2327"/>
      <c r="GV2327"/>
      <c r="HA2327" s="2"/>
      <c r="HC2327"/>
      <c r="HD2327"/>
      <c r="HE2327"/>
      <c r="HJ2327"/>
      <c r="HK2327"/>
      <c r="HL2327"/>
      <c r="HM2327"/>
      <c r="HN2327"/>
      <c r="HO2327"/>
      <c r="HP2327"/>
      <c r="HQ2327"/>
      <c r="HR2327"/>
      <c r="HS2327"/>
      <c r="HT2327"/>
      <c r="HU2327"/>
      <c r="HV2327"/>
      <c r="HW2327"/>
      <c r="HX2327"/>
      <c r="HY2327"/>
      <c r="HZ2327"/>
      <c r="IA2327"/>
      <c r="IB2327"/>
      <c r="IC2327"/>
      <c r="ID2327"/>
      <c r="IE2327"/>
      <c r="IF2327"/>
      <c r="IG2327"/>
      <c r="IH2327"/>
      <c r="II2327"/>
      <c r="IJ2327"/>
      <c r="IK2327"/>
      <c r="IL2327"/>
      <c r="IM2327"/>
      <c r="IN2327"/>
      <c r="IO2327"/>
    </row>
    <row r="2328" spans="1:256" s="1" customFormat="1" ht="14.25">
      <c r="A2328" s="28"/>
      <c r="B2328" s="28"/>
      <c r="C2328" s="28"/>
      <c r="D2328" s="28"/>
      <c r="E2328" s="28"/>
      <c r="F2328" s="54"/>
      <c r="G2328"/>
      <c r="K2328" s="2"/>
      <c r="M2328"/>
      <c r="N2328"/>
      <c r="O2328"/>
      <c r="T2328" s="2"/>
      <c r="V2328"/>
      <c r="W2328"/>
      <c r="X2328"/>
      <c r="AC2328" s="2"/>
      <c r="AE2328"/>
      <c r="AF2328"/>
      <c r="AG2328"/>
      <c r="AL2328" s="2"/>
      <c r="AN2328"/>
      <c r="AO2328"/>
      <c r="AP2328"/>
      <c r="AU2328" s="2"/>
      <c r="AW2328"/>
      <c r="AX2328"/>
      <c r="AY2328"/>
      <c r="BD2328" s="2"/>
      <c r="BF2328"/>
      <c r="BG2328"/>
      <c r="BH2328"/>
      <c r="BM2328" s="2"/>
      <c r="BO2328"/>
      <c r="BP2328"/>
      <c r="BQ2328"/>
      <c r="BV2328" s="2"/>
      <c r="BX2328"/>
      <c r="BY2328"/>
      <c r="BZ2328"/>
      <c r="CE2328" s="2"/>
      <c r="CG2328"/>
      <c r="CH2328"/>
      <c r="CI2328"/>
      <c r="CN2328" s="2"/>
      <c r="CP2328"/>
      <c r="CQ2328"/>
      <c r="CR2328"/>
      <c r="CW2328" s="2"/>
      <c r="CY2328"/>
      <c r="CZ2328"/>
      <c r="DA2328"/>
      <c r="DF2328" s="2"/>
      <c r="DH2328"/>
      <c r="DI2328"/>
      <c r="DJ2328"/>
      <c r="DO2328" s="2"/>
      <c r="DQ2328"/>
      <c r="DR2328"/>
      <c r="DS2328"/>
      <c r="DX2328" s="2"/>
      <c r="DZ2328"/>
      <c r="EA2328"/>
      <c r="EB2328"/>
      <c r="EG2328" s="2"/>
      <c r="EI2328"/>
      <c r="EJ2328"/>
      <c r="EK2328"/>
      <c r="EP2328" s="2"/>
      <c r="ER2328"/>
      <c r="ES2328"/>
      <c r="ET2328"/>
      <c r="EY2328" s="2"/>
      <c r="FA2328"/>
      <c r="FB2328"/>
      <c r="FC2328"/>
      <c r="FH2328" s="2"/>
      <c r="FJ2328"/>
      <c r="FK2328"/>
      <c r="FL2328"/>
      <c r="FQ2328" s="2"/>
      <c r="FS2328"/>
      <c r="FT2328"/>
      <c r="FU2328"/>
      <c r="FZ2328" s="2"/>
      <c r="GB2328"/>
      <c r="GC2328"/>
      <c r="GD2328"/>
      <c r="GI2328" s="2"/>
      <c r="GK2328"/>
      <c r="GL2328"/>
      <c r="GM2328"/>
      <c r="GR2328" s="2"/>
      <c r="GT2328"/>
      <c r="GU2328"/>
      <c r="GV2328"/>
      <c r="HA2328" s="2"/>
      <c r="HC2328"/>
      <c r="HD2328"/>
      <c r="HE2328"/>
      <c r="HJ2328"/>
      <c r="HK2328"/>
      <c r="HL2328"/>
      <c r="HM2328"/>
      <c r="HN2328"/>
      <c r="HO2328"/>
      <c r="HP2328"/>
      <c r="HQ2328"/>
      <c r="HR2328"/>
      <c r="HS2328"/>
      <c r="HT2328"/>
      <c r="HU2328"/>
      <c r="HV2328"/>
      <c r="HW2328"/>
      <c r="HX2328"/>
      <c r="HY2328"/>
      <c r="HZ2328"/>
      <c r="IA2328"/>
      <c r="IB2328"/>
      <c r="IC2328"/>
      <c r="ID2328"/>
      <c r="IE2328"/>
      <c r="IF2328"/>
      <c r="IG2328"/>
      <c r="IH2328"/>
      <c r="II2328"/>
      <c r="IJ2328"/>
      <c r="IK2328"/>
      <c r="IL2328"/>
      <c r="IM2328"/>
      <c r="IN2328"/>
      <c r="IO2328"/>
    </row>
    <row r="2329" spans="1:256" s="1" customFormat="1" ht="14.25">
      <c r="A2329" s="54"/>
      <c r="B2329" s="28"/>
      <c r="C2329" s="28"/>
      <c r="D2329" s="54"/>
      <c r="E2329" s="28"/>
      <c r="F2329" s="10"/>
      <c r="G2329" s="239"/>
      <c r="H2329" s="239"/>
      <c r="I2329" s="28"/>
      <c r="J2329" s="28"/>
      <c r="K2329" s="28"/>
      <c r="L2329" s="54"/>
      <c r="M2329"/>
      <c r="N2329"/>
      <c r="R2329" s="2"/>
      <c r="T2329"/>
      <c r="U2329"/>
      <c r="V2329"/>
      <c r="AA2329" s="2"/>
      <c r="AC2329"/>
      <c r="AD2329"/>
      <c r="AE2329"/>
      <c r="AJ2329" s="2"/>
      <c r="AL2329"/>
      <c r="AM2329"/>
      <c r="AN2329"/>
      <c r="AS2329" s="2"/>
      <c r="AU2329"/>
      <c r="AV2329"/>
      <c r="AW2329"/>
      <c r="BB2329" s="2"/>
      <c r="BD2329"/>
      <c r="BE2329"/>
      <c r="BF2329"/>
      <c r="BK2329" s="2"/>
      <c r="BM2329"/>
      <c r="BN2329"/>
      <c r="BO2329"/>
      <c r="BT2329" s="2"/>
      <c r="BV2329"/>
      <c r="BW2329"/>
      <c r="BX2329"/>
      <c r="CC2329" s="2"/>
      <c r="CE2329"/>
      <c r="CF2329"/>
      <c r="CG2329"/>
      <c r="CL2329" s="2"/>
      <c r="CN2329"/>
      <c r="CO2329"/>
      <c r="CP2329"/>
      <c r="CU2329" s="2"/>
      <c r="CW2329"/>
      <c r="CX2329"/>
      <c r="CY2329"/>
      <c r="DD2329" s="2"/>
      <c r="DF2329"/>
      <c r="DG2329"/>
      <c r="DH2329"/>
      <c r="DM2329" s="2"/>
      <c r="DO2329"/>
      <c r="DP2329"/>
      <c r="DQ2329"/>
      <c r="DV2329" s="2"/>
      <c r="DX2329"/>
      <c r="DY2329"/>
      <c r="DZ2329"/>
      <c r="EE2329" s="2"/>
      <c r="EG2329"/>
      <c r="EH2329"/>
      <c r="EI2329"/>
      <c r="EN2329" s="2"/>
      <c r="EP2329"/>
      <c r="EQ2329"/>
      <c r="ER2329"/>
      <c r="EW2329" s="2"/>
      <c r="EY2329"/>
      <c r="EZ2329"/>
      <c r="FA2329"/>
      <c r="FF2329" s="2"/>
      <c r="FH2329"/>
      <c r="FI2329"/>
      <c r="FJ2329"/>
      <c r="FO2329" s="2"/>
      <c r="FQ2329"/>
      <c r="FR2329"/>
      <c r="FS2329"/>
      <c r="FX2329" s="2"/>
      <c r="FZ2329"/>
      <c r="GA2329"/>
      <c r="GB2329"/>
      <c r="GG2329" s="2"/>
      <c r="GI2329"/>
      <c r="GJ2329"/>
      <c r="GK2329"/>
      <c r="GP2329" s="2"/>
      <c r="GR2329"/>
      <c r="GS2329"/>
      <c r="GT2329"/>
      <c r="GY2329" s="2"/>
      <c r="HA2329"/>
      <c r="HB2329"/>
      <c r="HC2329"/>
      <c r="HH2329" s="2"/>
      <c r="HJ2329"/>
      <c r="HK2329"/>
      <c r="HL2329"/>
      <c r="HQ2329"/>
      <c r="HR2329"/>
      <c r="HS2329"/>
      <c r="HT2329"/>
      <c r="HU2329"/>
      <c r="HV2329"/>
      <c r="HW2329"/>
      <c r="HX2329"/>
      <c r="HY2329"/>
      <c r="HZ2329"/>
      <c r="IA2329"/>
      <c r="IB2329"/>
      <c r="IC2329"/>
      <c r="ID2329"/>
      <c r="IE2329"/>
      <c r="IF2329"/>
      <c r="IG2329"/>
      <c r="IH2329"/>
      <c r="II2329"/>
      <c r="IJ2329"/>
      <c r="IK2329"/>
      <c r="IL2329"/>
      <c r="IM2329"/>
      <c r="IN2329"/>
      <c r="IO2329"/>
      <c r="IP2329"/>
      <c r="IQ2329"/>
      <c r="IR2329"/>
      <c r="IS2329"/>
      <c r="IT2329"/>
      <c r="IU2329"/>
      <c r="IV2329"/>
    </row>
    <row r="2330" spans="1:256" s="1" customFormat="1">
      <c r="A2330"/>
      <c r="B2330"/>
      <c r="C2330"/>
      <c r="D2330"/>
      <c r="E2330"/>
      <c r="F2330" s="10"/>
      <c r="J2330" s="2"/>
      <c r="L2330"/>
      <c r="M2330"/>
      <c r="N2330"/>
      <c r="R2330" s="2"/>
      <c r="T2330"/>
      <c r="U2330"/>
      <c r="V2330"/>
      <c r="AA2330" s="2"/>
      <c r="AC2330"/>
      <c r="AD2330"/>
      <c r="AE2330"/>
      <c r="AJ2330" s="2"/>
      <c r="AL2330"/>
      <c r="AM2330"/>
      <c r="AN2330"/>
      <c r="AS2330" s="2"/>
      <c r="AU2330"/>
      <c r="AV2330"/>
      <c r="AW2330"/>
      <c r="BB2330" s="2"/>
      <c r="BD2330"/>
      <c r="BE2330"/>
      <c r="BF2330"/>
      <c r="BK2330" s="2"/>
      <c r="BM2330"/>
      <c r="BN2330"/>
      <c r="BO2330"/>
      <c r="BT2330" s="2"/>
      <c r="BV2330"/>
      <c r="BW2330"/>
      <c r="BX2330"/>
      <c r="CC2330" s="2"/>
      <c r="CE2330"/>
      <c r="CF2330"/>
      <c r="CG2330"/>
      <c r="CL2330" s="2"/>
      <c r="CN2330"/>
      <c r="CO2330"/>
      <c r="CP2330"/>
      <c r="CU2330" s="2"/>
      <c r="CW2330"/>
      <c r="CX2330"/>
      <c r="CY2330"/>
      <c r="DD2330" s="2"/>
      <c r="DF2330"/>
      <c r="DG2330"/>
      <c r="DH2330"/>
      <c r="DM2330" s="2"/>
      <c r="DO2330"/>
      <c r="DP2330"/>
      <c r="DQ2330"/>
      <c r="DV2330" s="2"/>
      <c r="DX2330"/>
      <c r="DY2330"/>
      <c r="DZ2330"/>
      <c r="EE2330" s="2"/>
      <c r="EG2330"/>
      <c r="EH2330"/>
      <c r="EI2330"/>
      <c r="EN2330" s="2"/>
      <c r="EP2330"/>
      <c r="EQ2330"/>
      <c r="ER2330"/>
      <c r="EW2330" s="2"/>
      <c r="EY2330"/>
      <c r="EZ2330"/>
      <c r="FA2330"/>
      <c r="FF2330" s="2"/>
      <c r="FH2330"/>
      <c r="FI2330"/>
      <c r="FJ2330"/>
      <c r="FO2330" s="2"/>
      <c r="FQ2330"/>
      <c r="FR2330"/>
      <c r="FS2330"/>
      <c r="FX2330" s="2"/>
      <c r="FZ2330"/>
      <c r="GA2330"/>
      <c r="GB2330"/>
      <c r="GG2330" s="2"/>
      <c r="GI2330"/>
      <c r="GJ2330"/>
      <c r="GK2330"/>
      <c r="GP2330" s="2"/>
      <c r="GR2330"/>
      <c r="GS2330"/>
      <c r="GT2330"/>
      <c r="GY2330" s="2"/>
      <c r="HA2330"/>
      <c r="HB2330"/>
      <c r="HC2330"/>
      <c r="HH2330" s="2"/>
      <c r="HJ2330"/>
      <c r="HK2330"/>
      <c r="HL2330"/>
      <c r="HQ2330"/>
      <c r="HR2330"/>
      <c r="HS2330"/>
      <c r="HT2330"/>
      <c r="HU2330"/>
      <c r="HV2330"/>
      <c r="HW2330"/>
      <c r="HX2330"/>
      <c r="HY2330"/>
      <c r="HZ2330"/>
      <c r="IA2330"/>
      <c r="IB2330"/>
      <c r="IC2330"/>
      <c r="ID2330"/>
      <c r="IE2330"/>
      <c r="IF2330"/>
      <c r="IG2330"/>
      <c r="IH2330"/>
      <c r="II2330"/>
      <c r="IJ2330"/>
      <c r="IK2330"/>
      <c r="IL2330"/>
      <c r="IM2330"/>
      <c r="IN2330"/>
      <c r="IO2330"/>
      <c r="IP2330"/>
      <c r="IQ2330"/>
      <c r="IR2330"/>
      <c r="IS2330"/>
      <c r="IT2330"/>
      <c r="IU2330"/>
      <c r="IV2330"/>
    </row>
    <row r="2331" spans="1:256" s="1" customFormat="1">
      <c r="A2331"/>
      <c r="B2331"/>
      <c r="C2331"/>
      <c r="D2331"/>
      <c r="E2331"/>
      <c r="F2331" s="10"/>
      <c r="J2331" s="2"/>
      <c r="L2331"/>
      <c r="M2331"/>
      <c r="N2331"/>
      <c r="R2331" s="2"/>
      <c r="T2331"/>
      <c r="U2331"/>
      <c r="V2331"/>
      <c r="AA2331" s="2"/>
      <c r="AC2331"/>
      <c r="AD2331"/>
      <c r="AE2331"/>
      <c r="AJ2331" s="2"/>
      <c r="AL2331"/>
      <c r="AM2331"/>
      <c r="AN2331"/>
      <c r="AS2331" s="2"/>
      <c r="AU2331"/>
      <c r="AV2331"/>
      <c r="AW2331"/>
      <c r="BB2331" s="2"/>
      <c r="BD2331"/>
      <c r="BE2331"/>
      <c r="BF2331"/>
      <c r="BK2331" s="2"/>
      <c r="BM2331"/>
      <c r="BN2331"/>
      <c r="BO2331"/>
      <c r="BT2331" s="2"/>
      <c r="BV2331"/>
      <c r="BW2331"/>
      <c r="BX2331"/>
      <c r="CC2331" s="2"/>
      <c r="CE2331"/>
      <c r="CF2331"/>
      <c r="CG2331"/>
      <c r="CL2331" s="2"/>
      <c r="CN2331"/>
      <c r="CO2331"/>
      <c r="CP2331"/>
      <c r="CU2331" s="2"/>
      <c r="CW2331"/>
      <c r="CX2331"/>
      <c r="CY2331"/>
      <c r="DD2331" s="2"/>
      <c r="DF2331"/>
      <c r="DG2331"/>
      <c r="DH2331"/>
      <c r="DM2331" s="2"/>
      <c r="DO2331"/>
      <c r="DP2331"/>
      <c r="DQ2331"/>
      <c r="DV2331" s="2"/>
      <c r="DX2331"/>
      <c r="DY2331"/>
      <c r="DZ2331"/>
      <c r="EE2331" s="2"/>
      <c r="EG2331"/>
      <c r="EH2331"/>
      <c r="EI2331"/>
      <c r="EN2331" s="2"/>
      <c r="EP2331"/>
      <c r="EQ2331"/>
      <c r="ER2331"/>
      <c r="EW2331" s="2"/>
      <c r="EY2331"/>
      <c r="EZ2331"/>
      <c r="FA2331"/>
      <c r="FF2331" s="2"/>
      <c r="FH2331"/>
      <c r="FI2331"/>
      <c r="FJ2331"/>
      <c r="FO2331" s="2"/>
      <c r="FQ2331"/>
      <c r="FR2331"/>
      <c r="FS2331"/>
      <c r="FX2331" s="2"/>
      <c r="FZ2331"/>
      <c r="GA2331"/>
      <c r="GB2331"/>
      <c r="GG2331" s="2"/>
      <c r="GI2331"/>
      <c r="GJ2331"/>
      <c r="GK2331"/>
      <c r="GP2331" s="2"/>
      <c r="GR2331"/>
      <c r="GS2331"/>
      <c r="GT2331"/>
      <c r="GY2331" s="2"/>
      <c r="HA2331"/>
      <c r="HB2331"/>
      <c r="HC2331"/>
      <c r="HH2331" s="2"/>
      <c r="HJ2331"/>
      <c r="HK2331"/>
      <c r="HL2331"/>
      <c r="HQ2331"/>
      <c r="HR2331"/>
      <c r="HS2331"/>
      <c r="HT2331"/>
      <c r="HU2331"/>
      <c r="HV2331"/>
      <c r="HW2331"/>
      <c r="HX2331"/>
      <c r="HY2331"/>
      <c r="HZ2331"/>
      <c r="IA2331"/>
      <c r="IB2331"/>
      <c r="IC2331"/>
      <c r="ID2331"/>
      <c r="IE2331"/>
      <c r="IF2331"/>
      <c r="IG2331"/>
      <c r="IH2331"/>
      <c r="II2331"/>
      <c r="IJ2331"/>
      <c r="IK2331"/>
      <c r="IL2331"/>
      <c r="IM2331"/>
      <c r="IN2331"/>
      <c r="IO2331"/>
      <c r="IP2331"/>
      <c r="IQ2331"/>
      <c r="IR2331"/>
      <c r="IS2331"/>
      <c r="IT2331"/>
      <c r="IU2331"/>
      <c r="IV2331"/>
    </row>
    <row r="2332" spans="1:256" s="1" customFormat="1">
      <c r="A2332"/>
      <c r="B2332"/>
      <c r="C2332"/>
      <c r="D2332"/>
      <c r="E2332"/>
      <c r="F2332" s="10"/>
      <c r="J2332" s="2"/>
      <c r="L2332"/>
      <c r="M2332"/>
      <c r="N2332"/>
      <c r="R2332" s="2"/>
      <c r="T2332"/>
      <c r="U2332"/>
      <c r="V2332"/>
      <c r="AA2332" s="2"/>
      <c r="AC2332"/>
      <c r="AD2332"/>
      <c r="AE2332"/>
      <c r="AJ2332" s="2"/>
      <c r="AL2332"/>
      <c r="AM2332"/>
      <c r="AN2332"/>
      <c r="AS2332" s="2"/>
      <c r="AU2332"/>
      <c r="AV2332"/>
      <c r="AW2332"/>
      <c r="BB2332" s="2"/>
      <c r="BD2332"/>
      <c r="BE2332"/>
      <c r="BF2332"/>
      <c r="BK2332" s="2"/>
      <c r="BM2332"/>
      <c r="BN2332"/>
      <c r="BO2332"/>
      <c r="BT2332" s="2"/>
      <c r="BV2332"/>
      <c r="BW2332"/>
      <c r="BX2332"/>
      <c r="CC2332" s="2"/>
      <c r="CE2332"/>
      <c r="CF2332"/>
      <c r="CG2332"/>
      <c r="CL2332" s="2"/>
      <c r="CN2332"/>
      <c r="CO2332"/>
      <c r="CP2332"/>
      <c r="CU2332" s="2"/>
      <c r="CW2332"/>
      <c r="CX2332"/>
      <c r="CY2332"/>
      <c r="DD2332" s="2"/>
      <c r="DF2332"/>
      <c r="DG2332"/>
      <c r="DH2332"/>
      <c r="DM2332" s="2"/>
      <c r="DO2332"/>
      <c r="DP2332"/>
      <c r="DQ2332"/>
      <c r="DV2332" s="2"/>
      <c r="DX2332"/>
      <c r="DY2332"/>
      <c r="DZ2332"/>
      <c r="EE2332" s="2"/>
      <c r="EG2332"/>
      <c r="EH2332"/>
      <c r="EI2332"/>
      <c r="EN2332" s="2"/>
      <c r="EP2332"/>
      <c r="EQ2332"/>
      <c r="ER2332"/>
      <c r="EW2332" s="2"/>
      <c r="EY2332"/>
      <c r="EZ2332"/>
      <c r="FA2332"/>
      <c r="FF2332" s="2"/>
      <c r="FH2332"/>
      <c r="FI2332"/>
      <c r="FJ2332"/>
      <c r="FO2332" s="2"/>
      <c r="FQ2332"/>
      <c r="FR2332"/>
      <c r="FS2332"/>
      <c r="FX2332" s="2"/>
      <c r="FZ2332"/>
      <c r="GA2332"/>
      <c r="GB2332"/>
      <c r="GG2332" s="2"/>
      <c r="GI2332"/>
      <c r="GJ2332"/>
      <c r="GK2332"/>
      <c r="GP2332" s="2"/>
      <c r="GR2332"/>
      <c r="GS2332"/>
      <c r="GT2332"/>
      <c r="GY2332" s="2"/>
      <c r="HA2332"/>
      <c r="HB2332"/>
      <c r="HC2332"/>
      <c r="HH2332" s="2"/>
      <c r="HJ2332"/>
      <c r="HK2332"/>
      <c r="HL2332"/>
      <c r="HQ2332"/>
      <c r="HR2332"/>
      <c r="HS2332"/>
      <c r="HT2332"/>
      <c r="HU2332"/>
      <c r="HV2332"/>
      <c r="HW2332"/>
      <c r="HX2332"/>
      <c r="HY2332"/>
      <c r="HZ2332"/>
      <c r="IA2332"/>
      <c r="IB2332"/>
      <c r="IC2332"/>
      <c r="ID2332"/>
      <c r="IE2332"/>
      <c r="IF2332"/>
      <c r="IG2332"/>
      <c r="IH2332"/>
      <c r="II2332"/>
      <c r="IJ2332"/>
      <c r="IK2332"/>
      <c r="IL2332"/>
      <c r="IM2332"/>
      <c r="IN2332"/>
      <c r="IO2332"/>
      <c r="IP2332"/>
      <c r="IQ2332"/>
      <c r="IR2332"/>
      <c r="IS2332"/>
      <c r="IT2332"/>
      <c r="IU2332"/>
      <c r="IV2332"/>
    </row>
    <row r="2333" spans="1:256" s="1" customFormat="1">
      <c r="A2333"/>
      <c r="B2333"/>
      <c r="C2333"/>
      <c r="D2333"/>
      <c r="E2333"/>
      <c r="F2333" s="10"/>
      <c r="J2333" s="2"/>
      <c r="L2333"/>
      <c r="M2333"/>
      <c r="N2333"/>
      <c r="R2333" s="2"/>
      <c r="T2333"/>
      <c r="U2333"/>
      <c r="V2333"/>
      <c r="AA2333" s="2"/>
      <c r="AC2333"/>
      <c r="AD2333"/>
      <c r="AE2333"/>
      <c r="AJ2333" s="2"/>
      <c r="AL2333"/>
      <c r="AM2333"/>
      <c r="AN2333"/>
      <c r="AS2333" s="2"/>
      <c r="AU2333"/>
      <c r="AV2333"/>
      <c r="AW2333"/>
      <c r="BB2333" s="2"/>
      <c r="BD2333"/>
      <c r="BE2333"/>
      <c r="BF2333"/>
      <c r="BK2333" s="2"/>
      <c r="BM2333"/>
      <c r="BN2333"/>
      <c r="BO2333"/>
      <c r="BT2333" s="2"/>
      <c r="BV2333"/>
      <c r="BW2333"/>
      <c r="BX2333"/>
      <c r="CC2333" s="2"/>
      <c r="CE2333"/>
      <c r="CF2333"/>
      <c r="CG2333"/>
      <c r="CL2333" s="2"/>
      <c r="CN2333"/>
      <c r="CO2333"/>
      <c r="CP2333"/>
      <c r="CU2333" s="2"/>
      <c r="CW2333"/>
      <c r="CX2333"/>
      <c r="CY2333"/>
      <c r="DD2333" s="2"/>
      <c r="DF2333"/>
      <c r="DG2333"/>
      <c r="DH2333"/>
      <c r="DM2333" s="2"/>
      <c r="DO2333"/>
      <c r="DP2333"/>
      <c r="DQ2333"/>
      <c r="DV2333" s="2"/>
      <c r="DX2333"/>
      <c r="DY2333"/>
      <c r="DZ2333"/>
      <c r="EE2333" s="2"/>
      <c r="EG2333"/>
      <c r="EH2333"/>
      <c r="EI2333"/>
      <c r="EN2333" s="2"/>
      <c r="EP2333"/>
      <c r="EQ2333"/>
      <c r="ER2333"/>
      <c r="EW2333" s="2"/>
      <c r="EY2333"/>
      <c r="EZ2333"/>
      <c r="FA2333"/>
      <c r="FF2333" s="2"/>
      <c r="FH2333"/>
      <c r="FI2333"/>
      <c r="FJ2333"/>
      <c r="FO2333" s="2"/>
      <c r="FQ2333"/>
      <c r="FR2333"/>
      <c r="FS2333"/>
      <c r="FX2333" s="2"/>
      <c r="FZ2333"/>
      <c r="GA2333"/>
      <c r="GB2333"/>
      <c r="GG2333" s="2"/>
      <c r="GI2333"/>
      <c r="GJ2333"/>
      <c r="GK2333"/>
      <c r="GP2333" s="2"/>
      <c r="GR2333"/>
      <c r="GS2333"/>
      <c r="GT2333"/>
      <c r="GY2333" s="2"/>
      <c r="HA2333"/>
      <c r="HB2333"/>
      <c r="HC2333"/>
      <c r="HH2333" s="2"/>
      <c r="HJ2333"/>
      <c r="HK2333"/>
      <c r="HL2333"/>
      <c r="HQ2333"/>
      <c r="HR2333"/>
      <c r="HS2333"/>
      <c r="HT2333"/>
      <c r="HU2333"/>
      <c r="HV2333"/>
      <c r="HW2333"/>
      <c r="HX2333"/>
      <c r="HY2333"/>
      <c r="HZ2333"/>
      <c r="IA2333"/>
      <c r="IB2333"/>
      <c r="IC2333"/>
      <c r="ID2333"/>
      <c r="IE2333"/>
      <c r="IF2333"/>
      <c r="IG2333"/>
      <c r="IH2333"/>
      <c r="II2333"/>
      <c r="IJ2333"/>
      <c r="IK2333"/>
      <c r="IL2333"/>
      <c r="IM2333"/>
      <c r="IN2333"/>
      <c r="IO2333"/>
      <c r="IP2333"/>
      <c r="IQ2333"/>
      <c r="IR2333"/>
      <c r="IS2333"/>
      <c r="IT2333"/>
      <c r="IU2333"/>
      <c r="IV2333"/>
    </row>
    <row r="2334" spans="1:256" s="1" customFormat="1">
      <c r="A2334"/>
      <c r="B2334"/>
      <c r="C2334"/>
      <c r="D2334"/>
      <c r="E2334"/>
      <c r="F2334" s="10"/>
      <c r="J2334" s="2"/>
      <c r="L2334"/>
      <c r="M2334"/>
      <c r="N2334"/>
      <c r="R2334" s="2"/>
      <c r="T2334"/>
      <c r="U2334"/>
      <c r="V2334"/>
      <c r="AA2334" s="2"/>
      <c r="AC2334"/>
      <c r="AD2334"/>
      <c r="AE2334"/>
      <c r="AJ2334" s="2"/>
      <c r="AL2334"/>
      <c r="AM2334"/>
      <c r="AN2334"/>
      <c r="AS2334" s="2"/>
      <c r="AU2334"/>
      <c r="AV2334"/>
      <c r="AW2334"/>
      <c r="BB2334" s="2"/>
      <c r="BD2334"/>
      <c r="BE2334"/>
      <c r="BF2334"/>
      <c r="BK2334" s="2"/>
      <c r="BM2334"/>
      <c r="BN2334"/>
      <c r="BO2334"/>
      <c r="BT2334" s="2"/>
      <c r="BV2334"/>
      <c r="BW2334"/>
      <c r="BX2334"/>
      <c r="CC2334" s="2"/>
      <c r="CE2334"/>
      <c r="CF2334"/>
      <c r="CG2334"/>
      <c r="CL2334" s="2"/>
      <c r="CN2334"/>
      <c r="CO2334"/>
      <c r="CP2334"/>
      <c r="CU2334" s="2"/>
      <c r="CW2334"/>
      <c r="CX2334"/>
      <c r="CY2334"/>
      <c r="DD2334" s="2"/>
      <c r="DF2334"/>
      <c r="DG2334"/>
      <c r="DH2334"/>
      <c r="DM2334" s="2"/>
      <c r="DO2334"/>
      <c r="DP2334"/>
      <c r="DQ2334"/>
      <c r="DV2334" s="2"/>
      <c r="DX2334"/>
      <c r="DY2334"/>
      <c r="DZ2334"/>
      <c r="EE2334" s="2"/>
      <c r="EG2334"/>
      <c r="EH2334"/>
      <c r="EI2334"/>
      <c r="EN2334" s="2"/>
      <c r="EP2334"/>
      <c r="EQ2334"/>
      <c r="ER2334"/>
      <c r="EW2334" s="2"/>
      <c r="EY2334"/>
      <c r="EZ2334"/>
      <c r="FA2334"/>
      <c r="FF2334" s="2"/>
      <c r="FH2334"/>
      <c r="FI2334"/>
      <c r="FJ2334"/>
      <c r="FO2334" s="2"/>
      <c r="FQ2334"/>
      <c r="FR2334"/>
      <c r="FS2334"/>
      <c r="FX2334" s="2"/>
      <c r="FZ2334"/>
      <c r="GA2334"/>
      <c r="GB2334"/>
      <c r="GG2334" s="2"/>
      <c r="GI2334"/>
      <c r="GJ2334"/>
      <c r="GK2334"/>
      <c r="GP2334" s="2"/>
      <c r="GR2334"/>
      <c r="GS2334"/>
      <c r="GT2334"/>
      <c r="GY2334" s="2"/>
      <c r="HA2334"/>
      <c r="HB2334"/>
      <c r="HC2334"/>
      <c r="HH2334" s="2"/>
      <c r="HJ2334"/>
      <c r="HK2334"/>
      <c r="HL2334"/>
      <c r="HQ2334"/>
      <c r="HR2334"/>
      <c r="HS2334"/>
      <c r="HT2334"/>
      <c r="HU2334"/>
      <c r="HV2334"/>
      <c r="HW2334"/>
      <c r="HX2334"/>
      <c r="HY2334"/>
      <c r="HZ2334"/>
      <c r="IA2334"/>
      <c r="IB2334"/>
      <c r="IC2334"/>
      <c r="ID2334"/>
      <c r="IE2334"/>
      <c r="IF2334"/>
      <c r="IG2334"/>
      <c r="IH2334"/>
      <c r="II2334"/>
      <c r="IJ2334"/>
      <c r="IK2334"/>
      <c r="IL2334"/>
      <c r="IM2334"/>
      <c r="IN2334"/>
      <c r="IO2334"/>
      <c r="IP2334"/>
      <c r="IQ2334"/>
      <c r="IR2334"/>
      <c r="IS2334"/>
      <c r="IT2334"/>
      <c r="IU2334"/>
      <c r="IV2334"/>
    </row>
    <row r="2335" spans="1:256" s="1" customFormat="1">
      <c r="A2335"/>
      <c r="B2335"/>
      <c r="C2335"/>
      <c r="D2335"/>
      <c r="E2335"/>
      <c r="F2335" s="10"/>
      <c r="J2335" s="2"/>
      <c r="L2335"/>
      <c r="M2335"/>
      <c r="N2335"/>
      <c r="R2335" s="2"/>
      <c r="T2335"/>
      <c r="U2335"/>
      <c r="V2335"/>
      <c r="AA2335" s="2"/>
      <c r="AC2335"/>
      <c r="AD2335"/>
      <c r="AE2335"/>
      <c r="AJ2335" s="2"/>
      <c r="AL2335"/>
      <c r="AM2335"/>
      <c r="AN2335"/>
      <c r="AS2335" s="2"/>
      <c r="AU2335"/>
      <c r="AV2335"/>
      <c r="AW2335"/>
      <c r="BB2335" s="2"/>
      <c r="BD2335"/>
      <c r="BE2335"/>
      <c r="BF2335"/>
      <c r="BK2335" s="2"/>
      <c r="BM2335"/>
      <c r="BN2335"/>
      <c r="BO2335"/>
      <c r="BT2335" s="2"/>
      <c r="BV2335"/>
      <c r="BW2335"/>
      <c r="BX2335"/>
      <c r="CC2335" s="2"/>
      <c r="CE2335"/>
      <c r="CF2335"/>
      <c r="CG2335"/>
      <c r="CL2335" s="2"/>
      <c r="CN2335"/>
      <c r="CO2335"/>
      <c r="CP2335"/>
      <c r="CU2335" s="2"/>
      <c r="CW2335"/>
      <c r="CX2335"/>
      <c r="CY2335"/>
      <c r="DD2335" s="2"/>
      <c r="DF2335"/>
      <c r="DG2335"/>
      <c r="DH2335"/>
      <c r="DM2335" s="2"/>
      <c r="DO2335"/>
      <c r="DP2335"/>
      <c r="DQ2335"/>
      <c r="DV2335" s="2"/>
      <c r="DX2335"/>
      <c r="DY2335"/>
      <c r="DZ2335"/>
      <c r="EE2335" s="2"/>
      <c r="EG2335"/>
      <c r="EH2335"/>
      <c r="EI2335"/>
      <c r="EN2335" s="2"/>
      <c r="EP2335"/>
      <c r="EQ2335"/>
      <c r="ER2335"/>
      <c r="EW2335" s="2"/>
      <c r="EY2335"/>
      <c r="EZ2335"/>
      <c r="FA2335"/>
      <c r="FF2335" s="2"/>
      <c r="FH2335"/>
      <c r="FI2335"/>
      <c r="FJ2335"/>
      <c r="FO2335" s="2"/>
      <c r="FQ2335"/>
      <c r="FR2335"/>
      <c r="FS2335"/>
      <c r="FX2335" s="2"/>
      <c r="FZ2335"/>
      <c r="GA2335"/>
      <c r="GB2335"/>
      <c r="GG2335" s="2"/>
      <c r="GI2335"/>
      <c r="GJ2335"/>
      <c r="GK2335"/>
      <c r="GP2335" s="2"/>
      <c r="GR2335"/>
      <c r="GS2335"/>
      <c r="GT2335"/>
      <c r="GY2335" s="2"/>
      <c r="HA2335"/>
      <c r="HB2335"/>
      <c r="HC2335"/>
      <c r="HH2335" s="2"/>
      <c r="HJ2335"/>
      <c r="HK2335"/>
      <c r="HL2335"/>
      <c r="HQ2335"/>
      <c r="HR2335"/>
      <c r="HS2335"/>
      <c r="HT2335"/>
      <c r="HU2335"/>
      <c r="HV2335"/>
      <c r="HW2335"/>
      <c r="HX2335"/>
      <c r="HY2335"/>
      <c r="HZ2335"/>
      <c r="IA2335"/>
      <c r="IB2335"/>
      <c r="IC2335"/>
      <c r="ID2335"/>
      <c r="IE2335"/>
      <c r="IF2335"/>
      <c r="IG2335"/>
      <c r="IH2335"/>
      <c r="II2335"/>
      <c r="IJ2335"/>
      <c r="IK2335"/>
      <c r="IL2335"/>
      <c r="IM2335"/>
      <c r="IN2335"/>
      <c r="IO2335"/>
      <c r="IP2335"/>
      <c r="IQ2335"/>
      <c r="IR2335"/>
      <c r="IS2335"/>
      <c r="IT2335"/>
      <c r="IU2335"/>
      <c r="IV2335"/>
    </row>
    <row r="2336" spans="1:256" s="1" customFormat="1">
      <c r="A2336"/>
      <c r="B2336"/>
      <c r="C2336"/>
      <c r="D2336"/>
      <c r="E2336"/>
      <c r="F2336" s="10"/>
      <c r="J2336" s="2"/>
      <c r="L2336"/>
      <c r="M2336"/>
      <c r="N2336"/>
      <c r="R2336" s="2"/>
      <c r="T2336"/>
      <c r="U2336"/>
      <c r="V2336"/>
      <c r="AA2336" s="2"/>
      <c r="AC2336"/>
      <c r="AD2336"/>
      <c r="AE2336"/>
      <c r="AJ2336" s="2"/>
      <c r="AL2336"/>
      <c r="AM2336"/>
      <c r="AN2336"/>
      <c r="AS2336" s="2"/>
      <c r="AU2336"/>
      <c r="AV2336"/>
      <c r="AW2336"/>
      <c r="BB2336" s="2"/>
      <c r="BD2336"/>
      <c r="BE2336"/>
      <c r="BF2336"/>
      <c r="BK2336" s="2"/>
      <c r="BM2336"/>
      <c r="BN2336"/>
      <c r="BO2336"/>
      <c r="BT2336" s="2"/>
      <c r="BV2336"/>
      <c r="BW2336"/>
      <c r="BX2336"/>
      <c r="CC2336" s="2"/>
      <c r="CE2336"/>
      <c r="CF2336"/>
      <c r="CG2336"/>
      <c r="CL2336" s="2"/>
      <c r="CN2336"/>
      <c r="CO2336"/>
      <c r="CP2336"/>
      <c r="CU2336" s="2"/>
      <c r="CW2336"/>
      <c r="CX2336"/>
      <c r="CY2336"/>
      <c r="DD2336" s="2"/>
      <c r="DF2336"/>
      <c r="DG2336"/>
      <c r="DH2336"/>
      <c r="DM2336" s="2"/>
      <c r="DO2336"/>
      <c r="DP2336"/>
      <c r="DQ2336"/>
      <c r="DV2336" s="2"/>
      <c r="DX2336"/>
      <c r="DY2336"/>
      <c r="DZ2336"/>
      <c r="EE2336" s="2"/>
      <c r="EG2336"/>
      <c r="EH2336"/>
      <c r="EI2336"/>
      <c r="EN2336" s="2"/>
      <c r="EP2336"/>
      <c r="EQ2336"/>
      <c r="ER2336"/>
      <c r="EW2336" s="2"/>
      <c r="EY2336"/>
      <c r="EZ2336"/>
      <c r="FA2336"/>
      <c r="FF2336" s="2"/>
      <c r="FH2336"/>
      <c r="FI2336"/>
      <c r="FJ2336"/>
      <c r="FO2336" s="2"/>
      <c r="FQ2336"/>
      <c r="FR2336"/>
      <c r="FS2336"/>
      <c r="FX2336" s="2"/>
      <c r="FZ2336"/>
      <c r="GA2336"/>
      <c r="GB2336"/>
      <c r="GG2336" s="2"/>
      <c r="GI2336"/>
      <c r="GJ2336"/>
      <c r="GK2336"/>
      <c r="GP2336" s="2"/>
      <c r="GR2336"/>
      <c r="GS2336"/>
      <c r="GT2336"/>
      <c r="GY2336" s="2"/>
      <c r="HA2336"/>
      <c r="HB2336"/>
      <c r="HC2336"/>
      <c r="HH2336" s="2"/>
      <c r="HJ2336"/>
      <c r="HK2336"/>
      <c r="HL2336"/>
      <c r="HQ2336"/>
      <c r="HR2336"/>
      <c r="HS2336"/>
      <c r="HT2336"/>
      <c r="HU2336"/>
      <c r="HV2336"/>
      <c r="HW2336"/>
      <c r="HX2336"/>
      <c r="HY2336"/>
      <c r="HZ2336"/>
      <c r="IA2336"/>
      <c r="IB2336"/>
      <c r="IC2336"/>
      <c r="ID2336"/>
      <c r="IE2336"/>
      <c r="IF2336"/>
      <c r="IG2336"/>
      <c r="IH2336"/>
      <c r="II2336"/>
      <c r="IJ2336"/>
      <c r="IK2336"/>
      <c r="IL2336"/>
      <c r="IM2336"/>
      <c r="IN2336"/>
      <c r="IO2336"/>
      <c r="IP2336"/>
      <c r="IQ2336"/>
      <c r="IR2336"/>
      <c r="IS2336"/>
      <c r="IT2336"/>
      <c r="IU2336"/>
      <c r="IV2336"/>
    </row>
    <row r="2337" spans="1:256" s="1" customFormat="1">
      <c r="A2337"/>
      <c r="B2337"/>
      <c r="C2337"/>
      <c r="D2337"/>
      <c r="E2337"/>
      <c r="F2337" s="10"/>
      <c r="J2337" s="2"/>
      <c r="L2337"/>
      <c r="M2337"/>
      <c r="N2337"/>
      <c r="R2337" s="2"/>
      <c r="T2337"/>
      <c r="U2337"/>
      <c r="V2337"/>
      <c r="AA2337" s="2"/>
      <c r="AC2337"/>
      <c r="AD2337"/>
      <c r="AE2337"/>
      <c r="AJ2337" s="2"/>
      <c r="AL2337"/>
      <c r="AM2337"/>
      <c r="AN2337"/>
      <c r="AS2337" s="2"/>
      <c r="AU2337"/>
      <c r="AV2337"/>
      <c r="AW2337"/>
      <c r="BB2337" s="2"/>
      <c r="BD2337"/>
      <c r="BE2337"/>
      <c r="BF2337"/>
      <c r="BK2337" s="2"/>
      <c r="BM2337"/>
      <c r="BN2337"/>
      <c r="BO2337"/>
      <c r="BT2337" s="2"/>
      <c r="BV2337"/>
      <c r="BW2337"/>
      <c r="BX2337"/>
      <c r="CC2337" s="2"/>
      <c r="CE2337"/>
      <c r="CF2337"/>
      <c r="CG2337"/>
      <c r="CL2337" s="2"/>
      <c r="CN2337"/>
      <c r="CO2337"/>
      <c r="CP2337"/>
      <c r="CU2337" s="2"/>
      <c r="CW2337"/>
      <c r="CX2337"/>
      <c r="CY2337"/>
      <c r="DD2337" s="2"/>
      <c r="DF2337"/>
      <c r="DG2337"/>
      <c r="DH2337"/>
      <c r="DM2337" s="2"/>
      <c r="DO2337"/>
      <c r="DP2337"/>
      <c r="DQ2337"/>
      <c r="DV2337" s="2"/>
      <c r="DX2337"/>
      <c r="DY2337"/>
      <c r="DZ2337"/>
      <c r="EE2337" s="2"/>
      <c r="EG2337"/>
      <c r="EH2337"/>
      <c r="EI2337"/>
      <c r="EN2337" s="2"/>
      <c r="EP2337"/>
      <c r="EQ2337"/>
      <c r="ER2337"/>
      <c r="EW2337" s="2"/>
      <c r="EY2337"/>
      <c r="EZ2337"/>
      <c r="FA2337"/>
      <c r="FF2337" s="2"/>
      <c r="FH2337"/>
      <c r="FI2337"/>
      <c r="FJ2337"/>
      <c r="FO2337" s="2"/>
      <c r="FQ2337"/>
      <c r="FR2337"/>
      <c r="FS2337"/>
      <c r="FX2337" s="2"/>
      <c r="FZ2337"/>
      <c r="GA2337"/>
      <c r="GB2337"/>
      <c r="GG2337" s="2"/>
      <c r="GI2337"/>
      <c r="GJ2337"/>
      <c r="GK2337"/>
      <c r="GP2337" s="2"/>
      <c r="GR2337"/>
      <c r="GS2337"/>
      <c r="GT2337"/>
      <c r="GY2337" s="2"/>
      <c r="HA2337"/>
      <c r="HB2337"/>
      <c r="HC2337"/>
      <c r="HH2337" s="2"/>
      <c r="HJ2337"/>
      <c r="HK2337"/>
      <c r="HL2337"/>
      <c r="HQ2337"/>
      <c r="HR2337"/>
      <c r="HS2337"/>
      <c r="HT2337"/>
      <c r="HU2337"/>
      <c r="HV2337"/>
      <c r="HW2337"/>
      <c r="HX2337"/>
      <c r="HY2337"/>
      <c r="HZ2337"/>
      <c r="IA2337"/>
      <c r="IB2337"/>
      <c r="IC2337"/>
      <c r="ID2337"/>
      <c r="IE2337"/>
      <c r="IF2337"/>
      <c r="IG2337"/>
      <c r="IH2337"/>
      <c r="II2337"/>
      <c r="IJ2337"/>
      <c r="IK2337"/>
      <c r="IL2337"/>
      <c r="IM2337"/>
      <c r="IN2337"/>
      <c r="IO2337"/>
      <c r="IP2337"/>
      <c r="IQ2337"/>
      <c r="IR2337"/>
      <c r="IS2337"/>
      <c r="IT2337"/>
      <c r="IU2337"/>
      <c r="IV2337"/>
    </row>
    <row r="2338" spans="1:256" s="1" customFormat="1">
      <c r="A2338"/>
      <c r="B2338"/>
      <c r="C2338"/>
      <c r="D2338"/>
      <c r="E2338"/>
      <c r="F2338" s="10"/>
      <c r="J2338" s="2"/>
      <c r="L2338"/>
      <c r="M2338"/>
      <c r="N2338"/>
      <c r="R2338" s="2"/>
      <c r="T2338"/>
      <c r="U2338"/>
      <c r="V2338"/>
      <c r="AA2338" s="2"/>
      <c r="AC2338"/>
      <c r="AD2338"/>
      <c r="AE2338"/>
      <c r="AJ2338" s="2"/>
      <c r="AL2338"/>
      <c r="AM2338"/>
      <c r="AN2338"/>
      <c r="AS2338" s="2"/>
      <c r="AU2338"/>
      <c r="AV2338"/>
      <c r="AW2338"/>
      <c r="BB2338" s="2"/>
      <c r="BD2338"/>
      <c r="BE2338"/>
      <c r="BF2338"/>
      <c r="BK2338" s="2"/>
      <c r="BM2338"/>
      <c r="BN2338"/>
      <c r="BO2338"/>
      <c r="BT2338" s="2"/>
      <c r="BV2338"/>
      <c r="BW2338"/>
      <c r="BX2338"/>
      <c r="CC2338" s="2"/>
      <c r="CE2338"/>
      <c r="CF2338"/>
      <c r="CG2338"/>
      <c r="CL2338" s="2"/>
      <c r="CN2338"/>
      <c r="CO2338"/>
      <c r="CP2338"/>
      <c r="CU2338" s="2"/>
      <c r="CW2338"/>
      <c r="CX2338"/>
      <c r="CY2338"/>
      <c r="DD2338" s="2"/>
      <c r="DF2338"/>
      <c r="DG2338"/>
      <c r="DH2338"/>
      <c r="DM2338" s="2"/>
      <c r="DO2338"/>
      <c r="DP2338"/>
      <c r="DQ2338"/>
      <c r="DV2338" s="2"/>
      <c r="DX2338"/>
      <c r="DY2338"/>
      <c r="DZ2338"/>
      <c r="EE2338" s="2"/>
      <c r="EG2338"/>
      <c r="EH2338"/>
      <c r="EI2338"/>
      <c r="EN2338" s="2"/>
      <c r="EP2338"/>
      <c r="EQ2338"/>
      <c r="ER2338"/>
      <c r="EW2338" s="2"/>
      <c r="EY2338"/>
      <c r="EZ2338"/>
      <c r="FA2338"/>
      <c r="FF2338" s="2"/>
      <c r="FH2338"/>
      <c r="FI2338"/>
      <c r="FJ2338"/>
      <c r="FO2338" s="2"/>
      <c r="FQ2338"/>
      <c r="FR2338"/>
      <c r="FS2338"/>
      <c r="FX2338" s="2"/>
      <c r="FZ2338"/>
      <c r="GA2338"/>
      <c r="GB2338"/>
      <c r="GG2338" s="2"/>
      <c r="GI2338"/>
      <c r="GJ2338"/>
      <c r="GK2338"/>
      <c r="GP2338" s="2"/>
      <c r="GR2338"/>
      <c r="GS2338"/>
      <c r="GT2338"/>
      <c r="GY2338" s="2"/>
      <c r="HA2338"/>
      <c r="HB2338"/>
      <c r="HC2338"/>
      <c r="HH2338" s="2"/>
      <c r="HJ2338"/>
      <c r="HK2338"/>
      <c r="HL2338"/>
      <c r="HQ2338"/>
      <c r="HR2338"/>
      <c r="HS2338"/>
      <c r="HT2338"/>
      <c r="HU2338"/>
      <c r="HV2338"/>
      <c r="HW2338"/>
      <c r="HX2338"/>
      <c r="HY2338"/>
      <c r="HZ2338"/>
      <c r="IA2338"/>
      <c r="IB2338"/>
      <c r="IC2338"/>
      <c r="ID2338"/>
      <c r="IE2338"/>
      <c r="IF2338"/>
      <c r="IG2338"/>
      <c r="IH2338"/>
      <c r="II2338"/>
      <c r="IJ2338"/>
      <c r="IK2338"/>
      <c r="IL2338"/>
      <c r="IM2338"/>
      <c r="IN2338"/>
      <c r="IO2338"/>
      <c r="IP2338"/>
      <c r="IQ2338"/>
      <c r="IR2338"/>
      <c r="IS2338"/>
      <c r="IT2338"/>
      <c r="IU2338"/>
      <c r="IV2338"/>
    </row>
    <row r="2339" spans="1:256" s="1" customFormat="1">
      <c r="A2339"/>
      <c r="B2339"/>
      <c r="C2339"/>
      <c r="D2339"/>
      <c r="E2339"/>
      <c r="F2339" s="10"/>
      <c r="J2339" s="2"/>
      <c r="L2339"/>
      <c r="M2339"/>
      <c r="N2339"/>
      <c r="R2339" s="2"/>
      <c r="T2339"/>
      <c r="U2339"/>
      <c r="V2339"/>
      <c r="AA2339" s="2"/>
      <c r="AC2339"/>
      <c r="AD2339"/>
      <c r="AE2339"/>
      <c r="AJ2339" s="2"/>
      <c r="AL2339"/>
      <c r="AM2339"/>
      <c r="AN2339"/>
      <c r="AS2339" s="2"/>
      <c r="AU2339"/>
      <c r="AV2339"/>
      <c r="AW2339"/>
      <c r="BB2339" s="2"/>
      <c r="BD2339"/>
      <c r="BE2339"/>
      <c r="BF2339"/>
      <c r="BK2339" s="2"/>
      <c r="BM2339"/>
      <c r="BN2339"/>
      <c r="BO2339"/>
      <c r="BT2339" s="2"/>
      <c r="BV2339"/>
      <c r="BW2339"/>
      <c r="BX2339"/>
      <c r="CC2339" s="2"/>
      <c r="CE2339"/>
      <c r="CF2339"/>
      <c r="CG2339"/>
      <c r="CL2339" s="2"/>
      <c r="CN2339"/>
      <c r="CO2339"/>
      <c r="CP2339"/>
      <c r="CU2339" s="2"/>
      <c r="CW2339"/>
      <c r="CX2339"/>
      <c r="CY2339"/>
      <c r="DD2339" s="2"/>
      <c r="DF2339"/>
      <c r="DG2339"/>
      <c r="DH2339"/>
      <c r="DM2339" s="2"/>
      <c r="DO2339"/>
      <c r="DP2339"/>
      <c r="DQ2339"/>
      <c r="DV2339" s="2"/>
      <c r="DX2339"/>
      <c r="DY2339"/>
      <c r="DZ2339"/>
      <c r="EE2339" s="2"/>
      <c r="EG2339"/>
      <c r="EH2339"/>
      <c r="EI2339"/>
      <c r="EN2339" s="2"/>
      <c r="EP2339"/>
      <c r="EQ2339"/>
      <c r="ER2339"/>
      <c r="EW2339" s="2"/>
      <c r="EY2339"/>
      <c r="EZ2339"/>
      <c r="FA2339"/>
      <c r="FF2339" s="2"/>
      <c r="FH2339"/>
      <c r="FI2339"/>
      <c r="FJ2339"/>
      <c r="FO2339" s="2"/>
      <c r="FQ2339"/>
      <c r="FR2339"/>
      <c r="FS2339"/>
      <c r="FX2339" s="2"/>
      <c r="FZ2339"/>
      <c r="GA2339"/>
      <c r="GB2339"/>
      <c r="GG2339" s="2"/>
      <c r="GI2339"/>
      <c r="GJ2339"/>
      <c r="GK2339"/>
      <c r="GP2339" s="2"/>
      <c r="GR2339"/>
      <c r="GS2339"/>
      <c r="GT2339"/>
      <c r="GY2339" s="2"/>
      <c r="HA2339"/>
      <c r="HB2339"/>
      <c r="HC2339"/>
      <c r="HH2339" s="2"/>
      <c r="HJ2339"/>
      <c r="HK2339"/>
      <c r="HL2339"/>
      <c r="HQ2339"/>
      <c r="HR2339"/>
      <c r="HS2339"/>
      <c r="HT2339"/>
      <c r="HU2339"/>
      <c r="HV2339"/>
      <c r="HW2339"/>
      <c r="HX2339"/>
      <c r="HY2339"/>
      <c r="HZ2339"/>
      <c r="IA2339"/>
      <c r="IB2339"/>
      <c r="IC2339"/>
      <c r="ID2339"/>
      <c r="IE2339"/>
      <c r="IF2339"/>
      <c r="IG2339"/>
      <c r="IH2339"/>
      <c r="II2339"/>
      <c r="IJ2339"/>
      <c r="IK2339"/>
      <c r="IL2339"/>
      <c r="IM2339"/>
      <c r="IN2339"/>
      <c r="IO2339"/>
      <c r="IP2339"/>
      <c r="IQ2339"/>
      <c r="IR2339"/>
      <c r="IS2339"/>
      <c r="IT2339"/>
      <c r="IU2339"/>
      <c r="IV2339"/>
    </row>
    <row r="2340" spans="1:256" s="1" customFormat="1">
      <c r="A2340"/>
      <c r="B2340"/>
      <c r="C2340"/>
      <c r="D2340"/>
      <c r="E2340"/>
      <c r="F2340" s="10"/>
      <c r="J2340" s="2"/>
      <c r="L2340"/>
      <c r="M2340"/>
      <c r="N2340"/>
      <c r="R2340" s="2"/>
      <c r="T2340"/>
      <c r="U2340"/>
      <c r="V2340"/>
      <c r="AA2340" s="2"/>
      <c r="AC2340"/>
      <c r="AD2340"/>
      <c r="AE2340"/>
      <c r="AJ2340" s="2"/>
      <c r="AL2340"/>
      <c r="AM2340"/>
      <c r="AN2340"/>
      <c r="AS2340" s="2"/>
      <c r="AU2340"/>
      <c r="AV2340"/>
      <c r="AW2340"/>
      <c r="BB2340" s="2"/>
      <c r="BD2340"/>
      <c r="BE2340"/>
      <c r="BF2340"/>
      <c r="BK2340" s="2"/>
      <c r="BM2340"/>
      <c r="BN2340"/>
      <c r="BO2340"/>
      <c r="BT2340" s="2"/>
      <c r="BV2340"/>
      <c r="BW2340"/>
      <c r="BX2340"/>
      <c r="CC2340" s="2"/>
      <c r="CE2340"/>
      <c r="CF2340"/>
      <c r="CG2340"/>
      <c r="CL2340" s="2"/>
      <c r="CN2340"/>
      <c r="CO2340"/>
      <c r="CP2340"/>
      <c r="CU2340" s="2"/>
      <c r="CW2340"/>
      <c r="CX2340"/>
      <c r="CY2340"/>
      <c r="DD2340" s="2"/>
      <c r="DF2340"/>
      <c r="DG2340"/>
      <c r="DH2340"/>
      <c r="DM2340" s="2"/>
      <c r="DO2340"/>
      <c r="DP2340"/>
      <c r="DQ2340"/>
      <c r="DV2340" s="2"/>
      <c r="DX2340"/>
      <c r="DY2340"/>
      <c r="DZ2340"/>
      <c r="EE2340" s="2"/>
      <c r="EG2340"/>
      <c r="EH2340"/>
      <c r="EI2340"/>
      <c r="EN2340" s="2"/>
      <c r="EP2340"/>
      <c r="EQ2340"/>
      <c r="ER2340"/>
      <c r="EW2340" s="2"/>
      <c r="EY2340"/>
      <c r="EZ2340"/>
      <c r="FA2340"/>
      <c r="FF2340" s="2"/>
      <c r="FH2340"/>
      <c r="FI2340"/>
      <c r="FJ2340"/>
      <c r="FO2340" s="2"/>
      <c r="FQ2340"/>
      <c r="FR2340"/>
      <c r="FS2340"/>
      <c r="FX2340" s="2"/>
      <c r="FZ2340"/>
      <c r="GA2340"/>
      <c r="GB2340"/>
      <c r="GG2340" s="2"/>
      <c r="GI2340"/>
      <c r="GJ2340"/>
      <c r="GK2340"/>
      <c r="GP2340" s="2"/>
      <c r="GR2340"/>
      <c r="GS2340"/>
      <c r="GT2340"/>
      <c r="GY2340" s="2"/>
      <c r="HA2340"/>
      <c r="HB2340"/>
      <c r="HC2340"/>
      <c r="HH2340" s="2"/>
      <c r="HJ2340"/>
      <c r="HK2340"/>
      <c r="HL2340"/>
      <c r="HQ2340"/>
      <c r="HR2340"/>
      <c r="HS2340"/>
      <c r="HT2340"/>
      <c r="HU2340"/>
      <c r="HV2340"/>
      <c r="HW2340"/>
      <c r="HX2340"/>
      <c r="HY2340"/>
      <c r="HZ2340"/>
      <c r="IA2340"/>
      <c r="IB2340"/>
      <c r="IC2340"/>
      <c r="ID2340"/>
      <c r="IE2340"/>
      <c r="IF2340"/>
      <c r="IG2340"/>
      <c r="IH2340"/>
      <c r="II2340"/>
      <c r="IJ2340"/>
      <c r="IK2340"/>
      <c r="IL2340"/>
      <c r="IM2340"/>
      <c r="IN2340"/>
      <c r="IO2340"/>
      <c r="IP2340"/>
      <c r="IQ2340"/>
      <c r="IR2340"/>
      <c r="IS2340"/>
      <c r="IT2340"/>
      <c r="IU2340"/>
      <c r="IV2340"/>
    </row>
    <row r="2341" spans="1:256" s="1" customFormat="1">
      <c r="A2341"/>
      <c r="B2341"/>
      <c r="C2341"/>
      <c r="D2341"/>
      <c r="E2341"/>
      <c r="F2341" s="10"/>
      <c r="J2341" s="2"/>
      <c r="L2341"/>
      <c r="M2341"/>
      <c r="N2341"/>
      <c r="R2341" s="2"/>
      <c r="T2341"/>
      <c r="U2341"/>
      <c r="V2341"/>
      <c r="AA2341" s="2"/>
      <c r="AC2341"/>
      <c r="AD2341"/>
      <c r="AE2341"/>
      <c r="AJ2341" s="2"/>
      <c r="AL2341"/>
      <c r="AM2341"/>
      <c r="AN2341"/>
      <c r="AS2341" s="2"/>
      <c r="AU2341"/>
      <c r="AV2341"/>
      <c r="AW2341"/>
      <c r="BB2341" s="2"/>
      <c r="BD2341"/>
      <c r="BE2341"/>
      <c r="BF2341"/>
      <c r="BK2341" s="2"/>
      <c r="BM2341"/>
      <c r="BN2341"/>
      <c r="BO2341"/>
      <c r="BT2341" s="2"/>
      <c r="BV2341"/>
      <c r="BW2341"/>
      <c r="BX2341"/>
      <c r="CC2341" s="2"/>
      <c r="CE2341"/>
      <c r="CF2341"/>
      <c r="CG2341"/>
      <c r="CL2341" s="2"/>
      <c r="CN2341"/>
      <c r="CO2341"/>
      <c r="CP2341"/>
      <c r="CU2341" s="2"/>
      <c r="CW2341"/>
      <c r="CX2341"/>
      <c r="CY2341"/>
      <c r="DD2341" s="2"/>
      <c r="DF2341"/>
      <c r="DG2341"/>
      <c r="DH2341"/>
      <c r="DM2341" s="2"/>
      <c r="DO2341"/>
      <c r="DP2341"/>
      <c r="DQ2341"/>
      <c r="DV2341" s="2"/>
      <c r="DX2341"/>
      <c r="DY2341"/>
      <c r="DZ2341"/>
      <c r="EE2341" s="2"/>
      <c r="EG2341"/>
      <c r="EH2341"/>
      <c r="EI2341"/>
      <c r="EN2341" s="2"/>
      <c r="EP2341"/>
      <c r="EQ2341"/>
      <c r="ER2341"/>
      <c r="EW2341" s="2"/>
      <c r="EY2341"/>
      <c r="EZ2341"/>
      <c r="FA2341"/>
      <c r="FF2341" s="2"/>
      <c r="FH2341"/>
      <c r="FI2341"/>
      <c r="FJ2341"/>
      <c r="FO2341" s="2"/>
      <c r="FQ2341"/>
      <c r="FR2341"/>
      <c r="FS2341"/>
      <c r="FX2341" s="2"/>
      <c r="FZ2341"/>
      <c r="GA2341"/>
      <c r="GB2341"/>
      <c r="GG2341" s="2"/>
      <c r="GI2341"/>
      <c r="GJ2341"/>
      <c r="GK2341"/>
      <c r="GP2341" s="2"/>
      <c r="GR2341"/>
      <c r="GS2341"/>
      <c r="GT2341"/>
      <c r="GY2341" s="2"/>
      <c r="HA2341"/>
      <c r="HB2341"/>
      <c r="HC2341"/>
      <c r="HH2341" s="2"/>
      <c r="HJ2341"/>
      <c r="HK2341"/>
      <c r="HL2341"/>
      <c r="HQ2341"/>
      <c r="HR2341"/>
      <c r="HS2341"/>
      <c r="HT2341"/>
      <c r="HU2341"/>
      <c r="HV2341"/>
      <c r="HW2341"/>
      <c r="HX2341"/>
      <c r="HY2341"/>
      <c r="HZ2341"/>
      <c r="IA2341"/>
      <c r="IB2341"/>
      <c r="IC2341"/>
      <c r="ID2341"/>
      <c r="IE2341"/>
      <c r="IF2341"/>
      <c r="IG2341"/>
      <c r="IH2341"/>
      <c r="II2341"/>
      <c r="IJ2341"/>
      <c r="IK2341"/>
      <c r="IL2341"/>
      <c r="IM2341"/>
      <c r="IN2341"/>
      <c r="IO2341"/>
      <c r="IP2341"/>
      <c r="IQ2341"/>
      <c r="IR2341"/>
      <c r="IS2341"/>
      <c r="IT2341"/>
      <c r="IU2341"/>
      <c r="IV2341"/>
    </row>
    <row r="2342" spans="1:256" s="1" customFormat="1">
      <c r="A2342"/>
      <c r="B2342"/>
      <c r="C2342"/>
      <c r="D2342"/>
      <c r="E2342"/>
      <c r="F2342" s="10"/>
      <c r="J2342" s="2"/>
      <c r="L2342"/>
      <c r="M2342"/>
      <c r="N2342"/>
      <c r="R2342" s="2"/>
      <c r="T2342"/>
      <c r="U2342"/>
      <c r="V2342"/>
      <c r="AA2342" s="2"/>
      <c r="AC2342"/>
      <c r="AD2342"/>
      <c r="AE2342"/>
      <c r="AJ2342" s="2"/>
      <c r="AL2342"/>
      <c r="AM2342"/>
      <c r="AN2342"/>
      <c r="AS2342" s="2"/>
      <c r="AU2342"/>
      <c r="AV2342"/>
      <c r="AW2342"/>
      <c r="BB2342" s="2"/>
      <c r="BD2342"/>
      <c r="BE2342"/>
      <c r="BF2342"/>
      <c r="BK2342" s="2"/>
      <c r="BM2342"/>
      <c r="BN2342"/>
      <c r="BO2342"/>
      <c r="BT2342" s="2"/>
      <c r="BV2342"/>
      <c r="BW2342"/>
      <c r="BX2342"/>
      <c r="CC2342" s="2"/>
      <c r="CE2342"/>
      <c r="CF2342"/>
      <c r="CG2342"/>
      <c r="CL2342" s="2"/>
      <c r="CN2342"/>
      <c r="CO2342"/>
      <c r="CP2342"/>
      <c r="CU2342" s="2"/>
      <c r="CW2342"/>
      <c r="CX2342"/>
      <c r="CY2342"/>
      <c r="DD2342" s="2"/>
      <c r="DF2342"/>
      <c r="DG2342"/>
      <c r="DH2342"/>
      <c r="DM2342" s="2"/>
      <c r="DO2342"/>
      <c r="DP2342"/>
      <c r="DQ2342"/>
      <c r="DV2342" s="2"/>
      <c r="DX2342"/>
      <c r="DY2342"/>
      <c r="DZ2342"/>
      <c r="EE2342" s="2"/>
      <c r="EG2342"/>
      <c r="EH2342"/>
      <c r="EI2342"/>
      <c r="EN2342" s="2"/>
      <c r="EP2342"/>
      <c r="EQ2342"/>
      <c r="ER2342"/>
      <c r="EW2342" s="2"/>
      <c r="EY2342"/>
      <c r="EZ2342"/>
      <c r="FA2342"/>
      <c r="FF2342" s="2"/>
      <c r="FH2342"/>
      <c r="FI2342"/>
      <c r="FJ2342"/>
      <c r="FO2342" s="2"/>
      <c r="FQ2342"/>
      <c r="FR2342"/>
      <c r="FS2342"/>
      <c r="FX2342" s="2"/>
      <c r="FZ2342"/>
      <c r="GA2342"/>
      <c r="GB2342"/>
      <c r="GG2342" s="2"/>
      <c r="GI2342"/>
      <c r="GJ2342"/>
      <c r="GK2342"/>
      <c r="GP2342" s="2"/>
      <c r="GR2342"/>
      <c r="GS2342"/>
      <c r="GT2342"/>
      <c r="GY2342" s="2"/>
      <c r="HA2342"/>
      <c r="HB2342"/>
      <c r="HC2342"/>
      <c r="HH2342" s="2"/>
      <c r="HJ2342"/>
      <c r="HK2342"/>
      <c r="HL2342"/>
      <c r="HQ2342"/>
      <c r="HR2342"/>
      <c r="HS2342"/>
      <c r="HT2342"/>
      <c r="HU2342"/>
      <c r="HV2342"/>
      <c r="HW2342"/>
      <c r="HX2342"/>
      <c r="HY2342"/>
      <c r="HZ2342"/>
      <c r="IA2342"/>
      <c r="IB2342"/>
      <c r="IC2342"/>
      <c r="ID2342"/>
      <c r="IE2342"/>
      <c r="IF2342"/>
      <c r="IG2342"/>
      <c r="IH2342"/>
      <c r="II2342"/>
      <c r="IJ2342"/>
      <c r="IK2342"/>
      <c r="IL2342"/>
      <c r="IM2342"/>
      <c r="IN2342"/>
      <c r="IO2342"/>
      <c r="IP2342"/>
      <c r="IQ2342"/>
      <c r="IR2342"/>
      <c r="IS2342"/>
      <c r="IT2342"/>
      <c r="IU2342"/>
      <c r="IV2342"/>
    </row>
    <row r="2343" spans="1:256" s="1" customFormat="1">
      <c r="A2343"/>
      <c r="B2343"/>
      <c r="C2343"/>
      <c r="D2343"/>
      <c r="E2343"/>
      <c r="F2343" s="10"/>
      <c r="J2343" s="2"/>
      <c r="L2343"/>
      <c r="M2343"/>
      <c r="N2343"/>
      <c r="R2343" s="2"/>
      <c r="T2343"/>
      <c r="U2343"/>
      <c r="V2343"/>
      <c r="AA2343" s="2"/>
      <c r="AC2343"/>
      <c r="AD2343"/>
      <c r="AE2343"/>
      <c r="AJ2343" s="2"/>
      <c r="AL2343"/>
      <c r="AM2343"/>
      <c r="AN2343"/>
      <c r="AS2343" s="2"/>
      <c r="AU2343"/>
      <c r="AV2343"/>
      <c r="AW2343"/>
      <c r="BB2343" s="2"/>
      <c r="BD2343"/>
      <c r="BE2343"/>
      <c r="BF2343"/>
      <c r="BK2343" s="2"/>
      <c r="BM2343"/>
      <c r="BN2343"/>
      <c r="BO2343"/>
      <c r="BT2343" s="2"/>
      <c r="BV2343"/>
      <c r="BW2343"/>
      <c r="BX2343"/>
      <c r="CC2343" s="2"/>
      <c r="CE2343"/>
      <c r="CF2343"/>
      <c r="CG2343"/>
      <c r="CL2343" s="2"/>
      <c r="CN2343"/>
      <c r="CO2343"/>
      <c r="CP2343"/>
      <c r="CU2343" s="2"/>
      <c r="CW2343"/>
      <c r="CX2343"/>
      <c r="CY2343"/>
      <c r="DD2343" s="2"/>
      <c r="DF2343"/>
      <c r="DG2343"/>
      <c r="DH2343"/>
      <c r="DM2343" s="2"/>
      <c r="DO2343"/>
      <c r="DP2343"/>
      <c r="DQ2343"/>
      <c r="DV2343" s="2"/>
      <c r="DX2343"/>
      <c r="DY2343"/>
      <c r="DZ2343"/>
      <c r="EE2343" s="2"/>
      <c r="EG2343"/>
      <c r="EH2343"/>
      <c r="EI2343"/>
      <c r="EN2343" s="2"/>
      <c r="EP2343"/>
      <c r="EQ2343"/>
      <c r="ER2343"/>
      <c r="EW2343" s="2"/>
      <c r="EY2343"/>
      <c r="EZ2343"/>
      <c r="FA2343"/>
      <c r="FF2343" s="2"/>
      <c r="FH2343"/>
      <c r="FI2343"/>
      <c r="FJ2343"/>
      <c r="FO2343" s="2"/>
      <c r="FQ2343"/>
      <c r="FR2343"/>
      <c r="FS2343"/>
      <c r="FX2343" s="2"/>
      <c r="FZ2343"/>
      <c r="GA2343"/>
      <c r="GB2343"/>
      <c r="GG2343" s="2"/>
      <c r="GI2343"/>
      <c r="GJ2343"/>
      <c r="GK2343"/>
      <c r="GP2343" s="2"/>
      <c r="GR2343"/>
      <c r="GS2343"/>
      <c r="GT2343"/>
      <c r="GY2343" s="2"/>
      <c r="HA2343"/>
      <c r="HB2343"/>
      <c r="HC2343"/>
      <c r="HH2343" s="2"/>
      <c r="HJ2343"/>
      <c r="HK2343"/>
      <c r="HL2343"/>
      <c r="HQ2343"/>
      <c r="HR2343"/>
      <c r="HS2343"/>
      <c r="HT2343"/>
      <c r="HU2343"/>
      <c r="HV2343"/>
      <c r="HW2343"/>
      <c r="HX2343"/>
      <c r="HY2343"/>
      <c r="HZ2343"/>
      <c r="IA2343"/>
      <c r="IB2343"/>
      <c r="IC2343"/>
      <c r="ID2343"/>
      <c r="IE2343"/>
      <c r="IF2343"/>
      <c r="IG2343"/>
      <c r="IH2343"/>
      <c r="II2343"/>
      <c r="IJ2343"/>
      <c r="IK2343"/>
      <c r="IL2343"/>
      <c r="IM2343"/>
      <c r="IN2343"/>
      <c r="IO2343"/>
      <c r="IP2343"/>
      <c r="IQ2343"/>
      <c r="IR2343"/>
      <c r="IS2343"/>
      <c r="IT2343"/>
      <c r="IU2343"/>
      <c r="IV2343"/>
    </row>
    <row r="2344" spans="1:256" s="1" customFormat="1">
      <c r="A2344"/>
      <c r="B2344"/>
      <c r="C2344"/>
      <c r="D2344"/>
      <c r="E2344"/>
      <c r="F2344" s="10"/>
      <c r="J2344" s="2"/>
      <c r="L2344"/>
      <c r="M2344"/>
      <c r="N2344"/>
      <c r="R2344" s="2"/>
      <c r="T2344"/>
      <c r="U2344"/>
      <c r="V2344"/>
      <c r="AA2344" s="2"/>
      <c r="AC2344"/>
      <c r="AD2344"/>
      <c r="AE2344"/>
      <c r="AJ2344" s="2"/>
      <c r="AL2344"/>
      <c r="AM2344"/>
      <c r="AN2344"/>
      <c r="AS2344" s="2"/>
      <c r="AU2344"/>
      <c r="AV2344"/>
      <c r="AW2344"/>
      <c r="BB2344" s="2"/>
      <c r="BD2344"/>
      <c r="BE2344"/>
      <c r="BF2344"/>
      <c r="BK2344" s="2"/>
      <c r="BM2344"/>
      <c r="BN2344"/>
      <c r="BO2344"/>
      <c r="BT2344" s="2"/>
      <c r="BV2344"/>
      <c r="BW2344"/>
      <c r="BX2344"/>
      <c r="CC2344" s="2"/>
      <c r="CE2344"/>
      <c r="CF2344"/>
      <c r="CG2344"/>
      <c r="CL2344" s="2"/>
      <c r="CN2344"/>
      <c r="CO2344"/>
      <c r="CP2344"/>
      <c r="CU2344" s="2"/>
      <c r="CW2344"/>
      <c r="CX2344"/>
      <c r="CY2344"/>
      <c r="DD2344" s="2"/>
      <c r="DF2344"/>
      <c r="DG2344"/>
      <c r="DH2344"/>
      <c r="DM2344" s="2"/>
      <c r="DO2344"/>
      <c r="DP2344"/>
      <c r="DQ2344"/>
      <c r="DV2344" s="2"/>
      <c r="DX2344"/>
      <c r="DY2344"/>
      <c r="DZ2344"/>
      <c r="EE2344" s="2"/>
      <c r="EG2344"/>
      <c r="EH2344"/>
      <c r="EI2344"/>
      <c r="EN2344" s="2"/>
      <c r="EP2344"/>
      <c r="EQ2344"/>
      <c r="ER2344"/>
      <c r="EW2344" s="2"/>
      <c r="EY2344"/>
      <c r="EZ2344"/>
      <c r="FA2344"/>
      <c r="FF2344" s="2"/>
      <c r="FH2344"/>
      <c r="FI2344"/>
      <c r="FJ2344"/>
      <c r="FO2344" s="2"/>
      <c r="FQ2344"/>
      <c r="FR2344"/>
      <c r="FS2344"/>
      <c r="FX2344" s="2"/>
      <c r="FZ2344"/>
      <c r="GA2344"/>
      <c r="GB2344"/>
      <c r="GG2344" s="2"/>
      <c r="GI2344"/>
      <c r="GJ2344"/>
      <c r="GK2344"/>
      <c r="GP2344" s="2"/>
      <c r="GR2344"/>
      <c r="GS2344"/>
      <c r="GT2344"/>
      <c r="GY2344" s="2"/>
      <c r="HA2344"/>
      <c r="HB2344"/>
      <c r="HC2344"/>
      <c r="HH2344" s="2"/>
      <c r="HJ2344"/>
      <c r="HK2344"/>
      <c r="HL2344"/>
      <c r="HQ2344"/>
      <c r="HR2344"/>
      <c r="HS2344"/>
      <c r="HT2344"/>
      <c r="HU2344"/>
      <c r="HV2344"/>
      <c r="HW2344"/>
      <c r="HX2344"/>
      <c r="HY2344"/>
      <c r="HZ2344"/>
      <c r="IA2344"/>
      <c r="IB2344"/>
      <c r="IC2344"/>
      <c r="ID2344"/>
      <c r="IE2344"/>
      <c r="IF2344"/>
      <c r="IG2344"/>
      <c r="IH2344"/>
      <c r="II2344"/>
      <c r="IJ2344"/>
      <c r="IK2344"/>
      <c r="IL2344"/>
      <c r="IM2344"/>
      <c r="IN2344"/>
      <c r="IO2344"/>
      <c r="IP2344"/>
      <c r="IQ2344"/>
      <c r="IR2344"/>
      <c r="IS2344"/>
      <c r="IT2344"/>
      <c r="IU2344"/>
      <c r="IV2344"/>
    </row>
    <row r="2345" spans="1:256" s="1" customFormat="1">
      <c r="A2345"/>
      <c r="B2345"/>
      <c r="C2345"/>
      <c r="D2345"/>
      <c r="E2345"/>
      <c r="F2345" s="10"/>
      <c r="J2345" s="2"/>
      <c r="L2345"/>
      <c r="M2345"/>
      <c r="N2345"/>
      <c r="R2345" s="2"/>
      <c r="T2345"/>
      <c r="U2345"/>
      <c r="V2345"/>
      <c r="AA2345" s="2"/>
      <c r="AC2345"/>
      <c r="AD2345"/>
      <c r="AE2345"/>
      <c r="AJ2345" s="2"/>
      <c r="AL2345"/>
      <c r="AM2345"/>
      <c r="AN2345"/>
      <c r="AS2345" s="2"/>
      <c r="AU2345"/>
      <c r="AV2345"/>
      <c r="AW2345"/>
      <c r="BB2345" s="2"/>
      <c r="BD2345"/>
      <c r="BE2345"/>
      <c r="BF2345"/>
      <c r="BK2345" s="2"/>
      <c r="BM2345"/>
      <c r="BN2345"/>
      <c r="BO2345"/>
      <c r="BT2345" s="2"/>
      <c r="BV2345"/>
      <c r="BW2345"/>
      <c r="BX2345"/>
      <c r="CC2345" s="2"/>
      <c r="CE2345"/>
      <c r="CF2345"/>
      <c r="CG2345"/>
      <c r="CL2345" s="2"/>
      <c r="CN2345"/>
      <c r="CO2345"/>
      <c r="CP2345"/>
      <c r="CU2345" s="2"/>
      <c r="CW2345"/>
      <c r="CX2345"/>
      <c r="CY2345"/>
      <c r="DD2345" s="2"/>
      <c r="DF2345"/>
      <c r="DG2345"/>
      <c r="DH2345"/>
      <c r="DM2345" s="2"/>
      <c r="DO2345"/>
      <c r="DP2345"/>
      <c r="DQ2345"/>
      <c r="DV2345" s="2"/>
      <c r="DX2345"/>
      <c r="DY2345"/>
      <c r="DZ2345"/>
      <c r="EE2345" s="2"/>
      <c r="EG2345"/>
      <c r="EH2345"/>
      <c r="EI2345"/>
      <c r="EN2345" s="2"/>
      <c r="EP2345"/>
      <c r="EQ2345"/>
      <c r="ER2345"/>
      <c r="EW2345" s="2"/>
      <c r="EY2345"/>
      <c r="EZ2345"/>
      <c r="FA2345"/>
      <c r="FF2345" s="2"/>
      <c r="FH2345"/>
      <c r="FI2345"/>
      <c r="FJ2345"/>
      <c r="FO2345" s="2"/>
      <c r="FQ2345"/>
      <c r="FR2345"/>
      <c r="FS2345"/>
      <c r="FX2345" s="2"/>
      <c r="FZ2345"/>
      <c r="GA2345"/>
      <c r="GB2345"/>
      <c r="GG2345" s="2"/>
      <c r="GI2345"/>
      <c r="GJ2345"/>
      <c r="GK2345"/>
      <c r="GP2345" s="2"/>
      <c r="GR2345"/>
      <c r="GS2345"/>
      <c r="GT2345"/>
      <c r="GY2345" s="2"/>
      <c r="HA2345"/>
      <c r="HB2345"/>
      <c r="HC2345"/>
      <c r="HH2345" s="2"/>
      <c r="HJ2345"/>
      <c r="HK2345"/>
      <c r="HL2345"/>
      <c r="HQ2345"/>
      <c r="HR2345"/>
      <c r="HS2345"/>
      <c r="HT2345"/>
      <c r="HU2345"/>
      <c r="HV2345"/>
      <c r="HW2345"/>
      <c r="HX2345"/>
      <c r="HY2345"/>
      <c r="HZ2345"/>
      <c r="IA2345"/>
      <c r="IB2345"/>
      <c r="IC2345"/>
      <c r="ID2345"/>
      <c r="IE2345"/>
      <c r="IF2345"/>
      <c r="IG2345"/>
      <c r="IH2345"/>
      <c r="II2345"/>
      <c r="IJ2345"/>
      <c r="IK2345"/>
      <c r="IL2345"/>
      <c r="IM2345"/>
      <c r="IN2345"/>
      <c r="IO2345"/>
      <c r="IP2345"/>
      <c r="IQ2345"/>
      <c r="IR2345"/>
      <c r="IS2345"/>
      <c r="IT2345"/>
      <c r="IU2345"/>
      <c r="IV2345"/>
    </row>
    <row r="2346" spans="1:256" s="1" customFormat="1">
      <c r="A2346"/>
      <c r="B2346"/>
      <c r="C2346"/>
      <c r="D2346"/>
      <c r="E2346"/>
      <c r="F2346" s="10"/>
      <c r="J2346" s="2"/>
      <c r="L2346"/>
      <c r="M2346"/>
      <c r="N2346"/>
      <c r="R2346" s="2"/>
      <c r="T2346"/>
      <c r="U2346"/>
      <c r="V2346"/>
      <c r="AA2346" s="2"/>
      <c r="AC2346"/>
      <c r="AD2346"/>
      <c r="AE2346"/>
      <c r="AJ2346" s="2"/>
      <c r="AL2346"/>
      <c r="AM2346"/>
      <c r="AN2346"/>
      <c r="AS2346" s="2"/>
      <c r="AU2346"/>
      <c r="AV2346"/>
      <c r="AW2346"/>
      <c r="BB2346" s="2"/>
      <c r="BD2346"/>
      <c r="BE2346"/>
      <c r="BF2346"/>
      <c r="BK2346" s="2"/>
      <c r="BM2346"/>
      <c r="BN2346"/>
      <c r="BO2346"/>
      <c r="BT2346" s="2"/>
      <c r="BV2346"/>
      <c r="BW2346"/>
      <c r="BX2346"/>
      <c r="CC2346" s="2"/>
      <c r="CE2346"/>
      <c r="CF2346"/>
      <c r="CG2346"/>
      <c r="CL2346" s="2"/>
      <c r="CN2346"/>
      <c r="CO2346"/>
      <c r="CP2346"/>
      <c r="CU2346" s="2"/>
      <c r="CW2346"/>
      <c r="CX2346"/>
      <c r="CY2346"/>
      <c r="DD2346" s="2"/>
      <c r="DF2346"/>
      <c r="DG2346"/>
      <c r="DH2346"/>
      <c r="DM2346" s="2"/>
      <c r="DO2346"/>
      <c r="DP2346"/>
      <c r="DQ2346"/>
      <c r="DV2346" s="2"/>
      <c r="DX2346"/>
      <c r="DY2346"/>
      <c r="DZ2346"/>
      <c r="EE2346" s="2"/>
      <c r="EG2346"/>
      <c r="EH2346"/>
      <c r="EI2346"/>
      <c r="EN2346" s="2"/>
      <c r="EP2346"/>
      <c r="EQ2346"/>
      <c r="ER2346"/>
      <c r="EW2346" s="2"/>
      <c r="EY2346"/>
      <c r="EZ2346"/>
      <c r="FA2346"/>
      <c r="FF2346" s="2"/>
      <c r="FH2346"/>
      <c r="FI2346"/>
      <c r="FJ2346"/>
      <c r="FO2346" s="2"/>
      <c r="FQ2346"/>
      <c r="FR2346"/>
      <c r="FS2346"/>
      <c r="FX2346" s="2"/>
      <c r="FZ2346"/>
      <c r="GA2346"/>
      <c r="GB2346"/>
      <c r="GG2346" s="2"/>
      <c r="GI2346"/>
      <c r="GJ2346"/>
      <c r="GK2346"/>
      <c r="GP2346" s="2"/>
      <c r="GR2346"/>
      <c r="GS2346"/>
      <c r="GT2346"/>
      <c r="GY2346" s="2"/>
      <c r="HA2346"/>
      <c r="HB2346"/>
      <c r="HC2346"/>
      <c r="HH2346" s="2"/>
      <c r="HJ2346"/>
      <c r="HK2346"/>
      <c r="HL2346"/>
      <c r="HQ2346"/>
      <c r="HR2346"/>
      <c r="HS2346"/>
      <c r="HT2346"/>
      <c r="HU2346"/>
      <c r="HV2346"/>
      <c r="HW2346"/>
      <c r="HX2346"/>
      <c r="HY2346"/>
      <c r="HZ2346"/>
      <c r="IA2346"/>
      <c r="IB2346"/>
      <c r="IC2346"/>
      <c r="ID2346"/>
      <c r="IE2346"/>
      <c r="IF2346"/>
      <c r="IG2346"/>
      <c r="IH2346"/>
      <c r="II2346"/>
      <c r="IJ2346"/>
      <c r="IK2346"/>
      <c r="IL2346"/>
      <c r="IM2346"/>
      <c r="IN2346"/>
      <c r="IO2346"/>
      <c r="IP2346"/>
      <c r="IQ2346"/>
      <c r="IR2346"/>
      <c r="IS2346"/>
      <c r="IT2346"/>
      <c r="IU2346"/>
      <c r="IV2346"/>
    </row>
    <row r="2347" spans="1:256" s="1" customFormat="1">
      <c r="A2347"/>
      <c r="B2347"/>
      <c r="C2347" s="142"/>
      <c r="D2347"/>
      <c r="E2347"/>
      <c r="F2347" s="10"/>
      <c r="J2347" s="2"/>
      <c r="L2347"/>
      <c r="M2347"/>
      <c r="N2347"/>
      <c r="R2347" s="2"/>
      <c r="T2347"/>
      <c r="U2347"/>
      <c r="V2347"/>
      <c r="AA2347" s="2"/>
      <c r="AC2347"/>
      <c r="AD2347"/>
      <c r="AE2347"/>
      <c r="AJ2347" s="2"/>
      <c r="AL2347"/>
      <c r="AM2347"/>
      <c r="AN2347"/>
      <c r="AS2347" s="2"/>
      <c r="AU2347"/>
      <c r="AV2347"/>
      <c r="AW2347"/>
      <c r="BB2347" s="2"/>
      <c r="BD2347"/>
      <c r="BE2347"/>
      <c r="BF2347"/>
      <c r="BK2347" s="2"/>
      <c r="BM2347"/>
      <c r="BN2347"/>
      <c r="BO2347"/>
      <c r="BT2347" s="2"/>
      <c r="BV2347"/>
      <c r="BW2347"/>
      <c r="BX2347"/>
      <c r="CC2347" s="2"/>
      <c r="CE2347"/>
      <c r="CF2347"/>
      <c r="CG2347"/>
      <c r="CL2347" s="2"/>
      <c r="CN2347"/>
      <c r="CO2347"/>
      <c r="CP2347"/>
      <c r="CU2347" s="2"/>
      <c r="CW2347"/>
      <c r="CX2347"/>
      <c r="CY2347"/>
      <c r="DD2347" s="2"/>
      <c r="DF2347"/>
      <c r="DG2347"/>
      <c r="DH2347"/>
      <c r="DM2347" s="2"/>
      <c r="DO2347"/>
      <c r="DP2347"/>
      <c r="DQ2347"/>
      <c r="DV2347" s="2"/>
      <c r="DX2347"/>
      <c r="DY2347"/>
      <c r="DZ2347"/>
      <c r="EE2347" s="2"/>
      <c r="EG2347"/>
      <c r="EH2347"/>
      <c r="EI2347"/>
      <c r="EN2347" s="2"/>
      <c r="EP2347"/>
      <c r="EQ2347"/>
      <c r="ER2347"/>
      <c r="EW2347" s="2"/>
      <c r="EY2347"/>
      <c r="EZ2347"/>
      <c r="FA2347"/>
      <c r="FF2347" s="2"/>
      <c r="FH2347"/>
      <c r="FI2347"/>
      <c r="FJ2347"/>
      <c r="FO2347" s="2"/>
      <c r="FQ2347"/>
      <c r="FR2347"/>
      <c r="FS2347"/>
      <c r="FX2347" s="2"/>
      <c r="FZ2347"/>
      <c r="GA2347"/>
      <c r="GB2347"/>
      <c r="GG2347" s="2"/>
      <c r="GI2347"/>
      <c r="GJ2347"/>
      <c r="GK2347"/>
      <c r="GP2347" s="2"/>
      <c r="GR2347"/>
      <c r="GS2347"/>
      <c r="GT2347"/>
      <c r="GY2347" s="2"/>
      <c r="HA2347"/>
      <c r="HB2347"/>
      <c r="HC2347"/>
      <c r="HH2347" s="2"/>
      <c r="HJ2347"/>
      <c r="HK2347"/>
      <c r="HL2347"/>
      <c r="HQ2347"/>
      <c r="HR2347"/>
      <c r="HS2347"/>
      <c r="HT2347"/>
      <c r="HU2347"/>
      <c r="HV2347"/>
      <c r="HW2347"/>
      <c r="HX2347"/>
      <c r="HY2347"/>
      <c r="HZ2347"/>
      <c r="IA2347"/>
      <c r="IB2347"/>
      <c r="IC2347"/>
      <c r="ID2347"/>
      <c r="IE2347"/>
      <c r="IF2347"/>
      <c r="IG2347"/>
      <c r="IH2347"/>
      <c r="II2347"/>
      <c r="IJ2347"/>
      <c r="IK2347"/>
      <c r="IL2347"/>
      <c r="IM2347"/>
      <c r="IN2347"/>
      <c r="IO2347"/>
      <c r="IP2347"/>
      <c r="IQ2347"/>
      <c r="IR2347"/>
      <c r="IS2347"/>
      <c r="IT2347"/>
      <c r="IU2347"/>
      <c r="IV2347"/>
    </row>
    <row r="2348" spans="1:256" s="1" customFormat="1">
      <c r="A2348"/>
      <c r="B2348"/>
      <c r="C2348"/>
      <c r="D2348"/>
      <c r="E2348"/>
      <c r="F2348" s="10"/>
      <c r="J2348" s="2"/>
      <c r="L2348"/>
      <c r="M2348"/>
      <c r="N2348"/>
      <c r="R2348" s="2"/>
      <c r="T2348"/>
      <c r="U2348"/>
      <c r="V2348"/>
      <c r="AA2348" s="2"/>
      <c r="AC2348"/>
      <c r="AD2348"/>
      <c r="AE2348"/>
      <c r="AJ2348" s="2"/>
      <c r="AL2348"/>
      <c r="AM2348"/>
      <c r="AN2348"/>
      <c r="AS2348" s="2"/>
      <c r="AU2348"/>
      <c r="AV2348"/>
      <c r="AW2348"/>
      <c r="BB2348" s="2"/>
      <c r="BD2348"/>
      <c r="BE2348"/>
      <c r="BF2348"/>
      <c r="BK2348" s="2"/>
      <c r="BM2348"/>
      <c r="BN2348"/>
      <c r="BO2348"/>
      <c r="BT2348" s="2"/>
      <c r="BV2348"/>
      <c r="BW2348"/>
      <c r="BX2348"/>
      <c r="CC2348" s="2"/>
      <c r="CE2348"/>
      <c r="CF2348"/>
      <c r="CG2348"/>
      <c r="CL2348" s="2"/>
      <c r="CN2348"/>
      <c r="CO2348"/>
      <c r="CP2348"/>
      <c r="CU2348" s="2"/>
      <c r="CW2348"/>
      <c r="CX2348"/>
      <c r="CY2348"/>
      <c r="DD2348" s="2"/>
      <c r="DF2348"/>
      <c r="DG2348"/>
      <c r="DH2348"/>
      <c r="DM2348" s="2"/>
      <c r="DO2348"/>
      <c r="DP2348"/>
      <c r="DQ2348"/>
      <c r="DV2348" s="2"/>
      <c r="DX2348"/>
      <c r="DY2348"/>
      <c r="DZ2348"/>
      <c r="EE2348" s="2"/>
      <c r="EG2348"/>
      <c r="EH2348"/>
      <c r="EI2348"/>
      <c r="EN2348" s="2"/>
      <c r="EP2348"/>
      <c r="EQ2348"/>
      <c r="ER2348"/>
      <c r="EW2348" s="2"/>
      <c r="EY2348"/>
      <c r="EZ2348"/>
      <c r="FA2348"/>
      <c r="FF2348" s="2"/>
      <c r="FH2348"/>
      <c r="FI2348"/>
      <c r="FJ2348"/>
      <c r="FO2348" s="2"/>
      <c r="FQ2348"/>
      <c r="FR2348"/>
      <c r="FS2348"/>
      <c r="FX2348" s="2"/>
      <c r="FZ2348"/>
      <c r="GA2348"/>
      <c r="GB2348"/>
      <c r="GG2348" s="2"/>
      <c r="GI2348"/>
      <c r="GJ2348"/>
      <c r="GK2348"/>
      <c r="GP2348" s="2"/>
      <c r="GR2348"/>
      <c r="GS2348"/>
      <c r="GT2348"/>
      <c r="GY2348" s="2"/>
      <c r="HA2348"/>
      <c r="HB2348"/>
      <c r="HC2348"/>
      <c r="HH2348" s="2"/>
      <c r="HJ2348"/>
      <c r="HK2348"/>
      <c r="HL2348"/>
      <c r="HQ2348"/>
      <c r="HR2348"/>
      <c r="HS2348"/>
      <c r="HT2348"/>
      <c r="HU2348"/>
      <c r="HV2348"/>
      <c r="HW2348"/>
      <c r="HX2348"/>
      <c r="HY2348"/>
      <c r="HZ2348"/>
      <c r="IA2348"/>
      <c r="IB2348"/>
      <c r="IC2348"/>
      <c r="ID2348"/>
      <c r="IE2348"/>
      <c r="IF2348"/>
      <c r="IG2348"/>
      <c r="IH2348"/>
      <c r="II2348"/>
      <c r="IJ2348"/>
      <c r="IK2348"/>
      <c r="IL2348"/>
      <c r="IM2348"/>
      <c r="IN2348"/>
      <c r="IO2348"/>
      <c r="IP2348"/>
      <c r="IQ2348"/>
      <c r="IR2348"/>
      <c r="IS2348"/>
      <c r="IT2348"/>
      <c r="IU2348"/>
      <c r="IV2348"/>
    </row>
    <row r="2349" spans="1:256" s="1" customFormat="1">
      <c r="A2349"/>
      <c r="B2349"/>
      <c r="C2349"/>
      <c r="D2349"/>
      <c r="E2349"/>
      <c r="F2349" s="10"/>
      <c r="J2349" s="2"/>
      <c r="L2349"/>
      <c r="M2349"/>
      <c r="N2349"/>
      <c r="R2349" s="2"/>
      <c r="T2349"/>
      <c r="U2349"/>
      <c r="V2349"/>
      <c r="AA2349" s="2"/>
      <c r="AC2349"/>
      <c r="AD2349"/>
      <c r="AE2349"/>
      <c r="AJ2349" s="2"/>
      <c r="AL2349"/>
      <c r="AM2349"/>
      <c r="AN2349"/>
      <c r="AS2349" s="2"/>
      <c r="AU2349"/>
      <c r="AV2349"/>
      <c r="AW2349"/>
      <c r="BB2349" s="2"/>
      <c r="BD2349"/>
      <c r="BE2349"/>
      <c r="BF2349"/>
      <c r="BK2349" s="2"/>
      <c r="BM2349"/>
      <c r="BN2349"/>
      <c r="BO2349"/>
      <c r="BT2349" s="2"/>
      <c r="BV2349"/>
      <c r="BW2349"/>
      <c r="BX2349"/>
      <c r="CC2349" s="2"/>
      <c r="CE2349"/>
      <c r="CF2349"/>
      <c r="CG2349"/>
      <c r="CL2349" s="2"/>
      <c r="CN2349"/>
      <c r="CO2349"/>
      <c r="CP2349"/>
      <c r="CU2349" s="2"/>
      <c r="CW2349"/>
      <c r="CX2349"/>
      <c r="CY2349"/>
      <c r="DD2349" s="2"/>
      <c r="DF2349"/>
      <c r="DG2349"/>
      <c r="DH2349"/>
      <c r="DM2349" s="2"/>
      <c r="DO2349"/>
      <c r="DP2349"/>
      <c r="DQ2349"/>
      <c r="DV2349" s="2"/>
      <c r="DX2349"/>
      <c r="DY2349"/>
      <c r="DZ2349"/>
      <c r="EE2349" s="2"/>
      <c r="EG2349"/>
      <c r="EH2349"/>
      <c r="EI2349"/>
      <c r="EN2349" s="2"/>
      <c r="EP2349"/>
      <c r="EQ2349"/>
      <c r="ER2349"/>
      <c r="EW2349" s="2"/>
      <c r="EY2349"/>
      <c r="EZ2349"/>
      <c r="FA2349"/>
      <c r="FF2349" s="2"/>
      <c r="FH2349"/>
      <c r="FI2349"/>
      <c r="FJ2349"/>
      <c r="FO2349" s="2"/>
      <c r="FQ2349"/>
      <c r="FR2349"/>
      <c r="FS2349"/>
      <c r="FX2349" s="2"/>
      <c r="FZ2349"/>
      <c r="GA2349"/>
      <c r="GB2349"/>
      <c r="GG2349" s="2"/>
      <c r="GI2349"/>
      <c r="GJ2349"/>
      <c r="GK2349"/>
      <c r="GP2349" s="2"/>
      <c r="GR2349"/>
      <c r="GS2349"/>
      <c r="GT2349"/>
      <c r="GY2349" s="2"/>
      <c r="HA2349"/>
      <c r="HB2349"/>
      <c r="HC2349"/>
      <c r="HH2349" s="2"/>
      <c r="HJ2349"/>
      <c r="HK2349"/>
      <c r="HL2349"/>
      <c r="HQ2349"/>
      <c r="HR2349"/>
      <c r="HS2349"/>
      <c r="HT2349"/>
      <c r="HU2349"/>
      <c r="HV2349"/>
      <c r="HW2349"/>
      <c r="HX2349"/>
      <c r="HY2349"/>
      <c r="HZ2349"/>
      <c r="IA2349"/>
      <c r="IB2349"/>
      <c r="IC2349"/>
      <c r="ID2349"/>
      <c r="IE2349"/>
      <c r="IF2349"/>
      <c r="IG2349"/>
      <c r="IH2349"/>
      <c r="II2349"/>
      <c r="IJ2349"/>
      <c r="IK2349"/>
      <c r="IL2349"/>
      <c r="IM2349"/>
      <c r="IN2349"/>
      <c r="IO2349"/>
      <c r="IP2349"/>
      <c r="IQ2349"/>
      <c r="IR2349"/>
      <c r="IS2349"/>
      <c r="IT2349"/>
      <c r="IU2349"/>
      <c r="IV2349"/>
    </row>
    <row r="2350" spans="1:256" s="1" customFormat="1">
      <c r="A2350"/>
      <c r="B2350"/>
      <c r="C2350"/>
      <c r="D2350"/>
      <c r="E2350"/>
      <c r="F2350" s="10"/>
      <c r="J2350" s="2"/>
      <c r="L2350"/>
      <c r="M2350"/>
      <c r="N2350"/>
      <c r="R2350" s="2"/>
      <c r="T2350"/>
      <c r="U2350"/>
      <c r="V2350"/>
      <c r="AA2350" s="2"/>
      <c r="AC2350"/>
      <c r="AD2350"/>
      <c r="AE2350"/>
      <c r="AJ2350" s="2"/>
      <c r="AL2350"/>
      <c r="AM2350"/>
      <c r="AN2350"/>
      <c r="AS2350" s="2"/>
      <c r="AU2350"/>
      <c r="AV2350"/>
      <c r="AW2350"/>
      <c r="BB2350" s="2"/>
      <c r="BD2350"/>
      <c r="BE2350"/>
      <c r="BF2350"/>
      <c r="BK2350" s="2"/>
      <c r="BM2350"/>
      <c r="BN2350"/>
      <c r="BO2350"/>
      <c r="BT2350" s="2"/>
      <c r="BV2350"/>
      <c r="BW2350"/>
      <c r="BX2350"/>
      <c r="CC2350" s="2"/>
      <c r="CE2350"/>
      <c r="CF2350"/>
      <c r="CG2350"/>
      <c r="CL2350" s="2"/>
      <c r="CN2350"/>
      <c r="CO2350"/>
      <c r="CP2350"/>
      <c r="CU2350" s="2"/>
      <c r="CW2350"/>
      <c r="CX2350"/>
      <c r="CY2350"/>
      <c r="DD2350" s="2"/>
      <c r="DF2350"/>
      <c r="DG2350"/>
      <c r="DH2350"/>
      <c r="DM2350" s="2"/>
      <c r="DO2350"/>
      <c r="DP2350"/>
      <c r="DQ2350"/>
      <c r="DV2350" s="2"/>
      <c r="DX2350"/>
      <c r="DY2350"/>
      <c r="DZ2350"/>
      <c r="EE2350" s="2"/>
      <c r="EG2350"/>
      <c r="EH2350"/>
      <c r="EI2350"/>
      <c r="EN2350" s="2"/>
      <c r="EP2350"/>
      <c r="EQ2350"/>
      <c r="ER2350"/>
      <c r="EW2350" s="2"/>
      <c r="EY2350"/>
      <c r="EZ2350"/>
      <c r="FA2350"/>
      <c r="FF2350" s="2"/>
      <c r="FH2350"/>
      <c r="FI2350"/>
      <c r="FJ2350"/>
      <c r="FO2350" s="2"/>
      <c r="FQ2350"/>
      <c r="FR2350"/>
      <c r="FS2350"/>
      <c r="FX2350" s="2"/>
      <c r="FZ2350"/>
      <c r="GA2350"/>
      <c r="GB2350"/>
      <c r="GG2350" s="2"/>
      <c r="GI2350"/>
      <c r="GJ2350"/>
      <c r="GK2350"/>
      <c r="GP2350" s="2"/>
      <c r="GR2350"/>
      <c r="GS2350"/>
      <c r="GT2350"/>
      <c r="GY2350" s="2"/>
      <c r="HA2350"/>
      <c r="HB2350"/>
      <c r="HC2350"/>
      <c r="HH2350" s="2"/>
      <c r="HJ2350"/>
      <c r="HK2350"/>
      <c r="HL2350"/>
      <c r="HQ2350"/>
      <c r="HR2350"/>
      <c r="HS2350"/>
      <c r="HT2350"/>
      <c r="HU2350"/>
      <c r="HV2350"/>
      <c r="HW2350"/>
      <c r="HX2350"/>
      <c r="HY2350"/>
      <c r="HZ2350"/>
      <c r="IA2350"/>
      <c r="IB2350"/>
      <c r="IC2350"/>
      <c r="ID2350"/>
      <c r="IE2350"/>
      <c r="IF2350"/>
      <c r="IG2350"/>
      <c r="IH2350"/>
      <c r="II2350"/>
      <c r="IJ2350"/>
      <c r="IK2350"/>
      <c r="IL2350"/>
      <c r="IM2350"/>
      <c r="IN2350"/>
      <c r="IO2350"/>
      <c r="IP2350"/>
      <c r="IQ2350"/>
      <c r="IR2350"/>
      <c r="IS2350"/>
      <c r="IT2350"/>
      <c r="IU2350"/>
      <c r="IV2350"/>
    </row>
    <row r="2351" spans="1:256" s="1" customFormat="1">
      <c r="A2351"/>
      <c r="B2351"/>
      <c r="C2351"/>
      <c r="D2351"/>
      <c r="E2351"/>
      <c r="F2351" s="10"/>
      <c r="J2351" s="2"/>
      <c r="L2351"/>
      <c r="M2351"/>
      <c r="N2351"/>
      <c r="R2351" s="2"/>
      <c r="T2351"/>
      <c r="U2351"/>
      <c r="V2351"/>
      <c r="AA2351" s="2"/>
      <c r="AC2351"/>
      <c r="AD2351"/>
      <c r="AE2351"/>
      <c r="AJ2351" s="2"/>
      <c r="AL2351"/>
      <c r="AM2351"/>
      <c r="AN2351"/>
      <c r="AS2351" s="2"/>
      <c r="AU2351"/>
      <c r="AV2351"/>
      <c r="AW2351"/>
      <c r="BB2351" s="2"/>
      <c r="BD2351"/>
      <c r="BE2351"/>
      <c r="BF2351"/>
      <c r="BK2351" s="2"/>
      <c r="BM2351"/>
      <c r="BN2351"/>
      <c r="BO2351"/>
      <c r="BT2351" s="2"/>
      <c r="BV2351"/>
      <c r="BW2351"/>
      <c r="BX2351"/>
      <c r="CC2351" s="2"/>
      <c r="CE2351"/>
      <c r="CF2351"/>
      <c r="CG2351"/>
      <c r="CL2351" s="2"/>
      <c r="CN2351"/>
      <c r="CO2351"/>
      <c r="CP2351"/>
      <c r="CU2351" s="2"/>
      <c r="CW2351"/>
      <c r="CX2351"/>
      <c r="CY2351"/>
      <c r="DD2351" s="2"/>
      <c r="DF2351"/>
      <c r="DG2351"/>
      <c r="DH2351"/>
      <c r="DM2351" s="2"/>
      <c r="DO2351"/>
      <c r="DP2351"/>
      <c r="DQ2351"/>
      <c r="DV2351" s="2"/>
      <c r="DX2351"/>
      <c r="DY2351"/>
      <c r="DZ2351"/>
      <c r="EE2351" s="2"/>
      <c r="EG2351"/>
      <c r="EH2351"/>
      <c r="EI2351"/>
      <c r="EN2351" s="2"/>
      <c r="EP2351"/>
      <c r="EQ2351"/>
      <c r="ER2351"/>
      <c r="EW2351" s="2"/>
      <c r="EY2351"/>
      <c r="EZ2351"/>
      <c r="FA2351"/>
      <c r="FF2351" s="2"/>
      <c r="FH2351"/>
      <c r="FI2351"/>
      <c r="FJ2351"/>
      <c r="FO2351" s="2"/>
      <c r="FQ2351"/>
      <c r="FR2351"/>
      <c r="FS2351"/>
      <c r="FX2351" s="2"/>
      <c r="FZ2351"/>
      <c r="GA2351"/>
      <c r="GB2351"/>
      <c r="GG2351" s="2"/>
      <c r="GI2351"/>
      <c r="GJ2351"/>
      <c r="GK2351"/>
      <c r="GP2351" s="2"/>
      <c r="GR2351"/>
      <c r="GS2351"/>
      <c r="GT2351"/>
      <c r="GY2351" s="2"/>
      <c r="HA2351"/>
      <c r="HB2351"/>
      <c r="HC2351"/>
      <c r="HH2351" s="2"/>
      <c r="HJ2351"/>
      <c r="HK2351"/>
      <c r="HL2351"/>
      <c r="HQ2351"/>
      <c r="HR2351"/>
      <c r="HS2351"/>
      <c r="HT2351"/>
      <c r="HU2351"/>
      <c r="HV2351"/>
      <c r="HW2351"/>
      <c r="HX2351"/>
      <c r="HY2351"/>
      <c r="HZ2351"/>
      <c r="IA2351"/>
      <c r="IB2351"/>
      <c r="IC2351"/>
      <c r="ID2351"/>
      <c r="IE2351"/>
      <c r="IF2351"/>
      <c r="IG2351"/>
      <c r="IH2351"/>
      <c r="II2351"/>
      <c r="IJ2351"/>
      <c r="IK2351"/>
      <c r="IL2351"/>
      <c r="IM2351"/>
      <c r="IN2351"/>
      <c r="IO2351"/>
      <c r="IP2351"/>
      <c r="IQ2351"/>
      <c r="IR2351"/>
      <c r="IS2351"/>
      <c r="IT2351"/>
      <c r="IU2351"/>
      <c r="IV2351"/>
    </row>
    <row r="2352" spans="1:256" s="1" customFormat="1">
      <c r="A2352"/>
      <c r="B2352"/>
      <c r="C2352"/>
      <c r="D2352"/>
      <c r="E2352"/>
      <c r="F2352" s="10"/>
      <c r="J2352" s="2"/>
      <c r="L2352"/>
      <c r="M2352"/>
      <c r="N2352"/>
      <c r="R2352" s="2"/>
      <c r="T2352"/>
      <c r="U2352"/>
      <c r="V2352"/>
      <c r="AA2352" s="2"/>
      <c r="AC2352"/>
      <c r="AD2352"/>
      <c r="AE2352"/>
      <c r="AJ2352" s="2"/>
      <c r="AL2352"/>
      <c r="AM2352"/>
      <c r="AN2352"/>
      <c r="AS2352" s="2"/>
      <c r="AU2352"/>
      <c r="AV2352"/>
      <c r="AW2352"/>
      <c r="BB2352" s="2"/>
      <c r="BD2352"/>
      <c r="BE2352"/>
      <c r="BF2352"/>
      <c r="BK2352" s="2"/>
      <c r="BM2352"/>
      <c r="BN2352"/>
      <c r="BO2352"/>
      <c r="BT2352" s="2"/>
      <c r="BV2352"/>
      <c r="BW2352"/>
      <c r="BX2352"/>
      <c r="CC2352" s="2"/>
      <c r="CE2352"/>
      <c r="CF2352"/>
      <c r="CG2352"/>
      <c r="CL2352" s="2"/>
      <c r="CN2352"/>
      <c r="CO2352"/>
      <c r="CP2352"/>
      <c r="CU2352" s="2"/>
      <c r="CW2352"/>
      <c r="CX2352"/>
      <c r="CY2352"/>
      <c r="DD2352" s="2"/>
      <c r="DF2352"/>
      <c r="DG2352"/>
      <c r="DH2352"/>
      <c r="DM2352" s="2"/>
      <c r="DO2352"/>
      <c r="DP2352"/>
      <c r="DQ2352"/>
      <c r="DV2352" s="2"/>
      <c r="DX2352"/>
      <c r="DY2352"/>
      <c r="DZ2352"/>
      <c r="EE2352" s="2"/>
      <c r="EG2352"/>
      <c r="EH2352"/>
      <c r="EI2352"/>
      <c r="EN2352" s="2"/>
      <c r="EP2352"/>
      <c r="EQ2352"/>
      <c r="ER2352"/>
      <c r="EW2352" s="2"/>
      <c r="EY2352"/>
      <c r="EZ2352"/>
      <c r="FA2352"/>
      <c r="FF2352" s="2"/>
      <c r="FH2352"/>
      <c r="FI2352"/>
      <c r="FJ2352"/>
      <c r="FO2352" s="2"/>
      <c r="FQ2352"/>
      <c r="FR2352"/>
      <c r="FS2352"/>
      <c r="FX2352" s="2"/>
      <c r="FZ2352"/>
      <c r="GA2352"/>
      <c r="GB2352"/>
      <c r="GG2352" s="2"/>
      <c r="GI2352"/>
      <c r="GJ2352"/>
      <c r="GK2352"/>
      <c r="GP2352" s="2"/>
      <c r="GR2352"/>
      <c r="GS2352"/>
      <c r="GT2352"/>
      <c r="GY2352" s="2"/>
      <c r="HA2352"/>
      <c r="HB2352"/>
      <c r="HC2352"/>
      <c r="HH2352" s="2"/>
      <c r="HJ2352"/>
      <c r="HK2352"/>
      <c r="HL2352"/>
      <c r="HQ2352"/>
      <c r="HR2352"/>
      <c r="HS2352"/>
      <c r="HT2352"/>
      <c r="HU2352"/>
      <c r="HV2352"/>
      <c r="HW2352"/>
      <c r="HX2352"/>
      <c r="HY2352"/>
      <c r="HZ2352"/>
      <c r="IA2352"/>
      <c r="IB2352"/>
      <c r="IC2352"/>
      <c r="ID2352"/>
      <c r="IE2352"/>
      <c r="IF2352"/>
      <c r="IG2352"/>
      <c r="IH2352"/>
      <c r="II2352"/>
      <c r="IJ2352"/>
      <c r="IK2352"/>
      <c r="IL2352"/>
      <c r="IM2352"/>
      <c r="IN2352"/>
      <c r="IO2352"/>
      <c r="IP2352"/>
      <c r="IQ2352"/>
      <c r="IR2352"/>
      <c r="IS2352"/>
      <c r="IT2352"/>
      <c r="IU2352"/>
      <c r="IV2352"/>
    </row>
    <row r="2353" spans="1:256" s="1" customFormat="1">
      <c r="A2353"/>
      <c r="B2353"/>
      <c r="C2353"/>
      <c r="D2353"/>
      <c r="E2353"/>
      <c r="F2353" s="10"/>
      <c r="J2353" s="2"/>
      <c r="L2353"/>
      <c r="M2353"/>
      <c r="N2353"/>
      <c r="R2353" s="2"/>
      <c r="T2353"/>
      <c r="U2353"/>
      <c r="V2353"/>
      <c r="AA2353" s="2"/>
      <c r="AC2353"/>
      <c r="AD2353"/>
      <c r="AE2353"/>
      <c r="AJ2353" s="2"/>
      <c r="AL2353"/>
      <c r="AM2353"/>
      <c r="AN2353"/>
      <c r="AS2353" s="2"/>
      <c r="AU2353"/>
      <c r="AV2353"/>
      <c r="AW2353"/>
      <c r="BB2353" s="2"/>
      <c r="BD2353"/>
      <c r="BE2353"/>
      <c r="BF2353"/>
      <c r="BK2353" s="2"/>
      <c r="BM2353"/>
      <c r="BN2353"/>
      <c r="BO2353"/>
      <c r="BT2353" s="2"/>
      <c r="BV2353"/>
      <c r="BW2353"/>
      <c r="BX2353"/>
      <c r="CC2353" s="2"/>
      <c r="CE2353"/>
      <c r="CF2353"/>
      <c r="CG2353"/>
      <c r="CL2353" s="2"/>
      <c r="CN2353"/>
      <c r="CO2353"/>
      <c r="CP2353"/>
      <c r="CU2353" s="2"/>
      <c r="CW2353"/>
      <c r="CX2353"/>
      <c r="CY2353"/>
      <c r="DD2353" s="2"/>
      <c r="DF2353"/>
      <c r="DG2353"/>
      <c r="DH2353"/>
      <c r="DM2353" s="2"/>
      <c r="DO2353"/>
      <c r="DP2353"/>
      <c r="DQ2353"/>
      <c r="DV2353" s="2"/>
      <c r="DX2353"/>
      <c r="DY2353"/>
      <c r="DZ2353"/>
      <c r="EE2353" s="2"/>
      <c r="EG2353"/>
      <c r="EH2353"/>
      <c r="EI2353"/>
      <c r="EN2353" s="2"/>
      <c r="EP2353"/>
      <c r="EQ2353"/>
      <c r="ER2353"/>
      <c r="EW2353" s="2"/>
      <c r="EY2353"/>
      <c r="EZ2353"/>
      <c r="FA2353"/>
      <c r="FF2353" s="2"/>
      <c r="FH2353"/>
      <c r="FI2353"/>
      <c r="FJ2353"/>
      <c r="FO2353" s="2"/>
      <c r="FQ2353"/>
      <c r="FR2353"/>
      <c r="FS2353"/>
      <c r="FX2353" s="2"/>
      <c r="FZ2353"/>
      <c r="GA2353"/>
      <c r="GB2353"/>
      <c r="GG2353" s="2"/>
      <c r="GI2353"/>
      <c r="GJ2353"/>
      <c r="GK2353"/>
      <c r="GP2353" s="2"/>
      <c r="GR2353"/>
      <c r="GS2353"/>
      <c r="GT2353"/>
      <c r="GY2353" s="2"/>
      <c r="HA2353"/>
      <c r="HB2353"/>
      <c r="HC2353"/>
      <c r="HH2353" s="2"/>
      <c r="HJ2353"/>
      <c r="HK2353"/>
      <c r="HL2353"/>
      <c r="HQ2353"/>
      <c r="HR2353"/>
      <c r="HS2353"/>
      <c r="HT2353"/>
      <c r="HU2353"/>
      <c r="HV2353"/>
      <c r="HW2353"/>
      <c r="HX2353"/>
      <c r="HY2353"/>
      <c r="HZ2353"/>
      <c r="IA2353"/>
      <c r="IB2353"/>
      <c r="IC2353"/>
      <c r="ID2353"/>
      <c r="IE2353"/>
      <c r="IF2353"/>
      <c r="IG2353"/>
      <c r="IH2353"/>
      <c r="II2353"/>
      <c r="IJ2353"/>
      <c r="IK2353"/>
      <c r="IL2353"/>
      <c r="IM2353"/>
      <c r="IN2353"/>
      <c r="IO2353"/>
      <c r="IP2353"/>
      <c r="IQ2353"/>
      <c r="IR2353"/>
      <c r="IS2353"/>
      <c r="IT2353"/>
      <c r="IU2353"/>
      <c r="IV2353"/>
    </row>
    <row r="2354" spans="1:256" s="1" customFormat="1">
      <c r="A2354"/>
      <c r="B2354"/>
      <c r="C2354"/>
      <c r="D2354"/>
      <c r="E2354"/>
      <c r="F2354" s="10"/>
      <c r="J2354" s="2"/>
      <c r="L2354"/>
      <c r="M2354"/>
      <c r="N2354"/>
      <c r="R2354" s="2"/>
      <c r="T2354"/>
      <c r="U2354"/>
      <c r="V2354"/>
      <c r="AA2354" s="2"/>
      <c r="AC2354"/>
      <c r="AD2354"/>
      <c r="AE2354"/>
      <c r="AJ2354" s="2"/>
      <c r="AL2354"/>
      <c r="AM2354"/>
      <c r="AN2354"/>
      <c r="AS2354" s="2"/>
      <c r="AU2354"/>
      <c r="AV2354"/>
      <c r="AW2354"/>
      <c r="BB2354" s="2"/>
      <c r="BD2354"/>
      <c r="BE2354"/>
      <c r="BF2354"/>
      <c r="BK2354" s="2"/>
      <c r="BM2354"/>
      <c r="BN2354"/>
      <c r="BO2354"/>
      <c r="BT2354" s="2"/>
      <c r="BV2354"/>
      <c r="BW2354"/>
      <c r="BX2354"/>
      <c r="CC2354" s="2"/>
      <c r="CE2354"/>
      <c r="CF2354"/>
      <c r="CG2354"/>
      <c r="CL2354" s="2"/>
      <c r="CN2354"/>
      <c r="CO2354"/>
      <c r="CP2354"/>
      <c r="CU2354" s="2"/>
      <c r="CW2354"/>
      <c r="CX2354"/>
      <c r="CY2354"/>
      <c r="DD2354" s="2"/>
      <c r="DF2354"/>
      <c r="DG2354"/>
      <c r="DH2354"/>
      <c r="DM2354" s="2"/>
      <c r="DO2354"/>
      <c r="DP2354"/>
      <c r="DQ2354"/>
      <c r="DV2354" s="2"/>
      <c r="DX2354"/>
      <c r="DY2354"/>
      <c r="DZ2354"/>
      <c r="EE2354" s="2"/>
      <c r="EG2354"/>
      <c r="EH2354"/>
      <c r="EI2354"/>
      <c r="EN2354" s="2"/>
      <c r="EP2354"/>
      <c r="EQ2354"/>
      <c r="ER2354"/>
      <c r="EW2354" s="2"/>
      <c r="EY2354"/>
      <c r="EZ2354"/>
      <c r="FA2354"/>
      <c r="FF2354" s="2"/>
      <c r="FH2354"/>
      <c r="FI2354"/>
      <c r="FJ2354"/>
      <c r="FO2354" s="2"/>
      <c r="FQ2354"/>
      <c r="FR2354"/>
      <c r="FS2354"/>
      <c r="FX2354" s="2"/>
      <c r="FZ2354"/>
      <c r="GA2354"/>
      <c r="GB2354"/>
      <c r="GG2354" s="2"/>
      <c r="GI2354"/>
      <c r="GJ2354"/>
      <c r="GK2354"/>
      <c r="GP2354" s="2"/>
      <c r="GR2354"/>
      <c r="GS2354"/>
      <c r="GT2354"/>
      <c r="GY2354" s="2"/>
      <c r="HA2354"/>
      <c r="HB2354"/>
      <c r="HC2354"/>
      <c r="HH2354" s="2"/>
      <c r="HJ2354"/>
      <c r="HK2354"/>
      <c r="HL2354"/>
      <c r="HQ2354"/>
      <c r="HR2354"/>
      <c r="HS2354"/>
      <c r="HT2354"/>
      <c r="HU2354"/>
      <c r="HV2354"/>
      <c r="HW2354"/>
      <c r="HX2354"/>
      <c r="HY2354"/>
      <c r="HZ2354"/>
      <c r="IA2354"/>
      <c r="IB2354"/>
      <c r="IC2354"/>
      <c r="ID2354"/>
      <c r="IE2354"/>
      <c r="IF2354"/>
      <c r="IG2354"/>
      <c r="IH2354"/>
      <c r="II2354"/>
      <c r="IJ2354"/>
      <c r="IK2354"/>
      <c r="IL2354"/>
      <c r="IM2354"/>
      <c r="IN2354"/>
      <c r="IO2354"/>
      <c r="IP2354"/>
      <c r="IQ2354"/>
      <c r="IR2354"/>
      <c r="IS2354"/>
      <c r="IT2354"/>
      <c r="IU2354"/>
      <c r="IV2354"/>
    </row>
    <row r="2355" spans="1:256" s="1" customFormat="1">
      <c r="A2355"/>
      <c r="B2355"/>
      <c r="C2355"/>
      <c r="D2355"/>
      <c r="E2355"/>
      <c r="F2355" s="10"/>
      <c r="J2355" s="2"/>
      <c r="L2355"/>
      <c r="M2355"/>
      <c r="N2355"/>
      <c r="R2355" s="2"/>
      <c r="T2355"/>
      <c r="U2355"/>
      <c r="V2355"/>
      <c r="AA2355" s="2"/>
      <c r="AC2355"/>
      <c r="AD2355"/>
      <c r="AE2355"/>
      <c r="AJ2355" s="2"/>
      <c r="AL2355"/>
      <c r="AM2355"/>
      <c r="AN2355"/>
      <c r="AS2355" s="2"/>
      <c r="AU2355"/>
      <c r="AV2355"/>
      <c r="AW2355"/>
      <c r="BB2355" s="2"/>
      <c r="BD2355"/>
      <c r="BE2355"/>
      <c r="BF2355"/>
      <c r="BK2355" s="2"/>
      <c r="BM2355"/>
      <c r="BN2355"/>
      <c r="BO2355"/>
      <c r="BT2355" s="2"/>
      <c r="BV2355"/>
      <c r="BW2355"/>
      <c r="BX2355"/>
      <c r="CC2355" s="2"/>
      <c r="CE2355"/>
      <c r="CF2355"/>
      <c r="CG2355"/>
      <c r="CL2355" s="2"/>
      <c r="CN2355"/>
      <c r="CO2355"/>
      <c r="CP2355"/>
      <c r="CU2355" s="2"/>
      <c r="CW2355"/>
      <c r="CX2355"/>
      <c r="CY2355"/>
      <c r="DD2355" s="2"/>
      <c r="DF2355"/>
      <c r="DG2355"/>
      <c r="DH2355"/>
      <c r="DM2355" s="2"/>
      <c r="DO2355"/>
      <c r="DP2355"/>
      <c r="DQ2355"/>
      <c r="DV2355" s="2"/>
      <c r="DX2355"/>
      <c r="DY2355"/>
      <c r="DZ2355"/>
      <c r="EE2355" s="2"/>
      <c r="EG2355"/>
      <c r="EH2355"/>
      <c r="EI2355"/>
      <c r="EN2355" s="2"/>
      <c r="EP2355"/>
      <c r="EQ2355"/>
      <c r="ER2355"/>
      <c r="EW2355" s="2"/>
      <c r="EY2355"/>
      <c r="EZ2355"/>
      <c r="FA2355"/>
      <c r="FF2355" s="2"/>
      <c r="FH2355"/>
      <c r="FI2355"/>
      <c r="FJ2355"/>
      <c r="FO2355" s="2"/>
      <c r="FQ2355"/>
      <c r="FR2355"/>
      <c r="FS2355"/>
      <c r="FX2355" s="2"/>
      <c r="FZ2355"/>
      <c r="GA2355"/>
      <c r="GB2355"/>
      <c r="GG2355" s="2"/>
      <c r="GI2355"/>
      <c r="GJ2355"/>
      <c r="GK2355"/>
      <c r="GP2355" s="2"/>
      <c r="GR2355"/>
      <c r="GS2355"/>
      <c r="GT2355"/>
      <c r="GY2355" s="2"/>
      <c r="HA2355"/>
      <c r="HB2355"/>
      <c r="HC2355"/>
      <c r="HH2355" s="2"/>
      <c r="HJ2355"/>
      <c r="HK2355"/>
      <c r="HL2355"/>
      <c r="HQ2355"/>
      <c r="HR2355"/>
      <c r="HS2355"/>
      <c r="HT2355"/>
      <c r="HU2355"/>
      <c r="HV2355"/>
      <c r="HW2355"/>
      <c r="HX2355"/>
      <c r="HY2355"/>
      <c r="HZ2355"/>
      <c r="IA2355"/>
      <c r="IB2355"/>
      <c r="IC2355"/>
      <c r="ID2355"/>
      <c r="IE2355"/>
      <c r="IF2355"/>
      <c r="IG2355"/>
      <c r="IH2355"/>
      <c r="II2355"/>
      <c r="IJ2355"/>
      <c r="IK2355"/>
      <c r="IL2355"/>
      <c r="IM2355"/>
      <c r="IN2355"/>
      <c r="IO2355"/>
      <c r="IP2355"/>
      <c r="IQ2355"/>
      <c r="IR2355"/>
      <c r="IS2355"/>
      <c r="IT2355"/>
      <c r="IU2355"/>
      <c r="IV2355"/>
    </row>
    <row r="2356" spans="1:256" s="1" customFormat="1">
      <c r="A2356"/>
      <c r="B2356"/>
      <c r="C2356"/>
      <c r="D2356"/>
      <c r="E2356"/>
      <c r="F2356" s="10"/>
      <c r="J2356" s="2"/>
      <c r="L2356"/>
      <c r="M2356"/>
      <c r="N2356"/>
      <c r="R2356" s="2"/>
      <c r="T2356"/>
      <c r="U2356"/>
      <c r="V2356"/>
      <c r="AA2356" s="2"/>
      <c r="AC2356"/>
      <c r="AD2356"/>
      <c r="AE2356"/>
      <c r="AJ2356" s="2"/>
      <c r="AL2356"/>
      <c r="AM2356"/>
      <c r="AN2356"/>
      <c r="AS2356" s="2"/>
      <c r="AU2356"/>
      <c r="AV2356"/>
      <c r="AW2356"/>
      <c r="BB2356" s="2"/>
      <c r="BD2356"/>
      <c r="BE2356"/>
      <c r="BF2356"/>
      <c r="BK2356" s="2"/>
      <c r="BM2356"/>
      <c r="BN2356"/>
      <c r="BO2356"/>
      <c r="BT2356" s="2"/>
      <c r="BV2356"/>
      <c r="BW2356"/>
      <c r="BX2356"/>
      <c r="CC2356" s="2"/>
      <c r="CE2356"/>
      <c r="CF2356"/>
      <c r="CG2356"/>
      <c r="CL2356" s="2"/>
      <c r="CN2356"/>
      <c r="CO2356"/>
      <c r="CP2356"/>
      <c r="CU2356" s="2"/>
      <c r="CW2356"/>
      <c r="CX2356"/>
      <c r="CY2356"/>
      <c r="DD2356" s="2"/>
      <c r="DF2356"/>
      <c r="DG2356"/>
      <c r="DH2356"/>
      <c r="DM2356" s="2"/>
      <c r="DO2356"/>
      <c r="DP2356"/>
      <c r="DQ2356"/>
      <c r="DV2356" s="2"/>
      <c r="DX2356"/>
      <c r="DY2356"/>
      <c r="DZ2356"/>
      <c r="EE2356" s="2"/>
      <c r="EG2356"/>
      <c r="EH2356"/>
      <c r="EI2356"/>
      <c r="EN2356" s="2"/>
      <c r="EP2356"/>
      <c r="EQ2356"/>
      <c r="ER2356"/>
      <c r="EW2356" s="2"/>
      <c r="EY2356"/>
      <c r="EZ2356"/>
      <c r="FA2356"/>
      <c r="FF2356" s="2"/>
      <c r="FH2356"/>
      <c r="FI2356"/>
      <c r="FJ2356"/>
      <c r="FO2356" s="2"/>
      <c r="FQ2356"/>
      <c r="FR2356"/>
      <c r="FS2356"/>
      <c r="FX2356" s="2"/>
      <c r="FZ2356"/>
      <c r="GA2356"/>
      <c r="GB2356"/>
      <c r="GG2356" s="2"/>
      <c r="GI2356"/>
      <c r="GJ2356"/>
      <c r="GK2356"/>
      <c r="GP2356" s="2"/>
      <c r="GR2356"/>
      <c r="GS2356"/>
      <c r="GT2356"/>
      <c r="GY2356" s="2"/>
      <c r="HA2356"/>
      <c r="HB2356"/>
      <c r="HC2356"/>
      <c r="HH2356" s="2"/>
      <c r="HJ2356"/>
      <c r="HK2356"/>
      <c r="HL2356"/>
      <c r="HQ2356"/>
      <c r="HR2356"/>
      <c r="HS2356"/>
      <c r="HT2356"/>
      <c r="HU2356"/>
      <c r="HV2356"/>
      <c r="HW2356"/>
      <c r="HX2356"/>
      <c r="HY2356"/>
      <c r="HZ2356"/>
      <c r="IA2356"/>
      <c r="IB2356"/>
      <c r="IC2356"/>
      <c r="ID2356"/>
      <c r="IE2356"/>
      <c r="IF2356"/>
      <c r="IG2356"/>
      <c r="IH2356"/>
      <c r="II2356"/>
      <c r="IJ2356"/>
      <c r="IK2356"/>
      <c r="IL2356"/>
      <c r="IM2356"/>
      <c r="IN2356"/>
      <c r="IO2356"/>
      <c r="IP2356"/>
      <c r="IQ2356"/>
      <c r="IR2356"/>
      <c r="IS2356"/>
      <c r="IT2356"/>
      <c r="IU2356"/>
      <c r="IV2356"/>
    </row>
    <row r="2357" spans="1:256" s="1" customFormat="1">
      <c r="A2357"/>
      <c r="B2357"/>
      <c r="C2357"/>
      <c r="D2357"/>
      <c r="E2357"/>
      <c r="F2357" s="10"/>
      <c r="J2357" s="2"/>
      <c r="L2357"/>
      <c r="M2357"/>
      <c r="N2357"/>
      <c r="R2357" s="2"/>
      <c r="T2357"/>
      <c r="U2357"/>
      <c r="V2357"/>
      <c r="AA2357" s="2"/>
      <c r="AC2357"/>
      <c r="AD2357"/>
      <c r="AE2357"/>
      <c r="AJ2357" s="2"/>
      <c r="AL2357"/>
      <c r="AM2357"/>
      <c r="AN2357"/>
      <c r="AS2357" s="2"/>
      <c r="AU2357"/>
      <c r="AV2357"/>
      <c r="AW2357"/>
      <c r="BB2357" s="2"/>
      <c r="BD2357"/>
      <c r="BE2357"/>
      <c r="BF2357"/>
      <c r="BK2357" s="2"/>
      <c r="BM2357"/>
      <c r="BN2357"/>
      <c r="BO2357"/>
      <c r="BT2357" s="2"/>
      <c r="BV2357"/>
      <c r="BW2357"/>
      <c r="BX2357"/>
      <c r="CC2357" s="2"/>
      <c r="CE2357"/>
      <c r="CF2357"/>
      <c r="CG2357"/>
      <c r="CL2357" s="2"/>
      <c r="CN2357"/>
      <c r="CO2357"/>
      <c r="CP2357"/>
      <c r="CU2357" s="2"/>
      <c r="CW2357"/>
      <c r="CX2357"/>
      <c r="CY2357"/>
      <c r="DD2357" s="2"/>
      <c r="DF2357"/>
      <c r="DG2357"/>
      <c r="DH2357"/>
      <c r="DM2357" s="2"/>
      <c r="DO2357"/>
      <c r="DP2357"/>
      <c r="DQ2357"/>
      <c r="DV2357" s="2"/>
      <c r="DX2357"/>
      <c r="DY2357"/>
      <c r="DZ2357"/>
      <c r="EE2357" s="2"/>
      <c r="EG2357"/>
      <c r="EH2357"/>
      <c r="EI2357"/>
      <c r="EN2357" s="2"/>
      <c r="EP2357"/>
      <c r="EQ2357"/>
      <c r="ER2357"/>
      <c r="EW2357" s="2"/>
      <c r="EY2357"/>
      <c r="EZ2357"/>
      <c r="FA2357"/>
      <c r="FF2357" s="2"/>
      <c r="FH2357"/>
      <c r="FI2357"/>
      <c r="FJ2357"/>
      <c r="FO2357" s="2"/>
      <c r="FQ2357"/>
      <c r="FR2357"/>
      <c r="FS2357"/>
      <c r="FX2357" s="2"/>
      <c r="FZ2357"/>
      <c r="GA2357"/>
      <c r="GB2357"/>
      <c r="GG2357" s="2"/>
      <c r="GI2357"/>
      <c r="GJ2357"/>
      <c r="GK2357"/>
      <c r="GP2357" s="2"/>
      <c r="GR2357"/>
      <c r="GS2357"/>
      <c r="GT2357"/>
      <c r="GY2357" s="2"/>
      <c r="HA2357"/>
      <c r="HB2357"/>
      <c r="HC2357"/>
      <c r="HH2357" s="2"/>
      <c r="HJ2357"/>
      <c r="HK2357"/>
      <c r="HL2357"/>
      <c r="HQ2357"/>
      <c r="HR2357"/>
      <c r="HS2357"/>
      <c r="HT2357"/>
      <c r="HU2357"/>
      <c r="HV2357"/>
      <c r="HW2357"/>
      <c r="HX2357"/>
      <c r="HY2357"/>
      <c r="HZ2357"/>
      <c r="IA2357"/>
      <c r="IB2357"/>
      <c r="IC2357"/>
      <c r="ID2357"/>
      <c r="IE2357"/>
      <c r="IF2357"/>
      <c r="IG2357"/>
      <c r="IH2357"/>
      <c r="II2357"/>
      <c r="IJ2357"/>
      <c r="IK2357"/>
      <c r="IL2357"/>
      <c r="IM2357"/>
      <c r="IN2357"/>
      <c r="IO2357"/>
      <c r="IP2357"/>
      <c r="IQ2357"/>
      <c r="IR2357"/>
      <c r="IS2357"/>
      <c r="IT2357"/>
      <c r="IU2357"/>
      <c r="IV2357"/>
    </row>
    <row r="2358" spans="1:256" s="1" customFormat="1">
      <c r="A2358"/>
      <c r="B2358"/>
      <c r="C2358"/>
      <c r="D2358"/>
      <c r="E2358"/>
      <c r="F2358" s="10"/>
      <c r="J2358" s="2"/>
      <c r="L2358"/>
      <c r="M2358"/>
      <c r="N2358"/>
      <c r="R2358" s="2"/>
      <c r="T2358"/>
      <c r="U2358"/>
      <c r="V2358"/>
      <c r="AA2358" s="2"/>
      <c r="AC2358"/>
      <c r="AD2358"/>
      <c r="AE2358"/>
      <c r="AJ2358" s="2"/>
      <c r="AL2358"/>
      <c r="AM2358"/>
      <c r="AN2358"/>
      <c r="AS2358" s="2"/>
      <c r="AU2358"/>
      <c r="AV2358"/>
      <c r="AW2358"/>
      <c r="BB2358" s="2"/>
      <c r="BD2358"/>
      <c r="BE2358"/>
      <c r="BF2358"/>
      <c r="BK2358" s="2"/>
      <c r="BM2358"/>
      <c r="BN2358"/>
      <c r="BO2358"/>
      <c r="BT2358" s="2"/>
      <c r="BV2358"/>
      <c r="BW2358"/>
      <c r="BX2358"/>
      <c r="CC2358" s="2"/>
      <c r="CE2358"/>
      <c r="CF2358"/>
      <c r="CG2358"/>
      <c r="CL2358" s="2"/>
      <c r="CN2358"/>
      <c r="CO2358"/>
      <c r="CP2358"/>
      <c r="CU2358" s="2"/>
      <c r="CW2358"/>
      <c r="CX2358"/>
      <c r="CY2358"/>
      <c r="DD2358" s="2"/>
      <c r="DF2358"/>
      <c r="DG2358"/>
      <c r="DH2358"/>
      <c r="DM2358" s="2"/>
      <c r="DO2358"/>
      <c r="DP2358"/>
      <c r="DQ2358"/>
      <c r="DV2358" s="2"/>
      <c r="DX2358"/>
      <c r="DY2358"/>
      <c r="DZ2358"/>
      <c r="EE2358" s="2"/>
      <c r="EG2358"/>
      <c r="EH2358"/>
      <c r="EI2358"/>
      <c r="EN2358" s="2"/>
      <c r="EP2358"/>
      <c r="EQ2358"/>
      <c r="ER2358"/>
      <c r="EW2358" s="2"/>
      <c r="EY2358"/>
      <c r="EZ2358"/>
      <c r="FA2358"/>
      <c r="FF2358" s="2"/>
      <c r="FH2358"/>
      <c r="FI2358"/>
      <c r="FJ2358"/>
      <c r="FO2358" s="2"/>
      <c r="FQ2358"/>
      <c r="FR2358"/>
      <c r="FS2358"/>
      <c r="FX2358" s="2"/>
      <c r="FZ2358"/>
      <c r="GA2358"/>
      <c r="GB2358"/>
      <c r="GG2358" s="2"/>
      <c r="GI2358"/>
      <c r="GJ2358"/>
      <c r="GK2358"/>
      <c r="GP2358" s="2"/>
      <c r="GR2358"/>
      <c r="GS2358"/>
      <c r="GT2358"/>
      <c r="GY2358" s="2"/>
      <c r="HA2358"/>
      <c r="HB2358"/>
      <c r="HC2358"/>
      <c r="HH2358" s="2"/>
      <c r="HJ2358"/>
      <c r="HK2358"/>
      <c r="HL2358"/>
      <c r="HQ2358"/>
      <c r="HR2358"/>
      <c r="HS2358"/>
      <c r="HT2358"/>
      <c r="HU2358"/>
      <c r="HV2358"/>
      <c r="HW2358"/>
      <c r="HX2358"/>
      <c r="HY2358"/>
      <c r="HZ2358"/>
      <c r="IA2358"/>
      <c r="IB2358"/>
      <c r="IC2358"/>
      <c r="ID2358"/>
      <c r="IE2358"/>
      <c r="IF2358"/>
      <c r="IG2358"/>
      <c r="IH2358"/>
      <c r="II2358"/>
      <c r="IJ2358"/>
      <c r="IK2358"/>
      <c r="IL2358"/>
      <c r="IM2358"/>
      <c r="IN2358"/>
      <c r="IO2358"/>
      <c r="IP2358"/>
      <c r="IQ2358"/>
      <c r="IR2358"/>
      <c r="IS2358"/>
      <c r="IT2358"/>
      <c r="IU2358"/>
      <c r="IV2358"/>
    </row>
    <row r="2359" spans="1:256" s="1" customFormat="1">
      <c r="A2359"/>
      <c r="B2359"/>
      <c r="C2359"/>
      <c r="D2359"/>
      <c r="E2359"/>
      <c r="F2359" s="10"/>
      <c r="J2359" s="2"/>
      <c r="L2359"/>
      <c r="M2359"/>
      <c r="N2359"/>
      <c r="R2359" s="2"/>
      <c r="T2359"/>
      <c r="U2359"/>
      <c r="V2359"/>
      <c r="AA2359" s="2"/>
      <c r="AC2359"/>
      <c r="AD2359"/>
      <c r="AE2359"/>
      <c r="AJ2359" s="2"/>
      <c r="AL2359"/>
      <c r="AM2359"/>
      <c r="AN2359"/>
      <c r="AS2359" s="2"/>
      <c r="AU2359"/>
      <c r="AV2359"/>
      <c r="AW2359"/>
      <c r="BB2359" s="2"/>
      <c r="BD2359"/>
      <c r="BE2359"/>
      <c r="BF2359"/>
      <c r="BK2359" s="2"/>
      <c r="BM2359"/>
      <c r="BN2359"/>
      <c r="BO2359"/>
      <c r="BT2359" s="2"/>
      <c r="BV2359"/>
      <c r="BW2359"/>
      <c r="BX2359"/>
      <c r="CC2359" s="2"/>
      <c r="CE2359"/>
      <c r="CF2359"/>
      <c r="CG2359"/>
      <c r="CL2359" s="2"/>
      <c r="CN2359"/>
      <c r="CO2359"/>
      <c r="CP2359"/>
      <c r="CU2359" s="2"/>
      <c r="CW2359"/>
      <c r="CX2359"/>
      <c r="CY2359"/>
      <c r="DD2359" s="2"/>
      <c r="DF2359"/>
      <c r="DG2359"/>
      <c r="DH2359"/>
      <c r="DM2359" s="2"/>
      <c r="DO2359"/>
      <c r="DP2359"/>
      <c r="DQ2359"/>
      <c r="DV2359" s="2"/>
      <c r="DX2359"/>
      <c r="DY2359"/>
      <c r="DZ2359"/>
      <c r="EE2359" s="2"/>
      <c r="EG2359"/>
      <c r="EH2359"/>
      <c r="EI2359"/>
      <c r="EN2359" s="2"/>
      <c r="EP2359"/>
      <c r="EQ2359"/>
      <c r="ER2359"/>
      <c r="EW2359" s="2"/>
      <c r="EY2359"/>
      <c r="EZ2359"/>
      <c r="FA2359"/>
      <c r="FF2359" s="2"/>
      <c r="FH2359"/>
      <c r="FI2359"/>
      <c r="FJ2359"/>
      <c r="FO2359" s="2"/>
      <c r="FQ2359"/>
      <c r="FR2359"/>
      <c r="FS2359"/>
      <c r="FX2359" s="2"/>
      <c r="FZ2359"/>
      <c r="GA2359"/>
      <c r="GB2359"/>
      <c r="GG2359" s="2"/>
      <c r="GI2359"/>
      <c r="GJ2359"/>
      <c r="GK2359"/>
      <c r="GP2359" s="2"/>
      <c r="GR2359"/>
      <c r="GS2359"/>
      <c r="GT2359"/>
      <c r="GY2359" s="2"/>
      <c r="HA2359"/>
      <c r="HB2359"/>
      <c r="HC2359"/>
      <c r="HH2359" s="2"/>
      <c r="HJ2359"/>
      <c r="HK2359"/>
      <c r="HL2359"/>
      <c r="HQ2359"/>
      <c r="HR2359"/>
      <c r="HS2359"/>
      <c r="HT2359"/>
      <c r="HU2359"/>
      <c r="HV2359"/>
      <c r="HW2359"/>
      <c r="HX2359"/>
      <c r="HY2359"/>
      <c r="HZ2359"/>
      <c r="IA2359"/>
      <c r="IB2359"/>
      <c r="IC2359"/>
      <c r="ID2359"/>
      <c r="IE2359"/>
      <c r="IF2359"/>
      <c r="IG2359"/>
      <c r="IH2359"/>
      <c r="II2359"/>
      <c r="IJ2359"/>
      <c r="IK2359"/>
      <c r="IL2359"/>
      <c r="IM2359"/>
      <c r="IN2359"/>
      <c r="IO2359"/>
      <c r="IP2359"/>
      <c r="IQ2359"/>
      <c r="IR2359"/>
      <c r="IS2359"/>
      <c r="IT2359"/>
      <c r="IU2359"/>
      <c r="IV2359"/>
    </row>
    <row r="2360" spans="1:256" s="1" customFormat="1">
      <c r="A2360"/>
      <c r="B2360"/>
      <c r="C2360"/>
      <c r="D2360"/>
      <c r="E2360"/>
      <c r="F2360" s="10"/>
      <c r="J2360" s="2"/>
      <c r="L2360"/>
      <c r="M2360"/>
      <c r="N2360"/>
      <c r="R2360" s="2"/>
      <c r="T2360"/>
      <c r="U2360"/>
      <c r="V2360"/>
      <c r="AA2360" s="2"/>
      <c r="AC2360"/>
      <c r="AD2360"/>
      <c r="AE2360"/>
      <c r="AJ2360" s="2"/>
      <c r="AL2360"/>
      <c r="AM2360"/>
      <c r="AN2360"/>
      <c r="AS2360" s="2"/>
      <c r="AU2360"/>
      <c r="AV2360"/>
      <c r="AW2360"/>
      <c r="BB2360" s="2"/>
      <c r="BD2360"/>
      <c r="BE2360"/>
      <c r="BF2360"/>
      <c r="BK2360" s="2"/>
      <c r="BM2360"/>
      <c r="BN2360"/>
      <c r="BO2360"/>
      <c r="BT2360" s="2"/>
      <c r="BV2360"/>
      <c r="BW2360"/>
      <c r="BX2360"/>
      <c r="CC2360" s="2"/>
      <c r="CE2360"/>
      <c r="CF2360"/>
      <c r="CG2360"/>
      <c r="CL2360" s="2"/>
      <c r="CN2360"/>
      <c r="CO2360"/>
      <c r="CP2360"/>
      <c r="CU2360" s="2"/>
      <c r="CW2360"/>
      <c r="CX2360"/>
      <c r="CY2360"/>
      <c r="DD2360" s="2"/>
      <c r="DF2360"/>
      <c r="DG2360"/>
      <c r="DH2360"/>
      <c r="DM2360" s="2"/>
      <c r="DO2360"/>
      <c r="DP2360"/>
      <c r="DQ2360"/>
      <c r="DV2360" s="2"/>
      <c r="DX2360"/>
      <c r="DY2360"/>
      <c r="DZ2360"/>
      <c r="EE2360" s="2"/>
      <c r="EG2360"/>
      <c r="EH2360"/>
      <c r="EI2360"/>
      <c r="EN2360" s="2"/>
      <c r="EP2360"/>
      <c r="EQ2360"/>
      <c r="ER2360"/>
      <c r="EW2360" s="2"/>
      <c r="EY2360"/>
      <c r="EZ2360"/>
      <c r="FA2360"/>
      <c r="FF2360" s="2"/>
      <c r="FH2360"/>
      <c r="FI2360"/>
      <c r="FJ2360"/>
      <c r="FO2360" s="2"/>
      <c r="FQ2360"/>
      <c r="FR2360"/>
      <c r="FS2360"/>
      <c r="FX2360" s="2"/>
      <c r="FZ2360"/>
      <c r="GA2360"/>
      <c r="GB2360"/>
      <c r="GG2360" s="2"/>
      <c r="GI2360"/>
      <c r="GJ2360"/>
      <c r="GK2360"/>
      <c r="GP2360" s="2"/>
      <c r="GR2360"/>
      <c r="GS2360"/>
      <c r="GT2360"/>
      <c r="GY2360" s="2"/>
      <c r="HA2360"/>
      <c r="HB2360"/>
      <c r="HC2360"/>
      <c r="HH2360" s="2"/>
      <c r="HJ2360"/>
      <c r="HK2360"/>
      <c r="HL2360"/>
      <c r="HQ2360"/>
      <c r="HR2360"/>
      <c r="HS2360"/>
      <c r="HT2360"/>
      <c r="HU2360"/>
      <c r="HV2360"/>
      <c r="HW2360"/>
      <c r="HX2360"/>
      <c r="HY2360"/>
      <c r="HZ2360"/>
      <c r="IA2360"/>
      <c r="IB2360"/>
      <c r="IC2360"/>
      <c r="ID2360"/>
      <c r="IE2360"/>
      <c r="IF2360"/>
      <c r="IG2360"/>
      <c r="IH2360"/>
      <c r="II2360"/>
      <c r="IJ2360"/>
      <c r="IK2360"/>
      <c r="IL2360"/>
      <c r="IM2360"/>
      <c r="IN2360"/>
      <c r="IO2360"/>
      <c r="IP2360"/>
      <c r="IQ2360"/>
      <c r="IR2360"/>
      <c r="IS2360"/>
      <c r="IT2360"/>
      <c r="IU2360"/>
      <c r="IV2360"/>
    </row>
    <row r="2361" spans="1:256" s="1" customFormat="1">
      <c r="A2361"/>
      <c r="B2361"/>
      <c r="C2361"/>
      <c r="D2361"/>
      <c r="E2361"/>
      <c r="F2361" s="10"/>
      <c r="J2361" s="2"/>
      <c r="L2361"/>
      <c r="M2361"/>
      <c r="N2361"/>
      <c r="R2361" s="2"/>
      <c r="T2361"/>
      <c r="U2361"/>
      <c r="V2361"/>
      <c r="AA2361" s="2"/>
      <c r="AC2361"/>
      <c r="AD2361"/>
      <c r="AE2361"/>
      <c r="AJ2361" s="2"/>
      <c r="AL2361"/>
      <c r="AM2361"/>
      <c r="AN2361"/>
      <c r="AS2361" s="2"/>
      <c r="AU2361"/>
      <c r="AV2361"/>
      <c r="AW2361"/>
      <c r="BB2361" s="2"/>
      <c r="BD2361"/>
      <c r="BE2361"/>
      <c r="BF2361"/>
      <c r="BK2361" s="2"/>
      <c r="BM2361"/>
      <c r="BN2361"/>
      <c r="BO2361"/>
      <c r="BT2361" s="2"/>
      <c r="BV2361"/>
      <c r="BW2361"/>
      <c r="BX2361"/>
      <c r="CC2361" s="2"/>
      <c r="CE2361"/>
      <c r="CF2361"/>
      <c r="CG2361"/>
      <c r="CL2361" s="2"/>
      <c r="CN2361"/>
      <c r="CO2361"/>
      <c r="CP2361"/>
      <c r="CU2361" s="2"/>
      <c r="CW2361"/>
      <c r="CX2361"/>
      <c r="CY2361"/>
      <c r="DD2361" s="2"/>
      <c r="DF2361"/>
      <c r="DG2361"/>
      <c r="DH2361"/>
      <c r="DM2361" s="2"/>
      <c r="DO2361"/>
      <c r="DP2361"/>
      <c r="DQ2361"/>
      <c r="DV2361" s="2"/>
      <c r="DX2361"/>
      <c r="DY2361"/>
      <c r="DZ2361"/>
      <c r="EE2361" s="2"/>
      <c r="EG2361"/>
      <c r="EH2361"/>
      <c r="EI2361"/>
      <c r="EN2361" s="2"/>
      <c r="EP2361"/>
      <c r="EQ2361"/>
      <c r="ER2361"/>
      <c r="EW2361" s="2"/>
      <c r="EY2361"/>
      <c r="EZ2361"/>
      <c r="FA2361"/>
      <c r="FF2361" s="2"/>
      <c r="FH2361"/>
      <c r="FI2361"/>
      <c r="FJ2361"/>
      <c r="FO2361" s="2"/>
      <c r="FQ2361"/>
      <c r="FR2361"/>
      <c r="FS2361"/>
      <c r="FX2361" s="2"/>
      <c r="FZ2361"/>
      <c r="GA2361"/>
      <c r="GB2361"/>
      <c r="GG2361" s="2"/>
      <c r="GI2361"/>
      <c r="GJ2361"/>
      <c r="GK2361"/>
      <c r="GP2361" s="2"/>
      <c r="GR2361"/>
      <c r="GS2361"/>
      <c r="GT2361"/>
      <c r="GY2361" s="2"/>
      <c r="HA2361"/>
      <c r="HB2361"/>
      <c r="HC2361"/>
      <c r="HH2361" s="2"/>
      <c r="HJ2361"/>
      <c r="HK2361"/>
      <c r="HL2361"/>
      <c r="HQ2361"/>
      <c r="HR2361"/>
      <c r="HS2361"/>
      <c r="HT2361"/>
      <c r="HU2361"/>
      <c r="HV2361"/>
      <c r="HW2361"/>
      <c r="HX2361"/>
      <c r="HY2361"/>
      <c r="HZ2361"/>
      <c r="IA2361"/>
      <c r="IB2361"/>
      <c r="IC2361"/>
      <c r="ID2361"/>
      <c r="IE2361"/>
      <c r="IF2361"/>
      <c r="IG2361"/>
      <c r="IH2361"/>
      <c r="II2361"/>
      <c r="IJ2361"/>
      <c r="IK2361"/>
      <c r="IL2361"/>
      <c r="IM2361"/>
      <c r="IN2361"/>
      <c r="IO2361"/>
      <c r="IP2361"/>
      <c r="IQ2361"/>
      <c r="IR2361"/>
      <c r="IS2361"/>
      <c r="IT2361"/>
      <c r="IU2361"/>
      <c r="IV2361"/>
    </row>
    <row r="2362" spans="1:256" s="1" customFormat="1">
      <c r="A2362"/>
      <c r="B2362"/>
      <c r="C2362"/>
      <c r="D2362"/>
      <c r="E2362"/>
      <c r="F2362" s="10"/>
      <c r="J2362" s="2"/>
      <c r="L2362"/>
      <c r="M2362"/>
      <c r="N2362"/>
      <c r="R2362" s="2"/>
      <c r="T2362"/>
      <c r="U2362"/>
      <c r="V2362"/>
      <c r="AA2362" s="2"/>
      <c r="AC2362"/>
      <c r="AD2362"/>
      <c r="AE2362"/>
      <c r="AJ2362" s="2"/>
      <c r="AL2362"/>
      <c r="AM2362"/>
      <c r="AN2362"/>
      <c r="AS2362" s="2"/>
      <c r="AU2362"/>
      <c r="AV2362"/>
      <c r="AW2362"/>
      <c r="BB2362" s="2"/>
      <c r="BD2362"/>
      <c r="BE2362"/>
      <c r="BF2362"/>
      <c r="BK2362" s="2"/>
      <c r="BM2362"/>
      <c r="BN2362"/>
      <c r="BO2362"/>
      <c r="BT2362" s="2"/>
      <c r="BV2362"/>
      <c r="BW2362"/>
      <c r="BX2362"/>
      <c r="CC2362" s="2"/>
      <c r="CE2362"/>
      <c r="CF2362"/>
      <c r="CG2362"/>
      <c r="CL2362" s="2"/>
      <c r="CN2362"/>
      <c r="CO2362"/>
      <c r="CP2362"/>
      <c r="CU2362" s="2"/>
      <c r="CW2362"/>
      <c r="CX2362"/>
      <c r="CY2362"/>
      <c r="DD2362" s="2"/>
      <c r="DF2362"/>
      <c r="DG2362"/>
      <c r="DH2362"/>
      <c r="DM2362" s="2"/>
      <c r="DO2362"/>
      <c r="DP2362"/>
      <c r="DQ2362"/>
      <c r="DV2362" s="2"/>
      <c r="DX2362"/>
      <c r="DY2362"/>
      <c r="DZ2362"/>
      <c r="EE2362" s="2"/>
      <c r="EG2362"/>
      <c r="EH2362"/>
      <c r="EI2362"/>
      <c r="EN2362" s="2"/>
      <c r="EP2362"/>
      <c r="EQ2362"/>
      <c r="ER2362"/>
      <c r="EW2362" s="2"/>
      <c r="EY2362"/>
      <c r="EZ2362"/>
      <c r="FA2362"/>
      <c r="FF2362" s="2"/>
      <c r="FH2362"/>
      <c r="FI2362"/>
      <c r="FJ2362"/>
      <c r="FO2362" s="2"/>
      <c r="FQ2362"/>
      <c r="FR2362"/>
      <c r="FS2362"/>
      <c r="FX2362" s="2"/>
      <c r="FZ2362"/>
      <c r="GA2362"/>
      <c r="GB2362"/>
      <c r="GG2362" s="2"/>
      <c r="GI2362"/>
      <c r="GJ2362"/>
      <c r="GK2362"/>
      <c r="GP2362" s="2"/>
      <c r="GR2362"/>
      <c r="GS2362"/>
      <c r="GT2362"/>
      <c r="GY2362" s="2"/>
      <c r="HA2362"/>
      <c r="HB2362"/>
      <c r="HC2362"/>
      <c r="HH2362" s="2"/>
      <c r="HJ2362"/>
      <c r="HK2362"/>
      <c r="HL2362"/>
      <c r="HQ2362"/>
      <c r="HR2362"/>
      <c r="HS2362"/>
      <c r="HT2362"/>
      <c r="HU2362"/>
      <c r="HV2362"/>
      <c r="HW2362"/>
      <c r="HX2362"/>
      <c r="HY2362"/>
      <c r="HZ2362"/>
      <c r="IA2362"/>
      <c r="IB2362"/>
      <c r="IC2362"/>
      <c r="ID2362"/>
      <c r="IE2362"/>
      <c r="IF2362"/>
      <c r="IG2362"/>
      <c r="IH2362"/>
      <c r="II2362"/>
      <c r="IJ2362"/>
      <c r="IK2362"/>
      <c r="IL2362"/>
      <c r="IM2362"/>
      <c r="IN2362"/>
      <c r="IO2362"/>
      <c r="IP2362"/>
      <c r="IQ2362"/>
      <c r="IR2362"/>
      <c r="IS2362"/>
      <c r="IT2362"/>
      <c r="IU2362"/>
      <c r="IV2362"/>
    </row>
    <row r="2363" spans="1:256" s="1" customFormat="1">
      <c r="A2363"/>
      <c r="B2363"/>
      <c r="C2363"/>
      <c r="D2363"/>
      <c r="E2363"/>
      <c r="F2363" s="10"/>
      <c r="J2363" s="2"/>
      <c r="L2363"/>
      <c r="M2363"/>
      <c r="N2363"/>
      <c r="R2363" s="2"/>
      <c r="T2363"/>
      <c r="U2363"/>
      <c r="V2363"/>
      <c r="AA2363" s="2"/>
      <c r="AC2363"/>
      <c r="AD2363"/>
      <c r="AE2363"/>
      <c r="AJ2363" s="2"/>
      <c r="AL2363"/>
      <c r="AM2363"/>
      <c r="AN2363"/>
      <c r="AS2363" s="2"/>
      <c r="AU2363"/>
      <c r="AV2363"/>
      <c r="AW2363"/>
      <c r="BB2363" s="2"/>
      <c r="BD2363"/>
      <c r="BE2363"/>
      <c r="BF2363"/>
      <c r="BK2363" s="2"/>
      <c r="BM2363"/>
      <c r="BN2363"/>
      <c r="BO2363"/>
      <c r="BT2363" s="2"/>
      <c r="BV2363"/>
      <c r="BW2363"/>
      <c r="BX2363"/>
      <c r="CC2363" s="2"/>
      <c r="CE2363"/>
      <c r="CF2363"/>
      <c r="CG2363"/>
      <c r="CL2363" s="2"/>
      <c r="CN2363"/>
      <c r="CO2363"/>
      <c r="CP2363"/>
      <c r="CU2363" s="2"/>
      <c r="CW2363"/>
      <c r="CX2363"/>
      <c r="CY2363"/>
      <c r="DD2363" s="2"/>
      <c r="DF2363"/>
      <c r="DG2363"/>
      <c r="DH2363"/>
      <c r="DM2363" s="2"/>
      <c r="DO2363"/>
      <c r="DP2363"/>
      <c r="DQ2363"/>
      <c r="DV2363" s="2"/>
      <c r="DX2363"/>
      <c r="DY2363"/>
      <c r="DZ2363"/>
      <c r="EE2363" s="2"/>
      <c r="EG2363"/>
      <c r="EH2363"/>
      <c r="EI2363"/>
      <c r="EN2363" s="2"/>
      <c r="EP2363"/>
      <c r="EQ2363"/>
      <c r="ER2363"/>
      <c r="EW2363" s="2"/>
      <c r="EY2363"/>
      <c r="EZ2363"/>
      <c r="FA2363"/>
      <c r="FF2363" s="2"/>
      <c r="FH2363"/>
      <c r="FI2363"/>
      <c r="FJ2363"/>
      <c r="FO2363" s="2"/>
      <c r="FQ2363"/>
      <c r="FR2363"/>
      <c r="FS2363"/>
      <c r="FX2363" s="2"/>
      <c r="FZ2363"/>
      <c r="GA2363"/>
      <c r="GB2363"/>
      <c r="GG2363" s="2"/>
      <c r="GI2363"/>
      <c r="GJ2363"/>
      <c r="GK2363"/>
      <c r="GP2363" s="2"/>
      <c r="GR2363"/>
      <c r="GS2363"/>
      <c r="GT2363"/>
      <c r="GY2363" s="2"/>
      <c r="HA2363"/>
      <c r="HB2363"/>
      <c r="HC2363"/>
      <c r="HH2363" s="2"/>
      <c r="HJ2363"/>
      <c r="HK2363"/>
      <c r="HL2363"/>
      <c r="HQ2363"/>
      <c r="HR2363"/>
      <c r="HS2363"/>
      <c r="HT2363"/>
      <c r="HU2363"/>
      <c r="HV2363"/>
      <c r="HW2363"/>
      <c r="HX2363"/>
      <c r="HY2363"/>
      <c r="HZ2363"/>
      <c r="IA2363"/>
      <c r="IB2363"/>
      <c r="IC2363"/>
      <c r="ID2363"/>
      <c r="IE2363"/>
      <c r="IF2363"/>
      <c r="IG2363"/>
      <c r="IH2363"/>
      <c r="II2363"/>
      <c r="IJ2363"/>
      <c r="IK2363"/>
      <c r="IL2363"/>
      <c r="IM2363"/>
      <c r="IN2363"/>
      <c r="IO2363"/>
      <c r="IP2363"/>
      <c r="IQ2363"/>
      <c r="IR2363"/>
      <c r="IS2363"/>
      <c r="IT2363"/>
      <c r="IU2363"/>
      <c r="IV2363"/>
    </row>
    <row r="2364" spans="1:256" s="1" customFormat="1">
      <c r="A2364"/>
      <c r="B2364"/>
      <c r="C2364"/>
      <c r="D2364"/>
      <c r="E2364"/>
      <c r="F2364" s="10"/>
      <c r="J2364" s="2"/>
      <c r="L2364"/>
      <c r="M2364"/>
      <c r="N2364"/>
      <c r="R2364" s="2"/>
      <c r="T2364"/>
      <c r="U2364"/>
      <c r="V2364"/>
      <c r="AA2364" s="2"/>
      <c r="AC2364"/>
      <c r="AD2364"/>
      <c r="AE2364"/>
      <c r="AJ2364" s="2"/>
      <c r="AL2364"/>
      <c r="AM2364"/>
      <c r="AN2364"/>
      <c r="AS2364" s="2"/>
      <c r="AU2364"/>
      <c r="AV2364"/>
      <c r="AW2364"/>
      <c r="BB2364" s="2"/>
      <c r="BD2364"/>
      <c r="BE2364"/>
      <c r="BF2364"/>
      <c r="BK2364" s="2"/>
      <c r="BM2364"/>
      <c r="BN2364"/>
      <c r="BO2364"/>
      <c r="BT2364" s="2"/>
      <c r="BV2364"/>
      <c r="BW2364"/>
      <c r="BX2364"/>
      <c r="CC2364" s="2"/>
      <c r="CE2364"/>
      <c r="CF2364"/>
      <c r="CG2364"/>
      <c r="CL2364" s="2"/>
      <c r="CN2364"/>
      <c r="CO2364"/>
      <c r="CP2364"/>
      <c r="CU2364" s="2"/>
      <c r="CW2364"/>
      <c r="CX2364"/>
      <c r="CY2364"/>
      <c r="DD2364" s="2"/>
      <c r="DF2364"/>
      <c r="DG2364"/>
      <c r="DH2364"/>
      <c r="DM2364" s="2"/>
      <c r="DO2364"/>
      <c r="DP2364"/>
      <c r="DQ2364"/>
      <c r="DV2364" s="2"/>
      <c r="DX2364"/>
      <c r="DY2364"/>
      <c r="DZ2364"/>
      <c r="EE2364" s="2"/>
      <c r="EG2364"/>
      <c r="EH2364"/>
      <c r="EI2364"/>
      <c r="EN2364" s="2"/>
      <c r="EP2364"/>
      <c r="EQ2364"/>
      <c r="ER2364"/>
      <c r="EW2364" s="2"/>
      <c r="EY2364"/>
      <c r="EZ2364"/>
      <c r="FA2364"/>
      <c r="FF2364" s="2"/>
      <c r="FH2364"/>
      <c r="FI2364"/>
      <c r="FJ2364"/>
      <c r="FO2364" s="2"/>
      <c r="FQ2364"/>
      <c r="FR2364"/>
      <c r="FS2364"/>
      <c r="FX2364" s="2"/>
      <c r="FZ2364"/>
      <c r="GA2364"/>
      <c r="GB2364"/>
      <c r="GG2364" s="2"/>
      <c r="GI2364"/>
      <c r="GJ2364"/>
      <c r="GK2364"/>
      <c r="GP2364" s="2"/>
      <c r="GR2364"/>
      <c r="GS2364"/>
      <c r="GT2364"/>
      <c r="GY2364" s="2"/>
      <c r="HA2364"/>
      <c r="HB2364"/>
      <c r="HC2364"/>
      <c r="HH2364" s="2"/>
      <c r="HJ2364"/>
      <c r="HK2364"/>
      <c r="HL2364"/>
      <c r="HQ2364"/>
      <c r="HR2364"/>
      <c r="HS2364"/>
      <c r="HT2364"/>
      <c r="HU2364"/>
      <c r="HV2364"/>
      <c r="HW2364"/>
      <c r="HX2364"/>
      <c r="HY2364"/>
      <c r="HZ2364"/>
      <c r="IA2364"/>
      <c r="IB2364"/>
      <c r="IC2364"/>
      <c r="ID2364"/>
      <c r="IE2364"/>
      <c r="IF2364"/>
      <c r="IG2364"/>
      <c r="IH2364"/>
      <c r="II2364"/>
      <c r="IJ2364"/>
      <c r="IK2364"/>
      <c r="IL2364"/>
      <c r="IM2364"/>
      <c r="IN2364"/>
      <c r="IO2364"/>
      <c r="IP2364"/>
      <c r="IQ2364"/>
      <c r="IR2364"/>
      <c r="IS2364"/>
      <c r="IT2364"/>
      <c r="IU2364"/>
      <c r="IV2364"/>
    </row>
    <row r="2365" spans="1:256" s="1" customFormat="1">
      <c r="A2365"/>
      <c r="B2365"/>
      <c r="C2365"/>
      <c r="D2365"/>
      <c r="E2365"/>
      <c r="F2365" s="10"/>
      <c r="J2365" s="2"/>
      <c r="L2365"/>
      <c r="M2365"/>
      <c r="N2365"/>
      <c r="R2365" s="2"/>
      <c r="T2365"/>
      <c r="U2365"/>
      <c r="V2365"/>
      <c r="AA2365" s="2"/>
      <c r="AC2365"/>
      <c r="AD2365"/>
      <c r="AE2365"/>
      <c r="AJ2365" s="2"/>
      <c r="AL2365"/>
      <c r="AM2365"/>
      <c r="AN2365"/>
      <c r="AS2365" s="2"/>
      <c r="AU2365"/>
      <c r="AV2365"/>
      <c r="AW2365"/>
      <c r="BB2365" s="2"/>
      <c r="BD2365"/>
      <c r="BE2365"/>
      <c r="BF2365"/>
      <c r="BK2365" s="2"/>
      <c r="BM2365"/>
      <c r="BN2365"/>
      <c r="BO2365"/>
      <c r="BT2365" s="2"/>
      <c r="BV2365"/>
      <c r="BW2365"/>
      <c r="BX2365"/>
      <c r="CC2365" s="2"/>
      <c r="CE2365"/>
      <c r="CF2365"/>
      <c r="CG2365"/>
      <c r="CL2365" s="2"/>
      <c r="CN2365"/>
      <c r="CO2365"/>
      <c r="CP2365"/>
      <c r="CU2365" s="2"/>
      <c r="CW2365"/>
      <c r="CX2365"/>
      <c r="CY2365"/>
      <c r="DD2365" s="2"/>
      <c r="DF2365"/>
      <c r="DG2365"/>
      <c r="DH2365"/>
      <c r="DM2365" s="2"/>
      <c r="DO2365"/>
      <c r="DP2365"/>
      <c r="DQ2365"/>
      <c r="DV2365" s="2"/>
      <c r="DX2365"/>
      <c r="DY2365"/>
      <c r="DZ2365"/>
      <c r="EE2365" s="2"/>
      <c r="EG2365"/>
      <c r="EH2365"/>
      <c r="EI2365"/>
      <c r="EN2365" s="2"/>
      <c r="EP2365"/>
      <c r="EQ2365"/>
      <c r="ER2365"/>
      <c r="EW2365" s="2"/>
      <c r="EY2365"/>
      <c r="EZ2365"/>
      <c r="FA2365"/>
      <c r="FF2365" s="2"/>
      <c r="FH2365"/>
      <c r="FI2365"/>
      <c r="FJ2365"/>
      <c r="FO2365" s="2"/>
      <c r="FQ2365"/>
      <c r="FR2365"/>
      <c r="FS2365"/>
      <c r="FX2365" s="2"/>
      <c r="FZ2365"/>
      <c r="GA2365"/>
      <c r="GB2365"/>
      <c r="GG2365" s="2"/>
      <c r="GI2365"/>
      <c r="GJ2365"/>
      <c r="GK2365"/>
      <c r="GP2365" s="2"/>
      <c r="GR2365"/>
      <c r="GS2365"/>
      <c r="GT2365"/>
      <c r="GY2365" s="2"/>
      <c r="HA2365"/>
      <c r="HB2365"/>
      <c r="HC2365"/>
      <c r="HH2365" s="2"/>
      <c r="HJ2365"/>
      <c r="HK2365"/>
      <c r="HL2365"/>
      <c r="HQ2365"/>
      <c r="HR2365"/>
      <c r="HS2365"/>
      <c r="HT2365"/>
      <c r="HU2365"/>
      <c r="HV2365"/>
      <c r="HW2365"/>
      <c r="HX2365"/>
      <c r="HY2365"/>
      <c r="HZ2365"/>
      <c r="IA2365"/>
      <c r="IB2365"/>
      <c r="IC2365"/>
      <c r="ID2365"/>
      <c r="IE2365"/>
      <c r="IF2365"/>
      <c r="IG2365"/>
      <c r="IH2365"/>
      <c r="II2365"/>
      <c r="IJ2365"/>
      <c r="IK2365"/>
      <c r="IL2365"/>
      <c r="IM2365"/>
      <c r="IN2365"/>
      <c r="IO2365"/>
      <c r="IP2365"/>
      <c r="IQ2365"/>
      <c r="IR2365"/>
      <c r="IS2365"/>
      <c r="IT2365"/>
      <c r="IU2365"/>
      <c r="IV2365"/>
    </row>
    <row r="2366" spans="1:256" s="1" customFormat="1">
      <c r="A2366"/>
      <c r="B2366"/>
      <c r="C2366"/>
      <c r="D2366"/>
      <c r="E2366"/>
      <c r="F2366" s="10"/>
      <c r="J2366" s="2"/>
      <c r="L2366"/>
      <c r="M2366"/>
      <c r="N2366"/>
      <c r="R2366" s="2"/>
      <c r="T2366"/>
      <c r="U2366"/>
      <c r="V2366"/>
      <c r="AA2366" s="2"/>
      <c r="AC2366"/>
      <c r="AD2366"/>
      <c r="AE2366"/>
      <c r="AJ2366" s="2"/>
      <c r="AL2366"/>
      <c r="AM2366"/>
      <c r="AN2366"/>
      <c r="AS2366" s="2"/>
      <c r="AU2366"/>
      <c r="AV2366"/>
      <c r="AW2366"/>
      <c r="BB2366" s="2"/>
      <c r="BD2366"/>
      <c r="BE2366"/>
      <c r="BF2366"/>
      <c r="BK2366" s="2"/>
      <c r="BM2366"/>
      <c r="BN2366"/>
      <c r="BO2366"/>
      <c r="BT2366" s="2"/>
      <c r="BV2366"/>
      <c r="BW2366"/>
      <c r="BX2366"/>
      <c r="CC2366" s="2"/>
      <c r="CE2366"/>
      <c r="CF2366"/>
      <c r="CG2366"/>
      <c r="CL2366" s="2"/>
      <c r="CN2366"/>
      <c r="CO2366"/>
      <c r="CP2366"/>
      <c r="CU2366" s="2"/>
      <c r="CW2366"/>
      <c r="CX2366"/>
      <c r="CY2366"/>
      <c r="DD2366" s="2"/>
      <c r="DF2366"/>
      <c r="DG2366"/>
      <c r="DH2366"/>
      <c r="DM2366" s="2"/>
      <c r="DO2366"/>
      <c r="DP2366"/>
      <c r="DQ2366"/>
      <c r="DV2366" s="2"/>
      <c r="DX2366"/>
      <c r="DY2366"/>
      <c r="DZ2366"/>
      <c r="EE2366" s="2"/>
      <c r="EG2366"/>
      <c r="EH2366"/>
      <c r="EI2366"/>
      <c r="EN2366" s="2"/>
      <c r="EP2366"/>
      <c r="EQ2366"/>
      <c r="ER2366"/>
      <c r="EW2366" s="2"/>
      <c r="EY2366"/>
      <c r="EZ2366"/>
      <c r="FA2366"/>
      <c r="FF2366" s="2"/>
      <c r="FH2366"/>
      <c r="FI2366"/>
      <c r="FJ2366"/>
      <c r="FO2366" s="2"/>
      <c r="FQ2366"/>
      <c r="FR2366"/>
      <c r="FS2366"/>
      <c r="FX2366" s="2"/>
      <c r="FZ2366"/>
      <c r="GA2366"/>
      <c r="GB2366"/>
      <c r="GG2366" s="2"/>
      <c r="GI2366"/>
      <c r="GJ2366"/>
      <c r="GK2366"/>
      <c r="GP2366" s="2"/>
      <c r="GR2366"/>
      <c r="GS2366"/>
      <c r="GT2366"/>
      <c r="GY2366" s="2"/>
      <c r="HA2366"/>
      <c r="HB2366"/>
      <c r="HC2366"/>
      <c r="HH2366" s="2"/>
      <c r="HJ2366"/>
      <c r="HK2366"/>
      <c r="HL2366"/>
      <c r="HQ2366"/>
      <c r="HR2366"/>
      <c r="HS2366"/>
      <c r="HT2366"/>
      <c r="HU2366"/>
      <c r="HV2366"/>
      <c r="HW2366"/>
      <c r="HX2366"/>
      <c r="HY2366"/>
      <c r="HZ2366"/>
      <c r="IA2366"/>
      <c r="IB2366"/>
      <c r="IC2366"/>
      <c r="ID2366"/>
      <c r="IE2366"/>
      <c r="IF2366"/>
      <c r="IG2366"/>
      <c r="IH2366"/>
      <c r="II2366"/>
      <c r="IJ2366"/>
      <c r="IK2366"/>
      <c r="IL2366"/>
      <c r="IM2366"/>
      <c r="IN2366"/>
      <c r="IO2366"/>
      <c r="IP2366"/>
      <c r="IQ2366"/>
      <c r="IR2366"/>
      <c r="IS2366"/>
      <c r="IT2366"/>
      <c r="IU2366"/>
      <c r="IV2366"/>
    </row>
    <row r="2367" spans="1:256" s="1" customFormat="1">
      <c r="A2367"/>
      <c r="B2367"/>
      <c r="C2367"/>
      <c r="D2367"/>
      <c r="E2367"/>
      <c r="F2367" s="10"/>
      <c r="J2367" s="2"/>
      <c r="L2367"/>
      <c r="M2367"/>
      <c r="N2367"/>
      <c r="R2367" s="2"/>
      <c r="T2367"/>
      <c r="U2367"/>
      <c r="V2367"/>
      <c r="AA2367" s="2"/>
      <c r="AC2367"/>
      <c r="AD2367"/>
      <c r="AE2367"/>
      <c r="AJ2367" s="2"/>
      <c r="AL2367"/>
      <c r="AM2367"/>
      <c r="AN2367"/>
      <c r="AS2367" s="2"/>
      <c r="AU2367"/>
      <c r="AV2367"/>
      <c r="AW2367"/>
      <c r="BB2367" s="2"/>
      <c r="BD2367"/>
      <c r="BE2367"/>
      <c r="BF2367"/>
      <c r="BK2367" s="2"/>
      <c r="BM2367"/>
      <c r="BN2367"/>
      <c r="BO2367"/>
      <c r="BT2367" s="2"/>
      <c r="BV2367"/>
      <c r="BW2367"/>
      <c r="BX2367"/>
      <c r="CC2367" s="2"/>
      <c r="CE2367"/>
      <c r="CF2367"/>
      <c r="CG2367"/>
      <c r="CL2367" s="2"/>
      <c r="CN2367"/>
      <c r="CO2367"/>
      <c r="CP2367"/>
      <c r="CU2367" s="2"/>
      <c r="CW2367"/>
      <c r="CX2367"/>
      <c r="CY2367"/>
      <c r="DD2367" s="2"/>
      <c r="DF2367"/>
      <c r="DG2367"/>
      <c r="DH2367"/>
      <c r="DM2367" s="2"/>
      <c r="DO2367"/>
      <c r="DP2367"/>
      <c r="DQ2367"/>
      <c r="DV2367" s="2"/>
      <c r="DX2367"/>
      <c r="DY2367"/>
      <c r="DZ2367"/>
      <c r="EE2367" s="2"/>
      <c r="EG2367"/>
      <c r="EH2367"/>
      <c r="EI2367"/>
      <c r="EN2367" s="2"/>
      <c r="EP2367"/>
      <c r="EQ2367"/>
      <c r="ER2367"/>
      <c r="EW2367" s="2"/>
      <c r="EY2367"/>
      <c r="EZ2367"/>
      <c r="FA2367"/>
      <c r="FF2367" s="2"/>
      <c r="FH2367"/>
      <c r="FI2367"/>
      <c r="FJ2367"/>
      <c r="FO2367" s="2"/>
      <c r="FQ2367"/>
      <c r="FR2367"/>
      <c r="FS2367"/>
      <c r="FX2367" s="2"/>
      <c r="FZ2367"/>
      <c r="GA2367"/>
      <c r="GB2367"/>
      <c r="GG2367" s="2"/>
      <c r="GI2367"/>
      <c r="GJ2367"/>
      <c r="GK2367"/>
      <c r="GP2367" s="2"/>
      <c r="GR2367"/>
      <c r="GS2367"/>
      <c r="GT2367"/>
      <c r="GY2367" s="2"/>
      <c r="HA2367"/>
      <c r="HB2367"/>
      <c r="HC2367"/>
      <c r="HH2367" s="2"/>
      <c r="HJ2367"/>
      <c r="HK2367"/>
      <c r="HL2367"/>
      <c r="HQ2367"/>
      <c r="HR2367"/>
      <c r="HS2367"/>
      <c r="HT2367"/>
      <c r="HU2367"/>
      <c r="HV2367"/>
      <c r="HW2367"/>
      <c r="HX2367"/>
      <c r="HY2367"/>
      <c r="HZ2367"/>
      <c r="IA2367"/>
      <c r="IB2367"/>
      <c r="IC2367"/>
      <c r="ID2367"/>
      <c r="IE2367"/>
      <c r="IF2367"/>
      <c r="IG2367"/>
      <c r="IH2367"/>
      <c r="II2367"/>
      <c r="IJ2367"/>
      <c r="IK2367"/>
      <c r="IL2367"/>
      <c r="IM2367"/>
      <c r="IN2367"/>
      <c r="IO2367"/>
      <c r="IP2367"/>
      <c r="IQ2367"/>
      <c r="IR2367"/>
      <c r="IS2367"/>
      <c r="IT2367"/>
      <c r="IU2367"/>
      <c r="IV2367"/>
    </row>
    <row r="2368" spans="1:256" s="1" customFormat="1">
      <c r="A2368"/>
      <c r="B2368"/>
      <c r="C2368"/>
      <c r="D2368"/>
      <c r="E2368"/>
      <c r="F2368" s="10"/>
      <c r="J2368" s="2"/>
      <c r="L2368"/>
      <c r="M2368"/>
      <c r="N2368"/>
      <c r="R2368" s="2"/>
      <c r="T2368"/>
      <c r="U2368"/>
      <c r="V2368"/>
      <c r="AA2368" s="2"/>
      <c r="AC2368"/>
      <c r="AD2368"/>
      <c r="AE2368"/>
      <c r="AJ2368" s="2"/>
      <c r="AL2368"/>
      <c r="AM2368"/>
      <c r="AN2368"/>
      <c r="AS2368" s="2"/>
      <c r="AU2368"/>
      <c r="AV2368"/>
      <c r="AW2368"/>
      <c r="BB2368" s="2"/>
      <c r="BD2368"/>
      <c r="BE2368"/>
      <c r="BF2368"/>
      <c r="BK2368" s="2"/>
      <c r="BM2368"/>
      <c r="BN2368"/>
      <c r="BO2368"/>
      <c r="BT2368" s="2"/>
      <c r="BV2368"/>
      <c r="BW2368"/>
      <c r="BX2368"/>
      <c r="CC2368" s="2"/>
      <c r="CE2368"/>
      <c r="CF2368"/>
      <c r="CG2368"/>
      <c r="CL2368" s="2"/>
      <c r="CN2368"/>
      <c r="CO2368"/>
      <c r="CP2368"/>
      <c r="CU2368" s="2"/>
      <c r="CW2368"/>
      <c r="CX2368"/>
      <c r="CY2368"/>
      <c r="DD2368" s="2"/>
      <c r="DF2368"/>
      <c r="DG2368"/>
      <c r="DH2368"/>
      <c r="DM2368" s="2"/>
      <c r="DO2368"/>
      <c r="DP2368"/>
      <c r="DQ2368"/>
      <c r="DV2368" s="2"/>
      <c r="DX2368"/>
      <c r="DY2368"/>
      <c r="DZ2368"/>
      <c r="EE2368" s="2"/>
      <c r="EG2368"/>
      <c r="EH2368"/>
      <c r="EI2368"/>
      <c r="EN2368" s="2"/>
      <c r="EP2368"/>
      <c r="EQ2368"/>
      <c r="ER2368"/>
      <c r="EW2368" s="2"/>
      <c r="EY2368"/>
      <c r="EZ2368"/>
      <c r="FA2368"/>
      <c r="FF2368" s="2"/>
      <c r="FH2368"/>
      <c r="FI2368"/>
      <c r="FJ2368"/>
      <c r="FO2368" s="2"/>
      <c r="FQ2368"/>
      <c r="FR2368"/>
      <c r="FS2368"/>
      <c r="FX2368" s="2"/>
      <c r="FZ2368"/>
      <c r="GA2368"/>
      <c r="GB2368"/>
      <c r="GG2368" s="2"/>
      <c r="GI2368"/>
      <c r="GJ2368"/>
      <c r="GK2368"/>
      <c r="GP2368" s="2"/>
      <c r="GR2368"/>
      <c r="GS2368"/>
      <c r="GT2368"/>
      <c r="GY2368" s="2"/>
      <c r="HA2368"/>
      <c r="HB2368"/>
      <c r="HC2368"/>
      <c r="HH2368" s="2"/>
      <c r="HJ2368"/>
      <c r="HK2368"/>
      <c r="HL2368"/>
      <c r="HQ2368"/>
      <c r="HR2368"/>
      <c r="HS2368"/>
      <c r="HT2368"/>
      <c r="HU2368"/>
      <c r="HV2368"/>
      <c r="HW2368"/>
      <c r="HX2368"/>
      <c r="HY2368"/>
      <c r="HZ2368"/>
      <c r="IA2368"/>
      <c r="IB2368"/>
      <c r="IC2368"/>
      <c r="ID2368"/>
      <c r="IE2368"/>
      <c r="IF2368"/>
      <c r="IG2368"/>
      <c r="IH2368"/>
      <c r="II2368"/>
      <c r="IJ2368"/>
      <c r="IK2368"/>
      <c r="IL2368"/>
      <c r="IM2368"/>
      <c r="IN2368"/>
      <c r="IO2368"/>
      <c r="IP2368"/>
      <c r="IQ2368"/>
      <c r="IR2368"/>
      <c r="IS2368"/>
      <c r="IT2368"/>
      <c r="IU2368"/>
      <c r="IV2368"/>
    </row>
    <row r="2369" spans="1:256" s="1" customFormat="1">
      <c r="A2369"/>
      <c r="B2369"/>
      <c r="C2369"/>
      <c r="D2369"/>
      <c r="E2369"/>
      <c r="F2369" s="10"/>
      <c r="J2369" s="2"/>
      <c r="L2369"/>
      <c r="M2369"/>
      <c r="N2369"/>
      <c r="R2369" s="2"/>
      <c r="T2369"/>
      <c r="U2369"/>
      <c r="V2369"/>
      <c r="AA2369" s="2"/>
      <c r="AC2369"/>
      <c r="AD2369"/>
      <c r="AE2369"/>
      <c r="AJ2369" s="2"/>
      <c r="AL2369"/>
      <c r="AM2369"/>
      <c r="AN2369"/>
      <c r="AS2369" s="2"/>
      <c r="AU2369"/>
      <c r="AV2369"/>
      <c r="AW2369"/>
      <c r="BB2369" s="2"/>
      <c r="BD2369"/>
      <c r="BE2369"/>
      <c r="BF2369"/>
      <c r="BK2369" s="2"/>
      <c r="BM2369"/>
      <c r="BN2369"/>
      <c r="BO2369"/>
      <c r="BT2369" s="2"/>
      <c r="BV2369"/>
      <c r="BW2369"/>
      <c r="BX2369"/>
      <c r="CC2369" s="2"/>
      <c r="CE2369"/>
      <c r="CF2369"/>
      <c r="CG2369"/>
      <c r="CL2369" s="2"/>
      <c r="CN2369"/>
      <c r="CO2369"/>
      <c r="CP2369"/>
      <c r="CU2369" s="2"/>
      <c r="CW2369"/>
      <c r="CX2369"/>
      <c r="CY2369"/>
      <c r="DD2369" s="2"/>
      <c r="DF2369"/>
      <c r="DG2369"/>
      <c r="DH2369"/>
      <c r="DM2369" s="2"/>
      <c r="DO2369"/>
      <c r="DP2369"/>
      <c r="DQ2369"/>
      <c r="DV2369" s="2"/>
      <c r="DX2369"/>
      <c r="DY2369"/>
      <c r="DZ2369"/>
      <c r="EE2369" s="2"/>
      <c r="EG2369"/>
      <c r="EH2369"/>
      <c r="EI2369"/>
      <c r="EN2369" s="2"/>
      <c r="EP2369"/>
      <c r="EQ2369"/>
      <c r="ER2369"/>
      <c r="EW2369" s="2"/>
      <c r="EY2369"/>
      <c r="EZ2369"/>
      <c r="FA2369"/>
      <c r="FF2369" s="2"/>
      <c r="FH2369"/>
      <c r="FI2369"/>
      <c r="FJ2369"/>
      <c r="FO2369" s="2"/>
      <c r="FQ2369"/>
      <c r="FR2369"/>
      <c r="FS2369"/>
      <c r="FX2369" s="2"/>
      <c r="FZ2369"/>
      <c r="GA2369"/>
      <c r="GB2369"/>
      <c r="GG2369" s="2"/>
      <c r="GI2369"/>
      <c r="GJ2369"/>
      <c r="GK2369"/>
      <c r="GP2369" s="2"/>
      <c r="GR2369"/>
      <c r="GS2369"/>
      <c r="GT2369"/>
      <c r="GY2369" s="2"/>
      <c r="HA2369"/>
      <c r="HB2369"/>
      <c r="HC2369"/>
      <c r="HH2369" s="2"/>
      <c r="HJ2369"/>
      <c r="HK2369"/>
      <c r="HL2369"/>
      <c r="HQ2369"/>
      <c r="HR2369"/>
      <c r="HS2369"/>
      <c r="HT2369"/>
      <c r="HU2369"/>
      <c r="HV2369"/>
      <c r="HW2369"/>
      <c r="HX2369"/>
      <c r="HY2369"/>
      <c r="HZ2369"/>
      <c r="IA2369"/>
      <c r="IB2369"/>
      <c r="IC2369"/>
      <c r="ID2369"/>
      <c r="IE2369"/>
      <c r="IF2369"/>
      <c r="IG2369"/>
      <c r="IH2369"/>
      <c r="II2369"/>
      <c r="IJ2369"/>
      <c r="IK2369"/>
      <c r="IL2369"/>
      <c r="IM2369"/>
      <c r="IN2369"/>
      <c r="IO2369"/>
      <c r="IP2369"/>
      <c r="IQ2369"/>
      <c r="IR2369"/>
      <c r="IS2369"/>
      <c r="IT2369"/>
      <c r="IU2369"/>
      <c r="IV2369"/>
    </row>
    <row r="2370" spans="1:256" s="1" customFormat="1">
      <c r="A2370"/>
      <c r="B2370"/>
      <c r="C2370"/>
      <c r="D2370"/>
      <c r="E2370"/>
      <c r="F2370" s="10"/>
      <c r="J2370" s="2"/>
      <c r="L2370"/>
      <c r="M2370"/>
      <c r="N2370"/>
      <c r="R2370" s="2"/>
      <c r="T2370"/>
      <c r="U2370"/>
      <c r="V2370"/>
      <c r="AA2370" s="2"/>
      <c r="AC2370"/>
      <c r="AD2370"/>
      <c r="AE2370"/>
      <c r="AJ2370" s="2"/>
      <c r="AL2370"/>
      <c r="AM2370"/>
      <c r="AN2370"/>
      <c r="AS2370" s="2"/>
      <c r="AU2370"/>
      <c r="AV2370"/>
      <c r="AW2370"/>
      <c r="BB2370" s="2"/>
      <c r="BD2370"/>
      <c r="BE2370"/>
      <c r="BF2370"/>
      <c r="BK2370" s="2"/>
      <c r="BM2370"/>
      <c r="BN2370"/>
      <c r="BO2370"/>
      <c r="BT2370" s="2"/>
      <c r="BV2370"/>
      <c r="BW2370"/>
      <c r="BX2370"/>
      <c r="CC2370" s="2"/>
      <c r="CE2370"/>
      <c r="CF2370"/>
      <c r="CG2370"/>
      <c r="CL2370" s="2"/>
      <c r="CN2370"/>
      <c r="CO2370"/>
      <c r="CP2370"/>
      <c r="CU2370" s="2"/>
      <c r="CW2370"/>
      <c r="CX2370"/>
      <c r="CY2370"/>
      <c r="DD2370" s="2"/>
      <c r="DF2370"/>
      <c r="DG2370"/>
      <c r="DH2370"/>
      <c r="DM2370" s="2"/>
      <c r="DO2370"/>
      <c r="DP2370"/>
      <c r="DQ2370"/>
      <c r="DV2370" s="2"/>
      <c r="DX2370"/>
      <c r="DY2370"/>
      <c r="DZ2370"/>
      <c r="EE2370" s="2"/>
      <c r="EG2370"/>
      <c r="EH2370"/>
      <c r="EI2370"/>
      <c r="EN2370" s="2"/>
      <c r="EP2370"/>
      <c r="EQ2370"/>
      <c r="ER2370"/>
      <c r="EW2370" s="2"/>
      <c r="EY2370"/>
      <c r="EZ2370"/>
      <c r="FA2370"/>
      <c r="FF2370" s="2"/>
      <c r="FH2370"/>
      <c r="FI2370"/>
      <c r="FJ2370"/>
      <c r="FO2370" s="2"/>
      <c r="FQ2370"/>
      <c r="FR2370"/>
      <c r="FS2370"/>
      <c r="FX2370" s="2"/>
      <c r="FZ2370"/>
      <c r="GA2370"/>
      <c r="GB2370"/>
      <c r="GG2370" s="2"/>
      <c r="GI2370"/>
      <c r="GJ2370"/>
      <c r="GK2370"/>
      <c r="GP2370" s="2"/>
      <c r="GR2370"/>
      <c r="GS2370"/>
      <c r="GT2370"/>
      <c r="GY2370" s="2"/>
      <c r="HA2370"/>
      <c r="HB2370"/>
      <c r="HC2370"/>
      <c r="HH2370" s="2"/>
      <c r="HJ2370"/>
      <c r="HK2370"/>
      <c r="HL2370"/>
      <c r="HQ2370"/>
      <c r="HR2370"/>
      <c r="HS2370"/>
      <c r="HT2370"/>
      <c r="HU2370"/>
      <c r="HV2370"/>
      <c r="HW2370"/>
      <c r="HX2370"/>
      <c r="HY2370"/>
      <c r="HZ2370"/>
      <c r="IA2370"/>
      <c r="IB2370"/>
      <c r="IC2370"/>
      <c r="ID2370"/>
      <c r="IE2370"/>
      <c r="IF2370"/>
      <c r="IG2370"/>
      <c r="IH2370"/>
      <c r="II2370"/>
      <c r="IJ2370"/>
      <c r="IK2370"/>
      <c r="IL2370"/>
      <c r="IM2370"/>
      <c r="IN2370"/>
      <c r="IO2370"/>
      <c r="IP2370"/>
      <c r="IQ2370"/>
      <c r="IR2370"/>
      <c r="IS2370"/>
      <c r="IT2370"/>
      <c r="IU2370"/>
      <c r="IV2370"/>
    </row>
    <row r="2371" spans="1:256" s="1" customFormat="1">
      <c r="A2371"/>
      <c r="B2371"/>
      <c r="C2371"/>
      <c r="D2371"/>
      <c r="E2371"/>
      <c r="F2371" s="10"/>
      <c r="J2371" s="2"/>
      <c r="L2371"/>
      <c r="M2371"/>
      <c r="N2371"/>
      <c r="R2371" s="2"/>
      <c r="T2371"/>
      <c r="U2371"/>
      <c r="V2371"/>
      <c r="AA2371" s="2"/>
      <c r="AC2371"/>
      <c r="AD2371"/>
      <c r="AE2371"/>
      <c r="AJ2371" s="2"/>
      <c r="AL2371"/>
      <c r="AM2371"/>
      <c r="AN2371"/>
      <c r="AS2371" s="2"/>
      <c r="AU2371"/>
      <c r="AV2371"/>
      <c r="AW2371"/>
      <c r="BB2371" s="2"/>
      <c r="BD2371"/>
      <c r="BE2371"/>
      <c r="BF2371"/>
      <c r="BK2371" s="2"/>
      <c r="BM2371"/>
      <c r="BN2371"/>
      <c r="BO2371"/>
      <c r="BT2371" s="2"/>
      <c r="BV2371"/>
      <c r="BW2371"/>
      <c r="BX2371"/>
      <c r="CC2371" s="2"/>
      <c r="CE2371"/>
      <c r="CF2371"/>
      <c r="CG2371"/>
      <c r="CL2371" s="2"/>
      <c r="CN2371"/>
      <c r="CO2371"/>
      <c r="CP2371"/>
      <c r="CU2371" s="2"/>
      <c r="CW2371"/>
      <c r="CX2371"/>
      <c r="CY2371"/>
      <c r="DD2371" s="2"/>
      <c r="DF2371"/>
      <c r="DG2371"/>
      <c r="DH2371"/>
      <c r="DM2371" s="2"/>
      <c r="DO2371"/>
      <c r="DP2371"/>
      <c r="DQ2371"/>
      <c r="DV2371" s="2"/>
      <c r="DX2371"/>
      <c r="DY2371"/>
      <c r="DZ2371"/>
      <c r="EE2371" s="2"/>
      <c r="EG2371"/>
      <c r="EH2371"/>
      <c r="EI2371"/>
      <c r="EN2371" s="2"/>
      <c r="EP2371"/>
      <c r="EQ2371"/>
      <c r="ER2371"/>
      <c r="EW2371" s="2"/>
      <c r="EY2371"/>
      <c r="EZ2371"/>
      <c r="FA2371"/>
      <c r="FF2371" s="2"/>
      <c r="FH2371"/>
      <c r="FI2371"/>
      <c r="FJ2371"/>
      <c r="FO2371" s="2"/>
      <c r="FQ2371"/>
      <c r="FR2371"/>
      <c r="FS2371"/>
      <c r="FX2371" s="2"/>
      <c r="FZ2371"/>
      <c r="GA2371"/>
      <c r="GB2371"/>
      <c r="GG2371" s="2"/>
      <c r="GI2371"/>
      <c r="GJ2371"/>
      <c r="GK2371"/>
      <c r="GP2371" s="2"/>
      <c r="GR2371"/>
      <c r="GS2371"/>
      <c r="GT2371"/>
      <c r="GY2371" s="2"/>
      <c r="HA2371"/>
      <c r="HB2371"/>
      <c r="HC2371"/>
      <c r="HH2371" s="2"/>
      <c r="HJ2371"/>
      <c r="HK2371"/>
      <c r="HL2371"/>
      <c r="HQ2371"/>
      <c r="HR2371"/>
      <c r="HS2371"/>
      <c r="HT2371"/>
      <c r="HU2371"/>
      <c r="HV2371"/>
      <c r="HW2371"/>
      <c r="HX2371"/>
      <c r="HY2371"/>
      <c r="HZ2371"/>
      <c r="IA2371"/>
      <c r="IB2371"/>
      <c r="IC2371"/>
      <c r="ID2371"/>
      <c r="IE2371"/>
      <c r="IF2371"/>
      <c r="IG2371"/>
      <c r="IH2371"/>
      <c r="II2371"/>
      <c r="IJ2371"/>
      <c r="IK2371"/>
      <c r="IL2371"/>
      <c r="IM2371"/>
      <c r="IN2371"/>
      <c r="IO2371"/>
      <c r="IP2371"/>
      <c r="IQ2371"/>
      <c r="IR2371"/>
      <c r="IS2371"/>
      <c r="IT2371"/>
      <c r="IU2371"/>
      <c r="IV2371"/>
    </row>
    <row r="2372" spans="1:256" s="1" customFormat="1">
      <c r="A2372"/>
      <c r="B2372"/>
      <c r="C2372"/>
      <c r="D2372"/>
      <c r="E2372"/>
      <c r="F2372" s="10"/>
      <c r="J2372" s="2"/>
      <c r="L2372"/>
      <c r="M2372"/>
      <c r="N2372"/>
      <c r="R2372" s="2"/>
      <c r="T2372"/>
      <c r="U2372"/>
      <c r="V2372"/>
      <c r="AA2372" s="2"/>
      <c r="AC2372"/>
      <c r="AD2372"/>
      <c r="AE2372"/>
      <c r="AJ2372" s="2"/>
      <c r="AL2372"/>
      <c r="AM2372"/>
      <c r="AN2372"/>
      <c r="AS2372" s="2"/>
      <c r="AU2372"/>
      <c r="AV2372"/>
      <c r="AW2372"/>
      <c r="BB2372" s="2"/>
      <c r="BD2372"/>
      <c r="BE2372"/>
      <c r="BF2372"/>
      <c r="BK2372" s="2"/>
      <c r="BM2372"/>
      <c r="BN2372"/>
      <c r="BO2372"/>
      <c r="BT2372" s="2"/>
      <c r="BV2372"/>
      <c r="BW2372"/>
      <c r="BX2372"/>
      <c r="CC2372" s="2"/>
      <c r="CE2372"/>
      <c r="CF2372"/>
      <c r="CG2372"/>
      <c r="CL2372" s="2"/>
      <c r="CN2372"/>
      <c r="CO2372"/>
      <c r="CP2372"/>
      <c r="CU2372" s="2"/>
      <c r="CW2372"/>
      <c r="CX2372"/>
      <c r="CY2372"/>
      <c r="DD2372" s="2"/>
      <c r="DF2372"/>
      <c r="DG2372"/>
      <c r="DH2372"/>
      <c r="DM2372" s="2"/>
      <c r="DO2372"/>
      <c r="DP2372"/>
      <c r="DQ2372"/>
      <c r="DV2372" s="2"/>
      <c r="DX2372"/>
      <c r="DY2372"/>
      <c r="DZ2372"/>
      <c r="EE2372" s="2"/>
      <c r="EG2372"/>
      <c r="EH2372"/>
      <c r="EI2372"/>
      <c r="EN2372" s="2"/>
      <c r="EP2372"/>
      <c r="EQ2372"/>
      <c r="ER2372"/>
      <c r="EW2372" s="2"/>
      <c r="EY2372"/>
      <c r="EZ2372"/>
      <c r="FA2372"/>
      <c r="FF2372" s="2"/>
      <c r="FH2372"/>
      <c r="FI2372"/>
      <c r="FJ2372"/>
      <c r="FO2372" s="2"/>
      <c r="FQ2372"/>
      <c r="FR2372"/>
      <c r="FS2372"/>
      <c r="FX2372" s="2"/>
      <c r="FZ2372"/>
      <c r="GA2372"/>
      <c r="GB2372"/>
      <c r="GG2372" s="2"/>
      <c r="GI2372"/>
      <c r="GJ2372"/>
      <c r="GK2372"/>
      <c r="GP2372" s="2"/>
      <c r="GR2372"/>
      <c r="GS2372"/>
      <c r="GT2372"/>
      <c r="GY2372" s="2"/>
      <c r="HA2372"/>
      <c r="HB2372"/>
      <c r="HC2372"/>
      <c r="HH2372" s="2"/>
      <c r="HJ2372"/>
      <c r="HK2372"/>
      <c r="HL2372"/>
      <c r="HQ2372"/>
      <c r="HR2372"/>
      <c r="HS2372"/>
      <c r="HT2372"/>
      <c r="HU2372"/>
      <c r="HV2372"/>
      <c r="HW2372"/>
      <c r="HX2372"/>
      <c r="HY2372"/>
      <c r="HZ2372"/>
      <c r="IA2372"/>
      <c r="IB2372"/>
      <c r="IC2372"/>
      <c r="ID2372"/>
      <c r="IE2372"/>
      <c r="IF2372"/>
      <c r="IG2372"/>
      <c r="IH2372"/>
      <c r="II2372"/>
      <c r="IJ2372"/>
      <c r="IK2372"/>
      <c r="IL2372"/>
      <c r="IM2372"/>
      <c r="IN2372"/>
      <c r="IO2372"/>
      <c r="IP2372"/>
      <c r="IQ2372"/>
      <c r="IR2372"/>
      <c r="IS2372"/>
      <c r="IT2372"/>
      <c r="IU2372"/>
      <c r="IV2372"/>
    </row>
    <row r="2373" spans="1:256" s="1" customFormat="1">
      <c r="A2373"/>
      <c r="B2373"/>
      <c r="C2373"/>
      <c r="D2373"/>
      <c r="E2373"/>
      <c r="F2373" s="10"/>
      <c r="J2373" s="2"/>
      <c r="L2373"/>
      <c r="M2373"/>
      <c r="N2373"/>
      <c r="R2373" s="2"/>
      <c r="T2373"/>
      <c r="U2373"/>
      <c r="V2373"/>
      <c r="AA2373" s="2"/>
      <c r="AC2373"/>
      <c r="AD2373"/>
      <c r="AE2373"/>
      <c r="AJ2373" s="2"/>
      <c r="AL2373"/>
      <c r="AM2373"/>
      <c r="AN2373"/>
      <c r="AS2373" s="2"/>
      <c r="AU2373"/>
      <c r="AV2373"/>
      <c r="AW2373"/>
      <c r="BB2373" s="2"/>
      <c r="BD2373"/>
      <c r="BE2373"/>
      <c r="BF2373"/>
      <c r="BK2373" s="2"/>
      <c r="BM2373"/>
      <c r="BN2373"/>
      <c r="BO2373"/>
      <c r="BT2373" s="2"/>
      <c r="BV2373"/>
      <c r="BW2373"/>
      <c r="BX2373"/>
      <c r="CC2373" s="2"/>
      <c r="CE2373"/>
      <c r="CF2373"/>
      <c r="CG2373"/>
      <c r="CL2373" s="2"/>
      <c r="CN2373"/>
      <c r="CO2373"/>
      <c r="CP2373"/>
      <c r="CU2373" s="2"/>
      <c r="CW2373"/>
      <c r="CX2373"/>
      <c r="CY2373"/>
      <c r="DD2373" s="2"/>
      <c r="DF2373"/>
      <c r="DG2373"/>
      <c r="DH2373"/>
      <c r="DM2373" s="2"/>
      <c r="DO2373"/>
      <c r="DP2373"/>
      <c r="DQ2373"/>
      <c r="DV2373" s="2"/>
      <c r="DX2373"/>
      <c r="DY2373"/>
      <c r="DZ2373"/>
      <c r="EE2373" s="2"/>
      <c r="EG2373"/>
      <c r="EH2373"/>
      <c r="EI2373"/>
      <c r="EN2373" s="2"/>
      <c r="EP2373"/>
      <c r="EQ2373"/>
      <c r="ER2373"/>
      <c r="EW2373" s="2"/>
      <c r="EY2373"/>
      <c r="EZ2373"/>
      <c r="FA2373"/>
      <c r="FF2373" s="2"/>
      <c r="FH2373"/>
      <c r="FI2373"/>
      <c r="FJ2373"/>
      <c r="FO2373" s="2"/>
      <c r="FQ2373"/>
      <c r="FR2373"/>
      <c r="FS2373"/>
      <c r="FX2373" s="2"/>
      <c r="FZ2373"/>
      <c r="GA2373"/>
      <c r="GB2373"/>
      <c r="GG2373" s="2"/>
      <c r="GI2373"/>
      <c r="GJ2373"/>
      <c r="GK2373"/>
      <c r="GP2373" s="2"/>
      <c r="GR2373"/>
      <c r="GS2373"/>
      <c r="GT2373"/>
      <c r="GY2373" s="2"/>
      <c r="HA2373"/>
      <c r="HB2373"/>
      <c r="HC2373"/>
      <c r="HH2373" s="2"/>
      <c r="HJ2373"/>
      <c r="HK2373"/>
      <c r="HL2373"/>
      <c r="HQ2373"/>
      <c r="HR2373"/>
      <c r="HS2373"/>
      <c r="HT2373"/>
      <c r="HU2373"/>
      <c r="HV2373"/>
      <c r="HW2373"/>
      <c r="HX2373"/>
      <c r="HY2373"/>
      <c r="HZ2373"/>
      <c r="IA2373"/>
      <c r="IB2373"/>
      <c r="IC2373"/>
      <c r="ID2373"/>
      <c r="IE2373"/>
      <c r="IF2373"/>
      <c r="IG2373"/>
      <c r="IH2373"/>
      <c r="II2373"/>
      <c r="IJ2373"/>
      <c r="IK2373"/>
      <c r="IL2373"/>
      <c r="IM2373"/>
      <c r="IN2373"/>
      <c r="IO2373"/>
      <c r="IP2373"/>
      <c r="IQ2373"/>
      <c r="IR2373"/>
      <c r="IS2373"/>
      <c r="IT2373"/>
      <c r="IU2373"/>
      <c r="IV2373"/>
    </row>
    <row r="2374" spans="1:256" s="1" customFormat="1">
      <c r="A2374"/>
      <c r="B2374"/>
      <c r="C2374"/>
      <c r="D2374"/>
      <c r="E2374"/>
      <c r="F2374" s="10"/>
      <c r="J2374" s="2"/>
      <c r="L2374"/>
      <c r="M2374"/>
      <c r="N2374"/>
      <c r="R2374" s="2"/>
      <c r="T2374"/>
      <c r="U2374"/>
      <c r="V2374"/>
      <c r="AA2374" s="2"/>
      <c r="AC2374"/>
      <c r="AD2374"/>
      <c r="AE2374"/>
      <c r="AJ2374" s="2"/>
      <c r="AL2374"/>
      <c r="AM2374"/>
      <c r="AN2374"/>
      <c r="AS2374" s="2"/>
      <c r="AU2374"/>
      <c r="AV2374"/>
      <c r="AW2374"/>
      <c r="BB2374" s="2"/>
      <c r="BD2374"/>
      <c r="BE2374"/>
      <c r="BF2374"/>
      <c r="BK2374" s="2"/>
      <c r="BM2374"/>
      <c r="BN2374"/>
      <c r="BO2374"/>
      <c r="BT2374" s="2"/>
      <c r="BV2374"/>
      <c r="BW2374"/>
      <c r="BX2374"/>
      <c r="CC2374" s="2"/>
      <c r="CE2374"/>
      <c r="CF2374"/>
      <c r="CG2374"/>
      <c r="CL2374" s="2"/>
      <c r="CN2374"/>
      <c r="CO2374"/>
      <c r="CP2374"/>
      <c r="CU2374" s="2"/>
      <c r="CW2374"/>
      <c r="CX2374"/>
      <c r="CY2374"/>
      <c r="DD2374" s="2"/>
      <c r="DF2374"/>
      <c r="DG2374"/>
      <c r="DH2374"/>
      <c r="DM2374" s="2"/>
      <c r="DO2374"/>
      <c r="DP2374"/>
      <c r="DQ2374"/>
      <c r="DV2374" s="2"/>
      <c r="DX2374"/>
      <c r="DY2374"/>
      <c r="DZ2374"/>
      <c r="EE2374" s="2"/>
      <c r="EG2374"/>
      <c r="EH2374"/>
      <c r="EI2374"/>
      <c r="EN2374" s="2"/>
      <c r="EP2374"/>
      <c r="EQ2374"/>
      <c r="ER2374"/>
      <c r="EW2374" s="2"/>
      <c r="EY2374"/>
      <c r="EZ2374"/>
      <c r="FA2374"/>
      <c r="FF2374" s="2"/>
      <c r="FH2374"/>
      <c r="FI2374"/>
      <c r="FJ2374"/>
      <c r="FO2374" s="2"/>
      <c r="FQ2374"/>
      <c r="FR2374"/>
      <c r="FS2374"/>
      <c r="FX2374" s="2"/>
      <c r="FZ2374"/>
      <c r="GA2374"/>
      <c r="GB2374"/>
      <c r="GG2374" s="2"/>
      <c r="GI2374"/>
      <c r="GJ2374"/>
      <c r="GK2374"/>
      <c r="GP2374" s="2"/>
      <c r="GR2374"/>
      <c r="GS2374"/>
      <c r="GT2374"/>
      <c r="GY2374" s="2"/>
      <c r="HA2374"/>
      <c r="HB2374"/>
      <c r="HC2374"/>
      <c r="HH2374" s="2"/>
      <c r="HJ2374"/>
      <c r="HK2374"/>
      <c r="HL2374"/>
      <c r="HQ2374"/>
      <c r="HR2374"/>
      <c r="HS2374"/>
      <c r="HT2374"/>
      <c r="HU2374"/>
      <c r="HV2374"/>
      <c r="HW2374"/>
      <c r="HX2374"/>
      <c r="HY2374"/>
      <c r="HZ2374"/>
      <c r="IA2374"/>
      <c r="IB2374"/>
      <c r="IC2374"/>
      <c r="ID2374"/>
      <c r="IE2374"/>
      <c r="IF2374"/>
      <c r="IG2374"/>
      <c r="IH2374"/>
      <c r="II2374"/>
      <c r="IJ2374"/>
      <c r="IK2374"/>
      <c r="IL2374"/>
      <c r="IM2374"/>
      <c r="IN2374"/>
      <c r="IO2374"/>
      <c r="IP2374"/>
      <c r="IQ2374"/>
      <c r="IR2374"/>
      <c r="IS2374"/>
      <c r="IT2374"/>
      <c r="IU2374"/>
      <c r="IV2374"/>
    </row>
    <row r="2375" spans="1:256" s="1" customFormat="1">
      <c r="A2375"/>
      <c r="B2375"/>
      <c r="C2375"/>
      <c r="D2375"/>
      <c r="E2375"/>
      <c r="F2375" s="10"/>
      <c r="J2375" s="2"/>
      <c r="L2375"/>
      <c r="M2375"/>
      <c r="N2375"/>
      <c r="R2375" s="2"/>
      <c r="T2375"/>
      <c r="U2375"/>
      <c r="V2375"/>
      <c r="AA2375" s="2"/>
      <c r="AC2375"/>
      <c r="AD2375"/>
      <c r="AE2375"/>
      <c r="AJ2375" s="2"/>
      <c r="AL2375"/>
      <c r="AM2375"/>
      <c r="AN2375"/>
      <c r="AS2375" s="2"/>
      <c r="AU2375"/>
      <c r="AV2375"/>
      <c r="AW2375"/>
      <c r="BB2375" s="2"/>
      <c r="BD2375"/>
      <c r="BE2375"/>
      <c r="BF2375"/>
      <c r="BK2375" s="2"/>
      <c r="BM2375"/>
      <c r="BN2375"/>
      <c r="BO2375"/>
      <c r="BT2375" s="2"/>
      <c r="BV2375"/>
      <c r="BW2375"/>
      <c r="BX2375"/>
      <c r="CC2375" s="2"/>
      <c r="CE2375"/>
      <c r="CF2375"/>
      <c r="CG2375"/>
      <c r="CL2375" s="2"/>
      <c r="CN2375"/>
      <c r="CO2375"/>
      <c r="CP2375"/>
      <c r="CU2375" s="2"/>
      <c r="CW2375"/>
      <c r="CX2375"/>
      <c r="CY2375"/>
      <c r="DD2375" s="2"/>
      <c r="DF2375"/>
      <c r="DG2375"/>
      <c r="DH2375"/>
      <c r="DM2375" s="2"/>
      <c r="DO2375"/>
      <c r="DP2375"/>
      <c r="DQ2375"/>
      <c r="DV2375" s="2"/>
      <c r="DX2375"/>
      <c r="DY2375"/>
      <c r="DZ2375"/>
      <c r="EE2375" s="2"/>
      <c r="EG2375"/>
      <c r="EH2375"/>
      <c r="EI2375"/>
      <c r="EN2375" s="2"/>
      <c r="EP2375"/>
      <c r="EQ2375"/>
      <c r="ER2375"/>
      <c r="EW2375" s="2"/>
      <c r="EY2375"/>
      <c r="EZ2375"/>
      <c r="FA2375"/>
      <c r="FF2375" s="2"/>
      <c r="FH2375"/>
      <c r="FI2375"/>
      <c r="FJ2375"/>
      <c r="FO2375" s="2"/>
      <c r="FQ2375"/>
      <c r="FR2375"/>
      <c r="FS2375"/>
      <c r="FX2375" s="2"/>
      <c r="FZ2375"/>
      <c r="GA2375"/>
      <c r="GB2375"/>
      <c r="GG2375" s="2"/>
      <c r="GI2375"/>
      <c r="GJ2375"/>
      <c r="GK2375"/>
      <c r="GP2375" s="2"/>
      <c r="GR2375"/>
      <c r="GS2375"/>
      <c r="GT2375"/>
      <c r="GY2375" s="2"/>
      <c r="HA2375"/>
      <c r="HB2375"/>
      <c r="HC2375"/>
      <c r="HH2375" s="2"/>
      <c r="HJ2375"/>
      <c r="HK2375"/>
      <c r="HL2375"/>
      <c r="HQ2375"/>
      <c r="HR2375"/>
      <c r="HS2375"/>
      <c r="HT2375"/>
      <c r="HU2375"/>
      <c r="HV2375"/>
      <c r="HW2375"/>
      <c r="HX2375"/>
      <c r="HY2375"/>
      <c r="HZ2375"/>
      <c r="IA2375"/>
      <c r="IB2375"/>
      <c r="IC2375"/>
      <c r="ID2375"/>
      <c r="IE2375"/>
      <c r="IF2375"/>
      <c r="IG2375"/>
      <c r="IH2375"/>
      <c r="II2375"/>
      <c r="IJ2375"/>
      <c r="IK2375"/>
      <c r="IL2375"/>
      <c r="IM2375"/>
      <c r="IN2375"/>
      <c r="IO2375"/>
      <c r="IP2375"/>
      <c r="IQ2375"/>
      <c r="IR2375"/>
      <c r="IS2375"/>
      <c r="IT2375"/>
      <c r="IU2375"/>
      <c r="IV2375"/>
    </row>
    <row r="2376" spans="1:256" s="1" customFormat="1">
      <c r="A2376"/>
      <c r="B2376"/>
      <c r="C2376"/>
      <c r="D2376"/>
      <c r="E2376"/>
      <c r="F2376" s="10"/>
      <c r="J2376" s="2"/>
      <c r="L2376"/>
      <c r="M2376"/>
      <c r="N2376"/>
      <c r="R2376" s="2"/>
      <c r="T2376"/>
      <c r="U2376"/>
      <c r="V2376"/>
      <c r="AA2376" s="2"/>
      <c r="AC2376"/>
      <c r="AD2376"/>
      <c r="AE2376"/>
      <c r="AJ2376" s="2"/>
      <c r="AL2376"/>
      <c r="AM2376"/>
      <c r="AN2376"/>
      <c r="AS2376" s="2"/>
      <c r="AU2376"/>
      <c r="AV2376"/>
      <c r="AW2376"/>
      <c r="BB2376" s="2"/>
      <c r="BD2376"/>
      <c r="BE2376"/>
      <c r="BF2376"/>
      <c r="BK2376" s="2"/>
      <c r="BM2376"/>
      <c r="BN2376"/>
      <c r="BO2376"/>
      <c r="BT2376" s="2"/>
      <c r="BV2376"/>
      <c r="BW2376"/>
      <c r="BX2376"/>
      <c r="CC2376" s="2"/>
      <c r="CE2376"/>
      <c r="CF2376"/>
      <c r="CG2376"/>
      <c r="CL2376" s="2"/>
      <c r="CN2376"/>
      <c r="CO2376"/>
      <c r="CP2376"/>
      <c r="CU2376" s="2"/>
      <c r="CW2376"/>
      <c r="CX2376"/>
      <c r="CY2376"/>
      <c r="DD2376" s="2"/>
      <c r="DF2376"/>
      <c r="DG2376"/>
      <c r="DH2376"/>
      <c r="DM2376" s="2"/>
      <c r="DO2376"/>
      <c r="DP2376"/>
      <c r="DQ2376"/>
      <c r="DV2376" s="2"/>
      <c r="DX2376"/>
      <c r="DY2376"/>
      <c r="DZ2376"/>
      <c r="EE2376" s="2"/>
      <c r="EG2376"/>
      <c r="EH2376"/>
      <c r="EI2376"/>
      <c r="EN2376" s="2"/>
      <c r="EP2376"/>
      <c r="EQ2376"/>
      <c r="ER2376"/>
      <c r="EW2376" s="2"/>
      <c r="EY2376"/>
      <c r="EZ2376"/>
      <c r="FA2376"/>
      <c r="FF2376" s="2"/>
      <c r="FH2376"/>
      <c r="FI2376"/>
      <c r="FJ2376"/>
      <c r="FO2376" s="2"/>
      <c r="FQ2376"/>
      <c r="FR2376"/>
      <c r="FS2376"/>
      <c r="FX2376" s="2"/>
      <c r="FZ2376"/>
      <c r="GA2376"/>
      <c r="GB2376"/>
      <c r="GG2376" s="2"/>
      <c r="GI2376"/>
      <c r="GJ2376"/>
      <c r="GK2376"/>
      <c r="GP2376" s="2"/>
      <c r="GR2376"/>
      <c r="GS2376"/>
      <c r="GT2376"/>
      <c r="GY2376" s="2"/>
      <c r="HA2376"/>
      <c r="HB2376"/>
      <c r="HC2376"/>
      <c r="HH2376" s="2"/>
      <c r="HJ2376"/>
      <c r="HK2376"/>
      <c r="HL2376"/>
      <c r="HQ2376"/>
      <c r="HR2376"/>
      <c r="HS2376"/>
      <c r="HT2376"/>
      <c r="HU2376"/>
      <c r="HV2376"/>
      <c r="HW2376"/>
      <c r="HX2376"/>
      <c r="HY2376"/>
      <c r="HZ2376"/>
      <c r="IA2376"/>
      <c r="IB2376"/>
      <c r="IC2376"/>
      <c r="ID2376"/>
      <c r="IE2376"/>
      <c r="IF2376"/>
      <c r="IG2376"/>
      <c r="IH2376"/>
      <c r="II2376"/>
      <c r="IJ2376"/>
      <c r="IK2376"/>
      <c r="IL2376"/>
      <c r="IM2376"/>
      <c r="IN2376"/>
      <c r="IO2376"/>
      <c r="IP2376"/>
      <c r="IQ2376"/>
      <c r="IR2376"/>
      <c r="IS2376"/>
      <c r="IT2376"/>
      <c r="IU2376"/>
      <c r="IV2376"/>
    </row>
    <row r="2377" spans="1:256" s="1" customFormat="1">
      <c r="A2377"/>
      <c r="B2377"/>
      <c r="C2377"/>
      <c r="D2377"/>
      <c r="E2377"/>
      <c r="F2377" s="10"/>
      <c r="J2377" s="2"/>
      <c r="L2377"/>
      <c r="M2377"/>
      <c r="N2377"/>
      <c r="R2377" s="2"/>
      <c r="T2377"/>
      <c r="U2377"/>
      <c r="V2377"/>
      <c r="AA2377" s="2"/>
      <c r="AC2377"/>
      <c r="AD2377"/>
      <c r="AE2377"/>
      <c r="AJ2377" s="2"/>
      <c r="AL2377"/>
      <c r="AM2377"/>
      <c r="AN2377"/>
      <c r="AS2377" s="2"/>
      <c r="AU2377"/>
      <c r="AV2377"/>
      <c r="AW2377"/>
      <c r="BB2377" s="2"/>
      <c r="BD2377"/>
      <c r="BE2377"/>
      <c r="BF2377"/>
      <c r="BK2377" s="2"/>
      <c r="BM2377"/>
      <c r="BN2377"/>
      <c r="BO2377"/>
      <c r="BT2377" s="2"/>
      <c r="BV2377"/>
      <c r="BW2377"/>
      <c r="BX2377"/>
      <c r="CC2377" s="2"/>
      <c r="CE2377"/>
      <c r="CF2377"/>
      <c r="CG2377"/>
      <c r="CL2377" s="2"/>
      <c r="CN2377"/>
      <c r="CO2377"/>
      <c r="CP2377"/>
      <c r="CU2377" s="2"/>
      <c r="CW2377"/>
      <c r="CX2377"/>
      <c r="CY2377"/>
      <c r="DD2377" s="2"/>
      <c r="DF2377"/>
      <c r="DG2377"/>
      <c r="DH2377"/>
      <c r="DM2377" s="2"/>
      <c r="DO2377"/>
      <c r="DP2377"/>
      <c r="DQ2377"/>
      <c r="DV2377" s="2"/>
      <c r="DX2377"/>
      <c r="DY2377"/>
      <c r="DZ2377"/>
      <c r="EE2377" s="2"/>
      <c r="EG2377"/>
      <c r="EH2377"/>
      <c r="EI2377"/>
      <c r="EN2377" s="2"/>
      <c r="EP2377"/>
      <c r="EQ2377"/>
      <c r="ER2377"/>
      <c r="EW2377" s="2"/>
      <c r="EY2377"/>
      <c r="EZ2377"/>
      <c r="FA2377"/>
      <c r="FF2377" s="2"/>
      <c r="FH2377"/>
      <c r="FI2377"/>
      <c r="FJ2377"/>
      <c r="FO2377" s="2"/>
      <c r="FQ2377"/>
      <c r="FR2377"/>
      <c r="FS2377"/>
      <c r="FX2377" s="2"/>
      <c r="FZ2377"/>
      <c r="GA2377"/>
      <c r="GB2377"/>
      <c r="GG2377" s="2"/>
      <c r="GI2377"/>
      <c r="GJ2377"/>
      <c r="GK2377"/>
      <c r="GP2377" s="2"/>
      <c r="GR2377"/>
      <c r="GS2377"/>
      <c r="GT2377"/>
      <c r="GY2377" s="2"/>
      <c r="HA2377"/>
      <c r="HB2377"/>
      <c r="HC2377"/>
      <c r="HH2377" s="2"/>
      <c r="HJ2377"/>
      <c r="HK2377"/>
      <c r="HL2377"/>
      <c r="HQ2377"/>
      <c r="HR2377"/>
      <c r="HS2377"/>
      <c r="HT2377"/>
      <c r="HU2377"/>
      <c r="HV2377"/>
      <c r="HW2377"/>
      <c r="HX2377"/>
      <c r="HY2377"/>
      <c r="HZ2377"/>
      <c r="IA2377"/>
      <c r="IB2377"/>
      <c r="IC2377"/>
      <c r="ID2377"/>
      <c r="IE2377"/>
      <c r="IF2377"/>
      <c r="IG2377"/>
      <c r="IH2377"/>
      <c r="II2377"/>
      <c r="IJ2377"/>
      <c r="IK2377"/>
      <c r="IL2377"/>
      <c r="IM2377"/>
      <c r="IN2377"/>
      <c r="IO2377"/>
      <c r="IP2377"/>
      <c r="IQ2377"/>
      <c r="IR2377"/>
      <c r="IS2377"/>
      <c r="IT2377"/>
      <c r="IU2377"/>
      <c r="IV2377"/>
    </row>
    <row r="2378" spans="1:256" s="1" customFormat="1">
      <c r="A2378"/>
      <c r="B2378"/>
      <c r="C2378"/>
      <c r="D2378"/>
      <c r="E2378"/>
      <c r="F2378" s="10"/>
      <c r="J2378" s="2"/>
      <c r="L2378"/>
      <c r="M2378"/>
      <c r="N2378"/>
      <c r="R2378" s="2"/>
      <c r="T2378"/>
      <c r="U2378"/>
      <c r="V2378"/>
      <c r="AA2378" s="2"/>
      <c r="AC2378"/>
      <c r="AD2378"/>
      <c r="AE2378"/>
      <c r="AJ2378" s="2"/>
      <c r="AL2378"/>
      <c r="AM2378"/>
      <c r="AN2378"/>
      <c r="AS2378" s="2"/>
      <c r="AU2378"/>
      <c r="AV2378"/>
      <c r="AW2378"/>
      <c r="BB2378" s="2"/>
      <c r="BD2378"/>
      <c r="BE2378"/>
      <c r="BF2378"/>
      <c r="BK2378" s="2"/>
      <c r="BM2378"/>
      <c r="BN2378"/>
      <c r="BO2378"/>
      <c r="BT2378" s="2"/>
      <c r="BV2378"/>
      <c r="BW2378"/>
      <c r="BX2378"/>
      <c r="CC2378" s="2"/>
      <c r="CE2378"/>
      <c r="CF2378"/>
      <c r="CG2378"/>
      <c r="CL2378" s="2"/>
      <c r="CN2378"/>
      <c r="CO2378"/>
      <c r="CP2378"/>
      <c r="CU2378" s="2"/>
      <c r="CW2378"/>
      <c r="CX2378"/>
      <c r="CY2378"/>
      <c r="DD2378" s="2"/>
      <c r="DF2378"/>
      <c r="DG2378"/>
      <c r="DH2378"/>
      <c r="DM2378" s="2"/>
      <c r="DO2378"/>
      <c r="DP2378"/>
      <c r="DQ2378"/>
      <c r="DV2378" s="2"/>
      <c r="DX2378"/>
      <c r="DY2378"/>
      <c r="DZ2378"/>
      <c r="EE2378" s="2"/>
      <c r="EG2378"/>
      <c r="EH2378"/>
      <c r="EI2378"/>
      <c r="EN2378" s="2"/>
      <c r="EP2378"/>
      <c r="EQ2378"/>
      <c r="ER2378"/>
      <c r="EW2378" s="2"/>
      <c r="EY2378"/>
      <c r="EZ2378"/>
      <c r="FA2378"/>
      <c r="FF2378" s="2"/>
      <c r="FH2378"/>
      <c r="FI2378"/>
      <c r="FJ2378"/>
      <c r="FO2378" s="2"/>
      <c r="FQ2378"/>
      <c r="FR2378"/>
      <c r="FS2378"/>
      <c r="FX2378" s="2"/>
      <c r="FZ2378"/>
      <c r="GA2378"/>
      <c r="GB2378"/>
      <c r="GG2378" s="2"/>
      <c r="GI2378"/>
      <c r="GJ2378"/>
      <c r="GK2378"/>
      <c r="GP2378" s="2"/>
      <c r="GR2378"/>
      <c r="GS2378"/>
      <c r="GT2378"/>
      <c r="GY2378" s="2"/>
      <c r="HA2378"/>
      <c r="HB2378"/>
      <c r="HC2378"/>
      <c r="HH2378" s="2"/>
      <c r="HJ2378"/>
      <c r="HK2378"/>
      <c r="HL2378"/>
      <c r="HQ2378"/>
      <c r="HR2378"/>
      <c r="HS2378"/>
      <c r="HT2378"/>
      <c r="HU2378"/>
      <c r="HV2378"/>
      <c r="HW2378"/>
      <c r="HX2378"/>
      <c r="HY2378"/>
      <c r="HZ2378"/>
      <c r="IA2378"/>
      <c r="IB2378"/>
      <c r="IC2378"/>
      <c r="ID2378"/>
      <c r="IE2378"/>
      <c r="IF2378"/>
      <c r="IG2378"/>
      <c r="IH2378"/>
      <c r="II2378"/>
      <c r="IJ2378"/>
      <c r="IK2378"/>
      <c r="IL2378"/>
      <c r="IM2378"/>
      <c r="IN2378"/>
      <c r="IO2378"/>
      <c r="IP2378"/>
      <c r="IQ2378"/>
      <c r="IR2378"/>
      <c r="IS2378"/>
      <c r="IT2378"/>
      <c r="IU2378"/>
      <c r="IV2378"/>
    </row>
    <row r="2379" spans="1:256" s="1" customFormat="1">
      <c r="A2379"/>
      <c r="B2379"/>
      <c r="C2379"/>
      <c r="D2379"/>
      <c r="E2379"/>
      <c r="F2379" s="10"/>
      <c r="J2379" s="2"/>
      <c r="L2379"/>
      <c r="M2379"/>
      <c r="N2379"/>
      <c r="R2379" s="2"/>
      <c r="T2379"/>
      <c r="U2379"/>
      <c r="V2379"/>
      <c r="AA2379" s="2"/>
      <c r="AC2379"/>
      <c r="AD2379"/>
      <c r="AE2379"/>
      <c r="AJ2379" s="2"/>
      <c r="AL2379"/>
      <c r="AM2379"/>
      <c r="AN2379"/>
      <c r="AS2379" s="2"/>
      <c r="AU2379"/>
      <c r="AV2379"/>
      <c r="AW2379"/>
      <c r="BB2379" s="2"/>
      <c r="BD2379"/>
      <c r="BE2379"/>
      <c r="BF2379"/>
      <c r="BK2379" s="2"/>
      <c r="BM2379"/>
      <c r="BN2379"/>
      <c r="BO2379"/>
      <c r="BT2379" s="2"/>
      <c r="BV2379"/>
      <c r="BW2379"/>
      <c r="BX2379"/>
      <c r="CC2379" s="2"/>
      <c r="CE2379"/>
      <c r="CF2379"/>
      <c r="CG2379"/>
      <c r="CL2379" s="2"/>
      <c r="CN2379"/>
      <c r="CO2379"/>
      <c r="CP2379"/>
      <c r="CU2379" s="2"/>
      <c r="CW2379"/>
      <c r="CX2379"/>
      <c r="CY2379"/>
      <c r="DD2379" s="2"/>
      <c r="DF2379"/>
      <c r="DG2379"/>
      <c r="DH2379"/>
      <c r="DM2379" s="2"/>
      <c r="DO2379"/>
      <c r="DP2379"/>
      <c r="DQ2379"/>
      <c r="DV2379" s="2"/>
      <c r="DX2379"/>
      <c r="DY2379"/>
      <c r="DZ2379"/>
      <c r="EE2379" s="2"/>
      <c r="EG2379"/>
      <c r="EH2379"/>
      <c r="EI2379"/>
      <c r="EN2379" s="2"/>
      <c r="EP2379"/>
      <c r="EQ2379"/>
      <c r="ER2379"/>
      <c r="EW2379" s="2"/>
      <c r="EY2379"/>
      <c r="EZ2379"/>
      <c r="FA2379"/>
      <c r="FF2379" s="2"/>
      <c r="FH2379"/>
      <c r="FI2379"/>
      <c r="FJ2379"/>
      <c r="FO2379" s="2"/>
      <c r="FQ2379"/>
      <c r="FR2379"/>
      <c r="FS2379"/>
      <c r="FX2379" s="2"/>
      <c r="FZ2379"/>
      <c r="GA2379"/>
      <c r="GB2379"/>
      <c r="GG2379" s="2"/>
      <c r="GI2379"/>
      <c r="GJ2379"/>
      <c r="GK2379"/>
      <c r="GP2379" s="2"/>
      <c r="GR2379"/>
      <c r="GS2379"/>
      <c r="GT2379"/>
      <c r="GY2379" s="2"/>
      <c r="HA2379"/>
      <c r="HB2379"/>
      <c r="HC2379"/>
      <c r="HH2379" s="2"/>
      <c r="HJ2379"/>
      <c r="HK2379"/>
      <c r="HL2379"/>
      <c r="HQ2379"/>
      <c r="HR2379"/>
      <c r="HS2379"/>
      <c r="HT2379"/>
      <c r="HU2379"/>
      <c r="HV2379"/>
      <c r="HW2379"/>
      <c r="HX2379"/>
      <c r="HY2379"/>
      <c r="HZ2379"/>
      <c r="IA2379"/>
      <c r="IB2379"/>
      <c r="IC2379"/>
      <c r="ID2379"/>
      <c r="IE2379"/>
      <c r="IF2379"/>
      <c r="IG2379"/>
      <c r="IH2379"/>
      <c r="II2379"/>
      <c r="IJ2379"/>
      <c r="IK2379"/>
      <c r="IL2379"/>
      <c r="IM2379"/>
      <c r="IN2379"/>
      <c r="IO2379"/>
      <c r="IP2379"/>
      <c r="IQ2379"/>
      <c r="IR2379"/>
      <c r="IS2379"/>
      <c r="IT2379"/>
      <c r="IU2379"/>
      <c r="IV2379"/>
    </row>
    <row r="2380" spans="1:256" s="1" customFormat="1">
      <c r="A2380"/>
      <c r="B2380"/>
      <c r="C2380"/>
      <c r="D2380"/>
      <c r="E2380"/>
      <c r="F2380" s="10"/>
      <c r="J2380" s="2"/>
      <c r="L2380"/>
      <c r="M2380"/>
      <c r="N2380"/>
      <c r="R2380" s="2"/>
      <c r="T2380"/>
      <c r="U2380"/>
      <c r="V2380"/>
      <c r="AA2380" s="2"/>
      <c r="AC2380"/>
      <c r="AD2380"/>
      <c r="AE2380"/>
      <c r="AJ2380" s="2"/>
      <c r="AL2380"/>
      <c r="AM2380"/>
      <c r="AN2380"/>
      <c r="AS2380" s="2"/>
      <c r="AU2380"/>
      <c r="AV2380"/>
      <c r="AW2380"/>
      <c r="BB2380" s="2"/>
      <c r="BD2380"/>
      <c r="BE2380"/>
      <c r="BF2380"/>
      <c r="BK2380" s="2"/>
      <c r="BM2380"/>
      <c r="BN2380"/>
      <c r="BO2380"/>
      <c r="BT2380" s="2"/>
      <c r="BV2380"/>
      <c r="BW2380"/>
      <c r="BX2380"/>
      <c r="CC2380" s="2"/>
      <c r="CE2380"/>
      <c r="CF2380"/>
      <c r="CG2380"/>
      <c r="CL2380" s="2"/>
      <c r="CN2380"/>
      <c r="CO2380"/>
      <c r="CP2380"/>
      <c r="CU2380" s="2"/>
      <c r="CW2380"/>
      <c r="CX2380"/>
      <c r="CY2380"/>
      <c r="DD2380" s="2"/>
      <c r="DF2380"/>
      <c r="DG2380"/>
      <c r="DH2380"/>
      <c r="DM2380" s="2"/>
      <c r="DO2380"/>
      <c r="DP2380"/>
      <c r="DQ2380"/>
      <c r="DV2380" s="2"/>
      <c r="DX2380"/>
      <c r="DY2380"/>
      <c r="DZ2380"/>
      <c r="EE2380" s="2"/>
      <c r="EG2380"/>
      <c r="EH2380"/>
      <c r="EI2380"/>
      <c r="EN2380" s="2"/>
      <c r="EP2380"/>
      <c r="EQ2380"/>
      <c r="ER2380"/>
      <c r="EW2380" s="2"/>
      <c r="EY2380"/>
      <c r="EZ2380"/>
      <c r="FA2380"/>
      <c r="FF2380" s="2"/>
      <c r="FH2380"/>
      <c r="FI2380"/>
      <c r="FJ2380"/>
      <c r="FO2380" s="2"/>
      <c r="FQ2380"/>
      <c r="FR2380"/>
      <c r="FS2380"/>
      <c r="FX2380" s="2"/>
      <c r="FZ2380"/>
      <c r="GA2380"/>
      <c r="GB2380"/>
      <c r="GG2380" s="2"/>
      <c r="GI2380"/>
      <c r="GJ2380"/>
      <c r="GK2380"/>
      <c r="GP2380" s="2"/>
      <c r="GR2380"/>
      <c r="GS2380"/>
      <c r="GT2380"/>
      <c r="GY2380" s="2"/>
      <c r="HA2380"/>
      <c r="HB2380"/>
      <c r="HC2380"/>
      <c r="HH2380" s="2"/>
      <c r="HJ2380"/>
      <c r="HK2380"/>
      <c r="HL2380"/>
      <c r="HQ2380"/>
      <c r="HR2380"/>
      <c r="HS2380"/>
      <c r="HT2380"/>
      <c r="HU2380"/>
      <c r="HV2380"/>
      <c r="HW2380"/>
      <c r="HX2380"/>
      <c r="HY2380"/>
      <c r="HZ2380"/>
      <c r="IA2380"/>
      <c r="IB2380"/>
      <c r="IC2380"/>
      <c r="ID2380"/>
      <c r="IE2380"/>
      <c r="IF2380"/>
      <c r="IG2380"/>
      <c r="IH2380"/>
      <c r="II2380"/>
      <c r="IJ2380"/>
      <c r="IK2380"/>
      <c r="IL2380"/>
      <c r="IM2380"/>
      <c r="IN2380"/>
      <c r="IO2380"/>
      <c r="IP2380"/>
      <c r="IQ2380"/>
      <c r="IR2380"/>
      <c r="IS2380"/>
      <c r="IT2380"/>
      <c r="IU2380"/>
      <c r="IV2380"/>
    </row>
    <row r="2381" spans="1:256" s="1" customFormat="1">
      <c r="A2381"/>
      <c r="B2381"/>
      <c r="C2381"/>
      <c r="D2381"/>
      <c r="E2381"/>
      <c r="F2381" s="10"/>
      <c r="J2381" s="2"/>
      <c r="L2381"/>
      <c r="M2381"/>
      <c r="N2381"/>
      <c r="R2381" s="2"/>
      <c r="T2381"/>
      <c r="U2381"/>
      <c r="V2381"/>
      <c r="AA2381" s="2"/>
      <c r="AC2381"/>
      <c r="AD2381"/>
      <c r="AE2381"/>
      <c r="AJ2381" s="2"/>
      <c r="AL2381"/>
      <c r="AM2381"/>
      <c r="AN2381"/>
      <c r="AS2381" s="2"/>
      <c r="AU2381"/>
      <c r="AV2381"/>
      <c r="AW2381"/>
      <c r="BB2381" s="2"/>
      <c r="BD2381"/>
      <c r="BE2381"/>
      <c r="BF2381"/>
      <c r="BK2381" s="2"/>
      <c r="BM2381"/>
      <c r="BN2381"/>
      <c r="BO2381"/>
      <c r="BT2381" s="2"/>
      <c r="BV2381"/>
      <c r="BW2381"/>
      <c r="BX2381"/>
      <c r="CC2381" s="2"/>
      <c r="CE2381"/>
      <c r="CF2381"/>
      <c r="CG2381"/>
      <c r="CL2381" s="2"/>
      <c r="CN2381"/>
      <c r="CO2381"/>
      <c r="CP2381"/>
      <c r="CU2381" s="2"/>
      <c r="CW2381"/>
      <c r="CX2381"/>
      <c r="CY2381"/>
      <c r="DD2381" s="2"/>
      <c r="DF2381"/>
      <c r="DG2381"/>
      <c r="DH2381"/>
      <c r="DM2381" s="2"/>
      <c r="DO2381"/>
      <c r="DP2381"/>
      <c r="DQ2381"/>
      <c r="DV2381" s="2"/>
      <c r="DX2381"/>
      <c r="DY2381"/>
      <c r="DZ2381"/>
      <c r="EE2381" s="2"/>
      <c r="EG2381"/>
      <c r="EH2381"/>
      <c r="EI2381"/>
      <c r="EN2381" s="2"/>
      <c r="EP2381"/>
      <c r="EQ2381"/>
      <c r="ER2381"/>
      <c r="EW2381" s="2"/>
      <c r="EY2381"/>
      <c r="EZ2381"/>
      <c r="FA2381"/>
      <c r="FF2381" s="2"/>
      <c r="FH2381"/>
      <c r="FI2381"/>
      <c r="FJ2381"/>
      <c r="FO2381" s="2"/>
      <c r="FQ2381"/>
      <c r="FR2381"/>
      <c r="FS2381"/>
      <c r="FX2381" s="2"/>
      <c r="FZ2381"/>
      <c r="GA2381"/>
      <c r="GB2381"/>
      <c r="GG2381" s="2"/>
      <c r="GI2381"/>
      <c r="GJ2381"/>
      <c r="GK2381"/>
      <c r="GP2381" s="2"/>
      <c r="GR2381"/>
      <c r="GS2381"/>
      <c r="GT2381"/>
      <c r="GY2381" s="2"/>
      <c r="HA2381"/>
      <c r="HB2381"/>
      <c r="HC2381"/>
      <c r="HH2381" s="2"/>
      <c r="HJ2381"/>
      <c r="HK2381"/>
      <c r="HL2381"/>
      <c r="HQ2381"/>
      <c r="HR2381"/>
      <c r="HS2381"/>
      <c r="HT2381"/>
      <c r="HU2381"/>
      <c r="HV2381"/>
      <c r="HW2381"/>
      <c r="HX2381"/>
      <c r="HY2381"/>
      <c r="HZ2381"/>
      <c r="IA2381"/>
      <c r="IB2381"/>
      <c r="IC2381"/>
      <c r="ID2381"/>
      <c r="IE2381"/>
      <c r="IF2381"/>
      <c r="IG2381"/>
      <c r="IH2381"/>
      <c r="II2381"/>
      <c r="IJ2381"/>
      <c r="IK2381"/>
      <c r="IL2381"/>
      <c r="IM2381"/>
      <c r="IN2381"/>
      <c r="IO2381"/>
      <c r="IP2381"/>
      <c r="IQ2381"/>
      <c r="IR2381"/>
      <c r="IS2381"/>
      <c r="IT2381"/>
      <c r="IU2381"/>
      <c r="IV2381"/>
    </row>
    <row r="2382" spans="1:256" s="1" customFormat="1">
      <c r="A2382"/>
      <c r="B2382"/>
      <c r="C2382"/>
      <c r="D2382"/>
      <c r="E2382"/>
      <c r="F2382" s="10"/>
      <c r="J2382" s="2"/>
      <c r="L2382"/>
      <c r="M2382"/>
      <c r="N2382"/>
      <c r="R2382" s="2"/>
      <c r="T2382"/>
      <c r="U2382"/>
      <c r="V2382"/>
      <c r="AA2382" s="2"/>
      <c r="AC2382"/>
      <c r="AD2382"/>
      <c r="AE2382"/>
      <c r="AJ2382" s="2"/>
      <c r="AL2382"/>
      <c r="AM2382"/>
      <c r="AN2382"/>
      <c r="AS2382" s="2"/>
      <c r="AU2382"/>
      <c r="AV2382"/>
      <c r="AW2382"/>
      <c r="BB2382" s="2"/>
      <c r="BD2382"/>
      <c r="BE2382"/>
      <c r="BF2382"/>
      <c r="BK2382" s="2"/>
      <c r="BM2382"/>
      <c r="BN2382"/>
      <c r="BO2382"/>
      <c r="BT2382" s="2"/>
      <c r="BV2382"/>
      <c r="BW2382"/>
      <c r="BX2382"/>
      <c r="CC2382" s="2"/>
      <c r="CE2382"/>
      <c r="CF2382"/>
      <c r="CG2382"/>
      <c r="CL2382" s="2"/>
      <c r="CN2382"/>
      <c r="CO2382"/>
      <c r="CP2382"/>
      <c r="CU2382" s="2"/>
      <c r="CW2382"/>
      <c r="CX2382"/>
      <c r="CY2382"/>
      <c r="DD2382" s="2"/>
      <c r="DF2382"/>
      <c r="DG2382"/>
      <c r="DH2382"/>
      <c r="DM2382" s="2"/>
      <c r="DO2382"/>
      <c r="DP2382"/>
      <c r="DQ2382"/>
      <c r="DV2382" s="2"/>
      <c r="DX2382"/>
      <c r="DY2382"/>
      <c r="DZ2382"/>
      <c r="EE2382" s="2"/>
      <c r="EG2382"/>
      <c r="EH2382"/>
      <c r="EI2382"/>
      <c r="EN2382" s="2"/>
      <c r="EP2382"/>
      <c r="EQ2382"/>
      <c r="ER2382"/>
      <c r="EW2382" s="2"/>
      <c r="EY2382"/>
      <c r="EZ2382"/>
      <c r="FA2382"/>
      <c r="FF2382" s="2"/>
      <c r="FH2382"/>
      <c r="FI2382"/>
      <c r="FJ2382"/>
      <c r="FO2382" s="2"/>
      <c r="FQ2382"/>
      <c r="FR2382"/>
      <c r="FS2382"/>
      <c r="FX2382" s="2"/>
      <c r="FZ2382"/>
      <c r="GA2382"/>
      <c r="GB2382"/>
      <c r="GG2382" s="2"/>
      <c r="GI2382"/>
      <c r="GJ2382"/>
      <c r="GK2382"/>
      <c r="GP2382" s="2"/>
      <c r="GR2382"/>
      <c r="GS2382"/>
      <c r="GT2382"/>
      <c r="GY2382" s="2"/>
      <c r="HA2382"/>
      <c r="HB2382"/>
      <c r="HC2382"/>
      <c r="HH2382" s="2"/>
      <c r="HJ2382"/>
      <c r="HK2382"/>
      <c r="HL2382"/>
      <c r="HQ2382"/>
      <c r="HR2382"/>
      <c r="HS2382"/>
      <c r="HT2382"/>
      <c r="HU2382"/>
      <c r="HV2382"/>
      <c r="HW2382"/>
      <c r="HX2382"/>
      <c r="HY2382"/>
      <c r="HZ2382"/>
      <c r="IA2382"/>
      <c r="IB2382"/>
      <c r="IC2382"/>
      <c r="ID2382"/>
      <c r="IE2382"/>
      <c r="IF2382"/>
      <c r="IG2382"/>
      <c r="IH2382"/>
      <c r="II2382"/>
      <c r="IJ2382"/>
      <c r="IK2382"/>
      <c r="IL2382"/>
      <c r="IM2382"/>
      <c r="IN2382"/>
      <c r="IO2382"/>
      <c r="IP2382"/>
      <c r="IQ2382"/>
      <c r="IR2382"/>
      <c r="IS2382"/>
      <c r="IT2382"/>
      <c r="IU2382"/>
      <c r="IV2382"/>
    </row>
    <row r="2383" spans="1:256" s="1" customFormat="1">
      <c r="A2383"/>
      <c r="B2383"/>
      <c r="C2383"/>
      <c r="D2383"/>
      <c r="E2383"/>
      <c r="F2383" s="10"/>
      <c r="J2383" s="2"/>
      <c r="L2383"/>
      <c r="M2383"/>
      <c r="N2383"/>
      <c r="R2383" s="2"/>
      <c r="T2383"/>
      <c r="U2383"/>
      <c r="V2383"/>
      <c r="AA2383" s="2"/>
      <c r="AC2383"/>
      <c r="AD2383"/>
      <c r="AE2383"/>
      <c r="AJ2383" s="2"/>
      <c r="AL2383"/>
      <c r="AM2383"/>
      <c r="AN2383"/>
      <c r="AS2383" s="2"/>
      <c r="AU2383"/>
      <c r="AV2383"/>
      <c r="AW2383"/>
      <c r="BB2383" s="2"/>
      <c r="BD2383"/>
      <c r="BE2383"/>
      <c r="BF2383"/>
      <c r="BK2383" s="2"/>
      <c r="BM2383"/>
      <c r="BN2383"/>
      <c r="BO2383"/>
      <c r="BT2383" s="2"/>
      <c r="BV2383"/>
      <c r="BW2383"/>
      <c r="BX2383"/>
      <c r="CC2383" s="2"/>
      <c r="CE2383"/>
      <c r="CF2383"/>
      <c r="CG2383"/>
      <c r="CL2383" s="2"/>
      <c r="CN2383"/>
      <c r="CO2383"/>
      <c r="CP2383"/>
      <c r="CU2383" s="2"/>
      <c r="CW2383"/>
      <c r="CX2383"/>
      <c r="CY2383"/>
      <c r="DD2383" s="2"/>
      <c r="DF2383"/>
      <c r="DG2383"/>
      <c r="DH2383"/>
      <c r="DM2383" s="2"/>
      <c r="DO2383"/>
      <c r="DP2383"/>
      <c r="DQ2383"/>
      <c r="DV2383" s="2"/>
      <c r="DX2383"/>
      <c r="DY2383"/>
      <c r="DZ2383"/>
      <c r="EE2383" s="2"/>
      <c r="EG2383"/>
      <c r="EH2383"/>
      <c r="EI2383"/>
      <c r="EN2383" s="2"/>
      <c r="EP2383"/>
      <c r="EQ2383"/>
      <c r="ER2383"/>
      <c r="EW2383" s="2"/>
      <c r="EY2383"/>
      <c r="EZ2383"/>
      <c r="FA2383"/>
      <c r="FF2383" s="2"/>
      <c r="FH2383"/>
      <c r="FI2383"/>
      <c r="FJ2383"/>
      <c r="FO2383" s="2"/>
      <c r="FQ2383"/>
      <c r="FR2383"/>
      <c r="FS2383"/>
      <c r="FX2383" s="2"/>
      <c r="FZ2383"/>
      <c r="GA2383"/>
      <c r="GB2383"/>
      <c r="GG2383" s="2"/>
      <c r="GI2383"/>
      <c r="GJ2383"/>
      <c r="GK2383"/>
      <c r="GP2383" s="2"/>
      <c r="GR2383"/>
      <c r="GS2383"/>
      <c r="GT2383"/>
      <c r="GY2383" s="2"/>
      <c r="HA2383"/>
      <c r="HB2383"/>
      <c r="HC2383"/>
      <c r="HH2383" s="2"/>
      <c r="HJ2383"/>
      <c r="HK2383"/>
      <c r="HL2383"/>
      <c r="HQ2383"/>
      <c r="HR2383"/>
      <c r="HS2383"/>
      <c r="HT2383"/>
      <c r="HU2383"/>
      <c r="HV2383"/>
      <c r="HW2383"/>
      <c r="HX2383"/>
      <c r="HY2383"/>
      <c r="HZ2383"/>
      <c r="IA2383"/>
      <c r="IB2383"/>
      <c r="IC2383"/>
      <c r="ID2383"/>
      <c r="IE2383"/>
      <c r="IF2383"/>
      <c r="IG2383"/>
      <c r="IH2383"/>
      <c r="II2383"/>
      <c r="IJ2383"/>
      <c r="IK2383"/>
      <c r="IL2383"/>
      <c r="IM2383"/>
      <c r="IN2383"/>
      <c r="IO2383"/>
      <c r="IP2383"/>
      <c r="IQ2383"/>
      <c r="IR2383"/>
      <c r="IS2383"/>
      <c r="IT2383"/>
      <c r="IU2383"/>
      <c r="IV2383"/>
    </row>
    <row r="2384" spans="1:256" s="1" customFormat="1">
      <c r="A2384"/>
      <c r="B2384"/>
      <c r="C2384"/>
      <c r="D2384"/>
      <c r="E2384"/>
      <c r="F2384" s="10"/>
      <c r="J2384" s="2"/>
      <c r="L2384"/>
      <c r="M2384"/>
      <c r="N2384"/>
      <c r="R2384" s="2"/>
      <c r="T2384"/>
      <c r="U2384"/>
      <c r="V2384"/>
      <c r="AA2384" s="2"/>
      <c r="AC2384"/>
      <c r="AD2384"/>
      <c r="AE2384"/>
      <c r="AJ2384" s="2"/>
      <c r="AL2384"/>
      <c r="AM2384"/>
      <c r="AN2384"/>
      <c r="AS2384" s="2"/>
      <c r="AU2384"/>
      <c r="AV2384"/>
      <c r="AW2384"/>
      <c r="BB2384" s="2"/>
      <c r="BD2384"/>
      <c r="BE2384"/>
      <c r="BF2384"/>
      <c r="BK2384" s="2"/>
      <c r="BM2384"/>
      <c r="BN2384"/>
      <c r="BO2384"/>
      <c r="BT2384" s="2"/>
      <c r="BV2384"/>
      <c r="BW2384"/>
      <c r="BX2384"/>
      <c r="CC2384" s="2"/>
      <c r="CE2384"/>
      <c r="CF2384"/>
      <c r="CG2384"/>
      <c r="CL2384" s="2"/>
      <c r="CN2384"/>
      <c r="CO2384"/>
      <c r="CP2384"/>
      <c r="CU2384" s="2"/>
      <c r="CW2384"/>
      <c r="CX2384"/>
      <c r="CY2384"/>
      <c r="DD2384" s="2"/>
      <c r="DF2384"/>
      <c r="DG2384"/>
      <c r="DH2384"/>
      <c r="DM2384" s="2"/>
      <c r="DO2384"/>
      <c r="DP2384"/>
      <c r="DQ2384"/>
      <c r="DV2384" s="2"/>
      <c r="DX2384"/>
      <c r="DY2384"/>
      <c r="DZ2384"/>
      <c r="EE2384" s="2"/>
      <c r="EG2384"/>
      <c r="EH2384"/>
      <c r="EI2384"/>
      <c r="EN2384" s="2"/>
      <c r="EP2384"/>
      <c r="EQ2384"/>
      <c r="ER2384"/>
      <c r="EW2384" s="2"/>
      <c r="EY2384"/>
      <c r="EZ2384"/>
      <c r="FA2384"/>
      <c r="FF2384" s="2"/>
      <c r="FH2384"/>
      <c r="FI2384"/>
      <c r="FJ2384"/>
      <c r="FO2384" s="2"/>
      <c r="FQ2384"/>
      <c r="FR2384"/>
      <c r="FS2384"/>
      <c r="FX2384" s="2"/>
      <c r="FZ2384"/>
      <c r="GA2384"/>
      <c r="GB2384"/>
      <c r="GG2384" s="2"/>
      <c r="GI2384"/>
      <c r="GJ2384"/>
      <c r="GK2384"/>
      <c r="GP2384" s="2"/>
      <c r="GR2384"/>
      <c r="GS2384"/>
      <c r="GT2384"/>
      <c r="GY2384" s="2"/>
      <c r="HA2384"/>
      <c r="HB2384"/>
      <c r="HC2384"/>
      <c r="HH2384" s="2"/>
      <c r="HJ2384"/>
      <c r="HK2384"/>
      <c r="HL2384"/>
      <c r="HQ2384"/>
      <c r="HR2384"/>
      <c r="HS2384"/>
      <c r="HT2384"/>
      <c r="HU2384"/>
      <c r="HV2384"/>
      <c r="HW2384"/>
      <c r="HX2384"/>
      <c r="HY2384"/>
      <c r="HZ2384"/>
      <c r="IA2384"/>
      <c r="IB2384"/>
      <c r="IC2384"/>
      <c r="ID2384"/>
      <c r="IE2384"/>
      <c r="IF2384"/>
      <c r="IG2384"/>
      <c r="IH2384"/>
      <c r="II2384"/>
      <c r="IJ2384"/>
      <c r="IK2384"/>
      <c r="IL2384"/>
      <c r="IM2384"/>
      <c r="IN2384"/>
      <c r="IO2384"/>
      <c r="IP2384"/>
      <c r="IQ2384"/>
      <c r="IR2384"/>
      <c r="IS2384"/>
      <c r="IT2384"/>
      <c r="IU2384"/>
      <c r="IV2384"/>
    </row>
    <row r="2385" spans="1:256" s="1" customFormat="1">
      <c r="A2385"/>
      <c r="B2385"/>
      <c r="C2385"/>
      <c r="D2385"/>
      <c r="E2385"/>
      <c r="F2385" s="10"/>
      <c r="J2385" s="2"/>
      <c r="L2385"/>
      <c r="M2385"/>
      <c r="N2385"/>
      <c r="R2385" s="2"/>
      <c r="T2385"/>
      <c r="U2385"/>
      <c r="V2385"/>
      <c r="AA2385" s="2"/>
      <c r="AC2385"/>
      <c r="AD2385"/>
      <c r="AE2385"/>
      <c r="AJ2385" s="2"/>
      <c r="AL2385"/>
      <c r="AM2385"/>
      <c r="AN2385"/>
      <c r="AS2385" s="2"/>
      <c r="AU2385"/>
      <c r="AV2385"/>
      <c r="AW2385"/>
      <c r="BB2385" s="2"/>
      <c r="BD2385"/>
      <c r="BE2385"/>
      <c r="BF2385"/>
      <c r="BK2385" s="2"/>
      <c r="BM2385"/>
      <c r="BN2385"/>
      <c r="BO2385"/>
      <c r="BT2385" s="2"/>
      <c r="BV2385"/>
      <c r="BW2385"/>
      <c r="BX2385"/>
      <c r="CC2385" s="2"/>
      <c r="CE2385"/>
      <c r="CF2385"/>
      <c r="CG2385"/>
      <c r="CL2385" s="2"/>
      <c r="CN2385"/>
      <c r="CO2385"/>
      <c r="CP2385"/>
      <c r="CU2385" s="2"/>
      <c r="CW2385"/>
      <c r="CX2385"/>
      <c r="CY2385"/>
      <c r="DD2385" s="2"/>
      <c r="DF2385"/>
      <c r="DG2385"/>
      <c r="DH2385"/>
      <c r="DM2385" s="2"/>
      <c r="DO2385"/>
      <c r="DP2385"/>
      <c r="DQ2385"/>
      <c r="DV2385" s="2"/>
      <c r="DX2385"/>
      <c r="DY2385"/>
      <c r="DZ2385"/>
      <c r="EE2385" s="2"/>
      <c r="EG2385"/>
      <c r="EH2385"/>
      <c r="EI2385"/>
      <c r="EN2385" s="2"/>
      <c r="EP2385"/>
      <c r="EQ2385"/>
      <c r="ER2385"/>
      <c r="EW2385" s="2"/>
      <c r="EY2385"/>
      <c r="EZ2385"/>
      <c r="FA2385"/>
      <c r="FF2385" s="2"/>
      <c r="FH2385"/>
      <c r="FI2385"/>
      <c r="FJ2385"/>
      <c r="FO2385" s="2"/>
      <c r="FQ2385"/>
      <c r="FR2385"/>
      <c r="FS2385"/>
      <c r="FX2385" s="2"/>
      <c r="FZ2385"/>
      <c r="GA2385"/>
      <c r="GB2385"/>
      <c r="GG2385" s="2"/>
      <c r="GI2385"/>
      <c r="GJ2385"/>
      <c r="GK2385"/>
      <c r="GP2385" s="2"/>
      <c r="GR2385"/>
      <c r="GS2385"/>
      <c r="GT2385"/>
      <c r="GY2385" s="2"/>
      <c r="HA2385"/>
      <c r="HB2385"/>
      <c r="HC2385"/>
      <c r="HH2385" s="2"/>
      <c r="HJ2385"/>
      <c r="HK2385"/>
      <c r="HL2385"/>
      <c r="HQ2385"/>
      <c r="HR2385"/>
      <c r="HS2385"/>
      <c r="HT2385"/>
      <c r="HU2385"/>
      <c r="HV2385"/>
      <c r="HW2385"/>
      <c r="HX2385"/>
      <c r="HY2385"/>
      <c r="HZ2385"/>
      <c r="IA2385"/>
      <c r="IB2385"/>
      <c r="IC2385"/>
      <c r="ID2385"/>
      <c r="IE2385"/>
      <c r="IF2385"/>
      <c r="IG2385"/>
      <c r="IH2385"/>
      <c r="II2385"/>
      <c r="IJ2385"/>
      <c r="IK2385"/>
      <c r="IL2385"/>
      <c r="IM2385"/>
      <c r="IN2385"/>
      <c r="IO2385"/>
      <c r="IP2385"/>
      <c r="IQ2385"/>
      <c r="IR2385"/>
      <c r="IS2385"/>
      <c r="IT2385"/>
      <c r="IU2385"/>
      <c r="IV2385"/>
    </row>
    <row r="2386" spans="1:256" s="1" customFormat="1">
      <c r="A2386"/>
      <c r="B2386"/>
      <c r="C2386"/>
      <c r="D2386"/>
      <c r="E2386"/>
      <c r="F2386" s="10"/>
      <c r="J2386" s="2"/>
      <c r="L2386"/>
      <c r="M2386"/>
      <c r="N2386"/>
      <c r="R2386" s="2"/>
      <c r="T2386"/>
      <c r="U2386"/>
      <c r="V2386"/>
      <c r="AA2386" s="2"/>
      <c r="AC2386"/>
      <c r="AD2386"/>
      <c r="AE2386"/>
      <c r="AJ2386" s="2"/>
      <c r="AL2386"/>
      <c r="AM2386"/>
      <c r="AN2386"/>
      <c r="AS2386" s="2"/>
      <c r="AU2386"/>
      <c r="AV2386"/>
      <c r="AW2386"/>
      <c r="BB2386" s="2"/>
      <c r="BD2386"/>
      <c r="BE2386"/>
      <c r="BF2386"/>
      <c r="BK2386" s="2"/>
      <c r="BM2386"/>
      <c r="BN2386"/>
      <c r="BO2386"/>
      <c r="BT2386" s="2"/>
      <c r="BV2386"/>
      <c r="BW2386"/>
      <c r="BX2386"/>
      <c r="CC2386" s="2"/>
      <c r="CE2386"/>
      <c r="CF2386"/>
      <c r="CG2386"/>
      <c r="CL2386" s="2"/>
      <c r="CN2386"/>
      <c r="CO2386"/>
      <c r="CP2386"/>
      <c r="CU2386" s="2"/>
      <c r="CW2386"/>
      <c r="CX2386"/>
      <c r="CY2386"/>
      <c r="DD2386" s="2"/>
      <c r="DF2386"/>
      <c r="DG2386"/>
      <c r="DH2386"/>
      <c r="DM2386" s="2"/>
      <c r="DO2386"/>
      <c r="DP2386"/>
      <c r="DQ2386"/>
      <c r="DV2386" s="2"/>
      <c r="DX2386"/>
      <c r="DY2386"/>
      <c r="DZ2386"/>
      <c r="EE2386" s="2"/>
      <c r="EG2386"/>
      <c r="EH2386"/>
      <c r="EI2386"/>
      <c r="EN2386" s="2"/>
      <c r="EP2386"/>
      <c r="EQ2386"/>
      <c r="ER2386"/>
      <c r="EW2386" s="2"/>
      <c r="EY2386"/>
      <c r="EZ2386"/>
      <c r="FA2386"/>
      <c r="FF2386" s="2"/>
      <c r="FH2386"/>
      <c r="FI2386"/>
      <c r="FJ2386"/>
      <c r="FO2386" s="2"/>
      <c r="FQ2386"/>
      <c r="FR2386"/>
      <c r="FS2386"/>
      <c r="FX2386" s="2"/>
      <c r="FZ2386"/>
      <c r="GA2386"/>
      <c r="GB2386"/>
      <c r="GG2386" s="2"/>
      <c r="GI2386"/>
      <c r="GJ2386"/>
      <c r="GK2386"/>
      <c r="GP2386" s="2"/>
      <c r="GR2386"/>
      <c r="GS2386"/>
      <c r="GT2386"/>
      <c r="GY2386" s="2"/>
      <c r="HA2386"/>
      <c r="HB2386"/>
      <c r="HC2386"/>
      <c r="HH2386" s="2"/>
      <c r="HJ2386"/>
      <c r="HK2386"/>
      <c r="HL2386"/>
      <c r="HQ2386"/>
      <c r="HR2386"/>
      <c r="HS2386"/>
      <c r="HT2386"/>
      <c r="HU2386"/>
      <c r="HV2386"/>
      <c r="HW2386"/>
      <c r="HX2386"/>
      <c r="HY2386"/>
      <c r="HZ2386"/>
      <c r="IA2386"/>
      <c r="IB2386"/>
      <c r="IC2386"/>
      <c r="ID2386"/>
      <c r="IE2386"/>
      <c r="IF2386"/>
      <c r="IG2386"/>
      <c r="IH2386"/>
      <c r="II2386"/>
      <c r="IJ2386"/>
      <c r="IK2386"/>
      <c r="IL2386"/>
      <c r="IM2386"/>
      <c r="IN2386"/>
      <c r="IO2386"/>
      <c r="IP2386"/>
      <c r="IQ2386"/>
      <c r="IR2386"/>
      <c r="IS2386"/>
      <c r="IT2386"/>
      <c r="IU2386"/>
      <c r="IV2386"/>
    </row>
    <row r="2387" spans="1:256" s="1" customFormat="1">
      <c r="A2387"/>
      <c r="B2387"/>
      <c r="C2387"/>
      <c r="D2387"/>
      <c r="E2387"/>
      <c r="F2387" s="10"/>
      <c r="J2387" s="2"/>
      <c r="L2387"/>
      <c r="M2387"/>
      <c r="N2387"/>
      <c r="R2387" s="2"/>
      <c r="T2387"/>
      <c r="U2387"/>
      <c r="V2387"/>
      <c r="AA2387" s="2"/>
      <c r="AC2387"/>
      <c r="AD2387"/>
      <c r="AE2387"/>
      <c r="AJ2387" s="2"/>
      <c r="AL2387"/>
      <c r="AM2387"/>
      <c r="AN2387"/>
      <c r="AS2387" s="2"/>
      <c r="AU2387"/>
      <c r="AV2387"/>
      <c r="AW2387"/>
      <c r="BB2387" s="2"/>
      <c r="BD2387"/>
      <c r="BE2387"/>
      <c r="BF2387"/>
      <c r="BK2387" s="2"/>
      <c r="BM2387"/>
      <c r="BN2387"/>
      <c r="BO2387"/>
      <c r="BT2387" s="2"/>
      <c r="BV2387"/>
      <c r="BW2387"/>
      <c r="BX2387"/>
      <c r="CC2387" s="2"/>
      <c r="CE2387"/>
      <c r="CF2387"/>
      <c r="CG2387"/>
      <c r="CL2387" s="2"/>
      <c r="CN2387"/>
      <c r="CO2387"/>
      <c r="CP2387"/>
      <c r="CU2387" s="2"/>
      <c r="CW2387"/>
      <c r="CX2387"/>
      <c r="CY2387"/>
      <c r="DD2387" s="2"/>
      <c r="DF2387"/>
      <c r="DG2387"/>
      <c r="DH2387"/>
      <c r="DM2387" s="2"/>
      <c r="DO2387"/>
      <c r="DP2387"/>
      <c r="DQ2387"/>
      <c r="DV2387" s="2"/>
      <c r="DX2387"/>
      <c r="DY2387"/>
      <c r="DZ2387"/>
      <c r="EE2387" s="2"/>
      <c r="EG2387"/>
      <c r="EH2387"/>
      <c r="EI2387"/>
      <c r="EN2387" s="2"/>
      <c r="EP2387"/>
      <c r="EQ2387"/>
      <c r="ER2387"/>
      <c r="EW2387" s="2"/>
      <c r="EY2387"/>
      <c r="EZ2387"/>
      <c r="FA2387"/>
      <c r="FF2387" s="2"/>
      <c r="FH2387"/>
      <c r="FI2387"/>
      <c r="FJ2387"/>
      <c r="FO2387" s="2"/>
      <c r="FQ2387"/>
      <c r="FR2387"/>
      <c r="FS2387"/>
      <c r="FX2387" s="2"/>
      <c r="FZ2387"/>
      <c r="GA2387"/>
      <c r="GB2387"/>
      <c r="GG2387" s="2"/>
      <c r="GI2387"/>
      <c r="GJ2387"/>
      <c r="GK2387"/>
      <c r="GP2387" s="2"/>
      <c r="GR2387"/>
      <c r="GS2387"/>
      <c r="GT2387"/>
      <c r="GY2387" s="2"/>
      <c r="HA2387"/>
      <c r="HB2387"/>
      <c r="HC2387"/>
      <c r="HH2387" s="2"/>
      <c r="HJ2387"/>
      <c r="HK2387"/>
      <c r="HL2387"/>
      <c r="HQ2387"/>
      <c r="HR2387"/>
      <c r="HS2387"/>
      <c r="HT2387"/>
      <c r="HU2387"/>
      <c r="HV2387"/>
      <c r="HW2387"/>
      <c r="HX2387"/>
      <c r="HY2387"/>
      <c r="HZ2387"/>
      <c r="IA2387"/>
      <c r="IB2387"/>
      <c r="IC2387"/>
      <c r="ID2387"/>
      <c r="IE2387"/>
      <c r="IF2387"/>
      <c r="IG2387"/>
      <c r="IH2387"/>
      <c r="II2387"/>
      <c r="IJ2387"/>
      <c r="IK2387"/>
      <c r="IL2387"/>
      <c r="IM2387"/>
      <c r="IN2387"/>
      <c r="IO2387"/>
      <c r="IP2387"/>
      <c r="IQ2387"/>
      <c r="IR2387"/>
      <c r="IS2387"/>
      <c r="IT2387"/>
      <c r="IU2387"/>
      <c r="IV2387"/>
    </row>
    <row r="2388" spans="1:256" s="1" customFormat="1">
      <c r="A2388"/>
      <c r="B2388"/>
      <c r="C2388"/>
      <c r="D2388"/>
      <c r="E2388"/>
      <c r="F2388" s="10"/>
      <c r="J2388" s="2"/>
      <c r="L2388"/>
      <c r="M2388"/>
      <c r="N2388"/>
      <c r="R2388" s="2"/>
      <c r="T2388"/>
      <c r="U2388"/>
      <c r="V2388"/>
      <c r="AA2388" s="2"/>
      <c r="AC2388"/>
      <c r="AD2388"/>
      <c r="AE2388"/>
      <c r="AJ2388" s="2"/>
      <c r="AL2388"/>
      <c r="AM2388"/>
      <c r="AN2388"/>
      <c r="AS2388" s="2"/>
      <c r="AU2388"/>
      <c r="AV2388"/>
      <c r="AW2388"/>
      <c r="BB2388" s="2"/>
      <c r="BD2388"/>
      <c r="BE2388"/>
      <c r="BF2388"/>
      <c r="BK2388" s="2"/>
      <c r="BM2388"/>
      <c r="BN2388"/>
      <c r="BO2388"/>
      <c r="BT2388" s="2"/>
      <c r="BV2388"/>
      <c r="BW2388"/>
      <c r="BX2388"/>
      <c r="CC2388" s="2"/>
      <c r="CE2388"/>
      <c r="CF2388"/>
      <c r="CG2388"/>
      <c r="CL2388" s="2"/>
      <c r="CN2388"/>
      <c r="CO2388"/>
      <c r="CP2388"/>
      <c r="CU2388" s="2"/>
      <c r="CW2388"/>
      <c r="CX2388"/>
      <c r="CY2388"/>
      <c r="DD2388" s="2"/>
      <c r="DF2388"/>
      <c r="DG2388"/>
      <c r="DH2388"/>
      <c r="DM2388" s="2"/>
      <c r="DO2388"/>
      <c r="DP2388"/>
      <c r="DQ2388"/>
      <c r="DV2388" s="2"/>
      <c r="DX2388"/>
      <c r="DY2388"/>
      <c r="DZ2388"/>
      <c r="EE2388" s="2"/>
      <c r="EG2388"/>
      <c r="EH2388"/>
      <c r="EI2388"/>
      <c r="EN2388" s="2"/>
      <c r="EP2388"/>
      <c r="EQ2388"/>
      <c r="ER2388"/>
      <c r="EW2388" s="2"/>
      <c r="EY2388"/>
      <c r="EZ2388"/>
      <c r="FA2388"/>
      <c r="FF2388" s="2"/>
      <c r="FH2388"/>
      <c r="FI2388"/>
      <c r="FJ2388"/>
      <c r="FO2388" s="2"/>
      <c r="FQ2388"/>
      <c r="FR2388"/>
      <c r="FS2388"/>
      <c r="FX2388" s="2"/>
      <c r="FZ2388"/>
      <c r="GA2388"/>
      <c r="GB2388"/>
      <c r="GG2388" s="2"/>
      <c r="GI2388"/>
      <c r="GJ2388"/>
      <c r="GK2388"/>
      <c r="GP2388" s="2"/>
      <c r="GR2388"/>
      <c r="GS2388"/>
      <c r="GT2388"/>
      <c r="GY2388" s="2"/>
      <c r="HA2388"/>
      <c r="HB2388"/>
      <c r="HC2388"/>
      <c r="HH2388" s="2"/>
      <c r="HJ2388"/>
      <c r="HK2388"/>
      <c r="HL2388"/>
      <c r="HQ2388"/>
      <c r="HR2388"/>
      <c r="HS2388"/>
      <c r="HT2388"/>
      <c r="HU2388"/>
      <c r="HV2388"/>
      <c r="HW2388"/>
      <c r="HX2388"/>
      <c r="HY2388"/>
      <c r="HZ2388"/>
      <c r="IA2388"/>
      <c r="IB2388"/>
      <c r="IC2388"/>
      <c r="ID2388"/>
      <c r="IE2388"/>
      <c r="IF2388"/>
      <c r="IG2388"/>
      <c r="IH2388"/>
      <c r="II2388"/>
      <c r="IJ2388"/>
      <c r="IK2388"/>
      <c r="IL2388"/>
      <c r="IM2388"/>
      <c r="IN2388"/>
      <c r="IO2388"/>
      <c r="IP2388"/>
      <c r="IQ2388"/>
      <c r="IR2388"/>
      <c r="IS2388"/>
      <c r="IT2388"/>
      <c r="IU2388"/>
      <c r="IV2388"/>
    </row>
    <row r="2389" spans="1:256" s="1" customFormat="1">
      <c r="A2389"/>
      <c r="B2389"/>
      <c r="C2389"/>
      <c r="D2389"/>
      <c r="E2389"/>
      <c r="F2389" s="10"/>
      <c r="J2389" s="2"/>
      <c r="L2389"/>
      <c r="M2389"/>
      <c r="N2389"/>
      <c r="R2389" s="2"/>
      <c r="T2389"/>
      <c r="U2389"/>
      <c r="V2389"/>
      <c r="AA2389" s="2"/>
      <c r="AC2389"/>
      <c r="AD2389"/>
      <c r="AE2389"/>
      <c r="AJ2389" s="2"/>
      <c r="AL2389"/>
      <c r="AM2389"/>
      <c r="AN2389"/>
      <c r="AS2389" s="2"/>
      <c r="AU2389"/>
      <c r="AV2389"/>
      <c r="AW2389"/>
      <c r="BB2389" s="2"/>
      <c r="BD2389"/>
      <c r="BE2389"/>
      <c r="BF2389"/>
      <c r="BK2389" s="2"/>
      <c r="BM2389"/>
      <c r="BN2389"/>
      <c r="BO2389"/>
      <c r="BT2389" s="2"/>
      <c r="BV2389"/>
      <c r="BW2389"/>
      <c r="BX2389"/>
      <c r="CC2389" s="2"/>
      <c r="CE2389"/>
      <c r="CF2389"/>
      <c r="CG2389"/>
      <c r="CL2389" s="2"/>
      <c r="CN2389"/>
      <c r="CO2389"/>
      <c r="CP2389"/>
      <c r="CU2389" s="2"/>
      <c r="CW2389"/>
      <c r="CX2389"/>
      <c r="CY2389"/>
      <c r="DD2389" s="2"/>
      <c r="DF2389"/>
      <c r="DG2389"/>
      <c r="DH2389"/>
      <c r="DM2389" s="2"/>
      <c r="DO2389"/>
      <c r="DP2389"/>
      <c r="DQ2389"/>
      <c r="DV2389" s="2"/>
      <c r="DX2389"/>
      <c r="DY2389"/>
      <c r="DZ2389"/>
      <c r="EE2389" s="2"/>
      <c r="EG2389"/>
      <c r="EH2389"/>
      <c r="EI2389"/>
      <c r="EN2389" s="2"/>
      <c r="EP2389"/>
      <c r="EQ2389"/>
      <c r="ER2389"/>
      <c r="EW2389" s="2"/>
      <c r="EY2389"/>
      <c r="EZ2389"/>
      <c r="FA2389"/>
      <c r="FF2389" s="2"/>
      <c r="FH2389"/>
      <c r="FI2389"/>
      <c r="FJ2389"/>
      <c r="FO2389" s="2"/>
      <c r="FQ2389"/>
      <c r="FR2389"/>
      <c r="FS2389"/>
      <c r="FX2389" s="2"/>
      <c r="FZ2389"/>
      <c r="GA2389"/>
      <c r="GB2389"/>
      <c r="GG2389" s="2"/>
      <c r="GI2389"/>
      <c r="GJ2389"/>
      <c r="GK2389"/>
      <c r="GP2389" s="2"/>
      <c r="GR2389"/>
      <c r="GS2389"/>
      <c r="GT2389"/>
      <c r="GY2389" s="2"/>
      <c r="HA2389"/>
      <c r="HB2389"/>
      <c r="HC2389"/>
      <c r="HH2389" s="2"/>
      <c r="HJ2389"/>
      <c r="HK2389"/>
      <c r="HL2389"/>
      <c r="HQ2389"/>
      <c r="HR2389"/>
      <c r="HS2389"/>
      <c r="HT2389"/>
      <c r="HU2389"/>
      <c r="HV2389"/>
      <c r="HW2389"/>
      <c r="HX2389"/>
      <c r="HY2389"/>
      <c r="HZ2389"/>
      <c r="IA2389"/>
      <c r="IB2389"/>
      <c r="IC2389"/>
      <c r="ID2389"/>
      <c r="IE2389"/>
      <c r="IF2389"/>
      <c r="IG2389"/>
      <c r="IH2389"/>
      <c r="II2389"/>
      <c r="IJ2389"/>
      <c r="IK2389"/>
      <c r="IL2389"/>
      <c r="IM2389"/>
      <c r="IN2389"/>
      <c r="IO2389"/>
      <c r="IP2389"/>
      <c r="IQ2389"/>
      <c r="IR2389"/>
      <c r="IS2389"/>
      <c r="IT2389"/>
      <c r="IU2389"/>
      <c r="IV2389"/>
    </row>
    <row r="2390" spans="1:256" s="1" customFormat="1">
      <c r="A2390"/>
      <c r="B2390"/>
      <c r="C2390"/>
      <c r="D2390"/>
      <c r="E2390"/>
      <c r="F2390" s="10"/>
      <c r="J2390" s="2"/>
      <c r="L2390"/>
      <c r="M2390"/>
      <c r="N2390"/>
      <c r="R2390" s="2"/>
      <c r="T2390"/>
      <c r="U2390"/>
      <c r="V2390"/>
      <c r="AA2390" s="2"/>
      <c r="AC2390"/>
      <c r="AD2390"/>
      <c r="AE2390"/>
      <c r="AJ2390" s="2"/>
      <c r="AL2390"/>
      <c r="AM2390"/>
      <c r="AN2390"/>
      <c r="AS2390" s="2"/>
      <c r="AU2390"/>
      <c r="AV2390"/>
      <c r="AW2390"/>
      <c r="BB2390" s="2"/>
      <c r="BD2390"/>
      <c r="BE2390"/>
      <c r="BF2390"/>
      <c r="BK2390" s="2"/>
      <c r="BM2390"/>
      <c r="BN2390"/>
      <c r="BO2390"/>
      <c r="BT2390" s="2"/>
      <c r="BV2390"/>
      <c r="BW2390"/>
      <c r="BX2390"/>
      <c r="CC2390" s="2"/>
      <c r="CE2390"/>
      <c r="CF2390"/>
      <c r="CG2390"/>
      <c r="CL2390" s="2"/>
      <c r="CN2390"/>
      <c r="CO2390"/>
      <c r="CP2390"/>
      <c r="CU2390" s="2"/>
      <c r="CW2390"/>
      <c r="CX2390"/>
      <c r="CY2390"/>
      <c r="DD2390" s="2"/>
      <c r="DF2390"/>
      <c r="DG2390"/>
      <c r="DH2390"/>
      <c r="DM2390" s="2"/>
      <c r="DO2390"/>
      <c r="DP2390"/>
      <c r="DQ2390"/>
      <c r="DV2390" s="2"/>
      <c r="DX2390"/>
      <c r="DY2390"/>
      <c r="DZ2390"/>
      <c r="EE2390" s="2"/>
      <c r="EG2390"/>
      <c r="EH2390"/>
      <c r="EI2390"/>
      <c r="EN2390" s="2"/>
      <c r="EP2390"/>
      <c r="EQ2390"/>
      <c r="ER2390"/>
      <c r="EW2390" s="2"/>
      <c r="EY2390"/>
      <c r="EZ2390"/>
      <c r="FA2390"/>
      <c r="FF2390" s="2"/>
      <c r="FH2390"/>
      <c r="FI2390"/>
      <c r="FJ2390"/>
      <c r="FO2390" s="2"/>
      <c r="FQ2390"/>
      <c r="FR2390"/>
      <c r="FS2390"/>
      <c r="FX2390" s="2"/>
      <c r="FZ2390"/>
      <c r="GA2390"/>
      <c r="GB2390"/>
      <c r="GG2390" s="2"/>
      <c r="GI2390"/>
      <c r="GJ2390"/>
      <c r="GK2390"/>
      <c r="GP2390" s="2"/>
      <c r="GR2390"/>
      <c r="GS2390"/>
      <c r="GT2390"/>
      <c r="GY2390" s="2"/>
      <c r="HA2390"/>
      <c r="HB2390"/>
      <c r="HC2390"/>
      <c r="HH2390" s="2"/>
      <c r="HJ2390"/>
      <c r="HK2390"/>
      <c r="HL2390"/>
      <c r="HQ2390"/>
      <c r="HR2390"/>
      <c r="HS2390"/>
      <c r="HT2390"/>
      <c r="HU2390"/>
      <c r="HV2390"/>
      <c r="HW2390"/>
      <c r="HX2390"/>
      <c r="HY2390"/>
      <c r="HZ2390"/>
      <c r="IA2390"/>
      <c r="IB2390"/>
      <c r="IC2390"/>
      <c r="ID2390"/>
      <c r="IE2390"/>
      <c r="IF2390"/>
      <c r="IG2390"/>
      <c r="IH2390"/>
      <c r="II2390"/>
      <c r="IJ2390"/>
      <c r="IK2390"/>
      <c r="IL2390"/>
      <c r="IM2390"/>
      <c r="IN2390"/>
      <c r="IO2390"/>
      <c r="IP2390"/>
      <c r="IQ2390"/>
      <c r="IR2390"/>
      <c r="IS2390"/>
      <c r="IT2390"/>
      <c r="IU2390"/>
      <c r="IV2390"/>
    </row>
    <row r="2391" spans="1:256" s="1" customFormat="1">
      <c r="A2391"/>
      <c r="B2391"/>
      <c r="C2391"/>
      <c r="D2391"/>
      <c r="E2391"/>
      <c r="F2391" s="10"/>
      <c r="J2391" s="2"/>
      <c r="L2391"/>
      <c r="M2391"/>
      <c r="N2391"/>
      <c r="R2391" s="2"/>
      <c r="T2391"/>
      <c r="U2391"/>
      <c r="V2391"/>
      <c r="AA2391" s="2"/>
      <c r="AC2391"/>
      <c r="AD2391"/>
      <c r="AE2391"/>
      <c r="AJ2391" s="2"/>
      <c r="AL2391"/>
      <c r="AM2391"/>
      <c r="AN2391"/>
      <c r="AS2391" s="2"/>
      <c r="AU2391"/>
      <c r="AV2391"/>
      <c r="AW2391"/>
      <c r="BB2391" s="2"/>
      <c r="BD2391"/>
      <c r="BE2391"/>
      <c r="BF2391"/>
      <c r="BK2391" s="2"/>
      <c r="BM2391"/>
      <c r="BN2391"/>
      <c r="BO2391"/>
      <c r="BT2391" s="2"/>
      <c r="BV2391"/>
      <c r="BW2391"/>
      <c r="BX2391"/>
      <c r="CC2391" s="2"/>
      <c r="CE2391"/>
      <c r="CF2391"/>
      <c r="CG2391"/>
      <c r="CL2391" s="2"/>
      <c r="CN2391"/>
      <c r="CO2391"/>
      <c r="CP2391"/>
      <c r="CU2391" s="2"/>
      <c r="CW2391"/>
      <c r="CX2391"/>
      <c r="CY2391"/>
      <c r="DD2391" s="2"/>
      <c r="DF2391"/>
      <c r="DG2391"/>
      <c r="DH2391"/>
      <c r="DM2391" s="2"/>
      <c r="DO2391"/>
      <c r="DP2391"/>
      <c r="DQ2391"/>
      <c r="DV2391" s="2"/>
      <c r="DX2391"/>
      <c r="DY2391"/>
      <c r="DZ2391"/>
      <c r="EE2391" s="2"/>
      <c r="EG2391"/>
      <c r="EH2391"/>
      <c r="EI2391"/>
      <c r="EN2391" s="2"/>
      <c r="EP2391"/>
      <c r="EQ2391"/>
      <c r="ER2391"/>
      <c r="EW2391" s="2"/>
      <c r="EY2391"/>
      <c r="EZ2391"/>
      <c r="FA2391"/>
      <c r="FF2391" s="2"/>
      <c r="FH2391"/>
      <c r="FI2391"/>
      <c r="FJ2391"/>
      <c r="FO2391" s="2"/>
      <c r="FQ2391"/>
      <c r="FR2391"/>
      <c r="FS2391"/>
      <c r="FX2391" s="2"/>
      <c r="FZ2391"/>
      <c r="GA2391"/>
      <c r="GB2391"/>
      <c r="GG2391" s="2"/>
      <c r="GI2391"/>
      <c r="GJ2391"/>
      <c r="GK2391"/>
      <c r="GP2391" s="2"/>
      <c r="GR2391"/>
      <c r="GS2391"/>
      <c r="GT2391"/>
      <c r="GY2391" s="2"/>
      <c r="HA2391"/>
      <c r="HB2391"/>
      <c r="HC2391"/>
      <c r="HH2391" s="2"/>
      <c r="HJ2391"/>
      <c r="HK2391"/>
      <c r="HL2391"/>
      <c r="HQ2391"/>
      <c r="HR2391"/>
      <c r="HS2391"/>
      <c r="HT2391"/>
      <c r="HU2391"/>
      <c r="HV2391"/>
      <c r="HW2391"/>
      <c r="HX2391"/>
      <c r="HY2391"/>
      <c r="HZ2391"/>
      <c r="IA2391"/>
      <c r="IB2391"/>
      <c r="IC2391"/>
      <c r="ID2391"/>
      <c r="IE2391"/>
      <c r="IF2391"/>
      <c r="IG2391"/>
      <c r="IH2391"/>
      <c r="II2391"/>
      <c r="IJ2391"/>
      <c r="IK2391"/>
      <c r="IL2391"/>
      <c r="IM2391"/>
      <c r="IN2391"/>
      <c r="IO2391"/>
      <c r="IP2391"/>
      <c r="IQ2391"/>
      <c r="IR2391"/>
      <c r="IS2391"/>
      <c r="IT2391"/>
      <c r="IU2391"/>
      <c r="IV2391"/>
    </row>
    <row r="2392" spans="1:256" s="1" customFormat="1">
      <c r="A2392"/>
      <c r="B2392"/>
      <c r="C2392"/>
      <c r="D2392"/>
      <c r="E2392"/>
      <c r="F2392" s="10"/>
      <c r="J2392" s="2"/>
      <c r="L2392"/>
      <c r="M2392"/>
      <c r="N2392"/>
      <c r="R2392" s="2"/>
      <c r="T2392"/>
      <c r="U2392"/>
      <c r="V2392"/>
      <c r="AA2392" s="2"/>
      <c r="AC2392"/>
      <c r="AD2392"/>
      <c r="AE2392"/>
      <c r="AJ2392" s="2"/>
      <c r="AL2392"/>
      <c r="AM2392"/>
      <c r="AN2392"/>
      <c r="AS2392" s="2"/>
      <c r="AU2392"/>
      <c r="AV2392"/>
      <c r="AW2392"/>
      <c r="BB2392" s="2"/>
      <c r="BD2392"/>
      <c r="BE2392"/>
      <c r="BF2392"/>
      <c r="BK2392" s="2"/>
      <c r="BM2392"/>
      <c r="BN2392"/>
      <c r="BO2392"/>
      <c r="BT2392" s="2"/>
      <c r="BV2392"/>
      <c r="BW2392"/>
      <c r="BX2392"/>
      <c r="CC2392" s="2"/>
      <c r="CE2392"/>
      <c r="CF2392"/>
      <c r="CG2392"/>
      <c r="CL2392" s="2"/>
      <c r="CN2392"/>
      <c r="CO2392"/>
      <c r="CP2392"/>
      <c r="CU2392" s="2"/>
      <c r="CW2392"/>
      <c r="CX2392"/>
      <c r="CY2392"/>
      <c r="DD2392" s="2"/>
      <c r="DF2392"/>
      <c r="DG2392"/>
      <c r="DH2392"/>
      <c r="DM2392" s="2"/>
      <c r="DO2392"/>
      <c r="DP2392"/>
      <c r="DQ2392"/>
      <c r="DV2392" s="2"/>
      <c r="DX2392"/>
      <c r="DY2392"/>
      <c r="DZ2392"/>
      <c r="EE2392" s="2"/>
      <c r="EG2392"/>
      <c r="EH2392"/>
      <c r="EI2392"/>
      <c r="EN2392" s="2"/>
      <c r="EP2392"/>
      <c r="EQ2392"/>
      <c r="ER2392"/>
      <c r="EW2392" s="2"/>
      <c r="EY2392"/>
      <c r="EZ2392"/>
      <c r="FA2392"/>
      <c r="FF2392" s="2"/>
      <c r="FH2392"/>
      <c r="FI2392"/>
      <c r="FJ2392"/>
      <c r="FO2392" s="2"/>
      <c r="FQ2392"/>
      <c r="FR2392"/>
      <c r="FS2392"/>
      <c r="FX2392" s="2"/>
      <c r="FZ2392"/>
      <c r="GA2392"/>
      <c r="GB2392"/>
      <c r="GG2392" s="2"/>
      <c r="GI2392"/>
      <c r="GJ2392"/>
      <c r="GK2392"/>
      <c r="GP2392" s="2"/>
      <c r="GR2392"/>
      <c r="GS2392"/>
      <c r="GT2392"/>
      <c r="GY2392" s="2"/>
      <c r="HA2392"/>
      <c r="HB2392"/>
      <c r="HC2392"/>
      <c r="HH2392" s="2"/>
      <c r="HJ2392"/>
      <c r="HK2392"/>
      <c r="HL2392"/>
      <c r="HQ2392"/>
      <c r="HR2392"/>
      <c r="HS2392"/>
      <c r="HT2392"/>
      <c r="HU2392"/>
      <c r="HV2392"/>
      <c r="HW2392"/>
      <c r="HX2392"/>
      <c r="HY2392"/>
      <c r="HZ2392"/>
      <c r="IA2392"/>
      <c r="IB2392"/>
      <c r="IC2392"/>
      <c r="ID2392"/>
      <c r="IE2392"/>
      <c r="IF2392"/>
      <c r="IG2392"/>
      <c r="IH2392"/>
      <c r="II2392"/>
      <c r="IJ2392"/>
      <c r="IK2392"/>
      <c r="IL2392"/>
      <c r="IM2392"/>
      <c r="IN2392"/>
      <c r="IO2392"/>
      <c r="IP2392"/>
      <c r="IQ2392"/>
      <c r="IR2392"/>
      <c r="IS2392"/>
      <c r="IT2392"/>
      <c r="IU2392"/>
      <c r="IV2392"/>
    </row>
    <row r="2393" spans="1:256" s="1" customFormat="1">
      <c r="A2393"/>
      <c r="B2393"/>
      <c r="C2393"/>
      <c r="D2393"/>
      <c r="E2393"/>
      <c r="F2393" s="10"/>
      <c r="J2393" s="2"/>
      <c r="L2393"/>
      <c r="M2393"/>
      <c r="N2393"/>
      <c r="R2393" s="2"/>
      <c r="T2393"/>
      <c r="U2393"/>
      <c r="V2393"/>
      <c r="AA2393" s="2"/>
      <c r="AC2393"/>
      <c r="AD2393"/>
      <c r="AE2393"/>
      <c r="AJ2393" s="2"/>
      <c r="AL2393"/>
      <c r="AM2393"/>
      <c r="AN2393"/>
      <c r="AS2393" s="2"/>
      <c r="AU2393"/>
      <c r="AV2393"/>
      <c r="AW2393"/>
      <c r="BB2393" s="2"/>
      <c r="BD2393"/>
      <c r="BE2393"/>
      <c r="BF2393"/>
      <c r="BK2393" s="2"/>
      <c r="BM2393"/>
      <c r="BN2393"/>
      <c r="BO2393"/>
      <c r="BT2393" s="2"/>
      <c r="BV2393"/>
      <c r="BW2393"/>
      <c r="BX2393"/>
      <c r="CC2393" s="2"/>
      <c r="CE2393"/>
      <c r="CF2393"/>
      <c r="CG2393"/>
      <c r="CL2393" s="2"/>
      <c r="CN2393"/>
      <c r="CO2393"/>
      <c r="CP2393"/>
      <c r="CU2393" s="2"/>
      <c r="CW2393"/>
      <c r="CX2393"/>
      <c r="CY2393"/>
      <c r="DD2393" s="2"/>
      <c r="DF2393"/>
      <c r="DG2393"/>
      <c r="DH2393"/>
      <c r="DM2393" s="2"/>
      <c r="DO2393"/>
      <c r="DP2393"/>
      <c r="DQ2393"/>
      <c r="DV2393" s="2"/>
      <c r="DX2393"/>
      <c r="DY2393"/>
      <c r="DZ2393"/>
      <c r="EE2393" s="2"/>
      <c r="EG2393"/>
      <c r="EH2393"/>
      <c r="EI2393"/>
      <c r="EN2393" s="2"/>
      <c r="EP2393"/>
      <c r="EQ2393"/>
      <c r="ER2393"/>
      <c r="EW2393" s="2"/>
      <c r="EY2393"/>
      <c r="EZ2393"/>
      <c r="FA2393"/>
      <c r="FF2393" s="2"/>
      <c r="FH2393"/>
      <c r="FI2393"/>
      <c r="FJ2393"/>
      <c r="FO2393" s="2"/>
      <c r="FQ2393"/>
      <c r="FR2393"/>
      <c r="FS2393"/>
      <c r="FX2393" s="2"/>
      <c r="FZ2393"/>
      <c r="GA2393"/>
      <c r="GB2393"/>
      <c r="GG2393" s="2"/>
      <c r="GI2393"/>
      <c r="GJ2393"/>
      <c r="GK2393"/>
      <c r="GP2393" s="2"/>
      <c r="GR2393"/>
      <c r="GS2393"/>
      <c r="GT2393"/>
      <c r="GY2393" s="2"/>
      <c r="HA2393"/>
      <c r="HB2393"/>
      <c r="HC2393"/>
      <c r="HH2393" s="2"/>
      <c r="HJ2393"/>
      <c r="HK2393"/>
      <c r="HL2393"/>
      <c r="HQ2393"/>
      <c r="HR2393"/>
      <c r="HS2393"/>
      <c r="HT2393"/>
      <c r="HU2393"/>
      <c r="HV2393"/>
      <c r="HW2393"/>
      <c r="HX2393"/>
      <c r="HY2393"/>
      <c r="HZ2393"/>
      <c r="IA2393"/>
      <c r="IB2393"/>
      <c r="IC2393"/>
      <c r="ID2393"/>
      <c r="IE2393"/>
      <c r="IF2393"/>
      <c r="IG2393"/>
      <c r="IH2393"/>
      <c r="II2393"/>
      <c r="IJ2393"/>
      <c r="IK2393"/>
      <c r="IL2393"/>
      <c r="IM2393"/>
      <c r="IN2393"/>
      <c r="IO2393"/>
      <c r="IP2393"/>
      <c r="IQ2393"/>
      <c r="IR2393"/>
      <c r="IS2393"/>
      <c r="IT2393"/>
      <c r="IU2393"/>
      <c r="IV2393"/>
    </row>
    <row r="2394" spans="1:256" s="1" customFormat="1">
      <c r="A2394"/>
      <c r="B2394"/>
      <c r="C2394"/>
      <c r="D2394"/>
      <c r="E2394"/>
      <c r="F2394" s="10"/>
      <c r="J2394" s="2"/>
      <c r="L2394"/>
      <c r="M2394"/>
      <c r="N2394"/>
      <c r="R2394" s="2"/>
      <c r="T2394"/>
      <c r="U2394"/>
      <c r="V2394"/>
      <c r="AA2394" s="2"/>
      <c r="AC2394"/>
      <c r="AD2394"/>
      <c r="AE2394"/>
      <c r="AJ2394" s="2"/>
      <c r="AL2394"/>
      <c r="AM2394"/>
      <c r="AN2394"/>
      <c r="AS2394" s="2"/>
      <c r="AU2394"/>
      <c r="AV2394"/>
      <c r="AW2394"/>
      <c r="BB2394" s="2"/>
      <c r="BD2394"/>
      <c r="BE2394"/>
      <c r="BF2394"/>
      <c r="BK2394" s="2"/>
      <c r="BM2394"/>
      <c r="BN2394"/>
      <c r="BO2394"/>
      <c r="BT2394" s="2"/>
      <c r="BV2394"/>
      <c r="BW2394"/>
      <c r="BX2394"/>
      <c r="CC2394" s="2"/>
      <c r="CE2394"/>
      <c r="CF2394"/>
      <c r="CG2394"/>
      <c r="CL2394" s="2"/>
      <c r="CN2394"/>
      <c r="CO2394"/>
      <c r="CP2394"/>
      <c r="CU2394" s="2"/>
      <c r="CW2394"/>
      <c r="CX2394"/>
      <c r="CY2394"/>
      <c r="DD2394" s="2"/>
      <c r="DF2394"/>
      <c r="DG2394"/>
      <c r="DH2394"/>
      <c r="DM2394" s="2"/>
      <c r="DO2394"/>
      <c r="DP2394"/>
      <c r="DQ2394"/>
      <c r="DV2394" s="2"/>
      <c r="DX2394"/>
      <c r="DY2394"/>
      <c r="DZ2394"/>
      <c r="EE2394" s="2"/>
      <c r="EG2394"/>
      <c r="EH2394"/>
      <c r="EI2394"/>
      <c r="EN2394" s="2"/>
      <c r="EP2394"/>
      <c r="EQ2394"/>
      <c r="ER2394"/>
      <c r="EW2394" s="2"/>
      <c r="EY2394"/>
      <c r="EZ2394"/>
      <c r="FA2394"/>
      <c r="FF2394" s="2"/>
      <c r="FH2394"/>
      <c r="FI2394"/>
      <c r="FJ2394"/>
      <c r="FO2394" s="2"/>
      <c r="FQ2394"/>
      <c r="FR2394"/>
      <c r="FS2394"/>
      <c r="FX2394" s="2"/>
      <c r="FZ2394"/>
      <c r="GA2394"/>
      <c r="GB2394"/>
      <c r="GG2394" s="2"/>
      <c r="GI2394"/>
      <c r="GJ2394"/>
      <c r="GK2394"/>
      <c r="GP2394" s="2"/>
      <c r="GR2394"/>
      <c r="GS2394"/>
      <c r="GT2394"/>
      <c r="GY2394" s="2"/>
      <c r="HA2394"/>
      <c r="HB2394"/>
      <c r="HC2394"/>
      <c r="HH2394" s="2"/>
      <c r="HJ2394"/>
      <c r="HK2394"/>
      <c r="HL2394"/>
      <c r="HQ2394"/>
      <c r="HR2394"/>
      <c r="HS2394"/>
      <c r="HT2394"/>
      <c r="HU2394"/>
      <c r="HV2394"/>
      <c r="HW2394"/>
      <c r="HX2394"/>
      <c r="HY2394"/>
      <c r="HZ2394"/>
      <c r="IA2394"/>
      <c r="IB2394"/>
      <c r="IC2394"/>
      <c r="ID2394"/>
      <c r="IE2394"/>
      <c r="IF2394"/>
      <c r="IG2394"/>
      <c r="IH2394"/>
      <c r="II2394"/>
      <c r="IJ2394"/>
      <c r="IK2394"/>
      <c r="IL2394"/>
      <c r="IM2394"/>
      <c r="IN2394"/>
      <c r="IO2394"/>
      <c r="IP2394"/>
      <c r="IQ2394"/>
      <c r="IR2394"/>
      <c r="IS2394"/>
      <c r="IT2394"/>
      <c r="IU2394"/>
      <c r="IV2394"/>
    </row>
    <row r="2395" spans="1:256" s="1" customFormat="1">
      <c r="A2395"/>
      <c r="B2395"/>
      <c r="C2395"/>
      <c r="D2395"/>
      <c r="E2395"/>
      <c r="F2395" s="10"/>
      <c r="J2395" s="2"/>
      <c r="L2395"/>
      <c r="M2395"/>
      <c r="N2395"/>
      <c r="R2395" s="2"/>
      <c r="T2395"/>
      <c r="U2395"/>
      <c r="V2395"/>
      <c r="AA2395" s="2"/>
      <c r="AC2395"/>
      <c r="AD2395"/>
      <c r="AE2395"/>
      <c r="AJ2395" s="2"/>
      <c r="AL2395"/>
      <c r="AM2395"/>
      <c r="AN2395"/>
      <c r="AS2395" s="2"/>
      <c r="AU2395"/>
      <c r="AV2395"/>
      <c r="AW2395"/>
      <c r="BB2395" s="2"/>
      <c r="BD2395"/>
      <c r="BE2395"/>
      <c r="BF2395"/>
      <c r="BK2395" s="2"/>
      <c r="BM2395"/>
      <c r="BN2395"/>
      <c r="BO2395"/>
      <c r="BT2395" s="2"/>
      <c r="BV2395"/>
      <c r="BW2395"/>
      <c r="BX2395"/>
      <c r="CC2395" s="2"/>
      <c r="CE2395"/>
      <c r="CF2395"/>
      <c r="CG2395"/>
      <c r="CL2395" s="2"/>
      <c r="CN2395"/>
      <c r="CO2395"/>
      <c r="CP2395"/>
      <c r="CU2395" s="2"/>
      <c r="CW2395"/>
      <c r="CX2395"/>
      <c r="CY2395"/>
      <c r="DD2395" s="2"/>
      <c r="DF2395"/>
      <c r="DG2395"/>
      <c r="DH2395"/>
      <c r="DM2395" s="2"/>
      <c r="DO2395"/>
      <c r="DP2395"/>
      <c r="DQ2395"/>
      <c r="DV2395" s="2"/>
      <c r="DX2395"/>
      <c r="DY2395"/>
      <c r="DZ2395"/>
      <c r="EE2395" s="2"/>
      <c r="EG2395"/>
      <c r="EH2395"/>
      <c r="EI2395"/>
      <c r="EN2395" s="2"/>
      <c r="EP2395"/>
      <c r="EQ2395"/>
      <c r="ER2395"/>
      <c r="EW2395" s="2"/>
      <c r="EY2395"/>
      <c r="EZ2395"/>
      <c r="FA2395"/>
      <c r="FF2395" s="2"/>
      <c r="FH2395"/>
      <c r="FI2395"/>
      <c r="FJ2395"/>
      <c r="FO2395" s="2"/>
      <c r="FQ2395"/>
      <c r="FR2395"/>
      <c r="FS2395"/>
      <c r="FX2395" s="2"/>
      <c r="FZ2395"/>
      <c r="GA2395"/>
      <c r="GB2395"/>
      <c r="GG2395" s="2"/>
      <c r="GI2395"/>
      <c r="GJ2395"/>
      <c r="GK2395"/>
      <c r="GP2395" s="2"/>
      <c r="GR2395"/>
      <c r="GS2395"/>
      <c r="GT2395"/>
      <c r="GY2395" s="2"/>
      <c r="HA2395"/>
      <c r="HB2395"/>
      <c r="HC2395"/>
      <c r="HH2395" s="2"/>
      <c r="HJ2395"/>
      <c r="HK2395"/>
      <c r="HL2395"/>
      <c r="HQ2395"/>
      <c r="HR2395"/>
      <c r="HS2395"/>
      <c r="HT2395"/>
      <c r="HU2395"/>
      <c r="HV2395"/>
      <c r="HW2395"/>
      <c r="HX2395"/>
      <c r="HY2395"/>
      <c r="HZ2395"/>
      <c r="IA2395"/>
      <c r="IB2395"/>
      <c r="IC2395"/>
      <c r="ID2395"/>
      <c r="IE2395"/>
      <c r="IF2395"/>
      <c r="IG2395"/>
      <c r="IH2395"/>
      <c r="II2395"/>
      <c r="IJ2395"/>
      <c r="IK2395"/>
      <c r="IL2395"/>
      <c r="IM2395"/>
      <c r="IN2395"/>
      <c r="IO2395"/>
      <c r="IP2395"/>
      <c r="IQ2395"/>
      <c r="IR2395"/>
      <c r="IS2395"/>
      <c r="IT2395"/>
      <c r="IU2395"/>
      <c r="IV2395"/>
    </row>
    <row r="2396" spans="1:256" s="1" customFormat="1">
      <c r="A2396"/>
      <c r="B2396"/>
      <c r="C2396"/>
      <c r="D2396"/>
      <c r="E2396"/>
      <c r="F2396" s="10"/>
      <c r="J2396" s="2"/>
      <c r="L2396"/>
      <c r="M2396"/>
      <c r="N2396"/>
      <c r="R2396" s="2"/>
      <c r="T2396"/>
      <c r="U2396"/>
      <c r="V2396"/>
      <c r="AA2396" s="2"/>
      <c r="AC2396"/>
      <c r="AD2396"/>
      <c r="AE2396"/>
      <c r="AJ2396" s="2"/>
      <c r="AL2396"/>
      <c r="AM2396"/>
      <c r="AN2396"/>
      <c r="AS2396" s="2"/>
      <c r="AU2396"/>
      <c r="AV2396"/>
      <c r="AW2396"/>
      <c r="BB2396" s="2"/>
      <c r="BD2396"/>
      <c r="BE2396"/>
      <c r="BF2396"/>
      <c r="BK2396" s="2"/>
      <c r="BM2396"/>
      <c r="BN2396"/>
      <c r="BO2396"/>
      <c r="BT2396" s="2"/>
      <c r="BV2396"/>
      <c r="BW2396"/>
      <c r="BX2396"/>
      <c r="CC2396" s="2"/>
      <c r="CE2396"/>
      <c r="CF2396"/>
      <c r="CG2396"/>
      <c r="CL2396" s="2"/>
      <c r="CN2396"/>
      <c r="CO2396"/>
      <c r="CP2396"/>
      <c r="CU2396" s="2"/>
      <c r="CW2396"/>
      <c r="CX2396"/>
      <c r="CY2396"/>
      <c r="DD2396" s="2"/>
      <c r="DF2396"/>
      <c r="DG2396"/>
      <c r="DH2396"/>
      <c r="DM2396" s="2"/>
      <c r="DO2396"/>
      <c r="DP2396"/>
      <c r="DQ2396"/>
      <c r="DV2396" s="2"/>
      <c r="DX2396"/>
      <c r="DY2396"/>
      <c r="DZ2396"/>
      <c r="EE2396" s="2"/>
      <c r="EG2396"/>
      <c r="EH2396"/>
      <c r="EI2396"/>
      <c r="EN2396" s="2"/>
      <c r="EP2396"/>
      <c r="EQ2396"/>
      <c r="ER2396"/>
      <c r="EW2396" s="2"/>
      <c r="EY2396"/>
      <c r="EZ2396"/>
      <c r="FA2396"/>
      <c r="FF2396" s="2"/>
      <c r="FH2396"/>
      <c r="FI2396"/>
      <c r="FJ2396"/>
      <c r="FO2396" s="2"/>
      <c r="FQ2396"/>
      <c r="FR2396"/>
      <c r="FS2396"/>
      <c r="FX2396" s="2"/>
      <c r="FZ2396"/>
      <c r="GA2396"/>
      <c r="GB2396"/>
      <c r="GG2396" s="2"/>
      <c r="GI2396"/>
      <c r="GJ2396"/>
      <c r="GK2396"/>
      <c r="GP2396" s="2"/>
      <c r="GR2396"/>
      <c r="GS2396"/>
      <c r="GT2396"/>
      <c r="GY2396" s="2"/>
      <c r="HA2396"/>
      <c r="HB2396"/>
      <c r="HC2396"/>
      <c r="HH2396" s="2"/>
      <c r="HJ2396"/>
      <c r="HK2396"/>
      <c r="HL2396"/>
      <c r="HQ2396"/>
      <c r="HR2396"/>
      <c r="HS2396"/>
      <c r="HT2396"/>
      <c r="HU2396"/>
      <c r="HV2396"/>
      <c r="HW2396"/>
      <c r="HX2396"/>
      <c r="HY2396"/>
      <c r="HZ2396"/>
      <c r="IA2396"/>
      <c r="IB2396"/>
      <c r="IC2396"/>
      <c r="ID2396"/>
      <c r="IE2396"/>
      <c r="IF2396"/>
      <c r="IG2396"/>
      <c r="IH2396"/>
      <c r="II2396"/>
      <c r="IJ2396"/>
      <c r="IK2396"/>
      <c r="IL2396"/>
      <c r="IM2396"/>
      <c r="IN2396"/>
      <c r="IO2396"/>
      <c r="IP2396"/>
      <c r="IQ2396"/>
      <c r="IR2396"/>
      <c r="IS2396"/>
      <c r="IT2396"/>
      <c r="IU2396"/>
      <c r="IV2396"/>
    </row>
    <row r="2397" spans="1:256" s="1" customFormat="1">
      <c r="A2397"/>
      <c r="B2397"/>
      <c r="C2397"/>
      <c r="D2397"/>
      <c r="E2397"/>
      <c r="F2397" s="10"/>
      <c r="J2397" s="2"/>
      <c r="L2397"/>
      <c r="M2397"/>
      <c r="N2397"/>
      <c r="R2397" s="2"/>
      <c r="T2397"/>
      <c r="U2397"/>
      <c r="V2397"/>
      <c r="AA2397" s="2"/>
      <c r="AC2397"/>
      <c r="AD2397"/>
      <c r="AE2397"/>
      <c r="AJ2397" s="2"/>
      <c r="AL2397"/>
      <c r="AM2397"/>
      <c r="AN2397"/>
      <c r="AS2397" s="2"/>
      <c r="AU2397"/>
      <c r="AV2397"/>
      <c r="AW2397"/>
      <c r="BB2397" s="2"/>
      <c r="BD2397"/>
      <c r="BE2397"/>
      <c r="BF2397"/>
      <c r="BK2397" s="2"/>
      <c r="BM2397"/>
      <c r="BN2397"/>
      <c r="BO2397"/>
      <c r="BT2397" s="2"/>
      <c r="BV2397"/>
      <c r="BW2397"/>
      <c r="BX2397"/>
      <c r="CC2397" s="2"/>
      <c r="CE2397"/>
      <c r="CF2397"/>
      <c r="CG2397"/>
      <c r="CL2397" s="2"/>
      <c r="CN2397"/>
      <c r="CO2397"/>
      <c r="CP2397"/>
      <c r="CU2397" s="2"/>
      <c r="CW2397"/>
      <c r="CX2397"/>
      <c r="CY2397"/>
      <c r="DD2397" s="2"/>
      <c r="DF2397"/>
      <c r="DG2397"/>
      <c r="DH2397"/>
      <c r="DM2397" s="2"/>
      <c r="DO2397"/>
      <c r="DP2397"/>
      <c r="DQ2397"/>
      <c r="DV2397" s="2"/>
      <c r="DX2397"/>
      <c r="DY2397"/>
      <c r="DZ2397"/>
      <c r="EE2397" s="2"/>
      <c r="EG2397"/>
      <c r="EH2397"/>
      <c r="EI2397"/>
      <c r="EN2397" s="2"/>
      <c r="EP2397"/>
      <c r="EQ2397"/>
      <c r="ER2397"/>
      <c r="EW2397" s="2"/>
      <c r="EY2397"/>
      <c r="EZ2397"/>
      <c r="FA2397"/>
      <c r="FF2397" s="2"/>
      <c r="FH2397"/>
      <c r="FI2397"/>
      <c r="FJ2397"/>
      <c r="FO2397" s="2"/>
      <c r="FQ2397"/>
      <c r="FR2397"/>
      <c r="FS2397"/>
      <c r="FX2397" s="2"/>
      <c r="FZ2397"/>
      <c r="GA2397"/>
      <c r="GB2397"/>
      <c r="GG2397" s="2"/>
      <c r="GI2397"/>
      <c r="GJ2397"/>
      <c r="GK2397"/>
      <c r="GP2397" s="2"/>
      <c r="GR2397"/>
      <c r="GS2397"/>
      <c r="GT2397"/>
      <c r="GY2397" s="2"/>
      <c r="HA2397"/>
      <c r="HB2397"/>
      <c r="HC2397"/>
      <c r="HH2397" s="2"/>
      <c r="HJ2397"/>
      <c r="HK2397"/>
      <c r="HL2397"/>
      <c r="HQ2397"/>
      <c r="HR2397"/>
      <c r="HS2397"/>
      <c r="HT2397"/>
      <c r="HU2397"/>
      <c r="HV2397"/>
      <c r="HW2397"/>
      <c r="HX2397"/>
      <c r="HY2397"/>
      <c r="HZ2397"/>
      <c r="IA2397"/>
      <c r="IB2397"/>
      <c r="IC2397"/>
      <c r="ID2397"/>
      <c r="IE2397"/>
      <c r="IF2397"/>
      <c r="IG2397"/>
      <c r="IH2397"/>
      <c r="II2397"/>
      <c r="IJ2397"/>
      <c r="IK2397"/>
      <c r="IL2397"/>
      <c r="IM2397"/>
      <c r="IN2397"/>
      <c r="IO2397"/>
      <c r="IP2397"/>
      <c r="IQ2397"/>
      <c r="IR2397"/>
      <c r="IS2397"/>
      <c r="IT2397"/>
      <c r="IU2397"/>
      <c r="IV2397"/>
    </row>
    <row r="2398" spans="1:256" s="1" customFormat="1">
      <c r="A2398"/>
      <c r="B2398"/>
      <c r="C2398"/>
      <c r="D2398"/>
      <c r="E2398"/>
      <c r="F2398" s="10"/>
      <c r="J2398" s="2"/>
      <c r="L2398"/>
      <c r="M2398"/>
      <c r="N2398"/>
      <c r="R2398" s="2"/>
      <c r="T2398"/>
      <c r="U2398"/>
      <c r="V2398"/>
      <c r="AA2398" s="2"/>
      <c r="AC2398"/>
      <c r="AD2398"/>
      <c r="AE2398"/>
      <c r="AJ2398" s="2"/>
      <c r="AL2398"/>
      <c r="AM2398"/>
      <c r="AN2398"/>
      <c r="AS2398" s="2"/>
      <c r="AU2398"/>
      <c r="AV2398"/>
      <c r="AW2398"/>
      <c r="BB2398" s="2"/>
      <c r="BD2398"/>
      <c r="BE2398"/>
      <c r="BF2398"/>
      <c r="BK2398" s="2"/>
      <c r="BM2398"/>
      <c r="BN2398"/>
      <c r="BO2398"/>
      <c r="BT2398" s="2"/>
      <c r="BV2398"/>
      <c r="BW2398"/>
      <c r="BX2398"/>
      <c r="CC2398" s="2"/>
      <c r="CE2398"/>
      <c r="CF2398"/>
      <c r="CG2398"/>
      <c r="CL2398" s="2"/>
      <c r="CN2398"/>
      <c r="CO2398"/>
      <c r="CP2398"/>
      <c r="CU2398" s="2"/>
      <c r="CW2398"/>
      <c r="CX2398"/>
      <c r="CY2398"/>
      <c r="DD2398" s="2"/>
      <c r="DF2398"/>
      <c r="DG2398"/>
      <c r="DH2398"/>
      <c r="DM2398" s="2"/>
      <c r="DO2398"/>
      <c r="DP2398"/>
      <c r="DQ2398"/>
      <c r="DV2398" s="2"/>
      <c r="DX2398"/>
      <c r="DY2398"/>
      <c r="DZ2398"/>
      <c r="EE2398" s="2"/>
      <c r="EG2398"/>
      <c r="EH2398"/>
      <c r="EI2398"/>
      <c r="EN2398" s="2"/>
      <c r="EP2398"/>
      <c r="EQ2398"/>
      <c r="ER2398"/>
      <c r="EW2398" s="2"/>
      <c r="EY2398"/>
      <c r="EZ2398"/>
      <c r="FA2398"/>
      <c r="FF2398" s="2"/>
      <c r="FH2398"/>
      <c r="FI2398"/>
      <c r="FJ2398"/>
      <c r="FO2398" s="2"/>
      <c r="FQ2398"/>
      <c r="FR2398"/>
      <c r="FS2398"/>
      <c r="FX2398" s="2"/>
      <c r="FZ2398"/>
      <c r="GA2398"/>
      <c r="GB2398"/>
      <c r="GG2398" s="2"/>
      <c r="GI2398"/>
      <c r="GJ2398"/>
      <c r="GK2398"/>
      <c r="GP2398" s="2"/>
      <c r="GR2398"/>
      <c r="GS2398"/>
      <c r="GT2398"/>
      <c r="GY2398" s="2"/>
      <c r="HA2398"/>
      <c r="HB2398"/>
      <c r="HC2398"/>
      <c r="HH2398" s="2"/>
      <c r="HJ2398"/>
      <c r="HK2398"/>
      <c r="HL2398"/>
      <c r="HQ2398"/>
      <c r="HR2398"/>
      <c r="HS2398"/>
      <c r="HT2398"/>
      <c r="HU2398"/>
      <c r="HV2398"/>
      <c r="HW2398"/>
      <c r="HX2398"/>
      <c r="HY2398"/>
      <c r="HZ2398"/>
      <c r="IA2398"/>
      <c r="IB2398"/>
      <c r="IC2398"/>
      <c r="ID2398"/>
      <c r="IE2398"/>
      <c r="IF2398"/>
      <c r="IG2398"/>
      <c r="IH2398"/>
      <c r="II2398"/>
      <c r="IJ2398"/>
      <c r="IK2398"/>
      <c r="IL2398"/>
      <c r="IM2398"/>
      <c r="IN2398"/>
      <c r="IO2398"/>
      <c r="IP2398"/>
      <c r="IQ2398"/>
      <c r="IR2398"/>
      <c r="IS2398"/>
      <c r="IT2398"/>
      <c r="IU2398"/>
      <c r="IV2398"/>
    </row>
    <row r="2399" spans="1:256" s="1" customFormat="1">
      <c r="A2399"/>
      <c r="B2399"/>
      <c r="C2399"/>
      <c r="D2399"/>
      <c r="E2399"/>
      <c r="F2399" s="10"/>
      <c r="J2399" s="2"/>
      <c r="L2399"/>
      <c r="M2399"/>
      <c r="N2399"/>
      <c r="R2399" s="2"/>
      <c r="T2399"/>
      <c r="U2399"/>
      <c r="V2399"/>
      <c r="AA2399" s="2"/>
      <c r="AC2399"/>
      <c r="AD2399"/>
      <c r="AE2399"/>
      <c r="AJ2399" s="2"/>
      <c r="AL2399"/>
      <c r="AM2399"/>
      <c r="AN2399"/>
      <c r="AS2399" s="2"/>
      <c r="AU2399"/>
      <c r="AV2399"/>
      <c r="AW2399"/>
      <c r="BB2399" s="2"/>
      <c r="BD2399"/>
      <c r="BE2399"/>
      <c r="BF2399"/>
      <c r="BK2399" s="2"/>
      <c r="BM2399"/>
      <c r="BN2399"/>
      <c r="BO2399"/>
      <c r="BT2399" s="2"/>
      <c r="BV2399"/>
      <c r="BW2399"/>
      <c r="BX2399"/>
      <c r="CC2399" s="2"/>
      <c r="CE2399"/>
      <c r="CF2399"/>
      <c r="CG2399"/>
      <c r="CL2399" s="2"/>
      <c r="CN2399"/>
      <c r="CO2399"/>
      <c r="CP2399"/>
      <c r="CU2399" s="2"/>
      <c r="CW2399"/>
      <c r="CX2399"/>
      <c r="CY2399"/>
      <c r="DD2399" s="2"/>
      <c r="DF2399"/>
      <c r="DG2399"/>
      <c r="DH2399"/>
      <c r="DM2399" s="2"/>
      <c r="DO2399"/>
      <c r="DP2399"/>
      <c r="DQ2399"/>
      <c r="DV2399" s="2"/>
      <c r="DX2399"/>
      <c r="DY2399"/>
      <c r="DZ2399"/>
      <c r="EE2399" s="2"/>
      <c r="EG2399"/>
      <c r="EH2399"/>
      <c r="EI2399"/>
      <c r="EN2399" s="2"/>
      <c r="EP2399"/>
      <c r="EQ2399"/>
      <c r="ER2399"/>
      <c r="EW2399" s="2"/>
      <c r="EY2399"/>
      <c r="EZ2399"/>
      <c r="FA2399"/>
      <c r="FF2399" s="2"/>
      <c r="FH2399"/>
      <c r="FI2399"/>
      <c r="FJ2399"/>
      <c r="FO2399" s="2"/>
      <c r="FQ2399"/>
      <c r="FR2399"/>
      <c r="FS2399"/>
      <c r="FX2399" s="2"/>
      <c r="FZ2399"/>
      <c r="GA2399"/>
      <c r="GB2399"/>
      <c r="GG2399" s="2"/>
      <c r="GI2399"/>
      <c r="GJ2399"/>
      <c r="GK2399"/>
      <c r="GP2399" s="2"/>
      <c r="GR2399"/>
      <c r="GS2399"/>
      <c r="GT2399"/>
      <c r="GY2399" s="2"/>
      <c r="HA2399"/>
      <c r="HB2399"/>
      <c r="HC2399"/>
      <c r="HH2399" s="2"/>
      <c r="HJ2399"/>
      <c r="HK2399"/>
      <c r="HL2399"/>
      <c r="HQ2399"/>
      <c r="HR2399"/>
      <c r="HS2399"/>
      <c r="HT2399"/>
      <c r="HU2399"/>
      <c r="HV2399"/>
      <c r="HW2399"/>
      <c r="HX2399"/>
      <c r="HY2399"/>
      <c r="HZ2399"/>
      <c r="IA2399"/>
      <c r="IB2399"/>
      <c r="IC2399"/>
      <c r="ID2399"/>
      <c r="IE2399"/>
      <c r="IF2399"/>
      <c r="IG2399"/>
      <c r="IH2399"/>
      <c r="II2399"/>
      <c r="IJ2399"/>
      <c r="IK2399"/>
      <c r="IL2399"/>
      <c r="IM2399"/>
      <c r="IN2399"/>
      <c r="IO2399"/>
      <c r="IP2399"/>
      <c r="IQ2399"/>
      <c r="IR2399"/>
      <c r="IS2399"/>
      <c r="IT2399"/>
      <c r="IU2399"/>
      <c r="IV2399"/>
    </row>
    <row r="2400" spans="1:256" s="1" customFormat="1">
      <c r="A2400"/>
      <c r="B2400"/>
      <c r="C2400"/>
      <c r="D2400"/>
      <c r="E2400"/>
      <c r="F2400" s="10"/>
      <c r="J2400" s="2"/>
      <c r="L2400"/>
      <c r="M2400"/>
      <c r="N2400"/>
      <c r="R2400" s="2"/>
      <c r="T2400"/>
      <c r="U2400"/>
      <c r="V2400"/>
      <c r="AA2400" s="2"/>
      <c r="AC2400"/>
      <c r="AD2400"/>
      <c r="AE2400"/>
      <c r="AJ2400" s="2"/>
      <c r="AL2400"/>
      <c r="AM2400"/>
      <c r="AN2400"/>
      <c r="AS2400" s="2"/>
      <c r="AU2400"/>
      <c r="AV2400"/>
      <c r="AW2400"/>
      <c r="BB2400" s="2"/>
      <c r="BD2400"/>
      <c r="BE2400"/>
      <c r="BF2400"/>
      <c r="BK2400" s="2"/>
      <c r="BM2400"/>
      <c r="BN2400"/>
      <c r="BO2400"/>
      <c r="BT2400" s="2"/>
      <c r="BV2400"/>
      <c r="BW2400"/>
      <c r="BX2400"/>
      <c r="CC2400" s="2"/>
      <c r="CE2400"/>
      <c r="CF2400"/>
      <c r="CG2400"/>
      <c r="CL2400" s="2"/>
      <c r="CN2400"/>
      <c r="CO2400"/>
      <c r="CP2400"/>
      <c r="CU2400" s="2"/>
      <c r="CW2400"/>
      <c r="CX2400"/>
      <c r="CY2400"/>
      <c r="DD2400" s="2"/>
      <c r="DF2400"/>
      <c r="DG2400"/>
      <c r="DH2400"/>
      <c r="DM2400" s="2"/>
      <c r="DO2400"/>
      <c r="DP2400"/>
      <c r="DQ2400"/>
      <c r="DV2400" s="2"/>
      <c r="DX2400"/>
      <c r="DY2400"/>
      <c r="DZ2400"/>
      <c r="EE2400" s="2"/>
      <c r="EG2400"/>
      <c r="EH2400"/>
      <c r="EI2400"/>
      <c r="EN2400" s="2"/>
      <c r="EP2400"/>
      <c r="EQ2400"/>
      <c r="ER2400"/>
      <c r="EW2400" s="2"/>
      <c r="EY2400"/>
      <c r="EZ2400"/>
      <c r="FA2400"/>
      <c r="FF2400" s="2"/>
      <c r="FH2400"/>
      <c r="FI2400"/>
      <c r="FJ2400"/>
      <c r="FO2400" s="2"/>
      <c r="FQ2400"/>
      <c r="FR2400"/>
      <c r="FS2400"/>
      <c r="FX2400" s="2"/>
      <c r="FZ2400"/>
      <c r="GA2400"/>
      <c r="GB2400"/>
      <c r="GG2400" s="2"/>
      <c r="GI2400"/>
      <c r="GJ2400"/>
      <c r="GK2400"/>
      <c r="GP2400" s="2"/>
      <c r="GR2400"/>
      <c r="GS2400"/>
      <c r="GT2400"/>
      <c r="GY2400" s="2"/>
      <c r="HA2400"/>
      <c r="HB2400"/>
      <c r="HC2400"/>
      <c r="HH2400" s="2"/>
      <c r="HJ2400"/>
      <c r="HK2400"/>
      <c r="HL2400"/>
      <c r="HQ2400"/>
      <c r="HR2400"/>
      <c r="HS2400"/>
      <c r="HT2400"/>
      <c r="HU2400"/>
      <c r="HV2400"/>
      <c r="HW2400"/>
      <c r="HX2400"/>
      <c r="HY2400"/>
      <c r="HZ2400"/>
      <c r="IA2400"/>
      <c r="IB2400"/>
      <c r="IC2400"/>
      <c r="ID2400"/>
      <c r="IE2400"/>
      <c r="IF2400"/>
      <c r="IG2400"/>
      <c r="IH2400"/>
      <c r="II2400"/>
      <c r="IJ2400"/>
      <c r="IK2400"/>
      <c r="IL2400"/>
      <c r="IM2400"/>
      <c r="IN2400"/>
      <c r="IO2400"/>
      <c r="IP2400"/>
      <c r="IQ2400"/>
      <c r="IR2400"/>
      <c r="IS2400"/>
      <c r="IT2400"/>
      <c r="IU2400"/>
      <c r="IV2400"/>
    </row>
    <row r="2401" spans="1:256" s="1" customFormat="1">
      <c r="A2401"/>
      <c r="B2401"/>
      <c r="C2401"/>
      <c r="D2401"/>
      <c r="E2401"/>
      <c r="J2401" s="2"/>
      <c r="L2401"/>
      <c r="M2401"/>
      <c r="N2401"/>
      <c r="R2401" s="2"/>
      <c r="T2401"/>
      <c r="U2401"/>
      <c r="V2401"/>
      <c r="AA2401" s="2"/>
      <c r="AC2401"/>
      <c r="AD2401"/>
      <c r="AE2401"/>
      <c r="AJ2401" s="2"/>
      <c r="AL2401"/>
      <c r="AM2401"/>
      <c r="AN2401"/>
      <c r="AS2401" s="2"/>
      <c r="AU2401"/>
      <c r="AV2401"/>
      <c r="AW2401"/>
      <c r="BB2401" s="2"/>
      <c r="BD2401"/>
      <c r="BE2401"/>
      <c r="BF2401"/>
      <c r="BK2401" s="2"/>
      <c r="BM2401"/>
      <c r="BN2401"/>
      <c r="BO2401"/>
      <c r="BT2401" s="2"/>
      <c r="BV2401"/>
      <c r="BW2401"/>
      <c r="BX2401"/>
      <c r="CC2401" s="2"/>
      <c r="CE2401"/>
      <c r="CF2401"/>
      <c r="CG2401"/>
      <c r="CL2401" s="2"/>
      <c r="CN2401"/>
      <c r="CO2401"/>
      <c r="CP2401"/>
      <c r="CU2401" s="2"/>
      <c r="CW2401"/>
      <c r="CX2401"/>
      <c r="CY2401"/>
      <c r="DD2401" s="2"/>
      <c r="DF2401"/>
      <c r="DG2401"/>
      <c r="DH2401"/>
      <c r="DM2401" s="2"/>
      <c r="DO2401"/>
      <c r="DP2401"/>
      <c r="DQ2401"/>
      <c r="DV2401" s="2"/>
      <c r="DX2401"/>
      <c r="DY2401"/>
      <c r="DZ2401"/>
      <c r="EE2401" s="2"/>
      <c r="EG2401"/>
      <c r="EH2401"/>
      <c r="EI2401"/>
      <c r="EN2401" s="2"/>
      <c r="EP2401"/>
      <c r="EQ2401"/>
      <c r="ER2401"/>
      <c r="EW2401" s="2"/>
      <c r="EY2401"/>
      <c r="EZ2401"/>
      <c r="FA2401"/>
      <c r="FF2401" s="2"/>
      <c r="FH2401"/>
      <c r="FI2401"/>
      <c r="FJ2401"/>
      <c r="FO2401" s="2"/>
      <c r="FQ2401"/>
      <c r="FR2401"/>
      <c r="FS2401"/>
      <c r="FX2401" s="2"/>
      <c r="FZ2401"/>
      <c r="GA2401"/>
      <c r="GB2401"/>
      <c r="GG2401" s="2"/>
      <c r="GI2401"/>
      <c r="GJ2401"/>
      <c r="GK2401"/>
      <c r="GP2401" s="2"/>
      <c r="GR2401"/>
      <c r="GS2401"/>
      <c r="GT2401"/>
      <c r="GY2401" s="2"/>
      <c r="HA2401"/>
      <c r="HB2401"/>
      <c r="HC2401"/>
      <c r="HH2401" s="2"/>
      <c r="HJ2401"/>
      <c r="HK2401"/>
      <c r="HL2401"/>
      <c r="HQ2401"/>
      <c r="HR2401"/>
      <c r="HS2401"/>
      <c r="HT2401"/>
      <c r="HU2401"/>
      <c r="HV2401"/>
      <c r="HW2401"/>
      <c r="HX2401"/>
      <c r="HY2401"/>
      <c r="HZ2401"/>
      <c r="IA2401"/>
      <c r="IB2401"/>
      <c r="IC2401"/>
      <c r="ID2401"/>
      <c r="IE2401"/>
      <c r="IF2401"/>
      <c r="IG2401"/>
      <c r="IH2401"/>
      <c r="II2401"/>
      <c r="IJ2401"/>
      <c r="IK2401"/>
      <c r="IL2401"/>
      <c r="IM2401"/>
      <c r="IN2401"/>
      <c r="IO2401"/>
      <c r="IP2401"/>
      <c r="IQ2401"/>
      <c r="IR2401"/>
      <c r="IS2401"/>
      <c r="IT2401"/>
      <c r="IU2401"/>
      <c r="IV2401"/>
    </row>
  </sheetData>
  <sortState xmlns:xlrd2="http://schemas.microsoft.com/office/spreadsheetml/2017/richdata2" ref="K3:P82">
    <sortCondition descending="1" ref="P3:P82"/>
    <sortCondition ref="K3:K82"/>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4" location="Punten!DC508" display="UCI-12" xr:uid="{00000000-0004-0000-0000-000004000000}"/>
    <hyperlink ref="D28" location="Punten!GO508" display="UCI-22" xr:uid="{00000000-0004-0000-0000-000005000000}"/>
    <hyperlink ref="D11" location="Punten!EV508" display="UCI-17" xr:uid="{00000000-0004-0000-0000-000006000000}"/>
    <hyperlink ref="D31" location="Punten!BS508" display="UCI-08" xr:uid="{00000000-0004-0000-0000-000007000000}"/>
    <hyperlink ref="D16" location="Punten!LB508" display="UCI-35" xr:uid="{00000000-0004-0000-0000-000008000000}"/>
    <hyperlink ref="D63" location="Punten!IZ508" display="UCI-29" xr:uid="{00000000-0004-0000-0000-000009000000}"/>
    <hyperlink ref="D27" location="Punten!DL508" display="UCI-13" xr:uid="{00000000-0004-0000-0000-00000A000000}"/>
    <hyperlink ref="D36" location="Punten!IH508" display="UCI-27" xr:uid="{00000000-0004-0000-0000-00000B000000}"/>
    <hyperlink ref="D6" location="Punten!PF508" display="UCI-47" xr:uid="{00000000-0004-0000-0000-00000C000000}"/>
    <hyperlink ref="D54" location="Punten!JI508" display="UCI-30" xr:uid="{00000000-0004-0000-0000-00000D000000}"/>
    <hyperlink ref="D8" location="Punten!CB508" display="UCI-09" xr:uid="{00000000-0004-0000-0000-00000E000000}"/>
    <hyperlink ref="D59" location="Punten!DU508" display="UCI-14" xr:uid="{00000000-0004-0000-0000-00000F000000}"/>
    <hyperlink ref="D49" location="Punten!GX508" display="UCI-23" xr:uid="{00000000-0004-0000-0000-000010000000}"/>
    <hyperlink ref="D12" location="Punten!RZ508" display="UCI-55" xr:uid="{00000000-0004-0000-0000-000011000000}"/>
    <hyperlink ref="D24" location="Punten!HP508" display="UCI-25" xr:uid="{00000000-0004-0000-0000-000012000000}"/>
    <hyperlink ref="D46" location="Punten!RH508" display="UCI-53" xr:uid="{00000000-0004-0000-0000-000013000000}"/>
    <hyperlink ref="D17" location="Punten!Q508" display="UCI-02" xr:uid="{00000000-0004-0000-0000-000014000000}"/>
    <hyperlink ref="D51" location="Punten!NM508" display="UCI-42" xr:uid="{00000000-0004-0000-0000-000015000000}"/>
    <hyperlink ref="D21" location="Punten!VC508" display="UCI-64" xr:uid="{00000000-0004-0000-0000-000016000000}"/>
    <hyperlink ref="D34" location="Punten!AI508" display="UCI-04" xr:uid="{00000000-0004-0000-0000-000017000000}"/>
    <hyperlink ref="D20" location="Punten!AR508" display="UCI-05" xr:uid="{00000000-0004-0000-0000-000018000000}"/>
    <hyperlink ref="D30" location="Punten!KA508" display="UCI-32" xr:uid="{00000000-0004-0000-0000-000019000000}"/>
    <hyperlink ref="D37" location="Punten!EM508" display="UCI-16" xr:uid="{00000000-0004-0000-0000-00001A000000}"/>
    <hyperlink ref="D7" location="Punten!ND508" display="UCI-41" xr:uid="{00000000-0004-0000-0000-00001B000000}"/>
    <hyperlink ref="D69" location="Punten!CT508" display="UCI-11" xr:uid="{00000000-0004-0000-0000-00001C000000}"/>
    <hyperlink ref="D32" location="Punten!OW508" display="UCI-46" xr:uid="{00000000-0004-0000-0000-00001D000000}"/>
    <hyperlink ref="D50" location="Punten!LK508" display="UCI-36" xr:uid="{00000000-0004-0000-0000-00001E000000}"/>
    <hyperlink ref="D19" location="Punten!BA508" display="UCI-06" xr:uid="{00000000-0004-0000-0000-00001F000000}"/>
    <hyperlink ref="D66" location="Punten!UK508" display="UCI-62" xr:uid="{00000000-0004-0000-0000-000020000000}"/>
    <hyperlink ref="D18" location="Punten!FW508" display="UCI-20" xr:uid="{00000000-0004-0000-0000-000021000000}"/>
    <hyperlink ref="D75" location="Punten!NV508" display="UCI-43" xr:uid="{00000000-0004-0000-0000-000022000000}"/>
    <hyperlink ref="D55" location="Punten!GF508" display="UCI-21" xr:uid="{00000000-0004-0000-0000-000023000000}"/>
    <hyperlink ref="D3" location="Punten!Z508" display="UCI-03" xr:uid="{00000000-0004-0000-0000-000024000000}"/>
    <hyperlink ref="D9" location="Punten!IQ508" display="UCI-28" xr:uid="{00000000-0004-0000-0000-000025000000}"/>
    <hyperlink ref="D70" location="Punten!ON508" display="UCI-45" xr:uid="{00000000-0004-0000-0000-000026000000}"/>
    <hyperlink ref="D40" location="Punten!TJ508" display="UCI-59" xr:uid="{00000000-0004-0000-0000-000027000000}"/>
    <hyperlink ref="D13" location="Punten!JR508" display="UCI-31" xr:uid="{00000000-0004-0000-0000-000028000000}"/>
    <hyperlink ref="D15" location="Punten!BJ508" display="UCI-07" xr:uid="{00000000-0004-0000-0000-000029000000}"/>
    <hyperlink ref="D74" location="Punten!TS508" display="UCI-60" xr:uid="{00000000-0004-0000-0000-00002A000000}"/>
    <hyperlink ref="D72" location="Punten!KS508" display="UCI-34" xr:uid="{00000000-0004-0000-0000-00002B000000}"/>
    <hyperlink ref="D29"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43" location="Punten!SI508" display="UCI-56" xr:uid="{00000000-0004-0000-0000-000029050000}"/>
    <hyperlink ref="D23" location="Punten!QG508" display="UCI-50" xr:uid="{00000000-0004-0000-0000-00002A050000}"/>
    <hyperlink ref="D41" location="Punten!HG508" display="UCI-24" xr:uid="{00000000-0004-0000-0000-00002B050000}"/>
    <hyperlink ref="D22" location="Punten!VU508" display="UCI-66" xr:uid="{00000000-0004-0000-0000-00002C050000}"/>
    <hyperlink ref="D39" location="Punten!SR508" display="UCI-57" xr:uid="{00000000-0004-0000-0000-00002D050000}"/>
    <hyperlink ref="D58" location="Punten!OE508" display="UCI-44" xr:uid="{00000000-0004-0000-0000-00002E050000}"/>
    <hyperlink ref="D67" location="Punten!HY508" display="UCI-26" xr:uid="{00000000-0004-0000-0000-00002F050000}"/>
    <hyperlink ref="D33" location="Punten!TA508" display="UCI-58" xr:uid="{00000000-0004-0000-0000-000030050000}"/>
    <hyperlink ref="D4" location="Punten!PO508" display="UCI-48" xr:uid="{00000000-0004-0000-0000-000031050000}"/>
    <hyperlink ref="D76" location="Punten!MU508" display="UCI-40" xr:uid="{00000000-0004-0000-0000-000032050000}"/>
    <hyperlink ref="D35" location="Punten!LT508" display="UCI-37" xr:uid="{00000000-0004-0000-0000-000033050000}"/>
    <hyperlink ref="D64" location="Punten!MC508" display="UCI-38" xr:uid="{00000000-0004-0000-0000-000034050000}"/>
    <hyperlink ref="D73" location="Punten!KJ508" display="UCI-33" xr:uid="{00000000-0004-0000-0000-000035050000}"/>
    <hyperlink ref="D48" location="Punten!ML508" display="UCI-39" xr:uid="{00000000-0004-0000-0000-000036050000}"/>
    <hyperlink ref="D56" location="Punten!FN508" display="UCI-19" xr:uid="{00000000-0004-0000-0000-000037050000}"/>
    <hyperlink ref="D10" location="Punten!PX508" display="UCI-49" xr:uid="{00000000-0004-0000-0000-000038050000}"/>
    <hyperlink ref="D5" location="Punten!CK508" display="UCI-10" xr:uid="{00000000-0004-0000-0000-000046050000}"/>
    <hyperlink ref="D25" location="Punten!H508" display="UCI-01" xr:uid="{00000000-0004-0000-0000-0000C2050000}"/>
    <hyperlink ref="D64:D74" location="Punten!RQ446" display="UCI-54" xr:uid="{00000000-0004-0000-0000-0000D6050000}"/>
    <hyperlink ref="D53" location="Punten!WV508" display="UCI-69" xr:uid="{00000000-0004-0000-0000-0000D7050000}"/>
    <hyperlink ref="D65" location="Punten!XE508" display="UCI-70" xr:uid="{00000000-0004-0000-0000-0000D8050000}"/>
    <hyperlink ref="D68" location="Punten!XW508" display="UCI-72" xr:uid="{00000000-0004-0000-0000-0000D9050000}"/>
    <hyperlink ref="D38" location="Punten!YF508" display="UCI-73" xr:uid="{00000000-0004-0000-0000-0000DA050000}"/>
    <hyperlink ref="D61" location="Punten!YO508" display="UCI-74" xr:uid="{00000000-0004-0000-0000-0000DB050000}"/>
    <hyperlink ref="D81" location="Punten!ZP508" display="UCI-77" xr:uid="{00000000-0004-0000-0000-0000DC050000}"/>
    <hyperlink ref="D47" location="Punten!AEL508" display="UCI-91" xr:uid="{00000000-0004-0000-0000-0000DD050000}"/>
    <hyperlink ref="D79" location="Punten!AEU508" display="UCI-92" xr:uid="{00000000-0004-0000-0000-0000DE050000}"/>
    <hyperlink ref="D52" location="Punten!AGE508" display="UCI-96" xr:uid="{00000000-0004-0000-0000-0000DF050000}"/>
    <hyperlink ref="D45" location="Punten!ADT508" display="UCI-89" xr:uid="{00000000-0004-0000-0000-0000E0050000}"/>
    <hyperlink ref="D78"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7" location="Punten!QP508" display="UCI-51" xr:uid="{00000000-0004-0000-0000-0000F7050000}"/>
    <hyperlink ref="D42"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80" location="Punten!ADB508" display="UCI-87" xr:uid="{A163A467-EE29-4889-8B6D-DB05A5F4E08A}"/>
    <hyperlink ref="D26" location="Punten!ADK508" display="UCI-88" xr:uid="{4453908C-345C-4DFE-AD70-BDFFADA7340C}"/>
    <hyperlink ref="D71" location="Punten!AEC508" display="UCI-90" xr:uid="{A009D5AA-8A29-40D8-8B81-549FC081608B}"/>
    <hyperlink ref="D57" location="Punten!AFM508" display="UCI-94" xr:uid="{3116A368-8F6B-4260-BABB-73DE0E00C5E5}"/>
    <hyperlink ref="D60" location="Punten!AFV508" display="UCI-95" xr:uid="{FC610D63-1C54-4A32-AEFD-91EE0B702134}"/>
    <hyperlink ref="D44" location="Punten!AGN508" display="UCI-97" xr:uid="{DF7BA269-3FE8-446C-9C49-AF8C96BD8C87}"/>
    <hyperlink ref="D62"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10" location="Punten!DC508" display="UCI-12" xr:uid="{C7CD3DD1-932E-453A-952D-313B5FC3E938}"/>
    <hyperlink ref="M5" location="Punten!GO508" display="UCI-22" xr:uid="{F3E6EBBF-0A74-4515-8AF2-23B234969063}"/>
    <hyperlink ref="M59" location="Punten!EV508" display="UCI-17" xr:uid="{B336D3B6-D513-4581-8A39-EDA97852F3E5}"/>
    <hyperlink ref="M32" location="Punten!BS508" display="UCI-08" xr:uid="{B26F7AEF-0C41-4174-BF07-814AE5C0350E}"/>
    <hyperlink ref="M72" location="Punten!LB508" display="UCI-35" xr:uid="{A4049CFC-F401-4D7F-8BDE-D3E380DEED0C}"/>
    <hyperlink ref="M57" location="Punten!IZ508" display="UCI-29" xr:uid="{D4C96E3E-3E1F-4526-A127-19E25F3A09DD}"/>
    <hyperlink ref="M45" location="Punten!DL508" display="UCI-13" xr:uid="{0ADE8D58-5D53-4CFA-B615-AA08A60A825E}"/>
    <hyperlink ref="M46" location="Punten!IH508" display="UCI-27" xr:uid="{88DE37D5-F1F9-40EF-8943-146A8507A8CD}"/>
    <hyperlink ref="M6" location="Punten!PF508" display="UCI-47" xr:uid="{9593268F-AE6D-4747-B98E-DC13C4FCE83F}"/>
    <hyperlink ref="M63" location="Punten!JI508" display="UCI-30" xr:uid="{5E1DB4C6-C7F2-4C7C-8FA3-A46F544DBE76}"/>
    <hyperlink ref="M38" location="Punten!CB508" display="UCI-09" xr:uid="{AC2FD9D1-E815-4DEB-AE1F-65C7A48394B3}"/>
    <hyperlink ref="M28" location="Punten!DU508" display="UCI-14" xr:uid="{D431DDF3-8634-4836-BB4E-D14D34B3D0EF}"/>
    <hyperlink ref="M4" location="Punten!GX508" display="UCI-23" xr:uid="{F33917DA-1E0D-4685-B9F5-F3E9BBC40198}"/>
    <hyperlink ref="M73" location="Punten!RZ508" display="UCI-55" xr:uid="{8D84006C-E82E-4C97-9ADE-53AA66D780B2}"/>
    <hyperlink ref="M56" location="Punten!HP508" display="UCI-25" xr:uid="{D3D2648B-9EFC-47BD-898E-B8B6EF00C80C}"/>
    <hyperlink ref="M70" location="Punten!RH508" display="UCI-53" xr:uid="{AC92E2A9-BD95-41E4-A28D-A2D976630A30}"/>
    <hyperlink ref="M7" location="Punten!Q508" display="UCI-02" xr:uid="{B92F0F45-9215-4916-89CC-A740739270D4}"/>
    <hyperlink ref="M61" location="Punten!NM508" display="UCI-42" xr:uid="{BA533BBA-65DE-4DD5-9C09-A671007BB3F5}"/>
    <hyperlink ref="M62" location="Punten!VC508" display="UCI-64" xr:uid="{B8F475D0-A28A-4C12-875E-D76F502967FE}"/>
    <hyperlink ref="M48" location="Punten!AI508" display="UCI-04" xr:uid="{B5B9DAD1-3E14-4360-9FD2-2D4A3B5F06C2}"/>
    <hyperlink ref="M51" location="Punten!AR508" display="UCI-05" xr:uid="{26E35695-671A-430B-9AAF-2C84D8D2D102}"/>
    <hyperlink ref="M76" location="Punten!KA508" display="UCI-32" xr:uid="{662AAB48-91E2-4719-B7D1-9701FDD2296F}"/>
    <hyperlink ref="M11" location="Punten!EM508" display="UCI-16" xr:uid="{894CE007-61CC-443D-92AC-D7164897E918}"/>
    <hyperlink ref="M9" location="Punten!ND508" display="UCI-41" xr:uid="{65A95A23-2B88-4706-8C84-67235E08B270}"/>
    <hyperlink ref="M27" location="Punten!CT508" display="UCI-11" xr:uid="{2219C8B5-DBE4-4249-838D-9868B0500494}"/>
    <hyperlink ref="M31" location="Punten!OW508" display="UCI-46" xr:uid="{D7D49005-2930-48D8-8939-231FD592E59A}"/>
    <hyperlink ref="M30" location="Punten!LK508" display="UCI-36" xr:uid="{F8CB3FEF-AAED-479E-AEEB-461669F633A0}"/>
    <hyperlink ref="M60" location="Punten!BA508" display="UCI-06" xr:uid="{6EA195B2-872E-42A5-AB21-893BCFC8C334}"/>
    <hyperlink ref="M3" location="Punten!UK508" display="UCI-62" xr:uid="{33D3623A-2E20-4C8D-87A4-6326FCA4C683}"/>
    <hyperlink ref="M37" location="Punten!FW508" display="UCI-20" xr:uid="{C59986B7-3FA7-4251-990D-94D3A5CFD6C4}"/>
    <hyperlink ref="M23" location="Punten!NV508" display="UCI-43" xr:uid="{D798354C-2F81-4327-8A1F-4ED6E09DF2BE}"/>
    <hyperlink ref="M52" location="Punten!GF508" display="UCI-21" xr:uid="{5FEAF720-AF84-4F71-A887-C482E606F5ED}"/>
    <hyperlink ref="M8" location="Punten!Z508" display="UCI-03" xr:uid="{87E9C0A0-E8C2-4EA9-9887-350E55A9411A}"/>
    <hyperlink ref="M25" location="Punten!IQ508" display="UCI-28" xr:uid="{A0965B15-6871-4B82-AB52-42A22821FAE4}"/>
    <hyperlink ref="M55" location="Punten!ON508" display="UCI-45" xr:uid="{91CC9769-8783-4116-8023-77AC5D75ACC1}"/>
    <hyperlink ref="M18" location="Punten!TJ508" display="UCI-59" xr:uid="{B9D30C66-AD73-4E65-9C45-D88E901E8D21}"/>
    <hyperlink ref="M74" location="Punten!JR508" display="UCI-31" xr:uid="{2301A894-8451-4A44-9D19-28F90B91683C}"/>
    <hyperlink ref="M12" location="Punten!BJ508" display="UCI-07" xr:uid="{E7D86DC4-7264-489D-B8CA-5B5275E0B980}"/>
    <hyperlink ref="M75" location="Punten!TS508" display="UCI-60" xr:uid="{D5663017-1F31-4117-BCEF-5CA80E5E7D3F}"/>
    <hyperlink ref="M19" location="Punten!KS508" display="UCI-34" xr:uid="{201788CA-F5CE-4B4D-AF8A-8913154C74C1}"/>
    <hyperlink ref="M40" location="Punten!WM508" display="UCI-68" xr:uid="{595E11FD-FB4D-416E-8F91-F20F4DC3CCC8}"/>
    <hyperlink ref="M29" location="Punten!SI508" display="UCI-56" xr:uid="{20084319-4B3F-450C-9782-2AE90AD27FAD}"/>
    <hyperlink ref="M16" location="Punten!QG508" display="UCI-50" xr:uid="{93AA084B-3DC1-47F9-BBE3-B5EF03C7255E}"/>
    <hyperlink ref="M20" location="Punten!HG508" display="UCI-24" xr:uid="{024DE7E0-63E3-4A60-8D74-983BBCBFFFB5}"/>
    <hyperlink ref="M50" location="Punten!VU508" display="UCI-66" xr:uid="{ECAEA0A3-7FB1-42B9-B32C-EF465F9B15DF}"/>
    <hyperlink ref="M65" location="Punten!SR508" display="UCI-57" xr:uid="{DE353DF2-377A-41BB-A3A3-A1B8D085AE47}"/>
    <hyperlink ref="M15" location="Punten!OE508" display="UCI-44" xr:uid="{42F9D081-A779-4DD4-8C2D-F250E5B2043A}"/>
    <hyperlink ref="M21" location="Punten!HY508" display="UCI-26" xr:uid="{9A5AAEB3-7BA3-47E4-991D-D809BC67322C}"/>
    <hyperlink ref="M43" location="Punten!TA508" display="UCI-58" xr:uid="{A034C6A0-2CE9-4331-8922-7902752CA9E8}"/>
    <hyperlink ref="M66" location="Punten!PO508" display="UCI-48" xr:uid="{21A67D73-39B0-43B9-A68E-7786E4907ACA}"/>
    <hyperlink ref="M68" location="Punten!MU508" display="UCI-40" xr:uid="{09997672-A570-43FB-A711-F542C7EC953A}"/>
    <hyperlink ref="M69" location="Punten!LT508" display="UCI-37" xr:uid="{98E1F3C8-88A1-4657-8371-DAF957DCA3CA}"/>
    <hyperlink ref="M81" location="Punten!MC508" display="UCI-38" xr:uid="{5EDC77BE-9A5D-4495-81CD-00BC97E03FA9}"/>
    <hyperlink ref="M34" location="Punten!KJ508" display="UCI-33" xr:uid="{4D6A5699-2A1E-4194-AD81-9CAC1460D4FC}"/>
    <hyperlink ref="M14" location="Punten!ML508" display="UCI-39" xr:uid="{1C77F3CE-342D-44E1-8733-E0499BD9029C}"/>
    <hyperlink ref="M41" location="Punten!FN508" display="UCI-19" xr:uid="{7E6C7AF4-138C-44D9-BF0F-F0679FC3EB5A}"/>
    <hyperlink ref="M39" location="Punten!PX508" display="UCI-49" xr:uid="{7093F62D-5EE5-493B-A084-2EAEB77F2B4A}"/>
    <hyperlink ref="M49" location="Punten!CK508" display="UCI-10" xr:uid="{C8753E6E-BEBA-4D44-B3D7-EB6AF6BF92E9}"/>
    <hyperlink ref="M24" location="Punten!H508" display="UCI-01" xr:uid="{7A3E208F-D97E-4025-8320-D7494E717A91}"/>
    <hyperlink ref="M64:M74" location="Punten!RQ446" display="UCI-54" xr:uid="{6FE83717-4AC7-42CE-A24E-D81E134EA2B0}"/>
    <hyperlink ref="M71" location="Punten!WV508" display="UCI-69" xr:uid="{3DF12D6A-6535-40D6-8A55-D4376B125B5E}"/>
    <hyperlink ref="M35" location="Punten!XE508" display="UCI-70" xr:uid="{6DF7F74E-07E7-4D0B-98A3-895CEDAE6AAF}"/>
    <hyperlink ref="M79" location="Punten!XW508" display="UCI-72" xr:uid="{8AF65DC3-D70E-4870-9FB9-FDDC621A29BF}"/>
    <hyperlink ref="M78" location="Punten!YF508" display="UCI-73" xr:uid="{AC6747C6-187F-4AED-948B-376B5DEEDCDF}"/>
    <hyperlink ref="M82" location="Punten!YO508" display="UCI-74" xr:uid="{D0B2487B-D6AD-42E1-A98B-2C43A03B11FE}"/>
    <hyperlink ref="M47" location="Punten!ZP508" display="UCI-77" xr:uid="{9F696F5B-0235-4247-86A8-54EC151D77C6}"/>
    <hyperlink ref="M53" location="Punten!AEL508" display="UCI-91" xr:uid="{2F542F59-4AB8-48D7-A4AC-311B16792E52}"/>
    <hyperlink ref="M77" location="Punten!AEU508" display="UCI-92" xr:uid="{760EE540-6426-448F-9B38-B987F32BC52F}"/>
    <hyperlink ref="M64" location="Punten!AGE508" display="UCI-96" xr:uid="{36ED7CE1-A9AC-4A8B-A4A4-18F8272447CB}"/>
    <hyperlink ref="M33" location="Punten!ADT508" display="UCI-89" xr:uid="{CEC29164-03F1-4A97-8FD1-DB4FF9E25B01}"/>
    <hyperlink ref="M80" location="Punten!AFD508" display="UCI-93" xr:uid="{76D4A348-B1DB-41F8-9048-ACE3251FC1E7}"/>
    <hyperlink ref="M54" location="Punten!QP508" display="UCI-51" xr:uid="{481311DB-C641-4850-8AEB-48790F53DE32}"/>
    <hyperlink ref="M36" location="Punten!QY508" display="UCI-52" xr:uid="{8BF2995A-A484-4616-B834-25A0451F63EA}"/>
    <hyperlink ref="M58" location="Punten!ADB508" display="UCI-87" xr:uid="{52B0B2CA-E348-4F80-AEE1-6C19902B909F}"/>
    <hyperlink ref="M17" location="Punten!ADK508" display="UCI-88" xr:uid="{01C573AD-E282-4F52-BCD0-3A0FA9D0E103}"/>
    <hyperlink ref="M22" location="Punten!AEC508" display="UCI-90" xr:uid="{3DB17258-AA4C-4D52-A7F3-A1591D4195AE}"/>
    <hyperlink ref="M42" location="Punten!AFM508" display="UCI-94" xr:uid="{28B15C48-A206-40FC-8EE7-B8CEAD6EE039}"/>
    <hyperlink ref="M67" location="Punten!AFV508" display="UCI-95" xr:uid="{E347215C-1BBA-4CB5-99CD-0D1351537F4E}"/>
    <hyperlink ref="M13" location="Punten!AGN508" display="UCI-97" xr:uid="{5F1FDDE4-CA5A-403F-B9F7-04A12203A02A}"/>
    <hyperlink ref="M44" location="Punten!AGW508" display="UCI-98" xr:uid="{ABBB4B6D-E761-4CE9-BA31-240192912B39}"/>
    <hyperlink ref="M26" location="Punten!AHF508" display="UCI-99" xr:uid="{9D9852A7-CAE2-4FDB-92F0-9267B8C3E302}"/>
    <hyperlink ref="N127" location="Punten!DC508" display="UCI-12" xr:uid="{C09D6EBD-671C-4BDA-9117-BD1199271511}"/>
    <hyperlink ref="N123" location="Punten!GO508" display="UCI-22" xr:uid="{3FE2E7E9-18D0-4B2C-91EA-6612B912C0EF}"/>
    <hyperlink ref="N140" location="Punten!EV508" display="UCI-17" xr:uid="{C9274D42-2B02-4F02-BD32-1D837620099C}"/>
    <hyperlink ref="N141" location="Punten!BS508" display="UCI-08" xr:uid="{B5B9B1A4-2D4C-446E-B90F-3E58DADB86E3}"/>
    <hyperlink ref="N117" location="Punten!LB508" display="UCI-35" xr:uid="{0F31A4D8-1AAC-41DE-845E-43F667E0DECC}"/>
    <hyperlink ref="N170" location="Punten!IZ508" display="UCI-29" xr:uid="{F2ACDF70-DB68-45C1-AF64-6A898FFED636}"/>
    <hyperlink ref="N142" location="Punten!DL508" display="UCI-13" xr:uid="{91A240A3-C49C-498A-9378-405842964E11}"/>
    <hyperlink ref="N175" location="Punten!IH508" display="UCI-27" xr:uid="{56642FB4-1E8E-4462-A961-0D5A413257BC}"/>
    <hyperlink ref="N103" location="Punten!PF508" display="UCI-47" xr:uid="{7B57A3F8-54C1-4EB4-8E09-0A71A456DDF8}"/>
    <hyperlink ref="N136" location="Punten!JI508" display="UCI-30" xr:uid="{AD183DA0-D352-40B1-A7F1-421EA58D59FB}"/>
    <hyperlink ref="N106" location="Punten!CB508" display="UCI-09" xr:uid="{CD853CAB-74D8-4E23-9238-E1B85BBE1816}"/>
    <hyperlink ref="N143" location="Punten!DU508" display="UCI-14" xr:uid="{2B8B1089-8360-4980-AA79-E1CCDCB47E37}"/>
    <hyperlink ref="N153" location="Punten!GX508" display="UCI-23" xr:uid="{66522578-F1F4-4319-8EAC-BE0C2065F1ED}"/>
    <hyperlink ref="N110" location="Punten!RZ508" display="UCI-55" xr:uid="{0CE0BA3D-DA8A-4876-9CC3-6DE7F6E3FFC6}"/>
    <hyperlink ref="N111" location="Punten!HP508" display="UCI-25" xr:uid="{0A5005CF-01F2-4083-A0FF-749BB44B5BA7}"/>
    <hyperlink ref="N107" location="Punten!RH508" display="UCI-53" xr:uid="{5981CBD8-1F5E-4C3E-9A33-2E2501C416E8}"/>
    <hyperlink ref="N116" location="Punten!Q508" display="UCI-02" xr:uid="{B4128299-66C4-4378-BCBD-C20889A90D60}"/>
    <hyperlink ref="N164" location="Punten!NM508" display="UCI-42" xr:uid="{6A1257B3-AF7E-4B25-AC65-BAA8EB08EE9C}"/>
    <hyperlink ref="N112" location="Punten!VC508" display="UCI-64" xr:uid="{CF5851B1-A92A-497E-AA53-BD242A8ECE87}"/>
    <hyperlink ref="N131" location="Punten!AI508" display="UCI-04" xr:uid="{CF3F2EE0-92B1-4424-A91A-2CD37450C7D1}"/>
    <hyperlink ref="N145" location="Punten!AR508" display="UCI-05" xr:uid="{5208C288-C605-478B-A70D-5C7AD5845ADE}"/>
    <hyperlink ref="N99" location="Punten!KA508" display="UCI-32" xr:uid="{D31F6261-8AF5-4C7A-9BE7-2FA7AC7A26BB}"/>
    <hyperlink ref="N113" location="Punten!EM508" display="UCI-16" xr:uid="{D947D16D-832F-4EF6-95D6-DDB970BAF2E5}"/>
    <hyperlink ref="N118" location="Punten!ND508" display="UCI-41" xr:uid="{A5EEA807-4872-4984-8D77-E7316025A3CB}"/>
    <hyperlink ref="N165" location="Punten!CT508" display="UCI-11" xr:uid="{169DF40B-190E-43BF-9419-648FBF5418C5}"/>
    <hyperlink ref="N137" location="Punten!OW508" display="UCI-46" xr:uid="{94993AE7-297D-4A06-AEEA-FC2FC293219C}"/>
    <hyperlink ref="N148" location="Punten!LK508" display="UCI-36" xr:uid="{2B4DFBE9-F69E-4945-BB2D-657E1FCB1E93}"/>
    <hyperlink ref="N98" location="Punten!BA508" display="UCI-06" xr:uid="{84C1A559-FF34-4A31-8D0F-2D51D76D42AB}"/>
    <hyperlink ref="N158" location="Punten!UK508" display="UCI-62" xr:uid="{F5C36BCE-DA70-4908-B4C3-EE99E7FC7ED8}"/>
    <hyperlink ref="N161" location="Punten!FW508" display="UCI-20" xr:uid="{441F7B6B-30FD-4B29-876E-B02DD71B9069}"/>
    <hyperlink ref="N173" location="Punten!NV508" display="UCI-43" xr:uid="{9611C14B-1C22-4F26-891E-06B8D03273DB}"/>
    <hyperlink ref="N150" location="Punten!GF508" display="UCI-21" xr:uid="{394D10FC-6373-47C4-A1C9-F73E2BDD16B4}"/>
    <hyperlink ref="N120" location="Punten!Z508" display="UCI-03" xr:uid="{26853CC9-3158-4B95-8507-502E1AA97E37}"/>
    <hyperlink ref="N134" location="Punten!IQ508" display="UCI-28" xr:uid="{E2E29F59-4E86-4E18-9342-647244985DF3}"/>
    <hyperlink ref="N166" location="Punten!ON508" display="UCI-45" xr:uid="{12D96167-E2BE-4843-BE27-9D8AC24BF211}"/>
    <hyperlink ref="N152" location="Punten!TJ508" display="UCI-59" xr:uid="{9F77204D-EC28-444B-B58A-CF1B4468098B}"/>
    <hyperlink ref="N102" location="Punten!JR508" display="UCI-31" xr:uid="{BE40E56E-0270-46A9-B86A-F4C7887592A0}"/>
    <hyperlink ref="N121" location="Punten!BJ508" display="UCI-07" xr:uid="{18262ED6-8E3C-4920-A8BE-FC5A6A9D440C}"/>
    <hyperlink ref="N162" location="Punten!TS508" display="UCI-60" xr:uid="{C2F14D41-0EFC-4BCD-8487-5CEE156685DD}"/>
    <hyperlink ref="N128" location="Punten!KS508" display="UCI-34" xr:uid="{ED165D9E-C6EA-4A16-BCE8-32A90649841B}"/>
    <hyperlink ref="N160" location="Punten!WM508" display="UCI-68" xr:uid="{B9A16D30-7109-41D9-A961-3F872CFC04D2}"/>
    <hyperlink ref="N109" location="Punten!SI508" display="UCI-56" xr:uid="{41BBEC13-080F-4E77-97AE-592BCBF034BA}"/>
    <hyperlink ref="N101" location="Punten!QG508" display="UCI-50" xr:uid="{ADD649BB-1AA6-4BDA-9269-7ECE22A8D105}"/>
    <hyperlink ref="N144" location="Punten!HG508" display="UCI-24" xr:uid="{41FB9192-28DA-47F2-9279-6D4836F930EE}"/>
    <hyperlink ref="N126" location="Punten!VU508" display="UCI-66" xr:uid="{D2323544-7B5D-48D2-AEA5-FF4911B5C5A8}"/>
    <hyperlink ref="N129" location="Punten!SR508" display="UCI-57" xr:uid="{D89EC24C-5AF7-4EF6-8883-6F342AF5F411}"/>
    <hyperlink ref="N125" location="Punten!OE508" display="UCI-44" xr:uid="{EEA4086D-8576-4A6E-8816-AEDC12FD9116}"/>
    <hyperlink ref="N156" location="Punten!HY508" display="UCI-26" xr:uid="{39F41E61-2DEC-4044-9D09-5C4F4D2D3433}"/>
    <hyperlink ref="N100" location="Punten!TA508" display="UCI-58" xr:uid="{7B7BE1E8-CE15-4F5C-BE82-727F2437E8B0}"/>
    <hyperlink ref="N108" location="Punten!PO508" display="UCI-48" xr:uid="{E27B9676-E7A3-4641-8322-DAA8B1FB65DE}"/>
    <hyperlink ref="N159" location="Punten!MU508" display="UCI-40" xr:uid="{93AA04C1-FA71-41E1-AE0F-89A9599F3032}"/>
    <hyperlink ref="N168" location="Punten!LT508" display="UCI-37" xr:uid="{1BEF0A9E-834C-42DA-AAE3-0A87644B5A6A}"/>
    <hyperlink ref="N130" location="Punten!MC508" display="UCI-38" xr:uid="{4EF80FBE-5960-476A-B152-A645C740BED9}"/>
    <hyperlink ref="N177" location="Punten!KJ508" display="UCI-33" xr:uid="{EF7EE9A3-2F9C-4AD9-8246-7385C5639A3D}"/>
    <hyperlink ref="N147" location="Punten!ML508" display="UCI-39" xr:uid="{7CFCB438-CDE1-4901-8CAA-9FE9C6309992}"/>
    <hyperlink ref="N124" location="Punten!FN508" display="UCI-19" xr:uid="{97378119-43A3-41E8-A822-687E1697E084}"/>
    <hyperlink ref="N104" location="Punten!PX508" display="UCI-49" xr:uid="{A84D582E-3B27-4952-A076-F3C5A5C425BD}"/>
    <hyperlink ref="N105" location="Punten!CK508" display="UCI-10" xr:uid="{B044D283-DB77-434F-92B9-3534249598D9}"/>
    <hyperlink ref="N132" location="Punten!H508" display="UCI-01" xr:uid="{2075CC66-C53B-4C18-A720-DA3B6BA92ED6}"/>
    <hyperlink ref="N159:N169" location="Punten!RQ446" display="UCI-54" xr:uid="{471239FE-D44F-45D1-8CFF-CB2483E6C5BA}"/>
    <hyperlink ref="N167" location="Punten!WV508" display="UCI-69" xr:uid="{EC10F489-E8A9-4874-8C50-B55C011BF5FC}"/>
    <hyperlink ref="N151" location="Punten!XE508" display="UCI-70" xr:uid="{2E1C3BCC-434A-41ED-820E-6ECD3F1682FA}"/>
    <hyperlink ref="N154" location="Punten!XW508" display="UCI-72" xr:uid="{5E7F61EA-C238-476F-BE39-195B0A818178}"/>
    <hyperlink ref="N163" location="Punten!YF508" display="UCI-73" xr:uid="{94ABD397-3972-466B-91E6-FA87FDCCCFFA}"/>
    <hyperlink ref="N115" location="Punten!YO508" display="UCI-74" xr:uid="{B5FC83D9-2E53-413E-8C1B-30CAE2D5750F}"/>
    <hyperlink ref="N149" location="Punten!ZP508" display="UCI-77" xr:uid="{6778DC41-9775-422F-9720-49BE6DB912D6}"/>
    <hyperlink ref="N133" location="Punten!AEL508" display="UCI-91" xr:uid="{C6B694E2-575E-4995-8AF1-DAF0DD9AF5FA}"/>
    <hyperlink ref="N114" location="Punten!AEU508" display="UCI-92" xr:uid="{17C7BBA9-D943-4AE0-9F76-288EAF7A50CA}"/>
    <hyperlink ref="N172" location="Punten!AGE508" display="UCI-96" xr:uid="{B32D6164-557D-4E2A-AE54-757B691BBD40}"/>
    <hyperlink ref="N146" location="Punten!ADT508" display="UCI-89" xr:uid="{9E9F1BFD-25FB-4529-94C4-65D36A527263}"/>
    <hyperlink ref="N157" location="Punten!AFD508" display="UCI-93" xr:uid="{324E611D-2119-4BF7-BEB1-64C7D89559BD}"/>
    <hyperlink ref="N169" location="Punten!QP508" display="UCI-51" xr:uid="{5C39F54D-E203-43F4-86B4-8B78DCDB6F2F}"/>
    <hyperlink ref="N119" location="Punten!QY508" display="UCI-52" xr:uid="{7E2EFD99-DB71-4CFB-AF22-97F90FFA8A1A}"/>
    <hyperlink ref="N155" location="Punten!ADB508" display="UCI-87" xr:uid="{225DC7A0-6BD1-448B-B866-2B7431165987}"/>
    <hyperlink ref="N138" location="Punten!ADK508" display="UCI-88" xr:uid="{BE31A5BB-87DB-4B1E-89CA-1771A75B5F97}"/>
    <hyperlink ref="N171" location="Punten!AEC508" display="UCI-90" xr:uid="{08AF3B59-41B2-401D-A01D-418A17E5F8A3}"/>
    <hyperlink ref="N176" location="Punten!AFM508" display="UCI-94" xr:uid="{CE8BB904-4217-4909-9123-4515A30D26C1}"/>
    <hyperlink ref="N174" location="Punten!AFV508" display="UCI-95" xr:uid="{8A134756-C0FB-4308-9DBE-F11061EF52EE}"/>
    <hyperlink ref="N135" location="Punten!AGN508" display="UCI-97" xr:uid="{B95DF839-EAF2-40D0-9075-F79EF50D5C4E}"/>
    <hyperlink ref="N122" location="Punten!AGW508" display="UCI-98" xr:uid="{2C04F444-1790-45BA-941B-237328D3E50B}"/>
    <hyperlink ref="N139" location="Punten!AHF508" display="UCI-99" xr:uid="{61A052C3-8434-4107-81FE-271396455FC1}"/>
    <hyperlink ref="A1853" r:id="rId3" display="https://www.procyclingstats.com/rider/ben-zwiehoff" xr:uid="{94D23AB4-196E-4479-BC60-FC7EFD8CABBB}"/>
    <hyperlink ref="L193" location="Punten!ADB508" display="UCI-87" xr:uid="{5C7EA996-C3F3-45A4-A91C-15C65A9F5551}"/>
    <hyperlink ref="L182" location="Punten!ADK508" display="UCI-88" xr:uid="{962E5472-7431-40D6-BE84-2DA1CFF7467D}"/>
    <hyperlink ref="L184" location="Punten!ADT508" display="UCI-89" xr:uid="{C94BB055-E3B7-4119-BEA1-A0E5F69A63AA}"/>
    <hyperlink ref="L190" location="Punten!AEC508" display="UCI-90" xr:uid="{AB3B3E4F-D6BA-4CE3-B901-05E09BD4048A}"/>
    <hyperlink ref="L185" location="Punten!AEL508" display="UCI-91" xr:uid="{03305FB4-0AF2-4BA3-A727-79E56D51D6D3}"/>
    <hyperlink ref="L192" location="Punten!AEU508" display="UCI-92" xr:uid="{44BEABD5-76DF-4DEA-8F6F-09EBE561D3EC}"/>
    <hyperlink ref="L191" location="Punten!AFD508" display="UCI-93" xr:uid="{83737D8F-138B-43FD-BE5C-C975DCC4B854}"/>
    <hyperlink ref="L187" location="Punten!AFM508" display="UCI-94" xr:uid="{12405E1F-AAF2-477B-8E1C-1BA588745709}"/>
    <hyperlink ref="L188" location="Punten!AFV508" display="UCI-95" xr:uid="{5874E921-2F74-490F-B254-01B9E4DEAD92}"/>
    <hyperlink ref="L186" location="Punten!AGE508" display="UCI-96" xr:uid="{CC3550C5-3C5B-4371-BE14-8D1AFBC5ABE0}"/>
    <hyperlink ref="L183" location="Punten!AGN508" display="UCI-97" xr:uid="{A2C57A77-DD0A-49BF-A034-2C0E5F734DF3}"/>
    <hyperlink ref="L189" location="Punten!AGW508" display="UCI-98" xr:uid="{425F79EA-5B00-4ED1-B421-FEFC3DBF73BF}"/>
    <hyperlink ref="L194" location="Punten!AHF508" display="UCI-99" xr:uid="{37109F6E-0FCB-4427-A768-5A750583DD30}"/>
    <hyperlink ref="A1566" r:id="rId4" display="https://www.procyclingstats.com/rider/arnaud-de-lie" xr:uid="{9770F4EE-D71F-4C9D-81F3-6E6AFBD9D59F}"/>
    <hyperlink ref="A1602" r:id="rId5" display="https://www.procyclingstats.com/rider/alexandre-geniez" xr:uid="{090A8B47-FBB0-4170-A7E7-8EC5B0655F50}"/>
    <hyperlink ref="A1692" r:id="rId6" display="https://www.procyclingstats.com/rider/marti-marquez" xr:uid="{198C6BB7-2906-40BE-94EC-97D628857E19}"/>
    <hyperlink ref="A1711" r:id="rId7" display="https://www.procyclingstats.com/rider/pau-miquel-delgado" xr:uid="{980E53F6-7719-47D3-85B5-ECF2A9041F2D}"/>
    <hyperlink ref="A1524" r:id="rId8" display="https://www.procyclingstats.com/rider/louis-barre" xr:uid="{61A646B2-3453-4A17-876E-08DE6156D1EA}"/>
    <hyperlink ref="A1744" r:id="rId9" display="https://www.procyclingstats.com/rider/benjamin-perry" xr:uid="{BB7DAC77-737A-47D7-81EE-42F341DDF44F}"/>
    <hyperlink ref="A1632" r:id="rId10" display="https://www.procyclingstats.com/rider/jacob-hindsgaul-madsen" xr:uid="{D9D665A1-71F6-4BA5-831F-568F343EEB56}"/>
    <hyperlink ref="A1583" r:id="rId11" display="https://www.procyclingstats.com/rider/alessandro-fedeli" xr:uid="{59110937-26A5-42B7-AB5D-3C14E37A179B}"/>
    <hyperlink ref="A1634" r:id="rId12" display="https://www.procyclingstats.com/rider/adne-holter" xr:uid="{DE5BDEEB-C9E9-4469-8D7D-E1188CFA69AC}"/>
    <hyperlink ref="A1542" r:id="rId13" display="https://www.procyclingstats.com/rider/anatoliy-budyak" xr:uid="{9C9933D0-DB29-4DEF-915F-4A4DC498EF3C}"/>
    <hyperlink ref="A1688" r:id="rId14" display="https://www.procyclingstats.com/rider/luis-joe-luhrs" xr:uid="{51E2D095-49D0-44A0-9A1A-7711F31C5B03}"/>
    <hyperlink ref="A1739" r:id="rId15" display="https://www.procyclingstats.com/rider/oscar-pelegri" xr:uid="{671044D9-8B0F-44DE-BDC3-96A655AC6484}"/>
    <hyperlink ref="A1687" r:id="rId16" display="https://www.procyclingstats.com/rider/tobias-ludvigsson" xr:uid="{2A2170C3-6230-414F-AA81-30DFDB376A0E}"/>
    <hyperlink ref="A1689" r:id="rId17" display="https://www.procyclingstats.com/rider/tom-mainguenaud" xr:uid="{07A27854-7F33-42EC-B6F2-6FA4CED55D6D}"/>
    <hyperlink ref="A1571" r:id="rId18" display="https://www.procyclingstats.com/rider/tristan-delacroix" xr:uid="{F13610E7-1731-42D6-B9FA-CC603E61B2D1}"/>
    <hyperlink ref="A1731" r:id="rId19" display="https://www.procyclingstats.com/rider/paul-ourselin" xr:uid="{91A2D987-6AF2-4FC6-A31C-35A42CE12683}"/>
    <hyperlink ref="A1530" r:id="rId20" display="https://www.procyclingstats.com/rider/kevin-besson" xr:uid="{6137E30B-7ABE-4046-9EA1-BC760653D6ED}"/>
    <hyperlink ref="A1774" r:id="rId21" display="https://www.procyclingstats.com/rider/stephane-rossetto" xr:uid="{74C6CDC0-6C54-4C07-B290-DF9C33092CD4}"/>
    <hyperlink ref="A1707" r:id="rId22" display="https://www.procyclingstats.com/rider/andrea-mifsud" xr:uid="{C4917B8A-437A-4241-9E6F-2A5858D5F86A}"/>
    <hyperlink ref="A1560" r:id="rId23" display="https://www.procyclingstats.com/rider/jonathan-couanon" xr:uid="{4A103189-5894-4707-96B1-CDBF651AA017}"/>
    <hyperlink ref="A1643" r:id="rId24" display="https://www.procyclingstats.com/rider/xabier-isasa-larranaga" xr:uid="{B4E939C0-B7BF-4E5C-B716-6CB2B4F59D3C}"/>
    <hyperlink ref="A1525" r:id="rId25" display="https://www.procyclingstats.com/rider/jon-barrenetxea-golzarri" xr:uid="{D064D53E-FA5C-44A5-BDDF-6221C94983F3}"/>
    <hyperlink ref="A1567" r:id="rId26" display="https://www.procyclingstats.com/rider/lindsay-de-vylder" xr:uid="{ED2E11D4-75D1-4358-9726-C3681219858A}"/>
    <hyperlink ref="A1791" r:id="rId27" display="https://www.procyclingstats.com/rider/magnus-sheffield" xr:uid="{4CE9070F-DC80-4191-9574-6215D4984F56}"/>
    <hyperlink ref="A1816" r:id="rId28" display="https://www.procyclingstats.com/rider/ben-turner" xr:uid="{37186FC3-0CBD-4E17-843A-E73709044692}"/>
    <hyperlink ref="A1741" r:id="rId29" display="https://www.procyclingstats.com/rider/paul-penhoet" xr:uid="{6AD4B7AC-A42D-4132-A02C-E168FF91D0FD}"/>
    <hyperlink ref="A1607" r:id="rId30" display="https://www.procyclingstats.com/rider/peio-goikoetxea" xr:uid="{2F9EB232-E240-428E-8390-189989217546}"/>
    <hyperlink ref="A1579" r:id="rId31" display="https://www.procyclingstats.com/rider/jan-dunnewind" xr:uid="{010383A0-42C9-4705-9926-9F2BD73E4862}"/>
    <hyperlink ref="A1831" r:id="rId32" display="https://www.procyclingstats.com/rider/kevin-vauquelin" xr:uid="{127F43BA-8369-4522-B85D-622BD98273ED}"/>
    <hyperlink ref="A1832" r:id="rId33" display="https://www.procyclingstats.com/rider/kevin-vermaerke" xr:uid="{D1F3F11C-E33B-4C9F-A061-AB8D40D00F0B}"/>
    <hyperlink ref="A1829" r:id="rId34" display="https://www.procyclingstats.com/rider/henri-vandenabeele" xr:uid="{E7997910-13E3-4D59-94F2-5C7F9C566AC5}"/>
    <hyperlink ref="A1599" r:id="rId35" display="https://www.procyclingstats.com/rider/michele-gazzoli" xr:uid="{51FC518F-7917-42F9-9D03-2DDF91CAE32A}"/>
    <hyperlink ref="A1698" r:id="rId36" display="https://www.procyclingstats.com/rider/joao-matias" xr:uid="{896D244A-ABC8-4540-859F-F7B715FCB0E2}"/>
    <hyperlink ref="A1751" r:id="rId37" display="https://www.procyclingstats.com/rider/pedro-pinto2" xr:uid="{251AF792-96DC-4C4B-B610-563169610D2D}"/>
    <hyperlink ref="A1798" r:id="rId38" display="https://www.procyclingstats.com/rider/johannes-staune-mittet" xr:uid="{63617CFB-5F94-44D3-95FC-2BB21BC741B7}"/>
    <hyperlink ref="A1586" r:id="rId39" display="https://www.procyclingstats.com/rider/antonio-manuel-sousa-ferreira" xr:uid="{40094EE0-CFF8-421C-A008-81041E59C511}"/>
    <hyperlink ref="A1792" r:id="rId40" display="https://www.procyclingstats.com/rider/afonso-silva" xr:uid="{440F01EC-836D-460B-9C25-55E30CA29769}"/>
    <hyperlink ref="A1834" r:id="rId41" display="https://www.procyclingstats.com/rider/xandres-vervloesem" xr:uid="{D6DC9544-02BB-4919-A560-8B3F2363EB3B}"/>
    <hyperlink ref="A1813" r:id="rId42" display="https://www.procyclingstats.com/rider/alessandro-tonelli" xr:uid="{9CFFC078-450D-4BD2-B3C4-3AF1162E8DBB}"/>
    <hyperlink ref="A1671" r:id="rId43" display="https://www.procyclingstats.com/rider/paul-lapeira" xr:uid="{16B52C56-2EC5-4FB1-9D40-4B1C4C131C11}"/>
    <hyperlink ref="A1819" r:id="rId44" display="https://www.procyclingstats.com/rider/mathias-vacek" xr:uid="{E357A3A7-45CF-4773-85CE-EE1AF2373C9F}"/>
    <hyperlink ref="A1660" r:id="rId45" display="https://www.procyclingstats.com/rider/pavel-kochetkov" xr:uid="{D5C2B316-BFFF-40F3-934D-4C15CE48947E}"/>
    <hyperlink ref="A1519" r:id="rId46" display="https://www.procyclingstats.com/rider/igor-arrieta-lizarraga" xr:uid="{246595D7-A831-48C8-A9BC-E9E044EE2B33}"/>
    <hyperlink ref="A1578" r:id="rId47" display="https://www.procyclingstats.com/rider/sandy-dujardin" xr:uid="{8F5C9FE3-539A-4190-9F4C-2F18165D051E}"/>
    <hyperlink ref="A1576" r:id="rId48" display="https://www.procyclingstats.com/rider/andre-drege" xr:uid="{CBC54D04-E45A-4F45-A92A-8E1871FF936C}"/>
    <hyperlink ref="A1777" r:id="rId49" display="https://www.procyclingstats.com/rider/el-houcaine-sabbahi" xr:uid="{634D4B0A-7A87-45F4-89B8-D67A4A48A9E9}"/>
    <hyperlink ref="A1672" r:id="rId50" display="https://www.procyclingstats.com/rider/axel-laurance" xr:uid="{1F6FB810-2A0C-46CC-8124-50E3FB9143A9}"/>
    <hyperlink ref="A1722" r:id="rId51" display="https://www.procyclingstats.com/rider/jean-bosco-nsengiyumva" xr:uid="{C564A2DC-C3A9-4F19-9B3E-72578715DA4E}"/>
    <hyperlink ref="A1513" r:id="rId52" display="https://www.procyclingstats.com/rider/juan-diego-alba" xr:uid="{F96D37C0-4BE1-4ED0-AAD7-A3F667849873}"/>
    <hyperlink ref="A1625" r:id="rId53" display="https://www.procyclingstats.com/rider/leo-hayter" xr:uid="{0DED0D95-833F-42E5-BBA8-71B39CA99E02}"/>
    <hyperlink ref="A1617" r:id="rId54" display="https://www.procyclingstats.com/rider/donavan-grondin" xr:uid="{C3083949-74CB-4CED-91D6-D5D2F4FAD8B6}"/>
    <hyperlink ref="A1753" r:id="rId55" display="https://www.procyclingstats.com/rider/jensen-plowright" xr:uid="{01314623-167A-4FCC-A751-3D60984F31EB}"/>
    <hyperlink ref="A1665" r:id="rId56" display="https://www.procyclingstats.com/rider/victor-koretzky" xr:uid="{2BB6A1CD-CAA4-495B-8D19-0D510B87E5AA}"/>
    <hyperlink ref="A1532" r:id="rId57" display="https://www.procyclingstats.com/rider/joren-bloem2" xr:uid="{7CB7698A-84EB-42B1-9D42-B1A8F9291643}"/>
    <hyperlink ref="A1730" r:id="rId58" display="https://www.procyclingstats.com/rider/rick-ottema" xr:uid="{29C4ADBB-B3AD-4C60-AB17-0786E46D7B59}"/>
    <hyperlink ref="A1762" r:id="rId59" display="https://www.procyclingstats.com/rider/luca-rastelli" xr:uid="{85D47B57-4174-40EC-89B2-CE23F23BF892}"/>
    <hyperlink ref="A1773" r:id="rId60" display="https://www.procyclingstats.com/rider/diego-rosa" xr:uid="{55127439-2D14-475F-B8C4-7EE98B652DFF}"/>
    <hyperlink ref="A1780" r:id="rId61" display="https://www.procyclingstats.com/rider/szymon-sajnok" xr:uid="{A4DF5BC5-1B5A-4C93-853F-C69136BFBDCD}"/>
    <hyperlink ref="A1520" r:id="rId62" display="https://www.procyclingstats.com/rider/lewis-askey" xr:uid="{9EBB6B67-36A8-4794-A342-F43765E6208F}"/>
    <hyperlink ref="A1748" r:id="rId63" display="https://www.procyclingstats.com/rider/adrien-petit" xr:uid="{BAB09FEB-3CCB-4F2C-989E-38D261CED959}"/>
    <hyperlink ref="A1680" r:id="rId64" display="https://www.procyclingstats.com/rider/william-blume-levy" xr:uid="{8B50C036-7686-4CC1-956A-E2ABD9ADE441}"/>
    <hyperlink ref="A1699" r:id="rId65" display="https://www.procyclingstats.com/rider/flavien-maurelet" xr:uid="{A05E70DF-AF86-4A84-8F1E-9A39F4BCD033}"/>
    <hyperlink ref="A1842" r:id="rId66" display="https://www.procyclingstats.com/rider/sam-welsford" xr:uid="{EF115C58-B1BC-4F89-90FC-F4F6999CEA27}"/>
    <hyperlink ref="A1619" r:id="rId67" display="https://www.procyclingstats.com/rider/tord-gudmestad" xr:uid="{C26EB4C4-3C83-4674-9CF5-514CB942F905}"/>
    <hyperlink ref="A1733" r:id="rId68" display="https://www.procyclingstats.com/rider/hugo-page" xr:uid="{1FBB7394-F097-4436-809B-90FC43B4C8D7}"/>
    <hyperlink ref="A1616" r:id="rId69" display="https://www.procyclingstats.com/rider/fabien-grellier" xr:uid="{564C8868-53E4-4722-B4BA-06245AEB5364}"/>
    <hyperlink ref="A1649" r:id="rId70" display="https://www.procyclingstats.com/rider/alan-jousseaume" xr:uid="{2F2E1DE7-FD8A-4EAE-821E-4FEED7D6BE1B}"/>
    <hyperlink ref="A1535" r:id="rId71" display="https://www.procyclingstats.com/rider/kamiel-bonneu" xr:uid="{18DD94C7-3165-4A6C-AEC6-49F34C3ABF31}"/>
    <hyperlink ref="A1537" r:id="rId72" display="https://www.procyclingstats.com/rider/vito-braet" xr:uid="{B0FF6FD7-2646-4B7A-AF0A-064D39F51F07}"/>
    <hyperlink ref="A1681" r:id="rId73" display="https://www.procyclingstats.com/rider/fabian-lienhard" xr:uid="{5DD028C2-6BCB-4C9D-8053-ED45F0376DE3}"/>
    <hyperlink ref="A1745" r:id="rId74" display="https://www.procyclingstats.com/rider/thomas-pesenti" xr:uid="{5CE2F1FB-7461-4005-8E78-462CCF4D9B59}"/>
    <hyperlink ref="A1817" r:id="rId75" display="https://www.procyclingstats.com/rider/cian-uijtdebroeks" xr:uid="{F16453D1-CD2E-46C2-8341-0FE264FA8F3F}"/>
    <hyperlink ref="A1556" r:id="rId76" display="https://www.procyclingstats.com/rider/nicola-conci" xr:uid="{EEA2F9BA-C11F-4A2E-9141-DB8A86AAF288}"/>
    <hyperlink ref="A1536" r:id="rId77" display="https://www.procyclingstats.com/rider/giovanni-bortoluzzi" xr:uid="{6D9E5BEB-4D25-4A2F-B7BD-271FCECB1EF9}"/>
    <hyperlink ref="A1850" r:id="rId78" display="https://www.procyclingstats.com/rider/edoardo-zardini" xr:uid="{D8CBCB24-BB88-4676-9E8C-7175D1EAFDFF}"/>
    <hyperlink ref="A1596" r:id="rId79" display="https://www.procyclingstats.com/rider/robin-froidevaux" xr:uid="{5B3516C1-D880-4D9B-A2E9-484B12BF54DA}"/>
    <hyperlink ref="A1833" r:id="rId80" display="https://www.procyclingstats.com/rider/alessandro-verre" xr:uid="{771F1245-1F60-4B5E-9B59-2F3BD7ECBAA6}"/>
    <hyperlink ref="A1528" r:id="rId81" display="https://www.procyclingstats.com/rider/gustav-basson" xr:uid="{08E7733F-2B6B-4FBB-A263-4A571896BC5C}"/>
    <hyperlink ref="A1543" r:id="rId82" display="https://www.procyclingstats.com/rider/rnus-byiza-uhiriwe" xr:uid="{B0BC2E0E-5E27-4B2E-A9F0-9300EB9AD22D}"/>
    <hyperlink ref="A1514" r:id="rId83" display="https://www.procyclingstats.com/rider/hamza-amari" xr:uid="{32733FEB-83BC-4AC9-9069-9CAF04F8EE4B}"/>
    <hyperlink ref="A1726" r:id="rId84" display="https://www.procyclingstats.com/rider/ivo-emanuel-alves" xr:uid="{254C47F2-6F9D-4AF4-987B-78DEE0FE03B1}"/>
    <hyperlink ref="A1734" r:id="rId85" display="https://www.procyclingstats.com/rider/anton-palzer" xr:uid="{BD9556CB-4667-4E4C-B995-0F32DE23CE4E}"/>
    <hyperlink ref="A1696" r:id="rId86" display="https://www.procyclingstats.com/rider/nariyuki-masuda" xr:uid="{80C53E35-E6BA-4541-A402-5633C331AA5B}"/>
    <hyperlink ref="A1623" r:id="rId87" display="https://www.procyclingstats.com/rider/muradjan-halmuratov" xr:uid="{677E6158-37C8-4C84-89D6-0127C80F2D26}"/>
    <hyperlink ref="A1712" r:id="rId88" display="https://www.procyclingstats.com/rider/yousef-mohamed-mirza" xr:uid="{27813DC3-DE86-4B99-B4D0-52AD594532BF}"/>
    <hyperlink ref="A1779" r:id="rId89" display="https://www.procyclingstats.com/rider/jambaljamts-sainbayar" xr:uid="{EF8B0763-8ED7-4305-810D-8C4C2FA2DDC0}"/>
    <hyperlink ref="A1554" r:id="rId90" display="https://www.procyclingstats.com/rider/igor-chzhan" xr:uid="{E8EBDF67-13B3-480F-937E-1582A971F63D}"/>
    <hyperlink ref="A1581" r:id="rId91" display="https://www.procyclingstats.com/rider/bilguunjargal-erdenebat" xr:uid="{92B247B6-1DFF-4678-A2BC-A1695AFF605C}"/>
    <hyperlink ref="A1549" r:id="rId92" display="https://www.procyclingstats.com/rider/mohamad-esmail-chaichi-raghimi" xr:uid="{932AEB27-5E09-4090-A7FA-A7BFCE149495}"/>
    <hyperlink ref="A1678" r:id="rId93" display="https://www.procyclingstats.com/rider/bart-lemmen" xr:uid="{3A28EC05-95AE-4B86-94DD-7C7DBEAD583B}"/>
    <hyperlink ref="A1849" r:id="rId94" display="https://www.procyclingstats.com/rider/edoardo-zambanini" xr:uid="{BF784A6C-CD77-4EC8-9684-73944C485505}"/>
    <hyperlink ref="A1782" r:id="rId95" display="https://www.procyclingstats.com/rider/mohd-harrif-saleh" xr:uid="{FB35F63A-6D15-4EC5-B63B-AE3E45E78564}"/>
    <hyperlink ref="A1666" r:id="rId96" display="https://www.procyclingstats.com/rider/raymond-kreder" xr:uid="{5CEEBC74-4884-4585-A9E4-3C3CB09A10C0}"/>
    <hyperlink ref="A1580" r:id="rId97" display="https://www.procyclingstats.com/rider/nathan-earle" xr:uid="{73DCB1CF-8D57-4838-A7EF-EFA610187AB6}"/>
    <hyperlink ref="A1651" r:id="rId98" display="https://www.procyclingstats.com/rider/mohd-elmi-jumari" xr:uid="{EDAE5981-D0DA-4720-B939-DF1C5FF0AE40}"/>
    <hyperlink ref="A1652" r:id="rId99" display="https://www.procyclingstats.com/rider/nattapol-jumchat" xr:uid="{6C84DE6B-5CDE-4CCC-ACD4-9CCE08803553}"/>
    <hyperlink ref="A1697" r:id="rId100" display="https://www.procyclingstats.com/rider/mohd-shahrul-mat-amin" xr:uid="{3A1DD057-A4D0-4D96-ADEE-D3632470E9B3}"/>
    <hyperlink ref="A1706" r:id="rId101" display="https://www.procyclingstats.com/rider/valentin-midey" xr:uid="{4A71601F-BB40-4923-9B30-603C7D13AEE5}"/>
    <hyperlink ref="A1735" r:id="rId102" display="https://www.procyclingstats.com/rider/keon-woo-park" xr:uid="{97B0A109-255C-418A-A0CF-1C3BCAC6EA92}"/>
    <hyperlink ref="A1661" r:id="rId103" display="https://www.procyclingstats.com/rider/yuma-koishi" xr:uid="{824545C6-0FCE-48DE-8403-C46151877963}"/>
    <hyperlink ref="A1584" r:id="rId104" display="https://www.procyclingstats.com/rider/marcelo-felipe" xr:uid="{B6DDEE77-4B06-497D-BD38-16F45AE637DB}"/>
    <hyperlink ref="A1713" r:id="rId105" display="https://www.procyclingstats.com/rider/muhammad-shaiful-adlan" xr:uid="{2389D913-E3C2-48E8-86FC-ECA03BF68529}"/>
    <hyperlink ref="A1620" r:id="rId106" display="https://www.procyclingstats.com/rider/mael-guegan" xr:uid="{BECA0271-983E-4CDC-B3E9-BE0EAFD7F145}"/>
    <hyperlink ref="A1827" r:id="rId107" display="https://www.procyclingstats.com/rider/casper-van-uden" xr:uid="{5317F580-9E9E-4FB7-AF46-1F9C029F7774}"/>
    <hyperlink ref="A1828" r:id="rId108" display="https://www.procyclingstats.com/rider/kenneth-van-bilsen" xr:uid="{EE8E9BCF-0410-4477-AB99-0435702B1054}"/>
    <hyperlink ref="A1790" r:id="rId109" display="https://www.procyclingstats.com/rider/tom-sexton" xr:uid="{AC2CD944-3208-4446-B254-39D8F55D4549}"/>
    <hyperlink ref="A1594" r:id="rId110" display="https://www.procyclingstats.com/rider/michael-freiberg" xr:uid="{950348DA-A6EC-49D1-A5F0-3B3484A43019}"/>
    <hyperlink ref="A1676" r:id="rId111" display="https://www.procyclingstats.com/rider/conor-leahy" xr:uid="{32D818CF-BDCD-47ED-AE20-AE10D4BB9E90}"/>
    <hyperlink ref="A1553" r:id="rId112" display="https://www.procyclingstats.com/rider/alastair-christie-johnston" xr:uid="{01644B57-33C6-4361-9732-FDD835EC8E0B}"/>
    <hyperlink ref="A1614" r:id="rId113" display="https://www.procyclingstats.com/rider/noah-granigan" xr:uid="{4CD57739-1737-4C99-A660-74372C8E033C}"/>
    <hyperlink ref="A1585" r:id="rId114" display="https://www.procyclingstats.com/rider/miguel-angel-fernandez-ruiz" xr:uid="{16AC0626-9C24-489F-B55E-15C044656288}"/>
    <hyperlink ref="A1784" r:id="rId115" display="https://www.procyclingstats.com/rider/mustafa-sayar" xr:uid="{83032BCB-D4B0-4FB6-93F3-778D6D3D79A8}"/>
    <hyperlink ref="A1516" r:id="rId116" display="https://www.procyclingstats.com/rider/mario-aparicio-munoz" xr:uid="{A1A5C561-0F99-4D6B-A86D-364DC7219474}"/>
    <hyperlink ref="A1805" r:id="rId117" display="https://www.procyclingstats.com/rider/dylan-sunderland" xr:uid="{4127DB31-12B0-4F77-8C2F-EE39D8FBB84B}"/>
    <hyperlink ref="A1803" r:id="rId118" display="https://www.procyclingstats.com/rider/corbin-strong" xr:uid="{3FA05E34-D9AC-4B37-AB4E-7909EBCAE6C0}"/>
    <hyperlink ref="A1709" r:id="rId119" display="https://www.procyclingstats.com/rider/fran-miholjevic" xr:uid="{07DCB5D4-3081-4338-9E6A-AD868B2F6D7F}"/>
    <hyperlink ref="A1752" r:id="rId120" display="https://www.procyclingstats.com/rider/edgar-andres-pinzon-villalba" xr:uid="{BEB344C7-80D1-44BF-BE78-A3CA8C6DEED3}"/>
    <hyperlink ref="A1608" r:id="rId121" display="https://www.procyclingstats.com/rider/german-dario-gomez" xr:uid="{A2B2CEB0-A913-44AC-ABAF-F33864CFD802}"/>
    <hyperlink ref="A1796" r:id="rId122" display="https://www.procyclingstats.com/rider/jaka-spoljar" xr:uid="{EE30F0C6-8D30-4FA6-87F9-77025F62E6EE}"/>
    <hyperlink ref="A1591" r:id="rId123" display="https://www.procyclingstats.com/rider/filippo-fortin" xr:uid="{A17F93D7-7EC6-4404-9FF6-CC130A6C9017}"/>
    <hyperlink ref="A1775" r:id="rId124" display="https://www.procyclingstats.com/rider/bartosz-rudyk" xr:uid="{6BA9FA5E-6E45-41BE-B026-1B2012DA9D02}"/>
    <hyperlink ref="A1653" r:id="rId125" display="https://www.procyclingstats.com/rider/dusan-kalaba" xr:uid="{22117330-62BD-420B-86B7-7D3BB97BE986}"/>
    <hyperlink ref="A1657" r:id="rId126" display="https://www.procyclingstats.com/rider/rainer-kepplinger" xr:uid="{D9144F4B-81DA-42F4-9E0E-5A2F2A1C46A1}"/>
    <hyperlink ref="A1545" r:id="rId127" display="https://www.procyclingstats.com/rider/walter-calzoni" xr:uid="{BC722064-13DF-4F57-8856-A08507B7C19F}"/>
    <hyperlink ref="A1742" r:id="rId128" display="https://www.procyclingstats.com/rider/david-per" xr:uid="{7163EC25-80D3-494E-8A7E-C158BBDD0422}"/>
    <hyperlink ref="A1765" r:id="rId129" display="https://www.procyclingstats.com/rider/patrick-reissig" xr:uid="{CE35281A-088C-4134-8F2A-330DBFF74D78}"/>
    <hyperlink ref="A1588" r:id="rId130" display="https://www.procyclingstats.com/rider/tilen-finkst" xr:uid="{0A171F0D-214D-4B62-8555-351D2FEE9A1D}"/>
    <hyperlink ref="A1636" r:id="rId131" display="https://www.procyclingstats.com/rider/ziga-horvat" xr:uid="{43EF85A7-32AF-4B37-960B-3D5276C57D2B}"/>
    <hyperlink ref="A1574" r:id="rId132" display="https://www.procyclingstats.com/rider/francesco-di-felice" xr:uid="{83EAF9E3-7FBB-459D-B139-1D8DB2BBE0ED}"/>
    <hyperlink ref="A1797" r:id="rId133" display="https://www.procyclingstats.com/rider/mihael-stajnar" xr:uid="{FD0CFCC3-A607-4CAF-9922-F5DFDF9FFE95}"/>
    <hyperlink ref="A1851" r:id="rId134" display="https://www.procyclingstats.com/rider/bauyrzhan-zhaparuly" xr:uid="{9D75D7E3-4531-4F6B-9EAF-4A1B641AA262}"/>
    <hyperlink ref="A1645" r:id="rId135" display="https://www.procyclingstats.com/rider/jimmy-janssens" xr:uid="{9960355A-4F99-48E2-AF32-131AF651F808}"/>
    <hyperlink ref="A1747" r:id="rId136" display="https://www.procyclingstats.com/rider/nans-peters" xr:uid="{9B531823-F44F-4611-B391-FCE0C330E7EB}"/>
    <hyperlink ref="A1527" r:id="rId137" display="https://www.procyclingstats.com/rider/william-barta" xr:uid="{41868D8C-89C3-47F9-8DF0-4E8DEFCE4980}"/>
    <hyperlink ref="A1695" r:id="rId138" display="https://www.procyclingstats.com/rider/lenny-martinez" xr:uid="{6BD07A92-2D00-4B3D-991C-556157292656}"/>
    <hyperlink ref="A1592" r:id="rId139" display="https://www.procyclingstats.com/rider/james-fouche" xr:uid="{549C2DFC-9181-4403-907D-A452265450E9}"/>
    <hyperlink ref="A1743" r:id="rId140" display="https://www.procyclingstats.com/rider/andrea-peron" xr:uid="{F279624E-E152-412D-B855-342E01438136}"/>
    <hyperlink ref="A1724" r:id="rId141" display="https://www.procyclingstats.com/rider/nils-nyborg-broge" xr:uid="{B7B763C6-74D8-4D8B-8D44-A3E0E5A6A2B8}"/>
    <hyperlink ref="A1640" r:id="rId142" display="https://www.procyclingstats.com/rider/periklis-ilias" xr:uid="{27FDC6CB-6CFB-4741-8D5A-725A88A28337}"/>
    <hyperlink ref="A1838" r:id="rId143" display="https://www.procyclingstats.com/rider/attilio-viviani" xr:uid="{B9D3A2AB-6469-42B2-9C4F-82BA7C59D1FA}"/>
    <hyperlink ref="A1509" r:id="rId144" display="https://www.procyclingstats.com/rider/hakon-aalrust" xr:uid="{B99F0676-A8C5-4E19-8696-1C330E2D6EA7}"/>
    <hyperlink ref="A1800" r:id="rId145" display="https://www.procyclingstats.com/rider/mark-stewart" xr:uid="{DCB716C4-D918-43C8-87BA-D5C9A3932E2D}"/>
    <hyperlink ref="A1679" r:id="rId146" display="https://www.procyclingstats.com/rider/sander-lemmens" xr:uid="{80E4CE61-89D1-4A25-8D0B-71B3C65C15B2}"/>
    <hyperlink ref="A1806" r:id="rId147" display="https://www.procyclingstats.com/rider/embret-svestad-bardseng" xr:uid="{6CAEA663-0E46-4F22-AA3D-4E5FC15EE95B}"/>
    <hyperlink ref="A1637" r:id="rId148" display="https://www.procyclingstats.com/rider/antoine-huby" xr:uid="{0C507DFC-F8D0-486B-BB21-673022851D45}"/>
    <hyperlink ref="A1547" r:id="rId149" display="https://www.procyclingstats.com/rider/isaac-canton" xr:uid="{85417385-E33F-473F-A7FB-2369A6E0E9FC}"/>
    <hyperlink ref="A1642" r:id="rId150" display="https://www.procyclingstats.com/rider/unai-iribar-jauregi" xr:uid="{39576D1E-3D19-4247-98EF-998E72C78829}"/>
    <hyperlink ref="A1569" r:id="rId151" display="https://www.procyclingstats.com/rider/antoine-debons" xr:uid="{E8927FD1-7D74-43B2-8F2D-1F0004CEF3F4}"/>
    <hyperlink ref="A1811" r:id="rId152" display="https://www.procyclingstats.com/rider/valere-thiebaud" xr:uid="{500E0BB8-13E1-4447-8EC2-260E0A2EDC85}"/>
    <hyperlink ref="A1541" r:id="rId153" display="https://www.procyclingstats.com/rider/nils-brun" xr:uid="{FE44E99D-8F24-423C-99F2-3B21F7631BA5}"/>
    <hyperlink ref="A1626" r:id="rId154" display="https://www.procyclingstats.com/rider/ben-healy" xr:uid="{EBDF6CF8-1998-43A7-A6D6-61FD774A9477}"/>
    <hyperlink ref="A1529" r:id="rId155" display="https://www.procyclingstats.com/rider/jenno-berckmoes" xr:uid="{88CD40CA-A44B-4BC3-98B2-C240D5A564D0}"/>
    <hyperlink ref="A1595" r:id="rId156" display="https://www.procyclingstats.com/rider/milan-fretin" xr:uid="{A7928FEA-DADE-4B28-B64F-BC77ABE0ECB2}"/>
    <hyperlink ref="A1555" r:id="rId157" display="https://www.procyclingstats.com/rider/alex-colman" xr:uid="{F8D579DA-B81A-404D-AF66-0308E0E0EA9B}"/>
    <hyperlink ref="A1533" r:id="rId158" display="https://www.procyclingstats.com/rider/louis-blouwe" xr:uid="{2898ED6F-25E4-40E7-B8BF-159593CF1614}"/>
    <hyperlink ref="A1669" r:id="rId159" display="https://www.procyclingstats.com/rider/matthieu-ladagnous" xr:uid="{2C2AA219-1F1B-4E75-B37C-CEA1A1E68A45}"/>
    <hyperlink ref="A1572" r:id="rId160" display="https://www.procyclingstats.com/rider/joris-delbove" xr:uid="{A3D22222-1BCA-492D-80E0-F025F4C59C79}"/>
    <hyperlink ref="A1830" r:id="rId161" display="https://www.procyclingstats.com/rider/ward-vanhoof" xr:uid="{E9DC0B53-73DC-42AD-87A4-CF9AA9F9B2F9}"/>
    <hyperlink ref="A1622" r:id="rId162" display="https://www.procyclingstats.com/rider/carl-fredrik-hagen" xr:uid="{A539613A-4639-4ACF-9A46-5740B394498A}"/>
    <hyperlink ref="A1563" r:id="rId163" display="https://www.procyclingstats.com/rider/nicolas-dalla-valle" xr:uid="{5A2CA806-01B0-4CF5-A09F-8BD5EE6A153E}"/>
    <hyperlink ref="A1551" r:id="rId164" display="https://www.procyclingstats.com/rider/lauro-cesar-chaman" xr:uid="{D1079B12-FBA2-44CE-ACED-851B96DC5BC9}"/>
    <hyperlink ref="A1557" r:id="rId165" display="https://www.procyclingstats.com/rider/emiliano-contreras" xr:uid="{AAE27678-2106-4A74-AB14-A4ECA35931DB}"/>
    <hyperlink ref="A1723" r:id="rId166" display="https://www.procyclingstats.com/rider/sixto-nunez" xr:uid="{B006E992-8719-4B3D-AD12-8DEF887FF1D5}"/>
    <hyperlink ref="A1606" r:id="rId167" display="https://www.procyclingstats.com/rider/andre-eduardo-gohr" xr:uid="{100482C1-E8EA-4B76-93A8-B1771E135D59}"/>
    <hyperlink ref="A1587" r:id="rId168" display="https://www.procyclingstats.com/rider/eddy-fine" xr:uid="{4AB17832-FF0A-4642-9F54-3DB368FE9851}"/>
    <hyperlink ref="A1673" r:id="rId169" display="https://www.procyclingstats.com/rider/christopher-lawless" xr:uid="{52CB86F6-7C1C-40A8-828D-E5A414C2685F}"/>
    <hyperlink ref="A1841" r:id="rId170" display="https://www.procyclingstats.com/rider/samuel-watson" xr:uid="{D8AE287F-B118-442C-A8A3-75D245287CF5}"/>
    <hyperlink ref="A1824" r:id="rId171" display="https://www.procyclingstats.com/rider/morne-van-niekerk" xr:uid="{B4A33C4F-F19F-4C7B-9F80-9F86FF6FE6A4}"/>
    <hyperlink ref="A1531" r:id="rId172" display="https://www.procyclingstats.com/rider/pavel-bittner" xr:uid="{216CB2C2-9923-4DCE-8022-A4CB0E5E6ABD}"/>
    <hyperlink ref="A1658" r:id="rId173" display="https://www.procyclingstats.com/rider/timo-kielich" xr:uid="{56789C9C-CCD4-4BD2-A5E3-ED069F3B3391}"/>
    <hyperlink ref="A1708" r:id="rId174" display="https://www.procyclingstats.com/rider/madis-mihkels" xr:uid="{301CD745-458F-4790-AD55-AAF1E5845CFE}"/>
    <hyperlink ref="A1526" r:id="rId175" display="https://www.procyclingstats.com/rider/tomas-barta" xr:uid="{5401419A-0134-48E4-9218-DA452E02C969}"/>
    <hyperlink ref="A1740" r:id="rId176" display="https://www.procyclingstats.com/rider/ukko-iisakki-peltonen" xr:uid="{AA4A4D69-256C-4342-B5B9-D59EBE512455}"/>
    <hyperlink ref="A1757" r:id="rId177" display="https://www.procyclingstats.com/rider/peeter-pruus" xr:uid="{AF025B15-640D-493F-9D66-0C8AF11DDB45}"/>
    <hyperlink ref="A1746" r:id="rId178" display="https://www.procyclingstats.com/rider/arne-peters" xr:uid="{2FFEB2BF-99BA-48FA-ACA7-591B0744722F}"/>
    <hyperlink ref="A1717" r:id="rId179" display="https://www.procyclingstats.com/rider/jakub-murias" xr:uid="{C1A59EF6-4430-471D-8938-EC1E59CE47E1}"/>
    <hyperlink ref="A1568" r:id="rId180" display="https://www.procyclingstats.com/rider/gilles-de-wilde" xr:uid="{2DBC92DE-F5F6-42B1-9B31-C3017D05EA2C}"/>
    <hyperlink ref="A1629" r:id="rId181" display="https://www.procyclingstats.com/rider/paul-hennequin" xr:uid="{B0B25908-2232-4624-93E3-4FE349D51179}"/>
    <hyperlink ref="A1705" r:id="rId182" display="https://www.procyclingstats.com/rider/julian-mertens" xr:uid="{8CEF166D-23C6-4286-BAAD-F206ACA1B2C2}"/>
    <hyperlink ref="A1518" r:id="rId183" display="https://www.procyclingstats.com/rider/jorge-arcas" xr:uid="{6AE37DF1-F42D-4982-985F-5E413DB89694}"/>
    <hyperlink ref="A1721" r:id="rId184" display="https://www.procyclingstats.com/rider/domen-novak" xr:uid="{88AEEE1A-DC24-40E1-84B0-6BA307BFA3FE}"/>
    <hyperlink ref="A1630" r:id="rId185" display="https://www.procyclingstats.com/rider/michael-hepburn" xr:uid="{525F913D-335B-42C0-9643-11DBB1CFB187}"/>
    <hyperlink ref="A1552" r:id="rId186" display="https://www.procyclingstats.com/rider/mikael-cherel" xr:uid="{CDEA73BB-E714-4778-B8E3-63BFF6EFD969}"/>
    <hyperlink ref="D152" location="Punten!DC508" display="UCI-12" xr:uid="{CEA9ECB3-6CA9-47D3-A2A6-E035E46CA98A}"/>
    <hyperlink ref="D140" location="Punten!GO508" display="UCI-22" xr:uid="{97D988DF-AFFB-4CBF-BB99-C4FB56932D0A}"/>
    <hyperlink ref="D139" location="Punten!EV508" display="UCI-17" xr:uid="{50809CB1-A73D-416E-AF92-C7837969D666}"/>
    <hyperlink ref="D132" location="Punten!BS508" display="UCI-08" xr:uid="{415C0785-E099-4A48-87D2-2CB0161A7254}"/>
    <hyperlink ref="D130" location="Punten!LB508" display="UCI-35" xr:uid="{B85FCBD3-CA4B-46B3-A005-553DC1A41120}"/>
    <hyperlink ref="D170" location="Punten!IZ508" display="UCI-29" xr:uid="{CE917223-8D9E-48AC-81F6-93766E4A1667}"/>
    <hyperlink ref="D157" location="Punten!DL508" display="UCI-13" xr:uid="{0F4A8A31-5647-4EA1-AC4C-B8B8D47EAD87}"/>
    <hyperlink ref="D174" location="Punten!IH508" display="UCI-27" xr:uid="{BFE66B81-0EEB-4B93-8775-81A2EB5F297E}"/>
    <hyperlink ref="D150" location="Punten!PF508" display="UCI-47" xr:uid="{ED9BCAB1-AE3F-46A5-8141-02D776D236EF}"/>
    <hyperlink ref="D149" location="Punten!JI508" display="UCI-30" xr:uid="{7229351D-F93B-4712-A982-41DEA37ACAFE}"/>
    <hyperlink ref="D137" location="Punten!CB508" display="UCI-09" xr:uid="{478270C7-D322-4434-A162-786EF4277EEA}"/>
    <hyperlink ref="D153" location="Punten!DU508" display="UCI-14" xr:uid="{90369A1B-B084-4C3E-970B-7FCBC5D32236}"/>
    <hyperlink ref="D129" location="Punten!GX508" display="UCI-23" xr:uid="{83681E41-1F43-4B97-8F4E-91241D2A6A54}"/>
    <hyperlink ref="D117" location="Punten!RZ508" display="UCI-55" xr:uid="{077DC812-6D9B-4C62-A6B2-2A244B324425}"/>
    <hyperlink ref="D112" location="Punten!HP508" display="UCI-25" xr:uid="{C78F343F-462C-46DA-8224-7C1F5D2B6FB9}"/>
    <hyperlink ref="D106" location="Punten!RH508" display="UCI-53" xr:uid="{38CC8DCF-AE95-44C3-BB7F-77A42358DB17}"/>
    <hyperlink ref="D113" location="Punten!Q508" display="UCI-02" xr:uid="{3946C0BC-D234-4799-AF16-F84985664F5E}"/>
    <hyperlink ref="D104" location="Punten!NM508" display="UCI-42" xr:uid="{D26293DF-0B21-46C3-B751-DEC207DDA746}"/>
    <hyperlink ref="D142" location="Punten!VC508" display="UCI-64" xr:uid="{EEE11B1B-8EC1-40FB-A4CC-7A9781EBF12F}"/>
    <hyperlink ref="D176" location="Punten!AI508" display="UCI-04" xr:uid="{DF543E83-DC8D-4A39-87B8-1033A0DD2FC9}"/>
    <hyperlink ref="D99" location="Punten!AR508" display="UCI-05" xr:uid="{44FA3AD4-8A48-4E0A-9072-1B5166BE5BCB}"/>
    <hyperlink ref="D98" location="Punten!KA508" display="UCI-32" xr:uid="{5F1E9337-FD8B-466D-964B-86528B2A486C}"/>
    <hyperlink ref="D123" location="Punten!EM508" display="UCI-16" xr:uid="{C5F723CB-5BDE-45B0-A5A1-72B0B98480D4}"/>
    <hyperlink ref="D115" location="Punten!ND508" display="UCI-41" xr:uid="{EA00CA15-2606-4DD6-8413-577CB169ED0F}"/>
    <hyperlink ref="D154" location="Punten!CT508" display="UCI-11" xr:uid="{D3A2CAAA-0D29-497A-BA76-06C6DAEF72F2}"/>
    <hyperlink ref="D143" location="Punten!OW508" display="UCI-46" xr:uid="{D458A826-F777-4E6E-96D2-E2AA18FD8945}"/>
    <hyperlink ref="D148" location="Punten!LK508" display="UCI-36" xr:uid="{83C69B95-A76C-4BF1-A577-DC392FC54134}"/>
    <hyperlink ref="D103" location="Punten!BA508" display="UCI-06" xr:uid="{93EB4088-71DE-40A2-A674-7B8FBA8C73C2}"/>
    <hyperlink ref="D168" location="Punten!UK508" display="UCI-62" xr:uid="{9AD8EACF-CEA7-4B0E-AD6A-0FBCC5DD2A0A}"/>
    <hyperlink ref="D127" location="Punten!FW508" display="UCI-20" xr:uid="{6C36F57C-FA99-4D63-9919-7CF3A20B497A}"/>
    <hyperlink ref="D175" location="Punten!NV508" display="UCI-43" xr:uid="{94D00EED-EE75-4124-B457-01D1989EF9F2}"/>
    <hyperlink ref="D164" location="Punten!GF508" display="UCI-21" xr:uid="{C2A47CAF-131D-4154-BA1E-A9FF263837F4}"/>
    <hyperlink ref="D107" location="Punten!Z508" display="UCI-03" xr:uid="{AE82CA71-CB17-46D6-9397-30C0547DEA9D}"/>
    <hyperlink ref="D126" location="Punten!IQ508" display="UCI-28" xr:uid="{3CEE5E6E-7EBA-490F-ACA2-02088D05D041}"/>
    <hyperlink ref="D136" location="Punten!ON508" display="UCI-45" xr:uid="{99955933-0CC8-4774-9598-5F35814F13AC}"/>
    <hyperlink ref="D131" location="Punten!TJ508" display="UCI-59" xr:uid="{89EBCD97-94E0-49D2-858B-EB857A00BD3A}"/>
    <hyperlink ref="D105" location="Punten!JR508" display="UCI-31" xr:uid="{617BAC2C-1D84-4DAA-8CA8-7B6118370308}"/>
    <hyperlink ref="D151" location="Punten!BJ508" display="UCI-07" xr:uid="{6B9F78ED-D6E3-4E5B-A9A8-796CE48C962C}"/>
    <hyperlink ref="D125" location="Punten!TS508" display="UCI-60" xr:uid="{1056513A-CCE4-4C2E-97EC-AC0AE9032C32}"/>
    <hyperlink ref="D119" location="Punten!KS508" display="UCI-34" xr:uid="{D0E0E7C5-6591-4123-9528-5F387F1C6D65}"/>
    <hyperlink ref="D158" location="Punten!WM508" display="UCI-68" xr:uid="{C9260B35-A16E-4A68-8CEF-DB2446292311}"/>
    <hyperlink ref="D120" location="Punten!SI508" display="UCI-56" xr:uid="{8FE63EA7-AB37-46A9-B555-98838171D0CC}"/>
    <hyperlink ref="D100" location="Punten!QG508" display="UCI-50" xr:uid="{A5EF3D88-1862-4D7A-973D-EBC717F2D831}"/>
    <hyperlink ref="D138" location="Punten!HG508" display="UCI-24" xr:uid="{1D92DE54-1C3B-4DF8-90EB-510AB6A28A9A}"/>
    <hyperlink ref="D172" location="Punten!VU508" display="UCI-66" xr:uid="{38FB548A-D17F-4C8B-9024-85366C3682CC}"/>
    <hyperlink ref="D128" location="Punten!SR508" display="UCI-57" xr:uid="{637EAF44-8CB1-4042-99EA-709AFEF52999}"/>
    <hyperlink ref="D135" location="Punten!OE508" display="UCI-44" xr:uid="{01921305-588B-490B-B6C7-BB2E7291979A}"/>
    <hyperlink ref="D144" location="Punten!HY508" display="UCI-26" xr:uid="{427CBC4A-5B71-41C8-B0EC-585087B9AB4E}"/>
    <hyperlink ref="D147" location="Punten!TA508" display="UCI-58" xr:uid="{58D50664-5B13-4E2B-91B4-4B3B0FB333D3}"/>
    <hyperlink ref="D118" location="Punten!PO508" display="UCI-48" xr:uid="{8F6E85FB-658A-48A5-BF05-EEEFF7FE2898}"/>
    <hyperlink ref="D156" location="Punten!MU508" display="UCI-40" xr:uid="{A51139A6-84A2-4D3E-82D2-5A531052DCAA}"/>
    <hyperlink ref="D155" location="Punten!LT508" display="UCI-37" xr:uid="{F0237060-4BC2-4AF0-9A0C-5FC716A4D841}"/>
    <hyperlink ref="D111" location="Punten!MC508" display="UCI-38" xr:uid="{A22CEDAC-20F9-4C38-9EA4-D9E14EF568D5}"/>
    <hyperlink ref="D173" location="Punten!KJ508" display="UCI-33" xr:uid="{2C40E776-6185-47CE-87B9-BF0DBCB40F7B}"/>
    <hyperlink ref="D109" location="Punten!ML508" display="UCI-39" xr:uid="{06B4EF9D-57AB-400B-BE2E-FA9AF2FF49D8}"/>
    <hyperlink ref="D101" location="Punten!FN508" display="UCI-19" xr:uid="{FE71EAB4-BD4C-471D-8631-81DD2D20095B}"/>
    <hyperlink ref="D121" location="Punten!PX508" display="UCI-49" xr:uid="{22CF55CC-01D9-4641-A9DC-ED22A337BA6A}"/>
    <hyperlink ref="D133" location="Punten!CK508" display="UCI-10" xr:uid="{85939187-215B-4A07-BF06-CE438BED3340}"/>
    <hyperlink ref="D169" location="Punten!H508" display="UCI-01" xr:uid="{C9ABF459-CCDF-4E9D-9949-F424ED80981A}"/>
    <hyperlink ref="D159:D169" location="Punten!RQ446" display="UCI-54" xr:uid="{0153EDAF-6CCE-43D6-A7C7-3E0B22AD4A9F}"/>
    <hyperlink ref="D165" location="Punten!WV508" display="UCI-69" xr:uid="{5EF29848-0CFC-43DF-9E46-CB2A084F8002}"/>
    <hyperlink ref="D110" location="Punten!XE508" display="UCI-70" xr:uid="{4FE9BA18-746C-4CF5-872A-B0062DCFD1A0}"/>
    <hyperlink ref="D122" location="Punten!XW508" display="UCI-72" xr:uid="{9A1457B5-26EC-4026-9BBF-92A892E63E79}"/>
    <hyperlink ref="D177" location="Punten!YF508" display="UCI-73" xr:uid="{86E71829-EE11-47B8-950F-2F1D1C83E59D}"/>
    <hyperlink ref="D116" location="Punten!YO508" display="UCI-74" xr:uid="{40C1D447-EAAA-4F78-96F1-447260A43D2F}"/>
    <hyperlink ref="D134" location="Punten!ZP508" display="UCI-77" xr:uid="{C2387F13-6F16-4031-B70A-53F89BE88785}"/>
    <hyperlink ref="D141" location="Punten!AEL508" display="UCI-91" xr:uid="{C7CE9526-8991-47AE-BFCE-A938323E1CC7}"/>
    <hyperlink ref="D114" location="Punten!AEU508" display="UCI-92" xr:uid="{CB79BFCC-7974-43C8-AE8A-A0E7B19C954C}"/>
    <hyperlink ref="D146" location="Punten!AGE508" display="UCI-96" xr:uid="{D39EBC95-60C5-4F17-9C96-764FAC6E56ED}"/>
    <hyperlink ref="D166" location="Punten!ADT508" display="UCI-89" xr:uid="{8B789CFF-323F-4D5E-89DA-636E15E16743}"/>
    <hyperlink ref="D102" location="Punten!AFD508" display="UCI-93" xr:uid="{B98D781A-CDA0-4786-80A2-F7D4512A98D3}"/>
    <hyperlink ref="D162" location="Punten!QP508" display="UCI-51" xr:uid="{03619236-56C2-4475-9EB1-D2D9B68FDA8D}"/>
    <hyperlink ref="D160" location="Punten!QY508" display="UCI-52" xr:uid="{332848EA-88A3-4F6B-AA5E-8D8DBF26491F}"/>
    <hyperlink ref="D159" location="Punten!ADB508" display="UCI-87" xr:uid="{5C3BBE41-E89F-452D-A670-A338472FA64F}"/>
    <hyperlink ref="D163" location="Punten!ADK508" display="UCI-88" xr:uid="{BD83876E-8F2E-40AF-8371-E5663D346A74}"/>
    <hyperlink ref="D167" location="Punten!AEC508" display="UCI-90" xr:uid="{B56A9DEB-B8DD-4B2D-83FF-498B7E187D1D}"/>
    <hyperlink ref="D171" location="Punten!AFM508" display="UCI-94" xr:uid="{D34ECDA8-5E31-48A8-8D12-82A257D19023}"/>
    <hyperlink ref="D124" location="Punten!AFV508" display="UCI-95" xr:uid="{82DE60E5-6190-4664-807D-7AA36C4AE425}"/>
    <hyperlink ref="D161" location="Punten!AGN508" display="UCI-97" xr:uid="{623BB9CA-2EF3-43BB-B706-88783F5DFAF6}"/>
    <hyperlink ref="D108" location="Punten!AGW508" display="UCI-98" xr:uid="{4069C97B-3A30-4DF4-A27B-B423D6F95D98}"/>
    <hyperlink ref="D145" location="Punten!AHF508" display="UCI-99" xr:uid="{CEC10012-C4B3-4554-A89F-EDE1E864B67D}"/>
    <hyperlink ref="A1694" r:id="rId187" display="https://www.procyclingstats.com/rider/alessio-martinelli" xr:uid="{60B2D256-399C-4ED3-875D-E5ECA868E19C}"/>
    <hyperlink ref="A1807" r:id="rId188" display="https://www.procyclingstats.com/rider/laurens-sweeck" xr:uid="{02FD9A3C-7B39-4844-94AB-05FCEAB0E5B9}"/>
    <hyperlink ref="A1686" r:id="rId189" display="https://www.procyclingstats.com/rider/riccardo-lucca" xr:uid="{4706ABFC-4575-4107-B27B-C11B8050CF7B}"/>
    <hyperlink ref="A1835" r:id="rId190" display="https://www.procyclingstats.com/rider/riccardo-verza-2" xr:uid="{B6BEA6AE-5CBF-4CA7-A983-203E1CB25C61}"/>
    <hyperlink ref="A1783" r:id="rId191" display="https://www.procyclingstats.com/rider/edoardo-sandri" xr:uid="{D4CEAC34-9045-438D-8A28-C2372C8974FC}"/>
    <hyperlink ref="A1802" r:id="rId192" display="https://www.procyclingstats.com/rider/oliver-stockwell" xr:uid="{D35F9380-11B2-4400-9A87-9E5F73B78EE5}"/>
    <hyperlink ref="A1582" r:id="rId193" display="https://www.procyclingstats.com/rider/alessandro-fancellu" xr:uid="{B398E69E-8FA4-4CF6-885A-31B6E09411A2}"/>
    <hyperlink ref="A1511" r:id="rId194" display="https://www.procyclingstats.com/rider/thijs-aerts" xr:uid="{789B43D5-5FB5-4078-8A70-79D2C9C96928}"/>
    <hyperlink ref="A1646" r:id="rId195" display="https://www.procyclingstats.com/rider/quentin-jauregui" xr:uid="{448C0538-7051-4FC4-B083-4D8AF2C68B71}"/>
    <hyperlink ref="A1663" r:id="rId196" display="https://www.procyclingstats.com/rider/tomas-kopecky" xr:uid="{DE301C8A-FF1E-43CA-AA8F-EEF8C0418F2A}"/>
    <hyperlink ref="A1781" r:id="rId197" display="https://www.procyclingstats.com/rider/alexander-salby" xr:uid="{DB45F336-F77E-4481-B368-9DBB1A0CE3D4}"/>
    <hyperlink ref="A1573" r:id="rId198" display="https://www.procyclingstats.com/rider/ceriel-desal" xr:uid="{39A420FF-5A0E-41C3-84C9-82ED094BEF4E}"/>
    <hyperlink ref="A1749" r:id="rId199" display="https://www.procyclingstats.com/rider/dimitri-peyskens" xr:uid="{29D73F55-3A24-43C3-821F-2F63269D1CB7}"/>
    <hyperlink ref="A1826" r:id="rId200" display="https://www.procyclingstats.com/rider/roel-van-sintmaartensdijk" xr:uid="{AF2D4B9B-1516-4701-ABEA-FBDA5EA5F685}"/>
    <hyperlink ref="A1611" r:id="rId201" display="https://www.procyclingstats.com/rider/jean-goubert" xr:uid="{7C77C9A4-8CEB-40EC-8922-7B9215F993A1}"/>
    <hyperlink ref="A1624" r:id="rId202" display="https://www.procyclingstats.com/rider/lasse-norman-hansen" xr:uid="{D0B90336-9C6A-42F9-894E-4FFB0731CDF7}"/>
    <hyperlink ref="A1812" r:id="rId203" display="https://www.procyclingstats.com/rider/alex-tolio" xr:uid="{4098B9D5-9C6E-4F27-8D01-4DF6AE968E44}"/>
    <hyperlink ref="A1766" r:id="rId204" display="https://www.procyclingstats.com/rider/vojtech-repa" xr:uid="{BC708E4F-306E-4EC8-AB6F-EB2EA79AD4C0}"/>
    <hyperlink ref="A1763" r:id="rId205" display="https://www.procyclingstats.com/rider/edward-ravasi" xr:uid="{FFE00D99-8816-4D28-A826-EC99D88A01D0}"/>
    <hyperlink ref="A1755" r:id="rId206" display="https://www.procyclingstats.com/rider/viktor-potocki" xr:uid="{424FB3AE-57AC-4CAD-A0D6-582F23FCFC4D}"/>
    <hyperlink ref="A1635" r:id="rId207" display="https://www.procyclingstats.com/rider/dylan-hopkins" xr:uid="{A131CB7F-EA1B-453D-A052-F51E379DA3D7}"/>
    <hyperlink ref="A1837" r:id="rId208" display="https://www.procyclingstats.com/rider/simon-vitzthum" xr:uid="{4995EC96-B324-48B5-9D4B-F9E00F6D9F2C}"/>
    <hyperlink ref="A1839" r:id="rId209" display="https://www.procyclingstats.com/rider/yannis-voisard" xr:uid="{0B3855B9-D65A-47EC-859C-45FF79F20DF1}"/>
    <hyperlink ref="A1521" r:id="rId210" display="https://www.procyclingstats.com/rider/xabier-mikel-azparren-irurzun" xr:uid="{CD3C0174-A637-4C40-89AB-924F9FCFCBB8}"/>
    <hyperlink ref="A1720" r:id="rId211" display="https://www.procyclingstats.com/rider/truls-nordhagen" xr:uid="{18E2B8B0-B7B2-4C15-A203-F5D792172B3C}"/>
    <hyperlink ref="A1793" r:id="rId212" display="https://www.procyclingstats.com/rider/george-simpson" xr:uid="{21114336-8628-4762-868C-6A62B3593BC1}"/>
    <hyperlink ref="A1613" r:id="rId213" display="https://www.procyclingstats.com/rider/kamil-gradek" xr:uid="{3391ABFD-B82C-4B84-9137-AB93BC06997A}"/>
    <hyperlink ref="A1600" r:id="rId214" display="https://www.procyclingstats.com/rider/derek-gee" xr:uid="{53726FA0-2A27-422B-9A8A-D552E7BBA6D7}"/>
    <hyperlink ref="A1562" r:id="rId215" display="https://www.procyclingstats.com/rider/matteo-dal-cin" xr:uid="{77D01F36-D1E5-47E8-B553-05BA45F90B23}"/>
    <hyperlink ref="A1737" r:id="rId216" display="https://www.procyclingstats.com/rider/george-peden" xr:uid="{3BA0A4D7-ACA5-43F9-9F92-44861776C741}"/>
    <hyperlink ref="A1612" r:id="rId217" display="https://www.procyclingstats.com/rider/regan-gough" xr:uid="{96B43EE5-A322-4DA8-80E7-B289E90BD3B1}"/>
    <hyperlink ref="A1836" r:id="rId218" display="https://www.procyclingstats.com/rider/michael-vink" xr:uid="{E073E9BA-80E9-47FC-995B-643B9BCC4B8A}"/>
    <hyperlink ref="A1715" r:id="rId219" display="https://www.procyclingstats.com/rider/byron-munton" xr:uid="{48BE1B57-8C00-476D-AD87-D06672E1445B}"/>
    <hyperlink ref="A1718" r:id="rId220" display="https://www.procyclingstats.com/rider/yuriy-natarov" xr:uid="{739228E7-565E-4E89-8B56-C9060C9CF070}"/>
    <hyperlink ref="A1561" r:id="rId221" display="https://www.procyclingstats.com/rider/jan-andrej-cully" xr:uid="{660004E9-D73A-4CB1-800A-D672D5B0C0E5}"/>
    <hyperlink ref="A1546" r:id="rId222" display="https://www.procyclingstats.com/rider/marek-canecky" xr:uid="{1664E103-6575-40BE-8D18-F76BC86D0501}"/>
    <hyperlink ref="A1770" r:id="rId223" display="https://www.procyclingstats.com/rider/alexandar-richardson" xr:uid="{B6F2C9BB-5A98-46C0-8456-0A55C87B38EA}"/>
    <hyperlink ref="A1771" r:id="rId224" display="https://www.procyclingstats.com/rider/yeison-rincon" xr:uid="{E24B1585-C5D6-4C23-8348-A38E05E5B954}"/>
    <hyperlink ref="A1844" r:id="rId225" display="https://www.procyclingstats.com/rider/james-whelan" xr:uid="{C7DF757C-31E1-4E91-90D6-335729573A0B}"/>
    <hyperlink ref="A1648" r:id="rId226" display="https://www.procyclingstats.com/rider/brendan-johnston" xr:uid="{DB186DFC-40AD-4F2E-AAA9-0E5265F15415}"/>
    <hyperlink ref="A1664" r:id="rId227" display="https://www.procyclingstats.com/rider/kristijan-koren" xr:uid="{C54FF96E-490F-4F6D-AF19-C6B13CDC6D66}"/>
    <hyperlink ref="A1801" r:id="rId228" display="https://www.procyclingstats.com/rider/tyler-stites" xr:uid="{79F709C1-FD03-405A-9F75-6635489BE3E2}"/>
    <hyperlink ref="A1804" r:id="rId229" display="https://www.procyclingstats.com/rider/colin-stussi" xr:uid="{37520D70-4BB9-4DC8-88B6-1FF717191D1A}"/>
    <hyperlink ref="A1515" r:id="rId230" display="https://www.procyclingstats.com/rider/tiago-antunes" xr:uid="{59B98166-989B-4AB1-9815-98F4F3307BF4}"/>
    <hyperlink ref="A1558" r:id="rId231" display="https://www.procyclingstats.com/rider/fabio-manuel-fernandes-costa" xr:uid="{182F22D3-33BE-44D1-9411-FA145F5CCA57}"/>
    <hyperlink ref="A1638" r:id="rId232" display="https://www.procyclingstats.com/rider/richard-huera" xr:uid="{A0B7D6FB-FBBC-4985-9424-AD34DAB3D415}"/>
    <hyperlink ref="A1700" r:id="rId233" display="https://www.procyclingstats.com/rider/cormac-mcgeough" xr:uid="{B7164751-A6E0-4FF9-9410-9F83861E664E}"/>
    <hyperlink ref="A1847" r:id="rId234" display="https://www.procyclingstats.com/rider/matej-zahalka" xr:uid="{EEED003F-7DD1-4DF8-AEF2-70753ACCA896}"/>
    <hyperlink ref="A1848" r:id="rId235" display="https://www.procyclingstats.com/rider/artyom-zakharov" xr:uid="{3397F208-3635-48B8-83C9-9702FB297699}"/>
    <hyperlink ref="A1659" r:id="rId236" display="https://www.procyclingstats.com/rider/siim-kiskonen" xr:uid="{3F6A0527-2D3D-4956-A044-BF19D2703305}"/>
    <hyperlink ref="A1589" r:id="rId237" display="https://www.procyclingstats.com/rider/andzs-flaksis" xr:uid="{60349DD4-9E0B-455E-AB90-447CDCA8A1E0}"/>
    <hyperlink ref="A1627" r:id="rId238" display="https://www.procyclingstats.com/rider/colin-heiderscheid" xr:uid="{3ACC03C2-A050-4B6D-88C4-097A98847C6B}"/>
    <hyperlink ref="A1818" r:id="rId239" display="https://www.procyclingstats.com/rider/noe-ury" xr:uid="{31DF1E4A-F4C0-4B4E-B041-02FC8FFB8912}"/>
    <hyperlink ref="A1597" r:id="rId240" display="https://www.procyclingstats.com/rider/christopher-froome" xr:uid="{CEE0EFF7-5578-4CEE-BE51-EE8DA8F7F978}"/>
    <hyperlink ref="A1714" r:id="rId241" display="https://www.procyclingstats.com/rider/gregor-muhlberger" xr:uid="{00DD12EC-1CFC-4755-BF9E-761A5864E8FB}"/>
    <hyperlink ref="A1704" r:id="rId242" display="https://www.procyclingstats.com/rider/lukas-meiler" xr:uid="{0ACD7E7B-6549-4F45-BB0A-8937E93D7040}"/>
    <hyperlink ref="A1510" r:id="rId243" display="https://www.procyclingstats.com/rider/johannes-adamietz" xr:uid="{0164C58B-62C1-414E-87F3-0B817E6BC775}"/>
    <hyperlink ref="A1821" r:id="rId244" display="https://www.procyclingstats.com/rider/miquel-valls" xr:uid="{0C636FBA-4C84-4C32-8EE2-B0BA34AD4167}"/>
    <hyperlink ref="A1544" r:id="rId245" display="https://www.procyclingstats.com/rider/jonathan-klever-caicedo" xr:uid="{F7C26E1B-BA1A-4688-BFA1-5FB621DF07C8}"/>
    <hyperlink ref="A1684" r:id="rId246" display="https://www.procyclingstats.com/rider/juan-antonio-lopez-cozar-jaimez" xr:uid="{E69ED908-39D8-424A-96DB-642310313DFC}"/>
    <hyperlink ref="A1703" r:id="rId247" display="https://www.procyclingstats.com/rider/johan-meens" xr:uid="{29E6E1EC-8953-4FFA-A7C9-CD69467AE371}"/>
    <hyperlink ref="A1655" r:id="rId248" display="https://www.procyclingstats.com/rider/jan-kaspar" xr:uid="{41C71E23-CD2E-437C-970F-0E9104E20DFE}"/>
    <hyperlink ref="A1728" r:id="rId249" display="https://www.procyclingstats.com/rider/oscar-onley" xr:uid="{4E39BAEC-F059-419E-8492-F19F402DA0E8}"/>
    <hyperlink ref="A1776" r:id="rId250" display="https://www.procyclingstats.com/rider/archie-ryan" xr:uid="{5D8D1878-023D-4602-99BD-98244D697679}"/>
    <hyperlink ref="A1754" r:id="rId251" display="https://www.procyclingstats.com/rider/max-poole" xr:uid="{B0F33B3F-C9BD-459F-8ADB-B6C75BDF6087}"/>
    <hyperlink ref="A1815" r:id="rId252" display="https://www.procyclingstats.com/rider/bastien-tronchon" xr:uid="{11BA6143-3B25-46D5-8D09-0847A7468827}"/>
    <hyperlink ref="A1767" r:id="rId253" display="https://www.procyclingstats.com/rider/valentin-retailleau" xr:uid="{B6B27C9F-5EAE-4BC3-A4E2-96CF85CB01B8}"/>
    <hyperlink ref="A1789" r:id="rId254" display="https://www.procyclingstats.com/rider/pieter-serry" xr:uid="{514AD5B0-996A-447E-AEC2-CD1C1208E098}"/>
    <hyperlink ref="A1693" r:id="rId255" display="https://www.procyclingstats.com/rider/alex-martin-gutierrez" xr:uid="{8FC49E37-BFFF-49EB-9B64-BE80F61CF583}"/>
    <hyperlink ref="A1538" r:id="rId256" display="https://www.procyclingstats.com/rider/sam-brand" xr:uid="{0793A4B1-FF15-4C46-91E5-76EA217E904A}"/>
    <hyperlink ref="A1540" r:id="rId257" display="https://www.procyclingstats.com/rider/piotr-brozyna" xr:uid="{659367BA-9AFC-42C0-AA6A-84A294DD0E8F}"/>
    <hyperlink ref="A1631" r:id="rId258" display="https://www.procyclingstats.com/rider/michel-hessmann" xr:uid="{1DF68A7E-CAF1-4E2F-B66A-F3CADBCA1961}"/>
    <hyperlink ref="A1690" r:id="rId259" display="https://www.procyclingstats.com/rider/kamil-malecki" xr:uid="{E72915E6-E3A0-4ED0-8C7F-0C0B25099095}"/>
    <hyperlink ref="A1840" r:id="rId260" display="https://www.procyclingstats.com/rider/syver-waersted" xr:uid="{E2B8D296-30AA-4B34-8CC7-C578F4BC1CC8}"/>
    <hyperlink ref="A1845" r:id="rId261" display="https://www.procyclingstats.com/rider/hannes-wilksch" xr:uid="{56C2D892-A81A-48BA-830F-706FDB21A69B}"/>
    <hyperlink ref="A1769" r:id="rId262" display="https://www.procyclingstats.com/rider/louis-richard" xr:uid="{3CE5AAF9-77C8-4C98-869E-ECDCA3FFC3F0}"/>
    <hyperlink ref="A1764" r:id="rId263" display="https://www.procyclingstats.com/rider/oliver-rees" xr:uid="{E377F552-CD1A-4B2A-A2B1-776260A393F7}"/>
    <hyperlink ref="A1701" r:id="rId264" display="https://www.procyclingstats.com/rider/scott-mcgill" xr:uid="{1D2BA52F-D594-4F9A-BB6C-CDB53CF9BD28}"/>
    <hyperlink ref="A1814" r:id="rId265" display="https://www.procyclingstats.com/rider/edwin-torres" xr:uid="{7DE6AA10-7F49-4C52-BBE9-5DC7A74E44C2}"/>
    <hyperlink ref="A1716" r:id="rId266" display="https://www.procyclingstats.com/rider/jokin-murguialday-elorza" xr:uid="{3837835E-F875-40BD-AEFA-21148C894507}"/>
    <hyperlink ref="A1682" r:id="rId267" display="https://www.procyclingstats.com/rider/andoni-lopez-de-abetxuko-jimenez" xr:uid="{17F2D0E4-9DD3-4C4A-B126-E48153F5641E}"/>
    <hyperlink ref="A1670" r:id="rId268" display="https://www.procyclingstats.com/rider/victor-langellotti" xr:uid="{C7BF13C6-6B59-4372-9154-983D97D16C7D}"/>
    <hyperlink ref="A1650" r:id="rId269" display="https://www.procyclingstats.com/rider/txomin-juaristi" xr:uid="{62740528-7603-4D8D-8460-024780DF41C1}"/>
    <hyperlink ref="A1675" r:id="rId270" display="https://www.procyclingstats.com/rider/goncalo-leaca" xr:uid="{4A8DF189-6C5C-450A-A031-68336D0B114E}"/>
    <hyperlink ref="A1548" r:id="rId271" display="https://www.procyclingstats.com/rider/andre-cardoso" xr:uid="{40EDE26A-7F14-499C-AB01-BA1D6412FDAA}"/>
    <hyperlink ref="A1570" r:id="rId272" display="https://www.procyclingstats.com/rider/jesus-del-pino" xr:uid="{C00BE046-7EEB-4BF3-9EAA-B795D063BE01}"/>
    <hyperlink ref="A1610" r:id="rId273" display="https://www.procyclingstats.com/rider/helder-goncalves" xr:uid="{3EC9C48F-46AD-4FAD-BB53-88BF5F916528}"/>
    <hyperlink ref="A1702" r:id="rId274" display="https://www.procyclingstats.com/rider/joao-medeiros" xr:uid="{7CCD0A72-D2A9-4458-93FD-151A7DAF281E}"/>
    <hyperlink ref="A1808" r:id="rId275" display="https://www.procyclingstats.com/rider/gleb-syritsa" xr:uid="{122A05A8-230C-4686-9B1F-B2593291AF11}"/>
    <hyperlink ref="A1758" r:id="rId276" display="https://www.procyclingstats.com/rider/blake-quick" xr:uid="{3F481420-6471-46FD-B600-96E386FD6B59}"/>
    <hyperlink ref="A1756" r:id="rId277" display="https://www.procyclingstats.com/rider/cedric-pries" xr:uid="{A3A191C8-7991-4190-B3F0-94841BADF3FE}"/>
    <hyperlink ref="A1787" r:id="rId278" display="https://www.procyclingstats.com/rider/ylber-sefa" xr:uid="{2BCAA098-7C9D-4B5B-8EA2-AFE9AAB29518}"/>
    <hyperlink ref="A1691" r:id="rId279" display="https://www.procyclingstats.com/rider/axel-mariault" xr:uid="{23663749-B19C-41F5-97FB-1A1DE9B550D6}"/>
    <hyperlink ref="A1738" r:id="rId280" display="https://www.procyclingstats.com/rider/nicklas-amdi-pedersen" xr:uid="{3DA7E0C6-B86F-4422-AD0A-59B83ACCEFB6}"/>
    <hyperlink ref="A1628" r:id="rId281" display="https://www.procyclingstats.com/rider/magnus-henneberg" xr:uid="{48FAB276-B61C-4ED8-BA39-5267AD0D6253}"/>
    <hyperlink ref="A1539" r:id="rId282" display="https://www.procyclingstats.com/rider/mathias-bregnhoj" xr:uid="{CD8DECCB-A6F5-44F9-B3BA-49A0E36E949E}"/>
    <hyperlink ref="A1590" r:id="rId283" display="https://www.procyclingstats.com/rider/anders-foldager" xr:uid="{7DAEA1AF-F6AC-491D-8B38-D235E48DF487}"/>
    <hyperlink ref="A1512" r:id="rId284" display="https://www.procyclingstats.com/rider/jacob-ahlsson" xr:uid="{000D1020-96E5-46B3-8FB9-7CD249C5F3EF}"/>
    <hyperlink ref="A1729" r:id="rId285" display="https://www.procyclingstats.com/rider/jakub-otruba" xr:uid="{EA28756F-6C94-4DAB-B82C-54040CC0432A}"/>
    <hyperlink ref="A1852" r:id="rId286" display="https://www.procyclingstats.com/rider/matic-zumer" xr:uid="{83B32362-308B-4B71-A063-B6A85DEF24E1}"/>
    <hyperlink ref="A1727" r:id="rId287" display="https://www.procyclingstats.com/rider/ingvar-omarsson" xr:uid="{8A4EB6B2-A12B-4D49-8D7B-A54C5F58E06B}"/>
    <hyperlink ref="A1534" r:id="rId288" display="https://www.procyclingstats.com/rider/davide-bomboi" xr:uid="{8177F258-9A52-4619-BE4C-A7B48C0A13E5}"/>
    <hyperlink ref="A1517" r:id="rId289" display="https://www.procyclingstats.com/rider/ruben-apers" xr:uid="{F1C35A9C-550A-491D-8315-F589AF5865E0}"/>
    <hyperlink ref="A1647" r:id="rId290" display="https://www.procyclingstats.com/rider/jordan-jegat" xr:uid="{72A3B6B3-B6E7-4AE1-B688-64B350A7A30C}"/>
    <hyperlink ref="A1618" r:id="rId291" display="https://www.procyclingstats.com/rider/felix-gros" xr:uid="{10A1C667-46C7-4946-B169-0B516C59A468}"/>
    <hyperlink ref="A1603" r:id="rId292" display="https://www.procyclingstats.com/rider/jakob-gessner" xr:uid="{F27446A7-7C0C-408A-946F-F44302CFF1B2}"/>
    <hyperlink ref="A1577" r:id="rId293" display="https://www.procyclingstats.com/rider/roman-duckert" xr:uid="{1BE346D2-0C6B-4E32-A58B-35BF35A460F6}"/>
    <hyperlink ref="A1761" r:id="rId294" display="https://www.procyclingstats.com/rider/frederik-rasmann" xr:uid="{564B0708-C016-41C8-8D3A-ACBB66874A3A}"/>
    <hyperlink ref="J261" r:id="rId295" display="https://www.procyclingstats.com/rider/arnaud-de-lie" xr:uid="{62656C44-9E82-4E30-8001-040A567183B8}"/>
    <hyperlink ref="A1822" r:id="rId296" display="https://www.procyclingstats.com/rider/loe-van-belle" xr:uid="{2C5DC788-1DB7-4F99-862D-24B102EA9B5A}"/>
    <hyperlink ref="A1662" r:id="rId297" display="https://www.procyclingstats.com/rider/sebastian-kolze-changizi" xr:uid="{A6347A8D-C568-4DDA-9508-2C022FDFCB45}"/>
    <hyperlink ref="A1609" r:id="rId298" display="https://www.procyclingstats.com/rider/nicolas-david-gomez" xr:uid="{3A33355F-51BC-49CB-9F59-2C844D25500F}"/>
    <hyperlink ref="A1843" r:id="rId299" display="https://www.procyclingstats.com/rider/mats-wenzel" xr:uid="{8F1C5A46-3A13-4F64-89A2-4D3A80C4AE16}"/>
    <hyperlink ref="A1564" r:id="rId300" display="https://www.procyclingstats.com/rider/davide-dapporto" xr:uid="{B86DCF58-5D6A-4024-A35E-7537CCE61388}"/>
    <hyperlink ref="A1593" r:id="rId301" display="https://www.procyclingstats.com/rider/stian-fredheim" xr:uid="{FB815285-C1AD-41D3-B273-13C25E2EDB25}"/>
    <hyperlink ref="A1799" r:id="rId302" display="https://www.procyclingstats.com/rider/felix-stehli" xr:uid="{99E9C6A8-FF17-429F-8379-EDD117C79CD8}"/>
    <hyperlink ref="A1633" r:id="rId303" display="https://www.procyclingstats.com/rider/adam-holm-jorgensen" xr:uid="{FEED0980-CFC2-4523-86EC-56EB31334A88}"/>
    <hyperlink ref="A1668" r:id="rId304" display="https://www.procyclingstats.com/rider/jordan-labrosse" xr:uid="{C4CF1F6C-145C-4079-989F-E3168FC5110C}"/>
    <hyperlink ref="A1656" r:id="rId305" display="https://www.procyclingstats.com/rider/petr-kelemeh" xr:uid="{2406560D-8E2F-46FD-AB2C-E88111401F41}"/>
    <hyperlink ref="A1820" r:id="rId306" display="https://www.procyclingstats.com/rider/baptiste-vadic" xr:uid="{9F86B018-445C-4449-A9AE-26084B5F498D}"/>
    <hyperlink ref="A1615" r:id="rId307" display="https://www.procyclingstats.com/rider/romain-gregoire1" xr:uid="{CCAB3213-088F-4E32-8078-BF179BFFF3B4}"/>
    <hyperlink ref="A1605" r:id="rId308" display="https://www.procyclingstats.com/rider/thomas-gloag" xr:uid="{EE856277-9CEB-481D-A34B-F9873440FC1C}"/>
    <hyperlink ref="A1785" r:id="rId309" display="https://www.procyclingstats.com/rider/maximilian-schmidbauer" xr:uid="{D2DFC58E-5330-4432-924F-BFD76194BF9E}"/>
    <hyperlink ref="A1677" r:id="rId310" display="https://www.procyclingstats.com/rider/william-junior-lecerf" xr:uid="{2503CBD0-90A9-4E2C-916E-89233A7547A3}"/>
    <hyperlink ref="A1750" r:id="rId311" display="https://www.procyclingstats.com/rider/davide-piganzoli" xr:uid="{8D575EF2-D0A5-4EA5-8CFC-31D53D989FA1}"/>
    <hyperlink ref="A1575" r:id="rId312" display="https://www.procyclingstats.com/rider/matthew-dinham" xr:uid="{97A33F17-61E9-493B-BA59-8E85D08FA6C7}"/>
    <hyperlink ref="A1674" r:id="rId313" display="https://www.procyclingstats.com/rider/mathis-le-berre" xr:uid="{B098FF99-ED17-4885-9AA5-CF3E897E1517}"/>
    <hyperlink ref="A1710" r:id="rId314" display="https://www.procyclingstats.com/rider/lorenzo-milesi" xr:uid="{7730A8F6-5D99-4CF2-B7E6-EAC233948D07}"/>
    <hyperlink ref="A1788" r:id="rId315" display="https://www.procyclingstats.com/rider/alec-segaert" xr:uid="{2CD0948A-D08A-4A72-960B-D893DCB9F087}"/>
    <hyperlink ref="A1559" r:id="rId316" display="https://www.procyclingstats.com/rider/ewen-costiou" xr:uid="{E6608D70-91E1-4C3F-A026-67E6129C9BDB}"/>
    <hyperlink ref="A1683" r:id="rId317" display="https://www.procyclingstats.com/rider/harold-martin-lopez" xr:uid="{F8E78629-21E9-46B5-B8E7-06DC7FE89EC9}"/>
    <hyperlink ref="A1823" r:id="rId318" display="https://www.procyclingstats.com/rider/lennert-van-eetvelt" xr:uid="{6E19612D-E4D3-46D2-95B1-8E18A87A4D94}"/>
    <hyperlink ref="A1654" r:id="rId319" display="https://www.procyclingstats.com/rider/ryan-kamp" xr:uid="{1851821D-DFF7-432A-96E8-266E9557D7DE}"/>
    <hyperlink ref="A1523" r:id="rId320" display="https://www.procyclingstats.com/rider/alexandre-balmer" xr:uid="{51C073D0-018A-4FCD-A70C-17AF51BCC46F}"/>
    <hyperlink ref="A1732" r:id="rId321" display="https://www.procyclingstats.com/rider/robigzon-leandro-oyola" xr:uid="{01910E3E-31C4-4B37-83DF-EA815CB46CDB}"/>
    <hyperlink ref="A1685" r:id="rId322" display="https://www.procyclingstats.com/rider/david-lozano" xr:uid="{683A1D4C-C0F3-4086-AB70-37F881EDF0EF}"/>
    <hyperlink ref="A1768" r:id="rId323" display="https://www.procyclingstats.com/rider/brendan-rhim" xr:uid="{5A06A93E-DEBD-4D91-A8E1-8BE4F555DE86}"/>
    <hyperlink ref="A1760" r:id="rId324" display="https://www.procyclingstats.com/rider/cristian-raileanu" xr:uid="{AFBBA6A6-4D6E-4C2A-8A88-056F53A3E90F}"/>
    <hyperlink ref="A1604" r:id="rId325" display="https://www.procyclingstats.com/rider/lorenzo-ginestra" xr:uid="{CA2B023C-F540-48E0-A2E7-7F16999C5945}"/>
    <hyperlink ref="A1759" r:id="rId326" display="https://www.procyclingstats.com/rider/darren-rafferty" xr:uid="{58EF4D7B-7B0F-4F04-940A-C35339364BA5}"/>
    <hyperlink ref="A1639" r:id="rId327" display="https://www.procyclingstats.com/rider/alessandro-iacchi" xr:uid="{B0CBD294-9BA2-498B-89CB-5A6AF7BFF53F}"/>
    <hyperlink ref="A1809" r:id="rId328" display="https://www.procyclingstats.com/rider/matthew-teggart" xr:uid="{DE58C78B-7436-4474-9AC1-05F135488296}"/>
    <hyperlink ref="A1598" r:id="rId329" display="https://www.procyclingstats.com/rider/pierre-gautherat" xr:uid="{75DE300D-434A-4824-8DA3-CB33B074A7D5}"/>
    <hyperlink ref="A1794" r:id="rId330" display="https://www.procyclingstats.com/rider/ramon-sinkeldam" xr:uid="{FB863930-14D6-4661-AE6C-39490931D1DF}"/>
    <hyperlink ref="A1621" r:id="rId331" display="https://www.procyclingstats.com/rider/haest-jasper" xr:uid="{39D41E7F-2E53-4281-B57C-0A739A0A52B2}"/>
    <hyperlink ref="A1825" r:id="rId332" display="https://www.procyclingstats.com/rider/daan-van-sintmaartensdijk" xr:uid="{0B0B7708-76F0-4F3B-B141-8FFABCDC3834}"/>
    <hyperlink ref="A1786" r:id="rId333" display="https://www.procyclingstats.com/rider/peter-schulting" xr:uid="{959F0AA1-9EDE-4C38-9117-B70BE7831692}"/>
    <hyperlink ref="A1522" r:id="rId334" display="https://www.procyclingstats.com/rider/abel-balderstone-roumens" xr:uid="{0749277F-6199-479F-A24C-D9E8ADA63B9E}"/>
    <hyperlink ref="A1565" r:id="rId335" display="https://www.procyclingstats.com/rider/davide-de-cassan" xr:uid="{2FF805C7-2F2C-4A3F-AF76-D1E40B705A0F}"/>
    <hyperlink ref="A1601" r:id="rId336" display="https://www.procyclingstats.com/rider/gil-gelders" xr:uid="{D0DF7DBF-0924-4452-A856-B7A866B606AA}"/>
    <hyperlink ref="A1795" r:id="rId337" display="https://www.procyclingstats.com/rider/kasper-viberg-sogaard" xr:uid="{D5007258-F5F1-4329-BD09-FDF63CE7561C}"/>
    <hyperlink ref="A1736" r:id="rId338" display="https://www.procyclingstats.com/rider/tobiasz-pawlak" xr:uid="{8E50BD60-9D77-404D-A9DA-668A47487A08}"/>
    <hyperlink ref="A1772" r:id="rId339" display="https://www.procyclingstats.com/rider/brandon-smith-rivera-vargas" xr:uid="{A5DF8D20-F91C-4F76-87AE-388820F95C9D}"/>
    <hyperlink ref="A1725" r:id="rId340" display="https://www.procyclingstats.com/rider/jean-claude-nzafashwanayo" xr:uid="{347526AA-C161-4BB4-98FE-6A65BA2A45B2}"/>
    <hyperlink ref="A1719" r:id="rId341" display="https://www.procyclingstats.com/rider/hossein-nateghi" xr:uid="{37750A01-26CA-4913-9EFE-5719D3655144}"/>
    <hyperlink ref="A1846" r:id="rId342" display="https://www.procyclingstats.com/rider/yunus-emre-yilmaz" xr:uid="{996F7E08-9174-4B7A-932A-887F073BAF68}"/>
    <hyperlink ref="A1778" r:id="rId343" display="https://www.procyclingstats.com/rider/saeid-safarzadeh" xr:uid="{8C937CF7-75F0-48E5-A807-8AA0972C5E75}"/>
    <hyperlink ref="A1550" r:id="rId344" display="https://www.procyclingstats.com/rider/thanakhan-chaiyasombat" xr:uid="{A0AB19D1-C61C-4FA6-9678-326116DA213B}"/>
    <hyperlink ref="A1667" r:id="rId345" display="https://www.procyclingstats.com/rider/ali-labib-shotorban" xr:uid="{600F86AF-174D-436F-BCE7-0516FD7F79D6}"/>
    <hyperlink ref="A1644" r:id="rId346" display="https://www.procyclingstats.com/rider/sarbast-issa" xr:uid="{8878B4D4-4BC3-4B77-B4E9-7C523BCC2168}"/>
    <hyperlink ref="A1641" r:id="rId347" display="https://www.procyclingstats.com/rider/emmanuel-iradukunda" xr:uid="{DEE934AC-BD26-4A36-844C-3DC3E4B10FCB}"/>
    <hyperlink ref="A1810" r:id="rId348" display="https://www.procyclingstats.com/rider/tim-torn-teutenberg" xr:uid="{33E183A0-71E0-491F-A3B3-7E4490DB4A8C}"/>
    <hyperlink ref="A1854" r:id="rId349" display="https://www.procyclingstats.com/rider/florian-dauphin" xr:uid="{E15AD507-1F28-4C7F-97AB-A18362AD4F98}"/>
    <hyperlink ref="A1855" r:id="rId350" display="https://www.procyclingstats.com/rider/hayato-okamoto" xr:uid="{C6EA4B5B-E6D9-42B9-A0F8-ADDE3905DAAB}"/>
    <hyperlink ref="A1856" r:id="rId351" display="https://www.procyclingstats.com/rider/sam-culverwell" xr:uid="{F506F919-3C19-4476-99F1-06B807CB6851}"/>
    <hyperlink ref="A1857" r:id="rId352" display="https://www.procyclingstats.com/rider/benjamin-dyball" xr:uid="{53274BAE-B943-439B-90B7-102A982998AE}"/>
    <hyperlink ref="A1858" r:id="rId353" display="https://www.procyclingstats.com/rider/marcos-garcia" xr:uid="{17848551-6AB2-4968-B6AA-BD08CFE7299A}"/>
    <hyperlink ref="A1859" r:id="rId354" display="https://www.procyclingstats.com/rider/stefan-bennett" xr:uid="{94A7900F-F6BB-4822-A15F-69C9A4339A31}"/>
    <hyperlink ref="A1860" r:id="rId355" display="https://www.procyclingstats.com/rider/chun-kai-feng" xr:uid="{9C585697-C1F3-415C-9968-3D65DBA0250E}"/>
    <hyperlink ref="A1861" r:id="rId356" display="https://www.procyclingstats.com/rider/thomas-lebas" xr:uid="{FEC8B9FD-A14D-4F00-B704-C38CA718C9DD}"/>
    <hyperlink ref="A1862" r:id="rId357" display="https://www.procyclingstats.com/rider/james-jobber" xr:uid="{91592C90-BF4A-49DC-9EC1-1438B4286994}"/>
    <hyperlink ref="A1863" r:id="rId358" display="https://www.procyclingstats.com/rider/shoma-kazama" xr:uid="{1CD77B43-F132-45D3-914A-BFCB64FB50B6}"/>
    <hyperlink ref="A1864" r:id="rId359" display="https://www.procyclingstats.com/rider/tadaaki-nakai" xr:uid="{A69B9459-846A-4A87-ADEF-5CB14BAE9138}"/>
    <hyperlink ref="A1865" r:id="rId360" display="https://www.procyclingstats.com/rider/maxime-jarnet" xr:uid="{3BD9B616-BAAF-4068-BB4A-2869356AD9A5}"/>
    <hyperlink ref="A1866" r:id="rId361" display="https://www.procyclingstats.com/rider/matheo-vercher" xr:uid="{F9A48902-EEB7-4608-B525-AC73B143E881}"/>
    <hyperlink ref="A1867" r:id="rId362" display="https://www.procyclingstats.com/rider/yukiya-arashiro" xr:uid="{952B1018-50C8-4B91-8D5F-AF2505ADE75F}"/>
    <hyperlink ref="A1868" r:id="rId363" display="https://www.procyclingstats.com/rider/francesco-busatto" xr:uid="{12419BD0-648C-49BD-851F-5385FE9F75E3}"/>
    <hyperlink ref="A1869" r:id="rId364" display="https://www.procyclingstats.com/rider/craig-wiggins" xr:uid="{B8B548C2-BF57-4238-874A-ACAA742393FF}"/>
    <hyperlink ref="A1870" r:id="rId365" display="https://www.procyclingstats.com/rider/carter-bettles" xr:uid="{CD0F6A11-430E-4D6F-A957-48FBCB5A455C}"/>
    <hyperlink ref="A1871" r:id="rId366" display="https://www.procyclingstats.com/rider/david-van-der-poel" xr:uid="{10EAEFD1-09C2-4363-B079-43B4E3737774}"/>
    <hyperlink ref="A1872" r:id="rId367" display="https://www.procyclingstats.com/rider/jason-osborne" xr:uid="{D3DBAC73-CE62-40E3-AC00-A935D7B60EF4}"/>
    <hyperlink ref="A1873" r:id="rId368" display="https://www.procyclingstats.com/rider/lucas-de-rossi" xr:uid="{E3B3160B-6892-4172-B920-3429014F8203}"/>
  </hyperlinks>
  <pageMargins left="0.78749999999999998" right="0.78749999999999998" top="1.0527777777777778" bottom="1.0527777777777778" header="0.78749999999999998" footer="0.78749999999999998"/>
  <pageSetup paperSize="9" orientation="portrait" useFirstPageNumber="1" horizontalDpi="300" verticalDpi="300" r:id="rId369"/>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42"/>
  <sheetViews>
    <sheetView topLeftCell="A67" workbookViewId="0">
      <selection activeCell="J143" sqref="J14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191" t="s">
        <v>1405</v>
      </c>
    </row>
    <row r="2" spans="1:18" s="129" customFormat="1" ht="20.25">
      <c r="A2" s="142" t="s">
        <v>3931</v>
      </c>
      <c r="D2" s="141" t="s">
        <v>1332</v>
      </c>
      <c r="E2" s="141" t="s">
        <v>1381</v>
      </c>
      <c r="F2" s="141" t="s">
        <v>1382</v>
      </c>
      <c r="G2" s="141"/>
      <c r="H2" s="141" t="s">
        <v>40</v>
      </c>
    </row>
    <row r="3" spans="1:18">
      <c r="D3" s="1"/>
      <c r="E3" s="1"/>
      <c r="F3" s="1"/>
      <c r="G3" s="1"/>
      <c r="H3" s="1"/>
      <c r="J3" t="s">
        <v>1406</v>
      </c>
    </row>
    <row r="4" spans="1:18">
      <c r="A4" t="s">
        <v>2225</v>
      </c>
      <c r="D4" s="1">
        <v>2</v>
      </c>
      <c r="E4" s="1"/>
      <c r="H4" s="1">
        <f t="shared" ref="H4:H42" si="0">SUM(D4:G4)</f>
        <v>2</v>
      </c>
    </row>
    <row r="5" spans="1:18">
      <c r="A5" t="s">
        <v>1992</v>
      </c>
      <c r="D5" s="1"/>
      <c r="E5" s="1">
        <v>2</v>
      </c>
      <c r="F5" s="1"/>
      <c r="G5" s="1"/>
      <c r="H5" s="1">
        <f t="shared" si="0"/>
        <v>2</v>
      </c>
    </row>
    <row r="6" spans="1:18">
      <c r="A6" t="s">
        <v>156</v>
      </c>
      <c r="D6" s="1">
        <v>3</v>
      </c>
      <c r="E6" s="1">
        <v>1</v>
      </c>
      <c r="F6" s="1"/>
      <c r="G6" s="1"/>
      <c r="H6" s="1">
        <f t="shared" si="0"/>
        <v>4</v>
      </c>
    </row>
    <row r="7" spans="1:18">
      <c r="A7" t="s">
        <v>2218</v>
      </c>
      <c r="D7" s="1">
        <v>1</v>
      </c>
      <c r="E7" s="1"/>
      <c r="H7" s="1">
        <f t="shared" si="0"/>
        <v>1</v>
      </c>
      <c r="P7" s="3"/>
      <c r="R7" s="143"/>
    </row>
    <row r="8" spans="1:18">
      <c r="A8" s="233" t="s">
        <v>1</v>
      </c>
      <c r="D8" s="1">
        <v>1</v>
      </c>
      <c r="E8" s="1">
        <v>1</v>
      </c>
      <c r="F8" s="1">
        <v>6</v>
      </c>
      <c r="G8" s="1"/>
      <c r="H8" s="1">
        <f t="shared" si="0"/>
        <v>8</v>
      </c>
      <c r="P8" s="3"/>
      <c r="R8" s="143"/>
    </row>
    <row r="9" spans="1:18">
      <c r="A9" t="s">
        <v>2224</v>
      </c>
      <c r="D9" s="1"/>
      <c r="E9" s="1">
        <v>1</v>
      </c>
      <c r="F9" s="1"/>
      <c r="G9" s="1"/>
      <c r="H9" s="1">
        <f t="shared" si="0"/>
        <v>1</v>
      </c>
      <c r="P9" s="65"/>
      <c r="R9" s="143"/>
    </row>
    <row r="10" spans="1:18">
      <c r="A10" t="s">
        <v>2252</v>
      </c>
      <c r="D10" s="1"/>
      <c r="E10" s="1">
        <v>1</v>
      </c>
      <c r="F10" s="1"/>
      <c r="G10" s="1"/>
      <c r="H10" s="1">
        <f t="shared" si="0"/>
        <v>1</v>
      </c>
      <c r="P10" s="65"/>
      <c r="R10" s="143"/>
    </row>
    <row r="11" spans="1:18">
      <c r="A11" s="233" t="s">
        <v>178</v>
      </c>
      <c r="D11" s="1">
        <v>2</v>
      </c>
      <c r="E11" s="1">
        <v>4</v>
      </c>
      <c r="F11" s="1">
        <v>1</v>
      </c>
      <c r="G11" s="1"/>
      <c r="H11" s="1">
        <f t="shared" si="0"/>
        <v>7</v>
      </c>
      <c r="P11" s="3"/>
      <c r="R11" s="143"/>
    </row>
    <row r="12" spans="1:18">
      <c r="A12" t="s">
        <v>840</v>
      </c>
      <c r="E12" s="1">
        <v>1</v>
      </c>
      <c r="H12" s="1">
        <f t="shared" si="0"/>
        <v>1</v>
      </c>
      <c r="P12" s="65"/>
      <c r="R12" s="143"/>
    </row>
    <row r="13" spans="1:18">
      <c r="A13" s="233" t="s">
        <v>1834</v>
      </c>
      <c r="D13" s="1">
        <v>1</v>
      </c>
      <c r="E13" s="1">
        <v>6</v>
      </c>
      <c r="F13" s="1">
        <v>1</v>
      </c>
      <c r="H13" s="1">
        <f t="shared" si="0"/>
        <v>8</v>
      </c>
      <c r="P13" s="65"/>
      <c r="R13" s="143"/>
    </row>
    <row r="14" spans="1:18">
      <c r="A14" t="s">
        <v>842</v>
      </c>
      <c r="D14" s="1">
        <v>3</v>
      </c>
      <c r="E14" s="1"/>
      <c r="H14" s="1">
        <f t="shared" si="0"/>
        <v>3</v>
      </c>
      <c r="P14" s="87"/>
      <c r="R14" s="143"/>
    </row>
    <row r="15" spans="1:18">
      <c r="A15" s="233" t="s">
        <v>4</v>
      </c>
      <c r="D15" s="1">
        <v>2</v>
      </c>
      <c r="E15" s="1">
        <v>1</v>
      </c>
      <c r="F15" s="1">
        <v>6</v>
      </c>
      <c r="G15" s="1"/>
      <c r="H15" s="1">
        <f t="shared" si="0"/>
        <v>9</v>
      </c>
      <c r="P15" s="3"/>
      <c r="R15" s="143"/>
    </row>
    <row r="16" spans="1:18">
      <c r="A16" t="s">
        <v>859</v>
      </c>
      <c r="D16" s="1"/>
      <c r="E16" s="1">
        <v>1</v>
      </c>
      <c r="F16" s="1"/>
      <c r="G16" s="1"/>
      <c r="H16" s="1">
        <f t="shared" si="0"/>
        <v>1</v>
      </c>
      <c r="P16" s="3"/>
      <c r="R16" s="143"/>
    </row>
    <row r="17" spans="1:18">
      <c r="A17" s="233" t="s">
        <v>6</v>
      </c>
      <c r="D17" s="1">
        <v>1</v>
      </c>
      <c r="E17" s="1">
        <v>3</v>
      </c>
      <c r="F17" s="1">
        <v>1</v>
      </c>
      <c r="G17" s="1"/>
      <c r="H17" s="1">
        <f t="shared" si="0"/>
        <v>5</v>
      </c>
      <c r="P17" s="3"/>
      <c r="R17" s="143"/>
    </row>
    <row r="18" spans="1:18" ht="15">
      <c r="A18" s="233" t="s">
        <v>153</v>
      </c>
      <c r="D18" s="1">
        <v>8</v>
      </c>
      <c r="E18" s="1">
        <v>3</v>
      </c>
      <c r="F18" s="1">
        <v>1</v>
      </c>
      <c r="G18" s="1"/>
      <c r="H18" s="1">
        <f t="shared" si="0"/>
        <v>12</v>
      </c>
      <c r="P18" s="87"/>
      <c r="R18" s="183"/>
    </row>
    <row r="19" spans="1:18">
      <c r="A19" t="s">
        <v>2219</v>
      </c>
      <c r="D19" s="1">
        <v>1</v>
      </c>
      <c r="E19" s="1"/>
      <c r="H19" s="1">
        <f t="shared" si="0"/>
        <v>1</v>
      </c>
      <c r="P19" s="3"/>
      <c r="R19" s="143"/>
    </row>
    <row r="20" spans="1:18">
      <c r="A20" s="233" t="s">
        <v>9</v>
      </c>
      <c r="D20" s="1">
        <v>7</v>
      </c>
      <c r="E20" s="1">
        <v>4</v>
      </c>
      <c r="F20" s="1">
        <v>2</v>
      </c>
      <c r="G20" s="1"/>
      <c r="H20" s="1">
        <f t="shared" si="0"/>
        <v>13</v>
      </c>
      <c r="R20" s="143"/>
    </row>
    <row r="21" spans="1:18">
      <c r="A21" s="233" t="s">
        <v>11</v>
      </c>
      <c r="D21" s="1">
        <v>3</v>
      </c>
      <c r="E21" s="1">
        <v>8</v>
      </c>
      <c r="F21" s="1">
        <v>7</v>
      </c>
      <c r="G21" s="1"/>
      <c r="H21" s="1">
        <f t="shared" si="0"/>
        <v>18</v>
      </c>
      <c r="P21" s="3"/>
      <c r="R21" s="143"/>
    </row>
    <row r="22" spans="1:18">
      <c r="A22" t="s">
        <v>799</v>
      </c>
      <c r="E22" s="1">
        <v>1</v>
      </c>
      <c r="F22" s="1">
        <v>1</v>
      </c>
      <c r="H22" s="1">
        <f t="shared" si="0"/>
        <v>2</v>
      </c>
      <c r="P22" s="87"/>
      <c r="R22" s="143"/>
    </row>
    <row r="23" spans="1:18">
      <c r="A23" s="233" t="s">
        <v>854</v>
      </c>
      <c r="D23" s="1">
        <v>3</v>
      </c>
      <c r="E23" s="1">
        <v>1</v>
      </c>
      <c r="F23" s="1">
        <v>1</v>
      </c>
      <c r="H23" s="1">
        <f t="shared" si="0"/>
        <v>5</v>
      </c>
      <c r="P23" s="87"/>
      <c r="R23" s="143"/>
    </row>
    <row r="24" spans="1:18">
      <c r="A24" s="233" t="s">
        <v>13</v>
      </c>
      <c r="D24" s="1">
        <v>1</v>
      </c>
      <c r="E24" s="1">
        <v>1</v>
      </c>
      <c r="F24" s="1">
        <v>1</v>
      </c>
      <c r="G24" s="1"/>
      <c r="H24" s="1">
        <f t="shared" si="0"/>
        <v>3</v>
      </c>
      <c r="P24" s="65"/>
      <c r="R24" s="143"/>
    </row>
    <row r="25" spans="1:18">
      <c r="A25" t="s">
        <v>805</v>
      </c>
      <c r="D25" s="1">
        <v>1</v>
      </c>
      <c r="E25" s="1"/>
      <c r="F25" s="1">
        <v>2</v>
      </c>
      <c r="G25" s="1"/>
      <c r="H25" s="1">
        <f t="shared" si="0"/>
        <v>3</v>
      </c>
      <c r="P25" s="3"/>
      <c r="R25" s="143"/>
    </row>
    <row r="26" spans="1:18">
      <c r="A26" t="s">
        <v>15</v>
      </c>
      <c r="D26" s="1">
        <v>1</v>
      </c>
      <c r="E26" s="1"/>
      <c r="F26" s="1">
        <v>4</v>
      </c>
      <c r="G26" s="1"/>
      <c r="H26" s="1">
        <f t="shared" si="0"/>
        <v>5</v>
      </c>
      <c r="P26" s="65"/>
      <c r="R26" s="143"/>
    </row>
    <row r="27" spans="1:18">
      <c r="A27" t="s">
        <v>2222</v>
      </c>
      <c r="D27" s="1"/>
      <c r="E27" s="1">
        <v>2</v>
      </c>
      <c r="F27" s="1"/>
      <c r="G27" s="1"/>
      <c r="H27" s="1">
        <f t="shared" si="0"/>
        <v>2</v>
      </c>
      <c r="P27" s="3"/>
      <c r="R27" s="143"/>
    </row>
    <row r="28" spans="1:18">
      <c r="A28" s="233" t="s">
        <v>17</v>
      </c>
      <c r="D28" s="1">
        <v>4</v>
      </c>
      <c r="E28" s="1">
        <v>10</v>
      </c>
      <c r="F28" s="1">
        <v>3</v>
      </c>
      <c r="G28" s="1"/>
      <c r="H28" s="1">
        <f t="shared" si="0"/>
        <v>17</v>
      </c>
      <c r="P28" s="3"/>
      <c r="R28" s="143"/>
    </row>
    <row r="29" spans="1:18">
      <c r="A29" t="s">
        <v>815</v>
      </c>
      <c r="D29" s="1">
        <v>3</v>
      </c>
      <c r="E29" s="1">
        <v>1</v>
      </c>
      <c r="F29" s="1"/>
      <c r="G29" s="1"/>
      <c r="H29" s="1">
        <f t="shared" si="0"/>
        <v>4</v>
      </c>
      <c r="P29" s="87"/>
      <c r="R29" s="143"/>
    </row>
    <row r="30" spans="1:18">
      <c r="A30" s="233" t="s">
        <v>828</v>
      </c>
      <c r="D30" s="1">
        <v>1</v>
      </c>
      <c r="E30" s="1">
        <v>1</v>
      </c>
      <c r="F30" s="1">
        <v>1</v>
      </c>
      <c r="H30" s="1">
        <f t="shared" si="0"/>
        <v>3</v>
      </c>
      <c r="P30" s="65"/>
      <c r="R30" s="143"/>
    </row>
    <row r="31" spans="1:18" ht="15">
      <c r="A31" t="s">
        <v>162</v>
      </c>
      <c r="D31" s="1"/>
      <c r="E31" s="1"/>
      <c r="F31" s="1">
        <v>3</v>
      </c>
      <c r="G31" s="1"/>
      <c r="H31" s="1">
        <f t="shared" si="0"/>
        <v>3</v>
      </c>
      <c r="P31" s="87"/>
      <c r="R31" s="183"/>
    </row>
    <row r="32" spans="1:18">
      <c r="A32" s="233" t="s">
        <v>19</v>
      </c>
      <c r="D32" s="1">
        <v>6</v>
      </c>
      <c r="E32" s="1">
        <v>11</v>
      </c>
      <c r="F32" s="1">
        <v>1</v>
      </c>
      <c r="G32" s="1"/>
      <c r="H32" s="1">
        <f t="shared" si="0"/>
        <v>18</v>
      </c>
      <c r="P32" s="87"/>
      <c r="R32" s="143"/>
    </row>
    <row r="33" spans="1:18">
      <c r="A33" t="s">
        <v>871</v>
      </c>
      <c r="E33" s="1">
        <v>1</v>
      </c>
      <c r="F33" s="1">
        <v>8</v>
      </c>
      <c r="H33" s="1">
        <f t="shared" si="0"/>
        <v>9</v>
      </c>
      <c r="P33" s="3"/>
      <c r="R33" s="143"/>
    </row>
    <row r="34" spans="1:18">
      <c r="A34" t="s">
        <v>867</v>
      </c>
      <c r="D34" s="1">
        <v>1</v>
      </c>
      <c r="E34" s="1">
        <v>2</v>
      </c>
      <c r="H34" s="1">
        <f t="shared" si="0"/>
        <v>3</v>
      </c>
      <c r="R34" s="143"/>
    </row>
    <row r="35" spans="1:18">
      <c r="A35" s="233" t="s">
        <v>21</v>
      </c>
      <c r="D35" s="1">
        <v>19</v>
      </c>
      <c r="E35" s="1">
        <v>2</v>
      </c>
      <c r="F35" s="1">
        <v>10</v>
      </c>
      <c r="G35" s="1"/>
      <c r="H35" s="1">
        <f t="shared" si="0"/>
        <v>31</v>
      </c>
      <c r="P35" s="3"/>
      <c r="R35" s="143"/>
    </row>
    <row r="36" spans="1:18">
      <c r="A36" s="233" t="s">
        <v>141</v>
      </c>
      <c r="D36" s="1">
        <v>4</v>
      </c>
      <c r="E36" s="1">
        <v>5</v>
      </c>
      <c r="F36" s="1">
        <v>1</v>
      </c>
      <c r="G36" s="1"/>
      <c r="H36" s="1">
        <f t="shared" si="0"/>
        <v>10</v>
      </c>
      <c r="P36" s="3"/>
      <c r="R36" s="143"/>
    </row>
    <row r="37" spans="1:18" ht="15">
      <c r="A37" t="s">
        <v>1826</v>
      </c>
      <c r="D37" s="1"/>
      <c r="E37" s="1">
        <v>1</v>
      </c>
      <c r="F37" s="1"/>
      <c r="G37" s="1"/>
      <c r="H37" s="1">
        <f t="shared" si="0"/>
        <v>1</v>
      </c>
      <c r="P37" s="3"/>
      <c r="R37" s="183"/>
    </row>
    <row r="38" spans="1:18" ht="15">
      <c r="A38" t="s">
        <v>2257</v>
      </c>
      <c r="D38" s="1"/>
      <c r="E38" s="1">
        <v>1</v>
      </c>
      <c r="F38" s="1"/>
      <c r="G38" s="1"/>
      <c r="H38" s="1">
        <f t="shared" si="0"/>
        <v>1</v>
      </c>
      <c r="P38" s="3"/>
      <c r="R38" s="183"/>
    </row>
    <row r="39" spans="1:18">
      <c r="A39" t="s">
        <v>833</v>
      </c>
      <c r="D39" s="1">
        <v>2</v>
      </c>
      <c r="E39" s="1">
        <v>5</v>
      </c>
      <c r="H39" s="1">
        <f t="shared" si="0"/>
        <v>7</v>
      </c>
      <c r="P39" s="3"/>
      <c r="R39" s="143"/>
    </row>
    <row r="40" spans="1:18">
      <c r="A40" t="s">
        <v>834</v>
      </c>
      <c r="D40" s="1">
        <v>1</v>
      </c>
      <c r="E40" s="1">
        <v>1</v>
      </c>
      <c r="H40" s="1">
        <f t="shared" si="0"/>
        <v>2</v>
      </c>
      <c r="P40" s="3"/>
      <c r="R40" s="143"/>
    </row>
    <row r="41" spans="1:18" ht="15">
      <c r="A41" s="233" t="s">
        <v>23</v>
      </c>
      <c r="D41" s="1">
        <v>1</v>
      </c>
      <c r="E41" s="1">
        <v>1</v>
      </c>
      <c r="F41" s="1">
        <v>6</v>
      </c>
      <c r="G41" s="1"/>
      <c r="H41" s="1">
        <f t="shared" si="0"/>
        <v>8</v>
      </c>
      <c r="P41" s="87"/>
      <c r="R41" s="183"/>
    </row>
    <row r="42" spans="1:18">
      <c r="A42" t="s">
        <v>25</v>
      </c>
      <c r="D42" s="1">
        <v>4</v>
      </c>
      <c r="E42" s="1">
        <v>4</v>
      </c>
      <c r="F42" s="1"/>
      <c r="G42" s="1"/>
      <c r="H42" s="1">
        <f t="shared" si="0"/>
        <v>8</v>
      </c>
      <c r="P42" s="3"/>
      <c r="R42" s="143"/>
    </row>
    <row r="43" spans="1:18" ht="15">
      <c r="A43" t="s">
        <v>1835</v>
      </c>
      <c r="D43" s="1"/>
      <c r="E43" s="1">
        <v>2</v>
      </c>
      <c r="H43" s="1"/>
      <c r="R43" s="183"/>
    </row>
    <row r="44" spans="1:18">
      <c r="A44" t="s">
        <v>1842</v>
      </c>
      <c r="D44" s="1">
        <v>4</v>
      </c>
      <c r="E44" s="1"/>
      <c r="H44" s="1">
        <f t="shared" ref="H44:H77" si="1">SUM(D44:G44)</f>
        <v>4</v>
      </c>
      <c r="P44" s="87"/>
      <c r="R44" s="143"/>
    </row>
    <row r="45" spans="1:18">
      <c r="A45" t="s">
        <v>1837</v>
      </c>
      <c r="D45" s="1"/>
      <c r="E45" s="1">
        <v>3</v>
      </c>
      <c r="H45" s="1">
        <f t="shared" si="1"/>
        <v>3</v>
      </c>
      <c r="P45" s="87"/>
      <c r="R45" s="143"/>
    </row>
    <row r="46" spans="1:18">
      <c r="A46" t="s">
        <v>817</v>
      </c>
      <c r="D46" s="1"/>
      <c r="E46" s="1">
        <v>1</v>
      </c>
      <c r="F46" s="1"/>
      <c r="G46" s="1"/>
      <c r="H46" s="1">
        <f t="shared" si="1"/>
        <v>1</v>
      </c>
      <c r="P46" s="65"/>
      <c r="R46" s="143"/>
    </row>
    <row r="47" spans="1:18" ht="15">
      <c r="A47" s="233" t="s">
        <v>27</v>
      </c>
      <c r="D47" s="1">
        <v>9</v>
      </c>
      <c r="E47" s="1">
        <v>5</v>
      </c>
      <c r="F47" s="1">
        <v>8</v>
      </c>
      <c r="G47" s="1"/>
      <c r="H47" s="1">
        <f t="shared" si="1"/>
        <v>22</v>
      </c>
      <c r="P47" s="3"/>
      <c r="R47" s="183"/>
    </row>
    <row r="48" spans="1:18" ht="15">
      <c r="A48" t="s">
        <v>849</v>
      </c>
      <c r="D48" s="1">
        <v>2</v>
      </c>
      <c r="E48" s="1">
        <v>1</v>
      </c>
      <c r="F48" s="1"/>
      <c r="G48" s="1"/>
      <c r="H48" s="1">
        <f t="shared" si="1"/>
        <v>3</v>
      </c>
      <c r="P48" s="3"/>
      <c r="R48" s="183"/>
    </row>
    <row r="49" spans="1:18">
      <c r="A49" s="233" t="s">
        <v>154</v>
      </c>
      <c r="D49" s="1">
        <v>1</v>
      </c>
      <c r="E49" s="1">
        <v>7</v>
      </c>
      <c r="F49" s="1">
        <v>8</v>
      </c>
      <c r="G49" s="1"/>
      <c r="H49" s="1">
        <f t="shared" si="1"/>
        <v>16</v>
      </c>
      <c r="P49" s="65"/>
      <c r="R49" s="143"/>
    </row>
    <row r="50" spans="1:18">
      <c r="A50" t="s">
        <v>835</v>
      </c>
      <c r="D50" s="1"/>
      <c r="E50" s="1"/>
      <c r="F50" s="1">
        <v>3</v>
      </c>
      <c r="H50" s="1">
        <f t="shared" si="1"/>
        <v>3</v>
      </c>
      <c r="P50" s="65"/>
      <c r="R50" s="143"/>
    </row>
    <row r="51" spans="1:18">
      <c r="A51" t="s">
        <v>29</v>
      </c>
      <c r="D51" s="1"/>
      <c r="E51" s="1">
        <v>5</v>
      </c>
      <c r="F51" s="1">
        <v>7</v>
      </c>
      <c r="G51" s="1"/>
      <c r="H51" s="1">
        <f t="shared" si="1"/>
        <v>12</v>
      </c>
      <c r="P51" s="65"/>
      <c r="R51" s="143"/>
    </row>
    <row r="52" spans="1:18">
      <c r="A52" s="233" t="s">
        <v>142</v>
      </c>
      <c r="D52" s="1">
        <v>2</v>
      </c>
      <c r="E52" s="1">
        <v>1</v>
      </c>
      <c r="F52" s="1">
        <v>1</v>
      </c>
      <c r="G52" s="1"/>
      <c r="H52" s="1">
        <f t="shared" si="1"/>
        <v>4</v>
      </c>
      <c r="P52" s="65"/>
      <c r="R52" s="143"/>
    </row>
    <row r="53" spans="1:18">
      <c r="A53" t="s">
        <v>809</v>
      </c>
      <c r="D53" s="1"/>
      <c r="E53" s="1"/>
      <c r="F53" s="1">
        <v>2</v>
      </c>
      <c r="H53" s="1">
        <f t="shared" si="1"/>
        <v>2</v>
      </c>
      <c r="P53" s="65"/>
      <c r="R53" s="143"/>
    </row>
    <row r="54" spans="1:18">
      <c r="A54" t="s">
        <v>1841</v>
      </c>
      <c r="D54" s="1">
        <v>1</v>
      </c>
      <c r="E54" s="1"/>
      <c r="F54" s="1">
        <v>2</v>
      </c>
      <c r="H54" s="1">
        <f t="shared" si="1"/>
        <v>3</v>
      </c>
      <c r="P54" s="65"/>
      <c r="R54" s="143"/>
    </row>
    <row r="55" spans="1:18">
      <c r="A55" t="s">
        <v>850</v>
      </c>
      <c r="D55" s="1">
        <v>1</v>
      </c>
      <c r="E55" s="1"/>
      <c r="F55" s="1">
        <v>2</v>
      </c>
      <c r="H55" s="1">
        <f t="shared" si="1"/>
        <v>3</v>
      </c>
      <c r="P55" s="65"/>
      <c r="R55" s="143"/>
    </row>
    <row r="56" spans="1:18">
      <c r="A56" t="s">
        <v>2281</v>
      </c>
      <c r="D56" s="1">
        <v>1</v>
      </c>
      <c r="E56" s="1"/>
      <c r="H56" s="1">
        <f t="shared" si="1"/>
        <v>1</v>
      </c>
      <c r="P56" s="65"/>
      <c r="R56" s="143"/>
    </row>
    <row r="57" spans="1:18">
      <c r="A57" t="s">
        <v>820</v>
      </c>
      <c r="D57" s="1">
        <v>5</v>
      </c>
      <c r="E57" s="1"/>
      <c r="F57" s="1">
        <v>2</v>
      </c>
      <c r="H57" s="1">
        <f t="shared" si="1"/>
        <v>7</v>
      </c>
      <c r="P57" s="65"/>
      <c r="R57" s="143"/>
    </row>
    <row r="58" spans="1:18">
      <c r="A58" t="s">
        <v>819</v>
      </c>
      <c r="E58" s="1">
        <v>1</v>
      </c>
      <c r="F58" s="1">
        <v>1</v>
      </c>
      <c r="H58" s="1">
        <f t="shared" si="1"/>
        <v>2</v>
      </c>
      <c r="P58" s="65"/>
      <c r="R58" s="143"/>
    </row>
    <row r="59" spans="1:18">
      <c r="A59" t="s">
        <v>158</v>
      </c>
      <c r="D59" s="1">
        <v>1</v>
      </c>
      <c r="E59" s="1"/>
      <c r="F59" s="1">
        <v>2</v>
      </c>
      <c r="G59" s="1"/>
      <c r="H59" s="1">
        <f t="shared" si="1"/>
        <v>3</v>
      </c>
      <c r="P59" s="65"/>
      <c r="R59" s="143"/>
    </row>
    <row r="60" spans="1:18">
      <c r="A60" t="s">
        <v>804</v>
      </c>
      <c r="D60" s="1">
        <v>1</v>
      </c>
      <c r="E60" s="1">
        <v>3</v>
      </c>
      <c r="H60" s="1">
        <f t="shared" si="1"/>
        <v>4</v>
      </c>
      <c r="P60" s="65"/>
      <c r="R60" s="143"/>
    </row>
    <row r="61" spans="1:18">
      <c r="A61" t="s">
        <v>2259</v>
      </c>
      <c r="D61" s="1">
        <v>2</v>
      </c>
      <c r="E61" s="1"/>
      <c r="H61" s="1">
        <f t="shared" si="1"/>
        <v>2</v>
      </c>
      <c r="P61" s="65"/>
      <c r="R61" s="143"/>
    </row>
    <row r="62" spans="1:18" ht="15">
      <c r="A62" s="233" t="s">
        <v>31</v>
      </c>
      <c r="D62" s="1">
        <v>5</v>
      </c>
      <c r="E62" s="1">
        <v>6</v>
      </c>
      <c r="F62" s="1">
        <v>5</v>
      </c>
      <c r="G62" s="1"/>
      <c r="H62" s="1">
        <f t="shared" si="1"/>
        <v>16</v>
      </c>
      <c r="P62" s="87"/>
      <c r="R62" s="183"/>
    </row>
    <row r="63" spans="1:18">
      <c r="A63" s="233" t="s">
        <v>861</v>
      </c>
      <c r="D63" s="1">
        <v>4</v>
      </c>
      <c r="E63" s="1">
        <v>6</v>
      </c>
      <c r="F63" s="1">
        <v>1</v>
      </c>
      <c r="H63" s="1">
        <f t="shared" si="1"/>
        <v>11</v>
      </c>
      <c r="P63" s="87"/>
      <c r="R63" s="143"/>
    </row>
    <row r="64" spans="1:18">
      <c r="A64" t="s">
        <v>826</v>
      </c>
      <c r="D64" s="1">
        <v>1</v>
      </c>
      <c r="E64" s="1">
        <v>1</v>
      </c>
      <c r="F64" s="1"/>
      <c r="G64" s="1"/>
      <c r="H64" s="1">
        <f t="shared" si="1"/>
        <v>2</v>
      </c>
      <c r="P64" s="87"/>
      <c r="R64" s="143"/>
    </row>
    <row r="65" spans="1:18">
      <c r="A65" t="s">
        <v>853</v>
      </c>
      <c r="E65" s="1">
        <v>1</v>
      </c>
      <c r="H65" s="1">
        <f t="shared" si="1"/>
        <v>1</v>
      </c>
      <c r="P65" s="87"/>
      <c r="R65" s="143"/>
    </row>
    <row r="66" spans="1:18">
      <c r="A66" s="233" t="s">
        <v>33</v>
      </c>
      <c r="D66" s="1">
        <v>14</v>
      </c>
      <c r="E66" s="1">
        <v>4</v>
      </c>
      <c r="F66" s="1">
        <v>4</v>
      </c>
      <c r="G66" s="1"/>
      <c r="H66" s="1">
        <f t="shared" si="1"/>
        <v>22</v>
      </c>
      <c r="P66" s="87"/>
      <c r="R66" s="143"/>
    </row>
    <row r="67" spans="1:18">
      <c r="A67" s="233" t="s">
        <v>35</v>
      </c>
      <c r="D67" s="1">
        <v>2</v>
      </c>
      <c r="E67" s="1">
        <v>3</v>
      </c>
      <c r="F67" s="1">
        <v>2</v>
      </c>
      <c r="G67" s="1"/>
      <c r="H67" s="1">
        <f t="shared" si="1"/>
        <v>7</v>
      </c>
      <c r="P67" s="3"/>
      <c r="R67" s="143"/>
    </row>
    <row r="68" spans="1:18">
      <c r="A68" s="233" t="s">
        <v>37</v>
      </c>
      <c r="D68" s="1">
        <v>2</v>
      </c>
      <c r="E68" s="1">
        <v>5</v>
      </c>
      <c r="F68" s="1">
        <v>2</v>
      </c>
      <c r="G68" s="1"/>
      <c r="H68" s="1">
        <f t="shared" si="1"/>
        <v>9</v>
      </c>
      <c r="P68" s="3"/>
      <c r="R68" s="143"/>
    </row>
    <row r="69" spans="1:18">
      <c r="A69" t="s">
        <v>143</v>
      </c>
      <c r="D69" s="1">
        <v>6</v>
      </c>
      <c r="E69" s="1">
        <v>5</v>
      </c>
      <c r="F69" s="1"/>
      <c r="G69" s="1"/>
      <c r="H69" s="1">
        <f t="shared" si="1"/>
        <v>11</v>
      </c>
      <c r="P69" s="87"/>
      <c r="R69" s="143"/>
    </row>
    <row r="70" spans="1:18">
      <c r="A70" s="233" t="s">
        <v>1843</v>
      </c>
      <c r="D70" s="1">
        <v>1</v>
      </c>
      <c r="E70" s="1">
        <v>1</v>
      </c>
      <c r="F70" s="1">
        <v>3</v>
      </c>
      <c r="H70" s="1">
        <f t="shared" si="1"/>
        <v>5</v>
      </c>
      <c r="P70" s="228"/>
      <c r="R70" s="143"/>
    </row>
    <row r="71" spans="1:18">
      <c r="A71" s="233" t="s">
        <v>39</v>
      </c>
      <c r="D71" s="1">
        <v>2</v>
      </c>
      <c r="E71" s="1">
        <v>1</v>
      </c>
      <c r="F71" s="1">
        <v>5</v>
      </c>
      <c r="G71" s="1"/>
      <c r="H71" s="1">
        <f t="shared" si="1"/>
        <v>8</v>
      </c>
      <c r="R71" s="243"/>
    </row>
    <row r="72" spans="1:18">
      <c r="A72" t="s">
        <v>144</v>
      </c>
      <c r="D72" s="1"/>
      <c r="E72" s="1">
        <v>1</v>
      </c>
      <c r="F72" s="1"/>
      <c r="G72" s="1"/>
      <c r="H72" s="1">
        <f t="shared" si="1"/>
        <v>1</v>
      </c>
      <c r="P72" s="3"/>
      <c r="R72" s="143"/>
    </row>
    <row r="73" spans="1:18">
      <c r="A73" t="s">
        <v>1840</v>
      </c>
      <c r="D73" s="1">
        <v>2</v>
      </c>
      <c r="E73" s="1"/>
      <c r="H73" s="1">
        <f t="shared" si="1"/>
        <v>2</v>
      </c>
      <c r="P73" s="3"/>
      <c r="R73" s="143"/>
    </row>
    <row r="74" spans="1:18">
      <c r="A74" s="233" t="s">
        <v>155</v>
      </c>
      <c r="D74" s="1">
        <v>1</v>
      </c>
      <c r="E74" s="1">
        <v>5</v>
      </c>
      <c r="F74" s="1">
        <v>6</v>
      </c>
      <c r="G74" s="1"/>
      <c r="H74" s="1">
        <f t="shared" si="1"/>
        <v>12</v>
      </c>
      <c r="P74" s="3"/>
      <c r="R74" s="143"/>
    </row>
    <row r="75" spans="1:18">
      <c r="A75" t="s">
        <v>1839</v>
      </c>
      <c r="D75" s="1">
        <v>1</v>
      </c>
      <c r="E75" s="1"/>
      <c r="H75" s="1">
        <f t="shared" si="1"/>
        <v>1</v>
      </c>
      <c r="P75" s="3"/>
      <c r="R75" s="143"/>
    </row>
    <row r="76" spans="1:18">
      <c r="A76" s="233" t="s">
        <v>824</v>
      </c>
      <c r="D76" s="1">
        <v>2</v>
      </c>
      <c r="E76" s="1">
        <v>5</v>
      </c>
      <c r="F76" s="1">
        <v>1</v>
      </c>
      <c r="H76" s="1">
        <f t="shared" si="1"/>
        <v>8</v>
      </c>
      <c r="P76" s="3"/>
      <c r="R76" s="143"/>
    </row>
    <row r="77" spans="1:18">
      <c r="A77" t="s">
        <v>2223</v>
      </c>
      <c r="D77" s="1">
        <v>2</v>
      </c>
      <c r="E77" s="1"/>
      <c r="F77" s="1">
        <v>1</v>
      </c>
      <c r="H77" s="1">
        <f t="shared" si="1"/>
        <v>3</v>
      </c>
      <c r="P77" s="3"/>
      <c r="R77" s="143"/>
    </row>
    <row r="78" spans="1:18">
      <c r="P78" s="65"/>
      <c r="R78" s="143"/>
    </row>
    <row r="79" spans="1:18">
      <c r="D79" s="1">
        <f>SUM(D4:D78)</f>
        <v>162</v>
      </c>
      <c r="E79" s="1">
        <f>SUM(E4:E78)</f>
        <v>161</v>
      </c>
      <c r="F79" s="1">
        <f>SUM(F4:F78)</f>
        <v>135</v>
      </c>
      <c r="P79" s="3"/>
      <c r="R79" s="143"/>
    </row>
    <row r="80" spans="1:18">
      <c r="P80" s="65"/>
      <c r="R80" s="143"/>
    </row>
    <row r="81" spans="1:18">
      <c r="P81" s="65"/>
      <c r="R81" s="143"/>
    </row>
    <row r="82" spans="1:18">
      <c r="P82" s="3"/>
      <c r="R82" s="143"/>
    </row>
    <row r="83" spans="1:18">
      <c r="P83" s="228"/>
      <c r="R83" s="143"/>
    </row>
    <row r="84" spans="1:18" ht="14.25">
      <c r="A84" s="130" t="s">
        <v>1264</v>
      </c>
      <c r="E84" s="130" t="s">
        <v>1269</v>
      </c>
      <c r="J84" s="130" t="s">
        <v>1270</v>
      </c>
      <c r="P84" s="65"/>
      <c r="R84" s="143"/>
    </row>
    <row r="85" spans="1:18">
      <c r="P85" s="65"/>
      <c r="R85" s="143"/>
    </row>
    <row r="86" spans="1:18">
      <c r="A86" t="s">
        <v>21</v>
      </c>
      <c r="C86" s="1">
        <v>19</v>
      </c>
      <c r="E86" t="s">
        <v>19</v>
      </c>
      <c r="H86" s="1">
        <v>11</v>
      </c>
      <c r="J86" t="s">
        <v>21</v>
      </c>
      <c r="M86" s="1">
        <v>10</v>
      </c>
      <c r="P86" s="3"/>
      <c r="R86" s="143"/>
    </row>
    <row r="87" spans="1:18">
      <c r="A87" t="s">
        <v>33</v>
      </c>
      <c r="C87" s="1">
        <v>14</v>
      </c>
      <c r="E87" t="s">
        <v>11</v>
      </c>
      <c r="H87" s="1">
        <v>8</v>
      </c>
      <c r="J87" t="s">
        <v>27</v>
      </c>
      <c r="M87" s="1">
        <v>8</v>
      </c>
      <c r="P87" s="3"/>
      <c r="R87" s="143"/>
    </row>
    <row r="88" spans="1:18">
      <c r="A88" t="s">
        <v>27</v>
      </c>
      <c r="C88" s="1">
        <v>9</v>
      </c>
      <c r="E88" t="s">
        <v>154</v>
      </c>
      <c r="H88" s="1">
        <v>7</v>
      </c>
      <c r="J88" t="s">
        <v>154</v>
      </c>
      <c r="M88" s="1">
        <v>8</v>
      </c>
      <c r="P88" s="3"/>
      <c r="R88" s="143"/>
    </row>
    <row r="89" spans="1:18">
      <c r="A89" t="s">
        <v>153</v>
      </c>
      <c r="C89" s="1">
        <v>8</v>
      </c>
      <c r="E89" t="s">
        <v>31</v>
      </c>
      <c r="H89" s="1">
        <v>6</v>
      </c>
      <c r="J89" t="s">
        <v>871</v>
      </c>
      <c r="M89" s="1">
        <v>8</v>
      </c>
      <c r="P89" s="228"/>
      <c r="R89" s="143"/>
    </row>
    <row r="90" spans="1:18">
      <c r="A90" t="s">
        <v>9</v>
      </c>
      <c r="C90" s="1">
        <v>7</v>
      </c>
      <c r="E90" t="s">
        <v>17</v>
      </c>
      <c r="H90" s="1">
        <v>10</v>
      </c>
      <c r="J90" t="s">
        <v>11</v>
      </c>
      <c r="M90" s="1">
        <v>7</v>
      </c>
      <c r="P90" s="228"/>
      <c r="R90" s="143"/>
    </row>
    <row r="91" spans="1:18">
      <c r="A91" t="s">
        <v>19</v>
      </c>
      <c r="C91" s="1">
        <v>6</v>
      </c>
      <c r="E91" t="s">
        <v>141</v>
      </c>
      <c r="H91" s="1">
        <v>5</v>
      </c>
      <c r="J91" t="s">
        <v>29</v>
      </c>
      <c r="M91" s="1">
        <v>7</v>
      </c>
      <c r="P91" s="65"/>
      <c r="R91" s="143"/>
    </row>
    <row r="92" spans="1:18">
      <c r="A92" t="s">
        <v>143</v>
      </c>
      <c r="C92" s="1">
        <v>6</v>
      </c>
      <c r="E92" t="s">
        <v>29</v>
      </c>
      <c r="H92" s="1">
        <v>5</v>
      </c>
      <c r="J92" t="s">
        <v>1</v>
      </c>
      <c r="M92" s="1">
        <v>6</v>
      </c>
      <c r="P92" s="3"/>
      <c r="R92" s="143"/>
    </row>
    <row r="93" spans="1:18">
      <c r="A93" t="s">
        <v>820</v>
      </c>
      <c r="C93" s="1">
        <v>5</v>
      </c>
      <c r="E93" t="s">
        <v>37</v>
      </c>
      <c r="H93" s="1">
        <v>5</v>
      </c>
      <c r="J93" t="s">
        <v>4</v>
      </c>
      <c r="M93" s="1">
        <v>6</v>
      </c>
      <c r="P93" s="65"/>
      <c r="R93" s="143"/>
    </row>
    <row r="94" spans="1:18">
      <c r="A94" t="s">
        <v>31</v>
      </c>
      <c r="C94" s="1">
        <v>5</v>
      </c>
      <c r="E94" t="s">
        <v>143</v>
      </c>
      <c r="H94" s="1">
        <v>5</v>
      </c>
      <c r="J94" t="s">
        <v>23</v>
      </c>
      <c r="M94" s="1">
        <v>6</v>
      </c>
      <c r="P94" s="3"/>
      <c r="R94" s="143"/>
    </row>
    <row r="95" spans="1:18">
      <c r="A95" t="s">
        <v>17</v>
      </c>
      <c r="C95" s="1">
        <v>4</v>
      </c>
      <c r="E95" t="s">
        <v>155</v>
      </c>
      <c r="H95" s="1">
        <v>5</v>
      </c>
      <c r="J95" t="s">
        <v>155</v>
      </c>
      <c r="M95" s="1">
        <v>6</v>
      </c>
      <c r="P95" s="3"/>
      <c r="R95" s="143"/>
    </row>
    <row r="96" spans="1:18">
      <c r="A96" t="s">
        <v>141</v>
      </c>
      <c r="C96" s="1">
        <v>4</v>
      </c>
      <c r="E96" t="s">
        <v>178</v>
      </c>
      <c r="H96" s="1">
        <v>4</v>
      </c>
      <c r="J96" t="s">
        <v>31</v>
      </c>
      <c r="M96" s="1">
        <v>5</v>
      </c>
      <c r="P96" s="65"/>
      <c r="R96" s="143"/>
    </row>
    <row r="97" spans="1:18">
      <c r="A97" t="s">
        <v>25</v>
      </c>
      <c r="C97" s="1">
        <v>4</v>
      </c>
      <c r="E97" t="s">
        <v>9</v>
      </c>
      <c r="H97" s="1">
        <v>4</v>
      </c>
      <c r="J97" t="s">
        <v>39</v>
      </c>
      <c r="M97" s="1">
        <v>5</v>
      </c>
      <c r="P97" s="3"/>
      <c r="R97" s="143"/>
    </row>
    <row r="98" spans="1:18">
      <c r="A98" t="s">
        <v>1842</v>
      </c>
      <c r="C98" s="1">
        <v>4</v>
      </c>
      <c r="E98" t="s">
        <v>833</v>
      </c>
      <c r="H98" s="1">
        <v>5</v>
      </c>
      <c r="J98" t="s">
        <v>15</v>
      </c>
      <c r="M98" s="1">
        <v>4</v>
      </c>
      <c r="P98" s="3"/>
      <c r="R98" s="143"/>
    </row>
    <row r="99" spans="1:18">
      <c r="A99" t="s">
        <v>861</v>
      </c>
      <c r="C99" s="1">
        <v>4</v>
      </c>
      <c r="E99" t="s">
        <v>27</v>
      </c>
      <c r="H99" s="1">
        <v>5</v>
      </c>
      <c r="J99" t="s">
        <v>33</v>
      </c>
      <c r="M99" s="1">
        <v>4</v>
      </c>
    </row>
    <row r="100" spans="1:18">
      <c r="A100" t="s">
        <v>156</v>
      </c>
      <c r="C100" s="1">
        <v>3</v>
      </c>
      <c r="E100" t="s">
        <v>33</v>
      </c>
      <c r="H100" s="1">
        <v>4</v>
      </c>
      <c r="J100" t="s">
        <v>17</v>
      </c>
      <c r="M100" s="1">
        <v>3</v>
      </c>
    </row>
    <row r="101" spans="1:18">
      <c r="A101" t="s">
        <v>842</v>
      </c>
      <c r="C101" s="1">
        <v>3</v>
      </c>
      <c r="E101" t="s">
        <v>824</v>
      </c>
      <c r="H101" s="1">
        <v>5</v>
      </c>
      <c r="J101" t="s">
        <v>162</v>
      </c>
      <c r="M101" s="1">
        <v>3</v>
      </c>
    </row>
    <row r="102" spans="1:18">
      <c r="A102" t="s">
        <v>11</v>
      </c>
      <c r="C102" s="1">
        <v>3</v>
      </c>
      <c r="E102" t="s">
        <v>6</v>
      </c>
      <c r="H102" s="1">
        <v>3</v>
      </c>
      <c r="J102" t="s">
        <v>835</v>
      </c>
      <c r="M102" s="1">
        <v>3</v>
      </c>
    </row>
    <row r="103" spans="1:18">
      <c r="A103" t="s">
        <v>854</v>
      </c>
      <c r="C103" s="1">
        <v>3</v>
      </c>
      <c r="E103" t="s">
        <v>153</v>
      </c>
      <c r="H103" s="1">
        <v>3</v>
      </c>
      <c r="J103" t="s">
        <v>1843</v>
      </c>
      <c r="M103" s="1">
        <v>3</v>
      </c>
    </row>
    <row r="104" spans="1:18">
      <c r="A104" t="s">
        <v>815</v>
      </c>
      <c r="C104" s="1">
        <v>3</v>
      </c>
      <c r="E104" t="s">
        <v>25</v>
      </c>
      <c r="H104" s="1">
        <v>4</v>
      </c>
      <c r="J104" t="s">
        <v>9</v>
      </c>
      <c r="M104" s="1">
        <v>2</v>
      </c>
    </row>
    <row r="105" spans="1:18">
      <c r="A105" t="s">
        <v>2225</v>
      </c>
      <c r="C105" s="1">
        <v>2</v>
      </c>
      <c r="E105" t="s">
        <v>1837</v>
      </c>
      <c r="H105" s="1">
        <v>3</v>
      </c>
      <c r="J105" t="s">
        <v>1841</v>
      </c>
      <c r="M105" s="1">
        <v>2</v>
      </c>
    </row>
    <row r="106" spans="1:18">
      <c r="A106" t="s">
        <v>178</v>
      </c>
      <c r="C106" s="1">
        <v>2</v>
      </c>
      <c r="E106" t="s">
        <v>804</v>
      </c>
      <c r="H106" s="1">
        <v>3</v>
      </c>
      <c r="J106" t="s">
        <v>850</v>
      </c>
      <c r="M106" s="1">
        <v>2</v>
      </c>
    </row>
    <row r="107" spans="1:18">
      <c r="A107" t="s">
        <v>4</v>
      </c>
      <c r="C107" s="1">
        <v>2</v>
      </c>
      <c r="E107" t="s">
        <v>861</v>
      </c>
      <c r="H107" s="1">
        <v>6</v>
      </c>
      <c r="J107" t="s">
        <v>820</v>
      </c>
      <c r="M107" s="1">
        <v>2</v>
      </c>
    </row>
    <row r="108" spans="1:18">
      <c r="A108" t="s">
        <v>833</v>
      </c>
      <c r="C108" s="1">
        <v>2</v>
      </c>
      <c r="E108" t="s">
        <v>35</v>
      </c>
      <c r="H108" s="1">
        <v>3</v>
      </c>
      <c r="J108" t="s">
        <v>158</v>
      </c>
      <c r="M108" s="1">
        <v>2</v>
      </c>
    </row>
    <row r="109" spans="1:18">
      <c r="A109" t="s">
        <v>849</v>
      </c>
      <c r="C109" s="1">
        <v>2</v>
      </c>
      <c r="E109" t="s">
        <v>2222</v>
      </c>
      <c r="H109" s="1">
        <v>2</v>
      </c>
      <c r="J109" t="s">
        <v>35</v>
      </c>
      <c r="M109" s="1">
        <v>2</v>
      </c>
    </row>
    <row r="110" spans="1:18">
      <c r="A110" t="s">
        <v>142</v>
      </c>
      <c r="C110" s="1">
        <v>2</v>
      </c>
      <c r="E110" t="s">
        <v>867</v>
      </c>
      <c r="H110" s="1">
        <v>2</v>
      </c>
      <c r="J110" s="231" t="s">
        <v>37</v>
      </c>
      <c r="M110" s="1">
        <v>2</v>
      </c>
    </row>
    <row r="111" spans="1:18">
      <c r="A111" t="s">
        <v>2259</v>
      </c>
      <c r="C111" s="1">
        <v>2</v>
      </c>
      <c r="E111" t="s">
        <v>1838</v>
      </c>
      <c r="H111" s="1">
        <v>2</v>
      </c>
      <c r="J111" t="s">
        <v>805</v>
      </c>
      <c r="M111" s="1">
        <v>2</v>
      </c>
    </row>
    <row r="112" spans="1:18">
      <c r="A112" t="s">
        <v>35</v>
      </c>
      <c r="C112" s="1">
        <v>2</v>
      </c>
      <c r="E112" t="s">
        <v>156</v>
      </c>
      <c r="H112" s="1">
        <v>1</v>
      </c>
      <c r="J112" t="s">
        <v>809</v>
      </c>
      <c r="M112" s="1">
        <v>2</v>
      </c>
    </row>
    <row r="113" spans="1:13">
      <c r="A113" t="s">
        <v>37</v>
      </c>
      <c r="C113" s="1">
        <v>2</v>
      </c>
      <c r="E113" t="s">
        <v>1</v>
      </c>
      <c r="H113" s="1">
        <v>1</v>
      </c>
      <c r="J113" t="s">
        <v>178</v>
      </c>
      <c r="M113" s="1">
        <v>1</v>
      </c>
    </row>
    <row r="114" spans="1:13">
      <c r="A114" t="s">
        <v>39</v>
      </c>
      <c r="C114" s="1">
        <v>2</v>
      </c>
      <c r="E114" t="s">
        <v>2224</v>
      </c>
      <c r="H114" s="1">
        <v>1</v>
      </c>
      <c r="J114" t="s">
        <v>1834</v>
      </c>
      <c r="M114" s="1">
        <v>1</v>
      </c>
    </row>
    <row r="115" spans="1:13">
      <c r="A115" t="s">
        <v>1840</v>
      </c>
      <c r="C115" s="1">
        <v>2</v>
      </c>
      <c r="E115" t="s">
        <v>840</v>
      </c>
      <c r="H115" s="1">
        <v>1</v>
      </c>
      <c r="J115" t="s">
        <v>6</v>
      </c>
      <c r="M115" s="1">
        <v>1</v>
      </c>
    </row>
    <row r="116" spans="1:13">
      <c r="A116" t="s">
        <v>824</v>
      </c>
      <c r="C116" s="1">
        <v>2</v>
      </c>
      <c r="E116" t="s">
        <v>1834</v>
      </c>
      <c r="H116" s="1">
        <v>6</v>
      </c>
      <c r="J116" t="s">
        <v>153</v>
      </c>
      <c r="M116" s="1">
        <v>1</v>
      </c>
    </row>
    <row r="117" spans="1:13">
      <c r="A117" t="s">
        <v>2223</v>
      </c>
      <c r="C117" s="1">
        <v>2</v>
      </c>
      <c r="E117" t="s">
        <v>4</v>
      </c>
      <c r="H117" s="1">
        <v>1</v>
      </c>
      <c r="J117" t="s">
        <v>799</v>
      </c>
      <c r="M117" s="1">
        <v>1</v>
      </c>
    </row>
    <row r="118" spans="1:13">
      <c r="A118" t="s">
        <v>2218</v>
      </c>
      <c r="C118" s="1">
        <v>1</v>
      </c>
      <c r="E118" t="s">
        <v>859</v>
      </c>
      <c r="H118" s="1">
        <v>1</v>
      </c>
      <c r="J118" t="s">
        <v>13</v>
      </c>
      <c r="M118" s="1">
        <v>1</v>
      </c>
    </row>
    <row r="119" spans="1:13">
      <c r="A119" t="s">
        <v>1</v>
      </c>
      <c r="C119" s="1">
        <v>1</v>
      </c>
      <c r="E119" t="s">
        <v>799</v>
      </c>
      <c r="H119" s="1">
        <v>1</v>
      </c>
      <c r="J119" t="s">
        <v>828</v>
      </c>
      <c r="M119" s="1">
        <v>1</v>
      </c>
    </row>
    <row r="120" spans="1:13">
      <c r="A120" t="s">
        <v>1834</v>
      </c>
      <c r="C120" s="1">
        <v>1</v>
      </c>
      <c r="E120" t="s">
        <v>854</v>
      </c>
      <c r="H120" s="1">
        <v>1</v>
      </c>
      <c r="J120" t="s">
        <v>141</v>
      </c>
      <c r="M120" s="1">
        <v>1</v>
      </c>
    </row>
    <row r="121" spans="1:13">
      <c r="A121" t="s">
        <v>6</v>
      </c>
      <c r="C121" s="1">
        <v>1</v>
      </c>
      <c r="E121" t="s">
        <v>13</v>
      </c>
      <c r="H121" s="1">
        <v>1</v>
      </c>
      <c r="J121" t="s">
        <v>142</v>
      </c>
      <c r="M121" s="1">
        <v>1</v>
      </c>
    </row>
    <row r="122" spans="1:13">
      <c r="A122" t="s">
        <v>2219</v>
      </c>
      <c r="C122" s="1">
        <v>1</v>
      </c>
      <c r="E122" t="s">
        <v>815</v>
      </c>
      <c r="H122" s="1">
        <v>1</v>
      </c>
      <c r="J122" t="s">
        <v>819</v>
      </c>
      <c r="M122" s="1">
        <v>1</v>
      </c>
    </row>
    <row r="123" spans="1:13">
      <c r="A123" t="s">
        <v>13</v>
      </c>
      <c r="C123" s="1">
        <v>1</v>
      </c>
      <c r="E123" t="s">
        <v>828</v>
      </c>
      <c r="H123" s="1">
        <v>1</v>
      </c>
      <c r="J123" t="s">
        <v>861</v>
      </c>
      <c r="M123" s="1">
        <v>1</v>
      </c>
    </row>
    <row r="124" spans="1:13">
      <c r="A124" t="s">
        <v>805</v>
      </c>
      <c r="C124" s="1">
        <v>1</v>
      </c>
      <c r="E124" t="s">
        <v>21</v>
      </c>
      <c r="H124" s="1">
        <v>2</v>
      </c>
      <c r="J124" t="s">
        <v>854</v>
      </c>
      <c r="M124" s="1">
        <v>1</v>
      </c>
    </row>
    <row r="125" spans="1:13">
      <c r="A125" t="s">
        <v>15</v>
      </c>
      <c r="C125" s="1">
        <v>1</v>
      </c>
      <c r="E125" t="s">
        <v>1826</v>
      </c>
      <c r="H125" s="1">
        <v>1</v>
      </c>
      <c r="J125" t="s">
        <v>824</v>
      </c>
      <c r="M125" s="1">
        <v>1</v>
      </c>
    </row>
    <row r="126" spans="1:13">
      <c r="A126" t="s">
        <v>828</v>
      </c>
      <c r="C126" s="1">
        <v>1</v>
      </c>
      <c r="E126" t="s">
        <v>834</v>
      </c>
      <c r="H126" s="1">
        <v>1</v>
      </c>
      <c r="J126" t="s">
        <v>2223</v>
      </c>
      <c r="M126" s="1">
        <v>1</v>
      </c>
    </row>
    <row r="127" spans="1:13">
      <c r="A127" t="s">
        <v>867</v>
      </c>
      <c r="C127" s="1">
        <v>1</v>
      </c>
      <c r="E127" t="s">
        <v>23</v>
      </c>
      <c r="H127" s="1">
        <v>1</v>
      </c>
      <c r="J127" t="s">
        <v>19</v>
      </c>
      <c r="M127" s="1">
        <v>1</v>
      </c>
    </row>
    <row r="128" spans="1:13">
      <c r="A128" t="s">
        <v>834</v>
      </c>
      <c r="C128" s="1">
        <v>1</v>
      </c>
      <c r="E128" t="s">
        <v>1835</v>
      </c>
      <c r="H128" s="1">
        <v>2</v>
      </c>
    </row>
    <row r="129" spans="1:13">
      <c r="A129" t="s">
        <v>23</v>
      </c>
      <c r="C129" s="1">
        <v>1</v>
      </c>
      <c r="E129" t="s">
        <v>817</v>
      </c>
      <c r="H129" s="1">
        <v>1</v>
      </c>
      <c r="M129" s="10">
        <f>SUM(M86:M127)</f>
        <v>135</v>
      </c>
    </row>
    <row r="130" spans="1:13">
      <c r="A130" t="s">
        <v>154</v>
      </c>
      <c r="C130" s="1">
        <v>1</v>
      </c>
      <c r="E130" t="s">
        <v>849</v>
      </c>
      <c r="H130" s="1">
        <v>1</v>
      </c>
    </row>
    <row r="131" spans="1:13">
      <c r="A131" t="s">
        <v>1841</v>
      </c>
      <c r="C131" s="1">
        <v>1</v>
      </c>
      <c r="E131" t="s">
        <v>142</v>
      </c>
      <c r="H131" s="1">
        <v>1</v>
      </c>
    </row>
    <row r="132" spans="1:13">
      <c r="A132" t="s">
        <v>850</v>
      </c>
      <c r="C132" s="1">
        <v>1</v>
      </c>
      <c r="E132" t="s">
        <v>819</v>
      </c>
      <c r="H132" s="1">
        <v>1</v>
      </c>
    </row>
    <row r="133" spans="1:13">
      <c r="A133" t="s">
        <v>2281</v>
      </c>
      <c r="C133" s="1">
        <v>1</v>
      </c>
      <c r="E133" t="s">
        <v>826</v>
      </c>
      <c r="H133" s="1">
        <v>1</v>
      </c>
    </row>
    <row r="134" spans="1:13">
      <c r="A134" t="s">
        <v>158</v>
      </c>
      <c r="C134" s="1">
        <v>1</v>
      </c>
      <c r="E134" t="s">
        <v>853</v>
      </c>
      <c r="H134" s="1">
        <v>1</v>
      </c>
    </row>
    <row r="135" spans="1:13">
      <c r="A135" t="s">
        <v>804</v>
      </c>
      <c r="C135" s="1">
        <v>1</v>
      </c>
      <c r="E135" t="s">
        <v>1843</v>
      </c>
      <c r="H135" s="1">
        <v>1</v>
      </c>
    </row>
    <row r="136" spans="1:13">
      <c r="A136" t="s">
        <v>826</v>
      </c>
      <c r="C136" s="1">
        <v>1</v>
      </c>
      <c r="E136" t="s">
        <v>39</v>
      </c>
      <c r="H136" s="1">
        <v>1</v>
      </c>
    </row>
    <row r="137" spans="1:13">
      <c r="A137" t="s">
        <v>1843</v>
      </c>
      <c r="C137" s="1">
        <v>1</v>
      </c>
      <c r="E137" t="s">
        <v>144</v>
      </c>
      <c r="H137" s="1">
        <v>1</v>
      </c>
    </row>
    <row r="138" spans="1:13">
      <c r="A138" t="s">
        <v>155</v>
      </c>
      <c r="C138" s="1">
        <v>1</v>
      </c>
      <c r="E138" t="s">
        <v>2257</v>
      </c>
      <c r="H138" s="1">
        <v>1</v>
      </c>
    </row>
    <row r="139" spans="1:13">
      <c r="A139" t="s">
        <v>1839</v>
      </c>
      <c r="C139" s="1">
        <v>1</v>
      </c>
      <c r="E139" t="s">
        <v>2252</v>
      </c>
      <c r="H139" s="1">
        <v>1</v>
      </c>
    </row>
    <row r="140" spans="1:13">
      <c r="C140" s="1"/>
      <c r="E140" t="s">
        <v>871</v>
      </c>
      <c r="H140" s="1">
        <v>1</v>
      </c>
    </row>
    <row r="141" spans="1:13">
      <c r="C141" s="10">
        <f>SUM(C82:C139)</f>
        <v>162</v>
      </c>
    </row>
    <row r="142" spans="1:13">
      <c r="H142" s="10">
        <f>SUM(H86:H140)</f>
        <v>161</v>
      </c>
    </row>
  </sheetData>
  <sortState xmlns:xlrd2="http://schemas.microsoft.com/office/spreadsheetml/2017/richdata2" ref="A86:C139">
    <sortCondition descending="1" ref="C86:C139"/>
    <sortCondition ref="A86:A139"/>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0"/>
  <sheetViews>
    <sheetView topLeftCell="A178" zoomScaleNormal="100" workbookViewId="0">
      <selection activeCell="G187" sqref="G187"/>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5" ht="25.5">
      <c r="B1" s="146" t="s">
        <v>1471</v>
      </c>
    </row>
    <row r="2" spans="1:5" ht="20.25">
      <c r="B2" s="148" t="s">
        <v>1472</v>
      </c>
    </row>
    <row r="4" spans="1:5" ht="15.75">
      <c r="A4" s="149" t="s">
        <v>0</v>
      </c>
      <c r="B4" s="150" t="s">
        <v>15</v>
      </c>
      <c r="C4" s="150"/>
      <c r="D4" s="150"/>
      <c r="E4" s="151">
        <v>14116.8</v>
      </c>
    </row>
    <row r="5" spans="1:5" ht="15.75">
      <c r="A5" s="149" t="s">
        <v>2</v>
      </c>
      <c r="B5" s="40" t="s">
        <v>21</v>
      </c>
      <c r="C5" s="40"/>
      <c r="D5" s="40"/>
      <c r="E5" s="144">
        <v>13944.449999999997</v>
      </c>
    </row>
    <row r="6" spans="1:5" ht="15.75">
      <c r="A6" s="149" t="s">
        <v>3</v>
      </c>
      <c r="B6" s="40" t="s">
        <v>39</v>
      </c>
      <c r="C6" s="40"/>
      <c r="D6" s="40"/>
      <c r="E6" s="144">
        <v>13796.5</v>
      </c>
    </row>
    <row r="7" spans="1:5" ht="15.75">
      <c r="A7" s="149" t="s">
        <v>5</v>
      </c>
      <c r="B7" s="40" t="s">
        <v>180</v>
      </c>
      <c r="C7" s="40"/>
      <c r="D7" s="40"/>
      <c r="E7" s="144">
        <v>13499.599999999999</v>
      </c>
    </row>
    <row r="8" spans="1:5" ht="15.75">
      <c r="A8" s="149" t="s">
        <v>7</v>
      </c>
      <c r="B8" s="40" t="s">
        <v>9</v>
      </c>
      <c r="C8" s="40"/>
      <c r="D8" s="40"/>
      <c r="E8" s="144">
        <v>12660.250000000004</v>
      </c>
    </row>
    <row r="9" spans="1:5" ht="15.75">
      <c r="A9" s="149" t="s">
        <v>8</v>
      </c>
      <c r="B9" s="40" t="s">
        <v>31</v>
      </c>
      <c r="C9" s="40"/>
      <c r="D9" s="40"/>
      <c r="E9" s="144">
        <v>12509.800000000001</v>
      </c>
    </row>
    <row r="12" spans="1:5" ht="25.5">
      <c r="B12" s="146" t="s">
        <v>1473</v>
      </c>
    </row>
    <row r="13" spans="1:5" ht="20.25">
      <c r="B13" s="148" t="s">
        <v>1472</v>
      </c>
    </row>
    <row r="15" spans="1:5" ht="15.75">
      <c r="A15" s="149" t="s">
        <v>0</v>
      </c>
      <c r="B15" s="150" t="s">
        <v>21</v>
      </c>
      <c r="C15" s="150"/>
      <c r="D15" s="150"/>
      <c r="E15" s="151">
        <v>11561</v>
      </c>
    </row>
    <row r="16" spans="1:5" ht="15.75">
      <c r="A16" s="149" t="s">
        <v>2</v>
      </c>
      <c r="B16" s="40" t="s">
        <v>15</v>
      </c>
      <c r="C16" s="40"/>
      <c r="D16" s="40"/>
      <c r="E16" s="144">
        <v>10999.850000000002</v>
      </c>
    </row>
    <row r="17" spans="1:5" ht="15.75">
      <c r="A17" s="149" t="s">
        <v>3</v>
      </c>
      <c r="B17" s="40" t="s">
        <v>31</v>
      </c>
      <c r="C17" s="40"/>
      <c r="D17" s="40"/>
      <c r="E17" s="144">
        <v>10718.150000000001</v>
      </c>
    </row>
    <row r="18" spans="1:5" ht="15.75">
      <c r="A18" s="149" t="s">
        <v>5</v>
      </c>
      <c r="B18" s="40" t="s">
        <v>178</v>
      </c>
      <c r="C18" s="40"/>
      <c r="D18" s="40"/>
      <c r="E18" s="144">
        <v>8812.0000000000036</v>
      </c>
    </row>
    <row r="19" spans="1:5" ht="15.75">
      <c r="A19" s="149" t="s">
        <v>7</v>
      </c>
      <c r="B19" s="40" t="s">
        <v>35</v>
      </c>
      <c r="C19" s="40"/>
      <c r="D19" s="40"/>
      <c r="E19" s="144">
        <v>8808.9999999999982</v>
      </c>
    </row>
    <row r="20" spans="1:5" ht="15.75">
      <c r="A20" s="149" t="s">
        <v>8</v>
      </c>
      <c r="B20" s="40" t="s">
        <v>39</v>
      </c>
      <c r="C20" s="40"/>
      <c r="D20" s="40"/>
      <c r="E20" s="144">
        <v>8509.2000000000025</v>
      </c>
    </row>
    <row r="21" spans="1:5" ht="15.75">
      <c r="A21" s="149" t="s">
        <v>10</v>
      </c>
      <c r="B21" s="40" t="s">
        <v>25</v>
      </c>
      <c r="C21" s="40"/>
      <c r="D21" s="40"/>
      <c r="E21" s="144">
        <v>8247.3000000000029</v>
      </c>
    </row>
    <row r="22" spans="1:5" ht="15.75">
      <c r="A22" s="149" t="s">
        <v>12</v>
      </c>
      <c r="B22" s="40" t="s">
        <v>17</v>
      </c>
      <c r="C22" s="40"/>
      <c r="D22" s="40"/>
      <c r="E22" s="144">
        <v>7682.0999999999985</v>
      </c>
    </row>
    <row r="23" spans="1:5" ht="15.75">
      <c r="A23" s="149" t="s">
        <v>14</v>
      </c>
      <c r="B23" s="40" t="s">
        <v>180</v>
      </c>
      <c r="C23" s="40"/>
      <c r="D23" s="40"/>
      <c r="E23" s="144">
        <v>6934.3499999999985</v>
      </c>
    </row>
    <row r="24" spans="1:5" ht="15.75">
      <c r="A24" s="149" t="s">
        <v>16</v>
      </c>
      <c r="B24" s="40" t="s">
        <v>19</v>
      </c>
      <c r="C24" s="40"/>
      <c r="D24" s="40"/>
      <c r="E24" s="144">
        <v>6838.8500000000013</v>
      </c>
    </row>
    <row r="25" spans="1:5" ht="15.75">
      <c r="A25" s="149" t="s">
        <v>18</v>
      </c>
      <c r="B25" s="40" t="s">
        <v>9</v>
      </c>
      <c r="C25" s="40"/>
      <c r="D25" s="40"/>
      <c r="E25" s="144">
        <v>6357.6</v>
      </c>
    </row>
    <row r="26" spans="1:5" ht="15.75">
      <c r="A26" s="149" t="s">
        <v>20</v>
      </c>
      <c r="B26" s="40" t="s">
        <v>181</v>
      </c>
      <c r="C26" s="40"/>
      <c r="D26" s="40"/>
      <c r="E26" s="144">
        <v>5760.5500000000011</v>
      </c>
    </row>
    <row r="27" spans="1:5" ht="15.75">
      <c r="A27" s="149" t="s">
        <v>22</v>
      </c>
      <c r="B27" s="40" t="s">
        <v>37</v>
      </c>
      <c r="C27" s="40"/>
      <c r="D27" s="40"/>
      <c r="E27" s="144">
        <v>2164.25</v>
      </c>
    </row>
    <row r="28" spans="1:5" ht="15.75">
      <c r="A28" s="149" t="s">
        <v>24</v>
      </c>
      <c r="B28" s="40" t="s">
        <v>33</v>
      </c>
      <c r="C28" s="40"/>
      <c r="D28" s="40"/>
      <c r="E28" s="144">
        <v>1989.3000000000002</v>
      </c>
    </row>
    <row r="31" spans="1:5" ht="25.5">
      <c r="B31" s="146" t="s">
        <v>1474</v>
      </c>
    </row>
    <row r="32" spans="1:5" ht="20.25">
      <c r="B32" s="148" t="s">
        <v>1472</v>
      </c>
      <c r="C32" s="40"/>
      <c r="D32" s="40"/>
      <c r="E32" s="40"/>
    </row>
    <row r="33" spans="1:5" ht="15">
      <c r="B33" s="40"/>
      <c r="C33" s="40"/>
      <c r="D33" s="40"/>
      <c r="E33" s="40"/>
    </row>
    <row r="34" spans="1:5" ht="15.75">
      <c r="A34" s="149" t="s">
        <v>0</v>
      </c>
      <c r="B34" s="150" t="s">
        <v>11</v>
      </c>
      <c r="C34" s="150"/>
      <c r="D34" s="150"/>
      <c r="E34" s="154">
        <v>25181.600000000002</v>
      </c>
    </row>
    <row r="35" spans="1:5" ht="15.75">
      <c r="A35" s="149" t="s">
        <v>2</v>
      </c>
      <c r="B35" s="40" t="s">
        <v>27</v>
      </c>
      <c r="C35" s="40"/>
      <c r="D35" s="40"/>
      <c r="E35" s="153">
        <v>24615.8</v>
      </c>
    </row>
    <row r="36" spans="1:5" ht="15.75">
      <c r="A36" s="149" t="s">
        <v>3</v>
      </c>
      <c r="B36" s="40" t="s">
        <v>17</v>
      </c>
      <c r="C36" s="40"/>
      <c r="D36" s="40"/>
      <c r="E36" s="153">
        <v>24226.499999999989</v>
      </c>
    </row>
    <row r="37" spans="1:5" ht="15.75">
      <c r="A37" s="149" t="s">
        <v>5</v>
      </c>
      <c r="B37" s="40" t="s">
        <v>21</v>
      </c>
      <c r="C37" s="40"/>
      <c r="D37" s="40"/>
      <c r="E37" s="153">
        <v>24210.500000000007</v>
      </c>
    </row>
    <row r="38" spans="1:5" ht="15.75">
      <c r="A38" s="149" t="s">
        <v>7</v>
      </c>
      <c r="B38" s="40" t="s">
        <v>23</v>
      </c>
      <c r="C38" s="40"/>
      <c r="D38" s="40"/>
      <c r="E38" s="153">
        <v>23615.950000000008</v>
      </c>
    </row>
    <row r="39" spans="1:5" ht="15.75">
      <c r="A39" s="149" t="s">
        <v>8</v>
      </c>
      <c r="B39" s="40" t="s">
        <v>31</v>
      </c>
      <c r="C39" s="40"/>
      <c r="D39" s="40"/>
      <c r="E39" s="153">
        <v>23125.300000000007</v>
      </c>
    </row>
    <row r="40" spans="1:5" ht="15.75">
      <c r="A40" s="149" t="s">
        <v>10</v>
      </c>
      <c r="B40" s="40" t="s">
        <v>25</v>
      </c>
      <c r="C40" s="40"/>
      <c r="D40" s="40"/>
      <c r="E40" s="153">
        <v>22998.299999999988</v>
      </c>
    </row>
    <row r="41" spans="1:5" ht="15.75">
      <c r="A41" s="149" t="s">
        <v>12</v>
      </c>
      <c r="B41" s="40" t="s">
        <v>39</v>
      </c>
      <c r="C41" s="40"/>
      <c r="D41" s="40"/>
      <c r="E41" s="153">
        <v>22970.799999999999</v>
      </c>
    </row>
    <row r="42" spans="1:5" ht="15.75">
      <c r="A42" s="149" t="s">
        <v>14</v>
      </c>
      <c r="B42" s="40" t="s">
        <v>33</v>
      </c>
      <c r="C42" s="40"/>
      <c r="D42" s="40"/>
      <c r="E42" s="153">
        <v>22562.800000000007</v>
      </c>
    </row>
    <row r="43" spans="1:5" ht="15.75">
      <c r="A43" s="149" t="s">
        <v>16</v>
      </c>
      <c r="B43" s="40" t="s">
        <v>178</v>
      </c>
      <c r="C43" s="40"/>
      <c r="D43" s="40"/>
      <c r="E43" s="153">
        <v>22398.45</v>
      </c>
    </row>
    <row r="44" spans="1:5" ht="15.75">
      <c r="A44" s="149" t="s">
        <v>18</v>
      </c>
      <c r="B44" s="40" t="s">
        <v>15</v>
      </c>
      <c r="C44" s="40"/>
      <c r="D44" s="40"/>
      <c r="E44" s="153">
        <v>22234.100000000013</v>
      </c>
    </row>
    <row r="45" spans="1:5" ht="15.75">
      <c r="A45" s="149" t="s">
        <v>20</v>
      </c>
      <c r="B45" s="40" t="s">
        <v>29</v>
      </c>
      <c r="C45" s="40"/>
      <c r="D45" s="40"/>
      <c r="E45" s="153">
        <v>22058.799999999992</v>
      </c>
    </row>
    <row r="46" spans="1:5" ht="15.75">
      <c r="A46" s="149" t="s">
        <v>22</v>
      </c>
      <c r="B46" s="40" t="s">
        <v>19</v>
      </c>
      <c r="C46" s="40"/>
      <c r="D46" s="40"/>
      <c r="E46" s="153">
        <v>21824.999999999993</v>
      </c>
    </row>
    <row r="47" spans="1:5" ht="15.75">
      <c r="A47" s="149" t="s">
        <v>24</v>
      </c>
      <c r="B47" s="40" t="s">
        <v>9</v>
      </c>
      <c r="C47" s="40"/>
      <c r="D47" s="40"/>
      <c r="E47" s="153">
        <v>21598.699999999993</v>
      </c>
    </row>
    <row r="48" spans="1:5" ht="15.75">
      <c r="A48" s="149" t="s">
        <v>26</v>
      </c>
      <c r="B48" s="40" t="s">
        <v>6</v>
      </c>
      <c r="C48" s="40"/>
      <c r="D48" s="40"/>
      <c r="E48" s="153">
        <v>20649.149999999994</v>
      </c>
    </row>
    <row r="49" spans="1:10" ht="15.75">
      <c r="A49" s="149" t="s">
        <v>28</v>
      </c>
      <c r="B49" s="40" t="s">
        <v>13</v>
      </c>
      <c r="C49" s="40"/>
      <c r="D49" s="40"/>
      <c r="E49" s="153">
        <v>20401.450000000004</v>
      </c>
    </row>
    <row r="50" spans="1:10" ht="15.75">
      <c r="A50" s="149" t="s">
        <v>30</v>
      </c>
      <c r="B50" s="40" t="s">
        <v>179</v>
      </c>
      <c r="C50" s="40"/>
      <c r="D50" s="40"/>
      <c r="E50" s="153">
        <v>20183.850000000006</v>
      </c>
    </row>
    <row r="51" spans="1:10" ht="15.75">
      <c r="A51" s="157" t="s">
        <v>32</v>
      </c>
      <c r="B51" s="158" t="s">
        <v>1</v>
      </c>
      <c r="C51" s="158"/>
      <c r="D51" s="158"/>
      <c r="E51" s="159">
        <v>19372.200000000004</v>
      </c>
    </row>
    <row r="52" spans="1:10" ht="15.75">
      <c r="A52" s="149" t="s">
        <v>34</v>
      </c>
      <c r="B52" s="156" t="s">
        <v>35</v>
      </c>
      <c r="C52" s="156"/>
      <c r="D52" s="156"/>
      <c r="E52" s="155">
        <v>19209.8</v>
      </c>
    </row>
    <row r="53" spans="1:10" ht="15.75">
      <c r="A53" s="149" t="s">
        <v>36</v>
      </c>
      <c r="B53" s="156" t="s">
        <v>37</v>
      </c>
      <c r="C53" s="156"/>
      <c r="D53" s="156"/>
      <c r="E53" s="155">
        <v>19202.400000000001</v>
      </c>
    </row>
    <row r="54" spans="1:10" ht="15.75">
      <c r="A54" s="149" t="s">
        <v>38</v>
      </c>
      <c r="B54" s="156" t="s">
        <v>4</v>
      </c>
      <c r="C54" s="156"/>
      <c r="D54" s="156"/>
      <c r="E54" s="155">
        <v>18759.550000000003</v>
      </c>
    </row>
    <row r="55" spans="1:10" ht="15.75">
      <c r="A55" s="149"/>
      <c r="B55" s="156"/>
      <c r="C55" s="156"/>
      <c r="D55" s="156"/>
      <c r="E55" s="155"/>
    </row>
    <row r="56" spans="1:10" ht="15.75">
      <c r="A56" s="40" t="s">
        <v>1479</v>
      </c>
      <c r="C56" s="156"/>
      <c r="D56" s="156"/>
      <c r="E56" s="155"/>
    </row>
    <row r="59" spans="1:10" ht="25.5">
      <c r="B59" s="146" t="s">
        <v>1476</v>
      </c>
    </row>
    <row r="60" spans="1:10" ht="20.25">
      <c r="B60" s="148" t="s">
        <v>1472</v>
      </c>
      <c r="G60" s="148" t="s">
        <v>1475</v>
      </c>
    </row>
    <row r="62" spans="1:10" ht="15.75">
      <c r="A62" s="149" t="s">
        <v>0</v>
      </c>
      <c r="B62" s="150" t="s">
        <v>21</v>
      </c>
      <c r="C62" s="150"/>
      <c r="D62" s="150"/>
      <c r="E62" s="154">
        <v>27839.499999999996</v>
      </c>
      <c r="G62" s="150" t="s">
        <v>143</v>
      </c>
      <c r="H62" s="150"/>
      <c r="I62" s="150"/>
      <c r="J62" s="154">
        <v>27879.499999999993</v>
      </c>
    </row>
    <row r="63" spans="1:10" ht="15.75">
      <c r="A63" s="149" t="s">
        <v>2</v>
      </c>
      <c r="B63" s="40" t="s">
        <v>6</v>
      </c>
      <c r="C63" s="40"/>
      <c r="D63" s="40"/>
      <c r="E63" s="153">
        <v>26558.600000000009</v>
      </c>
      <c r="G63" s="150" t="s">
        <v>144</v>
      </c>
      <c r="H63" s="150"/>
      <c r="I63" s="150"/>
      <c r="J63" s="154">
        <v>22817.800000000003</v>
      </c>
    </row>
    <row r="64" spans="1:10" ht="15.75">
      <c r="A64" s="149" t="s">
        <v>3</v>
      </c>
      <c r="B64" s="40" t="s">
        <v>11</v>
      </c>
      <c r="C64" s="40"/>
      <c r="D64" s="40"/>
      <c r="E64" s="153">
        <v>25759.099999999995</v>
      </c>
      <c r="G64" s="163" t="s">
        <v>37</v>
      </c>
      <c r="H64" s="163"/>
      <c r="I64" s="163"/>
      <c r="J64" s="164">
        <v>22788.899999999998</v>
      </c>
    </row>
    <row r="65" spans="1:10" ht="15.75">
      <c r="A65" s="149" t="s">
        <v>5</v>
      </c>
      <c r="B65" s="40" t="s">
        <v>17</v>
      </c>
      <c r="C65" s="40"/>
      <c r="D65" s="40"/>
      <c r="E65" s="153">
        <v>25755.4</v>
      </c>
      <c r="G65" s="161" t="s">
        <v>35</v>
      </c>
      <c r="H65" s="161"/>
      <c r="I65" s="161"/>
      <c r="J65" s="162">
        <v>21766.800000000007</v>
      </c>
    </row>
    <row r="66" spans="1:10" ht="15.75">
      <c r="A66" s="149" t="s">
        <v>7</v>
      </c>
      <c r="B66" s="40" t="s">
        <v>31</v>
      </c>
      <c r="C66" s="40"/>
      <c r="D66" s="40"/>
      <c r="E66" s="153">
        <v>25636.699999999997</v>
      </c>
      <c r="G66" s="40" t="s">
        <v>142</v>
      </c>
      <c r="H66" s="40"/>
      <c r="I66" s="40"/>
      <c r="J66" s="153">
        <v>21685.999999999993</v>
      </c>
    </row>
    <row r="67" spans="1:10" ht="15.75">
      <c r="A67" s="149" t="s">
        <v>8</v>
      </c>
      <c r="B67" s="40" t="s">
        <v>33</v>
      </c>
      <c r="C67" s="40"/>
      <c r="D67" s="40"/>
      <c r="E67" s="153">
        <v>24833</v>
      </c>
      <c r="G67" s="40" t="s">
        <v>141</v>
      </c>
      <c r="H67" s="40"/>
      <c r="I67" s="40"/>
      <c r="J67" s="153">
        <v>21095.999999999996</v>
      </c>
    </row>
    <row r="68" spans="1:10" ht="15.75">
      <c r="A68" s="149" t="s">
        <v>10</v>
      </c>
      <c r="B68" s="40" t="s">
        <v>9</v>
      </c>
      <c r="C68" s="40"/>
      <c r="D68" s="40"/>
      <c r="E68" s="153">
        <v>24665.000000000004</v>
      </c>
      <c r="G68" s="40" t="s">
        <v>4</v>
      </c>
      <c r="H68" s="40"/>
      <c r="I68" s="40"/>
      <c r="J68" s="153">
        <v>18223.649999999994</v>
      </c>
    </row>
    <row r="69" spans="1:10" ht="15.75">
      <c r="A69" s="149" t="s">
        <v>12</v>
      </c>
      <c r="B69" s="40" t="s">
        <v>39</v>
      </c>
      <c r="C69" s="40"/>
      <c r="D69" s="40"/>
      <c r="E69" s="153">
        <v>24557.299999999988</v>
      </c>
    </row>
    <row r="70" spans="1:10" ht="15.75">
      <c r="A70" s="149" t="s">
        <v>14</v>
      </c>
      <c r="B70" s="40" t="s">
        <v>25</v>
      </c>
      <c r="C70" s="40"/>
      <c r="D70" s="40"/>
      <c r="E70" s="153">
        <v>23918.699999999997</v>
      </c>
    </row>
    <row r="71" spans="1:10" ht="15.75">
      <c r="A71" s="149" t="s">
        <v>16</v>
      </c>
      <c r="B71" s="40" t="s">
        <v>178</v>
      </c>
      <c r="C71" s="40"/>
      <c r="D71" s="40"/>
      <c r="E71" s="153">
        <v>23172.799999999999</v>
      </c>
    </row>
    <row r="72" spans="1:10" ht="15.75">
      <c r="A72" s="149" t="s">
        <v>18</v>
      </c>
      <c r="B72" s="40" t="s">
        <v>19</v>
      </c>
      <c r="C72" s="40"/>
      <c r="D72" s="40"/>
      <c r="E72" s="153">
        <v>23022.2</v>
      </c>
    </row>
    <row r="73" spans="1:10" ht="15.75">
      <c r="A73" s="149" t="s">
        <v>20</v>
      </c>
      <c r="B73" s="40" t="s">
        <v>13</v>
      </c>
      <c r="C73" s="40"/>
      <c r="D73" s="40"/>
      <c r="E73" s="153">
        <v>22808.300000000007</v>
      </c>
    </row>
    <row r="74" spans="1:10" ht="15.75">
      <c r="A74" s="149" t="s">
        <v>22</v>
      </c>
      <c r="B74" s="40" t="s">
        <v>1</v>
      </c>
      <c r="C74" s="40"/>
      <c r="D74" s="40"/>
      <c r="E74" s="153">
        <v>22608.299999999992</v>
      </c>
    </row>
    <row r="75" spans="1:10" ht="15.75">
      <c r="A75" s="157" t="s">
        <v>24</v>
      </c>
      <c r="B75" s="158" t="s">
        <v>15</v>
      </c>
      <c r="C75" s="158"/>
      <c r="D75" s="158"/>
      <c r="E75" s="159">
        <v>22360.5</v>
      </c>
    </row>
    <row r="76" spans="1:10" ht="15.75">
      <c r="A76" s="160" t="s">
        <v>26</v>
      </c>
      <c r="B76" s="161" t="s">
        <v>29</v>
      </c>
      <c r="C76" s="161"/>
      <c r="D76" s="161"/>
      <c r="E76" s="162">
        <v>22056.400000000005</v>
      </c>
    </row>
    <row r="77" spans="1:10" ht="15.75">
      <c r="A77" s="149" t="s">
        <v>28</v>
      </c>
      <c r="B77" s="156" t="s">
        <v>23</v>
      </c>
      <c r="C77" s="156"/>
      <c r="D77" s="156"/>
      <c r="E77" s="155">
        <v>21947.15</v>
      </c>
    </row>
    <row r="78" spans="1:10" ht="15.75">
      <c r="A78" s="149" t="s">
        <v>30</v>
      </c>
      <c r="B78" s="156" t="s">
        <v>27</v>
      </c>
      <c r="C78" s="156"/>
      <c r="D78" s="156"/>
      <c r="E78" s="155">
        <v>21597</v>
      </c>
    </row>
    <row r="79" spans="1:10" ht="15.75">
      <c r="A79" s="149" t="s">
        <v>32</v>
      </c>
      <c r="B79" s="156" t="s">
        <v>179</v>
      </c>
      <c r="C79" s="156"/>
      <c r="D79" s="156"/>
      <c r="E79" s="155">
        <v>0</v>
      </c>
    </row>
    <row r="81" spans="1:10" ht="18.75">
      <c r="A81" s="147" t="s">
        <v>1477</v>
      </c>
    </row>
    <row r="82" spans="1:10" ht="15.75">
      <c r="B82" s="106" t="s">
        <v>29</v>
      </c>
      <c r="C82" s="106"/>
      <c r="D82" s="106"/>
      <c r="E82" s="153">
        <v>2180.6999999999998</v>
      </c>
    </row>
    <row r="83" spans="1:10" ht="15">
      <c r="B83" s="40" t="s">
        <v>35</v>
      </c>
      <c r="E83" s="152">
        <v>1220.5</v>
      </c>
    </row>
    <row r="86" spans="1:10" ht="25.5">
      <c r="B86" s="146" t="s">
        <v>1478</v>
      </c>
    </row>
    <row r="87" spans="1:10" ht="20.25">
      <c r="B87" s="148" t="s">
        <v>1472</v>
      </c>
      <c r="G87" s="148" t="s">
        <v>1475</v>
      </c>
    </row>
    <row r="89" spans="1:10" ht="15.75">
      <c r="A89" s="149" t="s">
        <v>0</v>
      </c>
      <c r="B89" s="150" t="s">
        <v>31</v>
      </c>
      <c r="C89" s="150"/>
      <c r="D89" s="150"/>
      <c r="E89" s="154">
        <v>28278.450000000004</v>
      </c>
      <c r="G89" s="150" t="s">
        <v>141</v>
      </c>
      <c r="H89" s="150"/>
      <c r="I89" s="150"/>
      <c r="J89" s="154">
        <v>25151.149999999998</v>
      </c>
    </row>
    <row r="90" spans="1:10" ht="15.75">
      <c r="A90" s="149" t="s">
        <v>2</v>
      </c>
      <c r="B90" s="40" t="s">
        <v>17</v>
      </c>
      <c r="C90" s="40"/>
      <c r="D90" s="40"/>
      <c r="E90" s="153">
        <v>27966.649999999991</v>
      </c>
      <c r="G90" s="150" t="s">
        <v>142</v>
      </c>
      <c r="H90" s="150"/>
      <c r="I90" s="150"/>
      <c r="J90" s="154">
        <v>24560.95</v>
      </c>
    </row>
    <row r="91" spans="1:10" ht="15.75">
      <c r="A91" s="149" t="s">
        <v>3</v>
      </c>
      <c r="B91" s="40" t="s">
        <v>21</v>
      </c>
      <c r="C91" s="40"/>
      <c r="D91" s="40"/>
      <c r="E91" s="153">
        <v>27920.300000000003</v>
      </c>
      <c r="G91" s="163" t="s">
        <v>154</v>
      </c>
      <c r="H91" s="163"/>
      <c r="I91" s="163"/>
      <c r="J91" s="164">
        <v>24056.199999999993</v>
      </c>
    </row>
    <row r="92" spans="1:10" ht="15.75">
      <c r="A92" s="149" t="s">
        <v>5</v>
      </c>
      <c r="B92" s="40" t="s">
        <v>25</v>
      </c>
      <c r="C92" s="40"/>
      <c r="D92" s="40"/>
      <c r="E92" s="153">
        <v>26854.199999999993</v>
      </c>
      <c r="G92" s="167" t="s">
        <v>158</v>
      </c>
      <c r="H92" s="167"/>
      <c r="I92" s="167"/>
      <c r="J92" s="168">
        <v>23380.75</v>
      </c>
    </row>
    <row r="93" spans="1:10" ht="15.75">
      <c r="A93" s="149" t="s">
        <v>7</v>
      </c>
      <c r="B93" s="40" t="s">
        <v>9</v>
      </c>
      <c r="C93" s="40"/>
      <c r="D93" s="40"/>
      <c r="E93" s="153">
        <v>26212.750000000004</v>
      </c>
      <c r="G93" s="40" t="s">
        <v>162</v>
      </c>
      <c r="H93" s="40"/>
      <c r="I93" s="40"/>
      <c r="J93" s="153">
        <v>22865.5</v>
      </c>
    </row>
    <row r="94" spans="1:10" ht="15.75">
      <c r="A94" s="149" t="s">
        <v>8</v>
      </c>
      <c r="B94" s="40" t="s">
        <v>143</v>
      </c>
      <c r="C94" s="40"/>
      <c r="D94" s="40"/>
      <c r="E94" s="153">
        <v>25716.000000000004</v>
      </c>
      <c r="G94" s="40" t="s">
        <v>153</v>
      </c>
      <c r="H94" s="40"/>
      <c r="I94" s="40"/>
      <c r="J94" s="153">
        <v>22733.099999999988</v>
      </c>
    </row>
    <row r="95" spans="1:10" ht="15.75">
      <c r="A95" s="149" t="s">
        <v>10</v>
      </c>
      <c r="B95" s="40" t="s">
        <v>11</v>
      </c>
      <c r="C95" s="40"/>
      <c r="D95" s="40"/>
      <c r="E95" s="153">
        <v>25410.850000000009</v>
      </c>
      <c r="G95" s="40" t="s">
        <v>27</v>
      </c>
      <c r="H95" s="40"/>
      <c r="I95" s="40"/>
      <c r="J95" s="153">
        <v>22456.449999999997</v>
      </c>
    </row>
    <row r="96" spans="1:10" ht="15.75">
      <c r="A96" s="149" t="s">
        <v>12</v>
      </c>
      <c r="B96" s="40" t="s">
        <v>33</v>
      </c>
      <c r="C96" s="40"/>
      <c r="D96" s="40"/>
      <c r="E96" s="153">
        <v>24698.149999999998</v>
      </c>
      <c r="G96" s="40" t="s">
        <v>164</v>
      </c>
      <c r="H96" s="40"/>
      <c r="I96" s="40"/>
      <c r="J96" s="153">
        <v>22180.650000000016</v>
      </c>
    </row>
    <row r="97" spans="1:10" ht="15.75">
      <c r="A97" s="149" t="s">
        <v>14</v>
      </c>
      <c r="B97" s="40" t="s">
        <v>19</v>
      </c>
      <c r="C97" s="40"/>
      <c r="D97" s="40"/>
      <c r="E97" s="153">
        <v>24415.649999999998</v>
      </c>
      <c r="G97" s="40" t="s">
        <v>35</v>
      </c>
      <c r="H97" s="40"/>
      <c r="I97" s="40"/>
      <c r="J97" s="153">
        <v>21781.150000000009</v>
      </c>
    </row>
    <row r="98" spans="1:10" ht="15.75">
      <c r="A98" s="149" t="s">
        <v>16</v>
      </c>
      <c r="B98" s="40" t="s">
        <v>29</v>
      </c>
      <c r="C98" s="40"/>
      <c r="D98" s="40"/>
      <c r="E98" s="153">
        <v>23372.449999999993</v>
      </c>
      <c r="G98" s="40" t="s">
        <v>155</v>
      </c>
      <c r="H98" s="40"/>
      <c r="I98" s="40"/>
      <c r="J98" s="153">
        <v>21629.100000000002</v>
      </c>
    </row>
    <row r="99" spans="1:10" ht="15.75">
      <c r="A99" s="149" t="s">
        <v>18</v>
      </c>
      <c r="B99" s="40" t="s">
        <v>39</v>
      </c>
      <c r="C99" s="40"/>
      <c r="D99" s="40"/>
      <c r="E99" s="153">
        <v>22977.399999999998</v>
      </c>
      <c r="G99" s="40" t="s">
        <v>156</v>
      </c>
      <c r="H99" s="40"/>
      <c r="I99" s="40"/>
      <c r="J99" s="153">
        <v>20045.599999999995</v>
      </c>
    </row>
    <row r="100" spans="1:10" ht="15.75">
      <c r="A100" s="149" t="s">
        <v>20</v>
      </c>
      <c r="B100" s="40" t="s">
        <v>6</v>
      </c>
      <c r="C100" s="40"/>
      <c r="D100" s="40"/>
      <c r="E100" s="153">
        <v>22326.3</v>
      </c>
      <c r="G100" s="40" t="s">
        <v>4</v>
      </c>
      <c r="H100" s="40"/>
      <c r="I100" s="40"/>
      <c r="J100" s="153">
        <v>19829.399999999994</v>
      </c>
    </row>
    <row r="101" spans="1:10" ht="15.75">
      <c r="A101" s="149" t="s">
        <v>22</v>
      </c>
      <c r="B101" s="40" t="s">
        <v>37</v>
      </c>
      <c r="C101" s="40"/>
      <c r="D101" s="40"/>
      <c r="E101" s="153">
        <v>21961.7</v>
      </c>
      <c r="G101" s="40" t="s">
        <v>23</v>
      </c>
      <c r="H101" s="40"/>
      <c r="I101" s="40"/>
      <c r="J101" s="153">
        <v>19545.199999999997</v>
      </c>
    </row>
    <row r="102" spans="1:10" ht="15.75">
      <c r="A102" s="157" t="s">
        <v>24</v>
      </c>
      <c r="B102" s="158" t="s">
        <v>144</v>
      </c>
      <c r="C102" s="158"/>
      <c r="D102" s="158"/>
      <c r="E102" s="159">
        <v>20348.300000000007</v>
      </c>
    </row>
    <row r="103" spans="1:10" ht="15.75">
      <c r="A103" s="160" t="s">
        <v>26</v>
      </c>
      <c r="B103" s="165" t="s">
        <v>1</v>
      </c>
      <c r="C103" s="165"/>
      <c r="D103" s="165"/>
      <c r="E103" s="166">
        <v>19865.350000000006</v>
      </c>
    </row>
    <row r="104" spans="1:10" ht="15.75">
      <c r="A104" s="149" t="s">
        <v>28</v>
      </c>
      <c r="B104" s="156" t="s">
        <v>15</v>
      </c>
      <c r="C104" s="156"/>
      <c r="D104" s="156"/>
      <c r="E104" s="155">
        <v>19819.900000000001</v>
      </c>
    </row>
    <row r="105" spans="1:10" ht="15.75">
      <c r="A105" s="149" t="s">
        <v>30</v>
      </c>
      <c r="B105" s="156" t="s">
        <v>13</v>
      </c>
      <c r="C105" s="156"/>
      <c r="D105" s="156"/>
      <c r="E105" s="155">
        <v>19409.549999999992</v>
      </c>
    </row>
    <row r="106" spans="1:10" ht="15.75">
      <c r="A106" s="149" t="s">
        <v>32</v>
      </c>
      <c r="B106" s="156" t="s">
        <v>178</v>
      </c>
      <c r="C106" s="56"/>
      <c r="D106" s="56"/>
      <c r="E106" s="155">
        <v>0</v>
      </c>
    </row>
    <row r="108" spans="1:10" ht="18.75">
      <c r="A108" s="147" t="s">
        <v>1477</v>
      </c>
    </row>
    <row r="109" spans="1:10" ht="15">
      <c r="B109" s="40" t="s">
        <v>1</v>
      </c>
      <c r="E109" s="152">
        <v>1612.6</v>
      </c>
    </row>
    <row r="110" spans="1:10" ht="15.75">
      <c r="B110" s="106" t="s">
        <v>158</v>
      </c>
      <c r="C110" s="55"/>
      <c r="D110" s="55"/>
      <c r="E110" s="153">
        <v>3310.2</v>
      </c>
    </row>
    <row r="111" spans="1:10" ht="15.75">
      <c r="B111" s="106"/>
      <c r="C111" s="55"/>
      <c r="D111" s="55"/>
      <c r="E111" s="153"/>
    </row>
    <row r="112" spans="1:10" ht="15.75">
      <c r="A112" s="40" t="s">
        <v>1480</v>
      </c>
      <c r="B112" s="106"/>
      <c r="C112" s="55"/>
      <c r="D112" s="55"/>
      <c r="E112" s="153"/>
    </row>
    <row r="115" spans="1:18" ht="25.5">
      <c r="B115" s="146" t="s">
        <v>1481</v>
      </c>
    </row>
    <row r="116" spans="1:18" ht="20.25">
      <c r="B116" s="148" t="s">
        <v>1472</v>
      </c>
      <c r="G116" s="148" t="s">
        <v>1475</v>
      </c>
    </row>
    <row r="118" spans="1:18" ht="15.75">
      <c r="A118" s="149" t="s">
        <v>0</v>
      </c>
      <c r="B118" s="150" t="s">
        <v>31</v>
      </c>
      <c r="C118" s="150"/>
      <c r="D118" s="150"/>
      <c r="E118" s="154">
        <v>30226.099999999995</v>
      </c>
      <c r="G118" s="150" t="s">
        <v>849</v>
      </c>
      <c r="H118" s="150"/>
      <c r="I118" s="150"/>
      <c r="J118" s="154">
        <v>27080.000000000007</v>
      </c>
      <c r="K118" s="149"/>
      <c r="N118" s="74"/>
      <c r="O118" s="74"/>
      <c r="P118" s="74"/>
      <c r="R118" s="74"/>
    </row>
    <row r="119" spans="1:18" ht="15.75">
      <c r="A119" s="149" t="s">
        <v>2</v>
      </c>
      <c r="B119" s="40" t="s">
        <v>154</v>
      </c>
      <c r="C119" s="150"/>
      <c r="D119" s="150"/>
      <c r="E119" s="153">
        <v>29814.699999999997</v>
      </c>
      <c r="G119" s="150" t="s">
        <v>815</v>
      </c>
      <c r="H119" s="150"/>
      <c r="I119" s="150"/>
      <c r="J119" s="154">
        <v>26549.400000000012</v>
      </c>
      <c r="K119" s="149"/>
      <c r="N119" s="74"/>
      <c r="O119" s="74"/>
      <c r="P119" s="74"/>
      <c r="R119" s="74"/>
    </row>
    <row r="120" spans="1:18" ht="15.75">
      <c r="A120" s="149" t="s">
        <v>3</v>
      </c>
      <c r="B120" s="40" t="s">
        <v>11</v>
      </c>
      <c r="C120" s="40"/>
      <c r="D120" s="40"/>
      <c r="E120" s="153">
        <v>28758.699999999997</v>
      </c>
      <c r="G120" s="163" t="s">
        <v>871</v>
      </c>
      <c r="H120" s="175"/>
      <c r="I120" s="175"/>
      <c r="J120" s="164">
        <v>25998.900000000005</v>
      </c>
      <c r="K120" s="157"/>
      <c r="N120" s="74"/>
      <c r="O120" s="74"/>
      <c r="P120" s="74"/>
      <c r="R120" s="74"/>
    </row>
    <row r="121" spans="1:18" ht="15.75">
      <c r="A121" s="149" t="s">
        <v>5</v>
      </c>
      <c r="B121" s="40" t="s">
        <v>39</v>
      </c>
      <c r="C121" s="40"/>
      <c r="D121" s="40"/>
      <c r="E121" s="153">
        <v>26880.399999999994</v>
      </c>
      <c r="G121" s="161" t="s">
        <v>861</v>
      </c>
      <c r="H121" s="161"/>
      <c r="I121" s="161"/>
      <c r="J121" s="162">
        <v>25958.799999999992</v>
      </c>
      <c r="K121" s="160"/>
      <c r="N121" s="74"/>
      <c r="O121" s="74"/>
      <c r="P121" s="74"/>
      <c r="R121" s="74"/>
    </row>
    <row r="122" spans="1:18" ht="15.75">
      <c r="A122" s="149" t="s">
        <v>7</v>
      </c>
      <c r="B122" s="40" t="s">
        <v>142</v>
      </c>
      <c r="C122" s="40"/>
      <c r="D122" s="40"/>
      <c r="E122" s="153">
        <v>26580.85</v>
      </c>
      <c r="G122" s="40" t="s">
        <v>850</v>
      </c>
      <c r="H122" s="40"/>
      <c r="I122" s="40"/>
      <c r="J122" s="153">
        <v>25919.4</v>
      </c>
      <c r="K122" s="149"/>
      <c r="N122" s="74"/>
      <c r="O122" s="74"/>
      <c r="P122" s="74"/>
      <c r="R122" s="74"/>
    </row>
    <row r="123" spans="1:18" ht="15.75">
      <c r="A123" s="149" t="s">
        <v>8</v>
      </c>
      <c r="B123" s="40" t="s">
        <v>141</v>
      </c>
      <c r="C123" s="40"/>
      <c r="D123" s="40"/>
      <c r="E123" s="153">
        <v>26572.299999999996</v>
      </c>
      <c r="G123" s="40" t="s">
        <v>809</v>
      </c>
      <c r="H123" s="40"/>
      <c r="I123" s="40"/>
      <c r="J123" s="153">
        <v>25784.399999999998</v>
      </c>
      <c r="K123" s="149"/>
      <c r="N123" s="74"/>
      <c r="O123" s="74"/>
      <c r="P123" s="74"/>
      <c r="R123" s="74"/>
    </row>
    <row r="124" spans="1:18" ht="15.75">
      <c r="A124" s="149" t="s">
        <v>10</v>
      </c>
      <c r="B124" s="40" t="s">
        <v>17</v>
      </c>
      <c r="C124" s="40"/>
      <c r="D124" s="40"/>
      <c r="E124" s="153">
        <v>26395.999999999989</v>
      </c>
      <c r="G124" s="40" t="s">
        <v>833</v>
      </c>
      <c r="H124" s="40"/>
      <c r="I124" s="40"/>
      <c r="J124" s="153">
        <v>25657.550000000003</v>
      </c>
      <c r="K124" s="149"/>
      <c r="N124" s="74"/>
      <c r="O124" s="74"/>
      <c r="P124" s="74"/>
      <c r="R124" s="74"/>
    </row>
    <row r="125" spans="1:18" ht="15.75">
      <c r="A125" s="149" t="s">
        <v>12</v>
      </c>
      <c r="B125" s="40" t="s">
        <v>21</v>
      </c>
      <c r="C125" s="40"/>
      <c r="D125" s="40"/>
      <c r="E125" s="153">
        <v>25896.6</v>
      </c>
      <c r="G125" s="40" t="s">
        <v>867</v>
      </c>
      <c r="H125" s="40"/>
      <c r="I125" s="40"/>
      <c r="J125" s="153">
        <v>25654.95</v>
      </c>
      <c r="K125" s="149"/>
      <c r="N125" s="74"/>
      <c r="O125" s="74"/>
      <c r="P125" s="74"/>
      <c r="R125" s="74"/>
    </row>
    <row r="126" spans="1:18" ht="15.75">
      <c r="A126" s="149" t="s">
        <v>14</v>
      </c>
      <c r="B126" s="40" t="s">
        <v>143</v>
      </c>
      <c r="C126" s="40"/>
      <c r="D126" s="40"/>
      <c r="E126" s="153">
        <v>25629.900000000005</v>
      </c>
      <c r="G126" s="40" t="s">
        <v>817</v>
      </c>
      <c r="H126" s="40"/>
      <c r="I126" s="40"/>
      <c r="J126" s="153">
        <v>25598.399999999987</v>
      </c>
      <c r="K126" s="149"/>
      <c r="N126" s="74"/>
      <c r="O126" s="74"/>
      <c r="P126" s="74"/>
      <c r="R126" s="74"/>
    </row>
    <row r="127" spans="1:18" ht="15.75">
      <c r="A127" s="149" t="s">
        <v>16</v>
      </c>
      <c r="B127" s="40" t="s">
        <v>19</v>
      </c>
      <c r="C127" s="40"/>
      <c r="D127" s="40"/>
      <c r="E127" s="153">
        <v>25368.800000000003</v>
      </c>
      <c r="G127" s="40" t="s">
        <v>162</v>
      </c>
      <c r="H127" s="40"/>
      <c r="I127" s="40"/>
      <c r="J127" s="153">
        <v>25507.900000000005</v>
      </c>
      <c r="K127" s="149"/>
      <c r="N127" s="74"/>
      <c r="O127" s="74"/>
      <c r="P127" s="74"/>
      <c r="R127" s="74"/>
    </row>
    <row r="128" spans="1:18" ht="15.75">
      <c r="A128" s="149" t="s">
        <v>18</v>
      </c>
      <c r="B128" s="40" t="s">
        <v>37</v>
      </c>
      <c r="C128" s="40"/>
      <c r="D128" s="40"/>
      <c r="E128" s="153">
        <v>25036.800000000007</v>
      </c>
      <c r="G128" s="40" t="s">
        <v>854</v>
      </c>
      <c r="H128" s="40"/>
      <c r="I128" s="40"/>
      <c r="J128" s="153">
        <v>25126.399999999994</v>
      </c>
      <c r="K128" s="149"/>
      <c r="N128" s="74"/>
      <c r="O128" s="74"/>
      <c r="P128" s="74"/>
      <c r="R128" s="74"/>
    </row>
    <row r="129" spans="1:18" ht="15.75">
      <c r="A129" s="149" t="s">
        <v>20</v>
      </c>
      <c r="B129" s="40" t="s">
        <v>33</v>
      </c>
      <c r="C129" s="40"/>
      <c r="D129" s="40"/>
      <c r="E129" s="153">
        <v>24935.500000000004</v>
      </c>
      <c r="G129" s="40" t="s">
        <v>819</v>
      </c>
      <c r="H129" s="40"/>
      <c r="I129" s="40"/>
      <c r="J129" s="153">
        <v>24790.400000000005</v>
      </c>
      <c r="K129" s="149"/>
      <c r="N129" s="74"/>
      <c r="O129" s="74"/>
      <c r="P129" s="74"/>
      <c r="R129" s="74"/>
    </row>
    <row r="130" spans="1:18" ht="15.75">
      <c r="A130" s="149" t="s">
        <v>22</v>
      </c>
      <c r="B130" s="40" t="s">
        <v>25</v>
      </c>
      <c r="C130" s="40"/>
      <c r="D130" s="40"/>
      <c r="E130" s="153">
        <v>24733.800000000007</v>
      </c>
      <c r="G130" s="40" t="s">
        <v>27</v>
      </c>
      <c r="H130" s="40"/>
      <c r="I130" s="156"/>
      <c r="J130" s="153">
        <v>24668.700000000004</v>
      </c>
      <c r="K130" s="149"/>
      <c r="N130" s="74"/>
      <c r="O130" s="74"/>
      <c r="P130" s="74"/>
      <c r="R130" s="74"/>
    </row>
    <row r="131" spans="1:18" ht="15.75">
      <c r="A131" s="157" t="s">
        <v>24</v>
      </c>
      <c r="B131" s="158" t="s">
        <v>9</v>
      </c>
      <c r="C131" s="170"/>
      <c r="D131" s="170"/>
      <c r="E131" s="159">
        <v>23675.30000000001</v>
      </c>
      <c r="G131" s="40" t="s">
        <v>828</v>
      </c>
      <c r="H131" s="40"/>
      <c r="I131" s="40"/>
      <c r="J131" s="153">
        <v>24658.400000000001</v>
      </c>
      <c r="K131" s="149"/>
      <c r="N131" s="74"/>
      <c r="O131" s="74"/>
      <c r="P131" s="74"/>
      <c r="R131" s="74"/>
    </row>
    <row r="132" spans="1:18" ht="15.75">
      <c r="A132" s="160" t="s">
        <v>26</v>
      </c>
      <c r="B132" s="161" t="s">
        <v>158</v>
      </c>
      <c r="C132" s="161"/>
      <c r="D132" s="161"/>
      <c r="E132" s="162">
        <v>23531</v>
      </c>
      <c r="G132" s="40" t="s">
        <v>799</v>
      </c>
      <c r="H132" s="106"/>
      <c r="I132" s="106"/>
      <c r="J132" s="153">
        <v>24202.700000000012</v>
      </c>
      <c r="K132" s="149"/>
      <c r="N132" s="74"/>
      <c r="O132" s="74"/>
      <c r="P132" s="74"/>
      <c r="R132" s="74"/>
    </row>
    <row r="133" spans="1:18" ht="15.75">
      <c r="A133" s="149" t="s">
        <v>28</v>
      </c>
      <c r="B133" s="156" t="s">
        <v>6</v>
      </c>
      <c r="C133" s="156"/>
      <c r="D133" s="156"/>
      <c r="E133" s="155">
        <v>23004.35</v>
      </c>
      <c r="G133" s="40" t="s">
        <v>820</v>
      </c>
      <c r="H133" s="40"/>
      <c r="I133" s="40"/>
      <c r="J133" s="153">
        <v>24009.299999999992</v>
      </c>
      <c r="K133" s="149"/>
      <c r="N133" s="74"/>
      <c r="O133" s="74"/>
      <c r="P133" s="74"/>
      <c r="R133" s="74"/>
    </row>
    <row r="134" spans="1:18" ht="15.75">
      <c r="A134" s="149" t="s">
        <v>30</v>
      </c>
      <c r="B134" s="156" t="s">
        <v>144</v>
      </c>
      <c r="C134" s="156"/>
      <c r="D134" s="156"/>
      <c r="E134" s="155">
        <v>20555.5</v>
      </c>
      <c r="G134" s="40" t="s">
        <v>153</v>
      </c>
      <c r="H134" s="40"/>
      <c r="I134" s="40"/>
      <c r="J134" s="153">
        <v>23917.800000000007</v>
      </c>
      <c r="K134" s="149"/>
      <c r="N134" s="74"/>
      <c r="O134" s="74"/>
      <c r="P134" s="173"/>
      <c r="R134" s="74"/>
    </row>
    <row r="135" spans="1:18" ht="15.75">
      <c r="A135" s="149" t="s">
        <v>32</v>
      </c>
      <c r="B135" s="156" t="s">
        <v>29</v>
      </c>
      <c r="C135" s="156"/>
      <c r="D135" s="156"/>
      <c r="E135" s="155">
        <v>0</v>
      </c>
      <c r="G135" s="158" t="s">
        <v>155</v>
      </c>
      <c r="H135" s="174"/>
      <c r="I135" s="174"/>
      <c r="J135" s="159">
        <v>23847.500000000004</v>
      </c>
      <c r="K135" s="157"/>
      <c r="N135" s="74"/>
      <c r="O135" s="74"/>
      <c r="P135" s="74"/>
      <c r="R135" s="74"/>
    </row>
    <row r="136" spans="1:18" ht="15.75">
      <c r="G136" s="156" t="s">
        <v>840</v>
      </c>
      <c r="H136" s="40"/>
      <c r="I136" s="40"/>
      <c r="J136" s="155">
        <v>23690.200000000004</v>
      </c>
      <c r="K136" s="149"/>
      <c r="N136" s="74"/>
      <c r="O136" s="74"/>
      <c r="P136" s="74"/>
      <c r="R136" s="74"/>
    </row>
    <row r="137" spans="1:18" ht="18.75">
      <c r="A137" s="147" t="s">
        <v>1477</v>
      </c>
      <c r="G137" s="156" t="s">
        <v>1</v>
      </c>
      <c r="H137" s="156"/>
      <c r="I137" s="156"/>
      <c r="J137" s="155">
        <v>23461.599999999999</v>
      </c>
      <c r="K137" s="149"/>
      <c r="N137" s="74"/>
      <c r="O137" s="74"/>
      <c r="P137" s="74"/>
      <c r="R137" s="74"/>
    </row>
    <row r="138" spans="1:18" ht="15.75">
      <c r="B138" s="106" t="s">
        <v>158</v>
      </c>
      <c r="E138" s="144">
        <v>3639.2999999999993</v>
      </c>
      <c r="G138" s="156" t="s">
        <v>824</v>
      </c>
      <c r="H138" s="156"/>
      <c r="I138" s="156"/>
      <c r="J138" s="155">
        <v>23161.80000000001</v>
      </c>
      <c r="K138" s="149"/>
      <c r="N138" s="74"/>
      <c r="O138" s="74"/>
      <c r="P138" s="74"/>
      <c r="R138" s="74"/>
    </row>
    <row r="139" spans="1:18" ht="15.75">
      <c r="B139" s="40" t="s">
        <v>861</v>
      </c>
      <c r="C139" s="40"/>
      <c r="D139" s="40"/>
      <c r="E139" s="145">
        <v>1790.9999999999998</v>
      </c>
      <c r="G139" s="156" t="s">
        <v>842</v>
      </c>
      <c r="H139" s="156"/>
      <c r="I139" s="156"/>
      <c r="J139" s="155">
        <v>22889.300000000007</v>
      </c>
      <c r="K139" s="149"/>
      <c r="N139" s="74"/>
      <c r="O139" s="74"/>
      <c r="P139" s="74"/>
      <c r="R139" s="74"/>
    </row>
    <row r="140" spans="1:18" ht="15.75">
      <c r="B140" s="40"/>
      <c r="C140" s="40"/>
      <c r="D140" s="40"/>
      <c r="E140" s="153"/>
      <c r="G140" s="156" t="s">
        <v>853</v>
      </c>
      <c r="H140" s="156"/>
      <c r="I140" s="156"/>
      <c r="J140" s="155">
        <v>22652.600000000006</v>
      </c>
      <c r="K140" s="149"/>
      <c r="N140" s="173"/>
      <c r="O140" s="74"/>
      <c r="P140" s="74"/>
      <c r="R140" s="74"/>
    </row>
    <row r="141" spans="1:18" ht="15.75">
      <c r="A141" s="40" t="s">
        <v>1516</v>
      </c>
      <c r="B141" s="40"/>
      <c r="C141" s="40"/>
      <c r="D141" s="40"/>
      <c r="E141" s="153"/>
      <c r="G141" s="156" t="s">
        <v>834</v>
      </c>
      <c r="H141" s="156"/>
      <c r="I141" s="156"/>
      <c r="J141" s="155">
        <v>22650.849999999991</v>
      </c>
      <c r="K141" s="149"/>
      <c r="N141" s="74"/>
      <c r="O141" s="74"/>
      <c r="P141" s="74"/>
      <c r="R141" s="74"/>
    </row>
    <row r="142" spans="1:18" ht="15.75">
      <c r="B142" s="40"/>
      <c r="C142" s="40"/>
      <c r="D142" s="40"/>
      <c r="E142" s="153"/>
      <c r="G142" s="156" t="s">
        <v>835</v>
      </c>
      <c r="H142" s="156"/>
      <c r="I142" s="156"/>
      <c r="J142" s="155">
        <v>22556.9</v>
      </c>
      <c r="K142" s="149"/>
      <c r="N142" s="74"/>
      <c r="O142" s="74"/>
      <c r="P142" s="74"/>
      <c r="R142" s="74"/>
    </row>
    <row r="143" spans="1:18" ht="15.75">
      <c r="B143" s="40"/>
      <c r="C143" s="40"/>
      <c r="D143" s="40"/>
      <c r="E143" s="153"/>
      <c r="G143" s="156" t="s">
        <v>13</v>
      </c>
      <c r="H143" s="156"/>
      <c r="I143" s="156"/>
      <c r="J143" s="155">
        <v>22416.200000000004</v>
      </c>
      <c r="K143" s="149"/>
      <c r="N143" s="74"/>
      <c r="O143" s="74"/>
      <c r="P143" s="74"/>
      <c r="R143" s="74"/>
    </row>
    <row r="144" spans="1:18" ht="15.75">
      <c r="B144" s="40"/>
      <c r="C144" s="40"/>
      <c r="D144" s="40"/>
      <c r="E144" s="153"/>
      <c r="G144" s="156" t="s">
        <v>804</v>
      </c>
      <c r="H144" s="40"/>
      <c r="I144" s="40"/>
      <c r="J144" s="155">
        <v>22388.400000000001</v>
      </c>
      <c r="K144" s="149"/>
      <c r="N144" s="74"/>
      <c r="O144" s="74"/>
      <c r="P144" s="74"/>
      <c r="R144" s="74"/>
    </row>
    <row r="145" spans="1:21" ht="15.75">
      <c r="B145" s="40"/>
      <c r="C145" s="40"/>
      <c r="D145" s="40"/>
      <c r="E145" s="153"/>
      <c r="G145" s="156" t="s">
        <v>23</v>
      </c>
      <c r="H145" s="156"/>
      <c r="I145" s="156"/>
      <c r="J145" s="155">
        <v>22129.3</v>
      </c>
      <c r="K145" s="149"/>
      <c r="N145" s="74"/>
      <c r="O145" s="74"/>
      <c r="P145" s="74"/>
      <c r="R145" s="74"/>
    </row>
    <row r="146" spans="1:21" ht="15.75">
      <c r="B146" s="40"/>
      <c r="C146" s="40"/>
      <c r="D146" s="40"/>
      <c r="E146" s="153"/>
      <c r="G146" s="156" t="s">
        <v>845</v>
      </c>
      <c r="H146" s="156"/>
      <c r="I146" s="156"/>
      <c r="J146" s="155">
        <v>21386.699999999997</v>
      </c>
      <c r="K146" s="149"/>
      <c r="N146" s="74"/>
      <c r="O146" s="74"/>
      <c r="P146" s="74"/>
      <c r="R146" s="74"/>
    </row>
    <row r="147" spans="1:21" ht="15.75">
      <c r="B147" s="40"/>
      <c r="C147" s="40"/>
      <c r="D147" s="40"/>
      <c r="E147" s="153"/>
      <c r="G147" s="156" t="s">
        <v>156</v>
      </c>
      <c r="H147" s="156"/>
      <c r="I147" s="156"/>
      <c r="J147" s="155">
        <v>21376.699999999997</v>
      </c>
      <c r="K147" s="149"/>
      <c r="N147" s="74"/>
      <c r="O147" s="74"/>
      <c r="P147" s="74"/>
      <c r="R147" s="74"/>
    </row>
    <row r="148" spans="1:21" ht="15.75">
      <c r="B148" s="40"/>
      <c r="C148" s="40"/>
      <c r="D148" s="40"/>
      <c r="E148" s="153"/>
      <c r="G148" s="156" t="s">
        <v>826</v>
      </c>
      <c r="H148" s="156"/>
      <c r="I148" s="156"/>
      <c r="J148" s="155">
        <v>21320.950000000004</v>
      </c>
      <c r="K148" s="149"/>
      <c r="N148" s="74"/>
      <c r="O148" s="74"/>
      <c r="P148" s="74"/>
      <c r="R148" s="74"/>
    </row>
    <row r="149" spans="1:21" ht="15.75">
      <c r="B149" s="40"/>
      <c r="C149" s="40"/>
      <c r="D149" s="40"/>
      <c r="E149" s="153"/>
      <c r="G149" s="156" t="s">
        <v>805</v>
      </c>
      <c r="H149" s="156"/>
      <c r="I149" s="156"/>
      <c r="J149" s="155">
        <v>21239.9</v>
      </c>
      <c r="K149" s="149"/>
      <c r="N149" s="74"/>
      <c r="O149" s="74"/>
      <c r="P149" s="74"/>
      <c r="R149" s="74"/>
    </row>
    <row r="150" spans="1:21" ht="15.75">
      <c r="B150" s="40"/>
      <c r="C150" s="40"/>
      <c r="D150" s="40"/>
      <c r="E150" s="153"/>
      <c r="G150" s="156" t="s">
        <v>15</v>
      </c>
      <c r="H150" s="156"/>
      <c r="I150" s="156"/>
      <c r="J150" s="155">
        <v>21141.100000000002</v>
      </c>
      <c r="K150" s="149"/>
      <c r="N150" s="74"/>
      <c r="O150" s="74"/>
      <c r="P150" s="74"/>
      <c r="R150" s="74"/>
    </row>
    <row r="151" spans="1:21" ht="15.75">
      <c r="B151" s="40"/>
      <c r="C151" s="40"/>
      <c r="D151" s="40"/>
      <c r="E151" s="153"/>
      <c r="G151" s="156" t="s">
        <v>859</v>
      </c>
      <c r="H151" s="156"/>
      <c r="I151" s="156"/>
      <c r="J151" s="155">
        <v>20196.700000000008</v>
      </c>
      <c r="K151" s="149"/>
      <c r="N151" s="74"/>
      <c r="O151" s="74"/>
      <c r="P151" s="74"/>
      <c r="R151" s="74"/>
    </row>
    <row r="152" spans="1:21" ht="15.75">
      <c r="B152" s="40"/>
      <c r="C152" s="40"/>
      <c r="D152" s="40"/>
      <c r="E152" s="153"/>
      <c r="G152" s="156" t="s">
        <v>35</v>
      </c>
      <c r="H152" s="156"/>
      <c r="I152" s="156"/>
      <c r="J152" s="155">
        <v>19606.7</v>
      </c>
      <c r="K152" s="149"/>
      <c r="N152" s="74"/>
      <c r="O152" s="74"/>
      <c r="P152" s="74"/>
      <c r="R152" s="74"/>
    </row>
    <row r="153" spans="1:21" ht="15.75">
      <c r="B153" s="40"/>
      <c r="C153" s="40"/>
      <c r="D153" s="40"/>
      <c r="E153" s="153"/>
      <c r="G153" s="170" t="s">
        <v>4</v>
      </c>
      <c r="H153" s="170"/>
      <c r="I153" s="170"/>
      <c r="J153" s="169">
        <v>18877.3</v>
      </c>
      <c r="K153" s="157"/>
      <c r="N153" s="74"/>
      <c r="O153" s="74"/>
      <c r="P153" s="74"/>
      <c r="R153" s="74"/>
    </row>
    <row r="154" spans="1:21" ht="15.75">
      <c r="B154" s="40"/>
      <c r="C154" s="40"/>
      <c r="D154" s="40"/>
      <c r="E154" s="153"/>
      <c r="G154" s="172" t="s">
        <v>855</v>
      </c>
      <c r="H154" s="172"/>
      <c r="I154" s="172"/>
      <c r="J154" s="171">
        <v>18684.25</v>
      </c>
      <c r="K154" s="149"/>
      <c r="N154" s="74"/>
      <c r="O154" s="74"/>
      <c r="P154" s="74"/>
      <c r="R154" s="74"/>
    </row>
    <row r="155" spans="1:21" ht="15.75">
      <c r="B155" s="40"/>
      <c r="C155" s="40"/>
      <c r="D155" s="40"/>
      <c r="E155" s="153"/>
      <c r="N155" s="74"/>
      <c r="O155" s="173"/>
      <c r="P155" s="74"/>
      <c r="R155" s="74"/>
    </row>
    <row r="156" spans="1:21" ht="15.75">
      <c r="B156" s="40"/>
      <c r="C156" s="40"/>
      <c r="D156" s="40"/>
      <c r="E156" s="153"/>
      <c r="N156" s="74"/>
      <c r="O156" s="74"/>
      <c r="P156" s="74"/>
      <c r="R156" s="74"/>
    </row>
    <row r="157" spans="1:21" ht="25.5">
      <c r="B157" s="146" t="s">
        <v>2157</v>
      </c>
      <c r="C157" s="40"/>
      <c r="D157" s="40"/>
      <c r="E157" s="153"/>
      <c r="G157" s="40"/>
      <c r="N157" s="74"/>
      <c r="O157" s="74"/>
      <c r="P157" s="74"/>
      <c r="R157" s="74"/>
    </row>
    <row r="158" spans="1:21" ht="20.25">
      <c r="B158" s="253" t="s">
        <v>1665</v>
      </c>
      <c r="C158" s="254"/>
      <c r="D158" s="255"/>
      <c r="F158" s="256"/>
      <c r="G158" s="253" t="s">
        <v>1667</v>
      </c>
      <c r="H158" s="255"/>
      <c r="I158" s="255"/>
      <c r="K158" s="255"/>
      <c r="L158" s="253" t="s">
        <v>1666</v>
      </c>
      <c r="M158" s="255"/>
      <c r="O158" s="255"/>
      <c r="P158" s="253" t="s">
        <v>1668</v>
      </c>
      <c r="Q158" s="255"/>
      <c r="R158" s="255"/>
      <c r="S158" s="254"/>
      <c r="T158" s="255"/>
      <c r="U158" s="253"/>
    </row>
    <row r="159" spans="1:21" ht="20.25">
      <c r="B159" s="253"/>
      <c r="C159" s="254"/>
      <c r="D159" s="255"/>
      <c r="F159" s="256"/>
      <c r="G159" s="256"/>
      <c r="H159" s="255"/>
      <c r="I159" s="255"/>
      <c r="K159" s="255"/>
      <c r="L159" s="253"/>
      <c r="M159" s="255"/>
      <c r="O159" s="255"/>
      <c r="P159" s="253"/>
      <c r="Q159" s="255"/>
      <c r="R159" s="255"/>
      <c r="S159" s="254"/>
      <c r="T159" s="255"/>
      <c r="U159" s="253"/>
    </row>
    <row r="160" spans="1:21" ht="15.75">
      <c r="A160" s="257" t="s">
        <v>0</v>
      </c>
      <c r="B160" s="150" t="s">
        <v>154</v>
      </c>
      <c r="C160" s="41"/>
      <c r="D160" s="40"/>
      <c r="E160" s="80">
        <v>20951.199999999993</v>
      </c>
      <c r="F160" s="257" t="s">
        <v>0</v>
      </c>
      <c r="G160" s="150" t="s">
        <v>155</v>
      </c>
      <c r="H160" s="40"/>
      <c r="I160" s="40"/>
      <c r="J160" s="80">
        <v>21687.899999999998</v>
      </c>
      <c r="K160" s="257" t="s">
        <v>0</v>
      </c>
      <c r="L160" s="150" t="s">
        <v>804</v>
      </c>
      <c r="M160" s="40"/>
      <c r="N160" s="80">
        <v>18755.500000000011</v>
      </c>
      <c r="O160" s="257" t="s">
        <v>0</v>
      </c>
      <c r="P160" s="275" t="s">
        <v>3842</v>
      </c>
      <c r="Q160" s="41"/>
      <c r="R160" s="40"/>
      <c r="S160" s="80">
        <v>17703.699999999997</v>
      </c>
      <c r="U160" s="74"/>
    </row>
    <row r="161" spans="1:21" ht="15.75">
      <c r="A161" s="257" t="s">
        <v>2</v>
      </c>
      <c r="B161" s="258" t="s">
        <v>849</v>
      </c>
      <c r="C161" s="41"/>
      <c r="D161" s="40"/>
      <c r="E161" s="80">
        <v>20056.299999999992</v>
      </c>
      <c r="F161" s="257" t="s">
        <v>2</v>
      </c>
      <c r="G161" s="150" t="s">
        <v>820</v>
      </c>
      <c r="H161" s="40"/>
      <c r="I161" s="40"/>
      <c r="J161" s="80">
        <v>20501.200000000004</v>
      </c>
      <c r="K161" s="257" t="s">
        <v>2</v>
      </c>
      <c r="L161" s="150" t="s">
        <v>23</v>
      </c>
      <c r="M161" s="40"/>
      <c r="N161" s="80">
        <v>17455.3</v>
      </c>
      <c r="O161" s="257" t="s">
        <v>2</v>
      </c>
      <c r="P161" s="276" t="s">
        <v>1828</v>
      </c>
      <c r="Q161" s="41"/>
      <c r="R161" s="40"/>
      <c r="S161" s="80">
        <v>17278.000000000004</v>
      </c>
      <c r="U161" s="74"/>
    </row>
    <row r="162" spans="1:21" ht="15.75">
      <c r="A162" s="257" t="s">
        <v>3</v>
      </c>
      <c r="B162" s="258" t="s">
        <v>25</v>
      </c>
      <c r="C162" s="41"/>
      <c r="D162" s="40"/>
      <c r="E162" s="80">
        <v>18624.300000000007</v>
      </c>
      <c r="F162" s="257" t="s">
        <v>3</v>
      </c>
      <c r="G162" s="150" t="s">
        <v>850</v>
      </c>
      <c r="H162" s="40"/>
      <c r="I162" s="40"/>
      <c r="J162" s="80">
        <v>19707.000000000004</v>
      </c>
      <c r="K162" s="257" t="s">
        <v>3</v>
      </c>
      <c r="L162" s="150" t="s">
        <v>15</v>
      </c>
      <c r="M162" s="40"/>
      <c r="N162" s="80">
        <v>17048.599999999995</v>
      </c>
      <c r="O162" s="257" t="s">
        <v>3</v>
      </c>
      <c r="P162" s="275" t="s">
        <v>1821</v>
      </c>
      <c r="Q162" s="41"/>
      <c r="R162" s="40"/>
      <c r="S162" s="80">
        <v>17125.799999999992</v>
      </c>
      <c r="U162" s="74"/>
    </row>
    <row r="163" spans="1:21" ht="15.75">
      <c r="A163" s="257" t="s">
        <v>5</v>
      </c>
      <c r="B163" s="258" t="s">
        <v>141</v>
      </c>
      <c r="C163" s="41"/>
      <c r="D163" s="40"/>
      <c r="E163" s="80">
        <v>18601.599999999999</v>
      </c>
      <c r="F163" s="257" t="s">
        <v>5</v>
      </c>
      <c r="G163" s="467" t="s">
        <v>861</v>
      </c>
      <c r="H163" s="161"/>
      <c r="I163" s="161"/>
      <c r="J163" s="265">
        <v>18822.599999999995</v>
      </c>
      <c r="K163" s="263" t="s">
        <v>5</v>
      </c>
      <c r="L163" s="167" t="s">
        <v>842</v>
      </c>
      <c r="M163" s="161"/>
      <c r="N163" s="265">
        <v>16724.100000000002</v>
      </c>
      <c r="O163" s="263" t="s">
        <v>5</v>
      </c>
      <c r="P163" s="277" t="s">
        <v>1834</v>
      </c>
      <c r="Q163" s="271"/>
      <c r="R163" s="161"/>
      <c r="S163" s="265">
        <v>16998.2</v>
      </c>
      <c r="U163" s="74"/>
    </row>
    <row r="164" spans="1:21" ht="15.75">
      <c r="A164" s="257" t="s">
        <v>7</v>
      </c>
      <c r="B164" s="258" t="s">
        <v>21</v>
      </c>
      <c r="C164" s="41"/>
      <c r="D164" s="40"/>
      <c r="E164" s="80">
        <v>18598.399999999998</v>
      </c>
      <c r="F164" s="257" t="s">
        <v>7</v>
      </c>
      <c r="G164" s="204" t="s">
        <v>854</v>
      </c>
      <c r="H164" s="40"/>
      <c r="I164" s="40"/>
      <c r="J164" s="80">
        <v>17692.100000000002</v>
      </c>
      <c r="K164" s="257" t="s">
        <v>7</v>
      </c>
      <c r="L164" s="258" t="s">
        <v>853</v>
      </c>
      <c r="M164" s="40"/>
      <c r="N164" s="80">
        <v>16654.200000000012</v>
      </c>
      <c r="O164" s="257" t="s">
        <v>7</v>
      </c>
      <c r="P164" s="89" t="s">
        <v>1841</v>
      </c>
      <c r="Q164" s="41"/>
      <c r="R164" s="40"/>
      <c r="S164" s="80">
        <v>16488.799999999992</v>
      </c>
      <c r="U164" s="74"/>
    </row>
    <row r="165" spans="1:21" ht="15.75">
      <c r="A165" s="257" t="s">
        <v>8</v>
      </c>
      <c r="B165" s="258" t="s">
        <v>871</v>
      </c>
      <c r="C165" s="41"/>
      <c r="D165" s="40"/>
      <c r="E165" s="80">
        <v>18530.000000000004</v>
      </c>
      <c r="F165" s="257" t="s">
        <v>8</v>
      </c>
      <c r="G165" s="204" t="s">
        <v>828</v>
      </c>
      <c r="H165" s="40"/>
      <c r="I165" s="40"/>
      <c r="J165" s="80">
        <v>17548.30000000001</v>
      </c>
      <c r="K165" s="257" t="s">
        <v>8</v>
      </c>
      <c r="L165" s="258" t="s">
        <v>805</v>
      </c>
      <c r="M165" s="40"/>
      <c r="N165" s="80">
        <v>16463.699999999993</v>
      </c>
      <c r="O165" s="257" t="s">
        <v>8</v>
      </c>
      <c r="P165" s="89" t="s">
        <v>1839</v>
      </c>
      <c r="Q165" s="41"/>
      <c r="R165" s="40"/>
      <c r="S165" s="80">
        <v>16319.299999999996</v>
      </c>
      <c r="U165" s="74"/>
    </row>
    <row r="166" spans="1:21" ht="15.75">
      <c r="A166" s="257" t="s">
        <v>10</v>
      </c>
      <c r="B166" s="258" t="s">
        <v>31</v>
      </c>
      <c r="C166" s="41"/>
      <c r="D166" s="40"/>
      <c r="E166" s="80">
        <v>18466.900000000001</v>
      </c>
      <c r="F166" s="257" t="s">
        <v>10</v>
      </c>
      <c r="G166" s="204" t="s">
        <v>162</v>
      </c>
      <c r="H166" s="40"/>
      <c r="I166" s="40"/>
      <c r="J166" s="80">
        <v>16877.2</v>
      </c>
      <c r="K166" s="257" t="s">
        <v>10</v>
      </c>
      <c r="L166" s="258" t="s">
        <v>840</v>
      </c>
      <c r="M166" s="40"/>
      <c r="N166" s="80">
        <v>15996.699999999999</v>
      </c>
      <c r="O166" s="257" t="s">
        <v>10</v>
      </c>
      <c r="P166" s="89" t="s">
        <v>1840</v>
      </c>
      <c r="Q166" s="41"/>
      <c r="R166" s="40"/>
      <c r="S166" s="80">
        <v>16270.5</v>
      </c>
      <c r="U166" s="74"/>
    </row>
    <row r="167" spans="1:21" ht="15.75">
      <c r="A167" s="257" t="s">
        <v>12</v>
      </c>
      <c r="B167" s="258" t="s">
        <v>33</v>
      </c>
      <c r="C167" s="41"/>
      <c r="D167" s="40"/>
      <c r="E167" s="80">
        <v>18147.400000000001</v>
      </c>
      <c r="F167" s="257" t="s">
        <v>12</v>
      </c>
      <c r="G167" s="204" t="s">
        <v>6</v>
      </c>
      <c r="H167" s="40"/>
      <c r="I167" s="40"/>
      <c r="J167" s="80">
        <v>16659.3</v>
      </c>
      <c r="K167" s="257" t="s">
        <v>12</v>
      </c>
      <c r="L167" s="258" t="s">
        <v>35</v>
      </c>
      <c r="M167" s="40"/>
      <c r="N167" s="80">
        <v>15382.4</v>
      </c>
      <c r="O167" s="257" t="s">
        <v>12</v>
      </c>
      <c r="P167" s="89" t="s">
        <v>1842</v>
      </c>
      <c r="Q167" s="41"/>
      <c r="R167" s="40"/>
      <c r="S167" s="80">
        <v>16211.600000000002</v>
      </c>
      <c r="U167" s="74"/>
    </row>
    <row r="168" spans="1:21" ht="15.75">
      <c r="A168" s="257" t="s">
        <v>14</v>
      </c>
      <c r="B168" s="258" t="s">
        <v>142</v>
      </c>
      <c r="C168" s="41"/>
      <c r="D168" s="40"/>
      <c r="E168" s="80">
        <v>18036.499999999996</v>
      </c>
      <c r="F168" s="257" t="s">
        <v>14</v>
      </c>
      <c r="G168" s="204" t="s">
        <v>809</v>
      </c>
      <c r="H168" s="40"/>
      <c r="I168" s="40"/>
      <c r="J168" s="80">
        <v>16639.7</v>
      </c>
      <c r="K168" s="257" t="s">
        <v>14</v>
      </c>
      <c r="L168" s="258" t="s">
        <v>13</v>
      </c>
      <c r="M168" s="40"/>
      <c r="N168" s="80">
        <v>15380</v>
      </c>
      <c r="O168" s="257" t="s">
        <v>14</v>
      </c>
      <c r="P168" s="89" t="s">
        <v>1837</v>
      </c>
      <c r="Q168" s="41"/>
      <c r="R168" s="40"/>
      <c r="S168" s="80">
        <v>16194.300000000001</v>
      </c>
      <c r="U168" s="74"/>
    </row>
    <row r="169" spans="1:21" ht="15.75">
      <c r="A169" s="257" t="s">
        <v>16</v>
      </c>
      <c r="B169" s="258" t="s">
        <v>815</v>
      </c>
      <c r="C169" s="41"/>
      <c r="D169" s="40"/>
      <c r="E169" s="80">
        <v>18007.600000000002</v>
      </c>
      <c r="F169" s="257" t="s">
        <v>16</v>
      </c>
      <c r="G169" s="204" t="s">
        <v>833</v>
      </c>
      <c r="H169" s="40"/>
      <c r="I169" s="40"/>
      <c r="J169" s="80">
        <v>16354.800000000001</v>
      </c>
      <c r="K169" s="257" t="s">
        <v>16</v>
      </c>
      <c r="L169" s="258" t="s">
        <v>834</v>
      </c>
      <c r="M169" s="40"/>
      <c r="N169" s="80">
        <v>15289.799999999996</v>
      </c>
      <c r="O169" s="257" t="s">
        <v>16</v>
      </c>
      <c r="P169" s="89" t="s">
        <v>1833</v>
      </c>
      <c r="Q169" s="41"/>
      <c r="R169" s="40"/>
      <c r="S169" s="80">
        <v>16077.500000000002</v>
      </c>
      <c r="U169" s="74"/>
    </row>
    <row r="170" spans="1:21" ht="15.75">
      <c r="A170" s="257" t="s">
        <v>18</v>
      </c>
      <c r="B170" s="258" t="s">
        <v>17</v>
      </c>
      <c r="C170" s="41"/>
      <c r="D170" s="40"/>
      <c r="E170" s="80">
        <v>17731.899999999994</v>
      </c>
      <c r="F170" s="257" t="s">
        <v>18</v>
      </c>
      <c r="G170" s="204" t="s">
        <v>867</v>
      </c>
      <c r="H170" s="40"/>
      <c r="I170" s="40"/>
      <c r="J170" s="80">
        <v>16172.8</v>
      </c>
      <c r="K170" s="257" t="s">
        <v>18</v>
      </c>
      <c r="L170" s="258" t="s">
        <v>824</v>
      </c>
      <c r="M170" s="40"/>
      <c r="N170" s="80">
        <v>14736.700000000004</v>
      </c>
      <c r="O170" s="257" t="s">
        <v>18</v>
      </c>
      <c r="P170" s="89" t="s">
        <v>1836</v>
      </c>
      <c r="Q170" s="41"/>
      <c r="R170" s="40"/>
      <c r="S170" s="80">
        <v>15971.6</v>
      </c>
      <c r="U170" s="74"/>
    </row>
    <row r="171" spans="1:21" ht="15.75">
      <c r="A171" s="257" t="s">
        <v>20</v>
      </c>
      <c r="B171" s="258" t="s">
        <v>11</v>
      </c>
      <c r="C171" s="41"/>
      <c r="D171" s="40"/>
      <c r="E171" s="80">
        <v>17468.600000000006</v>
      </c>
      <c r="F171" s="257" t="s">
        <v>20</v>
      </c>
      <c r="G171" s="204" t="s">
        <v>153</v>
      </c>
      <c r="H171" s="40"/>
      <c r="I171" s="40"/>
      <c r="J171" s="80">
        <v>16167.600000000006</v>
      </c>
      <c r="K171" s="257" t="s">
        <v>20</v>
      </c>
      <c r="L171" s="258" t="s">
        <v>826</v>
      </c>
      <c r="M171" s="40"/>
      <c r="N171" s="80">
        <v>14584.75</v>
      </c>
      <c r="O171" s="257" t="s">
        <v>20</v>
      </c>
      <c r="P171" s="89" t="s">
        <v>1857</v>
      </c>
      <c r="Q171" s="41"/>
      <c r="R171" s="40"/>
      <c r="S171" s="80">
        <v>15731.300000000001</v>
      </c>
      <c r="U171" s="74"/>
    </row>
    <row r="172" spans="1:21" ht="15.75">
      <c r="A172" s="257" t="s">
        <v>22</v>
      </c>
      <c r="B172" s="258" t="s">
        <v>19</v>
      </c>
      <c r="C172" s="41"/>
      <c r="D172" s="40"/>
      <c r="E172" s="80">
        <v>17010.499999999996</v>
      </c>
      <c r="F172" s="257" t="s">
        <v>22</v>
      </c>
      <c r="G172" s="204" t="s">
        <v>819</v>
      </c>
      <c r="H172" s="40"/>
      <c r="I172" s="40"/>
      <c r="J172" s="80">
        <v>16079.4</v>
      </c>
      <c r="K172" s="257" t="s">
        <v>22</v>
      </c>
      <c r="L172" s="258" t="s">
        <v>156</v>
      </c>
      <c r="M172" s="40"/>
      <c r="N172" s="80">
        <v>14287.150000000003</v>
      </c>
      <c r="O172" s="257" t="s">
        <v>22</v>
      </c>
      <c r="P172" s="89" t="s">
        <v>1826</v>
      </c>
      <c r="Q172" s="41"/>
      <c r="R172" s="40"/>
      <c r="S172" s="80">
        <v>15658.599999999993</v>
      </c>
      <c r="U172" s="74"/>
    </row>
    <row r="173" spans="1:21" ht="15.75">
      <c r="A173" s="259" t="s">
        <v>24</v>
      </c>
      <c r="B173" s="260" t="s">
        <v>143</v>
      </c>
      <c r="C173" s="261"/>
      <c r="D173" s="40"/>
      <c r="E173" s="262">
        <v>16724.75</v>
      </c>
      <c r="F173" s="259" t="s">
        <v>24</v>
      </c>
      <c r="G173" s="468" t="s">
        <v>817</v>
      </c>
      <c r="H173" s="40"/>
      <c r="I173" s="40"/>
      <c r="J173" s="262">
        <v>15976.699999999997</v>
      </c>
      <c r="K173" s="259" t="s">
        <v>24</v>
      </c>
      <c r="L173" s="260" t="s">
        <v>4</v>
      </c>
      <c r="M173" s="40"/>
      <c r="N173" s="262">
        <v>14192.399999999998</v>
      </c>
      <c r="O173" s="257" t="s">
        <v>24</v>
      </c>
      <c r="P173" s="89" t="s">
        <v>1838</v>
      </c>
      <c r="Q173" s="41"/>
      <c r="R173" s="40"/>
      <c r="S173" s="80">
        <v>15584.250000000002</v>
      </c>
      <c r="U173" s="74"/>
    </row>
    <row r="174" spans="1:21" ht="15.75">
      <c r="A174" s="259" t="s">
        <v>26</v>
      </c>
      <c r="B174" s="158" t="s">
        <v>39</v>
      </c>
      <c r="C174" s="261"/>
      <c r="D174" s="161"/>
      <c r="E174" s="262">
        <v>16660.899999999998</v>
      </c>
      <c r="F174" s="259" t="s">
        <v>26</v>
      </c>
      <c r="G174" s="165" t="s">
        <v>27</v>
      </c>
      <c r="H174" s="161"/>
      <c r="I174" s="161"/>
      <c r="J174" s="265">
        <v>15975.400000000001</v>
      </c>
      <c r="K174" s="259" t="s">
        <v>26</v>
      </c>
      <c r="L174" s="170" t="s">
        <v>1</v>
      </c>
      <c r="M174" s="161"/>
      <c r="N174" s="265">
        <v>13602.200000000004</v>
      </c>
      <c r="O174" s="257" t="s">
        <v>26</v>
      </c>
      <c r="P174" s="89" t="s">
        <v>1832</v>
      </c>
      <c r="Q174" s="41"/>
      <c r="R174" s="40"/>
      <c r="S174" s="80">
        <v>15503</v>
      </c>
      <c r="U174" s="74"/>
    </row>
    <row r="175" spans="1:21" ht="15.75">
      <c r="A175" s="257" t="s">
        <v>28</v>
      </c>
      <c r="B175" s="156" t="s">
        <v>37</v>
      </c>
      <c r="C175" s="41"/>
      <c r="D175" s="40"/>
      <c r="E175" s="80">
        <v>16532.7</v>
      </c>
      <c r="F175" s="257" t="s">
        <v>28</v>
      </c>
      <c r="G175" s="156" t="s">
        <v>144</v>
      </c>
      <c r="H175" s="40"/>
      <c r="I175" s="40"/>
      <c r="J175" s="80">
        <v>15593.500000000004</v>
      </c>
      <c r="K175" s="257" t="s">
        <v>28</v>
      </c>
      <c r="L175" s="156" t="s">
        <v>835</v>
      </c>
      <c r="M175" s="40"/>
      <c r="N175" s="80">
        <v>12806.450000000004</v>
      </c>
      <c r="O175" s="257" t="s">
        <v>28</v>
      </c>
      <c r="P175" s="272" t="s">
        <v>1825</v>
      </c>
      <c r="Q175" s="41"/>
      <c r="R175" s="40"/>
      <c r="S175" s="80">
        <v>15002.899999999994</v>
      </c>
      <c r="U175" s="74"/>
    </row>
    <row r="176" spans="1:21" ht="15.75">
      <c r="A176" s="257" t="s">
        <v>30</v>
      </c>
      <c r="B176" s="156" t="s">
        <v>9</v>
      </c>
      <c r="C176" s="41"/>
      <c r="D176" s="40"/>
      <c r="E176" s="80">
        <v>16435.999999999993</v>
      </c>
      <c r="F176" s="257" t="s">
        <v>30</v>
      </c>
      <c r="G176" s="156" t="s">
        <v>799</v>
      </c>
      <c r="H176" s="40"/>
      <c r="I176" s="40"/>
      <c r="J176" s="80">
        <v>14515.1</v>
      </c>
      <c r="K176" s="257" t="s">
        <v>30</v>
      </c>
      <c r="L176" s="156" t="s">
        <v>859</v>
      </c>
      <c r="M176" s="40"/>
      <c r="N176" s="80">
        <v>12710.100000000002</v>
      </c>
      <c r="O176" s="257" t="s">
        <v>30</v>
      </c>
      <c r="P176" s="89" t="s">
        <v>1831</v>
      </c>
      <c r="Q176" s="41"/>
      <c r="R176" s="40"/>
      <c r="S176" s="80">
        <v>14961.499999999998</v>
      </c>
      <c r="U176" s="74"/>
    </row>
    <row r="177" spans="1:21" ht="15.75">
      <c r="A177" s="257" t="s">
        <v>32</v>
      </c>
      <c r="B177" s="156" t="s">
        <v>158</v>
      </c>
      <c r="C177" s="41"/>
      <c r="D177" s="40"/>
      <c r="E177" s="80">
        <v>16093.8</v>
      </c>
      <c r="F177" s="257" t="s">
        <v>32</v>
      </c>
      <c r="G177" s="156" t="s">
        <v>29</v>
      </c>
      <c r="H177" s="40"/>
      <c r="I177" s="40"/>
      <c r="J177" s="80">
        <v>0</v>
      </c>
      <c r="K177" s="257" t="s">
        <v>32</v>
      </c>
      <c r="L177" s="156" t="s">
        <v>845</v>
      </c>
      <c r="M177" s="40"/>
      <c r="N177" s="80">
        <v>0</v>
      </c>
      <c r="O177" s="257" t="s">
        <v>32</v>
      </c>
      <c r="P177" s="273" t="s">
        <v>1835</v>
      </c>
      <c r="Q177" s="261"/>
      <c r="R177" s="158"/>
      <c r="S177" s="262">
        <v>14956.399999999996</v>
      </c>
      <c r="U177" s="74"/>
    </row>
    <row r="178" spans="1:21" ht="15.75">
      <c r="A178" s="257"/>
      <c r="B178" s="41"/>
      <c r="C178" s="41"/>
      <c r="D178" s="40"/>
      <c r="E178" s="41"/>
      <c r="F178" s="257"/>
      <c r="G178" s="264"/>
      <c r="H178" s="61"/>
      <c r="I178" s="41"/>
      <c r="J178" s="40"/>
      <c r="K178" s="257"/>
      <c r="L178" s="41"/>
      <c r="M178" s="40"/>
      <c r="N178" s="61"/>
      <c r="O178" s="257" t="s">
        <v>34</v>
      </c>
      <c r="P178" s="274" t="s">
        <v>1829</v>
      </c>
      <c r="Q178" s="41"/>
      <c r="R178" s="40"/>
      <c r="S178" s="80">
        <v>13502.200000000003</v>
      </c>
      <c r="U178" s="74"/>
    </row>
    <row r="179" spans="1:21" ht="15.75">
      <c r="A179" s="41"/>
      <c r="B179" s="15" t="s">
        <v>1477</v>
      </c>
      <c r="C179" s="41"/>
      <c r="D179" s="40"/>
      <c r="E179" s="41"/>
      <c r="F179" s="257"/>
      <c r="G179" s="264"/>
      <c r="H179" s="61"/>
      <c r="I179" s="41"/>
      <c r="J179" s="40"/>
      <c r="K179" s="257"/>
      <c r="L179" s="15" t="s">
        <v>1477</v>
      </c>
      <c r="M179" s="40"/>
      <c r="N179" s="61"/>
      <c r="O179" s="257" t="s">
        <v>36</v>
      </c>
      <c r="P179" s="274" t="s">
        <v>1823</v>
      </c>
      <c r="Q179" s="41"/>
      <c r="R179" s="40"/>
      <c r="S179" s="80">
        <v>13494.400000000003</v>
      </c>
      <c r="U179" s="74"/>
    </row>
    <row r="180" spans="1:21" ht="15.75">
      <c r="A180" s="257"/>
      <c r="B180" s="269" t="s">
        <v>39</v>
      </c>
      <c r="C180" s="186"/>
      <c r="D180" s="40"/>
      <c r="E180" s="80">
        <v>2422.9999999999509</v>
      </c>
      <c r="F180" s="257"/>
      <c r="G180" s="266" t="s">
        <v>27</v>
      </c>
      <c r="I180" s="267"/>
      <c r="J180" s="185">
        <v>931.59999999998217</v>
      </c>
      <c r="K180" s="257"/>
      <c r="L180" s="41" t="s">
        <v>1</v>
      </c>
      <c r="M180" s="40"/>
      <c r="N180" s="185">
        <v>2430.2000000000135</v>
      </c>
      <c r="O180" s="3"/>
      <c r="P180" s="3"/>
      <c r="Q180" s="3"/>
      <c r="R180" s="226"/>
      <c r="T180" s="74"/>
    </row>
    <row r="181" spans="1:21" ht="15.75">
      <c r="A181" s="257"/>
      <c r="B181" s="41" t="s">
        <v>861</v>
      </c>
      <c r="C181" s="186"/>
      <c r="D181" s="40"/>
      <c r="E181" s="185">
        <v>2294.5999999999549</v>
      </c>
      <c r="F181" s="270"/>
      <c r="G181" s="269" t="s">
        <v>842</v>
      </c>
      <c r="I181" s="268"/>
      <c r="J181" s="80">
        <v>2219.9000000000215</v>
      </c>
      <c r="K181" s="257"/>
      <c r="L181" s="269" t="s">
        <v>1834</v>
      </c>
      <c r="M181" s="40"/>
      <c r="N181" s="80">
        <v>2637.5999999999349</v>
      </c>
      <c r="O181" s="3"/>
      <c r="Q181" s="3"/>
      <c r="R181" s="226"/>
      <c r="T181" s="74"/>
    </row>
    <row r="182" spans="1:21" ht="15.75">
      <c r="A182" s="257"/>
      <c r="B182" s="41"/>
      <c r="C182" s="186"/>
      <c r="D182" s="40"/>
      <c r="E182" s="185"/>
      <c r="F182" s="270"/>
      <c r="G182" s="269"/>
      <c r="I182" s="268"/>
      <c r="J182" s="80"/>
      <c r="K182" s="257"/>
      <c r="L182" s="269"/>
      <c r="M182" s="40"/>
      <c r="N182" s="80"/>
      <c r="O182" s="3"/>
      <c r="P182" s="40"/>
      <c r="Q182" s="3"/>
      <c r="R182" s="226"/>
      <c r="T182" s="74"/>
    </row>
    <row r="183" spans="1:21" ht="15.75">
      <c r="A183" s="40" t="s">
        <v>3840</v>
      </c>
      <c r="B183" s="41"/>
      <c r="C183" s="186"/>
      <c r="D183" s="40"/>
      <c r="E183" s="185"/>
      <c r="F183" s="270"/>
      <c r="G183" s="269"/>
      <c r="I183" s="268"/>
      <c r="J183" s="80"/>
      <c r="K183" s="257"/>
      <c r="L183" s="269"/>
      <c r="M183" s="40"/>
      <c r="N183" s="80"/>
      <c r="O183" s="3"/>
      <c r="P183" s="40"/>
      <c r="Q183" s="3"/>
      <c r="R183" s="226"/>
      <c r="T183" s="74"/>
    </row>
    <row r="184" spans="1:21" ht="15.75">
      <c r="A184" s="257"/>
      <c r="B184" s="41"/>
      <c r="C184" s="186"/>
      <c r="D184" s="40"/>
      <c r="E184" s="185"/>
      <c r="F184" s="270"/>
      <c r="G184" s="269"/>
      <c r="I184" s="268"/>
      <c r="J184" s="80"/>
      <c r="K184" s="257"/>
      <c r="L184" s="269"/>
      <c r="M184" s="40"/>
      <c r="N184" s="80"/>
      <c r="O184" s="3"/>
      <c r="P184" s="3"/>
      <c r="Q184" s="3"/>
      <c r="R184" s="226"/>
      <c r="T184" s="74"/>
    </row>
    <row r="185" spans="1:21" ht="15.75">
      <c r="A185" s="257"/>
      <c r="B185" s="41"/>
      <c r="C185" s="186"/>
      <c r="D185" s="40"/>
      <c r="E185" s="185"/>
      <c r="F185" s="270"/>
      <c r="G185" s="269"/>
      <c r="I185" s="268"/>
      <c r="J185" s="80"/>
      <c r="K185" s="257"/>
      <c r="L185" s="269"/>
      <c r="M185" s="40"/>
      <c r="N185" s="80"/>
      <c r="O185" s="3"/>
      <c r="P185" s="3"/>
      <c r="Q185" s="3"/>
      <c r="R185" s="226"/>
      <c r="T185" s="74"/>
    </row>
    <row r="186" spans="1:21" ht="25.5">
      <c r="B186" s="146" t="s">
        <v>3839</v>
      </c>
      <c r="C186" s="40"/>
      <c r="D186" s="40"/>
      <c r="E186" s="153"/>
      <c r="G186" s="40"/>
      <c r="N186" s="74"/>
      <c r="O186" s="74"/>
      <c r="P186" s="74"/>
      <c r="R186" s="74"/>
    </row>
    <row r="187" spans="1:21" ht="20.25">
      <c r="B187" s="253" t="s">
        <v>1665</v>
      </c>
      <c r="C187" s="254"/>
      <c r="D187" s="255"/>
      <c r="F187" s="256"/>
      <c r="G187" s="253" t="s">
        <v>1667</v>
      </c>
      <c r="H187" s="255"/>
      <c r="I187" s="255"/>
      <c r="K187" s="255"/>
      <c r="L187" s="253" t="s">
        <v>1666</v>
      </c>
      <c r="M187" s="255"/>
      <c r="O187" s="255"/>
      <c r="P187" s="253" t="s">
        <v>1668</v>
      </c>
      <c r="Q187" s="255"/>
      <c r="R187" s="255"/>
      <c r="S187" s="254"/>
      <c r="T187" s="255"/>
      <c r="U187" s="253"/>
    </row>
    <row r="188" spans="1:21" ht="15.75">
      <c r="A188" s="257"/>
      <c r="B188" s="41"/>
      <c r="C188" s="186"/>
      <c r="D188" s="40"/>
      <c r="E188" s="185"/>
      <c r="F188" s="270"/>
      <c r="G188" s="269"/>
      <c r="I188" s="268"/>
      <c r="J188" s="80"/>
      <c r="K188" s="257"/>
      <c r="L188" s="269"/>
      <c r="M188" s="40"/>
      <c r="N188" s="80"/>
      <c r="O188" s="3"/>
      <c r="P188" s="3"/>
      <c r="Q188" s="3"/>
      <c r="R188" s="226"/>
      <c r="T188" s="74"/>
    </row>
    <row r="189" spans="1:21" ht="15.75">
      <c r="A189" s="257" t="s">
        <v>0</v>
      </c>
      <c r="B189" s="150" t="s">
        <v>31</v>
      </c>
      <c r="C189" s="41"/>
      <c r="D189" s="40"/>
      <c r="E189" s="80">
        <v>29241.099999999988</v>
      </c>
      <c r="F189" s="257" t="s">
        <v>0</v>
      </c>
      <c r="G189" s="150" t="s">
        <v>867</v>
      </c>
      <c r="H189" s="97"/>
      <c r="J189" s="80">
        <v>29188.699999999997</v>
      </c>
      <c r="K189" s="257" t="s">
        <v>0</v>
      </c>
      <c r="L189" s="275" t="s">
        <v>1834</v>
      </c>
      <c r="N189" s="80">
        <v>29493.800000000007</v>
      </c>
      <c r="O189" s="257" t="s">
        <v>0</v>
      </c>
      <c r="P189" s="275" t="s">
        <v>1842</v>
      </c>
      <c r="Q189" s="3"/>
      <c r="S189" s="80">
        <v>29761.800000000007</v>
      </c>
      <c r="T189" s="74"/>
    </row>
    <row r="190" spans="1:21" ht="15.75">
      <c r="A190" s="257" t="s">
        <v>2</v>
      </c>
      <c r="B190" s="258" t="s">
        <v>21</v>
      </c>
      <c r="C190" s="41"/>
      <c r="D190" s="40"/>
      <c r="E190" s="80">
        <v>29234.85</v>
      </c>
      <c r="F190" s="257" t="s">
        <v>2</v>
      </c>
      <c r="G190" s="150" t="s">
        <v>153</v>
      </c>
      <c r="H190" s="97"/>
      <c r="J190" s="80">
        <v>28661</v>
      </c>
      <c r="K190" s="257" t="s">
        <v>2</v>
      </c>
      <c r="L190" s="275" t="s">
        <v>1828</v>
      </c>
      <c r="N190" s="80">
        <v>29381.5</v>
      </c>
      <c r="O190" s="257" t="s">
        <v>2</v>
      </c>
      <c r="P190" s="472" t="s">
        <v>2223</v>
      </c>
      <c r="Q190" s="3"/>
      <c r="S190" s="80">
        <v>27865.299999999996</v>
      </c>
      <c r="T190" s="74"/>
    </row>
    <row r="191" spans="1:21" ht="15.75">
      <c r="A191" s="257" t="s">
        <v>3</v>
      </c>
      <c r="B191" s="258" t="s">
        <v>11</v>
      </c>
      <c r="C191" s="41"/>
      <c r="D191" s="40"/>
      <c r="E191" s="80">
        <v>28833.200000000004</v>
      </c>
      <c r="F191" s="257" t="s">
        <v>3</v>
      </c>
      <c r="G191" s="163" t="s">
        <v>819</v>
      </c>
      <c r="H191" s="432"/>
      <c r="J191" s="80">
        <v>28220.950000000012</v>
      </c>
      <c r="K191" s="257" t="s">
        <v>3</v>
      </c>
      <c r="L191" s="470" t="s">
        <v>3842</v>
      </c>
      <c r="N191" s="80">
        <v>28749.500000000004</v>
      </c>
      <c r="O191" s="257" t="s">
        <v>3</v>
      </c>
      <c r="P191" s="472" t="s">
        <v>2221</v>
      </c>
      <c r="Q191" s="3"/>
      <c r="S191" s="80">
        <v>27652.099999999995</v>
      </c>
      <c r="T191" s="74"/>
    </row>
    <row r="192" spans="1:21" ht="15.75">
      <c r="A192" s="257" t="s">
        <v>5</v>
      </c>
      <c r="B192" s="258" t="s">
        <v>154</v>
      </c>
      <c r="C192" s="41"/>
      <c r="D192" s="40"/>
      <c r="E192" s="80">
        <v>28551.849999999995</v>
      </c>
      <c r="F192" s="257" t="s">
        <v>5</v>
      </c>
      <c r="G192" s="469" t="s">
        <v>37</v>
      </c>
      <c r="H192" s="433"/>
      <c r="I192" s="431"/>
      <c r="J192" s="265">
        <v>28159.149999999998</v>
      </c>
      <c r="K192" s="263" t="s">
        <v>5</v>
      </c>
      <c r="L192" s="167" t="s">
        <v>834</v>
      </c>
      <c r="M192" s="431"/>
      <c r="N192" s="265">
        <v>26256.550000000003</v>
      </c>
      <c r="O192" s="434" t="s">
        <v>5</v>
      </c>
      <c r="P192" s="470" t="s">
        <v>835</v>
      </c>
      <c r="Q192" s="430"/>
      <c r="R192" s="357"/>
      <c r="S192" s="262">
        <v>27492.800000000003</v>
      </c>
      <c r="T192" s="74"/>
    </row>
    <row r="193" spans="1:20" ht="15.75">
      <c r="A193" s="257" t="s">
        <v>7</v>
      </c>
      <c r="B193" s="258" t="s">
        <v>33</v>
      </c>
      <c r="C193" s="41"/>
      <c r="D193" s="40"/>
      <c r="E193" s="80">
        <v>28105.400000000005</v>
      </c>
      <c r="F193" s="257" t="s">
        <v>7</v>
      </c>
      <c r="G193" s="258" t="s">
        <v>854</v>
      </c>
      <c r="H193" s="97"/>
      <c r="J193" s="80">
        <v>27668.2</v>
      </c>
      <c r="K193" s="257" t="s">
        <v>7</v>
      </c>
      <c r="L193" s="258" t="s">
        <v>824</v>
      </c>
      <c r="N193" s="80">
        <v>26252.200000000004</v>
      </c>
      <c r="O193" s="257" t="s">
        <v>7</v>
      </c>
      <c r="P193" s="272" t="s">
        <v>1840</v>
      </c>
      <c r="Q193" s="3"/>
      <c r="S193" s="436">
        <v>27340.799999999996</v>
      </c>
      <c r="T193" s="74"/>
    </row>
    <row r="194" spans="1:20" ht="15.75" customHeight="1">
      <c r="A194" s="257" t="s">
        <v>8</v>
      </c>
      <c r="B194" s="258" t="s">
        <v>17</v>
      </c>
      <c r="C194" s="41"/>
      <c r="D194" s="40"/>
      <c r="E194" s="80">
        <v>27906.750000000011</v>
      </c>
      <c r="F194" s="257" t="s">
        <v>8</v>
      </c>
      <c r="G194" s="258" t="s">
        <v>817</v>
      </c>
      <c r="H194" s="97"/>
      <c r="J194" s="80">
        <v>27527.900000000012</v>
      </c>
      <c r="K194" s="257" t="s">
        <v>8</v>
      </c>
      <c r="L194" s="258" t="s">
        <v>27</v>
      </c>
      <c r="N194" s="80">
        <v>26241.499999999982</v>
      </c>
      <c r="O194" s="257" t="s">
        <v>8</v>
      </c>
      <c r="P194" s="272" t="s">
        <v>1837</v>
      </c>
      <c r="Q194" s="3"/>
      <c r="S194" s="80">
        <v>26859.299999999996</v>
      </c>
      <c r="T194" s="74"/>
    </row>
    <row r="195" spans="1:20" ht="15.75" customHeight="1">
      <c r="A195" s="257" t="s">
        <v>10</v>
      </c>
      <c r="B195" s="258" t="s">
        <v>871</v>
      </c>
      <c r="C195" s="41"/>
      <c r="D195" s="40"/>
      <c r="E195" s="80">
        <v>27815.699999999997</v>
      </c>
      <c r="F195" s="257" t="s">
        <v>10</v>
      </c>
      <c r="G195" s="258" t="s">
        <v>828</v>
      </c>
      <c r="H195" s="97"/>
      <c r="J195" s="80">
        <v>27358.500000000007</v>
      </c>
      <c r="K195" s="257" t="s">
        <v>10</v>
      </c>
      <c r="L195" s="258" t="s">
        <v>826</v>
      </c>
      <c r="N195" s="80">
        <v>24566.600000000002</v>
      </c>
      <c r="O195" s="257" t="s">
        <v>10</v>
      </c>
      <c r="P195" s="41" t="s">
        <v>2236</v>
      </c>
      <c r="Q195" s="181"/>
      <c r="S195" s="80">
        <v>26577.200000000001</v>
      </c>
      <c r="T195" s="74"/>
    </row>
    <row r="196" spans="1:20" ht="16.5" customHeight="1">
      <c r="A196" s="257" t="s">
        <v>12</v>
      </c>
      <c r="B196" s="258" t="s">
        <v>850</v>
      </c>
      <c r="C196" s="41"/>
      <c r="D196" s="40"/>
      <c r="E196" s="80">
        <v>27809.7</v>
      </c>
      <c r="F196" s="257" t="s">
        <v>12</v>
      </c>
      <c r="G196" s="258" t="s">
        <v>833</v>
      </c>
      <c r="H196" s="97"/>
      <c r="J196" s="80">
        <v>27071.799999999988</v>
      </c>
      <c r="K196" s="257" t="s">
        <v>12</v>
      </c>
      <c r="L196" s="258" t="s">
        <v>853</v>
      </c>
      <c r="N196" s="80">
        <v>24270.700000000012</v>
      </c>
      <c r="O196" s="257" t="s">
        <v>12</v>
      </c>
      <c r="P196" s="42" t="s">
        <v>2224</v>
      </c>
      <c r="Q196" s="3"/>
      <c r="S196" s="80">
        <v>26395.500000000004</v>
      </c>
      <c r="T196" s="74"/>
    </row>
    <row r="197" spans="1:20" ht="15.75">
      <c r="A197" s="257" t="s">
        <v>14</v>
      </c>
      <c r="B197" s="258" t="s">
        <v>142</v>
      </c>
      <c r="C197" s="41"/>
      <c r="D197" s="40"/>
      <c r="E197" s="80">
        <v>27675.800000000007</v>
      </c>
      <c r="F197" s="257" t="s">
        <v>14</v>
      </c>
      <c r="G197" s="258" t="s">
        <v>809</v>
      </c>
      <c r="H197" s="97"/>
      <c r="J197" s="80">
        <v>26295.3</v>
      </c>
      <c r="K197" s="257" t="s">
        <v>14</v>
      </c>
      <c r="L197" s="258" t="s">
        <v>13</v>
      </c>
      <c r="N197" s="80">
        <v>23670.550000000007</v>
      </c>
      <c r="O197" s="257" t="s">
        <v>14</v>
      </c>
      <c r="P197" s="42" t="s">
        <v>2226</v>
      </c>
      <c r="Q197" s="3"/>
      <c r="S197" s="80">
        <v>26139.900000000005</v>
      </c>
      <c r="T197" s="74"/>
    </row>
    <row r="198" spans="1:20" ht="15.75">
      <c r="A198" s="257" t="s">
        <v>16</v>
      </c>
      <c r="B198" s="258" t="s">
        <v>141</v>
      </c>
      <c r="C198" s="41"/>
      <c r="D198" s="40"/>
      <c r="E198" s="80">
        <v>27464.349999999995</v>
      </c>
      <c r="F198" s="257" t="s">
        <v>16</v>
      </c>
      <c r="G198" s="258" t="s">
        <v>6</v>
      </c>
      <c r="H198" s="97"/>
      <c r="J198" s="80">
        <v>25922.9</v>
      </c>
      <c r="K198" s="257" t="s">
        <v>16</v>
      </c>
      <c r="L198" s="258" t="s">
        <v>144</v>
      </c>
      <c r="N198" s="80">
        <v>23234.799999999999</v>
      </c>
      <c r="O198" s="257" t="s">
        <v>16</v>
      </c>
      <c r="P198" s="272" t="s">
        <v>859</v>
      </c>
      <c r="Q198" s="3"/>
      <c r="S198" s="80">
        <v>26045.65</v>
      </c>
      <c r="T198" s="74"/>
    </row>
    <row r="199" spans="1:20" ht="15.75">
      <c r="A199" s="257" t="s">
        <v>18</v>
      </c>
      <c r="B199" s="258" t="s">
        <v>39</v>
      </c>
      <c r="C199" s="41"/>
      <c r="D199" s="40"/>
      <c r="E199" s="80">
        <v>27391.899999999994</v>
      </c>
      <c r="F199" s="257" t="s">
        <v>18</v>
      </c>
      <c r="G199" s="258" t="s">
        <v>9</v>
      </c>
      <c r="H199" s="97"/>
      <c r="J199" s="80">
        <v>25761.600000000006</v>
      </c>
      <c r="K199" s="257" t="s">
        <v>18</v>
      </c>
      <c r="L199" s="258" t="s">
        <v>805</v>
      </c>
      <c r="N199" s="80">
        <v>23171.100000000006</v>
      </c>
      <c r="O199" s="257" t="s">
        <v>18</v>
      </c>
      <c r="P199" s="272" t="s">
        <v>1836</v>
      </c>
      <c r="Q199" s="3"/>
      <c r="S199" s="80">
        <v>25844.35</v>
      </c>
      <c r="T199" s="74"/>
    </row>
    <row r="200" spans="1:20" ht="15.75">
      <c r="A200" s="257" t="s">
        <v>20</v>
      </c>
      <c r="B200" s="258" t="s">
        <v>25</v>
      </c>
      <c r="C200" s="41"/>
      <c r="D200" s="40"/>
      <c r="E200" s="80">
        <v>26987.100000000002</v>
      </c>
      <c r="F200" s="257" t="s">
        <v>20</v>
      </c>
      <c r="G200" s="258" t="s">
        <v>23</v>
      </c>
      <c r="H200" s="97"/>
      <c r="J200" s="80">
        <v>25708.05000000001</v>
      </c>
      <c r="K200" s="257" t="s">
        <v>20</v>
      </c>
      <c r="L200" s="258" t="s">
        <v>156</v>
      </c>
      <c r="N200" s="80">
        <v>22892.9</v>
      </c>
      <c r="O200" s="257" t="s">
        <v>20</v>
      </c>
      <c r="P200" s="42" t="s">
        <v>2217</v>
      </c>
      <c r="Q200" s="3"/>
      <c r="S200" s="80">
        <v>25775.649999999998</v>
      </c>
      <c r="T200" s="74"/>
    </row>
    <row r="201" spans="1:20" ht="15.75">
      <c r="A201" s="257" t="s">
        <v>22</v>
      </c>
      <c r="B201" s="258" t="s">
        <v>143</v>
      </c>
      <c r="C201" s="41"/>
      <c r="D201" s="40"/>
      <c r="E201" s="80">
        <v>26773.349999999995</v>
      </c>
      <c r="F201" s="257" t="s">
        <v>22</v>
      </c>
      <c r="G201" s="258" t="s">
        <v>15</v>
      </c>
      <c r="H201" s="97"/>
      <c r="J201" s="80">
        <v>25525.999999999993</v>
      </c>
      <c r="K201" s="257" t="s">
        <v>22</v>
      </c>
      <c r="L201" s="258" t="s">
        <v>29</v>
      </c>
      <c r="N201" s="80">
        <v>20730.099999999999</v>
      </c>
      <c r="O201" s="257" t="s">
        <v>22</v>
      </c>
      <c r="P201" s="272" t="s">
        <v>1838</v>
      </c>
      <c r="Q201" s="3"/>
      <c r="S201" s="80">
        <v>25639.19999999999</v>
      </c>
      <c r="T201" s="74"/>
    </row>
    <row r="202" spans="1:20" ht="15.75">
      <c r="A202" s="259" t="s">
        <v>24</v>
      </c>
      <c r="B202" s="260" t="s">
        <v>155</v>
      </c>
      <c r="C202" s="261"/>
      <c r="D202" s="40"/>
      <c r="E202" s="80">
        <v>26441.649999999998</v>
      </c>
      <c r="F202" s="259" t="s">
        <v>24</v>
      </c>
      <c r="G202" s="260" t="s">
        <v>861</v>
      </c>
      <c r="H202" s="432"/>
      <c r="J202" s="80">
        <v>25398.099999999991</v>
      </c>
      <c r="K202" s="257" t="s">
        <v>24</v>
      </c>
      <c r="L202" s="260" t="s">
        <v>799</v>
      </c>
      <c r="N202" s="262">
        <v>17776.499999999996</v>
      </c>
      <c r="O202" s="257" t="s">
        <v>24</v>
      </c>
      <c r="P202" s="272" t="s">
        <v>1841</v>
      </c>
      <c r="Q202" s="3"/>
      <c r="S202" s="80">
        <v>25500.549999999992</v>
      </c>
      <c r="T202" s="74"/>
    </row>
    <row r="203" spans="1:20" ht="15.75">
      <c r="A203" s="259" t="s">
        <v>26</v>
      </c>
      <c r="B203" s="260" t="s">
        <v>820</v>
      </c>
      <c r="C203" s="261"/>
      <c r="D203" s="161"/>
      <c r="E203" s="265">
        <v>26169</v>
      </c>
      <c r="F203" s="259" t="s">
        <v>26</v>
      </c>
      <c r="G203" s="165" t="s">
        <v>842</v>
      </c>
      <c r="H203" s="432"/>
      <c r="I203" s="431"/>
      <c r="J203" s="265">
        <v>25166.500000000004</v>
      </c>
      <c r="K203" s="434" t="s">
        <v>26</v>
      </c>
      <c r="L203" s="156" t="s">
        <v>840</v>
      </c>
      <c r="M203" s="435"/>
      <c r="N203" s="80">
        <v>0</v>
      </c>
      <c r="O203" s="257" t="s">
        <v>26</v>
      </c>
      <c r="P203" s="272" t="s">
        <v>1826</v>
      </c>
      <c r="Q203" s="3"/>
      <c r="S203" s="80">
        <v>25470.600000000002</v>
      </c>
      <c r="T203" s="74"/>
    </row>
    <row r="204" spans="1:20" ht="15.75">
      <c r="A204" s="257" t="s">
        <v>28</v>
      </c>
      <c r="B204" s="156" t="s">
        <v>849</v>
      </c>
      <c r="C204" s="41"/>
      <c r="D204" s="40"/>
      <c r="E204" s="80">
        <v>25264.899999999994</v>
      </c>
      <c r="F204" s="257" t="s">
        <v>28</v>
      </c>
      <c r="G204" s="156" t="s">
        <v>804</v>
      </c>
      <c r="H204" s="97"/>
      <c r="J204" s="80">
        <v>25001.249999999996</v>
      </c>
      <c r="K204" s="257" t="s">
        <v>28</v>
      </c>
      <c r="L204" s="156" t="s">
        <v>3841</v>
      </c>
      <c r="N204" s="80">
        <v>0</v>
      </c>
      <c r="O204" s="257" t="s">
        <v>28</v>
      </c>
      <c r="P204" s="272" t="s">
        <v>1833</v>
      </c>
      <c r="Q204" s="3"/>
      <c r="S204" s="80">
        <v>25453.80000000001</v>
      </c>
      <c r="T204" s="74"/>
    </row>
    <row r="205" spans="1:20" ht="18">
      <c r="A205" s="257" t="s">
        <v>30</v>
      </c>
      <c r="B205" s="156" t="s">
        <v>19</v>
      </c>
      <c r="C205" s="41"/>
      <c r="D205" s="40"/>
      <c r="E205" s="80">
        <v>23879.599999999999</v>
      </c>
      <c r="F205" s="257" t="s">
        <v>30</v>
      </c>
      <c r="G205" s="156" t="s">
        <v>162</v>
      </c>
      <c r="H205" s="97"/>
      <c r="J205" s="80">
        <v>21710.599999999995</v>
      </c>
      <c r="K205" s="257" t="s">
        <v>30</v>
      </c>
      <c r="L205" s="471" t="s">
        <v>1821</v>
      </c>
      <c r="N205" s="80">
        <v>0</v>
      </c>
      <c r="O205" s="257" t="s">
        <v>30</v>
      </c>
      <c r="P205" s="42" t="s">
        <v>2225</v>
      </c>
      <c r="Q205" s="181"/>
      <c r="S205" s="80">
        <v>25175.1</v>
      </c>
      <c r="T205" s="74"/>
    </row>
    <row r="206" spans="1:20" ht="15.75">
      <c r="A206" s="257" t="s">
        <v>32</v>
      </c>
      <c r="B206" s="156" t="s">
        <v>815</v>
      </c>
      <c r="C206" s="41"/>
      <c r="D206" s="40"/>
      <c r="E206" s="80">
        <v>0</v>
      </c>
      <c r="F206" s="257" t="s">
        <v>32</v>
      </c>
      <c r="G206" s="156" t="s">
        <v>158</v>
      </c>
      <c r="H206" s="97"/>
      <c r="J206" s="80">
        <v>0</v>
      </c>
      <c r="K206" s="257" t="s">
        <v>32</v>
      </c>
      <c r="L206" s="156" t="s">
        <v>35</v>
      </c>
      <c r="N206" s="80">
        <v>0</v>
      </c>
      <c r="O206" s="257" t="s">
        <v>32</v>
      </c>
      <c r="P206" s="42" t="s">
        <v>2222</v>
      </c>
      <c r="Q206" s="3"/>
      <c r="S206" s="80">
        <v>24979.3</v>
      </c>
      <c r="T206" s="74"/>
    </row>
    <row r="207" spans="1:20" ht="15.75">
      <c r="B207" s="40"/>
      <c r="C207" s="40"/>
      <c r="D207" s="40"/>
      <c r="E207" s="153"/>
      <c r="G207" s="40"/>
      <c r="N207" s="74"/>
      <c r="O207" s="257" t="s">
        <v>34</v>
      </c>
      <c r="P207" s="42" t="s">
        <v>2219</v>
      </c>
      <c r="Q207" s="3"/>
      <c r="S207" s="80">
        <v>24181.499999999993</v>
      </c>
    </row>
    <row r="208" spans="1:20" ht="15.75">
      <c r="B208" s="15" t="s">
        <v>1477</v>
      </c>
      <c r="C208" s="4"/>
      <c r="D208" s="68"/>
      <c r="E208" s="153"/>
      <c r="G208" s="15" t="s">
        <v>1477</v>
      </c>
      <c r="H208" s="264"/>
      <c r="I208" s="61"/>
      <c r="N208" s="74"/>
      <c r="O208" s="257" t="s">
        <v>36</v>
      </c>
      <c r="P208" s="272" t="s">
        <v>1835</v>
      </c>
      <c r="Q208" s="3"/>
      <c r="S208" s="80">
        <v>23980.999999999996</v>
      </c>
    </row>
    <row r="209" spans="1:19" ht="15.75">
      <c r="B209" s="269" t="s">
        <v>820</v>
      </c>
      <c r="C209" s="186"/>
      <c r="D209" s="80">
        <v>3261.7999999999047</v>
      </c>
      <c r="E209" s="153"/>
      <c r="G209" s="266" t="s">
        <v>842</v>
      </c>
      <c r="H209" s="264"/>
      <c r="I209" s="185">
        <v>2721.8000000000866</v>
      </c>
      <c r="N209" s="74"/>
      <c r="O209" s="257" t="s">
        <v>38</v>
      </c>
      <c r="P209" s="272" t="s">
        <v>1823</v>
      </c>
      <c r="Q209" s="188"/>
      <c r="S209" s="80">
        <v>23417.799999999996</v>
      </c>
    </row>
    <row r="210" spans="1:19" ht="15.75">
      <c r="B210" s="41" t="s">
        <v>37</v>
      </c>
      <c r="C210" s="186"/>
      <c r="D210" s="185">
        <v>3030.6999999998734</v>
      </c>
      <c r="E210" s="153"/>
      <c r="G210" s="206" t="s">
        <v>834</v>
      </c>
      <c r="H210" s="264"/>
      <c r="I210" s="80">
        <v>2755.6000000000422</v>
      </c>
      <c r="N210" s="74"/>
      <c r="O210" s="257" t="s">
        <v>145</v>
      </c>
      <c r="P210" s="272" t="s">
        <v>1</v>
      </c>
      <c r="Q210" s="3"/>
      <c r="S210" s="80">
        <v>22350.55</v>
      </c>
    </row>
    <row r="211" spans="1:19" ht="15.75">
      <c r="B211" s="40"/>
      <c r="C211" s="40"/>
      <c r="D211" s="40"/>
      <c r="E211" s="153"/>
      <c r="G211" s="40"/>
      <c r="N211" s="74"/>
      <c r="O211" s="257" t="s">
        <v>146</v>
      </c>
      <c r="P211" s="42" t="s">
        <v>2218</v>
      </c>
      <c r="Q211" s="3"/>
      <c r="S211" s="80">
        <v>21249.95</v>
      </c>
    </row>
    <row r="212" spans="1:19" ht="15.75">
      <c r="A212" s="40" t="s">
        <v>3847</v>
      </c>
      <c r="B212" s="40"/>
      <c r="C212" s="40"/>
      <c r="D212" s="153"/>
      <c r="N212" s="74"/>
      <c r="O212" s="257" t="s">
        <v>147</v>
      </c>
      <c r="P212" s="272" t="s">
        <v>1825</v>
      </c>
      <c r="Q212" s="3"/>
      <c r="S212" s="80">
        <v>18580.800000000003</v>
      </c>
    </row>
    <row r="213" spans="1:19" ht="15.75">
      <c r="B213" s="40"/>
      <c r="C213" s="40"/>
      <c r="D213" s="40"/>
      <c r="E213" s="153"/>
      <c r="N213" s="74"/>
      <c r="O213" s="257"/>
      <c r="P213" s="299"/>
      <c r="Q213" s="3"/>
      <c r="S213" s="80"/>
    </row>
    <row r="214" spans="1:19" ht="15.75">
      <c r="N214" s="74"/>
      <c r="O214" s="257"/>
      <c r="Q214" s="3"/>
      <c r="S214" s="80"/>
    </row>
    <row r="215" spans="1:19" ht="15.75">
      <c r="B215" s="40"/>
      <c r="C215" s="40"/>
      <c r="D215" s="40"/>
      <c r="E215" s="153"/>
      <c r="N215" s="74"/>
      <c r="O215" s="257"/>
      <c r="P215" s="299"/>
      <c r="Q215" s="3"/>
      <c r="S215" s="80"/>
    </row>
    <row r="216" spans="1:19" ht="15.75">
      <c r="B216" s="40"/>
      <c r="C216" s="40"/>
      <c r="D216" s="40"/>
      <c r="E216" s="153"/>
      <c r="N216" s="74"/>
      <c r="O216" s="257"/>
      <c r="P216" s="299"/>
      <c r="Q216" s="3"/>
      <c r="S216" s="80"/>
    </row>
    <row r="217" spans="1:19" ht="15.75">
      <c r="B217" s="40"/>
      <c r="C217" s="40"/>
      <c r="D217" s="40"/>
      <c r="E217" s="153"/>
      <c r="N217" s="74"/>
      <c r="O217" s="257"/>
      <c r="P217" s="299"/>
      <c r="Q217" s="3"/>
      <c r="S217" s="80"/>
    </row>
    <row r="218" spans="1:19" ht="20.25">
      <c r="A218" s="31" t="s">
        <v>1738</v>
      </c>
      <c r="P218" s="31" t="s">
        <v>4470</v>
      </c>
    </row>
    <row r="219" spans="1:19" ht="18">
      <c r="E219" s="197">
        <v>2014</v>
      </c>
      <c r="F219" s="197">
        <v>2015</v>
      </c>
      <c r="G219" s="197">
        <v>2016</v>
      </c>
      <c r="H219" s="197">
        <v>2017</v>
      </c>
      <c r="I219" s="197">
        <v>2018</v>
      </c>
      <c r="J219" s="197">
        <v>2019</v>
      </c>
      <c r="K219" s="197">
        <v>2020</v>
      </c>
      <c r="L219" s="197">
        <v>2021</v>
      </c>
    </row>
    <row r="221" spans="1:19" ht="16.5">
      <c r="A221" s="43"/>
      <c r="B221" s="198" t="s">
        <v>2225</v>
      </c>
      <c r="E221" s="43"/>
      <c r="F221" s="43"/>
      <c r="G221" s="43"/>
      <c r="H221" s="43"/>
      <c r="I221" s="43"/>
      <c r="J221" s="43"/>
      <c r="K221" s="43"/>
      <c r="L221" s="3" t="s">
        <v>2192</v>
      </c>
      <c r="P221" t="s">
        <v>4471</v>
      </c>
    </row>
    <row r="222" spans="1:19" ht="15">
      <c r="A222" s="43"/>
      <c r="B222" s="89" t="s">
        <v>1838</v>
      </c>
      <c r="E222" s="43"/>
      <c r="F222" s="43"/>
      <c r="G222" s="43"/>
      <c r="H222" s="43"/>
      <c r="I222" s="43"/>
      <c r="J222" s="43"/>
      <c r="K222" s="3" t="s">
        <v>2189</v>
      </c>
      <c r="L222" s="3" t="s">
        <v>2188</v>
      </c>
      <c r="P222" t="s">
        <v>4472</v>
      </c>
    </row>
    <row r="223" spans="1:19" ht="16.5">
      <c r="A223" s="43"/>
      <c r="B223" s="198" t="s">
        <v>156</v>
      </c>
      <c r="E223" s="128"/>
      <c r="F223" s="128"/>
      <c r="G223" s="128"/>
      <c r="H223" s="128"/>
      <c r="I223" s="3" t="s">
        <v>1739</v>
      </c>
      <c r="J223" s="226" t="s">
        <v>1740</v>
      </c>
      <c r="K223" s="3" t="s">
        <v>2158</v>
      </c>
      <c r="L223" s="3" t="s">
        <v>2173</v>
      </c>
      <c r="P223" t="s">
        <v>4473</v>
      </c>
    </row>
    <row r="224" spans="1:19" ht="16.5">
      <c r="A224" s="43"/>
      <c r="B224" s="198" t="s">
        <v>2218</v>
      </c>
      <c r="E224" s="43"/>
      <c r="F224" s="43"/>
      <c r="G224" s="43"/>
      <c r="H224" s="43"/>
      <c r="I224" s="43"/>
      <c r="J224" s="43"/>
      <c r="K224" s="43"/>
      <c r="L224" s="3" t="s">
        <v>3845</v>
      </c>
      <c r="P224" t="s">
        <v>4474</v>
      </c>
    </row>
    <row r="225" spans="1:16" ht="15">
      <c r="A225" s="43"/>
      <c r="B225" s="89" t="s">
        <v>1833</v>
      </c>
      <c r="E225" s="43"/>
      <c r="F225" s="43"/>
      <c r="G225" s="43"/>
      <c r="H225" s="43"/>
      <c r="I225" s="43"/>
      <c r="J225" s="43"/>
      <c r="K225" s="3" t="s">
        <v>2185</v>
      </c>
      <c r="L225" s="3" t="s">
        <v>2191</v>
      </c>
      <c r="P225" t="s">
        <v>4475</v>
      </c>
    </row>
    <row r="226" spans="1:16" ht="15">
      <c r="A226" s="43"/>
      <c r="B226" s="89" t="s">
        <v>1828</v>
      </c>
      <c r="E226" s="43"/>
      <c r="F226" s="43"/>
      <c r="G226" s="43"/>
      <c r="H226" s="43"/>
      <c r="I226" s="43"/>
      <c r="J226" s="43"/>
      <c r="K226" s="189" t="s">
        <v>2178</v>
      </c>
      <c r="L226" s="189" t="s">
        <v>2170</v>
      </c>
      <c r="P226" t="s">
        <v>4476</v>
      </c>
    </row>
    <row r="227" spans="1:16" ht="16.5">
      <c r="A227" s="43"/>
      <c r="B227" s="198" t="s">
        <v>1</v>
      </c>
      <c r="E227" s="128"/>
      <c r="F227" s="128"/>
      <c r="G227" s="3" t="s">
        <v>1741</v>
      </c>
      <c r="H227" s="3" t="s">
        <v>1742</v>
      </c>
      <c r="I227" s="226" t="s">
        <v>1743</v>
      </c>
      <c r="J227" s="226" t="s">
        <v>1744</v>
      </c>
      <c r="K227" s="226" t="s">
        <v>2159</v>
      </c>
      <c r="L227" s="3" t="s">
        <v>3844</v>
      </c>
      <c r="P227" t="s">
        <v>4477</v>
      </c>
    </row>
    <row r="228" spans="1:16" ht="16.5">
      <c r="A228" s="43"/>
      <c r="B228" s="198" t="s">
        <v>2224</v>
      </c>
      <c r="E228" s="43"/>
      <c r="F228" s="43"/>
      <c r="G228" s="43"/>
      <c r="H228" s="43"/>
      <c r="I228" s="43"/>
      <c r="J228" s="43"/>
      <c r="K228" s="43"/>
      <c r="L228" s="3" t="s">
        <v>2183</v>
      </c>
      <c r="P228" t="s">
        <v>4478</v>
      </c>
    </row>
    <row r="229" spans="1:16" ht="16.5">
      <c r="A229" s="43"/>
      <c r="B229" s="198" t="s">
        <v>178</v>
      </c>
      <c r="E229" s="128"/>
      <c r="F229" s="3" t="s">
        <v>1745</v>
      </c>
      <c r="G229" s="3" t="s">
        <v>1746</v>
      </c>
      <c r="H229" s="3" t="s">
        <v>1746</v>
      </c>
      <c r="I229" s="226" t="s">
        <v>1741</v>
      </c>
      <c r="J229" s="128"/>
      <c r="K229" s="128"/>
      <c r="L229" s="43"/>
    </row>
    <row r="230" spans="1:16" ht="16.5">
      <c r="A230" s="43"/>
      <c r="B230" s="198" t="s">
        <v>840</v>
      </c>
      <c r="E230" s="128"/>
      <c r="F230" s="128"/>
      <c r="G230" s="128"/>
      <c r="H230" s="128"/>
      <c r="I230" s="128"/>
      <c r="J230" s="226" t="s">
        <v>1747</v>
      </c>
      <c r="K230" s="3" t="s">
        <v>2160</v>
      </c>
      <c r="L230" s="226" t="s">
        <v>2159</v>
      </c>
    </row>
    <row r="231" spans="1:16" ht="15">
      <c r="A231" s="43"/>
      <c r="B231" s="272" t="s">
        <v>1834</v>
      </c>
      <c r="E231" s="43"/>
      <c r="F231" s="43"/>
      <c r="G231" s="43"/>
      <c r="H231" s="43"/>
      <c r="I231" s="43"/>
      <c r="J231" s="43"/>
      <c r="K231" s="189" t="s">
        <v>2179</v>
      </c>
      <c r="L231" s="189" t="s">
        <v>2172</v>
      </c>
    </row>
    <row r="232" spans="1:16" ht="16.5">
      <c r="A232" s="43"/>
      <c r="B232" s="198" t="s">
        <v>842</v>
      </c>
      <c r="E232" s="128"/>
      <c r="F232" s="128"/>
      <c r="G232" s="128"/>
      <c r="H232" s="128"/>
      <c r="I232" s="128"/>
      <c r="J232" s="226" t="s">
        <v>1748</v>
      </c>
      <c r="K232" s="189" t="s">
        <v>2161</v>
      </c>
      <c r="L232" s="226" t="s">
        <v>1766</v>
      </c>
    </row>
    <row r="233" spans="1:16" ht="16.5">
      <c r="A233" s="43"/>
      <c r="B233" s="198" t="s">
        <v>4</v>
      </c>
      <c r="E233" s="128"/>
      <c r="F233" s="128"/>
      <c r="G233" s="226" t="s">
        <v>1749</v>
      </c>
      <c r="H233" s="3" t="s">
        <v>1750</v>
      </c>
      <c r="I233" s="3" t="s">
        <v>1751</v>
      </c>
      <c r="J233" s="226" t="s">
        <v>1752</v>
      </c>
      <c r="K233" s="3" t="s">
        <v>2163</v>
      </c>
      <c r="L233" s="226" t="s">
        <v>2171</v>
      </c>
    </row>
    <row r="234" spans="1:16" ht="16.5">
      <c r="A234" s="43"/>
      <c r="B234" s="198" t="s">
        <v>859</v>
      </c>
      <c r="E234" s="128"/>
      <c r="F234" s="128"/>
      <c r="G234" s="128"/>
      <c r="H234" s="128"/>
      <c r="I234" s="128"/>
      <c r="J234" s="226" t="s">
        <v>1753</v>
      </c>
      <c r="K234" s="226" t="s">
        <v>2162</v>
      </c>
      <c r="L234" s="3" t="s">
        <v>2185</v>
      </c>
    </row>
    <row r="235" spans="1:16" ht="16.5">
      <c r="A235" s="43"/>
      <c r="B235" s="198" t="s">
        <v>6</v>
      </c>
      <c r="E235" s="128"/>
      <c r="F235" s="128"/>
      <c r="G235" s="3" t="s">
        <v>1743</v>
      </c>
      <c r="H235" s="3" t="s">
        <v>1754</v>
      </c>
      <c r="I235" s="3" t="s">
        <v>1755</v>
      </c>
      <c r="J235" s="226" t="s">
        <v>1756</v>
      </c>
      <c r="K235" s="3" t="s">
        <v>1769</v>
      </c>
      <c r="L235" s="3" t="s">
        <v>1775</v>
      </c>
    </row>
    <row r="236" spans="1:16" ht="16.5">
      <c r="A236" s="43"/>
      <c r="B236" s="198" t="s">
        <v>2221</v>
      </c>
      <c r="E236" s="43"/>
      <c r="F236" s="43"/>
      <c r="G236" s="43"/>
      <c r="H236" s="43"/>
      <c r="I236" s="43"/>
      <c r="J236" s="43"/>
      <c r="K236" s="43"/>
      <c r="L236" s="189" t="s">
        <v>2168</v>
      </c>
    </row>
    <row r="237" spans="1:16" ht="16.5">
      <c r="A237" s="43"/>
      <c r="B237" s="198" t="s">
        <v>153</v>
      </c>
      <c r="E237" s="128"/>
      <c r="F237" s="128"/>
      <c r="G237" s="128"/>
      <c r="H237" s="128"/>
      <c r="I237" s="3" t="s">
        <v>1757</v>
      </c>
      <c r="J237" s="3" t="s">
        <v>1758</v>
      </c>
      <c r="K237" s="3" t="s">
        <v>1751</v>
      </c>
      <c r="L237" s="189" t="s">
        <v>1772</v>
      </c>
    </row>
    <row r="238" spans="1:16" ht="16.5">
      <c r="A238" s="43"/>
      <c r="B238" s="198" t="s">
        <v>2219</v>
      </c>
      <c r="E238" s="43"/>
      <c r="F238" s="43"/>
      <c r="G238" s="43"/>
      <c r="H238" s="43"/>
      <c r="I238" s="43"/>
      <c r="J238" s="43"/>
      <c r="K238" s="43"/>
      <c r="L238" s="3" t="s">
        <v>2194</v>
      </c>
    </row>
    <row r="239" spans="1:16" ht="16.5">
      <c r="A239" s="43"/>
      <c r="B239" s="198" t="s">
        <v>179</v>
      </c>
      <c r="E239" s="128"/>
      <c r="F239" s="128"/>
      <c r="G239" s="3" t="s">
        <v>1759</v>
      </c>
      <c r="H239" s="226" t="s">
        <v>1741</v>
      </c>
      <c r="I239" s="128"/>
      <c r="J239" s="128"/>
      <c r="K239" s="128"/>
      <c r="L239" s="43"/>
    </row>
    <row r="240" spans="1:16" ht="16.5">
      <c r="A240" s="43"/>
      <c r="B240" s="198" t="s">
        <v>9</v>
      </c>
      <c r="E240" s="3" t="s">
        <v>1760</v>
      </c>
      <c r="F240" s="3" t="s">
        <v>1761</v>
      </c>
      <c r="G240" s="3" t="s">
        <v>1762</v>
      </c>
      <c r="H240" s="3" t="s">
        <v>1763</v>
      </c>
      <c r="I240" s="3" t="s">
        <v>1760</v>
      </c>
      <c r="J240" s="3" t="s">
        <v>1762</v>
      </c>
      <c r="K240" s="226" t="s">
        <v>1759</v>
      </c>
      <c r="L240" s="3" t="s">
        <v>1739</v>
      </c>
    </row>
    <row r="241" spans="1:12" ht="16.5">
      <c r="A241" s="43"/>
      <c r="B241" s="198" t="s">
        <v>2236</v>
      </c>
      <c r="E241" s="43"/>
      <c r="F241" s="43"/>
      <c r="G241" s="43"/>
      <c r="H241" s="43"/>
      <c r="I241" s="43"/>
      <c r="J241" s="43"/>
      <c r="K241" s="43"/>
      <c r="L241" s="3" t="s">
        <v>2182</v>
      </c>
    </row>
    <row r="242" spans="1:12" ht="16.5">
      <c r="A242" s="43"/>
      <c r="B242" s="198" t="s">
        <v>11</v>
      </c>
      <c r="E242" s="128"/>
      <c r="F242" s="128"/>
      <c r="G242" s="196" t="s">
        <v>1764</v>
      </c>
      <c r="H242" s="3" t="s">
        <v>1765</v>
      </c>
      <c r="I242" s="3" t="s">
        <v>1763</v>
      </c>
      <c r="J242" s="3" t="s">
        <v>1765</v>
      </c>
      <c r="K242" s="3" t="s">
        <v>1755</v>
      </c>
      <c r="L242" s="3" t="s">
        <v>1765</v>
      </c>
    </row>
    <row r="243" spans="1:12" ht="15">
      <c r="A243" s="43"/>
      <c r="B243" s="89" t="s">
        <v>1836</v>
      </c>
      <c r="E243" s="43"/>
      <c r="F243" s="43"/>
      <c r="G243" s="43"/>
      <c r="H243" s="43"/>
      <c r="I243" s="43"/>
      <c r="J243" s="43"/>
      <c r="K243" s="3" t="s">
        <v>2186</v>
      </c>
      <c r="L243" s="3" t="s">
        <v>2186</v>
      </c>
    </row>
    <row r="244" spans="1:12" ht="16.5">
      <c r="A244" s="43"/>
      <c r="B244" s="198" t="s">
        <v>799</v>
      </c>
      <c r="E244" s="128"/>
      <c r="F244" s="128"/>
      <c r="G244" s="128"/>
      <c r="H244" s="128"/>
      <c r="I244" s="128"/>
      <c r="J244" s="3" t="s">
        <v>1766</v>
      </c>
      <c r="K244" s="226" t="s">
        <v>1758</v>
      </c>
      <c r="L244" s="3" t="s">
        <v>2163</v>
      </c>
    </row>
    <row r="245" spans="1:12" ht="16.5">
      <c r="A245" s="43"/>
      <c r="B245" s="198" t="s">
        <v>2226</v>
      </c>
      <c r="E245" s="43"/>
      <c r="F245" s="43"/>
      <c r="G245" s="43"/>
      <c r="H245" s="43"/>
      <c r="I245" s="43"/>
      <c r="J245" s="43"/>
      <c r="K245" s="43"/>
      <c r="L245" s="3" t="s">
        <v>2184</v>
      </c>
    </row>
    <row r="246" spans="1:12" ht="16.5">
      <c r="A246" s="43"/>
      <c r="B246" s="198" t="s">
        <v>854</v>
      </c>
      <c r="E246" s="128"/>
      <c r="F246" s="128"/>
      <c r="G246" s="128"/>
      <c r="H246" s="128"/>
      <c r="I246" s="128"/>
      <c r="J246" s="3" t="s">
        <v>1739</v>
      </c>
      <c r="K246" s="3" t="s">
        <v>1774</v>
      </c>
      <c r="L246" s="3" t="s">
        <v>1774</v>
      </c>
    </row>
    <row r="247" spans="1:12" ht="16.5">
      <c r="A247" s="43"/>
      <c r="B247" s="198" t="s">
        <v>13</v>
      </c>
      <c r="E247" s="128"/>
      <c r="F247" s="128"/>
      <c r="G247" s="3" t="s">
        <v>1756</v>
      </c>
      <c r="H247" s="3" t="s">
        <v>1755</v>
      </c>
      <c r="I247" s="226" t="s">
        <v>1759</v>
      </c>
      <c r="J247" s="226" t="s">
        <v>1767</v>
      </c>
      <c r="K247" s="3" t="s">
        <v>2164</v>
      </c>
      <c r="L247" s="3" t="s">
        <v>2164</v>
      </c>
    </row>
    <row r="248" spans="1:12" ht="16.5">
      <c r="A248" s="43"/>
      <c r="B248" s="198" t="s">
        <v>805</v>
      </c>
      <c r="E248" s="128"/>
      <c r="F248" s="128"/>
      <c r="G248" s="128"/>
      <c r="H248" s="128"/>
      <c r="I248" s="128"/>
      <c r="J248" s="226" t="s">
        <v>1768</v>
      </c>
      <c r="K248" s="3" t="s">
        <v>2165</v>
      </c>
      <c r="L248" s="3" t="s">
        <v>2176</v>
      </c>
    </row>
    <row r="249" spans="1:12" ht="16.5">
      <c r="A249" s="43"/>
      <c r="B249" s="198" t="s">
        <v>164</v>
      </c>
      <c r="E249" s="128"/>
      <c r="F249" s="128"/>
      <c r="G249" s="128"/>
      <c r="H249" s="128"/>
      <c r="I249" s="3" t="s">
        <v>1769</v>
      </c>
      <c r="J249" s="128"/>
      <c r="K249" s="128"/>
      <c r="L249" s="43"/>
    </row>
    <row r="250" spans="1:12" ht="16.5">
      <c r="A250" s="43"/>
      <c r="B250" s="198" t="s">
        <v>15</v>
      </c>
      <c r="E250" s="196" t="s">
        <v>1764</v>
      </c>
      <c r="F250" s="3" t="s">
        <v>1754</v>
      </c>
      <c r="G250" s="3" t="s">
        <v>1761</v>
      </c>
      <c r="H250" s="3" t="s">
        <v>1762</v>
      </c>
      <c r="I250" s="226" t="s">
        <v>1756</v>
      </c>
      <c r="J250" s="226" t="s">
        <v>1770</v>
      </c>
      <c r="K250" s="189" t="s">
        <v>2166</v>
      </c>
      <c r="L250" s="3" t="s">
        <v>1782</v>
      </c>
    </row>
    <row r="251" spans="1:12" ht="16.5">
      <c r="A251" s="43"/>
      <c r="B251" s="198" t="s">
        <v>2222</v>
      </c>
      <c r="E251" s="43"/>
      <c r="F251" s="43"/>
      <c r="G251" s="43"/>
      <c r="H251" s="43"/>
      <c r="I251" s="43"/>
      <c r="J251" s="43"/>
      <c r="K251" s="43"/>
      <c r="L251" s="3" t="s">
        <v>2193</v>
      </c>
    </row>
    <row r="252" spans="1:12" ht="16.5">
      <c r="A252" s="43"/>
      <c r="B252" s="198" t="s">
        <v>17</v>
      </c>
      <c r="E252" s="128"/>
      <c r="F252" s="3" t="s">
        <v>1771</v>
      </c>
      <c r="G252" s="3" t="s">
        <v>1765</v>
      </c>
      <c r="H252" s="3" t="s">
        <v>1745</v>
      </c>
      <c r="I252" s="3" t="s">
        <v>1754</v>
      </c>
      <c r="J252" s="3" t="s">
        <v>1763</v>
      </c>
      <c r="K252" s="3" t="s">
        <v>1761</v>
      </c>
      <c r="L252" s="3" t="s">
        <v>1780</v>
      </c>
    </row>
    <row r="253" spans="1:12" ht="16.5">
      <c r="A253" s="43"/>
      <c r="B253" s="198" t="s">
        <v>815</v>
      </c>
      <c r="E253" s="128"/>
      <c r="F253" s="128"/>
      <c r="G253" s="128"/>
      <c r="H253" s="128"/>
      <c r="I253" s="128"/>
      <c r="J253" s="189" t="s">
        <v>1772</v>
      </c>
      <c r="K253" s="3" t="s">
        <v>1746</v>
      </c>
      <c r="L253" s="226" t="s">
        <v>1741</v>
      </c>
    </row>
    <row r="254" spans="1:12" ht="16.5">
      <c r="A254" s="43"/>
      <c r="B254" s="198" t="s">
        <v>828</v>
      </c>
      <c r="E254" s="128"/>
      <c r="F254" s="128"/>
      <c r="G254" s="128"/>
      <c r="H254" s="128"/>
      <c r="I254" s="128"/>
      <c r="J254" s="3" t="s">
        <v>1773</v>
      </c>
      <c r="K254" s="3" t="s">
        <v>1757</v>
      </c>
      <c r="L254" s="3" t="s">
        <v>1750</v>
      </c>
    </row>
    <row r="255" spans="1:12" ht="16.5">
      <c r="A255" s="43"/>
      <c r="B255" s="198" t="s">
        <v>162</v>
      </c>
      <c r="E255" s="128"/>
      <c r="F255" s="128"/>
      <c r="G255" s="128"/>
      <c r="H255" s="128"/>
      <c r="I255" s="3" t="s">
        <v>1774</v>
      </c>
      <c r="J255" s="3" t="s">
        <v>1775</v>
      </c>
      <c r="K255" s="3" t="s">
        <v>1750</v>
      </c>
      <c r="L255" s="226" t="s">
        <v>1758</v>
      </c>
    </row>
    <row r="256" spans="1:12" ht="16.5">
      <c r="A256" s="43"/>
      <c r="B256" s="198" t="s">
        <v>845</v>
      </c>
      <c r="E256" s="128"/>
      <c r="F256" s="128"/>
      <c r="G256" s="128"/>
      <c r="H256" s="128"/>
      <c r="I256" s="128"/>
      <c r="J256" s="226" t="s">
        <v>1776</v>
      </c>
      <c r="K256" s="226" t="s">
        <v>2167</v>
      </c>
      <c r="L256" s="43"/>
    </row>
    <row r="257" spans="1:12" ht="16.5">
      <c r="A257" s="43"/>
      <c r="B257" s="198" t="s">
        <v>19</v>
      </c>
      <c r="E257" s="128"/>
      <c r="F257" s="3" t="s">
        <v>1746</v>
      </c>
      <c r="G257" s="3" t="s">
        <v>1742</v>
      </c>
      <c r="H257" s="3" t="s">
        <v>1761</v>
      </c>
      <c r="I257" s="3" t="s">
        <v>1777</v>
      </c>
      <c r="J257" s="3" t="s">
        <v>1746</v>
      </c>
      <c r="K257" s="3" t="s">
        <v>1742</v>
      </c>
      <c r="L257" s="226" t="s">
        <v>1759</v>
      </c>
    </row>
    <row r="258" spans="1:12" ht="16.5">
      <c r="A258" s="43"/>
      <c r="B258" s="198" t="s">
        <v>1821</v>
      </c>
      <c r="E258" s="128"/>
      <c r="F258" s="128"/>
      <c r="G258" s="128"/>
      <c r="H258" s="128"/>
      <c r="I258" s="128"/>
      <c r="J258" s="128"/>
      <c r="K258" s="189" t="s">
        <v>2168</v>
      </c>
      <c r="L258" s="226" t="s">
        <v>2162</v>
      </c>
    </row>
    <row r="259" spans="1:12" ht="15">
      <c r="A259" s="43"/>
      <c r="B259" s="89" t="s">
        <v>1823</v>
      </c>
      <c r="E259" s="43"/>
      <c r="F259" s="43"/>
      <c r="G259" s="43"/>
      <c r="H259" s="43"/>
      <c r="I259" s="43"/>
      <c r="J259" s="43"/>
      <c r="K259" s="3" t="s">
        <v>2195</v>
      </c>
      <c r="L259" s="3" t="s">
        <v>3843</v>
      </c>
    </row>
    <row r="260" spans="1:12" ht="16.5">
      <c r="A260" s="43"/>
      <c r="B260" s="198" t="s">
        <v>871</v>
      </c>
      <c r="E260" s="128"/>
      <c r="F260" s="128"/>
      <c r="G260" s="128"/>
      <c r="H260" s="128"/>
      <c r="I260" s="128"/>
      <c r="J260" s="189" t="s">
        <v>1778</v>
      </c>
      <c r="K260" s="3" t="s">
        <v>1780</v>
      </c>
      <c r="L260" s="3" t="s">
        <v>1763</v>
      </c>
    </row>
    <row r="261" spans="1:12" ht="16.5">
      <c r="A261" s="43"/>
      <c r="B261" s="198" t="s">
        <v>867</v>
      </c>
      <c r="E261" s="128"/>
      <c r="F261" s="128"/>
      <c r="G261" s="128"/>
      <c r="H261" s="128"/>
      <c r="I261" s="128"/>
      <c r="J261" s="3" t="s">
        <v>1769</v>
      </c>
      <c r="K261" s="3" t="s">
        <v>1739</v>
      </c>
      <c r="L261" s="189" t="s">
        <v>1779</v>
      </c>
    </row>
    <row r="262" spans="1:12" ht="16.5">
      <c r="A262" s="43"/>
      <c r="B262" s="198" t="s">
        <v>21</v>
      </c>
      <c r="E262" s="3" t="s">
        <v>1754</v>
      </c>
      <c r="F262" s="196" t="s">
        <v>1764</v>
      </c>
      <c r="G262" s="3" t="s">
        <v>1745</v>
      </c>
      <c r="H262" s="196" t="s">
        <v>1764</v>
      </c>
      <c r="I262" s="3" t="s">
        <v>1765</v>
      </c>
      <c r="J262" s="3" t="s">
        <v>1771</v>
      </c>
      <c r="K262" s="3" t="s">
        <v>1760</v>
      </c>
      <c r="L262" s="3" t="s">
        <v>1754</v>
      </c>
    </row>
    <row r="263" spans="1:12" ht="16.5">
      <c r="A263" s="43"/>
      <c r="B263" s="198" t="s">
        <v>141</v>
      </c>
      <c r="E263" s="128"/>
      <c r="F263" s="128"/>
      <c r="G263" s="128"/>
      <c r="H263" s="3" t="s">
        <v>1757</v>
      </c>
      <c r="I263" s="189" t="s">
        <v>1779</v>
      </c>
      <c r="J263" s="3" t="s">
        <v>1780</v>
      </c>
      <c r="K263" s="3" t="s">
        <v>1745</v>
      </c>
      <c r="L263" s="3" t="s">
        <v>1746</v>
      </c>
    </row>
    <row r="264" spans="1:12" ht="15">
      <c r="A264" s="43"/>
      <c r="B264" s="89" t="s">
        <v>1826</v>
      </c>
      <c r="E264" s="43"/>
      <c r="F264" s="43"/>
      <c r="G264" s="43"/>
      <c r="H264" s="43"/>
      <c r="I264" s="43"/>
      <c r="J264" s="43"/>
      <c r="K264" s="3" t="s">
        <v>2188</v>
      </c>
      <c r="L264" s="3" t="s">
        <v>2190</v>
      </c>
    </row>
    <row r="265" spans="1:12" ht="15">
      <c r="A265" s="43"/>
      <c r="B265" s="272" t="s">
        <v>1825</v>
      </c>
      <c r="E265" s="43"/>
      <c r="F265" s="43"/>
      <c r="G265" s="43"/>
      <c r="H265" s="43"/>
      <c r="I265" s="43"/>
      <c r="J265" s="43"/>
      <c r="K265" s="3" t="s">
        <v>2191</v>
      </c>
      <c r="L265" s="3" t="s">
        <v>3846</v>
      </c>
    </row>
    <row r="266" spans="1:12" ht="16.5">
      <c r="A266" s="43"/>
      <c r="B266" s="198" t="s">
        <v>833</v>
      </c>
      <c r="E266" s="128"/>
      <c r="F266" s="128"/>
      <c r="G266" s="128"/>
      <c r="H266" s="128"/>
      <c r="I266" s="128"/>
      <c r="J266" s="3" t="s">
        <v>1750</v>
      </c>
      <c r="K266" s="3" t="s">
        <v>1775</v>
      </c>
      <c r="L266" s="3" t="s">
        <v>1769</v>
      </c>
    </row>
    <row r="267" spans="1:12" ht="16.5">
      <c r="A267" s="43"/>
      <c r="B267" s="198" t="s">
        <v>834</v>
      </c>
      <c r="E267" s="128"/>
      <c r="F267" s="128"/>
      <c r="G267" s="128"/>
      <c r="H267" s="128"/>
      <c r="I267" s="128"/>
      <c r="J267" s="226" t="s">
        <v>1781</v>
      </c>
      <c r="K267" s="3" t="s">
        <v>2169</v>
      </c>
      <c r="L267" s="189" t="s">
        <v>2161</v>
      </c>
    </row>
    <row r="268" spans="1:12" ht="16.5">
      <c r="A268" s="43"/>
      <c r="B268" s="198" t="s">
        <v>23</v>
      </c>
      <c r="E268" s="128"/>
      <c r="F268" s="128"/>
      <c r="G268" s="3" t="s">
        <v>1760</v>
      </c>
      <c r="H268" s="226" t="s">
        <v>1756</v>
      </c>
      <c r="I268" s="3" t="s">
        <v>1782</v>
      </c>
      <c r="J268" s="226" t="s">
        <v>1783</v>
      </c>
      <c r="K268" s="189" t="s">
        <v>2170</v>
      </c>
      <c r="L268" s="3" t="s">
        <v>1751</v>
      </c>
    </row>
    <row r="269" spans="1:12" ht="16.5">
      <c r="A269" s="43"/>
      <c r="B269" s="198" t="s">
        <v>25</v>
      </c>
      <c r="E269" s="128"/>
      <c r="F269" s="3" t="s">
        <v>1763</v>
      </c>
      <c r="G269" s="3" t="s">
        <v>1763</v>
      </c>
      <c r="H269" s="3" t="s">
        <v>1777</v>
      </c>
      <c r="I269" s="3" t="s">
        <v>1745</v>
      </c>
      <c r="J269" s="3" t="s">
        <v>1742</v>
      </c>
      <c r="K269" s="3" t="s">
        <v>1765</v>
      </c>
      <c r="L269" s="3" t="s">
        <v>1755</v>
      </c>
    </row>
    <row r="270" spans="1:12" ht="16.5">
      <c r="A270" s="43"/>
      <c r="B270" s="198" t="s">
        <v>855</v>
      </c>
      <c r="E270" s="128"/>
      <c r="F270" s="128"/>
      <c r="G270" s="128"/>
      <c r="H270" s="128"/>
      <c r="I270" s="128"/>
      <c r="J270" s="226" t="s">
        <v>1784</v>
      </c>
      <c r="K270" s="128"/>
      <c r="L270" s="43"/>
    </row>
    <row r="271" spans="1:12" ht="15">
      <c r="A271" s="43"/>
      <c r="B271" s="272" t="s">
        <v>1835</v>
      </c>
      <c r="E271" s="43"/>
      <c r="F271" s="43"/>
      <c r="G271" s="43"/>
      <c r="H271" s="43"/>
      <c r="I271" s="43"/>
      <c r="J271" s="43"/>
      <c r="K271" s="3" t="s">
        <v>2193</v>
      </c>
      <c r="L271" s="3" t="s">
        <v>2195</v>
      </c>
    </row>
    <row r="272" spans="1:12" ht="15">
      <c r="A272" s="43"/>
      <c r="B272" s="89" t="s">
        <v>1842</v>
      </c>
      <c r="E272" s="43"/>
      <c r="F272" s="43"/>
      <c r="G272" s="43"/>
      <c r="H272" s="43"/>
      <c r="I272" s="43"/>
      <c r="J272" s="43"/>
      <c r="K272" s="3" t="s">
        <v>2183</v>
      </c>
      <c r="L272" s="189" t="s">
        <v>2177</v>
      </c>
    </row>
    <row r="273" spans="1:12" ht="15">
      <c r="A273" s="43"/>
      <c r="B273" s="89" t="s">
        <v>1832</v>
      </c>
      <c r="E273" s="43"/>
      <c r="F273" s="43"/>
      <c r="G273" s="43"/>
      <c r="H273" s="43"/>
      <c r="I273" s="43"/>
      <c r="J273" s="43"/>
      <c r="K273" s="3" t="s">
        <v>2190</v>
      </c>
      <c r="L273" s="43"/>
    </row>
    <row r="274" spans="1:12" ht="15">
      <c r="A274" s="43"/>
      <c r="B274" s="89" t="s">
        <v>1837</v>
      </c>
      <c r="E274" s="43"/>
      <c r="F274" s="43"/>
      <c r="G274" s="43"/>
      <c r="H274" s="43"/>
      <c r="I274" s="43"/>
      <c r="J274" s="43"/>
      <c r="K274" s="3" t="s">
        <v>2184</v>
      </c>
      <c r="L274" s="3" t="s">
        <v>2181</v>
      </c>
    </row>
    <row r="275" spans="1:12" ht="15">
      <c r="A275" s="43"/>
      <c r="B275" s="89" t="s">
        <v>1831</v>
      </c>
      <c r="E275" s="43"/>
      <c r="F275" s="43"/>
      <c r="G275" s="43"/>
      <c r="H275" s="43"/>
      <c r="I275" s="43"/>
      <c r="J275" s="43"/>
      <c r="K275" s="3" t="s">
        <v>2192</v>
      </c>
      <c r="L275" s="43"/>
    </row>
    <row r="276" spans="1:12" ht="16.5">
      <c r="A276" s="43"/>
      <c r="B276" s="198" t="s">
        <v>817</v>
      </c>
      <c r="E276" s="128"/>
      <c r="F276" s="128"/>
      <c r="G276" s="128"/>
      <c r="H276" s="128"/>
      <c r="I276" s="128"/>
      <c r="J276" s="3" t="s">
        <v>1785</v>
      </c>
      <c r="K276" s="3" t="s">
        <v>1773</v>
      </c>
      <c r="L276" s="3" t="s">
        <v>1757</v>
      </c>
    </row>
    <row r="277" spans="1:12" ht="16.5">
      <c r="A277" s="43"/>
      <c r="B277" s="198" t="s">
        <v>27</v>
      </c>
      <c r="E277" s="128"/>
      <c r="F277" s="128"/>
      <c r="G277" s="3" t="s">
        <v>1754</v>
      </c>
      <c r="H277" s="226" t="s">
        <v>1759</v>
      </c>
      <c r="I277" s="3" t="s">
        <v>1750</v>
      </c>
      <c r="J277" s="3" t="s">
        <v>1782</v>
      </c>
      <c r="K277" s="226" t="s">
        <v>1766</v>
      </c>
      <c r="L277" s="3" t="s">
        <v>2165</v>
      </c>
    </row>
    <row r="278" spans="1:12" ht="16.5">
      <c r="A278" s="43"/>
      <c r="B278" s="198" t="s">
        <v>849</v>
      </c>
      <c r="E278" s="128"/>
      <c r="F278" s="128"/>
      <c r="G278" s="128"/>
      <c r="H278" s="128"/>
      <c r="I278" s="128"/>
      <c r="J278" s="189" t="s">
        <v>1779</v>
      </c>
      <c r="K278" s="3" t="s">
        <v>1754</v>
      </c>
      <c r="L278" s="226" t="s">
        <v>1756</v>
      </c>
    </row>
    <row r="279" spans="1:12" ht="16.5">
      <c r="A279" s="43"/>
      <c r="B279" s="198" t="s">
        <v>154</v>
      </c>
      <c r="E279" s="128"/>
      <c r="F279" s="128"/>
      <c r="G279" s="128"/>
      <c r="H279" s="128"/>
      <c r="I279" s="189" t="s">
        <v>1778</v>
      </c>
      <c r="J279" s="3" t="s">
        <v>1754</v>
      </c>
      <c r="K279" s="196" t="s">
        <v>1764</v>
      </c>
      <c r="L279" s="3" t="s">
        <v>1745</v>
      </c>
    </row>
    <row r="280" spans="1:12" ht="16.5">
      <c r="A280" s="43"/>
      <c r="B280" s="198" t="s">
        <v>835</v>
      </c>
      <c r="E280" s="128"/>
      <c r="F280" s="128"/>
      <c r="G280" s="128"/>
      <c r="H280" s="128"/>
      <c r="I280" s="128"/>
      <c r="J280" s="226" t="s">
        <v>1786</v>
      </c>
      <c r="K280" s="226" t="s">
        <v>2171</v>
      </c>
      <c r="L280" s="189" t="s">
        <v>2179</v>
      </c>
    </row>
    <row r="281" spans="1:12" ht="16.5">
      <c r="A281" s="43"/>
      <c r="B281" s="198" t="s">
        <v>29</v>
      </c>
      <c r="E281" s="128"/>
      <c r="F281" s="128"/>
      <c r="G281" s="3" t="s">
        <v>1755</v>
      </c>
      <c r="H281" s="3" t="s">
        <v>1743</v>
      </c>
      <c r="I281" s="3" t="s">
        <v>1746</v>
      </c>
      <c r="J281" s="226" t="s">
        <v>1741</v>
      </c>
      <c r="K281" s="226" t="s">
        <v>1795</v>
      </c>
      <c r="L281" s="3" t="s">
        <v>2158</v>
      </c>
    </row>
    <row r="282" spans="1:12" ht="16.5">
      <c r="A282" s="43"/>
      <c r="B282" s="198" t="s">
        <v>142</v>
      </c>
      <c r="E282" s="128"/>
      <c r="F282" s="128"/>
      <c r="G282" s="128"/>
      <c r="H282" s="3" t="s">
        <v>1774</v>
      </c>
      <c r="I282" s="189" t="s">
        <v>1772</v>
      </c>
      <c r="J282" s="3" t="s">
        <v>1760</v>
      </c>
      <c r="K282" s="3" t="s">
        <v>1777</v>
      </c>
      <c r="L282" s="3" t="s">
        <v>1777</v>
      </c>
    </row>
    <row r="283" spans="1:12" ht="16.5">
      <c r="A283" s="43"/>
      <c r="B283" s="198" t="s">
        <v>809</v>
      </c>
      <c r="E283" s="128"/>
      <c r="F283" s="128"/>
      <c r="G283" s="128"/>
      <c r="H283" s="128"/>
      <c r="I283" s="128"/>
      <c r="J283" s="3" t="s">
        <v>1757</v>
      </c>
      <c r="K283" s="3" t="s">
        <v>1785</v>
      </c>
      <c r="L283" s="3" t="s">
        <v>1785</v>
      </c>
    </row>
    <row r="284" spans="1:12" ht="15">
      <c r="A284" s="43"/>
      <c r="B284" s="89" t="s">
        <v>1841</v>
      </c>
      <c r="E284" s="43"/>
      <c r="F284" s="43"/>
      <c r="G284" s="43"/>
      <c r="H284" s="43"/>
      <c r="I284" s="43"/>
      <c r="J284" s="43"/>
      <c r="K284" s="3" t="s">
        <v>2180</v>
      </c>
      <c r="L284" s="3" t="s">
        <v>2189</v>
      </c>
    </row>
    <row r="285" spans="1:12" ht="16.5">
      <c r="A285" s="43"/>
      <c r="B285" s="198" t="s">
        <v>850</v>
      </c>
      <c r="E285" s="128"/>
      <c r="F285" s="128"/>
      <c r="G285" s="128"/>
      <c r="H285" s="128"/>
      <c r="I285" s="128"/>
      <c r="J285" s="3" t="s">
        <v>1774</v>
      </c>
      <c r="K285" s="189" t="s">
        <v>1778</v>
      </c>
      <c r="L285" s="3" t="s">
        <v>1771</v>
      </c>
    </row>
    <row r="286" spans="1:12" ht="16.5">
      <c r="A286" s="43"/>
      <c r="B286" s="198" t="s">
        <v>820</v>
      </c>
      <c r="E286" s="128"/>
      <c r="F286" s="128"/>
      <c r="G286" s="128"/>
      <c r="H286" s="128"/>
      <c r="I286" s="128"/>
      <c r="J286" s="3" t="s">
        <v>1787</v>
      </c>
      <c r="K286" s="189" t="s">
        <v>1772</v>
      </c>
      <c r="L286" s="3" t="s">
        <v>1743</v>
      </c>
    </row>
    <row r="287" spans="1:12" ht="16.5">
      <c r="A287" s="43"/>
      <c r="B287" s="198" t="s">
        <v>819</v>
      </c>
      <c r="E287" s="128"/>
      <c r="F287" s="128"/>
      <c r="G287" s="128"/>
      <c r="H287" s="128"/>
      <c r="I287" s="128"/>
      <c r="J287" s="3" t="s">
        <v>1751</v>
      </c>
      <c r="K287" s="3" t="s">
        <v>1782</v>
      </c>
      <c r="L287" s="189" t="s">
        <v>1778</v>
      </c>
    </row>
    <row r="288" spans="1:12" ht="15">
      <c r="A288" s="43"/>
      <c r="B288" s="89" t="s">
        <v>1829</v>
      </c>
      <c r="E288" s="43"/>
      <c r="F288" s="43"/>
      <c r="G288" s="43"/>
      <c r="H288" s="43"/>
      <c r="I288" s="43"/>
      <c r="J288" s="43"/>
      <c r="K288" s="3" t="s">
        <v>2194</v>
      </c>
      <c r="L288" s="43"/>
    </row>
    <row r="289" spans="1:12" ht="16.5">
      <c r="A289" s="43"/>
      <c r="B289" s="198" t="s">
        <v>158</v>
      </c>
      <c r="E289" s="128"/>
      <c r="F289" s="128"/>
      <c r="G289" s="128"/>
      <c r="H289" s="128"/>
      <c r="I289" s="189" t="s">
        <v>1788</v>
      </c>
      <c r="J289" s="3" t="s">
        <v>1743</v>
      </c>
      <c r="K289" s="226" t="s">
        <v>1741</v>
      </c>
      <c r="L289" s="226" t="s">
        <v>1795</v>
      </c>
    </row>
    <row r="290" spans="1:12" ht="16.5">
      <c r="A290" s="43"/>
      <c r="B290" s="198" t="s">
        <v>804</v>
      </c>
      <c r="E290" s="128"/>
      <c r="F290" s="128"/>
      <c r="G290" s="128"/>
      <c r="H290" s="128"/>
      <c r="I290" s="128"/>
      <c r="J290" s="226" t="s">
        <v>1789</v>
      </c>
      <c r="K290" s="189" t="s">
        <v>2172</v>
      </c>
      <c r="L290" s="226" t="s">
        <v>1787</v>
      </c>
    </row>
    <row r="291" spans="1:12" ht="16.5">
      <c r="A291" s="43"/>
      <c r="B291" s="198" t="s">
        <v>2217</v>
      </c>
      <c r="E291" s="43"/>
      <c r="F291" s="43"/>
      <c r="G291" s="43"/>
      <c r="H291" s="43"/>
      <c r="I291" s="43"/>
      <c r="J291" s="43"/>
      <c r="K291" s="43"/>
      <c r="L291" s="3" t="s">
        <v>2187</v>
      </c>
    </row>
    <row r="292" spans="1:12" ht="16.5">
      <c r="A292" s="43"/>
      <c r="B292" s="198" t="s">
        <v>31</v>
      </c>
      <c r="E292" s="3" t="s">
        <v>1780</v>
      </c>
      <c r="F292" s="3" t="s">
        <v>1765</v>
      </c>
      <c r="G292" s="3" t="s">
        <v>1780</v>
      </c>
      <c r="H292" s="3" t="s">
        <v>1760</v>
      </c>
      <c r="I292" s="196" t="s">
        <v>1764</v>
      </c>
      <c r="J292" s="196" t="s">
        <v>1764</v>
      </c>
      <c r="K292" s="3" t="s">
        <v>1763</v>
      </c>
      <c r="L292" s="196" t="s">
        <v>1764</v>
      </c>
    </row>
    <row r="293" spans="1:12" ht="16.5">
      <c r="A293" s="43"/>
      <c r="B293" s="198" t="s">
        <v>861</v>
      </c>
      <c r="E293" s="128"/>
      <c r="F293" s="128"/>
      <c r="G293" s="128"/>
      <c r="H293" s="128"/>
      <c r="I293" s="128"/>
      <c r="J293" s="3" t="s">
        <v>1788</v>
      </c>
      <c r="K293" s="3" t="s">
        <v>1788</v>
      </c>
      <c r="L293" s="3" t="s">
        <v>1782</v>
      </c>
    </row>
    <row r="294" spans="1:12" ht="16.5">
      <c r="A294" s="43"/>
      <c r="B294" s="198" t="s">
        <v>826</v>
      </c>
      <c r="E294" s="128"/>
      <c r="F294" s="128"/>
      <c r="G294" s="128"/>
      <c r="H294" s="128"/>
      <c r="I294" s="128"/>
      <c r="J294" s="226" t="s">
        <v>1790</v>
      </c>
      <c r="K294" s="3" t="s">
        <v>2173</v>
      </c>
      <c r="L294" s="3" t="s">
        <v>2160</v>
      </c>
    </row>
    <row r="295" spans="1:12" ht="16.5">
      <c r="A295" s="43"/>
      <c r="B295" s="198" t="s">
        <v>853</v>
      </c>
      <c r="E295" s="128"/>
      <c r="F295" s="128"/>
      <c r="G295" s="128"/>
      <c r="H295" s="128"/>
      <c r="I295" s="128"/>
      <c r="J295" s="226" t="s">
        <v>1791</v>
      </c>
      <c r="K295" s="3" t="s">
        <v>2174</v>
      </c>
      <c r="L295" s="3" t="s">
        <v>2175</v>
      </c>
    </row>
    <row r="296" spans="1:12" ht="16.5">
      <c r="A296" s="43"/>
      <c r="B296" s="198" t="s">
        <v>33</v>
      </c>
      <c r="E296" s="128"/>
      <c r="F296" s="3" t="s">
        <v>1762</v>
      </c>
      <c r="G296" s="3" t="s">
        <v>1777</v>
      </c>
      <c r="H296" s="3" t="s">
        <v>1780</v>
      </c>
      <c r="I296" s="3" t="s">
        <v>1771</v>
      </c>
      <c r="J296" s="3" t="s">
        <v>1755</v>
      </c>
      <c r="K296" s="3" t="s">
        <v>1771</v>
      </c>
      <c r="L296" s="3" t="s">
        <v>1760</v>
      </c>
    </row>
    <row r="297" spans="1:12" ht="15">
      <c r="A297" s="43"/>
      <c r="B297" s="89" t="s">
        <v>1857</v>
      </c>
      <c r="E297" s="43"/>
      <c r="F297" s="43"/>
      <c r="G297" s="43"/>
      <c r="H297" s="43"/>
      <c r="I297" s="43"/>
      <c r="J297" s="43"/>
      <c r="K297" s="3" t="s">
        <v>2187</v>
      </c>
      <c r="L297" s="43"/>
    </row>
    <row r="298" spans="1:12" ht="16.5">
      <c r="A298" s="43"/>
      <c r="B298" s="198" t="s">
        <v>35</v>
      </c>
      <c r="E298" s="128"/>
      <c r="F298" s="3" t="s">
        <v>1760</v>
      </c>
      <c r="G298" s="226" t="s">
        <v>1792</v>
      </c>
      <c r="H298" s="3" t="s">
        <v>1788</v>
      </c>
      <c r="I298" s="3" t="s">
        <v>1785</v>
      </c>
      <c r="J298" s="226" t="s">
        <v>1793</v>
      </c>
      <c r="K298" s="3" t="s">
        <v>2175</v>
      </c>
      <c r="L298" s="226" t="s">
        <v>2167</v>
      </c>
    </row>
    <row r="299" spans="1:12" ht="16.5">
      <c r="A299" s="43"/>
      <c r="B299" s="198" t="s">
        <v>37</v>
      </c>
      <c r="E299" s="128"/>
      <c r="F299" s="3" t="s">
        <v>1742</v>
      </c>
      <c r="G299" s="226" t="s">
        <v>1794</v>
      </c>
      <c r="H299" s="189" t="s">
        <v>1778</v>
      </c>
      <c r="I299" s="3" t="s">
        <v>1742</v>
      </c>
      <c r="J299" s="3" t="s">
        <v>1761</v>
      </c>
      <c r="K299" s="226" t="s">
        <v>1756</v>
      </c>
      <c r="L299" s="3" t="s">
        <v>1788</v>
      </c>
    </row>
    <row r="300" spans="1:12" ht="16.5">
      <c r="A300" s="43"/>
      <c r="B300" s="198" t="s">
        <v>143</v>
      </c>
      <c r="E300" s="128"/>
      <c r="F300" s="128"/>
      <c r="G300" s="128"/>
      <c r="H300" s="189" t="s">
        <v>1779</v>
      </c>
      <c r="I300" s="3" t="s">
        <v>1780</v>
      </c>
      <c r="J300" s="3" t="s">
        <v>1777</v>
      </c>
      <c r="K300" s="3" t="s">
        <v>1762</v>
      </c>
      <c r="L300" s="3" t="s">
        <v>1742</v>
      </c>
    </row>
    <row r="301" spans="1:12" ht="16.5">
      <c r="A301" s="43"/>
      <c r="B301" s="198" t="s">
        <v>181</v>
      </c>
      <c r="E301" s="128"/>
      <c r="F301" s="3" t="s">
        <v>1755</v>
      </c>
      <c r="G301" s="128"/>
      <c r="H301" s="128"/>
      <c r="I301" s="128"/>
      <c r="J301" s="128"/>
      <c r="K301" s="128"/>
      <c r="L301" s="43"/>
    </row>
    <row r="302" spans="1:12" ht="15">
      <c r="A302" s="43"/>
      <c r="B302" s="272" t="s">
        <v>1843</v>
      </c>
      <c r="E302" s="43"/>
      <c r="F302" s="43"/>
      <c r="G302" s="43"/>
      <c r="H302" s="43"/>
      <c r="I302" s="43"/>
      <c r="J302" s="43"/>
      <c r="K302" s="189" t="s">
        <v>2177</v>
      </c>
      <c r="L302" s="189" t="s">
        <v>2166</v>
      </c>
    </row>
    <row r="303" spans="1:12" ht="16.5">
      <c r="A303" s="43"/>
      <c r="B303" s="198" t="s">
        <v>39</v>
      </c>
      <c r="E303" s="3" t="s">
        <v>1765</v>
      </c>
      <c r="F303" s="3" t="s">
        <v>1780</v>
      </c>
      <c r="G303" s="3" t="s">
        <v>1771</v>
      </c>
      <c r="H303" s="3" t="s">
        <v>1771</v>
      </c>
      <c r="I303" s="3" t="s">
        <v>1761</v>
      </c>
      <c r="J303" s="3" t="s">
        <v>1745</v>
      </c>
      <c r="K303" s="3" t="s">
        <v>1743</v>
      </c>
      <c r="L303" s="3" t="s">
        <v>1761</v>
      </c>
    </row>
    <row r="304" spans="1:12" ht="16.5">
      <c r="A304" s="43"/>
      <c r="B304" s="198" t="s">
        <v>180</v>
      </c>
      <c r="E304" s="3" t="s">
        <v>1745</v>
      </c>
      <c r="F304" s="3" t="s">
        <v>1777</v>
      </c>
      <c r="G304" s="128"/>
      <c r="H304" s="128"/>
      <c r="I304" s="128"/>
      <c r="J304" s="128"/>
      <c r="K304" s="128"/>
      <c r="L304" s="43"/>
    </row>
    <row r="305" spans="1:12" ht="16.5">
      <c r="A305" s="43"/>
      <c r="B305" s="198" t="s">
        <v>144</v>
      </c>
      <c r="E305" s="128"/>
      <c r="F305" s="128"/>
      <c r="G305" s="128"/>
      <c r="H305" s="189" t="s">
        <v>1772</v>
      </c>
      <c r="I305" s="3" t="s">
        <v>1762</v>
      </c>
      <c r="J305" s="226" t="s">
        <v>1759</v>
      </c>
      <c r="K305" s="226" t="s">
        <v>1787</v>
      </c>
      <c r="L305" s="3" t="s">
        <v>2169</v>
      </c>
    </row>
    <row r="306" spans="1:12" ht="15">
      <c r="A306" s="43"/>
      <c r="B306" s="89" t="s">
        <v>1840</v>
      </c>
      <c r="E306" s="43"/>
      <c r="F306" s="43"/>
      <c r="G306" s="43"/>
      <c r="H306" s="43"/>
      <c r="I306" s="43"/>
      <c r="J306" s="43"/>
      <c r="K306" s="3" t="s">
        <v>2182</v>
      </c>
      <c r="L306" s="3" t="s">
        <v>2180</v>
      </c>
    </row>
    <row r="307" spans="1:12" ht="16.5">
      <c r="A307" s="43"/>
      <c r="B307" s="198" t="s">
        <v>155</v>
      </c>
      <c r="E307" s="128"/>
      <c r="F307" s="128"/>
      <c r="G307" s="128"/>
      <c r="H307" s="128"/>
      <c r="I307" s="3" t="s">
        <v>1775</v>
      </c>
      <c r="J307" s="3" t="s">
        <v>1795</v>
      </c>
      <c r="K307" s="189" t="s">
        <v>1779</v>
      </c>
      <c r="L307" s="3" t="s">
        <v>1762</v>
      </c>
    </row>
    <row r="308" spans="1:12" ht="15">
      <c r="A308" s="43"/>
      <c r="B308" s="89" t="s">
        <v>1839</v>
      </c>
      <c r="E308" s="43"/>
      <c r="F308" s="43"/>
      <c r="G308" s="43"/>
      <c r="H308" s="43"/>
      <c r="I308" s="43"/>
      <c r="J308" s="43"/>
      <c r="K308" s="3" t="s">
        <v>2181</v>
      </c>
      <c r="L308" s="43"/>
    </row>
    <row r="309" spans="1:12" ht="16.5">
      <c r="A309" s="43"/>
      <c r="B309" s="198" t="s">
        <v>824</v>
      </c>
      <c r="E309" s="128"/>
      <c r="F309" s="128"/>
      <c r="G309" s="128"/>
      <c r="H309" s="128"/>
      <c r="I309" s="128"/>
      <c r="J309" s="226" t="s">
        <v>1796</v>
      </c>
      <c r="K309" s="3" t="s">
        <v>2176</v>
      </c>
      <c r="L309" s="3" t="s">
        <v>2174</v>
      </c>
    </row>
    <row r="310" spans="1:12" ht="16.5">
      <c r="A310" s="43"/>
      <c r="B310" s="198" t="s">
        <v>2223</v>
      </c>
      <c r="E310" s="43"/>
      <c r="F310" s="43"/>
      <c r="G310" s="43"/>
      <c r="H310" s="43"/>
      <c r="I310" s="43"/>
      <c r="J310" s="43"/>
      <c r="K310" s="43"/>
      <c r="L310" s="189" t="s">
        <v>2178</v>
      </c>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803"/>
  <sheetViews>
    <sheetView topLeftCell="A780" zoomScale="90" zoomScaleNormal="90" workbookViewId="0">
      <selection activeCell="J794" sqref="J794:M802"/>
    </sheetView>
  </sheetViews>
  <sheetFormatPr defaultRowHeight="12.75"/>
  <cols>
    <col min="1" max="1" width="9.7109375" customWidth="1"/>
    <col min="3" max="3" width="9.42578125" customWidth="1"/>
    <col min="6" max="6" width="9.7109375" customWidth="1"/>
    <col min="9" max="10" width="9.7109375" customWidth="1"/>
    <col min="13" max="13" width="10.42578125" bestFit="1" customWidth="1"/>
    <col min="22" max="22" width="10.7109375" customWidth="1"/>
  </cols>
  <sheetData>
    <row r="1" spans="1:29" ht="25.5">
      <c r="A1" s="23" t="s">
        <v>2584</v>
      </c>
      <c r="L1" s="28"/>
      <c r="O1" s="28"/>
      <c r="P1" s="28"/>
      <c r="Q1" s="28"/>
      <c r="R1" s="28"/>
      <c r="S1" s="28"/>
      <c r="T1" s="28"/>
      <c r="U1" s="28"/>
      <c r="V1" s="28"/>
      <c r="W1" s="28"/>
      <c r="X1" s="28"/>
      <c r="Y1" s="28"/>
      <c r="Z1" s="28"/>
    </row>
    <row r="2" spans="1:29" ht="14.25">
      <c r="L2" s="28"/>
      <c r="O2" s="28"/>
      <c r="P2" s="28"/>
      <c r="Q2" s="28"/>
      <c r="R2" s="28"/>
      <c r="S2" s="28"/>
      <c r="T2" s="28"/>
      <c r="U2" s="28"/>
      <c r="V2" s="28"/>
      <c r="W2" s="28"/>
      <c r="X2" s="28"/>
      <c r="Y2" s="28"/>
      <c r="Z2" s="28"/>
    </row>
    <row r="3" spans="1:29" ht="20.25">
      <c r="A3" s="314" t="s">
        <v>2544</v>
      </c>
      <c r="B3" s="314"/>
      <c r="C3" s="314"/>
      <c r="D3" s="314" t="s">
        <v>2545</v>
      </c>
      <c r="E3" s="314"/>
      <c r="F3" s="314"/>
      <c r="G3" s="314" t="s">
        <v>2546</v>
      </c>
      <c r="H3" s="314"/>
      <c r="I3" s="314"/>
      <c r="J3" s="314" t="s">
        <v>2547</v>
      </c>
      <c r="K3" s="314"/>
      <c r="L3" s="315"/>
      <c r="M3" s="314" t="s">
        <v>2548</v>
      </c>
      <c r="N3" s="314"/>
      <c r="O3" s="315"/>
      <c r="P3" s="314" t="s">
        <v>2549</v>
      </c>
      <c r="Q3" s="314"/>
      <c r="R3" s="314"/>
      <c r="S3" s="314" t="s">
        <v>2550</v>
      </c>
      <c r="T3" s="314"/>
      <c r="U3" s="314"/>
      <c r="V3" s="314" t="s">
        <v>2551</v>
      </c>
      <c r="W3" s="314"/>
      <c r="X3" s="314"/>
      <c r="Y3" s="314"/>
      <c r="Z3" s="314"/>
      <c r="AA3" s="315"/>
      <c r="AB3" s="314"/>
      <c r="AC3" s="314"/>
    </row>
    <row r="4" spans="1:29" ht="15" thickBot="1">
      <c r="L4" s="28"/>
      <c r="O4" s="28"/>
      <c r="P4" s="28"/>
      <c r="Q4" s="28"/>
      <c r="R4" s="28"/>
      <c r="S4" s="28"/>
      <c r="T4" s="28"/>
      <c r="U4" s="28"/>
      <c r="V4" s="28"/>
      <c r="W4" s="28"/>
      <c r="X4" s="28"/>
      <c r="Y4" s="28"/>
      <c r="Z4" s="28"/>
    </row>
    <row r="5" spans="1:29" ht="15.75" thickBot="1">
      <c r="A5" s="316" t="s">
        <v>3039</v>
      </c>
      <c r="B5" s="41"/>
      <c r="C5" s="41"/>
      <c r="D5" s="316" t="s">
        <v>3044</v>
      </c>
      <c r="E5" s="41"/>
      <c r="F5" s="41"/>
      <c r="G5" s="316" t="s">
        <v>3054</v>
      </c>
      <c r="H5" s="41"/>
      <c r="I5" s="41"/>
      <c r="J5" s="316" t="s">
        <v>3067</v>
      </c>
      <c r="K5" s="41"/>
      <c r="L5" s="68"/>
      <c r="M5" s="316" t="s">
        <v>3075</v>
      </c>
      <c r="N5" s="41"/>
      <c r="O5" s="68"/>
      <c r="P5" s="316" t="s">
        <v>3175</v>
      </c>
      <c r="Q5" s="68"/>
      <c r="R5" s="68"/>
      <c r="S5" s="316" t="s">
        <v>3354</v>
      </c>
      <c r="T5" s="68"/>
      <c r="U5" s="68"/>
      <c r="V5" s="316" t="s">
        <v>3409</v>
      </c>
      <c r="W5" s="68"/>
      <c r="X5" s="68"/>
      <c r="Y5" s="68"/>
      <c r="Z5" s="68"/>
      <c r="AA5" s="41"/>
    </row>
    <row r="6" spans="1:29" ht="15.75" thickBot="1">
      <c r="A6" s="316" t="s">
        <v>3034</v>
      </c>
      <c r="B6" s="41"/>
      <c r="C6" s="41"/>
      <c r="D6" s="316" t="s">
        <v>3045</v>
      </c>
      <c r="E6" s="41"/>
      <c r="F6" s="41"/>
      <c r="G6" s="316" t="s">
        <v>3055</v>
      </c>
      <c r="H6" s="41"/>
      <c r="I6" s="41"/>
      <c r="J6" s="316" t="s">
        <v>3068</v>
      </c>
      <c r="K6" s="41"/>
      <c r="L6" s="68"/>
      <c r="M6" s="316" t="s">
        <v>3076</v>
      </c>
      <c r="N6" s="41"/>
      <c r="O6" s="68"/>
      <c r="P6" s="316" t="s">
        <v>3176</v>
      </c>
      <c r="Q6" s="68"/>
      <c r="R6" s="68"/>
      <c r="S6" s="316" t="s">
        <v>3308</v>
      </c>
      <c r="T6" s="68"/>
      <c r="U6" s="68"/>
      <c r="V6" s="316" t="s">
        <v>3410</v>
      </c>
      <c r="W6" s="68"/>
      <c r="X6" s="68"/>
      <c r="Y6" s="68"/>
      <c r="Z6" s="68"/>
      <c r="AA6" s="41"/>
    </row>
    <row r="7" spans="1:29" ht="15.75" thickBot="1">
      <c r="A7" s="316" t="s">
        <v>3035</v>
      </c>
      <c r="B7" s="41"/>
      <c r="C7" s="41"/>
      <c r="D7" s="316" t="s">
        <v>3046</v>
      </c>
      <c r="E7" s="41"/>
      <c r="F7" s="41"/>
      <c r="G7" s="316" t="s">
        <v>3056</v>
      </c>
      <c r="H7" s="41"/>
      <c r="I7" s="41"/>
      <c r="J7" s="316" t="s">
        <v>3069</v>
      </c>
      <c r="K7" s="41"/>
      <c r="L7" s="68"/>
      <c r="M7" s="316" t="s">
        <v>3077</v>
      </c>
      <c r="N7" s="41"/>
      <c r="O7" s="68"/>
      <c r="P7" s="316" t="s">
        <v>3177</v>
      </c>
      <c r="Q7" s="68"/>
      <c r="R7" s="68"/>
      <c r="S7" s="316" t="s">
        <v>3309</v>
      </c>
      <c r="T7" s="68"/>
      <c r="U7" s="68"/>
      <c r="V7" s="316" t="s">
        <v>3411</v>
      </c>
      <c r="W7" s="68"/>
      <c r="X7" s="68"/>
      <c r="Y7" s="68"/>
      <c r="Z7" s="68"/>
      <c r="AA7" s="41"/>
    </row>
    <row r="8" spans="1:29" ht="15.75" thickBot="1">
      <c r="A8" s="363" t="s">
        <v>3036</v>
      </c>
      <c r="B8" s="41"/>
      <c r="C8" s="41"/>
      <c r="D8" s="363" t="s">
        <v>3047</v>
      </c>
      <c r="E8" s="41"/>
      <c r="F8" s="41"/>
      <c r="G8" s="363" t="s">
        <v>3057</v>
      </c>
      <c r="H8" s="41"/>
      <c r="I8" s="41"/>
      <c r="J8" s="316" t="s">
        <v>3064</v>
      </c>
      <c r="K8" s="41"/>
      <c r="L8" s="68"/>
      <c r="M8" s="316" t="s">
        <v>3078</v>
      </c>
      <c r="N8" s="41"/>
      <c r="O8" s="68"/>
      <c r="P8" s="316" t="s">
        <v>3178</v>
      </c>
      <c r="Q8" s="68"/>
      <c r="R8" s="68"/>
      <c r="S8" s="316" t="s">
        <v>3310</v>
      </c>
      <c r="T8" s="68"/>
      <c r="U8" s="68"/>
      <c r="V8" s="316" t="s">
        <v>3412</v>
      </c>
      <c r="W8" s="68"/>
      <c r="X8" s="68"/>
      <c r="Y8" s="68"/>
      <c r="Z8" s="68"/>
      <c r="AA8" s="41"/>
    </row>
    <row r="9" spans="1:29" ht="15.75" thickBot="1">
      <c r="A9" s="362" t="s">
        <v>3040</v>
      </c>
      <c r="B9" s="41"/>
      <c r="C9" s="41"/>
      <c r="D9" s="324" t="s">
        <v>3048</v>
      </c>
      <c r="E9" s="41"/>
      <c r="F9" s="41"/>
      <c r="G9" s="324" t="s">
        <v>3058</v>
      </c>
      <c r="H9" s="41"/>
      <c r="I9" s="41"/>
      <c r="J9" s="316" t="s">
        <v>3070</v>
      </c>
      <c r="K9" s="41"/>
      <c r="L9" s="68"/>
      <c r="M9" s="316" t="s">
        <v>3079</v>
      </c>
      <c r="N9" s="41"/>
      <c r="O9" s="68"/>
      <c r="P9" s="316" t="s">
        <v>3179</v>
      </c>
      <c r="Q9" s="68"/>
      <c r="R9" s="68"/>
      <c r="S9" s="316" t="s">
        <v>3311</v>
      </c>
      <c r="T9" s="68"/>
      <c r="U9" s="68"/>
      <c r="V9" s="316" t="s">
        <v>3413</v>
      </c>
      <c r="W9" s="68"/>
      <c r="X9" s="68"/>
      <c r="Y9" s="68"/>
      <c r="Z9" s="68"/>
      <c r="AA9" s="41"/>
    </row>
    <row r="10" spans="1:29" ht="15.75" thickBot="1">
      <c r="A10" s="316" t="s">
        <v>3037</v>
      </c>
      <c r="B10" s="41"/>
      <c r="C10" s="41"/>
      <c r="D10" s="316" t="s">
        <v>3049</v>
      </c>
      <c r="E10" s="41"/>
      <c r="F10" s="41"/>
      <c r="G10" s="316" t="s">
        <v>3059</v>
      </c>
      <c r="H10" s="41"/>
      <c r="I10" s="41"/>
      <c r="J10" s="316" t="s">
        <v>3071</v>
      </c>
      <c r="K10" s="41"/>
      <c r="L10" s="68"/>
      <c r="M10" s="316" t="s">
        <v>3080</v>
      </c>
      <c r="N10" s="41"/>
      <c r="O10" s="68"/>
      <c r="P10" s="316" t="s">
        <v>3180</v>
      </c>
      <c r="Q10" s="68"/>
      <c r="R10" s="68"/>
      <c r="S10" s="316" t="s">
        <v>3313</v>
      </c>
      <c r="T10" s="68"/>
      <c r="U10" s="68"/>
      <c r="V10" s="316" t="s">
        <v>3414</v>
      </c>
      <c r="W10" s="68"/>
      <c r="X10" s="68"/>
      <c r="Y10" s="68"/>
      <c r="Z10" s="68"/>
      <c r="AA10" s="41"/>
    </row>
    <row r="11" spans="1:29" ht="15.75" thickBot="1">
      <c r="A11" s="316" t="s">
        <v>3038</v>
      </c>
      <c r="B11" s="41"/>
      <c r="C11" s="41"/>
      <c r="D11" s="316" t="s">
        <v>3050</v>
      </c>
      <c r="E11" s="41"/>
      <c r="F11" s="41"/>
      <c r="G11" s="316" t="s">
        <v>3063</v>
      </c>
      <c r="H11" s="41"/>
      <c r="I11" s="41"/>
      <c r="J11" s="316" t="s">
        <v>3065</v>
      </c>
      <c r="K11" s="41"/>
      <c r="L11" s="68"/>
      <c r="M11" s="316" t="s">
        <v>3081</v>
      </c>
      <c r="N11" s="41"/>
      <c r="O11" s="68"/>
      <c r="P11" s="316" t="s">
        <v>3181</v>
      </c>
      <c r="Q11" s="68"/>
      <c r="R11" s="68"/>
      <c r="S11" s="316" t="s">
        <v>3314</v>
      </c>
      <c r="T11" s="68"/>
      <c r="U11" s="68"/>
      <c r="V11" s="316" t="s">
        <v>3415</v>
      </c>
      <c r="W11" s="68"/>
      <c r="X11" s="68"/>
      <c r="Y11" s="68"/>
      <c r="Z11" s="68"/>
      <c r="AA11" s="41"/>
    </row>
    <row r="12" spans="1:29" ht="15.75" thickBot="1">
      <c r="A12" s="316" t="s">
        <v>3042</v>
      </c>
      <c r="B12" s="41"/>
      <c r="C12" s="41"/>
      <c r="D12" s="316" t="s">
        <v>3051</v>
      </c>
      <c r="E12" s="41"/>
      <c r="F12" s="41"/>
      <c r="G12" s="316" t="s">
        <v>3060</v>
      </c>
      <c r="H12" s="41"/>
      <c r="I12" s="41"/>
      <c r="J12" s="316" t="s">
        <v>3066</v>
      </c>
      <c r="K12" s="41"/>
      <c r="L12" s="68"/>
      <c r="M12" s="316" t="s">
        <v>3082</v>
      </c>
      <c r="N12" s="41"/>
      <c r="O12" s="68"/>
      <c r="P12" s="316" t="s">
        <v>3182</v>
      </c>
      <c r="Q12" s="68"/>
      <c r="R12" s="68"/>
      <c r="S12" s="316" t="s">
        <v>3312</v>
      </c>
      <c r="T12" s="68"/>
      <c r="U12" s="68"/>
      <c r="V12" s="316" t="s">
        <v>3416</v>
      </c>
      <c r="W12" s="68"/>
      <c r="X12" s="68"/>
      <c r="Y12" s="68"/>
      <c r="Z12" s="68"/>
      <c r="AA12" s="41"/>
    </row>
    <row r="13" spans="1:29" ht="15">
      <c r="A13" s="316" t="s">
        <v>3043</v>
      </c>
      <c r="B13" s="41"/>
      <c r="C13" s="41"/>
      <c r="D13" s="316" t="s">
        <v>3052</v>
      </c>
      <c r="E13" s="41"/>
      <c r="F13" s="41"/>
      <c r="G13" s="316" t="s">
        <v>3061</v>
      </c>
      <c r="H13" s="41"/>
      <c r="I13" s="41"/>
      <c r="J13" s="316" t="s">
        <v>3072</v>
      </c>
      <c r="K13" s="41"/>
      <c r="L13" s="68"/>
      <c r="M13" s="316" t="s">
        <v>3083</v>
      </c>
      <c r="N13" s="41"/>
      <c r="O13" s="68"/>
      <c r="P13" s="316" t="s">
        <v>3183</v>
      </c>
      <c r="Q13" s="68"/>
      <c r="R13" s="68"/>
      <c r="S13" s="316" t="s">
        <v>3315</v>
      </c>
      <c r="T13" s="68"/>
      <c r="U13" s="68"/>
      <c r="V13" s="316" t="s">
        <v>3417</v>
      </c>
      <c r="W13" s="68"/>
      <c r="X13" s="68"/>
      <c r="Y13" s="68"/>
      <c r="Z13" s="68"/>
      <c r="AA13" s="41"/>
    </row>
    <row r="14" spans="1:29" ht="15">
      <c r="A14" s="324" t="s">
        <v>3041</v>
      </c>
      <c r="B14" s="41"/>
      <c r="C14" s="41"/>
      <c r="D14" s="324" t="s">
        <v>3053</v>
      </c>
      <c r="E14" s="41"/>
      <c r="F14" s="41"/>
      <c r="G14" s="324" t="s">
        <v>3062</v>
      </c>
      <c r="H14" s="41"/>
      <c r="I14" s="41"/>
      <c r="J14" s="324" t="s">
        <v>3073</v>
      </c>
      <c r="K14" s="41"/>
      <c r="L14" s="68"/>
      <c r="M14" s="324" t="s">
        <v>3084</v>
      </c>
      <c r="N14" s="41"/>
      <c r="O14" s="68"/>
      <c r="P14" s="324" t="s">
        <v>3184</v>
      </c>
      <c r="Q14" s="68"/>
      <c r="R14" s="68"/>
      <c r="S14" s="324" t="s">
        <v>3316</v>
      </c>
      <c r="T14" s="68"/>
      <c r="U14" s="68"/>
      <c r="V14" s="324" t="s">
        <v>3418</v>
      </c>
      <c r="W14" s="68"/>
      <c r="X14" s="68"/>
      <c r="Y14" s="68"/>
      <c r="Z14" s="68"/>
      <c r="AA14" s="41"/>
    </row>
    <row r="15" spans="1:29" ht="14.25">
      <c r="L15" s="28"/>
      <c r="O15" s="28"/>
      <c r="P15" s="28"/>
      <c r="Q15" s="28"/>
      <c r="R15" s="28"/>
      <c r="S15" s="28"/>
      <c r="T15" s="28"/>
      <c r="U15" s="28"/>
      <c r="V15" s="28"/>
      <c r="W15" s="28"/>
      <c r="X15" s="28"/>
      <c r="Y15" s="28"/>
      <c r="Z15" s="28"/>
    </row>
    <row r="16" spans="1:29" ht="15">
      <c r="A16" s="324" t="s">
        <v>3074</v>
      </c>
      <c r="L16" s="28"/>
      <c r="O16" s="28"/>
      <c r="P16" s="28"/>
      <c r="Q16" s="28"/>
      <c r="R16" s="28"/>
      <c r="S16" s="28"/>
      <c r="T16" s="28"/>
      <c r="U16" s="28"/>
      <c r="V16" s="28"/>
      <c r="W16" s="28"/>
      <c r="X16" s="28"/>
      <c r="Y16" s="28"/>
      <c r="Z16" s="28"/>
    </row>
    <row r="17" spans="1:26" ht="15">
      <c r="A17" s="336" t="s">
        <v>2583</v>
      </c>
      <c r="L17" s="28"/>
      <c r="O17" s="28"/>
      <c r="P17" s="28"/>
      <c r="Q17" s="28"/>
      <c r="R17" s="28"/>
      <c r="S17" s="28"/>
      <c r="T17" s="28"/>
      <c r="U17" s="28"/>
      <c r="V17" s="28"/>
      <c r="W17" s="28"/>
      <c r="X17" s="28"/>
      <c r="Y17" s="28"/>
      <c r="Z17" s="28"/>
    </row>
    <row r="18" spans="1:26" ht="14.25">
      <c r="L18" s="28"/>
      <c r="O18" s="28"/>
      <c r="P18" s="28"/>
      <c r="Q18" s="28"/>
      <c r="R18" s="28"/>
      <c r="S18" s="28"/>
      <c r="T18" s="28"/>
      <c r="U18" s="28"/>
      <c r="V18" s="28"/>
      <c r="W18" s="28"/>
      <c r="X18" s="28"/>
      <c r="Y18" s="28"/>
      <c r="Z18" s="28"/>
    </row>
    <row r="19" spans="1:26" ht="14.25">
      <c r="L19" s="28"/>
      <c r="O19" s="28"/>
      <c r="P19" s="28"/>
      <c r="Q19" s="28"/>
      <c r="R19" s="28"/>
      <c r="S19" s="28"/>
      <c r="T19" s="28"/>
      <c r="U19" s="28"/>
      <c r="V19" s="28"/>
      <c r="W19" s="28"/>
      <c r="X19" s="28"/>
      <c r="Y19" s="28"/>
      <c r="Z19" s="28"/>
    </row>
    <row r="20" spans="1:26" ht="15">
      <c r="A20" s="318" t="s">
        <v>2594</v>
      </c>
      <c r="L20" s="28"/>
      <c r="O20" s="28"/>
      <c r="P20" s="28"/>
      <c r="Q20" s="28"/>
      <c r="R20" s="28"/>
      <c r="S20" s="28"/>
      <c r="T20" s="28"/>
      <c r="U20" s="28"/>
      <c r="V20" s="28"/>
      <c r="W20" s="28"/>
      <c r="X20" s="28"/>
      <c r="Y20" s="28"/>
      <c r="Z20" s="28"/>
    </row>
    <row r="21" spans="1:26" ht="14.25">
      <c r="L21" s="28"/>
      <c r="O21" s="28"/>
      <c r="P21" s="28"/>
      <c r="Q21" s="28"/>
      <c r="R21" s="28"/>
      <c r="S21" s="28"/>
      <c r="T21" s="28"/>
      <c r="U21" s="28"/>
      <c r="V21" s="28"/>
      <c r="W21" s="28"/>
      <c r="X21" s="28"/>
      <c r="Y21" s="28"/>
      <c r="Z21" s="28"/>
    </row>
    <row r="22" spans="1:26" ht="14.25">
      <c r="A22" s="28" t="s">
        <v>2552</v>
      </c>
      <c r="B22" s="28" t="s">
        <v>2589</v>
      </c>
      <c r="C22" s="28"/>
      <c r="D22" s="28"/>
      <c r="E22" s="28"/>
      <c r="F22" t="s">
        <v>2588</v>
      </c>
      <c r="G22" s="28" t="s">
        <v>2608</v>
      </c>
      <c r="H22" s="28"/>
      <c r="I22" s="28"/>
      <c r="J22" s="28"/>
      <c r="K22" t="s">
        <v>2554</v>
      </c>
      <c r="L22" s="28" t="s">
        <v>2618</v>
      </c>
      <c r="M22" s="28"/>
      <c r="N22" s="28"/>
      <c r="O22" s="28"/>
      <c r="P22" t="s">
        <v>2555</v>
      </c>
      <c r="Q22" t="s">
        <v>2621</v>
      </c>
      <c r="S22" s="28"/>
      <c r="U22" s="28" t="s">
        <v>2556</v>
      </c>
      <c r="V22" s="28" t="s">
        <v>2557</v>
      </c>
      <c r="W22" s="28"/>
      <c r="X22" s="28"/>
      <c r="Y22" s="28"/>
      <c r="Z22" s="28"/>
    </row>
    <row r="23" spans="1:26" ht="14.25">
      <c r="A23" s="28"/>
      <c r="B23" s="28" t="s">
        <v>2590</v>
      </c>
      <c r="C23" s="28"/>
      <c r="D23" s="28"/>
      <c r="E23" s="28"/>
      <c r="F23" s="28"/>
      <c r="G23" s="28" t="s">
        <v>2609</v>
      </c>
      <c r="H23" s="28"/>
      <c r="I23" s="28"/>
      <c r="J23" s="28"/>
      <c r="K23" s="28"/>
      <c r="L23" s="28" t="s">
        <v>4504</v>
      </c>
      <c r="M23" s="28"/>
      <c r="N23" s="28"/>
      <c r="O23" s="28"/>
      <c r="P23" s="28"/>
      <c r="Q23" s="28" t="s">
        <v>2622</v>
      </c>
      <c r="S23" s="28"/>
      <c r="U23" s="28"/>
      <c r="V23" s="28" t="s">
        <v>2558</v>
      </c>
      <c r="W23" s="28"/>
      <c r="X23" s="28"/>
      <c r="Y23" s="28"/>
      <c r="Z23" s="28"/>
    </row>
    <row r="24" spans="1:26" ht="14.25">
      <c r="A24" s="28"/>
      <c r="B24" s="28" t="s">
        <v>2591</v>
      </c>
      <c r="C24" s="28"/>
      <c r="D24" s="28"/>
      <c r="E24" s="28"/>
      <c r="F24" s="28"/>
      <c r="G24" s="28" t="s">
        <v>2610</v>
      </c>
      <c r="H24" s="28"/>
      <c r="I24" s="28"/>
      <c r="J24" s="28"/>
      <c r="K24" s="28"/>
      <c r="L24" s="28" t="s">
        <v>4503</v>
      </c>
      <c r="M24" s="28"/>
      <c r="N24" s="28"/>
      <c r="O24" s="28"/>
      <c r="Q24" s="28" t="s">
        <v>2623</v>
      </c>
      <c r="S24" s="28"/>
      <c r="U24" s="28"/>
      <c r="V24" s="28" t="s">
        <v>352</v>
      </c>
      <c r="W24" s="28"/>
      <c r="X24" s="28"/>
      <c r="Y24" s="28"/>
      <c r="Z24" s="28"/>
    </row>
    <row r="25" spans="1:26" ht="14.25">
      <c r="A25" s="28"/>
      <c r="B25" s="28" t="s">
        <v>2592</v>
      </c>
      <c r="C25" s="28"/>
      <c r="D25" s="28"/>
      <c r="E25" s="28"/>
      <c r="F25" s="28"/>
      <c r="G25" s="28" t="s">
        <v>2611</v>
      </c>
      <c r="H25" s="28"/>
      <c r="I25" s="28"/>
      <c r="K25" s="28"/>
      <c r="L25" s="28" t="s">
        <v>2619</v>
      </c>
      <c r="M25" s="28"/>
      <c r="N25" s="28"/>
      <c r="O25" s="28"/>
      <c r="Q25" s="28" t="s">
        <v>2625</v>
      </c>
      <c r="R25" s="28"/>
      <c r="S25" s="28"/>
      <c r="T25" s="28"/>
      <c r="U25" s="28"/>
      <c r="V25" s="28"/>
      <c r="W25" s="28"/>
      <c r="X25" s="28"/>
      <c r="Y25" s="28"/>
      <c r="Z25" s="28"/>
    </row>
    <row r="26" spans="1:26" ht="14.25">
      <c r="A26" s="28"/>
      <c r="B26" s="28" t="s">
        <v>2593</v>
      </c>
      <c r="C26" s="28"/>
      <c r="D26" s="28"/>
      <c r="E26" s="28"/>
      <c r="F26" s="28"/>
      <c r="G26" s="28" t="s">
        <v>2612</v>
      </c>
      <c r="H26" s="28"/>
      <c r="I26" s="28"/>
      <c r="K26" s="28"/>
      <c r="L26" s="28" t="s">
        <v>2620</v>
      </c>
      <c r="M26" s="28"/>
      <c r="N26" s="28"/>
      <c r="O26" s="28"/>
      <c r="Q26" s="28" t="s">
        <v>2624</v>
      </c>
      <c r="R26" s="28"/>
      <c r="S26" s="28"/>
      <c r="T26" s="28"/>
      <c r="U26" s="28"/>
      <c r="V26" s="28"/>
      <c r="W26" s="28"/>
      <c r="X26" s="28"/>
      <c r="Y26" s="28"/>
      <c r="Z26" s="28"/>
    </row>
    <row r="27" spans="1:26" ht="14.25">
      <c r="A27" s="28"/>
      <c r="B27" s="28" t="s">
        <v>2607</v>
      </c>
      <c r="C27" s="28"/>
      <c r="D27" s="28"/>
      <c r="E27" s="28"/>
      <c r="F27" s="28"/>
      <c r="G27" s="28"/>
      <c r="H27" s="28"/>
      <c r="I27" s="28"/>
      <c r="K27" s="28"/>
      <c r="L27" s="28"/>
      <c r="M27" s="28"/>
      <c r="N27" s="28"/>
      <c r="O27" s="28"/>
      <c r="P27" s="28"/>
      <c r="Q27" s="28"/>
      <c r="R27" s="28"/>
      <c r="S27" s="28"/>
      <c r="T27" s="28"/>
      <c r="U27" s="28"/>
      <c r="V27" s="28"/>
      <c r="W27" s="28"/>
      <c r="X27" s="28"/>
      <c r="Y27" s="28"/>
      <c r="Z27" s="28"/>
    </row>
    <row r="28" spans="1:26" ht="14.25">
      <c r="A28" s="28"/>
      <c r="B28" s="28" t="s">
        <v>2595</v>
      </c>
      <c r="C28" s="28"/>
      <c r="D28" s="28"/>
      <c r="E28" s="28"/>
      <c r="F28" t="s">
        <v>2553</v>
      </c>
      <c r="G28" s="28" t="s">
        <v>2613</v>
      </c>
      <c r="H28" s="28"/>
      <c r="I28" s="28"/>
      <c r="J28" s="28"/>
      <c r="M28" s="28"/>
      <c r="N28" s="28"/>
      <c r="O28" s="28"/>
      <c r="P28" s="28"/>
      <c r="Q28" s="28"/>
      <c r="R28" s="28"/>
      <c r="S28" s="28"/>
      <c r="T28" s="28"/>
      <c r="U28" s="28"/>
      <c r="V28" s="28"/>
      <c r="W28" s="28"/>
      <c r="X28" s="28"/>
      <c r="Y28" s="28"/>
      <c r="Z28" s="28"/>
    </row>
    <row r="29" spans="1:26" ht="14.25">
      <c r="A29" s="28"/>
      <c r="B29" s="28" t="s">
        <v>2596</v>
      </c>
      <c r="C29" s="28"/>
      <c r="D29" s="28"/>
      <c r="E29" s="28"/>
      <c r="F29" s="28"/>
      <c r="G29" s="28" t="s">
        <v>2614</v>
      </c>
      <c r="H29" s="28"/>
      <c r="I29" s="28"/>
      <c r="J29" s="28"/>
      <c r="L29" s="28" t="s">
        <v>2586</v>
      </c>
      <c r="M29" s="28"/>
      <c r="N29" s="28"/>
      <c r="O29" s="28"/>
      <c r="P29" s="28"/>
      <c r="Q29" s="28"/>
      <c r="R29" s="28"/>
      <c r="S29" s="28"/>
      <c r="T29" s="28"/>
      <c r="U29" s="28"/>
      <c r="V29" s="28"/>
      <c r="W29" s="28"/>
      <c r="X29" s="28"/>
      <c r="Y29" s="28"/>
      <c r="Z29" s="28"/>
    </row>
    <row r="30" spans="1:26" ht="14.25">
      <c r="B30" s="28" t="s">
        <v>2597</v>
      </c>
      <c r="G30" s="28" t="s">
        <v>2615</v>
      </c>
      <c r="H30" s="28"/>
      <c r="L30" s="321" t="s">
        <v>2562</v>
      </c>
      <c r="O30" s="28"/>
      <c r="P30" s="28"/>
      <c r="Q30" s="28"/>
      <c r="R30" s="28"/>
      <c r="S30" s="28"/>
      <c r="T30" s="28"/>
      <c r="U30" s="28"/>
      <c r="V30" s="28"/>
      <c r="W30" s="28"/>
      <c r="X30" s="28"/>
      <c r="Y30" s="28"/>
      <c r="Z30" s="28"/>
    </row>
    <row r="31" spans="1:26" ht="14.25">
      <c r="B31" s="28" t="s">
        <v>2598</v>
      </c>
      <c r="G31" s="28" t="s">
        <v>2616</v>
      </c>
      <c r="L31" s="28" t="s">
        <v>2565</v>
      </c>
      <c r="O31" s="28"/>
      <c r="P31" s="28"/>
      <c r="Q31" s="28"/>
      <c r="R31" s="28"/>
      <c r="S31" s="28"/>
      <c r="T31" s="28"/>
      <c r="U31" s="28"/>
      <c r="V31" s="28"/>
      <c r="W31" s="28"/>
      <c r="X31" s="28"/>
      <c r="Y31" s="28"/>
      <c r="Z31" s="28"/>
    </row>
    <row r="32" spans="1:26" ht="14.25">
      <c r="B32" s="28" t="s">
        <v>2599</v>
      </c>
      <c r="G32" s="28" t="s">
        <v>2617</v>
      </c>
      <c r="L32" s="28" t="s">
        <v>4115</v>
      </c>
      <c r="O32" s="28"/>
      <c r="P32" s="28"/>
      <c r="Q32" s="28"/>
      <c r="R32" s="28"/>
      <c r="S32" s="28"/>
      <c r="T32" s="28"/>
      <c r="U32" s="28"/>
      <c r="V32" s="28"/>
      <c r="W32" s="28"/>
      <c r="X32" s="28"/>
      <c r="Y32" s="28"/>
      <c r="Z32" s="28"/>
    </row>
    <row r="33" spans="1:26" ht="14.25">
      <c r="B33" s="28" t="s">
        <v>2600</v>
      </c>
      <c r="L33" s="28" t="s">
        <v>2585</v>
      </c>
      <c r="O33" s="28"/>
      <c r="P33" s="28"/>
      <c r="Q33" s="28"/>
      <c r="R33" s="28"/>
      <c r="S33" s="28"/>
      <c r="T33" s="28"/>
      <c r="U33" s="28"/>
      <c r="V33" s="28"/>
      <c r="W33" s="28"/>
      <c r="X33" s="28"/>
      <c r="Y33" s="28"/>
      <c r="Z33" s="28"/>
    </row>
    <row r="34" spans="1:26" ht="14.25">
      <c r="B34" s="28" t="s">
        <v>2601</v>
      </c>
      <c r="L34" s="28" t="s">
        <v>2587</v>
      </c>
      <c r="O34" s="28"/>
      <c r="P34" s="28"/>
      <c r="Q34" s="28"/>
      <c r="R34" s="28"/>
      <c r="S34" s="28"/>
      <c r="T34" s="28"/>
      <c r="U34" s="28"/>
      <c r="V34" s="28"/>
      <c r="W34" s="28"/>
      <c r="X34" s="28"/>
      <c r="Y34" s="28"/>
      <c r="Z34" s="28"/>
    </row>
    <row r="35" spans="1:26" ht="14.25">
      <c r="B35" s="28" t="s">
        <v>2602</v>
      </c>
      <c r="L35" s="28" t="s">
        <v>3033</v>
      </c>
      <c r="O35" s="28"/>
      <c r="P35" s="28"/>
      <c r="Q35" s="28"/>
      <c r="R35" s="28"/>
      <c r="S35" s="28"/>
      <c r="T35" s="28"/>
      <c r="U35" s="28"/>
      <c r="V35" s="28"/>
      <c r="W35" s="28"/>
      <c r="X35" s="28"/>
      <c r="Y35" s="28"/>
      <c r="Z35" s="28"/>
    </row>
    <row r="36" spans="1:26" ht="14.25">
      <c r="B36" s="28" t="s">
        <v>2603</v>
      </c>
      <c r="L36" s="28" t="s">
        <v>4351</v>
      </c>
      <c r="O36" s="28"/>
      <c r="P36" s="28"/>
      <c r="Q36" s="28"/>
      <c r="R36" s="28"/>
      <c r="S36" s="28"/>
      <c r="T36" s="28"/>
      <c r="U36" s="28"/>
      <c r="V36" s="28"/>
      <c r="W36" s="28"/>
      <c r="X36" s="28"/>
      <c r="Y36" s="28"/>
      <c r="Z36" s="28"/>
    </row>
    <row r="37" spans="1:26" ht="14.25">
      <c r="B37" s="28" t="s">
        <v>2604</v>
      </c>
      <c r="L37" s="28" t="s">
        <v>4352</v>
      </c>
      <c r="O37" s="28"/>
      <c r="P37" s="28"/>
      <c r="Q37" s="28"/>
      <c r="R37" s="28"/>
      <c r="S37" s="28"/>
      <c r="T37" s="28"/>
      <c r="U37" s="28"/>
      <c r="V37" s="28"/>
      <c r="W37" s="28"/>
      <c r="X37" s="28"/>
      <c r="Y37" s="28"/>
      <c r="Z37" s="28"/>
    </row>
    <row r="38" spans="1:26" ht="14.25">
      <c r="B38" s="28" t="s">
        <v>2605</v>
      </c>
      <c r="L38" s="28" t="s">
        <v>4353</v>
      </c>
      <c r="O38" s="28"/>
      <c r="P38" s="28"/>
      <c r="Q38" s="28"/>
      <c r="R38" s="28"/>
      <c r="S38" s="28"/>
      <c r="T38" s="28"/>
      <c r="U38" s="28"/>
      <c r="V38" s="28"/>
      <c r="W38" s="28"/>
      <c r="X38" s="28"/>
      <c r="Y38" s="28"/>
      <c r="Z38" s="28"/>
    </row>
    <row r="39" spans="1:26" ht="14.25">
      <c r="B39" s="28" t="s">
        <v>2606</v>
      </c>
      <c r="O39" s="28"/>
      <c r="P39" s="28"/>
      <c r="Q39" s="28"/>
      <c r="R39" s="28"/>
      <c r="S39" s="28"/>
      <c r="T39" s="28"/>
      <c r="U39" s="28"/>
      <c r="V39" s="28"/>
      <c r="W39" s="28"/>
      <c r="X39" s="28"/>
      <c r="Y39" s="28"/>
      <c r="Z39" s="28"/>
    </row>
    <row r="40" spans="1:26" ht="14.25">
      <c r="B40" s="319"/>
      <c r="O40" s="28"/>
      <c r="P40" s="28"/>
      <c r="Q40" s="28"/>
      <c r="R40" s="28"/>
      <c r="S40" s="28"/>
      <c r="T40" s="28"/>
      <c r="U40" s="28"/>
      <c r="V40" s="28"/>
      <c r="W40" s="28"/>
      <c r="X40" s="28"/>
      <c r="Y40" s="28"/>
      <c r="Z40" s="28"/>
    </row>
    <row r="41" spans="1:26" ht="14.25">
      <c r="O41" s="28"/>
      <c r="P41" s="28"/>
      <c r="Q41" s="28"/>
      <c r="R41" s="28"/>
      <c r="S41" s="28"/>
      <c r="T41" s="28"/>
      <c r="U41" s="28"/>
      <c r="V41" s="28"/>
      <c r="W41" s="28"/>
      <c r="X41" s="28"/>
      <c r="Y41" s="28"/>
      <c r="Z41" s="28"/>
    </row>
    <row r="42" spans="1:26" ht="25.5">
      <c r="A42" s="23" t="s">
        <v>2559</v>
      </c>
      <c r="O42" s="28"/>
      <c r="P42" s="28"/>
      <c r="Q42" s="28"/>
      <c r="R42" s="28"/>
      <c r="S42" s="28"/>
      <c r="T42" s="28"/>
      <c r="U42" s="28"/>
      <c r="V42" s="28"/>
      <c r="W42" s="28"/>
      <c r="X42" s="28"/>
      <c r="Y42" s="28"/>
      <c r="Z42" s="28"/>
    </row>
    <row r="43" spans="1:26" ht="15">
      <c r="A43" s="318"/>
      <c r="O43" s="28"/>
      <c r="P43" s="28"/>
      <c r="Q43" s="28"/>
      <c r="R43" s="28"/>
      <c r="S43" s="28"/>
      <c r="T43" s="28"/>
      <c r="U43" s="28"/>
      <c r="V43" s="28"/>
      <c r="W43" s="28"/>
      <c r="X43" s="28"/>
      <c r="Y43" s="28"/>
      <c r="Z43" s="28"/>
    </row>
    <row r="44" spans="1:26" ht="14.25">
      <c r="A44" s="320" t="s">
        <v>2588</v>
      </c>
      <c r="B44" s="28"/>
      <c r="C44" s="28"/>
      <c r="D44" s="320" t="s">
        <v>2553</v>
      </c>
      <c r="E44" s="28"/>
      <c r="F44" s="28"/>
      <c r="G44" s="320" t="s">
        <v>2555</v>
      </c>
      <c r="H44" s="28"/>
      <c r="I44" s="28"/>
      <c r="O44" s="28"/>
      <c r="P44" s="28"/>
      <c r="Q44" s="28"/>
      <c r="R44" s="28"/>
      <c r="S44" s="28"/>
      <c r="T44" s="28"/>
      <c r="U44" s="28"/>
      <c r="V44" s="28"/>
      <c r="W44" s="28"/>
      <c r="X44" s="28"/>
      <c r="Y44" s="28"/>
      <c r="Z44" s="28"/>
    </row>
    <row r="45" spans="1:26" ht="14.25">
      <c r="A45" t="s">
        <v>2626</v>
      </c>
      <c r="B45" s="231" t="s">
        <v>2560</v>
      </c>
      <c r="D45" s="231" t="s">
        <v>2650</v>
      </c>
      <c r="E45" t="s">
        <v>2561</v>
      </c>
      <c r="G45" s="231" t="s">
        <v>2666</v>
      </c>
      <c r="H45" s="231" t="s">
        <v>2561</v>
      </c>
      <c r="O45" s="28"/>
      <c r="P45" s="28"/>
      <c r="Q45" s="28"/>
      <c r="R45" s="28"/>
      <c r="S45" s="28"/>
      <c r="T45" s="28"/>
      <c r="U45" s="28"/>
      <c r="V45" s="28"/>
      <c r="W45" s="28"/>
      <c r="X45" s="28"/>
      <c r="Y45" s="28"/>
      <c r="Z45" s="28"/>
    </row>
    <row r="46" spans="1:26" ht="14.25">
      <c r="A46" t="s">
        <v>2627</v>
      </c>
      <c r="B46" s="231" t="s">
        <v>2563</v>
      </c>
      <c r="D46" s="231" t="s">
        <v>2651</v>
      </c>
      <c r="E46" t="s">
        <v>2564</v>
      </c>
      <c r="G46" s="231" t="s">
        <v>2667</v>
      </c>
      <c r="H46" s="231" t="s">
        <v>2564</v>
      </c>
      <c r="O46" s="28"/>
      <c r="P46" s="28"/>
      <c r="Q46" s="28"/>
      <c r="R46" s="28"/>
      <c r="S46" s="28"/>
      <c r="T46" s="28"/>
      <c r="U46" s="28"/>
      <c r="V46" s="28"/>
      <c r="W46" s="28"/>
      <c r="X46" s="28"/>
      <c r="Y46" s="28"/>
      <c r="Z46" s="28"/>
    </row>
    <row r="47" spans="1:26" ht="14.25">
      <c r="A47" t="s">
        <v>2628</v>
      </c>
      <c r="B47" s="231" t="s">
        <v>2566</v>
      </c>
      <c r="D47" s="231" t="s">
        <v>2652</v>
      </c>
      <c r="E47" t="s">
        <v>2567</v>
      </c>
      <c r="O47" s="28"/>
      <c r="P47" s="28"/>
      <c r="Q47" s="28"/>
      <c r="R47" s="28"/>
      <c r="S47" s="28"/>
      <c r="T47" s="28"/>
      <c r="U47" s="28"/>
      <c r="V47" s="28"/>
      <c r="W47" s="28"/>
      <c r="X47" s="28"/>
      <c r="Y47" s="28"/>
      <c r="Z47" s="28"/>
    </row>
    <row r="48" spans="1:26" ht="14.25">
      <c r="A48" t="s">
        <v>2629</v>
      </c>
      <c r="B48" s="231" t="s">
        <v>2568</v>
      </c>
      <c r="D48" s="231" t="s">
        <v>2653</v>
      </c>
      <c r="E48" t="s">
        <v>2569</v>
      </c>
      <c r="O48" s="28"/>
      <c r="P48" s="28"/>
      <c r="Q48" s="28"/>
      <c r="R48" s="28"/>
      <c r="S48" s="28"/>
      <c r="T48" s="28"/>
      <c r="U48" s="28"/>
      <c r="V48" s="28"/>
      <c r="W48" s="28"/>
      <c r="X48" s="28"/>
      <c r="Y48" s="28"/>
      <c r="Z48" s="28"/>
    </row>
    <row r="49" spans="1:26" ht="14.25">
      <c r="A49" t="s">
        <v>2630</v>
      </c>
      <c r="B49" s="231" t="s">
        <v>2570</v>
      </c>
      <c r="C49" s="231"/>
      <c r="D49" s="231" t="s">
        <v>2654</v>
      </c>
      <c r="E49" t="s">
        <v>2661</v>
      </c>
      <c r="G49" s="320" t="s">
        <v>2556</v>
      </c>
      <c r="O49" s="28"/>
      <c r="P49" s="28"/>
      <c r="Q49" s="28"/>
      <c r="R49" s="28"/>
      <c r="S49" s="28"/>
      <c r="T49" s="28"/>
      <c r="U49" s="28"/>
      <c r="V49" s="28"/>
      <c r="W49" s="28"/>
      <c r="X49" s="28"/>
      <c r="Y49" s="28"/>
      <c r="Z49" s="28"/>
    </row>
    <row r="50" spans="1:26" ht="14.25">
      <c r="A50" t="s">
        <v>2631</v>
      </c>
      <c r="B50" s="231" t="s">
        <v>2571</v>
      </c>
      <c r="C50" s="231"/>
      <c r="D50" s="231" t="s">
        <v>2655</v>
      </c>
      <c r="E50" t="s">
        <v>2658</v>
      </c>
      <c r="G50" t="s">
        <v>2668</v>
      </c>
      <c r="O50" s="28"/>
      <c r="P50" s="28"/>
      <c r="Q50" s="28"/>
      <c r="R50" s="28"/>
      <c r="S50" s="28"/>
      <c r="T50" s="28"/>
      <c r="U50" s="28"/>
      <c r="V50" s="28"/>
      <c r="W50" s="28"/>
      <c r="X50" s="28"/>
      <c r="Y50" s="28"/>
      <c r="Z50" s="28"/>
    </row>
    <row r="51" spans="1:26" ht="14.25">
      <c r="A51" t="s">
        <v>2632</v>
      </c>
      <c r="B51" s="231" t="s">
        <v>2572</v>
      </c>
      <c r="C51" s="231"/>
      <c r="D51" s="231" t="s">
        <v>2656</v>
      </c>
      <c r="E51" t="s">
        <v>2659</v>
      </c>
      <c r="O51" s="28"/>
      <c r="P51" s="28"/>
      <c r="Q51" s="28"/>
      <c r="R51" s="28"/>
      <c r="S51" s="28"/>
      <c r="T51" s="28"/>
      <c r="U51" s="28"/>
      <c r="V51" s="28"/>
      <c r="W51" s="28"/>
      <c r="X51" s="28"/>
      <c r="Y51" s="28"/>
      <c r="Z51" s="28"/>
    </row>
    <row r="52" spans="1:26" ht="14.25">
      <c r="A52" t="s">
        <v>2633</v>
      </c>
      <c r="B52" s="231" t="s">
        <v>2573</v>
      </c>
      <c r="C52" s="231"/>
      <c r="D52" s="231" t="s">
        <v>2657</v>
      </c>
      <c r="E52" t="s">
        <v>2660</v>
      </c>
      <c r="O52" s="28"/>
      <c r="P52" s="28"/>
      <c r="Q52" s="28"/>
      <c r="R52" s="28"/>
      <c r="S52" s="28"/>
      <c r="T52" s="28"/>
      <c r="U52" s="28"/>
      <c r="V52" s="28"/>
      <c r="W52" s="28"/>
      <c r="X52" s="28"/>
      <c r="Y52" s="28"/>
      <c r="Z52" s="28"/>
    </row>
    <row r="53" spans="1:26" ht="14.25">
      <c r="A53" t="s">
        <v>2634</v>
      </c>
      <c r="B53" s="231" t="s">
        <v>2642</v>
      </c>
      <c r="C53" s="231"/>
      <c r="O53" s="28"/>
      <c r="P53" s="28"/>
      <c r="Q53" s="28"/>
      <c r="R53" s="28"/>
      <c r="S53" s="28"/>
      <c r="T53" s="28"/>
      <c r="U53" s="28"/>
      <c r="V53" s="28"/>
      <c r="W53" s="28"/>
      <c r="X53" s="28"/>
      <c r="Y53" s="28"/>
      <c r="Z53" s="28"/>
    </row>
    <row r="54" spans="1:26" ht="14.25">
      <c r="A54" t="s">
        <v>2635</v>
      </c>
      <c r="B54" s="231" t="s">
        <v>2643</v>
      </c>
      <c r="C54" s="231"/>
      <c r="O54" s="28"/>
      <c r="P54" s="28"/>
      <c r="Q54" s="28"/>
      <c r="R54" s="28"/>
      <c r="S54" s="28"/>
      <c r="T54" s="28"/>
      <c r="U54" s="28"/>
      <c r="V54" s="28"/>
      <c r="W54" s="28"/>
      <c r="X54" s="28"/>
      <c r="Y54" s="28"/>
      <c r="Z54" s="28"/>
    </row>
    <row r="55" spans="1:26" ht="14.25">
      <c r="A55" t="s">
        <v>2636</v>
      </c>
      <c r="B55" s="231" t="s">
        <v>2644</v>
      </c>
      <c r="C55" s="231"/>
      <c r="D55" s="320" t="s">
        <v>2554</v>
      </c>
      <c r="O55" s="28"/>
      <c r="P55" s="28"/>
      <c r="Q55" s="28"/>
      <c r="R55" s="28"/>
      <c r="S55" s="28"/>
      <c r="T55" s="28"/>
      <c r="U55" s="28"/>
      <c r="V55" s="28"/>
      <c r="W55" s="28"/>
      <c r="X55" s="28"/>
      <c r="Y55" s="28"/>
      <c r="Z55" s="28"/>
    </row>
    <row r="56" spans="1:26" ht="14.25">
      <c r="A56" t="s">
        <v>2637</v>
      </c>
      <c r="B56" s="231" t="s">
        <v>2645</v>
      </c>
      <c r="C56" s="231"/>
      <c r="D56" t="s">
        <v>2662</v>
      </c>
      <c r="E56" s="231" t="s">
        <v>2560</v>
      </c>
      <c r="O56" s="28"/>
      <c r="P56" s="28"/>
      <c r="Q56" s="28"/>
      <c r="R56" s="28"/>
      <c r="S56" s="28"/>
      <c r="T56" s="28"/>
      <c r="U56" s="28"/>
      <c r="V56" s="28"/>
      <c r="W56" s="28"/>
      <c r="X56" s="28"/>
      <c r="Y56" s="28"/>
      <c r="Z56" s="28"/>
    </row>
    <row r="57" spans="1:26" ht="14.25">
      <c r="A57" t="s">
        <v>2638</v>
      </c>
      <c r="B57" s="231" t="s">
        <v>2646</v>
      </c>
      <c r="C57" s="231"/>
      <c r="D57" t="s">
        <v>2663</v>
      </c>
      <c r="E57" s="231" t="s">
        <v>2563</v>
      </c>
      <c r="O57" s="28"/>
      <c r="P57" s="28"/>
      <c r="Q57" s="28"/>
      <c r="R57" s="28"/>
      <c r="S57" s="28"/>
      <c r="T57" s="28"/>
      <c r="U57" s="28"/>
      <c r="V57" s="28"/>
      <c r="W57" s="28"/>
      <c r="X57" s="28"/>
      <c r="Y57" s="28"/>
      <c r="Z57" s="28"/>
    </row>
    <row r="58" spans="1:26" ht="14.25">
      <c r="A58" t="s">
        <v>2639</v>
      </c>
      <c r="B58" s="231" t="s">
        <v>2647</v>
      </c>
      <c r="C58" s="231"/>
      <c r="D58" t="s">
        <v>2664</v>
      </c>
      <c r="E58" s="231" t="s">
        <v>2566</v>
      </c>
      <c r="O58" s="28"/>
      <c r="P58" s="28"/>
      <c r="Q58" s="28"/>
      <c r="R58" s="28"/>
      <c r="S58" s="28"/>
      <c r="T58" s="28"/>
      <c r="U58" s="28"/>
      <c r="V58" s="28"/>
      <c r="W58" s="28"/>
      <c r="X58" s="28"/>
      <c r="Y58" s="28"/>
      <c r="Z58" s="28"/>
    </row>
    <row r="59" spans="1:26" ht="14.25">
      <c r="A59" t="s">
        <v>2640</v>
      </c>
      <c r="B59" s="231" t="s">
        <v>2648</v>
      </c>
      <c r="C59" s="231"/>
      <c r="D59" t="s">
        <v>2665</v>
      </c>
      <c r="E59" s="231" t="s">
        <v>2568</v>
      </c>
      <c r="O59" s="28"/>
      <c r="P59" s="28"/>
      <c r="Q59" s="28"/>
      <c r="R59" s="28"/>
      <c r="S59" s="28"/>
      <c r="T59" s="28"/>
      <c r="U59" s="28"/>
      <c r="V59" s="28"/>
      <c r="W59" s="28"/>
      <c r="X59" s="28"/>
      <c r="Y59" s="28"/>
      <c r="Z59" s="28"/>
    </row>
    <row r="60" spans="1:26" ht="14.25">
      <c r="A60" t="s">
        <v>2641</v>
      </c>
      <c r="B60" s="231" t="s">
        <v>2649</v>
      </c>
      <c r="C60" s="231"/>
      <c r="O60" s="28"/>
      <c r="P60" s="28"/>
      <c r="Q60" s="28"/>
      <c r="R60" s="28"/>
      <c r="S60" s="28"/>
      <c r="T60" s="28"/>
      <c r="U60" s="28"/>
      <c r="V60" s="28"/>
      <c r="W60" s="28"/>
      <c r="X60" s="28"/>
      <c r="Y60" s="28"/>
      <c r="Z60" s="28"/>
    </row>
    <row r="61" spans="1:26" ht="14.25">
      <c r="L61" s="28"/>
      <c r="O61" s="28"/>
      <c r="P61" s="28"/>
      <c r="Q61" s="28"/>
      <c r="R61" s="28"/>
      <c r="S61" s="28"/>
      <c r="T61" s="28"/>
      <c r="U61" s="28"/>
      <c r="V61" s="28"/>
      <c r="W61" s="28"/>
      <c r="X61" s="28"/>
      <c r="Y61" s="28"/>
      <c r="Z61" s="28"/>
    </row>
    <row r="62" spans="1:26" ht="14.25">
      <c r="L62" s="28"/>
      <c r="O62" s="28"/>
      <c r="P62" s="28"/>
      <c r="Q62" s="28"/>
      <c r="R62" s="28"/>
      <c r="S62" s="28"/>
      <c r="T62" s="28"/>
      <c r="U62" s="28"/>
      <c r="V62" s="28"/>
      <c r="W62" s="28"/>
      <c r="X62" s="28"/>
      <c r="Y62" s="28"/>
      <c r="Z62" s="28"/>
    </row>
    <row r="63" spans="1:26" ht="21" thickBot="1">
      <c r="A63" s="355" t="s">
        <v>2544</v>
      </c>
      <c r="B63" s="356"/>
      <c r="D63" s="337" t="s">
        <v>2669</v>
      </c>
      <c r="E63" s="337" t="s">
        <v>2670</v>
      </c>
      <c r="F63" s="337" t="s">
        <v>2671</v>
      </c>
      <c r="G63" s="337" t="s">
        <v>2673</v>
      </c>
      <c r="H63" s="337" t="s">
        <v>2672</v>
      </c>
      <c r="I63" s="337" t="s">
        <v>2674</v>
      </c>
      <c r="J63" s="337" t="s">
        <v>2675</v>
      </c>
      <c r="K63" s="337" t="s">
        <v>2676</v>
      </c>
      <c r="L63" s="337" t="s">
        <v>2677</v>
      </c>
      <c r="M63" s="337" t="s">
        <v>2678</v>
      </c>
      <c r="N63" s="337" t="s">
        <v>2679</v>
      </c>
      <c r="O63" s="337" t="s">
        <v>2680</v>
      </c>
      <c r="P63" s="337" t="s">
        <v>2681</v>
      </c>
      <c r="Q63" s="337" t="s">
        <v>2682</v>
      </c>
      <c r="R63" s="337" t="s">
        <v>2582</v>
      </c>
      <c r="S63" s="337" t="s">
        <v>2683</v>
      </c>
      <c r="T63" s="337" t="s">
        <v>2684</v>
      </c>
      <c r="U63" s="337" t="s">
        <v>2574</v>
      </c>
      <c r="V63" s="212" t="s">
        <v>40</v>
      </c>
      <c r="X63" s="28"/>
      <c r="Y63" s="28"/>
      <c r="Z63" s="28"/>
    </row>
    <row r="64" spans="1:26" ht="16.5" thickBot="1">
      <c r="A64" s="316" t="s">
        <v>842</v>
      </c>
      <c r="D64" s="322">
        <f>'Punten per wedstrijd'!E435</f>
        <v>516.90000000000009</v>
      </c>
      <c r="E64" s="322">
        <f>'Punten per wedstrijd'!E351</f>
        <v>347.69999999999982</v>
      </c>
      <c r="F64" s="322">
        <f>'Punten per wedstrijd'!F351</f>
        <v>354.30000000000018</v>
      </c>
      <c r="G64" s="322">
        <f>'Punten per wedstrijd'!F435</f>
        <v>638.99999999999955</v>
      </c>
      <c r="H64" s="322">
        <f>'Punten per wedstrijd'!G435</f>
        <v>816.59999999999945</v>
      </c>
      <c r="I64" s="322">
        <f>'Punten per wedstrijd'!G351</f>
        <v>302.19999999999936</v>
      </c>
      <c r="J64" s="322">
        <f>'Punten per wedstrijd'!H435</f>
        <v>42.099999999999454</v>
      </c>
      <c r="K64" s="322">
        <f>'Punten per wedstrijd'!H351</f>
        <v>390.89999999999873</v>
      </c>
      <c r="L64" s="322">
        <f>'Punten per wedstrijd'!I351</f>
        <v>401.89999999999964</v>
      </c>
      <c r="M64" s="322">
        <f>'Punten per wedstrijd'!J351</f>
        <v>242.99999999999909</v>
      </c>
      <c r="N64" s="322">
        <f>'Punten per wedstrijd'!K351</f>
        <v>513.00000000000091</v>
      </c>
      <c r="O64" s="322">
        <f>'Punten per wedstrijd'!L351</f>
        <v>370.30000000000109</v>
      </c>
      <c r="P64" s="322">
        <f>'Punten per wedstrijd'!I435</f>
        <v>227.90000000000055</v>
      </c>
      <c r="Q64" s="322">
        <f>'Punten per wedstrijd'!M351</f>
        <v>391.20000000000073</v>
      </c>
      <c r="R64" s="322">
        <f>'Punten per wedstrijd'!N351</f>
        <v>391</v>
      </c>
      <c r="S64" s="322">
        <f>'Punten per wedstrijd'!O351</f>
        <v>174.60000000000036</v>
      </c>
      <c r="T64" s="322">
        <f>'Punten per wedstrijd'!P351</f>
        <v>150.19999999999982</v>
      </c>
      <c r="U64" s="322">
        <f>'Punten per wedstrijd'!J435</f>
        <v>163.50000000000091</v>
      </c>
      <c r="V64" s="323">
        <f t="shared" ref="V64:V73" si="0">SUM(D64:U64)</f>
        <v>6436.3</v>
      </c>
      <c r="X64" s="28"/>
      <c r="Y64" s="28"/>
      <c r="Z64" s="28"/>
    </row>
    <row r="65" spans="1:26" ht="16.5" thickBot="1">
      <c r="A65" s="316" t="s">
        <v>2254</v>
      </c>
      <c r="D65" s="322">
        <f>'Punten per wedstrijd'!E444</f>
        <v>412.89999999999986</v>
      </c>
      <c r="E65" s="322">
        <f>'Punten per wedstrijd'!E360</f>
        <v>210.09999999999991</v>
      </c>
      <c r="F65" s="322">
        <f>'Punten per wedstrijd'!F360</f>
        <v>271.5</v>
      </c>
      <c r="G65" s="322">
        <f>'Punten per wedstrijd'!F444</f>
        <v>583.29999999999973</v>
      </c>
      <c r="H65" s="322">
        <f>'Punten per wedstrijd'!G444</f>
        <v>752.69999999999845</v>
      </c>
      <c r="I65" s="322">
        <f>'Punten per wedstrijd'!G360</f>
        <v>434.49999999999864</v>
      </c>
      <c r="J65" s="322">
        <f>'Punten per wedstrijd'!H444</f>
        <v>175.89999999999873</v>
      </c>
      <c r="K65" s="322">
        <f>'Punten per wedstrijd'!H360</f>
        <v>436</v>
      </c>
      <c r="L65" s="322">
        <f>'Punten per wedstrijd'!I360</f>
        <v>338.19999999999982</v>
      </c>
      <c r="M65" s="322">
        <f>'Punten per wedstrijd'!J360</f>
        <v>403.09999999999945</v>
      </c>
      <c r="N65" s="322">
        <f>'Punten per wedstrijd'!K360</f>
        <v>427</v>
      </c>
      <c r="O65" s="322">
        <f>'Punten per wedstrijd'!L360</f>
        <v>451.70000000000073</v>
      </c>
      <c r="P65" s="322">
        <f>'Punten per wedstrijd'!I444</f>
        <v>723.80000000000018</v>
      </c>
      <c r="Q65" s="322">
        <f>'Punten per wedstrijd'!M360</f>
        <v>322.59999999999945</v>
      </c>
      <c r="R65" s="322">
        <f>'Punten per wedstrijd'!N360</f>
        <v>366.00000000000091</v>
      </c>
      <c r="S65" s="322">
        <f>'Punten per wedstrijd'!O360</f>
        <v>296.29999999999927</v>
      </c>
      <c r="T65" s="322">
        <f>'Punten per wedstrijd'!P360</f>
        <v>303.10000000000127</v>
      </c>
      <c r="U65" s="322">
        <f>'Punten per wedstrijd'!J444</f>
        <v>441.600000000004</v>
      </c>
      <c r="V65" s="323">
        <f t="shared" si="0"/>
        <v>7350.3000000000011</v>
      </c>
      <c r="X65" s="28"/>
      <c r="Y65" s="28"/>
      <c r="Z65" s="28"/>
    </row>
    <row r="66" spans="1:26" ht="16.5" thickBot="1">
      <c r="A66" s="316" t="s">
        <v>21</v>
      </c>
      <c r="D66" s="322">
        <f>'Punten per wedstrijd'!E460</f>
        <v>710.2</v>
      </c>
      <c r="E66" s="322">
        <f>'Punten per wedstrijd'!E376</f>
        <v>191.99999999999955</v>
      </c>
      <c r="F66" s="322">
        <f>'Punten per wedstrijd'!F376</f>
        <v>328.69999999999936</v>
      </c>
      <c r="G66" s="322">
        <f>'Punten per wedstrijd'!F460</f>
        <v>916.89999999999827</v>
      </c>
      <c r="H66" s="322">
        <f>'Punten per wedstrijd'!G460</f>
        <v>1092.5999999999976</v>
      </c>
      <c r="I66" s="322">
        <f>'Punten per wedstrijd'!G376</f>
        <v>410.199999999998</v>
      </c>
      <c r="J66" s="322">
        <f>'Punten per wedstrijd'!H460</f>
        <v>1225.2000000000007</v>
      </c>
      <c r="K66" s="322">
        <f>'Punten per wedstrijd'!H376</f>
        <v>222.29999999999927</v>
      </c>
      <c r="L66" s="322">
        <f>'Punten per wedstrijd'!I376</f>
        <v>454.89999999999873</v>
      </c>
      <c r="M66" s="322">
        <f>'Punten per wedstrijd'!J376</f>
        <v>435.79999999999836</v>
      </c>
      <c r="N66" s="322">
        <f>'Punten per wedstrijd'!K376</f>
        <v>251.5</v>
      </c>
      <c r="O66" s="322">
        <f>'Punten per wedstrijd'!L376</f>
        <v>274.99999999999818</v>
      </c>
      <c r="P66" s="322">
        <f>'Punten per wedstrijd'!I460</f>
        <v>603.29999999999927</v>
      </c>
      <c r="Q66" s="322">
        <f>'Punten per wedstrijd'!M376</f>
        <v>100</v>
      </c>
      <c r="R66" s="322">
        <f>'Punten per wedstrijd'!N376</f>
        <v>144.39999999999964</v>
      </c>
      <c r="S66" s="322">
        <f>'Punten per wedstrijd'!O376</f>
        <v>48.900000000001455</v>
      </c>
      <c r="T66" s="322">
        <f>'Punten per wedstrijd'!P376</f>
        <v>394.20000000000073</v>
      </c>
      <c r="U66" s="322">
        <f>'Punten per wedstrijd'!J460</f>
        <v>662.64999999999964</v>
      </c>
      <c r="V66" s="323">
        <f t="shared" si="0"/>
        <v>8468.7499999999891</v>
      </c>
      <c r="X66" s="28"/>
      <c r="Y66" s="28"/>
      <c r="Z66" s="28"/>
    </row>
    <row r="67" spans="1:26" ht="16.5" thickBot="1">
      <c r="A67" s="316" t="s">
        <v>2257</v>
      </c>
      <c r="D67" s="322">
        <f>'Punten per wedstrijd'!E463</f>
        <v>610.20000000000005</v>
      </c>
      <c r="E67" s="322">
        <f>'Punten per wedstrijd'!E379</f>
        <v>256.99999999999977</v>
      </c>
      <c r="F67" s="322">
        <f>'Punten per wedstrijd'!F379</f>
        <v>298.99999999999932</v>
      </c>
      <c r="G67" s="322">
        <f>'Punten per wedstrijd'!F463</f>
        <v>562.19999999999936</v>
      </c>
      <c r="H67" s="322">
        <f>'Punten per wedstrijd'!G463</f>
        <v>929.79999999999927</v>
      </c>
      <c r="I67" s="322">
        <f>'Punten per wedstrijd'!G379</f>
        <v>432.29999999999927</v>
      </c>
      <c r="J67" s="322">
        <f>'Punten per wedstrijd'!H463</f>
        <v>195.99999999999818</v>
      </c>
      <c r="K67" s="322">
        <f>'Punten per wedstrijd'!H379</f>
        <v>397.99999999999818</v>
      </c>
      <c r="L67" s="322">
        <f>'Punten per wedstrijd'!I379</f>
        <v>294.99999999999727</v>
      </c>
      <c r="M67" s="322">
        <f>'Punten per wedstrijd'!J379</f>
        <v>208.59999999999854</v>
      </c>
      <c r="N67" s="322">
        <f>'Punten per wedstrijd'!K379</f>
        <v>197.69999999999982</v>
      </c>
      <c r="O67" s="322">
        <f>'Punten per wedstrijd'!L379</f>
        <v>152.10000000000036</v>
      </c>
      <c r="P67" s="322">
        <f>'Punten per wedstrijd'!I463</f>
        <v>535.90000000000055</v>
      </c>
      <c r="Q67" s="322">
        <f>'Punten per wedstrijd'!M379</f>
        <v>292.50000000000091</v>
      </c>
      <c r="R67" s="322">
        <f>'Punten per wedstrijd'!N379</f>
        <v>215.00000000000182</v>
      </c>
      <c r="S67" s="322">
        <f>'Punten per wedstrijd'!O379</f>
        <v>211.30000000000109</v>
      </c>
      <c r="T67" s="322">
        <f>'Punten per wedstrijd'!P379</f>
        <v>317.5</v>
      </c>
      <c r="U67" s="322">
        <f>'Punten per wedstrijd'!J463</f>
        <v>422.80000000000018</v>
      </c>
      <c r="V67" s="323">
        <f t="shared" si="0"/>
        <v>6532.8999999999942</v>
      </c>
      <c r="X67" s="28"/>
      <c r="Y67" s="28"/>
      <c r="Z67" s="28"/>
    </row>
    <row r="68" spans="1:26" ht="16.5" thickBot="1">
      <c r="A68" s="317" t="s">
        <v>834</v>
      </c>
      <c r="D68" s="322">
        <f>'Punten per wedstrijd'!E466</f>
        <v>623.30000000000064</v>
      </c>
      <c r="E68" s="322">
        <f>'Punten per wedstrijd'!E382</f>
        <v>273.20000000000073</v>
      </c>
      <c r="F68" s="322">
        <f>'Punten per wedstrijd'!F382</f>
        <v>228.00000000000068</v>
      </c>
      <c r="G68" s="322">
        <f>'Punten per wedstrijd'!F466</f>
        <v>618.00000000000091</v>
      </c>
      <c r="H68" s="322">
        <f>'Punten per wedstrijd'!G466</f>
        <v>679.59999999999991</v>
      </c>
      <c r="I68" s="322">
        <f>'Punten per wedstrijd'!G382</f>
        <v>357</v>
      </c>
      <c r="J68" s="322">
        <f>'Punten per wedstrijd'!H466</f>
        <v>61.19999999999709</v>
      </c>
      <c r="K68" s="322">
        <f>'Punten per wedstrijd'!H382</f>
        <v>357.49999999999818</v>
      </c>
      <c r="L68" s="322">
        <f>'Punten per wedstrijd'!I382</f>
        <v>144.79999999999836</v>
      </c>
      <c r="M68" s="322">
        <f>'Punten per wedstrijd'!J382</f>
        <v>261.699999999998</v>
      </c>
      <c r="N68" s="322">
        <f>'Punten per wedstrijd'!K382</f>
        <v>81.399999999997817</v>
      </c>
      <c r="O68" s="322">
        <f>'Punten per wedstrijd'!L382</f>
        <v>181.59999999999854</v>
      </c>
      <c r="P68" s="322">
        <f>'Punten per wedstrijd'!I466</f>
        <v>708.39999999999873</v>
      </c>
      <c r="Q68" s="322">
        <f>'Punten per wedstrijd'!M382</f>
        <v>36.899999999998727</v>
      </c>
      <c r="R68" s="322">
        <f>'Punten per wedstrijd'!N382</f>
        <v>154.39999999999964</v>
      </c>
      <c r="S68" s="322">
        <f>'Punten per wedstrijd'!O382</f>
        <v>314.49999999999909</v>
      </c>
      <c r="T68" s="322">
        <f>'Punten per wedstrijd'!P382</f>
        <v>375</v>
      </c>
      <c r="U68" s="322">
        <f>'Punten per wedstrijd'!J466</f>
        <v>408.19999999999709</v>
      </c>
      <c r="V68" s="323">
        <f t="shared" si="0"/>
        <v>5864.6999999999844</v>
      </c>
      <c r="X68" s="28"/>
      <c r="Y68" s="28"/>
      <c r="Z68" s="28"/>
    </row>
    <row r="69" spans="1:26" ht="16.5" thickBot="1">
      <c r="A69" s="316" t="s">
        <v>850</v>
      </c>
      <c r="D69" s="322">
        <f>'Punten per wedstrijd'!E481</f>
        <v>763.40000000000009</v>
      </c>
      <c r="E69" s="322">
        <f>'Punten per wedstrijd'!E397</f>
        <v>276.5</v>
      </c>
      <c r="F69" s="322">
        <f>'Punten per wedstrijd'!F397</f>
        <v>311.19999999999982</v>
      </c>
      <c r="G69" s="322">
        <f>'Punten per wedstrijd'!F481</f>
        <v>821.59999999999991</v>
      </c>
      <c r="H69" s="322">
        <f>'Punten per wedstrijd'!G481</f>
        <v>1186.1999999999985</v>
      </c>
      <c r="I69" s="322">
        <f>'Punten per wedstrijd'!G397</f>
        <v>271.199999999998</v>
      </c>
      <c r="J69" s="322">
        <f>'Punten per wedstrijd'!H481</f>
        <v>793.89999999999873</v>
      </c>
      <c r="K69" s="322">
        <f>'Punten per wedstrijd'!H397</f>
        <v>393.699999999998</v>
      </c>
      <c r="L69" s="322">
        <f>'Punten per wedstrijd'!I397</f>
        <v>162.49999999999909</v>
      </c>
      <c r="M69" s="322">
        <f>'Punten per wedstrijd'!J397</f>
        <v>215.59999999999945</v>
      </c>
      <c r="N69" s="322">
        <f>'Punten per wedstrijd'!K397</f>
        <v>198.69999999999891</v>
      </c>
      <c r="O69" s="322">
        <f>'Punten per wedstrijd'!L397</f>
        <v>143.99999999999909</v>
      </c>
      <c r="P69" s="322">
        <f>'Punten per wedstrijd'!I481</f>
        <v>566.59999999999945</v>
      </c>
      <c r="Q69" s="322">
        <f>'Punten per wedstrijd'!M397</f>
        <v>95.999999999999091</v>
      </c>
      <c r="R69" s="322">
        <f>'Punten per wedstrijd'!N397</f>
        <v>129.99999999999909</v>
      </c>
      <c r="S69" s="322">
        <f>'Punten per wedstrijd'!O397</f>
        <v>106.29999999999836</v>
      </c>
      <c r="T69" s="322">
        <f>'Punten per wedstrijd'!P397</f>
        <v>486.5</v>
      </c>
      <c r="U69" s="322">
        <f>'Punten per wedstrijd'!J481</f>
        <v>233.49999999999818</v>
      </c>
      <c r="V69" s="323">
        <f t="shared" si="0"/>
        <v>7157.3999999999833</v>
      </c>
      <c r="X69" s="28"/>
      <c r="Y69" s="28"/>
      <c r="Z69" s="28"/>
    </row>
    <row r="70" spans="1:26" ht="16.5" thickBot="1">
      <c r="A70" s="316" t="s">
        <v>2543</v>
      </c>
      <c r="D70" s="322">
        <f>'Punten per wedstrijd'!E486</f>
        <v>611.70000000000039</v>
      </c>
      <c r="E70" s="322">
        <f>'Punten per wedstrijd'!E402</f>
        <v>309.89999999999964</v>
      </c>
      <c r="F70" s="322">
        <f>'Punten per wedstrijd'!F402</f>
        <v>200.09999999999991</v>
      </c>
      <c r="G70" s="322">
        <f>'Punten per wedstrijd'!F486</f>
        <v>425.30000000000018</v>
      </c>
      <c r="H70" s="322">
        <f>'Punten per wedstrijd'!G486</f>
        <v>1188.4999999999995</v>
      </c>
      <c r="I70" s="322">
        <f>'Punten per wedstrijd'!G402</f>
        <v>192.59999999999854</v>
      </c>
      <c r="J70" s="322">
        <f>'Punten per wedstrijd'!H486</f>
        <v>399.19999999999982</v>
      </c>
      <c r="K70" s="322">
        <f>'Punten per wedstrijd'!H402</f>
        <v>543.89999999999873</v>
      </c>
      <c r="L70" s="322">
        <f>'Punten per wedstrijd'!I402</f>
        <v>291.49999999999909</v>
      </c>
      <c r="M70" s="322">
        <f>'Punten per wedstrijd'!J402</f>
        <v>241.29999999999836</v>
      </c>
      <c r="N70" s="322">
        <f>'Punten per wedstrijd'!K402</f>
        <v>379.49999999999909</v>
      </c>
      <c r="O70" s="322">
        <f>'Punten per wedstrijd'!L402</f>
        <v>173.09999999999945</v>
      </c>
      <c r="P70" s="322">
        <f>'Punten per wedstrijd'!I486</f>
        <v>592.09999999999854</v>
      </c>
      <c r="Q70" s="322">
        <f>'Punten per wedstrijd'!M402</f>
        <v>152.49999999999818</v>
      </c>
      <c r="R70" s="322">
        <f>'Punten per wedstrijd'!N402</f>
        <v>152.29999999999927</v>
      </c>
      <c r="S70" s="322">
        <f>'Punten per wedstrijd'!O402</f>
        <v>225.99999999999909</v>
      </c>
      <c r="T70" s="322">
        <f>'Punten per wedstrijd'!P402</f>
        <v>488.60000000000127</v>
      </c>
      <c r="U70" s="322">
        <f>'Punten per wedstrijd'!J486</f>
        <v>521</v>
      </c>
      <c r="V70" s="323">
        <f t="shared" si="0"/>
        <v>7089.0999999999885</v>
      </c>
      <c r="X70" s="28"/>
      <c r="Y70" s="28"/>
      <c r="Z70" s="28"/>
    </row>
    <row r="71" spans="1:26" ht="16.5" thickBot="1">
      <c r="A71" s="316" t="s">
        <v>2217</v>
      </c>
      <c r="D71" s="322">
        <f>'Punten per wedstrijd'!E489</f>
        <v>597.60000000000014</v>
      </c>
      <c r="E71" s="322">
        <f>'Punten per wedstrijd'!E405</f>
        <v>176.20000000000027</v>
      </c>
      <c r="F71" s="322">
        <f>'Punten per wedstrijd'!F405</f>
        <v>220.50000000000023</v>
      </c>
      <c r="G71" s="322">
        <f>'Punten per wedstrijd'!F489</f>
        <v>940.80000000000064</v>
      </c>
      <c r="H71" s="322">
        <f>'Punten per wedstrijd'!G489</f>
        <v>1143.699999999998</v>
      </c>
      <c r="I71" s="322">
        <f>'Punten per wedstrijd'!G405</f>
        <v>216.19999999999891</v>
      </c>
      <c r="J71" s="322">
        <f>'Punten per wedstrijd'!H489</f>
        <v>426.90000000000055</v>
      </c>
      <c r="K71" s="322">
        <f>'Punten per wedstrijd'!H405</f>
        <v>436.49999999999909</v>
      </c>
      <c r="L71" s="322">
        <f>'Punten per wedstrijd'!I405</f>
        <v>186.89999999999964</v>
      </c>
      <c r="M71" s="322">
        <f>'Punten per wedstrijd'!J405</f>
        <v>148.60000000000036</v>
      </c>
      <c r="N71" s="322">
        <f>'Punten per wedstrijd'!K405</f>
        <v>154.50000000000182</v>
      </c>
      <c r="O71" s="322">
        <f>'Punten per wedstrijd'!L405</f>
        <v>147.60000000000036</v>
      </c>
      <c r="P71" s="322">
        <f>'Punten per wedstrijd'!I489</f>
        <v>772.60000000000036</v>
      </c>
      <c r="Q71" s="322">
        <f>'Punten per wedstrijd'!M405</f>
        <v>80.000000000000909</v>
      </c>
      <c r="R71" s="322">
        <f>'Punten per wedstrijd'!N405</f>
        <v>137.70000000000073</v>
      </c>
      <c r="S71" s="322">
        <f>'Punten per wedstrijd'!O405</f>
        <v>151.00000000000091</v>
      </c>
      <c r="T71" s="322">
        <f>'Punten per wedstrijd'!P405</f>
        <v>350.40000000000146</v>
      </c>
      <c r="U71" s="322">
        <f>'Punten per wedstrijd'!J489</f>
        <v>411.10000000000036</v>
      </c>
      <c r="V71" s="323">
        <f t="shared" si="0"/>
        <v>6698.8000000000047</v>
      </c>
      <c r="X71" s="28"/>
      <c r="Y71" s="28"/>
      <c r="Z71" s="28"/>
    </row>
    <row r="72" spans="1:26" ht="15.75">
      <c r="A72" s="316" t="s">
        <v>853</v>
      </c>
      <c r="D72" s="322">
        <f>'Punten per wedstrijd'!E493</f>
        <v>347.6500000000002</v>
      </c>
      <c r="E72" s="322">
        <f>'Punten per wedstrijd'!E409</f>
        <v>302.4000000000002</v>
      </c>
      <c r="F72" s="322">
        <f>'Punten per wedstrijd'!F409</f>
        <v>258.30000000000018</v>
      </c>
      <c r="G72" s="322">
        <f>'Punten per wedstrijd'!F493</f>
        <v>527.40000000000009</v>
      </c>
      <c r="H72" s="322">
        <f>'Punten per wedstrijd'!G493</f>
        <v>721.60000000000036</v>
      </c>
      <c r="I72" s="322">
        <f>'Punten per wedstrijd'!G409</f>
        <v>257.75000000000045</v>
      </c>
      <c r="J72" s="322">
        <f>'Punten per wedstrijd'!H493</f>
        <v>246.29999999999836</v>
      </c>
      <c r="K72" s="322">
        <f>'Punten per wedstrijd'!H409</f>
        <v>392.50000000000045</v>
      </c>
      <c r="L72" s="322">
        <f>'Punten per wedstrijd'!I409</f>
        <v>468.50000000000091</v>
      </c>
      <c r="M72" s="322">
        <f>'Punten per wedstrijd'!J409</f>
        <v>314.29999999999927</v>
      </c>
      <c r="N72" s="322">
        <f>'Punten per wedstrijd'!K409</f>
        <v>263.24999999999818</v>
      </c>
      <c r="O72" s="322">
        <f>'Punten per wedstrijd'!L409</f>
        <v>434.74999999999909</v>
      </c>
      <c r="P72" s="322">
        <f>'Punten per wedstrijd'!I493</f>
        <v>472.99999999999818</v>
      </c>
      <c r="Q72" s="322">
        <f>'Punten per wedstrijd'!M409</f>
        <v>290.79999999999836</v>
      </c>
      <c r="R72" s="322">
        <f>'Punten per wedstrijd'!N409</f>
        <v>436.79999999999836</v>
      </c>
      <c r="S72" s="322">
        <f>'Punten per wedstrijd'!O409</f>
        <v>220.54999999999836</v>
      </c>
      <c r="T72" s="322">
        <f>'Punten per wedstrijd'!P409</f>
        <v>317.89999999999873</v>
      </c>
      <c r="U72" s="322">
        <f>'Punten per wedstrijd'!J493</f>
        <v>142.19999999999982</v>
      </c>
      <c r="V72" s="323">
        <f t="shared" si="0"/>
        <v>6415.9499999999898</v>
      </c>
      <c r="X72" s="28"/>
      <c r="Y72" s="28"/>
      <c r="Z72" s="28"/>
    </row>
    <row r="73" spans="1:26" ht="15.75">
      <c r="A73" s="324" t="s">
        <v>1843</v>
      </c>
      <c r="D73" s="322">
        <f>'Punten per wedstrijd'!E497</f>
        <v>498.60000000000014</v>
      </c>
      <c r="E73" s="322">
        <f>'Punten per wedstrijd'!E413</f>
        <v>374.49999999999955</v>
      </c>
      <c r="F73" s="322">
        <f>'Punten per wedstrijd'!F413</f>
        <v>263.19999999999982</v>
      </c>
      <c r="G73" s="322">
        <f>'Punten per wedstrijd'!F497</f>
        <v>732.89999999999964</v>
      </c>
      <c r="H73" s="322">
        <f>'Punten per wedstrijd'!G497</f>
        <v>1056.9000000000005</v>
      </c>
      <c r="I73" s="322">
        <f>'Punten per wedstrijd'!G413</f>
        <v>482.80000000000109</v>
      </c>
      <c r="J73" s="322">
        <f>'Punten per wedstrijd'!H497</f>
        <v>486.09999999999945</v>
      </c>
      <c r="K73" s="322">
        <f>'Punten per wedstrijd'!H413</f>
        <v>538.10000000000036</v>
      </c>
      <c r="L73" s="322">
        <f>'Punten per wedstrijd'!I413</f>
        <v>177</v>
      </c>
      <c r="M73" s="322">
        <f>'Punten per wedstrijd'!J413</f>
        <v>372.50000000000091</v>
      </c>
      <c r="N73" s="322">
        <f>'Punten per wedstrijd'!K413</f>
        <v>349.29999999999927</v>
      </c>
      <c r="O73" s="322">
        <f>'Punten per wedstrijd'!L413</f>
        <v>417.39999999999964</v>
      </c>
      <c r="P73" s="322">
        <f>'Punten per wedstrijd'!I497</f>
        <v>715.00000000000091</v>
      </c>
      <c r="Q73" s="322">
        <f>'Punten per wedstrijd'!M413</f>
        <v>129.69999999999982</v>
      </c>
      <c r="R73" s="322">
        <f>'Punten per wedstrijd'!N413</f>
        <v>273.5</v>
      </c>
      <c r="S73" s="322">
        <f>'Punten per wedstrijd'!O413</f>
        <v>224.00000000000182</v>
      </c>
      <c r="T73" s="322">
        <f>'Punten per wedstrijd'!P413</f>
        <v>372.70000000000073</v>
      </c>
      <c r="U73" s="322">
        <f>'Punten per wedstrijd'!J497</f>
        <v>607.90000000000327</v>
      </c>
      <c r="V73" s="323">
        <f t="shared" si="0"/>
        <v>8072.1000000000067</v>
      </c>
      <c r="X73" s="28"/>
      <c r="Y73" s="28"/>
      <c r="Z73" s="28"/>
    </row>
    <row r="74" spans="1:26" ht="15.75">
      <c r="A74" s="324"/>
      <c r="D74" s="322"/>
      <c r="E74" s="322"/>
      <c r="F74" s="322"/>
      <c r="G74" s="322"/>
      <c r="H74" s="322"/>
      <c r="I74" s="322"/>
      <c r="J74" s="322"/>
      <c r="K74" s="322"/>
      <c r="L74" s="322"/>
      <c r="M74" s="322"/>
      <c r="N74" s="322"/>
      <c r="O74" s="322"/>
      <c r="P74" s="322"/>
      <c r="Q74" s="322"/>
      <c r="R74" s="322"/>
      <c r="S74" s="322"/>
      <c r="T74" s="322"/>
      <c r="U74" s="322"/>
      <c r="V74" s="323"/>
      <c r="X74" s="28"/>
      <c r="Y74" s="28"/>
      <c r="Z74" s="28"/>
    </row>
    <row r="75" spans="1:26" ht="15.75">
      <c r="A75" s="324"/>
      <c r="D75" s="322"/>
      <c r="E75" s="322"/>
      <c r="F75" s="322"/>
      <c r="G75" s="322"/>
      <c r="H75" s="322"/>
      <c r="I75" s="322"/>
      <c r="J75" s="322"/>
      <c r="K75" s="322"/>
      <c r="L75" s="28"/>
      <c r="M75" s="323"/>
      <c r="O75" s="28"/>
      <c r="P75" s="28"/>
      <c r="Q75" s="28"/>
      <c r="R75" s="68"/>
      <c r="S75" s="28"/>
      <c r="T75" s="28"/>
      <c r="U75" s="28"/>
      <c r="V75" s="28"/>
      <c r="W75" s="28"/>
      <c r="X75" s="28"/>
      <c r="Y75" s="28"/>
      <c r="Z75" s="28"/>
    </row>
    <row r="76" spans="1:26" ht="15.75">
      <c r="A76" s="348" t="s">
        <v>932</v>
      </c>
      <c r="B76" s="349"/>
      <c r="C76" s="349"/>
      <c r="D76" s="344"/>
      <c r="E76" s="344"/>
      <c r="F76" s="344"/>
      <c r="G76" s="345" t="s">
        <v>150</v>
      </c>
      <c r="H76" s="349"/>
      <c r="I76" s="348" t="s">
        <v>2685</v>
      </c>
      <c r="J76" s="344"/>
      <c r="K76" s="346"/>
      <c r="L76" s="347"/>
      <c r="M76" s="346"/>
      <c r="N76" s="346"/>
      <c r="O76" s="345" t="s">
        <v>150</v>
      </c>
      <c r="P76" s="349"/>
      <c r="Q76" s="350" t="s">
        <v>190</v>
      </c>
      <c r="R76" s="346"/>
      <c r="S76" s="346"/>
      <c r="T76" s="346"/>
      <c r="U76" s="346"/>
      <c r="V76" s="346"/>
      <c r="W76" s="345" t="s">
        <v>150</v>
      </c>
    </row>
    <row r="77" spans="1:26" ht="15.75">
      <c r="A77" s="353" t="s">
        <v>2691</v>
      </c>
      <c r="B77" s="349"/>
      <c r="C77" s="349"/>
      <c r="D77" s="344"/>
      <c r="E77" s="339">
        <f>D64*1.2</f>
        <v>620.28000000000009</v>
      </c>
      <c r="F77" s="339">
        <f>D71</f>
        <v>597.60000000000014</v>
      </c>
      <c r="G77" s="341" t="s">
        <v>3854</v>
      </c>
      <c r="H77" s="349"/>
      <c r="I77" s="353" t="s">
        <v>2694</v>
      </c>
      <c r="J77" s="344"/>
      <c r="K77" s="346"/>
      <c r="L77" s="347"/>
      <c r="M77" s="339">
        <f>E66*1.2</f>
        <v>230.39999999999944</v>
      </c>
      <c r="N77" s="339">
        <f>E64</f>
        <v>347.69999999999982</v>
      </c>
      <c r="O77" s="342" t="s">
        <v>3855</v>
      </c>
      <c r="P77" s="349"/>
      <c r="Q77" s="353" t="s">
        <v>2697</v>
      </c>
      <c r="R77" s="346"/>
      <c r="S77" s="346"/>
      <c r="T77" s="346"/>
      <c r="U77" s="339">
        <f>F64*1.2</f>
        <v>425.1600000000002</v>
      </c>
      <c r="V77" s="339">
        <f>F72</f>
        <v>258.30000000000018</v>
      </c>
      <c r="W77" s="342" t="s">
        <v>3857</v>
      </c>
    </row>
    <row r="78" spans="1:26" ht="15.75">
      <c r="A78" s="353" t="s">
        <v>2692</v>
      </c>
      <c r="B78" s="349"/>
      <c r="C78" s="349"/>
      <c r="D78" s="344"/>
      <c r="E78" s="339">
        <f>D65*1.2</f>
        <v>495.47999999999979</v>
      </c>
      <c r="F78" s="339">
        <f>D66</f>
        <v>710.2</v>
      </c>
      <c r="G78" s="341" t="s">
        <v>3855</v>
      </c>
      <c r="H78" s="349"/>
      <c r="I78" s="353" t="s">
        <v>3879</v>
      </c>
      <c r="J78" s="344"/>
      <c r="K78" s="346"/>
      <c r="L78" s="347"/>
      <c r="M78" s="339">
        <f>E69*1.2</f>
        <v>331.8</v>
      </c>
      <c r="N78" s="339">
        <f>E73</f>
        <v>374.49999999999955</v>
      </c>
      <c r="O78" s="341" t="s">
        <v>3856</v>
      </c>
      <c r="P78" s="349"/>
      <c r="Q78" s="353" t="s">
        <v>3903</v>
      </c>
      <c r="R78" s="346"/>
      <c r="S78" s="346"/>
      <c r="T78" s="346"/>
      <c r="U78" s="339">
        <f>F65*1.2</f>
        <v>325.8</v>
      </c>
      <c r="V78" s="339">
        <f>F69</f>
        <v>311.19999999999982</v>
      </c>
      <c r="W78" s="341" t="s">
        <v>3854</v>
      </c>
    </row>
    <row r="79" spans="1:26" ht="15.75">
      <c r="A79" s="353" t="s">
        <v>2689</v>
      </c>
      <c r="B79" s="349"/>
      <c r="C79" s="349"/>
      <c r="D79" s="344"/>
      <c r="E79" s="339">
        <f>D67*1.2</f>
        <v>732.24</v>
      </c>
      <c r="F79" s="339">
        <f>D70</f>
        <v>611.70000000000039</v>
      </c>
      <c r="G79" s="341" t="s">
        <v>3854</v>
      </c>
      <c r="H79" s="349"/>
      <c r="I79" s="353" t="s">
        <v>2695</v>
      </c>
      <c r="J79" s="344"/>
      <c r="K79" s="346"/>
      <c r="L79" s="347"/>
      <c r="M79" s="339">
        <f>E70*1.2</f>
        <v>371.87999999999954</v>
      </c>
      <c r="N79" s="339">
        <f>E68</f>
        <v>273.20000000000073</v>
      </c>
      <c r="O79" s="342" t="s">
        <v>3857</v>
      </c>
      <c r="P79" s="349"/>
      <c r="Q79" s="353" t="s">
        <v>2698</v>
      </c>
      <c r="R79" s="346"/>
      <c r="S79" s="346"/>
      <c r="T79" s="346"/>
      <c r="U79" s="339">
        <f>F67*1.2</f>
        <v>358.79999999999916</v>
      </c>
      <c r="V79" s="339">
        <f>F66</f>
        <v>328.69999999999936</v>
      </c>
      <c r="W79" s="341" t="s">
        <v>3854</v>
      </c>
    </row>
    <row r="80" spans="1:26" ht="15.75">
      <c r="A80" s="353" t="s">
        <v>2690</v>
      </c>
      <c r="B80" s="349"/>
      <c r="C80" s="349"/>
      <c r="D80" s="344"/>
      <c r="E80" s="339">
        <f>D68*1.2</f>
        <v>747.96000000000072</v>
      </c>
      <c r="F80" s="339">
        <f>D69</f>
        <v>763.40000000000009</v>
      </c>
      <c r="G80" s="341" t="s">
        <v>3856</v>
      </c>
      <c r="H80" s="349"/>
      <c r="I80" s="353" t="s">
        <v>2696</v>
      </c>
      <c r="J80" s="344"/>
      <c r="K80" s="346"/>
      <c r="L80" s="347"/>
      <c r="M80" s="339">
        <f>E71*1.2</f>
        <v>211.44000000000031</v>
      </c>
      <c r="N80" s="339">
        <f>E67</f>
        <v>256.99999999999977</v>
      </c>
      <c r="O80" s="341" t="s">
        <v>3856</v>
      </c>
      <c r="P80" s="349"/>
      <c r="Q80" s="353" t="s">
        <v>2699</v>
      </c>
      <c r="R80" s="346"/>
      <c r="S80" s="346"/>
      <c r="T80" s="346"/>
      <c r="U80" s="339">
        <f>F71*1.2</f>
        <v>264.60000000000025</v>
      </c>
      <c r="V80" s="339">
        <f>F70</f>
        <v>200.09999999999991</v>
      </c>
      <c r="W80" s="342" t="s">
        <v>3857</v>
      </c>
    </row>
    <row r="81" spans="1:24" ht="15.75">
      <c r="A81" s="353" t="s">
        <v>2693</v>
      </c>
      <c r="B81" s="349"/>
      <c r="C81" s="349"/>
      <c r="D81" s="344"/>
      <c r="E81" s="339">
        <f>D73*1.2</f>
        <v>598.32000000000016</v>
      </c>
      <c r="F81" s="339">
        <f>D72</f>
        <v>347.6500000000002</v>
      </c>
      <c r="G81" s="341" t="s">
        <v>3857</v>
      </c>
      <c r="H81" s="349"/>
      <c r="I81" s="353" t="s">
        <v>3880</v>
      </c>
      <c r="J81" s="344"/>
      <c r="K81" s="346"/>
      <c r="L81" s="347"/>
      <c r="M81" s="339">
        <f>E72*1.2</f>
        <v>362.88000000000022</v>
      </c>
      <c r="N81" s="339">
        <f>E65</f>
        <v>210.09999999999991</v>
      </c>
      <c r="O81" s="342" t="s">
        <v>3857</v>
      </c>
      <c r="P81" s="349"/>
      <c r="Q81" s="353" t="s">
        <v>2700</v>
      </c>
      <c r="R81" s="346"/>
      <c r="S81" s="346"/>
      <c r="T81" s="346"/>
      <c r="U81" s="339">
        <f>F73*1.2</f>
        <v>315.83999999999975</v>
      </c>
      <c r="V81" s="339">
        <f>F68</f>
        <v>228.00000000000068</v>
      </c>
      <c r="W81" s="342" t="s">
        <v>3857</v>
      </c>
    </row>
    <row r="82" spans="1:24" ht="15.75">
      <c r="A82" s="352"/>
      <c r="B82" s="349"/>
      <c r="C82" s="349"/>
      <c r="D82" s="344"/>
      <c r="E82" s="339"/>
      <c r="F82" s="339"/>
      <c r="G82" s="341"/>
      <c r="H82" s="349"/>
      <c r="I82" s="349"/>
      <c r="J82" s="344"/>
      <c r="K82" s="346"/>
      <c r="L82" s="347"/>
      <c r="M82" s="342"/>
      <c r="N82" s="342"/>
      <c r="O82" s="342"/>
      <c r="P82" s="349"/>
      <c r="Q82" s="344"/>
      <c r="R82" s="346"/>
      <c r="S82" s="346"/>
      <c r="T82" s="346"/>
      <c r="U82" s="342"/>
      <c r="V82" s="342"/>
      <c r="W82" s="342"/>
    </row>
    <row r="83" spans="1:24" ht="15.75">
      <c r="A83" s="348" t="s">
        <v>175</v>
      </c>
      <c r="B83" s="349"/>
      <c r="C83" s="349"/>
      <c r="D83" s="344"/>
      <c r="E83" s="339"/>
      <c r="F83" s="339"/>
      <c r="G83" s="340" t="s">
        <v>150</v>
      </c>
      <c r="H83" s="349"/>
      <c r="I83" s="348" t="s">
        <v>191</v>
      </c>
      <c r="J83" s="344"/>
      <c r="K83" s="346"/>
      <c r="L83" s="347"/>
      <c r="M83" s="342"/>
      <c r="N83" s="342"/>
      <c r="O83" s="340" t="s">
        <v>150</v>
      </c>
      <c r="P83" s="349"/>
      <c r="Q83" s="350" t="s">
        <v>192</v>
      </c>
      <c r="R83" s="346"/>
      <c r="S83" s="346"/>
      <c r="T83" s="346"/>
      <c r="U83" s="342"/>
      <c r="V83" s="342"/>
      <c r="W83" s="340" t="s">
        <v>150</v>
      </c>
    </row>
    <row r="84" spans="1:24" ht="15.75">
      <c r="A84" s="353" t="s">
        <v>2688</v>
      </c>
      <c r="B84" s="349"/>
      <c r="C84" s="349"/>
      <c r="D84" s="344"/>
      <c r="E84" s="339">
        <f>G66*1.2</f>
        <v>1100.2799999999979</v>
      </c>
      <c r="F84" s="339">
        <f>G71</f>
        <v>940.80000000000064</v>
      </c>
      <c r="G84" s="341" t="s">
        <v>3854</v>
      </c>
      <c r="H84" s="349"/>
      <c r="I84" s="353" t="s">
        <v>2705</v>
      </c>
      <c r="J84" s="344"/>
      <c r="K84" s="346"/>
      <c r="L84" s="347"/>
      <c r="M84" s="339">
        <f>H64*1.2</f>
        <v>979.91999999999928</v>
      </c>
      <c r="N84" s="339">
        <f>H68</f>
        <v>679.59999999999991</v>
      </c>
      <c r="O84" s="342" t="s">
        <v>3857</v>
      </c>
      <c r="P84" s="349"/>
      <c r="Q84" s="353" t="s">
        <v>2709</v>
      </c>
      <c r="R84" s="346"/>
      <c r="S84" s="346"/>
      <c r="T84" s="346"/>
      <c r="U84" s="339">
        <f>I68*1.2</f>
        <v>428.4</v>
      </c>
      <c r="V84" s="339">
        <f>I67</f>
        <v>432.29999999999927</v>
      </c>
      <c r="W84" s="341" t="s">
        <v>3856</v>
      </c>
    </row>
    <row r="85" spans="1:24" ht="15.75">
      <c r="A85" s="353" t="s">
        <v>2701</v>
      </c>
      <c r="B85" s="349"/>
      <c r="C85" s="349"/>
      <c r="D85" s="344"/>
      <c r="E85" s="339">
        <f>G68*1.2</f>
        <v>741.60000000000105</v>
      </c>
      <c r="F85" s="339">
        <f>G65</f>
        <v>583.29999999999973</v>
      </c>
      <c r="G85" s="341" t="s">
        <v>3857</v>
      </c>
      <c r="H85" s="349"/>
      <c r="I85" s="353" t="s">
        <v>3928</v>
      </c>
      <c r="J85" s="344"/>
      <c r="K85" s="346"/>
      <c r="L85" s="347"/>
      <c r="M85" s="339">
        <f>H65*1.2</f>
        <v>903.23999999999808</v>
      </c>
      <c r="N85" s="339">
        <f>H73</f>
        <v>1056.9000000000005</v>
      </c>
      <c r="O85" s="341" t="s">
        <v>3856</v>
      </c>
      <c r="P85" s="349"/>
      <c r="Q85" s="353" t="s">
        <v>2710</v>
      </c>
      <c r="R85" s="346"/>
      <c r="S85" s="346"/>
      <c r="T85" s="346"/>
      <c r="U85" s="339">
        <f>I69*1.2</f>
        <v>325.43999999999761</v>
      </c>
      <c r="V85" s="339">
        <f>I71</f>
        <v>216.19999999999891</v>
      </c>
      <c r="W85" s="342" t="s">
        <v>3857</v>
      </c>
    </row>
    <row r="86" spans="1:24" ht="15.75">
      <c r="A86" s="353" t="s">
        <v>2702</v>
      </c>
      <c r="B86" s="349"/>
      <c r="C86" s="349"/>
      <c r="D86" s="344"/>
      <c r="E86" s="339">
        <f>G69*1.2</f>
        <v>985.91999999999985</v>
      </c>
      <c r="F86" s="339">
        <f>G64</f>
        <v>638.99999999999955</v>
      </c>
      <c r="G86" s="341" t="s">
        <v>3857</v>
      </c>
      <c r="H86" s="349"/>
      <c r="I86" s="353" t="s">
        <v>2706</v>
      </c>
      <c r="J86" s="344"/>
      <c r="K86" s="346"/>
      <c r="L86" s="347"/>
      <c r="M86" s="339">
        <f>H66*1.2</f>
        <v>1311.1199999999972</v>
      </c>
      <c r="N86" s="339">
        <f>H70</f>
        <v>1188.4999999999995</v>
      </c>
      <c r="O86" s="341" t="s">
        <v>3854</v>
      </c>
      <c r="P86" s="349"/>
      <c r="Q86" s="353" t="s">
        <v>2711</v>
      </c>
      <c r="R86" s="346"/>
      <c r="S86" s="346"/>
      <c r="T86" s="346"/>
      <c r="U86" s="339">
        <f>I70*1.2</f>
        <v>231.11999999999824</v>
      </c>
      <c r="V86" s="339">
        <f>I65</f>
        <v>434.49999999999864</v>
      </c>
      <c r="W86" s="341" t="s">
        <v>3855</v>
      </c>
    </row>
    <row r="87" spans="1:24" ht="15.75">
      <c r="A87" s="353" t="s">
        <v>2703</v>
      </c>
      <c r="B87" s="349"/>
      <c r="C87" s="349"/>
      <c r="D87" s="344"/>
      <c r="E87" s="339">
        <f>G70*1.2</f>
        <v>510.36000000000018</v>
      </c>
      <c r="F87" s="339">
        <f>G73</f>
        <v>732.89999999999964</v>
      </c>
      <c r="G87" s="342" t="s">
        <v>3855</v>
      </c>
      <c r="H87" s="349"/>
      <c r="I87" s="353" t="s">
        <v>2707</v>
      </c>
      <c r="J87" s="344"/>
      <c r="K87" s="346"/>
      <c r="L87" s="347"/>
      <c r="M87" s="339">
        <f>H67*1.2</f>
        <v>1115.7599999999991</v>
      </c>
      <c r="N87" s="339">
        <f>H69</f>
        <v>1186.1999999999985</v>
      </c>
      <c r="O87" s="341" t="s">
        <v>3856</v>
      </c>
      <c r="P87" s="349"/>
      <c r="Q87" s="353" t="s">
        <v>2712</v>
      </c>
      <c r="R87" s="346"/>
      <c r="S87" s="346"/>
      <c r="T87" s="346"/>
      <c r="U87" s="339">
        <f>I72*1.2</f>
        <v>309.30000000000052</v>
      </c>
      <c r="V87" s="339">
        <f>I66</f>
        <v>410.199999999998</v>
      </c>
      <c r="W87" s="341" t="s">
        <v>3855</v>
      </c>
    </row>
    <row r="88" spans="1:24" ht="15.75">
      <c r="A88" s="353" t="s">
        <v>2704</v>
      </c>
      <c r="B88" s="349"/>
      <c r="C88" s="349"/>
      <c r="D88" s="344"/>
      <c r="E88" s="339">
        <f>G72*1.2</f>
        <v>632.88000000000011</v>
      </c>
      <c r="F88" s="339">
        <f>G67</f>
        <v>562.19999999999936</v>
      </c>
      <c r="G88" s="341" t="s">
        <v>3854</v>
      </c>
      <c r="H88" s="349"/>
      <c r="I88" s="353" t="s">
        <v>2708</v>
      </c>
      <c r="J88" s="344"/>
      <c r="K88" s="346"/>
      <c r="L88" s="347"/>
      <c r="M88" s="339">
        <f>H71*1.2</f>
        <v>1372.4399999999976</v>
      </c>
      <c r="N88" s="339">
        <f>H72</f>
        <v>721.60000000000036</v>
      </c>
      <c r="O88" s="342" t="s">
        <v>3857</v>
      </c>
      <c r="P88" s="349"/>
      <c r="Q88" s="353" t="s">
        <v>2713</v>
      </c>
      <c r="R88" s="346"/>
      <c r="S88" s="346"/>
      <c r="T88" s="346"/>
      <c r="U88" s="339">
        <f>I73*1.2</f>
        <v>579.36000000000126</v>
      </c>
      <c r="V88" s="339">
        <f>I64</f>
        <v>302.19999999999936</v>
      </c>
      <c r="W88" s="342" t="s">
        <v>3857</v>
      </c>
    </row>
    <row r="89" spans="1:24" ht="15.75">
      <c r="A89" s="352"/>
      <c r="B89" s="349"/>
      <c r="C89" s="349"/>
      <c r="D89" s="344"/>
      <c r="E89" s="339"/>
      <c r="F89" s="339"/>
      <c r="G89" s="339"/>
      <c r="H89" s="349"/>
      <c r="I89" s="344"/>
      <c r="J89" s="344"/>
      <c r="K89" s="346"/>
      <c r="L89" s="347"/>
      <c r="M89" s="342"/>
      <c r="N89" s="342"/>
      <c r="O89" s="342"/>
      <c r="P89" s="349"/>
      <c r="Q89" s="346"/>
      <c r="R89" s="346"/>
      <c r="S89" s="346"/>
      <c r="T89" s="346"/>
      <c r="U89" s="342"/>
      <c r="V89" s="342"/>
      <c r="W89" s="342"/>
    </row>
    <row r="90" spans="1:24" ht="15.75">
      <c r="A90" s="348" t="s">
        <v>2686</v>
      </c>
      <c r="B90" s="349"/>
      <c r="C90" s="349"/>
      <c r="D90" s="344"/>
      <c r="E90" s="339"/>
      <c r="F90" s="339"/>
      <c r="G90" s="340" t="s">
        <v>150</v>
      </c>
      <c r="H90" s="349"/>
      <c r="I90" s="348" t="s">
        <v>2687</v>
      </c>
      <c r="J90" s="344"/>
      <c r="K90" s="346"/>
      <c r="L90" s="347"/>
      <c r="M90" s="342"/>
      <c r="N90" s="342"/>
      <c r="O90" s="340" t="s">
        <v>150</v>
      </c>
      <c r="P90" s="349"/>
      <c r="Q90" s="350" t="s">
        <v>2677</v>
      </c>
      <c r="R90" s="346"/>
      <c r="S90" s="346"/>
      <c r="T90" s="346"/>
      <c r="U90" s="342"/>
      <c r="V90" s="342"/>
      <c r="W90" s="340" t="s">
        <v>150</v>
      </c>
    </row>
    <row r="91" spans="1:24" ht="15.75">
      <c r="A91" s="353" t="s">
        <v>2714</v>
      </c>
      <c r="B91" s="349"/>
      <c r="C91" s="349"/>
      <c r="D91" s="344"/>
      <c r="E91" s="339">
        <f>J64*1.2</f>
        <v>50.519999999999342</v>
      </c>
      <c r="F91" s="339">
        <f>J65</f>
        <v>175.89999999999873</v>
      </c>
      <c r="G91" s="341" t="s">
        <v>3855</v>
      </c>
      <c r="H91" s="349"/>
      <c r="I91" s="353" t="s">
        <v>2719</v>
      </c>
      <c r="J91" s="344"/>
      <c r="K91" s="346"/>
      <c r="L91" s="347"/>
      <c r="M91" s="339">
        <f>K64*1.2</f>
        <v>469.07999999999845</v>
      </c>
      <c r="N91" s="339">
        <f>K70</f>
        <v>543.89999999999873</v>
      </c>
      <c r="O91" s="341" t="s">
        <v>3856</v>
      </c>
      <c r="P91" s="349"/>
      <c r="Q91" s="353" t="s">
        <v>2723</v>
      </c>
      <c r="R91" s="346"/>
      <c r="S91" s="346"/>
      <c r="T91" s="346"/>
      <c r="U91" s="339">
        <f>L66*1.2</f>
        <v>545.8799999999984</v>
      </c>
      <c r="V91" s="339">
        <f>L73</f>
        <v>177</v>
      </c>
      <c r="W91" s="342" t="s">
        <v>3857</v>
      </c>
    </row>
    <row r="92" spans="1:24" ht="15.75">
      <c r="A92" s="353" t="s">
        <v>2715</v>
      </c>
      <c r="B92" s="349"/>
      <c r="C92" s="349"/>
      <c r="D92" s="344"/>
      <c r="E92" s="339">
        <f>J66*1.2</f>
        <v>1470.2400000000009</v>
      </c>
      <c r="F92" s="339">
        <f>J69</f>
        <v>793.89999999999873</v>
      </c>
      <c r="G92" s="341" t="s">
        <v>3857</v>
      </c>
      <c r="H92" s="349"/>
      <c r="I92" s="353" t="s">
        <v>2720</v>
      </c>
      <c r="J92" s="344"/>
      <c r="K92" s="346"/>
      <c r="L92" s="347"/>
      <c r="M92" s="339">
        <f>K65*1.2</f>
        <v>523.19999999999993</v>
      </c>
      <c r="N92" s="339">
        <f>K67</f>
        <v>397.99999999999818</v>
      </c>
      <c r="O92" s="342" t="s">
        <v>3857</v>
      </c>
      <c r="P92" s="349"/>
      <c r="Q92" s="353" t="s">
        <v>2724</v>
      </c>
      <c r="R92" s="346"/>
      <c r="S92" s="346"/>
      <c r="T92" s="346"/>
      <c r="U92" s="339">
        <f>L67*1.2</f>
        <v>353.9999999999967</v>
      </c>
      <c r="V92" s="339">
        <f>L64</f>
        <v>401.89999999999964</v>
      </c>
      <c r="W92" s="341" t="s">
        <v>3856</v>
      </c>
    </row>
    <row r="93" spans="1:24" ht="15.75">
      <c r="A93" s="353" t="s">
        <v>2716</v>
      </c>
      <c r="B93" s="349"/>
      <c r="C93" s="349"/>
      <c r="D93" s="344"/>
      <c r="E93" s="339">
        <f>J67*1.2</f>
        <v>235.1999999999978</v>
      </c>
      <c r="F93" s="339">
        <f>J73</f>
        <v>486.09999999999945</v>
      </c>
      <c r="G93" s="341" t="s">
        <v>3855</v>
      </c>
      <c r="H93" s="349"/>
      <c r="I93" s="353" t="s">
        <v>2721</v>
      </c>
      <c r="J93" s="344"/>
      <c r="K93" s="346"/>
      <c r="L93" s="347"/>
      <c r="M93" s="339">
        <f>K68*1.2</f>
        <v>428.99999999999778</v>
      </c>
      <c r="N93" s="339">
        <f>K66</f>
        <v>222.29999999999927</v>
      </c>
      <c r="O93" s="342" t="s">
        <v>3857</v>
      </c>
      <c r="P93" s="349"/>
      <c r="Q93" s="353" t="s">
        <v>2725</v>
      </c>
      <c r="R93" s="346"/>
      <c r="S93" s="346"/>
      <c r="T93" s="346"/>
      <c r="U93" s="339">
        <f>L70*1.2</f>
        <v>349.79999999999887</v>
      </c>
      <c r="V93" s="339">
        <f>L69</f>
        <v>162.49999999999909</v>
      </c>
      <c r="W93" s="342" t="s">
        <v>3857</v>
      </c>
    </row>
    <row r="94" spans="1:24" ht="15.75">
      <c r="A94" s="353" t="s">
        <v>2717</v>
      </c>
      <c r="B94" s="349"/>
      <c r="C94" s="349"/>
      <c r="D94" s="344"/>
      <c r="E94" s="339">
        <f>J71*1.2</f>
        <v>512.28000000000065</v>
      </c>
      <c r="F94" s="339">
        <f>J68</f>
        <v>61.19999999999709</v>
      </c>
      <c r="G94" s="341" t="s">
        <v>3857</v>
      </c>
      <c r="H94" s="349"/>
      <c r="I94" s="353" t="s">
        <v>2575</v>
      </c>
      <c r="J94" s="344"/>
      <c r="K94" s="346"/>
      <c r="L94" s="347"/>
      <c r="M94" s="339">
        <f>K69*1.2</f>
        <v>472.43999999999755</v>
      </c>
      <c r="N94" s="339">
        <f>K72</f>
        <v>392.50000000000045</v>
      </c>
      <c r="O94" s="341" t="s">
        <v>3854</v>
      </c>
      <c r="P94" s="349"/>
      <c r="Q94" s="353" t="s">
        <v>2726</v>
      </c>
      <c r="R94" s="346"/>
      <c r="S94" s="346"/>
      <c r="T94" s="346"/>
      <c r="U94" s="339">
        <f>L71*1.2</f>
        <v>224.27999999999955</v>
      </c>
      <c r="V94" s="339">
        <f>L65</f>
        <v>338.19999999999982</v>
      </c>
      <c r="W94" s="342" t="s">
        <v>3855</v>
      </c>
    </row>
    <row r="95" spans="1:24" ht="15.75">
      <c r="A95" s="353" t="s">
        <v>2718</v>
      </c>
      <c r="B95" s="349"/>
      <c r="C95" s="349"/>
      <c r="D95" s="344"/>
      <c r="E95" s="339">
        <f>J72*1.2</f>
        <v>295.55999999999801</v>
      </c>
      <c r="F95" s="339">
        <f>J70</f>
        <v>399.19999999999982</v>
      </c>
      <c r="G95" s="341" t="s">
        <v>3855</v>
      </c>
      <c r="H95" s="344"/>
      <c r="I95" s="353" t="s">
        <v>2722</v>
      </c>
      <c r="J95" s="344"/>
      <c r="K95" s="346"/>
      <c r="L95" s="347"/>
      <c r="M95" s="339">
        <f>K73*1.2</f>
        <v>645.72000000000037</v>
      </c>
      <c r="N95" s="339">
        <f>K71</f>
        <v>436.49999999999909</v>
      </c>
      <c r="O95" s="342" t="s">
        <v>3857</v>
      </c>
      <c r="P95" s="346"/>
      <c r="Q95" s="353" t="s">
        <v>2727</v>
      </c>
      <c r="R95" s="346"/>
      <c r="S95" s="346"/>
      <c r="T95" s="346"/>
      <c r="U95" s="339">
        <f>L72*1.2</f>
        <v>562.20000000000107</v>
      </c>
      <c r="V95" s="339">
        <f>L68</f>
        <v>144.79999999999836</v>
      </c>
      <c r="W95" s="342" t="s">
        <v>3857</v>
      </c>
      <c r="X95" s="28"/>
    </row>
    <row r="96" spans="1:24" ht="15.75">
      <c r="A96" s="351"/>
      <c r="B96" s="349"/>
      <c r="C96" s="349"/>
      <c r="D96" s="344"/>
      <c r="E96" s="339"/>
      <c r="F96" s="339"/>
      <c r="G96" s="339"/>
      <c r="H96" s="344"/>
      <c r="I96" s="343"/>
      <c r="J96" s="344"/>
      <c r="K96" s="346"/>
      <c r="L96" s="347"/>
      <c r="M96" s="354"/>
      <c r="N96" s="342"/>
      <c r="O96" s="342"/>
      <c r="P96" s="346"/>
      <c r="Q96" s="343"/>
      <c r="R96" s="346"/>
      <c r="S96" s="346"/>
      <c r="T96" s="346"/>
      <c r="U96" s="342"/>
      <c r="V96" s="342"/>
      <c r="W96" s="342"/>
      <c r="X96" s="28"/>
    </row>
    <row r="97" spans="1:24" ht="15.75">
      <c r="A97" s="348" t="s">
        <v>195</v>
      </c>
      <c r="B97" s="349"/>
      <c r="C97" s="349"/>
      <c r="D97" s="344"/>
      <c r="E97" s="339"/>
      <c r="F97" s="339"/>
      <c r="G97" s="340" t="s">
        <v>150</v>
      </c>
      <c r="H97" s="349"/>
      <c r="I97" s="348" t="s">
        <v>196</v>
      </c>
      <c r="J97" s="344"/>
      <c r="K97" s="346"/>
      <c r="L97" s="347"/>
      <c r="M97" s="342"/>
      <c r="N97" s="342"/>
      <c r="O97" s="340" t="s">
        <v>150</v>
      </c>
      <c r="P97" s="349"/>
      <c r="Q97" s="350" t="s">
        <v>197</v>
      </c>
      <c r="R97" s="346"/>
      <c r="S97" s="346"/>
      <c r="T97" s="346"/>
      <c r="U97" s="342"/>
      <c r="V97" s="342"/>
      <c r="W97" s="340" t="s">
        <v>150</v>
      </c>
      <c r="X97" s="28"/>
    </row>
    <row r="98" spans="1:24" ht="15.75">
      <c r="A98" s="353" t="s">
        <v>2728</v>
      </c>
      <c r="B98" s="349"/>
      <c r="C98" s="349"/>
      <c r="D98" s="344"/>
      <c r="E98" s="339">
        <f>M71*1.2</f>
        <v>178.32000000000042</v>
      </c>
      <c r="F98" s="339">
        <f>M64</f>
        <v>242.99999999999909</v>
      </c>
      <c r="G98" s="341" t="s">
        <v>3855</v>
      </c>
      <c r="H98" s="349"/>
      <c r="I98" s="353" t="s">
        <v>2733</v>
      </c>
      <c r="J98" s="344"/>
      <c r="K98" s="346"/>
      <c r="L98" s="347"/>
      <c r="M98" s="339">
        <f>N64*1.2</f>
        <v>615.60000000000105</v>
      </c>
      <c r="N98" s="339">
        <f>N66</f>
        <v>251.5</v>
      </c>
      <c r="O98" s="342" t="s">
        <v>3857</v>
      </c>
      <c r="P98" s="349"/>
      <c r="Q98" s="353" t="s">
        <v>2737</v>
      </c>
      <c r="R98" s="346"/>
      <c r="S98" s="346"/>
      <c r="T98" s="346"/>
      <c r="U98" s="339">
        <f>O72*1.2</f>
        <v>521.69999999999891</v>
      </c>
      <c r="V98" s="339">
        <f>O64</f>
        <v>370.30000000000109</v>
      </c>
      <c r="W98" s="342" t="s">
        <v>3857</v>
      </c>
      <c r="X98" s="28"/>
    </row>
    <row r="99" spans="1:24" ht="15.75">
      <c r="A99" s="353" t="s">
        <v>2729</v>
      </c>
      <c r="B99" s="349"/>
      <c r="C99" s="349"/>
      <c r="D99" s="344"/>
      <c r="E99" s="339">
        <f>M66*1.2</f>
        <v>522.95999999999799</v>
      </c>
      <c r="F99" s="339">
        <f>M65</f>
        <v>403.09999999999945</v>
      </c>
      <c r="G99" s="342" t="s">
        <v>3857</v>
      </c>
      <c r="H99" s="349"/>
      <c r="I99" s="353" t="s">
        <v>2734</v>
      </c>
      <c r="J99" s="344"/>
      <c r="K99" s="346"/>
      <c r="L99" s="347"/>
      <c r="M99" s="339">
        <f>N73*1.2</f>
        <v>419.15999999999912</v>
      </c>
      <c r="N99" s="339">
        <f>N69</f>
        <v>198.69999999999891</v>
      </c>
      <c r="O99" s="342" t="s">
        <v>3857</v>
      </c>
      <c r="P99" s="349"/>
      <c r="Q99" s="353" t="s">
        <v>4026</v>
      </c>
      <c r="R99" s="346"/>
      <c r="S99" s="346"/>
      <c r="T99" s="346"/>
      <c r="U99" s="339">
        <f>O69*1.2</f>
        <v>172.7999999999989</v>
      </c>
      <c r="V99" s="339">
        <f>O65</f>
        <v>451.70000000000073</v>
      </c>
      <c r="W99" s="342" t="s">
        <v>3855</v>
      </c>
      <c r="X99" s="28"/>
    </row>
    <row r="100" spans="1:24" ht="15.75">
      <c r="A100" s="353" t="s">
        <v>2730</v>
      </c>
      <c r="B100" s="349"/>
      <c r="C100" s="349"/>
      <c r="D100" s="344"/>
      <c r="E100" s="339">
        <f>M70*1.2</f>
        <v>289.55999999999801</v>
      </c>
      <c r="F100" s="339">
        <f>M67</f>
        <v>208.59999999999854</v>
      </c>
      <c r="G100" s="342" t="s">
        <v>3857</v>
      </c>
      <c r="H100" s="349"/>
      <c r="I100" s="353" t="s">
        <v>2735</v>
      </c>
      <c r="J100" s="344"/>
      <c r="K100" s="346"/>
      <c r="L100" s="347"/>
      <c r="M100" s="339">
        <f>N68*1.2</f>
        <v>97.679999999997378</v>
      </c>
      <c r="N100" s="339">
        <f>N70</f>
        <v>379.49999999999909</v>
      </c>
      <c r="O100" s="342" t="s">
        <v>3855</v>
      </c>
      <c r="P100" s="349"/>
      <c r="Q100" s="353" t="s">
        <v>2738</v>
      </c>
      <c r="R100" s="346"/>
      <c r="S100" s="346"/>
      <c r="T100" s="346"/>
      <c r="U100" s="339">
        <f>O66*1.2</f>
        <v>329.99999999999778</v>
      </c>
      <c r="V100" s="339">
        <f>O67</f>
        <v>152.10000000000036</v>
      </c>
      <c r="W100" s="342" t="s">
        <v>3857</v>
      </c>
      <c r="X100" s="28"/>
    </row>
    <row r="101" spans="1:24" ht="15.75">
      <c r="A101" s="353" t="s">
        <v>2731</v>
      </c>
      <c r="B101" s="349"/>
      <c r="C101" s="349"/>
      <c r="D101" s="344"/>
      <c r="E101" s="339">
        <f>M69*1.2</f>
        <v>258.71999999999935</v>
      </c>
      <c r="F101" s="339">
        <f>M68</f>
        <v>261.699999999998</v>
      </c>
      <c r="G101" s="341" t="s">
        <v>3856</v>
      </c>
      <c r="H101" s="349"/>
      <c r="I101" s="353" t="s">
        <v>2736</v>
      </c>
      <c r="J101" s="344"/>
      <c r="K101" s="346"/>
      <c r="L101" s="347"/>
      <c r="M101" s="339">
        <f>N67*1.2</f>
        <v>237.23999999999978</v>
      </c>
      <c r="N101" s="339">
        <f>N71</f>
        <v>154.50000000000182</v>
      </c>
      <c r="O101" s="342" t="s">
        <v>3857</v>
      </c>
      <c r="P101" s="349"/>
      <c r="Q101" s="353" t="s">
        <v>2739</v>
      </c>
      <c r="R101" s="346"/>
      <c r="S101" s="346"/>
      <c r="T101" s="346"/>
      <c r="U101" s="339">
        <f>O70*1.2</f>
        <v>207.71999999999935</v>
      </c>
      <c r="V101" s="339">
        <f>O71</f>
        <v>147.60000000000036</v>
      </c>
      <c r="W101" s="342" t="s">
        <v>3857</v>
      </c>
      <c r="X101" s="28"/>
    </row>
    <row r="102" spans="1:24" ht="15.75">
      <c r="A102" s="353" t="s">
        <v>2732</v>
      </c>
      <c r="B102" s="349"/>
      <c r="C102" s="349"/>
      <c r="D102" s="344"/>
      <c r="E102" s="339">
        <f>M72*1.2</f>
        <v>377.15999999999912</v>
      </c>
      <c r="F102" s="339">
        <f>M73</f>
        <v>372.50000000000091</v>
      </c>
      <c r="G102" s="341" t="s">
        <v>3854</v>
      </c>
      <c r="H102" s="349"/>
      <c r="I102" s="353" t="s">
        <v>4013</v>
      </c>
      <c r="J102" s="344"/>
      <c r="K102" s="346"/>
      <c r="L102" s="347"/>
      <c r="M102" s="339">
        <f>N65*1.2</f>
        <v>512.4</v>
      </c>
      <c r="N102" s="339">
        <f>N72</f>
        <v>263.24999999999818</v>
      </c>
      <c r="O102" s="342" t="s">
        <v>3857</v>
      </c>
      <c r="P102" s="349"/>
      <c r="Q102" s="353" t="s">
        <v>2580</v>
      </c>
      <c r="R102" s="346"/>
      <c r="S102" s="346"/>
      <c r="T102" s="346"/>
      <c r="U102" s="339">
        <f>O68*1.2</f>
        <v>217.91999999999825</v>
      </c>
      <c r="V102" s="339">
        <f>O73</f>
        <v>417.39999999999964</v>
      </c>
      <c r="W102" s="342" t="s">
        <v>3855</v>
      </c>
      <c r="X102" s="28"/>
    </row>
    <row r="103" spans="1:24" ht="15.75">
      <c r="A103" s="352"/>
      <c r="B103" s="349"/>
      <c r="C103" s="349"/>
      <c r="D103" s="344"/>
      <c r="E103" s="339"/>
      <c r="F103" s="339"/>
      <c r="G103" s="341"/>
      <c r="H103" s="349"/>
      <c r="I103" s="349"/>
      <c r="J103" s="344"/>
      <c r="K103" s="346"/>
      <c r="L103" s="347"/>
      <c r="M103" s="342"/>
      <c r="N103" s="342"/>
      <c r="O103" s="342"/>
      <c r="P103" s="349"/>
      <c r="Q103" s="344"/>
      <c r="R103" s="346"/>
      <c r="S103" s="346"/>
      <c r="T103" s="346"/>
      <c r="U103" s="342"/>
      <c r="V103" s="342"/>
      <c r="W103" s="342"/>
      <c r="X103" s="28"/>
    </row>
    <row r="104" spans="1:24" ht="15.75">
      <c r="A104" s="348" t="s">
        <v>200</v>
      </c>
      <c r="B104" s="349"/>
      <c r="C104" s="349"/>
      <c r="D104" s="344"/>
      <c r="E104" s="339"/>
      <c r="F104" s="339"/>
      <c r="G104" s="340" t="s">
        <v>150</v>
      </c>
      <c r="H104" s="349"/>
      <c r="I104" s="348" t="s">
        <v>199</v>
      </c>
      <c r="J104" s="344"/>
      <c r="K104" s="346"/>
      <c r="L104" s="347"/>
      <c r="M104" s="342"/>
      <c r="N104" s="342"/>
      <c r="O104" s="340" t="s">
        <v>150</v>
      </c>
      <c r="P104" s="349"/>
      <c r="Q104" s="350" t="s">
        <v>2749</v>
      </c>
      <c r="R104" s="346"/>
      <c r="S104" s="346"/>
      <c r="T104" s="346"/>
      <c r="U104" s="342"/>
      <c r="V104" s="342"/>
      <c r="W104" s="340" t="s">
        <v>150</v>
      </c>
      <c r="X104" s="28"/>
    </row>
    <row r="105" spans="1:24" ht="15.75">
      <c r="A105" s="353" t="s">
        <v>2740</v>
      </c>
      <c r="B105" s="349"/>
      <c r="C105" s="349"/>
      <c r="D105" s="344"/>
      <c r="E105" s="339">
        <f>P71*1.2</f>
        <v>927.12000000000035</v>
      </c>
      <c r="F105" s="339">
        <f>P66</f>
        <v>603.29999999999927</v>
      </c>
      <c r="G105" s="342" t="s">
        <v>3857</v>
      </c>
      <c r="H105" s="349"/>
      <c r="I105" s="353" t="s">
        <v>2745</v>
      </c>
      <c r="J105" s="344"/>
      <c r="K105" s="346"/>
      <c r="L105" s="347"/>
      <c r="M105" s="339">
        <f>Q68*1.2</f>
        <v>44.279999999998473</v>
      </c>
      <c r="N105" s="339">
        <f>Q64</f>
        <v>391.20000000000073</v>
      </c>
      <c r="O105" s="342" t="s">
        <v>3855</v>
      </c>
      <c r="P105" s="349"/>
      <c r="Q105" s="353" t="s">
        <v>2750</v>
      </c>
      <c r="R105" s="346"/>
      <c r="S105" s="346"/>
      <c r="T105" s="346"/>
      <c r="U105" s="339">
        <f>R67*1.2</f>
        <v>258.00000000000216</v>
      </c>
      <c r="V105" s="339">
        <f>R68</f>
        <v>154.39999999999964</v>
      </c>
      <c r="W105" s="342" t="s">
        <v>3857</v>
      </c>
      <c r="X105" s="28"/>
    </row>
    <row r="106" spans="1:24" ht="15.75">
      <c r="A106" s="353" t="s">
        <v>2741</v>
      </c>
      <c r="B106" s="349"/>
      <c r="C106" s="349"/>
      <c r="D106" s="344"/>
      <c r="E106" s="339">
        <f>P65*1.2</f>
        <v>868.56000000000017</v>
      </c>
      <c r="F106" s="339">
        <f>P68</f>
        <v>708.39999999999873</v>
      </c>
      <c r="G106" s="341" t="s">
        <v>3854</v>
      </c>
      <c r="H106" s="349"/>
      <c r="I106" s="353" t="s">
        <v>4057</v>
      </c>
      <c r="J106" s="344"/>
      <c r="K106" s="346"/>
      <c r="L106" s="347"/>
      <c r="M106" s="339">
        <f>Q73*1.2</f>
        <v>155.63999999999979</v>
      </c>
      <c r="N106" s="339">
        <f>Q65</f>
        <v>322.59999999999945</v>
      </c>
      <c r="O106" s="342" t="s">
        <v>3855</v>
      </c>
      <c r="P106" s="349"/>
      <c r="Q106" s="353" t="s">
        <v>2751</v>
      </c>
      <c r="R106" s="346"/>
      <c r="S106" s="346"/>
      <c r="T106" s="346"/>
      <c r="U106" s="339">
        <f>R71*1.2</f>
        <v>165.24000000000086</v>
      </c>
      <c r="V106" s="339">
        <f>R69</f>
        <v>129.99999999999909</v>
      </c>
      <c r="W106" s="342" t="s">
        <v>3857</v>
      </c>
      <c r="X106" s="28"/>
    </row>
    <row r="107" spans="1:24" ht="15.75">
      <c r="A107" s="353" t="s">
        <v>2742</v>
      </c>
      <c r="B107" s="349"/>
      <c r="C107" s="349"/>
      <c r="D107" s="344"/>
      <c r="E107" s="339">
        <f>P64*1.2</f>
        <v>273.48000000000064</v>
      </c>
      <c r="F107" s="339">
        <f>P69</f>
        <v>566.59999999999945</v>
      </c>
      <c r="G107" s="342" t="s">
        <v>3855</v>
      </c>
      <c r="H107" s="349"/>
      <c r="I107" s="353" t="s">
        <v>2746</v>
      </c>
      <c r="J107" s="344"/>
      <c r="K107" s="346"/>
      <c r="L107" s="347"/>
      <c r="M107" s="339">
        <f>Q70*1.2</f>
        <v>182.99999999999781</v>
      </c>
      <c r="N107" s="339">
        <f>Q66</f>
        <v>100</v>
      </c>
      <c r="O107" s="342" t="s">
        <v>3857</v>
      </c>
      <c r="P107" s="349"/>
      <c r="Q107" s="353" t="s">
        <v>2752</v>
      </c>
      <c r="R107" s="346"/>
      <c r="S107" s="346"/>
      <c r="T107" s="346"/>
      <c r="U107" s="339">
        <f>R65*1.2</f>
        <v>439.20000000000107</v>
      </c>
      <c r="V107" s="339">
        <f>R70</f>
        <v>152.29999999999927</v>
      </c>
      <c r="W107" s="342" t="s">
        <v>3857</v>
      </c>
      <c r="X107" s="28"/>
    </row>
    <row r="108" spans="1:24" ht="15.75">
      <c r="A108" s="353" t="s">
        <v>2743</v>
      </c>
      <c r="B108" s="349"/>
      <c r="C108" s="349"/>
      <c r="D108" s="344"/>
      <c r="E108" s="339">
        <f>P73*1.2</f>
        <v>858.00000000000102</v>
      </c>
      <c r="F108" s="339">
        <f>P70</f>
        <v>592.09999999999854</v>
      </c>
      <c r="G108" s="342" t="s">
        <v>3857</v>
      </c>
      <c r="H108" s="349"/>
      <c r="I108" s="353" t="s">
        <v>2747</v>
      </c>
      <c r="J108" s="344"/>
      <c r="K108" s="346"/>
      <c r="L108" s="347"/>
      <c r="M108" s="339">
        <f>Q69*1.2</f>
        <v>115.19999999999891</v>
      </c>
      <c r="N108" s="339">
        <f>Q67</f>
        <v>292.50000000000091</v>
      </c>
      <c r="O108" s="342" t="s">
        <v>3855</v>
      </c>
      <c r="P108" s="349"/>
      <c r="Q108" s="353" t="s">
        <v>2753</v>
      </c>
      <c r="R108" s="346"/>
      <c r="S108" s="346"/>
      <c r="T108" s="346"/>
      <c r="U108" s="339">
        <f>R66*1.2</f>
        <v>173.27999999999955</v>
      </c>
      <c r="V108" s="339">
        <f>R72</f>
        <v>436.79999999999836</v>
      </c>
      <c r="W108" s="342" t="s">
        <v>3855</v>
      </c>
      <c r="X108" s="28"/>
    </row>
    <row r="109" spans="1:24" ht="15.75">
      <c r="A109" s="353" t="s">
        <v>2744</v>
      </c>
      <c r="B109" s="349"/>
      <c r="C109" s="349"/>
      <c r="D109" s="344"/>
      <c r="E109" s="339">
        <f>P67*1.2</f>
        <v>643.08000000000061</v>
      </c>
      <c r="F109" s="339">
        <f>P72</f>
        <v>472.99999999999818</v>
      </c>
      <c r="G109" s="342" t="s">
        <v>3857</v>
      </c>
      <c r="H109" s="349"/>
      <c r="I109" s="353" t="s">
        <v>2748</v>
      </c>
      <c r="J109" s="344"/>
      <c r="K109" s="346"/>
      <c r="L109" s="347"/>
      <c r="M109" s="339">
        <f>Q72*1.2</f>
        <v>348.95999999999805</v>
      </c>
      <c r="N109" s="339">
        <f>Q71</f>
        <v>80.000000000000909</v>
      </c>
      <c r="O109" s="342" t="s">
        <v>3857</v>
      </c>
      <c r="P109" s="349"/>
      <c r="Q109" s="353" t="s">
        <v>2754</v>
      </c>
      <c r="R109" s="346"/>
      <c r="S109" s="346"/>
      <c r="T109" s="346"/>
      <c r="U109" s="339">
        <f>R64*1.2</f>
        <v>469.2</v>
      </c>
      <c r="V109" s="339">
        <f>R73</f>
        <v>273.5</v>
      </c>
      <c r="W109" s="342" t="s">
        <v>3857</v>
      </c>
      <c r="X109" s="28"/>
    </row>
    <row r="110" spans="1:24" ht="15.75">
      <c r="A110" s="352"/>
      <c r="B110" s="349"/>
      <c r="C110" s="349"/>
      <c r="D110" s="344"/>
      <c r="E110" s="339"/>
      <c r="F110" s="339"/>
      <c r="G110" s="339"/>
      <c r="H110" s="349"/>
      <c r="I110" s="344"/>
      <c r="J110" s="344"/>
      <c r="K110" s="346"/>
      <c r="L110" s="347"/>
      <c r="M110" s="342"/>
      <c r="N110" s="342"/>
      <c r="O110" s="342"/>
      <c r="P110" s="349"/>
      <c r="Q110" s="346"/>
      <c r="R110" s="346"/>
      <c r="S110" s="346"/>
      <c r="T110" s="346"/>
      <c r="U110" s="342"/>
      <c r="V110" s="342"/>
      <c r="W110" s="342"/>
      <c r="X110" s="28"/>
    </row>
    <row r="111" spans="1:24" ht="15.75">
      <c r="A111" s="348" t="s">
        <v>176</v>
      </c>
      <c r="B111" s="349"/>
      <c r="C111" s="349"/>
      <c r="D111" s="344"/>
      <c r="E111" s="339"/>
      <c r="F111" s="339"/>
      <c r="G111" s="340" t="s">
        <v>150</v>
      </c>
      <c r="H111" s="349"/>
      <c r="I111" s="348" t="s">
        <v>201</v>
      </c>
      <c r="J111" s="344"/>
      <c r="K111" s="346"/>
      <c r="L111" s="347"/>
      <c r="M111" s="342"/>
      <c r="N111" s="342"/>
      <c r="O111" s="340" t="s">
        <v>150</v>
      </c>
      <c r="P111" s="349"/>
      <c r="Q111" s="350" t="s">
        <v>202</v>
      </c>
      <c r="R111" s="346"/>
      <c r="S111" s="346"/>
      <c r="T111" s="346"/>
      <c r="U111" s="342"/>
      <c r="V111" s="342"/>
      <c r="W111" s="340" t="s">
        <v>150</v>
      </c>
      <c r="X111" s="28"/>
    </row>
    <row r="112" spans="1:24" ht="15.75">
      <c r="A112" s="353" t="s">
        <v>4101</v>
      </c>
      <c r="B112" s="349"/>
      <c r="C112" s="349"/>
      <c r="D112" s="344"/>
      <c r="E112" s="339">
        <f>S65*1.2</f>
        <v>355.55999999999909</v>
      </c>
      <c r="F112" s="339">
        <f>S64</f>
        <v>174.60000000000036</v>
      </c>
      <c r="G112" s="342" t="s">
        <v>3857</v>
      </c>
      <c r="H112" s="349"/>
      <c r="I112" s="353" t="s">
        <v>2759</v>
      </c>
      <c r="J112" s="344"/>
      <c r="K112" s="346"/>
      <c r="L112" s="347"/>
      <c r="M112" s="339">
        <f>T70*1.2</f>
        <v>586.32000000000153</v>
      </c>
      <c r="N112" s="339">
        <f>T64</f>
        <v>150.19999999999982</v>
      </c>
      <c r="O112" s="342" t="s">
        <v>3857</v>
      </c>
      <c r="P112" s="349"/>
      <c r="Q112" s="353" t="s">
        <v>2764</v>
      </c>
      <c r="R112" s="346"/>
      <c r="S112" s="346"/>
      <c r="T112" s="346"/>
      <c r="U112" s="339">
        <f>U73*1.2</f>
        <v>729.48000000000388</v>
      </c>
      <c r="V112" s="339">
        <f>U66</f>
        <v>662.64999999999964</v>
      </c>
      <c r="W112" s="341" t="s">
        <v>3854</v>
      </c>
      <c r="X112" s="28"/>
    </row>
    <row r="113" spans="1:26" ht="15.75">
      <c r="A113" s="353" t="s">
        <v>2755</v>
      </c>
      <c r="B113" s="349"/>
      <c r="C113" s="349"/>
      <c r="D113" s="344"/>
      <c r="E113" s="339">
        <f>S69*1.2</f>
        <v>127.55999999999803</v>
      </c>
      <c r="F113" s="339">
        <f>S66</f>
        <v>48.900000000001455</v>
      </c>
      <c r="G113" s="342" t="s">
        <v>3857</v>
      </c>
      <c r="H113" s="349"/>
      <c r="I113" s="353" t="s">
        <v>2760</v>
      </c>
      <c r="J113" s="344"/>
      <c r="K113" s="346"/>
      <c r="L113" s="347"/>
      <c r="M113" s="339">
        <f>T67*1.2</f>
        <v>381</v>
      </c>
      <c r="N113" s="339">
        <f>T65</f>
        <v>303.10000000000127</v>
      </c>
      <c r="O113" s="342" t="s">
        <v>3857</v>
      </c>
      <c r="P113" s="349"/>
      <c r="Q113" s="353" t="s">
        <v>2765</v>
      </c>
      <c r="R113" s="346"/>
      <c r="S113" s="346"/>
      <c r="T113" s="346"/>
      <c r="U113" s="339">
        <f>U64*1.2</f>
        <v>196.2000000000011</v>
      </c>
      <c r="V113" s="339">
        <f>U67</f>
        <v>422.80000000000018</v>
      </c>
      <c r="W113" s="342" t="s">
        <v>3855</v>
      </c>
      <c r="X113" s="28"/>
    </row>
    <row r="114" spans="1:26" ht="15.75">
      <c r="A114" s="353" t="s">
        <v>2756</v>
      </c>
      <c r="B114" s="349"/>
      <c r="C114" s="349"/>
      <c r="D114" s="344"/>
      <c r="E114" s="339">
        <f>S73*1.2</f>
        <v>268.80000000000217</v>
      </c>
      <c r="F114" s="339">
        <f>S67</f>
        <v>211.30000000000109</v>
      </c>
      <c r="G114" s="342" t="s">
        <v>3857</v>
      </c>
      <c r="H114" s="349"/>
      <c r="I114" s="353" t="s">
        <v>2761</v>
      </c>
      <c r="J114" s="344"/>
      <c r="K114" s="346"/>
      <c r="L114" s="347"/>
      <c r="M114" s="339">
        <f>T66*1.2</f>
        <v>473.04000000000087</v>
      </c>
      <c r="N114" s="339">
        <f>T68</f>
        <v>375</v>
      </c>
      <c r="O114" s="342" t="s">
        <v>3857</v>
      </c>
      <c r="P114" s="349"/>
      <c r="Q114" s="353" t="s">
        <v>2766</v>
      </c>
      <c r="R114" s="346"/>
      <c r="S114" s="346"/>
      <c r="T114" s="346"/>
      <c r="U114" s="339">
        <f>U69*1.2</f>
        <v>280.19999999999783</v>
      </c>
      <c r="V114" s="339">
        <f>U70</f>
        <v>521</v>
      </c>
      <c r="W114" s="342" t="s">
        <v>3855</v>
      </c>
      <c r="X114" s="28"/>
    </row>
    <row r="115" spans="1:26" ht="15.75">
      <c r="A115" s="353" t="s">
        <v>2757</v>
      </c>
      <c r="B115" s="349"/>
      <c r="C115" s="349"/>
      <c r="D115" s="344"/>
      <c r="E115" s="339">
        <f>S68*1.2</f>
        <v>377.3999999999989</v>
      </c>
      <c r="F115" s="339">
        <f>S71</f>
        <v>151.00000000000091</v>
      </c>
      <c r="G115" s="342" t="s">
        <v>3857</v>
      </c>
      <c r="H115" s="349"/>
      <c r="I115" s="353" t="s">
        <v>2762</v>
      </c>
      <c r="J115" s="344"/>
      <c r="K115" s="346"/>
      <c r="L115" s="347"/>
      <c r="M115" s="339">
        <f>T72*1.2</f>
        <v>381.47999999999848</v>
      </c>
      <c r="N115" s="339">
        <f>T69</f>
        <v>486.5</v>
      </c>
      <c r="O115" s="342" t="s">
        <v>3855</v>
      </c>
      <c r="P115" s="349"/>
      <c r="Q115" s="353" t="s">
        <v>4137</v>
      </c>
      <c r="R115" s="346"/>
      <c r="S115" s="346"/>
      <c r="T115" s="346"/>
      <c r="U115" s="339">
        <f>U65*1.2</f>
        <v>529.92000000000473</v>
      </c>
      <c r="V115" s="339">
        <f>U71</f>
        <v>411.10000000000036</v>
      </c>
      <c r="W115" s="342" t="s">
        <v>3857</v>
      </c>
      <c r="X115" s="28"/>
    </row>
    <row r="116" spans="1:26" ht="15.75">
      <c r="A116" s="353" t="s">
        <v>2758</v>
      </c>
      <c r="D116" s="322"/>
      <c r="E116" s="339">
        <f>S70*1.2</f>
        <v>271.19999999999891</v>
      </c>
      <c r="F116" s="339">
        <f>S72</f>
        <v>220.54999999999836</v>
      </c>
      <c r="G116" s="341" t="s">
        <v>3854</v>
      </c>
      <c r="H116" s="322"/>
      <c r="I116" s="353" t="s">
        <v>2763</v>
      </c>
      <c r="J116" s="322"/>
      <c r="K116" s="28"/>
      <c r="L116" s="323"/>
      <c r="M116" s="339">
        <f>T71*1.2</f>
        <v>420.48000000000172</v>
      </c>
      <c r="N116" s="339">
        <f>T73</f>
        <v>372.70000000000073</v>
      </c>
      <c r="O116" s="341" t="s">
        <v>3854</v>
      </c>
      <c r="P116" s="28"/>
      <c r="Q116" s="353" t="s">
        <v>2767</v>
      </c>
      <c r="R116" s="28"/>
      <c r="S116" s="28"/>
      <c r="T116" s="28"/>
      <c r="U116" s="339">
        <f>U68*1.2</f>
        <v>489.83999999999651</v>
      </c>
      <c r="V116" s="339">
        <f>U72</f>
        <v>142.19999999999982</v>
      </c>
      <c r="W116" s="342" t="s">
        <v>3857</v>
      </c>
      <c r="X116" s="28"/>
    </row>
    <row r="117" spans="1:26" ht="15.75">
      <c r="A117" s="338"/>
      <c r="D117" s="322"/>
      <c r="E117" s="322"/>
      <c r="F117" s="322"/>
      <c r="G117" s="322"/>
      <c r="H117" s="322"/>
      <c r="I117" s="234"/>
      <c r="J117" s="322"/>
      <c r="K117" s="28"/>
      <c r="L117" s="323"/>
      <c r="N117" s="28"/>
      <c r="O117" s="28"/>
      <c r="P117" s="28"/>
      <c r="Q117" s="234"/>
      <c r="R117" s="28"/>
      <c r="S117" s="28"/>
      <c r="T117" s="28"/>
      <c r="U117" s="28"/>
      <c r="V117" s="28"/>
      <c r="W117" s="28"/>
      <c r="X117" s="28"/>
    </row>
    <row r="118" spans="1:26" ht="15.75">
      <c r="A118" s="338"/>
      <c r="D118" s="322"/>
      <c r="E118" s="322"/>
      <c r="F118" s="322"/>
      <c r="G118" s="322"/>
      <c r="H118" s="322"/>
      <c r="I118" s="234"/>
      <c r="J118" s="322"/>
      <c r="K118" s="28"/>
      <c r="L118" s="323"/>
      <c r="N118" s="28"/>
      <c r="O118" s="28"/>
      <c r="P118" s="28"/>
      <c r="Q118" s="234"/>
      <c r="R118" s="28"/>
      <c r="S118" s="28"/>
      <c r="T118" s="28"/>
      <c r="U118" s="28"/>
      <c r="V118" s="28"/>
      <c r="W118" s="28"/>
      <c r="X118" s="28"/>
    </row>
    <row r="119" spans="1:26" ht="16.5" thickBot="1">
      <c r="A119" s="324"/>
      <c r="D119" s="337" t="s">
        <v>2669</v>
      </c>
      <c r="E119" s="337" t="s">
        <v>2670</v>
      </c>
      <c r="F119" s="337" t="s">
        <v>2671</v>
      </c>
      <c r="G119" s="337" t="s">
        <v>2673</v>
      </c>
      <c r="H119" s="337" t="s">
        <v>2672</v>
      </c>
      <c r="I119" s="337" t="s">
        <v>2674</v>
      </c>
      <c r="J119" s="337" t="s">
        <v>2675</v>
      </c>
      <c r="K119" s="337" t="s">
        <v>2676</v>
      </c>
      <c r="L119" s="337" t="s">
        <v>2677</v>
      </c>
      <c r="M119" s="337" t="s">
        <v>2678</v>
      </c>
      <c r="N119" s="337" t="s">
        <v>2679</v>
      </c>
      <c r="O119" s="337" t="s">
        <v>2680</v>
      </c>
      <c r="P119" s="337" t="s">
        <v>2681</v>
      </c>
      <c r="Q119" s="337" t="s">
        <v>2682</v>
      </c>
      <c r="R119" s="337" t="s">
        <v>2582</v>
      </c>
      <c r="S119" s="337" t="s">
        <v>2683</v>
      </c>
      <c r="T119" s="337" t="s">
        <v>2684</v>
      </c>
      <c r="U119" s="337" t="s">
        <v>2574</v>
      </c>
      <c r="V119" s="212" t="s">
        <v>40</v>
      </c>
      <c r="W119" s="28"/>
      <c r="X119" s="28"/>
      <c r="Y119" s="28"/>
      <c r="Z119" s="28"/>
    </row>
    <row r="120" spans="1:26" ht="16.5" thickBot="1">
      <c r="A120" s="449" t="s">
        <v>3041</v>
      </c>
      <c r="D120" s="54">
        <v>3</v>
      </c>
      <c r="E120" s="54">
        <v>2</v>
      </c>
      <c r="F120" s="54">
        <v>3</v>
      </c>
      <c r="G120" s="54">
        <v>3</v>
      </c>
      <c r="H120" s="54">
        <v>2</v>
      </c>
      <c r="I120" s="54">
        <v>3</v>
      </c>
      <c r="J120" s="54">
        <v>3</v>
      </c>
      <c r="K120" s="54">
        <v>3</v>
      </c>
      <c r="L120" s="54">
        <v>0</v>
      </c>
      <c r="M120" s="54">
        <v>1</v>
      </c>
      <c r="N120" s="54">
        <v>3</v>
      </c>
      <c r="O120" s="54">
        <v>3</v>
      </c>
      <c r="P120" s="54">
        <v>3</v>
      </c>
      <c r="Q120" s="54">
        <v>0</v>
      </c>
      <c r="R120" s="54">
        <v>0</v>
      </c>
      <c r="S120" s="54">
        <v>3</v>
      </c>
      <c r="T120" s="54">
        <v>1</v>
      </c>
      <c r="U120" s="54">
        <v>2</v>
      </c>
      <c r="V120" s="329">
        <f t="shared" ref="V120:V129" si="1">SUM(D120:U120)</f>
        <v>38</v>
      </c>
      <c r="W120" s="74">
        <f>$V$73</f>
        <v>8072.1000000000067</v>
      </c>
      <c r="X120" s="54" t="s">
        <v>60</v>
      </c>
      <c r="Y120" s="28"/>
      <c r="Z120" s="28"/>
    </row>
    <row r="121" spans="1:26" ht="16.5" thickBot="1">
      <c r="A121" s="449" t="s">
        <v>3034</v>
      </c>
      <c r="D121" s="54">
        <v>0</v>
      </c>
      <c r="E121" s="54">
        <v>0</v>
      </c>
      <c r="F121" s="54">
        <v>2</v>
      </c>
      <c r="G121" s="54">
        <v>0</v>
      </c>
      <c r="H121" s="54">
        <v>1</v>
      </c>
      <c r="I121" s="54">
        <v>3</v>
      </c>
      <c r="J121" s="54">
        <v>3</v>
      </c>
      <c r="K121" s="54">
        <v>3</v>
      </c>
      <c r="L121" s="54">
        <v>3</v>
      </c>
      <c r="M121" s="54">
        <v>0</v>
      </c>
      <c r="N121" s="54">
        <v>3</v>
      </c>
      <c r="O121" s="54">
        <v>3</v>
      </c>
      <c r="P121" s="54">
        <v>2</v>
      </c>
      <c r="Q121" s="54">
        <v>3</v>
      </c>
      <c r="R121" s="54">
        <v>3</v>
      </c>
      <c r="S121" s="54">
        <v>3</v>
      </c>
      <c r="T121" s="54">
        <v>0</v>
      </c>
      <c r="U121" s="54">
        <v>3</v>
      </c>
      <c r="V121" s="329">
        <f t="shared" si="1"/>
        <v>35</v>
      </c>
      <c r="W121" s="74">
        <f>$V$65</f>
        <v>7350.3000000000011</v>
      </c>
      <c r="X121" s="54" t="s">
        <v>62</v>
      </c>
      <c r="Y121" s="28"/>
      <c r="Z121" s="28"/>
    </row>
    <row r="122" spans="1:26" ht="16.5" thickBot="1">
      <c r="A122" s="449" t="s">
        <v>3038</v>
      </c>
      <c r="D122" s="54">
        <v>1</v>
      </c>
      <c r="E122" s="54">
        <v>3</v>
      </c>
      <c r="F122" s="54">
        <v>0</v>
      </c>
      <c r="G122" s="54">
        <v>0</v>
      </c>
      <c r="H122" s="54">
        <v>1</v>
      </c>
      <c r="I122" s="54">
        <v>0</v>
      </c>
      <c r="J122" s="54">
        <v>3</v>
      </c>
      <c r="K122" s="54">
        <v>2</v>
      </c>
      <c r="L122" s="54">
        <v>3</v>
      </c>
      <c r="M122" s="54">
        <v>3</v>
      </c>
      <c r="N122" s="1">
        <v>3</v>
      </c>
      <c r="O122" s="1">
        <v>3</v>
      </c>
      <c r="P122" s="54">
        <v>0</v>
      </c>
      <c r="Q122" s="54">
        <v>3</v>
      </c>
      <c r="R122" s="54">
        <v>0</v>
      </c>
      <c r="S122" s="54">
        <v>2</v>
      </c>
      <c r="T122" s="54">
        <v>3</v>
      </c>
      <c r="U122" s="54">
        <v>3</v>
      </c>
      <c r="V122" s="329">
        <f t="shared" si="1"/>
        <v>33</v>
      </c>
      <c r="W122" s="74">
        <f>$V$70</f>
        <v>7089.0999999999885</v>
      </c>
      <c r="X122" s="54" t="s">
        <v>64</v>
      </c>
      <c r="Y122" s="28"/>
      <c r="Z122" s="28"/>
    </row>
    <row r="123" spans="1:26" ht="15.75">
      <c r="A123" s="452" t="s">
        <v>3036</v>
      </c>
      <c r="B123" s="357"/>
      <c r="C123" s="357"/>
      <c r="D123" s="361">
        <v>2</v>
      </c>
      <c r="E123" s="361">
        <v>2</v>
      </c>
      <c r="F123" s="361">
        <v>2</v>
      </c>
      <c r="G123" s="361">
        <v>1</v>
      </c>
      <c r="H123" s="361">
        <v>1</v>
      </c>
      <c r="I123" s="361">
        <v>2</v>
      </c>
      <c r="J123" s="361">
        <v>0</v>
      </c>
      <c r="K123" s="361">
        <v>0</v>
      </c>
      <c r="L123" s="361">
        <v>1</v>
      </c>
      <c r="M123" s="361">
        <v>0</v>
      </c>
      <c r="N123" s="361">
        <v>3</v>
      </c>
      <c r="O123" s="361">
        <v>0</v>
      </c>
      <c r="P123" s="361">
        <v>3</v>
      </c>
      <c r="Q123" s="361">
        <v>3</v>
      </c>
      <c r="R123" s="361">
        <v>3</v>
      </c>
      <c r="S123" s="361">
        <v>0</v>
      </c>
      <c r="T123" s="361">
        <v>3</v>
      </c>
      <c r="U123" s="361">
        <v>3</v>
      </c>
      <c r="V123" s="359">
        <f t="shared" si="1"/>
        <v>29</v>
      </c>
      <c r="W123" s="360">
        <f>$V$67</f>
        <v>6532.8999999999942</v>
      </c>
      <c r="X123" s="361" t="s">
        <v>66</v>
      </c>
      <c r="Y123" s="28"/>
      <c r="Z123" s="28"/>
    </row>
    <row r="124" spans="1:26" ht="16.5" thickBot="1">
      <c r="A124" s="451" t="s">
        <v>3035</v>
      </c>
      <c r="D124" s="54">
        <v>3</v>
      </c>
      <c r="E124" s="54">
        <v>0</v>
      </c>
      <c r="F124" s="54">
        <v>1</v>
      </c>
      <c r="G124" s="54">
        <v>2</v>
      </c>
      <c r="H124" s="54">
        <v>2</v>
      </c>
      <c r="I124" s="54">
        <v>3</v>
      </c>
      <c r="J124" s="54">
        <v>3</v>
      </c>
      <c r="K124" s="54">
        <v>0</v>
      </c>
      <c r="L124" s="54">
        <v>3</v>
      </c>
      <c r="M124" s="54">
        <v>3</v>
      </c>
      <c r="N124" s="54">
        <v>0</v>
      </c>
      <c r="O124" s="54">
        <v>3</v>
      </c>
      <c r="P124" s="54">
        <v>0</v>
      </c>
      <c r="Q124" s="54">
        <v>0</v>
      </c>
      <c r="R124" s="54">
        <v>0</v>
      </c>
      <c r="S124" s="54">
        <v>0</v>
      </c>
      <c r="T124" s="54">
        <v>3</v>
      </c>
      <c r="U124" s="54">
        <v>1</v>
      </c>
      <c r="V124" s="329">
        <f t="shared" si="1"/>
        <v>27</v>
      </c>
      <c r="W124" s="74">
        <f>$V$66</f>
        <v>8468.7499999999891</v>
      </c>
      <c r="X124" s="28"/>
      <c r="Y124" s="28"/>
      <c r="Z124" s="28"/>
    </row>
    <row r="125" spans="1:26" ht="16.5" thickBot="1">
      <c r="A125" s="448" t="s">
        <v>3039</v>
      </c>
      <c r="D125" s="54">
        <v>2</v>
      </c>
      <c r="E125" s="54">
        <v>3</v>
      </c>
      <c r="F125" s="54">
        <v>3</v>
      </c>
      <c r="G125" s="54">
        <v>0</v>
      </c>
      <c r="H125" s="54">
        <v>3</v>
      </c>
      <c r="I125" s="54">
        <v>0</v>
      </c>
      <c r="J125" s="54">
        <v>0</v>
      </c>
      <c r="K125" s="54">
        <v>1</v>
      </c>
      <c r="L125" s="54">
        <v>2</v>
      </c>
      <c r="M125" s="1">
        <v>3</v>
      </c>
      <c r="N125" s="54">
        <v>3</v>
      </c>
      <c r="O125" s="54">
        <v>0</v>
      </c>
      <c r="P125" s="54">
        <v>0</v>
      </c>
      <c r="Q125" s="54">
        <v>3</v>
      </c>
      <c r="R125" s="54">
        <v>3</v>
      </c>
      <c r="S125" s="54">
        <v>0</v>
      </c>
      <c r="T125" s="54">
        <v>0</v>
      </c>
      <c r="U125" s="54">
        <v>0</v>
      </c>
      <c r="V125" s="329">
        <f t="shared" si="1"/>
        <v>26</v>
      </c>
      <c r="W125" s="74">
        <f>$V$64</f>
        <v>6436.3</v>
      </c>
      <c r="X125" s="28"/>
      <c r="Y125" s="28"/>
      <c r="Z125" s="28"/>
    </row>
    <row r="126" spans="1:26" ht="16.5" thickBot="1">
      <c r="A126" s="448" t="s">
        <v>3037</v>
      </c>
      <c r="D126" s="54">
        <v>2</v>
      </c>
      <c r="E126" s="54">
        <v>1</v>
      </c>
      <c r="F126" s="54">
        <v>1</v>
      </c>
      <c r="G126" s="54">
        <v>3</v>
      </c>
      <c r="H126" s="54">
        <v>2</v>
      </c>
      <c r="I126" s="54">
        <v>3</v>
      </c>
      <c r="J126" s="54">
        <v>0</v>
      </c>
      <c r="K126" s="54">
        <v>2</v>
      </c>
      <c r="L126" s="54">
        <v>0</v>
      </c>
      <c r="M126" s="54">
        <v>1</v>
      </c>
      <c r="N126" s="54">
        <v>0</v>
      </c>
      <c r="O126" s="54">
        <v>0</v>
      </c>
      <c r="P126" s="54">
        <v>3</v>
      </c>
      <c r="Q126" s="54">
        <v>0</v>
      </c>
      <c r="R126" s="54">
        <v>0</v>
      </c>
      <c r="S126" s="54">
        <v>3</v>
      </c>
      <c r="T126" s="54">
        <v>3</v>
      </c>
      <c r="U126" s="54">
        <v>0</v>
      </c>
      <c r="V126" s="329">
        <f t="shared" si="1"/>
        <v>24</v>
      </c>
      <c r="W126" s="74">
        <f>$V$69</f>
        <v>7157.3999999999833</v>
      </c>
      <c r="X126" s="28"/>
      <c r="Y126" s="28"/>
      <c r="Z126" s="28"/>
    </row>
    <row r="127" spans="1:26" ht="16.5" thickBot="1">
      <c r="A127" s="448" t="s">
        <v>3043</v>
      </c>
      <c r="D127" s="54">
        <v>0</v>
      </c>
      <c r="E127" s="54">
        <v>3</v>
      </c>
      <c r="F127" s="54">
        <v>0</v>
      </c>
      <c r="G127" s="54">
        <v>2</v>
      </c>
      <c r="H127" s="54">
        <v>0</v>
      </c>
      <c r="I127" s="54">
        <v>0</v>
      </c>
      <c r="J127" s="54">
        <v>0</v>
      </c>
      <c r="K127" s="54">
        <v>1</v>
      </c>
      <c r="L127" s="54">
        <v>3</v>
      </c>
      <c r="M127" s="54">
        <v>2</v>
      </c>
      <c r="N127" s="54">
        <v>0</v>
      </c>
      <c r="O127" s="54">
        <v>3</v>
      </c>
      <c r="P127" s="54">
        <v>0</v>
      </c>
      <c r="Q127" s="54">
        <v>3</v>
      </c>
      <c r="R127" s="54">
        <v>3</v>
      </c>
      <c r="S127" s="54">
        <v>1</v>
      </c>
      <c r="T127" s="54">
        <v>0</v>
      </c>
      <c r="U127" s="54">
        <v>0</v>
      </c>
      <c r="V127" s="329">
        <f t="shared" si="1"/>
        <v>21</v>
      </c>
      <c r="W127" s="74">
        <f>$V$72</f>
        <v>6415.9499999999898</v>
      </c>
      <c r="X127" s="28"/>
      <c r="Y127" s="28"/>
      <c r="Z127" s="28"/>
    </row>
    <row r="128" spans="1:26" ht="15.75">
      <c r="A128" s="448" t="s">
        <v>3042</v>
      </c>
      <c r="D128" s="54">
        <v>1</v>
      </c>
      <c r="E128" s="54">
        <v>1</v>
      </c>
      <c r="F128" s="54">
        <v>3</v>
      </c>
      <c r="G128" s="54">
        <v>1</v>
      </c>
      <c r="H128" s="54">
        <v>3</v>
      </c>
      <c r="I128" s="54">
        <v>0</v>
      </c>
      <c r="J128" s="54">
        <v>3</v>
      </c>
      <c r="K128" s="54">
        <v>0</v>
      </c>
      <c r="L128" s="54">
        <v>0</v>
      </c>
      <c r="M128" s="54">
        <v>0</v>
      </c>
      <c r="N128" s="54">
        <v>0</v>
      </c>
      <c r="O128" s="54">
        <v>0</v>
      </c>
      <c r="P128" s="54">
        <v>3</v>
      </c>
      <c r="Q128" s="54">
        <v>0</v>
      </c>
      <c r="R128" s="54">
        <v>3</v>
      </c>
      <c r="S128" s="54">
        <v>0</v>
      </c>
      <c r="T128" s="54">
        <v>2</v>
      </c>
      <c r="U128" s="54">
        <v>0</v>
      </c>
      <c r="V128" s="329">
        <f t="shared" si="1"/>
        <v>20</v>
      </c>
      <c r="W128" s="74">
        <f>$V$71</f>
        <v>6698.8000000000047</v>
      </c>
      <c r="X128" s="28"/>
      <c r="Y128" s="28"/>
      <c r="Z128" s="28"/>
    </row>
    <row r="129" spans="1:26" ht="15.75">
      <c r="A129" s="450" t="s">
        <v>3040</v>
      </c>
      <c r="D129" s="54">
        <v>1</v>
      </c>
      <c r="E129" s="54">
        <v>0</v>
      </c>
      <c r="F129" s="54">
        <v>0</v>
      </c>
      <c r="G129" s="54">
        <v>3</v>
      </c>
      <c r="H129" s="54">
        <v>0</v>
      </c>
      <c r="I129" s="54">
        <v>1</v>
      </c>
      <c r="J129" s="54">
        <v>0</v>
      </c>
      <c r="K129" s="54">
        <v>3</v>
      </c>
      <c r="L129" s="54">
        <v>0</v>
      </c>
      <c r="M129" s="54">
        <v>2</v>
      </c>
      <c r="N129" s="54">
        <v>0</v>
      </c>
      <c r="O129" s="54">
        <v>0</v>
      </c>
      <c r="P129" s="54">
        <v>1</v>
      </c>
      <c r="Q129" s="54">
        <v>0</v>
      </c>
      <c r="R129" s="54">
        <v>0</v>
      </c>
      <c r="S129" s="54">
        <v>3</v>
      </c>
      <c r="T129" s="54">
        <v>0</v>
      </c>
      <c r="U129" s="54">
        <v>3</v>
      </c>
      <c r="V129" s="329">
        <f t="shared" si="1"/>
        <v>17</v>
      </c>
      <c r="W129" s="74">
        <f>$V$68</f>
        <v>5864.6999999999844</v>
      </c>
      <c r="X129" s="28"/>
      <c r="Y129" s="28"/>
      <c r="Z129" s="28"/>
    </row>
    <row r="130" spans="1:26" ht="15.75">
      <c r="A130" s="324"/>
      <c r="D130" s="322"/>
      <c r="E130" s="322"/>
      <c r="F130" s="322"/>
      <c r="G130" s="322"/>
      <c r="H130" s="322"/>
      <c r="I130" s="322"/>
      <c r="J130" s="322"/>
      <c r="K130" s="322"/>
      <c r="L130" s="28"/>
      <c r="P130" s="28"/>
      <c r="Q130" s="28"/>
      <c r="R130" s="68"/>
      <c r="S130" s="28"/>
      <c r="T130" s="28"/>
      <c r="U130" s="28"/>
      <c r="V130" s="323"/>
      <c r="X130" s="28"/>
      <c r="Y130" s="28"/>
      <c r="Z130" s="28"/>
    </row>
    <row r="131" spans="1:26" ht="15.75">
      <c r="A131" s="324"/>
      <c r="D131" s="322"/>
      <c r="E131" s="322"/>
      <c r="F131" s="322"/>
      <c r="G131" s="322"/>
      <c r="H131" s="322"/>
      <c r="I131" s="322"/>
      <c r="J131" s="322"/>
      <c r="K131" s="322"/>
      <c r="L131" s="28"/>
      <c r="P131" s="28"/>
      <c r="Q131" s="28"/>
      <c r="R131" s="68"/>
      <c r="S131" s="28"/>
      <c r="T131" s="28"/>
      <c r="U131" s="28"/>
      <c r="V131" s="323"/>
      <c r="W131" s="330">
        <f>SUM(W120:W129)</f>
        <v>70086.299999999945</v>
      </c>
      <c r="X131" s="28"/>
      <c r="Y131" s="28"/>
      <c r="Z131" s="28"/>
    </row>
    <row r="132" spans="1:26" ht="15.75">
      <c r="A132" s="324"/>
      <c r="D132" s="322"/>
      <c r="E132" s="322"/>
      <c r="F132" s="322"/>
      <c r="G132" s="322"/>
      <c r="H132" s="322"/>
      <c r="I132" s="322"/>
      <c r="J132" s="322"/>
      <c r="K132" s="322"/>
      <c r="L132" s="28"/>
      <c r="M132" s="323"/>
      <c r="O132" s="28"/>
      <c r="P132" s="28"/>
      <c r="Q132" s="28"/>
      <c r="R132" s="68"/>
      <c r="S132" s="28"/>
      <c r="T132" s="28"/>
      <c r="U132" s="28"/>
      <c r="V132" s="28"/>
      <c r="W132" s="28"/>
      <c r="X132" s="28"/>
      <c r="Y132" s="28"/>
      <c r="Z132" s="28"/>
    </row>
    <row r="133" spans="1:26" ht="21" thickBot="1">
      <c r="A133" s="355" t="s">
        <v>2545</v>
      </c>
      <c r="B133" s="356"/>
      <c r="D133" s="337" t="s">
        <v>2669</v>
      </c>
      <c r="E133" s="337" t="s">
        <v>2670</v>
      </c>
      <c r="F133" s="337" t="s">
        <v>2671</v>
      </c>
      <c r="G133" s="337" t="s">
        <v>2673</v>
      </c>
      <c r="H133" s="337" t="s">
        <v>2672</v>
      </c>
      <c r="I133" s="337" t="s">
        <v>2674</v>
      </c>
      <c r="J133" s="337" t="s">
        <v>2675</v>
      </c>
      <c r="K133" s="337" t="s">
        <v>2676</v>
      </c>
      <c r="L133" s="337" t="s">
        <v>2677</v>
      </c>
      <c r="M133" s="337" t="s">
        <v>2678</v>
      </c>
      <c r="N133" s="337" t="s">
        <v>2679</v>
      </c>
      <c r="O133" s="337" t="s">
        <v>2680</v>
      </c>
      <c r="P133" s="337" t="s">
        <v>2681</v>
      </c>
      <c r="Q133" s="337" t="s">
        <v>2682</v>
      </c>
      <c r="R133" s="337" t="s">
        <v>2582</v>
      </c>
      <c r="S133" s="337" t="s">
        <v>2683</v>
      </c>
      <c r="T133" s="337" t="s">
        <v>2684</v>
      </c>
      <c r="U133" s="337" t="s">
        <v>2574</v>
      </c>
      <c r="V133" s="212" t="s">
        <v>40</v>
      </c>
      <c r="X133" s="28"/>
      <c r="Y133" s="28"/>
      <c r="Z133" s="28"/>
    </row>
    <row r="134" spans="1:26" ht="16.5" thickBot="1">
      <c r="A134" s="316" t="s">
        <v>2221</v>
      </c>
      <c r="D134" s="322">
        <f>'Punten per wedstrijd'!E438</f>
        <v>663.80000000000041</v>
      </c>
      <c r="E134" s="322">
        <f>'Punten per wedstrijd'!E354</f>
        <v>235.20000000000005</v>
      </c>
      <c r="F134" s="322">
        <f>'Punten per wedstrijd'!F354</f>
        <v>237.99999999999955</v>
      </c>
      <c r="G134" s="322">
        <f>'Punten per wedstrijd'!F438</f>
        <v>963.29999999999927</v>
      </c>
      <c r="H134" s="322">
        <f>'Punten per wedstrijd'!G438</f>
        <v>743.29999999999973</v>
      </c>
      <c r="I134" s="322">
        <f>'Punten per wedstrijd'!G354</f>
        <v>536.10000000000036</v>
      </c>
      <c r="J134" s="322">
        <f>'Punten per wedstrijd'!H438</f>
        <v>729.20000000000255</v>
      </c>
      <c r="K134" s="322">
        <f>'Punten per wedstrijd'!H354</f>
        <v>349.40000000000236</v>
      </c>
      <c r="L134" s="322">
        <f>'Punten per wedstrijd'!I354</f>
        <v>344.10000000000218</v>
      </c>
      <c r="M134" s="322">
        <f>'Punten per wedstrijd'!J354</f>
        <v>432.70000000000255</v>
      </c>
      <c r="N134" s="322">
        <f>'Punten per wedstrijd'!K354</f>
        <v>344.50000000000182</v>
      </c>
      <c r="O134" s="322">
        <f>'Punten per wedstrijd'!L354</f>
        <v>213.60000000000127</v>
      </c>
      <c r="P134" s="322">
        <f>'Punten per wedstrijd'!I438</f>
        <v>647.20000000000164</v>
      </c>
      <c r="Q134" s="322">
        <f>'Punten per wedstrijd'!M354</f>
        <v>91.799999999999272</v>
      </c>
      <c r="R134" s="322">
        <f>'Punten per wedstrijd'!N354</f>
        <v>263.10000000000036</v>
      </c>
      <c r="S134" s="322">
        <f>'Punten per wedstrijd'!O354</f>
        <v>198.79999999999927</v>
      </c>
      <c r="T134" s="322">
        <f>'Punten per wedstrijd'!P354</f>
        <v>405.89999999999964</v>
      </c>
      <c r="U134" s="322">
        <f>'Punten per wedstrijd'!J438</f>
        <v>314.99999999999636</v>
      </c>
      <c r="V134" s="323">
        <f t="shared" ref="V134:V143" si="2">SUM(D134:U134)</f>
        <v>7715.0000000000082</v>
      </c>
      <c r="X134" s="28"/>
      <c r="Y134" s="28"/>
      <c r="Z134" s="28"/>
    </row>
    <row r="135" spans="1:26" ht="16.5" thickBot="1">
      <c r="A135" s="316" t="s">
        <v>2236</v>
      </c>
      <c r="D135" s="322">
        <f>'Punten per wedstrijd'!E442</f>
        <v>857.10000000000059</v>
      </c>
      <c r="E135" s="322">
        <f>'Punten per wedstrijd'!E358</f>
        <v>184.49999999999955</v>
      </c>
      <c r="F135" s="322">
        <f>'Punten per wedstrijd'!F358</f>
        <v>477.60000000000036</v>
      </c>
      <c r="G135" s="322">
        <f>'Punten per wedstrijd'!F442</f>
        <v>949.40000000000055</v>
      </c>
      <c r="H135" s="322">
        <f>'Punten per wedstrijd'!G442</f>
        <v>840.90000000000191</v>
      </c>
      <c r="I135" s="322">
        <f>'Punten per wedstrijd'!G358</f>
        <v>242.40000000000146</v>
      </c>
      <c r="J135" s="322">
        <f>'Punten per wedstrijd'!H442</f>
        <v>748.80000000000018</v>
      </c>
      <c r="K135" s="322">
        <f>'Punten per wedstrijd'!H358</f>
        <v>221.50000000000091</v>
      </c>
      <c r="L135" s="322">
        <f>'Punten per wedstrijd'!I358</f>
        <v>292.5</v>
      </c>
      <c r="M135" s="322">
        <f>'Punten per wedstrijd'!J358</f>
        <v>129.29999999999927</v>
      </c>
      <c r="N135" s="322">
        <f>'Punten per wedstrijd'!K358</f>
        <v>196.89999999999964</v>
      </c>
      <c r="O135" s="322">
        <f>'Punten per wedstrijd'!L358</f>
        <v>147.59999999999945</v>
      </c>
      <c r="P135" s="322">
        <f>'Punten per wedstrijd'!I442</f>
        <v>707.5</v>
      </c>
      <c r="Q135" s="322">
        <f>'Punten per wedstrijd'!M358</f>
        <v>110.99999999999909</v>
      </c>
      <c r="R135" s="322">
        <f>'Punten per wedstrijd'!N358</f>
        <v>174.89999999999964</v>
      </c>
      <c r="S135" s="322">
        <f>'Punten per wedstrijd'!O358</f>
        <v>224.89999999999964</v>
      </c>
      <c r="T135" s="322">
        <f>'Punten per wedstrijd'!P358</f>
        <v>327.30000000000109</v>
      </c>
      <c r="U135" s="322">
        <f>'Punten per wedstrijd'!J442</f>
        <v>438.90000000000509</v>
      </c>
      <c r="V135" s="323">
        <f t="shared" si="2"/>
        <v>7273.0000000000082</v>
      </c>
      <c r="X135" s="28"/>
      <c r="Y135" s="28"/>
      <c r="Z135" s="28"/>
    </row>
    <row r="136" spans="1:26" ht="16.5" thickBot="1">
      <c r="A136" s="316" t="s">
        <v>1836</v>
      </c>
      <c r="D136" s="322">
        <f>'Punten per wedstrijd'!E445</f>
        <v>558.65000000000055</v>
      </c>
      <c r="E136" s="322">
        <f>'Punten per wedstrijd'!E361</f>
        <v>324.20000000000073</v>
      </c>
      <c r="F136" s="322">
        <f>'Punten per wedstrijd'!F361</f>
        <v>410.20000000000073</v>
      </c>
      <c r="G136" s="322">
        <f>'Punten per wedstrijd'!F445</f>
        <v>822.10000000000082</v>
      </c>
      <c r="H136" s="322">
        <f>'Punten per wedstrijd'!G445</f>
        <v>780.5</v>
      </c>
      <c r="I136" s="322">
        <f>'Punten per wedstrijd'!G361</f>
        <v>353.84999999999854</v>
      </c>
      <c r="J136" s="322">
        <f>'Punten per wedstrijd'!H445</f>
        <v>551.89999999999782</v>
      </c>
      <c r="K136" s="322">
        <f>'Punten per wedstrijd'!H361</f>
        <v>364.09999999999854</v>
      </c>
      <c r="L136" s="322">
        <f>'Punten per wedstrijd'!I361</f>
        <v>171.49999999999818</v>
      </c>
      <c r="M136" s="322">
        <f>'Punten per wedstrijd'!J361</f>
        <v>270.19999999999891</v>
      </c>
      <c r="N136" s="322">
        <f>'Punten per wedstrijd'!K361</f>
        <v>192.34999999999854</v>
      </c>
      <c r="O136" s="322">
        <f>'Punten per wedstrijd'!L361</f>
        <v>214.85000000000036</v>
      </c>
      <c r="P136" s="322">
        <f>'Punten per wedstrijd'!I445</f>
        <v>511.09999999999945</v>
      </c>
      <c r="Q136" s="322">
        <f>'Punten per wedstrijd'!M361</f>
        <v>62.400000000000546</v>
      </c>
      <c r="R136" s="322">
        <f>'Punten per wedstrijd'!N361</f>
        <v>140.00000000000091</v>
      </c>
      <c r="S136" s="322">
        <f>'Punten per wedstrijd'!O361</f>
        <v>269.55000000000109</v>
      </c>
      <c r="T136" s="322">
        <f>'Punten per wedstrijd'!P361</f>
        <v>412.40000000000146</v>
      </c>
      <c r="U136" s="322">
        <f>'Punten per wedstrijd'!J445</f>
        <v>303.40000000000146</v>
      </c>
      <c r="V136" s="323">
        <f t="shared" si="2"/>
        <v>6713.2499999999991</v>
      </c>
      <c r="X136" s="28"/>
      <c r="Y136" s="28"/>
      <c r="Z136" s="28"/>
    </row>
    <row r="137" spans="1:26" ht="16.5" thickBot="1">
      <c r="A137" s="316" t="s">
        <v>805</v>
      </c>
      <c r="D137" s="322">
        <f>'Punten per wedstrijd'!E450</f>
        <v>533.59999999999991</v>
      </c>
      <c r="E137" s="322">
        <f>'Punten per wedstrijd'!E366</f>
        <v>287.49999999999955</v>
      </c>
      <c r="F137" s="322">
        <f>'Punten per wedstrijd'!F366</f>
        <v>375</v>
      </c>
      <c r="G137" s="322">
        <f>'Punten per wedstrijd'!F450</f>
        <v>810.59999999999945</v>
      </c>
      <c r="H137" s="322">
        <f>'Punten per wedstrijd'!G450</f>
        <v>843.400000000001</v>
      </c>
      <c r="I137" s="322">
        <f>'Punten per wedstrijd'!G366</f>
        <v>407.5</v>
      </c>
      <c r="J137" s="322">
        <f>'Punten per wedstrijd'!H450</f>
        <v>575.99999999999909</v>
      </c>
      <c r="K137" s="322">
        <f>'Punten per wedstrijd'!H366</f>
        <v>451.99999999999909</v>
      </c>
      <c r="L137" s="322">
        <f>'Punten per wedstrijd'!I366</f>
        <v>285.89999999999964</v>
      </c>
      <c r="M137" s="322">
        <f>'Punten per wedstrijd'!J366</f>
        <v>259.79999999999836</v>
      </c>
      <c r="N137" s="322">
        <f>'Punten per wedstrijd'!K366</f>
        <v>219.29999999999927</v>
      </c>
      <c r="O137" s="322">
        <f>'Punten per wedstrijd'!L366</f>
        <v>262.09999999999945</v>
      </c>
      <c r="P137" s="322">
        <f>'Punten per wedstrijd'!I450</f>
        <v>469.29999999999927</v>
      </c>
      <c r="Q137" s="322">
        <f>'Punten per wedstrijd'!M366</f>
        <v>114.30000000000018</v>
      </c>
      <c r="R137" s="322">
        <f>'Punten per wedstrijd'!N366</f>
        <v>367.79999999999927</v>
      </c>
      <c r="S137" s="322">
        <f>'Punten per wedstrijd'!O366</f>
        <v>53.399999999998727</v>
      </c>
      <c r="T137" s="322">
        <f>'Punten per wedstrijd'!P366</f>
        <v>342.80000000000291</v>
      </c>
      <c r="U137" s="322">
        <f>'Punten per wedstrijd'!J450</f>
        <v>501.00000000000182</v>
      </c>
      <c r="V137" s="323">
        <f t="shared" si="2"/>
        <v>7161.2999999999975</v>
      </c>
      <c r="X137" s="28"/>
      <c r="Y137" s="28"/>
      <c r="Z137" s="28"/>
    </row>
    <row r="138" spans="1:26" ht="16.5" thickBot="1">
      <c r="A138" s="316" t="s">
        <v>17</v>
      </c>
      <c r="D138" s="322">
        <f>'Punten per wedstrijd'!E453</f>
        <v>492.20000000000073</v>
      </c>
      <c r="E138" s="322">
        <f>'Punten per wedstrijd'!E369</f>
        <v>172.50000000000068</v>
      </c>
      <c r="F138" s="322">
        <f>'Punten per wedstrijd'!F369</f>
        <v>299</v>
      </c>
      <c r="G138" s="322">
        <f>'Punten per wedstrijd'!F453</f>
        <v>1017.0999999999995</v>
      </c>
      <c r="H138" s="322">
        <f>'Punten per wedstrijd'!G453</f>
        <v>1079.199999999998</v>
      </c>
      <c r="I138" s="322">
        <f>'Punten per wedstrijd'!G369</f>
        <v>256.699999999998</v>
      </c>
      <c r="J138" s="322">
        <f>'Punten per wedstrijd'!H453</f>
        <v>405.09999999999854</v>
      </c>
      <c r="K138" s="322">
        <f>'Punten per wedstrijd'!H369</f>
        <v>357.69999999999709</v>
      </c>
      <c r="L138" s="322">
        <f>'Punten per wedstrijd'!I369</f>
        <v>155.99999999999727</v>
      </c>
      <c r="M138" s="322">
        <f>'Punten per wedstrijd'!J369</f>
        <v>105.49999999999636</v>
      </c>
      <c r="N138" s="322">
        <f>'Punten per wedstrijd'!K369</f>
        <v>191.39999999999873</v>
      </c>
      <c r="O138" s="322">
        <f>'Punten per wedstrijd'!L369</f>
        <v>176.99999999999909</v>
      </c>
      <c r="P138" s="322">
        <f>'Punten per wedstrijd'!I453</f>
        <v>1061.3999999999996</v>
      </c>
      <c r="Q138" s="322">
        <f>'Punten per wedstrijd'!M369</f>
        <v>143.99999999999909</v>
      </c>
      <c r="R138" s="322">
        <f>'Punten per wedstrijd'!N369</f>
        <v>130.00000000000091</v>
      </c>
      <c r="S138" s="322">
        <f>'Punten per wedstrijd'!O369</f>
        <v>332.30000000000109</v>
      </c>
      <c r="T138" s="322">
        <f>'Punten per wedstrijd'!P369</f>
        <v>637.59999999999854</v>
      </c>
      <c r="U138" s="322">
        <f>'Punten per wedstrijd'!J453</f>
        <v>299.49999999999636</v>
      </c>
      <c r="V138" s="323">
        <f t="shared" si="2"/>
        <v>7314.1999999999798</v>
      </c>
      <c r="X138" s="28"/>
      <c r="Y138" s="28"/>
      <c r="Z138" s="28"/>
    </row>
    <row r="139" spans="1:26" ht="16.5" thickBot="1">
      <c r="A139" s="316" t="s">
        <v>1823</v>
      </c>
      <c r="D139" s="322">
        <f>'Punten per wedstrijd'!E456</f>
        <v>529.00000000000023</v>
      </c>
      <c r="E139" s="322">
        <f>'Punten per wedstrijd'!E372</f>
        <v>119</v>
      </c>
      <c r="F139" s="322">
        <f>'Punten per wedstrijd'!F372</f>
        <v>211.70000000000027</v>
      </c>
      <c r="G139" s="322">
        <f>'Punten per wedstrijd'!F456</f>
        <v>795.59999999999991</v>
      </c>
      <c r="H139" s="322">
        <f>'Punten per wedstrijd'!G456</f>
        <v>676</v>
      </c>
      <c r="I139" s="322">
        <f>'Punten per wedstrijd'!G372</f>
        <v>158.99999999999909</v>
      </c>
      <c r="J139" s="322">
        <f>'Punten per wedstrijd'!H456</f>
        <v>592.39999999999964</v>
      </c>
      <c r="K139" s="322">
        <f>'Punten per wedstrijd'!H372</f>
        <v>84.799999999999272</v>
      </c>
      <c r="L139" s="322">
        <f>'Punten per wedstrijd'!I372</f>
        <v>156.39999999999964</v>
      </c>
      <c r="M139" s="322">
        <f>'Punten per wedstrijd'!J372</f>
        <v>240.69999999999936</v>
      </c>
      <c r="N139" s="322">
        <f>'Punten per wedstrijd'!K372</f>
        <v>70</v>
      </c>
      <c r="O139" s="322">
        <f>'Punten per wedstrijd'!L372</f>
        <v>281.99999999999909</v>
      </c>
      <c r="P139" s="322">
        <f>'Punten per wedstrijd'!I456</f>
        <v>680.30000000000018</v>
      </c>
      <c r="Q139" s="322">
        <f>'Punten per wedstrijd'!M372</f>
        <v>92.899999999998727</v>
      </c>
      <c r="R139" s="322">
        <f>'Punten per wedstrijd'!N372</f>
        <v>23.300000000001091</v>
      </c>
      <c r="S139" s="322">
        <f>'Punten per wedstrijd'!O372</f>
        <v>487.300000000002</v>
      </c>
      <c r="T139" s="322">
        <f>'Punten per wedstrijd'!P372</f>
        <v>351.80000000000018</v>
      </c>
      <c r="U139" s="322">
        <f>'Punten per wedstrijd'!J456</f>
        <v>348.40000000000055</v>
      </c>
      <c r="V139" s="323">
        <f t="shared" si="2"/>
        <v>5900.5999999999985</v>
      </c>
      <c r="X139" s="28"/>
      <c r="Y139" s="28"/>
      <c r="Z139" s="28"/>
    </row>
    <row r="140" spans="1:26" ht="16.5" thickBot="1">
      <c r="A140" s="316" t="s">
        <v>2256</v>
      </c>
      <c r="D140" s="322">
        <f>'Punten per wedstrijd'!E462</f>
        <v>608.80000000000007</v>
      </c>
      <c r="E140" s="322">
        <f>'Punten per wedstrijd'!E378</f>
        <v>362.39999999999986</v>
      </c>
      <c r="F140" s="322">
        <f>'Punten per wedstrijd'!F378</f>
        <v>554.00000000000045</v>
      </c>
      <c r="G140" s="322">
        <f>'Punten per wedstrijd'!F462</f>
        <v>304.29999999999973</v>
      </c>
      <c r="H140" s="322">
        <f>'Punten per wedstrijd'!G462</f>
        <v>566.20000000000073</v>
      </c>
      <c r="I140" s="322">
        <f>'Punten per wedstrijd'!G378</f>
        <v>499.60000000000127</v>
      </c>
      <c r="J140" s="322">
        <f>'Punten per wedstrijd'!H462</f>
        <v>347.30000000000109</v>
      </c>
      <c r="K140" s="322">
        <f>'Punten per wedstrijd'!H378</f>
        <v>60.000000000001364</v>
      </c>
      <c r="L140" s="322">
        <f>'Punten per wedstrijd'!I378</f>
        <v>220.00000000000182</v>
      </c>
      <c r="M140" s="322">
        <f>'Punten per wedstrijd'!J378</f>
        <v>122.50000000000091</v>
      </c>
      <c r="N140" s="322">
        <f>'Punten per wedstrijd'!K378</f>
        <v>342.00000000000091</v>
      </c>
      <c r="O140" s="322">
        <f>'Punten per wedstrijd'!L378</f>
        <v>608.50000000000091</v>
      </c>
      <c r="P140" s="322">
        <f>'Punten per wedstrijd'!I462</f>
        <v>381.30000000000018</v>
      </c>
      <c r="Q140" s="322">
        <f>'Punten per wedstrijd'!M378</f>
        <v>225.10000000000036</v>
      </c>
      <c r="R140" s="322">
        <f>'Punten per wedstrijd'!N378</f>
        <v>412.69999999999982</v>
      </c>
      <c r="S140" s="322">
        <f>'Punten per wedstrijd'!O378</f>
        <v>399.69999999999982</v>
      </c>
      <c r="T140" s="322">
        <f>'Punten per wedstrijd'!P378</f>
        <v>238.00000000000091</v>
      </c>
      <c r="U140" s="322">
        <f>'Punten per wedstrijd'!J462</f>
        <v>439.60000000000127</v>
      </c>
      <c r="V140" s="323">
        <f t="shared" si="2"/>
        <v>6692.0000000000118</v>
      </c>
      <c r="X140" s="28"/>
      <c r="Y140" s="28"/>
      <c r="Z140" s="28"/>
    </row>
    <row r="141" spans="1:26" ht="16.5" thickBot="1">
      <c r="A141" s="316" t="s">
        <v>23</v>
      </c>
      <c r="D141" s="322">
        <f>'Punten per wedstrijd'!E467</f>
        <v>436.15000000000009</v>
      </c>
      <c r="E141" s="322">
        <f>'Punten per wedstrijd'!E383</f>
        <v>367.00000000000045</v>
      </c>
      <c r="F141" s="322">
        <f>'Punten per wedstrijd'!F383</f>
        <v>211.90000000000146</v>
      </c>
      <c r="G141" s="322">
        <f>'Punten per wedstrijd'!F467</f>
        <v>649.80000000000109</v>
      </c>
      <c r="H141" s="322">
        <f>'Punten per wedstrijd'!G467</f>
        <v>931.29999999999973</v>
      </c>
      <c r="I141" s="322">
        <f>'Punten per wedstrijd'!G383</f>
        <v>303.15000000000055</v>
      </c>
      <c r="J141" s="322">
        <f>'Punten per wedstrijd'!H467</f>
        <v>749.80000000000109</v>
      </c>
      <c r="K141" s="322">
        <f>'Punten per wedstrijd'!H383</f>
        <v>177.50000000000091</v>
      </c>
      <c r="L141" s="322">
        <f>'Punten per wedstrijd'!I383</f>
        <v>309.60000000000127</v>
      </c>
      <c r="M141" s="322">
        <f>'Punten per wedstrijd'!J383</f>
        <v>360.90000000000055</v>
      </c>
      <c r="N141" s="322">
        <f>'Punten per wedstrijd'!K383</f>
        <v>95.250000000001819</v>
      </c>
      <c r="O141" s="322">
        <f>'Punten per wedstrijd'!L383</f>
        <v>268.15000000000055</v>
      </c>
      <c r="P141" s="322">
        <f>'Punten per wedstrijd'!I467</f>
        <v>581.60000000000036</v>
      </c>
      <c r="Q141" s="322">
        <f>'Punten per wedstrijd'!M383</f>
        <v>253.19999999999982</v>
      </c>
      <c r="R141" s="322">
        <f>'Punten per wedstrijd'!N383</f>
        <v>229.89999999999873</v>
      </c>
      <c r="S141" s="322">
        <f>'Punten per wedstrijd'!O383</f>
        <v>330.84999999999854</v>
      </c>
      <c r="T141" s="322">
        <f>'Punten per wedstrijd'!P383</f>
        <v>429.09999999999854</v>
      </c>
      <c r="U141" s="322">
        <f>'Punten per wedstrijd'!J467</f>
        <v>301.59999999999854</v>
      </c>
      <c r="V141" s="323">
        <f t="shared" si="2"/>
        <v>6986.7500000000036</v>
      </c>
      <c r="X141" s="28"/>
      <c r="Y141" s="28"/>
      <c r="Z141" s="28"/>
    </row>
    <row r="142" spans="1:26" ht="15.75">
      <c r="A142" s="316" t="s">
        <v>25</v>
      </c>
      <c r="D142" s="322">
        <f>'Punten per wedstrijd'!E468</f>
        <v>708.09999999999991</v>
      </c>
      <c r="E142" s="322">
        <f>'Punten per wedstrijd'!E384</f>
        <v>200.69999999999959</v>
      </c>
      <c r="F142" s="322">
        <f>'Punten per wedstrijd'!F384</f>
        <v>286.89999999999964</v>
      </c>
      <c r="G142" s="322">
        <f>'Punten per wedstrijd'!F468</f>
        <v>734.99999999999955</v>
      </c>
      <c r="H142" s="322">
        <f>'Punten per wedstrijd'!G468</f>
        <v>1317.2000000000007</v>
      </c>
      <c r="I142" s="322">
        <f>'Punten per wedstrijd'!G384</f>
        <v>475.80000000000018</v>
      </c>
      <c r="J142" s="322">
        <f>'Punten per wedstrijd'!H468</f>
        <v>824.79999999999836</v>
      </c>
      <c r="K142" s="322">
        <f>'Punten per wedstrijd'!H384</f>
        <v>534.09999999999945</v>
      </c>
      <c r="L142" s="322">
        <f>'Punten per wedstrijd'!I384</f>
        <v>333.29999999999927</v>
      </c>
      <c r="M142" s="322">
        <f>'Punten per wedstrijd'!J384</f>
        <v>457.89999999999964</v>
      </c>
      <c r="N142" s="322">
        <f>'Punten per wedstrijd'!K384</f>
        <v>230.99999999999909</v>
      </c>
      <c r="O142" s="322">
        <f>'Punten per wedstrijd'!L384</f>
        <v>225.59999999999764</v>
      </c>
      <c r="P142" s="322">
        <f>'Punten per wedstrijd'!I468</f>
        <v>528.19999999999709</v>
      </c>
      <c r="Q142" s="322">
        <f>'Punten per wedstrijd'!M384</f>
        <v>91.799999999997453</v>
      </c>
      <c r="R142" s="322">
        <f>'Punten per wedstrijd'!N384</f>
        <v>207.99999999999636</v>
      </c>
      <c r="S142" s="322">
        <f>'Punten per wedstrijd'!O384</f>
        <v>138.19999999999709</v>
      </c>
      <c r="T142" s="322">
        <f>'Punten per wedstrijd'!P384</f>
        <v>263.99999999999818</v>
      </c>
      <c r="U142" s="322">
        <f>'Punten per wedstrijd'!J468</f>
        <v>428.29999999999927</v>
      </c>
      <c r="V142" s="323">
        <f t="shared" si="2"/>
        <v>7988.8999999999787</v>
      </c>
      <c r="X142" s="28"/>
      <c r="Y142" s="28"/>
      <c r="Z142" s="28"/>
    </row>
    <row r="143" spans="1:26" ht="15.75">
      <c r="A143" s="324" t="s">
        <v>826</v>
      </c>
      <c r="D143" s="322">
        <f>'Punten per wedstrijd'!E492</f>
        <v>751.05000000000018</v>
      </c>
      <c r="E143" s="322">
        <f>'Punten per wedstrijd'!E408</f>
        <v>158.2000000000005</v>
      </c>
      <c r="F143" s="322">
        <f>'Punten per wedstrijd'!F408</f>
        <v>198.00000000000068</v>
      </c>
      <c r="G143" s="322">
        <f>'Punten per wedstrijd'!F492</f>
        <v>553.10000000000036</v>
      </c>
      <c r="H143" s="322">
        <f>'Punten per wedstrijd'!G492</f>
        <v>702.30000000000018</v>
      </c>
      <c r="I143" s="322">
        <f>'Punten per wedstrijd'!G408</f>
        <v>301.34999999999991</v>
      </c>
      <c r="J143" s="322">
        <f>'Punten per wedstrijd'!H492</f>
        <v>519.59999999999945</v>
      </c>
      <c r="K143" s="322">
        <f>'Punten per wedstrijd'!H408</f>
        <v>143.89999999999918</v>
      </c>
      <c r="L143" s="322">
        <f>'Punten per wedstrijd'!I408</f>
        <v>458.90000000000055</v>
      </c>
      <c r="M143" s="322">
        <f>'Punten per wedstrijd'!J408</f>
        <v>185.79999999999927</v>
      </c>
      <c r="N143" s="322">
        <f>'Punten per wedstrijd'!K408</f>
        <v>180.15000000000055</v>
      </c>
      <c r="O143" s="322">
        <f>'Punten per wedstrijd'!L408</f>
        <v>369.25000000000091</v>
      </c>
      <c r="P143" s="322">
        <f>'Punten per wedstrijd'!I492</f>
        <v>456.699999999998</v>
      </c>
      <c r="Q143" s="322">
        <f>'Punten per wedstrijd'!M408</f>
        <v>132.60000000000036</v>
      </c>
      <c r="R143" s="322">
        <f>'Punten per wedstrijd'!N408</f>
        <v>345.09999999999854</v>
      </c>
      <c r="S143" s="322">
        <f>'Punten per wedstrijd'!O408</f>
        <v>242.94999999999891</v>
      </c>
      <c r="T143" s="322">
        <f>'Punten per wedstrijd'!P408</f>
        <v>501.99999999999909</v>
      </c>
      <c r="U143" s="322">
        <f>'Punten per wedstrijd'!J492</f>
        <v>157.39999999999964</v>
      </c>
      <c r="V143" s="323">
        <f t="shared" si="2"/>
        <v>6358.3499999999958</v>
      </c>
      <c r="X143" s="28"/>
      <c r="Y143" s="28"/>
      <c r="Z143" s="28"/>
    </row>
    <row r="144" spans="1:26" ht="15.75">
      <c r="A144" s="324"/>
      <c r="D144" s="322"/>
      <c r="E144" s="322"/>
      <c r="F144" s="322"/>
      <c r="G144" s="322"/>
      <c r="H144" s="322"/>
      <c r="I144" s="322"/>
      <c r="J144" s="322"/>
      <c r="K144" s="322"/>
      <c r="L144" s="322"/>
      <c r="M144" s="322"/>
      <c r="N144" s="322"/>
      <c r="O144" s="322"/>
      <c r="P144" s="322"/>
      <c r="Q144" s="322"/>
      <c r="R144" s="322"/>
      <c r="S144" s="322"/>
      <c r="T144" s="322"/>
      <c r="U144" s="322"/>
      <c r="V144" s="323"/>
      <c r="X144" s="28"/>
      <c r="Y144" s="28"/>
      <c r="Z144" s="28"/>
    </row>
    <row r="145" spans="1:26" ht="15.75">
      <c r="A145" s="324"/>
      <c r="D145" s="322"/>
      <c r="E145" s="322"/>
      <c r="F145" s="322"/>
      <c r="G145" s="322"/>
      <c r="H145" s="322"/>
      <c r="I145" s="322"/>
      <c r="J145" s="322"/>
      <c r="K145" s="322"/>
      <c r="L145" s="28"/>
      <c r="M145" s="323"/>
      <c r="O145" s="28"/>
      <c r="P145" s="28"/>
      <c r="Q145" s="28"/>
      <c r="R145" s="68"/>
      <c r="S145" s="28"/>
      <c r="T145" s="28"/>
      <c r="U145" s="28"/>
      <c r="V145" s="28"/>
      <c r="W145" s="28"/>
      <c r="X145" s="28"/>
      <c r="Y145" s="28"/>
      <c r="Z145" s="325"/>
    </row>
    <row r="146" spans="1:26" ht="15.75">
      <c r="A146" s="348" t="s">
        <v>932</v>
      </c>
      <c r="B146" s="349"/>
      <c r="C146" s="349"/>
      <c r="D146" s="344"/>
      <c r="E146" s="344"/>
      <c r="F146" s="344"/>
      <c r="G146" s="345" t="s">
        <v>150</v>
      </c>
      <c r="H146" s="349"/>
      <c r="I146" s="348" t="s">
        <v>2685</v>
      </c>
      <c r="J146" s="344"/>
      <c r="K146" s="346"/>
      <c r="L146" s="347"/>
      <c r="M146" s="346"/>
      <c r="N146" s="346"/>
      <c r="O146" s="345" t="s">
        <v>150</v>
      </c>
      <c r="P146" s="349"/>
      <c r="Q146" s="350" t="s">
        <v>190</v>
      </c>
      <c r="R146" s="346"/>
      <c r="S146" s="346"/>
      <c r="T146" s="346"/>
      <c r="U146" s="346"/>
      <c r="V146" s="346"/>
      <c r="W146" s="345" t="s">
        <v>150</v>
      </c>
      <c r="Y146" s="327"/>
      <c r="Z146" s="326"/>
    </row>
    <row r="147" spans="1:26" ht="15.75">
      <c r="A147" s="353" t="s">
        <v>2768</v>
      </c>
      <c r="B147" s="349"/>
      <c r="C147" s="349"/>
      <c r="D147" s="344"/>
      <c r="E147" s="339">
        <f>D134*1.2</f>
        <v>796.56000000000051</v>
      </c>
      <c r="F147" s="339">
        <f>D141</f>
        <v>436.15000000000009</v>
      </c>
      <c r="G147" s="341" t="s">
        <v>3857</v>
      </c>
      <c r="H147" s="349"/>
      <c r="I147" s="353" t="s">
        <v>2773</v>
      </c>
      <c r="J147" s="344"/>
      <c r="K147" s="346"/>
      <c r="L147" s="347"/>
      <c r="M147" s="339">
        <f>E136*1.2</f>
        <v>389.04000000000087</v>
      </c>
      <c r="N147" s="339">
        <f>E134</f>
        <v>235.20000000000005</v>
      </c>
      <c r="O147" s="342" t="s">
        <v>3857</v>
      </c>
      <c r="P147" s="349"/>
      <c r="Q147" s="353" t="s">
        <v>2577</v>
      </c>
      <c r="R147" s="346"/>
      <c r="S147" s="346"/>
      <c r="T147" s="346"/>
      <c r="U147" s="339">
        <f>F134*1.2</f>
        <v>285.59999999999945</v>
      </c>
      <c r="V147" s="339">
        <f>F142</f>
        <v>286.89999999999964</v>
      </c>
      <c r="W147" s="341" t="s">
        <v>3856</v>
      </c>
      <c r="Y147" s="327"/>
      <c r="Z147" s="326"/>
    </row>
    <row r="148" spans="1:26" ht="15.75">
      <c r="A148" s="353" t="s">
        <v>2769</v>
      </c>
      <c r="B148" s="349"/>
      <c r="C148" s="349"/>
      <c r="D148" s="344"/>
      <c r="E148" s="339">
        <f>D135*1.2</f>
        <v>1028.5200000000007</v>
      </c>
      <c r="F148" s="339">
        <f>D136</f>
        <v>558.65000000000055</v>
      </c>
      <c r="G148" s="341" t="s">
        <v>3857</v>
      </c>
      <c r="H148" s="349"/>
      <c r="I148" s="353" t="s">
        <v>2774</v>
      </c>
      <c r="J148" s="344"/>
      <c r="K148" s="346"/>
      <c r="L148" s="347"/>
      <c r="M148" s="339">
        <f>E139*1.2</f>
        <v>142.79999999999998</v>
      </c>
      <c r="N148" s="339">
        <f>E143</f>
        <v>158.2000000000005</v>
      </c>
      <c r="O148" s="341" t="s">
        <v>3856</v>
      </c>
      <c r="P148" s="349"/>
      <c r="Q148" s="353" t="s">
        <v>2778</v>
      </c>
      <c r="R148" s="346"/>
      <c r="S148" s="346"/>
      <c r="T148" s="346"/>
      <c r="U148" s="339">
        <f>F135*1.2</f>
        <v>573.12000000000046</v>
      </c>
      <c r="V148" s="339">
        <f>F139</f>
        <v>211.70000000000027</v>
      </c>
      <c r="W148" s="342" t="s">
        <v>3857</v>
      </c>
      <c r="Y148" s="327"/>
      <c r="Z148" s="326"/>
    </row>
    <row r="149" spans="1:26" ht="15.75">
      <c r="A149" s="353" t="s">
        <v>2770</v>
      </c>
      <c r="B149" s="349"/>
      <c r="C149" s="349"/>
      <c r="D149" s="344"/>
      <c r="E149" s="339">
        <f>D137*1.2</f>
        <v>640.31999999999982</v>
      </c>
      <c r="F149" s="339">
        <f>D140</f>
        <v>608.80000000000007</v>
      </c>
      <c r="G149" s="341" t="s">
        <v>3854</v>
      </c>
      <c r="H149" s="349"/>
      <c r="I149" s="353" t="s">
        <v>2775</v>
      </c>
      <c r="J149" s="344"/>
      <c r="K149" s="346"/>
      <c r="L149" s="347"/>
      <c r="M149" s="339">
        <f>E140*1.2</f>
        <v>434.87999999999982</v>
      </c>
      <c r="N149" s="339">
        <f>E138</f>
        <v>172.50000000000068</v>
      </c>
      <c r="O149" s="342" t="s">
        <v>3857</v>
      </c>
      <c r="P149" s="349"/>
      <c r="Q149" s="353" t="s">
        <v>2779</v>
      </c>
      <c r="R149" s="346"/>
      <c r="S149" s="346"/>
      <c r="T149" s="346"/>
      <c r="U149" s="339">
        <f>F137*1.2</f>
        <v>450</v>
      </c>
      <c r="V149" s="339">
        <f>F136</f>
        <v>410.20000000000073</v>
      </c>
      <c r="W149" s="341" t="s">
        <v>3854</v>
      </c>
      <c r="Y149" s="327"/>
      <c r="Z149" s="326"/>
    </row>
    <row r="150" spans="1:26" ht="15.75">
      <c r="A150" s="353" t="s">
        <v>2771</v>
      </c>
      <c r="B150" s="349"/>
      <c r="C150" s="349"/>
      <c r="D150" s="344"/>
      <c r="E150" s="339">
        <f>D138*1.2</f>
        <v>590.6400000000009</v>
      </c>
      <c r="F150" s="339">
        <f>D139</f>
        <v>529.00000000000023</v>
      </c>
      <c r="G150" s="341" t="s">
        <v>3854</v>
      </c>
      <c r="H150" s="349"/>
      <c r="I150" s="353" t="s">
        <v>2776</v>
      </c>
      <c r="J150" s="344"/>
      <c r="K150" s="346"/>
      <c r="L150" s="347"/>
      <c r="M150" s="339">
        <f>E141*1.2</f>
        <v>440.40000000000055</v>
      </c>
      <c r="N150" s="339">
        <f>E137</f>
        <v>287.49999999999955</v>
      </c>
      <c r="O150" s="342" t="s">
        <v>3857</v>
      </c>
      <c r="P150" s="349"/>
      <c r="Q150" s="353" t="s">
        <v>2780</v>
      </c>
      <c r="R150" s="346"/>
      <c r="S150" s="346"/>
      <c r="T150" s="346"/>
      <c r="U150" s="339">
        <f>F141*1.2</f>
        <v>254.28000000000173</v>
      </c>
      <c r="V150" s="339">
        <f>F140</f>
        <v>554.00000000000045</v>
      </c>
      <c r="W150" s="342" t="s">
        <v>3855</v>
      </c>
      <c r="Y150" s="28"/>
      <c r="Z150" s="28"/>
    </row>
    <row r="151" spans="1:26" ht="15.75">
      <c r="A151" s="353" t="s">
        <v>2772</v>
      </c>
      <c r="B151" s="349"/>
      <c r="C151" s="349"/>
      <c r="D151" s="344"/>
      <c r="E151" s="339">
        <f>D143*1.2</f>
        <v>901.26000000000022</v>
      </c>
      <c r="F151" s="339">
        <f>D142</f>
        <v>708.09999999999991</v>
      </c>
      <c r="G151" s="341" t="s">
        <v>3857</v>
      </c>
      <c r="H151" s="349"/>
      <c r="I151" s="353" t="s">
        <v>2777</v>
      </c>
      <c r="J151" s="344"/>
      <c r="K151" s="346"/>
      <c r="L151" s="347"/>
      <c r="M151" s="339">
        <f>E142*1.2</f>
        <v>240.83999999999949</v>
      </c>
      <c r="N151" s="339">
        <f>E135</f>
        <v>184.49999999999955</v>
      </c>
      <c r="O151" s="342" t="s">
        <v>3857</v>
      </c>
      <c r="P151" s="349"/>
      <c r="Q151" s="353" t="s">
        <v>2781</v>
      </c>
      <c r="R151" s="346"/>
      <c r="S151" s="346"/>
      <c r="T151" s="346"/>
      <c r="U151" s="339">
        <f>F143*1.2</f>
        <v>237.60000000000082</v>
      </c>
      <c r="V151" s="339">
        <f>F138</f>
        <v>299</v>
      </c>
      <c r="W151" s="342" t="s">
        <v>3855</v>
      </c>
      <c r="Y151" s="28"/>
      <c r="Z151" s="28"/>
    </row>
    <row r="152" spans="1:26" ht="15.75">
      <c r="A152" s="352"/>
      <c r="B152" s="349"/>
      <c r="C152" s="349"/>
      <c r="D152" s="344"/>
      <c r="E152" s="339"/>
      <c r="F152" s="339"/>
      <c r="G152" s="341"/>
      <c r="H152" s="349"/>
      <c r="I152" s="349"/>
      <c r="J152" s="344"/>
      <c r="K152" s="346"/>
      <c r="L152" s="347"/>
      <c r="M152" s="342"/>
      <c r="N152" s="342"/>
      <c r="O152" s="342"/>
      <c r="P152" s="349"/>
      <c r="Q152" s="344"/>
      <c r="R152" s="346"/>
      <c r="S152" s="346"/>
      <c r="T152" s="346"/>
      <c r="U152" s="342"/>
      <c r="V152" s="342"/>
      <c r="W152" s="342"/>
      <c r="Y152" s="28"/>
      <c r="Z152" s="325"/>
    </row>
    <row r="153" spans="1:26" ht="15.75">
      <c r="A153" s="348" t="s">
        <v>175</v>
      </c>
      <c r="B153" s="349"/>
      <c r="C153" s="349"/>
      <c r="D153" s="344"/>
      <c r="E153" s="339"/>
      <c r="F153" s="339"/>
      <c r="G153" s="340" t="s">
        <v>150</v>
      </c>
      <c r="H153" s="349"/>
      <c r="I153" s="348" t="s">
        <v>191</v>
      </c>
      <c r="J153" s="344"/>
      <c r="K153" s="346"/>
      <c r="L153" s="347"/>
      <c r="M153" s="342"/>
      <c r="N153" s="342"/>
      <c r="O153" s="340" t="s">
        <v>150</v>
      </c>
      <c r="P153" s="349"/>
      <c r="Q153" s="350" t="s">
        <v>192</v>
      </c>
      <c r="R153" s="346"/>
      <c r="S153" s="346"/>
      <c r="T153" s="346"/>
      <c r="U153" s="342"/>
      <c r="V153" s="342"/>
      <c r="W153" s="340" t="s">
        <v>150</v>
      </c>
      <c r="Y153" s="327"/>
      <c r="Z153" s="326"/>
    </row>
    <row r="154" spans="1:26" ht="15.75">
      <c r="A154" s="353" t="s">
        <v>2782</v>
      </c>
      <c r="B154" s="349"/>
      <c r="C154" s="349"/>
      <c r="D154" s="344"/>
      <c r="E154" s="339">
        <f>G136*1.2</f>
        <v>986.52000000000089</v>
      </c>
      <c r="F154" s="339">
        <f>G141</f>
        <v>649.80000000000109</v>
      </c>
      <c r="G154" s="341" t="s">
        <v>3857</v>
      </c>
      <c r="H154" s="349"/>
      <c r="I154" s="353" t="s">
        <v>2786</v>
      </c>
      <c r="J154" s="344"/>
      <c r="K154" s="346"/>
      <c r="L154" s="347"/>
      <c r="M154" s="339">
        <f>H134*1.2</f>
        <v>891.9599999999997</v>
      </c>
      <c r="N154" s="339">
        <f>H138</f>
        <v>1079.199999999998</v>
      </c>
      <c r="O154" s="341" t="s">
        <v>3856</v>
      </c>
      <c r="P154" s="349"/>
      <c r="Q154" s="353" t="s">
        <v>2791</v>
      </c>
      <c r="R154" s="346"/>
      <c r="S154" s="346"/>
      <c r="T154" s="346"/>
      <c r="U154" s="339">
        <f>I138*1.2</f>
        <v>308.03999999999758</v>
      </c>
      <c r="V154" s="339">
        <f>I137</f>
        <v>407.5</v>
      </c>
      <c r="W154" s="342" t="s">
        <v>3855</v>
      </c>
      <c r="Y154" s="327"/>
      <c r="Z154" s="326"/>
    </row>
    <row r="155" spans="1:26" ht="15.75">
      <c r="A155" s="353" t="s">
        <v>2783</v>
      </c>
      <c r="B155" s="349"/>
      <c r="C155" s="349"/>
      <c r="D155" s="344"/>
      <c r="E155" s="339">
        <f>G138*1.2</f>
        <v>1220.5199999999993</v>
      </c>
      <c r="F155" s="339">
        <f>G135</f>
        <v>949.40000000000055</v>
      </c>
      <c r="G155" s="341" t="s">
        <v>3857</v>
      </c>
      <c r="H155" s="349"/>
      <c r="I155" s="353" t="s">
        <v>2787</v>
      </c>
      <c r="J155" s="344"/>
      <c r="K155" s="346"/>
      <c r="L155" s="347"/>
      <c r="M155" s="339">
        <f>H135*1.2</f>
        <v>1009.0800000000022</v>
      </c>
      <c r="N155" s="339">
        <f>H143</f>
        <v>702.30000000000018</v>
      </c>
      <c r="O155" s="342" t="s">
        <v>3857</v>
      </c>
      <c r="P155" s="349"/>
      <c r="Q155" s="353" t="s">
        <v>2792</v>
      </c>
      <c r="R155" s="346"/>
      <c r="S155" s="346"/>
      <c r="T155" s="346"/>
      <c r="U155" s="339">
        <f>I139*1.2</f>
        <v>190.7999999999989</v>
      </c>
      <c r="V155" s="339">
        <f>I141</f>
        <v>303.15000000000055</v>
      </c>
      <c r="W155" s="342" t="s">
        <v>3855</v>
      </c>
      <c r="Y155" s="327"/>
      <c r="Z155" s="326"/>
    </row>
    <row r="156" spans="1:26" ht="15.75">
      <c r="A156" s="353" t="s">
        <v>2578</v>
      </c>
      <c r="B156" s="349"/>
      <c r="C156" s="349"/>
      <c r="D156" s="344"/>
      <c r="E156" s="339">
        <f>G139*1.2</f>
        <v>954.7199999999998</v>
      </c>
      <c r="F156" s="339">
        <f>G134</f>
        <v>963.29999999999927</v>
      </c>
      <c r="G156" s="341" t="s">
        <v>3856</v>
      </c>
      <c r="H156" s="349"/>
      <c r="I156" s="353" t="s">
        <v>2788</v>
      </c>
      <c r="J156" s="344"/>
      <c r="K156" s="346"/>
      <c r="L156" s="347"/>
      <c r="M156" s="339">
        <f>H136*1.2</f>
        <v>936.59999999999991</v>
      </c>
      <c r="N156" s="339">
        <f>H140</f>
        <v>566.20000000000073</v>
      </c>
      <c r="O156" s="342" t="s">
        <v>3857</v>
      </c>
      <c r="P156" s="349"/>
      <c r="Q156" s="353" t="s">
        <v>2793</v>
      </c>
      <c r="R156" s="346"/>
      <c r="S156" s="346"/>
      <c r="T156" s="346"/>
      <c r="U156" s="339">
        <f>I140*1.2</f>
        <v>599.52000000000146</v>
      </c>
      <c r="V156" s="339">
        <f>I135</f>
        <v>242.40000000000146</v>
      </c>
      <c r="W156" s="342" t="s">
        <v>3857</v>
      </c>
      <c r="Y156" s="327"/>
      <c r="Z156" s="326"/>
    </row>
    <row r="157" spans="1:26" ht="15.75">
      <c r="A157" s="353" t="s">
        <v>2784</v>
      </c>
      <c r="B157" s="349"/>
      <c r="C157" s="349"/>
      <c r="D157" s="344"/>
      <c r="E157" s="339">
        <f>G140*1.2</f>
        <v>365.15999999999968</v>
      </c>
      <c r="F157" s="339">
        <f>G143</f>
        <v>553.10000000000036</v>
      </c>
      <c r="G157" s="342" t="s">
        <v>3855</v>
      </c>
      <c r="H157" s="349"/>
      <c r="I157" s="353" t="s">
        <v>2789</v>
      </c>
      <c r="J157" s="344"/>
      <c r="K157" s="346"/>
      <c r="L157" s="347"/>
      <c r="M157" s="339">
        <f>H137*1.2</f>
        <v>1012.0800000000012</v>
      </c>
      <c r="N157" s="339">
        <f>H139</f>
        <v>676</v>
      </c>
      <c r="O157" s="342" t="s">
        <v>3857</v>
      </c>
      <c r="P157" s="349"/>
      <c r="Q157" s="353" t="s">
        <v>2794</v>
      </c>
      <c r="R157" s="346"/>
      <c r="S157" s="346"/>
      <c r="T157" s="346"/>
      <c r="U157" s="339">
        <f>I142*1.2</f>
        <v>570.96000000000015</v>
      </c>
      <c r="V157" s="339">
        <f>I136</f>
        <v>353.84999999999854</v>
      </c>
      <c r="W157" s="342" t="s">
        <v>3857</v>
      </c>
      <c r="Y157" s="28"/>
      <c r="Z157" s="28"/>
    </row>
    <row r="158" spans="1:26" ht="15.75">
      <c r="A158" s="353" t="s">
        <v>2785</v>
      </c>
      <c r="B158" s="349"/>
      <c r="C158" s="349"/>
      <c r="D158" s="344"/>
      <c r="E158" s="339">
        <f>G142*1.2</f>
        <v>881.99999999999943</v>
      </c>
      <c r="F158" s="339">
        <f>G137</f>
        <v>810.59999999999945</v>
      </c>
      <c r="G158" s="341" t="s">
        <v>3854</v>
      </c>
      <c r="H158" s="349"/>
      <c r="I158" s="353" t="s">
        <v>2790</v>
      </c>
      <c r="J158" s="344"/>
      <c r="K158" s="346"/>
      <c r="L158" s="347"/>
      <c r="M158" s="339">
        <f>H141*1.2</f>
        <v>1117.5599999999997</v>
      </c>
      <c r="N158" s="339">
        <f>H142</f>
        <v>1317.2000000000007</v>
      </c>
      <c r="O158" s="341" t="s">
        <v>3856</v>
      </c>
      <c r="P158" s="349"/>
      <c r="Q158" s="353" t="s">
        <v>2795</v>
      </c>
      <c r="R158" s="346"/>
      <c r="S158" s="346"/>
      <c r="T158" s="346"/>
      <c r="U158" s="339">
        <f>I143*1.2</f>
        <v>361.61999999999989</v>
      </c>
      <c r="V158" s="339">
        <f>I134</f>
        <v>536.10000000000036</v>
      </c>
      <c r="W158" s="342" t="s">
        <v>3855</v>
      </c>
      <c r="Y158" s="28"/>
      <c r="Z158" s="28"/>
    </row>
    <row r="159" spans="1:26" ht="15.75">
      <c r="A159" s="352"/>
      <c r="B159" s="349"/>
      <c r="C159" s="349"/>
      <c r="D159" s="344"/>
      <c r="E159" s="339"/>
      <c r="F159" s="339"/>
      <c r="G159" s="339"/>
      <c r="H159" s="349"/>
      <c r="I159" s="344"/>
      <c r="J159" s="344"/>
      <c r="K159" s="346"/>
      <c r="L159" s="347"/>
      <c r="M159" s="342"/>
      <c r="N159" s="342"/>
      <c r="O159" s="342"/>
      <c r="P159" s="349"/>
      <c r="Q159" s="346"/>
      <c r="R159" s="346"/>
      <c r="S159" s="346"/>
      <c r="T159" s="346"/>
      <c r="U159" s="342"/>
      <c r="V159" s="342"/>
      <c r="W159" s="342"/>
      <c r="Y159" s="28"/>
      <c r="Z159" s="325"/>
    </row>
    <row r="160" spans="1:26" ht="15.75">
      <c r="A160" s="348" t="s">
        <v>2686</v>
      </c>
      <c r="B160" s="349"/>
      <c r="C160" s="349"/>
      <c r="D160" s="344"/>
      <c r="E160" s="339"/>
      <c r="F160" s="339"/>
      <c r="G160" s="340" t="s">
        <v>150</v>
      </c>
      <c r="H160" s="349"/>
      <c r="I160" s="348" t="s">
        <v>2687</v>
      </c>
      <c r="J160" s="344"/>
      <c r="K160" s="346"/>
      <c r="L160" s="347"/>
      <c r="M160" s="342"/>
      <c r="N160" s="342"/>
      <c r="O160" s="340" t="s">
        <v>150</v>
      </c>
      <c r="P160" s="349"/>
      <c r="Q160" s="350" t="s">
        <v>2677</v>
      </c>
      <c r="R160" s="346"/>
      <c r="S160" s="346"/>
      <c r="T160" s="346"/>
      <c r="U160" s="342"/>
      <c r="V160" s="342"/>
      <c r="W160" s="340" t="s">
        <v>150</v>
      </c>
      <c r="Y160" s="327"/>
      <c r="Z160" s="326"/>
    </row>
    <row r="161" spans="1:26" ht="15.75">
      <c r="A161" s="353" t="s">
        <v>2796</v>
      </c>
      <c r="B161" s="349"/>
      <c r="C161" s="349"/>
      <c r="D161" s="344"/>
      <c r="E161" s="339">
        <f>J134*1.2</f>
        <v>875.04000000000303</v>
      </c>
      <c r="F161" s="339">
        <f>J135</f>
        <v>748.80000000000018</v>
      </c>
      <c r="G161" s="341" t="s">
        <v>3854</v>
      </c>
      <c r="H161" s="349"/>
      <c r="I161" s="353" t="s">
        <v>2801</v>
      </c>
      <c r="J161" s="344"/>
      <c r="K161" s="346"/>
      <c r="L161" s="347"/>
      <c r="M161" s="339">
        <f>K134*1.2</f>
        <v>419.28000000000281</v>
      </c>
      <c r="N161" s="339">
        <f>K140</f>
        <v>60.000000000001364</v>
      </c>
      <c r="O161" s="342" t="s">
        <v>3857</v>
      </c>
      <c r="P161" s="349"/>
      <c r="Q161" s="353" t="s">
        <v>2806</v>
      </c>
      <c r="R161" s="346"/>
      <c r="S161" s="346"/>
      <c r="T161" s="346"/>
      <c r="U161" s="339">
        <f>L136*1.2</f>
        <v>205.79999999999782</v>
      </c>
      <c r="V161" s="339">
        <f>L143</f>
        <v>458.90000000000055</v>
      </c>
      <c r="W161" s="342" t="s">
        <v>3855</v>
      </c>
      <c r="Y161" s="327"/>
      <c r="Z161" s="326"/>
    </row>
    <row r="162" spans="1:26" ht="15.75">
      <c r="A162" s="353" t="s">
        <v>2797</v>
      </c>
      <c r="B162" s="349"/>
      <c r="C162" s="349"/>
      <c r="D162" s="344"/>
      <c r="E162" s="339">
        <f>J136*1.2</f>
        <v>662.27999999999736</v>
      </c>
      <c r="F162" s="339">
        <f>J139</f>
        <v>592.39999999999964</v>
      </c>
      <c r="G162" s="341" t="s">
        <v>3854</v>
      </c>
      <c r="H162" s="349"/>
      <c r="I162" s="353" t="s">
        <v>2802</v>
      </c>
      <c r="J162" s="344"/>
      <c r="K162" s="346"/>
      <c r="L162" s="347"/>
      <c r="M162" s="339">
        <f>K135*1.2</f>
        <v>265.80000000000109</v>
      </c>
      <c r="N162" s="339">
        <f>K137</f>
        <v>451.99999999999909</v>
      </c>
      <c r="O162" s="342" t="s">
        <v>3855</v>
      </c>
      <c r="P162" s="349"/>
      <c r="Q162" s="353" t="s">
        <v>2807</v>
      </c>
      <c r="R162" s="346"/>
      <c r="S162" s="346"/>
      <c r="T162" s="346"/>
      <c r="U162" s="339">
        <f>L137*1.2</f>
        <v>343.07999999999953</v>
      </c>
      <c r="V162" s="339">
        <f>L134</f>
        <v>344.10000000000218</v>
      </c>
      <c r="W162" s="341" t="s">
        <v>3856</v>
      </c>
      <c r="Y162" s="327"/>
      <c r="Z162" s="326"/>
    </row>
    <row r="163" spans="1:26" ht="15.75">
      <c r="A163" s="353" t="s">
        <v>2798</v>
      </c>
      <c r="B163" s="349"/>
      <c r="C163" s="349"/>
      <c r="D163" s="344"/>
      <c r="E163" s="339">
        <f>J137*1.2</f>
        <v>691.19999999999891</v>
      </c>
      <c r="F163" s="339">
        <f>J143</f>
        <v>519.59999999999945</v>
      </c>
      <c r="G163" s="342" t="s">
        <v>3857</v>
      </c>
      <c r="H163" s="349"/>
      <c r="I163" s="353" t="s">
        <v>2803</v>
      </c>
      <c r="J163" s="344"/>
      <c r="K163" s="346"/>
      <c r="L163" s="347"/>
      <c r="M163" s="339">
        <f>K138*1.2</f>
        <v>429.23999999999648</v>
      </c>
      <c r="N163" s="339">
        <f>K136</f>
        <v>364.09999999999854</v>
      </c>
      <c r="O163" s="341" t="s">
        <v>3854</v>
      </c>
      <c r="P163" s="349"/>
      <c r="Q163" s="353" t="s">
        <v>2808</v>
      </c>
      <c r="R163" s="346"/>
      <c r="S163" s="346"/>
      <c r="T163" s="346"/>
      <c r="U163" s="339">
        <f>L140*1.2</f>
        <v>264.00000000000216</v>
      </c>
      <c r="V163" s="339">
        <f>L139</f>
        <v>156.39999999999964</v>
      </c>
      <c r="W163" s="342" t="s">
        <v>3857</v>
      </c>
      <c r="Y163" s="327"/>
      <c r="Z163" s="326"/>
    </row>
    <row r="164" spans="1:26" ht="15.75">
      <c r="A164" s="353" t="s">
        <v>2799</v>
      </c>
      <c r="B164" s="349"/>
      <c r="C164" s="349"/>
      <c r="D164" s="344"/>
      <c r="E164" s="339">
        <f>J141*1.2</f>
        <v>899.76000000000124</v>
      </c>
      <c r="F164" s="339">
        <f>K138</f>
        <v>357.69999999999709</v>
      </c>
      <c r="G164" s="342" t="s">
        <v>3857</v>
      </c>
      <c r="H164" s="349"/>
      <c r="I164" s="353" t="s">
        <v>2804</v>
      </c>
      <c r="J164" s="344"/>
      <c r="K164" s="346"/>
      <c r="L164" s="347"/>
      <c r="M164" s="339">
        <f>K139*1.2</f>
        <v>101.75999999999912</v>
      </c>
      <c r="N164" s="339">
        <f>K142</f>
        <v>534.09999999999945</v>
      </c>
      <c r="O164" s="342" t="s">
        <v>3855</v>
      </c>
      <c r="P164" s="349"/>
      <c r="Q164" s="353" t="s">
        <v>2809</v>
      </c>
      <c r="R164" s="346"/>
      <c r="S164" s="346"/>
      <c r="T164" s="346"/>
      <c r="U164" s="339">
        <f>L141*1.2</f>
        <v>371.52000000000152</v>
      </c>
      <c r="V164" s="339">
        <f>L135</f>
        <v>292.5</v>
      </c>
      <c r="W164" s="342" t="s">
        <v>3857</v>
      </c>
      <c r="Y164" s="28"/>
      <c r="Z164" s="28"/>
    </row>
    <row r="165" spans="1:26" ht="15.75">
      <c r="A165" s="353" t="s">
        <v>2800</v>
      </c>
      <c r="B165" s="349"/>
      <c r="C165" s="349"/>
      <c r="D165" s="344"/>
      <c r="E165" s="339">
        <f>J142*1.2</f>
        <v>989.75999999999794</v>
      </c>
      <c r="F165" s="339">
        <f>K140</f>
        <v>60.000000000001364</v>
      </c>
      <c r="G165" s="342" t="s">
        <v>3857</v>
      </c>
      <c r="H165" s="344"/>
      <c r="I165" s="353" t="s">
        <v>2805</v>
      </c>
      <c r="J165" s="344"/>
      <c r="K165" s="346"/>
      <c r="L165" s="347"/>
      <c r="M165" s="339">
        <f>K143*1.2</f>
        <v>172.67999999999901</v>
      </c>
      <c r="N165" s="339">
        <f>K141</f>
        <v>177.50000000000091</v>
      </c>
      <c r="O165" s="341" t="s">
        <v>3856</v>
      </c>
      <c r="P165" s="346"/>
      <c r="Q165" s="353" t="s">
        <v>2810</v>
      </c>
      <c r="R165" s="346"/>
      <c r="S165" s="346"/>
      <c r="T165" s="346"/>
      <c r="U165" s="339">
        <f>L142*1.2</f>
        <v>399.95999999999913</v>
      </c>
      <c r="V165" s="339">
        <f>L138</f>
        <v>155.99999999999727</v>
      </c>
      <c r="W165" s="342" t="s">
        <v>3857</v>
      </c>
      <c r="X165" s="28"/>
      <c r="Y165" s="28"/>
      <c r="Z165" s="28"/>
    </row>
    <row r="166" spans="1:26" ht="15.75">
      <c r="A166" s="351"/>
      <c r="B166" s="349"/>
      <c r="C166" s="349"/>
      <c r="D166" s="344"/>
      <c r="E166" s="339"/>
      <c r="F166" s="339"/>
      <c r="G166" s="339"/>
      <c r="H166" s="344"/>
      <c r="I166" s="343"/>
      <c r="J166" s="344"/>
      <c r="K166" s="346"/>
      <c r="L166" s="347"/>
      <c r="M166" s="354"/>
      <c r="N166" s="342"/>
      <c r="O166" s="342"/>
      <c r="P166" s="346"/>
      <c r="Q166" s="343"/>
      <c r="R166" s="346"/>
      <c r="S166" s="346"/>
      <c r="T166" s="346"/>
      <c r="U166" s="342"/>
      <c r="V166" s="342"/>
      <c r="W166" s="342"/>
      <c r="X166" s="28"/>
      <c r="Y166" s="28"/>
      <c r="Z166" s="28"/>
    </row>
    <row r="167" spans="1:26" ht="15.75">
      <c r="A167" s="348" t="s">
        <v>195</v>
      </c>
      <c r="B167" s="349"/>
      <c r="C167" s="349"/>
      <c r="D167" s="344"/>
      <c r="E167" s="339"/>
      <c r="F167" s="339"/>
      <c r="G167" s="340" t="s">
        <v>150</v>
      </c>
      <c r="H167" s="349"/>
      <c r="I167" s="348" t="s">
        <v>196</v>
      </c>
      <c r="J167" s="344"/>
      <c r="K167" s="346"/>
      <c r="L167" s="347"/>
      <c r="M167" s="342"/>
      <c r="N167" s="342"/>
      <c r="O167" s="340" t="s">
        <v>150</v>
      </c>
      <c r="P167" s="349"/>
      <c r="Q167" s="350" t="s">
        <v>197</v>
      </c>
      <c r="R167" s="346"/>
      <c r="S167" s="346"/>
      <c r="T167" s="346"/>
      <c r="U167" s="342"/>
      <c r="V167" s="342"/>
      <c r="W167" s="340" t="s">
        <v>150</v>
      </c>
      <c r="X167" s="28"/>
      <c r="Y167" s="28"/>
      <c r="Z167" s="28"/>
    </row>
    <row r="168" spans="1:26" ht="15.75">
      <c r="A168" s="353" t="s">
        <v>2811</v>
      </c>
      <c r="B168" s="349"/>
      <c r="C168" s="349"/>
      <c r="D168" s="344"/>
      <c r="E168" s="339">
        <v>433.08000000000067</v>
      </c>
      <c r="F168" s="339">
        <v>432.70000000000255</v>
      </c>
      <c r="G168" s="341" t="s">
        <v>3854</v>
      </c>
      <c r="H168" s="349"/>
      <c r="I168" s="353" t="s">
        <v>2816</v>
      </c>
      <c r="J168" s="344"/>
      <c r="K168" s="346"/>
      <c r="L168" s="347"/>
      <c r="M168" s="339">
        <f>N134*1.2</f>
        <v>413.40000000000219</v>
      </c>
      <c r="N168" s="339">
        <f>N136</f>
        <v>192.34999999999854</v>
      </c>
      <c r="O168" s="342" t="s">
        <v>3857</v>
      </c>
      <c r="P168" s="349"/>
      <c r="Q168" s="353" t="s">
        <v>2821</v>
      </c>
      <c r="R168" s="346"/>
      <c r="S168" s="346"/>
      <c r="T168" s="346"/>
      <c r="U168" s="339">
        <f>O142*1.2</f>
        <v>270.71999999999713</v>
      </c>
      <c r="V168" s="339">
        <f>O134</f>
        <v>213.60000000000127</v>
      </c>
      <c r="W168" s="342" t="s">
        <v>3857</v>
      </c>
      <c r="X168" s="28"/>
      <c r="Y168" s="28"/>
      <c r="Z168" s="28"/>
    </row>
    <row r="169" spans="1:26" ht="15.75">
      <c r="A169" s="353" t="s">
        <v>2812</v>
      </c>
      <c r="B169" s="349"/>
      <c r="C169" s="349"/>
      <c r="D169" s="344"/>
      <c r="E169" s="339">
        <v>324.2399999999987</v>
      </c>
      <c r="F169" s="339">
        <v>129.29999999999927</v>
      </c>
      <c r="G169" s="342" t="s">
        <v>3857</v>
      </c>
      <c r="H169" s="349"/>
      <c r="I169" s="353" t="s">
        <v>2817</v>
      </c>
      <c r="J169" s="344"/>
      <c r="K169" s="346"/>
      <c r="L169" s="347"/>
      <c r="M169" s="339">
        <f>N143*1.2</f>
        <v>216.18000000000066</v>
      </c>
      <c r="N169" s="339">
        <f>N139</f>
        <v>70</v>
      </c>
      <c r="O169" s="342" t="s">
        <v>3857</v>
      </c>
      <c r="P169" s="349"/>
      <c r="Q169" s="353" t="s">
        <v>2822</v>
      </c>
      <c r="R169" s="346"/>
      <c r="S169" s="346"/>
      <c r="T169" s="346"/>
      <c r="U169" s="339">
        <f>O139*1.2</f>
        <v>338.3999999999989</v>
      </c>
      <c r="V169" s="339">
        <f>O135</f>
        <v>147.59999999999945</v>
      </c>
      <c r="W169" s="342" t="s">
        <v>3857</v>
      </c>
      <c r="X169" s="28"/>
      <c r="Y169" s="28"/>
      <c r="Z169" s="28"/>
    </row>
    <row r="170" spans="1:26" ht="15.75">
      <c r="A170" s="353" t="s">
        <v>2813</v>
      </c>
      <c r="B170" s="349"/>
      <c r="C170" s="349"/>
      <c r="D170" s="344"/>
      <c r="E170" s="339">
        <v>147.00000000000108</v>
      </c>
      <c r="F170" s="339">
        <v>259.79999999999836</v>
      </c>
      <c r="G170" s="341" t="s">
        <v>3856</v>
      </c>
      <c r="H170" s="349"/>
      <c r="I170" s="353" t="s">
        <v>2818</v>
      </c>
      <c r="J170" s="344"/>
      <c r="K170" s="346"/>
      <c r="L170" s="347"/>
      <c r="M170" s="339">
        <f>N138*1.2</f>
        <v>229.67999999999847</v>
      </c>
      <c r="N170" s="339">
        <f>N140</f>
        <v>342.00000000000091</v>
      </c>
      <c r="O170" s="342" t="s">
        <v>3855</v>
      </c>
      <c r="P170" s="349"/>
      <c r="Q170" s="353" t="s">
        <v>2823</v>
      </c>
      <c r="R170" s="346"/>
      <c r="S170" s="346"/>
      <c r="T170" s="346"/>
      <c r="U170" s="339">
        <f>O136*1.2</f>
        <v>257.82000000000045</v>
      </c>
      <c r="V170" s="339">
        <f>O137</f>
        <v>262.09999999999945</v>
      </c>
      <c r="W170" s="341" t="s">
        <v>3856</v>
      </c>
      <c r="X170" s="28"/>
      <c r="Y170" s="28"/>
      <c r="Z170" s="28"/>
    </row>
    <row r="171" spans="1:26" ht="15.75">
      <c r="A171" s="353" t="s">
        <v>2814</v>
      </c>
      <c r="B171" s="349"/>
      <c r="C171" s="349"/>
      <c r="D171" s="344"/>
      <c r="E171" s="339">
        <v>288.83999999999924</v>
      </c>
      <c r="F171" s="339">
        <v>105.49999999999636</v>
      </c>
      <c r="G171" s="342" t="s">
        <v>3857</v>
      </c>
      <c r="H171" s="349"/>
      <c r="I171" s="353" t="s">
        <v>2819</v>
      </c>
      <c r="J171" s="344"/>
      <c r="K171" s="346"/>
      <c r="L171" s="347"/>
      <c r="M171" s="339">
        <f>N137*1.2</f>
        <v>263.15999999999912</v>
      </c>
      <c r="N171" s="339">
        <f>N141</f>
        <v>95.250000000001819</v>
      </c>
      <c r="O171" s="342" t="s">
        <v>3857</v>
      </c>
      <c r="P171" s="349"/>
      <c r="Q171" s="353" t="s">
        <v>2824</v>
      </c>
      <c r="R171" s="346"/>
      <c r="S171" s="346"/>
      <c r="T171" s="346"/>
      <c r="U171" s="339">
        <f>O140*1.2</f>
        <v>730.20000000000107</v>
      </c>
      <c r="V171" s="339">
        <f>O141</f>
        <v>268.15000000000055</v>
      </c>
      <c r="W171" s="342" t="s">
        <v>3857</v>
      </c>
      <c r="X171" s="28"/>
      <c r="Y171" s="28"/>
      <c r="Z171" s="28"/>
    </row>
    <row r="172" spans="1:26" ht="15.75">
      <c r="A172" s="353" t="s">
        <v>2815</v>
      </c>
      <c r="B172" s="349"/>
      <c r="C172" s="349"/>
      <c r="D172" s="344"/>
      <c r="E172" s="339">
        <v>549.47999999999956</v>
      </c>
      <c r="F172" s="339">
        <v>185.79999999999927</v>
      </c>
      <c r="G172" s="342" t="s">
        <v>3857</v>
      </c>
      <c r="H172" s="349"/>
      <c r="I172" s="353" t="s">
        <v>2820</v>
      </c>
      <c r="J172" s="344"/>
      <c r="K172" s="346"/>
      <c r="L172" s="347"/>
      <c r="M172" s="339">
        <f>N135*1.2</f>
        <v>236.27999999999955</v>
      </c>
      <c r="N172" s="339">
        <f>N142</f>
        <v>230.99999999999909</v>
      </c>
      <c r="O172" s="341" t="s">
        <v>3854</v>
      </c>
      <c r="P172" s="349"/>
      <c r="Q172" s="353" t="s">
        <v>2825</v>
      </c>
      <c r="R172" s="346"/>
      <c r="S172" s="346"/>
      <c r="T172" s="346"/>
      <c r="U172" s="339">
        <f>O138*1.2</f>
        <v>212.3999999999989</v>
      </c>
      <c r="V172" s="339">
        <f>O143</f>
        <v>369.25000000000091</v>
      </c>
      <c r="W172" s="342" t="s">
        <v>3855</v>
      </c>
      <c r="X172" s="28"/>
      <c r="Y172" s="28"/>
      <c r="Z172" s="28"/>
    </row>
    <row r="173" spans="1:26" ht="15.75">
      <c r="A173" s="352"/>
      <c r="B173" s="349"/>
      <c r="C173" s="349"/>
      <c r="D173" s="344"/>
      <c r="E173" s="339"/>
      <c r="F173" s="339"/>
      <c r="G173" s="341"/>
      <c r="H173" s="349"/>
      <c r="I173" s="349"/>
      <c r="J173" s="344"/>
      <c r="K173" s="346"/>
      <c r="L173" s="347"/>
      <c r="M173" s="342"/>
      <c r="N173" s="342"/>
      <c r="O173" s="342"/>
      <c r="P173" s="349"/>
      <c r="Q173" s="344"/>
      <c r="R173" s="346"/>
      <c r="S173" s="346"/>
      <c r="T173" s="346"/>
      <c r="U173" s="342"/>
      <c r="V173" s="342"/>
      <c r="W173" s="342"/>
      <c r="X173" s="28"/>
      <c r="Y173" s="28"/>
      <c r="Z173" s="28"/>
    </row>
    <row r="174" spans="1:26" ht="15.75">
      <c r="A174" s="348" t="s">
        <v>200</v>
      </c>
      <c r="B174" s="349"/>
      <c r="C174" s="349"/>
      <c r="D174" s="344"/>
      <c r="E174" s="339"/>
      <c r="F174" s="339"/>
      <c r="G174" s="340" t="s">
        <v>150</v>
      </c>
      <c r="H174" s="349"/>
      <c r="I174" s="348" t="s">
        <v>199</v>
      </c>
      <c r="J174" s="344"/>
      <c r="K174" s="346"/>
      <c r="L174" s="347"/>
      <c r="M174" s="342"/>
      <c r="N174" s="342"/>
      <c r="O174" s="340" t="s">
        <v>150</v>
      </c>
      <c r="P174" s="349"/>
      <c r="Q174" s="350" t="s">
        <v>2749</v>
      </c>
      <c r="R174" s="346"/>
      <c r="S174" s="346"/>
      <c r="T174" s="346"/>
      <c r="U174" s="342"/>
      <c r="V174" s="342"/>
      <c r="W174" s="340" t="s">
        <v>150</v>
      </c>
      <c r="X174" s="28"/>
      <c r="Y174" s="28"/>
      <c r="Z174" s="28"/>
    </row>
    <row r="175" spans="1:26" ht="15.75">
      <c r="A175" s="353" t="s">
        <v>2826</v>
      </c>
      <c r="B175" s="349"/>
      <c r="C175" s="349"/>
      <c r="D175" s="344"/>
      <c r="E175" s="339">
        <f>P141*1.2</f>
        <v>697.92000000000041</v>
      </c>
      <c r="F175" s="339">
        <f>P136</f>
        <v>511.09999999999945</v>
      </c>
      <c r="G175" s="342" t="s">
        <v>3857</v>
      </c>
      <c r="H175" s="349"/>
      <c r="I175" s="353" t="s">
        <v>2831</v>
      </c>
      <c r="J175" s="344"/>
      <c r="K175" s="346"/>
      <c r="L175" s="347"/>
      <c r="M175" s="339">
        <f>Q138*1.2</f>
        <v>172.7999999999989</v>
      </c>
      <c r="N175" s="339">
        <f>Q134</f>
        <v>91.799999999999272</v>
      </c>
      <c r="O175" s="342" t="s">
        <v>3857</v>
      </c>
      <c r="P175" s="349"/>
      <c r="Q175" s="353" t="s">
        <v>2581</v>
      </c>
      <c r="R175" s="346"/>
      <c r="S175" s="346"/>
      <c r="T175" s="346"/>
      <c r="U175" s="339">
        <f>R137*1.2</f>
        <v>441.3599999999991</v>
      </c>
      <c r="V175" s="339">
        <f>R138</f>
        <v>130.00000000000091</v>
      </c>
      <c r="W175" s="342" t="s">
        <v>3857</v>
      </c>
      <c r="X175" s="28"/>
      <c r="Y175" s="28"/>
      <c r="Z175" s="28"/>
    </row>
    <row r="176" spans="1:26" ht="15.75">
      <c r="A176" s="353" t="s">
        <v>2827</v>
      </c>
      <c r="B176" s="349"/>
      <c r="C176" s="349"/>
      <c r="D176" s="344"/>
      <c r="E176" s="339">
        <f>P135*1.2</f>
        <v>849</v>
      </c>
      <c r="F176" s="339">
        <f>P138</f>
        <v>1061.3999999999996</v>
      </c>
      <c r="G176" s="342" t="s">
        <v>3855</v>
      </c>
      <c r="H176" s="349"/>
      <c r="I176" s="353" t="s">
        <v>2832</v>
      </c>
      <c r="J176" s="344"/>
      <c r="K176" s="346"/>
      <c r="L176" s="347"/>
      <c r="M176" s="339">
        <f>Q143*1.2</f>
        <v>159.12000000000043</v>
      </c>
      <c r="N176" s="339">
        <f>Q135</f>
        <v>110.99999999999909</v>
      </c>
      <c r="O176" s="342" t="s">
        <v>3857</v>
      </c>
      <c r="P176" s="349"/>
      <c r="Q176" s="353" t="s">
        <v>2836</v>
      </c>
      <c r="R176" s="346"/>
      <c r="S176" s="346"/>
      <c r="T176" s="346"/>
      <c r="U176" s="339">
        <f>R141*1.2</f>
        <v>275.87999999999846</v>
      </c>
      <c r="V176" s="339">
        <f>R139</f>
        <v>23.300000000001091</v>
      </c>
      <c r="W176" s="342" t="s">
        <v>3857</v>
      </c>
      <c r="X176" s="28"/>
      <c r="Y176" s="28"/>
      <c r="Z176" s="28"/>
    </row>
    <row r="177" spans="1:26" ht="15.75">
      <c r="A177" s="353" t="s">
        <v>2828</v>
      </c>
      <c r="B177" s="349"/>
      <c r="C177" s="349"/>
      <c r="D177" s="344"/>
      <c r="E177" s="339">
        <f>P134*1.2</f>
        <v>776.64000000000192</v>
      </c>
      <c r="F177" s="339">
        <f>P139</f>
        <v>680.30000000000018</v>
      </c>
      <c r="G177" s="341" t="s">
        <v>3854</v>
      </c>
      <c r="H177" s="349"/>
      <c r="I177" s="353" t="s">
        <v>2833</v>
      </c>
      <c r="J177" s="344"/>
      <c r="K177" s="346"/>
      <c r="L177" s="347"/>
      <c r="M177" s="339">
        <f>Q140*1.2</f>
        <v>270.1200000000004</v>
      </c>
      <c r="N177" s="339">
        <f>Q136</f>
        <v>62.400000000000546</v>
      </c>
      <c r="O177" s="342" t="s">
        <v>3857</v>
      </c>
      <c r="P177" s="349"/>
      <c r="Q177" s="353" t="s">
        <v>2837</v>
      </c>
      <c r="R177" s="346"/>
      <c r="S177" s="346"/>
      <c r="T177" s="346"/>
      <c r="U177" s="339">
        <f>R135*1.2</f>
        <v>209.87999999999957</v>
      </c>
      <c r="V177" s="339">
        <f>R140</f>
        <v>412.69999999999982</v>
      </c>
      <c r="W177" s="342" t="s">
        <v>3855</v>
      </c>
      <c r="X177" s="28"/>
      <c r="Y177" s="28"/>
      <c r="Z177" s="28"/>
    </row>
    <row r="178" spans="1:26" ht="15.75">
      <c r="A178" s="353" t="s">
        <v>2829</v>
      </c>
      <c r="B178" s="349"/>
      <c r="C178" s="349"/>
      <c r="D178" s="344"/>
      <c r="E178" s="339">
        <f>P143*1.2</f>
        <v>548.03999999999758</v>
      </c>
      <c r="F178" s="339">
        <f>P140</f>
        <v>381.30000000000018</v>
      </c>
      <c r="G178" s="342" t="s">
        <v>3857</v>
      </c>
      <c r="H178" s="349"/>
      <c r="I178" s="353" t="s">
        <v>2834</v>
      </c>
      <c r="J178" s="344"/>
      <c r="K178" s="346"/>
      <c r="L178" s="347"/>
      <c r="M178" s="339">
        <f>Q139*1.2</f>
        <v>111.47999999999847</v>
      </c>
      <c r="N178" s="339">
        <f>Q137</f>
        <v>114.30000000000018</v>
      </c>
      <c r="O178" s="341" t="s">
        <v>3856</v>
      </c>
      <c r="P178" s="349"/>
      <c r="Q178" s="353" t="s">
        <v>2838</v>
      </c>
      <c r="R178" s="346"/>
      <c r="S178" s="346"/>
      <c r="T178" s="346"/>
      <c r="U178" s="339">
        <f>R136*1.2</f>
        <v>168.00000000000108</v>
      </c>
      <c r="V178" s="339">
        <f>R142</f>
        <v>207.99999999999636</v>
      </c>
      <c r="W178" s="341" t="s">
        <v>3856</v>
      </c>
      <c r="X178" s="28"/>
      <c r="Y178" s="28"/>
      <c r="Z178" s="28"/>
    </row>
    <row r="179" spans="1:26" ht="15.75">
      <c r="A179" s="353" t="s">
        <v>2830</v>
      </c>
      <c r="B179" s="349"/>
      <c r="C179" s="349"/>
      <c r="D179" s="344"/>
      <c r="E179" s="339">
        <f>P137*1.2</f>
        <v>563.15999999999906</v>
      </c>
      <c r="F179" s="339">
        <f>P142</f>
        <v>528.19999999999709</v>
      </c>
      <c r="G179" s="341" t="s">
        <v>3854</v>
      </c>
      <c r="H179" s="349"/>
      <c r="I179" s="353" t="s">
        <v>2835</v>
      </c>
      <c r="J179" s="344"/>
      <c r="K179" s="346"/>
      <c r="L179" s="347"/>
      <c r="M179" s="339">
        <f>Q142*1.2</f>
        <v>110.15999999999694</v>
      </c>
      <c r="N179" s="339">
        <f>Q141</f>
        <v>253.19999999999982</v>
      </c>
      <c r="O179" s="342" t="s">
        <v>3855</v>
      </c>
      <c r="P179" s="349"/>
      <c r="Q179" s="353" t="s">
        <v>2839</v>
      </c>
      <c r="R179" s="346"/>
      <c r="S179" s="346"/>
      <c r="T179" s="346"/>
      <c r="U179" s="339">
        <f>R134*1.2</f>
        <v>315.72000000000043</v>
      </c>
      <c r="V179" s="339">
        <f>R143</f>
        <v>345.09999999999854</v>
      </c>
      <c r="W179" s="341" t="s">
        <v>3856</v>
      </c>
      <c r="X179" s="28"/>
      <c r="Y179" s="28"/>
      <c r="Z179" s="28"/>
    </row>
    <row r="180" spans="1:26" ht="15.75">
      <c r="A180" s="352"/>
      <c r="B180" s="349"/>
      <c r="C180" s="349"/>
      <c r="D180" s="344"/>
      <c r="E180" s="339"/>
      <c r="F180" s="339"/>
      <c r="G180" s="339"/>
      <c r="H180" s="349"/>
      <c r="I180" s="344"/>
      <c r="J180" s="344"/>
      <c r="K180" s="346"/>
      <c r="L180" s="347"/>
      <c r="M180" s="342"/>
      <c r="N180" s="342"/>
      <c r="O180" s="342"/>
      <c r="P180" s="349"/>
      <c r="Q180" s="346"/>
      <c r="R180" s="346"/>
      <c r="S180" s="346"/>
      <c r="T180" s="346"/>
      <c r="U180" s="342"/>
      <c r="V180" s="342"/>
      <c r="W180" s="342"/>
      <c r="X180" s="28"/>
      <c r="Y180" s="28"/>
      <c r="Z180" s="28"/>
    </row>
    <row r="181" spans="1:26" ht="15.75">
      <c r="A181" s="348" t="s">
        <v>176</v>
      </c>
      <c r="B181" s="349"/>
      <c r="C181" s="349"/>
      <c r="D181" s="344"/>
      <c r="E181" s="339"/>
      <c r="F181" s="339"/>
      <c r="G181" s="340" t="s">
        <v>150</v>
      </c>
      <c r="H181" s="349"/>
      <c r="I181" s="348" t="s">
        <v>201</v>
      </c>
      <c r="J181" s="344"/>
      <c r="K181" s="346"/>
      <c r="L181" s="347"/>
      <c r="M181" s="342"/>
      <c r="N181" s="342"/>
      <c r="O181" s="340" t="s">
        <v>150</v>
      </c>
      <c r="P181" s="349"/>
      <c r="Q181" s="350" t="s">
        <v>202</v>
      </c>
      <c r="R181" s="346"/>
      <c r="S181" s="346"/>
      <c r="T181" s="346"/>
      <c r="U181" s="342"/>
      <c r="V181" s="342"/>
      <c r="W181" s="340" t="s">
        <v>150</v>
      </c>
      <c r="X181" s="28"/>
      <c r="Y181" s="28"/>
      <c r="Z181" s="28"/>
    </row>
    <row r="182" spans="1:26" ht="15.75">
      <c r="A182" s="353" t="s">
        <v>2840</v>
      </c>
      <c r="B182" s="349"/>
      <c r="C182" s="349"/>
      <c r="D182" s="344"/>
      <c r="E182" s="339">
        <f>S135*1.2</f>
        <v>269.87999999999954</v>
      </c>
      <c r="F182" s="339">
        <f>S134</f>
        <v>198.79999999999927</v>
      </c>
      <c r="G182" s="342" t="s">
        <v>3857</v>
      </c>
      <c r="H182" s="349"/>
      <c r="I182" s="353" t="s">
        <v>2845</v>
      </c>
      <c r="J182" s="344"/>
      <c r="K182" s="346"/>
      <c r="L182" s="347"/>
      <c r="M182" s="339">
        <f>T140*1.2</f>
        <v>285.6000000000011</v>
      </c>
      <c r="N182" s="339">
        <f>T134</f>
        <v>405.89999999999964</v>
      </c>
      <c r="O182" s="342" t="s">
        <v>3855</v>
      </c>
      <c r="P182" s="349"/>
      <c r="Q182" s="353" t="s">
        <v>2849</v>
      </c>
      <c r="R182" s="346"/>
      <c r="S182" s="346"/>
      <c r="T182" s="346"/>
      <c r="U182" s="339">
        <f>U143*1.2</f>
        <v>188.87999999999957</v>
      </c>
      <c r="V182" s="339">
        <f>U136</f>
        <v>303.40000000000146</v>
      </c>
      <c r="W182" s="342" t="s">
        <v>3855</v>
      </c>
      <c r="X182" s="28"/>
      <c r="Y182" s="28"/>
      <c r="Z182" s="28"/>
    </row>
    <row r="183" spans="1:26" ht="15.75">
      <c r="A183" s="353" t="s">
        <v>2841</v>
      </c>
      <c r="B183" s="349"/>
      <c r="C183" s="349"/>
      <c r="D183" s="344"/>
      <c r="E183" s="339">
        <f>S139*1.2</f>
        <v>584.76000000000238</v>
      </c>
      <c r="F183" s="339">
        <f>S136</f>
        <v>269.55000000000109</v>
      </c>
      <c r="G183" s="342" t="s">
        <v>3857</v>
      </c>
      <c r="H183" s="349"/>
      <c r="I183" s="353" t="s">
        <v>2846</v>
      </c>
      <c r="J183" s="344"/>
      <c r="K183" s="346"/>
      <c r="L183" s="347"/>
      <c r="M183" s="339">
        <f>T137*1.2</f>
        <v>411.36000000000348</v>
      </c>
      <c r="N183" s="339">
        <f>T135</f>
        <v>327.30000000000109</v>
      </c>
      <c r="O183" s="342" t="s">
        <v>3857</v>
      </c>
      <c r="P183" s="349"/>
      <c r="Q183" s="353" t="s">
        <v>2850</v>
      </c>
      <c r="R183" s="346"/>
      <c r="S183" s="346"/>
      <c r="T183" s="346"/>
      <c r="U183" s="339">
        <f>U134*1.2</f>
        <v>377.99999999999562</v>
      </c>
      <c r="V183" s="339">
        <f>U137</f>
        <v>501.00000000000182</v>
      </c>
      <c r="W183" s="342" t="s">
        <v>3855</v>
      </c>
      <c r="X183" s="28"/>
      <c r="Y183" s="28"/>
      <c r="Z183" s="28"/>
    </row>
    <row r="184" spans="1:26" ht="15.75">
      <c r="A184" s="353" t="s">
        <v>2842</v>
      </c>
      <c r="B184" s="349"/>
      <c r="C184" s="349"/>
      <c r="D184" s="344"/>
      <c r="E184" s="339">
        <f>S143*1.2</f>
        <v>291.53999999999866</v>
      </c>
      <c r="F184" s="339">
        <f>S137</f>
        <v>53.399999999998727</v>
      </c>
      <c r="G184" s="342" t="s">
        <v>3857</v>
      </c>
      <c r="H184" s="349"/>
      <c r="I184" s="353" t="s">
        <v>2847</v>
      </c>
      <c r="J184" s="344"/>
      <c r="K184" s="346"/>
      <c r="L184" s="347"/>
      <c r="M184" s="339">
        <f>T136*1.2</f>
        <v>494.8800000000017</v>
      </c>
      <c r="N184" s="339">
        <f>T138</f>
        <v>637.59999999999854</v>
      </c>
      <c r="O184" s="342" t="s">
        <v>3855</v>
      </c>
      <c r="P184" s="349"/>
      <c r="Q184" s="353" t="s">
        <v>2851</v>
      </c>
      <c r="R184" s="346"/>
      <c r="S184" s="346"/>
      <c r="T184" s="346"/>
      <c r="U184" s="339">
        <f>U139*1.2</f>
        <v>418.08000000000067</v>
      </c>
      <c r="V184" s="339">
        <f>U140</f>
        <v>439.60000000000127</v>
      </c>
      <c r="W184" s="341" t="s">
        <v>3856</v>
      </c>
      <c r="X184" s="28"/>
      <c r="Y184" s="28"/>
      <c r="Z184" s="28"/>
    </row>
    <row r="185" spans="1:26" ht="15.75">
      <c r="A185" s="353" t="s">
        <v>2843</v>
      </c>
      <c r="B185" s="349"/>
      <c r="C185" s="349"/>
      <c r="D185" s="344"/>
      <c r="E185" s="339">
        <f>S138*1.2</f>
        <v>398.7600000000013</v>
      </c>
      <c r="F185" s="339">
        <f>S141</f>
        <v>330.84999999999854</v>
      </c>
      <c r="G185" s="341" t="s">
        <v>3854</v>
      </c>
      <c r="H185" s="349"/>
      <c r="I185" s="353" t="s">
        <v>2576</v>
      </c>
      <c r="J185" s="344"/>
      <c r="K185" s="346"/>
      <c r="L185" s="347"/>
      <c r="M185" s="339">
        <f>T142*1.2</f>
        <v>316.79999999999779</v>
      </c>
      <c r="N185" s="339">
        <f>T139</f>
        <v>351.80000000000018</v>
      </c>
      <c r="O185" s="341" t="s">
        <v>3856</v>
      </c>
      <c r="P185" s="349"/>
      <c r="Q185" s="353" t="s">
        <v>2852</v>
      </c>
      <c r="R185" s="346"/>
      <c r="S185" s="346"/>
      <c r="T185" s="346"/>
      <c r="U185" s="339">
        <f>U135*1.2</f>
        <v>526.68000000000609</v>
      </c>
      <c r="V185" s="339">
        <f>U141</f>
        <v>301.59999999999854</v>
      </c>
      <c r="W185" s="342" t="s">
        <v>3857</v>
      </c>
      <c r="X185" s="28"/>
      <c r="Y185" s="28"/>
      <c r="Z185" s="28"/>
    </row>
    <row r="186" spans="1:26" ht="15.75">
      <c r="A186" s="353" t="s">
        <v>2844</v>
      </c>
      <c r="B186" s="349"/>
      <c r="C186" s="349"/>
      <c r="D186" s="344"/>
      <c r="E186" s="339">
        <f>S140*1.2</f>
        <v>479.63999999999976</v>
      </c>
      <c r="F186" s="339">
        <f>S142</f>
        <v>138.19999999999709</v>
      </c>
      <c r="G186" s="342" t="s">
        <v>3857</v>
      </c>
      <c r="H186" s="344"/>
      <c r="I186" s="353" t="s">
        <v>2848</v>
      </c>
      <c r="J186" s="344"/>
      <c r="K186" s="346"/>
      <c r="L186" s="347"/>
      <c r="M186" s="339">
        <f>T141*1.2</f>
        <v>514.91999999999825</v>
      </c>
      <c r="N186" s="339">
        <f>T143</f>
        <v>501.99999999999909</v>
      </c>
      <c r="O186" s="341" t="s">
        <v>3854</v>
      </c>
      <c r="P186" s="346"/>
      <c r="Q186" s="353" t="s">
        <v>2853</v>
      </c>
      <c r="R186" s="346"/>
      <c r="S186" s="346"/>
      <c r="T186" s="346"/>
      <c r="U186" s="339">
        <f>U138*1.2</f>
        <v>359.3999999999956</v>
      </c>
      <c r="V186" s="339">
        <f>U142</f>
        <v>428.29999999999927</v>
      </c>
      <c r="W186" s="341" t="s">
        <v>3856</v>
      </c>
      <c r="X186" s="28"/>
      <c r="Y186" s="28"/>
      <c r="Z186" s="28"/>
    </row>
    <row r="187" spans="1:26" ht="15.75">
      <c r="A187" s="338"/>
      <c r="D187" s="322"/>
      <c r="E187" s="322"/>
      <c r="F187" s="322"/>
      <c r="G187" s="322"/>
      <c r="H187" s="322"/>
      <c r="I187" s="234"/>
      <c r="J187" s="322"/>
      <c r="K187" s="28"/>
      <c r="L187" s="323"/>
      <c r="N187" s="28"/>
      <c r="O187" s="28"/>
      <c r="P187" s="28"/>
      <c r="Q187" s="234"/>
      <c r="R187" s="28"/>
      <c r="S187" s="28"/>
      <c r="T187" s="28"/>
      <c r="U187" s="28"/>
      <c r="V187" s="28"/>
      <c r="W187" s="28"/>
      <c r="X187" s="28"/>
      <c r="Y187" s="28"/>
      <c r="Z187" s="28"/>
    </row>
    <row r="188" spans="1:26" ht="15.75">
      <c r="A188" s="338"/>
      <c r="D188" s="322"/>
      <c r="E188" s="322"/>
      <c r="F188" s="322"/>
      <c r="G188" s="322"/>
      <c r="H188" s="322"/>
      <c r="I188" s="234"/>
      <c r="J188" s="322"/>
      <c r="K188" s="28"/>
      <c r="L188" s="323"/>
      <c r="N188" s="28"/>
      <c r="O188" s="28"/>
      <c r="P188" s="28"/>
      <c r="Q188" s="234"/>
      <c r="R188" s="28"/>
      <c r="S188" s="28"/>
      <c r="T188" s="28"/>
      <c r="U188" s="28"/>
      <c r="V188" s="28"/>
      <c r="W188" s="28"/>
      <c r="X188" s="28"/>
      <c r="Y188" s="28"/>
      <c r="Z188" s="28"/>
    </row>
    <row r="189" spans="1:26" ht="16.5" thickBot="1">
      <c r="A189" s="324"/>
      <c r="D189" s="337" t="s">
        <v>2669</v>
      </c>
      <c r="E189" s="337" t="s">
        <v>2670</v>
      </c>
      <c r="F189" s="337" t="s">
        <v>2671</v>
      </c>
      <c r="G189" s="337" t="s">
        <v>2673</v>
      </c>
      <c r="H189" s="337" t="s">
        <v>2672</v>
      </c>
      <c r="I189" s="337" t="s">
        <v>2674</v>
      </c>
      <c r="J189" s="337" t="s">
        <v>2675</v>
      </c>
      <c r="K189" s="337" t="s">
        <v>2676</v>
      </c>
      <c r="L189" s="337" t="s">
        <v>2677</v>
      </c>
      <c r="M189" s="337" t="s">
        <v>2678</v>
      </c>
      <c r="N189" s="337" t="s">
        <v>2679</v>
      </c>
      <c r="O189" s="337" t="s">
        <v>2680</v>
      </c>
      <c r="P189" s="337" t="s">
        <v>2681</v>
      </c>
      <c r="Q189" s="337" t="s">
        <v>2682</v>
      </c>
      <c r="R189" s="337" t="s">
        <v>2582</v>
      </c>
      <c r="S189" s="337" t="s">
        <v>2683</v>
      </c>
      <c r="T189" s="337" t="s">
        <v>2684</v>
      </c>
      <c r="U189" s="337" t="s">
        <v>2574</v>
      </c>
      <c r="V189" s="212" t="s">
        <v>40</v>
      </c>
      <c r="W189" s="28"/>
      <c r="X189" s="28"/>
      <c r="Y189" s="28"/>
      <c r="Z189" s="28"/>
    </row>
    <row r="190" spans="1:26" ht="16.5" thickBot="1">
      <c r="A190" s="449" t="s">
        <v>3047</v>
      </c>
      <c r="D190" s="54">
        <v>2</v>
      </c>
      <c r="E190" s="54">
        <v>0</v>
      </c>
      <c r="F190" s="54">
        <v>2</v>
      </c>
      <c r="G190" s="54">
        <v>1</v>
      </c>
      <c r="H190" s="54">
        <v>3</v>
      </c>
      <c r="I190" s="54">
        <v>3</v>
      </c>
      <c r="J190" s="54">
        <v>3</v>
      </c>
      <c r="K190" s="54">
        <v>3</v>
      </c>
      <c r="L190" s="54">
        <v>1</v>
      </c>
      <c r="M190" s="54">
        <v>2</v>
      </c>
      <c r="N190" s="54">
        <v>3</v>
      </c>
      <c r="O190" s="54">
        <v>2</v>
      </c>
      <c r="P190" s="54">
        <v>2</v>
      </c>
      <c r="Q190" s="54">
        <v>2</v>
      </c>
      <c r="R190" s="54">
        <v>3</v>
      </c>
      <c r="S190" s="54">
        <v>0</v>
      </c>
      <c r="T190" s="54">
        <v>3</v>
      </c>
      <c r="U190" s="54">
        <v>3</v>
      </c>
      <c r="V190" s="329">
        <f t="shared" ref="V190:V199" si="3">SUM(D190:U190)</f>
        <v>38</v>
      </c>
      <c r="W190" s="74">
        <f>$V$137</f>
        <v>7161.2999999999975</v>
      </c>
      <c r="X190" s="54" t="s">
        <v>70</v>
      </c>
      <c r="Y190" s="28"/>
      <c r="Z190" s="28"/>
    </row>
    <row r="191" spans="1:26" ht="16.5" thickBot="1">
      <c r="A191" s="449" t="s">
        <v>3052</v>
      </c>
      <c r="D191" s="54">
        <v>0</v>
      </c>
      <c r="E191" s="54">
        <v>3</v>
      </c>
      <c r="F191" s="54">
        <v>2</v>
      </c>
      <c r="G191" s="54">
        <v>2</v>
      </c>
      <c r="H191" s="54">
        <v>2</v>
      </c>
      <c r="I191" s="54">
        <v>3</v>
      </c>
      <c r="J191" s="54">
        <v>3</v>
      </c>
      <c r="K191" s="54">
        <v>3</v>
      </c>
      <c r="L191" s="54">
        <v>3</v>
      </c>
      <c r="M191" s="54">
        <v>3</v>
      </c>
      <c r="N191" s="54">
        <v>1</v>
      </c>
      <c r="O191" s="54">
        <v>3</v>
      </c>
      <c r="P191" s="54">
        <v>1</v>
      </c>
      <c r="Q191" s="54">
        <v>0</v>
      </c>
      <c r="R191" s="54">
        <v>2</v>
      </c>
      <c r="S191" s="54">
        <v>0</v>
      </c>
      <c r="T191" s="54">
        <v>1</v>
      </c>
      <c r="U191" s="54">
        <v>2</v>
      </c>
      <c r="V191" s="329">
        <f t="shared" si="3"/>
        <v>34</v>
      </c>
      <c r="W191" s="74">
        <f>$V$142</f>
        <v>7988.8999999999787</v>
      </c>
      <c r="X191" s="54" t="s">
        <v>71</v>
      </c>
      <c r="Y191" s="28"/>
      <c r="Z191" s="28"/>
    </row>
    <row r="192" spans="1:26" ht="16.5" thickBot="1">
      <c r="A192" s="449" t="s">
        <v>3050</v>
      </c>
      <c r="D192" s="54">
        <v>1</v>
      </c>
      <c r="E192" s="54">
        <v>3</v>
      </c>
      <c r="F192" s="54">
        <v>3</v>
      </c>
      <c r="G192" s="54">
        <v>0</v>
      </c>
      <c r="H192" s="54">
        <v>0</v>
      </c>
      <c r="I192" s="54">
        <v>3</v>
      </c>
      <c r="J192" s="54">
        <v>0</v>
      </c>
      <c r="K192" s="54">
        <v>0</v>
      </c>
      <c r="L192" s="54">
        <v>3</v>
      </c>
      <c r="M192" s="1">
        <v>1</v>
      </c>
      <c r="N192" s="54">
        <v>3</v>
      </c>
      <c r="O192" s="54">
        <v>3</v>
      </c>
      <c r="P192" s="54">
        <v>0</v>
      </c>
      <c r="Q192" s="54">
        <v>3</v>
      </c>
      <c r="R192" s="54">
        <v>3</v>
      </c>
      <c r="S192" s="54">
        <v>3</v>
      </c>
      <c r="T192" s="54">
        <v>0</v>
      </c>
      <c r="U192" s="54">
        <v>2</v>
      </c>
      <c r="V192" s="329">
        <f t="shared" si="3"/>
        <v>31</v>
      </c>
      <c r="W192" s="74">
        <f>$V$140</f>
        <v>6692.0000000000118</v>
      </c>
      <c r="X192" s="54" t="s">
        <v>72</v>
      </c>
      <c r="Y192" s="28"/>
      <c r="Z192" s="325"/>
    </row>
    <row r="193" spans="1:26" ht="15.75">
      <c r="A193" s="452" t="s">
        <v>3053</v>
      </c>
      <c r="B193" s="357"/>
      <c r="C193" s="357"/>
      <c r="D193" s="361">
        <v>3</v>
      </c>
      <c r="E193" s="361">
        <v>2</v>
      </c>
      <c r="F193" s="361">
        <v>0</v>
      </c>
      <c r="G193" s="361">
        <v>3</v>
      </c>
      <c r="H193" s="361">
        <v>0</v>
      </c>
      <c r="I193" s="361">
        <v>0</v>
      </c>
      <c r="J193" s="361">
        <v>0</v>
      </c>
      <c r="K193" s="361">
        <v>1</v>
      </c>
      <c r="L193" s="361">
        <v>3</v>
      </c>
      <c r="M193" s="361">
        <v>0</v>
      </c>
      <c r="N193" s="361">
        <v>3</v>
      </c>
      <c r="O193" s="361">
        <v>3</v>
      </c>
      <c r="P193" s="361">
        <v>3</v>
      </c>
      <c r="Q193" s="361">
        <v>3</v>
      </c>
      <c r="R193" s="361">
        <v>2</v>
      </c>
      <c r="S193" s="361">
        <v>3</v>
      </c>
      <c r="T193" s="361">
        <v>1</v>
      </c>
      <c r="U193" s="361">
        <v>0</v>
      </c>
      <c r="V193" s="359">
        <f t="shared" si="3"/>
        <v>30</v>
      </c>
      <c r="W193" s="360">
        <f>$V$143</f>
        <v>6358.3499999999958</v>
      </c>
      <c r="X193" s="361" t="s">
        <v>73</v>
      </c>
      <c r="Y193" s="327"/>
      <c r="Z193" s="326"/>
    </row>
    <row r="194" spans="1:26" ht="16.5" thickBot="1">
      <c r="A194" s="451" t="s">
        <v>3051</v>
      </c>
      <c r="D194" s="54">
        <v>0</v>
      </c>
      <c r="E194" s="54">
        <v>3</v>
      </c>
      <c r="F194" s="54">
        <v>0</v>
      </c>
      <c r="G194" s="54">
        <v>0</v>
      </c>
      <c r="H194" s="54">
        <v>1</v>
      </c>
      <c r="I194" s="54">
        <v>3</v>
      </c>
      <c r="J194" s="54">
        <v>3</v>
      </c>
      <c r="K194" s="54">
        <v>2</v>
      </c>
      <c r="L194" s="54">
        <v>3</v>
      </c>
      <c r="M194" s="54">
        <v>2</v>
      </c>
      <c r="N194" s="1">
        <v>0</v>
      </c>
      <c r="O194" s="1">
        <v>0</v>
      </c>
      <c r="P194" s="54">
        <v>3</v>
      </c>
      <c r="Q194" s="54">
        <v>3</v>
      </c>
      <c r="R194" s="54">
        <v>3</v>
      </c>
      <c r="S194" s="54">
        <v>1</v>
      </c>
      <c r="T194" s="54">
        <v>2</v>
      </c>
      <c r="U194" s="54">
        <v>0</v>
      </c>
      <c r="V194" s="329">
        <f t="shared" si="3"/>
        <v>29</v>
      </c>
      <c r="W194" s="74">
        <f>$V$141</f>
        <v>6986.7500000000036</v>
      </c>
      <c r="X194" s="28"/>
      <c r="Y194" s="327"/>
      <c r="Z194" s="326"/>
    </row>
    <row r="195" spans="1:26" ht="16.5" thickBot="1">
      <c r="A195" s="448" t="s">
        <v>3044</v>
      </c>
      <c r="D195" s="54">
        <v>3</v>
      </c>
      <c r="E195" s="54">
        <v>0</v>
      </c>
      <c r="F195" s="54">
        <v>1</v>
      </c>
      <c r="G195" s="54">
        <v>2</v>
      </c>
      <c r="H195" s="54">
        <v>1</v>
      </c>
      <c r="I195" s="54">
        <v>3</v>
      </c>
      <c r="J195" s="54">
        <v>2</v>
      </c>
      <c r="K195" s="54">
        <v>3</v>
      </c>
      <c r="L195" s="54">
        <v>2</v>
      </c>
      <c r="M195" s="54">
        <v>1</v>
      </c>
      <c r="N195" s="54">
        <v>3</v>
      </c>
      <c r="O195" s="54">
        <v>0</v>
      </c>
      <c r="P195" s="54">
        <v>2</v>
      </c>
      <c r="Q195" s="54">
        <v>0</v>
      </c>
      <c r="R195" s="54">
        <v>1</v>
      </c>
      <c r="S195" s="54">
        <v>0</v>
      </c>
      <c r="T195" s="54">
        <v>3</v>
      </c>
      <c r="U195" s="54">
        <v>0</v>
      </c>
      <c r="V195" s="329">
        <f t="shared" si="3"/>
        <v>27</v>
      </c>
      <c r="W195" s="74">
        <f>$V$134</f>
        <v>7715.0000000000082</v>
      </c>
      <c r="X195" s="28"/>
      <c r="Y195" s="327"/>
      <c r="Z195" s="326"/>
    </row>
    <row r="196" spans="1:26" ht="16.5" thickBot="1">
      <c r="A196" s="448" t="s">
        <v>3048</v>
      </c>
      <c r="D196" s="54">
        <v>2</v>
      </c>
      <c r="E196" s="54">
        <v>0</v>
      </c>
      <c r="F196" s="54">
        <v>3</v>
      </c>
      <c r="G196" s="54">
        <v>3</v>
      </c>
      <c r="H196" s="54">
        <v>2</v>
      </c>
      <c r="I196" s="54">
        <v>0</v>
      </c>
      <c r="J196" s="54">
        <v>0</v>
      </c>
      <c r="K196" s="54">
        <v>2</v>
      </c>
      <c r="L196" s="54">
        <v>0</v>
      </c>
      <c r="M196" s="54">
        <v>0</v>
      </c>
      <c r="N196" s="54">
        <v>0</v>
      </c>
      <c r="O196" s="54">
        <v>0</v>
      </c>
      <c r="P196" s="54">
        <v>3</v>
      </c>
      <c r="Q196" s="54">
        <v>3</v>
      </c>
      <c r="R196" s="54">
        <v>0</v>
      </c>
      <c r="S196" s="54">
        <v>2</v>
      </c>
      <c r="T196" s="54">
        <v>3</v>
      </c>
      <c r="U196" s="54">
        <v>1</v>
      </c>
      <c r="V196" s="329">
        <f t="shared" si="3"/>
        <v>24</v>
      </c>
      <c r="W196" s="74">
        <f>$V$138</f>
        <v>7314.1999999999798</v>
      </c>
      <c r="X196" s="28"/>
      <c r="Y196" s="327"/>
      <c r="Z196" s="326"/>
    </row>
    <row r="197" spans="1:26" ht="16.5" thickBot="1">
      <c r="A197" s="448" t="s">
        <v>3046</v>
      </c>
      <c r="D197" s="54">
        <v>0</v>
      </c>
      <c r="E197" s="54">
        <v>3</v>
      </c>
      <c r="F197" s="54">
        <v>1</v>
      </c>
      <c r="G197" s="54">
        <v>3</v>
      </c>
      <c r="H197" s="54">
        <v>3</v>
      </c>
      <c r="I197" s="54">
        <v>0</v>
      </c>
      <c r="J197" s="54">
        <v>2</v>
      </c>
      <c r="K197" s="54">
        <v>1</v>
      </c>
      <c r="L197" s="54">
        <v>0</v>
      </c>
      <c r="M197" s="54">
        <v>3</v>
      </c>
      <c r="N197" s="54">
        <v>0</v>
      </c>
      <c r="O197" s="54">
        <v>1</v>
      </c>
      <c r="P197" s="54">
        <v>0</v>
      </c>
      <c r="Q197" s="54">
        <v>0</v>
      </c>
      <c r="R197" s="54">
        <v>1</v>
      </c>
      <c r="S197" s="54">
        <v>0</v>
      </c>
      <c r="T197" s="54">
        <v>0</v>
      </c>
      <c r="U197" s="54">
        <v>3</v>
      </c>
      <c r="V197" s="329">
        <f t="shared" si="3"/>
        <v>21</v>
      </c>
      <c r="W197" s="74">
        <f>$V$136</f>
        <v>6713.2499999999991</v>
      </c>
      <c r="X197" s="28"/>
      <c r="Y197" s="28"/>
      <c r="Z197" s="28"/>
    </row>
    <row r="198" spans="1:26" ht="15.75">
      <c r="A198" s="448" t="s">
        <v>3045</v>
      </c>
      <c r="D198" s="54">
        <v>3</v>
      </c>
      <c r="E198" s="54">
        <v>0</v>
      </c>
      <c r="F198" s="54">
        <v>3</v>
      </c>
      <c r="G198" s="54">
        <v>0</v>
      </c>
      <c r="H198" s="54">
        <v>3</v>
      </c>
      <c r="I198" s="54">
        <v>0</v>
      </c>
      <c r="J198" s="54">
        <v>1</v>
      </c>
      <c r="K198" s="54">
        <v>0</v>
      </c>
      <c r="L198" s="54">
        <v>0</v>
      </c>
      <c r="M198" s="54">
        <v>0</v>
      </c>
      <c r="N198" s="54">
        <v>2</v>
      </c>
      <c r="O198" s="54">
        <v>0</v>
      </c>
      <c r="P198" s="54">
        <v>0</v>
      </c>
      <c r="Q198" s="54">
        <v>0</v>
      </c>
      <c r="R198" s="54">
        <v>0</v>
      </c>
      <c r="S198" s="54">
        <v>3</v>
      </c>
      <c r="T198" s="54">
        <v>0</v>
      </c>
      <c r="U198" s="54">
        <v>3</v>
      </c>
      <c r="V198" s="329">
        <f t="shared" si="3"/>
        <v>18</v>
      </c>
      <c r="W198" s="74">
        <f>$V$135</f>
        <v>7273.0000000000082</v>
      </c>
      <c r="X198" s="28"/>
      <c r="Y198" s="28"/>
      <c r="Z198" s="28"/>
    </row>
    <row r="199" spans="1:26" ht="15.75">
      <c r="A199" s="451" t="s">
        <v>3049</v>
      </c>
      <c r="D199" s="54">
        <v>1</v>
      </c>
      <c r="E199" s="54">
        <v>1</v>
      </c>
      <c r="F199" s="54">
        <v>0</v>
      </c>
      <c r="G199" s="54">
        <v>1</v>
      </c>
      <c r="H199" s="54">
        <v>0</v>
      </c>
      <c r="I199" s="54">
        <v>0</v>
      </c>
      <c r="J199" s="54">
        <v>1</v>
      </c>
      <c r="K199" s="54">
        <v>0</v>
      </c>
      <c r="L199" s="54">
        <v>0</v>
      </c>
      <c r="M199" s="54">
        <v>3</v>
      </c>
      <c r="N199" s="54">
        <v>0</v>
      </c>
      <c r="O199" s="54">
        <v>3</v>
      </c>
      <c r="P199" s="54">
        <v>1</v>
      </c>
      <c r="Q199" s="54">
        <v>1</v>
      </c>
      <c r="R199" s="54">
        <v>0</v>
      </c>
      <c r="S199" s="54">
        <v>3</v>
      </c>
      <c r="T199" s="54">
        <v>2</v>
      </c>
      <c r="U199" s="54">
        <v>1</v>
      </c>
      <c r="V199" s="329">
        <f t="shared" si="3"/>
        <v>18</v>
      </c>
      <c r="W199" s="74">
        <f>$V$139</f>
        <v>5900.5999999999985</v>
      </c>
      <c r="X199" s="28"/>
      <c r="Y199" s="28"/>
      <c r="Z199" s="325"/>
    </row>
    <row r="200" spans="1:26" ht="15.75">
      <c r="A200" s="324"/>
      <c r="D200" s="322"/>
      <c r="E200" s="322"/>
      <c r="F200" s="322"/>
      <c r="G200" s="322"/>
      <c r="H200" s="322"/>
      <c r="I200" s="322"/>
      <c r="J200" s="322"/>
      <c r="K200" s="322"/>
      <c r="L200" s="28"/>
      <c r="P200" s="28"/>
      <c r="Q200" s="28"/>
      <c r="R200" s="68"/>
      <c r="S200" s="28"/>
      <c r="T200" s="28"/>
      <c r="U200" s="28"/>
      <c r="V200" s="323"/>
      <c r="X200" s="28"/>
      <c r="Y200" s="327"/>
      <c r="Z200" s="326"/>
    </row>
    <row r="201" spans="1:26" ht="15.75">
      <c r="A201" s="324"/>
      <c r="D201" s="322"/>
      <c r="E201" s="322"/>
      <c r="F201" s="322"/>
      <c r="G201" s="322"/>
      <c r="H201" s="322"/>
      <c r="I201" s="322"/>
      <c r="J201" s="322"/>
      <c r="K201" s="322"/>
      <c r="L201" s="28"/>
      <c r="P201" s="28"/>
      <c r="Q201" s="28"/>
      <c r="R201" s="68"/>
      <c r="S201" s="28"/>
      <c r="T201" s="28"/>
      <c r="U201" s="28"/>
      <c r="V201" s="323"/>
      <c r="W201" s="330">
        <f>SUM(W190:W199)</f>
        <v>70103.349999999977</v>
      </c>
      <c r="X201" s="28"/>
      <c r="Y201" s="327"/>
      <c r="Z201" s="326"/>
    </row>
    <row r="202" spans="1:26" ht="15.75">
      <c r="A202" s="324"/>
      <c r="D202" s="322"/>
      <c r="E202" s="322"/>
      <c r="F202" s="322"/>
      <c r="G202" s="322"/>
      <c r="H202" s="326"/>
      <c r="I202" s="322"/>
      <c r="J202" s="140"/>
      <c r="K202" s="322"/>
      <c r="L202" s="28"/>
      <c r="M202" s="323"/>
      <c r="O202" s="327"/>
      <c r="P202" s="327"/>
      <c r="Q202" s="326"/>
      <c r="R202" s="68"/>
      <c r="S202" s="140"/>
      <c r="T202" s="28"/>
      <c r="U202" s="28"/>
      <c r="V202" s="28"/>
      <c r="W202" s="28"/>
      <c r="X202" s="327"/>
      <c r="Y202" s="327"/>
      <c r="Z202" s="326"/>
    </row>
    <row r="203" spans="1:26" ht="21" thickBot="1">
      <c r="A203" s="355" t="s">
        <v>2546</v>
      </c>
      <c r="B203" s="356"/>
      <c r="D203" s="337" t="s">
        <v>2669</v>
      </c>
      <c r="E203" s="337" t="s">
        <v>2670</v>
      </c>
      <c r="F203" s="337" t="s">
        <v>2671</v>
      </c>
      <c r="G203" s="337" t="s">
        <v>2673</v>
      </c>
      <c r="H203" s="337" t="s">
        <v>2672</v>
      </c>
      <c r="I203" s="337" t="s">
        <v>2674</v>
      </c>
      <c r="J203" s="337" t="s">
        <v>2675</v>
      </c>
      <c r="K203" s="337" t="s">
        <v>2676</v>
      </c>
      <c r="L203" s="337" t="s">
        <v>2677</v>
      </c>
      <c r="M203" s="337" t="s">
        <v>2678</v>
      </c>
      <c r="N203" s="337" t="s">
        <v>2679</v>
      </c>
      <c r="O203" s="337" t="s">
        <v>2680</v>
      </c>
      <c r="P203" s="337" t="s">
        <v>2681</v>
      </c>
      <c r="Q203" s="337" t="s">
        <v>2682</v>
      </c>
      <c r="R203" s="337" t="s">
        <v>2582</v>
      </c>
      <c r="S203" s="337" t="s">
        <v>2683</v>
      </c>
      <c r="T203" s="337" t="s">
        <v>2684</v>
      </c>
      <c r="U203" s="337" t="s">
        <v>2574</v>
      </c>
      <c r="V203" s="212" t="s">
        <v>40</v>
      </c>
      <c r="X203" s="28"/>
      <c r="Y203" s="28"/>
      <c r="Z203" s="28"/>
    </row>
    <row r="204" spans="1:26" ht="16.5" thickBot="1">
      <c r="A204" s="316" t="s">
        <v>2218</v>
      </c>
      <c r="D204" s="322">
        <f>'Punten per wedstrijd'!E428</f>
        <v>149.49999999999989</v>
      </c>
      <c r="E204" s="322">
        <f>'Punten per wedstrijd'!E344</f>
        <v>251.50000000000023</v>
      </c>
      <c r="F204" s="322">
        <f>'Punten per wedstrijd'!F344</f>
        <v>130</v>
      </c>
      <c r="G204" s="322">
        <f>'Punten per wedstrijd'!F428</f>
        <v>584.00000000000045</v>
      </c>
      <c r="H204" s="322">
        <f>'Punten per wedstrijd'!G428</f>
        <v>465.90000000000009</v>
      </c>
      <c r="I204" s="322">
        <f>'Punten per wedstrijd'!G344</f>
        <v>271.29999999999973</v>
      </c>
      <c r="J204" s="322">
        <f>'Punten per wedstrijd'!H428</f>
        <v>341.79999999999927</v>
      </c>
      <c r="K204" s="322">
        <f>'Punten per wedstrijd'!H344</f>
        <v>89.299999999999727</v>
      </c>
      <c r="L204" s="322">
        <f>'Punten per wedstrijd'!I344</f>
        <v>181.49999999999955</v>
      </c>
      <c r="M204" s="322">
        <f>'Punten per wedstrijd'!J344</f>
        <v>38.999999999999545</v>
      </c>
      <c r="N204" s="322">
        <f>'Punten per wedstrijd'!K344</f>
        <v>407.09999999999991</v>
      </c>
      <c r="O204" s="322">
        <f>'Punten per wedstrijd'!L344</f>
        <v>517.39999999999873</v>
      </c>
      <c r="P204" s="322">
        <f>'Punten per wedstrijd'!I428</f>
        <v>696.99999999999909</v>
      </c>
      <c r="Q204" s="322">
        <f>'Punten per wedstrijd'!M344</f>
        <v>269.70000000000073</v>
      </c>
      <c r="R204" s="322">
        <f>'Punten per wedstrijd'!N344</f>
        <v>379.10000000000036</v>
      </c>
      <c r="S204" s="322">
        <f>'Punten per wedstrijd'!O344</f>
        <v>336.5</v>
      </c>
      <c r="T204" s="322">
        <f>'Punten per wedstrijd'!P344</f>
        <v>516.99999999999818</v>
      </c>
      <c r="U204" s="322">
        <f>'Punten per wedstrijd'!J428</f>
        <v>91.799999999999272</v>
      </c>
      <c r="V204" s="323">
        <f>SUM(D204:U204)</f>
        <v>5719.3999999999942</v>
      </c>
      <c r="X204" s="28"/>
      <c r="Y204" s="28"/>
      <c r="Z204" s="28"/>
    </row>
    <row r="205" spans="1:26" ht="16.5" thickBot="1">
      <c r="A205" s="316" t="s">
        <v>2224</v>
      </c>
      <c r="D205" s="322">
        <f>'Punten per wedstrijd'!E432</f>
        <v>537.40000000000032</v>
      </c>
      <c r="E205" s="322">
        <f>'Punten per wedstrijd'!E348</f>
        <v>349.2000000000005</v>
      </c>
      <c r="F205" s="322">
        <f>'Punten per wedstrijd'!F348</f>
        <v>459.70000000000027</v>
      </c>
      <c r="G205" s="322">
        <f>'Punten per wedstrijd'!F432</f>
        <v>568.20000000000027</v>
      </c>
      <c r="H205" s="322">
        <f>'Punten per wedstrijd'!G432</f>
        <v>1013.5000000000005</v>
      </c>
      <c r="I205" s="322">
        <f>'Punten per wedstrijd'!G348</f>
        <v>377.90000000000055</v>
      </c>
      <c r="J205" s="322">
        <f>'Punten per wedstrijd'!H432</f>
        <v>353.19999999999982</v>
      </c>
      <c r="K205" s="322">
        <f>'Punten per wedstrijd'!H348</f>
        <v>436</v>
      </c>
      <c r="L205" s="322">
        <f>'Punten per wedstrijd'!I348</f>
        <v>275.59999999999945</v>
      </c>
      <c r="M205" s="322">
        <f>'Punten per wedstrijd'!J348</f>
        <v>337.39999999999873</v>
      </c>
      <c r="N205" s="322">
        <f>'Punten per wedstrijd'!K348</f>
        <v>301.19999999999982</v>
      </c>
      <c r="O205" s="322">
        <f>'Punten per wedstrijd'!L348</f>
        <v>265.49999999999909</v>
      </c>
      <c r="P205" s="322">
        <f>'Punten per wedstrijd'!I432</f>
        <v>565.89999999999873</v>
      </c>
      <c r="Q205" s="322">
        <f>'Punten per wedstrijd'!M348</f>
        <v>186.69999999999891</v>
      </c>
      <c r="R205" s="322">
        <f>'Punten per wedstrijd'!N348</f>
        <v>223.99999999999909</v>
      </c>
      <c r="S205" s="322">
        <f>'Punten per wedstrijd'!O348</f>
        <v>152.79999999999836</v>
      </c>
      <c r="T205" s="322">
        <f>'Punten per wedstrijd'!P348</f>
        <v>402.79999999999745</v>
      </c>
      <c r="U205" s="322">
        <f>'Punten per wedstrijd'!J432</f>
        <v>345.19999999999709</v>
      </c>
      <c r="V205" s="323">
        <f t="shared" ref="V205:V213" si="4">SUM(D205:U205)</f>
        <v>7152.1999999999889</v>
      </c>
      <c r="X205" s="28"/>
      <c r="Y205" s="28"/>
      <c r="Z205" s="28"/>
    </row>
    <row r="206" spans="1:26" ht="16.5" thickBot="1">
      <c r="A206" s="316" t="s">
        <v>2284</v>
      </c>
      <c r="D206" s="322">
        <f>'Punten per wedstrijd'!E436</f>
        <v>459.79999999999961</v>
      </c>
      <c r="E206" s="322">
        <f>'Punten per wedstrijd'!E352</f>
        <v>54.699999999999591</v>
      </c>
      <c r="F206" s="322">
        <f>'Punten per wedstrijd'!F352</f>
        <v>205.5</v>
      </c>
      <c r="G206" s="322">
        <f>'Punten per wedstrijd'!F436</f>
        <v>539.5</v>
      </c>
      <c r="H206" s="322">
        <f>'Punten per wedstrijd'!G436</f>
        <v>341</v>
      </c>
      <c r="I206" s="322">
        <f>'Punten per wedstrijd'!G352</f>
        <v>396.34999999999991</v>
      </c>
      <c r="J206" s="322">
        <f>'Punten per wedstrijd'!H436</f>
        <v>540.89999999999873</v>
      </c>
      <c r="K206" s="322">
        <f>'Punten per wedstrijd'!H352</f>
        <v>94.799999999999727</v>
      </c>
      <c r="L206" s="322">
        <f>'Punten per wedstrijd'!I352</f>
        <v>326.5</v>
      </c>
      <c r="M206" s="322">
        <f>'Punten per wedstrijd'!J352</f>
        <v>94.899999999999636</v>
      </c>
      <c r="N206" s="322">
        <f>'Punten per wedstrijd'!K352</f>
        <v>465</v>
      </c>
      <c r="O206" s="322">
        <f>'Punten per wedstrijd'!L352</f>
        <v>564.60000000000036</v>
      </c>
      <c r="P206" s="322">
        <f>'Punten per wedstrijd'!I436</f>
        <v>482.49999999999909</v>
      </c>
      <c r="Q206" s="322">
        <f>'Punten per wedstrijd'!M352</f>
        <v>489.45000000000073</v>
      </c>
      <c r="R206" s="322">
        <f>'Punten per wedstrijd'!N352</f>
        <v>442.89999999999964</v>
      </c>
      <c r="S206" s="322">
        <f>'Punten per wedstrijd'!O352</f>
        <v>362.10000000000036</v>
      </c>
      <c r="T206" s="322">
        <f>'Punten per wedstrijd'!P352</f>
        <v>122.50000000000091</v>
      </c>
      <c r="U206" s="322">
        <f>'Punten per wedstrijd'!J436</f>
        <v>534.39999999999873</v>
      </c>
      <c r="V206" s="323">
        <f t="shared" si="4"/>
        <v>6517.3999999999969</v>
      </c>
      <c r="X206" s="28"/>
      <c r="Y206" s="28"/>
      <c r="Z206" s="28"/>
    </row>
    <row r="207" spans="1:26" ht="16.5" thickBot="1">
      <c r="A207" s="316" t="s">
        <v>13</v>
      </c>
      <c r="D207" s="322">
        <f>'Punten per wedstrijd'!E449</f>
        <v>432.10000000000014</v>
      </c>
      <c r="E207" s="322">
        <f>'Punten per wedstrijd'!E365</f>
        <v>249.70000000000005</v>
      </c>
      <c r="F207" s="322">
        <f>'Punten per wedstrijd'!F365</f>
        <v>320.50000000000023</v>
      </c>
      <c r="G207" s="322">
        <f>'Punten per wedstrijd'!F449</f>
        <v>532.45000000000027</v>
      </c>
      <c r="H207" s="322">
        <f>'Punten per wedstrijd'!G449</f>
        <v>827.19999999999936</v>
      </c>
      <c r="I207" s="322">
        <f>'Punten per wedstrijd'!G365</f>
        <v>422.94999999999982</v>
      </c>
      <c r="J207" s="322">
        <f>'Punten per wedstrijd'!H449</f>
        <v>422.5</v>
      </c>
      <c r="K207" s="322">
        <f>'Punten per wedstrijd'!H365</f>
        <v>482.49999999999909</v>
      </c>
      <c r="L207" s="322">
        <f>'Punten per wedstrijd'!I365</f>
        <v>355.29999999999836</v>
      </c>
      <c r="M207" s="322">
        <f>'Punten per wedstrijd'!J365</f>
        <v>170.54999999999927</v>
      </c>
      <c r="N207" s="322">
        <f>'Punten per wedstrijd'!K365</f>
        <v>421.20000000000073</v>
      </c>
      <c r="O207" s="322">
        <f>'Punten per wedstrijd'!L365</f>
        <v>407.90000000000055</v>
      </c>
      <c r="P207" s="322">
        <f>'Punten per wedstrijd'!I449</f>
        <v>436.89999999999964</v>
      </c>
      <c r="Q207" s="322">
        <f>'Punten per wedstrijd'!M365</f>
        <v>576.20000000000164</v>
      </c>
      <c r="R207" s="322">
        <f>'Punten per wedstrijd'!N365</f>
        <v>319</v>
      </c>
      <c r="S207" s="322">
        <f>'Punten per wedstrijd'!O365</f>
        <v>239.19999999999709</v>
      </c>
      <c r="T207" s="322">
        <f>'Punten per wedstrijd'!P365</f>
        <v>422.64999999999964</v>
      </c>
      <c r="U207" s="322">
        <f>'Punten per wedstrijd'!J449</f>
        <v>325.59999999999673</v>
      </c>
      <c r="V207" s="323">
        <f t="shared" si="4"/>
        <v>7364.3999999999924</v>
      </c>
      <c r="X207" s="28"/>
      <c r="Y207" s="28"/>
      <c r="Z207" s="28"/>
    </row>
    <row r="208" spans="1:26" ht="16.5" thickBot="1">
      <c r="A208" s="316" t="s">
        <v>2255</v>
      </c>
      <c r="D208" s="322">
        <f>'Punten per wedstrijd'!E458</f>
        <v>566.3499999999998</v>
      </c>
      <c r="E208" s="322">
        <f>'Punten per wedstrijd'!E374</f>
        <v>302.09999999999968</v>
      </c>
      <c r="F208" s="322">
        <f>'Punten per wedstrijd'!F374</f>
        <v>377.49999999999977</v>
      </c>
      <c r="G208" s="322">
        <f>'Punten per wedstrijd'!F458</f>
        <v>663.79999999999973</v>
      </c>
      <c r="H208" s="322">
        <f>'Punten per wedstrijd'!G458</f>
        <v>1041.3999999999987</v>
      </c>
      <c r="I208" s="322">
        <f>'Punten per wedstrijd'!G374</f>
        <v>267.94999999999891</v>
      </c>
      <c r="J208" s="322">
        <f>'Punten per wedstrijd'!H458</f>
        <v>266.20000000000164</v>
      </c>
      <c r="K208" s="322">
        <f>'Punten per wedstrijd'!H374</f>
        <v>150</v>
      </c>
      <c r="L208" s="322">
        <f>'Punten per wedstrijd'!I374</f>
        <v>322.30000000000109</v>
      </c>
      <c r="M208" s="322">
        <f>'Punten per wedstrijd'!J374</f>
        <v>213.60000000000127</v>
      </c>
      <c r="N208" s="322">
        <f>'Punten per wedstrijd'!K374</f>
        <v>420.25000000000182</v>
      </c>
      <c r="O208" s="322">
        <f>'Punten per wedstrijd'!L374</f>
        <v>235.95000000000255</v>
      </c>
      <c r="P208" s="322">
        <f>'Punten per wedstrijd'!I458</f>
        <v>697.30000000000109</v>
      </c>
      <c r="Q208" s="322">
        <f>'Punten per wedstrijd'!M374</f>
        <v>211.50000000000182</v>
      </c>
      <c r="R208" s="322">
        <f>'Punten per wedstrijd'!N374</f>
        <v>142.20000000000073</v>
      </c>
      <c r="S208" s="322">
        <f>'Punten per wedstrijd'!O374</f>
        <v>300.05000000000018</v>
      </c>
      <c r="T208" s="322">
        <f>'Punten per wedstrijd'!P374</f>
        <v>433.30000000000018</v>
      </c>
      <c r="U208" s="322">
        <f>'Punten per wedstrijd'!J458</f>
        <v>550.20000000000437</v>
      </c>
      <c r="V208" s="323">
        <f t="shared" si="4"/>
        <v>7161.9500000000135</v>
      </c>
      <c r="X208" s="28"/>
      <c r="Y208" s="28"/>
      <c r="Z208" s="28"/>
    </row>
    <row r="209" spans="1:26" ht="16.5" thickBot="1">
      <c r="A209" s="316" t="s">
        <v>141</v>
      </c>
      <c r="D209" s="322">
        <f>'Punten per wedstrijd'!E461</f>
        <v>543.25000000000011</v>
      </c>
      <c r="E209" s="322">
        <f>'Punten per wedstrijd'!E377</f>
        <v>176.10000000000059</v>
      </c>
      <c r="F209" s="322">
        <f>'Punten per wedstrijd'!F377</f>
        <v>336.5</v>
      </c>
      <c r="G209" s="322">
        <f>'Punten per wedstrijd'!F461</f>
        <v>882.49999999999955</v>
      </c>
      <c r="H209" s="322">
        <f>'Punten per wedstrijd'!G461</f>
        <v>888.29999999999973</v>
      </c>
      <c r="I209" s="322">
        <f>'Punten per wedstrijd'!G377</f>
        <v>609.29999999999927</v>
      </c>
      <c r="J209" s="322">
        <f>'Punten per wedstrijd'!H461</f>
        <v>504.39999999999873</v>
      </c>
      <c r="K209" s="322">
        <f>'Punten per wedstrijd'!H377</f>
        <v>626.10000000000036</v>
      </c>
      <c r="L209" s="322">
        <f>'Punten per wedstrijd'!I377</f>
        <v>302.39999999999964</v>
      </c>
      <c r="M209" s="322">
        <f>'Punten per wedstrijd'!J377</f>
        <v>363.59999999999945</v>
      </c>
      <c r="N209" s="322">
        <f>'Punten per wedstrijd'!K377</f>
        <v>432.39999999999873</v>
      </c>
      <c r="O209" s="322">
        <f>'Punten per wedstrijd'!L377</f>
        <v>335.99999999999818</v>
      </c>
      <c r="P209" s="322">
        <f>'Punten per wedstrijd'!I461</f>
        <v>679.20000000000073</v>
      </c>
      <c r="Q209" s="322">
        <f>'Punten per wedstrijd'!M377</f>
        <v>208.29999999999927</v>
      </c>
      <c r="R209" s="322">
        <f>'Punten per wedstrijd'!N377</f>
        <v>273.70000000000255</v>
      </c>
      <c r="S209" s="322">
        <f>'Punten per wedstrijd'!O377</f>
        <v>121.10000000000036</v>
      </c>
      <c r="T209" s="322">
        <f>'Punten per wedstrijd'!P377</f>
        <v>421.30000000000109</v>
      </c>
      <c r="U209" s="322">
        <f>'Punten per wedstrijd'!J461</f>
        <v>229.30000000000109</v>
      </c>
      <c r="V209" s="323">
        <f t="shared" si="4"/>
        <v>7933.75</v>
      </c>
      <c r="X209" s="28"/>
      <c r="Y209" s="28"/>
      <c r="Z209" s="28"/>
    </row>
    <row r="210" spans="1:26" ht="16.5" thickBot="1">
      <c r="A210" s="316" t="s">
        <v>1837</v>
      </c>
      <c r="D210" s="322">
        <f>'Punten per wedstrijd'!E471</f>
        <v>463.94999999999993</v>
      </c>
      <c r="E210" s="322">
        <f>'Punten per wedstrijd'!E387</f>
        <v>366.29999999999995</v>
      </c>
      <c r="F210" s="322">
        <f>'Punten per wedstrijd'!F387</f>
        <v>428.50000000000023</v>
      </c>
      <c r="G210" s="322">
        <f>'Punten per wedstrijd'!F471</f>
        <v>556.10000000000127</v>
      </c>
      <c r="H210" s="322">
        <f>'Punten per wedstrijd'!G471</f>
        <v>884.30000000000109</v>
      </c>
      <c r="I210" s="322">
        <f>'Punten per wedstrijd'!G387</f>
        <v>550.25000000000182</v>
      </c>
      <c r="J210" s="322">
        <f>'Punten per wedstrijd'!H471</f>
        <v>192.70000000000255</v>
      </c>
      <c r="K210" s="322">
        <f>'Punten per wedstrijd'!H387</f>
        <v>568.00000000000182</v>
      </c>
      <c r="L210" s="322">
        <f>'Punten per wedstrijd'!I387</f>
        <v>356.90000000000146</v>
      </c>
      <c r="M210" s="322">
        <f>'Punten per wedstrijd'!J387</f>
        <v>392.10000000000218</v>
      </c>
      <c r="N210" s="322">
        <f>'Punten per wedstrijd'!K387</f>
        <v>297.05000000000382</v>
      </c>
      <c r="O210" s="322">
        <f>'Punten per wedstrijd'!L387</f>
        <v>301.05000000000291</v>
      </c>
      <c r="P210" s="322">
        <f>'Punten per wedstrijd'!I471</f>
        <v>455.40000000000146</v>
      </c>
      <c r="Q210" s="322">
        <f>'Punten per wedstrijd'!M387</f>
        <v>444.40000000000146</v>
      </c>
      <c r="R210" s="322">
        <f>'Punten per wedstrijd'!N387</f>
        <v>240.49999999999909</v>
      </c>
      <c r="S210" s="322">
        <f>'Punten per wedstrijd'!O387</f>
        <v>453.74999999999636</v>
      </c>
      <c r="T210" s="322">
        <f>'Punten per wedstrijd'!P387</f>
        <v>441.19999999999709</v>
      </c>
      <c r="U210" s="322">
        <f>'Punten per wedstrijd'!J471</f>
        <v>120.19999999999891</v>
      </c>
      <c r="V210" s="323">
        <f t="shared" si="4"/>
        <v>7512.6500000000133</v>
      </c>
      <c r="X210" s="28"/>
      <c r="Y210" s="28"/>
      <c r="Z210" s="28"/>
    </row>
    <row r="211" spans="1:26" ht="16.5" thickBot="1">
      <c r="A211" s="316" t="s">
        <v>2258</v>
      </c>
      <c r="D211" s="322">
        <f>'Punten per wedstrijd'!E472</f>
        <v>374.05000000000007</v>
      </c>
      <c r="E211" s="322">
        <f>'Punten per wedstrijd'!E388</f>
        <v>213.40000000000032</v>
      </c>
      <c r="F211" s="322">
        <f>'Punten per wedstrijd'!F388</f>
        <v>225.30000000000041</v>
      </c>
      <c r="G211" s="322">
        <f>'Punten per wedstrijd'!F472</f>
        <v>708.59999999999968</v>
      </c>
      <c r="H211" s="322">
        <f>'Punten per wedstrijd'!G472</f>
        <v>1013.0000000000009</v>
      </c>
      <c r="I211" s="322">
        <f>'Punten per wedstrijd'!G388</f>
        <v>260.95000000000118</v>
      </c>
      <c r="J211" s="322">
        <f>'Punten per wedstrijd'!H472</f>
        <v>402.00000000000091</v>
      </c>
      <c r="K211" s="322">
        <f>'Punten per wedstrijd'!H388</f>
        <v>239.60000000000127</v>
      </c>
      <c r="L211" s="322">
        <f>'Punten per wedstrijd'!I388</f>
        <v>177.60000000000036</v>
      </c>
      <c r="M211" s="322">
        <f>'Punten per wedstrijd'!J388</f>
        <v>216.10000000000127</v>
      </c>
      <c r="N211" s="322">
        <f>'Punten per wedstrijd'!K388</f>
        <v>194.95000000000073</v>
      </c>
      <c r="O211" s="322">
        <f>'Punten per wedstrijd'!L388</f>
        <v>213.64999999999964</v>
      </c>
      <c r="P211" s="322">
        <f>'Punten per wedstrijd'!I472</f>
        <v>743.09999999999945</v>
      </c>
      <c r="Q211" s="322">
        <f>'Punten per wedstrijd'!M388</f>
        <v>136.5</v>
      </c>
      <c r="R211" s="322">
        <f>'Punten per wedstrijd'!N388</f>
        <v>232</v>
      </c>
      <c r="S211" s="322">
        <f>'Punten per wedstrijd'!O388</f>
        <v>315.54999999999927</v>
      </c>
      <c r="T211" s="322">
        <f>'Punten per wedstrijd'!P388</f>
        <v>481.09999999999945</v>
      </c>
      <c r="U211" s="322">
        <f>'Punten per wedstrijd'!J472</f>
        <v>499.60000000000036</v>
      </c>
      <c r="V211" s="323">
        <f t="shared" si="4"/>
        <v>6647.0500000000047</v>
      </c>
      <c r="X211" s="28"/>
      <c r="Y211" s="28"/>
      <c r="Z211" s="28"/>
    </row>
    <row r="212" spans="1:26" ht="15.75">
      <c r="A212" s="316" t="s">
        <v>849</v>
      </c>
      <c r="D212" s="322">
        <f>'Punten per wedstrijd'!E475</f>
        <v>545.40000000000009</v>
      </c>
      <c r="E212" s="322">
        <f>'Punten per wedstrijd'!E391</f>
        <v>350.39999999999941</v>
      </c>
      <c r="F212" s="322">
        <f>'Punten per wedstrijd'!F391</f>
        <v>422.19999999999936</v>
      </c>
      <c r="G212" s="322">
        <f>'Punten per wedstrijd'!F475</f>
        <v>570.80000000000018</v>
      </c>
      <c r="H212" s="322">
        <f>'Punten per wedstrijd'!G475</f>
        <v>775.5</v>
      </c>
      <c r="I212" s="322">
        <f>'Punten per wedstrijd'!G391</f>
        <v>292.29999999999927</v>
      </c>
      <c r="J212" s="322">
        <f>'Punten per wedstrijd'!H475</f>
        <v>582.19999999999891</v>
      </c>
      <c r="K212" s="322">
        <f>'Punten per wedstrijd'!H391</f>
        <v>253.5</v>
      </c>
      <c r="L212" s="322">
        <f>'Punten per wedstrijd'!I391</f>
        <v>446.69999999999982</v>
      </c>
      <c r="M212" s="322">
        <f>'Punten per wedstrijd'!J391</f>
        <v>257.99999999999909</v>
      </c>
      <c r="N212" s="322">
        <f>'Punten per wedstrijd'!K391</f>
        <v>371.79999999999927</v>
      </c>
      <c r="O212" s="322">
        <f>'Punten per wedstrijd'!L391</f>
        <v>226.19999999999891</v>
      </c>
      <c r="P212" s="322">
        <f>'Punten per wedstrijd'!I475</f>
        <v>531.29999999999836</v>
      </c>
      <c r="Q212" s="322">
        <f>'Punten per wedstrijd'!M391</f>
        <v>229.39999999999873</v>
      </c>
      <c r="R212" s="322">
        <f>'Punten per wedstrijd'!N391</f>
        <v>260.99999999999727</v>
      </c>
      <c r="S212" s="322">
        <f>'Punten per wedstrijd'!O391</f>
        <v>208.99999999999818</v>
      </c>
      <c r="T212" s="322">
        <f>'Punten per wedstrijd'!P391</f>
        <v>350.49999999999818</v>
      </c>
      <c r="U212" s="322">
        <f>'Punten per wedstrijd'!J475</f>
        <v>478.39999999999964</v>
      </c>
      <c r="V212" s="323">
        <f t="shared" si="4"/>
        <v>7154.5999999999849</v>
      </c>
      <c r="X212" s="28"/>
      <c r="Y212" s="28"/>
      <c r="Z212" s="28"/>
    </row>
    <row r="213" spans="1:26" ht="15.75">
      <c r="A213" s="324" t="s">
        <v>820</v>
      </c>
      <c r="D213" s="322">
        <f>'Punten per wedstrijd'!E483</f>
        <v>678.2</v>
      </c>
      <c r="E213" s="322">
        <f>'Punten per wedstrijd'!E399</f>
        <v>213.09999999999968</v>
      </c>
      <c r="F213" s="322">
        <f>'Punten per wedstrijd'!F399</f>
        <v>403.09999999999945</v>
      </c>
      <c r="G213" s="322">
        <f>'Punten per wedstrijd'!F483</f>
        <v>929.49999999999864</v>
      </c>
      <c r="H213" s="322">
        <f>'Punten per wedstrijd'!G483</f>
        <v>958.89999999999873</v>
      </c>
      <c r="I213" s="322">
        <f>'Punten per wedstrijd'!G399</f>
        <v>288.09999999999945</v>
      </c>
      <c r="J213" s="322">
        <f>'Punten per wedstrijd'!H483</f>
        <v>610.39999999999873</v>
      </c>
      <c r="K213" s="322">
        <f>'Punten per wedstrijd'!H399</f>
        <v>408.09999999999945</v>
      </c>
      <c r="L213" s="322">
        <f>'Punten per wedstrijd'!I399</f>
        <v>386.5</v>
      </c>
      <c r="M213" s="322">
        <f>'Punten per wedstrijd'!J399</f>
        <v>351.99999999999818</v>
      </c>
      <c r="N213" s="322">
        <f>'Punten per wedstrijd'!K399</f>
        <v>270.99999999999909</v>
      </c>
      <c r="O213" s="322">
        <f>'Punten per wedstrijd'!L399</f>
        <v>232.09999999999945</v>
      </c>
      <c r="P213" s="322">
        <f>'Punten per wedstrijd'!I483</f>
        <v>573.49999999999909</v>
      </c>
      <c r="Q213" s="322">
        <f>'Punten per wedstrijd'!M399</f>
        <v>169.49999999999909</v>
      </c>
      <c r="R213" s="322">
        <f>'Punten per wedstrijd'!N399</f>
        <v>273.19999999999709</v>
      </c>
      <c r="S213" s="322">
        <f>'Punten per wedstrijd'!O399</f>
        <v>40.499999999998181</v>
      </c>
      <c r="T213" s="322">
        <f>'Punten per wedstrijd'!P399</f>
        <v>392</v>
      </c>
      <c r="U213" s="322">
        <f>'Punten per wedstrijd'!J483</f>
        <v>411.50000000000364</v>
      </c>
      <c r="V213" s="323">
        <f t="shared" si="4"/>
        <v>7591.199999999988</v>
      </c>
      <c r="X213" s="28"/>
      <c r="Y213" s="28"/>
      <c r="Z213" s="28"/>
    </row>
    <row r="214" spans="1:26" ht="15.75">
      <c r="A214" s="324"/>
      <c r="D214" s="322"/>
      <c r="E214" s="322"/>
      <c r="F214" s="322"/>
      <c r="G214" s="322"/>
      <c r="H214" s="322"/>
      <c r="I214" s="322"/>
      <c r="J214" s="322"/>
      <c r="K214" s="322"/>
      <c r="L214" s="322"/>
      <c r="M214" s="322"/>
      <c r="N214" s="322"/>
      <c r="O214" s="322"/>
      <c r="P214" s="322"/>
      <c r="Q214" s="322"/>
      <c r="R214" s="322"/>
      <c r="S214" s="322"/>
      <c r="T214" s="322"/>
      <c r="U214" s="322"/>
      <c r="V214" s="323"/>
      <c r="X214" s="28"/>
      <c r="Y214" s="28"/>
      <c r="Z214" s="28"/>
    </row>
    <row r="215" spans="1:26" ht="15.75">
      <c r="A215" s="324"/>
      <c r="D215" s="322"/>
      <c r="E215" s="322"/>
      <c r="F215" s="322"/>
      <c r="G215" s="322"/>
      <c r="H215" s="322"/>
      <c r="I215" s="322"/>
      <c r="J215" s="322"/>
      <c r="K215" s="322"/>
      <c r="L215" s="28"/>
      <c r="M215" s="323"/>
      <c r="O215" s="28"/>
      <c r="P215" s="28"/>
      <c r="Q215" s="28"/>
      <c r="R215" s="68"/>
      <c r="S215" s="28"/>
      <c r="T215" s="28"/>
      <c r="U215" s="28"/>
      <c r="V215" s="28"/>
      <c r="W215" s="28"/>
      <c r="X215" s="28"/>
      <c r="Y215" s="28"/>
      <c r="Z215" s="28"/>
    </row>
    <row r="216" spans="1:26" ht="15.75">
      <c r="A216" s="348" t="s">
        <v>932</v>
      </c>
      <c r="B216" s="349"/>
      <c r="C216" s="349"/>
      <c r="D216" s="344"/>
      <c r="E216" s="344"/>
      <c r="F216" s="344"/>
      <c r="G216" s="345" t="s">
        <v>150</v>
      </c>
      <c r="H216" s="349"/>
      <c r="I216" s="348" t="s">
        <v>2685</v>
      </c>
      <c r="J216" s="344"/>
      <c r="K216" s="346"/>
      <c r="L216" s="347"/>
      <c r="M216" s="346"/>
      <c r="N216" s="346"/>
      <c r="O216" s="345" t="s">
        <v>150</v>
      </c>
      <c r="P216" s="349"/>
      <c r="Q216" s="350" t="s">
        <v>190</v>
      </c>
      <c r="R216" s="346"/>
      <c r="S216" s="346"/>
      <c r="T216" s="346"/>
      <c r="U216" s="346"/>
      <c r="V216" s="346"/>
      <c r="W216" s="345" t="s">
        <v>150</v>
      </c>
    </row>
    <row r="217" spans="1:26" ht="15.75">
      <c r="A217" s="353" t="s">
        <v>2854</v>
      </c>
      <c r="B217" s="349"/>
      <c r="C217" s="349"/>
      <c r="D217" s="344"/>
      <c r="E217" s="339">
        <f>D204*1.2</f>
        <v>179.39999999999986</v>
      </c>
      <c r="F217" s="339">
        <f>D211</f>
        <v>374.05000000000007</v>
      </c>
      <c r="G217" s="341" t="s">
        <v>3855</v>
      </c>
      <c r="H217" s="349"/>
      <c r="I217" s="353" t="s">
        <v>2859</v>
      </c>
      <c r="J217" s="344"/>
      <c r="K217" s="346"/>
      <c r="L217" s="347"/>
      <c r="M217" s="339">
        <f>E206*1.2</f>
        <v>65.639999999999503</v>
      </c>
      <c r="N217" s="339">
        <f>E204</f>
        <v>251.50000000000023</v>
      </c>
      <c r="O217" s="342" t="s">
        <v>3855</v>
      </c>
      <c r="P217" s="349"/>
      <c r="Q217" s="353" t="s">
        <v>2864</v>
      </c>
      <c r="R217" s="346"/>
      <c r="S217" s="346"/>
      <c r="T217" s="346"/>
      <c r="U217" s="339">
        <f>F204*1.2</f>
        <v>156</v>
      </c>
      <c r="V217" s="339">
        <f>F212</f>
        <v>422.19999999999936</v>
      </c>
      <c r="W217" s="342" t="s">
        <v>3855</v>
      </c>
    </row>
    <row r="218" spans="1:26" ht="15.75">
      <c r="A218" s="353" t="s">
        <v>2855</v>
      </c>
      <c r="B218" s="349"/>
      <c r="C218" s="349"/>
      <c r="D218" s="344"/>
      <c r="E218" s="339">
        <f>D205*1.2</f>
        <v>644.88000000000034</v>
      </c>
      <c r="F218" s="339">
        <f>D206</f>
        <v>459.79999999999961</v>
      </c>
      <c r="G218" s="341" t="s">
        <v>3857</v>
      </c>
      <c r="H218" s="349"/>
      <c r="I218" s="353" t="s">
        <v>2860</v>
      </c>
      <c r="J218" s="344"/>
      <c r="K218" s="346"/>
      <c r="L218" s="347"/>
      <c r="M218" s="339">
        <f>E209*1.2</f>
        <v>211.3200000000007</v>
      </c>
      <c r="N218" s="339">
        <f>E213</f>
        <v>213.09999999999968</v>
      </c>
      <c r="O218" s="341" t="s">
        <v>3856</v>
      </c>
      <c r="P218" s="349"/>
      <c r="Q218" s="353" t="s">
        <v>2865</v>
      </c>
      <c r="R218" s="346"/>
      <c r="S218" s="346"/>
      <c r="T218" s="346"/>
      <c r="U218" s="339">
        <f>F205*1.2</f>
        <v>551.64000000000033</v>
      </c>
      <c r="V218" s="339">
        <f>F209</f>
        <v>336.5</v>
      </c>
      <c r="W218" s="341" t="s">
        <v>3857</v>
      </c>
    </row>
    <row r="219" spans="1:26" ht="15.75">
      <c r="A219" s="353" t="s">
        <v>2856</v>
      </c>
      <c r="B219" s="349"/>
      <c r="C219" s="349"/>
      <c r="D219" s="344"/>
      <c r="E219" s="339">
        <f>D207*1.2</f>
        <v>518.5200000000001</v>
      </c>
      <c r="F219" s="339">
        <f>D210</f>
        <v>463.94999999999993</v>
      </c>
      <c r="G219" s="341" t="s">
        <v>3854</v>
      </c>
      <c r="H219" s="349"/>
      <c r="I219" s="353" t="s">
        <v>2861</v>
      </c>
      <c r="J219" s="344"/>
      <c r="K219" s="346"/>
      <c r="L219" s="347"/>
      <c r="M219" s="339">
        <f>E210*1.2</f>
        <v>439.55999999999995</v>
      </c>
      <c r="N219" s="339">
        <f>E208</f>
        <v>302.09999999999968</v>
      </c>
      <c r="O219" s="342" t="s">
        <v>3857</v>
      </c>
      <c r="P219" s="349"/>
      <c r="Q219" s="353" t="s">
        <v>2866</v>
      </c>
      <c r="R219" s="346"/>
      <c r="S219" s="346"/>
      <c r="T219" s="346"/>
      <c r="U219" s="339">
        <f>F207*1.2</f>
        <v>384.60000000000025</v>
      </c>
      <c r="V219" s="339">
        <f>F206</f>
        <v>205.5</v>
      </c>
      <c r="W219" s="341" t="s">
        <v>3857</v>
      </c>
    </row>
    <row r="220" spans="1:26" ht="15.75">
      <c r="A220" s="353" t="s">
        <v>2857</v>
      </c>
      <c r="B220" s="349"/>
      <c r="C220" s="349"/>
      <c r="D220" s="344"/>
      <c r="E220" s="339">
        <f>D208*1.2</f>
        <v>679.61999999999978</v>
      </c>
      <c r="F220" s="339">
        <f>D209</f>
        <v>543.25000000000011</v>
      </c>
      <c r="G220" s="341" t="s">
        <v>3857</v>
      </c>
      <c r="H220" s="349"/>
      <c r="I220" s="353" t="s">
        <v>2862</v>
      </c>
      <c r="J220" s="344"/>
      <c r="K220" s="346"/>
      <c r="L220" s="347"/>
      <c r="M220" s="339">
        <f>E211*1.2</f>
        <v>256.08000000000038</v>
      </c>
      <c r="N220" s="339">
        <f>E207</f>
        <v>249.70000000000005</v>
      </c>
      <c r="O220" s="341" t="s">
        <v>3854</v>
      </c>
      <c r="P220" s="349"/>
      <c r="Q220" s="353" t="s">
        <v>2867</v>
      </c>
      <c r="R220" s="346"/>
      <c r="S220" s="346"/>
      <c r="T220" s="346"/>
      <c r="U220" s="339">
        <f>F211*1.2</f>
        <v>270.36000000000047</v>
      </c>
      <c r="V220" s="339">
        <f>F210</f>
        <v>428.50000000000023</v>
      </c>
      <c r="W220" s="342" t="s">
        <v>3855</v>
      </c>
    </row>
    <row r="221" spans="1:26" ht="15.75">
      <c r="A221" s="353" t="s">
        <v>2858</v>
      </c>
      <c r="B221" s="349"/>
      <c r="C221" s="349"/>
      <c r="D221" s="344"/>
      <c r="E221" s="339">
        <f>D213*1.2</f>
        <v>813.84</v>
      </c>
      <c r="F221" s="339">
        <f>D212</f>
        <v>545.40000000000009</v>
      </c>
      <c r="G221" s="341" t="s">
        <v>3857</v>
      </c>
      <c r="H221" s="349"/>
      <c r="I221" s="353" t="s">
        <v>2863</v>
      </c>
      <c r="J221" s="344"/>
      <c r="K221" s="346"/>
      <c r="L221" s="347"/>
      <c r="M221" s="339">
        <f>E212*1.2</f>
        <v>420.47999999999928</v>
      </c>
      <c r="N221" s="339">
        <f>E205</f>
        <v>349.2000000000005</v>
      </c>
      <c r="O221" s="341" t="s">
        <v>3854</v>
      </c>
      <c r="P221" s="349"/>
      <c r="Q221" s="353" t="s">
        <v>2868</v>
      </c>
      <c r="R221" s="346"/>
      <c r="S221" s="346"/>
      <c r="T221" s="346"/>
      <c r="U221" s="339">
        <f>F213*1.2</f>
        <v>483.71999999999935</v>
      </c>
      <c r="V221" s="339">
        <f>F208</f>
        <v>377.49999999999977</v>
      </c>
      <c r="W221" s="342" t="s">
        <v>3857</v>
      </c>
    </row>
    <row r="222" spans="1:26" ht="15.75">
      <c r="A222" s="352"/>
      <c r="B222" s="349"/>
      <c r="C222" s="349"/>
      <c r="D222" s="344"/>
      <c r="E222" s="339"/>
      <c r="F222" s="339"/>
      <c r="G222" s="341"/>
      <c r="H222" s="349"/>
      <c r="I222" s="349"/>
      <c r="J222" s="344"/>
      <c r="K222" s="346"/>
      <c r="L222" s="347"/>
      <c r="M222" s="342"/>
      <c r="N222" s="342"/>
      <c r="O222" s="342"/>
      <c r="P222" s="349"/>
      <c r="Q222" s="344"/>
      <c r="R222" s="346"/>
      <c r="S222" s="346"/>
      <c r="T222" s="346"/>
      <c r="U222" s="342"/>
      <c r="V222" s="342"/>
      <c r="W222" s="342"/>
    </row>
    <row r="223" spans="1:26" ht="15.75">
      <c r="A223" s="348" t="s">
        <v>175</v>
      </c>
      <c r="B223" s="349"/>
      <c r="C223" s="349"/>
      <c r="D223" s="344"/>
      <c r="E223" s="339"/>
      <c r="F223" s="339"/>
      <c r="G223" s="340" t="s">
        <v>150</v>
      </c>
      <c r="H223" s="349"/>
      <c r="I223" s="348" t="s">
        <v>191</v>
      </c>
      <c r="J223" s="344"/>
      <c r="K223" s="346"/>
      <c r="L223" s="347"/>
      <c r="M223" s="342"/>
      <c r="N223" s="342"/>
      <c r="O223" s="340" t="s">
        <v>150</v>
      </c>
      <c r="P223" s="349"/>
      <c r="Q223" s="350" t="s">
        <v>192</v>
      </c>
      <c r="R223" s="346"/>
      <c r="S223" s="346"/>
      <c r="T223" s="346"/>
      <c r="U223" s="342"/>
      <c r="V223" s="342"/>
      <c r="W223" s="340" t="s">
        <v>150</v>
      </c>
    </row>
    <row r="224" spans="1:26" ht="15.75">
      <c r="A224" s="353" t="s">
        <v>2869</v>
      </c>
      <c r="B224" s="349"/>
      <c r="C224" s="349"/>
      <c r="D224" s="344"/>
      <c r="E224" s="339">
        <f>G206*1.2</f>
        <v>647.4</v>
      </c>
      <c r="F224" s="339">
        <f>G211</f>
        <v>708.59999999999968</v>
      </c>
      <c r="G224" s="341" t="s">
        <v>3856</v>
      </c>
      <c r="H224" s="349"/>
      <c r="I224" s="353" t="s">
        <v>2874</v>
      </c>
      <c r="J224" s="344"/>
      <c r="K224" s="346"/>
      <c r="L224" s="347"/>
      <c r="M224" s="339">
        <f>H204*1.2</f>
        <v>559.08000000000004</v>
      </c>
      <c r="N224" s="339">
        <f>H208</f>
        <v>1041.3999999999987</v>
      </c>
      <c r="O224" s="342" t="s">
        <v>3855</v>
      </c>
      <c r="P224" s="349"/>
      <c r="Q224" s="353" t="s">
        <v>2879</v>
      </c>
      <c r="R224" s="346"/>
      <c r="S224" s="346"/>
      <c r="T224" s="346"/>
      <c r="U224" s="339">
        <f>I208*1.2</f>
        <v>321.53999999999866</v>
      </c>
      <c r="V224" s="339">
        <f>I207</f>
        <v>422.94999999999982</v>
      </c>
      <c r="W224" s="342" t="s">
        <v>3855</v>
      </c>
    </row>
    <row r="225" spans="1:24" ht="15.75">
      <c r="A225" s="353" t="s">
        <v>2870</v>
      </c>
      <c r="B225" s="349"/>
      <c r="C225" s="349"/>
      <c r="D225" s="344"/>
      <c r="E225" s="339">
        <f>G208*1.2</f>
        <v>796.5599999999996</v>
      </c>
      <c r="F225" s="339">
        <f>G205</f>
        <v>568.20000000000027</v>
      </c>
      <c r="G225" s="342" t="s">
        <v>3857</v>
      </c>
      <c r="H225" s="349"/>
      <c r="I225" s="353" t="s">
        <v>2875</v>
      </c>
      <c r="J225" s="344"/>
      <c r="K225" s="346"/>
      <c r="L225" s="347"/>
      <c r="M225" s="339">
        <f>H205*1.2</f>
        <v>1216.2000000000005</v>
      </c>
      <c r="N225" s="339">
        <f>H213</f>
        <v>958.89999999999873</v>
      </c>
      <c r="O225" s="341" t="s">
        <v>3857</v>
      </c>
      <c r="P225" s="349"/>
      <c r="Q225" s="353" t="s">
        <v>2880</v>
      </c>
      <c r="R225" s="346"/>
      <c r="S225" s="346"/>
      <c r="T225" s="346"/>
      <c r="U225" s="339">
        <f>I209*1.2</f>
        <v>731.15999999999906</v>
      </c>
      <c r="V225" s="339">
        <f>I211</f>
        <v>260.95000000000118</v>
      </c>
      <c r="W225" s="342" t="s">
        <v>3857</v>
      </c>
    </row>
    <row r="226" spans="1:24" ht="15.75">
      <c r="A226" s="353" t="s">
        <v>2871</v>
      </c>
      <c r="B226" s="349"/>
      <c r="C226" s="349"/>
      <c r="D226" s="344"/>
      <c r="E226" s="339">
        <f>G209*1.2</f>
        <v>1058.9999999999993</v>
      </c>
      <c r="F226" s="339">
        <f>G204</f>
        <v>584.00000000000045</v>
      </c>
      <c r="G226" s="342" t="s">
        <v>3857</v>
      </c>
      <c r="H226" s="349"/>
      <c r="I226" s="353" t="s">
        <v>2876</v>
      </c>
      <c r="J226" s="344"/>
      <c r="K226" s="346"/>
      <c r="L226" s="347"/>
      <c r="M226" s="339">
        <f>H206*1.2</f>
        <v>409.2</v>
      </c>
      <c r="N226" s="339">
        <f>H210</f>
        <v>884.30000000000109</v>
      </c>
      <c r="O226" s="342" t="s">
        <v>3855</v>
      </c>
      <c r="P226" s="349"/>
      <c r="Q226" s="353" t="s">
        <v>2881</v>
      </c>
      <c r="R226" s="346"/>
      <c r="S226" s="346"/>
      <c r="T226" s="346"/>
      <c r="U226" s="339">
        <f>I210*1.2</f>
        <v>660.30000000000211</v>
      </c>
      <c r="V226" s="339">
        <f>I205</f>
        <v>377.90000000000055</v>
      </c>
      <c r="W226" s="342" t="s">
        <v>3857</v>
      </c>
    </row>
    <row r="227" spans="1:24" ht="15.75">
      <c r="A227" s="353" t="s">
        <v>2872</v>
      </c>
      <c r="B227" s="349"/>
      <c r="C227" s="349"/>
      <c r="D227" s="344"/>
      <c r="E227" s="339">
        <f>G210*1.2</f>
        <v>667.32000000000153</v>
      </c>
      <c r="F227" s="339">
        <f>G213</f>
        <v>929.49999999999864</v>
      </c>
      <c r="G227" s="342" t="s">
        <v>3855</v>
      </c>
      <c r="H227" s="349"/>
      <c r="I227" s="353" t="s">
        <v>2877</v>
      </c>
      <c r="J227" s="344"/>
      <c r="K227" s="346"/>
      <c r="L227" s="347"/>
      <c r="M227" s="339">
        <f>H207*1.2</f>
        <v>992.63999999999919</v>
      </c>
      <c r="N227" s="339">
        <f>H209</f>
        <v>888.29999999999973</v>
      </c>
      <c r="O227" s="341" t="s">
        <v>3854</v>
      </c>
      <c r="P227" s="349"/>
      <c r="Q227" s="353" t="s">
        <v>2882</v>
      </c>
      <c r="R227" s="346"/>
      <c r="S227" s="346"/>
      <c r="T227" s="346"/>
      <c r="U227" s="339">
        <f>I212*1.2</f>
        <v>350.75999999999914</v>
      </c>
      <c r="V227" s="339">
        <f>I206</f>
        <v>396.34999999999991</v>
      </c>
      <c r="W227" s="341" t="s">
        <v>3856</v>
      </c>
    </row>
    <row r="228" spans="1:24" ht="15.75">
      <c r="A228" s="353" t="s">
        <v>2873</v>
      </c>
      <c r="B228" s="349"/>
      <c r="C228" s="349"/>
      <c r="D228" s="344"/>
      <c r="E228" s="339">
        <f>G212*1.2</f>
        <v>684.96000000000015</v>
      </c>
      <c r="F228" s="339">
        <f>G207</f>
        <v>532.45000000000027</v>
      </c>
      <c r="G228" s="342" t="s">
        <v>3857</v>
      </c>
      <c r="H228" s="349"/>
      <c r="I228" s="353" t="s">
        <v>2878</v>
      </c>
      <c r="J228" s="344"/>
      <c r="K228" s="346"/>
      <c r="L228" s="347"/>
      <c r="M228" s="339">
        <f>H211*1.2</f>
        <v>1215.600000000001</v>
      </c>
      <c r="N228" s="339">
        <f>H212</f>
        <v>775.5</v>
      </c>
      <c r="O228" s="341" t="s">
        <v>3857</v>
      </c>
      <c r="P228" s="349"/>
      <c r="Q228" s="353" t="s">
        <v>2883</v>
      </c>
      <c r="R228" s="346"/>
      <c r="S228" s="346"/>
      <c r="T228" s="346"/>
      <c r="U228" s="339">
        <f>I213*1.2</f>
        <v>345.71999999999935</v>
      </c>
      <c r="V228" s="339">
        <f>I204</f>
        <v>271.29999999999973</v>
      </c>
      <c r="W228" s="342" t="s">
        <v>3857</v>
      </c>
    </row>
    <row r="229" spans="1:24" ht="15.75">
      <c r="A229" s="352"/>
      <c r="B229" s="349"/>
      <c r="C229" s="349"/>
      <c r="D229" s="344"/>
      <c r="E229" s="339"/>
      <c r="F229" s="339"/>
      <c r="G229" s="339"/>
      <c r="H229" s="349"/>
      <c r="I229" s="344"/>
      <c r="J229" s="344"/>
      <c r="K229" s="346"/>
      <c r="L229" s="347"/>
      <c r="M229" s="342"/>
      <c r="N229" s="342"/>
      <c r="O229" s="342"/>
      <c r="P229" s="349"/>
      <c r="Q229" s="346"/>
      <c r="R229" s="346"/>
      <c r="S229" s="346"/>
      <c r="T229" s="346"/>
      <c r="U229" s="342"/>
      <c r="V229" s="342"/>
      <c r="W229" s="342"/>
    </row>
    <row r="230" spans="1:24" ht="15.75">
      <c r="A230" s="348" t="s">
        <v>2686</v>
      </c>
      <c r="B230" s="349"/>
      <c r="C230" s="349"/>
      <c r="D230" s="344"/>
      <c r="E230" s="339"/>
      <c r="F230" s="339"/>
      <c r="G230" s="340" t="s">
        <v>150</v>
      </c>
      <c r="H230" s="349"/>
      <c r="I230" s="348" t="s">
        <v>2687</v>
      </c>
      <c r="J230" s="344"/>
      <c r="K230" s="346"/>
      <c r="L230" s="347"/>
      <c r="M230" s="342"/>
      <c r="N230" s="342"/>
      <c r="O230" s="340" t="s">
        <v>150</v>
      </c>
      <c r="P230" s="349"/>
      <c r="Q230" s="350" t="s">
        <v>2677</v>
      </c>
      <c r="R230" s="346"/>
      <c r="S230" s="346"/>
      <c r="T230" s="346"/>
      <c r="U230" s="342"/>
      <c r="V230" s="342"/>
      <c r="W230" s="340" t="s">
        <v>150</v>
      </c>
    </row>
    <row r="231" spans="1:24" ht="15.75">
      <c r="A231" s="353" t="s">
        <v>2884</v>
      </c>
      <c r="B231" s="349"/>
      <c r="C231" s="349"/>
      <c r="D231" s="344"/>
      <c r="E231" s="339">
        <f>J204*1.2</f>
        <v>410.15999999999912</v>
      </c>
      <c r="F231" s="339">
        <f>J205</f>
        <v>353.19999999999982</v>
      </c>
      <c r="G231" s="341" t="s">
        <v>3854</v>
      </c>
      <c r="H231" s="349"/>
      <c r="I231" s="353" t="s">
        <v>2889</v>
      </c>
      <c r="J231" s="344"/>
      <c r="K231" s="346"/>
      <c r="L231" s="347"/>
      <c r="M231" s="339">
        <f>K204*1.2</f>
        <v>107.15999999999967</v>
      </c>
      <c r="N231" s="339">
        <f>K210</f>
        <v>568.00000000000182</v>
      </c>
      <c r="O231" s="342" t="s">
        <v>3855</v>
      </c>
      <c r="P231" s="349"/>
      <c r="Q231" s="353" t="s">
        <v>2893</v>
      </c>
      <c r="R231" s="346"/>
      <c r="S231" s="346"/>
      <c r="T231" s="346"/>
      <c r="U231" s="339">
        <f>L206*1.2</f>
        <v>391.8</v>
      </c>
      <c r="V231" s="339">
        <f>L213</f>
        <v>386.5</v>
      </c>
      <c r="W231" s="341" t="s">
        <v>3854</v>
      </c>
    </row>
    <row r="232" spans="1:24" ht="15.75">
      <c r="A232" s="353" t="s">
        <v>2885</v>
      </c>
      <c r="B232" s="349"/>
      <c r="C232" s="349"/>
      <c r="D232" s="344"/>
      <c r="E232" s="339">
        <f>J206*1.2</f>
        <v>649.07999999999845</v>
      </c>
      <c r="F232" s="339">
        <f>J209</f>
        <v>504.39999999999873</v>
      </c>
      <c r="G232" s="341" t="s">
        <v>3857</v>
      </c>
      <c r="H232" s="349"/>
      <c r="I232" s="353" t="s">
        <v>2890</v>
      </c>
      <c r="J232" s="344"/>
      <c r="K232" s="346"/>
      <c r="L232" s="347"/>
      <c r="M232" s="339">
        <f>K205*1.2</f>
        <v>523.19999999999993</v>
      </c>
      <c r="N232" s="339">
        <f>K207</f>
        <v>482.49999999999909</v>
      </c>
      <c r="O232" s="341" t="s">
        <v>3854</v>
      </c>
      <c r="P232" s="349"/>
      <c r="Q232" s="353" t="s">
        <v>2894</v>
      </c>
      <c r="R232" s="346"/>
      <c r="S232" s="346"/>
      <c r="T232" s="346"/>
      <c r="U232" s="339">
        <f>L207*1.2</f>
        <v>426.35999999999802</v>
      </c>
      <c r="V232" s="339">
        <f>L204</f>
        <v>181.49999999999955</v>
      </c>
      <c r="W232" s="342" t="s">
        <v>3857</v>
      </c>
    </row>
    <row r="233" spans="1:24" ht="15.75">
      <c r="A233" s="353" t="s">
        <v>2886</v>
      </c>
      <c r="B233" s="349"/>
      <c r="C233" s="349"/>
      <c r="D233" s="344"/>
      <c r="E233" s="339">
        <f>J207*1.2</f>
        <v>507</v>
      </c>
      <c r="F233" s="339">
        <f>J213</f>
        <v>610.39999999999873</v>
      </c>
      <c r="G233" s="341" t="s">
        <v>3856</v>
      </c>
      <c r="H233" s="349"/>
      <c r="I233" s="353" t="s">
        <v>2891</v>
      </c>
      <c r="J233" s="344"/>
      <c r="K233" s="346"/>
      <c r="L233" s="347"/>
      <c r="M233" s="339">
        <f>K208*1.2</f>
        <v>180</v>
      </c>
      <c r="N233" s="339">
        <f>K206</f>
        <v>94.799999999999727</v>
      </c>
      <c r="O233" s="341" t="s">
        <v>3857</v>
      </c>
      <c r="P233" s="349"/>
      <c r="Q233" s="353" t="s">
        <v>2895</v>
      </c>
      <c r="R233" s="346"/>
      <c r="S233" s="346"/>
      <c r="T233" s="346"/>
      <c r="U233" s="339">
        <f>L210*1.2</f>
        <v>428.28000000000173</v>
      </c>
      <c r="V233" s="339">
        <f>L209</f>
        <v>302.39999999999964</v>
      </c>
      <c r="W233" s="342" t="s">
        <v>3857</v>
      </c>
    </row>
    <row r="234" spans="1:24" ht="15.75">
      <c r="A234" s="353" t="s">
        <v>2887</v>
      </c>
      <c r="B234" s="349"/>
      <c r="C234" s="349"/>
      <c r="D234" s="344"/>
      <c r="E234" s="339">
        <f>J211*1.2</f>
        <v>482.40000000000106</v>
      </c>
      <c r="F234" s="339">
        <f>J208</f>
        <v>266.20000000000164</v>
      </c>
      <c r="G234" s="341" t="s">
        <v>3857</v>
      </c>
      <c r="H234" s="349"/>
      <c r="I234" s="353" t="s">
        <v>2579</v>
      </c>
      <c r="J234" s="344"/>
      <c r="K234" s="346"/>
      <c r="L234" s="347"/>
      <c r="M234" s="339">
        <f>K209*1.2</f>
        <v>751.32000000000039</v>
      </c>
      <c r="N234" s="339">
        <f>K212</f>
        <v>253.5</v>
      </c>
      <c r="O234" s="341" t="s">
        <v>3857</v>
      </c>
      <c r="P234" s="349"/>
      <c r="Q234" s="353" t="s">
        <v>2896</v>
      </c>
      <c r="R234" s="346"/>
      <c r="S234" s="346"/>
      <c r="T234" s="346"/>
      <c r="U234" s="339">
        <f>L211*1.2</f>
        <v>213.12000000000043</v>
      </c>
      <c r="V234" s="339">
        <f>L205</f>
        <v>275.59999999999945</v>
      </c>
      <c r="W234" s="342" t="s">
        <v>3855</v>
      </c>
    </row>
    <row r="235" spans="1:24" ht="15.75">
      <c r="A235" s="353" t="s">
        <v>2888</v>
      </c>
      <c r="B235" s="349"/>
      <c r="C235" s="349"/>
      <c r="D235" s="344"/>
      <c r="E235" s="339">
        <f>J212*1.2</f>
        <v>698.63999999999862</v>
      </c>
      <c r="F235" s="339">
        <f>J210</f>
        <v>192.70000000000255</v>
      </c>
      <c r="G235" s="341" t="s">
        <v>3857</v>
      </c>
      <c r="H235" s="344"/>
      <c r="I235" s="353" t="s">
        <v>2892</v>
      </c>
      <c r="J235" s="344"/>
      <c r="K235" s="346"/>
      <c r="L235" s="347"/>
      <c r="M235" s="339">
        <f>K213*1.2</f>
        <v>489.71999999999935</v>
      </c>
      <c r="N235" s="339">
        <f>K211</f>
        <v>239.60000000000127</v>
      </c>
      <c r="O235" s="341" t="s">
        <v>3857</v>
      </c>
      <c r="P235" s="346"/>
      <c r="Q235" s="353" t="s">
        <v>2897</v>
      </c>
      <c r="R235" s="346"/>
      <c r="S235" s="346"/>
      <c r="T235" s="346"/>
      <c r="U235" s="339">
        <f>L212*1.2</f>
        <v>536.03999999999974</v>
      </c>
      <c r="V235" s="339">
        <f>L208</f>
        <v>322.30000000000109</v>
      </c>
      <c r="W235" s="342" t="s">
        <v>3857</v>
      </c>
      <c r="X235" s="28"/>
    </row>
    <row r="236" spans="1:24" ht="15.75">
      <c r="A236" s="351"/>
      <c r="B236" s="349"/>
      <c r="C236" s="349"/>
      <c r="D236" s="344"/>
      <c r="E236" s="339"/>
      <c r="F236" s="339"/>
      <c r="G236" s="339"/>
      <c r="H236" s="344"/>
      <c r="I236" s="343"/>
      <c r="J236" s="344"/>
      <c r="K236" s="346"/>
      <c r="L236" s="347"/>
      <c r="M236" s="354"/>
      <c r="N236" s="342"/>
      <c r="O236" s="342"/>
      <c r="P236" s="346"/>
      <c r="Q236" s="343"/>
      <c r="R236" s="346"/>
      <c r="S236" s="346"/>
      <c r="T236" s="346"/>
      <c r="U236" s="342"/>
      <c r="V236" s="342"/>
      <c r="W236" s="342"/>
      <c r="X236" s="28"/>
    </row>
    <row r="237" spans="1:24" ht="15.75">
      <c r="A237" s="348" t="s">
        <v>195</v>
      </c>
      <c r="B237" s="349"/>
      <c r="C237" s="349"/>
      <c r="D237" s="344"/>
      <c r="E237" s="339"/>
      <c r="F237" s="339"/>
      <c r="G237" s="340" t="s">
        <v>150</v>
      </c>
      <c r="H237" s="349"/>
      <c r="I237" s="348" t="s">
        <v>196</v>
      </c>
      <c r="J237" s="344"/>
      <c r="K237" s="346"/>
      <c r="L237" s="347"/>
      <c r="M237" s="342"/>
      <c r="N237" s="342"/>
      <c r="O237" s="340" t="s">
        <v>150</v>
      </c>
      <c r="P237" s="349"/>
      <c r="Q237" s="350" t="s">
        <v>197</v>
      </c>
      <c r="R237" s="346"/>
      <c r="S237" s="346"/>
      <c r="T237" s="346"/>
      <c r="U237" s="342"/>
      <c r="V237" s="342"/>
      <c r="W237" s="340" t="s">
        <v>150</v>
      </c>
      <c r="X237" s="28"/>
    </row>
    <row r="238" spans="1:24" ht="15.75">
      <c r="A238" s="353" t="s">
        <v>2898</v>
      </c>
      <c r="B238" s="349"/>
      <c r="C238" s="349"/>
      <c r="D238" s="344"/>
      <c r="E238" s="339">
        <f>M211*1.2</f>
        <v>259.32000000000153</v>
      </c>
      <c r="F238" s="339">
        <f>M204</f>
        <v>38.999999999999545</v>
      </c>
      <c r="G238" s="342" t="s">
        <v>3857</v>
      </c>
      <c r="H238" s="349"/>
      <c r="I238" s="353" t="s">
        <v>2903</v>
      </c>
      <c r="J238" s="344"/>
      <c r="K238" s="346"/>
      <c r="L238" s="347"/>
      <c r="M238" s="339">
        <f>N204*1.2</f>
        <v>488.51999999999987</v>
      </c>
      <c r="N238" s="339">
        <f>N206</f>
        <v>465</v>
      </c>
      <c r="O238" s="341" t="s">
        <v>3854</v>
      </c>
      <c r="P238" s="349"/>
      <c r="Q238" s="353" t="s">
        <v>2908</v>
      </c>
      <c r="R238" s="346"/>
      <c r="S238" s="346"/>
      <c r="T238" s="346"/>
      <c r="U238" s="339">
        <f>O212*1.2</f>
        <v>271.43999999999869</v>
      </c>
      <c r="V238" s="339">
        <f>O204</f>
        <v>517.39999999999873</v>
      </c>
      <c r="W238" s="342" t="s">
        <v>3855</v>
      </c>
      <c r="X238" s="28"/>
    </row>
    <row r="239" spans="1:24" ht="15.75">
      <c r="A239" s="353" t="s">
        <v>2899</v>
      </c>
      <c r="B239" s="349"/>
      <c r="C239" s="349"/>
      <c r="D239" s="344"/>
      <c r="E239" s="339">
        <f>M206*1.2</f>
        <v>113.87999999999955</v>
      </c>
      <c r="F239" s="339">
        <f>M205</f>
        <v>337.39999999999873</v>
      </c>
      <c r="G239" s="342" t="s">
        <v>3855</v>
      </c>
      <c r="H239" s="349"/>
      <c r="I239" s="353" t="s">
        <v>2904</v>
      </c>
      <c r="J239" s="344"/>
      <c r="K239" s="346"/>
      <c r="L239" s="347"/>
      <c r="M239" s="339">
        <f>N213*1.2</f>
        <v>325.19999999999891</v>
      </c>
      <c r="N239" s="339">
        <f>N209</f>
        <v>432.39999999999873</v>
      </c>
      <c r="O239" s="342" t="s">
        <v>3855</v>
      </c>
      <c r="P239" s="349"/>
      <c r="Q239" s="353" t="s">
        <v>2909</v>
      </c>
      <c r="R239" s="346"/>
      <c r="S239" s="346"/>
      <c r="T239" s="346"/>
      <c r="U239" s="339">
        <f>O209*1.2</f>
        <v>403.19999999999783</v>
      </c>
      <c r="V239" s="339">
        <f>O205</f>
        <v>265.49999999999909</v>
      </c>
      <c r="W239" s="342" t="s">
        <v>3857</v>
      </c>
      <c r="X239" s="28"/>
    </row>
    <row r="240" spans="1:24" ht="15.75">
      <c r="A240" s="353" t="s">
        <v>2900</v>
      </c>
      <c r="B240" s="349"/>
      <c r="C240" s="349"/>
      <c r="D240" s="344"/>
      <c r="E240" s="339">
        <f>M210*1.2</f>
        <v>470.5200000000026</v>
      </c>
      <c r="F240" s="339">
        <f>M207</f>
        <v>170.54999999999927</v>
      </c>
      <c r="G240" s="342" t="s">
        <v>3857</v>
      </c>
      <c r="H240" s="349"/>
      <c r="I240" s="353" t="s">
        <v>2905</v>
      </c>
      <c r="J240" s="344"/>
      <c r="K240" s="346"/>
      <c r="L240" s="347"/>
      <c r="M240" s="339">
        <f>N208*1.2</f>
        <v>504.30000000000217</v>
      </c>
      <c r="N240" s="339">
        <f>N210</f>
        <v>297.05000000000382</v>
      </c>
      <c r="O240" s="342" t="s">
        <v>3857</v>
      </c>
      <c r="P240" s="349"/>
      <c r="Q240" s="353" t="s">
        <v>2910</v>
      </c>
      <c r="R240" s="346"/>
      <c r="S240" s="346"/>
      <c r="T240" s="346"/>
      <c r="U240" s="339">
        <f>O206*1.2</f>
        <v>677.52000000000044</v>
      </c>
      <c r="V240" s="339">
        <f>O207</f>
        <v>407.90000000000055</v>
      </c>
      <c r="W240" s="342" t="s">
        <v>3857</v>
      </c>
      <c r="X240" s="28"/>
    </row>
    <row r="241" spans="1:24" ht="15.75">
      <c r="A241" s="353" t="s">
        <v>2901</v>
      </c>
      <c r="B241" s="349"/>
      <c r="C241" s="349"/>
      <c r="D241" s="344"/>
      <c r="E241" s="339">
        <f>M209*1.2</f>
        <v>436.31999999999931</v>
      </c>
      <c r="F241" s="339">
        <f>M208</f>
        <v>213.60000000000127</v>
      </c>
      <c r="G241" s="342" t="s">
        <v>3857</v>
      </c>
      <c r="H241" s="349"/>
      <c r="I241" s="353" t="s">
        <v>2906</v>
      </c>
      <c r="J241" s="344"/>
      <c r="K241" s="346"/>
      <c r="L241" s="347"/>
      <c r="M241" s="339">
        <f>N207*1.2</f>
        <v>505.44000000000085</v>
      </c>
      <c r="N241" s="339">
        <f>N211</f>
        <v>194.95000000000073</v>
      </c>
      <c r="O241" s="342" t="s">
        <v>3857</v>
      </c>
      <c r="P241" s="349"/>
      <c r="Q241" s="353" t="s">
        <v>2911</v>
      </c>
      <c r="R241" s="346"/>
      <c r="S241" s="346"/>
      <c r="T241" s="346"/>
      <c r="U241" s="339">
        <f>O210*1.2</f>
        <v>361.26000000000346</v>
      </c>
      <c r="V241" s="339">
        <f>O211</f>
        <v>213.64999999999964</v>
      </c>
      <c r="W241" s="342" t="s">
        <v>3857</v>
      </c>
      <c r="X241" s="28"/>
    </row>
    <row r="242" spans="1:24" ht="15.75">
      <c r="A242" s="353" t="s">
        <v>2902</v>
      </c>
      <c r="B242" s="349"/>
      <c r="C242" s="349"/>
      <c r="D242" s="344"/>
      <c r="E242" s="339">
        <f>M212*1.2</f>
        <v>309.59999999999889</v>
      </c>
      <c r="F242" s="339">
        <f>M213</f>
        <v>351.99999999999818</v>
      </c>
      <c r="G242" s="341" t="s">
        <v>3856</v>
      </c>
      <c r="H242" s="349"/>
      <c r="I242" s="353" t="s">
        <v>2907</v>
      </c>
      <c r="J242" s="344"/>
      <c r="K242" s="346"/>
      <c r="L242" s="347"/>
      <c r="M242" s="339">
        <f>N205*1.2</f>
        <v>361.43999999999977</v>
      </c>
      <c r="N242" s="339">
        <f>N212</f>
        <v>371.79999999999927</v>
      </c>
      <c r="O242" s="341" t="s">
        <v>3856</v>
      </c>
      <c r="P242" s="349"/>
      <c r="Q242" s="353" t="s">
        <v>2912</v>
      </c>
      <c r="R242" s="346"/>
      <c r="S242" s="346"/>
      <c r="T242" s="346"/>
      <c r="U242" s="339">
        <f>O208*1.2</f>
        <v>283.14000000000306</v>
      </c>
      <c r="V242" s="339">
        <f>O213</f>
        <v>232.09999999999945</v>
      </c>
      <c r="W242" s="341" t="s">
        <v>3854</v>
      </c>
      <c r="X242" s="28"/>
    </row>
    <row r="243" spans="1:24" ht="15.75">
      <c r="A243" s="352"/>
      <c r="B243" s="349"/>
      <c r="C243" s="349"/>
      <c r="D243" s="344"/>
      <c r="E243" s="339"/>
      <c r="F243" s="339"/>
      <c r="G243" s="341"/>
      <c r="H243" s="349"/>
      <c r="I243" s="349"/>
      <c r="J243" s="344"/>
      <c r="K243" s="346"/>
      <c r="L243" s="347"/>
      <c r="M243" s="342"/>
      <c r="N243" s="342"/>
      <c r="O243" s="342"/>
      <c r="P243" s="349"/>
      <c r="Q243" s="344"/>
      <c r="R243" s="346"/>
      <c r="S243" s="346"/>
      <c r="T243" s="346"/>
      <c r="U243" s="342"/>
      <c r="V243" s="342"/>
      <c r="W243" s="342"/>
      <c r="X243" s="28"/>
    </row>
    <row r="244" spans="1:24" ht="15.75">
      <c r="A244" s="348" t="s">
        <v>200</v>
      </c>
      <c r="B244" s="349"/>
      <c r="C244" s="349"/>
      <c r="D244" s="344"/>
      <c r="E244" s="339"/>
      <c r="F244" s="339"/>
      <c r="G244" s="340" t="s">
        <v>150</v>
      </c>
      <c r="H244" s="349"/>
      <c r="I244" s="348" t="s">
        <v>199</v>
      </c>
      <c r="J244" s="344"/>
      <c r="K244" s="346"/>
      <c r="L244" s="347"/>
      <c r="M244" s="342"/>
      <c r="N244" s="342"/>
      <c r="O244" s="340" t="s">
        <v>150</v>
      </c>
      <c r="P244" s="349"/>
      <c r="Q244" s="350" t="s">
        <v>2749</v>
      </c>
      <c r="R244" s="346"/>
      <c r="S244" s="346"/>
      <c r="T244" s="346"/>
      <c r="U244" s="342"/>
      <c r="V244" s="342"/>
      <c r="W244" s="340" t="s">
        <v>150</v>
      </c>
      <c r="X244" s="28"/>
    </row>
    <row r="245" spans="1:24" ht="15.75">
      <c r="A245" s="353" t="s">
        <v>2913</v>
      </c>
      <c r="B245" s="349"/>
      <c r="C245" s="349"/>
      <c r="D245" s="344"/>
      <c r="E245" s="339">
        <f>P211*1.2</f>
        <v>891.71999999999935</v>
      </c>
      <c r="F245" s="339">
        <f>P206</f>
        <v>482.49999999999909</v>
      </c>
      <c r="G245" s="342" t="s">
        <v>3857</v>
      </c>
      <c r="H245" s="349"/>
      <c r="I245" s="353" t="s">
        <v>2918</v>
      </c>
      <c r="J245" s="344"/>
      <c r="K245" s="346"/>
      <c r="L245" s="347"/>
      <c r="M245" s="339">
        <f>Q208*1.2</f>
        <v>253.80000000000217</v>
      </c>
      <c r="N245" s="339">
        <f>Q204</f>
        <v>269.70000000000073</v>
      </c>
      <c r="O245" s="341" t="s">
        <v>3856</v>
      </c>
      <c r="P245" s="349"/>
      <c r="Q245" s="353" t="s">
        <v>2923</v>
      </c>
      <c r="R245" s="346"/>
      <c r="S245" s="346"/>
      <c r="T245" s="346"/>
      <c r="U245" s="339">
        <f>R207*1.2</f>
        <v>382.8</v>
      </c>
      <c r="V245" s="339">
        <f>Q208</f>
        <v>211.50000000000182</v>
      </c>
      <c r="W245" s="342" t="s">
        <v>3857</v>
      </c>
      <c r="X245" s="28"/>
    </row>
    <row r="246" spans="1:24" ht="15.75">
      <c r="A246" s="353" t="s">
        <v>2914</v>
      </c>
      <c r="B246" s="349"/>
      <c r="C246" s="349"/>
      <c r="D246" s="344"/>
      <c r="E246" s="339">
        <f>P205*1.2</f>
        <v>679.07999999999845</v>
      </c>
      <c r="F246" s="339">
        <f>P208</f>
        <v>697.30000000000109</v>
      </c>
      <c r="G246" s="341" t="s">
        <v>3856</v>
      </c>
      <c r="H246" s="349"/>
      <c r="I246" s="353" t="s">
        <v>2919</v>
      </c>
      <c r="J246" s="344"/>
      <c r="K246" s="346"/>
      <c r="L246" s="347"/>
      <c r="M246" s="339">
        <f>Q213*1.2</f>
        <v>203.3999999999989</v>
      </c>
      <c r="N246" s="339">
        <f>Q205</f>
        <v>186.69999999999891</v>
      </c>
      <c r="O246" s="341" t="s">
        <v>3854</v>
      </c>
      <c r="P246" s="349"/>
      <c r="Q246" s="353" t="s">
        <v>2924</v>
      </c>
      <c r="R246" s="346"/>
      <c r="S246" s="346"/>
      <c r="T246" s="346"/>
      <c r="U246" s="339">
        <f>R211*1.2</f>
        <v>278.39999999999998</v>
      </c>
      <c r="V246" s="339">
        <f>Q209</f>
        <v>208.29999999999927</v>
      </c>
      <c r="W246" s="342" t="s">
        <v>3857</v>
      </c>
      <c r="X246" s="28"/>
    </row>
    <row r="247" spans="1:24" ht="15.75">
      <c r="A247" s="353" t="s">
        <v>2915</v>
      </c>
      <c r="B247" s="349"/>
      <c r="C247" s="349"/>
      <c r="D247" s="344"/>
      <c r="E247" s="339">
        <f>P204*1.2</f>
        <v>836.39999999999884</v>
      </c>
      <c r="F247" s="339">
        <f>P209</f>
        <v>679.20000000000073</v>
      </c>
      <c r="G247" s="341" t="s">
        <v>3854</v>
      </c>
      <c r="H247" s="349"/>
      <c r="I247" s="353" t="s">
        <v>2920</v>
      </c>
      <c r="J247" s="344"/>
      <c r="K247" s="346"/>
      <c r="L247" s="347"/>
      <c r="M247" s="339">
        <f>Q210*1.2</f>
        <v>533.28000000000168</v>
      </c>
      <c r="N247" s="339">
        <f>Q206</f>
        <v>489.45000000000073</v>
      </c>
      <c r="O247" s="341" t="s">
        <v>3854</v>
      </c>
      <c r="P247" s="349"/>
      <c r="Q247" s="353" t="s">
        <v>2925</v>
      </c>
      <c r="R247" s="346"/>
      <c r="S247" s="346"/>
      <c r="T247" s="346"/>
      <c r="U247" s="339">
        <f>R205*1.2</f>
        <v>268.79999999999887</v>
      </c>
      <c r="V247" s="339">
        <f>Q210</f>
        <v>444.40000000000146</v>
      </c>
      <c r="W247" s="342" t="s">
        <v>3855</v>
      </c>
      <c r="X247" s="28"/>
    </row>
    <row r="248" spans="1:24" ht="15.75">
      <c r="A248" s="353" t="s">
        <v>2916</v>
      </c>
      <c r="B248" s="349"/>
      <c r="C248" s="349"/>
      <c r="D248" s="344"/>
      <c r="E248" s="339">
        <f>P213*1.2</f>
        <v>688.19999999999891</v>
      </c>
      <c r="F248" s="339">
        <f>P210</f>
        <v>455.40000000000146</v>
      </c>
      <c r="G248" s="342" t="s">
        <v>3857</v>
      </c>
      <c r="H248" s="349"/>
      <c r="I248" s="353" t="s">
        <v>2921</v>
      </c>
      <c r="J248" s="344"/>
      <c r="K248" s="346"/>
      <c r="L248" s="347"/>
      <c r="M248" s="339">
        <f>Q209*1.2</f>
        <v>249.95999999999913</v>
      </c>
      <c r="N248" s="339">
        <f>Q207</f>
        <v>576.20000000000164</v>
      </c>
      <c r="O248" s="342" t="s">
        <v>3855</v>
      </c>
      <c r="P248" s="349"/>
      <c r="Q248" s="353" t="s">
        <v>2926</v>
      </c>
      <c r="R248" s="346"/>
      <c r="S248" s="346"/>
      <c r="T248" s="346"/>
      <c r="U248" s="339">
        <f>R206*1.2</f>
        <v>531.47999999999956</v>
      </c>
      <c r="V248" s="339">
        <f>Q212</f>
        <v>229.39999999999873</v>
      </c>
      <c r="W248" s="342" t="s">
        <v>3857</v>
      </c>
      <c r="X248" s="28"/>
    </row>
    <row r="249" spans="1:24" ht="15.75">
      <c r="A249" s="353" t="s">
        <v>2917</v>
      </c>
      <c r="B249" s="349"/>
      <c r="C249" s="349"/>
      <c r="D249" s="344"/>
      <c r="E249" s="339">
        <f>P207*1.2</f>
        <v>524.27999999999952</v>
      </c>
      <c r="F249" s="339">
        <f>P212</f>
        <v>531.29999999999836</v>
      </c>
      <c r="G249" s="341" t="s">
        <v>3856</v>
      </c>
      <c r="H249" s="349"/>
      <c r="I249" s="353" t="s">
        <v>2922</v>
      </c>
      <c r="J249" s="344"/>
      <c r="K249" s="346"/>
      <c r="L249" s="347"/>
      <c r="M249" s="339">
        <f>Q212*1.2</f>
        <v>275.27999999999844</v>
      </c>
      <c r="N249" s="339">
        <f>Q211</f>
        <v>136.5</v>
      </c>
      <c r="O249" s="342" t="s">
        <v>3857</v>
      </c>
      <c r="P249" s="349"/>
      <c r="Q249" s="353" t="s">
        <v>2927</v>
      </c>
      <c r="R249" s="346"/>
      <c r="S249" s="346"/>
      <c r="T249" s="346"/>
      <c r="U249" s="339">
        <f>R204*1.2</f>
        <v>454.92000000000041</v>
      </c>
      <c r="V249" s="339">
        <f>Q213</f>
        <v>169.49999999999909</v>
      </c>
      <c r="W249" s="342" t="s">
        <v>3857</v>
      </c>
      <c r="X249" s="28"/>
    </row>
    <row r="250" spans="1:24" ht="15.75">
      <c r="A250" s="352"/>
      <c r="B250" s="349"/>
      <c r="C250" s="349"/>
      <c r="D250" s="344"/>
      <c r="E250" s="339"/>
      <c r="F250" s="339"/>
      <c r="G250" s="339"/>
      <c r="H250" s="349"/>
      <c r="I250" s="344"/>
      <c r="J250" s="344"/>
      <c r="K250" s="346"/>
      <c r="L250" s="347"/>
      <c r="M250" s="342"/>
      <c r="N250" s="342"/>
      <c r="O250" s="342"/>
      <c r="P250" s="349"/>
      <c r="Q250" s="346"/>
      <c r="R250" s="346"/>
      <c r="S250" s="346"/>
      <c r="T250" s="346"/>
      <c r="U250" s="342"/>
      <c r="V250" s="342"/>
      <c r="W250" s="342"/>
      <c r="X250" s="28"/>
    </row>
    <row r="251" spans="1:24" ht="15.75">
      <c r="A251" s="348" t="s">
        <v>176</v>
      </c>
      <c r="B251" s="349"/>
      <c r="C251" s="349"/>
      <c r="D251" s="344"/>
      <c r="E251" s="339"/>
      <c r="F251" s="339"/>
      <c r="G251" s="340" t="s">
        <v>150</v>
      </c>
      <c r="H251" s="349"/>
      <c r="I251" s="348" t="s">
        <v>201</v>
      </c>
      <c r="J251" s="344"/>
      <c r="K251" s="346"/>
      <c r="L251" s="347"/>
      <c r="M251" s="342"/>
      <c r="N251" s="342"/>
      <c r="O251" s="340" t="s">
        <v>150</v>
      </c>
      <c r="P251" s="349"/>
      <c r="Q251" s="350" t="s">
        <v>202</v>
      </c>
      <c r="R251" s="346"/>
      <c r="S251" s="346"/>
      <c r="T251" s="346"/>
      <c r="U251" s="342"/>
      <c r="V251" s="342"/>
      <c r="W251" s="340" t="s">
        <v>150</v>
      </c>
      <c r="X251" s="28"/>
    </row>
    <row r="252" spans="1:24" ht="15.75">
      <c r="A252" s="353" t="s">
        <v>2928</v>
      </c>
      <c r="B252" s="349"/>
      <c r="C252" s="349"/>
      <c r="D252" s="344"/>
      <c r="E252" s="339">
        <f>S205*1.2</f>
        <v>183.35999999999802</v>
      </c>
      <c r="F252" s="339">
        <f>S204</f>
        <v>336.5</v>
      </c>
      <c r="G252" s="342" t="s">
        <v>3855</v>
      </c>
      <c r="H252" s="349"/>
      <c r="I252" s="353" t="s">
        <v>2933</v>
      </c>
      <c r="J252" s="344"/>
      <c r="K252" s="346"/>
      <c r="L252" s="347"/>
      <c r="M252" s="339">
        <f>T210*1.2</f>
        <v>529.43999999999653</v>
      </c>
      <c r="N252" s="339">
        <f>T204</f>
        <v>516.99999999999818</v>
      </c>
      <c r="O252" s="341" t="s">
        <v>3854</v>
      </c>
      <c r="P252" s="349"/>
      <c r="Q252" s="353" t="s">
        <v>2938</v>
      </c>
      <c r="R252" s="346"/>
      <c r="S252" s="346"/>
      <c r="T252" s="346"/>
      <c r="U252" s="339">
        <f>U213*1.2</f>
        <v>493.80000000000433</v>
      </c>
      <c r="V252" s="339">
        <f>U206</f>
        <v>534.39999999999873</v>
      </c>
      <c r="W252" s="341" t="s">
        <v>3856</v>
      </c>
      <c r="X252" s="28"/>
    </row>
    <row r="253" spans="1:24" ht="15.75">
      <c r="A253" s="353" t="s">
        <v>2929</v>
      </c>
      <c r="B253" s="349"/>
      <c r="C253" s="349"/>
      <c r="D253" s="344"/>
      <c r="E253" s="339">
        <f>S209*1.2</f>
        <v>145.32000000000042</v>
      </c>
      <c r="F253" s="339">
        <f>S206</f>
        <v>362.10000000000036</v>
      </c>
      <c r="G253" s="342" t="s">
        <v>3855</v>
      </c>
      <c r="H253" s="349"/>
      <c r="I253" s="353" t="s">
        <v>2934</v>
      </c>
      <c r="J253" s="344"/>
      <c r="K253" s="346"/>
      <c r="L253" s="347"/>
      <c r="M253" s="339">
        <f>T207*1.2</f>
        <v>507.17999999999955</v>
      </c>
      <c r="N253" s="339">
        <f>T205</f>
        <v>402.79999999999745</v>
      </c>
      <c r="O253" s="342" t="s">
        <v>3857</v>
      </c>
      <c r="P253" s="349"/>
      <c r="Q253" s="353" t="s">
        <v>2939</v>
      </c>
      <c r="R253" s="346"/>
      <c r="S253" s="346"/>
      <c r="T253" s="346"/>
      <c r="U253" s="339">
        <f>U204*1.2</f>
        <v>110.15999999999913</v>
      </c>
      <c r="V253" s="339">
        <f>U207</f>
        <v>325.59999999999673</v>
      </c>
      <c r="W253" s="342" t="s">
        <v>3855</v>
      </c>
      <c r="X253" s="28"/>
    </row>
    <row r="254" spans="1:24" ht="15.75">
      <c r="A254" s="353" t="s">
        <v>2930</v>
      </c>
      <c r="B254" s="349"/>
      <c r="C254" s="349"/>
      <c r="D254" s="344"/>
      <c r="E254" s="339">
        <f>S213*1.2</f>
        <v>48.599999999997813</v>
      </c>
      <c r="F254" s="339">
        <f>S207</f>
        <v>239.19999999999709</v>
      </c>
      <c r="G254" s="342" t="s">
        <v>3855</v>
      </c>
      <c r="H254" s="349"/>
      <c r="I254" s="353" t="s">
        <v>2935</v>
      </c>
      <c r="J254" s="344"/>
      <c r="K254" s="346"/>
      <c r="L254" s="347"/>
      <c r="M254" s="339">
        <f>T206*1.2</f>
        <v>147.00000000000108</v>
      </c>
      <c r="N254" s="339">
        <f>T208</f>
        <v>433.30000000000018</v>
      </c>
      <c r="O254" s="342" t="s">
        <v>3855</v>
      </c>
      <c r="P254" s="349"/>
      <c r="Q254" s="353" t="s">
        <v>2940</v>
      </c>
      <c r="R254" s="346"/>
      <c r="S254" s="346"/>
      <c r="T254" s="346"/>
      <c r="U254" s="339">
        <f>U209*1.2</f>
        <v>275.16000000000128</v>
      </c>
      <c r="V254" s="339">
        <f>U210</f>
        <v>120.19999999999891</v>
      </c>
      <c r="W254" s="342" t="s">
        <v>3857</v>
      </c>
      <c r="X254" s="28"/>
    </row>
    <row r="255" spans="1:24" ht="15.75">
      <c r="A255" s="353" t="s">
        <v>2931</v>
      </c>
      <c r="B255" s="349"/>
      <c r="C255" s="349"/>
      <c r="D255" s="344"/>
      <c r="E255" s="339">
        <f>S208*1.2</f>
        <v>360.06000000000023</v>
      </c>
      <c r="F255" s="339">
        <f>S211</f>
        <v>315.54999999999927</v>
      </c>
      <c r="G255" s="341" t="s">
        <v>3854</v>
      </c>
      <c r="H255" s="349"/>
      <c r="I255" s="353" t="s">
        <v>2936</v>
      </c>
      <c r="J255" s="344"/>
      <c r="K255" s="346"/>
      <c r="L255" s="347"/>
      <c r="M255" s="339">
        <f>T212*1.2</f>
        <v>420.59999999999781</v>
      </c>
      <c r="N255" s="339">
        <f>T209</f>
        <v>421.30000000000109</v>
      </c>
      <c r="O255" s="341" t="s">
        <v>3856</v>
      </c>
      <c r="P255" s="349"/>
      <c r="Q255" s="353" t="s">
        <v>2941</v>
      </c>
      <c r="R255" s="346"/>
      <c r="S255" s="346"/>
      <c r="T255" s="346"/>
      <c r="U255" s="339">
        <f>U205*1.2</f>
        <v>414.23999999999648</v>
      </c>
      <c r="V255" s="339">
        <f>U211</f>
        <v>499.60000000000036</v>
      </c>
      <c r="W255" s="341" t="s">
        <v>3856</v>
      </c>
      <c r="X255" s="28"/>
    </row>
    <row r="256" spans="1:24" ht="15.75">
      <c r="A256" s="353" t="s">
        <v>2932</v>
      </c>
      <c r="B256" s="349"/>
      <c r="C256" s="349"/>
      <c r="D256" s="344"/>
      <c r="E256" s="339">
        <f>S210*1.2</f>
        <v>544.49999999999557</v>
      </c>
      <c r="F256" s="339">
        <f>S212</f>
        <v>208.99999999999818</v>
      </c>
      <c r="G256" s="342" t="s">
        <v>3857</v>
      </c>
      <c r="H256" s="344"/>
      <c r="I256" s="353" t="s">
        <v>2937</v>
      </c>
      <c r="J256" s="344"/>
      <c r="K256" s="346"/>
      <c r="L256" s="347"/>
      <c r="M256" s="339">
        <f>T211*1.2</f>
        <v>577.31999999999937</v>
      </c>
      <c r="N256" s="339">
        <f>T213</f>
        <v>392</v>
      </c>
      <c r="O256" s="342" t="s">
        <v>3857</v>
      </c>
      <c r="P256" s="346"/>
      <c r="Q256" s="353" t="s">
        <v>2942</v>
      </c>
      <c r="R256" s="346"/>
      <c r="S256" s="346"/>
      <c r="T256" s="346"/>
      <c r="U256" s="339">
        <f>U208*1.2</f>
        <v>660.24000000000524</v>
      </c>
      <c r="V256" s="339">
        <f>U212</f>
        <v>478.39999999999964</v>
      </c>
      <c r="W256" s="342" t="s">
        <v>3857</v>
      </c>
      <c r="X256" s="28"/>
    </row>
    <row r="257" spans="1:26" ht="15.75">
      <c r="A257" s="338"/>
      <c r="D257" s="322"/>
      <c r="E257" s="322"/>
      <c r="F257" s="322"/>
      <c r="G257" s="322"/>
      <c r="H257" s="322"/>
      <c r="I257" s="234"/>
      <c r="J257" s="322"/>
      <c r="K257" s="28"/>
      <c r="L257" s="323"/>
      <c r="N257" s="28"/>
      <c r="O257" s="28"/>
      <c r="P257" s="28"/>
      <c r="Q257" s="234"/>
      <c r="R257" s="28"/>
      <c r="S257" s="28"/>
      <c r="T257" s="28"/>
      <c r="U257" s="28"/>
      <c r="V257" s="28"/>
      <c r="W257" s="28"/>
      <c r="X257" s="28"/>
    </row>
    <row r="258" spans="1:26" ht="15.75">
      <c r="A258" s="338"/>
      <c r="D258" s="322"/>
      <c r="E258" s="322"/>
      <c r="F258" s="322"/>
      <c r="G258" s="322"/>
      <c r="H258" s="322"/>
      <c r="I258" s="234"/>
      <c r="J258" s="322"/>
      <c r="K258" s="28"/>
      <c r="L258" s="323"/>
      <c r="N258" s="28"/>
      <c r="O258" s="28"/>
      <c r="P258" s="28"/>
      <c r="Q258" s="234"/>
      <c r="R258" s="28"/>
      <c r="S258" s="28"/>
      <c r="T258" s="28"/>
      <c r="U258" s="28"/>
      <c r="V258" s="28"/>
      <c r="W258" s="28"/>
      <c r="X258" s="28"/>
    </row>
    <row r="259" spans="1:26" ht="16.5" thickBot="1">
      <c r="A259" s="324"/>
      <c r="D259" s="337" t="s">
        <v>2669</v>
      </c>
      <c r="E259" s="337" t="s">
        <v>2670</v>
      </c>
      <c r="F259" s="337" t="s">
        <v>2671</v>
      </c>
      <c r="G259" s="337" t="s">
        <v>2673</v>
      </c>
      <c r="H259" s="337" t="s">
        <v>2672</v>
      </c>
      <c r="I259" s="337" t="s">
        <v>2674</v>
      </c>
      <c r="J259" s="337" t="s">
        <v>2675</v>
      </c>
      <c r="K259" s="337" t="s">
        <v>2676</v>
      </c>
      <c r="L259" s="337" t="s">
        <v>2677</v>
      </c>
      <c r="M259" s="337" t="s">
        <v>2678</v>
      </c>
      <c r="N259" s="337" t="s">
        <v>2679</v>
      </c>
      <c r="O259" s="337" t="s">
        <v>2680</v>
      </c>
      <c r="P259" s="337" t="s">
        <v>2681</v>
      </c>
      <c r="Q259" s="337" t="s">
        <v>2682</v>
      </c>
      <c r="R259" s="337" t="s">
        <v>2582</v>
      </c>
      <c r="S259" s="337" t="s">
        <v>2683</v>
      </c>
      <c r="T259" s="337" t="s">
        <v>2684</v>
      </c>
      <c r="U259" s="337" t="s">
        <v>2574</v>
      </c>
      <c r="V259" s="212" t="s">
        <v>40</v>
      </c>
      <c r="W259" s="28"/>
      <c r="X259" s="28"/>
      <c r="Y259" s="28"/>
      <c r="Z259" s="28"/>
    </row>
    <row r="260" spans="1:26" ht="16.5" thickBot="1">
      <c r="A260" s="449" t="s">
        <v>3063</v>
      </c>
      <c r="D260" s="54">
        <v>1</v>
      </c>
      <c r="E260" s="54">
        <v>3</v>
      </c>
      <c r="F260" s="54">
        <v>3</v>
      </c>
      <c r="G260" s="54">
        <v>0</v>
      </c>
      <c r="H260" s="54">
        <v>3</v>
      </c>
      <c r="I260" s="54">
        <v>3</v>
      </c>
      <c r="J260" s="54">
        <v>0</v>
      </c>
      <c r="K260" s="54">
        <v>3</v>
      </c>
      <c r="L260" s="54">
        <v>3</v>
      </c>
      <c r="M260" s="54">
        <v>3</v>
      </c>
      <c r="N260" s="54">
        <v>0</v>
      </c>
      <c r="O260" s="54">
        <v>3</v>
      </c>
      <c r="P260" s="54">
        <v>0</v>
      </c>
      <c r="Q260" s="54">
        <v>2</v>
      </c>
      <c r="R260" s="54">
        <v>3</v>
      </c>
      <c r="S260" s="54">
        <v>3</v>
      </c>
      <c r="T260" s="54">
        <v>2</v>
      </c>
      <c r="U260" s="54">
        <v>0</v>
      </c>
      <c r="V260" s="329">
        <f t="shared" ref="V260:V269" si="5">SUM(D260:U260)</f>
        <v>35</v>
      </c>
      <c r="W260" s="74">
        <f>$V$210</f>
        <v>7512.6500000000133</v>
      </c>
      <c r="X260" s="54" t="s">
        <v>75</v>
      </c>
      <c r="Y260" s="28"/>
      <c r="Z260" s="28"/>
    </row>
    <row r="261" spans="1:26" ht="16.5" thickBot="1">
      <c r="A261" s="449" t="s">
        <v>3057</v>
      </c>
      <c r="D261" s="54">
        <v>2</v>
      </c>
      <c r="E261" s="54">
        <v>1</v>
      </c>
      <c r="F261" s="54">
        <v>3</v>
      </c>
      <c r="G261" s="54">
        <v>0</v>
      </c>
      <c r="H261" s="54">
        <v>2</v>
      </c>
      <c r="I261" s="54">
        <v>3</v>
      </c>
      <c r="J261" s="54">
        <v>1</v>
      </c>
      <c r="K261" s="54">
        <v>1</v>
      </c>
      <c r="L261" s="54">
        <v>3</v>
      </c>
      <c r="M261" s="1">
        <v>0</v>
      </c>
      <c r="N261" s="54">
        <v>3</v>
      </c>
      <c r="O261" s="1">
        <v>0</v>
      </c>
      <c r="P261" s="54">
        <v>1</v>
      </c>
      <c r="Q261" s="54">
        <v>3</v>
      </c>
      <c r="R261" s="54">
        <v>3</v>
      </c>
      <c r="S261" s="54">
        <v>3</v>
      </c>
      <c r="T261" s="54">
        <v>3</v>
      </c>
      <c r="U261" s="54">
        <v>3</v>
      </c>
      <c r="V261" s="329">
        <f t="shared" si="5"/>
        <v>35</v>
      </c>
      <c r="W261" s="74">
        <f>$V$207</f>
        <v>7364.3999999999924</v>
      </c>
      <c r="X261" s="54" t="s">
        <v>76</v>
      </c>
      <c r="Y261" s="28"/>
      <c r="Z261" s="28"/>
    </row>
    <row r="262" spans="1:26" ht="16.5" thickBot="1">
      <c r="A262" s="449" t="s">
        <v>3062</v>
      </c>
      <c r="D262" s="54">
        <v>3</v>
      </c>
      <c r="E262" s="54">
        <v>2</v>
      </c>
      <c r="F262" s="54">
        <v>3</v>
      </c>
      <c r="G262" s="54">
        <v>3</v>
      </c>
      <c r="H262" s="54">
        <v>0</v>
      </c>
      <c r="I262" s="54">
        <v>3</v>
      </c>
      <c r="J262" s="54">
        <v>2</v>
      </c>
      <c r="K262" s="54">
        <v>3</v>
      </c>
      <c r="L262" s="54">
        <v>1</v>
      </c>
      <c r="M262" s="54">
        <v>2</v>
      </c>
      <c r="N262" s="54">
        <v>0</v>
      </c>
      <c r="O262" s="54">
        <v>1</v>
      </c>
      <c r="P262" s="54">
        <v>3</v>
      </c>
      <c r="Q262" s="54">
        <v>2</v>
      </c>
      <c r="R262" s="54">
        <v>0</v>
      </c>
      <c r="S262" s="54">
        <v>0</v>
      </c>
      <c r="T262" s="54">
        <v>0</v>
      </c>
      <c r="U262" s="54">
        <v>1</v>
      </c>
      <c r="V262" s="329">
        <f t="shared" si="5"/>
        <v>29</v>
      </c>
      <c r="W262" s="74">
        <f>$V$213</f>
        <v>7591.199999999988</v>
      </c>
      <c r="X262" s="54" t="s">
        <v>77</v>
      </c>
      <c r="Y262" s="28"/>
      <c r="Z262" s="28"/>
    </row>
    <row r="263" spans="1:26" ht="15.75">
      <c r="A263" s="452" t="s">
        <v>3058</v>
      </c>
      <c r="B263" s="357"/>
      <c r="C263" s="357"/>
      <c r="D263" s="361">
        <v>3</v>
      </c>
      <c r="E263" s="361">
        <v>0</v>
      </c>
      <c r="F263" s="361">
        <v>0</v>
      </c>
      <c r="G263" s="361">
        <v>3</v>
      </c>
      <c r="H263" s="361">
        <v>3</v>
      </c>
      <c r="I263" s="361">
        <v>0</v>
      </c>
      <c r="J263" s="361">
        <v>0</v>
      </c>
      <c r="K263" s="361">
        <v>3</v>
      </c>
      <c r="L263" s="361">
        <v>0</v>
      </c>
      <c r="M263" s="361">
        <v>0</v>
      </c>
      <c r="N263" s="361">
        <v>3</v>
      </c>
      <c r="O263" s="361">
        <v>2</v>
      </c>
      <c r="P263" s="361">
        <v>2</v>
      </c>
      <c r="Q263" s="361">
        <v>1</v>
      </c>
      <c r="R263" s="361">
        <v>0</v>
      </c>
      <c r="S263" s="361">
        <v>2</v>
      </c>
      <c r="T263" s="361">
        <v>3</v>
      </c>
      <c r="U263" s="361">
        <v>3</v>
      </c>
      <c r="V263" s="359">
        <f t="shared" si="5"/>
        <v>28</v>
      </c>
      <c r="W263" s="360">
        <f>$V$208</f>
        <v>7161.9500000000135</v>
      </c>
      <c r="X263" s="361" t="s">
        <v>78</v>
      </c>
      <c r="Y263" s="28"/>
      <c r="Z263" s="28"/>
    </row>
    <row r="264" spans="1:26" ht="16.5" thickBot="1">
      <c r="A264" s="451" t="s">
        <v>3060</v>
      </c>
      <c r="D264" s="54">
        <v>3</v>
      </c>
      <c r="E264" s="54">
        <v>2</v>
      </c>
      <c r="F264" s="54">
        <v>0</v>
      </c>
      <c r="G264" s="54">
        <v>2</v>
      </c>
      <c r="H264" s="54">
        <v>3</v>
      </c>
      <c r="I264" s="54">
        <v>0</v>
      </c>
      <c r="J264" s="54">
        <v>3</v>
      </c>
      <c r="K264" s="54">
        <v>0</v>
      </c>
      <c r="L264" s="54">
        <v>0</v>
      </c>
      <c r="M264" s="54">
        <v>3</v>
      </c>
      <c r="N264" s="54">
        <v>0</v>
      </c>
      <c r="O264" s="54">
        <v>0</v>
      </c>
      <c r="P264" s="54">
        <v>3</v>
      </c>
      <c r="Q264" s="54">
        <v>0</v>
      </c>
      <c r="R264" s="54">
        <v>3</v>
      </c>
      <c r="S264" s="54">
        <v>1</v>
      </c>
      <c r="T264" s="54">
        <v>3</v>
      </c>
      <c r="U264" s="54">
        <v>2</v>
      </c>
      <c r="V264" s="329">
        <f t="shared" si="5"/>
        <v>28</v>
      </c>
      <c r="W264" s="74">
        <f>$V$211</f>
        <v>6647.0500000000047</v>
      </c>
      <c r="X264" s="28"/>
      <c r="Y264" s="28"/>
      <c r="Z264" s="28"/>
    </row>
    <row r="265" spans="1:26" ht="16.5" thickBot="1">
      <c r="A265" s="448" t="s">
        <v>3059</v>
      </c>
      <c r="D265" s="54">
        <v>0</v>
      </c>
      <c r="E265" s="54">
        <v>1</v>
      </c>
      <c r="F265" s="54">
        <v>0</v>
      </c>
      <c r="G265" s="54">
        <v>3</v>
      </c>
      <c r="H265" s="54">
        <v>1</v>
      </c>
      <c r="I265" s="54">
        <v>3</v>
      </c>
      <c r="J265" s="54">
        <v>0</v>
      </c>
      <c r="K265" s="54">
        <v>3</v>
      </c>
      <c r="L265" s="54">
        <v>0</v>
      </c>
      <c r="M265" s="54">
        <v>3</v>
      </c>
      <c r="N265" s="54">
        <v>3</v>
      </c>
      <c r="O265" s="54">
        <v>3</v>
      </c>
      <c r="P265" s="54">
        <v>1</v>
      </c>
      <c r="Q265" s="54">
        <v>0</v>
      </c>
      <c r="R265" s="54">
        <v>0</v>
      </c>
      <c r="S265" s="54">
        <v>0</v>
      </c>
      <c r="T265" s="54">
        <v>2</v>
      </c>
      <c r="U265" s="54">
        <v>3</v>
      </c>
      <c r="V265" s="329">
        <f t="shared" si="5"/>
        <v>26</v>
      </c>
      <c r="W265" s="74">
        <f>$V$209</f>
        <v>7933.75</v>
      </c>
      <c r="X265" s="28"/>
      <c r="Y265" s="28"/>
      <c r="Z265" s="28"/>
    </row>
    <row r="266" spans="1:26" ht="16.5" thickBot="1">
      <c r="A266" s="448" t="s">
        <v>3061</v>
      </c>
      <c r="D266" s="54">
        <v>0</v>
      </c>
      <c r="E266" s="54">
        <v>2</v>
      </c>
      <c r="F266" s="54">
        <v>3</v>
      </c>
      <c r="G266" s="54">
        <v>3</v>
      </c>
      <c r="H266" s="54">
        <v>0</v>
      </c>
      <c r="I266" s="54">
        <v>1</v>
      </c>
      <c r="J266" s="54">
        <v>3</v>
      </c>
      <c r="K266" s="54">
        <v>0</v>
      </c>
      <c r="L266" s="54">
        <v>3</v>
      </c>
      <c r="M266" s="54">
        <v>1</v>
      </c>
      <c r="N266" s="1">
        <v>2</v>
      </c>
      <c r="O266" s="54">
        <v>0</v>
      </c>
      <c r="P266" s="54">
        <v>2</v>
      </c>
      <c r="Q266" s="54">
        <v>3</v>
      </c>
      <c r="R266" s="54">
        <v>0</v>
      </c>
      <c r="S266" s="54">
        <v>0</v>
      </c>
      <c r="T266" s="54">
        <v>1</v>
      </c>
      <c r="U266" s="54">
        <v>0</v>
      </c>
      <c r="V266" s="329">
        <f t="shared" si="5"/>
        <v>24</v>
      </c>
      <c r="W266" s="74">
        <f>$V$212</f>
        <v>7154.5999999999849</v>
      </c>
      <c r="X266" s="28"/>
      <c r="Y266" s="28"/>
      <c r="Z266" s="28"/>
    </row>
    <row r="267" spans="1:26" ht="16.5" thickBot="1">
      <c r="A267" s="448" t="s">
        <v>3055</v>
      </c>
      <c r="D267" s="54">
        <v>3</v>
      </c>
      <c r="E267" s="54">
        <v>1</v>
      </c>
      <c r="F267" s="54">
        <v>3</v>
      </c>
      <c r="G267" s="54">
        <v>0</v>
      </c>
      <c r="H267" s="54">
        <v>3</v>
      </c>
      <c r="I267" s="54">
        <v>0</v>
      </c>
      <c r="J267" s="54">
        <v>1</v>
      </c>
      <c r="K267" s="54">
        <v>2</v>
      </c>
      <c r="L267" s="54">
        <v>3</v>
      </c>
      <c r="M267" s="54">
        <v>3</v>
      </c>
      <c r="N267" s="54">
        <v>1</v>
      </c>
      <c r="O267" s="54">
        <v>0</v>
      </c>
      <c r="P267" s="1">
        <v>1</v>
      </c>
      <c r="Q267" s="54">
        <v>1</v>
      </c>
      <c r="R267" s="54">
        <v>0</v>
      </c>
      <c r="S267" s="54">
        <v>0</v>
      </c>
      <c r="T267" s="54">
        <v>0</v>
      </c>
      <c r="U267" s="54">
        <v>1</v>
      </c>
      <c r="V267" s="329">
        <f t="shared" si="5"/>
        <v>23</v>
      </c>
      <c r="W267" s="74">
        <f>$V$205</f>
        <v>7152.1999999999889</v>
      </c>
      <c r="X267" s="28"/>
      <c r="Y267" s="28"/>
      <c r="Z267" s="28"/>
    </row>
    <row r="268" spans="1:26" ht="15.75">
      <c r="A268" s="448" t="s">
        <v>3056</v>
      </c>
      <c r="D268" s="54">
        <v>0</v>
      </c>
      <c r="E268" s="54">
        <v>0</v>
      </c>
      <c r="F268" s="54">
        <v>0</v>
      </c>
      <c r="G268" s="54">
        <v>1</v>
      </c>
      <c r="H268" s="54">
        <v>0</v>
      </c>
      <c r="I268" s="54">
        <v>2</v>
      </c>
      <c r="J268" s="54">
        <v>3</v>
      </c>
      <c r="K268" s="54">
        <v>0</v>
      </c>
      <c r="L268" s="54">
        <v>2</v>
      </c>
      <c r="M268" s="54">
        <v>0</v>
      </c>
      <c r="N268" s="54">
        <v>1</v>
      </c>
      <c r="O268" s="54">
        <v>3</v>
      </c>
      <c r="P268" s="54">
        <v>0</v>
      </c>
      <c r="Q268" s="54">
        <v>1</v>
      </c>
      <c r="R268" s="54">
        <v>3</v>
      </c>
      <c r="S268" s="54">
        <v>3</v>
      </c>
      <c r="T268" s="54">
        <v>0</v>
      </c>
      <c r="U268" s="54">
        <v>2</v>
      </c>
      <c r="V268" s="329">
        <f t="shared" si="5"/>
        <v>21</v>
      </c>
      <c r="W268" s="74">
        <f>$V$206</f>
        <v>6517.3999999999969</v>
      </c>
      <c r="X268" s="28"/>
      <c r="Y268" s="28"/>
      <c r="Z268" s="28"/>
    </row>
    <row r="269" spans="1:26" ht="15.75">
      <c r="A269" s="451" t="s">
        <v>3054</v>
      </c>
      <c r="D269" s="54">
        <v>0</v>
      </c>
      <c r="E269" s="54">
        <v>3</v>
      </c>
      <c r="F269" s="54">
        <v>0</v>
      </c>
      <c r="G269" s="54">
        <v>0</v>
      </c>
      <c r="H269" s="54">
        <v>0</v>
      </c>
      <c r="I269" s="54">
        <v>0</v>
      </c>
      <c r="J269" s="54">
        <v>2</v>
      </c>
      <c r="K269" s="54">
        <v>0</v>
      </c>
      <c r="L269" s="54">
        <v>0</v>
      </c>
      <c r="M269" s="54">
        <v>0</v>
      </c>
      <c r="N269" s="54">
        <v>2</v>
      </c>
      <c r="O269" s="54">
        <v>3</v>
      </c>
      <c r="P269" s="54">
        <v>2</v>
      </c>
      <c r="Q269" s="54">
        <v>2</v>
      </c>
      <c r="R269" s="54">
        <v>3</v>
      </c>
      <c r="S269" s="54">
        <v>3</v>
      </c>
      <c r="T269" s="54">
        <v>1</v>
      </c>
      <c r="U269" s="54">
        <v>0</v>
      </c>
      <c r="V269" s="329">
        <f t="shared" si="5"/>
        <v>21</v>
      </c>
      <c r="W269" s="74">
        <f>$V$204</f>
        <v>5719.3999999999942</v>
      </c>
      <c r="X269" s="28"/>
      <c r="Y269" s="28"/>
      <c r="Z269" s="28"/>
    </row>
    <row r="270" spans="1:26" ht="15.75">
      <c r="A270" s="324"/>
      <c r="D270" s="322"/>
      <c r="E270" s="322"/>
      <c r="F270" s="322"/>
      <c r="G270" s="322"/>
      <c r="H270" s="322"/>
      <c r="I270" s="322"/>
      <c r="J270" s="322"/>
      <c r="K270" s="322"/>
      <c r="L270" s="28"/>
      <c r="P270" s="28"/>
      <c r="Q270" s="28"/>
      <c r="R270" s="68"/>
      <c r="S270" s="28"/>
      <c r="T270" s="28"/>
      <c r="U270" s="28"/>
      <c r="V270" s="323"/>
      <c r="X270" s="28"/>
      <c r="Y270" s="28"/>
      <c r="Z270" s="28"/>
    </row>
    <row r="271" spans="1:26" ht="15.75">
      <c r="A271" s="324"/>
      <c r="D271" s="322"/>
      <c r="E271" s="322"/>
      <c r="F271" s="322"/>
      <c r="G271" s="322"/>
      <c r="H271" s="322"/>
      <c r="I271" s="322"/>
      <c r="J271" s="322"/>
      <c r="K271" s="322"/>
      <c r="L271" s="28"/>
      <c r="P271" s="28"/>
      <c r="Q271" s="28"/>
      <c r="R271" s="68"/>
      <c r="S271" s="28"/>
      <c r="T271" s="28"/>
      <c r="U271" s="28"/>
      <c r="V271" s="323"/>
      <c r="W271" s="330">
        <f>SUM(W260:W269)</f>
        <v>70754.599999999977</v>
      </c>
      <c r="X271" s="28"/>
      <c r="Y271" s="28"/>
      <c r="Z271" s="28"/>
    </row>
    <row r="272" spans="1:26" ht="15.75">
      <c r="A272" s="324"/>
      <c r="D272" s="328"/>
      <c r="E272" s="328"/>
      <c r="F272" s="328"/>
      <c r="G272" s="328"/>
      <c r="H272" s="328"/>
      <c r="I272" s="328"/>
      <c r="J272" s="328"/>
      <c r="K272" s="328"/>
      <c r="L272" s="331"/>
      <c r="M272" s="329"/>
      <c r="N272" s="330"/>
      <c r="O272" s="28"/>
      <c r="P272" s="28"/>
      <c r="Q272" s="28"/>
      <c r="R272" s="68"/>
      <c r="S272" s="28"/>
      <c r="T272" s="28"/>
      <c r="U272" s="28"/>
      <c r="V272" s="28"/>
      <c r="W272" s="28"/>
      <c r="X272" s="28"/>
      <c r="Y272" s="28"/>
      <c r="Z272" s="28"/>
    </row>
    <row r="273" spans="1:26" ht="21" thickBot="1">
      <c r="A273" s="355" t="s">
        <v>2547</v>
      </c>
      <c r="B273" s="356"/>
      <c r="D273" s="337" t="s">
        <v>2669</v>
      </c>
      <c r="E273" s="337" t="s">
        <v>2670</v>
      </c>
      <c r="F273" s="337" t="s">
        <v>2671</v>
      </c>
      <c r="G273" s="337" t="s">
        <v>2673</v>
      </c>
      <c r="H273" s="337" t="s">
        <v>2672</v>
      </c>
      <c r="I273" s="337" t="s">
        <v>2674</v>
      </c>
      <c r="J273" s="337" t="s">
        <v>2675</v>
      </c>
      <c r="K273" s="337" t="s">
        <v>2676</v>
      </c>
      <c r="L273" s="337" t="s">
        <v>2677</v>
      </c>
      <c r="M273" s="337" t="s">
        <v>2678</v>
      </c>
      <c r="N273" s="337" t="s">
        <v>2679</v>
      </c>
      <c r="O273" s="337" t="s">
        <v>2680</v>
      </c>
      <c r="P273" s="337" t="s">
        <v>2681</v>
      </c>
      <c r="Q273" s="337" t="s">
        <v>2682</v>
      </c>
      <c r="R273" s="337" t="s">
        <v>2582</v>
      </c>
      <c r="S273" s="337" t="s">
        <v>2683</v>
      </c>
      <c r="T273" s="337" t="s">
        <v>2684</v>
      </c>
      <c r="U273" s="337" t="s">
        <v>2574</v>
      </c>
      <c r="V273" s="212" t="s">
        <v>40</v>
      </c>
      <c r="X273" s="28"/>
      <c r="Y273" s="28"/>
      <c r="Z273" s="28"/>
    </row>
    <row r="274" spans="1:26" ht="16.5" thickBot="1">
      <c r="A274" s="316" t="s">
        <v>2225</v>
      </c>
      <c r="D274" s="322">
        <f>'Punten per wedstrijd'!E425</f>
        <v>402.30000000000064</v>
      </c>
      <c r="E274" s="322">
        <f>'Punten per wedstrijd'!E341</f>
        <v>176.00000000000091</v>
      </c>
      <c r="F274" s="322">
        <f>'Punten per wedstrijd'!F341</f>
        <v>347.5</v>
      </c>
      <c r="G274" s="322">
        <f>'Punten per wedstrijd'!F425</f>
        <v>570.19999999999982</v>
      </c>
      <c r="H274" s="322">
        <f>'Punten per wedstrijd'!G425</f>
        <v>505.99999999999955</v>
      </c>
      <c r="I274" s="322">
        <f>'Punten per wedstrijd'!G341</f>
        <v>82.699999999999363</v>
      </c>
      <c r="J274" s="322">
        <f>'Punten per wedstrijd'!H425</f>
        <v>1046.199999999998</v>
      </c>
      <c r="K274" s="322">
        <f>'Punten per wedstrijd'!H341</f>
        <v>145.09999999999945</v>
      </c>
      <c r="L274" s="322">
        <f>'Punten per wedstrijd'!I341</f>
        <v>294.49999999999955</v>
      </c>
      <c r="M274" s="322">
        <f>'Punten per wedstrijd'!J341</f>
        <v>308.699999999998</v>
      </c>
      <c r="N274" s="322">
        <f>'Punten per wedstrijd'!K341</f>
        <v>0</v>
      </c>
      <c r="O274" s="322">
        <f>'Punten per wedstrijd'!L341</f>
        <v>61.999999999998181</v>
      </c>
      <c r="P274" s="322">
        <f>'Punten per wedstrijd'!I425</f>
        <v>950.39999999999782</v>
      </c>
      <c r="Q274" s="322">
        <f>'Punten per wedstrijd'!M341</f>
        <v>7.6999999999989086</v>
      </c>
      <c r="R274" s="322">
        <f>'Punten per wedstrijd'!N341</f>
        <v>137.89999999999691</v>
      </c>
      <c r="S274" s="322">
        <f>'Punten per wedstrijd'!O341</f>
        <v>391.79999999999654</v>
      </c>
      <c r="T274" s="322">
        <f>'Punten per wedstrijd'!P341</f>
        <v>500.79999999999836</v>
      </c>
      <c r="U274" s="322">
        <f>'Punten per wedstrijd'!J425</f>
        <v>409.90000000000146</v>
      </c>
      <c r="V274" s="323">
        <f>SUM(D274:U274)</f>
        <v>6339.6999999999834</v>
      </c>
      <c r="X274" s="28"/>
      <c r="Y274" s="28"/>
      <c r="Z274" s="28"/>
    </row>
    <row r="275" spans="1:26" ht="16.5" thickBot="1">
      <c r="A275" s="316" t="s">
        <v>799</v>
      </c>
      <c r="D275" s="322">
        <f>'Punten per wedstrijd'!E446</f>
        <v>284.20000000000005</v>
      </c>
      <c r="E275" s="322">
        <f>'Punten per wedstrijd'!E362</f>
        <v>331.09999999999991</v>
      </c>
      <c r="F275" s="322">
        <f>'Punten per wedstrijd'!F362</f>
        <v>144</v>
      </c>
      <c r="G275" s="322">
        <f>'Punten per wedstrijd'!F446</f>
        <v>617.94999999999959</v>
      </c>
      <c r="H275" s="322">
        <f>'Punten per wedstrijd'!G446</f>
        <v>743.19999999999936</v>
      </c>
      <c r="I275" s="322">
        <f>'Punten per wedstrijd'!G362</f>
        <v>386.34999999999945</v>
      </c>
      <c r="J275" s="322">
        <f>'Punten per wedstrijd'!H446</f>
        <v>250.20000000000073</v>
      </c>
      <c r="K275" s="322">
        <f>'Punten per wedstrijd'!H362</f>
        <v>167.99999999999955</v>
      </c>
      <c r="L275" s="322">
        <f>'Punten per wedstrijd'!I362</f>
        <v>535.59999999999945</v>
      </c>
      <c r="M275" s="322">
        <f>'Punten per wedstrijd'!J362</f>
        <v>306.55000000000018</v>
      </c>
      <c r="N275" s="322">
        <f>'Punten per wedstrijd'!K362</f>
        <v>225.60000000000036</v>
      </c>
      <c r="O275" s="322">
        <f>'Punten per wedstrijd'!L362</f>
        <v>183.30000000000109</v>
      </c>
      <c r="P275" s="322">
        <f>'Punten per wedstrijd'!I446</f>
        <v>416.80000000000109</v>
      </c>
      <c r="Q275" s="322">
        <f>'Punten per wedstrijd'!M362</f>
        <v>338.90000000000146</v>
      </c>
      <c r="R275" s="322">
        <f>'Punten per wedstrijd'!N362</f>
        <v>309.50000000000273</v>
      </c>
      <c r="S275" s="322">
        <f>'Punten per wedstrijd'!O362</f>
        <v>230.40000000000146</v>
      </c>
      <c r="T275" s="322">
        <f>'Punten per wedstrijd'!P362</f>
        <v>165.75000000000091</v>
      </c>
      <c r="U275" s="322">
        <f>'Punten per wedstrijd'!J446</f>
        <v>288.60000000000036</v>
      </c>
      <c r="V275" s="323">
        <f t="shared" ref="V275:V283" si="6">SUM(D275:U275)</f>
        <v>5926.0000000000073</v>
      </c>
      <c r="X275" s="28"/>
      <c r="Y275" s="28"/>
      <c r="Z275" s="28"/>
    </row>
    <row r="276" spans="1:26" ht="16.5" thickBot="1">
      <c r="A276" s="316" t="s">
        <v>2226</v>
      </c>
      <c r="D276" s="322">
        <f>'Punten per wedstrijd'!E447</f>
        <v>548.49999999999989</v>
      </c>
      <c r="E276" s="322">
        <f>'Punten per wedstrijd'!E363</f>
        <v>255.79999999999973</v>
      </c>
      <c r="F276" s="322">
        <f>'Punten per wedstrijd'!F363</f>
        <v>180</v>
      </c>
      <c r="G276" s="322">
        <f>'Punten per wedstrijd'!F447</f>
        <v>616.99999999999955</v>
      </c>
      <c r="H276" s="322">
        <f>'Punten per wedstrijd'!G447</f>
        <v>791.900000000001</v>
      </c>
      <c r="I276" s="322">
        <f>'Punten per wedstrijd'!G363</f>
        <v>291.40000000000055</v>
      </c>
      <c r="J276" s="322">
        <f>'Punten per wedstrijd'!H447</f>
        <v>394.80000000000018</v>
      </c>
      <c r="K276" s="322">
        <f>'Punten per wedstrijd'!H363</f>
        <v>0</v>
      </c>
      <c r="L276" s="322">
        <f>'Punten per wedstrijd'!I363</f>
        <v>200.40000000000009</v>
      </c>
      <c r="M276" s="322">
        <f>'Punten per wedstrijd'!J363</f>
        <v>45.300000000000182</v>
      </c>
      <c r="N276" s="322">
        <f>'Punten per wedstrijd'!K363</f>
        <v>171.5</v>
      </c>
      <c r="O276" s="322">
        <f>'Punten per wedstrijd'!L363</f>
        <v>191.70000000000073</v>
      </c>
      <c r="P276" s="322">
        <f>'Punten per wedstrijd'!I447</f>
        <v>504.90000000000055</v>
      </c>
      <c r="Q276" s="322">
        <f>'Punten per wedstrijd'!M363</f>
        <v>263.19999999999982</v>
      </c>
      <c r="R276" s="322">
        <f>'Punten per wedstrijd'!N363</f>
        <v>148.40000000000055</v>
      </c>
      <c r="S276" s="322">
        <f>'Punten per wedstrijd'!O363</f>
        <v>200.89999999999964</v>
      </c>
      <c r="T276" s="322">
        <f>'Punten per wedstrijd'!P363</f>
        <v>321.00000000000091</v>
      </c>
      <c r="U276" s="322">
        <f>'Punten per wedstrijd'!J447</f>
        <v>217.10000000000127</v>
      </c>
      <c r="V276" s="323">
        <f t="shared" si="6"/>
        <v>5343.8000000000047</v>
      </c>
      <c r="X276" s="28"/>
      <c r="Y276" s="28"/>
      <c r="Z276" s="28"/>
    </row>
    <row r="277" spans="1:26" ht="16.5" thickBot="1">
      <c r="A277" s="316" t="s">
        <v>867</v>
      </c>
      <c r="D277" s="322">
        <f>'Punten per wedstrijd'!E459</f>
        <v>478.45000000000016</v>
      </c>
      <c r="E277" s="322">
        <f>'Punten per wedstrijd'!E375</f>
        <v>422.40000000000032</v>
      </c>
      <c r="F277" s="322">
        <f>'Punten per wedstrijd'!F375</f>
        <v>374.99999999999977</v>
      </c>
      <c r="G277" s="322">
        <f>'Punten per wedstrijd'!F459</f>
        <v>687.99999999999955</v>
      </c>
      <c r="H277" s="322">
        <f>'Punten per wedstrijd'!G459</f>
        <v>765.59999999999854</v>
      </c>
      <c r="I277" s="322">
        <f>'Punten per wedstrijd'!G375</f>
        <v>413.94999999999982</v>
      </c>
      <c r="J277" s="322">
        <f>'Punten per wedstrijd'!H459</f>
        <v>285.59999999999945</v>
      </c>
      <c r="K277" s="322">
        <f>'Punten per wedstrijd'!H375</f>
        <v>182</v>
      </c>
      <c r="L277" s="322">
        <f>'Punten per wedstrijd'!I375</f>
        <v>376</v>
      </c>
      <c r="M277" s="322">
        <f>'Punten per wedstrijd'!J375</f>
        <v>155.59999999999945</v>
      </c>
      <c r="N277" s="322">
        <f>'Punten per wedstrijd'!K375</f>
        <v>388.949999999998</v>
      </c>
      <c r="O277" s="322">
        <f>'Punten per wedstrijd'!L375</f>
        <v>637.54999999999927</v>
      </c>
      <c r="P277" s="322">
        <f>'Punten per wedstrijd'!I459</f>
        <v>351.99999999999909</v>
      </c>
      <c r="Q277" s="322">
        <f>'Punten per wedstrijd'!M375</f>
        <v>386.49999999999818</v>
      </c>
      <c r="R277" s="322">
        <f>'Punten per wedstrijd'!N375</f>
        <v>455.99999999999818</v>
      </c>
      <c r="S277" s="322">
        <f>'Punten per wedstrijd'!O375</f>
        <v>257.84999999999764</v>
      </c>
      <c r="T277" s="322">
        <f>'Punten per wedstrijd'!P375</f>
        <v>427.5</v>
      </c>
      <c r="U277" s="322">
        <f>'Punten per wedstrijd'!J459</f>
        <v>167.50000000000182</v>
      </c>
      <c r="V277" s="323">
        <f t="shared" si="6"/>
        <v>7216.4499999999889</v>
      </c>
      <c r="X277" s="28"/>
      <c r="Y277" s="28"/>
      <c r="Z277" s="28"/>
    </row>
    <row r="278" spans="1:26" ht="16.5" thickBot="1">
      <c r="A278" s="316" t="s">
        <v>27</v>
      </c>
      <c r="D278" s="322">
        <f>'Punten per wedstrijd'!E474</f>
        <v>395.10000000000036</v>
      </c>
      <c r="E278" s="322">
        <f>'Punten per wedstrijd'!E390</f>
        <v>507.09999999999991</v>
      </c>
      <c r="F278" s="322">
        <f>'Punten per wedstrijd'!F390</f>
        <v>300.90000000000055</v>
      </c>
      <c r="G278" s="322">
        <f>'Punten per wedstrijd'!F474</f>
        <v>549.29999999999882</v>
      </c>
      <c r="H278" s="322">
        <f>'Punten per wedstrijd'!G474</f>
        <v>668.29999999999973</v>
      </c>
      <c r="I278" s="322">
        <f>'Punten per wedstrijd'!G390</f>
        <v>403.99999999999909</v>
      </c>
      <c r="J278" s="322">
        <f>'Punten per wedstrijd'!H474</f>
        <v>259.99999999999818</v>
      </c>
      <c r="K278" s="322">
        <f>'Punten per wedstrijd'!H390</f>
        <v>374.99999999999818</v>
      </c>
      <c r="L278" s="322">
        <f>'Punten per wedstrijd'!I390</f>
        <v>568.79999999999927</v>
      </c>
      <c r="M278" s="322">
        <f>'Punten per wedstrijd'!J390</f>
        <v>423.69999999999891</v>
      </c>
      <c r="N278" s="322">
        <f>'Punten per wedstrijd'!K390</f>
        <v>402.99999999999727</v>
      </c>
      <c r="O278" s="322">
        <f>'Punten per wedstrijd'!L390</f>
        <v>590.39999999999873</v>
      </c>
      <c r="P278" s="322">
        <f>'Punten per wedstrijd'!I474</f>
        <v>423.79999999999654</v>
      </c>
      <c r="Q278" s="322">
        <f>'Punten per wedstrijd'!M390</f>
        <v>319.39999999999782</v>
      </c>
      <c r="R278" s="322">
        <f>'Punten per wedstrijd'!N390</f>
        <v>635.79999999999563</v>
      </c>
      <c r="S278" s="322">
        <f>'Punten per wedstrijd'!O390</f>
        <v>129.899999999996</v>
      </c>
      <c r="T278" s="322">
        <f>'Punten per wedstrijd'!P390</f>
        <v>357.10000000000036</v>
      </c>
      <c r="U278" s="322">
        <f>'Punten per wedstrijd'!J474</f>
        <v>204.89999999999964</v>
      </c>
      <c r="V278" s="323">
        <f t="shared" si="6"/>
        <v>7516.4999999999754</v>
      </c>
      <c r="X278" s="28"/>
      <c r="Y278" s="28"/>
      <c r="Z278" s="28"/>
    </row>
    <row r="279" spans="1:26" ht="16.5" thickBot="1">
      <c r="A279" s="316" t="s">
        <v>809</v>
      </c>
      <c r="D279" s="322">
        <f>'Punten per wedstrijd'!E479</f>
        <v>443.69999999999993</v>
      </c>
      <c r="E279" s="322">
        <f>'Punten per wedstrijd'!E395</f>
        <v>348.59999999999968</v>
      </c>
      <c r="F279" s="322">
        <f>'Punten per wedstrijd'!F395</f>
        <v>264.99999999999977</v>
      </c>
      <c r="G279" s="322">
        <f>'Punten per wedstrijd'!F479</f>
        <v>694.900000000001</v>
      </c>
      <c r="H279" s="322">
        <f>'Punten per wedstrijd'!G479</f>
        <v>780.09999999999991</v>
      </c>
      <c r="I279" s="322">
        <f>'Punten per wedstrijd'!G395</f>
        <v>333.20000000000027</v>
      </c>
      <c r="J279" s="322">
        <f>'Punten per wedstrijd'!H479</f>
        <v>619.800000000002</v>
      </c>
      <c r="K279" s="322">
        <f>'Punten per wedstrijd'!H395</f>
        <v>110.50000000000136</v>
      </c>
      <c r="L279" s="322">
        <f>'Punten per wedstrijd'!I395</f>
        <v>225.90000000000146</v>
      </c>
      <c r="M279" s="322">
        <f>'Punten per wedstrijd'!J395</f>
        <v>216.60000000000127</v>
      </c>
      <c r="N279" s="322">
        <f>'Punten per wedstrijd'!K395</f>
        <v>205.00000000000091</v>
      </c>
      <c r="O279" s="322">
        <f>'Punten per wedstrijd'!L395</f>
        <v>313.60000000000218</v>
      </c>
      <c r="P279" s="322">
        <f>'Punten per wedstrijd'!I479</f>
        <v>717.70000000000073</v>
      </c>
      <c r="Q279" s="322">
        <f>'Punten per wedstrijd'!M395</f>
        <v>88.900000000001455</v>
      </c>
      <c r="R279" s="322">
        <f>'Punten per wedstrijd'!N395</f>
        <v>141.00000000000091</v>
      </c>
      <c r="S279" s="322">
        <f>'Punten per wedstrijd'!O395</f>
        <v>319.60000000000036</v>
      </c>
      <c r="T279" s="322">
        <f>'Punten per wedstrijd'!P395</f>
        <v>495.70000000000073</v>
      </c>
      <c r="U279" s="322">
        <f>'Punten per wedstrijd'!J479</f>
        <v>577.800000000002</v>
      </c>
      <c r="V279" s="323">
        <f t="shared" si="6"/>
        <v>6897.6000000000158</v>
      </c>
      <c r="X279" s="28"/>
      <c r="Y279" s="28"/>
      <c r="Z279" s="28"/>
    </row>
    <row r="280" spans="1:26" ht="16.5" thickBot="1">
      <c r="A280" s="316" t="s">
        <v>31</v>
      </c>
      <c r="D280" s="322">
        <f>'Punten per wedstrijd'!E490</f>
        <v>687.60000000000014</v>
      </c>
      <c r="E280" s="322">
        <f>'Punten per wedstrijd'!E406</f>
        <v>192</v>
      </c>
      <c r="F280" s="322">
        <f>'Punten per wedstrijd'!F406</f>
        <v>367.60000000000036</v>
      </c>
      <c r="G280" s="322">
        <f>'Punten per wedstrijd'!F490</f>
        <v>685.90000000000055</v>
      </c>
      <c r="H280" s="322">
        <f>'Punten per wedstrijd'!G490</f>
        <v>974.599999999999</v>
      </c>
      <c r="I280" s="322">
        <f>'Punten per wedstrijd'!G406</f>
        <v>424</v>
      </c>
      <c r="J280" s="322">
        <f>'Punten per wedstrijd'!H490</f>
        <v>1024.8000000000011</v>
      </c>
      <c r="K280" s="322">
        <f>'Punten per wedstrijd'!H406</f>
        <v>192.19999999999891</v>
      </c>
      <c r="L280" s="322">
        <f>'Punten per wedstrijd'!I406</f>
        <v>230.89999999999964</v>
      </c>
      <c r="M280" s="322">
        <f>'Punten per wedstrijd'!J406</f>
        <v>251.60000000000036</v>
      </c>
      <c r="N280" s="322">
        <f>'Punten per wedstrijd'!K406</f>
        <v>196.90000000000146</v>
      </c>
      <c r="O280" s="322">
        <f>'Punten per wedstrijd'!L406</f>
        <v>234.00000000000091</v>
      </c>
      <c r="P280" s="322">
        <f>'Punten per wedstrijd'!I490</f>
        <v>513.40000000000236</v>
      </c>
      <c r="Q280" s="322">
        <f>'Punten per wedstrijd'!M406</f>
        <v>105.00000000000273</v>
      </c>
      <c r="R280" s="322">
        <f>'Punten per wedstrijd'!N406</f>
        <v>177.50000000000273</v>
      </c>
      <c r="S280" s="322">
        <f>'Punten per wedstrijd'!O406</f>
        <v>148.50000000000364</v>
      </c>
      <c r="T280" s="322">
        <f>'Punten per wedstrijd'!P406</f>
        <v>424.100000000004</v>
      </c>
      <c r="U280" s="322">
        <f>'Punten per wedstrijd'!J490</f>
        <v>627.850000000004</v>
      </c>
      <c r="V280" s="323">
        <f t="shared" si="6"/>
        <v>7458.4500000000216</v>
      </c>
      <c r="X280" s="28"/>
      <c r="Y280" s="28"/>
      <c r="Z280" s="28"/>
    </row>
    <row r="281" spans="1:26" ht="16.5" thickBot="1">
      <c r="A281" s="316" t="s">
        <v>143</v>
      </c>
      <c r="D281" s="322">
        <f>'Punten per wedstrijd'!E496</f>
        <v>619.30000000000007</v>
      </c>
      <c r="E281" s="322">
        <f>'Punten per wedstrijd'!E412</f>
        <v>200.10000000000127</v>
      </c>
      <c r="F281" s="322">
        <f>'Punten per wedstrijd'!F412</f>
        <v>282.40000000000055</v>
      </c>
      <c r="G281" s="322">
        <f>'Punten per wedstrijd'!F496</f>
        <v>783.00000000000091</v>
      </c>
      <c r="H281" s="322">
        <f>'Punten per wedstrijd'!G496</f>
        <v>1256.2000000000003</v>
      </c>
      <c r="I281" s="322">
        <f>'Punten per wedstrijd'!G412</f>
        <v>435.60000000000036</v>
      </c>
      <c r="J281" s="322">
        <f>'Punten per wedstrijd'!H496</f>
        <v>596.50000000000182</v>
      </c>
      <c r="K281" s="322">
        <f>'Punten per wedstrijd'!H412</f>
        <v>311.30000000000018</v>
      </c>
      <c r="L281" s="322">
        <f>'Punten per wedstrijd'!I412</f>
        <v>260.80000000000109</v>
      </c>
      <c r="M281" s="322">
        <f>'Punten per wedstrijd'!J412</f>
        <v>265.80000000000109</v>
      </c>
      <c r="N281" s="322">
        <f>'Punten per wedstrijd'!K412</f>
        <v>270.00000000000182</v>
      </c>
      <c r="O281" s="322">
        <f>'Punten per wedstrijd'!L412</f>
        <v>213.00000000000091</v>
      </c>
      <c r="P281" s="322">
        <f>'Punten per wedstrijd'!I496</f>
        <v>719.50000000000182</v>
      </c>
      <c r="Q281" s="322">
        <f>'Punten per wedstrijd'!M412</f>
        <v>222.20000000000164</v>
      </c>
      <c r="R281" s="322">
        <f>'Punten per wedstrijd'!N412</f>
        <v>223.19999999999891</v>
      </c>
      <c r="S281" s="322">
        <f>'Punten per wedstrijd'!O412</f>
        <v>175.20000000000073</v>
      </c>
      <c r="T281" s="322">
        <f>'Punten per wedstrijd'!P412</f>
        <v>377.49999999999636</v>
      </c>
      <c r="U281" s="322">
        <f>'Punten per wedstrijd'!J496</f>
        <v>548.04999999999927</v>
      </c>
      <c r="V281" s="323">
        <f t="shared" si="6"/>
        <v>7759.6500000000096</v>
      </c>
      <c r="X281" s="28"/>
      <c r="Y281" s="28"/>
      <c r="Z281" s="28"/>
    </row>
    <row r="282" spans="1:26" ht="15.75">
      <c r="A282" s="316" t="s">
        <v>39</v>
      </c>
      <c r="D282" s="322">
        <f>'Punten per wedstrijd'!E498</f>
        <v>536.59999999999991</v>
      </c>
      <c r="E282" s="322">
        <f>'Punten per wedstrijd'!E414</f>
        <v>224.40000000000032</v>
      </c>
      <c r="F282" s="322">
        <f>'Punten per wedstrijd'!F414</f>
        <v>167.10000000000036</v>
      </c>
      <c r="G282" s="322">
        <f>'Punten per wedstrijd'!F498</f>
        <v>870.25000000000045</v>
      </c>
      <c r="H282" s="322">
        <f>'Punten per wedstrijd'!G498</f>
        <v>796.30000000000064</v>
      </c>
      <c r="I282" s="322">
        <f>'Punten per wedstrijd'!G414</f>
        <v>311.45000000000027</v>
      </c>
      <c r="J282" s="322">
        <f>'Punten per wedstrijd'!H498</f>
        <v>585.60000000000127</v>
      </c>
      <c r="K282" s="322">
        <f>'Punten per wedstrijd'!H414</f>
        <v>169.5</v>
      </c>
      <c r="L282" s="322">
        <f>'Punten per wedstrijd'!I414</f>
        <v>198</v>
      </c>
      <c r="M282" s="322">
        <f>'Punten per wedstrijd'!J414</f>
        <v>142.14999999999964</v>
      </c>
      <c r="N282" s="322">
        <f>'Punten per wedstrijd'!K414</f>
        <v>69.300000000000182</v>
      </c>
      <c r="O282" s="322">
        <f>'Punten per wedstrijd'!L414</f>
        <v>97.700000000000728</v>
      </c>
      <c r="P282" s="322">
        <f>'Punten per wedstrijd'!I498</f>
        <v>516.80000000000109</v>
      </c>
      <c r="Q282" s="322">
        <f>'Punten per wedstrijd'!M414</f>
        <v>9.9000000000005457</v>
      </c>
      <c r="R282" s="322">
        <f>'Punten per wedstrijd'!N414</f>
        <v>165.00000000000091</v>
      </c>
      <c r="S282" s="322">
        <f>'Punten per wedstrijd'!O414</f>
        <v>137.40000000000055</v>
      </c>
      <c r="T282" s="322">
        <f>'Punten per wedstrijd'!P414</f>
        <v>494.55000000000018</v>
      </c>
      <c r="U282" s="322">
        <f>'Punten per wedstrijd'!J498</f>
        <v>317.09999999999854</v>
      </c>
      <c r="V282" s="323">
        <f t="shared" si="6"/>
        <v>5809.1000000000058</v>
      </c>
      <c r="X282" s="28"/>
      <c r="Y282" s="28"/>
      <c r="Z282" s="28"/>
    </row>
    <row r="283" spans="1:26" ht="15.75">
      <c r="A283" s="324" t="s">
        <v>2223</v>
      </c>
      <c r="D283" s="322">
        <f>'Punten per wedstrijd'!E504</f>
        <v>662.54999999999984</v>
      </c>
      <c r="E283" s="322">
        <f>'Punten per wedstrijd'!E420</f>
        <v>189</v>
      </c>
      <c r="F283" s="322">
        <f>'Punten per wedstrijd'!F420</f>
        <v>273.79999999999927</v>
      </c>
      <c r="G283" s="322">
        <f>'Punten per wedstrijd'!F504</f>
        <v>911.19999999999982</v>
      </c>
      <c r="H283" s="322">
        <f>'Punten per wedstrijd'!G504</f>
        <v>1010.3999999999983</v>
      </c>
      <c r="I283" s="322">
        <f>'Punten per wedstrijd'!G420</f>
        <v>295.44999999999891</v>
      </c>
      <c r="J283" s="322">
        <f>'Punten per wedstrijd'!H504</f>
        <v>664.40000000000055</v>
      </c>
      <c r="K283" s="322">
        <f>'Punten per wedstrijd'!H420</f>
        <v>336.09999999999854</v>
      </c>
      <c r="L283" s="322">
        <f>'Punten per wedstrijd'!I420</f>
        <v>158.39999999999873</v>
      </c>
      <c r="M283" s="322">
        <f>'Punten per wedstrijd'!J420</f>
        <v>149.99999999999909</v>
      </c>
      <c r="N283" s="322">
        <f>'Punten per wedstrijd'!K420</f>
        <v>195.04999999999927</v>
      </c>
      <c r="O283" s="322">
        <f>'Punten per wedstrijd'!L420</f>
        <v>209.24999999999818</v>
      </c>
      <c r="P283" s="322">
        <f>'Punten per wedstrijd'!I504</f>
        <v>601.49999999999909</v>
      </c>
      <c r="Q283" s="322">
        <f>'Punten per wedstrijd'!M420</f>
        <v>212.99999999999818</v>
      </c>
      <c r="R283" s="322">
        <f>'Punten per wedstrijd'!N420</f>
        <v>130.00000000000091</v>
      </c>
      <c r="S283" s="322">
        <f>'Punten per wedstrijd'!O420</f>
        <v>237.75000000000091</v>
      </c>
      <c r="T283" s="322">
        <f>'Punten per wedstrijd'!P420</f>
        <v>434.39999999999964</v>
      </c>
      <c r="U283" s="322">
        <f>'Punten per wedstrijd'!J504</f>
        <v>411.59999999999673</v>
      </c>
      <c r="V283" s="323">
        <f t="shared" si="6"/>
        <v>7083.8499999999858</v>
      </c>
      <c r="X283" s="28"/>
      <c r="Y283" s="28"/>
      <c r="Z283" s="28"/>
    </row>
    <row r="284" spans="1:26" ht="15.75">
      <c r="A284" s="324"/>
      <c r="D284" s="322"/>
      <c r="E284" s="322"/>
      <c r="F284" s="322"/>
      <c r="G284" s="322"/>
      <c r="H284" s="322"/>
      <c r="I284" s="322"/>
      <c r="J284" s="322"/>
      <c r="K284" s="322"/>
      <c r="L284" s="322"/>
      <c r="M284" s="322"/>
      <c r="N284" s="322"/>
      <c r="O284" s="322"/>
      <c r="P284" s="322"/>
      <c r="Q284" s="322"/>
      <c r="R284" s="322"/>
      <c r="S284" s="322"/>
      <c r="T284" s="322"/>
      <c r="U284" s="322"/>
      <c r="V284" s="323"/>
      <c r="X284" s="28"/>
      <c r="Y284" s="28"/>
      <c r="Z284" s="28"/>
    </row>
    <row r="285" spans="1:26" ht="15.75">
      <c r="A285" s="324"/>
      <c r="D285" s="322"/>
      <c r="E285" s="322"/>
      <c r="F285" s="322"/>
      <c r="G285" s="322"/>
      <c r="H285" s="322"/>
      <c r="I285" s="322"/>
      <c r="J285" s="322"/>
      <c r="K285" s="322"/>
      <c r="L285" s="28"/>
      <c r="M285" s="323"/>
      <c r="O285" s="28"/>
      <c r="P285" s="28"/>
      <c r="Q285" s="28"/>
      <c r="R285" s="68"/>
      <c r="S285" s="28"/>
      <c r="T285" s="28"/>
      <c r="U285" s="28"/>
      <c r="V285" s="28"/>
      <c r="W285" s="28"/>
      <c r="X285" s="28"/>
      <c r="Y285" s="28"/>
      <c r="Z285" s="28"/>
    </row>
    <row r="286" spans="1:26" ht="15.75">
      <c r="A286" s="348" t="s">
        <v>932</v>
      </c>
      <c r="B286" s="349"/>
      <c r="C286" s="349"/>
      <c r="D286" s="344"/>
      <c r="E286" s="344"/>
      <c r="F286" s="344"/>
      <c r="G286" s="345" t="s">
        <v>150</v>
      </c>
      <c r="H286" s="349"/>
      <c r="I286" s="348" t="s">
        <v>2685</v>
      </c>
      <c r="J286" s="344"/>
      <c r="K286" s="346"/>
      <c r="L286" s="347"/>
      <c r="M286" s="346"/>
      <c r="N286" s="346"/>
      <c r="O286" s="345" t="s">
        <v>150</v>
      </c>
      <c r="P286" s="349"/>
      <c r="Q286" s="350" t="s">
        <v>190</v>
      </c>
      <c r="R286" s="346"/>
      <c r="S286" s="346"/>
      <c r="T286" s="346"/>
      <c r="U286" s="346"/>
      <c r="V286" s="346"/>
      <c r="W286" s="345" t="s">
        <v>150</v>
      </c>
    </row>
    <row r="287" spans="1:26" ht="15.75">
      <c r="A287" s="353" t="s">
        <v>2943</v>
      </c>
      <c r="B287" s="349"/>
      <c r="C287" s="349"/>
      <c r="D287" s="344"/>
      <c r="E287" s="339">
        <f>D274*1.2</f>
        <v>482.76000000000073</v>
      </c>
      <c r="F287" s="339">
        <f>D281</f>
        <v>619.30000000000007</v>
      </c>
      <c r="G287" s="341" t="s">
        <v>3855</v>
      </c>
      <c r="H287" s="349"/>
      <c r="I287" s="353" t="s">
        <v>2948</v>
      </c>
      <c r="J287" s="344"/>
      <c r="K287" s="346"/>
      <c r="L287" s="347"/>
      <c r="M287" s="339">
        <f>E276*1.2</f>
        <v>306.95999999999964</v>
      </c>
      <c r="N287" s="339">
        <f>E274</f>
        <v>176.00000000000091</v>
      </c>
      <c r="O287" s="342" t="s">
        <v>3857</v>
      </c>
      <c r="P287" s="349"/>
      <c r="Q287" s="353" t="s">
        <v>2953</v>
      </c>
      <c r="R287" s="346"/>
      <c r="S287" s="346"/>
      <c r="T287" s="346"/>
      <c r="U287" s="339">
        <f>F274*1.2</f>
        <v>417</v>
      </c>
      <c r="V287" s="339">
        <f>F282</f>
        <v>167.10000000000036</v>
      </c>
      <c r="W287" s="342" t="s">
        <v>3857</v>
      </c>
    </row>
    <row r="288" spans="1:26" ht="15.75">
      <c r="A288" s="353" t="s">
        <v>2944</v>
      </c>
      <c r="B288" s="349"/>
      <c r="C288" s="349"/>
      <c r="D288" s="344"/>
      <c r="E288" s="339">
        <f>D275*1.2</f>
        <v>341.04</v>
      </c>
      <c r="F288" s="339">
        <f>D276</f>
        <v>548.49999999999989</v>
      </c>
      <c r="G288" s="341" t="s">
        <v>3855</v>
      </c>
      <c r="H288" s="349"/>
      <c r="I288" s="353" t="s">
        <v>2949</v>
      </c>
      <c r="J288" s="344"/>
      <c r="K288" s="346"/>
      <c r="L288" s="347"/>
      <c r="M288" s="339">
        <f>E279*1.2</f>
        <v>418.3199999999996</v>
      </c>
      <c r="N288" s="339">
        <f>E283</f>
        <v>189</v>
      </c>
      <c r="O288" s="341" t="s">
        <v>3857</v>
      </c>
      <c r="P288" s="349"/>
      <c r="Q288" s="353" t="s">
        <v>2954</v>
      </c>
      <c r="R288" s="346"/>
      <c r="S288" s="346"/>
      <c r="T288" s="346"/>
      <c r="U288" s="339">
        <f>F275*1.2</f>
        <v>172.79999999999998</v>
      </c>
      <c r="V288" s="339">
        <f>F279</f>
        <v>264.99999999999977</v>
      </c>
      <c r="W288" s="341" t="s">
        <v>3855</v>
      </c>
    </row>
    <row r="289" spans="1:23" ht="15.75">
      <c r="A289" s="353" t="s">
        <v>2945</v>
      </c>
      <c r="B289" s="349"/>
      <c r="C289" s="349"/>
      <c r="D289" s="344"/>
      <c r="E289" s="339">
        <f>D277*1.2</f>
        <v>574.14000000000021</v>
      </c>
      <c r="F289" s="339">
        <f>D280</f>
        <v>687.60000000000014</v>
      </c>
      <c r="G289" s="341" t="s">
        <v>3856</v>
      </c>
      <c r="H289" s="349"/>
      <c r="I289" s="353" t="s">
        <v>2950</v>
      </c>
      <c r="J289" s="344"/>
      <c r="K289" s="346"/>
      <c r="L289" s="347"/>
      <c r="M289" s="339">
        <f>E280*1.2</f>
        <v>230.39999999999998</v>
      </c>
      <c r="N289" s="339">
        <f>E278</f>
        <v>507.09999999999991</v>
      </c>
      <c r="O289" s="342" t="s">
        <v>3855</v>
      </c>
      <c r="P289" s="349"/>
      <c r="Q289" s="353" t="s">
        <v>2955</v>
      </c>
      <c r="R289" s="346"/>
      <c r="S289" s="346"/>
      <c r="T289" s="346"/>
      <c r="U289" s="339">
        <f>F277*1.2</f>
        <v>449.99999999999972</v>
      </c>
      <c r="V289" s="339">
        <f>F276</f>
        <v>180</v>
      </c>
      <c r="W289" s="341" t="s">
        <v>3857</v>
      </c>
    </row>
    <row r="290" spans="1:23" ht="15.75">
      <c r="A290" s="353" t="s">
        <v>2946</v>
      </c>
      <c r="B290" s="349"/>
      <c r="C290" s="349"/>
      <c r="D290" s="344"/>
      <c r="E290" s="339">
        <f>D278*1.2</f>
        <v>474.1200000000004</v>
      </c>
      <c r="F290" s="339">
        <f>D279</f>
        <v>443.69999999999993</v>
      </c>
      <c r="G290" s="341" t="s">
        <v>3854</v>
      </c>
      <c r="H290" s="349"/>
      <c r="I290" s="353" t="s">
        <v>2951</v>
      </c>
      <c r="J290" s="344"/>
      <c r="K290" s="346"/>
      <c r="L290" s="347"/>
      <c r="M290" s="339">
        <f>E281*1.2</f>
        <v>240.12000000000151</v>
      </c>
      <c r="N290" s="339">
        <f>E277</f>
        <v>422.40000000000032</v>
      </c>
      <c r="O290" s="342" t="s">
        <v>3855</v>
      </c>
      <c r="P290" s="349"/>
      <c r="Q290" s="353" t="s">
        <v>2956</v>
      </c>
      <c r="R290" s="346"/>
      <c r="S290" s="346"/>
      <c r="T290" s="346"/>
      <c r="U290" s="339">
        <f>F281*1.2</f>
        <v>338.88000000000062</v>
      </c>
      <c r="V290" s="339">
        <f>F280</f>
        <v>367.60000000000036</v>
      </c>
      <c r="W290" s="341" t="s">
        <v>3856</v>
      </c>
    </row>
    <row r="291" spans="1:23" ht="15.75">
      <c r="A291" s="353" t="s">
        <v>2947</v>
      </c>
      <c r="B291" s="349"/>
      <c r="C291" s="349"/>
      <c r="D291" s="344"/>
      <c r="E291" s="339">
        <f>D283*1.2</f>
        <v>795.05999999999983</v>
      </c>
      <c r="F291" s="339">
        <f>D282</f>
        <v>536.59999999999991</v>
      </c>
      <c r="G291" s="341" t="s">
        <v>3857</v>
      </c>
      <c r="H291" s="349"/>
      <c r="I291" s="353" t="s">
        <v>2952</v>
      </c>
      <c r="J291" s="344"/>
      <c r="K291" s="346"/>
      <c r="L291" s="347"/>
      <c r="M291" s="339">
        <f>E282*1.2</f>
        <v>269.28000000000037</v>
      </c>
      <c r="N291" s="339">
        <f>E275</f>
        <v>331.09999999999991</v>
      </c>
      <c r="O291" s="341" t="s">
        <v>3856</v>
      </c>
      <c r="P291" s="349"/>
      <c r="Q291" s="353" t="s">
        <v>2957</v>
      </c>
      <c r="R291" s="346"/>
      <c r="S291" s="346"/>
      <c r="T291" s="346"/>
      <c r="U291" s="339">
        <f>F283*1.2</f>
        <v>328.55999999999909</v>
      </c>
      <c r="V291" s="339">
        <f>F278</f>
        <v>300.90000000000055</v>
      </c>
      <c r="W291" s="341" t="s">
        <v>3854</v>
      </c>
    </row>
    <row r="292" spans="1:23" ht="15.75">
      <c r="A292" s="352"/>
      <c r="B292" s="349"/>
      <c r="C292" s="349"/>
      <c r="D292" s="344"/>
      <c r="E292" s="339"/>
      <c r="F292" s="339"/>
      <c r="G292" s="341"/>
      <c r="H292" s="349"/>
      <c r="I292" s="349"/>
      <c r="J292" s="344"/>
      <c r="K292" s="346"/>
      <c r="L292" s="347"/>
      <c r="M292" s="342"/>
      <c r="N292" s="342"/>
      <c r="O292" s="342"/>
      <c r="P292" s="349"/>
      <c r="Q292" s="344"/>
      <c r="R292" s="346"/>
      <c r="S292" s="346"/>
      <c r="T292" s="346"/>
      <c r="U292" s="342"/>
      <c r="V292" s="342"/>
      <c r="W292" s="342"/>
    </row>
    <row r="293" spans="1:23" ht="15.75">
      <c r="A293" s="348" t="s">
        <v>175</v>
      </c>
      <c r="B293" s="349"/>
      <c r="C293" s="349"/>
      <c r="D293" s="344"/>
      <c r="E293" s="339"/>
      <c r="F293" s="339"/>
      <c r="G293" s="340" t="s">
        <v>150</v>
      </c>
      <c r="H293" s="349"/>
      <c r="I293" s="348" t="s">
        <v>191</v>
      </c>
      <c r="J293" s="344"/>
      <c r="K293" s="346"/>
      <c r="L293" s="347"/>
      <c r="M293" s="342"/>
      <c r="N293" s="342"/>
      <c r="O293" s="340" t="s">
        <v>150</v>
      </c>
      <c r="P293" s="349"/>
      <c r="Q293" s="350" t="s">
        <v>192</v>
      </c>
      <c r="R293" s="346"/>
      <c r="S293" s="346"/>
      <c r="T293" s="346"/>
      <c r="U293" s="342"/>
      <c r="V293" s="342"/>
      <c r="W293" s="340" t="s">
        <v>150</v>
      </c>
    </row>
    <row r="294" spans="1:23" ht="15.75">
      <c r="A294" s="353" t="s">
        <v>2958</v>
      </c>
      <c r="B294" s="349"/>
      <c r="C294" s="349"/>
      <c r="D294" s="344"/>
      <c r="E294" s="339">
        <f>G276*1.2</f>
        <v>740.39999999999941</v>
      </c>
      <c r="F294" s="339">
        <f>G281</f>
        <v>783.00000000000091</v>
      </c>
      <c r="G294" s="341" t="s">
        <v>3856</v>
      </c>
      <c r="H294" s="349"/>
      <c r="I294" s="353" t="s">
        <v>2963</v>
      </c>
      <c r="J294" s="344"/>
      <c r="K294" s="346"/>
      <c r="L294" s="347"/>
      <c r="M294" s="339">
        <f>H274*1.2</f>
        <v>607.19999999999948</v>
      </c>
      <c r="N294" s="339">
        <f>H278</f>
        <v>668.29999999999973</v>
      </c>
      <c r="O294" s="341" t="s">
        <v>3856</v>
      </c>
      <c r="P294" s="349"/>
      <c r="Q294" s="353" t="s">
        <v>2968</v>
      </c>
      <c r="R294" s="346"/>
      <c r="S294" s="346"/>
      <c r="T294" s="346"/>
      <c r="U294" s="339">
        <f>I278*1.2</f>
        <v>484.79999999999887</v>
      </c>
      <c r="V294" s="339">
        <f>I277</f>
        <v>413.94999999999982</v>
      </c>
      <c r="W294" s="341" t="s">
        <v>3854</v>
      </c>
    </row>
    <row r="295" spans="1:23" ht="15.75">
      <c r="A295" s="353" t="s">
        <v>2959</v>
      </c>
      <c r="B295" s="349"/>
      <c r="C295" s="349"/>
      <c r="D295" s="344"/>
      <c r="E295" s="339">
        <f>G278*1.2</f>
        <v>659.1599999999986</v>
      </c>
      <c r="F295" s="339">
        <f>G275</f>
        <v>617.94999999999959</v>
      </c>
      <c r="G295" s="341" t="s">
        <v>3854</v>
      </c>
      <c r="H295" s="349"/>
      <c r="I295" s="353" t="s">
        <v>2964</v>
      </c>
      <c r="J295" s="344"/>
      <c r="K295" s="346"/>
      <c r="L295" s="347"/>
      <c r="M295" s="339">
        <f>H275*1.2</f>
        <v>891.83999999999924</v>
      </c>
      <c r="N295" s="339">
        <f>H283</f>
        <v>1010.3999999999983</v>
      </c>
      <c r="O295" s="341" t="s">
        <v>3856</v>
      </c>
      <c r="P295" s="349"/>
      <c r="Q295" s="353" t="s">
        <v>2969</v>
      </c>
      <c r="R295" s="346"/>
      <c r="S295" s="346"/>
      <c r="T295" s="346"/>
      <c r="U295" s="339">
        <f>I279*1.2</f>
        <v>399.84000000000032</v>
      </c>
      <c r="V295" s="339">
        <f>I281</f>
        <v>435.60000000000036</v>
      </c>
      <c r="W295" s="341" t="s">
        <v>3856</v>
      </c>
    </row>
    <row r="296" spans="1:23" ht="15.75">
      <c r="A296" s="353" t="s">
        <v>2960</v>
      </c>
      <c r="B296" s="349"/>
      <c r="C296" s="349"/>
      <c r="D296" s="344"/>
      <c r="E296" s="339">
        <f>G279*1.2</f>
        <v>833.88000000000113</v>
      </c>
      <c r="F296" s="339">
        <f>G274</f>
        <v>570.19999999999982</v>
      </c>
      <c r="G296" s="342" t="s">
        <v>3857</v>
      </c>
      <c r="H296" s="349"/>
      <c r="I296" s="353" t="s">
        <v>2965</v>
      </c>
      <c r="J296" s="344"/>
      <c r="K296" s="346"/>
      <c r="L296" s="347"/>
      <c r="M296" s="339">
        <f>H276*1.2</f>
        <v>950.28000000000111</v>
      </c>
      <c r="N296" s="339">
        <f>H280</f>
        <v>974.599999999999</v>
      </c>
      <c r="O296" s="341" t="s">
        <v>3856</v>
      </c>
      <c r="P296" s="349"/>
      <c r="Q296" s="353" t="s">
        <v>2970</v>
      </c>
      <c r="R296" s="346"/>
      <c r="S296" s="346"/>
      <c r="T296" s="346"/>
      <c r="U296" s="339">
        <f>I280*1.2</f>
        <v>508.79999999999995</v>
      </c>
      <c r="V296" s="339">
        <f>I275</f>
        <v>386.34999999999945</v>
      </c>
      <c r="W296" s="341" t="s">
        <v>3857</v>
      </c>
    </row>
    <row r="297" spans="1:23" ht="15.75">
      <c r="A297" s="353" t="s">
        <v>2961</v>
      </c>
      <c r="B297" s="349"/>
      <c r="C297" s="349"/>
      <c r="D297" s="344"/>
      <c r="E297" s="339">
        <f>G280*1.2</f>
        <v>823.08000000000061</v>
      </c>
      <c r="F297" s="339">
        <f>G283</f>
        <v>911.19999999999982</v>
      </c>
      <c r="G297" s="341" t="s">
        <v>3856</v>
      </c>
      <c r="H297" s="349"/>
      <c r="I297" s="353" t="s">
        <v>2966</v>
      </c>
      <c r="J297" s="344"/>
      <c r="K297" s="346"/>
      <c r="L297" s="347"/>
      <c r="M297" s="339">
        <f>H277*1.2</f>
        <v>918.71999999999821</v>
      </c>
      <c r="N297" s="339">
        <f>H279</f>
        <v>780.09999999999991</v>
      </c>
      <c r="O297" s="341" t="s">
        <v>3854</v>
      </c>
      <c r="P297" s="349"/>
      <c r="Q297" s="353" t="s">
        <v>2971</v>
      </c>
      <c r="R297" s="346"/>
      <c r="S297" s="346"/>
      <c r="T297" s="346"/>
      <c r="U297" s="339">
        <f>I282*1.2</f>
        <v>373.74000000000029</v>
      </c>
      <c r="V297" s="339">
        <f>I276</f>
        <v>291.40000000000055</v>
      </c>
      <c r="W297" s="341" t="s">
        <v>3857</v>
      </c>
    </row>
    <row r="298" spans="1:23" ht="15.75">
      <c r="A298" s="353" t="s">
        <v>2962</v>
      </c>
      <c r="B298" s="349"/>
      <c r="C298" s="349"/>
      <c r="D298" s="344"/>
      <c r="E298" s="339">
        <f>G282*1.2</f>
        <v>1044.3000000000004</v>
      </c>
      <c r="F298" s="339">
        <f>G277</f>
        <v>687.99999999999955</v>
      </c>
      <c r="G298" s="342" t="s">
        <v>3857</v>
      </c>
      <c r="H298" s="349"/>
      <c r="I298" s="353" t="s">
        <v>2967</v>
      </c>
      <c r="J298" s="344"/>
      <c r="K298" s="346"/>
      <c r="L298" s="347"/>
      <c r="M298" s="339">
        <f>H281*1.2</f>
        <v>1507.4400000000003</v>
      </c>
      <c r="N298" s="339">
        <f>H282</f>
        <v>796.30000000000064</v>
      </c>
      <c r="O298" s="342" t="s">
        <v>3857</v>
      </c>
      <c r="P298" s="349"/>
      <c r="Q298" s="353" t="s">
        <v>2972</v>
      </c>
      <c r="R298" s="346"/>
      <c r="S298" s="346"/>
      <c r="T298" s="346"/>
      <c r="U298" s="339">
        <f>I283*1.2</f>
        <v>354.53999999999866</v>
      </c>
      <c r="V298" s="339">
        <f>I274</f>
        <v>82.699999999999363</v>
      </c>
      <c r="W298" s="341" t="s">
        <v>3857</v>
      </c>
    </row>
    <row r="299" spans="1:23" ht="15.75">
      <c r="A299" s="352"/>
      <c r="B299" s="349"/>
      <c r="C299" s="349"/>
      <c r="D299" s="344"/>
      <c r="E299" s="339"/>
      <c r="F299" s="339"/>
      <c r="G299" s="339"/>
      <c r="H299" s="349"/>
      <c r="I299" s="344"/>
      <c r="J299" s="344"/>
      <c r="K299" s="346"/>
      <c r="L299" s="347"/>
      <c r="M299" s="342"/>
      <c r="N299" s="342"/>
      <c r="O299" s="342"/>
      <c r="P299" s="349"/>
      <c r="Q299" s="346"/>
      <c r="R299" s="346"/>
      <c r="S299" s="346"/>
      <c r="T299" s="346"/>
      <c r="U299" s="342"/>
      <c r="V299" s="342"/>
      <c r="W299" s="342"/>
    </row>
    <row r="300" spans="1:23" ht="15.75">
      <c r="A300" s="348" t="s">
        <v>2686</v>
      </c>
      <c r="B300" s="349"/>
      <c r="C300" s="349"/>
      <c r="D300" s="344"/>
      <c r="E300" s="339"/>
      <c r="F300" s="339"/>
      <c r="G300" s="340" t="s">
        <v>150</v>
      </c>
      <c r="H300" s="349"/>
      <c r="I300" s="348" t="s">
        <v>2687</v>
      </c>
      <c r="J300" s="344"/>
      <c r="K300" s="346"/>
      <c r="L300" s="347"/>
      <c r="M300" s="342"/>
      <c r="N300" s="342"/>
      <c r="O300" s="340" t="s">
        <v>150</v>
      </c>
      <c r="P300" s="349"/>
      <c r="Q300" s="350" t="s">
        <v>2677</v>
      </c>
      <c r="R300" s="346"/>
      <c r="S300" s="346"/>
      <c r="T300" s="346"/>
      <c r="U300" s="342"/>
      <c r="V300" s="342"/>
      <c r="W300" s="340" t="s">
        <v>150</v>
      </c>
    </row>
    <row r="301" spans="1:23" ht="15.75">
      <c r="A301" s="353" t="s">
        <v>2973</v>
      </c>
      <c r="B301" s="349"/>
      <c r="C301" s="349"/>
      <c r="D301" s="344"/>
      <c r="E301" s="339">
        <f>J274*1.2</f>
        <v>1255.4399999999976</v>
      </c>
      <c r="F301" s="339">
        <f>J275</f>
        <v>250.20000000000073</v>
      </c>
      <c r="G301" s="342" t="s">
        <v>3857</v>
      </c>
      <c r="H301" s="349"/>
      <c r="I301" s="353" t="s">
        <v>2978</v>
      </c>
      <c r="J301" s="344"/>
      <c r="K301" s="346"/>
      <c r="L301" s="347"/>
      <c r="M301" s="339">
        <f>K274*1.2</f>
        <v>174.11999999999935</v>
      </c>
      <c r="N301" s="339">
        <f>K280</f>
        <v>192.19999999999891</v>
      </c>
      <c r="O301" s="341" t="s">
        <v>3856</v>
      </c>
      <c r="P301" s="349"/>
      <c r="Q301" s="353" t="s">
        <v>2983</v>
      </c>
      <c r="R301" s="346"/>
      <c r="S301" s="346"/>
      <c r="T301" s="346"/>
      <c r="U301" s="339">
        <f>L276*1.2</f>
        <v>240.4800000000001</v>
      </c>
      <c r="V301" s="339">
        <f>L283</f>
        <v>158.39999999999873</v>
      </c>
      <c r="W301" s="341" t="s">
        <v>3857</v>
      </c>
    </row>
    <row r="302" spans="1:23" ht="15.75">
      <c r="A302" s="353" t="s">
        <v>2974</v>
      </c>
      <c r="B302" s="349"/>
      <c r="C302" s="349"/>
      <c r="D302" s="344"/>
      <c r="E302" s="339">
        <f>J276*1.2</f>
        <v>473.76000000000022</v>
      </c>
      <c r="F302" s="339">
        <f>J279</f>
        <v>619.800000000002</v>
      </c>
      <c r="G302" s="342" t="s">
        <v>3855</v>
      </c>
      <c r="H302" s="349"/>
      <c r="I302" s="353" t="s">
        <v>2979</v>
      </c>
      <c r="J302" s="344"/>
      <c r="K302" s="346"/>
      <c r="L302" s="347"/>
      <c r="M302" s="339">
        <f>K275*1.2</f>
        <v>201.59999999999945</v>
      </c>
      <c r="N302" s="339">
        <f>K277</f>
        <v>182</v>
      </c>
      <c r="O302" s="341" t="s">
        <v>3854</v>
      </c>
      <c r="P302" s="349"/>
      <c r="Q302" s="353" t="s">
        <v>2984</v>
      </c>
      <c r="R302" s="346"/>
      <c r="S302" s="346"/>
      <c r="T302" s="346"/>
      <c r="U302" s="339">
        <f>L277*1.2</f>
        <v>451.2</v>
      </c>
      <c r="V302" s="339">
        <f>L274</f>
        <v>294.49999999999955</v>
      </c>
      <c r="W302" s="341" t="s">
        <v>3857</v>
      </c>
    </row>
    <row r="303" spans="1:23" ht="15.75">
      <c r="A303" s="353" t="s">
        <v>2975</v>
      </c>
      <c r="B303" s="349"/>
      <c r="C303" s="349"/>
      <c r="D303" s="344"/>
      <c r="E303" s="339">
        <f>J277*1.2</f>
        <v>342.71999999999935</v>
      </c>
      <c r="F303" s="339">
        <f>J283</f>
        <v>664.40000000000055</v>
      </c>
      <c r="G303" s="342" t="s">
        <v>3855</v>
      </c>
      <c r="H303" s="349"/>
      <c r="I303" s="353" t="s">
        <v>2980</v>
      </c>
      <c r="J303" s="344"/>
      <c r="K303" s="346"/>
      <c r="L303" s="347"/>
      <c r="M303" s="339">
        <f>K278*1.2</f>
        <v>449.99999999999778</v>
      </c>
      <c r="N303" s="339">
        <f>K276</f>
        <v>0</v>
      </c>
      <c r="O303" s="342" t="s">
        <v>3857</v>
      </c>
      <c r="P303" s="349"/>
      <c r="Q303" s="353" t="s">
        <v>2985</v>
      </c>
      <c r="R303" s="346"/>
      <c r="S303" s="346"/>
      <c r="T303" s="346"/>
      <c r="U303" s="339">
        <f>L280*1.2</f>
        <v>277.07999999999953</v>
      </c>
      <c r="V303" s="339">
        <f>L279</f>
        <v>225.90000000000146</v>
      </c>
      <c r="W303" s="341" t="s">
        <v>3854</v>
      </c>
    </row>
    <row r="304" spans="1:23" ht="15.75">
      <c r="A304" s="353" t="s">
        <v>2976</v>
      </c>
      <c r="B304" s="349"/>
      <c r="C304" s="349"/>
      <c r="D304" s="344"/>
      <c r="E304" s="339">
        <f>J281*1.2</f>
        <v>715.80000000000211</v>
      </c>
      <c r="F304" s="339">
        <f>J278</f>
        <v>259.99999999999818</v>
      </c>
      <c r="G304" s="342" t="s">
        <v>3857</v>
      </c>
      <c r="H304" s="349"/>
      <c r="I304" s="353" t="s">
        <v>2981</v>
      </c>
      <c r="J304" s="344"/>
      <c r="K304" s="346"/>
      <c r="L304" s="347"/>
      <c r="M304" s="339">
        <f>K279*1.2</f>
        <v>132.60000000000164</v>
      </c>
      <c r="N304" s="339">
        <f>K282</f>
        <v>169.5</v>
      </c>
      <c r="O304" s="342" t="s">
        <v>3855</v>
      </c>
      <c r="P304" s="349"/>
      <c r="Q304" s="353" t="s">
        <v>2986</v>
      </c>
      <c r="R304" s="346"/>
      <c r="S304" s="346"/>
      <c r="T304" s="346"/>
      <c r="U304" s="339">
        <f>L281*1.2</f>
        <v>312.96000000000129</v>
      </c>
      <c r="V304" s="339">
        <f>L275</f>
        <v>535.59999999999945</v>
      </c>
      <c r="W304" s="341" t="s">
        <v>3855</v>
      </c>
    </row>
    <row r="305" spans="1:24" ht="15.75">
      <c r="A305" s="353" t="s">
        <v>2977</v>
      </c>
      <c r="B305" s="349"/>
      <c r="C305" s="349"/>
      <c r="D305" s="344"/>
      <c r="E305" s="339">
        <f>J282*1.2</f>
        <v>702.72000000000151</v>
      </c>
      <c r="F305" s="339">
        <f>J280</f>
        <v>1024.8000000000011</v>
      </c>
      <c r="G305" s="342" t="s">
        <v>3855</v>
      </c>
      <c r="H305" s="344"/>
      <c r="I305" s="353" t="s">
        <v>2982</v>
      </c>
      <c r="J305" s="344"/>
      <c r="K305" s="346"/>
      <c r="L305" s="347"/>
      <c r="M305" s="339">
        <f>K283*1.2</f>
        <v>403.31999999999823</v>
      </c>
      <c r="N305" s="339">
        <f>K281</f>
        <v>311.30000000000018</v>
      </c>
      <c r="O305" s="342" t="s">
        <v>3857</v>
      </c>
      <c r="P305" s="346"/>
      <c r="Q305" s="353" t="s">
        <v>2987</v>
      </c>
      <c r="R305" s="346"/>
      <c r="S305" s="346"/>
      <c r="T305" s="346"/>
      <c r="U305" s="339">
        <f>L282*1.2</f>
        <v>237.6</v>
      </c>
      <c r="V305" s="339">
        <f>L278</f>
        <v>568.79999999999927</v>
      </c>
      <c r="W305" s="341" t="s">
        <v>3855</v>
      </c>
      <c r="X305" s="28"/>
    </row>
    <row r="306" spans="1:24" ht="15.75">
      <c r="A306" s="351"/>
      <c r="B306" s="349"/>
      <c r="C306" s="349"/>
      <c r="D306" s="344"/>
      <c r="E306" s="339"/>
      <c r="F306" s="339"/>
      <c r="G306" s="339"/>
      <c r="H306" s="344"/>
      <c r="I306" s="343"/>
      <c r="J306" s="344"/>
      <c r="K306" s="346"/>
      <c r="L306" s="347"/>
      <c r="M306" s="354"/>
      <c r="N306" s="342"/>
      <c r="O306" s="342"/>
      <c r="P306" s="346"/>
      <c r="Q306" s="343"/>
      <c r="R306" s="346"/>
      <c r="S306" s="346"/>
      <c r="T306" s="346"/>
      <c r="U306" s="342"/>
      <c r="V306" s="342"/>
      <c r="W306" s="342"/>
      <c r="X306" s="28"/>
    </row>
    <row r="307" spans="1:24" ht="15.75">
      <c r="A307" s="348" t="s">
        <v>195</v>
      </c>
      <c r="B307" s="349"/>
      <c r="C307" s="349"/>
      <c r="D307" s="344"/>
      <c r="E307" s="339"/>
      <c r="F307" s="339"/>
      <c r="G307" s="340" t="s">
        <v>150</v>
      </c>
      <c r="H307" s="349"/>
      <c r="I307" s="348" t="s">
        <v>196</v>
      </c>
      <c r="J307" s="344"/>
      <c r="K307" s="346"/>
      <c r="L307" s="347"/>
      <c r="M307" s="342"/>
      <c r="N307" s="342"/>
      <c r="O307" s="340" t="s">
        <v>150</v>
      </c>
      <c r="P307" s="349"/>
      <c r="Q307" s="350" t="s">
        <v>197</v>
      </c>
      <c r="R307" s="346"/>
      <c r="S307" s="346"/>
      <c r="T307" s="346"/>
      <c r="U307" s="342"/>
      <c r="V307" s="342"/>
      <c r="W307" s="340" t="s">
        <v>150</v>
      </c>
      <c r="X307" s="28"/>
    </row>
    <row r="308" spans="1:24" ht="15.75">
      <c r="A308" s="353" t="s">
        <v>2988</v>
      </c>
      <c r="B308" s="349"/>
      <c r="C308" s="349"/>
      <c r="D308" s="344"/>
      <c r="E308" s="339">
        <f>M281*1.2</f>
        <v>318.96000000000129</v>
      </c>
      <c r="F308" s="339">
        <f>M274</f>
        <v>308.699999999998</v>
      </c>
      <c r="G308" s="341" t="s">
        <v>3854</v>
      </c>
      <c r="H308" s="349"/>
      <c r="I308" s="353" t="s">
        <v>2993</v>
      </c>
      <c r="J308" s="344"/>
      <c r="K308" s="346"/>
      <c r="L308" s="347"/>
      <c r="M308" s="339">
        <f>N274*1.2</f>
        <v>0</v>
      </c>
      <c r="N308" s="339">
        <f>N276</f>
        <v>171.5</v>
      </c>
      <c r="O308" s="341" t="s">
        <v>3855</v>
      </c>
      <c r="P308" s="349"/>
      <c r="Q308" s="353" t="s">
        <v>2998</v>
      </c>
      <c r="R308" s="346"/>
      <c r="S308" s="346"/>
      <c r="T308" s="346"/>
      <c r="U308" s="339">
        <f>O282*1.2</f>
        <v>117.24000000000086</v>
      </c>
      <c r="V308" s="339">
        <f>O274</f>
        <v>61.999999999998181</v>
      </c>
      <c r="W308" s="341" t="s">
        <v>3857</v>
      </c>
      <c r="X308" s="28"/>
    </row>
    <row r="309" spans="1:24" ht="15.75">
      <c r="A309" s="353" t="s">
        <v>2989</v>
      </c>
      <c r="B309" s="349"/>
      <c r="C309" s="349"/>
      <c r="D309" s="344"/>
      <c r="E309" s="339">
        <f>M276*1.2</f>
        <v>54.36000000000022</v>
      </c>
      <c r="F309" s="339">
        <f>M275</f>
        <v>306.55000000000018</v>
      </c>
      <c r="G309" s="342" t="s">
        <v>3855</v>
      </c>
      <c r="H309" s="349"/>
      <c r="I309" s="353" t="s">
        <v>2994</v>
      </c>
      <c r="J309" s="344"/>
      <c r="K309" s="346"/>
      <c r="L309" s="347"/>
      <c r="M309" s="339">
        <f>N283*1.2</f>
        <v>234.05999999999912</v>
      </c>
      <c r="N309" s="339">
        <f>N279</f>
        <v>205.00000000000091</v>
      </c>
      <c r="O309" s="341" t="s">
        <v>3854</v>
      </c>
      <c r="P309" s="349"/>
      <c r="Q309" s="353" t="s">
        <v>2999</v>
      </c>
      <c r="R309" s="346"/>
      <c r="S309" s="346"/>
      <c r="T309" s="346"/>
      <c r="U309" s="339">
        <f>O279*1.2</f>
        <v>376.32000000000261</v>
      </c>
      <c r="V309" s="339">
        <f>O275</f>
        <v>183.30000000000109</v>
      </c>
      <c r="W309" s="341" t="s">
        <v>3857</v>
      </c>
      <c r="X309" s="28"/>
    </row>
    <row r="310" spans="1:24" ht="15.75">
      <c r="A310" s="353" t="s">
        <v>2990</v>
      </c>
      <c r="B310" s="349"/>
      <c r="C310" s="349"/>
      <c r="D310" s="344"/>
      <c r="E310" s="339">
        <f>M280*1.2</f>
        <v>301.92000000000041</v>
      </c>
      <c r="F310" s="339">
        <f>M277</f>
        <v>155.59999999999945</v>
      </c>
      <c r="G310" s="342" t="s">
        <v>3857</v>
      </c>
      <c r="H310" s="349"/>
      <c r="I310" s="353" t="s">
        <v>2995</v>
      </c>
      <c r="J310" s="344"/>
      <c r="K310" s="346"/>
      <c r="L310" s="347"/>
      <c r="M310" s="339">
        <f>N278*1.2</f>
        <v>483.59999999999673</v>
      </c>
      <c r="N310" s="339">
        <f>N280</f>
        <v>196.90000000000146</v>
      </c>
      <c r="O310" s="341" t="s">
        <v>3857</v>
      </c>
      <c r="P310" s="349"/>
      <c r="Q310" s="353" t="s">
        <v>3000</v>
      </c>
      <c r="R310" s="346"/>
      <c r="S310" s="346"/>
      <c r="T310" s="346"/>
      <c r="U310" s="339">
        <f>O276*1.2</f>
        <v>230.04000000000087</v>
      </c>
      <c r="V310" s="339">
        <f>O277</f>
        <v>637.54999999999927</v>
      </c>
      <c r="W310" s="341" t="s">
        <v>3855</v>
      </c>
      <c r="X310" s="28"/>
    </row>
    <row r="311" spans="1:24" ht="15.75">
      <c r="A311" s="353" t="s">
        <v>2991</v>
      </c>
      <c r="B311" s="349"/>
      <c r="C311" s="349"/>
      <c r="D311" s="344"/>
      <c r="E311" s="339">
        <f>M279*1.2</f>
        <v>259.92000000000149</v>
      </c>
      <c r="F311" s="339">
        <f>M278</f>
        <v>423.69999999999891</v>
      </c>
      <c r="G311" s="342" t="s">
        <v>3855</v>
      </c>
      <c r="H311" s="349"/>
      <c r="I311" s="353" t="s">
        <v>2996</v>
      </c>
      <c r="J311" s="344"/>
      <c r="K311" s="346"/>
      <c r="L311" s="347"/>
      <c r="M311" s="339">
        <f>N277*1.2</f>
        <v>466.73999999999756</v>
      </c>
      <c r="N311" s="339">
        <f>N281</f>
        <v>270.00000000000182</v>
      </c>
      <c r="O311" s="341" t="s">
        <v>3857</v>
      </c>
      <c r="P311" s="349"/>
      <c r="Q311" s="353" t="s">
        <v>3001</v>
      </c>
      <c r="R311" s="346"/>
      <c r="S311" s="346"/>
      <c r="T311" s="346"/>
      <c r="U311" s="339">
        <f>O280*1.2</f>
        <v>280.80000000000109</v>
      </c>
      <c r="V311" s="339">
        <f>O281</f>
        <v>213.00000000000091</v>
      </c>
      <c r="W311" s="341" t="s">
        <v>3857</v>
      </c>
      <c r="X311" s="28"/>
    </row>
    <row r="312" spans="1:24" ht="15.75">
      <c r="A312" s="353" t="s">
        <v>2992</v>
      </c>
      <c r="B312" s="349"/>
      <c r="C312" s="349"/>
      <c r="D312" s="344"/>
      <c r="E312" s="339">
        <f>M282*1.2</f>
        <v>170.57999999999956</v>
      </c>
      <c r="F312" s="339">
        <f>M283</f>
        <v>149.99999999999909</v>
      </c>
      <c r="G312" s="341" t="s">
        <v>3854</v>
      </c>
      <c r="H312" s="349"/>
      <c r="I312" s="353" t="s">
        <v>2997</v>
      </c>
      <c r="J312" s="344"/>
      <c r="K312" s="346"/>
      <c r="L312" s="347"/>
      <c r="M312" s="339">
        <f>N275*1.2</f>
        <v>270.72000000000043</v>
      </c>
      <c r="N312" s="339">
        <f>N282</f>
        <v>69.300000000000182</v>
      </c>
      <c r="O312" s="341" t="s">
        <v>3857</v>
      </c>
      <c r="P312" s="349"/>
      <c r="Q312" s="353" t="s">
        <v>3002</v>
      </c>
      <c r="R312" s="346"/>
      <c r="S312" s="346"/>
      <c r="T312" s="346"/>
      <c r="U312" s="339">
        <f>O278*1.2</f>
        <v>708.47999999999843</v>
      </c>
      <c r="V312" s="339">
        <f>O283</f>
        <v>209.24999999999818</v>
      </c>
      <c r="W312" s="341" t="s">
        <v>3857</v>
      </c>
      <c r="X312" s="28"/>
    </row>
    <row r="313" spans="1:24" ht="15.75">
      <c r="A313" s="352"/>
      <c r="B313" s="349"/>
      <c r="C313" s="349"/>
      <c r="D313" s="344"/>
      <c r="E313" s="339"/>
      <c r="F313" s="339"/>
      <c r="G313" s="341"/>
      <c r="H313" s="349"/>
      <c r="I313" s="349"/>
      <c r="J313" s="344"/>
      <c r="K313" s="346"/>
      <c r="L313" s="347"/>
      <c r="M313" s="342"/>
      <c r="N313" s="342"/>
      <c r="O313" s="342"/>
      <c r="P313" s="349"/>
      <c r="Q313" s="344"/>
      <c r="R313" s="346"/>
      <c r="S313" s="346"/>
      <c r="T313" s="346"/>
      <c r="U313" s="342"/>
      <c r="V313" s="342"/>
      <c r="W313" s="342"/>
      <c r="X313" s="28"/>
    </row>
    <row r="314" spans="1:24" ht="15.75">
      <c r="A314" s="348" t="s">
        <v>200</v>
      </c>
      <c r="B314" s="349"/>
      <c r="C314" s="349"/>
      <c r="D314" s="344"/>
      <c r="E314" s="339"/>
      <c r="F314" s="339"/>
      <c r="G314" s="340" t="s">
        <v>150</v>
      </c>
      <c r="H314" s="349"/>
      <c r="I314" s="348" t="s">
        <v>199</v>
      </c>
      <c r="J314" s="344"/>
      <c r="K314" s="346"/>
      <c r="L314" s="347"/>
      <c r="M314" s="342"/>
      <c r="N314" s="342"/>
      <c r="O314" s="340" t="s">
        <v>150</v>
      </c>
      <c r="P314" s="349"/>
      <c r="Q314" s="350" t="s">
        <v>2749</v>
      </c>
      <c r="R314" s="346"/>
      <c r="S314" s="346"/>
      <c r="T314" s="346"/>
      <c r="U314" s="342"/>
      <c r="V314" s="342"/>
      <c r="W314" s="340" t="s">
        <v>150</v>
      </c>
      <c r="X314" s="28"/>
    </row>
    <row r="315" spans="1:24" ht="15.75">
      <c r="A315" s="353" t="s">
        <v>3003</v>
      </c>
      <c r="B315" s="349"/>
      <c r="C315" s="349"/>
      <c r="D315" s="344"/>
      <c r="E315" s="339">
        <f>P281*1.2</f>
        <v>863.40000000000214</v>
      </c>
      <c r="F315" s="339">
        <f>P276</f>
        <v>504.90000000000055</v>
      </c>
      <c r="G315" s="341" t="s">
        <v>3857</v>
      </c>
      <c r="H315" s="349"/>
      <c r="I315" s="353" t="s">
        <v>3008</v>
      </c>
      <c r="J315" s="344"/>
      <c r="K315" s="346"/>
      <c r="L315" s="347"/>
      <c r="M315" s="339">
        <f>Q278*1.2</f>
        <v>383.27999999999736</v>
      </c>
      <c r="N315" s="339">
        <f>Q274</f>
        <v>7.6999999999989086</v>
      </c>
      <c r="O315" s="341" t="s">
        <v>3857</v>
      </c>
      <c r="P315" s="349"/>
      <c r="Q315" s="353" t="s">
        <v>3013</v>
      </c>
      <c r="R315" s="346"/>
      <c r="S315" s="346"/>
      <c r="T315" s="346"/>
      <c r="U315" s="339">
        <f>R277*1.2</f>
        <v>547.19999999999777</v>
      </c>
      <c r="V315" s="339">
        <f>R278</f>
        <v>635.79999999999563</v>
      </c>
      <c r="W315" s="341" t="s">
        <v>3856</v>
      </c>
      <c r="X315" s="28"/>
    </row>
    <row r="316" spans="1:24" ht="15.75">
      <c r="A316" s="353" t="s">
        <v>3004</v>
      </c>
      <c r="B316" s="349"/>
      <c r="C316" s="349"/>
      <c r="D316" s="344"/>
      <c r="E316" s="339">
        <f>P275*1.2</f>
        <v>500.16000000000128</v>
      </c>
      <c r="F316" s="339">
        <f>P278</f>
        <v>423.79999999999654</v>
      </c>
      <c r="G316" s="341" t="s">
        <v>3854</v>
      </c>
      <c r="H316" s="349"/>
      <c r="I316" s="353" t="s">
        <v>3009</v>
      </c>
      <c r="J316" s="344"/>
      <c r="K316" s="346"/>
      <c r="L316" s="347"/>
      <c r="M316" s="339">
        <f>Q283*1.2</f>
        <v>255.59999999999781</v>
      </c>
      <c r="N316" s="339">
        <f>Q275</f>
        <v>338.90000000000146</v>
      </c>
      <c r="O316" s="341" t="s">
        <v>3855</v>
      </c>
      <c r="P316" s="349"/>
      <c r="Q316" s="353" t="s">
        <v>3014</v>
      </c>
      <c r="R316" s="346"/>
      <c r="S316" s="346"/>
      <c r="T316" s="346"/>
      <c r="U316" s="339">
        <f>R281*1.2</f>
        <v>267.83999999999867</v>
      </c>
      <c r="V316" s="339">
        <f>R279</f>
        <v>141.00000000000091</v>
      </c>
      <c r="W316" s="341" t="s">
        <v>3857</v>
      </c>
      <c r="X316" s="28"/>
    </row>
    <row r="317" spans="1:24" ht="15.75">
      <c r="A317" s="353" t="s">
        <v>3005</v>
      </c>
      <c r="B317" s="349"/>
      <c r="C317" s="349"/>
      <c r="D317" s="344"/>
      <c r="E317" s="339">
        <f>P274*1.2</f>
        <v>1140.4799999999973</v>
      </c>
      <c r="F317" s="339">
        <f>P279</f>
        <v>717.70000000000073</v>
      </c>
      <c r="G317" s="341" t="s">
        <v>3857</v>
      </c>
      <c r="H317" s="349"/>
      <c r="I317" s="353" t="s">
        <v>3010</v>
      </c>
      <c r="J317" s="344"/>
      <c r="K317" s="346"/>
      <c r="L317" s="347"/>
      <c r="M317" s="339">
        <f>Q280*1.2</f>
        <v>126.00000000000327</v>
      </c>
      <c r="N317" s="339">
        <f>Q276</f>
        <v>263.19999999999982</v>
      </c>
      <c r="O317" s="341" t="s">
        <v>3855</v>
      </c>
      <c r="P317" s="349"/>
      <c r="Q317" s="353" t="s">
        <v>3015</v>
      </c>
      <c r="R317" s="346"/>
      <c r="S317" s="346"/>
      <c r="T317" s="346"/>
      <c r="U317" s="339">
        <f>R275*1.2</f>
        <v>371.40000000000327</v>
      </c>
      <c r="V317" s="339">
        <f>R280</f>
        <v>177.50000000000273</v>
      </c>
      <c r="W317" s="341" t="s">
        <v>3857</v>
      </c>
      <c r="X317" s="28"/>
    </row>
    <row r="318" spans="1:24" ht="15.75">
      <c r="A318" s="353" t="s">
        <v>3006</v>
      </c>
      <c r="B318" s="349"/>
      <c r="C318" s="349"/>
      <c r="D318" s="344"/>
      <c r="E318" s="339">
        <f>P283*1.2</f>
        <v>721.79999999999893</v>
      </c>
      <c r="F318" s="339">
        <f>P280</f>
        <v>513.40000000000236</v>
      </c>
      <c r="G318" s="341" t="s">
        <v>3857</v>
      </c>
      <c r="H318" s="349"/>
      <c r="I318" s="353" t="s">
        <v>3011</v>
      </c>
      <c r="J318" s="344"/>
      <c r="K318" s="346"/>
      <c r="L318" s="347"/>
      <c r="M318" s="339">
        <f>Q279*1.2</f>
        <v>106.68000000000174</v>
      </c>
      <c r="N318" s="339">
        <f>Q277</f>
        <v>386.49999999999818</v>
      </c>
      <c r="O318" s="341" t="s">
        <v>3855</v>
      </c>
      <c r="P318" s="349"/>
      <c r="Q318" s="353" t="s">
        <v>3016</v>
      </c>
      <c r="R318" s="346"/>
      <c r="S318" s="346"/>
      <c r="T318" s="346"/>
      <c r="U318" s="339">
        <f>R276*1.2</f>
        <v>178.08000000000064</v>
      </c>
      <c r="V318" s="339">
        <f>R282</f>
        <v>165.00000000000091</v>
      </c>
      <c r="W318" s="341" t="s">
        <v>3854</v>
      </c>
      <c r="X318" s="28"/>
    </row>
    <row r="319" spans="1:24" ht="15.75">
      <c r="A319" s="353" t="s">
        <v>3007</v>
      </c>
      <c r="B319" s="349"/>
      <c r="C319" s="349"/>
      <c r="D319" s="344"/>
      <c r="E319" s="339">
        <f>P277*1.2</f>
        <v>422.3999999999989</v>
      </c>
      <c r="F319" s="339">
        <f>P282</f>
        <v>516.80000000000109</v>
      </c>
      <c r="G319" s="341" t="s">
        <v>3856</v>
      </c>
      <c r="H319" s="349"/>
      <c r="I319" s="353" t="s">
        <v>3012</v>
      </c>
      <c r="J319" s="344"/>
      <c r="K319" s="346"/>
      <c r="L319" s="347"/>
      <c r="M319" s="339">
        <f>Q282*1.2</f>
        <v>11.880000000000654</v>
      </c>
      <c r="N319" s="339">
        <f>Q281</f>
        <v>222.20000000000164</v>
      </c>
      <c r="O319" s="341" t="s">
        <v>3855</v>
      </c>
      <c r="P319" s="349"/>
      <c r="Q319" s="353" t="s">
        <v>3017</v>
      </c>
      <c r="R319" s="346"/>
      <c r="S319" s="346"/>
      <c r="T319" s="346"/>
      <c r="U319" s="339">
        <f>R274*1.2</f>
        <v>165.47999999999629</v>
      </c>
      <c r="V319" s="339">
        <f>R283</f>
        <v>130.00000000000091</v>
      </c>
      <c r="W319" s="341" t="s">
        <v>3857</v>
      </c>
      <c r="X319" s="28"/>
    </row>
    <row r="320" spans="1:24" ht="15.75">
      <c r="A320" s="352"/>
      <c r="B320" s="349"/>
      <c r="C320" s="349"/>
      <c r="D320" s="344"/>
      <c r="E320" s="339"/>
      <c r="F320" s="339"/>
      <c r="G320" s="339"/>
      <c r="H320" s="349"/>
      <c r="I320" s="344"/>
      <c r="J320" s="344"/>
      <c r="K320" s="346"/>
      <c r="L320" s="347"/>
      <c r="M320" s="342"/>
      <c r="N320" s="342"/>
      <c r="O320" s="342"/>
      <c r="P320" s="349"/>
      <c r="Q320" s="346"/>
      <c r="R320" s="346"/>
      <c r="S320" s="346"/>
      <c r="T320" s="346"/>
      <c r="U320" s="342"/>
      <c r="V320" s="342"/>
      <c r="W320" s="342"/>
      <c r="X320" s="28"/>
    </row>
    <row r="321" spans="1:26" ht="15.75">
      <c r="A321" s="348" t="s">
        <v>176</v>
      </c>
      <c r="B321" s="349"/>
      <c r="C321" s="349"/>
      <c r="D321" s="344"/>
      <c r="E321" s="339"/>
      <c r="F321" s="339"/>
      <c r="G321" s="340" t="s">
        <v>150</v>
      </c>
      <c r="H321" s="349"/>
      <c r="I321" s="348" t="s">
        <v>201</v>
      </c>
      <c r="J321" s="344"/>
      <c r="K321" s="346"/>
      <c r="L321" s="347"/>
      <c r="M321" s="342"/>
      <c r="N321" s="342"/>
      <c r="O321" s="340" t="s">
        <v>150</v>
      </c>
      <c r="P321" s="349"/>
      <c r="Q321" s="350" t="s">
        <v>202</v>
      </c>
      <c r="R321" s="346"/>
      <c r="S321" s="346"/>
      <c r="T321" s="346"/>
      <c r="U321" s="342"/>
      <c r="V321" s="342"/>
      <c r="W321" s="340" t="s">
        <v>150</v>
      </c>
      <c r="X321" s="28"/>
    </row>
    <row r="322" spans="1:26" ht="15.75">
      <c r="A322" s="353" t="s">
        <v>3018</v>
      </c>
      <c r="B322" s="349"/>
      <c r="C322" s="349"/>
      <c r="D322" s="344"/>
      <c r="E322" s="339">
        <f>S275*1.2</f>
        <v>276.48000000000172</v>
      </c>
      <c r="F322" s="339">
        <f>S274</f>
        <v>391.79999999999654</v>
      </c>
      <c r="G322" s="342" t="s">
        <v>3855</v>
      </c>
      <c r="H322" s="349"/>
      <c r="I322" s="353" t="s">
        <v>3023</v>
      </c>
      <c r="J322" s="344"/>
      <c r="K322" s="346"/>
      <c r="L322" s="347"/>
      <c r="M322" s="339">
        <f>T280*1.2</f>
        <v>508.92000000000479</v>
      </c>
      <c r="N322" s="339">
        <f>T274</f>
        <v>500.79999999999836</v>
      </c>
      <c r="O322" s="341" t="s">
        <v>3854</v>
      </c>
      <c r="P322" s="349"/>
      <c r="Q322" s="353" t="s">
        <v>3028</v>
      </c>
      <c r="R322" s="346"/>
      <c r="S322" s="346"/>
      <c r="T322" s="346"/>
      <c r="U322" s="339">
        <f>U283*1.2</f>
        <v>493.91999999999604</v>
      </c>
      <c r="V322" s="339">
        <f>U276</f>
        <v>217.10000000000127</v>
      </c>
      <c r="W322" s="341" t="s">
        <v>3857</v>
      </c>
      <c r="X322" s="28"/>
    </row>
    <row r="323" spans="1:26" ht="15.75">
      <c r="A323" s="353" t="s">
        <v>3019</v>
      </c>
      <c r="B323" s="349"/>
      <c r="C323" s="349"/>
      <c r="D323" s="344"/>
      <c r="E323" s="339">
        <f>S279*1.2</f>
        <v>383.52000000000044</v>
      </c>
      <c r="F323" s="339">
        <f>S276</f>
        <v>200.89999999999964</v>
      </c>
      <c r="G323" s="341" t="s">
        <v>3857</v>
      </c>
      <c r="H323" s="349"/>
      <c r="I323" s="353" t="s">
        <v>3024</v>
      </c>
      <c r="J323" s="344"/>
      <c r="K323" s="346"/>
      <c r="L323" s="347"/>
      <c r="M323" s="339">
        <f>T277*1.2</f>
        <v>513</v>
      </c>
      <c r="N323" s="339">
        <f>T275</f>
        <v>165.75000000000091</v>
      </c>
      <c r="O323" s="341" t="s">
        <v>3857</v>
      </c>
      <c r="P323" s="349"/>
      <c r="Q323" s="353" t="s">
        <v>3029</v>
      </c>
      <c r="R323" s="346"/>
      <c r="S323" s="346"/>
      <c r="T323" s="346"/>
      <c r="U323" s="339">
        <f>U274*1.2</f>
        <v>491.8800000000017</v>
      </c>
      <c r="V323" s="339">
        <f>U277</f>
        <v>167.50000000000182</v>
      </c>
      <c r="W323" s="341" t="s">
        <v>3857</v>
      </c>
      <c r="X323" s="28"/>
    </row>
    <row r="324" spans="1:26" ht="15.75">
      <c r="A324" s="353" t="s">
        <v>3020</v>
      </c>
      <c r="B324" s="349"/>
      <c r="C324" s="349"/>
      <c r="D324" s="344"/>
      <c r="E324" s="339">
        <f>S283*1.2</f>
        <v>285.30000000000109</v>
      </c>
      <c r="F324" s="339">
        <f>S277</f>
        <v>257.84999999999764</v>
      </c>
      <c r="G324" s="341" t="s">
        <v>3854</v>
      </c>
      <c r="H324" s="349"/>
      <c r="I324" s="353" t="s">
        <v>3025</v>
      </c>
      <c r="J324" s="344"/>
      <c r="K324" s="346"/>
      <c r="L324" s="347"/>
      <c r="M324" s="339">
        <f>T276*1.2</f>
        <v>385.20000000000107</v>
      </c>
      <c r="N324" s="339">
        <f>T278</f>
        <v>357.10000000000036</v>
      </c>
      <c r="O324" s="341" t="s">
        <v>3854</v>
      </c>
      <c r="P324" s="349"/>
      <c r="Q324" s="353" t="s">
        <v>3030</v>
      </c>
      <c r="R324" s="346"/>
      <c r="S324" s="346"/>
      <c r="T324" s="346"/>
      <c r="U324" s="339">
        <f>U279*1.2</f>
        <v>693.3600000000024</v>
      </c>
      <c r="V324" s="339">
        <f>U280</f>
        <v>627.850000000004</v>
      </c>
      <c r="W324" s="341" t="s">
        <v>3854</v>
      </c>
      <c r="X324" s="28"/>
    </row>
    <row r="325" spans="1:26" ht="15.75">
      <c r="A325" s="353" t="s">
        <v>3021</v>
      </c>
      <c r="B325" s="349"/>
      <c r="C325" s="349"/>
      <c r="D325" s="344"/>
      <c r="E325" s="339">
        <f>S278*1.2</f>
        <v>155.87999999999519</v>
      </c>
      <c r="F325" s="339">
        <f>S281</f>
        <v>175.20000000000073</v>
      </c>
      <c r="G325" s="341" t="s">
        <v>3856</v>
      </c>
      <c r="H325" s="349"/>
      <c r="I325" s="353" t="s">
        <v>3026</v>
      </c>
      <c r="J325" s="344"/>
      <c r="K325" s="346"/>
      <c r="L325" s="347"/>
      <c r="M325" s="339">
        <f>T282*1.2</f>
        <v>593.46000000000015</v>
      </c>
      <c r="N325" s="339">
        <f>T279</f>
        <v>495.70000000000073</v>
      </c>
      <c r="O325" s="341" t="s">
        <v>3854</v>
      </c>
      <c r="P325" s="349"/>
      <c r="Q325" s="353" t="s">
        <v>3031</v>
      </c>
      <c r="R325" s="346"/>
      <c r="S325" s="346"/>
      <c r="T325" s="346"/>
      <c r="U325" s="339">
        <f>U275*1.2</f>
        <v>346.32000000000045</v>
      </c>
      <c r="V325" s="339">
        <f>U281</f>
        <v>548.04999999999927</v>
      </c>
      <c r="W325" s="341" t="s">
        <v>3855</v>
      </c>
      <c r="X325" s="28"/>
    </row>
    <row r="326" spans="1:26" ht="15.75">
      <c r="A326" s="353" t="s">
        <v>3022</v>
      </c>
      <c r="B326" s="349"/>
      <c r="C326" s="349"/>
      <c r="D326" s="344"/>
      <c r="E326" s="339">
        <f>S280*1.2</f>
        <v>178.20000000000437</v>
      </c>
      <c r="F326" s="339">
        <f>S282</f>
        <v>137.40000000000055</v>
      </c>
      <c r="G326" s="341" t="s">
        <v>3857</v>
      </c>
      <c r="H326" s="344"/>
      <c r="I326" s="353" t="s">
        <v>3027</v>
      </c>
      <c r="J326" s="344"/>
      <c r="K326" s="346"/>
      <c r="L326" s="347"/>
      <c r="M326" s="339">
        <f>T281*1.2</f>
        <v>452.99999999999562</v>
      </c>
      <c r="N326" s="339">
        <f>T283</f>
        <v>434.39999999999964</v>
      </c>
      <c r="O326" s="341" t="s">
        <v>3854</v>
      </c>
      <c r="P326" s="346"/>
      <c r="Q326" s="353" t="s">
        <v>3032</v>
      </c>
      <c r="R326" s="346"/>
      <c r="S326" s="346"/>
      <c r="T326" s="346"/>
      <c r="U326" s="339">
        <f>U278*1.2</f>
        <v>245.87999999999954</v>
      </c>
      <c r="V326" s="339">
        <f>U282</f>
        <v>317.09999999999854</v>
      </c>
      <c r="W326" s="341" t="s">
        <v>3855</v>
      </c>
      <c r="X326" s="28"/>
    </row>
    <row r="327" spans="1:26" ht="15.75">
      <c r="A327" s="338"/>
      <c r="D327" s="322"/>
      <c r="E327" s="322"/>
      <c r="F327" s="322"/>
      <c r="G327" s="322"/>
      <c r="H327" s="322"/>
      <c r="I327" s="234"/>
      <c r="J327" s="322"/>
      <c r="K327" s="28"/>
      <c r="L327" s="323"/>
      <c r="N327" s="28"/>
      <c r="O327" s="28"/>
      <c r="P327" s="28"/>
      <c r="Q327" s="234"/>
      <c r="R327" s="28"/>
      <c r="S327" s="28"/>
      <c r="T327" s="28"/>
      <c r="U327" s="28"/>
      <c r="V327" s="28"/>
      <c r="W327" s="28"/>
      <c r="X327" s="28"/>
    </row>
    <row r="328" spans="1:26" ht="15.75">
      <c r="A328" s="338"/>
      <c r="D328" s="322"/>
      <c r="E328" s="322"/>
      <c r="F328" s="322"/>
      <c r="G328" s="322"/>
      <c r="H328" s="322"/>
      <c r="I328" s="234"/>
      <c r="J328" s="322"/>
      <c r="K328" s="28"/>
      <c r="L328" s="323"/>
      <c r="N328" s="28"/>
      <c r="O328" s="28"/>
      <c r="P328" s="28"/>
      <c r="Q328" s="234"/>
      <c r="R328" s="28"/>
      <c r="S328" s="28"/>
      <c r="T328" s="28"/>
      <c r="U328" s="28"/>
      <c r="V328" s="28"/>
      <c r="W328" s="28"/>
      <c r="X328" s="28"/>
    </row>
    <row r="329" spans="1:26" ht="16.5" thickBot="1">
      <c r="A329" s="324"/>
      <c r="D329" s="337" t="s">
        <v>2669</v>
      </c>
      <c r="E329" s="337" t="s">
        <v>2670</v>
      </c>
      <c r="F329" s="337" t="s">
        <v>2671</v>
      </c>
      <c r="G329" s="337" t="s">
        <v>2673</v>
      </c>
      <c r="H329" s="337" t="s">
        <v>2672</v>
      </c>
      <c r="I329" s="337" t="s">
        <v>2674</v>
      </c>
      <c r="J329" s="337" t="s">
        <v>2675</v>
      </c>
      <c r="K329" s="337" t="s">
        <v>2676</v>
      </c>
      <c r="L329" s="337" t="s">
        <v>2677</v>
      </c>
      <c r="M329" s="337" t="s">
        <v>2678</v>
      </c>
      <c r="N329" s="337" t="s">
        <v>2679</v>
      </c>
      <c r="O329" s="337" t="s">
        <v>2680</v>
      </c>
      <c r="P329" s="337" t="s">
        <v>2681</v>
      </c>
      <c r="Q329" s="337" t="s">
        <v>2682</v>
      </c>
      <c r="R329" s="337" t="s">
        <v>2582</v>
      </c>
      <c r="S329" s="337" t="s">
        <v>2683</v>
      </c>
      <c r="T329" s="337" t="s">
        <v>2684</v>
      </c>
      <c r="U329" s="337" t="s">
        <v>2574</v>
      </c>
      <c r="V329" s="212" t="s">
        <v>40</v>
      </c>
      <c r="W329" s="28"/>
      <c r="X329" s="28"/>
      <c r="Y329" s="28"/>
      <c r="Z329" s="28"/>
    </row>
    <row r="330" spans="1:26" ht="16.5" thickBot="1">
      <c r="A330" s="449" t="s">
        <v>3070</v>
      </c>
      <c r="D330" s="54">
        <v>2</v>
      </c>
      <c r="E330" s="54">
        <v>3</v>
      </c>
      <c r="F330" s="54">
        <v>1</v>
      </c>
      <c r="G330" s="54">
        <v>2</v>
      </c>
      <c r="H330" s="54">
        <v>2</v>
      </c>
      <c r="I330" s="54">
        <v>2</v>
      </c>
      <c r="J330" s="54">
        <v>0</v>
      </c>
      <c r="K330" s="54">
        <v>3</v>
      </c>
      <c r="L330" s="54">
        <v>3</v>
      </c>
      <c r="M330" s="54">
        <v>3</v>
      </c>
      <c r="N330" s="54">
        <v>3</v>
      </c>
      <c r="O330" s="54">
        <v>3</v>
      </c>
      <c r="P330" s="54">
        <v>1</v>
      </c>
      <c r="Q330" s="54">
        <v>3</v>
      </c>
      <c r="R330" s="54">
        <v>2</v>
      </c>
      <c r="S330" s="54">
        <v>1</v>
      </c>
      <c r="T330" s="54">
        <v>1</v>
      </c>
      <c r="U330" s="54">
        <v>0</v>
      </c>
      <c r="V330" s="329">
        <f t="shared" ref="V330:V339" si="7">SUM(D330:U330)</f>
        <v>35</v>
      </c>
      <c r="W330" s="74">
        <f>$V$278</f>
        <v>7516.4999999999754</v>
      </c>
      <c r="X330" s="54" t="s">
        <v>80</v>
      </c>
      <c r="Y330" s="28"/>
      <c r="Z330" s="28"/>
    </row>
    <row r="331" spans="1:26" ht="16.5" thickBot="1">
      <c r="A331" s="449" t="s">
        <v>3066</v>
      </c>
      <c r="D331" s="54">
        <v>3</v>
      </c>
      <c r="E331" s="54">
        <v>0</v>
      </c>
      <c r="F331" s="54">
        <v>1</v>
      </c>
      <c r="G331" s="54">
        <v>2</v>
      </c>
      <c r="H331" s="54">
        <v>3</v>
      </c>
      <c r="I331" s="54">
        <v>2</v>
      </c>
      <c r="J331" s="54">
        <v>3</v>
      </c>
      <c r="K331" s="54">
        <v>0</v>
      </c>
      <c r="L331" s="54">
        <v>0</v>
      </c>
      <c r="M331" s="54">
        <v>2</v>
      </c>
      <c r="N331" s="1">
        <v>0</v>
      </c>
      <c r="O331" s="54">
        <v>0</v>
      </c>
      <c r="P331" s="54">
        <v>3</v>
      </c>
      <c r="Q331" s="54">
        <v>3</v>
      </c>
      <c r="R331" s="54">
        <v>3</v>
      </c>
      <c r="S331" s="54">
        <v>2</v>
      </c>
      <c r="T331" s="54">
        <v>2</v>
      </c>
      <c r="U331" s="54">
        <v>3</v>
      </c>
      <c r="V331" s="329">
        <f t="shared" si="7"/>
        <v>32</v>
      </c>
      <c r="W331" s="74">
        <f>$V$281</f>
        <v>7759.6500000000096</v>
      </c>
      <c r="X331" s="54" t="s">
        <v>81</v>
      </c>
      <c r="Y331" s="28"/>
      <c r="Z331" s="28"/>
    </row>
    <row r="332" spans="1:26" ht="16.5" thickBot="1">
      <c r="A332" s="449" t="s">
        <v>3073</v>
      </c>
      <c r="D332" s="54">
        <v>3</v>
      </c>
      <c r="E332" s="54">
        <v>0</v>
      </c>
      <c r="F332" s="54">
        <v>2</v>
      </c>
      <c r="G332" s="54">
        <v>2</v>
      </c>
      <c r="H332" s="54">
        <v>2</v>
      </c>
      <c r="I332" s="54">
        <v>3</v>
      </c>
      <c r="J332" s="54">
        <v>3</v>
      </c>
      <c r="K332" s="54">
        <v>3</v>
      </c>
      <c r="L332" s="54">
        <v>0</v>
      </c>
      <c r="M332" s="54">
        <v>1</v>
      </c>
      <c r="N332" s="54">
        <v>2</v>
      </c>
      <c r="O332" s="54">
        <v>0</v>
      </c>
      <c r="P332" s="1">
        <v>3</v>
      </c>
      <c r="Q332" s="54">
        <v>0</v>
      </c>
      <c r="R332" s="54">
        <v>0</v>
      </c>
      <c r="S332" s="54">
        <v>2</v>
      </c>
      <c r="T332" s="54">
        <v>1</v>
      </c>
      <c r="U332" s="54">
        <v>3</v>
      </c>
      <c r="V332" s="329">
        <f t="shared" si="7"/>
        <v>30</v>
      </c>
      <c r="W332" s="74">
        <f>$V$283</f>
        <v>7083.8499999999858</v>
      </c>
      <c r="X332" s="54" t="s">
        <v>82</v>
      </c>
      <c r="Y332" s="28"/>
      <c r="Z332" s="28"/>
    </row>
    <row r="333" spans="1:26" ht="15.75">
      <c r="A333" s="452" t="s">
        <v>3065</v>
      </c>
      <c r="B333" s="357"/>
      <c r="C333" s="357"/>
      <c r="D333" s="361">
        <v>2</v>
      </c>
      <c r="E333" s="361">
        <v>0</v>
      </c>
      <c r="F333" s="361">
        <v>2</v>
      </c>
      <c r="G333" s="361">
        <v>1</v>
      </c>
      <c r="H333" s="361">
        <v>2</v>
      </c>
      <c r="I333" s="361">
        <v>3</v>
      </c>
      <c r="J333" s="361">
        <v>3</v>
      </c>
      <c r="K333" s="361">
        <v>2</v>
      </c>
      <c r="L333" s="361">
        <v>2</v>
      </c>
      <c r="M333" s="361">
        <v>3</v>
      </c>
      <c r="N333" s="361">
        <v>0</v>
      </c>
      <c r="O333" s="361">
        <v>3</v>
      </c>
      <c r="P333" s="361">
        <v>0</v>
      </c>
      <c r="Q333" s="361">
        <v>0</v>
      </c>
      <c r="R333" s="361">
        <v>0</v>
      </c>
      <c r="S333" s="361">
        <v>3</v>
      </c>
      <c r="T333" s="361">
        <v>2</v>
      </c>
      <c r="U333" s="361">
        <v>1</v>
      </c>
      <c r="V333" s="359">
        <f t="shared" si="7"/>
        <v>29</v>
      </c>
      <c r="W333" s="360">
        <f>$V$280</f>
        <v>7458.4500000000216</v>
      </c>
      <c r="X333" s="361" t="s">
        <v>83</v>
      </c>
      <c r="Y333" s="28"/>
      <c r="Z333" s="28"/>
    </row>
    <row r="334" spans="1:26" ht="16.5" thickBot="1">
      <c r="A334" s="451" t="s">
        <v>3064</v>
      </c>
      <c r="D334" s="54">
        <v>1</v>
      </c>
      <c r="E334" s="54">
        <v>3</v>
      </c>
      <c r="F334" s="54">
        <v>3</v>
      </c>
      <c r="G334" s="54">
        <v>0</v>
      </c>
      <c r="H334" s="54">
        <v>2</v>
      </c>
      <c r="I334" s="54">
        <v>1</v>
      </c>
      <c r="J334" s="54">
        <v>0</v>
      </c>
      <c r="K334" s="54">
        <v>1</v>
      </c>
      <c r="L334" s="54">
        <v>3</v>
      </c>
      <c r="M334" s="1">
        <v>0</v>
      </c>
      <c r="N334" s="54">
        <v>3</v>
      </c>
      <c r="O334" s="1">
        <v>3</v>
      </c>
      <c r="P334" s="54">
        <v>1</v>
      </c>
      <c r="Q334" s="54">
        <v>3</v>
      </c>
      <c r="R334" s="54">
        <v>1</v>
      </c>
      <c r="S334" s="54">
        <v>1</v>
      </c>
      <c r="T334" s="54">
        <v>3</v>
      </c>
      <c r="U334" s="54">
        <v>0</v>
      </c>
      <c r="V334" s="329">
        <f t="shared" si="7"/>
        <v>29</v>
      </c>
      <c r="W334" s="74">
        <f>$V$277</f>
        <v>7216.4499999999889</v>
      </c>
      <c r="X334" s="28"/>
      <c r="Y334" s="28"/>
      <c r="Z334" s="28"/>
    </row>
    <row r="335" spans="1:26" ht="16.5" thickBot="1">
      <c r="A335" s="448" t="s">
        <v>3071</v>
      </c>
      <c r="D335" s="54">
        <v>1</v>
      </c>
      <c r="E335" s="54">
        <v>3</v>
      </c>
      <c r="F335" s="54">
        <v>3</v>
      </c>
      <c r="G335" s="54">
        <v>3</v>
      </c>
      <c r="H335" s="54">
        <v>1</v>
      </c>
      <c r="I335" s="54">
        <v>1</v>
      </c>
      <c r="J335" s="54">
        <v>3</v>
      </c>
      <c r="K335" s="54">
        <v>0</v>
      </c>
      <c r="L335" s="54">
        <v>1</v>
      </c>
      <c r="M335" s="54">
        <v>0</v>
      </c>
      <c r="N335" s="54">
        <v>1</v>
      </c>
      <c r="O335" s="54">
        <v>3</v>
      </c>
      <c r="P335" s="54">
        <v>0</v>
      </c>
      <c r="Q335" s="54">
        <v>0</v>
      </c>
      <c r="R335" s="54">
        <v>0</v>
      </c>
      <c r="S335" s="54">
        <v>3</v>
      </c>
      <c r="T335" s="54">
        <v>1</v>
      </c>
      <c r="U335" s="54">
        <v>2</v>
      </c>
      <c r="V335" s="329">
        <f t="shared" si="7"/>
        <v>26</v>
      </c>
      <c r="W335" s="74">
        <f>$V$279</f>
        <v>6897.6000000000158</v>
      </c>
      <c r="X335" s="28"/>
      <c r="Y335" s="28"/>
      <c r="Z335" s="28"/>
    </row>
    <row r="336" spans="1:26" ht="16.5" thickBot="1">
      <c r="A336" s="448" t="s">
        <v>3068</v>
      </c>
      <c r="D336" s="54">
        <v>0</v>
      </c>
      <c r="E336" s="54">
        <v>2</v>
      </c>
      <c r="F336" s="54">
        <v>0</v>
      </c>
      <c r="G336" s="54">
        <v>1</v>
      </c>
      <c r="H336" s="54">
        <v>1</v>
      </c>
      <c r="I336" s="54">
        <v>0</v>
      </c>
      <c r="J336" s="54">
        <v>0</v>
      </c>
      <c r="K336" s="54">
        <v>2</v>
      </c>
      <c r="L336" s="54">
        <v>3</v>
      </c>
      <c r="M336" s="54">
        <v>3</v>
      </c>
      <c r="N336" s="54">
        <v>3</v>
      </c>
      <c r="O336" s="54">
        <v>0</v>
      </c>
      <c r="P336" s="54">
        <v>2</v>
      </c>
      <c r="Q336" s="54">
        <v>3</v>
      </c>
      <c r="R336" s="54">
        <v>3</v>
      </c>
      <c r="S336" s="54">
        <v>0</v>
      </c>
      <c r="T336" s="54">
        <v>0</v>
      </c>
      <c r="U336" s="54">
        <v>0</v>
      </c>
      <c r="V336" s="329">
        <f t="shared" si="7"/>
        <v>23</v>
      </c>
      <c r="W336" s="74">
        <f>$V$275</f>
        <v>5926.0000000000073</v>
      </c>
      <c r="X336" s="28"/>
      <c r="Y336" s="28"/>
      <c r="Z336" s="28"/>
    </row>
    <row r="337" spans="1:26" ht="16.5" thickBot="1">
      <c r="A337" s="448" t="s">
        <v>3072</v>
      </c>
      <c r="D337" s="54">
        <v>0</v>
      </c>
      <c r="E337" s="54">
        <v>1</v>
      </c>
      <c r="F337" s="54">
        <v>0</v>
      </c>
      <c r="G337" s="54">
        <v>3</v>
      </c>
      <c r="H337" s="54">
        <v>0</v>
      </c>
      <c r="I337" s="54">
        <v>3</v>
      </c>
      <c r="J337" s="54">
        <v>0</v>
      </c>
      <c r="K337" s="54">
        <v>3</v>
      </c>
      <c r="L337" s="54">
        <v>0</v>
      </c>
      <c r="M337" s="54">
        <v>2</v>
      </c>
      <c r="N337" s="54">
        <v>0</v>
      </c>
      <c r="O337" s="54">
        <v>3</v>
      </c>
      <c r="P337" s="54">
        <v>2</v>
      </c>
      <c r="Q337" s="54">
        <v>0</v>
      </c>
      <c r="R337" s="54">
        <v>1</v>
      </c>
      <c r="S337" s="54">
        <v>0</v>
      </c>
      <c r="T337" s="54">
        <v>2</v>
      </c>
      <c r="U337" s="54">
        <v>3</v>
      </c>
      <c r="V337" s="329">
        <f t="shared" si="7"/>
        <v>23</v>
      </c>
      <c r="W337" s="74">
        <f>$V$282</f>
        <v>5809.1000000000058</v>
      </c>
      <c r="X337" s="28"/>
      <c r="Y337" s="28"/>
      <c r="Z337" s="28"/>
    </row>
    <row r="338" spans="1:26" ht="15.75">
      <c r="A338" s="448" t="s">
        <v>3067</v>
      </c>
      <c r="D338" s="54">
        <v>0</v>
      </c>
      <c r="E338" s="54">
        <v>0</v>
      </c>
      <c r="F338" s="54">
        <v>3</v>
      </c>
      <c r="G338" s="54">
        <v>0</v>
      </c>
      <c r="H338" s="54">
        <v>1</v>
      </c>
      <c r="I338" s="54">
        <v>0</v>
      </c>
      <c r="J338" s="54">
        <v>3</v>
      </c>
      <c r="K338" s="54">
        <v>1</v>
      </c>
      <c r="L338" s="54">
        <v>0</v>
      </c>
      <c r="M338" s="54">
        <v>1</v>
      </c>
      <c r="N338" s="54">
        <v>0</v>
      </c>
      <c r="O338" s="54">
        <v>0</v>
      </c>
      <c r="P338" s="54">
        <v>3</v>
      </c>
      <c r="Q338" s="54">
        <v>0</v>
      </c>
      <c r="R338" s="54">
        <v>3</v>
      </c>
      <c r="S338" s="54">
        <v>3</v>
      </c>
      <c r="T338" s="54">
        <v>1</v>
      </c>
      <c r="U338" s="54">
        <v>3</v>
      </c>
      <c r="V338" s="329">
        <f t="shared" si="7"/>
        <v>22</v>
      </c>
      <c r="W338" s="74">
        <f>$V$274</f>
        <v>6339.6999999999834</v>
      </c>
      <c r="X338" s="28"/>
      <c r="Y338" s="28"/>
      <c r="Z338" s="28"/>
    </row>
    <row r="339" spans="1:26" ht="15.75">
      <c r="A339" s="451" t="s">
        <v>3069</v>
      </c>
      <c r="D339" s="54">
        <v>3</v>
      </c>
      <c r="E339" s="54">
        <v>3</v>
      </c>
      <c r="F339" s="54">
        <v>0</v>
      </c>
      <c r="G339" s="54">
        <v>1</v>
      </c>
      <c r="H339" s="54">
        <v>1</v>
      </c>
      <c r="I339" s="54">
        <v>0</v>
      </c>
      <c r="J339" s="54">
        <v>0</v>
      </c>
      <c r="K339" s="54">
        <v>0</v>
      </c>
      <c r="L339" s="54">
        <v>3</v>
      </c>
      <c r="M339" s="54">
        <v>0</v>
      </c>
      <c r="N339" s="54">
        <v>3</v>
      </c>
      <c r="O339" s="54">
        <v>0</v>
      </c>
      <c r="P339" s="54">
        <v>0</v>
      </c>
      <c r="Q339" s="54">
        <v>3</v>
      </c>
      <c r="R339" s="54">
        <v>2</v>
      </c>
      <c r="S339" s="54">
        <v>0</v>
      </c>
      <c r="T339" s="54">
        <v>2</v>
      </c>
      <c r="U339" s="54">
        <v>0</v>
      </c>
      <c r="V339" s="329">
        <f t="shared" si="7"/>
        <v>21</v>
      </c>
      <c r="W339" s="74">
        <f>$V$276</f>
        <v>5343.8000000000047</v>
      </c>
      <c r="X339" s="28"/>
      <c r="Y339" s="28"/>
      <c r="Z339" s="28"/>
    </row>
    <row r="340" spans="1:26" ht="15.75">
      <c r="A340" s="324"/>
      <c r="D340" s="322"/>
      <c r="E340" s="322"/>
      <c r="F340" s="322"/>
      <c r="G340" s="322"/>
      <c r="H340" s="322"/>
      <c r="I340" s="322"/>
      <c r="J340" s="322"/>
      <c r="K340" s="322"/>
      <c r="L340" s="28"/>
      <c r="P340" s="28"/>
      <c r="Q340" s="28"/>
      <c r="R340" s="68"/>
      <c r="S340" s="28"/>
      <c r="T340" s="28"/>
      <c r="U340" s="28"/>
      <c r="V340" s="323"/>
      <c r="X340" s="28"/>
      <c r="Y340" s="28"/>
      <c r="Z340" s="28"/>
    </row>
    <row r="341" spans="1:26" ht="15.75">
      <c r="A341" s="324"/>
      <c r="D341" s="322"/>
      <c r="E341" s="322"/>
      <c r="F341" s="322"/>
      <c r="G341" s="322"/>
      <c r="H341" s="322"/>
      <c r="I341" s="322"/>
      <c r="J341" s="322"/>
      <c r="K341" s="322"/>
      <c r="L341" s="28"/>
      <c r="P341" s="28"/>
      <c r="Q341" s="28"/>
      <c r="R341" s="68"/>
      <c r="S341" s="28"/>
      <c r="T341" s="28"/>
      <c r="U341" s="28"/>
      <c r="V341" s="323"/>
      <c r="W341" s="330">
        <f>SUM(W330:W339)</f>
        <v>67351.099999999991</v>
      </c>
      <c r="X341" s="28"/>
      <c r="Y341" s="28"/>
      <c r="Z341" s="28"/>
    </row>
    <row r="342" spans="1:26" ht="15.75">
      <c r="A342" s="324"/>
      <c r="D342" s="322"/>
      <c r="E342" s="322"/>
      <c r="F342" s="322"/>
      <c r="G342" s="322"/>
      <c r="H342" s="326"/>
      <c r="I342" s="322"/>
      <c r="J342" s="140"/>
      <c r="K342" s="322"/>
      <c r="L342" s="28"/>
      <c r="M342" s="323"/>
      <c r="O342" s="327"/>
      <c r="P342" s="327"/>
      <c r="Q342" s="326"/>
      <c r="R342" s="68"/>
      <c r="S342" s="140"/>
      <c r="T342" s="28"/>
      <c r="U342" s="28"/>
      <c r="V342" s="28"/>
      <c r="W342" s="28"/>
      <c r="X342" s="327"/>
      <c r="Y342" s="327"/>
      <c r="Z342" s="326"/>
    </row>
    <row r="343" spans="1:26" ht="21" thickBot="1">
      <c r="A343" s="355" t="s">
        <v>2548</v>
      </c>
      <c r="B343" s="356"/>
      <c r="D343" s="337" t="s">
        <v>2669</v>
      </c>
      <c r="E343" s="337" t="s">
        <v>2670</v>
      </c>
      <c r="F343" s="337" t="s">
        <v>2671</v>
      </c>
      <c r="G343" s="337" t="s">
        <v>2673</v>
      </c>
      <c r="H343" s="337" t="s">
        <v>2672</v>
      </c>
      <c r="I343" s="337" t="s">
        <v>2674</v>
      </c>
      <c r="J343" s="337" t="s">
        <v>2675</v>
      </c>
      <c r="K343" s="337" t="s">
        <v>2676</v>
      </c>
      <c r="L343" s="337" t="s">
        <v>2677</v>
      </c>
      <c r="M343" s="337" t="s">
        <v>2678</v>
      </c>
      <c r="N343" s="337" t="s">
        <v>2679</v>
      </c>
      <c r="O343" s="337" t="s">
        <v>2680</v>
      </c>
      <c r="P343" s="337" t="s">
        <v>2681</v>
      </c>
      <c r="Q343" s="337" t="s">
        <v>2682</v>
      </c>
      <c r="R343" s="337" t="s">
        <v>2582</v>
      </c>
      <c r="S343" s="337" t="s">
        <v>2683</v>
      </c>
      <c r="T343" s="337" t="s">
        <v>2684</v>
      </c>
      <c r="U343" s="337" t="s">
        <v>2574</v>
      </c>
      <c r="V343" s="212" t="s">
        <v>40</v>
      </c>
      <c r="X343" s="28"/>
      <c r="Y343" s="28"/>
      <c r="Z343" s="28"/>
    </row>
    <row r="344" spans="1:26" ht="16.5" thickBot="1">
      <c r="A344" s="316" t="s">
        <v>1828</v>
      </c>
      <c r="D344" s="322">
        <f>'Punten per wedstrijd'!E430</f>
        <v>758.1999999999997</v>
      </c>
      <c r="E344" s="322">
        <f>'Punten per wedstrijd'!E346</f>
        <v>245</v>
      </c>
      <c r="F344" s="322">
        <f>'Punten per wedstrijd'!F346</f>
        <v>255.40000000000055</v>
      </c>
      <c r="G344" s="322">
        <f>'Punten per wedstrijd'!F430</f>
        <v>710.29999999999973</v>
      </c>
      <c r="H344" s="322">
        <f>'Punten per wedstrijd'!G430</f>
        <v>1140.5000000000018</v>
      </c>
      <c r="I344" s="322">
        <f>'Punten per wedstrijd'!G346</f>
        <v>353.20000000000073</v>
      </c>
      <c r="J344" s="322">
        <f>'Punten per wedstrijd'!H430</f>
        <v>1171.7999999999984</v>
      </c>
      <c r="K344" s="322">
        <f>'Punten per wedstrijd'!H346</f>
        <v>389.79999999999927</v>
      </c>
      <c r="L344" s="322">
        <f>'Punten per wedstrijd'!I346</f>
        <v>158.79999999999927</v>
      </c>
      <c r="M344" s="322">
        <f>'Punten per wedstrijd'!J346</f>
        <v>306.29999999999927</v>
      </c>
      <c r="N344" s="322">
        <f>'Punten per wedstrijd'!K346</f>
        <v>195.59999999999854</v>
      </c>
      <c r="O344" s="322">
        <f>'Punten per wedstrijd'!L346</f>
        <v>207</v>
      </c>
      <c r="P344" s="322">
        <f>'Punten per wedstrijd'!I430</f>
        <v>734.80000000000018</v>
      </c>
      <c r="Q344" s="322">
        <f>'Punten per wedstrijd'!M346</f>
        <v>264.19999999999891</v>
      </c>
      <c r="R344" s="322">
        <f>'Punten per wedstrijd'!N346</f>
        <v>129.99999999999818</v>
      </c>
      <c r="S344" s="322">
        <f>'Punten per wedstrijd'!O346</f>
        <v>205.89999999999964</v>
      </c>
      <c r="T344" s="322">
        <f>'Punten per wedstrijd'!P346</f>
        <v>515.20000000000437</v>
      </c>
      <c r="U344" s="322">
        <f>'Punten per wedstrijd'!J430</f>
        <v>623.45000000000437</v>
      </c>
      <c r="V344" s="323">
        <f>SUM(D344:U344)</f>
        <v>8365.4500000000044</v>
      </c>
      <c r="X344" s="28"/>
      <c r="Y344" s="28"/>
      <c r="Z344" s="28"/>
    </row>
    <row r="345" spans="1:26" ht="16.5" thickBot="1">
      <c r="A345" s="316" t="s">
        <v>854</v>
      </c>
      <c r="D345" s="322">
        <f>'Punten per wedstrijd'!E448</f>
        <v>777.5</v>
      </c>
      <c r="E345" s="322">
        <f>'Punten per wedstrijd'!E364</f>
        <v>252.49999999999955</v>
      </c>
      <c r="F345" s="322">
        <f>'Punten per wedstrijd'!F364</f>
        <v>402.69999999999936</v>
      </c>
      <c r="G345" s="322">
        <f>'Punten per wedstrijd'!F448</f>
        <v>801.49999999999955</v>
      </c>
      <c r="H345" s="322">
        <f>'Punten per wedstrijd'!G448</f>
        <v>1145.2999999999993</v>
      </c>
      <c r="I345" s="322">
        <f>'Punten per wedstrijd'!G364</f>
        <v>260.55000000000018</v>
      </c>
      <c r="J345" s="322">
        <f>'Punten per wedstrijd'!H448</f>
        <v>891.80000000000018</v>
      </c>
      <c r="K345" s="322">
        <f>'Punten per wedstrijd'!H364</f>
        <v>230.64999999999964</v>
      </c>
      <c r="L345" s="322">
        <f>'Punten per wedstrijd'!I364</f>
        <v>366.74999999999909</v>
      </c>
      <c r="M345" s="322">
        <f>'Punten per wedstrijd'!J364</f>
        <v>350.80000000000018</v>
      </c>
      <c r="N345" s="322">
        <f>'Punten per wedstrijd'!K364</f>
        <v>180</v>
      </c>
      <c r="O345" s="322">
        <f>'Punten per wedstrijd'!L364</f>
        <v>144</v>
      </c>
      <c r="P345" s="322">
        <f>'Punten per wedstrijd'!I448</f>
        <v>603.79999999999927</v>
      </c>
      <c r="Q345" s="322">
        <f>'Punten per wedstrijd'!M364</f>
        <v>45</v>
      </c>
      <c r="R345" s="322">
        <f>'Punten per wedstrijd'!N364</f>
        <v>163.10000000000127</v>
      </c>
      <c r="S345" s="322">
        <f>'Punten per wedstrijd'!O364</f>
        <v>145.10000000000036</v>
      </c>
      <c r="T345" s="322">
        <f>'Punten per wedstrijd'!P364</f>
        <v>395.20000000000073</v>
      </c>
      <c r="U345" s="322">
        <f>'Punten per wedstrijd'!J448</f>
        <v>536.10000000000218</v>
      </c>
      <c r="V345" s="323">
        <f t="shared" ref="V345:V353" si="8">SUM(D345:U345)</f>
        <v>7692.3500000000013</v>
      </c>
      <c r="X345" s="28"/>
      <c r="Y345" s="28"/>
      <c r="Z345" s="28"/>
    </row>
    <row r="346" spans="1:26" ht="16.5" thickBot="1">
      <c r="A346" s="316" t="s">
        <v>2222</v>
      </c>
      <c r="D346" s="322">
        <f>'Punten per wedstrijd'!E452</f>
        <v>431.4</v>
      </c>
      <c r="E346" s="322">
        <f>'Punten per wedstrijd'!E368</f>
        <v>495.80000000000064</v>
      </c>
      <c r="F346" s="322">
        <f>'Punten per wedstrijd'!F368</f>
        <v>369.30000000000064</v>
      </c>
      <c r="G346" s="322">
        <f>'Punten per wedstrijd'!F452</f>
        <v>371.75000000000045</v>
      </c>
      <c r="H346" s="322">
        <f>'Punten per wedstrijd'!G452</f>
        <v>542.39999999999964</v>
      </c>
      <c r="I346" s="322">
        <f>'Punten per wedstrijd'!G368</f>
        <v>646.35000000000036</v>
      </c>
      <c r="J346" s="322">
        <f>'Punten per wedstrijd'!H452</f>
        <v>54.600000000001273</v>
      </c>
      <c r="K346" s="322">
        <f>'Punten per wedstrijd'!H368</f>
        <v>498.80000000000018</v>
      </c>
      <c r="L346" s="322">
        <f>'Punten per wedstrijd'!I368</f>
        <v>567.00000000000091</v>
      </c>
      <c r="M346" s="322">
        <f>'Punten per wedstrijd'!J368</f>
        <v>366.55000000000109</v>
      </c>
      <c r="N346" s="322">
        <f>'Punten per wedstrijd'!K368</f>
        <v>445.90000000000055</v>
      </c>
      <c r="O346" s="322">
        <f>'Punten per wedstrijd'!L368</f>
        <v>568.10000000000127</v>
      </c>
      <c r="P346" s="322">
        <f>'Punten per wedstrijd'!I452</f>
        <v>287.59999999999854</v>
      </c>
      <c r="Q346" s="322">
        <f>'Punten per wedstrijd'!M368</f>
        <v>550.79999999999927</v>
      </c>
      <c r="R346" s="322">
        <f>'Punten per wedstrijd'!N368</f>
        <v>584.89999999999964</v>
      </c>
      <c r="S346" s="322">
        <f>'Punten per wedstrijd'!O368</f>
        <v>518.59999999999673</v>
      </c>
      <c r="T346" s="322">
        <f>'Punten per wedstrijd'!P368</f>
        <v>415.34999999999854</v>
      </c>
      <c r="U346" s="322">
        <f>'Punten per wedstrijd'!J452</f>
        <v>111.89999999999964</v>
      </c>
      <c r="V346" s="323">
        <f t="shared" si="8"/>
        <v>7827.0999999999995</v>
      </c>
      <c r="X346" s="28"/>
      <c r="Y346" s="28"/>
      <c r="Z346" s="28"/>
    </row>
    <row r="347" spans="1:26" ht="16.5" thickBot="1">
      <c r="A347" s="316" t="s">
        <v>871</v>
      </c>
      <c r="D347" s="322">
        <f>'Punten per wedstrijd'!E457</f>
        <v>668.80000000000018</v>
      </c>
      <c r="E347" s="322">
        <f>'Punten per wedstrijd'!E373</f>
        <v>179.99999999999955</v>
      </c>
      <c r="F347" s="322">
        <f>'Punten per wedstrijd'!F373</f>
        <v>402.89999999999918</v>
      </c>
      <c r="G347" s="322">
        <f>'Punten per wedstrijd'!F457</f>
        <v>940.79999999999836</v>
      </c>
      <c r="H347" s="322">
        <f>'Punten per wedstrijd'!G457</f>
        <v>1129.2999999999984</v>
      </c>
      <c r="I347" s="322">
        <f>'Punten per wedstrijd'!G373</f>
        <v>207.89999999999873</v>
      </c>
      <c r="J347" s="322">
        <f>'Punten per wedstrijd'!H457</f>
        <v>857.99999999999909</v>
      </c>
      <c r="K347" s="322">
        <f>'Punten per wedstrijd'!H373</f>
        <v>5.999999999998181</v>
      </c>
      <c r="L347" s="322">
        <f>'Punten per wedstrijd'!I373</f>
        <v>353.09999999999854</v>
      </c>
      <c r="M347" s="322">
        <f>'Punten per wedstrijd'!J373</f>
        <v>179.09999999999854</v>
      </c>
      <c r="N347" s="322">
        <f>'Punten per wedstrijd'!K373</f>
        <v>185.49999999999909</v>
      </c>
      <c r="O347" s="322">
        <f>'Punten per wedstrijd'!L373</f>
        <v>147.29999999999927</v>
      </c>
      <c r="P347" s="322">
        <f>'Punten per wedstrijd'!I457</f>
        <v>841.49999999999818</v>
      </c>
      <c r="Q347" s="322">
        <f>'Punten per wedstrijd'!M373</f>
        <v>128.89999999999873</v>
      </c>
      <c r="R347" s="322">
        <f>'Punten per wedstrijd'!N373</f>
        <v>130</v>
      </c>
      <c r="S347" s="322">
        <f>'Punten per wedstrijd'!O373</f>
        <v>224.99999999999818</v>
      </c>
      <c r="T347" s="322">
        <f>'Punten per wedstrijd'!P373</f>
        <v>371.49999999999636</v>
      </c>
      <c r="U347" s="322">
        <f>'Punten per wedstrijd'!J457</f>
        <v>586.40000000000146</v>
      </c>
      <c r="V347" s="323">
        <f t="shared" si="8"/>
        <v>7541.99999999998</v>
      </c>
      <c r="X347" s="28"/>
      <c r="Y347" s="28"/>
      <c r="Z347" s="28"/>
    </row>
    <row r="348" spans="1:26" ht="16.5" thickBot="1">
      <c r="A348" s="316" t="s">
        <v>1842</v>
      </c>
      <c r="D348" s="322">
        <f>'Punten per wedstrijd'!E470</f>
        <v>693.5</v>
      </c>
      <c r="E348" s="322">
        <f>'Punten per wedstrijd'!E386</f>
        <v>172.50000000000045</v>
      </c>
      <c r="F348" s="322">
        <f>'Punten per wedstrijd'!F386</f>
        <v>440.69999999999982</v>
      </c>
      <c r="G348" s="322">
        <f>'Punten per wedstrijd'!F470</f>
        <v>906.09999999999945</v>
      </c>
      <c r="H348" s="322">
        <f>'Punten per wedstrijd'!G470</f>
        <v>1278.5999999999995</v>
      </c>
      <c r="I348" s="322">
        <f>'Punten per wedstrijd'!G386</f>
        <v>360.19999999999982</v>
      </c>
      <c r="J348" s="322">
        <f>'Punten per wedstrijd'!H470</f>
        <v>928.99999999999909</v>
      </c>
      <c r="K348" s="322">
        <f>'Punten per wedstrijd'!H386</f>
        <v>448.59999999999854</v>
      </c>
      <c r="L348" s="322">
        <f>'Punten per wedstrijd'!I386</f>
        <v>250.09999999999945</v>
      </c>
      <c r="M348" s="322">
        <f>'Punten per wedstrijd'!J386</f>
        <v>232.09999999999854</v>
      </c>
      <c r="N348" s="322">
        <f>'Punten per wedstrijd'!K386</f>
        <v>195.59999999999945</v>
      </c>
      <c r="O348" s="322">
        <f>'Punten per wedstrijd'!L386</f>
        <v>207</v>
      </c>
      <c r="P348" s="322">
        <f>'Punten per wedstrijd'!I470</f>
        <v>680.39999999999782</v>
      </c>
      <c r="Q348" s="322">
        <f>'Punten per wedstrijd'!M386</f>
        <v>71.400000000000546</v>
      </c>
      <c r="R348" s="322">
        <f>'Punten per wedstrijd'!N386</f>
        <v>129.99999999999818</v>
      </c>
      <c r="S348" s="322">
        <f>'Punten per wedstrijd'!O386</f>
        <v>137.59999999999854</v>
      </c>
      <c r="T348" s="322">
        <f>'Punten per wedstrijd'!P386</f>
        <v>473.70000000000073</v>
      </c>
      <c r="U348" s="322">
        <f>'Punten per wedstrijd'!J470</f>
        <v>623.29999999999745</v>
      </c>
      <c r="V348" s="323">
        <f t="shared" si="8"/>
        <v>8230.3999999999869</v>
      </c>
      <c r="X348" s="28"/>
      <c r="Y348" s="28"/>
      <c r="Z348" s="28"/>
    </row>
    <row r="349" spans="1:26" ht="16.5" thickBot="1">
      <c r="A349" s="316" t="s">
        <v>1841</v>
      </c>
      <c r="D349" s="322">
        <f>'Punten per wedstrijd'!E480</f>
        <v>673.55</v>
      </c>
      <c r="E349" s="322">
        <f>'Punten per wedstrijd'!E396</f>
        <v>243.39999999999986</v>
      </c>
      <c r="F349" s="322">
        <f>'Punten per wedstrijd'!F396</f>
        <v>502.90000000000009</v>
      </c>
      <c r="G349" s="322">
        <f>'Punten per wedstrijd'!F480</f>
        <v>716.29999999999927</v>
      </c>
      <c r="H349" s="322">
        <f>'Punten per wedstrijd'!G480</f>
        <v>1204.4000000000001</v>
      </c>
      <c r="I349" s="322">
        <f>'Punten per wedstrijd'!G396</f>
        <v>376.85000000000218</v>
      </c>
      <c r="J349" s="322">
        <f>'Punten per wedstrijd'!H480</f>
        <v>401.80000000000109</v>
      </c>
      <c r="K349" s="322">
        <f>'Punten per wedstrijd'!H396</f>
        <v>485.60000000000218</v>
      </c>
      <c r="L349" s="322">
        <f>'Punten per wedstrijd'!I396</f>
        <v>242.30000000000109</v>
      </c>
      <c r="M349" s="322">
        <f>'Punten per wedstrijd'!J396</f>
        <v>314.80000000000109</v>
      </c>
      <c r="N349" s="322">
        <f>'Punten per wedstrijd'!K396</f>
        <v>216.75000000000091</v>
      </c>
      <c r="O349" s="322">
        <f>'Punten per wedstrijd'!L396</f>
        <v>282.15000000000146</v>
      </c>
      <c r="P349" s="322">
        <f>'Punten per wedstrijd'!I480</f>
        <v>820.90000000000236</v>
      </c>
      <c r="Q349" s="322">
        <f>'Punten per wedstrijd'!M396</f>
        <v>164.60000000000127</v>
      </c>
      <c r="R349" s="322">
        <f>'Punten per wedstrijd'!N396</f>
        <v>140</v>
      </c>
      <c r="S349" s="322">
        <f>'Punten per wedstrijd'!O396</f>
        <v>327.55000000000109</v>
      </c>
      <c r="T349" s="322">
        <f>'Punten per wedstrijd'!P396</f>
        <v>520.69999999999709</v>
      </c>
      <c r="U349" s="322">
        <f>'Punten per wedstrijd'!J480</f>
        <v>201.79999999999745</v>
      </c>
      <c r="V349" s="323">
        <f t="shared" si="8"/>
        <v>7836.3500000000085</v>
      </c>
      <c r="X349" s="28"/>
      <c r="Y349" s="28"/>
      <c r="Z349" s="28"/>
    </row>
    <row r="350" spans="1:26" ht="16.5" thickBot="1">
      <c r="A350" s="316" t="s">
        <v>819</v>
      </c>
      <c r="D350" s="322">
        <f>'Punten per wedstrijd'!E484</f>
        <v>708.99999999999989</v>
      </c>
      <c r="E350" s="322">
        <f>'Punten per wedstrijd'!E400</f>
        <v>158.30000000000041</v>
      </c>
      <c r="F350" s="322">
        <f>'Punten per wedstrijd'!F400</f>
        <v>305.5</v>
      </c>
      <c r="G350" s="322">
        <f>'Punten per wedstrijd'!F484</f>
        <v>796.40000000000146</v>
      </c>
      <c r="H350" s="322">
        <f>'Punten per wedstrijd'!G484</f>
        <v>1049.900000000001</v>
      </c>
      <c r="I350" s="322">
        <f>'Punten per wedstrijd'!G400</f>
        <v>437.39999999999964</v>
      </c>
      <c r="J350" s="322">
        <f>'Punten per wedstrijd'!H484</f>
        <v>421.89999999999873</v>
      </c>
      <c r="K350" s="322">
        <f>'Punten per wedstrijd'!H400</f>
        <v>382.39999999999873</v>
      </c>
      <c r="L350" s="322">
        <f>'Punten per wedstrijd'!I400</f>
        <v>146.19999999999891</v>
      </c>
      <c r="M350" s="322">
        <f>'Punten per wedstrijd'!J400</f>
        <v>230.39999999999873</v>
      </c>
      <c r="N350" s="322">
        <f>'Punten per wedstrijd'!K400</f>
        <v>176.39999999999873</v>
      </c>
      <c r="O350" s="322">
        <f>'Punten per wedstrijd'!L400</f>
        <v>220.79999999999745</v>
      </c>
      <c r="P350" s="322">
        <f>'Punten per wedstrijd'!I484</f>
        <v>553.89999999999782</v>
      </c>
      <c r="Q350" s="322">
        <f>'Punten per wedstrijd'!M400</f>
        <v>109.99999999999818</v>
      </c>
      <c r="R350" s="322">
        <f>'Punten per wedstrijd'!N400</f>
        <v>119.99999999999818</v>
      </c>
      <c r="S350" s="322">
        <f>'Punten per wedstrijd'!O400</f>
        <v>346.79999999999836</v>
      </c>
      <c r="T350" s="322">
        <f>'Punten per wedstrijd'!P400</f>
        <v>442.19999999999982</v>
      </c>
      <c r="U350" s="322">
        <f>'Punten per wedstrijd'!J484</f>
        <v>238.80000000000109</v>
      </c>
      <c r="V350" s="323">
        <f t="shared" si="8"/>
        <v>6846.2999999999865</v>
      </c>
      <c r="X350" s="28"/>
      <c r="Y350" s="28"/>
      <c r="Z350" s="28"/>
    </row>
    <row r="351" spans="1:26" ht="16.5" thickBot="1">
      <c r="A351" s="316" t="s">
        <v>2283</v>
      </c>
      <c r="D351" s="322">
        <f>'Punten per wedstrijd'!E485</f>
        <v>465.20000000000005</v>
      </c>
      <c r="E351" s="322">
        <f>'Punten per wedstrijd'!E401</f>
        <v>172.65000000000009</v>
      </c>
      <c r="F351" s="322">
        <f>'Punten per wedstrijd'!F401</f>
        <v>288.30000000000041</v>
      </c>
      <c r="G351" s="322">
        <f>'Punten per wedstrijd'!F485</f>
        <v>269.30000000000018</v>
      </c>
      <c r="H351" s="322">
        <f>'Punten per wedstrijd'!G485</f>
        <v>488.2000000000005</v>
      </c>
      <c r="I351" s="322">
        <f>'Punten per wedstrijd'!G401</f>
        <v>39.000000000000455</v>
      </c>
      <c r="J351" s="322">
        <f>'Punten per wedstrijd'!H485</f>
        <v>506.90000000000009</v>
      </c>
      <c r="K351" s="322">
        <f>'Punten per wedstrijd'!H401</f>
        <v>18.200000000000728</v>
      </c>
      <c r="L351" s="322">
        <f>'Punten per wedstrijd'!I401</f>
        <v>322.50000000000045</v>
      </c>
      <c r="M351" s="322">
        <f>'Punten per wedstrijd'!J401</f>
        <v>129.80000000000064</v>
      </c>
      <c r="N351" s="322">
        <f>'Punten per wedstrijd'!K401</f>
        <v>312.5</v>
      </c>
      <c r="O351" s="322">
        <f>'Punten per wedstrijd'!L401</f>
        <v>245.40000000000009</v>
      </c>
      <c r="P351" s="322">
        <f>'Punten per wedstrijd'!I485</f>
        <v>430.09999999999945</v>
      </c>
      <c r="Q351" s="322">
        <f>'Punten per wedstrijd'!M401</f>
        <v>438.5</v>
      </c>
      <c r="R351" s="322">
        <f>'Punten per wedstrijd'!N401</f>
        <v>93.499999999999091</v>
      </c>
      <c r="S351" s="322">
        <f>'Punten per wedstrijd'!O401</f>
        <v>334.59999999999854</v>
      </c>
      <c r="T351" s="322">
        <f>'Punten per wedstrijd'!P401</f>
        <v>239.699999999998</v>
      </c>
      <c r="U351" s="322">
        <f>'Punten per wedstrijd'!J485</f>
        <v>379.199999999998</v>
      </c>
      <c r="V351" s="323">
        <f t="shared" si="8"/>
        <v>5173.5499999999965</v>
      </c>
      <c r="X351" s="28"/>
      <c r="Y351" s="28"/>
      <c r="Z351" s="28"/>
    </row>
    <row r="352" spans="1:26" ht="15.75">
      <c r="A352" s="316" t="s">
        <v>804</v>
      </c>
      <c r="D352" s="322">
        <f>'Punten per wedstrijd'!E487</f>
        <v>583.50000000000011</v>
      </c>
      <c r="E352" s="322">
        <f>'Punten per wedstrijd'!E403</f>
        <v>231.69999999999982</v>
      </c>
      <c r="F352" s="322">
        <f>'Punten per wedstrijd'!F403</f>
        <v>283.09999999999945</v>
      </c>
      <c r="G352" s="322">
        <f>'Punten per wedstrijd'!F487</f>
        <v>774.80000000000018</v>
      </c>
      <c r="H352" s="322">
        <f>'Punten per wedstrijd'!G487</f>
        <v>942.29999999999836</v>
      </c>
      <c r="I352" s="322">
        <f>'Punten per wedstrijd'!G403</f>
        <v>420.69999999999891</v>
      </c>
      <c r="J352" s="322">
        <f>'Punten per wedstrijd'!H487</f>
        <v>405.10000000000036</v>
      </c>
      <c r="K352" s="322">
        <f>'Punten per wedstrijd'!H403</f>
        <v>53.099999999999454</v>
      </c>
      <c r="L352" s="322">
        <f>'Punten per wedstrijd'!I403</f>
        <v>287.5</v>
      </c>
      <c r="M352" s="322">
        <f>'Punten per wedstrijd'!J403</f>
        <v>176.30000000000018</v>
      </c>
      <c r="N352" s="322">
        <f>'Punten per wedstrijd'!K403</f>
        <v>142.50000000000091</v>
      </c>
      <c r="O352" s="322">
        <f>'Punten per wedstrijd'!L403</f>
        <v>204.90000000000146</v>
      </c>
      <c r="P352" s="322">
        <f>'Punten per wedstrijd'!I487</f>
        <v>757.69999999999982</v>
      </c>
      <c r="Q352" s="322">
        <f>'Punten per wedstrijd'!M403</f>
        <v>242.30000000000109</v>
      </c>
      <c r="R352" s="322">
        <f>'Punten per wedstrijd'!N403</f>
        <v>236.79999999999927</v>
      </c>
      <c r="S352" s="322">
        <f>'Punten per wedstrijd'!O403</f>
        <v>210.70000000000073</v>
      </c>
      <c r="T352" s="322">
        <f>'Punten per wedstrijd'!P403</f>
        <v>392.40000000000055</v>
      </c>
      <c r="U352" s="322">
        <f>'Punten per wedstrijd'!J487</f>
        <v>363.699999999998</v>
      </c>
      <c r="V352" s="323">
        <f t="shared" si="8"/>
        <v>6709.0999999999985</v>
      </c>
      <c r="X352" s="28"/>
      <c r="Y352" s="28"/>
      <c r="Z352" s="28"/>
    </row>
    <row r="353" spans="1:26" ht="15.75">
      <c r="A353" s="324" t="s">
        <v>2260</v>
      </c>
      <c r="D353" s="322">
        <f>'Punten per wedstrijd'!E499</f>
        <v>316.89999999999986</v>
      </c>
      <c r="E353" s="322">
        <f>'Punten per wedstrijd'!E415</f>
        <v>562.10000000000014</v>
      </c>
      <c r="F353" s="322">
        <f>'Punten per wedstrijd'!F415</f>
        <v>393.50000000000045</v>
      </c>
      <c r="G353" s="322">
        <f>'Punten per wedstrijd'!F499</f>
        <v>650.60000000000127</v>
      </c>
      <c r="H353" s="322">
        <f>'Punten per wedstrijd'!G499</f>
        <v>727.50000000000136</v>
      </c>
      <c r="I353" s="322">
        <f>'Punten per wedstrijd'!G415</f>
        <v>331.80000000000109</v>
      </c>
      <c r="J353" s="322">
        <f>'Punten per wedstrijd'!H499</f>
        <v>143.40000000000236</v>
      </c>
      <c r="K353" s="322">
        <f>'Punten per wedstrijd'!H415</f>
        <v>202.00000000000182</v>
      </c>
      <c r="L353" s="322">
        <f>'Punten per wedstrijd'!I415</f>
        <v>432.40000000000236</v>
      </c>
      <c r="M353" s="322">
        <f>'Punten per wedstrijd'!J415</f>
        <v>291.300000000002</v>
      </c>
      <c r="N353" s="322">
        <f>'Punten per wedstrijd'!K415</f>
        <v>465.70000000000255</v>
      </c>
      <c r="O353" s="322">
        <f>'Punten per wedstrijd'!L415</f>
        <v>294.70000000000164</v>
      </c>
      <c r="P353" s="322">
        <f>'Punten per wedstrijd'!I499</f>
        <v>554.40000000000236</v>
      </c>
      <c r="Q353" s="322">
        <f>'Punten per wedstrijd'!M415</f>
        <v>324.70000000000073</v>
      </c>
      <c r="R353" s="322">
        <f>'Punten per wedstrijd'!N415</f>
        <v>368.20000000000073</v>
      </c>
      <c r="S353" s="322">
        <f>'Punten per wedstrijd'!O415</f>
        <v>189.60000000000036</v>
      </c>
      <c r="T353" s="322">
        <f>'Punten per wedstrijd'!P415</f>
        <v>452.80000000000109</v>
      </c>
      <c r="U353" s="322">
        <f>'Punten per wedstrijd'!J499</f>
        <v>124.09999999999854</v>
      </c>
      <c r="V353" s="323">
        <f t="shared" si="8"/>
        <v>6825.7000000000207</v>
      </c>
      <c r="X353" s="28"/>
      <c r="Y353" s="28"/>
      <c r="Z353" s="28"/>
    </row>
    <row r="354" spans="1:26" ht="15.75">
      <c r="A354" s="324"/>
      <c r="D354" s="322"/>
      <c r="E354" s="322"/>
      <c r="F354" s="322"/>
      <c r="G354" s="322"/>
      <c r="H354" s="322"/>
      <c r="I354" s="322"/>
      <c r="J354" s="322"/>
      <c r="K354" s="322"/>
      <c r="L354" s="322"/>
      <c r="M354" s="322"/>
      <c r="N354" s="322"/>
      <c r="O354" s="322"/>
      <c r="P354" s="322"/>
      <c r="Q354" s="322"/>
      <c r="R354" s="322"/>
      <c r="S354" s="322"/>
      <c r="T354" s="322"/>
      <c r="U354" s="322"/>
      <c r="V354" s="323"/>
      <c r="X354" s="28"/>
      <c r="Y354" s="28"/>
      <c r="Z354" s="28"/>
    </row>
    <row r="355" spans="1:26" ht="15.75">
      <c r="A355" s="324"/>
      <c r="D355" s="322"/>
      <c r="E355" s="322"/>
      <c r="F355" s="322"/>
      <c r="G355" s="322"/>
      <c r="H355" s="322"/>
      <c r="I355" s="322"/>
      <c r="J355" s="322"/>
      <c r="K355" s="322"/>
      <c r="L355" s="28"/>
      <c r="M355" s="323"/>
      <c r="O355" s="28"/>
      <c r="P355" s="28"/>
      <c r="Q355" s="28"/>
      <c r="R355" s="68"/>
      <c r="S355" s="28"/>
      <c r="T355" s="28"/>
      <c r="U355" s="28"/>
      <c r="V355" s="28"/>
      <c r="W355" s="28"/>
      <c r="X355" s="28"/>
      <c r="Y355" s="28"/>
      <c r="Z355" s="28"/>
    </row>
    <row r="356" spans="1:26" ht="15.75">
      <c r="A356" s="348" t="s">
        <v>932</v>
      </c>
      <c r="B356" s="349"/>
      <c r="C356" s="349"/>
      <c r="D356" s="344"/>
      <c r="E356" s="344"/>
      <c r="F356" s="344"/>
      <c r="G356" s="345" t="s">
        <v>150</v>
      </c>
      <c r="H356" s="349"/>
      <c r="I356" s="348" t="s">
        <v>2685</v>
      </c>
      <c r="J356" s="344"/>
      <c r="K356" s="346"/>
      <c r="L356" s="347"/>
      <c r="M356" s="346"/>
      <c r="N356" s="346"/>
      <c r="O356" s="345" t="s">
        <v>150</v>
      </c>
      <c r="P356" s="349"/>
      <c r="Q356" s="350" t="s">
        <v>190</v>
      </c>
      <c r="R356" s="346"/>
      <c r="S356" s="346"/>
      <c r="T356" s="346"/>
      <c r="U356" s="346"/>
      <c r="V356" s="346"/>
      <c r="W356" s="345" t="s">
        <v>150</v>
      </c>
    </row>
    <row r="357" spans="1:26" ht="15.75">
      <c r="A357" s="353" t="s">
        <v>3085</v>
      </c>
      <c r="B357" s="349"/>
      <c r="C357" s="349"/>
      <c r="D357" s="344"/>
      <c r="E357" s="339">
        <f>D344*1.2</f>
        <v>909.83999999999958</v>
      </c>
      <c r="F357" s="339">
        <f>D351</f>
        <v>465.20000000000005</v>
      </c>
      <c r="G357" s="341" t="s">
        <v>3857</v>
      </c>
      <c r="H357" s="349"/>
      <c r="I357" s="353" t="s">
        <v>3090</v>
      </c>
      <c r="J357" s="344"/>
      <c r="K357" s="346"/>
      <c r="L357" s="347"/>
      <c r="M357" s="339">
        <f>E346*1.2</f>
        <v>594.96000000000072</v>
      </c>
      <c r="N357" s="339">
        <f>E344</f>
        <v>245</v>
      </c>
      <c r="O357" s="342" t="s">
        <v>3857</v>
      </c>
      <c r="P357" s="349"/>
      <c r="Q357" s="353" t="s">
        <v>3095</v>
      </c>
      <c r="R357" s="346"/>
      <c r="S357" s="346"/>
      <c r="T357" s="346"/>
      <c r="U357" s="339">
        <f>F344*1.2</f>
        <v>306.48000000000064</v>
      </c>
      <c r="V357" s="339">
        <f>F352</f>
        <v>283.09999999999945</v>
      </c>
      <c r="W357" s="341" t="s">
        <v>3854</v>
      </c>
    </row>
    <row r="358" spans="1:26" ht="15.75">
      <c r="A358" s="353" t="s">
        <v>3086</v>
      </c>
      <c r="B358" s="349"/>
      <c r="C358" s="349"/>
      <c r="D358" s="344"/>
      <c r="E358" s="339">
        <f>D345*1.2</f>
        <v>933</v>
      </c>
      <c r="F358" s="339">
        <f>D346</f>
        <v>431.4</v>
      </c>
      <c r="G358" s="341" t="s">
        <v>3857</v>
      </c>
      <c r="H358" s="349"/>
      <c r="I358" s="353" t="s">
        <v>3091</v>
      </c>
      <c r="J358" s="344"/>
      <c r="K358" s="346"/>
      <c r="L358" s="347"/>
      <c r="M358" s="339">
        <f>E349*1.2</f>
        <v>292.07999999999981</v>
      </c>
      <c r="N358" s="339">
        <f>E353</f>
        <v>562.10000000000014</v>
      </c>
      <c r="O358" s="341" t="s">
        <v>3855</v>
      </c>
      <c r="P358" s="349"/>
      <c r="Q358" s="353" t="s">
        <v>3096</v>
      </c>
      <c r="R358" s="346"/>
      <c r="S358" s="346"/>
      <c r="T358" s="346"/>
      <c r="U358" s="339">
        <f>F345*1.2</f>
        <v>483.23999999999921</v>
      </c>
      <c r="V358" s="339">
        <f>F349</f>
        <v>502.90000000000009</v>
      </c>
      <c r="W358" s="341" t="s">
        <v>3856</v>
      </c>
    </row>
    <row r="359" spans="1:26" ht="15.75">
      <c r="A359" s="353" t="s">
        <v>3087</v>
      </c>
      <c r="B359" s="349"/>
      <c r="C359" s="349"/>
      <c r="D359" s="344"/>
      <c r="E359" s="339">
        <f>D347*1.2</f>
        <v>802.56000000000017</v>
      </c>
      <c r="F359" s="339">
        <f>D350</f>
        <v>708.99999999999989</v>
      </c>
      <c r="G359" s="341" t="s">
        <v>3854</v>
      </c>
      <c r="H359" s="349"/>
      <c r="I359" s="353" t="s">
        <v>3092</v>
      </c>
      <c r="J359" s="344"/>
      <c r="K359" s="346"/>
      <c r="L359" s="347"/>
      <c r="M359" s="339">
        <f>E350*1.2</f>
        <v>189.96000000000049</v>
      </c>
      <c r="N359" s="339">
        <f>E348</f>
        <v>172.50000000000045</v>
      </c>
      <c r="O359" s="341" t="s">
        <v>3854</v>
      </c>
      <c r="P359" s="349"/>
      <c r="Q359" s="353" t="s">
        <v>3097</v>
      </c>
      <c r="R359" s="346"/>
      <c r="S359" s="346"/>
      <c r="T359" s="346"/>
      <c r="U359" s="339">
        <f>F347*1.2</f>
        <v>483.479999999999</v>
      </c>
      <c r="V359" s="339">
        <f>F346</f>
        <v>369.30000000000064</v>
      </c>
      <c r="W359" s="341" t="s">
        <v>3857</v>
      </c>
    </row>
    <row r="360" spans="1:26" ht="15.75">
      <c r="A360" s="353" t="s">
        <v>3088</v>
      </c>
      <c r="B360" s="349"/>
      <c r="C360" s="349"/>
      <c r="D360" s="344"/>
      <c r="E360" s="339">
        <f>D348*1.2</f>
        <v>832.19999999999993</v>
      </c>
      <c r="F360" s="339">
        <f>D349</f>
        <v>673.55</v>
      </c>
      <c r="G360" s="341" t="s">
        <v>3854</v>
      </c>
      <c r="H360" s="349"/>
      <c r="I360" s="353" t="s">
        <v>3093</v>
      </c>
      <c r="J360" s="344"/>
      <c r="K360" s="346"/>
      <c r="L360" s="347"/>
      <c r="M360" s="339">
        <f>E351*1.2</f>
        <v>207.18000000000009</v>
      </c>
      <c r="N360" s="339">
        <f>E347</f>
        <v>179.99999999999955</v>
      </c>
      <c r="O360" s="341" t="s">
        <v>3854</v>
      </c>
      <c r="P360" s="349"/>
      <c r="Q360" s="353" t="s">
        <v>3098</v>
      </c>
      <c r="R360" s="346"/>
      <c r="S360" s="346"/>
      <c r="T360" s="346"/>
      <c r="U360" s="339">
        <f>F351*1.2</f>
        <v>345.96000000000049</v>
      </c>
      <c r="V360" s="339">
        <f>F350</f>
        <v>305.5</v>
      </c>
      <c r="W360" s="341" t="s">
        <v>3854</v>
      </c>
    </row>
    <row r="361" spans="1:26" ht="15.75">
      <c r="A361" s="353" t="s">
        <v>3089</v>
      </c>
      <c r="B361" s="349"/>
      <c r="C361" s="349"/>
      <c r="D361" s="344"/>
      <c r="E361" s="339">
        <f>D353*1.2</f>
        <v>380.2799999999998</v>
      </c>
      <c r="F361" s="339">
        <f>D352</f>
        <v>583.50000000000011</v>
      </c>
      <c r="G361" s="341" t="s">
        <v>3856</v>
      </c>
      <c r="H361" s="349"/>
      <c r="I361" s="353" t="s">
        <v>3094</v>
      </c>
      <c r="J361" s="344"/>
      <c r="K361" s="346"/>
      <c r="L361" s="347"/>
      <c r="M361" s="339">
        <f>E352*1.2</f>
        <v>278.03999999999979</v>
      </c>
      <c r="N361" s="339">
        <f>E345</f>
        <v>252.49999999999955</v>
      </c>
      <c r="O361" s="341" t="s">
        <v>3854</v>
      </c>
      <c r="P361" s="349"/>
      <c r="Q361" s="353" t="s">
        <v>3099</v>
      </c>
      <c r="R361" s="346"/>
      <c r="S361" s="346"/>
      <c r="T361" s="346"/>
      <c r="U361" s="339">
        <f>F353*1.2</f>
        <v>472.2000000000005</v>
      </c>
      <c r="V361" s="339">
        <f>F348</f>
        <v>440.69999999999982</v>
      </c>
      <c r="W361" s="341" t="s">
        <v>3854</v>
      </c>
    </row>
    <row r="362" spans="1:26" ht="15.75">
      <c r="A362" s="352"/>
      <c r="B362" s="349"/>
      <c r="C362" s="349"/>
      <c r="D362" s="344"/>
      <c r="E362" s="339"/>
      <c r="F362" s="339"/>
      <c r="G362" s="341"/>
      <c r="H362" s="349"/>
      <c r="I362" s="349"/>
      <c r="J362" s="344"/>
      <c r="K362" s="346"/>
      <c r="L362" s="347"/>
      <c r="M362" s="342"/>
      <c r="N362" s="342"/>
      <c r="O362" s="342"/>
      <c r="P362" s="349"/>
      <c r="Q362" s="344"/>
      <c r="R362" s="346"/>
      <c r="S362" s="346"/>
      <c r="T362" s="346"/>
      <c r="U362" s="342"/>
      <c r="V362" s="342"/>
      <c r="W362" s="342"/>
    </row>
    <row r="363" spans="1:26" ht="15.75">
      <c r="A363" s="348" t="s">
        <v>175</v>
      </c>
      <c r="B363" s="349"/>
      <c r="C363" s="349"/>
      <c r="D363" s="344"/>
      <c r="E363" s="339"/>
      <c r="F363" s="339"/>
      <c r="G363" s="340" t="s">
        <v>150</v>
      </c>
      <c r="H363" s="349"/>
      <c r="I363" s="348" t="s">
        <v>191</v>
      </c>
      <c r="J363" s="344"/>
      <c r="K363" s="346"/>
      <c r="L363" s="347"/>
      <c r="M363" s="342"/>
      <c r="N363" s="342"/>
      <c r="O363" s="340" t="s">
        <v>150</v>
      </c>
      <c r="P363" s="349"/>
      <c r="Q363" s="350" t="s">
        <v>192</v>
      </c>
      <c r="R363" s="346"/>
      <c r="S363" s="346"/>
      <c r="T363" s="346"/>
      <c r="U363" s="342"/>
      <c r="V363" s="342"/>
      <c r="W363" s="340" t="s">
        <v>150</v>
      </c>
    </row>
    <row r="364" spans="1:26" ht="15.75">
      <c r="A364" s="353" t="s">
        <v>3100</v>
      </c>
      <c r="B364" s="349"/>
      <c r="C364" s="349"/>
      <c r="D364" s="344"/>
      <c r="E364" s="339">
        <f>G346*1.2</f>
        <v>446.10000000000053</v>
      </c>
      <c r="F364" s="339">
        <f>G351</f>
        <v>269.30000000000018</v>
      </c>
      <c r="G364" s="341" t="s">
        <v>3857</v>
      </c>
      <c r="H364" s="349"/>
      <c r="I364" s="353" t="s">
        <v>3105</v>
      </c>
      <c r="J364" s="344"/>
      <c r="K364" s="346"/>
      <c r="L364" s="347"/>
      <c r="M364" s="339">
        <f>H344*1.2</f>
        <v>1368.6000000000022</v>
      </c>
      <c r="N364" s="339">
        <f>H348</f>
        <v>1278.5999999999995</v>
      </c>
      <c r="O364" s="341" t="s">
        <v>3854</v>
      </c>
      <c r="P364" s="349"/>
      <c r="Q364" s="353" t="s">
        <v>3110</v>
      </c>
      <c r="R364" s="346"/>
      <c r="S364" s="346"/>
      <c r="T364" s="346"/>
      <c r="U364" s="339">
        <f>I348*1.2</f>
        <v>432.23999999999978</v>
      </c>
      <c r="V364" s="339">
        <f>I347</f>
        <v>207.89999999999873</v>
      </c>
      <c r="W364" s="341" t="s">
        <v>3857</v>
      </c>
    </row>
    <row r="365" spans="1:26" ht="15.75">
      <c r="A365" s="353" t="s">
        <v>3101</v>
      </c>
      <c r="B365" s="349"/>
      <c r="C365" s="349"/>
      <c r="D365" s="344"/>
      <c r="E365" s="339">
        <f>G348*1.2</f>
        <v>1087.3199999999993</v>
      </c>
      <c r="F365" s="339">
        <f>G345</f>
        <v>801.49999999999955</v>
      </c>
      <c r="G365" s="341" t="s">
        <v>3857</v>
      </c>
      <c r="H365" s="349"/>
      <c r="I365" s="353" t="s">
        <v>3106</v>
      </c>
      <c r="J365" s="344"/>
      <c r="K365" s="346"/>
      <c r="L365" s="347"/>
      <c r="M365" s="339">
        <f>H345*1.2</f>
        <v>1374.359999999999</v>
      </c>
      <c r="N365" s="339">
        <f>H353</f>
        <v>727.50000000000136</v>
      </c>
      <c r="O365" s="341" t="s">
        <v>3857</v>
      </c>
      <c r="P365" s="349"/>
      <c r="Q365" s="353" t="s">
        <v>3111</v>
      </c>
      <c r="R365" s="346"/>
      <c r="S365" s="346"/>
      <c r="T365" s="346"/>
      <c r="U365" s="339">
        <f>I349*1.2</f>
        <v>452.22000000000259</v>
      </c>
      <c r="V365" s="339">
        <f>I351</f>
        <v>39.000000000000455</v>
      </c>
      <c r="W365" s="341" t="s">
        <v>3857</v>
      </c>
    </row>
    <row r="366" spans="1:26" ht="15.75">
      <c r="A366" s="353" t="s">
        <v>3102</v>
      </c>
      <c r="B366" s="349"/>
      <c r="C366" s="349"/>
      <c r="D366" s="344"/>
      <c r="E366" s="339">
        <f>G349*1.2</f>
        <v>859.55999999999915</v>
      </c>
      <c r="F366" s="339">
        <f>G344</f>
        <v>710.29999999999973</v>
      </c>
      <c r="G366" s="341" t="s">
        <v>3854</v>
      </c>
      <c r="H366" s="349"/>
      <c r="I366" s="353" t="s">
        <v>3107</v>
      </c>
      <c r="J366" s="344"/>
      <c r="K366" s="346"/>
      <c r="L366" s="347"/>
      <c r="M366" s="339">
        <f>H346*1.2</f>
        <v>650.87999999999954</v>
      </c>
      <c r="N366" s="339">
        <f>H350</f>
        <v>1049.900000000001</v>
      </c>
      <c r="O366" s="341" t="s">
        <v>3855</v>
      </c>
      <c r="P366" s="349"/>
      <c r="Q366" s="353" t="s">
        <v>3112</v>
      </c>
      <c r="R366" s="346"/>
      <c r="S366" s="346"/>
      <c r="T366" s="346"/>
      <c r="U366" s="339">
        <f>I350*1.2</f>
        <v>524.87999999999954</v>
      </c>
      <c r="V366" s="339">
        <f>I345</f>
        <v>260.55000000000018</v>
      </c>
      <c r="W366" s="341" t="s">
        <v>3857</v>
      </c>
    </row>
    <row r="367" spans="1:26" ht="15.75">
      <c r="A367" s="353" t="s">
        <v>3103</v>
      </c>
      <c r="B367" s="349"/>
      <c r="C367" s="349"/>
      <c r="D367" s="344"/>
      <c r="E367" s="339">
        <f>G350*1.2</f>
        <v>955.68000000000166</v>
      </c>
      <c r="F367" s="339">
        <f>G353</f>
        <v>650.60000000000127</v>
      </c>
      <c r="G367" s="341" t="s">
        <v>3857</v>
      </c>
      <c r="H367" s="349"/>
      <c r="I367" s="353" t="s">
        <v>3108</v>
      </c>
      <c r="J367" s="344"/>
      <c r="K367" s="346"/>
      <c r="L367" s="347"/>
      <c r="M367" s="339">
        <f>H347*1.2</f>
        <v>1355.159999999998</v>
      </c>
      <c r="N367" s="339">
        <f>H349</f>
        <v>1204.4000000000001</v>
      </c>
      <c r="O367" s="341" t="s">
        <v>3854</v>
      </c>
      <c r="P367" s="349"/>
      <c r="Q367" s="353" t="s">
        <v>3113</v>
      </c>
      <c r="R367" s="346"/>
      <c r="S367" s="346"/>
      <c r="T367" s="346"/>
      <c r="U367" s="339">
        <f>I352*1.2</f>
        <v>504.83999999999867</v>
      </c>
      <c r="V367" s="339">
        <f>I346</f>
        <v>646.35000000000036</v>
      </c>
      <c r="W367" s="341" t="s">
        <v>3855</v>
      </c>
    </row>
    <row r="368" spans="1:26" ht="15.75">
      <c r="A368" s="353" t="s">
        <v>3104</v>
      </c>
      <c r="B368" s="349"/>
      <c r="C368" s="349"/>
      <c r="D368" s="344"/>
      <c r="E368" s="339">
        <f>G352*1.2</f>
        <v>929.76000000000022</v>
      </c>
      <c r="F368" s="339">
        <f>G347</f>
        <v>940.79999999999836</v>
      </c>
      <c r="G368" s="341" t="s">
        <v>3856</v>
      </c>
      <c r="H368" s="349"/>
      <c r="I368" s="353" t="s">
        <v>3109</v>
      </c>
      <c r="J368" s="344"/>
      <c r="K368" s="346"/>
      <c r="L368" s="347"/>
      <c r="M368" s="339">
        <f>H351*1.2</f>
        <v>585.8400000000006</v>
      </c>
      <c r="N368" s="339">
        <f>H352</f>
        <v>942.29999999999836</v>
      </c>
      <c r="O368" s="341" t="s">
        <v>3855</v>
      </c>
      <c r="P368" s="349"/>
      <c r="Q368" s="353" t="s">
        <v>3114</v>
      </c>
      <c r="R368" s="346"/>
      <c r="S368" s="346"/>
      <c r="T368" s="346"/>
      <c r="U368" s="339">
        <f>I353*1.2</f>
        <v>398.16000000000128</v>
      </c>
      <c r="V368" s="339">
        <f>I344</f>
        <v>353.20000000000073</v>
      </c>
      <c r="W368" s="341" t="s">
        <v>3854</v>
      </c>
    </row>
    <row r="369" spans="1:24" ht="15.75">
      <c r="A369" s="352"/>
      <c r="B369" s="349"/>
      <c r="C369" s="349"/>
      <c r="D369" s="344"/>
      <c r="E369" s="339"/>
      <c r="F369" s="339"/>
      <c r="G369" s="339"/>
      <c r="H369" s="349"/>
      <c r="I369" s="344"/>
      <c r="J369" s="344"/>
      <c r="K369" s="346"/>
      <c r="L369" s="347"/>
      <c r="M369" s="342"/>
      <c r="N369" s="342"/>
      <c r="O369" s="342"/>
      <c r="P369" s="349"/>
      <c r="Q369" s="346"/>
      <c r="R369" s="346"/>
      <c r="S369" s="346"/>
      <c r="T369" s="346"/>
      <c r="U369" s="342"/>
      <c r="V369" s="342"/>
      <c r="W369" s="342"/>
    </row>
    <row r="370" spans="1:24" ht="15.75">
      <c r="A370" s="348" t="s">
        <v>2686</v>
      </c>
      <c r="B370" s="349"/>
      <c r="C370" s="349"/>
      <c r="D370" s="344"/>
      <c r="E370" s="339"/>
      <c r="F370" s="339"/>
      <c r="G370" s="340" t="s">
        <v>150</v>
      </c>
      <c r="H370" s="349"/>
      <c r="I370" s="348" t="s">
        <v>2687</v>
      </c>
      <c r="J370" s="344"/>
      <c r="K370" s="346"/>
      <c r="L370" s="347"/>
      <c r="M370" s="342"/>
      <c r="N370" s="342"/>
      <c r="O370" s="340" t="s">
        <v>150</v>
      </c>
      <c r="P370" s="349"/>
      <c r="Q370" s="350" t="s">
        <v>2677</v>
      </c>
      <c r="R370" s="346"/>
      <c r="S370" s="346"/>
      <c r="T370" s="346"/>
      <c r="U370" s="342"/>
      <c r="V370" s="342"/>
      <c r="W370" s="340" t="s">
        <v>150</v>
      </c>
    </row>
    <row r="371" spans="1:24" ht="15.75">
      <c r="A371" s="353" t="s">
        <v>3115</v>
      </c>
      <c r="B371" s="349"/>
      <c r="C371" s="349"/>
      <c r="D371" s="344"/>
      <c r="E371" s="339">
        <f>J344*1.2</f>
        <v>1406.159999999998</v>
      </c>
      <c r="F371" s="339">
        <f>J345</f>
        <v>891.80000000000018</v>
      </c>
      <c r="G371" s="341" t="s">
        <v>3857</v>
      </c>
      <c r="H371" s="349"/>
      <c r="I371" s="353" t="s">
        <v>3120</v>
      </c>
      <c r="J371" s="344"/>
      <c r="K371" s="346"/>
      <c r="L371" s="347"/>
      <c r="M371" s="339">
        <f>K344*1.2</f>
        <v>467.75999999999908</v>
      </c>
      <c r="N371" s="339">
        <f>K350</f>
        <v>382.39999999999873</v>
      </c>
      <c r="O371" s="341" t="s">
        <v>3854</v>
      </c>
      <c r="P371" s="349"/>
      <c r="Q371" s="353" t="s">
        <v>3125</v>
      </c>
      <c r="R371" s="346"/>
      <c r="S371" s="346"/>
      <c r="T371" s="346"/>
      <c r="U371" s="339">
        <f>L346*1.2</f>
        <v>680.40000000000111</v>
      </c>
      <c r="V371" s="339">
        <f>L353</f>
        <v>432.40000000000236</v>
      </c>
      <c r="W371" s="341" t="s">
        <v>3857</v>
      </c>
    </row>
    <row r="372" spans="1:24" ht="15.75">
      <c r="A372" s="353" t="s">
        <v>3116</v>
      </c>
      <c r="B372" s="349"/>
      <c r="C372" s="349"/>
      <c r="D372" s="344"/>
      <c r="E372" s="339">
        <f>J346*1.2</f>
        <v>65.520000000001531</v>
      </c>
      <c r="F372" s="339">
        <f>J349</f>
        <v>401.80000000000109</v>
      </c>
      <c r="G372" s="341" t="s">
        <v>3855</v>
      </c>
      <c r="H372" s="349"/>
      <c r="I372" s="353" t="s">
        <v>3121</v>
      </c>
      <c r="J372" s="344"/>
      <c r="K372" s="346"/>
      <c r="L372" s="347"/>
      <c r="M372" s="339">
        <f>K345*1.2</f>
        <v>276.77999999999957</v>
      </c>
      <c r="N372" s="339">
        <f>K347</f>
        <v>5.999999999998181</v>
      </c>
      <c r="O372" s="342" t="s">
        <v>3857</v>
      </c>
      <c r="P372" s="349"/>
      <c r="Q372" s="353" t="s">
        <v>3126</v>
      </c>
      <c r="R372" s="346"/>
      <c r="S372" s="346"/>
      <c r="T372" s="346"/>
      <c r="U372" s="339">
        <f>L347*1.2</f>
        <v>423.71999999999827</v>
      </c>
      <c r="V372" s="339">
        <f>L344</f>
        <v>158.79999999999927</v>
      </c>
      <c r="W372" s="341" t="s">
        <v>3857</v>
      </c>
    </row>
    <row r="373" spans="1:24" ht="15.75">
      <c r="A373" s="353" t="s">
        <v>3117</v>
      </c>
      <c r="B373" s="349"/>
      <c r="C373" s="349"/>
      <c r="D373" s="344"/>
      <c r="E373" s="339">
        <f>J347*1.2</f>
        <v>1029.5999999999988</v>
      </c>
      <c r="F373" s="339">
        <f>J353</f>
        <v>143.40000000000236</v>
      </c>
      <c r="G373" s="341" t="s">
        <v>3857</v>
      </c>
      <c r="H373" s="349"/>
      <c r="I373" s="353" t="s">
        <v>3122</v>
      </c>
      <c r="J373" s="344"/>
      <c r="K373" s="346"/>
      <c r="L373" s="347"/>
      <c r="M373" s="339">
        <f>K348*1.2</f>
        <v>538.31999999999823</v>
      </c>
      <c r="N373" s="339">
        <f>K346</f>
        <v>498.80000000000018</v>
      </c>
      <c r="O373" s="341" t="s">
        <v>3854</v>
      </c>
      <c r="P373" s="349"/>
      <c r="Q373" s="353" t="s">
        <v>3127</v>
      </c>
      <c r="R373" s="346"/>
      <c r="S373" s="346"/>
      <c r="T373" s="346"/>
      <c r="U373" s="339">
        <f>L350*1.2</f>
        <v>175.43999999999869</v>
      </c>
      <c r="V373" s="339">
        <f>L349</f>
        <v>242.30000000000109</v>
      </c>
      <c r="W373" s="341" t="s">
        <v>3855</v>
      </c>
    </row>
    <row r="374" spans="1:24" ht="15.75">
      <c r="A374" s="353" t="s">
        <v>3118</v>
      </c>
      <c r="B374" s="349"/>
      <c r="C374" s="349"/>
      <c r="D374" s="344"/>
      <c r="E374" s="339">
        <f>J351*1.2</f>
        <v>608.28000000000009</v>
      </c>
      <c r="F374" s="339">
        <f>J348</f>
        <v>928.99999999999909</v>
      </c>
      <c r="G374" s="341" t="s">
        <v>3855</v>
      </c>
      <c r="H374" s="349"/>
      <c r="I374" s="353" t="s">
        <v>3123</v>
      </c>
      <c r="J374" s="344"/>
      <c r="K374" s="346"/>
      <c r="L374" s="347"/>
      <c r="M374" s="339">
        <f>K349*1.2</f>
        <v>582.72000000000264</v>
      </c>
      <c r="N374" s="339">
        <f>K352</f>
        <v>53.099999999999454</v>
      </c>
      <c r="O374" s="342" t="s">
        <v>3857</v>
      </c>
      <c r="P374" s="349"/>
      <c r="Q374" s="353" t="s">
        <v>3128</v>
      </c>
      <c r="R374" s="346"/>
      <c r="S374" s="346"/>
      <c r="T374" s="346"/>
      <c r="U374" s="339">
        <f>L351*1.2</f>
        <v>387.00000000000051</v>
      </c>
      <c r="V374" s="339">
        <f>L345</f>
        <v>366.74999999999909</v>
      </c>
      <c r="W374" s="341" t="s">
        <v>3854</v>
      </c>
    </row>
    <row r="375" spans="1:24" ht="15.75">
      <c r="A375" s="353" t="s">
        <v>3119</v>
      </c>
      <c r="B375" s="349"/>
      <c r="C375" s="349"/>
      <c r="D375" s="344"/>
      <c r="E375" s="339">
        <f>J352*1.2</f>
        <v>486.1200000000004</v>
      </c>
      <c r="F375" s="339">
        <f>J350</f>
        <v>421.89999999999873</v>
      </c>
      <c r="G375" s="341" t="s">
        <v>3854</v>
      </c>
      <c r="H375" s="344"/>
      <c r="I375" s="353" t="s">
        <v>3124</v>
      </c>
      <c r="J375" s="344"/>
      <c r="K375" s="346"/>
      <c r="L375" s="347"/>
      <c r="M375" s="339">
        <f>K353*1.2</f>
        <v>242.40000000000217</v>
      </c>
      <c r="N375" s="339">
        <f>K351</f>
        <v>18.200000000000728</v>
      </c>
      <c r="O375" s="342" t="s">
        <v>3857</v>
      </c>
      <c r="P375" s="346"/>
      <c r="Q375" s="353" t="s">
        <v>3129</v>
      </c>
      <c r="R375" s="346"/>
      <c r="S375" s="346"/>
      <c r="T375" s="346"/>
      <c r="U375" s="339">
        <f>L352*1.2</f>
        <v>345</v>
      </c>
      <c r="V375" s="339">
        <f>L348</f>
        <v>250.09999999999945</v>
      </c>
      <c r="W375" s="341" t="s">
        <v>3857</v>
      </c>
      <c r="X375" s="28"/>
    </row>
    <row r="376" spans="1:24" ht="15.75">
      <c r="A376" s="351"/>
      <c r="B376" s="349"/>
      <c r="C376" s="349"/>
      <c r="D376" s="344"/>
      <c r="E376" s="339"/>
      <c r="F376" s="339"/>
      <c r="G376" s="339"/>
      <c r="H376" s="344"/>
      <c r="I376" s="343"/>
      <c r="J376" s="344"/>
      <c r="K376" s="346"/>
      <c r="L376" s="347"/>
      <c r="M376" s="354"/>
      <c r="N376" s="342"/>
      <c r="O376" s="342"/>
      <c r="P376" s="346"/>
      <c r="Q376" s="343"/>
      <c r="R376" s="346"/>
      <c r="S376" s="346"/>
      <c r="T376" s="346"/>
      <c r="U376" s="342"/>
      <c r="V376" s="342"/>
      <c r="W376" s="342"/>
      <c r="X376" s="28"/>
    </row>
    <row r="377" spans="1:24" ht="15.75">
      <c r="A377" s="348" t="s">
        <v>195</v>
      </c>
      <c r="B377" s="349"/>
      <c r="C377" s="349"/>
      <c r="D377" s="344"/>
      <c r="E377" s="339"/>
      <c r="F377" s="339"/>
      <c r="G377" s="340" t="s">
        <v>150</v>
      </c>
      <c r="H377" s="349"/>
      <c r="I377" s="348" t="s">
        <v>196</v>
      </c>
      <c r="J377" s="344"/>
      <c r="K377" s="346"/>
      <c r="L377" s="347"/>
      <c r="M377" s="342"/>
      <c r="N377" s="342"/>
      <c r="O377" s="340" t="s">
        <v>150</v>
      </c>
      <c r="P377" s="349"/>
      <c r="Q377" s="350" t="s">
        <v>197</v>
      </c>
      <c r="R377" s="346"/>
      <c r="S377" s="346"/>
      <c r="T377" s="346"/>
      <c r="U377" s="342"/>
      <c r="V377" s="342"/>
      <c r="W377" s="340" t="s">
        <v>150</v>
      </c>
      <c r="X377" s="28"/>
    </row>
    <row r="378" spans="1:24" ht="15.75">
      <c r="A378" s="353" t="s">
        <v>3130</v>
      </c>
      <c r="B378" s="349"/>
      <c r="C378" s="349"/>
      <c r="D378" s="344"/>
      <c r="E378" s="339">
        <f>M351*1.2</f>
        <v>155.76000000000076</v>
      </c>
      <c r="F378" s="339">
        <f>M344</f>
        <v>306.29999999999927</v>
      </c>
      <c r="G378" s="341" t="s">
        <v>3855</v>
      </c>
      <c r="H378" s="349"/>
      <c r="I378" s="353" t="s">
        <v>3135</v>
      </c>
      <c r="J378" s="344"/>
      <c r="K378" s="346"/>
      <c r="L378" s="347"/>
      <c r="M378" s="339">
        <f>N344*1.2</f>
        <v>234.71999999999824</v>
      </c>
      <c r="N378" s="339">
        <f>N346</f>
        <v>445.90000000000055</v>
      </c>
      <c r="O378" s="341" t="s">
        <v>3855</v>
      </c>
      <c r="P378" s="349"/>
      <c r="Q378" s="353" t="s">
        <v>3140</v>
      </c>
      <c r="R378" s="346"/>
      <c r="S378" s="346"/>
      <c r="T378" s="346"/>
      <c r="U378" s="339">
        <f>O352*1.2</f>
        <v>245.88000000000173</v>
      </c>
      <c r="V378" s="339">
        <f>O344</f>
        <v>207</v>
      </c>
      <c r="W378" s="341" t="s">
        <v>3854</v>
      </c>
      <c r="X378" s="28"/>
    </row>
    <row r="379" spans="1:24" ht="15.75">
      <c r="A379" s="353" t="s">
        <v>3131</v>
      </c>
      <c r="B379" s="349"/>
      <c r="C379" s="349"/>
      <c r="D379" s="344"/>
      <c r="E379" s="339">
        <f>M346*1.2</f>
        <v>439.86000000000132</v>
      </c>
      <c r="F379" s="339">
        <f>M345</f>
        <v>350.80000000000018</v>
      </c>
      <c r="G379" s="341" t="s">
        <v>3857</v>
      </c>
      <c r="H379" s="349"/>
      <c r="I379" s="353" t="s">
        <v>3136</v>
      </c>
      <c r="J379" s="344"/>
      <c r="K379" s="346"/>
      <c r="L379" s="347"/>
      <c r="M379" s="339">
        <f>N353*1.2</f>
        <v>558.84000000000299</v>
      </c>
      <c r="N379" s="339">
        <f>N349</f>
        <v>216.75000000000091</v>
      </c>
      <c r="O379" s="341" t="s">
        <v>3857</v>
      </c>
      <c r="P379" s="349"/>
      <c r="Q379" s="353" t="s">
        <v>3141</v>
      </c>
      <c r="R379" s="346"/>
      <c r="S379" s="346"/>
      <c r="T379" s="346"/>
      <c r="U379" s="339">
        <f>O349*1.2</f>
        <v>338.58000000000175</v>
      </c>
      <c r="V379" s="339">
        <f>O345</f>
        <v>144</v>
      </c>
      <c r="W379" s="341" t="s">
        <v>3857</v>
      </c>
      <c r="X379" s="28"/>
    </row>
    <row r="380" spans="1:24" ht="15.75">
      <c r="A380" s="353" t="s">
        <v>3132</v>
      </c>
      <c r="B380" s="349"/>
      <c r="C380" s="349"/>
      <c r="D380" s="344"/>
      <c r="E380" s="339">
        <f>M350*1.2</f>
        <v>276.47999999999848</v>
      </c>
      <c r="F380" s="339">
        <f>M347</f>
        <v>179.09999999999854</v>
      </c>
      <c r="G380" s="341" t="s">
        <v>3857</v>
      </c>
      <c r="H380" s="349"/>
      <c r="I380" s="353" t="s">
        <v>3137</v>
      </c>
      <c r="J380" s="344"/>
      <c r="K380" s="346"/>
      <c r="L380" s="347"/>
      <c r="M380" s="339">
        <f>N348*1.2</f>
        <v>234.71999999999935</v>
      </c>
      <c r="N380" s="339">
        <f>N350</f>
        <v>176.39999999999873</v>
      </c>
      <c r="O380" s="341" t="s">
        <v>3857</v>
      </c>
      <c r="P380" s="349"/>
      <c r="Q380" s="353" t="s">
        <v>3142</v>
      </c>
      <c r="R380" s="346"/>
      <c r="S380" s="346"/>
      <c r="T380" s="346"/>
      <c r="U380" s="339">
        <f>O346*1.2</f>
        <v>681.72000000000151</v>
      </c>
      <c r="V380" s="339">
        <f>O347</f>
        <v>147.29999999999927</v>
      </c>
      <c r="W380" s="341" t="s">
        <v>3857</v>
      </c>
      <c r="X380" s="28"/>
    </row>
    <row r="381" spans="1:24" ht="15.75">
      <c r="A381" s="353" t="s">
        <v>3133</v>
      </c>
      <c r="B381" s="349"/>
      <c r="C381" s="349"/>
      <c r="D381" s="344"/>
      <c r="E381" s="339">
        <f>M349*1.2</f>
        <v>377.7600000000013</v>
      </c>
      <c r="F381" s="339">
        <f>M348</f>
        <v>232.09999999999854</v>
      </c>
      <c r="G381" s="341" t="s">
        <v>3857</v>
      </c>
      <c r="H381" s="349"/>
      <c r="I381" s="353" t="s">
        <v>3138</v>
      </c>
      <c r="J381" s="344"/>
      <c r="K381" s="346"/>
      <c r="L381" s="347"/>
      <c r="M381" s="339">
        <f>N347*1.2</f>
        <v>222.59999999999891</v>
      </c>
      <c r="N381" s="339">
        <f>N351</f>
        <v>312.5</v>
      </c>
      <c r="O381" s="341" t="s">
        <v>3855</v>
      </c>
      <c r="P381" s="349"/>
      <c r="Q381" s="353" t="s">
        <v>3143</v>
      </c>
      <c r="R381" s="346"/>
      <c r="S381" s="346"/>
      <c r="T381" s="346"/>
      <c r="U381" s="339">
        <f>O351*1.2</f>
        <v>294.48000000000008</v>
      </c>
      <c r="V381" s="339">
        <f>O351</f>
        <v>245.40000000000009</v>
      </c>
      <c r="W381" s="341" t="s">
        <v>3854</v>
      </c>
      <c r="X381" s="28"/>
    </row>
    <row r="382" spans="1:24" ht="15.75">
      <c r="A382" s="353" t="s">
        <v>3134</v>
      </c>
      <c r="B382" s="349"/>
      <c r="C382" s="349"/>
      <c r="D382" s="344"/>
      <c r="E382" s="339">
        <f>M352*1.2</f>
        <v>211.5600000000002</v>
      </c>
      <c r="F382" s="339">
        <f>M353</f>
        <v>291.300000000002</v>
      </c>
      <c r="G382" s="341" t="s">
        <v>3855</v>
      </c>
      <c r="H382" s="349"/>
      <c r="I382" s="353" t="s">
        <v>3139</v>
      </c>
      <c r="J382" s="344"/>
      <c r="K382" s="346"/>
      <c r="L382" s="347"/>
      <c r="M382" s="339">
        <f>N345*1.2</f>
        <v>216</v>
      </c>
      <c r="N382" s="339">
        <f>N352</f>
        <v>142.50000000000091</v>
      </c>
      <c r="O382" s="341" t="s">
        <v>3857</v>
      </c>
      <c r="P382" s="349"/>
      <c r="Q382" s="353" t="s">
        <v>3144</v>
      </c>
      <c r="R382" s="346"/>
      <c r="S382" s="346"/>
      <c r="T382" s="346"/>
      <c r="U382" s="339">
        <f>O348*1.2</f>
        <v>248.39999999999998</v>
      </c>
      <c r="V382" s="339">
        <f>O353</f>
        <v>294.70000000000164</v>
      </c>
      <c r="W382" s="341" t="s">
        <v>3856</v>
      </c>
      <c r="X382" s="28"/>
    </row>
    <row r="383" spans="1:24" ht="15.75">
      <c r="A383" s="352"/>
      <c r="B383" s="349"/>
      <c r="C383" s="349"/>
      <c r="D383" s="344"/>
      <c r="E383" s="339"/>
      <c r="F383" s="339"/>
      <c r="G383" s="341"/>
      <c r="H383" s="349"/>
      <c r="I383" s="349"/>
      <c r="J383" s="344"/>
      <c r="K383" s="346"/>
      <c r="L383" s="347"/>
      <c r="M383" s="342"/>
      <c r="N383" s="342"/>
      <c r="O383" s="342"/>
      <c r="P383" s="349"/>
      <c r="Q383" s="344"/>
      <c r="R383" s="346"/>
      <c r="S383" s="346"/>
      <c r="T383" s="346"/>
      <c r="U383" s="342"/>
      <c r="V383" s="342"/>
      <c r="W383" s="342"/>
      <c r="X383" s="28"/>
    </row>
    <row r="384" spans="1:24" ht="15.75">
      <c r="A384" s="348" t="s">
        <v>200</v>
      </c>
      <c r="B384" s="349"/>
      <c r="C384" s="349"/>
      <c r="D384" s="344"/>
      <c r="E384" s="339"/>
      <c r="F384" s="339"/>
      <c r="G384" s="340" t="s">
        <v>150</v>
      </c>
      <c r="H384" s="349"/>
      <c r="I384" s="348" t="s">
        <v>199</v>
      </c>
      <c r="J384" s="344"/>
      <c r="K384" s="346"/>
      <c r="L384" s="347"/>
      <c r="M384" s="342"/>
      <c r="N384" s="342"/>
      <c r="O384" s="340" t="s">
        <v>150</v>
      </c>
      <c r="P384" s="349"/>
      <c r="Q384" s="350" t="s">
        <v>2749</v>
      </c>
      <c r="R384" s="346"/>
      <c r="S384" s="346"/>
      <c r="T384" s="346"/>
      <c r="U384" s="342"/>
      <c r="V384" s="342"/>
      <c r="W384" s="340" t="s">
        <v>150</v>
      </c>
      <c r="X384" s="28"/>
    </row>
    <row r="385" spans="1:26" ht="15.75">
      <c r="A385" s="353" t="s">
        <v>3145</v>
      </c>
      <c r="B385" s="349"/>
      <c r="C385" s="349"/>
      <c r="D385" s="344"/>
      <c r="E385" s="339">
        <f>P351*1.2</f>
        <v>516.11999999999932</v>
      </c>
      <c r="F385" s="339">
        <f>P346</f>
        <v>287.59999999999854</v>
      </c>
      <c r="G385" s="341" t="s">
        <v>3857</v>
      </c>
      <c r="H385" s="349"/>
      <c r="I385" s="353" t="s">
        <v>3150</v>
      </c>
      <c r="J385" s="344"/>
      <c r="K385" s="346"/>
      <c r="L385" s="347"/>
      <c r="M385" s="339">
        <f>Q348*1.2</f>
        <v>85.680000000000646</v>
      </c>
      <c r="N385" s="339">
        <f>Q344</f>
        <v>264.19999999999891</v>
      </c>
      <c r="O385" s="341" t="s">
        <v>3855</v>
      </c>
      <c r="P385" s="349"/>
      <c r="Q385" s="353" t="s">
        <v>3155</v>
      </c>
      <c r="R385" s="346"/>
      <c r="S385" s="346"/>
      <c r="T385" s="346"/>
      <c r="U385" s="339">
        <f>R347*1.2</f>
        <v>156</v>
      </c>
      <c r="V385" s="339">
        <f>R348</f>
        <v>129.99999999999818</v>
      </c>
      <c r="W385" s="341" t="s">
        <v>3854</v>
      </c>
      <c r="X385" s="28"/>
    </row>
    <row r="386" spans="1:26" ht="15.75">
      <c r="A386" s="353" t="s">
        <v>3146</v>
      </c>
      <c r="B386" s="349"/>
      <c r="C386" s="349"/>
      <c r="D386" s="344"/>
      <c r="E386" s="339">
        <f>P345*1.2</f>
        <v>724.55999999999915</v>
      </c>
      <c r="F386" s="339">
        <f>P348</f>
        <v>680.39999999999782</v>
      </c>
      <c r="G386" s="341" t="s">
        <v>3854</v>
      </c>
      <c r="H386" s="349"/>
      <c r="I386" s="353" t="s">
        <v>3151</v>
      </c>
      <c r="J386" s="344"/>
      <c r="K386" s="346"/>
      <c r="L386" s="347"/>
      <c r="M386" s="339">
        <f>Q353*1.2</f>
        <v>389.64000000000084</v>
      </c>
      <c r="N386" s="339">
        <f>Q345</f>
        <v>45</v>
      </c>
      <c r="O386" s="341" t="s">
        <v>3857</v>
      </c>
      <c r="P386" s="349"/>
      <c r="Q386" s="353" t="s">
        <v>3156</v>
      </c>
      <c r="R386" s="346"/>
      <c r="S386" s="346"/>
      <c r="T386" s="346"/>
      <c r="U386" s="339">
        <f>R351*1.2</f>
        <v>112.19999999999891</v>
      </c>
      <c r="V386" s="339">
        <f>R349</f>
        <v>140</v>
      </c>
      <c r="W386" s="341" t="s">
        <v>3856</v>
      </c>
      <c r="X386" s="28"/>
    </row>
    <row r="387" spans="1:26" ht="15.75">
      <c r="A387" s="353" t="s">
        <v>3147</v>
      </c>
      <c r="B387" s="349"/>
      <c r="C387" s="349"/>
      <c r="D387" s="344"/>
      <c r="E387" s="339">
        <f>P344*1.2</f>
        <v>881.76000000000022</v>
      </c>
      <c r="F387" s="339">
        <f>P349</f>
        <v>820.90000000000236</v>
      </c>
      <c r="G387" s="341" t="s">
        <v>3854</v>
      </c>
      <c r="H387" s="349"/>
      <c r="I387" s="353" t="s">
        <v>3152</v>
      </c>
      <c r="J387" s="344"/>
      <c r="K387" s="346"/>
      <c r="L387" s="347"/>
      <c r="M387" s="339">
        <f>Q350*1.2</f>
        <v>131.99999999999781</v>
      </c>
      <c r="N387" s="339">
        <f>Q346</f>
        <v>550.79999999999927</v>
      </c>
      <c r="O387" s="341" t="s">
        <v>3855</v>
      </c>
      <c r="P387" s="349"/>
      <c r="Q387" s="353" t="s">
        <v>3157</v>
      </c>
      <c r="R387" s="346"/>
      <c r="S387" s="346"/>
      <c r="T387" s="346"/>
      <c r="U387" s="339">
        <f>R345*1.2</f>
        <v>195.72000000000153</v>
      </c>
      <c r="V387" s="339">
        <f>R350</f>
        <v>119.99999999999818</v>
      </c>
      <c r="W387" s="341" t="s">
        <v>3857</v>
      </c>
      <c r="X387" s="28"/>
    </row>
    <row r="388" spans="1:26" ht="15.75">
      <c r="A388" s="353" t="s">
        <v>3148</v>
      </c>
      <c r="B388" s="349"/>
      <c r="C388" s="349"/>
      <c r="D388" s="344"/>
      <c r="E388" s="339">
        <f>P353*1.2</f>
        <v>665.28000000000281</v>
      </c>
      <c r="F388" s="339">
        <f>P350</f>
        <v>553.89999999999782</v>
      </c>
      <c r="G388" s="341" t="s">
        <v>3854</v>
      </c>
      <c r="H388" s="349"/>
      <c r="I388" s="353" t="s">
        <v>3153</v>
      </c>
      <c r="J388" s="344"/>
      <c r="K388" s="346"/>
      <c r="L388" s="347"/>
      <c r="M388" s="339">
        <f>Q349*1.2</f>
        <v>197.52000000000152</v>
      </c>
      <c r="N388" s="339">
        <f>Q347</f>
        <v>128.89999999999873</v>
      </c>
      <c r="O388" s="341" t="s">
        <v>3857</v>
      </c>
      <c r="P388" s="349"/>
      <c r="Q388" s="353" t="s">
        <v>3158</v>
      </c>
      <c r="R388" s="346"/>
      <c r="S388" s="346"/>
      <c r="T388" s="346"/>
      <c r="U388" s="339">
        <f>R346*1.2</f>
        <v>701.87999999999954</v>
      </c>
      <c r="V388" s="339">
        <f>R352</f>
        <v>236.79999999999927</v>
      </c>
      <c r="W388" s="341" t="s">
        <v>3857</v>
      </c>
      <c r="X388" s="28"/>
    </row>
    <row r="389" spans="1:26" ht="15.75">
      <c r="A389" s="353" t="s">
        <v>3149</v>
      </c>
      <c r="B389" s="349"/>
      <c r="C389" s="349"/>
      <c r="D389" s="344"/>
      <c r="E389" s="339">
        <f>P347*1.2</f>
        <v>1009.7999999999978</v>
      </c>
      <c r="F389" s="339">
        <f>P352</f>
        <v>757.69999999999982</v>
      </c>
      <c r="G389" s="341" t="s">
        <v>3857</v>
      </c>
      <c r="H389" s="349"/>
      <c r="I389" s="353" t="s">
        <v>3154</v>
      </c>
      <c r="J389" s="344"/>
      <c r="K389" s="346"/>
      <c r="L389" s="347"/>
      <c r="M389" s="339">
        <f>Q352*1.2</f>
        <v>290.7600000000013</v>
      </c>
      <c r="N389" s="339">
        <f>Q351</f>
        <v>438.5</v>
      </c>
      <c r="O389" s="341" t="s">
        <v>3855</v>
      </c>
      <c r="P389" s="349"/>
      <c r="Q389" s="353" t="s">
        <v>3159</v>
      </c>
      <c r="R389" s="346"/>
      <c r="S389" s="346"/>
      <c r="T389" s="346"/>
      <c r="U389" s="339">
        <f>R344*1.2</f>
        <v>155.99999999999781</v>
      </c>
      <c r="V389" s="339">
        <f>R353</f>
        <v>368.20000000000073</v>
      </c>
      <c r="W389" s="341" t="s">
        <v>3855</v>
      </c>
      <c r="X389" s="28"/>
    </row>
    <row r="390" spans="1:26" ht="15.75">
      <c r="A390" s="352"/>
      <c r="B390" s="349"/>
      <c r="C390" s="349"/>
      <c r="D390" s="344"/>
      <c r="E390" s="339"/>
      <c r="F390" s="339"/>
      <c r="G390" s="339"/>
      <c r="H390" s="349"/>
      <c r="I390" s="344"/>
      <c r="J390" s="344"/>
      <c r="K390" s="346"/>
      <c r="L390" s="347"/>
      <c r="M390" s="342"/>
      <c r="N390" s="342"/>
      <c r="O390" s="342"/>
      <c r="P390" s="349"/>
      <c r="Q390" s="346"/>
      <c r="R390" s="346"/>
      <c r="S390" s="346"/>
      <c r="T390" s="346"/>
      <c r="U390" s="342"/>
      <c r="V390" s="342"/>
      <c r="W390" s="342"/>
      <c r="X390" s="28"/>
    </row>
    <row r="391" spans="1:26" ht="15.75">
      <c r="A391" s="348" t="s">
        <v>176</v>
      </c>
      <c r="B391" s="349"/>
      <c r="C391" s="349"/>
      <c r="D391" s="344"/>
      <c r="E391" s="339"/>
      <c r="F391" s="339"/>
      <c r="G391" s="340" t="s">
        <v>150</v>
      </c>
      <c r="H391" s="349"/>
      <c r="I391" s="348" t="s">
        <v>201</v>
      </c>
      <c r="J391" s="344"/>
      <c r="K391" s="346"/>
      <c r="L391" s="347"/>
      <c r="M391" s="342"/>
      <c r="N391" s="342"/>
      <c r="O391" s="340" t="s">
        <v>150</v>
      </c>
      <c r="P391" s="349"/>
      <c r="Q391" s="350" t="s">
        <v>202</v>
      </c>
      <c r="R391" s="346"/>
      <c r="S391" s="346"/>
      <c r="T391" s="346"/>
      <c r="U391" s="342"/>
      <c r="V391" s="342"/>
      <c r="W391" s="340" t="s">
        <v>150</v>
      </c>
      <c r="X391" s="28"/>
    </row>
    <row r="392" spans="1:26" ht="15.75">
      <c r="A392" s="353" t="s">
        <v>3160</v>
      </c>
      <c r="B392" s="349"/>
      <c r="C392" s="349"/>
      <c r="D392" s="344"/>
      <c r="E392" s="339">
        <f>S345*1.2</f>
        <v>174.12000000000043</v>
      </c>
      <c r="F392" s="339">
        <f>S344</f>
        <v>205.89999999999964</v>
      </c>
      <c r="G392" s="341" t="s">
        <v>3856</v>
      </c>
      <c r="H392" s="349"/>
      <c r="I392" s="353" t="s">
        <v>3165</v>
      </c>
      <c r="J392" s="344"/>
      <c r="K392" s="346"/>
      <c r="L392" s="347"/>
      <c r="M392" s="339">
        <f>T350*1.2</f>
        <v>530.63999999999976</v>
      </c>
      <c r="N392" s="339">
        <f>T344</f>
        <v>515.20000000000437</v>
      </c>
      <c r="O392" s="341" t="s">
        <v>3854</v>
      </c>
      <c r="P392" s="349"/>
      <c r="Q392" s="353" t="s">
        <v>3170</v>
      </c>
      <c r="R392" s="346"/>
      <c r="S392" s="346"/>
      <c r="T392" s="346"/>
      <c r="U392" s="339">
        <f>U353*1.2</f>
        <v>148.91999999999825</v>
      </c>
      <c r="V392" s="339">
        <f>U346</f>
        <v>111.89999999999964</v>
      </c>
      <c r="W392" s="341" t="s">
        <v>3857</v>
      </c>
      <c r="X392" s="28"/>
    </row>
    <row r="393" spans="1:26" ht="15.75">
      <c r="A393" s="353" t="s">
        <v>3161</v>
      </c>
      <c r="B393" s="349"/>
      <c r="C393" s="349"/>
      <c r="D393" s="344"/>
      <c r="E393" s="339">
        <f>S349*1.2</f>
        <v>393.06000000000131</v>
      </c>
      <c r="F393" s="339">
        <f>S346</f>
        <v>518.59999999999673</v>
      </c>
      <c r="G393" s="341" t="s">
        <v>3855</v>
      </c>
      <c r="H393" s="349"/>
      <c r="I393" s="353" t="s">
        <v>3166</v>
      </c>
      <c r="J393" s="344"/>
      <c r="K393" s="346"/>
      <c r="L393" s="347"/>
      <c r="M393" s="339">
        <f>T347*1.2</f>
        <v>445.79999999999563</v>
      </c>
      <c r="N393" s="339">
        <f>T345</f>
        <v>395.20000000000073</v>
      </c>
      <c r="O393" s="341" t="s">
        <v>3854</v>
      </c>
      <c r="P393" s="349"/>
      <c r="Q393" s="353" t="s">
        <v>3171</v>
      </c>
      <c r="R393" s="346"/>
      <c r="S393" s="346"/>
      <c r="T393" s="346"/>
      <c r="U393" s="339">
        <f>U344*1.2</f>
        <v>748.14000000000522</v>
      </c>
      <c r="V393" s="339">
        <f>U347</f>
        <v>586.40000000000146</v>
      </c>
      <c r="W393" s="341" t="s">
        <v>3857</v>
      </c>
      <c r="X393" s="28"/>
    </row>
    <row r="394" spans="1:26" ht="15.75">
      <c r="A394" s="353" t="s">
        <v>3162</v>
      </c>
      <c r="B394" s="349"/>
      <c r="C394" s="349"/>
      <c r="D394" s="344"/>
      <c r="E394" s="339">
        <f>S353*1.2</f>
        <v>227.52000000000044</v>
      </c>
      <c r="F394" s="339">
        <f>S347</f>
        <v>224.99999999999818</v>
      </c>
      <c r="G394" s="341" t="s">
        <v>3854</v>
      </c>
      <c r="H394" s="349"/>
      <c r="I394" s="353" t="s">
        <v>3167</v>
      </c>
      <c r="J394" s="344"/>
      <c r="K394" s="346"/>
      <c r="L394" s="347"/>
      <c r="M394" s="339">
        <f>T346*1.2</f>
        <v>498.41999999999825</v>
      </c>
      <c r="N394" s="339">
        <f>T348</f>
        <v>473.70000000000073</v>
      </c>
      <c r="O394" s="341" t="s">
        <v>3854</v>
      </c>
      <c r="P394" s="349"/>
      <c r="Q394" s="353" t="s">
        <v>3172</v>
      </c>
      <c r="R394" s="346"/>
      <c r="S394" s="346"/>
      <c r="T394" s="346"/>
      <c r="U394" s="339">
        <f>U349*1.2</f>
        <v>242.15999999999693</v>
      </c>
      <c r="V394" s="339">
        <f>U350</f>
        <v>238.80000000000109</v>
      </c>
      <c r="W394" s="341" t="s">
        <v>3854</v>
      </c>
      <c r="X394" s="28"/>
    </row>
    <row r="395" spans="1:26" ht="15.75">
      <c r="A395" s="353" t="s">
        <v>3163</v>
      </c>
      <c r="B395" s="349"/>
      <c r="C395" s="349"/>
      <c r="D395" s="344"/>
      <c r="E395" s="339">
        <f>S348*1.2</f>
        <v>165.11999999999824</v>
      </c>
      <c r="F395" s="339">
        <f>S351</f>
        <v>334.59999999999854</v>
      </c>
      <c r="G395" s="341" t="s">
        <v>3855</v>
      </c>
      <c r="H395" s="349"/>
      <c r="I395" s="353" t="s">
        <v>3168</v>
      </c>
      <c r="J395" s="344"/>
      <c r="K395" s="346"/>
      <c r="L395" s="347"/>
      <c r="M395" s="339">
        <f>T352*1.2</f>
        <v>470.88000000000062</v>
      </c>
      <c r="N395" s="339">
        <f>T349</f>
        <v>520.69999999999709</v>
      </c>
      <c r="O395" s="341" t="s">
        <v>3856</v>
      </c>
      <c r="P395" s="349"/>
      <c r="Q395" s="353" t="s">
        <v>3173</v>
      </c>
      <c r="R395" s="346"/>
      <c r="S395" s="346"/>
      <c r="T395" s="346"/>
      <c r="U395" s="339">
        <f>U345*1.2</f>
        <v>643.32000000000255</v>
      </c>
      <c r="V395" s="339">
        <f>U351</f>
        <v>379.199999999998</v>
      </c>
      <c r="W395" s="341" t="s">
        <v>3857</v>
      </c>
      <c r="X395" s="28"/>
    </row>
    <row r="396" spans="1:26" ht="15.75">
      <c r="A396" s="353" t="s">
        <v>3164</v>
      </c>
      <c r="B396" s="349"/>
      <c r="C396" s="349"/>
      <c r="D396" s="344"/>
      <c r="E396" s="339">
        <f>S350*1.2</f>
        <v>416.15999999999804</v>
      </c>
      <c r="F396" s="339">
        <f>S352</f>
        <v>210.70000000000073</v>
      </c>
      <c r="G396" s="341" t="s">
        <v>3857</v>
      </c>
      <c r="H396" s="344"/>
      <c r="I396" s="353" t="s">
        <v>3169</v>
      </c>
      <c r="J396" s="344"/>
      <c r="K396" s="346"/>
      <c r="L396" s="347"/>
      <c r="M396" s="339">
        <f>T351*1.2</f>
        <v>287.6399999999976</v>
      </c>
      <c r="N396" s="339">
        <f>T353</f>
        <v>452.80000000000109</v>
      </c>
      <c r="O396" s="341" t="s">
        <v>3855</v>
      </c>
      <c r="P396" s="346"/>
      <c r="Q396" s="353" t="s">
        <v>3174</v>
      </c>
      <c r="R396" s="346"/>
      <c r="S396" s="346"/>
      <c r="T396" s="346"/>
      <c r="U396" s="339">
        <f>U348*1.2</f>
        <v>747.95999999999697</v>
      </c>
      <c r="V396" s="339">
        <f>U352</f>
        <v>363.699999999998</v>
      </c>
      <c r="W396" s="341" t="s">
        <v>3857</v>
      </c>
      <c r="X396" s="28"/>
    </row>
    <row r="397" spans="1:26" ht="15.75">
      <c r="A397" s="338"/>
      <c r="D397" s="322"/>
      <c r="E397" s="322"/>
      <c r="F397" s="322"/>
      <c r="G397" s="322"/>
      <c r="H397" s="322"/>
      <c r="I397" s="234"/>
      <c r="J397" s="322"/>
      <c r="K397" s="28"/>
      <c r="L397" s="323"/>
      <c r="N397" s="28"/>
      <c r="O397" s="28"/>
      <c r="P397" s="28"/>
      <c r="Q397" s="234"/>
      <c r="R397" s="28"/>
      <c r="S397" s="28"/>
      <c r="T397" s="28"/>
      <c r="U397" s="28"/>
      <c r="V397" s="28"/>
      <c r="W397" s="28"/>
      <c r="X397" s="28"/>
    </row>
    <row r="398" spans="1:26" ht="15.75">
      <c r="A398" s="338"/>
      <c r="D398" s="322"/>
      <c r="E398" s="322"/>
      <c r="F398" s="322"/>
      <c r="G398" s="322"/>
      <c r="H398" s="322"/>
      <c r="I398" s="234"/>
      <c r="J398" s="322"/>
      <c r="K398" s="28"/>
      <c r="L398" s="323"/>
      <c r="N398" s="28"/>
      <c r="O398" s="28"/>
      <c r="P398" s="28"/>
      <c r="Q398" s="234"/>
      <c r="R398" s="28"/>
      <c r="S398" s="28"/>
      <c r="T398" s="28"/>
      <c r="U398" s="28"/>
      <c r="V398" s="28"/>
      <c r="W398" s="28"/>
      <c r="X398" s="28"/>
    </row>
    <row r="399" spans="1:26" ht="16.5" thickBot="1">
      <c r="A399" s="324"/>
      <c r="D399" s="337" t="s">
        <v>2669</v>
      </c>
      <c r="E399" s="337" t="s">
        <v>2670</v>
      </c>
      <c r="F399" s="337" t="s">
        <v>2671</v>
      </c>
      <c r="G399" s="337" t="s">
        <v>2673</v>
      </c>
      <c r="H399" s="337" t="s">
        <v>2672</v>
      </c>
      <c r="I399" s="337" t="s">
        <v>2674</v>
      </c>
      <c r="J399" s="337" t="s">
        <v>2675</v>
      </c>
      <c r="K399" s="337" t="s">
        <v>2676</v>
      </c>
      <c r="L399" s="337" t="s">
        <v>2677</v>
      </c>
      <c r="M399" s="337" t="s">
        <v>2678</v>
      </c>
      <c r="N399" s="337" t="s">
        <v>2679</v>
      </c>
      <c r="O399" s="337" t="s">
        <v>2680</v>
      </c>
      <c r="P399" s="337" t="s">
        <v>2681</v>
      </c>
      <c r="Q399" s="337" t="s">
        <v>2682</v>
      </c>
      <c r="R399" s="337" t="s">
        <v>2582</v>
      </c>
      <c r="S399" s="337" t="s">
        <v>2683</v>
      </c>
      <c r="T399" s="337" t="s">
        <v>2684</v>
      </c>
      <c r="U399" s="337" t="s">
        <v>2574</v>
      </c>
      <c r="V399" s="212" t="s">
        <v>40</v>
      </c>
      <c r="W399" s="28"/>
      <c r="X399" s="28"/>
      <c r="Y399" s="28"/>
      <c r="Z399" s="28"/>
    </row>
    <row r="400" spans="1:26" ht="16.5" thickBot="1">
      <c r="A400" s="449" t="s">
        <v>3084</v>
      </c>
      <c r="D400" s="54">
        <v>1</v>
      </c>
      <c r="E400" s="54">
        <v>3</v>
      </c>
      <c r="F400" s="54">
        <v>2</v>
      </c>
      <c r="G400" s="54">
        <v>0</v>
      </c>
      <c r="H400" s="54">
        <v>0</v>
      </c>
      <c r="I400" s="54">
        <v>2</v>
      </c>
      <c r="J400" s="54">
        <v>0</v>
      </c>
      <c r="K400" s="54">
        <v>3</v>
      </c>
      <c r="L400" s="54">
        <v>0</v>
      </c>
      <c r="M400" s="54">
        <v>3</v>
      </c>
      <c r="N400" s="54">
        <v>3</v>
      </c>
      <c r="O400" s="54">
        <v>2</v>
      </c>
      <c r="P400" s="54">
        <v>2</v>
      </c>
      <c r="Q400" s="54">
        <v>3</v>
      </c>
      <c r="R400" s="54">
        <v>3</v>
      </c>
      <c r="S400" s="54">
        <v>2</v>
      </c>
      <c r="T400" s="54">
        <v>3</v>
      </c>
      <c r="U400" s="54">
        <v>3</v>
      </c>
      <c r="V400" s="329">
        <f t="shared" ref="V400:V409" si="9">SUM(D400:U400)</f>
        <v>35</v>
      </c>
      <c r="W400" s="74">
        <f>$V$353</f>
        <v>6825.7000000000207</v>
      </c>
      <c r="X400" s="54" t="s">
        <v>85</v>
      </c>
      <c r="Y400" s="28"/>
      <c r="Z400" s="28"/>
    </row>
    <row r="401" spans="1:26" ht="16.5" thickBot="1">
      <c r="A401" s="449" t="s">
        <v>3080</v>
      </c>
      <c r="D401" s="54">
        <v>1</v>
      </c>
      <c r="E401" s="54">
        <v>0</v>
      </c>
      <c r="F401" s="54">
        <v>2</v>
      </c>
      <c r="G401" s="54">
        <v>2</v>
      </c>
      <c r="H401" s="54">
        <v>1</v>
      </c>
      <c r="I401" s="54">
        <v>3</v>
      </c>
      <c r="J401" s="54">
        <v>3</v>
      </c>
      <c r="K401" s="54">
        <v>3</v>
      </c>
      <c r="L401" s="54">
        <v>3</v>
      </c>
      <c r="M401" s="54">
        <v>3</v>
      </c>
      <c r="N401" s="54">
        <v>0</v>
      </c>
      <c r="O401" s="54">
        <v>3</v>
      </c>
      <c r="P401" s="54">
        <v>1</v>
      </c>
      <c r="Q401" s="54">
        <v>3</v>
      </c>
      <c r="R401" s="54">
        <v>2</v>
      </c>
      <c r="S401" s="54">
        <v>0</v>
      </c>
      <c r="T401" s="54">
        <v>2</v>
      </c>
      <c r="U401" s="54">
        <v>2</v>
      </c>
      <c r="V401" s="329">
        <f t="shared" si="9"/>
        <v>34</v>
      </c>
      <c r="W401" s="74">
        <f>$V$349</f>
        <v>7836.3500000000085</v>
      </c>
      <c r="X401" s="54" t="s">
        <v>86</v>
      </c>
      <c r="Y401" s="28"/>
      <c r="Z401" s="28"/>
    </row>
    <row r="402" spans="1:26" ht="16.5" thickBot="1">
      <c r="A402" s="449" t="s">
        <v>3077</v>
      </c>
      <c r="D402" s="54">
        <v>0</v>
      </c>
      <c r="E402" s="54">
        <v>3</v>
      </c>
      <c r="F402" s="54">
        <v>0</v>
      </c>
      <c r="G402" s="54">
        <v>3</v>
      </c>
      <c r="H402" s="54">
        <v>0</v>
      </c>
      <c r="I402" s="54">
        <v>3</v>
      </c>
      <c r="J402" s="54">
        <v>0</v>
      </c>
      <c r="K402" s="54">
        <v>1</v>
      </c>
      <c r="L402" s="54">
        <v>3</v>
      </c>
      <c r="M402" s="1">
        <v>3</v>
      </c>
      <c r="N402" s="54">
        <v>3</v>
      </c>
      <c r="O402" s="54">
        <v>3</v>
      </c>
      <c r="P402" s="54">
        <v>0</v>
      </c>
      <c r="Q402" s="54">
        <v>3</v>
      </c>
      <c r="R402" s="54">
        <v>3</v>
      </c>
      <c r="S402" s="54">
        <v>3</v>
      </c>
      <c r="T402" s="54">
        <v>2</v>
      </c>
      <c r="U402" s="54">
        <v>0</v>
      </c>
      <c r="V402" s="329">
        <f t="shared" si="9"/>
        <v>33</v>
      </c>
      <c r="W402" s="74">
        <f>$V$346</f>
        <v>7827.0999999999995</v>
      </c>
      <c r="X402" s="54" t="s">
        <v>87</v>
      </c>
      <c r="Y402" s="28"/>
      <c r="Z402" s="28"/>
    </row>
    <row r="403" spans="1:26" ht="15.75">
      <c r="A403" s="452" t="s">
        <v>3075</v>
      </c>
      <c r="B403" s="357"/>
      <c r="C403" s="357"/>
      <c r="D403" s="361">
        <v>3</v>
      </c>
      <c r="E403" s="361">
        <v>0</v>
      </c>
      <c r="F403" s="361">
        <v>2</v>
      </c>
      <c r="G403" s="361">
        <v>1</v>
      </c>
      <c r="H403" s="361">
        <v>2</v>
      </c>
      <c r="I403" s="361">
        <v>1</v>
      </c>
      <c r="J403" s="361">
        <v>3</v>
      </c>
      <c r="K403" s="361">
        <v>2</v>
      </c>
      <c r="L403" s="361">
        <v>0</v>
      </c>
      <c r="M403" s="361">
        <v>3</v>
      </c>
      <c r="N403" s="361">
        <v>0</v>
      </c>
      <c r="O403" s="361">
        <v>1</v>
      </c>
      <c r="P403" s="361">
        <v>2</v>
      </c>
      <c r="Q403" s="361">
        <v>3</v>
      </c>
      <c r="R403" s="361">
        <v>0</v>
      </c>
      <c r="S403" s="361">
        <v>2</v>
      </c>
      <c r="T403" s="361">
        <v>1</v>
      </c>
      <c r="U403" s="361">
        <v>3</v>
      </c>
      <c r="V403" s="359">
        <f t="shared" si="9"/>
        <v>29</v>
      </c>
      <c r="W403" s="360">
        <f>$V$344</f>
        <v>8365.4500000000044</v>
      </c>
      <c r="X403" s="54" t="s">
        <v>88</v>
      </c>
      <c r="Y403" s="28"/>
      <c r="Z403" s="28"/>
    </row>
    <row r="404" spans="1:26" ht="16.5" thickBot="1">
      <c r="A404" s="451" t="s">
        <v>3081</v>
      </c>
      <c r="D404" s="54">
        <v>1</v>
      </c>
      <c r="E404" s="54">
        <v>2</v>
      </c>
      <c r="F404" s="54">
        <v>1</v>
      </c>
      <c r="G404" s="54">
        <v>3</v>
      </c>
      <c r="H404" s="54">
        <v>3</v>
      </c>
      <c r="I404" s="54">
        <v>3</v>
      </c>
      <c r="J404" s="54">
        <v>1</v>
      </c>
      <c r="K404" s="54">
        <v>1</v>
      </c>
      <c r="L404" s="54">
        <v>0</v>
      </c>
      <c r="M404" s="54">
        <v>3</v>
      </c>
      <c r="N404" s="54">
        <v>0</v>
      </c>
      <c r="O404" s="1">
        <v>2</v>
      </c>
      <c r="P404" s="54">
        <v>1</v>
      </c>
      <c r="Q404" s="54">
        <v>0</v>
      </c>
      <c r="R404" s="54">
        <v>0</v>
      </c>
      <c r="S404" s="54">
        <v>3</v>
      </c>
      <c r="T404" s="54">
        <v>2</v>
      </c>
      <c r="U404" s="54">
        <v>1</v>
      </c>
      <c r="V404" s="329">
        <f t="shared" si="9"/>
        <v>27</v>
      </c>
      <c r="W404" s="74">
        <f>$V$350</f>
        <v>6846.2999999999865</v>
      </c>
      <c r="X404" s="28"/>
      <c r="Y404" s="28"/>
      <c r="Z404" s="28"/>
    </row>
    <row r="405" spans="1:26" ht="16.5" thickBot="1">
      <c r="A405" s="448" t="s">
        <v>3079</v>
      </c>
      <c r="D405" s="54">
        <v>2</v>
      </c>
      <c r="E405" s="54">
        <v>1</v>
      </c>
      <c r="F405" s="54">
        <v>1</v>
      </c>
      <c r="G405" s="54">
        <v>3</v>
      </c>
      <c r="H405" s="54">
        <v>1</v>
      </c>
      <c r="I405" s="54">
        <v>3</v>
      </c>
      <c r="J405" s="54">
        <v>3</v>
      </c>
      <c r="K405" s="54">
        <v>2</v>
      </c>
      <c r="L405" s="54">
        <v>0</v>
      </c>
      <c r="M405" s="54">
        <v>0</v>
      </c>
      <c r="N405" s="1">
        <v>3</v>
      </c>
      <c r="O405" s="54">
        <v>1</v>
      </c>
      <c r="P405" s="54">
        <v>1</v>
      </c>
      <c r="Q405" s="54">
        <v>0</v>
      </c>
      <c r="R405" s="54">
        <v>1</v>
      </c>
      <c r="S405" s="54">
        <v>0</v>
      </c>
      <c r="T405" s="54">
        <v>1</v>
      </c>
      <c r="U405" s="54">
        <v>3</v>
      </c>
      <c r="V405" s="329">
        <f t="shared" si="9"/>
        <v>26</v>
      </c>
      <c r="W405" s="74">
        <f>$V$348</f>
        <v>8230.3999999999869</v>
      </c>
      <c r="X405" s="28"/>
      <c r="Y405" s="28"/>
      <c r="Z405" s="28"/>
    </row>
    <row r="406" spans="1:26" ht="16.5" thickBot="1">
      <c r="A406" s="448" t="s">
        <v>3076</v>
      </c>
      <c r="D406" s="54">
        <v>3</v>
      </c>
      <c r="E406" s="54">
        <v>1</v>
      </c>
      <c r="F406" s="54">
        <v>1</v>
      </c>
      <c r="G406" s="54">
        <v>0</v>
      </c>
      <c r="H406" s="54">
        <v>3</v>
      </c>
      <c r="I406" s="54">
        <v>0</v>
      </c>
      <c r="J406" s="54">
        <v>0</v>
      </c>
      <c r="K406" s="54">
        <v>3</v>
      </c>
      <c r="L406" s="54">
        <v>1</v>
      </c>
      <c r="M406" s="54">
        <v>0</v>
      </c>
      <c r="N406" s="54">
        <v>3</v>
      </c>
      <c r="O406" s="54">
        <v>0</v>
      </c>
      <c r="P406" s="54">
        <v>2</v>
      </c>
      <c r="Q406" s="54">
        <v>0</v>
      </c>
      <c r="R406" s="54">
        <v>3</v>
      </c>
      <c r="S406" s="54">
        <v>1</v>
      </c>
      <c r="T406" s="54">
        <v>1</v>
      </c>
      <c r="U406" s="54">
        <v>3</v>
      </c>
      <c r="V406" s="329">
        <f t="shared" si="9"/>
        <v>25</v>
      </c>
      <c r="W406" s="74">
        <f>$V$345</f>
        <v>7692.3500000000013</v>
      </c>
      <c r="X406" s="28"/>
      <c r="Y406" s="28"/>
      <c r="Z406" s="28"/>
    </row>
    <row r="407" spans="1:26" ht="16.5" thickBot="1">
      <c r="A407" s="448" t="s">
        <v>3078</v>
      </c>
      <c r="D407" s="54">
        <v>2</v>
      </c>
      <c r="E407" s="54">
        <v>1</v>
      </c>
      <c r="F407" s="54">
        <v>3</v>
      </c>
      <c r="G407" s="54">
        <v>2</v>
      </c>
      <c r="H407" s="54">
        <v>2</v>
      </c>
      <c r="I407" s="54">
        <v>0</v>
      </c>
      <c r="J407" s="54">
        <v>3</v>
      </c>
      <c r="K407" s="54">
        <v>0</v>
      </c>
      <c r="L407" s="54">
        <v>3</v>
      </c>
      <c r="M407" s="54">
        <v>0</v>
      </c>
      <c r="N407" s="54">
        <v>0</v>
      </c>
      <c r="O407" s="54">
        <v>0</v>
      </c>
      <c r="P407" s="54">
        <v>3</v>
      </c>
      <c r="Q407" s="54">
        <v>0</v>
      </c>
      <c r="R407" s="54">
        <v>2</v>
      </c>
      <c r="S407" s="54">
        <v>1</v>
      </c>
      <c r="T407" s="54">
        <v>2</v>
      </c>
      <c r="U407" s="54">
        <v>0</v>
      </c>
      <c r="V407" s="329">
        <f t="shared" si="9"/>
        <v>24</v>
      </c>
      <c r="W407" s="74">
        <f>$V$347</f>
        <v>7541.99999999998</v>
      </c>
      <c r="X407" s="28"/>
      <c r="Y407" s="28"/>
      <c r="Z407" s="28"/>
    </row>
    <row r="408" spans="1:26" ht="15.75">
      <c r="A408" s="448" t="s">
        <v>3082</v>
      </c>
      <c r="D408" s="54">
        <v>0</v>
      </c>
      <c r="E408" s="54">
        <v>2</v>
      </c>
      <c r="F408" s="54">
        <v>2</v>
      </c>
      <c r="G408" s="54">
        <v>0</v>
      </c>
      <c r="H408" s="54">
        <v>0</v>
      </c>
      <c r="I408" s="54">
        <v>0</v>
      </c>
      <c r="J408" s="54">
        <v>0</v>
      </c>
      <c r="K408" s="54">
        <v>0</v>
      </c>
      <c r="L408" s="54">
        <v>2</v>
      </c>
      <c r="M408" s="54">
        <v>0</v>
      </c>
      <c r="N408" s="54">
        <v>3</v>
      </c>
      <c r="O408" s="54">
        <v>1</v>
      </c>
      <c r="P408" s="54">
        <v>3</v>
      </c>
      <c r="Q408" s="54">
        <v>3</v>
      </c>
      <c r="R408" s="54">
        <v>1</v>
      </c>
      <c r="S408" s="54">
        <v>3</v>
      </c>
      <c r="T408" s="54">
        <v>0</v>
      </c>
      <c r="U408" s="54">
        <v>0</v>
      </c>
      <c r="V408" s="329">
        <f t="shared" si="9"/>
        <v>20</v>
      </c>
      <c r="W408" s="74">
        <f>$V$351</f>
        <v>5173.5499999999965</v>
      </c>
      <c r="X408" s="28"/>
      <c r="Y408" s="28"/>
      <c r="Z408" s="28"/>
    </row>
    <row r="409" spans="1:26" ht="15.75">
      <c r="A409" s="451" t="s">
        <v>3083</v>
      </c>
      <c r="D409" s="54">
        <v>2</v>
      </c>
      <c r="E409" s="54">
        <v>2</v>
      </c>
      <c r="F409" s="54">
        <v>1</v>
      </c>
      <c r="G409" s="54">
        <v>1</v>
      </c>
      <c r="H409" s="54">
        <v>3</v>
      </c>
      <c r="I409" s="54">
        <v>0</v>
      </c>
      <c r="J409" s="54">
        <v>2</v>
      </c>
      <c r="K409" s="54">
        <v>0</v>
      </c>
      <c r="L409" s="54">
        <v>3</v>
      </c>
      <c r="M409" s="54">
        <v>0</v>
      </c>
      <c r="N409" s="54">
        <v>0</v>
      </c>
      <c r="O409" s="54">
        <v>2</v>
      </c>
      <c r="P409" s="54">
        <v>0</v>
      </c>
      <c r="Q409" s="54">
        <v>0</v>
      </c>
      <c r="R409" s="54">
        <v>0</v>
      </c>
      <c r="S409" s="54">
        <v>0</v>
      </c>
      <c r="T409" s="54">
        <v>1</v>
      </c>
      <c r="U409" s="54">
        <v>0</v>
      </c>
      <c r="V409" s="329">
        <f t="shared" si="9"/>
        <v>17</v>
      </c>
      <c r="W409" s="74">
        <f>$V$352</f>
        <v>6709.0999999999985</v>
      </c>
      <c r="X409" s="28"/>
      <c r="Y409" s="28"/>
      <c r="Z409" s="28"/>
    </row>
    <row r="410" spans="1:26" ht="15.75">
      <c r="A410" s="324"/>
      <c r="D410" s="322"/>
      <c r="E410" s="322"/>
      <c r="F410" s="322"/>
      <c r="G410" s="322"/>
      <c r="H410" s="322"/>
      <c r="I410" s="322"/>
      <c r="J410" s="322"/>
      <c r="K410" s="322"/>
      <c r="L410" s="28"/>
      <c r="P410" s="28"/>
      <c r="Q410" s="28"/>
      <c r="R410" s="68"/>
      <c r="S410" s="28"/>
      <c r="T410" s="28"/>
      <c r="U410" s="28"/>
      <c r="V410" s="323"/>
      <c r="X410" s="28"/>
      <c r="Y410" s="28"/>
      <c r="Z410" s="28"/>
    </row>
    <row r="411" spans="1:26" ht="15.75">
      <c r="A411" s="324"/>
      <c r="D411" s="322"/>
      <c r="E411" s="322"/>
      <c r="F411" s="322"/>
      <c r="G411" s="322"/>
      <c r="H411" s="322"/>
      <c r="I411" s="322"/>
      <c r="J411" s="322"/>
      <c r="K411" s="322"/>
      <c r="L411" s="28"/>
      <c r="P411" s="28"/>
      <c r="Q411" s="28"/>
      <c r="R411" s="68"/>
      <c r="S411" s="28"/>
      <c r="T411" s="28"/>
      <c r="U411" s="28"/>
      <c r="V411" s="323"/>
      <c r="W411" s="330">
        <f>SUM(W400:W409)</f>
        <v>73048.299999999988</v>
      </c>
      <c r="X411" s="28"/>
      <c r="Y411" s="28"/>
      <c r="Z411" s="28"/>
    </row>
    <row r="412" spans="1:26" ht="15.75">
      <c r="A412" s="324"/>
      <c r="D412" s="322"/>
      <c r="E412" s="322"/>
      <c r="F412" s="322"/>
      <c r="G412" s="322"/>
      <c r="H412" s="322"/>
      <c r="I412" s="322"/>
      <c r="J412" s="322"/>
      <c r="K412" s="322"/>
      <c r="L412" s="28"/>
      <c r="M412" s="323"/>
      <c r="O412" s="28"/>
      <c r="P412" s="28"/>
      <c r="Q412" s="28"/>
      <c r="R412" s="28"/>
      <c r="S412" s="28"/>
      <c r="T412" s="28"/>
      <c r="U412" s="28"/>
      <c r="V412" s="28"/>
      <c r="W412" s="28"/>
      <c r="X412" s="28"/>
      <c r="Y412" s="28"/>
      <c r="Z412" s="28"/>
    </row>
    <row r="413" spans="1:26" ht="21" thickBot="1">
      <c r="A413" s="355" t="s">
        <v>2549</v>
      </c>
      <c r="B413" s="356"/>
      <c r="D413" s="337" t="s">
        <v>2669</v>
      </c>
      <c r="E413" s="337" t="s">
        <v>2670</v>
      </c>
      <c r="F413" s="337" t="s">
        <v>2671</v>
      </c>
      <c r="G413" s="337" t="s">
        <v>2673</v>
      </c>
      <c r="H413" s="337" t="s">
        <v>2672</v>
      </c>
      <c r="I413" s="337" t="s">
        <v>2674</v>
      </c>
      <c r="J413" s="337" t="s">
        <v>2675</v>
      </c>
      <c r="K413" s="337" t="s">
        <v>2676</v>
      </c>
      <c r="L413" s="337" t="s">
        <v>2677</v>
      </c>
      <c r="M413" s="337" t="s">
        <v>2678</v>
      </c>
      <c r="N413" s="337" t="s">
        <v>2679</v>
      </c>
      <c r="O413" s="337" t="s">
        <v>2680</v>
      </c>
      <c r="P413" s="337" t="s">
        <v>2681</v>
      </c>
      <c r="Q413" s="337" t="s">
        <v>2682</v>
      </c>
      <c r="R413" s="337" t="s">
        <v>2582</v>
      </c>
      <c r="S413" s="337" t="s">
        <v>2683</v>
      </c>
      <c r="T413" s="337" t="s">
        <v>2684</v>
      </c>
      <c r="U413" s="337" t="s">
        <v>2574</v>
      </c>
      <c r="V413" s="212" t="s">
        <v>40</v>
      </c>
      <c r="X413" s="28"/>
      <c r="Y413" s="28"/>
      <c r="Z413" s="28"/>
    </row>
    <row r="414" spans="1:26" ht="16.5" thickBot="1">
      <c r="A414" s="316" t="s">
        <v>156</v>
      </c>
      <c r="D414" s="322">
        <f>'Punten per wedstrijd'!E427</f>
        <v>693.09999999999968</v>
      </c>
      <c r="E414" s="322">
        <f>'Punten per wedstrijd'!E343</f>
        <v>266.49999999999977</v>
      </c>
      <c r="F414" s="322">
        <f>'Punten per wedstrijd'!F343</f>
        <v>289.00000000000023</v>
      </c>
      <c r="G414" s="322">
        <f>'Punten per wedstrijd'!F427</f>
        <v>616.94999999999982</v>
      </c>
      <c r="H414" s="322">
        <f>'Punten per wedstrijd'!G427</f>
        <v>578.19999999999982</v>
      </c>
      <c r="I414" s="322">
        <f>'Punten per wedstrijd'!G343</f>
        <v>423.25</v>
      </c>
      <c r="J414" s="322">
        <f>'Punten per wedstrijd'!H427</f>
        <v>240.10000000000218</v>
      </c>
      <c r="K414" s="322">
        <f>'Punten per wedstrijd'!H343</f>
        <v>348.50000000000136</v>
      </c>
      <c r="L414" s="322">
        <f>'Punten per wedstrijd'!I343</f>
        <v>222.00000000000182</v>
      </c>
      <c r="M414" s="322">
        <f>'Punten per wedstrijd'!J343</f>
        <v>258.00000000000182</v>
      </c>
      <c r="N414" s="322">
        <f>'Punten per wedstrijd'!K343</f>
        <v>238.00000000000182</v>
      </c>
      <c r="O414" s="322">
        <f>'Punten per wedstrijd'!L343</f>
        <v>287.80000000000109</v>
      </c>
      <c r="P414" s="322">
        <f>'Punten per wedstrijd'!I427</f>
        <v>546.04999999999927</v>
      </c>
      <c r="Q414" s="322">
        <f>'Punten per wedstrijd'!M343</f>
        <v>141.80000000000018</v>
      </c>
      <c r="R414" s="322">
        <f>'Punten per wedstrijd'!N343</f>
        <v>210.30000000000018</v>
      </c>
      <c r="S414" s="322">
        <f>'Punten per wedstrijd'!O343</f>
        <v>248.60000000000036</v>
      </c>
      <c r="T414" s="322">
        <f>'Punten per wedstrijd'!P343</f>
        <v>222.80000000000109</v>
      </c>
      <c r="U414" s="322">
        <f>'Punten per wedstrijd'!J427</f>
        <v>467.10000000000127</v>
      </c>
      <c r="V414" s="323">
        <f>SUM(D414:U414)</f>
        <v>6298.0500000000111</v>
      </c>
      <c r="X414" s="28"/>
      <c r="Y414" s="28"/>
      <c r="Z414" s="28"/>
    </row>
    <row r="415" spans="1:26" ht="16.5" thickBot="1">
      <c r="A415" s="316" t="s">
        <v>1834</v>
      </c>
      <c r="D415" s="322">
        <f>'Punten per wedstrijd'!E434</f>
        <v>528.65000000000055</v>
      </c>
      <c r="E415" s="322">
        <f>'Punten per wedstrijd'!E350</f>
        <v>290.80000000000064</v>
      </c>
      <c r="F415" s="322">
        <f>'Punten per wedstrijd'!F350</f>
        <v>380.50000000000114</v>
      </c>
      <c r="G415" s="322">
        <f>'Punten per wedstrijd'!F434</f>
        <v>550.00000000000136</v>
      </c>
      <c r="H415" s="322">
        <f>'Punten per wedstrijd'!G434</f>
        <v>1046.0000000000018</v>
      </c>
      <c r="I415" s="322">
        <f>'Punten per wedstrijd'!G350</f>
        <v>386.40000000000055</v>
      </c>
      <c r="J415" s="322">
        <f>'Punten per wedstrijd'!H434</f>
        <v>54.5</v>
      </c>
      <c r="K415" s="322">
        <f>'Punten per wedstrijd'!H350</f>
        <v>572.69999999999982</v>
      </c>
      <c r="L415" s="322">
        <f>'Punten per wedstrijd'!I350</f>
        <v>299.59999999999945</v>
      </c>
      <c r="M415" s="322">
        <f>'Punten per wedstrijd'!J350</f>
        <v>353.29999999999927</v>
      </c>
      <c r="N415" s="322">
        <f>'Punten per wedstrijd'!K350</f>
        <v>313.19999999999891</v>
      </c>
      <c r="O415" s="322">
        <f>'Punten per wedstrijd'!L350</f>
        <v>271.79999999999927</v>
      </c>
      <c r="P415" s="322">
        <f>'Punten per wedstrijd'!I434</f>
        <v>714.49999999999727</v>
      </c>
      <c r="Q415" s="322">
        <f>'Punten per wedstrijd'!M350</f>
        <v>178.59999999999764</v>
      </c>
      <c r="R415" s="322">
        <f>'Punten per wedstrijd'!N350</f>
        <v>319.49999999999727</v>
      </c>
      <c r="S415" s="322">
        <f>'Punten per wedstrijd'!O350</f>
        <v>134.39999999999782</v>
      </c>
      <c r="T415" s="322">
        <f>'Punten per wedstrijd'!P350</f>
        <v>429.29999999999654</v>
      </c>
      <c r="U415" s="322">
        <f>'Punten per wedstrijd'!J434</f>
        <v>250.19999999999891</v>
      </c>
      <c r="V415" s="323">
        <f t="shared" ref="V415:V423" si="10">SUM(D415:U415)</f>
        <v>7073.949999999988</v>
      </c>
      <c r="X415" s="28"/>
      <c r="Y415" s="28"/>
      <c r="Z415" s="28"/>
    </row>
    <row r="416" spans="1:26" ht="16.5" thickBot="1">
      <c r="A416" s="316" t="s">
        <v>859</v>
      </c>
      <c r="D416" s="322">
        <f>'Punten per wedstrijd'!E437</f>
        <v>373.80000000000018</v>
      </c>
      <c r="E416" s="322">
        <f>'Punten per wedstrijd'!E353</f>
        <v>232.50000000000023</v>
      </c>
      <c r="F416" s="322">
        <f>'Punten per wedstrijd'!F353</f>
        <v>260.40000000000032</v>
      </c>
      <c r="G416" s="322">
        <f>'Punten per wedstrijd'!F437</f>
        <v>343.40000000000077</v>
      </c>
      <c r="H416" s="322">
        <f>'Punten per wedstrijd'!G437</f>
        <v>741.70000000000118</v>
      </c>
      <c r="I416" s="322">
        <f>'Punten per wedstrijd'!G353</f>
        <v>340.50000000000136</v>
      </c>
      <c r="J416" s="322">
        <f>'Punten per wedstrijd'!H437</f>
        <v>259.40000000000236</v>
      </c>
      <c r="K416" s="322">
        <f>'Punten per wedstrijd'!H353</f>
        <v>191.50000000000136</v>
      </c>
      <c r="L416" s="322">
        <f>'Punten per wedstrijd'!I353</f>
        <v>533.60000000000309</v>
      </c>
      <c r="M416" s="322">
        <f>'Punten per wedstrijd'!J353</f>
        <v>226.50000000000273</v>
      </c>
      <c r="N416" s="322">
        <f>'Punten per wedstrijd'!K353</f>
        <v>356.30000000000109</v>
      </c>
      <c r="O416" s="322">
        <f>'Punten per wedstrijd'!L353</f>
        <v>607.80000000000018</v>
      </c>
      <c r="P416" s="322">
        <f>'Punten per wedstrijd'!I437</f>
        <v>477.30000000000109</v>
      </c>
      <c r="Q416" s="322">
        <f>'Punten per wedstrijd'!M353</f>
        <v>398.90000000000055</v>
      </c>
      <c r="R416" s="322">
        <f>'Punten per wedstrijd'!N353</f>
        <v>532</v>
      </c>
      <c r="S416" s="322">
        <f>'Punten per wedstrijd'!O353</f>
        <v>209.60000000000036</v>
      </c>
      <c r="T416" s="322">
        <f>'Punten per wedstrijd'!P353</f>
        <v>343.89999999999964</v>
      </c>
      <c r="U416" s="322">
        <f>'Punten per wedstrijd'!J437</f>
        <v>190.59999999999854</v>
      </c>
      <c r="V416" s="323">
        <f t="shared" si="10"/>
        <v>6619.7000000000144</v>
      </c>
      <c r="X416" s="28"/>
      <c r="Y416" s="28"/>
      <c r="Z416" s="28"/>
    </row>
    <row r="417" spans="1:26" ht="16.5" thickBot="1">
      <c r="A417" s="316" t="s">
        <v>828</v>
      </c>
      <c r="D417" s="322">
        <f>'Punten per wedstrijd'!E454</f>
        <v>671.44999999999993</v>
      </c>
      <c r="E417" s="322">
        <f>'Punten per wedstrijd'!E370</f>
        <v>348.49999999999977</v>
      </c>
      <c r="F417" s="322">
        <f>'Punten per wedstrijd'!F370</f>
        <v>336.49999999999977</v>
      </c>
      <c r="G417" s="322">
        <f>'Punten per wedstrijd'!F454</f>
        <v>674.29999999999927</v>
      </c>
      <c r="H417" s="322">
        <f>'Punten per wedstrijd'!G454</f>
        <v>941.89999999999964</v>
      </c>
      <c r="I417" s="322">
        <f>'Punten per wedstrijd'!G370</f>
        <v>253.74999999999909</v>
      </c>
      <c r="J417" s="322">
        <f>'Punten per wedstrijd'!H454</f>
        <v>17.100000000000364</v>
      </c>
      <c r="K417" s="322">
        <f>'Punten per wedstrijd'!H370</f>
        <v>590.5</v>
      </c>
      <c r="L417" s="322">
        <f>'Punten per wedstrijd'!I370</f>
        <v>295.19999999999982</v>
      </c>
      <c r="M417" s="322">
        <f>'Punten per wedstrijd'!J370</f>
        <v>209.70000000000073</v>
      </c>
      <c r="N417" s="322">
        <f>'Punten per wedstrijd'!K370</f>
        <v>343.65000000000146</v>
      </c>
      <c r="O417" s="322">
        <f>'Punten per wedstrijd'!L370</f>
        <v>194.55000000000109</v>
      </c>
      <c r="P417" s="322">
        <f>'Punten per wedstrijd'!I454</f>
        <v>628.20000000000073</v>
      </c>
      <c r="Q417" s="322">
        <f>'Punten per wedstrijd'!M370</f>
        <v>335.50000000000182</v>
      </c>
      <c r="R417" s="322">
        <f>'Punten per wedstrijd'!N370</f>
        <v>166.39999999999964</v>
      </c>
      <c r="S417" s="322">
        <f>'Punten per wedstrijd'!O370</f>
        <v>181.94999999999982</v>
      </c>
      <c r="T417" s="322">
        <f>'Punten per wedstrijd'!P370</f>
        <v>458.80000000000018</v>
      </c>
      <c r="U417" s="322">
        <f>'Punten per wedstrijd'!J454</f>
        <v>67.299999999998363</v>
      </c>
      <c r="V417" s="323">
        <f t="shared" si="10"/>
        <v>6715.2500000000009</v>
      </c>
      <c r="X417" s="28"/>
      <c r="Y417" s="28"/>
      <c r="Z417" s="28"/>
    </row>
    <row r="418" spans="1:26" ht="16.5" thickBot="1">
      <c r="A418" s="316" t="s">
        <v>154</v>
      </c>
      <c r="D418" s="322">
        <f>'Punten per wedstrijd'!E476</f>
        <v>702.79999999999973</v>
      </c>
      <c r="E418" s="322">
        <f>'Punten per wedstrijd'!E392</f>
        <v>283.60000000000036</v>
      </c>
      <c r="F418" s="322">
        <f>'Punten per wedstrijd'!F392</f>
        <v>304.5</v>
      </c>
      <c r="G418" s="322">
        <f>'Punten per wedstrijd'!F476</f>
        <v>924.59999999999991</v>
      </c>
      <c r="H418" s="322">
        <f>'Punten per wedstrijd'!G476</f>
        <v>868.00000000000045</v>
      </c>
      <c r="I418" s="322">
        <f>'Punten per wedstrijd'!G392</f>
        <v>399.80000000000018</v>
      </c>
      <c r="J418" s="322">
        <f>'Punten per wedstrijd'!H476</f>
        <v>706.60000000000036</v>
      </c>
      <c r="K418" s="322">
        <f>'Punten per wedstrijd'!H392</f>
        <v>166.80000000000018</v>
      </c>
      <c r="L418" s="322">
        <f>'Punten per wedstrijd'!I392</f>
        <v>164.89999999999964</v>
      </c>
      <c r="M418" s="322">
        <f>'Punten per wedstrijd'!J392</f>
        <v>189.19999999999982</v>
      </c>
      <c r="N418" s="322">
        <f>'Punten per wedstrijd'!K392</f>
        <v>247.89999999999873</v>
      </c>
      <c r="O418" s="322">
        <f>'Punten per wedstrijd'!L392</f>
        <v>243.59999999999854</v>
      </c>
      <c r="P418" s="322">
        <f>'Punten per wedstrijd'!I476</f>
        <v>530.79999999999836</v>
      </c>
      <c r="Q418" s="322">
        <f>'Punten per wedstrijd'!M392</f>
        <v>235.69999999999891</v>
      </c>
      <c r="R418" s="322">
        <f>'Punten per wedstrijd'!N392</f>
        <v>136.49999999999909</v>
      </c>
      <c r="S418" s="322">
        <f>'Punten per wedstrijd'!O392</f>
        <v>170.69999999999891</v>
      </c>
      <c r="T418" s="322">
        <f>'Punten per wedstrijd'!P392</f>
        <v>389.00000000000091</v>
      </c>
      <c r="U418" s="322">
        <f>'Punten per wedstrijd'!J476</f>
        <v>457.90000000000327</v>
      </c>
      <c r="V418" s="323">
        <f t="shared" si="10"/>
        <v>7122.8999999999978</v>
      </c>
      <c r="X418" s="28"/>
      <c r="Y418" s="28"/>
      <c r="Z418" s="28"/>
    </row>
    <row r="419" spans="1:26" ht="16.5" thickBot="1">
      <c r="A419" s="316" t="s">
        <v>835</v>
      </c>
      <c r="D419" s="322">
        <f>'Punten per wedstrijd'!E477</f>
        <v>503.70000000000005</v>
      </c>
      <c r="E419" s="322">
        <f>'Punten per wedstrijd'!E393</f>
        <v>174</v>
      </c>
      <c r="F419" s="322">
        <f>'Punten per wedstrijd'!F393</f>
        <v>301.60000000000082</v>
      </c>
      <c r="G419" s="322">
        <f>'Punten per wedstrijd'!F477</f>
        <v>900.00000000000045</v>
      </c>
      <c r="H419" s="322">
        <f>'Punten per wedstrijd'!G477</f>
        <v>682.39999999999964</v>
      </c>
      <c r="I419" s="322">
        <f>'Punten per wedstrijd'!G393</f>
        <v>253.09999999999991</v>
      </c>
      <c r="J419" s="322">
        <f>'Punten per wedstrijd'!H477</f>
        <v>1032.8000000000011</v>
      </c>
      <c r="K419" s="322">
        <f>'Punten per wedstrijd'!H393</f>
        <v>0</v>
      </c>
      <c r="L419" s="322">
        <f>'Punten per wedstrijd'!I393</f>
        <v>262.89999999999964</v>
      </c>
      <c r="M419" s="322">
        <f>'Punten per wedstrijd'!J393</f>
        <v>160.79999999999927</v>
      </c>
      <c r="N419" s="322">
        <f>'Punten per wedstrijd'!K393</f>
        <v>45.500000000000909</v>
      </c>
      <c r="O419" s="322">
        <f>'Punten per wedstrijd'!L393</f>
        <v>157.10000000000127</v>
      </c>
      <c r="P419" s="322">
        <f>'Punten per wedstrijd'!I477</f>
        <v>827.30000000000018</v>
      </c>
      <c r="Q419" s="322">
        <f>'Punten per wedstrijd'!M393</f>
        <v>0</v>
      </c>
      <c r="R419" s="322">
        <f>'Punten per wedstrijd'!N393</f>
        <v>141.40000000000055</v>
      </c>
      <c r="S419" s="322">
        <f>'Punten per wedstrijd'!O393</f>
        <v>395.99999999999909</v>
      </c>
      <c r="T419" s="322">
        <f>'Punten per wedstrijd'!P393</f>
        <v>623</v>
      </c>
      <c r="U419" s="322">
        <f>'Punten per wedstrijd'!J477</f>
        <v>759.70000000000073</v>
      </c>
      <c r="V419" s="323">
        <f t="shared" si="10"/>
        <v>7221.3000000000038</v>
      </c>
      <c r="X419" s="28"/>
      <c r="Y419" s="28"/>
      <c r="Z419" s="28"/>
    </row>
    <row r="420" spans="1:26" ht="16.5" thickBot="1">
      <c r="A420" s="316" t="s">
        <v>142</v>
      </c>
      <c r="D420" s="322">
        <f>'Punten per wedstrijd'!E478</f>
        <v>530.89999999999964</v>
      </c>
      <c r="E420" s="322">
        <f>'Punten per wedstrijd'!E394</f>
        <v>178.89999999999941</v>
      </c>
      <c r="F420" s="322">
        <f>'Punten per wedstrijd'!F394</f>
        <v>320.49999999999909</v>
      </c>
      <c r="G420" s="322">
        <f>'Punten per wedstrijd'!F478</f>
        <v>911.49999999999955</v>
      </c>
      <c r="H420" s="322">
        <f>'Punten per wedstrijd'!G478</f>
        <v>914.900000000001</v>
      </c>
      <c r="I420" s="322">
        <f>'Punten per wedstrijd'!G394</f>
        <v>385.20000000000073</v>
      </c>
      <c r="J420" s="322">
        <f>'Punten per wedstrijd'!H478</f>
        <v>811.89999999999964</v>
      </c>
      <c r="K420" s="322">
        <f>'Punten per wedstrijd'!H394</f>
        <v>242.40000000000055</v>
      </c>
      <c r="L420" s="322">
        <f>'Punten per wedstrijd'!I394</f>
        <v>198.00000000000091</v>
      </c>
      <c r="M420" s="322">
        <f>'Punten per wedstrijd'!J394</f>
        <v>165.09999999999945</v>
      </c>
      <c r="N420" s="322">
        <f>'Punten per wedstrijd'!K394</f>
        <v>406.79999999999927</v>
      </c>
      <c r="O420" s="322">
        <f>'Punten per wedstrijd'!L394</f>
        <v>277.5</v>
      </c>
      <c r="P420" s="322">
        <f>'Punten per wedstrijd'!I478</f>
        <v>662.09999999999854</v>
      </c>
      <c r="Q420" s="322">
        <f>'Punten per wedstrijd'!M394</f>
        <v>190.5</v>
      </c>
      <c r="R420" s="322">
        <f>'Punten per wedstrijd'!N394</f>
        <v>178.79999999999927</v>
      </c>
      <c r="S420" s="322">
        <f>'Punten per wedstrijd'!O394</f>
        <v>249.50000000000182</v>
      </c>
      <c r="T420" s="322">
        <f>'Punten per wedstrijd'!P394</f>
        <v>467.70000000000437</v>
      </c>
      <c r="U420" s="322">
        <f>'Punten per wedstrijd'!J478</f>
        <v>817.35000000000218</v>
      </c>
      <c r="V420" s="323">
        <f t="shared" si="10"/>
        <v>7909.5500000000056</v>
      </c>
      <c r="X420" s="28"/>
      <c r="Y420" s="28"/>
      <c r="Z420" s="28"/>
    </row>
    <row r="421" spans="1:26" ht="16.5" thickBot="1">
      <c r="A421" s="316" t="s">
        <v>2281</v>
      </c>
      <c r="D421" s="322">
        <f>'Punten per wedstrijd'!E482</f>
        <v>768.99999999999977</v>
      </c>
      <c r="E421" s="322">
        <f>'Punten per wedstrijd'!E398</f>
        <v>176</v>
      </c>
      <c r="F421" s="322">
        <f>'Punten per wedstrijd'!F398</f>
        <v>517.79999999999836</v>
      </c>
      <c r="G421" s="322">
        <f>'Punten per wedstrijd'!F482</f>
        <v>503.599999999999</v>
      </c>
      <c r="H421" s="322">
        <f>'Punten per wedstrijd'!G482</f>
        <v>606.09999999999854</v>
      </c>
      <c r="I421" s="322">
        <f>'Punten per wedstrijd'!G398</f>
        <v>139.29999999999836</v>
      </c>
      <c r="J421" s="322">
        <f>'Punten per wedstrijd'!H482</f>
        <v>478.39999999999873</v>
      </c>
      <c r="K421" s="322">
        <f>'Punten per wedstrijd'!H398</f>
        <v>272.99999999999773</v>
      </c>
      <c r="L421" s="322">
        <f>'Punten per wedstrijd'!I398</f>
        <v>260.39999999999873</v>
      </c>
      <c r="M421" s="322">
        <f>'Punten per wedstrijd'!J398</f>
        <v>161.19999999999891</v>
      </c>
      <c r="N421" s="322">
        <f>'Punten per wedstrijd'!K398</f>
        <v>114.99999999999909</v>
      </c>
      <c r="O421" s="322">
        <f>'Punten per wedstrijd'!L398</f>
        <v>252.79999999999836</v>
      </c>
      <c r="P421" s="322">
        <f>'Punten per wedstrijd'!I482</f>
        <v>528.49999999999909</v>
      </c>
      <c r="Q421" s="322">
        <f>'Punten per wedstrijd'!M398</f>
        <v>97.999999999998181</v>
      </c>
      <c r="R421" s="322">
        <f>'Punten per wedstrijd'!N398</f>
        <v>102.00000000000182</v>
      </c>
      <c r="S421" s="322">
        <f>'Punten per wedstrijd'!O398</f>
        <v>288.50000000000091</v>
      </c>
      <c r="T421" s="322">
        <f>'Punten per wedstrijd'!P398</f>
        <v>274.29999999999927</v>
      </c>
      <c r="U421" s="322">
        <f>'Punten per wedstrijd'!J482</f>
        <v>365.70000000000073</v>
      </c>
      <c r="V421" s="323">
        <f t="shared" si="10"/>
        <v>5909.5999999999858</v>
      </c>
      <c r="X421" s="28"/>
      <c r="Y421" s="28"/>
      <c r="Z421" s="28"/>
    </row>
    <row r="422" spans="1:26" ht="15.75">
      <c r="A422" s="316" t="s">
        <v>1840</v>
      </c>
      <c r="D422" s="322">
        <f>'Punten per wedstrijd'!E501</f>
        <v>583.70000000000005</v>
      </c>
      <c r="E422" s="322">
        <f>'Punten per wedstrijd'!E417</f>
        <v>290.70000000000027</v>
      </c>
      <c r="F422" s="322">
        <f>'Punten per wedstrijd'!F417</f>
        <v>289.50000000000045</v>
      </c>
      <c r="G422" s="322">
        <f>'Punten per wedstrijd'!F501</f>
        <v>605.09999999999991</v>
      </c>
      <c r="H422" s="322">
        <f>'Punten per wedstrijd'!G501</f>
        <v>959.34999999999991</v>
      </c>
      <c r="I422" s="322">
        <f>'Punten per wedstrijd'!G417</f>
        <v>563.20000000000073</v>
      </c>
      <c r="J422" s="322">
        <f>'Punten per wedstrijd'!H501</f>
        <v>210</v>
      </c>
      <c r="K422" s="322">
        <f>'Punten per wedstrijd'!H417</f>
        <v>516.90000000000055</v>
      </c>
      <c r="L422" s="322">
        <f>'Punten per wedstrijd'!I417</f>
        <v>361.59999999999945</v>
      </c>
      <c r="M422" s="322">
        <f>'Punten per wedstrijd'!J417</f>
        <v>279.80000000000018</v>
      </c>
      <c r="N422" s="322">
        <f>'Punten per wedstrijd'!K417</f>
        <v>210.5</v>
      </c>
      <c r="O422" s="322">
        <f>'Punten per wedstrijd'!L417</f>
        <v>264.00000000000091</v>
      </c>
      <c r="P422" s="322">
        <f>'Punten per wedstrijd'!I501</f>
        <v>641.90000000000055</v>
      </c>
      <c r="Q422" s="322">
        <f>'Punten per wedstrijd'!M417</f>
        <v>217.800000000002</v>
      </c>
      <c r="R422" s="322">
        <f>'Punten per wedstrijd'!N417</f>
        <v>252.00000000000182</v>
      </c>
      <c r="S422" s="322">
        <f>'Punten per wedstrijd'!O417</f>
        <v>440.00000000000182</v>
      </c>
      <c r="T422" s="322">
        <f>'Punten per wedstrijd'!P417</f>
        <v>499.50000000000182</v>
      </c>
      <c r="U422" s="322">
        <f>'Punten per wedstrijd'!J501</f>
        <v>561.29999999999927</v>
      </c>
      <c r="V422" s="323">
        <f t="shared" si="10"/>
        <v>7746.8500000000095</v>
      </c>
      <c r="X422" s="28"/>
      <c r="Y422" s="28"/>
      <c r="Z422" s="28"/>
    </row>
    <row r="423" spans="1:26" ht="15.75">
      <c r="A423" s="324" t="s">
        <v>155</v>
      </c>
      <c r="D423" s="322">
        <f>'Punten per wedstrijd'!E502</f>
        <v>794.95000000000027</v>
      </c>
      <c r="E423" s="322">
        <f>'Punten per wedstrijd'!E418</f>
        <v>191</v>
      </c>
      <c r="F423" s="322">
        <f>'Punten per wedstrijd'!F418</f>
        <v>370</v>
      </c>
      <c r="G423" s="322">
        <f>'Punten per wedstrijd'!F502</f>
        <v>772.900000000001</v>
      </c>
      <c r="H423" s="322">
        <f>'Punten per wedstrijd'!G502</f>
        <v>805.89999999999964</v>
      </c>
      <c r="I423" s="322">
        <f>'Punten per wedstrijd'!G418</f>
        <v>370.60000000000036</v>
      </c>
      <c r="J423" s="322">
        <f>'Punten per wedstrijd'!H502</f>
        <v>618.49999999999909</v>
      </c>
      <c r="K423" s="322">
        <f>'Punten per wedstrijd'!H418</f>
        <v>514.30000000000018</v>
      </c>
      <c r="L423" s="322">
        <f>'Punten per wedstrijd'!I418</f>
        <v>316.50000000000091</v>
      </c>
      <c r="M423" s="322">
        <f>'Punten per wedstrijd'!J418</f>
        <v>348.69999999999891</v>
      </c>
      <c r="N423" s="322">
        <f>'Punten per wedstrijd'!K418</f>
        <v>330.19999999999891</v>
      </c>
      <c r="O423" s="322">
        <f>'Punten per wedstrijd'!L418</f>
        <v>275.99999999999909</v>
      </c>
      <c r="P423" s="322">
        <f>'Punten per wedstrijd'!I502</f>
        <v>632.09999999999854</v>
      </c>
      <c r="Q423" s="322">
        <f>'Punten per wedstrijd'!M418</f>
        <v>171.49999999999818</v>
      </c>
      <c r="R423" s="322">
        <f>'Punten per wedstrijd'!N418</f>
        <v>220.39999999999782</v>
      </c>
      <c r="S423" s="322">
        <f>'Punten per wedstrijd'!O418</f>
        <v>154.5</v>
      </c>
      <c r="T423" s="322">
        <f>'Punten per wedstrijd'!P418</f>
        <v>403.79999999999927</v>
      </c>
      <c r="U423" s="322">
        <f>'Punten per wedstrijd'!J502</f>
        <v>661.20000000000073</v>
      </c>
      <c r="V423" s="323">
        <f t="shared" si="10"/>
        <v>7953.0499999999929</v>
      </c>
      <c r="X423" s="28"/>
      <c r="Y423" s="28"/>
      <c r="Z423" s="28"/>
    </row>
    <row r="424" spans="1:26" ht="15.75">
      <c r="A424" s="324"/>
      <c r="D424" s="322"/>
      <c r="E424" s="322"/>
      <c r="F424" s="322"/>
      <c r="G424" s="322"/>
      <c r="H424" s="322"/>
      <c r="I424" s="322"/>
      <c r="J424" s="322"/>
      <c r="K424" s="322"/>
      <c r="L424" s="322"/>
      <c r="M424" s="322"/>
      <c r="N424" s="322"/>
      <c r="O424" s="322"/>
      <c r="P424" s="322"/>
      <c r="Q424" s="322"/>
      <c r="R424" s="322"/>
      <c r="S424" s="322"/>
      <c r="T424" s="322"/>
      <c r="U424" s="322"/>
      <c r="V424" s="323"/>
      <c r="X424" s="28"/>
      <c r="Y424" s="28"/>
      <c r="Z424" s="28"/>
    </row>
    <row r="425" spans="1:26" ht="15.75">
      <c r="A425" s="324"/>
      <c r="D425" s="322"/>
      <c r="E425" s="322"/>
      <c r="F425" s="322"/>
      <c r="G425" s="322"/>
      <c r="H425" s="322"/>
      <c r="I425" s="322"/>
      <c r="J425" s="322"/>
      <c r="K425" s="322"/>
      <c r="L425" s="28"/>
      <c r="M425" s="323"/>
      <c r="O425" s="28"/>
      <c r="P425" s="28"/>
      <c r="Q425" s="28"/>
      <c r="R425" s="68"/>
      <c r="S425" s="28"/>
      <c r="T425" s="28"/>
      <c r="U425" s="28"/>
      <c r="V425" s="28"/>
      <c r="W425" s="28"/>
      <c r="X425" s="28"/>
      <c r="Y425" s="28"/>
      <c r="Z425" s="28"/>
    </row>
    <row r="426" spans="1:26" ht="15.75">
      <c r="A426" s="348" t="s">
        <v>932</v>
      </c>
      <c r="B426" s="349"/>
      <c r="C426" s="349"/>
      <c r="D426" s="344"/>
      <c r="E426" s="344"/>
      <c r="F426" s="344"/>
      <c r="G426" s="345" t="s">
        <v>150</v>
      </c>
      <c r="H426" s="349"/>
      <c r="I426" s="348" t="s">
        <v>2685</v>
      </c>
      <c r="J426" s="344"/>
      <c r="K426" s="346"/>
      <c r="L426" s="347"/>
      <c r="M426" s="346"/>
      <c r="N426" s="346"/>
      <c r="O426" s="345" t="s">
        <v>150</v>
      </c>
      <c r="P426" s="349"/>
      <c r="Q426" s="350" t="s">
        <v>190</v>
      </c>
      <c r="R426" s="346"/>
      <c r="S426" s="346"/>
      <c r="T426" s="346"/>
      <c r="U426" s="346"/>
      <c r="V426" s="346"/>
      <c r="W426" s="345" t="s">
        <v>150</v>
      </c>
    </row>
    <row r="427" spans="1:26" ht="15.75">
      <c r="A427" s="353" t="s">
        <v>3185</v>
      </c>
      <c r="B427" s="349"/>
      <c r="C427" s="349"/>
      <c r="D427" s="344"/>
      <c r="E427" s="339">
        <f>D414*1.2</f>
        <v>831.71999999999957</v>
      </c>
      <c r="F427" s="339">
        <f>D421</f>
        <v>768.99999999999977</v>
      </c>
      <c r="G427" s="341" t="s">
        <v>3854</v>
      </c>
      <c r="H427" s="349"/>
      <c r="I427" s="353" t="s">
        <v>3190</v>
      </c>
      <c r="J427" s="344"/>
      <c r="K427" s="346"/>
      <c r="L427" s="347"/>
      <c r="M427" s="339">
        <f>E416*1.2</f>
        <v>279.00000000000028</v>
      </c>
      <c r="N427" s="339">
        <f>E414</f>
        <v>266.49999999999977</v>
      </c>
      <c r="O427" s="341" t="s">
        <v>3854</v>
      </c>
      <c r="P427" s="349"/>
      <c r="Q427" s="353" t="s">
        <v>3195</v>
      </c>
      <c r="R427" s="346"/>
      <c r="S427" s="346"/>
      <c r="T427" s="346"/>
      <c r="U427" s="339">
        <f>F414*1.2</f>
        <v>346.80000000000024</v>
      </c>
      <c r="V427" s="339">
        <f>F422</f>
        <v>289.50000000000045</v>
      </c>
      <c r="W427" s="341" t="s">
        <v>3854</v>
      </c>
    </row>
    <row r="428" spans="1:26" ht="15.75">
      <c r="A428" s="353" t="s">
        <v>3186</v>
      </c>
      <c r="B428" s="349"/>
      <c r="C428" s="349"/>
      <c r="D428" s="344"/>
      <c r="E428" s="339">
        <f>D415*1.2</f>
        <v>634.38000000000068</v>
      </c>
      <c r="F428" s="339">
        <f>D416</f>
        <v>373.80000000000018</v>
      </c>
      <c r="G428" s="341" t="s">
        <v>3857</v>
      </c>
      <c r="H428" s="349"/>
      <c r="I428" s="353" t="s">
        <v>3191</v>
      </c>
      <c r="J428" s="344"/>
      <c r="K428" s="346"/>
      <c r="L428" s="347"/>
      <c r="M428" s="339">
        <f>E419*1.2</f>
        <v>208.79999999999998</v>
      </c>
      <c r="N428" s="339">
        <f>E423</f>
        <v>191</v>
      </c>
      <c r="O428" s="341" t="s">
        <v>3854</v>
      </c>
      <c r="P428" s="349"/>
      <c r="Q428" s="353" t="s">
        <v>3196</v>
      </c>
      <c r="R428" s="346"/>
      <c r="S428" s="346"/>
      <c r="T428" s="346"/>
      <c r="U428" s="339">
        <f>F415*1.2</f>
        <v>456.60000000000133</v>
      </c>
      <c r="V428" s="339">
        <f>F419</f>
        <v>301.60000000000082</v>
      </c>
      <c r="W428" s="341" t="s">
        <v>3857</v>
      </c>
    </row>
    <row r="429" spans="1:26" ht="15.75">
      <c r="A429" s="353" t="s">
        <v>3187</v>
      </c>
      <c r="B429" s="349"/>
      <c r="C429" s="349"/>
      <c r="D429" s="344"/>
      <c r="E429" s="339">
        <f>D417*1.2</f>
        <v>805.7399999999999</v>
      </c>
      <c r="F429" s="339">
        <f>D420</f>
        <v>530.89999999999964</v>
      </c>
      <c r="G429" s="341" t="s">
        <v>3857</v>
      </c>
      <c r="H429" s="349"/>
      <c r="I429" s="353" t="s">
        <v>3192</v>
      </c>
      <c r="J429" s="344"/>
      <c r="K429" s="346"/>
      <c r="L429" s="347"/>
      <c r="M429" s="339">
        <f>E420*1.2</f>
        <v>214.6799999999993</v>
      </c>
      <c r="N429" s="339">
        <f>E418</f>
        <v>283.60000000000036</v>
      </c>
      <c r="O429" s="342" t="s">
        <v>3855</v>
      </c>
      <c r="P429" s="349"/>
      <c r="Q429" s="353" t="s">
        <v>3197</v>
      </c>
      <c r="R429" s="346"/>
      <c r="S429" s="346"/>
      <c r="T429" s="346"/>
      <c r="U429" s="339">
        <f>F417*1.2</f>
        <v>403.79999999999973</v>
      </c>
      <c r="V429" s="339">
        <f>F416</f>
        <v>260.40000000000032</v>
      </c>
      <c r="W429" s="341" t="s">
        <v>3857</v>
      </c>
    </row>
    <row r="430" spans="1:26" ht="15.75">
      <c r="A430" s="353" t="s">
        <v>3188</v>
      </c>
      <c r="B430" s="349"/>
      <c r="C430" s="349"/>
      <c r="D430" s="344"/>
      <c r="E430" s="339">
        <f>D418*1.2</f>
        <v>843.35999999999967</v>
      </c>
      <c r="F430" s="339">
        <f>D419</f>
        <v>503.70000000000005</v>
      </c>
      <c r="G430" s="341" t="s">
        <v>3857</v>
      </c>
      <c r="H430" s="349"/>
      <c r="I430" s="353" t="s">
        <v>3193</v>
      </c>
      <c r="J430" s="344"/>
      <c r="K430" s="346"/>
      <c r="L430" s="347"/>
      <c r="M430" s="339">
        <f>E421*1.2</f>
        <v>211.2</v>
      </c>
      <c r="N430" s="339">
        <f>E417</f>
        <v>348.49999999999977</v>
      </c>
      <c r="O430" s="342" t="s">
        <v>3855</v>
      </c>
      <c r="P430" s="349"/>
      <c r="Q430" s="353" t="s">
        <v>3198</v>
      </c>
      <c r="R430" s="346"/>
      <c r="S430" s="346"/>
      <c r="T430" s="346"/>
      <c r="U430" s="339">
        <f>F421*1.2</f>
        <v>621.35999999999797</v>
      </c>
      <c r="V430" s="339">
        <f>F420</f>
        <v>320.49999999999909</v>
      </c>
      <c r="W430" s="342" t="s">
        <v>3857</v>
      </c>
    </row>
    <row r="431" spans="1:26" ht="15.75">
      <c r="A431" s="353" t="s">
        <v>3189</v>
      </c>
      <c r="B431" s="349"/>
      <c r="C431" s="349"/>
      <c r="D431" s="344"/>
      <c r="E431" s="339">
        <f>D423*1.2</f>
        <v>953.94000000000028</v>
      </c>
      <c r="F431" s="339">
        <f>D422</f>
        <v>583.70000000000005</v>
      </c>
      <c r="G431" s="341" t="s">
        <v>3857</v>
      </c>
      <c r="H431" s="349"/>
      <c r="I431" s="353" t="s">
        <v>3194</v>
      </c>
      <c r="J431" s="344"/>
      <c r="K431" s="346"/>
      <c r="L431" s="347"/>
      <c r="M431" s="339">
        <f>E422*1.2</f>
        <v>348.84000000000032</v>
      </c>
      <c r="N431" s="339">
        <f>E415</f>
        <v>290.80000000000064</v>
      </c>
      <c r="O431" s="341" t="s">
        <v>3854</v>
      </c>
      <c r="P431" s="349"/>
      <c r="Q431" s="353" t="s">
        <v>3199</v>
      </c>
      <c r="R431" s="346"/>
      <c r="S431" s="346"/>
      <c r="T431" s="346"/>
      <c r="U431" s="339">
        <f>F423*1.2</f>
        <v>444</v>
      </c>
      <c r="V431" s="339">
        <f>F418</f>
        <v>304.5</v>
      </c>
      <c r="W431" s="342" t="s">
        <v>3857</v>
      </c>
    </row>
    <row r="432" spans="1:26" ht="15.75">
      <c r="A432" s="352"/>
      <c r="B432" s="349"/>
      <c r="C432" s="349"/>
      <c r="D432" s="344"/>
      <c r="E432" s="339"/>
      <c r="F432" s="339"/>
      <c r="G432" s="341"/>
      <c r="H432" s="349"/>
      <c r="I432" s="349"/>
      <c r="J432" s="344"/>
      <c r="K432" s="346"/>
      <c r="L432" s="347"/>
      <c r="M432" s="342"/>
      <c r="N432" s="342"/>
      <c r="O432" s="342"/>
      <c r="P432" s="349"/>
      <c r="Q432" s="344"/>
      <c r="R432" s="346"/>
      <c r="S432" s="346"/>
      <c r="T432" s="346"/>
      <c r="U432" s="342"/>
      <c r="V432" s="342"/>
      <c r="W432" s="342"/>
    </row>
    <row r="433" spans="1:24" ht="15.75">
      <c r="A433" s="348" t="s">
        <v>175</v>
      </c>
      <c r="B433" s="349"/>
      <c r="C433" s="349"/>
      <c r="D433" s="344"/>
      <c r="E433" s="339"/>
      <c r="F433" s="339"/>
      <c r="G433" s="340" t="s">
        <v>150</v>
      </c>
      <c r="H433" s="349"/>
      <c r="I433" s="348" t="s">
        <v>191</v>
      </c>
      <c r="J433" s="344"/>
      <c r="K433" s="346"/>
      <c r="L433" s="347"/>
      <c r="M433" s="342"/>
      <c r="N433" s="342"/>
      <c r="O433" s="340" t="s">
        <v>150</v>
      </c>
      <c r="P433" s="349"/>
      <c r="Q433" s="350" t="s">
        <v>192</v>
      </c>
      <c r="R433" s="346"/>
      <c r="S433" s="346"/>
      <c r="T433" s="346"/>
      <c r="U433" s="342"/>
      <c r="V433" s="342"/>
      <c r="W433" s="340" t="s">
        <v>150</v>
      </c>
    </row>
    <row r="434" spans="1:24" ht="15.75">
      <c r="A434" s="353" t="s">
        <v>3200</v>
      </c>
      <c r="B434" s="349"/>
      <c r="C434" s="349"/>
      <c r="D434" s="344"/>
      <c r="E434" s="339">
        <f>G416*1.2</f>
        <v>412.08000000000089</v>
      </c>
      <c r="F434" s="339">
        <f>G421</f>
        <v>503.599999999999</v>
      </c>
      <c r="G434" s="341" t="s">
        <v>3856</v>
      </c>
      <c r="H434" s="349"/>
      <c r="I434" s="353" t="s">
        <v>3205</v>
      </c>
      <c r="J434" s="344"/>
      <c r="K434" s="346"/>
      <c r="L434" s="347"/>
      <c r="M434" s="339">
        <f>H414*1.2</f>
        <v>693.8399999999998</v>
      </c>
      <c r="N434" s="339">
        <f>H418</f>
        <v>868.00000000000045</v>
      </c>
      <c r="O434" s="342" t="s">
        <v>3855</v>
      </c>
      <c r="P434" s="349"/>
      <c r="Q434" s="353" t="s">
        <v>3210</v>
      </c>
      <c r="R434" s="346"/>
      <c r="S434" s="346"/>
      <c r="T434" s="346"/>
      <c r="U434" s="339">
        <f>I418*1.2</f>
        <v>479.76000000000022</v>
      </c>
      <c r="V434" s="339">
        <f>I417</f>
        <v>253.74999999999909</v>
      </c>
      <c r="W434" s="342" t="s">
        <v>3857</v>
      </c>
    </row>
    <row r="435" spans="1:24" ht="15.75">
      <c r="A435" s="353" t="s">
        <v>3201</v>
      </c>
      <c r="B435" s="349"/>
      <c r="C435" s="349"/>
      <c r="D435" s="344"/>
      <c r="E435" s="339">
        <f>G418*1.2</f>
        <v>1109.5199999999998</v>
      </c>
      <c r="F435" s="339">
        <f>G415</f>
        <v>550.00000000000136</v>
      </c>
      <c r="G435" s="341" t="s">
        <v>3857</v>
      </c>
      <c r="H435" s="349"/>
      <c r="I435" s="353" t="s">
        <v>3206</v>
      </c>
      <c r="J435" s="344"/>
      <c r="K435" s="346"/>
      <c r="L435" s="347"/>
      <c r="M435" s="339">
        <f>H415*1.2</f>
        <v>1255.2000000000021</v>
      </c>
      <c r="N435" s="339">
        <f>H423</f>
        <v>805.89999999999964</v>
      </c>
      <c r="O435" s="341" t="s">
        <v>3857</v>
      </c>
      <c r="P435" s="349"/>
      <c r="Q435" s="353" t="s">
        <v>3211</v>
      </c>
      <c r="R435" s="346"/>
      <c r="S435" s="346"/>
      <c r="T435" s="346"/>
      <c r="U435" s="339">
        <f>I419*1.2</f>
        <v>303.71999999999986</v>
      </c>
      <c r="V435" s="339">
        <f>I421</f>
        <v>139.29999999999836</v>
      </c>
      <c r="W435" s="342" t="s">
        <v>3857</v>
      </c>
    </row>
    <row r="436" spans="1:24" ht="15.75">
      <c r="A436" s="353" t="s">
        <v>3202</v>
      </c>
      <c r="B436" s="349"/>
      <c r="C436" s="349"/>
      <c r="D436" s="344"/>
      <c r="E436" s="339">
        <f>G419*1.2</f>
        <v>1080.0000000000005</v>
      </c>
      <c r="F436" s="339">
        <f>G414</f>
        <v>616.94999999999982</v>
      </c>
      <c r="G436" s="341" t="s">
        <v>3857</v>
      </c>
      <c r="H436" s="349"/>
      <c r="I436" s="353" t="s">
        <v>3207</v>
      </c>
      <c r="J436" s="344"/>
      <c r="K436" s="346"/>
      <c r="L436" s="347"/>
      <c r="M436" s="339">
        <f>H416*1.2</f>
        <v>890.04000000000144</v>
      </c>
      <c r="N436" s="339">
        <f>H420</f>
        <v>914.900000000001</v>
      </c>
      <c r="O436" s="341" t="s">
        <v>3856</v>
      </c>
      <c r="P436" s="349"/>
      <c r="Q436" s="353" t="s">
        <v>3212</v>
      </c>
      <c r="R436" s="346"/>
      <c r="S436" s="346"/>
      <c r="T436" s="346"/>
      <c r="U436" s="339">
        <f>I420*1.2</f>
        <v>462.24000000000086</v>
      </c>
      <c r="V436" s="339">
        <f>I415</f>
        <v>386.40000000000055</v>
      </c>
      <c r="W436" s="341" t="s">
        <v>3854</v>
      </c>
    </row>
    <row r="437" spans="1:24" ht="15.75">
      <c r="A437" s="353" t="s">
        <v>3203</v>
      </c>
      <c r="B437" s="349"/>
      <c r="C437" s="349"/>
      <c r="D437" s="344"/>
      <c r="E437" s="339">
        <f>G420*1.2</f>
        <v>1093.7999999999995</v>
      </c>
      <c r="F437" s="339">
        <f>G423</f>
        <v>772.900000000001</v>
      </c>
      <c r="G437" s="341" t="s">
        <v>3857</v>
      </c>
      <c r="H437" s="349"/>
      <c r="I437" s="353" t="s">
        <v>3208</v>
      </c>
      <c r="J437" s="344"/>
      <c r="K437" s="346"/>
      <c r="L437" s="347"/>
      <c r="M437" s="339">
        <f>H417*1.2</f>
        <v>1130.2799999999995</v>
      </c>
      <c r="N437" s="339">
        <f>H419</f>
        <v>682.39999999999964</v>
      </c>
      <c r="O437" s="341" t="s">
        <v>3857</v>
      </c>
      <c r="P437" s="349"/>
      <c r="Q437" s="353" t="s">
        <v>3213</v>
      </c>
      <c r="R437" s="346"/>
      <c r="S437" s="346"/>
      <c r="T437" s="346"/>
      <c r="U437" s="339">
        <f>I422*1.2</f>
        <v>675.84000000000083</v>
      </c>
      <c r="V437" s="339">
        <f>I416</f>
        <v>340.50000000000136</v>
      </c>
      <c r="W437" s="342" t="s">
        <v>3857</v>
      </c>
    </row>
    <row r="438" spans="1:24" ht="15.75">
      <c r="A438" s="353" t="s">
        <v>3204</v>
      </c>
      <c r="B438" s="349"/>
      <c r="C438" s="349"/>
      <c r="D438" s="344"/>
      <c r="E438" s="339">
        <f>G422*1.2</f>
        <v>726.11999999999989</v>
      </c>
      <c r="F438" s="339">
        <f>G417</f>
        <v>674.29999999999927</v>
      </c>
      <c r="G438" s="341" t="s">
        <v>3854</v>
      </c>
      <c r="H438" s="349"/>
      <c r="I438" s="353" t="s">
        <v>3209</v>
      </c>
      <c r="J438" s="344"/>
      <c r="K438" s="346"/>
      <c r="L438" s="347"/>
      <c r="M438" s="339">
        <f>H421*1.2</f>
        <v>727.31999999999823</v>
      </c>
      <c r="N438" s="339">
        <f>H422</f>
        <v>959.34999999999991</v>
      </c>
      <c r="O438" s="341" t="s">
        <v>3856</v>
      </c>
      <c r="P438" s="349"/>
      <c r="Q438" s="353" t="s">
        <v>3214</v>
      </c>
      <c r="R438" s="346"/>
      <c r="S438" s="346"/>
      <c r="T438" s="346"/>
      <c r="U438" s="339">
        <f>I423*1.2</f>
        <v>444.72000000000043</v>
      </c>
      <c r="V438" s="339">
        <f>I414</f>
        <v>423.25</v>
      </c>
      <c r="W438" s="341" t="s">
        <v>3854</v>
      </c>
    </row>
    <row r="439" spans="1:24" ht="15.75">
      <c r="A439" s="352"/>
      <c r="B439" s="349"/>
      <c r="C439" s="349"/>
      <c r="D439" s="344"/>
      <c r="E439" s="339"/>
      <c r="F439" s="339"/>
      <c r="G439" s="339"/>
      <c r="H439" s="349"/>
      <c r="I439" s="344"/>
      <c r="J439" s="344"/>
      <c r="K439" s="346"/>
      <c r="L439" s="347"/>
      <c r="M439" s="342"/>
      <c r="N439" s="342"/>
      <c r="O439" s="342"/>
      <c r="P439" s="349"/>
      <c r="Q439" s="346"/>
      <c r="R439" s="346"/>
      <c r="S439" s="346"/>
      <c r="T439" s="346"/>
      <c r="U439" s="342"/>
      <c r="V439" s="342"/>
      <c r="W439" s="342"/>
    </row>
    <row r="440" spans="1:24" ht="15.75">
      <c r="A440" s="348" t="s">
        <v>2686</v>
      </c>
      <c r="B440" s="349"/>
      <c r="C440" s="349"/>
      <c r="D440" s="344"/>
      <c r="E440" s="339"/>
      <c r="F440" s="339"/>
      <c r="G440" s="340" t="s">
        <v>150</v>
      </c>
      <c r="H440" s="349"/>
      <c r="I440" s="348" t="s">
        <v>2687</v>
      </c>
      <c r="J440" s="344"/>
      <c r="K440" s="346"/>
      <c r="L440" s="347"/>
      <c r="M440" s="342"/>
      <c r="N440" s="342"/>
      <c r="O440" s="340" t="s">
        <v>150</v>
      </c>
      <c r="P440" s="349"/>
      <c r="Q440" s="350" t="s">
        <v>2677</v>
      </c>
      <c r="R440" s="346"/>
      <c r="S440" s="346"/>
      <c r="T440" s="346"/>
      <c r="U440" s="342"/>
      <c r="V440" s="342"/>
      <c r="W440" s="340" t="s">
        <v>150</v>
      </c>
    </row>
    <row r="441" spans="1:24" ht="15.75">
      <c r="A441" s="353" t="s">
        <v>3215</v>
      </c>
      <c r="B441" s="349"/>
      <c r="C441" s="349"/>
      <c r="D441" s="344"/>
      <c r="E441" s="339">
        <f>J414*1.2</f>
        <v>288.12000000000262</v>
      </c>
      <c r="F441" s="339">
        <f>J415</f>
        <v>54.5</v>
      </c>
      <c r="G441" s="341" t="s">
        <v>3857</v>
      </c>
      <c r="H441" s="349"/>
      <c r="I441" s="353" t="s">
        <v>3220</v>
      </c>
      <c r="J441" s="344"/>
      <c r="K441" s="346"/>
      <c r="L441" s="347"/>
      <c r="M441" s="339">
        <f>K414*1.2</f>
        <v>418.20000000000164</v>
      </c>
      <c r="N441" s="339">
        <f>K420</f>
        <v>242.40000000000055</v>
      </c>
      <c r="O441" s="341" t="s">
        <v>3857</v>
      </c>
      <c r="P441" s="349"/>
      <c r="Q441" s="353" t="s">
        <v>3225</v>
      </c>
      <c r="R441" s="346"/>
      <c r="S441" s="346"/>
      <c r="T441" s="346"/>
      <c r="U441" s="339">
        <f>L416*1.2</f>
        <v>640.32000000000369</v>
      </c>
      <c r="V441" s="339">
        <f>L423</f>
        <v>316.50000000000091</v>
      </c>
      <c r="W441" s="341" t="s">
        <v>3857</v>
      </c>
    </row>
    <row r="442" spans="1:24" ht="15.75">
      <c r="A442" s="353" t="s">
        <v>3216</v>
      </c>
      <c r="B442" s="349"/>
      <c r="C442" s="349"/>
      <c r="D442" s="344"/>
      <c r="E442" s="339">
        <f>J416*1.2</f>
        <v>311.28000000000281</v>
      </c>
      <c r="F442" s="339">
        <f>J419</f>
        <v>1032.8000000000011</v>
      </c>
      <c r="G442" s="342" t="s">
        <v>3855</v>
      </c>
      <c r="H442" s="349"/>
      <c r="I442" s="353" t="s">
        <v>3221</v>
      </c>
      <c r="J442" s="344"/>
      <c r="K442" s="346"/>
      <c r="L442" s="347"/>
      <c r="M442" s="339">
        <f>K415*1.2</f>
        <v>687.23999999999978</v>
      </c>
      <c r="N442" s="339">
        <f>K417</f>
        <v>590.5</v>
      </c>
      <c r="O442" s="341" t="s">
        <v>3854</v>
      </c>
      <c r="P442" s="349"/>
      <c r="Q442" s="353" t="s">
        <v>3226</v>
      </c>
      <c r="R442" s="346"/>
      <c r="S442" s="346"/>
      <c r="T442" s="346"/>
      <c r="U442" s="339">
        <f>L417*1.2</f>
        <v>354.23999999999978</v>
      </c>
      <c r="V442" s="339">
        <f>L414</f>
        <v>222.00000000000182</v>
      </c>
      <c r="W442" s="341" t="s">
        <v>3857</v>
      </c>
    </row>
    <row r="443" spans="1:24" ht="15.75">
      <c r="A443" s="353" t="s">
        <v>3217</v>
      </c>
      <c r="B443" s="349"/>
      <c r="C443" s="349"/>
      <c r="D443" s="344"/>
      <c r="E443" s="339">
        <f>J417*1.2</f>
        <v>20.520000000000437</v>
      </c>
      <c r="F443" s="339">
        <f>J423</f>
        <v>618.49999999999909</v>
      </c>
      <c r="G443" s="342" t="s">
        <v>3855</v>
      </c>
      <c r="H443" s="349"/>
      <c r="I443" s="353" t="s">
        <v>3222</v>
      </c>
      <c r="J443" s="344"/>
      <c r="K443" s="346"/>
      <c r="L443" s="347"/>
      <c r="M443" s="339">
        <f>K418*1.2</f>
        <v>200.16000000000022</v>
      </c>
      <c r="N443" s="339">
        <f>K416</f>
        <v>191.50000000000136</v>
      </c>
      <c r="O443" s="341" t="s">
        <v>3854</v>
      </c>
      <c r="P443" s="349"/>
      <c r="Q443" s="353" t="s">
        <v>3227</v>
      </c>
      <c r="R443" s="346"/>
      <c r="S443" s="346"/>
      <c r="T443" s="346"/>
      <c r="U443" s="339">
        <f>L420*1.2</f>
        <v>237.60000000000107</v>
      </c>
      <c r="V443" s="339">
        <f>L419</f>
        <v>262.89999999999964</v>
      </c>
      <c r="W443" s="341" t="s">
        <v>3856</v>
      </c>
    </row>
    <row r="444" spans="1:24" ht="15.75">
      <c r="A444" s="353" t="s">
        <v>3218</v>
      </c>
      <c r="B444" s="349"/>
      <c r="C444" s="349"/>
      <c r="D444" s="344"/>
      <c r="E444" s="339">
        <f>J421*1.2</f>
        <v>574.07999999999845</v>
      </c>
      <c r="F444" s="339">
        <f>J418</f>
        <v>706.60000000000036</v>
      </c>
      <c r="G444" s="341" t="s">
        <v>3856</v>
      </c>
      <c r="H444" s="349"/>
      <c r="I444" s="353" t="s">
        <v>3223</v>
      </c>
      <c r="J444" s="344"/>
      <c r="K444" s="346"/>
      <c r="L444" s="347"/>
      <c r="M444" s="339">
        <f>K419*1.2</f>
        <v>0</v>
      </c>
      <c r="N444" s="339">
        <f>K422</f>
        <v>516.90000000000055</v>
      </c>
      <c r="O444" s="342" t="s">
        <v>3855</v>
      </c>
      <c r="P444" s="349"/>
      <c r="Q444" s="353" t="s">
        <v>3228</v>
      </c>
      <c r="R444" s="346"/>
      <c r="S444" s="346"/>
      <c r="T444" s="346"/>
      <c r="U444" s="339">
        <f>L421*1.2</f>
        <v>312.47999999999848</v>
      </c>
      <c r="V444" s="339">
        <f>L415</f>
        <v>299.59999999999945</v>
      </c>
      <c r="W444" s="341" t="s">
        <v>3854</v>
      </c>
    </row>
    <row r="445" spans="1:24" ht="15.75">
      <c r="A445" s="353" t="s">
        <v>3219</v>
      </c>
      <c r="B445" s="349"/>
      <c r="C445" s="349"/>
      <c r="D445" s="344"/>
      <c r="E445" s="339">
        <f>J422*1.2</f>
        <v>252</v>
      </c>
      <c r="F445" s="339">
        <f>J420</f>
        <v>811.89999999999964</v>
      </c>
      <c r="G445" s="342" t="s">
        <v>3855</v>
      </c>
      <c r="H445" s="344"/>
      <c r="I445" s="353" t="s">
        <v>3224</v>
      </c>
      <c r="J445" s="344"/>
      <c r="K445" s="346"/>
      <c r="L445" s="347"/>
      <c r="M445" s="339">
        <f>K423*1.2</f>
        <v>617.1600000000002</v>
      </c>
      <c r="N445" s="339">
        <f>K421</f>
        <v>272.99999999999773</v>
      </c>
      <c r="O445" s="341" t="s">
        <v>3857</v>
      </c>
      <c r="P445" s="346"/>
      <c r="Q445" s="353" t="s">
        <v>3229</v>
      </c>
      <c r="R445" s="346"/>
      <c r="S445" s="346"/>
      <c r="T445" s="346"/>
      <c r="U445" s="339">
        <f>L422*1.2</f>
        <v>433.91999999999933</v>
      </c>
      <c r="V445" s="339">
        <f>L418</f>
        <v>164.89999999999964</v>
      </c>
      <c r="W445" s="341" t="s">
        <v>3857</v>
      </c>
      <c r="X445" s="28"/>
    </row>
    <row r="446" spans="1:24" ht="15.75">
      <c r="A446" s="351"/>
      <c r="B446" s="349"/>
      <c r="C446" s="349"/>
      <c r="D446" s="344"/>
      <c r="E446" s="339"/>
      <c r="F446" s="339"/>
      <c r="G446" s="339"/>
      <c r="H446" s="344"/>
      <c r="I446" s="343"/>
      <c r="J446" s="344"/>
      <c r="K446" s="346"/>
      <c r="L446" s="347"/>
      <c r="M446" s="354"/>
      <c r="N446" s="342"/>
      <c r="O446" s="342"/>
      <c r="P446" s="346"/>
      <c r="Q446" s="343"/>
      <c r="R446" s="346"/>
      <c r="S446" s="346"/>
      <c r="T446" s="346"/>
      <c r="U446" s="342"/>
      <c r="V446" s="342"/>
      <c r="W446" s="342"/>
      <c r="X446" s="28"/>
    </row>
    <row r="447" spans="1:24" ht="15.75">
      <c r="A447" s="348" t="s">
        <v>195</v>
      </c>
      <c r="G447" s="340" t="s">
        <v>150</v>
      </c>
      <c r="H447" s="349"/>
      <c r="I447" s="348" t="s">
        <v>196</v>
      </c>
      <c r="J447" s="344"/>
      <c r="K447" s="346"/>
      <c r="L447" s="347"/>
      <c r="M447" s="342"/>
      <c r="N447" s="342"/>
      <c r="O447" s="340" t="s">
        <v>150</v>
      </c>
      <c r="P447" s="349"/>
      <c r="Q447" s="350" t="s">
        <v>197</v>
      </c>
      <c r="R447" s="346"/>
      <c r="S447" s="346"/>
      <c r="T447" s="346"/>
      <c r="U447" s="342"/>
      <c r="V447" s="342"/>
      <c r="W447" s="340" t="s">
        <v>150</v>
      </c>
      <c r="X447" s="28"/>
    </row>
    <row r="448" spans="1:24" ht="15.75">
      <c r="A448" s="353" t="s">
        <v>3230</v>
      </c>
      <c r="E448" s="327">
        <f>M421*1.2</f>
        <v>193.43999999999869</v>
      </c>
      <c r="F448" s="327">
        <f>M414</f>
        <v>258.00000000000182</v>
      </c>
      <c r="G448" s="342" t="s">
        <v>3855</v>
      </c>
      <c r="H448" s="349"/>
      <c r="I448" s="353" t="s">
        <v>3268</v>
      </c>
      <c r="J448" s="344"/>
      <c r="K448" s="346"/>
      <c r="L448" s="347"/>
      <c r="M448" s="339">
        <f>N414*1.2</f>
        <v>285.60000000000218</v>
      </c>
      <c r="N448" s="339">
        <f>N416</f>
        <v>356.30000000000109</v>
      </c>
      <c r="O448" s="341" t="s">
        <v>3856</v>
      </c>
      <c r="P448" s="349"/>
      <c r="Q448" s="353" t="s">
        <v>3273</v>
      </c>
      <c r="R448" s="346"/>
      <c r="S448" s="346"/>
      <c r="T448" s="346"/>
      <c r="U448" s="339">
        <f>O422*1.2</f>
        <v>316.80000000000109</v>
      </c>
      <c r="V448" s="339">
        <f>O414</f>
        <v>287.80000000000109</v>
      </c>
      <c r="W448" s="341" t="s">
        <v>3854</v>
      </c>
      <c r="X448" s="28"/>
    </row>
    <row r="449" spans="1:24" ht="15.75">
      <c r="A449" s="353" t="s">
        <v>3231</v>
      </c>
      <c r="E449" s="327">
        <f>M416*1.2</f>
        <v>271.80000000000325</v>
      </c>
      <c r="F449" s="327">
        <f>M415</f>
        <v>353.29999999999927</v>
      </c>
      <c r="G449" s="342" t="s">
        <v>3855</v>
      </c>
      <c r="H449" s="349"/>
      <c r="I449" s="353" t="s">
        <v>3269</v>
      </c>
      <c r="J449" s="344"/>
      <c r="K449" s="346"/>
      <c r="L449" s="347"/>
      <c r="M449" s="339">
        <f>N423*1.2</f>
        <v>396.2399999999987</v>
      </c>
      <c r="N449" s="339">
        <f>N419</f>
        <v>45.500000000000909</v>
      </c>
      <c r="O449" s="341" t="s">
        <v>3857</v>
      </c>
      <c r="P449" s="349"/>
      <c r="Q449" s="353" t="s">
        <v>3274</v>
      </c>
      <c r="R449" s="346"/>
      <c r="S449" s="346"/>
      <c r="T449" s="346"/>
      <c r="U449" s="339">
        <f>O419*1.2</f>
        <v>188.52000000000152</v>
      </c>
      <c r="V449" s="339">
        <f>O415</f>
        <v>271.79999999999927</v>
      </c>
      <c r="W449" s="342" t="s">
        <v>3855</v>
      </c>
      <c r="X449" s="28"/>
    </row>
    <row r="450" spans="1:24" ht="15.75">
      <c r="A450" s="353" t="s">
        <v>3232</v>
      </c>
      <c r="E450" s="327">
        <f>M420*1.2</f>
        <v>198.11999999999935</v>
      </c>
      <c r="F450" s="327">
        <f>M417</f>
        <v>209.70000000000073</v>
      </c>
      <c r="G450" s="341" t="s">
        <v>3856</v>
      </c>
      <c r="H450" s="349"/>
      <c r="I450" s="353" t="s">
        <v>3270</v>
      </c>
      <c r="J450" s="344"/>
      <c r="K450" s="346"/>
      <c r="L450" s="347"/>
      <c r="M450" s="339">
        <f>N418*1.2</f>
        <v>297.47999999999848</v>
      </c>
      <c r="N450" s="339">
        <f>N420</f>
        <v>406.79999999999927</v>
      </c>
      <c r="O450" s="341" t="s">
        <v>3856</v>
      </c>
      <c r="P450" s="349"/>
      <c r="Q450" s="353" t="s">
        <v>3275</v>
      </c>
      <c r="R450" s="346"/>
      <c r="S450" s="346"/>
      <c r="T450" s="346"/>
      <c r="U450" s="339">
        <f>O416*1.2</f>
        <v>729.36000000000024</v>
      </c>
      <c r="V450" s="339">
        <f>O417</f>
        <v>194.55000000000109</v>
      </c>
      <c r="W450" s="342" t="s">
        <v>3857</v>
      </c>
      <c r="X450" s="28"/>
    </row>
    <row r="451" spans="1:24" ht="15.75">
      <c r="A451" s="353" t="s">
        <v>3233</v>
      </c>
      <c r="E451" s="327">
        <f>M419*1.2</f>
        <v>192.95999999999913</v>
      </c>
      <c r="F451" s="327">
        <f>M418</f>
        <v>189.19999999999982</v>
      </c>
      <c r="G451" s="341" t="s">
        <v>3854</v>
      </c>
      <c r="H451" s="349"/>
      <c r="I451" s="353" t="s">
        <v>3271</v>
      </c>
      <c r="J451" s="344"/>
      <c r="K451" s="346"/>
      <c r="L451" s="347"/>
      <c r="M451" s="339">
        <f>N417*1.2</f>
        <v>412.38000000000176</v>
      </c>
      <c r="N451" s="339">
        <f>N421</f>
        <v>114.99999999999909</v>
      </c>
      <c r="O451" s="341" t="s">
        <v>3857</v>
      </c>
      <c r="P451" s="349"/>
      <c r="Q451" s="353" t="s">
        <v>3276</v>
      </c>
      <c r="R451" s="346"/>
      <c r="S451" s="346"/>
      <c r="T451" s="346"/>
      <c r="U451" s="339">
        <f>O420*1.2</f>
        <v>333</v>
      </c>
      <c r="V451" s="339">
        <f>O421</f>
        <v>252.79999999999836</v>
      </c>
      <c r="W451" s="342" t="s">
        <v>3857</v>
      </c>
      <c r="X451" s="28"/>
    </row>
    <row r="452" spans="1:24" ht="15.75">
      <c r="A452" s="353" t="s">
        <v>3234</v>
      </c>
      <c r="E452" s="327">
        <f>M422*1.2</f>
        <v>335.76000000000022</v>
      </c>
      <c r="F452" s="327">
        <f>M423</f>
        <v>348.69999999999891</v>
      </c>
      <c r="G452" s="341" t="s">
        <v>3856</v>
      </c>
      <c r="H452" s="349"/>
      <c r="I452" s="353" t="s">
        <v>3272</v>
      </c>
      <c r="J452" s="344"/>
      <c r="K452" s="346"/>
      <c r="L452" s="347"/>
      <c r="M452" s="339">
        <f>N415*1.2</f>
        <v>375.83999999999867</v>
      </c>
      <c r="N452" s="339">
        <f>N422</f>
        <v>210.5</v>
      </c>
      <c r="O452" s="341" t="s">
        <v>3857</v>
      </c>
      <c r="P452" s="349"/>
      <c r="Q452" s="353" t="s">
        <v>3277</v>
      </c>
      <c r="R452" s="346"/>
      <c r="S452" s="346"/>
      <c r="T452" s="346"/>
      <c r="U452" s="339">
        <f>O418*1.2</f>
        <v>292.31999999999823</v>
      </c>
      <c r="V452" s="339">
        <f>O423</f>
        <v>275.99999999999909</v>
      </c>
      <c r="W452" s="341" t="s">
        <v>3854</v>
      </c>
      <c r="X452" s="28"/>
    </row>
    <row r="453" spans="1:24" ht="15.75">
      <c r="A453" s="352"/>
      <c r="B453" s="349"/>
      <c r="C453" s="349"/>
      <c r="D453" s="344"/>
      <c r="E453" s="339"/>
      <c r="F453" s="339"/>
      <c r="G453" s="341"/>
      <c r="H453" s="349"/>
      <c r="I453" s="349"/>
      <c r="J453" s="344"/>
      <c r="K453" s="346"/>
      <c r="L453" s="347"/>
      <c r="M453" s="342"/>
      <c r="N453" s="342"/>
      <c r="O453" s="342"/>
      <c r="P453" s="349"/>
      <c r="Q453" s="344"/>
      <c r="R453" s="346"/>
      <c r="S453" s="346"/>
      <c r="T453" s="346"/>
      <c r="U453" s="342"/>
      <c r="V453" s="342"/>
      <c r="W453" s="342"/>
      <c r="X453" s="28"/>
    </row>
    <row r="454" spans="1:24" ht="15.75">
      <c r="A454" s="348" t="s">
        <v>200</v>
      </c>
      <c r="B454" s="349"/>
      <c r="C454" s="349"/>
      <c r="D454" s="344"/>
      <c r="E454" s="339"/>
      <c r="F454" s="339"/>
      <c r="G454" s="340" t="s">
        <v>150</v>
      </c>
      <c r="H454" s="349"/>
      <c r="I454" s="348" t="s">
        <v>199</v>
      </c>
      <c r="J454" s="344"/>
      <c r="K454" s="346"/>
      <c r="L454" s="347"/>
      <c r="M454" s="342"/>
      <c r="N454" s="342"/>
      <c r="O454" s="340" t="s">
        <v>150</v>
      </c>
      <c r="P454" s="349"/>
      <c r="Q454" s="350" t="s">
        <v>2749</v>
      </c>
      <c r="R454" s="346"/>
      <c r="S454" s="346"/>
      <c r="T454" s="346"/>
      <c r="U454" s="342"/>
      <c r="V454" s="342"/>
      <c r="W454" s="340" t="s">
        <v>150</v>
      </c>
      <c r="X454" s="28"/>
    </row>
    <row r="455" spans="1:24" ht="15.75">
      <c r="A455" s="353" t="s">
        <v>3278</v>
      </c>
      <c r="B455" s="349"/>
      <c r="C455" s="349"/>
      <c r="D455" s="344"/>
      <c r="E455" s="339">
        <f>P421*1.2</f>
        <v>634.19999999999891</v>
      </c>
      <c r="F455" s="339">
        <f>P416</f>
        <v>477.30000000000109</v>
      </c>
      <c r="G455" s="342" t="s">
        <v>3857</v>
      </c>
      <c r="H455" s="349"/>
      <c r="I455" s="353" t="s">
        <v>3283</v>
      </c>
      <c r="J455" s="344"/>
      <c r="K455" s="346"/>
      <c r="L455" s="347"/>
      <c r="M455" s="339">
        <f>Q418*1.2</f>
        <v>282.83999999999867</v>
      </c>
      <c r="N455" s="339">
        <f>Q414</f>
        <v>141.80000000000018</v>
      </c>
      <c r="O455" s="342" t="s">
        <v>3857</v>
      </c>
      <c r="P455" s="349"/>
      <c r="Q455" s="353" t="s">
        <v>3288</v>
      </c>
      <c r="R455" s="346"/>
      <c r="S455" s="346"/>
      <c r="T455" s="346"/>
      <c r="U455" s="339">
        <f>R417*1.2</f>
        <v>199.67999999999955</v>
      </c>
      <c r="V455" s="339">
        <f>R418</f>
        <v>136.49999999999909</v>
      </c>
      <c r="W455" s="342" t="s">
        <v>3857</v>
      </c>
      <c r="X455" s="28"/>
    </row>
    <row r="456" spans="1:24" ht="15.75">
      <c r="A456" s="353" t="s">
        <v>3279</v>
      </c>
      <c r="B456" s="349"/>
      <c r="C456" s="349"/>
      <c r="D456" s="344"/>
      <c r="E456" s="339">
        <f>P415*1.2</f>
        <v>857.39999999999668</v>
      </c>
      <c r="F456" s="339">
        <f>P418</f>
        <v>530.79999999999836</v>
      </c>
      <c r="G456" s="342" t="s">
        <v>3857</v>
      </c>
      <c r="H456" s="349"/>
      <c r="I456" s="353" t="s">
        <v>3284</v>
      </c>
      <c r="J456" s="344"/>
      <c r="K456" s="346"/>
      <c r="L456" s="347"/>
      <c r="M456" s="339">
        <f>Q423*1.2</f>
        <v>205.79999999999782</v>
      </c>
      <c r="N456" s="339">
        <f>Q415</f>
        <v>178.59999999999764</v>
      </c>
      <c r="O456" s="341" t="s">
        <v>3854</v>
      </c>
      <c r="P456" s="349"/>
      <c r="Q456" s="353" t="s">
        <v>3289</v>
      </c>
      <c r="R456" s="346"/>
      <c r="S456" s="346"/>
      <c r="T456" s="346"/>
      <c r="U456" s="339">
        <f>R421*1.2</f>
        <v>122.40000000000218</v>
      </c>
      <c r="V456" s="339">
        <f>R419</f>
        <v>141.40000000000055</v>
      </c>
      <c r="W456" s="341" t="s">
        <v>3856</v>
      </c>
      <c r="X456" s="28"/>
    </row>
    <row r="457" spans="1:24" ht="15.75">
      <c r="A457" s="353" t="s">
        <v>3280</v>
      </c>
      <c r="B457" s="349"/>
      <c r="C457" s="349"/>
      <c r="D457" s="344"/>
      <c r="E457" s="339">
        <f>P414*1.2</f>
        <v>655.25999999999908</v>
      </c>
      <c r="F457" s="339">
        <f>P419</f>
        <v>827.30000000000018</v>
      </c>
      <c r="G457" s="342" t="s">
        <v>3855</v>
      </c>
      <c r="H457" s="349"/>
      <c r="I457" s="353" t="s">
        <v>3285</v>
      </c>
      <c r="J457" s="344"/>
      <c r="K457" s="346"/>
      <c r="L457" s="347"/>
      <c r="M457" s="339">
        <f>Q420*1.2</f>
        <v>228.6</v>
      </c>
      <c r="N457" s="339">
        <f>Q416</f>
        <v>398.90000000000055</v>
      </c>
      <c r="O457" s="342" t="s">
        <v>3855</v>
      </c>
      <c r="P457" s="349"/>
      <c r="Q457" s="353" t="s">
        <v>3290</v>
      </c>
      <c r="R457" s="346"/>
      <c r="S457" s="346"/>
      <c r="T457" s="346"/>
      <c r="U457" s="339">
        <f>R415*1.2</f>
        <v>383.39999999999674</v>
      </c>
      <c r="V457" s="339">
        <f>R420</f>
        <v>178.79999999999927</v>
      </c>
      <c r="W457" s="342" t="s">
        <v>3857</v>
      </c>
      <c r="X457" s="28"/>
    </row>
    <row r="458" spans="1:24" ht="15.75">
      <c r="A458" s="353" t="s">
        <v>3281</v>
      </c>
      <c r="B458" s="349"/>
      <c r="C458" s="349"/>
      <c r="D458" s="344"/>
      <c r="E458" s="339">
        <f>P423*1.2</f>
        <v>758.51999999999828</v>
      </c>
      <c r="F458" s="339">
        <f>P420</f>
        <v>662.09999999999854</v>
      </c>
      <c r="G458" s="341" t="s">
        <v>3854</v>
      </c>
      <c r="H458" s="349"/>
      <c r="I458" s="353" t="s">
        <v>3286</v>
      </c>
      <c r="J458" s="344"/>
      <c r="K458" s="346"/>
      <c r="L458" s="347"/>
      <c r="M458" s="339">
        <f>Q419*1.2</f>
        <v>0</v>
      </c>
      <c r="N458" s="339">
        <f>Q417</f>
        <v>335.50000000000182</v>
      </c>
      <c r="O458" s="342" t="s">
        <v>3855</v>
      </c>
      <c r="P458" s="349"/>
      <c r="Q458" s="353" t="s">
        <v>3291</v>
      </c>
      <c r="R458" s="346"/>
      <c r="S458" s="346"/>
      <c r="T458" s="346"/>
      <c r="U458" s="339">
        <f>R416*1.2</f>
        <v>638.4</v>
      </c>
      <c r="V458" s="339">
        <f>R422</f>
        <v>252.00000000000182</v>
      </c>
      <c r="W458" s="342" t="s">
        <v>3857</v>
      </c>
      <c r="X458" s="28"/>
    </row>
    <row r="459" spans="1:24" ht="15.75">
      <c r="A459" s="353" t="s">
        <v>3282</v>
      </c>
      <c r="B459" s="349"/>
      <c r="C459" s="349"/>
      <c r="D459" s="344"/>
      <c r="E459" s="339">
        <f>P417*1.2</f>
        <v>753.84000000000083</v>
      </c>
      <c r="F459" s="339">
        <f>P422</f>
        <v>641.90000000000055</v>
      </c>
      <c r="G459" s="341" t="s">
        <v>3854</v>
      </c>
      <c r="H459" s="349"/>
      <c r="I459" s="353" t="s">
        <v>3287</v>
      </c>
      <c r="J459" s="344"/>
      <c r="K459" s="346"/>
      <c r="L459" s="347"/>
      <c r="M459" s="339">
        <f>Q422*1.2</f>
        <v>261.3600000000024</v>
      </c>
      <c r="N459" s="339">
        <f>Q421</f>
        <v>97.999999999998181</v>
      </c>
      <c r="O459" s="342" t="s">
        <v>3857</v>
      </c>
      <c r="P459" s="349"/>
      <c r="Q459" s="353" t="s">
        <v>3292</v>
      </c>
      <c r="R459" s="346"/>
      <c r="S459" s="346"/>
      <c r="T459" s="346"/>
      <c r="U459" s="339">
        <f>R414*1.2</f>
        <v>252.36000000000021</v>
      </c>
      <c r="V459" s="339">
        <f>R423</f>
        <v>220.39999999999782</v>
      </c>
      <c r="W459" s="341" t="s">
        <v>3854</v>
      </c>
      <c r="X459" s="28"/>
    </row>
    <row r="460" spans="1:24" ht="15.75">
      <c r="A460" s="352"/>
      <c r="B460" s="349"/>
      <c r="C460" s="349"/>
      <c r="D460" s="344"/>
      <c r="E460" s="339"/>
      <c r="F460" s="339"/>
      <c r="G460" s="339"/>
      <c r="H460" s="349"/>
      <c r="I460" s="344"/>
      <c r="J460" s="344"/>
      <c r="K460" s="346"/>
      <c r="L460" s="347"/>
      <c r="M460" s="342"/>
      <c r="N460" s="342"/>
      <c r="O460" s="342"/>
      <c r="P460" s="349"/>
      <c r="Q460" s="346"/>
      <c r="R460" s="346"/>
      <c r="S460" s="346"/>
      <c r="T460" s="346"/>
      <c r="U460" s="342"/>
      <c r="V460" s="342"/>
      <c r="W460" s="342"/>
      <c r="X460" s="28"/>
    </row>
    <row r="461" spans="1:24" ht="15.75">
      <c r="A461" s="348" t="s">
        <v>176</v>
      </c>
      <c r="B461" s="349"/>
      <c r="C461" s="349"/>
      <c r="D461" s="344"/>
      <c r="E461" s="339"/>
      <c r="F461" s="339"/>
      <c r="G461" s="340" t="s">
        <v>150</v>
      </c>
      <c r="H461" s="349"/>
      <c r="I461" s="348" t="s">
        <v>201</v>
      </c>
      <c r="J461" s="344"/>
      <c r="K461" s="346"/>
      <c r="L461" s="347"/>
      <c r="M461" s="342"/>
      <c r="N461" s="342"/>
      <c r="O461" s="340" t="s">
        <v>150</v>
      </c>
      <c r="P461" s="349"/>
      <c r="Q461" s="350" t="s">
        <v>202</v>
      </c>
      <c r="R461" s="346"/>
      <c r="S461" s="346"/>
      <c r="T461" s="346"/>
      <c r="U461" s="342"/>
      <c r="V461" s="342"/>
      <c r="W461" s="340" t="s">
        <v>150</v>
      </c>
      <c r="X461" s="28"/>
    </row>
    <row r="462" spans="1:24" ht="15.75">
      <c r="A462" s="353" t="s">
        <v>3293</v>
      </c>
      <c r="B462" s="349"/>
      <c r="C462" s="349"/>
      <c r="D462" s="344"/>
      <c r="E462" s="339">
        <f>S415*1.2</f>
        <v>161.27999999999739</v>
      </c>
      <c r="F462" s="339">
        <f>S414</f>
        <v>248.60000000000036</v>
      </c>
      <c r="G462" s="342" t="s">
        <v>3855</v>
      </c>
      <c r="H462" s="349"/>
      <c r="I462" s="353" t="s">
        <v>3298</v>
      </c>
      <c r="J462" s="344"/>
      <c r="K462" s="346"/>
      <c r="L462" s="347"/>
      <c r="M462" s="339">
        <f>T420*1.2</f>
        <v>561.24000000000524</v>
      </c>
      <c r="N462" s="339">
        <f>T414</f>
        <v>222.80000000000109</v>
      </c>
      <c r="O462" s="342" t="s">
        <v>3857</v>
      </c>
      <c r="P462" s="349"/>
      <c r="Q462" s="353" t="s">
        <v>3303</v>
      </c>
      <c r="R462" s="346"/>
      <c r="S462" s="346"/>
      <c r="T462" s="346"/>
      <c r="U462" s="339">
        <f>U423*1.2</f>
        <v>793.44000000000085</v>
      </c>
      <c r="V462" s="339">
        <f>U416</f>
        <v>190.59999999999854</v>
      </c>
      <c r="W462" s="342" t="s">
        <v>3857</v>
      </c>
      <c r="X462" s="28"/>
    </row>
    <row r="463" spans="1:24" ht="15.75">
      <c r="A463" s="353" t="s">
        <v>3294</v>
      </c>
      <c r="B463" s="349"/>
      <c r="C463" s="349"/>
      <c r="D463" s="344"/>
      <c r="E463" s="339">
        <f>S419*1.2</f>
        <v>475.19999999999891</v>
      </c>
      <c r="F463" s="339">
        <f>S416</f>
        <v>209.60000000000036</v>
      </c>
      <c r="G463" s="342" t="s">
        <v>3857</v>
      </c>
      <c r="H463" s="349"/>
      <c r="I463" s="353" t="s">
        <v>3299</v>
      </c>
      <c r="J463" s="344"/>
      <c r="K463" s="346"/>
      <c r="L463" s="347"/>
      <c r="M463" s="339">
        <f>T417*1.2</f>
        <v>550.56000000000017</v>
      </c>
      <c r="N463" s="339">
        <f>T415</f>
        <v>429.29999999999654</v>
      </c>
      <c r="O463" s="342" t="s">
        <v>3857</v>
      </c>
      <c r="P463" s="349"/>
      <c r="Q463" s="353" t="s">
        <v>3304</v>
      </c>
      <c r="R463" s="346"/>
      <c r="S463" s="346"/>
      <c r="T463" s="346"/>
      <c r="U463" s="339">
        <f>U414*1.2</f>
        <v>560.52000000000146</v>
      </c>
      <c r="V463" s="339">
        <f>U417</f>
        <v>67.299999999998363</v>
      </c>
      <c r="W463" s="342" t="s">
        <v>3857</v>
      </c>
      <c r="X463" s="28"/>
    </row>
    <row r="464" spans="1:24" ht="15.75">
      <c r="A464" s="353" t="s">
        <v>3295</v>
      </c>
      <c r="B464" s="349"/>
      <c r="C464" s="349"/>
      <c r="D464" s="344"/>
      <c r="E464" s="339">
        <f>S423*1.2</f>
        <v>185.4</v>
      </c>
      <c r="F464" s="339">
        <f>S417</f>
        <v>181.94999999999982</v>
      </c>
      <c r="G464" s="341" t="s">
        <v>3854</v>
      </c>
      <c r="H464" s="349"/>
      <c r="I464" s="353" t="s">
        <v>3300</v>
      </c>
      <c r="J464" s="344"/>
      <c r="K464" s="346"/>
      <c r="L464" s="347"/>
      <c r="M464" s="339">
        <f>T416*1.2</f>
        <v>412.67999999999955</v>
      </c>
      <c r="N464" s="339">
        <f>T418</f>
        <v>389.00000000000091</v>
      </c>
      <c r="O464" s="341" t="s">
        <v>3854</v>
      </c>
      <c r="P464" s="349"/>
      <c r="Q464" s="353" t="s">
        <v>3305</v>
      </c>
      <c r="R464" s="346"/>
      <c r="S464" s="346"/>
      <c r="T464" s="346"/>
      <c r="U464" s="339">
        <f>U419*1.2</f>
        <v>911.6400000000009</v>
      </c>
      <c r="V464" s="339">
        <f>U420</f>
        <v>817.35000000000218</v>
      </c>
      <c r="W464" s="341" t="s">
        <v>3854</v>
      </c>
      <c r="X464" s="28"/>
    </row>
    <row r="465" spans="1:26" ht="15.75">
      <c r="A465" s="353" t="s">
        <v>3296</v>
      </c>
      <c r="B465" s="349"/>
      <c r="C465" s="349"/>
      <c r="D465" s="344"/>
      <c r="E465" s="339">
        <f>S418*1.2</f>
        <v>204.8399999999987</v>
      </c>
      <c r="F465" s="339">
        <f>S421</f>
        <v>288.50000000000091</v>
      </c>
      <c r="G465" s="342" t="s">
        <v>3855</v>
      </c>
      <c r="H465" s="349"/>
      <c r="I465" s="353" t="s">
        <v>3301</v>
      </c>
      <c r="J465" s="344"/>
      <c r="K465" s="346"/>
      <c r="L465" s="347"/>
      <c r="M465" s="339">
        <f>T422*1.2</f>
        <v>599.40000000000214</v>
      </c>
      <c r="N465" s="339">
        <f>T419</f>
        <v>623</v>
      </c>
      <c r="O465" s="341" t="s">
        <v>3856</v>
      </c>
      <c r="P465" s="349"/>
      <c r="Q465" s="353" t="s">
        <v>3306</v>
      </c>
      <c r="R465" s="346"/>
      <c r="S465" s="346"/>
      <c r="T465" s="346"/>
      <c r="U465" s="339">
        <f>U415*1.2</f>
        <v>300.2399999999987</v>
      </c>
      <c r="V465" s="339">
        <f>U421</f>
        <v>365.70000000000073</v>
      </c>
      <c r="W465" s="341" t="s">
        <v>3856</v>
      </c>
      <c r="X465" s="28"/>
    </row>
    <row r="466" spans="1:26" ht="15.75">
      <c r="A466" s="353" t="s">
        <v>3297</v>
      </c>
      <c r="B466" s="349"/>
      <c r="C466" s="349"/>
      <c r="D466" s="344"/>
      <c r="E466" s="339">
        <f>S420*1.2</f>
        <v>299.40000000000219</v>
      </c>
      <c r="F466" s="339">
        <f>S422</f>
        <v>440.00000000000182</v>
      </c>
      <c r="G466" s="342" t="s">
        <v>3855</v>
      </c>
      <c r="H466" s="344"/>
      <c r="I466" s="353" t="s">
        <v>3302</v>
      </c>
      <c r="J466" s="344"/>
      <c r="K466" s="346"/>
      <c r="L466" s="347"/>
      <c r="M466" s="339">
        <f>T421*1.2</f>
        <v>329.15999999999912</v>
      </c>
      <c r="N466" s="339">
        <f>T423</f>
        <v>403.79999999999927</v>
      </c>
      <c r="O466" s="341" t="s">
        <v>3856</v>
      </c>
      <c r="P466" s="346"/>
      <c r="Q466" s="353" t="s">
        <v>3307</v>
      </c>
      <c r="R466" s="346"/>
      <c r="S466" s="346"/>
      <c r="T466" s="346"/>
      <c r="U466" s="339">
        <f>U418*1.2</f>
        <v>549.48000000000388</v>
      </c>
      <c r="V466" s="339">
        <f>U422</f>
        <v>561.29999999999927</v>
      </c>
      <c r="W466" s="341" t="s">
        <v>3856</v>
      </c>
      <c r="X466" s="28"/>
    </row>
    <row r="467" spans="1:26" ht="15.75">
      <c r="A467" s="338"/>
      <c r="D467" s="322"/>
      <c r="E467" s="322"/>
      <c r="F467" s="322"/>
      <c r="G467" s="322"/>
      <c r="H467" s="322"/>
      <c r="I467" s="234"/>
      <c r="J467" s="322"/>
      <c r="K467" s="28"/>
      <c r="L467" s="323"/>
      <c r="N467" s="28"/>
      <c r="O467" s="28"/>
      <c r="P467" s="28"/>
      <c r="Q467" s="234"/>
      <c r="R467" s="28"/>
      <c r="S467" s="28"/>
      <c r="T467" s="28"/>
      <c r="U467" s="28"/>
      <c r="V467" s="28"/>
      <c r="W467" s="28"/>
      <c r="X467" s="28"/>
    </row>
    <row r="468" spans="1:26" ht="15.75">
      <c r="A468" s="338"/>
      <c r="D468" s="322"/>
      <c r="E468" s="322"/>
      <c r="F468" s="322"/>
      <c r="G468" s="322"/>
      <c r="H468" s="322"/>
      <c r="I468" s="234"/>
      <c r="J468" s="322"/>
      <c r="K468" s="28"/>
      <c r="L468" s="323"/>
      <c r="N468" s="28"/>
      <c r="O468" s="28"/>
      <c r="P468" s="28"/>
      <c r="Q468" s="234"/>
      <c r="R468" s="28"/>
      <c r="S468" s="28"/>
      <c r="T468" s="28"/>
      <c r="U468" s="28"/>
      <c r="V468" s="28"/>
      <c r="W468" s="28"/>
      <c r="X468" s="28"/>
    </row>
    <row r="469" spans="1:26" ht="16.5" thickBot="1">
      <c r="A469" s="324"/>
      <c r="D469" s="337" t="s">
        <v>2669</v>
      </c>
      <c r="E469" s="337" t="s">
        <v>2670</v>
      </c>
      <c r="F469" s="337" t="s">
        <v>2671</v>
      </c>
      <c r="G469" s="337" t="s">
        <v>2673</v>
      </c>
      <c r="H469" s="337" t="s">
        <v>2672</v>
      </c>
      <c r="I469" s="337" t="s">
        <v>2674</v>
      </c>
      <c r="J469" s="337" t="s">
        <v>2675</v>
      </c>
      <c r="K469" s="337" t="s">
        <v>2676</v>
      </c>
      <c r="L469" s="337" t="s">
        <v>2677</v>
      </c>
      <c r="M469" s="337" t="s">
        <v>2678</v>
      </c>
      <c r="N469" s="337" t="s">
        <v>2679</v>
      </c>
      <c r="O469" s="337" t="s">
        <v>2680</v>
      </c>
      <c r="P469" s="337" t="s">
        <v>2681</v>
      </c>
      <c r="Q469" s="337" t="s">
        <v>2682</v>
      </c>
      <c r="R469" s="337" t="s">
        <v>2582</v>
      </c>
      <c r="S469" s="337" t="s">
        <v>2683</v>
      </c>
      <c r="T469" s="337" t="s">
        <v>2684</v>
      </c>
      <c r="U469" s="337" t="s">
        <v>2574</v>
      </c>
      <c r="V469" s="212" t="s">
        <v>40</v>
      </c>
      <c r="W469" s="28"/>
      <c r="X469" s="28"/>
      <c r="Y469" s="28"/>
      <c r="Z469" s="28"/>
    </row>
    <row r="470" spans="1:26" ht="16.5" thickBot="1">
      <c r="A470" s="449" t="s">
        <v>3178</v>
      </c>
      <c r="D470" s="54">
        <v>3</v>
      </c>
      <c r="E470" s="54">
        <v>3</v>
      </c>
      <c r="F470" s="54">
        <v>3</v>
      </c>
      <c r="G470" s="54">
        <v>1</v>
      </c>
      <c r="H470" s="54">
        <v>3</v>
      </c>
      <c r="I470" s="54">
        <v>0</v>
      </c>
      <c r="J470" s="54">
        <v>0</v>
      </c>
      <c r="K470" s="54">
        <v>1</v>
      </c>
      <c r="L470" s="54">
        <v>3</v>
      </c>
      <c r="M470" s="54">
        <v>2</v>
      </c>
      <c r="N470" s="54">
        <v>3</v>
      </c>
      <c r="O470" s="54">
        <v>0</v>
      </c>
      <c r="P470" s="54">
        <v>2</v>
      </c>
      <c r="Q470" s="54">
        <v>3</v>
      </c>
      <c r="R470" s="54">
        <v>3</v>
      </c>
      <c r="S470" s="54">
        <v>1</v>
      </c>
      <c r="T470" s="54">
        <v>3</v>
      </c>
      <c r="U470" s="54">
        <v>0</v>
      </c>
      <c r="V470" s="329">
        <f t="shared" ref="V470:V479" si="11">SUM(D470:U470)</f>
        <v>34</v>
      </c>
      <c r="W470" s="74">
        <f>$V$417</f>
        <v>6715.2500000000009</v>
      </c>
      <c r="X470" s="54" t="s">
        <v>90</v>
      </c>
      <c r="Y470" s="28"/>
      <c r="Z470" s="28"/>
    </row>
    <row r="471" spans="1:26" ht="16.5" thickBot="1">
      <c r="A471" s="449" t="s">
        <v>3184</v>
      </c>
      <c r="D471" s="54">
        <v>3</v>
      </c>
      <c r="E471" s="54">
        <v>1</v>
      </c>
      <c r="F471" s="54">
        <v>3</v>
      </c>
      <c r="G471" s="54">
        <v>0</v>
      </c>
      <c r="H471" s="54">
        <v>0</v>
      </c>
      <c r="I471" s="54">
        <v>2</v>
      </c>
      <c r="J471" s="54">
        <v>3</v>
      </c>
      <c r="K471" s="54">
        <v>3</v>
      </c>
      <c r="L471" s="54">
        <v>0</v>
      </c>
      <c r="M471" s="54">
        <v>2</v>
      </c>
      <c r="N471" s="54">
        <v>3</v>
      </c>
      <c r="O471" s="54">
        <v>1</v>
      </c>
      <c r="P471" s="54">
        <v>2</v>
      </c>
      <c r="Q471" s="54">
        <v>2</v>
      </c>
      <c r="R471" s="54">
        <v>1</v>
      </c>
      <c r="S471" s="54">
        <v>2</v>
      </c>
      <c r="T471" s="54">
        <v>2</v>
      </c>
      <c r="U471" s="54">
        <v>3</v>
      </c>
      <c r="V471" s="329">
        <f t="shared" si="11"/>
        <v>33</v>
      </c>
      <c r="W471" s="74">
        <f>$V$423</f>
        <v>7953.0499999999929</v>
      </c>
      <c r="X471" s="54" t="s">
        <v>91</v>
      </c>
      <c r="Y471" s="28"/>
      <c r="Z471" s="28"/>
    </row>
    <row r="472" spans="1:26" ht="16.5" thickBot="1">
      <c r="A472" s="449" t="s">
        <v>3176</v>
      </c>
      <c r="D472" s="54">
        <v>3</v>
      </c>
      <c r="E472" s="54">
        <v>1</v>
      </c>
      <c r="F472" s="54">
        <v>3</v>
      </c>
      <c r="G472" s="54">
        <v>0</v>
      </c>
      <c r="H472" s="54">
        <v>3</v>
      </c>
      <c r="I472" s="54">
        <v>1</v>
      </c>
      <c r="J472" s="54">
        <v>0</v>
      </c>
      <c r="K472" s="54">
        <v>2</v>
      </c>
      <c r="L472" s="54">
        <v>1</v>
      </c>
      <c r="M472" s="1">
        <v>3</v>
      </c>
      <c r="N472" s="54">
        <v>3</v>
      </c>
      <c r="O472" s="1">
        <v>3</v>
      </c>
      <c r="P472" s="54">
        <v>3</v>
      </c>
      <c r="Q472" s="54">
        <v>1</v>
      </c>
      <c r="R472" s="54">
        <v>3</v>
      </c>
      <c r="S472" s="54">
        <v>0</v>
      </c>
      <c r="T472" s="54">
        <v>0</v>
      </c>
      <c r="U472" s="54">
        <v>1</v>
      </c>
      <c r="V472" s="329">
        <f t="shared" si="11"/>
        <v>31</v>
      </c>
      <c r="W472" s="74">
        <f>$V$415</f>
        <v>7073.949999999988</v>
      </c>
      <c r="X472" s="54" t="s">
        <v>92</v>
      </c>
      <c r="Y472" s="28"/>
      <c r="Z472" s="28"/>
    </row>
    <row r="473" spans="1:26" ht="15.75">
      <c r="A473" s="452" t="s">
        <v>3183</v>
      </c>
      <c r="B473" s="357"/>
      <c r="C473" s="357"/>
      <c r="D473" s="361">
        <v>0</v>
      </c>
      <c r="E473" s="361">
        <v>2</v>
      </c>
      <c r="F473" s="361">
        <v>1</v>
      </c>
      <c r="G473" s="361">
        <v>2</v>
      </c>
      <c r="H473" s="361">
        <v>2</v>
      </c>
      <c r="I473" s="361">
        <v>3</v>
      </c>
      <c r="J473" s="361">
        <v>0</v>
      </c>
      <c r="K473" s="361">
        <v>3</v>
      </c>
      <c r="L473" s="361">
        <v>3</v>
      </c>
      <c r="M473" s="361">
        <v>1</v>
      </c>
      <c r="N473" s="444">
        <v>0</v>
      </c>
      <c r="O473" s="361">
        <v>2</v>
      </c>
      <c r="P473" s="361">
        <v>1</v>
      </c>
      <c r="Q473" s="361">
        <v>3</v>
      </c>
      <c r="R473" s="361">
        <v>0</v>
      </c>
      <c r="S473" s="361">
        <v>3</v>
      </c>
      <c r="T473" s="361">
        <v>1</v>
      </c>
      <c r="U473" s="361">
        <v>2</v>
      </c>
      <c r="V473" s="359">
        <f t="shared" si="11"/>
        <v>29</v>
      </c>
      <c r="W473" s="360">
        <f>$V$422</f>
        <v>7746.8500000000095</v>
      </c>
      <c r="X473" s="54" t="s">
        <v>93</v>
      </c>
      <c r="Y473" s="28"/>
      <c r="Z473" s="28"/>
    </row>
    <row r="474" spans="1:26" ht="16.5" thickBot="1">
      <c r="A474" s="451" t="s">
        <v>3179</v>
      </c>
      <c r="D474" s="54">
        <v>3</v>
      </c>
      <c r="E474" s="54">
        <v>3</v>
      </c>
      <c r="F474" s="54">
        <v>0</v>
      </c>
      <c r="G474" s="54">
        <v>3</v>
      </c>
      <c r="H474" s="54">
        <v>3</v>
      </c>
      <c r="I474" s="54">
        <v>3</v>
      </c>
      <c r="J474" s="54">
        <v>2</v>
      </c>
      <c r="K474" s="54">
        <v>2</v>
      </c>
      <c r="L474" s="54">
        <v>0</v>
      </c>
      <c r="M474" s="54">
        <v>1</v>
      </c>
      <c r="N474" s="54">
        <v>1</v>
      </c>
      <c r="O474" s="54">
        <v>2</v>
      </c>
      <c r="P474" s="54">
        <v>0</v>
      </c>
      <c r="Q474" s="54">
        <v>3</v>
      </c>
      <c r="R474" s="54">
        <v>0</v>
      </c>
      <c r="S474" s="54">
        <v>0</v>
      </c>
      <c r="T474" s="54">
        <v>1</v>
      </c>
      <c r="U474" s="54">
        <v>1</v>
      </c>
      <c r="V474" s="329">
        <f t="shared" si="11"/>
        <v>28</v>
      </c>
      <c r="W474" s="74">
        <f>$V$418</f>
        <v>7122.8999999999978</v>
      </c>
      <c r="X474" s="28"/>
      <c r="Y474" s="28"/>
      <c r="Z474" s="28"/>
    </row>
    <row r="475" spans="1:26" ht="16.5" thickBot="1">
      <c r="A475" s="448" t="s">
        <v>3180</v>
      </c>
      <c r="D475" s="54">
        <v>0</v>
      </c>
      <c r="E475" s="54">
        <v>2</v>
      </c>
      <c r="F475" s="54">
        <v>0</v>
      </c>
      <c r="G475" s="54">
        <v>3</v>
      </c>
      <c r="H475" s="54">
        <v>0</v>
      </c>
      <c r="I475" s="54">
        <v>3</v>
      </c>
      <c r="J475" s="54">
        <v>3</v>
      </c>
      <c r="K475" s="54">
        <v>0</v>
      </c>
      <c r="L475" s="54">
        <v>2</v>
      </c>
      <c r="M475" s="54">
        <v>2</v>
      </c>
      <c r="N475" s="54">
        <v>0</v>
      </c>
      <c r="O475" s="54">
        <v>0</v>
      </c>
      <c r="P475" s="54">
        <v>3</v>
      </c>
      <c r="Q475" s="54">
        <v>0</v>
      </c>
      <c r="R475" s="54">
        <v>2</v>
      </c>
      <c r="S475" s="54">
        <v>3</v>
      </c>
      <c r="T475" s="54">
        <v>2</v>
      </c>
      <c r="U475" s="54">
        <v>2</v>
      </c>
      <c r="V475" s="329">
        <f t="shared" si="11"/>
        <v>27</v>
      </c>
      <c r="W475" s="74">
        <f>$V$419</f>
        <v>7221.3000000000038</v>
      </c>
      <c r="X475" s="28"/>
      <c r="Y475" s="28"/>
      <c r="Z475" s="28"/>
    </row>
    <row r="476" spans="1:26" ht="16.5" thickBot="1">
      <c r="A476" s="448" t="s">
        <v>3175</v>
      </c>
      <c r="D476" s="54">
        <v>2</v>
      </c>
      <c r="E476" s="54">
        <v>1</v>
      </c>
      <c r="F476" s="54">
        <v>2</v>
      </c>
      <c r="G476" s="54">
        <v>0</v>
      </c>
      <c r="H476" s="54">
        <v>0</v>
      </c>
      <c r="I476" s="54">
        <v>1</v>
      </c>
      <c r="J476" s="54">
        <v>3</v>
      </c>
      <c r="K476" s="54">
        <v>3</v>
      </c>
      <c r="L476" s="54">
        <v>0</v>
      </c>
      <c r="M476" s="54">
        <v>3</v>
      </c>
      <c r="N476" s="54">
        <v>1</v>
      </c>
      <c r="O476" s="54">
        <v>1</v>
      </c>
      <c r="P476" s="54">
        <v>0</v>
      </c>
      <c r="Q476" s="54">
        <v>0</v>
      </c>
      <c r="R476" s="54">
        <v>2</v>
      </c>
      <c r="S476" s="54">
        <v>3</v>
      </c>
      <c r="T476" s="54">
        <v>0</v>
      </c>
      <c r="U476" s="54">
        <v>3</v>
      </c>
      <c r="V476" s="329">
        <f t="shared" si="11"/>
        <v>25</v>
      </c>
      <c r="W476" s="74">
        <f>$V$414</f>
        <v>6298.0500000000111</v>
      </c>
      <c r="X476" s="28"/>
      <c r="Y476" s="28"/>
      <c r="Z476" s="28"/>
    </row>
    <row r="477" spans="1:26" ht="16.5" thickBot="1">
      <c r="A477" s="448" t="s">
        <v>3181</v>
      </c>
      <c r="D477" s="54">
        <v>0</v>
      </c>
      <c r="E477" s="54">
        <v>0</v>
      </c>
      <c r="F477" s="54">
        <v>0</v>
      </c>
      <c r="G477" s="54">
        <v>3</v>
      </c>
      <c r="H477" s="54">
        <v>2</v>
      </c>
      <c r="I477" s="54">
        <v>2</v>
      </c>
      <c r="J477" s="54">
        <v>3</v>
      </c>
      <c r="K477" s="54">
        <v>0</v>
      </c>
      <c r="L477" s="54">
        <v>1</v>
      </c>
      <c r="M477" s="54">
        <v>1</v>
      </c>
      <c r="N477" s="54">
        <v>2</v>
      </c>
      <c r="O477" s="54">
        <v>3</v>
      </c>
      <c r="P477" s="54">
        <v>1</v>
      </c>
      <c r="Q477" s="54">
        <v>0</v>
      </c>
      <c r="R477" s="54">
        <v>0</v>
      </c>
      <c r="S477" s="54">
        <v>0</v>
      </c>
      <c r="T477" s="54">
        <v>3</v>
      </c>
      <c r="U477" s="54">
        <v>1</v>
      </c>
      <c r="V477" s="329">
        <f t="shared" si="11"/>
        <v>22</v>
      </c>
      <c r="W477" s="74">
        <f>$V$420</f>
        <v>7909.5500000000056</v>
      </c>
      <c r="X477" s="28"/>
      <c r="Y477" s="28"/>
      <c r="Z477" s="28"/>
    </row>
    <row r="478" spans="1:26" ht="15.75">
      <c r="A478" s="448" t="s">
        <v>3177</v>
      </c>
      <c r="D478" s="54">
        <v>0</v>
      </c>
      <c r="E478" s="54">
        <v>2</v>
      </c>
      <c r="F478" s="54">
        <v>0</v>
      </c>
      <c r="G478" s="54">
        <v>1</v>
      </c>
      <c r="H478" s="54">
        <v>1</v>
      </c>
      <c r="I478" s="54">
        <v>0</v>
      </c>
      <c r="J478" s="54">
        <v>0</v>
      </c>
      <c r="K478" s="54">
        <v>1</v>
      </c>
      <c r="L478" s="54">
        <v>3</v>
      </c>
      <c r="M478" s="54">
        <v>0</v>
      </c>
      <c r="N478" s="54">
        <v>2</v>
      </c>
      <c r="O478" s="54">
        <v>3</v>
      </c>
      <c r="P478" s="54">
        <v>0</v>
      </c>
      <c r="Q478" s="54">
        <v>3</v>
      </c>
      <c r="R478" s="54">
        <v>3</v>
      </c>
      <c r="S478" s="54">
        <v>0</v>
      </c>
      <c r="T478" s="54">
        <v>2</v>
      </c>
      <c r="U478" s="54">
        <v>0</v>
      </c>
      <c r="V478" s="329">
        <f t="shared" si="11"/>
        <v>21</v>
      </c>
      <c r="W478" s="74">
        <f>$V$416</f>
        <v>6619.7000000000144</v>
      </c>
      <c r="X478" s="28"/>
      <c r="Y478" s="28"/>
      <c r="Z478" s="28"/>
    </row>
    <row r="479" spans="1:26" ht="15.75">
      <c r="A479" s="451" t="s">
        <v>3182</v>
      </c>
      <c r="D479" s="54">
        <v>1</v>
      </c>
      <c r="E479" s="54">
        <v>0</v>
      </c>
      <c r="F479" s="54">
        <v>3</v>
      </c>
      <c r="G479" s="54">
        <v>2</v>
      </c>
      <c r="H479" s="54">
        <v>1</v>
      </c>
      <c r="I479" s="54">
        <v>0</v>
      </c>
      <c r="J479" s="54">
        <v>1</v>
      </c>
      <c r="K479" s="54">
        <v>0</v>
      </c>
      <c r="L479" s="54">
        <v>2</v>
      </c>
      <c r="M479" s="54">
        <v>0</v>
      </c>
      <c r="N479" s="54">
        <v>0</v>
      </c>
      <c r="O479" s="54">
        <v>0</v>
      </c>
      <c r="P479" s="54">
        <v>3</v>
      </c>
      <c r="Q479" s="54">
        <v>0</v>
      </c>
      <c r="R479" s="54">
        <v>1</v>
      </c>
      <c r="S479" s="54">
        <v>3</v>
      </c>
      <c r="T479" s="54">
        <v>1</v>
      </c>
      <c r="U479" s="54">
        <v>2</v>
      </c>
      <c r="V479" s="329">
        <f t="shared" si="11"/>
        <v>20</v>
      </c>
      <c r="W479" s="74">
        <f>$V$421</f>
        <v>5909.5999999999858</v>
      </c>
      <c r="X479" s="28"/>
      <c r="Y479" s="28"/>
      <c r="Z479" s="28"/>
    </row>
    <row r="480" spans="1:26" ht="15.75">
      <c r="A480" s="324"/>
      <c r="D480" s="322"/>
      <c r="E480" s="322"/>
      <c r="F480" s="322"/>
      <c r="G480" s="322"/>
      <c r="H480" s="322"/>
      <c r="I480" s="322"/>
      <c r="J480" s="322"/>
      <c r="K480" s="322"/>
      <c r="L480" s="28"/>
      <c r="P480" s="28"/>
      <c r="Q480" s="28"/>
      <c r="R480" s="68"/>
      <c r="S480" s="28"/>
      <c r="T480" s="28"/>
      <c r="U480" s="28"/>
      <c r="V480" s="323"/>
      <c r="X480" s="28"/>
      <c r="Y480" s="28"/>
      <c r="Z480" s="28"/>
    </row>
    <row r="481" spans="1:26" ht="15.75">
      <c r="A481" s="324"/>
      <c r="D481" s="322"/>
      <c r="E481" s="322"/>
      <c r="F481" s="322"/>
      <c r="G481" s="322"/>
      <c r="H481" s="322"/>
      <c r="I481" s="322"/>
      <c r="J481" s="322"/>
      <c r="K481" s="322"/>
      <c r="L481" s="28"/>
      <c r="P481" s="28"/>
      <c r="Q481" s="28"/>
      <c r="R481" s="68"/>
      <c r="S481" s="28"/>
      <c r="T481" s="28"/>
      <c r="U481" s="28"/>
      <c r="V481" s="323"/>
      <c r="W481" s="330">
        <f>SUM(W470:W479)</f>
        <v>70570.2</v>
      </c>
      <c r="X481" s="28"/>
      <c r="Y481" s="28"/>
      <c r="Z481" s="28"/>
    </row>
    <row r="482" spans="1:26" ht="15.75">
      <c r="A482" s="1"/>
      <c r="B482" s="28"/>
      <c r="F482" s="327"/>
      <c r="G482" s="333"/>
      <c r="H482" s="327"/>
      <c r="J482" s="329"/>
      <c r="K482" s="143"/>
      <c r="L482" s="28"/>
      <c r="O482" s="28"/>
      <c r="P482" s="28"/>
      <c r="Q482" s="28"/>
      <c r="R482" s="28"/>
      <c r="S482" s="28"/>
      <c r="T482" s="28"/>
      <c r="U482" s="28"/>
      <c r="V482" s="28"/>
      <c r="W482" s="28"/>
      <c r="X482" s="28"/>
      <c r="Y482" s="28"/>
      <c r="Z482" s="28"/>
    </row>
    <row r="483" spans="1:26" ht="21" thickBot="1">
      <c r="A483" s="355" t="s">
        <v>2550</v>
      </c>
      <c r="B483" s="356"/>
      <c r="D483" s="337" t="s">
        <v>2669</v>
      </c>
      <c r="E483" s="337" t="s">
        <v>2670</v>
      </c>
      <c r="F483" s="337" t="s">
        <v>2671</v>
      </c>
      <c r="G483" s="337" t="s">
        <v>2673</v>
      </c>
      <c r="H483" s="337" t="s">
        <v>2672</v>
      </c>
      <c r="I483" s="337" t="s">
        <v>2674</v>
      </c>
      <c r="J483" s="337" t="s">
        <v>2675</v>
      </c>
      <c r="K483" s="337" t="s">
        <v>2676</v>
      </c>
      <c r="L483" s="337" t="s">
        <v>2677</v>
      </c>
      <c r="M483" s="337" t="s">
        <v>2678</v>
      </c>
      <c r="N483" s="337" t="s">
        <v>2679</v>
      </c>
      <c r="O483" s="337" t="s">
        <v>2680</v>
      </c>
      <c r="P483" s="337" t="s">
        <v>2681</v>
      </c>
      <c r="Q483" s="337" t="s">
        <v>2682</v>
      </c>
      <c r="R483" s="337" t="s">
        <v>2582</v>
      </c>
      <c r="S483" s="337" t="s">
        <v>2683</v>
      </c>
      <c r="T483" s="337" t="s">
        <v>2684</v>
      </c>
      <c r="U483" s="337" t="s">
        <v>2574</v>
      </c>
      <c r="V483" s="212" t="s">
        <v>40</v>
      </c>
      <c r="X483" s="28"/>
      <c r="Y483" s="28"/>
      <c r="Z483" s="28"/>
    </row>
    <row r="484" spans="1:26" ht="16.5" thickBot="1">
      <c r="A484" s="316" t="s">
        <v>1838</v>
      </c>
      <c r="D484" s="322">
        <f>'Punten per wedstrijd'!E426</f>
        <v>806.50000000000023</v>
      </c>
      <c r="E484" s="322">
        <f>'Punten per wedstrijd'!E342</f>
        <v>280.30000000000018</v>
      </c>
      <c r="F484" s="322">
        <f>'Punten per wedstrijd'!F342</f>
        <v>192.10000000000014</v>
      </c>
      <c r="G484" s="322">
        <f>'Punten per wedstrijd'!F426</f>
        <v>496.69999999999936</v>
      </c>
      <c r="H484" s="322">
        <f>'Punten per wedstrijd'!G426</f>
        <v>1034.9999999999991</v>
      </c>
      <c r="I484" s="322">
        <f>'Punten per wedstrijd'!G342</f>
        <v>239.09999999999945</v>
      </c>
      <c r="J484" s="322">
        <f>'Punten per wedstrijd'!H426</f>
        <v>474.5</v>
      </c>
      <c r="K484" s="322">
        <f>'Punten per wedstrijd'!H342</f>
        <v>357.199999999998</v>
      </c>
      <c r="L484" s="322">
        <f>'Punten per wedstrijd'!I342</f>
        <v>301.29999999999745</v>
      </c>
      <c r="M484" s="322">
        <f>'Punten per wedstrijd'!J342</f>
        <v>317.39999999999873</v>
      </c>
      <c r="N484" s="322">
        <f>'Punten per wedstrijd'!K342</f>
        <v>354.29999999999836</v>
      </c>
      <c r="O484" s="322">
        <f>'Punten per wedstrijd'!L342</f>
        <v>205.80000000000018</v>
      </c>
      <c r="P484" s="322">
        <f>'Punten per wedstrijd'!I426</f>
        <v>294.80000000000109</v>
      </c>
      <c r="Q484" s="322">
        <f>'Punten per wedstrijd'!M342</f>
        <v>190.39999999999964</v>
      </c>
      <c r="R484" s="322">
        <f>'Punten per wedstrijd'!N342</f>
        <v>130.00000000000182</v>
      </c>
      <c r="S484" s="322">
        <f>'Punten per wedstrijd'!O342</f>
        <v>269.80000000000109</v>
      </c>
      <c r="T484" s="322">
        <f>'Punten per wedstrijd'!P342</f>
        <v>233.80000000000109</v>
      </c>
      <c r="U484" s="322">
        <f>'Punten per wedstrijd'!J426</f>
        <v>328.50000000000273</v>
      </c>
      <c r="V484" s="323">
        <f>SUM(D484:U484)</f>
        <v>6507.4999999999982</v>
      </c>
      <c r="X484" s="28"/>
      <c r="Y484" s="28"/>
      <c r="Z484" s="28"/>
    </row>
    <row r="485" spans="1:26" ht="16.5" thickBot="1">
      <c r="A485" s="316" t="s">
        <v>1833</v>
      </c>
      <c r="D485" s="322">
        <f>'Punten per wedstrijd'!E429</f>
        <v>623.20000000000095</v>
      </c>
      <c r="E485" s="322">
        <f>'Punten per wedstrijd'!E345</f>
        <v>285.70000000000073</v>
      </c>
      <c r="F485" s="322">
        <f>'Punten per wedstrijd'!F345</f>
        <v>229.49999999999955</v>
      </c>
      <c r="G485" s="322">
        <f>'Punten per wedstrijd'!F429</f>
        <v>887.599999999999</v>
      </c>
      <c r="H485" s="322">
        <f>'Punten per wedstrijd'!G429</f>
        <v>911.49999999999955</v>
      </c>
      <c r="I485" s="322">
        <f>'Punten per wedstrijd'!G345</f>
        <v>501.89999999999873</v>
      </c>
      <c r="J485" s="322">
        <f>'Punten per wedstrijd'!H429</f>
        <v>537.09999999999854</v>
      </c>
      <c r="K485" s="322">
        <f>'Punten per wedstrijd'!H345</f>
        <v>524.09999999999945</v>
      </c>
      <c r="L485" s="322">
        <f>'Punten per wedstrijd'!I345</f>
        <v>306.79999999999836</v>
      </c>
      <c r="M485" s="322">
        <f>'Punten per wedstrijd'!J345</f>
        <v>381.39999999999873</v>
      </c>
      <c r="N485" s="322">
        <f>'Punten per wedstrijd'!K345</f>
        <v>394.199999999998</v>
      </c>
      <c r="O485" s="322">
        <f>'Punten per wedstrijd'!L345</f>
        <v>239.19999999999891</v>
      </c>
      <c r="P485" s="322">
        <f>'Punten per wedstrijd'!I429</f>
        <v>546.199999999998</v>
      </c>
      <c r="Q485" s="322">
        <f>'Punten per wedstrijd'!M345</f>
        <v>178.09999999999854</v>
      </c>
      <c r="R485" s="322">
        <f>'Punten per wedstrijd'!N345</f>
        <v>241.899999999996</v>
      </c>
      <c r="S485" s="322">
        <f>'Punten per wedstrijd'!O345</f>
        <v>162.29999999999745</v>
      </c>
      <c r="T485" s="322">
        <f>'Punten per wedstrijd'!P345</f>
        <v>430.29999999999927</v>
      </c>
      <c r="U485" s="322">
        <f>'Punten per wedstrijd'!J429</f>
        <v>393.20000000000073</v>
      </c>
      <c r="V485" s="323">
        <f t="shared" ref="V485:V493" si="12">SUM(D485:U485)</f>
        <v>7774.1999999999807</v>
      </c>
      <c r="X485" s="28"/>
      <c r="Y485" s="28"/>
      <c r="Z485" s="28"/>
    </row>
    <row r="486" spans="1:26" ht="16.5" thickBot="1">
      <c r="A486" s="316" t="s">
        <v>2252</v>
      </c>
      <c r="D486" s="322">
        <f>'Punten per wedstrijd'!E433</f>
        <v>768.49999999999955</v>
      </c>
      <c r="E486" s="322">
        <f>'Punten per wedstrijd'!E349</f>
        <v>354.30000000000018</v>
      </c>
      <c r="F486" s="322">
        <f>'Punten per wedstrijd'!F349</f>
        <v>354</v>
      </c>
      <c r="G486" s="322">
        <f>'Punten per wedstrijd'!F433</f>
        <v>753.19999999999891</v>
      </c>
      <c r="H486" s="322">
        <f>'Punten per wedstrijd'!G433</f>
        <v>791.59999999999945</v>
      </c>
      <c r="I486" s="322">
        <f>'Punten per wedstrijd'!G349</f>
        <v>294.69999999999891</v>
      </c>
      <c r="J486" s="322">
        <f>'Punten per wedstrijd'!H433</f>
        <v>239.70000000000164</v>
      </c>
      <c r="K486" s="322">
        <f>'Punten per wedstrijd'!H349</f>
        <v>242</v>
      </c>
      <c r="L486" s="322">
        <f>'Punten per wedstrijd'!I349</f>
        <v>478.10000000000218</v>
      </c>
      <c r="M486" s="322">
        <f>'Punten per wedstrijd'!J349</f>
        <v>317.60000000000309</v>
      </c>
      <c r="N486" s="322">
        <f>'Punten per wedstrijd'!K349</f>
        <v>148.50000000000182</v>
      </c>
      <c r="O486" s="322">
        <f>'Punten per wedstrijd'!L349</f>
        <v>337.50000000000273</v>
      </c>
      <c r="P486" s="322">
        <f>'Punten per wedstrijd'!I433</f>
        <v>789.40000000000236</v>
      </c>
      <c r="Q486" s="322">
        <f>'Punten per wedstrijd'!M349</f>
        <v>130.40000000000055</v>
      </c>
      <c r="R486" s="322">
        <f>'Punten per wedstrijd'!N349</f>
        <v>268.50000000000182</v>
      </c>
      <c r="S486" s="322">
        <f>'Punten per wedstrijd'!O349</f>
        <v>264.40000000000146</v>
      </c>
      <c r="T486" s="322">
        <f>'Punten per wedstrijd'!P349</f>
        <v>423.29999999999745</v>
      </c>
      <c r="U486" s="322">
        <f>'Punten per wedstrijd'!J433</f>
        <v>537.49999999999818</v>
      </c>
      <c r="V486" s="323">
        <f t="shared" si="12"/>
        <v>7493.2000000000098</v>
      </c>
      <c r="X486" s="28"/>
      <c r="Y486" s="28"/>
      <c r="Z486" s="28"/>
    </row>
    <row r="487" spans="1:26" ht="16.5" thickBot="1">
      <c r="A487" s="316" t="s">
        <v>153</v>
      </c>
      <c r="D487" s="322">
        <f>'Punten per wedstrijd'!E439</f>
        <v>554.70000000000027</v>
      </c>
      <c r="E487" s="322">
        <f>'Punten per wedstrijd'!E355</f>
        <v>208.15000000000032</v>
      </c>
      <c r="F487" s="322">
        <f>'Punten per wedstrijd'!F355</f>
        <v>156.00000000000045</v>
      </c>
      <c r="G487" s="322">
        <f>'Punten per wedstrijd'!F439</f>
        <v>467.599999999999</v>
      </c>
      <c r="H487" s="322">
        <f>'Punten per wedstrijd'!G439</f>
        <v>808</v>
      </c>
      <c r="I487" s="322">
        <f>'Punten per wedstrijd'!G355</f>
        <v>500.29999999999927</v>
      </c>
      <c r="J487" s="322">
        <f>'Punten per wedstrijd'!H439</f>
        <v>340.30000000000018</v>
      </c>
      <c r="K487" s="322">
        <f>'Punten per wedstrijd'!H355</f>
        <v>532.09999999999764</v>
      </c>
      <c r="L487" s="322">
        <f>'Punten per wedstrijd'!I355</f>
        <v>237</v>
      </c>
      <c r="M487" s="322">
        <f>'Punten per wedstrijd'!J355</f>
        <v>353.29999999999927</v>
      </c>
      <c r="N487" s="322">
        <f>'Punten per wedstrijd'!K355</f>
        <v>352</v>
      </c>
      <c r="O487" s="322">
        <f>'Punten per wedstrijd'!L355</f>
        <v>410.29999999999927</v>
      </c>
      <c r="P487" s="322">
        <f>'Punten per wedstrijd'!I439</f>
        <v>378.89999999999873</v>
      </c>
      <c r="Q487" s="322">
        <f>'Punten per wedstrijd'!M355</f>
        <v>221.99999999999909</v>
      </c>
      <c r="R487" s="322">
        <f>'Punten per wedstrijd'!N355</f>
        <v>281.19999999999891</v>
      </c>
      <c r="S487" s="322">
        <f>'Punten per wedstrijd'!O355</f>
        <v>140.39999999999873</v>
      </c>
      <c r="T487" s="322">
        <f>'Punten per wedstrijd'!P355</f>
        <v>277.19999999999891</v>
      </c>
      <c r="U487" s="322">
        <f>'Punten per wedstrijd'!J439</f>
        <v>405.10000000000036</v>
      </c>
      <c r="V487" s="323">
        <f t="shared" si="12"/>
        <v>6624.5499999999902</v>
      </c>
      <c r="X487" s="28"/>
      <c r="Y487" s="28"/>
      <c r="Z487" s="28"/>
    </row>
    <row r="488" spans="1:26" ht="16.5" thickBot="1">
      <c r="A488" s="316" t="s">
        <v>2253</v>
      </c>
      <c r="D488" s="322">
        <f>'Punten per wedstrijd'!E440</f>
        <v>302.20000000000005</v>
      </c>
      <c r="E488" s="322">
        <f>'Punten per wedstrijd'!E356</f>
        <v>203.79999999999995</v>
      </c>
      <c r="F488" s="322">
        <f>'Punten per wedstrijd'!F356</f>
        <v>178.79999999999973</v>
      </c>
      <c r="G488" s="322">
        <f>'Punten per wedstrijd'!F440</f>
        <v>772.40000000000032</v>
      </c>
      <c r="H488" s="322">
        <f>'Punten per wedstrijd'!G440</f>
        <v>448.60000000000036</v>
      </c>
      <c r="I488" s="322">
        <f>'Punten per wedstrijd'!G356</f>
        <v>385.30000000000018</v>
      </c>
      <c r="J488" s="322">
        <f>'Punten per wedstrijd'!H440</f>
        <v>466.99999999999727</v>
      </c>
      <c r="K488" s="322">
        <f>'Punten per wedstrijd'!H356</f>
        <v>242.60000000000036</v>
      </c>
      <c r="L488" s="322">
        <f>'Punten per wedstrijd'!I356</f>
        <v>148.30000000000018</v>
      </c>
      <c r="M488" s="322">
        <f>'Punten per wedstrijd'!J356</f>
        <v>229.09999999999945</v>
      </c>
      <c r="N488" s="322">
        <f>'Punten per wedstrijd'!K356</f>
        <v>250.49999999999818</v>
      </c>
      <c r="O488" s="322">
        <f>'Punten per wedstrijd'!L356</f>
        <v>414.69999999999618</v>
      </c>
      <c r="P488" s="322">
        <f>'Punten per wedstrijd'!I440</f>
        <v>555.69999999999618</v>
      </c>
      <c r="Q488" s="322">
        <f>'Punten per wedstrijd'!M356</f>
        <v>134.19999999999618</v>
      </c>
      <c r="R488" s="322">
        <f>'Punten per wedstrijd'!N356</f>
        <v>345.49999999999545</v>
      </c>
      <c r="S488" s="322">
        <f>'Punten per wedstrijd'!O356</f>
        <v>149.99999999999454</v>
      </c>
      <c r="T488" s="322">
        <f>'Punten per wedstrijd'!P356</f>
        <v>263.39999999999509</v>
      </c>
      <c r="U488" s="322">
        <f>'Punten per wedstrijd'!J440</f>
        <v>297.49999999999636</v>
      </c>
      <c r="V488" s="323">
        <f t="shared" si="12"/>
        <v>5789.5999999999658</v>
      </c>
      <c r="X488" s="28"/>
      <c r="Y488" s="28"/>
      <c r="Z488" s="28"/>
    </row>
    <row r="489" spans="1:26" ht="16.5" thickBot="1">
      <c r="A489" s="316" t="s">
        <v>15</v>
      </c>
      <c r="D489" s="322">
        <f>'Punten per wedstrijd'!E451</f>
        <v>463.1</v>
      </c>
      <c r="E489" s="322">
        <f>'Punten per wedstrijd'!E367</f>
        <v>279.2000000000005</v>
      </c>
      <c r="F489" s="322">
        <f>'Punten per wedstrijd'!F367</f>
        <v>270.40000000000055</v>
      </c>
      <c r="G489" s="322">
        <f>'Punten per wedstrijd'!F451</f>
        <v>847.19999999999982</v>
      </c>
      <c r="H489" s="322">
        <f>'Punten per wedstrijd'!G451</f>
        <v>877.10000000000036</v>
      </c>
      <c r="I489" s="322">
        <f>'Punten per wedstrijd'!G367</f>
        <v>353.39999999999918</v>
      </c>
      <c r="J489" s="322">
        <f>'Punten per wedstrijd'!H451</f>
        <v>699.99999999999818</v>
      </c>
      <c r="K489" s="322">
        <f>'Punten per wedstrijd'!H367</f>
        <v>305.09999999999945</v>
      </c>
      <c r="L489" s="322">
        <f>'Punten per wedstrijd'!I367</f>
        <v>252.29999999999745</v>
      </c>
      <c r="M489" s="322">
        <f>'Punten per wedstrijd'!J367</f>
        <v>131.69999999999891</v>
      </c>
      <c r="N489" s="322">
        <f>'Punten per wedstrijd'!K367</f>
        <v>191.5</v>
      </c>
      <c r="O489" s="322">
        <f>'Punten per wedstrijd'!L367</f>
        <v>303.89999999999964</v>
      </c>
      <c r="P489" s="322">
        <f>'Punten per wedstrijd'!I451</f>
        <v>602.5</v>
      </c>
      <c r="Q489" s="322">
        <f>'Punten per wedstrijd'!M367</f>
        <v>137.49999999999909</v>
      </c>
      <c r="R489" s="322">
        <f>'Punten per wedstrijd'!N367</f>
        <v>269.69999999999982</v>
      </c>
      <c r="S489" s="322">
        <f>'Punten per wedstrijd'!O367</f>
        <v>134.19999999999982</v>
      </c>
      <c r="T489" s="322">
        <f>'Punten per wedstrijd'!P367</f>
        <v>414.50000000000091</v>
      </c>
      <c r="U489" s="322">
        <f>'Punten per wedstrijd'!J451</f>
        <v>589.74999999999818</v>
      </c>
      <c r="V489" s="323">
        <f t="shared" si="12"/>
        <v>7123.049999999992</v>
      </c>
      <c r="X489" s="28"/>
      <c r="Y489" s="28"/>
      <c r="Z489" s="28"/>
    </row>
    <row r="490" spans="1:26" ht="16.5" thickBot="1">
      <c r="A490" s="316" t="s">
        <v>1835</v>
      </c>
      <c r="D490" s="322">
        <f>'Punten per wedstrijd'!E469</f>
        <v>511.29999999999995</v>
      </c>
      <c r="E490" s="322">
        <f>'Punten per wedstrijd'!E385</f>
        <v>384.49999999999977</v>
      </c>
      <c r="F490" s="322">
        <f>'Punten per wedstrijd'!F385</f>
        <v>514.10000000000036</v>
      </c>
      <c r="G490" s="322">
        <f>'Punten per wedstrijd'!F469</f>
        <v>643.09999999999945</v>
      </c>
      <c r="H490" s="322">
        <f>'Punten per wedstrijd'!G469</f>
        <v>1137.5999999999999</v>
      </c>
      <c r="I490" s="322">
        <f>'Punten per wedstrijd'!G385</f>
        <v>334.70000000000073</v>
      </c>
      <c r="J490" s="322">
        <f>'Punten per wedstrijd'!H469</f>
        <v>79.700000000000728</v>
      </c>
      <c r="K490" s="322">
        <f>'Punten per wedstrijd'!H385</f>
        <v>324.90000000000055</v>
      </c>
      <c r="L490" s="322">
        <f>'Punten per wedstrijd'!I385</f>
        <v>309.19999999999982</v>
      </c>
      <c r="M490" s="322">
        <f>'Punten per wedstrijd'!J385</f>
        <v>178.50000000000091</v>
      </c>
      <c r="N490" s="322">
        <f>'Punten per wedstrijd'!K385</f>
        <v>430</v>
      </c>
      <c r="O490" s="322">
        <f>'Punten per wedstrijd'!L385</f>
        <v>331.20000000000073</v>
      </c>
      <c r="P490" s="322">
        <f>'Punten per wedstrijd'!I469</f>
        <v>533.99999999999909</v>
      </c>
      <c r="Q490" s="322">
        <f>'Punten per wedstrijd'!M385</f>
        <v>219.50000000000091</v>
      </c>
      <c r="R490" s="322">
        <f>'Punten per wedstrijd'!N385</f>
        <v>247.99999999999909</v>
      </c>
      <c r="S490" s="322">
        <f>'Punten per wedstrijd'!O385</f>
        <v>32.399999999998727</v>
      </c>
      <c r="T490" s="322">
        <f>'Punten per wedstrijd'!P385</f>
        <v>382.19999999999982</v>
      </c>
      <c r="U490" s="322">
        <f>'Punten per wedstrijd'!J469</f>
        <v>273.20000000000164</v>
      </c>
      <c r="V490" s="323">
        <f t="shared" si="12"/>
        <v>6868.1000000000022</v>
      </c>
      <c r="X490" s="28"/>
      <c r="Y490" s="28"/>
      <c r="Z490" s="28"/>
    </row>
    <row r="491" spans="1:26" ht="16.5" thickBot="1">
      <c r="A491" s="316" t="s">
        <v>2259</v>
      </c>
      <c r="D491" s="322">
        <f>'Punten per wedstrijd'!E488</f>
        <v>803.50000000000023</v>
      </c>
      <c r="E491" s="322">
        <f>'Punten per wedstrijd'!E404</f>
        <v>15.600000000000136</v>
      </c>
      <c r="F491" s="322">
        <f>'Punten per wedstrijd'!F404</f>
        <v>305.20000000000073</v>
      </c>
      <c r="G491" s="322">
        <f>'Punten per wedstrijd'!F488</f>
        <v>633.84999999999945</v>
      </c>
      <c r="H491" s="322">
        <f>'Punten per wedstrijd'!G488</f>
        <v>1130.4999999999995</v>
      </c>
      <c r="I491" s="322">
        <f>'Punten per wedstrijd'!G404</f>
        <v>105.94999999999982</v>
      </c>
      <c r="J491" s="322">
        <f>'Punten per wedstrijd'!H488</f>
        <v>647.49999999999909</v>
      </c>
      <c r="K491" s="322">
        <f>'Punten per wedstrijd'!H404</f>
        <v>251.99999999999909</v>
      </c>
      <c r="L491" s="322">
        <f>'Punten per wedstrijd'!I404</f>
        <v>32.399999999998727</v>
      </c>
      <c r="M491" s="322">
        <f>'Punten per wedstrijd'!J404</f>
        <v>0</v>
      </c>
      <c r="N491" s="322">
        <f>'Punten per wedstrijd'!K404</f>
        <v>153.99999999999909</v>
      </c>
      <c r="O491" s="322">
        <f>'Punten per wedstrijd'!L404</f>
        <v>133.49999999999909</v>
      </c>
      <c r="P491" s="322">
        <f>'Punten per wedstrijd'!I488</f>
        <v>1094.3499999999976</v>
      </c>
      <c r="Q491" s="322">
        <f>'Punten per wedstrijd'!M404</f>
        <v>37.099999999998545</v>
      </c>
      <c r="R491" s="322">
        <f>'Punten per wedstrijd'!N404</f>
        <v>27.899999999999636</v>
      </c>
      <c r="S491" s="322">
        <f>'Punten per wedstrijd'!O404</f>
        <v>323.29999999999836</v>
      </c>
      <c r="T491" s="322">
        <f>'Punten per wedstrijd'!P404</f>
        <v>344.39999999999873</v>
      </c>
      <c r="U491" s="322">
        <f>'Punten per wedstrijd'!J488</f>
        <v>557.39999999999782</v>
      </c>
      <c r="V491" s="323">
        <f t="shared" si="12"/>
        <v>6598.4499999999853</v>
      </c>
      <c r="X491" s="28"/>
      <c r="Y491" s="28"/>
      <c r="Z491" s="28"/>
    </row>
    <row r="492" spans="1:26" ht="15.75">
      <c r="A492" s="316" t="s">
        <v>33</v>
      </c>
      <c r="D492" s="322">
        <f>'Punten per wedstrijd'!E494</f>
        <v>651.70000000000027</v>
      </c>
      <c r="E492" s="322">
        <f>'Punten per wedstrijd'!E410</f>
        <v>180.00000000000045</v>
      </c>
      <c r="F492" s="322">
        <f>'Punten per wedstrijd'!F410</f>
        <v>400.40000000000009</v>
      </c>
      <c r="G492" s="322">
        <f>'Punten per wedstrijd'!F494</f>
        <v>894.69999999999936</v>
      </c>
      <c r="H492" s="322">
        <f>'Punten per wedstrijd'!G494</f>
        <v>1326.900000000001</v>
      </c>
      <c r="I492" s="322">
        <f>'Punten per wedstrijd'!G410</f>
        <v>251.20000000000164</v>
      </c>
      <c r="J492" s="322">
        <f>'Punten per wedstrijd'!H494</f>
        <v>430.79999999999927</v>
      </c>
      <c r="K492" s="322">
        <f>'Punten per wedstrijd'!H410</f>
        <v>388.90000000000146</v>
      </c>
      <c r="L492" s="322">
        <f>'Punten per wedstrijd'!I410</f>
        <v>158.80000000000109</v>
      </c>
      <c r="M492" s="322">
        <f>'Punten per wedstrijd'!J410</f>
        <v>190.69999999999982</v>
      </c>
      <c r="N492" s="322">
        <f>'Punten per wedstrijd'!K410</f>
        <v>179.99999999999909</v>
      </c>
      <c r="O492" s="322">
        <f>'Punten per wedstrijd'!L410</f>
        <v>207</v>
      </c>
      <c r="P492" s="322">
        <f>'Punten per wedstrijd'!I494</f>
        <v>784.300000000002</v>
      </c>
      <c r="Q492" s="322">
        <f>'Punten per wedstrijd'!M410</f>
        <v>48.300000000000182</v>
      </c>
      <c r="R492" s="322">
        <f>'Punten per wedstrijd'!N410</f>
        <v>155.20000000000073</v>
      </c>
      <c r="S492" s="322">
        <f>'Punten per wedstrijd'!O410</f>
        <v>338.50000000000091</v>
      </c>
      <c r="T492" s="322">
        <f>'Punten per wedstrijd'!P410</f>
        <v>449.70000000000073</v>
      </c>
      <c r="U492" s="322">
        <f>'Punten per wedstrijd'!J494</f>
        <v>570.44999999999709</v>
      </c>
      <c r="V492" s="323">
        <f t="shared" si="12"/>
        <v>7607.5500000000056</v>
      </c>
      <c r="X492" s="28"/>
      <c r="Y492" s="28"/>
      <c r="Z492" s="28"/>
    </row>
    <row r="493" spans="1:26" ht="15.75">
      <c r="A493" s="324" t="s">
        <v>37</v>
      </c>
      <c r="D493" s="322">
        <f>'Punten per wedstrijd'!E495</f>
        <v>648.69999999999993</v>
      </c>
      <c r="E493" s="322">
        <f>'Punten per wedstrijd'!E411</f>
        <v>191.49999999999977</v>
      </c>
      <c r="F493" s="322">
        <f>'Punten per wedstrijd'!F411</f>
        <v>340.39999999999986</v>
      </c>
      <c r="G493" s="322">
        <f>'Punten per wedstrijd'!F495</f>
        <v>970.20000000000073</v>
      </c>
      <c r="H493" s="322">
        <f>'Punten per wedstrijd'!G495</f>
        <v>1058.900000000001</v>
      </c>
      <c r="I493" s="322">
        <f>'Punten per wedstrijd'!G411</f>
        <v>297.90000000000055</v>
      </c>
      <c r="J493" s="322">
        <f>'Punten per wedstrijd'!H495</f>
        <v>635.84999999999945</v>
      </c>
      <c r="K493" s="322">
        <f>'Punten per wedstrijd'!H411</f>
        <v>248.19999999999982</v>
      </c>
      <c r="L493" s="322">
        <f>'Punten per wedstrijd'!I411</f>
        <v>170.60000000000036</v>
      </c>
      <c r="M493" s="322">
        <f>'Punten per wedstrijd'!J411</f>
        <v>168.19999999999982</v>
      </c>
      <c r="N493" s="322">
        <f>'Punten per wedstrijd'!K411</f>
        <v>180</v>
      </c>
      <c r="O493" s="322">
        <f>'Punten per wedstrijd'!L411</f>
        <v>202.5</v>
      </c>
      <c r="P493" s="322">
        <f>'Punten per wedstrijd'!I495</f>
        <v>633.59999999999945</v>
      </c>
      <c r="Q493" s="322">
        <f>'Punten per wedstrijd'!M411</f>
        <v>154.99999999999818</v>
      </c>
      <c r="R493" s="322">
        <f>'Punten per wedstrijd'!N411</f>
        <v>163.09999999999854</v>
      </c>
      <c r="S493" s="322">
        <f>'Punten per wedstrijd'!O411</f>
        <v>66.899999999997817</v>
      </c>
      <c r="T493" s="322">
        <f>'Punten per wedstrijd'!P411</f>
        <v>381</v>
      </c>
      <c r="U493" s="322">
        <f>'Punten per wedstrijd'!J495</f>
        <v>409.30000000000018</v>
      </c>
      <c r="V493" s="323">
        <f t="shared" si="12"/>
        <v>6921.8499999999949</v>
      </c>
      <c r="X493" s="28"/>
      <c r="Y493" s="28"/>
      <c r="Z493" s="28"/>
    </row>
    <row r="494" spans="1:26" ht="15.75">
      <c r="A494" s="324"/>
      <c r="D494" s="322"/>
      <c r="E494" s="322"/>
      <c r="F494" s="322"/>
      <c r="G494" s="322"/>
      <c r="H494" s="322"/>
      <c r="I494" s="322"/>
      <c r="J494" s="322"/>
      <c r="K494" s="322"/>
      <c r="L494" s="322"/>
      <c r="M494" s="322"/>
      <c r="N494" s="322"/>
      <c r="O494" s="322"/>
      <c r="P494" s="322"/>
      <c r="Q494" s="322"/>
      <c r="R494" s="322"/>
      <c r="S494" s="322"/>
      <c r="T494" s="322"/>
      <c r="U494" s="322"/>
      <c r="V494" s="323"/>
      <c r="X494" s="28"/>
      <c r="Y494" s="28"/>
      <c r="Z494" s="28"/>
    </row>
    <row r="495" spans="1:26" ht="15.75">
      <c r="A495" s="324"/>
      <c r="D495" s="322"/>
      <c r="E495" s="322"/>
      <c r="F495" s="322"/>
      <c r="G495" s="322"/>
      <c r="H495" s="322"/>
      <c r="I495" s="322"/>
      <c r="J495" s="322"/>
      <c r="K495" s="322"/>
      <c r="L495" s="28"/>
      <c r="M495" s="323"/>
      <c r="O495" s="28"/>
      <c r="P495" s="28"/>
      <c r="Q495" s="28"/>
      <c r="R495" s="68"/>
      <c r="S495" s="28"/>
      <c r="T495" s="28"/>
      <c r="U495" s="28"/>
      <c r="V495" s="28"/>
      <c r="W495" s="28"/>
      <c r="X495" s="28"/>
      <c r="Y495" s="28"/>
      <c r="Z495" s="28"/>
    </row>
    <row r="496" spans="1:26" ht="15.75">
      <c r="A496" s="348" t="s">
        <v>932</v>
      </c>
      <c r="B496" s="349"/>
      <c r="C496" s="349"/>
      <c r="D496" s="344"/>
      <c r="E496" s="344"/>
      <c r="F496" s="344"/>
      <c r="G496" s="345" t="s">
        <v>150</v>
      </c>
      <c r="H496" s="349"/>
      <c r="I496" s="348" t="s">
        <v>2685</v>
      </c>
      <c r="J496" s="344"/>
      <c r="K496" s="346"/>
      <c r="L496" s="347"/>
      <c r="M496" s="346"/>
      <c r="N496" s="346"/>
      <c r="O496" s="345" t="s">
        <v>150</v>
      </c>
      <c r="P496" s="349"/>
      <c r="Q496" s="350" t="s">
        <v>190</v>
      </c>
      <c r="R496" s="346"/>
      <c r="S496" s="346"/>
      <c r="T496" s="346"/>
      <c r="U496" s="346"/>
      <c r="V496" s="346"/>
      <c r="W496" s="345" t="s">
        <v>150</v>
      </c>
    </row>
    <row r="497" spans="1:23" ht="15.75">
      <c r="A497" s="353" t="s">
        <v>3355</v>
      </c>
      <c r="B497" s="349"/>
      <c r="C497" s="349"/>
      <c r="D497" s="344"/>
      <c r="E497" s="339">
        <f>D484*1.2</f>
        <v>967.80000000000018</v>
      </c>
      <c r="F497" s="339">
        <f>D491</f>
        <v>803.50000000000023</v>
      </c>
      <c r="G497" s="341" t="s">
        <v>3854</v>
      </c>
      <c r="H497" s="349"/>
      <c r="I497" s="353" t="s">
        <v>3356</v>
      </c>
      <c r="J497" s="344"/>
      <c r="K497" s="346"/>
      <c r="L497" s="347"/>
      <c r="M497" s="339">
        <f>E486*1.2</f>
        <v>425.1600000000002</v>
      </c>
      <c r="N497" s="339">
        <f>E484</f>
        <v>280.30000000000018</v>
      </c>
      <c r="O497" s="341" t="s">
        <v>3857</v>
      </c>
      <c r="P497" s="349"/>
      <c r="Q497" s="353" t="s">
        <v>3357</v>
      </c>
      <c r="R497" s="346"/>
      <c r="S497" s="346"/>
      <c r="T497" s="346"/>
      <c r="U497" s="339">
        <f>F484</f>
        <v>192.10000000000014</v>
      </c>
      <c r="V497" s="339">
        <f>F492</f>
        <v>400.40000000000009</v>
      </c>
      <c r="W497" s="342" t="s">
        <v>3855</v>
      </c>
    </row>
    <row r="498" spans="1:23" ht="15.75">
      <c r="A498" s="353" t="s">
        <v>3318</v>
      </c>
      <c r="B498" s="349"/>
      <c r="C498" s="349"/>
      <c r="D498" s="344"/>
      <c r="E498" s="339">
        <f>D485*1.2</f>
        <v>747.84000000000117</v>
      </c>
      <c r="F498" s="339">
        <f>D486</f>
        <v>768.49999999999955</v>
      </c>
      <c r="G498" s="341" t="s">
        <v>3856</v>
      </c>
      <c r="H498" s="349"/>
      <c r="I498" s="353" t="s">
        <v>3322</v>
      </c>
      <c r="J498" s="344"/>
      <c r="K498" s="346"/>
      <c r="L498" s="347"/>
      <c r="M498" s="339">
        <f>E489*1.2</f>
        <v>335.04000000000059</v>
      </c>
      <c r="N498" s="339">
        <f>E493</f>
        <v>191.49999999999977</v>
      </c>
      <c r="O498" s="341" t="s">
        <v>3857</v>
      </c>
      <c r="P498" s="349"/>
      <c r="Q498" s="353" t="s">
        <v>3326</v>
      </c>
      <c r="R498" s="346"/>
      <c r="S498" s="346"/>
      <c r="T498" s="346"/>
      <c r="U498" s="339">
        <f>F485</f>
        <v>229.49999999999955</v>
      </c>
      <c r="V498" s="339">
        <f>F489</f>
        <v>270.40000000000055</v>
      </c>
      <c r="W498" s="341" t="s">
        <v>3856</v>
      </c>
    </row>
    <row r="499" spans="1:23" ht="15.75">
      <c r="A499" s="353" t="s">
        <v>3319</v>
      </c>
      <c r="B499" s="349"/>
      <c r="C499" s="349"/>
      <c r="D499" s="344"/>
      <c r="E499" s="339">
        <f>D487*1.2</f>
        <v>665.64000000000033</v>
      </c>
      <c r="F499" s="339">
        <f>D490</f>
        <v>511.29999999999995</v>
      </c>
      <c r="G499" s="341" t="s">
        <v>3857</v>
      </c>
      <c r="H499" s="349"/>
      <c r="I499" s="353" t="s">
        <v>3323</v>
      </c>
      <c r="J499" s="344"/>
      <c r="K499" s="346"/>
      <c r="L499" s="347"/>
      <c r="M499" s="339">
        <f>E490*1.2</f>
        <v>461.39999999999969</v>
      </c>
      <c r="N499" s="339">
        <f>E488</f>
        <v>203.79999999999995</v>
      </c>
      <c r="O499" s="342" t="s">
        <v>3857</v>
      </c>
      <c r="P499" s="349"/>
      <c r="Q499" s="353" t="s">
        <v>3327</v>
      </c>
      <c r="R499" s="346"/>
      <c r="S499" s="346"/>
      <c r="T499" s="346"/>
      <c r="U499" s="339">
        <f>F487</f>
        <v>156.00000000000045</v>
      </c>
      <c r="V499" s="339">
        <f>F486</f>
        <v>354</v>
      </c>
      <c r="W499" s="341" t="s">
        <v>3855</v>
      </c>
    </row>
    <row r="500" spans="1:23" ht="15.75">
      <c r="A500" s="353" t="s">
        <v>3320</v>
      </c>
      <c r="B500" s="349"/>
      <c r="C500" s="349"/>
      <c r="D500" s="344"/>
      <c r="E500" s="339">
        <f>D488*1.2</f>
        <v>362.64000000000004</v>
      </c>
      <c r="F500" s="339">
        <f>D489</f>
        <v>463.1</v>
      </c>
      <c r="G500" s="341" t="s">
        <v>3855</v>
      </c>
      <c r="H500" s="349"/>
      <c r="I500" s="353" t="s">
        <v>3324</v>
      </c>
      <c r="J500" s="344"/>
      <c r="K500" s="346"/>
      <c r="L500" s="347"/>
      <c r="M500" s="339">
        <f>E491*1.2</f>
        <v>18.720000000000162</v>
      </c>
      <c r="N500" s="339">
        <f>E487</f>
        <v>208.15000000000032</v>
      </c>
      <c r="O500" s="342" t="s">
        <v>3855</v>
      </c>
      <c r="P500" s="349"/>
      <c r="Q500" s="353" t="s">
        <v>3328</v>
      </c>
      <c r="R500" s="346"/>
      <c r="S500" s="346"/>
      <c r="T500" s="346"/>
      <c r="U500" s="339">
        <f>F491</f>
        <v>305.20000000000073</v>
      </c>
      <c r="V500" s="339">
        <f>F490</f>
        <v>514.10000000000036</v>
      </c>
      <c r="W500" s="342" t="s">
        <v>3855</v>
      </c>
    </row>
    <row r="501" spans="1:23" ht="15.75">
      <c r="A501" s="353" t="s">
        <v>3321</v>
      </c>
      <c r="B501" s="349"/>
      <c r="C501" s="349"/>
      <c r="D501" s="344"/>
      <c r="E501" s="339">
        <f>D493*1.2</f>
        <v>778.43999999999994</v>
      </c>
      <c r="F501" s="339">
        <f>D492</f>
        <v>651.70000000000027</v>
      </c>
      <c r="G501" s="341" t="s">
        <v>3854</v>
      </c>
      <c r="H501" s="349"/>
      <c r="I501" s="353" t="s">
        <v>3325</v>
      </c>
      <c r="J501" s="344"/>
      <c r="K501" s="346"/>
      <c r="L501" s="347"/>
      <c r="M501" s="339">
        <f>E492*1.2</f>
        <v>216.00000000000054</v>
      </c>
      <c r="N501" s="339">
        <f>E485</f>
        <v>285.70000000000073</v>
      </c>
      <c r="O501" s="342" t="s">
        <v>3855</v>
      </c>
      <c r="P501" s="349"/>
      <c r="Q501" s="353" t="s">
        <v>3329</v>
      </c>
      <c r="R501" s="346"/>
      <c r="S501" s="346"/>
      <c r="T501" s="346"/>
      <c r="U501" s="339">
        <f>F493</f>
        <v>340.39999999999986</v>
      </c>
      <c r="V501" s="339">
        <f>F488</f>
        <v>178.79999999999973</v>
      </c>
      <c r="W501" s="342" t="s">
        <v>3857</v>
      </c>
    </row>
    <row r="502" spans="1:23" ht="15.75">
      <c r="A502" s="352"/>
      <c r="B502" s="349"/>
      <c r="C502" s="349"/>
      <c r="D502" s="344"/>
      <c r="E502" s="339"/>
      <c r="F502" s="339"/>
      <c r="G502" s="341"/>
      <c r="H502" s="349"/>
      <c r="I502" s="349"/>
      <c r="J502" s="344"/>
      <c r="K502" s="346"/>
      <c r="L502" s="347"/>
      <c r="M502" s="342"/>
      <c r="N502" s="342"/>
      <c r="O502" s="342"/>
      <c r="P502" s="349"/>
      <c r="Q502" s="344"/>
      <c r="R502" s="346"/>
      <c r="S502" s="346"/>
      <c r="T502" s="346"/>
      <c r="U502" s="342"/>
      <c r="V502" s="342"/>
      <c r="W502" s="342"/>
    </row>
    <row r="503" spans="1:23" ht="15.75">
      <c r="A503" s="348" t="s">
        <v>175</v>
      </c>
      <c r="B503" s="349"/>
      <c r="C503" s="349"/>
      <c r="D503" s="344"/>
      <c r="E503" s="339"/>
      <c r="F503" s="339"/>
      <c r="G503" s="340" t="s">
        <v>150</v>
      </c>
      <c r="H503" s="349"/>
      <c r="I503" s="348" t="s">
        <v>191</v>
      </c>
      <c r="J503" s="344"/>
      <c r="K503" s="346"/>
      <c r="L503" s="347"/>
      <c r="M503" s="342"/>
      <c r="N503" s="342"/>
      <c r="O503" s="340" t="s">
        <v>150</v>
      </c>
      <c r="P503" s="349"/>
      <c r="Q503" s="350" t="s">
        <v>192</v>
      </c>
      <c r="R503" s="346"/>
      <c r="S503" s="346"/>
      <c r="T503" s="346"/>
      <c r="U503" s="342"/>
      <c r="V503" s="342"/>
      <c r="W503" s="340" t="s">
        <v>150</v>
      </c>
    </row>
    <row r="504" spans="1:23" ht="15.75">
      <c r="A504" s="353" t="s">
        <v>3330</v>
      </c>
      <c r="B504" s="349"/>
      <c r="C504" s="349"/>
      <c r="D504" s="344"/>
      <c r="E504" s="339">
        <f>G486</f>
        <v>753.19999999999891</v>
      </c>
      <c r="F504" s="339">
        <f>G491</f>
        <v>633.84999999999945</v>
      </c>
      <c r="G504" s="341" t="s">
        <v>3854</v>
      </c>
      <c r="H504" s="349"/>
      <c r="I504" s="353" t="s">
        <v>3359</v>
      </c>
      <c r="J504" s="344"/>
      <c r="K504" s="346"/>
      <c r="L504" s="347"/>
      <c r="M504" s="339">
        <f>H484*1.2</f>
        <v>1241.9999999999989</v>
      </c>
      <c r="N504" s="339">
        <f>H488</f>
        <v>448.60000000000036</v>
      </c>
      <c r="O504" s="341" t="s">
        <v>3857</v>
      </c>
      <c r="P504" s="349"/>
      <c r="Q504" s="353" t="s">
        <v>3338</v>
      </c>
      <c r="R504" s="346"/>
      <c r="S504" s="346"/>
      <c r="T504" s="346"/>
      <c r="U504" s="339">
        <f>I488*1.2</f>
        <v>462.36000000000018</v>
      </c>
      <c r="V504" s="339">
        <f>I487</f>
        <v>500.29999999999927</v>
      </c>
      <c r="W504" s="341" t="s">
        <v>3856</v>
      </c>
    </row>
    <row r="505" spans="1:23" ht="15.75">
      <c r="A505" s="353" t="s">
        <v>3331</v>
      </c>
      <c r="B505" s="349"/>
      <c r="C505" s="349"/>
      <c r="D505" s="344"/>
      <c r="E505" s="339">
        <f>G488</f>
        <v>772.40000000000032</v>
      </c>
      <c r="F505" s="339">
        <f>G485</f>
        <v>887.599999999999</v>
      </c>
      <c r="G505" s="341" t="s">
        <v>3856</v>
      </c>
      <c r="H505" s="349"/>
      <c r="I505" s="353" t="s">
        <v>3334</v>
      </c>
      <c r="J505" s="344"/>
      <c r="K505" s="346"/>
      <c r="L505" s="347"/>
      <c r="M505" s="339">
        <f>H485*1.2</f>
        <v>1093.7999999999995</v>
      </c>
      <c r="N505" s="339">
        <f>H493</f>
        <v>1058.900000000001</v>
      </c>
      <c r="O505" s="341" t="s">
        <v>3854</v>
      </c>
      <c r="P505" s="349"/>
      <c r="Q505" s="353" t="s">
        <v>3339</v>
      </c>
      <c r="R505" s="346"/>
      <c r="S505" s="346"/>
      <c r="T505" s="346"/>
      <c r="U505" s="339">
        <f>I489*1.2</f>
        <v>424.07999999999902</v>
      </c>
      <c r="V505" s="339">
        <f>I491</f>
        <v>105.94999999999982</v>
      </c>
      <c r="W505" s="342" t="s">
        <v>3857</v>
      </c>
    </row>
    <row r="506" spans="1:23" ht="15.75">
      <c r="A506" s="353" t="s">
        <v>3358</v>
      </c>
      <c r="B506" s="349"/>
      <c r="C506" s="349"/>
      <c r="D506" s="344"/>
      <c r="E506" s="339">
        <f>G489</f>
        <v>847.19999999999982</v>
      </c>
      <c r="F506" s="339">
        <f>G484</f>
        <v>496.69999999999936</v>
      </c>
      <c r="G506" s="341" t="s">
        <v>3857</v>
      </c>
      <c r="H506" s="349"/>
      <c r="I506" s="353" t="s">
        <v>3335</v>
      </c>
      <c r="J506" s="344"/>
      <c r="K506" s="346"/>
      <c r="L506" s="347"/>
      <c r="M506" s="339">
        <f>H486*1.2</f>
        <v>949.91999999999928</v>
      </c>
      <c r="N506" s="339">
        <f>H490</f>
        <v>1137.5999999999999</v>
      </c>
      <c r="O506" s="341" t="s">
        <v>3856</v>
      </c>
      <c r="P506" s="349"/>
      <c r="Q506" s="353" t="s">
        <v>3340</v>
      </c>
      <c r="R506" s="346"/>
      <c r="S506" s="346"/>
      <c r="T506" s="346"/>
      <c r="U506" s="339">
        <f>I490*1.2</f>
        <v>401.64000000000084</v>
      </c>
      <c r="V506" s="339">
        <f>I485</f>
        <v>501.89999999999873</v>
      </c>
      <c r="W506" s="341" t="s">
        <v>3856</v>
      </c>
    </row>
    <row r="507" spans="1:23" ht="15.75">
      <c r="A507" s="353" t="s">
        <v>3332</v>
      </c>
      <c r="B507" s="349"/>
      <c r="C507" s="349"/>
      <c r="D507" s="344"/>
      <c r="E507" s="339">
        <f>G490</f>
        <v>643.09999999999945</v>
      </c>
      <c r="F507" s="339">
        <f>G493</f>
        <v>970.20000000000073</v>
      </c>
      <c r="G507" s="342" t="s">
        <v>3855</v>
      </c>
      <c r="H507" s="349"/>
      <c r="I507" s="353" t="s">
        <v>3336</v>
      </c>
      <c r="J507" s="344"/>
      <c r="K507" s="346"/>
      <c r="L507" s="347"/>
      <c r="M507" s="339">
        <f>H487*1.2</f>
        <v>969.59999999999991</v>
      </c>
      <c r="N507" s="339">
        <f>H489</f>
        <v>877.10000000000036</v>
      </c>
      <c r="O507" s="341" t="s">
        <v>3854</v>
      </c>
      <c r="P507" s="349"/>
      <c r="Q507" s="353" t="s">
        <v>3341</v>
      </c>
      <c r="R507" s="346"/>
      <c r="S507" s="346"/>
      <c r="T507" s="346"/>
      <c r="U507" s="339">
        <f>I492*1.2</f>
        <v>301.44000000000193</v>
      </c>
      <c r="V507" s="339">
        <f>I486</f>
        <v>294.69999999999891</v>
      </c>
      <c r="W507" s="341" t="s">
        <v>3854</v>
      </c>
    </row>
    <row r="508" spans="1:23" ht="15.75">
      <c r="A508" s="353" t="s">
        <v>3333</v>
      </c>
      <c r="B508" s="349"/>
      <c r="C508" s="349"/>
      <c r="D508" s="344"/>
      <c r="E508" s="339">
        <f>G492</f>
        <v>894.69999999999936</v>
      </c>
      <c r="F508" s="339">
        <f>G487</f>
        <v>467.599999999999</v>
      </c>
      <c r="G508" s="341" t="s">
        <v>3857</v>
      </c>
      <c r="H508" s="349"/>
      <c r="I508" s="353" t="s">
        <v>3337</v>
      </c>
      <c r="J508" s="344"/>
      <c r="K508" s="346"/>
      <c r="L508" s="347"/>
      <c r="M508" s="339">
        <f>H491*1.2</f>
        <v>1356.5999999999995</v>
      </c>
      <c r="N508" s="339">
        <f>H492</f>
        <v>1326.900000000001</v>
      </c>
      <c r="O508" s="341" t="s">
        <v>3854</v>
      </c>
      <c r="P508" s="349"/>
      <c r="Q508" s="353" t="s">
        <v>3360</v>
      </c>
      <c r="R508" s="346"/>
      <c r="S508" s="346"/>
      <c r="T508" s="346"/>
      <c r="U508" s="339">
        <f>I493*1.2</f>
        <v>357.48000000000064</v>
      </c>
      <c r="V508" s="339">
        <f>I484</f>
        <v>239.09999999999945</v>
      </c>
      <c r="W508" s="342" t="s">
        <v>3857</v>
      </c>
    </row>
    <row r="509" spans="1:23" ht="15.75">
      <c r="A509" s="352"/>
      <c r="B509" s="349"/>
      <c r="C509" s="349"/>
      <c r="D509" s="344"/>
      <c r="E509" s="339"/>
      <c r="F509" s="339"/>
      <c r="G509" s="339"/>
      <c r="H509" s="349"/>
      <c r="I509" s="344"/>
      <c r="J509" s="344"/>
      <c r="K509" s="346"/>
      <c r="L509" s="347"/>
      <c r="M509" s="342"/>
      <c r="N509" s="342"/>
      <c r="O509" s="342"/>
      <c r="P509" s="349"/>
      <c r="Q509" s="346"/>
      <c r="R509" s="346"/>
      <c r="S509" s="346"/>
      <c r="T509" s="346"/>
      <c r="U509" s="342"/>
      <c r="V509" s="342"/>
      <c r="W509" s="342"/>
    </row>
    <row r="510" spans="1:23" ht="15.75">
      <c r="A510" s="348" t="s">
        <v>2686</v>
      </c>
      <c r="B510" s="349"/>
      <c r="C510" s="349"/>
      <c r="D510" s="344"/>
      <c r="E510" s="339"/>
      <c r="F510" s="339"/>
      <c r="G510" s="340" t="s">
        <v>150</v>
      </c>
      <c r="H510" s="349"/>
      <c r="I510" s="348" t="s">
        <v>2687</v>
      </c>
      <c r="J510" s="344"/>
      <c r="K510" s="346"/>
      <c r="L510" s="347"/>
      <c r="M510" s="342"/>
      <c r="N510" s="342"/>
      <c r="O510" s="340" t="s">
        <v>150</v>
      </c>
      <c r="P510" s="349"/>
      <c r="Q510" s="350" t="s">
        <v>2677</v>
      </c>
      <c r="R510" s="346"/>
      <c r="S510" s="346"/>
      <c r="T510" s="346"/>
      <c r="U510" s="342"/>
      <c r="V510" s="342"/>
      <c r="W510" s="340" t="s">
        <v>150</v>
      </c>
    </row>
    <row r="511" spans="1:23" ht="15.75">
      <c r="A511" s="353" t="s">
        <v>3361</v>
      </c>
      <c r="B511" s="349"/>
      <c r="C511" s="349"/>
      <c r="D511" s="344"/>
      <c r="E511" s="339">
        <f>J484*1.2</f>
        <v>569.4</v>
      </c>
      <c r="F511" s="339">
        <f>J485</f>
        <v>537.09999999999854</v>
      </c>
      <c r="G511" s="341" t="s">
        <v>3854</v>
      </c>
      <c r="H511" s="349"/>
      <c r="I511" s="353" t="s">
        <v>3362</v>
      </c>
      <c r="J511" s="344"/>
      <c r="K511" s="346"/>
      <c r="L511" s="347"/>
      <c r="M511" s="339">
        <f>K484*1.2</f>
        <v>428.6399999999976</v>
      </c>
      <c r="N511" s="339">
        <f>K490</f>
        <v>324.90000000000055</v>
      </c>
      <c r="O511" s="341" t="s">
        <v>3857</v>
      </c>
      <c r="P511" s="349"/>
      <c r="Q511" s="353" t="s">
        <v>3350</v>
      </c>
      <c r="R511" s="346"/>
      <c r="S511" s="346"/>
      <c r="T511" s="346"/>
      <c r="U511" s="339">
        <f>L486*1.2</f>
        <v>573.72000000000264</v>
      </c>
      <c r="V511" s="339">
        <f>L493</f>
        <v>170.60000000000036</v>
      </c>
      <c r="W511" s="342" t="s">
        <v>3857</v>
      </c>
    </row>
    <row r="512" spans="1:23" ht="15.75">
      <c r="A512" s="353" t="s">
        <v>3342</v>
      </c>
      <c r="B512" s="349"/>
      <c r="C512" s="349"/>
      <c r="D512" s="344"/>
      <c r="E512" s="339">
        <f>J486*1.2</f>
        <v>287.64000000000198</v>
      </c>
      <c r="F512" s="339">
        <f>J489</f>
        <v>699.99999999999818</v>
      </c>
      <c r="G512" s="342" t="s">
        <v>3855</v>
      </c>
      <c r="H512" s="349"/>
      <c r="I512" s="353" t="s">
        <v>3346</v>
      </c>
      <c r="J512" s="344"/>
      <c r="K512" s="346"/>
      <c r="L512" s="347"/>
      <c r="M512" s="339">
        <f>K485*1.2</f>
        <v>628.91999999999928</v>
      </c>
      <c r="N512" s="339">
        <f>K487</f>
        <v>532.09999999999764</v>
      </c>
      <c r="O512" s="341" t="s">
        <v>3854</v>
      </c>
      <c r="P512" s="349"/>
      <c r="Q512" s="353" t="s">
        <v>3363</v>
      </c>
      <c r="R512" s="346"/>
      <c r="S512" s="346"/>
      <c r="T512" s="346"/>
      <c r="U512" s="339">
        <f>L487*1.2</f>
        <v>284.39999999999998</v>
      </c>
      <c r="V512" s="339">
        <f>L484</f>
        <v>301.29999999999745</v>
      </c>
      <c r="W512" s="341" t="s">
        <v>3856</v>
      </c>
    </row>
    <row r="513" spans="1:24" ht="15.75">
      <c r="A513" s="353" t="s">
        <v>3343</v>
      </c>
      <c r="B513" s="349"/>
      <c r="C513" s="349"/>
      <c r="D513" s="344"/>
      <c r="E513" s="339">
        <f>J487*1.2</f>
        <v>408.36000000000018</v>
      </c>
      <c r="F513" s="339">
        <f>J493</f>
        <v>635.84999999999945</v>
      </c>
      <c r="G513" s="342" t="s">
        <v>3855</v>
      </c>
      <c r="H513" s="349"/>
      <c r="I513" s="353" t="s">
        <v>3347</v>
      </c>
      <c r="J513" s="344"/>
      <c r="K513" s="346"/>
      <c r="L513" s="347"/>
      <c r="M513" s="339">
        <f>K488*1.2</f>
        <v>291.1200000000004</v>
      </c>
      <c r="N513" s="339">
        <f>K486</f>
        <v>242</v>
      </c>
      <c r="O513" s="341" t="s">
        <v>3854</v>
      </c>
      <c r="P513" s="349"/>
      <c r="Q513" s="353" t="s">
        <v>3351</v>
      </c>
      <c r="R513" s="346"/>
      <c r="S513" s="346"/>
      <c r="T513" s="346"/>
      <c r="U513" s="339">
        <f>L490*1.2</f>
        <v>371.03999999999979</v>
      </c>
      <c r="V513" s="339">
        <f>L489</f>
        <v>252.29999999999745</v>
      </c>
      <c r="W513" s="342" t="s">
        <v>3857</v>
      </c>
    </row>
    <row r="514" spans="1:24" ht="15.75">
      <c r="A514" s="353" t="s">
        <v>3344</v>
      </c>
      <c r="B514" s="349"/>
      <c r="C514" s="349"/>
      <c r="D514" s="344"/>
      <c r="E514" s="339">
        <f>J491*1.2</f>
        <v>776.99999999999886</v>
      </c>
      <c r="F514" s="339">
        <f>J488</f>
        <v>466.99999999999727</v>
      </c>
      <c r="G514" s="341" t="s">
        <v>3857</v>
      </c>
      <c r="H514" s="349"/>
      <c r="I514" s="353" t="s">
        <v>3348</v>
      </c>
      <c r="J514" s="344"/>
      <c r="K514" s="346"/>
      <c r="L514" s="347"/>
      <c r="M514" s="339">
        <f>K489*1.2</f>
        <v>366.11999999999932</v>
      </c>
      <c r="N514" s="339">
        <f>K492</f>
        <v>388.90000000000146</v>
      </c>
      <c r="O514" s="341" t="s">
        <v>3856</v>
      </c>
      <c r="P514" s="349"/>
      <c r="Q514" s="353" t="s">
        <v>3352</v>
      </c>
      <c r="R514" s="346"/>
      <c r="S514" s="346"/>
      <c r="T514" s="346"/>
      <c r="U514" s="339">
        <f>L491*1.2</f>
        <v>38.879999999998468</v>
      </c>
      <c r="V514" s="339">
        <f>L485</f>
        <v>306.79999999999836</v>
      </c>
      <c r="W514" s="342" t="s">
        <v>3855</v>
      </c>
    </row>
    <row r="515" spans="1:24" ht="15.75">
      <c r="A515" s="353" t="s">
        <v>3345</v>
      </c>
      <c r="B515" s="349"/>
      <c r="C515" s="349"/>
      <c r="D515" s="344"/>
      <c r="E515" s="339">
        <f>J492*1.2</f>
        <v>516.95999999999913</v>
      </c>
      <c r="F515" s="339">
        <f>J490</f>
        <v>79.700000000000728</v>
      </c>
      <c r="G515" s="341" t="s">
        <v>3857</v>
      </c>
      <c r="H515" s="344"/>
      <c r="I515" s="353" t="s">
        <v>3349</v>
      </c>
      <c r="J515" s="344"/>
      <c r="K515" s="346"/>
      <c r="L515" s="347"/>
      <c r="M515" s="339">
        <f>K493*1.2</f>
        <v>297.83999999999975</v>
      </c>
      <c r="N515" s="339">
        <f>K491</f>
        <v>251.99999999999909</v>
      </c>
      <c r="O515" s="341" t="s">
        <v>3854</v>
      </c>
      <c r="P515" s="346"/>
      <c r="Q515" s="353" t="s">
        <v>3353</v>
      </c>
      <c r="R515" s="346"/>
      <c r="S515" s="346"/>
      <c r="T515" s="346"/>
      <c r="U515" s="339">
        <f>L492*1.2</f>
        <v>190.56000000000131</v>
      </c>
      <c r="V515" s="339">
        <f>L488</f>
        <v>148.30000000000018</v>
      </c>
      <c r="W515" s="342" t="s">
        <v>3857</v>
      </c>
      <c r="X515" s="28"/>
    </row>
    <row r="516" spans="1:24" ht="15.75">
      <c r="A516" s="351"/>
      <c r="B516" s="349"/>
      <c r="C516" s="349"/>
      <c r="D516" s="344"/>
      <c r="E516" s="339"/>
      <c r="F516" s="339"/>
      <c r="G516" s="339"/>
      <c r="H516" s="344"/>
      <c r="I516" s="343"/>
      <c r="J516" s="344"/>
      <c r="K516" s="346"/>
      <c r="L516" s="347"/>
      <c r="M516" s="354"/>
      <c r="N516" s="342"/>
      <c r="O516" s="342"/>
      <c r="P516" s="346"/>
      <c r="Q516" s="343"/>
      <c r="R516" s="346"/>
      <c r="S516" s="346"/>
      <c r="T516" s="346"/>
      <c r="U516" s="342"/>
      <c r="V516" s="342"/>
      <c r="W516" s="342"/>
      <c r="X516" s="28"/>
    </row>
    <row r="517" spans="1:24" ht="15.75">
      <c r="A517" s="348" t="s">
        <v>195</v>
      </c>
      <c r="B517" s="349"/>
      <c r="C517" s="349"/>
      <c r="D517" s="344"/>
      <c r="E517" s="339"/>
      <c r="F517" s="339"/>
      <c r="G517" s="340" t="s">
        <v>150</v>
      </c>
      <c r="H517" s="349"/>
      <c r="I517" s="348" t="s">
        <v>196</v>
      </c>
      <c r="J517" s="344"/>
      <c r="K517" s="346"/>
      <c r="L517" s="347"/>
      <c r="M517" s="342"/>
      <c r="N517" s="342"/>
      <c r="O517" s="340" t="s">
        <v>150</v>
      </c>
      <c r="P517" s="349"/>
      <c r="Q517" s="350" t="s">
        <v>197</v>
      </c>
      <c r="R517" s="346"/>
      <c r="S517" s="346"/>
      <c r="T517" s="346"/>
      <c r="U517" s="342"/>
      <c r="V517" s="342"/>
      <c r="W517" s="340" t="s">
        <v>150</v>
      </c>
      <c r="X517" s="28"/>
    </row>
    <row r="518" spans="1:24" ht="15.75">
      <c r="A518" s="353" t="s">
        <v>3364</v>
      </c>
      <c r="B518" s="349"/>
      <c r="C518" s="349"/>
      <c r="D518" s="344"/>
      <c r="E518" s="339">
        <f>M491*1.2</f>
        <v>0</v>
      </c>
      <c r="F518" s="339">
        <f>M484</f>
        <v>317.39999999999873</v>
      </c>
      <c r="G518" s="342" t="s">
        <v>3855</v>
      </c>
      <c r="H518" s="349"/>
      <c r="I518" s="353" t="s">
        <v>3383</v>
      </c>
      <c r="J518" s="344"/>
      <c r="K518" s="346"/>
      <c r="L518" s="347"/>
      <c r="M518" s="339">
        <f>N484*1.2</f>
        <v>425.15999999999804</v>
      </c>
      <c r="N518" s="339">
        <f>N486</f>
        <v>148.50000000000182</v>
      </c>
      <c r="O518" s="342" t="s">
        <v>3857</v>
      </c>
      <c r="P518" s="349"/>
      <c r="Q518" s="353" t="s">
        <v>3373</v>
      </c>
      <c r="R518" s="346"/>
      <c r="S518" s="346"/>
      <c r="T518" s="346"/>
      <c r="U518" s="339">
        <f>O492*1.2</f>
        <v>248.39999999999998</v>
      </c>
      <c r="V518" s="339">
        <f>O484</f>
        <v>205.80000000000018</v>
      </c>
      <c r="W518" s="341" t="s">
        <v>3854</v>
      </c>
      <c r="X518" s="28"/>
    </row>
    <row r="519" spans="1:24" ht="15.75">
      <c r="A519" s="353" t="s">
        <v>3365</v>
      </c>
      <c r="B519" s="349"/>
      <c r="C519" s="349"/>
      <c r="D519" s="344"/>
      <c r="E519" s="339">
        <f>M486*1.2</f>
        <v>381.1200000000037</v>
      </c>
      <c r="F519" s="339">
        <f>M485</f>
        <v>381.39999999999873</v>
      </c>
      <c r="G519" s="341" t="s">
        <v>3856</v>
      </c>
      <c r="H519" s="349"/>
      <c r="I519" s="353" t="s">
        <v>3369</v>
      </c>
      <c r="J519" s="344"/>
      <c r="K519" s="346"/>
      <c r="L519" s="347"/>
      <c r="M519" s="339">
        <f>N493*1.2</f>
        <v>216</v>
      </c>
      <c r="N519" s="339">
        <f>N489</f>
        <v>191.5</v>
      </c>
      <c r="O519" s="341" t="s">
        <v>3854</v>
      </c>
      <c r="P519" s="349"/>
      <c r="Q519" s="353" t="s">
        <v>3374</v>
      </c>
      <c r="R519" s="346"/>
      <c r="S519" s="346"/>
      <c r="T519" s="346"/>
      <c r="U519" s="339">
        <f>O489*1.2</f>
        <v>364.67999999999955</v>
      </c>
      <c r="V519" s="339">
        <f>O485</f>
        <v>239.19999999999891</v>
      </c>
      <c r="W519" s="342" t="s">
        <v>3857</v>
      </c>
      <c r="X519" s="28"/>
    </row>
    <row r="520" spans="1:24" ht="15.75">
      <c r="A520" s="353" t="s">
        <v>3366</v>
      </c>
      <c r="B520" s="349"/>
      <c r="C520" s="349"/>
      <c r="D520" s="344"/>
      <c r="E520" s="339">
        <f>M490*1.2</f>
        <v>214.2000000000011</v>
      </c>
      <c r="F520" s="339">
        <f>M487</f>
        <v>353.29999999999927</v>
      </c>
      <c r="G520" s="342" t="s">
        <v>3855</v>
      </c>
      <c r="H520" s="349"/>
      <c r="I520" s="353" t="s">
        <v>3370</v>
      </c>
      <c r="J520" s="344"/>
      <c r="K520" s="346"/>
      <c r="L520" s="347"/>
      <c r="M520" s="339">
        <f>N488*1.2</f>
        <v>300.59999999999781</v>
      </c>
      <c r="N520" s="339">
        <f>N490</f>
        <v>430</v>
      </c>
      <c r="O520" s="342" t="s">
        <v>3855</v>
      </c>
      <c r="P520" s="349"/>
      <c r="Q520" s="353" t="s">
        <v>3375</v>
      </c>
      <c r="R520" s="346"/>
      <c r="S520" s="346"/>
      <c r="T520" s="346"/>
      <c r="U520" s="339">
        <f>O486*1.2</f>
        <v>405.00000000000324</v>
      </c>
      <c r="V520" s="339">
        <f>O487</f>
        <v>410.29999999999927</v>
      </c>
      <c r="W520" s="341" t="s">
        <v>3856</v>
      </c>
      <c r="X520" s="28"/>
    </row>
    <row r="521" spans="1:24" ht="15.75">
      <c r="A521" s="353" t="s">
        <v>3367</v>
      </c>
      <c r="B521" s="349"/>
      <c r="C521" s="349"/>
      <c r="D521" s="344"/>
      <c r="E521" s="339">
        <f>M489*1.2</f>
        <v>158.03999999999868</v>
      </c>
      <c r="F521" s="339">
        <f>M488</f>
        <v>229.09999999999945</v>
      </c>
      <c r="G521" s="342" t="s">
        <v>3855</v>
      </c>
      <c r="H521" s="349"/>
      <c r="I521" s="353" t="s">
        <v>3371</v>
      </c>
      <c r="J521" s="344"/>
      <c r="K521" s="346"/>
      <c r="L521" s="347"/>
      <c r="M521" s="339">
        <f>N487*1.2</f>
        <v>422.4</v>
      </c>
      <c r="N521" s="339">
        <f>N491</f>
        <v>153.99999999999909</v>
      </c>
      <c r="O521" s="342" t="s">
        <v>3857</v>
      </c>
      <c r="P521" s="349"/>
      <c r="Q521" s="353" t="s">
        <v>3376</v>
      </c>
      <c r="R521" s="346"/>
      <c r="S521" s="346"/>
      <c r="T521" s="346"/>
      <c r="U521" s="339">
        <f>O490*1.2</f>
        <v>397.44000000000085</v>
      </c>
      <c r="V521" s="339">
        <f>O491</f>
        <v>133.49999999999909</v>
      </c>
      <c r="W521" s="342" t="s">
        <v>3857</v>
      </c>
      <c r="X521" s="28"/>
    </row>
    <row r="522" spans="1:24" ht="15.75">
      <c r="A522" s="353" t="s">
        <v>3368</v>
      </c>
      <c r="B522" s="349"/>
      <c r="C522" s="349"/>
      <c r="D522" s="344"/>
      <c r="E522" s="339">
        <f>M492*1.2</f>
        <v>228.83999999999978</v>
      </c>
      <c r="F522" s="339">
        <f>M493</f>
        <v>168.19999999999982</v>
      </c>
      <c r="G522" s="342" t="s">
        <v>3857</v>
      </c>
      <c r="H522" s="349"/>
      <c r="I522" s="353" t="s">
        <v>3372</v>
      </c>
      <c r="J522" s="344"/>
      <c r="K522" s="346"/>
      <c r="L522" s="347"/>
      <c r="M522" s="339">
        <f>N485*1.2</f>
        <v>473.03999999999758</v>
      </c>
      <c r="N522" s="339">
        <f>N492</f>
        <v>179.99999999999909</v>
      </c>
      <c r="O522" s="342" t="s">
        <v>3857</v>
      </c>
      <c r="P522" s="349"/>
      <c r="Q522" s="353" t="s">
        <v>3377</v>
      </c>
      <c r="R522" s="346"/>
      <c r="S522" s="346"/>
      <c r="T522" s="346"/>
      <c r="U522" s="339">
        <f>O488*1.2</f>
        <v>497.63999999999538</v>
      </c>
      <c r="V522" s="339">
        <f>O493</f>
        <v>202.5</v>
      </c>
      <c r="W522" s="342" t="s">
        <v>3857</v>
      </c>
      <c r="X522" s="28"/>
    </row>
    <row r="523" spans="1:24" ht="15.75">
      <c r="A523" s="352"/>
      <c r="B523" s="349"/>
      <c r="C523" s="349"/>
      <c r="D523" s="344"/>
      <c r="E523" s="339"/>
      <c r="F523" s="339"/>
      <c r="G523" s="341"/>
      <c r="H523" s="349"/>
      <c r="I523" s="349"/>
      <c r="J523" s="344"/>
      <c r="K523" s="346"/>
      <c r="L523" s="347"/>
      <c r="M523" s="342"/>
      <c r="N523" s="342"/>
      <c r="O523" s="342"/>
      <c r="P523" s="349"/>
      <c r="Q523" s="344"/>
      <c r="R523" s="346"/>
      <c r="S523" s="346"/>
      <c r="T523" s="346"/>
      <c r="U523" s="342"/>
      <c r="V523" s="342"/>
      <c r="W523" s="342"/>
      <c r="X523" s="28"/>
    </row>
    <row r="524" spans="1:24" ht="15.75">
      <c r="A524" s="348" t="s">
        <v>200</v>
      </c>
      <c r="B524" s="349"/>
      <c r="C524" s="349"/>
      <c r="D524" s="344"/>
      <c r="E524" s="339"/>
      <c r="F524" s="339"/>
      <c r="G524" s="340" t="s">
        <v>150</v>
      </c>
      <c r="H524" s="349"/>
      <c r="I524" s="348" t="s">
        <v>199</v>
      </c>
      <c r="J524" s="344"/>
      <c r="K524" s="346"/>
      <c r="L524" s="347"/>
      <c r="M524" s="342"/>
      <c r="N524" s="342"/>
      <c r="O524" s="340" t="s">
        <v>150</v>
      </c>
      <c r="P524" s="349"/>
      <c r="Q524" s="350" t="s">
        <v>2749</v>
      </c>
      <c r="R524" s="346"/>
      <c r="S524" s="346"/>
      <c r="T524" s="346"/>
      <c r="U524" s="342"/>
      <c r="V524" s="342"/>
      <c r="W524" s="340" t="s">
        <v>150</v>
      </c>
      <c r="X524" s="28"/>
    </row>
    <row r="525" spans="1:24" ht="15.75">
      <c r="A525" s="353" t="s">
        <v>3378</v>
      </c>
      <c r="B525" s="349"/>
      <c r="C525" s="349"/>
      <c r="D525" s="344"/>
      <c r="E525" s="339">
        <f>P491*1.2</f>
        <v>1313.2199999999971</v>
      </c>
      <c r="F525" s="339">
        <f>P486</f>
        <v>789.40000000000236</v>
      </c>
      <c r="G525" s="342" t="s">
        <v>3857</v>
      </c>
      <c r="H525" s="349"/>
      <c r="I525" s="353" t="s">
        <v>3384</v>
      </c>
      <c r="J525" s="344"/>
      <c r="K525" s="346"/>
      <c r="L525" s="347"/>
      <c r="M525" s="339">
        <f>Q488*1.2</f>
        <v>161.03999999999542</v>
      </c>
      <c r="N525" s="339">
        <f>Q484</f>
        <v>190.39999999999964</v>
      </c>
      <c r="O525" s="342" t="s">
        <v>3855</v>
      </c>
      <c r="P525" s="349"/>
      <c r="Q525" s="353" t="s">
        <v>3389</v>
      </c>
      <c r="R525" s="346"/>
      <c r="S525" s="346"/>
      <c r="T525" s="346"/>
      <c r="U525" s="339">
        <f>R487*1.2</f>
        <v>337.43999999999869</v>
      </c>
      <c r="V525" s="339">
        <f>R488</f>
        <v>345.49999999999545</v>
      </c>
      <c r="W525" s="341" t="s">
        <v>3856</v>
      </c>
      <c r="X525" s="28"/>
    </row>
    <row r="526" spans="1:24" ht="15.75">
      <c r="A526" s="353" t="s">
        <v>3379</v>
      </c>
      <c r="B526" s="349"/>
      <c r="C526" s="349"/>
      <c r="D526" s="344"/>
      <c r="E526" s="339">
        <f>P485*1.2</f>
        <v>655.43999999999755</v>
      </c>
      <c r="F526" s="339">
        <f>P488</f>
        <v>555.69999999999618</v>
      </c>
      <c r="G526" s="341" t="s">
        <v>3854</v>
      </c>
      <c r="H526" s="349"/>
      <c r="I526" s="353" t="s">
        <v>3385</v>
      </c>
      <c r="J526" s="344"/>
      <c r="K526" s="346"/>
      <c r="L526" s="347"/>
      <c r="M526" s="339">
        <f>Q493*1.2</f>
        <v>185.99999999999781</v>
      </c>
      <c r="N526" s="339">
        <f>Q485</f>
        <v>178.09999999999854</v>
      </c>
      <c r="O526" s="341" t="s">
        <v>3854</v>
      </c>
      <c r="P526" s="349"/>
      <c r="Q526" s="353" t="s">
        <v>3390</v>
      </c>
      <c r="R526" s="346"/>
      <c r="S526" s="346"/>
      <c r="T526" s="346"/>
      <c r="U526" s="339">
        <f>R491*1.2</f>
        <v>33.479999999999563</v>
      </c>
      <c r="V526" s="339">
        <f>R489</f>
        <v>269.69999999999982</v>
      </c>
      <c r="W526" s="342" t="s">
        <v>3855</v>
      </c>
      <c r="X526" s="28"/>
    </row>
    <row r="527" spans="1:24" ht="15.75">
      <c r="A527" s="353" t="s">
        <v>3380</v>
      </c>
      <c r="B527" s="349"/>
      <c r="C527" s="349"/>
      <c r="D527" s="344"/>
      <c r="E527" s="339">
        <f>P484*1.2</f>
        <v>353.7600000000013</v>
      </c>
      <c r="F527" s="339">
        <f>P489</f>
        <v>602.5</v>
      </c>
      <c r="G527" s="342" t="s">
        <v>3855</v>
      </c>
      <c r="H527" s="349"/>
      <c r="I527" s="353" t="s">
        <v>3386</v>
      </c>
      <c r="J527" s="344"/>
      <c r="K527" s="346"/>
      <c r="L527" s="347"/>
      <c r="M527" s="339">
        <f>Q490*1.2</f>
        <v>263.40000000000106</v>
      </c>
      <c r="N527" s="339">
        <f>Q486</f>
        <v>130.40000000000055</v>
      </c>
      <c r="O527" s="342" t="s">
        <v>3857</v>
      </c>
      <c r="P527" s="349"/>
      <c r="Q527" s="353" t="s">
        <v>3391</v>
      </c>
      <c r="R527" s="346"/>
      <c r="S527" s="346"/>
      <c r="T527" s="346"/>
      <c r="U527" s="339">
        <f>R485*1.2</f>
        <v>290.2799999999952</v>
      </c>
      <c r="V527" s="339">
        <f>R490</f>
        <v>247.99999999999909</v>
      </c>
      <c r="W527" s="341" t="s">
        <v>3854</v>
      </c>
      <c r="X527" s="28"/>
    </row>
    <row r="528" spans="1:24" ht="15.75">
      <c r="A528" s="353" t="s">
        <v>3381</v>
      </c>
      <c r="B528" s="349"/>
      <c r="C528" s="349"/>
      <c r="D528" s="344"/>
      <c r="E528" s="339">
        <f>P493*1.2</f>
        <v>760.31999999999937</v>
      </c>
      <c r="F528" s="339">
        <f>P490</f>
        <v>533.99999999999909</v>
      </c>
      <c r="G528" s="342" t="s">
        <v>3857</v>
      </c>
      <c r="H528" s="349"/>
      <c r="I528" s="353" t="s">
        <v>3387</v>
      </c>
      <c r="J528" s="344"/>
      <c r="K528" s="346"/>
      <c r="L528" s="347"/>
      <c r="M528" s="339">
        <f>Q489*1.2</f>
        <v>164.99999999999889</v>
      </c>
      <c r="N528" s="339">
        <f>Q487</f>
        <v>221.99999999999909</v>
      </c>
      <c r="O528" s="342" t="s">
        <v>3855</v>
      </c>
      <c r="P528" s="349"/>
      <c r="Q528" s="353" t="s">
        <v>3392</v>
      </c>
      <c r="R528" s="346"/>
      <c r="S528" s="346"/>
      <c r="T528" s="346"/>
      <c r="U528" s="339">
        <f>R486*1.2</f>
        <v>322.20000000000215</v>
      </c>
      <c r="V528" s="339">
        <f>R492</f>
        <v>155.20000000000073</v>
      </c>
      <c r="W528" s="342" t="s">
        <v>3857</v>
      </c>
      <c r="X528" s="28"/>
    </row>
    <row r="529" spans="1:26" ht="15.75">
      <c r="A529" s="353" t="s">
        <v>3382</v>
      </c>
      <c r="B529" s="349"/>
      <c r="C529" s="349"/>
      <c r="D529" s="344"/>
      <c r="E529" s="339">
        <f>P487*1.2</f>
        <v>454.67999999999847</v>
      </c>
      <c r="F529" s="339">
        <f>P492</f>
        <v>784.300000000002</v>
      </c>
      <c r="G529" s="342" t="s">
        <v>3855</v>
      </c>
      <c r="H529" s="349"/>
      <c r="I529" s="353" t="s">
        <v>3388</v>
      </c>
      <c r="J529" s="344"/>
      <c r="K529" s="346"/>
      <c r="L529" s="347"/>
      <c r="M529" s="339">
        <f>Q492*1.2</f>
        <v>57.960000000000214</v>
      </c>
      <c r="N529" s="339">
        <f>Q491</f>
        <v>37.099999999998545</v>
      </c>
      <c r="O529" s="342" t="s">
        <v>3857</v>
      </c>
      <c r="P529" s="349"/>
      <c r="Q529" s="353" t="s">
        <v>3393</v>
      </c>
      <c r="R529" s="346"/>
      <c r="S529" s="346"/>
      <c r="T529" s="346"/>
      <c r="U529" s="339">
        <f>R484*1.2</f>
        <v>156.00000000000219</v>
      </c>
      <c r="V529" s="339">
        <f>R493</f>
        <v>163.09999999999854</v>
      </c>
      <c r="W529" s="341" t="s">
        <v>3856</v>
      </c>
      <c r="X529" s="28"/>
    </row>
    <row r="530" spans="1:26" ht="15.75">
      <c r="A530" s="352"/>
      <c r="B530" s="349"/>
      <c r="C530" s="349"/>
      <c r="D530" s="344"/>
      <c r="E530" s="339"/>
      <c r="F530" s="339"/>
      <c r="G530" s="339"/>
      <c r="H530" s="349"/>
      <c r="I530" s="344"/>
      <c r="J530" s="344"/>
      <c r="K530" s="346"/>
      <c r="L530" s="347"/>
      <c r="M530" s="342"/>
      <c r="N530" s="342"/>
      <c r="O530" s="342"/>
      <c r="P530" s="349"/>
      <c r="Q530" s="346"/>
      <c r="R530" s="346"/>
      <c r="S530" s="346"/>
      <c r="T530" s="346"/>
      <c r="U530" s="342"/>
      <c r="V530" s="342"/>
      <c r="W530" s="342"/>
      <c r="X530" s="28"/>
    </row>
    <row r="531" spans="1:26" ht="15.75">
      <c r="A531" s="348" t="s">
        <v>176</v>
      </c>
      <c r="B531" s="349"/>
      <c r="C531" s="349"/>
      <c r="D531" s="344"/>
      <c r="E531" s="339"/>
      <c r="F531" s="339"/>
      <c r="G531" s="340" t="s">
        <v>150</v>
      </c>
      <c r="H531" s="349"/>
      <c r="I531" s="348" t="s">
        <v>201</v>
      </c>
      <c r="J531" s="344"/>
      <c r="K531" s="346"/>
      <c r="L531" s="347"/>
      <c r="M531" s="342"/>
      <c r="N531" s="342"/>
      <c r="O531" s="340" t="s">
        <v>150</v>
      </c>
      <c r="P531" s="349"/>
      <c r="Q531" s="350" t="s">
        <v>202</v>
      </c>
      <c r="R531" s="346"/>
      <c r="S531" s="346"/>
      <c r="T531" s="346"/>
      <c r="U531" s="342"/>
      <c r="V531" s="342"/>
      <c r="W531" s="340" t="s">
        <v>150</v>
      </c>
      <c r="X531" s="28"/>
    </row>
    <row r="532" spans="1:26" ht="15.75">
      <c r="A532" s="353" t="s">
        <v>3394</v>
      </c>
      <c r="B532" s="349"/>
      <c r="C532" s="349"/>
      <c r="D532" s="344"/>
      <c r="E532" s="339">
        <f>S485*1.2</f>
        <v>194.75999999999695</v>
      </c>
      <c r="F532" s="339">
        <f>S484</f>
        <v>269.80000000000109</v>
      </c>
      <c r="G532" s="342" t="s">
        <v>3855</v>
      </c>
      <c r="H532" s="349"/>
      <c r="I532" s="353" t="s">
        <v>3399</v>
      </c>
      <c r="J532" s="344"/>
      <c r="K532" s="346"/>
      <c r="L532" s="347"/>
      <c r="M532" s="339">
        <f>T490*1.2</f>
        <v>458.63999999999976</v>
      </c>
      <c r="N532" s="339">
        <f>T484</f>
        <v>233.80000000000109</v>
      </c>
      <c r="O532" s="342" t="s">
        <v>3857</v>
      </c>
      <c r="P532" s="349"/>
      <c r="Q532" s="353" t="s">
        <v>3404</v>
      </c>
      <c r="R532" s="346"/>
      <c r="S532" s="346"/>
      <c r="T532" s="346"/>
      <c r="U532" s="339">
        <f>U493*1.2</f>
        <v>491.1600000000002</v>
      </c>
      <c r="V532" s="339">
        <f>U486</f>
        <v>537.49999999999818</v>
      </c>
      <c r="W532" s="341" t="s">
        <v>3856</v>
      </c>
      <c r="X532" s="28"/>
    </row>
    <row r="533" spans="1:26" ht="15.75">
      <c r="A533" s="353" t="s">
        <v>3395</v>
      </c>
      <c r="B533" s="349"/>
      <c r="C533" s="349"/>
      <c r="D533" s="344"/>
      <c r="E533" s="339">
        <f>S489*1.2</f>
        <v>161.03999999999976</v>
      </c>
      <c r="F533" s="339">
        <f>S486</f>
        <v>264.40000000000146</v>
      </c>
      <c r="G533" s="342" t="s">
        <v>3855</v>
      </c>
      <c r="H533" s="349"/>
      <c r="I533" s="353" t="s">
        <v>3400</v>
      </c>
      <c r="J533" s="344"/>
      <c r="K533" s="346"/>
      <c r="L533" s="347"/>
      <c r="M533" s="339">
        <f>T487*1.2</f>
        <v>332.63999999999868</v>
      </c>
      <c r="N533" s="339">
        <f>T485</f>
        <v>430.29999999999927</v>
      </c>
      <c r="O533" s="342" t="s">
        <v>3855</v>
      </c>
      <c r="P533" s="349"/>
      <c r="Q533" s="353" t="s">
        <v>3405</v>
      </c>
      <c r="R533" s="346"/>
      <c r="S533" s="346"/>
      <c r="T533" s="346"/>
      <c r="U533" s="339">
        <f>U484*1.2</f>
        <v>394.20000000000329</v>
      </c>
      <c r="V533" s="339">
        <f>U487</f>
        <v>405.10000000000036</v>
      </c>
      <c r="W533" s="341" t="s">
        <v>3856</v>
      </c>
      <c r="X533" s="28"/>
    </row>
    <row r="534" spans="1:26" ht="15.75">
      <c r="A534" s="353" t="s">
        <v>3396</v>
      </c>
      <c r="B534" s="349"/>
      <c r="C534" s="349"/>
      <c r="D534" s="344"/>
      <c r="E534" s="339">
        <f>S493*1.2</f>
        <v>80.279999999997372</v>
      </c>
      <c r="F534" s="339">
        <f>S487</f>
        <v>140.39999999999873</v>
      </c>
      <c r="G534" s="342" t="s">
        <v>3855</v>
      </c>
      <c r="H534" s="349"/>
      <c r="I534" s="353" t="s">
        <v>3401</v>
      </c>
      <c r="J534" s="344"/>
      <c r="K534" s="346"/>
      <c r="L534" s="347"/>
      <c r="M534" s="339">
        <f>T486*1.2</f>
        <v>507.95999999999691</v>
      </c>
      <c r="N534" s="339">
        <f>T488</f>
        <v>263.39999999999509</v>
      </c>
      <c r="O534" s="342" t="s">
        <v>3857</v>
      </c>
      <c r="P534" s="349"/>
      <c r="Q534" s="353" t="s">
        <v>3406</v>
      </c>
      <c r="R534" s="346"/>
      <c r="S534" s="346"/>
      <c r="T534" s="346"/>
      <c r="U534" s="339">
        <f>U489*1.2</f>
        <v>707.69999999999777</v>
      </c>
      <c r="V534" s="339">
        <f>U490</f>
        <v>273.20000000000164</v>
      </c>
      <c r="W534" s="342" t="s">
        <v>3857</v>
      </c>
      <c r="X534" s="28"/>
    </row>
    <row r="535" spans="1:26" ht="15.75">
      <c r="A535" s="353" t="s">
        <v>3397</v>
      </c>
      <c r="B535" s="349"/>
      <c r="C535" s="349"/>
      <c r="D535" s="344"/>
      <c r="E535" s="339">
        <f>S488*1.2</f>
        <v>179.99999999999343</v>
      </c>
      <c r="F535" s="339">
        <f>S491</f>
        <v>323.29999999999836</v>
      </c>
      <c r="G535" s="342" t="s">
        <v>3855</v>
      </c>
      <c r="H535" s="349"/>
      <c r="I535" s="353" t="s">
        <v>3402</v>
      </c>
      <c r="J535" s="344"/>
      <c r="K535" s="346"/>
      <c r="L535" s="347"/>
      <c r="M535" s="339">
        <f>T492*1.2</f>
        <v>539.6400000000009</v>
      </c>
      <c r="N535" s="339">
        <f>T489</f>
        <v>414.50000000000091</v>
      </c>
      <c r="O535" s="342" t="s">
        <v>3857</v>
      </c>
      <c r="P535" s="349"/>
      <c r="Q535" s="353" t="s">
        <v>3407</v>
      </c>
      <c r="R535" s="346"/>
      <c r="S535" s="346"/>
      <c r="T535" s="346"/>
      <c r="U535" s="339">
        <f>U485*1.2</f>
        <v>471.84000000000083</v>
      </c>
      <c r="V535" s="339">
        <f>U491</f>
        <v>557.39999999999782</v>
      </c>
      <c r="W535" s="341" t="s">
        <v>3856</v>
      </c>
      <c r="X535" s="28"/>
    </row>
    <row r="536" spans="1:26" ht="15.75">
      <c r="A536" s="353" t="s">
        <v>3398</v>
      </c>
      <c r="B536" s="349"/>
      <c r="C536" s="349"/>
      <c r="D536" s="344"/>
      <c r="E536" s="339">
        <f>S490*1.2</f>
        <v>38.879999999998468</v>
      </c>
      <c r="F536" s="339">
        <f>S492</f>
        <v>338.50000000000091</v>
      </c>
      <c r="G536" s="342" t="s">
        <v>3855</v>
      </c>
      <c r="H536" s="344"/>
      <c r="I536" s="353" t="s">
        <v>3403</v>
      </c>
      <c r="J536" s="344"/>
      <c r="K536" s="346"/>
      <c r="L536" s="347"/>
      <c r="M536" s="339">
        <f>T491*1.2</f>
        <v>413.27999999999844</v>
      </c>
      <c r="N536" s="339">
        <f>T493</f>
        <v>381</v>
      </c>
      <c r="O536" s="341" t="s">
        <v>3854</v>
      </c>
      <c r="P536" s="346"/>
      <c r="Q536" s="353" t="s">
        <v>3408</v>
      </c>
      <c r="R536" s="346"/>
      <c r="S536" s="346"/>
      <c r="T536" s="346"/>
      <c r="U536" s="339">
        <f>U488*1.2</f>
        <v>356.99999999999562</v>
      </c>
      <c r="V536" s="339">
        <f>U492</f>
        <v>570.44999999999709</v>
      </c>
      <c r="W536" s="342" t="s">
        <v>3855</v>
      </c>
      <c r="X536" s="28"/>
    </row>
    <row r="537" spans="1:26" ht="15.75">
      <c r="A537" s="338"/>
      <c r="D537" s="322"/>
      <c r="E537" s="322"/>
      <c r="F537" s="322"/>
      <c r="G537" s="322"/>
      <c r="H537" s="322"/>
      <c r="I537" s="234"/>
      <c r="J537" s="322"/>
      <c r="K537" s="28"/>
      <c r="L537" s="323"/>
      <c r="N537" s="28"/>
      <c r="O537" s="28"/>
      <c r="P537" s="28"/>
      <c r="Q537" s="234"/>
      <c r="R537" s="28"/>
      <c r="S537" s="28"/>
      <c r="T537" s="28"/>
      <c r="U537" s="28"/>
      <c r="V537" s="28"/>
      <c r="W537" s="28"/>
      <c r="X537" s="28"/>
    </row>
    <row r="538" spans="1:26" ht="15.75">
      <c r="A538" s="338"/>
      <c r="D538" s="322"/>
      <c r="E538" s="322"/>
      <c r="F538" s="322"/>
      <c r="G538" s="322"/>
      <c r="H538" s="322"/>
      <c r="I538" s="234"/>
      <c r="J538" s="322"/>
      <c r="K538" s="28"/>
      <c r="L538" s="323"/>
      <c r="N538" s="28"/>
      <c r="O538" s="28"/>
      <c r="P538" s="28"/>
      <c r="Q538" s="234"/>
      <c r="R538" s="28"/>
      <c r="S538" s="28"/>
      <c r="T538" s="28"/>
      <c r="U538" s="28"/>
      <c r="V538" s="28"/>
      <c r="W538" s="28"/>
      <c r="X538" s="28"/>
    </row>
    <row r="539" spans="1:26" ht="16.5" thickBot="1">
      <c r="A539" s="324"/>
      <c r="D539" s="337" t="s">
        <v>2669</v>
      </c>
      <c r="E539" s="337" t="s">
        <v>2670</v>
      </c>
      <c r="F539" s="337" t="s">
        <v>2671</v>
      </c>
      <c r="G539" s="337" t="s">
        <v>2673</v>
      </c>
      <c r="H539" s="337" t="s">
        <v>2672</v>
      </c>
      <c r="I539" s="337" t="s">
        <v>2674</v>
      </c>
      <c r="J539" s="337" t="s">
        <v>2675</v>
      </c>
      <c r="K539" s="337" t="s">
        <v>2676</v>
      </c>
      <c r="L539" s="337" t="s">
        <v>2677</v>
      </c>
      <c r="M539" s="337" t="s">
        <v>2678</v>
      </c>
      <c r="N539" s="337" t="s">
        <v>2679</v>
      </c>
      <c r="O539" s="337" t="s">
        <v>2680</v>
      </c>
      <c r="P539" s="337" t="s">
        <v>2681</v>
      </c>
      <c r="Q539" s="337" t="s">
        <v>2682</v>
      </c>
      <c r="R539" s="337" t="s">
        <v>2582</v>
      </c>
      <c r="S539" s="337" t="s">
        <v>2683</v>
      </c>
      <c r="T539" s="337" t="s">
        <v>2684</v>
      </c>
      <c r="U539" s="337" t="s">
        <v>2574</v>
      </c>
      <c r="V539" s="212" t="s">
        <v>40</v>
      </c>
      <c r="W539" s="28"/>
      <c r="X539" s="28"/>
      <c r="Y539" s="28"/>
      <c r="Z539" s="28"/>
    </row>
    <row r="540" spans="1:26" ht="16.5" thickBot="1">
      <c r="A540" s="449" t="s">
        <v>3315</v>
      </c>
      <c r="D540" s="54">
        <v>1</v>
      </c>
      <c r="E540" s="54">
        <v>0</v>
      </c>
      <c r="F540" s="54">
        <v>3</v>
      </c>
      <c r="G540" s="54">
        <v>3</v>
      </c>
      <c r="H540" s="54">
        <v>1</v>
      </c>
      <c r="I540" s="54">
        <v>2</v>
      </c>
      <c r="J540" s="54">
        <v>3</v>
      </c>
      <c r="K540" s="54">
        <v>2</v>
      </c>
      <c r="L540" s="54">
        <v>3</v>
      </c>
      <c r="M540" s="1">
        <v>3</v>
      </c>
      <c r="N540" s="54">
        <v>0</v>
      </c>
      <c r="O540" s="54">
        <v>2</v>
      </c>
      <c r="P540" s="54">
        <v>3</v>
      </c>
      <c r="Q540" s="54">
        <v>3</v>
      </c>
      <c r="R540" s="54">
        <v>0</v>
      </c>
      <c r="S540" s="54">
        <v>3</v>
      </c>
      <c r="T540" s="54">
        <v>3</v>
      </c>
      <c r="U540" s="54">
        <v>3</v>
      </c>
      <c r="V540" s="329">
        <f t="shared" ref="V540:V549" si="13">SUM(D540:U540)</f>
        <v>38</v>
      </c>
      <c r="W540" s="74">
        <f>$V$492</f>
        <v>7607.5500000000056</v>
      </c>
      <c r="X540" s="54" t="s">
        <v>95</v>
      </c>
      <c r="Y540" s="28"/>
      <c r="Z540" s="28"/>
    </row>
    <row r="541" spans="1:26" ht="16.5" thickBot="1">
      <c r="A541" s="449" t="s">
        <v>3313</v>
      </c>
      <c r="D541" s="54">
        <v>3</v>
      </c>
      <c r="E541" s="54">
        <v>3</v>
      </c>
      <c r="F541" s="54">
        <v>2</v>
      </c>
      <c r="G541" s="54">
        <v>3</v>
      </c>
      <c r="H541" s="54">
        <v>1</v>
      </c>
      <c r="I541" s="54">
        <v>3</v>
      </c>
      <c r="J541" s="54">
        <v>3</v>
      </c>
      <c r="K541" s="54">
        <v>1</v>
      </c>
      <c r="L541" s="54">
        <v>0</v>
      </c>
      <c r="M541" s="54">
        <v>0</v>
      </c>
      <c r="N541" s="54">
        <v>1</v>
      </c>
      <c r="O541" s="54">
        <v>3</v>
      </c>
      <c r="P541" s="54">
        <v>3</v>
      </c>
      <c r="Q541" s="54">
        <v>0</v>
      </c>
      <c r="R541" s="54">
        <v>3</v>
      </c>
      <c r="S541" s="54">
        <v>0</v>
      </c>
      <c r="T541" s="54">
        <v>0</v>
      </c>
      <c r="U541" s="54">
        <v>3</v>
      </c>
      <c r="V541" s="329">
        <f t="shared" si="13"/>
        <v>32</v>
      </c>
      <c r="W541" s="74">
        <f>$V$489</f>
        <v>7123.049999999992</v>
      </c>
      <c r="X541" s="54" t="s">
        <v>96</v>
      </c>
      <c r="Y541" s="28"/>
      <c r="Z541" s="28"/>
    </row>
    <row r="542" spans="1:26" ht="15.75">
      <c r="A542" s="449" t="s">
        <v>3308</v>
      </c>
      <c r="D542" s="54">
        <v>1</v>
      </c>
      <c r="E542" s="54">
        <v>3</v>
      </c>
      <c r="F542" s="54">
        <v>1</v>
      </c>
      <c r="G542" s="54">
        <v>2</v>
      </c>
      <c r="H542" s="54">
        <v>2</v>
      </c>
      <c r="I542" s="54">
        <v>2</v>
      </c>
      <c r="J542" s="54">
        <v>1</v>
      </c>
      <c r="K542" s="54">
        <v>2</v>
      </c>
      <c r="L542" s="54">
        <v>3</v>
      </c>
      <c r="M542" s="54">
        <v>2</v>
      </c>
      <c r="N542" s="54">
        <v>3</v>
      </c>
      <c r="O542" s="54">
        <v>0</v>
      </c>
      <c r="P542" s="54">
        <v>2</v>
      </c>
      <c r="Q542" s="54">
        <v>1</v>
      </c>
      <c r="R542" s="54">
        <v>2</v>
      </c>
      <c r="S542" s="54">
        <v>0</v>
      </c>
      <c r="T542" s="54">
        <v>3</v>
      </c>
      <c r="U542" s="54">
        <v>1</v>
      </c>
      <c r="V542" s="329">
        <f t="shared" si="13"/>
        <v>31</v>
      </c>
      <c r="W542" s="74">
        <f>$V$485</f>
        <v>7774.1999999999807</v>
      </c>
      <c r="X542" s="54" t="s">
        <v>97</v>
      </c>
      <c r="Y542" s="28"/>
      <c r="Z542" s="28"/>
    </row>
    <row r="543" spans="1:26" ht="15.75">
      <c r="A543" s="456" t="s">
        <v>3309</v>
      </c>
      <c r="B543" s="357"/>
      <c r="C543" s="357"/>
      <c r="D543" s="361">
        <v>2</v>
      </c>
      <c r="E543" s="361">
        <v>3</v>
      </c>
      <c r="F543" s="361">
        <v>3</v>
      </c>
      <c r="G543" s="361">
        <v>2</v>
      </c>
      <c r="H543" s="361">
        <v>1</v>
      </c>
      <c r="I543" s="361">
        <v>1</v>
      </c>
      <c r="J543" s="361">
        <v>0</v>
      </c>
      <c r="K543" s="361">
        <v>1</v>
      </c>
      <c r="L543" s="361">
        <v>3</v>
      </c>
      <c r="M543" s="361">
        <v>1</v>
      </c>
      <c r="N543" s="361">
        <v>0</v>
      </c>
      <c r="O543" s="361">
        <v>1</v>
      </c>
      <c r="P543" s="361">
        <v>0</v>
      </c>
      <c r="Q543" s="361">
        <v>0</v>
      </c>
      <c r="R543" s="361">
        <v>3</v>
      </c>
      <c r="S543" s="361">
        <v>3</v>
      </c>
      <c r="T543" s="361">
        <v>3</v>
      </c>
      <c r="U543" s="361">
        <v>2</v>
      </c>
      <c r="V543" s="359">
        <f t="shared" si="13"/>
        <v>29</v>
      </c>
      <c r="W543" s="360">
        <f>$V$486</f>
        <v>7493.2000000000098</v>
      </c>
      <c r="X543" s="54" t="s">
        <v>98</v>
      </c>
      <c r="Y543" s="28"/>
      <c r="Z543" s="28"/>
    </row>
    <row r="544" spans="1:26" ht="16.5" thickBot="1">
      <c r="A544" s="451" t="s">
        <v>3310</v>
      </c>
      <c r="D544" s="54">
        <v>3</v>
      </c>
      <c r="E544" s="54">
        <v>3</v>
      </c>
      <c r="F544" s="54">
        <v>0</v>
      </c>
      <c r="G544" s="54">
        <v>0</v>
      </c>
      <c r="H544" s="54">
        <v>2</v>
      </c>
      <c r="I544" s="54">
        <v>2</v>
      </c>
      <c r="J544" s="54">
        <v>0</v>
      </c>
      <c r="K544" s="54">
        <v>1</v>
      </c>
      <c r="L544" s="54">
        <v>1</v>
      </c>
      <c r="M544" s="54">
        <v>3</v>
      </c>
      <c r="N544" s="54">
        <v>3</v>
      </c>
      <c r="O544" s="54">
        <v>2</v>
      </c>
      <c r="P544" s="54">
        <v>0</v>
      </c>
      <c r="Q544" s="54">
        <v>3</v>
      </c>
      <c r="R544" s="54">
        <v>1</v>
      </c>
      <c r="S544" s="54">
        <v>3</v>
      </c>
      <c r="T544" s="54">
        <v>0</v>
      </c>
      <c r="U544" s="54">
        <v>2</v>
      </c>
      <c r="V544" s="329">
        <f t="shared" si="13"/>
        <v>29</v>
      </c>
      <c r="W544" s="74">
        <f>$V$487</f>
        <v>6624.5499999999902</v>
      </c>
      <c r="X544" s="28"/>
      <c r="Y544" s="28"/>
      <c r="Z544" s="28"/>
    </row>
    <row r="545" spans="1:26" ht="16.5" thickBot="1">
      <c r="A545" s="448" t="s">
        <v>3316</v>
      </c>
      <c r="D545" s="54">
        <v>2</v>
      </c>
      <c r="E545" s="54">
        <v>0</v>
      </c>
      <c r="F545" s="54">
        <v>3</v>
      </c>
      <c r="G545" s="54">
        <v>3</v>
      </c>
      <c r="H545" s="54">
        <v>1</v>
      </c>
      <c r="I545" s="54">
        <v>3</v>
      </c>
      <c r="J545" s="54">
        <v>3</v>
      </c>
      <c r="K545" s="54">
        <v>2</v>
      </c>
      <c r="L545" s="54">
        <v>0</v>
      </c>
      <c r="M545" s="54">
        <v>0</v>
      </c>
      <c r="N545" s="1">
        <v>2</v>
      </c>
      <c r="O545" s="1">
        <v>0</v>
      </c>
      <c r="P545" s="54">
        <v>3</v>
      </c>
      <c r="Q545" s="54">
        <v>2</v>
      </c>
      <c r="R545" s="54">
        <v>2</v>
      </c>
      <c r="S545" s="54">
        <v>0</v>
      </c>
      <c r="T545" s="54">
        <v>1</v>
      </c>
      <c r="U545" s="54">
        <v>1</v>
      </c>
      <c r="V545" s="329">
        <f t="shared" si="13"/>
        <v>28</v>
      </c>
      <c r="W545" s="74">
        <f>$V$493</f>
        <v>6921.8499999999949</v>
      </c>
      <c r="X545" s="28"/>
      <c r="Y545" s="28"/>
      <c r="Z545" s="28"/>
    </row>
    <row r="546" spans="1:26" ht="16.5" thickBot="1">
      <c r="A546" s="448" t="s">
        <v>3317</v>
      </c>
      <c r="D546" s="54">
        <v>2</v>
      </c>
      <c r="E546" s="54">
        <v>0</v>
      </c>
      <c r="F546" s="54">
        <v>0</v>
      </c>
      <c r="G546" s="54">
        <v>0</v>
      </c>
      <c r="H546" s="54">
        <v>3</v>
      </c>
      <c r="I546" s="54">
        <v>0</v>
      </c>
      <c r="J546" s="54">
        <v>2</v>
      </c>
      <c r="K546" s="54">
        <v>3</v>
      </c>
      <c r="L546" s="54">
        <v>2</v>
      </c>
      <c r="M546" s="54">
        <v>3</v>
      </c>
      <c r="N546" s="54">
        <v>3</v>
      </c>
      <c r="O546" s="54">
        <v>1</v>
      </c>
      <c r="P546" s="54">
        <v>0</v>
      </c>
      <c r="Q546" s="54">
        <v>3</v>
      </c>
      <c r="R546" s="54">
        <v>1</v>
      </c>
      <c r="S546" s="54">
        <v>3</v>
      </c>
      <c r="T546" s="54">
        <v>0</v>
      </c>
      <c r="U546" s="54">
        <v>1</v>
      </c>
      <c r="V546" s="329">
        <f t="shared" si="13"/>
        <v>27</v>
      </c>
      <c r="W546" s="74">
        <f>$V$484</f>
        <v>6507.4999999999982</v>
      </c>
      <c r="X546" s="28"/>
      <c r="Y546" s="28"/>
      <c r="Z546" s="28"/>
    </row>
    <row r="547" spans="1:26" ht="16.5" thickBot="1">
      <c r="A547" s="448" t="s">
        <v>3314</v>
      </c>
      <c r="D547" s="54">
        <v>0</v>
      </c>
      <c r="E547" s="54">
        <v>3</v>
      </c>
      <c r="F547" s="54">
        <v>3</v>
      </c>
      <c r="G547" s="54">
        <v>0</v>
      </c>
      <c r="H547" s="54">
        <v>2</v>
      </c>
      <c r="I547" s="54">
        <v>1</v>
      </c>
      <c r="J547" s="54">
        <v>0</v>
      </c>
      <c r="K547" s="54">
        <v>0</v>
      </c>
      <c r="L547" s="54">
        <v>3</v>
      </c>
      <c r="M547" s="54">
        <v>0</v>
      </c>
      <c r="N547" s="54">
        <v>3</v>
      </c>
      <c r="O547" s="54">
        <v>3</v>
      </c>
      <c r="P547" s="54">
        <v>0</v>
      </c>
      <c r="Q547" s="54">
        <v>3</v>
      </c>
      <c r="R547" s="54">
        <v>1</v>
      </c>
      <c r="S547" s="54">
        <v>0</v>
      </c>
      <c r="T547" s="54">
        <v>3</v>
      </c>
      <c r="U547" s="54">
        <v>0</v>
      </c>
      <c r="V547" s="329">
        <f t="shared" si="13"/>
        <v>25</v>
      </c>
      <c r="W547" s="74">
        <f>$V$490</f>
        <v>6868.1000000000022</v>
      </c>
      <c r="X547" s="28"/>
      <c r="Y547" s="28"/>
      <c r="Z547" s="28"/>
    </row>
    <row r="548" spans="1:26" ht="15.75">
      <c r="A548" s="448" t="s">
        <v>3312</v>
      </c>
      <c r="D548" s="54">
        <v>1</v>
      </c>
      <c r="E548" s="54">
        <v>0</v>
      </c>
      <c r="F548" s="54">
        <v>0</v>
      </c>
      <c r="G548" s="54">
        <v>1</v>
      </c>
      <c r="H548" s="54">
        <v>2</v>
      </c>
      <c r="I548" s="54">
        <v>0</v>
      </c>
      <c r="J548" s="54">
        <v>3</v>
      </c>
      <c r="K548" s="54">
        <v>1</v>
      </c>
      <c r="L548" s="54">
        <v>0</v>
      </c>
      <c r="M548" s="54">
        <v>0</v>
      </c>
      <c r="N548" s="54">
        <v>0</v>
      </c>
      <c r="O548" s="54">
        <v>0</v>
      </c>
      <c r="P548" s="54">
        <v>3</v>
      </c>
      <c r="Q548" s="54">
        <v>0</v>
      </c>
      <c r="R548" s="54">
        <v>0</v>
      </c>
      <c r="S548" s="54">
        <v>3</v>
      </c>
      <c r="T548" s="54">
        <v>2</v>
      </c>
      <c r="U548" s="54">
        <v>2</v>
      </c>
      <c r="V548" s="329">
        <f t="shared" si="13"/>
        <v>18</v>
      </c>
      <c r="W548" s="74">
        <f>$V$491</f>
        <v>6598.4499999999853</v>
      </c>
      <c r="X548" s="28"/>
      <c r="Y548" s="28"/>
      <c r="Z548" s="28"/>
    </row>
    <row r="549" spans="1:26" ht="15.75">
      <c r="A549" s="451" t="s">
        <v>3311</v>
      </c>
      <c r="D549" s="54">
        <v>0</v>
      </c>
      <c r="E549" s="54">
        <v>0</v>
      </c>
      <c r="F549" s="54">
        <v>0</v>
      </c>
      <c r="G549" s="54">
        <v>1</v>
      </c>
      <c r="H549" s="54">
        <v>0</v>
      </c>
      <c r="I549" s="54">
        <v>1</v>
      </c>
      <c r="J549" s="54">
        <v>0</v>
      </c>
      <c r="K549" s="54">
        <v>2</v>
      </c>
      <c r="L549" s="54">
        <v>0</v>
      </c>
      <c r="M549" s="54">
        <v>3</v>
      </c>
      <c r="N549" s="54">
        <v>0</v>
      </c>
      <c r="O549" s="54">
        <v>3</v>
      </c>
      <c r="P549" s="54">
        <v>1</v>
      </c>
      <c r="Q549" s="54">
        <v>0</v>
      </c>
      <c r="R549" s="54">
        <v>2</v>
      </c>
      <c r="S549" s="54">
        <v>0</v>
      </c>
      <c r="T549" s="54">
        <v>0</v>
      </c>
      <c r="U549" s="54">
        <v>0</v>
      </c>
      <c r="V549" s="329">
        <f t="shared" si="13"/>
        <v>13</v>
      </c>
      <c r="W549" s="74">
        <f>$V$488</f>
        <v>5789.5999999999658</v>
      </c>
      <c r="X549" s="28"/>
      <c r="Y549" s="28"/>
      <c r="Z549" s="28"/>
    </row>
    <row r="550" spans="1:26" ht="15.75">
      <c r="A550" s="324"/>
      <c r="D550" s="322"/>
      <c r="E550" s="322"/>
      <c r="F550" s="322"/>
      <c r="G550" s="322"/>
      <c r="H550" s="322"/>
      <c r="I550" s="322"/>
      <c r="J550" s="322"/>
      <c r="K550" s="322"/>
      <c r="L550" s="28"/>
      <c r="P550" s="28"/>
      <c r="Q550" s="28"/>
      <c r="R550" s="68"/>
      <c r="S550" s="28"/>
      <c r="T550" s="28"/>
      <c r="U550" s="28"/>
      <c r="V550" s="323"/>
      <c r="X550" s="28"/>
      <c r="Y550" s="28"/>
      <c r="Z550" s="28"/>
    </row>
    <row r="551" spans="1:26" ht="15.75">
      <c r="A551" s="324"/>
      <c r="D551" s="322"/>
      <c r="E551" s="322"/>
      <c r="F551" s="322"/>
      <c r="G551" s="322"/>
      <c r="H551" s="322"/>
      <c r="I551" s="322"/>
      <c r="J551" s="322"/>
      <c r="K551" s="322"/>
      <c r="L551" s="28"/>
      <c r="P551" s="28"/>
      <c r="Q551" s="28"/>
      <c r="R551" s="68"/>
      <c r="S551" s="28"/>
      <c r="T551" s="28"/>
      <c r="U551" s="28"/>
      <c r="V551" s="323"/>
      <c r="W551" s="330">
        <f>SUM(W540:W549)</f>
        <v>69308.04999999993</v>
      </c>
      <c r="X551" s="28"/>
      <c r="Y551" s="28"/>
      <c r="Z551" s="28"/>
    </row>
    <row r="552" spans="1:26" ht="15.75">
      <c r="A552" s="1"/>
      <c r="B552" s="332"/>
      <c r="F552" s="334"/>
      <c r="G552" s="334"/>
      <c r="H552" s="74"/>
      <c r="J552" s="329"/>
      <c r="K552" s="335"/>
      <c r="L552" s="28"/>
      <c r="O552" s="28"/>
      <c r="P552" s="28"/>
      <c r="Q552" s="28"/>
      <c r="R552" s="28"/>
      <c r="S552" s="28"/>
      <c r="T552" s="28"/>
      <c r="U552" s="28"/>
      <c r="V552" s="28"/>
      <c r="W552" s="28"/>
      <c r="X552" s="28"/>
      <c r="Y552" s="28"/>
      <c r="Z552" s="28"/>
    </row>
    <row r="553" spans="1:26" ht="21" thickBot="1">
      <c r="A553" s="355" t="s">
        <v>2551</v>
      </c>
      <c r="B553" s="356"/>
      <c r="D553" s="337" t="s">
        <v>2669</v>
      </c>
      <c r="E553" s="337" t="s">
        <v>2670</v>
      </c>
      <c r="F553" s="337" t="s">
        <v>2671</v>
      </c>
      <c r="G553" s="337" t="s">
        <v>2673</v>
      </c>
      <c r="H553" s="337" t="s">
        <v>2672</v>
      </c>
      <c r="I553" s="337" t="s">
        <v>2674</v>
      </c>
      <c r="J553" s="337" t="s">
        <v>2675</v>
      </c>
      <c r="K553" s="337" t="s">
        <v>2676</v>
      </c>
      <c r="L553" s="337" t="s">
        <v>2677</v>
      </c>
      <c r="M553" s="337" t="s">
        <v>2678</v>
      </c>
      <c r="N553" s="337" t="s">
        <v>2679</v>
      </c>
      <c r="O553" s="337" t="s">
        <v>2680</v>
      </c>
      <c r="P553" s="337" t="s">
        <v>2681</v>
      </c>
      <c r="Q553" s="337" t="s">
        <v>2682</v>
      </c>
      <c r="R553" s="337" t="s">
        <v>2582</v>
      </c>
      <c r="S553" s="337" t="s">
        <v>2683</v>
      </c>
      <c r="T553" s="337" t="s">
        <v>2684</v>
      </c>
      <c r="U553" s="337" t="s">
        <v>2574</v>
      </c>
      <c r="V553" s="212" t="s">
        <v>40</v>
      </c>
      <c r="X553" s="28"/>
      <c r="Y553" s="28"/>
      <c r="Z553" s="28"/>
    </row>
    <row r="554" spans="1:26" ht="16.5" thickBot="1">
      <c r="A554" s="316" t="s">
        <v>1</v>
      </c>
      <c r="D554" s="322">
        <f>'Punten per wedstrijd'!E431</f>
        <v>700</v>
      </c>
      <c r="E554" s="322">
        <f>'Punten per wedstrijd'!E347</f>
        <v>313.60000000000059</v>
      </c>
      <c r="F554" s="322">
        <f>'Punten per wedstrijd'!F347</f>
        <v>203.40000000000077</v>
      </c>
      <c r="G554" s="322">
        <f>'Punten per wedstrijd'!F431</f>
        <v>319.70000000000005</v>
      </c>
      <c r="H554" s="322">
        <f>'Punten per wedstrijd'!G431</f>
        <v>658.49999999999955</v>
      </c>
      <c r="I554" s="322">
        <f>'Punten per wedstrijd'!G347</f>
        <v>306.49999999999955</v>
      </c>
      <c r="J554" s="322">
        <f>'Punten per wedstrijd'!H431</f>
        <v>255.49999999999955</v>
      </c>
      <c r="K554" s="322">
        <f>'Punten per wedstrijd'!H347</f>
        <v>52.499999999999545</v>
      </c>
      <c r="L554" s="322">
        <f>'Punten per wedstrijd'!I347</f>
        <v>162.69999999999936</v>
      </c>
      <c r="M554" s="322">
        <f>'Punten per wedstrijd'!J347</f>
        <v>41.099999999999454</v>
      </c>
      <c r="N554" s="322">
        <f>'Punten per wedstrijd'!K347</f>
        <v>509.49999999999909</v>
      </c>
      <c r="O554" s="322">
        <f>'Punten per wedstrijd'!L347</f>
        <v>459.39999999999964</v>
      </c>
      <c r="P554" s="322">
        <f>'Punten per wedstrijd'!I431</f>
        <v>383.60000000000127</v>
      </c>
      <c r="Q554" s="322">
        <f>'Punten per wedstrijd'!M347</f>
        <v>346.19999999999982</v>
      </c>
      <c r="R554" s="322">
        <f>'Punten per wedstrijd'!N347</f>
        <v>163.800000000002</v>
      </c>
      <c r="S554" s="322">
        <f>'Punten per wedstrijd'!O347</f>
        <v>273.70000000000164</v>
      </c>
      <c r="T554" s="322">
        <f>'Punten per wedstrijd'!P347</f>
        <v>64.500000000001819</v>
      </c>
      <c r="U554" s="322">
        <f>'Punten per wedstrijd'!J431</f>
        <v>418.50000000000182</v>
      </c>
      <c r="V554" s="323">
        <f>SUM(D554:U554)</f>
        <v>5632.7000000000053</v>
      </c>
      <c r="X554" s="28"/>
      <c r="Y554" s="28"/>
      <c r="Z554" s="28"/>
    </row>
    <row r="555" spans="1:26" ht="16.5" thickBot="1">
      <c r="A555" s="316" t="s">
        <v>9</v>
      </c>
      <c r="D555" s="322">
        <f>'Punten per wedstrijd'!E441</f>
        <v>547.15000000000032</v>
      </c>
      <c r="E555" s="322">
        <f>'Punten per wedstrijd'!E357</f>
        <v>189.40000000000077</v>
      </c>
      <c r="F555" s="322">
        <f>'Punten per wedstrijd'!F357</f>
        <v>235.00000000000068</v>
      </c>
      <c r="G555" s="322">
        <f>'Punten per wedstrijd'!F441</f>
        <v>990.09999999999945</v>
      </c>
      <c r="H555" s="322">
        <f>'Punten per wedstrijd'!G441</f>
        <v>594.89999999999964</v>
      </c>
      <c r="I555" s="322">
        <f>'Punten per wedstrijd'!G357</f>
        <v>330.599999999999</v>
      </c>
      <c r="J555" s="322">
        <f>'Punten per wedstrijd'!H441</f>
        <v>293.79999999999927</v>
      </c>
      <c r="K555" s="322">
        <f>'Punten per wedstrijd'!H357</f>
        <v>254.99999999999909</v>
      </c>
      <c r="L555" s="322">
        <f>'Punten per wedstrijd'!I357</f>
        <v>272.40000000000055</v>
      </c>
      <c r="M555" s="322">
        <f>'Punten per wedstrijd'!J357</f>
        <v>53.399999999999636</v>
      </c>
      <c r="N555" s="322">
        <f>'Punten per wedstrijd'!K357</f>
        <v>202.49999999999909</v>
      </c>
      <c r="O555" s="322">
        <f>'Punten per wedstrijd'!L357</f>
        <v>156.19999999999891</v>
      </c>
      <c r="P555" s="322">
        <f>'Punten per wedstrijd'!I441</f>
        <v>682.29999999999745</v>
      </c>
      <c r="Q555" s="322">
        <f>'Punten per wedstrijd'!M357</f>
        <v>137.39999999999964</v>
      </c>
      <c r="R555" s="322">
        <f>'Punten per wedstrijd'!N357</f>
        <v>160.09999999999673</v>
      </c>
      <c r="S555" s="322">
        <f>'Punten per wedstrijd'!O357</f>
        <v>269.99999999999727</v>
      </c>
      <c r="T555" s="322">
        <f>'Punten per wedstrijd'!P357</f>
        <v>404.89999999999782</v>
      </c>
      <c r="U555" s="322">
        <f>'Punten per wedstrijd'!J441</f>
        <v>325.59999999999854</v>
      </c>
      <c r="V555" s="323">
        <f t="shared" ref="V555:V563" si="14">SUM(D555:U555)</f>
        <v>6100.7499999999845</v>
      </c>
      <c r="X555" s="28"/>
      <c r="Y555" s="28"/>
      <c r="Z555" s="28"/>
    </row>
    <row r="556" spans="1:26" ht="16.5" thickBot="1">
      <c r="A556" s="316" t="s">
        <v>11</v>
      </c>
      <c r="D556" s="322">
        <f>'Punten per wedstrijd'!E443</f>
        <v>696.30000000000041</v>
      </c>
      <c r="E556" s="322">
        <f>'Punten per wedstrijd'!E359</f>
        <v>185.10000000000014</v>
      </c>
      <c r="F556" s="322">
        <f>'Punten per wedstrijd'!F359</f>
        <v>389.29999999999973</v>
      </c>
      <c r="G556" s="322">
        <f>'Punten per wedstrijd'!F443</f>
        <v>851.10000000000036</v>
      </c>
      <c r="H556" s="322">
        <f>'Punten per wedstrijd'!G443</f>
        <v>888.59999999999945</v>
      </c>
      <c r="I556" s="322">
        <f>'Punten per wedstrijd'!G359</f>
        <v>288.20000000000073</v>
      </c>
      <c r="J556" s="322">
        <f>'Punten per wedstrijd'!H443</f>
        <v>734.19999999999982</v>
      </c>
      <c r="K556" s="322">
        <f>'Punten per wedstrijd'!H359</f>
        <v>172.39999999999964</v>
      </c>
      <c r="L556" s="322">
        <f>'Punten per wedstrijd'!I359</f>
        <v>227.50000000000091</v>
      </c>
      <c r="M556" s="322">
        <f>'Punten per wedstrijd'!J359</f>
        <v>279.70000000000073</v>
      </c>
      <c r="N556" s="322">
        <f>'Punten per wedstrijd'!K359</f>
        <v>249.20000000000073</v>
      </c>
      <c r="O556" s="322">
        <f>'Punten per wedstrijd'!L359</f>
        <v>156.60000000000036</v>
      </c>
      <c r="P556" s="322">
        <f>'Punten per wedstrijd'!I443</f>
        <v>440.70000000000073</v>
      </c>
      <c r="Q556" s="322">
        <f>'Punten per wedstrijd'!M359</f>
        <v>85.000000000000909</v>
      </c>
      <c r="R556" s="322">
        <f>'Punten per wedstrijd'!N359</f>
        <v>129.99999999999909</v>
      </c>
      <c r="S556" s="322">
        <f>'Punten per wedstrijd'!O359</f>
        <v>222.19999999999982</v>
      </c>
      <c r="T556" s="322">
        <f>'Punten per wedstrijd'!P359</f>
        <v>432.79999999999654</v>
      </c>
      <c r="U556" s="322">
        <f>'Punten per wedstrijd'!J443</f>
        <v>477.49999999999818</v>
      </c>
      <c r="V556" s="323">
        <f t="shared" si="14"/>
        <v>6906.3999999999987</v>
      </c>
      <c r="X556" s="28"/>
      <c r="Y556" s="28"/>
      <c r="Z556" s="28"/>
    </row>
    <row r="557" spans="1:26" ht="16.5" thickBot="1">
      <c r="A557" s="316" t="s">
        <v>162</v>
      </c>
      <c r="D557" s="322">
        <f>'Punten per wedstrijd'!E455</f>
        <v>734.90000000000032</v>
      </c>
      <c r="E557" s="322">
        <f>'Punten per wedstrijd'!E371</f>
        <v>193.40000000000009</v>
      </c>
      <c r="F557" s="322">
        <f>'Punten per wedstrijd'!F371</f>
        <v>251.90000000000009</v>
      </c>
      <c r="G557" s="322">
        <f>'Punten per wedstrijd'!F455</f>
        <v>687.80000000000018</v>
      </c>
      <c r="H557" s="322">
        <f>'Punten per wedstrijd'!G455</f>
        <v>941.900000000001</v>
      </c>
      <c r="I557" s="322">
        <f>'Punten per wedstrijd'!G371</f>
        <v>432.80000000000018</v>
      </c>
      <c r="J557" s="322">
        <f>'Punten per wedstrijd'!H455</f>
        <v>811.59999999999945</v>
      </c>
      <c r="K557" s="322">
        <f>'Punten per wedstrijd'!H371</f>
        <v>473.69999999999982</v>
      </c>
      <c r="L557" s="322">
        <f>'Punten per wedstrijd'!I371</f>
        <v>248.39999999999964</v>
      </c>
      <c r="M557" s="322">
        <f>'Punten per wedstrijd'!J371</f>
        <v>261.59999999999854</v>
      </c>
      <c r="N557" s="322">
        <f>'Punten per wedstrijd'!K371</f>
        <v>163</v>
      </c>
      <c r="O557" s="322">
        <f>'Punten per wedstrijd'!L371</f>
        <v>199.80000000000018</v>
      </c>
      <c r="P557" s="322">
        <f>'Punten per wedstrijd'!I455</f>
        <v>647.70000000000164</v>
      </c>
      <c r="Q557" s="322">
        <f>'Punten per wedstrijd'!M371</f>
        <v>119.80000000000018</v>
      </c>
      <c r="R557" s="322">
        <f>'Punten per wedstrijd'!N371</f>
        <v>208</v>
      </c>
      <c r="S557" s="322">
        <f>'Punten per wedstrijd'!O371</f>
        <v>294.50000000000182</v>
      </c>
      <c r="T557" s="322">
        <f>'Punten per wedstrijd'!P371</f>
        <v>453.30000000000109</v>
      </c>
      <c r="U557" s="322">
        <f>'Punten per wedstrijd'!J455</f>
        <v>482.90000000000146</v>
      </c>
      <c r="V557" s="323">
        <f t="shared" si="14"/>
        <v>7607.0000000000055</v>
      </c>
      <c r="X557" s="28"/>
      <c r="Y557" s="28"/>
      <c r="Z557" s="28"/>
    </row>
    <row r="558" spans="1:26" ht="16.5" thickBot="1">
      <c r="A558" s="316" t="s">
        <v>1825</v>
      </c>
      <c r="D558" s="322">
        <f>'Punten per wedstrijd'!E464</f>
        <v>672.10000000000048</v>
      </c>
      <c r="E558" s="322">
        <f>'Punten per wedstrijd'!E380</f>
        <v>43.150000000000318</v>
      </c>
      <c r="F558" s="322">
        <f>'Punten per wedstrijd'!F380</f>
        <v>216.00000000000023</v>
      </c>
      <c r="G558" s="322">
        <f>'Punten per wedstrijd'!F464</f>
        <v>667.59999999999854</v>
      </c>
      <c r="H558" s="322">
        <f>'Punten per wedstrijd'!G464</f>
        <v>802.09999999999854</v>
      </c>
      <c r="I558" s="322">
        <f>'Punten per wedstrijd'!G380</f>
        <v>309.39999999999782</v>
      </c>
      <c r="J558" s="322">
        <f>'Punten per wedstrijd'!H464</f>
        <v>414.699999999998</v>
      </c>
      <c r="K558" s="322">
        <f>'Punten per wedstrijd'!H380</f>
        <v>108.89999999999827</v>
      </c>
      <c r="L558" s="322">
        <f>'Punten per wedstrijd'!I380</f>
        <v>97.499999999998181</v>
      </c>
      <c r="M558" s="322">
        <f>'Punten per wedstrijd'!J380</f>
        <v>101.699999999998</v>
      </c>
      <c r="N558" s="322">
        <f>'Punten per wedstrijd'!K380</f>
        <v>176.49999999999818</v>
      </c>
      <c r="O558" s="322">
        <f>'Punten per wedstrijd'!L380</f>
        <v>142.99999999999818</v>
      </c>
      <c r="P558" s="322">
        <f>'Punten per wedstrijd'!I464</f>
        <v>793.99999999999636</v>
      </c>
      <c r="Q558" s="322">
        <f>'Punten per wedstrijd'!M380</f>
        <v>76.19999999999709</v>
      </c>
      <c r="R558" s="322">
        <f>'Punten per wedstrijd'!N380</f>
        <v>91.499999999997272</v>
      </c>
      <c r="S558" s="322">
        <f>'Punten per wedstrijd'!O380</f>
        <v>236.69999999999709</v>
      </c>
      <c r="T558" s="322">
        <f>'Punten per wedstrijd'!P380</f>
        <v>351.59999999999673</v>
      </c>
      <c r="U558" s="322">
        <f>'Punten per wedstrijd'!J464</f>
        <v>629.99999999999818</v>
      </c>
      <c r="V558" s="323">
        <f t="shared" si="14"/>
        <v>5932.6499999999678</v>
      </c>
      <c r="X558" s="28"/>
      <c r="Y558" s="28"/>
      <c r="Z558" s="28"/>
    </row>
    <row r="559" spans="1:26" ht="16.5" thickBot="1">
      <c r="A559" s="316" t="s">
        <v>833</v>
      </c>
      <c r="D559" s="322">
        <f>'Punten per wedstrijd'!E465</f>
        <v>524.40000000000009</v>
      </c>
      <c r="E559" s="322">
        <f>'Punten per wedstrijd'!E381</f>
        <v>338</v>
      </c>
      <c r="F559" s="322">
        <f>'Punten per wedstrijd'!F381</f>
        <v>277.39999999999964</v>
      </c>
      <c r="G559" s="322">
        <f>'Punten per wedstrijd'!F465</f>
        <v>659.99999999999955</v>
      </c>
      <c r="H559" s="322">
        <f>'Punten per wedstrijd'!G465</f>
        <v>1110.9999999999982</v>
      </c>
      <c r="I559" s="322">
        <f>'Punten per wedstrijd'!G381</f>
        <v>377.29999999999745</v>
      </c>
      <c r="J559" s="322">
        <f>'Punten per wedstrijd'!H465</f>
        <v>903.10000000000036</v>
      </c>
      <c r="K559" s="322">
        <f>'Punten per wedstrijd'!H381</f>
        <v>486.99999999999909</v>
      </c>
      <c r="L559" s="322">
        <f>'Punten per wedstrijd'!I381</f>
        <v>162.19999999999891</v>
      </c>
      <c r="M559" s="322">
        <f>'Punten per wedstrijd'!J381</f>
        <v>350.99999999999818</v>
      </c>
      <c r="N559" s="322">
        <f>'Punten per wedstrijd'!K381</f>
        <v>199.49999999999909</v>
      </c>
      <c r="O559" s="322">
        <f>'Punten per wedstrijd'!L381</f>
        <v>288.49999999999909</v>
      </c>
      <c r="P559" s="322">
        <f>'Punten per wedstrijd'!I465</f>
        <v>611.19999999999891</v>
      </c>
      <c r="Q559" s="322">
        <f>'Punten per wedstrijd'!M381</f>
        <v>130.69999999999891</v>
      </c>
      <c r="R559" s="322">
        <f>'Punten per wedstrijd'!N381</f>
        <v>120</v>
      </c>
      <c r="S559" s="322">
        <f>'Punten per wedstrijd'!O381</f>
        <v>320.30000000000109</v>
      </c>
      <c r="T559" s="322">
        <f>'Punten per wedstrijd'!P381</f>
        <v>497.40000000000327</v>
      </c>
      <c r="U559" s="322">
        <f>'Punten per wedstrijd'!J465</f>
        <v>325.30000000000473</v>
      </c>
      <c r="V559" s="323">
        <f t="shared" si="14"/>
        <v>7684.2999999999965</v>
      </c>
      <c r="X559" s="28"/>
      <c r="Y559" s="28"/>
      <c r="Z559" s="28"/>
    </row>
    <row r="560" spans="1:26" ht="16.5" thickBot="1">
      <c r="A560" s="316" t="s">
        <v>817</v>
      </c>
      <c r="D560" s="322">
        <f>'Punten per wedstrijd'!E473</f>
        <v>594.04999999999973</v>
      </c>
      <c r="E560" s="322">
        <f>'Punten per wedstrijd'!E389</f>
        <v>328</v>
      </c>
      <c r="F560" s="322">
        <f>'Punten per wedstrijd'!F389</f>
        <v>552.29999999999836</v>
      </c>
      <c r="G560" s="322">
        <f>'Punten per wedstrijd'!F473</f>
        <v>728.79999999999927</v>
      </c>
      <c r="H560" s="322">
        <f>'Punten per wedstrijd'!G473</f>
        <v>1022.8999999999987</v>
      </c>
      <c r="I560" s="322">
        <f>'Punten per wedstrijd'!G389</f>
        <v>302.14999999999964</v>
      </c>
      <c r="J560" s="322">
        <f>'Punten per wedstrijd'!H473</f>
        <v>681.09999999999491</v>
      </c>
      <c r="K560" s="322">
        <f>'Punten per wedstrijd'!H389</f>
        <v>501.29999999999927</v>
      </c>
      <c r="L560" s="322">
        <f>'Punten per wedstrijd'!I389</f>
        <v>274.19999999999982</v>
      </c>
      <c r="M560" s="322">
        <f>'Punten per wedstrijd'!J389</f>
        <v>229.29999999999927</v>
      </c>
      <c r="N560" s="322">
        <f>'Punten per wedstrijd'!K389</f>
        <v>192.24999999999545</v>
      </c>
      <c r="O560" s="322">
        <f>'Punten per wedstrijd'!L389</f>
        <v>209.24999999999545</v>
      </c>
      <c r="P560" s="322">
        <f>'Punten per wedstrijd'!I473</f>
        <v>521.49999999999545</v>
      </c>
      <c r="Q560" s="322">
        <f>'Punten per wedstrijd'!M389</f>
        <v>121.29999999999654</v>
      </c>
      <c r="R560" s="322">
        <f>'Punten per wedstrijd'!N389</f>
        <v>194.99999999999727</v>
      </c>
      <c r="S560" s="322">
        <f>'Punten per wedstrijd'!O389</f>
        <v>310.74999999999818</v>
      </c>
      <c r="T560" s="322">
        <f>'Punten per wedstrijd'!P389</f>
        <v>518.39999999999782</v>
      </c>
      <c r="U560" s="322">
        <f>'Punten per wedstrijd'!J473</f>
        <v>254.89999999999964</v>
      </c>
      <c r="V560" s="323">
        <f t="shared" si="14"/>
        <v>7537.4499999999643</v>
      </c>
      <c r="X560" s="28"/>
      <c r="Y560" s="28"/>
      <c r="Z560" s="28"/>
    </row>
    <row r="561" spans="1:26" ht="16.5" thickBot="1">
      <c r="A561" s="316" t="s">
        <v>861</v>
      </c>
      <c r="D561" s="322">
        <f>'Punten per wedstrijd'!E491</f>
        <v>614.80000000000007</v>
      </c>
      <c r="E561" s="322">
        <f>'Punten per wedstrijd'!E407</f>
        <v>306.80000000000018</v>
      </c>
      <c r="F561" s="322">
        <f>'Punten per wedstrijd'!F407</f>
        <v>275.60000000000036</v>
      </c>
      <c r="G561" s="322">
        <f>'Punten per wedstrijd'!F491</f>
        <v>718.70000000000027</v>
      </c>
      <c r="H561" s="322">
        <f>'Punten per wedstrijd'!G491</f>
        <v>926.50000000000091</v>
      </c>
      <c r="I561" s="322">
        <f>'Punten per wedstrijd'!G407</f>
        <v>329.30000000000018</v>
      </c>
      <c r="J561" s="322">
        <f>'Punten per wedstrijd'!H491</f>
        <v>476.09999999999764</v>
      </c>
      <c r="K561" s="322">
        <f>'Punten per wedstrijd'!H407</f>
        <v>427.90000000000055</v>
      </c>
      <c r="L561" s="322">
        <f>'Punten per wedstrijd'!I407</f>
        <v>268.89999999999964</v>
      </c>
      <c r="M561" s="322">
        <f>'Punten per wedstrijd'!J407</f>
        <v>233.49999999999909</v>
      </c>
      <c r="N561" s="322">
        <f>'Punten per wedstrijd'!K407</f>
        <v>209.69999999999891</v>
      </c>
      <c r="O561" s="322">
        <f>'Punten per wedstrijd'!L407</f>
        <v>216.49999999999909</v>
      </c>
      <c r="P561" s="322">
        <f>'Punten per wedstrijd'!I491</f>
        <v>815</v>
      </c>
      <c r="Q561" s="322">
        <f>'Punten per wedstrijd'!M407</f>
        <v>152</v>
      </c>
      <c r="R561" s="322">
        <f>'Punten per wedstrijd'!N407</f>
        <v>213.39999999999964</v>
      </c>
      <c r="S561" s="322">
        <f>'Punten per wedstrijd'!O407</f>
        <v>255</v>
      </c>
      <c r="T561" s="322">
        <f>'Punten per wedstrijd'!P407</f>
        <v>344.00000000000364</v>
      </c>
      <c r="U561" s="322">
        <f>'Punten per wedstrijd'!J491</f>
        <v>184.90000000000327</v>
      </c>
      <c r="V561" s="323">
        <f t="shared" si="14"/>
        <v>6968.600000000004</v>
      </c>
      <c r="X561" s="28"/>
      <c r="Y561" s="28"/>
      <c r="Z561" s="28"/>
    </row>
    <row r="562" spans="1:26" ht="15.75">
      <c r="A562" s="316" t="s">
        <v>144</v>
      </c>
      <c r="D562" s="322">
        <f>'Punten per wedstrijd'!E500</f>
        <v>517.24999999999977</v>
      </c>
      <c r="E562" s="322">
        <f>'Punten per wedstrijd'!E416</f>
        <v>159.40000000000032</v>
      </c>
      <c r="F562" s="322">
        <f>'Punten per wedstrijd'!F416</f>
        <v>300.00000000000023</v>
      </c>
      <c r="G562" s="322">
        <f>'Punten per wedstrijd'!F500</f>
        <v>683.70000000000073</v>
      </c>
      <c r="H562" s="322">
        <f>'Punten per wedstrijd'!G500</f>
        <v>769.10000000000082</v>
      </c>
      <c r="I562" s="322">
        <f>'Punten per wedstrijd'!G416</f>
        <v>347.95000000000073</v>
      </c>
      <c r="J562" s="322">
        <f>'Punten per wedstrijd'!H500</f>
        <v>516.89999999999964</v>
      </c>
      <c r="K562" s="322">
        <f>'Punten per wedstrijd'!H416</f>
        <v>19.500000000000455</v>
      </c>
      <c r="L562" s="322">
        <f>'Punten per wedstrijd'!I416</f>
        <v>365.69999999999936</v>
      </c>
      <c r="M562" s="322">
        <f>'Punten per wedstrijd'!J416</f>
        <v>266.90000000000055</v>
      </c>
      <c r="N562" s="322">
        <f>'Punten per wedstrijd'!K416</f>
        <v>176.64999999999964</v>
      </c>
      <c r="O562" s="322">
        <f>'Punten per wedstrijd'!L416</f>
        <v>274.64999999999964</v>
      </c>
      <c r="P562" s="322">
        <f>'Punten per wedstrijd'!I500</f>
        <v>447.69999999999891</v>
      </c>
      <c r="Q562" s="322">
        <f>'Punten per wedstrijd'!M416</f>
        <v>174</v>
      </c>
      <c r="R562" s="322">
        <f>'Punten per wedstrijd'!N416</f>
        <v>140.89999999999873</v>
      </c>
      <c r="S562" s="322">
        <f>'Punten per wedstrijd'!O416</f>
        <v>232.44999999999891</v>
      </c>
      <c r="T562" s="322">
        <f>'Punten per wedstrijd'!P416</f>
        <v>329.5</v>
      </c>
      <c r="U562" s="322">
        <f>'Punten per wedstrijd'!J500</f>
        <v>291.00000000000091</v>
      </c>
      <c r="V562" s="323">
        <f t="shared" si="14"/>
        <v>6013.2499999999991</v>
      </c>
      <c r="X562" s="28"/>
      <c r="Y562" s="28"/>
      <c r="Z562" s="28"/>
    </row>
    <row r="563" spans="1:26" ht="15.75">
      <c r="A563" s="324" t="s">
        <v>824</v>
      </c>
      <c r="D563" s="322">
        <f>'Punten per wedstrijd'!E503</f>
        <v>596.60000000000048</v>
      </c>
      <c r="E563" s="322">
        <f>'Punten per wedstrijd'!E419</f>
        <v>313.50000000000023</v>
      </c>
      <c r="F563" s="322">
        <f>'Punten per wedstrijd'!F419</f>
        <v>243.90000000000009</v>
      </c>
      <c r="G563" s="322">
        <f>'Punten per wedstrijd'!F503</f>
        <v>599.49999999999955</v>
      </c>
      <c r="H563" s="322">
        <f>'Punten per wedstrijd'!G503</f>
        <v>1114.7999999999988</v>
      </c>
      <c r="I563" s="322">
        <f>'Punten per wedstrijd'!G419</f>
        <v>404.39999999999964</v>
      </c>
      <c r="J563" s="322">
        <f>'Punten per wedstrijd'!H503</f>
        <v>455.49999999999909</v>
      </c>
      <c r="K563" s="322">
        <f>'Punten per wedstrijd'!H419</f>
        <v>301.49999999999909</v>
      </c>
      <c r="L563" s="322">
        <f>'Punten per wedstrijd'!I419</f>
        <v>374.39999999999873</v>
      </c>
      <c r="M563" s="322">
        <f>'Punten per wedstrijd'!J419</f>
        <v>295.99999999999909</v>
      </c>
      <c r="N563" s="322">
        <f>'Punten per wedstrijd'!K419</f>
        <v>440.49999999999818</v>
      </c>
      <c r="O563" s="322">
        <f>'Punten per wedstrijd'!L419</f>
        <v>363.29999999999836</v>
      </c>
      <c r="P563" s="322">
        <f>'Punten per wedstrijd'!I503</f>
        <v>598.19999999999891</v>
      </c>
      <c r="Q563" s="322">
        <f>'Punten per wedstrijd'!M419</f>
        <v>346.99999999999909</v>
      </c>
      <c r="R563" s="322">
        <f>'Punten per wedstrijd'!N419</f>
        <v>227.39999999999964</v>
      </c>
      <c r="S563" s="322">
        <f>'Punten per wedstrijd'!O419</f>
        <v>197.69999999999891</v>
      </c>
      <c r="T563" s="322">
        <f>'Punten per wedstrijd'!P419</f>
        <v>343.29999999999745</v>
      </c>
      <c r="U563" s="322">
        <f>'Punten per wedstrijd'!J503</f>
        <v>735.45000000000073</v>
      </c>
      <c r="V563" s="323">
        <f t="shared" si="14"/>
        <v>7952.9499999999862</v>
      </c>
      <c r="X563" s="28"/>
      <c r="Y563" s="28"/>
      <c r="Z563" s="28"/>
    </row>
    <row r="564" spans="1:26" ht="15.75">
      <c r="A564" s="324"/>
      <c r="D564" s="322"/>
      <c r="E564" s="322"/>
      <c r="F564" s="322"/>
      <c r="G564" s="322"/>
      <c r="H564" s="322"/>
      <c r="I564" s="322"/>
      <c r="J564" s="322"/>
      <c r="K564" s="322"/>
      <c r="L564" s="322"/>
      <c r="M564" s="322"/>
      <c r="N564" s="322"/>
      <c r="O564" s="322"/>
      <c r="P564" s="322"/>
      <c r="Q564" s="322"/>
      <c r="R564" s="322"/>
      <c r="S564" s="322"/>
      <c r="T564" s="322"/>
      <c r="U564" s="322"/>
      <c r="V564" s="323"/>
      <c r="X564" s="28"/>
      <c r="Y564" s="28"/>
      <c r="Z564" s="28"/>
    </row>
    <row r="565" spans="1:26" ht="15.75">
      <c r="A565" s="324"/>
      <c r="D565" s="322"/>
      <c r="E565" s="322"/>
      <c r="F565" s="322"/>
      <c r="G565" s="322"/>
      <c r="H565" s="322"/>
      <c r="I565" s="322"/>
      <c r="J565" s="322"/>
      <c r="K565" s="322"/>
      <c r="L565" s="28"/>
      <c r="M565" s="323"/>
      <c r="O565" s="28"/>
      <c r="P565" s="28"/>
      <c r="Q565" s="28"/>
      <c r="R565" s="68"/>
      <c r="S565" s="28"/>
      <c r="T565" s="28"/>
      <c r="U565" s="28"/>
      <c r="V565" s="28"/>
      <c r="W565" s="28"/>
      <c r="X565" s="28"/>
      <c r="Y565" s="28"/>
      <c r="Z565" s="28"/>
    </row>
    <row r="566" spans="1:26" ht="15.75">
      <c r="A566" s="348" t="s">
        <v>932</v>
      </c>
      <c r="B566" s="349"/>
      <c r="C566" s="349"/>
      <c r="D566" s="344"/>
      <c r="E566" s="344"/>
      <c r="F566" s="344"/>
      <c r="G566" s="345" t="s">
        <v>150</v>
      </c>
      <c r="H566" s="349"/>
      <c r="I566" s="348" t="s">
        <v>2685</v>
      </c>
      <c r="J566" s="344"/>
      <c r="K566" s="346"/>
      <c r="L566" s="347"/>
      <c r="M566" s="346"/>
      <c r="N566" s="346"/>
      <c r="O566" s="345" t="s">
        <v>150</v>
      </c>
      <c r="P566" s="349"/>
      <c r="Q566" s="350" t="s">
        <v>190</v>
      </c>
      <c r="R566" s="346"/>
      <c r="S566" s="346"/>
      <c r="T566" s="346"/>
      <c r="U566" s="346"/>
      <c r="V566" s="346"/>
      <c r="W566" s="345" t="s">
        <v>150</v>
      </c>
    </row>
    <row r="567" spans="1:26" ht="15.75">
      <c r="A567" s="353" t="s">
        <v>3419</v>
      </c>
      <c r="B567" s="349"/>
      <c r="C567" s="349"/>
      <c r="D567" s="344"/>
      <c r="E567" s="339">
        <f>D554*1.2</f>
        <v>840</v>
      </c>
      <c r="F567" s="339">
        <f>D561</f>
        <v>614.80000000000007</v>
      </c>
      <c r="G567" s="341" t="s">
        <v>3857</v>
      </c>
      <c r="H567" s="349"/>
      <c r="I567" s="353" t="s">
        <v>3431</v>
      </c>
      <c r="J567" s="344"/>
      <c r="K567" s="346"/>
      <c r="L567" s="347"/>
      <c r="M567" s="339">
        <f>E556*1.2</f>
        <v>222.12000000000015</v>
      </c>
      <c r="N567" s="339">
        <f>E554</f>
        <v>313.60000000000059</v>
      </c>
      <c r="O567" s="342" t="s">
        <v>3855</v>
      </c>
      <c r="P567" s="349"/>
      <c r="Q567" s="353" t="s">
        <v>3435</v>
      </c>
      <c r="R567" s="346"/>
      <c r="S567" s="346"/>
      <c r="T567" s="346"/>
      <c r="U567" s="339">
        <f>F554*1.2</f>
        <v>244.08000000000092</v>
      </c>
      <c r="V567" s="339">
        <f>F562</f>
        <v>300.00000000000023</v>
      </c>
      <c r="W567" s="341" t="s">
        <v>3856</v>
      </c>
    </row>
    <row r="568" spans="1:26" ht="15.75">
      <c r="A568" s="353" t="s">
        <v>3420</v>
      </c>
      <c r="B568" s="349"/>
      <c r="C568" s="349"/>
      <c r="D568" s="344"/>
      <c r="E568" s="339">
        <f>D555*1.2</f>
        <v>656.58000000000038</v>
      </c>
      <c r="F568" s="339">
        <f>D556</f>
        <v>696.30000000000041</v>
      </c>
      <c r="G568" s="341" t="s">
        <v>3856</v>
      </c>
      <c r="H568" s="349"/>
      <c r="I568" s="353" t="s">
        <v>3432</v>
      </c>
      <c r="J568" s="344"/>
      <c r="K568" s="346"/>
      <c r="L568" s="347"/>
      <c r="M568" s="339">
        <f>E559*1.2</f>
        <v>405.59999999999997</v>
      </c>
      <c r="N568" s="339">
        <f>E563</f>
        <v>313.50000000000023</v>
      </c>
      <c r="O568" s="341" t="s">
        <v>3857</v>
      </c>
      <c r="P568" s="349"/>
      <c r="Q568" s="353" t="s">
        <v>3436</v>
      </c>
      <c r="R568" s="346"/>
      <c r="S568" s="346"/>
      <c r="T568" s="346"/>
      <c r="U568" s="339">
        <f>F555*1.2</f>
        <v>282.0000000000008</v>
      </c>
      <c r="V568" s="339">
        <f>F559</f>
        <v>277.39999999999964</v>
      </c>
      <c r="W568" s="341" t="s">
        <v>3854</v>
      </c>
    </row>
    <row r="569" spans="1:26" ht="15.75">
      <c r="A569" s="353" t="s">
        <v>3421</v>
      </c>
      <c r="B569" s="349"/>
      <c r="C569" s="349"/>
      <c r="D569" s="344"/>
      <c r="E569" s="339">
        <f>D557*1.2</f>
        <v>881.88000000000034</v>
      </c>
      <c r="F569" s="339">
        <f>D560</f>
        <v>594.04999999999973</v>
      </c>
      <c r="G569" s="341" t="s">
        <v>3857</v>
      </c>
      <c r="H569" s="349"/>
      <c r="I569" s="353" t="s">
        <v>3433</v>
      </c>
      <c r="J569" s="344"/>
      <c r="K569" s="346"/>
      <c r="L569" s="347"/>
      <c r="M569" s="339">
        <f>E560*1.2</f>
        <v>393.59999999999997</v>
      </c>
      <c r="N569" s="339">
        <f>E558</f>
        <v>43.150000000000318</v>
      </c>
      <c r="O569" s="342" t="s">
        <v>3857</v>
      </c>
      <c r="P569" s="349"/>
      <c r="Q569" s="353" t="s">
        <v>3437</v>
      </c>
      <c r="R569" s="346"/>
      <c r="S569" s="346"/>
      <c r="T569" s="346"/>
      <c r="U569" s="339">
        <f>F557*1.2</f>
        <v>302.28000000000009</v>
      </c>
      <c r="V569" s="339">
        <f>F556</f>
        <v>389.29999999999973</v>
      </c>
      <c r="W569" s="341" t="s">
        <v>3855</v>
      </c>
    </row>
    <row r="570" spans="1:26" ht="15.75">
      <c r="A570" s="353" t="s">
        <v>3422</v>
      </c>
      <c r="B570" s="349"/>
      <c r="C570" s="349"/>
      <c r="D570" s="344"/>
      <c r="E570" s="339">
        <f>D558*1.2</f>
        <v>806.52000000000055</v>
      </c>
      <c r="F570" s="339">
        <f>D559</f>
        <v>524.40000000000009</v>
      </c>
      <c r="G570" s="341" t="s">
        <v>3857</v>
      </c>
      <c r="H570" s="349"/>
      <c r="I570" s="353" t="s">
        <v>3434</v>
      </c>
      <c r="J570" s="344"/>
      <c r="K570" s="346"/>
      <c r="L570" s="347"/>
      <c r="M570" s="339">
        <f>E561*1.2</f>
        <v>368.1600000000002</v>
      </c>
      <c r="N570" s="339">
        <f>E557</f>
        <v>193.40000000000009</v>
      </c>
      <c r="O570" s="342" t="s">
        <v>3857</v>
      </c>
      <c r="P570" s="349"/>
      <c r="Q570" s="353" t="s">
        <v>3438</v>
      </c>
      <c r="R570" s="346"/>
      <c r="S570" s="346"/>
      <c r="T570" s="346"/>
      <c r="U570" s="339">
        <f>F561*1.2</f>
        <v>330.72000000000043</v>
      </c>
      <c r="V570" s="339">
        <f>F560</f>
        <v>552.29999999999836</v>
      </c>
      <c r="W570" s="342" t="s">
        <v>3855</v>
      </c>
    </row>
    <row r="571" spans="1:26" ht="15.75">
      <c r="A571" s="353" t="s">
        <v>3423</v>
      </c>
      <c r="B571" s="349"/>
      <c r="C571" s="349"/>
      <c r="D571" s="344"/>
      <c r="E571" s="339">
        <f>D563*1.2</f>
        <v>715.92000000000053</v>
      </c>
      <c r="F571" s="339">
        <f>D562</f>
        <v>517.24999999999977</v>
      </c>
      <c r="G571" s="341" t="s">
        <v>3857</v>
      </c>
      <c r="H571" s="349"/>
      <c r="I571" s="353" t="s">
        <v>3478</v>
      </c>
      <c r="J571" s="344"/>
      <c r="K571" s="346"/>
      <c r="L571" s="347"/>
      <c r="M571" s="339">
        <f>E562*1.2</f>
        <v>191.28000000000037</v>
      </c>
      <c r="N571" s="339">
        <f>E555</f>
        <v>189.40000000000077</v>
      </c>
      <c r="O571" s="341" t="s">
        <v>3854</v>
      </c>
      <c r="P571" s="349"/>
      <c r="Q571" s="353" t="s">
        <v>3439</v>
      </c>
      <c r="R571" s="346"/>
      <c r="S571" s="346"/>
      <c r="T571" s="346"/>
      <c r="U571" s="339">
        <f>F563*1.2</f>
        <v>292.68000000000012</v>
      </c>
      <c r="V571" s="339">
        <f>F558</f>
        <v>216.00000000000023</v>
      </c>
      <c r="W571" s="342" t="s">
        <v>3857</v>
      </c>
    </row>
    <row r="572" spans="1:26" ht="15.75">
      <c r="A572" s="352"/>
      <c r="B572" s="349"/>
      <c r="C572" s="349"/>
      <c r="D572" s="344"/>
      <c r="E572" s="339"/>
      <c r="F572" s="339"/>
      <c r="G572" s="341"/>
      <c r="H572" s="349"/>
      <c r="I572" s="349"/>
      <c r="J572" s="344"/>
      <c r="K572" s="346"/>
      <c r="L572" s="347"/>
      <c r="M572" s="342"/>
      <c r="N572" s="342"/>
      <c r="O572" s="342"/>
      <c r="P572" s="349"/>
      <c r="Q572" s="344"/>
      <c r="R572" s="346"/>
      <c r="S572" s="346"/>
      <c r="T572" s="346"/>
      <c r="U572" s="342"/>
      <c r="V572" s="342"/>
      <c r="W572" s="342"/>
    </row>
    <row r="573" spans="1:26" ht="15.75">
      <c r="A573" s="348" t="s">
        <v>175</v>
      </c>
      <c r="B573" s="349"/>
      <c r="C573" s="349"/>
      <c r="D573" s="344"/>
      <c r="E573" s="339"/>
      <c r="F573" s="339"/>
      <c r="G573" s="340" t="s">
        <v>150</v>
      </c>
      <c r="H573" s="349"/>
      <c r="I573" s="348" t="s">
        <v>191</v>
      </c>
      <c r="J573" s="344"/>
      <c r="K573" s="346"/>
      <c r="L573" s="347"/>
      <c r="M573" s="342"/>
      <c r="N573" s="342"/>
      <c r="O573" s="340" t="s">
        <v>150</v>
      </c>
      <c r="P573" s="349"/>
      <c r="Q573" s="350" t="s">
        <v>192</v>
      </c>
      <c r="R573" s="346"/>
      <c r="S573" s="346"/>
      <c r="T573" s="346"/>
      <c r="U573" s="342"/>
      <c r="V573" s="342"/>
      <c r="W573" s="340" t="s">
        <v>150</v>
      </c>
    </row>
    <row r="574" spans="1:26" ht="15.75">
      <c r="A574" s="353" t="s">
        <v>3440</v>
      </c>
      <c r="B574" s="349"/>
      <c r="C574" s="349"/>
      <c r="D574" s="344"/>
      <c r="E574" s="339">
        <f>G556*1.2</f>
        <v>1021.3200000000004</v>
      </c>
      <c r="F574" s="339">
        <f>G561</f>
        <v>718.70000000000027</v>
      </c>
      <c r="G574" s="341" t="s">
        <v>3857</v>
      </c>
      <c r="H574" s="349"/>
      <c r="I574" s="353" t="s">
        <v>3445</v>
      </c>
      <c r="J574" s="344"/>
      <c r="K574" s="346"/>
      <c r="L574" s="347"/>
      <c r="M574" s="339">
        <f>H554*1.2</f>
        <v>790.19999999999948</v>
      </c>
      <c r="N574" s="339">
        <f>H558</f>
        <v>802.09999999999854</v>
      </c>
      <c r="O574" s="341" t="s">
        <v>3856</v>
      </c>
      <c r="P574" s="349"/>
      <c r="Q574" s="353" t="s">
        <v>3450</v>
      </c>
      <c r="R574" s="346"/>
      <c r="S574" s="346"/>
      <c r="T574" s="346"/>
      <c r="U574" s="339">
        <f>I558*1.2</f>
        <v>371.27999999999736</v>
      </c>
      <c r="V574" s="339">
        <f>I557</f>
        <v>432.80000000000018</v>
      </c>
      <c r="W574" s="341" t="s">
        <v>3856</v>
      </c>
    </row>
    <row r="575" spans="1:26" ht="15.75">
      <c r="A575" s="353" t="s">
        <v>3441</v>
      </c>
      <c r="B575" s="349"/>
      <c r="C575" s="349"/>
      <c r="D575" s="344"/>
      <c r="E575" s="339">
        <f>G558*1.2</f>
        <v>801.11999999999819</v>
      </c>
      <c r="F575" s="339">
        <f>G555</f>
        <v>990.09999999999945</v>
      </c>
      <c r="G575" s="341" t="s">
        <v>3856</v>
      </c>
      <c r="H575" s="349"/>
      <c r="I575" s="353" t="s">
        <v>3446</v>
      </c>
      <c r="J575" s="344"/>
      <c r="K575" s="346"/>
      <c r="L575" s="347"/>
      <c r="M575" s="339">
        <f>H555*1.2</f>
        <v>713.87999999999954</v>
      </c>
      <c r="N575" s="339">
        <f>H563</f>
        <v>1114.7999999999988</v>
      </c>
      <c r="O575" s="342" t="s">
        <v>3855</v>
      </c>
      <c r="P575" s="349"/>
      <c r="Q575" s="353" t="s">
        <v>3451</v>
      </c>
      <c r="R575" s="346"/>
      <c r="S575" s="346"/>
      <c r="T575" s="346"/>
      <c r="U575" s="339">
        <f>I559*1.2</f>
        <v>452.75999999999692</v>
      </c>
      <c r="V575" s="339">
        <f>I561</f>
        <v>329.30000000000018</v>
      </c>
      <c r="W575" s="342" t="s">
        <v>3857</v>
      </c>
    </row>
    <row r="576" spans="1:26" ht="15.75">
      <c r="A576" s="353" t="s">
        <v>3442</v>
      </c>
      <c r="B576" s="349"/>
      <c r="C576" s="349"/>
      <c r="D576" s="344"/>
      <c r="E576" s="339">
        <f>G559*1.2</f>
        <v>791.99999999999943</v>
      </c>
      <c r="F576" s="339">
        <f>G554</f>
        <v>319.70000000000005</v>
      </c>
      <c r="G576" s="341" t="s">
        <v>3857</v>
      </c>
      <c r="H576" s="349"/>
      <c r="I576" s="353" t="s">
        <v>3447</v>
      </c>
      <c r="J576" s="344"/>
      <c r="K576" s="346"/>
      <c r="L576" s="347"/>
      <c r="M576" s="339">
        <f>H556*1.2</f>
        <v>1066.3199999999993</v>
      </c>
      <c r="N576" s="339">
        <f>H560</f>
        <v>1022.8999999999987</v>
      </c>
      <c r="O576" s="341" t="s">
        <v>3854</v>
      </c>
      <c r="P576" s="349"/>
      <c r="Q576" s="353" t="s">
        <v>3452</v>
      </c>
      <c r="R576" s="346"/>
      <c r="S576" s="346"/>
      <c r="T576" s="346"/>
      <c r="U576" s="339">
        <f>I560*1.2</f>
        <v>362.57999999999953</v>
      </c>
      <c r="V576" s="339">
        <f>I555</f>
        <v>330.599999999999</v>
      </c>
      <c r="W576" s="341" t="s">
        <v>3854</v>
      </c>
    </row>
    <row r="577" spans="1:24" ht="15.75">
      <c r="A577" s="353" t="s">
        <v>3443</v>
      </c>
      <c r="B577" s="349"/>
      <c r="C577" s="349"/>
      <c r="D577" s="344"/>
      <c r="E577" s="339">
        <f>G560*1.2</f>
        <v>874.55999999999915</v>
      </c>
      <c r="F577" s="339">
        <f>G563</f>
        <v>599.49999999999955</v>
      </c>
      <c r="G577" s="341" t="s">
        <v>3857</v>
      </c>
      <c r="H577" s="349"/>
      <c r="I577" s="353" t="s">
        <v>3448</v>
      </c>
      <c r="J577" s="344"/>
      <c r="K577" s="346"/>
      <c r="L577" s="347"/>
      <c r="M577" s="339">
        <f>H557*1.2</f>
        <v>1130.2800000000011</v>
      </c>
      <c r="N577" s="339">
        <f>H559</f>
        <v>1110.9999999999982</v>
      </c>
      <c r="O577" s="341" t="s">
        <v>3854</v>
      </c>
      <c r="P577" s="349"/>
      <c r="Q577" s="353" t="s">
        <v>3453</v>
      </c>
      <c r="R577" s="346"/>
      <c r="S577" s="346"/>
      <c r="T577" s="346"/>
      <c r="U577" s="339">
        <f>I562*1.2</f>
        <v>417.54000000000087</v>
      </c>
      <c r="V577" s="339">
        <f>I556</f>
        <v>288.20000000000073</v>
      </c>
      <c r="W577" s="342" t="s">
        <v>3857</v>
      </c>
    </row>
    <row r="578" spans="1:24" ht="15.75">
      <c r="A578" s="353" t="s">
        <v>3444</v>
      </c>
      <c r="B578" s="349"/>
      <c r="C578" s="349"/>
      <c r="D578" s="344"/>
      <c r="E578" s="339">
        <f>G562*1.2</f>
        <v>820.44000000000085</v>
      </c>
      <c r="F578" s="339">
        <f>G557</f>
        <v>687.80000000000018</v>
      </c>
      <c r="G578" s="341" t="s">
        <v>3854</v>
      </c>
      <c r="H578" s="349"/>
      <c r="I578" s="353" t="s">
        <v>3449</v>
      </c>
      <c r="J578" s="344"/>
      <c r="K578" s="346"/>
      <c r="L578" s="347"/>
      <c r="M578" s="339">
        <f>H561*1.2</f>
        <v>1111.8000000000011</v>
      </c>
      <c r="N578" s="339">
        <f>H562</f>
        <v>769.10000000000082</v>
      </c>
      <c r="O578" s="341" t="s">
        <v>3857</v>
      </c>
      <c r="P578" s="349"/>
      <c r="Q578" s="353" t="s">
        <v>3454</v>
      </c>
      <c r="R578" s="346"/>
      <c r="S578" s="346"/>
      <c r="T578" s="346"/>
      <c r="U578" s="339">
        <f>I563*1.2</f>
        <v>485.27999999999952</v>
      </c>
      <c r="V578" s="339">
        <f>I554</f>
        <v>306.49999999999955</v>
      </c>
      <c r="W578" s="342" t="s">
        <v>3857</v>
      </c>
    </row>
    <row r="579" spans="1:24" ht="15.75">
      <c r="A579" s="352"/>
      <c r="B579" s="349"/>
      <c r="C579" s="349"/>
      <c r="D579" s="344"/>
      <c r="E579" s="339"/>
      <c r="F579" s="339"/>
      <c r="G579" s="339"/>
      <c r="H579" s="349"/>
      <c r="I579" s="344"/>
      <c r="J579" s="344"/>
      <c r="K579" s="346"/>
      <c r="L579" s="347"/>
      <c r="M579" s="342"/>
      <c r="N579" s="342"/>
      <c r="O579" s="342"/>
      <c r="P579" s="349"/>
      <c r="Q579" s="346"/>
      <c r="R579" s="346"/>
      <c r="S579" s="346"/>
      <c r="T579" s="346"/>
      <c r="U579" s="342"/>
      <c r="V579" s="342"/>
      <c r="W579" s="342"/>
    </row>
    <row r="580" spans="1:24" ht="15.75">
      <c r="A580" s="348" t="s">
        <v>2686</v>
      </c>
      <c r="B580" s="349"/>
      <c r="C580" s="349"/>
      <c r="D580" s="344"/>
      <c r="E580" s="339"/>
      <c r="F580" s="339"/>
      <c r="G580" s="340" t="s">
        <v>150</v>
      </c>
      <c r="H580" s="349"/>
      <c r="I580" s="348" t="s">
        <v>2687</v>
      </c>
      <c r="J580" s="344"/>
      <c r="K580" s="346"/>
      <c r="L580" s="347"/>
      <c r="M580" s="342"/>
      <c r="N580" s="342"/>
      <c r="O580" s="340" t="s">
        <v>150</v>
      </c>
      <c r="P580" s="349"/>
      <c r="Q580" s="350" t="s">
        <v>2677</v>
      </c>
      <c r="R580" s="346"/>
      <c r="S580" s="346"/>
      <c r="T580" s="346"/>
      <c r="U580" s="342"/>
      <c r="V580" s="342"/>
      <c r="W580" s="340" t="s">
        <v>150</v>
      </c>
    </row>
    <row r="581" spans="1:24" ht="15.75">
      <c r="A581" s="353" t="s">
        <v>3455</v>
      </c>
      <c r="B581" s="349"/>
      <c r="C581" s="349"/>
      <c r="D581" s="344"/>
      <c r="E581" s="339">
        <f>J554*1.2</f>
        <v>306.59999999999945</v>
      </c>
      <c r="F581" s="339">
        <f>J555</f>
        <v>293.79999999999927</v>
      </c>
      <c r="G581" s="341" t="s">
        <v>3854</v>
      </c>
      <c r="H581" s="349"/>
      <c r="I581" s="353" t="s">
        <v>3460</v>
      </c>
      <c r="J581" s="344"/>
      <c r="K581" s="346"/>
      <c r="L581" s="347"/>
      <c r="M581" s="339">
        <f>K554*1.2</f>
        <v>62.999999999999453</v>
      </c>
      <c r="N581" s="339">
        <f>K560</f>
        <v>501.29999999999927</v>
      </c>
      <c r="O581" s="342" t="s">
        <v>3855</v>
      </c>
      <c r="P581" s="349"/>
      <c r="Q581" s="353" t="s">
        <v>3464</v>
      </c>
      <c r="R581" s="346"/>
      <c r="S581" s="346"/>
      <c r="T581" s="346"/>
      <c r="U581" s="339">
        <f>L556*1.2</f>
        <v>273.00000000000108</v>
      </c>
      <c r="V581" s="339">
        <f>L563</f>
        <v>374.39999999999873</v>
      </c>
      <c r="W581" s="341" t="s">
        <v>3855</v>
      </c>
    </row>
    <row r="582" spans="1:24" ht="15.75">
      <c r="A582" s="353" t="s">
        <v>3456</v>
      </c>
      <c r="B582" s="349"/>
      <c r="C582" s="349"/>
      <c r="D582" s="344"/>
      <c r="E582" s="339">
        <f>J556*1.2</f>
        <v>881.03999999999974</v>
      </c>
      <c r="F582" s="339">
        <f>J559</f>
        <v>903.10000000000036</v>
      </c>
      <c r="G582" s="341" t="s">
        <v>3856</v>
      </c>
      <c r="H582" s="349"/>
      <c r="I582" s="353" t="s">
        <v>3966</v>
      </c>
      <c r="J582" s="344"/>
      <c r="K582" s="346"/>
      <c r="L582" s="347"/>
      <c r="M582" s="339">
        <f>K555*1.2</f>
        <v>305.99999999999892</v>
      </c>
      <c r="N582" s="339">
        <f>K557</f>
        <v>473.69999999999982</v>
      </c>
      <c r="O582" s="342" t="s">
        <v>3855</v>
      </c>
      <c r="P582" s="349"/>
      <c r="Q582" s="353" t="s">
        <v>3465</v>
      </c>
      <c r="R582" s="346"/>
      <c r="S582" s="346"/>
      <c r="T582" s="346"/>
      <c r="U582" s="339">
        <f>L557*1.2</f>
        <v>298.07999999999953</v>
      </c>
      <c r="V582" s="339">
        <f>L554</f>
        <v>162.69999999999936</v>
      </c>
      <c r="W582" s="342" t="s">
        <v>3857</v>
      </c>
    </row>
    <row r="583" spans="1:24" ht="15.75">
      <c r="A583" s="353" t="s">
        <v>3457</v>
      </c>
      <c r="B583" s="349"/>
      <c r="C583" s="349"/>
      <c r="D583" s="344"/>
      <c r="E583" s="339">
        <f>J557*1.2</f>
        <v>973.91999999999928</v>
      </c>
      <c r="F583" s="339">
        <f>J563</f>
        <v>455.49999999999909</v>
      </c>
      <c r="G583" s="341" t="s">
        <v>3857</v>
      </c>
      <c r="H583" s="349"/>
      <c r="I583" s="353" t="s">
        <v>3461</v>
      </c>
      <c r="J583" s="344"/>
      <c r="K583" s="346"/>
      <c r="L583" s="347"/>
      <c r="M583" s="339">
        <f>K558*1.2</f>
        <v>130.67999999999793</v>
      </c>
      <c r="N583" s="339">
        <f>K556</f>
        <v>172.39999999999964</v>
      </c>
      <c r="O583" s="342" t="s">
        <v>3855</v>
      </c>
      <c r="P583" s="349"/>
      <c r="Q583" s="353" t="s">
        <v>3466</v>
      </c>
      <c r="R583" s="346"/>
      <c r="S583" s="346"/>
      <c r="T583" s="346"/>
      <c r="U583" s="339">
        <f>L560*1.2</f>
        <v>329.03999999999979</v>
      </c>
      <c r="V583" s="339">
        <f>L559</f>
        <v>162.19999999999891</v>
      </c>
      <c r="W583" s="342" t="s">
        <v>3857</v>
      </c>
    </row>
    <row r="584" spans="1:24" ht="15.75">
      <c r="A584" s="353" t="s">
        <v>3458</v>
      </c>
      <c r="B584" s="349"/>
      <c r="C584" s="349"/>
      <c r="D584" s="344"/>
      <c r="E584" s="339">
        <f>J561*1.2</f>
        <v>571.31999999999709</v>
      </c>
      <c r="F584" s="339">
        <f>J558</f>
        <v>414.699999999998</v>
      </c>
      <c r="G584" s="341" t="s">
        <v>3857</v>
      </c>
      <c r="H584" s="349"/>
      <c r="I584" s="353" t="s">
        <v>3462</v>
      </c>
      <c r="J584" s="344"/>
      <c r="K584" s="346"/>
      <c r="L584" s="347"/>
      <c r="M584" s="339">
        <f>K559*1.2</f>
        <v>584.39999999999884</v>
      </c>
      <c r="N584" s="339">
        <f>K562</f>
        <v>19.500000000000455</v>
      </c>
      <c r="O584" s="342" t="s">
        <v>3857</v>
      </c>
      <c r="P584" s="349"/>
      <c r="Q584" s="353" t="s">
        <v>3467</v>
      </c>
      <c r="R584" s="346"/>
      <c r="S584" s="346"/>
      <c r="T584" s="346"/>
      <c r="U584" s="339">
        <f>L561*1.2</f>
        <v>322.67999999999955</v>
      </c>
      <c r="V584" s="339">
        <f>L555</f>
        <v>272.40000000000055</v>
      </c>
      <c r="W584" s="341" t="s">
        <v>3854</v>
      </c>
    </row>
    <row r="585" spans="1:24" ht="15.75">
      <c r="A585" s="353" t="s">
        <v>3459</v>
      </c>
      <c r="B585" s="349"/>
      <c r="C585" s="349"/>
      <c r="D585" s="344"/>
      <c r="E585" s="339">
        <f>J562*1.2</f>
        <v>620.27999999999952</v>
      </c>
      <c r="F585" s="339">
        <f>J560</f>
        <v>681.09999999999491</v>
      </c>
      <c r="G585" s="341" t="s">
        <v>3856</v>
      </c>
      <c r="H585" s="344"/>
      <c r="I585" s="353" t="s">
        <v>3463</v>
      </c>
      <c r="J585" s="344"/>
      <c r="K585" s="346"/>
      <c r="L585" s="347"/>
      <c r="M585" s="339">
        <f>K563*1.2</f>
        <v>361.79999999999887</v>
      </c>
      <c r="N585" s="339">
        <f>K561</f>
        <v>427.90000000000055</v>
      </c>
      <c r="O585" s="341" t="s">
        <v>3856</v>
      </c>
      <c r="P585" s="346"/>
      <c r="Q585" s="353" t="s">
        <v>3468</v>
      </c>
      <c r="R585" s="346"/>
      <c r="S585" s="346"/>
      <c r="T585" s="346"/>
      <c r="U585" s="339">
        <f>L562*1.2</f>
        <v>438.83999999999924</v>
      </c>
      <c r="V585" s="339">
        <f>L558</f>
        <v>97.499999999998181</v>
      </c>
      <c r="W585" s="342" t="s">
        <v>3857</v>
      </c>
      <c r="X585" s="28"/>
    </row>
    <row r="586" spans="1:24" ht="15.75">
      <c r="A586" s="351"/>
      <c r="B586" s="349"/>
      <c r="C586" s="349"/>
      <c r="D586" s="344"/>
      <c r="E586" s="339"/>
      <c r="F586" s="339"/>
      <c r="G586" s="339"/>
      <c r="H586" s="344"/>
      <c r="I586" s="343"/>
      <c r="J586" s="344"/>
      <c r="K586" s="346"/>
      <c r="L586" s="347"/>
      <c r="M586" s="354"/>
      <c r="N586" s="342"/>
      <c r="O586" s="342"/>
      <c r="P586" s="346"/>
      <c r="Q586" s="343"/>
      <c r="R586" s="346"/>
      <c r="S586" s="346"/>
      <c r="T586" s="346"/>
      <c r="U586" s="342"/>
      <c r="V586" s="342"/>
      <c r="W586" s="342"/>
      <c r="X586" s="28"/>
    </row>
    <row r="587" spans="1:24" ht="15.75">
      <c r="A587" s="348" t="s">
        <v>195</v>
      </c>
      <c r="B587" s="349"/>
      <c r="C587" s="349"/>
      <c r="D587" s="344"/>
      <c r="E587" s="339"/>
      <c r="F587" s="339"/>
      <c r="G587" s="340" t="s">
        <v>150</v>
      </c>
      <c r="H587" s="349"/>
      <c r="I587" s="348" t="s">
        <v>196</v>
      </c>
      <c r="J587" s="344"/>
      <c r="K587" s="346"/>
      <c r="L587" s="347"/>
      <c r="M587" s="342"/>
      <c r="N587" s="342"/>
      <c r="O587" s="340" t="s">
        <v>150</v>
      </c>
      <c r="P587" s="349"/>
      <c r="Q587" s="350" t="s">
        <v>197</v>
      </c>
      <c r="R587" s="346"/>
      <c r="S587" s="346"/>
      <c r="T587" s="346"/>
      <c r="U587" s="342"/>
      <c r="V587" s="342"/>
      <c r="W587" s="340" t="s">
        <v>150</v>
      </c>
      <c r="X587" s="28"/>
    </row>
    <row r="588" spans="1:24" ht="15.75">
      <c r="A588" s="353" t="s">
        <v>3469</v>
      </c>
      <c r="B588" s="349"/>
      <c r="C588" s="349"/>
      <c r="D588" s="344"/>
      <c r="E588" s="339">
        <f>M561*1.2</f>
        <v>280.19999999999891</v>
      </c>
      <c r="F588" s="339">
        <f>M554</f>
        <v>41.099999999999454</v>
      </c>
      <c r="G588" s="342" t="s">
        <v>3857</v>
      </c>
      <c r="H588" s="349"/>
      <c r="I588" s="353" t="s">
        <v>3474</v>
      </c>
      <c r="J588" s="344"/>
      <c r="K588" s="346"/>
      <c r="L588" s="347"/>
      <c r="M588" s="339">
        <f>N554*1.2</f>
        <v>611.39999999999884</v>
      </c>
      <c r="N588" s="339">
        <f>N556</f>
        <v>249.20000000000073</v>
      </c>
      <c r="O588" s="342" t="s">
        <v>3857</v>
      </c>
      <c r="P588" s="349"/>
      <c r="Q588" s="353" t="s">
        <v>3480</v>
      </c>
      <c r="R588" s="346"/>
      <c r="S588" s="346"/>
      <c r="T588" s="346"/>
      <c r="U588" s="339">
        <f>O562*1.2</f>
        <v>329.57999999999953</v>
      </c>
      <c r="V588" s="339">
        <f>O554</f>
        <v>459.39999999999964</v>
      </c>
      <c r="W588" s="341" t="s">
        <v>3855</v>
      </c>
      <c r="X588" s="28"/>
    </row>
    <row r="589" spans="1:24" ht="15.75">
      <c r="A589" s="353" t="s">
        <v>3470</v>
      </c>
      <c r="B589" s="349"/>
      <c r="C589" s="349"/>
      <c r="D589" s="344"/>
      <c r="E589" s="339">
        <f>M556*1.2</f>
        <v>335.64000000000084</v>
      </c>
      <c r="F589" s="339">
        <f>M555</f>
        <v>53.399999999999636</v>
      </c>
      <c r="G589" s="342" t="s">
        <v>3857</v>
      </c>
      <c r="H589" s="349"/>
      <c r="I589" s="353" t="s">
        <v>3475</v>
      </c>
      <c r="J589" s="344"/>
      <c r="K589" s="346"/>
      <c r="L589" s="347"/>
      <c r="M589" s="339">
        <f>N563*1.2</f>
        <v>528.59999999999775</v>
      </c>
      <c r="N589" s="339">
        <f>N559</f>
        <v>199.49999999999909</v>
      </c>
      <c r="O589" s="342" t="s">
        <v>3857</v>
      </c>
      <c r="P589" s="349"/>
      <c r="Q589" s="353" t="s">
        <v>3481</v>
      </c>
      <c r="R589" s="346"/>
      <c r="S589" s="346"/>
      <c r="T589" s="346"/>
      <c r="U589" s="339">
        <f>O559*1.2</f>
        <v>346.19999999999891</v>
      </c>
      <c r="V589" s="339">
        <f>O555</f>
        <v>156.19999999999891</v>
      </c>
      <c r="W589" s="342" t="s">
        <v>3857</v>
      </c>
      <c r="X589" s="28"/>
    </row>
    <row r="590" spans="1:24" ht="15.75">
      <c r="A590" s="353" t="s">
        <v>3471</v>
      </c>
      <c r="B590" s="349"/>
      <c r="C590" s="349"/>
      <c r="D590" s="344"/>
      <c r="E590" s="339">
        <f>M560*1.2</f>
        <v>275.15999999999912</v>
      </c>
      <c r="F590" s="339">
        <f>M557</f>
        <v>261.59999999999854</v>
      </c>
      <c r="G590" s="341" t="s">
        <v>3854</v>
      </c>
      <c r="H590" s="349"/>
      <c r="I590" s="353" t="s">
        <v>3476</v>
      </c>
      <c r="J590" s="344"/>
      <c r="K590" s="346"/>
      <c r="L590" s="347"/>
      <c r="M590" s="339">
        <f>N558*1.2</f>
        <v>211.79999999999782</v>
      </c>
      <c r="N590" s="339">
        <f>N560</f>
        <v>192.24999999999545</v>
      </c>
      <c r="O590" s="341" t="s">
        <v>3854</v>
      </c>
      <c r="P590" s="349"/>
      <c r="Q590" s="353" t="s">
        <v>3482</v>
      </c>
      <c r="R590" s="346"/>
      <c r="S590" s="346"/>
      <c r="T590" s="346"/>
      <c r="U590" s="339">
        <f>O556*1.2</f>
        <v>187.92000000000044</v>
      </c>
      <c r="V590" s="339">
        <f>O557</f>
        <v>199.80000000000018</v>
      </c>
      <c r="W590" s="341" t="s">
        <v>3856</v>
      </c>
      <c r="X590" s="28"/>
    </row>
    <row r="591" spans="1:24" ht="15.75">
      <c r="A591" s="353" t="s">
        <v>3472</v>
      </c>
      <c r="B591" s="349"/>
      <c r="C591" s="349"/>
      <c r="D591" s="344"/>
      <c r="E591" s="339">
        <f>M559*1.2</f>
        <v>421.19999999999783</v>
      </c>
      <c r="F591" s="339">
        <f>M558</f>
        <v>101.699999999998</v>
      </c>
      <c r="G591" s="342" t="s">
        <v>3857</v>
      </c>
      <c r="H591" s="349"/>
      <c r="I591" s="353" t="s">
        <v>3477</v>
      </c>
      <c r="J591" s="344"/>
      <c r="K591" s="346"/>
      <c r="L591" s="347"/>
      <c r="M591" s="339">
        <f>N557*1.2</f>
        <v>195.6</v>
      </c>
      <c r="N591" s="339">
        <f>N561</f>
        <v>209.69999999999891</v>
      </c>
      <c r="O591" s="341" t="s">
        <v>3856</v>
      </c>
      <c r="P591" s="349"/>
      <c r="Q591" s="353" t="s">
        <v>3483</v>
      </c>
      <c r="R591" s="346"/>
      <c r="S591" s="346"/>
      <c r="T591" s="346"/>
      <c r="U591" s="339">
        <f>O560*1.2</f>
        <v>251.09999999999454</v>
      </c>
      <c r="V591" s="339">
        <f>O561</f>
        <v>216.49999999999909</v>
      </c>
      <c r="W591" s="341" t="s">
        <v>3854</v>
      </c>
      <c r="X591" s="28"/>
    </row>
    <row r="592" spans="1:24" ht="15.75">
      <c r="A592" s="353" t="s">
        <v>3473</v>
      </c>
      <c r="B592" s="349"/>
      <c r="C592" s="349"/>
      <c r="D592" s="344"/>
      <c r="E592" s="339">
        <f>M562*1.2</f>
        <v>320.28000000000065</v>
      </c>
      <c r="F592" s="339">
        <f>M563</f>
        <v>295.99999999999909</v>
      </c>
      <c r="G592" s="341" t="s">
        <v>3854</v>
      </c>
      <c r="H592" s="349"/>
      <c r="I592" s="353" t="s">
        <v>3479</v>
      </c>
      <c r="J592" s="344"/>
      <c r="K592" s="346"/>
      <c r="L592" s="347"/>
      <c r="M592" s="339">
        <f>N555*1.2</f>
        <v>242.99999999999889</v>
      </c>
      <c r="N592" s="339">
        <f>N562</f>
        <v>176.64999999999964</v>
      </c>
      <c r="O592" s="342" t="s">
        <v>3857</v>
      </c>
      <c r="P592" s="349"/>
      <c r="Q592" s="353" t="s">
        <v>3484</v>
      </c>
      <c r="R592" s="346"/>
      <c r="S592" s="346"/>
      <c r="T592" s="346"/>
      <c r="U592" s="339">
        <f>O558*1.2</f>
        <v>171.59999999999781</v>
      </c>
      <c r="V592" s="339">
        <f>O563</f>
        <v>363.29999999999836</v>
      </c>
      <c r="W592" s="341" t="s">
        <v>3855</v>
      </c>
      <c r="X592" s="28"/>
    </row>
    <row r="593" spans="1:24" ht="15.75">
      <c r="A593" s="352"/>
      <c r="B593" s="349"/>
      <c r="C593" s="349"/>
      <c r="D593" s="344"/>
      <c r="E593" s="339"/>
      <c r="F593" s="339"/>
      <c r="G593" s="341"/>
      <c r="H593" s="349"/>
      <c r="I593" s="349"/>
      <c r="J593" s="344"/>
      <c r="K593" s="346"/>
      <c r="L593" s="347"/>
      <c r="M593" s="342"/>
      <c r="N593" s="342"/>
      <c r="O593" s="342"/>
      <c r="P593" s="349"/>
      <c r="Q593" s="344"/>
      <c r="R593" s="346"/>
      <c r="S593" s="346"/>
      <c r="T593" s="346"/>
      <c r="U593" s="342"/>
      <c r="V593" s="342"/>
      <c r="W593" s="342"/>
      <c r="X593" s="28"/>
    </row>
    <row r="594" spans="1:24" ht="15.75">
      <c r="A594" s="348" t="s">
        <v>200</v>
      </c>
      <c r="B594" s="349"/>
      <c r="C594" s="349"/>
      <c r="D594" s="344"/>
      <c r="E594" s="339"/>
      <c r="F594" s="339"/>
      <c r="G594" s="340" t="s">
        <v>150</v>
      </c>
      <c r="H594" s="349"/>
      <c r="I594" s="348" t="s">
        <v>199</v>
      </c>
      <c r="J594" s="344"/>
      <c r="K594" s="346"/>
      <c r="L594" s="347"/>
      <c r="M594" s="342"/>
      <c r="N594" s="342"/>
      <c r="O594" s="340" t="s">
        <v>150</v>
      </c>
      <c r="P594" s="349"/>
      <c r="Q594" s="350" t="s">
        <v>2749</v>
      </c>
      <c r="R594" s="346"/>
      <c r="S594" s="346"/>
      <c r="T594" s="346"/>
      <c r="U594" s="342"/>
      <c r="V594" s="342"/>
      <c r="W594" s="340" t="s">
        <v>150</v>
      </c>
      <c r="X594" s="28"/>
    </row>
    <row r="595" spans="1:24" ht="15.75">
      <c r="A595" s="353" t="s">
        <v>3485</v>
      </c>
      <c r="B595" s="349"/>
      <c r="C595" s="349"/>
      <c r="D595" s="344"/>
      <c r="E595" s="339">
        <f>P561*1.2</f>
        <v>978</v>
      </c>
      <c r="F595" s="339">
        <f>P556</f>
        <v>440.70000000000073</v>
      </c>
      <c r="G595" s="342" t="s">
        <v>3857</v>
      </c>
      <c r="H595" s="349"/>
      <c r="I595" s="353" t="s">
        <v>3490</v>
      </c>
      <c r="J595" s="344"/>
      <c r="K595" s="346"/>
      <c r="L595" s="347"/>
      <c r="M595" s="339">
        <f>Q558*1.2</f>
        <v>91.439999999996502</v>
      </c>
      <c r="N595" s="339">
        <f>Q554</f>
        <v>346.19999999999982</v>
      </c>
      <c r="O595" s="341" t="s">
        <v>3855</v>
      </c>
      <c r="P595" s="349"/>
      <c r="Q595" s="353" t="s">
        <v>3495</v>
      </c>
      <c r="R595" s="346"/>
      <c r="S595" s="346"/>
      <c r="T595" s="346"/>
      <c r="U595" s="339">
        <f>R557*1.2</f>
        <v>249.6</v>
      </c>
      <c r="V595" s="339">
        <f>R558</f>
        <v>91.499999999997272</v>
      </c>
      <c r="W595" s="342" t="s">
        <v>3857</v>
      </c>
      <c r="X595" s="28"/>
    </row>
    <row r="596" spans="1:24" ht="15.75">
      <c r="A596" s="353" t="s">
        <v>3486</v>
      </c>
      <c r="B596" s="349"/>
      <c r="C596" s="349"/>
      <c r="D596" s="344"/>
      <c r="E596" s="339">
        <f>P555*1.2</f>
        <v>818.75999999999692</v>
      </c>
      <c r="F596" s="339">
        <f>P558</f>
        <v>793.99999999999636</v>
      </c>
      <c r="G596" s="341" t="s">
        <v>3854</v>
      </c>
      <c r="H596" s="349"/>
      <c r="I596" s="353" t="s">
        <v>3491</v>
      </c>
      <c r="J596" s="344"/>
      <c r="K596" s="346"/>
      <c r="L596" s="347"/>
      <c r="M596" s="339">
        <f>Q563*1.2</f>
        <v>416.3999999999989</v>
      </c>
      <c r="N596" s="339">
        <f>Q555</f>
        <v>137.39999999999964</v>
      </c>
      <c r="O596" s="342" t="s">
        <v>3857</v>
      </c>
      <c r="P596" s="349"/>
      <c r="Q596" s="353" t="s">
        <v>3496</v>
      </c>
      <c r="R596" s="346"/>
      <c r="S596" s="346"/>
      <c r="T596" s="346"/>
      <c r="U596" s="339">
        <f>R561*1.2</f>
        <v>256.07999999999953</v>
      </c>
      <c r="V596" s="339">
        <f>R559</f>
        <v>120</v>
      </c>
      <c r="W596" s="342" t="s">
        <v>3857</v>
      </c>
      <c r="X596" s="28"/>
    </row>
    <row r="597" spans="1:24" ht="15.75">
      <c r="A597" s="353" t="s">
        <v>3487</v>
      </c>
      <c r="B597" s="349"/>
      <c r="C597" s="349"/>
      <c r="D597" s="344"/>
      <c r="E597" s="339">
        <f>P554*1.2</f>
        <v>460.32000000000153</v>
      </c>
      <c r="F597" s="339">
        <f>P559</f>
        <v>611.19999999999891</v>
      </c>
      <c r="G597" s="341" t="s">
        <v>3855</v>
      </c>
      <c r="H597" s="349"/>
      <c r="I597" s="353" t="s">
        <v>3492</v>
      </c>
      <c r="J597" s="344"/>
      <c r="K597" s="346"/>
      <c r="L597" s="347"/>
      <c r="M597" s="339">
        <f>Q560*1.2</f>
        <v>145.55999999999585</v>
      </c>
      <c r="N597" s="339">
        <f>Q556</f>
        <v>85.000000000000909</v>
      </c>
      <c r="O597" s="342" t="s">
        <v>3857</v>
      </c>
      <c r="P597" s="349"/>
      <c r="Q597" s="353" t="s">
        <v>3497</v>
      </c>
      <c r="R597" s="346"/>
      <c r="S597" s="346"/>
      <c r="T597" s="346"/>
      <c r="U597" s="339">
        <f>R555*1.2</f>
        <v>192.11999999999605</v>
      </c>
      <c r="V597" s="339">
        <f>R560</f>
        <v>194.99999999999727</v>
      </c>
      <c r="W597" s="341" t="s">
        <v>3856</v>
      </c>
      <c r="X597" s="28"/>
    </row>
    <row r="598" spans="1:24" ht="15.75">
      <c r="A598" s="353" t="s">
        <v>3488</v>
      </c>
      <c r="B598" s="349"/>
      <c r="C598" s="349"/>
      <c r="D598" s="344"/>
      <c r="E598" s="339">
        <f>P563*1.2</f>
        <v>717.83999999999867</v>
      </c>
      <c r="F598" s="339">
        <f>P560</f>
        <v>521.49999999999545</v>
      </c>
      <c r="G598" s="342" t="s">
        <v>3857</v>
      </c>
      <c r="H598" s="349"/>
      <c r="I598" s="353" t="s">
        <v>3493</v>
      </c>
      <c r="J598" s="344"/>
      <c r="K598" s="346"/>
      <c r="L598" s="347"/>
      <c r="M598" s="339">
        <f>Q559*1.2</f>
        <v>156.8399999999987</v>
      </c>
      <c r="N598" s="339">
        <f>Q557</f>
        <v>119.80000000000018</v>
      </c>
      <c r="O598" s="342" t="s">
        <v>3857</v>
      </c>
      <c r="P598" s="349"/>
      <c r="Q598" s="353" t="s">
        <v>3498</v>
      </c>
      <c r="R598" s="346"/>
      <c r="S598" s="346"/>
      <c r="T598" s="346"/>
      <c r="U598" s="339">
        <f>R556*1.2</f>
        <v>155.99999999999889</v>
      </c>
      <c r="V598" s="339">
        <f>R562</f>
        <v>140.89999999999873</v>
      </c>
      <c r="W598" s="341" t="s">
        <v>3854</v>
      </c>
      <c r="X598" s="28"/>
    </row>
    <row r="599" spans="1:24" ht="15.75">
      <c r="A599" s="353" t="s">
        <v>3489</v>
      </c>
      <c r="B599" s="349"/>
      <c r="C599" s="349"/>
      <c r="D599" s="344"/>
      <c r="E599" s="339">
        <f>P557*1.2</f>
        <v>777.24000000000194</v>
      </c>
      <c r="F599" s="339">
        <f>P562</f>
        <v>447.69999999999891</v>
      </c>
      <c r="G599" s="342" t="s">
        <v>3857</v>
      </c>
      <c r="H599" s="349"/>
      <c r="I599" s="353" t="s">
        <v>3494</v>
      </c>
      <c r="J599" s="344"/>
      <c r="K599" s="346"/>
      <c r="L599" s="347"/>
      <c r="M599" s="339">
        <f>Q562*1.2</f>
        <v>208.79999999999998</v>
      </c>
      <c r="N599" s="339">
        <f>Q561</f>
        <v>152</v>
      </c>
      <c r="O599" s="342" t="s">
        <v>3857</v>
      </c>
      <c r="P599" s="349"/>
      <c r="Q599" s="353" t="s">
        <v>3499</v>
      </c>
      <c r="R599" s="346"/>
      <c r="S599" s="346"/>
      <c r="T599" s="346"/>
      <c r="U599" s="339">
        <f>R554*1.2</f>
        <v>196.56000000000239</v>
      </c>
      <c r="V599" s="339">
        <f>R563</f>
        <v>227.39999999999964</v>
      </c>
      <c r="W599" s="341" t="s">
        <v>3856</v>
      </c>
      <c r="X599" s="28"/>
    </row>
    <row r="600" spans="1:24" ht="15.75">
      <c r="A600" s="352"/>
      <c r="B600" s="349"/>
      <c r="C600" s="349"/>
      <c r="D600" s="344"/>
      <c r="E600" s="339"/>
      <c r="F600" s="339"/>
      <c r="G600" s="339"/>
      <c r="H600" s="349"/>
      <c r="I600" s="344"/>
      <c r="J600" s="344"/>
      <c r="K600" s="346"/>
      <c r="L600" s="347"/>
      <c r="M600" s="342"/>
      <c r="N600" s="342"/>
      <c r="O600" s="342"/>
      <c r="P600" s="349"/>
      <c r="Q600" s="346"/>
      <c r="R600" s="346"/>
      <c r="S600" s="346"/>
      <c r="T600" s="346"/>
      <c r="U600" s="342"/>
      <c r="V600" s="342"/>
      <c r="W600" s="342"/>
      <c r="X600" s="28"/>
    </row>
    <row r="601" spans="1:24" ht="15.75">
      <c r="A601" s="348" t="s">
        <v>176</v>
      </c>
      <c r="B601" s="349"/>
      <c r="C601" s="349"/>
      <c r="D601" s="344"/>
      <c r="E601" s="339"/>
      <c r="F601" s="339"/>
      <c r="G601" s="340" t="s">
        <v>150</v>
      </c>
      <c r="H601" s="349"/>
      <c r="I601" s="348" t="s">
        <v>201</v>
      </c>
      <c r="J601" s="344"/>
      <c r="K601" s="346"/>
      <c r="L601" s="347"/>
      <c r="M601" s="342"/>
      <c r="N601" s="342"/>
      <c r="O601" s="340" t="s">
        <v>150</v>
      </c>
      <c r="P601" s="349"/>
      <c r="Q601" s="350" t="s">
        <v>202</v>
      </c>
      <c r="R601" s="346"/>
      <c r="S601" s="346"/>
      <c r="T601" s="346"/>
      <c r="U601" s="342"/>
      <c r="V601" s="342"/>
      <c r="W601" s="340" t="s">
        <v>150</v>
      </c>
      <c r="X601" s="28"/>
    </row>
    <row r="602" spans="1:24" ht="15.75">
      <c r="A602" s="353" t="s">
        <v>3500</v>
      </c>
      <c r="B602" s="349"/>
      <c r="C602" s="349"/>
      <c r="D602" s="344"/>
      <c r="E602" s="339">
        <f>S555*1.2</f>
        <v>323.9999999999967</v>
      </c>
      <c r="F602" s="339">
        <f>S554</f>
        <v>273.70000000000164</v>
      </c>
      <c r="G602" s="341" t="s">
        <v>3854</v>
      </c>
      <c r="H602" s="349"/>
      <c r="I602" s="353" t="s">
        <v>3505</v>
      </c>
      <c r="J602" s="344"/>
      <c r="K602" s="346"/>
      <c r="L602" s="347"/>
      <c r="M602" s="339">
        <f>T560*1.2</f>
        <v>622.07999999999731</v>
      </c>
      <c r="N602" s="339">
        <f>T554</f>
        <v>64.500000000001819</v>
      </c>
      <c r="O602" s="342" t="s">
        <v>3857</v>
      </c>
      <c r="P602" s="349"/>
      <c r="Q602" s="353" t="s">
        <v>3509</v>
      </c>
      <c r="R602" s="346"/>
      <c r="S602" s="346"/>
      <c r="T602" s="346"/>
      <c r="U602" s="339">
        <f>U563*1.2</f>
        <v>882.54000000000087</v>
      </c>
      <c r="V602" s="339">
        <f>U556</f>
        <v>477.49999999999818</v>
      </c>
      <c r="W602" s="342" t="s">
        <v>3857</v>
      </c>
      <c r="X602" s="28"/>
    </row>
    <row r="603" spans="1:24" ht="15.75">
      <c r="A603" s="353" t="s">
        <v>3501</v>
      </c>
      <c r="B603" s="349"/>
      <c r="C603" s="349"/>
      <c r="D603" s="344"/>
      <c r="E603" s="339">
        <f>S559*1.2</f>
        <v>384.36000000000132</v>
      </c>
      <c r="F603" s="339">
        <f>S556</f>
        <v>222.19999999999982</v>
      </c>
      <c r="G603" s="342" t="s">
        <v>3857</v>
      </c>
      <c r="H603" s="349"/>
      <c r="I603" s="353" t="s">
        <v>4107</v>
      </c>
      <c r="J603" s="344"/>
      <c r="K603" s="346"/>
      <c r="L603" s="347"/>
      <c r="M603" s="339">
        <f>T557*1.2</f>
        <v>543.96000000000129</v>
      </c>
      <c r="N603" s="339">
        <f>T555</f>
        <v>404.89999999999782</v>
      </c>
      <c r="O603" s="342" t="s">
        <v>3857</v>
      </c>
      <c r="P603" s="349"/>
      <c r="Q603" s="353" t="s">
        <v>3510</v>
      </c>
      <c r="R603" s="346"/>
      <c r="S603" s="346"/>
      <c r="T603" s="346"/>
      <c r="U603" s="339">
        <f>U554*1.2</f>
        <v>502.20000000000215</v>
      </c>
      <c r="V603" s="339">
        <f>U557</f>
        <v>482.90000000000146</v>
      </c>
      <c r="W603" s="341" t="s">
        <v>3854</v>
      </c>
      <c r="X603" s="28"/>
    </row>
    <row r="604" spans="1:24" ht="15.75">
      <c r="A604" s="353" t="s">
        <v>3502</v>
      </c>
      <c r="B604" s="349"/>
      <c r="C604" s="349"/>
      <c r="D604" s="344"/>
      <c r="E604" s="339">
        <f>S563*1.2</f>
        <v>237.23999999999867</v>
      </c>
      <c r="F604" s="339">
        <f>S557</f>
        <v>294.50000000000182</v>
      </c>
      <c r="G604" s="341" t="s">
        <v>3856</v>
      </c>
      <c r="H604" s="349"/>
      <c r="I604" s="353" t="s">
        <v>3506</v>
      </c>
      <c r="J604" s="344"/>
      <c r="K604" s="346"/>
      <c r="L604" s="347"/>
      <c r="M604" s="339">
        <f>T556*1.2</f>
        <v>519.35999999999581</v>
      </c>
      <c r="N604" s="339">
        <f>T558</f>
        <v>351.59999999999673</v>
      </c>
      <c r="O604" s="342" t="s">
        <v>3857</v>
      </c>
      <c r="P604" s="349"/>
      <c r="Q604" s="353" t="s">
        <v>3511</v>
      </c>
      <c r="R604" s="346"/>
      <c r="S604" s="346"/>
      <c r="T604" s="346"/>
      <c r="U604" s="339">
        <f>U559*1.2</f>
        <v>390.36000000000564</v>
      </c>
      <c r="V604" s="339">
        <f>U560</f>
        <v>254.89999999999964</v>
      </c>
      <c r="W604" s="342" t="s">
        <v>3857</v>
      </c>
      <c r="X604" s="28"/>
    </row>
    <row r="605" spans="1:24" ht="15.75">
      <c r="A605" s="353" t="s">
        <v>3503</v>
      </c>
      <c r="B605" s="349"/>
      <c r="C605" s="349"/>
      <c r="D605" s="344"/>
      <c r="E605" s="339">
        <f>S558*1.2</f>
        <v>284.0399999999965</v>
      </c>
      <c r="F605" s="339">
        <f>S561</f>
        <v>255</v>
      </c>
      <c r="G605" s="341" t="s">
        <v>3854</v>
      </c>
      <c r="H605" s="349"/>
      <c r="I605" s="353" t="s">
        <v>3507</v>
      </c>
      <c r="J605" s="344"/>
      <c r="K605" s="346"/>
      <c r="L605" s="347"/>
      <c r="M605" s="339">
        <f>T562*1.2</f>
        <v>395.4</v>
      </c>
      <c r="N605" s="339">
        <f>T559</f>
        <v>497.40000000000327</v>
      </c>
      <c r="O605" s="341" t="s">
        <v>3855</v>
      </c>
      <c r="P605" s="349"/>
      <c r="Q605" s="353" t="s">
        <v>3512</v>
      </c>
      <c r="R605" s="346"/>
      <c r="S605" s="346"/>
      <c r="T605" s="346"/>
      <c r="U605" s="339">
        <f>U555*1.2</f>
        <v>390.71999999999827</v>
      </c>
      <c r="V605" s="339">
        <f>U561</f>
        <v>184.90000000000327</v>
      </c>
      <c r="W605" s="342" t="s">
        <v>3857</v>
      </c>
      <c r="X605" s="28"/>
    </row>
    <row r="606" spans="1:24" ht="15.75">
      <c r="A606" s="353" t="s">
        <v>3504</v>
      </c>
      <c r="B606" s="349"/>
      <c r="C606" s="349"/>
      <c r="D606" s="344"/>
      <c r="E606" s="339">
        <f>S560*1.2</f>
        <v>372.89999999999782</v>
      </c>
      <c r="F606" s="339">
        <f>S562</f>
        <v>232.44999999999891</v>
      </c>
      <c r="G606" s="342" t="s">
        <v>3857</v>
      </c>
      <c r="H606" s="344"/>
      <c r="I606" s="353" t="s">
        <v>3508</v>
      </c>
      <c r="J606" s="344"/>
      <c r="K606" s="346"/>
      <c r="L606" s="347"/>
      <c r="M606" s="339">
        <f>T561*1.2</f>
        <v>412.80000000000433</v>
      </c>
      <c r="N606" s="339">
        <f>T563</f>
        <v>343.29999999999745</v>
      </c>
      <c r="O606" s="341" t="s">
        <v>3854</v>
      </c>
      <c r="P606" s="346"/>
      <c r="Q606" s="353" t="s">
        <v>3513</v>
      </c>
      <c r="R606" s="346"/>
      <c r="S606" s="346"/>
      <c r="T606" s="346"/>
      <c r="U606" s="339">
        <f>U558*1.2</f>
        <v>755.99999999999784</v>
      </c>
      <c r="V606" s="339">
        <f>U562</f>
        <v>291.00000000000091</v>
      </c>
      <c r="W606" s="342" t="s">
        <v>3857</v>
      </c>
      <c r="X606" s="28"/>
    </row>
    <row r="607" spans="1:24" ht="15.75">
      <c r="A607" s="338"/>
      <c r="D607" s="322"/>
      <c r="E607" s="322"/>
      <c r="F607" s="322"/>
      <c r="G607" s="322"/>
      <c r="H607" s="322"/>
      <c r="I607" s="234"/>
      <c r="J607" s="322"/>
      <c r="K607" s="28"/>
      <c r="L607" s="323"/>
      <c r="N607" s="28"/>
      <c r="O607" s="28"/>
      <c r="P607" s="28"/>
      <c r="Q607" s="234"/>
      <c r="R607" s="28"/>
      <c r="S607" s="28"/>
      <c r="T607" s="28"/>
      <c r="U607" s="28"/>
      <c r="V607" s="28"/>
      <c r="W607" s="28"/>
      <c r="X607" s="28"/>
    </row>
    <row r="608" spans="1:24" ht="15.75">
      <c r="A608" s="338"/>
      <c r="D608" s="322"/>
      <c r="E608" s="322"/>
      <c r="F608" s="322"/>
      <c r="G608" s="322"/>
      <c r="H608" s="322"/>
      <c r="I608" s="234"/>
      <c r="J608" s="322"/>
      <c r="K608" s="28"/>
      <c r="L608" s="323"/>
      <c r="N608" s="28"/>
      <c r="O608" s="28"/>
      <c r="P608" s="28"/>
      <c r="Q608" s="234"/>
      <c r="R608" s="28"/>
      <c r="S608" s="28"/>
      <c r="T608" s="28"/>
      <c r="U608" s="28"/>
      <c r="V608" s="28"/>
      <c r="W608" s="28"/>
      <c r="X608" s="28"/>
    </row>
    <row r="609" spans="1:26" ht="16.5" thickBot="1">
      <c r="A609" s="324"/>
      <c r="D609" s="337" t="s">
        <v>2669</v>
      </c>
      <c r="E609" s="337" t="s">
        <v>2670</v>
      </c>
      <c r="F609" s="337" t="s">
        <v>2671</v>
      </c>
      <c r="G609" s="337" t="s">
        <v>2673</v>
      </c>
      <c r="H609" s="337" t="s">
        <v>2672</v>
      </c>
      <c r="I609" s="337" t="s">
        <v>2674</v>
      </c>
      <c r="J609" s="337" t="s">
        <v>2675</v>
      </c>
      <c r="K609" s="337" t="s">
        <v>2676</v>
      </c>
      <c r="L609" s="337" t="s">
        <v>2677</v>
      </c>
      <c r="M609" s="337" t="s">
        <v>2678</v>
      </c>
      <c r="N609" s="337" t="s">
        <v>2679</v>
      </c>
      <c r="O609" s="337" t="s">
        <v>2680</v>
      </c>
      <c r="P609" s="337" t="s">
        <v>2681</v>
      </c>
      <c r="Q609" s="337" t="s">
        <v>2682</v>
      </c>
      <c r="R609" s="337" t="s">
        <v>2582</v>
      </c>
      <c r="S609" s="337" t="s">
        <v>2683</v>
      </c>
      <c r="T609" s="337" t="s">
        <v>2684</v>
      </c>
      <c r="U609" s="337" t="s">
        <v>2574</v>
      </c>
      <c r="V609" s="212" t="s">
        <v>40</v>
      </c>
      <c r="W609" s="28"/>
      <c r="X609" s="28"/>
      <c r="Y609" s="28"/>
      <c r="Z609" s="28"/>
    </row>
    <row r="610" spans="1:26" ht="16.5" thickBot="1">
      <c r="A610" s="449" t="s">
        <v>3414</v>
      </c>
      <c r="D610" s="54">
        <v>0</v>
      </c>
      <c r="E610" s="54">
        <v>3</v>
      </c>
      <c r="F610" s="54">
        <v>1</v>
      </c>
      <c r="G610" s="54">
        <v>3</v>
      </c>
      <c r="H610" s="54">
        <v>1</v>
      </c>
      <c r="I610" s="54">
        <v>3</v>
      </c>
      <c r="J610" s="54">
        <v>2</v>
      </c>
      <c r="K610" s="54">
        <v>3</v>
      </c>
      <c r="L610" s="54">
        <v>0</v>
      </c>
      <c r="M610" s="1">
        <v>3</v>
      </c>
      <c r="N610" s="54">
        <v>0</v>
      </c>
      <c r="O610" s="54">
        <v>3</v>
      </c>
      <c r="P610" s="54">
        <v>3</v>
      </c>
      <c r="Q610" s="54">
        <v>3</v>
      </c>
      <c r="R610" s="54">
        <v>0</v>
      </c>
      <c r="S610" s="54">
        <v>3</v>
      </c>
      <c r="T610" s="54">
        <v>3</v>
      </c>
      <c r="U610" s="54">
        <v>3</v>
      </c>
      <c r="V610" s="329">
        <f t="shared" ref="V610:V619" si="15">SUM(D610:U610)</f>
        <v>37</v>
      </c>
      <c r="W610" s="74">
        <f>$V$559</f>
        <v>7684.2999999999965</v>
      </c>
      <c r="X610" s="54" t="s">
        <v>100</v>
      </c>
      <c r="Y610" s="28"/>
      <c r="Z610" s="28"/>
    </row>
    <row r="611" spans="1:26" ht="16.5" thickBot="1">
      <c r="A611" s="449" t="s">
        <v>3418</v>
      </c>
      <c r="D611" s="54">
        <v>3</v>
      </c>
      <c r="E611" s="54">
        <v>0</v>
      </c>
      <c r="F611" s="54">
        <v>3</v>
      </c>
      <c r="G611" s="54">
        <v>0</v>
      </c>
      <c r="H611" s="54">
        <v>3</v>
      </c>
      <c r="I611" s="54">
        <v>3</v>
      </c>
      <c r="J611" s="54">
        <v>0</v>
      </c>
      <c r="K611" s="54">
        <v>1</v>
      </c>
      <c r="L611" s="54">
        <v>3</v>
      </c>
      <c r="M611" s="54">
        <v>1</v>
      </c>
      <c r="N611" s="54">
        <v>3</v>
      </c>
      <c r="O611" s="54">
        <v>3</v>
      </c>
      <c r="P611" s="54">
        <v>3</v>
      </c>
      <c r="Q611" s="54">
        <v>3</v>
      </c>
      <c r="R611" s="54">
        <v>2</v>
      </c>
      <c r="S611" s="54">
        <v>1</v>
      </c>
      <c r="T611" s="54">
        <v>1</v>
      </c>
      <c r="U611" s="54">
        <v>3</v>
      </c>
      <c r="V611" s="329">
        <f t="shared" si="15"/>
        <v>36</v>
      </c>
      <c r="W611" s="74">
        <f>$V$563</f>
        <v>7952.9499999999862</v>
      </c>
      <c r="X611" s="54" t="s">
        <v>101</v>
      </c>
      <c r="Y611" s="28"/>
      <c r="Z611" s="28"/>
    </row>
    <row r="612" spans="1:26" ht="16.5" thickBot="1">
      <c r="A612" s="449" t="s">
        <v>3415</v>
      </c>
      <c r="D612" s="54">
        <v>0</v>
      </c>
      <c r="E612" s="54">
        <v>3</v>
      </c>
      <c r="F612" s="54">
        <v>3</v>
      </c>
      <c r="G612" s="54">
        <v>3</v>
      </c>
      <c r="H612" s="54">
        <v>1</v>
      </c>
      <c r="I612" s="54">
        <v>2</v>
      </c>
      <c r="J612" s="54">
        <v>2</v>
      </c>
      <c r="K612" s="54">
        <v>3</v>
      </c>
      <c r="L612" s="54">
        <v>3</v>
      </c>
      <c r="M612" s="54">
        <v>2</v>
      </c>
      <c r="N612" s="54">
        <v>1</v>
      </c>
      <c r="O612" s="54">
        <v>2</v>
      </c>
      <c r="P612" s="54">
        <v>0</v>
      </c>
      <c r="Q612" s="54">
        <v>3</v>
      </c>
      <c r="R612" s="54">
        <v>2</v>
      </c>
      <c r="S612" s="54">
        <v>3</v>
      </c>
      <c r="T612" s="54">
        <v>3</v>
      </c>
      <c r="U612" s="54">
        <v>0</v>
      </c>
      <c r="V612" s="329">
        <f t="shared" si="15"/>
        <v>36</v>
      </c>
      <c r="W612" s="74">
        <f>$V$560</f>
        <v>7537.4499999999643</v>
      </c>
      <c r="X612" s="54" t="s">
        <v>102</v>
      </c>
      <c r="Y612" s="28"/>
      <c r="Z612" s="28"/>
    </row>
    <row r="613" spans="1:26" ht="15.75">
      <c r="A613" s="452" t="s">
        <v>3412</v>
      </c>
      <c r="B613" s="357"/>
      <c r="C613" s="357"/>
      <c r="D613" s="361">
        <v>3</v>
      </c>
      <c r="E613" s="361">
        <v>0</v>
      </c>
      <c r="F613" s="361">
        <v>0</v>
      </c>
      <c r="G613" s="361">
        <v>1</v>
      </c>
      <c r="H613" s="361">
        <v>2</v>
      </c>
      <c r="I613" s="361">
        <v>2</v>
      </c>
      <c r="J613" s="361">
        <v>3</v>
      </c>
      <c r="K613" s="361">
        <v>3</v>
      </c>
      <c r="L613" s="361">
        <v>3</v>
      </c>
      <c r="M613" s="361">
        <v>1</v>
      </c>
      <c r="N613" s="361">
        <v>1</v>
      </c>
      <c r="O613" s="444">
        <v>2</v>
      </c>
      <c r="P613" s="361">
        <v>3</v>
      </c>
      <c r="Q613" s="361">
        <v>0</v>
      </c>
      <c r="R613" s="361">
        <v>3</v>
      </c>
      <c r="S613" s="361">
        <v>2</v>
      </c>
      <c r="T613" s="361">
        <v>3</v>
      </c>
      <c r="U613" s="361">
        <v>1</v>
      </c>
      <c r="V613" s="359">
        <f t="shared" si="15"/>
        <v>33</v>
      </c>
      <c r="W613" s="360">
        <f>$V$557</f>
        <v>7607.0000000000055</v>
      </c>
      <c r="X613" s="54" t="s">
        <v>103</v>
      </c>
      <c r="Y613" s="28"/>
      <c r="Z613" s="28"/>
    </row>
    <row r="614" spans="1:26" ht="16.5" thickBot="1">
      <c r="A614" s="451" t="s">
        <v>3416</v>
      </c>
      <c r="D614" s="54">
        <v>0</v>
      </c>
      <c r="E614" s="54">
        <v>3</v>
      </c>
      <c r="F614" s="54">
        <v>0</v>
      </c>
      <c r="G614" s="54">
        <v>0</v>
      </c>
      <c r="H614" s="54">
        <v>3</v>
      </c>
      <c r="I614" s="54">
        <v>0</v>
      </c>
      <c r="J614" s="54">
        <v>3</v>
      </c>
      <c r="K614" s="54">
        <v>2</v>
      </c>
      <c r="L614" s="54">
        <v>2</v>
      </c>
      <c r="M614" s="54">
        <v>3</v>
      </c>
      <c r="N614" s="54">
        <v>2</v>
      </c>
      <c r="O614" s="54">
        <v>1</v>
      </c>
      <c r="P614" s="54">
        <v>3</v>
      </c>
      <c r="Q614" s="54">
        <v>0</v>
      </c>
      <c r="R614" s="54">
        <v>3</v>
      </c>
      <c r="S614" s="54">
        <v>1</v>
      </c>
      <c r="T614" s="54">
        <v>2</v>
      </c>
      <c r="U614" s="54">
        <v>0</v>
      </c>
      <c r="V614" s="329">
        <f t="shared" si="15"/>
        <v>28</v>
      </c>
      <c r="W614" s="74">
        <f>$V$561</f>
        <v>6968.600000000004</v>
      </c>
      <c r="X614" s="28"/>
      <c r="Y614" s="28"/>
      <c r="Z614" s="28"/>
    </row>
    <row r="615" spans="1:26" ht="16.5" thickBot="1">
      <c r="A615" s="448" t="s">
        <v>3411</v>
      </c>
      <c r="D615" s="54">
        <v>2</v>
      </c>
      <c r="E615" s="54">
        <v>0</v>
      </c>
      <c r="F615" s="54">
        <v>3</v>
      </c>
      <c r="G615" s="54">
        <v>3</v>
      </c>
      <c r="H615" s="54">
        <v>2</v>
      </c>
      <c r="I615" s="54">
        <v>0</v>
      </c>
      <c r="J615" s="54">
        <v>1</v>
      </c>
      <c r="K615" s="54">
        <v>3</v>
      </c>
      <c r="L615" s="54">
        <v>0</v>
      </c>
      <c r="M615" s="54">
        <v>3</v>
      </c>
      <c r="N615" s="1">
        <v>0</v>
      </c>
      <c r="O615" s="54">
        <v>1</v>
      </c>
      <c r="P615" s="54">
        <v>0</v>
      </c>
      <c r="Q615" s="54">
        <v>0</v>
      </c>
      <c r="R615" s="54">
        <v>2</v>
      </c>
      <c r="S615" s="54">
        <v>0</v>
      </c>
      <c r="T615" s="54">
        <v>3</v>
      </c>
      <c r="U615" s="54">
        <v>0</v>
      </c>
      <c r="V615" s="329">
        <f t="shared" si="15"/>
        <v>23</v>
      </c>
      <c r="W615" s="74">
        <f>$V$556</f>
        <v>6906.3999999999987</v>
      </c>
      <c r="X615" s="28"/>
      <c r="Y615" s="28"/>
      <c r="Z615" s="28"/>
    </row>
    <row r="616" spans="1:26" ht="16.5" thickBot="1">
      <c r="A616" s="448" t="s">
        <v>3409</v>
      </c>
      <c r="D616" s="54">
        <v>3</v>
      </c>
      <c r="E616" s="54">
        <v>3</v>
      </c>
      <c r="F616" s="54">
        <v>1</v>
      </c>
      <c r="G616" s="54">
        <v>0</v>
      </c>
      <c r="H616" s="54">
        <v>1</v>
      </c>
      <c r="I616" s="54">
        <v>0</v>
      </c>
      <c r="J616" s="54">
        <v>2</v>
      </c>
      <c r="K616" s="54">
        <v>0</v>
      </c>
      <c r="L616" s="54">
        <v>0</v>
      </c>
      <c r="M616" s="54">
        <v>0</v>
      </c>
      <c r="N616" s="54">
        <v>3</v>
      </c>
      <c r="O616" s="54">
        <v>3</v>
      </c>
      <c r="P616" s="54">
        <v>0</v>
      </c>
      <c r="Q616" s="54">
        <v>3</v>
      </c>
      <c r="R616" s="54">
        <v>1</v>
      </c>
      <c r="S616" s="54">
        <v>1</v>
      </c>
      <c r="T616" s="54">
        <v>0</v>
      </c>
      <c r="U616" s="54">
        <v>2</v>
      </c>
      <c r="V616" s="329">
        <f t="shared" si="15"/>
        <v>23</v>
      </c>
      <c r="W616" s="74">
        <f>$V$554</f>
        <v>5632.7000000000053</v>
      </c>
      <c r="X616" s="28"/>
      <c r="Y616" s="28"/>
      <c r="Z616" s="28"/>
    </row>
    <row r="617" spans="1:26" ht="16.5" thickBot="1">
      <c r="A617" s="448" t="s">
        <v>3410</v>
      </c>
      <c r="D617" s="54">
        <v>1</v>
      </c>
      <c r="E617" s="54">
        <v>1</v>
      </c>
      <c r="F617" s="54">
        <v>2</v>
      </c>
      <c r="G617" s="54">
        <v>2</v>
      </c>
      <c r="H617" s="54">
        <v>0</v>
      </c>
      <c r="I617" s="54">
        <v>1</v>
      </c>
      <c r="J617" s="54">
        <v>1</v>
      </c>
      <c r="K617" s="54">
        <v>0</v>
      </c>
      <c r="L617" s="54">
        <v>1</v>
      </c>
      <c r="M617" s="54">
        <v>0</v>
      </c>
      <c r="N617" s="54">
        <v>3</v>
      </c>
      <c r="O617" s="54">
        <v>0</v>
      </c>
      <c r="P617" s="54">
        <v>2</v>
      </c>
      <c r="Q617" s="54">
        <v>0</v>
      </c>
      <c r="R617" s="54">
        <v>1</v>
      </c>
      <c r="S617" s="54">
        <v>2</v>
      </c>
      <c r="T617" s="54">
        <v>0</v>
      </c>
      <c r="U617" s="54">
        <v>3</v>
      </c>
      <c r="V617" s="329">
        <f t="shared" si="15"/>
        <v>20</v>
      </c>
      <c r="W617" s="74">
        <f>$V$555</f>
        <v>6100.7499999999845</v>
      </c>
      <c r="X617" s="28"/>
      <c r="Y617" s="28"/>
      <c r="Z617" s="28"/>
    </row>
    <row r="618" spans="1:26" ht="15.75">
      <c r="A618" s="448" t="s">
        <v>3417</v>
      </c>
      <c r="D618" s="54">
        <v>0</v>
      </c>
      <c r="E618" s="54">
        <v>2</v>
      </c>
      <c r="F618" s="54">
        <v>2</v>
      </c>
      <c r="G618" s="54">
        <v>2</v>
      </c>
      <c r="H618" s="54">
        <v>0</v>
      </c>
      <c r="I618" s="54">
        <v>3</v>
      </c>
      <c r="J618" s="54">
        <v>1</v>
      </c>
      <c r="K618" s="54">
        <v>0</v>
      </c>
      <c r="L618" s="54">
        <v>3</v>
      </c>
      <c r="M618" s="54">
        <v>2</v>
      </c>
      <c r="N618" s="54">
        <v>0</v>
      </c>
      <c r="O618" s="54">
        <v>0</v>
      </c>
      <c r="P618" s="54">
        <v>0</v>
      </c>
      <c r="Q618" s="54">
        <v>3</v>
      </c>
      <c r="R618" s="54">
        <v>1</v>
      </c>
      <c r="S618" s="54">
        <v>0</v>
      </c>
      <c r="T618" s="54">
        <v>0</v>
      </c>
      <c r="U618" s="54">
        <v>0</v>
      </c>
      <c r="V618" s="329">
        <f t="shared" si="15"/>
        <v>19</v>
      </c>
      <c r="W618" s="74">
        <f>$V$562</f>
        <v>6013.2499999999991</v>
      </c>
      <c r="X618" s="28"/>
      <c r="Y618" s="28"/>
      <c r="Z618" s="28"/>
    </row>
    <row r="619" spans="1:26" ht="15.75">
      <c r="A619" s="451" t="s">
        <v>3413</v>
      </c>
      <c r="D619" s="54">
        <v>3</v>
      </c>
      <c r="E619" s="54">
        <v>0</v>
      </c>
      <c r="F619" s="54">
        <v>0</v>
      </c>
      <c r="G619" s="54">
        <v>1</v>
      </c>
      <c r="H619" s="54">
        <v>2</v>
      </c>
      <c r="I619" s="54">
        <v>1</v>
      </c>
      <c r="J619" s="54">
        <v>0</v>
      </c>
      <c r="K619" s="54">
        <v>0</v>
      </c>
      <c r="L619" s="54">
        <v>0</v>
      </c>
      <c r="M619" s="54">
        <v>0</v>
      </c>
      <c r="N619" s="54">
        <v>2</v>
      </c>
      <c r="O619" s="54">
        <v>0</v>
      </c>
      <c r="P619" s="54">
        <v>1</v>
      </c>
      <c r="Q619" s="54">
        <v>0</v>
      </c>
      <c r="R619" s="54">
        <v>0</v>
      </c>
      <c r="S619" s="54">
        <v>2</v>
      </c>
      <c r="T619" s="54">
        <v>0</v>
      </c>
      <c r="U619" s="54">
        <v>3</v>
      </c>
      <c r="V619" s="329">
        <f t="shared" si="15"/>
        <v>15</v>
      </c>
      <c r="W619" s="74">
        <f>$V$558</f>
        <v>5932.6499999999678</v>
      </c>
      <c r="X619" s="28"/>
      <c r="Y619" s="28"/>
      <c r="Z619" s="28"/>
    </row>
    <row r="620" spans="1:26" ht="15.75">
      <c r="A620" s="324"/>
      <c r="D620" s="322"/>
      <c r="E620" s="322"/>
      <c r="F620" s="322"/>
      <c r="G620" s="322"/>
      <c r="H620" s="322"/>
      <c r="I620" s="322"/>
      <c r="J620" s="322"/>
      <c r="K620" s="322"/>
      <c r="L620" s="28"/>
      <c r="P620" s="28"/>
      <c r="Q620" s="28"/>
      <c r="R620" s="68"/>
      <c r="S620" s="28"/>
      <c r="T620" s="28"/>
      <c r="U620" s="28"/>
      <c r="V620" s="323"/>
      <c r="X620" s="28"/>
      <c r="Y620" s="28"/>
      <c r="Z620" s="28"/>
    </row>
    <row r="621" spans="1:26" ht="15.75">
      <c r="A621" s="324"/>
      <c r="D621" s="322"/>
      <c r="E621" s="322"/>
      <c r="F621" s="322"/>
      <c r="G621" s="322"/>
      <c r="H621" s="322"/>
      <c r="I621" s="322"/>
      <c r="J621" s="322"/>
      <c r="K621" s="322"/>
      <c r="L621" s="28"/>
      <c r="P621" s="28"/>
      <c r="Q621" s="28"/>
      <c r="R621" s="68"/>
      <c r="S621" s="28"/>
      <c r="T621" s="28"/>
      <c r="U621" s="28"/>
      <c r="V621" s="323"/>
      <c r="W621" s="330">
        <f>SUM(W610:W619)</f>
        <v>68336.049999999916</v>
      </c>
      <c r="X621" s="28"/>
      <c r="Y621" s="28"/>
      <c r="Z621" s="28"/>
    </row>
    <row r="627" spans="1:28" ht="20.25">
      <c r="A627" s="453" t="s">
        <v>2588</v>
      </c>
      <c r="F627" s="454" t="s">
        <v>4111</v>
      </c>
      <c r="G627" s="454" t="s">
        <v>1332</v>
      </c>
      <c r="H627" s="454" t="s">
        <v>4112</v>
      </c>
      <c r="I627" s="454" t="s">
        <v>4113</v>
      </c>
      <c r="J627" s="454" t="s">
        <v>4114</v>
      </c>
      <c r="L627" s="212" t="s">
        <v>40</v>
      </c>
      <c r="R627" s="453"/>
      <c r="W627" s="454"/>
      <c r="X627" s="454"/>
      <c r="Y627" s="454"/>
      <c r="AA627" s="212"/>
    </row>
    <row r="628" spans="1:28" ht="20.25">
      <c r="A628" s="453"/>
      <c r="R628" s="453"/>
      <c r="W628" s="454"/>
      <c r="X628" s="454"/>
      <c r="Y628" s="454"/>
      <c r="AA628" s="212"/>
    </row>
    <row r="629" spans="1:28" ht="15.75" customHeight="1">
      <c r="A629" s="455"/>
      <c r="B629" s="455"/>
      <c r="C629" s="455"/>
      <c r="D629" s="455"/>
      <c r="E629" s="455"/>
      <c r="F629" s="455"/>
      <c r="G629" s="455"/>
      <c r="H629" s="455"/>
      <c r="I629" s="455"/>
      <c r="J629" s="455"/>
      <c r="K629" s="455"/>
      <c r="L629" s="460"/>
      <c r="R629" s="1"/>
      <c r="AA629" s="73"/>
    </row>
    <row r="630" spans="1:28" ht="15.75" customHeight="1">
      <c r="A630" s="1" t="s">
        <v>60</v>
      </c>
      <c r="B630" s="463" t="s">
        <v>3041</v>
      </c>
      <c r="F630" s="233">
        <f>'Punten per wedstrijd'!Q413</f>
        <v>277.80000000000473</v>
      </c>
      <c r="G630">
        <f>'Punten per wedstrijd'!E665</f>
        <v>2392.5</v>
      </c>
      <c r="H630" s="233">
        <f>'Punten per wedstrijd'!N329</f>
        <v>192.60000000000582</v>
      </c>
      <c r="I630" s="233">
        <f>'Punten per wedstrijd'!T245</f>
        <v>16.400000000001455</v>
      </c>
      <c r="J630" s="233">
        <f>'Punten per wedstrijd'!K497</f>
        <v>800.00000000000182</v>
      </c>
      <c r="L630" s="106">
        <v>4</v>
      </c>
      <c r="M630" s="231" t="s">
        <v>2560</v>
      </c>
      <c r="R630" s="1"/>
      <c r="S630" s="332"/>
      <c r="W630" s="333"/>
      <c r="X630" s="327"/>
      <c r="Y630" s="333"/>
      <c r="AA630" s="329"/>
      <c r="AB630" s="143"/>
    </row>
    <row r="631" spans="1:28" ht="15.75" customHeight="1">
      <c r="A631" s="1"/>
      <c r="B631" s="376" t="s">
        <v>4139</v>
      </c>
      <c r="L631" s="106"/>
      <c r="M631" s="231"/>
      <c r="R631" s="1"/>
      <c r="S631" s="457"/>
      <c r="W631" s="28"/>
      <c r="X631" s="28"/>
      <c r="Y631" s="28"/>
      <c r="AA631" s="329"/>
      <c r="AB631" s="143"/>
    </row>
    <row r="632" spans="1:28" ht="15.75" customHeight="1">
      <c r="A632" s="1" t="s">
        <v>103</v>
      </c>
      <c r="B632" s="423" t="s">
        <v>3412</v>
      </c>
      <c r="F632">
        <f>'Punten per wedstrijd'!Q371</f>
        <v>48.600000000002183</v>
      </c>
      <c r="G632" s="233">
        <f>'Punten per wedstrijd'!E623</f>
        <v>3193.2000000000025</v>
      </c>
      <c r="H632">
        <f>'Punten per wedstrijd'!N287</f>
        <v>185.10000000000036</v>
      </c>
      <c r="I632">
        <f>'Punten per wedstrijd'!T203</f>
        <v>0</v>
      </c>
      <c r="J632">
        <f>'Punten per wedstrijd'!K455</f>
        <v>791.40000000000146</v>
      </c>
      <c r="L632" s="106">
        <v>1</v>
      </c>
      <c r="M632" s="231"/>
      <c r="R632" s="1"/>
      <c r="S632" s="28"/>
      <c r="W632" s="327"/>
      <c r="X632" s="333"/>
      <c r="Y632" s="327"/>
      <c r="AA632" s="329"/>
      <c r="AB632" s="143"/>
    </row>
    <row r="633" spans="1:28" ht="15.75" customHeight="1">
      <c r="A633" s="1"/>
      <c r="B633" s="376" t="s">
        <v>4170</v>
      </c>
      <c r="L633" s="106"/>
      <c r="M633" s="231"/>
      <c r="R633" s="1"/>
      <c r="S633" s="458"/>
      <c r="W633" s="28"/>
      <c r="X633" s="28"/>
      <c r="Y633" s="28"/>
      <c r="AA633" s="329"/>
      <c r="AB633" s="143"/>
    </row>
    <row r="634" spans="1:28" ht="15.75" customHeight="1">
      <c r="A634" s="455"/>
      <c r="B634" s="455"/>
      <c r="C634" s="455"/>
      <c r="D634" s="455"/>
      <c r="E634" s="455"/>
      <c r="F634" s="455"/>
      <c r="G634" s="455"/>
      <c r="H634" s="455"/>
      <c r="I634" s="455"/>
      <c r="J634" s="455"/>
      <c r="K634" s="455"/>
      <c r="L634" s="460"/>
      <c r="M634" s="231"/>
      <c r="R634" s="1"/>
      <c r="W634" s="28"/>
      <c r="X634" s="28"/>
      <c r="Y634" s="28"/>
      <c r="AA634" s="329"/>
    </row>
    <row r="635" spans="1:28" ht="15.75" customHeight="1">
      <c r="A635" s="1" t="s">
        <v>70</v>
      </c>
      <c r="B635" s="463" t="s">
        <v>3047</v>
      </c>
      <c r="F635" s="233">
        <f>'Punten per wedstrijd'!Q366</f>
        <v>210.00000000000182</v>
      </c>
      <c r="G635" s="233">
        <f>'Punten per wedstrijd'!E618</f>
        <v>2894.2000000000025</v>
      </c>
      <c r="H635" s="233">
        <f>'Punten per wedstrijd'!N282</f>
        <v>248.20000000000073</v>
      </c>
      <c r="I635" s="233">
        <f>'Punten per wedstrijd'!T198</f>
        <v>42.000000000003638</v>
      </c>
      <c r="J635" s="233">
        <f>'Punten per wedstrijd'!K450</f>
        <v>839.99999999999636</v>
      </c>
      <c r="L635" s="106">
        <v>5</v>
      </c>
      <c r="M635" s="231" t="s">
        <v>2563</v>
      </c>
      <c r="R635" s="1"/>
      <c r="S635" s="28"/>
      <c r="W635" s="327"/>
      <c r="X635" s="333"/>
      <c r="Y635" s="327"/>
      <c r="AA635" s="329"/>
      <c r="AB635" s="143"/>
    </row>
    <row r="636" spans="1:28" ht="15.75" customHeight="1">
      <c r="A636" s="1"/>
      <c r="B636" s="376" t="s">
        <v>4142</v>
      </c>
      <c r="L636" s="106"/>
      <c r="M636" s="231"/>
      <c r="R636" s="1"/>
      <c r="S636" s="458"/>
      <c r="W636" s="28"/>
      <c r="X636" s="28"/>
      <c r="Y636" s="28"/>
      <c r="AA636" s="329"/>
      <c r="AB636" s="143"/>
    </row>
    <row r="637" spans="1:28" ht="15.75" customHeight="1">
      <c r="A637" s="1" t="s">
        <v>98</v>
      </c>
      <c r="B637" s="423" t="s">
        <v>3309</v>
      </c>
      <c r="F637">
        <f>'Punten per wedstrijd'!Q349</f>
        <v>115.49999999999818</v>
      </c>
      <c r="G637">
        <f>'Punten per wedstrijd'!E601</f>
        <v>1856.8999999999996</v>
      </c>
      <c r="H637">
        <f>'Punten per wedstrijd'!N265</f>
        <v>123</v>
      </c>
      <c r="I637">
        <f>'Punten per wedstrijd'!T181</f>
        <v>0</v>
      </c>
      <c r="J637">
        <f>'Punten per wedstrijd'!K433</f>
        <v>463.70000000000073</v>
      </c>
      <c r="L637" s="106">
        <v>0</v>
      </c>
      <c r="M637" s="231"/>
      <c r="R637" s="1"/>
      <c r="S637" s="332"/>
      <c r="W637" s="333"/>
      <c r="X637" s="327"/>
      <c r="Y637" s="333"/>
      <c r="AA637" s="329"/>
      <c r="AB637" s="143"/>
    </row>
    <row r="638" spans="1:28" ht="15.75" customHeight="1">
      <c r="A638" s="1"/>
      <c r="B638" s="376" t="s">
        <v>4166</v>
      </c>
      <c r="L638" s="106"/>
      <c r="M638" s="231"/>
      <c r="R638" s="1"/>
      <c r="S638" s="457"/>
      <c r="W638" s="28"/>
      <c r="X638" s="28"/>
      <c r="Y638" s="28"/>
      <c r="AA638" s="329"/>
      <c r="AB638" s="143"/>
    </row>
    <row r="639" spans="1:28" ht="15.75" customHeight="1">
      <c r="A639" s="455"/>
      <c r="B639" s="455"/>
      <c r="C639" s="455"/>
      <c r="D639" s="455"/>
      <c r="E639" s="455"/>
      <c r="F639" s="455"/>
      <c r="G639" s="455"/>
      <c r="H639" s="455"/>
      <c r="I639" s="455"/>
      <c r="J639" s="455"/>
      <c r="K639" s="455"/>
      <c r="L639" s="460"/>
      <c r="M639" s="231"/>
      <c r="R639" s="1"/>
      <c r="W639" s="28"/>
      <c r="X639" s="28"/>
      <c r="Y639" s="28"/>
      <c r="AA639" s="329"/>
    </row>
    <row r="640" spans="1:28" ht="15.75" customHeight="1">
      <c r="A640" s="1" t="s">
        <v>75</v>
      </c>
      <c r="B640" s="423" t="s">
        <v>3063</v>
      </c>
      <c r="F640" s="233">
        <f>'Punten per wedstrijd'!Q387</f>
        <v>245.29999999999927</v>
      </c>
      <c r="G640" s="233">
        <f>'Punten per wedstrijd'!E639</f>
        <v>1780.399999999996</v>
      </c>
      <c r="H640">
        <f>'Punten per wedstrijd'!N303</f>
        <v>150.59999999999673</v>
      </c>
      <c r="I640">
        <f>'Punten per wedstrijd'!T219</f>
        <v>54.599999999996726</v>
      </c>
      <c r="J640">
        <f>'Punten per wedstrijd'!K471</f>
        <v>345.39999999999418</v>
      </c>
      <c r="L640" s="106">
        <v>2</v>
      </c>
      <c r="M640" s="231" t="s">
        <v>2566</v>
      </c>
      <c r="R640" s="1"/>
      <c r="S640" s="28"/>
      <c r="W640" s="333"/>
      <c r="X640" s="327"/>
      <c r="Y640" s="327"/>
      <c r="AA640" s="329"/>
      <c r="AB640" s="143"/>
    </row>
    <row r="641" spans="1:28" ht="15.75" customHeight="1">
      <c r="A641" s="1"/>
      <c r="B641" s="376" t="s">
        <v>4147</v>
      </c>
      <c r="L641" s="106"/>
      <c r="M641" s="231"/>
      <c r="R641" s="1"/>
      <c r="S641" s="458"/>
      <c r="W641" s="28"/>
      <c r="X641" s="28"/>
      <c r="Y641" s="28"/>
      <c r="AA641" s="329"/>
      <c r="AB641" s="143"/>
    </row>
    <row r="642" spans="1:28" ht="15.75" customHeight="1">
      <c r="A642" s="1" t="s">
        <v>93</v>
      </c>
      <c r="B642" s="463" t="s">
        <v>3183</v>
      </c>
      <c r="F642">
        <f>'Punten per wedstrijd'!Q417</f>
        <v>49.199999999998909</v>
      </c>
      <c r="G642">
        <f>'Punten per wedstrijd'!E669</f>
        <v>1509.6999999999971</v>
      </c>
      <c r="H642" s="233">
        <f>'Punten per wedstrijd'!N333</f>
        <v>168</v>
      </c>
      <c r="I642" s="233">
        <f>'Punten per wedstrijd'!T249</f>
        <v>58.399999999997817</v>
      </c>
      <c r="J642" s="233">
        <f>'Punten per wedstrijd'!K501</f>
        <v>581.69999999999709</v>
      </c>
      <c r="L642" s="106">
        <v>3</v>
      </c>
      <c r="M642" s="231"/>
      <c r="R642" s="1"/>
      <c r="S642" s="332"/>
      <c r="W642" s="327"/>
      <c r="X642" s="333"/>
      <c r="Y642" s="333"/>
      <c r="AA642" s="329"/>
      <c r="AB642" s="143"/>
    </row>
    <row r="643" spans="1:28" ht="15.75" customHeight="1">
      <c r="A643" s="1"/>
      <c r="B643" s="376" t="s">
        <v>4162</v>
      </c>
      <c r="L643" s="106"/>
      <c r="M643" s="231"/>
      <c r="R643" s="1"/>
      <c r="S643" s="457"/>
      <c r="W643" s="28"/>
      <c r="X643" s="28"/>
      <c r="Y643" s="28"/>
      <c r="AA643" s="329"/>
      <c r="AB643" s="143"/>
    </row>
    <row r="644" spans="1:28" ht="15.75" customHeight="1">
      <c r="A644" s="455"/>
      <c r="B644" s="455"/>
      <c r="C644" s="455"/>
      <c r="D644" s="455"/>
      <c r="E644" s="455"/>
      <c r="F644" s="455"/>
      <c r="G644" s="455"/>
      <c r="H644" s="455"/>
      <c r="I644" s="455"/>
      <c r="J644" s="455"/>
      <c r="K644" s="455"/>
      <c r="L644" s="460"/>
      <c r="M644" s="231"/>
      <c r="R644" s="1"/>
      <c r="W644" s="28"/>
      <c r="X644" s="28"/>
      <c r="Y644" s="28"/>
      <c r="AA644" s="329"/>
    </row>
    <row r="645" spans="1:28" ht="15.75" customHeight="1">
      <c r="A645" s="1" t="s">
        <v>80</v>
      </c>
      <c r="B645" s="423" t="s">
        <v>3070</v>
      </c>
      <c r="F645">
        <f>'Punten per wedstrijd'!Q390</f>
        <v>197.69999999999891</v>
      </c>
      <c r="G645">
        <f>'Punten per wedstrijd'!E642</f>
        <v>1096.8999999999996</v>
      </c>
      <c r="H645">
        <f>'Punten per wedstrijd'!N306</f>
        <v>127.89999999999964</v>
      </c>
      <c r="I645" s="233">
        <f>'Punten per wedstrijd'!T222</f>
        <v>9.9000000000014552</v>
      </c>
      <c r="J645">
        <f>'Punten per wedstrijd'!K474</f>
        <v>377.89999999999964</v>
      </c>
      <c r="L645" s="106">
        <v>1</v>
      </c>
      <c r="M645" s="231" t="s">
        <v>2568</v>
      </c>
      <c r="R645" s="1"/>
      <c r="S645" s="332"/>
      <c r="W645" s="333"/>
      <c r="X645" s="327"/>
      <c r="Y645" s="333"/>
      <c r="AA645" s="329"/>
      <c r="AB645" s="143"/>
    </row>
    <row r="646" spans="1:28" ht="15.75" customHeight="1">
      <c r="A646" s="1"/>
      <c r="B646" s="376" t="s">
        <v>4151</v>
      </c>
      <c r="L646" s="106"/>
      <c r="M646" s="231"/>
      <c r="R646" s="1"/>
      <c r="S646" s="457"/>
      <c r="W646" s="28"/>
      <c r="X646" s="28"/>
      <c r="Y646" s="28"/>
      <c r="AA646" s="329"/>
      <c r="AB646" s="143"/>
    </row>
    <row r="647" spans="1:28" ht="15.75" customHeight="1">
      <c r="A647" s="1" t="s">
        <v>88</v>
      </c>
      <c r="B647" s="463" t="s">
        <v>3075</v>
      </c>
      <c r="F647" s="233">
        <f>'Punten per wedstrijd'!Q346</f>
        <v>244.30000000000837</v>
      </c>
      <c r="G647" s="233">
        <f>'Punten per wedstrijd'!E598</f>
        <v>2496.6000000000022</v>
      </c>
      <c r="H647" s="233">
        <f>'Punten per wedstrijd'!N262</f>
        <v>314.90000000000327</v>
      </c>
      <c r="I647">
        <f>'Punten per wedstrijd'!T178</f>
        <v>2.4000000000050932</v>
      </c>
      <c r="J647" s="233">
        <f>'Punten per wedstrijd'!K430</f>
        <v>960.30000000000291</v>
      </c>
      <c r="L647" s="106">
        <v>4</v>
      </c>
      <c r="M647" s="231"/>
      <c r="R647" s="1"/>
      <c r="S647" s="28"/>
      <c r="W647" s="327"/>
      <c r="X647" s="333"/>
      <c r="Y647" s="327"/>
      <c r="AA647" s="329"/>
      <c r="AB647" s="143"/>
    </row>
    <row r="648" spans="1:28" ht="15.75" customHeight="1">
      <c r="A648" s="1"/>
      <c r="B648" s="376" t="s">
        <v>4158</v>
      </c>
      <c r="L648" s="106"/>
      <c r="M648" s="231"/>
      <c r="R648" s="1"/>
      <c r="S648" s="458"/>
      <c r="W648" s="28"/>
      <c r="X648" s="28"/>
      <c r="Y648" s="28"/>
      <c r="AA648" s="329"/>
      <c r="AB648" s="143"/>
    </row>
    <row r="649" spans="1:28" ht="15.75" customHeight="1">
      <c r="A649" s="455"/>
      <c r="B649" s="455"/>
      <c r="C649" s="455"/>
      <c r="D649" s="455"/>
      <c r="E649" s="455"/>
      <c r="F649" s="455"/>
      <c r="G649" s="455"/>
      <c r="H649" s="455"/>
      <c r="I649" s="455"/>
      <c r="J649" s="455"/>
      <c r="K649" s="455"/>
      <c r="L649" s="460"/>
      <c r="M649" s="231"/>
      <c r="R649" s="1"/>
      <c r="W649" s="28"/>
      <c r="X649" s="28"/>
      <c r="Y649" s="28"/>
      <c r="AA649" s="329"/>
    </row>
    <row r="650" spans="1:28" ht="15.75" customHeight="1">
      <c r="A650" s="1" t="s">
        <v>85</v>
      </c>
      <c r="B650" s="423" t="s">
        <v>3084</v>
      </c>
      <c r="F650">
        <f>'Punten per wedstrijd'!Q415</f>
        <v>6.499999999998181</v>
      </c>
      <c r="G650">
        <f>'Punten per wedstrijd'!E667</f>
        <v>1449.1000000000004</v>
      </c>
      <c r="H650">
        <f>'Punten per wedstrijd'!N331</f>
        <v>160.50000000000182</v>
      </c>
      <c r="I650">
        <f>'Punten per wedstrijd'!T247</f>
        <v>0</v>
      </c>
      <c r="J650">
        <f>'Punten per wedstrijd'!K499</f>
        <v>563.30000000000109</v>
      </c>
      <c r="L650" s="106">
        <v>0</v>
      </c>
      <c r="M650" s="231" t="s">
        <v>2570</v>
      </c>
      <c r="R650" s="1"/>
      <c r="S650" s="28"/>
      <c r="W650" s="333"/>
      <c r="X650" s="327"/>
      <c r="Y650" s="327"/>
      <c r="AA650" s="329"/>
      <c r="AB650" s="143"/>
    </row>
    <row r="651" spans="1:28" ht="15.75" customHeight="1">
      <c r="A651" s="1"/>
      <c r="B651" s="376" t="s">
        <v>4155</v>
      </c>
      <c r="L651" s="106"/>
      <c r="M651" s="231"/>
      <c r="R651" s="1"/>
      <c r="S651" s="458"/>
      <c r="W651" s="28"/>
      <c r="X651" s="28"/>
      <c r="Y651" s="28"/>
      <c r="AA651" s="329"/>
      <c r="AB651" s="143"/>
    </row>
    <row r="652" spans="1:28" ht="15.75" customHeight="1">
      <c r="A652" s="1" t="s">
        <v>83</v>
      </c>
      <c r="B652" s="463" t="s">
        <v>3065</v>
      </c>
      <c r="F652" s="233">
        <f>'Punten per wedstrijd'!Q406</f>
        <v>230.70000000000073</v>
      </c>
      <c r="G652" s="233">
        <f>'Punten per wedstrijd'!E658</f>
        <v>1898.5</v>
      </c>
      <c r="H652" s="233">
        <f>'Punten per wedstrijd'!N322</f>
        <v>263.09999999999673</v>
      </c>
      <c r="I652" s="233">
        <f>'Punten per wedstrijd'!T238</f>
        <v>33.500000000001819</v>
      </c>
      <c r="J652" s="233">
        <f>'Punten per wedstrijd'!K490</f>
        <v>685.70000000000437</v>
      </c>
      <c r="L652" s="106">
        <v>5</v>
      </c>
      <c r="M652" s="231"/>
      <c r="R652" s="1"/>
      <c r="S652" s="332"/>
      <c r="W652" s="327"/>
      <c r="X652" s="333"/>
      <c r="Y652" s="333"/>
      <c r="AA652" s="329"/>
      <c r="AB652" s="143"/>
    </row>
    <row r="653" spans="1:28" ht="15.75" customHeight="1">
      <c r="A653" s="1"/>
      <c r="B653" s="376" t="s">
        <v>4154</v>
      </c>
      <c r="L653" s="106"/>
      <c r="M653" s="231"/>
      <c r="R653" s="1"/>
      <c r="S653" s="457"/>
      <c r="W653" s="28"/>
      <c r="X653" s="28"/>
      <c r="Y653" s="28"/>
      <c r="AA653" s="329"/>
      <c r="AB653" s="143"/>
    </row>
    <row r="654" spans="1:28" ht="15.75" customHeight="1">
      <c r="A654" s="455"/>
      <c r="B654" s="455"/>
      <c r="C654" s="455"/>
      <c r="D654" s="455"/>
      <c r="E654" s="455"/>
      <c r="F654" s="455"/>
      <c r="G654" s="455"/>
      <c r="H654" s="455"/>
      <c r="I654" s="455"/>
      <c r="J654" s="455"/>
      <c r="K654" s="455"/>
      <c r="L654" s="460"/>
      <c r="M654" s="231"/>
      <c r="R654" s="1"/>
      <c r="W654" s="28"/>
      <c r="X654" s="28"/>
      <c r="Y654" s="28"/>
      <c r="AA654" s="329"/>
    </row>
    <row r="655" spans="1:28" ht="15.75" customHeight="1">
      <c r="A655" s="1" t="s">
        <v>90</v>
      </c>
      <c r="B655" s="423" t="s">
        <v>3178</v>
      </c>
      <c r="F655" s="233">
        <f>'Punten per wedstrijd'!Q370</f>
        <v>35.999999999998181</v>
      </c>
      <c r="G655">
        <f>'Punten per wedstrijd'!E622</f>
        <v>895.39999999999964</v>
      </c>
      <c r="H655">
        <f>'Punten per wedstrijd'!N286</f>
        <v>157.29999999999745</v>
      </c>
      <c r="I655">
        <f>'Punten per wedstrijd'!T202</f>
        <v>0</v>
      </c>
      <c r="J655">
        <f>'Punten per wedstrijd'!K454</f>
        <v>591.39999999999964</v>
      </c>
      <c r="L655" s="106">
        <v>1</v>
      </c>
      <c r="M655" s="231" t="s">
        <v>2571</v>
      </c>
      <c r="R655" s="1"/>
      <c r="S655" s="332"/>
      <c r="W655" s="327"/>
      <c r="X655" s="333"/>
      <c r="Y655" s="333"/>
      <c r="AA655" s="329"/>
      <c r="AB655" s="143"/>
    </row>
    <row r="656" spans="1:28" ht="15.75" customHeight="1">
      <c r="A656" s="1"/>
      <c r="B656" s="376" t="s">
        <v>4159</v>
      </c>
      <c r="L656" s="106"/>
      <c r="M656" s="231"/>
      <c r="R656" s="1"/>
      <c r="S656" s="457"/>
      <c r="W656" s="28"/>
      <c r="X656" s="28"/>
      <c r="Y656" s="28"/>
      <c r="AA656" s="329"/>
      <c r="AB656" s="143"/>
    </row>
    <row r="657" spans="1:28" ht="15.75" customHeight="1">
      <c r="A657" s="1" t="s">
        <v>78</v>
      </c>
      <c r="B657" s="463" t="s">
        <v>3058</v>
      </c>
      <c r="F657">
        <f>'Punten per wedstrijd'!Q374</f>
        <v>18.200000000004366</v>
      </c>
      <c r="G657" s="233">
        <f>'Punten per wedstrijd'!E626</f>
        <v>2194.9000000000033</v>
      </c>
      <c r="H657" s="233">
        <f>'Punten per wedstrijd'!N290</f>
        <v>169.70000000000437</v>
      </c>
      <c r="I657" s="233">
        <f>'Punten per wedstrijd'!T206</f>
        <v>22.500000000001819</v>
      </c>
      <c r="J657" s="233">
        <f>'Punten per wedstrijd'!K458</f>
        <v>858.70000000000073</v>
      </c>
      <c r="L657" s="106">
        <v>4</v>
      </c>
      <c r="M657" s="231"/>
      <c r="R657" s="1"/>
      <c r="S657" s="28"/>
      <c r="W657" s="333"/>
      <c r="X657" s="327"/>
      <c r="Y657" s="327"/>
      <c r="AA657" s="329"/>
      <c r="AB657" s="143"/>
    </row>
    <row r="658" spans="1:28" ht="15.75" customHeight="1">
      <c r="A658" s="1"/>
      <c r="B658" s="376" t="s">
        <v>4150</v>
      </c>
      <c r="L658" s="106"/>
      <c r="M658" s="231"/>
      <c r="R658" s="1"/>
      <c r="S658" s="458"/>
      <c r="W658" s="28"/>
      <c r="X658" s="28"/>
      <c r="Y658" s="28"/>
      <c r="AA658" s="329"/>
      <c r="AB658" s="143"/>
    </row>
    <row r="659" spans="1:28" ht="15.75" customHeight="1">
      <c r="A659" s="455"/>
      <c r="B659" s="455"/>
      <c r="C659" s="455"/>
      <c r="D659" s="455"/>
      <c r="E659" s="455"/>
      <c r="F659" s="455"/>
      <c r="G659" s="455"/>
      <c r="H659" s="455"/>
      <c r="I659" s="455"/>
      <c r="J659" s="455"/>
      <c r="K659" s="455"/>
      <c r="L659" s="460"/>
      <c r="M659" s="231"/>
      <c r="R659" s="1"/>
      <c r="W659" s="28"/>
      <c r="X659" s="28"/>
      <c r="Y659" s="28"/>
      <c r="AA659" s="329"/>
    </row>
    <row r="660" spans="1:28" ht="15.75" customHeight="1">
      <c r="A660" s="1" t="s">
        <v>95</v>
      </c>
      <c r="B660" s="463" t="s">
        <v>3315</v>
      </c>
      <c r="F660">
        <f>'Punten per wedstrijd'!Q410</f>
        <v>214.19999999999891</v>
      </c>
      <c r="G660" s="233">
        <f>'Punten per wedstrijd'!E662</f>
        <v>2754.3000000000011</v>
      </c>
      <c r="H660" s="233">
        <f>'Punten per wedstrijd'!N326</f>
        <v>265.09999999999673</v>
      </c>
      <c r="I660">
        <f>'Punten per wedstrijd'!T242</f>
        <v>0</v>
      </c>
      <c r="J660" s="233">
        <f>'Punten per wedstrijd'!K494</f>
        <v>845.40000000000327</v>
      </c>
      <c r="L660" s="106">
        <v>3</v>
      </c>
      <c r="M660" s="231" t="s">
        <v>2572</v>
      </c>
      <c r="R660" s="1"/>
      <c r="S660" s="332"/>
      <c r="W660" s="327"/>
      <c r="X660" s="333"/>
      <c r="Y660" s="333"/>
      <c r="AA660" s="329"/>
      <c r="AB660" s="143"/>
    </row>
    <row r="661" spans="1:28" ht="15.75" customHeight="1">
      <c r="A661" s="1"/>
      <c r="B661" s="376" t="s">
        <v>4163</v>
      </c>
      <c r="L661" s="106"/>
      <c r="M661" s="231"/>
      <c r="R661" s="1"/>
      <c r="S661" s="457"/>
      <c r="W661" s="28"/>
      <c r="X661" s="28"/>
      <c r="Y661" s="28"/>
      <c r="AA661" s="329"/>
      <c r="AB661" s="143"/>
    </row>
    <row r="662" spans="1:28" ht="15.75" customHeight="1">
      <c r="A662" s="1" t="s">
        <v>73</v>
      </c>
      <c r="B662" s="423" t="s">
        <v>3053</v>
      </c>
      <c r="F662" s="233">
        <f>'Punten per wedstrijd'!Q408</f>
        <v>350.19999999999891</v>
      </c>
      <c r="G662">
        <f>'Punten per wedstrijd'!E660</f>
        <v>1974.1999999999971</v>
      </c>
      <c r="H662">
        <f>'Punten per wedstrijd'!N324</f>
        <v>157.99999999999818</v>
      </c>
      <c r="I662" s="233">
        <f>'Punten per wedstrijd'!T240</f>
        <v>4.3999999999978172</v>
      </c>
      <c r="J662">
        <f>'Punten per wedstrijd'!K492</f>
        <v>153.39999999999782</v>
      </c>
      <c r="L662" s="106">
        <v>2</v>
      </c>
      <c r="M662" s="231"/>
      <c r="R662" s="1"/>
      <c r="S662" s="28"/>
      <c r="W662" s="333"/>
      <c r="X662" s="327"/>
      <c r="Y662" s="327"/>
      <c r="AA662" s="329"/>
      <c r="AB662" s="143"/>
    </row>
    <row r="663" spans="1:28" ht="15.75" customHeight="1">
      <c r="A663" s="1"/>
      <c r="B663" s="376" t="s">
        <v>4146</v>
      </c>
      <c r="L663" s="106"/>
      <c r="M663" s="231"/>
      <c r="R663" s="1"/>
      <c r="S663" s="458"/>
      <c r="W663" s="28"/>
      <c r="X663" s="28"/>
      <c r="Y663" s="28"/>
      <c r="AA663" s="329"/>
      <c r="AB663" s="143"/>
    </row>
    <row r="664" spans="1:28" ht="15.75" customHeight="1">
      <c r="A664" s="455"/>
      <c r="B664" s="455"/>
      <c r="C664" s="455"/>
      <c r="D664" s="455"/>
      <c r="E664" s="455"/>
      <c r="F664" s="455"/>
      <c r="G664" s="455"/>
      <c r="H664" s="455"/>
      <c r="I664" s="455"/>
      <c r="J664" s="455"/>
      <c r="K664" s="455"/>
      <c r="L664" s="460"/>
      <c r="M664" s="231"/>
      <c r="R664" s="1"/>
      <c r="W664" s="28"/>
      <c r="X664" s="28"/>
      <c r="Y664" s="28"/>
      <c r="AA664" s="329"/>
    </row>
    <row r="665" spans="1:28" ht="15.75" customHeight="1">
      <c r="A665" s="1" t="s">
        <v>100</v>
      </c>
      <c r="B665" s="463" t="s">
        <v>3414</v>
      </c>
      <c r="F665" s="233">
        <f>'Punten per wedstrijd'!Q381</f>
        <v>240.50000000000182</v>
      </c>
      <c r="G665" s="233">
        <f>'Punten per wedstrijd'!E633</f>
        <v>2725.8000000000011</v>
      </c>
      <c r="H665">
        <f>'Punten per wedstrijd'!N297</f>
        <v>143.79999999999927</v>
      </c>
      <c r="I665" s="233">
        <f>'Punten per wedstrijd'!T213</f>
        <v>2.8000000000029104</v>
      </c>
      <c r="J665" s="233">
        <f>'Punten per wedstrijd'!K465</f>
        <v>809.00000000000182</v>
      </c>
      <c r="L665" s="106">
        <v>4</v>
      </c>
      <c r="M665" s="231" t="s">
        <v>2573</v>
      </c>
      <c r="R665" s="1"/>
      <c r="S665" s="332"/>
      <c r="W665" s="333"/>
      <c r="X665" s="333"/>
      <c r="Y665" s="333"/>
      <c r="AA665" s="329"/>
      <c r="AB665" s="143"/>
    </row>
    <row r="666" spans="1:28" ht="15.75" customHeight="1">
      <c r="A666" s="1"/>
      <c r="B666" s="376" t="s">
        <v>4167</v>
      </c>
      <c r="L666" s="106"/>
      <c r="M666" s="231"/>
      <c r="R666" s="1"/>
      <c r="S666" s="457"/>
      <c r="T666" s="3"/>
      <c r="W666" s="28"/>
      <c r="X666" s="28"/>
      <c r="Y666" s="28"/>
      <c r="AA666" s="329"/>
      <c r="AB666" s="143"/>
    </row>
    <row r="667" spans="1:28" ht="15.75" customHeight="1">
      <c r="A667" s="1" t="s">
        <v>66</v>
      </c>
      <c r="B667" s="423" t="s">
        <v>3036</v>
      </c>
      <c r="F667">
        <f>'Punten per wedstrijd'!Q379</f>
        <v>45.099999999998545</v>
      </c>
      <c r="G667">
        <f>'Punten per wedstrijd'!E631</f>
        <v>2150.8000000000011</v>
      </c>
      <c r="H667" s="233">
        <f>'Punten per wedstrijd'!N295</f>
        <v>206.39999999999782</v>
      </c>
      <c r="I667">
        <f>'Punten per wedstrijd'!T211</f>
        <v>2.2000000000025466</v>
      </c>
      <c r="J667">
        <f>'Punten per wedstrijd'!K463</f>
        <v>394.80000000000109</v>
      </c>
      <c r="L667" s="106">
        <v>1</v>
      </c>
      <c r="M667" s="231"/>
      <c r="R667" s="1"/>
      <c r="S667" s="28"/>
      <c r="W667" s="327"/>
      <c r="X667" s="327"/>
      <c r="Y667" s="327"/>
      <c r="AA667" s="329"/>
      <c r="AB667" s="143"/>
    </row>
    <row r="668" spans="1:28" ht="15.75" customHeight="1">
      <c r="A668" s="1"/>
      <c r="B668" s="376" t="s">
        <v>4141</v>
      </c>
      <c r="L668" s="106"/>
      <c r="M668" s="231"/>
      <c r="R668" s="1"/>
      <c r="S668" s="28"/>
      <c r="W668" s="327"/>
      <c r="X668" s="327"/>
      <c r="Y668" s="327"/>
      <c r="AA668" s="329"/>
      <c r="AB668" s="143"/>
    </row>
    <row r="669" spans="1:28" ht="15.75" customHeight="1">
      <c r="A669" s="455"/>
      <c r="B669" s="455"/>
      <c r="C669" s="455"/>
      <c r="D669" s="455"/>
      <c r="E669" s="455"/>
      <c r="F669" s="455"/>
      <c r="G669" s="455"/>
      <c r="H669" s="455"/>
      <c r="I669" s="455"/>
      <c r="J669" s="455"/>
      <c r="K669" s="455"/>
      <c r="L669" s="460"/>
      <c r="M669" s="231"/>
      <c r="R669" s="1"/>
      <c r="S669" s="458"/>
      <c r="W669" s="28"/>
      <c r="X669" s="28"/>
      <c r="Y669" s="28"/>
      <c r="Z669" s="73"/>
      <c r="AA669" s="252"/>
    </row>
    <row r="670" spans="1:28" ht="15.75" customHeight="1">
      <c r="A670" s="1" t="s">
        <v>62</v>
      </c>
      <c r="B670" s="423" t="s">
        <v>4138</v>
      </c>
      <c r="F670" s="233">
        <f>'Punten per wedstrijd'!Q360</f>
        <v>416.10000000000036</v>
      </c>
      <c r="G670">
        <f>'Punten per wedstrijd'!E612</f>
        <v>1997.7999999999993</v>
      </c>
      <c r="H670">
        <f>'Punten per wedstrijd'!N276</f>
        <v>150.70000000000073</v>
      </c>
      <c r="I670">
        <f>'Punten per wedstrijd'!T192</f>
        <v>0</v>
      </c>
      <c r="J670">
        <f>'Punten per wedstrijd'!K444</f>
        <v>479.70000000000073</v>
      </c>
      <c r="L670" s="106">
        <v>1</v>
      </c>
      <c r="M670" s="231" t="s">
        <v>2642</v>
      </c>
      <c r="R670" s="1"/>
      <c r="W670" s="28"/>
      <c r="X670" s="28"/>
      <c r="Y670" s="28"/>
      <c r="AA670" s="329"/>
    </row>
    <row r="671" spans="1:28" ht="15.75" customHeight="1">
      <c r="A671" s="1"/>
      <c r="B671" s="376" t="s">
        <v>4140</v>
      </c>
      <c r="L671" s="106"/>
      <c r="M671" s="231"/>
      <c r="R671" s="1"/>
      <c r="W671" s="28"/>
      <c r="X671" s="28"/>
      <c r="Y671" s="28"/>
      <c r="AA671" s="329"/>
    </row>
    <row r="672" spans="1:28" ht="15.75" customHeight="1">
      <c r="A672" s="1" t="s">
        <v>102</v>
      </c>
      <c r="B672" s="463" t="s">
        <v>3415</v>
      </c>
      <c r="F672">
        <f>'Punten per wedstrijd'!Q389</f>
        <v>131.99999999999636</v>
      </c>
      <c r="G672" s="233">
        <f>'Punten per wedstrijd'!E641</f>
        <v>3093.7999999999993</v>
      </c>
      <c r="H672" s="233">
        <f>'Punten per wedstrijd'!N305</f>
        <v>161.79999999999927</v>
      </c>
      <c r="I672">
        <f>'Punten per wedstrijd'!T221</f>
        <v>0</v>
      </c>
      <c r="J672" s="233">
        <f>'Punten per wedstrijd'!K473</f>
        <v>570.89999999999782</v>
      </c>
      <c r="L672" s="106">
        <v>3</v>
      </c>
      <c r="M672" s="231"/>
      <c r="R672" s="1"/>
      <c r="W672" s="28"/>
      <c r="X672" s="28"/>
      <c r="Y672" s="28"/>
      <c r="AA672" s="329"/>
    </row>
    <row r="673" spans="1:28" ht="15.75" customHeight="1">
      <c r="A673" s="1"/>
      <c r="B673" s="376" t="s">
        <v>4169</v>
      </c>
      <c r="L673" s="106"/>
      <c r="M673" s="231"/>
    </row>
    <row r="674" spans="1:28" ht="15.75" customHeight="1">
      <c r="A674" s="455"/>
      <c r="B674" s="455"/>
      <c r="C674" s="455"/>
      <c r="D674" s="455"/>
      <c r="E674" s="455"/>
      <c r="F674" s="455"/>
      <c r="G674" s="455"/>
      <c r="H674" s="455"/>
      <c r="I674" s="455"/>
      <c r="J674" s="455"/>
      <c r="K674" s="455"/>
      <c r="L674" s="460"/>
      <c r="M674" s="231"/>
    </row>
    <row r="675" spans="1:28" ht="15.75" customHeight="1">
      <c r="A675" s="1" t="s">
        <v>71</v>
      </c>
      <c r="B675" s="463" t="s">
        <v>3052</v>
      </c>
      <c r="F675">
        <f>'Punten per wedstrijd'!Q384</f>
        <v>221.39999999999782</v>
      </c>
      <c r="G675" s="233">
        <f>'Punten per wedstrijd'!E636</f>
        <v>3245.3000000000047</v>
      </c>
      <c r="H675" s="233">
        <f>'Punten per wedstrijd'!N300</f>
        <v>207.20000000000073</v>
      </c>
      <c r="I675" s="233">
        <f>'Punten per wedstrijd'!T216</f>
        <v>39.000000000005457</v>
      </c>
      <c r="J675" s="233">
        <f>'Punten per wedstrijd'!K468</f>
        <v>992.60000000000764</v>
      </c>
      <c r="L675" s="106">
        <v>4</v>
      </c>
      <c r="M675" s="231" t="s">
        <v>2643</v>
      </c>
      <c r="R675" s="459"/>
      <c r="W675" s="454"/>
      <c r="X675" s="454"/>
      <c r="Y675" s="454"/>
    </row>
    <row r="676" spans="1:28" ht="15.75" customHeight="1">
      <c r="A676" s="1"/>
      <c r="B676" s="376" t="s">
        <v>4143</v>
      </c>
      <c r="L676" s="106"/>
      <c r="M676" s="231"/>
      <c r="R676" s="1"/>
      <c r="W676" s="28"/>
      <c r="X676" s="28"/>
      <c r="Y676" s="28"/>
      <c r="AA676" s="329"/>
    </row>
    <row r="677" spans="1:28" ht="15.75" customHeight="1">
      <c r="A677" s="1" t="s">
        <v>97</v>
      </c>
      <c r="B677" s="423" t="s">
        <v>3308</v>
      </c>
      <c r="F677" s="233">
        <f>'Punten per wedstrijd'!Q345</f>
        <v>238.00000000000182</v>
      </c>
      <c r="G677">
        <f>'Punten per wedstrijd'!E597</f>
        <v>1816.8000000000029</v>
      </c>
      <c r="H677">
        <f>'Punten per wedstrijd'!N261</f>
        <v>198.50000000000364</v>
      </c>
      <c r="I677">
        <f>'Punten per wedstrijd'!T177</f>
        <v>0</v>
      </c>
      <c r="J677">
        <f>'Punten per wedstrijd'!K429</f>
        <v>609.89999999999782</v>
      </c>
      <c r="L677" s="106">
        <v>1</v>
      </c>
      <c r="M677" s="231"/>
      <c r="R677" s="1"/>
      <c r="S677" s="28"/>
      <c r="W677" s="334"/>
      <c r="X677" s="74"/>
      <c r="Y677" s="74"/>
      <c r="AA677" s="329"/>
      <c r="AB677" s="143"/>
    </row>
    <row r="678" spans="1:28" ht="15.75" customHeight="1">
      <c r="A678" s="1"/>
      <c r="B678" s="376" t="s">
        <v>4165</v>
      </c>
      <c r="L678" s="106"/>
      <c r="M678" s="231"/>
      <c r="R678" s="1"/>
      <c r="S678" s="458"/>
      <c r="AA678" s="329"/>
    </row>
    <row r="679" spans="1:28" ht="15.75" customHeight="1">
      <c r="A679" s="455"/>
      <c r="B679" s="455"/>
      <c r="C679" s="455"/>
      <c r="D679" s="455"/>
      <c r="E679" s="455"/>
      <c r="F679" s="455"/>
      <c r="G679" s="455"/>
      <c r="H679" s="455"/>
      <c r="I679" s="455"/>
      <c r="J679" s="455"/>
      <c r="K679" s="455"/>
      <c r="L679" s="460"/>
      <c r="M679" s="231"/>
      <c r="R679" s="1"/>
      <c r="S679" s="332"/>
      <c r="W679" s="74"/>
      <c r="X679" s="334"/>
      <c r="Y679" s="334"/>
      <c r="AA679" s="329"/>
    </row>
    <row r="680" spans="1:28" ht="15.75" customHeight="1">
      <c r="A680" s="1" t="s">
        <v>76</v>
      </c>
      <c r="B680" s="423" t="s">
        <v>3057</v>
      </c>
      <c r="F680">
        <f>'Punten per wedstrijd'!Q365</f>
        <v>125.49999999999636</v>
      </c>
      <c r="G680" s="233">
        <f>'Punten per wedstrijd'!E617</f>
        <v>2231.4999999999964</v>
      </c>
      <c r="H680">
        <f>'Punten per wedstrijd'!N281</f>
        <v>137.19999999999527</v>
      </c>
      <c r="I680" s="233">
        <f>'Punten per wedstrijd'!T197</f>
        <v>5.499999999998181</v>
      </c>
      <c r="J680">
        <f>'Punten per wedstrijd'!K449</f>
        <v>378.5</v>
      </c>
      <c r="L680" s="106">
        <v>2</v>
      </c>
      <c r="M680" s="231" t="s">
        <v>2644</v>
      </c>
      <c r="R680" s="1"/>
      <c r="S680" s="457"/>
      <c r="AA680" s="143"/>
    </row>
    <row r="681" spans="1:28" ht="15.75" customHeight="1">
      <c r="A681" s="1"/>
      <c r="B681" s="376" t="s">
        <v>4148</v>
      </c>
      <c r="L681" s="106"/>
      <c r="M681" s="231"/>
      <c r="R681" s="1"/>
      <c r="W681" s="28"/>
      <c r="X681" s="28"/>
      <c r="Y681" s="28"/>
      <c r="AA681" s="329"/>
    </row>
    <row r="682" spans="1:28" ht="15.75" customHeight="1">
      <c r="A682" s="1" t="s">
        <v>92</v>
      </c>
      <c r="B682" s="463" t="s">
        <v>3176</v>
      </c>
      <c r="F682" s="233">
        <f>'Punten per wedstrijd'!Q350</f>
        <v>206.99999999999818</v>
      </c>
      <c r="G682">
        <f>'Punten per wedstrijd'!E602</f>
        <v>1569.600000000004</v>
      </c>
      <c r="H682" s="233">
        <f>'Punten per wedstrijd'!N266</f>
        <v>177.00000000000182</v>
      </c>
      <c r="I682">
        <f>'Punten per wedstrijd'!T182</f>
        <v>0</v>
      </c>
      <c r="J682" s="233">
        <f>'Punten per wedstrijd'!K434</f>
        <v>865.35000000000218</v>
      </c>
      <c r="L682" s="106">
        <v>3</v>
      </c>
      <c r="M682" s="231"/>
      <c r="R682" s="1"/>
      <c r="S682" s="332"/>
      <c r="W682" s="334"/>
      <c r="X682" s="74"/>
      <c r="Y682" s="334"/>
      <c r="AA682" s="329"/>
      <c r="AB682" s="143"/>
    </row>
    <row r="683" spans="1:28" ht="15.75" customHeight="1">
      <c r="A683" s="1"/>
      <c r="B683" s="376" t="s">
        <v>4161</v>
      </c>
      <c r="L683" s="106"/>
      <c r="M683" s="231"/>
      <c r="R683" s="1"/>
      <c r="S683" s="457"/>
      <c r="AA683" s="329"/>
    </row>
    <row r="684" spans="1:28" ht="15.75" customHeight="1">
      <c r="A684" s="455"/>
      <c r="B684" s="455"/>
      <c r="C684" s="455"/>
      <c r="D684" s="455"/>
      <c r="E684" s="455"/>
      <c r="F684" s="455"/>
      <c r="G684" s="455"/>
      <c r="H684" s="455"/>
      <c r="I684" s="455"/>
      <c r="J684" s="455"/>
      <c r="K684" s="455"/>
      <c r="L684" s="460"/>
      <c r="M684" s="231"/>
      <c r="R684" s="1"/>
      <c r="S684" s="28"/>
      <c r="W684" s="74"/>
      <c r="X684" s="334"/>
      <c r="Y684" s="74"/>
      <c r="AA684" s="329"/>
    </row>
    <row r="685" spans="1:28" ht="15.75" customHeight="1">
      <c r="A685" s="1" t="s">
        <v>81</v>
      </c>
      <c r="B685" s="463" t="s">
        <v>3066</v>
      </c>
      <c r="F685">
        <f>'Punten per wedstrijd'!Q412</f>
        <v>32.999999999998181</v>
      </c>
      <c r="G685" s="233">
        <f>'Punten per wedstrijd'!E664</f>
        <v>2463.3999999999924</v>
      </c>
      <c r="H685" s="233">
        <f>'Punten per wedstrijd'!N328</f>
        <v>221.39999999999782</v>
      </c>
      <c r="I685">
        <f>'Punten per wedstrijd'!T244</f>
        <v>0</v>
      </c>
      <c r="J685" s="233">
        <f>'Punten per wedstrijd'!K496</f>
        <v>595.29999999999382</v>
      </c>
      <c r="L685" s="106">
        <v>3</v>
      </c>
      <c r="M685" s="231" t="s">
        <v>2645</v>
      </c>
      <c r="R685" s="1"/>
      <c r="S685" s="458"/>
      <c r="AA685" s="143"/>
    </row>
    <row r="686" spans="1:28" ht="15.75" customHeight="1">
      <c r="A686" s="1"/>
      <c r="B686" s="376" t="s">
        <v>4152</v>
      </c>
      <c r="L686" s="106"/>
      <c r="M686" s="231"/>
      <c r="R686" s="1"/>
      <c r="W686" s="28"/>
      <c r="X686" s="28"/>
      <c r="Y686" s="28"/>
      <c r="AA686" s="329"/>
    </row>
    <row r="687" spans="1:28" ht="15.75" customHeight="1">
      <c r="A687" s="1" t="s">
        <v>87</v>
      </c>
      <c r="B687" s="423" t="s">
        <v>3077</v>
      </c>
      <c r="F687" s="233">
        <f>'Punten per wedstrijd'!Q368</f>
        <v>122.99999999999818</v>
      </c>
      <c r="G687">
        <f>'Punten per wedstrijd'!E620</f>
        <v>1289.5999999999985</v>
      </c>
      <c r="H687">
        <f>'Punten per wedstrijd'!N284</f>
        <v>14.999999999996362</v>
      </c>
      <c r="I687" s="233">
        <f>'Punten per wedstrijd'!T200</f>
        <v>65.399999999999636</v>
      </c>
      <c r="J687">
        <f>'Punten per wedstrijd'!K452</f>
        <v>218.89999999999964</v>
      </c>
      <c r="L687" s="106">
        <v>2</v>
      </c>
      <c r="M687" s="231"/>
      <c r="R687" s="1"/>
      <c r="S687" s="28"/>
      <c r="W687" s="74"/>
      <c r="X687" s="74"/>
      <c r="Y687" s="74"/>
      <c r="AA687" s="329"/>
      <c r="AB687" s="143"/>
    </row>
    <row r="688" spans="1:28" ht="15.75" customHeight="1">
      <c r="A688" s="1"/>
      <c r="B688" s="376" t="s">
        <v>4157</v>
      </c>
      <c r="L688" s="106"/>
      <c r="M688" s="231"/>
      <c r="R688" s="1"/>
      <c r="S688" s="458"/>
      <c r="AA688" s="329"/>
    </row>
    <row r="689" spans="1:28" ht="15.75" customHeight="1">
      <c r="A689" s="455"/>
      <c r="B689" s="455"/>
      <c r="C689" s="455"/>
      <c r="D689" s="455"/>
      <c r="E689" s="455"/>
      <c r="F689" s="455"/>
      <c r="G689" s="455"/>
      <c r="H689" s="455"/>
      <c r="I689" s="455"/>
      <c r="J689" s="455"/>
      <c r="K689" s="455"/>
      <c r="L689" s="460"/>
      <c r="M689" s="231"/>
      <c r="R689" s="1"/>
      <c r="S689" s="332"/>
      <c r="W689" s="334"/>
      <c r="X689" s="334"/>
      <c r="Y689" s="334"/>
      <c r="AA689" s="329"/>
    </row>
    <row r="690" spans="1:28" ht="15.75" customHeight="1">
      <c r="A690" s="1" t="s">
        <v>86</v>
      </c>
      <c r="B690" s="423" t="s">
        <v>3080</v>
      </c>
      <c r="F690">
        <f>'Punten per wedstrijd'!Q396</f>
        <v>51.199999999993452</v>
      </c>
      <c r="G690" s="233">
        <f>'Punten per wedstrijd'!E648</f>
        <v>3176.3999999999942</v>
      </c>
      <c r="H690">
        <f>'Punten per wedstrijd'!N312</f>
        <v>163.19999999999163</v>
      </c>
      <c r="I690">
        <f>'Punten per wedstrijd'!T228</f>
        <v>0</v>
      </c>
      <c r="J690">
        <f>'Punten per wedstrijd'!K480</f>
        <v>755.79999999999927</v>
      </c>
      <c r="L690" s="106">
        <v>1</v>
      </c>
      <c r="M690" s="231" t="s">
        <v>2646</v>
      </c>
      <c r="R690" s="1"/>
      <c r="S690" s="457"/>
      <c r="AA690" s="143"/>
    </row>
    <row r="691" spans="1:28" ht="15.75" customHeight="1">
      <c r="A691" s="1"/>
      <c r="B691" s="376" t="s">
        <v>4156</v>
      </c>
      <c r="L691" s="106"/>
      <c r="M691" s="231"/>
      <c r="R691" s="1"/>
      <c r="W691" s="28"/>
      <c r="X691" s="28"/>
      <c r="Y691" s="28"/>
      <c r="AA691" s="329"/>
    </row>
    <row r="692" spans="1:28" ht="15.75" customHeight="1">
      <c r="A692" s="1" t="s">
        <v>82</v>
      </c>
      <c r="B692" s="463" t="s">
        <v>3073</v>
      </c>
      <c r="F692" s="233">
        <f>'Punten per wedstrijd'!Q420</f>
        <v>188.40000000000146</v>
      </c>
      <c r="G692">
        <f>'Punten per wedstrijd'!E672</f>
        <v>2403.1999999999989</v>
      </c>
      <c r="H692" s="233">
        <f>'Punten per wedstrijd'!N336</f>
        <v>288.79999999999927</v>
      </c>
      <c r="I692">
        <f>'Punten per wedstrijd'!T252</f>
        <v>0</v>
      </c>
      <c r="J692" s="233">
        <f>'Punten per wedstrijd'!K504</f>
        <v>774.60000000000036</v>
      </c>
      <c r="L692" s="106">
        <v>3</v>
      </c>
      <c r="M692" s="231"/>
      <c r="R692" s="1"/>
      <c r="S692" s="28"/>
      <c r="W692" s="74"/>
      <c r="X692" s="74"/>
      <c r="Y692" s="74"/>
      <c r="AA692" s="329"/>
      <c r="AB692" s="143"/>
    </row>
    <row r="693" spans="1:28" ht="15.75" customHeight="1">
      <c r="A693" s="1"/>
      <c r="B693" s="376" t="s">
        <v>4153</v>
      </c>
      <c r="L693" s="106"/>
      <c r="M693" s="231"/>
      <c r="R693" s="1"/>
      <c r="S693" s="458"/>
      <c r="AA693" s="329"/>
    </row>
    <row r="694" spans="1:28" ht="15.75" customHeight="1">
      <c r="A694" s="455"/>
      <c r="B694" s="455"/>
      <c r="C694" s="455"/>
      <c r="D694" s="455"/>
      <c r="E694" s="455"/>
      <c r="F694" s="455"/>
      <c r="G694" s="455"/>
      <c r="H694" s="455"/>
      <c r="I694" s="455"/>
      <c r="J694" s="455"/>
      <c r="K694" s="455"/>
      <c r="L694" s="460"/>
      <c r="M694" s="231"/>
      <c r="R694" s="1"/>
      <c r="S694" s="332"/>
      <c r="W694" s="334"/>
      <c r="X694" s="334"/>
      <c r="Y694" s="334"/>
      <c r="AA694" s="329"/>
    </row>
    <row r="695" spans="1:28" ht="15.75" customHeight="1">
      <c r="A695" s="1" t="s">
        <v>91</v>
      </c>
      <c r="B695" s="463" t="s">
        <v>3184</v>
      </c>
      <c r="F695" s="233">
        <f>'Punten per wedstrijd'!Q418</f>
        <v>197.40000000000327</v>
      </c>
      <c r="G695" s="233">
        <f>'Punten per wedstrijd'!E670</f>
        <v>2671.9999999999964</v>
      </c>
      <c r="H695" s="233">
        <f>'Punten per wedstrijd'!N334</f>
        <v>334.90000000000146</v>
      </c>
      <c r="I695">
        <f>'Punten per wedstrijd'!T250</f>
        <v>0</v>
      </c>
      <c r="J695">
        <f>'Punten per wedstrijd'!K502</f>
        <v>718.649999999996</v>
      </c>
      <c r="L695" s="106">
        <v>3</v>
      </c>
      <c r="M695" s="231" t="s">
        <v>2647</v>
      </c>
      <c r="R695" s="1"/>
      <c r="S695" s="457"/>
      <c r="AA695" s="143"/>
    </row>
    <row r="696" spans="1:28" ht="15.75" customHeight="1">
      <c r="A696" s="1"/>
      <c r="B696" s="376" t="s">
        <v>4160</v>
      </c>
      <c r="L696" s="106"/>
      <c r="M696" s="231"/>
      <c r="R696" s="1"/>
      <c r="W696" s="28"/>
      <c r="X696" s="28"/>
      <c r="Y696" s="28"/>
      <c r="AA696" s="329"/>
    </row>
    <row r="697" spans="1:28" ht="15.75" customHeight="1">
      <c r="A697" s="1" t="s">
        <v>77</v>
      </c>
      <c r="B697" s="423" t="s">
        <v>3062</v>
      </c>
      <c r="F697">
        <f>'Punten per wedstrijd'!Q399</f>
        <v>56.400000000003274</v>
      </c>
      <c r="G697">
        <f>'Punten per wedstrijd'!E651</f>
        <v>2156.600000000004</v>
      </c>
      <c r="H697">
        <f>'Punten per wedstrijd'!N315</f>
        <v>162.50000000000364</v>
      </c>
      <c r="I697" s="233">
        <f>'Punten per wedstrijd'!T231</f>
        <v>36.000000000005457</v>
      </c>
      <c r="J697" s="233">
        <f>'Punten per wedstrijd'!K483</f>
        <v>733.80000000000109</v>
      </c>
      <c r="L697" s="106">
        <v>2</v>
      </c>
      <c r="M697" s="231"/>
    </row>
    <row r="698" spans="1:28" ht="15.75" customHeight="1">
      <c r="A698" s="1"/>
      <c r="B698" s="376" t="s">
        <v>4149</v>
      </c>
      <c r="L698" s="106"/>
      <c r="M698" s="231"/>
    </row>
    <row r="699" spans="1:28" ht="15.75" customHeight="1">
      <c r="A699" s="455"/>
      <c r="B699" s="455"/>
      <c r="C699" s="455"/>
      <c r="D699" s="455"/>
      <c r="E699" s="455"/>
      <c r="F699" s="455"/>
      <c r="G699" s="455"/>
      <c r="H699" s="455"/>
      <c r="I699" s="455"/>
      <c r="J699" s="455"/>
      <c r="K699" s="455"/>
      <c r="L699" s="460"/>
      <c r="M699" s="231"/>
    </row>
    <row r="700" spans="1:28" ht="15.75" customHeight="1">
      <c r="A700" s="1" t="s">
        <v>96</v>
      </c>
      <c r="B700" s="463" t="s">
        <v>3313</v>
      </c>
      <c r="F700" s="233">
        <f>'Punten per wedstrijd'!Q367</f>
        <v>262.89999999999964</v>
      </c>
      <c r="G700" s="233">
        <f>'Punten per wedstrijd'!E619</f>
        <v>2982.3000000000029</v>
      </c>
      <c r="H700" s="233">
        <f>'Punten per wedstrijd'!N283</f>
        <v>179.69999999999709</v>
      </c>
      <c r="I700">
        <f>'Punten per wedstrijd'!T199</f>
        <v>72.200000000002547</v>
      </c>
      <c r="J700" s="233">
        <f>'Punten per wedstrijd'!K451</f>
        <v>666.600000000004</v>
      </c>
      <c r="L700" s="106">
        <v>4</v>
      </c>
      <c r="M700" s="231" t="s">
        <v>2648</v>
      </c>
    </row>
    <row r="701" spans="1:28" ht="15.75" customHeight="1">
      <c r="A701" s="1"/>
      <c r="B701" s="376" t="s">
        <v>4164</v>
      </c>
      <c r="L701" s="106"/>
      <c r="M701" s="231"/>
    </row>
    <row r="702" spans="1:28" ht="15.75" customHeight="1">
      <c r="A702" s="1" t="s">
        <v>72</v>
      </c>
      <c r="B702" s="423" t="s">
        <v>3050</v>
      </c>
      <c r="F702">
        <f>'Punten per wedstrijd'!Q378</f>
        <v>168.10000000000127</v>
      </c>
      <c r="G702">
        <f>'Punten per wedstrijd'!E630</f>
        <v>2092.5</v>
      </c>
      <c r="H702">
        <f>'Punten per wedstrijd'!N294</f>
        <v>20.400000000001455</v>
      </c>
      <c r="I702" s="233">
        <f>'Punten per wedstrijd'!T210</f>
        <v>74.5</v>
      </c>
      <c r="J702">
        <f>'Punten per wedstrijd'!K462</f>
        <v>245.79999999999927</v>
      </c>
      <c r="L702" s="106">
        <v>1</v>
      </c>
      <c r="M702" s="231"/>
      <c r="R702" s="453"/>
      <c r="W702" s="454"/>
      <c r="X702" s="454"/>
      <c r="Y702" s="454"/>
    </row>
    <row r="703" spans="1:28" ht="15.75" customHeight="1">
      <c r="A703" s="1"/>
      <c r="B703" s="376" t="s">
        <v>4145</v>
      </c>
      <c r="L703" s="106"/>
      <c r="M703" s="231"/>
      <c r="R703" s="1"/>
      <c r="W703" s="28"/>
      <c r="X703" s="28"/>
      <c r="Y703" s="28"/>
      <c r="AA703" s="329"/>
    </row>
    <row r="704" spans="1:28" ht="15.75" customHeight="1">
      <c r="A704" s="455"/>
      <c r="B704" s="455"/>
      <c r="C704" s="455"/>
      <c r="D704" s="455"/>
      <c r="E704" s="455"/>
      <c r="F704" s="455"/>
      <c r="G704" s="455"/>
      <c r="H704" s="455"/>
      <c r="I704" s="455"/>
      <c r="J704" s="455"/>
      <c r="K704" s="455"/>
      <c r="L704" s="460"/>
      <c r="M704" s="231"/>
      <c r="R704" s="1"/>
      <c r="S704" s="28"/>
      <c r="W704" s="74"/>
      <c r="X704" s="74"/>
      <c r="Y704" s="334"/>
      <c r="AA704" s="329"/>
      <c r="AB704" s="143"/>
    </row>
    <row r="705" spans="1:28" ht="15.75" customHeight="1">
      <c r="A705" s="1" t="s">
        <v>101</v>
      </c>
      <c r="B705" s="463" t="s">
        <v>3418</v>
      </c>
      <c r="F705">
        <f>'Punten per wedstrijd'!Q419</f>
        <v>36</v>
      </c>
      <c r="G705" s="233">
        <f>'Punten per wedstrijd'!E671</f>
        <v>2824.3999999999978</v>
      </c>
      <c r="H705" s="233">
        <f>'Punten per wedstrijd'!N335</f>
        <v>258.39999999999964</v>
      </c>
      <c r="I705">
        <f>'Punten per wedstrijd'!T251</f>
        <v>0</v>
      </c>
      <c r="J705" s="233">
        <f>'Punten per wedstrijd'!K503</f>
        <v>799.80000000000109</v>
      </c>
      <c r="L705" s="106">
        <v>3</v>
      </c>
      <c r="M705" s="231" t="s">
        <v>2649</v>
      </c>
      <c r="R705" s="1"/>
      <c r="S705" s="458"/>
      <c r="AA705" s="329"/>
    </row>
    <row r="706" spans="1:28" ht="15.75" customHeight="1">
      <c r="A706" s="1"/>
      <c r="B706" s="376" t="s">
        <v>4168</v>
      </c>
      <c r="L706" s="106"/>
      <c r="M706" s="231"/>
      <c r="R706" s="1"/>
      <c r="S706" s="332"/>
      <c r="W706" s="334"/>
      <c r="X706" s="334"/>
      <c r="Y706" s="74"/>
      <c r="AA706" s="329"/>
    </row>
    <row r="707" spans="1:28" ht="15.75" customHeight="1">
      <c r="A707" s="1" t="s">
        <v>64</v>
      </c>
      <c r="B707" s="423" t="s">
        <v>3038</v>
      </c>
      <c r="F707" s="233">
        <f>'Punten per wedstrijd'!Q402</f>
        <v>222</v>
      </c>
      <c r="G707">
        <f>'Punten per wedstrijd'!E654</f>
        <v>2762.5</v>
      </c>
      <c r="H707">
        <f>'Punten per wedstrijd'!N318</f>
        <v>166.50000000000546</v>
      </c>
      <c r="I707">
        <f>'Punten per wedstrijd'!T234</f>
        <v>0</v>
      </c>
      <c r="J707">
        <f>'Punten per wedstrijd'!K486</f>
        <v>489.79999999999745</v>
      </c>
      <c r="L707" s="106">
        <v>1</v>
      </c>
      <c r="M707" s="231"/>
      <c r="R707" s="1"/>
      <c r="S707" s="457"/>
      <c r="AA707" s="143"/>
    </row>
    <row r="708" spans="1:28" ht="15.75">
      <c r="B708" s="376" t="s">
        <v>4144</v>
      </c>
      <c r="L708" s="106"/>
      <c r="M708" s="231"/>
      <c r="R708" s="1"/>
      <c r="W708" s="28"/>
      <c r="X708" s="28"/>
      <c r="Y708" s="28"/>
      <c r="AA708" s="329"/>
    </row>
    <row r="709" spans="1:28" ht="15.75">
      <c r="A709" s="455"/>
      <c r="B709" s="455"/>
      <c r="C709" s="455"/>
      <c r="D709" s="455"/>
      <c r="E709" s="455"/>
      <c r="F709" s="455"/>
      <c r="G709" s="455"/>
      <c r="H709" s="455"/>
      <c r="I709" s="455"/>
      <c r="J709" s="455"/>
      <c r="K709" s="455"/>
      <c r="L709" s="460"/>
      <c r="M709" s="231"/>
      <c r="R709" s="1"/>
      <c r="S709" s="332"/>
      <c r="W709" s="334"/>
      <c r="X709" s="334"/>
      <c r="Y709" s="334"/>
      <c r="AA709" s="329"/>
      <c r="AB709" s="143"/>
    </row>
    <row r="710" spans="1:28" ht="15.75">
      <c r="M710" s="231"/>
      <c r="R710" s="1"/>
      <c r="S710" s="457"/>
      <c r="AA710" s="329"/>
    </row>
    <row r="711" spans="1:28" ht="15.75">
      <c r="M711" s="231"/>
      <c r="R711" s="1"/>
      <c r="S711" s="457"/>
      <c r="AA711" s="329"/>
    </row>
    <row r="712" spans="1:28" ht="15.75">
      <c r="M712" s="231"/>
      <c r="R712" s="1"/>
      <c r="S712" s="457"/>
      <c r="AA712" s="329"/>
    </row>
    <row r="713" spans="1:28" ht="15.75">
      <c r="M713" s="231"/>
      <c r="R713" s="1"/>
      <c r="S713" s="28"/>
      <c r="W713" s="74"/>
      <c r="X713" s="74"/>
      <c r="Y713" s="74"/>
      <c r="AA713" s="329"/>
    </row>
    <row r="714" spans="1:28">
      <c r="M714" s="231"/>
      <c r="R714" s="1"/>
      <c r="S714" s="458"/>
      <c r="AA714" s="143"/>
    </row>
    <row r="715" spans="1:28" ht="20.25">
      <c r="A715" s="453" t="s">
        <v>2553</v>
      </c>
      <c r="F715" s="454" t="s">
        <v>4386</v>
      </c>
      <c r="G715" s="454" t="s">
        <v>4387</v>
      </c>
      <c r="H715" s="454" t="s">
        <v>4388</v>
      </c>
      <c r="I715" s="454" t="s">
        <v>1381</v>
      </c>
      <c r="J715" s="454" t="s">
        <v>4389</v>
      </c>
      <c r="L715" s="212" t="s">
        <v>40</v>
      </c>
      <c r="M715" s="231"/>
      <c r="R715" s="1"/>
      <c r="W715" s="28"/>
      <c r="X715" s="28"/>
      <c r="Y715" s="28"/>
      <c r="AA715" s="329"/>
    </row>
    <row r="716" spans="1:28">
      <c r="M716" s="231"/>
    </row>
    <row r="717" spans="1:28" ht="15.75">
      <c r="A717" s="122"/>
      <c r="B717" s="122"/>
      <c r="C717" s="122"/>
      <c r="D717" s="122"/>
      <c r="E717" s="122"/>
      <c r="F717" s="122"/>
      <c r="G717" s="122"/>
      <c r="H717" s="122"/>
      <c r="I717" s="122"/>
      <c r="J717" s="122"/>
      <c r="K717" s="122"/>
      <c r="L717" s="460"/>
      <c r="M717" s="231"/>
    </row>
    <row r="718" spans="1:28" ht="15.75">
      <c r="A718" s="1">
        <v>1</v>
      </c>
      <c r="B718" s="423" t="s">
        <v>3041</v>
      </c>
      <c r="C718" s="55"/>
      <c r="D718" s="55"/>
      <c r="E718" s="55"/>
      <c r="F718" s="233">
        <f>'Punten per wedstrijd'!P329</f>
        <v>146.39999999999964</v>
      </c>
      <c r="G718">
        <f>'Punten per wedstrijd'!Q329</f>
        <v>126.60000000000036</v>
      </c>
      <c r="H718">
        <f>'Punten per wedstrijd'!L497</f>
        <v>456.69999999999891</v>
      </c>
      <c r="I718" s="233">
        <f>'Punten per wedstrijd'!F665</f>
        <v>4478.3000000000975</v>
      </c>
      <c r="J718">
        <f>'Punten per wedstrijd'!R413</f>
        <v>240.50000000000728</v>
      </c>
      <c r="K718" s="55"/>
      <c r="L718" s="106">
        <v>2</v>
      </c>
      <c r="M718" s="231" t="s">
        <v>2561</v>
      </c>
    </row>
    <row r="719" spans="1:28">
      <c r="A719" s="1"/>
      <c r="B719" s="376" t="s">
        <v>4156</v>
      </c>
      <c r="C719" s="55"/>
      <c r="D719" s="55"/>
      <c r="E719" s="55"/>
      <c r="F719" s="55"/>
      <c r="G719" s="55"/>
      <c r="H719" s="55"/>
      <c r="I719" s="55"/>
      <c r="J719" s="55"/>
      <c r="K719" s="55"/>
      <c r="L719" s="55"/>
      <c r="M719" s="231"/>
    </row>
    <row r="720" spans="1:28" ht="15.75">
      <c r="A720" s="1">
        <v>9</v>
      </c>
      <c r="B720" s="463" t="s">
        <v>3415</v>
      </c>
      <c r="C720" s="55"/>
      <c r="D720" s="55"/>
      <c r="E720" s="55"/>
      <c r="F720">
        <f>'Punten per wedstrijd'!P305</f>
        <v>137.39999999999964</v>
      </c>
      <c r="G720" s="233">
        <f>'Punten per wedstrijd'!Q305</f>
        <v>144.90000000000146</v>
      </c>
      <c r="H720" s="233">
        <f>'Punten per wedstrijd'!L473</f>
        <v>830.40000000000327</v>
      </c>
      <c r="I720">
        <f>'Punten per wedstrijd'!F641</f>
        <v>4163.3500000000131</v>
      </c>
      <c r="J720" s="233">
        <f>'Punten per wedstrijd'!R389</f>
        <v>336.40000000000146</v>
      </c>
      <c r="K720" s="55"/>
      <c r="L720" s="106">
        <v>3</v>
      </c>
      <c r="M720" s="231"/>
      <c r="R720" s="1"/>
      <c r="S720" s="332"/>
      <c r="W720" s="334"/>
      <c r="X720" s="334"/>
      <c r="Y720" s="74"/>
      <c r="AA720" s="329"/>
      <c r="AB720" s="335"/>
    </row>
    <row r="721" spans="1:27">
      <c r="A721" s="1"/>
      <c r="B721" s="376" t="s">
        <v>4390</v>
      </c>
      <c r="C721" s="55"/>
      <c r="D721" s="55"/>
      <c r="E721" s="55"/>
      <c r="F721" s="55"/>
      <c r="G721" s="55"/>
      <c r="H721" s="55"/>
      <c r="I721" s="55"/>
      <c r="J721" s="55"/>
      <c r="K721" s="55"/>
      <c r="L721" s="55"/>
      <c r="M721" s="231"/>
      <c r="R721" s="1"/>
      <c r="S721" s="457"/>
    </row>
    <row r="722" spans="1:27" ht="15.75">
      <c r="A722" s="455"/>
      <c r="B722" s="122"/>
      <c r="C722" s="122"/>
      <c r="D722" s="122"/>
      <c r="E722" s="122"/>
      <c r="F722" s="122"/>
      <c r="G722" s="122"/>
      <c r="H722" s="122"/>
      <c r="I722" s="122"/>
      <c r="J722" s="122"/>
      <c r="K722" s="122"/>
      <c r="L722" s="460"/>
      <c r="M722" s="231"/>
      <c r="R722" s="1"/>
      <c r="S722" s="28"/>
      <c r="W722" s="74"/>
      <c r="X722" s="74"/>
      <c r="Y722" s="334"/>
      <c r="AA722" s="329"/>
    </row>
    <row r="723" spans="1:27" ht="15.75">
      <c r="A723" s="1">
        <v>2</v>
      </c>
      <c r="B723" s="423" t="s">
        <v>3047</v>
      </c>
      <c r="C723" s="55"/>
      <c r="D723" s="55"/>
      <c r="E723" s="55"/>
      <c r="F723">
        <f>'Punten per wedstrijd'!P282</f>
        <v>179.59999999999854</v>
      </c>
      <c r="G723">
        <f>'Punten per wedstrijd'!Q282</f>
        <v>114.19999999999891</v>
      </c>
      <c r="H723">
        <f>'Punten per wedstrijd'!L450</f>
        <v>313.09999999999854</v>
      </c>
      <c r="I723">
        <f>'Punten per wedstrijd'!F618</f>
        <v>3004.4000000000178</v>
      </c>
      <c r="J723" s="233">
        <f>'Punten per wedstrijd'!R366</f>
        <v>301.50000000000364</v>
      </c>
      <c r="K723" s="55"/>
      <c r="L723" s="106">
        <v>1</v>
      </c>
      <c r="M723" s="231" t="s">
        <v>2564</v>
      </c>
      <c r="S723" s="458"/>
    </row>
    <row r="724" spans="1:27">
      <c r="A724" s="1"/>
      <c r="B724" s="376" t="s">
        <v>4163</v>
      </c>
      <c r="C724" s="55"/>
      <c r="D724" s="55"/>
      <c r="E724" s="55"/>
      <c r="F724" s="55"/>
      <c r="G724" s="55"/>
      <c r="H724" s="55"/>
      <c r="I724" s="55"/>
      <c r="J724" s="55"/>
      <c r="K724" s="55"/>
      <c r="L724" s="55"/>
      <c r="M724" s="231"/>
      <c r="S724" s="458"/>
    </row>
    <row r="725" spans="1:27" ht="15.75">
      <c r="A725" s="1">
        <v>10</v>
      </c>
      <c r="B725" s="463" t="s">
        <v>3052</v>
      </c>
      <c r="C725" s="55"/>
      <c r="D725" s="55"/>
      <c r="E725" s="55"/>
      <c r="F725" s="233">
        <f>'Punten per wedstrijd'!P300</f>
        <v>186.00000000000546</v>
      </c>
      <c r="G725" s="233">
        <f>'Punten per wedstrijd'!Q300</f>
        <v>130.20000000000437</v>
      </c>
      <c r="H725" s="233">
        <f>'Punten per wedstrijd'!L468</f>
        <v>539.50000000000546</v>
      </c>
      <c r="I725" s="233">
        <f>'Punten per wedstrijd'!F636</f>
        <v>4559.7000000001171</v>
      </c>
      <c r="J725">
        <f>'Punten per wedstrijd'!R384</f>
        <v>203.50000000000728</v>
      </c>
      <c r="K725" s="55"/>
      <c r="L725" s="106">
        <v>4</v>
      </c>
      <c r="M725" s="231"/>
    </row>
    <row r="726" spans="1:27">
      <c r="A726" s="1"/>
      <c r="B726" s="376" t="s">
        <v>4391</v>
      </c>
      <c r="C726" s="55"/>
      <c r="D726" s="55"/>
      <c r="E726" s="55"/>
      <c r="F726" s="55"/>
      <c r="G726" s="55"/>
      <c r="H726" s="55"/>
      <c r="I726" s="55"/>
      <c r="J726" s="55"/>
      <c r="K726" s="55"/>
      <c r="L726" s="55"/>
      <c r="M726" s="231"/>
    </row>
    <row r="727" spans="1:27" ht="15.75">
      <c r="A727" s="455"/>
      <c r="B727" s="122"/>
      <c r="C727" s="122"/>
      <c r="D727" s="122"/>
      <c r="E727" s="122"/>
      <c r="F727" s="122"/>
      <c r="G727" s="122"/>
      <c r="H727" s="122"/>
      <c r="I727" s="122"/>
      <c r="J727" s="122"/>
      <c r="K727" s="122"/>
      <c r="L727" s="460"/>
      <c r="M727" s="231"/>
    </row>
    <row r="728" spans="1:27" ht="15.75">
      <c r="A728" s="1">
        <v>3</v>
      </c>
      <c r="B728" s="423" t="s">
        <v>3183</v>
      </c>
      <c r="C728" s="55"/>
      <c r="D728" s="55"/>
      <c r="E728" s="55"/>
      <c r="F728">
        <f>'Punten per wedstrijd'!P333</f>
        <v>185.99999999999454</v>
      </c>
      <c r="G728">
        <f>'Punten per wedstrijd'!Q333</f>
        <v>120.69999999999345</v>
      </c>
      <c r="H728">
        <f>'Punten per wedstrijd'!L501</f>
        <v>539.59999999999673</v>
      </c>
      <c r="I728">
        <f>'Punten per wedstrijd'!F669</f>
        <v>3136.2999999999483</v>
      </c>
      <c r="J728">
        <f>'Punten per wedstrijd'!R417</f>
        <v>180</v>
      </c>
      <c r="K728" s="55"/>
      <c r="L728" s="106">
        <v>0</v>
      </c>
      <c r="M728" s="231" t="s">
        <v>2567</v>
      </c>
    </row>
    <row r="729" spans="1:27">
      <c r="A729" s="1"/>
      <c r="B729" s="376" t="s">
        <v>4392</v>
      </c>
      <c r="C729" s="55"/>
      <c r="D729" s="55"/>
      <c r="E729" s="55"/>
      <c r="F729" s="55"/>
      <c r="G729" s="55"/>
      <c r="H729" s="55"/>
      <c r="I729" s="55"/>
      <c r="J729" s="55"/>
      <c r="K729" s="55"/>
      <c r="L729" s="55"/>
      <c r="M729" s="231"/>
    </row>
    <row r="730" spans="1:27" ht="15.75">
      <c r="A730" s="1">
        <v>11</v>
      </c>
      <c r="B730" s="463" t="s">
        <v>3176</v>
      </c>
      <c r="C730" s="55"/>
      <c r="D730" s="55"/>
      <c r="E730" s="55"/>
      <c r="F730" s="233">
        <f>'Punten per wedstrijd'!P266</f>
        <v>199.30000000000109</v>
      </c>
      <c r="G730" s="233">
        <f>'Punten per wedstrijd'!Q266</f>
        <v>129.30000000000109</v>
      </c>
      <c r="H730" s="233">
        <f>'Punten per wedstrijd'!L434</f>
        <v>549</v>
      </c>
      <c r="I730" s="233">
        <f>'Punten per wedstrijd'!F602</f>
        <v>4750.8999999999651</v>
      </c>
      <c r="J730" s="233">
        <f>'Punten per wedstrijd'!R350</f>
        <v>318.799999999992</v>
      </c>
      <c r="K730" s="55"/>
      <c r="L730" s="106">
        <v>5</v>
      </c>
      <c r="M730" s="231"/>
    </row>
    <row r="731" spans="1:27">
      <c r="A731" s="1"/>
      <c r="B731" s="376" t="s">
        <v>4393</v>
      </c>
      <c r="C731" s="55"/>
      <c r="D731" s="55"/>
      <c r="E731" s="55"/>
      <c r="F731" s="55"/>
      <c r="G731" s="55"/>
      <c r="H731" s="55"/>
      <c r="I731" s="55"/>
      <c r="J731" s="55"/>
      <c r="K731" s="55"/>
      <c r="L731" s="55"/>
      <c r="M731" s="231"/>
    </row>
    <row r="732" spans="1:27" ht="15.75">
      <c r="A732" s="455"/>
      <c r="B732" s="122"/>
      <c r="C732" s="122"/>
      <c r="D732" s="122"/>
      <c r="E732" s="122"/>
      <c r="F732" s="122"/>
      <c r="G732" s="122"/>
      <c r="H732" s="122"/>
      <c r="I732" s="122"/>
      <c r="J732" s="122"/>
      <c r="K732" s="122"/>
      <c r="L732" s="460"/>
      <c r="M732" s="231"/>
    </row>
    <row r="733" spans="1:27" ht="15.75">
      <c r="A733" s="1">
        <v>4</v>
      </c>
      <c r="B733" s="423" t="s">
        <v>3075</v>
      </c>
      <c r="C733" s="55"/>
      <c r="D733" s="55"/>
      <c r="E733" s="55"/>
      <c r="F733">
        <f>'Punten per wedstrijd'!P262</f>
        <v>117.60000000000582</v>
      </c>
      <c r="G733" s="233">
        <f>'Punten per wedstrijd'!Q262</f>
        <v>122.40000000000509</v>
      </c>
      <c r="H733">
        <f>'Punten per wedstrijd'!L430</f>
        <v>619.90000000000509</v>
      </c>
      <c r="I733">
        <f>'Punten per wedstrijd'!F598</f>
        <v>3990.9000000000015</v>
      </c>
      <c r="J733">
        <f>'Punten per wedstrijd'!R346</f>
        <v>180</v>
      </c>
      <c r="K733" s="55"/>
      <c r="L733" s="106">
        <v>1</v>
      </c>
      <c r="M733" s="231" t="s">
        <v>2569</v>
      </c>
    </row>
    <row r="734" spans="1:27">
      <c r="A734" s="1"/>
      <c r="B734" s="376" t="s">
        <v>4394</v>
      </c>
      <c r="C734" s="55"/>
      <c r="D734" s="55"/>
      <c r="E734" s="55"/>
      <c r="F734" s="55"/>
      <c r="G734" s="55"/>
      <c r="H734" s="55"/>
      <c r="I734" s="55"/>
      <c r="J734" s="55"/>
      <c r="K734" s="55"/>
      <c r="L734" s="55"/>
      <c r="M734" s="231"/>
    </row>
    <row r="735" spans="1:27" ht="15.75">
      <c r="A735" s="1">
        <v>12</v>
      </c>
      <c r="B735" s="463" t="s">
        <v>3066</v>
      </c>
      <c r="C735" s="55"/>
      <c r="D735" s="55"/>
      <c r="E735" s="55"/>
      <c r="F735" s="233">
        <f>'Punten per wedstrijd'!P328</f>
        <v>174.29999999999927</v>
      </c>
      <c r="G735">
        <f>'Punten per wedstrijd'!Q328</f>
        <v>121.19999999999891</v>
      </c>
      <c r="H735" s="233">
        <f>'Punten per wedstrijd'!L496</f>
        <v>777.60000000000036</v>
      </c>
      <c r="I735" s="233">
        <f>'Punten per wedstrijd'!F664</f>
        <v>4798.4000000000378</v>
      </c>
      <c r="J735" s="233">
        <f>'Punten per wedstrijd'!R412</f>
        <v>361.50000000000364</v>
      </c>
      <c r="K735" s="55"/>
      <c r="L735" s="106">
        <v>4</v>
      </c>
      <c r="M735" s="231"/>
    </row>
    <row r="736" spans="1:27">
      <c r="A736" s="1"/>
      <c r="B736" s="376" t="s">
        <v>4395</v>
      </c>
      <c r="C736" s="55"/>
      <c r="D736" s="55"/>
      <c r="E736" s="55"/>
      <c r="F736" s="55"/>
      <c r="G736" s="55"/>
      <c r="H736" s="55"/>
      <c r="I736" s="55"/>
      <c r="J736" s="55"/>
      <c r="K736" s="55"/>
      <c r="L736" s="55"/>
      <c r="M736" s="231"/>
    </row>
    <row r="737" spans="1:13" ht="15.75">
      <c r="A737" s="455"/>
      <c r="B737" s="122"/>
      <c r="C737" s="122"/>
      <c r="D737" s="122"/>
      <c r="E737" s="122"/>
      <c r="F737" s="122"/>
      <c r="G737" s="122"/>
      <c r="H737" s="122"/>
      <c r="I737" s="122"/>
      <c r="J737" s="122"/>
      <c r="K737" s="122"/>
      <c r="L737" s="460"/>
      <c r="M737" s="231"/>
    </row>
    <row r="738" spans="1:13" ht="15.75">
      <c r="A738" s="1">
        <v>5</v>
      </c>
      <c r="B738" s="463" t="s">
        <v>3065</v>
      </c>
      <c r="C738" s="55"/>
      <c r="D738" s="55"/>
      <c r="E738" s="55"/>
      <c r="F738" s="233">
        <f>'Punten per wedstrijd'!P322</f>
        <v>114.50000000000364</v>
      </c>
      <c r="G738" s="233">
        <f>'Punten per wedstrijd'!Q322</f>
        <v>156.00000000000364</v>
      </c>
      <c r="H738" s="233">
        <f>'Punten per wedstrijd'!L490</f>
        <v>708.90000000000509</v>
      </c>
      <c r="I738">
        <f>'Punten per wedstrijd'!F658</f>
        <v>4218.3000000000593</v>
      </c>
      <c r="J738" s="233">
        <f>'Punten per wedstrijd'!R406</f>
        <v>387.00000000000364</v>
      </c>
      <c r="K738" s="55"/>
      <c r="L738" s="106">
        <v>4</v>
      </c>
      <c r="M738" s="231" t="s">
        <v>2661</v>
      </c>
    </row>
    <row r="739" spans="1:13">
      <c r="A739" s="1"/>
      <c r="B739" s="376" t="s">
        <v>4396</v>
      </c>
      <c r="C739" s="55"/>
      <c r="D739" s="55"/>
      <c r="E739" s="55"/>
      <c r="F739" s="55"/>
      <c r="G739" s="55"/>
      <c r="H739" s="55"/>
      <c r="I739" s="55"/>
      <c r="J739" s="55"/>
      <c r="K739" s="55"/>
      <c r="L739" s="55"/>
      <c r="M739" s="231"/>
    </row>
    <row r="740" spans="1:13" ht="15.75">
      <c r="A740" s="1">
        <v>13</v>
      </c>
      <c r="B740" s="423" t="s">
        <v>3073</v>
      </c>
      <c r="C740" s="55"/>
      <c r="D740" s="55"/>
      <c r="E740" s="55"/>
      <c r="F740">
        <f>'Punten per wedstrijd'!P336</f>
        <v>110.90000000000146</v>
      </c>
      <c r="G740">
        <f>'Punten per wedstrijd'!Q336</f>
        <v>134.39999999999964</v>
      </c>
      <c r="H740">
        <f>'Punten per wedstrijd'!L504</f>
        <v>587.29999999999745</v>
      </c>
      <c r="I740" s="233">
        <f>'Punten per wedstrijd'!F672</f>
        <v>4603.8499999999767</v>
      </c>
      <c r="J740">
        <f>'Punten per wedstrijd'!R420</f>
        <v>250.50000000000728</v>
      </c>
      <c r="K740" s="55"/>
      <c r="L740" s="106">
        <v>1</v>
      </c>
      <c r="M740" s="231"/>
    </row>
    <row r="741" spans="1:13">
      <c r="A741" s="1"/>
      <c r="B741" s="376" t="s">
        <v>4397</v>
      </c>
      <c r="C741" s="55"/>
      <c r="D741" s="55"/>
      <c r="E741" s="55"/>
      <c r="F741" s="55"/>
      <c r="G741" s="55"/>
      <c r="H741" s="55"/>
      <c r="I741" s="55"/>
      <c r="J741" s="55"/>
      <c r="K741" s="55"/>
      <c r="L741" s="55"/>
      <c r="M741" s="231"/>
    </row>
    <row r="742" spans="1:13" ht="15.75">
      <c r="A742" s="455"/>
      <c r="B742" s="122"/>
      <c r="C742" s="122"/>
      <c r="D742" s="122"/>
      <c r="E742" s="122"/>
      <c r="F742" s="122"/>
      <c r="G742" s="122"/>
      <c r="H742" s="122"/>
      <c r="I742" s="122"/>
      <c r="J742" s="122"/>
      <c r="K742" s="122"/>
      <c r="L742" s="460"/>
      <c r="M742" s="231"/>
    </row>
    <row r="743" spans="1:13" ht="15.75">
      <c r="A743" s="1">
        <v>6</v>
      </c>
      <c r="B743" s="463" t="s">
        <v>3058</v>
      </c>
      <c r="C743" s="55"/>
      <c r="D743" s="55"/>
      <c r="E743" s="55"/>
      <c r="F743" s="233">
        <f>'Punten per wedstrijd'!P290</f>
        <v>90.200000000002547</v>
      </c>
      <c r="G743" s="233">
        <f>'Punten per wedstrijd'!Q290</f>
        <v>137.20000000000073</v>
      </c>
      <c r="H743">
        <f>'Punten per wedstrijd'!L458</f>
        <v>296.20000000000073</v>
      </c>
      <c r="I743" s="233">
        <f>'Punten per wedstrijd'!F626</f>
        <v>4109.350000000044</v>
      </c>
      <c r="J743">
        <f>'Punten per wedstrijd'!R374</f>
        <v>291.80000000000655</v>
      </c>
      <c r="K743" s="55"/>
      <c r="L743" s="106">
        <v>3</v>
      </c>
      <c r="M743" s="231" t="s">
        <v>2658</v>
      </c>
    </row>
    <row r="744" spans="1:13">
      <c r="A744" s="1"/>
      <c r="B744" s="376" t="s">
        <v>4398</v>
      </c>
      <c r="C744" s="55"/>
      <c r="D744" s="55"/>
      <c r="E744" s="55"/>
      <c r="F744" s="55"/>
      <c r="G744" s="55"/>
      <c r="H744" s="55"/>
      <c r="I744" s="55"/>
      <c r="J744" s="55"/>
      <c r="K744" s="55"/>
      <c r="L744" s="55"/>
      <c r="M744" s="231"/>
    </row>
    <row r="745" spans="1:13" ht="15.75">
      <c r="A745" s="1">
        <v>14</v>
      </c>
      <c r="B745" s="423" t="s">
        <v>3184</v>
      </c>
      <c r="C745" s="55"/>
      <c r="D745" s="55"/>
      <c r="E745" s="55"/>
      <c r="F745">
        <f>'Punten per wedstrijd'!P334</f>
        <v>59.599999999994907</v>
      </c>
      <c r="G745">
        <f>'Punten per wedstrijd'!Q334</f>
        <v>133.19999999999527</v>
      </c>
      <c r="H745" s="233">
        <f>'Punten per wedstrijd'!L502</f>
        <v>313.399999999996</v>
      </c>
      <c r="I745">
        <f>'Punten per wedstrijd'!F670</f>
        <v>3415.5999999999294</v>
      </c>
      <c r="J745" s="233">
        <f>'Punten per wedstrijd'!R418</f>
        <v>525.59999999999127</v>
      </c>
      <c r="K745" s="55"/>
      <c r="L745" s="106">
        <v>2</v>
      </c>
      <c r="M745" s="231"/>
    </row>
    <row r="746" spans="1:13">
      <c r="A746" s="1"/>
      <c r="B746" s="376" t="s">
        <v>4399</v>
      </c>
      <c r="C746" s="55"/>
      <c r="D746" s="55"/>
      <c r="E746" s="55"/>
      <c r="F746" s="55"/>
      <c r="G746" s="55"/>
      <c r="H746" s="55"/>
      <c r="I746" s="55"/>
      <c r="J746" s="55"/>
      <c r="K746" s="55"/>
      <c r="L746" s="55"/>
      <c r="M746" s="231"/>
    </row>
    <row r="747" spans="1:13" ht="15.75">
      <c r="A747" s="455"/>
      <c r="B747" s="122"/>
      <c r="C747" s="122"/>
      <c r="D747" s="122"/>
      <c r="E747" s="122"/>
      <c r="F747" s="122"/>
      <c r="G747" s="122"/>
      <c r="H747" s="122"/>
      <c r="I747" s="122"/>
      <c r="J747" s="122"/>
      <c r="K747" s="122"/>
      <c r="L747" s="460"/>
      <c r="M747" s="231"/>
    </row>
    <row r="748" spans="1:13" ht="15.75">
      <c r="A748" s="1">
        <v>7</v>
      </c>
      <c r="B748" s="463" t="s">
        <v>3315</v>
      </c>
      <c r="C748" s="55"/>
      <c r="D748" s="55"/>
      <c r="E748" s="55"/>
      <c r="F748" s="233">
        <f>'Punten per wedstrijd'!P326</f>
        <v>122.30000000000109</v>
      </c>
      <c r="G748">
        <f>'Punten per wedstrijd'!Q326</f>
        <v>126.60000000000218</v>
      </c>
      <c r="H748" s="233">
        <f>'Punten per wedstrijd'!L494</f>
        <v>710.30000000000473</v>
      </c>
      <c r="I748" s="233">
        <f>'Punten per wedstrijd'!F662</f>
        <v>4629.5999999999967</v>
      </c>
      <c r="J748">
        <f>'Punten per wedstrijd'!R410</f>
        <v>280.09999999999854</v>
      </c>
      <c r="K748" s="55"/>
      <c r="L748" s="106">
        <v>3</v>
      </c>
      <c r="M748" s="231" t="s">
        <v>2659</v>
      </c>
    </row>
    <row r="749" spans="1:13">
      <c r="A749" s="1"/>
      <c r="B749" s="376" t="s">
        <v>4400</v>
      </c>
      <c r="C749" s="55"/>
      <c r="D749" s="55"/>
      <c r="E749" s="55"/>
      <c r="F749" s="55"/>
      <c r="G749" s="55"/>
      <c r="H749" s="55"/>
      <c r="I749" s="55"/>
      <c r="J749" s="55"/>
      <c r="K749" s="55"/>
      <c r="L749" s="55"/>
      <c r="M749" s="231"/>
    </row>
    <row r="750" spans="1:13" ht="15.75">
      <c r="A750" s="1">
        <v>15</v>
      </c>
      <c r="B750" s="423" t="s">
        <v>3313</v>
      </c>
      <c r="C750" s="55"/>
      <c r="D750" s="55"/>
      <c r="E750" s="55"/>
      <c r="F750">
        <f>'Punten per wedstrijd'!P283</f>
        <v>71.100000000002183</v>
      </c>
      <c r="G750" s="233">
        <f>'Punten per wedstrijd'!Q283</f>
        <v>126.90000000000146</v>
      </c>
      <c r="H750">
        <f>'Punten per wedstrijd'!L451</f>
        <v>424.00000000000182</v>
      </c>
      <c r="I750">
        <f>'Punten per wedstrijd'!F619</f>
        <v>2816.5999999999985</v>
      </c>
      <c r="J750" s="233">
        <f>'Punten per wedstrijd'!R367</f>
        <v>456</v>
      </c>
      <c r="K750" s="55"/>
      <c r="L750" s="106">
        <v>2</v>
      </c>
      <c r="M750" s="231"/>
    </row>
    <row r="751" spans="1:13">
      <c r="A751" s="1"/>
      <c r="B751" s="376" t="s">
        <v>4401</v>
      </c>
      <c r="C751" s="55"/>
      <c r="D751" s="55"/>
      <c r="E751" s="55"/>
      <c r="F751" s="55"/>
      <c r="G751" s="55"/>
      <c r="H751" s="55"/>
      <c r="I751" s="55"/>
      <c r="J751" s="55"/>
      <c r="K751" s="55"/>
      <c r="L751" s="55"/>
      <c r="M751" s="231"/>
    </row>
    <row r="752" spans="1:13" ht="15.75">
      <c r="A752" s="455"/>
      <c r="B752" s="122"/>
      <c r="C752" s="122"/>
      <c r="D752" s="122"/>
      <c r="E752" s="122"/>
      <c r="F752" s="122"/>
      <c r="G752" s="122"/>
      <c r="H752" s="122"/>
      <c r="I752" s="122"/>
      <c r="J752" s="122"/>
      <c r="K752" s="122"/>
      <c r="L752" s="460"/>
      <c r="M752" s="231"/>
    </row>
    <row r="753" spans="1:13" ht="15.75">
      <c r="A753" s="1">
        <v>8</v>
      </c>
      <c r="B753" s="423" t="s">
        <v>3414</v>
      </c>
      <c r="C753" s="55"/>
      <c r="D753" s="55"/>
      <c r="E753" s="55"/>
      <c r="F753">
        <f>'Punten per wedstrijd'!P297</f>
        <v>130.50000000000182</v>
      </c>
      <c r="G753" s="233">
        <f>'Punten per wedstrijd'!Q297</f>
        <v>133.600000000004</v>
      </c>
      <c r="H753">
        <f>'Punten per wedstrijd'!L465</f>
        <v>489.20000000000255</v>
      </c>
      <c r="I753">
        <f>'Punten per wedstrijd'!F633</f>
        <v>4624.7999999999683</v>
      </c>
      <c r="J753">
        <f>'Punten per wedstrijd'!R381</f>
        <v>256.5</v>
      </c>
      <c r="K753" s="55"/>
      <c r="L753" s="106">
        <v>1</v>
      </c>
      <c r="M753" s="231" t="s">
        <v>2660</v>
      </c>
    </row>
    <row r="754" spans="1:13">
      <c r="A754" s="1"/>
      <c r="B754" s="376" t="s">
        <v>4402</v>
      </c>
      <c r="C754" s="55"/>
      <c r="D754" s="55"/>
      <c r="E754" s="55"/>
      <c r="F754" s="55"/>
      <c r="G754" s="55"/>
      <c r="H754" s="55"/>
      <c r="I754" s="55"/>
      <c r="J754" s="55"/>
      <c r="K754" s="55"/>
      <c r="L754" s="55"/>
      <c r="M754" s="231"/>
    </row>
    <row r="755" spans="1:13" ht="15.75">
      <c r="A755" s="1">
        <v>16</v>
      </c>
      <c r="B755" s="463" t="s">
        <v>3418</v>
      </c>
      <c r="C755" s="55"/>
      <c r="D755" s="55"/>
      <c r="E755" s="55"/>
      <c r="F755" s="233">
        <f>'Punten per wedstrijd'!P335</f>
        <v>160.99999999999818</v>
      </c>
      <c r="G755">
        <f>'Punten per wedstrijd'!Q335</f>
        <v>117.19999999999891</v>
      </c>
      <c r="H755" s="233">
        <f>'Punten per wedstrijd'!L503</f>
        <v>553.79999999999927</v>
      </c>
      <c r="I755" s="233">
        <f>'Punten per wedstrijd'!F671</f>
        <v>4841.3999999999651</v>
      </c>
      <c r="J755" s="233">
        <f>'Punten per wedstrijd'!R419</f>
        <v>494.49999999999636</v>
      </c>
      <c r="K755" s="55"/>
      <c r="L755" s="106">
        <v>4</v>
      </c>
      <c r="M755" s="231"/>
    </row>
    <row r="756" spans="1:13">
      <c r="A756" s="1"/>
      <c r="B756" s="376" t="s">
        <v>4403</v>
      </c>
      <c r="C756" s="55"/>
      <c r="D756" s="55"/>
      <c r="E756" s="55"/>
      <c r="F756" s="55"/>
      <c r="G756" s="55"/>
      <c r="H756" s="55"/>
      <c r="I756" s="55"/>
      <c r="J756" s="55"/>
      <c r="K756" s="55"/>
      <c r="L756" s="55"/>
      <c r="M756" s="231"/>
    </row>
    <row r="757" spans="1:13" ht="15.75">
      <c r="A757" s="122"/>
      <c r="B757" s="122"/>
      <c r="C757" s="122"/>
      <c r="D757" s="122"/>
      <c r="E757" s="122"/>
      <c r="F757" s="122"/>
      <c r="G757" s="122"/>
      <c r="H757" s="122"/>
      <c r="I757" s="122"/>
      <c r="J757" s="122"/>
      <c r="K757" s="122"/>
      <c r="L757" s="460"/>
    </row>
    <row r="763" spans="1:13" ht="20.25">
      <c r="A763" s="453" t="s">
        <v>2554</v>
      </c>
      <c r="F763" s="454" t="s">
        <v>4505</v>
      </c>
      <c r="G763" s="454" t="s">
        <v>4506</v>
      </c>
      <c r="H763" s="454" t="s">
        <v>4507</v>
      </c>
      <c r="I763" s="454" t="s">
        <v>4508</v>
      </c>
      <c r="J763" s="454" t="s">
        <v>4509</v>
      </c>
      <c r="L763" s="212" t="s">
        <v>40</v>
      </c>
    </row>
    <row r="765" spans="1:13" ht="15.75">
      <c r="A765" s="122"/>
      <c r="B765" s="122"/>
      <c r="C765" s="122"/>
      <c r="D765" s="122"/>
      <c r="E765" s="122"/>
      <c r="F765" s="122"/>
      <c r="G765" s="122"/>
      <c r="H765" s="122"/>
      <c r="I765" s="122"/>
      <c r="J765" s="122"/>
      <c r="K765" s="122"/>
      <c r="L765" s="460"/>
    </row>
    <row r="766" spans="1:13" ht="15.75">
      <c r="A766" s="1" t="s">
        <v>138</v>
      </c>
      <c r="B766" s="423" t="s">
        <v>3415</v>
      </c>
      <c r="C766" s="55"/>
      <c r="D766" s="55"/>
      <c r="E766" s="55"/>
      <c r="F766" s="233">
        <f>'Punten per wedstrijd'!M473</f>
        <v>423.70000000000437</v>
      </c>
      <c r="G766" s="233">
        <f>'Punten per wedstrijd'!O557</f>
        <v>266.30000000000291</v>
      </c>
      <c r="H766">
        <f>'Punten per wedstrijd'!P557</f>
        <v>0</v>
      </c>
      <c r="I766">
        <f>'Punten per wedstrijd'!S389</f>
        <v>305.00000000000364</v>
      </c>
      <c r="J766">
        <f>'Punten per wedstrijd'!T389</f>
        <v>241.60000000000582</v>
      </c>
      <c r="K766" s="55"/>
      <c r="L766" s="106">
        <v>2</v>
      </c>
      <c r="M766" s="231" t="s">
        <v>2560</v>
      </c>
    </row>
    <row r="767" spans="1:13">
      <c r="A767" s="1"/>
      <c r="B767" s="376" t="s">
        <v>4510</v>
      </c>
      <c r="C767" s="55"/>
      <c r="D767" s="55"/>
      <c r="E767" s="55"/>
      <c r="K767" s="55"/>
      <c r="L767" s="55"/>
    </row>
    <row r="768" spans="1:13" ht="15.75">
      <c r="A768" s="1" t="s">
        <v>135</v>
      </c>
      <c r="B768" s="463" t="s">
        <v>3418</v>
      </c>
      <c r="C768" s="55"/>
      <c r="D768" s="55"/>
      <c r="E768" s="55"/>
      <c r="F768">
        <f>'Punten per wedstrijd'!M503</f>
        <v>394.79999999999563</v>
      </c>
      <c r="G768">
        <f>'Punten per wedstrijd'!O587</f>
        <v>218.90000000000146</v>
      </c>
      <c r="H768" s="233">
        <f>'Punten per wedstrijd'!P587</f>
        <v>135.20000000000073</v>
      </c>
      <c r="I768" s="233">
        <f>'Punten per wedstrijd'!S419</f>
        <v>351</v>
      </c>
      <c r="J768" s="233">
        <f>'Punten per wedstrijd'!T419</f>
        <v>253.69999999999709</v>
      </c>
      <c r="K768" s="55"/>
      <c r="L768" s="106">
        <v>3</v>
      </c>
    </row>
    <row r="769" spans="1:13">
      <c r="A769" s="1"/>
      <c r="B769" s="376" t="s">
        <v>4511</v>
      </c>
      <c r="C769" s="55"/>
      <c r="D769" s="55"/>
      <c r="E769" s="55"/>
      <c r="K769" s="55"/>
      <c r="L769" s="55"/>
    </row>
    <row r="770" spans="1:13" ht="15.75">
      <c r="A770" s="455"/>
      <c r="B770" s="122"/>
      <c r="C770" s="122"/>
      <c r="D770" s="122"/>
      <c r="E770" s="122"/>
      <c r="F770" s="122"/>
      <c r="G770" s="122"/>
      <c r="H770" s="122"/>
      <c r="I770" s="122"/>
      <c r="J770" s="122"/>
      <c r="K770" s="122"/>
      <c r="L770" s="460"/>
    </row>
    <row r="771" spans="1:13" ht="15.75">
      <c r="A771" s="1" t="s">
        <v>139</v>
      </c>
      <c r="B771" s="463" t="s">
        <v>3052</v>
      </c>
      <c r="C771" s="55"/>
      <c r="D771" s="55"/>
      <c r="E771" s="55"/>
      <c r="F771">
        <f>'Punten per wedstrijd'!M468</f>
        <v>476.49999999999636</v>
      </c>
      <c r="G771" s="233">
        <f>'Punten per wedstrijd'!O552</f>
        <v>370.99999999999636</v>
      </c>
      <c r="H771" s="233">
        <f>'Punten per wedstrijd'!P552</f>
        <v>72.799999999995634</v>
      </c>
      <c r="I771" s="233">
        <f>'Punten per wedstrijd'!S384</f>
        <v>268.09999999999854</v>
      </c>
      <c r="J771" s="233">
        <f>'Punten per wedstrijd'!T384</f>
        <v>249.10000000000582</v>
      </c>
      <c r="K771" s="55"/>
      <c r="L771" s="106">
        <v>4</v>
      </c>
      <c r="M771" s="231" t="s">
        <v>2563</v>
      </c>
    </row>
    <row r="772" spans="1:13">
      <c r="A772" s="1"/>
      <c r="B772" s="376" t="s">
        <v>4391</v>
      </c>
      <c r="C772" s="55"/>
      <c r="D772" s="55"/>
      <c r="E772" s="55"/>
      <c r="K772" s="55"/>
      <c r="L772" s="55"/>
    </row>
    <row r="773" spans="1:13" ht="15.75">
      <c r="A773" s="1" t="s">
        <v>137</v>
      </c>
      <c r="B773" s="423" t="s">
        <v>3315</v>
      </c>
      <c r="C773" s="55"/>
      <c r="D773" s="55"/>
      <c r="E773" s="55"/>
      <c r="F773" s="233">
        <f>'Punten per wedstrijd'!M494</f>
        <v>539.99999999999636</v>
      </c>
      <c r="G773">
        <f>'Punten per wedstrijd'!O578</f>
        <v>254.89999999999782</v>
      </c>
      <c r="H773">
        <f>'Punten per wedstrijd'!P578</f>
        <v>0</v>
      </c>
      <c r="I773">
        <f>'Punten per wedstrijd'!S410</f>
        <v>200.29999999999563</v>
      </c>
      <c r="J773">
        <f>'Punten per wedstrijd'!T410</f>
        <v>159.59999999999854</v>
      </c>
      <c r="K773" s="55"/>
      <c r="L773" s="106">
        <v>1</v>
      </c>
    </row>
    <row r="774" spans="1:13">
      <c r="A774" s="1"/>
      <c r="B774" s="376" t="s">
        <v>4512</v>
      </c>
      <c r="C774" s="55"/>
      <c r="D774" s="55"/>
      <c r="E774" s="55"/>
      <c r="K774" s="55"/>
      <c r="L774" s="55"/>
    </row>
    <row r="775" spans="1:13" ht="15.75">
      <c r="A775" s="455"/>
      <c r="B775" s="122"/>
      <c r="C775" s="122"/>
      <c r="D775" s="122"/>
      <c r="E775" s="122"/>
      <c r="F775" s="122"/>
      <c r="G775" s="122"/>
      <c r="H775" s="122"/>
      <c r="I775" s="122"/>
      <c r="J775" s="122"/>
      <c r="K775" s="122"/>
      <c r="L775" s="460"/>
    </row>
    <row r="776" spans="1:13" ht="15.75">
      <c r="A776" s="1" t="s">
        <v>133</v>
      </c>
      <c r="B776" s="463" t="s">
        <v>3176</v>
      </c>
      <c r="C776" s="55"/>
      <c r="D776" s="55"/>
      <c r="E776" s="55"/>
      <c r="F776">
        <f>'Punten per wedstrijd'!M434</f>
        <v>268.90000000000146</v>
      </c>
      <c r="G776" s="233">
        <f>'Punten per wedstrijd'!O518</f>
        <v>338.40000000000146</v>
      </c>
      <c r="H776" s="233">
        <f>'Punten per wedstrijd'!P518</f>
        <v>208.09999999999491</v>
      </c>
      <c r="I776" s="233">
        <f>'Punten per wedstrijd'!S350</f>
        <v>316.49999999999636</v>
      </c>
      <c r="J776">
        <f>'Punten per wedstrijd'!T350</f>
        <v>172.5</v>
      </c>
      <c r="K776" s="55"/>
      <c r="L776" s="106">
        <v>3</v>
      </c>
      <c r="M776" s="231" t="s">
        <v>2566</v>
      </c>
    </row>
    <row r="777" spans="1:13">
      <c r="A777" s="1"/>
      <c r="B777" s="376" t="s">
        <v>4513</v>
      </c>
      <c r="C777" s="55"/>
      <c r="D777" s="55"/>
      <c r="E777" s="55"/>
      <c r="K777" s="55"/>
      <c r="L777" s="55"/>
    </row>
    <row r="778" spans="1:13" ht="15.75">
      <c r="A778" s="1" t="s">
        <v>134</v>
      </c>
      <c r="B778" s="423" t="s">
        <v>3058</v>
      </c>
      <c r="C778" s="55"/>
      <c r="D778" s="55"/>
      <c r="E778" s="55"/>
      <c r="F778" s="233">
        <f>'Punten per wedstrijd'!M458</f>
        <v>316.00000000000364</v>
      </c>
      <c r="G778">
        <f>'Punten per wedstrijd'!O542</f>
        <v>120.60000000000218</v>
      </c>
      <c r="H778">
        <f>'Punten per wedstrijd'!P542</f>
        <v>85.400000000005093</v>
      </c>
      <c r="I778">
        <f>'Punten per wedstrijd'!S374</f>
        <v>248.90000000000509</v>
      </c>
      <c r="J778" s="233">
        <f>'Punten per wedstrijd'!T374</f>
        <v>262.60000000000582</v>
      </c>
      <c r="K778" s="55"/>
      <c r="L778" s="106">
        <v>2</v>
      </c>
    </row>
    <row r="779" spans="1:13">
      <c r="A779" s="1"/>
      <c r="B779" s="376" t="s">
        <v>4153</v>
      </c>
      <c r="C779" s="55"/>
      <c r="D779" s="55"/>
      <c r="E779" s="55"/>
      <c r="K779" s="55"/>
      <c r="L779" s="55"/>
    </row>
    <row r="780" spans="1:13" ht="15.75">
      <c r="A780" s="455"/>
      <c r="B780" s="122"/>
      <c r="C780" s="122"/>
      <c r="D780" s="122"/>
      <c r="E780" s="122"/>
      <c r="F780" s="122"/>
      <c r="G780" s="122"/>
      <c r="H780" s="122"/>
      <c r="I780" s="122"/>
      <c r="J780" s="122"/>
      <c r="K780" s="122"/>
      <c r="L780" s="460"/>
    </row>
    <row r="781" spans="1:13" ht="15.75">
      <c r="A781" s="1" t="s">
        <v>140</v>
      </c>
      <c r="B781" s="423" t="s">
        <v>3066</v>
      </c>
      <c r="C781" s="55"/>
      <c r="D781" s="55"/>
      <c r="E781" s="55"/>
      <c r="F781" s="233">
        <f>'Punten per wedstrijd'!M496</f>
        <v>435.80000000000291</v>
      </c>
      <c r="G781">
        <f>'Punten per wedstrijd'!O580</f>
        <v>265.60000000000582</v>
      </c>
      <c r="H781">
        <f>'Punten per wedstrijd'!P580</f>
        <v>131.20000000000437</v>
      </c>
      <c r="I781">
        <f>'Punten per wedstrijd'!S412</f>
        <v>251.10000000000582</v>
      </c>
      <c r="J781">
        <f>'Punten per wedstrijd'!T412</f>
        <v>177.80000000000655</v>
      </c>
      <c r="K781" s="55"/>
      <c r="L781" s="106">
        <v>1</v>
      </c>
      <c r="M781" s="231" t="s">
        <v>2568</v>
      </c>
    </row>
    <row r="782" spans="1:13">
      <c r="A782" s="1"/>
      <c r="B782" s="376" t="s">
        <v>4162</v>
      </c>
      <c r="C782" s="55"/>
      <c r="D782" s="55"/>
      <c r="E782" s="55"/>
      <c r="K782" s="55"/>
      <c r="L782" s="55"/>
    </row>
    <row r="783" spans="1:13" ht="15.75">
      <c r="A783" s="1" t="s">
        <v>136</v>
      </c>
      <c r="B783" s="463" t="s">
        <v>3065</v>
      </c>
      <c r="C783" s="55"/>
      <c r="D783" s="55"/>
      <c r="E783" s="55"/>
      <c r="F783">
        <f>'Punten per wedstrijd'!M490</f>
        <v>306</v>
      </c>
      <c r="G783" s="233">
        <f>'Punten per wedstrijd'!O574</f>
        <v>277.10000000000218</v>
      </c>
      <c r="H783" s="233">
        <f>'Punten per wedstrijd'!P574</f>
        <v>178.10000000000582</v>
      </c>
      <c r="I783" s="233">
        <f>'Punten per wedstrijd'!S406</f>
        <v>290.70000000000437</v>
      </c>
      <c r="J783" s="233">
        <f>'Punten per wedstrijd'!T406</f>
        <v>231.00000000000728</v>
      </c>
      <c r="K783" s="55"/>
      <c r="L783" s="106">
        <v>4</v>
      </c>
    </row>
    <row r="784" spans="1:13">
      <c r="A784" s="1"/>
      <c r="B784" s="376" t="s">
        <v>4514</v>
      </c>
      <c r="C784" s="55"/>
      <c r="D784" s="55"/>
      <c r="E784" s="55"/>
      <c r="K784" s="55"/>
      <c r="L784" s="55"/>
    </row>
    <row r="785" spans="1:13" ht="15.75">
      <c r="A785" s="455"/>
      <c r="B785" s="122"/>
      <c r="C785" s="122"/>
      <c r="D785" s="122"/>
      <c r="E785" s="122"/>
      <c r="F785" s="122"/>
      <c r="G785" s="122"/>
      <c r="H785" s="122"/>
      <c r="I785" s="122"/>
      <c r="J785" s="122"/>
      <c r="K785" s="122"/>
      <c r="L785" s="460"/>
    </row>
    <row r="791" spans="1:13" ht="20.25">
      <c r="A791" s="453" t="s">
        <v>2555</v>
      </c>
      <c r="F791" s="454" t="s">
        <v>4668</v>
      </c>
      <c r="G791" s="454" t="s">
        <v>4669</v>
      </c>
      <c r="H791" s="454" t="s">
        <v>4670</v>
      </c>
      <c r="I791" s="454" t="s">
        <v>4671</v>
      </c>
      <c r="J791" s="454" t="s">
        <v>4672</v>
      </c>
      <c r="L791" s="212" t="s">
        <v>40</v>
      </c>
    </row>
    <row r="793" spans="1:13" ht="15.75">
      <c r="A793" s="455"/>
      <c r="B793" s="122"/>
      <c r="C793" s="122"/>
      <c r="D793" s="122"/>
      <c r="E793" s="122"/>
      <c r="F793" s="122"/>
      <c r="G793" s="122"/>
      <c r="H793" s="122"/>
      <c r="I793" s="122"/>
      <c r="J793" s="122"/>
      <c r="K793" s="122"/>
      <c r="L793" s="460"/>
    </row>
    <row r="794" spans="1:13" ht="15.75">
      <c r="A794" s="1">
        <v>1</v>
      </c>
      <c r="B794" s="463" t="s">
        <v>3418</v>
      </c>
      <c r="F794" s="233">
        <f>'Punten per wedstrijd'!U419</f>
        <v>360.99999999999636</v>
      </c>
      <c r="G794">
        <f>'Punten per wedstrijd'!X335</f>
        <v>95.099999999994907</v>
      </c>
      <c r="H794">
        <f>'Punten per wedstrijd'!V419</f>
        <v>397.19999999999709</v>
      </c>
      <c r="I794" s="233">
        <f>'Punten per wedstrijd'!Y335</f>
        <v>37.399999999994179</v>
      </c>
      <c r="J794" s="233">
        <f>'Punten per wedstrijd'!W419</f>
        <v>463.09999999999127</v>
      </c>
      <c r="L794" s="106">
        <v>3</v>
      </c>
    </row>
    <row r="795" spans="1:13">
      <c r="A795" s="1"/>
      <c r="B795" s="376" t="s">
        <v>4511</v>
      </c>
      <c r="L795" s="55"/>
      <c r="M795" t="s">
        <v>5024</v>
      </c>
    </row>
    <row r="796" spans="1:13" ht="15.75">
      <c r="A796" s="1">
        <v>4</v>
      </c>
      <c r="B796" s="423" t="s">
        <v>3065</v>
      </c>
      <c r="F796">
        <f>'Punten per wedstrijd'!U406</f>
        <v>234.00000000000364</v>
      </c>
      <c r="G796" s="233">
        <f>'Punten per wedstrijd'!X322</f>
        <v>153.50000000000364</v>
      </c>
      <c r="H796" s="233">
        <f>'Punten per wedstrijd'!V406</f>
        <v>566.50000000000364</v>
      </c>
      <c r="I796">
        <f>'Punten per wedstrijd'!Y322</f>
        <v>36.400000000001455</v>
      </c>
      <c r="J796">
        <f>'Punten per wedstrijd'!W406</f>
        <v>438.30000000000655</v>
      </c>
      <c r="L796" s="106">
        <v>2</v>
      </c>
    </row>
    <row r="797" spans="1:13">
      <c r="A797" s="1"/>
      <c r="B797" s="376" t="s">
        <v>4674</v>
      </c>
    </row>
    <row r="798" spans="1:13" ht="15.75">
      <c r="A798" s="455"/>
      <c r="B798" s="455"/>
      <c r="C798" s="122"/>
      <c r="D798" s="122"/>
      <c r="E798" s="122"/>
      <c r="F798" s="122"/>
      <c r="G798" s="122"/>
      <c r="H798" s="122"/>
      <c r="I798" s="122"/>
      <c r="J798" s="122"/>
      <c r="K798" s="122"/>
      <c r="L798" s="460"/>
    </row>
    <row r="799" spans="1:13" ht="15.75">
      <c r="A799" s="1">
        <v>2</v>
      </c>
      <c r="B799" s="463" t="s">
        <v>3052</v>
      </c>
      <c r="F799" s="233">
        <f>'Punten per wedstrijd'!U384</f>
        <v>295.200000000008</v>
      </c>
      <c r="G799" s="233">
        <f>'Punten per wedstrijd'!X300</f>
        <v>115.700000000008</v>
      </c>
      <c r="H799" s="233">
        <f>'Punten per wedstrijd'!V384</f>
        <v>602.00000000000364</v>
      </c>
      <c r="I799">
        <f>'Punten per wedstrijd'!Y300</f>
        <v>40.80000000000291</v>
      </c>
      <c r="J799" s="233">
        <f>'Punten per wedstrijd'!W384</f>
        <v>465.50000000000364</v>
      </c>
      <c r="L799" s="106">
        <v>4</v>
      </c>
    </row>
    <row r="800" spans="1:13">
      <c r="A800" s="1"/>
      <c r="B800" s="376" t="s">
        <v>4391</v>
      </c>
      <c r="L800" s="55"/>
      <c r="M800" t="s">
        <v>5023</v>
      </c>
    </row>
    <row r="801" spans="1:12" ht="15.75">
      <c r="A801" s="1">
        <v>3</v>
      </c>
      <c r="B801" s="423" t="s">
        <v>3176</v>
      </c>
      <c r="F801">
        <f>'Punten per wedstrijd'!U350</f>
        <v>126.70000000000073</v>
      </c>
      <c r="G801">
        <f>'Punten per wedstrijd'!X266</f>
        <v>77.900000000005093</v>
      </c>
      <c r="H801">
        <f>'Punten per wedstrijd'!V350</f>
        <v>513</v>
      </c>
      <c r="I801" s="233">
        <f>'Punten per wedstrijd'!Y266</f>
        <v>45.799999999999272</v>
      </c>
      <c r="J801">
        <f>'Punten per wedstrijd'!W350</f>
        <v>361.40000000000873</v>
      </c>
      <c r="L801" s="106">
        <v>1</v>
      </c>
    </row>
    <row r="802" spans="1:12">
      <c r="A802" s="1"/>
      <c r="B802" s="376" t="s">
        <v>4673</v>
      </c>
    </row>
    <row r="803" spans="1:12" ht="15.75">
      <c r="A803" s="455"/>
      <c r="B803" s="122"/>
      <c r="C803" s="122"/>
      <c r="D803" s="122"/>
      <c r="E803" s="122"/>
      <c r="F803" s="122"/>
      <c r="G803" s="122"/>
      <c r="H803" s="122"/>
      <c r="I803" s="122"/>
      <c r="J803" s="122"/>
      <c r="K803" s="122"/>
      <c r="L803" s="460"/>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M106:M109 M176:M179 M246:M249 M316:M319 M386:M389 M456:M459 M526:M529 M596:M59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522"/>
  <sheetViews>
    <sheetView topLeftCell="A1085" workbookViewId="0">
      <selection activeCell="F1102" sqref="F1102"/>
    </sheetView>
  </sheetViews>
  <sheetFormatPr defaultColWidth="11.42578125" defaultRowHeight="12.75"/>
  <sheetData>
    <row r="1" spans="1:6" ht="25.5">
      <c r="A1" s="23" t="s">
        <v>3912</v>
      </c>
    </row>
    <row r="3" spans="1:6" ht="15.75">
      <c r="A3" s="24" t="s">
        <v>3770</v>
      </c>
      <c r="F3" s="130" t="s">
        <v>3788</v>
      </c>
    </row>
    <row r="4" spans="1:6">
      <c r="A4" s="25" t="s">
        <v>2256</v>
      </c>
      <c r="F4" t="s">
        <v>2256</v>
      </c>
    </row>
    <row r="5" spans="1:6">
      <c r="A5" s="26" t="s">
        <v>849</v>
      </c>
      <c r="F5">
        <v>1</v>
      </c>
    </row>
    <row r="6" spans="1:6">
      <c r="A6" s="21" t="s">
        <v>805</v>
      </c>
    </row>
    <row r="8" spans="1:6" ht="15.75">
      <c r="A8" s="24" t="s">
        <v>3771</v>
      </c>
      <c r="F8" s="130" t="s">
        <v>3788</v>
      </c>
    </row>
    <row r="9" spans="1:6">
      <c r="A9" s="25" t="s">
        <v>854</v>
      </c>
      <c r="F9" t="s">
        <v>2256</v>
      </c>
    </row>
    <row r="10" spans="1:6">
      <c r="A10" s="26" t="s">
        <v>11</v>
      </c>
      <c r="F10">
        <v>2</v>
      </c>
    </row>
    <row r="11" spans="1:6">
      <c r="A11" s="21" t="s">
        <v>21</v>
      </c>
    </row>
    <row r="13" spans="1:6" ht="15.75">
      <c r="A13" s="24" t="s">
        <v>3772</v>
      </c>
      <c r="F13" s="130" t="s">
        <v>3788</v>
      </c>
    </row>
    <row r="14" spans="1:6">
      <c r="A14" s="25" t="s">
        <v>2256</v>
      </c>
      <c r="F14" t="s">
        <v>2256</v>
      </c>
    </row>
    <row r="15" spans="1:6">
      <c r="A15" s="26" t="s">
        <v>805</v>
      </c>
      <c r="F15">
        <v>3</v>
      </c>
    </row>
    <row r="16" spans="1:6">
      <c r="A16" s="21" t="s">
        <v>2281</v>
      </c>
    </row>
    <row r="17" spans="1:6">
      <c r="A17" s="21"/>
    </row>
    <row r="18" spans="1:6" ht="15.75">
      <c r="A18" s="24" t="s">
        <v>3773</v>
      </c>
      <c r="F18" s="130" t="s">
        <v>3788</v>
      </c>
    </row>
    <row r="19" spans="1:6">
      <c r="A19" s="25" t="s">
        <v>2256</v>
      </c>
      <c r="F19" t="s">
        <v>2256</v>
      </c>
    </row>
    <row r="20" spans="1:6">
      <c r="A20" s="26" t="s">
        <v>17</v>
      </c>
      <c r="F20">
        <v>4</v>
      </c>
    </row>
    <row r="21" spans="1:6">
      <c r="A21" s="21" t="s">
        <v>2281</v>
      </c>
    </row>
    <row r="22" spans="1:6">
      <c r="A22" s="26"/>
    </row>
    <row r="23" spans="1:6" ht="15.75">
      <c r="A23" s="24" t="s">
        <v>3774</v>
      </c>
      <c r="F23" s="130" t="s">
        <v>3788</v>
      </c>
    </row>
    <row r="24" spans="1:6">
      <c r="A24" s="25" t="s">
        <v>2225</v>
      </c>
      <c r="F24" t="s">
        <v>2256</v>
      </c>
    </row>
    <row r="25" spans="1:6">
      <c r="A25" s="26" t="s">
        <v>1834</v>
      </c>
      <c r="F25">
        <v>5</v>
      </c>
    </row>
    <row r="26" spans="1:6">
      <c r="A26" s="21" t="s">
        <v>859</v>
      </c>
    </row>
    <row r="27" spans="1:6">
      <c r="A27" s="21"/>
    </row>
    <row r="28" spans="1:6" ht="15.75">
      <c r="A28" s="24" t="s">
        <v>3775</v>
      </c>
      <c r="F28" s="130" t="s">
        <v>3788</v>
      </c>
    </row>
    <row r="29" spans="1:6">
      <c r="A29" s="25" t="s">
        <v>861</v>
      </c>
      <c r="F29" t="s">
        <v>2256</v>
      </c>
    </row>
    <row r="30" spans="1:6">
      <c r="A30" s="26" t="s">
        <v>824</v>
      </c>
      <c r="F30">
        <v>6</v>
      </c>
    </row>
    <row r="31" spans="1:6">
      <c r="A31" s="21" t="s">
        <v>2252</v>
      </c>
    </row>
    <row r="32" spans="1:6">
      <c r="A32" s="21"/>
    </row>
    <row r="33" spans="1:6" ht="15.75">
      <c r="A33" s="24" t="s">
        <v>3776</v>
      </c>
      <c r="F33" s="130" t="s">
        <v>3788</v>
      </c>
    </row>
    <row r="34" spans="1:6">
      <c r="A34" s="25" t="s">
        <v>33</v>
      </c>
      <c r="F34" t="s">
        <v>2256</v>
      </c>
    </row>
    <row r="35" spans="1:6">
      <c r="A35" s="26" t="s">
        <v>17</v>
      </c>
      <c r="F35">
        <v>7</v>
      </c>
    </row>
    <row r="36" spans="1:6">
      <c r="A36" s="21" t="s">
        <v>835</v>
      </c>
    </row>
    <row r="37" spans="1:6">
      <c r="A37" s="26"/>
    </row>
    <row r="38" spans="1:6" ht="15.75">
      <c r="A38" s="24" t="s">
        <v>3777</v>
      </c>
      <c r="F38" s="130" t="s">
        <v>3788</v>
      </c>
    </row>
    <row r="39" spans="1:6">
      <c r="A39" s="25" t="s">
        <v>31</v>
      </c>
      <c r="F39" t="s">
        <v>1836</v>
      </c>
    </row>
    <row r="40" spans="1:6">
      <c r="A40" s="26" t="s">
        <v>154</v>
      </c>
      <c r="F40">
        <v>1</v>
      </c>
    </row>
    <row r="41" spans="1:6">
      <c r="A41" s="21" t="s">
        <v>1836</v>
      </c>
    </row>
    <row r="42" spans="1:6">
      <c r="A42" s="21"/>
    </row>
    <row r="43" spans="1:6" ht="15.75">
      <c r="A43" s="24" t="s">
        <v>3778</v>
      </c>
      <c r="F43" s="130" t="s">
        <v>3788</v>
      </c>
    </row>
    <row r="44" spans="1:6">
      <c r="A44" s="25" t="s">
        <v>871</v>
      </c>
      <c r="F44" t="s">
        <v>1836</v>
      </c>
    </row>
    <row r="45" spans="1:6">
      <c r="A45" s="26" t="s">
        <v>155</v>
      </c>
      <c r="F45">
        <v>2</v>
      </c>
    </row>
    <row r="46" spans="1:6">
      <c r="A46" s="21" t="s">
        <v>2236</v>
      </c>
    </row>
    <row r="47" spans="1:6">
      <c r="A47" s="21"/>
    </row>
    <row r="48" spans="1:6" ht="15.75">
      <c r="A48" s="24" t="s">
        <v>3779</v>
      </c>
      <c r="F48" s="130" t="s">
        <v>3788</v>
      </c>
    </row>
    <row r="49" spans="1:6">
      <c r="A49" s="25" t="s">
        <v>1838</v>
      </c>
      <c r="F49" t="s">
        <v>1836</v>
      </c>
    </row>
    <row r="50" spans="1:6">
      <c r="A50" s="25" t="s">
        <v>817</v>
      </c>
      <c r="F50">
        <v>3</v>
      </c>
    </row>
    <row r="51" spans="1:6">
      <c r="A51" s="21" t="s">
        <v>2252</v>
      </c>
    </row>
    <row r="52" spans="1:6">
      <c r="A52" s="21" t="s">
        <v>871</v>
      </c>
    </row>
    <row r="53" spans="1:6">
      <c r="A53" s="21" t="s">
        <v>2543</v>
      </c>
    </row>
    <row r="54" spans="1:6">
      <c r="A54" s="21" t="s">
        <v>1840</v>
      </c>
    </row>
    <row r="55" spans="1:6">
      <c r="A55" s="21"/>
    </row>
    <row r="56" spans="1:6" ht="15.75">
      <c r="A56" s="24" t="s">
        <v>4758</v>
      </c>
      <c r="F56" s="130" t="s">
        <v>3788</v>
      </c>
    </row>
    <row r="57" spans="1:6">
      <c r="A57" s="25" t="s">
        <v>820</v>
      </c>
      <c r="F57" t="s">
        <v>1836</v>
      </c>
    </row>
    <row r="58" spans="1:6">
      <c r="A58" s="26" t="s">
        <v>2225</v>
      </c>
      <c r="F58">
        <v>4</v>
      </c>
    </row>
    <row r="59" spans="1:6">
      <c r="A59" s="21" t="s">
        <v>2257</v>
      </c>
    </row>
    <row r="60" spans="1:6">
      <c r="A60" s="100"/>
    </row>
    <row r="61" spans="1:6" ht="15.75">
      <c r="A61" s="24" t="s">
        <v>3780</v>
      </c>
      <c r="F61" s="130" t="s">
        <v>3788</v>
      </c>
    </row>
    <row r="62" spans="1:6">
      <c r="A62" s="25" t="s">
        <v>1843</v>
      </c>
      <c r="F62" t="s">
        <v>1836</v>
      </c>
    </row>
    <row r="63" spans="1:6">
      <c r="A63" s="26" t="s">
        <v>153</v>
      </c>
      <c r="F63">
        <v>5</v>
      </c>
    </row>
    <row r="64" spans="1:6">
      <c r="A64" s="21" t="s">
        <v>2256</v>
      </c>
    </row>
    <row r="65" spans="1:6">
      <c r="A65" s="21"/>
    </row>
    <row r="66" spans="1:6" ht="15.75">
      <c r="A66" s="24" t="s">
        <v>3781</v>
      </c>
      <c r="F66" s="130" t="s">
        <v>3788</v>
      </c>
    </row>
    <row r="67" spans="1:6">
      <c r="A67" s="25" t="s">
        <v>142</v>
      </c>
      <c r="F67" t="s">
        <v>1836</v>
      </c>
    </row>
    <row r="68" spans="1:6">
      <c r="A68" s="26" t="s">
        <v>1823</v>
      </c>
      <c r="F68">
        <v>6</v>
      </c>
    </row>
    <row r="69" spans="1:6">
      <c r="A69" s="21" t="s">
        <v>25</v>
      </c>
    </row>
    <row r="70" spans="1:6">
      <c r="A70" s="21"/>
    </row>
    <row r="71" spans="1:6" ht="15.75">
      <c r="A71" s="24" t="s">
        <v>3782</v>
      </c>
      <c r="F71" s="130" t="s">
        <v>3788</v>
      </c>
    </row>
    <row r="72" spans="1:6">
      <c r="A72" s="25" t="s">
        <v>2256</v>
      </c>
      <c r="F72" t="s">
        <v>1836</v>
      </c>
    </row>
    <row r="73" spans="1:6">
      <c r="A73" s="26" t="s">
        <v>1836</v>
      </c>
      <c r="F73">
        <v>7</v>
      </c>
    </row>
    <row r="74" spans="1:6">
      <c r="A74" s="21" t="s">
        <v>154</v>
      </c>
    </row>
    <row r="75" spans="1:6">
      <c r="A75" s="21"/>
    </row>
    <row r="76" spans="1:6" ht="15.75">
      <c r="A76" s="24" t="s">
        <v>3783</v>
      </c>
      <c r="F76" s="130" t="s">
        <v>3788</v>
      </c>
    </row>
    <row r="77" spans="1:6">
      <c r="A77" s="25" t="s">
        <v>817</v>
      </c>
      <c r="F77" t="s">
        <v>1836</v>
      </c>
    </row>
    <row r="78" spans="1:6">
      <c r="A78" s="26" t="s">
        <v>1823</v>
      </c>
      <c r="F78">
        <v>8</v>
      </c>
    </row>
    <row r="79" spans="1:6">
      <c r="A79" s="21" t="s">
        <v>2225</v>
      </c>
    </row>
    <row r="80" spans="1:6">
      <c r="A80" s="21"/>
    </row>
    <row r="81" spans="1:6" ht="15.75">
      <c r="A81" s="24" t="s">
        <v>3784</v>
      </c>
      <c r="F81" s="130" t="s">
        <v>3788</v>
      </c>
    </row>
    <row r="82" spans="1:6">
      <c r="A82" s="25" t="s">
        <v>1836</v>
      </c>
      <c r="F82" t="s">
        <v>1836</v>
      </c>
    </row>
    <row r="83" spans="1:6">
      <c r="A83" s="26" t="s">
        <v>871</v>
      </c>
      <c r="F83">
        <v>9</v>
      </c>
    </row>
    <row r="84" spans="1:6">
      <c r="A84" s="21" t="s">
        <v>21</v>
      </c>
    </row>
    <row r="85" spans="1:6">
      <c r="A85" s="21"/>
    </row>
    <row r="86" spans="1:6" ht="15.75">
      <c r="A86" s="24" t="s">
        <v>3785</v>
      </c>
      <c r="F86" s="130" t="s">
        <v>3788</v>
      </c>
    </row>
    <row r="87" spans="1:6">
      <c r="A87" s="25" t="s">
        <v>1840</v>
      </c>
      <c r="F87" t="s">
        <v>1836</v>
      </c>
    </row>
    <row r="88" spans="1:6">
      <c r="A88" s="26" t="s">
        <v>2281</v>
      </c>
      <c r="F88">
        <v>10</v>
      </c>
    </row>
    <row r="89" spans="1:6">
      <c r="A89" s="21" t="s">
        <v>144</v>
      </c>
    </row>
    <row r="90" spans="1:6">
      <c r="A90" s="26"/>
    </row>
    <row r="91" spans="1:6" ht="15.75">
      <c r="A91" s="24" t="s">
        <v>3786</v>
      </c>
      <c r="F91" s="130" t="s">
        <v>3788</v>
      </c>
    </row>
    <row r="92" spans="1:6">
      <c r="A92" s="25" t="s">
        <v>820</v>
      </c>
      <c r="F92" t="s">
        <v>1836</v>
      </c>
    </row>
    <row r="93" spans="1:6">
      <c r="A93" s="26" t="s">
        <v>849</v>
      </c>
      <c r="F93">
        <v>11</v>
      </c>
    </row>
    <row r="94" spans="1:6">
      <c r="A94" s="21" t="s">
        <v>162</v>
      </c>
    </row>
    <row r="95" spans="1:6">
      <c r="A95" s="21"/>
    </row>
    <row r="96" spans="1:6" ht="15.75">
      <c r="A96" s="24" t="s">
        <v>3787</v>
      </c>
      <c r="F96" s="130" t="s">
        <v>3788</v>
      </c>
    </row>
    <row r="97" spans="1:6">
      <c r="A97" s="25" t="s">
        <v>9</v>
      </c>
      <c r="F97" t="s">
        <v>1836</v>
      </c>
    </row>
    <row r="98" spans="1:6">
      <c r="A98" s="26" t="s">
        <v>804</v>
      </c>
      <c r="F98">
        <v>12</v>
      </c>
    </row>
    <row r="99" spans="1:6">
      <c r="A99" s="21" t="s">
        <v>17</v>
      </c>
    </row>
    <row r="100" spans="1:6">
      <c r="A100" s="21"/>
    </row>
    <row r="101" spans="1:6" ht="15.75">
      <c r="A101" s="24" t="s">
        <v>3853</v>
      </c>
      <c r="F101" s="130" t="s">
        <v>3788</v>
      </c>
    </row>
    <row r="102" spans="1:6">
      <c r="A102" s="25" t="s">
        <v>2236</v>
      </c>
      <c r="F102" t="s">
        <v>2236</v>
      </c>
    </row>
    <row r="103" spans="1:6">
      <c r="A103" s="26" t="s">
        <v>1838</v>
      </c>
      <c r="F103">
        <v>1</v>
      </c>
    </row>
    <row r="104" spans="1:6">
      <c r="A104" s="21" t="s">
        <v>2259</v>
      </c>
      <c r="B104" s="3"/>
    </row>
    <row r="105" spans="1:6">
      <c r="A105" s="21"/>
      <c r="B105" s="3"/>
    </row>
    <row r="106" spans="1:6" ht="15.75">
      <c r="A106" s="24" t="s">
        <v>3859</v>
      </c>
      <c r="B106" s="3"/>
      <c r="F106" s="130" t="s">
        <v>3788</v>
      </c>
    </row>
    <row r="107" spans="1:6">
      <c r="A107" s="25" t="s">
        <v>2223</v>
      </c>
      <c r="F107" t="s">
        <v>2236</v>
      </c>
    </row>
    <row r="108" spans="1:6">
      <c r="A108" s="26" t="s">
        <v>2281</v>
      </c>
      <c r="F108">
        <v>2</v>
      </c>
    </row>
    <row r="109" spans="1:6">
      <c r="A109" s="21" t="s">
        <v>2225</v>
      </c>
    </row>
    <row r="110" spans="1:6">
      <c r="A110" s="21"/>
    </row>
    <row r="111" spans="1:6" ht="15.75">
      <c r="A111" s="24" t="s">
        <v>3868</v>
      </c>
      <c r="F111" s="130" t="s">
        <v>3788</v>
      </c>
    </row>
    <row r="112" spans="1:6">
      <c r="A112" s="25" t="s">
        <v>2253</v>
      </c>
      <c r="F112" t="s">
        <v>2236</v>
      </c>
    </row>
    <row r="113" spans="1:6">
      <c r="A113" s="26" t="s">
        <v>1838</v>
      </c>
      <c r="F113">
        <v>3</v>
      </c>
    </row>
    <row r="114" spans="1:6">
      <c r="A114" s="21" t="s">
        <v>826</v>
      </c>
    </row>
    <row r="115" spans="1:6">
      <c r="A115" s="21"/>
    </row>
    <row r="116" spans="1:6" ht="15.75">
      <c r="A116" s="24" t="s">
        <v>3870</v>
      </c>
      <c r="F116" s="130" t="s">
        <v>3788</v>
      </c>
    </row>
    <row r="117" spans="1:6">
      <c r="A117" s="25" t="s">
        <v>1828</v>
      </c>
      <c r="F117" t="s">
        <v>2236</v>
      </c>
    </row>
    <row r="118" spans="1:6">
      <c r="A118" s="26" t="s">
        <v>824</v>
      </c>
      <c r="F118">
        <v>4</v>
      </c>
    </row>
    <row r="119" spans="1:6">
      <c r="A119" s="21" t="s">
        <v>31</v>
      </c>
    </row>
    <row r="120" spans="1:6">
      <c r="A120" s="21"/>
    </row>
    <row r="121" spans="1:6" ht="15.75">
      <c r="A121" s="24" t="s">
        <v>3874</v>
      </c>
      <c r="F121" s="130" t="s">
        <v>3788</v>
      </c>
    </row>
    <row r="122" spans="1:6">
      <c r="A122" s="25" t="s">
        <v>861</v>
      </c>
      <c r="F122" t="s">
        <v>2236</v>
      </c>
    </row>
    <row r="123" spans="1:6">
      <c r="A123" s="26" t="s">
        <v>1837</v>
      </c>
      <c r="F123">
        <v>5</v>
      </c>
    </row>
    <row r="124" spans="1:6">
      <c r="A124" s="21" t="s">
        <v>23</v>
      </c>
    </row>
    <row r="125" spans="1:6">
      <c r="A125" s="21"/>
    </row>
    <row r="126" spans="1:6" ht="15.75">
      <c r="A126" s="24" t="s">
        <v>3873</v>
      </c>
      <c r="F126" s="130" t="s">
        <v>3788</v>
      </c>
    </row>
    <row r="127" spans="1:6">
      <c r="A127" s="25" t="s">
        <v>2260</v>
      </c>
      <c r="F127" t="s">
        <v>1836</v>
      </c>
    </row>
    <row r="128" spans="1:6">
      <c r="A128" s="26" t="s">
        <v>27</v>
      </c>
      <c r="F128" s="18" t="s">
        <v>3875</v>
      </c>
    </row>
    <row r="129" spans="1:6">
      <c r="A129" s="21" t="s">
        <v>2222</v>
      </c>
    </row>
    <row r="130" spans="1:6">
      <c r="A130" s="21"/>
    </row>
    <row r="131" spans="1:6" ht="15.75">
      <c r="A131" s="24" t="s">
        <v>3890</v>
      </c>
      <c r="F131" s="130" t="s">
        <v>3788</v>
      </c>
    </row>
    <row r="132" spans="1:6">
      <c r="A132" s="25" t="s">
        <v>27</v>
      </c>
      <c r="F132" t="s">
        <v>1836</v>
      </c>
    </row>
    <row r="133" spans="1:6">
      <c r="A133" s="26" t="s">
        <v>1837</v>
      </c>
      <c r="F133" s="18" t="s">
        <v>3891</v>
      </c>
    </row>
    <row r="134" spans="1:6">
      <c r="A134" s="21" t="s">
        <v>849</v>
      </c>
    </row>
    <row r="135" spans="1:6">
      <c r="A135" s="21"/>
    </row>
    <row r="136" spans="1:6" ht="15.75">
      <c r="A136" s="24" t="s">
        <v>3893</v>
      </c>
      <c r="F136" s="130" t="s">
        <v>3788</v>
      </c>
    </row>
    <row r="137" spans="1:6">
      <c r="A137" s="25" t="s">
        <v>21</v>
      </c>
      <c r="F137" t="s">
        <v>1836</v>
      </c>
    </row>
    <row r="138" spans="1:6">
      <c r="A138" s="26" t="s">
        <v>2225</v>
      </c>
      <c r="F138" s="18" t="s">
        <v>3894</v>
      </c>
    </row>
    <row r="139" spans="1:6">
      <c r="A139" s="21" t="s">
        <v>1836</v>
      </c>
    </row>
    <row r="140" spans="1:6">
      <c r="A140" s="21"/>
    </row>
    <row r="141" spans="1:6" ht="15.75">
      <c r="A141" s="24" t="s">
        <v>3899</v>
      </c>
      <c r="F141" s="130" t="s">
        <v>3788</v>
      </c>
    </row>
    <row r="142" spans="1:6">
      <c r="A142" s="25" t="s">
        <v>859</v>
      </c>
      <c r="F142" t="s">
        <v>1836</v>
      </c>
    </row>
    <row r="143" spans="1:6">
      <c r="A143" s="26" t="s">
        <v>1837</v>
      </c>
      <c r="F143" s="18" t="s">
        <v>3900</v>
      </c>
    </row>
    <row r="144" spans="1:6">
      <c r="A144" s="21" t="s">
        <v>1</v>
      </c>
    </row>
    <row r="145" spans="1:6">
      <c r="A145" s="21"/>
    </row>
    <row r="146" spans="1:6" ht="15.75">
      <c r="A146" s="24" t="s">
        <v>3901</v>
      </c>
      <c r="F146" s="130" t="s">
        <v>3788</v>
      </c>
    </row>
    <row r="147" spans="1:6">
      <c r="A147" s="25" t="s">
        <v>2256</v>
      </c>
      <c r="F147" t="s">
        <v>1836</v>
      </c>
    </row>
    <row r="148" spans="1:6">
      <c r="A148" s="26" t="s">
        <v>817</v>
      </c>
      <c r="F148" s="18" t="s">
        <v>3902</v>
      </c>
    </row>
    <row r="149" spans="1:6">
      <c r="A149" s="21" t="s">
        <v>2281</v>
      </c>
    </row>
    <row r="150" spans="1:6">
      <c r="A150" s="21"/>
    </row>
    <row r="151" spans="1:6" ht="15.75">
      <c r="A151" s="24" t="s">
        <v>3918</v>
      </c>
      <c r="F151" s="130" t="s">
        <v>3788</v>
      </c>
    </row>
    <row r="152" spans="1:6">
      <c r="A152" s="25" t="s">
        <v>2255</v>
      </c>
      <c r="F152" t="s">
        <v>1836</v>
      </c>
    </row>
    <row r="153" spans="1:6">
      <c r="A153" s="26" t="s">
        <v>2259</v>
      </c>
      <c r="F153" s="18" t="s">
        <v>3919</v>
      </c>
    </row>
    <row r="154" spans="1:6">
      <c r="A154" s="21" t="s">
        <v>859</v>
      </c>
    </row>
    <row r="155" spans="1:6">
      <c r="A155" s="21"/>
    </row>
    <row r="156" spans="1:6" ht="15.75">
      <c r="A156" s="24" t="s">
        <v>3921</v>
      </c>
      <c r="F156" s="130" t="s">
        <v>3788</v>
      </c>
    </row>
    <row r="157" spans="1:6">
      <c r="A157" s="25" t="s">
        <v>17</v>
      </c>
      <c r="F157" t="s">
        <v>2236</v>
      </c>
    </row>
    <row r="158" spans="1:6">
      <c r="A158" s="26" t="s">
        <v>9</v>
      </c>
      <c r="F158" s="18" t="s">
        <v>3922</v>
      </c>
    </row>
    <row r="159" spans="1:6">
      <c r="A159" s="21" t="s">
        <v>37</v>
      </c>
    </row>
    <row r="160" spans="1:6">
      <c r="A160" s="21"/>
    </row>
    <row r="161" spans="1:6" ht="15.75">
      <c r="A161" s="24" t="s">
        <v>3927</v>
      </c>
      <c r="F161" s="130" t="s">
        <v>3788</v>
      </c>
    </row>
    <row r="162" spans="1:6">
      <c r="A162" s="25" t="s">
        <v>33</v>
      </c>
      <c r="F162" t="s">
        <v>871</v>
      </c>
    </row>
    <row r="163" spans="1:6">
      <c r="A163" s="26" t="s">
        <v>25</v>
      </c>
      <c r="F163" s="18">
        <v>1</v>
      </c>
    </row>
    <row r="164" spans="1:6">
      <c r="A164" s="21" t="s">
        <v>1842</v>
      </c>
    </row>
    <row r="165" spans="1:6">
      <c r="A165" s="21"/>
    </row>
    <row r="166" spans="1:6" ht="15.75">
      <c r="A166" s="24" t="s">
        <v>3933</v>
      </c>
      <c r="F166" s="130" t="s">
        <v>3788</v>
      </c>
    </row>
    <row r="167" spans="1:6">
      <c r="A167" s="25" t="s">
        <v>817</v>
      </c>
      <c r="F167" t="s">
        <v>1842</v>
      </c>
    </row>
    <row r="168" spans="1:6">
      <c r="A168" s="26" t="s">
        <v>1843</v>
      </c>
      <c r="F168" s="18">
        <v>1</v>
      </c>
    </row>
    <row r="169" spans="1:6">
      <c r="A169" s="21" t="s">
        <v>156</v>
      </c>
    </row>
    <row r="170" spans="1:6">
      <c r="A170" s="21"/>
    </row>
    <row r="171" spans="1:6" ht="15.75">
      <c r="A171" s="24" t="s">
        <v>3936</v>
      </c>
      <c r="F171" s="130" t="s">
        <v>3788</v>
      </c>
    </row>
    <row r="172" spans="1:6">
      <c r="A172" s="25" t="s">
        <v>1837</v>
      </c>
      <c r="F172" t="s">
        <v>1842</v>
      </c>
    </row>
    <row r="173" spans="1:6">
      <c r="A173" s="26" t="s">
        <v>861</v>
      </c>
      <c r="F173" s="18">
        <v>2</v>
      </c>
    </row>
    <row r="174" spans="1:6">
      <c r="A174" s="21" t="s">
        <v>1840</v>
      </c>
    </row>
    <row r="175" spans="1:6">
      <c r="A175" s="21"/>
    </row>
    <row r="176" spans="1:6" ht="15.75">
      <c r="A176" s="24" t="s">
        <v>3942</v>
      </c>
      <c r="F176" s="130" t="s">
        <v>3788</v>
      </c>
    </row>
    <row r="177" spans="1:6">
      <c r="A177" s="25" t="s">
        <v>2281</v>
      </c>
      <c r="F177" t="s">
        <v>1842</v>
      </c>
    </row>
    <row r="178" spans="1:6">
      <c r="A178" s="26" t="s">
        <v>2284</v>
      </c>
      <c r="F178" s="18">
        <v>3</v>
      </c>
    </row>
    <row r="179" spans="1:6">
      <c r="A179" s="21" t="s">
        <v>861</v>
      </c>
    </row>
    <row r="180" spans="1:6">
      <c r="A180" s="26"/>
    </row>
    <row r="181" spans="1:6" ht="15.75">
      <c r="A181" s="24" t="s">
        <v>3946</v>
      </c>
      <c r="F181" s="130" t="s">
        <v>3788</v>
      </c>
    </row>
    <row r="182" spans="1:6">
      <c r="A182" s="25" t="s">
        <v>1837</v>
      </c>
      <c r="F182" t="s">
        <v>1842</v>
      </c>
    </row>
    <row r="183" spans="1:6">
      <c r="A183" s="26" t="s">
        <v>1840</v>
      </c>
      <c r="F183" s="18">
        <v>4</v>
      </c>
    </row>
    <row r="184" spans="1:6">
      <c r="A184" s="21" t="s">
        <v>1843</v>
      </c>
    </row>
    <row r="185" spans="1:6">
      <c r="A185" s="26"/>
    </row>
    <row r="186" spans="1:6" ht="15.75">
      <c r="A186" s="24" t="s">
        <v>3951</v>
      </c>
      <c r="F186" s="130" t="s">
        <v>3788</v>
      </c>
    </row>
    <row r="187" spans="1:6">
      <c r="A187" s="25" t="s">
        <v>2218</v>
      </c>
      <c r="F187" t="s">
        <v>1842</v>
      </c>
    </row>
    <row r="188" spans="1:6">
      <c r="A188" s="26" t="s">
        <v>834</v>
      </c>
      <c r="F188" s="18">
        <v>5</v>
      </c>
    </row>
    <row r="189" spans="1:6">
      <c r="A189" s="21" t="s">
        <v>144</v>
      </c>
    </row>
    <row r="190" spans="1:6">
      <c r="A190" s="26"/>
    </row>
    <row r="191" spans="1:6" ht="15.75">
      <c r="A191" s="24" t="s">
        <v>3953</v>
      </c>
      <c r="F191" s="130" t="s">
        <v>3788</v>
      </c>
    </row>
    <row r="192" spans="1:6">
      <c r="A192" s="25" t="s">
        <v>2222</v>
      </c>
      <c r="F192" t="s">
        <v>1842</v>
      </c>
    </row>
    <row r="193" spans="1:6">
      <c r="A193" s="26" t="s">
        <v>141</v>
      </c>
      <c r="F193" s="18">
        <v>6</v>
      </c>
    </row>
    <row r="194" spans="1:6">
      <c r="A194" s="21" t="s">
        <v>1840</v>
      </c>
    </row>
    <row r="195" spans="1:6">
      <c r="A195" s="26"/>
    </row>
    <row r="196" spans="1:6" ht="15.75">
      <c r="A196" s="24" t="s">
        <v>3958</v>
      </c>
      <c r="F196" s="130" t="s">
        <v>3788</v>
      </c>
    </row>
    <row r="197" spans="1:6">
      <c r="A197" s="25" t="s">
        <v>1833</v>
      </c>
      <c r="F197" t="s">
        <v>1842</v>
      </c>
    </row>
    <row r="198" spans="1:6">
      <c r="A198" s="26" t="s">
        <v>834</v>
      </c>
      <c r="F198" s="18">
        <v>7</v>
      </c>
    </row>
    <row r="199" spans="1:6">
      <c r="A199" s="21" t="s">
        <v>2283</v>
      </c>
    </row>
    <row r="200" spans="1:6">
      <c r="A200" s="26"/>
    </row>
    <row r="201" spans="1:6" ht="15.75">
      <c r="A201" s="24" t="s">
        <v>3963</v>
      </c>
      <c r="F201" s="130" t="s">
        <v>3788</v>
      </c>
    </row>
    <row r="202" spans="1:6">
      <c r="A202" s="25" t="s">
        <v>162</v>
      </c>
      <c r="F202" t="s">
        <v>1842</v>
      </c>
    </row>
    <row r="203" spans="1:6">
      <c r="A203" s="25" t="s">
        <v>27</v>
      </c>
      <c r="F203" s="18">
        <v>8</v>
      </c>
    </row>
    <row r="204" spans="1:6">
      <c r="A204" s="21" t="s">
        <v>2252</v>
      </c>
    </row>
    <row r="205" spans="1:6">
      <c r="A205" s="21" t="s">
        <v>828</v>
      </c>
    </row>
    <row r="206" spans="1:6">
      <c r="A206" s="21" t="s">
        <v>2255</v>
      </c>
    </row>
    <row r="207" spans="1:6">
      <c r="A207" s="21" t="s">
        <v>2258</v>
      </c>
    </row>
    <row r="208" spans="1:6">
      <c r="A208" s="26"/>
    </row>
    <row r="209" spans="1:6" ht="15.75">
      <c r="A209" s="24" t="s">
        <v>3967</v>
      </c>
      <c r="F209" s="130" t="s">
        <v>3788</v>
      </c>
    </row>
    <row r="210" spans="1:6">
      <c r="A210" s="25" t="s">
        <v>141</v>
      </c>
      <c r="F210" t="s">
        <v>1842</v>
      </c>
    </row>
    <row r="211" spans="1:6">
      <c r="A211" s="26" t="s">
        <v>828</v>
      </c>
      <c r="F211" s="18">
        <v>9</v>
      </c>
    </row>
    <row r="212" spans="1:6">
      <c r="A212" s="21" t="s">
        <v>1834</v>
      </c>
    </row>
    <row r="213" spans="1:6" ht="15.75">
      <c r="A213" s="24"/>
    </row>
    <row r="214" spans="1:6" ht="15.75">
      <c r="A214" s="24" t="s">
        <v>3973</v>
      </c>
      <c r="F214" s="130" t="s">
        <v>3788</v>
      </c>
    </row>
    <row r="215" spans="1:6">
      <c r="A215" s="25" t="s">
        <v>27</v>
      </c>
      <c r="F215" t="s">
        <v>1842</v>
      </c>
    </row>
    <row r="216" spans="1:6">
      <c r="A216" s="26" t="s">
        <v>2222</v>
      </c>
      <c r="F216" s="18">
        <v>10</v>
      </c>
    </row>
    <row r="217" spans="1:6">
      <c r="A217" s="21" t="s">
        <v>799</v>
      </c>
    </row>
    <row r="218" spans="1:6" ht="15.75">
      <c r="A218" s="24"/>
    </row>
    <row r="219" spans="1:6" ht="15.75">
      <c r="A219" s="24" t="s">
        <v>3977</v>
      </c>
      <c r="F219" s="130" t="s">
        <v>3788</v>
      </c>
    </row>
    <row r="220" spans="1:6">
      <c r="A220" s="25" t="s">
        <v>805</v>
      </c>
      <c r="F220" t="s">
        <v>1842</v>
      </c>
    </row>
    <row r="221" spans="1:6">
      <c r="A221" s="26" t="s">
        <v>854</v>
      </c>
      <c r="F221" s="18">
        <v>11</v>
      </c>
    </row>
    <row r="222" spans="1:6">
      <c r="A222" s="21" t="s">
        <v>9</v>
      </c>
    </row>
    <row r="223" spans="1:6" ht="15.75">
      <c r="A223" s="24"/>
    </row>
    <row r="224" spans="1:6" ht="15.75">
      <c r="A224" s="24" t="s">
        <v>3980</v>
      </c>
      <c r="F224" s="130" t="s">
        <v>3788</v>
      </c>
    </row>
    <row r="225" spans="1:6">
      <c r="A225" s="25" t="s">
        <v>1843</v>
      </c>
      <c r="F225" t="s">
        <v>1842</v>
      </c>
    </row>
    <row r="226" spans="1:6">
      <c r="A226" s="26" t="s">
        <v>828</v>
      </c>
      <c r="F226" s="18">
        <v>12</v>
      </c>
    </row>
    <row r="227" spans="1:6">
      <c r="A227" s="21" t="s">
        <v>2257</v>
      </c>
    </row>
    <row r="228" spans="1:6" ht="15.75">
      <c r="A228" s="24"/>
    </row>
    <row r="229" spans="1:6" ht="15.75">
      <c r="A229" s="24" t="s">
        <v>3983</v>
      </c>
      <c r="F229" s="130" t="s">
        <v>3788</v>
      </c>
    </row>
    <row r="230" spans="1:6">
      <c r="A230" s="25" t="s">
        <v>1841</v>
      </c>
      <c r="F230" t="s">
        <v>1842</v>
      </c>
    </row>
    <row r="231" spans="1:6">
      <c r="A231" s="26" t="s">
        <v>2543</v>
      </c>
      <c r="F231" s="18">
        <v>13</v>
      </c>
    </row>
    <row r="232" spans="1:6">
      <c r="A232" s="21" t="s">
        <v>11</v>
      </c>
    </row>
    <row r="233" spans="1:6" ht="15.75">
      <c r="A233" s="24"/>
    </row>
    <row r="234" spans="1:6" ht="15.75">
      <c r="A234" s="24" t="s">
        <v>3987</v>
      </c>
      <c r="F234" s="130" t="s">
        <v>3788</v>
      </c>
    </row>
    <row r="235" spans="1:6">
      <c r="A235" s="25" t="s">
        <v>1835</v>
      </c>
      <c r="F235" t="s">
        <v>1842</v>
      </c>
    </row>
    <row r="236" spans="1:6">
      <c r="A236" s="26" t="s">
        <v>859</v>
      </c>
      <c r="F236" s="18">
        <v>14</v>
      </c>
    </row>
    <row r="237" spans="1:6">
      <c r="A237" s="21" t="s">
        <v>3988</v>
      </c>
    </row>
    <row r="238" spans="1:6" ht="15.75">
      <c r="A238" s="24"/>
    </row>
    <row r="239" spans="1:6" ht="15.75">
      <c r="A239" s="24" t="s">
        <v>3991</v>
      </c>
      <c r="F239" s="130" t="s">
        <v>3788</v>
      </c>
    </row>
    <row r="240" spans="1:6">
      <c r="A240" s="25" t="s">
        <v>1835</v>
      </c>
      <c r="F240" t="s">
        <v>1842</v>
      </c>
    </row>
    <row r="241" spans="1:6">
      <c r="A241" s="26" t="s">
        <v>809</v>
      </c>
      <c r="F241" s="18">
        <v>15</v>
      </c>
    </row>
    <row r="242" spans="1:6">
      <c r="A242" s="21" t="s">
        <v>834</v>
      </c>
    </row>
    <row r="243" spans="1:6" ht="15.75">
      <c r="A243" s="24"/>
    </row>
    <row r="244" spans="1:6" ht="15.75">
      <c r="A244" s="24" t="s">
        <v>3993</v>
      </c>
      <c r="F244" s="130" t="s">
        <v>3788</v>
      </c>
    </row>
    <row r="245" spans="1:6">
      <c r="A245" s="25" t="s">
        <v>25</v>
      </c>
      <c r="F245" t="s">
        <v>25</v>
      </c>
    </row>
    <row r="246" spans="1:6">
      <c r="A246" s="26" t="s">
        <v>21</v>
      </c>
      <c r="F246" s="18">
        <v>1</v>
      </c>
    </row>
    <row r="247" spans="1:6">
      <c r="A247" s="21" t="s">
        <v>2221</v>
      </c>
    </row>
    <row r="248" spans="1:6" ht="15.75">
      <c r="A248" s="24"/>
    </row>
    <row r="249" spans="1:6" ht="15.75">
      <c r="A249" s="24" t="s">
        <v>3996</v>
      </c>
      <c r="F249" s="130" t="s">
        <v>3788</v>
      </c>
    </row>
    <row r="250" spans="1:6">
      <c r="A250" s="25" t="s">
        <v>21</v>
      </c>
      <c r="F250" t="s">
        <v>21</v>
      </c>
    </row>
    <row r="251" spans="1:6">
      <c r="A251" s="26" t="s">
        <v>1828</v>
      </c>
      <c r="F251" s="18">
        <v>1</v>
      </c>
    </row>
    <row r="252" spans="1:6">
      <c r="A252" s="21" t="s">
        <v>2225</v>
      </c>
    </row>
    <row r="253" spans="1:6" ht="15.75">
      <c r="A253" s="24"/>
    </row>
    <row r="254" spans="1:6" ht="15.75">
      <c r="A254" s="24" t="s">
        <v>4005</v>
      </c>
      <c r="F254" s="130" t="s">
        <v>3788</v>
      </c>
    </row>
    <row r="255" spans="1:6">
      <c r="A255" s="25" t="s">
        <v>156</v>
      </c>
      <c r="F255" t="s">
        <v>21</v>
      </c>
    </row>
    <row r="256" spans="1:6">
      <c r="A256" s="26" t="s">
        <v>2258</v>
      </c>
      <c r="F256" s="18">
        <v>2</v>
      </c>
    </row>
    <row r="257" spans="1:6">
      <c r="A257" s="26" t="s">
        <v>33</v>
      </c>
    </row>
    <row r="258" spans="1:6" ht="15.75">
      <c r="A258" s="24"/>
    </row>
    <row r="259" spans="1:6" ht="15.75">
      <c r="A259" s="24" t="s">
        <v>4010</v>
      </c>
      <c r="F259" s="130" t="s">
        <v>3788</v>
      </c>
    </row>
    <row r="260" spans="1:6">
      <c r="A260" s="25" t="s">
        <v>3988</v>
      </c>
      <c r="F260" t="s">
        <v>21</v>
      </c>
    </row>
    <row r="261" spans="1:6">
      <c r="A261" s="26" t="s">
        <v>3988</v>
      </c>
      <c r="F261" s="18">
        <v>3</v>
      </c>
    </row>
    <row r="262" spans="1:6">
      <c r="A262" s="21" t="s">
        <v>3988</v>
      </c>
    </row>
    <row r="263" spans="1:6" ht="15.75">
      <c r="A263" s="24"/>
    </row>
    <row r="264" spans="1:6" ht="15.75">
      <c r="A264" s="24" t="s">
        <v>4012</v>
      </c>
      <c r="F264" s="130" t="s">
        <v>3788</v>
      </c>
    </row>
    <row r="265" spans="1:6">
      <c r="A265" s="25" t="s">
        <v>842</v>
      </c>
      <c r="F265" t="s">
        <v>21</v>
      </c>
    </row>
    <row r="266" spans="1:6">
      <c r="A266" s="26" t="s">
        <v>1</v>
      </c>
      <c r="F266" s="18">
        <v>4</v>
      </c>
    </row>
    <row r="267" spans="1:6">
      <c r="A267" s="21" t="s">
        <v>2260</v>
      </c>
    </row>
    <row r="268" spans="1:6" ht="15.75">
      <c r="A268" s="24"/>
    </row>
    <row r="269" spans="1:6" ht="15.75">
      <c r="A269" s="24" t="s">
        <v>4017</v>
      </c>
      <c r="F269" s="130" t="s">
        <v>3788</v>
      </c>
    </row>
    <row r="270" spans="1:6">
      <c r="A270" s="25" t="s">
        <v>1838</v>
      </c>
      <c r="F270" t="s">
        <v>21</v>
      </c>
    </row>
    <row r="271" spans="1:6">
      <c r="A271" s="26" t="s">
        <v>861</v>
      </c>
      <c r="F271" s="18">
        <v>5</v>
      </c>
    </row>
    <row r="272" spans="1:6">
      <c r="A272" s="21" t="s">
        <v>31</v>
      </c>
    </row>
    <row r="273" spans="1:6">
      <c r="A273" s="21" t="s">
        <v>2223</v>
      </c>
    </row>
    <row r="274" spans="1:6">
      <c r="A274" s="25"/>
    </row>
    <row r="275" spans="1:6" ht="15.75">
      <c r="A275" s="24" t="s">
        <v>4020</v>
      </c>
      <c r="F275" s="130" t="s">
        <v>3788</v>
      </c>
    </row>
    <row r="276" spans="1:6">
      <c r="A276" s="25" t="s">
        <v>826</v>
      </c>
      <c r="F276" t="s">
        <v>21</v>
      </c>
    </row>
    <row r="277" spans="1:6">
      <c r="A277" s="26" t="s">
        <v>1</v>
      </c>
      <c r="F277" s="18">
        <v>6</v>
      </c>
    </row>
    <row r="278" spans="1:6">
      <c r="A278" s="21" t="s">
        <v>842</v>
      </c>
    </row>
    <row r="279" spans="1:6">
      <c r="A279" s="21" t="s">
        <v>850</v>
      </c>
    </row>
    <row r="280" spans="1:6">
      <c r="A280" s="26"/>
    </row>
    <row r="281" spans="1:6" ht="15.75">
      <c r="A281" s="24" t="s">
        <v>4023</v>
      </c>
      <c r="F281" s="130" t="s">
        <v>3788</v>
      </c>
    </row>
    <row r="282" spans="1:6">
      <c r="A282" s="25" t="s">
        <v>162</v>
      </c>
      <c r="F282" t="s">
        <v>21</v>
      </c>
    </row>
    <row r="283" spans="1:6">
      <c r="A283" s="26" t="s">
        <v>1841</v>
      </c>
      <c r="F283" s="18">
        <v>7</v>
      </c>
    </row>
    <row r="284" spans="1:6">
      <c r="A284" s="21" t="s">
        <v>2252</v>
      </c>
    </row>
    <row r="285" spans="1:6">
      <c r="A285" s="26"/>
    </row>
    <row r="286" spans="1:6">
      <c r="A286" s="21"/>
    </row>
    <row r="287" spans="1:6" ht="15.75">
      <c r="A287" s="24" t="s">
        <v>4025</v>
      </c>
      <c r="F287" s="130" t="s">
        <v>3788</v>
      </c>
    </row>
    <row r="288" spans="1:6">
      <c r="A288" s="25" t="s">
        <v>867</v>
      </c>
      <c r="F288" t="s">
        <v>21</v>
      </c>
    </row>
    <row r="289" spans="1:6">
      <c r="A289" s="26" t="s">
        <v>2256</v>
      </c>
      <c r="F289" s="18">
        <v>8</v>
      </c>
    </row>
    <row r="290" spans="1:6">
      <c r="A290" s="21" t="s">
        <v>859</v>
      </c>
    </row>
    <row r="291" spans="1:6">
      <c r="A291" s="26"/>
    </row>
    <row r="292" spans="1:6" ht="15.75">
      <c r="A292" s="24" t="s">
        <v>4042</v>
      </c>
      <c r="F292" s="130" t="s">
        <v>3788</v>
      </c>
    </row>
    <row r="293" spans="1:6">
      <c r="A293" s="25" t="s">
        <v>1833</v>
      </c>
      <c r="F293" t="s">
        <v>21</v>
      </c>
    </row>
    <row r="294" spans="1:6">
      <c r="A294" s="25" t="s">
        <v>141</v>
      </c>
      <c r="F294" s="18">
        <v>9</v>
      </c>
    </row>
    <row r="295" spans="1:6">
      <c r="A295" s="21" t="s">
        <v>3988</v>
      </c>
    </row>
    <row r="296" spans="1:6">
      <c r="A296" s="21"/>
    </row>
    <row r="297" spans="1:6" ht="15.75">
      <c r="A297" s="24" t="s">
        <v>4041</v>
      </c>
      <c r="F297" s="130" t="s">
        <v>3788</v>
      </c>
    </row>
    <row r="298" spans="1:6">
      <c r="A298" s="25" t="s">
        <v>143</v>
      </c>
      <c r="F298" t="s">
        <v>21</v>
      </c>
    </row>
    <row r="299" spans="1:6">
      <c r="A299" s="26" t="s">
        <v>1837</v>
      </c>
      <c r="F299" s="18">
        <v>10</v>
      </c>
    </row>
    <row r="300" spans="1:6">
      <c r="A300" s="21" t="s">
        <v>2253</v>
      </c>
    </row>
    <row r="301" spans="1:6">
      <c r="A301" s="26"/>
    </row>
    <row r="302" spans="1:6" ht="15.75">
      <c r="A302" s="24" t="s">
        <v>4046</v>
      </c>
      <c r="F302" s="130" t="s">
        <v>3788</v>
      </c>
    </row>
    <row r="303" spans="1:6">
      <c r="A303" s="25" t="s">
        <v>153</v>
      </c>
      <c r="F303" t="s">
        <v>21</v>
      </c>
    </row>
    <row r="304" spans="1:6">
      <c r="A304" s="26" t="s">
        <v>2218</v>
      </c>
      <c r="F304" s="18">
        <v>11</v>
      </c>
    </row>
    <row r="305" spans="1:6">
      <c r="A305" s="21" t="s">
        <v>826</v>
      </c>
    </row>
    <row r="306" spans="1:6">
      <c r="A306" s="26"/>
    </row>
    <row r="307" spans="1:6" ht="15.75">
      <c r="A307" s="24" t="s">
        <v>4052</v>
      </c>
      <c r="F307" s="130" t="s">
        <v>3788</v>
      </c>
    </row>
    <row r="308" spans="1:6">
      <c r="A308" s="25" t="s">
        <v>3988</v>
      </c>
      <c r="F308" t="s">
        <v>21</v>
      </c>
    </row>
    <row r="309" spans="1:6">
      <c r="A309" s="26" t="s">
        <v>3988</v>
      </c>
      <c r="F309" s="18">
        <v>12</v>
      </c>
    </row>
    <row r="310" spans="1:6">
      <c r="A310" s="21" t="s">
        <v>3988</v>
      </c>
    </row>
    <row r="311" spans="1:6">
      <c r="A311" s="26"/>
    </row>
    <row r="312" spans="1:6" ht="15.75">
      <c r="A312" s="24" t="s">
        <v>4053</v>
      </c>
      <c r="F312" s="130" t="s">
        <v>3788</v>
      </c>
    </row>
    <row r="313" spans="1:6">
      <c r="A313" s="25" t="s">
        <v>3988</v>
      </c>
      <c r="F313" t="s">
        <v>21</v>
      </c>
    </row>
    <row r="314" spans="1:6">
      <c r="A314" s="26" t="s">
        <v>3988</v>
      </c>
      <c r="F314" s="18">
        <v>13</v>
      </c>
    </row>
    <row r="315" spans="1:6">
      <c r="A315" s="21" t="s">
        <v>3988</v>
      </c>
    </row>
    <row r="316" spans="1:6">
      <c r="A316" s="26"/>
    </row>
    <row r="317" spans="1:6" ht="15.75">
      <c r="A317" s="24" t="s">
        <v>4056</v>
      </c>
      <c r="F317" s="130" t="s">
        <v>3788</v>
      </c>
    </row>
    <row r="318" spans="1:6">
      <c r="A318" s="25" t="s">
        <v>13</v>
      </c>
      <c r="F318" t="s">
        <v>21</v>
      </c>
    </row>
    <row r="319" spans="1:6">
      <c r="A319" s="26" t="s">
        <v>2222</v>
      </c>
      <c r="F319" s="18">
        <v>14</v>
      </c>
    </row>
    <row r="320" spans="1:6">
      <c r="A320" s="21" t="s">
        <v>2284</v>
      </c>
    </row>
    <row r="321" spans="1:6">
      <c r="A321" s="26"/>
    </row>
    <row r="322" spans="1:6" ht="15.75">
      <c r="A322" s="24" t="s">
        <v>4059</v>
      </c>
      <c r="F322" s="130" t="s">
        <v>3788</v>
      </c>
    </row>
    <row r="323" spans="1:6">
      <c r="A323" s="25" t="s">
        <v>2259</v>
      </c>
      <c r="F323" t="s">
        <v>21</v>
      </c>
    </row>
    <row r="324" spans="1:6">
      <c r="A324" s="26" t="s">
        <v>17</v>
      </c>
      <c r="F324" s="18">
        <v>15</v>
      </c>
    </row>
    <row r="325" spans="1:6">
      <c r="A325" s="21" t="s">
        <v>2225</v>
      </c>
    </row>
    <row r="326" spans="1:6">
      <c r="A326" s="26"/>
    </row>
    <row r="327" spans="1:6" ht="15.75">
      <c r="A327" s="24" t="s">
        <v>4067</v>
      </c>
      <c r="F327" s="130" t="s">
        <v>3788</v>
      </c>
    </row>
    <row r="328" spans="1:6">
      <c r="A328" s="25" t="s">
        <v>2226</v>
      </c>
      <c r="F328" t="s">
        <v>21</v>
      </c>
    </row>
    <row r="329" spans="1:6">
      <c r="A329" s="26" t="s">
        <v>39</v>
      </c>
      <c r="F329" s="18">
        <v>16</v>
      </c>
    </row>
    <row r="330" spans="1:6">
      <c r="A330" s="21" t="s">
        <v>833</v>
      </c>
    </row>
    <row r="331" spans="1:6">
      <c r="A331" s="26"/>
    </row>
    <row r="332" spans="1:6" ht="15.75">
      <c r="A332" s="24" t="s">
        <v>4072</v>
      </c>
      <c r="F332" s="130" t="s">
        <v>3788</v>
      </c>
    </row>
    <row r="333" spans="1:6">
      <c r="A333" s="25" t="s">
        <v>2283</v>
      </c>
      <c r="F333" t="s">
        <v>21</v>
      </c>
    </row>
    <row r="334" spans="1:6">
      <c r="A334" s="26" t="s">
        <v>835</v>
      </c>
      <c r="F334" s="18">
        <v>17</v>
      </c>
    </row>
    <row r="335" spans="1:6">
      <c r="A335" s="21" t="s">
        <v>156</v>
      </c>
    </row>
    <row r="336" spans="1:6">
      <c r="A336" s="25"/>
    </row>
    <row r="337" spans="1:6" ht="15.75">
      <c r="A337" s="24" t="s">
        <v>4087</v>
      </c>
      <c r="F337" s="130" t="s">
        <v>3788</v>
      </c>
    </row>
    <row r="338" spans="1:6">
      <c r="A338" s="25" t="s">
        <v>2253</v>
      </c>
      <c r="F338" t="s">
        <v>21</v>
      </c>
    </row>
    <row r="339" spans="1:6">
      <c r="A339" s="26" t="s">
        <v>153</v>
      </c>
      <c r="F339" s="18">
        <v>18</v>
      </c>
    </row>
    <row r="340" spans="1:6">
      <c r="A340" s="21" t="s">
        <v>23</v>
      </c>
    </row>
    <row r="341" spans="1:6">
      <c r="A341" s="26"/>
    </row>
    <row r="342" spans="1:6" ht="15.75">
      <c r="A342" s="24" t="s">
        <v>4090</v>
      </c>
      <c r="F342" s="130" t="s">
        <v>3788</v>
      </c>
    </row>
    <row r="343" spans="1:6">
      <c r="A343" s="25" t="s">
        <v>156</v>
      </c>
      <c r="F343" t="s">
        <v>21</v>
      </c>
    </row>
    <row r="344" spans="1:6">
      <c r="A344" s="26" t="s">
        <v>2218</v>
      </c>
      <c r="F344" s="18">
        <v>19</v>
      </c>
    </row>
    <row r="345" spans="1:6">
      <c r="A345" s="21" t="s">
        <v>2283</v>
      </c>
    </row>
    <row r="346" spans="1:6">
      <c r="A346" s="26"/>
    </row>
    <row r="347" spans="1:6" ht="15.75">
      <c r="A347" s="24" t="s">
        <v>4629</v>
      </c>
      <c r="F347" s="130" t="s">
        <v>3788</v>
      </c>
    </row>
    <row r="348" spans="1:6">
      <c r="A348" s="25" t="s">
        <v>835</v>
      </c>
      <c r="F348" t="s">
        <v>21</v>
      </c>
    </row>
    <row r="349" spans="1:6">
      <c r="A349" s="26" t="s">
        <v>2218</v>
      </c>
      <c r="F349" s="18">
        <v>20</v>
      </c>
    </row>
    <row r="350" spans="1:6">
      <c r="A350" s="21" t="s">
        <v>2225</v>
      </c>
    </row>
    <row r="351" spans="1:6">
      <c r="A351" s="26"/>
    </row>
    <row r="352" spans="1:6" ht="15.75">
      <c r="A352" s="24" t="s">
        <v>4094</v>
      </c>
      <c r="F352" s="130" t="s">
        <v>3788</v>
      </c>
    </row>
    <row r="353" spans="1:6">
      <c r="A353" s="25" t="s">
        <v>835</v>
      </c>
      <c r="F353" t="s">
        <v>21</v>
      </c>
    </row>
    <row r="354" spans="1:6">
      <c r="A354" s="26" t="s">
        <v>804</v>
      </c>
      <c r="F354" s="18">
        <v>21</v>
      </c>
    </row>
    <row r="355" spans="1:6">
      <c r="A355" s="21" t="s">
        <v>824</v>
      </c>
    </row>
    <row r="356" spans="1:6">
      <c r="A356" s="26"/>
    </row>
    <row r="357" spans="1:6" ht="15.75">
      <c r="A357" s="24" t="s">
        <v>4096</v>
      </c>
      <c r="F357" s="130" t="s">
        <v>3788</v>
      </c>
    </row>
    <row r="358" spans="1:6">
      <c r="A358" s="25" t="s">
        <v>13</v>
      </c>
      <c r="F358" t="s">
        <v>21</v>
      </c>
    </row>
    <row r="359" spans="1:6">
      <c r="A359" s="26" t="s">
        <v>2226</v>
      </c>
      <c r="F359" s="18">
        <v>22</v>
      </c>
    </row>
    <row r="360" spans="1:6">
      <c r="A360" s="21" t="s">
        <v>2222</v>
      </c>
    </row>
    <row r="361" spans="1:6">
      <c r="A361" s="26"/>
    </row>
    <row r="362" spans="1:6" ht="15.75">
      <c r="A362" s="24" t="s">
        <v>4098</v>
      </c>
      <c r="F362" s="130" t="s">
        <v>3788</v>
      </c>
    </row>
    <row r="363" spans="1:6">
      <c r="A363" s="25" t="s">
        <v>27</v>
      </c>
      <c r="F363" t="s">
        <v>21</v>
      </c>
    </row>
    <row r="364" spans="1:6">
      <c r="A364" s="26" t="s">
        <v>2222</v>
      </c>
      <c r="F364" s="18">
        <v>23</v>
      </c>
    </row>
    <row r="365" spans="1:6">
      <c r="A365" s="21" t="s">
        <v>859</v>
      </c>
    </row>
    <row r="366" spans="1:6" ht="15.75">
      <c r="A366" s="24"/>
    </row>
    <row r="367" spans="1:6" ht="15.75">
      <c r="A367" s="24" t="s">
        <v>4100</v>
      </c>
      <c r="F367" s="130" t="s">
        <v>3788</v>
      </c>
    </row>
    <row r="368" spans="1:6">
      <c r="A368" s="25" t="s">
        <v>2222</v>
      </c>
      <c r="F368" t="s">
        <v>21</v>
      </c>
    </row>
    <row r="369" spans="1:6">
      <c r="A369" s="26" t="s">
        <v>1823</v>
      </c>
      <c r="F369" s="18">
        <v>24</v>
      </c>
    </row>
    <row r="370" spans="1:6">
      <c r="A370" s="21" t="s">
        <v>1837</v>
      </c>
    </row>
    <row r="371" spans="1:6">
      <c r="A371" s="21"/>
    </row>
    <row r="372" spans="1:6" ht="15.75">
      <c r="A372" s="24" t="s">
        <v>4104</v>
      </c>
      <c r="F372" s="130" t="s">
        <v>3788</v>
      </c>
    </row>
    <row r="373" spans="1:6">
      <c r="A373" s="25" t="s">
        <v>850</v>
      </c>
      <c r="F373" t="s">
        <v>21</v>
      </c>
    </row>
    <row r="374" spans="1:6">
      <c r="A374" s="26" t="s">
        <v>2259</v>
      </c>
      <c r="F374" s="18">
        <v>25</v>
      </c>
    </row>
    <row r="375" spans="1:6">
      <c r="A375" s="21" t="s">
        <v>2224</v>
      </c>
    </row>
    <row r="376" spans="1:6">
      <c r="A376" s="21"/>
    </row>
    <row r="377" spans="1:6" ht="15.75">
      <c r="A377" s="24" t="s">
        <v>4106</v>
      </c>
      <c r="F377" s="130" t="s">
        <v>3788</v>
      </c>
    </row>
    <row r="378" spans="1:6">
      <c r="A378" s="25" t="s">
        <v>17</v>
      </c>
      <c r="F378" t="s">
        <v>21</v>
      </c>
    </row>
    <row r="379" spans="1:6">
      <c r="A379" s="26" t="s">
        <v>835</v>
      </c>
      <c r="F379" s="18">
        <v>26</v>
      </c>
    </row>
    <row r="380" spans="1:6">
      <c r="A380" s="21" t="s">
        <v>1841</v>
      </c>
    </row>
    <row r="381" spans="1:6">
      <c r="A381" s="21"/>
    </row>
    <row r="382" spans="1:6" ht="15.75">
      <c r="A382" s="24" t="s">
        <v>4126</v>
      </c>
      <c r="F382" s="130" t="s">
        <v>3788</v>
      </c>
    </row>
    <row r="383" spans="1:6">
      <c r="A383" s="25" t="s">
        <v>834</v>
      </c>
      <c r="F383" t="s">
        <v>21</v>
      </c>
    </row>
    <row r="384" spans="1:6">
      <c r="A384" s="26" t="s">
        <v>2253</v>
      </c>
      <c r="F384" s="18">
        <v>27</v>
      </c>
    </row>
    <row r="385" spans="1:6">
      <c r="A385" s="21" t="s">
        <v>2281</v>
      </c>
    </row>
    <row r="386" spans="1:6">
      <c r="A386" s="21"/>
    </row>
    <row r="387" spans="1:6" ht="15.75">
      <c r="A387" s="24" t="s">
        <v>4135</v>
      </c>
      <c r="F387" s="130" t="s">
        <v>3788</v>
      </c>
    </row>
    <row r="388" spans="1:6">
      <c r="A388" s="25" t="s">
        <v>31</v>
      </c>
      <c r="F388" t="s">
        <v>21</v>
      </c>
    </row>
    <row r="389" spans="1:6">
      <c r="A389" s="26" t="s">
        <v>850</v>
      </c>
      <c r="F389" s="18">
        <v>28</v>
      </c>
    </row>
    <row r="390" spans="1:6">
      <c r="A390" s="21" t="s">
        <v>21</v>
      </c>
    </row>
    <row r="391" spans="1:6">
      <c r="A391" s="26"/>
    </row>
    <row r="392" spans="1:6" ht="15.75">
      <c r="A392" s="24" t="s">
        <v>4136</v>
      </c>
      <c r="F392" s="130" t="s">
        <v>3788</v>
      </c>
    </row>
    <row r="393" spans="1:6">
      <c r="A393" s="25" t="s">
        <v>142</v>
      </c>
      <c r="F393" t="s">
        <v>21</v>
      </c>
    </row>
    <row r="394" spans="1:6">
      <c r="A394" s="26" t="s">
        <v>835</v>
      </c>
      <c r="F394" s="18">
        <v>29</v>
      </c>
    </row>
    <row r="395" spans="1:6">
      <c r="A395" s="21" t="s">
        <v>824</v>
      </c>
    </row>
    <row r="396" spans="1:6">
      <c r="A396" s="21"/>
    </row>
    <row r="397" spans="1:6" ht="15.75">
      <c r="A397" s="24" t="s">
        <v>4174</v>
      </c>
      <c r="F397" s="130" t="s">
        <v>3788</v>
      </c>
    </row>
    <row r="398" spans="1:6">
      <c r="A398" s="25" t="s">
        <v>2254</v>
      </c>
      <c r="F398" t="s">
        <v>1828</v>
      </c>
    </row>
    <row r="399" spans="1:6">
      <c r="A399" s="26" t="s">
        <v>144</v>
      </c>
      <c r="F399" s="18">
        <v>1</v>
      </c>
    </row>
    <row r="400" spans="1:6">
      <c r="A400" s="21" t="s">
        <v>153</v>
      </c>
    </row>
    <row r="401" spans="1:6">
      <c r="A401" s="242"/>
    </row>
    <row r="402" spans="1:6" ht="15.75">
      <c r="A402" s="24" t="s">
        <v>4183</v>
      </c>
      <c r="F402" s="130" t="s">
        <v>3788</v>
      </c>
    </row>
    <row r="403" spans="1:6">
      <c r="A403" s="25" t="s">
        <v>2226</v>
      </c>
      <c r="F403" t="s">
        <v>1828</v>
      </c>
    </row>
    <row r="404" spans="1:6">
      <c r="A404" s="26" t="s">
        <v>2259</v>
      </c>
      <c r="F404" s="18">
        <v>2</v>
      </c>
    </row>
    <row r="405" spans="1:6">
      <c r="A405" s="21" t="s">
        <v>154</v>
      </c>
    </row>
    <row r="406" spans="1:6">
      <c r="A406" s="25"/>
    </row>
    <row r="407" spans="1:6" ht="15.75">
      <c r="A407" s="24" t="s">
        <v>4187</v>
      </c>
      <c r="F407" s="130" t="s">
        <v>3788</v>
      </c>
    </row>
    <row r="408" spans="1:6">
      <c r="A408" s="25" t="s">
        <v>805</v>
      </c>
      <c r="F408" t="s">
        <v>1828</v>
      </c>
    </row>
    <row r="409" spans="1:6">
      <c r="A409" s="26" t="s">
        <v>2236</v>
      </c>
      <c r="F409" s="18">
        <v>3</v>
      </c>
    </row>
    <row r="410" spans="1:6">
      <c r="A410" s="21" t="s">
        <v>1841</v>
      </c>
    </row>
    <row r="411" spans="1:6">
      <c r="A411" s="26"/>
    </row>
    <row r="412" spans="1:6" ht="15.75">
      <c r="A412" s="24" t="s">
        <v>4190</v>
      </c>
      <c r="F412" s="130" t="s">
        <v>3788</v>
      </c>
    </row>
    <row r="413" spans="1:6">
      <c r="A413" s="25" t="s">
        <v>3988</v>
      </c>
      <c r="F413" t="s">
        <v>1828</v>
      </c>
    </row>
    <row r="414" spans="1:6">
      <c r="A414" s="26" t="s">
        <v>3988</v>
      </c>
      <c r="F414" s="18">
        <v>4</v>
      </c>
    </row>
    <row r="415" spans="1:6">
      <c r="A415" s="21" t="s">
        <v>3988</v>
      </c>
    </row>
    <row r="416" spans="1:6">
      <c r="A416" s="21"/>
    </row>
    <row r="417" spans="1:6" ht="15.75">
      <c r="A417" s="24" t="s">
        <v>4201</v>
      </c>
      <c r="F417" s="130" t="s">
        <v>3788</v>
      </c>
    </row>
    <row r="418" spans="1:6">
      <c r="A418" s="25" t="s">
        <v>3988</v>
      </c>
      <c r="F418" t="s">
        <v>1828</v>
      </c>
    </row>
    <row r="419" spans="1:6">
      <c r="A419" s="26" t="s">
        <v>3988</v>
      </c>
      <c r="F419" s="18">
        <v>5</v>
      </c>
    </row>
    <row r="420" spans="1:6">
      <c r="A420" s="21" t="s">
        <v>3988</v>
      </c>
    </row>
    <row r="421" spans="1:6">
      <c r="A421" s="242"/>
    </row>
    <row r="422" spans="1:6" ht="15.75">
      <c r="A422" s="24" t="s">
        <v>4202</v>
      </c>
      <c r="F422" s="130" t="s">
        <v>3788</v>
      </c>
    </row>
    <row r="423" spans="1:6">
      <c r="A423" s="25" t="s">
        <v>27</v>
      </c>
      <c r="F423" t="s">
        <v>1843</v>
      </c>
    </row>
    <row r="424" spans="1:6">
      <c r="A424" s="26" t="s">
        <v>2256</v>
      </c>
      <c r="F424" s="18">
        <v>1</v>
      </c>
    </row>
    <row r="425" spans="1:6">
      <c r="A425" s="21" t="s">
        <v>33</v>
      </c>
    </row>
    <row r="426" spans="1:6">
      <c r="A426" s="25"/>
    </row>
    <row r="427" spans="1:6" ht="15.75">
      <c r="A427" s="24" t="s">
        <v>4203</v>
      </c>
      <c r="F427" s="130" t="s">
        <v>3788</v>
      </c>
    </row>
    <row r="428" spans="1:6">
      <c r="A428" s="25" t="s">
        <v>859</v>
      </c>
      <c r="F428" t="s">
        <v>1843</v>
      </c>
    </row>
    <row r="429" spans="1:6">
      <c r="A429" s="26" t="s">
        <v>2226</v>
      </c>
      <c r="F429" s="18">
        <v>2</v>
      </c>
    </row>
    <row r="430" spans="1:6">
      <c r="A430" s="26" t="s">
        <v>809</v>
      </c>
    </row>
    <row r="431" spans="1:6">
      <c r="A431" s="26"/>
    </row>
    <row r="432" spans="1:6" ht="15.75">
      <c r="A432" s="24" t="s">
        <v>4205</v>
      </c>
      <c r="F432" s="130" t="s">
        <v>3788</v>
      </c>
    </row>
    <row r="433" spans="1:6">
      <c r="A433" s="25" t="s">
        <v>1834</v>
      </c>
      <c r="F433" t="s">
        <v>1843</v>
      </c>
    </row>
    <row r="434" spans="1:6">
      <c r="A434" s="26" t="s">
        <v>9</v>
      </c>
      <c r="F434" s="18">
        <v>3</v>
      </c>
    </row>
    <row r="435" spans="1:6">
      <c r="A435" s="21" t="s">
        <v>1837</v>
      </c>
    </row>
    <row r="436" spans="1:6">
      <c r="A436" s="21"/>
    </row>
    <row r="437" spans="1:6" ht="15.75">
      <c r="A437" s="24" t="s">
        <v>4208</v>
      </c>
      <c r="F437" s="130" t="s">
        <v>3788</v>
      </c>
    </row>
    <row r="438" spans="1:6">
      <c r="A438" s="25" t="s">
        <v>156</v>
      </c>
      <c r="F438" t="s">
        <v>1843</v>
      </c>
    </row>
    <row r="439" spans="1:6">
      <c r="A439" s="26" t="s">
        <v>2256</v>
      </c>
      <c r="F439" s="18">
        <v>4</v>
      </c>
    </row>
    <row r="440" spans="1:6">
      <c r="A440" s="21" t="s">
        <v>853</v>
      </c>
    </row>
    <row r="441" spans="1:6">
      <c r="A441" s="242"/>
    </row>
    <row r="442" spans="1:6" ht="15.75">
      <c r="A442" s="24" t="s">
        <v>4210</v>
      </c>
      <c r="F442" s="130" t="s">
        <v>3788</v>
      </c>
    </row>
    <row r="443" spans="1:6">
      <c r="A443" s="25" t="s">
        <v>141</v>
      </c>
      <c r="F443" t="s">
        <v>1843</v>
      </c>
    </row>
    <row r="444" spans="1:6">
      <c r="A444" s="26" t="s">
        <v>1833</v>
      </c>
      <c r="F444" s="18">
        <v>5</v>
      </c>
    </row>
    <row r="445" spans="1:6">
      <c r="A445" s="21" t="s">
        <v>2543</v>
      </c>
    </row>
    <row r="446" spans="1:6">
      <c r="A446" s="25"/>
    </row>
    <row r="447" spans="1:6" ht="15.75">
      <c r="A447" s="24" t="s">
        <v>4223</v>
      </c>
      <c r="F447" s="130" t="s">
        <v>3788</v>
      </c>
    </row>
    <row r="448" spans="1:6">
      <c r="A448" s="25" t="s">
        <v>2218</v>
      </c>
      <c r="F448" t="s">
        <v>1843</v>
      </c>
    </row>
    <row r="449" spans="1:6">
      <c r="A449" s="26" t="s">
        <v>799</v>
      </c>
      <c r="F449" s="18">
        <v>6</v>
      </c>
    </row>
    <row r="450" spans="1:6">
      <c r="A450" s="21" t="s">
        <v>2226</v>
      </c>
    </row>
    <row r="451" spans="1:6">
      <c r="A451" s="26"/>
    </row>
    <row r="452" spans="1:6" ht="15.75">
      <c r="A452" s="24" t="s">
        <v>4214</v>
      </c>
      <c r="F452" s="130" t="s">
        <v>3788</v>
      </c>
    </row>
    <row r="453" spans="1:6">
      <c r="A453" s="25" t="s">
        <v>1</v>
      </c>
      <c r="F453" t="s">
        <v>1843</v>
      </c>
    </row>
    <row r="454" spans="1:6">
      <c r="A454" s="26" t="s">
        <v>2222</v>
      </c>
      <c r="F454" s="18">
        <v>7</v>
      </c>
    </row>
    <row r="455" spans="1:6">
      <c r="A455" s="21" t="s">
        <v>861</v>
      </c>
    </row>
    <row r="456" spans="1:6">
      <c r="A456" s="21"/>
    </row>
    <row r="457" spans="1:6" ht="15.75">
      <c r="A457" s="24" t="s">
        <v>4222</v>
      </c>
      <c r="F457" s="130" t="s">
        <v>3788</v>
      </c>
    </row>
    <row r="458" spans="1:6">
      <c r="A458" s="25" t="s">
        <v>871</v>
      </c>
      <c r="F458" t="s">
        <v>1843</v>
      </c>
    </row>
    <row r="459" spans="1:6">
      <c r="A459" s="25" t="s">
        <v>833</v>
      </c>
      <c r="F459" s="18">
        <v>8</v>
      </c>
    </row>
    <row r="460" spans="1:6">
      <c r="A460" s="25" t="s">
        <v>1843</v>
      </c>
    </row>
    <row r="461" spans="1:6">
      <c r="A461" s="242"/>
    </row>
    <row r="462" spans="1:6" ht="15.75">
      <c r="A462" s="24" t="s">
        <v>4229</v>
      </c>
      <c r="F462" s="130" t="s">
        <v>3788</v>
      </c>
    </row>
    <row r="463" spans="1:6">
      <c r="A463" s="25" t="s">
        <v>2226</v>
      </c>
      <c r="F463" t="s">
        <v>1828</v>
      </c>
    </row>
    <row r="464" spans="1:6">
      <c r="A464" s="26" t="s">
        <v>2257</v>
      </c>
      <c r="F464" s="18" t="s">
        <v>3922</v>
      </c>
    </row>
    <row r="465" spans="1:6">
      <c r="A465" s="21" t="s">
        <v>1828</v>
      </c>
    </row>
    <row r="466" spans="1:6">
      <c r="A466" s="25"/>
    </row>
    <row r="467" spans="1:6" ht="15.75">
      <c r="A467" s="24" t="s">
        <v>4230</v>
      </c>
      <c r="F467" s="130" t="s">
        <v>3788</v>
      </c>
    </row>
    <row r="468" spans="1:6">
      <c r="A468" s="25" t="s">
        <v>834</v>
      </c>
      <c r="F468" t="s">
        <v>1828</v>
      </c>
    </row>
    <row r="469" spans="1:6">
      <c r="A469" s="26" t="s">
        <v>2261</v>
      </c>
      <c r="F469" s="18" t="s">
        <v>4330</v>
      </c>
    </row>
    <row r="470" spans="1:6">
      <c r="A470" s="21" t="s">
        <v>826</v>
      </c>
    </row>
    <row r="471" spans="1:6">
      <c r="A471" s="26"/>
    </row>
    <row r="472" spans="1:6" ht="15.75">
      <c r="A472" s="24" t="s">
        <v>4232</v>
      </c>
      <c r="F472" s="130" t="s">
        <v>3788</v>
      </c>
    </row>
    <row r="473" spans="1:6">
      <c r="A473" s="25" t="s">
        <v>1837</v>
      </c>
      <c r="F473" t="s">
        <v>1828</v>
      </c>
    </row>
    <row r="474" spans="1:6">
      <c r="A474" s="26" t="s">
        <v>2283</v>
      </c>
      <c r="F474" s="18" t="s">
        <v>4331</v>
      </c>
    </row>
    <row r="475" spans="1:6">
      <c r="A475" s="21" t="s">
        <v>805</v>
      </c>
    </row>
    <row r="476" spans="1:6">
      <c r="A476" s="21"/>
    </row>
    <row r="477" spans="1:6" ht="15.75">
      <c r="A477" s="24" t="s">
        <v>4234</v>
      </c>
      <c r="F477" s="130" t="s">
        <v>3788</v>
      </c>
    </row>
    <row r="478" spans="1:6">
      <c r="A478" s="25" t="s">
        <v>849</v>
      </c>
      <c r="F478" t="s">
        <v>1828</v>
      </c>
    </row>
    <row r="479" spans="1:6">
      <c r="A479" s="26" t="s">
        <v>154</v>
      </c>
      <c r="F479" s="18" t="s">
        <v>4332</v>
      </c>
    </row>
    <row r="480" spans="1:6">
      <c r="A480" s="21" t="s">
        <v>155</v>
      </c>
    </row>
    <row r="481" spans="1:6">
      <c r="A481" s="100"/>
    </row>
    <row r="482" spans="1:6" ht="15.75">
      <c r="A482" s="24" t="s">
        <v>4329</v>
      </c>
      <c r="F482" s="130" t="s">
        <v>3788</v>
      </c>
    </row>
    <row r="483" spans="1:6">
      <c r="A483" s="461" t="s">
        <v>4239</v>
      </c>
      <c r="F483" t="s">
        <v>1842</v>
      </c>
    </row>
    <row r="484" spans="1:6">
      <c r="A484" s="25" t="s">
        <v>824</v>
      </c>
      <c r="F484" s="18" t="s">
        <v>4333</v>
      </c>
    </row>
    <row r="485" spans="1:6">
      <c r="A485" s="26" t="s">
        <v>854</v>
      </c>
    </row>
    <row r="486" spans="1:6">
      <c r="A486" s="21" t="s">
        <v>155</v>
      </c>
    </row>
    <row r="487" spans="1:6">
      <c r="A487" s="461" t="s">
        <v>4240</v>
      </c>
    </row>
    <row r="488" spans="1:6">
      <c r="A488" s="25" t="s">
        <v>824</v>
      </c>
    </row>
    <row r="489" spans="1:6">
      <c r="A489" s="26" t="s">
        <v>842</v>
      </c>
    </row>
    <row r="490" spans="1:6">
      <c r="A490" s="21" t="s">
        <v>15</v>
      </c>
    </row>
    <row r="491" spans="1:6">
      <c r="A491" s="461" t="s">
        <v>4241</v>
      </c>
    </row>
    <row r="492" spans="1:6">
      <c r="A492" s="25" t="s">
        <v>842</v>
      </c>
    </row>
    <row r="493" spans="1:6">
      <c r="A493" s="26" t="s">
        <v>156</v>
      </c>
    </row>
    <row r="494" spans="1:6">
      <c r="A494" s="21" t="s">
        <v>824</v>
      </c>
    </row>
    <row r="495" spans="1:6">
      <c r="A495" s="461" t="s">
        <v>4242</v>
      </c>
    </row>
    <row r="496" spans="1:6">
      <c r="A496" s="25" t="s">
        <v>804</v>
      </c>
    </row>
    <row r="497" spans="1:1">
      <c r="A497" s="26" t="s">
        <v>37</v>
      </c>
    </row>
    <row r="498" spans="1:1">
      <c r="A498" s="21" t="s">
        <v>25</v>
      </c>
    </row>
    <row r="499" spans="1:1">
      <c r="A499" s="461" t="s">
        <v>4243</v>
      </c>
    </row>
    <row r="500" spans="1:1">
      <c r="A500" s="25" t="s">
        <v>861</v>
      </c>
    </row>
    <row r="501" spans="1:1">
      <c r="A501" s="26" t="s">
        <v>141</v>
      </c>
    </row>
    <row r="502" spans="1:1">
      <c r="A502" s="21" t="s">
        <v>21</v>
      </c>
    </row>
    <row r="503" spans="1:1">
      <c r="A503" s="461" t="s">
        <v>4244</v>
      </c>
    </row>
    <row r="504" spans="1:1">
      <c r="A504" s="25" t="s">
        <v>21</v>
      </c>
    </row>
    <row r="505" spans="1:1">
      <c r="A505" s="26" t="s">
        <v>824</v>
      </c>
    </row>
    <row r="506" spans="1:1">
      <c r="A506" s="21" t="s">
        <v>842</v>
      </c>
    </row>
    <row r="507" spans="1:1">
      <c r="A507" s="461" t="s">
        <v>4245</v>
      </c>
    </row>
    <row r="508" spans="1:1">
      <c r="A508" s="25" t="s">
        <v>842</v>
      </c>
    </row>
    <row r="509" spans="1:1">
      <c r="A509" s="26" t="s">
        <v>2223</v>
      </c>
    </row>
    <row r="510" spans="1:1">
      <c r="A510" s="21" t="s">
        <v>15</v>
      </c>
    </row>
    <row r="511" spans="1:1">
      <c r="A511" s="461" t="s">
        <v>4246</v>
      </c>
    </row>
    <row r="512" spans="1:1">
      <c r="A512" s="25" t="s">
        <v>2281</v>
      </c>
    </row>
    <row r="513" spans="1:1">
      <c r="A513" s="26" t="s">
        <v>824</v>
      </c>
    </row>
    <row r="514" spans="1:1">
      <c r="A514" s="21" t="s">
        <v>854</v>
      </c>
    </row>
    <row r="515" spans="1:1">
      <c r="A515" s="461" t="s">
        <v>4247</v>
      </c>
    </row>
    <row r="516" spans="1:1">
      <c r="A516" s="25" t="s">
        <v>850</v>
      </c>
    </row>
    <row r="517" spans="1:1">
      <c r="A517" s="26" t="s">
        <v>1842</v>
      </c>
    </row>
    <row r="518" spans="1:1">
      <c r="A518" s="21" t="s">
        <v>2236</v>
      </c>
    </row>
    <row r="519" spans="1:1">
      <c r="A519" s="461" t="s">
        <v>4248</v>
      </c>
    </row>
    <row r="520" spans="1:1">
      <c r="A520" s="25" t="s">
        <v>854</v>
      </c>
    </row>
    <row r="521" spans="1:1">
      <c r="A521" s="26" t="s">
        <v>824</v>
      </c>
    </row>
    <row r="522" spans="1:1">
      <c r="A522" s="21" t="s">
        <v>21</v>
      </c>
    </row>
    <row r="523" spans="1:1">
      <c r="A523" s="461" t="s">
        <v>4249</v>
      </c>
    </row>
    <row r="524" spans="1:1">
      <c r="A524" s="25" t="s">
        <v>833</v>
      </c>
    </row>
    <row r="525" spans="1:1">
      <c r="A525" s="26" t="s">
        <v>2225</v>
      </c>
    </row>
    <row r="526" spans="1:1">
      <c r="A526" s="21" t="s">
        <v>162</v>
      </c>
    </row>
    <row r="527" spans="1:1">
      <c r="A527" s="461" t="s">
        <v>4250</v>
      </c>
    </row>
    <row r="528" spans="1:1">
      <c r="A528" s="25" t="s">
        <v>826</v>
      </c>
    </row>
    <row r="529" spans="1:1">
      <c r="A529" s="26" t="s">
        <v>2259</v>
      </c>
    </row>
    <row r="530" spans="1:1">
      <c r="A530" s="21" t="s">
        <v>1</v>
      </c>
    </row>
    <row r="531" spans="1:1">
      <c r="A531" s="461" t="s">
        <v>4251</v>
      </c>
    </row>
    <row r="532" spans="1:1">
      <c r="A532" s="25" t="s">
        <v>156</v>
      </c>
    </row>
    <row r="533" spans="1:1">
      <c r="A533" s="26" t="s">
        <v>162</v>
      </c>
    </row>
    <row r="534" spans="1:1">
      <c r="A534" s="21" t="s">
        <v>817</v>
      </c>
    </row>
    <row r="535" spans="1:1">
      <c r="A535" s="461" t="s">
        <v>4252</v>
      </c>
    </row>
    <row r="536" spans="1:1">
      <c r="A536" s="25" t="s">
        <v>1842</v>
      </c>
    </row>
    <row r="537" spans="1:1">
      <c r="A537" s="26" t="s">
        <v>2217</v>
      </c>
    </row>
    <row r="538" spans="1:1">
      <c r="A538" s="21" t="s">
        <v>21</v>
      </c>
    </row>
    <row r="539" spans="1:1">
      <c r="A539" s="461" t="s">
        <v>4253</v>
      </c>
    </row>
    <row r="540" spans="1:1">
      <c r="A540" s="25" t="s">
        <v>2225</v>
      </c>
    </row>
    <row r="541" spans="1:1">
      <c r="A541" s="26" t="s">
        <v>162</v>
      </c>
    </row>
    <row r="542" spans="1:1">
      <c r="A542" s="21" t="s">
        <v>819</v>
      </c>
    </row>
    <row r="543" spans="1:1">
      <c r="A543" s="461" t="s">
        <v>4254</v>
      </c>
    </row>
    <row r="544" spans="1:1">
      <c r="A544" s="25" t="s">
        <v>2259</v>
      </c>
    </row>
    <row r="545" spans="1:1">
      <c r="A545" s="26" t="s">
        <v>1842</v>
      </c>
    </row>
    <row r="546" spans="1:1">
      <c r="A546" s="21" t="s">
        <v>25</v>
      </c>
    </row>
    <row r="547" spans="1:1">
      <c r="A547" s="461" t="s">
        <v>4255</v>
      </c>
    </row>
    <row r="548" spans="1:1">
      <c r="A548" s="25" t="s">
        <v>2259</v>
      </c>
    </row>
    <row r="549" spans="1:1">
      <c r="A549" s="26" t="s">
        <v>25</v>
      </c>
    </row>
    <row r="550" spans="1:1">
      <c r="A550" s="21" t="s">
        <v>37</v>
      </c>
    </row>
    <row r="551" spans="1:1">
      <c r="A551" s="461" t="s">
        <v>4256</v>
      </c>
    </row>
    <row r="552" spans="1:1">
      <c r="A552" s="25" t="s">
        <v>39</v>
      </c>
    </row>
    <row r="553" spans="1:1">
      <c r="A553" s="26" t="s">
        <v>833</v>
      </c>
    </row>
    <row r="554" spans="1:1">
      <c r="A554" s="21" t="s">
        <v>2261</v>
      </c>
    </row>
    <row r="555" spans="1:1">
      <c r="A555" s="461" t="s">
        <v>4257</v>
      </c>
    </row>
    <row r="556" spans="1:1">
      <c r="A556" s="25" t="s">
        <v>1842</v>
      </c>
    </row>
    <row r="557" spans="1:1">
      <c r="A557" s="26" t="s">
        <v>25</v>
      </c>
    </row>
    <row r="558" spans="1:1">
      <c r="A558" s="21" t="s">
        <v>37</v>
      </c>
    </row>
    <row r="559" spans="1:1">
      <c r="A559" s="461" t="s">
        <v>4258</v>
      </c>
    </row>
    <row r="560" spans="1:1">
      <c r="A560" s="25" t="s">
        <v>2225</v>
      </c>
    </row>
    <row r="561" spans="1:6">
      <c r="A561" s="26" t="s">
        <v>25</v>
      </c>
    </row>
    <row r="562" spans="1:6">
      <c r="A562" s="21" t="s">
        <v>1842</v>
      </c>
    </row>
    <row r="563" spans="1:6">
      <c r="A563" s="461" t="s">
        <v>4259</v>
      </c>
    </row>
    <row r="564" spans="1:6">
      <c r="A564" s="25" t="s">
        <v>4334</v>
      </c>
    </row>
    <row r="565" spans="1:6">
      <c r="A565" s="26" t="s">
        <v>15</v>
      </c>
    </row>
    <row r="566" spans="1:6">
      <c r="A566" s="21" t="s">
        <v>2222</v>
      </c>
    </row>
    <row r="567" spans="1:6">
      <c r="A567" s="461" t="s">
        <v>4336</v>
      </c>
      <c r="B567" s="462"/>
    </row>
    <row r="568" spans="1:6">
      <c r="A568" s="25" t="s">
        <v>1841</v>
      </c>
    </row>
    <row r="569" spans="1:6">
      <c r="A569" s="26" t="s">
        <v>1842</v>
      </c>
    </row>
    <row r="570" spans="1:6">
      <c r="A570" s="21" t="s">
        <v>2259</v>
      </c>
    </row>
    <row r="571" spans="1:6">
      <c r="A571" s="461" t="s">
        <v>40</v>
      </c>
    </row>
    <row r="572" spans="1:6">
      <c r="A572" s="25" t="s">
        <v>1842</v>
      </c>
    </row>
    <row r="573" spans="1:6">
      <c r="A573" s="26" t="s">
        <v>37</v>
      </c>
    </row>
    <row r="574" spans="1:6">
      <c r="A574" s="21" t="s">
        <v>25</v>
      </c>
    </row>
    <row r="575" spans="1:6">
      <c r="A575" s="25"/>
    </row>
    <row r="576" spans="1:6" ht="15.75">
      <c r="A576" s="24" t="s">
        <v>4339</v>
      </c>
      <c r="F576" s="130" t="s">
        <v>3788</v>
      </c>
    </row>
    <row r="577" spans="1:6">
      <c r="A577" s="25" t="s">
        <v>1823</v>
      </c>
      <c r="F577" t="s">
        <v>1842</v>
      </c>
    </row>
    <row r="578" spans="1:6">
      <c r="A578" s="26" t="s">
        <v>826</v>
      </c>
      <c r="F578" s="18" t="s">
        <v>4337</v>
      </c>
    </row>
    <row r="579" spans="1:6">
      <c r="A579" s="21" t="s">
        <v>853</v>
      </c>
    </row>
    <row r="580" spans="1:6">
      <c r="A580" s="26"/>
    </row>
    <row r="581" spans="1:6" ht="15.75">
      <c r="A581" s="24" t="s">
        <v>4340</v>
      </c>
      <c r="F581" s="130" t="s">
        <v>3788</v>
      </c>
    </row>
    <row r="582" spans="1:6">
      <c r="A582" s="25" t="s">
        <v>834</v>
      </c>
      <c r="F582" t="s">
        <v>1842</v>
      </c>
    </row>
    <row r="583" spans="1:6">
      <c r="A583" s="26" t="s">
        <v>143</v>
      </c>
      <c r="F583" s="18" t="s">
        <v>4341</v>
      </c>
    </row>
    <row r="584" spans="1:6">
      <c r="A584" s="21" t="s">
        <v>824</v>
      </c>
    </row>
    <row r="585" spans="1:6">
      <c r="A585" s="21"/>
    </row>
    <row r="586" spans="1:6" ht="15.75">
      <c r="A586" s="24" t="s">
        <v>4344</v>
      </c>
      <c r="F586" s="130" t="s">
        <v>3788</v>
      </c>
    </row>
    <row r="587" spans="1:6">
      <c r="A587" s="25" t="s">
        <v>23</v>
      </c>
      <c r="F587" t="s">
        <v>1842</v>
      </c>
    </row>
    <row r="588" spans="1:6">
      <c r="A588" s="26" t="s">
        <v>39</v>
      </c>
      <c r="F588" s="18" t="s">
        <v>4345</v>
      </c>
    </row>
    <row r="589" spans="1:6">
      <c r="A589" s="26" t="s">
        <v>156</v>
      </c>
    </row>
    <row r="590" spans="1:6">
      <c r="A590" s="242"/>
    </row>
    <row r="591" spans="1:6" ht="15.75">
      <c r="A591" s="24" t="s">
        <v>4347</v>
      </c>
      <c r="F591" s="130" t="s">
        <v>3788</v>
      </c>
    </row>
    <row r="592" spans="1:6">
      <c r="A592" s="25" t="s">
        <v>1837</v>
      </c>
      <c r="F592" t="s">
        <v>1842</v>
      </c>
    </row>
    <row r="593" spans="1:6">
      <c r="A593" s="26" t="s">
        <v>826</v>
      </c>
      <c r="F593" s="18" t="s">
        <v>4348</v>
      </c>
    </row>
    <row r="594" spans="1:6">
      <c r="A594" s="21" t="s">
        <v>833</v>
      </c>
    </row>
    <row r="595" spans="1:6">
      <c r="A595" s="25"/>
    </row>
    <row r="596" spans="1:6" ht="15.75">
      <c r="A596" s="24" t="s">
        <v>4349</v>
      </c>
      <c r="F596" s="130" t="s">
        <v>3788</v>
      </c>
    </row>
    <row r="597" spans="1:6">
      <c r="A597" s="25" t="s">
        <v>2256</v>
      </c>
      <c r="F597" t="s">
        <v>1842</v>
      </c>
    </row>
    <row r="598" spans="1:6">
      <c r="A598" s="25" t="s">
        <v>861</v>
      </c>
      <c r="F598" s="18" t="s">
        <v>4350</v>
      </c>
    </row>
    <row r="599" spans="1:6">
      <c r="A599" s="21" t="s">
        <v>15</v>
      </c>
    </row>
    <row r="600" spans="1:6">
      <c r="A600" s="26"/>
    </row>
    <row r="601" spans="1:6" ht="15.75">
      <c r="A601" s="24" t="s">
        <v>4359</v>
      </c>
      <c r="F601" s="130" t="s">
        <v>3788</v>
      </c>
    </row>
    <row r="602" spans="1:6">
      <c r="A602" s="25" t="s">
        <v>2281</v>
      </c>
      <c r="F602" t="s">
        <v>1842</v>
      </c>
    </row>
    <row r="603" spans="1:6">
      <c r="A603" s="25" t="s">
        <v>2223</v>
      </c>
      <c r="F603" s="18" t="s">
        <v>4360</v>
      </c>
    </row>
    <row r="604" spans="1:6">
      <c r="A604" s="21" t="s">
        <v>859</v>
      </c>
    </row>
    <row r="605" spans="1:6">
      <c r="A605" s="21" t="s">
        <v>141</v>
      </c>
    </row>
    <row r="606" spans="1:6">
      <c r="A606" s="21" t="s">
        <v>25</v>
      </c>
    </row>
    <row r="607" spans="1:6">
      <c r="A607" s="21" t="s">
        <v>143</v>
      </c>
    </row>
    <row r="608" spans="1:6">
      <c r="A608" s="21" t="s">
        <v>824</v>
      </c>
    </row>
    <row r="609" spans="1:6">
      <c r="A609" s="21"/>
    </row>
    <row r="610" spans="1:6" ht="15.75">
      <c r="A610" s="24" t="s">
        <v>4362</v>
      </c>
      <c r="F610" s="130" t="s">
        <v>3788</v>
      </c>
    </row>
    <row r="611" spans="1:6">
      <c r="A611" s="25" t="s">
        <v>2252</v>
      </c>
      <c r="F611" t="s">
        <v>1842</v>
      </c>
    </row>
    <row r="612" spans="1:6">
      <c r="A612" s="26" t="s">
        <v>17</v>
      </c>
      <c r="F612" s="18" t="s">
        <v>4363</v>
      </c>
    </row>
    <row r="613" spans="1:6">
      <c r="A613" s="21" t="s">
        <v>828</v>
      </c>
    </row>
    <row r="614" spans="1:6">
      <c r="A614" s="242"/>
    </row>
    <row r="615" spans="1:6" ht="15.75">
      <c r="A615" s="24" t="s">
        <v>4367</v>
      </c>
      <c r="F615" s="130" t="s">
        <v>3788</v>
      </c>
    </row>
    <row r="616" spans="1:6">
      <c r="A616" s="25" t="s">
        <v>861</v>
      </c>
      <c r="F616" t="s">
        <v>1842</v>
      </c>
    </row>
    <row r="617" spans="1:6">
      <c r="A617" s="26" t="s">
        <v>2222</v>
      </c>
      <c r="F617" s="18" t="s">
        <v>4368</v>
      </c>
    </row>
    <row r="618" spans="1:6">
      <c r="A618" s="21" t="s">
        <v>828</v>
      </c>
    </row>
    <row r="619" spans="1:6">
      <c r="A619" s="25"/>
    </row>
    <row r="620" spans="1:6" ht="15.75">
      <c r="A620" s="24" t="s">
        <v>4370</v>
      </c>
      <c r="F620" s="130" t="s">
        <v>3788</v>
      </c>
    </row>
    <row r="621" spans="1:6">
      <c r="A621" s="25" t="s">
        <v>2254</v>
      </c>
      <c r="F621" t="s">
        <v>1842</v>
      </c>
    </row>
    <row r="622" spans="1:6">
      <c r="A622" s="26" t="s">
        <v>1836</v>
      </c>
      <c r="F622" s="18" t="s">
        <v>4371</v>
      </c>
    </row>
    <row r="623" spans="1:6">
      <c r="A623" s="21" t="s">
        <v>861</v>
      </c>
    </row>
    <row r="624" spans="1:6">
      <c r="A624" s="26"/>
    </row>
    <row r="625" spans="1:6" ht="15.75">
      <c r="A625" s="24" t="s">
        <v>4378</v>
      </c>
      <c r="F625" s="130" t="s">
        <v>3788</v>
      </c>
    </row>
    <row r="626" spans="1:6">
      <c r="A626" s="25" t="s">
        <v>849</v>
      </c>
      <c r="F626" t="s">
        <v>1842</v>
      </c>
    </row>
    <row r="627" spans="1:6">
      <c r="A627" s="26" t="s">
        <v>2221</v>
      </c>
      <c r="F627" s="18" t="s">
        <v>4379</v>
      </c>
    </row>
    <row r="628" spans="1:6">
      <c r="A628" s="21" t="s">
        <v>1840</v>
      </c>
    </row>
    <row r="629" spans="1:6">
      <c r="A629" s="21"/>
    </row>
    <row r="630" spans="1:6" ht="15.75">
      <c r="A630" s="24" t="s">
        <v>4382</v>
      </c>
      <c r="F630" s="130" t="s">
        <v>3788</v>
      </c>
    </row>
    <row r="631" spans="1:6">
      <c r="A631" s="25" t="s">
        <v>835</v>
      </c>
      <c r="F631" t="s">
        <v>1842</v>
      </c>
    </row>
    <row r="632" spans="1:6">
      <c r="A632" s="26" t="s">
        <v>2225</v>
      </c>
      <c r="F632" s="18" t="s">
        <v>4383</v>
      </c>
    </row>
    <row r="633" spans="1:6">
      <c r="A633" s="21" t="s">
        <v>1</v>
      </c>
    </row>
    <row r="634" spans="1:6">
      <c r="A634" s="242"/>
    </row>
    <row r="635" spans="1:6" ht="15.75">
      <c r="A635" s="24" t="s">
        <v>4406</v>
      </c>
      <c r="F635" s="130" t="s">
        <v>3788</v>
      </c>
    </row>
    <row r="636" spans="1:6">
      <c r="A636" s="25" t="s">
        <v>835</v>
      </c>
      <c r="F636" t="s">
        <v>1842</v>
      </c>
    </row>
    <row r="637" spans="1:6">
      <c r="A637" s="26" t="s">
        <v>25</v>
      </c>
      <c r="F637" s="18" t="s">
        <v>4407</v>
      </c>
    </row>
    <row r="638" spans="1:6">
      <c r="A638" s="21" t="s">
        <v>1828</v>
      </c>
    </row>
    <row r="639" spans="1:6">
      <c r="A639" s="25"/>
    </row>
    <row r="640" spans="1:6" ht="15.75">
      <c r="A640" s="24" t="s">
        <v>4405</v>
      </c>
      <c r="F640" s="130" t="s">
        <v>3788</v>
      </c>
    </row>
    <row r="641" spans="1:6">
      <c r="A641" s="25" t="s">
        <v>1823</v>
      </c>
      <c r="F641" t="s">
        <v>1842</v>
      </c>
    </row>
    <row r="642" spans="1:6">
      <c r="A642" s="26" t="s">
        <v>871</v>
      </c>
      <c r="F642" s="18" t="s">
        <v>4408</v>
      </c>
    </row>
    <row r="643" spans="1:6">
      <c r="A643" s="21" t="s">
        <v>2225</v>
      </c>
    </row>
    <row r="644" spans="1:6">
      <c r="A644" s="26"/>
    </row>
    <row r="645" spans="1:6" ht="15.75">
      <c r="A645" s="24" t="s">
        <v>4411</v>
      </c>
      <c r="F645" s="130" t="s">
        <v>3788</v>
      </c>
    </row>
    <row r="646" spans="1:6">
      <c r="A646" s="25" t="s">
        <v>1836</v>
      </c>
      <c r="F646" t="s">
        <v>1842</v>
      </c>
    </row>
    <row r="647" spans="1:6">
      <c r="A647" s="26" t="s">
        <v>154</v>
      </c>
      <c r="F647" s="18" t="s">
        <v>4412</v>
      </c>
    </row>
    <row r="648" spans="1:6">
      <c r="A648" s="21" t="s">
        <v>1834</v>
      </c>
    </row>
    <row r="649" spans="1:6">
      <c r="A649" s="21"/>
    </row>
    <row r="650" spans="1:6" ht="15.75">
      <c r="A650" s="24" t="s">
        <v>4419</v>
      </c>
      <c r="F650" s="130" t="s">
        <v>3788</v>
      </c>
    </row>
    <row r="651" spans="1:6">
      <c r="A651" s="25" t="s">
        <v>828</v>
      </c>
      <c r="F651" t="s">
        <v>1842</v>
      </c>
    </row>
    <row r="652" spans="1:6">
      <c r="A652" s="26" t="s">
        <v>2226</v>
      </c>
      <c r="F652" s="18" t="s">
        <v>4420</v>
      </c>
    </row>
    <row r="653" spans="1:6">
      <c r="A653" s="21" t="s">
        <v>1</v>
      </c>
    </row>
    <row r="654" spans="1:6" ht="15.75">
      <c r="A654" s="24"/>
    </row>
    <row r="655" spans="1:6" ht="15.75">
      <c r="A655" s="24" t="s">
        <v>4424</v>
      </c>
      <c r="F655" s="130" t="s">
        <v>3788</v>
      </c>
    </row>
    <row r="656" spans="1:6">
      <c r="A656" s="25" t="s">
        <v>17</v>
      </c>
      <c r="F656" t="s">
        <v>1842</v>
      </c>
    </row>
    <row r="657" spans="1:6">
      <c r="A657" s="26" t="s">
        <v>1842</v>
      </c>
      <c r="F657" s="18" t="s">
        <v>4425</v>
      </c>
    </row>
    <row r="658" spans="1:6">
      <c r="A658" s="21" t="s">
        <v>817</v>
      </c>
    </row>
    <row r="659" spans="1:6" ht="15.75">
      <c r="A659" s="24"/>
    </row>
    <row r="660" spans="1:6" ht="15.75">
      <c r="A660" s="24" t="s">
        <v>4442</v>
      </c>
      <c r="F660" s="130" t="s">
        <v>3788</v>
      </c>
    </row>
    <row r="661" spans="1:6">
      <c r="A661" s="25" t="s">
        <v>854</v>
      </c>
      <c r="F661" t="s">
        <v>1842</v>
      </c>
    </row>
    <row r="662" spans="1:6">
      <c r="A662" s="26" t="s">
        <v>824</v>
      </c>
      <c r="F662" s="18" t="s">
        <v>4443</v>
      </c>
    </row>
    <row r="663" spans="1:6">
      <c r="A663" s="21" t="s">
        <v>21</v>
      </c>
    </row>
    <row r="664" spans="1:6" ht="15.75">
      <c r="A664" s="24"/>
    </row>
    <row r="665" spans="1:6" ht="15.75">
      <c r="A665" s="24" t="s">
        <v>4462</v>
      </c>
      <c r="F665" s="130" t="s">
        <v>3788</v>
      </c>
    </row>
    <row r="666" spans="1:6">
      <c r="A666" s="25" t="s">
        <v>861</v>
      </c>
      <c r="F666" t="s">
        <v>1842</v>
      </c>
    </row>
    <row r="667" spans="1:6">
      <c r="A667" s="26" t="s">
        <v>2225</v>
      </c>
      <c r="F667" s="18" t="s">
        <v>4463</v>
      </c>
    </row>
    <row r="668" spans="1:6">
      <c r="A668" s="21" t="s">
        <v>21</v>
      </c>
    </row>
    <row r="669" spans="1:6">
      <c r="A669" s="21"/>
    </row>
    <row r="670" spans="1:6" ht="15.75">
      <c r="A670" s="24" t="s">
        <v>4480</v>
      </c>
      <c r="F670" s="130" t="s">
        <v>3788</v>
      </c>
    </row>
    <row r="671" spans="1:6">
      <c r="A671" s="475" t="s">
        <v>4239</v>
      </c>
      <c r="F671" t="s">
        <v>1842</v>
      </c>
    </row>
    <row r="672" spans="1:6">
      <c r="A672" s="25" t="s">
        <v>1835</v>
      </c>
      <c r="F672" s="18" t="s">
        <v>4481</v>
      </c>
    </row>
    <row r="673" spans="1:1">
      <c r="A673" s="26" t="s">
        <v>859</v>
      </c>
    </row>
    <row r="674" spans="1:1">
      <c r="A674" s="21" t="s">
        <v>1834</v>
      </c>
    </row>
    <row r="675" spans="1:1">
      <c r="A675" s="475" t="s">
        <v>4240</v>
      </c>
    </row>
    <row r="676" spans="1:1">
      <c r="A676" s="25" t="s">
        <v>861</v>
      </c>
    </row>
    <row r="677" spans="1:1">
      <c r="A677" s="26" t="s">
        <v>2221</v>
      </c>
    </row>
    <row r="678" spans="1:1">
      <c r="A678" s="21" t="s">
        <v>1843</v>
      </c>
    </row>
    <row r="679" spans="1:1">
      <c r="A679" s="475" t="s">
        <v>4241</v>
      </c>
    </row>
    <row r="680" spans="1:1">
      <c r="A680" s="25" t="s">
        <v>1834</v>
      </c>
    </row>
    <row r="681" spans="1:1">
      <c r="A681" s="26" t="s">
        <v>141</v>
      </c>
    </row>
    <row r="682" spans="1:1">
      <c r="A682" s="21" t="s">
        <v>2221</v>
      </c>
    </row>
    <row r="683" spans="1:1">
      <c r="A683" s="475" t="s">
        <v>4242</v>
      </c>
    </row>
    <row r="684" spans="1:1">
      <c r="A684" s="25" t="s">
        <v>27</v>
      </c>
    </row>
    <row r="685" spans="1:1">
      <c r="A685" s="26" t="s">
        <v>826</v>
      </c>
    </row>
    <row r="686" spans="1:1">
      <c r="A686" s="21" t="s">
        <v>2221</v>
      </c>
    </row>
    <row r="687" spans="1:1">
      <c r="A687" s="475" t="s">
        <v>4243</v>
      </c>
    </row>
    <row r="688" spans="1:1">
      <c r="A688" s="25" t="s">
        <v>2252</v>
      </c>
    </row>
    <row r="689" spans="1:1">
      <c r="A689" s="26" t="s">
        <v>819</v>
      </c>
    </row>
    <row r="690" spans="1:1">
      <c r="A690" s="21" t="s">
        <v>1838</v>
      </c>
    </row>
    <row r="691" spans="1:1">
      <c r="A691" s="475" t="s">
        <v>4244</v>
      </c>
    </row>
    <row r="692" spans="1:1">
      <c r="A692" s="25" t="s">
        <v>833</v>
      </c>
    </row>
    <row r="693" spans="1:1">
      <c r="A693" s="26" t="s">
        <v>17</v>
      </c>
    </row>
    <row r="694" spans="1:1">
      <c r="A694" s="21" t="s">
        <v>2226</v>
      </c>
    </row>
    <row r="695" spans="1:1">
      <c r="A695" s="475" t="s">
        <v>4245</v>
      </c>
    </row>
    <row r="696" spans="1:1">
      <c r="A696" s="25" t="s">
        <v>1834</v>
      </c>
    </row>
    <row r="697" spans="1:1">
      <c r="A697" s="26" t="s">
        <v>828</v>
      </c>
    </row>
    <row r="698" spans="1:1">
      <c r="A698" s="21" t="s">
        <v>1842</v>
      </c>
    </row>
    <row r="699" spans="1:1">
      <c r="A699" s="475" t="s">
        <v>4246</v>
      </c>
    </row>
    <row r="700" spans="1:1">
      <c r="A700" s="25" t="s">
        <v>17</v>
      </c>
    </row>
    <row r="701" spans="1:1">
      <c r="A701" s="26" t="s">
        <v>21</v>
      </c>
    </row>
    <row r="702" spans="1:1">
      <c r="A702" s="21" t="s">
        <v>31</v>
      </c>
    </row>
    <row r="703" spans="1:1">
      <c r="A703" s="475" t="s">
        <v>4247</v>
      </c>
    </row>
    <row r="704" spans="1:1">
      <c r="A704" s="25" t="s">
        <v>17</v>
      </c>
    </row>
    <row r="705" spans="1:1">
      <c r="A705" s="26" t="s">
        <v>1841</v>
      </c>
    </row>
    <row r="706" spans="1:1">
      <c r="A706" s="21" t="s">
        <v>824</v>
      </c>
    </row>
    <row r="707" spans="1:1">
      <c r="A707" s="475" t="s">
        <v>4248</v>
      </c>
    </row>
    <row r="708" spans="1:1">
      <c r="A708" s="25" t="s">
        <v>2257</v>
      </c>
    </row>
    <row r="709" spans="1:1">
      <c r="A709" s="26" t="s">
        <v>833</v>
      </c>
    </row>
    <row r="710" spans="1:1">
      <c r="A710" s="21" t="s">
        <v>2223</v>
      </c>
    </row>
    <row r="711" spans="1:1">
      <c r="A711" s="475" t="s">
        <v>4249</v>
      </c>
    </row>
    <row r="712" spans="1:1">
      <c r="A712" s="25" t="s">
        <v>871</v>
      </c>
    </row>
    <row r="713" spans="1:1">
      <c r="A713" s="26" t="s">
        <v>828</v>
      </c>
    </row>
    <row r="714" spans="1:1">
      <c r="A714" s="21" t="s">
        <v>1</v>
      </c>
    </row>
    <row r="715" spans="1:1">
      <c r="A715" s="475" t="s">
        <v>4250</v>
      </c>
    </row>
    <row r="716" spans="1:1">
      <c r="A716" s="25" t="s">
        <v>824</v>
      </c>
    </row>
    <row r="717" spans="1:1">
      <c r="A717" s="26" t="s">
        <v>143</v>
      </c>
    </row>
    <row r="718" spans="1:1">
      <c r="A718" s="21" t="s">
        <v>828</v>
      </c>
    </row>
    <row r="719" spans="1:1">
      <c r="A719" s="475" t="s">
        <v>4251</v>
      </c>
    </row>
    <row r="720" spans="1:1">
      <c r="A720" s="25" t="s">
        <v>25</v>
      </c>
    </row>
    <row r="721" spans="1:1">
      <c r="A721" s="26" t="s">
        <v>1828</v>
      </c>
    </row>
    <row r="722" spans="1:1">
      <c r="A722" s="21" t="s">
        <v>867</v>
      </c>
    </row>
    <row r="723" spans="1:1">
      <c r="A723" s="475" t="s">
        <v>4252</v>
      </c>
    </row>
    <row r="724" spans="1:1">
      <c r="A724" s="25" t="s">
        <v>21</v>
      </c>
    </row>
    <row r="725" spans="1:1">
      <c r="A725" s="26" t="s">
        <v>17</v>
      </c>
    </row>
    <row r="726" spans="1:1">
      <c r="A726" s="21" t="s">
        <v>143</v>
      </c>
    </row>
    <row r="727" spans="1:1">
      <c r="A727" s="475" t="s">
        <v>4253</v>
      </c>
    </row>
    <row r="728" spans="1:1">
      <c r="A728" s="25" t="s">
        <v>861</v>
      </c>
    </row>
    <row r="729" spans="1:1">
      <c r="A729" s="26" t="s">
        <v>25</v>
      </c>
    </row>
    <row r="730" spans="1:1">
      <c r="A730" s="21" t="s">
        <v>2223</v>
      </c>
    </row>
    <row r="731" spans="1:1">
      <c r="A731" s="475" t="s">
        <v>4254</v>
      </c>
    </row>
    <row r="732" spans="1:1">
      <c r="A732" s="25" t="s">
        <v>1838</v>
      </c>
    </row>
    <row r="733" spans="1:1">
      <c r="A733" s="26" t="s">
        <v>809</v>
      </c>
    </row>
    <row r="734" spans="1:1">
      <c r="A734" s="21" t="s">
        <v>833</v>
      </c>
    </row>
    <row r="735" spans="1:1">
      <c r="A735" s="475" t="s">
        <v>4255</v>
      </c>
    </row>
    <row r="736" spans="1:1">
      <c r="A736" s="25" t="s">
        <v>17</v>
      </c>
    </row>
    <row r="737" spans="1:1">
      <c r="A737" s="26" t="s">
        <v>1834</v>
      </c>
    </row>
    <row r="738" spans="1:1">
      <c r="A738" s="21" t="s">
        <v>871</v>
      </c>
    </row>
    <row r="739" spans="1:1">
      <c r="A739" s="475" t="s">
        <v>4256</v>
      </c>
    </row>
    <row r="740" spans="1:1">
      <c r="A740" s="25" t="s">
        <v>1834</v>
      </c>
    </row>
    <row r="741" spans="1:1">
      <c r="A741" s="26" t="s">
        <v>2258</v>
      </c>
    </row>
    <row r="742" spans="1:1">
      <c r="A742" s="21" t="s">
        <v>17</v>
      </c>
    </row>
    <row r="743" spans="1:1">
      <c r="A743" s="475" t="s">
        <v>4257</v>
      </c>
    </row>
    <row r="744" spans="1:1">
      <c r="A744" s="25" t="s">
        <v>861</v>
      </c>
    </row>
    <row r="745" spans="1:1">
      <c r="A745" s="26" t="s">
        <v>21</v>
      </c>
    </row>
    <row r="746" spans="1:1">
      <c r="A746" s="21" t="s">
        <v>141</v>
      </c>
    </row>
    <row r="747" spans="1:1">
      <c r="A747" s="475" t="s">
        <v>4258</v>
      </c>
    </row>
    <row r="748" spans="1:1">
      <c r="A748" s="25" t="s">
        <v>1834</v>
      </c>
    </row>
    <row r="749" spans="1:1">
      <c r="A749" s="26" t="s">
        <v>2258</v>
      </c>
    </row>
    <row r="750" spans="1:1">
      <c r="A750" s="21" t="s">
        <v>1838</v>
      </c>
    </row>
    <row r="751" spans="1:1">
      <c r="A751" s="475" t="s">
        <v>4259</v>
      </c>
    </row>
    <row r="752" spans="1:1">
      <c r="A752" s="25" t="s">
        <v>1834</v>
      </c>
    </row>
    <row r="753" spans="1:6">
      <c r="A753" s="26" t="s">
        <v>2222</v>
      </c>
    </row>
    <row r="754" spans="1:6">
      <c r="A754" s="21" t="s">
        <v>27</v>
      </c>
    </row>
    <row r="755" spans="1:6">
      <c r="A755" s="475" t="s">
        <v>4336</v>
      </c>
      <c r="B755" s="476"/>
    </row>
    <row r="756" spans="1:6">
      <c r="A756" s="25" t="s">
        <v>17</v>
      </c>
    </row>
    <row r="757" spans="1:6">
      <c r="A757" s="26" t="s">
        <v>143</v>
      </c>
    </row>
    <row r="758" spans="1:6">
      <c r="A758" s="21" t="s">
        <v>824</v>
      </c>
    </row>
    <row r="759" spans="1:6">
      <c r="A759" s="475" t="s">
        <v>40</v>
      </c>
    </row>
    <row r="760" spans="1:6">
      <c r="A760" s="25" t="s">
        <v>17</v>
      </c>
    </row>
    <row r="761" spans="1:6">
      <c r="A761" s="26" t="s">
        <v>824</v>
      </c>
    </row>
    <row r="762" spans="1:6">
      <c r="A762" s="21" t="s">
        <v>143</v>
      </c>
    </row>
    <row r="763" spans="1:6" ht="15.75">
      <c r="A763" s="24"/>
    </row>
    <row r="764" spans="1:6" ht="15.75">
      <c r="A764" s="24" t="s">
        <v>4497</v>
      </c>
      <c r="F764" s="130" t="s">
        <v>3788</v>
      </c>
    </row>
    <row r="765" spans="1:6">
      <c r="A765" s="25" t="s">
        <v>842</v>
      </c>
      <c r="F765" t="s">
        <v>1842</v>
      </c>
    </row>
    <row r="766" spans="1:6">
      <c r="A766" s="26" t="s">
        <v>33</v>
      </c>
      <c r="F766" s="18" t="s">
        <v>4529</v>
      </c>
    </row>
    <row r="767" spans="1:6">
      <c r="A767" s="21" t="s">
        <v>25</v>
      </c>
    </row>
    <row r="768" spans="1:6" ht="15.75">
      <c r="A768" s="24"/>
    </row>
    <row r="769" spans="1:6" ht="15.75">
      <c r="A769" s="24" t="s">
        <v>4498</v>
      </c>
      <c r="F769" s="130" t="s">
        <v>3788</v>
      </c>
    </row>
    <row r="770" spans="1:6">
      <c r="A770" s="25" t="s">
        <v>15</v>
      </c>
      <c r="F770" t="s">
        <v>1842</v>
      </c>
    </row>
    <row r="771" spans="1:6">
      <c r="A771" s="25" t="s">
        <v>31</v>
      </c>
      <c r="F771" s="18" t="s">
        <v>4530</v>
      </c>
    </row>
    <row r="772" spans="1:6">
      <c r="A772" s="21" t="s">
        <v>21</v>
      </c>
    </row>
    <row r="773" spans="1:6" ht="15.75">
      <c r="A773" s="24"/>
    </row>
    <row r="774" spans="1:6" ht="15.75">
      <c r="A774" s="24" t="s">
        <v>4499</v>
      </c>
      <c r="F774" s="130" t="s">
        <v>3788</v>
      </c>
    </row>
    <row r="775" spans="1:6">
      <c r="A775" s="25" t="s">
        <v>2226</v>
      </c>
      <c r="F775" t="s">
        <v>1842</v>
      </c>
    </row>
    <row r="776" spans="1:6">
      <c r="A776" s="26" t="s">
        <v>1823</v>
      </c>
      <c r="F776" s="18" t="s">
        <v>4531</v>
      </c>
    </row>
    <row r="777" spans="1:6">
      <c r="A777" s="21" t="s">
        <v>39</v>
      </c>
    </row>
    <row r="778" spans="1:6" ht="15.75">
      <c r="A778" s="24"/>
    </row>
    <row r="779" spans="1:6" ht="15.75">
      <c r="A779" s="24" t="s">
        <v>4493</v>
      </c>
      <c r="F779" s="130" t="s">
        <v>3788</v>
      </c>
    </row>
    <row r="780" spans="1:6">
      <c r="A780" s="25" t="s">
        <v>31</v>
      </c>
      <c r="F780" t="s">
        <v>1842</v>
      </c>
    </row>
    <row r="781" spans="1:6">
      <c r="A781" s="26" t="s">
        <v>21</v>
      </c>
      <c r="F781" s="18" t="s">
        <v>4532</v>
      </c>
    </row>
    <row r="782" spans="1:6">
      <c r="A782" s="21" t="s">
        <v>1828</v>
      </c>
    </row>
    <row r="783" spans="1:6">
      <c r="A783" s="21" t="s">
        <v>15</v>
      </c>
    </row>
    <row r="784" spans="1:6">
      <c r="A784" s="25"/>
    </row>
    <row r="785" spans="1:6" ht="15.75">
      <c r="A785" s="24" t="s">
        <v>4495</v>
      </c>
      <c r="F785" s="130" t="s">
        <v>3788</v>
      </c>
    </row>
    <row r="786" spans="1:6">
      <c r="A786" s="25" t="s">
        <v>17</v>
      </c>
      <c r="F786" t="s">
        <v>1842</v>
      </c>
    </row>
    <row r="787" spans="1:6">
      <c r="A787" s="26" t="s">
        <v>804</v>
      </c>
      <c r="F787" s="18" t="s">
        <v>4533</v>
      </c>
    </row>
    <row r="788" spans="1:6">
      <c r="A788" s="21" t="s">
        <v>871</v>
      </c>
    </row>
    <row r="789" spans="1:6">
      <c r="A789" s="26"/>
    </row>
    <row r="790" spans="1:6" ht="15.75">
      <c r="A790" s="24" t="s">
        <v>4500</v>
      </c>
      <c r="F790" s="130" t="s">
        <v>3788</v>
      </c>
    </row>
    <row r="791" spans="1:6">
      <c r="A791" s="25" t="s">
        <v>155</v>
      </c>
      <c r="F791" t="s">
        <v>1842</v>
      </c>
    </row>
    <row r="792" spans="1:6">
      <c r="A792" s="26" t="s">
        <v>824</v>
      </c>
      <c r="F792" s="18" t="s">
        <v>4534</v>
      </c>
    </row>
    <row r="793" spans="1:6">
      <c r="A793" s="21" t="s">
        <v>21</v>
      </c>
    </row>
    <row r="794" spans="1:6">
      <c r="A794" s="26"/>
    </row>
    <row r="795" spans="1:6" ht="15.75">
      <c r="A795" s="24" t="s">
        <v>4515</v>
      </c>
      <c r="F795" s="130" t="s">
        <v>3788</v>
      </c>
    </row>
    <row r="796" spans="1:6">
      <c r="A796" s="25" t="s">
        <v>27</v>
      </c>
      <c r="F796" t="s">
        <v>1842</v>
      </c>
    </row>
    <row r="797" spans="1:6">
      <c r="A797" s="26" t="s">
        <v>2218</v>
      </c>
      <c r="F797" s="18" t="s">
        <v>4535</v>
      </c>
    </row>
    <row r="798" spans="1:6">
      <c r="A798" s="21" t="s">
        <v>2256</v>
      </c>
    </row>
    <row r="799" spans="1:6">
      <c r="A799" s="26"/>
    </row>
    <row r="800" spans="1:6" ht="15.75">
      <c r="A800" s="24" t="s">
        <v>4523</v>
      </c>
      <c r="F800" s="130" t="s">
        <v>3788</v>
      </c>
    </row>
    <row r="801" spans="1:6">
      <c r="A801" s="25" t="s">
        <v>2253</v>
      </c>
      <c r="F801" t="s">
        <v>1842</v>
      </c>
    </row>
    <row r="802" spans="1:6">
      <c r="A802" s="25" t="s">
        <v>2283</v>
      </c>
      <c r="F802" s="18" t="s">
        <v>4536</v>
      </c>
    </row>
    <row r="803" spans="1:6">
      <c r="A803" s="21" t="s">
        <v>2281</v>
      </c>
    </row>
    <row r="804" spans="1:6">
      <c r="A804" s="21" t="s">
        <v>2223</v>
      </c>
    </row>
    <row r="805" spans="1:6">
      <c r="A805" s="21"/>
    </row>
    <row r="806" spans="1:6" ht="15.75">
      <c r="A806" s="24" t="s">
        <v>4528</v>
      </c>
      <c r="F806" s="130" t="s">
        <v>3788</v>
      </c>
    </row>
    <row r="807" spans="1:6">
      <c r="A807" s="25" t="s">
        <v>21</v>
      </c>
      <c r="F807" t="s">
        <v>1842</v>
      </c>
    </row>
    <row r="808" spans="1:6">
      <c r="A808" s="26" t="s">
        <v>2236</v>
      </c>
      <c r="F808" s="18" t="s">
        <v>4537</v>
      </c>
    </row>
    <row r="809" spans="1:6">
      <c r="A809" s="21" t="s">
        <v>2225</v>
      </c>
    </row>
    <row r="810" spans="1:6">
      <c r="A810" s="21"/>
    </row>
    <row r="811" spans="1:6" ht="15.75">
      <c r="A811" s="24" t="s">
        <v>4545</v>
      </c>
      <c r="F811" s="130" t="s">
        <v>3788</v>
      </c>
    </row>
    <row r="812" spans="1:6">
      <c r="A812" s="25" t="s">
        <v>162</v>
      </c>
      <c r="F812" t="s">
        <v>1842</v>
      </c>
    </row>
    <row r="813" spans="1:6">
      <c r="A813" s="26" t="s">
        <v>854</v>
      </c>
      <c r="F813" s="18" t="s">
        <v>4546</v>
      </c>
    </row>
    <row r="814" spans="1:6">
      <c r="A814" s="21" t="s">
        <v>2283</v>
      </c>
    </row>
    <row r="815" spans="1:6">
      <c r="A815" s="21"/>
    </row>
    <row r="816" spans="1:6" ht="15.75">
      <c r="A816" s="24" t="s">
        <v>4550</v>
      </c>
      <c r="F816" s="130" t="s">
        <v>3788</v>
      </c>
    </row>
    <row r="817" spans="1:6">
      <c r="A817" s="25" t="s">
        <v>1825</v>
      </c>
      <c r="F817" t="s">
        <v>1842</v>
      </c>
    </row>
    <row r="818" spans="1:6">
      <c r="A818" s="26" t="s">
        <v>1841</v>
      </c>
      <c r="F818" s="18" t="s">
        <v>4551</v>
      </c>
    </row>
    <row r="819" spans="1:6">
      <c r="A819" s="21" t="s">
        <v>1842</v>
      </c>
    </row>
    <row r="820" spans="1:6">
      <c r="A820" s="21"/>
    </row>
    <row r="821" spans="1:6" ht="15.75">
      <c r="A821" s="24" t="s">
        <v>4565</v>
      </c>
      <c r="F821" s="130" t="s">
        <v>3788</v>
      </c>
    </row>
    <row r="822" spans="1:6">
      <c r="A822" s="25" t="s">
        <v>153</v>
      </c>
      <c r="F822" t="s">
        <v>1842</v>
      </c>
    </row>
    <row r="823" spans="1:6">
      <c r="A823" s="26" t="s">
        <v>31</v>
      </c>
      <c r="F823" s="18" t="s">
        <v>4566</v>
      </c>
    </row>
    <row r="824" spans="1:6">
      <c r="A824" s="21" t="s">
        <v>2226</v>
      </c>
    </row>
    <row r="825" spans="1:6">
      <c r="A825" s="21" t="s">
        <v>1823</v>
      </c>
    </row>
    <row r="826" spans="1:6">
      <c r="A826" s="98"/>
    </row>
    <row r="827" spans="1:6" ht="15.75">
      <c r="A827" s="24" t="s">
        <v>4570</v>
      </c>
      <c r="F827" s="130" t="s">
        <v>3788</v>
      </c>
    </row>
    <row r="828" spans="1:6">
      <c r="A828" s="25" t="s">
        <v>824</v>
      </c>
      <c r="F828" t="s">
        <v>1842</v>
      </c>
    </row>
    <row r="829" spans="1:6">
      <c r="A829" s="26" t="s">
        <v>17</v>
      </c>
      <c r="F829" s="18" t="s">
        <v>4572</v>
      </c>
    </row>
    <row r="830" spans="1:6">
      <c r="A830" s="21" t="s">
        <v>1838</v>
      </c>
    </row>
    <row r="831" spans="1:6">
      <c r="A831" s="98"/>
    </row>
    <row r="832" spans="1:6" ht="15.75">
      <c r="A832" s="24" t="s">
        <v>4573</v>
      </c>
      <c r="F832" s="130" t="s">
        <v>3788</v>
      </c>
    </row>
    <row r="833" spans="1:6">
      <c r="A833" s="25" t="s">
        <v>162</v>
      </c>
      <c r="F833" t="s">
        <v>1842</v>
      </c>
    </row>
    <row r="834" spans="1:6">
      <c r="A834" s="26" t="s">
        <v>9</v>
      </c>
      <c r="F834" s="18" t="s">
        <v>4574</v>
      </c>
    </row>
    <row r="835" spans="1:6">
      <c r="A835" s="21" t="s">
        <v>37</v>
      </c>
    </row>
    <row r="836" spans="1:6">
      <c r="A836" s="98"/>
    </row>
    <row r="837" spans="1:6" ht="15.75">
      <c r="A837" s="24" t="s">
        <v>4576</v>
      </c>
      <c r="F837" s="130" t="s">
        <v>3788</v>
      </c>
    </row>
    <row r="838" spans="1:6">
      <c r="A838" s="25" t="s">
        <v>2256</v>
      </c>
      <c r="F838" t="s">
        <v>1842</v>
      </c>
    </row>
    <row r="839" spans="1:6">
      <c r="A839" s="26" t="s">
        <v>2218</v>
      </c>
      <c r="F839" s="18" t="s">
        <v>4577</v>
      </c>
    </row>
    <row r="840" spans="1:6">
      <c r="A840" s="21" t="s">
        <v>27</v>
      </c>
    </row>
    <row r="841" spans="1:6">
      <c r="A841" s="98"/>
    </row>
    <row r="842" spans="1:6" ht="15.75">
      <c r="A842" s="24" t="s">
        <v>4581</v>
      </c>
      <c r="F842" s="130" t="s">
        <v>3788</v>
      </c>
    </row>
    <row r="843" spans="1:6">
      <c r="A843" s="25" t="s">
        <v>141</v>
      </c>
      <c r="F843" t="s">
        <v>1842</v>
      </c>
    </row>
    <row r="844" spans="1:6">
      <c r="A844" s="26" t="s">
        <v>1837</v>
      </c>
      <c r="F844" s="18" t="s">
        <v>4582</v>
      </c>
    </row>
    <row r="845" spans="1:6">
      <c r="A845" s="21" t="s">
        <v>153</v>
      </c>
    </row>
    <row r="846" spans="1:6">
      <c r="A846" s="98"/>
    </row>
    <row r="847" spans="1:6" ht="15.75">
      <c r="A847" s="24" t="s">
        <v>4584</v>
      </c>
      <c r="F847" s="130" t="s">
        <v>3788</v>
      </c>
    </row>
    <row r="848" spans="1:6">
      <c r="A848" s="25" t="s">
        <v>2281</v>
      </c>
      <c r="F848" t="s">
        <v>1842</v>
      </c>
    </row>
    <row r="849" spans="1:6">
      <c r="A849" s="26" t="s">
        <v>2256</v>
      </c>
      <c r="F849" s="18" t="s">
        <v>4585</v>
      </c>
    </row>
    <row r="850" spans="1:6">
      <c r="A850" s="21" t="s">
        <v>9</v>
      </c>
    </row>
    <row r="851" spans="1:6">
      <c r="A851" s="98"/>
    </row>
    <row r="852" spans="1:6" ht="15.75">
      <c r="A852" s="24" t="s">
        <v>4591</v>
      </c>
      <c r="F852" s="130" t="s">
        <v>3788</v>
      </c>
    </row>
    <row r="853" spans="1:6">
      <c r="A853" s="25" t="s">
        <v>27</v>
      </c>
      <c r="F853" t="s">
        <v>1842</v>
      </c>
    </row>
    <row r="854" spans="1:6">
      <c r="A854" s="26" t="s">
        <v>155</v>
      </c>
      <c r="F854" s="18" t="s">
        <v>4592</v>
      </c>
    </row>
    <row r="855" spans="1:6">
      <c r="A855" s="21" t="s">
        <v>2257</v>
      </c>
    </row>
    <row r="856" spans="1:6">
      <c r="A856" s="98"/>
    </row>
    <row r="857" spans="1:6" ht="15.75">
      <c r="A857" s="24" t="s">
        <v>4598</v>
      </c>
      <c r="F857" s="130" t="s">
        <v>3788</v>
      </c>
    </row>
    <row r="858" spans="1:6">
      <c r="A858" s="25" t="s">
        <v>849</v>
      </c>
      <c r="F858" t="s">
        <v>1842</v>
      </c>
    </row>
    <row r="859" spans="1:6">
      <c r="A859" s="26" t="s">
        <v>820</v>
      </c>
      <c r="F859" s="18" t="s">
        <v>4599</v>
      </c>
    </row>
    <row r="860" spans="1:6">
      <c r="A860" s="21" t="s">
        <v>867</v>
      </c>
    </row>
    <row r="861" spans="1:6">
      <c r="A861" s="98"/>
    </row>
    <row r="862" spans="1:6" ht="15.75">
      <c r="A862" s="24" t="s">
        <v>4602</v>
      </c>
      <c r="F862" s="130" t="s">
        <v>3788</v>
      </c>
    </row>
    <row r="863" spans="1:6">
      <c r="A863" s="25" t="s">
        <v>2284</v>
      </c>
      <c r="F863" t="s">
        <v>1842</v>
      </c>
    </row>
    <row r="864" spans="1:6">
      <c r="A864" s="26" t="s">
        <v>144</v>
      </c>
      <c r="F864" s="18" t="s">
        <v>4603</v>
      </c>
    </row>
    <row r="865" spans="1:6">
      <c r="A865" s="21" t="s">
        <v>1838</v>
      </c>
    </row>
    <row r="866" spans="1:6" ht="14.25">
      <c r="A866" s="21" t="s">
        <v>853</v>
      </c>
      <c r="F866" s="130"/>
    </row>
    <row r="867" spans="1:6">
      <c r="A867" s="25"/>
    </row>
    <row r="868" spans="1:6" ht="15.75">
      <c r="A868" s="24" t="s">
        <v>4605</v>
      </c>
      <c r="F868" s="130" t="s">
        <v>3788</v>
      </c>
    </row>
    <row r="869" spans="1:6">
      <c r="A869" s="25" t="s">
        <v>1842</v>
      </c>
      <c r="F869" t="s">
        <v>1842</v>
      </c>
    </row>
    <row r="870" spans="1:6">
      <c r="A870" s="26" t="s">
        <v>2222</v>
      </c>
      <c r="F870" s="18" t="s">
        <v>4606</v>
      </c>
    </row>
    <row r="871" spans="1:6">
      <c r="A871" s="21" t="s">
        <v>828</v>
      </c>
    </row>
    <row r="872" spans="1:6">
      <c r="A872" s="99"/>
    </row>
    <row r="873" spans="1:6" ht="15.75">
      <c r="A873" s="24" t="s">
        <v>4609</v>
      </c>
      <c r="F873" s="130" t="s">
        <v>3788</v>
      </c>
    </row>
    <row r="874" spans="1:6">
      <c r="A874" s="25" t="s">
        <v>833</v>
      </c>
      <c r="F874" t="s">
        <v>1842</v>
      </c>
    </row>
    <row r="875" spans="1:6">
      <c r="A875" s="26" t="s">
        <v>861</v>
      </c>
      <c r="F875" s="18" t="s">
        <v>4610</v>
      </c>
    </row>
    <row r="876" spans="1:6">
      <c r="A876" s="21" t="s">
        <v>1837</v>
      </c>
    </row>
    <row r="877" spans="1:6">
      <c r="A877" s="99"/>
    </row>
    <row r="878" spans="1:6" ht="15.75">
      <c r="A878" s="24" t="s">
        <v>4612</v>
      </c>
      <c r="F878" s="130" t="s">
        <v>3788</v>
      </c>
    </row>
    <row r="879" spans="1:6">
      <c r="A879" s="25" t="s">
        <v>833</v>
      </c>
      <c r="F879" t="s">
        <v>1842</v>
      </c>
    </row>
    <row r="880" spans="1:6">
      <c r="A880" s="26" t="s">
        <v>2222</v>
      </c>
      <c r="F880" s="18" t="s">
        <v>4613</v>
      </c>
    </row>
    <row r="881" spans="1:6">
      <c r="A881" s="21" t="s">
        <v>37</v>
      </c>
    </row>
    <row r="882" spans="1:6">
      <c r="A882" s="99"/>
    </row>
    <row r="883" spans="1:6" ht="15.75">
      <c r="A883" s="24" t="s">
        <v>4616</v>
      </c>
      <c r="F883" s="130" t="s">
        <v>3788</v>
      </c>
    </row>
    <row r="884" spans="1:6">
      <c r="A884" s="25" t="s">
        <v>867</v>
      </c>
      <c r="F884" t="s">
        <v>1842</v>
      </c>
    </row>
    <row r="885" spans="1:6">
      <c r="A885" s="26" t="s">
        <v>834</v>
      </c>
      <c r="F885" s="18" t="s">
        <v>4617</v>
      </c>
    </row>
    <row r="886" spans="1:6">
      <c r="A886" s="21" t="s">
        <v>2281</v>
      </c>
    </row>
    <row r="887" spans="1:6">
      <c r="A887" s="99"/>
    </row>
    <row r="888" spans="1:6" ht="15.75">
      <c r="A888" s="24" t="s">
        <v>4623</v>
      </c>
      <c r="F888" s="130" t="s">
        <v>3788</v>
      </c>
    </row>
    <row r="889" spans="1:6">
      <c r="A889" s="25" t="s">
        <v>2281</v>
      </c>
      <c r="F889" t="s">
        <v>1842</v>
      </c>
    </row>
    <row r="890" spans="1:6">
      <c r="A890" s="26" t="s">
        <v>1841</v>
      </c>
      <c r="F890" s="18" t="s">
        <v>4625</v>
      </c>
    </row>
    <row r="891" spans="1:6">
      <c r="A891" s="21" t="s">
        <v>4624</v>
      </c>
    </row>
    <row r="892" spans="1:6">
      <c r="A892" s="99"/>
    </row>
    <row r="893" spans="1:6" ht="15.75">
      <c r="A893" s="24" t="s">
        <v>4627</v>
      </c>
      <c r="F893" s="130" t="s">
        <v>3788</v>
      </c>
    </row>
    <row r="894" spans="1:6">
      <c r="A894" s="25" t="s">
        <v>833</v>
      </c>
      <c r="F894" t="s">
        <v>21</v>
      </c>
    </row>
    <row r="895" spans="1:6">
      <c r="A895" s="26" t="s">
        <v>859</v>
      </c>
      <c r="F895" s="18" t="s">
        <v>4628</v>
      </c>
    </row>
    <row r="896" spans="1:6">
      <c r="A896" s="21" t="s">
        <v>1833</v>
      </c>
    </row>
    <row r="897" spans="1:6">
      <c r="A897" s="99"/>
    </row>
    <row r="898" spans="1:6" ht="15.75">
      <c r="A898" s="24" t="s">
        <v>4654</v>
      </c>
      <c r="F898" s="130" t="s">
        <v>3788</v>
      </c>
    </row>
    <row r="899" spans="1:6">
      <c r="A899" s="25" t="s">
        <v>2222</v>
      </c>
      <c r="F899" t="s">
        <v>21</v>
      </c>
    </row>
    <row r="900" spans="1:6">
      <c r="A900" s="26" t="s">
        <v>1837</v>
      </c>
      <c r="F900" s="18" t="s">
        <v>4655</v>
      </c>
    </row>
    <row r="901" spans="1:6">
      <c r="A901" s="26" t="s">
        <v>861</v>
      </c>
    </row>
    <row r="902" spans="1:6">
      <c r="A902" s="99"/>
    </row>
    <row r="903" spans="1:6" ht="15.75">
      <c r="A903" s="24" t="s">
        <v>4660</v>
      </c>
      <c r="F903" s="130" t="s">
        <v>3788</v>
      </c>
    </row>
    <row r="904" spans="1:6">
      <c r="A904" s="25" t="s">
        <v>799</v>
      </c>
      <c r="F904" t="s">
        <v>21</v>
      </c>
    </row>
    <row r="905" spans="1:6">
      <c r="A905" s="26" t="s">
        <v>834</v>
      </c>
      <c r="F905" s="18" t="s">
        <v>4661</v>
      </c>
    </row>
    <row r="906" spans="1:6">
      <c r="A906" s="21" t="s">
        <v>2281</v>
      </c>
    </row>
    <row r="907" spans="1:6">
      <c r="A907" s="99"/>
    </row>
    <row r="908" spans="1:6" ht="15.75">
      <c r="A908" s="24" t="s">
        <v>4663</v>
      </c>
      <c r="F908" s="130" t="s">
        <v>3788</v>
      </c>
    </row>
    <row r="909" spans="1:6">
      <c r="A909" s="25" t="s">
        <v>2256</v>
      </c>
      <c r="F909" t="s">
        <v>21</v>
      </c>
    </row>
    <row r="910" spans="1:6">
      <c r="A910" s="26" t="s">
        <v>859</v>
      </c>
      <c r="F910" s="18" t="s">
        <v>4664</v>
      </c>
    </row>
    <row r="911" spans="1:6">
      <c r="A911" s="21" t="s">
        <v>809</v>
      </c>
    </row>
    <row r="912" spans="1:6">
      <c r="A912" s="99"/>
    </row>
    <row r="913" spans="1:6" ht="15.75">
      <c r="A913" s="24" t="s">
        <v>4666</v>
      </c>
      <c r="F913" s="130" t="s">
        <v>3788</v>
      </c>
    </row>
    <row r="914" spans="1:6">
      <c r="A914" s="25" t="s">
        <v>2226</v>
      </c>
      <c r="F914" t="s">
        <v>21</v>
      </c>
    </row>
    <row r="915" spans="1:6">
      <c r="A915" s="26" t="s">
        <v>13</v>
      </c>
      <c r="F915" s="18" t="s">
        <v>4667</v>
      </c>
    </row>
    <row r="916" spans="1:6">
      <c r="A916" s="21" t="s">
        <v>154</v>
      </c>
    </row>
    <row r="917" spans="1:6">
      <c r="A917" s="99"/>
    </row>
    <row r="918" spans="1:6" ht="15.75">
      <c r="A918" s="24" t="s">
        <v>4678</v>
      </c>
      <c r="F918" s="130" t="s">
        <v>3788</v>
      </c>
    </row>
    <row r="919" spans="1:6">
      <c r="A919" s="25" t="s">
        <v>141</v>
      </c>
      <c r="F919" t="s">
        <v>21</v>
      </c>
    </row>
    <row r="920" spans="1:6">
      <c r="A920" s="26" t="s">
        <v>842</v>
      </c>
      <c r="F920" s="18" t="s">
        <v>4679</v>
      </c>
    </row>
    <row r="921" spans="1:6">
      <c r="A921" s="21" t="s">
        <v>11</v>
      </c>
    </row>
    <row r="922" spans="1:6">
      <c r="A922" s="99"/>
    </row>
    <row r="923" spans="1:6" ht="15.75">
      <c r="A923" s="24" t="s">
        <v>4681</v>
      </c>
      <c r="F923" s="130" t="s">
        <v>3788</v>
      </c>
    </row>
    <row r="924" spans="1:6">
      <c r="A924" s="25" t="s">
        <v>1834</v>
      </c>
      <c r="F924" t="s">
        <v>21</v>
      </c>
    </row>
    <row r="925" spans="1:6">
      <c r="A925" s="26" t="s">
        <v>141</v>
      </c>
      <c r="F925" s="18" t="s">
        <v>4682</v>
      </c>
    </row>
    <row r="926" spans="1:6">
      <c r="A926" s="21" t="s">
        <v>861</v>
      </c>
    </row>
    <row r="927" spans="1:6">
      <c r="A927" s="98"/>
    </row>
    <row r="928" spans="1:6" ht="15.75">
      <c r="A928" s="24" t="s">
        <v>4685</v>
      </c>
      <c r="F928" s="130" t="s">
        <v>3788</v>
      </c>
    </row>
    <row r="929" spans="1:6">
      <c r="A929" s="25" t="s">
        <v>153</v>
      </c>
      <c r="F929" t="s">
        <v>21</v>
      </c>
    </row>
    <row r="930" spans="1:6">
      <c r="A930" s="26" t="s">
        <v>155</v>
      </c>
      <c r="F930" s="18" t="s">
        <v>4686</v>
      </c>
    </row>
    <row r="931" spans="1:6">
      <c r="A931" s="21" t="s">
        <v>2222</v>
      </c>
    </row>
    <row r="932" spans="1:6">
      <c r="A932" s="99"/>
    </row>
    <row r="933" spans="1:6" ht="15.75">
      <c r="A933" s="24" t="s">
        <v>4687</v>
      </c>
      <c r="F933" s="130" t="s">
        <v>3788</v>
      </c>
    </row>
    <row r="934" spans="1:6">
      <c r="A934" s="25" t="s">
        <v>141</v>
      </c>
      <c r="F934" t="s">
        <v>21</v>
      </c>
    </row>
    <row r="935" spans="1:6">
      <c r="A935" s="26" t="s">
        <v>2252</v>
      </c>
      <c r="F935" s="18" t="s">
        <v>4688</v>
      </c>
    </row>
    <row r="936" spans="1:6">
      <c r="A936" s="21" t="s">
        <v>17</v>
      </c>
    </row>
    <row r="937" spans="1:6">
      <c r="A937" s="99"/>
    </row>
    <row r="938" spans="1:6" ht="15.75">
      <c r="A938" s="24" t="s">
        <v>4692</v>
      </c>
      <c r="F938" s="130" t="s">
        <v>3788</v>
      </c>
    </row>
    <row r="939" spans="1:6">
      <c r="A939" s="25" t="s">
        <v>31</v>
      </c>
      <c r="F939" t="s">
        <v>21</v>
      </c>
    </row>
    <row r="940" spans="1:6">
      <c r="A940" s="26" t="s">
        <v>153</v>
      </c>
      <c r="F940" s="18" t="s">
        <v>4693</v>
      </c>
    </row>
    <row r="941" spans="1:6">
      <c r="A941" s="21" t="s">
        <v>2226</v>
      </c>
    </row>
    <row r="942" spans="1:6">
      <c r="A942" s="99"/>
    </row>
    <row r="943" spans="1:6" ht="15.75">
      <c r="A943" s="24" t="s">
        <v>4703</v>
      </c>
      <c r="F943" s="130" t="s">
        <v>3788</v>
      </c>
    </row>
    <row r="944" spans="1:6">
      <c r="A944" s="25" t="s">
        <v>2281</v>
      </c>
      <c r="F944" t="s">
        <v>21</v>
      </c>
    </row>
    <row r="945" spans="1:6">
      <c r="A945" s="26" t="s">
        <v>2256</v>
      </c>
      <c r="F945" s="18" t="s">
        <v>4704</v>
      </c>
    </row>
    <row r="946" spans="1:6">
      <c r="A946" s="21" t="s">
        <v>809</v>
      </c>
    </row>
    <row r="947" spans="1:6">
      <c r="A947" s="99"/>
    </row>
    <row r="948" spans="1:6" ht="15.75">
      <c r="A948" s="24" t="s">
        <v>4706</v>
      </c>
      <c r="F948" s="130" t="s">
        <v>3788</v>
      </c>
    </row>
    <row r="949" spans="1:6">
      <c r="A949" s="25" t="s">
        <v>1834</v>
      </c>
      <c r="F949" t="s">
        <v>21</v>
      </c>
    </row>
    <row r="950" spans="1:6">
      <c r="A950" s="26" t="s">
        <v>141</v>
      </c>
      <c r="F950" s="18" t="s">
        <v>4708</v>
      </c>
    </row>
    <row r="951" spans="1:6">
      <c r="A951" s="21" t="s">
        <v>4707</v>
      </c>
    </row>
    <row r="952" spans="1:6">
      <c r="A952" s="99"/>
    </row>
    <row r="953" spans="1:6" ht="15.75">
      <c r="A953" s="24" t="s">
        <v>4712</v>
      </c>
      <c r="F953" s="130" t="s">
        <v>3788</v>
      </c>
    </row>
    <row r="954" spans="1:6">
      <c r="A954" s="25" t="s">
        <v>1843</v>
      </c>
      <c r="F954" t="s">
        <v>21</v>
      </c>
    </row>
    <row r="955" spans="1:6">
      <c r="A955" s="26" t="s">
        <v>861</v>
      </c>
      <c r="F955" s="18" t="s">
        <v>4713</v>
      </c>
    </row>
    <row r="956" spans="1:6">
      <c r="A956" s="21" t="s">
        <v>141</v>
      </c>
    </row>
    <row r="957" spans="1:6">
      <c r="A957" s="99"/>
    </row>
    <row r="958" spans="1:6" ht="15.75">
      <c r="A958" s="24" t="s">
        <v>4720</v>
      </c>
      <c r="F958" s="130" t="s">
        <v>3788</v>
      </c>
    </row>
    <row r="959" spans="1:6">
      <c r="A959" s="25" t="s">
        <v>21</v>
      </c>
      <c r="F959" t="s">
        <v>21</v>
      </c>
    </row>
    <row r="960" spans="1:6">
      <c r="A960" s="26" t="s">
        <v>2256</v>
      </c>
      <c r="F960" s="18" t="s">
        <v>4721</v>
      </c>
    </row>
    <row r="961" spans="1:6">
      <c r="A961" s="21" t="s">
        <v>871</v>
      </c>
    </row>
    <row r="962" spans="1:6">
      <c r="A962" s="99"/>
    </row>
    <row r="963" spans="1:6" ht="15.75">
      <c r="A963" s="24" t="s">
        <v>4724</v>
      </c>
      <c r="F963" s="130" t="s">
        <v>3788</v>
      </c>
    </row>
    <row r="964" spans="1:6">
      <c r="A964" s="25" t="s">
        <v>37</v>
      </c>
      <c r="F964" t="s">
        <v>21</v>
      </c>
    </row>
    <row r="965" spans="1:6">
      <c r="A965" s="26" t="s">
        <v>2281</v>
      </c>
      <c r="F965" s="18" t="s">
        <v>4723</v>
      </c>
    </row>
    <row r="966" spans="1:6">
      <c r="A966" s="21" t="s">
        <v>25</v>
      </c>
    </row>
    <row r="967" spans="1:6">
      <c r="A967" s="99"/>
    </row>
    <row r="968" spans="1:6" ht="15.75">
      <c r="A968" s="24" t="s">
        <v>4729</v>
      </c>
      <c r="F968" s="130" t="s">
        <v>3788</v>
      </c>
    </row>
    <row r="969" spans="1:6">
      <c r="A969" s="25" t="s">
        <v>861</v>
      </c>
      <c r="F969" t="s">
        <v>21</v>
      </c>
    </row>
    <row r="970" spans="1:6">
      <c r="A970" s="26" t="s">
        <v>1834</v>
      </c>
      <c r="F970" s="18" t="s">
        <v>4730</v>
      </c>
    </row>
    <row r="971" spans="1:6">
      <c r="A971" s="21" t="s">
        <v>1843</v>
      </c>
    </row>
    <row r="972" spans="1:6">
      <c r="A972" s="99"/>
    </row>
    <row r="973" spans="1:6" ht="15.75">
      <c r="A973" s="24" t="s">
        <v>4732</v>
      </c>
      <c r="F973" s="130" t="s">
        <v>3788</v>
      </c>
    </row>
    <row r="974" spans="1:6">
      <c r="A974" s="25" t="s">
        <v>834</v>
      </c>
      <c r="F974" t="s">
        <v>21</v>
      </c>
    </row>
    <row r="975" spans="1:6">
      <c r="A975" s="26" t="s">
        <v>861</v>
      </c>
      <c r="F975" s="18" t="s">
        <v>4735</v>
      </c>
    </row>
    <row r="976" spans="1:6">
      <c r="A976" s="21" t="s">
        <v>2254</v>
      </c>
    </row>
    <row r="977" spans="1:6">
      <c r="A977" s="99"/>
    </row>
    <row r="978" spans="1:6" ht="15.75">
      <c r="A978" s="24" t="s">
        <v>4734</v>
      </c>
      <c r="F978" s="130" t="s">
        <v>3788</v>
      </c>
    </row>
    <row r="979" spans="1:6">
      <c r="A979" s="25" t="s">
        <v>1834</v>
      </c>
      <c r="F979" t="s">
        <v>21</v>
      </c>
    </row>
    <row r="980" spans="1:6">
      <c r="A980" s="26" t="s">
        <v>155</v>
      </c>
      <c r="F980" s="18" t="s">
        <v>4738</v>
      </c>
    </row>
    <row r="981" spans="1:6">
      <c r="A981" s="21" t="s">
        <v>141</v>
      </c>
    </row>
    <row r="982" spans="1:6">
      <c r="A982" s="98"/>
    </row>
    <row r="983" spans="1:6" ht="15.75">
      <c r="A983" s="24" t="s">
        <v>4737</v>
      </c>
      <c r="F983" s="130" t="s">
        <v>3788</v>
      </c>
    </row>
    <row r="984" spans="1:6">
      <c r="A984" s="25" t="s">
        <v>141</v>
      </c>
      <c r="F984" t="s">
        <v>21</v>
      </c>
    </row>
    <row r="985" spans="1:6">
      <c r="A985" s="26" t="s">
        <v>1837</v>
      </c>
      <c r="F985" s="18" t="s">
        <v>4743</v>
      </c>
    </row>
    <row r="986" spans="1:6">
      <c r="A986" s="21" t="s">
        <v>833</v>
      </c>
    </row>
    <row r="987" spans="1:6" ht="15.75">
      <c r="A987" s="24"/>
    </row>
    <row r="988" spans="1:6" ht="15.75">
      <c r="A988" s="24" t="s">
        <v>4745</v>
      </c>
      <c r="F988" s="130" t="s">
        <v>3788</v>
      </c>
    </row>
    <row r="989" spans="1:6">
      <c r="A989" s="25" t="s">
        <v>833</v>
      </c>
      <c r="F989" t="s">
        <v>21</v>
      </c>
    </row>
    <row r="990" spans="1:6">
      <c r="A990" s="26" t="s">
        <v>15</v>
      </c>
      <c r="F990" s="18" t="s">
        <v>4744</v>
      </c>
    </row>
    <row r="991" spans="1:6">
      <c r="A991" s="21" t="s">
        <v>17</v>
      </c>
    </row>
    <row r="992" spans="1:6" ht="15.75">
      <c r="A992" s="24"/>
    </row>
    <row r="993" spans="1:6" ht="15.75">
      <c r="A993" s="24" t="s">
        <v>4747</v>
      </c>
      <c r="F993" s="130" t="s">
        <v>3788</v>
      </c>
    </row>
    <row r="994" spans="1:6">
      <c r="A994" s="25" t="s">
        <v>15</v>
      </c>
      <c r="F994" t="s">
        <v>21</v>
      </c>
    </row>
    <row r="995" spans="1:6">
      <c r="A995" s="26" t="s">
        <v>39</v>
      </c>
      <c r="F995" s="18" t="s">
        <v>4948</v>
      </c>
    </row>
    <row r="996" spans="1:6">
      <c r="A996" s="21" t="s">
        <v>2281</v>
      </c>
    </row>
    <row r="997" spans="1:6" ht="15.75">
      <c r="A997" s="24"/>
    </row>
    <row r="998" spans="1:6" ht="15.75">
      <c r="A998" s="24" t="s">
        <v>4950</v>
      </c>
      <c r="F998" s="130" t="s">
        <v>3788</v>
      </c>
    </row>
    <row r="999" spans="1:6">
      <c r="A999" s="25" t="s">
        <v>156</v>
      </c>
      <c r="F999" t="s">
        <v>21</v>
      </c>
    </row>
    <row r="1000" spans="1:6">
      <c r="A1000" s="26" t="s">
        <v>819</v>
      </c>
      <c r="F1000" s="18" t="s">
        <v>4949</v>
      </c>
    </row>
    <row r="1001" spans="1:6">
      <c r="A1001" s="21" t="s">
        <v>835</v>
      </c>
    </row>
    <row r="1002" spans="1:6" ht="15.75">
      <c r="A1002" s="24"/>
    </row>
    <row r="1003" spans="1:6" ht="15.75">
      <c r="A1003" s="24" t="s">
        <v>4953</v>
      </c>
      <c r="F1003" s="130" t="s">
        <v>3788</v>
      </c>
    </row>
    <row r="1004" spans="1:6">
      <c r="A1004" s="25" t="s">
        <v>1837</v>
      </c>
      <c r="F1004" t="s">
        <v>21</v>
      </c>
    </row>
    <row r="1005" spans="1:6">
      <c r="A1005" s="26" t="s">
        <v>1843</v>
      </c>
      <c r="F1005" s="18" t="s">
        <v>4956</v>
      </c>
    </row>
    <row r="1006" spans="1:6">
      <c r="A1006" s="21" t="s">
        <v>2222</v>
      </c>
    </row>
    <row r="1007" spans="1:6" ht="15.75">
      <c r="A1007" s="24"/>
    </row>
    <row r="1008" spans="1:6" ht="15.75">
      <c r="A1008" s="24" t="s">
        <v>4958</v>
      </c>
      <c r="F1008" s="130" t="s">
        <v>3788</v>
      </c>
    </row>
    <row r="1009" spans="1:6">
      <c r="A1009" s="25" t="s">
        <v>1838</v>
      </c>
      <c r="F1009" t="s">
        <v>21</v>
      </c>
    </row>
    <row r="1010" spans="1:6">
      <c r="A1010" s="26" t="s">
        <v>861</v>
      </c>
      <c r="F1010" s="18" t="s">
        <v>4957</v>
      </c>
    </row>
    <row r="1011" spans="1:6">
      <c r="A1011" s="21" t="s">
        <v>13</v>
      </c>
    </row>
    <row r="1012" spans="1:6" ht="15.75">
      <c r="A1012" s="24"/>
    </row>
    <row r="1013" spans="1:6" ht="15.75">
      <c r="A1013" s="24" t="s">
        <v>4963</v>
      </c>
      <c r="F1013" s="130" t="s">
        <v>3788</v>
      </c>
    </row>
    <row r="1014" spans="1:6">
      <c r="A1014" s="25" t="s">
        <v>2253</v>
      </c>
      <c r="F1014" t="s">
        <v>21</v>
      </c>
    </row>
    <row r="1015" spans="1:6">
      <c r="A1015" s="26" t="s">
        <v>33</v>
      </c>
      <c r="F1015" s="18" t="s">
        <v>4964</v>
      </c>
    </row>
    <row r="1016" spans="1:6">
      <c r="A1016" s="21" t="s">
        <v>1843</v>
      </c>
    </row>
    <row r="1017" spans="1:6">
      <c r="A1017" s="25"/>
    </row>
    <row r="1018" spans="1:6" ht="15.75">
      <c r="A1018" s="24" t="s">
        <v>4975</v>
      </c>
      <c r="F1018" s="130" t="s">
        <v>3788</v>
      </c>
    </row>
    <row r="1019" spans="1:6">
      <c r="A1019" s="25" t="s">
        <v>2253</v>
      </c>
      <c r="F1019" t="s">
        <v>21</v>
      </c>
    </row>
    <row r="1020" spans="1:6">
      <c r="A1020" s="26" t="s">
        <v>1835</v>
      </c>
      <c r="F1020" s="18" t="s">
        <v>4976</v>
      </c>
    </row>
    <row r="1021" spans="1:6">
      <c r="A1021" s="21" t="s">
        <v>859</v>
      </c>
    </row>
    <row r="1022" spans="1:6">
      <c r="A1022" s="21"/>
    </row>
    <row r="1023" spans="1:6" ht="15.75">
      <c r="A1023" s="24" t="s">
        <v>4980</v>
      </c>
      <c r="F1023" s="130" t="s">
        <v>3788</v>
      </c>
    </row>
    <row r="1024" spans="1:6">
      <c r="A1024" s="25" t="s">
        <v>2543</v>
      </c>
      <c r="F1024" t="s">
        <v>21</v>
      </c>
    </row>
    <row r="1025" spans="1:6">
      <c r="A1025" s="26" t="s">
        <v>153</v>
      </c>
      <c r="F1025" s="18" t="s">
        <v>4981</v>
      </c>
    </row>
    <row r="1026" spans="1:6">
      <c r="A1026" s="21" t="s">
        <v>25</v>
      </c>
    </row>
    <row r="1027" spans="1:6">
      <c r="A1027" s="26"/>
    </row>
    <row r="1028" spans="1:6" ht="15.75">
      <c r="A1028" s="24" t="s">
        <v>4984</v>
      </c>
      <c r="F1028" s="130" t="s">
        <v>3788</v>
      </c>
    </row>
    <row r="1029" spans="1:6">
      <c r="A1029" s="25" t="s">
        <v>27</v>
      </c>
      <c r="F1029" t="s">
        <v>21</v>
      </c>
    </row>
    <row r="1030" spans="1:6">
      <c r="A1030" s="26" t="s">
        <v>1837</v>
      </c>
      <c r="F1030" s="18" t="s">
        <v>4985</v>
      </c>
    </row>
    <row r="1031" spans="1:6">
      <c r="A1031" s="21" t="s">
        <v>799</v>
      </c>
    </row>
    <row r="1032" spans="1:6">
      <c r="A1032" s="21"/>
    </row>
    <row r="1033" spans="1:6" ht="15.75">
      <c r="A1033" s="24" t="s">
        <v>4991</v>
      </c>
      <c r="F1033" s="130" t="s">
        <v>3788</v>
      </c>
    </row>
    <row r="1034" spans="1:6">
      <c r="A1034" s="25" t="s">
        <v>1823</v>
      </c>
      <c r="F1034" t="s">
        <v>21</v>
      </c>
    </row>
    <row r="1035" spans="1:6">
      <c r="A1035" s="26" t="s">
        <v>853</v>
      </c>
      <c r="F1035" s="18" t="s">
        <v>4992</v>
      </c>
    </row>
    <row r="1036" spans="1:6">
      <c r="A1036" s="21" t="s">
        <v>2252</v>
      </c>
    </row>
    <row r="1037" spans="1:6">
      <c r="A1037" s="21"/>
    </row>
    <row r="1038" spans="1:6" ht="15.75">
      <c r="A1038" s="24" t="s">
        <v>5001</v>
      </c>
      <c r="F1038" s="130" t="s">
        <v>3788</v>
      </c>
    </row>
    <row r="1039" spans="1:6">
      <c r="A1039" s="25" t="s">
        <v>835</v>
      </c>
      <c r="F1039" t="s">
        <v>21</v>
      </c>
    </row>
    <row r="1040" spans="1:6">
      <c r="A1040" s="25" t="s">
        <v>142</v>
      </c>
      <c r="F1040" s="18" t="s">
        <v>4995</v>
      </c>
    </row>
    <row r="1041" spans="1:6">
      <c r="A1041" s="21" t="s">
        <v>1828</v>
      </c>
    </row>
    <row r="1042" spans="1:6">
      <c r="A1042" s="21" t="s">
        <v>1837</v>
      </c>
    </row>
    <row r="1043" spans="1:6" ht="15.75">
      <c r="A1043" s="24"/>
    </row>
    <row r="1044" spans="1:6" ht="15.75">
      <c r="A1044" s="24" t="s">
        <v>5002</v>
      </c>
      <c r="F1044" s="130" t="s">
        <v>3788</v>
      </c>
    </row>
    <row r="1045" spans="1:6">
      <c r="A1045" s="25" t="s">
        <v>162</v>
      </c>
      <c r="F1045" t="s">
        <v>21</v>
      </c>
    </row>
    <row r="1046" spans="1:6">
      <c r="A1046" s="26" t="s">
        <v>2284</v>
      </c>
      <c r="F1046" s="18" t="s">
        <v>4998</v>
      </c>
    </row>
    <row r="1047" spans="1:6">
      <c r="A1047" s="21" t="s">
        <v>1840</v>
      </c>
    </row>
    <row r="1048" spans="1:6" ht="15.75">
      <c r="A1048" s="24"/>
    </row>
    <row r="1049" spans="1:6" ht="15.75">
      <c r="A1049" s="24" t="s">
        <v>5003</v>
      </c>
      <c r="F1049" s="130" t="s">
        <v>3788</v>
      </c>
    </row>
    <row r="1050" spans="1:6">
      <c r="A1050" s="25" t="s">
        <v>2222</v>
      </c>
      <c r="F1050" t="s">
        <v>21</v>
      </c>
    </row>
    <row r="1051" spans="1:6">
      <c r="A1051" s="26" t="s">
        <v>153</v>
      </c>
      <c r="F1051" s="18" t="s">
        <v>5004</v>
      </c>
    </row>
    <row r="1052" spans="1:6">
      <c r="A1052" s="21" t="s">
        <v>805</v>
      </c>
    </row>
    <row r="1053" spans="1:6" ht="15.75">
      <c r="A1053" s="24"/>
    </row>
    <row r="1054" spans="1:6" ht="15.75">
      <c r="A1054" s="24" t="s">
        <v>5017</v>
      </c>
      <c r="F1054" s="130" t="s">
        <v>3788</v>
      </c>
    </row>
    <row r="1055" spans="1:6">
      <c r="A1055" s="25" t="s">
        <v>3988</v>
      </c>
      <c r="F1055" t="s">
        <v>21</v>
      </c>
    </row>
    <row r="1056" spans="1:6">
      <c r="A1056" s="26" t="s">
        <v>3988</v>
      </c>
      <c r="F1056" s="18" t="s">
        <v>5018</v>
      </c>
    </row>
    <row r="1057" spans="1:6">
      <c r="A1057" s="21" t="s">
        <v>3988</v>
      </c>
    </row>
    <row r="1058" spans="1:6" ht="15.75">
      <c r="A1058" s="24"/>
    </row>
    <row r="1059" spans="1:6" ht="15.75">
      <c r="A1059" s="24" t="s">
        <v>5020</v>
      </c>
      <c r="F1059" s="130" t="s">
        <v>3788</v>
      </c>
    </row>
    <row r="1060" spans="1:6">
      <c r="A1060" s="25" t="s">
        <v>1836</v>
      </c>
      <c r="F1060" t="s">
        <v>21</v>
      </c>
    </row>
    <row r="1061" spans="1:6">
      <c r="A1061" s="26" t="s">
        <v>850</v>
      </c>
      <c r="F1061" s="18" t="s">
        <v>5021</v>
      </c>
    </row>
    <row r="1062" spans="1:6">
      <c r="A1062" s="21" t="s">
        <v>871</v>
      </c>
    </row>
    <row r="1064" spans="1:6" ht="15.75">
      <c r="A1064" s="24" t="s">
        <v>5032</v>
      </c>
      <c r="F1064" s="130" t="s">
        <v>3788</v>
      </c>
    </row>
    <row r="1065" spans="1:6">
      <c r="A1065" s="25" t="s">
        <v>2224</v>
      </c>
      <c r="F1065" t="s">
        <v>21</v>
      </c>
    </row>
    <row r="1066" spans="1:6">
      <c r="A1066" s="26" t="s">
        <v>1837</v>
      </c>
      <c r="F1066" s="18" t="s">
        <v>5033</v>
      </c>
    </row>
    <row r="1067" spans="1:6">
      <c r="A1067" s="21" t="s">
        <v>1835</v>
      </c>
    </row>
    <row r="1068" spans="1:6">
      <c r="A1068" s="21"/>
    </row>
    <row r="1069" spans="1:6" ht="15.75">
      <c r="A1069" s="24" t="s">
        <v>5036</v>
      </c>
      <c r="F1069" s="130" t="s">
        <v>3788</v>
      </c>
    </row>
    <row r="1070" spans="1:6">
      <c r="A1070" s="25" t="s">
        <v>1837</v>
      </c>
      <c r="F1070" t="s">
        <v>21</v>
      </c>
    </row>
    <row r="1071" spans="1:6">
      <c r="A1071" s="26" t="s">
        <v>2254</v>
      </c>
      <c r="F1071" s="18" t="s">
        <v>5037</v>
      </c>
    </row>
    <row r="1072" spans="1:6">
      <c r="A1072" s="21" t="s">
        <v>2253</v>
      </c>
    </row>
    <row r="1074" spans="1:6" ht="15.75">
      <c r="A1074" s="24" t="s">
        <v>5041</v>
      </c>
      <c r="F1074" s="130" t="s">
        <v>3788</v>
      </c>
    </row>
    <row r="1075" spans="1:6">
      <c r="A1075" s="25" t="s">
        <v>1841</v>
      </c>
      <c r="F1075" t="s">
        <v>21</v>
      </c>
    </row>
    <row r="1076" spans="1:6">
      <c r="A1076" s="26" t="s">
        <v>1828</v>
      </c>
      <c r="F1076" s="18" t="s">
        <v>5042</v>
      </c>
    </row>
    <row r="1077" spans="1:6">
      <c r="A1077" s="26" t="s">
        <v>867</v>
      </c>
    </row>
    <row r="1078" spans="1:6">
      <c r="A1078" s="100"/>
    </row>
    <row r="1079" spans="1:6" ht="15.75">
      <c r="A1079" s="24" t="s">
        <v>5046</v>
      </c>
      <c r="F1079" s="130" t="s">
        <v>3788</v>
      </c>
    </row>
    <row r="1080" spans="1:6">
      <c r="A1080" s="25" t="s">
        <v>835</v>
      </c>
      <c r="F1080" t="s">
        <v>21</v>
      </c>
    </row>
    <row r="1081" spans="1:6">
      <c r="A1081" s="26" t="s">
        <v>1841</v>
      </c>
      <c r="F1081" s="18" t="s">
        <v>5047</v>
      </c>
    </row>
    <row r="1082" spans="1:6">
      <c r="A1082" s="21" t="s">
        <v>1840</v>
      </c>
    </row>
    <row r="1083" spans="1:6">
      <c r="A1083" s="100"/>
    </row>
    <row r="1084" spans="1:6" ht="15.75">
      <c r="A1084" s="24" t="s">
        <v>5051</v>
      </c>
      <c r="F1084" s="130" t="s">
        <v>3788</v>
      </c>
    </row>
    <row r="1085" spans="1:6">
      <c r="A1085" s="25" t="s">
        <v>1841</v>
      </c>
      <c r="F1085" t="s">
        <v>21</v>
      </c>
    </row>
    <row r="1086" spans="1:6">
      <c r="A1086" s="26" t="s">
        <v>1828</v>
      </c>
      <c r="F1086" s="18" t="s">
        <v>5052</v>
      </c>
    </row>
    <row r="1087" spans="1:6">
      <c r="A1087" s="21" t="s">
        <v>141</v>
      </c>
    </row>
    <row r="1088" spans="1:6">
      <c r="A1088" s="100"/>
    </row>
    <row r="1089" spans="1:6" ht="15.75">
      <c r="A1089" s="24" t="s">
        <v>5054</v>
      </c>
      <c r="F1089" s="130" t="s">
        <v>3788</v>
      </c>
    </row>
    <row r="1090" spans="1:6">
      <c r="A1090" s="25" t="s">
        <v>842</v>
      </c>
      <c r="F1090" t="s">
        <v>21</v>
      </c>
    </row>
    <row r="1091" spans="1:6">
      <c r="A1091" s="26" t="s">
        <v>820</v>
      </c>
      <c r="F1091" s="18" t="s">
        <v>5055</v>
      </c>
    </row>
    <row r="1092" spans="1:6">
      <c r="A1092" s="21" t="s">
        <v>867</v>
      </c>
    </row>
    <row r="1093" spans="1:6">
      <c r="A1093" s="99"/>
    </row>
    <row r="1094" spans="1:6" ht="15.75">
      <c r="A1094" s="24" t="s">
        <v>5064</v>
      </c>
      <c r="F1094" s="130" t="s">
        <v>3788</v>
      </c>
    </row>
    <row r="1095" spans="1:6">
      <c r="A1095" s="25" t="s">
        <v>835</v>
      </c>
      <c r="F1095" t="s">
        <v>21</v>
      </c>
    </row>
    <row r="1096" spans="1:6">
      <c r="A1096" s="26" t="s">
        <v>2225</v>
      </c>
      <c r="F1096" s="18" t="s">
        <v>5065</v>
      </c>
    </row>
    <row r="1097" spans="1:6">
      <c r="A1097" s="21" t="s">
        <v>21</v>
      </c>
    </row>
    <row r="1098" spans="1:6">
      <c r="A1098" s="26"/>
    </row>
    <row r="1099" spans="1:6" ht="15.75">
      <c r="A1099" s="24" t="s">
        <v>5070</v>
      </c>
      <c r="F1099" s="130" t="s">
        <v>3788</v>
      </c>
    </row>
    <row r="1100" spans="1:6">
      <c r="A1100" s="25" t="s">
        <v>1825</v>
      </c>
      <c r="F1100" t="s">
        <v>21</v>
      </c>
    </row>
    <row r="1101" spans="1:6">
      <c r="A1101" s="26" t="s">
        <v>849</v>
      </c>
      <c r="F1101" s="18" t="s">
        <v>5071</v>
      </c>
    </row>
    <row r="1102" spans="1:6">
      <c r="A1102" s="21" t="s">
        <v>820</v>
      </c>
    </row>
    <row r="1103" spans="1:6">
      <c r="A1103" s="26"/>
    </row>
    <row r="1104" spans="1:6" ht="15.75">
      <c r="A1104" s="24"/>
    </row>
    <row r="1105" spans="1:1">
      <c r="A1105" s="98"/>
    </row>
    <row r="1106" spans="1:1">
      <c r="A1106" s="99"/>
    </row>
    <row r="1107" spans="1:1">
      <c r="A1107" s="100"/>
    </row>
    <row r="1108" spans="1:1">
      <c r="A1108" s="26"/>
    </row>
    <row r="1109" spans="1:1" ht="15.75">
      <c r="A1109" s="24"/>
    </row>
    <row r="1110" spans="1:1">
      <c r="A1110" s="98"/>
    </row>
    <row r="1111" spans="1:1">
      <c r="A1111" s="99"/>
    </row>
    <row r="1112" spans="1:1">
      <c r="A1112" s="100"/>
    </row>
    <row r="1113" spans="1:1">
      <c r="A1113" s="26"/>
    </row>
    <row r="1114" spans="1:1" ht="15.75">
      <c r="A1114" s="24"/>
    </row>
    <row r="1115" spans="1:1">
      <c r="A1115" s="98"/>
    </row>
    <row r="1116" spans="1:1">
      <c r="A1116" s="99"/>
    </row>
    <row r="1117" spans="1:1">
      <c r="A1117" s="100"/>
    </row>
    <row r="1118" spans="1:1">
      <c r="A1118" s="26"/>
    </row>
    <row r="1119" spans="1:1" ht="15.75">
      <c r="A1119" s="24"/>
    </row>
    <row r="1120" spans="1:1">
      <c r="A1120" s="98"/>
    </row>
    <row r="1121" spans="1:1">
      <c r="A1121" s="99"/>
    </row>
    <row r="1122" spans="1:1">
      <c r="A1122" s="100"/>
    </row>
    <row r="1123" spans="1:1">
      <c r="A1123" s="26"/>
    </row>
    <row r="1124" spans="1:1" ht="15.75">
      <c r="A1124" s="24"/>
    </row>
    <row r="1125" spans="1:1">
      <c r="A1125" s="98"/>
    </row>
    <row r="1126" spans="1:1">
      <c r="A1126" s="99"/>
    </row>
    <row r="1127" spans="1:1">
      <c r="A1127" s="100"/>
    </row>
    <row r="1128" spans="1:1">
      <c r="A1128" s="26"/>
    </row>
    <row r="1129" spans="1:1" ht="15.75">
      <c r="A1129" s="24"/>
    </row>
    <row r="1130" spans="1:1">
      <c r="A1130" s="98"/>
    </row>
    <row r="1131" spans="1:1">
      <c r="A1131" s="99"/>
    </row>
    <row r="1132" spans="1:1">
      <c r="A1132" s="100"/>
    </row>
    <row r="1133" spans="1:1">
      <c r="A1133" s="26"/>
    </row>
    <row r="1134" spans="1:1" ht="15.75">
      <c r="A1134" s="24"/>
    </row>
    <row r="1135" spans="1:1">
      <c r="A1135" s="98"/>
    </row>
    <row r="1136" spans="1:1">
      <c r="A1136" s="99"/>
    </row>
    <row r="1137" spans="1:1">
      <c r="A1137" s="100"/>
    </row>
    <row r="1138" spans="1:1">
      <c r="A1138" s="26"/>
    </row>
    <row r="1139" spans="1:1" ht="15.75">
      <c r="A1139" s="24"/>
    </row>
    <row r="1140" spans="1:1">
      <c r="A1140" s="98"/>
    </row>
    <row r="1141" spans="1:1">
      <c r="A1141" s="99"/>
    </row>
    <row r="1142" spans="1:1">
      <c r="A1142" s="100"/>
    </row>
    <row r="1143" spans="1:1">
      <c r="A1143" s="26"/>
    </row>
    <row r="1144" spans="1:1" ht="15.75">
      <c r="A1144" s="24"/>
    </row>
    <row r="1145" spans="1:1">
      <c r="A1145" s="98"/>
    </row>
    <row r="1146" spans="1:1">
      <c r="A1146" s="99"/>
    </row>
    <row r="1147" spans="1:1">
      <c r="A1147" s="100"/>
    </row>
    <row r="1148" spans="1:1">
      <c r="A1148" s="26"/>
    </row>
    <row r="1149" spans="1:1" ht="15.75">
      <c r="A1149" s="24"/>
    </row>
    <row r="1150" spans="1:1">
      <c r="A1150" s="98"/>
    </row>
    <row r="1151" spans="1:1">
      <c r="A1151" s="99"/>
    </row>
    <row r="1152" spans="1:1">
      <c r="A1152" s="100"/>
    </row>
    <row r="1153" spans="1:1">
      <c r="A1153" s="26"/>
    </row>
    <row r="1154" spans="1:1" ht="15.75">
      <c r="A1154" s="24"/>
    </row>
    <row r="1155" spans="1:1">
      <c r="A1155" s="98"/>
    </row>
    <row r="1156" spans="1:1">
      <c r="A1156" s="99"/>
    </row>
    <row r="1157" spans="1:1">
      <c r="A1157" s="100"/>
    </row>
    <row r="1158" spans="1:1">
      <c r="A1158" s="26"/>
    </row>
    <row r="1159" spans="1:1" ht="15.75">
      <c r="A1159" s="24"/>
    </row>
    <row r="1160" spans="1:1">
      <c r="A1160" s="98"/>
    </row>
    <row r="1161" spans="1:1">
      <c r="A1161" s="99"/>
    </row>
    <row r="1162" spans="1:1">
      <c r="A1162" s="100"/>
    </row>
    <row r="1163" spans="1:1">
      <c r="A1163" s="25"/>
    </row>
    <row r="1164" spans="1:1" ht="15.75">
      <c r="A1164" s="24"/>
    </row>
    <row r="1165" spans="1:1">
      <c r="A1165" s="98"/>
    </row>
    <row r="1166" spans="1:1">
      <c r="A1166" s="99"/>
    </row>
    <row r="1167" spans="1:1">
      <c r="A1167" s="100"/>
    </row>
    <row r="1168" spans="1:1">
      <c r="A1168" s="100"/>
    </row>
    <row r="1169" spans="1:1">
      <c r="A1169" s="100"/>
    </row>
    <row r="1170" spans="1:1">
      <c r="A1170" s="100"/>
    </row>
    <row r="1171" spans="1:1">
      <c r="A1171" s="100"/>
    </row>
    <row r="1172" spans="1:1">
      <c r="A1172" s="25"/>
    </row>
    <row r="1173" spans="1:1" ht="15.75">
      <c r="A1173" s="24"/>
    </row>
    <row r="1174" spans="1:1">
      <c r="A1174" s="98"/>
    </row>
    <row r="1175" spans="1:1">
      <c r="A1175" s="99"/>
    </row>
    <row r="1176" spans="1:1">
      <c r="A1176" s="100"/>
    </row>
    <row r="1177" spans="1:1">
      <c r="A1177" s="25"/>
    </row>
    <row r="1178" spans="1:1" ht="15.75">
      <c r="A1178" s="24"/>
    </row>
    <row r="1179" spans="1:1">
      <c r="A1179" s="98"/>
    </row>
    <row r="1180" spans="1:1">
      <c r="A1180" s="99"/>
    </row>
    <row r="1181" spans="1:1">
      <c r="A1181" s="100"/>
    </row>
    <row r="1182" spans="1:1">
      <c r="A1182" s="25"/>
    </row>
    <row r="1183" spans="1:1" ht="15.75">
      <c r="A1183" s="24"/>
    </row>
    <row r="1184" spans="1:1">
      <c r="A1184" s="98"/>
    </row>
    <row r="1185" spans="1:1">
      <c r="A1185" s="99"/>
    </row>
    <row r="1186" spans="1:1">
      <c r="A1186" s="100"/>
    </row>
    <row r="1187" spans="1:1">
      <c r="A1187" s="25"/>
    </row>
    <row r="1188" spans="1:1" ht="15.75">
      <c r="A1188" s="24"/>
    </row>
    <row r="1189" spans="1:1">
      <c r="A1189" s="98"/>
    </row>
    <row r="1190" spans="1:1">
      <c r="A1190" s="99"/>
    </row>
    <row r="1191" spans="1:1">
      <c r="A1191" s="100"/>
    </row>
    <row r="1192" spans="1:1">
      <c r="A1192" s="25"/>
    </row>
    <row r="1193" spans="1:1" ht="15.75">
      <c r="A1193" s="24"/>
    </row>
    <row r="1194" spans="1:1">
      <c r="A1194" s="98"/>
    </row>
    <row r="1195" spans="1:1">
      <c r="A1195" s="99"/>
    </row>
    <row r="1196" spans="1:1">
      <c r="A1196" s="100"/>
    </row>
    <row r="1197" spans="1:1">
      <c r="A1197" s="100"/>
    </row>
    <row r="1198" spans="1:1">
      <c r="A1198" s="26"/>
    </row>
    <row r="1199" spans="1:1" ht="15.75">
      <c r="A1199" s="24"/>
    </row>
    <row r="1200" spans="1:1">
      <c r="A1200" s="98"/>
    </row>
    <row r="1201" spans="1:1">
      <c r="A1201" s="99"/>
    </row>
    <row r="1202" spans="1:1">
      <c r="A1202" s="100"/>
    </row>
    <row r="1203" spans="1:1">
      <c r="A1203" s="26"/>
    </row>
    <row r="1204" spans="1:1" ht="15.75">
      <c r="A1204" s="24"/>
    </row>
    <row r="1205" spans="1:1">
      <c r="A1205" s="98"/>
    </row>
    <row r="1206" spans="1:1">
      <c r="A1206" s="99"/>
    </row>
    <row r="1207" spans="1:1">
      <c r="A1207" s="100"/>
    </row>
    <row r="1208" spans="1:1">
      <c r="A1208" s="26"/>
    </row>
    <row r="1209" spans="1:1" ht="15.75">
      <c r="A1209" s="24"/>
    </row>
    <row r="1210" spans="1:1">
      <c r="A1210" s="98"/>
    </row>
    <row r="1211" spans="1:1">
      <c r="A1211" s="99"/>
    </row>
    <row r="1212" spans="1:1">
      <c r="A1212" s="100"/>
    </row>
    <row r="1213" spans="1:1">
      <c r="A1213" s="26"/>
    </row>
    <row r="1214" spans="1:1" ht="15.75">
      <c r="A1214" s="24"/>
    </row>
    <row r="1215" spans="1:1">
      <c r="A1215" s="98"/>
    </row>
    <row r="1216" spans="1:1">
      <c r="A1216" s="99"/>
    </row>
    <row r="1217" spans="1:1">
      <c r="A1217" s="100"/>
    </row>
    <row r="1218" spans="1:1">
      <c r="A1218" s="26"/>
    </row>
    <row r="1219" spans="1:1" ht="15.75">
      <c r="A1219" s="24"/>
    </row>
    <row r="1220" spans="1:1">
      <c r="A1220" s="98"/>
    </row>
    <row r="1221" spans="1:1">
      <c r="A1221" s="99"/>
    </row>
    <row r="1222" spans="1:1">
      <c r="A1222" s="100"/>
    </row>
    <row r="1223" spans="1:1">
      <c r="A1223" s="25"/>
    </row>
    <row r="1224" spans="1:1" ht="15.75">
      <c r="A1224" s="24"/>
    </row>
    <row r="1225" spans="1:1">
      <c r="A1225" s="98"/>
    </row>
    <row r="1226" spans="1:1">
      <c r="A1226" s="99"/>
    </row>
    <row r="1227" spans="1:1">
      <c r="A1227" s="99"/>
    </row>
    <row r="1228" spans="1:1">
      <c r="A1228" s="25"/>
    </row>
    <row r="1229" spans="1:1" ht="15.75">
      <c r="A1229" s="24"/>
    </row>
    <row r="1230" spans="1:1">
      <c r="A1230" s="98"/>
    </row>
    <row r="1231" spans="1:1">
      <c r="A1231" s="99"/>
    </row>
    <row r="1232" spans="1:1">
      <c r="A1232" s="100"/>
    </row>
    <row r="1233" spans="1:1">
      <c r="A1233" s="25"/>
    </row>
    <row r="1234" spans="1:1" ht="15.75">
      <c r="A1234" s="24"/>
    </row>
    <row r="1235" spans="1:1">
      <c r="A1235" s="98"/>
    </row>
    <row r="1236" spans="1:1">
      <c r="A1236" s="99"/>
    </row>
    <row r="1237" spans="1:1">
      <c r="A1237" s="100"/>
    </row>
    <row r="1238" spans="1:1">
      <c r="A1238" s="25"/>
    </row>
    <row r="1239" spans="1:1" ht="15.75">
      <c r="A1239" s="24"/>
    </row>
    <row r="1240" spans="1:1">
      <c r="A1240" s="98"/>
    </row>
    <row r="1241" spans="1:1">
      <c r="A1241" s="99"/>
    </row>
    <row r="1242" spans="1:1">
      <c r="A1242" s="100"/>
    </row>
    <row r="1243" spans="1:1">
      <c r="A1243" s="25"/>
    </row>
    <row r="1244" spans="1:1" ht="15.75">
      <c r="A1244" s="24"/>
    </row>
    <row r="1245" spans="1:1">
      <c r="A1245" s="98"/>
    </row>
    <row r="1246" spans="1:1">
      <c r="A1246" s="99"/>
    </row>
    <row r="1247" spans="1:1">
      <c r="A1247" s="100"/>
    </row>
    <row r="1248" spans="1:1">
      <c r="A1248" s="25"/>
    </row>
    <row r="1249" spans="1:1" ht="15.75">
      <c r="A1249" s="24"/>
    </row>
    <row r="1250" spans="1:1">
      <c r="A1250" s="98"/>
    </row>
    <row r="1251" spans="1:1">
      <c r="A1251" s="99"/>
    </row>
    <row r="1252" spans="1:1">
      <c r="A1252" s="100"/>
    </row>
    <row r="1253" spans="1:1">
      <c r="A1253" s="100"/>
    </row>
    <row r="1254" spans="1:1">
      <c r="A1254" s="26"/>
    </row>
    <row r="1255" spans="1:1" ht="15.75">
      <c r="A1255" s="24"/>
    </row>
    <row r="1256" spans="1:1">
      <c r="A1256" s="98"/>
    </row>
    <row r="1257" spans="1:1">
      <c r="A1257" s="99"/>
    </row>
    <row r="1258" spans="1:1">
      <c r="A1258" s="100"/>
    </row>
    <row r="1259" spans="1:1">
      <c r="A1259" s="26"/>
    </row>
    <row r="1260" spans="1:1" ht="15.75">
      <c r="A1260" s="24"/>
    </row>
    <row r="1261" spans="1:1">
      <c r="A1261" s="98"/>
    </row>
    <row r="1262" spans="1:1">
      <c r="A1262" s="99"/>
    </row>
    <row r="1263" spans="1:1">
      <c r="A1263" s="99"/>
    </row>
    <row r="1264" spans="1:1">
      <c r="A1264" s="99"/>
    </row>
    <row r="1265" spans="1:1">
      <c r="A1265" s="21"/>
    </row>
    <row r="1266" spans="1:1" ht="15.75">
      <c r="A1266" s="24"/>
    </row>
    <row r="1267" spans="1:1">
      <c r="A1267" s="98"/>
    </row>
    <row r="1268" spans="1:1">
      <c r="A1268" s="99"/>
    </row>
    <row r="1269" spans="1:1">
      <c r="A1269" s="100"/>
    </row>
    <row r="1270" spans="1:1">
      <c r="A1270" s="21"/>
    </row>
    <row r="1271" spans="1:1" ht="15.75">
      <c r="A1271" s="24"/>
    </row>
    <row r="1272" spans="1:1">
      <c r="A1272" s="98"/>
    </row>
    <row r="1273" spans="1:1">
      <c r="A1273" s="99"/>
    </row>
    <row r="1274" spans="1:1">
      <c r="A1274" s="100"/>
    </row>
    <row r="1275" spans="1:1">
      <c r="A1275" s="21"/>
    </row>
    <row r="1276" spans="1:1" ht="15.75">
      <c r="A1276" s="24"/>
    </row>
    <row r="1277" spans="1:1">
      <c r="A1277" s="98"/>
    </row>
    <row r="1278" spans="1:1">
      <c r="A1278" s="99"/>
    </row>
    <row r="1279" spans="1:1">
      <c r="A1279" s="100"/>
    </row>
    <row r="1280" spans="1:1">
      <c r="A1280" s="21"/>
    </row>
    <row r="1281" spans="1:1" ht="15.75">
      <c r="A1281" s="24"/>
    </row>
    <row r="1282" spans="1:1">
      <c r="A1282" s="98"/>
    </row>
    <row r="1283" spans="1:1">
      <c r="A1283" s="99"/>
    </row>
    <row r="1284" spans="1:1">
      <c r="A1284" s="100"/>
    </row>
    <row r="1285" spans="1:1">
      <c r="A1285" s="21"/>
    </row>
    <row r="1286" spans="1:1" ht="15.75">
      <c r="A1286" s="24"/>
    </row>
    <row r="1287" spans="1:1">
      <c r="A1287" s="98"/>
    </row>
    <row r="1288" spans="1:1">
      <c r="A1288" s="99"/>
    </row>
    <row r="1289" spans="1:1">
      <c r="A1289" s="100"/>
    </row>
    <row r="1290" spans="1:1">
      <c r="A1290" s="26"/>
    </row>
    <row r="1291" spans="1:1" ht="15.75">
      <c r="A1291" s="24"/>
    </row>
    <row r="1292" spans="1:1">
      <c r="A1292" s="98"/>
    </row>
    <row r="1293" spans="1:1">
      <c r="A1293" s="99"/>
    </row>
    <row r="1294" spans="1:1">
      <c r="A1294" s="100"/>
    </row>
    <row r="1295" spans="1:1">
      <c r="A1295" s="21"/>
    </row>
    <row r="1296" spans="1:1" ht="15.75">
      <c r="A1296" s="24"/>
    </row>
    <row r="1297" spans="1:1">
      <c r="A1297" s="98"/>
    </row>
    <row r="1298" spans="1:1">
      <c r="A1298" s="99"/>
    </row>
    <row r="1299" spans="1:1">
      <c r="A1299" s="100"/>
    </row>
    <row r="1300" spans="1:1">
      <c r="A1300" s="26"/>
    </row>
    <row r="1301" spans="1:1" ht="15.75">
      <c r="A1301" s="24"/>
    </row>
    <row r="1302" spans="1:1">
      <c r="A1302" s="98"/>
    </row>
    <row r="1303" spans="1:1">
      <c r="A1303" s="99"/>
    </row>
    <row r="1304" spans="1:1">
      <c r="A1304" s="100"/>
    </row>
    <row r="1305" spans="1:1">
      <c r="A1305" s="21"/>
    </row>
    <row r="1306" spans="1:1" ht="15.75">
      <c r="A1306" s="24"/>
    </row>
    <row r="1307" spans="1:1">
      <c r="A1307" s="21"/>
    </row>
    <row r="1308" spans="1:1">
      <c r="A1308" s="17"/>
    </row>
    <row r="1309" spans="1:1">
      <c r="A1309" s="98"/>
    </row>
    <row r="1310" spans="1:1">
      <c r="A1310" s="99"/>
    </row>
    <row r="1311" spans="1:1">
      <c r="A1311" s="100"/>
    </row>
    <row r="1312" spans="1:1">
      <c r="A1312" s="10"/>
    </row>
    <row r="1313" spans="1:1">
      <c r="A1313" s="17"/>
    </row>
    <row r="1314" spans="1:1">
      <c r="A1314" s="98"/>
    </row>
    <row r="1315" spans="1:1">
      <c r="A1315" s="99"/>
    </row>
    <row r="1316" spans="1:1">
      <c r="A1316" s="100"/>
    </row>
    <row r="1317" spans="1:1">
      <c r="A1317" s="10"/>
    </row>
    <row r="1318" spans="1:1">
      <c r="A1318" s="17"/>
    </row>
    <row r="1319" spans="1:1">
      <c r="A1319" s="98"/>
    </row>
    <row r="1320" spans="1:1">
      <c r="A1320" s="99"/>
    </row>
    <row r="1321" spans="1:1">
      <c r="A1321" s="100"/>
    </row>
    <row r="1322" spans="1:1">
      <c r="A1322" s="10"/>
    </row>
    <row r="1323" spans="1:1">
      <c r="A1323" s="17"/>
    </row>
    <row r="1324" spans="1:1">
      <c r="A1324" s="98"/>
    </row>
    <row r="1325" spans="1:1">
      <c r="A1325" s="99"/>
    </row>
    <row r="1326" spans="1:1">
      <c r="A1326" s="100"/>
    </row>
    <row r="1327" spans="1:1">
      <c r="A1327" s="10"/>
    </row>
    <row r="1328" spans="1:1">
      <c r="A1328" s="17"/>
    </row>
    <row r="1329" spans="1:1">
      <c r="A1329" s="98"/>
    </row>
    <row r="1330" spans="1:1">
      <c r="A1330" s="99"/>
    </row>
    <row r="1331" spans="1:1">
      <c r="A1331" s="100"/>
    </row>
    <row r="1332" spans="1:1">
      <c r="A1332" s="10"/>
    </row>
    <row r="1333" spans="1:1">
      <c r="A1333" s="17"/>
    </row>
    <row r="1334" spans="1:1">
      <c r="A1334" s="98"/>
    </row>
    <row r="1335" spans="1:1">
      <c r="A1335" s="99"/>
    </row>
    <row r="1336" spans="1:1">
      <c r="A1336" s="100"/>
    </row>
    <row r="1337" spans="1:1">
      <c r="A1337" s="10"/>
    </row>
    <row r="1338" spans="1:1">
      <c r="A1338" s="17"/>
    </row>
    <row r="1339" spans="1:1">
      <c r="A1339" s="98"/>
    </row>
    <row r="1340" spans="1:1">
      <c r="A1340" s="99"/>
    </row>
    <row r="1341" spans="1:1">
      <c r="A1341" s="100"/>
    </row>
    <row r="1342" spans="1:1">
      <c r="A1342" s="10"/>
    </row>
    <row r="1343" spans="1:1">
      <c r="A1343" s="17"/>
    </row>
    <row r="1344" spans="1:1">
      <c r="A1344" s="98"/>
    </row>
    <row r="1345" spans="1:1">
      <c r="A1345" s="99"/>
    </row>
    <row r="1346" spans="1:1">
      <c r="A1346" s="100"/>
    </row>
    <row r="1347" spans="1:1">
      <c r="A1347" s="10"/>
    </row>
    <row r="1348" spans="1:1">
      <c r="A1348" s="17"/>
    </row>
    <row r="1349" spans="1:1">
      <c r="A1349" s="98"/>
    </row>
    <row r="1350" spans="1:1">
      <c r="A1350" s="99"/>
    </row>
    <row r="1351" spans="1:1">
      <c r="A1351" s="100"/>
    </row>
    <row r="1352" spans="1:1">
      <c r="A1352" s="10"/>
    </row>
    <row r="1353" spans="1:1">
      <c r="A1353" s="17"/>
    </row>
    <row r="1354" spans="1:1">
      <c r="A1354" s="98"/>
    </row>
    <row r="1355" spans="1:1">
      <c r="A1355" s="99"/>
    </row>
    <row r="1356" spans="1:1">
      <c r="A1356" s="100"/>
    </row>
    <row r="1357" spans="1:1">
      <c r="A1357" s="10"/>
    </row>
    <row r="1358" spans="1:1">
      <c r="A1358" s="17"/>
    </row>
    <row r="1359" spans="1:1">
      <c r="A1359" s="98"/>
    </row>
    <row r="1360" spans="1:1">
      <c r="A1360" s="99"/>
    </row>
    <row r="1361" spans="1:1">
      <c r="A1361" s="100"/>
    </row>
    <row r="1362" spans="1:1">
      <c r="A1362" s="10"/>
    </row>
    <row r="1363" spans="1:1">
      <c r="A1363" s="17"/>
    </row>
    <row r="1364" spans="1:1">
      <c r="A1364" s="98"/>
    </row>
    <row r="1365" spans="1:1">
      <c r="A1365" s="99"/>
    </row>
    <row r="1366" spans="1:1">
      <c r="A1366" s="100"/>
    </row>
    <row r="1367" spans="1:1">
      <c r="A1367" s="100"/>
    </row>
    <row r="1368" spans="1:1">
      <c r="A1368" s="10"/>
    </row>
    <row r="1369" spans="1:1">
      <c r="A1369" s="17"/>
    </row>
    <row r="1370" spans="1:1">
      <c r="A1370" s="98"/>
    </row>
    <row r="1371" spans="1:1">
      <c r="A1371" s="99"/>
    </row>
    <row r="1372" spans="1:1">
      <c r="A1372" s="100"/>
    </row>
    <row r="1373" spans="1:1">
      <c r="A1373" s="10"/>
    </row>
    <row r="1374" spans="1:1">
      <c r="A1374" s="17"/>
    </row>
    <row r="1375" spans="1:1">
      <c r="A1375" s="98"/>
    </row>
    <row r="1376" spans="1:1">
      <c r="A1376" s="99"/>
    </row>
    <row r="1377" spans="1:1">
      <c r="A1377" s="100"/>
    </row>
    <row r="1378" spans="1:1">
      <c r="A1378" s="10"/>
    </row>
    <row r="1379" spans="1:1">
      <c r="A1379" s="17"/>
    </row>
    <row r="1380" spans="1:1">
      <c r="A1380" s="98"/>
    </row>
    <row r="1381" spans="1:1">
      <c r="A1381" s="99"/>
    </row>
    <row r="1382" spans="1:1">
      <c r="A1382" s="100"/>
    </row>
    <row r="1383" spans="1:1">
      <c r="A1383" s="10"/>
    </row>
    <row r="1384" spans="1:1">
      <c r="A1384" s="17"/>
    </row>
    <row r="1385" spans="1:1">
      <c r="A1385" s="98"/>
    </row>
    <row r="1386" spans="1:1">
      <c r="A1386" s="99"/>
    </row>
    <row r="1387" spans="1:1">
      <c r="A1387" s="100"/>
    </row>
    <row r="1388" spans="1:1">
      <c r="A1388" s="10"/>
    </row>
    <row r="1389" spans="1:1">
      <c r="A1389" s="17"/>
    </row>
    <row r="1390" spans="1:1">
      <c r="A1390" s="98"/>
    </row>
    <row r="1391" spans="1:1">
      <c r="A1391" s="99"/>
    </row>
    <row r="1392" spans="1:1">
      <c r="A1392" s="100"/>
    </row>
    <row r="1393" spans="1:1">
      <c r="A1393" s="10"/>
    </row>
    <row r="1394" spans="1:1">
      <c r="A1394" s="17"/>
    </row>
    <row r="1395" spans="1:1">
      <c r="A1395" s="98"/>
    </row>
    <row r="1396" spans="1:1">
      <c r="A1396" s="99"/>
    </row>
    <row r="1397" spans="1:1">
      <c r="A1397" s="100"/>
    </row>
    <row r="1398" spans="1:1">
      <c r="A1398" s="10"/>
    </row>
    <row r="1399" spans="1:1">
      <c r="A1399" s="17"/>
    </row>
    <row r="1400" spans="1:1">
      <c r="A1400" s="98"/>
    </row>
    <row r="1401" spans="1:1">
      <c r="A1401" s="99"/>
    </row>
    <row r="1402" spans="1:1">
      <c r="A1402" s="100"/>
    </row>
    <row r="1403" spans="1:1">
      <c r="A1403" s="10"/>
    </row>
    <row r="1404" spans="1:1">
      <c r="A1404" s="17"/>
    </row>
    <row r="1405" spans="1:1">
      <c r="A1405" s="98"/>
    </row>
    <row r="1406" spans="1:1">
      <c r="A1406" s="99"/>
    </row>
    <row r="1407" spans="1:1">
      <c r="A1407" s="100"/>
    </row>
    <row r="1408" spans="1:1">
      <c r="A1408" s="10"/>
    </row>
    <row r="1409" spans="1:1">
      <c r="A1409" s="17"/>
    </row>
    <row r="1410" spans="1:1">
      <c r="A1410" s="98"/>
    </row>
    <row r="1411" spans="1:1">
      <c r="A1411" s="99"/>
    </row>
    <row r="1412" spans="1:1">
      <c r="A1412" s="100"/>
    </row>
    <row r="1413" spans="1:1">
      <c r="A1413" s="10"/>
    </row>
    <row r="1414" spans="1:1">
      <c r="A1414" s="27"/>
    </row>
    <row r="1415" spans="1:1">
      <c r="A1415" s="98"/>
    </row>
    <row r="1416" spans="1:1">
      <c r="A1416" s="99"/>
    </row>
    <row r="1417" spans="1:1">
      <c r="A1417" s="100"/>
    </row>
    <row r="1418" spans="1:1">
      <c r="A1418" s="10"/>
    </row>
    <row r="1419" spans="1:1">
      <c r="A1419" s="27"/>
    </row>
    <row r="1420" spans="1:1">
      <c r="A1420" s="98"/>
    </row>
    <row r="1421" spans="1:1">
      <c r="A1421" s="99"/>
    </row>
    <row r="1422" spans="1:1">
      <c r="A1422" s="100"/>
    </row>
    <row r="1423" spans="1:1">
      <c r="A1423" s="21"/>
    </row>
    <row r="1424" spans="1:1" ht="15.75">
      <c r="A1424" s="24"/>
    </row>
    <row r="1425" spans="1:1">
      <c r="A1425" s="98"/>
    </row>
    <row r="1426" spans="1:1">
      <c r="A1426" s="99"/>
    </row>
    <row r="1427" spans="1:1">
      <c r="A1427" s="100"/>
    </row>
    <row r="1428" spans="1:1">
      <c r="A1428" s="21"/>
    </row>
    <row r="1429" spans="1:1" ht="15.75">
      <c r="A1429" s="24"/>
    </row>
    <row r="1430" spans="1:1">
      <c r="A1430" s="98"/>
    </row>
    <row r="1431" spans="1:1">
      <c r="A1431" s="99"/>
    </row>
    <row r="1432" spans="1:1">
      <c r="A1432" s="100"/>
    </row>
    <row r="1433" spans="1:1" s="176" customFormat="1">
      <c r="A1433" s="100"/>
    </row>
    <row r="1434" spans="1:1" ht="15.75">
      <c r="A1434" s="24"/>
    </row>
    <row r="1435" spans="1:1">
      <c r="A1435" s="98"/>
    </row>
    <row r="1436" spans="1:1">
      <c r="A1436" s="99"/>
    </row>
    <row r="1437" spans="1:1">
      <c r="A1437" s="100"/>
    </row>
    <row r="1438" spans="1:1">
      <c r="A1438" s="21"/>
    </row>
    <row r="1439" spans="1:1" ht="15.75">
      <c r="A1439" s="24"/>
    </row>
    <row r="1440" spans="1:1">
      <c r="A1440" s="98"/>
    </row>
    <row r="1441" spans="1:1">
      <c r="A1441" s="99"/>
    </row>
    <row r="1442" spans="1:1">
      <c r="A1442" s="100"/>
    </row>
    <row r="1443" spans="1:1">
      <c r="A1443" s="21"/>
    </row>
    <row r="1444" spans="1:1" ht="15.75">
      <c r="A1444" s="24"/>
    </row>
    <row r="1445" spans="1:1">
      <c r="A1445" s="98"/>
    </row>
    <row r="1446" spans="1:1">
      <c r="A1446" s="99"/>
    </row>
    <row r="1447" spans="1:1">
      <c r="A1447" s="100"/>
    </row>
    <row r="1448" spans="1:1">
      <c r="A1448" s="21"/>
    </row>
    <row r="1449" spans="1:1" ht="15.75">
      <c r="A1449" s="24"/>
    </row>
    <row r="1450" spans="1:1">
      <c r="A1450" s="98"/>
    </row>
    <row r="1451" spans="1:1">
      <c r="A1451" s="99"/>
    </row>
    <row r="1452" spans="1:1">
      <c r="A1452" s="100"/>
    </row>
    <row r="1453" spans="1:1">
      <c r="A1453" s="21"/>
    </row>
    <row r="1454" spans="1:1" ht="15.75">
      <c r="A1454" s="24"/>
    </row>
    <row r="1455" spans="1:1">
      <c r="A1455" s="98"/>
    </row>
    <row r="1456" spans="1:1">
      <c r="A1456" s="99"/>
    </row>
    <row r="1457" spans="1:1">
      <c r="A1457" s="100"/>
    </row>
    <row r="1458" spans="1:1">
      <c r="A1458" s="21"/>
    </row>
    <row r="1459" spans="1:1" ht="15.75">
      <c r="A1459" s="24"/>
    </row>
    <row r="1460" spans="1:1">
      <c r="A1460" s="98"/>
    </row>
    <row r="1461" spans="1:1">
      <c r="A1461" s="99"/>
    </row>
    <row r="1462" spans="1:1">
      <c r="A1462" s="100"/>
    </row>
    <row r="1463" spans="1:1">
      <c r="A1463" s="21"/>
    </row>
    <row r="1464" spans="1:1" ht="15.75">
      <c r="A1464" s="24"/>
    </row>
    <row r="1465" spans="1:1">
      <c r="A1465" s="98"/>
    </row>
    <row r="1466" spans="1:1">
      <c r="A1466" s="99"/>
    </row>
    <row r="1467" spans="1:1">
      <c r="A1467" s="100"/>
    </row>
    <row r="1468" spans="1:1">
      <c r="A1468" s="21"/>
    </row>
    <row r="1469" spans="1:1" ht="15.75">
      <c r="A1469" s="24"/>
    </row>
    <row r="1470" spans="1:1">
      <c r="A1470" s="98"/>
    </row>
    <row r="1471" spans="1:1">
      <c r="A1471" s="99"/>
    </row>
    <row r="1472" spans="1:1">
      <c r="A1472" s="100"/>
    </row>
    <row r="1473" spans="1:1">
      <c r="A1473" s="21"/>
    </row>
    <row r="1474" spans="1:1" ht="15.75">
      <c r="A1474" s="24"/>
    </row>
    <row r="1475" spans="1:1">
      <c r="A1475" s="98"/>
    </row>
    <row r="1476" spans="1:1">
      <c r="A1476" s="99"/>
    </row>
    <row r="1477" spans="1:1">
      <c r="A1477" s="100"/>
    </row>
    <row r="1478" spans="1:1">
      <c r="A1478" s="21"/>
    </row>
    <row r="1479" spans="1:1" ht="15.75">
      <c r="A1479" s="24"/>
    </row>
    <row r="1480" spans="1:1">
      <c r="A1480" s="98"/>
    </row>
    <row r="1481" spans="1:1">
      <c r="A1481" s="99"/>
    </row>
    <row r="1482" spans="1:1">
      <c r="A1482" s="100"/>
    </row>
    <row r="1483" spans="1:1">
      <c r="A1483" s="21"/>
    </row>
    <row r="1484" spans="1:1" ht="15.75">
      <c r="A1484" s="24"/>
    </row>
    <row r="1485" spans="1:1">
      <c r="A1485" s="98"/>
    </row>
    <row r="1486" spans="1:1">
      <c r="A1486" s="99"/>
    </row>
    <row r="1487" spans="1:1">
      <c r="A1487" s="100"/>
    </row>
    <row r="1489" spans="1:1" ht="15.75">
      <c r="A1489" s="24"/>
    </row>
    <row r="1490" spans="1:1">
      <c r="A1490" s="98"/>
    </row>
    <row r="1491" spans="1:1">
      <c r="A1491" s="99"/>
    </row>
    <row r="1492" spans="1:1">
      <c r="A1492" s="100"/>
    </row>
    <row r="1494" spans="1:1" ht="15.75">
      <c r="A1494" s="24"/>
    </row>
    <row r="1495" spans="1:1">
      <c r="A1495" s="98"/>
    </row>
    <row r="1496" spans="1:1">
      <c r="A1496" s="99"/>
    </row>
    <row r="1497" spans="1:1">
      <c r="A1497" s="100"/>
    </row>
    <row r="1499" spans="1:1" ht="15.75">
      <c r="A1499" s="24"/>
    </row>
    <row r="1500" spans="1:1">
      <c r="A1500" s="98"/>
    </row>
    <row r="1501" spans="1:1">
      <c r="A1501" s="99"/>
    </row>
    <row r="1502" spans="1:1">
      <c r="A1502" s="100"/>
    </row>
    <row r="1504" spans="1:1" ht="15.75">
      <c r="A1504" s="24"/>
    </row>
    <row r="1505" spans="1:1">
      <c r="A1505" s="98"/>
    </row>
    <row r="1506" spans="1:1">
      <c r="A1506" s="99"/>
    </row>
    <row r="1507" spans="1:1">
      <c r="A1507" s="100"/>
    </row>
    <row r="1509" spans="1:1" ht="15.75">
      <c r="A1509" s="24"/>
    </row>
    <row r="1510" spans="1:1">
      <c r="A1510" s="98"/>
    </row>
    <row r="1511" spans="1:1">
      <c r="A1511" s="99"/>
    </row>
    <row r="1512" spans="1:1">
      <c r="A1512" s="100"/>
    </row>
    <row r="1514" spans="1:1" ht="15.75">
      <c r="A1514" s="24"/>
    </row>
    <row r="1515" spans="1:1">
      <c r="A1515" s="98"/>
    </row>
    <row r="1516" spans="1:1">
      <c r="A1516" s="99"/>
    </row>
    <row r="1517" spans="1:1">
      <c r="A1517" s="100"/>
    </row>
    <row r="1519" spans="1:1" ht="15.75">
      <c r="A1519" s="24"/>
    </row>
    <row r="1520" spans="1:1">
      <c r="A1520" s="98"/>
    </row>
    <row r="1521" spans="1:1">
      <c r="A1521" s="99"/>
    </row>
    <row r="1522" spans="1:1">
      <c r="A1522" s="100"/>
    </row>
  </sheetData>
  <sortState xmlns:xlrd2="http://schemas.microsoft.com/office/spreadsheetml/2017/richdata2" ref="A1166:A1170">
    <sortCondition ref="A1166"/>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497" workbookViewId="0">
      <selection activeCell="Q509" sqref="Q509"/>
    </sheetView>
  </sheetViews>
  <sheetFormatPr defaultColWidth="8.85546875" defaultRowHeight="12.75"/>
  <cols>
    <col min="3" max="3" width="12.140625" customWidth="1"/>
    <col min="4" max="4" width="17.140625" customWidth="1"/>
    <col min="5" max="5" width="10.7109375" style="1" customWidth="1"/>
    <col min="6" max="78" width="10.7109375" customWidth="1"/>
  </cols>
  <sheetData>
    <row r="1" spans="1:73" s="30" customFormat="1" ht="30">
      <c r="A1" s="30" t="s">
        <v>174</v>
      </c>
      <c r="E1" s="114"/>
    </row>
    <row r="4" spans="1:73" ht="20.25">
      <c r="A4" s="31" t="s">
        <v>169</v>
      </c>
      <c r="D4" s="33" t="s">
        <v>40</v>
      </c>
      <c r="E4" s="116" t="s">
        <v>3264</v>
      </c>
      <c r="F4" s="116" t="s">
        <v>3263</v>
      </c>
      <c r="G4" s="116" t="s">
        <v>3262</v>
      </c>
      <c r="H4" s="116" t="s">
        <v>3261</v>
      </c>
      <c r="I4" s="116" t="s">
        <v>3266</v>
      </c>
      <c r="J4" s="116" t="s">
        <v>3267</v>
      </c>
      <c r="K4" s="116" t="s">
        <v>3520</v>
      </c>
      <c r="L4" s="116" t="s">
        <v>3531</v>
      </c>
      <c r="M4" s="116" t="s">
        <v>3892</v>
      </c>
      <c r="N4" s="116" t="s">
        <v>3898</v>
      </c>
      <c r="O4" s="116" t="s">
        <v>3920</v>
      </c>
      <c r="P4" s="116" t="s">
        <v>3952</v>
      </c>
      <c r="Q4" s="116" t="s">
        <v>3959</v>
      </c>
      <c r="R4" s="116" t="s">
        <v>3964</v>
      </c>
      <c r="S4" s="116" t="s">
        <v>3981</v>
      </c>
      <c r="T4" s="116" t="s">
        <v>4018</v>
      </c>
      <c r="U4" s="116" t="s">
        <v>4021</v>
      </c>
      <c r="V4" s="116" t="s">
        <v>4091</v>
      </c>
      <c r="W4" s="116" t="s">
        <v>4092</v>
      </c>
      <c r="X4" s="116" t="s">
        <v>4095</v>
      </c>
      <c r="Y4" s="116" t="s">
        <v>4206</v>
      </c>
      <c r="Z4" s="116" t="s">
        <v>4207</v>
      </c>
      <c r="AA4" s="116" t="s">
        <v>4211</v>
      </c>
      <c r="AB4" s="116" t="s">
        <v>4212</v>
      </c>
      <c r="AC4" s="116" t="s">
        <v>4215</v>
      </c>
      <c r="AD4" s="116" t="s">
        <v>4231</v>
      </c>
      <c r="AE4" s="116" t="s">
        <v>4233</v>
      </c>
      <c r="AF4" s="116" t="s">
        <v>4517</v>
      </c>
      <c r="AG4" s="116" t="s">
        <v>4342</v>
      </c>
      <c r="AH4" s="116" t="s">
        <v>4346</v>
      </c>
      <c r="AI4" s="116" t="s">
        <v>4021</v>
      </c>
      <c r="AJ4" s="116" t="s">
        <v>4364</v>
      </c>
      <c r="AK4" s="116" t="s">
        <v>4372</v>
      </c>
      <c r="AL4" s="116" t="s">
        <v>4384</v>
      </c>
      <c r="AM4" s="116" t="s">
        <v>4488</v>
      </c>
      <c r="AN4" s="116" t="s">
        <v>4494</v>
      </c>
      <c r="AO4" s="116" t="s">
        <v>4516</v>
      </c>
      <c r="AP4" s="116" t="s">
        <v>4575</v>
      </c>
      <c r="AQ4" s="116" t="s">
        <v>4604</v>
      </c>
      <c r="AR4" s="116" t="s">
        <v>4611</v>
      </c>
      <c r="AS4" s="116" t="s">
        <v>4614</v>
      </c>
      <c r="AT4" s="116" t="s">
        <v>4665</v>
      </c>
      <c r="AU4" s="116" t="s">
        <v>4689</v>
      </c>
      <c r="AV4" s="116" t="s">
        <v>4709</v>
      </c>
      <c r="AW4" s="116" t="s">
        <v>4731</v>
      </c>
      <c r="AX4" s="116" t="s">
        <v>4733</v>
      </c>
      <c r="AY4" s="116" t="s">
        <v>4736</v>
      </c>
      <c r="AZ4" s="116" t="s">
        <v>4739</v>
      </c>
      <c r="BA4" s="116" t="s">
        <v>4746</v>
      </c>
      <c r="BB4" s="116" t="s">
        <v>4955</v>
      </c>
      <c r="BC4" s="116" t="s">
        <v>4959</v>
      </c>
      <c r="BD4" s="116" t="s">
        <v>4994</v>
      </c>
      <c r="BE4" s="116" t="s">
        <v>5006</v>
      </c>
      <c r="BF4" s="116" t="s">
        <v>1851</v>
      </c>
      <c r="BG4" s="116" t="s">
        <v>5044</v>
      </c>
      <c r="BH4" s="116" t="s">
        <v>5053</v>
      </c>
      <c r="BI4" s="116" t="s">
        <v>5056</v>
      </c>
      <c r="BJ4" s="32"/>
      <c r="BK4" s="32"/>
      <c r="BL4" s="32"/>
      <c r="BM4" s="32"/>
      <c r="BN4" s="32"/>
      <c r="BO4" s="32"/>
      <c r="BP4" s="32"/>
      <c r="BQ4" s="32"/>
      <c r="BR4" s="32"/>
      <c r="BS4" s="32"/>
      <c r="BT4" s="32"/>
    </row>
    <row r="5" spans="1:73" ht="15.75">
      <c r="A5" s="65" t="s">
        <v>2225</v>
      </c>
      <c r="B5" s="3"/>
      <c r="C5" s="3"/>
      <c r="D5" s="34">
        <f t="shared" ref="D5:D36" si="0">SUM(E5:DZ5)</f>
        <v>661.69999999998277</v>
      </c>
      <c r="E5" s="9">
        <v>15.3</v>
      </c>
      <c r="F5" s="9">
        <v>14.600000000000001</v>
      </c>
      <c r="G5" s="9">
        <v>47.1</v>
      </c>
      <c r="H5" s="9">
        <v>29.299999999999997</v>
      </c>
      <c r="I5" s="9">
        <v>22.500000000000014</v>
      </c>
      <c r="J5" s="9">
        <v>2.3999999999999773</v>
      </c>
      <c r="K5" s="9">
        <v>26.600000000000023</v>
      </c>
      <c r="L5" s="9">
        <v>16.499999999999886</v>
      </c>
      <c r="M5" s="9">
        <v>0</v>
      </c>
      <c r="N5" s="9">
        <v>0</v>
      </c>
      <c r="O5" s="9">
        <v>0</v>
      </c>
      <c r="P5" s="9">
        <v>0</v>
      </c>
      <c r="Q5" s="9">
        <v>21.999999999999545</v>
      </c>
      <c r="R5" s="9">
        <v>0</v>
      </c>
      <c r="S5" s="9">
        <v>0</v>
      </c>
      <c r="T5" s="9">
        <v>0</v>
      </c>
      <c r="U5" s="9">
        <v>0</v>
      </c>
      <c r="V5" s="9">
        <v>0</v>
      </c>
      <c r="W5" s="9">
        <v>30.799999999997453</v>
      </c>
      <c r="X5" s="9">
        <v>20.69999999999709</v>
      </c>
      <c r="Y5" s="9">
        <v>0</v>
      </c>
      <c r="Z5" s="9">
        <v>10.400000000003274</v>
      </c>
      <c r="AA5" s="9">
        <v>5.500000000001819</v>
      </c>
      <c r="AB5" s="9">
        <v>19.500000000001819</v>
      </c>
      <c r="AC5" s="9">
        <v>0</v>
      </c>
      <c r="AD5" s="9">
        <v>0</v>
      </c>
      <c r="AE5" s="9">
        <v>0</v>
      </c>
      <c r="AF5" s="9">
        <v>23.600000000002183</v>
      </c>
      <c r="AG5" s="9">
        <v>1.2000000000025466</v>
      </c>
      <c r="AH5" s="9">
        <v>0</v>
      </c>
      <c r="AI5" s="9">
        <v>1.2000000000025466</v>
      </c>
      <c r="AJ5" s="9">
        <v>6.000000000001819</v>
      </c>
      <c r="AK5" s="9">
        <v>19.80000000000291</v>
      </c>
      <c r="AL5" s="9">
        <v>47.500000000003638</v>
      </c>
      <c r="AM5" s="9">
        <v>11.999999999998181</v>
      </c>
      <c r="AN5" s="9">
        <v>37.800000000001091</v>
      </c>
      <c r="AO5" s="9">
        <v>0</v>
      </c>
      <c r="AP5" s="9">
        <v>0</v>
      </c>
      <c r="AQ5" s="9">
        <v>0</v>
      </c>
      <c r="AR5" s="9">
        <v>0</v>
      </c>
      <c r="AS5" s="9">
        <v>8.8000000000010914</v>
      </c>
      <c r="AT5" s="9">
        <v>0</v>
      </c>
      <c r="AU5" s="9">
        <v>30.30000000000291</v>
      </c>
      <c r="AV5" s="9">
        <v>6</v>
      </c>
      <c r="AW5" s="9">
        <v>16.499999999996362</v>
      </c>
      <c r="AX5" s="9">
        <v>16.499999999996362</v>
      </c>
      <c r="AY5" s="9">
        <v>21.999999999996362</v>
      </c>
      <c r="AZ5" s="9">
        <v>5.499999999996362</v>
      </c>
      <c r="BA5" s="9">
        <v>28.299999999999272</v>
      </c>
      <c r="BB5" s="9">
        <v>4.3999999999978172</v>
      </c>
      <c r="BC5" s="61">
        <v>4.7999999999956344</v>
      </c>
      <c r="BD5" s="9">
        <v>27.999999999996362</v>
      </c>
      <c r="BE5" s="9">
        <v>23.099999999994907</v>
      </c>
      <c r="BF5" s="9">
        <v>23.999999999996362</v>
      </c>
      <c r="BG5" s="9">
        <v>11.19999999999709</v>
      </c>
      <c r="BH5" s="9">
        <v>0</v>
      </c>
      <c r="BI5" s="9">
        <v>0</v>
      </c>
      <c r="BJ5" s="294"/>
      <c r="BK5" s="294"/>
      <c r="BL5" s="65"/>
      <c r="BM5" s="3"/>
      <c r="BN5" s="313"/>
      <c r="BO5" s="84"/>
      <c r="BP5" s="41"/>
      <c r="BQ5" s="80"/>
      <c r="BR5" s="87"/>
      <c r="BS5" s="3"/>
      <c r="BT5" s="84"/>
      <c r="BU5" s="143"/>
    </row>
    <row r="6" spans="1:73" ht="15.75">
      <c r="A6" s="87" t="s">
        <v>1838</v>
      </c>
      <c r="B6" s="3"/>
      <c r="C6" s="3"/>
      <c r="D6" s="34">
        <f t="shared" si="0"/>
        <v>870.29999999995789</v>
      </c>
      <c r="E6" s="9">
        <v>0</v>
      </c>
      <c r="F6" s="9">
        <v>26</v>
      </c>
      <c r="G6" s="9">
        <v>0</v>
      </c>
      <c r="H6" s="9">
        <v>14.299999999999997</v>
      </c>
      <c r="I6" s="9">
        <v>2.2000000000000028</v>
      </c>
      <c r="J6" s="9">
        <v>5.5</v>
      </c>
      <c r="K6" s="9">
        <v>0</v>
      </c>
      <c r="L6" s="9">
        <v>17.500000000000057</v>
      </c>
      <c r="M6" s="9">
        <v>0</v>
      </c>
      <c r="N6" s="9">
        <v>0</v>
      </c>
      <c r="O6" s="9">
        <v>12</v>
      </c>
      <c r="P6" s="9">
        <v>3.8999999999991815</v>
      </c>
      <c r="Q6" s="9">
        <v>5.5999999999994543</v>
      </c>
      <c r="R6" s="9">
        <v>0</v>
      </c>
      <c r="S6" s="9">
        <v>21.699999999998909</v>
      </c>
      <c r="T6" s="9">
        <v>47.499999999999091</v>
      </c>
      <c r="U6" s="9">
        <v>0</v>
      </c>
      <c r="V6" s="9">
        <v>1.4000000000014552</v>
      </c>
      <c r="W6" s="9">
        <v>0</v>
      </c>
      <c r="X6" s="9">
        <v>23.200000000001637</v>
      </c>
      <c r="Y6" s="9">
        <v>41.200000000002547</v>
      </c>
      <c r="Z6" s="9">
        <v>19.500000000001819</v>
      </c>
      <c r="AA6" s="9">
        <v>17.500000000001819</v>
      </c>
      <c r="AB6" s="9">
        <v>2.8000000000010914</v>
      </c>
      <c r="AC6" s="9">
        <v>28.000000000001819</v>
      </c>
      <c r="AD6" s="9">
        <v>21.000000000001819</v>
      </c>
      <c r="AE6" s="9">
        <v>1.4000000000014552</v>
      </c>
      <c r="AF6" s="9">
        <v>17.999999999998181</v>
      </c>
      <c r="AG6" s="9">
        <v>17.999999999998181</v>
      </c>
      <c r="AH6" s="9">
        <v>2.1999999999989086</v>
      </c>
      <c r="AI6" s="9">
        <v>1.3999999999996362</v>
      </c>
      <c r="AJ6" s="9">
        <v>16.500000000001819</v>
      </c>
      <c r="AK6" s="9">
        <v>71.900000000001455</v>
      </c>
      <c r="AL6" s="9">
        <v>0</v>
      </c>
      <c r="AM6" s="9">
        <v>25.999999999996362</v>
      </c>
      <c r="AN6" s="9">
        <v>0</v>
      </c>
      <c r="AO6" s="9">
        <v>0</v>
      </c>
      <c r="AP6" s="9">
        <v>7.7999999999992724</v>
      </c>
      <c r="AQ6" s="9">
        <v>12.099999999994907</v>
      </c>
      <c r="AR6" s="9">
        <v>0</v>
      </c>
      <c r="AS6" s="9">
        <v>20.999999999996362</v>
      </c>
      <c r="AT6" s="9">
        <v>16.899999999997817</v>
      </c>
      <c r="AU6" s="9">
        <v>0</v>
      </c>
      <c r="AV6" s="9">
        <v>74.299999999991996</v>
      </c>
      <c r="AW6" s="9">
        <v>39.799999999991996</v>
      </c>
      <c r="AX6" s="9">
        <v>0</v>
      </c>
      <c r="AY6" s="9">
        <v>44.19999999999709</v>
      </c>
      <c r="AZ6" s="9">
        <v>22.499999999996362</v>
      </c>
      <c r="BA6" s="9">
        <v>0</v>
      </c>
      <c r="BB6" s="9">
        <v>22</v>
      </c>
      <c r="BC6" s="61">
        <v>33.599999999998545</v>
      </c>
      <c r="BD6" s="9">
        <v>0</v>
      </c>
      <c r="BE6" s="9">
        <v>36.899999999997817</v>
      </c>
      <c r="BF6" s="9">
        <v>44.499999999996362</v>
      </c>
      <c r="BG6" s="9">
        <v>11.999999999996362</v>
      </c>
      <c r="BH6" s="9">
        <v>0</v>
      </c>
      <c r="BI6" s="9">
        <v>16.499999999996362</v>
      </c>
      <c r="BJ6" s="235"/>
      <c r="BK6" s="235"/>
      <c r="BL6" s="87"/>
      <c r="BM6" s="68"/>
      <c r="BN6" s="313"/>
      <c r="BO6" s="84"/>
      <c r="BP6" s="41"/>
      <c r="BQ6" s="80"/>
      <c r="BR6" s="87"/>
      <c r="BS6" s="3"/>
      <c r="BT6" s="84"/>
      <c r="BU6" s="143"/>
    </row>
    <row r="7" spans="1:73" ht="15.75">
      <c r="A7" s="3" t="s">
        <v>156</v>
      </c>
      <c r="B7" s="3"/>
      <c r="C7" s="3"/>
      <c r="D7" s="34">
        <f t="shared" si="0"/>
        <v>811.89999999997542</v>
      </c>
      <c r="E7" s="9">
        <v>0</v>
      </c>
      <c r="F7" s="9">
        <v>16.5</v>
      </c>
      <c r="G7" s="9">
        <v>5.6000000000000014</v>
      </c>
      <c r="H7" s="9">
        <v>13.199999999999996</v>
      </c>
      <c r="I7" s="9">
        <v>6</v>
      </c>
      <c r="J7" s="9">
        <v>14.600000000000001</v>
      </c>
      <c r="K7" s="9">
        <v>26</v>
      </c>
      <c r="L7" s="9">
        <v>0</v>
      </c>
      <c r="M7" s="9">
        <v>0</v>
      </c>
      <c r="N7" s="9">
        <v>0</v>
      </c>
      <c r="O7" s="9">
        <v>0</v>
      </c>
      <c r="P7" s="9">
        <v>0</v>
      </c>
      <c r="Q7" s="9">
        <v>0</v>
      </c>
      <c r="R7" s="9">
        <v>24</v>
      </c>
      <c r="S7" s="9">
        <v>30.000000000001819</v>
      </c>
      <c r="T7" s="9">
        <v>0</v>
      </c>
      <c r="U7" s="9">
        <v>7.500000000001819</v>
      </c>
      <c r="V7" s="9">
        <v>16.399999999998727</v>
      </c>
      <c r="W7" s="9">
        <v>0</v>
      </c>
      <c r="X7" s="9">
        <v>11.999999999998181</v>
      </c>
      <c r="Y7" s="9">
        <v>0</v>
      </c>
      <c r="Z7" s="9">
        <v>37.800000000001091</v>
      </c>
      <c r="AA7" s="9">
        <v>6.500000000001819</v>
      </c>
      <c r="AB7" s="9">
        <v>4.500000000001819</v>
      </c>
      <c r="AC7" s="9">
        <v>0</v>
      </c>
      <c r="AD7" s="9">
        <v>9.6000000000003638</v>
      </c>
      <c r="AE7" s="9">
        <v>2.3999999999996362</v>
      </c>
      <c r="AF7" s="9">
        <v>5.1999999999989086</v>
      </c>
      <c r="AG7" s="9">
        <v>1.2999999999974534</v>
      </c>
      <c r="AH7" s="9">
        <v>36.799999999999272</v>
      </c>
      <c r="AI7" s="9">
        <v>4.1999999999989086</v>
      </c>
      <c r="AJ7" s="9">
        <v>23.999999999998181</v>
      </c>
      <c r="AK7" s="9">
        <v>50.69999999999709</v>
      </c>
      <c r="AL7" s="9">
        <v>0</v>
      </c>
      <c r="AM7" s="9">
        <v>4.8000000000010914</v>
      </c>
      <c r="AN7" s="9">
        <v>21.899999999999636</v>
      </c>
      <c r="AO7" s="9">
        <v>22.399999999997817</v>
      </c>
      <c r="AP7" s="9">
        <v>4.499999999996362</v>
      </c>
      <c r="AQ7" s="9">
        <v>0</v>
      </c>
      <c r="AR7" s="9">
        <v>29.999999999992724</v>
      </c>
      <c r="AS7" s="9">
        <v>31.399999999994179</v>
      </c>
      <c r="AT7" s="9">
        <v>0</v>
      </c>
      <c r="AU7" s="9">
        <v>24</v>
      </c>
      <c r="AV7" s="9">
        <v>36</v>
      </c>
      <c r="AW7" s="9">
        <v>19.5</v>
      </c>
      <c r="AX7" s="9">
        <v>37</v>
      </c>
      <c r="AY7" s="9">
        <v>37.200000000000728</v>
      </c>
      <c r="AZ7" s="9">
        <v>5.5999999999985448</v>
      </c>
      <c r="BA7" s="9">
        <v>27.700000000000728</v>
      </c>
      <c r="BB7" s="9">
        <v>23.999999999996362</v>
      </c>
      <c r="BC7" s="61">
        <v>4.7999999999956344</v>
      </c>
      <c r="BD7" s="9">
        <v>11.799999999999272</v>
      </c>
      <c r="BE7" s="9">
        <v>47</v>
      </c>
      <c r="BF7" s="9">
        <v>43.500000000003638</v>
      </c>
      <c r="BG7" s="9">
        <v>0</v>
      </c>
      <c r="BH7" s="9">
        <v>24.000000000003638</v>
      </c>
      <c r="BI7" s="9">
        <v>0</v>
      </c>
      <c r="BJ7" s="68"/>
      <c r="BK7" s="68"/>
      <c r="BL7" s="3"/>
      <c r="BM7" s="68"/>
      <c r="BN7" s="312"/>
      <c r="BO7" s="84"/>
      <c r="BP7" s="3"/>
      <c r="BQ7" s="80"/>
      <c r="BR7" s="87"/>
      <c r="BS7" s="3"/>
      <c r="BT7" s="84"/>
      <c r="BU7" s="143"/>
    </row>
    <row r="8" spans="1:73" ht="15.75">
      <c r="A8" s="65" t="s">
        <v>2218</v>
      </c>
      <c r="B8" s="3"/>
      <c r="C8" s="3"/>
      <c r="D8" s="34">
        <f t="shared" si="0"/>
        <v>691.29999999996755</v>
      </c>
      <c r="E8" s="9">
        <v>6.5</v>
      </c>
      <c r="F8" s="9">
        <v>10.5</v>
      </c>
      <c r="G8" s="9">
        <v>20.9</v>
      </c>
      <c r="H8" s="9">
        <v>43.999999999999993</v>
      </c>
      <c r="I8" s="9">
        <v>5.9999999999999858</v>
      </c>
      <c r="J8" s="9">
        <v>5.9999999999999858</v>
      </c>
      <c r="K8" s="9">
        <v>0</v>
      </c>
      <c r="L8" s="9">
        <v>0</v>
      </c>
      <c r="M8" s="9">
        <v>17.400000000000091</v>
      </c>
      <c r="N8" s="9">
        <v>6.0000000000002274</v>
      </c>
      <c r="O8" s="9">
        <v>0</v>
      </c>
      <c r="P8" s="9">
        <v>28.400000000000091</v>
      </c>
      <c r="Q8" s="9">
        <v>2.3999999999996362</v>
      </c>
      <c r="R8" s="9">
        <v>0</v>
      </c>
      <c r="S8" s="9">
        <v>17.999999999999545</v>
      </c>
      <c r="T8" s="9">
        <v>10</v>
      </c>
      <c r="U8" s="9">
        <v>0</v>
      </c>
      <c r="V8" s="9">
        <v>11.999999999999091</v>
      </c>
      <c r="W8" s="9">
        <v>34.799999999999272</v>
      </c>
      <c r="X8" s="9">
        <v>23.699999999998909</v>
      </c>
      <c r="Y8" s="9">
        <v>4.7999999999992724</v>
      </c>
      <c r="Z8" s="9">
        <v>11.999999999999091</v>
      </c>
      <c r="AA8" s="9">
        <v>17.999999999999091</v>
      </c>
      <c r="AB8" s="9">
        <v>66.799999999998363</v>
      </c>
      <c r="AC8" s="9">
        <v>0</v>
      </c>
      <c r="AD8" s="9">
        <v>0</v>
      </c>
      <c r="AE8" s="9">
        <v>5.999999999998181</v>
      </c>
      <c r="AF8" s="9">
        <v>11.999999999996362</v>
      </c>
      <c r="AG8" s="9">
        <v>0</v>
      </c>
      <c r="AH8" s="9">
        <v>0</v>
      </c>
      <c r="AI8" s="9">
        <v>20.19999999999709</v>
      </c>
      <c r="AJ8" s="9">
        <v>5.999999999994543</v>
      </c>
      <c r="AK8" s="9">
        <v>25.999999999996362</v>
      </c>
      <c r="AL8" s="9">
        <v>2.5999999999967258</v>
      </c>
      <c r="AM8" s="9">
        <v>0</v>
      </c>
      <c r="AN8" s="9">
        <v>22.900000000001455</v>
      </c>
      <c r="AO8" s="9">
        <v>42.299999999999272</v>
      </c>
      <c r="AP8" s="9">
        <v>21.999999999998181</v>
      </c>
      <c r="AQ8" s="9">
        <v>0</v>
      </c>
      <c r="AR8" s="9">
        <v>0</v>
      </c>
      <c r="AS8" s="9">
        <v>0</v>
      </c>
      <c r="AT8" s="9">
        <v>22.5</v>
      </c>
      <c r="AU8" s="9">
        <v>12.100000000000364</v>
      </c>
      <c r="AV8" s="9">
        <v>28.399999999999636</v>
      </c>
      <c r="AW8" s="9">
        <v>5.1999999999989086</v>
      </c>
      <c r="AX8" s="9">
        <v>6.3999999999996362</v>
      </c>
      <c r="AY8" s="9">
        <v>4.7999999999992724</v>
      </c>
      <c r="AZ8" s="9">
        <v>0</v>
      </c>
      <c r="BA8" s="9">
        <v>19.499999999998181</v>
      </c>
      <c r="BB8" s="9">
        <v>23.999999999998181</v>
      </c>
      <c r="BC8" s="61">
        <v>0</v>
      </c>
      <c r="BD8" s="9">
        <v>0</v>
      </c>
      <c r="BE8" s="9">
        <v>23.600000000002183</v>
      </c>
      <c r="BF8" s="9">
        <v>0</v>
      </c>
      <c r="BG8" s="9">
        <v>0</v>
      </c>
      <c r="BH8" s="9">
        <v>0</v>
      </c>
      <c r="BI8" s="9">
        <v>36.600000000000364</v>
      </c>
      <c r="BJ8" s="294"/>
      <c r="BK8" s="294"/>
      <c r="BL8" s="65"/>
      <c r="BM8" s="3"/>
      <c r="BN8" s="313"/>
      <c r="BO8" s="84"/>
      <c r="BP8" s="41"/>
      <c r="BQ8" s="80"/>
      <c r="BR8" s="87"/>
      <c r="BS8" s="3"/>
      <c r="BT8" s="84"/>
      <c r="BU8" s="143"/>
    </row>
    <row r="9" spans="1:73" ht="15.75">
      <c r="A9" s="87" t="s">
        <v>1833</v>
      </c>
      <c r="B9" s="3"/>
      <c r="C9" s="3"/>
      <c r="D9" s="34">
        <f t="shared" si="0"/>
        <v>1050.3999999999419</v>
      </c>
      <c r="E9" s="9">
        <v>11.600000000000001</v>
      </c>
      <c r="F9" s="9">
        <v>5.2000000000000011</v>
      </c>
      <c r="G9" s="9">
        <v>33.799999999999997</v>
      </c>
      <c r="H9" s="9">
        <v>4.6999999999999957</v>
      </c>
      <c r="I9" s="9">
        <v>6.6000000000000014</v>
      </c>
      <c r="J9" s="9">
        <v>31.400000000000027</v>
      </c>
      <c r="K9" s="9">
        <v>0</v>
      </c>
      <c r="L9" s="9">
        <v>42.500000000000227</v>
      </c>
      <c r="M9" s="9">
        <v>0</v>
      </c>
      <c r="N9" s="9">
        <v>0</v>
      </c>
      <c r="O9" s="9">
        <v>5.4999999999995453</v>
      </c>
      <c r="P9" s="9">
        <v>4.5</v>
      </c>
      <c r="Q9" s="9">
        <v>58.299999999998363</v>
      </c>
      <c r="R9" s="9">
        <v>0</v>
      </c>
      <c r="S9" s="9">
        <v>35.199999999997999</v>
      </c>
      <c r="T9" s="9">
        <v>5.999999999998181</v>
      </c>
      <c r="U9" s="9">
        <v>7.499999999998181</v>
      </c>
      <c r="V9" s="9">
        <v>5.1999999999970896</v>
      </c>
      <c r="W9" s="9">
        <v>0</v>
      </c>
      <c r="X9" s="9">
        <v>0</v>
      </c>
      <c r="Y9" s="9">
        <v>33.000000000001819</v>
      </c>
      <c r="Z9" s="9">
        <v>22.500000000001819</v>
      </c>
      <c r="AA9" s="9">
        <v>52.200000000000728</v>
      </c>
      <c r="AB9" s="9">
        <v>0</v>
      </c>
      <c r="AC9" s="9">
        <v>0</v>
      </c>
      <c r="AD9" s="9">
        <v>7.8000000000010914</v>
      </c>
      <c r="AE9" s="9">
        <v>7.8000000000010914</v>
      </c>
      <c r="AF9" s="9">
        <v>0</v>
      </c>
      <c r="AG9" s="9">
        <v>0</v>
      </c>
      <c r="AH9" s="9">
        <v>5.2000000000007276</v>
      </c>
      <c r="AI9" s="9">
        <v>13.80000000000291</v>
      </c>
      <c r="AJ9" s="9">
        <v>18.000000000001819</v>
      </c>
      <c r="AK9" s="9">
        <v>67.900000000001455</v>
      </c>
      <c r="AL9" s="9">
        <v>0</v>
      </c>
      <c r="AM9" s="9">
        <v>38</v>
      </c>
      <c r="AN9" s="9">
        <v>38.399999999994179</v>
      </c>
      <c r="AO9" s="9">
        <v>0</v>
      </c>
      <c r="AP9" s="9">
        <v>8.999999999996362</v>
      </c>
      <c r="AQ9" s="9">
        <v>0</v>
      </c>
      <c r="AR9" s="9">
        <v>20.799999999995634</v>
      </c>
      <c r="AS9" s="9">
        <v>30.69999999999709</v>
      </c>
      <c r="AT9" s="9">
        <v>7.499999999996362</v>
      </c>
      <c r="AU9" s="9">
        <v>0</v>
      </c>
      <c r="AV9" s="9">
        <v>75.999999999996362</v>
      </c>
      <c r="AW9" s="9">
        <v>43.999999999996362</v>
      </c>
      <c r="AX9" s="9">
        <v>45.499999999996362</v>
      </c>
      <c r="AY9" s="9">
        <v>50.499999999996362</v>
      </c>
      <c r="AZ9" s="9">
        <v>34.19999999999709</v>
      </c>
      <c r="BA9" s="9">
        <v>2.4000000000014552</v>
      </c>
      <c r="BB9" s="9">
        <v>24.700000000000728</v>
      </c>
      <c r="BC9" s="61">
        <v>17.69999999999709</v>
      </c>
      <c r="BD9" s="9">
        <v>0</v>
      </c>
      <c r="BE9" s="9">
        <v>55.999999999996362</v>
      </c>
      <c r="BF9" s="9">
        <v>50.999999999992724</v>
      </c>
      <c r="BG9" s="9">
        <v>11.199999999993452</v>
      </c>
      <c r="BH9" s="9">
        <v>0</v>
      </c>
      <c r="BI9" s="9">
        <v>6.5999999999949068</v>
      </c>
      <c r="BJ9" s="235"/>
      <c r="BK9" s="235"/>
      <c r="BL9" s="87"/>
      <c r="BM9" s="68"/>
      <c r="BN9" s="313"/>
      <c r="BO9" s="84"/>
      <c r="BP9" s="41"/>
      <c r="BQ9" s="80"/>
      <c r="BR9" s="87"/>
      <c r="BS9" s="3"/>
      <c r="BT9" s="84"/>
      <c r="BU9" s="143"/>
    </row>
    <row r="10" spans="1:73" ht="15.75">
      <c r="A10" s="87" t="s">
        <v>1828</v>
      </c>
      <c r="B10" s="3"/>
      <c r="C10" s="3"/>
      <c r="D10" s="34">
        <f t="shared" si="0"/>
        <v>882.00000000006662</v>
      </c>
      <c r="E10" s="9">
        <v>0</v>
      </c>
      <c r="F10" s="9">
        <v>0</v>
      </c>
      <c r="G10" s="9">
        <v>7.7000000000000011</v>
      </c>
      <c r="H10" s="9">
        <v>0</v>
      </c>
      <c r="I10" s="9">
        <v>0</v>
      </c>
      <c r="J10" s="9">
        <v>28.8</v>
      </c>
      <c r="K10" s="9">
        <v>23.900000000000034</v>
      </c>
      <c r="L10" s="9">
        <v>23.899999999999977</v>
      </c>
      <c r="M10" s="9">
        <v>26</v>
      </c>
      <c r="N10" s="9">
        <v>0</v>
      </c>
      <c r="O10" s="9">
        <v>6.0000000000004547</v>
      </c>
      <c r="P10" s="9">
        <v>0</v>
      </c>
      <c r="Q10" s="9">
        <v>0</v>
      </c>
      <c r="R10" s="9">
        <v>22.000000000000909</v>
      </c>
      <c r="S10" s="9">
        <v>0</v>
      </c>
      <c r="T10" s="9">
        <v>0</v>
      </c>
      <c r="U10" s="9">
        <v>7.4999999999990905</v>
      </c>
      <c r="V10" s="9">
        <v>0</v>
      </c>
      <c r="W10" s="9">
        <v>0</v>
      </c>
      <c r="X10" s="9">
        <v>0</v>
      </c>
      <c r="Y10" s="9">
        <v>28.000000000007276</v>
      </c>
      <c r="Z10" s="9">
        <v>3.3000000000065484</v>
      </c>
      <c r="AA10" s="9">
        <v>25.60000000000764</v>
      </c>
      <c r="AB10" s="9">
        <v>0</v>
      </c>
      <c r="AC10" s="9">
        <v>24.000000000007276</v>
      </c>
      <c r="AD10" s="9">
        <v>5.500000000005457</v>
      </c>
      <c r="AE10" s="9">
        <v>0</v>
      </c>
      <c r="AF10" s="9">
        <v>30.80000000000291</v>
      </c>
      <c r="AG10" s="9">
        <v>0</v>
      </c>
      <c r="AH10" s="9">
        <v>0</v>
      </c>
      <c r="AI10" s="9">
        <v>9.500000000003638</v>
      </c>
      <c r="AJ10" s="9">
        <v>45.600000000004002</v>
      </c>
      <c r="AK10" s="9">
        <v>12.100000000002183</v>
      </c>
      <c r="AL10" s="9">
        <v>8.8000000000010914</v>
      </c>
      <c r="AM10" s="9">
        <v>25.200000000000728</v>
      </c>
      <c r="AN10" s="9">
        <v>63</v>
      </c>
      <c r="AO10" s="9">
        <v>0</v>
      </c>
      <c r="AP10" s="9">
        <v>0</v>
      </c>
      <c r="AQ10" s="9">
        <v>0</v>
      </c>
      <c r="AR10" s="9">
        <v>18.000000000003638</v>
      </c>
      <c r="AS10" s="9">
        <v>27.600000000002183</v>
      </c>
      <c r="AT10" s="9">
        <v>6.6000000000058208</v>
      </c>
      <c r="AU10" s="9">
        <v>22.000000000003638</v>
      </c>
      <c r="AV10" s="9">
        <v>20.899999999997817</v>
      </c>
      <c r="AW10" s="9">
        <v>41.799999999999272</v>
      </c>
      <c r="AX10" s="9">
        <v>24</v>
      </c>
      <c r="AY10" s="9">
        <v>40.80000000000291</v>
      </c>
      <c r="AZ10" s="9">
        <v>25.80000000000291</v>
      </c>
      <c r="BA10" s="9">
        <v>14.200000000000728</v>
      </c>
      <c r="BB10" s="9">
        <v>18</v>
      </c>
      <c r="BC10" s="61">
        <v>4.4000000000014552</v>
      </c>
      <c r="BD10" s="9">
        <v>0</v>
      </c>
      <c r="BE10" s="9">
        <v>42</v>
      </c>
      <c r="BF10" s="9">
        <v>37.400000000001455</v>
      </c>
      <c r="BG10" s="9">
        <v>38</v>
      </c>
      <c r="BH10" s="9">
        <v>52.299999999999272</v>
      </c>
      <c r="BI10" s="9">
        <v>20.999999999996362</v>
      </c>
      <c r="BJ10" s="235"/>
      <c r="BK10" s="235"/>
      <c r="BL10" s="87"/>
      <c r="BM10" s="3"/>
      <c r="BN10" s="313"/>
      <c r="BO10" s="84"/>
      <c r="BP10" s="3"/>
      <c r="BQ10" s="80"/>
      <c r="BR10" s="87"/>
      <c r="BS10" s="3"/>
      <c r="BT10" s="84"/>
      <c r="BU10" s="143"/>
    </row>
    <row r="11" spans="1:73" ht="15.75">
      <c r="A11" s="65" t="s">
        <v>1</v>
      </c>
      <c r="B11" s="3"/>
      <c r="C11" s="3"/>
      <c r="D11" s="34">
        <f t="shared" si="0"/>
        <v>681.7999999999281</v>
      </c>
      <c r="E11" s="9">
        <v>29.4</v>
      </c>
      <c r="F11" s="9">
        <v>6</v>
      </c>
      <c r="G11" s="9">
        <v>15.399999999999999</v>
      </c>
      <c r="H11" s="9">
        <v>33.100000000000009</v>
      </c>
      <c r="I11" s="9">
        <v>5.9999999999999858</v>
      </c>
      <c r="J11" s="9">
        <v>5.9999999999999858</v>
      </c>
      <c r="K11" s="9">
        <v>10.399999999999977</v>
      </c>
      <c r="L11" s="9">
        <v>0</v>
      </c>
      <c r="M11" s="9">
        <v>0</v>
      </c>
      <c r="N11" s="9">
        <v>11.500000000000909</v>
      </c>
      <c r="O11" s="9">
        <v>0</v>
      </c>
      <c r="P11" s="9">
        <v>4.3999999999996362</v>
      </c>
      <c r="Q11" s="9">
        <v>0</v>
      </c>
      <c r="R11" s="9">
        <v>0</v>
      </c>
      <c r="S11" s="9">
        <v>0</v>
      </c>
      <c r="T11" s="9">
        <v>0</v>
      </c>
      <c r="U11" s="9">
        <v>20.999999999999091</v>
      </c>
      <c r="V11" s="9">
        <v>0</v>
      </c>
      <c r="W11" s="9">
        <v>0</v>
      </c>
      <c r="X11" s="9">
        <v>0</v>
      </c>
      <c r="Y11" s="9">
        <v>19.500000000002728</v>
      </c>
      <c r="Z11" s="9">
        <v>6.6000000000021828</v>
      </c>
      <c r="AA11" s="9">
        <v>9.000000000001819</v>
      </c>
      <c r="AB11" s="9">
        <v>6.000000000001819</v>
      </c>
      <c r="AC11" s="9">
        <v>72.700000000001637</v>
      </c>
      <c r="AD11" s="9">
        <v>0</v>
      </c>
      <c r="AE11" s="9">
        <v>14.300000000002001</v>
      </c>
      <c r="AF11" s="9">
        <v>13.199999999995271</v>
      </c>
      <c r="AG11" s="9">
        <v>27.699999999995271</v>
      </c>
      <c r="AH11" s="9">
        <v>0</v>
      </c>
      <c r="AI11" s="9">
        <v>12.299999999993815</v>
      </c>
      <c r="AJ11" s="9">
        <v>26.999999999996362</v>
      </c>
      <c r="AK11" s="9">
        <v>52.599999999994907</v>
      </c>
      <c r="AL11" s="9">
        <v>46.999999999994543</v>
      </c>
      <c r="AM11" s="9">
        <v>0</v>
      </c>
      <c r="AN11" s="9">
        <v>0</v>
      </c>
      <c r="AO11" s="9">
        <v>0</v>
      </c>
      <c r="AP11" s="9">
        <v>21.999999999998181</v>
      </c>
      <c r="AQ11" s="9">
        <v>0</v>
      </c>
      <c r="AR11" s="9">
        <v>0</v>
      </c>
      <c r="AS11" s="9">
        <v>0</v>
      </c>
      <c r="AT11" s="9">
        <v>23.899999999994179</v>
      </c>
      <c r="AU11" s="9">
        <v>8.3999999999959982</v>
      </c>
      <c r="AV11" s="9">
        <v>56.699999999995271</v>
      </c>
      <c r="AW11" s="9">
        <v>25.999999999992724</v>
      </c>
      <c r="AX11" s="9">
        <v>0</v>
      </c>
      <c r="AY11" s="9">
        <v>2.5999999999930878</v>
      </c>
      <c r="AZ11" s="9">
        <v>0</v>
      </c>
      <c r="BA11" s="9">
        <v>15.799999999993815</v>
      </c>
      <c r="BB11" s="9">
        <v>9.5999999999930878</v>
      </c>
      <c r="BC11" s="61">
        <v>0</v>
      </c>
      <c r="BD11" s="9">
        <v>8.7999999999956344</v>
      </c>
      <c r="BE11" s="9">
        <v>0</v>
      </c>
      <c r="BF11" s="9">
        <v>7.1999999999970896</v>
      </c>
      <c r="BG11" s="9">
        <v>0</v>
      </c>
      <c r="BH11" s="9">
        <v>27.69999999999709</v>
      </c>
      <c r="BI11" s="9">
        <v>22</v>
      </c>
      <c r="BJ11" s="294"/>
      <c r="BK11" s="294"/>
      <c r="BL11" s="65"/>
      <c r="BM11" s="68"/>
      <c r="BN11" s="313"/>
      <c r="BO11" s="84"/>
      <c r="BP11" s="3"/>
      <c r="BQ11" s="80"/>
      <c r="BR11" s="87"/>
      <c r="BS11" s="3"/>
      <c r="BT11" s="84"/>
      <c r="BU11" s="143"/>
    </row>
    <row r="12" spans="1:73" ht="15.75">
      <c r="A12" s="65" t="s">
        <v>2224</v>
      </c>
      <c r="B12" s="3"/>
      <c r="C12" s="3"/>
      <c r="D12" s="34">
        <f t="shared" si="0"/>
        <v>598.79999999994516</v>
      </c>
      <c r="E12" s="9">
        <v>11</v>
      </c>
      <c r="F12" s="9">
        <v>0</v>
      </c>
      <c r="G12" s="9">
        <v>27.500000000000007</v>
      </c>
      <c r="H12" s="9">
        <v>17.600000000000009</v>
      </c>
      <c r="I12" s="9">
        <v>0</v>
      </c>
      <c r="J12" s="9">
        <v>1.4000000000000057</v>
      </c>
      <c r="K12" s="9">
        <v>0</v>
      </c>
      <c r="L12" s="9">
        <v>30.099999999999909</v>
      </c>
      <c r="M12" s="9">
        <v>0</v>
      </c>
      <c r="N12" s="9">
        <v>0</v>
      </c>
      <c r="O12" s="9">
        <v>0</v>
      </c>
      <c r="P12" s="9">
        <v>0</v>
      </c>
      <c r="Q12" s="9">
        <v>0</v>
      </c>
      <c r="R12" s="9">
        <v>0</v>
      </c>
      <c r="S12" s="9">
        <v>0</v>
      </c>
      <c r="T12" s="9">
        <v>0</v>
      </c>
      <c r="U12" s="9">
        <v>7.4999999999990905</v>
      </c>
      <c r="V12" s="9">
        <v>0</v>
      </c>
      <c r="W12" s="9">
        <v>5.499999999998181</v>
      </c>
      <c r="X12" s="9">
        <v>21.999999999998181</v>
      </c>
      <c r="Y12" s="9">
        <v>25.999999999996362</v>
      </c>
      <c r="Z12" s="9">
        <v>0</v>
      </c>
      <c r="AA12" s="9">
        <v>19.399999999995998</v>
      </c>
      <c r="AB12" s="9">
        <v>0</v>
      </c>
      <c r="AC12" s="9">
        <v>0</v>
      </c>
      <c r="AD12" s="9">
        <v>0</v>
      </c>
      <c r="AE12" s="9">
        <v>0</v>
      </c>
      <c r="AF12" s="9">
        <v>0</v>
      </c>
      <c r="AG12" s="9">
        <v>0</v>
      </c>
      <c r="AH12" s="9">
        <v>16.499999999996362</v>
      </c>
      <c r="AI12" s="9">
        <v>10.299999999997453</v>
      </c>
      <c r="AJ12" s="9">
        <v>13.199999999995271</v>
      </c>
      <c r="AK12" s="9">
        <v>36.299999999995634</v>
      </c>
      <c r="AL12" s="9">
        <v>12.099999999993088</v>
      </c>
      <c r="AM12" s="9">
        <v>0</v>
      </c>
      <c r="AN12" s="9">
        <v>6.5999999999949068</v>
      </c>
      <c r="AO12" s="9">
        <v>0</v>
      </c>
      <c r="AP12" s="9">
        <v>0</v>
      </c>
      <c r="AQ12" s="9">
        <v>0</v>
      </c>
      <c r="AR12" s="9">
        <v>22.500000000003638</v>
      </c>
      <c r="AS12" s="9">
        <v>22.500000000003638</v>
      </c>
      <c r="AT12" s="9">
        <v>0</v>
      </c>
      <c r="AU12" s="9">
        <v>4.7999999999992724</v>
      </c>
      <c r="AV12" s="9">
        <v>42.799999999995634</v>
      </c>
      <c r="AW12" s="9">
        <v>7.7999999999992724</v>
      </c>
      <c r="AX12" s="9">
        <v>37.799999999999272</v>
      </c>
      <c r="AY12" s="9">
        <v>14.299999999999272</v>
      </c>
      <c r="AZ12" s="9">
        <v>25.5</v>
      </c>
      <c r="BA12" s="9">
        <v>30</v>
      </c>
      <c r="BB12" s="9">
        <v>22.499999999996362</v>
      </c>
      <c r="BC12" s="61">
        <v>5.1999999999970896</v>
      </c>
      <c r="BD12" s="9">
        <v>0</v>
      </c>
      <c r="BE12" s="9">
        <v>22.499999999996362</v>
      </c>
      <c r="BF12" s="9">
        <v>62.799999999999272</v>
      </c>
      <c r="BG12" s="9">
        <v>12.399999999997817</v>
      </c>
      <c r="BH12" s="9">
        <v>2.3999999999978172</v>
      </c>
      <c r="BI12" s="9">
        <v>0</v>
      </c>
      <c r="BJ12" s="294"/>
      <c r="BK12" s="294"/>
      <c r="BL12" s="65"/>
      <c r="BM12" s="3"/>
      <c r="BN12" s="313"/>
      <c r="BO12" s="84"/>
      <c r="BP12" s="41"/>
      <c r="BQ12" s="80"/>
      <c r="BR12" s="87"/>
      <c r="BS12" s="3"/>
      <c r="BT12" s="84"/>
      <c r="BU12" s="143"/>
    </row>
    <row r="13" spans="1:73" ht="15.75">
      <c r="A13" s="65" t="s">
        <v>2252</v>
      </c>
      <c r="B13" s="3"/>
      <c r="C13" s="3"/>
      <c r="D13" s="34">
        <f t="shared" si="0"/>
        <v>918.80000000001087</v>
      </c>
      <c r="E13" s="9">
        <v>19.2</v>
      </c>
      <c r="F13" s="9">
        <v>19.500000000000004</v>
      </c>
      <c r="G13" s="9">
        <v>49.599999999999994</v>
      </c>
      <c r="H13" s="9">
        <v>23.400000000000006</v>
      </c>
      <c r="I13" s="9">
        <v>4.5</v>
      </c>
      <c r="J13" s="9">
        <v>35.499999999999986</v>
      </c>
      <c r="K13" s="9">
        <v>0</v>
      </c>
      <c r="L13" s="9">
        <v>18.000000000000114</v>
      </c>
      <c r="M13" s="9">
        <v>0</v>
      </c>
      <c r="N13" s="9">
        <v>0</v>
      </c>
      <c r="O13" s="9">
        <v>0</v>
      </c>
      <c r="P13" s="9">
        <v>3.2999999999997272</v>
      </c>
      <c r="Q13" s="9">
        <v>0</v>
      </c>
      <c r="R13" s="9">
        <v>28</v>
      </c>
      <c r="S13" s="9">
        <v>4.4000000000023647</v>
      </c>
      <c r="T13" s="9">
        <v>0</v>
      </c>
      <c r="U13" s="9">
        <v>7.500000000001819</v>
      </c>
      <c r="V13" s="9">
        <v>5.6000000000021828</v>
      </c>
      <c r="W13" s="9">
        <v>0</v>
      </c>
      <c r="X13" s="9">
        <v>0</v>
      </c>
      <c r="Y13" s="9">
        <v>38.399999999999636</v>
      </c>
      <c r="Z13" s="9">
        <v>25.499999999998181</v>
      </c>
      <c r="AA13" s="9">
        <v>17.899999999997817</v>
      </c>
      <c r="AB13" s="9">
        <v>0</v>
      </c>
      <c r="AC13" s="9">
        <v>0</v>
      </c>
      <c r="AD13" s="9">
        <v>0</v>
      </c>
      <c r="AE13" s="9">
        <v>0</v>
      </c>
      <c r="AF13" s="9">
        <v>0</v>
      </c>
      <c r="AG13" s="9">
        <v>22</v>
      </c>
      <c r="AH13" s="9">
        <v>0</v>
      </c>
      <c r="AI13" s="9">
        <v>0</v>
      </c>
      <c r="AJ13" s="9">
        <v>51.700000000000728</v>
      </c>
      <c r="AK13" s="9">
        <v>45.5</v>
      </c>
      <c r="AL13" s="9">
        <v>0</v>
      </c>
      <c r="AM13" s="9">
        <v>0</v>
      </c>
      <c r="AN13" s="9">
        <v>27.800000000001091</v>
      </c>
      <c r="AO13" s="9">
        <v>0</v>
      </c>
      <c r="AP13" s="9">
        <v>6.6000000000021828</v>
      </c>
      <c r="AQ13" s="9">
        <v>0</v>
      </c>
      <c r="AR13" s="9">
        <v>22.500000000003638</v>
      </c>
      <c r="AS13" s="9">
        <v>31.30000000000291</v>
      </c>
      <c r="AT13" s="9">
        <v>11.100000000002183</v>
      </c>
      <c r="AU13" s="9">
        <v>38.399999999997817</v>
      </c>
      <c r="AV13" s="9">
        <v>60.899999999997817</v>
      </c>
      <c r="AW13" s="9">
        <v>24.899999999997817</v>
      </c>
      <c r="AX13" s="9">
        <v>30</v>
      </c>
      <c r="AY13" s="9">
        <v>37.400000000001455</v>
      </c>
      <c r="AZ13" s="9">
        <v>27</v>
      </c>
      <c r="BA13" s="9">
        <v>3</v>
      </c>
      <c r="BB13" s="9">
        <v>22.5</v>
      </c>
      <c r="BC13" s="61">
        <v>0</v>
      </c>
      <c r="BD13" s="9">
        <v>39.999999999996362</v>
      </c>
      <c r="BE13" s="9">
        <v>44.499999999996362</v>
      </c>
      <c r="BF13" s="9">
        <v>15.400000000001455</v>
      </c>
      <c r="BG13" s="9">
        <v>0</v>
      </c>
      <c r="BH13" s="9">
        <v>28.000000000003638</v>
      </c>
      <c r="BI13" s="9">
        <v>28.000000000003638</v>
      </c>
      <c r="BJ13" s="294"/>
      <c r="BK13" s="294"/>
      <c r="BL13" s="65"/>
      <c r="BM13" s="3"/>
      <c r="BN13" s="313"/>
      <c r="BO13" s="84"/>
      <c r="BP13" s="41"/>
      <c r="BQ13" s="80"/>
      <c r="BR13" s="87"/>
      <c r="BS13" s="3"/>
      <c r="BT13" s="84"/>
      <c r="BU13" s="143"/>
    </row>
    <row r="14" spans="1:73" ht="15.75">
      <c r="A14" s="87" t="s">
        <v>1834</v>
      </c>
      <c r="B14" s="3"/>
      <c r="C14" s="3"/>
      <c r="D14" s="34">
        <f t="shared" si="0"/>
        <v>1117.1000000000531</v>
      </c>
      <c r="E14" s="9">
        <v>13.4</v>
      </c>
      <c r="F14" s="9">
        <v>0</v>
      </c>
      <c r="G14" s="9">
        <v>37.9</v>
      </c>
      <c r="H14" s="9">
        <v>3.9000000000000057</v>
      </c>
      <c r="I14" s="9">
        <v>21</v>
      </c>
      <c r="J14" s="9">
        <v>0</v>
      </c>
      <c r="K14" s="9">
        <v>0</v>
      </c>
      <c r="L14" s="9">
        <v>53.899999999999977</v>
      </c>
      <c r="M14" s="9">
        <v>2.2000000000007276</v>
      </c>
      <c r="N14" s="9">
        <v>8.8000000000006366</v>
      </c>
      <c r="O14" s="9">
        <v>0</v>
      </c>
      <c r="P14" s="9">
        <v>4.500000000001819</v>
      </c>
      <c r="Q14" s="9">
        <v>24.000000000000909</v>
      </c>
      <c r="R14" s="9">
        <v>24.000000000000909</v>
      </c>
      <c r="S14" s="9">
        <v>5.9999999999990905</v>
      </c>
      <c r="T14" s="9">
        <v>0</v>
      </c>
      <c r="U14" s="9">
        <v>0</v>
      </c>
      <c r="V14" s="9">
        <v>0</v>
      </c>
      <c r="W14" s="9">
        <v>0</v>
      </c>
      <c r="X14" s="9">
        <v>0</v>
      </c>
      <c r="Y14" s="9">
        <v>67.5</v>
      </c>
      <c r="Z14" s="9">
        <v>22.5</v>
      </c>
      <c r="AA14" s="9">
        <v>35.300000000001091</v>
      </c>
      <c r="AB14" s="9">
        <v>24</v>
      </c>
      <c r="AC14" s="9">
        <v>17.600000000000364</v>
      </c>
      <c r="AD14" s="9">
        <v>0</v>
      </c>
      <c r="AE14" s="9">
        <v>12.100000000000364</v>
      </c>
      <c r="AF14" s="9">
        <v>0</v>
      </c>
      <c r="AG14" s="9">
        <v>0</v>
      </c>
      <c r="AH14" s="9">
        <v>0</v>
      </c>
      <c r="AI14" s="9">
        <v>9.9000000000050932</v>
      </c>
      <c r="AJ14" s="9">
        <v>24.000000000005457</v>
      </c>
      <c r="AK14" s="9">
        <v>67.500000000001819</v>
      </c>
      <c r="AL14" s="9">
        <v>0</v>
      </c>
      <c r="AM14" s="9">
        <v>0</v>
      </c>
      <c r="AN14" s="9">
        <v>12.599999999998545</v>
      </c>
      <c r="AO14" s="9">
        <v>0</v>
      </c>
      <c r="AP14" s="9">
        <v>9</v>
      </c>
      <c r="AQ14" s="9">
        <v>0</v>
      </c>
      <c r="AR14" s="9">
        <v>19.499999999996362</v>
      </c>
      <c r="AS14" s="9">
        <v>29.899999999994179</v>
      </c>
      <c r="AT14" s="9">
        <v>7.5</v>
      </c>
      <c r="AU14" s="9">
        <v>24.000000000003638</v>
      </c>
      <c r="AV14" s="9">
        <v>90.950000000000728</v>
      </c>
      <c r="AW14" s="9">
        <v>61.299999999999272</v>
      </c>
      <c r="AX14" s="9">
        <v>44.000000000003638</v>
      </c>
      <c r="AY14" s="9">
        <v>63.750000000003638</v>
      </c>
      <c r="AZ14" s="9">
        <v>49.450000000004366</v>
      </c>
      <c r="BA14" s="9">
        <v>24.200000000000728</v>
      </c>
      <c r="BB14" s="9">
        <v>24.299999999999272</v>
      </c>
      <c r="BC14" s="61">
        <v>6</v>
      </c>
      <c r="BD14" s="9">
        <v>16.500000000007276</v>
      </c>
      <c r="BE14" s="9">
        <v>55.700000000004366</v>
      </c>
      <c r="BF14" s="9">
        <v>58.050000000006548</v>
      </c>
      <c r="BG14" s="9">
        <v>12.000000000007276</v>
      </c>
      <c r="BH14" s="9">
        <v>24.000000000003638</v>
      </c>
      <c r="BI14" s="9">
        <v>4.4000000000014552</v>
      </c>
      <c r="BJ14" s="235"/>
      <c r="BK14" s="235"/>
      <c r="BL14" s="87"/>
      <c r="BM14" s="68"/>
      <c r="BN14" s="312"/>
      <c r="BO14" s="84"/>
      <c r="BP14" s="3"/>
      <c r="BQ14" s="80"/>
      <c r="BR14" s="87"/>
      <c r="BS14" s="3"/>
      <c r="BT14" s="84"/>
      <c r="BU14" s="143"/>
    </row>
    <row r="15" spans="1:73" ht="15.75">
      <c r="A15" s="3" t="s">
        <v>842</v>
      </c>
      <c r="B15" s="3"/>
      <c r="C15" s="3"/>
      <c r="D15" s="34">
        <f t="shared" si="0"/>
        <v>743.90000000011548</v>
      </c>
      <c r="E15" s="9">
        <v>2.2000000000000002</v>
      </c>
      <c r="F15" s="9">
        <v>0</v>
      </c>
      <c r="G15" s="9">
        <v>5.5000000000000009</v>
      </c>
      <c r="H15" s="9">
        <v>0</v>
      </c>
      <c r="I15" s="9">
        <v>0</v>
      </c>
      <c r="J15" s="9">
        <v>0</v>
      </c>
      <c r="K15" s="9">
        <v>21.000000000000014</v>
      </c>
      <c r="L15" s="9">
        <v>18.499999999999943</v>
      </c>
      <c r="M15" s="9">
        <v>27.999999999999773</v>
      </c>
      <c r="N15" s="9">
        <v>0</v>
      </c>
      <c r="O15" s="9">
        <v>6</v>
      </c>
      <c r="P15" s="9">
        <v>3.2999999999997272</v>
      </c>
      <c r="Q15" s="9">
        <v>0</v>
      </c>
      <c r="R15" s="9">
        <v>0</v>
      </c>
      <c r="S15" s="9">
        <v>4.3999999999987267</v>
      </c>
      <c r="T15" s="9">
        <v>0</v>
      </c>
      <c r="U15" s="9">
        <v>12.000000000000909</v>
      </c>
      <c r="V15" s="9">
        <v>0</v>
      </c>
      <c r="W15" s="9">
        <v>0</v>
      </c>
      <c r="X15" s="9">
        <v>0</v>
      </c>
      <c r="Y15" s="9">
        <v>24</v>
      </c>
      <c r="Z15" s="9">
        <v>16.5</v>
      </c>
      <c r="AA15" s="9">
        <v>15.600000000000364</v>
      </c>
      <c r="AB15" s="9">
        <v>0</v>
      </c>
      <c r="AC15" s="9">
        <v>0</v>
      </c>
      <c r="AD15" s="9">
        <v>0</v>
      </c>
      <c r="AE15" s="9">
        <v>3.3000000000010914</v>
      </c>
      <c r="AF15" s="9">
        <v>0</v>
      </c>
      <c r="AG15" s="9">
        <v>0</v>
      </c>
      <c r="AH15" s="9">
        <v>14.30000000000291</v>
      </c>
      <c r="AI15" s="9">
        <v>1.1000000000003638</v>
      </c>
      <c r="AJ15" s="9">
        <v>2.8000000000010914</v>
      </c>
      <c r="AK15" s="9">
        <v>62.600000000000364</v>
      </c>
      <c r="AL15" s="9">
        <v>0</v>
      </c>
      <c r="AM15" s="9">
        <v>0</v>
      </c>
      <c r="AN15" s="9">
        <v>23.10000000000764</v>
      </c>
      <c r="AO15" s="9">
        <v>0</v>
      </c>
      <c r="AP15" s="9">
        <v>6.6000000000021828</v>
      </c>
      <c r="AQ15" s="9">
        <v>0</v>
      </c>
      <c r="AR15" s="9">
        <v>16.500000000010914</v>
      </c>
      <c r="AS15" s="9">
        <v>26.100000000013097</v>
      </c>
      <c r="AT15" s="9">
        <v>9.9000000000050932</v>
      </c>
      <c r="AU15" s="9">
        <v>0</v>
      </c>
      <c r="AV15" s="9">
        <v>69.200000000000728</v>
      </c>
      <c r="AW15" s="9">
        <v>37.300000000006548</v>
      </c>
      <c r="AX15" s="9">
        <v>22.000000000007276</v>
      </c>
      <c r="AY15" s="9">
        <v>38.300000000006548</v>
      </c>
      <c r="AZ15" s="9">
        <v>22.400000000005093</v>
      </c>
      <c r="BA15" s="9">
        <v>22.000000000003638</v>
      </c>
      <c r="BB15" s="9">
        <v>16.500000000003638</v>
      </c>
      <c r="BC15" s="61">
        <v>4.4000000000014552</v>
      </c>
      <c r="BD15" s="9">
        <v>0</v>
      </c>
      <c r="BE15" s="9">
        <v>40.500000000007276</v>
      </c>
      <c r="BF15" s="9">
        <v>54.700000000008004</v>
      </c>
      <c r="BG15" s="9">
        <v>28.000000000007276</v>
      </c>
      <c r="BH15" s="9">
        <v>8.4000000000087311</v>
      </c>
      <c r="BI15" s="9">
        <v>56.900000000005093</v>
      </c>
      <c r="BJ15" s="68"/>
      <c r="BK15" s="68"/>
      <c r="BL15" s="3"/>
      <c r="BM15" s="68"/>
      <c r="BN15" s="313"/>
      <c r="BO15" s="84"/>
      <c r="BP15" s="3"/>
      <c r="BQ15" s="80"/>
      <c r="BR15" s="87"/>
      <c r="BS15" s="3"/>
      <c r="BT15" s="84"/>
      <c r="BU15" s="143"/>
    </row>
    <row r="16" spans="1:73" ht="15.75">
      <c r="A16" s="65" t="s">
        <v>2284</v>
      </c>
      <c r="B16" s="3"/>
      <c r="C16" s="3"/>
      <c r="D16" s="34">
        <f t="shared" si="0"/>
        <v>599.40000000002146</v>
      </c>
      <c r="E16" s="9">
        <v>8.8000000000000007</v>
      </c>
      <c r="F16" s="9">
        <v>0</v>
      </c>
      <c r="G16" s="9">
        <v>26.400000000000002</v>
      </c>
      <c r="H16" s="9">
        <v>19.799999999999997</v>
      </c>
      <c r="I16" s="9">
        <v>1.2000000000000028</v>
      </c>
      <c r="J16" s="9">
        <v>22.799999999999983</v>
      </c>
      <c r="K16" s="9">
        <v>0</v>
      </c>
      <c r="L16" s="9">
        <v>16.500000000000057</v>
      </c>
      <c r="M16" s="9">
        <v>0</v>
      </c>
      <c r="N16" s="9">
        <v>0</v>
      </c>
      <c r="O16" s="9">
        <v>0</v>
      </c>
      <c r="P16" s="9">
        <v>0</v>
      </c>
      <c r="Q16" s="9">
        <v>0</v>
      </c>
      <c r="R16" s="9">
        <v>0</v>
      </c>
      <c r="S16" s="9">
        <v>28</v>
      </c>
      <c r="T16" s="9">
        <v>0</v>
      </c>
      <c r="U16" s="9">
        <v>0</v>
      </c>
      <c r="V16" s="9">
        <v>0</v>
      </c>
      <c r="W16" s="9">
        <v>6.5000000000009095</v>
      </c>
      <c r="X16" s="9">
        <v>26.000000000000909</v>
      </c>
      <c r="Y16" s="9">
        <v>0</v>
      </c>
      <c r="Z16" s="9">
        <v>0</v>
      </c>
      <c r="AA16" s="9">
        <v>31.199999999999818</v>
      </c>
      <c r="AB16" s="9">
        <v>0</v>
      </c>
      <c r="AC16" s="9">
        <v>42.499999999999091</v>
      </c>
      <c r="AD16" s="9">
        <v>10.399999999999636</v>
      </c>
      <c r="AE16" s="9">
        <v>2.5999999999985448</v>
      </c>
      <c r="AF16" s="9">
        <v>12.100000000004002</v>
      </c>
      <c r="AG16" s="9">
        <v>15.400000000003274</v>
      </c>
      <c r="AH16" s="9">
        <v>3.000000000003638</v>
      </c>
      <c r="AI16" s="9">
        <v>13.200000000004366</v>
      </c>
      <c r="AJ16" s="9">
        <v>30.900000000003274</v>
      </c>
      <c r="AK16" s="9">
        <v>22.000000000003638</v>
      </c>
      <c r="AL16" s="9">
        <v>4.4000000000032742</v>
      </c>
      <c r="AM16" s="9">
        <v>43.899999999999636</v>
      </c>
      <c r="AN16" s="9">
        <v>31.299999999999272</v>
      </c>
      <c r="AO16" s="9">
        <v>8.4000000000014552</v>
      </c>
      <c r="AP16" s="9">
        <v>0</v>
      </c>
      <c r="AQ16" s="9">
        <v>16.5</v>
      </c>
      <c r="AR16" s="9">
        <v>3.2999999999992724</v>
      </c>
      <c r="AS16" s="9">
        <v>9</v>
      </c>
      <c r="AT16" s="9">
        <v>5.6000000000003638</v>
      </c>
      <c r="AU16" s="9">
        <v>0</v>
      </c>
      <c r="AV16" s="9">
        <v>21.999999999998181</v>
      </c>
      <c r="AW16" s="9">
        <v>4.2000000000007276</v>
      </c>
      <c r="AX16" s="9">
        <v>9</v>
      </c>
      <c r="AY16" s="9">
        <v>13</v>
      </c>
      <c r="AZ16" s="9">
        <v>0</v>
      </c>
      <c r="BA16" s="9">
        <v>6.5999999999985448</v>
      </c>
      <c r="BB16" s="9">
        <v>30</v>
      </c>
      <c r="BC16" s="61">
        <v>0</v>
      </c>
      <c r="BD16" s="9">
        <v>0</v>
      </c>
      <c r="BE16" s="9">
        <v>24.899999999999636</v>
      </c>
      <c r="BF16" s="9">
        <v>0</v>
      </c>
      <c r="BG16" s="9">
        <v>0</v>
      </c>
      <c r="BH16" s="9">
        <v>0</v>
      </c>
      <c r="BI16" s="9">
        <v>28</v>
      </c>
      <c r="BJ16" s="294"/>
      <c r="BK16" s="294"/>
      <c r="BL16" s="65"/>
      <c r="BM16" s="3"/>
      <c r="BN16" s="313"/>
      <c r="BO16" s="84"/>
      <c r="BP16" s="41"/>
      <c r="BQ16" s="80"/>
      <c r="BR16" s="87"/>
      <c r="BS16" s="3"/>
      <c r="BT16" s="84"/>
      <c r="BU16" s="143"/>
    </row>
    <row r="17" spans="1:73" ht="15.75">
      <c r="A17" s="3" t="s">
        <v>859</v>
      </c>
      <c r="B17" s="3"/>
      <c r="C17" s="3"/>
      <c r="D17" s="34">
        <f t="shared" si="0"/>
        <v>654.3999999998955</v>
      </c>
      <c r="E17" s="9">
        <v>0</v>
      </c>
      <c r="F17" s="9">
        <v>5.5</v>
      </c>
      <c r="G17" s="9">
        <v>0</v>
      </c>
      <c r="H17" s="9">
        <v>8.8000000000000007</v>
      </c>
      <c r="I17" s="9">
        <v>20.599999999999998</v>
      </c>
      <c r="J17" s="9">
        <v>8.3999999999999986</v>
      </c>
      <c r="K17" s="9">
        <v>0</v>
      </c>
      <c r="L17" s="9">
        <v>0</v>
      </c>
      <c r="M17" s="9">
        <v>21.000000000000227</v>
      </c>
      <c r="N17" s="9">
        <v>16.800000000000182</v>
      </c>
      <c r="O17" s="9">
        <v>15.400000000000091</v>
      </c>
      <c r="P17" s="9">
        <v>0</v>
      </c>
      <c r="Q17" s="9">
        <v>0</v>
      </c>
      <c r="R17" s="9">
        <v>0</v>
      </c>
      <c r="S17" s="9">
        <v>5.500000000001819</v>
      </c>
      <c r="T17" s="9">
        <v>0</v>
      </c>
      <c r="U17" s="9">
        <v>7.5000000000009095</v>
      </c>
      <c r="V17" s="9">
        <v>0</v>
      </c>
      <c r="W17" s="9">
        <v>24</v>
      </c>
      <c r="X17" s="9">
        <v>18</v>
      </c>
      <c r="Y17" s="9">
        <v>25.999999999998181</v>
      </c>
      <c r="Z17" s="9">
        <v>9.5999999999967258</v>
      </c>
      <c r="AA17" s="9">
        <v>23.599999999994907</v>
      </c>
      <c r="AB17" s="9">
        <v>17.999999999994543</v>
      </c>
      <c r="AC17" s="9">
        <v>0</v>
      </c>
      <c r="AD17" s="9">
        <v>0</v>
      </c>
      <c r="AE17" s="9">
        <v>0</v>
      </c>
      <c r="AF17" s="9">
        <v>37.599999999994907</v>
      </c>
      <c r="AG17" s="9">
        <v>0</v>
      </c>
      <c r="AH17" s="9">
        <v>15.399999999995998</v>
      </c>
      <c r="AI17" s="9">
        <v>13.19999999999709</v>
      </c>
      <c r="AJ17" s="9">
        <v>0</v>
      </c>
      <c r="AK17" s="9">
        <v>5.5999999999985448</v>
      </c>
      <c r="AL17" s="9">
        <v>1.1000000000003638</v>
      </c>
      <c r="AM17" s="9">
        <v>20.200000000004366</v>
      </c>
      <c r="AN17" s="9">
        <v>46.000000000003638</v>
      </c>
      <c r="AO17" s="9">
        <v>21.000000000005457</v>
      </c>
      <c r="AP17" s="9">
        <v>5.2000000000043656</v>
      </c>
      <c r="AQ17" s="9">
        <v>0</v>
      </c>
      <c r="AR17" s="9">
        <v>3.3000000000029104</v>
      </c>
      <c r="AS17" s="9">
        <v>0</v>
      </c>
      <c r="AT17" s="9">
        <v>28.099999999994907</v>
      </c>
      <c r="AU17" s="9">
        <v>0</v>
      </c>
      <c r="AV17" s="9">
        <v>14.299999999991996</v>
      </c>
      <c r="AW17" s="9">
        <v>12.599999999991269</v>
      </c>
      <c r="AX17" s="9">
        <v>0</v>
      </c>
      <c r="AY17" s="9">
        <v>14.299999999991996</v>
      </c>
      <c r="AZ17" s="9">
        <v>30.699999999989814</v>
      </c>
      <c r="BA17" s="9">
        <v>8.7999999999919964</v>
      </c>
      <c r="BB17" s="9">
        <v>0</v>
      </c>
      <c r="BC17" s="61">
        <v>17.699999999989814</v>
      </c>
      <c r="BD17" s="9">
        <v>29.999999999992724</v>
      </c>
      <c r="BE17" s="9">
        <v>9.5999999999949068</v>
      </c>
      <c r="BF17" s="9">
        <v>46.499999999992724</v>
      </c>
      <c r="BG17" s="9">
        <v>0</v>
      </c>
      <c r="BH17" s="9">
        <v>16.499999999989086</v>
      </c>
      <c r="BI17" s="9">
        <v>27.999999999989086</v>
      </c>
      <c r="BJ17" s="68"/>
      <c r="BK17" s="68"/>
      <c r="BL17" s="3"/>
      <c r="BM17" s="68"/>
      <c r="BN17" s="313"/>
      <c r="BO17" s="84"/>
      <c r="BP17" s="3"/>
      <c r="BQ17" s="80"/>
      <c r="BR17" s="87"/>
      <c r="BS17" s="3"/>
      <c r="BT17" s="84"/>
      <c r="BU17" s="143"/>
    </row>
    <row r="18" spans="1:73" ht="15.75">
      <c r="A18" s="65" t="s">
        <v>2221</v>
      </c>
      <c r="B18" s="3"/>
      <c r="C18" s="3"/>
      <c r="D18" s="34">
        <f t="shared" si="0"/>
        <v>798.69999999992615</v>
      </c>
      <c r="E18" s="9">
        <v>3</v>
      </c>
      <c r="F18" s="9">
        <v>22</v>
      </c>
      <c r="G18" s="9">
        <v>7.5</v>
      </c>
      <c r="H18" s="9">
        <v>0</v>
      </c>
      <c r="I18" s="9">
        <v>0</v>
      </c>
      <c r="J18" s="9">
        <v>20.700000000000003</v>
      </c>
      <c r="K18" s="9">
        <v>0</v>
      </c>
      <c r="L18" s="9">
        <v>37.200000000000045</v>
      </c>
      <c r="M18" s="9">
        <v>0</v>
      </c>
      <c r="N18" s="9">
        <v>0</v>
      </c>
      <c r="O18" s="9">
        <v>6.4999999999995453</v>
      </c>
      <c r="P18" s="9">
        <v>0</v>
      </c>
      <c r="Q18" s="9">
        <v>0</v>
      </c>
      <c r="R18" s="9">
        <v>0</v>
      </c>
      <c r="S18" s="9">
        <v>0</v>
      </c>
      <c r="T18" s="9">
        <v>0</v>
      </c>
      <c r="U18" s="9">
        <v>7.500000000001819</v>
      </c>
      <c r="V18" s="9">
        <v>0</v>
      </c>
      <c r="W18" s="9">
        <v>0</v>
      </c>
      <c r="X18" s="9">
        <v>0</v>
      </c>
      <c r="Y18" s="9">
        <v>38.799999999999272</v>
      </c>
      <c r="Z18" s="9">
        <v>0</v>
      </c>
      <c r="AA18" s="9">
        <v>47.69999999999709</v>
      </c>
      <c r="AB18" s="9">
        <v>0</v>
      </c>
      <c r="AC18" s="9">
        <v>0</v>
      </c>
      <c r="AD18" s="9">
        <v>0</v>
      </c>
      <c r="AE18" s="9">
        <v>0</v>
      </c>
      <c r="AF18" s="9">
        <v>16.499999999992724</v>
      </c>
      <c r="AG18" s="9">
        <v>0</v>
      </c>
      <c r="AH18" s="9">
        <v>0</v>
      </c>
      <c r="AI18" s="9">
        <v>7.1999999999934516</v>
      </c>
      <c r="AJ18" s="9">
        <v>17.999999999992724</v>
      </c>
      <c r="AK18" s="9">
        <v>48.999999999992724</v>
      </c>
      <c r="AL18" s="9">
        <v>11.999999999994543</v>
      </c>
      <c r="AM18" s="9">
        <v>46.599999999998545</v>
      </c>
      <c r="AN18" s="9">
        <v>51.099999999998545</v>
      </c>
      <c r="AO18" s="9">
        <v>0</v>
      </c>
      <c r="AP18" s="9">
        <v>0</v>
      </c>
      <c r="AQ18" s="9">
        <v>0</v>
      </c>
      <c r="AR18" s="9">
        <v>19.5</v>
      </c>
      <c r="AS18" s="9">
        <v>29.899999999997817</v>
      </c>
      <c r="AT18" s="9">
        <v>8.7999999999956344</v>
      </c>
      <c r="AU18" s="9">
        <v>0</v>
      </c>
      <c r="AV18" s="9">
        <v>65.499999999996362</v>
      </c>
      <c r="AW18" s="9">
        <v>45.299999999999272</v>
      </c>
      <c r="AX18" s="9">
        <v>25.999999999996362</v>
      </c>
      <c r="AY18" s="9">
        <v>49.699999999993452</v>
      </c>
      <c r="AZ18" s="9">
        <v>27.700000000000728</v>
      </c>
      <c r="BA18" s="9">
        <v>10.399999999997817</v>
      </c>
      <c r="BB18" s="9">
        <v>19.5</v>
      </c>
      <c r="BC18" s="61">
        <v>0</v>
      </c>
      <c r="BD18" s="9">
        <v>0</v>
      </c>
      <c r="BE18" s="9">
        <v>52.69999999999709</v>
      </c>
      <c r="BF18" s="9">
        <v>16.499999999996362</v>
      </c>
      <c r="BG18" s="9">
        <v>12</v>
      </c>
      <c r="BH18" s="9">
        <v>19.499999999996362</v>
      </c>
      <c r="BI18" s="9">
        <v>4.3999999999978172</v>
      </c>
      <c r="BJ18" s="294"/>
      <c r="BK18" s="294"/>
      <c r="BL18" s="65"/>
      <c r="BM18" s="68"/>
      <c r="BN18" s="312"/>
      <c r="BO18" s="84"/>
      <c r="BP18" s="41"/>
      <c r="BQ18" s="80"/>
      <c r="BR18" s="87"/>
      <c r="BS18" s="3"/>
      <c r="BT18" s="84"/>
      <c r="BU18" s="143"/>
    </row>
    <row r="19" spans="1:73" ht="15.75">
      <c r="A19" s="3" t="s">
        <v>153</v>
      </c>
      <c r="B19" s="3"/>
      <c r="C19" s="3"/>
      <c r="D19" s="34">
        <f t="shared" si="0"/>
        <v>778.00000000019804</v>
      </c>
      <c r="E19" s="9">
        <v>2.8</v>
      </c>
      <c r="F19" s="9">
        <v>19.899999999999999</v>
      </c>
      <c r="G19" s="9">
        <v>6.9999999999999964</v>
      </c>
      <c r="H19" s="9">
        <v>12.000000000000004</v>
      </c>
      <c r="I19" s="9">
        <v>9.8999999999999986</v>
      </c>
      <c r="J19" s="9">
        <v>0</v>
      </c>
      <c r="K19" s="9">
        <v>9.6000000000000227</v>
      </c>
      <c r="L19" s="9">
        <v>22</v>
      </c>
      <c r="M19" s="9">
        <v>0</v>
      </c>
      <c r="N19" s="9">
        <v>1.5000000000004547</v>
      </c>
      <c r="O19" s="9">
        <v>0</v>
      </c>
      <c r="P19" s="9">
        <v>0</v>
      </c>
      <c r="Q19" s="9">
        <v>0</v>
      </c>
      <c r="R19" s="9">
        <v>0</v>
      </c>
      <c r="S19" s="9">
        <v>0</v>
      </c>
      <c r="T19" s="9">
        <v>0</v>
      </c>
      <c r="U19" s="9">
        <v>7</v>
      </c>
      <c r="V19" s="9">
        <v>0</v>
      </c>
      <c r="W19" s="9">
        <v>0</v>
      </c>
      <c r="X19" s="9">
        <v>0</v>
      </c>
      <c r="Y19" s="9">
        <v>39.599999999998545</v>
      </c>
      <c r="Z19" s="9">
        <v>0</v>
      </c>
      <c r="AA19" s="9">
        <v>26.799999999999272</v>
      </c>
      <c r="AB19" s="9">
        <v>0</v>
      </c>
      <c r="AC19" s="9">
        <v>0</v>
      </c>
      <c r="AD19" s="9">
        <v>0</v>
      </c>
      <c r="AE19" s="9">
        <v>0</v>
      </c>
      <c r="AF19" s="9">
        <v>0</v>
      </c>
      <c r="AG19" s="9">
        <v>0</v>
      </c>
      <c r="AH19" s="9">
        <v>0</v>
      </c>
      <c r="AI19" s="9">
        <v>13.5</v>
      </c>
      <c r="AJ19" s="9">
        <v>0</v>
      </c>
      <c r="AK19" s="9">
        <v>70.200000000000728</v>
      </c>
      <c r="AL19" s="9">
        <v>11.200000000002547</v>
      </c>
      <c r="AM19" s="9">
        <v>44.600000000005821</v>
      </c>
      <c r="AN19" s="9">
        <v>38.400000000005093</v>
      </c>
      <c r="AO19" s="9">
        <v>16.500000000007276</v>
      </c>
      <c r="AP19" s="9">
        <v>0</v>
      </c>
      <c r="AQ19" s="9">
        <v>0</v>
      </c>
      <c r="AR19" s="9">
        <v>16.500000000010914</v>
      </c>
      <c r="AS19" s="9">
        <v>27.700000000008004</v>
      </c>
      <c r="AT19" s="9">
        <v>0</v>
      </c>
      <c r="AU19" s="9">
        <v>0</v>
      </c>
      <c r="AV19" s="9">
        <v>73.50000000001819</v>
      </c>
      <c r="AW19" s="9">
        <v>53.600000000016735</v>
      </c>
      <c r="AX19" s="9">
        <v>22.000000000014552</v>
      </c>
      <c r="AY19" s="9">
        <v>51.300000000017462</v>
      </c>
      <c r="AZ19" s="9">
        <v>26.900000000016007</v>
      </c>
      <c r="BA19" s="9">
        <v>0</v>
      </c>
      <c r="BB19" s="9">
        <v>16.500000000014552</v>
      </c>
      <c r="BC19" s="61">
        <v>4.8000000000138243</v>
      </c>
      <c r="BD19" s="9">
        <v>0</v>
      </c>
      <c r="BE19" s="9">
        <v>63.100000000013097</v>
      </c>
      <c r="BF19" s="9">
        <v>40.500000000014552</v>
      </c>
      <c r="BG19" s="9">
        <v>9.6000000000094587</v>
      </c>
      <c r="BH19" s="9">
        <v>0</v>
      </c>
      <c r="BI19" s="9">
        <v>19.500000000010914</v>
      </c>
      <c r="BJ19" s="68"/>
      <c r="BK19" s="68"/>
      <c r="BL19" s="3"/>
      <c r="BM19" s="3"/>
      <c r="BN19" s="313"/>
      <c r="BO19" s="84"/>
      <c r="BP19" s="3"/>
      <c r="BQ19" s="80"/>
      <c r="BR19" s="87"/>
      <c r="BS19" s="3"/>
      <c r="BT19" s="84"/>
      <c r="BU19" s="143"/>
    </row>
    <row r="20" spans="1:73" ht="15.75">
      <c r="A20" s="65" t="s">
        <v>2253</v>
      </c>
      <c r="B20" s="3"/>
      <c r="C20" s="3"/>
      <c r="D20" s="34">
        <f t="shared" si="0"/>
        <v>735.59999999998092</v>
      </c>
      <c r="E20" s="9">
        <v>7.5</v>
      </c>
      <c r="F20" s="9">
        <v>3.3000000000000007</v>
      </c>
      <c r="G20" s="9">
        <v>27.299999999999994</v>
      </c>
      <c r="H20" s="9">
        <v>29.999999999999993</v>
      </c>
      <c r="I20" s="9">
        <v>0</v>
      </c>
      <c r="J20" s="9">
        <v>21</v>
      </c>
      <c r="K20" s="9">
        <v>19.5</v>
      </c>
      <c r="L20" s="9">
        <v>0</v>
      </c>
      <c r="M20" s="9">
        <v>26</v>
      </c>
      <c r="N20" s="9">
        <v>0</v>
      </c>
      <c r="O20" s="9">
        <v>0</v>
      </c>
      <c r="P20" s="9">
        <v>0</v>
      </c>
      <c r="Q20" s="9">
        <v>0</v>
      </c>
      <c r="R20" s="9">
        <v>0</v>
      </c>
      <c r="S20" s="9">
        <v>5.5</v>
      </c>
      <c r="T20" s="9">
        <v>0</v>
      </c>
      <c r="U20" s="9">
        <v>6.499999999998181</v>
      </c>
      <c r="V20" s="9">
        <v>8.7999999999965439</v>
      </c>
      <c r="W20" s="9">
        <v>5.999999999996362</v>
      </c>
      <c r="X20" s="9">
        <v>23.999999999996362</v>
      </c>
      <c r="Y20" s="9">
        <v>0</v>
      </c>
      <c r="Z20" s="9">
        <v>8.3999999999969077</v>
      </c>
      <c r="AA20" s="9">
        <v>37.19999999999709</v>
      </c>
      <c r="AB20" s="9">
        <v>0</v>
      </c>
      <c r="AC20" s="9">
        <v>0</v>
      </c>
      <c r="AD20" s="9">
        <v>0</v>
      </c>
      <c r="AE20" s="9">
        <v>3.2999999999965439</v>
      </c>
      <c r="AF20" s="9">
        <v>15.400000000005093</v>
      </c>
      <c r="AG20" s="9">
        <v>21.700000000004366</v>
      </c>
      <c r="AH20" s="9">
        <v>0</v>
      </c>
      <c r="AI20" s="9">
        <v>25.200000000004366</v>
      </c>
      <c r="AJ20" s="9">
        <v>12.200000000004366</v>
      </c>
      <c r="AK20" s="9">
        <v>0</v>
      </c>
      <c r="AL20" s="9">
        <v>32.700000000002547</v>
      </c>
      <c r="AM20" s="9">
        <v>38.80000000000291</v>
      </c>
      <c r="AN20" s="9">
        <v>25.000000000003638</v>
      </c>
      <c r="AO20" s="9">
        <v>16.600000000000364</v>
      </c>
      <c r="AP20" s="9">
        <v>18.000000000001819</v>
      </c>
      <c r="AQ20" s="9">
        <v>0</v>
      </c>
      <c r="AR20" s="9">
        <v>25.799999999999272</v>
      </c>
      <c r="AS20" s="9">
        <v>22.499999999998181</v>
      </c>
      <c r="AT20" s="9">
        <v>16.5</v>
      </c>
      <c r="AU20" s="9">
        <v>25.799999999999272</v>
      </c>
      <c r="AV20" s="9">
        <v>0</v>
      </c>
      <c r="AW20" s="9">
        <v>5.5999999999985448</v>
      </c>
      <c r="AX20" s="9">
        <v>35.599999999998545</v>
      </c>
      <c r="AY20" s="9">
        <v>0</v>
      </c>
      <c r="AZ20" s="9">
        <v>29.999999999998181</v>
      </c>
      <c r="BA20" s="9">
        <v>24.899999999997817</v>
      </c>
      <c r="BB20" s="9">
        <v>22.499999999998181</v>
      </c>
      <c r="BC20" s="61">
        <v>0</v>
      </c>
      <c r="BD20" s="9">
        <v>11.199999999995271</v>
      </c>
      <c r="BE20" s="9">
        <v>33.699999999995271</v>
      </c>
      <c r="BF20" s="9">
        <v>0</v>
      </c>
      <c r="BG20" s="9">
        <v>33.799999999997453</v>
      </c>
      <c r="BH20" s="9">
        <v>7.7999999999974534</v>
      </c>
      <c r="BI20" s="9">
        <v>0</v>
      </c>
      <c r="BJ20" s="294"/>
      <c r="BK20" s="294"/>
      <c r="BL20" s="65"/>
      <c r="BM20" s="68"/>
      <c r="BN20" s="312"/>
      <c r="BO20" s="84"/>
      <c r="BP20" s="3"/>
      <c r="BQ20" s="80"/>
      <c r="BR20" s="87"/>
      <c r="BS20" s="3"/>
      <c r="BT20" s="84"/>
      <c r="BU20" s="143"/>
    </row>
    <row r="21" spans="1:73" ht="15.75">
      <c r="A21" s="3" t="s">
        <v>9</v>
      </c>
      <c r="B21" s="3"/>
      <c r="C21" s="3"/>
      <c r="D21" s="34">
        <f t="shared" si="0"/>
        <v>737.80000000001621</v>
      </c>
      <c r="E21" s="9">
        <v>26.4</v>
      </c>
      <c r="F21" s="9">
        <v>0</v>
      </c>
      <c r="G21" s="9">
        <v>20.800000000000004</v>
      </c>
      <c r="H21" s="9">
        <v>31.200000000000003</v>
      </c>
      <c r="I21" s="9">
        <v>0</v>
      </c>
      <c r="J21" s="9">
        <v>0</v>
      </c>
      <c r="K21" s="9">
        <v>0</v>
      </c>
      <c r="L21" s="9">
        <v>42</v>
      </c>
      <c r="M21" s="9">
        <v>0</v>
      </c>
      <c r="N21" s="9">
        <v>6.0000000000006821</v>
      </c>
      <c r="O21" s="9">
        <v>7.5000000000009095</v>
      </c>
      <c r="P21" s="9">
        <v>4.1999999999993634</v>
      </c>
      <c r="Q21" s="9">
        <v>2.3999999999996362</v>
      </c>
      <c r="R21" s="9">
        <v>0</v>
      </c>
      <c r="S21" s="9">
        <v>5.6000000000012733</v>
      </c>
      <c r="T21" s="9">
        <v>0</v>
      </c>
      <c r="U21" s="9">
        <v>6.9999999999990905</v>
      </c>
      <c r="V21" s="9">
        <v>0</v>
      </c>
      <c r="W21" s="9">
        <v>0</v>
      </c>
      <c r="X21" s="9">
        <v>0</v>
      </c>
      <c r="Y21" s="9">
        <v>55.799999999999272</v>
      </c>
      <c r="Z21" s="9">
        <v>20.999999999999091</v>
      </c>
      <c r="AA21" s="9">
        <v>25.899999999998727</v>
      </c>
      <c r="AB21" s="9">
        <v>0</v>
      </c>
      <c r="AC21" s="9">
        <v>25.999999999999091</v>
      </c>
      <c r="AD21" s="9">
        <v>0</v>
      </c>
      <c r="AE21" s="9">
        <v>5.9999999999990905</v>
      </c>
      <c r="AF21" s="9">
        <v>0</v>
      </c>
      <c r="AG21" s="9">
        <v>0</v>
      </c>
      <c r="AH21" s="9">
        <v>0</v>
      </c>
      <c r="AI21" s="9">
        <v>0</v>
      </c>
      <c r="AJ21" s="9">
        <v>21.899999999997817</v>
      </c>
      <c r="AK21" s="9">
        <v>27.999999999998181</v>
      </c>
      <c r="AL21" s="9">
        <v>19.899999999997817</v>
      </c>
      <c r="AM21" s="9">
        <v>30</v>
      </c>
      <c r="AN21" s="9">
        <v>12.700000000000728</v>
      </c>
      <c r="AO21" s="9">
        <v>4.1999999999989086</v>
      </c>
      <c r="AP21" s="9">
        <v>33.100000000000364</v>
      </c>
      <c r="AQ21" s="9">
        <v>0</v>
      </c>
      <c r="AR21" s="9">
        <v>0</v>
      </c>
      <c r="AS21" s="9">
        <v>8.7999999999992724</v>
      </c>
      <c r="AT21" s="9">
        <v>7</v>
      </c>
      <c r="AU21" s="9">
        <v>8.0999999999985448</v>
      </c>
      <c r="AV21" s="9">
        <v>58.450000000000728</v>
      </c>
      <c r="AW21" s="9">
        <v>35.100000000005821</v>
      </c>
      <c r="AX21" s="9">
        <v>1.2000000000043656</v>
      </c>
      <c r="AY21" s="9">
        <v>55.55000000000291</v>
      </c>
      <c r="AZ21" s="9">
        <v>38.250000000003638</v>
      </c>
      <c r="BA21" s="9">
        <v>9.1000000000021828</v>
      </c>
      <c r="BB21" s="9">
        <v>0</v>
      </c>
      <c r="BC21" s="61">
        <v>0</v>
      </c>
      <c r="BD21" s="9">
        <v>0</v>
      </c>
      <c r="BE21" s="9">
        <v>28.600000000002183</v>
      </c>
      <c r="BF21" s="9">
        <v>28.05000000000291</v>
      </c>
      <c r="BG21" s="9">
        <v>0</v>
      </c>
      <c r="BH21" s="9">
        <v>0</v>
      </c>
      <c r="BI21" s="9">
        <v>22.000000000003638</v>
      </c>
      <c r="BJ21" s="68"/>
      <c r="BK21" s="68"/>
      <c r="BL21" s="3"/>
      <c r="BM21" s="3"/>
      <c r="BN21" s="313"/>
      <c r="BO21" s="84"/>
      <c r="BP21" s="3"/>
      <c r="BQ21" s="80"/>
      <c r="BR21" s="87"/>
      <c r="BS21" s="3"/>
      <c r="BT21" s="84"/>
      <c r="BU21" s="143"/>
    </row>
    <row r="22" spans="1:73" ht="15.75">
      <c r="A22" s="65" t="s">
        <v>2236</v>
      </c>
      <c r="B22" s="3"/>
      <c r="C22" s="3"/>
      <c r="D22" s="34">
        <f t="shared" si="0"/>
        <v>599.09999999996592</v>
      </c>
      <c r="E22" s="9">
        <v>33.4</v>
      </c>
      <c r="F22" s="9">
        <v>3.2999999999999972</v>
      </c>
      <c r="G22" s="9">
        <v>24.499999999999993</v>
      </c>
      <c r="H22" s="9">
        <v>33.799999999999997</v>
      </c>
      <c r="I22" s="9">
        <v>0</v>
      </c>
      <c r="J22" s="9">
        <v>0</v>
      </c>
      <c r="K22" s="9">
        <v>0</v>
      </c>
      <c r="L22" s="9">
        <v>19.000000000000114</v>
      </c>
      <c r="M22" s="9">
        <v>0</v>
      </c>
      <c r="N22" s="9">
        <v>6.5999999999994543</v>
      </c>
      <c r="O22" s="9">
        <v>0</v>
      </c>
      <c r="P22" s="9">
        <v>0</v>
      </c>
      <c r="Q22" s="9">
        <v>0</v>
      </c>
      <c r="R22" s="9">
        <v>0</v>
      </c>
      <c r="S22" s="9">
        <v>0</v>
      </c>
      <c r="T22" s="9">
        <v>0</v>
      </c>
      <c r="U22" s="9">
        <v>6.4999999999990905</v>
      </c>
      <c r="V22" s="9">
        <v>0</v>
      </c>
      <c r="W22" s="9">
        <v>0</v>
      </c>
      <c r="X22" s="9">
        <v>0</v>
      </c>
      <c r="Y22" s="9">
        <v>30.000000000007276</v>
      </c>
      <c r="Z22" s="9">
        <v>0</v>
      </c>
      <c r="AA22" s="9">
        <v>19.000000000007276</v>
      </c>
      <c r="AB22" s="9">
        <v>0</v>
      </c>
      <c r="AC22" s="9">
        <v>0</v>
      </c>
      <c r="AD22" s="9">
        <v>0</v>
      </c>
      <c r="AE22" s="9">
        <v>0</v>
      </c>
      <c r="AF22" s="9">
        <v>0</v>
      </c>
      <c r="AG22" s="9">
        <v>0</v>
      </c>
      <c r="AH22" s="9">
        <v>0</v>
      </c>
      <c r="AI22" s="9">
        <v>0</v>
      </c>
      <c r="AJ22" s="9">
        <v>16.500000000003638</v>
      </c>
      <c r="AK22" s="9">
        <v>49.000000000003638</v>
      </c>
      <c r="AL22" s="9">
        <v>10.80000000000291</v>
      </c>
      <c r="AM22" s="9">
        <v>41.200000000000728</v>
      </c>
      <c r="AN22" s="9">
        <v>51.299999999999272</v>
      </c>
      <c r="AO22" s="9">
        <v>0</v>
      </c>
      <c r="AP22" s="9">
        <v>0</v>
      </c>
      <c r="AQ22" s="9">
        <v>0</v>
      </c>
      <c r="AR22" s="9">
        <v>0</v>
      </c>
      <c r="AS22" s="9">
        <v>11.199999999993452</v>
      </c>
      <c r="AT22" s="9">
        <v>0</v>
      </c>
      <c r="AU22" s="9">
        <v>0</v>
      </c>
      <c r="AV22" s="9">
        <v>65.499999999996362</v>
      </c>
      <c r="AW22" s="9">
        <v>34.199999999993452</v>
      </c>
      <c r="AX22" s="9">
        <v>0</v>
      </c>
      <c r="AY22" s="9">
        <v>51.499999999992724</v>
      </c>
      <c r="AZ22" s="9">
        <v>22.499999999992724</v>
      </c>
      <c r="BA22" s="9">
        <v>0</v>
      </c>
      <c r="BB22" s="9">
        <v>0</v>
      </c>
      <c r="BC22" s="61">
        <v>0</v>
      </c>
      <c r="BD22" s="9">
        <v>0</v>
      </c>
      <c r="BE22" s="9">
        <v>36.399999999994179</v>
      </c>
      <c r="BF22" s="9">
        <v>16.499999999992724</v>
      </c>
      <c r="BG22" s="9">
        <v>11.999999999992724</v>
      </c>
      <c r="BH22" s="9">
        <v>0</v>
      </c>
      <c r="BI22" s="9">
        <v>4.3999999999941792</v>
      </c>
      <c r="BJ22" s="294"/>
      <c r="BK22" s="294"/>
      <c r="BL22" s="65"/>
      <c r="BM22" s="3"/>
      <c r="BN22" s="313"/>
      <c r="BO22" s="84"/>
      <c r="BP22" s="41"/>
      <c r="BQ22" s="80"/>
      <c r="BR22" s="87"/>
      <c r="BS22" s="3"/>
      <c r="BT22" s="84"/>
      <c r="BU22" s="143"/>
    </row>
    <row r="23" spans="1:73" ht="15.75">
      <c r="A23" s="65" t="s">
        <v>11</v>
      </c>
      <c r="B23" s="3"/>
      <c r="C23" s="3"/>
      <c r="D23" s="34">
        <f t="shared" si="0"/>
        <v>729.90000000006944</v>
      </c>
      <c r="E23" s="9">
        <v>14.5</v>
      </c>
      <c r="F23" s="9">
        <v>39.6</v>
      </c>
      <c r="G23" s="9">
        <v>41.999999999999993</v>
      </c>
      <c r="H23" s="9">
        <v>28.599999999999994</v>
      </c>
      <c r="I23" s="9">
        <v>5.2000000000000028</v>
      </c>
      <c r="J23" s="9">
        <v>1.4000000000000057</v>
      </c>
      <c r="K23" s="9">
        <v>4.4000000000000341</v>
      </c>
      <c r="L23" s="9">
        <v>16.400000000000091</v>
      </c>
      <c r="M23" s="9">
        <v>0</v>
      </c>
      <c r="N23" s="9">
        <v>0</v>
      </c>
      <c r="O23" s="9">
        <v>5.5</v>
      </c>
      <c r="P23" s="9">
        <v>0</v>
      </c>
      <c r="Q23" s="9">
        <v>0</v>
      </c>
      <c r="R23" s="9">
        <v>0</v>
      </c>
      <c r="S23" s="9">
        <v>0</v>
      </c>
      <c r="T23" s="9">
        <v>0</v>
      </c>
      <c r="U23" s="9">
        <v>7.5000000000009095</v>
      </c>
      <c r="V23" s="9">
        <v>0</v>
      </c>
      <c r="W23" s="9">
        <v>0</v>
      </c>
      <c r="X23" s="9">
        <v>0</v>
      </c>
      <c r="Y23" s="9">
        <v>30.000000000001819</v>
      </c>
      <c r="Z23" s="9">
        <v>3.3000000000029104</v>
      </c>
      <c r="AA23" s="9">
        <v>25.800000000001091</v>
      </c>
      <c r="AB23" s="9">
        <v>0</v>
      </c>
      <c r="AC23" s="9">
        <v>26.000000000001819</v>
      </c>
      <c r="AD23" s="9">
        <v>0</v>
      </c>
      <c r="AE23" s="9">
        <v>0</v>
      </c>
      <c r="AF23" s="9">
        <v>22.000000000001819</v>
      </c>
      <c r="AG23" s="9">
        <v>0</v>
      </c>
      <c r="AH23" s="9">
        <v>19.500000000001819</v>
      </c>
      <c r="AI23" s="9">
        <v>10.400000000001455</v>
      </c>
      <c r="AJ23" s="9">
        <v>21.000000000001819</v>
      </c>
      <c r="AK23" s="9">
        <v>55.500000000001819</v>
      </c>
      <c r="AL23" s="9">
        <v>8.8000000000010914</v>
      </c>
      <c r="AM23" s="9">
        <v>42</v>
      </c>
      <c r="AN23" s="9">
        <v>41</v>
      </c>
      <c r="AO23" s="9">
        <v>0</v>
      </c>
      <c r="AP23" s="9">
        <v>0</v>
      </c>
      <c r="AQ23" s="9">
        <v>0</v>
      </c>
      <c r="AR23" s="9">
        <v>7.7999999999992724</v>
      </c>
      <c r="AS23" s="9">
        <v>9.6000000000021828</v>
      </c>
      <c r="AT23" s="9">
        <v>8.8000000000029104</v>
      </c>
      <c r="AU23" s="9">
        <v>0</v>
      </c>
      <c r="AV23" s="9">
        <v>65.500000000003638</v>
      </c>
      <c r="AW23" s="9">
        <v>27</v>
      </c>
      <c r="AX23" s="9">
        <v>0</v>
      </c>
      <c r="AY23" s="9">
        <v>40.5</v>
      </c>
      <c r="AZ23" s="9">
        <v>22.5</v>
      </c>
      <c r="BA23" s="9">
        <v>21.700000000000728</v>
      </c>
      <c r="BB23" s="9">
        <v>0</v>
      </c>
      <c r="BC23" s="61">
        <v>0</v>
      </c>
      <c r="BD23" s="9">
        <v>3.6000000000058208</v>
      </c>
      <c r="BE23" s="9">
        <v>24.000000000007276</v>
      </c>
      <c r="BF23" s="9">
        <v>16.500000000014552</v>
      </c>
      <c r="BG23" s="9">
        <v>12.000000000014552</v>
      </c>
      <c r="BH23" s="9">
        <v>0</v>
      </c>
      <c r="BI23" s="9">
        <v>0</v>
      </c>
      <c r="BJ23" s="294"/>
      <c r="BK23" s="294"/>
      <c r="BL23" s="65"/>
      <c r="BM23" s="3"/>
      <c r="BN23" s="313"/>
      <c r="BO23" s="84"/>
      <c r="BP23" s="3"/>
      <c r="BQ23" s="80"/>
      <c r="BR23" s="87"/>
      <c r="BS23" s="113"/>
      <c r="BT23" s="84"/>
      <c r="BU23" s="143"/>
    </row>
    <row r="24" spans="1:73" ht="15.75">
      <c r="A24" s="65" t="s">
        <v>2254</v>
      </c>
      <c r="B24" s="3"/>
      <c r="C24" s="3"/>
      <c r="D24" s="34">
        <f t="shared" si="0"/>
        <v>587.20000000000687</v>
      </c>
      <c r="E24" s="9">
        <v>19.100000000000001</v>
      </c>
      <c r="F24" s="9">
        <v>0</v>
      </c>
      <c r="G24" s="9">
        <v>6.5</v>
      </c>
      <c r="H24" s="9">
        <v>12.100000000000001</v>
      </c>
      <c r="I24" s="9">
        <v>0</v>
      </c>
      <c r="J24" s="9">
        <v>29.099999999999994</v>
      </c>
      <c r="K24" s="9">
        <v>0</v>
      </c>
      <c r="L24" s="9">
        <v>0</v>
      </c>
      <c r="M24" s="9">
        <v>0</v>
      </c>
      <c r="N24" s="9">
        <v>0</v>
      </c>
      <c r="O24" s="9">
        <v>0</v>
      </c>
      <c r="P24" s="9">
        <v>0</v>
      </c>
      <c r="Q24" s="9">
        <v>0</v>
      </c>
      <c r="R24" s="9">
        <v>0</v>
      </c>
      <c r="S24" s="9">
        <v>0</v>
      </c>
      <c r="T24" s="9">
        <v>0</v>
      </c>
      <c r="U24" s="9">
        <v>0</v>
      </c>
      <c r="V24" s="9">
        <v>4.8000000000010914</v>
      </c>
      <c r="W24" s="9">
        <v>0</v>
      </c>
      <c r="X24" s="9">
        <v>0</v>
      </c>
      <c r="Y24" s="9">
        <v>28</v>
      </c>
      <c r="Z24" s="9">
        <v>0</v>
      </c>
      <c r="AA24" s="9">
        <v>20.199999999998909</v>
      </c>
      <c r="AB24" s="9">
        <v>0</v>
      </c>
      <c r="AC24" s="9">
        <v>0</v>
      </c>
      <c r="AD24" s="9">
        <v>0</v>
      </c>
      <c r="AE24" s="9">
        <v>0</v>
      </c>
      <c r="AF24" s="9">
        <v>0</v>
      </c>
      <c r="AG24" s="9">
        <v>0</v>
      </c>
      <c r="AH24" s="9">
        <v>0</v>
      </c>
      <c r="AI24" s="9">
        <v>10.400000000001455</v>
      </c>
      <c r="AJ24" s="9">
        <v>0</v>
      </c>
      <c r="AK24" s="9">
        <v>77.149999999999636</v>
      </c>
      <c r="AL24" s="9">
        <v>6</v>
      </c>
      <c r="AM24" s="9">
        <v>0</v>
      </c>
      <c r="AN24" s="9">
        <v>11.100000000002183</v>
      </c>
      <c r="AO24" s="9">
        <v>18.000000000003638</v>
      </c>
      <c r="AP24" s="9">
        <v>0</v>
      </c>
      <c r="AQ24" s="9">
        <v>0</v>
      </c>
      <c r="AR24" s="9">
        <v>16.500000000003638</v>
      </c>
      <c r="AS24" s="9">
        <v>16.500000000003638</v>
      </c>
      <c r="AT24" s="9">
        <v>0</v>
      </c>
      <c r="AU24" s="9">
        <v>0</v>
      </c>
      <c r="AV24" s="9">
        <v>84.149999999997817</v>
      </c>
      <c r="AW24" s="9">
        <v>8.3999999999978172</v>
      </c>
      <c r="AX24" s="9">
        <v>46.899999999997817</v>
      </c>
      <c r="AY24" s="9">
        <v>15.399999999997817</v>
      </c>
      <c r="AZ24" s="9">
        <v>25.400000000001455</v>
      </c>
      <c r="BA24" s="9">
        <v>7.7999999999992724</v>
      </c>
      <c r="BB24" s="9">
        <v>16.5</v>
      </c>
      <c r="BC24" s="61">
        <v>10.099999999998545</v>
      </c>
      <c r="BD24" s="9">
        <v>1.3999999999978172</v>
      </c>
      <c r="BE24" s="9">
        <v>22.499999999996362</v>
      </c>
      <c r="BF24" s="9">
        <v>43.400000000001455</v>
      </c>
      <c r="BG24" s="9">
        <v>19.400000000001455</v>
      </c>
      <c r="BH24" s="9">
        <v>0</v>
      </c>
      <c r="BI24" s="9">
        <v>10.400000000005093</v>
      </c>
      <c r="BJ24" s="294"/>
      <c r="BK24" s="294"/>
      <c r="BL24" s="65"/>
      <c r="BM24" s="68"/>
      <c r="BN24" s="312"/>
      <c r="BO24" s="84"/>
      <c r="BP24" s="3"/>
      <c r="BQ24" s="80"/>
      <c r="BR24" s="87"/>
      <c r="BS24" s="3"/>
      <c r="BT24" s="84"/>
      <c r="BU24" s="143"/>
    </row>
    <row r="25" spans="1:73" ht="15.75">
      <c r="A25" s="87" t="s">
        <v>1836</v>
      </c>
      <c r="B25" s="3"/>
      <c r="C25" s="3"/>
      <c r="D25" s="34">
        <f t="shared" si="0"/>
        <v>834.10000000008768</v>
      </c>
      <c r="E25" s="9">
        <v>21</v>
      </c>
      <c r="F25" s="9">
        <v>14.299999999999997</v>
      </c>
      <c r="G25" s="9">
        <v>59.900000000000006</v>
      </c>
      <c r="H25" s="9">
        <v>28.5</v>
      </c>
      <c r="I25" s="9">
        <v>5.2000000000000028</v>
      </c>
      <c r="J25" s="9">
        <v>26.799999999999983</v>
      </c>
      <c r="K25" s="9">
        <v>22</v>
      </c>
      <c r="L25" s="9">
        <v>57.299999999999955</v>
      </c>
      <c r="M25" s="9">
        <v>0</v>
      </c>
      <c r="N25" s="9">
        <v>0</v>
      </c>
      <c r="O25" s="9">
        <v>0</v>
      </c>
      <c r="P25" s="9">
        <v>0</v>
      </c>
      <c r="Q25" s="9">
        <v>0</v>
      </c>
      <c r="R25" s="9">
        <v>0</v>
      </c>
      <c r="S25" s="9">
        <v>0</v>
      </c>
      <c r="T25" s="9">
        <v>0</v>
      </c>
      <c r="U25" s="9">
        <v>0</v>
      </c>
      <c r="V25" s="9">
        <v>0</v>
      </c>
      <c r="W25" s="9">
        <v>0</v>
      </c>
      <c r="X25" s="9">
        <v>0</v>
      </c>
      <c r="Y25" s="9">
        <v>26</v>
      </c>
      <c r="Z25" s="9">
        <v>0</v>
      </c>
      <c r="AA25" s="9">
        <v>25.100000000000364</v>
      </c>
      <c r="AB25" s="9">
        <v>0</v>
      </c>
      <c r="AC25" s="9">
        <v>0</v>
      </c>
      <c r="AD25" s="9">
        <v>0</v>
      </c>
      <c r="AE25" s="9">
        <v>0</v>
      </c>
      <c r="AF25" s="9">
        <v>0</v>
      </c>
      <c r="AG25" s="9">
        <v>15.400000000001455</v>
      </c>
      <c r="AH25" s="9">
        <v>19.500000000001819</v>
      </c>
      <c r="AI25" s="9">
        <v>11.300000000001091</v>
      </c>
      <c r="AJ25" s="9">
        <v>24.299999999999272</v>
      </c>
      <c r="AK25" s="9">
        <v>74</v>
      </c>
      <c r="AL25" s="9">
        <v>12</v>
      </c>
      <c r="AM25" s="9">
        <v>36</v>
      </c>
      <c r="AN25" s="9">
        <v>46.900000000001455</v>
      </c>
      <c r="AO25" s="9">
        <v>0</v>
      </c>
      <c r="AP25" s="9">
        <v>0</v>
      </c>
      <c r="AQ25" s="9">
        <v>0</v>
      </c>
      <c r="AR25" s="9">
        <v>7.8000000000065484</v>
      </c>
      <c r="AS25" s="9">
        <v>12.000000000007276</v>
      </c>
      <c r="AT25" s="9">
        <v>0</v>
      </c>
      <c r="AU25" s="9">
        <v>5.5</v>
      </c>
      <c r="AV25" s="9">
        <v>72.80000000000291</v>
      </c>
      <c r="AW25" s="9">
        <v>30.30000000000291</v>
      </c>
      <c r="AX25" s="9">
        <v>0</v>
      </c>
      <c r="AY25" s="9">
        <v>44.300000000006548</v>
      </c>
      <c r="AZ25" s="9">
        <v>19.500000000007276</v>
      </c>
      <c r="BA25" s="9">
        <v>24.100000000005821</v>
      </c>
      <c r="BB25" s="9">
        <v>0</v>
      </c>
      <c r="BC25" s="61">
        <v>6.000000000007276</v>
      </c>
      <c r="BD25" s="9">
        <v>0</v>
      </c>
      <c r="BE25" s="9">
        <v>30.000000000014552</v>
      </c>
      <c r="BF25" s="9">
        <v>44.300000000010186</v>
      </c>
      <c r="BG25" s="9">
        <v>12.000000000010914</v>
      </c>
      <c r="BH25" s="9">
        <v>0</v>
      </c>
      <c r="BI25" s="9">
        <v>0</v>
      </c>
      <c r="BJ25" s="235"/>
      <c r="BK25" s="235"/>
      <c r="BL25" s="87"/>
      <c r="BM25" s="68"/>
      <c r="BN25" s="313"/>
      <c r="BO25" s="84"/>
      <c r="BP25" s="41"/>
      <c r="BQ25" s="80"/>
      <c r="BR25" s="87"/>
      <c r="BS25" s="3"/>
      <c r="BT25" s="84"/>
      <c r="BU25" s="143"/>
    </row>
    <row r="26" spans="1:73" ht="15.75">
      <c r="A26" s="3" t="s">
        <v>799</v>
      </c>
      <c r="B26" s="3"/>
      <c r="C26" s="3"/>
      <c r="D26" s="34">
        <f t="shared" si="0"/>
        <v>582.99999999997192</v>
      </c>
      <c r="E26" s="9">
        <v>3</v>
      </c>
      <c r="F26" s="9">
        <v>14.3</v>
      </c>
      <c r="G26" s="9">
        <v>11.099999999999998</v>
      </c>
      <c r="H26" s="9">
        <v>0</v>
      </c>
      <c r="I26" s="9">
        <v>5.2000000000000028</v>
      </c>
      <c r="J26" s="9">
        <v>33.999999999999993</v>
      </c>
      <c r="K26" s="9">
        <v>25.799999999999955</v>
      </c>
      <c r="L26" s="9">
        <v>26.799999999999955</v>
      </c>
      <c r="M26" s="9">
        <v>28</v>
      </c>
      <c r="N26" s="9">
        <v>0</v>
      </c>
      <c r="O26" s="9">
        <v>0</v>
      </c>
      <c r="P26" s="9">
        <v>0</v>
      </c>
      <c r="Q26" s="9">
        <v>0</v>
      </c>
      <c r="R26" s="9">
        <v>0</v>
      </c>
      <c r="S26" s="9">
        <v>0</v>
      </c>
      <c r="T26" s="9">
        <v>0</v>
      </c>
      <c r="U26" s="9">
        <v>0</v>
      </c>
      <c r="V26" s="9">
        <v>0</v>
      </c>
      <c r="W26" s="9">
        <v>0</v>
      </c>
      <c r="X26" s="9">
        <v>0</v>
      </c>
      <c r="Y26" s="9">
        <v>23.999999999999091</v>
      </c>
      <c r="Z26" s="9">
        <v>4.9999999999990905</v>
      </c>
      <c r="AA26" s="9">
        <v>9.5999999999994543</v>
      </c>
      <c r="AB26" s="9">
        <v>30</v>
      </c>
      <c r="AC26" s="9">
        <v>0</v>
      </c>
      <c r="AD26" s="9">
        <v>0</v>
      </c>
      <c r="AE26" s="9">
        <v>4.4999999999990905</v>
      </c>
      <c r="AF26" s="9">
        <v>0</v>
      </c>
      <c r="AG26" s="9">
        <v>16.499999999998181</v>
      </c>
      <c r="AH26" s="9">
        <v>19.499999999998181</v>
      </c>
      <c r="AI26" s="9">
        <v>2.5999999999985448</v>
      </c>
      <c r="AJ26" s="9">
        <v>11.799999999997453</v>
      </c>
      <c r="AK26" s="9">
        <v>36.499999999998181</v>
      </c>
      <c r="AL26" s="9">
        <v>0</v>
      </c>
      <c r="AM26" s="9">
        <v>0</v>
      </c>
      <c r="AN26" s="9">
        <v>25.599999999998545</v>
      </c>
      <c r="AO26" s="9">
        <v>10.399999999999636</v>
      </c>
      <c r="AP26" s="9">
        <v>0</v>
      </c>
      <c r="AQ26" s="9">
        <v>0</v>
      </c>
      <c r="AR26" s="9">
        <v>22.099999999998545</v>
      </c>
      <c r="AS26" s="9">
        <v>3.8999999999978172</v>
      </c>
      <c r="AT26" s="9">
        <v>0</v>
      </c>
      <c r="AU26" s="9">
        <v>0</v>
      </c>
      <c r="AV26" s="9">
        <v>44.599999999998545</v>
      </c>
      <c r="AW26" s="9">
        <v>7.1999999999989086</v>
      </c>
      <c r="AX26" s="9">
        <v>14.199999999998909</v>
      </c>
      <c r="AY26" s="9">
        <v>13.199999999998909</v>
      </c>
      <c r="AZ26" s="9">
        <v>17.999999999998181</v>
      </c>
      <c r="BA26" s="9">
        <v>0</v>
      </c>
      <c r="BB26" s="9">
        <v>0</v>
      </c>
      <c r="BC26" s="61">
        <v>20.999999999998181</v>
      </c>
      <c r="BD26" s="9">
        <v>23.999999999996362</v>
      </c>
      <c r="BE26" s="9">
        <v>0</v>
      </c>
      <c r="BF26" s="9">
        <v>13.200000000000728</v>
      </c>
      <c r="BG26" s="9">
        <v>28</v>
      </c>
      <c r="BH26" s="9">
        <v>8.4000000000014552</v>
      </c>
      <c r="BI26" s="9">
        <v>21</v>
      </c>
      <c r="BJ26" s="68"/>
      <c r="BK26" s="68"/>
      <c r="BL26" s="3"/>
      <c r="BM26" s="68"/>
      <c r="BN26" s="312"/>
      <c r="BO26" s="84"/>
      <c r="BP26" s="41"/>
      <c r="BQ26" s="80"/>
      <c r="BR26" s="87"/>
      <c r="BS26" s="3"/>
      <c r="BT26" s="84"/>
      <c r="BU26" s="143"/>
    </row>
    <row r="27" spans="1:73" ht="15.75">
      <c r="A27" s="65" t="s">
        <v>2226</v>
      </c>
      <c r="B27" s="3"/>
      <c r="C27" s="3"/>
      <c r="D27" s="34">
        <f t="shared" si="0"/>
        <v>658.69999999992388</v>
      </c>
      <c r="E27" s="9">
        <v>2.6</v>
      </c>
      <c r="F27" s="9">
        <v>23</v>
      </c>
      <c r="G27" s="9">
        <v>9.7999999999999972</v>
      </c>
      <c r="H27" s="9">
        <v>10.400000000000006</v>
      </c>
      <c r="I27" s="9">
        <v>12.500000000000007</v>
      </c>
      <c r="J27" s="9">
        <v>6.6000000000000085</v>
      </c>
      <c r="K27" s="9">
        <v>25.400000000000091</v>
      </c>
      <c r="L27" s="9">
        <v>12.200000000000102</v>
      </c>
      <c r="M27" s="9">
        <v>27.999999999999773</v>
      </c>
      <c r="N27" s="9">
        <v>0</v>
      </c>
      <c r="O27" s="9">
        <v>0</v>
      </c>
      <c r="P27" s="9">
        <v>0</v>
      </c>
      <c r="Q27" s="9">
        <v>11.200000000000273</v>
      </c>
      <c r="R27" s="9">
        <v>0</v>
      </c>
      <c r="S27" s="9">
        <v>0</v>
      </c>
      <c r="T27" s="9">
        <v>0</v>
      </c>
      <c r="U27" s="9">
        <v>0</v>
      </c>
      <c r="V27" s="9">
        <v>0</v>
      </c>
      <c r="W27" s="9">
        <v>0</v>
      </c>
      <c r="X27" s="9">
        <v>0</v>
      </c>
      <c r="Y27" s="9">
        <v>1.1000000000012733</v>
      </c>
      <c r="Z27" s="9">
        <v>3.3000000000010914</v>
      </c>
      <c r="AA27" s="9">
        <v>7.5000000000009095</v>
      </c>
      <c r="AB27" s="9">
        <v>26.000000000000909</v>
      </c>
      <c r="AC27" s="9">
        <v>2.6000000000003638</v>
      </c>
      <c r="AD27" s="9">
        <v>5.2000000000016371</v>
      </c>
      <c r="AE27" s="9">
        <v>0</v>
      </c>
      <c r="AF27" s="9">
        <v>35.599999999996726</v>
      </c>
      <c r="AG27" s="9">
        <v>0</v>
      </c>
      <c r="AH27" s="9">
        <v>22.499999999996362</v>
      </c>
      <c r="AI27" s="9">
        <v>13.399999999995998</v>
      </c>
      <c r="AJ27" s="9">
        <v>22.299999999995634</v>
      </c>
      <c r="AK27" s="9">
        <v>37.499999999998181</v>
      </c>
      <c r="AL27" s="9">
        <v>0</v>
      </c>
      <c r="AM27" s="9">
        <v>48.599999999998545</v>
      </c>
      <c r="AN27" s="9">
        <v>43.499999999998181</v>
      </c>
      <c r="AO27" s="9">
        <v>2.1999999999970896</v>
      </c>
      <c r="AP27" s="9">
        <v>0</v>
      </c>
      <c r="AQ27" s="9">
        <v>10.399999999995998</v>
      </c>
      <c r="AR27" s="9">
        <v>8.999999999994543</v>
      </c>
      <c r="AS27" s="9">
        <v>14.599999999993088</v>
      </c>
      <c r="AT27" s="9">
        <v>0</v>
      </c>
      <c r="AU27" s="9">
        <v>0</v>
      </c>
      <c r="AV27" s="9">
        <v>29.999999999996362</v>
      </c>
      <c r="AW27" s="9">
        <v>22.499999999989086</v>
      </c>
      <c r="AX27" s="9">
        <v>0</v>
      </c>
      <c r="AY27" s="9">
        <v>29.999999999989086</v>
      </c>
      <c r="AZ27" s="9">
        <v>15.399999999990541</v>
      </c>
      <c r="BA27" s="9">
        <v>0</v>
      </c>
      <c r="BB27" s="9">
        <v>0</v>
      </c>
      <c r="BC27" s="61">
        <v>0</v>
      </c>
      <c r="BD27" s="9">
        <v>3.5999999999985448</v>
      </c>
      <c r="BE27" s="9">
        <v>30</v>
      </c>
      <c r="BF27" s="9">
        <v>0</v>
      </c>
      <c r="BG27" s="9">
        <v>37.599999999998545</v>
      </c>
      <c r="BH27" s="9">
        <v>8.3999999999978172</v>
      </c>
      <c r="BI27" s="9">
        <v>34.19999999999709</v>
      </c>
      <c r="BJ27" s="294"/>
      <c r="BK27" s="294"/>
      <c r="BL27" s="65"/>
      <c r="BM27" s="3"/>
      <c r="BN27" s="313"/>
      <c r="BO27" s="84"/>
      <c r="BP27" s="41"/>
      <c r="BQ27" s="80"/>
      <c r="BR27" s="87"/>
      <c r="BS27" s="3"/>
      <c r="BT27" s="84"/>
      <c r="BU27" s="143"/>
    </row>
    <row r="28" spans="1:73" ht="15.75">
      <c r="A28" s="3" t="s">
        <v>854</v>
      </c>
      <c r="B28" s="3"/>
      <c r="C28" s="3"/>
      <c r="D28" s="34">
        <f t="shared" si="0"/>
        <v>646.70000000004302</v>
      </c>
      <c r="E28" s="9">
        <v>2.2000000000000002</v>
      </c>
      <c r="F28" s="9">
        <v>65.3</v>
      </c>
      <c r="G28" s="9">
        <v>5.5</v>
      </c>
      <c r="H28" s="9">
        <v>0</v>
      </c>
      <c r="I28" s="9">
        <v>5.2000000000000028</v>
      </c>
      <c r="J28" s="9">
        <v>0</v>
      </c>
      <c r="K28" s="9">
        <v>0</v>
      </c>
      <c r="L28" s="9">
        <v>21.799999999999955</v>
      </c>
      <c r="M28" s="9">
        <v>2.1999999999998181</v>
      </c>
      <c r="N28" s="9">
        <v>0</v>
      </c>
      <c r="O28" s="9">
        <v>5.9999999999995453</v>
      </c>
      <c r="P28" s="9">
        <v>0</v>
      </c>
      <c r="Q28" s="9">
        <v>0</v>
      </c>
      <c r="R28" s="9">
        <v>0</v>
      </c>
      <c r="S28" s="9">
        <v>0</v>
      </c>
      <c r="T28" s="9">
        <v>0</v>
      </c>
      <c r="U28" s="9">
        <v>7.5</v>
      </c>
      <c r="V28" s="9">
        <v>0</v>
      </c>
      <c r="W28" s="9">
        <v>0</v>
      </c>
      <c r="X28" s="9">
        <v>0</v>
      </c>
      <c r="Y28" s="9">
        <v>24.000000000001819</v>
      </c>
      <c r="Z28" s="9">
        <v>0</v>
      </c>
      <c r="AA28" s="9">
        <v>16.600000000002183</v>
      </c>
      <c r="AB28" s="9">
        <v>0</v>
      </c>
      <c r="AC28" s="9">
        <v>0</v>
      </c>
      <c r="AD28" s="9">
        <v>0</v>
      </c>
      <c r="AE28" s="9">
        <v>0</v>
      </c>
      <c r="AF28" s="9">
        <v>0</v>
      </c>
      <c r="AG28" s="9">
        <v>0</v>
      </c>
      <c r="AH28" s="9">
        <v>19.500000000007276</v>
      </c>
      <c r="AI28" s="9">
        <v>2.6000000000076398</v>
      </c>
      <c r="AJ28" s="9">
        <v>15.400000000006912</v>
      </c>
      <c r="AK28" s="9">
        <v>57.000000000005457</v>
      </c>
      <c r="AL28" s="9">
        <v>27.100000000005821</v>
      </c>
      <c r="AM28" s="9">
        <v>35.999999999996362</v>
      </c>
      <c r="AN28" s="9">
        <v>36.599999999994907</v>
      </c>
      <c r="AO28" s="9">
        <v>0</v>
      </c>
      <c r="AP28" s="9">
        <v>0</v>
      </c>
      <c r="AQ28" s="9">
        <v>0</v>
      </c>
      <c r="AR28" s="9">
        <v>7.7999999999992724</v>
      </c>
      <c r="AS28" s="9">
        <v>11.19999999999709</v>
      </c>
      <c r="AT28" s="9">
        <v>20.399999999997817</v>
      </c>
      <c r="AU28" s="9">
        <v>5.5999999999949068</v>
      </c>
      <c r="AV28" s="9">
        <v>63.69999999999709</v>
      </c>
      <c r="AW28" s="9">
        <v>43.600000000002183</v>
      </c>
      <c r="AX28" s="9">
        <v>0</v>
      </c>
      <c r="AY28" s="9">
        <v>47.80000000000291</v>
      </c>
      <c r="AZ28" s="9">
        <v>18</v>
      </c>
      <c r="BA28" s="9">
        <v>0</v>
      </c>
      <c r="BB28" s="9">
        <v>0</v>
      </c>
      <c r="BC28" s="61">
        <v>0</v>
      </c>
      <c r="BD28" s="9">
        <v>16.5</v>
      </c>
      <c r="BE28" s="9">
        <v>34.600000000002183</v>
      </c>
      <c r="BF28" s="9">
        <v>13.200000000004366</v>
      </c>
      <c r="BG28" s="9">
        <v>11.000000000010914</v>
      </c>
      <c r="BH28" s="9">
        <v>2.8000000000065484</v>
      </c>
      <c r="BI28" s="9">
        <v>0</v>
      </c>
      <c r="BJ28" s="68"/>
      <c r="BK28" s="68"/>
      <c r="BL28" s="3"/>
      <c r="BM28" s="3"/>
      <c r="BN28" s="313"/>
      <c r="BO28" s="84"/>
      <c r="BP28" s="3"/>
      <c r="BQ28" s="80"/>
      <c r="BR28" s="87"/>
      <c r="BS28" s="3"/>
      <c r="BT28" s="84"/>
      <c r="BU28" s="143"/>
    </row>
    <row r="29" spans="1:73" ht="15.75">
      <c r="A29" s="65" t="s">
        <v>13</v>
      </c>
      <c r="B29" s="3"/>
      <c r="C29" s="3"/>
      <c r="D29" s="34">
        <f t="shared" si="0"/>
        <v>680.39999999993881</v>
      </c>
      <c r="E29" s="9">
        <v>0</v>
      </c>
      <c r="F29" s="9">
        <v>5.5</v>
      </c>
      <c r="G29" s="9">
        <v>3.9000000000000004</v>
      </c>
      <c r="H29" s="9">
        <v>10.300000000000002</v>
      </c>
      <c r="I29" s="9">
        <v>5.5000000000000036</v>
      </c>
      <c r="J29" s="9">
        <v>35</v>
      </c>
      <c r="K29" s="9">
        <v>5.1999999999999602</v>
      </c>
      <c r="L29" s="9">
        <v>5.2000000000000455</v>
      </c>
      <c r="M29" s="9">
        <v>0</v>
      </c>
      <c r="N29" s="9">
        <v>0</v>
      </c>
      <c r="O29" s="9">
        <v>0</v>
      </c>
      <c r="P29" s="9">
        <v>0</v>
      </c>
      <c r="Q29" s="9">
        <v>0</v>
      </c>
      <c r="R29" s="9">
        <v>25.999999999999545</v>
      </c>
      <c r="S29" s="9">
        <v>29.999999999999091</v>
      </c>
      <c r="T29" s="9">
        <v>4.5000000000009095</v>
      </c>
      <c r="U29" s="9">
        <v>7.5000000000009095</v>
      </c>
      <c r="V29" s="9">
        <v>0</v>
      </c>
      <c r="W29" s="9">
        <v>0</v>
      </c>
      <c r="X29" s="9">
        <v>5.9999999999990905</v>
      </c>
      <c r="Y29" s="9">
        <v>21.999999999998181</v>
      </c>
      <c r="Z29" s="9">
        <v>5.1999999999970896</v>
      </c>
      <c r="AA29" s="9">
        <v>8.7999999999974534</v>
      </c>
      <c r="AB29" s="9">
        <v>0</v>
      </c>
      <c r="AC29" s="9">
        <v>0</v>
      </c>
      <c r="AD29" s="9">
        <v>0</v>
      </c>
      <c r="AE29" s="9">
        <v>0</v>
      </c>
      <c r="AF29" s="9">
        <v>29.999999999996362</v>
      </c>
      <c r="AG29" s="9">
        <v>0</v>
      </c>
      <c r="AH29" s="9">
        <v>0</v>
      </c>
      <c r="AI29" s="9">
        <v>1.3999999999978172</v>
      </c>
      <c r="AJ29" s="9">
        <v>45.499999999998181</v>
      </c>
      <c r="AK29" s="9">
        <v>41.399999999997817</v>
      </c>
      <c r="AL29" s="9">
        <v>0</v>
      </c>
      <c r="AM29" s="9">
        <v>0</v>
      </c>
      <c r="AN29" s="9">
        <v>12.099999999998545</v>
      </c>
      <c r="AO29" s="9">
        <v>0</v>
      </c>
      <c r="AP29" s="9">
        <v>0</v>
      </c>
      <c r="AQ29" s="9">
        <v>0</v>
      </c>
      <c r="AR29" s="9">
        <v>21.000000000003638</v>
      </c>
      <c r="AS29" s="9">
        <v>21.000000000003638</v>
      </c>
      <c r="AT29" s="9">
        <v>4.7999999999992724</v>
      </c>
      <c r="AU29" s="9">
        <v>25.999999999992724</v>
      </c>
      <c r="AV29" s="9">
        <v>46.400000000001455</v>
      </c>
      <c r="AW29" s="9">
        <v>6.5999999999985448</v>
      </c>
      <c r="AX29" s="9">
        <v>44.399999999997817</v>
      </c>
      <c r="AY29" s="9">
        <v>12.099999999994907</v>
      </c>
      <c r="AZ29" s="9">
        <v>22.099999999998545</v>
      </c>
      <c r="BA29" s="9">
        <v>7.7999999999956344</v>
      </c>
      <c r="BB29" s="9">
        <v>20.999999999996362</v>
      </c>
      <c r="BC29" s="61">
        <v>25.099999999994907</v>
      </c>
      <c r="BD29" s="9">
        <v>0</v>
      </c>
      <c r="BE29" s="9">
        <v>20.999999999996362</v>
      </c>
      <c r="BF29" s="9">
        <v>40.099999999998545</v>
      </c>
      <c r="BG29" s="9">
        <v>0</v>
      </c>
      <c r="BH29" s="9">
        <v>25.999999999992724</v>
      </c>
      <c r="BI29" s="9">
        <v>23.999999999992724</v>
      </c>
      <c r="BJ29" s="294"/>
      <c r="BK29" s="294"/>
      <c r="BL29" s="65"/>
      <c r="BM29" s="3"/>
      <c r="BN29" s="313"/>
      <c r="BO29" s="84"/>
      <c r="BP29" s="3"/>
      <c r="BQ29" s="80"/>
      <c r="BR29" s="87"/>
      <c r="BS29" s="3"/>
      <c r="BT29" s="84"/>
      <c r="BU29" s="143"/>
    </row>
    <row r="30" spans="1:73" ht="15.75">
      <c r="A30" s="3" t="s">
        <v>805</v>
      </c>
      <c r="B30" s="3"/>
      <c r="C30" s="3"/>
      <c r="D30" s="34">
        <f t="shared" si="0"/>
        <v>858.40000000016357</v>
      </c>
      <c r="E30" s="9">
        <v>44.2</v>
      </c>
      <c r="F30" s="9">
        <v>0</v>
      </c>
      <c r="G30" s="9">
        <v>68.7</v>
      </c>
      <c r="H30" s="9">
        <v>23.700000000000017</v>
      </c>
      <c r="I30" s="9">
        <v>0</v>
      </c>
      <c r="J30" s="9">
        <v>0</v>
      </c>
      <c r="K30" s="9">
        <v>9.6000000000000227</v>
      </c>
      <c r="L30" s="9">
        <v>52.300000000000182</v>
      </c>
      <c r="M30" s="9">
        <v>0</v>
      </c>
      <c r="N30" s="9">
        <v>0</v>
      </c>
      <c r="O30" s="9">
        <v>0</v>
      </c>
      <c r="P30" s="9">
        <v>0</v>
      </c>
      <c r="Q30" s="9">
        <v>0</v>
      </c>
      <c r="R30" s="9">
        <v>0</v>
      </c>
      <c r="S30" s="9">
        <v>23.999999999998181</v>
      </c>
      <c r="T30" s="9">
        <v>0</v>
      </c>
      <c r="U30" s="9">
        <v>0</v>
      </c>
      <c r="V30" s="9">
        <v>3.2999999999992724</v>
      </c>
      <c r="W30" s="9">
        <v>5.5</v>
      </c>
      <c r="X30" s="9">
        <v>22</v>
      </c>
      <c r="Y30" s="9">
        <v>26.000000000003638</v>
      </c>
      <c r="Z30" s="9">
        <v>0</v>
      </c>
      <c r="AA30" s="9">
        <v>25.80000000000291</v>
      </c>
      <c r="AB30" s="9">
        <v>0</v>
      </c>
      <c r="AC30" s="9">
        <v>0</v>
      </c>
      <c r="AD30" s="9">
        <v>0</v>
      </c>
      <c r="AE30" s="9">
        <v>16.500000000001819</v>
      </c>
      <c r="AF30" s="9">
        <v>0</v>
      </c>
      <c r="AG30" s="9">
        <v>0</v>
      </c>
      <c r="AH30" s="9">
        <v>0</v>
      </c>
      <c r="AI30" s="9">
        <v>8.4000000000032742</v>
      </c>
      <c r="AJ30" s="9">
        <v>19.500000000003638</v>
      </c>
      <c r="AK30" s="9">
        <v>39.000000000003638</v>
      </c>
      <c r="AL30" s="9">
        <v>12.200000000000728</v>
      </c>
      <c r="AM30" s="9">
        <v>41.200000000000728</v>
      </c>
      <c r="AN30" s="9">
        <v>37</v>
      </c>
      <c r="AO30" s="9">
        <v>0</v>
      </c>
      <c r="AP30" s="9">
        <v>0</v>
      </c>
      <c r="AQ30" s="9">
        <v>0</v>
      </c>
      <c r="AR30" s="9">
        <v>16.500000000007276</v>
      </c>
      <c r="AS30" s="9">
        <v>27.700000000008004</v>
      </c>
      <c r="AT30" s="9">
        <v>6.6000000000094587</v>
      </c>
      <c r="AU30" s="9">
        <v>0</v>
      </c>
      <c r="AV30" s="9">
        <v>53.100000000013097</v>
      </c>
      <c r="AW30" s="9">
        <v>32.400000000012369</v>
      </c>
      <c r="AX30" s="9">
        <v>30.800000000010186</v>
      </c>
      <c r="AY30" s="9">
        <v>48.300000000010186</v>
      </c>
      <c r="AZ30" s="9">
        <v>27.200000000008004</v>
      </c>
      <c r="BA30" s="9">
        <v>2.2000000000080036</v>
      </c>
      <c r="BB30" s="9">
        <v>28.600000000016735</v>
      </c>
      <c r="BC30" s="61">
        <v>0</v>
      </c>
      <c r="BD30" s="9">
        <v>0</v>
      </c>
      <c r="BE30" s="9">
        <v>57.200000000011642</v>
      </c>
      <c r="BF30" s="9">
        <v>14.300000000013824</v>
      </c>
      <c r="BG30" s="9">
        <v>30.700000000008004</v>
      </c>
      <c r="BH30" s="9">
        <v>3.9000000000087311</v>
      </c>
      <c r="BI30" s="9">
        <v>0</v>
      </c>
      <c r="BJ30" s="68"/>
      <c r="BK30" s="68"/>
      <c r="BL30" s="3"/>
      <c r="BM30" s="3"/>
      <c r="BN30" s="313"/>
      <c r="BO30" s="84"/>
      <c r="BP30" s="3"/>
      <c r="BQ30" s="80"/>
      <c r="BR30" s="87"/>
      <c r="BS30" s="3"/>
      <c r="BT30" s="84"/>
      <c r="BU30" s="143"/>
    </row>
    <row r="31" spans="1:73" ht="15.75">
      <c r="A31" s="65" t="s">
        <v>15</v>
      </c>
      <c r="B31" s="3"/>
      <c r="C31" s="3"/>
      <c r="D31" s="34">
        <f t="shared" si="0"/>
        <v>648.70000000003301</v>
      </c>
      <c r="E31" s="9">
        <v>5.6</v>
      </c>
      <c r="F31" s="9">
        <v>9.4</v>
      </c>
      <c r="G31" s="9">
        <v>8.3999999999999986</v>
      </c>
      <c r="H31" s="9">
        <v>11.600000000000001</v>
      </c>
      <c r="I31" s="9">
        <v>5.5</v>
      </c>
      <c r="J31" s="9">
        <v>0</v>
      </c>
      <c r="K31" s="9">
        <v>0</v>
      </c>
      <c r="L31" s="9">
        <v>18.999999999999943</v>
      </c>
      <c r="M31" s="9">
        <v>2.2000000000005002</v>
      </c>
      <c r="N31" s="9">
        <v>8.8000000000004093</v>
      </c>
      <c r="O31" s="9">
        <v>5.5000000000004547</v>
      </c>
      <c r="P31" s="9">
        <v>0</v>
      </c>
      <c r="Q31" s="9">
        <v>0</v>
      </c>
      <c r="R31" s="9">
        <v>0</v>
      </c>
      <c r="S31" s="9">
        <v>5.499999999998181</v>
      </c>
      <c r="T31" s="9">
        <v>0</v>
      </c>
      <c r="U31" s="9">
        <v>7.5</v>
      </c>
      <c r="V31" s="9">
        <v>0</v>
      </c>
      <c r="W31" s="9">
        <v>0</v>
      </c>
      <c r="X31" s="9">
        <v>0</v>
      </c>
      <c r="Y31" s="9">
        <v>46.5</v>
      </c>
      <c r="Z31" s="9">
        <v>0</v>
      </c>
      <c r="AA31" s="9">
        <v>36.899999999999636</v>
      </c>
      <c r="AB31" s="9">
        <v>0</v>
      </c>
      <c r="AC31" s="9">
        <v>4.3999999999996362</v>
      </c>
      <c r="AD31" s="9">
        <v>0</v>
      </c>
      <c r="AE31" s="9">
        <v>12.099999999998545</v>
      </c>
      <c r="AF31" s="9">
        <v>0</v>
      </c>
      <c r="AG31" s="9">
        <v>0</v>
      </c>
      <c r="AH31" s="9">
        <v>0</v>
      </c>
      <c r="AI31" s="9">
        <v>20.500000000001819</v>
      </c>
      <c r="AJ31" s="9">
        <v>0</v>
      </c>
      <c r="AK31" s="9">
        <v>52.500000000001819</v>
      </c>
      <c r="AL31" s="9">
        <v>0</v>
      </c>
      <c r="AM31" s="9">
        <v>53.200000000004366</v>
      </c>
      <c r="AN31" s="9">
        <v>63</v>
      </c>
      <c r="AO31" s="9">
        <v>0</v>
      </c>
      <c r="AP31" s="9">
        <v>0</v>
      </c>
      <c r="AQ31" s="9">
        <v>0</v>
      </c>
      <c r="AR31" s="9">
        <v>3.3000000000029104</v>
      </c>
      <c r="AS31" s="9">
        <v>0</v>
      </c>
      <c r="AT31" s="9">
        <v>0</v>
      </c>
      <c r="AU31" s="9">
        <v>12.100000000005821</v>
      </c>
      <c r="AV31" s="9">
        <v>73.400000000001455</v>
      </c>
      <c r="AW31" s="9">
        <v>31.000000000003638</v>
      </c>
      <c r="AX31" s="9">
        <v>0</v>
      </c>
      <c r="AY31" s="9">
        <v>18.700000000004366</v>
      </c>
      <c r="AZ31" s="9">
        <v>22.500000000003638</v>
      </c>
      <c r="BA31" s="9">
        <v>40.599999999998545</v>
      </c>
      <c r="BB31" s="9">
        <v>0</v>
      </c>
      <c r="BC31" s="61">
        <v>0</v>
      </c>
      <c r="BD31" s="9">
        <v>16.500000000003638</v>
      </c>
      <c r="BE31" s="9">
        <v>0</v>
      </c>
      <c r="BF31" s="9">
        <v>16.500000000003638</v>
      </c>
      <c r="BG31" s="9">
        <v>0</v>
      </c>
      <c r="BH31" s="9">
        <v>18</v>
      </c>
      <c r="BI31" s="9">
        <v>18</v>
      </c>
      <c r="BJ31" s="294"/>
      <c r="BK31" s="294"/>
      <c r="BL31" s="65"/>
      <c r="BM31" s="68"/>
      <c r="BN31" s="313"/>
      <c r="BO31" s="84"/>
      <c r="BP31" s="3"/>
      <c r="BQ31" s="80"/>
      <c r="BR31" s="87"/>
      <c r="BS31" s="3"/>
      <c r="BT31" s="84"/>
      <c r="BU31" s="143"/>
    </row>
    <row r="32" spans="1:73" ht="15.75">
      <c r="A32" s="65" t="s">
        <v>2222</v>
      </c>
      <c r="B32" s="3"/>
      <c r="C32" s="3"/>
      <c r="D32" s="34">
        <f t="shared" si="0"/>
        <v>905.89999999995757</v>
      </c>
      <c r="E32" s="9">
        <v>10.3</v>
      </c>
      <c r="F32" s="9">
        <v>0</v>
      </c>
      <c r="G32" s="9">
        <v>27.3</v>
      </c>
      <c r="H32" s="9">
        <v>24.4</v>
      </c>
      <c r="I32" s="9">
        <v>0</v>
      </c>
      <c r="J32" s="9">
        <v>13.299999999999997</v>
      </c>
      <c r="K32" s="9">
        <v>22.80000000000004</v>
      </c>
      <c r="L32" s="9">
        <v>4.8000000000000114</v>
      </c>
      <c r="M32" s="9">
        <v>24.000000000000682</v>
      </c>
      <c r="N32" s="9">
        <v>0</v>
      </c>
      <c r="O32" s="9">
        <v>14.800000000000637</v>
      </c>
      <c r="P32" s="9">
        <v>3.3000000000001819</v>
      </c>
      <c r="Q32" s="9">
        <v>0</v>
      </c>
      <c r="R32" s="9">
        <v>0</v>
      </c>
      <c r="S32" s="9">
        <v>26.900000000000546</v>
      </c>
      <c r="T32" s="9">
        <v>6.7000000000007276</v>
      </c>
      <c r="U32" s="9">
        <v>0</v>
      </c>
      <c r="V32" s="9">
        <v>0</v>
      </c>
      <c r="W32" s="9">
        <v>0</v>
      </c>
      <c r="X32" s="9">
        <v>5.9999999999990905</v>
      </c>
      <c r="Y32" s="9">
        <v>29.999999999996362</v>
      </c>
      <c r="Z32" s="9">
        <v>20.099999999996726</v>
      </c>
      <c r="AA32" s="9">
        <v>37.499999999996362</v>
      </c>
      <c r="AB32" s="9">
        <v>0</v>
      </c>
      <c r="AC32" s="9">
        <v>62.899999999995998</v>
      </c>
      <c r="AD32" s="9">
        <v>0</v>
      </c>
      <c r="AE32" s="9">
        <v>0</v>
      </c>
      <c r="AF32" s="9">
        <v>0</v>
      </c>
      <c r="AG32" s="9">
        <v>0</v>
      </c>
      <c r="AH32" s="9">
        <v>0</v>
      </c>
      <c r="AI32" s="9">
        <v>20.099999999998545</v>
      </c>
      <c r="AJ32" s="9">
        <v>6.6000000000003638</v>
      </c>
      <c r="AK32" s="9">
        <v>37.400000000001455</v>
      </c>
      <c r="AL32" s="9">
        <v>0</v>
      </c>
      <c r="AM32" s="9">
        <v>0</v>
      </c>
      <c r="AN32" s="9">
        <v>2.1999999999970896</v>
      </c>
      <c r="AO32" s="9">
        <v>16.499999999996362</v>
      </c>
      <c r="AP32" s="9">
        <v>21.999999999996362</v>
      </c>
      <c r="AQ32" s="9">
        <v>6.5999999999967258</v>
      </c>
      <c r="AR32" s="9">
        <v>26.099999999998545</v>
      </c>
      <c r="AS32" s="9">
        <v>34.499999999996362</v>
      </c>
      <c r="AT32" s="9">
        <v>5.499999999992724</v>
      </c>
      <c r="AU32" s="9">
        <v>0</v>
      </c>
      <c r="AV32" s="9">
        <v>45.499999999992724</v>
      </c>
      <c r="AW32" s="9">
        <v>31.499999999996362</v>
      </c>
      <c r="AX32" s="9">
        <v>29.999999999996362</v>
      </c>
      <c r="AY32" s="9">
        <v>50.899999999997817</v>
      </c>
      <c r="AZ32" s="9">
        <v>28.5</v>
      </c>
      <c r="BA32" s="9">
        <v>16.5</v>
      </c>
      <c r="BB32" s="9">
        <v>44.5</v>
      </c>
      <c r="BC32" s="61">
        <v>5.5999999999985448</v>
      </c>
      <c r="BD32" s="9">
        <v>0</v>
      </c>
      <c r="BE32" s="9">
        <v>64.600000000002183</v>
      </c>
      <c r="BF32" s="9">
        <v>44.500000000003638</v>
      </c>
      <c r="BG32" s="9">
        <v>24.000000000003638</v>
      </c>
      <c r="BH32" s="9">
        <v>7.2000000000043656</v>
      </c>
      <c r="BI32" s="9">
        <v>0</v>
      </c>
      <c r="BJ32" s="294"/>
      <c r="BK32" s="294"/>
      <c r="BL32" s="65"/>
      <c r="BM32" s="3"/>
      <c r="BN32" s="313"/>
      <c r="BO32" s="84"/>
      <c r="BP32" s="41"/>
      <c r="BQ32" s="80"/>
      <c r="BR32" s="87"/>
      <c r="BS32" s="3"/>
      <c r="BT32" s="84"/>
      <c r="BU32" s="143"/>
    </row>
    <row r="33" spans="1:73" ht="15.75">
      <c r="A33" s="65" t="s">
        <v>17</v>
      </c>
      <c r="B33" s="3"/>
      <c r="C33" s="3"/>
      <c r="D33" s="34">
        <f t="shared" si="0"/>
        <v>682.69999999995457</v>
      </c>
      <c r="E33" s="9">
        <v>25</v>
      </c>
      <c r="F33" s="9">
        <v>5.5</v>
      </c>
      <c r="G33" s="9">
        <v>22.300000000000011</v>
      </c>
      <c r="H33" s="9">
        <v>46.800000000000026</v>
      </c>
      <c r="I33" s="9">
        <v>5.5000000000000284</v>
      </c>
      <c r="J33" s="9">
        <v>11.100000000000023</v>
      </c>
      <c r="K33" s="9">
        <v>0</v>
      </c>
      <c r="L33" s="9">
        <v>38</v>
      </c>
      <c r="M33" s="9">
        <v>0</v>
      </c>
      <c r="N33" s="9">
        <v>0</v>
      </c>
      <c r="O33" s="9">
        <v>7.5</v>
      </c>
      <c r="P33" s="9">
        <v>0</v>
      </c>
      <c r="Q33" s="9">
        <v>0</v>
      </c>
      <c r="R33" s="9">
        <v>21.999999999997272</v>
      </c>
      <c r="S33" s="9">
        <v>0</v>
      </c>
      <c r="T33" s="9">
        <v>0</v>
      </c>
      <c r="U33" s="9">
        <v>7.499999999998181</v>
      </c>
      <c r="V33" s="9">
        <v>4.8000000000001819</v>
      </c>
      <c r="W33" s="9">
        <v>5.5999999999994543</v>
      </c>
      <c r="X33" s="9">
        <v>1.4000000000005457</v>
      </c>
      <c r="Y33" s="9">
        <v>27.999999999998181</v>
      </c>
      <c r="Z33" s="9">
        <v>0</v>
      </c>
      <c r="AA33" s="9">
        <v>11.19999999999709</v>
      </c>
      <c r="AB33" s="9">
        <v>0</v>
      </c>
      <c r="AC33" s="9">
        <v>21.999999999996362</v>
      </c>
      <c r="AD33" s="9">
        <v>0</v>
      </c>
      <c r="AE33" s="9">
        <v>0</v>
      </c>
      <c r="AF33" s="9">
        <v>0</v>
      </c>
      <c r="AG33" s="9">
        <v>0</v>
      </c>
      <c r="AH33" s="9">
        <v>0</v>
      </c>
      <c r="AI33" s="9">
        <v>1.0999999999985448</v>
      </c>
      <c r="AJ33" s="9">
        <v>51.499999999998181</v>
      </c>
      <c r="AK33" s="9">
        <v>54.099999999996726</v>
      </c>
      <c r="AL33" s="9">
        <v>0</v>
      </c>
      <c r="AM33" s="9">
        <v>28.000000000003638</v>
      </c>
      <c r="AN33" s="9">
        <v>9</v>
      </c>
      <c r="AO33" s="9">
        <v>0</v>
      </c>
      <c r="AP33" s="9">
        <v>0</v>
      </c>
      <c r="AQ33" s="9">
        <v>0</v>
      </c>
      <c r="AR33" s="9">
        <v>0</v>
      </c>
      <c r="AS33" s="9">
        <v>0</v>
      </c>
      <c r="AT33" s="9">
        <v>0</v>
      </c>
      <c r="AU33" s="9">
        <v>36.299999999999272</v>
      </c>
      <c r="AV33" s="9">
        <v>62.899999999997817</v>
      </c>
      <c r="AW33" s="9">
        <v>8.3999999999978172</v>
      </c>
      <c r="AX33" s="9">
        <v>8.3999999999978172</v>
      </c>
      <c r="AY33" s="9">
        <v>15.400000000001455</v>
      </c>
      <c r="AZ33" s="9">
        <v>21</v>
      </c>
      <c r="BA33" s="9">
        <v>12.799999999995634</v>
      </c>
      <c r="BB33" s="9">
        <v>0</v>
      </c>
      <c r="BC33" s="61">
        <v>4.3999999999978172</v>
      </c>
      <c r="BD33" s="9">
        <v>0</v>
      </c>
      <c r="BE33" s="9">
        <v>0</v>
      </c>
      <c r="BF33" s="9">
        <v>37.399999999994179</v>
      </c>
      <c r="BG33" s="9">
        <v>11.999999999996362</v>
      </c>
      <c r="BH33" s="9">
        <v>41.499999999996362</v>
      </c>
      <c r="BI33" s="9">
        <v>14.299999999995634</v>
      </c>
      <c r="BJ33" s="294"/>
      <c r="BK33" s="294"/>
      <c r="BL33" s="65"/>
      <c r="BM33" s="3"/>
      <c r="BN33" s="313"/>
      <c r="BO33" s="84"/>
      <c r="BP33" s="3"/>
      <c r="BQ33" s="80"/>
      <c r="BR33" s="87"/>
      <c r="BS33" s="3"/>
      <c r="BT33" s="84"/>
      <c r="BU33" s="143"/>
    </row>
    <row r="34" spans="1:73" ht="15.75">
      <c r="A34" s="3" t="s">
        <v>828</v>
      </c>
      <c r="B34" s="3"/>
      <c r="C34" s="3"/>
      <c r="D34" s="34">
        <f t="shared" si="0"/>
        <v>864.20000000000687</v>
      </c>
      <c r="E34" s="9">
        <v>0</v>
      </c>
      <c r="F34" s="9">
        <v>3.5999999999999996</v>
      </c>
      <c r="G34" s="9">
        <v>5.2000000000000011</v>
      </c>
      <c r="H34" s="9">
        <v>0</v>
      </c>
      <c r="I34" s="9">
        <v>0</v>
      </c>
      <c r="J34" s="9">
        <v>6</v>
      </c>
      <c r="K34" s="9">
        <v>0</v>
      </c>
      <c r="L34" s="9">
        <v>11.999999999999943</v>
      </c>
      <c r="M34" s="9">
        <v>0</v>
      </c>
      <c r="N34" s="9">
        <v>0</v>
      </c>
      <c r="O34" s="9">
        <v>11.199999999999363</v>
      </c>
      <c r="P34" s="9">
        <v>4.1999999999993634</v>
      </c>
      <c r="Q34" s="9">
        <v>0</v>
      </c>
      <c r="R34" s="9">
        <v>27.999999999999091</v>
      </c>
      <c r="S34" s="9">
        <v>45.600000000000364</v>
      </c>
      <c r="T34" s="9">
        <v>0</v>
      </c>
      <c r="U34" s="9">
        <v>0</v>
      </c>
      <c r="V34" s="9">
        <v>0</v>
      </c>
      <c r="W34" s="9">
        <v>0</v>
      </c>
      <c r="X34" s="9">
        <v>0</v>
      </c>
      <c r="Y34" s="9">
        <v>33</v>
      </c>
      <c r="Z34" s="9">
        <v>21</v>
      </c>
      <c r="AA34" s="9">
        <v>31.200000000000728</v>
      </c>
      <c r="AB34" s="9">
        <v>0</v>
      </c>
      <c r="AC34" s="9">
        <v>28</v>
      </c>
      <c r="AD34" s="9">
        <v>0</v>
      </c>
      <c r="AE34" s="9">
        <v>0</v>
      </c>
      <c r="AF34" s="9">
        <v>26</v>
      </c>
      <c r="AG34" s="9">
        <v>0</v>
      </c>
      <c r="AH34" s="9">
        <v>0</v>
      </c>
      <c r="AI34" s="9">
        <v>1.5</v>
      </c>
      <c r="AJ34" s="9">
        <v>49</v>
      </c>
      <c r="AK34" s="9">
        <v>33</v>
      </c>
      <c r="AL34" s="9">
        <v>19.5</v>
      </c>
      <c r="AM34" s="9">
        <v>24</v>
      </c>
      <c r="AN34" s="9">
        <v>0</v>
      </c>
      <c r="AO34" s="9">
        <v>0</v>
      </c>
      <c r="AP34" s="9">
        <v>8.4000000000014552</v>
      </c>
      <c r="AQ34" s="9">
        <v>0</v>
      </c>
      <c r="AR34" s="9">
        <v>18.000000000007276</v>
      </c>
      <c r="AS34" s="9">
        <v>27.600000000005821</v>
      </c>
      <c r="AT34" s="9">
        <v>7.000000000003638</v>
      </c>
      <c r="AU34" s="9">
        <v>35.80000000000291</v>
      </c>
      <c r="AV34" s="9">
        <v>40.500000000003638</v>
      </c>
      <c r="AW34" s="9">
        <v>26.999999999996362</v>
      </c>
      <c r="AX34" s="9">
        <v>23.999999999996362</v>
      </c>
      <c r="AY34" s="9">
        <v>45.299999999999272</v>
      </c>
      <c r="AZ34" s="9">
        <v>27.299999999999272</v>
      </c>
      <c r="BA34" s="9">
        <v>30.600000000002183</v>
      </c>
      <c r="BB34" s="9">
        <v>42</v>
      </c>
      <c r="BC34" s="61">
        <v>6</v>
      </c>
      <c r="BD34" s="9">
        <v>0</v>
      </c>
      <c r="BE34" s="9">
        <v>55.19999999999709</v>
      </c>
      <c r="BF34" s="9">
        <v>52.5</v>
      </c>
      <c r="BG34" s="9">
        <v>0</v>
      </c>
      <c r="BH34" s="9">
        <v>27.999999999996362</v>
      </c>
      <c r="BI34" s="9">
        <v>6.999999999996362</v>
      </c>
      <c r="BJ34" s="68"/>
      <c r="BK34" s="68"/>
      <c r="BL34" s="3"/>
      <c r="BM34" s="3"/>
      <c r="BN34" s="313"/>
      <c r="BO34" s="84"/>
      <c r="BP34" s="3"/>
      <c r="BQ34" s="80"/>
      <c r="BR34" s="87"/>
      <c r="BS34" s="3"/>
      <c r="BT34" s="84"/>
      <c r="BU34" s="143"/>
    </row>
    <row r="35" spans="1:73" ht="15.75">
      <c r="A35" s="3" t="s">
        <v>162</v>
      </c>
      <c r="B35" s="3"/>
      <c r="C35" s="3"/>
      <c r="D35" s="34">
        <f t="shared" si="0"/>
        <v>977.69999999992888</v>
      </c>
      <c r="E35" s="9">
        <v>24.8</v>
      </c>
      <c r="F35" s="9">
        <v>0</v>
      </c>
      <c r="G35" s="9">
        <v>15.8</v>
      </c>
      <c r="H35" s="9">
        <v>30.800000000000004</v>
      </c>
      <c r="I35" s="9">
        <v>19.099999999999994</v>
      </c>
      <c r="J35" s="9">
        <v>19.299999999999997</v>
      </c>
      <c r="K35" s="9">
        <v>0</v>
      </c>
      <c r="L35" s="9">
        <v>18.500000000000114</v>
      </c>
      <c r="M35" s="9">
        <v>0</v>
      </c>
      <c r="N35" s="9">
        <v>7.5</v>
      </c>
      <c r="O35" s="9">
        <v>0</v>
      </c>
      <c r="P35" s="9">
        <v>9.9000000000005457</v>
      </c>
      <c r="Q35" s="9">
        <v>10</v>
      </c>
      <c r="R35" s="9">
        <v>42.5</v>
      </c>
      <c r="S35" s="9">
        <v>16.399999999998727</v>
      </c>
      <c r="T35" s="9">
        <v>0</v>
      </c>
      <c r="U35" s="9">
        <v>6.5</v>
      </c>
      <c r="V35" s="9">
        <v>0</v>
      </c>
      <c r="W35" s="9">
        <v>19.100000000001273</v>
      </c>
      <c r="X35" s="9">
        <v>28.000000000000909</v>
      </c>
      <c r="Y35" s="9">
        <v>35.999999999998181</v>
      </c>
      <c r="Z35" s="9">
        <v>19.499999999998181</v>
      </c>
      <c r="AA35" s="9">
        <v>17.499999999998181</v>
      </c>
      <c r="AB35" s="9">
        <v>0</v>
      </c>
      <c r="AC35" s="9">
        <v>0</v>
      </c>
      <c r="AD35" s="9">
        <v>0</v>
      </c>
      <c r="AE35" s="9">
        <v>7.5</v>
      </c>
      <c r="AF35" s="9">
        <v>0</v>
      </c>
      <c r="AG35" s="9">
        <v>0</v>
      </c>
      <c r="AH35" s="9">
        <v>0</v>
      </c>
      <c r="AI35" s="9">
        <v>1.1000000000021828</v>
      </c>
      <c r="AJ35" s="9">
        <v>45.500000000001819</v>
      </c>
      <c r="AK35" s="9">
        <v>61.100000000002183</v>
      </c>
      <c r="AL35" s="9">
        <v>0</v>
      </c>
      <c r="AM35" s="9">
        <v>16.499999999992724</v>
      </c>
      <c r="AN35" s="9">
        <v>21.599999999991269</v>
      </c>
      <c r="AO35" s="9">
        <v>0</v>
      </c>
      <c r="AP35" s="9">
        <v>37.799999999995634</v>
      </c>
      <c r="AQ35" s="9">
        <v>0</v>
      </c>
      <c r="AR35" s="9">
        <v>22.499999999996362</v>
      </c>
      <c r="AS35" s="9">
        <v>31.299999999999272</v>
      </c>
      <c r="AT35" s="9">
        <v>6.499999999992724</v>
      </c>
      <c r="AU35" s="9">
        <v>25.999999999992724</v>
      </c>
      <c r="AV35" s="9">
        <v>73.999999999992724</v>
      </c>
      <c r="AW35" s="9">
        <v>39.799999999995634</v>
      </c>
      <c r="AX35" s="9">
        <v>31.499999999996362</v>
      </c>
      <c r="AY35" s="9">
        <v>39.799999999999272</v>
      </c>
      <c r="AZ35" s="9">
        <v>28.499999999996362</v>
      </c>
      <c r="BA35" s="9">
        <v>0</v>
      </c>
      <c r="BB35" s="9">
        <v>22.499999999996362</v>
      </c>
      <c r="BC35" s="61">
        <v>4.3999999999978172</v>
      </c>
      <c r="BD35" s="9">
        <v>0</v>
      </c>
      <c r="BE35" s="9">
        <v>44.499999999996362</v>
      </c>
      <c r="BF35" s="9">
        <v>38.499999999996362</v>
      </c>
      <c r="BG35" s="9">
        <v>9.5999999999985448</v>
      </c>
      <c r="BH35" s="9">
        <v>26</v>
      </c>
      <c r="BI35" s="9">
        <v>0</v>
      </c>
      <c r="BJ35" s="68"/>
      <c r="BK35" s="68"/>
      <c r="BL35" s="3"/>
      <c r="BM35" s="3"/>
      <c r="BN35" s="313"/>
      <c r="BO35" s="84"/>
      <c r="BP35" s="3"/>
      <c r="BQ35" s="80"/>
      <c r="BR35" s="87"/>
      <c r="BS35" s="3"/>
      <c r="BT35" s="84"/>
      <c r="BU35" s="143"/>
    </row>
    <row r="36" spans="1:73" ht="15.75">
      <c r="A36" s="87" t="s">
        <v>1823</v>
      </c>
      <c r="B36" s="3"/>
      <c r="C36" s="3"/>
      <c r="D36" s="34">
        <f t="shared" si="0"/>
        <v>508.40000000000299</v>
      </c>
      <c r="E36" s="9">
        <v>0</v>
      </c>
      <c r="F36" s="9">
        <v>9.6</v>
      </c>
      <c r="G36" s="9">
        <v>0</v>
      </c>
      <c r="H36" s="9">
        <v>12.100000000000003</v>
      </c>
      <c r="I36" s="9">
        <v>0</v>
      </c>
      <c r="J36" s="9">
        <v>0</v>
      </c>
      <c r="K36" s="9">
        <v>0</v>
      </c>
      <c r="L36" s="9">
        <v>0</v>
      </c>
      <c r="M36" s="9">
        <v>0</v>
      </c>
      <c r="N36" s="9">
        <v>0</v>
      </c>
      <c r="O36" s="9">
        <v>0</v>
      </c>
      <c r="P36" s="9">
        <v>4.1999999999998181</v>
      </c>
      <c r="Q36" s="9">
        <v>0</v>
      </c>
      <c r="R36" s="9">
        <v>0</v>
      </c>
      <c r="S36" s="9">
        <v>5.5999999999999091</v>
      </c>
      <c r="T36" s="9">
        <v>0</v>
      </c>
      <c r="U36" s="9">
        <v>7.5999999999994543</v>
      </c>
      <c r="V36" s="9">
        <v>0</v>
      </c>
      <c r="W36" s="9">
        <v>6.000000000001819</v>
      </c>
      <c r="X36" s="9">
        <v>24.000000000001819</v>
      </c>
      <c r="Y36" s="9">
        <v>0</v>
      </c>
      <c r="Z36" s="9">
        <v>29.400000000001455</v>
      </c>
      <c r="AA36" s="9">
        <v>27.000000000000909</v>
      </c>
      <c r="AB36" s="9">
        <v>0</v>
      </c>
      <c r="AC36" s="9">
        <v>0</v>
      </c>
      <c r="AD36" s="9">
        <v>12.100000000001273</v>
      </c>
      <c r="AE36" s="9">
        <v>3.3000000000020009</v>
      </c>
      <c r="AF36" s="9">
        <v>53.300000000004729</v>
      </c>
      <c r="AG36" s="9">
        <v>3.6000000000058208</v>
      </c>
      <c r="AH36" s="9">
        <v>10.400000000005093</v>
      </c>
      <c r="AI36" s="9">
        <v>22.200000000004366</v>
      </c>
      <c r="AJ36" s="9">
        <v>0</v>
      </c>
      <c r="AK36" s="9">
        <v>21.000000000003638</v>
      </c>
      <c r="AL36" s="9">
        <v>9.000000000003638</v>
      </c>
      <c r="AM36" s="9">
        <v>36.399999999999636</v>
      </c>
      <c r="AN36" s="9">
        <v>4.499999999998181</v>
      </c>
      <c r="AO36" s="9">
        <v>0</v>
      </c>
      <c r="AP36" s="9">
        <v>20.399999999999636</v>
      </c>
      <c r="AQ36" s="9">
        <v>0</v>
      </c>
      <c r="AR36" s="9">
        <v>16.5</v>
      </c>
      <c r="AS36" s="9">
        <v>16.5</v>
      </c>
      <c r="AT36" s="9">
        <v>10.299999999999272</v>
      </c>
      <c r="AU36" s="9">
        <v>2.999999999998181</v>
      </c>
      <c r="AV36" s="9">
        <v>20.999999999998181</v>
      </c>
      <c r="AW36" s="9">
        <v>0</v>
      </c>
      <c r="AX36" s="9">
        <v>21.999999999998181</v>
      </c>
      <c r="AY36" s="9">
        <v>0</v>
      </c>
      <c r="AZ36" s="9">
        <v>4.3999999999978172</v>
      </c>
      <c r="BA36" s="9">
        <v>14.69999999999709</v>
      </c>
      <c r="BB36" s="9">
        <v>16.499999999996362</v>
      </c>
      <c r="BC36" s="61">
        <v>2.5999999999967258</v>
      </c>
      <c r="BD36" s="9">
        <v>42.699999999995271</v>
      </c>
      <c r="BE36" s="9">
        <v>16.499999999992724</v>
      </c>
      <c r="BF36" s="9">
        <v>0</v>
      </c>
      <c r="BG36" s="9">
        <v>0</v>
      </c>
      <c r="BH36" s="9">
        <v>0</v>
      </c>
      <c r="BI36" s="9">
        <v>0</v>
      </c>
      <c r="BJ36" s="235"/>
      <c r="BK36" s="235"/>
      <c r="BL36" s="87"/>
      <c r="BM36" s="3"/>
      <c r="BN36" s="313"/>
      <c r="BO36" s="84"/>
      <c r="BP36" s="41"/>
      <c r="BQ36" s="80"/>
      <c r="BR36" s="87"/>
      <c r="BS36" s="3"/>
      <c r="BT36" s="84"/>
      <c r="BU36" s="143"/>
    </row>
    <row r="37" spans="1:73" ht="15.75">
      <c r="A37" s="3" t="s">
        <v>871</v>
      </c>
      <c r="B37" s="3"/>
      <c r="C37" s="3"/>
      <c r="D37" s="34">
        <f t="shared" ref="D37:D68" si="1">SUM(E37:DZ37)</f>
        <v>353.40000000002476</v>
      </c>
      <c r="E37" s="9">
        <v>2.8</v>
      </c>
      <c r="F37" s="9">
        <v>24</v>
      </c>
      <c r="G37" s="9">
        <v>6.9999999999999964</v>
      </c>
      <c r="H37" s="9">
        <v>13.200000000000003</v>
      </c>
      <c r="I37" s="9">
        <v>0</v>
      </c>
      <c r="J37" s="9">
        <v>0</v>
      </c>
      <c r="K37" s="9">
        <v>0</v>
      </c>
      <c r="L37" s="9">
        <v>26.000000000000114</v>
      </c>
      <c r="M37" s="9">
        <v>0</v>
      </c>
      <c r="N37" s="9">
        <v>8.9999999999990905</v>
      </c>
      <c r="O37" s="9">
        <v>5.4999999999995453</v>
      </c>
      <c r="P37" s="9">
        <v>0</v>
      </c>
      <c r="Q37" s="9">
        <v>0</v>
      </c>
      <c r="R37" s="9">
        <v>0</v>
      </c>
      <c r="S37" s="9">
        <v>0</v>
      </c>
      <c r="T37" s="9">
        <v>0</v>
      </c>
      <c r="U37" s="9">
        <v>6.9999999999990905</v>
      </c>
      <c r="V37" s="9">
        <v>0</v>
      </c>
      <c r="W37" s="9">
        <v>0</v>
      </c>
      <c r="X37" s="9">
        <v>0</v>
      </c>
      <c r="Y37" s="9">
        <v>10.400000000005093</v>
      </c>
      <c r="Z37" s="9">
        <v>0</v>
      </c>
      <c r="AA37" s="9">
        <v>0</v>
      </c>
      <c r="AB37" s="9">
        <v>0</v>
      </c>
      <c r="AC37" s="9">
        <v>0</v>
      </c>
      <c r="AD37" s="9">
        <v>0</v>
      </c>
      <c r="AE37" s="9">
        <v>0</v>
      </c>
      <c r="AF37" s="9">
        <v>0</v>
      </c>
      <c r="AG37" s="9">
        <v>0</v>
      </c>
      <c r="AH37" s="9">
        <v>0</v>
      </c>
      <c r="AI37" s="9">
        <v>0</v>
      </c>
      <c r="AJ37" s="9">
        <v>21</v>
      </c>
      <c r="AK37" s="9">
        <v>49</v>
      </c>
      <c r="AL37" s="9">
        <v>0</v>
      </c>
      <c r="AM37" s="9">
        <v>37.19999999999709</v>
      </c>
      <c r="AN37" s="9">
        <v>36.399999999994179</v>
      </c>
      <c r="AO37" s="9">
        <v>0</v>
      </c>
      <c r="AP37" s="9">
        <v>0</v>
      </c>
      <c r="AQ37" s="9">
        <v>0</v>
      </c>
      <c r="AR37" s="9">
        <v>0</v>
      </c>
      <c r="AS37" s="9">
        <v>0</v>
      </c>
      <c r="AT37" s="9">
        <v>9.6000000000058208</v>
      </c>
      <c r="AU37" s="9">
        <v>0</v>
      </c>
      <c r="AV37" s="9">
        <v>49.000000000007276</v>
      </c>
      <c r="AW37" s="9">
        <v>0</v>
      </c>
      <c r="AX37" s="9">
        <v>0</v>
      </c>
      <c r="AY37" s="9">
        <v>0</v>
      </c>
      <c r="AZ37" s="9">
        <v>0</v>
      </c>
      <c r="BA37" s="9">
        <v>13.700000000004366</v>
      </c>
      <c r="BB37" s="9">
        <v>0</v>
      </c>
      <c r="BC37" s="61">
        <v>0</v>
      </c>
      <c r="BD37" s="9">
        <v>1.1000000000058208</v>
      </c>
      <c r="BE37" s="9">
        <v>0</v>
      </c>
      <c r="BF37" s="9">
        <v>0</v>
      </c>
      <c r="BG37" s="9">
        <v>12.000000000003638</v>
      </c>
      <c r="BH37" s="9">
        <v>19.500000000003638</v>
      </c>
      <c r="BI37" s="9">
        <v>0</v>
      </c>
      <c r="BJ37" s="68"/>
      <c r="BK37" s="68"/>
      <c r="BL37" s="3"/>
      <c r="BM37" s="3"/>
      <c r="BN37" s="313"/>
      <c r="BO37" s="84"/>
      <c r="BP37" s="3"/>
      <c r="BQ37" s="80"/>
      <c r="BR37" s="87"/>
      <c r="BS37" s="3"/>
      <c r="BT37" s="84"/>
      <c r="BU37" s="143"/>
    </row>
    <row r="38" spans="1:73" ht="15.75">
      <c r="A38" s="65" t="s">
        <v>2255</v>
      </c>
      <c r="B38" s="3"/>
      <c r="C38" s="3"/>
      <c r="D38" s="34">
        <f t="shared" si="1"/>
        <v>621.00000000006821</v>
      </c>
      <c r="E38" s="9">
        <v>3</v>
      </c>
      <c r="F38" s="9">
        <v>0</v>
      </c>
      <c r="G38" s="9">
        <v>7.5</v>
      </c>
      <c r="H38" s="9">
        <v>15.399999999999999</v>
      </c>
      <c r="I38" s="9">
        <v>4.1999999999999993</v>
      </c>
      <c r="J38" s="9">
        <v>16.499999999999993</v>
      </c>
      <c r="K38" s="9">
        <v>0</v>
      </c>
      <c r="L38" s="9">
        <v>43.500000000000114</v>
      </c>
      <c r="M38" s="9">
        <v>11.399999999999864</v>
      </c>
      <c r="N38" s="9">
        <v>0</v>
      </c>
      <c r="O38" s="9">
        <v>22</v>
      </c>
      <c r="P38" s="9">
        <v>3.5999999999994543</v>
      </c>
      <c r="Q38" s="9">
        <v>0</v>
      </c>
      <c r="R38" s="9">
        <v>27.999999999999091</v>
      </c>
      <c r="S38" s="9">
        <v>4.8000000000001819</v>
      </c>
      <c r="T38" s="9">
        <v>0</v>
      </c>
      <c r="U38" s="9">
        <v>0</v>
      </c>
      <c r="V38" s="9">
        <v>0</v>
      </c>
      <c r="W38" s="9">
        <v>0</v>
      </c>
      <c r="X38" s="9">
        <v>0</v>
      </c>
      <c r="Y38" s="9">
        <v>30.000000000005457</v>
      </c>
      <c r="Z38" s="9">
        <v>18.000000000005457</v>
      </c>
      <c r="AA38" s="9">
        <v>12.000000000005457</v>
      </c>
      <c r="AB38" s="9">
        <v>0</v>
      </c>
      <c r="AC38" s="9">
        <v>24.000000000005457</v>
      </c>
      <c r="AD38" s="9">
        <v>0</v>
      </c>
      <c r="AE38" s="9">
        <v>0</v>
      </c>
      <c r="AF38" s="9">
        <v>1.3000000000029104</v>
      </c>
      <c r="AG38" s="9">
        <v>0</v>
      </c>
      <c r="AH38" s="9">
        <v>0</v>
      </c>
      <c r="AI38" s="9">
        <v>0</v>
      </c>
      <c r="AJ38" s="9">
        <v>47.500000000001819</v>
      </c>
      <c r="AK38" s="9">
        <v>42.500000000001819</v>
      </c>
      <c r="AL38" s="9">
        <v>13.200000000002547</v>
      </c>
      <c r="AM38" s="9">
        <v>0</v>
      </c>
      <c r="AN38" s="9">
        <v>9.000000000003638</v>
      </c>
      <c r="AO38" s="9">
        <v>33.500000000003638</v>
      </c>
      <c r="AP38" s="9">
        <v>7.2000000000043656</v>
      </c>
      <c r="AQ38" s="9">
        <v>4.4000000000014552</v>
      </c>
      <c r="AR38" s="9">
        <v>8.8000000000065484</v>
      </c>
      <c r="AS38" s="9">
        <v>12.100000000005821</v>
      </c>
      <c r="AT38" s="9">
        <v>7.1000000000021828</v>
      </c>
      <c r="AU38" s="9">
        <v>28</v>
      </c>
      <c r="AV38" s="9">
        <v>59.000000000003638</v>
      </c>
      <c r="AW38" s="9">
        <v>9.000000000003638</v>
      </c>
      <c r="AX38" s="9">
        <v>0</v>
      </c>
      <c r="AY38" s="9">
        <v>23.100000000002183</v>
      </c>
      <c r="AZ38" s="9">
        <v>22.5</v>
      </c>
      <c r="BA38" s="9">
        <v>0</v>
      </c>
      <c r="BB38" s="9">
        <v>0</v>
      </c>
      <c r="BC38" s="61">
        <v>0</v>
      </c>
      <c r="BD38" s="9">
        <v>4.4000000000014552</v>
      </c>
      <c r="BE38" s="9">
        <v>0</v>
      </c>
      <c r="BF38" s="9">
        <v>16.5</v>
      </c>
      <c r="BG38" s="9">
        <v>0</v>
      </c>
      <c r="BH38" s="9">
        <v>28</v>
      </c>
      <c r="BI38" s="9">
        <v>0</v>
      </c>
      <c r="BJ38" s="294"/>
      <c r="BK38" s="294"/>
      <c r="BL38" s="65"/>
      <c r="BM38" s="3"/>
      <c r="BN38" s="313"/>
      <c r="BO38" s="84"/>
      <c r="BP38" s="41"/>
      <c r="BQ38" s="80"/>
      <c r="BR38" s="87"/>
      <c r="BS38" s="3"/>
      <c r="BT38" s="84"/>
      <c r="BU38" s="143"/>
    </row>
    <row r="39" spans="1:73" ht="15.75">
      <c r="A39" s="3" t="s">
        <v>867</v>
      </c>
      <c r="B39" s="3"/>
      <c r="C39" s="3"/>
      <c r="D39" s="34">
        <f t="shared" si="1"/>
        <v>743.19999999998731</v>
      </c>
      <c r="E39" s="9">
        <v>38.200000000000003</v>
      </c>
      <c r="F39" s="9">
        <v>4.5</v>
      </c>
      <c r="G39" s="9">
        <v>44.899999999999991</v>
      </c>
      <c r="H39" s="9">
        <v>10.300000000000011</v>
      </c>
      <c r="I39" s="9">
        <v>0</v>
      </c>
      <c r="J39" s="9">
        <v>22.499999999999986</v>
      </c>
      <c r="K39" s="9">
        <v>19.5</v>
      </c>
      <c r="L39" s="9">
        <v>38.500000000000057</v>
      </c>
      <c r="M39" s="9">
        <v>26.000000000000227</v>
      </c>
      <c r="N39" s="9">
        <v>0</v>
      </c>
      <c r="O39" s="9">
        <v>0</v>
      </c>
      <c r="P39" s="9">
        <v>3.2999999999988177</v>
      </c>
      <c r="Q39" s="9">
        <v>0</v>
      </c>
      <c r="R39" s="9">
        <v>22</v>
      </c>
      <c r="S39" s="9">
        <v>30.399999999998727</v>
      </c>
      <c r="T39" s="9">
        <v>0</v>
      </c>
      <c r="U39" s="9">
        <v>6.999999999998181</v>
      </c>
      <c r="V39" s="9">
        <v>0</v>
      </c>
      <c r="W39" s="9">
        <v>0</v>
      </c>
      <c r="X39" s="9">
        <v>0</v>
      </c>
      <c r="Y39" s="9">
        <v>0</v>
      </c>
      <c r="Z39" s="9">
        <v>16.5</v>
      </c>
      <c r="AA39" s="9">
        <v>0</v>
      </c>
      <c r="AB39" s="9">
        <v>0</v>
      </c>
      <c r="AC39" s="9">
        <v>0</v>
      </c>
      <c r="AD39" s="9">
        <v>0</v>
      </c>
      <c r="AE39" s="9">
        <v>0</v>
      </c>
      <c r="AF39" s="9">
        <v>17.999999999998181</v>
      </c>
      <c r="AG39" s="9">
        <v>11.199999999998909</v>
      </c>
      <c r="AH39" s="9">
        <v>9.5999999999985448</v>
      </c>
      <c r="AI39" s="9">
        <v>0</v>
      </c>
      <c r="AJ39" s="9">
        <v>24.600000000000364</v>
      </c>
      <c r="AK39" s="9">
        <v>46</v>
      </c>
      <c r="AL39" s="9">
        <v>0</v>
      </c>
      <c r="AM39" s="9">
        <v>0</v>
      </c>
      <c r="AN39" s="9">
        <v>8.999999999996362</v>
      </c>
      <c r="AO39" s="9">
        <v>16.499999999998181</v>
      </c>
      <c r="AP39" s="9">
        <v>6.5999999999967258</v>
      </c>
      <c r="AQ39" s="9">
        <v>0</v>
      </c>
      <c r="AR39" s="9">
        <v>19.499999999994543</v>
      </c>
      <c r="AS39" s="9">
        <v>19.499999999992724</v>
      </c>
      <c r="AT39" s="9">
        <v>10.699999999993452</v>
      </c>
      <c r="AU39" s="9">
        <v>21.999999999992724</v>
      </c>
      <c r="AV39" s="9">
        <v>45.999999999996362</v>
      </c>
      <c r="AW39" s="9">
        <v>0</v>
      </c>
      <c r="AX39" s="9">
        <v>39.19999999999709</v>
      </c>
      <c r="AY39" s="9">
        <v>0</v>
      </c>
      <c r="AZ39" s="9">
        <v>5.2000000000007276</v>
      </c>
      <c r="BA39" s="9">
        <v>0</v>
      </c>
      <c r="BB39" s="9">
        <v>19.5</v>
      </c>
      <c r="BC39" s="61">
        <v>3.6000000000021828</v>
      </c>
      <c r="BD39" s="9">
        <v>0</v>
      </c>
      <c r="BE39" s="9">
        <v>24.300000000006548</v>
      </c>
      <c r="BF39" s="9">
        <v>2.2000000000043656</v>
      </c>
      <c r="BG39" s="9">
        <v>38.000000000007276</v>
      </c>
      <c r="BH39" s="9">
        <v>29.800000000006548</v>
      </c>
      <c r="BI39" s="9">
        <v>38.600000000009459</v>
      </c>
      <c r="BJ39" s="68"/>
      <c r="BK39" s="68"/>
      <c r="BL39" s="3"/>
      <c r="BM39" s="68"/>
      <c r="BN39" s="313"/>
      <c r="BO39" s="84"/>
      <c r="BP39" s="3"/>
      <c r="BQ39" s="80"/>
      <c r="BR39" s="87"/>
      <c r="BS39" s="3"/>
      <c r="BT39" s="84"/>
      <c r="BU39" s="143"/>
    </row>
    <row r="40" spans="1:73" ht="15.75">
      <c r="A40" t="s">
        <v>21</v>
      </c>
      <c r="B40" s="3"/>
      <c r="C40" s="3"/>
      <c r="D40" s="34">
        <f t="shared" si="1"/>
        <v>830.79999999996448</v>
      </c>
      <c r="E40" s="9">
        <v>2.8</v>
      </c>
      <c r="F40" s="9">
        <v>39.1</v>
      </c>
      <c r="G40" s="9">
        <v>7</v>
      </c>
      <c r="H40" s="9">
        <v>8.7999999999999972</v>
      </c>
      <c r="I40" s="9">
        <v>5.4999999999999929</v>
      </c>
      <c r="J40" s="9">
        <v>21.699999999999989</v>
      </c>
      <c r="K40" s="9">
        <v>25.999999999999943</v>
      </c>
      <c r="L40" s="9">
        <v>39.700000000000273</v>
      </c>
      <c r="M40" s="9">
        <v>0</v>
      </c>
      <c r="N40" s="9">
        <v>8.3999999999996362</v>
      </c>
      <c r="O40" s="9">
        <v>0</v>
      </c>
      <c r="P40" s="9">
        <v>0</v>
      </c>
      <c r="Q40" s="9">
        <v>0</v>
      </c>
      <c r="R40" s="9">
        <v>0</v>
      </c>
      <c r="S40" s="9">
        <v>0</v>
      </c>
      <c r="T40" s="9">
        <v>0</v>
      </c>
      <c r="U40" s="9">
        <v>7</v>
      </c>
      <c r="V40" s="9">
        <v>0</v>
      </c>
      <c r="W40" s="9">
        <v>0</v>
      </c>
      <c r="X40" s="9">
        <v>0</v>
      </c>
      <c r="Y40" s="9">
        <v>32.800000000001091</v>
      </c>
      <c r="Z40" s="9">
        <v>0</v>
      </c>
      <c r="AA40" s="9">
        <v>37.599999999998545</v>
      </c>
      <c r="AB40" s="9">
        <v>0</v>
      </c>
      <c r="AC40" s="9">
        <v>0</v>
      </c>
      <c r="AD40" s="9">
        <v>0</v>
      </c>
      <c r="AE40" s="9">
        <v>0</v>
      </c>
      <c r="AF40" s="9">
        <v>0</v>
      </c>
      <c r="AG40" s="9">
        <v>1.2999999999974534</v>
      </c>
      <c r="AH40" s="9">
        <v>0</v>
      </c>
      <c r="AI40" s="9">
        <v>0</v>
      </c>
      <c r="AJ40" s="9">
        <v>17.999999999998181</v>
      </c>
      <c r="AK40" s="9">
        <v>48.499999999998181</v>
      </c>
      <c r="AL40" s="9">
        <v>9.5999999999967258</v>
      </c>
      <c r="AM40" s="9">
        <v>51.19999999999709</v>
      </c>
      <c r="AN40" s="9">
        <v>71.399999999997817</v>
      </c>
      <c r="AO40" s="9">
        <v>0</v>
      </c>
      <c r="AP40" s="9">
        <v>0</v>
      </c>
      <c r="AQ40" s="9">
        <v>3.2999999999992724</v>
      </c>
      <c r="AR40" s="9">
        <v>18</v>
      </c>
      <c r="AS40" s="9">
        <v>27.599999999998545</v>
      </c>
      <c r="AT40" s="9">
        <v>11.999999999996362</v>
      </c>
      <c r="AU40" s="9">
        <v>0</v>
      </c>
      <c r="AV40" s="9">
        <v>61.700000000000728</v>
      </c>
      <c r="AW40" s="9">
        <v>40.600000000002183</v>
      </c>
      <c r="AX40" s="9">
        <v>24</v>
      </c>
      <c r="AY40" s="9">
        <v>38.399999999997817</v>
      </c>
      <c r="AZ40" s="9">
        <v>22.799999999999272</v>
      </c>
      <c r="BA40" s="9">
        <v>21.999999999996362</v>
      </c>
      <c r="BB40" s="9">
        <v>17.999999999996362</v>
      </c>
      <c r="BC40" s="61">
        <v>0</v>
      </c>
      <c r="BD40" s="9">
        <v>22</v>
      </c>
      <c r="BE40" s="9">
        <v>41.999999999996362</v>
      </c>
      <c r="BF40" s="9">
        <v>14.299999999999272</v>
      </c>
      <c r="BG40" s="9">
        <v>11.19999999999709</v>
      </c>
      <c r="BH40" s="9">
        <v>0</v>
      </c>
      <c r="BI40" s="9">
        <v>16.5</v>
      </c>
      <c r="BJ40" s="28"/>
      <c r="BK40" s="28"/>
      <c r="BM40" s="3"/>
      <c r="BN40" s="312"/>
      <c r="BO40" s="84"/>
      <c r="BP40" s="3"/>
      <c r="BQ40" s="80"/>
      <c r="BR40" s="87"/>
      <c r="BS40" s="3"/>
      <c r="BT40" s="84"/>
      <c r="BU40" s="143"/>
    </row>
    <row r="41" spans="1:73" ht="15.75">
      <c r="A41" s="3" t="s">
        <v>141</v>
      </c>
      <c r="B41" s="3"/>
      <c r="C41" s="3"/>
      <c r="D41" s="34">
        <f t="shared" si="1"/>
        <v>1104.9000000000669</v>
      </c>
      <c r="E41" s="9">
        <v>3</v>
      </c>
      <c r="F41" s="9">
        <v>15.700000000000003</v>
      </c>
      <c r="G41" s="9">
        <v>7.5000000000000036</v>
      </c>
      <c r="H41" s="9">
        <v>0</v>
      </c>
      <c r="I41" s="9">
        <v>4.4000000000000021</v>
      </c>
      <c r="J41" s="9">
        <v>19.399999999999999</v>
      </c>
      <c r="K41" s="9">
        <v>0</v>
      </c>
      <c r="L41" s="9">
        <v>11.199999999999932</v>
      </c>
      <c r="M41" s="9">
        <v>0</v>
      </c>
      <c r="N41" s="9">
        <v>0</v>
      </c>
      <c r="O41" s="9">
        <v>0</v>
      </c>
      <c r="P41" s="9">
        <v>4.4999999999990905</v>
      </c>
      <c r="Q41" s="9">
        <v>9.5999999999994543</v>
      </c>
      <c r="R41" s="9">
        <v>26</v>
      </c>
      <c r="S41" s="9">
        <v>29.999999999999091</v>
      </c>
      <c r="T41" s="9">
        <v>0</v>
      </c>
      <c r="U41" s="9">
        <v>7.499999999998181</v>
      </c>
      <c r="V41" s="9">
        <v>0</v>
      </c>
      <c r="W41" s="9">
        <v>0</v>
      </c>
      <c r="X41" s="9">
        <v>0</v>
      </c>
      <c r="Y41" s="9">
        <v>51</v>
      </c>
      <c r="Z41" s="9">
        <v>22.5</v>
      </c>
      <c r="AA41" s="9">
        <v>56.700000000000728</v>
      </c>
      <c r="AB41" s="9">
        <v>0</v>
      </c>
      <c r="AC41" s="9">
        <v>0</v>
      </c>
      <c r="AD41" s="9">
        <v>0</v>
      </c>
      <c r="AE41" s="9">
        <v>0</v>
      </c>
      <c r="AF41" s="9">
        <v>0</v>
      </c>
      <c r="AG41" s="9">
        <v>0</v>
      </c>
      <c r="AH41" s="9">
        <v>16.500000000001819</v>
      </c>
      <c r="AI41" s="9">
        <v>11.200000000002547</v>
      </c>
      <c r="AJ41" s="9">
        <v>26.000000000001819</v>
      </c>
      <c r="AK41" s="9">
        <v>69.200000000002547</v>
      </c>
      <c r="AL41" s="9">
        <v>18.80000000000291</v>
      </c>
      <c r="AM41" s="9">
        <v>38</v>
      </c>
      <c r="AN41" s="9">
        <v>39.000000000003638</v>
      </c>
      <c r="AO41" s="9">
        <v>0</v>
      </c>
      <c r="AP41" s="9">
        <v>20.19999999999709</v>
      </c>
      <c r="AQ41" s="9">
        <v>0</v>
      </c>
      <c r="AR41" s="9">
        <v>27.599999999998545</v>
      </c>
      <c r="AS41" s="9">
        <v>31.399999999997817</v>
      </c>
      <c r="AT41" s="9">
        <v>7.500000000007276</v>
      </c>
      <c r="AU41" s="9">
        <v>40.900000000008731</v>
      </c>
      <c r="AV41" s="9">
        <v>84.550000000006548</v>
      </c>
      <c r="AW41" s="9">
        <v>53.000000000007276</v>
      </c>
      <c r="AX41" s="9">
        <v>28.000000000003638</v>
      </c>
      <c r="AY41" s="9">
        <v>61.850000000005821</v>
      </c>
      <c r="AZ41" s="9">
        <v>57.05000000000291</v>
      </c>
      <c r="BA41" s="9">
        <v>17.400000000001455</v>
      </c>
      <c r="BB41" s="9">
        <v>21.000000000003638</v>
      </c>
      <c r="BC41" s="61">
        <v>4.8000000000029104</v>
      </c>
      <c r="BD41" s="9">
        <v>0</v>
      </c>
      <c r="BE41" s="9">
        <v>54.800000000006548</v>
      </c>
      <c r="BF41" s="9">
        <v>52.05000000000291</v>
      </c>
      <c r="BG41" s="9">
        <v>9.6000000000021828</v>
      </c>
      <c r="BH41" s="9">
        <v>45.5</v>
      </c>
      <c r="BI41" s="9">
        <v>0</v>
      </c>
      <c r="BJ41" s="68"/>
      <c r="BK41" s="68"/>
      <c r="BL41" s="3"/>
      <c r="BM41" s="3"/>
      <c r="BN41" s="313"/>
      <c r="BO41" s="84"/>
      <c r="BP41" s="3"/>
      <c r="BQ41" s="80"/>
      <c r="BR41" s="87"/>
      <c r="BS41" s="3"/>
      <c r="BT41" s="84"/>
      <c r="BU41" s="143"/>
    </row>
    <row r="42" spans="1:73" ht="15.75">
      <c r="A42" s="65" t="s">
        <v>2256</v>
      </c>
      <c r="B42" s="3"/>
      <c r="C42" s="3"/>
      <c r="D42" s="34">
        <f t="shared" si="1"/>
        <v>703.70000000000562</v>
      </c>
      <c r="E42" s="9">
        <v>64.400000000000006</v>
      </c>
      <c r="F42" s="9">
        <v>20.899999999999991</v>
      </c>
      <c r="G42" s="9">
        <v>69.000000000000014</v>
      </c>
      <c r="H42" s="9">
        <v>61.80000000000004</v>
      </c>
      <c r="I42" s="9">
        <v>9.9000000000000341</v>
      </c>
      <c r="J42" s="9">
        <v>0</v>
      </c>
      <c r="K42" s="9">
        <v>0</v>
      </c>
      <c r="L42" s="9">
        <v>67.5</v>
      </c>
      <c r="M42" s="9">
        <v>5.9999999999997726</v>
      </c>
      <c r="N42" s="9">
        <v>0</v>
      </c>
      <c r="O42" s="9">
        <v>0</v>
      </c>
      <c r="P42" s="9">
        <v>4.5000000000013642</v>
      </c>
      <c r="Q42" s="9">
        <v>0</v>
      </c>
      <c r="R42" s="9">
        <v>0</v>
      </c>
      <c r="S42" s="9">
        <v>6.000000000001819</v>
      </c>
      <c r="T42" s="9">
        <v>0</v>
      </c>
      <c r="U42" s="9">
        <v>0</v>
      </c>
      <c r="V42" s="9">
        <v>0</v>
      </c>
      <c r="W42" s="9">
        <v>5.9999999999990905</v>
      </c>
      <c r="X42" s="9">
        <v>23.999999999999091</v>
      </c>
      <c r="Y42" s="9">
        <v>0</v>
      </c>
      <c r="Z42" s="9">
        <v>31.5</v>
      </c>
      <c r="AA42" s="9">
        <v>0</v>
      </c>
      <c r="AB42" s="9">
        <v>0</v>
      </c>
      <c r="AC42" s="9">
        <v>28</v>
      </c>
      <c r="AD42" s="9">
        <v>0</v>
      </c>
      <c r="AE42" s="9">
        <v>0</v>
      </c>
      <c r="AF42" s="9">
        <v>0</v>
      </c>
      <c r="AG42" s="9">
        <v>0</v>
      </c>
      <c r="AH42" s="9">
        <v>31.900000000001455</v>
      </c>
      <c r="AI42" s="9">
        <v>20.200000000000728</v>
      </c>
      <c r="AJ42" s="9">
        <v>0</v>
      </c>
      <c r="AK42" s="9">
        <v>5.5</v>
      </c>
      <c r="AL42" s="9">
        <v>19.5</v>
      </c>
      <c r="AM42" s="9">
        <v>0</v>
      </c>
      <c r="AN42" s="9">
        <v>2.8000000000010914</v>
      </c>
      <c r="AO42" s="9">
        <v>38.400000000001455</v>
      </c>
      <c r="AP42" s="9">
        <v>8.999999999998181</v>
      </c>
      <c r="AQ42" s="9">
        <v>0</v>
      </c>
      <c r="AR42" s="9">
        <v>6.6000000000003638</v>
      </c>
      <c r="AS42" s="9">
        <v>0</v>
      </c>
      <c r="AT42" s="9">
        <v>29.499999999998181</v>
      </c>
      <c r="AU42" s="9">
        <v>21.499999999996362</v>
      </c>
      <c r="AV42" s="9">
        <v>0</v>
      </c>
      <c r="AW42" s="9">
        <v>8.7000000000007276</v>
      </c>
      <c r="AX42" s="9">
        <v>8.7000000000007276</v>
      </c>
      <c r="AY42" s="9">
        <v>6.500000000001819</v>
      </c>
      <c r="AZ42" s="9">
        <v>24.000000000001819</v>
      </c>
      <c r="BA42" s="9">
        <v>21.000000000001819</v>
      </c>
      <c r="BB42" s="9">
        <v>0</v>
      </c>
      <c r="BC42" s="61">
        <v>0</v>
      </c>
      <c r="BD42" s="9">
        <v>12.000000000001819</v>
      </c>
      <c r="BE42" s="9">
        <v>17.400000000001455</v>
      </c>
      <c r="BF42" s="9">
        <v>20.999999999996362</v>
      </c>
      <c r="BG42" s="9">
        <v>0</v>
      </c>
      <c r="BH42" s="9">
        <v>0</v>
      </c>
      <c r="BI42" s="9">
        <v>0</v>
      </c>
      <c r="BJ42" s="294"/>
      <c r="BK42" s="294"/>
      <c r="BL42" s="65"/>
      <c r="BM42" s="68"/>
      <c r="BN42" s="312"/>
      <c r="BO42" s="84"/>
      <c r="BP42" s="3"/>
      <c r="BQ42" s="80"/>
      <c r="BR42" s="87"/>
      <c r="BS42" s="3"/>
      <c r="BT42" s="84"/>
      <c r="BU42" s="143"/>
    </row>
    <row r="43" spans="1:73" ht="15.75">
      <c r="A43" s="65" t="s">
        <v>2257</v>
      </c>
      <c r="B43" s="3"/>
      <c r="C43" s="3"/>
      <c r="D43" s="34">
        <f t="shared" si="1"/>
        <v>755.49999999995953</v>
      </c>
      <c r="E43" s="9">
        <v>7.8000000000000007</v>
      </c>
      <c r="F43" s="9">
        <v>12.100000000000001</v>
      </c>
      <c r="G43" s="9">
        <v>18.200000000000003</v>
      </c>
      <c r="H43" s="9">
        <v>2.6000000000000014</v>
      </c>
      <c r="I43" s="9">
        <v>4.3999999999999986</v>
      </c>
      <c r="J43" s="9">
        <v>13.200000000000003</v>
      </c>
      <c r="K43" s="9">
        <v>26.200000000000045</v>
      </c>
      <c r="L43" s="9">
        <v>17.200000000000045</v>
      </c>
      <c r="M43" s="9">
        <v>27.999999999999773</v>
      </c>
      <c r="N43" s="9">
        <v>0</v>
      </c>
      <c r="O43" s="9">
        <v>6.9999999999995453</v>
      </c>
      <c r="P43" s="9">
        <v>0</v>
      </c>
      <c r="Q43" s="9">
        <v>0</v>
      </c>
      <c r="R43" s="9">
        <v>0</v>
      </c>
      <c r="S43" s="9">
        <v>43.999999999997272</v>
      </c>
      <c r="T43" s="9">
        <v>0</v>
      </c>
      <c r="U43" s="9">
        <v>0</v>
      </c>
      <c r="V43" s="9">
        <v>0</v>
      </c>
      <c r="W43" s="9">
        <v>0</v>
      </c>
      <c r="X43" s="9">
        <v>0</v>
      </c>
      <c r="Y43" s="9">
        <v>30.000000000001819</v>
      </c>
      <c r="Z43" s="9">
        <v>3.9000000000014552</v>
      </c>
      <c r="AA43" s="9">
        <v>17.5</v>
      </c>
      <c r="AB43" s="9">
        <v>0</v>
      </c>
      <c r="AC43" s="9">
        <v>2.7999999999992724</v>
      </c>
      <c r="AD43" s="9">
        <v>5.5999999999985448</v>
      </c>
      <c r="AE43" s="9">
        <v>0</v>
      </c>
      <c r="AF43" s="9">
        <v>0</v>
      </c>
      <c r="AG43" s="9">
        <v>0</v>
      </c>
      <c r="AH43" s="9">
        <v>16.500000000001819</v>
      </c>
      <c r="AI43" s="9">
        <v>13.400000000001455</v>
      </c>
      <c r="AJ43" s="9">
        <v>2.8000000000010914</v>
      </c>
      <c r="AK43" s="9">
        <v>47.500000000001819</v>
      </c>
      <c r="AL43" s="9">
        <v>0</v>
      </c>
      <c r="AM43" s="9">
        <v>0</v>
      </c>
      <c r="AN43" s="9">
        <v>12</v>
      </c>
      <c r="AO43" s="9">
        <v>0</v>
      </c>
      <c r="AP43" s="9">
        <v>0</v>
      </c>
      <c r="AQ43" s="9">
        <v>11.199999999993452</v>
      </c>
      <c r="AR43" s="9">
        <v>24.599999999994907</v>
      </c>
      <c r="AS43" s="9">
        <v>29.599999999994907</v>
      </c>
      <c r="AT43" s="9">
        <v>7.7999999999956344</v>
      </c>
      <c r="AU43" s="9">
        <v>0</v>
      </c>
      <c r="AV43" s="9">
        <v>58.499999999996362</v>
      </c>
      <c r="AW43" s="9">
        <v>25.499999999996362</v>
      </c>
      <c r="AX43" s="9">
        <v>23.999999999996362</v>
      </c>
      <c r="AY43" s="9">
        <v>43.299999999999272</v>
      </c>
      <c r="AZ43" s="9">
        <v>27.299999999995634</v>
      </c>
      <c r="BA43" s="9">
        <v>8.5</v>
      </c>
      <c r="BB43" s="9">
        <v>42</v>
      </c>
      <c r="BC43" s="61">
        <v>0</v>
      </c>
      <c r="BD43" s="9">
        <v>0</v>
      </c>
      <c r="BE43" s="9">
        <v>53.200000000000728</v>
      </c>
      <c r="BF43" s="9">
        <v>16.499999999996362</v>
      </c>
      <c r="BG43" s="9">
        <v>36.799999999999272</v>
      </c>
      <c r="BH43" s="9">
        <v>8.3999999999978172</v>
      </c>
      <c r="BI43" s="9">
        <v>5.5999999999985448</v>
      </c>
      <c r="BJ43" s="294"/>
      <c r="BK43" s="294"/>
      <c r="BL43" s="65"/>
      <c r="BM43" s="68"/>
      <c r="BN43" s="312"/>
      <c r="BO43" s="84"/>
      <c r="BP43" s="3"/>
      <c r="BQ43" s="80"/>
      <c r="BR43" s="87"/>
      <c r="BS43" s="3"/>
      <c r="BT43" s="84"/>
      <c r="BU43" s="143"/>
    </row>
    <row r="44" spans="1:73" ht="15.75">
      <c r="A44" s="87" t="s">
        <v>1825</v>
      </c>
      <c r="B44" s="3"/>
      <c r="C44" s="3"/>
      <c r="D44" s="34">
        <f t="shared" si="1"/>
        <v>403.40000000003295</v>
      </c>
      <c r="E44" s="9">
        <v>0</v>
      </c>
      <c r="F44" s="9">
        <v>0</v>
      </c>
      <c r="G44" s="9">
        <v>7.1</v>
      </c>
      <c r="H44" s="9">
        <v>18.700000000000003</v>
      </c>
      <c r="I44" s="9">
        <v>0</v>
      </c>
      <c r="J44" s="9">
        <v>1.3000000000000007</v>
      </c>
      <c r="K44" s="9">
        <v>0</v>
      </c>
      <c r="L44" s="9">
        <v>0</v>
      </c>
      <c r="M44" s="9">
        <v>0</v>
      </c>
      <c r="N44" s="9">
        <v>0</v>
      </c>
      <c r="O44" s="9">
        <v>0</v>
      </c>
      <c r="P44" s="9">
        <v>0</v>
      </c>
      <c r="Q44" s="9">
        <v>0</v>
      </c>
      <c r="R44" s="9">
        <v>0</v>
      </c>
      <c r="S44" s="9">
        <v>6.499999999998181</v>
      </c>
      <c r="T44" s="9">
        <v>4.499999999998181</v>
      </c>
      <c r="U44" s="9">
        <v>6.499999999998181</v>
      </c>
      <c r="V44" s="9">
        <v>0</v>
      </c>
      <c r="W44" s="9">
        <v>0</v>
      </c>
      <c r="X44" s="9">
        <v>5.999999999996362</v>
      </c>
      <c r="Y44" s="9">
        <v>6.5999999999994543</v>
      </c>
      <c r="Z44" s="9">
        <v>0</v>
      </c>
      <c r="AA44" s="9">
        <v>21.999999999999091</v>
      </c>
      <c r="AB44" s="9">
        <v>0</v>
      </c>
      <c r="AC44" s="9">
        <v>2.3999999999996362</v>
      </c>
      <c r="AD44" s="9">
        <v>4.7999999999983629</v>
      </c>
      <c r="AE44" s="9">
        <v>0</v>
      </c>
      <c r="AF44" s="9">
        <v>0</v>
      </c>
      <c r="AG44" s="9">
        <v>0</v>
      </c>
      <c r="AH44" s="9">
        <v>4.2000000000043656</v>
      </c>
      <c r="AI44" s="9">
        <v>16.200000000002547</v>
      </c>
      <c r="AJ44" s="9">
        <v>0</v>
      </c>
      <c r="AK44" s="9">
        <v>28.000000000001819</v>
      </c>
      <c r="AL44" s="9">
        <v>6.6000000000021828</v>
      </c>
      <c r="AM44" s="9">
        <v>30.200000000002547</v>
      </c>
      <c r="AN44" s="9">
        <v>14.600000000002183</v>
      </c>
      <c r="AO44" s="9">
        <v>2.6000000000021828</v>
      </c>
      <c r="AP44" s="9">
        <v>8.8000000000029104</v>
      </c>
      <c r="AQ44" s="9">
        <v>9.6000000000040018</v>
      </c>
      <c r="AR44" s="9">
        <v>23.400000000003274</v>
      </c>
      <c r="AS44" s="9">
        <v>21.900000000005093</v>
      </c>
      <c r="AT44" s="9">
        <v>0</v>
      </c>
      <c r="AU44" s="9">
        <v>2.2000000000043656</v>
      </c>
      <c r="AV44" s="9">
        <v>39.100000000005821</v>
      </c>
      <c r="AW44" s="9">
        <v>0</v>
      </c>
      <c r="AX44" s="9">
        <v>26.000000000003638</v>
      </c>
      <c r="AY44" s="9">
        <v>0</v>
      </c>
      <c r="AZ44" s="9">
        <v>5.2000000000007276</v>
      </c>
      <c r="BA44" s="9">
        <v>8.500000000003638</v>
      </c>
      <c r="BB44" s="9">
        <v>19.5</v>
      </c>
      <c r="BC44" s="61">
        <v>2.7999999999992724</v>
      </c>
      <c r="BD44" s="9">
        <v>0</v>
      </c>
      <c r="BE44" s="9">
        <v>19.499999999996362</v>
      </c>
      <c r="BF44" s="9">
        <v>0</v>
      </c>
      <c r="BG44" s="9">
        <v>4.5</v>
      </c>
      <c r="BH44" s="9">
        <v>0</v>
      </c>
      <c r="BI44" s="9">
        <v>23.599999999998545</v>
      </c>
      <c r="BJ44" s="235"/>
      <c r="BK44" s="235"/>
      <c r="BL44" s="87"/>
      <c r="BM44" s="3"/>
      <c r="BN44" s="312"/>
      <c r="BO44" s="84"/>
      <c r="BP44" s="41"/>
      <c r="BQ44" s="80"/>
      <c r="BR44" s="87"/>
      <c r="BS44" s="3"/>
      <c r="BT44" s="84"/>
      <c r="BU44" s="143"/>
    </row>
    <row r="45" spans="1:73" ht="15.75">
      <c r="A45" s="3" t="s">
        <v>833</v>
      </c>
      <c r="B45" s="3"/>
      <c r="C45" s="3"/>
      <c r="D45" s="34">
        <f t="shared" si="1"/>
        <v>915.70000000005177</v>
      </c>
      <c r="E45" s="9">
        <v>0</v>
      </c>
      <c r="F45" s="9">
        <v>3.9000000000000004</v>
      </c>
      <c r="G45" s="9">
        <v>4.4000000000000004</v>
      </c>
      <c r="H45" s="9">
        <v>0</v>
      </c>
      <c r="I45" s="9">
        <v>4.5</v>
      </c>
      <c r="J45" s="9">
        <v>23.8</v>
      </c>
      <c r="K45" s="9">
        <v>19.5</v>
      </c>
      <c r="L45" s="9">
        <v>41.400000000000091</v>
      </c>
      <c r="M45" s="9">
        <v>26</v>
      </c>
      <c r="N45" s="9">
        <v>8.5</v>
      </c>
      <c r="O45" s="9">
        <v>0</v>
      </c>
      <c r="P45" s="9">
        <v>3.2999999999974534</v>
      </c>
      <c r="Q45" s="9">
        <v>2.7999999999974534</v>
      </c>
      <c r="R45" s="9">
        <v>0</v>
      </c>
      <c r="S45" s="9">
        <v>4.3999999999978172</v>
      </c>
      <c r="T45" s="9">
        <v>0</v>
      </c>
      <c r="U45" s="9">
        <v>0</v>
      </c>
      <c r="V45" s="9">
        <v>0</v>
      </c>
      <c r="W45" s="9">
        <v>5.5</v>
      </c>
      <c r="X45" s="9">
        <v>22</v>
      </c>
      <c r="Y45" s="9">
        <v>29.600000000002183</v>
      </c>
      <c r="Z45" s="9">
        <v>16.500000000001819</v>
      </c>
      <c r="AA45" s="9">
        <v>17.100000000000364</v>
      </c>
      <c r="AB45" s="9">
        <v>0</v>
      </c>
      <c r="AC45" s="9">
        <v>0</v>
      </c>
      <c r="AD45" s="9">
        <v>0</v>
      </c>
      <c r="AE45" s="9">
        <v>7</v>
      </c>
      <c r="AF45" s="9">
        <v>16.500000000003638</v>
      </c>
      <c r="AG45" s="9">
        <v>0</v>
      </c>
      <c r="AH45" s="9">
        <v>0</v>
      </c>
      <c r="AI45" s="9">
        <v>25.500000000003638</v>
      </c>
      <c r="AJ45" s="9">
        <v>23.600000000002183</v>
      </c>
      <c r="AK45" s="9">
        <v>56.250000000001819</v>
      </c>
      <c r="AL45" s="9">
        <v>2.8000000000010914</v>
      </c>
      <c r="AM45" s="9">
        <v>12</v>
      </c>
      <c r="AN45" s="9">
        <v>30</v>
      </c>
      <c r="AO45" s="9">
        <v>10.100000000002183</v>
      </c>
      <c r="AP45" s="9">
        <v>6.6000000000094587</v>
      </c>
      <c r="AQ45" s="9">
        <v>0</v>
      </c>
      <c r="AR45" s="9">
        <v>33.100000000005821</v>
      </c>
      <c r="AS45" s="9">
        <v>36.300000000006548</v>
      </c>
      <c r="AT45" s="9">
        <v>5.5</v>
      </c>
      <c r="AU45" s="9">
        <v>0</v>
      </c>
      <c r="AV45" s="9">
        <v>57.25</v>
      </c>
      <c r="AW45" s="9">
        <v>29.700000000000728</v>
      </c>
      <c r="AX45" s="9">
        <v>29.400000000001455</v>
      </c>
      <c r="AY45" s="9">
        <v>43.200000000004366</v>
      </c>
      <c r="AZ45" s="9">
        <v>49.600000000005821</v>
      </c>
      <c r="BA45" s="9">
        <v>26.200000000000728</v>
      </c>
      <c r="BB45" s="9">
        <v>21.000000000003638</v>
      </c>
      <c r="BC45" s="61">
        <v>22.500000000003638</v>
      </c>
      <c r="BD45" s="9">
        <v>0</v>
      </c>
      <c r="BE45" s="9">
        <v>51</v>
      </c>
      <c r="BF45" s="9">
        <v>43.19999999999709</v>
      </c>
      <c r="BG45" s="9">
        <v>36.399999999997817</v>
      </c>
      <c r="BH45" s="9">
        <v>7.8000000000029104</v>
      </c>
      <c r="BI45" s="9">
        <v>0</v>
      </c>
      <c r="BJ45" s="68"/>
      <c r="BK45" s="68"/>
      <c r="BL45" s="3"/>
      <c r="BM45" s="3"/>
      <c r="BN45" s="312"/>
      <c r="BO45" s="84"/>
      <c r="BP45" s="3"/>
      <c r="BQ45" s="80"/>
      <c r="BR45" s="87"/>
      <c r="BS45" s="113"/>
      <c r="BT45" s="84"/>
      <c r="BU45" s="143"/>
    </row>
    <row r="46" spans="1:73" ht="15.75">
      <c r="A46" s="3" t="s">
        <v>834</v>
      </c>
      <c r="B46" s="3"/>
      <c r="C46" s="3"/>
      <c r="D46" s="34">
        <f t="shared" si="1"/>
        <v>849.10000000001651</v>
      </c>
      <c r="E46" s="9">
        <v>22</v>
      </c>
      <c r="F46" s="9">
        <v>20.700000000000003</v>
      </c>
      <c r="G46" s="9">
        <v>14.399999999999999</v>
      </c>
      <c r="H46" s="9">
        <v>29.699999999999996</v>
      </c>
      <c r="I46" s="9">
        <v>0</v>
      </c>
      <c r="J46" s="9">
        <v>22.5</v>
      </c>
      <c r="K46" s="9">
        <v>0</v>
      </c>
      <c r="L46" s="9">
        <v>29.999999999999886</v>
      </c>
      <c r="M46" s="9">
        <v>0</v>
      </c>
      <c r="N46" s="9">
        <v>0</v>
      </c>
      <c r="O46" s="9">
        <v>0</v>
      </c>
      <c r="P46" s="9">
        <v>24</v>
      </c>
      <c r="Q46" s="9">
        <v>29.999999999999091</v>
      </c>
      <c r="R46" s="9">
        <v>16.499999999999091</v>
      </c>
      <c r="S46" s="9">
        <v>27.999999999999091</v>
      </c>
      <c r="T46" s="9">
        <v>7.1999999999979991</v>
      </c>
      <c r="U46" s="9">
        <v>0</v>
      </c>
      <c r="V46" s="9">
        <v>0</v>
      </c>
      <c r="W46" s="9">
        <v>0</v>
      </c>
      <c r="X46" s="9">
        <v>0</v>
      </c>
      <c r="Y46" s="9">
        <v>0</v>
      </c>
      <c r="Z46" s="9">
        <v>0</v>
      </c>
      <c r="AA46" s="9">
        <v>6.499999999996362</v>
      </c>
      <c r="AB46" s="9">
        <v>0</v>
      </c>
      <c r="AC46" s="9">
        <v>1.1999999999970896</v>
      </c>
      <c r="AD46" s="9">
        <v>23.999999999997272</v>
      </c>
      <c r="AE46" s="9">
        <v>0</v>
      </c>
      <c r="AF46" s="9">
        <v>36.199999999998909</v>
      </c>
      <c r="AG46" s="9">
        <v>32.499999999998181</v>
      </c>
      <c r="AH46" s="9">
        <v>0</v>
      </c>
      <c r="AI46" s="9">
        <v>1.2999999999992724</v>
      </c>
      <c r="AJ46" s="9">
        <v>22.5</v>
      </c>
      <c r="AK46" s="9">
        <v>35.299999999997453</v>
      </c>
      <c r="AL46" s="9">
        <v>12.099999999998545</v>
      </c>
      <c r="AM46" s="9">
        <v>22.100000000004002</v>
      </c>
      <c r="AN46" s="9">
        <v>27.500000000005457</v>
      </c>
      <c r="AO46" s="9">
        <v>0</v>
      </c>
      <c r="AP46" s="9">
        <v>0</v>
      </c>
      <c r="AQ46" s="9">
        <v>2.4000000000050932</v>
      </c>
      <c r="AR46" s="9">
        <v>27.300000000004729</v>
      </c>
      <c r="AS46" s="9">
        <v>32.900000000006912</v>
      </c>
      <c r="AT46" s="9">
        <v>0</v>
      </c>
      <c r="AU46" s="9">
        <v>10.400000000003274</v>
      </c>
      <c r="AV46" s="9">
        <v>27.500000000003638</v>
      </c>
      <c r="AW46" s="9">
        <v>19.5</v>
      </c>
      <c r="AX46" s="9">
        <v>56.700000000000728</v>
      </c>
      <c r="AY46" s="9">
        <v>26.000000000003638</v>
      </c>
      <c r="AZ46" s="9">
        <v>13.500000000003638</v>
      </c>
      <c r="BA46" s="9">
        <v>18.200000000000728</v>
      </c>
      <c r="BB46" s="9">
        <v>28.5</v>
      </c>
      <c r="BC46" s="61">
        <v>5.2000000000007276</v>
      </c>
      <c r="BD46" s="9">
        <v>7.2000000000007276</v>
      </c>
      <c r="BE46" s="9">
        <v>50</v>
      </c>
      <c r="BF46" s="9">
        <v>25.999999999996362</v>
      </c>
      <c r="BG46" s="9">
        <v>0</v>
      </c>
      <c r="BH46" s="9">
        <v>0</v>
      </c>
      <c r="BI46" s="9">
        <v>31.599999999998545</v>
      </c>
      <c r="BJ46" s="68"/>
      <c r="BK46" s="68"/>
      <c r="BL46" s="3"/>
      <c r="BM46" s="3"/>
      <c r="BN46" s="313"/>
      <c r="BO46" s="84"/>
      <c r="BP46" s="3"/>
      <c r="BQ46" s="80"/>
      <c r="BR46" s="87"/>
      <c r="BS46" s="3"/>
      <c r="BT46" s="84"/>
      <c r="BU46" s="143"/>
    </row>
    <row r="47" spans="1:73" ht="15.75">
      <c r="A47" s="65" t="s">
        <v>23</v>
      </c>
      <c r="B47" s="3"/>
      <c r="C47" s="3"/>
      <c r="D47" s="34">
        <f t="shared" si="1"/>
        <v>614.49999999996737</v>
      </c>
      <c r="E47" s="9">
        <v>3</v>
      </c>
      <c r="F47" s="9">
        <v>16.5</v>
      </c>
      <c r="G47" s="9">
        <v>17.600000000000001</v>
      </c>
      <c r="H47" s="9">
        <v>0</v>
      </c>
      <c r="I47" s="9">
        <v>6</v>
      </c>
      <c r="J47" s="9">
        <v>0</v>
      </c>
      <c r="K47" s="9">
        <v>22.500000000000057</v>
      </c>
      <c r="L47" s="9">
        <v>6</v>
      </c>
      <c r="M47" s="9">
        <v>22.000000000000455</v>
      </c>
      <c r="N47" s="9">
        <v>0</v>
      </c>
      <c r="O47" s="9">
        <v>0</v>
      </c>
      <c r="P47" s="9">
        <v>0</v>
      </c>
      <c r="Q47" s="9">
        <v>0</v>
      </c>
      <c r="R47" s="9">
        <v>0</v>
      </c>
      <c r="S47" s="9">
        <v>0</v>
      </c>
      <c r="T47" s="9">
        <v>4.2000000000016371</v>
      </c>
      <c r="U47" s="9">
        <v>6.500000000001819</v>
      </c>
      <c r="V47" s="9">
        <v>0</v>
      </c>
      <c r="W47" s="9">
        <v>0</v>
      </c>
      <c r="X47" s="9">
        <v>5.5999999999994543</v>
      </c>
      <c r="Y47" s="9">
        <v>22</v>
      </c>
      <c r="Z47" s="9">
        <v>11.699999999998909</v>
      </c>
      <c r="AA47" s="9">
        <v>17.799999999997453</v>
      </c>
      <c r="AB47" s="9">
        <v>0</v>
      </c>
      <c r="AC47" s="9">
        <v>0</v>
      </c>
      <c r="AD47" s="9">
        <v>0</v>
      </c>
      <c r="AE47" s="9">
        <v>0</v>
      </c>
      <c r="AF47" s="9">
        <v>29.999999999994543</v>
      </c>
      <c r="AG47" s="9">
        <v>0</v>
      </c>
      <c r="AH47" s="9">
        <v>37.899999999995998</v>
      </c>
      <c r="AI47" s="9">
        <v>11.999999999994543</v>
      </c>
      <c r="AJ47" s="9">
        <v>2.1999999999970896</v>
      </c>
      <c r="AK47" s="9">
        <v>51.999999999996362</v>
      </c>
      <c r="AL47" s="9">
        <v>11.999999999996362</v>
      </c>
      <c r="AM47" s="9">
        <v>12</v>
      </c>
      <c r="AN47" s="9">
        <v>53.299999999999272</v>
      </c>
      <c r="AO47" s="9">
        <v>0</v>
      </c>
      <c r="AP47" s="9">
        <v>0</v>
      </c>
      <c r="AQ47" s="9">
        <v>0</v>
      </c>
      <c r="AR47" s="9">
        <v>8.999999999996362</v>
      </c>
      <c r="AS47" s="9">
        <v>0</v>
      </c>
      <c r="AT47" s="9">
        <v>0</v>
      </c>
      <c r="AU47" s="9">
        <v>0</v>
      </c>
      <c r="AV47" s="9">
        <v>56.600000000002183</v>
      </c>
      <c r="AW47" s="9">
        <v>6.6000000000021828</v>
      </c>
      <c r="AX47" s="9">
        <v>6.6000000000021828</v>
      </c>
      <c r="AY47" s="9">
        <v>22.5</v>
      </c>
      <c r="AZ47" s="9">
        <v>16.5</v>
      </c>
      <c r="BA47" s="9">
        <v>6.4000000000014552</v>
      </c>
      <c r="BB47" s="9">
        <v>0</v>
      </c>
      <c r="BC47" s="61">
        <v>0</v>
      </c>
      <c r="BD47" s="9">
        <v>33.599999999998545</v>
      </c>
      <c r="BE47" s="9">
        <v>0</v>
      </c>
      <c r="BF47" s="9">
        <v>33.099999999998545</v>
      </c>
      <c r="BG47" s="9">
        <v>26.19999999999709</v>
      </c>
      <c r="BH47" s="9">
        <v>6.5999999999985448</v>
      </c>
      <c r="BI47" s="9">
        <v>17.999999999996362</v>
      </c>
      <c r="BJ47" s="294"/>
      <c r="BK47" s="294"/>
      <c r="BL47" s="65"/>
      <c r="BM47" s="3"/>
      <c r="BN47" s="313"/>
      <c r="BO47" s="84"/>
      <c r="BP47" s="3"/>
      <c r="BQ47" s="80"/>
      <c r="BR47" s="87"/>
      <c r="BS47" s="3"/>
      <c r="BT47" s="84"/>
      <c r="BU47" s="143"/>
    </row>
    <row r="48" spans="1:73" ht="15.75">
      <c r="A48" s="65" t="s">
        <v>25</v>
      </c>
      <c r="B48" s="3"/>
      <c r="C48" s="3"/>
      <c r="D48" s="34">
        <f t="shared" si="1"/>
        <v>806.20000000008361</v>
      </c>
      <c r="E48" s="9">
        <v>0</v>
      </c>
      <c r="F48" s="9">
        <v>26</v>
      </c>
      <c r="G48" s="9">
        <v>0</v>
      </c>
      <c r="H48" s="9">
        <v>0</v>
      </c>
      <c r="I48" s="9">
        <v>0</v>
      </c>
      <c r="J48" s="9">
        <v>21</v>
      </c>
      <c r="K48" s="9">
        <v>0</v>
      </c>
      <c r="L48" s="9">
        <v>18.500000000000114</v>
      </c>
      <c r="M48" s="9">
        <v>0</v>
      </c>
      <c r="N48" s="9">
        <v>0</v>
      </c>
      <c r="O48" s="9">
        <v>0</v>
      </c>
      <c r="P48" s="9">
        <v>3.6000000000003638</v>
      </c>
      <c r="Q48" s="9">
        <v>0</v>
      </c>
      <c r="R48" s="9">
        <v>0</v>
      </c>
      <c r="S48" s="9">
        <v>4.7999999999992724</v>
      </c>
      <c r="T48" s="9">
        <v>0</v>
      </c>
      <c r="U48" s="9">
        <v>7.4999999999990905</v>
      </c>
      <c r="V48" s="9">
        <v>0</v>
      </c>
      <c r="W48" s="9">
        <v>10.299999999997453</v>
      </c>
      <c r="X48" s="9">
        <v>23.19999999999709</v>
      </c>
      <c r="Y48" s="9">
        <v>30.000000000001819</v>
      </c>
      <c r="Z48" s="9">
        <v>18.000000000001819</v>
      </c>
      <c r="AA48" s="9">
        <v>26.800000000001091</v>
      </c>
      <c r="AB48" s="9">
        <v>0</v>
      </c>
      <c r="AC48" s="9">
        <v>22.000000000001819</v>
      </c>
      <c r="AD48" s="9">
        <v>0</v>
      </c>
      <c r="AE48" s="9">
        <v>0</v>
      </c>
      <c r="AF48" s="9">
        <v>4.8000000000065484</v>
      </c>
      <c r="AG48" s="9">
        <v>0</v>
      </c>
      <c r="AH48" s="9">
        <v>0</v>
      </c>
      <c r="AI48" s="9">
        <v>9.3000000000065484</v>
      </c>
      <c r="AJ48" s="9">
        <v>27.000000000007276</v>
      </c>
      <c r="AK48" s="9">
        <v>67.000000000007276</v>
      </c>
      <c r="AL48" s="9">
        <v>8.8000000000065484</v>
      </c>
      <c r="AM48" s="9">
        <v>12.000000000007276</v>
      </c>
      <c r="AN48" s="9">
        <v>30.000000000007276</v>
      </c>
      <c r="AO48" s="9">
        <v>0</v>
      </c>
      <c r="AP48" s="9">
        <v>7.1999999999970896</v>
      </c>
      <c r="AQ48" s="9">
        <v>0</v>
      </c>
      <c r="AR48" s="9">
        <v>19.499999999996362</v>
      </c>
      <c r="AS48" s="9">
        <v>30.700000000000728</v>
      </c>
      <c r="AT48" s="9">
        <v>16.400000000008731</v>
      </c>
      <c r="AU48" s="9">
        <v>0</v>
      </c>
      <c r="AV48" s="9">
        <v>74.500000000007276</v>
      </c>
      <c r="AW48" s="9">
        <v>44.30000000000291</v>
      </c>
      <c r="AX48" s="9">
        <v>26</v>
      </c>
      <c r="AY48" s="9">
        <v>45.80000000000291</v>
      </c>
      <c r="AZ48" s="9">
        <v>27.700000000004366</v>
      </c>
      <c r="BA48" s="9">
        <v>24.000000000003638</v>
      </c>
      <c r="BB48" s="9">
        <v>19.500000000003638</v>
      </c>
      <c r="BC48" s="61">
        <v>6.000000000003638</v>
      </c>
      <c r="BD48" s="9">
        <v>0</v>
      </c>
      <c r="BE48" s="9">
        <v>47.5</v>
      </c>
      <c r="BF48" s="9">
        <v>46.500000000003638</v>
      </c>
      <c r="BG48" s="9">
        <v>0</v>
      </c>
      <c r="BH48" s="9">
        <v>0</v>
      </c>
      <c r="BI48" s="9">
        <v>0</v>
      </c>
      <c r="BJ48" s="294"/>
      <c r="BK48" s="294"/>
      <c r="BL48" s="65"/>
      <c r="BM48" s="3"/>
      <c r="BN48" s="312"/>
      <c r="BO48" s="84"/>
      <c r="BP48" s="3"/>
      <c r="BQ48" s="80"/>
      <c r="BR48" s="87"/>
      <c r="BS48" s="3"/>
      <c r="BT48" s="84"/>
      <c r="BU48" s="143"/>
    </row>
    <row r="49" spans="1:73" ht="15.75">
      <c r="A49" s="87" t="s">
        <v>1835</v>
      </c>
      <c r="B49" s="3"/>
      <c r="C49" s="3"/>
      <c r="D49" s="34">
        <f t="shared" si="1"/>
        <v>574.70000000010634</v>
      </c>
      <c r="E49" s="9">
        <v>3</v>
      </c>
      <c r="F49" s="9">
        <v>0</v>
      </c>
      <c r="G49" s="9">
        <v>11.9</v>
      </c>
      <c r="H49" s="9">
        <v>0</v>
      </c>
      <c r="I49" s="9">
        <v>0</v>
      </c>
      <c r="J49" s="9">
        <v>18</v>
      </c>
      <c r="K49" s="9">
        <v>0</v>
      </c>
      <c r="L49" s="9">
        <v>41.5</v>
      </c>
      <c r="M49" s="9">
        <v>6.4999999999997726</v>
      </c>
      <c r="N49" s="9">
        <v>0</v>
      </c>
      <c r="O49" s="9">
        <v>0</v>
      </c>
      <c r="P49" s="9">
        <v>0</v>
      </c>
      <c r="Q49" s="9">
        <v>0</v>
      </c>
      <c r="R49" s="9">
        <v>0</v>
      </c>
      <c r="S49" s="9">
        <v>0</v>
      </c>
      <c r="T49" s="9">
        <v>0</v>
      </c>
      <c r="U49" s="9">
        <v>7</v>
      </c>
      <c r="V49" s="9">
        <v>0</v>
      </c>
      <c r="W49" s="9">
        <v>0</v>
      </c>
      <c r="X49" s="9">
        <v>0</v>
      </c>
      <c r="Y49" s="9">
        <v>28</v>
      </c>
      <c r="Z49" s="9">
        <v>0</v>
      </c>
      <c r="AA49" s="9">
        <v>25.000000000001819</v>
      </c>
      <c r="AB49" s="9">
        <v>0</v>
      </c>
      <c r="AC49" s="9">
        <v>0</v>
      </c>
      <c r="AD49" s="9">
        <v>0</v>
      </c>
      <c r="AE49" s="9">
        <v>0</v>
      </c>
      <c r="AF49" s="9">
        <v>0</v>
      </c>
      <c r="AG49" s="9">
        <v>0</v>
      </c>
      <c r="AH49" s="9">
        <v>12.100000000005821</v>
      </c>
      <c r="AI49" s="9">
        <v>9.2000000000061846</v>
      </c>
      <c r="AJ49" s="9">
        <v>0</v>
      </c>
      <c r="AK49" s="9">
        <v>61.400000000005093</v>
      </c>
      <c r="AL49" s="9">
        <v>1.3000000000047294</v>
      </c>
      <c r="AM49" s="9">
        <v>0</v>
      </c>
      <c r="AN49" s="9">
        <v>12.600000000002183</v>
      </c>
      <c r="AO49" s="9">
        <v>26.000000000003638</v>
      </c>
      <c r="AP49" s="9">
        <v>0</v>
      </c>
      <c r="AQ49" s="9">
        <v>0</v>
      </c>
      <c r="AR49" s="9">
        <v>0</v>
      </c>
      <c r="AS49" s="9">
        <v>9.6000000000058208</v>
      </c>
      <c r="AT49" s="9">
        <v>0</v>
      </c>
      <c r="AU49" s="9">
        <v>0</v>
      </c>
      <c r="AV49" s="9">
        <v>68.400000000005093</v>
      </c>
      <c r="AW49" s="9">
        <v>26.400000000005093</v>
      </c>
      <c r="AX49" s="9">
        <v>0</v>
      </c>
      <c r="AY49" s="9">
        <v>39.400000000008731</v>
      </c>
      <c r="AZ49" s="9">
        <v>21.000000000007276</v>
      </c>
      <c r="BA49" s="9">
        <v>27.800000000006548</v>
      </c>
      <c r="BB49" s="9">
        <v>0</v>
      </c>
      <c r="BC49" s="61">
        <v>19.900000000008731</v>
      </c>
      <c r="BD49" s="9">
        <v>0</v>
      </c>
      <c r="BE49" s="9">
        <v>24.000000000007276</v>
      </c>
      <c r="BF49" s="9">
        <v>59.900000000008731</v>
      </c>
      <c r="BG49" s="9">
        <v>8.8000000000065484</v>
      </c>
      <c r="BH49" s="9">
        <v>0</v>
      </c>
      <c r="BI49" s="9">
        <v>6.000000000007276</v>
      </c>
      <c r="BJ49" s="235"/>
      <c r="BK49" s="235"/>
      <c r="BL49" s="87"/>
      <c r="BM49" s="3"/>
      <c r="BN49" s="313"/>
      <c r="BO49" s="84"/>
      <c r="BP49" s="41"/>
      <c r="BQ49" s="80"/>
      <c r="BR49" s="87"/>
      <c r="BS49" s="3"/>
      <c r="BT49" s="84"/>
      <c r="BU49" s="143"/>
    </row>
    <row r="50" spans="1:73" ht="15.75">
      <c r="A50" s="87" t="s">
        <v>1842</v>
      </c>
      <c r="B50" s="3"/>
      <c r="C50" s="3"/>
      <c r="D50" s="34">
        <f t="shared" si="1"/>
        <v>775.40000000006876</v>
      </c>
      <c r="E50" s="9">
        <v>12.6</v>
      </c>
      <c r="F50" s="9">
        <v>3.5999999999999996</v>
      </c>
      <c r="G50" s="9">
        <v>37.099999999999994</v>
      </c>
      <c r="H50" s="9">
        <v>15.700000000000003</v>
      </c>
      <c r="I50" s="9">
        <v>0</v>
      </c>
      <c r="J50" s="9">
        <v>21</v>
      </c>
      <c r="K50" s="9">
        <v>0</v>
      </c>
      <c r="L50" s="9">
        <v>36.5</v>
      </c>
      <c r="M50" s="9">
        <v>0</v>
      </c>
      <c r="N50" s="9">
        <v>9.6000000000003638</v>
      </c>
      <c r="O50" s="9">
        <v>0</v>
      </c>
      <c r="P50" s="9">
        <v>0</v>
      </c>
      <c r="Q50" s="9">
        <v>0</v>
      </c>
      <c r="R50" s="9">
        <v>0</v>
      </c>
      <c r="S50" s="9">
        <v>23.999999999999091</v>
      </c>
      <c r="T50" s="9">
        <v>0</v>
      </c>
      <c r="U50" s="9">
        <v>7.4999999999990905</v>
      </c>
      <c r="V50" s="9">
        <v>0</v>
      </c>
      <c r="W50" s="9">
        <v>0</v>
      </c>
      <c r="X50" s="9">
        <v>0</v>
      </c>
      <c r="Y50" s="9">
        <v>47.999999999998181</v>
      </c>
      <c r="Z50" s="9">
        <v>0</v>
      </c>
      <c r="AA50" s="9">
        <v>19.799999999999272</v>
      </c>
      <c r="AB50" s="9">
        <v>0</v>
      </c>
      <c r="AC50" s="9">
        <v>4.7999999999974534</v>
      </c>
      <c r="AD50" s="9">
        <v>0</v>
      </c>
      <c r="AE50" s="9">
        <v>13.199999999998909</v>
      </c>
      <c r="AF50" s="9">
        <v>24</v>
      </c>
      <c r="AG50" s="9">
        <v>0</v>
      </c>
      <c r="AH50" s="9">
        <v>0</v>
      </c>
      <c r="AI50" s="9">
        <v>7.8000000000010914</v>
      </c>
      <c r="AJ50" s="9">
        <v>18</v>
      </c>
      <c r="AK50" s="9">
        <v>47.5</v>
      </c>
      <c r="AL50" s="9">
        <v>8.3999999999996362</v>
      </c>
      <c r="AM50" s="9">
        <v>42.000000000003638</v>
      </c>
      <c r="AN50" s="9">
        <v>39.000000000003638</v>
      </c>
      <c r="AO50" s="9">
        <v>0</v>
      </c>
      <c r="AP50" s="9">
        <v>11.200000000008004</v>
      </c>
      <c r="AQ50" s="9">
        <v>0</v>
      </c>
      <c r="AR50" s="9">
        <v>21</v>
      </c>
      <c r="AS50" s="9">
        <v>21</v>
      </c>
      <c r="AT50" s="9">
        <v>0</v>
      </c>
      <c r="AU50" s="9">
        <v>2.8000000000065484</v>
      </c>
      <c r="AV50" s="9">
        <v>68.800000000006548</v>
      </c>
      <c r="AW50" s="9">
        <v>47.300000000006548</v>
      </c>
      <c r="AX50" s="9">
        <v>28.000000000007276</v>
      </c>
      <c r="AY50" s="9">
        <v>20.200000000008004</v>
      </c>
      <c r="AZ50" s="9">
        <v>28.100000000005821</v>
      </c>
      <c r="BA50" s="9">
        <v>13.100000000009459</v>
      </c>
      <c r="BB50" s="9">
        <v>21.000000000007276</v>
      </c>
      <c r="BC50" s="61">
        <v>0</v>
      </c>
      <c r="BD50" s="9">
        <v>3.2999999999992724</v>
      </c>
      <c r="BE50" s="9">
        <v>21.000000000003638</v>
      </c>
      <c r="BF50" s="9">
        <v>16.5</v>
      </c>
      <c r="BG50" s="9">
        <v>12</v>
      </c>
      <c r="BH50" s="9">
        <v>0</v>
      </c>
      <c r="BI50" s="9">
        <v>0</v>
      </c>
      <c r="BJ50" s="235"/>
      <c r="BK50" s="235"/>
      <c r="BL50" s="87"/>
      <c r="BM50" s="68"/>
      <c r="BN50" s="313"/>
      <c r="BO50" s="84"/>
      <c r="BP50" s="3"/>
      <c r="BQ50" s="80"/>
      <c r="BR50" s="87"/>
      <c r="BS50" s="3"/>
      <c r="BT50" s="84"/>
      <c r="BU50" s="143"/>
    </row>
    <row r="51" spans="1:73" ht="15.75">
      <c r="A51" s="87" t="s">
        <v>1837</v>
      </c>
      <c r="B51" s="3"/>
      <c r="C51" s="3"/>
      <c r="D51" s="34">
        <f t="shared" si="1"/>
        <v>1018.599999999892</v>
      </c>
      <c r="E51" s="9">
        <v>8.1999999999999993</v>
      </c>
      <c r="F51" s="9">
        <v>17.899999999999999</v>
      </c>
      <c r="G51" s="9">
        <v>23.5</v>
      </c>
      <c r="H51" s="9">
        <v>23.999999999999993</v>
      </c>
      <c r="I51" s="9">
        <v>5.2000000000000028</v>
      </c>
      <c r="J51" s="9">
        <v>34.299999999999997</v>
      </c>
      <c r="K51" s="9">
        <v>21.000000000000057</v>
      </c>
      <c r="L51" s="9">
        <v>0</v>
      </c>
      <c r="M51" s="9">
        <v>32.200000000000045</v>
      </c>
      <c r="N51" s="9">
        <v>16.400000000000091</v>
      </c>
      <c r="O51" s="9">
        <v>7.5000000000004547</v>
      </c>
      <c r="P51" s="9">
        <v>0</v>
      </c>
      <c r="Q51" s="9">
        <v>2.4000000000023647</v>
      </c>
      <c r="R51" s="9">
        <v>0</v>
      </c>
      <c r="S51" s="9">
        <v>21.000000000001819</v>
      </c>
      <c r="T51" s="9">
        <v>0</v>
      </c>
      <c r="U51" s="9">
        <v>6.500000000003638</v>
      </c>
      <c r="V51" s="9">
        <v>0</v>
      </c>
      <c r="W51" s="9">
        <v>0</v>
      </c>
      <c r="X51" s="9">
        <v>0</v>
      </c>
      <c r="Y51" s="9">
        <v>53.299999999995634</v>
      </c>
      <c r="Z51" s="9">
        <v>0</v>
      </c>
      <c r="AA51" s="9">
        <v>18.799999999997453</v>
      </c>
      <c r="AB51" s="9">
        <v>0</v>
      </c>
      <c r="AC51" s="9">
        <v>19.499999999998181</v>
      </c>
      <c r="AD51" s="9">
        <v>11.999999999996362</v>
      </c>
      <c r="AE51" s="9">
        <v>23.299999999995634</v>
      </c>
      <c r="AF51" s="9">
        <v>21.999999999996362</v>
      </c>
      <c r="AG51" s="9">
        <v>0</v>
      </c>
      <c r="AH51" s="9">
        <v>31.599999999994907</v>
      </c>
      <c r="AI51" s="9">
        <v>33.499999999996362</v>
      </c>
      <c r="AJ51" s="9">
        <v>2.7999999999956344</v>
      </c>
      <c r="AK51" s="9">
        <v>72.499999999996362</v>
      </c>
      <c r="AL51" s="9">
        <v>0</v>
      </c>
      <c r="AM51" s="9">
        <v>0</v>
      </c>
      <c r="AN51" s="9">
        <v>8.999999999992724</v>
      </c>
      <c r="AO51" s="9">
        <v>17.899999999994179</v>
      </c>
      <c r="AP51" s="9">
        <v>0</v>
      </c>
      <c r="AQ51" s="9">
        <v>0</v>
      </c>
      <c r="AR51" s="9">
        <v>30.299999999991996</v>
      </c>
      <c r="AS51" s="9">
        <v>22.499999999989086</v>
      </c>
      <c r="AT51" s="9">
        <v>0</v>
      </c>
      <c r="AU51" s="9">
        <v>0</v>
      </c>
      <c r="AV51" s="9">
        <v>78.899999999997817</v>
      </c>
      <c r="AW51" s="9">
        <v>33.799999999999272</v>
      </c>
      <c r="AX51" s="9">
        <v>31.19999999999709</v>
      </c>
      <c r="AY51" s="9">
        <v>22.499999999996362</v>
      </c>
      <c r="AZ51" s="9">
        <v>53.499999999996362</v>
      </c>
      <c r="BA51" s="9">
        <v>17.999999999996362</v>
      </c>
      <c r="BB51" s="9">
        <v>50.499999999992724</v>
      </c>
      <c r="BC51" s="61">
        <v>5.999999999992724</v>
      </c>
      <c r="BD51" s="9">
        <v>0</v>
      </c>
      <c r="BE51" s="9">
        <v>37.900000000001455</v>
      </c>
      <c r="BF51" s="9">
        <v>60.799999999995634</v>
      </c>
      <c r="BG51" s="9">
        <v>27.999999999992724</v>
      </c>
      <c r="BH51" s="9">
        <v>8.3999999999941792</v>
      </c>
      <c r="BI51" s="9">
        <v>0</v>
      </c>
      <c r="BJ51" s="235"/>
      <c r="BK51" s="235"/>
      <c r="BL51" s="87"/>
      <c r="BM51" s="3"/>
      <c r="BN51" s="313"/>
      <c r="BO51" s="84"/>
      <c r="BP51" s="41"/>
      <c r="BQ51" s="80"/>
      <c r="BR51" s="87"/>
      <c r="BS51" s="3"/>
      <c r="BT51" s="84"/>
      <c r="BU51" s="143"/>
    </row>
    <row r="52" spans="1:73" ht="15.75">
      <c r="A52" s="65" t="s">
        <v>2258</v>
      </c>
      <c r="B52" s="3"/>
      <c r="C52" s="3"/>
      <c r="D52" s="34">
        <f t="shared" si="1"/>
        <v>522.89999999986844</v>
      </c>
      <c r="E52" s="9">
        <v>2.8</v>
      </c>
      <c r="F52" s="9">
        <v>0</v>
      </c>
      <c r="G52" s="9">
        <v>11.399999999999999</v>
      </c>
      <c r="H52" s="9">
        <v>0</v>
      </c>
      <c r="I52" s="9">
        <v>0</v>
      </c>
      <c r="J52" s="9">
        <v>0</v>
      </c>
      <c r="K52" s="9">
        <v>0</v>
      </c>
      <c r="L52" s="9">
        <v>22.000000000000057</v>
      </c>
      <c r="M52" s="9">
        <v>0</v>
      </c>
      <c r="N52" s="9">
        <v>0</v>
      </c>
      <c r="O52" s="9">
        <v>9.6000000000003638</v>
      </c>
      <c r="P52" s="9">
        <v>0</v>
      </c>
      <c r="Q52" s="9">
        <v>0</v>
      </c>
      <c r="R52" s="9">
        <v>28.000000000001364</v>
      </c>
      <c r="S52" s="9">
        <v>0</v>
      </c>
      <c r="T52" s="9">
        <v>0</v>
      </c>
      <c r="U52" s="9">
        <v>7.5</v>
      </c>
      <c r="V52" s="9">
        <v>0</v>
      </c>
      <c r="W52" s="9">
        <v>20.899999999999636</v>
      </c>
      <c r="X52" s="9">
        <v>21.999999999999091</v>
      </c>
      <c r="Y52" s="9">
        <v>28</v>
      </c>
      <c r="Z52" s="9">
        <v>0</v>
      </c>
      <c r="AA52" s="9">
        <v>11.200000000000728</v>
      </c>
      <c r="AB52" s="9">
        <v>0</v>
      </c>
      <c r="AC52" s="9">
        <v>0</v>
      </c>
      <c r="AD52" s="9">
        <v>0</v>
      </c>
      <c r="AE52" s="9">
        <v>0</v>
      </c>
      <c r="AF52" s="9">
        <v>1.2999999999974534</v>
      </c>
      <c r="AG52" s="9">
        <v>0</v>
      </c>
      <c r="AH52" s="9">
        <v>0</v>
      </c>
      <c r="AI52" s="9">
        <v>0</v>
      </c>
      <c r="AJ52" s="9">
        <v>27.999999999998181</v>
      </c>
      <c r="AK52" s="9">
        <v>52.499999999998181</v>
      </c>
      <c r="AL52" s="9">
        <v>0</v>
      </c>
      <c r="AM52" s="9">
        <v>25.999999999996362</v>
      </c>
      <c r="AN52" s="9">
        <v>8.3999999999978172</v>
      </c>
      <c r="AO52" s="9">
        <v>0</v>
      </c>
      <c r="AP52" s="9">
        <v>0</v>
      </c>
      <c r="AQ52" s="9">
        <v>7.1999999999898137</v>
      </c>
      <c r="AR52" s="9">
        <v>0</v>
      </c>
      <c r="AS52" s="9">
        <v>0</v>
      </c>
      <c r="AT52" s="9">
        <v>0</v>
      </c>
      <c r="AU52" s="9">
        <v>27.999999999989086</v>
      </c>
      <c r="AV52" s="9">
        <v>67.899999999990541</v>
      </c>
      <c r="AW52" s="9">
        <v>8.3999999999905413</v>
      </c>
      <c r="AX52" s="9">
        <v>20.499999999989086</v>
      </c>
      <c r="AY52" s="9">
        <v>15.399999999990541</v>
      </c>
      <c r="AZ52" s="9">
        <v>20.999999999989086</v>
      </c>
      <c r="BA52" s="9">
        <v>2.1999999999898137</v>
      </c>
      <c r="BB52" s="9">
        <v>0</v>
      </c>
      <c r="BC52" s="61">
        <v>3.2999999999919964</v>
      </c>
      <c r="BD52" s="9">
        <v>0</v>
      </c>
      <c r="BE52" s="9">
        <v>4.3999999999905413</v>
      </c>
      <c r="BF52" s="9">
        <v>15.399999999994179</v>
      </c>
      <c r="BG52" s="9">
        <v>9.5999999999912689</v>
      </c>
      <c r="BH52" s="9">
        <v>27.999999999996362</v>
      </c>
      <c r="BI52" s="9">
        <v>11.999999999996362</v>
      </c>
      <c r="BJ52" s="294"/>
      <c r="BK52" s="294"/>
      <c r="BL52" s="65"/>
      <c r="BM52" s="68"/>
      <c r="BN52" s="312"/>
      <c r="BO52" s="84"/>
      <c r="BP52" s="3"/>
      <c r="BQ52" s="80"/>
      <c r="BR52" s="87"/>
      <c r="BS52" s="3"/>
      <c r="BT52" s="84"/>
      <c r="BU52" s="143"/>
    </row>
    <row r="53" spans="1:73" ht="15.75">
      <c r="A53" s="3" t="s">
        <v>817</v>
      </c>
      <c r="B53" s="3"/>
      <c r="C53" s="3"/>
      <c r="D53" s="34">
        <f t="shared" si="1"/>
        <v>895.30000000006726</v>
      </c>
      <c r="E53" s="9">
        <v>20.7</v>
      </c>
      <c r="F53" s="9">
        <v>3.9000000000000021</v>
      </c>
      <c r="G53" s="9">
        <v>59.800000000000004</v>
      </c>
      <c r="H53" s="9">
        <v>30.199999999999989</v>
      </c>
      <c r="I53" s="9">
        <v>2.2000000000000028</v>
      </c>
      <c r="J53" s="9">
        <v>17.999999999999986</v>
      </c>
      <c r="K53" s="9">
        <v>0</v>
      </c>
      <c r="L53" s="9">
        <v>39.5</v>
      </c>
      <c r="M53" s="9">
        <v>0</v>
      </c>
      <c r="N53" s="9">
        <v>0</v>
      </c>
      <c r="O53" s="9">
        <v>0</v>
      </c>
      <c r="P53" s="9">
        <v>3.5999999999985448</v>
      </c>
      <c r="Q53" s="9">
        <v>0</v>
      </c>
      <c r="R53" s="9">
        <v>21.999999999999091</v>
      </c>
      <c r="S53" s="9">
        <v>28.799999999998363</v>
      </c>
      <c r="T53" s="9">
        <v>0</v>
      </c>
      <c r="U53" s="9">
        <v>7.4999999999954525</v>
      </c>
      <c r="V53" s="9">
        <v>0</v>
      </c>
      <c r="W53" s="9">
        <v>13.19999999999618</v>
      </c>
      <c r="X53" s="9">
        <v>0</v>
      </c>
      <c r="Y53" s="9">
        <v>41.199999999998909</v>
      </c>
      <c r="Z53" s="9">
        <v>17.999999999998181</v>
      </c>
      <c r="AA53" s="9">
        <v>18.599999999998545</v>
      </c>
      <c r="AB53" s="9">
        <v>0</v>
      </c>
      <c r="AC53" s="9">
        <v>0</v>
      </c>
      <c r="AD53" s="9">
        <v>0</v>
      </c>
      <c r="AE53" s="9">
        <v>0</v>
      </c>
      <c r="AF53" s="9">
        <v>30</v>
      </c>
      <c r="AG53" s="9">
        <v>0</v>
      </c>
      <c r="AH53" s="9">
        <v>12.100000000000364</v>
      </c>
      <c r="AI53" s="9">
        <v>6.5999999999985448</v>
      </c>
      <c r="AJ53" s="9">
        <v>41.499999999998181</v>
      </c>
      <c r="AK53" s="9">
        <v>47.499999999998181</v>
      </c>
      <c r="AL53" s="9">
        <v>0</v>
      </c>
      <c r="AM53" s="9">
        <v>8.8000000000065484</v>
      </c>
      <c r="AN53" s="9">
        <v>36.900000000005093</v>
      </c>
      <c r="AO53" s="9">
        <v>0</v>
      </c>
      <c r="AP53" s="9">
        <v>7.1999999999970896</v>
      </c>
      <c r="AQ53" s="9">
        <v>0</v>
      </c>
      <c r="AR53" s="9">
        <v>21.000000000003638</v>
      </c>
      <c r="AS53" s="9">
        <v>21.000000000003638</v>
      </c>
      <c r="AT53" s="9">
        <v>6.000000000003638</v>
      </c>
      <c r="AU53" s="9">
        <v>22.000000000007276</v>
      </c>
      <c r="AV53" s="9">
        <v>64.000000000010914</v>
      </c>
      <c r="AW53" s="9">
        <v>25.500000000003638</v>
      </c>
      <c r="AX53" s="9">
        <v>28.000000000003638</v>
      </c>
      <c r="AY53" s="9">
        <v>18.000000000003638</v>
      </c>
      <c r="AZ53" s="9">
        <v>28.100000000005821</v>
      </c>
      <c r="BA53" s="9">
        <v>21.900000000005093</v>
      </c>
      <c r="BB53" s="9">
        <v>21.000000000003638</v>
      </c>
      <c r="BC53" s="61">
        <v>15.400000000005093</v>
      </c>
      <c r="BD53" s="9">
        <v>0</v>
      </c>
      <c r="BE53" s="9">
        <v>21.000000000003638</v>
      </c>
      <c r="BF53" s="9">
        <v>33.000000000007276</v>
      </c>
      <c r="BG53" s="9">
        <v>9.6000000000058208</v>
      </c>
      <c r="BH53" s="9">
        <v>22.000000000003638</v>
      </c>
      <c r="BI53" s="9">
        <v>0</v>
      </c>
      <c r="BJ53" s="68"/>
      <c r="BK53" s="68"/>
      <c r="BL53" s="3"/>
      <c r="BM53" s="3"/>
      <c r="BN53" s="313"/>
      <c r="BO53" s="84"/>
      <c r="BP53" s="3"/>
      <c r="BQ53" s="80"/>
      <c r="BR53" s="87"/>
      <c r="BS53" s="3"/>
      <c r="BT53" s="84"/>
      <c r="BU53" s="143"/>
    </row>
    <row r="54" spans="1:73" ht="15.75">
      <c r="A54" s="65" t="s">
        <v>27</v>
      </c>
      <c r="B54" s="3"/>
      <c r="C54" s="3"/>
      <c r="D54" s="34">
        <f t="shared" si="1"/>
        <v>789.94999999996867</v>
      </c>
      <c r="E54" s="9">
        <v>18</v>
      </c>
      <c r="F54" s="9">
        <v>0</v>
      </c>
      <c r="G54" s="9">
        <v>0</v>
      </c>
      <c r="H54" s="9">
        <v>0</v>
      </c>
      <c r="I54" s="9">
        <v>5.6999999999999993</v>
      </c>
      <c r="J54" s="9">
        <v>8.5500000000000007</v>
      </c>
      <c r="K54" s="9">
        <v>16.5</v>
      </c>
      <c r="L54" s="9">
        <v>0</v>
      </c>
      <c r="M54" s="9">
        <v>40.200000000000045</v>
      </c>
      <c r="N54" s="9">
        <v>1.5</v>
      </c>
      <c r="O54" s="9">
        <v>6.0000000000004547</v>
      </c>
      <c r="P54" s="9">
        <v>0</v>
      </c>
      <c r="Q54" s="9">
        <v>0</v>
      </c>
      <c r="R54" s="9">
        <v>42.499999999999091</v>
      </c>
      <c r="S54" s="9">
        <v>0</v>
      </c>
      <c r="T54" s="9">
        <v>0</v>
      </c>
      <c r="U54" s="9">
        <v>0</v>
      </c>
      <c r="V54" s="9">
        <v>2.1999999999970896</v>
      </c>
      <c r="W54" s="9">
        <v>0</v>
      </c>
      <c r="X54" s="9">
        <v>0</v>
      </c>
      <c r="Y54" s="9">
        <v>0</v>
      </c>
      <c r="Z54" s="9">
        <v>6.6000000000003638</v>
      </c>
      <c r="AA54" s="9">
        <v>7</v>
      </c>
      <c r="AB54" s="9">
        <v>15.399999999999636</v>
      </c>
      <c r="AC54" s="9">
        <v>0</v>
      </c>
      <c r="AD54" s="9">
        <v>0</v>
      </c>
      <c r="AE54" s="9">
        <v>0</v>
      </c>
      <c r="AF54" s="9">
        <v>28</v>
      </c>
      <c r="AG54" s="9">
        <v>16.5</v>
      </c>
      <c r="AH54" s="9">
        <v>0</v>
      </c>
      <c r="AI54" s="9">
        <v>6</v>
      </c>
      <c r="AJ54" s="9">
        <v>40.799999999999272</v>
      </c>
      <c r="AK54" s="9">
        <v>48.5</v>
      </c>
      <c r="AL54" s="9">
        <v>0</v>
      </c>
      <c r="AM54" s="9">
        <v>41.100000000000364</v>
      </c>
      <c r="AN54" s="9">
        <v>31.399999999999636</v>
      </c>
      <c r="AO54" s="9">
        <v>56.599999999998545</v>
      </c>
      <c r="AP54" s="9">
        <v>13.199999999998909</v>
      </c>
      <c r="AQ54" s="9">
        <v>0</v>
      </c>
      <c r="AR54" s="9">
        <v>0</v>
      </c>
      <c r="AS54" s="9">
        <v>11.19999999999709</v>
      </c>
      <c r="AT54" s="9">
        <v>5.1999999999934516</v>
      </c>
      <c r="AU54" s="9">
        <v>25.999999999989086</v>
      </c>
      <c r="AV54" s="9">
        <v>33.499999999992724</v>
      </c>
      <c r="AW54" s="9">
        <v>25.399999999997817</v>
      </c>
      <c r="AX54" s="9">
        <v>4.7999999999956344</v>
      </c>
      <c r="AY54" s="9">
        <v>38.399999999997817</v>
      </c>
      <c r="AZ54" s="9">
        <v>0</v>
      </c>
      <c r="BA54" s="9">
        <v>0</v>
      </c>
      <c r="BB54" s="9">
        <v>0</v>
      </c>
      <c r="BC54" s="61">
        <v>5.999999999996362</v>
      </c>
      <c r="BD54" s="9">
        <v>39.80000000000291</v>
      </c>
      <c r="BE54" s="9">
        <v>36.80000000000291</v>
      </c>
      <c r="BF54" s="9">
        <v>30.000000000003638</v>
      </c>
      <c r="BG54" s="9">
        <v>22.000000000003638</v>
      </c>
      <c r="BH54" s="9">
        <v>32.600000000002183</v>
      </c>
      <c r="BI54" s="9">
        <v>26</v>
      </c>
      <c r="BJ54" s="294"/>
      <c r="BK54" s="294"/>
      <c r="BL54" s="65"/>
      <c r="BM54" s="68"/>
      <c r="BN54" s="313"/>
      <c r="BO54" s="84"/>
      <c r="BP54" s="3"/>
      <c r="BQ54" s="80"/>
      <c r="BR54" s="87"/>
      <c r="BS54" s="3"/>
      <c r="BT54" s="84"/>
      <c r="BU54" s="143"/>
    </row>
    <row r="55" spans="1:73" ht="15.75">
      <c r="A55" s="3" t="s">
        <v>849</v>
      </c>
      <c r="B55" s="3"/>
      <c r="C55" s="3"/>
      <c r="D55" s="34">
        <f t="shared" si="1"/>
        <v>653.19999999995116</v>
      </c>
      <c r="E55" s="9">
        <v>44.9</v>
      </c>
      <c r="F55" s="9">
        <v>27.9</v>
      </c>
      <c r="G55" s="9">
        <v>18.399999999999991</v>
      </c>
      <c r="H55" s="9">
        <v>23.399999999999991</v>
      </c>
      <c r="I55" s="9">
        <v>0</v>
      </c>
      <c r="J55" s="9">
        <v>0</v>
      </c>
      <c r="K55" s="9">
        <v>18</v>
      </c>
      <c r="L55" s="9">
        <v>17.400000000000091</v>
      </c>
      <c r="M55" s="9">
        <v>30.999999999999545</v>
      </c>
      <c r="N55" s="9">
        <v>0</v>
      </c>
      <c r="O55" s="9">
        <v>6.4999999999990905</v>
      </c>
      <c r="P55" s="9">
        <v>0</v>
      </c>
      <c r="Q55" s="9">
        <v>0</v>
      </c>
      <c r="R55" s="9">
        <v>0</v>
      </c>
      <c r="S55" s="9">
        <v>0</v>
      </c>
      <c r="T55" s="9">
        <v>0</v>
      </c>
      <c r="U55" s="9">
        <v>5.9999999999990905</v>
      </c>
      <c r="V55" s="9">
        <v>0</v>
      </c>
      <c r="W55" s="9">
        <v>0</v>
      </c>
      <c r="X55" s="9">
        <v>0</v>
      </c>
      <c r="Y55" s="9">
        <v>29.999999999996362</v>
      </c>
      <c r="Z55" s="9">
        <v>0</v>
      </c>
      <c r="AA55" s="9">
        <v>11.999999999996362</v>
      </c>
      <c r="AB55" s="9">
        <v>0</v>
      </c>
      <c r="AC55" s="9">
        <v>0</v>
      </c>
      <c r="AD55" s="9">
        <v>0</v>
      </c>
      <c r="AE55" s="9">
        <v>0</v>
      </c>
      <c r="AF55" s="9">
        <v>40.499999999994543</v>
      </c>
      <c r="AG55" s="9">
        <v>0</v>
      </c>
      <c r="AH55" s="9">
        <v>0</v>
      </c>
      <c r="AI55" s="9">
        <v>0</v>
      </c>
      <c r="AJ55" s="9">
        <v>23.399999999994179</v>
      </c>
      <c r="AK55" s="9">
        <v>41.499999999994543</v>
      </c>
      <c r="AL55" s="9">
        <v>11.999999999996362</v>
      </c>
      <c r="AM55" s="9">
        <v>11.999999999996362</v>
      </c>
      <c r="AN55" s="9">
        <v>29.999999999996362</v>
      </c>
      <c r="AO55" s="9">
        <v>27.999999999996362</v>
      </c>
      <c r="AP55" s="9">
        <v>0</v>
      </c>
      <c r="AQ55" s="9">
        <v>0</v>
      </c>
      <c r="AR55" s="9">
        <v>0</v>
      </c>
      <c r="AS55" s="9">
        <v>0</v>
      </c>
      <c r="AT55" s="9">
        <v>14.399999999994179</v>
      </c>
      <c r="AU55" s="9">
        <v>0</v>
      </c>
      <c r="AV55" s="9">
        <v>58</v>
      </c>
      <c r="AW55" s="9">
        <v>13.5</v>
      </c>
      <c r="AX55" s="9">
        <v>0</v>
      </c>
      <c r="AY55" s="9">
        <v>24</v>
      </c>
      <c r="AZ55" s="9">
        <v>22.5</v>
      </c>
      <c r="BA55" s="9">
        <v>0</v>
      </c>
      <c r="BB55" s="9">
        <v>0</v>
      </c>
      <c r="BC55" s="61">
        <v>0</v>
      </c>
      <c r="BD55" s="9">
        <v>0</v>
      </c>
      <c r="BE55" s="9">
        <v>9</v>
      </c>
      <c r="BF55" s="9">
        <v>16.5</v>
      </c>
      <c r="BG55" s="9">
        <v>35.19999999999709</v>
      </c>
      <c r="BH55" s="9">
        <v>7.2000000000007276</v>
      </c>
      <c r="BI55" s="9">
        <v>30</v>
      </c>
      <c r="BJ55" s="68"/>
      <c r="BK55" s="68"/>
      <c r="BL55" s="3"/>
      <c r="BM55" s="3"/>
      <c r="BN55" s="312"/>
      <c r="BO55" s="84"/>
      <c r="BP55" s="3"/>
      <c r="BQ55" s="80"/>
      <c r="BR55" s="87"/>
      <c r="BS55" s="3"/>
      <c r="BT55" s="84"/>
      <c r="BU55" s="143"/>
    </row>
    <row r="56" spans="1:73" ht="15.75">
      <c r="A56" s="3" t="s">
        <v>154</v>
      </c>
      <c r="B56" s="3"/>
      <c r="C56" s="3"/>
      <c r="D56" s="34">
        <f t="shared" si="1"/>
        <v>683.40000000008558</v>
      </c>
      <c r="E56" s="9">
        <v>11.600000000000001</v>
      </c>
      <c r="F56" s="9">
        <v>17.600000000000001</v>
      </c>
      <c r="G56" s="9">
        <v>34.600000000000009</v>
      </c>
      <c r="H56" s="9">
        <v>12.099999999999994</v>
      </c>
      <c r="I56" s="9">
        <v>9.8999999999999915</v>
      </c>
      <c r="J56" s="9">
        <v>26.099999999999994</v>
      </c>
      <c r="K56" s="9">
        <v>0</v>
      </c>
      <c r="L56" s="9">
        <v>54.500000000000114</v>
      </c>
      <c r="M56" s="9">
        <v>0</v>
      </c>
      <c r="N56" s="9">
        <v>6.6000000000003638</v>
      </c>
      <c r="O56" s="9">
        <v>0</v>
      </c>
      <c r="P56" s="9">
        <v>0</v>
      </c>
      <c r="Q56" s="9">
        <v>0</v>
      </c>
      <c r="R56" s="9">
        <v>0</v>
      </c>
      <c r="S56" s="9">
        <v>0</v>
      </c>
      <c r="T56" s="9">
        <v>0</v>
      </c>
      <c r="U56" s="9">
        <v>7.4999999999990905</v>
      </c>
      <c r="V56" s="9">
        <v>0</v>
      </c>
      <c r="W56" s="9">
        <v>4.3999999999996362</v>
      </c>
      <c r="X56" s="9">
        <v>1.0999999999994543</v>
      </c>
      <c r="Y56" s="9">
        <v>24</v>
      </c>
      <c r="Z56" s="9">
        <v>0</v>
      </c>
      <c r="AA56" s="9">
        <v>22.800000000001091</v>
      </c>
      <c r="AB56" s="9">
        <v>0</v>
      </c>
      <c r="AC56" s="9">
        <v>0</v>
      </c>
      <c r="AD56" s="9">
        <v>0</v>
      </c>
      <c r="AE56" s="9">
        <v>0</v>
      </c>
      <c r="AF56" s="9">
        <v>0</v>
      </c>
      <c r="AG56" s="9">
        <v>0</v>
      </c>
      <c r="AH56" s="9">
        <v>16.499999999996362</v>
      </c>
      <c r="AI56" s="9">
        <v>9.3999999999959982</v>
      </c>
      <c r="AJ56" s="9">
        <v>27.999999999998181</v>
      </c>
      <c r="AK56" s="9">
        <v>54.499999999998181</v>
      </c>
      <c r="AL56" s="9">
        <v>11.999999999998181</v>
      </c>
      <c r="AM56" s="9">
        <v>42.600000000002183</v>
      </c>
      <c r="AN56" s="9">
        <v>38.399999999997817</v>
      </c>
      <c r="AO56" s="9">
        <v>0</v>
      </c>
      <c r="AP56" s="9">
        <v>0</v>
      </c>
      <c r="AQ56" s="9">
        <v>0</v>
      </c>
      <c r="AR56" s="9">
        <v>6.6000000000058208</v>
      </c>
      <c r="AS56" s="9">
        <v>9.6000000000021828</v>
      </c>
      <c r="AT56" s="9">
        <v>0</v>
      </c>
      <c r="AU56" s="9">
        <v>0</v>
      </c>
      <c r="AV56" s="9">
        <v>62.200000000004366</v>
      </c>
      <c r="AW56" s="9">
        <v>39.500000000007276</v>
      </c>
      <c r="AX56" s="9">
        <v>0</v>
      </c>
      <c r="AY56" s="9">
        <v>38.500000000010914</v>
      </c>
      <c r="AZ56" s="9">
        <v>18.000000000010914</v>
      </c>
      <c r="BA56" s="9">
        <v>2.8000000000101863</v>
      </c>
      <c r="BB56" s="9">
        <v>0</v>
      </c>
      <c r="BC56" s="61">
        <v>14.300000000013824</v>
      </c>
      <c r="BD56" s="9">
        <v>3.3000000000065484</v>
      </c>
      <c r="BE56" s="9">
        <v>24.000000000007276</v>
      </c>
      <c r="BF56" s="9">
        <v>13.200000000008004</v>
      </c>
      <c r="BG56" s="9">
        <v>12.000000000007276</v>
      </c>
      <c r="BH56" s="9">
        <v>0</v>
      </c>
      <c r="BI56" s="9">
        <v>5.2000000000043656</v>
      </c>
      <c r="BJ56" s="68"/>
      <c r="BK56" s="68"/>
      <c r="BL56" s="3"/>
      <c r="BM56" s="3"/>
      <c r="BN56" s="313"/>
      <c r="BO56" s="84"/>
      <c r="BP56" s="3"/>
      <c r="BQ56" s="80"/>
      <c r="BR56" s="87"/>
      <c r="BS56" s="3"/>
      <c r="BT56" s="84"/>
      <c r="BU56" s="143"/>
    </row>
    <row r="57" spans="1:73" ht="15.75">
      <c r="A57" s="3" t="s">
        <v>835</v>
      </c>
      <c r="B57" s="3"/>
      <c r="C57" s="3"/>
      <c r="D57" s="34">
        <f t="shared" si="1"/>
        <v>464.60000000003436</v>
      </c>
      <c r="E57" s="9">
        <v>2.8</v>
      </c>
      <c r="F57" s="9">
        <v>11.2</v>
      </c>
      <c r="G57" s="9">
        <v>12.599999999999994</v>
      </c>
      <c r="H57" s="9">
        <v>13.199999999999996</v>
      </c>
      <c r="I57" s="9">
        <v>18</v>
      </c>
      <c r="J57" s="9">
        <v>18</v>
      </c>
      <c r="K57" s="9">
        <v>0</v>
      </c>
      <c r="L57" s="9">
        <v>6.6000000000000227</v>
      </c>
      <c r="M57" s="9">
        <v>0</v>
      </c>
      <c r="N57" s="9">
        <v>0</v>
      </c>
      <c r="O57" s="9">
        <v>0</v>
      </c>
      <c r="P57" s="9">
        <v>0</v>
      </c>
      <c r="Q57" s="9">
        <v>0</v>
      </c>
      <c r="R57" s="9">
        <v>0</v>
      </c>
      <c r="S57" s="9">
        <v>0</v>
      </c>
      <c r="T57" s="9">
        <v>0</v>
      </c>
      <c r="U57" s="9">
        <v>0</v>
      </c>
      <c r="V57" s="9">
        <v>0</v>
      </c>
      <c r="W57" s="9">
        <v>38.800000000000182</v>
      </c>
      <c r="X57" s="9">
        <v>44.5</v>
      </c>
      <c r="Y57" s="9">
        <v>0</v>
      </c>
      <c r="Z57" s="9">
        <v>11.999999999998181</v>
      </c>
      <c r="AA57" s="9">
        <v>0</v>
      </c>
      <c r="AB57" s="9">
        <v>22.499999999998181</v>
      </c>
      <c r="AC57" s="9">
        <v>0</v>
      </c>
      <c r="AD57" s="9">
        <v>0</v>
      </c>
      <c r="AE57" s="9">
        <v>0</v>
      </c>
      <c r="AF57" s="9">
        <v>12.000000000001819</v>
      </c>
      <c r="AG57" s="9">
        <v>0</v>
      </c>
      <c r="AH57" s="9">
        <v>0</v>
      </c>
      <c r="AI57" s="9">
        <v>0</v>
      </c>
      <c r="AJ57" s="9">
        <v>4.4000000000032742</v>
      </c>
      <c r="AK57" s="9">
        <v>21.000000000003638</v>
      </c>
      <c r="AL57" s="9">
        <v>69.000000000003638</v>
      </c>
      <c r="AM57" s="9">
        <v>37.200000000004366</v>
      </c>
      <c r="AN57" s="9">
        <v>42.400000000001455</v>
      </c>
      <c r="AO57" s="9">
        <v>0</v>
      </c>
      <c r="AP57" s="9">
        <v>0</v>
      </c>
      <c r="AQ57" s="9">
        <v>0</v>
      </c>
      <c r="AR57" s="9">
        <v>0</v>
      </c>
      <c r="AS57" s="9">
        <v>0</v>
      </c>
      <c r="AT57" s="9">
        <v>1.1000000000021828</v>
      </c>
      <c r="AU57" s="9">
        <v>29.500000000003638</v>
      </c>
      <c r="AV57" s="9">
        <v>21.000000000003638</v>
      </c>
      <c r="AW57" s="9">
        <v>0</v>
      </c>
      <c r="AX57" s="9">
        <v>0</v>
      </c>
      <c r="AY57" s="9">
        <v>0</v>
      </c>
      <c r="AZ57" s="9">
        <v>0</v>
      </c>
      <c r="BA57" s="9">
        <v>8.8000000000065484</v>
      </c>
      <c r="BB57" s="9">
        <v>0</v>
      </c>
      <c r="BC57" s="61">
        <v>0</v>
      </c>
      <c r="BD57" s="9">
        <v>0</v>
      </c>
      <c r="BE57" s="9">
        <v>0</v>
      </c>
      <c r="BF57" s="9">
        <v>0</v>
      </c>
      <c r="BG57" s="9">
        <v>18.000000000003638</v>
      </c>
      <c r="BH57" s="9">
        <v>0</v>
      </c>
      <c r="BI57" s="9">
        <v>0</v>
      </c>
      <c r="BJ57" s="68"/>
      <c r="BK57" s="68"/>
      <c r="BL57" s="3"/>
      <c r="BM57" s="3"/>
      <c r="BN57" s="313"/>
      <c r="BO57" s="84"/>
      <c r="BP57" s="3"/>
      <c r="BQ57" s="80"/>
      <c r="BR57" s="87"/>
      <c r="BS57" s="3"/>
      <c r="BT57" s="84"/>
      <c r="BU57" s="143"/>
    </row>
    <row r="58" spans="1:73" ht="15.75">
      <c r="A58" t="s">
        <v>142</v>
      </c>
      <c r="B58" s="3"/>
      <c r="C58" s="3"/>
      <c r="D58" s="34">
        <f t="shared" si="1"/>
        <v>619.40000000008831</v>
      </c>
      <c r="E58" s="9">
        <v>3</v>
      </c>
      <c r="F58" s="9">
        <v>0</v>
      </c>
      <c r="G58" s="9">
        <v>11.9</v>
      </c>
      <c r="H58" s="9">
        <v>15.399999999999997</v>
      </c>
      <c r="I58" s="9">
        <v>2.1999999999999993</v>
      </c>
      <c r="J58" s="9">
        <v>1.2999999999999972</v>
      </c>
      <c r="K58" s="9">
        <v>0</v>
      </c>
      <c r="L58" s="9">
        <v>9.6000000000000227</v>
      </c>
      <c r="M58" s="9">
        <v>0</v>
      </c>
      <c r="N58" s="9">
        <v>0</v>
      </c>
      <c r="O58" s="9">
        <v>0</v>
      </c>
      <c r="P58" s="9">
        <v>3.3000000000010914</v>
      </c>
      <c r="Q58" s="9">
        <v>6.5000000000009095</v>
      </c>
      <c r="R58" s="9">
        <v>0</v>
      </c>
      <c r="S58" s="9">
        <v>14.800000000000182</v>
      </c>
      <c r="T58" s="9">
        <v>0</v>
      </c>
      <c r="U58" s="9">
        <v>7.4999999999990905</v>
      </c>
      <c r="V58" s="9">
        <v>0</v>
      </c>
      <c r="W58" s="9">
        <v>0</v>
      </c>
      <c r="X58" s="9">
        <v>0</v>
      </c>
      <c r="Y58" s="9">
        <v>30.000000000001819</v>
      </c>
      <c r="Z58" s="9">
        <v>16.500000000001819</v>
      </c>
      <c r="AA58" s="9">
        <v>45.000000000001819</v>
      </c>
      <c r="AB58" s="9">
        <v>0</v>
      </c>
      <c r="AC58" s="9">
        <v>0</v>
      </c>
      <c r="AD58" s="9">
        <v>10.400000000005093</v>
      </c>
      <c r="AE58" s="9">
        <v>2.6000000000040018</v>
      </c>
      <c r="AF58" s="9">
        <v>4.8000000000029104</v>
      </c>
      <c r="AG58" s="9">
        <v>0</v>
      </c>
      <c r="AH58" s="9">
        <v>0</v>
      </c>
      <c r="AI58" s="9">
        <v>9.000000000001819</v>
      </c>
      <c r="AJ58" s="9">
        <v>18.000000000001819</v>
      </c>
      <c r="AK58" s="9">
        <v>50.400000000001455</v>
      </c>
      <c r="AL58" s="9">
        <v>16.500000000001819</v>
      </c>
      <c r="AM58" s="9">
        <v>38</v>
      </c>
      <c r="AN58" s="9">
        <v>39</v>
      </c>
      <c r="AO58" s="9">
        <v>0</v>
      </c>
      <c r="AP58" s="9">
        <v>6.5999999999949068</v>
      </c>
      <c r="AQ58" s="9">
        <v>0</v>
      </c>
      <c r="AR58" s="9">
        <v>19.500000000003638</v>
      </c>
      <c r="AS58" s="9">
        <v>19.500000000003638</v>
      </c>
      <c r="AT58" s="9">
        <v>5.5</v>
      </c>
      <c r="AU58" s="9">
        <v>0</v>
      </c>
      <c r="AV58" s="9">
        <v>58.500000000007276</v>
      </c>
      <c r="AW58" s="9">
        <v>9.000000000003638</v>
      </c>
      <c r="AX58" s="9">
        <v>26.000000000003638</v>
      </c>
      <c r="AY58" s="9">
        <v>16.500000000003638</v>
      </c>
      <c r="AZ58" s="9">
        <v>27.700000000004366</v>
      </c>
      <c r="BA58" s="9">
        <v>2.2000000000080036</v>
      </c>
      <c r="BB58" s="9">
        <v>19.500000000003638</v>
      </c>
      <c r="BC58" s="61">
        <v>0</v>
      </c>
      <c r="BD58" s="9">
        <v>0</v>
      </c>
      <c r="BE58" s="9">
        <v>19.500000000003638</v>
      </c>
      <c r="BF58" s="9">
        <v>16.500000000007276</v>
      </c>
      <c r="BG58" s="9">
        <v>11.200000000008004</v>
      </c>
      <c r="BH58" s="9">
        <v>0</v>
      </c>
      <c r="BI58" s="9">
        <v>6.000000000007276</v>
      </c>
      <c r="BJ58" s="28"/>
      <c r="BK58" s="28"/>
      <c r="BM58" s="3"/>
      <c r="BN58" s="313"/>
      <c r="BO58" s="84"/>
      <c r="BP58" s="3"/>
      <c r="BQ58" s="80"/>
      <c r="BR58" s="87"/>
      <c r="BS58" s="3"/>
      <c r="BT58" s="84"/>
      <c r="BU58" s="143"/>
    </row>
    <row r="59" spans="1:73" ht="15.75">
      <c r="A59" s="3" t="s">
        <v>809</v>
      </c>
      <c r="B59" s="3"/>
      <c r="C59" s="3"/>
      <c r="D59" s="34">
        <f t="shared" si="1"/>
        <v>425.9999999999302</v>
      </c>
      <c r="E59" s="9">
        <v>3</v>
      </c>
      <c r="F59" s="9">
        <v>0</v>
      </c>
      <c r="G59" s="9">
        <v>16.899999999999999</v>
      </c>
      <c r="H59" s="9">
        <v>14.299999999999997</v>
      </c>
      <c r="I59" s="9">
        <v>0</v>
      </c>
      <c r="J59" s="9">
        <v>22.499999999999993</v>
      </c>
      <c r="K59" s="9">
        <v>5.6000000000000796</v>
      </c>
      <c r="L59" s="9">
        <v>13.399999999999977</v>
      </c>
      <c r="M59" s="9">
        <v>0</v>
      </c>
      <c r="N59" s="9">
        <v>0</v>
      </c>
      <c r="O59" s="9">
        <v>0</v>
      </c>
      <c r="P59" s="9">
        <v>0</v>
      </c>
      <c r="Q59" s="9">
        <v>0</v>
      </c>
      <c r="R59" s="9">
        <v>0</v>
      </c>
      <c r="S59" s="9">
        <v>26.000000000000909</v>
      </c>
      <c r="T59" s="9">
        <v>4.5000000000009095</v>
      </c>
      <c r="U59" s="9">
        <v>0</v>
      </c>
      <c r="V59" s="9">
        <v>0</v>
      </c>
      <c r="W59" s="9">
        <v>30.000000000000909</v>
      </c>
      <c r="X59" s="9">
        <v>28.500000000000909</v>
      </c>
      <c r="Y59" s="9">
        <v>0</v>
      </c>
      <c r="Z59" s="9">
        <v>16.199999999998909</v>
      </c>
      <c r="AA59" s="9">
        <v>0</v>
      </c>
      <c r="AB59" s="9">
        <v>22.5</v>
      </c>
      <c r="AC59" s="9">
        <v>0</v>
      </c>
      <c r="AD59" s="9">
        <v>0</v>
      </c>
      <c r="AE59" s="9">
        <v>0</v>
      </c>
      <c r="AF59" s="9">
        <v>11.999999999998181</v>
      </c>
      <c r="AG59" s="9">
        <v>0</v>
      </c>
      <c r="AH59" s="9">
        <v>0</v>
      </c>
      <c r="AI59" s="9">
        <v>0</v>
      </c>
      <c r="AJ59" s="9">
        <v>0</v>
      </c>
      <c r="AK59" s="9">
        <v>25.999999999998181</v>
      </c>
      <c r="AL59" s="9">
        <v>31.499999999998181</v>
      </c>
      <c r="AM59" s="9">
        <v>0</v>
      </c>
      <c r="AN59" s="9">
        <v>15</v>
      </c>
      <c r="AO59" s="9">
        <v>0</v>
      </c>
      <c r="AP59" s="9">
        <v>12.000000000003638</v>
      </c>
      <c r="AQ59" s="9">
        <v>0</v>
      </c>
      <c r="AR59" s="9">
        <v>0</v>
      </c>
      <c r="AS59" s="9">
        <v>0</v>
      </c>
      <c r="AT59" s="9">
        <v>25.999999999992724</v>
      </c>
      <c r="AU59" s="9">
        <v>11.999999999996362</v>
      </c>
      <c r="AV59" s="9">
        <v>25.999999999989086</v>
      </c>
      <c r="AW59" s="9">
        <v>0</v>
      </c>
      <c r="AX59" s="9">
        <v>18.799999999991996</v>
      </c>
      <c r="AY59" s="9">
        <v>0</v>
      </c>
      <c r="AZ59" s="9">
        <v>0</v>
      </c>
      <c r="BA59" s="9">
        <v>10.099999999994907</v>
      </c>
      <c r="BB59" s="9">
        <v>0</v>
      </c>
      <c r="BC59" s="61">
        <v>15.999999999989086</v>
      </c>
      <c r="BD59" s="9">
        <v>0</v>
      </c>
      <c r="BE59" s="9">
        <v>5.1999999999898137</v>
      </c>
      <c r="BF59" s="9">
        <v>0</v>
      </c>
      <c r="BG59" s="9">
        <v>11.999999999985448</v>
      </c>
      <c r="BH59" s="9">
        <v>0</v>
      </c>
      <c r="BI59" s="9">
        <v>0</v>
      </c>
      <c r="BJ59" s="68"/>
      <c r="BK59" s="68"/>
      <c r="BL59" s="3"/>
      <c r="BM59" s="3"/>
      <c r="BN59" s="313"/>
      <c r="BO59" s="84"/>
      <c r="BP59" s="3"/>
      <c r="BQ59" s="80"/>
      <c r="BR59" s="87"/>
      <c r="BS59" s="3"/>
      <c r="BT59" s="84"/>
      <c r="BU59" s="143"/>
    </row>
    <row r="60" spans="1:73" ht="15.75">
      <c r="A60" s="87" t="s">
        <v>1841</v>
      </c>
      <c r="B60" s="3"/>
      <c r="C60" s="3"/>
      <c r="D60" s="34">
        <f t="shared" si="1"/>
        <v>950.5999999997855</v>
      </c>
      <c r="E60" s="9">
        <v>15</v>
      </c>
      <c r="F60" s="9">
        <v>3.6000000000000014</v>
      </c>
      <c r="G60" s="9">
        <v>46.199999999999996</v>
      </c>
      <c r="H60" s="9">
        <v>4.5</v>
      </c>
      <c r="I60" s="9">
        <v>2.2000000000000028</v>
      </c>
      <c r="J60" s="9">
        <v>24.300000000000011</v>
      </c>
      <c r="K60" s="9">
        <v>23.199999999999989</v>
      </c>
      <c r="L60" s="9">
        <v>46.700000000000045</v>
      </c>
      <c r="M60" s="9">
        <v>24.000000000000455</v>
      </c>
      <c r="N60" s="9">
        <v>0</v>
      </c>
      <c r="O60" s="9">
        <v>0</v>
      </c>
      <c r="P60" s="9">
        <v>3.3000000000010914</v>
      </c>
      <c r="Q60" s="9">
        <v>0</v>
      </c>
      <c r="R60" s="9">
        <v>24.000000000002728</v>
      </c>
      <c r="S60" s="9">
        <v>30.400000000000546</v>
      </c>
      <c r="T60" s="9">
        <v>0</v>
      </c>
      <c r="U60" s="9">
        <v>0</v>
      </c>
      <c r="V60" s="9">
        <v>0</v>
      </c>
      <c r="W60" s="9">
        <v>0</v>
      </c>
      <c r="X60" s="9">
        <v>0</v>
      </c>
      <c r="Y60" s="9">
        <v>23.999999999994543</v>
      </c>
      <c r="Z60" s="9">
        <v>20.399999999994179</v>
      </c>
      <c r="AA60" s="9">
        <v>15.099999999993088</v>
      </c>
      <c r="AB60" s="9">
        <v>0</v>
      </c>
      <c r="AC60" s="9">
        <v>0</v>
      </c>
      <c r="AD60" s="9">
        <v>0</v>
      </c>
      <c r="AE60" s="9">
        <v>0</v>
      </c>
      <c r="AF60" s="9">
        <v>1.499999999992724</v>
      </c>
      <c r="AG60" s="9">
        <v>0</v>
      </c>
      <c r="AH60" s="9">
        <v>0</v>
      </c>
      <c r="AI60" s="9">
        <v>1.2999999999938154</v>
      </c>
      <c r="AJ60" s="9">
        <v>43.999999999994543</v>
      </c>
      <c r="AK60" s="9">
        <v>63.999999999994543</v>
      </c>
      <c r="AL60" s="9">
        <v>14.599999999994907</v>
      </c>
      <c r="AM60" s="9">
        <v>0</v>
      </c>
      <c r="AN60" s="9">
        <v>12.299999999988358</v>
      </c>
      <c r="AO60" s="9">
        <v>0</v>
      </c>
      <c r="AP60" s="9">
        <v>18.599999999983993</v>
      </c>
      <c r="AQ60" s="9">
        <v>0</v>
      </c>
      <c r="AR60" s="9">
        <v>19.499999999989086</v>
      </c>
      <c r="AS60" s="9">
        <v>28.299999999991996</v>
      </c>
      <c r="AT60" s="9">
        <v>5.4999999999890861</v>
      </c>
      <c r="AU60" s="9">
        <v>26.999999999985448</v>
      </c>
      <c r="AV60" s="9">
        <v>62.199999999989814</v>
      </c>
      <c r="AW60" s="9">
        <v>35.799999999991996</v>
      </c>
      <c r="AX60" s="9">
        <v>25.999999999992724</v>
      </c>
      <c r="AY60" s="9">
        <v>36.299999999991996</v>
      </c>
      <c r="AZ60" s="9">
        <v>23.199999999993452</v>
      </c>
      <c r="BA60" s="9">
        <v>21.899999999990541</v>
      </c>
      <c r="BB60" s="9">
        <v>19.499999999992724</v>
      </c>
      <c r="BC60" s="61">
        <v>5.1999999999934516</v>
      </c>
      <c r="BD60" s="9">
        <v>0</v>
      </c>
      <c r="BE60" s="9">
        <v>41.499999999992724</v>
      </c>
      <c r="BF60" s="9">
        <v>39.199999999989814</v>
      </c>
      <c r="BG60" s="9">
        <v>41.499999999989086</v>
      </c>
      <c r="BH60" s="9">
        <v>54.799999999991996</v>
      </c>
      <c r="BI60" s="9">
        <v>0</v>
      </c>
      <c r="BJ60" s="235"/>
      <c r="BK60" s="235"/>
      <c r="BL60" s="87"/>
      <c r="BM60" s="3"/>
      <c r="BN60" s="313"/>
      <c r="BO60" s="84"/>
      <c r="BP60" s="41"/>
      <c r="BQ60" s="80"/>
      <c r="BR60" s="87"/>
      <c r="BS60" s="3"/>
      <c r="BT60" s="84"/>
      <c r="BU60" s="143"/>
    </row>
    <row r="61" spans="1:73" ht="15.75">
      <c r="A61" s="3" t="s">
        <v>850</v>
      </c>
      <c r="B61" s="3"/>
      <c r="C61" s="3"/>
      <c r="D61" s="34">
        <f t="shared" si="1"/>
        <v>735.0000000000523</v>
      </c>
      <c r="E61" s="9">
        <v>3</v>
      </c>
      <c r="F61" s="9">
        <v>0</v>
      </c>
      <c r="G61" s="9">
        <v>16.5</v>
      </c>
      <c r="H61" s="9">
        <v>0</v>
      </c>
      <c r="I61" s="9">
        <v>0</v>
      </c>
      <c r="J61" s="9">
        <v>1.3999999999999986</v>
      </c>
      <c r="K61" s="9">
        <v>5.5999999999999659</v>
      </c>
      <c r="L61" s="9">
        <v>24.099999999999909</v>
      </c>
      <c r="M61" s="9">
        <v>0</v>
      </c>
      <c r="N61" s="9">
        <v>0</v>
      </c>
      <c r="O61" s="9">
        <v>0</v>
      </c>
      <c r="P61" s="9">
        <v>0</v>
      </c>
      <c r="Q61" s="9">
        <v>0</v>
      </c>
      <c r="R61" s="9">
        <v>21.999999999998181</v>
      </c>
      <c r="S61" s="9">
        <v>0</v>
      </c>
      <c r="T61" s="9">
        <v>0</v>
      </c>
      <c r="U61" s="9">
        <v>11.999999999998181</v>
      </c>
      <c r="V61" s="9">
        <v>0</v>
      </c>
      <c r="W61" s="9">
        <v>0</v>
      </c>
      <c r="X61" s="9">
        <v>0</v>
      </c>
      <c r="Y61" s="9">
        <v>30</v>
      </c>
      <c r="Z61" s="9">
        <v>4.1999999999989086</v>
      </c>
      <c r="AA61" s="9">
        <v>26.300000000001091</v>
      </c>
      <c r="AB61" s="9">
        <v>0</v>
      </c>
      <c r="AC61" s="9">
        <v>0</v>
      </c>
      <c r="AD61" s="9">
        <v>0</v>
      </c>
      <c r="AE61" s="9">
        <v>0</v>
      </c>
      <c r="AF61" s="9">
        <v>0</v>
      </c>
      <c r="AG61" s="9">
        <v>0</v>
      </c>
      <c r="AH61" s="9">
        <v>0</v>
      </c>
      <c r="AI61" s="9">
        <v>8.8999999999996362</v>
      </c>
      <c r="AJ61" s="9">
        <v>39.999999999998181</v>
      </c>
      <c r="AK61" s="9">
        <v>61.099999999998545</v>
      </c>
      <c r="AL61" s="9">
        <v>11.200000000000728</v>
      </c>
      <c r="AM61" s="9">
        <v>28.000000000010914</v>
      </c>
      <c r="AN61" s="9">
        <v>9.000000000007276</v>
      </c>
      <c r="AO61" s="9">
        <v>0</v>
      </c>
      <c r="AP61" s="9">
        <v>0</v>
      </c>
      <c r="AQ61" s="9">
        <v>0</v>
      </c>
      <c r="AR61" s="9">
        <v>18.000000000007276</v>
      </c>
      <c r="AS61" s="9">
        <v>28.400000000005093</v>
      </c>
      <c r="AT61" s="9">
        <v>0</v>
      </c>
      <c r="AU61" s="9">
        <v>22.000000000003638</v>
      </c>
      <c r="AV61" s="9">
        <v>71</v>
      </c>
      <c r="AW61" s="9">
        <v>41.700000000000728</v>
      </c>
      <c r="AX61" s="9">
        <v>24</v>
      </c>
      <c r="AY61" s="9">
        <v>43.69999999999709</v>
      </c>
      <c r="AZ61" s="9">
        <v>27.299999999995634</v>
      </c>
      <c r="BA61" s="9">
        <v>2.3999999999978172</v>
      </c>
      <c r="BB61" s="9">
        <v>17.999999999992724</v>
      </c>
      <c r="BC61" s="61">
        <v>18.69999999999709</v>
      </c>
      <c r="BD61" s="9">
        <v>0</v>
      </c>
      <c r="BE61" s="9">
        <v>44.000000000003638</v>
      </c>
      <c r="BF61" s="9">
        <v>38.500000000010914</v>
      </c>
      <c r="BG61" s="9">
        <v>12.000000000014552</v>
      </c>
      <c r="BH61" s="9">
        <v>22.000000000014552</v>
      </c>
      <c r="BI61" s="9">
        <v>0</v>
      </c>
      <c r="BJ61" s="68"/>
      <c r="BK61" s="68"/>
      <c r="BL61" s="3"/>
      <c r="BM61" s="3"/>
      <c r="BN61" s="313"/>
      <c r="BO61" s="84"/>
      <c r="BP61" s="3"/>
      <c r="BQ61" s="80"/>
      <c r="BR61" s="87"/>
      <c r="BS61" s="3"/>
      <c r="BT61" s="84"/>
      <c r="BU61" s="143"/>
    </row>
    <row r="62" spans="1:73" ht="15.75">
      <c r="A62" s="65" t="s">
        <v>2281</v>
      </c>
      <c r="B62" s="3"/>
      <c r="C62" s="3"/>
      <c r="D62" s="34">
        <f t="shared" si="1"/>
        <v>671.10000000001855</v>
      </c>
      <c r="E62" s="9">
        <v>24.2</v>
      </c>
      <c r="F62" s="9">
        <v>5.5999999999999979</v>
      </c>
      <c r="G62" s="9">
        <v>45</v>
      </c>
      <c r="H62" s="9">
        <v>46.3</v>
      </c>
      <c r="I62" s="9">
        <v>7.9000000000000057</v>
      </c>
      <c r="J62" s="9">
        <v>5.1999999999999886</v>
      </c>
      <c r="K62" s="9">
        <v>0</v>
      </c>
      <c r="L62" s="9">
        <v>32.200000000000045</v>
      </c>
      <c r="M62" s="9">
        <v>0</v>
      </c>
      <c r="N62" s="9">
        <v>0</v>
      </c>
      <c r="O62" s="9">
        <v>0</v>
      </c>
      <c r="P62" s="9">
        <v>0</v>
      </c>
      <c r="Q62" s="9">
        <v>15.399999999998272</v>
      </c>
      <c r="R62" s="9">
        <v>0</v>
      </c>
      <c r="S62" s="9">
        <v>0</v>
      </c>
      <c r="T62" s="9">
        <v>0</v>
      </c>
      <c r="U62" s="9">
        <v>0</v>
      </c>
      <c r="V62" s="9">
        <v>0</v>
      </c>
      <c r="W62" s="9">
        <v>5.6999999999998181</v>
      </c>
      <c r="X62" s="9">
        <v>1.0999999999994543</v>
      </c>
      <c r="Y62" s="9">
        <v>27</v>
      </c>
      <c r="Z62" s="9">
        <v>0</v>
      </c>
      <c r="AA62" s="9">
        <v>18.600000000000364</v>
      </c>
      <c r="AB62" s="9">
        <v>0</v>
      </c>
      <c r="AC62" s="9">
        <v>0</v>
      </c>
      <c r="AD62" s="9">
        <v>8.4000000000005457</v>
      </c>
      <c r="AE62" s="9">
        <v>12.300000000001091</v>
      </c>
      <c r="AF62" s="9">
        <v>16.5</v>
      </c>
      <c r="AG62" s="9">
        <v>14.299999999999272</v>
      </c>
      <c r="AH62" s="9">
        <v>21.000000000001819</v>
      </c>
      <c r="AI62" s="9">
        <v>14.600000000000364</v>
      </c>
      <c r="AJ62" s="9">
        <v>13.299999999999272</v>
      </c>
      <c r="AK62" s="9">
        <v>1.1000000000003638</v>
      </c>
      <c r="AL62" s="9">
        <v>24.300000000001091</v>
      </c>
      <c r="AM62" s="9">
        <v>22</v>
      </c>
      <c r="AN62" s="9">
        <v>10</v>
      </c>
      <c r="AO62" s="9">
        <v>0</v>
      </c>
      <c r="AP62" s="9">
        <v>10.399999999999636</v>
      </c>
      <c r="AQ62" s="9">
        <v>0</v>
      </c>
      <c r="AR62" s="9">
        <v>1.3999999999996362</v>
      </c>
      <c r="AS62" s="9">
        <v>0</v>
      </c>
      <c r="AT62" s="9">
        <v>4.8000000000029104</v>
      </c>
      <c r="AU62" s="9">
        <v>27.400000000001455</v>
      </c>
      <c r="AV62" s="9">
        <v>13.19999999999709</v>
      </c>
      <c r="AW62" s="9">
        <v>18.399999999997817</v>
      </c>
      <c r="AX62" s="9">
        <v>20.299999999999272</v>
      </c>
      <c r="AY62" s="9">
        <v>13.200000000000728</v>
      </c>
      <c r="AZ62" s="9">
        <v>18</v>
      </c>
      <c r="BA62" s="9">
        <v>32.30000000000291</v>
      </c>
      <c r="BB62" s="9">
        <v>8.8000000000065484</v>
      </c>
      <c r="BC62" s="61">
        <v>3.9000000000014552</v>
      </c>
      <c r="BD62" s="9">
        <v>30</v>
      </c>
      <c r="BE62" s="9">
        <v>5.2000000000043656</v>
      </c>
      <c r="BF62" s="9">
        <v>47.80000000000291</v>
      </c>
      <c r="BG62" s="9">
        <v>0</v>
      </c>
      <c r="BH62" s="9">
        <v>0</v>
      </c>
      <c r="BI62" s="9">
        <v>24</v>
      </c>
      <c r="BJ62" s="294"/>
      <c r="BK62" s="294"/>
      <c r="BL62" s="65"/>
      <c r="BM62" s="68"/>
      <c r="BN62" s="312"/>
      <c r="BO62" s="84"/>
      <c r="BP62" s="3"/>
      <c r="BQ62" s="80"/>
      <c r="BR62" s="87"/>
      <c r="BS62" s="3"/>
      <c r="BT62" s="84"/>
      <c r="BU62" s="143"/>
    </row>
    <row r="63" spans="1:73" ht="15.75">
      <c r="A63" s="3" t="s">
        <v>820</v>
      </c>
      <c r="B63" s="3"/>
      <c r="C63" s="3"/>
      <c r="D63" s="34">
        <f t="shared" si="1"/>
        <v>735.30000000006521</v>
      </c>
      <c r="E63" s="9">
        <v>24</v>
      </c>
      <c r="F63" s="9">
        <v>24</v>
      </c>
      <c r="G63" s="9">
        <v>15.600000000000001</v>
      </c>
      <c r="H63" s="9">
        <v>17.999999999999993</v>
      </c>
      <c r="I63" s="9">
        <v>0</v>
      </c>
      <c r="J63" s="9">
        <v>2.8000000000000114</v>
      </c>
      <c r="K63" s="9">
        <v>28</v>
      </c>
      <c r="L63" s="9">
        <v>47.199999999999875</v>
      </c>
      <c r="M63" s="9">
        <v>0</v>
      </c>
      <c r="N63" s="9">
        <v>0</v>
      </c>
      <c r="O63" s="9">
        <v>0</v>
      </c>
      <c r="P63" s="9">
        <v>0</v>
      </c>
      <c r="Q63" s="9">
        <v>0</v>
      </c>
      <c r="R63" s="9">
        <v>0</v>
      </c>
      <c r="S63" s="9">
        <v>0</v>
      </c>
      <c r="T63" s="9">
        <v>0</v>
      </c>
      <c r="U63" s="9">
        <v>5.4999999999990905</v>
      </c>
      <c r="V63" s="9">
        <v>0</v>
      </c>
      <c r="W63" s="9">
        <v>0</v>
      </c>
      <c r="X63" s="9">
        <v>0</v>
      </c>
      <c r="Y63" s="9">
        <v>28.000000000001819</v>
      </c>
      <c r="Z63" s="9">
        <v>0</v>
      </c>
      <c r="AA63" s="9">
        <v>16.700000000002547</v>
      </c>
      <c r="AB63" s="9">
        <v>0</v>
      </c>
      <c r="AC63" s="9">
        <v>2.2000000000025466</v>
      </c>
      <c r="AD63" s="9">
        <v>4.4000000000032742</v>
      </c>
      <c r="AE63" s="9">
        <v>0</v>
      </c>
      <c r="AF63" s="9">
        <v>4.8000000000047294</v>
      </c>
      <c r="AG63" s="9">
        <v>1.4000000000050932</v>
      </c>
      <c r="AH63" s="9">
        <v>0</v>
      </c>
      <c r="AI63" s="9">
        <v>10.000000000005457</v>
      </c>
      <c r="AJ63" s="9">
        <v>12.100000000005821</v>
      </c>
      <c r="AK63" s="9">
        <v>60.700000000004366</v>
      </c>
      <c r="AL63" s="9">
        <v>13.200000000004366</v>
      </c>
      <c r="AM63" s="9">
        <v>38.80000000000291</v>
      </c>
      <c r="AN63" s="9">
        <v>22</v>
      </c>
      <c r="AO63" s="9">
        <v>0</v>
      </c>
      <c r="AP63" s="9">
        <v>0</v>
      </c>
      <c r="AQ63" s="9">
        <v>8.7999999999992724</v>
      </c>
      <c r="AR63" s="9">
        <v>0</v>
      </c>
      <c r="AS63" s="9">
        <v>11.000000000003638</v>
      </c>
      <c r="AT63" s="9">
        <v>14.800000000006548</v>
      </c>
      <c r="AU63" s="9">
        <v>4.4000000000087311</v>
      </c>
      <c r="AV63" s="9">
        <v>68.900000000008731</v>
      </c>
      <c r="AW63" s="9">
        <v>43.900000000005093</v>
      </c>
      <c r="AX63" s="9">
        <v>0</v>
      </c>
      <c r="AY63" s="9">
        <v>44.800000000006548</v>
      </c>
      <c r="AZ63" s="9">
        <v>21.000000000007276</v>
      </c>
      <c r="BA63" s="9">
        <v>3.000000000003638</v>
      </c>
      <c r="BB63" s="9">
        <v>0</v>
      </c>
      <c r="BC63" s="61">
        <v>4.7999999999992724</v>
      </c>
      <c r="BD63" s="9">
        <v>0</v>
      </c>
      <c r="BE63" s="9">
        <v>29.19999999999709</v>
      </c>
      <c r="BF63" s="9">
        <v>39.399999999997817</v>
      </c>
      <c r="BG63" s="9">
        <v>12.299999999991996</v>
      </c>
      <c r="BH63" s="9">
        <v>2.1999999999934516</v>
      </c>
      <c r="BI63" s="9">
        <v>47.399999999994179</v>
      </c>
      <c r="BJ63" s="68"/>
      <c r="BK63" s="68"/>
      <c r="BL63" s="3"/>
      <c r="BM63" s="3"/>
      <c r="BN63" s="313"/>
      <c r="BO63" s="84"/>
      <c r="BP63" s="3"/>
      <c r="BQ63" s="80"/>
      <c r="BR63" s="87"/>
      <c r="BS63" s="3"/>
      <c r="BT63" s="84"/>
      <c r="BU63" s="143"/>
    </row>
    <row r="64" spans="1:73" ht="15.75">
      <c r="A64" s="3" t="s">
        <v>819</v>
      </c>
      <c r="B64" s="3"/>
      <c r="C64" s="3"/>
      <c r="D64" s="34">
        <f t="shared" si="1"/>
        <v>856.60000000005607</v>
      </c>
      <c r="E64" s="9">
        <v>8.3000000000000007</v>
      </c>
      <c r="F64" s="9">
        <v>7.6999999999999993</v>
      </c>
      <c r="G64" s="9">
        <v>32.700000000000003</v>
      </c>
      <c r="H64" s="9">
        <v>32.399999999999991</v>
      </c>
      <c r="I64" s="9">
        <v>8.9000000000000057</v>
      </c>
      <c r="J64" s="9">
        <v>29.200000000000003</v>
      </c>
      <c r="K64" s="9">
        <v>4.8000000000000114</v>
      </c>
      <c r="L64" s="9">
        <v>19.600000000000136</v>
      </c>
      <c r="M64" s="9">
        <v>0</v>
      </c>
      <c r="N64" s="9">
        <v>7.4999999999995453</v>
      </c>
      <c r="O64" s="9">
        <v>0</v>
      </c>
      <c r="P64" s="9">
        <v>3.6000000000021828</v>
      </c>
      <c r="Q64" s="9">
        <v>3</v>
      </c>
      <c r="R64" s="9">
        <v>0</v>
      </c>
      <c r="S64" s="9">
        <v>32.799999999997453</v>
      </c>
      <c r="T64" s="9">
        <v>0</v>
      </c>
      <c r="U64" s="9">
        <v>7.499999999998181</v>
      </c>
      <c r="V64" s="9">
        <v>5.5999999999985448</v>
      </c>
      <c r="W64" s="9">
        <v>12.099999999998545</v>
      </c>
      <c r="X64" s="9">
        <v>0</v>
      </c>
      <c r="Y64" s="9">
        <v>32.000000000001819</v>
      </c>
      <c r="Z64" s="9">
        <v>21.600000000002183</v>
      </c>
      <c r="AA64" s="9">
        <v>24.800000000001091</v>
      </c>
      <c r="AB64" s="9">
        <v>0</v>
      </c>
      <c r="AC64" s="9">
        <v>0</v>
      </c>
      <c r="AD64" s="9">
        <v>0</v>
      </c>
      <c r="AE64" s="9">
        <v>7.500000000001819</v>
      </c>
      <c r="AF64" s="9">
        <v>0</v>
      </c>
      <c r="AG64" s="9">
        <v>0</v>
      </c>
      <c r="AH64" s="9">
        <v>0</v>
      </c>
      <c r="AI64" s="9">
        <v>8.3999999999978172</v>
      </c>
      <c r="AJ64" s="9">
        <v>17.999999999998181</v>
      </c>
      <c r="AK64" s="9">
        <v>52.499999999998181</v>
      </c>
      <c r="AL64" s="9">
        <v>0</v>
      </c>
      <c r="AM64" s="9">
        <v>33.19999999999709</v>
      </c>
      <c r="AN64" s="9">
        <v>38.599999999998545</v>
      </c>
      <c r="AO64" s="9">
        <v>0</v>
      </c>
      <c r="AP64" s="9">
        <v>7.2000000000007276</v>
      </c>
      <c r="AQ64" s="9">
        <v>0</v>
      </c>
      <c r="AR64" s="9">
        <v>22.5</v>
      </c>
      <c r="AS64" s="9">
        <v>32.099999999998545</v>
      </c>
      <c r="AT64" s="9">
        <v>6</v>
      </c>
      <c r="AU64" s="9">
        <v>0</v>
      </c>
      <c r="AV64" s="9">
        <v>60.80000000000291</v>
      </c>
      <c r="AW64" s="9">
        <v>40.100000000002183</v>
      </c>
      <c r="AX64" s="9">
        <v>31.500000000003638</v>
      </c>
      <c r="AY64" s="9">
        <v>39.600000000002183</v>
      </c>
      <c r="AZ64" s="9">
        <v>25.500000000007276</v>
      </c>
      <c r="BA64" s="9">
        <v>28.900000000005093</v>
      </c>
      <c r="BB64" s="9">
        <v>22.500000000007276</v>
      </c>
      <c r="BC64" s="61">
        <v>0</v>
      </c>
      <c r="BD64" s="9">
        <v>0</v>
      </c>
      <c r="BE64" s="9">
        <v>46.500000000007276</v>
      </c>
      <c r="BF64" s="9">
        <v>14.300000000010186</v>
      </c>
      <c r="BG64" s="9">
        <v>8.8000000000101863</v>
      </c>
      <c r="BH64" s="9">
        <v>18.000000000007276</v>
      </c>
      <c r="BI64" s="9">
        <v>0</v>
      </c>
      <c r="BJ64" s="68"/>
      <c r="BK64" s="68"/>
      <c r="BL64" s="3"/>
      <c r="BM64" s="3"/>
      <c r="BN64" s="312"/>
      <c r="BO64" s="84"/>
      <c r="BP64" s="3"/>
      <c r="BQ64" s="80"/>
      <c r="BR64" s="87"/>
      <c r="BS64" s="3"/>
      <c r="BT64" s="84"/>
      <c r="BU64" s="143"/>
    </row>
    <row r="65" spans="1:73" ht="15.75">
      <c r="A65" s="65" t="s">
        <v>2283</v>
      </c>
      <c r="B65" s="3"/>
      <c r="C65" s="3"/>
      <c r="D65" s="34">
        <f t="shared" si="1"/>
        <v>475.09999999999661</v>
      </c>
      <c r="E65" s="9">
        <v>0</v>
      </c>
      <c r="F65" s="9">
        <v>10.1</v>
      </c>
      <c r="G65" s="9">
        <v>0</v>
      </c>
      <c r="H65" s="9">
        <v>0</v>
      </c>
      <c r="I65" s="9">
        <v>0</v>
      </c>
      <c r="J65" s="9">
        <v>7.8000000000000025</v>
      </c>
      <c r="K65" s="9">
        <v>0</v>
      </c>
      <c r="L65" s="9">
        <v>0</v>
      </c>
      <c r="M65" s="9">
        <v>0</v>
      </c>
      <c r="N65" s="9">
        <v>10.400000000000091</v>
      </c>
      <c r="O65" s="9">
        <v>0</v>
      </c>
      <c r="P65" s="9">
        <v>0</v>
      </c>
      <c r="Q65" s="9">
        <v>24.200000000000728</v>
      </c>
      <c r="R65" s="9">
        <v>18.000000000000909</v>
      </c>
      <c r="S65" s="9">
        <v>0</v>
      </c>
      <c r="T65" s="9">
        <v>0</v>
      </c>
      <c r="U65" s="9">
        <v>0</v>
      </c>
      <c r="V65" s="9">
        <v>11.199999999999818</v>
      </c>
      <c r="W65" s="9">
        <v>26.800000000000182</v>
      </c>
      <c r="X65" s="9">
        <v>17.699999999999818</v>
      </c>
      <c r="Y65" s="9">
        <v>19.499999999998181</v>
      </c>
      <c r="Z65" s="9">
        <v>8.7999999999983629</v>
      </c>
      <c r="AA65" s="9">
        <v>8.3999999999978172</v>
      </c>
      <c r="AB65" s="9">
        <v>16.499999999998181</v>
      </c>
      <c r="AC65" s="9">
        <v>5.1999999999979991</v>
      </c>
      <c r="AD65" s="9">
        <v>8.3999999999978172</v>
      </c>
      <c r="AE65" s="9">
        <v>22.699999999997999</v>
      </c>
      <c r="AF65" s="9">
        <v>26.900000000001455</v>
      </c>
      <c r="AG65" s="9">
        <v>0</v>
      </c>
      <c r="AH65" s="9">
        <v>13.100000000000364</v>
      </c>
      <c r="AI65" s="9">
        <v>14.000000000001819</v>
      </c>
      <c r="AJ65" s="9">
        <v>15.600000000002183</v>
      </c>
      <c r="AK65" s="9">
        <v>0</v>
      </c>
      <c r="AL65" s="9">
        <v>0</v>
      </c>
      <c r="AM65" s="9">
        <v>18.000000000001819</v>
      </c>
      <c r="AN65" s="9">
        <v>8.3000000000010914</v>
      </c>
      <c r="AO65" s="9">
        <v>0</v>
      </c>
      <c r="AP65" s="9">
        <v>18</v>
      </c>
      <c r="AQ65" s="9">
        <v>0</v>
      </c>
      <c r="AR65" s="9">
        <v>1.3999999999996362</v>
      </c>
      <c r="AS65" s="9">
        <v>0</v>
      </c>
      <c r="AT65" s="9">
        <v>4.4000000000014552</v>
      </c>
      <c r="AU65" s="9">
        <v>18.000000000001819</v>
      </c>
      <c r="AV65" s="9">
        <v>9.6999999999989086</v>
      </c>
      <c r="AW65" s="9">
        <v>37.199999999998909</v>
      </c>
      <c r="AX65" s="9">
        <v>0</v>
      </c>
      <c r="AY65" s="9">
        <v>2.6000000000003638</v>
      </c>
      <c r="AZ65" s="9">
        <v>12.099999999998545</v>
      </c>
      <c r="BA65" s="9">
        <v>0</v>
      </c>
      <c r="BB65" s="9">
        <v>0</v>
      </c>
      <c r="BC65" s="61">
        <v>2.5999999999985448</v>
      </c>
      <c r="BD65" s="9">
        <v>23.999999999998181</v>
      </c>
      <c r="BE65" s="9">
        <v>0</v>
      </c>
      <c r="BF65" s="9">
        <v>7.000000000001819</v>
      </c>
      <c r="BG65" s="9">
        <v>4.500000000001819</v>
      </c>
      <c r="BH65" s="9">
        <v>0</v>
      </c>
      <c r="BI65" s="9">
        <v>22</v>
      </c>
      <c r="BJ65" s="294"/>
      <c r="BK65" s="294"/>
      <c r="BL65" s="65"/>
      <c r="BM65" s="68"/>
      <c r="BN65" s="312"/>
      <c r="BO65" s="84"/>
      <c r="BP65" s="3"/>
      <c r="BQ65" s="80"/>
      <c r="BR65" s="87"/>
      <c r="BS65" s="3"/>
      <c r="BT65" s="84"/>
      <c r="BU65" s="143"/>
    </row>
    <row r="66" spans="1:73" ht="15.75">
      <c r="A66" s="65" t="s">
        <v>2543</v>
      </c>
      <c r="B66" s="3"/>
      <c r="C66" s="3"/>
      <c r="D66" s="34">
        <f t="shared" si="1"/>
        <v>727.70000000006257</v>
      </c>
      <c r="E66" s="9">
        <v>3</v>
      </c>
      <c r="F66" s="9">
        <v>25.3</v>
      </c>
      <c r="G66" s="9">
        <v>13.099999999999998</v>
      </c>
      <c r="H66" s="9">
        <v>0</v>
      </c>
      <c r="I66" s="9">
        <v>0</v>
      </c>
      <c r="J66" s="9">
        <v>3.6000000000000014</v>
      </c>
      <c r="K66" s="9">
        <v>0</v>
      </c>
      <c r="L66" s="9">
        <v>19.5</v>
      </c>
      <c r="M66" s="9">
        <v>0</v>
      </c>
      <c r="N66" s="9">
        <v>0</v>
      </c>
      <c r="O66" s="9">
        <v>0</v>
      </c>
      <c r="P66" s="9">
        <v>0</v>
      </c>
      <c r="Q66" s="9">
        <v>6.4999999999990905</v>
      </c>
      <c r="R66" s="9">
        <v>0</v>
      </c>
      <c r="S66" s="9">
        <v>38.399999999999636</v>
      </c>
      <c r="T66" s="9">
        <v>2.7999999999992724</v>
      </c>
      <c r="U66" s="9">
        <v>7.5</v>
      </c>
      <c r="V66" s="9">
        <v>0</v>
      </c>
      <c r="W66" s="9">
        <v>15.399999999998727</v>
      </c>
      <c r="X66" s="9">
        <v>0</v>
      </c>
      <c r="Y66" s="9">
        <v>40.400000000003274</v>
      </c>
      <c r="Z66" s="9">
        <v>0</v>
      </c>
      <c r="AA66" s="9">
        <v>50.300000000004729</v>
      </c>
      <c r="AB66" s="9">
        <v>0</v>
      </c>
      <c r="AC66" s="9">
        <v>0</v>
      </c>
      <c r="AD66" s="9">
        <v>0</v>
      </c>
      <c r="AE66" s="9">
        <v>0</v>
      </c>
      <c r="AF66" s="9">
        <v>0</v>
      </c>
      <c r="AG66" s="9">
        <v>0</v>
      </c>
      <c r="AH66" s="9">
        <v>0</v>
      </c>
      <c r="AI66" s="9">
        <v>15.899999999999636</v>
      </c>
      <c r="AJ66" s="9">
        <v>19.200000000000728</v>
      </c>
      <c r="AK66" s="9">
        <v>63.099999999998545</v>
      </c>
      <c r="AL66" s="9">
        <v>0</v>
      </c>
      <c r="AM66" s="9">
        <v>41.200000000004366</v>
      </c>
      <c r="AN66" s="9">
        <v>37.000000000003638</v>
      </c>
      <c r="AO66" s="9">
        <v>0</v>
      </c>
      <c r="AP66" s="9">
        <v>0</v>
      </c>
      <c r="AQ66" s="9">
        <v>3.2999999999992724</v>
      </c>
      <c r="AR66" s="9">
        <v>0</v>
      </c>
      <c r="AS66" s="9">
        <v>10.400000000005093</v>
      </c>
      <c r="AT66" s="9">
        <v>8.8000000000065484</v>
      </c>
      <c r="AU66" s="9">
        <v>0</v>
      </c>
      <c r="AV66" s="9">
        <v>76.900000000008731</v>
      </c>
      <c r="AW66" s="9">
        <v>47.200000000004366</v>
      </c>
      <c r="AX66" s="9">
        <v>0</v>
      </c>
      <c r="AY66" s="9">
        <v>44.000000000003638</v>
      </c>
      <c r="AZ66" s="9">
        <v>22.500000000003638</v>
      </c>
      <c r="BA66" s="9">
        <v>6.1000000000058208</v>
      </c>
      <c r="BB66" s="9">
        <v>0</v>
      </c>
      <c r="BC66" s="61">
        <v>4.4000000000087311</v>
      </c>
      <c r="BD66" s="9">
        <v>0</v>
      </c>
      <c r="BE66" s="9">
        <v>26</v>
      </c>
      <c r="BF66" s="9">
        <v>39.600000000002183</v>
      </c>
      <c r="BG66" s="9">
        <v>14.80000000000291</v>
      </c>
      <c r="BH66" s="9">
        <v>1.2000000000007276</v>
      </c>
      <c r="BI66" s="9">
        <v>20.299999999999272</v>
      </c>
      <c r="BJ66" s="294"/>
      <c r="BK66" s="294"/>
      <c r="BL66" s="65"/>
      <c r="BM66" s="3"/>
      <c r="BN66" s="313"/>
      <c r="BO66" s="84"/>
      <c r="BP66" s="41"/>
      <c r="BQ66" s="80"/>
      <c r="BR66" s="87"/>
      <c r="BS66" s="3"/>
      <c r="BT66" s="84"/>
      <c r="BU66" s="143"/>
    </row>
    <row r="67" spans="1:73" ht="15.75">
      <c r="A67" s="3" t="s">
        <v>804</v>
      </c>
      <c r="B67" s="3"/>
      <c r="C67" s="3"/>
      <c r="D67" s="34">
        <f t="shared" si="1"/>
        <v>403.19999999997452</v>
      </c>
      <c r="E67" s="9">
        <v>3</v>
      </c>
      <c r="F67" s="9">
        <v>0</v>
      </c>
      <c r="G67" s="9">
        <v>7.5</v>
      </c>
      <c r="H67" s="9">
        <v>0</v>
      </c>
      <c r="I67" s="9">
        <v>0</v>
      </c>
      <c r="J67" s="9">
        <v>29.700000000000003</v>
      </c>
      <c r="K67" s="9">
        <v>0</v>
      </c>
      <c r="L67" s="9">
        <v>18</v>
      </c>
      <c r="M67" s="9">
        <v>0</v>
      </c>
      <c r="N67" s="9">
        <v>0</v>
      </c>
      <c r="O67" s="9">
        <v>0</v>
      </c>
      <c r="P67" s="9">
        <v>0</v>
      </c>
      <c r="Q67" s="9">
        <v>0</v>
      </c>
      <c r="R67" s="9">
        <v>0</v>
      </c>
      <c r="S67" s="9">
        <v>0</v>
      </c>
      <c r="T67" s="9">
        <v>0</v>
      </c>
      <c r="U67" s="9">
        <v>7.0000000000009095</v>
      </c>
      <c r="V67" s="9">
        <v>0</v>
      </c>
      <c r="W67" s="9">
        <v>26.699999999999818</v>
      </c>
      <c r="X67" s="9">
        <v>31.5</v>
      </c>
      <c r="Y67" s="9">
        <v>0</v>
      </c>
      <c r="Z67" s="9">
        <v>0</v>
      </c>
      <c r="AA67" s="9">
        <v>15.5</v>
      </c>
      <c r="AB67" s="9">
        <v>0</v>
      </c>
      <c r="AC67" s="9">
        <v>26</v>
      </c>
      <c r="AD67" s="9">
        <v>0</v>
      </c>
      <c r="AE67" s="9">
        <v>0</v>
      </c>
      <c r="AF67" s="9">
        <v>4.3999999999978172</v>
      </c>
      <c r="AG67" s="9">
        <v>0</v>
      </c>
      <c r="AH67" s="9">
        <v>0</v>
      </c>
      <c r="AI67" s="9">
        <v>8.999999999998181</v>
      </c>
      <c r="AJ67" s="9">
        <v>7.499999999998181</v>
      </c>
      <c r="AK67" s="9">
        <v>45.499999999996362</v>
      </c>
      <c r="AL67" s="9">
        <v>12.099999999998545</v>
      </c>
      <c r="AM67" s="9">
        <v>0</v>
      </c>
      <c r="AN67" s="9">
        <v>9</v>
      </c>
      <c r="AO67" s="9">
        <v>0</v>
      </c>
      <c r="AP67" s="9">
        <v>0</v>
      </c>
      <c r="AQ67" s="9">
        <v>0</v>
      </c>
      <c r="AR67" s="9">
        <v>0</v>
      </c>
      <c r="AS67" s="9">
        <v>10.399999999994179</v>
      </c>
      <c r="AT67" s="9">
        <v>6.5999999999949068</v>
      </c>
      <c r="AU67" s="9">
        <v>0</v>
      </c>
      <c r="AV67" s="9">
        <v>45.5</v>
      </c>
      <c r="AW67" s="9">
        <v>34.899999999997817</v>
      </c>
      <c r="AX67" s="9">
        <v>0</v>
      </c>
      <c r="AY67" s="9">
        <v>27.399999999997817</v>
      </c>
      <c r="AZ67" s="9">
        <v>0</v>
      </c>
      <c r="BA67" s="9">
        <v>0</v>
      </c>
      <c r="BB67" s="9">
        <v>0</v>
      </c>
      <c r="BC67" s="61">
        <v>0</v>
      </c>
      <c r="BD67" s="9">
        <v>0</v>
      </c>
      <c r="BE67" s="9">
        <v>26</v>
      </c>
      <c r="BF67" s="9">
        <v>0</v>
      </c>
      <c r="BG67" s="9">
        <v>0</v>
      </c>
      <c r="BH67" s="9">
        <v>0</v>
      </c>
      <c r="BI67" s="9">
        <v>0</v>
      </c>
      <c r="BJ67" s="68"/>
      <c r="BK67" s="68"/>
      <c r="BL67" s="3"/>
      <c r="BM67" s="68"/>
      <c r="BN67" s="312"/>
      <c r="BO67" s="84"/>
      <c r="BP67" s="3"/>
      <c r="BQ67" s="80"/>
      <c r="BR67" s="87"/>
      <c r="BS67" s="3"/>
      <c r="BT67" s="84"/>
      <c r="BU67" s="143"/>
    </row>
    <row r="68" spans="1:73" ht="15.75">
      <c r="A68" s="65" t="s">
        <v>2259</v>
      </c>
      <c r="B68" s="3"/>
      <c r="C68" s="3"/>
      <c r="D68" s="34">
        <f t="shared" si="1"/>
        <v>589.20000000002892</v>
      </c>
      <c r="E68" s="9">
        <v>0</v>
      </c>
      <c r="F68" s="9">
        <v>0</v>
      </c>
      <c r="G68" s="9">
        <v>4.4000000000000004</v>
      </c>
      <c r="H68" s="9">
        <v>15.399999999999997</v>
      </c>
      <c r="I68" s="9">
        <v>0</v>
      </c>
      <c r="J68" s="9">
        <v>11.199999999999996</v>
      </c>
      <c r="K68" s="9">
        <v>0</v>
      </c>
      <c r="L68" s="9">
        <v>45.200000000000045</v>
      </c>
      <c r="M68" s="9">
        <v>0</v>
      </c>
      <c r="N68" s="9">
        <v>10.400000000000318</v>
      </c>
      <c r="O68" s="9">
        <v>16.700000000000728</v>
      </c>
      <c r="P68" s="9">
        <v>0</v>
      </c>
      <c r="Q68" s="9">
        <v>0</v>
      </c>
      <c r="R68" s="9">
        <v>0</v>
      </c>
      <c r="S68" s="9">
        <v>29.999999999999091</v>
      </c>
      <c r="T68" s="9">
        <v>0</v>
      </c>
      <c r="U68" s="9">
        <v>8.8999999999996362</v>
      </c>
      <c r="V68" s="9">
        <v>5.5999999999994543</v>
      </c>
      <c r="W68" s="9">
        <v>17.699999999998909</v>
      </c>
      <c r="X68" s="9">
        <v>25.999999999999091</v>
      </c>
      <c r="Y68" s="9">
        <v>49.5</v>
      </c>
      <c r="Z68" s="9">
        <v>0</v>
      </c>
      <c r="AA68" s="9">
        <v>12</v>
      </c>
      <c r="AB68" s="9">
        <v>0</v>
      </c>
      <c r="AC68" s="9">
        <v>5.1999999999989086</v>
      </c>
      <c r="AD68" s="9">
        <v>15.399999999999636</v>
      </c>
      <c r="AE68" s="9">
        <v>14.299999999999272</v>
      </c>
      <c r="AF68" s="9">
        <v>9.8999999999996362</v>
      </c>
      <c r="AG68" s="9">
        <v>0</v>
      </c>
      <c r="AH68" s="9">
        <v>0</v>
      </c>
      <c r="AI68" s="9">
        <v>0</v>
      </c>
      <c r="AJ68" s="9">
        <v>0</v>
      </c>
      <c r="AK68" s="9">
        <v>46</v>
      </c>
      <c r="AL68" s="9">
        <v>8.7999999999992724</v>
      </c>
      <c r="AM68" s="9">
        <v>0</v>
      </c>
      <c r="AN68" s="9">
        <v>15.400000000005093</v>
      </c>
      <c r="AO68" s="9">
        <v>16.500000000007276</v>
      </c>
      <c r="AP68" s="9">
        <v>0</v>
      </c>
      <c r="AQ68" s="9">
        <v>0</v>
      </c>
      <c r="AR68" s="9">
        <v>3.6000000000058208</v>
      </c>
      <c r="AS68" s="9">
        <v>0</v>
      </c>
      <c r="AT68" s="9">
        <v>4.2000000000007276</v>
      </c>
      <c r="AU68" s="9">
        <v>12.100000000002183</v>
      </c>
      <c r="AV68" s="9">
        <v>67.700000000000728</v>
      </c>
      <c r="AW68" s="9">
        <v>35</v>
      </c>
      <c r="AX68" s="9">
        <v>3.5999999999985448</v>
      </c>
      <c r="AY68" s="9">
        <v>19.100000000002183</v>
      </c>
      <c r="AZ68" s="9">
        <v>22.5</v>
      </c>
      <c r="BA68" s="9">
        <v>2.2000000000043656</v>
      </c>
      <c r="BB68" s="9">
        <v>0</v>
      </c>
      <c r="BC68" s="61">
        <v>0</v>
      </c>
      <c r="BD68" s="9">
        <v>7.000000000007276</v>
      </c>
      <c r="BE68" s="9">
        <v>0</v>
      </c>
      <c r="BF68" s="9">
        <v>16.5</v>
      </c>
      <c r="BG68" s="9">
        <v>11.200000000000728</v>
      </c>
      <c r="BH68" s="9">
        <v>0</v>
      </c>
      <c r="BI68" s="9">
        <v>0</v>
      </c>
      <c r="BJ68" s="294"/>
      <c r="BK68" s="294"/>
      <c r="BL68" s="65"/>
      <c r="BM68" s="68"/>
      <c r="BN68" s="312"/>
      <c r="BO68" s="84"/>
      <c r="BP68" s="3"/>
      <c r="BQ68" s="80"/>
      <c r="BR68" s="87"/>
      <c r="BS68" s="3"/>
      <c r="BT68" s="84"/>
      <c r="BU68" s="143"/>
    </row>
    <row r="69" spans="1:73" ht="15.75">
      <c r="A69" s="65" t="s">
        <v>2217</v>
      </c>
      <c r="B69" s="3"/>
      <c r="C69" s="3"/>
      <c r="D69" s="34">
        <f t="shared" ref="D69:D84" si="2">SUM(E69:DZ69)</f>
        <v>688.00000000001364</v>
      </c>
      <c r="E69" s="9">
        <v>25</v>
      </c>
      <c r="F69" s="9">
        <v>3.8999999999999986</v>
      </c>
      <c r="G69" s="9">
        <v>21.1</v>
      </c>
      <c r="H69" s="9">
        <v>32.000000000000014</v>
      </c>
      <c r="I69" s="9">
        <v>0</v>
      </c>
      <c r="J69" s="9">
        <v>4.4000000000000199</v>
      </c>
      <c r="K69" s="9">
        <v>0</v>
      </c>
      <c r="L69" s="9">
        <v>19.100000000000023</v>
      </c>
      <c r="M69" s="9">
        <v>0</v>
      </c>
      <c r="N69" s="9">
        <v>0</v>
      </c>
      <c r="O69" s="9">
        <v>0</v>
      </c>
      <c r="P69" s="9">
        <v>0</v>
      </c>
      <c r="Q69" s="9">
        <v>0</v>
      </c>
      <c r="R69" s="9">
        <v>21.999999999999091</v>
      </c>
      <c r="S69" s="9">
        <v>5.5</v>
      </c>
      <c r="T69" s="9">
        <v>0</v>
      </c>
      <c r="U69" s="9">
        <v>7.000000000001819</v>
      </c>
      <c r="V69" s="9">
        <v>0</v>
      </c>
      <c r="W69" s="9">
        <v>0</v>
      </c>
      <c r="X69" s="9">
        <v>0</v>
      </c>
      <c r="Y69" s="9">
        <v>30</v>
      </c>
      <c r="Z69" s="9">
        <v>0</v>
      </c>
      <c r="AA69" s="9">
        <v>12</v>
      </c>
      <c r="AB69" s="9">
        <v>7</v>
      </c>
      <c r="AC69" s="9">
        <v>0</v>
      </c>
      <c r="AD69" s="9">
        <v>0</v>
      </c>
      <c r="AE69" s="9">
        <v>0</v>
      </c>
      <c r="AF69" s="9">
        <v>1.2999999999956344</v>
      </c>
      <c r="AG69" s="9">
        <v>12.099999999996726</v>
      </c>
      <c r="AH69" s="9">
        <v>0</v>
      </c>
      <c r="AI69" s="9">
        <v>1.2999999999956344</v>
      </c>
      <c r="AJ69" s="9">
        <v>46.599999999996726</v>
      </c>
      <c r="AK69" s="9">
        <v>63.299999999997453</v>
      </c>
      <c r="AL69" s="9">
        <v>0</v>
      </c>
      <c r="AM69" s="9">
        <v>30.000000000007276</v>
      </c>
      <c r="AN69" s="9">
        <v>9.000000000007276</v>
      </c>
      <c r="AO69" s="9">
        <v>0</v>
      </c>
      <c r="AP69" s="9">
        <v>0</v>
      </c>
      <c r="AQ69" s="9">
        <v>0</v>
      </c>
      <c r="AR69" s="9">
        <v>21.300000000006548</v>
      </c>
      <c r="AS69" s="9">
        <v>18.000000000007276</v>
      </c>
      <c r="AT69" s="9">
        <v>0</v>
      </c>
      <c r="AU69" s="9">
        <v>22.000000000007276</v>
      </c>
      <c r="AV69" s="9">
        <v>72.000000000003638</v>
      </c>
      <c r="AW69" s="9">
        <v>9.000000000003638</v>
      </c>
      <c r="AX69" s="9">
        <v>24.000000000003638</v>
      </c>
      <c r="AY69" s="9">
        <v>16.500000000003638</v>
      </c>
      <c r="AZ69" s="9">
        <v>27.299999999999272</v>
      </c>
      <c r="BA69" s="9">
        <v>8</v>
      </c>
      <c r="BB69" s="9">
        <v>18</v>
      </c>
      <c r="BC69" s="61">
        <v>5.2000000000043656</v>
      </c>
      <c r="BD69" s="9">
        <v>1.1999999999970896</v>
      </c>
      <c r="BE69" s="9">
        <v>17.999999999996362</v>
      </c>
      <c r="BF69" s="9">
        <v>42.499999999992724</v>
      </c>
      <c r="BG69" s="9">
        <v>10.399999999994179</v>
      </c>
      <c r="BH69" s="9">
        <v>21.999999999996362</v>
      </c>
      <c r="BI69" s="9">
        <v>0</v>
      </c>
      <c r="BJ69" s="294"/>
      <c r="BK69" s="294"/>
      <c r="BL69" s="65"/>
      <c r="BM69" s="3"/>
      <c r="BN69" s="313"/>
      <c r="BO69" s="84"/>
      <c r="BP69" s="41"/>
      <c r="BQ69" s="80"/>
      <c r="BR69" s="87"/>
      <c r="BS69" s="3"/>
      <c r="BT69" s="84"/>
      <c r="BU69" s="143"/>
    </row>
    <row r="70" spans="1:73" ht="15.75">
      <c r="A70" s="65" t="s">
        <v>31</v>
      </c>
      <c r="B70" s="3"/>
      <c r="C70" s="3"/>
      <c r="D70" s="34">
        <f t="shared" si="2"/>
        <v>613.90000000007512</v>
      </c>
      <c r="E70" s="9">
        <v>16.2</v>
      </c>
      <c r="F70" s="9">
        <v>6</v>
      </c>
      <c r="G70" s="9">
        <v>12.7</v>
      </c>
      <c r="H70" s="9">
        <v>9.6000000000000014</v>
      </c>
      <c r="I70" s="9">
        <v>8.3999999999999986</v>
      </c>
      <c r="J70" s="9">
        <v>22.800000000000004</v>
      </c>
      <c r="K70" s="9">
        <v>0</v>
      </c>
      <c r="L70" s="9">
        <v>41.399999999999977</v>
      </c>
      <c r="M70" s="9">
        <v>0</v>
      </c>
      <c r="N70" s="9">
        <v>1.4000000000000909</v>
      </c>
      <c r="O70" s="9">
        <v>0</v>
      </c>
      <c r="P70" s="9">
        <v>0</v>
      </c>
      <c r="Q70" s="9">
        <v>0</v>
      </c>
      <c r="R70" s="9">
        <v>0</v>
      </c>
      <c r="S70" s="9">
        <v>0</v>
      </c>
      <c r="T70" s="9">
        <v>16.500000000001819</v>
      </c>
      <c r="U70" s="9">
        <v>0</v>
      </c>
      <c r="V70" s="9">
        <v>0</v>
      </c>
      <c r="W70" s="9">
        <v>4.4000000000041837</v>
      </c>
      <c r="X70" s="9">
        <v>7.7000000000025466</v>
      </c>
      <c r="Y70" s="9">
        <v>0</v>
      </c>
      <c r="Z70" s="9">
        <v>0</v>
      </c>
      <c r="AA70" s="9">
        <v>13.899999999997817</v>
      </c>
      <c r="AB70" s="9">
        <v>0</v>
      </c>
      <c r="AC70" s="9">
        <v>0</v>
      </c>
      <c r="AD70" s="9">
        <v>0</v>
      </c>
      <c r="AE70" s="9">
        <v>0</v>
      </c>
      <c r="AF70" s="9">
        <v>0</v>
      </c>
      <c r="AG70" s="9">
        <v>13.200000000000728</v>
      </c>
      <c r="AH70" s="9">
        <v>0</v>
      </c>
      <c r="AI70" s="9">
        <v>13.700000000002547</v>
      </c>
      <c r="AJ70" s="9">
        <v>12.700000000002547</v>
      </c>
      <c r="AK70" s="9">
        <v>62.200000000002547</v>
      </c>
      <c r="AL70" s="9">
        <v>12.000000000003638</v>
      </c>
      <c r="AM70" s="9">
        <v>53.200000000000728</v>
      </c>
      <c r="AN70" s="9">
        <v>72.000000000003638</v>
      </c>
      <c r="AO70" s="9">
        <v>0</v>
      </c>
      <c r="AP70" s="9">
        <v>0</v>
      </c>
      <c r="AQ70" s="9">
        <v>0</v>
      </c>
      <c r="AR70" s="9">
        <v>0</v>
      </c>
      <c r="AS70" s="9">
        <v>8.8000000000065484</v>
      </c>
      <c r="AT70" s="9">
        <v>8.4000000000014552</v>
      </c>
      <c r="AU70" s="9">
        <v>0</v>
      </c>
      <c r="AV70" s="9">
        <v>50</v>
      </c>
      <c r="AW70" s="9">
        <v>21.000000000003638</v>
      </c>
      <c r="AX70" s="9">
        <v>0</v>
      </c>
      <c r="AY70" s="9">
        <v>29.500000000003638</v>
      </c>
      <c r="AZ70" s="9">
        <v>0</v>
      </c>
      <c r="BA70" s="9">
        <v>2.6000000000058208</v>
      </c>
      <c r="BB70" s="9">
        <v>0</v>
      </c>
      <c r="BC70" s="61">
        <v>4.4000000000014552</v>
      </c>
      <c r="BD70" s="9">
        <v>0</v>
      </c>
      <c r="BE70" s="9">
        <v>31.000000000007276</v>
      </c>
      <c r="BF70" s="9">
        <v>22.000000000007276</v>
      </c>
      <c r="BG70" s="9">
        <v>10.400000000008731</v>
      </c>
      <c r="BH70" s="9">
        <v>0</v>
      </c>
      <c r="BI70" s="9">
        <v>25.800000000006548</v>
      </c>
      <c r="BJ70" s="294"/>
      <c r="BK70" s="294"/>
      <c r="BL70" s="65"/>
      <c r="BM70" s="3"/>
      <c r="BN70" s="313"/>
      <c r="BO70" s="84"/>
      <c r="BP70" s="3"/>
      <c r="BQ70" s="80"/>
      <c r="BR70" s="87"/>
      <c r="BS70" s="3"/>
      <c r="BT70" s="84"/>
      <c r="BU70" s="143"/>
    </row>
    <row r="71" spans="1:73" ht="15.75">
      <c r="A71" s="3" t="s">
        <v>861</v>
      </c>
      <c r="B71" s="3"/>
      <c r="C71" s="3"/>
      <c r="D71" s="34">
        <f t="shared" si="2"/>
        <v>1068.3999999998803</v>
      </c>
      <c r="E71" s="9">
        <v>0</v>
      </c>
      <c r="F71" s="9">
        <v>12.100000000000001</v>
      </c>
      <c r="G71" s="9">
        <v>0</v>
      </c>
      <c r="H71" s="9">
        <v>12.100000000000003</v>
      </c>
      <c r="I71" s="9">
        <v>4.4000000000000021</v>
      </c>
      <c r="J71" s="9">
        <v>50.6</v>
      </c>
      <c r="K71" s="9">
        <v>0</v>
      </c>
      <c r="L71" s="9">
        <v>12</v>
      </c>
      <c r="M71" s="9">
        <v>2.6000000000003638</v>
      </c>
      <c r="N71" s="9">
        <v>10.400000000000091</v>
      </c>
      <c r="O71" s="9">
        <v>0</v>
      </c>
      <c r="P71" s="9">
        <v>4.1999999999979991</v>
      </c>
      <c r="Q71" s="9">
        <v>22</v>
      </c>
      <c r="R71" s="9">
        <v>0</v>
      </c>
      <c r="S71" s="9">
        <v>13.100000000000364</v>
      </c>
      <c r="T71" s="9">
        <v>19.499999999999091</v>
      </c>
      <c r="U71" s="9">
        <v>0</v>
      </c>
      <c r="V71" s="9">
        <v>0</v>
      </c>
      <c r="W71" s="9">
        <v>16.500000000000909</v>
      </c>
      <c r="X71" s="9">
        <v>7.8000000000010914</v>
      </c>
      <c r="Y71" s="9">
        <v>51.900000000005093</v>
      </c>
      <c r="Z71" s="9">
        <v>22.300000000004729</v>
      </c>
      <c r="AA71" s="9">
        <v>36.000000000003638</v>
      </c>
      <c r="AB71" s="9">
        <v>0</v>
      </c>
      <c r="AC71" s="9">
        <v>59.500000000003638</v>
      </c>
      <c r="AD71" s="9">
        <v>0</v>
      </c>
      <c r="AE71" s="9">
        <v>14.30000000000291</v>
      </c>
      <c r="AF71" s="9">
        <v>0</v>
      </c>
      <c r="AG71" s="9">
        <v>0</v>
      </c>
      <c r="AH71" s="9">
        <v>16.500000000001819</v>
      </c>
      <c r="AI71" s="9">
        <v>16.80000000000291</v>
      </c>
      <c r="AJ71" s="9">
        <v>0</v>
      </c>
      <c r="AK71" s="9">
        <v>73.400000000001455</v>
      </c>
      <c r="AL71" s="9">
        <v>8.8000000000010914</v>
      </c>
      <c r="AM71" s="9">
        <v>0</v>
      </c>
      <c r="AN71" s="9">
        <v>0</v>
      </c>
      <c r="AO71" s="9">
        <v>6.5999999999949068</v>
      </c>
      <c r="AP71" s="9">
        <v>12.799999999991996</v>
      </c>
      <c r="AQ71" s="9">
        <v>0</v>
      </c>
      <c r="AR71" s="9">
        <v>30.599999999991269</v>
      </c>
      <c r="AS71" s="9">
        <v>29.099999999991269</v>
      </c>
      <c r="AT71" s="9">
        <v>6.9999999999890861</v>
      </c>
      <c r="AU71" s="9">
        <v>0</v>
      </c>
      <c r="AV71" s="9">
        <v>82.499999999989086</v>
      </c>
      <c r="AW71" s="9">
        <v>72.599999999983993</v>
      </c>
      <c r="AX71" s="9">
        <v>48.999999999985448</v>
      </c>
      <c r="AY71" s="9">
        <v>51.499999999992724</v>
      </c>
      <c r="AZ71" s="9">
        <v>33.199999999993452</v>
      </c>
      <c r="BA71" s="9">
        <v>23.999999999992724</v>
      </c>
      <c r="BB71" s="9">
        <v>23.899999999994179</v>
      </c>
      <c r="BC71" s="61">
        <v>30.599999999994907</v>
      </c>
      <c r="BD71" s="9">
        <v>19.499999999996362</v>
      </c>
      <c r="BE71" s="9">
        <v>52.999999999989086</v>
      </c>
      <c r="BF71" s="9">
        <v>44.499999999992724</v>
      </c>
      <c r="BG71" s="9">
        <v>11.199999999989814</v>
      </c>
      <c r="BH71" s="9">
        <v>0</v>
      </c>
      <c r="BI71" s="9">
        <v>0</v>
      </c>
      <c r="BJ71" s="68"/>
      <c r="BK71" s="68"/>
      <c r="BL71" s="3"/>
      <c r="BM71" s="3"/>
      <c r="BN71" s="313"/>
      <c r="BO71" s="84"/>
      <c r="BP71" s="3"/>
      <c r="BQ71" s="80"/>
      <c r="BR71" s="87"/>
      <c r="BS71" s="3"/>
      <c r="BT71" s="84"/>
      <c r="BU71" s="143"/>
    </row>
    <row r="72" spans="1:73" ht="15.75">
      <c r="A72" s="3" t="s">
        <v>826</v>
      </c>
      <c r="B72" s="3"/>
      <c r="C72" s="3"/>
      <c r="D72" s="34">
        <f t="shared" si="2"/>
        <v>585.70000000000834</v>
      </c>
      <c r="E72" s="9">
        <v>3</v>
      </c>
      <c r="F72" s="9">
        <v>0</v>
      </c>
      <c r="G72" s="9">
        <v>7.5</v>
      </c>
      <c r="H72" s="9">
        <v>0</v>
      </c>
      <c r="I72" s="9">
        <v>0</v>
      </c>
      <c r="J72" s="9">
        <v>0</v>
      </c>
      <c r="K72" s="9">
        <v>10.400000000000006</v>
      </c>
      <c r="L72" s="9">
        <v>0</v>
      </c>
      <c r="M72" s="9">
        <v>0</v>
      </c>
      <c r="N72" s="9">
        <v>0</v>
      </c>
      <c r="O72" s="9">
        <v>0</v>
      </c>
      <c r="P72" s="9">
        <v>0</v>
      </c>
      <c r="Q72" s="9">
        <v>0</v>
      </c>
      <c r="R72" s="9">
        <v>0</v>
      </c>
      <c r="S72" s="9">
        <v>0</v>
      </c>
      <c r="T72" s="9">
        <v>2.6000000000003638</v>
      </c>
      <c r="U72" s="9">
        <v>28.500000000000909</v>
      </c>
      <c r="V72" s="9">
        <v>0</v>
      </c>
      <c r="W72" s="9">
        <v>0</v>
      </c>
      <c r="X72" s="9">
        <v>0</v>
      </c>
      <c r="Y72" s="9">
        <v>23.999999999998181</v>
      </c>
      <c r="Z72" s="9">
        <v>0</v>
      </c>
      <c r="AA72" s="9">
        <v>40.599999999998545</v>
      </c>
      <c r="AB72" s="9">
        <v>0</v>
      </c>
      <c r="AC72" s="9">
        <v>0</v>
      </c>
      <c r="AD72" s="9">
        <v>16.699999999999818</v>
      </c>
      <c r="AE72" s="9">
        <v>2.7999999999992724</v>
      </c>
      <c r="AF72" s="9">
        <v>49.499999999998181</v>
      </c>
      <c r="AG72" s="9">
        <v>16.499999999998181</v>
      </c>
      <c r="AH72" s="9">
        <v>18.099999999998545</v>
      </c>
      <c r="AI72" s="9">
        <v>27.599999999996726</v>
      </c>
      <c r="AJ72" s="9">
        <v>3.8999999999978172</v>
      </c>
      <c r="AK72" s="9">
        <v>27.999999999998181</v>
      </c>
      <c r="AL72" s="9">
        <v>0</v>
      </c>
      <c r="AM72" s="9">
        <v>0</v>
      </c>
      <c r="AN72" s="9">
        <v>25.500000000001819</v>
      </c>
      <c r="AO72" s="9">
        <v>0</v>
      </c>
      <c r="AP72" s="9">
        <v>14.299999999997453</v>
      </c>
      <c r="AQ72" s="9">
        <v>0</v>
      </c>
      <c r="AR72" s="9">
        <v>0</v>
      </c>
      <c r="AS72" s="9">
        <v>8.7999999999974534</v>
      </c>
      <c r="AT72" s="9">
        <v>0</v>
      </c>
      <c r="AU72" s="9">
        <v>0</v>
      </c>
      <c r="AV72" s="9">
        <v>41.19999999999709</v>
      </c>
      <c r="AW72" s="9">
        <v>23.700000000000728</v>
      </c>
      <c r="AX72" s="9">
        <v>12.099999999998545</v>
      </c>
      <c r="AY72" s="9">
        <v>45.600000000002183</v>
      </c>
      <c r="AZ72" s="9">
        <v>18.000000000003638</v>
      </c>
      <c r="BA72" s="9">
        <v>5.000000000007276</v>
      </c>
      <c r="BB72" s="9">
        <v>0</v>
      </c>
      <c r="BC72" s="61">
        <v>3.3000000000029104</v>
      </c>
      <c r="BD72" s="9">
        <v>28</v>
      </c>
      <c r="BE72" s="9">
        <v>26.400000000005093</v>
      </c>
      <c r="BF72" s="9">
        <v>29.700000000000728</v>
      </c>
      <c r="BG72" s="9">
        <v>0</v>
      </c>
      <c r="BH72" s="9">
        <v>11.200000000004366</v>
      </c>
      <c r="BI72" s="9">
        <v>13.200000000004366</v>
      </c>
      <c r="BJ72" s="68"/>
      <c r="BK72" s="68"/>
      <c r="BL72" s="3"/>
      <c r="BM72" s="3"/>
      <c r="BN72" s="313"/>
      <c r="BO72" s="84"/>
      <c r="BP72" s="3"/>
      <c r="BQ72" s="80"/>
      <c r="BR72" s="87"/>
      <c r="BS72" s="3"/>
      <c r="BT72" s="84"/>
      <c r="BU72" s="143"/>
    </row>
    <row r="73" spans="1:73" ht="15.75">
      <c r="A73" s="3" t="s">
        <v>853</v>
      </c>
      <c r="B73" s="3"/>
      <c r="C73" s="3"/>
      <c r="D73" s="34">
        <f t="shared" si="2"/>
        <v>640.39999999998327</v>
      </c>
      <c r="E73" s="9">
        <v>2.6</v>
      </c>
      <c r="F73" s="9">
        <v>0</v>
      </c>
      <c r="G73" s="9">
        <v>6.5</v>
      </c>
      <c r="H73" s="9">
        <v>0</v>
      </c>
      <c r="I73" s="9">
        <v>2.2000000000000011</v>
      </c>
      <c r="J73" s="9">
        <v>0</v>
      </c>
      <c r="K73" s="9">
        <v>0</v>
      </c>
      <c r="L73" s="9">
        <v>0</v>
      </c>
      <c r="M73" s="9">
        <v>0</v>
      </c>
      <c r="N73" s="9">
        <v>0</v>
      </c>
      <c r="O73" s="9">
        <v>7.0000000000002274</v>
      </c>
      <c r="P73" s="9">
        <v>4.5000000000004547</v>
      </c>
      <c r="Q73" s="9">
        <v>0</v>
      </c>
      <c r="R73" s="9">
        <v>0</v>
      </c>
      <c r="S73" s="9">
        <v>6.0000000000013642</v>
      </c>
      <c r="T73" s="9">
        <v>3.2999999999983629</v>
      </c>
      <c r="U73" s="9">
        <v>7.499999999998181</v>
      </c>
      <c r="V73" s="9">
        <v>0</v>
      </c>
      <c r="W73" s="9">
        <v>0</v>
      </c>
      <c r="X73" s="9">
        <v>4.3999999999987267</v>
      </c>
      <c r="Y73" s="9">
        <v>26</v>
      </c>
      <c r="Z73" s="9">
        <v>30.300000000000182</v>
      </c>
      <c r="AA73" s="9">
        <v>10.400000000000546</v>
      </c>
      <c r="AB73" s="9">
        <v>0</v>
      </c>
      <c r="AC73" s="9">
        <v>0</v>
      </c>
      <c r="AD73" s="9">
        <v>11.200000000001637</v>
      </c>
      <c r="AE73" s="9">
        <v>6.7000000000007276</v>
      </c>
      <c r="AF73" s="9">
        <v>42.80000000000291</v>
      </c>
      <c r="AG73" s="9">
        <v>0</v>
      </c>
      <c r="AH73" s="9">
        <v>2.2000000000043656</v>
      </c>
      <c r="AI73" s="9">
        <v>1.500000000003638</v>
      </c>
      <c r="AJ73" s="9">
        <v>21.000000000003638</v>
      </c>
      <c r="AK73" s="9">
        <v>40.500000000003638</v>
      </c>
      <c r="AL73" s="9">
        <v>0</v>
      </c>
      <c r="AM73" s="9">
        <v>0</v>
      </c>
      <c r="AN73" s="9">
        <v>20.999999999998181</v>
      </c>
      <c r="AO73" s="9">
        <v>0</v>
      </c>
      <c r="AP73" s="9">
        <v>8.999999999998181</v>
      </c>
      <c r="AQ73" s="9">
        <v>12.099999999996726</v>
      </c>
      <c r="AR73" s="9">
        <v>22.499999999998181</v>
      </c>
      <c r="AS73" s="9">
        <v>29.099999999998545</v>
      </c>
      <c r="AT73" s="9">
        <v>11.899999999999636</v>
      </c>
      <c r="AU73" s="9">
        <v>0</v>
      </c>
      <c r="AV73" s="9">
        <v>45.799999999999272</v>
      </c>
      <c r="AW73" s="9">
        <v>7.8000000000010914</v>
      </c>
      <c r="AX73" s="9">
        <v>37.800000000001091</v>
      </c>
      <c r="AY73" s="9">
        <v>23.099999999998545</v>
      </c>
      <c r="AZ73" s="9">
        <v>25.499999999998181</v>
      </c>
      <c r="BA73" s="9">
        <v>0</v>
      </c>
      <c r="BB73" s="9">
        <v>22.499999999998181</v>
      </c>
      <c r="BC73" s="61">
        <v>5.999999999998181</v>
      </c>
      <c r="BD73" s="9">
        <v>40.899999999999636</v>
      </c>
      <c r="BE73" s="9">
        <v>22.5</v>
      </c>
      <c r="BF73" s="9">
        <v>44.299999999991996</v>
      </c>
      <c r="BG73" s="9">
        <v>0</v>
      </c>
      <c r="BH73" s="9">
        <v>0</v>
      </c>
      <c r="BI73" s="9">
        <v>21.999999999989086</v>
      </c>
      <c r="BJ73" s="68"/>
      <c r="BK73" s="68"/>
      <c r="BL73" s="3"/>
      <c r="BM73" s="3"/>
      <c r="BN73" s="312"/>
      <c r="BO73" s="84"/>
      <c r="BP73" s="3"/>
      <c r="BQ73" s="80"/>
      <c r="BR73" s="87"/>
      <c r="BS73" s="3"/>
      <c r="BT73" s="84"/>
      <c r="BU73" s="143"/>
    </row>
    <row r="74" spans="1:73" ht="15.75">
      <c r="A74" s="65" t="s">
        <v>33</v>
      </c>
      <c r="B74" s="3"/>
      <c r="C74" s="3"/>
      <c r="D74" s="34">
        <f t="shared" si="2"/>
        <v>737.79999999995482</v>
      </c>
      <c r="E74" s="9">
        <v>6.5</v>
      </c>
      <c r="F74" s="9">
        <v>3.5999999999999996</v>
      </c>
      <c r="G74" s="9">
        <v>19.5</v>
      </c>
      <c r="H74" s="9">
        <v>26</v>
      </c>
      <c r="I74" s="9">
        <v>0</v>
      </c>
      <c r="J74" s="9">
        <v>20.999999999999993</v>
      </c>
      <c r="K74" s="9">
        <v>0</v>
      </c>
      <c r="L74" s="9">
        <v>39.400000000000091</v>
      </c>
      <c r="M74" s="9">
        <v>0</v>
      </c>
      <c r="N74" s="9">
        <v>0</v>
      </c>
      <c r="O74" s="9">
        <v>6.5</v>
      </c>
      <c r="P74" s="9">
        <v>3.6000000000012733</v>
      </c>
      <c r="Q74" s="9">
        <v>0</v>
      </c>
      <c r="R74" s="9">
        <v>0</v>
      </c>
      <c r="S74" s="9">
        <v>4.8000000000001819</v>
      </c>
      <c r="T74" s="9">
        <v>0</v>
      </c>
      <c r="U74" s="9">
        <v>7.4999999999990905</v>
      </c>
      <c r="V74" s="9">
        <v>0</v>
      </c>
      <c r="W74" s="9">
        <v>5.2000000000016371</v>
      </c>
      <c r="X74" s="9">
        <v>1.3000000000020009</v>
      </c>
      <c r="Y74" s="9">
        <v>30</v>
      </c>
      <c r="Z74" s="9">
        <v>18</v>
      </c>
      <c r="AA74" s="9">
        <v>25.299999999999272</v>
      </c>
      <c r="AB74" s="9">
        <v>0</v>
      </c>
      <c r="AC74" s="9">
        <v>22</v>
      </c>
      <c r="AD74" s="9">
        <v>5.499999999998181</v>
      </c>
      <c r="AE74" s="9">
        <v>0</v>
      </c>
      <c r="AF74" s="9">
        <v>5.1999999999989086</v>
      </c>
      <c r="AG74" s="9">
        <v>0</v>
      </c>
      <c r="AH74" s="9">
        <v>0</v>
      </c>
      <c r="AI74" s="9">
        <v>9</v>
      </c>
      <c r="AJ74" s="9">
        <v>26</v>
      </c>
      <c r="AK74" s="9">
        <v>63.69999999999709</v>
      </c>
      <c r="AL74" s="9">
        <v>0</v>
      </c>
      <c r="AM74" s="9">
        <v>40</v>
      </c>
      <c r="AN74" s="9">
        <v>32.599999999998545</v>
      </c>
      <c r="AO74" s="9">
        <v>2.2000000000007276</v>
      </c>
      <c r="AP74" s="9">
        <v>7.1999999999934516</v>
      </c>
      <c r="AQ74" s="9">
        <v>0</v>
      </c>
      <c r="AR74" s="9">
        <v>0</v>
      </c>
      <c r="AS74" s="9">
        <v>8.7999999999956344</v>
      </c>
      <c r="AT74" s="9">
        <v>6</v>
      </c>
      <c r="AU74" s="9">
        <v>13.200000000000728</v>
      </c>
      <c r="AV74" s="9">
        <v>73</v>
      </c>
      <c r="AW74" s="9">
        <v>29.099999999998545</v>
      </c>
      <c r="AX74" s="9">
        <v>0</v>
      </c>
      <c r="AY74" s="9">
        <v>44.499999999996362</v>
      </c>
      <c r="AZ74" s="9">
        <v>22.499999999996362</v>
      </c>
      <c r="BA74" s="9">
        <v>19.5</v>
      </c>
      <c r="BB74" s="9">
        <v>0</v>
      </c>
      <c r="BC74" s="61">
        <v>4.7999999999956344</v>
      </c>
      <c r="BD74" s="9">
        <v>3.8999999999905413</v>
      </c>
      <c r="BE74" s="9">
        <v>29.199999999993452</v>
      </c>
      <c r="BF74" s="9">
        <v>40.499999999996362</v>
      </c>
      <c r="BG74" s="9">
        <v>11.200000000000728</v>
      </c>
      <c r="BH74" s="9">
        <v>0</v>
      </c>
      <c r="BI74" s="9">
        <v>0</v>
      </c>
      <c r="BJ74" s="294"/>
      <c r="BK74" s="294"/>
      <c r="BL74" s="65"/>
      <c r="BM74" s="3"/>
      <c r="BN74" s="313"/>
      <c r="BO74" s="84"/>
      <c r="BP74" s="3"/>
      <c r="BQ74" s="80"/>
      <c r="BR74" s="87"/>
      <c r="BS74" s="3"/>
      <c r="BT74" s="84"/>
      <c r="BU74" s="143"/>
    </row>
    <row r="75" spans="1:73" ht="15.75">
      <c r="A75" s="65" t="s">
        <v>37</v>
      </c>
      <c r="B75" s="3"/>
      <c r="C75" s="3"/>
      <c r="D75" s="34">
        <f t="shared" si="2"/>
        <v>766.50000000015609</v>
      </c>
      <c r="E75" s="9">
        <v>3</v>
      </c>
      <c r="F75" s="9">
        <v>0</v>
      </c>
      <c r="G75" s="9">
        <v>11.9</v>
      </c>
      <c r="H75" s="9">
        <v>0</v>
      </c>
      <c r="I75" s="9">
        <v>0</v>
      </c>
      <c r="J75" s="9">
        <v>26.1</v>
      </c>
      <c r="K75" s="9">
        <v>0</v>
      </c>
      <c r="L75" s="9">
        <v>19.000000000000114</v>
      </c>
      <c r="M75" s="9">
        <v>8.7999999999997272</v>
      </c>
      <c r="N75" s="9">
        <v>0</v>
      </c>
      <c r="O75" s="9">
        <v>0</v>
      </c>
      <c r="P75" s="9">
        <v>8.1000000000003638</v>
      </c>
      <c r="Q75" s="9">
        <v>0</v>
      </c>
      <c r="R75" s="9">
        <v>0</v>
      </c>
      <c r="S75" s="9">
        <v>4.4000000000005457</v>
      </c>
      <c r="T75" s="9">
        <v>0</v>
      </c>
      <c r="U75" s="9">
        <v>7.5</v>
      </c>
      <c r="V75" s="9">
        <v>0</v>
      </c>
      <c r="W75" s="9">
        <v>0</v>
      </c>
      <c r="X75" s="9">
        <v>0</v>
      </c>
      <c r="Y75" s="9">
        <v>28.000000000001819</v>
      </c>
      <c r="Z75" s="9">
        <v>16.500000000001819</v>
      </c>
      <c r="AA75" s="9">
        <v>17.700000000004366</v>
      </c>
      <c r="AB75" s="9">
        <v>12.100000000004002</v>
      </c>
      <c r="AC75" s="9">
        <v>24.400000000003274</v>
      </c>
      <c r="AD75" s="9">
        <v>4.8000000000029104</v>
      </c>
      <c r="AE75" s="9">
        <v>0</v>
      </c>
      <c r="AF75" s="9">
        <v>0</v>
      </c>
      <c r="AG75" s="9">
        <v>0</v>
      </c>
      <c r="AH75" s="9">
        <v>0</v>
      </c>
      <c r="AI75" s="9">
        <v>9.6000000000021828</v>
      </c>
      <c r="AJ75" s="9">
        <v>18.000000000001819</v>
      </c>
      <c r="AK75" s="9">
        <v>50.500000000003638</v>
      </c>
      <c r="AL75" s="9">
        <v>1.2000000000043656</v>
      </c>
      <c r="AM75" s="9">
        <v>38.800000000006548</v>
      </c>
      <c r="AN75" s="9">
        <v>31.000000000007276</v>
      </c>
      <c r="AO75" s="9">
        <v>0</v>
      </c>
      <c r="AP75" s="9">
        <v>30.600000000002183</v>
      </c>
      <c r="AQ75" s="9">
        <v>9.6000000000058208</v>
      </c>
      <c r="AR75" s="9">
        <v>21.000000000003638</v>
      </c>
      <c r="AS75" s="9">
        <v>33.800000000006548</v>
      </c>
      <c r="AT75" s="9">
        <v>5.500000000003638</v>
      </c>
      <c r="AU75" s="9">
        <v>0</v>
      </c>
      <c r="AV75" s="9">
        <v>65.900000000001455</v>
      </c>
      <c r="AW75" s="9">
        <v>45.500000000003638</v>
      </c>
      <c r="AX75" s="9">
        <v>28.000000000003638</v>
      </c>
      <c r="AY75" s="9">
        <v>48.200000000008004</v>
      </c>
      <c r="AZ75" s="9">
        <v>26.600000000009459</v>
      </c>
      <c r="BA75" s="9">
        <v>2.2000000000116415</v>
      </c>
      <c r="BB75" s="9">
        <v>21.000000000010914</v>
      </c>
      <c r="BC75" s="61">
        <v>0</v>
      </c>
      <c r="BD75" s="9">
        <v>0</v>
      </c>
      <c r="BE75" s="9">
        <v>53.600000000005821</v>
      </c>
      <c r="BF75" s="9">
        <v>15.400000000008731</v>
      </c>
      <c r="BG75" s="9">
        <v>10.400000000012369</v>
      </c>
      <c r="BH75" s="9">
        <v>0</v>
      </c>
      <c r="BI75" s="9">
        <v>7.8000000000138243</v>
      </c>
      <c r="BJ75" s="294"/>
      <c r="BK75" s="294"/>
      <c r="BL75" s="65"/>
      <c r="BM75" s="3"/>
      <c r="BN75" s="313"/>
      <c r="BO75" s="84"/>
      <c r="BP75" s="3"/>
      <c r="BQ75" s="80"/>
      <c r="BR75" s="87"/>
      <c r="BS75" s="3"/>
      <c r="BT75" s="84"/>
      <c r="BU75" s="143"/>
    </row>
    <row r="76" spans="1:73" ht="15.75">
      <c r="A76" t="s">
        <v>143</v>
      </c>
      <c r="B76" s="3"/>
      <c r="C76" s="3"/>
      <c r="D76" s="34">
        <f t="shared" si="2"/>
        <v>716.90000000004204</v>
      </c>
      <c r="E76" s="9">
        <v>12.6</v>
      </c>
      <c r="F76" s="9">
        <v>0</v>
      </c>
      <c r="G76" s="9">
        <v>32.9</v>
      </c>
      <c r="H76" s="9">
        <v>17.199999999999996</v>
      </c>
      <c r="I76" s="9">
        <v>0</v>
      </c>
      <c r="J76" s="9">
        <v>29.399999999999991</v>
      </c>
      <c r="K76" s="9">
        <v>0</v>
      </c>
      <c r="L76" s="9">
        <v>54</v>
      </c>
      <c r="M76" s="9">
        <v>0</v>
      </c>
      <c r="N76" s="9">
        <v>0</v>
      </c>
      <c r="O76" s="9">
        <v>0</v>
      </c>
      <c r="P76" s="9">
        <v>0</v>
      </c>
      <c r="Q76" s="9">
        <v>0</v>
      </c>
      <c r="R76" s="9">
        <v>0</v>
      </c>
      <c r="S76" s="9">
        <v>0</v>
      </c>
      <c r="T76" s="9">
        <v>0</v>
      </c>
      <c r="U76" s="9">
        <v>7.500000000001819</v>
      </c>
      <c r="V76" s="9">
        <v>0</v>
      </c>
      <c r="W76" s="9">
        <v>7.8000000000029104</v>
      </c>
      <c r="X76" s="9">
        <v>6.5000000000027285</v>
      </c>
      <c r="Y76" s="9">
        <v>0</v>
      </c>
      <c r="Z76" s="9">
        <v>0</v>
      </c>
      <c r="AA76" s="9">
        <v>31.5</v>
      </c>
      <c r="AB76" s="9">
        <v>0</v>
      </c>
      <c r="AC76" s="9">
        <v>0</v>
      </c>
      <c r="AD76" s="9">
        <v>0</v>
      </c>
      <c r="AE76" s="9">
        <v>0</v>
      </c>
      <c r="AF76" s="9">
        <v>7.499999999992724</v>
      </c>
      <c r="AG76" s="9">
        <v>29.999999999992724</v>
      </c>
      <c r="AH76" s="9">
        <v>0</v>
      </c>
      <c r="AI76" s="9">
        <v>1.1999999999934516</v>
      </c>
      <c r="AJ76" s="9">
        <v>22.499999999994543</v>
      </c>
      <c r="AK76" s="9">
        <v>60.199999999993452</v>
      </c>
      <c r="AL76" s="9">
        <v>0</v>
      </c>
      <c r="AM76" s="9">
        <v>40.600000000005821</v>
      </c>
      <c r="AN76" s="9">
        <v>51.100000000002183</v>
      </c>
      <c r="AO76" s="9">
        <v>2.4000000000050932</v>
      </c>
      <c r="AP76" s="9">
        <v>0</v>
      </c>
      <c r="AQ76" s="9">
        <v>0</v>
      </c>
      <c r="AR76" s="9">
        <v>16.500000000003638</v>
      </c>
      <c r="AS76" s="9">
        <v>25.300000000006548</v>
      </c>
      <c r="AT76" s="9">
        <v>0</v>
      </c>
      <c r="AU76" s="9">
        <v>11.200000000004366</v>
      </c>
      <c r="AV76" s="9">
        <v>53.000000000003638</v>
      </c>
      <c r="AW76" s="9">
        <v>29.700000000004366</v>
      </c>
      <c r="AX76" s="9">
        <v>22.000000000003638</v>
      </c>
      <c r="AY76" s="9">
        <v>23.200000000000728</v>
      </c>
      <c r="AZ76" s="9">
        <v>4.4000000000014552</v>
      </c>
      <c r="BA76" s="9">
        <v>0</v>
      </c>
      <c r="BB76" s="9">
        <v>16.5</v>
      </c>
      <c r="BC76" s="61">
        <v>4.7999999999992724</v>
      </c>
      <c r="BD76" s="9">
        <v>0</v>
      </c>
      <c r="BE76" s="9">
        <v>38.500000000003638</v>
      </c>
      <c r="BF76" s="9">
        <v>24.000000000003638</v>
      </c>
      <c r="BG76" s="9">
        <v>10.400000000008731</v>
      </c>
      <c r="BH76" s="9">
        <v>0</v>
      </c>
      <c r="BI76" s="9">
        <v>22.500000000010914</v>
      </c>
      <c r="BJ76" s="28"/>
      <c r="BK76" s="28"/>
      <c r="BM76" s="3"/>
      <c r="BN76" s="313"/>
      <c r="BO76" s="84"/>
      <c r="BP76" s="3"/>
      <c r="BQ76" s="80"/>
      <c r="BR76" s="87"/>
      <c r="BS76" s="3"/>
      <c r="BT76" s="84"/>
      <c r="BU76" s="143"/>
    </row>
    <row r="77" spans="1:73" ht="15.75">
      <c r="A77" s="87" t="s">
        <v>1843</v>
      </c>
      <c r="B77" s="3"/>
      <c r="C77" s="3"/>
      <c r="D77" s="34">
        <f t="shared" si="2"/>
        <v>992.40000000011503</v>
      </c>
      <c r="E77" s="9">
        <v>3</v>
      </c>
      <c r="F77" s="9">
        <v>19</v>
      </c>
      <c r="G77" s="9">
        <v>12.299999999999997</v>
      </c>
      <c r="H77" s="9">
        <v>12.100000000000001</v>
      </c>
      <c r="I77" s="9">
        <v>7.8000000000000114</v>
      </c>
      <c r="J77" s="9">
        <v>29</v>
      </c>
      <c r="K77" s="9">
        <v>0</v>
      </c>
      <c r="L77" s="9">
        <v>18.000000000000114</v>
      </c>
      <c r="M77" s="9">
        <v>0</v>
      </c>
      <c r="N77" s="9">
        <v>11.199999999999363</v>
      </c>
      <c r="O77" s="9">
        <v>0</v>
      </c>
      <c r="P77" s="9">
        <v>3.6000000000021828</v>
      </c>
      <c r="Q77" s="9">
        <v>0</v>
      </c>
      <c r="R77" s="9">
        <v>0</v>
      </c>
      <c r="S77" s="9">
        <v>52.299999999999272</v>
      </c>
      <c r="T77" s="9">
        <v>0</v>
      </c>
      <c r="U77" s="9">
        <v>6.9999999999990905</v>
      </c>
      <c r="V77" s="9">
        <v>0</v>
      </c>
      <c r="W77" s="9">
        <v>0</v>
      </c>
      <c r="X77" s="9">
        <v>0</v>
      </c>
      <c r="Y77" s="9">
        <v>51.000000000007276</v>
      </c>
      <c r="Z77" s="9">
        <v>24.600000000005821</v>
      </c>
      <c r="AA77" s="9">
        <v>19.800000000004729</v>
      </c>
      <c r="AB77" s="9">
        <v>0</v>
      </c>
      <c r="AC77" s="9">
        <v>27.600000000005821</v>
      </c>
      <c r="AD77" s="9">
        <v>0</v>
      </c>
      <c r="AE77" s="9">
        <v>15.400000000005093</v>
      </c>
      <c r="AF77" s="9">
        <v>5.1999999999989086</v>
      </c>
      <c r="AG77" s="9">
        <v>0</v>
      </c>
      <c r="AH77" s="9">
        <v>20.999999999998181</v>
      </c>
      <c r="AI77" s="9">
        <v>11.799999999999272</v>
      </c>
      <c r="AJ77" s="9">
        <v>0</v>
      </c>
      <c r="AK77" s="9">
        <v>67.699999999998909</v>
      </c>
      <c r="AL77" s="9">
        <v>0</v>
      </c>
      <c r="AM77" s="9">
        <v>34.000000000007276</v>
      </c>
      <c r="AN77" s="9">
        <v>39.000000000007276</v>
      </c>
      <c r="AO77" s="9">
        <v>13.200000000008004</v>
      </c>
      <c r="AP77" s="9">
        <v>7.1999999999934516</v>
      </c>
      <c r="AQ77" s="9">
        <v>0</v>
      </c>
      <c r="AR77" s="9">
        <v>29.400000000005093</v>
      </c>
      <c r="AS77" s="9">
        <v>21.000000000003638</v>
      </c>
      <c r="AT77" s="9">
        <v>6.000000000003638</v>
      </c>
      <c r="AU77" s="9">
        <v>0</v>
      </c>
      <c r="AV77" s="9">
        <v>75.600000000002183</v>
      </c>
      <c r="AW77" s="9">
        <v>59.700000000000728</v>
      </c>
      <c r="AX77" s="9">
        <v>28.000000000003638</v>
      </c>
      <c r="AY77" s="9">
        <v>40.600000000009459</v>
      </c>
      <c r="AZ77" s="9">
        <v>28.100000000009459</v>
      </c>
      <c r="BA77" s="9">
        <v>2.4000000000087311</v>
      </c>
      <c r="BB77" s="9">
        <v>47.000000000007276</v>
      </c>
      <c r="BC77" s="61">
        <v>18.000000000003638</v>
      </c>
      <c r="BD77" s="9">
        <v>8.8000000000029104</v>
      </c>
      <c r="BE77" s="9">
        <v>52.100000000005821</v>
      </c>
      <c r="BF77" s="9">
        <v>40.500000000003638</v>
      </c>
      <c r="BG77" s="9">
        <v>18.000000000003638</v>
      </c>
      <c r="BH77" s="9">
        <v>0</v>
      </c>
      <c r="BI77" s="9">
        <v>4.4000000000014552</v>
      </c>
      <c r="BJ77" s="235"/>
      <c r="BK77" s="235"/>
      <c r="BL77" s="87"/>
      <c r="BM77" s="68"/>
      <c r="BN77" s="313"/>
      <c r="BO77" s="84"/>
      <c r="BP77" s="3"/>
      <c r="BQ77" s="80"/>
      <c r="BR77" s="87"/>
      <c r="BS77" s="3"/>
      <c r="BT77" s="84"/>
      <c r="BU77" s="143"/>
    </row>
    <row r="78" spans="1:73" ht="15.75">
      <c r="A78" s="65" t="s">
        <v>39</v>
      </c>
      <c r="B78" s="3"/>
      <c r="C78" s="3"/>
      <c r="D78" s="34">
        <f t="shared" si="2"/>
        <v>681.70000000006019</v>
      </c>
      <c r="E78" s="9">
        <v>0</v>
      </c>
      <c r="F78" s="9">
        <v>16.5</v>
      </c>
      <c r="G78" s="9">
        <v>4.8000000000000007</v>
      </c>
      <c r="H78" s="9">
        <v>5.5999999999999979</v>
      </c>
      <c r="I78" s="9">
        <v>6</v>
      </c>
      <c r="J78" s="9">
        <v>0</v>
      </c>
      <c r="K78" s="9">
        <v>0</v>
      </c>
      <c r="L78" s="9">
        <v>0</v>
      </c>
      <c r="M78" s="9">
        <v>0</v>
      </c>
      <c r="N78" s="9">
        <v>0</v>
      </c>
      <c r="O78" s="9">
        <v>0</v>
      </c>
      <c r="P78" s="9">
        <v>0</v>
      </c>
      <c r="Q78" s="9">
        <v>0</v>
      </c>
      <c r="R78" s="9">
        <v>0</v>
      </c>
      <c r="S78" s="9">
        <v>0</v>
      </c>
      <c r="T78" s="9">
        <v>2.6000000000003638</v>
      </c>
      <c r="U78" s="9">
        <v>5.5000000000009095</v>
      </c>
      <c r="V78" s="9">
        <v>0</v>
      </c>
      <c r="W78" s="9">
        <v>13.900000000000546</v>
      </c>
      <c r="X78" s="9">
        <v>29.000000000000909</v>
      </c>
      <c r="Y78" s="9">
        <v>29.999999999999091</v>
      </c>
      <c r="Z78" s="9">
        <v>0</v>
      </c>
      <c r="AA78" s="9">
        <v>26.499999999999091</v>
      </c>
      <c r="AB78" s="9">
        <v>0</v>
      </c>
      <c r="AC78" s="9">
        <v>0</v>
      </c>
      <c r="AD78" s="9">
        <v>0</v>
      </c>
      <c r="AE78" s="9">
        <v>0</v>
      </c>
      <c r="AF78" s="9">
        <v>1.1000000000040018</v>
      </c>
      <c r="AG78" s="9">
        <v>0</v>
      </c>
      <c r="AH78" s="9">
        <v>36.80000000000291</v>
      </c>
      <c r="AI78" s="9">
        <v>18.500000000003638</v>
      </c>
      <c r="AJ78" s="9">
        <v>0</v>
      </c>
      <c r="AK78" s="9">
        <v>58.000000000003638</v>
      </c>
      <c r="AL78" s="9">
        <v>22.600000000005821</v>
      </c>
      <c r="AM78" s="9">
        <v>30.800000000006548</v>
      </c>
      <c r="AN78" s="9">
        <v>5.500000000007276</v>
      </c>
      <c r="AO78" s="9">
        <v>11.200000000006185</v>
      </c>
      <c r="AP78" s="9">
        <v>9.6000000000003638</v>
      </c>
      <c r="AQ78" s="9">
        <v>0</v>
      </c>
      <c r="AR78" s="9">
        <v>24.400000000001455</v>
      </c>
      <c r="AS78" s="9">
        <v>13.000000000003638</v>
      </c>
      <c r="AT78" s="9">
        <v>0</v>
      </c>
      <c r="AU78" s="9">
        <v>7.9000000000050932</v>
      </c>
      <c r="AV78" s="9">
        <v>71.200000000000728</v>
      </c>
      <c r="AW78" s="9">
        <v>25.5</v>
      </c>
      <c r="AX78" s="9">
        <v>0</v>
      </c>
      <c r="AY78" s="9">
        <v>38.5</v>
      </c>
      <c r="AZ78" s="9">
        <v>22.5</v>
      </c>
      <c r="BA78" s="9">
        <v>38.400000000001455</v>
      </c>
      <c r="BB78" s="9">
        <v>0</v>
      </c>
      <c r="BC78" s="61">
        <v>0</v>
      </c>
      <c r="BD78" s="9">
        <v>0</v>
      </c>
      <c r="BE78" s="9">
        <v>22.000000000003638</v>
      </c>
      <c r="BF78" s="9">
        <v>36</v>
      </c>
      <c r="BG78" s="9">
        <v>10.400000000001455</v>
      </c>
      <c r="BH78" s="9">
        <v>0</v>
      </c>
      <c r="BI78" s="9">
        <v>37.400000000001455</v>
      </c>
      <c r="BJ78" s="294"/>
      <c r="BK78" s="294"/>
      <c r="BL78" s="65"/>
      <c r="BM78" s="3"/>
      <c r="BN78" s="313"/>
      <c r="BO78" s="84"/>
      <c r="BP78" s="3"/>
      <c r="BQ78" s="80"/>
      <c r="BR78" s="87"/>
      <c r="BS78" s="3"/>
      <c r="BT78" s="84"/>
      <c r="BU78" s="143"/>
    </row>
    <row r="79" spans="1:73" ht="15.75">
      <c r="A79" s="65" t="s">
        <v>2260</v>
      </c>
      <c r="B79" s="3"/>
      <c r="C79" s="3"/>
      <c r="D79" s="34">
        <f t="shared" si="2"/>
        <v>609.79999999996858</v>
      </c>
      <c r="E79" s="9">
        <v>29</v>
      </c>
      <c r="F79" s="9">
        <v>0</v>
      </c>
      <c r="G79" s="9">
        <v>22.699999999999996</v>
      </c>
      <c r="H79" s="9">
        <v>19.499999999999986</v>
      </c>
      <c r="I79" s="9">
        <v>0</v>
      </c>
      <c r="J79" s="9">
        <v>19.499999999999986</v>
      </c>
      <c r="K79" s="9">
        <v>18</v>
      </c>
      <c r="L79" s="9">
        <v>12</v>
      </c>
      <c r="M79" s="9">
        <v>29.5</v>
      </c>
      <c r="N79" s="9">
        <v>0</v>
      </c>
      <c r="O79" s="9">
        <v>0</v>
      </c>
      <c r="P79" s="9">
        <v>0</v>
      </c>
      <c r="Q79" s="9">
        <v>0</v>
      </c>
      <c r="R79" s="9">
        <v>0</v>
      </c>
      <c r="S79" s="9">
        <v>0</v>
      </c>
      <c r="T79" s="9">
        <v>2.4000000000023647</v>
      </c>
      <c r="U79" s="9">
        <v>0</v>
      </c>
      <c r="V79" s="9">
        <v>0</v>
      </c>
      <c r="W79" s="9">
        <v>5.5000000000009095</v>
      </c>
      <c r="X79" s="9">
        <v>22.000000000000909</v>
      </c>
      <c r="Y79" s="9">
        <v>29.999999999998181</v>
      </c>
      <c r="Z79" s="9">
        <v>0</v>
      </c>
      <c r="AA79" s="9">
        <v>13.399999999999636</v>
      </c>
      <c r="AB79" s="9">
        <v>0</v>
      </c>
      <c r="AC79" s="9">
        <v>0</v>
      </c>
      <c r="AD79" s="9">
        <v>0</v>
      </c>
      <c r="AE79" s="9">
        <v>0</v>
      </c>
      <c r="AF79" s="9">
        <v>0</v>
      </c>
      <c r="AG79" s="9">
        <v>0</v>
      </c>
      <c r="AH79" s="9">
        <v>0</v>
      </c>
      <c r="AI79" s="9">
        <v>6</v>
      </c>
      <c r="AJ79" s="9">
        <v>24.900000000001455</v>
      </c>
      <c r="AK79" s="9">
        <v>52.500000000001819</v>
      </c>
      <c r="AL79" s="9">
        <v>1.1000000000003638</v>
      </c>
      <c r="AM79" s="9">
        <v>0</v>
      </c>
      <c r="AN79" s="9">
        <v>8.999999999996362</v>
      </c>
      <c r="AO79" s="9">
        <v>33.199999999998909</v>
      </c>
      <c r="AP79" s="9">
        <v>0</v>
      </c>
      <c r="AQ79" s="9">
        <v>0</v>
      </c>
      <c r="AR79" s="9">
        <v>15.399999999997817</v>
      </c>
      <c r="AS79" s="9">
        <v>4.1999999999989086</v>
      </c>
      <c r="AT79" s="9">
        <v>4.4000000000014552</v>
      </c>
      <c r="AU79" s="9">
        <v>0</v>
      </c>
      <c r="AV79" s="9">
        <v>69</v>
      </c>
      <c r="AW79" s="9">
        <v>8.999999999996362</v>
      </c>
      <c r="AX79" s="9">
        <v>3.8999999999978172</v>
      </c>
      <c r="AY79" s="9">
        <v>16.5</v>
      </c>
      <c r="AZ79" s="9">
        <v>22.5</v>
      </c>
      <c r="BA79" s="9">
        <v>13.599999999994907</v>
      </c>
      <c r="BB79" s="9">
        <v>0</v>
      </c>
      <c r="BC79" s="61">
        <v>0</v>
      </c>
      <c r="BD79" s="9">
        <v>0</v>
      </c>
      <c r="BE79" s="9">
        <v>0</v>
      </c>
      <c r="BF79" s="9">
        <v>16.499999999992724</v>
      </c>
      <c r="BG79" s="9">
        <v>34.399999999994179</v>
      </c>
      <c r="BH79" s="9">
        <v>28.19999999999709</v>
      </c>
      <c r="BI79" s="9">
        <v>21.999999999996362</v>
      </c>
      <c r="BJ79" s="294"/>
      <c r="BK79" s="294"/>
      <c r="BL79" s="65"/>
      <c r="BM79" s="3"/>
      <c r="BN79" s="313"/>
      <c r="BO79" s="84"/>
      <c r="BP79" s="41"/>
      <c r="BQ79" s="80"/>
      <c r="BR79" s="87"/>
      <c r="BS79" s="3"/>
      <c r="BT79" s="84"/>
      <c r="BU79" s="143"/>
    </row>
    <row r="80" spans="1:73" ht="15.75">
      <c r="A80" t="s">
        <v>144</v>
      </c>
      <c r="B80" s="3"/>
      <c r="C80" s="3"/>
      <c r="D80" s="34">
        <f t="shared" si="2"/>
        <v>404.90000000001999</v>
      </c>
      <c r="E80" s="9">
        <v>0</v>
      </c>
      <c r="F80" s="9">
        <v>6.5</v>
      </c>
      <c r="G80" s="9">
        <v>4.1999999999999993</v>
      </c>
      <c r="H80" s="9">
        <v>10.400000000000002</v>
      </c>
      <c r="I80" s="9">
        <v>6.5</v>
      </c>
      <c r="J80" s="9">
        <v>0</v>
      </c>
      <c r="K80" s="9">
        <v>5.6000000000000512</v>
      </c>
      <c r="L80" s="9">
        <v>27.600000000000023</v>
      </c>
      <c r="M80" s="9">
        <v>0</v>
      </c>
      <c r="N80" s="9">
        <v>0</v>
      </c>
      <c r="O80" s="9">
        <v>11.200000000000273</v>
      </c>
      <c r="P80" s="9">
        <v>22.000000000000909</v>
      </c>
      <c r="Q80" s="9">
        <v>0</v>
      </c>
      <c r="R80" s="9">
        <v>0</v>
      </c>
      <c r="S80" s="9">
        <v>0</v>
      </c>
      <c r="T80" s="9">
        <v>6.6000000000003638</v>
      </c>
      <c r="U80" s="9">
        <v>7.5</v>
      </c>
      <c r="V80" s="9">
        <v>0</v>
      </c>
      <c r="W80" s="9">
        <v>0</v>
      </c>
      <c r="X80" s="9">
        <v>0</v>
      </c>
      <c r="Y80" s="9">
        <v>0</v>
      </c>
      <c r="Z80" s="9">
        <v>4.2000000000007276</v>
      </c>
      <c r="AA80" s="9">
        <v>9.0000000000009095</v>
      </c>
      <c r="AB80" s="9">
        <v>0</v>
      </c>
      <c r="AC80" s="9">
        <v>0</v>
      </c>
      <c r="AD80" s="9">
        <v>0</v>
      </c>
      <c r="AE80" s="9">
        <v>0</v>
      </c>
      <c r="AF80" s="9">
        <v>0</v>
      </c>
      <c r="AG80" s="9">
        <v>0</v>
      </c>
      <c r="AH80" s="9">
        <v>2.3999999999978172</v>
      </c>
      <c r="AI80" s="9">
        <v>8.999999999998181</v>
      </c>
      <c r="AJ80" s="9">
        <v>19.499999999998181</v>
      </c>
      <c r="AK80" s="9">
        <v>50.499999999998181</v>
      </c>
      <c r="AL80" s="9">
        <v>10.399999999997817</v>
      </c>
      <c r="AM80" s="9">
        <v>0</v>
      </c>
      <c r="AN80" s="9">
        <v>19.900000000005093</v>
      </c>
      <c r="AO80" s="9">
        <v>0</v>
      </c>
      <c r="AP80" s="9">
        <v>0</v>
      </c>
      <c r="AQ80" s="9">
        <v>13.200000000004366</v>
      </c>
      <c r="AR80" s="9">
        <v>0</v>
      </c>
      <c r="AS80" s="9">
        <v>7.2000000000043656</v>
      </c>
      <c r="AT80" s="9">
        <v>0</v>
      </c>
      <c r="AU80" s="9">
        <v>0</v>
      </c>
      <c r="AV80" s="9">
        <v>50.500000000001819</v>
      </c>
      <c r="AW80" s="9">
        <v>0</v>
      </c>
      <c r="AX80" s="9">
        <v>14.30000000000291</v>
      </c>
      <c r="AY80" s="9">
        <v>9.6000000000021828</v>
      </c>
      <c r="AZ80" s="9">
        <v>0</v>
      </c>
      <c r="BA80" s="9">
        <v>6.6000000000021828</v>
      </c>
      <c r="BB80" s="9">
        <v>0</v>
      </c>
      <c r="BC80" s="61">
        <v>3.9000000000014552</v>
      </c>
      <c r="BD80" s="9">
        <v>30.000000000003638</v>
      </c>
      <c r="BE80" s="9">
        <v>5.2000000000007276</v>
      </c>
      <c r="BF80" s="9">
        <v>0</v>
      </c>
      <c r="BG80" s="9">
        <v>0</v>
      </c>
      <c r="BH80" s="9">
        <v>0</v>
      </c>
      <c r="BI80" s="9">
        <v>31.399999999997817</v>
      </c>
      <c r="BJ80" s="28"/>
      <c r="BK80" s="28"/>
      <c r="BM80" s="68"/>
      <c r="BN80" s="313"/>
      <c r="BO80" s="84"/>
      <c r="BP80" s="3"/>
      <c r="BQ80" s="80"/>
      <c r="BR80" s="87"/>
      <c r="BS80" s="3"/>
      <c r="BT80" s="84"/>
      <c r="BU80" s="143"/>
    </row>
    <row r="81" spans="1:73" ht="15.75">
      <c r="A81" s="87" t="s">
        <v>1840</v>
      </c>
      <c r="B81" s="3"/>
      <c r="C81" s="3"/>
      <c r="D81" s="34">
        <f t="shared" si="2"/>
        <v>781.1999999999025</v>
      </c>
      <c r="E81" s="9">
        <v>30.8</v>
      </c>
      <c r="F81" s="9">
        <v>17.7</v>
      </c>
      <c r="G81" s="9">
        <v>37.200000000000003</v>
      </c>
      <c r="H81" s="9">
        <v>21.200000000000017</v>
      </c>
      <c r="I81" s="9">
        <v>4.7999999999999972</v>
      </c>
      <c r="J81" s="9">
        <v>6.6000000000000085</v>
      </c>
      <c r="K81" s="9">
        <v>0</v>
      </c>
      <c r="L81" s="9">
        <v>31.500000000000114</v>
      </c>
      <c r="M81" s="9">
        <v>11.100000000000364</v>
      </c>
      <c r="N81" s="9">
        <v>0</v>
      </c>
      <c r="O81" s="9">
        <v>0</v>
      </c>
      <c r="P81" s="9">
        <v>0</v>
      </c>
      <c r="Q81" s="9">
        <v>0</v>
      </c>
      <c r="R81" s="9">
        <v>0</v>
      </c>
      <c r="S81" s="9">
        <v>22.000000000000909</v>
      </c>
      <c r="T81" s="9">
        <v>0</v>
      </c>
      <c r="U81" s="9">
        <v>7</v>
      </c>
      <c r="V81" s="9">
        <v>0</v>
      </c>
      <c r="W81" s="9">
        <v>21.000000000001819</v>
      </c>
      <c r="X81" s="9">
        <v>6.500000000001819</v>
      </c>
      <c r="Y81" s="9">
        <v>40.399999999999636</v>
      </c>
      <c r="Z81" s="9">
        <v>0</v>
      </c>
      <c r="AA81" s="9">
        <v>18</v>
      </c>
      <c r="AB81" s="9">
        <v>0</v>
      </c>
      <c r="AC81" s="9">
        <v>0</v>
      </c>
      <c r="AD81" s="9">
        <v>0</v>
      </c>
      <c r="AE81" s="9">
        <v>0</v>
      </c>
      <c r="AF81" s="9">
        <v>0</v>
      </c>
      <c r="AG81" s="9">
        <v>0</v>
      </c>
      <c r="AH81" s="9">
        <v>17.999999999996362</v>
      </c>
      <c r="AI81" s="9">
        <v>3.8999999999959982</v>
      </c>
      <c r="AJ81" s="9">
        <v>20.69999999999709</v>
      </c>
      <c r="AK81" s="9">
        <v>66.499999999996362</v>
      </c>
      <c r="AL81" s="9">
        <v>0</v>
      </c>
      <c r="AM81" s="9">
        <v>13.799999999999272</v>
      </c>
      <c r="AN81" s="9">
        <v>35.200000000000728</v>
      </c>
      <c r="AO81" s="9">
        <v>30</v>
      </c>
      <c r="AP81" s="9">
        <v>15.399999999997817</v>
      </c>
      <c r="AQ81" s="9">
        <v>0</v>
      </c>
      <c r="AR81" s="9">
        <v>7.1999999999934516</v>
      </c>
      <c r="AS81" s="9">
        <v>9.5999999999912689</v>
      </c>
      <c r="AT81" s="9">
        <v>21.999999999989086</v>
      </c>
      <c r="AU81" s="9">
        <v>0</v>
      </c>
      <c r="AV81" s="9">
        <v>67.999999999992724</v>
      </c>
      <c r="AW81" s="9">
        <v>26.999999999992724</v>
      </c>
      <c r="AX81" s="9">
        <v>0</v>
      </c>
      <c r="AY81" s="9">
        <v>40.499999999992724</v>
      </c>
      <c r="AZ81" s="9">
        <v>22.499999999992724</v>
      </c>
      <c r="BA81" s="9">
        <v>28.599999999991269</v>
      </c>
      <c r="BB81" s="9">
        <v>0</v>
      </c>
      <c r="BC81" s="61">
        <v>5.999999999992724</v>
      </c>
      <c r="BD81" s="9">
        <v>0</v>
      </c>
      <c r="BE81" s="9">
        <v>23.999999999992724</v>
      </c>
      <c r="BF81" s="9">
        <v>46.499999999992724</v>
      </c>
      <c r="BG81" s="9">
        <v>0</v>
      </c>
      <c r="BH81" s="9">
        <v>0</v>
      </c>
      <c r="BI81" s="9">
        <v>0</v>
      </c>
      <c r="BJ81" s="235"/>
      <c r="BK81" s="235"/>
      <c r="BL81" s="87"/>
      <c r="BM81" s="68"/>
      <c r="BN81" s="313"/>
      <c r="BO81" s="84"/>
      <c r="BP81" s="41"/>
      <c r="BQ81" s="80"/>
      <c r="BR81" s="87"/>
      <c r="BS81" s="3"/>
      <c r="BT81" s="84"/>
      <c r="BU81" s="143"/>
    </row>
    <row r="82" spans="1:73" ht="15.75">
      <c r="A82" s="3" t="s">
        <v>155</v>
      </c>
      <c r="B82" s="3"/>
      <c r="C82" s="3"/>
      <c r="D82" s="34">
        <f t="shared" si="2"/>
        <v>762.69999999977392</v>
      </c>
      <c r="E82" s="9">
        <v>7.4</v>
      </c>
      <c r="F82" s="9">
        <v>25.9</v>
      </c>
      <c r="G82" s="9">
        <v>18.900000000000006</v>
      </c>
      <c r="H82" s="9">
        <v>14.299999999999997</v>
      </c>
      <c r="I82" s="9">
        <v>0</v>
      </c>
      <c r="J82" s="9">
        <v>0</v>
      </c>
      <c r="K82" s="9">
        <v>0</v>
      </c>
      <c r="L82" s="9">
        <v>18.000000000000114</v>
      </c>
      <c r="M82" s="9">
        <v>0</v>
      </c>
      <c r="N82" s="9">
        <v>6.5999999999999091</v>
      </c>
      <c r="O82" s="9">
        <v>6</v>
      </c>
      <c r="P82" s="9">
        <v>0</v>
      </c>
      <c r="Q82" s="9">
        <v>0</v>
      </c>
      <c r="R82" s="9">
        <v>22</v>
      </c>
      <c r="S82" s="9">
        <v>0</v>
      </c>
      <c r="T82" s="9">
        <v>0</v>
      </c>
      <c r="U82" s="9">
        <v>6.4999999999990905</v>
      </c>
      <c r="V82" s="9">
        <v>0</v>
      </c>
      <c r="W82" s="9">
        <v>0</v>
      </c>
      <c r="X82" s="9">
        <v>0</v>
      </c>
      <c r="Y82" s="9">
        <v>51.000000000003638</v>
      </c>
      <c r="Z82" s="9">
        <v>0</v>
      </c>
      <c r="AA82" s="9">
        <v>34.000000000003638</v>
      </c>
      <c r="AB82" s="9">
        <v>0</v>
      </c>
      <c r="AC82" s="9">
        <v>0</v>
      </c>
      <c r="AD82" s="9">
        <v>0</v>
      </c>
      <c r="AE82" s="9">
        <v>0</v>
      </c>
      <c r="AF82" s="9">
        <v>0</v>
      </c>
      <c r="AG82" s="9">
        <v>0</v>
      </c>
      <c r="AH82" s="9">
        <v>0</v>
      </c>
      <c r="AI82" s="9">
        <v>7.999999999996362</v>
      </c>
      <c r="AJ82" s="9">
        <v>21.999999999996362</v>
      </c>
      <c r="AK82" s="9">
        <v>43.399999999995998</v>
      </c>
      <c r="AL82" s="9">
        <v>10.799999999995634</v>
      </c>
      <c r="AM82" s="9">
        <v>41.999999999989086</v>
      </c>
      <c r="AN82" s="9">
        <v>38.999999999989086</v>
      </c>
      <c r="AO82" s="9">
        <v>0</v>
      </c>
      <c r="AP82" s="9">
        <v>0</v>
      </c>
      <c r="AQ82" s="9">
        <v>0</v>
      </c>
      <c r="AR82" s="9">
        <v>0</v>
      </c>
      <c r="AS82" s="9">
        <v>11.199999999989814</v>
      </c>
      <c r="AT82" s="9">
        <v>8.7999999999883585</v>
      </c>
      <c r="AU82" s="9">
        <v>21.999999999985448</v>
      </c>
      <c r="AV82" s="9">
        <v>63.04999999998472</v>
      </c>
      <c r="AW82" s="9">
        <v>40.49999999998181</v>
      </c>
      <c r="AX82" s="9">
        <v>0</v>
      </c>
      <c r="AY82" s="9">
        <v>63.04999999998472</v>
      </c>
      <c r="AZ82" s="9">
        <v>38.249999999985448</v>
      </c>
      <c r="BA82" s="9">
        <v>2.3999999999832653</v>
      </c>
      <c r="BB82" s="9">
        <v>0</v>
      </c>
      <c r="BC82" s="61">
        <v>5.5999999999876309</v>
      </c>
      <c r="BD82" s="9">
        <v>0</v>
      </c>
      <c r="BE82" s="9">
        <v>36.399999999990541</v>
      </c>
      <c r="BF82" s="9">
        <v>56.04999999998472</v>
      </c>
      <c r="BG82" s="9">
        <v>11.999999999985448</v>
      </c>
      <c r="BH82" s="9">
        <v>21.999999999985448</v>
      </c>
      <c r="BI82" s="9">
        <v>5.5999999999876309</v>
      </c>
      <c r="BJ82" s="68"/>
      <c r="BK82" s="68"/>
      <c r="BL82" s="3"/>
      <c r="BM82" s="3"/>
      <c r="BN82" s="313"/>
      <c r="BO82" s="84"/>
      <c r="BP82" s="3"/>
      <c r="BQ82" s="80"/>
      <c r="BR82" s="87"/>
      <c r="BS82" s="3"/>
      <c r="BT82" s="84"/>
      <c r="BU82" s="143"/>
    </row>
    <row r="83" spans="1:73" ht="15.75">
      <c r="A83" s="3" t="s">
        <v>824</v>
      </c>
      <c r="B83" s="3"/>
      <c r="C83" s="3"/>
      <c r="D83" s="34">
        <f t="shared" si="2"/>
        <v>768.99999999991496</v>
      </c>
      <c r="E83" s="9">
        <v>2.8</v>
      </c>
      <c r="F83" s="9">
        <v>28.2</v>
      </c>
      <c r="G83" s="9">
        <v>11.399999999999999</v>
      </c>
      <c r="H83" s="9">
        <v>4.3999999999999986</v>
      </c>
      <c r="I83" s="9">
        <v>0</v>
      </c>
      <c r="J83" s="9">
        <v>36.600000000000009</v>
      </c>
      <c r="K83" s="9">
        <v>0</v>
      </c>
      <c r="L83" s="9">
        <v>38.000000000000057</v>
      </c>
      <c r="M83" s="9">
        <v>0</v>
      </c>
      <c r="N83" s="9">
        <v>1.2000000000007276</v>
      </c>
      <c r="O83" s="9">
        <v>8.8000000000001819</v>
      </c>
      <c r="P83" s="9">
        <v>0</v>
      </c>
      <c r="Q83" s="9">
        <v>0</v>
      </c>
      <c r="R83" s="9">
        <v>0</v>
      </c>
      <c r="S83" s="9">
        <v>0</v>
      </c>
      <c r="T83" s="9">
        <v>0</v>
      </c>
      <c r="U83" s="9">
        <v>7.499999999998181</v>
      </c>
      <c r="V83" s="9">
        <v>5.9999999999990905</v>
      </c>
      <c r="W83" s="9">
        <v>12.599999999999454</v>
      </c>
      <c r="X83" s="9">
        <v>29.499999999999091</v>
      </c>
      <c r="Y83" s="9">
        <v>22.000000000003638</v>
      </c>
      <c r="Z83" s="9">
        <v>0</v>
      </c>
      <c r="AA83" s="9">
        <v>14.80000000000291</v>
      </c>
      <c r="AB83" s="9">
        <v>0</v>
      </c>
      <c r="AC83" s="9">
        <v>0</v>
      </c>
      <c r="AD83" s="9">
        <v>0</v>
      </c>
      <c r="AE83" s="9">
        <v>0</v>
      </c>
      <c r="AF83" s="9">
        <v>6.999999999998181</v>
      </c>
      <c r="AG83" s="9">
        <v>27.999999999998181</v>
      </c>
      <c r="AH83" s="9">
        <v>0</v>
      </c>
      <c r="AI83" s="9">
        <v>3.5999999999967258</v>
      </c>
      <c r="AJ83" s="9">
        <v>0</v>
      </c>
      <c r="AK83" s="9">
        <v>51.299999999999272</v>
      </c>
      <c r="AL83" s="9">
        <v>0</v>
      </c>
      <c r="AM83" s="9">
        <v>44.19999999999709</v>
      </c>
      <c r="AN83" s="9">
        <v>50.5</v>
      </c>
      <c r="AO83" s="9">
        <v>0</v>
      </c>
      <c r="AP83" s="9">
        <v>0</v>
      </c>
      <c r="AQ83" s="9">
        <v>0</v>
      </c>
      <c r="AR83" s="9">
        <v>19.5</v>
      </c>
      <c r="AS83" s="9">
        <v>29.100000000002183</v>
      </c>
      <c r="AT83" s="9">
        <v>9.5999999999949068</v>
      </c>
      <c r="AU83" s="9">
        <v>0</v>
      </c>
      <c r="AV83" s="9">
        <v>58.599999999994907</v>
      </c>
      <c r="AW83" s="9">
        <v>28.799999999995634</v>
      </c>
      <c r="AX83" s="9">
        <v>25.999999999996362</v>
      </c>
      <c r="AY83" s="9">
        <v>43.099999999994907</v>
      </c>
      <c r="AZ83" s="9">
        <v>21.699999999993452</v>
      </c>
      <c r="BA83" s="9">
        <v>24.199999999993452</v>
      </c>
      <c r="BB83" s="9">
        <v>19.499999999989086</v>
      </c>
      <c r="BC83" s="61">
        <v>0</v>
      </c>
      <c r="BD83" s="9">
        <v>0</v>
      </c>
      <c r="BE83" s="9">
        <v>51.899999999990541</v>
      </c>
      <c r="BF83" s="9">
        <v>12.099999999987631</v>
      </c>
      <c r="BG83" s="9">
        <v>0</v>
      </c>
      <c r="BH83" s="9">
        <v>0</v>
      </c>
      <c r="BI83" s="9">
        <v>16.499999999989086</v>
      </c>
      <c r="BJ83" s="68"/>
      <c r="BK83" s="68"/>
      <c r="BL83" s="3"/>
      <c r="BM83" s="3"/>
      <c r="BN83" s="313"/>
      <c r="BO83" s="84"/>
      <c r="BP83" s="3"/>
      <c r="BQ83" s="80"/>
      <c r="BR83" s="87"/>
      <c r="BS83" s="3"/>
      <c r="BT83" s="84"/>
      <c r="BU83" s="143"/>
    </row>
    <row r="84" spans="1:73" ht="15.75">
      <c r="A84" s="65" t="s">
        <v>2223</v>
      </c>
      <c r="B84" s="3"/>
      <c r="C84" s="3"/>
      <c r="D84" s="34">
        <f t="shared" si="2"/>
        <v>866.00000000008072</v>
      </c>
      <c r="E84" s="9">
        <v>3</v>
      </c>
      <c r="F84" s="9">
        <v>0</v>
      </c>
      <c r="G84" s="9">
        <v>7.5</v>
      </c>
      <c r="H84" s="9">
        <v>0</v>
      </c>
      <c r="I84" s="9">
        <v>0</v>
      </c>
      <c r="J84" s="9">
        <v>25.200000000000003</v>
      </c>
      <c r="K84" s="9">
        <v>0</v>
      </c>
      <c r="L84" s="9">
        <v>40</v>
      </c>
      <c r="M84" s="9">
        <v>0</v>
      </c>
      <c r="N84" s="9">
        <v>0</v>
      </c>
      <c r="O84" s="9">
        <v>6.4999999999995453</v>
      </c>
      <c r="P84" s="9">
        <v>3.2999999999983629</v>
      </c>
      <c r="Q84" s="9">
        <v>0</v>
      </c>
      <c r="R84" s="9">
        <v>23.999999999999091</v>
      </c>
      <c r="S84" s="9">
        <v>4.3999999999987267</v>
      </c>
      <c r="T84" s="9">
        <v>16.5</v>
      </c>
      <c r="U84" s="9">
        <v>7.5</v>
      </c>
      <c r="V84" s="9">
        <v>0</v>
      </c>
      <c r="W84" s="9">
        <v>0</v>
      </c>
      <c r="X84" s="9">
        <v>6.5999999999994543</v>
      </c>
      <c r="Y84" s="9">
        <v>30.000000000003638</v>
      </c>
      <c r="Z84" s="9">
        <v>16.500000000003638</v>
      </c>
      <c r="AA84" s="9">
        <v>24.100000000002183</v>
      </c>
      <c r="AB84" s="9">
        <v>0</v>
      </c>
      <c r="AC84" s="9">
        <v>0</v>
      </c>
      <c r="AD84" s="9">
        <v>0</v>
      </c>
      <c r="AE84" s="9">
        <v>0</v>
      </c>
      <c r="AF84" s="9">
        <v>17.999999999998181</v>
      </c>
      <c r="AG84" s="9">
        <v>0</v>
      </c>
      <c r="AH84" s="9">
        <v>0</v>
      </c>
      <c r="AI84" s="9">
        <v>6.5999999999985448</v>
      </c>
      <c r="AJ84" s="9">
        <v>41.999999999998181</v>
      </c>
      <c r="AK84" s="9">
        <v>46.999999999998181</v>
      </c>
      <c r="AL84" s="9">
        <v>9.5999999999985448</v>
      </c>
      <c r="AM84" s="9">
        <v>49.200000000008004</v>
      </c>
      <c r="AN84" s="9">
        <v>53.300000000006548</v>
      </c>
      <c r="AO84" s="9">
        <v>0</v>
      </c>
      <c r="AP84" s="9">
        <v>6.6000000000058208</v>
      </c>
      <c r="AQ84" s="9">
        <v>0</v>
      </c>
      <c r="AR84" s="9">
        <v>19.500000000007276</v>
      </c>
      <c r="AS84" s="9">
        <v>28.300000000006548</v>
      </c>
      <c r="AT84" s="9">
        <v>5.500000000007276</v>
      </c>
      <c r="AU84" s="9">
        <v>24.000000000003638</v>
      </c>
      <c r="AV84" s="9">
        <v>63.500000000003638</v>
      </c>
      <c r="AW84" s="9">
        <v>38.69999999999709</v>
      </c>
      <c r="AX84" s="9">
        <v>26</v>
      </c>
      <c r="AY84" s="9">
        <v>39.69999999999709</v>
      </c>
      <c r="AZ84" s="9">
        <v>27.69999999999709</v>
      </c>
      <c r="BA84" s="9">
        <v>11.200000000000728</v>
      </c>
      <c r="BB84" s="9">
        <v>19.500000000007276</v>
      </c>
      <c r="BC84" s="61">
        <v>0</v>
      </c>
      <c r="BD84" s="9">
        <v>0</v>
      </c>
      <c r="BE84" s="9">
        <v>41.500000000007276</v>
      </c>
      <c r="BF84" s="9">
        <v>16.500000000007276</v>
      </c>
      <c r="BG84" s="9">
        <v>12.000000000010914</v>
      </c>
      <c r="BH84" s="9">
        <v>45.000000000010914</v>
      </c>
      <c r="BI84" s="9">
        <v>0</v>
      </c>
      <c r="BJ84" s="294"/>
      <c r="BK84" s="294"/>
      <c r="BL84" s="65"/>
      <c r="BM84" s="3"/>
      <c r="BN84" s="313"/>
      <c r="BO84" s="84"/>
      <c r="BP84" s="41"/>
      <c r="BQ84" s="80"/>
      <c r="BR84" s="87"/>
      <c r="BS84" s="3"/>
      <c r="BT84" s="84"/>
      <c r="BU84" s="143"/>
    </row>
    <row r="85" spans="1:73" ht="15.75">
      <c r="A85" s="65"/>
      <c r="B85" s="3"/>
      <c r="C85" s="3"/>
      <c r="D85" s="34"/>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3"/>
      <c r="AC85" s="3"/>
      <c r="AD85" s="3"/>
      <c r="AE85" s="84"/>
      <c r="AF85" s="143"/>
      <c r="AH85" s="1"/>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87"/>
      <c r="BR85" s="87"/>
      <c r="BS85" s="3"/>
      <c r="BT85" s="84"/>
      <c r="BU85" s="143"/>
    </row>
    <row r="86" spans="1:73" ht="15.75">
      <c r="D86" s="34"/>
    </row>
    <row r="87" spans="1:73" ht="15.75">
      <c r="D87" s="34"/>
    </row>
    <row r="88" spans="1:73" s="31" customFormat="1" ht="20.25">
      <c r="A88" s="31" t="s">
        <v>170</v>
      </c>
      <c r="D88" s="33" t="s">
        <v>40</v>
      </c>
      <c r="E88" s="116" t="s">
        <v>3425</v>
      </c>
      <c r="F88" s="116" t="s">
        <v>3429</v>
      </c>
      <c r="G88" s="116" t="s">
        <v>3519</v>
      </c>
      <c r="H88" s="116" t="s">
        <v>3534</v>
      </c>
      <c r="I88" s="116" t="s">
        <v>3860</v>
      </c>
      <c r="J88" s="116" t="s">
        <v>3869</v>
      </c>
      <c r="K88" s="116" t="s">
        <v>3978</v>
      </c>
      <c r="L88" s="116" t="s">
        <v>4039</v>
      </c>
      <c r="M88" s="116" t="s">
        <v>4043</v>
      </c>
      <c r="N88" s="116" t="s">
        <v>4073</v>
      </c>
      <c r="O88" s="116" t="s">
        <v>4088</v>
      </c>
      <c r="P88" s="116" t="s">
        <v>4127</v>
      </c>
      <c r="Q88" s="116" t="s">
        <v>4130</v>
      </c>
      <c r="R88" s="116" t="s">
        <v>4188</v>
      </c>
      <c r="S88" s="116" t="s">
        <v>4228</v>
      </c>
      <c r="T88" s="116" t="s">
        <v>4361</v>
      </c>
      <c r="U88" s="116" t="s">
        <v>4409</v>
      </c>
      <c r="V88" s="116" t="s">
        <v>4487</v>
      </c>
      <c r="W88" s="116" t="s">
        <v>4492</v>
      </c>
      <c r="X88" s="116" t="s">
        <v>4539</v>
      </c>
      <c r="Y88" s="116" t="s">
        <v>4552</v>
      </c>
      <c r="Z88" s="116" t="s">
        <v>4567</v>
      </c>
      <c r="AA88" s="116" t="s">
        <v>4586</v>
      </c>
      <c r="AB88" s="116" t="s">
        <v>4618</v>
      </c>
      <c r="AC88" s="116" t="s">
        <v>4680</v>
      </c>
      <c r="AD88" s="116" t="s">
        <v>4722</v>
      </c>
      <c r="AE88" s="116" t="s">
        <v>4966</v>
      </c>
      <c r="AF88" s="116" t="s">
        <v>4978</v>
      </c>
      <c r="AG88" s="116" t="s">
        <v>5019</v>
      </c>
      <c r="AH88" s="32"/>
      <c r="AI88" s="32"/>
      <c r="AJ88" s="32"/>
      <c r="AK88" s="32"/>
      <c r="AL88" s="32"/>
      <c r="AM88" s="32"/>
      <c r="AN88" s="32"/>
      <c r="AO88" s="32"/>
      <c r="AP88" s="32"/>
      <c r="AQ88" s="32"/>
      <c r="AR88" s="32"/>
      <c r="AS88" s="32"/>
      <c r="AT88" s="32"/>
      <c r="AU88" s="32"/>
      <c r="AV88" s="32"/>
      <c r="AW88" s="32"/>
      <c r="AX88" s="32"/>
      <c r="AY88" s="32"/>
      <c r="AZ88" s="32"/>
      <c r="BA88" s="32"/>
      <c r="BB88" s="32"/>
    </row>
    <row r="89" spans="1:73" ht="15.75">
      <c r="A89" s="65" t="s">
        <v>2225</v>
      </c>
      <c r="B89" s="3"/>
      <c r="C89" s="3"/>
      <c r="D89" s="34">
        <f t="shared" ref="D89:D120" si="3">SUM(E89:DZ89)</f>
        <v>380.40000000000578</v>
      </c>
      <c r="E89" s="9">
        <v>36.700000000000017</v>
      </c>
      <c r="F89" s="9">
        <v>0</v>
      </c>
      <c r="G89" s="9">
        <v>0</v>
      </c>
      <c r="H89" s="9">
        <v>70.699999999999818</v>
      </c>
      <c r="I89" s="9">
        <v>72.000000000000455</v>
      </c>
      <c r="J89" s="9">
        <v>0</v>
      </c>
      <c r="K89" s="9">
        <v>0</v>
      </c>
      <c r="L89" s="9">
        <v>0</v>
      </c>
      <c r="M89" s="9">
        <v>0</v>
      </c>
      <c r="N89" s="9">
        <v>28.499999999997272</v>
      </c>
      <c r="O89" s="9">
        <v>0</v>
      </c>
      <c r="P89" s="9">
        <v>0</v>
      </c>
      <c r="Q89" s="9">
        <v>26.399999999998727</v>
      </c>
      <c r="R89" s="9">
        <v>27.800000000001091</v>
      </c>
      <c r="S89" s="9">
        <v>0</v>
      </c>
      <c r="T89" s="9">
        <v>10.500000000001819</v>
      </c>
      <c r="U89" s="9">
        <v>68.80000000000291</v>
      </c>
      <c r="V89" s="9">
        <v>0</v>
      </c>
      <c r="W89" s="9">
        <v>1.499999999998181</v>
      </c>
      <c r="X89" s="9">
        <v>0</v>
      </c>
      <c r="Y89" s="9">
        <v>0</v>
      </c>
      <c r="Z89" s="9">
        <v>0</v>
      </c>
      <c r="AA89" s="9">
        <v>0</v>
      </c>
      <c r="AB89" s="9">
        <v>33.000000000001819</v>
      </c>
      <c r="AC89" s="9">
        <v>4.500000000003638</v>
      </c>
      <c r="AD89" s="9">
        <v>0</v>
      </c>
      <c r="AE89" s="9">
        <v>0</v>
      </c>
      <c r="AF89" s="9">
        <v>0</v>
      </c>
      <c r="AG89" s="9">
        <v>0</v>
      </c>
      <c r="AH89" s="294"/>
      <c r="AI89" s="294"/>
      <c r="AJ89" s="68"/>
      <c r="AK89" s="396"/>
      <c r="AL89" s="68"/>
      <c r="AM89" s="68"/>
      <c r="AO89" s="115"/>
      <c r="AP89" s="115"/>
      <c r="AQ89" s="115"/>
      <c r="AR89" s="115"/>
      <c r="AS89" s="115"/>
      <c r="AT89" s="115"/>
      <c r="AU89" s="115"/>
      <c r="AV89" s="115"/>
      <c r="AW89" s="115"/>
      <c r="AX89" s="115"/>
      <c r="AY89" s="115"/>
      <c r="AZ89" s="115"/>
      <c r="BA89" s="115"/>
      <c r="BB89" s="115"/>
      <c r="BC89" s="115"/>
      <c r="BD89" s="87"/>
      <c r="BE89" s="87"/>
      <c r="BF89" s="3"/>
      <c r="BG89" s="84"/>
      <c r="BH89" s="143"/>
    </row>
    <row r="90" spans="1:73" ht="15.75">
      <c r="A90" s="87" t="s">
        <v>1838</v>
      </c>
      <c r="B90" s="3"/>
      <c r="C90" s="3"/>
      <c r="D90" s="34">
        <f t="shared" si="3"/>
        <v>433.799999999992</v>
      </c>
      <c r="E90" s="9">
        <v>38.599999999999994</v>
      </c>
      <c r="F90" s="9">
        <v>7.7999999999999972</v>
      </c>
      <c r="G90" s="9">
        <v>15.399999999999977</v>
      </c>
      <c r="H90" s="9">
        <v>13.400000000000091</v>
      </c>
      <c r="I90" s="9">
        <v>40.799999999999955</v>
      </c>
      <c r="J90" s="9">
        <v>36</v>
      </c>
      <c r="K90" s="9">
        <v>5.6999999999989086</v>
      </c>
      <c r="L90" s="9">
        <v>0</v>
      </c>
      <c r="M90" s="9">
        <v>11.199999999999818</v>
      </c>
      <c r="N90" s="9">
        <v>3.3000000000010914</v>
      </c>
      <c r="O90" s="9">
        <v>0</v>
      </c>
      <c r="P90" s="9">
        <v>3.3000000000010914</v>
      </c>
      <c r="Q90" s="9">
        <v>22.100000000001273</v>
      </c>
      <c r="R90" s="9">
        <v>46.100000000002183</v>
      </c>
      <c r="S90" s="9">
        <v>11.000000000001819</v>
      </c>
      <c r="T90" s="9">
        <v>38.400000000001455</v>
      </c>
      <c r="U90" s="9">
        <v>49.399999999999636</v>
      </c>
      <c r="V90" s="9">
        <v>27.999999999996362</v>
      </c>
      <c r="W90" s="9">
        <v>27.299999999995634</v>
      </c>
      <c r="X90" s="9">
        <v>0</v>
      </c>
      <c r="Y90" s="9">
        <v>0</v>
      </c>
      <c r="Z90" s="9">
        <v>0</v>
      </c>
      <c r="AA90" s="9">
        <v>1.2999999999992724</v>
      </c>
      <c r="AB90" s="9">
        <v>0</v>
      </c>
      <c r="AC90" s="9">
        <v>4.7999999999956344</v>
      </c>
      <c r="AD90" s="9">
        <v>0</v>
      </c>
      <c r="AE90" s="9">
        <v>29.899999999997817</v>
      </c>
      <c r="AF90" s="9">
        <v>0</v>
      </c>
      <c r="AG90" s="9">
        <v>0</v>
      </c>
      <c r="AH90" s="235"/>
      <c r="AI90" s="235"/>
      <c r="AJ90" s="68"/>
      <c r="AK90" s="396"/>
      <c r="AL90" s="68"/>
      <c r="AM90" s="68"/>
      <c r="AO90" s="115"/>
      <c r="AP90" s="115"/>
      <c r="AQ90" s="115"/>
      <c r="AR90" s="115"/>
      <c r="AS90" s="115"/>
      <c r="AT90" s="115"/>
      <c r="AU90" s="115"/>
      <c r="AV90" s="115"/>
      <c r="AW90" s="115"/>
      <c r="AX90" s="115"/>
      <c r="AY90" s="115"/>
      <c r="AZ90" s="115"/>
      <c r="BA90" s="115"/>
      <c r="BB90" s="115"/>
      <c r="BC90" s="115"/>
      <c r="BD90" s="87"/>
      <c r="BE90" s="87"/>
      <c r="BF90" s="3"/>
      <c r="BG90" s="84"/>
      <c r="BH90" s="143"/>
    </row>
    <row r="91" spans="1:73" ht="15.75">
      <c r="A91" s="3" t="s">
        <v>156</v>
      </c>
      <c r="B91" s="3"/>
      <c r="C91" s="3"/>
      <c r="D91" s="34">
        <f t="shared" si="3"/>
        <v>313.59999999997683</v>
      </c>
      <c r="E91" s="9">
        <v>1.5</v>
      </c>
      <c r="F91" s="9">
        <v>1.5</v>
      </c>
      <c r="G91" s="9">
        <v>1.0999999999999943</v>
      </c>
      <c r="H91" s="9">
        <v>1.5000000000000568</v>
      </c>
      <c r="I91" s="9">
        <v>5.4999999999995453</v>
      </c>
      <c r="J91" s="9">
        <v>0</v>
      </c>
      <c r="K91" s="9">
        <v>71.800000000001091</v>
      </c>
      <c r="L91" s="9">
        <v>0</v>
      </c>
      <c r="M91" s="9">
        <v>8.5</v>
      </c>
      <c r="N91" s="9">
        <v>51.999999999999091</v>
      </c>
      <c r="O91" s="9">
        <v>0</v>
      </c>
      <c r="P91" s="9">
        <v>0</v>
      </c>
      <c r="Q91" s="9">
        <v>0</v>
      </c>
      <c r="R91" s="9">
        <v>54.699999999998909</v>
      </c>
      <c r="S91" s="9">
        <v>0</v>
      </c>
      <c r="T91" s="9">
        <v>0</v>
      </c>
      <c r="U91" s="9">
        <v>17.299999999997453</v>
      </c>
      <c r="V91" s="9">
        <v>10.799999999999272</v>
      </c>
      <c r="W91" s="9">
        <v>37.300000000001091</v>
      </c>
      <c r="X91" s="9">
        <v>6.0999999999967258</v>
      </c>
      <c r="Y91" s="9">
        <v>7.7999999999956344</v>
      </c>
      <c r="Z91" s="9">
        <v>0</v>
      </c>
      <c r="AA91" s="9">
        <v>25.899999999995998</v>
      </c>
      <c r="AB91" s="9">
        <v>5.499999999996362</v>
      </c>
      <c r="AC91" s="9">
        <v>0</v>
      </c>
      <c r="AD91" s="9">
        <v>0</v>
      </c>
      <c r="AE91" s="9">
        <v>4.7999999999956344</v>
      </c>
      <c r="AF91" s="9">
        <v>0</v>
      </c>
      <c r="AG91" s="9">
        <v>0</v>
      </c>
      <c r="AH91" s="68"/>
      <c r="AI91" s="68"/>
      <c r="AJ91" s="68"/>
      <c r="AK91" s="397"/>
      <c r="AL91" s="68"/>
      <c r="AM91" s="68"/>
      <c r="AO91" s="115"/>
      <c r="AP91" s="115"/>
      <c r="AQ91" s="115"/>
      <c r="AR91" s="115"/>
      <c r="AS91" s="115"/>
      <c r="AT91" s="115"/>
      <c r="AU91" s="115"/>
      <c r="AV91" s="115"/>
      <c r="AW91" s="115"/>
      <c r="AX91" s="115"/>
      <c r="AY91" s="115"/>
      <c r="AZ91" s="115"/>
      <c r="BA91" s="115"/>
      <c r="BB91" s="115"/>
      <c r="BC91" s="115"/>
      <c r="BD91" s="87"/>
      <c r="BE91" s="87"/>
      <c r="BF91" s="3"/>
      <c r="BG91" s="84"/>
      <c r="BH91" s="143"/>
    </row>
    <row r="92" spans="1:73" ht="15.75">
      <c r="A92" s="65" t="s">
        <v>2218</v>
      </c>
      <c r="B92" s="3"/>
      <c r="C92" s="3"/>
      <c r="D92" s="34">
        <f t="shared" si="3"/>
        <v>284.89999999998616</v>
      </c>
      <c r="E92" s="9">
        <v>8.3999999999999915</v>
      </c>
      <c r="F92" s="9">
        <v>13.499999999999986</v>
      </c>
      <c r="G92" s="9">
        <v>0</v>
      </c>
      <c r="H92" s="9">
        <v>38.599999999999966</v>
      </c>
      <c r="I92" s="9">
        <v>61.2999999999995</v>
      </c>
      <c r="J92" s="9">
        <v>0</v>
      </c>
      <c r="K92" s="9">
        <v>4.1999999999998181</v>
      </c>
      <c r="L92" s="9">
        <v>0</v>
      </c>
      <c r="M92" s="9">
        <v>37.699999999998909</v>
      </c>
      <c r="N92" s="9">
        <v>0</v>
      </c>
      <c r="O92" s="9">
        <v>0</v>
      </c>
      <c r="P92" s="9">
        <v>2.1999999999979991</v>
      </c>
      <c r="Q92" s="9">
        <v>0</v>
      </c>
      <c r="R92" s="9">
        <v>32.499999999999091</v>
      </c>
      <c r="S92" s="9">
        <v>0</v>
      </c>
      <c r="T92" s="9">
        <v>0</v>
      </c>
      <c r="U92" s="9">
        <v>43.099999999996726</v>
      </c>
      <c r="V92" s="9">
        <v>0</v>
      </c>
      <c r="W92" s="9">
        <v>0</v>
      </c>
      <c r="X92" s="9">
        <v>3.2999999999992724</v>
      </c>
      <c r="Y92" s="9">
        <v>0</v>
      </c>
      <c r="Z92" s="9">
        <v>0</v>
      </c>
      <c r="AA92" s="9">
        <v>1.2999999999974534</v>
      </c>
      <c r="AB92" s="9">
        <v>32.399999999997817</v>
      </c>
      <c r="AC92" s="9">
        <v>0</v>
      </c>
      <c r="AD92" s="9">
        <v>0</v>
      </c>
      <c r="AE92" s="9">
        <v>6.3999999999996362</v>
      </c>
      <c r="AF92" s="9">
        <v>0</v>
      </c>
      <c r="AG92" s="9">
        <v>0</v>
      </c>
      <c r="AH92" s="294"/>
      <c r="AI92" s="294"/>
      <c r="AJ92" s="68"/>
      <c r="AK92" s="396"/>
      <c r="AL92" s="68"/>
      <c r="AM92" s="68"/>
      <c r="AO92" s="115"/>
      <c r="AP92" s="115"/>
      <c r="AQ92" s="115"/>
      <c r="AR92" s="115"/>
      <c r="AS92" s="115"/>
      <c r="AT92" s="115"/>
      <c r="AU92" s="115"/>
      <c r="AV92" s="115"/>
      <c r="AW92" s="115"/>
      <c r="AX92" s="115"/>
      <c r="AY92" s="115"/>
      <c r="AZ92" s="115"/>
      <c r="BA92" s="115"/>
      <c r="BB92" s="115"/>
      <c r="BC92" s="115"/>
      <c r="BD92" s="87"/>
      <c r="BE92" s="87"/>
      <c r="BF92" s="3"/>
      <c r="BG92" s="84"/>
      <c r="BH92" s="143"/>
    </row>
    <row r="93" spans="1:73" ht="15.75">
      <c r="A93" s="87" t="s">
        <v>1833</v>
      </c>
      <c r="B93" s="3"/>
      <c r="C93" s="3"/>
      <c r="D93" s="34">
        <f t="shared" si="3"/>
        <v>473.69999999996503</v>
      </c>
      <c r="E93" s="9">
        <v>39.000000000000014</v>
      </c>
      <c r="F93" s="9">
        <v>27.599999999999966</v>
      </c>
      <c r="G93" s="9">
        <v>4.1999999999999886</v>
      </c>
      <c r="H93" s="9">
        <v>39.000000000000227</v>
      </c>
      <c r="I93" s="9">
        <v>16.800000000000864</v>
      </c>
      <c r="J93" s="9">
        <v>0</v>
      </c>
      <c r="K93" s="9">
        <v>16.499999999998181</v>
      </c>
      <c r="L93" s="9">
        <v>37.399999999998727</v>
      </c>
      <c r="M93" s="9">
        <v>30.799999999998363</v>
      </c>
      <c r="N93" s="9">
        <v>11.999999999996362</v>
      </c>
      <c r="O93" s="9">
        <v>19.299999999995634</v>
      </c>
      <c r="P93" s="9">
        <v>3.5999999999985448</v>
      </c>
      <c r="Q93" s="9">
        <v>48.499999999998181</v>
      </c>
      <c r="R93" s="9">
        <v>33.000000000001819</v>
      </c>
      <c r="S93" s="9">
        <v>11.400000000001455</v>
      </c>
      <c r="T93" s="9">
        <v>0</v>
      </c>
      <c r="U93" s="9">
        <v>11.499999999996362</v>
      </c>
      <c r="V93" s="9">
        <v>18.899999999997817</v>
      </c>
      <c r="W93" s="9">
        <v>27.299999999995634</v>
      </c>
      <c r="X93" s="9">
        <v>0</v>
      </c>
      <c r="Y93" s="9">
        <v>0</v>
      </c>
      <c r="Z93" s="9">
        <v>0</v>
      </c>
      <c r="AA93" s="9">
        <v>1.499999999996362</v>
      </c>
      <c r="AB93" s="9">
        <v>32.499999999996362</v>
      </c>
      <c r="AC93" s="9">
        <v>16.499999999996362</v>
      </c>
      <c r="AD93" s="9">
        <v>0</v>
      </c>
      <c r="AE93" s="9">
        <v>26.399999999997817</v>
      </c>
      <c r="AF93" s="9">
        <v>0</v>
      </c>
      <c r="AG93" s="9">
        <v>0</v>
      </c>
      <c r="AH93" s="235"/>
      <c r="AI93" s="235"/>
      <c r="AJ93" s="68"/>
      <c r="AK93" s="396"/>
      <c r="AL93" s="68"/>
      <c r="AM93" s="68"/>
      <c r="AO93" s="115"/>
      <c r="AP93" s="115"/>
      <c r="AQ93" s="115"/>
      <c r="AR93" s="115"/>
      <c r="AS93" s="115"/>
      <c r="AT93" s="115"/>
      <c r="AU93" s="115"/>
      <c r="AV93" s="115"/>
      <c r="AW93" s="115"/>
      <c r="AX93" s="115"/>
      <c r="AY93" s="115"/>
      <c r="AZ93" s="115"/>
      <c r="BA93" s="115"/>
      <c r="BB93" s="115"/>
      <c r="BC93" s="115"/>
      <c r="BD93" s="87"/>
      <c r="BE93" s="87"/>
      <c r="BF93" s="3"/>
      <c r="BG93" s="84"/>
      <c r="BH93" s="143"/>
    </row>
    <row r="94" spans="1:73" ht="15.75">
      <c r="A94" s="87" t="s">
        <v>1828</v>
      </c>
      <c r="B94" s="3"/>
      <c r="C94" s="3"/>
      <c r="D94" s="34">
        <f t="shared" si="3"/>
        <v>403.0000000000274</v>
      </c>
      <c r="E94" s="9">
        <v>46.400000000000006</v>
      </c>
      <c r="F94" s="9">
        <v>85.999999999999972</v>
      </c>
      <c r="G94" s="9">
        <v>0</v>
      </c>
      <c r="H94" s="9">
        <v>0</v>
      </c>
      <c r="I94" s="9">
        <v>36.299999999999955</v>
      </c>
      <c r="J94" s="9">
        <v>0</v>
      </c>
      <c r="K94" s="9">
        <v>38.999999999998181</v>
      </c>
      <c r="L94" s="9">
        <v>0</v>
      </c>
      <c r="M94" s="9">
        <v>56.599999999999454</v>
      </c>
      <c r="N94" s="9">
        <v>0</v>
      </c>
      <c r="O94" s="9">
        <v>0</v>
      </c>
      <c r="P94" s="9">
        <v>2.6000000000040018</v>
      </c>
      <c r="Q94" s="9">
        <v>30.800000000004729</v>
      </c>
      <c r="R94" s="9">
        <v>4.2000000000080036</v>
      </c>
      <c r="S94" s="9">
        <v>25.200000000006185</v>
      </c>
      <c r="T94" s="9">
        <v>0</v>
      </c>
      <c r="U94" s="9">
        <v>18.200000000002547</v>
      </c>
      <c r="V94" s="9">
        <v>3.000000000003638</v>
      </c>
      <c r="W94" s="9">
        <v>0</v>
      </c>
      <c r="X94" s="9">
        <v>0</v>
      </c>
      <c r="Y94" s="9">
        <v>0</v>
      </c>
      <c r="Z94" s="9">
        <v>0</v>
      </c>
      <c r="AA94" s="9">
        <v>10.399999999994179</v>
      </c>
      <c r="AB94" s="9">
        <v>12.100000000002183</v>
      </c>
      <c r="AC94" s="9">
        <v>0</v>
      </c>
      <c r="AD94" s="9">
        <v>0</v>
      </c>
      <c r="AE94" s="9">
        <v>32.200000000004366</v>
      </c>
      <c r="AF94" s="9">
        <v>0</v>
      </c>
      <c r="AG94" s="9">
        <v>0</v>
      </c>
      <c r="AH94" s="235"/>
      <c r="AI94" s="235"/>
      <c r="AJ94" s="68"/>
      <c r="AK94" s="396"/>
      <c r="AL94" s="68"/>
      <c r="AM94" s="68"/>
      <c r="AO94" s="115"/>
      <c r="AP94" s="115"/>
      <c r="AQ94" s="115"/>
      <c r="AR94" s="115"/>
      <c r="AS94" s="115"/>
      <c r="AT94" s="115"/>
      <c r="AU94" s="115"/>
      <c r="AV94" s="115"/>
      <c r="AW94" s="115"/>
      <c r="AX94" s="115"/>
      <c r="AY94" s="115"/>
      <c r="AZ94" s="115"/>
      <c r="BA94" s="115"/>
      <c r="BB94" s="115"/>
      <c r="BC94" s="115"/>
      <c r="BD94" s="87"/>
      <c r="BE94" s="87"/>
      <c r="BF94" s="3"/>
      <c r="BG94" s="84"/>
      <c r="BH94" s="143"/>
    </row>
    <row r="95" spans="1:73" ht="15.75">
      <c r="A95" s="65" t="s">
        <v>1</v>
      </c>
      <c r="B95" s="3"/>
      <c r="C95" s="3"/>
      <c r="D95" s="34">
        <f t="shared" si="3"/>
        <v>200.59999999999155</v>
      </c>
      <c r="E95" s="9">
        <v>22.499999999999986</v>
      </c>
      <c r="F95" s="9">
        <v>10.400000000000006</v>
      </c>
      <c r="G95" s="9">
        <v>0</v>
      </c>
      <c r="H95" s="9">
        <v>17.499999999999943</v>
      </c>
      <c r="I95" s="9">
        <v>0</v>
      </c>
      <c r="J95" s="9">
        <v>0</v>
      </c>
      <c r="K95" s="9">
        <v>9.3999999999987267</v>
      </c>
      <c r="L95" s="9">
        <v>0</v>
      </c>
      <c r="M95" s="9">
        <v>0</v>
      </c>
      <c r="N95" s="9">
        <v>0</v>
      </c>
      <c r="O95" s="9">
        <v>4.500000000001819</v>
      </c>
      <c r="P95" s="9">
        <v>0</v>
      </c>
      <c r="Q95" s="9">
        <v>0</v>
      </c>
      <c r="R95" s="9">
        <v>40.100000000003092</v>
      </c>
      <c r="S95" s="9">
        <v>9.000000000001819</v>
      </c>
      <c r="T95" s="9">
        <v>0</v>
      </c>
      <c r="U95" s="9">
        <v>0</v>
      </c>
      <c r="V95" s="9">
        <v>0</v>
      </c>
      <c r="W95" s="9">
        <v>13.200000000000728</v>
      </c>
      <c r="X95" s="9">
        <v>0</v>
      </c>
      <c r="Y95" s="9">
        <v>0</v>
      </c>
      <c r="Z95" s="9">
        <v>0</v>
      </c>
      <c r="AA95" s="9">
        <v>14.299999999999272</v>
      </c>
      <c r="AB95" s="9">
        <v>21.999999999998181</v>
      </c>
      <c r="AC95" s="9">
        <v>0</v>
      </c>
      <c r="AD95" s="9">
        <v>2.1999999999934516</v>
      </c>
      <c r="AE95" s="9">
        <v>35.499999999994543</v>
      </c>
      <c r="AF95" s="9">
        <v>0</v>
      </c>
      <c r="AG95" s="9">
        <v>0</v>
      </c>
      <c r="AH95" s="294"/>
      <c r="AI95" s="294"/>
      <c r="AJ95" s="68"/>
      <c r="AK95" s="396"/>
      <c r="AL95" s="68"/>
      <c r="AM95" s="68"/>
      <c r="AO95" s="115"/>
      <c r="AP95" s="115"/>
      <c r="AQ95" s="115"/>
      <c r="AR95" s="115"/>
      <c r="AS95" s="115"/>
      <c r="AT95" s="115"/>
      <c r="AU95" s="115"/>
      <c r="AV95" s="115"/>
      <c r="AW95" s="115"/>
      <c r="AX95" s="115"/>
      <c r="AY95" s="115"/>
      <c r="AZ95" s="115"/>
      <c r="BA95" s="115"/>
      <c r="BB95" s="115"/>
      <c r="BC95" s="115"/>
      <c r="BD95" s="87"/>
      <c r="BE95" s="87"/>
      <c r="BF95" s="3"/>
      <c r="BG95" s="84"/>
      <c r="BH95" s="143"/>
    </row>
    <row r="96" spans="1:73" ht="15.75">
      <c r="A96" s="65" t="s">
        <v>2224</v>
      </c>
      <c r="B96" s="3"/>
      <c r="C96" s="3"/>
      <c r="D96" s="34">
        <f t="shared" si="3"/>
        <v>195.99999999997334</v>
      </c>
      <c r="E96" s="9">
        <v>17.300000000000011</v>
      </c>
      <c r="F96" s="9">
        <v>34.300000000000011</v>
      </c>
      <c r="G96" s="9">
        <v>0</v>
      </c>
      <c r="H96" s="9">
        <v>40.199999999999875</v>
      </c>
      <c r="I96" s="9">
        <v>0</v>
      </c>
      <c r="J96" s="9">
        <v>0</v>
      </c>
      <c r="K96" s="9">
        <v>3.2999999999992724</v>
      </c>
      <c r="L96" s="9">
        <v>0</v>
      </c>
      <c r="M96" s="9">
        <v>17.099999999998545</v>
      </c>
      <c r="N96" s="9">
        <v>0</v>
      </c>
      <c r="O96" s="9">
        <v>0</v>
      </c>
      <c r="P96" s="9">
        <v>0</v>
      </c>
      <c r="Q96" s="9">
        <v>0</v>
      </c>
      <c r="R96" s="9">
        <v>40.19999999999709</v>
      </c>
      <c r="S96" s="9">
        <v>3.2999999999956344</v>
      </c>
      <c r="T96" s="9">
        <v>0</v>
      </c>
      <c r="U96" s="9">
        <v>10.499999999994543</v>
      </c>
      <c r="V96" s="9">
        <v>0</v>
      </c>
      <c r="W96" s="9">
        <v>5.5999999999949068</v>
      </c>
      <c r="X96" s="9">
        <v>0</v>
      </c>
      <c r="Y96" s="9">
        <v>6.5999999999949068</v>
      </c>
      <c r="Z96" s="9">
        <v>0</v>
      </c>
      <c r="AA96" s="9">
        <v>0</v>
      </c>
      <c r="AB96" s="9">
        <v>0</v>
      </c>
      <c r="AC96" s="9">
        <v>0</v>
      </c>
      <c r="AD96" s="9">
        <v>17.599999999998545</v>
      </c>
      <c r="AE96" s="9">
        <v>0</v>
      </c>
      <c r="AF96" s="9">
        <v>0</v>
      </c>
      <c r="AG96" s="9">
        <v>0</v>
      </c>
      <c r="AH96" s="294"/>
      <c r="AI96" s="294"/>
      <c r="AJ96" s="68"/>
      <c r="AK96" s="396"/>
      <c r="AL96" s="68"/>
      <c r="AM96" s="68"/>
      <c r="AO96" s="115"/>
      <c r="AP96" s="115"/>
      <c r="AQ96" s="115"/>
      <c r="AR96" s="115"/>
      <c r="AS96" s="115"/>
      <c r="AT96" s="115"/>
      <c r="AU96" s="115"/>
      <c r="AV96" s="115"/>
      <c r="AW96" s="115"/>
      <c r="AX96" s="115"/>
      <c r="AY96" s="115"/>
      <c r="AZ96" s="115"/>
      <c r="BA96" s="115"/>
      <c r="BB96" s="115"/>
      <c r="BC96" s="115"/>
      <c r="BD96" s="87"/>
      <c r="BE96" s="87"/>
      <c r="BF96" s="3"/>
      <c r="BG96" s="84"/>
      <c r="BH96" s="143"/>
    </row>
    <row r="97" spans="1:60" ht="15.75">
      <c r="A97" s="65" t="s">
        <v>2252</v>
      </c>
      <c r="B97" s="3"/>
      <c r="C97" s="3"/>
      <c r="D97" s="34">
        <f t="shared" si="3"/>
        <v>383.60000000001156</v>
      </c>
      <c r="E97" s="9">
        <v>34.900000000000034</v>
      </c>
      <c r="F97" s="9">
        <v>26.300000000000011</v>
      </c>
      <c r="G97" s="9">
        <v>14.300000000000011</v>
      </c>
      <c r="H97" s="9">
        <v>40.200000000000045</v>
      </c>
      <c r="I97" s="9">
        <v>6.5999999999994543</v>
      </c>
      <c r="J97" s="9">
        <v>0</v>
      </c>
      <c r="K97" s="9">
        <v>35.100000000002183</v>
      </c>
      <c r="L97" s="9">
        <v>0</v>
      </c>
      <c r="M97" s="9">
        <v>37.000000000001819</v>
      </c>
      <c r="N97" s="9">
        <v>9.000000000001819</v>
      </c>
      <c r="O97" s="9">
        <v>0</v>
      </c>
      <c r="P97" s="9">
        <v>0</v>
      </c>
      <c r="Q97" s="9">
        <v>0</v>
      </c>
      <c r="R97" s="9">
        <v>36.199999999998909</v>
      </c>
      <c r="S97" s="9">
        <v>0</v>
      </c>
      <c r="T97" s="9">
        <v>0</v>
      </c>
      <c r="U97" s="9">
        <v>13.300000000001091</v>
      </c>
      <c r="V97" s="9">
        <v>13.299999999999272</v>
      </c>
      <c r="W97" s="9">
        <v>26.600000000000364</v>
      </c>
      <c r="X97" s="9">
        <v>0</v>
      </c>
      <c r="Y97" s="9">
        <v>9.000000000003638</v>
      </c>
      <c r="Z97" s="9">
        <v>0</v>
      </c>
      <c r="AA97" s="9">
        <v>20.600000000002183</v>
      </c>
      <c r="AB97" s="9">
        <v>28.000000000003638</v>
      </c>
      <c r="AC97" s="9">
        <v>0</v>
      </c>
      <c r="AD97" s="9">
        <v>27.599999999998545</v>
      </c>
      <c r="AE97" s="9">
        <v>5.5999999999985448</v>
      </c>
      <c r="AF97" s="9">
        <v>0</v>
      </c>
      <c r="AG97" s="9">
        <v>0</v>
      </c>
      <c r="AH97" s="294"/>
      <c r="AI97" s="294"/>
      <c r="AJ97" s="68"/>
      <c r="AK97" s="396"/>
      <c r="AL97" s="68"/>
      <c r="AM97" s="68"/>
      <c r="AO97" s="115"/>
      <c r="AP97" s="115"/>
      <c r="AQ97" s="115"/>
      <c r="AR97" s="115"/>
      <c r="AS97" s="115"/>
      <c r="AT97" s="115"/>
      <c r="AU97" s="115"/>
      <c r="AV97" s="115"/>
      <c r="AW97" s="115"/>
      <c r="AX97" s="115"/>
      <c r="AY97" s="115"/>
      <c r="AZ97" s="115"/>
      <c r="BA97" s="115"/>
      <c r="BB97" s="115"/>
      <c r="BC97" s="115"/>
      <c r="BD97" s="87"/>
      <c r="BE97" s="87"/>
      <c r="BF97" s="3"/>
      <c r="BG97" s="84"/>
      <c r="BH97" s="143"/>
    </row>
    <row r="98" spans="1:60" ht="15.75">
      <c r="A98" s="87" t="s">
        <v>1834</v>
      </c>
      <c r="B98" s="3"/>
      <c r="C98" s="3"/>
      <c r="D98" s="34">
        <f t="shared" si="3"/>
        <v>298.89999999999458</v>
      </c>
      <c r="E98" s="9">
        <v>53.05</v>
      </c>
      <c r="F98" s="9">
        <v>3.8999999999999773</v>
      </c>
      <c r="G98" s="9">
        <v>0</v>
      </c>
      <c r="H98" s="9">
        <v>42.200000000000045</v>
      </c>
      <c r="I98" s="9">
        <v>0</v>
      </c>
      <c r="J98" s="9">
        <v>0</v>
      </c>
      <c r="K98" s="9">
        <v>49.799999999999272</v>
      </c>
      <c r="L98" s="9">
        <v>0</v>
      </c>
      <c r="M98" s="9">
        <v>0</v>
      </c>
      <c r="N98" s="9">
        <v>0</v>
      </c>
      <c r="O98" s="9">
        <v>0</v>
      </c>
      <c r="P98" s="9">
        <v>0</v>
      </c>
      <c r="Q98" s="9">
        <v>0</v>
      </c>
      <c r="R98" s="9">
        <v>41.649999999999636</v>
      </c>
      <c r="S98" s="9">
        <v>0</v>
      </c>
      <c r="T98" s="9">
        <v>0</v>
      </c>
      <c r="U98" s="9">
        <v>9.1000000000021828</v>
      </c>
      <c r="V98" s="9">
        <v>9.0999999999949068</v>
      </c>
      <c r="W98" s="9">
        <v>19.19999999999709</v>
      </c>
      <c r="X98" s="9">
        <v>0</v>
      </c>
      <c r="Y98" s="9">
        <v>7.2000000000007276</v>
      </c>
      <c r="Z98" s="9">
        <v>0</v>
      </c>
      <c r="AA98" s="9">
        <v>1.500000000003638</v>
      </c>
      <c r="AB98" s="9">
        <v>29.999999999996362</v>
      </c>
      <c r="AC98" s="9">
        <v>0</v>
      </c>
      <c r="AD98" s="9">
        <v>0</v>
      </c>
      <c r="AE98" s="9">
        <v>32.200000000000728</v>
      </c>
      <c r="AF98" s="9">
        <v>0</v>
      </c>
      <c r="AG98" s="9">
        <v>0</v>
      </c>
      <c r="AH98" s="235"/>
      <c r="AI98" s="235"/>
      <c r="AJ98" s="68"/>
      <c r="AK98" s="397"/>
      <c r="AL98" s="68"/>
      <c r="AM98" s="68"/>
      <c r="AO98" s="115"/>
      <c r="AP98" s="115"/>
      <c r="AQ98" s="115"/>
      <c r="AR98" s="115"/>
      <c r="AS98" s="115"/>
      <c r="AT98" s="115"/>
      <c r="AU98" s="115"/>
      <c r="AV98" s="115"/>
      <c r="AW98" s="115"/>
      <c r="AX98" s="115"/>
      <c r="AY98" s="115"/>
      <c r="AZ98" s="115"/>
      <c r="BA98" s="115"/>
      <c r="BB98" s="115"/>
      <c r="BC98" s="115"/>
      <c r="BD98" s="87"/>
      <c r="BE98" s="87"/>
      <c r="BF98" s="3"/>
      <c r="BG98" s="84"/>
      <c r="BH98" s="143"/>
    </row>
    <row r="99" spans="1:60" ht="15.75">
      <c r="A99" s="3" t="s">
        <v>842</v>
      </c>
      <c r="B99" s="3"/>
      <c r="C99" s="3"/>
      <c r="D99" s="34">
        <f t="shared" si="3"/>
        <v>340.50000000005468</v>
      </c>
      <c r="E99" s="9">
        <v>35.700000000000003</v>
      </c>
      <c r="F99" s="9">
        <v>0</v>
      </c>
      <c r="G99" s="9">
        <v>0</v>
      </c>
      <c r="H99" s="9">
        <v>19.499999999999943</v>
      </c>
      <c r="I99" s="9">
        <v>0</v>
      </c>
      <c r="J99" s="9">
        <v>0</v>
      </c>
      <c r="K99" s="9">
        <v>24.099999999998545</v>
      </c>
      <c r="L99" s="9">
        <v>0</v>
      </c>
      <c r="M99" s="9">
        <v>8.5</v>
      </c>
      <c r="N99" s="9">
        <v>0</v>
      </c>
      <c r="O99" s="9">
        <v>0</v>
      </c>
      <c r="P99" s="9">
        <v>0</v>
      </c>
      <c r="Q99" s="9">
        <v>22.099999999999454</v>
      </c>
      <c r="R99" s="9">
        <v>32.600000000000364</v>
      </c>
      <c r="S99" s="9">
        <v>0</v>
      </c>
      <c r="T99" s="9">
        <v>5.2000000000025466</v>
      </c>
      <c r="U99" s="9">
        <v>17.80000000000291</v>
      </c>
      <c r="V99" s="9">
        <v>71.000000000007276</v>
      </c>
      <c r="W99" s="9">
        <v>0</v>
      </c>
      <c r="X99" s="9">
        <v>0</v>
      </c>
      <c r="Y99" s="9">
        <v>9.000000000007276</v>
      </c>
      <c r="Z99" s="9">
        <v>0</v>
      </c>
      <c r="AA99" s="9">
        <v>8.3000000000101863</v>
      </c>
      <c r="AB99" s="9">
        <v>22.000000000010914</v>
      </c>
      <c r="AC99" s="9">
        <v>25.500000000003638</v>
      </c>
      <c r="AD99" s="9">
        <v>34.400000000005093</v>
      </c>
      <c r="AE99" s="9">
        <v>4.8000000000065484</v>
      </c>
      <c r="AF99" s="9">
        <v>0</v>
      </c>
      <c r="AG99" s="9">
        <v>0</v>
      </c>
      <c r="AH99" s="68"/>
      <c r="AI99" s="68"/>
      <c r="AJ99" s="68"/>
      <c r="AK99" s="396"/>
      <c r="AL99" s="68"/>
      <c r="AM99" s="68"/>
      <c r="AO99" s="115"/>
      <c r="AP99" s="115"/>
      <c r="AQ99" s="115"/>
      <c r="AR99" s="115"/>
      <c r="AS99" s="115"/>
      <c r="AT99" s="115"/>
      <c r="AU99" s="115"/>
      <c r="AV99" s="115"/>
      <c r="AW99" s="115"/>
      <c r="AX99" s="115"/>
      <c r="AY99" s="115"/>
      <c r="AZ99" s="115"/>
      <c r="BA99" s="115"/>
      <c r="BB99" s="115"/>
      <c r="BC99" s="115"/>
      <c r="BD99" s="87"/>
      <c r="BE99" s="87"/>
      <c r="BF99" s="3"/>
      <c r="BG99" s="84"/>
      <c r="BH99" s="143"/>
    </row>
    <row r="100" spans="1:60" ht="15.75">
      <c r="A100" s="65" t="s">
        <v>2284</v>
      </c>
      <c r="B100" s="3"/>
      <c r="C100" s="3"/>
      <c r="D100" s="34">
        <f t="shared" si="3"/>
        <v>324.25000000000318</v>
      </c>
      <c r="E100" s="9">
        <v>15.299999999999983</v>
      </c>
      <c r="F100" s="9">
        <v>37.59999999999998</v>
      </c>
      <c r="G100" s="9">
        <v>1.2000000000000455</v>
      </c>
      <c r="H100" s="9">
        <v>28.300000000000068</v>
      </c>
      <c r="I100" s="9">
        <v>0</v>
      </c>
      <c r="J100" s="9">
        <v>0</v>
      </c>
      <c r="K100" s="9">
        <v>18.550000000000182</v>
      </c>
      <c r="L100" s="9">
        <v>0</v>
      </c>
      <c r="M100" s="9">
        <v>35.700000000000728</v>
      </c>
      <c r="N100" s="9">
        <v>9.8000000000001819</v>
      </c>
      <c r="O100" s="9">
        <v>0</v>
      </c>
      <c r="P100" s="9">
        <v>0</v>
      </c>
      <c r="Q100" s="9">
        <v>23.800000000000182</v>
      </c>
      <c r="R100" s="9">
        <v>20.899999999997817</v>
      </c>
      <c r="S100" s="9">
        <v>0</v>
      </c>
      <c r="T100" s="9">
        <v>0</v>
      </c>
      <c r="U100" s="9">
        <v>3.9000000000050932</v>
      </c>
      <c r="V100" s="9">
        <v>33.600000000000364</v>
      </c>
      <c r="W100" s="9">
        <v>29.399999999999636</v>
      </c>
      <c r="X100" s="9">
        <v>0</v>
      </c>
      <c r="Y100" s="9">
        <v>0</v>
      </c>
      <c r="Z100" s="9">
        <v>0</v>
      </c>
      <c r="AA100" s="9">
        <v>7</v>
      </c>
      <c r="AB100" s="9">
        <v>28</v>
      </c>
      <c r="AC100" s="9">
        <v>0</v>
      </c>
      <c r="AD100" s="9">
        <v>0</v>
      </c>
      <c r="AE100" s="9">
        <v>31.199999999998909</v>
      </c>
      <c r="AF100" s="9">
        <v>0</v>
      </c>
      <c r="AG100" s="9">
        <v>0</v>
      </c>
      <c r="AH100" s="294"/>
      <c r="AI100" s="294"/>
      <c r="AJ100" s="68"/>
      <c r="AK100" s="396"/>
      <c r="AL100" s="68"/>
      <c r="AM100" s="68"/>
      <c r="AO100" s="115"/>
      <c r="AP100" s="115"/>
      <c r="AQ100" s="115"/>
      <c r="AR100" s="115"/>
      <c r="AS100" s="115"/>
      <c r="AT100" s="115"/>
      <c r="AU100" s="115"/>
      <c r="AV100" s="115"/>
      <c r="AW100" s="115"/>
      <c r="AX100" s="115"/>
      <c r="AY100" s="115"/>
      <c r="AZ100" s="115"/>
      <c r="BA100" s="115"/>
      <c r="BB100" s="115"/>
      <c r="BC100" s="115"/>
      <c r="BD100" s="87"/>
      <c r="BE100" s="87"/>
      <c r="BF100" s="3"/>
      <c r="BG100" s="84"/>
      <c r="BH100" s="143"/>
    </row>
    <row r="101" spans="1:60" ht="15.75">
      <c r="A101" s="3" t="s">
        <v>859</v>
      </c>
      <c r="B101" s="3"/>
      <c r="C101" s="3"/>
      <c r="D101" s="34">
        <f t="shared" si="3"/>
        <v>362.29999999998722</v>
      </c>
      <c r="E101" s="9">
        <v>14.300000000000004</v>
      </c>
      <c r="F101" s="9">
        <v>20.100000000000001</v>
      </c>
      <c r="G101" s="9">
        <v>0</v>
      </c>
      <c r="H101" s="9">
        <v>9.0999999999999659</v>
      </c>
      <c r="I101" s="9">
        <v>10.600000000000136</v>
      </c>
      <c r="J101" s="9">
        <v>0</v>
      </c>
      <c r="K101" s="9">
        <v>9.8000000000020009</v>
      </c>
      <c r="L101" s="9">
        <v>0</v>
      </c>
      <c r="M101" s="9">
        <v>26.600000000001273</v>
      </c>
      <c r="N101" s="9">
        <v>7.7999999999992724</v>
      </c>
      <c r="O101" s="9">
        <v>0</v>
      </c>
      <c r="P101" s="9">
        <v>2.9999999999990905</v>
      </c>
      <c r="Q101" s="9">
        <v>0</v>
      </c>
      <c r="R101" s="9">
        <v>20.399999999997817</v>
      </c>
      <c r="S101" s="9">
        <v>0</v>
      </c>
      <c r="T101" s="9">
        <v>41.799999999999272</v>
      </c>
      <c r="U101" s="9">
        <v>31.899999999997817</v>
      </c>
      <c r="V101" s="9">
        <v>9.1000000000040018</v>
      </c>
      <c r="W101" s="9">
        <v>3.9000000000032742</v>
      </c>
      <c r="X101" s="9">
        <v>9.9000000000050932</v>
      </c>
      <c r="Y101" s="9">
        <v>36.200000000004366</v>
      </c>
      <c r="Z101" s="9">
        <v>0</v>
      </c>
      <c r="AA101" s="9">
        <v>18.000000000003638</v>
      </c>
      <c r="AB101" s="9">
        <v>28</v>
      </c>
      <c r="AC101" s="9">
        <v>0</v>
      </c>
      <c r="AD101" s="9">
        <v>20.999999999992724</v>
      </c>
      <c r="AE101" s="9">
        <v>27.599999999987631</v>
      </c>
      <c r="AF101" s="9">
        <v>13.199999999989814</v>
      </c>
      <c r="AG101" s="9">
        <v>0</v>
      </c>
      <c r="AH101" s="68"/>
      <c r="AI101" s="68"/>
      <c r="AJ101" s="68"/>
      <c r="AK101" s="396"/>
      <c r="AL101" s="68"/>
      <c r="AM101" s="68"/>
      <c r="AO101" s="115"/>
      <c r="AP101" s="115"/>
      <c r="AQ101" s="115"/>
      <c r="AR101" s="115"/>
      <c r="AS101" s="115"/>
      <c r="AT101" s="115"/>
      <c r="AU101" s="115"/>
      <c r="AV101" s="115"/>
      <c r="AW101" s="115"/>
      <c r="AX101" s="115"/>
      <c r="AY101" s="115"/>
      <c r="AZ101" s="115"/>
      <c r="BA101" s="115"/>
      <c r="BB101" s="115"/>
      <c r="BC101" s="115"/>
      <c r="BD101" s="87"/>
      <c r="BE101" s="87"/>
      <c r="BF101" s="3"/>
      <c r="BG101" s="84"/>
      <c r="BH101" s="143"/>
    </row>
    <row r="102" spans="1:60" ht="15.75">
      <c r="A102" s="65" t="s">
        <v>2221</v>
      </c>
      <c r="B102" s="3"/>
      <c r="C102" s="3"/>
      <c r="D102" s="34">
        <f t="shared" si="3"/>
        <v>547.19999999998413</v>
      </c>
      <c r="E102" s="9">
        <v>40.299999999999997</v>
      </c>
      <c r="F102" s="9">
        <v>85.199999999999989</v>
      </c>
      <c r="G102" s="9">
        <v>12.100000000000023</v>
      </c>
      <c r="H102" s="9">
        <v>8.3999999999999773</v>
      </c>
      <c r="I102" s="9">
        <v>58.900000000000318</v>
      </c>
      <c r="J102" s="9">
        <v>0</v>
      </c>
      <c r="K102" s="9">
        <v>36.000000000002728</v>
      </c>
      <c r="L102" s="9">
        <v>0</v>
      </c>
      <c r="M102" s="9">
        <v>65.800000000001091</v>
      </c>
      <c r="N102" s="9">
        <v>0</v>
      </c>
      <c r="O102" s="9">
        <v>0</v>
      </c>
      <c r="P102" s="9">
        <v>2.7999999999992724</v>
      </c>
      <c r="Q102" s="9">
        <v>47.999999999998181</v>
      </c>
      <c r="R102" s="9">
        <v>50.399999999997817</v>
      </c>
      <c r="S102" s="9">
        <v>27.299999999999272</v>
      </c>
      <c r="T102" s="9">
        <v>0</v>
      </c>
      <c r="U102" s="9">
        <v>48.299999999995634</v>
      </c>
      <c r="V102" s="9">
        <v>0</v>
      </c>
      <c r="W102" s="9">
        <v>29.399999999997817</v>
      </c>
      <c r="X102" s="9">
        <v>0</v>
      </c>
      <c r="Y102" s="9">
        <v>0</v>
      </c>
      <c r="Z102" s="9">
        <v>0</v>
      </c>
      <c r="AA102" s="9">
        <v>0</v>
      </c>
      <c r="AB102" s="9">
        <v>5.499999999996362</v>
      </c>
      <c r="AC102" s="9">
        <v>0</v>
      </c>
      <c r="AD102" s="9">
        <v>0</v>
      </c>
      <c r="AE102" s="9">
        <v>28.799999999995634</v>
      </c>
      <c r="AF102" s="9">
        <v>0</v>
      </c>
      <c r="AG102" s="9">
        <v>0</v>
      </c>
      <c r="AH102" s="294"/>
      <c r="AI102" s="294"/>
      <c r="AJ102" s="68"/>
      <c r="AK102" s="397"/>
      <c r="AL102" s="68"/>
      <c r="AM102" s="68"/>
      <c r="AO102" s="115"/>
      <c r="AP102" s="115"/>
      <c r="AQ102" s="115"/>
      <c r="AR102" s="115"/>
      <c r="AS102" s="115"/>
      <c r="AT102" s="115"/>
      <c r="AU102" s="115"/>
      <c r="AV102" s="115"/>
      <c r="AW102" s="115"/>
      <c r="AX102" s="115"/>
      <c r="AY102" s="115"/>
      <c r="AZ102" s="115"/>
      <c r="BA102" s="115"/>
      <c r="BB102" s="115"/>
      <c r="BC102" s="115"/>
      <c r="BD102" s="87"/>
      <c r="BE102" s="87"/>
      <c r="BF102" s="3"/>
      <c r="BG102" s="84"/>
      <c r="BH102" s="143"/>
    </row>
    <row r="103" spans="1:60" ht="15.75">
      <c r="A103" s="3" t="s">
        <v>153</v>
      </c>
      <c r="B103" s="3"/>
      <c r="C103" s="3"/>
      <c r="D103" s="34">
        <f t="shared" si="3"/>
        <v>531.15000000005068</v>
      </c>
      <c r="E103" s="9">
        <v>40.099999999999987</v>
      </c>
      <c r="F103" s="9">
        <v>40.59999999999998</v>
      </c>
      <c r="G103" s="9">
        <v>13.199999999999989</v>
      </c>
      <c r="H103" s="9">
        <v>16.100000000000136</v>
      </c>
      <c r="I103" s="9">
        <v>16.800000000000182</v>
      </c>
      <c r="J103" s="9">
        <v>0</v>
      </c>
      <c r="K103" s="9">
        <v>33.449999999999818</v>
      </c>
      <c r="L103" s="9">
        <v>0</v>
      </c>
      <c r="M103" s="9">
        <v>37.699999999998909</v>
      </c>
      <c r="N103" s="9">
        <v>3.5999999999994543</v>
      </c>
      <c r="O103" s="9">
        <v>39.699999999998909</v>
      </c>
      <c r="P103" s="9">
        <v>3.5999999999994543</v>
      </c>
      <c r="Q103" s="9">
        <v>48.5</v>
      </c>
      <c r="R103" s="9">
        <v>52.899999999999636</v>
      </c>
      <c r="S103" s="9">
        <v>6.6000000000003638</v>
      </c>
      <c r="T103" s="9">
        <v>0</v>
      </c>
      <c r="U103" s="9">
        <v>19.200000000000728</v>
      </c>
      <c r="V103" s="9">
        <v>0</v>
      </c>
      <c r="W103" s="9">
        <v>28.400000000005093</v>
      </c>
      <c r="X103" s="9">
        <v>0</v>
      </c>
      <c r="Y103" s="9">
        <v>8.4000000000087311</v>
      </c>
      <c r="Z103" s="9">
        <v>70.000000000010914</v>
      </c>
      <c r="AA103" s="9">
        <v>0</v>
      </c>
      <c r="AB103" s="9">
        <v>0</v>
      </c>
      <c r="AC103" s="9">
        <v>0</v>
      </c>
      <c r="AD103" s="9">
        <v>22.400000000012369</v>
      </c>
      <c r="AE103" s="9">
        <v>29.900000000016007</v>
      </c>
      <c r="AF103" s="9">
        <v>0</v>
      </c>
      <c r="AG103" s="9">
        <v>0</v>
      </c>
      <c r="AH103" s="68"/>
      <c r="AI103" s="68"/>
      <c r="AJ103" s="68"/>
      <c r="AK103" s="396"/>
      <c r="AL103" s="68"/>
      <c r="AM103" s="68"/>
      <c r="AO103" s="115"/>
      <c r="AP103" s="115"/>
      <c r="AQ103" s="115"/>
      <c r="AR103" s="115"/>
      <c r="AS103" s="115"/>
      <c r="AT103" s="115"/>
      <c r="AU103" s="115"/>
      <c r="AV103" s="115"/>
      <c r="AW103" s="115"/>
      <c r="AX103" s="115"/>
      <c r="AY103" s="115"/>
      <c r="AZ103" s="115"/>
      <c r="BA103" s="115"/>
      <c r="BB103" s="115"/>
      <c r="BC103" s="115"/>
      <c r="BD103" s="87"/>
      <c r="BE103" s="87"/>
      <c r="BF103" s="3"/>
      <c r="BG103" s="84"/>
      <c r="BH103" s="143"/>
    </row>
    <row r="104" spans="1:60" ht="15.75">
      <c r="A104" s="65" t="s">
        <v>2253</v>
      </c>
      <c r="B104" s="3"/>
      <c r="C104" s="3"/>
      <c r="D104" s="34">
        <f t="shared" si="3"/>
        <v>690.39999999998258</v>
      </c>
      <c r="E104" s="9">
        <v>1.4000000000000057</v>
      </c>
      <c r="F104" s="9">
        <v>33.999999999999986</v>
      </c>
      <c r="G104" s="9">
        <v>0</v>
      </c>
      <c r="H104" s="9">
        <v>1.4000000000000341</v>
      </c>
      <c r="I104" s="9">
        <v>46.499999999999773</v>
      </c>
      <c r="J104" s="9">
        <v>45.599999999999682</v>
      </c>
      <c r="K104" s="9">
        <v>58.799999999999727</v>
      </c>
      <c r="L104" s="9">
        <v>0</v>
      </c>
      <c r="M104" s="9">
        <v>87.299999999996544</v>
      </c>
      <c r="N104" s="9">
        <v>0</v>
      </c>
      <c r="O104" s="9">
        <v>45.499999999996362</v>
      </c>
      <c r="P104" s="9">
        <v>7.6999999999952706</v>
      </c>
      <c r="Q104" s="9">
        <v>25.499999999995453</v>
      </c>
      <c r="R104" s="9">
        <v>34.399999999996908</v>
      </c>
      <c r="S104" s="9">
        <v>0</v>
      </c>
      <c r="T104" s="9">
        <v>41.600000000002183</v>
      </c>
      <c r="U104" s="9">
        <v>27</v>
      </c>
      <c r="V104" s="9">
        <v>28.000000000003638</v>
      </c>
      <c r="W104" s="9">
        <v>31.500000000003638</v>
      </c>
      <c r="X104" s="9">
        <v>34.799999999999272</v>
      </c>
      <c r="Y104" s="9">
        <v>0</v>
      </c>
      <c r="Z104" s="9">
        <v>0</v>
      </c>
      <c r="AA104" s="9">
        <v>31.700000000000728</v>
      </c>
      <c r="AB104" s="9">
        <v>0</v>
      </c>
      <c r="AC104" s="9">
        <v>6.7000000000007276</v>
      </c>
      <c r="AD104" s="9">
        <v>0</v>
      </c>
      <c r="AE104" s="9">
        <v>70.19999999999709</v>
      </c>
      <c r="AF104" s="9">
        <v>30.799999999995634</v>
      </c>
      <c r="AG104" s="9">
        <v>0</v>
      </c>
      <c r="AH104" s="294"/>
      <c r="AI104" s="294"/>
      <c r="AJ104" s="68"/>
      <c r="AK104" s="397"/>
      <c r="AL104" s="68"/>
      <c r="AM104" s="68"/>
      <c r="AO104" s="115"/>
      <c r="AP104" s="115"/>
      <c r="AQ104" s="115"/>
      <c r="AR104" s="115"/>
      <c r="AS104" s="115"/>
      <c r="AT104" s="115"/>
      <c r="AU104" s="115"/>
      <c r="AV104" s="115"/>
      <c r="AW104" s="115"/>
      <c r="AX104" s="115"/>
      <c r="AY104" s="115"/>
      <c r="AZ104" s="115"/>
      <c r="BA104" s="115"/>
      <c r="BB104" s="115"/>
      <c r="BC104" s="115"/>
      <c r="BD104" s="87"/>
      <c r="BE104" s="87"/>
      <c r="BF104" s="3"/>
      <c r="BG104" s="84"/>
      <c r="BH104" s="143"/>
    </row>
    <row r="105" spans="1:60" ht="15.75">
      <c r="A105" s="3" t="s">
        <v>9</v>
      </c>
      <c r="B105" s="3"/>
      <c r="C105" s="3"/>
      <c r="D105" s="34">
        <f t="shared" si="3"/>
        <v>401.80000000001382</v>
      </c>
      <c r="E105" s="9">
        <v>30.649999999999991</v>
      </c>
      <c r="F105" s="9">
        <v>20.600000000000009</v>
      </c>
      <c r="G105" s="9">
        <v>0</v>
      </c>
      <c r="H105" s="9">
        <v>22.099999999999909</v>
      </c>
      <c r="I105" s="9">
        <v>7.2000000000002728</v>
      </c>
      <c r="J105" s="9">
        <v>0</v>
      </c>
      <c r="K105" s="9">
        <v>75.000000000000909</v>
      </c>
      <c r="L105" s="9">
        <v>0</v>
      </c>
      <c r="M105" s="9">
        <v>0</v>
      </c>
      <c r="N105" s="9">
        <v>0</v>
      </c>
      <c r="O105" s="9">
        <v>0</v>
      </c>
      <c r="P105" s="9">
        <v>0</v>
      </c>
      <c r="Q105" s="9">
        <v>25.499999999998181</v>
      </c>
      <c r="R105" s="9">
        <v>51.049999999999272</v>
      </c>
      <c r="S105" s="9">
        <v>0</v>
      </c>
      <c r="T105" s="9">
        <v>0</v>
      </c>
      <c r="U105" s="9">
        <v>1.1999999999989086</v>
      </c>
      <c r="V105" s="9">
        <v>22</v>
      </c>
      <c r="W105" s="9">
        <v>31.5</v>
      </c>
      <c r="X105" s="9">
        <v>0</v>
      </c>
      <c r="Y105" s="9">
        <v>38.300000000001091</v>
      </c>
      <c r="Z105" s="9">
        <v>0</v>
      </c>
      <c r="AA105" s="9">
        <v>33.900000000001455</v>
      </c>
      <c r="AB105" s="9">
        <v>16.80000000000291</v>
      </c>
      <c r="AC105" s="9">
        <v>0</v>
      </c>
      <c r="AD105" s="9">
        <v>22.400000000005093</v>
      </c>
      <c r="AE105" s="9">
        <v>3.6000000000058208</v>
      </c>
      <c r="AF105" s="9">
        <v>0</v>
      </c>
      <c r="AG105" s="9">
        <v>0</v>
      </c>
      <c r="AH105" s="68"/>
      <c r="AI105" s="68"/>
      <c r="AJ105" s="68"/>
      <c r="AK105" s="396"/>
      <c r="AL105" s="68"/>
      <c r="AM105" s="68"/>
      <c r="AO105" s="115"/>
      <c r="AP105" s="115"/>
      <c r="AQ105" s="115"/>
      <c r="AR105" s="115"/>
      <c r="AS105" s="115"/>
      <c r="AT105" s="115"/>
      <c r="AU105" s="115"/>
      <c r="AV105" s="115"/>
      <c r="AW105" s="115"/>
      <c r="AX105" s="115"/>
      <c r="AY105" s="115"/>
      <c r="AZ105" s="115"/>
      <c r="BA105" s="115"/>
      <c r="BB105" s="115"/>
      <c r="BC105" s="115"/>
      <c r="BD105" s="87"/>
      <c r="BE105" s="87"/>
      <c r="BF105" s="3"/>
      <c r="BG105" s="84"/>
      <c r="BH105" s="143"/>
    </row>
    <row r="106" spans="1:60" ht="15.75">
      <c r="A106" s="65" t="s">
        <v>2236</v>
      </c>
      <c r="B106" s="3"/>
      <c r="C106" s="3"/>
      <c r="D106" s="34">
        <f t="shared" si="3"/>
        <v>413.09999999999349</v>
      </c>
      <c r="E106" s="9">
        <v>40.299999999999983</v>
      </c>
      <c r="F106" s="9">
        <v>31.19999999999996</v>
      </c>
      <c r="G106" s="9">
        <v>0</v>
      </c>
      <c r="H106" s="9">
        <v>8.4000000000000909</v>
      </c>
      <c r="I106" s="9">
        <v>33.600000000000364</v>
      </c>
      <c r="J106" s="9">
        <v>0</v>
      </c>
      <c r="K106" s="9">
        <v>42</v>
      </c>
      <c r="L106" s="9">
        <v>0</v>
      </c>
      <c r="M106" s="9">
        <v>34.699999999998909</v>
      </c>
      <c r="N106" s="9">
        <v>0</v>
      </c>
      <c r="O106" s="9">
        <v>0</v>
      </c>
      <c r="P106" s="9">
        <v>2.2000000000025466</v>
      </c>
      <c r="Q106" s="9">
        <v>51.900000000003274</v>
      </c>
      <c r="R106" s="9">
        <v>61.000000000007276</v>
      </c>
      <c r="S106" s="9">
        <v>0</v>
      </c>
      <c r="T106" s="9">
        <v>0</v>
      </c>
      <c r="U106" s="9">
        <v>25.299999999999272</v>
      </c>
      <c r="V106" s="9">
        <v>0</v>
      </c>
      <c r="W106" s="9">
        <v>31.5</v>
      </c>
      <c r="X106" s="9">
        <v>0</v>
      </c>
      <c r="Y106" s="9">
        <v>7.7999999999919964</v>
      </c>
      <c r="Z106" s="9">
        <v>0</v>
      </c>
      <c r="AA106" s="9">
        <v>0</v>
      </c>
      <c r="AB106" s="9">
        <v>0</v>
      </c>
      <c r="AC106" s="9">
        <v>0</v>
      </c>
      <c r="AD106" s="9">
        <v>40.599999999994907</v>
      </c>
      <c r="AE106" s="9">
        <v>2.5999999999949068</v>
      </c>
      <c r="AF106" s="9">
        <v>0</v>
      </c>
      <c r="AG106" s="9">
        <v>0</v>
      </c>
      <c r="AH106" s="294"/>
      <c r="AI106" s="294"/>
      <c r="AJ106" s="68"/>
      <c r="AK106" s="396"/>
      <c r="AL106" s="68"/>
      <c r="AM106" s="68"/>
      <c r="AO106" s="115"/>
      <c r="AP106" s="115"/>
      <c r="AQ106" s="115"/>
      <c r="AR106" s="115"/>
      <c r="AS106" s="115"/>
      <c r="AT106" s="115"/>
      <c r="AU106" s="115"/>
      <c r="AV106" s="115"/>
      <c r="AW106" s="115"/>
      <c r="AX106" s="115"/>
      <c r="AY106" s="115"/>
      <c r="AZ106" s="115"/>
      <c r="BA106" s="115"/>
      <c r="BB106" s="115"/>
      <c r="BC106" s="115"/>
      <c r="BD106" s="87"/>
      <c r="BE106" s="87"/>
      <c r="BF106" s="3"/>
      <c r="BG106" s="84"/>
      <c r="BH106" s="143"/>
    </row>
    <row r="107" spans="1:60" ht="15.75">
      <c r="A107" s="65" t="s">
        <v>11</v>
      </c>
      <c r="B107" s="3"/>
      <c r="C107" s="3"/>
      <c r="D107" s="34">
        <f t="shared" si="3"/>
        <v>395.19999999999675</v>
      </c>
      <c r="E107" s="9">
        <v>37.5</v>
      </c>
      <c r="F107" s="9">
        <v>56.399999999999977</v>
      </c>
      <c r="G107" s="9">
        <v>0</v>
      </c>
      <c r="H107" s="9">
        <v>51.599999999999909</v>
      </c>
      <c r="I107" s="9">
        <v>59.600000000000136</v>
      </c>
      <c r="J107" s="9">
        <v>0</v>
      </c>
      <c r="K107" s="9">
        <v>26.400000000001455</v>
      </c>
      <c r="L107" s="9">
        <v>0</v>
      </c>
      <c r="M107" s="9">
        <v>2.3999999999996362</v>
      </c>
      <c r="N107" s="9">
        <v>0</v>
      </c>
      <c r="O107" s="9">
        <v>0</v>
      </c>
      <c r="P107" s="9">
        <v>2.5999999999967258</v>
      </c>
      <c r="Q107" s="9">
        <v>25.499999999996362</v>
      </c>
      <c r="R107" s="9">
        <v>35.900000000001455</v>
      </c>
      <c r="S107" s="9">
        <v>0</v>
      </c>
      <c r="T107" s="9">
        <v>0</v>
      </c>
      <c r="U107" s="9">
        <v>16.500000000001819</v>
      </c>
      <c r="V107" s="9">
        <v>0</v>
      </c>
      <c r="W107" s="9">
        <v>45.799999999999272</v>
      </c>
      <c r="X107" s="9">
        <v>0</v>
      </c>
      <c r="Y107" s="9">
        <v>8.3999999999978172</v>
      </c>
      <c r="Z107" s="9">
        <v>0</v>
      </c>
      <c r="AA107" s="9">
        <v>2.7999999999992724</v>
      </c>
      <c r="AB107" s="9">
        <v>0</v>
      </c>
      <c r="AC107" s="9">
        <v>23.80000000000291</v>
      </c>
      <c r="AD107" s="9">
        <v>0</v>
      </c>
      <c r="AE107" s="9">
        <v>0</v>
      </c>
      <c r="AF107" s="9">
        <v>0</v>
      </c>
      <c r="AG107" s="9">
        <v>0</v>
      </c>
      <c r="AH107" s="294"/>
      <c r="AI107" s="294"/>
      <c r="AJ107" s="68"/>
      <c r="AK107" s="396"/>
      <c r="AL107" s="68"/>
      <c r="AM107" s="68"/>
      <c r="AO107" s="115"/>
      <c r="AP107" s="115"/>
      <c r="AQ107" s="115"/>
      <c r="AR107" s="115"/>
      <c r="AS107" s="115"/>
      <c r="AT107" s="115"/>
      <c r="AU107" s="115"/>
      <c r="AV107" s="115"/>
      <c r="AW107" s="115"/>
      <c r="AX107" s="115"/>
      <c r="AY107" s="115"/>
      <c r="AZ107" s="115"/>
      <c r="BA107" s="115"/>
      <c r="BB107" s="115"/>
      <c r="BC107" s="115"/>
      <c r="BD107" s="87"/>
      <c r="BE107" s="87"/>
      <c r="BF107" s="3"/>
      <c r="BG107" s="84"/>
      <c r="BH107" s="143"/>
    </row>
    <row r="108" spans="1:60" ht="15.75">
      <c r="A108" s="65" t="s">
        <v>2254</v>
      </c>
      <c r="B108" s="3"/>
      <c r="C108" s="3"/>
      <c r="D108" s="34">
        <f t="shared" si="3"/>
        <v>236.85000000001293</v>
      </c>
      <c r="E108" s="9">
        <v>51.850000000000009</v>
      </c>
      <c r="F108" s="9">
        <v>29.099999999999994</v>
      </c>
      <c r="G108" s="9">
        <v>0</v>
      </c>
      <c r="H108" s="9">
        <v>19.100000000000023</v>
      </c>
      <c r="I108" s="9">
        <v>0</v>
      </c>
      <c r="J108" s="9">
        <v>0</v>
      </c>
      <c r="K108" s="9">
        <v>3.3000000000001819</v>
      </c>
      <c r="L108" s="9">
        <v>0</v>
      </c>
      <c r="M108" s="9">
        <v>28.600000000000364</v>
      </c>
      <c r="N108" s="9">
        <v>1.3000000000010914</v>
      </c>
      <c r="O108" s="9">
        <v>0</v>
      </c>
      <c r="P108" s="9">
        <v>0</v>
      </c>
      <c r="Q108" s="9">
        <v>0</v>
      </c>
      <c r="R108" s="9">
        <v>49</v>
      </c>
      <c r="S108" s="9">
        <v>0</v>
      </c>
      <c r="T108" s="9">
        <v>4.5</v>
      </c>
      <c r="U108" s="9">
        <v>11.300000000001091</v>
      </c>
      <c r="V108" s="9">
        <v>0</v>
      </c>
      <c r="W108" s="9">
        <v>17.600000000002183</v>
      </c>
      <c r="X108" s="9">
        <v>2.6000000000021828</v>
      </c>
      <c r="Y108" s="9">
        <v>6.6000000000021828</v>
      </c>
      <c r="Z108" s="9">
        <v>0</v>
      </c>
      <c r="AA108" s="9">
        <v>0</v>
      </c>
      <c r="AB108" s="9">
        <v>12.000000000003638</v>
      </c>
      <c r="AC108" s="9">
        <v>0</v>
      </c>
      <c r="AD108" s="9">
        <v>0</v>
      </c>
      <c r="AE108" s="9">
        <v>0</v>
      </c>
      <c r="AF108" s="9">
        <v>0</v>
      </c>
      <c r="AG108" s="9">
        <v>0</v>
      </c>
      <c r="AH108" s="294"/>
      <c r="AI108" s="294"/>
      <c r="AJ108" s="68"/>
      <c r="AK108" s="397"/>
      <c r="AL108" s="68"/>
      <c r="AM108" s="68"/>
      <c r="AO108" s="115"/>
      <c r="AP108" s="115"/>
      <c r="AQ108" s="115"/>
      <c r="AR108" s="115"/>
      <c r="AS108" s="115"/>
      <c r="AT108" s="115"/>
      <c r="AU108" s="115"/>
      <c r="AV108" s="115"/>
      <c r="AW108" s="115"/>
      <c r="AX108" s="115"/>
      <c r="AY108" s="115"/>
      <c r="AZ108" s="115"/>
      <c r="BA108" s="115"/>
      <c r="BB108" s="115"/>
      <c r="BC108" s="115"/>
      <c r="BD108" s="87"/>
      <c r="BE108" s="87"/>
      <c r="BF108" s="113"/>
      <c r="BG108" s="84"/>
      <c r="BH108" s="143"/>
    </row>
    <row r="109" spans="1:60" ht="15.75">
      <c r="A109" s="87" t="s">
        <v>1836</v>
      </c>
      <c r="B109" s="3"/>
      <c r="C109" s="3"/>
      <c r="D109" s="34">
        <f t="shared" si="3"/>
        <v>524.90000000002465</v>
      </c>
      <c r="E109" s="9">
        <v>37.700000000000017</v>
      </c>
      <c r="F109" s="9">
        <v>87.200000000000017</v>
      </c>
      <c r="G109" s="9">
        <v>0</v>
      </c>
      <c r="H109" s="9">
        <v>41.399999999999977</v>
      </c>
      <c r="I109" s="9">
        <v>56.800000000000864</v>
      </c>
      <c r="J109" s="9">
        <v>0</v>
      </c>
      <c r="K109" s="9">
        <v>9.0999999999985448</v>
      </c>
      <c r="L109" s="9">
        <v>0</v>
      </c>
      <c r="M109" s="9">
        <v>29.000000000001819</v>
      </c>
      <c r="N109" s="9">
        <v>16.900000000000546</v>
      </c>
      <c r="O109" s="9">
        <v>0</v>
      </c>
      <c r="P109" s="9">
        <v>2.8000000000010914</v>
      </c>
      <c r="Q109" s="9">
        <v>51.200000000000728</v>
      </c>
      <c r="R109" s="9">
        <v>32.399999999999636</v>
      </c>
      <c r="S109" s="9">
        <v>4.2000000000007276</v>
      </c>
      <c r="T109" s="9">
        <v>14.400000000001455</v>
      </c>
      <c r="U109" s="9">
        <v>40.700000000002547</v>
      </c>
      <c r="V109" s="9">
        <v>0</v>
      </c>
      <c r="W109" s="9">
        <v>39.5</v>
      </c>
      <c r="X109" s="9">
        <v>0</v>
      </c>
      <c r="Y109" s="9">
        <v>9.000000000007276</v>
      </c>
      <c r="Z109" s="9">
        <v>0</v>
      </c>
      <c r="AA109" s="9">
        <v>28.600000000005821</v>
      </c>
      <c r="AB109" s="9">
        <v>0</v>
      </c>
      <c r="AC109" s="9">
        <v>0</v>
      </c>
      <c r="AD109" s="9">
        <v>24.000000000003638</v>
      </c>
      <c r="AE109" s="9">
        <v>0</v>
      </c>
      <c r="AF109" s="9">
        <v>0</v>
      </c>
      <c r="AG109" s="9">
        <v>0</v>
      </c>
      <c r="AH109" s="235"/>
      <c r="AI109" s="235"/>
      <c r="AJ109" s="68"/>
      <c r="AK109" s="396"/>
      <c r="AL109" s="68"/>
      <c r="AM109" s="68"/>
      <c r="AO109" s="115"/>
      <c r="AP109" s="115"/>
      <c r="AQ109" s="115"/>
      <c r="AR109" s="115"/>
      <c r="AS109" s="115"/>
      <c r="AT109" s="115"/>
      <c r="AU109" s="115"/>
      <c r="AV109" s="115"/>
      <c r="AW109" s="115"/>
      <c r="AX109" s="115"/>
      <c r="AY109" s="115"/>
      <c r="AZ109" s="115"/>
      <c r="BA109" s="115"/>
      <c r="BB109" s="115"/>
      <c r="BC109" s="115"/>
      <c r="BD109" s="87"/>
      <c r="BE109" s="87"/>
      <c r="BF109" s="3"/>
      <c r="BG109" s="84"/>
      <c r="BH109" s="143"/>
    </row>
    <row r="110" spans="1:60" ht="15.75">
      <c r="A110" s="3" t="s">
        <v>799</v>
      </c>
      <c r="B110" s="3"/>
      <c r="C110" s="3"/>
      <c r="D110" s="34">
        <f t="shared" si="3"/>
        <v>283.79999999999382</v>
      </c>
      <c r="E110" s="9">
        <v>14.5</v>
      </c>
      <c r="F110" s="9">
        <v>4.5</v>
      </c>
      <c r="G110" s="9">
        <v>0</v>
      </c>
      <c r="H110" s="9">
        <v>0</v>
      </c>
      <c r="I110" s="9">
        <v>6.5</v>
      </c>
      <c r="J110" s="9">
        <v>0</v>
      </c>
      <c r="K110" s="9">
        <v>0</v>
      </c>
      <c r="L110" s="9">
        <v>0</v>
      </c>
      <c r="M110" s="9">
        <v>9.500000000001819</v>
      </c>
      <c r="N110" s="9">
        <v>46.200000000002547</v>
      </c>
      <c r="O110" s="9">
        <v>0</v>
      </c>
      <c r="P110" s="9">
        <v>0</v>
      </c>
      <c r="Q110" s="9">
        <v>0</v>
      </c>
      <c r="R110" s="9">
        <v>34.899999999999636</v>
      </c>
      <c r="S110" s="9">
        <v>0</v>
      </c>
      <c r="T110" s="9">
        <v>0</v>
      </c>
      <c r="U110" s="9">
        <v>2.7999999999956344</v>
      </c>
      <c r="V110" s="9">
        <v>12</v>
      </c>
      <c r="W110" s="9">
        <v>38.299999999999272</v>
      </c>
      <c r="X110" s="9">
        <v>4.2000000000007276</v>
      </c>
      <c r="Y110" s="9">
        <v>16.799999999999272</v>
      </c>
      <c r="Z110" s="9">
        <v>0</v>
      </c>
      <c r="AA110" s="9">
        <v>4.2000000000007276</v>
      </c>
      <c r="AB110" s="9">
        <v>6.499999999998181</v>
      </c>
      <c r="AC110" s="9">
        <v>0</v>
      </c>
      <c r="AD110" s="9">
        <v>20.799999999997453</v>
      </c>
      <c r="AE110" s="9">
        <v>62.099999999998545</v>
      </c>
      <c r="AF110" s="9">
        <v>0</v>
      </c>
      <c r="AG110" s="9">
        <v>0</v>
      </c>
      <c r="AH110" s="68"/>
      <c r="AI110" s="68"/>
      <c r="AJ110" s="68"/>
      <c r="AK110" s="397"/>
      <c r="AL110" s="68"/>
      <c r="AM110" s="68"/>
      <c r="AO110" s="115"/>
      <c r="AP110" s="115"/>
      <c r="AQ110" s="115"/>
      <c r="AR110" s="115"/>
      <c r="AS110" s="115"/>
      <c r="AT110" s="115"/>
      <c r="AU110" s="115"/>
      <c r="AV110" s="115"/>
      <c r="AW110" s="115"/>
      <c r="AX110" s="115"/>
      <c r="AY110" s="115"/>
      <c r="AZ110" s="115"/>
      <c r="BA110" s="115"/>
      <c r="BB110" s="115"/>
      <c r="BC110" s="115"/>
      <c r="BD110" s="87"/>
      <c r="BE110" s="87"/>
      <c r="BF110" s="3"/>
      <c r="BG110" s="84"/>
      <c r="BH110" s="143"/>
    </row>
    <row r="111" spans="1:60" ht="15.75">
      <c r="A111" s="65" t="s">
        <v>2226</v>
      </c>
      <c r="B111" s="3"/>
      <c r="C111" s="3"/>
      <c r="D111" s="34">
        <f t="shared" si="3"/>
        <v>343.39999999997258</v>
      </c>
      <c r="E111" s="9">
        <v>0</v>
      </c>
      <c r="F111" s="9">
        <v>14.299999999999997</v>
      </c>
      <c r="G111" s="9">
        <v>3.6000000000000796</v>
      </c>
      <c r="H111" s="9">
        <v>0</v>
      </c>
      <c r="I111" s="9">
        <v>19.700000000000045</v>
      </c>
      <c r="J111" s="9">
        <v>0</v>
      </c>
      <c r="K111" s="9">
        <v>6.7999999999997272</v>
      </c>
      <c r="L111" s="9">
        <v>0</v>
      </c>
      <c r="M111" s="9">
        <v>27</v>
      </c>
      <c r="N111" s="9">
        <v>0</v>
      </c>
      <c r="O111" s="9">
        <v>0</v>
      </c>
      <c r="P111" s="9">
        <v>2.8000000000010914</v>
      </c>
      <c r="Q111" s="9">
        <v>20.400000000000546</v>
      </c>
      <c r="R111" s="9">
        <v>47.400000000000546</v>
      </c>
      <c r="S111" s="9">
        <v>0</v>
      </c>
      <c r="T111" s="9">
        <v>0</v>
      </c>
      <c r="U111" s="9">
        <v>2.3999999999996362</v>
      </c>
      <c r="V111" s="9">
        <v>0</v>
      </c>
      <c r="W111" s="9">
        <v>65.699999999998909</v>
      </c>
      <c r="X111" s="9">
        <v>0</v>
      </c>
      <c r="Y111" s="9">
        <v>18.499999999994543</v>
      </c>
      <c r="Z111" s="9">
        <v>54.999999999994543</v>
      </c>
      <c r="AA111" s="9">
        <v>9.6999999999952706</v>
      </c>
      <c r="AB111" s="9">
        <v>9.0999999999912689</v>
      </c>
      <c r="AC111" s="9">
        <v>0</v>
      </c>
      <c r="AD111" s="9">
        <v>0</v>
      </c>
      <c r="AE111" s="9">
        <v>40.999999999996362</v>
      </c>
      <c r="AF111" s="9">
        <v>0</v>
      </c>
      <c r="AG111" s="9">
        <v>0</v>
      </c>
      <c r="AH111" s="294"/>
      <c r="AI111" s="294"/>
      <c r="AJ111" s="68"/>
      <c r="AK111" s="396"/>
      <c r="AL111" s="68"/>
      <c r="AM111" s="68"/>
      <c r="AO111" s="115"/>
      <c r="AP111" s="115"/>
      <c r="AQ111" s="115"/>
      <c r="AR111" s="115"/>
      <c r="AS111" s="115"/>
      <c r="AT111" s="115"/>
      <c r="AU111" s="115"/>
      <c r="AV111" s="115"/>
      <c r="AW111" s="115"/>
      <c r="AX111" s="115"/>
      <c r="AY111" s="115"/>
      <c r="AZ111" s="115"/>
      <c r="BA111" s="115"/>
      <c r="BB111" s="115"/>
      <c r="BC111" s="115"/>
      <c r="BD111" s="87"/>
      <c r="BE111" s="87"/>
      <c r="BF111" s="3"/>
      <c r="BG111" s="84"/>
      <c r="BH111" s="143"/>
    </row>
    <row r="112" spans="1:60" ht="15.75">
      <c r="A112" s="3" t="s">
        <v>854</v>
      </c>
      <c r="B112" s="3"/>
      <c r="C112" s="3"/>
      <c r="D112" s="34">
        <f t="shared" si="3"/>
        <v>415.90000000000924</v>
      </c>
      <c r="E112" s="9">
        <v>35.700000000000003</v>
      </c>
      <c r="F112" s="9">
        <v>38</v>
      </c>
      <c r="G112" s="9">
        <v>0</v>
      </c>
      <c r="H112" s="9">
        <v>33.199999999999932</v>
      </c>
      <c r="I112" s="9">
        <v>18.200000000000045</v>
      </c>
      <c r="J112" s="9">
        <v>0</v>
      </c>
      <c r="K112" s="9">
        <v>80.599999999999454</v>
      </c>
      <c r="L112" s="9">
        <v>0</v>
      </c>
      <c r="M112" s="9">
        <v>34.100000000000364</v>
      </c>
      <c r="N112" s="9">
        <v>0</v>
      </c>
      <c r="O112" s="9">
        <v>0</v>
      </c>
      <c r="P112" s="9">
        <v>2.6000000000021828</v>
      </c>
      <c r="Q112" s="9">
        <v>42.500000000001819</v>
      </c>
      <c r="R112" s="9">
        <v>36.800000000001091</v>
      </c>
      <c r="S112" s="9">
        <v>0</v>
      </c>
      <c r="T112" s="9">
        <v>5.2000000000080036</v>
      </c>
      <c r="U112" s="9">
        <v>7.7000000000043656</v>
      </c>
      <c r="V112" s="9">
        <v>1.499999999996362</v>
      </c>
      <c r="W112" s="9">
        <v>39.499999999996362</v>
      </c>
      <c r="X112" s="9">
        <v>0</v>
      </c>
      <c r="Y112" s="9">
        <v>0</v>
      </c>
      <c r="Z112" s="9">
        <v>0</v>
      </c>
      <c r="AA112" s="9">
        <v>0</v>
      </c>
      <c r="AB112" s="9">
        <v>0</v>
      </c>
      <c r="AC112" s="9">
        <v>0</v>
      </c>
      <c r="AD112" s="9">
        <v>10.399999999997817</v>
      </c>
      <c r="AE112" s="9">
        <v>29.900000000001455</v>
      </c>
      <c r="AF112" s="9">
        <v>0</v>
      </c>
      <c r="AG112" s="9">
        <v>0</v>
      </c>
      <c r="AH112" s="68"/>
      <c r="AI112" s="68"/>
      <c r="AJ112" s="68"/>
      <c r="AK112" s="396"/>
      <c r="AL112" s="68"/>
      <c r="AM112" s="68"/>
      <c r="AO112" s="115"/>
      <c r="AP112" s="115"/>
      <c r="AQ112" s="115"/>
      <c r="AR112" s="115"/>
      <c r="AS112" s="115"/>
      <c r="AT112" s="115"/>
      <c r="AU112" s="115"/>
      <c r="AV112" s="115"/>
      <c r="AW112" s="115"/>
      <c r="AX112" s="115"/>
      <c r="AY112" s="115"/>
      <c r="AZ112" s="115"/>
      <c r="BA112" s="115"/>
      <c r="BB112" s="115"/>
      <c r="BC112" s="115"/>
      <c r="BD112" s="87"/>
      <c r="BE112" s="87"/>
      <c r="BF112" s="3"/>
      <c r="BG112" s="84"/>
      <c r="BH112" s="143"/>
    </row>
    <row r="113" spans="1:60" ht="15.75">
      <c r="A113" s="65" t="s">
        <v>13</v>
      </c>
      <c r="B113" s="3"/>
      <c r="C113" s="3"/>
      <c r="D113" s="34">
        <f t="shared" si="3"/>
        <v>223.30000000000109</v>
      </c>
      <c r="E113" s="9">
        <v>13.299999999999997</v>
      </c>
      <c r="F113" s="9">
        <v>4.5</v>
      </c>
      <c r="G113" s="9">
        <v>0</v>
      </c>
      <c r="H113" s="9">
        <v>40.199999999999989</v>
      </c>
      <c r="I113" s="9">
        <v>1.5</v>
      </c>
      <c r="J113" s="9">
        <v>0</v>
      </c>
      <c r="K113" s="9">
        <v>32.399999999998727</v>
      </c>
      <c r="L113" s="9">
        <v>0</v>
      </c>
      <c r="M113" s="9">
        <v>27.000000000000909</v>
      </c>
      <c r="N113" s="9">
        <v>1.2999999999992724</v>
      </c>
      <c r="O113" s="9">
        <v>0</v>
      </c>
      <c r="P113" s="9">
        <v>0</v>
      </c>
      <c r="Q113" s="9">
        <v>14.299999999997453</v>
      </c>
      <c r="R113" s="9">
        <v>27.999999999998181</v>
      </c>
      <c r="S113" s="9">
        <v>3.8999999999959982</v>
      </c>
      <c r="T113" s="9">
        <v>0</v>
      </c>
      <c r="U113" s="9">
        <v>20.000000000001819</v>
      </c>
      <c r="V113" s="9">
        <v>0</v>
      </c>
      <c r="W113" s="9">
        <v>0</v>
      </c>
      <c r="X113" s="9">
        <v>2.5999999999985448</v>
      </c>
      <c r="Y113" s="9">
        <v>2.8000000000029104</v>
      </c>
      <c r="Z113" s="9">
        <v>0</v>
      </c>
      <c r="AA113" s="9">
        <v>7.500000000003638</v>
      </c>
      <c r="AB113" s="9">
        <v>24.000000000003638</v>
      </c>
      <c r="AC113" s="9">
        <v>0</v>
      </c>
      <c r="AD113" s="9">
        <v>0</v>
      </c>
      <c r="AE113" s="9">
        <v>0</v>
      </c>
      <c r="AF113" s="9">
        <v>0</v>
      </c>
      <c r="AG113" s="9">
        <v>0</v>
      </c>
      <c r="AH113" s="294"/>
      <c r="AI113" s="294"/>
      <c r="AJ113" s="68"/>
      <c r="AK113" s="396"/>
      <c r="AL113" s="68"/>
      <c r="AM113" s="68"/>
      <c r="AO113" s="115"/>
      <c r="AP113" s="115"/>
      <c r="AQ113" s="115"/>
      <c r="AR113" s="115"/>
      <c r="AS113" s="115"/>
      <c r="AT113" s="115"/>
      <c r="AU113" s="115"/>
      <c r="AV113" s="115"/>
      <c r="AW113" s="115"/>
      <c r="AX113" s="115"/>
      <c r="AY113" s="115"/>
      <c r="AZ113" s="115"/>
      <c r="BA113" s="115"/>
      <c r="BB113" s="115"/>
      <c r="BC113" s="115"/>
      <c r="BD113" s="87"/>
      <c r="BE113" s="87"/>
      <c r="BF113" s="3"/>
      <c r="BG113" s="84"/>
      <c r="BH113" s="143"/>
    </row>
    <row r="114" spans="1:60" ht="15.75">
      <c r="A114" s="3" t="s">
        <v>805</v>
      </c>
      <c r="B114" s="3"/>
      <c r="C114" s="3"/>
      <c r="D114" s="34">
        <f t="shared" si="3"/>
        <v>496.10000000003708</v>
      </c>
      <c r="E114" s="9">
        <v>21.000000000000028</v>
      </c>
      <c r="F114" s="9">
        <v>63.700000000000017</v>
      </c>
      <c r="G114" s="9">
        <v>0</v>
      </c>
      <c r="H114" s="9">
        <v>54.000000000000114</v>
      </c>
      <c r="I114" s="9">
        <v>0</v>
      </c>
      <c r="J114" s="9">
        <v>0</v>
      </c>
      <c r="K114" s="9">
        <v>96.499999999998181</v>
      </c>
      <c r="L114" s="9">
        <v>0</v>
      </c>
      <c r="M114" s="9">
        <v>48.099999999999454</v>
      </c>
      <c r="N114" s="9">
        <v>0</v>
      </c>
      <c r="O114" s="9">
        <v>0</v>
      </c>
      <c r="P114" s="9">
        <v>0</v>
      </c>
      <c r="Q114" s="9">
        <v>25.500000000003638</v>
      </c>
      <c r="R114" s="9">
        <v>81.600000000004002</v>
      </c>
      <c r="S114" s="9">
        <v>0</v>
      </c>
      <c r="T114" s="9">
        <v>0</v>
      </c>
      <c r="U114" s="9">
        <v>22.599999999996726</v>
      </c>
      <c r="V114" s="9">
        <v>1.3000000000029104</v>
      </c>
      <c r="W114" s="9">
        <v>31.5</v>
      </c>
      <c r="X114" s="9">
        <v>0</v>
      </c>
      <c r="Y114" s="9">
        <v>9.000000000003638</v>
      </c>
      <c r="Z114" s="9">
        <v>0</v>
      </c>
      <c r="AA114" s="9">
        <v>0</v>
      </c>
      <c r="AB114" s="9">
        <v>12.100000000005821</v>
      </c>
      <c r="AC114" s="9">
        <v>0</v>
      </c>
      <c r="AD114" s="9">
        <v>24.000000000010914</v>
      </c>
      <c r="AE114" s="9">
        <v>5.2000000000116415</v>
      </c>
      <c r="AF114" s="9">
        <v>0</v>
      </c>
      <c r="AG114" s="9">
        <v>0</v>
      </c>
      <c r="AH114" s="68"/>
      <c r="AI114" s="68"/>
      <c r="AJ114" s="68"/>
      <c r="AK114" s="396"/>
      <c r="AL114" s="68"/>
      <c r="AM114" s="68"/>
      <c r="AO114" s="115"/>
      <c r="AP114" s="115"/>
      <c r="AQ114" s="115"/>
      <c r="AR114" s="115"/>
      <c r="AS114" s="115"/>
      <c r="AT114" s="115"/>
      <c r="AU114" s="115"/>
      <c r="AV114" s="115"/>
      <c r="AW114" s="115"/>
      <c r="AX114" s="115"/>
      <c r="AY114" s="115"/>
      <c r="AZ114" s="115"/>
      <c r="BA114" s="115"/>
      <c r="BB114" s="115"/>
      <c r="BC114" s="115"/>
      <c r="BD114" s="87"/>
      <c r="BE114" s="87"/>
      <c r="BF114" s="3"/>
      <c r="BG114" s="84"/>
      <c r="BH114" s="143"/>
    </row>
    <row r="115" spans="1:60" ht="15.75">
      <c r="A115" s="65" t="s">
        <v>15</v>
      </c>
      <c r="B115" s="3"/>
      <c r="C115" s="3"/>
      <c r="D115" s="34">
        <f t="shared" si="3"/>
        <v>345.00000000000796</v>
      </c>
      <c r="E115" s="9">
        <v>46.7</v>
      </c>
      <c r="F115" s="9">
        <v>0</v>
      </c>
      <c r="G115" s="9">
        <v>0</v>
      </c>
      <c r="H115" s="9">
        <v>18.099999999999966</v>
      </c>
      <c r="I115" s="9">
        <v>0</v>
      </c>
      <c r="J115" s="9">
        <v>0</v>
      </c>
      <c r="K115" s="9">
        <v>31.899999999998727</v>
      </c>
      <c r="L115" s="9">
        <v>0</v>
      </c>
      <c r="M115" s="9">
        <v>44.899999999998727</v>
      </c>
      <c r="N115" s="9">
        <v>18.199999999999818</v>
      </c>
      <c r="O115" s="9">
        <v>0</v>
      </c>
      <c r="P115" s="9">
        <v>0</v>
      </c>
      <c r="Q115" s="9">
        <v>23.800000000000182</v>
      </c>
      <c r="R115" s="9">
        <v>50.200000000000728</v>
      </c>
      <c r="S115" s="9">
        <v>0</v>
      </c>
      <c r="T115" s="9">
        <v>0</v>
      </c>
      <c r="U115" s="9">
        <v>15.400000000003274</v>
      </c>
      <c r="V115" s="9">
        <v>19.200000000000728</v>
      </c>
      <c r="W115" s="9">
        <v>29.400000000001455</v>
      </c>
      <c r="X115" s="9">
        <v>6</v>
      </c>
      <c r="Y115" s="9">
        <v>36.400000000001455</v>
      </c>
      <c r="Z115" s="9">
        <v>0</v>
      </c>
      <c r="AA115" s="9">
        <v>0</v>
      </c>
      <c r="AB115" s="9">
        <v>0</v>
      </c>
      <c r="AC115" s="9">
        <v>0</v>
      </c>
      <c r="AD115" s="9">
        <v>0</v>
      </c>
      <c r="AE115" s="9">
        <v>4.8000000000029104</v>
      </c>
      <c r="AF115" s="9">
        <v>0</v>
      </c>
      <c r="AG115" s="9">
        <v>0</v>
      </c>
      <c r="AH115" s="294"/>
      <c r="AI115" s="294"/>
      <c r="AJ115" s="68"/>
      <c r="AK115" s="396"/>
      <c r="AL115" s="68"/>
      <c r="AM115" s="68"/>
      <c r="AO115" s="115"/>
      <c r="AP115" s="115"/>
      <c r="AQ115" s="115"/>
      <c r="AR115" s="115"/>
      <c r="AS115" s="115"/>
      <c r="AT115" s="115"/>
      <c r="AU115" s="115"/>
      <c r="AV115" s="115"/>
      <c r="AW115" s="115"/>
      <c r="AX115" s="115"/>
      <c r="AY115" s="115"/>
      <c r="AZ115" s="115"/>
      <c r="BA115" s="115"/>
      <c r="BB115" s="115"/>
      <c r="BC115" s="115"/>
      <c r="BD115" s="87"/>
      <c r="BE115" s="87"/>
      <c r="BF115" s="3"/>
      <c r="BG115" s="84"/>
      <c r="BH115" s="143"/>
    </row>
    <row r="116" spans="1:60" ht="15.75">
      <c r="A116" s="65" t="s">
        <v>2222</v>
      </c>
      <c r="B116" s="3"/>
      <c r="C116" s="3"/>
      <c r="D116" s="34">
        <f t="shared" si="3"/>
        <v>313.89999999997468</v>
      </c>
      <c r="E116" s="9">
        <v>27.100000000000009</v>
      </c>
      <c r="F116" s="9">
        <v>3.2999999999999829</v>
      </c>
      <c r="G116" s="9">
        <v>0</v>
      </c>
      <c r="H116" s="9">
        <v>9.5999999999999659</v>
      </c>
      <c r="I116" s="9">
        <v>41.600000000000023</v>
      </c>
      <c r="J116" s="9">
        <v>0</v>
      </c>
      <c r="K116" s="9">
        <v>52.000000000000909</v>
      </c>
      <c r="L116" s="9">
        <v>0</v>
      </c>
      <c r="M116" s="9">
        <v>39</v>
      </c>
      <c r="N116" s="9">
        <v>0</v>
      </c>
      <c r="O116" s="9">
        <v>0</v>
      </c>
      <c r="P116" s="9">
        <v>0</v>
      </c>
      <c r="Q116" s="9">
        <v>0</v>
      </c>
      <c r="R116" s="9">
        <v>25.399999999997817</v>
      </c>
      <c r="S116" s="9">
        <v>0</v>
      </c>
      <c r="T116" s="9">
        <v>0</v>
      </c>
      <c r="U116" s="9">
        <v>20.400000000001455</v>
      </c>
      <c r="V116" s="9">
        <v>10.799999999995634</v>
      </c>
      <c r="W116" s="9">
        <v>0</v>
      </c>
      <c r="X116" s="9">
        <v>5.999999999996362</v>
      </c>
      <c r="Y116" s="9">
        <v>7.1999999999970896</v>
      </c>
      <c r="Z116" s="9">
        <v>0</v>
      </c>
      <c r="AA116" s="9">
        <v>11.19999999999709</v>
      </c>
      <c r="AB116" s="9">
        <v>7.499999999996362</v>
      </c>
      <c r="AC116" s="9">
        <v>0</v>
      </c>
      <c r="AD116" s="9">
        <v>19.199999999993452</v>
      </c>
      <c r="AE116" s="9">
        <v>33.599999999998545</v>
      </c>
      <c r="AF116" s="9">
        <v>0</v>
      </c>
      <c r="AG116" s="9">
        <v>0</v>
      </c>
      <c r="AH116" s="294"/>
      <c r="AI116" s="294"/>
      <c r="AJ116" s="68"/>
      <c r="AK116" s="396"/>
      <c r="AL116" s="68"/>
      <c r="AM116" s="68"/>
      <c r="AO116" s="115"/>
      <c r="AP116" s="115"/>
      <c r="AQ116" s="115"/>
      <c r="AR116" s="115"/>
      <c r="AS116" s="115"/>
      <c r="AT116" s="115"/>
      <c r="AU116" s="115"/>
      <c r="AV116" s="115"/>
      <c r="AW116" s="115"/>
      <c r="AX116" s="115"/>
      <c r="AY116" s="115"/>
      <c r="AZ116" s="115"/>
      <c r="BA116" s="115"/>
      <c r="BB116" s="115"/>
      <c r="BC116" s="115"/>
      <c r="BD116" s="87"/>
      <c r="BE116" s="87"/>
      <c r="BF116" s="3"/>
      <c r="BG116" s="84"/>
      <c r="BH116" s="143"/>
    </row>
    <row r="117" spans="1:60" ht="15.75">
      <c r="A117" s="65" t="s">
        <v>17</v>
      </c>
      <c r="B117" s="3"/>
      <c r="C117" s="3"/>
      <c r="D117" s="34">
        <f t="shared" si="3"/>
        <v>375.79999999999512</v>
      </c>
      <c r="E117" s="9">
        <v>68.2</v>
      </c>
      <c r="F117" s="9">
        <v>33.600000000000023</v>
      </c>
      <c r="G117" s="9">
        <v>0</v>
      </c>
      <c r="H117" s="9">
        <v>17.100000000000023</v>
      </c>
      <c r="I117" s="9">
        <v>0</v>
      </c>
      <c r="J117" s="9">
        <v>0</v>
      </c>
      <c r="K117" s="9">
        <v>19.099999999997635</v>
      </c>
      <c r="L117" s="9">
        <v>0</v>
      </c>
      <c r="M117" s="9">
        <v>34.799999999999272</v>
      </c>
      <c r="N117" s="9">
        <v>0</v>
      </c>
      <c r="O117" s="9">
        <v>0</v>
      </c>
      <c r="P117" s="9">
        <v>0</v>
      </c>
      <c r="Q117" s="9">
        <v>23.799999999997453</v>
      </c>
      <c r="R117" s="9">
        <v>34.19999999999709</v>
      </c>
      <c r="S117" s="9">
        <v>0</v>
      </c>
      <c r="T117" s="9">
        <v>0</v>
      </c>
      <c r="U117" s="9">
        <v>13</v>
      </c>
      <c r="V117" s="9">
        <v>9.8000000000029104</v>
      </c>
      <c r="W117" s="9">
        <v>29.400000000001455</v>
      </c>
      <c r="X117" s="9">
        <v>0</v>
      </c>
      <c r="Y117" s="9">
        <v>43.000000000003638</v>
      </c>
      <c r="Z117" s="9">
        <v>0</v>
      </c>
      <c r="AA117" s="9">
        <v>0</v>
      </c>
      <c r="AB117" s="9">
        <v>0</v>
      </c>
      <c r="AC117" s="9">
        <v>0</v>
      </c>
      <c r="AD117" s="9">
        <v>17.599999999998545</v>
      </c>
      <c r="AE117" s="9">
        <v>32.19999999999709</v>
      </c>
      <c r="AF117" s="9">
        <v>0</v>
      </c>
      <c r="AG117" s="9">
        <v>0</v>
      </c>
      <c r="AH117" s="294"/>
      <c r="AI117" s="294"/>
      <c r="AJ117" s="68"/>
      <c r="AK117" s="396"/>
      <c r="AL117" s="68"/>
      <c r="AM117" s="68"/>
      <c r="AO117" s="115"/>
      <c r="AP117" s="115"/>
      <c r="AQ117" s="115"/>
      <c r="AR117" s="115"/>
      <c r="AS117" s="115"/>
      <c r="AT117" s="115"/>
      <c r="AU117" s="115"/>
      <c r="AV117" s="115"/>
      <c r="AW117" s="115"/>
      <c r="AX117" s="115"/>
      <c r="AY117" s="115"/>
      <c r="AZ117" s="115"/>
      <c r="BA117" s="115"/>
      <c r="BB117" s="115"/>
      <c r="BC117" s="115"/>
      <c r="BD117" s="87"/>
      <c r="BE117" s="87"/>
      <c r="BF117" s="3"/>
      <c r="BG117" s="84"/>
      <c r="BH117" s="143"/>
    </row>
    <row r="118" spans="1:60" ht="15.75">
      <c r="A118" s="3" t="s">
        <v>828</v>
      </c>
      <c r="B118" s="3"/>
      <c r="C118" s="3"/>
      <c r="D118" s="34">
        <f t="shared" si="3"/>
        <v>269.80000000000791</v>
      </c>
      <c r="E118" s="9">
        <v>35.399999999999991</v>
      </c>
      <c r="F118" s="9">
        <v>16.200000000000003</v>
      </c>
      <c r="G118" s="9">
        <v>3</v>
      </c>
      <c r="H118" s="9">
        <v>7.6999999999999886</v>
      </c>
      <c r="I118" s="9">
        <v>1.2999999999999545</v>
      </c>
      <c r="J118" s="9">
        <v>0</v>
      </c>
      <c r="K118" s="9">
        <v>25.5</v>
      </c>
      <c r="L118" s="9">
        <v>0</v>
      </c>
      <c r="M118" s="9">
        <v>37.700000000001637</v>
      </c>
      <c r="N118" s="9">
        <v>0</v>
      </c>
      <c r="O118" s="9">
        <v>0</v>
      </c>
      <c r="P118" s="9">
        <v>0</v>
      </c>
      <c r="Q118" s="9">
        <v>33.599999999999454</v>
      </c>
      <c r="R118" s="9">
        <v>12.299999999999272</v>
      </c>
      <c r="S118" s="9">
        <v>0</v>
      </c>
      <c r="T118" s="9">
        <v>0</v>
      </c>
      <c r="U118" s="9">
        <v>13.799999999997453</v>
      </c>
      <c r="V118" s="9">
        <v>0</v>
      </c>
      <c r="W118" s="9">
        <v>25.200000000000728</v>
      </c>
      <c r="X118" s="9">
        <v>0</v>
      </c>
      <c r="Y118" s="9">
        <v>3</v>
      </c>
      <c r="Z118" s="9">
        <v>0</v>
      </c>
      <c r="AA118" s="9">
        <v>1.4000000000050932</v>
      </c>
      <c r="AB118" s="9">
        <v>16.80000000000291</v>
      </c>
      <c r="AC118" s="9">
        <v>0</v>
      </c>
      <c r="AD118" s="9">
        <v>0</v>
      </c>
      <c r="AE118" s="9">
        <v>36.900000000001455</v>
      </c>
      <c r="AF118" s="9">
        <v>0</v>
      </c>
      <c r="AG118" s="9">
        <v>0</v>
      </c>
      <c r="AH118" s="68"/>
      <c r="AI118" s="68"/>
      <c r="AJ118" s="68"/>
      <c r="AK118" s="396"/>
      <c r="AL118" s="68"/>
      <c r="AM118" s="68"/>
      <c r="AO118" s="115"/>
      <c r="AP118" s="115"/>
      <c r="AQ118" s="115"/>
      <c r="AR118" s="115"/>
      <c r="AS118" s="115"/>
      <c r="AT118" s="115"/>
      <c r="AU118" s="115"/>
      <c r="AV118" s="115"/>
      <c r="AW118" s="115"/>
      <c r="AX118" s="115"/>
      <c r="AY118" s="115"/>
      <c r="AZ118" s="115"/>
      <c r="BA118" s="115"/>
      <c r="BB118" s="115"/>
      <c r="BC118" s="115"/>
      <c r="BD118" s="87"/>
      <c r="BE118" s="87"/>
      <c r="BF118" s="3"/>
      <c r="BG118" s="84"/>
      <c r="BH118" s="143"/>
    </row>
    <row r="119" spans="1:60" ht="15.75">
      <c r="A119" s="3" t="s">
        <v>162</v>
      </c>
      <c r="B119" s="3"/>
      <c r="C119" s="3"/>
      <c r="D119" s="34">
        <f t="shared" si="3"/>
        <v>336.49999999998033</v>
      </c>
      <c r="E119" s="9">
        <v>40.299999999999997</v>
      </c>
      <c r="F119" s="9">
        <v>46.30000000000004</v>
      </c>
      <c r="G119" s="9">
        <v>0</v>
      </c>
      <c r="H119" s="9">
        <v>12.799999999999955</v>
      </c>
      <c r="I119" s="9">
        <v>16.800000000000182</v>
      </c>
      <c r="J119" s="9">
        <v>0</v>
      </c>
      <c r="K119" s="9">
        <v>41.999999999998181</v>
      </c>
      <c r="L119" s="9">
        <v>0</v>
      </c>
      <c r="M119" s="9">
        <v>61.200000000000728</v>
      </c>
      <c r="N119" s="9">
        <v>3.9000000000005457</v>
      </c>
      <c r="O119" s="9">
        <v>0</v>
      </c>
      <c r="P119" s="9">
        <v>3.9000000000014552</v>
      </c>
      <c r="Q119" s="9">
        <v>2.2000000000025466</v>
      </c>
      <c r="R119" s="9">
        <v>38.299999999999272</v>
      </c>
      <c r="S119" s="9">
        <v>0</v>
      </c>
      <c r="T119" s="9">
        <v>0</v>
      </c>
      <c r="U119" s="9">
        <v>23.700000000000728</v>
      </c>
      <c r="V119" s="9">
        <v>0</v>
      </c>
      <c r="W119" s="9">
        <v>3.2999999999919964</v>
      </c>
      <c r="X119" s="9">
        <v>0</v>
      </c>
      <c r="Y119" s="9">
        <v>0</v>
      </c>
      <c r="Z119" s="9">
        <v>0</v>
      </c>
      <c r="AA119" s="9">
        <v>1.2999999999956344</v>
      </c>
      <c r="AB119" s="9">
        <v>2.999999999996362</v>
      </c>
      <c r="AC119" s="9">
        <v>4.1999999999934516</v>
      </c>
      <c r="AD119" s="9">
        <v>0</v>
      </c>
      <c r="AE119" s="9">
        <v>33.299999999999272</v>
      </c>
      <c r="AF119" s="9">
        <v>0</v>
      </c>
      <c r="AG119" s="9">
        <v>0</v>
      </c>
      <c r="AH119" s="68"/>
      <c r="AI119" s="68"/>
      <c r="AJ119" s="68"/>
      <c r="AK119" s="396"/>
      <c r="AL119" s="68"/>
      <c r="AM119" s="68"/>
      <c r="AO119" s="115"/>
      <c r="AP119" s="115"/>
      <c r="AQ119" s="115"/>
      <c r="AR119" s="115"/>
      <c r="AS119" s="115"/>
      <c r="AT119" s="115"/>
      <c r="AU119" s="115"/>
      <c r="AV119" s="115"/>
      <c r="AW119" s="115"/>
      <c r="AX119" s="115"/>
      <c r="AY119" s="115"/>
      <c r="AZ119" s="115"/>
      <c r="BA119" s="115"/>
      <c r="BB119" s="115"/>
      <c r="BC119" s="115"/>
      <c r="BD119" s="87"/>
      <c r="BE119" s="87"/>
      <c r="BF119" s="3"/>
      <c r="BG119" s="84"/>
      <c r="BH119" s="143"/>
    </row>
    <row r="120" spans="1:60" ht="15.75">
      <c r="A120" s="87" t="s">
        <v>1823</v>
      </c>
      <c r="B120" s="3"/>
      <c r="C120" s="3"/>
      <c r="D120" s="34">
        <f t="shared" si="3"/>
        <v>557.30000000000223</v>
      </c>
      <c r="E120" s="9">
        <v>29.400000000000002</v>
      </c>
      <c r="F120" s="9">
        <v>0</v>
      </c>
      <c r="G120" s="9">
        <v>0</v>
      </c>
      <c r="H120" s="9">
        <v>84.800000000000068</v>
      </c>
      <c r="I120" s="9">
        <v>43.300000000000182</v>
      </c>
      <c r="J120" s="9">
        <v>0</v>
      </c>
      <c r="K120" s="9">
        <v>0</v>
      </c>
      <c r="L120" s="9">
        <v>0</v>
      </c>
      <c r="M120" s="9">
        <v>0</v>
      </c>
      <c r="N120" s="9">
        <v>32.500000000001819</v>
      </c>
      <c r="O120" s="9">
        <v>0</v>
      </c>
      <c r="P120" s="9">
        <v>0</v>
      </c>
      <c r="Q120" s="9">
        <v>27.400000000000546</v>
      </c>
      <c r="R120" s="9">
        <v>15.400000000000546</v>
      </c>
      <c r="S120" s="9">
        <v>14.000000000000909</v>
      </c>
      <c r="T120" s="9">
        <v>5.2000000000043656</v>
      </c>
      <c r="U120" s="9">
        <v>82.600000000000364</v>
      </c>
      <c r="V120" s="9">
        <v>45.5</v>
      </c>
      <c r="W120" s="9">
        <v>54.599999999998545</v>
      </c>
      <c r="X120" s="9">
        <v>0</v>
      </c>
      <c r="Y120" s="9">
        <v>43.499999999998181</v>
      </c>
      <c r="Z120" s="9">
        <v>54.999999999998181</v>
      </c>
      <c r="AA120" s="9">
        <v>24.099999999998545</v>
      </c>
      <c r="AB120" s="9">
        <v>0</v>
      </c>
      <c r="AC120" s="9">
        <v>0</v>
      </c>
      <c r="AD120" s="9">
        <v>0</v>
      </c>
      <c r="AE120" s="9">
        <v>0</v>
      </c>
      <c r="AF120" s="9">
        <v>0</v>
      </c>
      <c r="AG120" s="9">
        <v>0</v>
      </c>
      <c r="AH120" s="235"/>
      <c r="AI120" s="235"/>
      <c r="AJ120" s="68"/>
      <c r="AK120" s="396"/>
      <c r="AL120" s="68"/>
      <c r="AM120" s="68"/>
      <c r="AO120" s="115"/>
      <c r="AP120" s="115"/>
      <c r="AQ120" s="115"/>
      <c r="AR120" s="115"/>
      <c r="AS120" s="115"/>
      <c r="AT120" s="115"/>
      <c r="AU120" s="115"/>
      <c r="AV120" s="115"/>
      <c r="AW120" s="115"/>
      <c r="AX120" s="115"/>
      <c r="AY120" s="115"/>
      <c r="AZ120" s="115"/>
      <c r="BA120" s="115"/>
      <c r="BB120" s="115"/>
      <c r="BC120" s="115"/>
      <c r="BD120" s="87"/>
      <c r="BE120" s="87"/>
      <c r="BF120" s="3"/>
      <c r="BG120" s="84"/>
      <c r="BH120" s="143"/>
    </row>
    <row r="121" spans="1:60" ht="15.75">
      <c r="A121" s="3" t="s">
        <v>871</v>
      </c>
      <c r="B121" s="3"/>
      <c r="C121" s="3"/>
      <c r="D121" s="34">
        <f t="shared" ref="D121:D152" si="4">SUM(E121:DZ121)</f>
        <v>504.19999999999902</v>
      </c>
      <c r="E121" s="9">
        <v>25</v>
      </c>
      <c r="F121" s="9">
        <v>1.2000000000000028</v>
      </c>
      <c r="G121" s="9">
        <v>14.300000000000011</v>
      </c>
      <c r="H121" s="9">
        <v>47.700000000000159</v>
      </c>
      <c r="I121" s="9">
        <v>37.799999999999955</v>
      </c>
      <c r="J121" s="9">
        <v>0</v>
      </c>
      <c r="K121" s="9">
        <v>69.899999999999636</v>
      </c>
      <c r="L121" s="9">
        <v>0</v>
      </c>
      <c r="M121" s="9">
        <v>2.7999999999983629</v>
      </c>
      <c r="N121" s="9">
        <v>14.299999999998363</v>
      </c>
      <c r="O121" s="9">
        <v>0</v>
      </c>
      <c r="P121" s="9">
        <v>2.999999999996362</v>
      </c>
      <c r="Q121" s="9">
        <v>48.499999999998181</v>
      </c>
      <c r="R121" s="9">
        <v>30.200000000002547</v>
      </c>
      <c r="S121" s="9">
        <v>29.400000000003274</v>
      </c>
      <c r="T121" s="9">
        <v>0</v>
      </c>
      <c r="U121" s="9">
        <v>69.099999999998545</v>
      </c>
      <c r="V121" s="9">
        <v>0</v>
      </c>
      <c r="W121" s="9">
        <v>27.299999999995634</v>
      </c>
      <c r="X121" s="9">
        <v>0</v>
      </c>
      <c r="Y121" s="9">
        <v>9.1999999999970896</v>
      </c>
      <c r="Z121" s="9">
        <v>0</v>
      </c>
      <c r="AA121" s="9">
        <v>0</v>
      </c>
      <c r="AB121" s="9">
        <v>0</v>
      </c>
      <c r="AC121" s="9">
        <v>0</v>
      </c>
      <c r="AD121" s="9">
        <v>44.600000000005821</v>
      </c>
      <c r="AE121" s="9">
        <v>29.900000000005093</v>
      </c>
      <c r="AF121" s="9">
        <v>0</v>
      </c>
      <c r="AG121" s="9">
        <v>0</v>
      </c>
      <c r="AH121" s="68"/>
      <c r="AI121" s="68"/>
      <c r="AJ121" s="68"/>
      <c r="AK121" s="396"/>
      <c r="AL121" s="68"/>
      <c r="AM121" s="68"/>
      <c r="AO121" s="115"/>
      <c r="AP121" s="115"/>
      <c r="AQ121" s="115"/>
      <c r="AR121" s="115"/>
      <c r="AS121" s="115"/>
      <c r="AT121" s="115"/>
      <c r="AU121" s="115"/>
      <c r="AV121" s="115"/>
      <c r="AW121" s="115"/>
      <c r="AX121" s="115"/>
      <c r="AY121" s="115"/>
      <c r="AZ121" s="115"/>
      <c r="BA121" s="115"/>
      <c r="BB121" s="115"/>
      <c r="BC121" s="115"/>
      <c r="BD121" s="87"/>
      <c r="BE121" s="87"/>
      <c r="BF121" s="3"/>
      <c r="BG121" s="84"/>
      <c r="BH121" s="143"/>
    </row>
    <row r="122" spans="1:60" ht="15.75">
      <c r="A122" s="65" t="s">
        <v>2255</v>
      </c>
      <c r="B122" s="3"/>
      <c r="C122" s="3"/>
      <c r="D122" s="34">
        <f t="shared" si="4"/>
        <v>401.00000000002399</v>
      </c>
      <c r="E122" s="9">
        <v>36.900000000000013</v>
      </c>
      <c r="F122" s="9">
        <v>23.100000000000009</v>
      </c>
      <c r="G122" s="9">
        <v>0</v>
      </c>
      <c r="H122" s="9">
        <v>7.7000000000001592</v>
      </c>
      <c r="I122" s="9">
        <v>48.199999999999818</v>
      </c>
      <c r="J122" s="9">
        <v>0</v>
      </c>
      <c r="K122" s="9">
        <v>56.200000000000728</v>
      </c>
      <c r="L122" s="9">
        <v>0</v>
      </c>
      <c r="M122" s="9">
        <v>24.200000000001637</v>
      </c>
      <c r="N122" s="9">
        <v>48.000000000000909</v>
      </c>
      <c r="O122" s="9">
        <v>0</v>
      </c>
      <c r="P122" s="9">
        <v>0</v>
      </c>
      <c r="Q122" s="9">
        <v>30.799999999999272</v>
      </c>
      <c r="R122" s="9">
        <v>29.200000000002547</v>
      </c>
      <c r="S122" s="9">
        <v>0</v>
      </c>
      <c r="T122" s="9">
        <v>0</v>
      </c>
      <c r="U122" s="9">
        <v>0</v>
      </c>
      <c r="V122" s="9">
        <v>31.800000000006548</v>
      </c>
      <c r="W122" s="9">
        <v>0</v>
      </c>
      <c r="X122" s="9">
        <v>0</v>
      </c>
      <c r="Y122" s="9">
        <v>14.300000000006548</v>
      </c>
      <c r="Z122" s="9">
        <v>0</v>
      </c>
      <c r="AA122" s="9">
        <v>1.2000000000043656</v>
      </c>
      <c r="AB122" s="9">
        <v>0</v>
      </c>
      <c r="AC122" s="9">
        <v>0</v>
      </c>
      <c r="AD122" s="9">
        <v>20.80000000000291</v>
      </c>
      <c r="AE122" s="9">
        <v>28.599999999998545</v>
      </c>
      <c r="AF122" s="9">
        <v>0</v>
      </c>
      <c r="AG122" s="9">
        <v>0</v>
      </c>
      <c r="AH122" s="294"/>
      <c r="AI122" s="294"/>
      <c r="AJ122" s="68"/>
      <c r="AK122" s="396"/>
      <c r="AL122" s="68"/>
      <c r="AM122" s="68"/>
      <c r="AO122" s="115"/>
      <c r="AP122" s="115"/>
      <c r="AQ122" s="115"/>
      <c r="AR122" s="115"/>
      <c r="AS122" s="115"/>
      <c r="AT122" s="115"/>
      <c r="AU122" s="115"/>
      <c r="AV122" s="115"/>
      <c r="AW122" s="115"/>
      <c r="AX122" s="115"/>
      <c r="AY122" s="115"/>
      <c r="AZ122" s="115"/>
      <c r="BA122" s="115"/>
      <c r="BB122" s="115"/>
      <c r="BC122" s="115"/>
      <c r="BD122" s="87"/>
      <c r="BE122" s="87"/>
      <c r="BF122" s="3"/>
      <c r="BG122" s="84"/>
      <c r="BH122" s="143"/>
    </row>
    <row r="123" spans="1:60" ht="15.75">
      <c r="A123" s="3" t="s">
        <v>867</v>
      </c>
      <c r="B123" s="3"/>
      <c r="C123" s="3"/>
      <c r="D123" s="34">
        <f t="shared" si="4"/>
        <v>336.99999999998965</v>
      </c>
      <c r="E123" s="9">
        <v>25.299999999999983</v>
      </c>
      <c r="F123" s="9">
        <v>43.800000000000011</v>
      </c>
      <c r="G123" s="9">
        <v>0</v>
      </c>
      <c r="H123" s="9">
        <v>32.700000000000045</v>
      </c>
      <c r="I123" s="9">
        <v>33.600000000000136</v>
      </c>
      <c r="J123" s="9">
        <v>0</v>
      </c>
      <c r="K123" s="9">
        <v>20.099999999999454</v>
      </c>
      <c r="L123" s="9">
        <v>0</v>
      </c>
      <c r="M123" s="9">
        <v>32.999999999999091</v>
      </c>
      <c r="N123" s="9">
        <v>0</v>
      </c>
      <c r="O123" s="9">
        <v>0</v>
      </c>
      <c r="P123" s="9">
        <v>0</v>
      </c>
      <c r="Q123" s="9">
        <v>0</v>
      </c>
      <c r="R123" s="9">
        <v>44.799999999999272</v>
      </c>
      <c r="S123" s="9">
        <v>3.6000000000003638</v>
      </c>
      <c r="T123" s="9">
        <v>0</v>
      </c>
      <c r="U123" s="9">
        <v>42.700000000000728</v>
      </c>
      <c r="V123" s="9">
        <v>0</v>
      </c>
      <c r="W123" s="9">
        <v>0</v>
      </c>
      <c r="X123" s="9">
        <v>0</v>
      </c>
      <c r="Y123" s="9">
        <v>0</v>
      </c>
      <c r="Z123" s="9">
        <v>0</v>
      </c>
      <c r="AA123" s="9">
        <v>4.999999999996362</v>
      </c>
      <c r="AB123" s="9">
        <v>52.399999999994179</v>
      </c>
      <c r="AC123" s="9">
        <v>0</v>
      </c>
      <c r="AD123" s="9">
        <v>0</v>
      </c>
      <c r="AE123" s="9">
        <v>0</v>
      </c>
      <c r="AF123" s="9">
        <v>0</v>
      </c>
      <c r="AG123" s="9">
        <v>0</v>
      </c>
      <c r="AH123" s="68"/>
      <c r="AI123" s="68"/>
      <c r="AJ123" s="68"/>
      <c r="AK123" s="396"/>
      <c r="AL123" s="68"/>
      <c r="AM123" s="68"/>
      <c r="AO123" s="115"/>
      <c r="AP123" s="115"/>
      <c r="AQ123" s="115"/>
      <c r="AR123" s="115"/>
      <c r="AS123" s="115"/>
      <c r="AT123" s="115"/>
      <c r="AU123" s="115"/>
      <c r="AV123" s="115"/>
      <c r="AW123" s="115"/>
      <c r="AX123" s="115"/>
      <c r="AY123" s="115"/>
      <c r="AZ123" s="115"/>
      <c r="BA123" s="115"/>
      <c r="BB123" s="115"/>
      <c r="BC123" s="115"/>
      <c r="BD123" s="87"/>
      <c r="BE123" s="87"/>
      <c r="BF123" s="3"/>
      <c r="BG123" s="84"/>
      <c r="BH123" s="143"/>
    </row>
    <row r="124" spans="1:60" ht="15.75">
      <c r="A124" t="s">
        <v>21</v>
      </c>
      <c r="B124" s="3"/>
      <c r="C124" s="3"/>
      <c r="D124" s="34">
        <f t="shared" si="4"/>
        <v>460.90000000000373</v>
      </c>
      <c r="E124" s="9">
        <v>35.699999999999989</v>
      </c>
      <c r="F124" s="9">
        <v>79</v>
      </c>
      <c r="G124" s="9">
        <v>12.099999999999966</v>
      </c>
      <c r="H124" s="9">
        <v>14.600000000000136</v>
      </c>
      <c r="I124" s="9">
        <v>21</v>
      </c>
      <c r="J124" s="9">
        <v>0</v>
      </c>
      <c r="K124" s="9">
        <v>22.499999999998181</v>
      </c>
      <c r="L124" s="9">
        <v>0</v>
      </c>
      <c r="M124" s="9">
        <v>30.099999999998545</v>
      </c>
      <c r="N124" s="9">
        <v>0</v>
      </c>
      <c r="O124" s="9">
        <v>0</v>
      </c>
      <c r="P124" s="9">
        <v>2.6000000000021828</v>
      </c>
      <c r="Q124" s="9">
        <v>55.100000000002183</v>
      </c>
      <c r="R124" s="9">
        <v>28.300000000001091</v>
      </c>
      <c r="S124" s="9">
        <v>0</v>
      </c>
      <c r="T124" s="9">
        <v>0</v>
      </c>
      <c r="U124" s="9">
        <v>44.399999999997817</v>
      </c>
      <c r="V124" s="9">
        <v>0</v>
      </c>
      <c r="W124" s="9">
        <v>27.299999999995634</v>
      </c>
      <c r="X124" s="9">
        <v>0</v>
      </c>
      <c r="Y124" s="9">
        <v>8.4000000000050932</v>
      </c>
      <c r="Z124" s="9">
        <v>0</v>
      </c>
      <c r="AA124" s="9">
        <v>0</v>
      </c>
      <c r="AB124" s="9">
        <v>0</v>
      </c>
      <c r="AC124" s="9">
        <v>0</v>
      </c>
      <c r="AD124" s="9">
        <v>47.600000000005821</v>
      </c>
      <c r="AE124" s="9">
        <v>32.19999999999709</v>
      </c>
      <c r="AF124" s="9">
        <v>0</v>
      </c>
      <c r="AG124" s="9">
        <v>0</v>
      </c>
      <c r="AH124" s="28"/>
      <c r="AI124" s="28"/>
      <c r="AJ124" s="68"/>
      <c r="AK124" s="397"/>
      <c r="AL124" s="68"/>
      <c r="AM124" s="68"/>
      <c r="AO124" s="115"/>
      <c r="AP124" s="115"/>
      <c r="AQ124" s="115"/>
      <c r="AR124" s="115"/>
      <c r="AS124" s="115"/>
      <c r="AT124" s="115"/>
      <c r="AU124" s="115"/>
      <c r="AV124" s="115"/>
      <c r="AW124" s="115"/>
      <c r="AX124" s="115"/>
      <c r="AY124" s="115"/>
      <c r="AZ124" s="115"/>
      <c r="BA124" s="115"/>
      <c r="BB124" s="115"/>
      <c r="BC124" s="115"/>
      <c r="BD124" s="87"/>
      <c r="BE124" s="87"/>
      <c r="BF124" s="3"/>
      <c r="BG124" s="84"/>
      <c r="BH124" s="143"/>
    </row>
    <row r="125" spans="1:60" ht="15.75">
      <c r="A125" s="3" t="s">
        <v>141</v>
      </c>
      <c r="B125" s="3"/>
      <c r="C125" s="3"/>
      <c r="D125" s="34">
        <f t="shared" si="4"/>
        <v>632.40000000001191</v>
      </c>
      <c r="E125" s="9">
        <v>50.550000000000011</v>
      </c>
      <c r="F125" s="9">
        <v>86.500000000000014</v>
      </c>
      <c r="G125" s="9">
        <v>1.3999999999999773</v>
      </c>
      <c r="H125" s="9">
        <v>29.799999999999955</v>
      </c>
      <c r="I125" s="9">
        <v>4.4000000000000909</v>
      </c>
      <c r="J125" s="9">
        <v>0</v>
      </c>
      <c r="K125" s="9">
        <v>22.799999999999272</v>
      </c>
      <c r="L125" s="9">
        <v>37.399999999997817</v>
      </c>
      <c r="M125" s="9">
        <v>32.999999999999091</v>
      </c>
      <c r="N125" s="9">
        <v>0</v>
      </c>
      <c r="O125" s="9">
        <v>18.700000000000728</v>
      </c>
      <c r="P125" s="9">
        <v>0</v>
      </c>
      <c r="Q125" s="9">
        <v>22.100000000000364</v>
      </c>
      <c r="R125" s="9">
        <v>36.449999999998909</v>
      </c>
      <c r="S125" s="9">
        <v>6.6000000000003638</v>
      </c>
      <c r="T125" s="9">
        <v>41.80000000000291</v>
      </c>
      <c r="U125" s="9">
        <v>21.099999999998545</v>
      </c>
      <c r="V125" s="9">
        <v>1.5</v>
      </c>
      <c r="W125" s="9">
        <v>39.400000000001455</v>
      </c>
      <c r="X125" s="9">
        <v>9.9000000000014552</v>
      </c>
      <c r="Y125" s="9">
        <v>38.799999999999272</v>
      </c>
      <c r="Z125" s="9">
        <v>0</v>
      </c>
      <c r="AA125" s="9">
        <v>18.900000000001455</v>
      </c>
      <c r="AB125" s="9">
        <v>0</v>
      </c>
      <c r="AC125" s="9">
        <v>35.200000000004366</v>
      </c>
      <c r="AD125" s="9">
        <v>17.600000000002183</v>
      </c>
      <c r="AE125" s="9">
        <v>58.500000000003638</v>
      </c>
      <c r="AF125" s="9">
        <v>0</v>
      </c>
      <c r="AG125" s="9">
        <v>0</v>
      </c>
      <c r="AH125" s="68"/>
      <c r="AI125" s="68"/>
      <c r="AJ125" s="68"/>
      <c r="AK125" s="396"/>
      <c r="AL125" s="68"/>
      <c r="AM125" s="68"/>
      <c r="AO125" s="115"/>
      <c r="AP125" s="115"/>
      <c r="AQ125" s="115"/>
      <c r="AR125" s="115"/>
      <c r="AS125" s="115"/>
      <c r="AT125" s="115"/>
      <c r="AU125" s="115"/>
      <c r="AV125" s="115"/>
      <c r="AW125" s="115"/>
      <c r="AX125" s="115"/>
      <c r="AY125" s="115"/>
      <c r="AZ125" s="115"/>
      <c r="BA125" s="115"/>
      <c r="BB125" s="115"/>
      <c r="BC125" s="115"/>
      <c r="BD125" s="87"/>
      <c r="BE125" s="87"/>
      <c r="BF125" s="3"/>
      <c r="BG125" s="84"/>
      <c r="BH125" s="143"/>
    </row>
    <row r="126" spans="1:60" ht="15.75">
      <c r="A126" s="65" t="s">
        <v>2256</v>
      </c>
      <c r="B126" s="3"/>
      <c r="C126" s="3"/>
      <c r="D126" s="34">
        <f t="shared" si="4"/>
        <v>385.20000000000618</v>
      </c>
      <c r="E126" s="9">
        <v>0</v>
      </c>
      <c r="F126" s="9">
        <v>0</v>
      </c>
      <c r="G126" s="9">
        <v>0</v>
      </c>
      <c r="H126" s="9">
        <v>63.799999999999955</v>
      </c>
      <c r="I126" s="9">
        <v>43.399999999999864</v>
      </c>
      <c r="J126" s="9">
        <v>0</v>
      </c>
      <c r="K126" s="9">
        <v>7.500000000001819</v>
      </c>
      <c r="L126" s="9">
        <v>0</v>
      </c>
      <c r="M126" s="9">
        <v>1.4000000000014552</v>
      </c>
      <c r="N126" s="9">
        <v>5.5999999999994543</v>
      </c>
      <c r="O126" s="9">
        <v>0</v>
      </c>
      <c r="P126" s="9">
        <v>0</v>
      </c>
      <c r="Q126" s="9">
        <v>11.200000000000728</v>
      </c>
      <c r="R126" s="9">
        <v>22.800000000001091</v>
      </c>
      <c r="S126" s="9">
        <v>0</v>
      </c>
      <c r="T126" s="9">
        <v>0</v>
      </c>
      <c r="U126" s="9">
        <v>12.600000000000364</v>
      </c>
      <c r="V126" s="9">
        <v>47.700000000002547</v>
      </c>
      <c r="W126" s="9">
        <v>12.100000000002183</v>
      </c>
      <c r="X126" s="9">
        <v>0</v>
      </c>
      <c r="Y126" s="9">
        <v>0</v>
      </c>
      <c r="Z126" s="9">
        <v>23.799999999997453</v>
      </c>
      <c r="AA126" s="9">
        <v>41.699999999998909</v>
      </c>
      <c r="AB126" s="9">
        <v>0</v>
      </c>
      <c r="AC126" s="9">
        <v>0</v>
      </c>
      <c r="AD126" s="9">
        <v>46.399999999997817</v>
      </c>
      <c r="AE126" s="9">
        <v>45.200000000002547</v>
      </c>
      <c r="AF126" s="9">
        <v>0</v>
      </c>
      <c r="AG126" s="9">
        <v>0</v>
      </c>
      <c r="AH126" s="294"/>
      <c r="AI126" s="294"/>
      <c r="AJ126" s="68"/>
      <c r="AK126" s="397"/>
      <c r="AL126" s="68"/>
      <c r="AM126" s="68"/>
      <c r="AO126" s="115"/>
      <c r="AP126" s="115"/>
      <c r="AQ126" s="115"/>
      <c r="AR126" s="115"/>
      <c r="AS126" s="115"/>
      <c r="AT126" s="115"/>
      <c r="AU126" s="115"/>
      <c r="AV126" s="115"/>
      <c r="AW126" s="115"/>
      <c r="AX126" s="115"/>
      <c r="AY126" s="115"/>
      <c r="AZ126" s="115"/>
      <c r="BA126" s="115"/>
      <c r="BB126" s="115"/>
      <c r="BC126" s="115"/>
      <c r="BD126" s="87"/>
      <c r="BE126" s="87"/>
      <c r="BF126" s="3"/>
      <c r="BG126" s="84"/>
      <c r="BH126" s="143"/>
    </row>
    <row r="127" spans="1:60" ht="15.75">
      <c r="A127" s="65" t="s">
        <v>2257</v>
      </c>
      <c r="B127" s="3"/>
      <c r="C127" s="3"/>
      <c r="D127" s="34">
        <f t="shared" si="4"/>
        <v>346.1999999999876</v>
      </c>
      <c r="E127" s="9">
        <v>16.500000000000014</v>
      </c>
      <c r="F127" s="9">
        <v>41.90000000000002</v>
      </c>
      <c r="G127" s="9">
        <v>0</v>
      </c>
      <c r="H127" s="9">
        <v>7.3000000000000682</v>
      </c>
      <c r="I127" s="9">
        <v>23.200000000000045</v>
      </c>
      <c r="J127" s="9">
        <v>0</v>
      </c>
      <c r="K127" s="9">
        <v>13.499999999997272</v>
      </c>
      <c r="L127" s="9">
        <v>0</v>
      </c>
      <c r="M127" s="9">
        <v>63.500000000000909</v>
      </c>
      <c r="N127" s="9">
        <v>14.300000000000182</v>
      </c>
      <c r="O127" s="9">
        <v>0</v>
      </c>
      <c r="P127" s="9">
        <v>0</v>
      </c>
      <c r="Q127" s="9">
        <v>0</v>
      </c>
      <c r="R127" s="9">
        <v>53.600000000000364</v>
      </c>
      <c r="S127" s="9">
        <v>0</v>
      </c>
      <c r="T127" s="9">
        <v>0</v>
      </c>
      <c r="U127" s="9">
        <v>11.000000000001819</v>
      </c>
      <c r="V127" s="9">
        <v>0</v>
      </c>
      <c r="W127" s="9">
        <v>34.500000000003638</v>
      </c>
      <c r="X127" s="9">
        <v>0</v>
      </c>
      <c r="Y127" s="9">
        <v>8.3999999999905413</v>
      </c>
      <c r="Z127" s="9">
        <v>0</v>
      </c>
      <c r="AA127" s="9">
        <v>10.19999999999709</v>
      </c>
      <c r="AB127" s="9">
        <v>14.299999999995634</v>
      </c>
      <c r="AC127" s="9">
        <v>0</v>
      </c>
      <c r="AD127" s="9">
        <v>0</v>
      </c>
      <c r="AE127" s="9">
        <v>34</v>
      </c>
      <c r="AF127" s="9">
        <v>0</v>
      </c>
      <c r="AG127" s="9">
        <v>0</v>
      </c>
      <c r="AH127" s="294"/>
      <c r="AI127" s="294"/>
      <c r="AJ127" s="68"/>
      <c r="AK127" s="397"/>
      <c r="AL127" s="68"/>
      <c r="AM127" s="68"/>
      <c r="AO127" s="115"/>
      <c r="AP127" s="115"/>
      <c r="AQ127" s="115"/>
      <c r="AR127" s="115"/>
      <c r="AS127" s="115"/>
      <c r="AT127" s="115"/>
      <c r="AU127" s="115"/>
      <c r="AV127" s="115"/>
      <c r="AW127" s="115"/>
      <c r="AX127" s="115"/>
      <c r="AY127" s="115"/>
      <c r="AZ127" s="115"/>
      <c r="BA127" s="115"/>
      <c r="BB127" s="115"/>
      <c r="BC127" s="115"/>
      <c r="BD127" s="87"/>
      <c r="BE127" s="87"/>
      <c r="BF127" s="3"/>
      <c r="BG127" s="84"/>
      <c r="BH127" s="143"/>
    </row>
    <row r="128" spans="1:60" ht="15.75">
      <c r="A128" s="87" t="s">
        <v>1825</v>
      </c>
      <c r="B128" s="3"/>
      <c r="C128" s="3"/>
      <c r="D128" s="34">
        <f t="shared" si="4"/>
        <v>337.84999999999934</v>
      </c>
      <c r="E128" s="9">
        <v>2.3999999999999986</v>
      </c>
      <c r="F128" s="9">
        <v>24.700000000000003</v>
      </c>
      <c r="G128" s="9">
        <v>0</v>
      </c>
      <c r="H128" s="9">
        <v>16.89999999999992</v>
      </c>
      <c r="I128" s="9">
        <v>0</v>
      </c>
      <c r="J128" s="9">
        <v>0</v>
      </c>
      <c r="K128" s="9">
        <v>46.249999999998181</v>
      </c>
      <c r="L128" s="9">
        <v>0</v>
      </c>
      <c r="M128" s="9">
        <v>4.499999999998181</v>
      </c>
      <c r="N128" s="9">
        <v>0</v>
      </c>
      <c r="O128" s="9">
        <v>0</v>
      </c>
      <c r="P128" s="9">
        <v>2.5999999999967258</v>
      </c>
      <c r="Q128" s="9">
        <v>22.099999999997635</v>
      </c>
      <c r="R128" s="9">
        <v>35.899999999999636</v>
      </c>
      <c r="S128" s="9">
        <v>0</v>
      </c>
      <c r="T128" s="9">
        <v>0</v>
      </c>
      <c r="U128" s="9">
        <v>23.100000000000364</v>
      </c>
      <c r="V128" s="9">
        <v>4.2000000000025466</v>
      </c>
      <c r="W128" s="9">
        <v>27.300000000001091</v>
      </c>
      <c r="X128" s="9">
        <v>0</v>
      </c>
      <c r="Y128" s="9">
        <v>65.80000000000291</v>
      </c>
      <c r="Z128" s="9">
        <v>0</v>
      </c>
      <c r="AA128" s="9">
        <v>3.3000000000029104</v>
      </c>
      <c r="AB128" s="9">
        <v>0</v>
      </c>
      <c r="AC128" s="9">
        <v>0</v>
      </c>
      <c r="AD128" s="9">
        <v>0</v>
      </c>
      <c r="AE128" s="9">
        <v>58.799999999999272</v>
      </c>
      <c r="AF128" s="9">
        <v>0</v>
      </c>
      <c r="AG128" s="9">
        <v>0</v>
      </c>
      <c r="AH128" s="235"/>
      <c r="AI128" s="235"/>
      <c r="AJ128" s="68"/>
      <c r="AK128" s="397"/>
      <c r="AL128" s="68"/>
      <c r="AM128" s="68"/>
      <c r="AO128" s="115"/>
      <c r="AP128" s="115"/>
      <c r="AQ128" s="115"/>
      <c r="AR128" s="115"/>
      <c r="AS128" s="115"/>
      <c r="AT128" s="115"/>
      <c r="AU128" s="115"/>
      <c r="AV128" s="115"/>
      <c r="AW128" s="115"/>
      <c r="AX128" s="115"/>
      <c r="AY128" s="115"/>
      <c r="AZ128" s="115"/>
      <c r="BA128" s="115"/>
      <c r="BB128" s="115"/>
      <c r="BC128" s="115"/>
      <c r="BD128" s="87"/>
      <c r="BE128" s="87"/>
      <c r="BF128" s="3"/>
      <c r="BG128" s="84"/>
      <c r="BH128" s="143"/>
    </row>
    <row r="129" spans="1:60" ht="15.75">
      <c r="A129" s="3" t="s">
        <v>833</v>
      </c>
      <c r="B129" s="3"/>
      <c r="C129" s="3"/>
      <c r="D129" s="34">
        <f t="shared" si="4"/>
        <v>404.65000000003636</v>
      </c>
      <c r="E129" s="9">
        <v>48.050000000000004</v>
      </c>
      <c r="F129" s="9">
        <v>51.699999999999989</v>
      </c>
      <c r="G129" s="9">
        <v>0</v>
      </c>
      <c r="H129" s="9">
        <v>13.500000000000114</v>
      </c>
      <c r="I129" s="9">
        <v>7.2000000000000455</v>
      </c>
      <c r="J129" s="9">
        <v>0</v>
      </c>
      <c r="K129" s="9">
        <v>0</v>
      </c>
      <c r="L129" s="9">
        <v>0</v>
      </c>
      <c r="M129" s="9">
        <v>32.999999999999091</v>
      </c>
      <c r="N129" s="9">
        <v>29.899999999999636</v>
      </c>
      <c r="O129" s="9">
        <v>0</v>
      </c>
      <c r="P129" s="9">
        <v>0</v>
      </c>
      <c r="Q129" s="9">
        <v>0</v>
      </c>
      <c r="R129" s="9">
        <v>3.6000000000040018</v>
      </c>
      <c r="S129" s="9">
        <v>29.399999999999636</v>
      </c>
      <c r="T129" s="9">
        <v>7.7000000000025466</v>
      </c>
      <c r="U129" s="9">
        <v>34.80000000000291</v>
      </c>
      <c r="V129" s="9">
        <v>11.599999999998545</v>
      </c>
      <c r="W129" s="9">
        <v>0</v>
      </c>
      <c r="X129" s="9">
        <v>0</v>
      </c>
      <c r="Y129" s="9">
        <v>44.800000000010186</v>
      </c>
      <c r="Z129" s="9">
        <v>0</v>
      </c>
      <c r="AA129" s="9">
        <v>7.4000000000087311</v>
      </c>
      <c r="AB129" s="9">
        <v>2.8000000000065484</v>
      </c>
      <c r="AC129" s="9">
        <v>20.399999999997817</v>
      </c>
      <c r="AD129" s="9">
        <v>22.400000000001455</v>
      </c>
      <c r="AE129" s="9">
        <v>36.400000000005093</v>
      </c>
      <c r="AF129" s="9">
        <v>0</v>
      </c>
      <c r="AG129" s="9">
        <v>0</v>
      </c>
      <c r="AH129" s="68"/>
      <c r="AI129" s="68"/>
      <c r="AJ129" s="68"/>
      <c r="AK129" s="397"/>
      <c r="AL129" s="68"/>
      <c r="AM129" s="68"/>
      <c r="AO129" s="115"/>
      <c r="AP129" s="115"/>
      <c r="AQ129" s="115"/>
      <c r="AR129" s="115"/>
      <c r="AS129" s="115"/>
      <c r="AT129" s="115"/>
      <c r="AU129" s="115"/>
      <c r="AV129" s="115"/>
      <c r="AW129" s="115"/>
      <c r="AX129" s="115"/>
      <c r="AY129" s="115"/>
      <c r="AZ129" s="115"/>
      <c r="BA129" s="115"/>
      <c r="BB129" s="115"/>
      <c r="BC129" s="115"/>
      <c r="BD129" s="87"/>
      <c r="BE129" s="87"/>
      <c r="BF129" s="113"/>
      <c r="BG129" s="84"/>
      <c r="BH129" s="143"/>
    </row>
    <row r="130" spans="1:60" ht="15.75">
      <c r="A130" s="3" t="s">
        <v>834</v>
      </c>
      <c r="B130" s="3"/>
      <c r="C130" s="3"/>
      <c r="D130" s="34">
        <f t="shared" si="4"/>
        <v>493.10000000003282</v>
      </c>
      <c r="E130" s="9">
        <v>21.000000000000014</v>
      </c>
      <c r="F130" s="9">
        <v>32.699999999999989</v>
      </c>
      <c r="G130" s="9">
        <v>3.8999999999999773</v>
      </c>
      <c r="H130" s="9">
        <v>9.7999999999998408</v>
      </c>
      <c r="I130" s="9">
        <v>51.800000000000637</v>
      </c>
      <c r="J130" s="9">
        <v>0</v>
      </c>
      <c r="K130" s="9">
        <v>49.099999999998545</v>
      </c>
      <c r="L130" s="9">
        <v>0</v>
      </c>
      <c r="M130" s="9">
        <v>35.199999999998909</v>
      </c>
      <c r="N130" s="9">
        <v>16.900000000000546</v>
      </c>
      <c r="O130" s="9">
        <v>0</v>
      </c>
      <c r="P130" s="9">
        <v>11</v>
      </c>
      <c r="Q130" s="9">
        <v>0</v>
      </c>
      <c r="R130" s="9">
        <v>30.799999999996544</v>
      </c>
      <c r="S130" s="9">
        <v>0</v>
      </c>
      <c r="T130" s="9">
        <v>5.2000000000007276</v>
      </c>
      <c r="U130" s="9">
        <v>57.100000000000364</v>
      </c>
      <c r="V130" s="9">
        <v>29.100000000004002</v>
      </c>
      <c r="W130" s="9">
        <v>13.000000000005457</v>
      </c>
      <c r="X130" s="9">
        <v>2.6000000000058208</v>
      </c>
      <c r="Y130" s="9">
        <v>36.400000000006912</v>
      </c>
      <c r="Z130" s="9">
        <v>0</v>
      </c>
      <c r="AA130" s="9">
        <v>33.800000000006548</v>
      </c>
      <c r="AB130" s="9">
        <v>38.700000000004366</v>
      </c>
      <c r="AC130" s="9">
        <v>0</v>
      </c>
      <c r="AD130" s="9">
        <v>15.000000000003638</v>
      </c>
      <c r="AE130" s="9">
        <v>0</v>
      </c>
      <c r="AF130" s="9">
        <v>0</v>
      </c>
      <c r="AG130" s="9">
        <v>0</v>
      </c>
      <c r="AH130" s="68"/>
      <c r="AI130" s="68"/>
      <c r="AJ130" s="68"/>
      <c r="AK130" s="396"/>
      <c r="AL130" s="68"/>
      <c r="AM130" s="68"/>
      <c r="AO130" s="115"/>
      <c r="AP130" s="115"/>
      <c r="AQ130" s="115"/>
      <c r="AR130" s="115"/>
      <c r="AS130" s="115"/>
      <c r="AT130" s="115"/>
      <c r="AU130" s="115"/>
      <c r="AV130" s="115"/>
      <c r="AW130" s="115"/>
      <c r="AX130" s="115"/>
      <c r="AY130" s="115"/>
      <c r="AZ130" s="115"/>
      <c r="BA130" s="115"/>
      <c r="BB130" s="115"/>
      <c r="BC130" s="115"/>
      <c r="BD130" s="87"/>
      <c r="BE130" s="87"/>
      <c r="BF130" s="3"/>
      <c r="BG130" s="84"/>
      <c r="BH130" s="143"/>
    </row>
    <row r="131" spans="1:60" ht="15.75">
      <c r="A131" s="65" t="s">
        <v>23</v>
      </c>
      <c r="B131" s="3"/>
      <c r="C131" s="3"/>
      <c r="D131" s="34">
        <f t="shared" si="4"/>
        <v>397.39999999998128</v>
      </c>
      <c r="E131" s="9">
        <v>41.800000000000004</v>
      </c>
      <c r="F131" s="9">
        <v>39</v>
      </c>
      <c r="G131" s="9">
        <v>0</v>
      </c>
      <c r="H131" s="9">
        <v>48.299999999999955</v>
      </c>
      <c r="I131" s="9">
        <v>1.5000000000002274</v>
      </c>
      <c r="J131" s="9">
        <v>0</v>
      </c>
      <c r="K131" s="9">
        <v>0</v>
      </c>
      <c r="L131" s="9">
        <v>0</v>
      </c>
      <c r="M131" s="9">
        <v>18.400000000000546</v>
      </c>
      <c r="N131" s="9">
        <v>15.599999999999454</v>
      </c>
      <c r="O131" s="9">
        <v>31.199999999998909</v>
      </c>
      <c r="P131" s="9">
        <v>0</v>
      </c>
      <c r="Q131" s="9">
        <v>11.699999999998909</v>
      </c>
      <c r="R131" s="9">
        <v>29.899999999999636</v>
      </c>
      <c r="S131" s="9">
        <v>3.2999999999974534</v>
      </c>
      <c r="T131" s="9">
        <v>19.699999999995271</v>
      </c>
      <c r="U131" s="9">
        <v>35.099999999996726</v>
      </c>
      <c r="V131" s="9">
        <v>0</v>
      </c>
      <c r="W131" s="9">
        <v>16.5</v>
      </c>
      <c r="X131" s="9">
        <v>0</v>
      </c>
      <c r="Y131" s="9">
        <v>8.999999999996362</v>
      </c>
      <c r="Z131" s="9">
        <v>0</v>
      </c>
      <c r="AA131" s="9">
        <v>20.099999999991269</v>
      </c>
      <c r="AB131" s="9">
        <v>0</v>
      </c>
      <c r="AC131" s="9">
        <v>0</v>
      </c>
      <c r="AD131" s="9">
        <v>24.000000000003638</v>
      </c>
      <c r="AE131" s="9">
        <v>32.30000000000291</v>
      </c>
      <c r="AF131" s="9">
        <v>0</v>
      </c>
      <c r="AG131" s="9">
        <v>0</v>
      </c>
      <c r="AH131" s="294"/>
      <c r="AI131" s="294"/>
      <c r="AJ131" s="68"/>
      <c r="AK131" s="396"/>
      <c r="AL131" s="68"/>
      <c r="AM131" s="68"/>
      <c r="AO131" s="115"/>
      <c r="AP131" s="115"/>
      <c r="AQ131" s="115"/>
      <c r="AR131" s="115"/>
      <c r="AS131" s="115"/>
      <c r="AT131" s="115"/>
      <c r="AU131" s="115"/>
      <c r="AV131" s="115"/>
      <c r="AW131" s="115"/>
      <c r="AX131" s="115"/>
      <c r="AY131" s="115"/>
      <c r="AZ131" s="115"/>
      <c r="BA131" s="115"/>
      <c r="BB131" s="115"/>
      <c r="BC131" s="115"/>
      <c r="BD131" s="87"/>
      <c r="BE131" s="87"/>
      <c r="BF131" s="3"/>
      <c r="BG131" s="84"/>
      <c r="BH131" s="143"/>
    </row>
    <row r="132" spans="1:60" ht="15.75">
      <c r="A132" s="65" t="s">
        <v>25</v>
      </c>
      <c r="B132" s="3"/>
      <c r="C132" s="3"/>
      <c r="D132" s="34">
        <f t="shared" si="4"/>
        <v>490.60000000002344</v>
      </c>
      <c r="E132" s="9">
        <v>41.8</v>
      </c>
      <c r="F132" s="9">
        <v>57.7</v>
      </c>
      <c r="G132" s="9">
        <v>0</v>
      </c>
      <c r="H132" s="9">
        <v>15.000000000000114</v>
      </c>
      <c r="I132" s="9">
        <v>4.3999999999998636</v>
      </c>
      <c r="J132" s="9">
        <v>0</v>
      </c>
      <c r="K132" s="9">
        <v>27.799999999999272</v>
      </c>
      <c r="L132" s="9">
        <v>0</v>
      </c>
      <c r="M132" s="9">
        <v>65.599999999997635</v>
      </c>
      <c r="N132" s="9">
        <v>0</v>
      </c>
      <c r="O132" s="9">
        <v>0</v>
      </c>
      <c r="P132" s="9">
        <v>0</v>
      </c>
      <c r="Q132" s="9">
        <v>0</v>
      </c>
      <c r="R132" s="9">
        <v>38.300000000001091</v>
      </c>
      <c r="S132" s="9">
        <v>0</v>
      </c>
      <c r="T132" s="9">
        <v>41.800000000006548</v>
      </c>
      <c r="U132" s="9">
        <v>43.500000000003638</v>
      </c>
      <c r="V132" s="9">
        <v>49.700000000008004</v>
      </c>
      <c r="W132" s="9">
        <v>0</v>
      </c>
      <c r="X132" s="9">
        <v>9.9000000000050932</v>
      </c>
      <c r="Y132" s="9">
        <v>6.5999999999985448</v>
      </c>
      <c r="Z132" s="9">
        <v>0</v>
      </c>
      <c r="AA132" s="9">
        <v>12.19999999999709</v>
      </c>
      <c r="AB132" s="9">
        <v>0</v>
      </c>
      <c r="AC132" s="9">
        <v>0</v>
      </c>
      <c r="AD132" s="9">
        <v>17.600000000002183</v>
      </c>
      <c r="AE132" s="9">
        <v>58.700000000004366</v>
      </c>
      <c r="AF132" s="9">
        <v>0</v>
      </c>
      <c r="AG132" s="9">
        <v>0</v>
      </c>
      <c r="AH132" s="294"/>
      <c r="AI132" s="294"/>
      <c r="AJ132" s="68"/>
      <c r="AK132" s="397"/>
      <c r="AL132" s="68"/>
      <c r="AM132" s="68"/>
      <c r="AO132" s="115"/>
      <c r="AP132" s="115"/>
      <c r="AQ132" s="115"/>
      <c r="AR132" s="115"/>
      <c r="AS132" s="115"/>
      <c r="AT132" s="115"/>
      <c r="AU132" s="115"/>
      <c r="AV132" s="115"/>
      <c r="AW132" s="115"/>
      <c r="AX132" s="115"/>
      <c r="AY132" s="115"/>
      <c r="AZ132" s="115"/>
      <c r="BA132" s="115"/>
      <c r="BB132" s="115"/>
      <c r="BC132" s="115"/>
      <c r="BD132" s="87"/>
      <c r="BE132" s="87"/>
      <c r="BF132" s="3"/>
      <c r="BG132" s="84"/>
      <c r="BH132" s="143"/>
    </row>
    <row r="133" spans="1:60" ht="15.75">
      <c r="A133" s="87" t="s">
        <v>1835</v>
      </c>
      <c r="B133" s="3"/>
      <c r="C133" s="3"/>
      <c r="D133" s="34">
        <f t="shared" si="4"/>
        <v>321.90000000004034</v>
      </c>
      <c r="E133" s="9">
        <v>33.4</v>
      </c>
      <c r="F133" s="9">
        <v>52.2</v>
      </c>
      <c r="G133" s="9">
        <v>6</v>
      </c>
      <c r="H133" s="9">
        <v>13.199999999999989</v>
      </c>
      <c r="I133" s="9">
        <v>0</v>
      </c>
      <c r="J133" s="9">
        <v>12</v>
      </c>
      <c r="K133" s="9">
        <v>21.900000000000546</v>
      </c>
      <c r="L133" s="9">
        <v>0</v>
      </c>
      <c r="M133" s="9">
        <v>25.300000000000182</v>
      </c>
      <c r="N133" s="9">
        <v>15.599999999999454</v>
      </c>
      <c r="O133" s="9">
        <v>0</v>
      </c>
      <c r="P133" s="9">
        <v>2.1999999999998181</v>
      </c>
      <c r="Q133" s="9">
        <v>0</v>
      </c>
      <c r="R133" s="9">
        <v>30.800000000001091</v>
      </c>
      <c r="S133" s="9">
        <v>3.6000000000021828</v>
      </c>
      <c r="T133" s="9">
        <v>0</v>
      </c>
      <c r="U133" s="9">
        <v>0</v>
      </c>
      <c r="V133" s="9">
        <v>13.200000000004366</v>
      </c>
      <c r="W133" s="9">
        <v>25.200000000004366</v>
      </c>
      <c r="X133" s="9">
        <v>0</v>
      </c>
      <c r="Y133" s="9">
        <v>7.2000000000007276</v>
      </c>
      <c r="Z133" s="9">
        <v>0</v>
      </c>
      <c r="AA133" s="9">
        <v>0</v>
      </c>
      <c r="AB133" s="9">
        <v>0</v>
      </c>
      <c r="AC133" s="9">
        <v>0</v>
      </c>
      <c r="AD133" s="9">
        <v>12.000000000003638</v>
      </c>
      <c r="AE133" s="9">
        <v>32.500000000010914</v>
      </c>
      <c r="AF133" s="9">
        <v>15.600000000013097</v>
      </c>
      <c r="AG133" s="9">
        <v>0</v>
      </c>
      <c r="AH133" s="235"/>
      <c r="AI133" s="235"/>
      <c r="AJ133" s="68"/>
      <c r="AK133" s="396"/>
      <c r="AL133" s="68"/>
      <c r="AM133" s="68"/>
      <c r="AO133" s="115"/>
      <c r="AP133" s="115"/>
      <c r="AQ133" s="115"/>
      <c r="AR133" s="115"/>
      <c r="AS133" s="115"/>
      <c r="AT133" s="115"/>
      <c r="AU133" s="115"/>
      <c r="AV133" s="115"/>
      <c r="AW133" s="115"/>
      <c r="AX133" s="115"/>
      <c r="AY133" s="115"/>
      <c r="AZ133" s="115"/>
      <c r="BA133" s="115"/>
      <c r="BB133" s="115"/>
      <c r="BC133" s="115"/>
      <c r="BD133" s="87"/>
      <c r="BE133" s="87"/>
      <c r="BF133" s="3"/>
      <c r="BG133" s="84"/>
      <c r="BH133" s="143"/>
    </row>
    <row r="134" spans="1:60" ht="15.75">
      <c r="A134" s="87" t="s">
        <v>1842</v>
      </c>
      <c r="B134" s="3"/>
      <c r="C134" s="3"/>
      <c r="D134" s="34">
        <f t="shared" si="4"/>
        <v>453.90000000003232</v>
      </c>
      <c r="E134" s="9">
        <v>36</v>
      </c>
      <c r="F134" s="9">
        <v>25.199999999999989</v>
      </c>
      <c r="G134" s="9">
        <v>0</v>
      </c>
      <c r="H134" s="9">
        <v>60.600000000000136</v>
      </c>
      <c r="I134" s="9">
        <v>1.2000000000000455</v>
      </c>
      <c r="J134" s="9">
        <v>2.7999999999999545</v>
      </c>
      <c r="K134" s="9">
        <v>7.6999999999989086</v>
      </c>
      <c r="L134" s="9">
        <v>0</v>
      </c>
      <c r="M134" s="9">
        <v>64.900000000000546</v>
      </c>
      <c r="N134" s="9">
        <v>14.299999999999272</v>
      </c>
      <c r="O134" s="9">
        <v>0</v>
      </c>
      <c r="P134" s="9">
        <v>0</v>
      </c>
      <c r="Q134" s="9">
        <v>25.5</v>
      </c>
      <c r="R134" s="9">
        <v>37.69999999999709</v>
      </c>
      <c r="S134" s="9">
        <v>27.299999999999272</v>
      </c>
      <c r="T134" s="9">
        <v>0</v>
      </c>
      <c r="U134" s="9">
        <v>18.899999999997817</v>
      </c>
      <c r="V134" s="9">
        <v>0</v>
      </c>
      <c r="W134" s="9">
        <v>31.500000000003638</v>
      </c>
      <c r="X134" s="9">
        <v>0</v>
      </c>
      <c r="Y134" s="9">
        <v>47.700000000011642</v>
      </c>
      <c r="Z134" s="9">
        <v>0</v>
      </c>
      <c r="AA134" s="9">
        <v>4.2000000000116415</v>
      </c>
      <c r="AB134" s="9">
        <v>0</v>
      </c>
      <c r="AC134" s="9">
        <v>0</v>
      </c>
      <c r="AD134" s="9">
        <v>20.800000000006548</v>
      </c>
      <c r="AE134" s="9">
        <v>27.600000000005821</v>
      </c>
      <c r="AF134" s="9">
        <v>0</v>
      </c>
      <c r="AG134" s="9">
        <v>0</v>
      </c>
      <c r="AH134" s="235"/>
      <c r="AI134" s="235"/>
      <c r="AJ134" s="68"/>
      <c r="AK134" s="396"/>
      <c r="AL134" s="68"/>
      <c r="AM134" s="68"/>
      <c r="AO134" s="115"/>
      <c r="AP134" s="115"/>
      <c r="AQ134" s="115"/>
      <c r="AR134" s="115"/>
      <c r="AS134" s="115"/>
      <c r="AT134" s="115"/>
      <c r="AU134" s="115"/>
      <c r="AV134" s="115"/>
      <c r="AW134" s="115"/>
      <c r="AX134" s="115"/>
      <c r="AY134" s="115"/>
      <c r="AZ134" s="115"/>
      <c r="BA134" s="115"/>
      <c r="BB134" s="115"/>
      <c r="BC134" s="115"/>
      <c r="BD134" s="87"/>
      <c r="BE134" s="87"/>
      <c r="BF134" s="3"/>
      <c r="BG134" s="84"/>
      <c r="BH134" s="143"/>
    </row>
    <row r="135" spans="1:60" ht="15.75">
      <c r="A135" s="87" t="s">
        <v>1837</v>
      </c>
      <c r="B135" s="3"/>
      <c r="C135" s="3"/>
      <c r="D135" s="34">
        <f t="shared" si="4"/>
        <v>411.79999999995999</v>
      </c>
      <c r="E135" s="9">
        <v>35.299999999999983</v>
      </c>
      <c r="F135" s="9">
        <v>54.299999999999983</v>
      </c>
      <c r="G135" s="9">
        <v>3</v>
      </c>
      <c r="H135" s="9">
        <v>12.200000000000045</v>
      </c>
      <c r="I135" s="9">
        <v>63.5</v>
      </c>
      <c r="J135" s="9">
        <v>0</v>
      </c>
      <c r="K135" s="9">
        <v>0</v>
      </c>
      <c r="L135" s="9">
        <v>0</v>
      </c>
      <c r="M135" s="9">
        <v>88.600000000002183</v>
      </c>
      <c r="N135" s="9">
        <v>0</v>
      </c>
      <c r="O135" s="9">
        <v>0</v>
      </c>
      <c r="P135" s="9">
        <v>0</v>
      </c>
      <c r="Q135" s="9">
        <v>0</v>
      </c>
      <c r="R135" s="9">
        <v>44.599999999996726</v>
      </c>
      <c r="S135" s="9">
        <v>0</v>
      </c>
      <c r="T135" s="9">
        <v>0</v>
      </c>
      <c r="U135" s="9">
        <v>26.999999999994543</v>
      </c>
      <c r="V135" s="9">
        <v>13.199999999993452</v>
      </c>
      <c r="W135" s="9">
        <v>14.299999999991996</v>
      </c>
      <c r="X135" s="9">
        <v>5.499999999996362</v>
      </c>
      <c r="Y135" s="9">
        <v>0</v>
      </c>
      <c r="Z135" s="9">
        <v>0</v>
      </c>
      <c r="AA135" s="9">
        <v>10.69999999999709</v>
      </c>
      <c r="AB135" s="9">
        <v>2.3999999999905413</v>
      </c>
      <c r="AC135" s="9">
        <v>0</v>
      </c>
      <c r="AD135" s="9">
        <v>0</v>
      </c>
      <c r="AE135" s="9">
        <v>37.19999999999709</v>
      </c>
      <c r="AF135" s="9">
        <v>0</v>
      </c>
      <c r="AG135" s="9">
        <v>0</v>
      </c>
      <c r="AH135" s="235"/>
      <c r="AI135" s="235"/>
      <c r="AJ135" s="68"/>
      <c r="AK135" s="396"/>
      <c r="AL135" s="68"/>
      <c r="AM135" s="68"/>
      <c r="AO135" s="115"/>
      <c r="AP135" s="115"/>
      <c r="AQ135" s="115"/>
      <c r="AR135" s="115"/>
      <c r="AS135" s="115"/>
      <c r="AT135" s="115"/>
      <c r="AU135" s="115"/>
      <c r="AV135" s="115"/>
      <c r="AW135" s="115"/>
      <c r="AX135" s="115"/>
      <c r="AY135" s="115"/>
      <c r="AZ135" s="115"/>
      <c r="BA135" s="115"/>
      <c r="BB135" s="115"/>
      <c r="BC135" s="115"/>
      <c r="BD135" s="87"/>
      <c r="BE135" s="87"/>
      <c r="BF135" s="3"/>
      <c r="BG135" s="84"/>
      <c r="BH135" s="143"/>
    </row>
    <row r="136" spans="1:60" ht="15.75">
      <c r="A136" s="65" t="s">
        <v>2258</v>
      </c>
      <c r="B136" s="3"/>
      <c r="C136" s="3"/>
      <c r="D136" s="34">
        <f t="shared" si="4"/>
        <v>264.29999999996261</v>
      </c>
      <c r="E136" s="9">
        <v>46.5</v>
      </c>
      <c r="F136" s="9">
        <v>4.4999999999999858</v>
      </c>
      <c r="G136" s="9">
        <v>0</v>
      </c>
      <c r="H136" s="9">
        <v>14.60000000000008</v>
      </c>
      <c r="I136" s="9">
        <v>0</v>
      </c>
      <c r="J136" s="9">
        <v>0</v>
      </c>
      <c r="K136" s="9">
        <v>30.300000000002001</v>
      </c>
      <c r="L136" s="9">
        <v>0</v>
      </c>
      <c r="M136" s="9">
        <v>0</v>
      </c>
      <c r="N136" s="9">
        <v>9.0999999999994543</v>
      </c>
      <c r="O136" s="9">
        <v>0</v>
      </c>
      <c r="P136" s="9">
        <v>0</v>
      </c>
      <c r="Q136" s="9">
        <v>24.899999999999636</v>
      </c>
      <c r="R136" s="9">
        <v>53.700000000000728</v>
      </c>
      <c r="S136" s="9">
        <v>0</v>
      </c>
      <c r="T136" s="9">
        <v>0</v>
      </c>
      <c r="U136" s="9">
        <v>0</v>
      </c>
      <c r="V136" s="9">
        <v>0</v>
      </c>
      <c r="W136" s="9">
        <v>27.299999999995634</v>
      </c>
      <c r="X136" s="9">
        <v>0</v>
      </c>
      <c r="Y136" s="9">
        <v>9.499999999992724</v>
      </c>
      <c r="Z136" s="9">
        <v>0</v>
      </c>
      <c r="AA136" s="9">
        <v>0</v>
      </c>
      <c r="AB136" s="9">
        <v>8.7999999999883585</v>
      </c>
      <c r="AC136" s="9">
        <v>0</v>
      </c>
      <c r="AD136" s="9">
        <v>2.5999999999912689</v>
      </c>
      <c r="AE136" s="9">
        <v>32.499999999992724</v>
      </c>
      <c r="AF136" s="9">
        <v>0</v>
      </c>
      <c r="AG136" s="9">
        <v>0</v>
      </c>
      <c r="AH136" s="294"/>
      <c r="AI136" s="294"/>
      <c r="AJ136" s="68"/>
      <c r="AK136" s="397"/>
      <c r="AL136" s="68"/>
      <c r="AM136" s="68"/>
      <c r="AO136" s="115"/>
      <c r="AP136" s="115"/>
      <c r="AQ136" s="115"/>
      <c r="AR136" s="115"/>
      <c r="AS136" s="115"/>
      <c r="AT136" s="115"/>
      <c r="AU136" s="115"/>
      <c r="AV136" s="115"/>
      <c r="AW136" s="115"/>
      <c r="AX136" s="115"/>
      <c r="AY136" s="115"/>
      <c r="AZ136" s="115"/>
      <c r="BA136" s="115"/>
      <c r="BB136" s="115"/>
      <c r="BC136" s="115"/>
      <c r="BD136" s="87"/>
      <c r="BE136" s="87"/>
      <c r="BF136" s="3"/>
      <c r="BG136" s="84"/>
      <c r="BH136" s="143"/>
    </row>
    <row r="137" spans="1:60" ht="15.75">
      <c r="A137" s="3" t="s">
        <v>817</v>
      </c>
      <c r="B137" s="3"/>
      <c r="C137" s="3"/>
      <c r="D137" s="34">
        <f t="shared" si="4"/>
        <v>418.49999999999721</v>
      </c>
      <c r="E137" s="9">
        <v>38.599999999999966</v>
      </c>
      <c r="F137" s="9">
        <v>21.599999999999966</v>
      </c>
      <c r="G137" s="9">
        <v>15.400000000000034</v>
      </c>
      <c r="H137" s="9">
        <v>87.800000000000068</v>
      </c>
      <c r="I137" s="9">
        <v>41.799999999999727</v>
      </c>
      <c r="J137" s="9">
        <v>0</v>
      </c>
      <c r="K137" s="9">
        <v>16.499999999999091</v>
      </c>
      <c r="L137" s="9">
        <v>0</v>
      </c>
      <c r="M137" s="9">
        <v>62.299999999996544</v>
      </c>
      <c r="N137" s="9">
        <v>3.2999999999956344</v>
      </c>
      <c r="O137" s="9">
        <v>0</v>
      </c>
      <c r="P137" s="9">
        <v>3.2999999999974534</v>
      </c>
      <c r="Q137" s="9">
        <v>2.3999999999978172</v>
      </c>
      <c r="R137" s="9">
        <v>38.299999999997453</v>
      </c>
      <c r="S137" s="9">
        <v>0</v>
      </c>
      <c r="T137" s="9">
        <v>0</v>
      </c>
      <c r="U137" s="9">
        <v>38.999999999998181</v>
      </c>
      <c r="V137" s="9">
        <v>0</v>
      </c>
      <c r="W137" s="9">
        <v>17.600000000005821</v>
      </c>
      <c r="X137" s="9">
        <v>0</v>
      </c>
      <c r="Y137" s="9">
        <v>6.6000000000021828</v>
      </c>
      <c r="Z137" s="9">
        <v>0</v>
      </c>
      <c r="AA137" s="9">
        <v>3.6000000000021828</v>
      </c>
      <c r="AB137" s="9">
        <v>0</v>
      </c>
      <c r="AC137" s="9">
        <v>20.400000000005093</v>
      </c>
      <c r="AD137" s="9">
        <v>0</v>
      </c>
      <c r="AE137" s="9">
        <v>0</v>
      </c>
      <c r="AF137" s="9">
        <v>0</v>
      </c>
      <c r="AG137" s="9">
        <v>0</v>
      </c>
      <c r="AH137" s="68"/>
      <c r="AI137" s="68"/>
      <c r="AJ137" s="68"/>
      <c r="AK137" s="396"/>
      <c r="AL137" s="68"/>
      <c r="AM137" s="68"/>
      <c r="AO137" s="115"/>
      <c r="AP137" s="115"/>
      <c r="AQ137" s="115"/>
      <c r="AR137" s="115"/>
      <c r="AS137" s="115"/>
      <c r="AT137" s="115"/>
      <c r="AU137" s="115"/>
      <c r="AV137" s="115"/>
      <c r="AW137" s="115"/>
      <c r="AX137" s="115"/>
      <c r="AY137" s="115"/>
      <c r="AZ137" s="115"/>
      <c r="BA137" s="115"/>
      <c r="BB137" s="115"/>
      <c r="BC137" s="115"/>
      <c r="BD137" s="87"/>
      <c r="BE137" s="87"/>
      <c r="BF137" s="3"/>
      <c r="BG137" s="84"/>
      <c r="BH137" s="143"/>
    </row>
    <row r="138" spans="1:60" ht="15.75">
      <c r="A138" s="65" t="s">
        <v>27</v>
      </c>
      <c r="B138" s="3"/>
      <c r="C138" s="3"/>
      <c r="D138" s="34">
        <f t="shared" si="4"/>
        <v>287.24999999997686</v>
      </c>
      <c r="E138" s="9">
        <v>1.5</v>
      </c>
      <c r="F138" s="9">
        <v>48.45</v>
      </c>
      <c r="G138" s="9">
        <v>0</v>
      </c>
      <c r="H138" s="9">
        <v>3.6000000000000227</v>
      </c>
      <c r="I138" s="9">
        <v>10.400000000000318</v>
      </c>
      <c r="J138" s="9">
        <v>0</v>
      </c>
      <c r="K138" s="9">
        <v>28.199999999998909</v>
      </c>
      <c r="L138" s="9">
        <v>0</v>
      </c>
      <c r="M138" s="9">
        <v>0</v>
      </c>
      <c r="N138" s="9">
        <v>8.9999999999972715</v>
      </c>
      <c r="O138" s="9">
        <v>0</v>
      </c>
      <c r="P138" s="9">
        <v>0</v>
      </c>
      <c r="Q138" s="9">
        <v>22.100000000000364</v>
      </c>
      <c r="R138" s="9">
        <v>40.099999999998545</v>
      </c>
      <c r="S138" s="9">
        <v>0</v>
      </c>
      <c r="T138" s="9">
        <v>5.2000000000007276</v>
      </c>
      <c r="U138" s="9">
        <v>27.599999999996726</v>
      </c>
      <c r="V138" s="9">
        <v>19.600000000002183</v>
      </c>
      <c r="W138" s="9">
        <v>3.2999999999992724</v>
      </c>
      <c r="X138" s="9">
        <v>0</v>
      </c>
      <c r="Y138" s="9">
        <v>8.3999999999978172</v>
      </c>
      <c r="Z138" s="9">
        <v>0</v>
      </c>
      <c r="AA138" s="9">
        <v>18.999999999996362</v>
      </c>
      <c r="AB138" s="9">
        <v>25.999999999996362</v>
      </c>
      <c r="AC138" s="9">
        <v>0</v>
      </c>
      <c r="AD138" s="9">
        <v>10.399999999994179</v>
      </c>
      <c r="AE138" s="9">
        <v>4.3999999999978172</v>
      </c>
      <c r="AF138" s="9">
        <v>0</v>
      </c>
      <c r="AG138" s="9">
        <v>0</v>
      </c>
      <c r="AH138" s="294"/>
      <c r="AI138" s="294"/>
      <c r="AJ138" s="68"/>
      <c r="AK138" s="396"/>
      <c r="AL138" s="68"/>
      <c r="AM138" s="68"/>
      <c r="AO138" s="115"/>
      <c r="AP138" s="115"/>
      <c r="AQ138" s="115"/>
      <c r="AR138" s="115"/>
      <c r="AS138" s="115"/>
      <c r="AT138" s="115"/>
      <c r="AU138" s="115"/>
      <c r="AV138" s="115"/>
      <c r="AW138" s="115"/>
      <c r="AX138" s="115"/>
      <c r="AY138" s="115"/>
      <c r="AZ138" s="115"/>
      <c r="BA138" s="115"/>
      <c r="BB138" s="115"/>
      <c r="BC138" s="115"/>
      <c r="BD138" s="87"/>
      <c r="BE138" s="87"/>
      <c r="BF138" s="3"/>
      <c r="BG138" s="84"/>
      <c r="BH138" s="143"/>
    </row>
    <row r="139" spans="1:60" ht="15.75">
      <c r="A139" s="3" t="s">
        <v>849</v>
      </c>
      <c r="B139" s="3"/>
      <c r="C139" s="3"/>
      <c r="D139" s="34">
        <f t="shared" si="4"/>
        <v>452.49999999997567</v>
      </c>
      <c r="E139" s="9">
        <v>36</v>
      </c>
      <c r="F139" s="9">
        <v>43.5</v>
      </c>
      <c r="G139" s="9">
        <v>0</v>
      </c>
      <c r="H139" s="9">
        <v>7.8000000000001819</v>
      </c>
      <c r="I139" s="9">
        <v>47.399999999999864</v>
      </c>
      <c r="J139" s="9">
        <v>0</v>
      </c>
      <c r="K139" s="9">
        <v>61.5</v>
      </c>
      <c r="L139" s="9">
        <v>0</v>
      </c>
      <c r="M139" s="9">
        <v>53.699999999998909</v>
      </c>
      <c r="N139" s="9">
        <v>4.3999999999978172</v>
      </c>
      <c r="O139" s="9">
        <v>0</v>
      </c>
      <c r="P139" s="9">
        <v>2.7999999999974534</v>
      </c>
      <c r="Q139" s="9">
        <v>32.999999999998181</v>
      </c>
      <c r="R139" s="9">
        <v>52.19999999999709</v>
      </c>
      <c r="S139" s="9">
        <v>0</v>
      </c>
      <c r="T139" s="9">
        <v>0</v>
      </c>
      <c r="U139" s="9">
        <v>60.69999999999709</v>
      </c>
      <c r="V139" s="9">
        <v>0</v>
      </c>
      <c r="W139" s="9">
        <v>0</v>
      </c>
      <c r="X139" s="9">
        <v>0</v>
      </c>
      <c r="Y139" s="9">
        <v>0</v>
      </c>
      <c r="Z139" s="9">
        <v>0</v>
      </c>
      <c r="AA139" s="9">
        <v>6.9000000000014552</v>
      </c>
      <c r="AB139" s="9">
        <v>23.999999999989086</v>
      </c>
      <c r="AC139" s="9">
        <v>0</v>
      </c>
      <c r="AD139" s="9">
        <v>0</v>
      </c>
      <c r="AE139" s="9">
        <v>18.599999999998545</v>
      </c>
      <c r="AF139" s="9">
        <v>0</v>
      </c>
      <c r="AG139" s="9">
        <v>0</v>
      </c>
      <c r="AH139" s="68"/>
      <c r="AI139" s="68"/>
      <c r="AJ139" s="68"/>
      <c r="AK139" s="397"/>
      <c r="AL139" s="68"/>
      <c r="AM139" s="68"/>
      <c r="AO139" s="115"/>
      <c r="AP139" s="115"/>
      <c r="AQ139" s="115"/>
      <c r="AR139" s="115"/>
      <c r="AS139" s="115"/>
      <c r="AT139" s="115"/>
      <c r="AU139" s="115"/>
      <c r="AV139" s="115"/>
      <c r="AW139" s="115"/>
      <c r="AX139" s="115"/>
      <c r="AY139" s="115"/>
      <c r="AZ139" s="115"/>
      <c r="BA139" s="115"/>
      <c r="BB139" s="115"/>
      <c r="BC139" s="115"/>
      <c r="BD139" s="87"/>
      <c r="BE139" s="87"/>
      <c r="BF139" s="3"/>
      <c r="BG139" s="84"/>
      <c r="BH139" s="143"/>
    </row>
    <row r="140" spans="1:60" ht="15.75">
      <c r="A140" s="3" t="s">
        <v>154</v>
      </c>
      <c r="B140" s="3"/>
      <c r="C140" s="3"/>
      <c r="D140" s="34">
        <f t="shared" si="4"/>
        <v>394.30000000001746</v>
      </c>
      <c r="E140" s="9">
        <v>37</v>
      </c>
      <c r="F140" s="9">
        <v>89.1</v>
      </c>
      <c r="G140" s="9">
        <v>0</v>
      </c>
      <c r="H140" s="9">
        <v>41.899999999999977</v>
      </c>
      <c r="I140" s="9">
        <v>0</v>
      </c>
      <c r="J140" s="9">
        <v>0</v>
      </c>
      <c r="K140" s="9">
        <v>28.699999999999818</v>
      </c>
      <c r="L140" s="9">
        <v>0</v>
      </c>
      <c r="M140" s="9">
        <v>48.800000000000182</v>
      </c>
      <c r="N140" s="9">
        <v>0</v>
      </c>
      <c r="O140" s="9">
        <v>0</v>
      </c>
      <c r="P140" s="9">
        <v>2.7999999999992724</v>
      </c>
      <c r="Q140" s="9">
        <v>20.400000000001455</v>
      </c>
      <c r="R140" s="9">
        <v>42.300000000001091</v>
      </c>
      <c r="S140" s="9">
        <v>3.9000000000014552</v>
      </c>
      <c r="T140" s="9">
        <v>0</v>
      </c>
      <c r="U140" s="9">
        <v>9.1000000000003638</v>
      </c>
      <c r="V140" s="9">
        <v>0</v>
      </c>
      <c r="W140" s="9">
        <v>37.299999999999272</v>
      </c>
      <c r="X140" s="9">
        <v>0</v>
      </c>
      <c r="Y140" s="9">
        <v>7.7000000000043656</v>
      </c>
      <c r="Z140" s="9">
        <v>0</v>
      </c>
      <c r="AA140" s="9">
        <v>5.500000000007276</v>
      </c>
      <c r="AB140" s="9">
        <v>0</v>
      </c>
      <c r="AC140" s="9">
        <v>0</v>
      </c>
      <c r="AD140" s="9">
        <v>19.80000000000291</v>
      </c>
      <c r="AE140" s="9">
        <v>0</v>
      </c>
      <c r="AF140" s="9">
        <v>0</v>
      </c>
      <c r="AG140" s="9">
        <v>0</v>
      </c>
      <c r="AH140" s="68"/>
      <c r="AI140" s="68"/>
      <c r="AJ140" s="68"/>
      <c r="AK140" s="396"/>
      <c r="AL140" s="68"/>
      <c r="AM140" s="68"/>
      <c r="AO140" s="115"/>
      <c r="AP140" s="115"/>
      <c r="AQ140" s="115"/>
      <c r="AR140" s="115"/>
      <c r="AS140" s="115"/>
      <c r="AT140" s="115"/>
      <c r="AU140" s="115"/>
      <c r="AV140" s="115"/>
      <c r="AW140" s="115"/>
      <c r="AX140" s="115"/>
      <c r="AY140" s="115"/>
      <c r="AZ140" s="115"/>
      <c r="BA140" s="115"/>
      <c r="BB140" s="115"/>
      <c r="BC140" s="115"/>
      <c r="BD140" s="87"/>
      <c r="BE140" s="87"/>
      <c r="BF140" s="3"/>
      <c r="BG140" s="84"/>
      <c r="BH140" s="143"/>
    </row>
    <row r="141" spans="1:60" ht="15.75">
      <c r="A141" s="3" t="s">
        <v>835</v>
      </c>
      <c r="B141" s="3"/>
      <c r="C141" s="3"/>
      <c r="D141" s="34">
        <f t="shared" si="4"/>
        <v>460.10000000002105</v>
      </c>
      <c r="E141" s="9">
        <v>63.8</v>
      </c>
      <c r="F141" s="9">
        <v>62.400000000000034</v>
      </c>
      <c r="G141" s="9">
        <v>3.6000000000000227</v>
      </c>
      <c r="H141" s="9">
        <v>46.699999999999932</v>
      </c>
      <c r="I141" s="9">
        <v>25.600000000000136</v>
      </c>
      <c r="J141" s="9">
        <v>13</v>
      </c>
      <c r="K141" s="9">
        <v>25.700000000000728</v>
      </c>
      <c r="L141" s="9">
        <v>0</v>
      </c>
      <c r="M141" s="9">
        <v>26.400000000001455</v>
      </c>
      <c r="N141" s="9">
        <v>64.800000000000182</v>
      </c>
      <c r="O141" s="9">
        <v>0</v>
      </c>
      <c r="P141" s="9">
        <v>0</v>
      </c>
      <c r="Q141" s="9">
        <v>52.900000000001455</v>
      </c>
      <c r="R141" s="9">
        <v>0</v>
      </c>
      <c r="S141" s="9">
        <v>0</v>
      </c>
      <c r="T141" s="9">
        <v>10.500000000001819</v>
      </c>
      <c r="U141" s="9">
        <v>22.799999999999272</v>
      </c>
      <c r="V141" s="9">
        <v>1.3000000000029104</v>
      </c>
      <c r="W141" s="9">
        <v>28.700000000000728</v>
      </c>
      <c r="X141" s="9">
        <v>0</v>
      </c>
      <c r="Y141" s="9">
        <v>0</v>
      </c>
      <c r="Z141" s="9">
        <v>0</v>
      </c>
      <c r="AA141" s="9">
        <v>0</v>
      </c>
      <c r="AB141" s="9">
        <v>7.7000000000080036</v>
      </c>
      <c r="AC141" s="9">
        <v>4.2000000000043656</v>
      </c>
      <c r="AD141" s="9">
        <v>0</v>
      </c>
      <c r="AE141" s="9">
        <v>0</v>
      </c>
      <c r="AF141" s="9">
        <v>0</v>
      </c>
      <c r="AG141" s="9">
        <v>0</v>
      </c>
      <c r="AH141" s="68"/>
      <c r="AI141" s="68"/>
      <c r="AJ141" s="68"/>
      <c r="AK141" s="396"/>
      <c r="AL141" s="68"/>
      <c r="AM141" s="68"/>
      <c r="AO141" s="115"/>
      <c r="AP141" s="115"/>
      <c r="AQ141" s="115"/>
      <c r="AR141" s="115"/>
      <c r="AS141" s="115"/>
      <c r="AT141" s="115"/>
      <c r="AU141" s="115"/>
      <c r="AV141" s="115"/>
      <c r="AW141" s="115"/>
      <c r="AX141" s="115"/>
      <c r="AY141" s="115"/>
      <c r="AZ141" s="115"/>
      <c r="BA141" s="115"/>
      <c r="BB141" s="115"/>
      <c r="BC141" s="115"/>
      <c r="BD141" s="87"/>
      <c r="BE141" s="87"/>
      <c r="BF141" s="3"/>
      <c r="BG141" s="84"/>
      <c r="BH141" s="143"/>
    </row>
    <row r="142" spans="1:60" ht="15.75">
      <c r="A142" t="s">
        <v>142</v>
      </c>
      <c r="B142" s="3"/>
      <c r="C142" s="3"/>
      <c r="D142" s="34">
        <f t="shared" si="4"/>
        <v>410.20000000002642</v>
      </c>
      <c r="E142" s="9">
        <v>37.299999999999997</v>
      </c>
      <c r="F142" s="9">
        <v>38.799999999999997</v>
      </c>
      <c r="G142" s="9">
        <v>0</v>
      </c>
      <c r="H142" s="9">
        <v>58.899999999999977</v>
      </c>
      <c r="I142" s="9">
        <v>16.7999999999995</v>
      </c>
      <c r="J142" s="9">
        <v>0</v>
      </c>
      <c r="K142" s="9">
        <v>25.800000000001091</v>
      </c>
      <c r="L142" s="9">
        <v>0</v>
      </c>
      <c r="M142" s="9">
        <v>3.5999999999994543</v>
      </c>
      <c r="N142" s="9">
        <v>3.2999999999983629</v>
      </c>
      <c r="O142" s="9">
        <v>0</v>
      </c>
      <c r="P142" s="9">
        <v>3.3000000000029104</v>
      </c>
      <c r="Q142" s="9">
        <v>48.500000000003638</v>
      </c>
      <c r="R142" s="9">
        <v>52.400000000003274</v>
      </c>
      <c r="S142" s="9">
        <v>27.30000000000291</v>
      </c>
      <c r="T142" s="9">
        <v>0</v>
      </c>
      <c r="U142" s="9">
        <v>24.600000000002183</v>
      </c>
      <c r="V142" s="9">
        <v>0</v>
      </c>
      <c r="W142" s="9">
        <v>27.299999999999272</v>
      </c>
      <c r="X142" s="9">
        <v>0</v>
      </c>
      <c r="Y142" s="9">
        <v>6.5999999999985448</v>
      </c>
      <c r="Z142" s="9">
        <v>0</v>
      </c>
      <c r="AA142" s="9">
        <v>1.1000000000021828</v>
      </c>
      <c r="AB142" s="9">
        <v>14.400000000001455</v>
      </c>
      <c r="AC142" s="9">
        <v>0</v>
      </c>
      <c r="AD142" s="9">
        <v>17.600000000005821</v>
      </c>
      <c r="AE142" s="9">
        <v>2.6000000000058208</v>
      </c>
      <c r="AF142" s="9">
        <v>0</v>
      </c>
      <c r="AG142" s="9">
        <v>0</v>
      </c>
      <c r="AH142" s="28"/>
      <c r="AI142" s="28"/>
      <c r="AJ142" s="68"/>
      <c r="AK142" s="396"/>
      <c r="AL142" s="68"/>
      <c r="AM142" s="68"/>
      <c r="AO142" s="115"/>
      <c r="AP142" s="115"/>
      <c r="AQ142" s="115"/>
      <c r="AR142" s="115"/>
      <c r="AS142" s="115"/>
      <c r="AT142" s="115"/>
      <c r="AU142" s="115"/>
      <c r="AV142" s="115"/>
      <c r="AW142" s="115"/>
      <c r="AX142" s="115"/>
      <c r="AY142" s="115"/>
      <c r="AZ142" s="115"/>
      <c r="BA142" s="115"/>
      <c r="BB142" s="115"/>
      <c r="BC142" s="115"/>
      <c r="BD142" s="87"/>
      <c r="BE142" s="87"/>
      <c r="BF142" s="3"/>
      <c r="BG142" s="84"/>
      <c r="BH142" s="143"/>
    </row>
    <row r="143" spans="1:60" ht="15.75">
      <c r="A143" s="3" t="s">
        <v>809</v>
      </c>
      <c r="B143" s="3"/>
      <c r="C143" s="3"/>
      <c r="D143" s="34">
        <f t="shared" si="4"/>
        <v>278.10000000000576</v>
      </c>
      <c r="E143" s="9">
        <v>2.5999999999999943</v>
      </c>
      <c r="F143" s="9">
        <v>36.099999999999994</v>
      </c>
      <c r="G143" s="9">
        <v>0</v>
      </c>
      <c r="H143" s="9">
        <v>36.799999999999955</v>
      </c>
      <c r="I143" s="9">
        <v>6</v>
      </c>
      <c r="J143" s="9">
        <v>0</v>
      </c>
      <c r="K143" s="9">
        <v>0</v>
      </c>
      <c r="L143" s="9">
        <v>0</v>
      </c>
      <c r="M143" s="9">
        <v>33.000000000001819</v>
      </c>
      <c r="N143" s="9">
        <v>36.300000000001091</v>
      </c>
      <c r="O143" s="9">
        <v>0</v>
      </c>
      <c r="P143" s="9">
        <v>0</v>
      </c>
      <c r="Q143" s="9">
        <v>0</v>
      </c>
      <c r="R143" s="9">
        <v>28.899999999999636</v>
      </c>
      <c r="S143" s="9">
        <v>0</v>
      </c>
      <c r="T143" s="9">
        <v>0</v>
      </c>
      <c r="U143" s="9">
        <v>20.399999999999636</v>
      </c>
      <c r="V143" s="9">
        <v>0</v>
      </c>
      <c r="W143" s="9">
        <v>0</v>
      </c>
      <c r="X143" s="9">
        <v>0</v>
      </c>
      <c r="Y143" s="9">
        <v>34.500000000003638</v>
      </c>
      <c r="Z143" s="9">
        <v>0</v>
      </c>
      <c r="AA143" s="9">
        <v>24.000000000003638</v>
      </c>
      <c r="AB143" s="9">
        <v>19.499999999996362</v>
      </c>
      <c r="AC143" s="9">
        <v>0</v>
      </c>
      <c r="AD143" s="9">
        <v>0</v>
      </c>
      <c r="AE143" s="9">
        <v>0</v>
      </c>
      <c r="AF143" s="9">
        <v>0</v>
      </c>
      <c r="AG143" s="9">
        <v>0</v>
      </c>
      <c r="AH143" s="68"/>
      <c r="AI143" s="68"/>
      <c r="AJ143" s="68"/>
      <c r="AK143" s="396"/>
      <c r="AL143" s="68"/>
      <c r="AM143" s="68"/>
      <c r="AO143" s="115"/>
      <c r="AP143" s="115"/>
      <c r="AQ143" s="115"/>
      <c r="AR143" s="115"/>
      <c r="AS143" s="115"/>
      <c r="AT143" s="115"/>
      <c r="AU143" s="115"/>
      <c r="AV143" s="115"/>
      <c r="AW143" s="115"/>
      <c r="AX143" s="115"/>
      <c r="AY143" s="115"/>
      <c r="AZ143" s="115"/>
      <c r="BA143" s="115"/>
      <c r="BB143" s="115"/>
      <c r="BC143" s="115"/>
      <c r="BD143" s="87"/>
      <c r="BE143" s="87"/>
      <c r="BF143" s="3"/>
      <c r="BG143" s="84"/>
      <c r="BH143" s="143"/>
    </row>
    <row r="144" spans="1:60" ht="15.75">
      <c r="A144" s="87" t="s">
        <v>1841</v>
      </c>
      <c r="B144" s="3"/>
      <c r="C144" s="3"/>
      <c r="D144" s="34">
        <f t="shared" si="4"/>
        <v>447.29999999992049</v>
      </c>
      <c r="E144" s="9">
        <v>30.800000000000011</v>
      </c>
      <c r="F144" s="9">
        <v>30.699999999999989</v>
      </c>
      <c r="G144" s="9">
        <v>0</v>
      </c>
      <c r="H144" s="9">
        <v>66.700000000000159</v>
      </c>
      <c r="I144" s="9">
        <v>0</v>
      </c>
      <c r="J144" s="9">
        <v>0</v>
      </c>
      <c r="K144" s="9">
        <v>23.500000000000909</v>
      </c>
      <c r="L144" s="9">
        <v>0</v>
      </c>
      <c r="M144" s="9">
        <v>30.800000000002001</v>
      </c>
      <c r="N144" s="9">
        <v>12.400000000001455</v>
      </c>
      <c r="O144" s="9">
        <v>0</v>
      </c>
      <c r="P144" s="9">
        <v>3.2999999999956344</v>
      </c>
      <c r="Q144" s="9">
        <v>0</v>
      </c>
      <c r="R144" s="9">
        <v>59.899999999995998</v>
      </c>
      <c r="S144" s="9">
        <v>0</v>
      </c>
      <c r="T144" s="9">
        <v>0</v>
      </c>
      <c r="U144" s="9">
        <v>22.599999999998545</v>
      </c>
      <c r="V144" s="9">
        <v>8.3999999999869033</v>
      </c>
      <c r="W144" s="9">
        <v>17.599999999987631</v>
      </c>
      <c r="X144" s="9">
        <v>0</v>
      </c>
      <c r="Y144" s="9">
        <v>56.999999999985448</v>
      </c>
      <c r="Z144" s="9">
        <v>0</v>
      </c>
      <c r="AA144" s="9">
        <v>28.999999999985448</v>
      </c>
      <c r="AB144" s="9">
        <v>0</v>
      </c>
      <c r="AC144" s="9">
        <v>0</v>
      </c>
      <c r="AD144" s="9">
        <v>22.399999999990541</v>
      </c>
      <c r="AE144" s="9">
        <v>32.199999999989814</v>
      </c>
      <c r="AF144" s="9">
        <v>0</v>
      </c>
      <c r="AG144" s="9">
        <v>0</v>
      </c>
      <c r="AH144" s="235"/>
      <c r="AI144" s="235"/>
      <c r="AJ144" s="68"/>
      <c r="AK144" s="396"/>
      <c r="AL144" s="68"/>
      <c r="AM144" s="68"/>
      <c r="AO144" s="115"/>
      <c r="AP144" s="115"/>
      <c r="AQ144" s="115"/>
      <c r="AR144" s="115"/>
      <c r="AS144" s="115"/>
      <c r="AT144" s="115"/>
      <c r="AU144" s="115"/>
      <c r="AV144" s="115"/>
      <c r="AW144" s="115"/>
      <c r="AX144" s="115"/>
      <c r="AY144" s="115"/>
      <c r="AZ144" s="115"/>
      <c r="BA144" s="115"/>
      <c r="BB144" s="115"/>
      <c r="BC144" s="115"/>
      <c r="BD144" s="87"/>
      <c r="BE144" s="87"/>
      <c r="BF144" s="3"/>
      <c r="BG144" s="84"/>
      <c r="BH144" s="143"/>
    </row>
    <row r="145" spans="1:60" ht="15.75">
      <c r="A145" s="3" t="s">
        <v>850</v>
      </c>
      <c r="B145" s="3"/>
      <c r="C145" s="3"/>
      <c r="D145" s="34">
        <f t="shared" si="4"/>
        <v>417.30000000001496</v>
      </c>
      <c r="E145" s="9">
        <v>51.699999999999996</v>
      </c>
      <c r="F145" s="9">
        <v>63</v>
      </c>
      <c r="G145" s="9">
        <v>0</v>
      </c>
      <c r="H145" s="9">
        <v>13.199999999999875</v>
      </c>
      <c r="I145" s="9">
        <v>21</v>
      </c>
      <c r="J145" s="9">
        <v>0</v>
      </c>
      <c r="K145" s="9">
        <v>35.999999999999091</v>
      </c>
      <c r="L145" s="9">
        <v>0</v>
      </c>
      <c r="M145" s="9">
        <v>0</v>
      </c>
      <c r="N145" s="9">
        <v>0</v>
      </c>
      <c r="O145" s="9">
        <v>0</v>
      </c>
      <c r="P145" s="9">
        <v>0</v>
      </c>
      <c r="Q145" s="9">
        <v>56.799999999999272</v>
      </c>
      <c r="R145" s="9">
        <v>47.900000000001455</v>
      </c>
      <c r="S145" s="9">
        <v>0</v>
      </c>
      <c r="T145" s="9">
        <v>0</v>
      </c>
      <c r="U145" s="9">
        <v>44.400000000001455</v>
      </c>
      <c r="V145" s="9">
        <v>0</v>
      </c>
      <c r="W145" s="9">
        <v>29.400000000008731</v>
      </c>
      <c r="X145" s="9">
        <v>0</v>
      </c>
      <c r="Y145" s="9">
        <v>7.2000000000043656</v>
      </c>
      <c r="Z145" s="9">
        <v>0</v>
      </c>
      <c r="AA145" s="9">
        <v>0</v>
      </c>
      <c r="AB145" s="9">
        <v>0</v>
      </c>
      <c r="AC145" s="9">
        <v>0</v>
      </c>
      <c r="AD145" s="9">
        <v>19.200000000000728</v>
      </c>
      <c r="AE145" s="9">
        <v>27.5</v>
      </c>
      <c r="AF145" s="9">
        <v>0</v>
      </c>
      <c r="AG145" s="9">
        <v>0</v>
      </c>
      <c r="AH145" s="68"/>
      <c r="AI145" s="68"/>
      <c r="AJ145" s="68"/>
      <c r="AK145" s="396"/>
      <c r="AL145" s="68"/>
      <c r="AM145" s="68"/>
      <c r="AO145" s="115"/>
      <c r="AP145" s="115"/>
      <c r="AQ145" s="115"/>
      <c r="AR145" s="115"/>
      <c r="AS145" s="115"/>
      <c r="AT145" s="115"/>
      <c r="AU145" s="115"/>
      <c r="AV145" s="115"/>
      <c r="AW145" s="115"/>
      <c r="AX145" s="115"/>
      <c r="AY145" s="115"/>
      <c r="AZ145" s="115"/>
      <c r="BA145" s="115"/>
      <c r="BB145" s="115"/>
      <c r="BC145" s="115"/>
      <c r="BD145" s="87"/>
      <c r="BE145" s="87"/>
      <c r="BF145" s="3"/>
      <c r="BG145" s="84"/>
      <c r="BH145" s="143"/>
    </row>
    <row r="146" spans="1:60" ht="15.75">
      <c r="A146" s="65" t="s">
        <v>2281</v>
      </c>
      <c r="B146" s="3"/>
      <c r="C146" s="3"/>
      <c r="D146" s="34">
        <f t="shared" si="4"/>
        <v>510.89999999999588</v>
      </c>
      <c r="E146" s="9">
        <v>16.199999999999989</v>
      </c>
      <c r="F146" s="9">
        <v>0</v>
      </c>
      <c r="G146" s="9">
        <v>3.0000000000000568</v>
      </c>
      <c r="H146" s="9">
        <v>59.399999999999977</v>
      </c>
      <c r="I146" s="9">
        <v>76.700000000000045</v>
      </c>
      <c r="J146" s="9">
        <v>0</v>
      </c>
      <c r="K146" s="9">
        <v>44.399999999997817</v>
      </c>
      <c r="L146" s="9">
        <v>0</v>
      </c>
      <c r="M146" s="9">
        <v>1.3999999999978172</v>
      </c>
      <c r="N146" s="9">
        <v>25.699999999999818</v>
      </c>
      <c r="O146" s="9">
        <v>0</v>
      </c>
      <c r="P146" s="9">
        <v>4.1999999999989086</v>
      </c>
      <c r="Q146" s="9">
        <v>18.699999999999818</v>
      </c>
      <c r="R146" s="9">
        <v>13.800000000000182</v>
      </c>
      <c r="S146" s="9">
        <v>0</v>
      </c>
      <c r="T146" s="9">
        <v>45.600000000000364</v>
      </c>
      <c r="U146" s="9">
        <v>18.699999999998909</v>
      </c>
      <c r="V146" s="9">
        <v>8.3999999999996362</v>
      </c>
      <c r="W146" s="9">
        <v>23.100000000000364</v>
      </c>
      <c r="X146" s="9">
        <v>10.80000000000291</v>
      </c>
      <c r="Y146" s="9">
        <v>36.5</v>
      </c>
      <c r="Z146" s="9">
        <v>0</v>
      </c>
      <c r="AA146" s="9">
        <v>52.300000000001091</v>
      </c>
      <c r="AB146" s="9">
        <v>34.399999999999636</v>
      </c>
      <c r="AC146" s="9">
        <v>0</v>
      </c>
      <c r="AD146" s="9">
        <v>17.599999999998545</v>
      </c>
      <c r="AE146" s="9">
        <v>0</v>
      </c>
      <c r="AF146" s="9">
        <v>0</v>
      </c>
      <c r="AG146" s="9">
        <v>0</v>
      </c>
      <c r="AH146" s="294"/>
      <c r="AI146" s="294"/>
      <c r="AJ146" s="68"/>
      <c r="AK146" s="397"/>
      <c r="AL146" s="68"/>
      <c r="AM146" s="68"/>
      <c r="AO146" s="115"/>
      <c r="AP146" s="115"/>
      <c r="AQ146" s="115"/>
      <c r="AR146" s="115"/>
      <c r="AS146" s="115"/>
      <c r="AT146" s="115"/>
      <c r="AU146" s="115"/>
      <c r="AV146" s="115"/>
      <c r="AW146" s="115"/>
      <c r="AX146" s="115"/>
      <c r="AY146" s="115"/>
      <c r="AZ146" s="115"/>
      <c r="BA146" s="115"/>
      <c r="BB146" s="115"/>
      <c r="BC146" s="115"/>
      <c r="BD146" s="87"/>
      <c r="BE146" s="87"/>
      <c r="BF146" s="3"/>
      <c r="BG146" s="84"/>
      <c r="BH146" s="143"/>
    </row>
    <row r="147" spans="1:60" ht="15.75">
      <c r="A147" s="3" t="s">
        <v>820</v>
      </c>
      <c r="B147" s="3"/>
      <c r="C147" s="3"/>
      <c r="D147" s="34">
        <f t="shared" si="4"/>
        <v>355.29999999999882</v>
      </c>
      <c r="E147" s="9">
        <v>37.499999999999972</v>
      </c>
      <c r="F147" s="9">
        <v>4.1999999999999886</v>
      </c>
      <c r="G147" s="9">
        <v>0</v>
      </c>
      <c r="H147" s="9">
        <v>21.600000000000023</v>
      </c>
      <c r="I147" s="9">
        <v>16.799999999999955</v>
      </c>
      <c r="J147" s="9">
        <v>0</v>
      </c>
      <c r="K147" s="9">
        <v>60.699999999998909</v>
      </c>
      <c r="L147" s="9">
        <v>0</v>
      </c>
      <c r="M147" s="9">
        <v>37.699999999998909</v>
      </c>
      <c r="N147" s="9">
        <v>0</v>
      </c>
      <c r="O147" s="9">
        <v>0</v>
      </c>
      <c r="P147" s="9">
        <v>0</v>
      </c>
      <c r="Q147" s="9">
        <v>51.899999999999636</v>
      </c>
      <c r="R147" s="9">
        <v>43.800000000001091</v>
      </c>
      <c r="S147" s="9">
        <v>0</v>
      </c>
      <c r="T147" s="9">
        <v>0</v>
      </c>
      <c r="U147" s="9">
        <v>9.8000000000010914</v>
      </c>
      <c r="V147" s="9">
        <v>0</v>
      </c>
      <c r="W147" s="9">
        <v>31.5</v>
      </c>
      <c r="X147" s="9">
        <v>0</v>
      </c>
      <c r="Y147" s="9">
        <v>13.799999999999272</v>
      </c>
      <c r="Z147" s="9">
        <v>0</v>
      </c>
      <c r="AA147" s="9">
        <v>0</v>
      </c>
      <c r="AB147" s="9">
        <v>26</v>
      </c>
      <c r="AC147" s="9">
        <v>0</v>
      </c>
      <c r="AD147" s="9">
        <v>0</v>
      </c>
      <c r="AE147" s="9">
        <v>0</v>
      </c>
      <c r="AF147" s="9">
        <v>0</v>
      </c>
      <c r="AG147" s="9">
        <v>0</v>
      </c>
      <c r="AH147" s="68"/>
      <c r="AI147" s="68"/>
      <c r="AJ147" s="68"/>
      <c r="AK147" s="396"/>
      <c r="AL147" s="68"/>
      <c r="AM147" s="68"/>
      <c r="AO147" s="115"/>
      <c r="AP147" s="115"/>
      <c r="AQ147" s="115"/>
      <c r="AR147" s="115"/>
      <c r="AS147" s="115"/>
      <c r="AT147" s="115"/>
      <c r="AU147" s="115"/>
      <c r="AV147" s="115"/>
      <c r="AW147" s="115"/>
      <c r="AX147" s="115"/>
      <c r="AY147" s="115"/>
      <c r="AZ147" s="115"/>
      <c r="BA147" s="115"/>
      <c r="BB147" s="115"/>
      <c r="BC147" s="115"/>
      <c r="BD147" s="87"/>
      <c r="BE147" s="87"/>
      <c r="BF147" s="3"/>
      <c r="BG147" s="84"/>
      <c r="BH147" s="143"/>
    </row>
    <row r="148" spans="1:60" ht="15.75">
      <c r="A148" s="3" t="s">
        <v>819</v>
      </c>
      <c r="B148" s="3"/>
      <c r="C148" s="3"/>
      <c r="D148" s="34">
        <f t="shared" si="4"/>
        <v>327.60000000000105</v>
      </c>
      <c r="E148" s="9">
        <v>33.799999999999997</v>
      </c>
      <c r="F148" s="9">
        <v>54.200000000000017</v>
      </c>
      <c r="G148" s="9">
        <v>0</v>
      </c>
      <c r="H148" s="9">
        <v>18</v>
      </c>
      <c r="I148" s="9">
        <v>57.900000000000318</v>
      </c>
      <c r="J148" s="9">
        <v>0</v>
      </c>
      <c r="K148" s="9">
        <v>0</v>
      </c>
      <c r="L148" s="9">
        <v>0</v>
      </c>
      <c r="M148" s="9">
        <v>24.199999999997999</v>
      </c>
      <c r="N148" s="9">
        <v>3.5999999999976353</v>
      </c>
      <c r="O148" s="9">
        <v>0</v>
      </c>
      <c r="P148" s="9">
        <v>3.6000000000003638</v>
      </c>
      <c r="Q148" s="9">
        <v>20.900000000001455</v>
      </c>
      <c r="R148" s="9">
        <v>41.700000000000728</v>
      </c>
      <c r="S148" s="9">
        <v>0</v>
      </c>
      <c r="T148" s="9">
        <v>0</v>
      </c>
      <c r="U148" s="9">
        <v>37.899999999995998</v>
      </c>
      <c r="V148" s="9">
        <v>0</v>
      </c>
      <c r="W148" s="9">
        <v>23.099999999998545</v>
      </c>
      <c r="X148" s="9">
        <v>0</v>
      </c>
      <c r="Y148" s="9">
        <v>0</v>
      </c>
      <c r="Z148" s="9">
        <v>0</v>
      </c>
      <c r="AA148" s="9">
        <v>1.2000000000007276</v>
      </c>
      <c r="AB148" s="9">
        <v>3</v>
      </c>
      <c r="AC148" s="9">
        <v>0</v>
      </c>
      <c r="AD148" s="9">
        <v>0</v>
      </c>
      <c r="AE148" s="9">
        <v>4.500000000007276</v>
      </c>
      <c r="AF148" s="9">
        <v>0</v>
      </c>
      <c r="AG148" s="9">
        <v>0</v>
      </c>
      <c r="AH148" s="68"/>
      <c r="AI148" s="68"/>
      <c r="AJ148" s="68"/>
      <c r="AK148" s="397"/>
      <c r="AL148" s="68"/>
      <c r="AM148" s="68"/>
      <c r="AO148" s="115"/>
      <c r="AP148" s="115"/>
      <c r="AQ148" s="115"/>
      <c r="AR148" s="115"/>
      <c r="AS148" s="115"/>
      <c r="AT148" s="115"/>
      <c r="AU148" s="115"/>
      <c r="AV148" s="115"/>
      <c r="AW148" s="115"/>
      <c r="AX148" s="115"/>
      <c r="AY148" s="115"/>
      <c r="AZ148" s="115"/>
      <c r="BA148" s="115"/>
      <c r="BB148" s="115"/>
      <c r="BC148" s="115"/>
      <c r="BD148" s="87"/>
      <c r="BE148" s="87"/>
      <c r="BF148" s="3"/>
      <c r="BG148" s="84"/>
      <c r="BH148" s="143"/>
    </row>
    <row r="149" spans="1:60" ht="15.75">
      <c r="A149" s="65" t="s">
        <v>2283</v>
      </c>
      <c r="B149" s="3"/>
      <c r="C149" s="3"/>
      <c r="D149" s="34">
        <f t="shared" si="4"/>
        <v>299.15000000000612</v>
      </c>
      <c r="E149" s="9">
        <v>0</v>
      </c>
      <c r="F149" s="9">
        <v>32.6</v>
      </c>
      <c r="G149" s="9">
        <v>0</v>
      </c>
      <c r="H149" s="9">
        <v>0</v>
      </c>
      <c r="I149" s="9">
        <v>12.199999999999818</v>
      </c>
      <c r="J149" s="9">
        <v>0</v>
      </c>
      <c r="K149" s="9">
        <v>29.250000000000455</v>
      </c>
      <c r="L149" s="9">
        <v>0</v>
      </c>
      <c r="M149" s="9">
        <v>21.300000000000182</v>
      </c>
      <c r="N149" s="9">
        <v>71.400000000000546</v>
      </c>
      <c r="O149" s="9">
        <v>0</v>
      </c>
      <c r="P149" s="9">
        <v>0</v>
      </c>
      <c r="Q149" s="9">
        <v>0</v>
      </c>
      <c r="R149" s="9">
        <v>0</v>
      </c>
      <c r="S149" s="9">
        <v>0</v>
      </c>
      <c r="T149" s="9">
        <v>10.500000000001819</v>
      </c>
      <c r="U149" s="9">
        <v>13.200000000004366</v>
      </c>
      <c r="V149" s="9">
        <v>2.2000000000025466</v>
      </c>
      <c r="W149" s="9">
        <v>24.400000000001455</v>
      </c>
      <c r="X149" s="9">
        <v>34.799999999997453</v>
      </c>
      <c r="Y149" s="9">
        <v>7.7999999999992724</v>
      </c>
      <c r="Z149" s="9">
        <v>0</v>
      </c>
      <c r="AA149" s="9">
        <v>15.100000000000364</v>
      </c>
      <c r="AB149" s="9">
        <v>22</v>
      </c>
      <c r="AC149" s="9">
        <v>0</v>
      </c>
      <c r="AD149" s="9">
        <v>0</v>
      </c>
      <c r="AE149" s="9">
        <v>2.3999999999978172</v>
      </c>
      <c r="AF149" s="9">
        <v>0</v>
      </c>
      <c r="AG149" s="9">
        <v>0</v>
      </c>
      <c r="AH149" s="294"/>
      <c r="AI149" s="294"/>
      <c r="AJ149" s="68"/>
      <c r="AK149" s="397"/>
      <c r="AL149" s="68"/>
      <c r="AM149" s="68"/>
      <c r="AO149" s="115"/>
      <c r="AP149" s="115"/>
      <c r="AQ149" s="115"/>
      <c r="AR149" s="115"/>
      <c r="AS149" s="115"/>
      <c r="AT149" s="115"/>
      <c r="AU149" s="115"/>
      <c r="AV149" s="115"/>
      <c r="AW149" s="115"/>
      <c r="AX149" s="115"/>
      <c r="AY149" s="115"/>
      <c r="AZ149" s="115"/>
      <c r="BA149" s="115"/>
      <c r="BB149" s="115"/>
      <c r="BC149" s="115"/>
      <c r="BD149" s="87"/>
      <c r="BE149" s="87"/>
      <c r="BF149" s="3"/>
      <c r="BG149" s="84"/>
      <c r="BH149" s="143"/>
    </row>
    <row r="150" spans="1:60" ht="15.75">
      <c r="A150" s="65" t="s">
        <v>2543</v>
      </c>
      <c r="B150" s="3"/>
      <c r="C150" s="3"/>
      <c r="D150" s="34">
        <f t="shared" si="4"/>
        <v>359.30000000001439</v>
      </c>
      <c r="E150" s="9">
        <v>37.5</v>
      </c>
      <c r="F150" s="9">
        <v>11.299999999999997</v>
      </c>
      <c r="G150" s="9">
        <v>14.300000000000011</v>
      </c>
      <c r="H150" s="9">
        <v>21</v>
      </c>
      <c r="I150" s="9">
        <v>0</v>
      </c>
      <c r="J150" s="9">
        <v>0</v>
      </c>
      <c r="K150" s="9">
        <v>28.099999999999454</v>
      </c>
      <c r="L150" s="9">
        <v>0</v>
      </c>
      <c r="M150" s="9">
        <v>37.699999999998909</v>
      </c>
      <c r="N150" s="9">
        <v>14.299999999999272</v>
      </c>
      <c r="O150" s="9">
        <v>0</v>
      </c>
      <c r="P150" s="9">
        <v>0</v>
      </c>
      <c r="Q150" s="9">
        <v>40.400000000001455</v>
      </c>
      <c r="R150" s="9">
        <v>58.800000000001091</v>
      </c>
      <c r="S150" s="9">
        <v>0</v>
      </c>
      <c r="T150" s="9">
        <v>0</v>
      </c>
      <c r="U150" s="9">
        <v>12.699999999998909</v>
      </c>
      <c r="V150" s="9">
        <v>0</v>
      </c>
      <c r="W150" s="9">
        <v>36.300000000006548</v>
      </c>
      <c r="X150" s="9">
        <v>0</v>
      </c>
      <c r="Y150" s="9">
        <v>0</v>
      </c>
      <c r="Z150" s="9">
        <v>0</v>
      </c>
      <c r="AA150" s="9">
        <v>21.600000000002183</v>
      </c>
      <c r="AB150" s="9">
        <v>0</v>
      </c>
      <c r="AC150" s="9">
        <v>0</v>
      </c>
      <c r="AD150" s="9">
        <v>0</v>
      </c>
      <c r="AE150" s="9">
        <v>25.300000000006548</v>
      </c>
      <c r="AF150" s="9">
        <v>0</v>
      </c>
      <c r="AG150" s="9">
        <v>0</v>
      </c>
      <c r="AH150" s="294"/>
      <c r="AI150" s="294"/>
      <c r="AJ150" s="68"/>
      <c r="AK150" s="396"/>
      <c r="AL150" s="68"/>
      <c r="AM150" s="68"/>
      <c r="AO150" s="115"/>
      <c r="AP150" s="115"/>
      <c r="AQ150" s="115"/>
      <c r="AR150" s="115"/>
      <c r="AS150" s="115"/>
      <c r="AT150" s="115"/>
      <c r="AU150" s="115"/>
      <c r="AV150" s="115"/>
      <c r="AW150" s="115"/>
      <c r="AX150" s="115"/>
      <c r="AY150" s="115"/>
      <c r="AZ150" s="115"/>
      <c r="BA150" s="115"/>
      <c r="BB150" s="115"/>
      <c r="BC150" s="115"/>
      <c r="BD150" s="87"/>
      <c r="BE150" s="87"/>
      <c r="BF150" s="3"/>
      <c r="BG150" s="84"/>
      <c r="BH150" s="143"/>
    </row>
    <row r="151" spans="1:60" ht="15.75">
      <c r="A151" s="3" t="s">
        <v>804</v>
      </c>
      <c r="B151" s="3"/>
      <c r="C151" s="3"/>
      <c r="D151" s="34">
        <f t="shared" si="4"/>
        <v>371.49999999998363</v>
      </c>
      <c r="E151" s="9">
        <v>26</v>
      </c>
      <c r="F151" s="9">
        <v>55.600000000000009</v>
      </c>
      <c r="G151" s="9">
        <v>0</v>
      </c>
      <c r="H151" s="9">
        <v>21.399999999999977</v>
      </c>
      <c r="I151" s="9">
        <v>0</v>
      </c>
      <c r="J151" s="9">
        <v>0</v>
      </c>
      <c r="K151" s="9">
        <v>0</v>
      </c>
      <c r="L151" s="9">
        <v>0</v>
      </c>
      <c r="M151" s="9">
        <v>54.600000000000364</v>
      </c>
      <c r="N151" s="9">
        <v>0</v>
      </c>
      <c r="O151" s="9">
        <v>0</v>
      </c>
      <c r="P151" s="9">
        <v>0</v>
      </c>
      <c r="Q151" s="9">
        <v>2.3999999999996362</v>
      </c>
      <c r="R151" s="9">
        <v>30</v>
      </c>
      <c r="S151" s="9">
        <v>0</v>
      </c>
      <c r="T151" s="9">
        <v>0</v>
      </c>
      <c r="U151" s="9">
        <v>48.399999999995998</v>
      </c>
      <c r="V151" s="9">
        <v>22</v>
      </c>
      <c r="W151" s="9">
        <v>0</v>
      </c>
      <c r="X151" s="9">
        <v>0</v>
      </c>
      <c r="Y151" s="9">
        <v>39.19999999999709</v>
      </c>
      <c r="Z151" s="9">
        <v>0</v>
      </c>
      <c r="AA151" s="9">
        <v>5.999999999996362</v>
      </c>
      <c r="AB151" s="9">
        <v>12.099999999994907</v>
      </c>
      <c r="AC151" s="9">
        <v>0</v>
      </c>
      <c r="AD151" s="9">
        <v>22.399999999997817</v>
      </c>
      <c r="AE151" s="9">
        <v>31.400000000001455</v>
      </c>
      <c r="AF151" s="9">
        <v>0</v>
      </c>
      <c r="AG151" s="9">
        <v>0</v>
      </c>
      <c r="AH151" s="68"/>
      <c r="AI151" s="68"/>
      <c r="AJ151" s="68"/>
      <c r="AK151" s="397"/>
      <c r="AL151" s="68"/>
      <c r="AM151" s="68"/>
      <c r="AO151" s="115"/>
      <c r="AP151" s="115"/>
      <c r="AQ151" s="115"/>
      <c r="AR151" s="115"/>
      <c r="AS151" s="115"/>
      <c r="AT151" s="115"/>
      <c r="AU151" s="115"/>
      <c r="AV151" s="115"/>
      <c r="AW151" s="115"/>
      <c r="AX151" s="115"/>
      <c r="AY151" s="115"/>
      <c r="AZ151" s="115"/>
      <c r="BA151" s="115"/>
      <c r="BB151" s="115"/>
      <c r="BC151" s="115"/>
      <c r="BD151" s="87"/>
      <c r="BE151" s="87"/>
      <c r="BF151" s="3"/>
      <c r="BG151" s="84"/>
      <c r="BH151" s="143"/>
    </row>
    <row r="152" spans="1:60" ht="15.75">
      <c r="A152" s="65" t="s">
        <v>2259</v>
      </c>
      <c r="B152" s="3"/>
      <c r="C152" s="3"/>
      <c r="D152" s="34">
        <f t="shared" si="4"/>
        <v>166.40000000001342</v>
      </c>
      <c r="E152" s="9">
        <v>34.5</v>
      </c>
      <c r="F152" s="9">
        <v>33.299999999999983</v>
      </c>
      <c r="G152" s="9">
        <v>0</v>
      </c>
      <c r="H152" s="9">
        <v>8.3999999999999773</v>
      </c>
      <c r="I152" s="9">
        <v>0</v>
      </c>
      <c r="J152" s="9">
        <v>0</v>
      </c>
      <c r="K152" s="9">
        <v>0</v>
      </c>
      <c r="L152" s="9">
        <v>0</v>
      </c>
      <c r="M152" s="9">
        <v>15.599999999998545</v>
      </c>
      <c r="N152" s="9">
        <v>0</v>
      </c>
      <c r="O152" s="9">
        <v>0</v>
      </c>
      <c r="P152" s="9">
        <v>0</v>
      </c>
      <c r="Q152" s="9">
        <v>0</v>
      </c>
      <c r="R152" s="9">
        <v>31.100000000000364</v>
      </c>
      <c r="S152" s="9">
        <v>0</v>
      </c>
      <c r="T152" s="9">
        <v>0</v>
      </c>
      <c r="U152" s="9">
        <v>0</v>
      </c>
      <c r="V152" s="9">
        <v>8.4000000000050932</v>
      </c>
      <c r="W152" s="9">
        <v>0</v>
      </c>
      <c r="X152" s="9">
        <v>0</v>
      </c>
      <c r="Y152" s="9">
        <v>7.500000000007276</v>
      </c>
      <c r="Z152" s="9">
        <v>0</v>
      </c>
      <c r="AA152" s="9">
        <v>0</v>
      </c>
      <c r="AB152" s="9">
        <v>0</v>
      </c>
      <c r="AC152" s="9">
        <v>0</v>
      </c>
      <c r="AD152" s="9">
        <v>0</v>
      </c>
      <c r="AE152" s="9">
        <v>27.600000000002183</v>
      </c>
      <c r="AF152" s="9">
        <v>0</v>
      </c>
      <c r="AG152" s="9">
        <v>0</v>
      </c>
      <c r="AH152" s="294"/>
      <c r="AI152" s="294"/>
      <c r="AJ152" s="68"/>
      <c r="AK152" s="397"/>
      <c r="AL152" s="68"/>
      <c r="AM152" s="68"/>
      <c r="AO152" s="115"/>
      <c r="AP152" s="115"/>
      <c r="AQ152" s="115"/>
      <c r="AR152" s="115"/>
      <c r="AS152" s="115"/>
      <c r="AT152" s="115"/>
      <c r="AU152" s="115"/>
      <c r="AV152" s="115"/>
      <c r="AW152" s="115"/>
      <c r="AX152" s="115"/>
      <c r="AY152" s="115"/>
      <c r="AZ152" s="115"/>
      <c r="BA152" s="115"/>
      <c r="BB152" s="115"/>
      <c r="BC152" s="115"/>
      <c r="BD152" s="87"/>
      <c r="BE152" s="87"/>
      <c r="BF152" s="3"/>
      <c r="BG152" s="84"/>
      <c r="BH152" s="143"/>
    </row>
    <row r="153" spans="1:60" ht="15.75">
      <c r="A153" s="65" t="s">
        <v>2217</v>
      </c>
      <c r="B153" s="3"/>
      <c r="C153" s="3"/>
      <c r="D153" s="34">
        <f t="shared" ref="D153:D168" si="5">SUM(E153:DZ153)</f>
        <v>256.90000000001908</v>
      </c>
      <c r="E153" s="9">
        <v>39.000000000000014</v>
      </c>
      <c r="F153" s="9">
        <v>0</v>
      </c>
      <c r="G153" s="9">
        <v>0</v>
      </c>
      <c r="H153" s="9">
        <v>14.399999999999977</v>
      </c>
      <c r="I153" s="9">
        <v>0</v>
      </c>
      <c r="J153" s="9">
        <v>0</v>
      </c>
      <c r="K153" s="9">
        <v>16.5</v>
      </c>
      <c r="L153" s="9">
        <v>0</v>
      </c>
      <c r="M153" s="9">
        <v>9.0000000000009095</v>
      </c>
      <c r="N153" s="9">
        <v>0</v>
      </c>
      <c r="O153" s="9">
        <v>0</v>
      </c>
      <c r="P153" s="9">
        <v>0</v>
      </c>
      <c r="Q153" s="9">
        <v>25.500000000001819</v>
      </c>
      <c r="R153" s="9">
        <v>34.100000000000364</v>
      </c>
      <c r="S153" s="9">
        <v>0</v>
      </c>
      <c r="T153" s="9">
        <v>0</v>
      </c>
      <c r="U153" s="9">
        <v>11.399999999997817</v>
      </c>
      <c r="V153" s="9">
        <v>0</v>
      </c>
      <c r="W153" s="9">
        <v>31.500000000007276</v>
      </c>
      <c r="X153" s="9">
        <v>0</v>
      </c>
      <c r="Y153" s="9">
        <v>14.900000000005093</v>
      </c>
      <c r="Z153" s="9">
        <v>0</v>
      </c>
      <c r="AA153" s="9">
        <v>0</v>
      </c>
      <c r="AB153" s="9">
        <v>0</v>
      </c>
      <c r="AC153" s="9">
        <v>0</v>
      </c>
      <c r="AD153" s="9">
        <v>22.400000000005093</v>
      </c>
      <c r="AE153" s="9">
        <v>38.200000000000728</v>
      </c>
      <c r="AF153" s="9">
        <v>0</v>
      </c>
      <c r="AG153" s="9">
        <v>0</v>
      </c>
      <c r="AH153" s="294"/>
      <c r="AI153" s="294"/>
      <c r="AJ153" s="68"/>
      <c r="AK153" s="396"/>
      <c r="AL153" s="68"/>
      <c r="AM153" s="68"/>
      <c r="AO153" s="115"/>
      <c r="AP153" s="115"/>
      <c r="AQ153" s="115"/>
      <c r="AR153" s="115"/>
      <c r="AS153" s="115"/>
      <c r="AT153" s="115"/>
      <c r="AU153" s="115"/>
      <c r="AV153" s="115"/>
      <c r="AW153" s="115"/>
      <c r="AX153" s="115"/>
      <c r="AY153" s="115"/>
      <c r="AZ153" s="115"/>
      <c r="BA153" s="115"/>
      <c r="BB153" s="115"/>
      <c r="BC153" s="115"/>
      <c r="BD153" s="87"/>
      <c r="BE153" s="87"/>
      <c r="BF153" s="3"/>
      <c r="BG153" s="84"/>
      <c r="BH153" s="143"/>
    </row>
    <row r="154" spans="1:60" ht="15.75">
      <c r="A154" s="65" t="s">
        <v>31</v>
      </c>
      <c r="B154" s="3"/>
      <c r="C154" s="3"/>
      <c r="D154" s="34">
        <f t="shared" si="5"/>
        <v>562.90000000005534</v>
      </c>
      <c r="E154" s="9">
        <v>25.5</v>
      </c>
      <c r="F154" s="9">
        <v>101.8</v>
      </c>
      <c r="G154" s="9">
        <v>0</v>
      </c>
      <c r="H154" s="9">
        <v>9.0000000000001137</v>
      </c>
      <c r="I154" s="9">
        <v>21.000000000000227</v>
      </c>
      <c r="J154" s="9">
        <v>0</v>
      </c>
      <c r="K154" s="9">
        <v>30.899999999999636</v>
      </c>
      <c r="L154" s="9">
        <v>0</v>
      </c>
      <c r="M154" s="9">
        <v>26.400000000001455</v>
      </c>
      <c r="N154" s="9">
        <v>8.4000000000032742</v>
      </c>
      <c r="O154" s="9">
        <v>0</v>
      </c>
      <c r="P154" s="9">
        <v>3.6000000000040018</v>
      </c>
      <c r="Q154" s="9">
        <v>66.400000000003274</v>
      </c>
      <c r="R154" s="9">
        <v>29.69999999999709</v>
      </c>
      <c r="S154" s="9">
        <v>0</v>
      </c>
      <c r="T154" s="9">
        <v>0</v>
      </c>
      <c r="U154" s="9">
        <v>2.4000000000032742</v>
      </c>
      <c r="V154" s="9">
        <v>46.700000000004366</v>
      </c>
      <c r="W154" s="9">
        <v>29.400000000005093</v>
      </c>
      <c r="X154" s="9">
        <v>7.7000000000043656</v>
      </c>
      <c r="Y154" s="9">
        <v>8.4000000000014552</v>
      </c>
      <c r="Z154" s="9">
        <v>60.000000000003638</v>
      </c>
      <c r="AA154" s="9">
        <v>3.6000000000021828</v>
      </c>
      <c r="AB154" s="9">
        <v>15.400000000008731</v>
      </c>
      <c r="AC154" s="9">
        <v>0</v>
      </c>
      <c r="AD154" s="9">
        <v>22.400000000005093</v>
      </c>
      <c r="AE154" s="9">
        <v>44.200000000008004</v>
      </c>
      <c r="AF154" s="9">
        <v>0</v>
      </c>
      <c r="AG154" s="9">
        <v>0</v>
      </c>
      <c r="AH154" s="294"/>
      <c r="AI154" s="294"/>
      <c r="AJ154" s="68"/>
      <c r="AK154" s="396"/>
      <c r="AL154" s="68"/>
      <c r="AM154" s="68"/>
      <c r="AO154" s="115"/>
      <c r="AP154" s="115"/>
      <c r="AQ154" s="115"/>
      <c r="AR154" s="115"/>
      <c r="AS154" s="115"/>
      <c r="AT154" s="115"/>
      <c r="AU154" s="115"/>
      <c r="AV154" s="115"/>
      <c r="AW154" s="115"/>
      <c r="AX154" s="115"/>
      <c r="AY154" s="115"/>
      <c r="AZ154" s="115"/>
      <c r="BA154" s="115"/>
      <c r="BB154" s="115"/>
      <c r="BC154" s="115"/>
      <c r="BD154" s="87"/>
      <c r="BE154" s="87"/>
      <c r="BF154" s="3"/>
      <c r="BG154" s="84"/>
      <c r="BH154" s="143"/>
    </row>
    <row r="155" spans="1:60" ht="15.75">
      <c r="A155" s="3" t="s">
        <v>861</v>
      </c>
      <c r="B155" s="3"/>
      <c r="C155" s="3"/>
      <c r="D155" s="34">
        <f t="shared" si="5"/>
        <v>369.09999999995398</v>
      </c>
      <c r="E155" s="9">
        <v>48.899999999999991</v>
      </c>
      <c r="F155" s="9">
        <v>50.199999999999989</v>
      </c>
      <c r="G155" s="9">
        <v>2.4000000000000341</v>
      </c>
      <c r="H155" s="9">
        <v>9</v>
      </c>
      <c r="I155" s="9">
        <v>0</v>
      </c>
      <c r="J155" s="9">
        <v>0</v>
      </c>
      <c r="K155" s="9">
        <v>0</v>
      </c>
      <c r="L155" s="9">
        <v>0</v>
      </c>
      <c r="M155" s="9">
        <v>46.199999999999818</v>
      </c>
      <c r="N155" s="9">
        <v>0</v>
      </c>
      <c r="O155" s="9">
        <v>0</v>
      </c>
      <c r="P155" s="9">
        <v>3.000000000003638</v>
      </c>
      <c r="Q155" s="9">
        <v>0</v>
      </c>
      <c r="R155" s="9">
        <v>33.000000000003638</v>
      </c>
      <c r="S155" s="9">
        <v>3.3000000000029104</v>
      </c>
      <c r="T155" s="9">
        <v>0</v>
      </c>
      <c r="U155" s="9">
        <v>51.100000000002183</v>
      </c>
      <c r="V155" s="9">
        <v>0</v>
      </c>
      <c r="W155" s="9">
        <v>15.399999999994179</v>
      </c>
      <c r="X155" s="9">
        <v>0</v>
      </c>
      <c r="Y155" s="9">
        <v>8.3999999999905413</v>
      </c>
      <c r="Z155" s="9">
        <v>0</v>
      </c>
      <c r="AA155" s="9">
        <v>6.8999999999869033</v>
      </c>
      <c r="AB155" s="9">
        <v>27.499999999989086</v>
      </c>
      <c r="AC155" s="9">
        <v>0</v>
      </c>
      <c r="AD155" s="9">
        <v>22.399999999986903</v>
      </c>
      <c r="AE155" s="9">
        <v>41.399999999994179</v>
      </c>
      <c r="AF155" s="9">
        <v>0</v>
      </c>
      <c r="AG155" s="9">
        <v>0</v>
      </c>
      <c r="AH155" s="68"/>
      <c r="AI155" s="68"/>
      <c r="AJ155" s="68"/>
      <c r="AK155" s="396"/>
      <c r="AL155" s="68"/>
      <c r="AM155" s="68"/>
      <c r="AO155" s="115"/>
      <c r="AP155" s="115"/>
      <c r="AQ155" s="115"/>
      <c r="AR155" s="115"/>
      <c r="AS155" s="115"/>
      <c r="AT155" s="115"/>
      <c r="AU155" s="115"/>
      <c r="AV155" s="115"/>
      <c r="AW155" s="115"/>
      <c r="AX155" s="115"/>
      <c r="AY155" s="115"/>
      <c r="AZ155" s="115"/>
      <c r="BA155" s="115"/>
      <c r="BB155" s="115"/>
      <c r="BC155" s="115"/>
      <c r="BD155" s="87"/>
      <c r="BE155" s="87"/>
      <c r="BF155" s="3"/>
      <c r="BG155" s="84"/>
      <c r="BH155" s="143"/>
    </row>
    <row r="156" spans="1:60" ht="15.75">
      <c r="A156" s="3" t="s">
        <v>826</v>
      </c>
      <c r="B156" s="3"/>
      <c r="C156" s="3"/>
      <c r="D156" s="34">
        <f t="shared" si="5"/>
        <v>327.19999999999311</v>
      </c>
      <c r="E156" s="9">
        <v>52.1</v>
      </c>
      <c r="F156" s="9">
        <v>0</v>
      </c>
      <c r="G156" s="9">
        <v>0</v>
      </c>
      <c r="H156" s="9">
        <v>56.099999999999966</v>
      </c>
      <c r="I156" s="9">
        <v>37.900000000000091</v>
      </c>
      <c r="J156" s="9">
        <v>33</v>
      </c>
      <c r="K156" s="9">
        <v>4.5999999999994543</v>
      </c>
      <c r="L156" s="9">
        <v>0</v>
      </c>
      <c r="M156" s="9">
        <v>1.1000000000003638</v>
      </c>
      <c r="N156" s="9">
        <v>15.599999999999454</v>
      </c>
      <c r="O156" s="9">
        <v>0</v>
      </c>
      <c r="P156" s="9">
        <v>0</v>
      </c>
      <c r="Q156" s="9">
        <v>0</v>
      </c>
      <c r="R156" s="9">
        <v>30.199999999998909</v>
      </c>
      <c r="S156" s="9">
        <v>0</v>
      </c>
      <c r="T156" s="9">
        <v>35.199999999998909</v>
      </c>
      <c r="U156" s="9">
        <v>45.399999999999636</v>
      </c>
      <c r="V156" s="9">
        <v>0</v>
      </c>
      <c r="W156" s="9">
        <v>0</v>
      </c>
      <c r="X156" s="9">
        <v>0</v>
      </c>
      <c r="Y156" s="9">
        <v>0</v>
      </c>
      <c r="Z156" s="9">
        <v>2.7999999999974534</v>
      </c>
      <c r="AA156" s="9">
        <v>0</v>
      </c>
      <c r="AB156" s="9">
        <v>8.7999999999974534</v>
      </c>
      <c r="AC156" s="9">
        <v>4.4000000000014552</v>
      </c>
      <c r="AD156" s="9">
        <v>0</v>
      </c>
      <c r="AE156" s="9">
        <v>0</v>
      </c>
      <c r="AF156" s="9">
        <v>0</v>
      </c>
      <c r="AG156" s="9">
        <v>0</v>
      </c>
      <c r="AH156" s="68"/>
      <c r="AI156" s="68"/>
      <c r="AJ156" s="68"/>
      <c r="AK156" s="396"/>
      <c r="AL156" s="68"/>
      <c r="AM156" s="68"/>
      <c r="AO156" s="115"/>
      <c r="AP156" s="115"/>
      <c r="AQ156" s="115"/>
      <c r="AR156" s="115"/>
      <c r="AS156" s="115"/>
      <c r="AT156" s="115"/>
      <c r="AU156" s="115"/>
      <c r="AV156" s="115"/>
      <c r="AW156" s="115"/>
      <c r="AX156" s="115"/>
      <c r="AY156" s="115"/>
      <c r="AZ156" s="115"/>
      <c r="BA156" s="115"/>
      <c r="BB156" s="115"/>
      <c r="BC156" s="115"/>
      <c r="BD156" s="87"/>
      <c r="BE156" s="87"/>
      <c r="BF156" s="3"/>
      <c r="BG156" s="84"/>
      <c r="BH156" s="143"/>
    </row>
    <row r="157" spans="1:60" ht="15.75">
      <c r="A157" s="3" t="s">
        <v>853</v>
      </c>
      <c r="B157" s="3"/>
      <c r="C157" s="3"/>
      <c r="D157" s="34">
        <f t="shared" si="5"/>
        <v>219.69999999999794</v>
      </c>
      <c r="E157" s="9">
        <v>14.299999999999997</v>
      </c>
      <c r="F157" s="9">
        <v>0</v>
      </c>
      <c r="G157" s="9">
        <v>0</v>
      </c>
      <c r="H157" s="9">
        <v>10.900000000000006</v>
      </c>
      <c r="I157" s="9">
        <v>37.500000000000227</v>
      </c>
      <c r="J157" s="9">
        <v>0</v>
      </c>
      <c r="K157" s="9">
        <v>7.2000000000011823</v>
      </c>
      <c r="L157" s="9">
        <v>0</v>
      </c>
      <c r="M157" s="9">
        <v>0</v>
      </c>
      <c r="N157" s="9">
        <v>3.2999999999992724</v>
      </c>
      <c r="O157" s="9">
        <v>0</v>
      </c>
      <c r="P157" s="9">
        <v>3.2999999999983629</v>
      </c>
      <c r="Q157" s="9">
        <v>0</v>
      </c>
      <c r="R157" s="9">
        <v>26.700000000000728</v>
      </c>
      <c r="S157" s="9">
        <v>3.6000000000003638</v>
      </c>
      <c r="T157" s="9">
        <v>0</v>
      </c>
      <c r="U157" s="9">
        <v>55.500000000003638</v>
      </c>
      <c r="V157" s="9">
        <v>0</v>
      </c>
      <c r="W157" s="9">
        <v>0</v>
      </c>
      <c r="X157" s="9">
        <v>0</v>
      </c>
      <c r="Y157" s="9">
        <v>16.999999999998181</v>
      </c>
      <c r="Z157" s="9">
        <v>0</v>
      </c>
      <c r="AA157" s="9">
        <v>18.399999999997817</v>
      </c>
      <c r="AB157" s="9">
        <v>21.999999999998181</v>
      </c>
      <c r="AC157" s="9">
        <v>0</v>
      </c>
      <c r="AD157" s="9">
        <v>0</v>
      </c>
      <c r="AE157" s="9">
        <v>0</v>
      </c>
      <c r="AF157" s="9">
        <v>0</v>
      </c>
      <c r="AG157" s="9">
        <v>0</v>
      </c>
      <c r="AH157" s="68"/>
      <c r="AI157" s="68"/>
      <c r="AJ157" s="68"/>
      <c r="AK157" s="397"/>
      <c r="AL157" s="68"/>
      <c r="AM157" s="68"/>
      <c r="AO157" s="115"/>
      <c r="AP157" s="115"/>
      <c r="AQ157" s="115"/>
      <c r="AR157" s="115"/>
      <c r="AS157" s="115"/>
      <c r="AT157" s="115"/>
      <c r="AU157" s="115"/>
      <c r="AV157" s="115"/>
      <c r="AW157" s="115"/>
      <c r="AX157" s="115"/>
      <c r="AY157" s="115"/>
      <c r="AZ157" s="115"/>
      <c r="BA157" s="115"/>
      <c r="BB157" s="115"/>
      <c r="BC157" s="115"/>
      <c r="BD157" s="87"/>
      <c r="BE157" s="87"/>
      <c r="BF157" s="3"/>
      <c r="BG157" s="84"/>
      <c r="BH157" s="143"/>
    </row>
    <row r="158" spans="1:60" ht="15.75">
      <c r="A158" s="65" t="s">
        <v>33</v>
      </c>
      <c r="B158" s="3"/>
      <c r="C158" s="3"/>
      <c r="D158" s="34">
        <f t="shared" si="5"/>
        <v>595.399999999991</v>
      </c>
      <c r="E158" s="9">
        <v>70</v>
      </c>
      <c r="F158" s="9">
        <v>25.199999999999989</v>
      </c>
      <c r="G158" s="9">
        <v>0</v>
      </c>
      <c r="H158" s="9">
        <v>20.400000000000205</v>
      </c>
      <c r="I158" s="9">
        <v>55.7000000000005</v>
      </c>
      <c r="J158" s="9">
        <v>0</v>
      </c>
      <c r="K158" s="9">
        <v>55.500000000000909</v>
      </c>
      <c r="L158" s="9">
        <v>0</v>
      </c>
      <c r="M158" s="9">
        <v>68.600000000000364</v>
      </c>
      <c r="N158" s="9">
        <v>0</v>
      </c>
      <c r="O158" s="9">
        <v>0</v>
      </c>
      <c r="P158" s="9">
        <v>0</v>
      </c>
      <c r="Q158" s="9">
        <v>47.999999999998181</v>
      </c>
      <c r="R158" s="9">
        <v>38.299999999999272</v>
      </c>
      <c r="S158" s="9">
        <v>0</v>
      </c>
      <c r="T158" s="9">
        <v>0</v>
      </c>
      <c r="U158" s="9">
        <v>11.700000000002547</v>
      </c>
      <c r="V158" s="9">
        <v>59.099999999998545</v>
      </c>
      <c r="W158" s="9">
        <v>29.399999999997817</v>
      </c>
      <c r="X158" s="9">
        <v>6</v>
      </c>
      <c r="Y158" s="9">
        <v>18.599999999998545</v>
      </c>
      <c r="Z158" s="9">
        <v>0</v>
      </c>
      <c r="AA158" s="9">
        <v>1.1999999999970896</v>
      </c>
      <c r="AB158" s="9">
        <v>0</v>
      </c>
      <c r="AC158" s="9">
        <v>0</v>
      </c>
      <c r="AD158" s="9">
        <v>22.400000000001455</v>
      </c>
      <c r="AE158" s="9">
        <v>65.299999999995634</v>
      </c>
      <c r="AF158" s="9">
        <v>0</v>
      </c>
      <c r="AG158" s="9">
        <v>0</v>
      </c>
      <c r="AH158" s="294"/>
      <c r="AI158" s="294"/>
      <c r="AJ158" s="68"/>
      <c r="AK158" s="396"/>
      <c r="AL158" s="68"/>
      <c r="AM158" s="68"/>
      <c r="AO158" s="115"/>
      <c r="AP158" s="115"/>
      <c r="AQ158" s="115"/>
      <c r="AR158" s="115"/>
      <c r="AS158" s="115"/>
      <c r="AT158" s="115"/>
      <c r="AU158" s="115"/>
      <c r="AV158" s="115"/>
      <c r="AW158" s="115"/>
      <c r="AX158" s="115"/>
      <c r="AY158" s="115"/>
      <c r="AZ158" s="115"/>
      <c r="BA158" s="115"/>
      <c r="BB158" s="115"/>
      <c r="BC158" s="115"/>
      <c r="BD158" s="87"/>
      <c r="BE158" s="87"/>
      <c r="BF158" s="3"/>
      <c r="BG158" s="84"/>
      <c r="BH158" s="143"/>
    </row>
    <row r="159" spans="1:60" ht="15.75">
      <c r="A159" s="65" t="s">
        <v>37</v>
      </c>
      <c r="B159" s="3"/>
      <c r="C159" s="3"/>
      <c r="D159" s="34">
        <f t="shared" si="5"/>
        <v>379.90000000004142</v>
      </c>
      <c r="E159" s="9">
        <v>43</v>
      </c>
      <c r="F159" s="9">
        <v>33.799999999999997</v>
      </c>
      <c r="G159" s="9">
        <v>0</v>
      </c>
      <c r="H159" s="9">
        <v>9.0000000000001137</v>
      </c>
      <c r="I159" s="9">
        <v>0</v>
      </c>
      <c r="J159" s="9">
        <v>0</v>
      </c>
      <c r="K159" s="9">
        <v>67.500000000000909</v>
      </c>
      <c r="L159" s="9">
        <v>0</v>
      </c>
      <c r="M159" s="9">
        <v>48.399999999999636</v>
      </c>
      <c r="N159" s="9">
        <v>0</v>
      </c>
      <c r="O159" s="9">
        <v>0</v>
      </c>
      <c r="P159" s="9">
        <v>0</v>
      </c>
      <c r="Q159" s="9">
        <v>25.5</v>
      </c>
      <c r="R159" s="9">
        <v>30.800000000001091</v>
      </c>
      <c r="S159" s="9">
        <v>0</v>
      </c>
      <c r="T159" s="9">
        <v>0</v>
      </c>
      <c r="U159" s="9">
        <v>18.899999999999636</v>
      </c>
      <c r="V159" s="9">
        <v>9.8000000000029104</v>
      </c>
      <c r="W159" s="9">
        <v>31.500000000007276</v>
      </c>
      <c r="X159" s="9">
        <v>0</v>
      </c>
      <c r="Y159" s="9">
        <v>7.2000000000080036</v>
      </c>
      <c r="Z159" s="9">
        <v>0</v>
      </c>
      <c r="AA159" s="9">
        <v>7.7000000000043656</v>
      </c>
      <c r="AB159" s="9">
        <v>0</v>
      </c>
      <c r="AC159" s="9">
        <v>0</v>
      </c>
      <c r="AD159" s="9">
        <v>19.200000000008004</v>
      </c>
      <c r="AE159" s="9">
        <v>27.600000000009459</v>
      </c>
      <c r="AF159" s="9">
        <v>0</v>
      </c>
      <c r="AG159" s="9">
        <v>0</v>
      </c>
      <c r="AH159" s="294"/>
      <c r="AI159" s="294"/>
      <c r="AJ159" s="68"/>
      <c r="AK159" s="396"/>
      <c r="AL159" s="68"/>
      <c r="AM159" s="68"/>
      <c r="AO159" s="115"/>
      <c r="AP159" s="115"/>
      <c r="AQ159" s="115"/>
      <c r="AR159" s="115"/>
      <c r="AS159" s="115"/>
      <c r="AT159" s="115"/>
      <c r="AU159" s="115"/>
      <c r="AV159" s="115"/>
      <c r="AW159" s="115"/>
      <c r="AX159" s="115"/>
      <c r="AY159" s="115"/>
      <c r="AZ159" s="115"/>
      <c r="BA159" s="115"/>
      <c r="BB159" s="115"/>
      <c r="BC159" s="115"/>
      <c r="BD159" s="87"/>
      <c r="BE159" s="87"/>
      <c r="BF159" s="3"/>
      <c r="BG159" s="84"/>
      <c r="BH159" s="143"/>
    </row>
    <row r="160" spans="1:60" ht="15.75">
      <c r="A160" t="s">
        <v>143</v>
      </c>
      <c r="B160" s="3"/>
      <c r="C160" s="3"/>
      <c r="D160" s="34">
        <f t="shared" si="5"/>
        <v>500.10000000001821</v>
      </c>
      <c r="E160" s="9">
        <v>21</v>
      </c>
      <c r="F160" s="9">
        <v>29.399999999999977</v>
      </c>
      <c r="G160" s="9">
        <v>0</v>
      </c>
      <c r="H160" s="9">
        <v>48.599999999999909</v>
      </c>
      <c r="I160" s="9">
        <v>19.800000000000182</v>
      </c>
      <c r="J160" s="9">
        <v>4.4000000000003183</v>
      </c>
      <c r="K160" s="9">
        <v>0</v>
      </c>
      <c r="L160" s="9">
        <v>0</v>
      </c>
      <c r="M160" s="9">
        <v>93.400000000001455</v>
      </c>
      <c r="N160" s="9">
        <v>19.500000000003638</v>
      </c>
      <c r="O160" s="9">
        <v>0</v>
      </c>
      <c r="P160" s="9">
        <v>0</v>
      </c>
      <c r="Q160" s="9">
        <v>22.099999999996726</v>
      </c>
      <c r="R160" s="9">
        <v>31.899999999999636</v>
      </c>
      <c r="S160" s="9">
        <v>3.8999999999996362</v>
      </c>
      <c r="T160" s="9">
        <v>41.799999999993815</v>
      </c>
      <c r="U160" s="9">
        <v>16.099999999996726</v>
      </c>
      <c r="V160" s="9">
        <v>0</v>
      </c>
      <c r="W160" s="9">
        <v>27.30000000000291</v>
      </c>
      <c r="X160" s="9">
        <v>9.9000000000050932</v>
      </c>
      <c r="Y160" s="9">
        <v>9.6000000000021828</v>
      </c>
      <c r="Z160" s="9">
        <v>0</v>
      </c>
      <c r="AA160" s="9">
        <v>18.000000000007276</v>
      </c>
      <c r="AB160" s="9">
        <v>0</v>
      </c>
      <c r="AC160" s="9">
        <v>0</v>
      </c>
      <c r="AD160" s="9">
        <v>22.400000000008731</v>
      </c>
      <c r="AE160" s="9">
        <v>61</v>
      </c>
      <c r="AF160" s="9">
        <v>0</v>
      </c>
      <c r="AG160" s="9">
        <v>0</v>
      </c>
      <c r="AH160" s="28"/>
      <c r="AI160" s="28"/>
      <c r="AJ160" s="68"/>
      <c r="AK160" s="396"/>
      <c r="AL160" s="68"/>
      <c r="AM160" s="68"/>
      <c r="AO160" s="115"/>
      <c r="AP160" s="115"/>
      <c r="AQ160" s="115"/>
      <c r="AR160" s="115"/>
      <c r="AS160" s="115"/>
      <c r="AT160" s="115"/>
      <c r="AU160" s="115"/>
      <c r="AV160" s="115"/>
      <c r="AW160" s="115"/>
      <c r="AX160" s="115"/>
      <c r="AY160" s="115"/>
      <c r="AZ160" s="115"/>
      <c r="BA160" s="115"/>
      <c r="BB160" s="115"/>
      <c r="BC160" s="115"/>
      <c r="BD160" s="87"/>
      <c r="BE160" s="87"/>
      <c r="BF160" s="3"/>
      <c r="BG160" s="84"/>
      <c r="BH160" s="143"/>
    </row>
    <row r="161" spans="1:60" ht="15.75">
      <c r="A161" s="87" t="s">
        <v>1843</v>
      </c>
      <c r="B161" s="3"/>
      <c r="C161" s="3"/>
      <c r="D161" s="34">
        <f t="shared" si="5"/>
        <v>372.90000000003533</v>
      </c>
      <c r="E161" s="9">
        <v>36</v>
      </c>
      <c r="F161" s="9">
        <v>30.899999999999991</v>
      </c>
      <c r="G161" s="9">
        <v>0</v>
      </c>
      <c r="H161" s="9">
        <v>14.800000000000068</v>
      </c>
      <c r="I161" s="9">
        <v>0</v>
      </c>
      <c r="J161" s="9">
        <v>0</v>
      </c>
      <c r="K161" s="9">
        <v>32.600000000000364</v>
      </c>
      <c r="L161" s="9">
        <v>0</v>
      </c>
      <c r="M161" s="9">
        <v>33</v>
      </c>
      <c r="N161" s="9">
        <v>3.3000000000029104</v>
      </c>
      <c r="O161" s="9">
        <v>0</v>
      </c>
      <c r="P161" s="9">
        <v>3.3000000000010914</v>
      </c>
      <c r="Q161" s="9">
        <v>18.700000000002547</v>
      </c>
      <c r="R161" s="9">
        <v>31.100000000004002</v>
      </c>
      <c r="S161" s="9">
        <v>29.400000000005093</v>
      </c>
      <c r="T161" s="9">
        <v>0</v>
      </c>
      <c r="U161" s="9">
        <v>21.100000000000364</v>
      </c>
      <c r="V161" s="9">
        <v>0</v>
      </c>
      <c r="W161" s="9">
        <v>38.500000000007276</v>
      </c>
      <c r="X161" s="9">
        <v>0</v>
      </c>
      <c r="Y161" s="9">
        <v>0</v>
      </c>
      <c r="Z161" s="9">
        <v>0</v>
      </c>
      <c r="AA161" s="9">
        <v>15.500000000003638</v>
      </c>
      <c r="AB161" s="9">
        <v>0</v>
      </c>
      <c r="AC161" s="9">
        <v>0</v>
      </c>
      <c r="AD161" s="9">
        <v>0</v>
      </c>
      <c r="AE161" s="9">
        <v>64.700000000008004</v>
      </c>
      <c r="AF161" s="9">
        <v>0</v>
      </c>
      <c r="AG161" s="9">
        <v>0</v>
      </c>
      <c r="AH161" s="235"/>
      <c r="AI161" s="235"/>
      <c r="AJ161" s="68"/>
      <c r="AK161" s="396"/>
      <c r="AL161" s="68"/>
      <c r="AM161" s="68"/>
      <c r="AO161" s="115"/>
      <c r="AP161" s="115"/>
      <c r="AQ161" s="115"/>
      <c r="AR161" s="115"/>
      <c r="AS161" s="115"/>
      <c r="AT161" s="115"/>
      <c r="AU161" s="115"/>
      <c r="AV161" s="115"/>
      <c r="AW161" s="115"/>
      <c r="AX161" s="115"/>
      <c r="AY161" s="115"/>
      <c r="AZ161" s="115"/>
      <c r="BA161" s="115"/>
      <c r="BB161" s="115"/>
      <c r="BC161" s="115"/>
      <c r="BD161" s="87"/>
      <c r="BE161" s="87"/>
      <c r="BF161" s="3"/>
      <c r="BG161" s="84"/>
      <c r="BH161" s="143"/>
    </row>
    <row r="162" spans="1:60" ht="15.75">
      <c r="A162" s="65" t="s">
        <v>39</v>
      </c>
      <c r="B162" s="3"/>
      <c r="C162" s="3"/>
      <c r="D162" s="34">
        <f t="shared" si="5"/>
        <v>323.50000000001796</v>
      </c>
      <c r="E162" s="9">
        <v>41.599999999999987</v>
      </c>
      <c r="F162" s="9">
        <v>1.4999999999999858</v>
      </c>
      <c r="G162" s="9">
        <v>0</v>
      </c>
      <c r="H162" s="9">
        <v>30.60000000000008</v>
      </c>
      <c r="I162" s="9">
        <v>6.5999999999999091</v>
      </c>
      <c r="J162" s="9">
        <v>0</v>
      </c>
      <c r="K162" s="9">
        <v>0</v>
      </c>
      <c r="L162" s="9">
        <v>0</v>
      </c>
      <c r="M162" s="9">
        <v>5.2000000000007276</v>
      </c>
      <c r="N162" s="9">
        <v>42.900000000001455</v>
      </c>
      <c r="O162" s="9">
        <v>0</v>
      </c>
      <c r="P162" s="9">
        <v>0</v>
      </c>
      <c r="Q162" s="9">
        <v>23.799999999999272</v>
      </c>
      <c r="R162" s="9">
        <v>35.899999999998727</v>
      </c>
      <c r="S162" s="9">
        <v>0</v>
      </c>
      <c r="T162" s="9">
        <v>0</v>
      </c>
      <c r="U162" s="9">
        <v>0</v>
      </c>
      <c r="V162" s="9">
        <v>22.000000000007276</v>
      </c>
      <c r="W162" s="9">
        <v>45.900000000006912</v>
      </c>
      <c r="X162" s="9">
        <v>0</v>
      </c>
      <c r="Y162" s="9">
        <v>33.100000000000364</v>
      </c>
      <c r="Z162" s="9">
        <v>0</v>
      </c>
      <c r="AA162" s="9">
        <v>32.200000000002547</v>
      </c>
      <c r="AB162" s="9">
        <v>0</v>
      </c>
      <c r="AC162" s="9">
        <v>0</v>
      </c>
      <c r="AD162" s="9">
        <v>0</v>
      </c>
      <c r="AE162" s="9">
        <v>2.2000000000007276</v>
      </c>
      <c r="AF162" s="9">
        <v>0</v>
      </c>
      <c r="AG162" s="9">
        <v>0</v>
      </c>
      <c r="AH162" s="294"/>
      <c r="AI162" s="294"/>
      <c r="AJ162" s="68"/>
      <c r="AK162" s="396"/>
      <c r="AL162" s="68"/>
      <c r="AM162" s="68"/>
      <c r="AO162" s="115"/>
      <c r="AP162" s="115"/>
      <c r="AQ162" s="115"/>
      <c r="AR162" s="115"/>
      <c r="AS162" s="115"/>
      <c r="AT162" s="115"/>
      <c r="AU162" s="115"/>
      <c r="AV162" s="115"/>
      <c r="AW162" s="115"/>
      <c r="AX162" s="115"/>
      <c r="AY162" s="115"/>
      <c r="AZ162" s="115"/>
      <c r="BA162" s="115"/>
      <c r="BB162" s="115"/>
      <c r="BC162" s="115"/>
      <c r="BD162" s="87"/>
      <c r="BE162" s="87"/>
      <c r="BF162" s="3"/>
      <c r="BG162" s="84"/>
      <c r="BH162" s="143"/>
    </row>
    <row r="163" spans="1:60" ht="15.75">
      <c r="A163" s="65" t="s">
        <v>2260</v>
      </c>
      <c r="B163" s="3"/>
      <c r="C163" s="3"/>
      <c r="D163" s="34">
        <f t="shared" si="5"/>
        <v>240.99999999999085</v>
      </c>
      <c r="E163" s="9">
        <v>45.999999999999986</v>
      </c>
      <c r="F163" s="9">
        <v>27.600000000000023</v>
      </c>
      <c r="G163" s="9">
        <v>3.3000000000000114</v>
      </c>
      <c r="H163" s="9">
        <v>9</v>
      </c>
      <c r="I163" s="9">
        <v>16.799999999999727</v>
      </c>
      <c r="J163" s="9">
        <v>0</v>
      </c>
      <c r="K163" s="9">
        <v>2.4000000000032742</v>
      </c>
      <c r="L163" s="9">
        <v>0</v>
      </c>
      <c r="M163" s="9">
        <v>28.600000000001273</v>
      </c>
      <c r="N163" s="9">
        <v>9.8000000000010914</v>
      </c>
      <c r="O163" s="9">
        <v>0</v>
      </c>
      <c r="P163" s="9">
        <v>0</v>
      </c>
      <c r="Q163" s="9">
        <v>0</v>
      </c>
      <c r="R163" s="9">
        <v>38.999999999998181</v>
      </c>
      <c r="S163" s="9">
        <v>0</v>
      </c>
      <c r="T163" s="9">
        <v>0</v>
      </c>
      <c r="U163" s="9">
        <v>2.4000000000014552</v>
      </c>
      <c r="V163" s="9">
        <v>25.999999999996362</v>
      </c>
      <c r="W163" s="9">
        <v>0</v>
      </c>
      <c r="X163" s="9">
        <v>0</v>
      </c>
      <c r="Y163" s="9">
        <v>0</v>
      </c>
      <c r="Z163" s="9">
        <v>0</v>
      </c>
      <c r="AA163" s="9">
        <v>3.5999999999967258</v>
      </c>
      <c r="AB163" s="9">
        <v>22</v>
      </c>
      <c r="AC163" s="9">
        <v>0</v>
      </c>
      <c r="AD163" s="9">
        <v>0</v>
      </c>
      <c r="AE163" s="9">
        <v>4.499999999992724</v>
      </c>
      <c r="AF163" s="9">
        <v>0</v>
      </c>
      <c r="AG163" s="9">
        <v>0</v>
      </c>
      <c r="AH163" s="294"/>
      <c r="AI163" s="294"/>
      <c r="AJ163" s="68"/>
      <c r="AK163" s="396"/>
      <c r="AL163" s="68"/>
      <c r="AM163" s="68"/>
      <c r="AO163" s="115"/>
      <c r="AP163" s="115"/>
      <c r="AQ163" s="115"/>
      <c r="AR163" s="115"/>
      <c r="AS163" s="115"/>
      <c r="AT163" s="115"/>
      <c r="AU163" s="115"/>
      <c r="AV163" s="115"/>
      <c r="AW163" s="115"/>
      <c r="AX163" s="115"/>
      <c r="AY163" s="115"/>
      <c r="AZ163" s="115"/>
      <c r="BA163" s="115"/>
      <c r="BB163" s="115"/>
      <c r="BC163" s="115"/>
      <c r="BD163" s="87"/>
      <c r="BE163" s="87"/>
      <c r="BF163" s="3"/>
      <c r="BG163" s="84"/>
      <c r="BH163" s="143"/>
    </row>
    <row r="164" spans="1:60" ht="15.75">
      <c r="A164" t="s">
        <v>144</v>
      </c>
      <c r="B164" s="3"/>
      <c r="C164" s="3"/>
      <c r="D164" s="34">
        <f t="shared" si="5"/>
        <v>189.90000000001746</v>
      </c>
      <c r="E164" s="9">
        <v>38.1</v>
      </c>
      <c r="F164" s="9">
        <v>33.799999999999997</v>
      </c>
      <c r="G164" s="9">
        <v>0</v>
      </c>
      <c r="H164" s="9">
        <v>16.699999999999989</v>
      </c>
      <c r="I164" s="9">
        <v>0</v>
      </c>
      <c r="J164" s="9">
        <v>0</v>
      </c>
      <c r="K164" s="9">
        <v>20.599999999999454</v>
      </c>
      <c r="L164" s="9">
        <v>0</v>
      </c>
      <c r="M164" s="9">
        <v>0</v>
      </c>
      <c r="N164" s="9">
        <v>1.0999999999994543</v>
      </c>
      <c r="O164" s="9">
        <v>0</v>
      </c>
      <c r="P164" s="9">
        <v>0</v>
      </c>
      <c r="Q164" s="9">
        <v>0</v>
      </c>
      <c r="R164" s="9">
        <v>29.900000000001455</v>
      </c>
      <c r="S164" s="9">
        <v>0</v>
      </c>
      <c r="T164" s="9">
        <v>0</v>
      </c>
      <c r="U164" s="9">
        <v>0</v>
      </c>
      <c r="V164" s="9">
        <v>0</v>
      </c>
      <c r="W164" s="9">
        <v>24.000000000005457</v>
      </c>
      <c r="X164" s="9">
        <v>2.2000000000007276</v>
      </c>
      <c r="Y164" s="9">
        <v>9.000000000001819</v>
      </c>
      <c r="Z164" s="9">
        <v>0</v>
      </c>
      <c r="AA164" s="9">
        <v>1.3000000000029104</v>
      </c>
      <c r="AB164" s="9">
        <v>10.400000000003274</v>
      </c>
      <c r="AC164" s="9">
        <v>0</v>
      </c>
      <c r="AD164" s="9">
        <v>0</v>
      </c>
      <c r="AE164" s="9">
        <v>2.8000000000029104</v>
      </c>
      <c r="AF164" s="9">
        <v>0</v>
      </c>
      <c r="AG164" s="9">
        <v>0</v>
      </c>
      <c r="AH164" s="28"/>
      <c r="AI164" s="28"/>
      <c r="AJ164" s="68"/>
      <c r="AK164" s="396"/>
      <c r="AL164" s="68"/>
      <c r="AM164" s="68"/>
      <c r="AO164" s="115"/>
      <c r="AP164" s="115"/>
      <c r="AQ164" s="115"/>
      <c r="AR164" s="115"/>
      <c r="AS164" s="115"/>
      <c r="AT164" s="115"/>
      <c r="AU164" s="115"/>
      <c r="AV164" s="115"/>
      <c r="AW164" s="115"/>
      <c r="AX164" s="115"/>
      <c r="AY164" s="115"/>
      <c r="AZ164" s="115"/>
      <c r="BA164" s="115"/>
      <c r="BB164" s="115"/>
      <c r="BC164" s="115"/>
      <c r="BD164" s="87"/>
      <c r="BE164" s="87"/>
      <c r="BF164" s="3"/>
      <c r="BG164" s="84"/>
      <c r="BH164" s="143"/>
    </row>
    <row r="165" spans="1:60" ht="15.75">
      <c r="A165" s="87" t="s">
        <v>1840</v>
      </c>
      <c r="B165" s="3"/>
      <c r="C165" s="3"/>
      <c r="D165" s="34">
        <f t="shared" si="5"/>
        <v>358.29999999997818</v>
      </c>
      <c r="E165" s="9">
        <v>34.500000000000014</v>
      </c>
      <c r="F165" s="9">
        <v>3.9000000000000057</v>
      </c>
      <c r="G165" s="9">
        <v>14.300000000000068</v>
      </c>
      <c r="H165" s="9">
        <v>61.700000000000045</v>
      </c>
      <c r="I165" s="9">
        <v>18.200000000000045</v>
      </c>
      <c r="J165" s="9">
        <v>0</v>
      </c>
      <c r="K165" s="9">
        <v>30.100000000001273</v>
      </c>
      <c r="L165" s="9">
        <v>0</v>
      </c>
      <c r="M165" s="9">
        <v>60.400000000001455</v>
      </c>
      <c r="N165" s="9">
        <v>0</v>
      </c>
      <c r="O165" s="9">
        <v>0</v>
      </c>
      <c r="P165" s="9">
        <v>0</v>
      </c>
      <c r="Q165" s="9">
        <v>2.4000000000014552</v>
      </c>
      <c r="R165" s="9">
        <v>37.599999999998545</v>
      </c>
      <c r="S165" s="9">
        <v>0</v>
      </c>
      <c r="T165" s="9">
        <v>0</v>
      </c>
      <c r="U165" s="9">
        <v>0</v>
      </c>
      <c r="V165" s="9">
        <v>0</v>
      </c>
      <c r="W165" s="9">
        <v>13.200000000000728</v>
      </c>
      <c r="X165" s="9">
        <v>0</v>
      </c>
      <c r="Y165" s="9">
        <v>7.1999999999970896</v>
      </c>
      <c r="Z165" s="9">
        <v>0</v>
      </c>
      <c r="AA165" s="9">
        <v>21.999999999996362</v>
      </c>
      <c r="AB165" s="9">
        <v>0</v>
      </c>
      <c r="AC165" s="9">
        <v>0</v>
      </c>
      <c r="AD165" s="9">
        <v>19.199999999989814</v>
      </c>
      <c r="AE165" s="9">
        <v>33.599999999991269</v>
      </c>
      <c r="AF165" s="9">
        <v>0</v>
      </c>
      <c r="AG165" s="9">
        <v>0</v>
      </c>
      <c r="AH165" s="235"/>
      <c r="AI165" s="235"/>
      <c r="AJ165" s="68"/>
      <c r="AK165" s="396"/>
      <c r="AL165" s="68"/>
      <c r="AM165" s="68"/>
      <c r="AO165" s="115"/>
      <c r="AP165" s="115"/>
      <c r="AQ165" s="115"/>
      <c r="AR165" s="115"/>
      <c r="AS165" s="115"/>
      <c r="AT165" s="115"/>
      <c r="AU165" s="115"/>
      <c r="AV165" s="115"/>
      <c r="AW165" s="115"/>
      <c r="AX165" s="115"/>
      <c r="AY165" s="115"/>
      <c r="AZ165" s="115"/>
      <c r="BA165" s="115"/>
      <c r="BB165" s="115"/>
      <c r="BC165" s="115"/>
      <c r="BD165" s="87"/>
      <c r="BE165" s="87"/>
      <c r="BF165" s="3"/>
      <c r="BG165" s="84"/>
      <c r="BH165" s="143"/>
    </row>
    <row r="166" spans="1:60" ht="15.75">
      <c r="A166" s="3" t="s">
        <v>155</v>
      </c>
      <c r="B166" s="3"/>
      <c r="C166" s="3"/>
      <c r="D166" s="34">
        <f t="shared" si="5"/>
        <v>478.19999999995514</v>
      </c>
      <c r="E166" s="9">
        <v>30.850000000000009</v>
      </c>
      <c r="F166" s="9">
        <v>34.5</v>
      </c>
      <c r="G166" s="9">
        <v>0</v>
      </c>
      <c r="H166" s="9">
        <v>0</v>
      </c>
      <c r="I166" s="9">
        <v>35.000000000000227</v>
      </c>
      <c r="J166" s="9">
        <v>0</v>
      </c>
      <c r="K166" s="9">
        <v>72.300000000000182</v>
      </c>
      <c r="L166" s="9">
        <v>0</v>
      </c>
      <c r="M166" s="9">
        <v>34.699999999997999</v>
      </c>
      <c r="N166" s="9">
        <v>0</v>
      </c>
      <c r="O166" s="9">
        <v>0</v>
      </c>
      <c r="P166" s="9">
        <v>2.6000000000003638</v>
      </c>
      <c r="Q166" s="9">
        <v>54.100000000000364</v>
      </c>
      <c r="R166" s="9">
        <v>57.650000000003274</v>
      </c>
      <c r="S166" s="9">
        <v>0</v>
      </c>
      <c r="T166" s="9">
        <v>0</v>
      </c>
      <c r="U166" s="9">
        <v>43.19999999999709</v>
      </c>
      <c r="V166" s="9">
        <v>0</v>
      </c>
      <c r="W166" s="9">
        <v>31.499999999989086</v>
      </c>
      <c r="X166" s="9">
        <v>0</v>
      </c>
      <c r="Y166" s="9">
        <v>38.599999999991269</v>
      </c>
      <c r="Z166" s="9">
        <v>0</v>
      </c>
      <c r="AA166" s="9">
        <v>0</v>
      </c>
      <c r="AB166" s="9">
        <v>0</v>
      </c>
      <c r="AC166" s="9">
        <v>0</v>
      </c>
      <c r="AD166" s="9">
        <v>40.599999999983993</v>
      </c>
      <c r="AE166" s="9">
        <v>2.5999999999912689</v>
      </c>
      <c r="AF166" s="9">
        <v>0</v>
      </c>
      <c r="AG166" s="9">
        <v>0</v>
      </c>
      <c r="AH166" s="68"/>
      <c r="AI166" s="68"/>
      <c r="AJ166" s="68"/>
      <c r="AK166" s="396"/>
      <c r="AL166" s="68"/>
      <c r="AM166" s="68"/>
      <c r="AO166" s="115"/>
      <c r="AP166" s="115"/>
      <c r="AQ166" s="115"/>
      <c r="AR166" s="115"/>
      <c r="AS166" s="115"/>
      <c r="AT166" s="115"/>
      <c r="AU166" s="115"/>
      <c r="AV166" s="115"/>
      <c r="AW166" s="115"/>
      <c r="AX166" s="115"/>
      <c r="AY166" s="115"/>
      <c r="AZ166" s="115"/>
      <c r="BA166" s="115"/>
      <c r="BB166" s="115"/>
      <c r="BC166" s="115"/>
      <c r="BD166" s="87"/>
      <c r="BE166" s="87"/>
      <c r="BF166" s="3"/>
      <c r="BG166" s="84"/>
      <c r="BH166" s="143"/>
    </row>
    <row r="167" spans="1:60" ht="15.75">
      <c r="A167" s="3" t="s">
        <v>824</v>
      </c>
      <c r="B167" s="3"/>
      <c r="C167" s="3"/>
      <c r="D167" s="34">
        <f t="shared" si="5"/>
        <v>452.69999999997094</v>
      </c>
      <c r="E167" s="9">
        <v>34.600000000000009</v>
      </c>
      <c r="F167" s="9">
        <v>27</v>
      </c>
      <c r="G167" s="9">
        <v>0</v>
      </c>
      <c r="H167" s="9">
        <v>22.600000000000023</v>
      </c>
      <c r="I167" s="9">
        <v>4.4000000000005457</v>
      </c>
      <c r="J167" s="9">
        <v>0</v>
      </c>
      <c r="K167" s="9">
        <v>33.699999999998909</v>
      </c>
      <c r="L167" s="9">
        <v>0</v>
      </c>
      <c r="M167" s="9">
        <v>83.799999999998363</v>
      </c>
      <c r="N167" s="9">
        <v>18.199999999998909</v>
      </c>
      <c r="O167" s="9">
        <v>0</v>
      </c>
      <c r="P167" s="9">
        <v>0</v>
      </c>
      <c r="Q167" s="9">
        <v>25.5</v>
      </c>
      <c r="R167" s="9">
        <v>33.30000000000291</v>
      </c>
      <c r="S167" s="9">
        <v>0</v>
      </c>
      <c r="T167" s="9">
        <v>41.799999999997453</v>
      </c>
      <c r="U167" s="9">
        <v>9.0999999999985448</v>
      </c>
      <c r="V167" s="9">
        <v>0</v>
      </c>
      <c r="W167" s="9">
        <v>31.499999999996362</v>
      </c>
      <c r="X167" s="9">
        <v>9.8999999999941792</v>
      </c>
      <c r="Y167" s="9">
        <v>7.7999999999956344</v>
      </c>
      <c r="Z167" s="9">
        <v>0</v>
      </c>
      <c r="AA167" s="9">
        <v>16.5</v>
      </c>
      <c r="AB167" s="9">
        <v>0</v>
      </c>
      <c r="AC167" s="9">
        <v>0</v>
      </c>
      <c r="AD167" s="9">
        <v>20.799999999995634</v>
      </c>
      <c r="AE167" s="9">
        <v>32.199999999993452</v>
      </c>
      <c r="AF167" s="9">
        <v>0</v>
      </c>
      <c r="AG167" s="9">
        <v>0</v>
      </c>
      <c r="AH167" s="68"/>
      <c r="AI167" s="68"/>
      <c r="AJ167" s="68"/>
      <c r="AK167" s="396"/>
      <c r="AL167" s="68"/>
      <c r="AM167" s="68"/>
      <c r="AO167" s="115"/>
      <c r="AP167" s="115"/>
      <c r="AQ167" s="115"/>
      <c r="AR167" s="115"/>
      <c r="AS167" s="115"/>
      <c r="AT167" s="115"/>
      <c r="AU167" s="115"/>
      <c r="AV167" s="115"/>
      <c r="AW167" s="115"/>
      <c r="AX167" s="115"/>
      <c r="AY167" s="115"/>
      <c r="AZ167" s="115"/>
      <c r="BA167" s="115"/>
      <c r="BB167" s="115"/>
      <c r="BC167" s="115"/>
      <c r="BD167" s="87"/>
      <c r="BE167" s="87"/>
      <c r="BF167" s="3"/>
      <c r="BG167" s="84"/>
      <c r="BH167" s="143"/>
    </row>
    <row r="168" spans="1:60" ht="15.75">
      <c r="A168" s="65" t="s">
        <v>2223</v>
      </c>
      <c r="B168" s="3"/>
      <c r="C168" s="3"/>
      <c r="D168" s="34">
        <f t="shared" si="5"/>
        <v>609.90000000002647</v>
      </c>
      <c r="E168" s="9">
        <v>40.099999999999994</v>
      </c>
      <c r="F168" s="9">
        <v>52.8</v>
      </c>
      <c r="G168" s="9">
        <v>0</v>
      </c>
      <c r="H168" s="9">
        <v>14.399999999999977</v>
      </c>
      <c r="I168" s="9">
        <v>79.999999999999773</v>
      </c>
      <c r="J168" s="9">
        <v>0</v>
      </c>
      <c r="K168" s="9">
        <v>17.999999999999091</v>
      </c>
      <c r="L168" s="9">
        <v>0</v>
      </c>
      <c r="M168" s="9">
        <v>86.499999999998181</v>
      </c>
      <c r="N168" s="9">
        <v>0</v>
      </c>
      <c r="O168" s="9">
        <v>0</v>
      </c>
      <c r="P168" s="9">
        <v>2.7999999999992724</v>
      </c>
      <c r="Q168" s="9">
        <v>54.099999999996726</v>
      </c>
      <c r="R168" s="9">
        <v>49.000000000001819</v>
      </c>
      <c r="S168" s="9">
        <v>0</v>
      </c>
      <c r="T168" s="9">
        <v>45.599999999998545</v>
      </c>
      <c r="U168" s="9">
        <v>51.100000000000364</v>
      </c>
      <c r="V168" s="9">
        <v>0</v>
      </c>
      <c r="W168" s="9">
        <v>31.500000000007276</v>
      </c>
      <c r="X168" s="9">
        <v>10.800000000006548</v>
      </c>
      <c r="Y168" s="9">
        <v>6.6000000000058208</v>
      </c>
      <c r="Z168" s="9">
        <v>0</v>
      </c>
      <c r="AA168" s="9">
        <v>19.100000000009459</v>
      </c>
      <c r="AB168" s="9">
        <v>0</v>
      </c>
      <c r="AC168" s="9">
        <v>0</v>
      </c>
      <c r="AD168" s="9">
        <v>17.599999999998545</v>
      </c>
      <c r="AE168" s="9">
        <v>29.900000000005093</v>
      </c>
      <c r="AF168" s="9">
        <v>0</v>
      </c>
      <c r="AG168" s="9">
        <v>0</v>
      </c>
      <c r="AH168" s="294"/>
      <c r="AI168" s="294"/>
      <c r="AJ168" s="68"/>
      <c r="AK168" s="396"/>
      <c r="AL168" s="68"/>
      <c r="AM168" s="68"/>
      <c r="AO168" s="115"/>
      <c r="AP168" s="115"/>
      <c r="AQ168" s="115"/>
      <c r="AR168" s="115"/>
      <c r="AS168" s="115"/>
      <c r="AT168" s="115"/>
      <c r="AU168" s="115"/>
      <c r="AV168" s="115"/>
      <c r="AW168" s="115"/>
      <c r="AX168" s="115"/>
      <c r="AY168" s="115"/>
      <c r="AZ168" s="115"/>
      <c r="BA168" s="115"/>
      <c r="BB168" s="115"/>
      <c r="BC168" s="115"/>
      <c r="BD168" s="87"/>
      <c r="BE168" s="87"/>
      <c r="BF168" s="3"/>
      <c r="BG168" s="84"/>
      <c r="BH168" s="143"/>
    </row>
    <row r="169" spans="1:60" ht="15.75">
      <c r="D169" s="34"/>
    </row>
    <row r="170" spans="1:60" ht="15.75">
      <c r="D170" s="34"/>
    </row>
    <row r="171" spans="1:60" ht="15.75">
      <c r="D171" s="34"/>
    </row>
    <row r="172" spans="1:60" s="31" customFormat="1" ht="20.25">
      <c r="A172" s="31" t="s">
        <v>1730</v>
      </c>
      <c r="D172" s="33" t="s">
        <v>40</v>
      </c>
      <c r="E172" s="116" t="s">
        <v>3523</v>
      </c>
      <c r="F172" s="116" t="s">
        <v>3562</v>
      </c>
      <c r="G172" s="116" t="s">
        <v>3871</v>
      </c>
      <c r="H172" s="116" t="s">
        <v>3872</v>
      </c>
      <c r="I172" s="116" t="s">
        <v>3895</v>
      </c>
      <c r="J172" s="116" t="s">
        <v>3934</v>
      </c>
      <c r="K172" s="116" t="s">
        <v>3937</v>
      </c>
      <c r="L172" s="116" t="s">
        <v>3943</v>
      </c>
      <c r="M172" s="116" t="s">
        <v>3947</v>
      </c>
      <c r="N172" s="116" t="s">
        <v>3984</v>
      </c>
      <c r="O172" s="116" t="s">
        <v>4024</v>
      </c>
      <c r="P172" s="116" t="s">
        <v>4047</v>
      </c>
      <c r="Q172" s="116" t="s">
        <v>4097</v>
      </c>
      <c r="R172" s="116" t="s">
        <v>4198</v>
      </c>
      <c r="S172" s="116" t="s">
        <v>4204</v>
      </c>
      <c r="T172" s="116" t="s">
        <v>4113</v>
      </c>
      <c r="U172" s="116" t="s">
        <v>4369</v>
      </c>
      <c r="V172" s="116" t="s">
        <v>4578</v>
      </c>
      <c r="W172" s="116" t="s">
        <v>4662</v>
      </c>
      <c r="X172" s="116" t="s">
        <v>4683</v>
      </c>
      <c r="Y172" s="116" t="s">
        <v>4231</v>
      </c>
      <c r="Z172" s="116" t="s">
        <v>4705</v>
      </c>
      <c r="AA172" s="116" t="s">
        <v>4714</v>
      </c>
      <c r="AB172" s="116" t="s">
        <v>4952</v>
      </c>
      <c r="AC172" s="116" t="s">
        <v>4983</v>
      </c>
      <c r="AD172" s="116" t="s">
        <v>4987</v>
      </c>
      <c r="AE172" s="116" t="s">
        <v>4997</v>
      </c>
      <c r="AF172" s="116" t="s">
        <v>5000</v>
      </c>
      <c r="AG172" s="116" t="s">
        <v>5038</v>
      </c>
      <c r="AH172" s="116" t="s">
        <v>5049</v>
      </c>
    </row>
    <row r="173" spans="1:60" ht="15.75">
      <c r="A173" s="65" t="s">
        <v>2225</v>
      </c>
      <c r="B173" s="3"/>
      <c r="C173" s="3"/>
      <c r="D173" s="34">
        <f>SUM(E173:EA173)</f>
        <v>1147.9999999999827</v>
      </c>
      <c r="E173" s="9">
        <v>30.000000000000057</v>
      </c>
      <c r="F173" s="9">
        <v>21.000000000000227</v>
      </c>
      <c r="G173" s="9">
        <v>63.500000000000455</v>
      </c>
      <c r="H173" s="9">
        <v>20.200000000000728</v>
      </c>
      <c r="I173" s="9">
        <v>151.30000000000086</v>
      </c>
      <c r="J173" s="9">
        <v>11.399999999999636</v>
      </c>
      <c r="K173" s="9">
        <v>47.999999999999545</v>
      </c>
      <c r="L173" s="9">
        <v>21.999999999999545</v>
      </c>
      <c r="M173" s="9">
        <v>35.999999999999545</v>
      </c>
      <c r="N173" s="9">
        <v>0</v>
      </c>
      <c r="O173" s="9">
        <v>32.099999999998545</v>
      </c>
      <c r="P173" s="9">
        <v>22.899999999998727</v>
      </c>
      <c r="Q173" s="9">
        <v>27.899999999996908</v>
      </c>
      <c r="R173" s="9">
        <v>0</v>
      </c>
      <c r="S173" s="9">
        <v>0</v>
      </c>
      <c r="T173" s="9">
        <v>0</v>
      </c>
      <c r="U173" s="9">
        <v>33.000000000001819</v>
      </c>
      <c r="V173" s="9">
        <v>26</v>
      </c>
      <c r="W173" s="9">
        <v>0</v>
      </c>
      <c r="X173" s="9">
        <v>12.100000000002183</v>
      </c>
      <c r="Y173" s="9">
        <v>52.5</v>
      </c>
      <c r="Z173" s="9">
        <v>76.5</v>
      </c>
      <c r="AA173" s="9">
        <v>1.0999999999985448</v>
      </c>
      <c r="AB173" s="9">
        <v>120.89999999999782</v>
      </c>
      <c r="AC173" s="9">
        <v>38.499999999996362</v>
      </c>
      <c r="AD173" s="9">
        <v>85.999999999996362</v>
      </c>
      <c r="AE173" s="9">
        <v>103.20000000000073</v>
      </c>
      <c r="AF173" s="9">
        <v>70.799999999995634</v>
      </c>
      <c r="AG173" s="9">
        <v>0</v>
      </c>
      <c r="AH173" s="9">
        <v>41.099999999998545</v>
      </c>
      <c r="AI173" s="294"/>
      <c r="AJ173" s="294"/>
      <c r="AK173" s="68"/>
      <c r="AL173" s="396"/>
      <c r="AM173" s="68"/>
      <c r="AN173" s="68"/>
    </row>
    <row r="174" spans="1:60" ht="15.75">
      <c r="A174" s="87" t="s">
        <v>1838</v>
      </c>
      <c r="D174" s="34">
        <f>SUM(E174:EA174)</f>
        <v>1236.5999999999651</v>
      </c>
      <c r="E174" s="9">
        <v>9.0999999999999659</v>
      </c>
      <c r="F174" s="9">
        <v>82.500000000000114</v>
      </c>
      <c r="G174" s="9">
        <v>76.800000000000182</v>
      </c>
      <c r="H174" s="9">
        <v>107.10000000000014</v>
      </c>
      <c r="I174" s="9">
        <v>16.500000000000227</v>
      </c>
      <c r="J174" s="9">
        <v>41.599999999999</v>
      </c>
      <c r="K174" s="9">
        <v>55.999999999999091</v>
      </c>
      <c r="L174" s="9">
        <v>7.4999999999990905</v>
      </c>
      <c r="M174" s="9">
        <v>41.999999999999091</v>
      </c>
      <c r="N174" s="9">
        <v>29.999999999999091</v>
      </c>
      <c r="O174" s="9">
        <v>45.499999999999091</v>
      </c>
      <c r="P174" s="9">
        <v>26.099999999999454</v>
      </c>
      <c r="Q174" s="9">
        <v>32.900000000001455</v>
      </c>
      <c r="R174" s="9">
        <v>29.5</v>
      </c>
      <c r="S174" s="9">
        <v>4.2000000000007276</v>
      </c>
      <c r="T174" s="9">
        <v>1.3999999999996362</v>
      </c>
      <c r="U174" s="9">
        <v>5.6000000000021828</v>
      </c>
      <c r="V174" s="9">
        <v>7.7000000000043656</v>
      </c>
      <c r="W174" s="9">
        <v>53.999999999996362</v>
      </c>
      <c r="X174" s="9">
        <v>104.49999999999636</v>
      </c>
      <c r="Y174" s="9">
        <v>81.799999999991996</v>
      </c>
      <c r="Z174" s="9">
        <v>35.999999999992724</v>
      </c>
      <c r="AA174" s="9">
        <v>67.599999999994907</v>
      </c>
      <c r="AB174" s="9">
        <v>52.5</v>
      </c>
      <c r="AC174" s="9">
        <v>90.69999999999709</v>
      </c>
      <c r="AD174" s="9">
        <v>0</v>
      </c>
      <c r="AE174" s="9">
        <v>59.999999999996362</v>
      </c>
      <c r="AF174" s="9">
        <v>0</v>
      </c>
      <c r="AG174" s="9">
        <v>0</v>
      </c>
      <c r="AH174" s="9">
        <v>67.499999999996362</v>
      </c>
      <c r="AI174" s="235"/>
      <c r="AJ174" s="235"/>
      <c r="AK174" s="68"/>
      <c r="AL174" s="396"/>
      <c r="AM174" s="68"/>
      <c r="AN174" s="68"/>
    </row>
    <row r="175" spans="1:60" ht="15.75">
      <c r="A175" s="3" t="s">
        <v>156</v>
      </c>
      <c r="B175" s="3"/>
      <c r="C175" s="3"/>
      <c r="D175" s="34">
        <f t="shared" ref="D175:D206" si="6">SUM(E175:DZ175)</f>
        <v>1371.099999999991</v>
      </c>
      <c r="E175" s="9">
        <v>103.50000000000006</v>
      </c>
      <c r="F175" s="9">
        <v>42</v>
      </c>
      <c r="G175" s="9">
        <v>21.999999999999545</v>
      </c>
      <c r="H175" s="9">
        <v>94.799999999999727</v>
      </c>
      <c r="I175" s="9">
        <v>45.999999999999773</v>
      </c>
      <c r="J175" s="9">
        <v>132.5</v>
      </c>
      <c r="K175" s="9">
        <v>48</v>
      </c>
      <c r="L175" s="9">
        <v>0</v>
      </c>
      <c r="M175" s="9">
        <v>36</v>
      </c>
      <c r="N175" s="9">
        <v>32.300000000002001</v>
      </c>
      <c r="O175" s="9">
        <v>69.500000000001819</v>
      </c>
      <c r="P175" s="9">
        <v>26.599999999999454</v>
      </c>
      <c r="Q175" s="9">
        <v>0</v>
      </c>
      <c r="R175" s="9">
        <v>61.200000000000728</v>
      </c>
      <c r="S175" s="9">
        <v>0</v>
      </c>
      <c r="T175" s="9">
        <v>2.999999999998181</v>
      </c>
      <c r="U175" s="9">
        <v>0</v>
      </c>
      <c r="V175" s="9">
        <v>31.19999999999709</v>
      </c>
      <c r="W175" s="9">
        <v>37.499999999996362</v>
      </c>
      <c r="X175" s="9">
        <v>19.499999999996362</v>
      </c>
      <c r="Y175" s="9">
        <v>69</v>
      </c>
      <c r="Z175" s="9">
        <v>43.19999999999709</v>
      </c>
      <c r="AA175" s="9">
        <v>50.299999999999272</v>
      </c>
      <c r="AB175" s="9">
        <v>150.59999999999854</v>
      </c>
      <c r="AC175" s="9">
        <v>67.999999999996362</v>
      </c>
      <c r="AD175" s="9">
        <v>0</v>
      </c>
      <c r="AE175" s="9">
        <v>74.700000000000728</v>
      </c>
      <c r="AF175" s="9">
        <v>11.700000000000728</v>
      </c>
      <c r="AG175" s="9">
        <v>56.000000000003638</v>
      </c>
      <c r="AH175" s="9">
        <v>42.000000000003638</v>
      </c>
      <c r="AI175" s="68"/>
      <c r="AJ175" s="68"/>
      <c r="AK175" s="68"/>
      <c r="AL175" s="397"/>
      <c r="AM175" s="68"/>
      <c r="AN175" s="68"/>
    </row>
    <row r="176" spans="1:60" ht="15.75">
      <c r="A176" s="65" t="s">
        <v>2218</v>
      </c>
      <c r="B176" s="3"/>
      <c r="C176" s="3"/>
      <c r="D176" s="34">
        <f t="shared" si="6"/>
        <v>1156.799999999987</v>
      </c>
      <c r="E176" s="9">
        <v>52.000000000000114</v>
      </c>
      <c r="F176" s="9">
        <v>63.299999999999955</v>
      </c>
      <c r="G176" s="9">
        <v>37.699999999999591</v>
      </c>
      <c r="H176" s="9">
        <v>70.099999999999909</v>
      </c>
      <c r="I176" s="9">
        <v>24.900000000000091</v>
      </c>
      <c r="J176" s="9">
        <v>67</v>
      </c>
      <c r="K176" s="9">
        <v>26.699999999999818</v>
      </c>
      <c r="L176" s="9">
        <v>30</v>
      </c>
      <c r="M176" s="9">
        <v>60</v>
      </c>
      <c r="N176" s="9">
        <v>0</v>
      </c>
      <c r="O176" s="9">
        <v>10.800000000001091</v>
      </c>
      <c r="P176" s="9">
        <v>95.299999999998363</v>
      </c>
      <c r="Q176" s="9">
        <v>36.599999999999454</v>
      </c>
      <c r="R176" s="9">
        <v>45.499999999999091</v>
      </c>
      <c r="S176" s="9">
        <v>11.699999999999818</v>
      </c>
      <c r="T176" s="9">
        <v>66.499999999994543</v>
      </c>
      <c r="U176" s="9">
        <v>47.999999999994543</v>
      </c>
      <c r="V176" s="9">
        <v>102.39999999999782</v>
      </c>
      <c r="W176" s="9">
        <v>0</v>
      </c>
      <c r="X176" s="9">
        <v>0</v>
      </c>
      <c r="Y176" s="9">
        <v>63.600000000000364</v>
      </c>
      <c r="Z176" s="9">
        <v>44</v>
      </c>
      <c r="AA176" s="9">
        <v>0</v>
      </c>
      <c r="AB176" s="9">
        <v>51.999999999998181</v>
      </c>
      <c r="AC176" s="9">
        <v>71.5</v>
      </c>
      <c r="AD176" s="9">
        <v>0</v>
      </c>
      <c r="AE176" s="9">
        <v>52.5</v>
      </c>
      <c r="AF176" s="9">
        <v>0</v>
      </c>
      <c r="AG176" s="9">
        <v>5.2000000000025466</v>
      </c>
      <c r="AH176" s="9">
        <v>19.500000000001819</v>
      </c>
      <c r="AI176" s="294"/>
      <c r="AJ176" s="294"/>
      <c r="AK176" s="68"/>
      <c r="AL176" s="396"/>
      <c r="AM176" s="68"/>
      <c r="AN176" s="68"/>
    </row>
    <row r="177" spans="1:40" ht="15.75">
      <c r="A177" s="87" t="s">
        <v>1833</v>
      </c>
      <c r="D177" s="34">
        <f t="shared" si="6"/>
        <v>1365.3999999999637</v>
      </c>
      <c r="E177" s="9">
        <v>50.299999999999955</v>
      </c>
      <c r="F177" s="9">
        <v>3.0000000000002274</v>
      </c>
      <c r="G177" s="9">
        <v>59.500000000000909</v>
      </c>
      <c r="H177" s="9">
        <v>118.10000000000082</v>
      </c>
      <c r="I177" s="9">
        <v>56.900000000000546</v>
      </c>
      <c r="J177" s="9">
        <v>54.599999999999454</v>
      </c>
      <c r="K177" s="9">
        <v>56</v>
      </c>
      <c r="L177" s="9">
        <v>26</v>
      </c>
      <c r="M177" s="9">
        <v>48.5</v>
      </c>
      <c r="N177" s="9">
        <v>0</v>
      </c>
      <c r="O177" s="9">
        <v>0</v>
      </c>
      <c r="P177" s="9">
        <v>37.899999999997817</v>
      </c>
      <c r="Q177" s="9">
        <v>64.899999999995998</v>
      </c>
      <c r="R177" s="9">
        <v>19.500000000001819</v>
      </c>
      <c r="S177" s="9">
        <v>0</v>
      </c>
      <c r="T177" s="9">
        <v>0</v>
      </c>
      <c r="U177" s="9">
        <v>14.300000000001091</v>
      </c>
      <c r="V177" s="9">
        <v>0</v>
      </c>
      <c r="W177" s="9">
        <v>0</v>
      </c>
      <c r="X177" s="9">
        <v>126.79999999999563</v>
      </c>
      <c r="Y177" s="9">
        <v>56.999999999996362</v>
      </c>
      <c r="Z177" s="9">
        <v>0</v>
      </c>
      <c r="AA177" s="9">
        <v>107</v>
      </c>
      <c r="AB177" s="9">
        <v>104</v>
      </c>
      <c r="AC177" s="9">
        <v>118.59999999999854</v>
      </c>
      <c r="AD177" s="9">
        <v>4.3999999999941792</v>
      </c>
      <c r="AE177" s="9">
        <v>59.999999999996362</v>
      </c>
      <c r="AF177" s="9">
        <v>38.499999999996362</v>
      </c>
      <c r="AG177" s="9">
        <v>87.999999999992724</v>
      </c>
      <c r="AH177" s="9">
        <v>51.599999999994907</v>
      </c>
      <c r="AI177" s="235"/>
      <c r="AJ177" s="235"/>
      <c r="AK177" s="68"/>
      <c r="AL177" s="396"/>
      <c r="AM177" s="68"/>
      <c r="AN177" s="68"/>
    </row>
    <row r="178" spans="1:40" ht="15.75">
      <c r="A178" s="87" t="s">
        <v>1828</v>
      </c>
      <c r="D178" s="34">
        <f t="shared" si="6"/>
        <v>1617.0000000000221</v>
      </c>
      <c r="E178" s="9">
        <v>26.699999999999989</v>
      </c>
      <c r="F178" s="9">
        <v>55.899999999999864</v>
      </c>
      <c r="G178" s="9">
        <v>205.64999999999986</v>
      </c>
      <c r="H178" s="9">
        <v>16.099999999999909</v>
      </c>
      <c r="I178" s="9">
        <v>125.85000000000036</v>
      </c>
      <c r="J178" s="9">
        <v>55.800000000001091</v>
      </c>
      <c r="K178" s="9">
        <v>44.000000000000909</v>
      </c>
      <c r="L178" s="9">
        <v>0</v>
      </c>
      <c r="M178" s="9">
        <v>33.000000000000909</v>
      </c>
      <c r="N178" s="9">
        <v>35.899999999998727</v>
      </c>
      <c r="O178" s="9">
        <v>84.299999999999272</v>
      </c>
      <c r="P178" s="9">
        <v>27.299999999999272</v>
      </c>
      <c r="Q178" s="9">
        <v>130.99999999999818</v>
      </c>
      <c r="R178" s="9">
        <v>10.800000000010186</v>
      </c>
      <c r="S178" s="9">
        <v>3.6000000000076398</v>
      </c>
      <c r="T178" s="9">
        <v>2.4000000000050932</v>
      </c>
      <c r="U178" s="9">
        <v>4.8000000000029104</v>
      </c>
      <c r="V178" s="9">
        <v>0</v>
      </c>
      <c r="W178" s="9">
        <v>0</v>
      </c>
      <c r="X178" s="9">
        <v>49.000000000003638</v>
      </c>
      <c r="Y178" s="9">
        <v>42.600000000002183</v>
      </c>
      <c r="Z178" s="9">
        <v>9.9000000000014552</v>
      </c>
      <c r="AA178" s="9">
        <v>85.200000000000728</v>
      </c>
      <c r="AB178" s="9">
        <v>119.79999999999927</v>
      </c>
      <c r="AC178" s="9">
        <v>100.79999999999927</v>
      </c>
      <c r="AD178" s="9">
        <v>74.299999999999272</v>
      </c>
      <c r="AE178" s="9">
        <v>127.99999999999636</v>
      </c>
      <c r="AF178" s="9">
        <v>15.399999999997817</v>
      </c>
      <c r="AG178" s="9">
        <v>90</v>
      </c>
      <c r="AH178" s="9">
        <v>38.899999999997817</v>
      </c>
      <c r="AI178" s="235"/>
      <c r="AJ178" s="235"/>
      <c r="AK178" s="68"/>
      <c r="AL178" s="396"/>
      <c r="AM178" s="68"/>
      <c r="AN178" s="68"/>
    </row>
    <row r="179" spans="1:40" ht="15.75">
      <c r="A179" s="65" t="s">
        <v>1</v>
      </c>
      <c r="B179" s="3"/>
      <c r="C179" s="3"/>
      <c r="D179" s="34">
        <f t="shared" si="6"/>
        <v>1144.8999999999651</v>
      </c>
      <c r="E179" s="9">
        <v>27.5</v>
      </c>
      <c r="F179" s="9">
        <v>11.399999999999977</v>
      </c>
      <c r="G179" s="9">
        <v>80.500000000000227</v>
      </c>
      <c r="H179" s="9">
        <v>101.00000000000045</v>
      </c>
      <c r="I179" s="9">
        <v>52.000000000000682</v>
      </c>
      <c r="J179" s="9">
        <v>33.599999999999454</v>
      </c>
      <c r="K179" s="9">
        <v>5.1999999999993634</v>
      </c>
      <c r="L179" s="9">
        <v>0</v>
      </c>
      <c r="M179" s="9">
        <v>25.999999999999545</v>
      </c>
      <c r="N179" s="9">
        <v>0</v>
      </c>
      <c r="O179" s="9">
        <v>94.499999999999091</v>
      </c>
      <c r="P179" s="9">
        <v>5.8000000000001819</v>
      </c>
      <c r="Q179" s="9">
        <v>44.400000000002365</v>
      </c>
      <c r="R179" s="9">
        <v>29.30000000000291</v>
      </c>
      <c r="S179" s="9">
        <v>7.2000000000025466</v>
      </c>
      <c r="T179" s="9">
        <v>5.999999999994543</v>
      </c>
      <c r="U179" s="9">
        <v>55.099999999996726</v>
      </c>
      <c r="V179" s="9">
        <v>33.899999999997817</v>
      </c>
      <c r="W179" s="9">
        <v>0</v>
      </c>
      <c r="X179" s="9">
        <v>90.999999999996362</v>
      </c>
      <c r="Y179" s="9">
        <v>55.999999999996362</v>
      </c>
      <c r="Z179" s="9">
        <v>69.399999999995998</v>
      </c>
      <c r="AA179" s="9">
        <v>0</v>
      </c>
      <c r="AB179" s="9">
        <v>90.399999999994179</v>
      </c>
      <c r="AC179" s="9">
        <v>49.499999999994543</v>
      </c>
      <c r="AD179" s="9">
        <v>43.499999999994543</v>
      </c>
      <c r="AE179" s="9">
        <v>86.69999999999709</v>
      </c>
      <c r="AF179" s="9">
        <v>0</v>
      </c>
      <c r="AG179" s="9">
        <v>45</v>
      </c>
      <c r="AH179" s="9">
        <v>0</v>
      </c>
      <c r="AI179" s="294"/>
      <c r="AJ179" s="294"/>
      <c r="AK179" s="68"/>
      <c r="AL179" s="396"/>
      <c r="AM179" s="68"/>
      <c r="AN179" s="68"/>
    </row>
    <row r="180" spans="1:40" ht="15.75">
      <c r="A180" s="65" t="s">
        <v>2224</v>
      </c>
      <c r="D180" s="34">
        <f t="shared" si="6"/>
        <v>1069.8999999999796</v>
      </c>
      <c r="E180" s="9">
        <v>0</v>
      </c>
      <c r="F180" s="9">
        <v>78.300000000000068</v>
      </c>
      <c r="G180" s="9">
        <v>0</v>
      </c>
      <c r="H180" s="9">
        <v>50.400000000000091</v>
      </c>
      <c r="I180" s="9">
        <v>20.600000000000364</v>
      </c>
      <c r="J180" s="9">
        <v>84.000000000000455</v>
      </c>
      <c r="K180" s="9">
        <v>52.000000000000455</v>
      </c>
      <c r="L180" s="9">
        <v>0</v>
      </c>
      <c r="M180" s="9">
        <v>39.000000000000455</v>
      </c>
      <c r="N180" s="9">
        <v>35.999999999999091</v>
      </c>
      <c r="O180" s="9">
        <v>45.499999999999091</v>
      </c>
      <c r="P180" s="9">
        <v>17.299999999999272</v>
      </c>
      <c r="Q180" s="9">
        <v>71.499999999999091</v>
      </c>
      <c r="R180" s="9">
        <v>5.999999999996362</v>
      </c>
      <c r="S180" s="9">
        <v>4.7999999999956344</v>
      </c>
      <c r="T180" s="9">
        <v>0</v>
      </c>
      <c r="U180" s="9">
        <v>0</v>
      </c>
      <c r="V180" s="9">
        <v>0</v>
      </c>
      <c r="W180" s="9">
        <v>15.400000000001455</v>
      </c>
      <c r="X180" s="9">
        <v>45.5</v>
      </c>
      <c r="Y180" s="9">
        <v>44</v>
      </c>
      <c r="Z180" s="9">
        <v>39.19999999999709</v>
      </c>
      <c r="AA180" s="9">
        <v>56.399999999997817</v>
      </c>
      <c r="AB180" s="9">
        <v>58.19999999999709</v>
      </c>
      <c r="AC180" s="9">
        <v>63.399999999997817</v>
      </c>
      <c r="AD180" s="9">
        <v>5.2000000000007276</v>
      </c>
      <c r="AE180" s="9">
        <v>56</v>
      </c>
      <c r="AF180" s="9">
        <v>48.099999999998545</v>
      </c>
      <c r="AG180" s="9">
        <v>104.99999999999636</v>
      </c>
      <c r="AH180" s="9">
        <v>28.100000000002183</v>
      </c>
      <c r="AI180" s="294"/>
      <c r="AJ180" s="294"/>
      <c r="AK180" s="68"/>
      <c r="AL180" s="396"/>
      <c r="AM180" s="68"/>
      <c r="AN180" s="68"/>
    </row>
    <row r="181" spans="1:40" ht="15.75">
      <c r="A181" s="65" t="s">
        <v>2252</v>
      </c>
      <c r="D181" s="34">
        <f t="shared" si="6"/>
        <v>944.19999999999902</v>
      </c>
      <c r="E181" s="9">
        <v>0</v>
      </c>
      <c r="F181" s="9">
        <v>41.999999999999886</v>
      </c>
      <c r="G181" s="9">
        <v>29.999999999999318</v>
      </c>
      <c r="H181" s="9">
        <v>116.19999999999936</v>
      </c>
      <c r="I181" s="9">
        <v>0</v>
      </c>
      <c r="J181" s="9">
        <v>5.9999999999995453</v>
      </c>
      <c r="K181" s="9">
        <v>0</v>
      </c>
      <c r="L181" s="9">
        <v>1.3999999999996362</v>
      </c>
      <c r="M181" s="9">
        <v>0</v>
      </c>
      <c r="N181" s="9">
        <v>29.100000000002183</v>
      </c>
      <c r="O181" s="9">
        <v>99.400000000001455</v>
      </c>
      <c r="P181" s="9">
        <v>21.800000000001091</v>
      </c>
      <c r="Q181" s="9">
        <v>28.800000000002001</v>
      </c>
      <c r="R181" s="9">
        <v>14.299999999997453</v>
      </c>
      <c r="S181" s="9">
        <v>0</v>
      </c>
      <c r="T181" s="9">
        <v>0</v>
      </c>
      <c r="U181" s="9">
        <v>0</v>
      </c>
      <c r="V181" s="9">
        <v>13.500000000003638</v>
      </c>
      <c r="W181" s="9">
        <v>16.500000000003638</v>
      </c>
      <c r="X181" s="9">
        <v>101</v>
      </c>
      <c r="Y181" s="9">
        <v>16.5</v>
      </c>
      <c r="Z181" s="9">
        <v>38.599999999998545</v>
      </c>
      <c r="AA181" s="9">
        <v>53.599999999998545</v>
      </c>
      <c r="AB181" s="9">
        <v>110.29999999999927</v>
      </c>
      <c r="AC181" s="9">
        <v>76.199999999993452</v>
      </c>
      <c r="AD181" s="9">
        <v>0</v>
      </c>
      <c r="AE181" s="9">
        <v>55.999999999996362</v>
      </c>
      <c r="AF181" s="9">
        <v>0</v>
      </c>
      <c r="AG181" s="9">
        <v>60</v>
      </c>
      <c r="AH181" s="9">
        <v>13.000000000003638</v>
      </c>
      <c r="AI181" s="294"/>
      <c r="AJ181" s="294"/>
      <c r="AK181" s="68"/>
      <c r="AL181" s="396"/>
      <c r="AM181" s="68"/>
      <c r="AN181" s="68"/>
    </row>
    <row r="182" spans="1:40" ht="15.75">
      <c r="A182" s="87" t="s">
        <v>1834</v>
      </c>
      <c r="D182" s="34">
        <f t="shared" si="6"/>
        <v>1478.9000000000594</v>
      </c>
      <c r="E182" s="9">
        <v>28.000000000000057</v>
      </c>
      <c r="F182" s="9">
        <v>32.499999999999773</v>
      </c>
      <c r="G182" s="9">
        <v>80.000000000000682</v>
      </c>
      <c r="H182" s="9">
        <v>116.20000000000095</v>
      </c>
      <c r="I182" s="9">
        <v>13.200000000000728</v>
      </c>
      <c r="J182" s="9">
        <v>7.000000000001819</v>
      </c>
      <c r="K182" s="9">
        <v>76.500000000001819</v>
      </c>
      <c r="L182" s="9">
        <v>24.000000000001819</v>
      </c>
      <c r="M182" s="9">
        <v>67.000000000001819</v>
      </c>
      <c r="N182" s="9">
        <v>10.799999999999272</v>
      </c>
      <c r="O182" s="9">
        <v>13.199999999997999</v>
      </c>
      <c r="P182" s="9">
        <v>39.499999999998181</v>
      </c>
      <c r="Q182" s="9">
        <v>66.19999999999709</v>
      </c>
      <c r="R182" s="9">
        <v>19.5</v>
      </c>
      <c r="S182" s="9">
        <v>0</v>
      </c>
      <c r="T182" s="9">
        <v>0</v>
      </c>
      <c r="U182" s="9">
        <v>7.7000000000043656</v>
      </c>
      <c r="V182" s="9">
        <v>0</v>
      </c>
      <c r="W182" s="9">
        <v>14.30000000000291</v>
      </c>
      <c r="X182" s="9">
        <v>174.95000000000437</v>
      </c>
      <c r="Y182" s="9">
        <v>63.500000000003638</v>
      </c>
      <c r="Z182" s="9">
        <v>10.80000000000291</v>
      </c>
      <c r="AA182" s="9">
        <v>106.79999999999927</v>
      </c>
      <c r="AB182" s="9">
        <v>97.700000000000728</v>
      </c>
      <c r="AC182" s="9">
        <v>133.65000000000509</v>
      </c>
      <c r="AD182" s="9">
        <v>77.000000000007276</v>
      </c>
      <c r="AE182" s="9">
        <v>60.000000000007276</v>
      </c>
      <c r="AF182" s="9">
        <v>14.300000000006548</v>
      </c>
      <c r="AG182" s="9">
        <v>97.300000000006548</v>
      </c>
      <c r="AH182" s="9">
        <v>27.300000000006548</v>
      </c>
      <c r="AI182" s="235"/>
      <c r="AJ182" s="235"/>
      <c r="AK182" s="68"/>
      <c r="AL182" s="397"/>
      <c r="AM182" s="68"/>
      <c r="AN182" s="68"/>
    </row>
    <row r="183" spans="1:40" ht="15.75">
      <c r="A183" s="3" t="s">
        <v>842</v>
      </c>
      <c r="D183" s="34">
        <f t="shared" si="6"/>
        <v>1190.1000000000545</v>
      </c>
      <c r="E183" s="9">
        <v>7.6999999999999886</v>
      </c>
      <c r="F183" s="9">
        <v>129.00000000000011</v>
      </c>
      <c r="G183" s="9">
        <v>24</v>
      </c>
      <c r="H183" s="9">
        <v>126.79999999999995</v>
      </c>
      <c r="I183" s="9">
        <v>13.199999999999818</v>
      </c>
      <c r="J183" s="9">
        <v>79.499999999999545</v>
      </c>
      <c r="K183" s="9">
        <v>43.999999999999545</v>
      </c>
      <c r="L183" s="9">
        <v>0</v>
      </c>
      <c r="M183" s="9">
        <v>32.999999999999545</v>
      </c>
      <c r="N183" s="9">
        <v>0</v>
      </c>
      <c r="O183" s="9">
        <v>0</v>
      </c>
      <c r="P183" s="9">
        <v>24.5</v>
      </c>
      <c r="Q183" s="9">
        <v>33.000000000000909</v>
      </c>
      <c r="R183" s="9">
        <v>14.300000000000182</v>
      </c>
      <c r="S183" s="9">
        <v>0</v>
      </c>
      <c r="T183" s="9">
        <v>0</v>
      </c>
      <c r="U183" s="9">
        <v>3.3000000000010914</v>
      </c>
      <c r="V183" s="9">
        <v>0</v>
      </c>
      <c r="W183" s="9">
        <v>58.30000000000291</v>
      </c>
      <c r="X183" s="9">
        <v>118.50000000000364</v>
      </c>
      <c r="Y183" s="9">
        <v>62.000000000003638</v>
      </c>
      <c r="Z183" s="9">
        <v>0</v>
      </c>
      <c r="AA183" s="9">
        <v>76.900000000001455</v>
      </c>
      <c r="AB183" s="9">
        <v>66.500000000003638</v>
      </c>
      <c r="AC183" s="9">
        <v>88.500000000007276</v>
      </c>
      <c r="AD183" s="9">
        <v>56.000000000007276</v>
      </c>
      <c r="AE183" s="9">
        <v>71.500000000007276</v>
      </c>
      <c r="AF183" s="9">
        <v>0</v>
      </c>
      <c r="AG183" s="9">
        <v>44.000000000007276</v>
      </c>
      <c r="AH183" s="9">
        <v>15.600000000009459</v>
      </c>
      <c r="AI183" s="68"/>
      <c r="AJ183" s="68"/>
      <c r="AK183" s="68"/>
      <c r="AL183" s="396"/>
      <c r="AM183" s="68"/>
      <c r="AN183" s="68"/>
    </row>
    <row r="184" spans="1:40" ht="15.75">
      <c r="A184" s="65" t="s">
        <v>2284</v>
      </c>
      <c r="D184" s="34">
        <f t="shared" si="6"/>
        <v>1293.4999999999991</v>
      </c>
      <c r="E184" s="9">
        <v>6.5000000000000568</v>
      </c>
      <c r="F184" s="9">
        <v>10.000000000000114</v>
      </c>
      <c r="G184" s="9">
        <v>107.49999999999955</v>
      </c>
      <c r="H184" s="9">
        <v>43.999999999999545</v>
      </c>
      <c r="I184" s="9">
        <v>52.499999999999773</v>
      </c>
      <c r="J184" s="9">
        <v>1.3999999999996362</v>
      </c>
      <c r="K184" s="9">
        <v>63.999999999999545</v>
      </c>
      <c r="L184" s="9">
        <v>55.699999999999363</v>
      </c>
      <c r="M184" s="9">
        <v>0</v>
      </c>
      <c r="N184" s="9">
        <v>0</v>
      </c>
      <c r="O184" s="9">
        <v>64.100000000000364</v>
      </c>
      <c r="P184" s="9">
        <v>48.700000000000728</v>
      </c>
      <c r="Q184" s="9">
        <v>58.900000000000546</v>
      </c>
      <c r="R184" s="9">
        <v>12.999999999998181</v>
      </c>
      <c r="S184" s="9">
        <v>3.8999999999987267</v>
      </c>
      <c r="T184" s="9">
        <v>19.100000000004002</v>
      </c>
      <c r="U184" s="9">
        <v>43.700000000004366</v>
      </c>
      <c r="V184" s="9">
        <v>10.499999999998181</v>
      </c>
      <c r="W184" s="9">
        <v>39</v>
      </c>
      <c r="X184" s="9">
        <v>3.6000000000003638</v>
      </c>
      <c r="Y184" s="9">
        <v>72</v>
      </c>
      <c r="Z184" s="9">
        <v>71.999999999998181</v>
      </c>
      <c r="AA184" s="9">
        <v>93.499999999998181</v>
      </c>
      <c r="AB184" s="9">
        <v>111.5</v>
      </c>
      <c r="AC184" s="9">
        <v>56.699999999998909</v>
      </c>
      <c r="AD184" s="9">
        <v>0</v>
      </c>
      <c r="AE184" s="9">
        <v>87.700000000000728</v>
      </c>
      <c r="AF184" s="9">
        <v>86.899999999999636</v>
      </c>
      <c r="AG184" s="9">
        <v>0</v>
      </c>
      <c r="AH184" s="9">
        <v>67.100000000000364</v>
      </c>
      <c r="AI184" s="294"/>
      <c r="AJ184" s="294"/>
      <c r="AK184" s="68"/>
      <c r="AL184" s="396"/>
      <c r="AM184" s="68"/>
      <c r="AN184" s="68"/>
    </row>
    <row r="185" spans="1:40" ht="15.75">
      <c r="A185" s="3" t="s">
        <v>859</v>
      </c>
      <c r="D185" s="34">
        <f t="shared" si="6"/>
        <v>1467.7999999999331</v>
      </c>
      <c r="E185" s="9">
        <v>82.999999999999943</v>
      </c>
      <c r="F185" s="9">
        <v>43.299999999999841</v>
      </c>
      <c r="G185" s="9">
        <v>161.50000000000045</v>
      </c>
      <c r="H185" s="9">
        <v>67.100000000000364</v>
      </c>
      <c r="I185" s="9">
        <v>49.000000000000227</v>
      </c>
      <c r="J185" s="9">
        <v>101.900000000001</v>
      </c>
      <c r="K185" s="9">
        <v>40.200000000001182</v>
      </c>
      <c r="L185" s="9">
        <v>7.7000000000011823</v>
      </c>
      <c r="M185" s="9">
        <v>49.000000000001364</v>
      </c>
      <c r="N185" s="9">
        <v>0</v>
      </c>
      <c r="O185" s="9">
        <v>0</v>
      </c>
      <c r="P185" s="9">
        <v>52.500000000000909</v>
      </c>
      <c r="Q185" s="9">
        <v>107.80000000000018</v>
      </c>
      <c r="R185" s="9">
        <v>41.999999999998181</v>
      </c>
      <c r="S185" s="9">
        <v>62.999999999998181</v>
      </c>
      <c r="T185" s="9">
        <v>30.599999999998545</v>
      </c>
      <c r="U185" s="9">
        <v>0</v>
      </c>
      <c r="V185" s="9">
        <v>76.500000000003638</v>
      </c>
      <c r="W185" s="9">
        <v>58.899999999994179</v>
      </c>
      <c r="X185" s="9">
        <v>64.999999999989086</v>
      </c>
      <c r="Y185" s="9">
        <v>43.999999999989086</v>
      </c>
      <c r="Z185" s="9">
        <v>52.499999999989086</v>
      </c>
      <c r="AA185" s="9">
        <v>0</v>
      </c>
      <c r="AB185" s="9">
        <v>58.899999999990541</v>
      </c>
      <c r="AC185" s="9">
        <v>46.899999999990541</v>
      </c>
      <c r="AD185" s="9">
        <v>0</v>
      </c>
      <c r="AE185" s="9">
        <v>111.69999999999709</v>
      </c>
      <c r="AF185" s="9">
        <v>0</v>
      </c>
      <c r="AG185" s="9">
        <v>54.799999999988358</v>
      </c>
      <c r="AH185" s="9">
        <v>0</v>
      </c>
      <c r="AI185" s="68"/>
      <c r="AJ185" s="68"/>
      <c r="AK185" s="68"/>
      <c r="AL185" s="396"/>
      <c r="AM185" s="68"/>
      <c r="AN185" s="68"/>
    </row>
    <row r="186" spans="1:40" ht="15.75">
      <c r="A186" s="65" t="s">
        <v>2221</v>
      </c>
      <c r="D186" s="34">
        <f t="shared" si="6"/>
        <v>1364.8999999999774</v>
      </c>
      <c r="E186" s="9">
        <v>27.699999999999989</v>
      </c>
      <c r="F186" s="9">
        <v>38</v>
      </c>
      <c r="G186" s="9">
        <v>75.800000000000182</v>
      </c>
      <c r="H186" s="9">
        <v>105.00000000000023</v>
      </c>
      <c r="I186" s="9">
        <v>67.899999999999636</v>
      </c>
      <c r="J186" s="9">
        <v>67.699999999999818</v>
      </c>
      <c r="K186" s="9">
        <v>9.0999999999994543</v>
      </c>
      <c r="L186" s="9">
        <v>0</v>
      </c>
      <c r="M186" s="9">
        <v>0</v>
      </c>
      <c r="N186" s="9">
        <v>0</v>
      </c>
      <c r="O186" s="9">
        <v>14.300000000001091</v>
      </c>
      <c r="P186" s="9">
        <v>24.100000000000364</v>
      </c>
      <c r="Q186" s="9">
        <v>64.500000000000909</v>
      </c>
      <c r="R186" s="9">
        <v>3.2999999999992724</v>
      </c>
      <c r="S186" s="9">
        <v>0</v>
      </c>
      <c r="T186" s="9">
        <v>2.5999999999930878</v>
      </c>
      <c r="U186" s="9">
        <v>0</v>
      </c>
      <c r="V186" s="9">
        <v>0</v>
      </c>
      <c r="W186" s="9">
        <v>33.399999999997817</v>
      </c>
      <c r="X186" s="9">
        <v>108.5</v>
      </c>
      <c r="Y186" s="9">
        <v>76.200000000000728</v>
      </c>
      <c r="Z186" s="9">
        <v>0</v>
      </c>
      <c r="AA186" s="9">
        <v>130.79999999999563</v>
      </c>
      <c r="AB186" s="9">
        <v>62.899999999997817</v>
      </c>
      <c r="AC186" s="9">
        <v>172.39999999999782</v>
      </c>
      <c r="AD186" s="9">
        <v>32.299999999999272</v>
      </c>
      <c r="AE186" s="9">
        <v>56</v>
      </c>
      <c r="AF186" s="9">
        <v>81.399999999997817</v>
      </c>
      <c r="AG186" s="9">
        <v>92.799999999999272</v>
      </c>
      <c r="AH186" s="9">
        <v>18.19999999999709</v>
      </c>
      <c r="AI186" s="294"/>
      <c r="AJ186" s="294"/>
      <c r="AK186" s="68"/>
      <c r="AL186" s="397"/>
      <c r="AM186" s="68"/>
      <c r="AN186" s="68"/>
    </row>
    <row r="187" spans="1:40" ht="15.75">
      <c r="A187" s="3" t="s">
        <v>153</v>
      </c>
      <c r="B187" s="3"/>
      <c r="C187" s="3"/>
      <c r="D187" s="34">
        <f t="shared" si="6"/>
        <v>1868.7000000001078</v>
      </c>
      <c r="E187" s="9">
        <v>126.10000000000002</v>
      </c>
      <c r="F187" s="9">
        <v>52.000000000000114</v>
      </c>
      <c r="G187" s="9">
        <v>113.50000000000045</v>
      </c>
      <c r="H187" s="9">
        <v>124.30000000000041</v>
      </c>
      <c r="I187" s="9">
        <v>52.500000000000227</v>
      </c>
      <c r="J187" s="9">
        <v>81.099999999999909</v>
      </c>
      <c r="K187" s="9">
        <v>63.599999999999909</v>
      </c>
      <c r="L187" s="9">
        <v>0</v>
      </c>
      <c r="M187" s="9">
        <v>84</v>
      </c>
      <c r="N187" s="9">
        <v>0</v>
      </c>
      <c r="O187" s="9">
        <v>0</v>
      </c>
      <c r="P187" s="9">
        <v>95.999999999999091</v>
      </c>
      <c r="Q187" s="9">
        <v>73.099999999998545</v>
      </c>
      <c r="R187" s="9">
        <v>52.5</v>
      </c>
      <c r="S187" s="9">
        <v>0</v>
      </c>
      <c r="T187" s="9">
        <v>21</v>
      </c>
      <c r="U187" s="9">
        <v>0</v>
      </c>
      <c r="V187" s="9">
        <v>84.000000000010914</v>
      </c>
      <c r="W187" s="9">
        <v>0</v>
      </c>
      <c r="X187" s="9">
        <v>108.50000000001091</v>
      </c>
      <c r="Y187" s="9">
        <v>132.50000000001091</v>
      </c>
      <c r="Z187" s="9">
        <v>0</v>
      </c>
      <c r="AA187" s="9">
        <v>126.80000000001382</v>
      </c>
      <c r="AB187" s="9">
        <v>47.900000000016007</v>
      </c>
      <c r="AC187" s="9">
        <v>184.00000000000728</v>
      </c>
      <c r="AD187" s="9">
        <v>32.500000000007276</v>
      </c>
      <c r="AE187" s="9">
        <v>66.300000000010186</v>
      </c>
      <c r="AF187" s="9">
        <v>58.300000000010186</v>
      </c>
      <c r="AG187" s="9">
        <v>88.200000000011642</v>
      </c>
      <c r="AH187" s="9">
        <v>0</v>
      </c>
      <c r="AI187" s="68"/>
      <c r="AJ187" s="68"/>
      <c r="AK187" s="68"/>
      <c r="AL187" s="396"/>
      <c r="AM187" s="68"/>
      <c r="AN187" s="68"/>
    </row>
    <row r="188" spans="1:40" ht="15.75">
      <c r="A188" s="65" t="s">
        <v>2253</v>
      </c>
      <c r="D188" s="34">
        <f t="shared" si="6"/>
        <v>1328.0999999999676</v>
      </c>
      <c r="E188" s="9">
        <v>75.5</v>
      </c>
      <c r="F188" s="9">
        <v>6.7000000000001592</v>
      </c>
      <c r="G188" s="9">
        <v>91.199999999999818</v>
      </c>
      <c r="H188" s="9">
        <v>18.699999999999591</v>
      </c>
      <c r="I188" s="9">
        <v>68.5</v>
      </c>
      <c r="J188" s="9">
        <v>52.800000000000182</v>
      </c>
      <c r="K188" s="9">
        <v>31.900000000000546</v>
      </c>
      <c r="L188" s="9">
        <v>7.7000000000002728</v>
      </c>
      <c r="M188" s="9">
        <v>44.000000000000455</v>
      </c>
      <c r="N188" s="9">
        <v>32.5</v>
      </c>
      <c r="O188" s="9">
        <v>7.6999999999979991</v>
      </c>
      <c r="P188" s="9">
        <v>59.599999999995816</v>
      </c>
      <c r="Q188" s="9">
        <v>23.69999999999618</v>
      </c>
      <c r="R188" s="9">
        <v>48.999999999996362</v>
      </c>
      <c r="S188" s="9">
        <v>0</v>
      </c>
      <c r="T188" s="9">
        <v>39.000000000003638</v>
      </c>
      <c r="U188" s="9">
        <v>3.3000000000029104</v>
      </c>
      <c r="V188" s="9">
        <v>68.600000000002183</v>
      </c>
      <c r="W188" s="9">
        <v>44</v>
      </c>
      <c r="X188" s="9">
        <v>0</v>
      </c>
      <c r="Y188" s="9">
        <v>80</v>
      </c>
      <c r="Z188" s="9">
        <v>38.499999999998181</v>
      </c>
      <c r="AA188" s="9">
        <v>68.099999999998545</v>
      </c>
      <c r="AB188" s="9">
        <v>93.899999999997817</v>
      </c>
      <c r="AC188" s="9">
        <v>75.999999999996362</v>
      </c>
      <c r="AD188" s="9">
        <v>32.499999999996362</v>
      </c>
      <c r="AE188" s="9">
        <v>44.999999999994543</v>
      </c>
      <c r="AF188" s="9">
        <v>38.499999999994543</v>
      </c>
      <c r="AG188" s="9">
        <v>131.19999999999527</v>
      </c>
      <c r="AH188" s="9">
        <v>0</v>
      </c>
      <c r="AI188" s="294"/>
      <c r="AJ188" s="294"/>
      <c r="AK188" s="68"/>
      <c r="AL188" s="397"/>
      <c r="AM188" s="68"/>
      <c r="AN188" s="68"/>
    </row>
    <row r="189" spans="1:40" ht="15.75">
      <c r="A189" s="3" t="s">
        <v>9</v>
      </c>
      <c r="D189" s="34">
        <f t="shared" si="6"/>
        <v>1169.3000000000179</v>
      </c>
      <c r="E189" s="9">
        <v>0</v>
      </c>
      <c r="F189" s="9">
        <v>160.5</v>
      </c>
      <c r="G189" s="9">
        <v>67.500000000000455</v>
      </c>
      <c r="H189" s="9">
        <v>56.000000000000455</v>
      </c>
      <c r="I189" s="9">
        <v>2.2000000000007276</v>
      </c>
      <c r="J189" s="9">
        <v>4.5</v>
      </c>
      <c r="K189" s="9">
        <v>13.199999999999818</v>
      </c>
      <c r="L189" s="9">
        <v>29.999999999999545</v>
      </c>
      <c r="M189" s="9">
        <v>0</v>
      </c>
      <c r="N189" s="9">
        <v>0</v>
      </c>
      <c r="O189" s="9">
        <v>59.999999999999091</v>
      </c>
      <c r="P189" s="9">
        <v>17.899999999998727</v>
      </c>
      <c r="Q189" s="9">
        <v>31.299999999996544</v>
      </c>
      <c r="R189" s="9">
        <v>29.899999999999636</v>
      </c>
      <c r="S189" s="9">
        <v>3.8999999999996362</v>
      </c>
      <c r="T189" s="9">
        <v>0</v>
      </c>
      <c r="U189" s="9">
        <v>5.1999999999970896</v>
      </c>
      <c r="V189" s="9">
        <v>30</v>
      </c>
      <c r="W189" s="9">
        <v>30.100000000002183</v>
      </c>
      <c r="X189" s="9">
        <v>89.25</v>
      </c>
      <c r="Y189" s="9">
        <v>16.5</v>
      </c>
      <c r="Z189" s="9">
        <v>66.30000000000291</v>
      </c>
      <c r="AA189" s="9">
        <v>64.600000000005821</v>
      </c>
      <c r="AB189" s="9">
        <v>112.20000000000073</v>
      </c>
      <c r="AC189" s="9">
        <v>95.950000000004366</v>
      </c>
      <c r="AD189" s="9">
        <v>20.900000000001455</v>
      </c>
      <c r="AE189" s="9">
        <v>92.600000000002183</v>
      </c>
      <c r="AF189" s="9">
        <v>14.30000000000291</v>
      </c>
      <c r="AG189" s="9">
        <v>0</v>
      </c>
      <c r="AH189" s="9">
        <v>54.500000000003638</v>
      </c>
      <c r="AI189" s="68"/>
      <c r="AJ189" s="68"/>
      <c r="AK189" s="68"/>
      <c r="AL189" s="396"/>
      <c r="AM189" s="68"/>
      <c r="AN189" s="68"/>
    </row>
    <row r="190" spans="1:40" ht="15.75">
      <c r="A190" s="65" t="s">
        <v>2236</v>
      </c>
      <c r="D190" s="34">
        <f t="shared" si="6"/>
        <v>1125.5999999999633</v>
      </c>
      <c r="E190" s="9">
        <v>0</v>
      </c>
      <c r="F190" s="9">
        <v>137.79999999999995</v>
      </c>
      <c r="G190" s="9">
        <v>57.000000000000455</v>
      </c>
      <c r="H190" s="9">
        <v>105.00000000000045</v>
      </c>
      <c r="I190" s="9">
        <v>87.499999999999545</v>
      </c>
      <c r="J190" s="9">
        <v>27.300000000002001</v>
      </c>
      <c r="K190" s="9">
        <v>15.400000000002365</v>
      </c>
      <c r="L190" s="9">
        <v>0</v>
      </c>
      <c r="M190" s="9">
        <v>44.000000000002728</v>
      </c>
      <c r="N190" s="9">
        <v>0</v>
      </c>
      <c r="O190" s="9">
        <v>38.499999999999091</v>
      </c>
      <c r="P190" s="9">
        <v>22.399999999999636</v>
      </c>
      <c r="Q190" s="9">
        <v>60.700000000000728</v>
      </c>
      <c r="R190" s="9">
        <v>0</v>
      </c>
      <c r="S190" s="9">
        <v>0</v>
      </c>
      <c r="T190" s="9">
        <v>0</v>
      </c>
      <c r="U190" s="9">
        <v>0</v>
      </c>
      <c r="V190" s="9">
        <v>21.999999999992724</v>
      </c>
      <c r="W190" s="9">
        <v>0</v>
      </c>
      <c r="X190" s="9">
        <v>108.5</v>
      </c>
      <c r="Y190" s="9">
        <v>21</v>
      </c>
      <c r="Z190" s="9">
        <v>21.999999999996362</v>
      </c>
      <c r="AA190" s="9">
        <v>57.399999999997817</v>
      </c>
      <c r="AB190" s="9">
        <v>62.099999999991269</v>
      </c>
      <c r="AC190" s="9">
        <v>137.69999999999709</v>
      </c>
      <c r="AD190" s="9">
        <v>0</v>
      </c>
      <c r="AE190" s="9">
        <v>59.999999999996362</v>
      </c>
      <c r="AF190" s="9">
        <v>15.399999999997817</v>
      </c>
      <c r="AG190" s="9">
        <v>4.3999999999941792</v>
      </c>
      <c r="AH190" s="9">
        <v>19.499999999992724</v>
      </c>
      <c r="AI190" s="294"/>
      <c r="AJ190" s="294"/>
      <c r="AK190" s="68"/>
      <c r="AL190" s="396"/>
      <c r="AM190" s="68"/>
      <c r="AN190" s="68"/>
    </row>
    <row r="191" spans="1:40" ht="15.75">
      <c r="A191" s="65" t="s">
        <v>11</v>
      </c>
      <c r="D191" s="34">
        <f t="shared" si="6"/>
        <v>1431.9000000000642</v>
      </c>
      <c r="E191" s="9">
        <v>55.89999999999992</v>
      </c>
      <c r="F191" s="9">
        <v>52.599999999999909</v>
      </c>
      <c r="G191" s="9">
        <v>61.700000000000273</v>
      </c>
      <c r="H191" s="9">
        <v>131.00000000000023</v>
      </c>
      <c r="I191" s="9">
        <v>68.999999999999545</v>
      </c>
      <c r="J191" s="9">
        <v>24.199999999999818</v>
      </c>
      <c r="K191" s="9">
        <v>9.8999999999996362</v>
      </c>
      <c r="L191" s="9">
        <v>0</v>
      </c>
      <c r="M191" s="9">
        <v>44</v>
      </c>
      <c r="N191" s="9">
        <v>41.200000000001637</v>
      </c>
      <c r="O191" s="9">
        <v>66.000000000000909</v>
      </c>
      <c r="P191" s="9">
        <v>18.500000000000909</v>
      </c>
      <c r="Q191" s="9">
        <v>97.5</v>
      </c>
      <c r="R191" s="9">
        <v>47.700000000002547</v>
      </c>
      <c r="S191" s="9">
        <v>3.9000000000014552</v>
      </c>
      <c r="T191" s="9">
        <v>44.600000000000364</v>
      </c>
      <c r="U191" s="9">
        <v>5.2000000000025466</v>
      </c>
      <c r="V191" s="9">
        <v>0</v>
      </c>
      <c r="W191" s="9">
        <v>14.30000000000291</v>
      </c>
      <c r="X191" s="9">
        <v>108.50000000000364</v>
      </c>
      <c r="Y191" s="9">
        <v>81.100000000002183</v>
      </c>
      <c r="Z191" s="9">
        <v>0</v>
      </c>
      <c r="AA191" s="9">
        <v>1.2000000000007276</v>
      </c>
      <c r="AB191" s="9">
        <v>137</v>
      </c>
      <c r="AC191" s="9">
        <v>108.5</v>
      </c>
      <c r="AD191" s="9">
        <v>24.200000000004366</v>
      </c>
      <c r="AE191" s="9">
        <v>99.000000000007276</v>
      </c>
      <c r="AF191" s="9">
        <v>28.000000000007276</v>
      </c>
      <c r="AG191" s="9">
        <v>39.000000000014552</v>
      </c>
      <c r="AH191" s="9">
        <v>18.200000000011642</v>
      </c>
      <c r="AI191" s="294"/>
      <c r="AJ191" s="294"/>
      <c r="AK191" s="68"/>
      <c r="AL191" s="396"/>
      <c r="AM191" s="68"/>
      <c r="AN191" s="68"/>
    </row>
    <row r="192" spans="1:40" ht="15.75">
      <c r="A192" s="65" t="s">
        <v>2254</v>
      </c>
      <c r="D192" s="34">
        <f t="shared" si="6"/>
        <v>1156.4499999999857</v>
      </c>
      <c r="E192" s="9">
        <v>0</v>
      </c>
      <c r="F192" s="9">
        <v>38.999999999999886</v>
      </c>
      <c r="G192" s="9">
        <v>28</v>
      </c>
      <c r="H192" s="9">
        <v>141.55000000000018</v>
      </c>
      <c r="I192" s="9">
        <v>6.5</v>
      </c>
      <c r="J192" s="9">
        <v>25.999999999998636</v>
      </c>
      <c r="K192" s="9">
        <v>55.999999999998636</v>
      </c>
      <c r="L192" s="9">
        <v>0</v>
      </c>
      <c r="M192" s="9">
        <v>41.999999999998636</v>
      </c>
      <c r="N192" s="9">
        <v>18.199999999999818</v>
      </c>
      <c r="O192" s="9">
        <v>38.5</v>
      </c>
      <c r="P192" s="9">
        <v>48.5</v>
      </c>
      <c r="Q192" s="9">
        <v>48.200000000000728</v>
      </c>
      <c r="R192" s="9">
        <v>0</v>
      </c>
      <c r="S192" s="9">
        <v>0</v>
      </c>
      <c r="T192" s="9">
        <v>0</v>
      </c>
      <c r="U192" s="9">
        <v>0</v>
      </c>
      <c r="V192" s="9">
        <v>1.500000000003638</v>
      </c>
      <c r="W192" s="9">
        <v>1.3999999999978172</v>
      </c>
      <c r="X192" s="9">
        <v>139</v>
      </c>
      <c r="Y192" s="9">
        <v>44</v>
      </c>
      <c r="Z192" s="9">
        <v>22</v>
      </c>
      <c r="AA192" s="9">
        <v>42.099999999998545</v>
      </c>
      <c r="AB192" s="9">
        <v>81</v>
      </c>
      <c r="AC192" s="9">
        <v>69.19999999999709</v>
      </c>
      <c r="AD192" s="9">
        <v>59.999999999996362</v>
      </c>
      <c r="AE192" s="9">
        <v>62.299999999995634</v>
      </c>
      <c r="AF192" s="9">
        <v>0</v>
      </c>
      <c r="AG192" s="9">
        <v>141.5</v>
      </c>
      <c r="AH192" s="9">
        <v>0</v>
      </c>
      <c r="AI192" s="294"/>
      <c r="AJ192" s="294"/>
      <c r="AK192" s="68"/>
      <c r="AL192" s="397"/>
      <c r="AM192" s="68"/>
      <c r="AN192" s="68"/>
    </row>
    <row r="193" spans="1:40" ht="15.75">
      <c r="A193" s="87" t="s">
        <v>1836</v>
      </c>
      <c r="D193" s="34">
        <f t="shared" si="6"/>
        <v>1402.1500000000751</v>
      </c>
      <c r="E193" s="9">
        <v>53.299999999999955</v>
      </c>
      <c r="F193" s="9">
        <v>89.500000000000227</v>
      </c>
      <c r="G193" s="9">
        <v>61.500000000000909</v>
      </c>
      <c r="H193" s="9">
        <v>141.00000000000091</v>
      </c>
      <c r="I193" s="9">
        <v>128.10000000000036</v>
      </c>
      <c r="J193" s="9">
        <v>18</v>
      </c>
      <c r="K193" s="9">
        <v>59.999999999999091</v>
      </c>
      <c r="L193" s="9">
        <v>0</v>
      </c>
      <c r="M193" s="9">
        <v>44.999999999999091</v>
      </c>
      <c r="N193" s="9">
        <v>27.899999999997817</v>
      </c>
      <c r="O193" s="9">
        <v>23.999999999998181</v>
      </c>
      <c r="P193" s="9">
        <v>35.100000000001273</v>
      </c>
      <c r="Q193" s="9">
        <v>64.000000000000909</v>
      </c>
      <c r="R193" s="9">
        <v>0</v>
      </c>
      <c r="S193" s="9">
        <v>0</v>
      </c>
      <c r="T193" s="9">
        <v>2.5999999999985448</v>
      </c>
      <c r="U193" s="9">
        <v>0</v>
      </c>
      <c r="V193" s="9">
        <v>0</v>
      </c>
      <c r="W193" s="9">
        <v>0</v>
      </c>
      <c r="X193" s="9">
        <v>101.5</v>
      </c>
      <c r="Y193" s="9">
        <v>36.799999999999272</v>
      </c>
      <c r="Z193" s="9">
        <v>3.2999999999992724</v>
      </c>
      <c r="AA193" s="9">
        <v>1.500000000003638</v>
      </c>
      <c r="AB193" s="9">
        <v>135.65000000000509</v>
      </c>
      <c r="AC193" s="9">
        <v>115.90000000000873</v>
      </c>
      <c r="AD193" s="9">
        <v>23.700000000011642</v>
      </c>
      <c r="AE193" s="9">
        <v>105.90000000001237</v>
      </c>
      <c r="AF193" s="9">
        <v>60.20000000001528</v>
      </c>
      <c r="AG193" s="9">
        <v>36.000000000010914</v>
      </c>
      <c r="AH193" s="9">
        <v>31.700000000011642</v>
      </c>
      <c r="AI193" s="235"/>
      <c r="AJ193" s="235"/>
      <c r="AK193" s="68"/>
      <c r="AL193" s="396"/>
      <c r="AM193" s="68"/>
      <c r="AN193" s="68"/>
    </row>
    <row r="194" spans="1:40" ht="15.75">
      <c r="A194" s="3" t="s">
        <v>799</v>
      </c>
      <c r="D194" s="34">
        <f t="shared" si="6"/>
        <v>1111.0999999999744</v>
      </c>
      <c r="E194" s="9">
        <v>39</v>
      </c>
      <c r="F194" s="9">
        <v>102.20000000000016</v>
      </c>
      <c r="G194" s="9">
        <v>82.799999999999955</v>
      </c>
      <c r="H194" s="9">
        <v>131.19999999999982</v>
      </c>
      <c r="I194" s="9">
        <v>0</v>
      </c>
      <c r="J194" s="9">
        <v>0</v>
      </c>
      <c r="K194" s="9">
        <v>0</v>
      </c>
      <c r="L194" s="9">
        <v>18.199999999999363</v>
      </c>
      <c r="M194" s="9">
        <v>0</v>
      </c>
      <c r="N194" s="9">
        <v>0</v>
      </c>
      <c r="O194" s="9">
        <v>74.700000000000728</v>
      </c>
      <c r="P194" s="9">
        <v>1.500000000001819</v>
      </c>
      <c r="Q194" s="9">
        <v>43.000000000002728</v>
      </c>
      <c r="R194" s="9">
        <v>34.999999999999091</v>
      </c>
      <c r="S194" s="9">
        <v>0</v>
      </c>
      <c r="T194" s="9">
        <v>2.5999999999985448</v>
      </c>
      <c r="U194" s="9">
        <v>56.499999999998181</v>
      </c>
      <c r="V194" s="9">
        <v>32.5</v>
      </c>
      <c r="W194" s="9">
        <v>108.99999999999636</v>
      </c>
      <c r="X194" s="9">
        <v>83.999999999998181</v>
      </c>
      <c r="Y194" s="9">
        <v>20.099999999998545</v>
      </c>
      <c r="Z194" s="9">
        <v>0</v>
      </c>
      <c r="AA194" s="9">
        <v>0</v>
      </c>
      <c r="AB194" s="9">
        <v>43.19999999999709</v>
      </c>
      <c r="AC194" s="9">
        <v>38.099999999996726</v>
      </c>
      <c r="AD194" s="9">
        <v>91.399999999995998</v>
      </c>
      <c r="AE194" s="9">
        <v>47.999999999996362</v>
      </c>
      <c r="AF194" s="9">
        <v>45.499999999996362</v>
      </c>
      <c r="AG194" s="9">
        <v>12.599999999998545</v>
      </c>
      <c r="AH194" s="9">
        <v>0</v>
      </c>
      <c r="AI194" s="68"/>
      <c r="AJ194" s="68"/>
      <c r="AK194" s="68"/>
      <c r="AL194" s="397"/>
      <c r="AM194" s="68"/>
      <c r="AN194" s="68"/>
    </row>
    <row r="195" spans="1:40" ht="15.75">
      <c r="A195" s="65" t="s">
        <v>2226</v>
      </c>
      <c r="D195" s="34">
        <f t="shared" si="6"/>
        <v>1083.4999999999691</v>
      </c>
      <c r="E195" s="9">
        <v>45.000000000000114</v>
      </c>
      <c r="F195" s="9">
        <v>15.100000000000136</v>
      </c>
      <c r="G195" s="9">
        <v>160.40000000000009</v>
      </c>
      <c r="H195" s="9">
        <v>105</v>
      </c>
      <c r="I195" s="9">
        <v>96.499999999999773</v>
      </c>
      <c r="J195" s="9">
        <v>13.200000000000728</v>
      </c>
      <c r="K195" s="9">
        <v>1.3000000000010914</v>
      </c>
      <c r="L195" s="9">
        <v>0</v>
      </c>
      <c r="M195" s="9">
        <v>0</v>
      </c>
      <c r="N195" s="9">
        <v>0</v>
      </c>
      <c r="O195" s="9">
        <v>47.599999999999454</v>
      </c>
      <c r="P195" s="9">
        <v>17.999999999999091</v>
      </c>
      <c r="Q195" s="9">
        <v>139.20000000000073</v>
      </c>
      <c r="R195" s="9">
        <v>36.000000000000909</v>
      </c>
      <c r="S195" s="9">
        <v>39.000000000000909</v>
      </c>
      <c r="T195" s="9">
        <v>9.499999999996362</v>
      </c>
      <c r="U195" s="9">
        <v>27.499999999996362</v>
      </c>
      <c r="V195" s="9">
        <v>14.299999999993815</v>
      </c>
      <c r="W195" s="9">
        <v>0</v>
      </c>
      <c r="X195" s="9">
        <v>27.999999999996362</v>
      </c>
      <c r="Y195" s="9">
        <v>30.19999999999709</v>
      </c>
      <c r="Z195" s="9">
        <v>0</v>
      </c>
      <c r="AA195" s="9">
        <v>1.499999999996362</v>
      </c>
      <c r="AB195" s="9">
        <v>58.999999999996362</v>
      </c>
      <c r="AC195" s="9">
        <v>74.999999999996362</v>
      </c>
      <c r="AD195" s="9">
        <v>40.19999999999709</v>
      </c>
      <c r="AE195" s="9">
        <v>82</v>
      </c>
      <c r="AF195" s="9">
        <v>0</v>
      </c>
      <c r="AG195" s="9">
        <v>0</v>
      </c>
      <c r="AH195" s="9">
        <v>0</v>
      </c>
      <c r="AI195" s="294"/>
      <c r="AJ195" s="294"/>
      <c r="AK195" s="68"/>
      <c r="AL195" s="396"/>
      <c r="AM195" s="68"/>
      <c r="AN195" s="68"/>
    </row>
    <row r="196" spans="1:40" ht="15.75">
      <c r="A196" s="3" t="s">
        <v>854</v>
      </c>
      <c r="D196" s="34">
        <f t="shared" si="6"/>
        <v>1360.2500000000045</v>
      </c>
      <c r="E196" s="9">
        <v>46.699999999999989</v>
      </c>
      <c r="F196" s="9">
        <v>85.100000000000136</v>
      </c>
      <c r="G196" s="9">
        <v>146.65000000000032</v>
      </c>
      <c r="H196" s="9">
        <v>134.50000000000023</v>
      </c>
      <c r="I196" s="9">
        <v>65.699999999999818</v>
      </c>
      <c r="J196" s="9">
        <v>45.349999999998545</v>
      </c>
      <c r="K196" s="9">
        <v>16.499999999999091</v>
      </c>
      <c r="L196" s="9">
        <v>0</v>
      </c>
      <c r="M196" s="9">
        <v>0</v>
      </c>
      <c r="N196" s="9">
        <v>5.5</v>
      </c>
      <c r="O196" s="9">
        <v>0</v>
      </c>
      <c r="P196" s="9">
        <v>21.200000000000728</v>
      </c>
      <c r="Q196" s="9">
        <v>52.499999999999091</v>
      </c>
      <c r="R196" s="9">
        <v>7.000000000001819</v>
      </c>
      <c r="S196" s="9">
        <v>5.6000000000021828</v>
      </c>
      <c r="T196" s="9">
        <v>2.6000000000058208</v>
      </c>
      <c r="U196" s="9">
        <v>7.7000000000061846</v>
      </c>
      <c r="V196" s="9">
        <v>0</v>
      </c>
      <c r="W196" s="9">
        <v>14.299999999995634</v>
      </c>
      <c r="X196" s="9">
        <v>101.99999999999272</v>
      </c>
      <c r="Y196" s="9">
        <v>110.24999999999272</v>
      </c>
      <c r="Z196" s="9">
        <v>15.399999999997817</v>
      </c>
      <c r="AA196" s="9">
        <v>82.599999999994907</v>
      </c>
      <c r="AB196" s="9">
        <v>89.69999999999709</v>
      </c>
      <c r="AC196" s="9">
        <v>142.79999999999927</v>
      </c>
      <c r="AD196" s="9">
        <v>21</v>
      </c>
      <c r="AE196" s="9">
        <v>116.29999999999927</v>
      </c>
      <c r="AF196" s="9">
        <v>0</v>
      </c>
      <c r="AG196" s="9">
        <v>7.7000000000116415</v>
      </c>
      <c r="AH196" s="9">
        <v>15.600000000009459</v>
      </c>
      <c r="AI196" s="68"/>
      <c r="AJ196" s="68"/>
      <c r="AK196" s="68"/>
      <c r="AL196" s="396"/>
      <c r="AM196" s="68"/>
      <c r="AN196" s="68"/>
    </row>
    <row r="197" spans="1:40" ht="15.75">
      <c r="A197" s="65" t="s">
        <v>13</v>
      </c>
      <c r="D197" s="34">
        <f t="shared" si="6"/>
        <v>1320.7999999999574</v>
      </c>
      <c r="E197" s="9">
        <v>52.499999999999972</v>
      </c>
      <c r="F197" s="9">
        <v>60.800000000000068</v>
      </c>
      <c r="G197" s="9">
        <v>80.699999999999818</v>
      </c>
      <c r="H197" s="9">
        <v>74.5</v>
      </c>
      <c r="I197" s="9">
        <v>57.299999999999955</v>
      </c>
      <c r="J197" s="9">
        <v>53.999999999999545</v>
      </c>
      <c r="K197" s="9">
        <v>58.199999999999363</v>
      </c>
      <c r="L197" s="9">
        <v>16.899999999999636</v>
      </c>
      <c r="M197" s="9">
        <v>41.999999999999545</v>
      </c>
      <c r="N197" s="9">
        <v>14.299999999999272</v>
      </c>
      <c r="O197" s="9">
        <v>66.300000000001091</v>
      </c>
      <c r="P197" s="9">
        <v>13.900000000001455</v>
      </c>
      <c r="Q197" s="9">
        <v>167.79999999999927</v>
      </c>
      <c r="R197" s="9">
        <v>32.499999999998181</v>
      </c>
      <c r="S197" s="9">
        <v>0</v>
      </c>
      <c r="T197" s="9">
        <v>5.499999999998181</v>
      </c>
      <c r="U197" s="9">
        <v>0</v>
      </c>
      <c r="V197" s="9">
        <v>0</v>
      </c>
      <c r="W197" s="9">
        <v>0</v>
      </c>
      <c r="X197" s="9">
        <v>77.499999999992724</v>
      </c>
      <c r="Y197" s="9">
        <v>61.099999999994907</v>
      </c>
      <c r="Z197" s="9">
        <v>11.69999999999709</v>
      </c>
      <c r="AA197" s="9">
        <v>49</v>
      </c>
      <c r="AB197" s="9">
        <v>87.999999999996362</v>
      </c>
      <c r="AC197" s="9">
        <v>33.799999999999272</v>
      </c>
      <c r="AD197" s="9">
        <v>0</v>
      </c>
      <c r="AE197" s="9">
        <v>100.29999999999563</v>
      </c>
      <c r="AF197" s="9">
        <v>0</v>
      </c>
      <c r="AG197" s="9">
        <v>67.699999999993452</v>
      </c>
      <c r="AH197" s="9">
        <v>34.499999999992724</v>
      </c>
      <c r="AI197" s="294"/>
      <c r="AJ197" s="294"/>
      <c r="AK197" s="68"/>
      <c r="AL197" s="396"/>
      <c r="AM197" s="68"/>
      <c r="AN197" s="68"/>
    </row>
    <row r="198" spans="1:40" ht="15.75">
      <c r="A198" s="3" t="s">
        <v>805</v>
      </c>
      <c r="B198" s="3"/>
      <c r="C198" s="3"/>
      <c r="D198" s="34">
        <f t="shared" si="6"/>
        <v>1328.8000000001059</v>
      </c>
      <c r="E198" s="9">
        <v>42</v>
      </c>
      <c r="F198" s="9">
        <v>126.79999999999973</v>
      </c>
      <c r="G198" s="9">
        <v>35</v>
      </c>
      <c r="H198" s="9">
        <v>61.299999999999955</v>
      </c>
      <c r="I198" s="9">
        <v>61.099999999999454</v>
      </c>
      <c r="J198" s="9">
        <v>42.000000000000909</v>
      </c>
      <c r="K198" s="9">
        <v>4.8000000000001819</v>
      </c>
      <c r="L198" s="9">
        <v>0</v>
      </c>
      <c r="M198" s="9">
        <v>12.100000000000364</v>
      </c>
      <c r="N198" s="9">
        <v>0</v>
      </c>
      <c r="O198" s="9">
        <v>0</v>
      </c>
      <c r="P198" s="9">
        <v>25.899999999999636</v>
      </c>
      <c r="Q198" s="9">
        <v>52.300000000000182</v>
      </c>
      <c r="R198" s="9">
        <v>22.000000000003638</v>
      </c>
      <c r="S198" s="9">
        <v>38.500000000003638</v>
      </c>
      <c r="T198" s="9">
        <v>42.000000000003638</v>
      </c>
      <c r="U198" s="9">
        <v>42.000000000003638</v>
      </c>
      <c r="V198" s="9">
        <v>0</v>
      </c>
      <c r="W198" s="9">
        <v>0</v>
      </c>
      <c r="X198" s="9">
        <v>71.200000000008004</v>
      </c>
      <c r="Y198" s="9">
        <v>73.000000000010914</v>
      </c>
      <c r="Z198" s="9">
        <v>0</v>
      </c>
      <c r="AA198" s="9">
        <v>87.900000000008731</v>
      </c>
      <c r="AB198" s="9">
        <v>94.200000000011642</v>
      </c>
      <c r="AC198" s="9">
        <v>172.00000000001091</v>
      </c>
      <c r="AD198" s="9">
        <v>0</v>
      </c>
      <c r="AE198" s="9">
        <v>56.000000000010914</v>
      </c>
      <c r="AF198" s="9">
        <v>17.600000000013097</v>
      </c>
      <c r="AG198" s="9">
        <v>113.200000000008</v>
      </c>
      <c r="AH198" s="9">
        <v>35.900000000008731</v>
      </c>
      <c r="AI198" s="68"/>
      <c r="AJ198" s="68"/>
      <c r="AK198" s="68"/>
      <c r="AL198" s="396"/>
      <c r="AM198" s="68"/>
      <c r="AN198" s="68"/>
    </row>
    <row r="199" spans="1:40" ht="15.75">
      <c r="A199" s="65" t="s">
        <v>15</v>
      </c>
      <c r="B199" s="3"/>
      <c r="C199" s="3"/>
      <c r="D199" s="34">
        <f t="shared" si="6"/>
        <v>1287.4000000000378</v>
      </c>
      <c r="E199" s="9">
        <v>16.899999999999977</v>
      </c>
      <c r="F199" s="9">
        <v>43.799999999999841</v>
      </c>
      <c r="G199" s="9">
        <v>78.75</v>
      </c>
      <c r="H199" s="9">
        <v>124.30000000000018</v>
      </c>
      <c r="I199" s="9">
        <v>110.25000000000045</v>
      </c>
      <c r="J199" s="9">
        <v>22.000000000000455</v>
      </c>
      <c r="K199" s="9">
        <v>50.200000000000728</v>
      </c>
      <c r="L199" s="9">
        <v>7.7000000000002728</v>
      </c>
      <c r="M199" s="9">
        <v>74.000000000000455</v>
      </c>
      <c r="N199" s="9">
        <v>4.1999999999970896</v>
      </c>
      <c r="O199" s="9">
        <v>0</v>
      </c>
      <c r="P199" s="9">
        <v>44.199999999999818</v>
      </c>
      <c r="Q199" s="9">
        <v>35.299999999999272</v>
      </c>
      <c r="R199" s="9">
        <v>0</v>
      </c>
      <c r="S199" s="9">
        <v>0</v>
      </c>
      <c r="T199" s="9">
        <v>72.200000000002547</v>
      </c>
      <c r="U199" s="9">
        <v>7.7000000000025466</v>
      </c>
      <c r="V199" s="9">
        <v>0</v>
      </c>
      <c r="W199" s="9">
        <v>16.500000000003638</v>
      </c>
      <c r="X199" s="9">
        <v>112.50000000000728</v>
      </c>
      <c r="Y199" s="9">
        <v>60.900000000005093</v>
      </c>
      <c r="Z199" s="9">
        <v>44.000000000003638</v>
      </c>
      <c r="AA199" s="9">
        <v>3.6000000000021828</v>
      </c>
      <c r="AB199" s="9">
        <v>87.299999999999272</v>
      </c>
      <c r="AC199" s="9">
        <v>122.00000000000364</v>
      </c>
      <c r="AD199" s="9">
        <v>9.1000000000058208</v>
      </c>
      <c r="AE199" s="9">
        <v>89.500000000003638</v>
      </c>
      <c r="AF199" s="9">
        <v>0</v>
      </c>
      <c r="AG199" s="9">
        <v>50.5</v>
      </c>
      <c r="AH199" s="9">
        <v>0</v>
      </c>
      <c r="AI199" s="294"/>
      <c r="AJ199" s="294"/>
      <c r="AK199" s="68"/>
      <c r="AL199" s="396"/>
      <c r="AM199" s="68"/>
      <c r="AN199" s="68"/>
    </row>
    <row r="200" spans="1:40" ht="15.75">
      <c r="A200" s="65" t="s">
        <v>2222</v>
      </c>
      <c r="D200" s="34">
        <f t="shared" si="6"/>
        <v>1556.4999999999823</v>
      </c>
      <c r="E200" s="9">
        <v>0</v>
      </c>
      <c r="F200" s="9">
        <v>68.699999999999989</v>
      </c>
      <c r="G200" s="9">
        <v>77.799999999999955</v>
      </c>
      <c r="H200" s="9">
        <v>64.600000000000477</v>
      </c>
      <c r="I200" s="9">
        <v>0</v>
      </c>
      <c r="J200" s="9">
        <v>27.299999999999272</v>
      </c>
      <c r="K200" s="9">
        <v>82.800000000000182</v>
      </c>
      <c r="L200" s="9">
        <v>13.900000000000091</v>
      </c>
      <c r="M200" s="9">
        <v>42</v>
      </c>
      <c r="N200" s="9">
        <v>36.000000000000909</v>
      </c>
      <c r="O200" s="9">
        <v>77.300000000001091</v>
      </c>
      <c r="P200" s="9">
        <v>72.199999999999818</v>
      </c>
      <c r="Q200" s="9">
        <v>134.59999999999945</v>
      </c>
      <c r="R200" s="9">
        <v>26.899999999997817</v>
      </c>
      <c r="S200" s="9">
        <v>4.1999999999970896</v>
      </c>
      <c r="T200" s="9">
        <v>65.399999999999636</v>
      </c>
      <c r="U200" s="9">
        <v>95.800000000001091</v>
      </c>
      <c r="V200" s="9">
        <v>7.6999999999970896</v>
      </c>
      <c r="W200" s="9">
        <v>0</v>
      </c>
      <c r="X200" s="9">
        <v>52.499999999996362</v>
      </c>
      <c r="Y200" s="9">
        <v>119.79999999999563</v>
      </c>
      <c r="Z200" s="9">
        <v>0</v>
      </c>
      <c r="AA200" s="9">
        <v>74.999999999992724</v>
      </c>
      <c r="AB200" s="9">
        <v>69.5</v>
      </c>
      <c r="AC200" s="9">
        <v>88.5</v>
      </c>
      <c r="AD200" s="9">
        <v>34.400000000001455</v>
      </c>
      <c r="AE200" s="9">
        <v>107</v>
      </c>
      <c r="AF200" s="9">
        <v>52.599999999998545</v>
      </c>
      <c r="AG200" s="9">
        <v>60.000000000003638</v>
      </c>
      <c r="AH200" s="9">
        <v>0</v>
      </c>
      <c r="AI200" s="294"/>
      <c r="AJ200" s="294"/>
      <c r="AK200" s="68"/>
      <c r="AL200" s="396"/>
      <c r="AM200" s="68"/>
      <c r="AN200" s="68"/>
    </row>
    <row r="201" spans="1:40" ht="15.75">
      <c r="A201" s="65" t="s">
        <v>17</v>
      </c>
      <c r="D201" s="34">
        <f t="shared" si="6"/>
        <v>1306.299999999942</v>
      </c>
      <c r="E201" s="9">
        <v>0</v>
      </c>
      <c r="F201" s="9">
        <v>141.00000000000045</v>
      </c>
      <c r="G201" s="9">
        <v>78.000000000000455</v>
      </c>
      <c r="H201" s="9">
        <v>94.400000000000546</v>
      </c>
      <c r="I201" s="9">
        <v>25.200000000000728</v>
      </c>
      <c r="J201" s="9">
        <v>0</v>
      </c>
      <c r="K201" s="9">
        <v>43.999999999998181</v>
      </c>
      <c r="L201" s="9">
        <v>0</v>
      </c>
      <c r="M201" s="9">
        <v>32.999999999998181</v>
      </c>
      <c r="N201" s="9">
        <v>9.8999999999978172</v>
      </c>
      <c r="O201" s="9">
        <v>70.199999999998909</v>
      </c>
      <c r="P201" s="9">
        <v>11.099999999998545</v>
      </c>
      <c r="Q201" s="9">
        <v>69.000000000000909</v>
      </c>
      <c r="R201" s="9">
        <v>9.8999999999959982</v>
      </c>
      <c r="S201" s="9">
        <v>3.2999999999974534</v>
      </c>
      <c r="T201" s="9">
        <v>47.499999999998181</v>
      </c>
      <c r="U201" s="9">
        <v>4.3999999999978172</v>
      </c>
      <c r="V201" s="9">
        <v>0</v>
      </c>
      <c r="W201" s="9">
        <v>15.399999999997817</v>
      </c>
      <c r="X201" s="9">
        <v>97</v>
      </c>
      <c r="Y201" s="9">
        <v>0</v>
      </c>
      <c r="Z201" s="9">
        <v>87.899999999997817</v>
      </c>
      <c r="AA201" s="9">
        <v>0</v>
      </c>
      <c r="AB201" s="9">
        <v>112.19999999999709</v>
      </c>
      <c r="AC201" s="9">
        <v>111.69999999999345</v>
      </c>
      <c r="AD201" s="9">
        <v>65.999999999992724</v>
      </c>
      <c r="AE201" s="9">
        <v>108.99999999999272</v>
      </c>
      <c r="AF201" s="9">
        <v>43.199999999993452</v>
      </c>
      <c r="AG201" s="9">
        <v>4.7999999999956344</v>
      </c>
      <c r="AH201" s="9">
        <v>18.19999999999709</v>
      </c>
      <c r="AI201" s="294"/>
      <c r="AJ201" s="294"/>
      <c r="AK201" s="68"/>
      <c r="AL201" s="396"/>
      <c r="AM201" s="68"/>
      <c r="AN201" s="68"/>
    </row>
    <row r="202" spans="1:40" ht="15.75">
      <c r="A202" s="3" t="s">
        <v>828</v>
      </c>
      <c r="D202" s="34">
        <f t="shared" si="6"/>
        <v>1345.0500000000102</v>
      </c>
      <c r="E202" s="9">
        <v>38.499999999999943</v>
      </c>
      <c r="F202" s="9">
        <v>37.5</v>
      </c>
      <c r="G202" s="9">
        <v>81.999999999999773</v>
      </c>
      <c r="H202" s="9">
        <v>44.499999999999773</v>
      </c>
      <c r="I202" s="9">
        <v>2.1999999999998181</v>
      </c>
      <c r="J202" s="9">
        <v>38.5</v>
      </c>
      <c r="K202" s="9">
        <v>70.799999999999727</v>
      </c>
      <c r="L202" s="9">
        <v>6.9999999999995453</v>
      </c>
      <c r="M202" s="9">
        <v>92.999999999999545</v>
      </c>
      <c r="N202" s="9">
        <v>14.999999999999091</v>
      </c>
      <c r="O202" s="9">
        <v>36.400000000001455</v>
      </c>
      <c r="P202" s="9">
        <v>26.700000000001637</v>
      </c>
      <c r="Q202" s="9">
        <v>63.700000000000728</v>
      </c>
      <c r="R202" s="9">
        <v>30.799999999999272</v>
      </c>
      <c r="S202" s="9">
        <v>4.1999999999989086</v>
      </c>
      <c r="T202" s="9">
        <v>0</v>
      </c>
      <c r="U202" s="9">
        <v>82.600000000000364</v>
      </c>
      <c r="V202" s="9">
        <v>8.3999999999996362</v>
      </c>
      <c r="W202" s="9">
        <v>33.000000000003638</v>
      </c>
      <c r="X202" s="9">
        <v>96.5</v>
      </c>
      <c r="Y202" s="9">
        <v>22.80000000000291</v>
      </c>
      <c r="Z202" s="9">
        <v>45.100000000002183</v>
      </c>
      <c r="AA202" s="9">
        <v>43.200000000000728</v>
      </c>
      <c r="AB202" s="9">
        <v>109.75</v>
      </c>
      <c r="AC202" s="9">
        <v>113.50000000000364</v>
      </c>
      <c r="AD202" s="9">
        <v>0</v>
      </c>
      <c r="AE202" s="9">
        <v>101.00000000000364</v>
      </c>
      <c r="AF202" s="9">
        <v>1.2000000000007276</v>
      </c>
      <c r="AG202" s="9">
        <v>53.19999999999709</v>
      </c>
      <c r="AH202" s="9">
        <v>43.999999999996362</v>
      </c>
      <c r="AI202" s="68"/>
      <c r="AJ202" s="68"/>
      <c r="AK202" s="68"/>
      <c r="AL202" s="396"/>
      <c r="AM202" s="68"/>
      <c r="AN202" s="68"/>
    </row>
    <row r="203" spans="1:40" ht="15.75">
      <c r="A203" s="3" t="s">
        <v>162</v>
      </c>
      <c r="D203" s="34">
        <f t="shared" si="6"/>
        <v>1513.4999999999632</v>
      </c>
      <c r="E203" s="9">
        <v>31.100000000000136</v>
      </c>
      <c r="F203" s="9">
        <v>89.200000000000159</v>
      </c>
      <c r="G203" s="9">
        <v>44.500000000000227</v>
      </c>
      <c r="H203" s="9">
        <v>109.40000000000009</v>
      </c>
      <c r="I203" s="9">
        <v>16.599999999999909</v>
      </c>
      <c r="J203" s="9">
        <v>59.300000000001091</v>
      </c>
      <c r="K203" s="9">
        <v>60.500000000000909</v>
      </c>
      <c r="L203" s="9">
        <v>37.500000000000909</v>
      </c>
      <c r="M203" s="9">
        <v>33.000000000000909</v>
      </c>
      <c r="N203" s="9">
        <v>35.699999999998909</v>
      </c>
      <c r="O203" s="9">
        <v>111.30000000000018</v>
      </c>
      <c r="P203" s="9">
        <v>23.400000000000546</v>
      </c>
      <c r="Q203" s="9">
        <v>48.500000000000909</v>
      </c>
      <c r="R203" s="9">
        <v>16.899999999999636</v>
      </c>
      <c r="S203" s="9">
        <v>0</v>
      </c>
      <c r="T203" s="9">
        <v>0</v>
      </c>
      <c r="U203" s="9">
        <v>0</v>
      </c>
      <c r="V203" s="9">
        <v>21.999999999996362</v>
      </c>
      <c r="W203" s="9">
        <v>0</v>
      </c>
      <c r="X203" s="9">
        <v>108.49999999999272</v>
      </c>
      <c r="Y203" s="9">
        <v>16.499999999992724</v>
      </c>
      <c r="Z203" s="9">
        <v>39.899999999994179</v>
      </c>
      <c r="AA203" s="9">
        <v>92.599999999991269</v>
      </c>
      <c r="AB203" s="9">
        <v>58.499999999996362</v>
      </c>
      <c r="AC203" s="9">
        <v>138.69999999999709</v>
      </c>
      <c r="AD203" s="9">
        <v>18.5</v>
      </c>
      <c r="AE203" s="9">
        <v>102</v>
      </c>
      <c r="AF203" s="9">
        <v>116.39999999999782</v>
      </c>
      <c r="AG203" s="9">
        <v>64.799999999999272</v>
      </c>
      <c r="AH203" s="9">
        <v>18.200000000000728</v>
      </c>
      <c r="AI203" s="68"/>
      <c r="AJ203" s="68"/>
      <c r="AK203" s="68"/>
      <c r="AL203" s="396"/>
      <c r="AM203" s="68"/>
      <c r="AN203" s="68"/>
    </row>
    <row r="204" spans="1:40" ht="15.75">
      <c r="A204" s="87" t="s">
        <v>1823</v>
      </c>
      <c r="B204" s="3"/>
      <c r="C204" s="3"/>
      <c r="D204" s="34">
        <f t="shared" si="6"/>
        <v>1037.4999999999709</v>
      </c>
      <c r="E204" s="9">
        <v>0</v>
      </c>
      <c r="F204" s="9">
        <v>30.000000000000227</v>
      </c>
      <c r="G204" s="9">
        <v>78.500000000000227</v>
      </c>
      <c r="H204" s="9">
        <v>63.300000000000182</v>
      </c>
      <c r="I204" s="9">
        <v>26.400000000000091</v>
      </c>
      <c r="J204" s="9">
        <v>22</v>
      </c>
      <c r="K204" s="9">
        <v>0</v>
      </c>
      <c r="L204" s="9">
        <v>0</v>
      </c>
      <c r="M204" s="9">
        <v>0</v>
      </c>
      <c r="N204" s="9">
        <v>7.1999999999998181</v>
      </c>
      <c r="O204" s="9">
        <v>38.499999999999091</v>
      </c>
      <c r="P204" s="9">
        <v>46.499999999999091</v>
      </c>
      <c r="Q204" s="9">
        <v>42.400000000002365</v>
      </c>
      <c r="R204" s="9">
        <v>18.200000000000728</v>
      </c>
      <c r="S204" s="9">
        <v>1.3000000000010914</v>
      </c>
      <c r="T204" s="9">
        <v>4.8000000000047294</v>
      </c>
      <c r="U204" s="9">
        <v>3.3000000000029104</v>
      </c>
      <c r="V204" s="9">
        <v>12.600000000000364</v>
      </c>
      <c r="W204" s="9">
        <v>44</v>
      </c>
      <c r="X204" s="9">
        <v>55.999999999998181</v>
      </c>
      <c r="Y204" s="9">
        <v>40.499999999998181</v>
      </c>
      <c r="Z204" s="9">
        <v>66.999999999998181</v>
      </c>
      <c r="AA204" s="9">
        <v>64.499999999998181</v>
      </c>
      <c r="AB204" s="9">
        <v>48.999999999996362</v>
      </c>
      <c r="AC204" s="9">
        <v>29.999999999996362</v>
      </c>
      <c r="AD204" s="9">
        <v>23.999999999996362</v>
      </c>
      <c r="AE204" s="9">
        <v>99.599999999994907</v>
      </c>
      <c r="AF204" s="9">
        <v>47.999999999992724</v>
      </c>
      <c r="AG204" s="9">
        <v>88.999999999996362</v>
      </c>
      <c r="AH204" s="9">
        <v>30.899999999994179</v>
      </c>
      <c r="AI204" s="235"/>
      <c r="AJ204" s="235"/>
      <c r="AK204" s="68"/>
      <c r="AL204" s="396"/>
      <c r="AM204" s="68"/>
      <c r="AN204" s="68"/>
    </row>
    <row r="205" spans="1:40" ht="15.75">
      <c r="A205" s="3" t="s">
        <v>871</v>
      </c>
      <c r="B205" s="3"/>
      <c r="C205" s="3"/>
      <c r="D205" s="34">
        <f t="shared" si="6"/>
        <v>937.70000000004734</v>
      </c>
      <c r="E205" s="9">
        <v>0</v>
      </c>
      <c r="F205" s="9">
        <v>41.300000000000182</v>
      </c>
      <c r="G205" s="9">
        <v>124.59999999999991</v>
      </c>
      <c r="H205" s="9">
        <v>104.99999999999977</v>
      </c>
      <c r="I205" s="9">
        <v>119.49999999999909</v>
      </c>
      <c r="J205" s="9">
        <v>8.3999999999987267</v>
      </c>
      <c r="K205" s="9">
        <v>7.4999999999990905</v>
      </c>
      <c r="L205" s="9">
        <v>0</v>
      </c>
      <c r="M205" s="9">
        <v>0</v>
      </c>
      <c r="N205" s="9">
        <v>30.799999999999272</v>
      </c>
      <c r="O205" s="9">
        <v>41.999999999999091</v>
      </c>
      <c r="P205" s="9">
        <v>1.3999999999978172</v>
      </c>
      <c r="Q205" s="9">
        <v>61.199999999999818</v>
      </c>
      <c r="R205" s="9">
        <v>0</v>
      </c>
      <c r="S205" s="9">
        <v>0</v>
      </c>
      <c r="T205" s="9">
        <v>2.7999999999992724</v>
      </c>
      <c r="U205" s="9">
        <v>0</v>
      </c>
      <c r="V205" s="9">
        <v>0</v>
      </c>
      <c r="W205" s="9">
        <v>1.1000000000058208</v>
      </c>
      <c r="X205" s="9">
        <v>56.000000000007276</v>
      </c>
      <c r="Y205" s="9">
        <v>42.000000000007276</v>
      </c>
      <c r="Z205" s="9">
        <v>24.000000000007276</v>
      </c>
      <c r="AA205" s="9">
        <v>0</v>
      </c>
      <c r="AB205" s="9">
        <v>75.200000000004366</v>
      </c>
      <c r="AC205" s="9">
        <v>21.000000000007276</v>
      </c>
      <c r="AD205" s="9">
        <v>75.700000000008004</v>
      </c>
      <c r="AE205" s="9">
        <v>63.30000000000291</v>
      </c>
      <c r="AF205" s="9">
        <v>15.400000000001455</v>
      </c>
      <c r="AG205" s="9">
        <v>0</v>
      </c>
      <c r="AH205" s="9">
        <v>19.500000000003638</v>
      </c>
      <c r="AI205" s="68"/>
      <c r="AJ205" s="68"/>
      <c r="AK205" s="68"/>
      <c r="AL205" s="396"/>
      <c r="AM205" s="68"/>
      <c r="AN205" s="68"/>
    </row>
    <row r="206" spans="1:40" ht="15.75">
      <c r="A206" s="65" t="s">
        <v>2255</v>
      </c>
      <c r="D206" s="34">
        <f t="shared" si="6"/>
        <v>1079.8500000000327</v>
      </c>
      <c r="E206" s="9">
        <v>0</v>
      </c>
      <c r="F206" s="9">
        <v>82.999999999999886</v>
      </c>
      <c r="G206" s="9">
        <v>78.200000000000045</v>
      </c>
      <c r="H206" s="9">
        <v>107</v>
      </c>
      <c r="I206" s="9">
        <v>5.2999999999997272</v>
      </c>
      <c r="J206" s="9">
        <v>26.599999999999454</v>
      </c>
      <c r="K206" s="9">
        <v>0</v>
      </c>
      <c r="L206" s="9">
        <v>0</v>
      </c>
      <c r="M206" s="9">
        <v>0</v>
      </c>
      <c r="N206" s="9">
        <v>40.600000000000364</v>
      </c>
      <c r="O206" s="9">
        <v>92.400000000002365</v>
      </c>
      <c r="P206" s="9">
        <v>1.3000000000020009</v>
      </c>
      <c r="Q206" s="9">
        <v>60.700000000001637</v>
      </c>
      <c r="R206" s="9">
        <v>26.400000000005093</v>
      </c>
      <c r="S206" s="9">
        <v>3.6000000000040018</v>
      </c>
      <c r="T206" s="9">
        <v>22.500000000001819</v>
      </c>
      <c r="U206" s="9">
        <v>4.8000000000010914</v>
      </c>
      <c r="V206" s="9">
        <v>80.500000000003638</v>
      </c>
      <c r="W206" s="9">
        <v>22.500000000003638</v>
      </c>
      <c r="X206" s="9">
        <v>96.500000000003638</v>
      </c>
      <c r="Y206" s="9">
        <v>2.8000000000029104</v>
      </c>
      <c r="Z206" s="9">
        <v>40.600000000002183</v>
      </c>
      <c r="AA206" s="9">
        <v>0</v>
      </c>
      <c r="AB206" s="9">
        <v>77.25</v>
      </c>
      <c r="AC206" s="9">
        <v>39</v>
      </c>
      <c r="AD206" s="9">
        <v>72.599999999998545</v>
      </c>
      <c r="AE206" s="9">
        <v>66</v>
      </c>
      <c r="AF206" s="9">
        <v>13.200000000000728</v>
      </c>
      <c r="AG206" s="9">
        <v>16.5</v>
      </c>
      <c r="AH206" s="9">
        <v>0</v>
      </c>
      <c r="AI206" s="294"/>
      <c r="AJ206" s="294"/>
      <c r="AK206" s="68"/>
      <c r="AL206" s="396"/>
      <c r="AM206" s="68"/>
      <c r="AN206" s="68"/>
    </row>
    <row r="207" spans="1:40" ht="15.75">
      <c r="A207" s="3" t="s">
        <v>867</v>
      </c>
      <c r="D207" s="34">
        <f t="shared" ref="D207:D238" si="7">SUM(E207:DZ207)</f>
        <v>1136.549999999994</v>
      </c>
      <c r="E207" s="9">
        <v>45.5</v>
      </c>
      <c r="F207" s="9">
        <v>0</v>
      </c>
      <c r="G207" s="9">
        <v>0</v>
      </c>
      <c r="H207" s="9">
        <v>147.39999999999986</v>
      </c>
      <c r="I207" s="9">
        <v>4.8000000000001819</v>
      </c>
      <c r="J207" s="9">
        <v>57.599999999998545</v>
      </c>
      <c r="K207" s="9">
        <v>13.499999999998636</v>
      </c>
      <c r="L207" s="9">
        <v>0</v>
      </c>
      <c r="M207" s="9">
        <v>59.999999999998636</v>
      </c>
      <c r="N207" s="9">
        <v>9.8999999999996362</v>
      </c>
      <c r="O207" s="9">
        <v>75.099999999998545</v>
      </c>
      <c r="P207" s="9">
        <v>40.999999999999091</v>
      </c>
      <c r="Q207" s="9">
        <v>71.599999999997635</v>
      </c>
      <c r="R207" s="9">
        <v>14.299999999999272</v>
      </c>
      <c r="S207" s="9">
        <v>0</v>
      </c>
      <c r="T207" s="9">
        <v>44</v>
      </c>
      <c r="U207" s="9">
        <v>0</v>
      </c>
      <c r="V207" s="9">
        <v>1.1999999999952706</v>
      </c>
      <c r="W207" s="9">
        <v>0</v>
      </c>
      <c r="X207" s="9">
        <v>47.999999999992724</v>
      </c>
      <c r="Y207" s="9">
        <v>77.999999999992724</v>
      </c>
      <c r="Z207" s="9">
        <v>9.8999999999941792</v>
      </c>
      <c r="AA207" s="9">
        <v>45.499999999996362</v>
      </c>
      <c r="AB207" s="9">
        <v>57.75</v>
      </c>
      <c r="AC207" s="9">
        <v>21.000000000003638</v>
      </c>
      <c r="AD207" s="9">
        <v>85.600000000005821</v>
      </c>
      <c r="AE207" s="9">
        <v>101.00000000000728</v>
      </c>
      <c r="AF207" s="9">
        <v>0</v>
      </c>
      <c r="AG207" s="9">
        <v>94.000000000007276</v>
      </c>
      <c r="AH207" s="9">
        <v>9.9000000000087311</v>
      </c>
      <c r="AI207" s="68"/>
      <c r="AJ207" s="68"/>
      <c r="AK207" s="68"/>
      <c r="AL207" s="396"/>
      <c r="AM207" s="68"/>
      <c r="AN207" s="68"/>
    </row>
    <row r="208" spans="1:40" ht="15.75">
      <c r="A208" t="s">
        <v>21</v>
      </c>
      <c r="D208" s="34">
        <f t="shared" si="7"/>
        <v>1332.5999999999833</v>
      </c>
      <c r="E208" s="9">
        <v>9.4999999999999432</v>
      </c>
      <c r="F208" s="9">
        <v>90.300000000000182</v>
      </c>
      <c r="G208" s="9">
        <v>154.25</v>
      </c>
      <c r="H208" s="9">
        <v>116.60000000000014</v>
      </c>
      <c r="I208" s="9">
        <v>173.24999999999955</v>
      </c>
      <c r="J208" s="9">
        <v>40.499999999998181</v>
      </c>
      <c r="K208" s="9">
        <v>17.799999999998363</v>
      </c>
      <c r="L208" s="9">
        <v>0</v>
      </c>
      <c r="M208" s="9">
        <v>47.999999999998181</v>
      </c>
      <c r="N208" s="9">
        <v>0</v>
      </c>
      <c r="O208" s="9">
        <v>0</v>
      </c>
      <c r="P208" s="9">
        <v>14.5</v>
      </c>
      <c r="Q208" s="9">
        <v>69.599999999998545</v>
      </c>
      <c r="R208" s="9">
        <v>0</v>
      </c>
      <c r="S208" s="9">
        <v>0</v>
      </c>
      <c r="T208" s="9">
        <v>5.499999999998181</v>
      </c>
      <c r="U208" s="9">
        <v>0</v>
      </c>
      <c r="V208" s="9">
        <v>0</v>
      </c>
      <c r="W208" s="9">
        <v>0</v>
      </c>
      <c r="X208" s="9">
        <v>102</v>
      </c>
      <c r="Y208" s="9">
        <v>70.5</v>
      </c>
      <c r="Z208" s="9">
        <v>0</v>
      </c>
      <c r="AA208" s="9">
        <v>79.200000000004366</v>
      </c>
      <c r="AB208" s="9">
        <v>56.999999999996362</v>
      </c>
      <c r="AC208" s="9">
        <v>93.399999999997817</v>
      </c>
      <c r="AD208" s="9">
        <v>0</v>
      </c>
      <c r="AE208" s="9">
        <v>109</v>
      </c>
      <c r="AF208" s="9">
        <v>33.69999999999709</v>
      </c>
      <c r="AG208" s="9">
        <v>47.999999999996362</v>
      </c>
      <c r="AH208" s="9">
        <v>0</v>
      </c>
      <c r="AI208" s="28"/>
      <c r="AJ208" s="28"/>
      <c r="AK208" s="68"/>
      <c r="AL208" s="397"/>
      <c r="AM208" s="68"/>
      <c r="AN208" s="68"/>
    </row>
    <row r="209" spans="1:40" ht="15.75">
      <c r="A209" s="3" t="s">
        <v>141</v>
      </c>
      <c r="D209" s="34">
        <f t="shared" si="7"/>
        <v>1974.9000000000615</v>
      </c>
      <c r="E209" s="9">
        <v>103.40000000000003</v>
      </c>
      <c r="F209" s="9">
        <v>104.50000000000011</v>
      </c>
      <c r="G209" s="9">
        <v>130.50000000000045</v>
      </c>
      <c r="H209" s="9">
        <v>135.30000000000041</v>
      </c>
      <c r="I209" s="9">
        <v>53.7000000000005</v>
      </c>
      <c r="J209" s="9">
        <v>96.699999999999818</v>
      </c>
      <c r="K209" s="9">
        <v>68.600000000000364</v>
      </c>
      <c r="L209" s="9">
        <v>0</v>
      </c>
      <c r="M209" s="9">
        <v>83.999999999999091</v>
      </c>
      <c r="N209" s="9">
        <v>35.699999999998909</v>
      </c>
      <c r="O209" s="9">
        <v>38.299999999998363</v>
      </c>
      <c r="P209" s="9">
        <v>35.599999999999454</v>
      </c>
      <c r="Q209" s="9">
        <v>54.700000000000728</v>
      </c>
      <c r="R209" s="9">
        <v>19.5</v>
      </c>
      <c r="S209" s="9">
        <v>0</v>
      </c>
      <c r="T209" s="9">
        <v>2.2000000000007276</v>
      </c>
      <c r="U209" s="9">
        <v>0</v>
      </c>
      <c r="V209" s="9">
        <v>28</v>
      </c>
      <c r="W209" s="9">
        <v>14.300000000006548</v>
      </c>
      <c r="X209" s="9">
        <v>173.25000000000364</v>
      </c>
      <c r="Y209" s="9">
        <v>81.700000000004366</v>
      </c>
      <c r="Z209" s="9">
        <v>97.700000000008004</v>
      </c>
      <c r="AA209" s="9">
        <v>141.30000000000655</v>
      </c>
      <c r="AB209" s="9">
        <v>65.300000000006548</v>
      </c>
      <c r="AC209" s="9">
        <v>141.25000000000364</v>
      </c>
      <c r="AD209" s="9">
        <v>20.600000000005821</v>
      </c>
      <c r="AE209" s="9">
        <v>62.800000000006548</v>
      </c>
      <c r="AF209" s="9">
        <v>70.000000000007276</v>
      </c>
      <c r="AG209" s="9">
        <v>95.000000000003638</v>
      </c>
      <c r="AH209" s="9">
        <v>21</v>
      </c>
      <c r="AI209" s="68"/>
      <c r="AJ209" s="68"/>
      <c r="AK209" s="68"/>
      <c r="AL209" s="396"/>
      <c r="AM209" s="68"/>
      <c r="AN209" s="68"/>
    </row>
    <row r="210" spans="1:40" ht="15.75">
      <c r="A210" s="65" t="s">
        <v>2256</v>
      </c>
      <c r="B210" s="3"/>
      <c r="C210" s="3"/>
      <c r="D210" s="34">
        <f t="shared" si="7"/>
        <v>1310.0999999999979</v>
      </c>
      <c r="E210" s="9">
        <v>111.60000000000008</v>
      </c>
      <c r="F210" s="9">
        <v>0</v>
      </c>
      <c r="G210" s="9">
        <v>0</v>
      </c>
      <c r="H210" s="9">
        <v>37.799999999999955</v>
      </c>
      <c r="I210" s="9">
        <v>5.5999999999996817</v>
      </c>
      <c r="J210" s="9">
        <v>106.10000000000127</v>
      </c>
      <c r="K210" s="9">
        <v>9.9000000000014552</v>
      </c>
      <c r="L210" s="9">
        <v>0</v>
      </c>
      <c r="M210" s="9">
        <v>44.000000000001364</v>
      </c>
      <c r="N210" s="9">
        <v>0</v>
      </c>
      <c r="O210" s="9">
        <v>52.500000000000909</v>
      </c>
      <c r="P210" s="9">
        <v>53.200000000001637</v>
      </c>
      <c r="Q210" s="9">
        <v>39.499999999999091</v>
      </c>
      <c r="R210" s="9">
        <v>74.100000000000364</v>
      </c>
      <c r="S210" s="9">
        <v>4.2000000000007276</v>
      </c>
      <c r="T210" s="9">
        <v>74.5</v>
      </c>
      <c r="U210" s="9">
        <v>5.6000000000003638</v>
      </c>
      <c r="V210" s="9">
        <v>119.49999999999818</v>
      </c>
      <c r="W210" s="9">
        <v>2.999999999998181</v>
      </c>
      <c r="X210" s="9">
        <v>0</v>
      </c>
      <c r="Y210" s="9">
        <v>50.399999999995998</v>
      </c>
      <c r="Z210" s="9">
        <v>132.99999999999818</v>
      </c>
      <c r="AA210" s="9">
        <v>67.599999999998545</v>
      </c>
      <c r="AB210" s="9">
        <v>89.000000000001819</v>
      </c>
      <c r="AC210" s="9">
        <v>3.9000000000014552</v>
      </c>
      <c r="AD210" s="9">
        <v>5.6000000000021828</v>
      </c>
      <c r="AE210" s="9">
        <v>118.50000000000182</v>
      </c>
      <c r="AF210" s="9">
        <v>45.500000000001819</v>
      </c>
      <c r="AG210" s="9">
        <v>29.999999999996362</v>
      </c>
      <c r="AH210" s="9">
        <v>25.499999999996362</v>
      </c>
      <c r="AI210" s="294"/>
      <c r="AJ210" s="294"/>
      <c r="AK210" s="68"/>
      <c r="AL210" s="397"/>
      <c r="AM210" s="68"/>
      <c r="AN210" s="68"/>
    </row>
    <row r="211" spans="1:40" ht="15.75">
      <c r="A211" s="65" t="s">
        <v>2257</v>
      </c>
      <c r="B211" s="3"/>
      <c r="C211" s="3"/>
      <c r="D211" s="34">
        <f t="shared" si="7"/>
        <v>1191.4999999999686</v>
      </c>
      <c r="E211" s="9">
        <v>78.500000000000114</v>
      </c>
      <c r="F211" s="9">
        <v>51.799999999999955</v>
      </c>
      <c r="G211" s="9">
        <v>71.699999999999818</v>
      </c>
      <c r="H211" s="9">
        <v>118.59999999999991</v>
      </c>
      <c r="I211" s="9">
        <v>0</v>
      </c>
      <c r="J211" s="9">
        <v>46.699999999999818</v>
      </c>
      <c r="K211" s="9">
        <v>1.3999999999996362</v>
      </c>
      <c r="L211" s="9">
        <v>0</v>
      </c>
      <c r="M211" s="9">
        <v>0</v>
      </c>
      <c r="N211" s="9">
        <v>3.2999999999974534</v>
      </c>
      <c r="O211" s="9">
        <v>52</v>
      </c>
      <c r="P211" s="9">
        <v>14.200000000000728</v>
      </c>
      <c r="Q211" s="9">
        <v>131.50000000000091</v>
      </c>
      <c r="R211" s="9">
        <v>3.3000000000010914</v>
      </c>
      <c r="S211" s="9">
        <v>0</v>
      </c>
      <c r="T211" s="9">
        <v>2.2000000000025466</v>
      </c>
      <c r="U211" s="9">
        <v>0</v>
      </c>
      <c r="V211" s="9">
        <v>23.799999999995634</v>
      </c>
      <c r="W211" s="9">
        <v>19.499999999996362</v>
      </c>
      <c r="X211" s="9">
        <v>52.499999999989086</v>
      </c>
      <c r="Y211" s="9">
        <v>30.399999999990541</v>
      </c>
      <c r="Z211" s="9">
        <v>0</v>
      </c>
      <c r="AA211" s="9">
        <v>43.099999999994907</v>
      </c>
      <c r="AB211" s="9">
        <v>85.100000000002183</v>
      </c>
      <c r="AC211" s="9">
        <v>133.5</v>
      </c>
      <c r="AD211" s="9">
        <v>35</v>
      </c>
      <c r="AE211" s="9">
        <v>96.399999999997817</v>
      </c>
      <c r="AF211" s="9">
        <v>44.600000000002183</v>
      </c>
      <c r="AG211" s="9">
        <v>52.399999999997817</v>
      </c>
      <c r="AH211" s="9">
        <v>0</v>
      </c>
      <c r="AI211" s="294"/>
      <c r="AJ211" s="294"/>
      <c r="AK211" s="68"/>
      <c r="AL211" s="397"/>
      <c r="AM211" s="68"/>
      <c r="AN211" s="68"/>
    </row>
    <row r="212" spans="1:40" ht="15.75">
      <c r="A212" s="87" t="s">
        <v>1825</v>
      </c>
      <c r="B212" s="3"/>
      <c r="C212" s="3"/>
      <c r="D212" s="34">
        <f t="shared" si="7"/>
        <v>1129.8000000000084</v>
      </c>
      <c r="E212" s="9">
        <v>18.199999999999932</v>
      </c>
      <c r="F212" s="9">
        <v>35.500000000000227</v>
      </c>
      <c r="G212" s="9">
        <v>110.50000000000045</v>
      </c>
      <c r="H212" s="9">
        <v>56.000000000000455</v>
      </c>
      <c r="I212" s="9">
        <v>16.500000000000227</v>
      </c>
      <c r="J212" s="9">
        <v>0</v>
      </c>
      <c r="K212" s="9">
        <v>27.199999999998454</v>
      </c>
      <c r="L212" s="9">
        <v>10.199999999997999</v>
      </c>
      <c r="M212" s="9">
        <v>16.499999999998181</v>
      </c>
      <c r="N212" s="9">
        <v>0</v>
      </c>
      <c r="O212" s="9">
        <v>42.699999999997999</v>
      </c>
      <c r="P212" s="9">
        <v>4.6999999999979991</v>
      </c>
      <c r="Q212" s="9">
        <v>55.799999999996544</v>
      </c>
      <c r="R212" s="9">
        <v>0</v>
      </c>
      <c r="S212" s="9">
        <v>0</v>
      </c>
      <c r="T212" s="9">
        <v>16.900000000001455</v>
      </c>
      <c r="U212" s="9">
        <v>32.500000000001819</v>
      </c>
      <c r="V212" s="9">
        <v>13.200000000004366</v>
      </c>
      <c r="W212" s="9">
        <v>0</v>
      </c>
      <c r="X212" s="9">
        <v>4.4000000000050932</v>
      </c>
      <c r="Y212" s="9">
        <v>18.200000000008004</v>
      </c>
      <c r="Z212" s="9">
        <v>70.600000000002183</v>
      </c>
      <c r="AA212" s="9">
        <v>73.500000000003638</v>
      </c>
      <c r="AB212" s="9">
        <v>109</v>
      </c>
      <c r="AC212" s="9">
        <v>43</v>
      </c>
      <c r="AD212" s="9">
        <v>26.299999999999272</v>
      </c>
      <c r="AE212" s="9">
        <v>122.69999999999709</v>
      </c>
      <c r="AF212" s="9">
        <v>84.69999999999709</v>
      </c>
      <c r="AG212" s="9">
        <v>85</v>
      </c>
      <c r="AH212" s="9">
        <v>36</v>
      </c>
      <c r="AI212" s="235"/>
      <c r="AJ212" s="235"/>
      <c r="AK212" s="68"/>
      <c r="AL212" s="397"/>
      <c r="AM212" s="68"/>
      <c r="AN212" s="68"/>
    </row>
    <row r="213" spans="1:40" ht="15.75">
      <c r="A213" s="3" t="s">
        <v>833</v>
      </c>
      <c r="B213" s="3"/>
      <c r="C213" s="3"/>
      <c r="D213" s="34">
        <f t="shared" si="7"/>
        <v>1598.6500000000012</v>
      </c>
      <c r="E213" s="9">
        <v>76.5</v>
      </c>
      <c r="F213" s="9">
        <v>84.5</v>
      </c>
      <c r="G213" s="9">
        <v>119.5</v>
      </c>
      <c r="H213" s="9">
        <v>96.450000000000045</v>
      </c>
      <c r="I213" s="9">
        <v>65.700000000000273</v>
      </c>
      <c r="J213" s="9">
        <v>17.699999999997999</v>
      </c>
      <c r="K213" s="9">
        <v>87.099999999997635</v>
      </c>
      <c r="L213" s="9">
        <v>34.999999999997272</v>
      </c>
      <c r="M213" s="9">
        <v>96.999999999997272</v>
      </c>
      <c r="N213" s="9">
        <v>0</v>
      </c>
      <c r="O213" s="9">
        <v>0</v>
      </c>
      <c r="P213" s="9">
        <v>29.999999999999091</v>
      </c>
      <c r="Q213" s="9">
        <v>73.199999999998909</v>
      </c>
      <c r="R213" s="9">
        <v>18.200000000002547</v>
      </c>
      <c r="S213" s="9">
        <v>0</v>
      </c>
      <c r="T213" s="9">
        <v>2.8000000000029104</v>
      </c>
      <c r="U213" s="9">
        <v>0</v>
      </c>
      <c r="V213" s="9">
        <v>27.500000000007276</v>
      </c>
      <c r="W213" s="9">
        <v>18</v>
      </c>
      <c r="X213" s="9">
        <v>132</v>
      </c>
      <c r="Y213" s="9">
        <v>86.900000000001455</v>
      </c>
      <c r="Z213" s="9">
        <v>0</v>
      </c>
      <c r="AA213" s="9">
        <v>83.899999999997817</v>
      </c>
      <c r="AB213" s="9">
        <v>96.500000000003638</v>
      </c>
      <c r="AC213" s="9">
        <v>68.099999999998545</v>
      </c>
      <c r="AD213" s="9">
        <v>43</v>
      </c>
      <c r="AE213" s="9">
        <v>109</v>
      </c>
      <c r="AF213" s="9">
        <v>26</v>
      </c>
      <c r="AG213" s="9">
        <v>88.499999999996362</v>
      </c>
      <c r="AH213" s="9">
        <v>15.600000000002183</v>
      </c>
      <c r="AI213" s="68"/>
      <c r="AJ213" s="68"/>
      <c r="AK213" s="68"/>
      <c r="AL213" s="397"/>
      <c r="AM213" s="68"/>
      <c r="AN213" s="68"/>
    </row>
    <row r="214" spans="1:40" ht="15.75">
      <c r="A214" s="3" t="s">
        <v>834</v>
      </c>
      <c r="B214" s="3"/>
      <c r="C214" s="3"/>
      <c r="D214" s="34">
        <f t="shared" si="7"/>
        <v>1297.2000000000032</v>
      </c>
      <c r="E214" s="9">
        <v>48.999999999999943</v>
      </c>
      <c r="F214" s="9">
        <v>79.999999999999886</v>
      </c>
      <c r="G214" s="9">
        <v>26.000000000000682</v>
      </c>
      <c r="H214" s="9">
        <v>57.500000000000682</v>
      </c>
      <c r="I214" s="9">
        <v>0</v>
      </c>
      <c r="J214" s="9">
        <v>73</v>
      </c>
      <c r="K214" s="9">
        <v>64.599999999999909</v>
      </c>
      <c r="L214" s="9">
        <v>30</v>
      </c>
      <c r="M214" s="9">
        <v>95</v>
      </c>
      <c r="N214" s="9">
        <v>0</v>
      </c>
      <c r="O214" s="9">
        <v>41.999999999998181</v>
      </c>
      <c r="P214" s="9">
        <v>25.999999999999091</v>
      </c>
      <c r="Q214" s="9">
        <v>33.699999999999818</v>
      </c>
      <c r="R214" s="9">
        <v>0</v>
      </c>
      <c r="S214" s="9">
        <v>0</v>
      </c>
      <c r="T214" s="9">
        <v>0</v>
      </c>
      <c r="U214" s="9">
        <v>41.999999999998181</v>
      </c>
      <c r="V214" s="9">
        <v>0</v>
      </c>
      <c r="W214" s="9">
        <v>100.00000000000182</v>
      </c>
      <c r="X214" s="9">
        <v>83.300000000004729</v>
      </c>
      <c r="Y214" s="9">
        <v>19.500000000003638</v>
      </c>
      <c r="Z214" s="9">
        <v>80.900000000003274</v>
      </c>
      <c r="AA214" s="9">
        <v>53.80000000000291</v>
      </c>
      <c r="AB214" s="9">
        <v>124.39999999999782</v>
      </c>
      <c r="AC214" s="9">
        <v>45.5</v>
      </c>
      <c r="AD214" s="9">
        <v>0</v>
      </c>
      <c r="AE214" s="9">
        <v>56</v>
      </c>
      <c r="AF214" s="9">
        <v>0</v>
      </c>
      <c r="AG214" s="9">
        <v>65.999999999996362</v>
      </c>
      <c r="AH214" s="9">
        <v>48.999999999996362</v>
      </c>
      <c r="AI214" s="68"/>
      <c r="AJ214" s="68"/>
      <c r="AK214" s="68"/>
      <c r="AL214" s="396"/>
      <c r="AM214" s="68"/>
      <c r="AN214" s="68"/>
    </row>
    <row r="215" spans="1:40" ht="15.75">
      <c r="A215" s="65" t="s">
        <v>23</v>
      </c>
      <c r="D215" s="34">
        <f t="shared" si="7"/>
        <v>1255.1499999999826</v>
      </c>
      <c r="E215" s="9">
        <v>45.000000000000057</v>
      </c>
      <c r="F215" s="9">
        <v>84.599999999999795</v>
      </c>
      <c r="G215" s="9">
        <v>125.00000000000023</v>
      </c>
      <c r="H215" s="9">
        <v>148.80000000000018</v>
      </c>
      <c r="I215" s="9">
        <v>82.900000000000546</v>
      </c>
      <c r="J215" s="9">
        <v>55.999999999999545</v>
      </c>
      <c r="K215" s="9">
        <v>0</v>
      </c>
      <c r="L215" s="9">
        <v>0</v>
      </c>
      <c r="M215" s="9">
        <v>0</v>
      </c>
      <c r="N215" s="9">
        <v>39.600000000001273</v>
      </c>
      <c r="O215" s="9">
        <v>60.000000000001819</v>
      </c>
      <c r="P215" s="9">
        <v>5.8999999999996362</v>
      </c>
      <c r="Q215" s="9">
        <v>88.899999999998727</v>
      </c>
      <c r="R215" s="9">
        <v>0</v>
      </c>
      <c r="S215" s="9">
        <v>0</v>
      </c>
      <c r="T215" s="9">
        <v>2.999999999994543</v>
      </c>
      <c r="U215" s="9">
        <v>43.999999999996362</v>
      </c>
      <c r="V215" s="9">
        <v>10.799999999991996</v>
      </c>
      <c r="W215" s="9">
        <v>0</v>
      </c>
      <c r="X215" s="9">
        <v>82.500000000003638</v>
      </c>
      <c r="Y215" s="9">
        <v>38</v>
      </c>
      <c r="Z215" s="9">
        <v>0</v>
      </c>
      <c r="AA215" s="9">
        <v>0</v>
      </c>
      <c r="AB215" s="9">
        <v>113.75000000000364</v>
      </c>
      <c r="AC215" s="9">
        <v>65.299999999999272</v>
      </c>
      <c r="AD215" s="9">
        <v>42.899999999997817</v>
      </c>
      <c r="AE215" s="9">
        <v>69.599999999998545</v>
      </c>
      <c r="AF215" s="9">
        <v>3.5999999999985448</v>
      </c>
      <c r="AG215" s="9">
        <v>44.999999999996362</v>
      </c>
      <c r="AH215" s="9">
        <v>0</v>
      </c>
      <c r="AI215" s="294"/>
      <c r="AJ215" s="294"/>
      <c r="AK215" s="68"/>
      <c r="AL215" s="396"/>
      <c r="AM215" s="68"/>
      <c r="AN215" s="68"/>
    </row>
    <row r="216" spans="1:40" ht="15.75">
      <c r="A216" s="65" t="s">
        <v>25</v>
      </c>
      <c r="D216" s="34">
        <f t="shared" si="7"/>
        <v>1618.3000000000543</v>
      </c>
      <c r="E216" s="9">
        <v>26.000000000000057</v>
      </c>
      <c r="F216" s="9">
        <v>97</v>
      </c>
      <c r="G216" s="9">
        <v>130.39999999999986</v>
      </c>
      <c r="H216" s="9">
        <v>114.49999999999977</v>
      </c>
      <c r="I216" s="9">
        <v>97.199999999999363</v>
      </c>
      <c r="J216" s="9">
        <v>41.600000000000364</v>
      </c>
      <c r="K216" s="9">
        <v>60</v>
      </c>
      <c r="L216" s="9">
        <v>0</v>
      </c>
      <c r="M216" s="9">
        <v>45</v>
      </c>
      <c r="N216" s="9">
        <v>0</v>
      </c>
      <c r="O216" s="9">
        <v>10.799999999998363</v>
      </c>
      <c r="P216" s="9">
        <v>34.199999999997999</v>
      </c>
      <c r="Q216" s="9">
        <v>60.69999999999709</v>
      </c>
      <c r="R216" s="9">
        <v>25.500000000001819</v>
      </c>
      <c r="S216" s="9">
        <v>3.3000000000029104</v>
      </c>
      <c r="T216" s="9">
        <v>39.000000000005457</v>
      </c>
      <c r="U216" s="9">
        <v>4.4000000000069122</v>
      </c>
      <c r="V216" s="9">
        <v>0</v>
      </c>
      <c r="W216" s="9">
        <v>16.500000000007276</v>
      </c>
      <c r="X216" s="9">
        <v>112.50000000000728</v>
      </c>
      <c r="Y216" s="9">
        <v>83.400000000005093</v>
      </c>
      <c r="Z216" s="9">
        <v>0</v>
      </c>
      <c r="AA216" s="9">
        <v>89.500000000003638</v>
      </c>
      <c r="AB216" s="9">
        <v>53.900000000001455</v>
      </c>
      <c r="AC216" s="9">
        <v>175.20000000000073</v>
      </c>
      <c r="AD216" s="9">
        <v>30.100000000002183</v>
      </c>
      <c r="AE216" s="9">
        <v>60.000000000003638</v>
      </c>
      <c r="AF216" s="9">
        <v>57.400000000001455</v>
      </c>
      <c r="AG216" s="9">
        <v>95.800000000006548</v>
      </c>
      <c r="AH216" s="9">
        <v>54.400000000005093</v>
      </c>
      <c r="AI216" s="294"/>
      <c r="AJ216" s="294"/>
      <c r="AK216" s="68"/>
      <c r="AL216" s="397"/>
      <c r="AM216" s="68"/>
      <c r="AN216" s="68"/>
    </row>
    <row r="217" spans="1:40" ht="15.75">
      <c r="A217" s="87" t="s">
        <v>1835</v>
      </c>
      <c r="D217" s="34">
        <f t="shared" si="7"/>
        <v>1034.5000000000705</v>
      </c>
      <c r="E217" s="9">
        <v>0</v>
      </c>
      <c r="F217" s="9">
        <v>37.499999999999886</v>
      </c>
      <c r="G217" s="9">
        <v>52</v>
      </c>
      <c r="H217" s="9">
        <v>103.59999999999991</v>
      </c>
      <c r="I217" s="9">
        <v>18.699999999999818</v>
      </c>
      <c r="J217" s="9">
        <v>44</v>
      </c>
      <c r="K217" s="9">
        <v>56</v>
      </c>
      <c r="L217" s="9">
        <v>0</v>
      </c>
      <c r="M217" s="9">
        <v>42</v>
      </c>
      <c r="N217" s="9">
        <v>3.6000000000012733</v>
      </c>
      <c r="O217" s="9">
        <v>0</v>
      </c>
      <c r="P217" s="9">
        <v>31.100000000000364</v>
      </c>
      <c r="Q217" s="9">
        <v>52.5</v>
      </c>
      <c r="R217" s="9">
        <v>4.2000000000007276</v>
      </c>
      <c r="S217" s="9">
        <v>0</v>
      </c>
      <c r="T217" s="9">
        <v>0</v>
      </c>
      <c r="U217" s="9">
        <v>0</v>
      </c>
      <c r="V217" s="9">
        <v>39.000000000003638</v>
      </c>
      <c r="W217" s="9">
        <v>15.400000000001455</v>
      </c>
      <c r="X217" s="9">
        <v>113.50000000000728</v>
      </c>
      <c r="Y217" s="9">
        <v>72.600000000009459</v>
      </c>
      <c r="Z217" s="9">
        <v>0</v>
      </c>
      <c r="AA217" s="9">
        <v>15.500000000003638</v>
      </c>
      <c r="AB217" s="9">
        <v>86.000000000003638</v>
      </c>
      <c r="AC217" s="9">
        <v>107.200000000008</v>
      </c>
      <c r="AD217" s="9">
        <v>0</v>
      </c>
      <c r="AE217" s="9">
        <v>51.600000000009459</v>
      </c>
      <c r="AF217" s="9">
        <v>30.000000000007276</v>
      </c>
      <c r="AG217" s="9">
        <v>39.000000000007276</v>
      </c>
      <c r="AH217" s="9">
        <v>19.500000000007276</v>
      </c>
      <c r="AI217" s="235"/>
      <c r="AJ217" s="235"/>
      <c r="AK217" s="68"/>
      <c r="AL217" s="396"/>
      <c r="AM217" s="68"/>
      <c r="AN217" s="68"/>
    </row>
    <row r="218" spans="1:40" ht="15.75">
      <c r="A218" s="87" t="s">
        <v>1842</v>
      </c>
      <c r="D218" s="34">
        <f t="shared" si="7"/>
        <v>1652.9000000000337</v>
      </c>
      <c r="E218" s="9">
        <v>51.100000000000023</v>
      </c>
      <c r="F218" s="9">
        <v>114</v>
      </c>
      <c r="G218" s="9">
        <v>134.5</v>
      </c>
      <c r="H218" s="9">
        <v>101.5</v>
      </c>
      <c r="I218" s="9">
        <v>68.100000000000364</v>
      </c>
      <c r="J218" s="9">
        <v>115.99999999999909</v>
      </c>
      <c r="K218" s="9">
        <v>10.799999999999272</v>
      </c>
      <c r="L218" s="9">
        <v>0</v>
      </c>
      <c r="M218" s="9">
        <v>72</v>
      </c>
      <c r="N218" s="9">
        <v>29.299999999999272</v>
      </c>
      <c r="O218" s="9">
        <v>64.499999999999091</v>
      </c>
      <c r="P218" s="9">
        <v>5.3000000000010914</v>
      </c>
      <c r="Q218" s="9">
        <v>65.899999999997817</v>
      </c>
      <c r="R218" s="9">
        <v>32.999999999998181</v>
      </c>
      <c r="S218" s="9">
        <v>0</v>
      </c>
      <c r="T218" s="9">
        <v>2.6000000000003638</v>
      </c>
      <c r="U218" s="9">
        <v>0</v>
      </c>
      <c r="V218" s="9">
        <v>0</v>
      </c>
      <c r="W218" s="9">
        <v>13.200000000004366</v>
      </c>
      <c r="X218" s="9">
        <v>104.50000000000728</v>
      </c>
      <c r="Y218" s="9">
        <v>0</v>
      </c>
      <c r="Z218" s="9">
        <v>64.000000000007276</v>
      </c>
      <c r="AA218" s="9">
        <v>88.000000000007276</v>
      </c>
      <c r="AB218" s="9">
        <v>108.50000000000728</v>
      </c>
      <c r="AC218" s="9">
        <v>122.20000000000437</v>
      </c>
      <c r="AD218" s="9">
        <v>31.200000000000728</v>
      </c>
      <c r="AE218" s="9">
        <v>104.60000000000218</v>
      </c>
      <c r="AF218" s="9">
        <v>0</v>
      </c>
      <c r="AG218" s="9">
        <v>99.399999999997817</v>
      </c>
      <c r="AH218" s="9">
        <v>48.700000000000728</v>
      </c>
      <c r="AI218" s="235"/>
      <c r="AJ218" s="235"/>
      <c r="AK218" s="68"/>
      <c r="AL218" s="396"/>
      <c r="AM218" s="68"/>
      <c r="AN218" s="68"/>
    </row>
    <row r="219" spans="1:40" ht="15.75">
      <c r="A219" s="87" t="s">
        <v>1837</v>
      </c>
      <c r="D219" s="34">
        <f t="shared" si="7"/>
        <v>1731.0499999999636</v>
      </c>
      <c r="E219" s="9">
        <v>67.500000000000057</v>
      </c>
      <c r="F219" s="9">
        <v>0</v>
      </c>
      <c r="G219" s="9">
        <v>63</v>
      </c>
      <c r="H219" s="9">
        <v>159.20000000000005</v>
      </c>
      <c r="I219" s="9">
        <v>0</v>
      </c>
      <c r="J219" s="9">
        <v>81.900000000001</v>
      </c>
      <c r="K219" s="9">
        <v>119.00000000000045</v>
      </c>
      <c r="L219" s="9">
        <v>42.600000000000364</v>
      </c>
      <c r="M219" s="9">
        <v>128.80000000000064</v>
      </c>
      <c r="N219" s="9">
        <v>0</v>
      </c>
      <c r="O219" s="9">
        <v>0</v>
      </c>
      <c r="P219" s="9">
        <v>19.200000000002547</v>
      </c>
      <c r="Q219" s="9">
        <v>102.10000000000036</v>
      </c>
      <c r="R219" s="9">
        <v>1.499999999996362</v>
      </c>
      <c r="S219" s="9">
        <v>0</v>
      </c>
      <c r="T219" s="9">
        <v>54.599999999996726</v>
      </c>
      <c r="U219" s="9">
        <v>0</v>
      </c>
      <c r="V219" s="9">
        <v>9.7999999999956344</v>
      </c>
      <c r="W219" s="9">
        <v>23.199999999993452</v>
      </c>
      <c r="X219" s="9">
        <v>97.499999999996362</v>
      </c>
      <c r="Y219" s="9">
        <v>33.099999999994907</v>
      </c>
      <c r="Z219" s="9">
        <v>0</v>
      </c>
      <c r="AA219" s="9">
        <v>70.69999999999709</v>
      </c>
      <c r="AB219" s="9">
        <v>93.749999999996362</v>
      </c>
      <c r="AC219" s="9">
        <v>119.39999999999782</v>
      </c>
      <c r="AD219" s="9">
        <v>95</v>
      </c>
      <c r="AE219" s="9">
        <v>128</v>
      </c>
      <c r="AF219" s="9">
        <v>79</v>
      </c>
      <c r="AG219" s="9">
        <v>142.19999999999345</v>
      </c>
      <c r="AH219" s="9">
        <v>0</v>
      </c>
      <c r="AI219" s="235"/>
      <c r="AJ219" s="235"/>
      <c r="AK219" s="68"/>
      <c r="AL219" s="396"/>
      <c r="AM219" s="68"/>
      <c r="AN219" s="68"/>
    </row>
    <row r="220" spans="1:40" ht="15.75">
      <c r="A220" s="65" t="s">
        <v>2258</v>
      </c>
      <c r="D220" s="34">
        <f t="shared" si="7"/>
        <v>1002.5499999998938</v>
      </c>
      <c r="E220" s="9">
        <v>0</v>
      </c>
      <c r="F220" s="9">
        <v>48.799999999999955</v>
      </c>
      <c r="G220" s="9">
        <v>102.19999999999982</v>
      </c>
      <c r="H220" s="9">
        <v>113.70000000000027</v>
      </c>
      <c r="I220" s="9">
        <v>66.200000000000045</v>
      </c>
      <c r="J220" s="9">
        <v>30.100000000000819</v>
      </c>
      <c r="K220" s="9">
        <v>0</v>
      </c>
      <c r="L220" s="9">
        <v>6.0000000000009095</v>
      </c>
      <c r="M220" s="9">
        <v>0</v>
      </c>
      <c r="N220" s="9">
        <v>12.600000000001273</v>
      </c>
      <c r="O220" s="9">
        <v>50.399999999999636</v>
      </c>
      <c r="P220" s="9">
        <v>23.5</v>
      </c>
      <c r="Q220" s="9">
        <v>62.599999999999454</v>
      </c>
      <c r="R220" s="9">
        <v>0</v>
      </c>
      <c r="S220" s="9">
        <v>0</v>
      </c>
      <c r="T220" s="9">
        <v>0</v>
      </c>
      <c r="U220" s="9">
        <v>0</v>
      </c>
      <c r="V220" s="9">
        <v>1.0999999999912689</v>
      </c>
      <c r="W220" s="9">
        <v>2.7999999999883585</v>
      </c>
      <c r="X220" s="9">
        <v>126.99999999998909</v>
      </c>
      <c r="Y220" s="9">
        <v>27.499999999989086</v>
      </c>
      <c r="Z220" s="9">
        <v>15.399999999994179</v>
      </c>
      <c r="AA220" s="9">
        <v>0</v>
      </c>
      <c r="AB220" s="9">
        <v>101.74999999999272</v>
      </c>
      <c r="AC220" s="9">
        <v>40.699999999989814</v>
      </c>
      <c r="AD220" s="9">
        <v>4.1999999999898137</v>
      </c>
      <c r="AE220" s="9">
        <v>65.999999999989086</v>
      </c>
      <c r="AF220" s="9">
        <v>41.999999999989086</v>
      </c>
      <c r="AG220" s="9">
        <v>38.499999999992724</v>
      </c>
      <c r="AH220" s="9">
        <v>19.499999999996362</v>
      </c>
      <c r="AI220" s="294"/>
      <c r="AJ220" s="294"/>
      <c r="AK220" s="68"/>
      <c r="AL220" s="397"/>
      <c r="AM220" s="68"/>
      <c r="AN220" s="68"/>
    </row>
    <row r="221" spans="1:40" ht="15.75">
      <c r="A221" s="3" t="s">
        <v>817</v>
      </c>
      <c r="D221" s="34">
        <f t="shared" si="7"/>
        <v>1496.0500000000445</v>
      </c>
      <c r="E221" s="9">
        <v>52.499999999999943</v>
      </c>
      <c r="F221" s="9">
        <v>48.100000000000364</v>
      </c>
      <c r="G221" s="9">
        <v>69.499999999999773</v>
      </c>
      <c r="H221" s="9">
        <v>102.59999999999991</v>
      </c>
      <c r="I221" s="9">
        <v>52.799999999999727</v>
      </c>
      <c r="J221" s="9">
        <v>153.49999999999818</v>
      </c>
      <c r="K221" s="9">
        <v>11.699999999998909</v>
      </c>
      <c r="L221" s="9">
        <v>0</v>
      </c>
      <c r="M221" s="9">
        <v>51.999999999998181</v>
      </c>
      <c r="N221" s="9">
        <v>9.8999999999996362</v>
      </c>
      <c r="O221" s="9">
        <v>42.099999999995816</v>
      </c>
      <c r="P221" s="9">
        <v>4.6999999999961801</v>
      </c>
      <c r="Q221" s="9">
        <v>65.099999999996726</v>
      </c>
      <c r="R221" s="9">
        <v>15.599999999998545</v>
      </c>
      <c r="S221" s="9">
        <v>0</v>
      </c>
      <c r="T221" s="9">
        <v>0</v>
      </c>
      <c r="U221" s="9">
        <v>0</v>
      </c>
      <c r="V221" s="9">
        <v>0</v>
      </c>
      <c r="W221" s="9">
        <v>15.400000000005093</v>
      </c>
      <c r="X221" s="9">
        <v>104.50000000000728</v>
      </c>
      <c r="Y221" s="9">
        <v>0</v>
      </c>
      <c r="Z221" s="9">
        <v>12.300000000010186</v>
      </c>
      <c r="AA221" s="9">
        <v>109.40000000000873</v>
      </c>
      <c r="AB221" s="9">
        <v>138.25000000000364</v>
      </c>
      <c r="AC221" s="9">
        <v>124.00000000000364</v>
      </c>
      <c r="AD221" s="9">
        <v>3.6000000000021828</v>
      </c>
      <c r="AE221" s="9">
        <v>105.00000000000364</v>
      </c>
      <c r="AF221" s="9">
        <v>50.30000000000291</v>
      </c>
      <c r="AG221" s="9">
        <v>93.800000000010186</v>
      </c>
      <c r="AH221" s="9">
        <v>59.400000000005093</v>
      </c>
      <c r="AI221" s="68"/>
      <c r="AJ221" s="68"/>
      <c r="AK221" s="68"/>
      <c r="AL221" s="396"/>
      <c r="AM221" s="68"/>
      <c r="AN221" s="68"/>
    </row>
    <row r="222" spans="1:40" ht="15.75">
      <c r="A222" s="65" t="s">
        <v>27</v>
      </c>
      <c r="B222" s="3"/>
      <c r="C222" s="3"/>
      <c r="D222" s="34">
        <f t="shared" si="7"/>
        <v>1480.5999999999685</v>
      </c>
      <c r="E222" s="9">
        <v>98.39999999999992</v>
      </c>
      <c r="F222" s="9">
        <v>10.500000000000114</v>
      </c>
      <c r="G222" s="9">
        <v>63.500000000000227</v>
      </c>
      <c r="H222" s="9">
        <v>89.200000000000045</v>
      </c>
      <c r="I222" s="9">
        <v>76.5</v>
      </c>
      <c r="J222" s="9">
        <v>66.999999999999545</v>
      </c>
      <c r="K222" s="9">
        <v>101.99999999999955</v>
      </c>
      <c r="L222" s="9">
        <v>47.999999999999545</v>
      </c>
      <c r="M222" s="9">
        <v>44.999999999999545</v>
      </c>
      <c r="N222" s="9">
        <v>29.899999999998727</v>
      </c>
      <c r="O222" s="9">
        <v>18.499999999997272</v>
      </c>
      <c r="P222" s="9">
        <v>74.199999999998909</v>
      </c>
      <c r="Q222" s="9">
        <v>17.999999999997272</v>
      </c>
      <c r="R222" s="9">
        <v>74.500000000001819</v>
      </c>
      <c r="S222" s="9">
        <v>12.600000000002183</v>
      </c>
      <c r="T222" s="9">
        <v>9.9000000000014552</v>
      </c>
      <c r="U222" s="9">
        <v>0</v>
      </c>
      <c r="V222" s="9">
        <v>95.899999999997817</v>
      </c>
      <c r="W222" s="9">
        <v>35.999999999996362</v>
      </c>
      <c r="X222" s="9">
        <v>21.599999999994907</v>
      </c>
      <c r="Y222" s="9">
        <v>96.699999999989814</v>
      </c>
      <c r="Z222" s="9">
        <v>11.699999999993452</v>
      </c>
      <c r="AA222" s="9">
        <v>19.399999999994179</v>
      </c>
      <c r="AB222" s="9">
        <v>61.499999999996362</v>
      </c>
      <c r="AC222" s="9">
        <v>104.5</v>
      </c>
      <c r="AD222" s="9">
        <v>96.600000000002183</v>
      </c>
      <c r="AE222" s="9">
        <v>48.000000000003638</v>
      </c>
      <c r="AF222" s="9">
        <v>51.000000000003638</v>
      </c>
      <c r="AG222" s="9">
        <v>0</v>
      </c>
      <c r="AH222" s="9">
        <v>0</v>
      </c>
      <c r="AI222" s="294"/>
      <c r="AJ222" s="294"/>
      <c r="AK222" s="68"/>
      <c r="AL222" s="396"/>
      <c r="AM222" s="68"/>
      <c r="AN222" s="68"/>
    </row>
    <row r="223" spans="1:40" ht="15.75">
      <c r="A223" s="3" t="s">
        <v>849</v>
      </c>
      <c r="D223" s="34">
        <f t="shared" si="7"/>
        <v>1107.3999999999928</v>
      </c>
      <c r="E223" s="9">
        <v>25.5</v>
      </c>
      <c r="F223" s="9">
        <v>91.5</v>
      </c>
      <c r="G223" s="9">
        <v>79.099999999999909</v>
      </c>
      <c r="H223" s="9">
        <v>100.29999999999973</v>
      </c>
      <c r="I223" s="9">
        <v>74.499999999999545</v>
      </c>
      <c r="J223" s="9">
        <v>34.300000000000182</v>
      </c>
      <c r="K223" s="9">
        <v>11.700000000000273</v>
      </c>
      <c r="L223" s="9">
        <v>0</v>
      </c>
      <c r="M223" s="9">
        <v>52.000000000001364</v>
      </c>
      <c r="N223" s="9">
        <v>0</v>
      </c>
      <c r="O223" s="9">
        <v>0</v>
      </c>
      <c r="P223" s="9">
        <v>7.0999999999994543</v>
      </c>
      <c r="Q223" s="9">
        <v>57.999999999998181</v>
      </c>
      <c r="R223" s="9">
        <v>0</v>
      </c>
      <c r="S223" s="9">
        <v>0</v>
      </c>
      <c r="T223" s="9">
        <v>0</v>
      </c>
      <c r="U223" s="9">
        <v>0</v>
      </c>
      <c r="V223" s="9">
        <v>68.000000000003638</v>
      </c>
      <c r="W223" s="9">
        <v>0</v>
      </c>
      <c r="X223" s="9">
        <v>104.49999999999636</v>
      </c>
      <c r="Y223" s="9">
        <v>60.399999999997817</v>
      </c>
      <c r="Z223" s="9">
        <v>16.5</v>
      </c>
      <c r="AA223" s="9">
        <v>60</v>
      </c>
      <c r="AB223" s="9">
        <v>54.69999999999709</v>
      </c>
      <c r="AC223" s="9">
        <v>100.5</v>
      </c>
      <c r="AD223" s="9">
        <v>42.799999999999272</v>
      </c>
      <c r="AE223" s="9">
        <v>60</v>
      </c>
      <c r="AF223" s="9">
        <v>0</v>
      </c>
      <c r="AG223" s="9">
        <v>6</v>
      </c>
      <c r="AH223" s="9">
        <v>0</v>
      </c>
      <c r="AI223" s="68"/>
      <c r="AJ223" s="68"/>
      <c r="AK223" s="68"/>
      <c r="AL223" s="397"/>
      <c r="AM223" s="68"/>
      <c r="AN223" s="68"/>
    </row>
    <row r="224" spans="1:40" ht="15.75">
      <c r="A224" s="3" t="s">
        <v>154</v>
      </c>
      <c r="D224" s="34">
        <f t="shared" si="7"/>
        <v>1299.2000000000603</v>
      </c>
      <c r="E224" s="9">
        <v>57.700000000000102</v>
      </c>
      <c r="F224" s="9">
        <v>56.999999999999773</v>
      </c>
      <c r="G224" s="9">
        <v>94.499999999999773</v>
      </c>
      <c r="H224" s="9">
        <v>126.99999999999977</v>
      </c>
      <c r="I224" s="9">
        <v>75.600000000000364</v>
      </c>
      <c r="J224" s="9">
        <v>33.600000000001273</v>
      </c>
      <c r="K224" s="9">
        <v>5.5000000000009095</v>
      </c>
      <c r="L224" s="9">
        <v>0</v>
      </c>
      <c r="M224" s="9">
        <v>0</v>
      </c>
      <c r="N224" s="9">
        <v>0</v>
      </c>
      <c r="O224" s="9">
        <v>9.8999999999987267</v>
      </c>
      <c r="P224" s="9">
        <v>18.199999999998909</v>
      </c>
      <c r="Q224" s="9">
        <v>127.19999999999891</v>
      </c>
      <c r="R224" s="9">
        <v>33</v>
      </c>
      <c r="S224" s="9">
        <v>0</v>
      </c>
      <c r="T224" s="9">
        <v>7.6999999999970896</v>
      </c>
      <c r="U224" s="9">
        <v>0</v>
      </c>
      <c r="V224" s="9">
        <v>0</v>
      </c>
      <c r="W224" s="9">
        <v>16.500000000003638</v>
      </c>
      <c r="X224" s="9">
        <v>98.000000000003638</v>
      </c>
      <c r="Y224" s="9">
        <v>33.600000000005821</v>
      </c>
      <c r="Z224" s="9">
        <v>0</v>
      </c>
      <c r="AA224" s="9">
        <v>54.500000000003638</v>
      </c>
      <c r="AB224" s="9">
        <v>109.70000000001164</v>
      </c>
      <c r="AC224" s="9">
        <v>114.30000000001019</v>
      </c>
      <c r="AD224" s="9">
        <v>34.200000000004366</v>
      </c>
      <c r="AE224" s="9">
        <v>82.000000000003638</v>
      </c>
      <c r="AF224" s="9">
        <v>45.400000000005093</v>
      </c>
      <c r="AG224" s="9">
        <v>36.000000000007276</v>
      </c>
      <c r="AH224" s="9">
        <v>28.100000000005821</v>
      </c>
      <c r="AI224" s="68"/>
      <c r="AJ224" s="68"/>
      <c r="AK224" s="68"/>
      <c r="AL224" s="396"/>
      <c r="AM224" s="68"/>
      <c r="AN224" s="68"/>
    </row>
    <row r="225" spans="1:40" ht="15.75">
      <c r="A225" s="3" t="s">
        <v>835</v>
      </c>
      <c r="D225" s="34">
        <f t="shared" si="7"/>
        <v>1012.3000000000359</v>
      </c>
      <c r="E225" s="9">
        <v>24.000000000000057</v>
      </c>
      <c r="F225" s="9">
        <v>35.799999999999955</v>
      </c>
      <c r="G225" s="9">
        <v>57</v>
      </c>
      <c r="H225" s="9">
        <v>49</v>
      </c>
      <c r="I225" s="9">
        <v>65.5</v>
      </c>
      <c r="J225" s="9">
        <v>5.9999999999995453</v>
      </c>
      <c r="K225" s="9">
        <v>0</v>
      </c>
      <c r="L225" s="9">
        <v>0</v>
      </c>
      <c r="M225" s="9">
        <v>0</v>
      </c>
      <c r="N225" s="9">
        <v>0</v>
      </c>
      <c r="O225" s="9">
        <v>42.000000000000909</v>
      </c>
      <c r="P225" s="9">
        <v>0</v>
      </c>
      <c r="Q225" s="9">
        <v>22.800000000000182</v>
      </c>
      <c r="R225" s="9">
        <v>0</v>
      </c>
      <c r="S225" s="9">
        <v>32.999999999998181</v>
      </c>
      <c r="T225" s="9">
        <v>0</v>
      </c>
      <c r="U225" s="9">
        <v>0</v>
      </c>
      <c r="V225" s="9">
        <v>0</v>
      </c>
      <c r="W225" s="9">
        <v>42.000000000003638</v>
      </c>
      <c r="X225" s="9">
        <v>56.000000000003638</v>
      </c>
      <c r="Y225" s="9">
        <v>33</v>
      </c>
      <c r="Z225" s="9">
        <v>100.50000000000364</v>
      </c>
      <c r="AA225" s="9">
        <v>0</v>
      </c>
      <c r="AB225" s="9">
        <v>143.40000000000509</v>
      </c>
      <c r="AC225" s="9">
        <v>0</v>
      </c>
      <c r="AD225" s="9">
        <v>28.000000000007276</v>
      </c>
      <c r="AE225" s="9">
        <v>128.50000000000364</v>
      </c>
      <c r="AF225" s="9">
        <v>70.300000000006548</v>
      </c>
      <c r="AG225" s="9">
        <v>0</v>
      </c>
      <c r="AH225" s="9">
        <v>75.500000000003638</v>
      </c>
      <c r="AI225" s="68"/>
      <c r="AJ225" s="68"/>
      <c r="AK225" s="68"/>
      <c r="AL225" s="396"/>
      <c r="AM225" s="68"/>
      <c r="AN225" s="68"/>
    </row>
    <row r="226" spans="1:40" ht="15.75">
      <c r="A226" t="s">
        <v>142</v>
      </c>
      <c r="B226" s="3"/>
      <c r="C226" s="3"/>
      <c r="D226" s="34">
        <f t="shared" si="7"/>
        <v>1130.000000000043</v>
      </c>
      <c r="E226" s="9">
        <v>7.6999999999999886</v>
      </c>
      <c r="F226" s="9">
        <v>71.5</v>
      </c>
      <c r="G226" s="9">
        <v>61.499999999999545</v>
      </c>
      <c r="H226" s="9">
        <v>89.999999999999545</v>
      </c>
      <c r="I226" s="9">
        <v>66.799999999999272</v>
      </c>
      <c r="J226" s="9">
        <v>0</v>
      </c>
      <c r="K226" s="9">
        <v>0</v>
      </c>
      <c r="L226" s="9">
        <v>0</v>
      </c>
      <c r="M226" s="9">
        <v>0</v>
      </c>
      <c r="N226" s="9">
        <v>0</v>
      </c>
      <c r="O226" s="9">
        <v>67</v>
      </c>
      <c r="P226" s="9">
        <v>5.6999999999998181</v>
      </c>
      <c r="Q226" s="9">
        <v>58.699999999998909</v>
      </c>
      <c r="R226" s="9">
        <v>15.600000000000364</v>
      </c>
      <c r="S226" s="9">
        <v>0</v>
      </c>
      <c r="T226" s="9">
        <v>2.6000000000003638</v>
      </c>
      <c r="U226" s="9">
        <v>0</v>
      </c>
      <c r="V226" s="9">
        <v>0</v>
      </c>
      <c r="W226" s="9">
        <v>2.7999999999992724</v>
      </c>
      <c r="X226" s="9">
        <v>100.50000000000364</v>
      </c>
      <c r="Y226" s="9">
        <v>44.000000000003638</v>
      </c>
      <c r="Z226" s="9">
        <v>28.000000000007276</v>
      </c>
      <c r="AA226" s="9">
        <v>45.500000000007276</v>
      </c>
      <c r="AB226" s="9">
        <v>110.80000000000291</v>
      </c>
      <c r="AC226" s="9">
        <v>67.500000000003638</v>
      </c>
      <c r="AD226" s="9">
        <v>0</v>
      </c>
      <c r="AE226" s="9">
        <v>128.50000000000364</v>
      </c>
      <c r="AF226" s="9">
        <v>41.400000000001455</v>
      </c>
      <c r="AG226" s="9">
        <v>97.000000000007276</v>
      </c>
      <c r="AH226" s="9">
        <v>16.900000000005093</v>
      </c>
      <c r="AI226" s="28"/>
      <c r="AJ226" s="28"/>
      <c r="AK226" s="68"/>
      <c r="AL226" s="396"/>
      <c r="AM226" s="68"/>
      <c r="AN226" s="68"/>
    </row>
    <row r="227" spans="1:40" ht="15.75">
      <c r="A227" s="3" t="s">
        <v>809</v>
      </c>
      <c r="D227" s="34">
        <f t="shared" si="7"/>
        <v>1145.2999999999151</v>
      </c>
      <c r="E227" s="9">
        <v>45.500000000000057</v>
      </c>
      <c r="F227" s="9">
        <v>94.900000000000091</v>
      </c>
      <c r="G227" s="9">
        <v>91.099999999999909</v>
      </c>
      <c r="H227" s="9">
        <v>65.099999999999682</v>
      </c>
      <c r="I227" s="9">
        <v>2.5999999999996817</v>
      </c>
      <c r="J227" s="9">
        <v>73.5</v>
      </c>
      <c r="K227" s="9">
        <v>0</v>
      </c>
      <c r="L227" s="9">
        <v>0</v>
      </c>
      <c r="M227" s="9">
        <v>0</v>
      </c>
      <c r="N227" s="9">
        <v>0</v>
      </c>
      <c r="O227" s="9">
        <v>98.000000000000909</v>
      </c>
      <c r="P227" s="9">
        <v>27.300000000002001</v>
      </c>
      <c r="Q227" s="9">
        <v>97.000000000000909</v>
      </c>
      <c r="R227" s="9">
        <v>0</v>
      </c>
      <c r="S227" s="9">
        <v>39</v>
      </c>
      <c r="T227" s="9">
        <v>55.999999999998181</v>
      </c>
      <c r="U227" s="9">
        <v>0</v>
      </c>
      <c r="V227" s="9">
        <v>1.3000000000047294</v>
      </c>
      <c r="W227" s="9">
        <v>0</v>
      </c>
      <c r="X227" s="9">
        <v>0</v>
      </c>
      <c r="Y227" s="9">
        <v>9.7999999999956344</v>
      </c>
      <c r="Z227" s="9">
        <v>106.49999999999272</v>
      </c>
      <c r="AA227" s="9">
        <v>12.099999999991269</v>
      </c>
      <c r="AB227" s="9">
        <v>104.49999999999272</v>
      </c>
      <c r="AC227" s="9">
        <v>19.499999999989086</v>
      </c>
      <c r="AD227" s="9">
        <v>4.7999999999883585</v>
      </c>
      <c r="AE227" s="9">
        <v>125.49999999998909</v>
      </c>
      <c r="AF227" s="9">
        <v>0</v>
      </c>
      <c r="AG227" s="9">
        <v>45.499999999985448</v>
      </c>
      <c r="AH227" s="9">
        <v>25.79999999998472</v>
      </c>
      <c r="AI227" s="68"/>
      <c r="AJ227" s="68"/>
      <c r="AK227" s="68"/>
      <c r="AL227" s="396"/>
      <c r="AM227" s="68"/>
      <c r="AN227" s="68"/>
    </row>
    <row r="228" spans="1:40" ht="15.75">
      <c r="A228" s="87" t="s">
        <v>1841</v>
      </c>
      <c r="D228" s="34">
        <f t="shared" si="7"/>
        <v>1817.2499999999088</v>
      </c>
      <c r="E228" s="9">
        <v>53.199999999999989</v>
      </c>
      <c r="F228" s="9">
        <v>130.80000000000007</v>
      </c>
      <c r="G228" s="9">
        <v>149.29999999999995</v>
      </c>
      <c r="H228" s="9">
        <v>106.5</v>
      </c>
      <c r="I228" s="9">
        <v>20.200000000000728</v>
      </c>
      <c r="J228" s="9">
        <v>94.000000000000909</v>
      </c>
      <c r="K228" s="9">
        <v>70.5</v>
      </c>
      <c r="L228" s="9">
        <v>0</v>
      </c>
      <c r="M228" s="9">
        <v>87.000000000000909</v>
      </c>
      <c r="N228" s="9">
        <v>82.800000000001091</v>
      </c>
      <c r="O228" s="9">
        <v>100.70000000000073</v>
      </c>
      <c r="P228" s="9">
        <v>25.100000000001273</v>
      </c>
      <c r="Q228" s="9">
        <v>119</v>
      </c>
      <c r="R228" s="9">
        <v>14.299999999995634</v>
      </c>
      <c r="S228" s="9">
        <v>0</v>
      </c>
      <c r="T228" s="9">
        <v>0</v>
      </c>
      <c r="U228" s="9">
        <v>0</v>
      </c>
      <c r="V228" s="9">
        <v>0</v>
      </c>
      <c r="W228" s="9">
        <v>0</v>
      </c>
      <c r="X228" s="9">
        <v>85.999999999989086</v>
      </c>
      <c r="Y228" s="9">
        <v>55.599999999987631</v>
      </c>
      <c r="Z228" s="9">
        <v>55.799999999991996</v>
      </c>
      <c r="AA228" s="9">
        <v>79.599999999991269</v>
      </c>
      <c r="AB228" s="9">
        <v>123.64999999999418</v>
      </c>
      <c r="AC228" s="9">
        <v>83.499999999992724</v>
      </c>
      <c r="AD228" s="9">
        <v>86.599999999991269</v>
      </c>
      <c r="AE228" s="9">
        <v>70.099999999991269</v>
      </c>
      <c r="AF228" s="9">
        <v>0</v>
      </c>
      <c r="AG228" s="9">
        <v>51.999999999989086</v>
      </c>
      <c r="AH228" s="9">
        <v>70.999999999989086</v>
      </c>
      <c r="AI228" s="235"/>
      <c r="AJ228" s="235"/>
      <c r="AK228" s="68"/>
      <c r="AL228" s="396"/>
      <c r="AM228" s="68"/>
      <c r="AN228" s="68"/>
    </row>
    <row r="229" spans="1:40" ht="15.75">
      <c r="A229" s="3" t="s">
        <v>850</v>
      </c>
      <c r="D229" s="34">
        <f t="shared" si="7"/>
        <v>1368.3000000000243</v>
      </c>
      <c r="E229" s="9">
        <v>8.3999999999999204</v>
      </c>
      <c r="F229" s="9">
        <v>94.900000000000205</v>
      </c>
      <c r="G229" s="9">
        <v>56.599999999999909</v>
      </c>
      <c r="H229" s="9">
        <v>109.40000000000009</v>
      </c>
      <c r="I229" s="9">
        <v>37.200000000000273</v>
      </c>
      <c r="J229" s="9">
        <v>29.999999999998181</v>
      </c>
      <c r="K229" s="9">
        <v>43.999999999998181</v>
      </c>
      <c r="L229" s="9">
        <v>0</v>
      </c>
      <c r="M229" s="9">
        <v>32.999999999998181</v>
      </c>
      <c r="N229" s="9">
        <v>9.8999999999987267</v>
      </c>
      <c r="O229" s="9">
        <v>68.099999999998545</v>
      </c>
      <c r="P229" s="9">
        <v>29.499999999999091</v>
      </c>
      <c r="Q229" s="9">
        <v>102.09999999999945</v>
      </c>
      <c r="R229" s="9">
        <v>0</v>
      </c>
      <c r="S229" s="9">
        <v>0</v>
      </c>
      <c r="T229" s="9">
        <v>0</v>
      </c>
      <c r="U229" s="9">
        <v>0</v>
      </c>
      <c r="V229" s="9">
        <v>0</v>
      </c>
      <c r="W229" s="9">
        <v>15.400000000001455</v>
      </c>
      <c r="X229" s="9">
        <v>108.5</v>
      </c>
      <c r="Y229" s="9">
        <v>29.30000000000291</v>
      </c>
      <c r="Z229" s="9">
        <v>9.9000000000014552</v>
      </c>
      <c r="AA229" s="9">
        <v>93.599999999998545</v>
      </c>
      <c r="AB229" s="9">
        <v>103.49999999999272</v>
      </c>
      <c r="AC229" s="9">
        <v>122.80000000000291</v>
      </c>
      <c r="AD229" s="9">
        <v>21</v>
      </c>
      <c r="AE229" s="9">
        <v>98.5</v>
      </c>
      <c r="AF229" s="9">
        <v>40.100000000002183</v>
      </c>
      <c r="AG229" s="9">
        <v>87.000000000014552</v>
      </c>
      <c r="AH229" s="9">
        <v>15.600000000016735</v>
      </c>
      <c r="AI229" s="68"/>
      <c r="AJ229" s="68"/>
      <c r="AK229" s="68"/>
      <c r="AL229" s="396"/>
      <c r="AM229" s="68"/>
      <c r="AN229" s="68"/>
    </row>
    <row r="230" spans="1:40" ht="15.75">
      <c r="A230" s="65" t="s">
        <v>2281</v>
      </c>
      <c r="D230" s="34">
        <f t="shared" si="7"/>
        <v>1299.2000000000116</v>
      </c>
      <c r="E230" s="9">
        <v>0</v>
      </c>
      <c r="F230" s="9">
        <v>122.50000000000023</v>
      </c>
      <c r="G230" s="9">
        <v>45.5</v>
      </c>
      <c r="H230" s="9">
        <v>16.5</v>
      </c>
      <c r="I230" s="9">
        <v>7.7000000000000455</v>
      </c>
      <c r="J230" s="9">
        <v>84.799999999998818</v>
      </c>
      <c r="K230" s="9">
        <v>52.499999999999091</v>
      </c>
      <c r="L230" s="9">
        <v>59.999999999999091</v>
      </c>
      <c r="M230" s="9">
        <v>6.9999999999990905</v>
      </c>
      <c r="N230" s="9">
        <v>3.2999999999983629</v>
      </c>
      <c r="O230" s="9">
        <v>54.899999999998727</v>
      </c>
      <c r="P230" s="9">
        <v>30.499999999998181</v>
      </c>
      <c r="Q230" s="9">
        <v>40.300000000001091</v>
      </c>
      <c r="R230" s="9">
        <v>0</v>
      </c>
      <c r="S230" s="9">
        <v>0</v>
      </c>
      <c r="T230" s="9">
        <v>0</v>
      </c>
      <c r="U230" s="9">
        <v>19.300000000001091</v>
      </c>
      <c r="V230" s="9">
        <v>1.3000000000010914</v>
      </c>
      <c r="W230" s="9">
        <v>73</v>
      </c>
      <c r="X230" s="9">
        <v>52</v>
      </c>
      <c r="Y230" s="9">
        <v>0</v>
      </c>
      <c r="Z230" s="9">
        <v>159.5</v>
      </c>
      <c r="AA230" s="9">
        <v>0</v>
      </c>
      <c r="AB230" s="9">
        <v>93.000000000003638</v>
      </c>
      <c r="AC230" s="9">
        <v>90.600000000002183</v>
      </c>
      <c r="AD230" s="9">
        <v>19.5</v>
      </c>
      <c r="AE230" s="9">
        <v>126.40000000000146</v>
      </c>
      <c r="AF230" s="9">
        <v>16.500000000003638</v>
      </c>
      <c r="AG230" s="9">
        <v>90.500000000003638</v>
      </c>
      <c r="AH230" s="9">
        <v>32.100000000002183</v>
      </c>
      <c r="AI230" s="294"/>
      <c r="AJ230" s="294"/>
      <c r="AK230" s="68"/>
      <c r="AL230" s="397"/>
      <c r="AM230" s="68"/>
      <c r="AN230" s="68"/>
    </row>
    <row r="231" spans="1:40" ht="15.75">
      <c r="A231" s="3" t="s">
        <v>820</v>
      </c>
      <c r="D231" s="34">
        <f t="shared" si="7"/>
        <v>1388.7000000000291</v>
      </c>
      <c r="E231" s="9">
        <v>26.699999999999989</v>
      </c>
      <c r="F231" s="9">
        <v>92.099999999999682</v>
      </c>
      <c r="G231" s="9">
        <v>43.099999999999909</v>
      </c>
      <c r="H231" s="9">
        <v>106.29999999999995</v>
      </c>
      <c r="I231" s="9">
        <v>106.89999999999918</v>
      </c>
      <c r="J231" s="9">
        <v>43.399999999999636</v>
      </c>
      <c r="K231" s="9">
        <v>49.099999999998545</v>
      </c>
      <c r="L231" s="9">
        <v>0</v>
      </c>
      <c r="M231" s="9">
        <v>35.999999999999091</v>
      </c>
      <c r="N231" s="9">
        <v>0</v>
      </c>
      <c r="O231" s="9">
        <v>0</v>
      </c>
      <c r="P231" s="9">
        <v>29.099999999998545</v>
      </c>
      <c r="Q231" s="9">
        <v>55.399999999997817</v>
      </c>
      <c r="R231" s="9">
        <v>10.000000000001819</v>
      </c>
      <c r="S231" s="9">
        <v>4.4000000000032742</v>
      </c>
      <c r="T231" s="9">
        <v>36.000000000005457</v>
      </c>
      <c r="U231" s="9">
        <v>0</v>
      </c>
      <c r="V231" s="9">
        <v>12.099999999998545</v>
      </c>
      <c r="W231" s="9">
        <v>16.900000000008731</v>
      </c>
      <c r="X231" s="9">
        <v>101.00000000000728</v>
      </c>
      <c r="Y231" s="9">
        <v>75.400000000005093</v>
      </c>
      <c r="Z231" s="9">
        <v>12.100000000005821</v>
      </c>
      <c r="AA231" s="9">
        <v>91.100000000005821</v>
      </c>
      <c r="AB231" s="9">
        <v>124.79999999999927</v>
      </c>
      <c r="AC231" s="9">
        <v>145.90000000000146</v>
      </c>
      <c r="AD231" s="9">
        <v>9.1000000000021828</v>
      </c>
      <c r="AE231" s="9">
        <v>98.500000000003638</v>
      </c>
      <c r="AF231" s="9">
        <v>26.900000000001455</v>
      </c>
      <c r="AG231" s="9">
        <v>5.1999999999934516</v>
      </c>
      <c r="AH231" s="9">
        <v>31.199999999993452</v>
      </c>
      <c r="AI231" s="68"/>
      <c r="AJ231" s="68"/>
      <c r="AK231" s="68"/>
      <c r="AL231" s="396"/>
      <c r="AM231" s="68"/>
      <c r="AN231" s="68"/>
    </row>
    <row r="232" spans="1:40" ht="15.75">
      <c r="A232" s="3" t="s">
        <v>819</v>
      </c>
      <c r="D232" s="34">
        <f t="shared" si="7"/>
        <v>1632.0000000000614</v>
      </c>
      <c r="E232" s="9">
        <v>58.100000000000023</v>
      </c>
      <c r="F232" s="9">
        <v>84.200000000000045</v>
      </c>
      <c r="G232" s="9">
        <v>92.300000000000409</v>
      </c>
      <c r="H232" s="9">
        <v>93.500000000000455</v>
      </c>
      <c r="I232" s="9">
        <v>68.099999999999454</v>
      </c>
      <c r="J232" s="9">
        <v>126.00000000000182</v>
      </c>
      <c r="K232" s="9">
        <v>16.500000000001819</v>
      </c>
      <c r="L232" s="9">
        <v>37.500000000001819</v>
      </c>
      <c r="M232" s="9">
        <v>0</v>
      </c>
      <c r="N232" s="9">
        <v>21.999999999998181</v>
      </c>
      <c r="O232" s="9">
        <v>97.499999999998181</v>
      </c>
      <c r="P232" s="9">
        <v>18.599999999997635</v>
      </c>
      <c r="Q232" s="9">
        <v>101.39999999999873</v>
      </c>
      <c r="R232" s="9">
        <v>19.200000000000728</v>
      </c>
      <c r="S232" s="9">
        <v>0</v>
      </c>
      <c r="T232" s="9">
        <v>6.499999999998181</v>
      </c>
      <c r="U232" s="9">
        <v>0</v>
      </c>
      <c r="V232" s="9">
        <v>0</v>
      </c>
      <c r="W232" s="9">
        <v>21</v>
      </c>
      <c r="X232" s="9">
        <v>97.500000000003638</v>
      </c>
      <c r="Y232" s="9">
        <v>26.400000000005093</v>
      </c>
      <c r="Z232" s="9">
        <v>2.2000000000043656</v>
      </c>
      <c r="AA232" s="9">
        <v>92.700000000004366</v>
      </c>
      <c r="AB232" s="9">
        <v>148.80000000000655</v>
      </c>
      <c r="AC232" s="9">
        <v>116.60000000000218</v>
      </c>
      <c r="AD232" s="9">
        <v>13.200000000004366</v>
      </c>
      <c r="AE232" s="9">
        <v>89.000000000007276</v>
      </c>
      <c r="AF232" s="9">
        <v>63.000000000007276</v>
      </c>
      <c r="AG232" s="9">
        <v>102.00000000001091</v>
      </c>
      <c r="AH232" s="9">
        <v>18.200000000008004</v>
      </c>
      <c r="AI232" s="68"/>
      <c r="AJ232" s="68"/>
      <c r="AK232" s="68"/>
      <c r="AL232" s="397"/>
      <c r="AM232" s="68"/>
      <c r="AN232" s="68"/>
    </row>
    <row r="233" spans="1:40" ht="15.75">
      <c r="A233" s="65" t="s">
        <v>2283</v>
      </c>
      <c r="D233" s="34">
        <f t="shared" si="7"/>
        <v>693.00000000001035</v>
      </c>
      <c r="E233" s="9">
        <v>0</v>
      </c>
      <c r="F233" s="9">
        <v>19.199999999999932</v>
      </c>
      <c r="G233" s="9">
        <v>63</v>
      </c>
      <c r="H233" s="9">
        <v>17.400000000000091</v>
      </c>
      <c r="I233" s="9">
        <v>52.700000000000045</v>
      </c>
      <c r="J233" s="9">
        <v>1.1000000000008185</v>
      </c>
      <c r="K233" s="9">
        <v>13.500000000000909</v>
      </c>
      <c r="L233" s="9">
        <v>0</v>
      </c>
      <c r="M233" s="9">
        <v>93.000000000000909</v>
      </c>
      <c r="N233" s="9">
        <v>0</v>
      </c>
      <c r="O233" s="9">
        <v>17.300000000000182</v>
      </c>
      <c r="P233" s="9">
        <v>4.2000000000007276</v>
      </c>
      <c r="Q233" s="9">
        <v>92.599999999999454</v>
      </c>
      <c r="R233" s="9">
        <v>0</v>
      </c>
      <c r="S233" s="9">
        <v>0</v>
      </c>
      <c r="T233" s="9">
        <v>0</v>
      </c>
      <c r="U233" s="9">
        <v>15.400000000001455</v>
      </c>
      <c r="V233" s="9">
        <v>0</v>
      </c>
      <c r="W233" s="9">
        <v>19.500000000001819</v>
      </c>
      <c r="X233" s="9">
        <v>22.000000000001819</v>
      </c>
      <c r="Y233" s="9">
        <v>27.500000000001819</v>
      </c>
      <c r="Z233" s="9">
        <v>49.300000000001091</v>
      </c>
      <c r="AA233" s="9">
        <v>26</v>
      </c>
      <c r="AB233" s="9">
        <v>0</v>
      </c>
      <c r="AC233" s="9">
        <v>27.999999999998181</v>
      </c>
      <c r="AD233" s="9">
        <v>16.499999999998181</v>
      </c>
      <c r="AE233" s="9">
        <v>31.899999999999636</v>
      </c>
      <c r="AF233" s="9">
        <v>24</v>
      </c>
      <c r="AG233" s="9">
        <v>42.000000000001819</v>
      </c>
      <c r="AH233" s="9">
        <v>16.900000000001455</v>
      </c>
      <c r="AI233" s="294"/>
      <c r="AJ233" s="294"/>
      <c r="AK233" s="68"/>
      <c r="AL233" s="397"/>
      <c r="AM233" s="68"/>
      <c r="AN233" s="68"/>
    </row>
    <row r="234" spans="1:40" ht="15.75">
      <c r="A234" s="65" t="s">
        <v>2543</v>
      </c>
      <c r="D234" s="34">
        <f t="shared" si="7"/>
        <v>1606.3000000000416</v>
      </c>
      <c r="E234" s="9">
        <v>80.199999999999989</v>
      </c>
      <c r="F234" s="9">
        <v>50.100000000000023</v>
      </c>
      <c r="G234" s="9">
        <v>141.50000000000023</v>
      </c>
      <c r="H234" s="9">
        <v>113.40000000000009</v>
      </c>
      <c r="I234" s="9">
        <v>82.199999999999818</v>
      </c>
      <c r="J234" s="9">
        <v>94.199999999999818</v>
      </c>
      <c r="K234" s="9">
        <v>53.900000000000091</v>
      </c>
      <c r="L234" s="9">
        <v>0</v>
      </c>
      <c r="M234" s="9">
        <v>77.000000000000455</v>
      </c>
      <c r="N234" s="9">
        <v>53.499999999999091</v>
      </c>
      <c r="O234" s="9">
        <v>35</v>
      </c>
      <c r="P234" s="9">
        <v>29.599999999998545</v>
      </c>
      <c r="Q234" s="9">
        <v>50.499999999999091</v>
      </c>
      <c r="R234" s="9">
        <v>0</v>
      </c>
      <c r="S234" s="9">
        <v>0</v>
      </c>
      <c r="T234" s="9">
        <v>0</v>
      </c>
      <c r="U234" s="9">
        <v>0</v>
      </c>
      <c r="V234" s="9">
        <v>0</v>
      </c>
      <c r="W234" s="9">
        <v>0</v>
      </c>
      <c r="X234" s="9">
        <v>108.50000000000364</v>
      </c>
      <c r="Y234" s="9">
        <v>77.500000000003638</v>
      </c>
      <c r="Z234" s="9">
        <v>2.8000000000101863</v>
      </c>
      <c r="AA234" s="9">
        <v>46.300000000006548</v>
      </c>
      <c r="AB234" s="9">
        <v>114.50000000000728</v>
      </c>
      <c r="AC234" s="9">
        <v>184.50000000000728</v>
      </c>
      <c r="AD234" s="9">
        <v>14.700000000004366</v>
      </c>
      <c r="AE234" s="9">
        <v>64.5</v>
      </c>
      <c r="AF234" s="9">
        <v>42</v>
      </c>
      <c r="AG234" s="9">
        <v>44.200000000000728</v>
      </c>
      <c r="AH234" s="9">
        <v>45.700000000000728</v>
      </c>
      <c r="AI234" s="294"/>
      <c r="AJ234" s="294"/>
      <c r="AK234" s="68"/>
      <c r="AL234" s="396"/>
      <c r="AM234" s="68"/>
      <c r="AN234" s="68"/>
    </row>
    <row r="235" spans="1:40" ht="15.75">
      <c r="A235" s="3" t="s">
        <v>804</v>
      </c>
      <c r="D235" s="34">
        <f t="shared" si="7"/>
        <v>1143.6999999999957</v>
      </c>
      <c r="E235" s="9">
        <v>9.7999999999999545</v>
      </c>
      <c r="F235" s="9">
        <v>159.39999999999998</v>
      </c>
      <c r="G235" s="9">
        <v>78</v>
      </c>
      <c r="H235" s="9">
        <v>97.499999999999773</v>
      </c>
      <c r="I235" s="9">
        <v>34.5</v>
      </c>
      <c r="J235" s="9">
        <v>36.199999999998454</v>
      </c>
      <c r="K235" s="9">
        <v>0</v>
      </c>
      <c r="L235" s="9">
        <v>0</v>
      </c>
      <c r="M235" s="9">
        <v>0</v>
      </c>
      <c r="N235" s="9">
        <v>0</v>
      </c>
      <c r="O235" s="9">
        <v>43.500000000000909</v>
      </c>
      <c r="P235" s="9">
        <v>20.100000000001273</v>
      </c>
      <c r="Q235" s="9">
        <v>99.799999999999272</v>
      </c>
      <c r="R235" s="9">
        <v>11.699999999998909</v>
      </c>
      <c r="S235" s="9">
        <v>3.8999999999996362</v>
      </c>
      <c r="T235" s="9">
        <v>0</v>
      </c>
      <c r="U235" s="9">
        <v>41.199999999998909</v>
      </c>
      <c r="V235" s="9">
        <v>0</v>
      </c>
      <c r="W235" s="9">
        <v>0</v>
      </c>
      <c r="X235" s="9">
        <v>52</v>
      </c>
      <c r="Y235" s="9">
        <v>19.5</v>
      </c>
      <c r="Z235" s="9">
        <v>2.4000000000014552</v>
      </c>
      <c r="AA235" s="9">
        <v>43.299999999999272</v>
      </c>
      <c r="AB235" s="9">
        <v>58</v>
      </c>
      <c r="AC235" s="9">
        <v>107.59999999999854</v>
      </c>
      <c r="AD235" s="9">
        <v>20.099999999998545</v>
      </c>
      <c r="AE235" s="9">
        <v>80</v>
      </c>
      <c r="AF235" s="9">
        <v>80.200000000000728</v>
      </c>
      <c r="AG235" s="9">
        <v>45</v>
      </c>
      <c r="AH235" s="9">
        <v>0</v>
      </c>
      <c r="AI235" s="68"/>
      <c r="AJ235" s="68"/>
      <c r="AK235" s="68"/>
      <c r="AL235" s="397"/>
      <c r="AM235" s="68"/>
      <c r="AN235" s="68"/>
    </row>
    <row r="236" spans="1:40" ht="15.75">
      <c r="A236" s="65" t="s">
        <v>2259</v>
      </c>
      <c r="D236" s="34">
        <f t="shared" si="7"/>
        <v>981.30000000003315</v>
      </c>
      <c r="E236" s="9">
        <v>42.000000000000057</v>
      </c>
      <c r="F236" s="9">
        <v>37.5</v>
      </c>
      <c r="G236" s="9">
        <v>78.000000000000227</v>
      </c>
      <c r="H236" s="9">
        <v>109.50000000000023</v>
      </c>
      <c r="I236" s="9">
        <v>4.5000000000002274</v>
      </c>
      <c r="J236" s="9">
        <v>41.999999999999545</v>
      </c>
      <c r="K236" s="9">
        <v>23.999999999999545</v>
      </c>
      <c r="L236" s="9">
        <v>15.399999999999636</v>
      </c>
      <c r="M236" s="9">
        <v>25.999999999999545</v>
      </c>
      <c r="N236" s="9">
        <v>35.999999999999091</v>
      </c>
      <c r="O236" s="9">
        <v>62.099999999999454</v>
      </c>
      <c r="P236" s="9">
        <v>1.3999999999987267</v>
      </c>
      <c r="Q236" s="9">
        <v>56.699999999999818</v>
      </c>
      <c r="R236" s="9">
        <v>3.8999999999996362</v>
      </c>
      <c r="S236" s="9">
        <v>0</v>
      </c>
      <c r="T236" s="9">
        <v>67.600000000000364</v>
      </c>
      <c r="U236" s="9">
        <v>0</v>
      </c>
      <c r="V236" s="9">
        <v>0</v>
      </c>
      <c r="W236" s="9">
        <v>0</v>
      </c>
      <c r="X236" s="9">
        <v>100.50000000000364</v>
      </c>
      <c r="Y236" s="9">
        <v>7.000000000003638</v>
      </c>
      <c r="Z236" s="9">
        <v>72</v>
      </c>
      <c r="AA236" s="9">
        <v>3.3000000000029104</v>
      </c>
      <c r="AB236" s="9">
        <v>90.600000000002183</v>
      </c>
      <c r="AC236" s="9">
        <v>40.500000000003638</v>
      </c>
      <c r="AD236" s="9">
        <v>5.2000000000080036</v>
      </c>
      <c r="AE236" s="9">
        <v>52.000000000007276</v>
      </c>
      <c r="AF236" s="9">
        <v>3.6000000000058208</v>
      </c>
      <c r="AG236" s="9">
        <v>0</v>
      </c>
      <c r="AH236" s="9">
        <v>0</v>
      </c>
      <c r="AI236" s="294"/>
      <c r="AJ236" s="294"/>
      <c r="AK236" s="68"/>
      <c r="AL236" s="397"/>
      <c r="AM236" s="68"/>
      <c r="AN236" s="68"/>
    </row>
    <row r="237" spans="1:40" ht="15.75">
      <c r="A237" s="65" t="s">
        <v>2217</v>
      </c>
      <c r="B237" s="3"/>
      <c r="C237" s="3"/>
      <c r="D237" s="34">
        <f t="shared" si="7"/>
        <v>1247.3999999999978</v>
      </c>
      <c r="E237" s="9">
        <v>0</v>
      </c>
      <c r="F237" s="9">
        <v>136</v>
      </c>
      <c r="G237" s="9">
        <v>61.200000000000273</v>
      </c>
      <c r="H237" s="9">
        <v>112.40000000000009</v>
      </c>
      <c r="I237" s="9">
        <v>17.100000000000364</v>
      </c>
      <c r="J237" s="9">
        <v>21.999999999998181</v>
      </c>
      <c r="K237" s="9">
        <v>85.699999999997999</v>
      </c>
      <c r="L237" s="9">
        <v>7.6999999999979991</v>
      </c>
      <c r="M237" s="9">
        <v>90.999999999998181</v>
      </c>
      <c r="N237" s="9">
        <v>25.5</v>
      </c>
      <c r="O237" s="9">
        <v>57.600000000001273</v>
      </c>
      <c r="P237" s="9">
        <v>13.100000000001273</v>
      </c>
      <c r="Q237" s="9">
        <v>48.900000000001455</v>
      </c>
      <c r="R237" s="9">
        <v>0</v>
      </c>
      <c r="S237" s="9">
        <v>0</v>
      </c>
      <c r="T237" s="9">
        <v>14.299999999995634</v>
      </c>
      <c r="U237" s="9">
        <v>0</v>
      </c>
      <c r="V237" s="9">
        <v>0</v>
      </c>
      <c r="W237" s="9">
        <v>1.2000000000043656</v>
      </c>
      <c r="X237" s="9">
        <v>108.50000000000728</v>
      </c>
      <c r="Y237" s="9">
        <v>0</v>
      </c>
      <c r="Z237" s="9">
        <v>35.900000000005093</v>
      </c>
      <c r="AA237" s="9">
        <v>42.000000000003638</v>
      </c>
      <c r="AB237" s="9">
        <v>129.79999999999927</v>
      </c>
      <c r="AC237" s="9">
        <v>40.5</v>
      </c>
      <c r="AD237" s="9">
        <v>60</v>
      </c>
      <c r="AE237" s="9">
        <v>69.799999999995634</v>
      </c>
      <c r="AF237" s="9">
        <v>0</v>
      </c>
      <c r="AG237" s="9">
        <v>47.999999999992724</v>
      </c>
      <c r="AH237" s="9">
        <v>19.19999999999709</v>
      </c>
      <c r="AI237" s="294"/>
      <c r="AJ237" s="294"/>
      <c r="AK237" s="68"/>
      <c r="AL237" s="396"/>
      <c r="AM237" s="68"/>
      <c r="AN237" s="68"/>
    </row>
    <row r="238" spans="1:40" ht="15.75">
      <c r="A238" s="65" t="s">
        <v>31</v>
      </c>
      <c r="D238" s="34">
        <f t="shared" si="7"/>
        <v>1413.7000000000685</v>
      </c>
      <c r="E238" s="9">
        <v>60.099999999999909</v>
      </c>
      <c r="F238" s="9">
        <v>110.29999999999995</v>
      </c>
      <c r="G238" s="9">
        <v>164.05000000000041</v>
      </c>
      <c r="H238" s="9">
        <v>100.90000000000009</v>
      </c>
      <c r="I238" s="9">
        <v>117.95000000000027</v>
      </c>
      <c r="J238" s="9">
        <v>4.1999999999998181</v>
      </c>
      <c r="K238" s="9">
        <v>44</v>
      </c>
      <c r="L238" s="9">
        <v>0</v>
      </c>
      <c r="M238" s="9">
        <v>32.999999999999091</v>
      </c>
      <c r="N238" s="9">
        <v>13.199999999999818</v>
      </c>
      <c r="O238" s="9">
        <v>9.9000000000014552</v>
      </c>
      <c r="P238" s="9">
        <v>33.300000000002001</v>
      </c>
      <c r="Q238" s="9">
        <v>72.000000000002728</v>
      </c>
      <c r="R238" s="9">
        <v>0</v>
      </c>
      <c r="S238" s="9">
        <v>0</v>
      </c>
      <c r="T238" s="9">
        <v>33.500000000001819</v>
      </c>
      <c r="U238" s="9">
        <v>0</v>
      </c>
      <c r="V238" s="9">
        <v>28.000000000003638</v>
      </c>
      <c r="W238" s="9">
        <v>16.900000000005093</v>
      </c>
      <c r="X238" s="9">
        <v>60.000000000003638</v>
      </c>
      <c r="Y238" s="9">
        <v>63.80000000000291</v>
      </c>
      <c r="Z238" s="9">
        <v>18.000000000003638</v>
      </c>
      <c r="AA238" s="9">
        <v>61.100000000002183</v>
      </c>
      <c r="AB238" s="9">
        <v>107.50000000000364</v>
      </c>
      <c r="AC238" s="9">
        <v>87.500000000007276</v>
      </c>
      <c r="AD238" s="9">
        <v>7.7000000000080036</v>
      </c>
      <c r="AE238" s="9">
        <v>105.50000000000728</v>
      </c>
      <c r="AF238" s="9">
        <v>19.300000000006548</v>
      </c>
      <c r="AG238" s="9">
        <v>42.000000000007276</v>
      </c>
      <c r="AH238" s="9">
        <v>0</v>
      </c>
      <c r="AI238" s="294"/>
      <c r="AJ238" s="294"/>
      <c r="AK238" s="68"/>
      <c r="AL238" s="396"/>
      <c r="AM238" s="68"/>
      <c r="AN238" s="68"/>
    </row>
    <row r="239" spans="1:40" ht="15.75">
      <c r="A239" s="3" t="s">
        <v>861</v>
      </c>
      <c r="D239" s="34">
        <f t="shared" ref="D239:D252" si="8">SUM(E239:DZ239)</f>
        <v>2001.4999999998986</v>
      </c>
      <c r="E239" s="9">
        <v>42.800000000000068</v>
      </c>
      <c r="F239" s="9">
        <v>86.5</v>
      </c>
      <c r="G239" s="9">
        <v>130.90000000000009</v>
      </c>
      <c r="H239" s="9">
        <v>165.40000000000032</v>
      </c>
      <c r="I239" s="9">
        <v>45.599999999999909</v>
      </c>
      <c r="J239" s="9">
        <v>78.599999999999454</v>
      </c>
      <c r="K239" s="9">
        <v>105.49999999999818</v>
      </c>
      <c r="L239" s="9">
        <v>49.399999999997817</v>
      </c>
      <c r="M239" s="9">
        <v>67.999999999998181</v>
      </c>
      <c r="N239" s="9">
        <v>22</v>
      </c>
      <c r="O239" s="9">
        <v>60.499999999999091</v>
      </c>
      <c r="P239" s="9">
        <v>74.899999999999636</v>
      </c>
      <c r="Q239" s="9">
        <v>91.599999999999454</v>
      </c>
      <c r="R239" s="9">
        <v>60.600000000005821</v>
      </c>
      <c r="S239" s="9">
        <v>3.3000000000047294</v>
      </c>
      <c r="T239" s="9">
        <v>74.500000000001819</v>
      </c>
      <c r="U239" s="9">
        <v>100.50000000000182</v>
      </c>
      <c r="V239" s="9">
        <v>5.499999999992724</v>
      </c>
      <c r="W239" s="9">
        <v>14.299999999988358</v>
      </c>
      <c r="X239" s="9">
        <v>163.59999999998399</v>
      </c>
      <c r="Y239" s="9">
        <v>17.999999999985448</v>
      </c>
      <c r="Z239" s="9">
        <v>21.999999999985448</v>
      </c>
      <c r="AA239" s="9">
        <v>144.69999999998618</v>
      </c>
      <c r="AB239" s="9">
        <v>52.499999999992724</v>
      </c>
      <c r="AC239" s="9">
        <v>100.79999999999563</v>
      </c>
      <c r="AD239" s="9">
        <v>69.899999999997817</v>
      </c>
      <c r="AE239" s="9">
        <v>81.999999999992724</v>
      </c>
      <c r="AF239" s="9">
        <v>0</v>
      </c>
      <c r="AG239" s="9">
        <v>67.599999999991269</v>
      </c>
      <c r="AH239" s="9">
        <v>0</v>
      </c>
      <c r="AI239" s="68"/>
      <c r="AJ239" s="68"/>
      <c r="AK239" s="68"/>
      <c r="AL239" s="396"/>
      <c r="AM239" s="68"/>
      <c r="AN239" s="68"/>
    </row>
    <row r="240" spans="1:40" ht="15.75">
      <c r="A240" s="3" t="s">
        <v>826</v>
      </c>
      <c r="B240" s="3"/>
      <c r="C240" s="3"/>
      <c r="D240" s="34">
        <f t="shared" si="8"/>
        <v>921.45000000000505</v>
      </c>
      <c r="E240" s="9">
        <v>7</v>
      </c>
      <c r="F240" s="9">
        <v>0</v>
      </c>
      <c r="G240" s="9">
        <v>37.400000000000318</v>
      </c>
      <c r="H240" s="9">
        <v>73.600000000000364</v>
      </c>
      <c r="I240" s="9">
        <v>0</v>
      </c>
      <c r="J240" s="9">
        <v>74.199999999999818</v>
      </c>
      <c r="K240" s="9">
        <v>5.1999999999998181</v>
      </c>
      <c r="L240" s="9">
        <v>0</v>
      </c>
      <c r="M240" s="9">
        <v>0</v>
      </c>
      <c r="N240" s="9">
        <v>31.099999999999454</v>
      </c>
      <c r="O240" s="9">
        <v>2.2000000000007276</v>
      </c>
      <c r="P240" s="9">
        <v>78.5</v>
      </c>
      <c r="Q240" s="9">
        <v>22.499999999998181</v>
      </c>
      <c r="R240" s="9">
        <v>1.3999999999987267</v>
      </c>
      <c r="S240" s="9">
        <v>1.1999999999989086</v>
      </c>
      <c r="T240" s="9">
        <v>4.3999999999978172</v>
      </c>
      <c r="U240" s="9">
        <v>0</v>
      </c>
      <c r="V240" s="9">
        <v>32.999999999996362</v>
      </c>
      <c r="W240" s="9">
        <v>0</v>
      </c>
      <c r="X240" s="9">
        <v>96.5</v>
      </c>
      <c r="Y240" s="9">
        <v>16.5</v>
      </c>
      <c r="Z240" s="9">
        <v>0</v>
      </c>
      <c r="AA240" s="9">
        <v>20.600000000002183</v>
      </c>
      <c r="AB240" s="9">
        <v>57.750000000003638</v>
      </c>
      <c r="AC240" s="9">
        <v>105.09999999999854</v>
      </c>
      <c r="AD240" s="9">
        <v>42</v>
      </c>
      <c r="AE240" s="9">
        <v>105.80000000000291</v>
      </c>
      <c r="AF240" s="9">
        <v>0</v>
      </c>
      <c r="AG240" s="9">
        <v>83.500000000003638</v>
      </c>
      <c r="AH240" s="9">
        <v>22.000000000003638</v>
      </c>
      <c r="AI240" s="68"/>
      <c r="AJ240" s="68"/>
      <c r="AK240" s="68"/>
      <c r="AL240" s="396"/>
      <c r="AM240" s="68"/>
      <c r="AN240" s="68"/>
    </row>
    <row r="241" spans="1:40" ht="15.75">
      <c r="A241" s="3" t="s">
        <v>853</v>
      </c>
      <c r="D241" s="34">
        <f t="shared" si="8"/>
        <v>902.44999999997231</v>
      </c>
      <c r="E241" s="9">
        <v>6.9999999999999716</v>
      </c>
      <c r="F241" s="9">
        <v>42.89999999999992</v>
      </c>
      <c r="G241" s="9">
        <v>31.200000000000273</v>
      </c>
      <c r="H241" s="9">
        <v>71.100000000000136</v>
      </c>
      <c r="I241" s="9">
        <v>54.700000000000045</v>
      </c>
      <c r="J241" s="9">
        <v>0</v>
      </c>
      <c r="K241" s="9">
        <v>60.000000000000455</v>
      </c>
      <c r="L241" s="9">
        <v>0</v>
      </c>
      <c r="M241" s="9">
        <v>45.000000000000455</v>
      </c>
      <c r="N241" s="9">
        <v>0</v>
      </c>
      <c r="O241" s="9">
        <v>0</v>
      </c>
      <c r="P241" s="9">
        <v>14.699999999998909</v>
      </c>
      <c r="Q241" s="9">
        <v>51.499999999998181</v>
      </c>
      <c r="R241" s="9">
        <v>65.900000000000546</v>
      </c>
      <c r="S241" s="9">
        <v>0</v>
      </c>
      <c r="T241" s="9">
        <v>0</v>
      </c>
      <c r="U241" s="9">
        <v>3.9000000000032742</v>
      </c>
      <c r="V241" s="9">
        <v>11.699999999998909</v>
      </c>
      <c r="W241" s="9">
        <v>51.999999999998181</v>
      </c>
      <c r="X241" s="9">
        <v>67.999999999998181</v>
      </c>
      <c r="Y241" s="9">
        <v>0</v>
      </c>
      <c r="Z241" s="9">
        <v>0</v>
      </c>
      <c r="AA241" s="9">
        <v>83.600000000000364</v>
      </c>
      <c r="AB241" s="9">
        <v>57.749999999998181</v>
      </c>
      <c r="AC241" s="9">
        <v>34.899999999999636</v>
      </c>
      <c r="AD241" s="9">
        <v>0</v>
      </c>
      <c r="AE241" s="9">
        <v>84.200000000000728</v>
      </c>
      <c r="AF241" s="9">
        <v>0</v>
      </c>
      <c r="AG241" s="9">
        <v>59.999999999989086</v>
      </c>
      <c r="AH241" s="9">
        <v>2.3999999999869033</v>
      </c>
      <c r="AI241" s="68"/>
      <c r="AJ241" s="68"/>
      <c r="AK241" s="68"/>
      <c r="AL241" s="397"/>
      <c r="AM241" s="68"/>
      <c r="AN241" s="68"/>
    </row>
    <row r="242" spans="1:40" ht="15.75">
      <c r="A242" s="65" t="s">
        <v>33</v>
      </c>
      <c r="B242" s="3"/>
      <c r="C242" s="3"/>
      <c r="D242" s="34">
        <f t="shared" si="8"/>
        <v>1479.8999999999746</v>
      </c>
      <c r="E242" s="9">
        <v>18.199999999999989</v>
      </c>
      <c r="F242" s="9">
        <v>103.99999999999989</v>
      </c>
      <c r="G242" s="9">
        <v>109.50000000000045</v>
      </c>
      <c r="H242" s="9">
        <v>113.30000000000064</v>
      </c>
      <c r="I242" s="9">
        <v>75.900000000000091</v>
      </c>
      <c r="J242" s="9">
        <v>0</v>
      </c>
      <c r="K242" s="9">
        <v>58.800000000001091</v>
      </c>
      <c r="L242" s="9">
        <v>0</v>
      </c>
      <c r="M242" s="9">
        <v>84.000000000000909</v>
      </c>
      <c r="N242" s="9">
        <v>0</v>
      </c>
      <c r="O242" s="9">
        <v>13.899999999999636</v>
      </c>
      <c r="P242" s="9">
        <v>33</v>
      </c>
      <c r="Q242" s="9">
        <v>55.300000000001091</v>
      </c>
      <c r="R242" s="9">
        <v>68.099999999998545</v>
      </c>
      <c r="S242" s="9">
        <v>3.3000000000010914</v>
      </c>
      <c r="T242" s="9">
        <v>0</v>
      </c>
      <c r="U242" s="9">
        <v>31.899999999999636</v>
      </c>
      <c r="V242" s="9">
        <v>0</v>
      </c>
      <c r="W242" s="9">
        <v>16.5</v>
      </c>
      <c r="X242" s="9">
        <v>112.5</v>
      </c>
      <c r="Y242" s="9">
        <v>34.700000000000728</v>
      </c>
      <c r="Z242" s="9">
        <v>48</v>
      </c>
      <c r="AA242" s="9">
        <v>49.100000000002183</v>
      </c>
      <c r="AB242" s="9">
        <v>88.599999999998545</v>
      </c>
      <c r="AC242" s="9">
        <v>156.59999999999491</v>
      </c>
      <c r="AD242" s="9">
        <v>9.7999999999919964</v>
      </c>
      <c r="AE242" s="9">
        <v>98.999999999992724</v>
      </c>
      <c r="AF242" s="9">
        <v>13.199999999993452</v>
      </c>
      <c r="AG242" s="9">
        <v>43.799999999999272</v>
      </c>
      <c r="AH242" s="9">
        <v>38.899999999997817</v>
      </c>
      <c r="AI242" s="294"/>
      <c r="AJ242" s="294"/>
      <c r="AK242" s="68"/>
      <c r="AL242" s="396"/>
      <c r="AM242" s="68"/>
      <c r="AN242" s="68"/>
    </row>
    <row r="243" spans="1:40" ht="15.75">
      <c r="A243" s="65" t="s">
        <v>37</v>
      </c>
      <c r="D243" s="34">
        <f t="shared" si="8"/>
        <v>1258.5500000000684</v>
      </c>
      <c r="E243" s="9">
        <v>9.1000000000000796</v>
      </c>
      <c r="F243" s="9">
        <v>81.699999999999932</v>
      </c>
      <c r="G243" s="9">
        <v>108.49999999999977</v>
      </c>
      <c r="H243" s="9">
        <v>108.49999999999977</v>
      </c>
      <c r="I243" s="9">
        <v>53.899999999999409</v>
      </c>
      <c r="J243" s="9">
        <v>33.600000000000364</v>
      </c>
      <c r="K243" s="9">
        <v>1.2000000000007276</v>
      </c>
      <c r="L243" s="9">
        <v>0</v>
      </c>
      <c r="M243" s="9">
        <v>0</v>
      </c>
      <c r="N243" s="9">
        <v>0</v>
      </c>
      <c r="O243" s="9">
        <v>0</v>
      </c>
      <c r="P243" s="9">
        <v>20.099999999999454</v>
      </c>
      <c r="Q243" s="9">
        <v>96.299999999998363</v>
      </c>
      <c r="R243" s="9">
        <v>24.200000000002547</v>
      </c>
      <c r="S243" s="9">
        <v>13.200000000000728</v>
      </c>
      <c r="T243" s="9">
        <v>0</v>
      </c>
      <c r="U243" s="9">
        <v>4.4000000000032742</v>
      </c>
      <c r="V243" s="9">
        <v>13.200000000004366</v>
      </c>
      <c r="W243" s="9">
        <v>12.100000000002183</v>
      </c>
      <c r="X243" s="9">
        <v>109.00000000000364</v>
      </c>
      <c r="Y243" s="9">
        <v>19.500000000003638</v>
      </c>
      <c r="Z243" s="9">
        <v>0</v>
      </c>
      <c r="AA243" s="9">
        <v>133.30000000000655</v>
      </c>
      <c r="AB243" s="9">
        <v>97.800000000010186</v>
      </c>
      <c r="AC243" s="9">
        <v>99.700000000004366</v>
      </c>
      <c r="AD243" s="9">
        <v>0</v>
      </c>
      <c r="AE243" s="9">
        <v>82.000000000003638</v>
      </c>
      <c r="AF243" s="9">
        <v>28.05000000000291</v>
      </c>
      <c r="AG243" s="9">
        <v>56.000000000010914</v>
      </c>
      <c r="AH243" s="9">
        <v>53.200000000011642</v>
      </c>
      <c r="AI243" s="294"/>
      <c r="AJ243" s="294"/>
      <c r="AK243" s="68"/>
      <c r="AL243" s="396"/>
      <c r="AM243" s="68"/>
      <c r="AN243" s="68"/>
    </row>
    <row r="244" spans="1:40" ht="15.75">
      <c r="A244" t="s">
        <v>143</v>
      </c>
      <c r="D244" s="34">
        <f t="shared" si="8"/>
        <v>1264.8000000000407</v>
      </c>
      <c r="E244" s="9">
        <v>9.6999999999999886</v>
      </c>
      <c r="F244" s="9">
        <v>89.499999999999773</v>
      </c>
      <c r="G244" s="9">
        <v>161.50000000000045</v>
      </c>
      <c r="H244" s="9">
        <v>105.80000000000064</v>
      </c>
      <c r="I244" s="9">
        <v>52.500000000001364</v>
      </c>
      <c r="J244" s="9">
        <v>31.399999999999636</v>
      </c>
      <c r="K244" s="9">
        <v>48</v>
      </c>
      <c r="L244" s="9">
        <v>0</v>
      </c>
      <c r="M244" s="9">
        <v>36</v>
      </c>
      <c r="N244" s="9">
        <v>0</v>
      </c>
      <c r="O244" s="9">
        <v>0</v>
      </c>
      <c r="P244" s="9">
        <v>24.200000000001637</v>
      </c>
      <c r="Q244" s="9">
        <v>115.10000000000218</v>
      </c>
      <c r="R244" s="9">
        <v>3.8999999999996362</v>
      </c>
      <c r="S244" s="9">
        <v>0</v>
      </c>
      <c r="T244" s="9">
        <v>0</v>
      </c>
      <c r="U244" s="9">
        <v>29.999999999994543</v>
      </c>
      <c r="V244" s="9">
        <v>0</v>
      </c>
      <c r="W244" s="9">
        <v>0</v>
      </c>
      <c r="X244" s="9">
        <v>56.000000000003638</v>
      </c>
      <c r="Y244" s="9">
        <v>16.500000000003638</v>
      </c>
      <c r="Z244" s="9">
        <v>0</v>
      </c>
      <c r="AA244" s="9">
        <v>75.600000000005821</v>
      </c>
      <c r="AB244" s="9">
        <v>59.400000000001455</v>
      </c>
      <c r="AC244" s="9">
        <v>116.80000000000291</v>
      </c>
      <c r="AD244" s="9">
        <v>0</v>
      </c>
      <c r="AE244" s="9">
        <v>126.50000000000364</v>
      </c>
      <c r="AF244" s="9">
        <v>42.000000000003638</v>
      </c>
      <c r="AG244" s="9">
        <v>48.800000000006548</v>
      </c>
      <c r="AH244" s="9">
        <v>15.600000000009459</v>
      </c>
      <c r="AI244" s="28"/>
      <c r="AJ244" s="28"/>
      <c r="AK244" s="68"/>
      <c r="AL244" s="396"/>
      <c r="AM244" s="68"/>
      <c r="AN244" s="68"/>
    </row>
    <row r="245" spans="1:40" ht="15.75">
      <c r="A245" s="87" t="s">
        <v>1843</v>
      </c>
      <c r="D245" s="34">
        <f t="shared" si="8"/>
        <v>1828.800000000032</v>
      </c>
      <c r="E245" s="9">
        <v>148.10000000000014</v>
      </c>
      <c r="F245" s="9">
        <v>40.5</v>
      </c>
      <c r="G245" s="9">
        <v>113.5</v>
      </c>
      <c r="H245" s="9">
        <v>140.29999999999995</v>
      </c>
      <c r="I245" s="9">
        <v>52.499999999999545</v>
      </c>
      <c r="J245" s="9">
        <v>147.50000000000182</v>
      </c>
      <c r="K245" s="9">
        <v>58.800000000001091</v>
      </c>
      <c r="L245" s="9">
        <v>0</v>
      </c>
      <c r="M245" s="9">
        <v>112.00000000000182</v>
      </c>
      <c r="N245" s="9">
        <v>0</v>
      </c>
      <c r="O245" s="9">
        <v>38.499999999999091</v>
      </c>
      <c r="P245" s="9">
        <v>68.900000000000546</v>
      </c>
      <c r="Q245" s="9">
        <v>52.500000000001819</v>
      </c>
      <c r="R245" s="9">
        <v>67.500000000005457</v>
      </c>
      <c r="S245" s="9">
        <v>3.3000000000065484</v>
      </c>
      <c r="T245" s="9">
        <v>16.400000000001455</v>
      </c>
      <c r="U245" s="9">
        <v>4.3999999999996362</v>
      </c>
      <c r="V245" s="9">
        <v>66.999999999996362</v>
      </c>
      <c r="W245" s="9">
        <v>15.400000000001455</v>
      </c>
      <c r="X245" s="9">
        <v>104.49999999999636</v>
      </c>
      <c r="Y245" s="9">
        <v>49.19999999999709</v>
      </c>
      <c r="Z245" s="9">
        <v>22</v>
      </c>
      <c r="AA245" s="9">
        <v>149.20000000000073</v>
      </c>
      <c r="AB245" s="9">
        <v>100.50000000000728</v>
      </c>
      <c r="AC245" s="9">
        <v>81.80000000000291</v>
      </c>
      <c r="AD245" s="9">
        <v>19.500000000003638</v>
      </c>
      <c r="AE245" s="9">
        <v>60.000000000003638</v>
      </c>
      <c r="AF245" s="9">
        <v>0</v>
      </c>
      <c r="AG245" s="9">
        <v>95.000000000003638</v>
      </c>
      <c r="AH245" s="9">
        <v>0</v>
      </c>
      <c r="AI245" s="235"/>
      <c r="AJ245" s="235"/>
      <c r="AK245" s="68"/>
      <c r="AL245" s="396"/>
      <c r="AM245" s="68"/>
      <c r="AN245" s="68"/>
    </row>
    <row r="246" spans="1:40" ht="15.75">
      <c r="A246" s="65" t="s">
        <v>39</v>
      </c>
      <c r="D246" s="34">
        <f t="shared" si="8"/>
        <v>1021.3000000000397</v>
      </c>
      <c r="E246" s="9">
        <v>45.000000000000057</v>
      </c>
      <c r="F246" s="9">
        <v>23.999999999999773</v>
      </c>
      <c r="G246" s="9">
        <v>74.399999999999864</v>
      </c>
      <c r="H246" s="9">
        <v>138.5</v>
      </c>
      <c r="I246" s="9">
        <v>19.800000000000182</v>
      </c>
      <c r="J246" s="9">
        <v>56.200000000000273</v>
      </c>
      <c r="K246" s="9">
        <v>0</v>
      </c>
      <c r="L246" s="9">
        <v>0</v>
      </c>
      <c r="M246" s="9">
        <v>0</v>
      </c>
      <c r="N246" s="9">
        <v>0</v>
      </c>
      <c r="O246" s="9">
        <v>0</v>
      </c>
      <c r="P246" s="9">
        <v>18.000000000000909</v>
      </c>
      <c r="Q246" s="9">
        <v>21.000000000000909</v>
      </c>
      <c r="R246" s="9">
        <v>0</v>
      </c>
      <c r="S246" s="9">
        <v>0</v>
      </c>
      <c r="T246" s="9">
        <v>3.000000000003638</v>
      </c>
      <c r="U246" s="9">
        <v>0</v>
      </c>
      <c r="V246" s="9">
        <v>63</v>
      </c>
      <c r="W246" s="9">
        <v>18.900000000005093</v>
      </c>
      <c r="X246" s="9">
        <v>112.50000000000728</v>
      </c>
      <c r="Y246" s="9">
        <v>29.100000000005821</v>
      </c>
      <c r="Z246" s="9">
        <v>39.30000000000291</v>
      </c>
      <c r="AA246" s="9">
        <v>1.1000000000021828</v>
      </c>
      <c r="AB246" s="9">
        <v>101.30000000000291</v>
      </c>
      <c r="AC246" s="9">
        <v>109.00000000000364</v>
      </c>
      <c r="AD246" s="9">
        <v>0</v>
      </c>
      <c r="AE246" s="9">
        <v>50.400000000001455</v>
      </c>
      <c r="AF246" s="9">
        <v>14.30000000000291</v>
      </c>
      <c r="AG246" s="9">
        <v>45</v>
      </c>
      <c r="AH246" s="9">
        <v>37.5</v>
      </c>
      <c r="AI246" s="294"/>
      <c r="AJ246" s="294"/>
      <c r="AK246" s="68"/>
      <c r="AL246" s="396"/>
      <c r="AM246" s="68"/>
      <c r="AN246" s="68"/>
    </row>
    <row r="247" spans="1:40" ht="15.75">
      <c r="A247" s="65" t="s">
        <v>2260</v>
      </c>
      <c r="D247" s="34">
        <f t="shared" si="8"/>
        <v>837.59999999997183</v>
      </c>
      <c r="E247" s="9">
        <v>0</v>
      </c>
      <c r="F247" s="9">
        <v>89.499999999999886</v>
      </c>
      <c r="G247" s="9">
        <v>30</v>
      </c>
      <c r="H247" s="9">
        <v>124.59999999999991</v>
      </c>
      <c r="I247" s="9">
        <v>15.399999999999864</v>
      </c>
      <c r="J247" s="9">
        <v>0</v>
      </c>
      <c r="K247" s="9">
        <v>0</v>
      </c>
      <c r="L247" s="9">
        <v>0</v>
      </c>
      <c r="M247" s="9">
        <v>0</v>
      </c>
      <c r="N247" s="9">
        <v>0</v>
      </c>
      <c r="O247" s="9">
        <v>0</v>
      </c>
      <c r="P247" s="9">
        <v>11.300000000002001</v>
      </c>
      <c r="Q247" s="9">
        <v>61.700000000000728</v>
      </c>
      <c r="R247" s="9">
        <v>0</v>
      </c>
      <c r="S247" s="9">
        <v>0</v>
      </c>
      <c r="T247" s="9">
        <v>0</v>
      </c>
      <c r="U247" s="9">
        <v>39.000000000001819</v>
      </c>
      <c r="V247" s="9">
        <v>67.999999999998181</v>
      </c>
      <c r="W247" s="9">
        <v>0</v>
      </c>
      <c r="X247" s="9">
        <v>129</v>
      </c>
      <c r="Y247" s="9">
        <v>14.799999999999272</v>
      </c>
      <c r="Z247" s="9">
        <v>0</v>
      </c>
      <c r="AA247" s="9">
        <v>0</v>
      </c>
      <c r="AB247" s="9">
        <v>112.09999999999491</v>
      </c>
      <c r="AC247" s="9">
        <v>41.999999999992724</v>
      </c>
      <c r="AD247" s="9">
        <v>29.999999999992724</v>
      </c>
      <c r="AE247" s="9">
        <v>51.999999999992724</v>
      </c>
      <c r="AF247" s="9">
        <v>0</v>
      </c>
      <c r="AG247" s="9">
        <v>0</v>
      </c>
      <c r="AH247" s="9">
        <v>18.19999999999709</v>
      </c>
      <c r="AI247" s="294"/>
      <c r="AJ247" s="294"/>
      <c r="AK247" s="68"/>
      <c r="AL247" s="396"/>
      <c r="AM247" s="68"/>
      <c r="AN247" s="68"/>
    </row>
    <row r="248" spans="1:40" ht="15.75">
      <c r="A248" t="s">
        <v>144</v>
      </c>
      <c r="D248" s="34">
        <f t="shared" si="8"/>
        <v>937.95000000001198</v>
      </c>
      <c r="E248" s="9">
        <v>0</v>
      </c>
      <c r="F248" s="9">
        <v>54.399999999999977</v>
      </c>
      <c r="G248" s="9">
        <v>38.599999999999909</v>
      </c>
      <c r="H248" s="9">
        <v>127.20000000000005</v>
      </c>
      <c r="I248" s="9">
        <v>61.500000000000227</v>
      </c>
      <c r="J248" s="9">
        <v>24.000000000000909</v>
      </c>
      <c r="K248" s="9">
        <v>0</v>
      </c>
      <c r="L248" s="9">
        <v>7.0000000000009095</v>
      </c>
      <c r="M248" s="9">
        <v>0</v>
      </c>
      <c r="N248" s="9">
        <v>0</v>
      </c>
      <c r="O248" s="9">
        <v>56</v>
      </c>
      <c r="P248" s="9">
        <v>31.900000000000546</v>
      </c>
      <c r="Q248" s="9">
        <v>103.89999999999964</v>
      </c>
      <c r="R248" s="9">
        <v>0</v>
      </c>
      <c r="S248" s="9">
        <v>0</v>
      </c>
      <c r="T248" s="9">
        <v>6.499999999998181</v>
      </c>
      <c r="U248" s="9">
        <v>0</v>
      </c>
      <c r="V248" s="9">
        <v>1.3000000000029104</v>
      </c>
      <c r="W248" s="9">
        <v>0</v>
      </c>
      <c r="X248" s="9">
        <v>60.000000000003638</v>
      </c>
      <c r="Y248" s="9">
        <v>9.8000000000047294</v>
      </c>
      <c r="Z248" s="9">
        <v>0</v>
      </c>
      <c r="AA248" s="9">
        <v>30.000000000001819</v>
      </c>
      <c r="AB248" s="9">
        <v>90.75</v>
      </c>
      <c r="AC248" s="9">
        <v>51.000000000003638</v>
      </c>
      <c r="AD248" s="9">
        <v>0</v>
      </c>
      <c r="AE248" s="9">
        <v>92.400000000001455</v>
      </c>
      <c r="AF248" s="9">
        <v>1.1999999999970896</v>
      </c>
      <c r="AG248" s="9">
        <v>90.499999999996362</v>
      </c>
      <c r="AH248" s="9">
        <v>0</v>
      </c>
      <c r="AI248" s="28"/>
      <c r="AJ248" s="28"/>
      <c r="AK248" s="68"/>
      <c r="AL248" s="396"/>
      <c r="AM248" s="68"/>
      <c r="AN248" s="68"/>
    </row>
    <row r="249" spans="1:40" ht="15.75">
      <c r="A249" s="87" t="s">
        <v>1840</v>
      </c>
      <c r="D249" s="34">
        <f t="shared" si="8"/>
        <v>1743.0999999998851</v>
      </c>
      <c r="E249" s="9">
        <v>74.500000000000114</v>
      </c>
      <c r="F249" s="9">
        <v>90.700000000000159</v>
      </c>
      <c r="G249" s="9">
        <v>108</v>
      </c>
      <c r="H249" s="9">
        <v>133.79999999999995</v>
      </c>
      <c r="I249" s="9">
        <v>49</v>
      </c>
      <c r="J249" s="9">
        <v>39.599999999999454</v>
      </c>
      <c r="K249" s="9">
        <v>103.49999999999909</v>
      </c>
      <c r="L249" s="9">
        <v>0</v>
      </c>
      <c r="M249" s="9">
        <v>113.39999999999873</v>
      </c>
      <c r="N249" s="9">
        <v>0</v>
      </c>
      <c r="O249" s="9">
        <v>68.5</v>
      </c>
      <c r="P249" s="9">
        <v>28.000000000001819</v>
      </c>
      <c r="Q249" s="9">
        <v>93.900000000001455</v>
      </c>
      <c r="R249" s="9">
        <v>0</v>
      </c>
      <c r="S249" s="9">
        <v>0</v>
      </c>
      <c r="T249" s="9">
        <v>58.399999999997817</v>
      </c>
      <c r="U249" s="9">
        <v>0</v>
      </c>
      <c r="V249" s="9">
        <v>44.999999999996362</v>
      </c>
      <c r="W249" s="9">
        <v>58.499999999989086</v>
      </c>
      <c r="X249" s="9">
        <v>100.49999999999272</v>
      </c>
      <c r="Y249" s="9">
        <v>50.999999999992724</v>
      </c>
      <c r="Z249" s="9">
        <v>24.399999999994179</v>
      </c>
      <c r="AA249" s="9">
        <v>25.499999999989086</v>
      </c>
      <c r="AB249" s="9">
        <v>103.99999999999272</v>
      </c>
      <c r="AC249" s="9">
        <v>136.99999999998909</v>
      </c>
      <c r="AD249" s="9">
        <v>3.5999999999876309</v>
      </c>
      <c r="AE249" s="9">
        <v>73.999999999989086</v>
      </c>
      <c r="AF249" s="9">
        <v>84.999999999989086</v>
      </c>
      <c r="AG249" s="9">
        <v>5.5999999999912689</v>
      </c>
      <c r="AH249" s="9">
        <v>67.699999999993452</v>
      </c>
      <c r="AI249" s="235"/>
      <c r="AJ249" s="235"/>
      <c r="AK249" s="68"/>
      <c r="AL249" s="396"/>
      <c r="AM249" s="68"/>
      <c r="AN249" s="68"/>
    </row>
    <row r="250" spans="1:40" ht="15.75">
      <c r="A250" s="3" t="s">
        <v>155</v>
      </c>
      <c r="D250" s="34">
        <f t="shared" si="8"/>
        <v>1366.0999999998492</v>
      </c>
      <c r="E250" s="9">
        <v>16.900000000000034</v>
      </c>
      <c r="F250" s="9">
        <v>86.000000000000227</v>
      </c>
      <c r="G250" s="9">
        <v>51.800000000000182</v>
      </c>
      <c r="H250" s="9">
        <v>61.600000000000364</v>
      </c>
      <c r="I250" s="9">
        <v>97</v>
      </c>
      <c r="J250" s="9">
        <v>7.6999999999998181</v>
      </c>
      <c r="K250" s="9">
        <v>73.199999999999818</v>
      </c>
      <c r="L250" s="9">
        <v>0</v>
      </c>
      <c r="M250" s="9">
        <v>94</v>
      </c>
      <c r="N250" s="9">
        <v>9.8999999999996362</v>
      </c>
      <c r="O250" s="9">
        <v>50.599999999999454</v>
      </c>
      <c r="P250" s="9">
        <v>38.299999999998363</v>
      </c>
      <c r="Q250" s="9">
        <v>55.099999999996726</v>
      </c>
      <c r="R250" s="9">
        <v>0</v>
      </c>
      <c r="S250" s="9">
        <v>0</v>
      </c>
      <c r="T250" s="9">
        <v>0</v>
      </c>
      <c r="U250" s="9">
        <v>0</v>
      </c>
      <c r="V250" s="9">
        <v>0</v>
      </c>
      <c r="W250" s="9">
        <v>0</v>
      </c>
      <c r="X250" s="9">
        <v>89.249999999989086</v>
      </c>
      <c r="Y250" s="9">
        <v>120.3999999999869</v>
      </c>
      <c r="Z250" s="9">
        <v>31.899999999983265</v>
      </c>
      <c r="AA250" s="9">
        <v>57.399999999983265</v>
      </c>
      <c r="AB250" s="9">
        <v>110.29999999998472</v>
      </c>
      <c r="AC250" s="9">
        <v>173.34999999998763</v>
      </c>
      <c r="AD250" s="9">
        <v>9.0999999999912689</v>
      </c>
      <c r="AE250" s="9">
        <v>59.999999999989086</v>
      </c>
      <c r="AF250" s="9">
        <v>15.399999999986903</v>
      </c>
      <c r="AG250" s="9">
        <v>37.399999999986903</v>
      </c>
      <c r="AH250" s="9">
        <v>19.499999999985448</v>
      </c>
      <c r="AI250" s="68"/>
      <c r="AJ250" s="68"/>
      <c r="AK250" s="68"/>
      <c r="AL250" s="396"/>
      <c r="AM250" s="68"/>
      <c r="AN250" s="68"/>
    </row>
    <row r="251" spans="1:40" ht="15.75">
      <c r="A251" s="3" t="s">
        <v>824</v>
      </c>
      <c r="D251" s="34">
        <f t="shared" si="8"/>
        <v>1303.6999999999489</v>
      </c>
      <c r="E251" s="9">
        <v>30</v>
      </c>
      <c r="F251" s="9">
        <v>86.000000000000114</v>
      </c>
      <c r="G251" s="9">
        <v>168.10000000000036</v>
      </c>
      <c r="H251" s="9">
        <v>100.50000000000023</v>
      </c>
      <c r="I251" s="9">
        <v>52.500000000000455</v>
      </c>
      <c r="J251" s="9">
        <v>9.4999999999990905</v>
      </c>
      <c r="K251" s="9">
        <v>12.599999999998545</v>
      </c>
      <c r="L251" s="9">
        <v>5.499999999998181</v>
      </c>
      <c r="M251" s="9">
        <v>55.999999999998181</v>
      </c>
      <c r="N251" s="9">
        <v>0</v>
      </c>
      <c r="O251" s="9">
        <v>0</v>
      </c>
      <c r="P251" s="9">
        <v>19.999999999999091</v>
      </c>
      <c r="Q251" s="9">
        <v>93.600000000000364</v>
      </c>
      <c r="R251" s="9">
        <v>0</v>
      </c>
      <c r="S251" s="9">
        <v>0</v>
      </c>
      <c r="T251" s="9">
        <v>0</v>
      </c>
      <c r="U251" s="9">
        <v>0</v>
      </c>
      <c r="V251" s="9">
        <v>0</v>
      </c>
      <c r="W251" s="9">
        <v>0</v>
      </c>
      <c r="X251" s="9">
        <v>98.499999999996362</v>
      </c>
      <c r="Y251" s="9">
        <v>107.99999999999636</v>
      </c>
      <c r="Z251" s="9">
        <v>0</v>
      </c>
      <c r="AA251" s="9">
        <v>102.69999999999709</v>
      </c>
      <c r="AB251" s="9">
        <v>94.499999999989086</v>
      </c>
      <c r="AC251" s="9">
        <v>126.49999999999636</v>
      </c>
      <c r="AD251" s="9">
        <v>0</v>
      </c>
      <c r="AE251" s="9">
        <v>77.999999999996362</v>
      </c>
      <c r="AF251" s="9">
        <v>0</v>
      </c>
      <c r="AG251" s="9">
        <v>56.799999999991996</v>
      </c>
      <c r="AH251" s="9">
        <v>4.3999999999905413</v>
      </c>
      <c r="AI251" s="68"/>
      <c r="AJ251" s="68"/>
      <c r="AK251" s="68"/>
      <c r="AL251" s="396"/>
      <c r="AM251" s="68"/>
      <c r="AN251" s="68"/>
    </row>
    <row r="252" spans="1:40" ht="15.75">
      <c r="A252" s="65" t="s">
        <v>2223</v>
      </c>
      <c r="D252" s="34">
        <f t="shared" si="8"/>
        <v>1376.2500000000769</v>
      </c>
      <c r="E252" s="9">
        <v>25.299999999999955</v>
      </c>
      <c r="F252" s="9">
        <v>79.000000000000114</v>
      </c>
      <c r="G252" s="9">
        <v>152.79999999999973</v>
      </c>
      <c r="H252" s="9">
        <v>100.99999999999977</v>
      </c>
      <c r="I252" s="9">
        <v>67.899999999999181</v>
      </c>
      <c r="J252" s="9">
        <v>53.199999999997999</v>
      </c>
      <c r="K252" s="9">
        <v>0</v>
      </c>
      <c r="L252" s="9">
        <v>0</v>
      </c>
      <c r="M252" s="9">
        <v>0</v>
      </c>
      <c r="N252" s="9">
        <v>10.799999999999272</v>
      </c>
      <c r="O252" s="9">
        <v>13.199999999999818</v>
      </c>
      <c r="P252" s="9">
        <v>16.699999999997999</v>
      </c>
      <c r="Q252" s="9">
        <v>96.300000000000182</v>
      </c>
      <c r="R252" s="9">
        <v>17.600000000002183</v>
      </c>
      <c r="S252" s="9">
        <v>0</v>
      </c>
      <c r="T252" s="9">
        <v>0</v>
      </c>
      <c r="U252" s="9">
        <v>0</v>
      </c>
      <c r="V252" s="9">
        <v>0</v>
      </c>
      <c r="W252" s="9">
        <v>30.800000000006548</v>
      </c>
      <c r="X252" s="9">
        <v>108.50000000000364</v>
      </c>
      <c r="Y252" s="9">
        <v>33.400000000001455</v>
      </c>
      <c r="Z252" s="9">
        <v>10.80000000000291</v>
      </c>
      <c r="AA252" s="9">
        <v>82.600000000002183</v>
      </c>
      <c r="AB252" s="9">
        <v>80.050000000006548</v>
      </c>
      <c r="AC252" s="9">
        <v>154.30000000000655</v>
      </c>
      <c r="AD252" s="9">
        <v>30.100000000009459</v>
      </c>
      <c r="AE252" s="9">
        <v>90.000000000010914</v>
      </c>
      <c r="AF252" s="9">
        <v>14.300000000010186</v>
      </c>
      <c r="AG252" s="9">
        <v>89.400000000008731</v>
      </c>
      <c r="AH252" s="9">
        <v>18.200000000011642</v>
      </c>
      <c r="AI252" s="294"/>
      <c r="AJ252" s="294"/>
      <c r="AK252" s="68"/>
      <c r="AL252" s="396"/>
      <c r="AM252" s="68"/>
      <c r="AN252" s="68"/>
    </row>
    <row r="253" spans="1:40" ht="15.75">
      <c r="A253" s="87"/>
      <c r="D253" s="34"/>
      <c r="E253" s="185"/>
      <c r="F253" s="185"/>
      <c r="G253" s="185"/>
      <c r="H253" s="185"/>
      <c r="I253" s="185"/>
      <c r="J253" s="185"/>
      <c r="K253" s="185"/>
      <c r="L253" s="185"/>
      <c r="M253" s="185"/>
      <c r="N253" s="185"/>
      <c r="O253" s="185"/>
      <c r="P253" s="185"/>
      <c r="Q253" s="185"/>
      <c r="R253" s="185"/>
      <c r="S253" s="185"/>
      <c r="T253" s="3"/>
      <c r="U253" s="3"/>
      <c r="V253" s="3"/>
      <c r="W253" s="84"/>
      <c r="X253" s="143"/>
      <c r="Z253" s="115"/>
      <c r="AA253" s="87"/>
      <c r="AB253" s="87"/>
      <c r="AC253" s="3"/>
      <c r="AD253" s="84"/>
      <c r="AE253" s="143"/>
    </row>
    <row r="254" spans="1:40" ht="15.75">
      <c r="D254" s="34"/>
    </row>
    <row r="255" spans="1:40" ht="15.75">
      <c r="D255" s="34"/>
    </row>
    <row r="256" spans="1:40" s="31" customFormat="1" ht="20.25">
      <c r="A256" s="31" t="s">
        <v>1731</v>
      </c>
      <c r="D256" s="33" t="s">
        <v>40</v>
      </c>
      <c r="E256" s="116" t="s">
        <v>3430</v>
      </c>
      <c r="F256" s="116" t="s">
        <v>3530</v>
      </c>
      <c r="G256" s="116" t="s">
        <v>3540</v>
      </c>
      <c r="H256" s="116" t="s">
        <v>3547</v>
      </c>
      <c r="I256" s="116" t="s">
        <v>3554</v>
      </c>
      <c r="J256" s="116" t="s">
        <v>4068</v>
      </c>
      <c r="K256" s="116" t="s">
        <v>4105</v>
      </c>
      <c r="L256" s="116" t="s">
        <v>4184</v>
      </c>
      <c r="M256" s="116" t="s">
        <v>4224</v>
      </c>
      <c r="N256" s="116" t="s">
        <v>4112</v>
      </c>
      <c r="O256" s="116" t="s">
        <v>4380</v>
      </c>
      <c r="P256" s="116" t="s">
        <v>4413</v>
      </c>
      <c r="Q256" s="116" t="s">
        <v>4421</v>
      </c>
      <c r="R256" s="116" t="s">
        <v>4231</v>
      </c>
      <c r="S256" s="116" t="s">
        <v>4538</v>
      </c>
      <c r="T256" s="116" t="s">
        <v>4571</v>
      </c>
      <c r="U256" s="116" t="s">
        <v>4593</v>
      </c>
      <c r="V256" s="116" t="s">
        <v>4626</v>
      </c>
      <c r="W256" s="116" t="s">
        <v>4656</v>
      </c>
      <c r="X256" s="116" t="s">
        <v>4669</v>
      </c>
      <c r="Y256" s="116" t="s">
        <v>4671</v>
      </c>
      <c r="Z256" s="116" t="s">
        <v>5066</v>
      </c>
    </row>
    <row r="257" spans="1:32" ht="15.75">
      <c r="A257" s="65" t="s">
        <v>2225</v>
      </c>
      <c r="B257" s="3"/>
      <c r="C257" s="3"/>
      <c r="D257" s="34">
        <f t="shared" ref="D257:D288" si="9">SUM(E257:DZ257)</f>
        <v>1920.6000000000035</v>
      </c>
      <c r="E257" s="9">
        <v>257.20000000000005</v>
      </c>
      <c r="F257" s="9">
        <v>144.99999999999994</v>
      </c>
      <c r="G257" s="9">
        <v>143.30000000000007</v>
      </c>
      <c r="H257" s="9">
        <v>45</v>
      </c>
      <c r="I257" s="9">
        <v>169.90000000000009</v>
      </c>
      <c r="J257" s="9">
        <v>61.499999999997272</v>
      </c>
      <c r="K257" s="9">
        <v>107.49999999999818</v>
      </c>
      <c r="L257" s="9">
        <v>0</v>
      </c>
      <c r="M257" s="9">
        <v>9.000000000001819</v>
      </c>
      <c r="N257" s="9">
        <v>129.30000000000109</v>
      </c>
      <c r="O257" s="9">
        <v>0</v>
      </c>
      <c r="P257" s="9">
        <v>93</v>
      </c>
      <c r="Q257" s="9">
        <v>0</v>
      </c>
      <c r="R257" s="9">
        <v>25.199999999998909</v>
      </c>
      <c r="S257" s="9">
        <v>289.40000000000146</v>
      </c>
      <c r="T257" s="9">
        <v>0</v>
      </c>
      <c r="U257" s="9">
        <v>100.70000000000255</v>
      </c>
      <c r="V257" s="9">
        <v>136.90000000000146</v>
      </c>
      <c r="W257" s="9">
        <v>0</v>
      </c>
      <c r="X257" s="9">
        <v>55.200000000000728</v>
      </c>
      <c r="Y257" s="9">
        <v>21.599999999998545</v>
      </c>
      <c r="Z257" s="9">
        <v>130.90000000000146</v>
      </c>
      <c r="AA257" s="294"/>
      <c r="AB257" s="294"/>
      <c r="AC257" s="68"/>
      <c r="AD257" s="396"/>
      <c r="AE257" s="68"/>
      <c r="AF257" s="68"/>
    </row>
    <row r="258" spans="1:32" ht="15.75">
      <c r="A258" s="87" t="s">
        <v>1838</v>
      </c>
      <c r="D258" s="34">
        <f t="shared" si="9"/>
        <v>1354.0999999999822</v>
      </c>
      <c r="E258" s="9">
        <v>155.79999999999998</v>
      </c>
      <c r="F258" s="9">
        <v>31.000000000000057</v>
      </c>
      <c r="G258" s="9">
        <v>87.500000000000057</v>
      </c>
      <c r="H258" s="9">
        <v>0</v>
      </c>
      <c r="I258" s="9">
        <v>89.700000000000045</v>
      </c>
      <c r="J258" s="9">
        <v>117.90000000000146</v>
      </c>
      <c r="K258" s="9">
        <v>149.30000000000109</v>
      </c>
      <c r="L258" s="9">
        <v>0</v>
      </c>
      <c r="M258" s="9">
        <v>3.3000000000029104</v>
      </c>
      <c r="N258" s="9">
        <v>12.000000000001819</v>
      </c>
      <c r="O258" s="9">
        <v>65.800000000001091</v>
      </c>
      <c r="P258" s="9">
        <v>46.899999999999636</v>
      </c>
      <c r="Q258" s="9">
        <v>133.39999999999964</v>
      </c>
      <c r="R258" s="9">
        <v>16.69999999999709</v>
      </c>
      <c r="S258" s="9">
        <v>144.59999999999491</v>
      </c>
      <c r="T258" s="9">
        <v>88.69999999999709</v>
      </c>
      <c r="U258" s="9">
        <v>54.499999999996362</v>
      </c>
      <c r="V258" s="9">
        <v>48</v>
      </c>
      <c r="W258" s="9">
        <v>0</v>
      </c>
      <c r="X258" s="9">
        <v>74.399999999997817</v>
      </c>
      <c r="Y258" s="9">
        <v>3.8999999999978172</v>
      </c>
      <c r="Z258" s="9">
        <v>30.699999999993452</v>
      </c>
      <c r="AA258" s="235"/>
      <c r="AB258" s="235"/>
      <c r="AC258" s="68"/>
      <c r="AD258" s="396"/>
      <c r="AE258" s="68"/>
      <c r="AF258" s="68"/>
    </row>
    <row r="259" spans="1:32" ht="15.75">
      <c r="A259" s="3" t="s">
        <v>156</v>
      </c>
      <c r="B259" s="3"/>
      <c r="C259" s="3"/>
      <c r="D259" s="34">
        <f t="shared" si="9"/>
        <v>1283.0999999999822</v>
      </c>
      <c r="E259" s="9">
        <v>187</v>
      </c>
      <c r="F259" s="9">
        <v>114.90000000000003</v>
      </c>
      <c r="G259" s="9">
        <v>96.600000000000136</v>
      </c>
      <c r="H259" s="9">
        <v>76.200000000000045</v>
      </c>
      <c r="I259" s="9">
        <v>54.099999999999909</v>
      </c>
      <c r="J259" s="9">
        <v>85.599999999999454</v>
      </c>
      <c r="K259" s="9">
        <v>42.800000000001091</v>
      </c>
      <c r="L259" s="9">
        <v>21</v>
      </c>
      <c r="M259" s="9">
        <v>39.5</v>
      </c>
      <c r="N259" s="9">
        <v>0</v>
      </c>
      <c r="O259" s="9">
        <v>32.399999999997817</v>
      </c>
      <c r="P259" s="9">
        <v>54.499999999998181</v>
      </c>
      <c r="Q259" s="9">
        <v>228.19999999999527</v>
      </c>
      <c r="R259" s="9">
        <v>35.499999999998181</v>
      </c>
      <c r="S259" s="9">
        <v>74.999999999998181</v>
      </c>
      <c r="T259" s="9">
        <v>4.499999999996362</v>
      </c>
      <c r="U259" s="9">
        <v>64.099999999996726</v>
      </c>
      <c r="V259" s="9">
        <v>9.0999999999985448</v>
      </c>
      <c r="W259" s="9">
        <v>0</v>
      </c>
      <c r="X259" s="9">
        <v>18</v>
      </c>
      <c r="Y259" s="9">
        <v>16.799999999999272</v>
      </c>
      <c r="Z259" s="9">
        <v>27.30000000000291</v>
      </c>
      <c r="AA259" s="68"/>
      <c r="AB259" s="68"/>
      <c r="AC259" s="68"/>
      <c r="AD259" s="397"/>
      <c r="AE259" s="68"/>
      <c r="AF259" s="68"/>
    </row>
    <row r="260" spans="1:32" ht="15.75">
      <c r="A260" s="65" t="s">
        <v>2218</v>
      </c>
      <c r="B260" s="3"/>
      <c r="C260" s="3"/>
      <c r="D260" s="34">
        <f t="shared" si="9"/>
        <v>1340.6999999999753</v>
      </c>
      <c r="E260" s="9">
        <v>189.60000000000008</v>
      </c>
      <c r="F260" s="9">
        <v>144.90000000000009</v>
      </c>
      <c r="G260" s="9">
        <v>29.399999999999977</v>
      </c>
      <c r="H260" s="9">
        <v>0</v>
      </c>
      <c r="I260" s="9">
        <v>232.59999999999991</v>
      </c>
      <c r="J260" s="9">
        <v>12.199999999998909</v>
      </c>
      <c r="K260" s="9">
        <v>112.09999999999945</v>
      </c>
      <c r="L260" s="9">
        <v>5.9999999999990905</v>
      </c>
      <c r="M260" s="9">
        <v>36.099999999998545</v>
      </c>
      <c r="N260" s="9">
        <v>147.59999999999854</v>
      </c>
      <c r="O260" s="9">
        <v>131.29999999999563</v>
      </c>
      <c r="P260" s="9">
        <v>99.999999999998181</v>
      </c>
      <c r="Q260" s="9">
        <v>4.499999999998181</v>
      </c>
      <c r="R260" s="9">
        <v>45.300000000001091</v>
      </c>
      <c r="S260" s="9">
        <v>15.599999999996726</v>
      </c>
      <c r="T260" s="9">
        <v>35.19999999999709</v>
      </c>
      <c r="U260" s="9">
        <v>38.399999999995998</v>
      </c>
      <c r="V260" s="9">
        <v>29.399999999999636</v>
      </c>
      <c r="W260" s="9">
        <v>0</v>
      </c>
      <c r="X260" s="9">
        <v>7</v>
      </c>
      <c r="Y260" s="9">
        <v>6.999999999998181</v>
      </c>
      <c r="Z260" s="9">
        <v>16.5</v>
      </c>
      <c r="AA260" s="294"/>
      <c r="AB260" s="294"/>
      <c r="AC260" s="68"/>
      <c r="AD260" s="396"/>
      <c r="AE260" s="68"/>
      <c r="AF260" s="68"/>
    </row>
    <row r="261" spans="1:32" ht="15.75">
      <c r="A261" s="87" t="s">
        <v>1833</v>
      </c>
      <c r="D261" s="34">
        <f t="shared" si="9"/>
        <v>1998.5999999999676</v>
      </c>
      <c r="E261" s="9">
        <v>211.99999999999997</v>
      </c>
      <c r="F261" s="9">
        <v>93.899999999999977</v>
      </c>
      <c r="G261" s="9">
        <v>141.20000000000027</v>
      </c>
      <c r="H261" s="9">
        <v>0</v>
      </c>
      <c r="I261" s="9">
        <v>192.80000000000018</v>
      </c>
      <c r="J261" s="9">
        <v>115.39999999999691</v>
      </c>
      <c r="K261" s="9">
        <v>88.999999999998181</v>
      </c>
      <c r="L261" s="9">
        <v>87.100000000002183</v>
      </c>
      <c r="M261" s="9">
        <v>7.2000000000007276</v>
      </c>
      <c r="N261" s="9">
        <v>198.50000000000364</v>
      </c>
      <c r="O261" s="9">
        <v>59.100000000000364</v>
      </c>
      <c r="P261" s="9">
        <v>183.79999999999563</v>
      </c>
      <c r="Q261" s="9">
        <v>132.39999999999418</v>
      </c>
      <c r="R261" s="9">
        <v>13.299999999995634</v>
      </c>
      <c r="S261" s="9">
        <v>131.99999999999636</v>
      </c>
      <c r="T261" s="9">
        <v>11.399999999997817</v>
      </c>
      <c r="U261" s="9">
        <v>78.699999999993452</v>
      </c>
      <c r="V261" s="9">
        <v>44.69999999999709</v>
      </c>
      <c r="W261" s="9">
        <v>0</v>
      </c>
      <c r="X261" s="9">
        <v>136.59999999999854</v>
      </c>
      <c r="Y261" s="9">
        <v>0</v>
      </c>
      <c r="Z261" s="9">
        <v>69.499999999996362</v>
      </c>
      <c r="AA261" s="235"/>
      <c r="AB261" s="235"/>
      <c r="AC261" s="68"/>
      <c r="AD261" s="396"/>
      <c r="AE261" s="68"/>
      <c r="AF261" s="68"/>
    </row>
    <row r="262" spans="1:32" ht="15.75">
      <c r="A262" s="87" t="s">
        <v>1828</v>
      </c>
      <c r="D262" s="34">
        <f t="shared" si="9"/>
        <v>2310.5500000000266</v>
      </c>
      <c r="E262" s="9">
        <v>185.0500000000001</v>
      </c>
      <c r="F262" s="9">
        <v>168.59999999999997</v>
      </c>
      <c r="G262" s="9">
        <v>75.500000000000114</v>
      </c>
      <c r="H262" s="9">
        <v>28.800000000000068</v>
      </c>
      <c r="I262" s="9">
        <v>175.39999999999998</v>
      </c>
      <c r="J262" s="9">
        <v>104.99999999999818</v>
      </c>
      <c r="K262" s="9">
        <v>62.400000000001455</v>
      </c>
      <c r="L262" s="9">
        <v>28.600000000009459</v>
      </c>
      <c r="M262" s="9">
        <v>92.800000000006548</v>
      </c>
      <c r="N262" s="9">
        <v>314.90000000000327</v>
      </c>
      <c r="O262" s="9">
        <v>28.80000000000291</v>
      </c>
      <c r="P262" s="9">
        <v>117.60000000000582</v>
      </c>
      <c r="Q262" s="9">
        <v>122.40000000000509</v>
      </c>
      <c r="R262" s="9">
        <v>144.90000000000146</v>
      </c>
      <c r="S262" s="9">
        <v>182.70000000000073</v>
      </c>
      <c r="T262" s="9">
        <v>69.699999999993452</v>
      </c>
      <c r="U262" s="9">
        <v>70.799999999995634</v>
      </c>
      <c r="V262" s="9">
        <v>82.599999999998545</v>
      </c>
      <c r="W262" s="9">
        <v>0</v>
      </c>
      <c r="X262" s="9">
        <v>79.500000000003638</v>
      </c>
      <c r="Y262" s="9">
        <v>72.400000000001455</v>
      </c>
      <c r="Z262" s="9">
        <v>102.09999999999854</v>
      </c>
      <c r="AA262" s="235"/>
      <c r="AB262" s="235"/>
      <c r="AC262" s="68"/>
      <c r="AD262" s="396"/>
      <c r="AE262" s="68"/>
      <c r="AF262" s="68"/>
    </row>
    <row r="263" spans="1:32" ht="15.75">
      <c r="A263" s="65" t="s">
        <v>1</v>
      </c>
      <c r="B263" s="3"/>
      <c r="C263" s="3"/>
      <c r="D263" s="34">
        <f t="shared" si="9"/>
        <v>1244.6999999999839</v>
      </c>
      <c r="E263" s="9">
        <v>134.69999999999999</v>
      </c>
      <c r="F263" s="9">
        <v>5.5999999999999659</v>
      </c>
      <c r="G263" s="9">
        <v>82.299999999999955</v>
      </c>
      <c r="H263" s="9">
        <v>44.999999999999943</v>
      </c>
      <c r="I263" s="9">
        <v>112.99999999999994</v>
      </c>
      <c r="J263" s="9">
        <v>37.900000000001455</v>
      </c>
      <c r="K263" s="9">
        <v>64.400000000001455</v>
      </c>
      <c r="L263" s="9">
        <v>60.700000000003456</v>
      </c>
      <c r="M263" s="9">
        <v>18.000000000001819</v>
      </c>
      <c r="N263" s="9">
        <v>14.800000000002001</v>
      </c>
      <c r="O263" s="9">
        <v>0</v>
      </c>
      <c r="P263" s="9">
        <v>18.299999999997453</v>
      </c>
      <c r="Q263" s="9">
        <v>230.39999999999964</v>
      </c>
      <c r="R263" s="9">
        <v>25.000000000001819</v>
      </c>
      <c r="S263" s="9">
        <v>114.59999999999854</v>
      </c>
      <c r="T263" s="9">
        <v>23.399999999997817</v>
      </c>
      <c r="U263" s="9">
        <v>16.799999999999272</v>
      </c>
      <c r="V263" s="9">
        <v>134.49999999999272</v>
      </c>
      <c r="W263" s="9">
        <v>0</v>
      </c>
      <c r="X263" s="9">
        <v>71.699999999995271</v>
      </c>
      <c r="Y263" s="9">
        <v>9.7999999999919964</v>
      </c>
      <c r="Z263" s="9">
        <v>23.799999999999272</v>
      </c>
      <c r="AA263" s="294"/>
      <c r="AB263" s="294"/>
      <c r="AC263" s="68"/>
      <c r="AD263" s="396"/>
      <c r="AE263" s="68"/>
      <c r="AF263" s="68"/>
    </row>
    <row r="264" spans="1:32" ht="15.75">
      <c r="A264" s="65" t="s">
        <v>2224</v>
      </c>
      <c r="D264" s="34">
        <f t="shared" si="9"/>
        <v>1711.8999999999642</v>
      </c>
      <c r="E264" s="9">
        <v>274.59999999999991</v>
      </c>
      <c r="F264" s="9">
        <v>34.499999999999943</v>
      </c>
      <c r="G264" s="9">
        <v>170.5</v>
      </c>
      <c r="H264" s="9">
        <v>36</v>
      </c>
      <c r="I264" s="9">
        <v>143.70000000000016</v>
      </c>
      <c r="J264" s="9">
        <v>45.199999999997999</v>
      </c>
      <c r="K264" s="9">
        <v>150.39999999999691</v>
      </c>
      <c r="L264" s="9">
        <v>14.399999999995998</v>
      </c>
      <c r="M264" s="9">
        <v>0</v>
      </c>
      <c r="N264" s="9">
        <v>231.29999999999382</v>
      </c>
      <c r="O264" s="9">
        <v>0</v>
      </c>
      <c r="P264" s="9">
        <v>60.199999999993452</v>
      </c>
      <c r="Q264" s="9">
        <v>114.19999999999163</v>
      </c>
      <c r="R264" s="9">
        <v>0</v>
      </c>
      <c r="S264" s="9">
        <v>111.59999999999491</v>
      </c>
      <c r="T264" s="9">
        <v>16.999999999996362</v>
      </c>
      <c r="U264" s="9">
        <v>54.30000000000291</v>
      </c>
      <c r="V264" s="9">
        <v>69.000000000003638</v>
      </c>
      <c r="W264" s="9">
        <v>0</v>
      </c>
      <c r="X264" s="9">
        <v>63.599999999998545</v>
      </c>
      <c r="Y264" s="9">
        <v>51</v>
      </c>
      <c r="Z264" s="9">
        <v>70.399999999997817</v>
      </c>
      <c r="AA264" s="294"/>
      <c r="AB264" s="294"/>
      <c r="AC264" s="68"/>
      <c r="AD264" s="396"/>
      <c r="AE264" s="68"/>
      <c r="AF264" s="68"/>
    </row>
    <row r="265" spans="1:32" ht="15.75">
      <c r="A265" s="65" t="s">
        <v>2252</v>
      </c>
      <c r="D265" s="34">
        <f t="shared" si="9"/>
        <v>1848.1000000000281</v>
      </c>
      <c r="E265" s="9">
        <v>291.89999999999998</v>
      </c>
      <c r="F265" s="9">
        <v>120.70000000000005</v>
      </c>
      <c r="G265" s="9">
        <v>33.599999999999909</v>
      </c>
      <c r="H265" s="9">
        <v>0</v>
      </c>
      <c r="I265" s="9">
        <v>135.09999999999991</v>
      </c>
      <c r="J265" s="9">
        <v>91.000000000001819</v>
      </c>
      <c r="K265" s="9">
        <v>93.200000000000728</v>
      </c>
      <c r="L265" s="9">
        <v>0</v>
      </c>
      <c r="M265" s="9">
        <v>7.499999999998181</v>
      </c>
      <c r="N265" s="9">
        <v>123</v>
      </c>
      <c r="O265" s="9">
        <v>98.899999999999636</v>
      </c>
      <c r="P265" s="9">
        <v>169.10000000000218</v>
      </c>
      <c r="Q265" s="9">
        <v>117.80000000000109</v>
      </c>
      <c r="R265" s="9">
        <v>58.900000000001455</v>
      </c>
      <c r="S265" s="9">
        <v>174.40000000000509</v>
      </c>
      <c r="T265" s="9">
        <v>11.200000000004366</v>
      </c>
      <c r="U265" s="9">
        <v>139.20000000000073</v>
      </c>
      <c r="V265" s="9">
        <v>108.20000000000437</v>
      </c>
      <c r="W265" s="9">
        <v>0</v>
      </c>
      <c r="X265" s="9">
        <v>0</v>
      </c>
      <c r="Y265" s="9">
        <v>0</v>
      </c>
      <c r="Z265" s="9">
        <v>74.400000000008731</v>
      </c>
      <c r="AA265" s="294"/>
      <c r="AB265" s="294"/>
      <c r="AC265" s="68"/>
      <c r="AD265" s="396"/>
      <c r="AE265" s="68"/>
      <c r="AF265" s="68"/>
    </row>
    <row r="266" spans="1:32" ht="15.75">
      <c r="A266" s="87" t="s">
        <v>1834</v>
      </c>
      <c r="D266" s="34">
        <f t="shared" si="9"/>
        <v>2006.4500000000053</v>
      </c>
      <c r="E266" s="9">
        <v>209.80000000000004</v>
      </c>
      <c r="F266" s="9">
        <v>121.80000000000001</v>
      </c>
      <c r="G266" s="9">
        <v>103.5</v>
      </c>
      <c r="H266" s="9">
        <v>19.5</v>
      </c>
      <c r="I266" s="9">
        <v>179.0999999999998</v>
      </c>
      <c r="J266" s="9">
        <v>103.99999999999818</v>
      </c>
      <c r="K266" s="9">
        <v>47.399999999997817</v>
      </c>
      <c r="L266" s="9">
        <v>29.699999999998909</v>
      </c>
      <c r="M266" s="9">
        <v>30</v>
      </c>
      <c r="N266" s="9">
        <v>177.00000000000182</v>
      </c>
      <c r="O266" s="9">
        <v>0</v>
      </c>
      <c r="P266" s="9">
        <v>199.30000000000109</v>
      </c>
      <c r="Q266" s="9">
        <v>129.30000000000109</v>
      </c>
      <c r="R266" s="9">
        <v>130.39999999999782</v>
      </c>
      <c r="S266" s="9">
        <v>170.59999999999854</v>
      </c>
      <c r="T266" s="9">
        <v>20.450000000000728</v>
      </c>
      <c r="U266" s="9">
        <v>106.5</v>
      </c>
      <c r="V266" s="9">
        <v>54.700000000000728</v>
      </c>
      <c r="W266" s="9">
        <v>4.8000000000029104</v>
      </c>
      <c r="X266" s="9">
        <v>77.900000000005093</v>
      </c>
      <c r="Y266" s="9">
        <v>45.799999999999272</v>
      </c>
      <c r="Z266" s="9">
        <v>44.900000000001455</v>
      </c>
      <c r="AA266" s="235"/>
      <c r="AB266" s="235"/>
      <c r="AC266" s="68"/>
      <c r="AD266" s="397"/>
      <c r="AE266" s="68"/>
      <c r="AF266" s="68"/>
    </row>
    <row r="267" spans="1:32" ht="15.75">
      <c r="A267" s="3" t="s">
        <v>842</v>
      </c>
      <c r="D267" s="34">
        <f t="shared" si="9"/>
        <v>1492.100000000059</v>
      </c>
      <c r="E267" s="9">
        <v>66.400000000000006</v>
      </c>
      <c r="F267" s="9">
        <v>121.29999999999995</v>
      </c>
      <c r="G267" s="9">
        <v>37.800000000000011</v>
      </c>
      <c r="H267" s="9">
        <v>31.199999999999989</v>
      </c>
      <c r="I267" s="9">
        <v>128.20000000000005</v>
      </c>
      <c r="J267" s="9">
        <v>103.70000000000073</v>
      </c>
      <c r="K267" s="9">
        <v>64.799999999999272</v>
      </c>
      <c r="L267" s="9">
        <v>0</v>
      </c>
      <c r="M267" s="9">
        <v>0</v>
      </c>
      <c r="N267" s="9">
        <v>29.200000000000728</v>
      </c>
      <c r="O267" s="9">
        <v>76.799999999999272</v>
      </c>
      <c r="P267" s="9">
        <v>59.200000000004366</v>
      </c>
      <c r="Q267" s="9">
        <v>106.00000000000364</v>
      </c>
      <c r="R267" s="9">
        <v>126.80000000000655</v>
      </c>
      <c r="S267" s="9">
        <v>90.500000000003638</v>
      </c>
      <c r="T267" s="9">
        <v>76.400000000005093</v>
      </c>
      <c r="U267" s="9">
        <v>60.000000000014552</v>
      </c>
      <c r="V267" s="9">
        <v>103.70000000000437</v>
      </c>
      <c r="W267" s="9">
        <v>0</v>
      </c>
      <c r="X267" s="9">
        <v>86.000000000003638</v>
      </c>
      <c r="Y267" s="9">
        <v>97.600000000005821</v>
      </c>
      <c r="Z267" s="9">
        <v>26.500000000007276</v>
      </c>
      <c r="AA267" s="68"/>
      <c r="AB267" s="68"/>
      <c r="AC267" s="68"/>
      <c r="AD267" s="396"/>
      <c r="AE267" s="68"/>
      <c r="AF267" s="68"/>
    </row>
    <row r="268" spans="1:32" ht="15.75">
      <c r="A268" s="65" t="s">
        <v>2284</v>
      </c>
      <c r="D268" s="34">
        <f t="shared" si="9"/>
        <v>1162.4000000000092</v>
      </c>
      <c r="E268" s="9">
        <v>171.40000000000006</v>
      </c>
      <c r="F268" s="9">
        <v>80.300000000000068</v>
      </c>
      <c r="G268" s="9">
        <v>115.19999999999993</v>
      </c>
      <c r="H268" s="9">
        <v>0</v>
      </c>
      <c r="I268" s="9">
        <v>153.30000000000018</v>
      </c>
      <c r="J268" s="9">
        <v>84.600000000000364</v>
      </c>
      <c r="K268" s="9">
        <v>19.100000000000364</v>
      </c>
      <c r="L268" s="9">
        <v>10.299999999998363</v>
      </c>
      <c r="M268" s="9">
        <v>66.699999999998909</v>
      </c>
      <c r="N268" s="9">
        <v>46.800000000001091</v>
      </c>
      <c r="O268" s="9">
        <v>0</v>
      </c>
      <c r="P268" s="9">
        <v>63.200000000002547</v>
      </c>
      <c r="Q268" s="9">
        <v>132.600000000004</v>
      </c>
      <c r="R268" s="9">
        <v>49.500000000003638</v>
      </c>
      <c r="S268" s="9">
        <v>9.8000000000010914</v>
      </c>
      <c r="T268" s="9">
        <v>0</v>
      </c>
      <c r="U268" s="9">
        <v>0</v>
      </c>
      <c r="V268" s="9">
        <v>63.299999999999272</v>
      </c>
      <c r="W268" s="9">
        <v>0</v>
      </c>
      <c r="X268" s="9">
        <v>30.299999999999272</v>
      </c>
      <c r="Y268" s="9">
        <v>0</v>
      </c>
      <c r="Z268" s="9">
        <v>66</v>
      </c>
      <c r="AA268" s="294"/>
      <c r="AB268" s="294"/>
      <c r="AC268" s="68"/>
      <c r="AD268" s="396"/>
      <c r="AE268" s="68"/>
      <c r="AF268" s="68"/>
    </row>
    <row r="269" spans="1:32" ht="15.75">
      <c r="A269" s="3" t="s">
        <v>859</v>
      </c>
      <c r="D269" s="34">
        <f t="shared" si="9"/>
        <v>1448.8999999999846</v>
      </c>
      <c r="E269" s="9">
        <v>146.60000000000002</v>
      </c>
      <c r="F269" s="9">
        <v>178.5</v>
      </c>
      <c r="G269" s="9">
        <v>0</v>
      </c>
      <c r="H269" s="9">
        <v>36.899999999999977</v>
      </c>
      <c r="I269" s="9">
        <v>139.10000000000002</v>
      </c>
      <c r="J269" s="9">
        <v>22.900000000000546</v>
      </c>
      <c r="K269" s="9">
        <v>26.400000000000546</v>
      </c>
      <c r="L269" s="9">
        <v>36.399999999997817</v>
      </c>
      <c r="M269" s="9">
        <v>69.699999999995271</v>
      </c>
      <c r="N269" s="9">
        <v>170.899999999996</v>
      </c>
      <c r="O269" s="9">
        <v>0</v>
      </c>
      <c r="P269" s="9">
        <v>15.399999999999636</v>
      </c>
      <c r="Q269" s="9">
        <v>116.79999999999927</v>
      </c>
      <c r="R269" s="9">
        <v>85.100000000004002</v>
      </c>
      <c r="S269" s="9">
        <v>10.800000000004729</v>
      </c>
      <c r="T269" s="9">
        <v>33.500000000005457</v>
      </c>
      <c r="U269" s="9">
        <v>148.10000000000036</v>
      </c>
      <c r="V269" s="9">
        <v>63.19999999999709</v>
      </c>
      <c r="W269" s="9">
        <v>0</v>
      </c>
      <c r="X269" s="9">
        <v>74.199999999989814</v>
      </c>
      <c r="Y269" s="9">
        <v>74.399999999994179</v>
      </c>
      <c r="Z269" s="9">
        <v>0</v>
      </c>
      <c r="AA269" s="68"/>
      <c r="AB269" s="68"/>
      <c r="AC269" s="68"/>
      <c r="AD269" s="396"/>
      <c r="AE269" s="68"/>
      <c r="AF269" s="68"/>
    </row>
    <row r="270" spans="1:32" ht="15.75">
      <c r="A270" s="65" t="s">
        <v>2221</v>
      </c>
      <c r="D270" s="34">
        <f t="shared" si="9"/>
        <v>2224.7999999999852</v>
      </c>
      <c r="E270" s="9">
        <v>173.10000000000002</v>
      </c>
      <c r="F270" s="9">
        <v>92.300000000000011</v>
      </c>
      <c r="G270" s="9">
        <v>148.30000000000007</v>
      </c>
      <c r="H270" s="9">
        <v>31.200000000000159</v>
      </c>
      <c r="I270" s="9">
        <v>134.79999999999995</v>
      </c>
      <c r="J270" s="9">
        <v>145.00000000000091</v>
      </c>
      <c r="K270" s="9">
        <v>18.700000000000728</v>
      </c>
      <c r="L270" s="9">
        <v>0</v>
      </c>
      <c r="M270" s="9">
        <v>6.5999999999967258</v>
      </c>
      <c r="N270" s="9">
        <v>317.69999999999709</v>
      </c>
      <c r="O270" s="9">
        <v>204.09999999999491</v>
      </c>
      <c r="P270" s="9">
        <v>123.89999999999418</v>
      </c>
      <c r="Q270" s="9">
        <v>122.59999999999673</v>
      </c>
      <c r="R270" s="9">
        <v>139.5</v>
      </c>
      <c r="S270" s="9">
        <v>121.09999999999854</v>
      </c>
      <c r="T270" s="9">
        <v>7.500000000007276</v>
      </c>
      <c r="U270" s="9">
        <v>144.90000000000146</v>
      </c>
      <c r="V270" s="9">
        <v>84.099999999998545</v>
      </c>
      <c r="W270" s="9">
        <v>0</v>
      </c>
      <c r="X270" s="9">
        <v>118.49999999999636</v>
      </c>
      <c r="Y270" s="9">
        <v>0</v>
      </c>
      <c r="Z270" s="9">
        <v>90.900000000001455</v>
      </c>
      <c r="AA270" s="294"/>
      <c r="AB270" s="294"/>
      <c r="AC270" s="68"/>
      <c r="AD270" s="397"/>
      <c r="AE270" s="68"/>
      <c r="AF270" s="68"/>
    </row>
    <row r="271" spans="1:32" ht="15.75">
      <c r="A271" s="3" t="s">
        <v>153</v>
      </c>
      <c r="B271" s="3"/>
      <c r="C271" s="3"/>
      <c r="D271" s="34">
        <f t="shared" si="9"/>
        <v>1949.4000000000801</v>
      </c>
      <c r="E271" s="9">
        <v>146.39999999999998</v>
      </c>
      <c r="F271" s="9">
        <v>131.70000000000005</v>
      </c>
      <c r="G271" s="9">
        <v>127.10000000000014</v>
      </c>
      <c r="H271" s="9">
        <v>0</v>
      </c>
      <c r="I271" s="9">
        <v>228.25000000000011</v>
      </c>
      <c r="J271" s="9">
        <v>129.59999999999854</v>
      </c>
      <c r="K271" s="9">
        <v>5.9999999999990905</v>
      </c>
      <c r="L271" s="9">
        <v>6</v>
      </c>
      <c r="M271" s="9">
        <v>5.1999999999989086</v>
      </c>
      <c r="N271" s="9">
        <v>257.85000000000036</v>
      </c>
      <c r="O271" s="9">
        <v>187.70000000000255</v>
      </c>
      <c r="P271" s="9">
        <v>64.200000000000728</v>
      </c>
      <c r="Q271" s="9">
        <v>111.39999999999964</v>
      </c>
      <c r="R271" s="9">
        <v>14.400000000008731</v>
      </c>
      <c r="S271" s="9">
        <v>49.200000000008004</v>
      </c>
      <c r="T271" s="9">
        <v>7.5000000000109139</v>
      </c>
      <c r="U271" s="9">
        <v>94.700000000011642</v>
      </c>
      <c r="V271" s="9">
        <v>133.00000000001455</v>
      </c>
      <c r="W271" s="9">
        <v>0</v>
      </c>
      <c r="X271" s="9">
        <v>150.20000000001528</v>
      </c>
      <c r="Y271" s="9">
        <v>0</v>
      </c>
      <c r="Z271" s="9">
        <v>99.000000000010914</v>
      </c>
      <c r="AA271" s="68"/>
      <c r="AB271" s="68"/>
      <c r="AC271" s="68"/>
      <c r="AD271" s="396"/>
      <c r="AE271" s="68"/>
      <c r="AF271" s="68"/>
    </row>
    <row r="272" spans="1:32" ht="15.75">
      <c r="A272" s="65" t="s">
        <v>2253</v>
      </c>
      <c r="D272" s="34">
        <f t="shared" si="9"/>
        <v>1546.8999999999901</v>
      </c>
      <c r="E272" s="9">
        <v>199.3</v>
      </c>
      <c r="F272" s="9">
        <v>28.199999999999989</v>
      </c>
      <c r="G272" s="9">
        <v>48.000000000000057</v>
      </c>
      <c r="H272" s="9">
        <v>16.5</v>
      </c>
      <c r="I272" s="9">
        <v>190.89999999999998</v>
      </c>
      <c r="J272" s="9">
        <v>34.399999999996908</v>
      </c>
      <c r="K272" s="9">
        <v>75.499999999994543</v>
      </c>
      <c r="L272" s="9">
        <v>1.3999999999959982</v>
      </c>
      <c r="M272" s="9">
        <v>25.69999999999709</v>
      </c>
      <c r="N272" s="9">
        <v>190.59999999999854</v>
      </c>
      <c r="O272" s="9">
        <v>177.80000000000291</v>
      </c>
      <c r="P272" s="9">
        <v>103.90000000000146</v>
      </c>
      <c r="Q272" s="9">
        <v>9.9000000000032742</v>
      </c>
      <c r="R272" s="9">
        <v>58.500000000003638</v>
      </c>
      <c r="S272" s="9">
        <v>55.200000000000728</v>
      </c>
      <c r="T272" s="9">
        <v>88.200000000002547</v>
      </c>
      <c r="U272" s="9">
        <v>35.099999999998545</v>
      </c>
      <c r="V272" s="9">
        <v>38.199999999998909</v>
      </c>
      <c r="W272" s="9">
        <v>0</v>
      </c>
      <c r="X272" s="9">
        <v>55.199999999998909</v>
      </c>
      <c r="Y272" s="9">
        <v>55.899999999997817</v>
      </c>
      <c r="Z272" s="9">
        <v>58.499999999998181</v>
      </c>
      <c r="AA272" s="294"/>
      <c r="AB272" s="294"/>
      <c r="AC272" s="68"/>
      <c r="AD272" s="397"/>
      <c r="AE272" s="68"/>
      <c r="AF272" s="68"/>
    </row>
    <row r="273" spans="1:32" ht="15.75">
      <c r="A273" s="3" t="s">
        <v>9</v>
      </c>
      <c r="D273" s="34">
        <f t="shared" si="9"/>
        <v>1714.8499999999826</v>
      </c>
      <c r="E273" s="9">
        <v>261</v>
      </c>
      <c r="F273" s="9">
        <v>105.60000000000002</v>
      </c>
      <c r="G273" s="9">
        <v>108.29999999999984</v>
      </c>
      <c r="H273" s="9">
        <v>0</v>
      </c>
      <c r="I273" s="9">
        <v>224.5999999999998</v>
      </c>
      <c r="J273" s="9">
        <v>134.69999999999709</v>
      </c>
      <c r="K273" s="9">
        <v>47.299999999997453</v>
      </c>
      <c r="L273" s="9">
        <v>24.699999999998909</v>
      </c>
      <c r="M273" s="9">
        <v>42.299999999999272</v>
      </c>
      <c r="N273" s="9">
        <v>231.39999999999873</v>
      </c>
      <c r="O273" s="9">
        <v>35.999999999998181</v>
      </c>
      <c r="P273" s="9">
        <v>51.399999999995998</v>
      </c>
      <c r="Q273" s="9">
        <v>135.89999999999782</v>
      </c>
      <c r="R273" s="9">
        <v>138.89999999999782</v>
      </c>
      <c r="S273" s="9">
        <v>8.7999999999974534</v>
      </c>
      <c r="T273" s="9">
        <v>12.75</v>
      </c>
      <c r="U273" s="9">
        <v>81.5</v>
      </c>
      <c r="V273" s="9">
        <v>58.100000000002183</v>
      </c>
      <c r="W273" s="9">
        <v>0</v>
      </c>
      <c r="X273" s="9">
        <v>11.600000000002183</v>
      </c>
      <c r="Y273" s="9">
        <v>0</v>
      </c>
      <c r="Z273" s="9">
        <v>0</v>
      </c>
      <c r="AA273" s="68"/>
      <c r="AB273" s="68"/>
      <c r="AC273" s="68"/>
      <c r="AD273" s="396"/>
      <c r="AE273" s="68"/>
      <c r="AF273" s="68"/>
    </row>
    <row r="274" spans="1:32" ht="15.75">
      <c r="A274" s="65" t="s">
        <v>2236</v>
      </c>
      <c r="D274" s="34">
        <f t="shared" si="9"/>
        <v>2301.3999999999728</v>
      </c>
      <c r="E274" s="9">
        <v>311</v>
      </c>
      <c r="F274" s="9">
        <v>99.200000000000159</v>
      </c>
      <c r="G274" s="9">
        <v>153.70000000000005</v>
      </c>
      <c r="H274" s="9">
        <v>53.299999999999841</v>
      </c>
      <c r="I274" s="9">
        <v>182.39999999999986</v>
      </c>
      <c r="J274" s="9">
        <v>106.09999999999945</v>
      </c>
      <c r="K274" s="9">
        <v>132.09999999999854</v>
      </c>
      <c r="L274" s="9">
        <v>0</v>
      </c>
      <c r="M274" s="9">
        <v>0</v>
      </c>
      <c r="N274" s="9">
        <v>315.40000000000509</v>
      </c>
      <c r="O274" s="9">
        <v>111.100000000004</v>
      </c>
      <c r="P274" s="9">
        <v>60.700000000000728</v>
      </c>
      <c r="Q274" s="9">
        <v>126.29999999999927</v>
      </c>
      <c r="R274" s="9">
        <v>15.399999999997817</v>
      </c>
      <c r="S274" s="9">
        <v>291.89999999999054</v>
      </c>
      <c r="T274" s="9">
        <v>7.499999999992724</v>
      </c>
      <c r="U274" s="9">
        <v>98.699999999993452</v>
      </c>
      <c r="V274" s="9">
        <v>75.099999999998545</v>
      </c>
      <c r="W274" s="9">
        <v>0</v>
      </c>
      <c r="X274" s="9">
        <v>87.899999999997817</v>
      </c>
      <c r="Y274" s="9">
        <v>0</v>
      </c>
      <c r="Z274" s="9">
        <v>73.599999999994907</v>
      </c>
      <c r="AA274" s="294"/>
      <c r="AB274" s="294"/>
      <c r="AC274" s="68"/>
      <c r="AD274" s="396"/>
      <c r="AE274" s="68"/>
      <c r="AF274" s="68"/>
    </row>
    <row r="275" spans="1:32" ht="15.75">
      <c r="A275" s="65" t="s">
        <v>11</v>
      </c>
      <c r="D275" s="34">
        <f t="shared" si="9"/>
        <v>1974.9000000000278</v>
      </c>
      <c r="E275" s="9">
        <v>249.70000000000005</v>
      </c>
      <c r="F275" s="9">
        <v>102.59999999999991</v>
      </c>
      <c r="G275" s="9">
        <v>92.900000000000091</v>
      </c>
      <c r="H275" s="9">
        <v>49.200000000000045</v>
      </c>
      <c r="I275" s="9">
        <v>171.10000000000002</v>
      </c>
      <c r="J275" s="9">
        <v>117.40000000000055</v>
      </c>
      <c r="K275" s="9">
        <v>99.299999999999272</v>
      </c>
      <c r="L275" s="9">
        <v>55.199999999998909</v>
      </c>
      <c r="M275" s="9">
        <v>32.400000000003274</v>
      </c>
      <c r="N275" s="9">
        <v>304.600000000004</v>
      </c>
      <c r="O275" s="9">
        <v>26.400000000001455</v>
      </c>
      <c r="P275" s="9">
        <v>53.000000000001819</v>
      </c>
      <c r="Q275" s="9">
        <v>126.30000000000109</v>
      </c>
      <c r="R275" s="9">
        <v>10.5</v>
      </c>
      <c r="S275" s="9">
        <v>226.60000000000218</v>
      </c>
      <c r="T275" s="9">
        <v>7.5</v>
      </c>
      <c r="U275" s="9">
        <v>73.400000000001455</v>
      </c>
      <c r="V275" s="9">
        <v>31.5</v>
      </c>
      <c r="W275" s="9">
        <v>0</v>
      </c>
      <c r="X275" s="9">
        <v>138.50000000000364</v>
      </c>
      <c r="Y275" s="9">
        <v>0</v>
      </c>
      <c r="Z275" s="9">
        <v>6.8000000000101863</v>
      </c>
      <c r="AA275" s="294"/>
      <c r="AB275" s="294"/>
      <c r="AC275" s="68"/>
      <c r="AD275" s="396"/>
      <c r="AE275" s="68"/>
      <c r="AF275" s="68"/>
    </row>
    <row r="276" spans="1:32" ht="15.75">
      <c r="A276" s="65" t="s">
        <v>2254</v>
      </c>
      <c r="D276" s="34">
        <f t="shared" si="9"/>
        <v>1424.0500000000104</v>
      </c>
      <c r="E276" s="9">
        <v>228.79999999999995</v>
      </c>
      <c r="F276" s="9">
        <v>99.399999999999977</v>
      </c>
      <c r="G276" s="9">
        <v>81.699999999999875</v>
      </c>
      <c r="H276" s="9">
        <v>35.999999999999886</v>
      </c>
      <c r="I276" s="9">
        <v>140.69999999999993</v>
      </c>
      <c r="J276" s="9">
        <v>56.250000000000909</v>
      </c>
      <c r="K276" s="9">
        <v>47.799999999999272</v>
      </c>
      <c r="L276" s="9">
        <v>0</v>
      </c>
      <c r="M276" s="9">
        <v>0</v>
      </c>
      <c r="N276" s="9">
        <v>150.70000000000073</v>
      </c>
      <c r="O276" s="9">
        <v>4.3999999999996362</v>
      </c>
      <c r="P276" s="9">
        <v>79.000000000001819</v>
      </c>
      <c r="Q276" s="9">
        <v>99.600000000000364</v>
      </c>
      <c r="R276" s="9">
        <v>22.900000000001455</v>
      </c>
      <c r="S276" s="9">
        <v>123.00000000000364</v>
      </c>
      <c r="T276" s="9">
        <v>10.600000000002183</v>
      </c>
      <c r="U276" s="9">
        <v>52.200000000000728</v>
      </c>
      <c r="V276" s="9">
        <v>40.100000000002183</v>
      </c>
      <c r="W276" s="9">
        <v>0</v>
      </c>
      <c r="X276" s="9">
        <v>58.299999999995634</v>
      </c>
      <c r="Y276" s="9">
        <v>16.700000000000728</v>
      </c>
      <c r="Z276" s="9">
        <v>75.900000000001455</v>
      </c>
      <c r="AA276" s="294"/>
      <c r="AB276" s="294"/>
      <c r="AC276" s="68"/>
      <c r="AD276" s="397"/>
      <c r="AE276" s="68"/>
      <c r="AF276" s="68"/>
    </row>
    <row r="277" spans="1:32" ht="15.75">
      <c r="A277" s="87" t="s">
        <v>1836</v>
      </c>
      <c r="D277" s="34">
        <f t="shared" si="9"/>
        <v>2218.4000000000551</v>
      </c>
      <c r="E277" s="9">
        <v>258.99999999999989</v>
      </c>
      <c r="F277" s="9">
        <v>89.399999999999977</v>
      </c>
      <c r="G277" s="9">
        <v>238.39999999999986</v>
      </c>
      <c r="H277" s="9">
        <v>66.100000000000136</v>
      </c>
      <c r="I277" s="9">
        <v>127.90000000000009</v>
      </c>
      <c r="J277" s="9">
        <v>136.30000000000018</v>
      </c>
      <c r="K277" s="9">
        <v>21.800000000000182</v>
      </c>
      <c r="L277" s="9">
        <v>0</v>
      </c>
      <c r="M277" s="9">
        <v>31.900000000001455</v>
      </c>
      <c r="N277" s="9">
        <v>291.20000000000437</v>
      </c>
      <c r="O277" s="9">
        <v>0</v>
      </c>
      <c r="P277" s="9">
        <v>244.70000000000073</v>
      </c>
      <c r="Q277" s="9">
        <v>133.20000000000437</v>
      </c>
      <c r="R277" s="9">
        <v>48.800000000006548</v>
      </c>
      <c r="S277" s="9">
        <v>151.20000000000437</v>
      </c>
      <c r="T277" s="9">
        <v>6.500000000007276</v>
      </c>
      <c r="U277" s="9">
        <v>77.000000000007276</v>
      </c>
      <c r="V277" s="9">
        <v>132.60000000000582</v>
      </c>
      <c r="W277" s="9">
        <v>0</v>
      </c>
      <c r="X277" s="9">
        <v>80.200000000000728</v>
      </c>
      <c r="Y277" s="9">
        <v>0</v>
      </c>
      <c r="Z277" s="9">
        <v>82.200000000011642</v>
      </c>
      <c r="AA277" s="235"/>
      <c r="AB277" s="235"/>
      <c r="AC277" s="68"/>
      <c r="AD277" s="396"/>
      <c r="AE277" s="68"/>
      <c r="AF277" s="68"/>
    </row>
    <row r="278" spans="1:32" ht="15.75">
      <c r="A278" s="3" t="s">
        <v>799</v>
      </c>
      <c r="D278" s="34">
        <f t="shared" si="9"/>
        <v>1129.7999999999827</v>
      </c>
      <c r="E278" s="9">
        <v>81.299999999999983</v>
      </c>
      <c r="F278" s="9">
        <v>152.39999999999998</v>
      </c>
      <c r="G278" s="9">
        <v>48.800000000000068</v>
      </c>
      <c r="H278" s="9">
        <v>12.60000000000008</v>
      </c>
      <c r="I278" s="9">
        <v>71.500000000000057</v>
      </c>
      <c r="J278" s="9">
        <v>1.3000000000020009</v>
      </c>
      <c r="K278" s="9">
        <v>31.400000000000546</v>
      </c>
      <c r="L278" s="9">
        <v>8.7999999999992724</v>
      </c>
      <c r="M278" s="9">
        <v>45.199999999999818</v>
      </c>
      <c r="N278" s="9">
        <v>4.1999999999998181</v>
      </c>
      <c r="O278" s="9">
        <v>42.199999999998909</v>
      </c>
      <c r="P278" s="9">
        <v>24.799999999995634</v>
      </c>
      <c r="Q278" s="9">
        <v>106.19999999999709</v>
      </c>
      <c r="R278" s="9">
        <v>29.799999999997453</v>
      </c>
      <c r="S278" s="9">
        <v>125.69999999999891</v>
      </c>
      <c r="T278" s="9">
        <v>28.399999999999636</v>
      </c>
      <c r="U278" s="9">
        <v>89.799999999999272</v>
      </c>
      <c r="V278" s="9">
        <v>124.79999999999745</v>
      </c>
      <c r="W278" s="9">
        <v>0</v>
      </c>
      <c r="X278" s="9">
        <v>0</v>
      </c>
      <c r="Y278" s="9">
        <v>67.999999999998181</v>
      </c>
      <c r="Z278" s="9">
        <v>32.599999999998545</v>
      </c>
      <c r="AA278" s="68"/>
      <c r="AB278" s="68"/>
      <c r="AC278" s="68"/>
      <c r="AD278" s="397"/>
      <c r="AE278" s="68"/>
      <c r="AF278" s="68"/>
    </row>
    <row r="279" spans="1:32" ht="15.75">
      <c r="A279" s="65" t="s">
        <v>2226</v>
      </c>
      <c r="D279" s="34">
        <f t="shared" si="9"/>
        <v>2058.3999999999705</v>
      </c>
      <c r="E279" s="9">
        <v>184.20000000000005</v>
      </c>
      <c r="F279" s="9">
        <v>158.2000000000001</v>
      </c>
      <c r="G279" s="9">
        <v>68.500000000000057</v>
      </c>
      <c r="H279" s="9">
        <v>0</v>
      </c>
      <c r="I279" s="9">
        <v>152.20000000000027</v>
      </c>
      <c r="J279" s="9">
        <v>191.30000000000018</v>
      </c>
      <c r="K279" s="9">
        <v>80.199999999999818</v>
      </c>
      <c r="L279" s="9">
        <v>112.60000000000127</v>
      </c>
      <c r="M279" s="9">
        <v>119.50000000000091</v>
      </c>
      <c r="N279" s="9">
        <v>180.30000000000109</v>
      </c>
      <c r="O279" s="9">
        <v>32.399999999997817</v>
      </c>
      <c r="P279" s="9">
        <v>61.500000000001819</v>
      </c>
      <c r="Q279" s="9">
        <v>250.19999999999891</v>
      </c>
      <c r="R279" s="9">
        <v>18.799999999997453</v>
      </c>
      <c r="S279" s="9">
        <v>132.29999999999745</v>
      </c>
      <c r="T279" s="9">
        <v>0</v>
      </c>
      <c r="U279" s="9">
        <v>28.499999999994543</v>
      </c>
      <c r="V279" s="9">
        <v>33.099999999991269</v>
      </c>
      <c r="W279" s="9">
        <v>0</v>
      </c>
      <c r="X279" s="9">
        <v>145.99999999999636</v>
      </c>
      <c r="Y279" s="9">
        <v>60.199999999993452</v>
      </c>
      <c r="Z279" s="9">
        <v>48.399999999997817</v>
      </c>
      <c r="AA279" s="294"/>
      <c r="AB279" s="294"/>
      <c r="AC279" s="68"/>
      <c r="AD279" s="396"/>
      <c r="AE279" s="68"/>
      <c r="AF279" s="68"/>
    </row>
    <row r="280" spans="1:32" ht="15.75">
      <c r="A280" s="3" t="s">
        <v>854</v>
      </c>
      <c r="D280" s="34">
        <f t="shared" si="9"/>
        <v>2237.3000000000229</v>
      </c>
      <c r="E280" s="9">
        <v>162.49999999999997</v>
      </c>
      <c r="F280" s="9">
        <v>130.29999999999995</v>
      </c>
      <c r="G280" s="9">
        <v>81</v>
      </c>
      <c r="H280" s="9">
        <v>63.300000000000068</v>
      </c>
      <c r="I280" s="9">
        <v>189.50000000000011</v>
      </c>
      <c r="J280" s="9">
        <v>107.29999999999927</v>
      </c>
      <c r="K280" s="9">
        <v>133.79999999999927</v>
      </c>
      <c r="L280" s="9">
        <v>16.80000000000291</v>
      </c>
      <c r="M280" s="9">
        <v>0</v>
      </c>
      <c r="N280" s="9">
        <v>318.90000000000327</v>
      </c>
      <c r="O280" s="9">
        <v>155.50000000000546</v>
      </c>
      <c r="P280" s="9">
        <v>112.80000000000291</v>
      </c>
      <c r="Q280" s="9">
        <v>128.70000000000437</v>
      </c>
      <c r="R280" s="9">
        <v>140.19999999999345</v>
      </c>
      <c r="S280" s="9">
        <v>161.70000000000073</v>
      </c>
      <c r="T280" s="9">
        <v>74.400000000005093</v>
      </c>
      <c r="U280" s="9">
        <v>100.30000000000291</v>
      </c>
      <c r="V280" s="9">
        <v>57.69999999999709</v>
      </c>
      <c r="W280" s="9">
        <v>0</v>
      </c>
      <c r="X280" s="9">
        <v>86.099999999998545</v>
      </c>
      <c r="Y280" s="9">
        <v>0</v>
      </c>
      <c r="Z280" s="9">
        <v>16.500000000007276</v>
      </c>
      <c r="AA280" s="68"/>
      <c r="AB280" s="68"/>
      <c r="AC280" s="68"/>
      <c r="AD280" s="396"/>
      <c r="AE280" s="68"/>
      <c r="AF280" s="68"/>
    </row>
    <row r="281" spans="1:32" ht="15.75">
      <c r="A281" s="65" t="s">
        <v>13</v>
      </c>
      <c r="D281" s="34">
        <f t="shared" si="9"/>
        <v>1236.9999999999804</v>
      </c>
      <c r="E281" s="9">
        <v>151.89999999999998</v>
      </c>
      <c r="F281" s="9">
        <v>149.30000000000001</v>
      </c>
      <c r="G281" s="9">
        <v>0</v>
      </c>
      <c r="H281" s="9">
        <v>60.900000000000034</v>
      </c>
      <c r="I281" s="9">
        <v>148.80000000000007</v>
      </c>
      <c r="J281" s="9">
        <v>46.799999999999272</v>
      </c>
      <c r="K281" s="9">
        <v>66.69999999999709</v>
      </c>
      <c r="L281" s="9">
        <v>0</v>
      </c>
      <c r="M281" s="9">
        <v>73.799999999995634</v>
      </c>
      <c r="N281" s="9">
        <v>137.19999999999527</v>
      </c>
      <c r="O281" s="9">
        <v>0</v>
      </c>
      <c r="P281" s="9">
        <v>7.8000000000010914</v>
      </c>
      <c r="Q281" s="9">
        <v>217.10000000000218</v>
      </c>
      <c r="R281" s="9">
        <v>20.700000000000728</v>
      </c>
      <c r="S281" s="9">
        <v>9.8999999999978172</v>
      </c>
      <c r="T281" s="9">
        <v>26.299999999999272</v>
      </c>
      <c r="U281" s="9">
        <v>0</v>
      </c>
      <c r="V281" s="9">
        <v>37.500000000003638</v>
      </c>
      <c r="W281" s="9">
        <v>0</v>
      </c>
      <c r="X281" s="9">
        <v>81.199999999993452</v>
      </c>
      <c r="Y281" s="9">
        <v>0</v>
      </c>
      <c r="Z281" s="9">
        <v>1.0999999999949068</v>
      </c>
      <c r="AA281" s="294"/>
      <c r="AB281" s="294"/>
      <c r="AC281" s="68"/>
      <c r="AD281" s="396"/>
      <c r="AE281" s="68"/>
      <c r="AF281" s="68"/>
    </row>
    <row r="282" spans="1:32" ht="15.75">
      <c r="A282" s="3" t="s">
        <v>805</v>
      </c>
      <c r="B282" s="3"/>
      <c r="C282" s="3"/>
      <c r="D282" s="34">
        <f t="shared" si="9"/>
        <v>1926.3000000000504</v>
      </c>
      <c r="E282" s="9">
        <v>209.7</v>
      </c>
      <c r="F282" s="9">
        <v>48.800000000000068</v>
      </c>
      <c r="G282" s="9">
        <v>126.79999999999995</v>
      </c>
      <c r="H282" s="9">
        <v>53.300000000000068</v>
      </c>
      <c r="I282" s="9">
        <v>231.40000000000009</v>
      </c>
      <c r="J282" s="9">
        <v>94.999999999999091</v>
      </c>
      <c r="K282" s="9">
        <v>24.699999999999818</v>
      </c>
      <c r="L282" s="9">
        <v>28.600000000002183</v>
      </c>
      <c r="M282" s="9">
        <v>47.30000000000291</v>
      </c>
      <c r="N282" s="9">
        <v>248.20000000000073</v>
      </c>
      <c r="O282" s="9">
        <v>166.40000000000146</v>
      </c>
      <c r="P282" s="9">
        <v>179.59999999999854</v>
      </c>
      <c r="Q282" s="9">
        <v>114.19999999999891</v>
      </c>
      <c r="R282" s="9">
        <v>0</v>
      </c>
      <c r="S282" s="9">
        <v>125.80000000000291</v>
      </c>
      <c r="T282" s="9">
        <v>6.500000000003638</v>
      </c>
      <c r="U282" s="9">
        <v>112.00000000001091</v>
      </c>
      <c r="V282" s="9">
        <v>60.100000000009459</v>
      </c>
      <c r="W282" s="9">
        <v>0</v>
      </c>
      <c r="X282" s="9">
        <v>12.000000000010914</v>
      </c>
      <c r="Y282" s="9">
        <v>35.900000000008731</v>
      </c>
      <c r="Z282" s="9">
        <v>0</v>
      </c>
      <c r="AA282" s="68"/>
      <c r="AB282" s="68"/>
      <c r="AC282" s="68"/>
      <c r="AD282" s="396"/>
      <c r="AE282" s="68"/>
      <c r="AF282" s="68"/>
    </row>
    <row r="283" spans="1:32" ht="15.75">
      <c r="A283" s="65" t="s">
        <v>15</v>
      </c>
      <c r="B283" s="3"/>
      <c r="C283" s="3"/>
      <c r="D283" s="34">
        <f t="shared" si="9"/>
        <v>1814.6500000000096</v>
      </c>
      <c r="E283" s="9">
        <v>166.05</v>
      </c>
      <c r="F283" s="9">
        <v>78.399999999999977</v>
      </c>
      <c r="G283" s="9">
        <v>125.39999999999998</v>
      </c>
      <c r="H283" s="9">
        <v>16.89999999999992</v>
      </c>
      <c r="I283" s="9">
        <v>222.89999999999986</v>
      </c>
      <c r="J283" s="9">
        <v>47.900000000000546</v>
      </c>
      <c r="K283" s="9">
        <v>62.700000000000728</v>
      </c>
      <c r="L283" s="9">
        <v>37.399999999999636</v>
      </c>
      <c r="M283" s="9">
        <v>13.199999999998909</v>
      </c>
      <c r="N283" s="9">
        <v>179.69999999999709</v>
      </c>
      <c r="O283" s="9">
        <v>191.30000000000291</v>
      </c>
      <c r="P283" s="9">
        <v>71.100000000002183</v>
      </c>
      <c r="Q283" s="9">
        <v>126.90000000000146</v>
      </c>
      <c r="R283" s="9">
        <v>66.299999999999272</v>
      </c>
      <c r="S283" s="9">
        <v>42.799999999999272</v>
      </c>
      <c r="T283" s="9">
        <v>15.200000000000728</v>
      </c>
      <c r="U283" s="9">
        <v>148.60000000000218</v>
      </c>
      <c r="V283" s="9">
        <v>65.000000000003638</v>
      </c>
      <c r="W283" s="9">
        <v>0</v>
      </c>
      <c r="X283" s="9">
        <v>6.500000000003638</v>
      </c>
      <c r="Y283" s="9">
        <v>118</v>
      </c>
      <c r="Z283" s="9">
        <v>12.399999999997817</v>
      </c>
      <c r="AA283" s="294"/>
      <c r="AB283" s="294"/>
      <c r="AC283" s="68"/>
      <c r="AD283" s="396"/>
      <c r="AE283" s="68"/>
      <c r="AF283" s="68"/>
    </row>
    <row r="284" spans="1:32" ht="15.75">
      <c r="A284" s="65" t="s">
        <v>2222</v>
      </c>
      <c r="D284" s="34">
        <f t="shared" si="9"/>
        <v>1168.9999999999609</v>
      </c>
      <c r="E284" s="9">
        <v>54.899999999999991</v>
      </c>
      <c r="F284" s="9">
        <v>81.100000000000051</v>
      </c>
      <c r="G284" s="9">
        <v>19.199999999999989</v>
      </c>
      <c r="H284" s="9">
        <v>16.89999999999992</v>
      </c>
      <c r="I284" s="9">
        <v>73.39999999999992</v>
      </c>
      <c r="J284" s="9">
        <v>85.199999999999818</v>
      </c>
      <c r="K284" s="9">
        <v>58.499999999996362</v>
      </c>
      <c r="L284" s="9">
        <v>10.399999999997817</v>
      </c>
      <c r="M284" s="9">
        <v>74.399999999995998</v>
      </c>
      <c r="N284" s="9">
        <v>14.999999999996362</v>
      </c>
      <c r="O284" s="9">
        <v>30.000000000001819</v>
      </c>
      <c r="P284" s="9">
        <v>165.79999999999745</v>
      </c>
      <c r="Q284" s="9">
        <v>117.39999999999964</v>
      </c>
      <c r="R284" s="9">
        <v>24.599999999996726</v>
      </c>
      <c r="S284" s="9">
        <v>8.7999999999956344</v>
      </c>
      <c r="T284" s="9">
        <v>19.599999999998545</v>
      </c>
      <c r="U284" s="9">
        <v>87.499999999996362</v>
      </c>
      <c r="V284" s="9">
        <v>53.299999999995634</v>
      </c>
      <c r="W284" s="9">
        <v>5.5999999999912689</v>
      </c>
      <c r="X284" s="9">
        <v>101.49999999999272</v>
      </c>
      <c r="Y284" s="9">
        <v>64.80000000000291</v>
      </c>
      <c r="Z284" s="9">
        <v>1.1000000000058208</v>
      </c>
      <c r="AA284" s="294"/>
      <c r="AB284" s="294"/>
      <c r="AC284" s="68"/>
      <c r="AD284" s="396"/>
      <c r="AE284" s="68"/>
      <c r="AF284" s="68"/>
    </row>
    <row r="285" spans="1:32" ht="15.75">
      <c r="A285" s="65" t="s">
        <v>17</v>
      </c>
      <c r="D285" s="34">
        <f t="shared" si="9"/>
        <v>2157.1000000000008</v>
      </c>
      <c r="E285" s="9">
        <v>277.19999999999987</v>
      </c>
      <c r="F285" s="9">
        <v>137.80000000000001</v>
      </c>
      <c r="G285" s="9">
        <v>153.70000000000005</v>
      </c>
      <c r="H285" s="9">
        <v>0</v>
      </c>
      <c r="I285" s="9">
        <v>221.50000000000045</v>
      </c>
      <c r="J285" s="9">
        <v>28.699999999999818</v>
      </c>
      <c r="K285" s="9">
        <v>84.900000000001455</v>
      </c>
      <c r="L285" s="9">
        <v>0</v>
      </c>
      <c r="M285" s="9">
        <v>0</v>
      </c>
      <c r="N285" s="9">
        <v>157.399999999996</v>
      </c>
      <c r="O285" s="9">
        <v>157.19999999999709</v>
      </c>
      <c r="P285" s="9">
        <v>7.2000000000007276</v>
      </c>
      <c r="Q285" s="9">
        <v>122.39999999999964</v>
      </c>
      <c r="R285" s="9">
        <v>176.80000000000291</v>
      </c>
      <c r="S285" s="9">
        <v>127.70000000000437</v>
      </c>
      <c r="T285" s="9">
        <v>90.400000000001455</v>
      </c>
      <c r="U285" s="9">
        <v>117.90000000000146</v>
      </c>
      <c r="V285" s="9">
        <v>107.39999999999782</v>
      </c>
      <c r="W285" s="9">
        <v>0</v>
      </c>
      <c r="X285" s="9">
        <v>79.5</v>
      </c>
      <c r="Y285" s="9">
        <v>109.39999999999782</v>
      </c>
      <c r="Z285" s="9">
        <v>0</v>
      </c>
      <c r="AA285" s="294"/>
      <c r="AB285" s="294"/>
      <c r="AC285" s="68"/>
      <c r="AD285" s="396"/>
      <c r="AE285" s="68"/>
      <c r="AF285" s="68"/>
    </row>
    <row r="286" spans="1:32" ht="15.75">
      <c r="A286" s="3" t="s">
        <v>828</v>
      </c>
      <c r="D286" s="34">
        <f t="shared" si="9"/>
        <v>1607.6000000000001</v>
      </c>
      <c r="E286" s="9">
        <v>161.79999999999998</v>
      </c>
      <c r="F286" s="9">
        <v>110.19999999999993</v>
      </c>
      <c r="G286" s="9">
        <v>31.499999999999943</v>
      </c>
      <c r="H286" s="9">
        <v>14.299999999999955</v>
      </c>
      <c r="I286" s="9">
        <v>111.20000000000005</v>
      </c>
      <c r="J286" s="9">
        <v>133.90000000000055</v>
      </c>
      <c r="K286" s="9">
        <v>85.199999999999818</v>
      </c>
      <c r="L286" s="9">
        <v>41.999999999998181</v>
      </c>
      <c r="M286" s="9">
        <v>3.5999999999985448</v>
      </c>
      <c r="N286" s="9">
        <v>157.29999999999745</v>
      </c>
      <c r="O286" s="9">
        <v>138.79999999999927</v>
      </c>
      <c r="P286" s="9">
        <v>54.099999999998545</v>
      </c>
      <c r="Q286" s="9">
        <v>267.29999999999745</v>
      </c>
      <c r="R286" s="9">
        <v>12.100000000000364</v>
      </c>
      <c r="S286" s="9">
        <v>12.200000000000728</v>
      </c>
      <c r="T286" s="9">
        <v>17.299999999999272</v>
      </c>
      <c r="U286" s="9">
        <v>59.400000000005093</v>
      </c>
      <c r="V286" s="9">
        <v>26.000000000003638</v>
      </c>
      <c r="W286" s="9">
        <v>0</v>
      </c>
      <c r="X286" s="9">
        <v>79.500000000003638</v>
      </c>
      <c r="Y286" s="9">
        <v>60.80000000000291</v>
      </c>
      <c r="Z286" s="9">
        <v>29.099999999994907</v>
      </c>
      <c r="AA286" s="68"/>
      <c r="AB286" s="68"/>
      <c r="AC286" s="68"/>
      <c r="AD286" s="396"/>
      <c r="AE286" s="68"/>
      <c r="AF286" s="68"/>
    </row>
    <row r="287" spans="1:32" ht="15.75">
      <c r="A287" s="3" t="s">
        <v>162</v>
      </c>
      <c r="D287" s="34">
        <f t="shared" si="9"/>
        <v>1843.0999999999622</v>
      </c>
      <c r="E287" s="9">
        <v>270.5</v>
      </c>
      <c r="F287" s="9">
        <v>86.300000000000068</v>
      </c>
      <c r="G287" s="9">
        <v>83.099999999999909</v>
      </c>
      <c r="H287" s="9">
        <v>0</v>
      </c>
      <c r="I287" s="9">
        <v>237.90000000000009</v>
      </c>
      <c r="J287" s="9">
        <v>90.500000000000909</v>
      </c>
      <c r="K287" s="9">
        <v>90.000000000001819</v>
      </c>
      <c r="L287" s="9">
        <v>21.5</v>
      </c>
      <c r="M287" s="9">
        <v>10.799999999999272</v>
      </c>
      <c r="N287" s="9">
        <v>185.10000000000036</v>
      </c>
      <c r="O287" s="9">
        <v>121.20000000000255</v>
      </c>
      <c r="P287" s="9">
        <v>112.60000000000218</v>
      </c>
      <c r="Q287" s="9">
        <v>130.20000000000073</v>
      </c>
      <c r="R287" s="9">
        <v>16.699999999993452</v>
      </c>
      <c r="S287" s="9">
        <v>132.39999999999054</v>
      </c>
      <c r="T287" s="9">
        <v>7.499999999992724</v>
      </c>
      <c r="U287" s="9">
        <v>53.299999999991996</v>
      </c>
      <c r="V287" s="9">
        <v>30.299999999991996</v>
      </c>
      <c r="W287" s="9">
        <v>0</v>
      </c>
      <c r="X287" s="9">
        <v>68.899999999994179</v>
      </c>
      <c r="Y287" s="9">
        <v>0</v>
      </c>
      <c r="Z287" s="9">
        <v>94.299999999999272</v>
      </c>
      <c r="AA287" s="68"/>
      <c r="AB287" s="68"/>
      <c r="AC287" s="68"/>
      <c r="AD287" s="396"/>
      <c r="AE287" s="68"/>
      <c r="AF287" s="68"/>
    </row>
    <row r="288" spans="1:32" ht="15.75">
      <c r="A288" s="87" t="s">
        <v>1823</v>
      </c>
      <c r="B288" s="3"/>
      <c r="C288" s="3"/>
      <c r="D288" s="34">
        <f t="shared" si="9"/>
        <v>1445.8999999999974</v>
      </c>
      <c r="E288" s="9">
        <v>249.00000000000003</v>
      </c>
      <c r="F288" s="9">
        <v>224.20000000000005</v>
      </c>
      <c r="G288" s="9">
        <v>136.89999999999998</v>
      </c>
      <c r="H288" s="9">
        <v>0</v>
      </c>
      <c r="I288" s="9">
        <v>86.800000000000182</v>
      </c>
      <c r="J288" s="9">
        <v>63.000000000001819</v>
      </c>
      <c r="K288" s="9">
        <v>29.300000000001091</v>
      </c>
      <c r="L288" s="9">
        <v>83.199999999999818</v>
      </c>
      <c r="M288" s="9">
        <v>7.0000000000009095</v>
      </c>
      <c r="N288" s="9">
        <v>137.20000000000164</v>
      </c>
      <c r="O288" s="9">
        <v>0</v>
      </c>
      <c r="P288" s="9">
        <v>8.8999999999996362</v>
      </c>
      <c r="Q288" s="9">
        <v>106.40000000000146</v>
      </c>
      <c r="R288" s="9">
        <v>50</v>
      </c>
      <c r="S288" s="9">
        <v>52.899999999999636</v>
      </c>
      <c r="T288" s="9">
        <v>0</v>
      </c>
      <c r="U288" s="9">
        <v>74.100000000000364</v>
      </c>
      <c r="V288" s="9">
        <v>76.100000000000364</v>
      </c>
      <c r="W288" s="9">
        <v>0</v>
      </c>
      <c r="X288" s="9">
        <v>29.399999999997817</v>
      </c>
      <c r="Y288" s="9">
        <v>0</v>
      </c>
      <c r="Z288" s="9">
        <v>31.499999999992724</v>
      </c>
      <c r="AA288" s="235"/>
      <c r="AB288" s="235"/>
      <c r="AC288" s="68"/>
      <c r="AD288" s="396"/>
      <c r="AE288" s="68"/>
      <c r="AF288" s="68"/>
    </row>
    <row r="289" spans="1:32" ht="15.75">
      <c r="A289" s="3" t="s">
        <v>871</v>
      </c>
      <c r="B289" s="3"/>
      <c r="C289" s="3"/>
      <c r="D289" s="34">
        <f t="shared" ref="D289:D320" si="10">SUM(E289:DZ289)</f>
        <v>2378.7000000000139</v>
      </c>
      <c r="E289" s="9">
        <v>376</v>
      </c>
      <c r="F289" s="9">
        <v>150.80000000000007</v>
      </c>
      <c r="G289" s="9">
        <v>211.10000000000025</v>
      </c>
      <c r="H289" s="9">
        <v>33.60000000000025</v>
      </c>
      <c r="I289" s="9">
        <v>182.10000000000014</v>
      </c>
      <c r="J289" s="9">
        <v>79.199999999998909</v>
      </c>
      <c r="K289" s="9">
        <v>129.19999999999709</v>
      </c>
      <c r="L289" s="9">
        <v>0</v>
      </c>
      <c r="M289" s="9">
        <v>0</v>
      </c>
      <c r="N289" s="9">
        <v>268.30000000000291</v>
      </c>
      <c r="O289" s="9">
        <v>87.499999999998181</v>
      </c>
      <c r="P289" s="9">
        <v>8.3999999999978172</v>
      </c>
      <c r="Q289" s="9">
        <v>114</v>
      </c>
      <c r="R289" s="9">
        <v>145.29999999999563</v>
      </c>
      <c r="S289" s="9">
        <v>248.20000000000073</v>
      </c>
      <c r="T289" s="9">
        <v>62.69999999999709</v>
      </c>
      <c r="U289" s="9">
        <v>33.400000000001455</v>
      </c>
      <c r="V289" s="9">
        <v>82.100000000002183</v>
      </c>
      <c r="W289" s="9">
        <v>0</v>
      </c>
      <c r="X289" s="9">
        <v>79.500000000007276</v>
      </c>
      <c r="Y289" s="9">
        <v>7.2000000000080036</v>
      </c>
      <c r="Z289" s="9">
        <v>80.100000000005821</v>
      </c>
      <c r="AA289" s="68"/>
      <c r="AB289" s="68"/>
      <c r="AC289" s="68"/>
      <c r="AD289" s="396"/>
      <c r="AE289" s="68"/>
      <c r="AF289" s="68"/>
    </row>
    <row r="290" spans="1:32" ht="15.75">
      <c r="A290" s="65" t="s">
        <v>2255</v>
      </c>
      <c r="D290" s="34">
        <f t="shared" si="10"/>
        <v>1639.7000000000339</v>
      </c>
      <c r="E290" s="9">
        <v>234.59999999999994</v>
      </c>
      <c r="F290" s="9">
        <v>139.40000000000009</v>
      </c>
      <c r="G290" s="9">
        <v>101.70000000000016</v>
      </c>
      <c r="H290" s="9">
        <v>0</v>
      </c>
      <c r="I290" s="9">
        <v>166.89999999999986</v>
      </c>
      <c r="J290" s="9">
        <v>49.500000000000909</v>
      </c>
      <c r="K290" s="9">
        <v>91.199999999998909</v>
      </c>
      <c r="L290" s="9">
        <v>8.8000000000047294</v>
      </c>
      <c r="M290" s="9">
        <v>0</v>
      </c>
      <c r="N290" s="9">
        <v>169.70000000000437</v>
      </c>
      <c r="O290" s="9">
        <v>0</v>
      </c>
      <c r="P290" s="9">
        <v>90.200000000002547</v>
      </c>
      <c r="Q290" s="9">
        <v>137.20000000000073</v>
      </c>
      <c r="R290" s="9">
        <v>47.200000000000728</v>
      </c>
      <c r="S290" s="9">
        <v>65.80000000000291</v>
      </c>
      <c r="T290" s="9">
        <v>7.500000000007276</v>
      </c>
      <c r="U290" s="9">
        <v>51.80000000000291</v>
      </c>
      <c r="V290" s="9">
        <v>82.400000000001455</v>
      </c>
      <c r="W290" s="9">
        <v>0</v>
      </c>
      <c r="X290" s="9">
        <v>79.500000000003638</v>
      </c>
      <c r="Y290" s="9">
        <v>36.5</v>
      </c>
      <c r="Z290" s="9">
        <v>79.80000000000291</v>
      </c>
      <c r="AA290" s="294"/>
      <c r="AB290" s="294"/>
      <c r="AC290" s="68"/>
      <c r="AD290" s="396"/>
      <c r="AE290" s="68"/>
      <c r="AF290" s="68"/>
    </row>
    <row r="291" spans="1:32" ht="15.75">
      <c r="A291" s="3" t="s">
        <v>867</v>
      </c>
      <c r="D291" s="34">
        <f t="shared" si="10"/>
        <v>1225.4999999999775</v>
      </c>
      <c r="E291" s="9">
        <v>110</v>
      </c>
      <c r="F291" s="9">
        <v>68.500000000000057</v>
      </c>
      <c r="G291" s="9">
        <v>103.50000000000006</v>
      </c>
      <c r="H291" s="9">
        <v>0</v>
      </c>
      <c r="I291" s="9">
        <v>137.69999999999993</v>
      </c>
      <c r="J291" s="9">
        <v>32.399999999998727</v>
      </c>
      <c r="K291" s="9">
        <v>93.599999999997635</v>
      </c>
      <c r="L291" s="9">
        <v>9.8000000000010914</v>
      </c>
      <c r="M291" s="9">
        <v>0</v>
      </c>
      <c r="N291" s="9">
        <v>112.29999999999927</v>
      </c>
      <c r="O291" s="9">
        <v>0</v>
      </c>
      <c r="P291" s="9">
        <v>136.99999999999818</v>
      </c>
      <c r="Q291" s="9">
        <v>129.89999999999964</v>
      </c>
      <c r="R291" s="9">
        <v>15.299999999997453</v>
      </c>
      <c r="S291" s="9">
        <v>58.499999999998181</v>
      </c>
      <c r="T291" s="9">
        <v>0</v>
      </c>
      <c r="U291" s="9">
        <v>2.1999999999952706</v>
      </c>
      <c r="V291" s="9">
        <v>41.499999999992724</v>
      </c>
      <c r="W291" s="9">
        <v>0</v>
      </c>
      <c r="X291" s="9">
        <v>101.19999999999709</v>
      </c>
      <c r="Y291" s="9">
        <v>72.100000000002183</v>
      </c>
      <c r="Z291" s="9">
        <v>0</v>
      </c>
      <c r="AA291" s="68"/>
      <c r="AB291" s="68"/>
      <c r="AC291" s="68"/>
      <c r="AD291" s="396"/>
      <c r="AE291" s="68"/>
      <c r="AF291" s="68"/>
    </row>
    <row r="292" spans="1:32" ht="15.75">
      <c r="A292" t="s">
        <v>21</v>
      </c>
      <c r="D292" s="34">
        <f t="shared" si="10"/>
        <v>2350.3500000000022</v>
      </c>
      <c r="E292" s="9">
        <v>227.84999999999994</v>
      </c>
      <c r="F292" s="9">
        <v>73.000000000000057</v>
      </c>
      <c r="G292" s="9">
        <v>209.9000000000002</v>
      </c>
      <c r="H292" s="9">
        <v>0</v>
      </c>
      <c r="I292" s="9">
        <v>206.70000000000039</v>
      </c>
      <c r="J292" s="9">
        <v>96.899999999999636</v>
      </c>
      <c r="K292" s="9">
        <v>66.400000000001455</v>
      </c>
      <c r="L292" s="9">
        <v>0</v>
      </c>
      <c r="M292" s="9">
        <v>0</v>
      </c>
      <c r="N292" s="9">
        <v>329.89999999999782</v>
      </c>
      <c r="O292" s="9">
        <v>51.699999999998909</v>
      </c>
      <c r="P292" s="9">
        <v>112.19999999999709</v>
      </c>
      <c r="Q292" s="9">
        <v>124.79999999999927</v>
      </c>
      <c r="R292" s="9">
        <v>12.900000000001455</v>
      </c>
      <c r="S292" s="9">
        <v>305.20000000000073</v>
      </c>
      <c r="T292" s="9">
        <v>82.100000000002183</v>
      </c>
      <c r="U292" s="9">
        <v>99.500000000003638</v>
      </c>
      <c r="V292" s="9">
        <v>116.59999999999854</v>
      </c>
      <c r="W292" s="9">
        <v>0</v>
      </c>
      <c r="X292" s="9">
        <v>79.5</v>
      </c>
      <c r="Y292" s="9">
        <v>37.399999999997817</v>
      </c>
      <c r="Z292" s="9">
        <v>117.80000000000291</v>
      </c>
      <c r="AA292" s="28"/>
      <c r="AB292" s="28"/>
      <c r="AC292" s="68"/>
      <c r="AD292" s="397"/>
      <c r="AE292" s="68"/>
      <c r="AF292" s="68"/>
    </row>
    <row r="293" spans="1:32" ht="15.75">
      <c r="A293" s="3" t="s">
        <v>141</v>
      </c>
      <c r="D293" s="34">
        <f t="shared" si="10"/>
        <v>1672.5500000000097</v>
      </c>
      <c r="E293" s="9">
        <v>167.09999999999997</v>
      </c>
      <c r="F293" s="9">
        <v>61.000000000000057</v>
      </c>
      <c r="G293" s="9">
        <v>95.300000000000182</v>
      </c>
      <c r="H293" s="9">
        <v>3.3000000000001819</v>
      </c>
      <c r="I293" s="9">
        <v>167.10000000000014</v>
      </c>
      <c r="J293" s="9">
        <v>125.40000000000146</v>
      </c>
      <c r="K293" s="9">
        <v>17.199999999998909</v>
      </c>
      <c r="L293" s="9">
        <v>49.199999999998909</v>
      </c>
      <c r="M293" s="9">
        <v>21.600000000000364</v>
      </c>
      <c r="N293" s="9">
        <v>228.60000000000218</v>
      </c>
      <c r="O293" s="9">
        <v>59.100000000002183</v>
      </c>
      <c r="P293" s="9">
        <v>123.09999999999673</v>
      </c>
      <c r="Q293" s="9">
        <v>147.59999999999673</v>
      </c>
      <c r="R293" s="9">
        <v>9.8000000000029104</v>
      </c>
      <c r="S293" s="9">
        <v>79.799999999999272</v>
      </c>
      <c r="T293" s="9">
        <v>12.749999999996362</v>
      </c>
      <c r="U293" s="9">
        <v>66.099999999998545</v>
      </c>
      <c r="V293" s="9">
        <v>122.200000000008</v>
      </c>
      <c r="W293" s="9">
        <v>0</v>
      </c>
      <c r="X293" s="9">
        <v>92.100000000005821</v>
      </c>
      <c r="Y293" s="9">
        <v>0</v>
      </c>
      <c r="Z293" s="9">
        <v>24.200000000000728</v>
      </c>
      <c r="AA293" s="68"/>
      <c r="AB293" s="68"/>
      <c r="AC293" s="68"/>
      <c r="AD293" s="396"/>
      <c r="AE293" s="68"/>
      <c r="AF293" s="68"/>
    </row>
    <row r="294" spans="1:32" ht="15.75">
      <c r="A294" s="65" t="s">
        <v>2256</v>
      </c>
      <c r="B294" s="3"/>
      <c r="C294" s="3"/>
      <c r="D294" s="34">
        <f t="shared" si="10"/>
        <v>1066.900000000001</v>
      </c>
      <c r="E294" s="9">
        <v>152.70000000000005</v>
      </c>
      <c r="F294" s="9">
        <v>42.300000000000011</v>
      </c>
      <c r="G294" s="9">
        <v>63.600000000000023</v>
      </c>
      <c r="H294" s="9">
        <v>33.600000000000023</v>
      </c>
      <c r="I294" s="9">
        <v>81.500000000000114</v>
      </c>
      <c r="J294" s="9">
        <v>3.4999999999990905</v>
      </c>
      <c r="K294" s="9">
        <v>57.000000000000909</v>
      </c>
      <c r="L294" s="9">
        <v>0</v>
      </c>
      <c r="M294" s="9">
        <v>7.5</v>
      </c>
      <c r="N294" s="9">
        <v>20.400000000001455</v>
      </c>
      <c r="O294" s="9">
        <v>0</v>
      </c>
      <c r="P294" s="9">
        <v>135.30000000000291</v>
      </c>
      <c r="Q294" s="9">
        <v>167.100000000004</v>
      </c>
      <c r="R294" s="9">
        <v>45.000000000001819</v>
      </c>
      <c r="S294" s="9">
        <v>74.899999999999636</v>
      </c>
      <c r="T294" s="9">
        <v>7.3999999999978172</v>
      </c>
      <c r="U294" s="9">
        <v>1.5</v>
      </c>
      <c r="V294" s="9">
        <v>73.899999999997817</v>
      </c>
      <c r="W294" s="9">
        <v>0</v>
      </c>
      <c r="X294" s="9">
        <v>13.799999999997453</v>
      </c>
      <c r="Y294" s="9">
        <v>64.100000000002183</v>
      </c>
      <c r="Z294" s="9">
        <v>21.799999999995634</v>
      </c>
      <c r="AA294" s="294"/>
      <c r="AB294" s="294"/>
      <c r="AC294" s="68"/>
      <c r="AD294" s="397"/>
      <c r="AE294" s="68"/>
      <c r="AF294" s="68"/>
    </row>
    <row r="295" spans="1:32" ht="15.75">
      <c r="A295" s="65" t="s">
        <v>2257</v>
      </c>
      <c r="B295" s="3"/>
      <c r="C295" s="3"/>
      <c r="D295" s="34">
        <f t="shared" si="10"/>
        <v>2095.9999999999836</v>
      </c>
      <c r="E295" s="9">
        <v>200.40000000000003</v>
      </c>
      <c r="F295" s="9">
        <v>143.10000000000008</v>
      </c>
      <c r="G295" s="9">
        <v>48.400000000000091</v>
      </c>
      <c r="H295" s="9">
        <v>19.500000000000114</v>
      </c>
      <c r="I295" s="9">
        <v>177.40000000000009</v>
      </c>
      <c r="J295" s="9">
        <v>57.200000000000728</v>
      </c>
      <c r="K295" s="9">
        <v>112.00000000000091</v>
      </c>
      <c r="L295" s="9">
        <v>33.799999999999272</v>
      </c>
      <c r="M295" s="9">
        <v>108.09999999999854</v>
      </c>
      <c r="N295" s="9">
        <v>206.39999999999782</v>
      </c>
      <c r="O295" s="9">
        <v>179.80000000000291</v>
      </c>
      <c r="P295" s="9">
        <v>108.10000000000218</v>
      </c>
      <c r="Q295" s="9">
        <v>130.20000000000073</v>
      </c>
      <c r="R295" s="9">
        <v>14.600000000002183</v>
      </c>
      <c r="S295" s="9">
        <v>162.29999999999563</v>
      </c>
      <c r="T295" s="9">
        <v>7.499999999992724</v>
      </c>
      <c r="U295" s="9">
        <v>165</v>
      </c>
      <c r="V295" s="9">
        <v>38.899999999994179</v>
      </c>
      <c r="W295" s="9">
        <v>0</v>
      </c>
      <c r="X295" s="9">
        <v>74.19999999999709</v>
      </c>
      <c r="Y295" s="9">
        <v>79.69999999999709</v>
      </c>
      <c r="Z295" s="9">
        <v>29.400000000001455</v>
      </c>
      <c r="AA295" s="294"/>
      <c r="AB295" s="294"/>
      <c r="AC295" s="68"/>
      <c r="AD295" s="397"/>
      <c r="AE295" s="68"/>
      <c r="AF295" s="68"/>
    </row>
    <row r="296" spans="1:32" ht="15.75">
      <c r="A296" s="87" t="s">
        <v>1825</v>
      </c>
      <c r="B296" s="3"/>
      <c r="C296" s="3"/>
      <c r="D296" s="34">
        <f t="shared" si="10"/>
        <v>1851.4000000000106</v>
      </c>
      <c r="E296" s="9">
        <v>290.79999999999995</v>
      </c>
      <c r="F296" s="9">
        <v>148.59999999999997</v>
      </c>
      <c r="G296" s="9">
        <v>49.800000000000068</v>
      </c>
      <c r="H296" s="9">
        <v>67.600000000000136</v>
      </c>
      <c r="I296" s="9">
        <v>220.05000000000018</v>
      </c>
      <c r="J296" s="9">
        <v>87.299999999996544</v>
      </c>
      <c r="K296" s="9">
        <v>37.399999999996908</v>
      </c>
      <c r="L296" s="9">
        <v>0</v>
      </c>
      <c r="M296" s="9">
        <v>20.399999999999636</v>
      </c>
      <c r="N296" s="9">
        <v>250.44999999999891</v>
      </c>
      <c r="O296" s="9">
        <v>9.9000000000014552</v>
      </c>
      <c r="P296" s="9">
        <v>10.600000000000364</v>
      </c>
      <c r="Q296" s="9">
        <v>131.00000000000182</v>
      </c>
      <c r="R296" s="9">
        <v>102.80000000000109</v>
      </c>
      <c r="S296" s="9">
        <v>76.500000000001819</v>
      </c>
      <c r="T296" s="9">
        <v>0</v>
      </c>
      <c r="U296" s="9">
        <v>66.300000000004729</v>
      </c>
      <c r="V296" s="9">
        <v>103.90000000000327</v>
      </c>
      <c r="W296" s="9">
        <v>0</v>
      </c>
      <c r="X296" s="9">
        <v>79.500000000003638</v>
      </c>
      <c r="Y296" s="9">
        <v>92.30000000000291</v>
      </c>
      <c r="Z296" s="9">
        <v>6.1999999999970896</v>
      </c>
      <c r="AA296" s="235"/>
      <c r="AB296" s="235"/>
      <c r="AC296" s="68"/>
      <c r="AD296" s="397"/>
      <c r="AE296" s="68"/>
      <c r="AF296" s="68"/>
    </row>
    <row r="297" spans="1:32" ht="15.75">
      <c r="A297" s="3" t="s">
        <v>833</v>
      </c>
      <c r="B297" s="3"/>
      <c r="C297" s="3"/>
      <c r="D297" s="34">
        <f t="shared" si="10"/>
        <v>2169.8500000000449</v>
      </c>
      <c r="E297" s="9">
        <v>146.6</v>
      </c>
      <c r="F297" s="9">
        <v>164.7</v>
      </c>
      <c r="G297" s="9">
        <v>134.30000000000018</v>
      </c>
      <c r="H297" s="9">
        <v>66.600000000000136</v>
      </c>
      <c r="I297" s="9">
        <v>142.10000000000002</v>
      </c>
      <c r="J297" s="9">
        <v>177.85000000000036</v>
      </c>
      <c r="K297" s="9">
        <v>81.400000000001455</v>
      </c>
      <c r="L297" s="9">
        <v>74.500000000003638</v>
      </c>
      <c r="M297" s="9">
        <v>7.7999999999992724</v>
      </c>
      <c r="N297" s="9">
        <v>143.79999999999927</v>
      </c>
      <c r="O297" s="9">
        <v>0</v>
      </c>
      <c r="P297" s="9">
        <v>130.50000000000182</v>
      </c>
      <c r="Q297" s="9">
        <v>133.600000000004</v>
      </c>
      <c r="R297" s="9">
        <v>81.900000000001455</v>
      </c>
      <c r="S297" s="9">
        <v>83.500000000003638</v>
      </c>
      <c r="T297" s="9">
        <v>14.400000000008731</v>
      </c>
      <c r="U297" s="9">
        <v>153.60000000000582</v>
      </c>
      <c r="V297" s="9">
        <v>72.500000000003638</v>
      </c>
      <c r="W297" s="9">
        <v>0</v>
      </c>
      <c r="X297" s="9">
        <v>123.40000000000146</v>
      </c>
      <c r="Y297" s="9">
        <v>177.30000000000291</v>
      </c>
      <c r="Z297" s="9">
        <v>59.500000000007276</v>
      </c>
      <c r="AA297" s="68"/>
      <c r="AB297" s="68"/>
      <c r="AC297" s="68"/>
      <c r="AD297" s="397"/>
      <c r="AE297" s="68"/>
      <c r="AF297" s="68"/>
    </row>
    <row r="298" spans="1:32" ht="15.75">
      <c r="A298" s="3" t="s">
        <v>834</v>
      </c>
      <c r="B298" s="3"/>
      <c r="C298" s="3"/>
      <c r="D298" s="34">
        <f t="shared" si="10"/>
        <v>1741.6000000000072</v>
      </c>
      <c r="E298" s="9">
        <v>228.39999999999998</v>
      </c>
      <c r="F298" s="9">
        <v>149.7999999999999</v>
      </c>
      <c r="G298" s="9">
        <v>28.5</v>
      </c>
      <c r="H298" s="9">
        <v>14.299999999999955</v>
      </c>
      <c r="I298" s="9">
        <v>212.29999999999984</v>
      </c>
      <c r="J298" s="9">
        <v>167.39999999999964</v>
      </c>
      <c r="K298" s="9">
        <v>31.099999999999454</v>
      </c>
      <c r="L298" s="9">
        <v>0</v>
      </c>
      <c r="M298" s="9">
        <v>37.69999999999709</v>
      </c>
      <c r="N298" s="9">
        <v>210.89999999999782</v>
      </c>
      <c r="O298" s="9">
        <v>0</v>
      </c>
      <c r="P298" s="9">
        <v>165.30000000000109</v>
      </c>
      <c r="Q298" s="9">
        <v>127.5</v>
      </c>
      <c r="R298" s="9">
        <v>97.400000000005093</v>
      </c>
      <c r="S298" s="9">
        <v>0</v>
      </c>
      <c r="T298" s="9">
        <v>0</v>
      </c>
      <c r="U298" s="9">
        <v>108.00000000000546</v>
      </c>
      <c r="V298" s="9">
        <v>39.500000000005457</v>
      </c>
      <c r="W298" s="9">
        <v>0</v>
      </c>
      <c r="X298" s="9">
        <v>0</v>
      </c>
      <c r="Y298" s="9">
        <v>97.400000000001455</v>
      </c>
      <c r="Z298" s="9">
        <v>26.099999999994907</v>
      </c>
      <c r="AA298" s="68"/>
      <c r="AB298" s="68"/>
      <c r="AC298" s="68"/>
      <c r="AD298" s="396"/>
      <c r="AE298" s="68"/>
      <c r="AF298" s="68"/>
    </row>
    <row r="299" spans="1:32" ht="15.75">
      <c r="A299" s="65" t="s">
        <v>23</v>
      </c>
      <c r="D299" s="34">
        <f t="shared" si="10"/>
        <v>1553.49999999997</v>
      </c>
      <c r="E299" s="9">
        <v>244.30000000000004</v>
      </c>
      <c r="F299" s="9">
        <v>132.00000000000006</v>
      </c>
      <c r="G299" s="9">
        <v>112.60000000000002</v>
      </c>
      <c r="H299" s="9">
        <v>68.399999999999864</v>
      </c>
      <c r="I299" s="9">
        <v>129.0999999999998</v>
      </c>
      <c r="J299" s="9">
        <v>122.09999999999945</v>
      </c>
      <c r="K299" s="9">
        <v>29.699999999998909</v>
      </c>
      <c r="L299" s="9">
        <v>0</v>
      </c>
      <c r="M299" s="9">
        <v>5.999999999996362</v>
      </c>
      <c r="N299" s="9">
        <v>200.19999999999527</v>
      </c>
      <c r="O299" s="9">
        <v>0</v>
      </c>
      <c r="P299" s="9">
        <v>23.499999999998181</v>
      </c>
      <c r="Q299" s="9">
        <v>131.99999999999818</v>
      </c>
      <c r="R299" s="9">
        <v>34.799999999995634</v>
      </c>
      <c r="S299" s="9">
        <v>64.399999999997817</v>
      </c>
      <c r="T299" s="9">
        <v>5.499999999996362</v>
      </c>
      <c r="U299" s="9">
        <v>115.79999999999563</v>
      </c>
      <c r="V299" s="9">
        <v>56.69999999999709</v>
      </c>
      <c r="W299" s="9">
        <v>0</v>
      </c>
      <c r="X299" s="9">
        <v>29.100000000002183</v>
      </c>
      <c r="Y299" s="9">
        <v>47.299999999999272</v>
      </c>
      <c r="Z299" s="9">
        <v>0</v>
      </c>
      <c r="AA299" s="294"/>
      <c r="AB299" s="294"/>
      <c r="AC299" s="68"/>
      <c r="AD299" s="396"/>
      <c r="AE299" s="68"/>
      <c r="AF299" s="68"/>
    </row>
    <row r="300" spans="1:32" ht="15.75">
      <c r="A300" s="65" t="s">
        <v>25</v>
      </c>
      <c r="D300" s="34">
        <f t="shared" si="10"/>
        <v>2161.8000000000457</v>
      </c>
      <c r="E300" s="9">
        <v>194.50000000000006</v>
      </c>
      <c r="F300" s="9">
        <v>180.30000000000007</v>
      </c>
      <c r="G300" s="9">
        <v>63.600000000000136</v>
      </c>
      <c r="H300" s="9">
        <v>66.600000000000023</v>
      </c>
      <c r="I300" s="9">
        <v>152.79999999999995</v>
      </c>
      <c r="J300" s="9">
        <v>127.69999999999709</v>
      </c>
      <c r="K300" s="9">
        <v>90.69999999999709</v>
      </c>
      <c r="L300" s="9">
        <v>0</v>
      </c>
      <c r="M300" s="9">
        <v>0</v>
      </c>
      <c r="N300" s="9">
        <v>207.20000000000073</v>
      </c>
      <c r="O300" s="9">
        <v>121.200000000008</v>
      </c>
      <c r="P300" s="9">
        <v>186.00000000000546</v>
      </c>
      <c r="Q300" s="9">
        <v>130.20000000000437</v>
      </c>
      <c r="R300" s="9">
        <v>128.80000000000655</v>
      </c>
      <c r="S300" s="9">
        <v>151.00000000000364</v>
      </c>
      <c r="T300" s="9">
        <v>15.900000000001455</v>
      </c>
      <c r="U300" s="9">
        <v>81.400000000001455</v>
      </c>
      <c r="V300" s="9">
        <v>80.600000000005821</v>
      </c>
      <c r="W300" s="9">
        <v>0</v>
      </c>
      <c r="X300" s="9">
        <v>115.700000000008</v>
      </c>
      <c r="Y300" s="9">
        <v>40.80000000000291</v>
      </c>
      <c r="Z300" s="9">
        <v>26.80000000000291</v>
      </c>
      <c r="AA300" s="294"/>
      <c r="AB300" s="294"/>
      <c r="AC300" s="68"/>
      <c r="AD300" s="397"/>
      <c r="AE300" s="68"/>
      <c r="AF300" s="68"/>
    </row>
    <row r="301" spans="1:32" ht="15.75">
      <c r="A301" s="87" t="s">
        <v>1835</v>
      </c>
      <c r="D301" s="34">
        <f t="shared" si="10"/>
        <v>1619.9000000000374</v>
      </c>
      <c r="E301" s="9">
        <v>188.7</v>
      </c>
      <c r="F301" s="9">
        <v>31.699999999999989</v>
      </c>
      <c r="G301" s="9">
        <v>101.69999999999999</v>
      </c>
      <c r="H301" s="9">
        <v>26.400000000000034</v>
      </c>
      <c r="I301" s="9">
        <v>175.5999999999998</v>
      </c>
      <c r="J301" s="9">
        <v>172.40000000000055</v>
      </c>
      <c r="K301" s="9">
        <v>70.699999999997999</v>
      </c>
      <c r="L301" s="9">
        <v>53.30000000000291</v>
      </c>
      <c r="M301" s="9">
        <v>8.4000000000050932</v>
      </c>
      <c r="N301" s="9">
        <v>180.100000000004</v>
      </c>
      <c r="O301" s="9">
        <v>0</v>
      </c>
      <c r="P301" s="9">
        <v>141.30000000000109</v>
      </c>
      <c r="Q301" s="9">
        <v>106.20000000000255</v>
      </c>
      <c r="R301" s="9">
        <v>22.80000000000291</v>
      </c>
      <c r="S301" s="9">
        <v>77.299999999999272</v>
      </c>
      <c r="T301" s="9">
        <v>14.700000000000728</v>
      </c>
      <c r="U301" s="9">
        <v>31.900000000001455</v>
      </c>
      <c r="V301" s="9">
        <v>69.100000000002183</v>
      </c>
      <c r="W301" s="9">
        <v>0</v>
      </c>
      <c r="X301" s="9">
        <v>79.500000000007276</v>
      </c>
      <c r="Y301" s="9">
        <v>37.400000000005093</v>
      </c>
      <c r="Z301" s="9">
        <v>30.700000000004366</v>
      </c>
      <c r="AA301" s="235"/>
      <c r="AB301" s="235"/>
      <c r="AC301" s="68"/>
      <c r="AD301" s="396"/>
      <c r="AE301" s="68"/>
      <c r="AF301" s="68"/>
    </row>
    <row r="302" spans="1:32" ht="15.75">
      <c r="A302" s="87" t="s">
        <v>1842</v>
      </c>
      <c r="D302" s="34">
        <f t="shared" si="10"/>
        <v>2096.00000000002</v>
      </c>
      <c r="E302" s="9">
        <v>300.40000000000003</v>
      </c>
      <c r="F302" s="9">
        <v>1.4000000000000341</v>
      </c>
      <c r="G302" s="9">
        <v>118.60000000000002</v>
      </c>
      <c r="H302" s="9">
        <v>45.500000000000114</v>
      </c>
      <c r="I302" s="9">
        <v>139.20000000000005</v>
      </c>
      <c r="J302" s="9">
        <v>75.399999999997817</v>
      </c>
      <c r="K302" s="9">
        <v>93.599999999998545</v>
      </c>
      <c r="L302" s="9">
        <v>82.999999999996362</v>
      </c>
      <c r="M302" s="9">
        <v>29.699999999998909</v>
      </c>
      <c r="N302" s="9">
        <v>240</v>
      </c>
      <c r="O302" s="9">
        <v>111.10000000000036</v>
      </c>
      <c r="P302" s="9">
        <v>184.39999999999964</v>
      </c>
      <c r="Q302" s="9">
        <v>126.60000000000036</v>
      </c>
      <c r="R302" s="9">
        <v>109.90000000000146</v>
      </c>
      <c r="S302" s="9">
        <v>147.20000000000073</v>
      </c>
      <c r="T302" s="9">
        <v>7.5000000000109139</v>
      </c>
      <c r="U302" s="9">
        <v>86.100000000002183</v>
      </c>
      <c r="V302" s="9">
        <v>76.500000000003638</v>
      </c>
      <c r="W302" s="9">
        <v>0</v>
      </c>
      <c r="X302" s="9">
        <v>100.40000000000873</v>
      </c>
      <c r="Y302" s="9">
        <v>0</v>
      </c>
      <c r="Z302" s="9">
        <v>19.5</v>
      </c>
      <c r="AA302" s="235"/>
      <c r="AB302" s="235"/>
      <c r="AC302" s="68"/>
      <c r="AD302" s="396"/>
      <c r="AE302" s="68"/>
      <c r="AF302" s="68"/>
    </row>
    <row r="303" spans="1:32" ht="15.75">
      <c r="A303" s="87" t="s">
        <v>1837</v>
      </c>
      <c r="D303" s="34">
        <f t="shared" si="10"/>
        <v>1660.7999999999392</v>
      </c>
      <c r="E303" s="9">
        <v>190.10000000000002</v>
      </c>
      <c r="F303" s="9">
        <v>70.900000000000034</v>
      </c>
      <c r="G303" s="9">
        <v>1.1000000000000227</v>
      </c>
      <c r="H303" s="9">
        <v>26.399999999999977</v>
      </c>
      <c r="I303" s="9">
        <v>167.49999999999989</v>
      </c>
      <c r="J303" s="9">
        <v>41.400000000001455</v>
      </c>
      <c r="K303" s="9">
        <v>57.799999999995634</v>
      </c>
      <c r="L303" s="9">
        <v>92.899999999997817</v>
      </c>
      <c r="M303" s="9">
        <v>49.69999999999709</v>
      </c>
      <c r="N303" s="9">
        <v>150.59999999999673</v>
      </c>
      <c r="O303" s="9">
        <v>175.899999999996</v>
      </c>
      <c r="P303" s="9">
        <v>99.499999999996362</v>
      </c>
      <c r="Q303" s="9">
        <v>145.19999999999527</v>
      </c>
      <c r="R303" s="9">
        <v>24.699999999993452</v>
      </c>
      <c r="S303" s="9">
        <v>3.5999999999949068</v>
      </c>
      <c r="T303" s="9">
        <v>10.899999999997817</v>
      </c>
      <c r="U303" s="9">
        <v>131.39999999999418</v>
      </c>
      <c r="V303" s="9">
        <v>58.399999999997817</v>
      </c>
      <c r="W303" s="9">
        <v>5.1999999999934516</v>
      </c>
      <c r="X303" s="9">
        <v>88.399999999994179</v>
      </c>
      <c r="Y303" s="9">
        <v>69.19999999999709</v>
      </c>
      <c r="Z303" s="9">
        <v>0</v>
      </c>
      <c r="AA303" s="235"/>
      <c r="AB303" s="235"/>
      <c r="AC303" s="68"/>
      <c r="AD303" s="396"/>
      <c r="AE303" s="68"/>
      <c r="AF303" s="68"/>
    </row>
    <row r="304" spans="1:32" ht="15.75">
      <c r="A304" s="65" t="s">
        <v>2258</v>
      </c>
      <c r="D304" s="34">
        <f t="shared" si="10"/>
        <v>1326.0999999999469</v>
      </c>
      <c r="E304" s="9">
        <v>209.30000000000007</v>
      </c>
      <c r="F304" s="9">
        <v>87.900000000000034</v>
      </c>
      <c r="G304" s="9">
        <v>127.29999999999995</v>
      </c>
      <c r="H304" s="9">
        <v>33.000000000000114</v>
      </c>
      <c r="I304" s="9">
        <v>133.5</v>
      </c>
      <c r="J304" s="9">
        <v>37.799999999999272</v>
      </c>
      <c r="K304" s="9">
        <v>30.499999999999091</v>
      </c>
      <c r="L304" s="9">
        <v>0</v>
      </c>
      <c r="M304" s="9">
        <v>0</v>
      </c>
      <c r="N304" s="9">
        <v>159</v>
      </c>
      <c r="O304" s="9">
        <v>0</v>
      </c>
      <c r="P304" s="9">
        <v>17.399999999999636</v>
      </c>
      <c r="Q304" s="9">
        <v>133.79999999999745</v>
      </c>
      <c r="R304" s="9">
        <v>20.69999999999709</v>
      </c>
      <c r="S304" s="9">
        <v>142.299999999992</v>
      </c>
      <c r="T304" s="9">
        <v>12.599999999991269</v>
      </c>
      <c r="U304" s="9">
        <v>47.999999999989086</v>
      </c>
      <c r="V304" s="9">
        <v>35.699999999989814</v>
      </c>
      <c r="W304" s="9">
        <v>0</v>
      </c>
      <c r="X304" s="9">
        <v>97.299999999991996</v>
      </c>
      <c r="Y304" s="9">
        <v>0</v>
      </c>
      <c r="Z304" s="9">
        <v>0</v>
      </c>
      <c r="AA304" s="294"/>
      <c r="AB304" s="294"/>
      <c r="AC304" s="68"/>
      <c r="AD304" s="397"/>
      <c r="AE304" s="68"/>
      <c r="AF304" s="68"/>
    </row>
    <row r="305" spans="1:32" ht="15.75">
      <c r="A305" s="3" t="s">
        <v>817</v>
      </c>
      <c r="D305" s="34">
        <f t="shared" si="10"/>
        <v>1903.5000000000236</v>
      </c>
      <c r="E305" s="9">
        <v>261.90000000000003</v>
      </c>
      <c r="F305" s="9">
        <v>123.80000000000007</v>
      </c>
      <c r="G305" s="9">
        <v>72.600000000000136</v>
      </c>
      <c r="H305" s="9">
        <v>26.399999999999977</v>
      </c>
      <c r="I305" s="9">
        <v>130.40000000000009</v>
      </c>
      <c r="J305" s="9">
        <v>35.599999999994907</v>
      </c>
      <c r="K305" s="9">
        <v>108.39999999999964</v>
      </c>
      <c r="L305" s="9">
        <v>57.399999999995998</v>
      </c>
      <c r="M305" s="9">
        <v>0</v>
      </c>
      <c r="N305" s="9">
        <v>161.79999999999927</v>
      </c>
      <c r="O305" s="9">
        <v>186.99999999999818</v>
      </c>
      <c r="P305" s="9">
        <v>137.39999999999964</v>
      </c>
      <c r="Q305" s="9">
        <v>144.90000000000146</v>
      </c>
      <c r="R305" s="9">
        <v>14.300000000010186</v>
      </c>
      <c r="S305" s="9">
        <v>195.30000000000655</v>
      </c>
      <c r="T305" s="9">
        <v>7.5</v>
      </c>
      <c r="U305" s="9">
        <v>58.200000000004366</v>
      </c>
      <c r="V305" s="9">
        <v>40.700000000004366</v>
      </c>
      <c r="W305" s="9">
        <v>0</v>
      </c>
      <c r="X305" s="9">
        <v>79.500000000007276</v>
      </c>
      <c r="Y305" s="9">
        <v>0</v>
      </c>
      <c r="Z305" s="9">
        <v>60.400000000001455</v>
      </c>
      <c r="AA305" s="68"/>
      <c r="AB305" s="68"/>
      <c r="AC305" s="68"/>
      <c r="AD305" s="396"/>
      <c r="AE305" s="68"/>
      <c r="AF305" s="68"/>
    </row>
    <row r="306" spans="1:32" ht="15.75">
      <c r="A306" s="65" t="s">
        <v>27</v>
      </c>
      <c r="B306" s="3"/>
      <c r="C306" s="3"/>
      <c r="D306" s="34">
        <f t="shared" si="10"/>
        <v>1740.6499999999642</v>
      </c>
      <c r="E306" s="9">
        <v>210.5</v>
      </c>
      <c r="F306" s="9">
        <v>106.69999999999993</v>
      </c>
      <c r="G306" s="9">
        <v>34.600000000000023</v>
      </c>
      <c r="H306" s="9">
        <v>67.600000000000023</v>
      </c>
      <c r="I306" s="9">
        <v>166.90000000000009</v>
      </c>
      <c r="J306" s="9">
        <v>72.799999999997453</v>
      </c>
      <c r="K306" s="9">
        <v>63.899999999999636</v>
      </c>
      <c r="L306" s="9">
        <v>68.899999999999636</v>
      </c>
      <c r="M306" s="9">
        <v>53.399999999999636</v>
      </c>
      <c r="N306" s="9">
        <v>127.89999999999964</v>
      </c>
      <c r="O306" s="9">
        <v>28.799999999999272</v>
      </c>
      <c r="P306" s="9">
        <v>91.599999999996726</v>
      </c>
      <c r="Q306" s="9">
        <v>110.99999999999818</v>
      </c>
      <c r="R306" s="9">
        <v>63.699999999998909</v>
      </c>
      <c r="S306" s="9">
        <v>41.999999999998181</v>
      </c>
      <c r="T306" s="9">
        <v>0</v>
      </c>
      <c r="U306" s="9">
        <v>184.49999999999636</v>
      </c>
      <c r="V306" s="9">
        <v>113.84999999999491</v>
      </c>
      <c r="W306" s="9">
        <v>0</v>
      </c>
      <c r="X306" s="9">
        <v>31.799999999991996</v>
      </c>
      <c r="Y306" s="9">
        <v>64.69999999999709</v>
      </c>
      <c r="Z306" s="9">
        <v>35.499999999996362</v>
      </c>
      <c r="AA306" s="294"/>
      <c r="AB306" s="294"/>
      <c r="AC306" s="68"/>
      <c r="AD306" s="396"/>
      <c r="AE306" s="68"/>
      <c r="AF306" s="68"/>
    </row>
    <row r="307" spans="1:32" ht="15.75">
      <c r="A307" s="3" t="s">
        <v>849</v>
      </c>
      <c r="D307" s="34">
        <f t="shared" si="10"/>
        <v>2040.7999999999613</v>
      </c>
      <c r="E307" s="9">
        <v>228.4</v>
      </c>
      <c r="F307" s="9">
        <v>116.5</v>
      </c>
      <c r="G307" s="9">
        <v>95.400000000000091</v>
      </c>
      <c r="H307" s="9">
        <v>0</v>
      </c>
      <c r="I307" s="9">
        <v>240.39999999999998</v>
      </c>
      <c r="J307" s="9">
        <v>31.199999999997999</v>
      </c>
      <c r="K307" s="9">
        <v>19.599999999998545</v>
      </c>
      <c r="L307" s="9">
        <v>0</v>
      </c>
      <c r="M307" s="9">
        <v>4.7999999999956344</v>
      </c>
      <c r="N307" s="9">
        <v>347.899999999996</v>
      </c>
      <c r="O307" s="9">
        <v>215.09999999999673</v>
      </c>
      <c r="P307" s="9">
        <v>35.69999999999709</v>
      </c>
      <c r="Q307" s="9">
        <v>159.899999999996</v>
      </c>
      <c r="R307" s="9">
        <v>47.899999999997817</v>
      </c>
      <c r="S307" s="9">
        <v>128.09999999999491</v>
      </c>
      <c r="T307" s="9">
        <v>7.500000000003638</v>
      </c>
      <c r="U307" s="9">
        <v>98.69999999999709</v>
      </c>
      <c r="V307" s="9">
        <v>58.599999999994907</v>
      </c>
      <c r="W307" s="9">
        <v>0</v>
      </c>
      <c r="X307" s="9">
        <v>88.5</v>
      </c>
      <c r="Y307" s="9">
        <v>51.599999999998545</v>
      </c>
      <c r="Z307" s="9">
        <v>64.999999999996362</v>
      </c>
      <c r="AA307" s="68"/>
      <c r="AB307" s="68"/>
      <c r="AC307" s="68"/>
      <c r="AD307" s="397"/>
      <c r="AE307" s="68"/>
      <c r="AF307" s="68"/>
    </row>
    <row r="308" spans="1:32" ht="15.75">
      <c r="A308" s="3" t="s">
        <v>154</v>
      </c>
      <c r="D308" s="34">
        <f t="shared" si="10"/>
        <v>2376.5000000000286</v>
      </c>
      <c r="E308" s="9">
        <v>213.30000000000007</v>
      </c>
      <c r="F308" s="9">
        <v>127.50000000000011</v>
      </c>
      <c r="G308" s="9">
        <v>138.5</v>
      </c>
      <c r="H308" s="9">
        <v>14.299999999999955</v>
      </c>
      <c r="I308" s="9">
        <v>180.99999999999977</v>
      </c>
      <c r="J308" s="9">
        <v>98.199999999999818</v>
      </c>
      <c r="K308" s="9">
        <v>104.69999999999982</v>
      </c>
      <c r="L308" s="9">
        <v>103.90000000000146</v>
      </c>
      <c r="M308" s="9">
        <v>68.200000000000728</v>
      </c>
      <c r="N308" s="9">
        <v>340.60000000000036</v>
      </c>
      <c r="O308" s="9">
        <v>0</v>
      </c>
      <c r="P308" s="9">
        <v>207.59999999999854</v>
      </c>
      <c r="Q308" s="9">
        <v>121.19999999999891</v>
      </c>
      <c r="R308" s="9">
        <v>125.20000000000073</v>
      </c>
      <c r="S308" s="9">
        <v>207.10000000000218</v>
      </c>
      <c r="T308" s="9">
        <v>68.700000000004366</v>
      </c>
      <c r="U308" s="9">
        <v>72.300000000006548</v>
      </c>
      <c r="V308" s="9">
        <v>30.100000000005821</v>
      </c>
      <c r="W308" s="9">
        <v>0</v>
      </c>
      <c r="X308" s="9">
        <v>132.20000000000437</v>
      </c>
      <c r="Y308" s="9">
        <v>0</v>
      </c>
      <c r="Z308" s="9">
        <v>21.900000000005093</v>
      </c>
      <c r="AA308" s="68"/>
      <c r="AB308" s="68"/>
      <c r="AC308" s="68"/>
      <c r="AD308" s="396"/>
      <c r="AE308" s="68"/>
      <c r="AF308" s="68"/>
    </row>
    <row r="309" spans="1:32" ht="15.75">
      <c r="A309" s="3" t="s">
        <v>835</v>
      </c>
      <c r="D309" s="34">
        <f t="shared" si="10"/>
        <v>2126.5000000000214</v>
      </c>
      <c r="E309" s="9">
        <v>249.3</v>
      </c>
      <c r="F309" s="9">
        <v>129.60000000000002</v>
      </c>
      <c r="G309" s="9">
        <v>178.90000000000009</v>
      </c>
      <c r="H309" s="9">
        <v>50.299999999999955</v>
      </c>
      <c r="I309" s="9">
        <v>163.29999999999995</v>
      </c>
      <c r="J309" s="9">
        <v>97</v>
      </c>
      <c r="K309" s="9">
        <v>99.849999999999454</v>
      </c>
      <c r="L309" s="9">
        <v>0</v>
      </c>
      <c r="M309" s="9">
        <v>7.1999999999989086</v>
      </c>
      <c r="N309" s="9">
        <v>244.69999999999891</v>
      </c>
      <c r="O309" s="9">
        <v>0</v>
      </c>
      <c r="P309" s="9">
        <v>104.19999999999891</v>
      </c>
      <c r="Q309" s="9">
        <v>218.39999999999964</v>
      </c>
      <c r="R309" s="9">
        <v>16.599999999998545</v>
      </c>
      <c r="S309" s="9">
        <v>222.05000000000291</v>
      </c>
      <c r="T309" s="9">
        <v>0</v>
      </c>
      <c r="U309" s="9">
        <v>26.700000000004366</v>
      </c>
      <c r="V309" s="9">
        <v>86.800000000006548</v>
      </c>
      <c r="W309" s="9">
        <v>0</v>
      </c>
      <c r="X309" s="9">
        <v>50.600000000002183</v>
      </c>
      <c r="Y309" s="9">
        <v>27.500000000007276</v>
      </c>
      <c r="Z309" s="9">
        <v>153.50000000000364</v>
      </c>
      <c r="AA309" s="68"/>
      <c r="AB309" s="68"/>
      <c r="AC309" s="68"/>
      <c r="AD309" s="396"/>
      <c r="AE309" s="68"/>
      <c r="AF309" s="68"/>
    </row>
    <row r="310" spans="1:32" ht="15.75">
      <c r="A310" t="s">
        <v>142</v>
      </c>
      <c r="B310" s="3"/>
      <c r="C310" s="3"/>
      <c r="D310" s="34">
        <f t="shared" si="10"/>
        <v>1855.100000000029</v>
      </c>
      <c r="E310" s="9">
        <v>298.60000000000002</v>
      </c>
      <c r="F310" s="9">
        <v>271.8</v>
      </c>
      <c r="G310" s="9">
        <v>137.30000000000007</v>
      </c>
      <c r="H310" s="9">
        <v>31.200000000000159</v>
      </c>
      <c r="I310" s="9">
        <v>182.49999999999977</v>
      </c>
      <c r="J310" s="9">
        <v>76.299999999998363</v>
      </c>
      <c r="K310" s="9">
        <v>103.20000000000073</v>
      </c>
      <c r="L310" s="9">
        <v>3.9000000000014552</v>
      </c>
      <c r="M310" s="9">
        <v>3.9000000000032742</v>
      </c>
      <c r="N310" s="9">
        <v>180.70000000000255</v>
      </c>
      <c r="O310" s="9">
        <v>0</v>
      </c>
      <c r="P310" s="9">
        <v>13.500000000001819</v>
      </c>
      <c r="Q310" s="9">
        <v>123.00000000000182</v>
      </c>
      <c r="R310" s="9">
        <v>14.299999999999272</v>
      </c>
      <c r="S310" s="9">
        <v>110.20000000000073</v>
      </c>
      <c r="T310" s="9">
        <v>13.099999999994907</v>
      </c>
      <c r="U310" s="9">
        <v>28.600000000002183</v>
      </c>
      <c r="V310" s="9">
        <v>116.00000000000364</v>
      </c>
      <c r="W310" s="9">
        <v>0</v>
      </c>
      <c r="X310" s="9">
        <v>74.200000000008004</v>
      </c>
      <c r="Y310" s="9">
        <v>0</v>
      </c>
      <c r="Z310" s="9">
        <v>72.800000000010186</v>
      </c>
      <c r="AA310" s="28"/>
      <c r="AB310" s="28"/>
      <c r="AC310" s="68"/>
      <c r="AD310" s="396"/>
      <c r="AE310" s="68"/>
      <c r="AF310" s="68"/>
    </row>
    <row r="311" spans="1:32" ht="15.75">
      <c r="A311" s="3" t="s">
        <v>809</v>
      </c>
      <c r="D311" s="34">
        <f t="shared" si="10"/>
        <v>1498.8999999999749</v>
      </c>
      <c r="E311" s="9">
        <v>295.80000000000007</v>
      </c>
      <c r="F311" s="9">
        <v>89.699999999999989</v>
      </c>
      <c r="G311" s="9">
        <v>110.49999999999989</v>
      </c>
      <c r="H311" s="9">
        <v>0</v>
      </c>
      <c r="I311" s="9">
        <v>162.49999999999989</v>
      </c>
      <c r="J311" s="9">
        <v>70.000000000000909</v>
      </c>
      <c r="K311" s="9">
        <v>7.5</v>
      </c>
      <c r="L311" s="9">
        <v>45.100000000000364</v>
      </c>
      <c r="M311" s="9">
        <v>0</v>
      </c>
      <c r="N311" s="9">
        <v>196.80000000000109</v>
      </c>
      <c r="O311" s="9">
        <v>0</v>
      </c>
      <c r="P311" s="9">
        <v>85.799999999999272</v>
      </c>
      <c r="Q311" s="9">
        <v>132.19999999999891</v>
      </c>
      <c r="R311" s="9">
        <v>29.300000000001091</v>
      </c>
      <c r="S311" s="9">
        <v>64.500000000001819</v>
      </c>
      <c r="T311" s="9">
        <v>0</v>
      </c>
      <c r="U311" s="9">
        <v>28.600000000002183</v>
      </c>
      <c r="V311" s="9">
        <v>22.099999999994907</v>
      </c>
      <c r="W311" s="9">
        <v>0</v>
      </c>
      <c r="X311" s="9">
        <v>65.299999999995634</v>
      </c>
      <c r="Y311" s="9">
        <v>64.999999999992724</v>
      </c>
      <c r="Z311" s="9">
        <v>28.199999999986176</v>
      </c>
      <c r="AA311" s="68"/>
      <c r="AB311" s="68"/>
      <c r="AC311" s="68"/>
      <c r="AD311" s="396"/>
      <c r="AE311" s="68"/>
      <c r="AF311" s="68"/>
    </row>
    <row r="312" spans="1:32" ht="15.75">
      <c r="A312" s="87" t="s">
        <v>1841</v>
      </c>
      <c r="D312" s="34">
        <f t="shared" si="10"/>
        <v>1726.399999999895</v>
      </c>
      <c r="E312" s="9">
        <v>186.79999999999995</v>
      </c>
      <c r="F312" s="9">
        <v>58.5</v>
      </c>
      <c r="G312" s="9">
        <v>109.20000000000016</v>
      </c>
      <c r="H312" s="9">
        <v>0</v>
      </c>
      <c r="I312" s="9">
        <v>133.80000000000018</v>
      </c>
      <c r="J312" s="9">
        <v>82.500000000001819</v>
      </c>
      <c r="K312" s="9">
        <v>108.59999999999854</v>
      </c>
      <c r="L312" s="9">
        <v>0</v>
      </c>
      <c r="M312" s="9">
        <v>0</v>
      </c>
      <c r="N312" s="9">
        <v>163.19999999999163</v>
      </c>
      <c r="O312" s="9">
        <v>0</v>
      </c>
      <c r="P312" s="9">
        <v>188.10000000000036</v>
      </c>
      <c r="Q312" s="9">
        <v>136.20000000000073</v>
      </c>
      <c r="R312" s="9">
        <v>30.399999999983265</v>
      </c>
      <c r="S312" s="9">
        <v>101.99999999998545</v>
      </c>
      <c r="T312" s="9">
        <v>5.9999999999854481</v>
      </c>
      <c r="U312" s="9">
        <v>58.599999999987631</v>
      </c>
      <c r="V312" s="9">
        <v>165.29999999998836</v>
      </c>
      <c r="W312" s="9">
        <v>0</v>
      </c>
      <c r="X312" s="9">
        <v>99.399999999986903</v>
      </c>
      <c r="Y312" s="9">
        <v>58.199999999993452</v>
      </c>
      <c r="Z312" s="9">
        <v>39.599999999991269</v>
      </c>
      <c r="AA312" s="235"/>
      <c r="AB312" s="235"/>
      <c r="AC312" s="68"/>
      <c r="AD312" s="396"/>
      <c r="AE312" s="68"/>
      <c r="AF312" s="68"/>
    </row>
    <row r="313" spans="1:32" ht="15.75">
      <c r="A313" s="3" t="s">
        <v>850</v>
      </c>
      <c r="D313" s="34">
        <f t="shared" si="10"/>
        <v>2190.800000000052</v>
      </c>
      <c r="E313" s="9">
        <v>271.09999999999991</v>
      </c>
      <c r="F313" s="9">
        <v>27.799999999999898</v>
      </c>
      <c r="G313" s="9">
        <v>155.59999999999985</v>
      </c>
      <c r="H313" s="9">
        <v>53.299999999999841</v>
      </c>
      <c r="I313" s="9">
        <v>187.90000000000009</v>
      </c>
      <c r="J313" s="9">
        <v>103.69999999999982</v>
      </c>
      <c r="K313" s="9">
        <v>184.30000000000109</v>
      </c>
      <c r="L313" s="9">
        <v>53.299999999999272</v>
      </c>
      <c r="M313" s="9">
        <v>0</v>
      </c>
      <c r="N313" s="9">
        <v>261.69999999999891</v>
      </c>
      <c r="O313" s="9">
        <v>0</v>
      </c>
      <c r="P313" s="9">
        <v>56.500000000001819</v>
      </c>
      <c r="Q313" s="9">
        <v>123.00000000000182</v>
      </c>
      <c r="R313" s="9">
        <v>107.80000000000655</v>
      </c>
      <c r="S313" s="9">
        <v>251.60000000000582</v>
      </c>
      <c r="T313" s="9">
        <v>7.500000000003638</v>
      </c>
      <c r="U313" s="9">
        <v>48.900000000008731</v>
      </c>
      <c r="V313" s="9">
        <v>113.80000000000655</v>
      </c>
      <c r="W313" s="9">
        <v>0</v>
      </c>
      <c r="X313" s="9">
        <v>79.500000000003638</v>
      </c>
      <c r="Y313" s="9">
        <v>0</v>
      </c>
      <c r="Z313" s="9">
        <v>103.50000000001455</v>
      </c>
      <c r="AA313" s="68"/>
      <c r="AB313" s="68"/>
      <c r="AC313" s="68"/>
      <c r="AD313" s="396"/>
      <c r="AE313" s="68"/>
      <c r="AF313" s="68"/>
    </row>
    <row r="314" spans="1:32" ht="15.75">
      <c r="A314" s="65" t="s">
        <v>2281</v>
      </c>
      <c r="D314" s="34">
        <f t="shared" si="10"/>
        <v>1830.6000000000126</v>
      </c>
      <c r="E314" s="9">
        <v>212.60000000000005</v>
      </c>
      <c r="F314" s="9">
        <v>6.4000000000000341</v>
      </c>
      <c r="G314" s="9">
        <v>46.600000000000023</v>
      </c>
      <c r="H314" s="9">
        <v>106.10000000000025</v>
      </c>
      <c r="I314" s="9">
        <v>163.30000000000018</v>
      </c>
      <c r="J314" s="9">
        <v>58.199999999998909</v>
      </c>
      <c r="K314" s="9">
        <v>93.100000000000364</v>
      </c>
      <c r="L314" s="9">
        <v>42.000000000000909</v>
      </c>
      <c r="M314" s="9">
        <v>40.600000000000364</v>
      </c>
      <c r="N314" s="9">
        <v>138.50000000000182</v>
      </c>
      <c r="O314" s="9">
        <v>7.500000000001819</v>
      </c>
      <c r="P314" s="9">
        <v>115.79999999999927</v>
      </c>
      <c r="Q314" s="9">
        <v>125.10000000000036</v>
      </c>
      <c r="R314" s="9">
        <v>128.90000000000146</v>
      </c>
      <c r="S314" s="9">
        <v>57.500000000001819</v>
      </c>
      <c r="T314" s="9">
        <v>12</v>
      </c>
      <c r="U314" s="9">
        <v>139.79999999999927</v>
      </c>
      <c r="V314" s="9">
        <v>220.90000000000509</v>
      </c>
      <c r="W314" s="9">
        <v>0</v>
      </c>
      <c r="X314" s="9">
        <v>12</v>
      </c>
      <c r="Y314" s="9">
        <v>0</v>
      </c>
      <c r="Z314" s="9">
        <v>103.70000000000073</v>
      </c>
      <c r="AA314" s="294"/>
      <c r="AB314" s="294"/>
      <c r="AC314" s="68"/>
      <c r="AD314" s="397"/>
      <c r="AE314" s="68"/>
      <c r="AF314" s="68"/>
    </row>
    <row r="315" spans="1:32" ht="15.75">
      <c r="A315" s="3" t="s">
        <v>820</v>
      </c>
      <c r="D315" s="34">
        <f t="shared" si="10"/>
        <v>1959.5000000000227</v>
      </c>
      <c r="E315" s="9">
        <v>204.70000000000002</v>
      </c>
      <c r="F315" s="9">
        <v>111.30000000000001</v>
      </c>
      <c r="G315" s="9">
        <v>169.39999999999986</v>
      </c>
      <c r="H315" s="9">
        <v>15.599999999999909</v>
      </c>
      <c r="I315" s="9">
        <v>244.5999999999998</v>
      </c>
      <c r="J315" s="9">
        <v>87.099999999998545</v>
      </c>
      <c r="K315" s="9">
        <v>51.399999999997817</v>
      </c>
      <c r="L315" s="9">
        <v>13.200000000004366</v>
      </c>
      <c r="M315" s="9">
        <v>9.000000000001819</v>
      </c>
      <c r="N315" s="9">
        <v>162.50000000000364</v>
      </c>
      <c r="O315" s="9">
        <v>131.30000000000291</v>
      </c>
      <c r="P315" s="9">
        <v>92.5</v>
      </c>
      <c r="Q315" s="9">
        <v>122.39999999999964</v>
      </c>
      <c r="R315" s="9">
        <v>7.2000000000007276</v>
      </c>
      <c r="S315" s="9">
        <v>176.90000000000509</v>
      </c>
      <c r="T315" s="9">
        <v>12.200000000000728</v>
      </c>
      <c r="U315" s="9">
        <v>108.19999999999709</v>
      </c>
      <c r="V315" s="9">
        <v>54.200000000008004</v>
      </c>
      <c r="W315" s="9">
        <v>0</v>
      </c>
      <c r="X315" s="9">
        <v>86.700000000004366</v>
      </c>
      <c r="Y315" s="9">
        <v>8.4000000000050932</v>
      </c>
      <c r="Z315" s="9">
        <v>90.699999999993452</v>
      </c>
      <c r="AA315" s="68"/>
      <c r="AB315" s="68"/>
      <c r="AC315" s="68"/>
      <c r="AD315" s="396"/>
      <c r="AE315" s="68"/>
      <c r="AF315" s="68"/>
    </row>
    <row r="316" spans="1:32" ht="15.75">
      <c r="A316" s="3" t="s">
        <v>819</v>
      </c>
      <c r="D316" s="34">
        <f t="shared" si="10"/>
        <v>1639.100000000019</v>
      </c>
      <c r="E316" s="9">
        <v>237.20000000000005</v>
      </c>
      <c r="F316" s="9">
        <v>105.00000000000006</v>
      </c>
      <c r="G316" s="9">
        <v>90.600000000000136</v>
      </c>
      <c r="H316" s="9">
        <v>0</v>
      </c>
      <c r="I316" s="9">
        <v>125.39999999999998</v>
      </c>
      <c r="J316" s="9">
        <v>96.499999999997272</v>
      </c>
      <c r="K316" s="9">
        <v>117.59999999999854</v>
      </c>
      <c r="L316" s="9">
        <v>7.5</v>
      </c>
      <c r="M316" s="9">
        <v>7.2000000000025466</v>
      </c>
      <c r="N316" s="9">
        <v>161.50000000000182</v>
      </c>
      <c r="O316" s="9">
        <v>0</v>
      </c>
      <c r="P316" s="9">
        <v>109.19999999999527</v>
      </c>
      <c r="Q316" s="9">
        <v>121.99999999999636</v>
      </c>
      <c r="R316" s="9">
        <v>25.200000000000728</v>
      </c>
      <c r="S316" s="9">
        <v>115.10000000000582</v>
      </c>
      <c r="T316" s="9">
        <v>10.700000000000728</v>
      </c>
      <c r="U316" s="9">
        <v>90.600000000002183</v>
      </c>
      <c r="V316" s="9">
        <v>63.400000000001455</v>
      </c>
      <c r="W316" s="9">
        <v>0</v>
      </c>
      <c r="X316" s="9">
        <v>68.900000000008731</v>
      </c>
      <c r="Y316" s="9">
        <v>0</v>
      </c>
      <c r="Z316" s="9">
        <v>85.500000000007276</v>
      </c>
      <c r="AA316" s="68"/>
      <c r="AB316" s="68"/>
      <c r="AC316" s="68"/>
      <c r="AD316" s="397"/>
      <c r="AE316" s="68"/>
      <c r="AF316" s="68"/>
    </row>
    <row r="317" spans="1:32" ht="15.75">
      <c r="A317" s="65" t="s">
        <v>2283</v>
      </c>
      <c r="D317" s="34">
        <f t="shared" si="10"/>
        <v>1485.6000000000008</v>
      </c>
      <c r="E317" s="9">
        <v>107.19999999999999</v>
      </c>
      <c r="F317" s="9">
        <v>146.10000000000002</v>
      </c>
      <c r="G317" s="9">
        <v>23.899999999999977</v>
      </c>
      <c r="H317" s="9">
        <v>0</v>
      </c>
      <c r="I317" s="9">
        <v>202.14999999999992</v>
      </c>
      <c r="J317" s="9">
        <v>56</v>
      </c>
      <c r="K317" s="9">
        <v>146.89999999999873</v>
      </c>
      <c r="L317" s="9">
        <v>80.199999999997999</v>
      </c>
      <c r="M317" s="9">
        <v>58.299999999997453</v>
      </c>
      <c r="N317" s="9">
        <v>201.449999999998</v>
      </c>
      <c r="O317" s="9">
        <v>0</v>
      </c>
      <c r="P317" s="9">
        <v>34.300000000004729</v>
      </c>
      <c r="Q317" s="9">
        <v>8.1000000000040018</v>
      </c>
      <c r="R317" s="9">
        <v>47.299999999999272</v>
      </c>
      <c r="S317" s="9">
        <v>61.299999999997453</v>
      </c>
      <c r="T317" s="9">
        <v>0</v>
      </c>
      <c r="U317" s="9">
        <v>104.80000000000109</v>
      </c>
      <c r="V317" s="9">
        <v>93.600000000002183</v>
      </c>
      <c r="W317" s="9">
        <v>0</v>
      </c>
      <c r="X317" s="9">
        <v>86.700000000000728</v>
      </c>
      <c r="Y317" s="9">
        <v>0</v>
      </c>
      <c r="Z317" s="9">
        <v>27.299999999999272</v>
      </c>
      <c r="AA317" s="294"/>
      <c r="AB317" s="294"/>
      <c r="AC317" s="68"/>
      <c r="AD317" s="397"/>
      <c r="AE317" s="68"/>
      <c r="AF317" s="68"/>
    </row>
    <row r="318" spans="1:32" ht="15.75">
      <c r="A318" s="65" t="s">
        <v>2543</v>
      </c>
      <c r="D318" s="34">
        <f t="shared" si="10"/>
        <v>1755.3000000000366</v>
      </c>
      <c r="E318" s="9">
        <v>197</v>
      </c>
      <c r="F318" s="9">
        <v>128.19999999999999</v>
      </c>
      <c r="G318" s="9">
        <v>78.600000000000023</v>
      </c>
      <c r="H318" s="9">
        <v>0</v>
      </c>
      <c r="I318" s="9">
        <v>190.70000000000005</v>
      </c>
      <c r="J318" s="9">
        <v>138.89999999999964</v>
      </c>
      <c r="K318" s="9">
        <v>41.899999999998727</v>
      </c>
      <c r="L318" s="9">
        <v>3.8999999999996362</v>
      </c>
      <c r="M318" s="9">
        <v>3.9000000000050932</v>
      </c>
      <c r="N318" s="9">
        <v>166.50000000000546</v>
      </c>
      <c r="O318" s="9">
        <v>192.399999999996</v>
      </c>
      <c r="P318" s="9">
        <v>106.09999999999673</v>
      </c>
      <c r="Q318" s="9">
        <v>132.89999999999964</v>
      </c>
      <c r="R318" s="9">
        <v>20.900000000005093</v>
      </c>
      <c r="S318" s="9">
        <v>112.10000000000582</v>
      </c>
      <c r="T318" s="9">
        <v>24.000000000003638</v>
      </c>
      <c r="U318" s="9">
        <v>59.80000000000291</v>
      </c>
      <c r="V318" s="9">
        <v>48.900000000008731</v>
      </c>
      <c r="W318" s="9">
        <v>0</v>
      </c>
      <c r="X318" s="9">
        <v>74.200000000008004</v>
      </c>
      <c r="Y318" s="9">
        <v>0</v>
      </c>
      <c r="Z318" s="9">
        <v>34.400000000001455</v>
      </c>
      <c r="AA318" s="294"/>
      <c r="AB318" s="294"/>
      <c r="AC318" s="68"/>
      <c r="AD318" s="396"/>
      <c r="AE318" s="68"/>
      <c r="AF318" s="68"/>
    </row>
    <row r="319" spans="1:32" ht="15.75">
      <c r="A319" s="3" t="s">
        <v>804</v>
      </c>
      <c r="D319" s="34">
        <f t="shared" si="10"/>
        <v>2232.6999999999725</v>
      </c>
      <c r="E319" s="9">
        <v>239.79999999999995</v>
      </c>
      <c r="F319" s="9">
        <v>179.10000000000002</v>
      </c>
      <c r="G319" s="9">
        <v>104.90000000000009</v>
      </c>
      <c r="H319" s="9">
        <v>0</v>
      </c>
      <c r="I319" s="9">
        <v>144.69999999999993</v>
      </c>
      <c r="J319" s="9">
        <v>128.79999999999927</v>
      </c>
      <c r="K319" s="9">
        <v>133.30000000000018</v>
      </c>
      <c r="L319" s="9">
        <v>28.599999999998545</v>
      </c>
      <c r="M319" s="9">
        <v>89.299999999999272</v>
      </c>
      <c r="N319" s="9">
        <v>180.90000000000146</v>
      </c>
      <c r="O319" s="9">
        <v>0</v>
      </c>
      <c r="P319" s="9">
        <v>134.29999999999563</v>
      </c>
      <c r="Q319" s="9">
        <v>113.59999999999491</v>
      </c>
      <c r="R319" s="9">
        <v>158.39999999999782</v>
      </c>
      <c r="S319" s="9">
        <v>168.59999999999854</v>
      </c>
      <c r="T319" s="9">
        <v>79.799999999995634</v>
      </c>
      <c r="U319" s="9">
        <v>76.399999999994179</v>
      </c>
      <c r="V319" s="9">
        <v>87.299999999995634</v>
      </c>
      <c r="W319" s="9">
        <v>0</v>
      </c>
      <c r="X319" s="9">
        <v>64.799999999999272</v>
      </c>
      <c r="Y319" s="9">
        <v>99.100000000002183</v>
      </c>
      <c r="Z319" s="9">
        <v>21</v>
      </c>
      <c r="AA319" s="68"/>
      <c r="AB319" s="68"/>
      <c r="AC319" s="68"/>
      <c r="AD319" s="397"/>
      <c r="AE319" s="68"/>
      <c r="AF319" s="68"/>
    </row>
    <row r="320" spans="1:32" ht="15.75">
      <c r="A320" s="65" t="s">
        <v>2259</v>
      </c>
      <c r="D320" s="34">
        <f t="shared" si="10"/>
        <v>1852.8000000000263</v>
      </c>
      <c r="E320" s="9">
        <v>274.30000000000007</v>
      </c>
      <c r="F320" s="9">
        <v>105.29999999999995</v>
      </c>
      <c r="G320" s="9">
        <v>118.80000000000007</v>
      </c>
      <c r="H320" s="9">
        <v>0</v>
      </c>
      <c r="I320" s="9">
        <v>150.70000000000005</v>
      </c>
      <c r="J320" s="9">
        <v>30.199999999998909</v>
      </c>
      <c r="K320" s="9">
        <v>176.59999999999854</v>
      </c>
      <c r="L320" s="9">
        <v>107.89999999999964</v>
      </c>
      <c r="M320" s="9">
        <v>22.199999999998909</v>
      </c>
      <c r="N320" s="9">
        <v>217.40000000000146</v>
      </c>
      <c r="O320" s="9">
        <v>26.399999999999636</v>
      </c>
      <c r="P320" s="9">
        <v>12.300000000001091</v>
      </c>
      <c r="Q320" s="9">
        <v>107.80000000000109</v>
      </c>
      <c r="R320" s="9">
        <v>13.200000000004366</v>
      </c>
      <c r="S320" s="9">
        <v>190.6000000000131</v>
      </c>
      <c r="T320" s="9">
        <v>11.700000000004366</v>
      </c>
      <c r="U320" s="9">
        <v>22.000000000003638</v>
      </c>
      <c r="V320" s="9">
        <v>131.70000000000073</v>
      </c>
      <c r="W320" s="9">
        <v>0</v>
      </c>
      <c r="X320" s="9">
        <v>74</v>
      </c>
      <c r="Y320" s="9">
        <v>0</v>
      </c>
      <c r="Z320" s="9">
        <v>59.700000000000728</v>
      </c>
      <c r="AA320" s="294"/>
      <c r="AB320" s="294"/>
      <c r="AC320" s="68"/>
      <c r="AD320" s="397"/>
      <c r="AE320" s="68"/>
      <c r="AF320" s="68"/>
    </row>
    <row r="321" spans="1:32" ht="15.75">
      <c r="A321" s="65" t="s">
        <v>2217</v>
      </c>
      <c r="B321" s="3"/>
      <c r="C321" s="3"/>
      <c r="D321" s="34">
        <f t="shared" ref="D321:D336" si="11">SUM(E321:DZ321)</f>
        <v>1543.0000000000252</v>
      </c>
      <c r="E321" s="9">
        <v>290.19999999999993</v>
      </c>
      <c r="F321" s="9">
        <v>53.099999999999966</v>
      </c>
      <c r="G321" s="9">
        <v>108.19999999999999</v>
      </c>
      <c r="H321" s="9">
        <v>0</v>
      </c>
      <c r="I321" s="9">
        <v>158.80000000000007</v>
      </c>
      <c r="J321" s="9">
        <v>39.300000000001091</v>
      </c>
      <c r="K321" s="9">
        <v>60.500000000000909</v>
      </c>
      <c r="L321" s="9">
        <v>1.3999999999996362</v>
      </c>
      <c r="M321" s="9">
        <v>18</v>
      </c>
      <c r="N321" s="9">
        <v>130</v>
      </c>
      <c r="O321" s="9">
        <v>40.499999999998181</v>
      </c>
      <c r="P321" s="9">
        <v>8.3999999999978172</v>
      </c>
      <c r="Q321" s="9">
        <v>126.89999999999782</v>
      </c>
      <c r="R321" s="9">
        <v>7.500000000007276</v>
      </c>
      <c r="S321" s="9">
        <v>232.700000000008</v>
      </c>
      <c r="T321" s="9">
        <v>81.600000000005821</v>
      </c>
      <c r="U321" s="9">
        <v>0</v>
      </c>
      <c r="V321" s="9">
        <v>106.80000000000655</v>
      </c>
      <c r="W321" s="9">
        <v>0</v>
      </c>
      <c r="X321" s="9">
        <v>70.100000000002183</v>
      </c>
      <c r="Y321" s="9">
        <v>9</v>
      </c>
      <c r="Z321" s="9">
        <v>0</v>
      </c>
      <c r="AA321" s="294"/>
      <c r="AB321" s="294"/>
      <c r="AC321" s="68"/>
      <c r="AD321" s="396"/>
      <c r="AE321" s="68"/>
      <c r="AF321" s="68"/>
    </row>
    <row r="322" spans="1:32" ht="15.75">
      <c r="A322" s="65" t="s">
        <v>31</v>
      </c>
      <c r="D322" s="34">
        <f t="shared" si="11"/>
        <v>2207.3500000000413</v>
      </c>
      <c r="E322" s="9">
        <v>201.0499999999999</v>
      </c>
      <c r="F322" s="9">
        <v>103</v>
      </c>
      <c r="G322" s="9">
        <v>156.20000000000005</v>
      </c>
      <c r="H322" s="9">
        <v>0</v>
      </c>
      <c r="I322" s="9">
        <v>209.19999999999993</v>
      </c>
      <c r="J322" s="9">
        <v>119.80000000000291</v>
      </c>
      <c r="K322" s="9">
        <v>38.800000000004729</v>
      </c>
      <c r="L322" s="9">
        <v>41.999999999998181</v>
      </c>
      <c r="M322" s="9">
        <v>60.199999999998909</v>
      </c>
      <c r="N322" s="9">
        <v>263.09999999999673</v>
      </c>
      <c r="O322" s="9">
        <v>0</v>
      </c>
      <c r="P322" s="9">
        <v>114.50000000000364</v>
      </c>
      <c r="Q322" s="9">
        <v>156.00000000000364</v>
      </c>
      <c r="R322" s="9">
        <v>15.500000000003638</v>
      </c>
      <c r="S322" s="9">
        <v>192.20000000000073</v>
      </c>
      <c r="T322" s="9">
        <v>67.900000000005093</v>
      </c>
      <c r="U322" s="9">
        <v>57.200000000004366</v>
      </c>
      <c r="V322" s="9">
        <v>134.200000000008</v>
      </c>
      <c r="W322" s="9">
        <v>0</v>
      </c>
      <c r="X322" s="9">
        <v>153.50000000000364</v>
      </c>
      <c r="Y322" s="9">
        <v>36.400000000001455</v>
      </c>
      <c r="Z322" s="9">
        <v>86.600000000005821</v>
      </c>
      <c r="AA322" s="294"/>
      <c r="AB322" s="294"/>
      <c r="AC322" s="68"/>
      <c r="AD322" s="396"/>
      <c r="AE322" s="68"/>
      <c r="AF322" s="68"/>
    </row>
    <row r="323" spans="1:32" ht="15.75">
      <c r="A323" s="3" t="s">
        <v>861</v>
      </c>
      <c r="D323" s="34">
        <f t="shared" si="11"/>
        <v>1989.6999999999248</v>
      </c>
      <c r="E323" s="9">
        <v>282.20000000000005</v>
      </c>
      <c r="F323" s="9">
        <v>58.500000000000057</v>
      </c>
      <c r="G323" s="9">
        <v>130.10000000000002</v>
      </c>
      <c r="H323" s="9">
        <v>56.800000000000068</v>
      </c>
      <c r="I323" s="9">
        <v>133.29999999999995</v>
      </c>
      <c r="J323" s="9">
        <v>107.70000000000073</v>
      </c>
      <c r="K323" s="9">
        <v>18.999999999998181</v>
      </c>
      <c r="L323" s="9">
        <v>78.300000000004729</v>
      </c>
      <c r="M323" s="9">
        <v>73.400000000003274</v>
      </c>
      <c r="N323" s="9">
        <v>218.00000000000182</v>
      </c>
      <c r="O323" s="9">
        <v>6.000000000001819</v>
      </c>
      <c r="P323" s="9">
        <v>137.69999999999891</v>
      </c>
      <c r="Q323" s="9">
        <v>122.99999999999818</v>
      </c>
      <c r="R323" s="9">
        <v>31.499999999992724</v>
      </c>
      <c r="S323" s="9">
        <v>156.79999999999563</v>
      </c>
      <c r="T323" s="9">
        <v>65.299999999991996</v>
      </c>
      <c r="U323" s="9">
        <v>33.099999999991269</v>
      </c>
      <c r="V323" s="9">
        <v>86.499999999989086</v>
      </c>
      <c r="W323" s="9">
        <v>5.1999999999898137</v>
      </c>
      <c r="X323" s="9">
        <v>82.599999999983993</v>
      </c>
      <c r="Y323" s="9">
        <v>71.699999999993452</v>
      </c>
      <c r="Z323" s="9">
        <v>32.999999999989086</v>
      </c>
      <c r="AA323" s="68"/>
      <c r="AB323" s="68"/>
      <c r="AC323" s="68"/>
      <c r="AD323" s="396"/>
      <c r="AE323" s="68"/>
      <c r="AF323" s="68"/>
    </row>
    <row r="324" spans="1:32" ht="15.75">
      <c r="A324" s="3" t="s">
        <v>826</v>
      </c>
      <c r="B324" s="3"/>
      <c r="C324" s="3"/>
      <c r="D324" s="34">
        <f t="shared" si="11"/>
        <v>1383.6999999999809</v>
      </c>
      <c r="E324" s="9">
        <v>162.6</v>
      </c>
      <c r="F324" s="9">
        <v>117.20000000000002</v>
      </c>
      <c r="G324" s="9">
        <v>65.899999999999977</v>
      </c>
      <c r="H324" s="9">
        <v>26.39999999999992</v>
      </c>
      <c r="I324" s="9">
        <v>138.80000000000001</v>
      </c>
      <c r="J324" s="9">
        <v>91.599999999999454</v>
      </c>
      <c r="K324" s="9">
        <v>17.399999999999636</v>
      </c>
      <c r="L324" s="9">
        <v>23.999999999999091</v>
      </c>
      <c r="M324" s="9">
        <v>10.399999999999636</v>
      </c>
      <c r="N324" s="9">
        <v>157.99999999999818</v>
      </c>
      <c r="O324" s="9">
        <v>9.8999999999978172</v>
      </c>
      <c r="P324" s="9">
        <v>113.09999999999854</v>
      </c>
      <c r="Q324" s="9">
        <v>132.60000000000036</v>
      </c>
      <c r="R324" s="9">
        <v>31.899999999999636</v>
      </c>
      <c r="S324" s="9">
        <v>69.699999999998909</v>
      </c>
      <c r="T324" s="9">
        <v>20.299999999997453</v>
      </c>
      <c r="U324" s="9">
        <v>116.09999999999491</v>
      </c>
      <c r="V324" s="9">
        <v>70.299999999997453</v>
      </c>
      <c r="W324" s="9">
        <v>0</v>
      </c>
      <c r="X324" s="9">
        <v>7.5</v>
      </c>
      <c r="Y324" s="9">
        <v>0</v>
      </c>
      <c r="Z324" s="9">
        <v>0</v>
      </c>
      <c r="AA324" s="68"/>
      <c r="AB324" s="68"/>
      <c r="AC324" s="68"/>
      <c r="AD324" s="396"/>
      <c r="AE324" s="68"/>
      <c r="AF324" s="68"/>
    </row>
    <row r="325" spans="1:32" ht="15.75">
      <c r="A325" s="3" t="s">
        <v>853</v>
      </c>
      <c r="D325" s="34">
        <f t="shared" si="11"/>
        <v>1117.1999999999916</v>
      </c>
      <c r="E325" s="9">
        <v>137.19999999999999</v>
      </c>
      <c r="F325" s="9">
        <v>74.299999999999983</v>
      </c>
      <c r="G325" s="9">
        <v>1.3000000000000114</v>
      </c>
      <c r="H325" s="9">
        <v>0</v>
      </c>
      <c r="I325" s="9">
        <v>139.19999999999993</v>
      </c>
      <c r="J325" s="9">
        <v>2.7999999999983629</v>
      </c>
      <c r="K325" s="9">
        <v>6.999999999998181</v>
      </c>
      <c r="L325" s="9">
        <v>69</v>
      </c>
      <c r="M325" s="9">
        <v>47.000000000000909</v>
      </c>
      <c r="N325" s="9">
        <v>131.60000000000036</v>
      </c>
      <c r="O325" s="9">
        <v>47.900000000003274</v>
      </c>
      <c r="P325" s="9">
        <v>19.000000000001819</v>
      </c>
      <c r="Q325" s="9">
        <v>141.60000000000036</v>
      </c>
      <c r="R325" s="9">
        <v>40.999999999998181</v>
      </c>
      <c r="S325" s="9">
        <v>10.799999999997453</v>
      </c>
      <c r="T325" s="9">
        <v>6.499999999998181</v>
      </c>
      <c r="U325" s="9">
        <v>99.299999999997453</v>
      </c>
      <c r="V325" s="9">
        <v>26.499999999998181</v>
      </c>
      <c r="W325" s="9">
        <v>0</v>
      </c>
      <c r="X325" s="9">
        <v>115.19999999999891</v>
      </c>
      <c r="Y325" s="9">
        <v>0</v>
      </c>
      <c r="Z325" s="9">
        <v>0</v>
      </c>
      <c r="AA325" s="68"/>
      <c r="AB325" s="68"/>
      <c r="AC325" s="68"/>
      <c r="AD325" s="397"/>
      <c r="AE325" s="68"/>
      <c r="AF325" s="68"/>
    </row>
    <row r="326" spans="1:32" ht="15.75">
      <c r="A326" s="65" t="s">
        <v>33</v>
      </c>
      <c r="B326" s="3"/>
      <c r="C326" s="3"/>
      <c r="D326" s="34">
        <f t="shared" si="11"/>
        <v>2194.3999999999851</v>
      </c>
      <c r="E326" s="9">
        <v>187.5</v>
      </c>
      <c r="F326" s="9">
        <v>152.90000000000009</v>
      </c>
      <c r="G326" s="9">
        <v>139.20000000000005</v>
      </c>
      <c r="H326" s="9">
        <v>0</v>
      </c>
      <c r="I326" s="9">
        <v>219.5</v>
      </c>
      <c r="J326" s="9">
        <v>95.600000000002183</v>
      </c>
      <c r="K326" s="9">
        <v>98.200000000000728</v>
      </c>
      <c r="L326" s="9">
        <v>59.799999999997453</v>
      </c>
      <c r="M326" s="9">
        <v>42.299999999999272</v>
      </c>
      <c r="N326" s="9">
        <v>265.09999999999673</v>
      </c>
      <c r="O326" s="9">
        <v>153.60000000000036</v>
      </c>
      <c r="P326" s="9">
        <v>122.30000000000109</v>
      </c>
      <c r="Q326" s="9">
        <v>126.60000000000218</v>
      </c>
      <c r="R326" s="9">
        <v>33</v>
      </c>
      <c r="S326" s="9">
        <v>135.50000000000364</v>
      </c>
      <c r="T326" s="9">
        <v>7.499999999996362</v>
      </c>
      <c r="U326" s="9">
        <v>76.69999999999709</v>
      </c>
      <c r="V326" s="9">
        <v>90.399999999997817</v>
      </c>
      <c r="W326" s="9">
        <v>0</v>
      </c>
      <c r="X326" s="9">
        <v>111.39999999999782</v>
      </c>
      <c r="Y326" s="9">
        <v>13.19999999999709</v>
      </c>
      <c r="Z326" s="9">
        <v>64.099999999994907</v>
      </c>
      <c r="AA326" s="294"/>
      <c r="AB326" s="294"/>
      <c r="AC326" s="68"/>
      <c r="AD326" s="396"/>
      <c r="AE326" s="68"/>
      <c r="AF326" s="68"/>
    </row>
    <row r="327" spans="1:32" ht="15.75">
      <c r="A327" s="65" t="s">
        <v>37</v>
      </c>
      <c r="D327" s="34">
        <f t="shared" si="11"/>
        <v>1799.1000000000508</v>
      </c>
      <c r="E327" s="9">
        <v>184.90000000000003</v>
      </c>
      <c r="F327" s="9">
        <v>54.400000000000091</v>
      </c>
      <c r="G327" s="9">
        <v>135.19999999999987</v>
      </c>
      <c r="H327" s="9">
        <v>19.499999999999886</v>
      </c>
      <c r="I327" s="9">
        <v>170.79999999999995</v>
      </c>
      <c r="J327" s="9">
        <v>150.19999999999891</v>
      </c>
      <c r="K327" s="9">
        <v>107.49999999999909</v>
      </c>
      <c r="L327" s="9">
        <v>7.7000000000007276</v>
      </c>
      <c r="M327" s="9">
        <v>38.500000000003638</v>
      </c>
      <c r="N327" s="9">
        <v>224.80000000000473</v>
      </c>
      <c r="O327" s="9">
        <v>0</v>
      </c>
      <c r="P327" s="9">
        <v>178.5</v>
      </c>
      <c r="Q327" s="9">
        <v>122.39999999999964</v>
      </c>
      <c r="R327" s="9">
        <v>0</v>
      </c>
      <c r="S327" s="9">
        <v>162.60000000000582</v>
      </c>
      <c r="T327" s="9">
        <v>7.000000000007276</v>
      </c>
      <c r="U327" s="9">
        <v>48.700000000008004</v>
      </c>
      <c r="V327" s="9">
        <v>80.80000000000291</v>
      </c>
      <c r="W327" s="9">
        <v>0</v>
      </c>
      <c r="X327" s="9">
        <v>86.100000000005821</v>
      </c>
      <c r="Y327" s="9">
        <v>0</v>
      </c>
      <c r="Z327" s="9">
        <v>19.500000000014552</v>
      </c>
      <c r="AA327" s="294"/>
      <c r="AB327" s="294"/>
      <c r="AC327" s="68"/>
      <c r="AD327" s="396"/>
      <c r="AE327" s="68"/>
      <c r="AF327" s="68"/>
    </row>
    <row r="328" spans="1:32" ht="15.75">
      <c r="A328" t="s">
        <v>143</v>
      </c>
      <c r="D328" s="34">
        <f t="shared" si="11"/>
        <v>2120.4000000000287</v>
      </c>
      <c r="E328" s="9">
        <v>164.89999999999998</v>
      </c>
      <c r="F328" s="9">
        <v>123.29999999999995</v>
      </c>
      <c r="G328" s="9">
        <v>126.99999999999989</v>
      </c>
      <c r="H328" s="9">
        <v>39.699999999999818</v>
      </c>
      <c r="I328" s="9">
        <v>166.39999999999975</v>
      </c>
      <c r="J328" s="9">
        <v>89.400000000003274</v>
      </c>
      <c r="K328" s="9">
        <v>147.09999999999854</v>
      </c>
      <c r="L328" s="9">
        <v>0</v>
      </c>
      <c r="M328" s="9">
        <v>56.799999999997453</v>
      </c>
      <c r="N328" s="9">
        <v>221.39999999999782</v>
      </c>
      <c r="O328" s="9">
        <v>121.19999999999345</v>
      </c>
      <c r="P328" s="9">
        <v>174.29999999999927</v>
      </c>
      <c r="Q328" s="9">
        <v>121.19999999999891</v>
      </c>
      <c r="R328" s="9">
        <v>32.300000000006548</v>
      </c>
      <c r="S328" s="9">
        <v>165.30000000000291</v>
      </c>
      <c r="T328" s="9">
        <v>74.100000000002183</v>
      </c>
      <c r="U328" s="9">
        <v>53.300000000006548</v>
      </c>
      <c r="V328" s="9">
        <v>106.00000000000364</v>
      </c>
      <c r="W328" s="9">
        <v>0</v>
      </c>
      <c r="X328" s="9">
        <v>79.500000000003638</v>
      </c>
      <c r="Y328" s="9">
        <v>7.000000000003638</v>
      </c>
      <c r="Z328" s="9">
        <v>50.200000000011642</v>
      </c>
      <c r="AA328" s="28"/>
      <c r="AB328" s="28"/>
      <c r="AC328" s="68"/>
      <c r="AD328" s="396"/>
      <c r="AE328" s="68"/>
      <c r="AF328" s="68"/>
    </row>
    <row r="329" spans="1:32" ht="15.75">
      <c r="A329" s="87" t="s">
        <v>1843</v>
      </c>
      <c r="D329" s="34">
        <f t="shared" si="11"/>
        <v>1942.1000000000345</v>
      </c>
      <c r="E329" s="9">
        <v>275</v>
      </c>
      <c r="F329" s="9">
        <v>126.20000000000005</v>
      </c>
      <c r="G329" s="9">
        <v>116.79999999999995</v>
      </c>
      <c r="H329" s="9">
        <v>51.800000000000068</v>
      </c>
      <c r="I329" s="9">
        <v>217.29999999999995</v>
      </c>
      <c r="J329" s="9">
        <v>78.600000000002183</v>
      </c>
      <c r="K329" s="9">
        <v>37.250000000001819</v>
      </c>
      <c r="L329" s="9">
        <v>87.000000000003638</v>
      </c>
      <c r="M329" s="9">
        <v>9.4000000000050932</v>
      </c>
      <c r="N329" s="9">
        <v>192.60000000000582</v>
      </c>
      <c r="O329" s="9">
        <v>0</v>
      </c>
      <c r="P329" s="9">
        <v>146.39999999999964</v>
      </c>
      <c r="Q329" s="9">
        <v>126.60000000000036</v>
      </c>
      <c r="R329" s="9">
        <v>134.20000000000437</v>
      </c>
      <c r="S329" s="9">
        <v>118.950000000008</v>
      </c>
      <c r="T329" s="9">
        <v>7.499999999996362</v>
      </c>
      <c r="U329" s="9">
        <v>51.000000000007276</v>
      </c>
      <c r="V329" s="9">
        <v>59.299999999999272</v>
      </c>
      <c r="W329" s="9">
        <v>0</v>
      </c>
      <c r="X329" s="9">
        <v>86.69999999999709</v>
      </c>
      <c r="Y329" s="9">
        <v>0</v>
      </c>
      <c r="Z329" s="9">
        <v>19.500000000003638</v>
      </c>
      <c r="AA329" s="235"/>
      <c r="AB329" s="235"/>
      <c r="AC329" s="68"/>
      <c r="AD329" s="396"/>
      <c r="AE329" s="68"/>
      <c r="AF329" s="68"/>
    </row>
    <row r="330" spans="1:32" ht="15.75">
      <c r="A330" s="65" t="s">
        <v>39</v>
      </c>
      <c r="D330" s="34">
        <f t="shared" si="11"/>
        <v>1850.5000000000259</v>
      </c>
      <c r="E330" s="9">
        <v>202.70000000000005</v>
      </c>
      <c r="F330" s="9">
        <v>120.10000000000008</v>
      </c>
      <c r="G330" s="9">
        <v>95.399999999999977</v>
      </c>
      <c r="H330" s="9">
        <v>70.399999999999977</v>
      </c>
      <c r="I330" s="9">
        <v>144.99999999999977</v>
      </c>
      <c r="J330" s="9">
        <v>190.40000000000055</v>
      </c>
      <c r="K330" s="9">
        <v>129.50000000000091</v>
      </c>
      <c r="L330" s="9">
        <v>0</v>
      </c>
      <c r="M330" s="9">
        <v>31.899999999998727</v>
      </c>
      <c r="N330" s="9">
        <v>150</v>
      </c>
      <c r="O330" s="9">
        <v>0</v>
      </c>
      <c r="P330" s="9">
        <v>99.600000000004002</v>
      </c>
      <c r="Q330" s="9">
        <v>100.20000000000255</v>
      </c>
      <c r="R330" s="9">
        <v>47.900000000005093</v>
      </c>
      <c r="S330" s="9">
        <v>226.30000000000473</v>
      </c>
      <c r="T330" s="9">
        <v>37.100000000000364</v>
      </c>
      <c r="U330" s="9">
        <v>82.500000000001819</v>
      </c>
      <c r="V330" s="9">
        <v>10.200000000004366</v>
      </c>
      <c r="W330" s="9">
        <v>0</v>
      </c>
      <c r="X330" s="9">
        <v>0</v>
      </c>
      <c r="Y330" s="9">
        <v>51</v>
      </c>
      <c r="Z330" s="9">
        <v>60.30000000000291</v>
      </c>
      <c r="AA330" s="294"/>
      <c r="AB330" s="294"/>
      <c r="AC330" s="68"/>
      <c r="AD330" s="396"/>
      <c r="AE330" s="68"/>
      <c r="AF330" s="68"/>
    </row>
    <row r="331" spans="1:32" ht="15.75">
      <c r="A331" s="65" t="s">
        <v>2260</v>
      </c>
      <c r="D331" s="34">
        <f t="shared" si="11"/>
        <v>1818.5999999999804</v>
      </c>
      <c r="E331" s="9">
        <v>235</v>
      </c>
      <c r="F331" s="9">
        <v>101.79999999999995</v>
      </c>
      <c r="G331" s="9">
        <v>71.199999999999932</v>
      </c>
      <c r="H331" s="9">
        <v>0</v>
      </c>
      <c r="I331" s="9">
        <v>204.19999999999982</v>
      </c>
      <c r="J331" s="9">
        <v>123.90000000000055</v>
      </c>
      <c r="K331" s="9">
        <v>121.10000000000036</v>
      </c>
      <c r="L331" s="9">
        <v>11.999999999998181</v>
      </c>
      <c r="M331" s="9">
        <v>0</v>
      </c>
      <c r="N331" s="9">
        <v>160.50000000000182</v>
      </c>
      <c r="O331" s="9">
        <v>0</v>
      </c>
      <c r="P331" s="9">
        <v>146.09999999999854</v>
      </c>
      <c r="Q331" s="9">
        <v>107.79999999999927</v>
      </c>
      <c r="R331" s="9">
        <v>39.399999999995998</v>
      </c>
      <c r="S331" s="9">
        <v>155.59999999999673</v>
      </c>
      <c r="T331" s="9">
        <v>20.69999999999709</v>
      </c>
      <c r="U331" s="9">
        <v>46.399999999999636</v>
      </c>
      <c r="V331" s="9">
        <v>52.800000000001091</v>
      </c>
      <c r="W331" s="9">
        <v>0</v>
      </c>
      <c r="X331" s="9">
        <v>79.700000000000728</v>
      </c>
      <c r="Y331" s="9">
        <v>67.19999999999709</v>
      </c>
      <c r="Z331" s="9">
        <v>73.199999999993452</v>
      </c>
      <c r="AA331" s="294"/>
      <c r="AB331" s="294"/>
      <c r="AC331" s="68"/>
      <c r="AD331" s="396"/>
      <c r="AE331" s="68"/>
      <c r="AF331" s="68"/>
    </row>
    <row r="332" spans="1:32" ht="15.75">
      <c r="A332" t="s">
        <v>144</v>
      </c>
      <c r="D332" s="34">
        <f t="shared" si="11"/>
        <v>1334.6000000000095</v>
      </c>
      <c r="E332" s="9">
        <v>131.60000000000002</v>
      </c>
      <c r="F332" s="9">
        <v>70.000000000000057</v>
      </c>
      <c r="G332" s="9">
        <v>39.599999999999966</v>
      </c>
      <c r="H332" s="9">
        <v>76.699999999999932</v>
      </c>
      <c r="I332" s="9">
        <v>149.7999999999999</v>
      </c>
      <c r="J332" s="9">
        <v>41.799999999999272</v>
      </c>
      <c r="K332" s="9">
        <v>5.9999999999990905</v>
      </c>
      <c r="L332" s="9">
        <v>0</v>
      </c>
      <c r="M332" s="9">
        <v>5.6000000000012733</v>
      </c>
      <c r="N332" s="9">
        <v>226.20000000000164</v>
      </c>
      <c r="O332" s="9">
        <v>4.7999999999974534</v>
      </c>
      <c r="P332" s="9">
        <v>11.399999999999636</v>
      </c>
      <c r="Q332" s="9">
        <v>229.80000000000109</v>
      </c>
      <c r="R332" s="9">
        <v>16.700000000004366</v>
      </c>
      <c r="S332" s="9">
        <v>58.100000000002183</v>
      </c>
      <c r="T332" s="9">
        <v>0</v>
      </c>
      <c r="U332" s="9">
        <v>114.10000000000218</v>
      </c>
      <c r="V332" s="9">
        <v>44.30000000000291</v>
      </c>
      <c r="W332" s="9">
        <v>0</v>
      </c>
      <c r="X332" s="9">
        <v>76.600000000002183</v>
      </c>
      <c r="Y332" s="9">
        <v>0</v>
      </c>
      <c r="Z332" s="9">
        <v>31.499999999996362</v>
      </c>
      <c r="AA332" s="28"/>
      <c r="AB332" s="28"/>
      <c r="AC332" s="68"/>
      <c r="AD332" s="396"/>
      <c r="AE332" s="68"/>
      <c r="AF332" s="68"/>
    </row>
    <row r="333" spans="1:32" ht="15.75">
      <c r="A333" s="87" t="s">
        <v>1840</v>
      </c>
      <c r="D333" s="34">
        <f t="shared" si="11"/>
        <v>1981.5499999999481</v>
      </c>
      <c r="E333" s="9">
        <v>261.40000000000009</v>
      </c>
      <c r="F333" s="9">
        <v>90.500000000000114</v>
      </c>
      <c r="G333" s="9">
        <v>27.900000000000091</v>
      </c>
      <c r="H333" s="9">
        <v>106.60000000000002</v>
      </c>
      <c r="I333" s="9">
        <v>179.5</v>
      </c>
      <c r="J333" s="9">
        <v>92.800000000002001</v>
      </c>
      <c r="K333" s="9">
        <v>46.05000000000291</v>
      </c>
      <c r="L333" s="9">
        <v>0</v>
      </c>
      <c r="M333" s="9">
        <v>49.699999999998909</v>
      </c>
      <c r="N333" s="9">
        <v>168</v>
      </c>
      <c r="O333" s="9">
        <v>202.49999999999454</v>
      </c>
      <c r="P333" s="9">
        <v>185.99999999999454</v>
      </c>
      <c r="Q333" s="9">
        <v>120.69999999999345</v>
      </c>
      <c r="R333" s="9">
        <v>40.099999999998545</v>
      </c>
      <c r="S333" s="9">
        <v>0</v>
      </c>
      <c r="T333" s="9">
        <v>16.599999999994907</v>
      </c>
      <c r="U333" s="9">
        <v>114.39999999999418</v>
      </c>
      <c r="V333" s="9">
        <v>69.299999999991996</v>
      </c>
      <c r="W333" s="9">
        <v>0</v>
      </c>
      <c r="X333" s="9">
        <v>32.199999999993452</v>
      </c>
      <c r="Y333" s="9">
        <v>107.59999999999491</v>
      </c>
      <c r="Z333" s="9">
        <v>69.699999999993452</v>
      </c>
      <c r="AA333" s="235"/>
      <c r="AB333" s="235"/>
      <c r="AC333" s="68"/>
      <c r="AD333" s="396"/>
      <c r="AE333" s="68"/>
      <c r="AF333" s="68"/>
    </row>
    <row r="334" spans="1:32" ht="15.75">
      <c r="A334" s="3" t="s">
        <v>155</v>
      </c>
      <c r="D334" s="34">
        <f t="shared" si="11"/>
        <v>2493.2499999998959</v>
      </c>
      <c r="E334" s="9">
        <v>356.6</v>
      </c>
      <c r="F334" s="9">
        <v>119.70000000000005</v>
      </c>
      <c r="G334" s="9">
        <v>160.60000000000014</v>
      </c>
      <c r="H334" s="9">
        <v>53.299999999999841</v>
      </c>
      <c r="I334" s="9">
        <v>178.89999999999986</v>
      </c>
      <c r="J334" s="9">
        <v>76.099999999996726</v>
      </c>
      <c r="K334" s="9">
        <v>66.300000000001091</v>
      </c>
      <c r="L334" s="9">
        <v>0</v>
      </c>
      <c r="M334" s="9">
        <v>0</v>
      </c>
      <c r="N334" s="9">
        <v>334.90000000000146</v>
      </c>
      <c r="O334" s="9">
        <v>139.899999999996</v>
      </c>
      <c r="P334" s="9">
        <v>59.599999999994907</v>
      </c>
      <c r="Q334" s="9">
        <v>133.19999999999527</v>
      </c>
      <c r="R334" s="9">
        <v>66.599999999991269</v>
      </c>
      <c r="S334" s="9">
        <v>245.69999999998981</v>
      </c>
      <c r="T334" s="9">
        <v>12.749999999992724</v>
      </c>
      <c r="U334" s="9">
        <v>171.299999999992</v>
      </c>
      <c r="V334" s="9">
        <v>86.29999999998472</v>
      </c>
      <c r="W334" s="9">
        <v>0</v>
      </c>
      <c r="X334" s="9">
        <v>87.899999999986903</v>
      </c>
      <c r="Y334" s="9">
        <v>68.199999999986176</v>
      </c>
      <c r="Z334" s="9">
        <v>75.399999999986903</v>
      </c>
      <c r="AA334" s="68"/>
      <c r="AB334" s="68"/>
      <c r="AC334" s="68"/>
      <c r="AD334" s="396"/>
      <c r="AE334" s="68"/>
      <c r="AF334" s="68"/>
    </row>
    <row r="335" spans="1:32" ht="15.75">
      <c r="A335" s="3" t="s">
        <v>824</v>
      </c>
      <c r="D335" s="34">
        <f t="shared" si="11"/>
        <v>2124.7999999999629</v>
      </c>
      <c r="E335" s="9">
        <v>192.5</v>
      </c>
      <c r="F335" s="9">
        <v>135.20000000000005</v>
      </c>
      <c r="G335" s="9">
        <v>101.20000000000027</v>
      </c>
      <c r="H335" s="9">
        <v>51.000000000000227</v>
      </c>
      <c r="I335" s="9">
        <v>189.10000000000014</v>
      </c>
      <c r="J335" s="9">
        <v>96.899999999998727</v>
      </c>
      <c r="K335" s="9">
        <v>66.999999999998181</v>
      </c>
      <c r="L335" s="9">
        <v>4.8000000000010914</v>
      </c>
      <c r="M335" s="9">
        <v>38.500000000001819</v>
      </c>
      <c r="N335" s="9">
        <v>258.39999999999964</v>
      </c>
      <c r="O335" s="9">
        <v>121.19999999999891</v>
      </c>
      <c r="P335" s="9">
        <v>160.99999999999818</v>
      </c>
      <c r="Q335" s="9">
        <v>117.19999999999891</v>
      </c>
      <c r="R335" s="9">
        <v>38</v>
      </c>
      <c r="S335" s="9">
        <v>145.69999999999345</v>
      </c>
      <c r="T335" s="9">
        <v>91.799999999999272</v>
      </c>
      <c r="U335" s="9">
        <v>84.400000000001455</v>
      </c>
      <c r="V335" s="9">
        <v>92.899999999994179</v>
      </c>
      <c r="W335" s="9">
        <v>0</v>
      </c>
      <c r="X335" s="9">
        <v>95.099999999994907</v>
      </c>
      <c r="Y335" s="9">
        <v>37.399999999994179</v>
      </c>
      <c r="Z335" s="9">
        <v>5.4999999999890861</v>
      </c>
      <c r="AA335" s="68"/>
      <c r="AB335" s="68"/>
      <c r="AC335" s="68"/>
      <c r="AD335" s="396"/>
      <c r="AE335" s="68"/>
      <c r="AF335" s="68"/>
    </row>
    <row r="336" spans="1:32" ht="15.75">
      <c r="A336" s="65" t="s">
        <v>2223</v>
      </c>
      <c r="D336" s="34">
        <f t="shared" si="11"/>
        <v>2106.9000000000469</v>
      </c>
      <c r="E336" s="9">
        <v>154.9</v>
      </c>
      <c r="F336" s="9">
        <v>119.30000000000001</v>
      </c>
      <c r="G336" s="9">
        <v>174.00000000000011</v>
      </c>
      <c r="H336" s="9">
        <v>3.6000000000001364</v>
      </c>
      <c r="I336" s="9">
        <v>126.30000000000007</v>
      </c>
      <c r="J336" s="9">
        <v>92.699999999999818</v>
      </c>
      <c r="K336" s="9">
        <v>34.500000000000909</v>
      </c>
      <c r="L336" s="9">
        <v>0</v>
      </c>
      <c r="M336" s="9">
        <v>48.600000000000364</v>
      </c>
      <c r="N336" s="9">
        <v>288.79999999999927</v>
      </c>
      <c r="O336" s="9">
        <v>142.29999999999927</v>
      </c>
      <c r="P336" s="9">
        <v>110.90000000000146</v>
      </c>
      <c r="Q336" s="9">
        <v>134.39999999999964</v>
      </c>
      <c r="R336" s="9">
        <v>125.200000000008</v>
      </c>
      <c r="S336" s="9">
        <v>155.50000000000728</v>
      </c>
      <c r="T336" s="9">
        <v>7.500000000007276</v>
      </c>
      <c r="U336" s="9">
        <v>104.80000000000291</v>
      </c>
      <c r="V336" s="9">
        <v>103.50000000001091</v>
      </c>
      <c r="W336" s="9">
        <v>0</v>
      </c>
      <c r="X336" s="9">
        <v>83.400000000001455</v>
      </c>
      <c r="Y336" s="9">
        <v>3.2999999999992724</v>
      </c>
      <c r="Z336" s="9">
        <v>93.400000000008731</v>
      </c>
      <c r="AA336" s="294"/>
      <c r="AB336" s="294"/>
      <c r="AC336" s="68"/>
      <c r="AD336" s="396"/>
      <c r="AE336" s="68"/>
      <c r="AF336" s="68"/>
    </row>
    <row r="337" spans="1:30" ht="15.75">
      <c r="A337" s="87"/>
      <c r="D337" s="34"/>
      <c r="E337" s="185"/>
      <c r="F337" s="185"/>
      <c r="G337" s="185"/>
      <c r="H337" s="185"/>
      <c r="I337" s="185"/>
      <c r="J337" s="185"/>
      <c r="K337" s="185"/>
      <c r="L337" s="185"/>
      <c r="M337" s="185"/>
      <c r="N337" s="3"/>
      <c r="O337" s="3"/>
      <c r="P337" s="3"/>
      <c r="Q337" s="84"/>
      <c r="R337" s="143"/>
      <c r="T337" s="115"/>
      <c r="U337" s="115"/>
      <c r="V337" s="115"/>
      <c r="W337" s="115"/>
      <c r="X337" s="115"/>
      <c r="Y337" s="87"/>
      <c r="Z337" s="3"/>
      <c r="AA337" s="87"/>
      <c r="AB337" s="3"/>
      <c r="AC337" s="84"/>
      <c r="AD337" s="143"/>
    </row>
    <row r="338" spans="1:30" ht="15.75">
      <c r="D338" s="34"/>
    </row>
    <row r="339" spans="1:30" ht="15.75">
      <c r="D339" s="34"/>
    </row>
    <row r="340" spans="1:30" s="31" customFormat="1" ht="20.25">
      <c r="A340" s="31" t="s">
        <v>171</v>
      </c>
      <c r="D340" s="33" t="s">
        <v>40</v>
      </c>
      <c r="E340" s="116" t="s">
        <v>3876</v>
      </c>
      <c r="F340" s="116" t="s">
        <v>2671</v>
      </c>
      <c r="G340" s="116" t="s">
        <v>2674</v>
      </c>
      <c r="H340" s="116" t="s">
        <v>2676</v>
      </c>
      <c r="I340" s="116" t="s">
        <v>2677</v>
      </c>
      <c r="J340" s="116" t="s">
        <v>2678</v>
      </c>
      <c r="K340" s="116" t="s">
        <v>3877</v>
      </c>
      <c r="L340" s="116" t="s">
        <v>3878</v>
      </c>
      <c r="M340" s="116" t="s">
        <v>2682</v>
      </c>
      <c r="N340" s="116" t="s">
        <v>2582</v>
      </c>
      <c r="O340" s="116" t="s">
        <v>176</v>
      </c>
      <c r="P340" s="116" t="s">
        <v>2684</v>
      </c>
      <c r="Q340" s="116" t="s">
        <v>4111</v>
      </c>
      <c r="R340" s="116" t="s">
        <v>4496</v>
      </c>
      <c r="S340" s="116" t="s">
        <v>4508</v>
      </c>
      <c r="T340" s="116" t="s">
        <v>4509</v>
      </c>
      <c r="U340" s="116" t="s">
        <v>4668</v>
      </c>
      <c r="V340" s="116" t="s">
        <v>4670</v>
      </c>
      <c r="W340" s="116" t="s">
        <v>4672</v>
      </c>
      <c r="X340" s="32"/>
      <c r="Y340" s="32"/>
    </row>
    <row r="341" spans="1:30" ht="15.75">
      <c r="A341" s="65" t="s">
        <v>2225</v>
      </c>
      <c r="B341" s="3"/>
      <c r="C341" s="3"/>
      <c r="D341" s="34">
        <f t="shared" ref="D341:D372" si="12">SUM(E341:DZ341)</f>
        <v>4341.9999999999854</v>
      </c>
      <c r="E341" s="9">
        <v>176.00000000000091</v>
      </c>
      <c r="F341" s="9">
        <v>347.5</v>
      </c>
      <c r="G341" s="9">
        <v>82.699999999999363</v>
      </c>
      <c r="H341" s="9">
        <v>145.09999999999945</v>
      </c>
      <c r="I341" s="9">
        <v>294.49999999999955</v>
      </c>
      <c r="J341" s="9">
        <v>308.699999999998</v>
      </c>
      <c r="K341" s="9">
        <v>0</v>
      </c>
      <c r="L341" s="9">
        <v>61.999999999998181</v>
      </c>
      <c r="M341" s="9">
        <v>7.6999999999989086</v>
      </c>
      <c r="N341" s="9">
        <v>137.89999999999691</v>
      </c>
      <c r="O341" s="9">
        <v>391.79999999999654</v>
      </c>
      <c r="P341" s="9">
        <v>500.79999999999836</v>
      </c>
      <c r="Q341" s="9">
        <v>183.00000000000182</v>
      </c>
      <c r="R341" s="9">
        <v>304.10000000000036</v>
      </c>
      <c r="S341" s="9">
        <v>206.40000000000146</v>
      </c>
      <c r="T341" s="9">
        <v>141.89999999999964</v>
      </c>
      <c r="U341" s="9">
        <v>236.00000000000182</v>
      </c>
      <c r="V341" s="9">
        <v>247.89999999999782</v>
      </c>
      <c r="W341" s="9">
        <v>567.99999999999636</v>
      </c>
      <c r="X341" s="294"/>
      <c r="Y341" s="294"/>
      <c r="Z341" s="68"/>
      <c r="AA341" s="396"/>
      <c r="AB341" s="68"/>
      <c r="AC341" s="68"/>
    </row>
    <row r="342" spans="1:30" ht="15.75">
      <c r="A342" s="87" t="s">
        <v>1838</v>
      </c>
      <c r="B342" s="3"/>
      <c r="C342" s="3"/>
      <c r="D342" s="34">
        <f t="shared" si="12"/>
        <v>4749.7999999999729</v>
      </c>
      <c r="E342" s="9">
        <v>280.30000000000018</v>
      </c>
      <c r="F342" s="9">
        <v>192.10000000000014</v>
      </c>
      <c r="G342" s="9">
        <v>239.09999999999945</v>
      </c>
      <c r="H342" s="9">
        <v>357.199999999998</v>
      </c>
      <c r="I342" s="9">
        <v>301.29999999999745</v>
      </c>
      <c r="J342" s="9">
        <v>317.39999999999873</v>
      </c>
      <c r="K342" s="9">
        <v>354.29999999999836</v>
      </c>
      <c r="L342" s="9">
        <v>205.80000000000018</v>
      </c>
      <c r="M342" s="9">
        <v>190.39999999999964</v>
      </c>
      <c r="N342" s="9">
        <v>130.00000000000182</v>
      </c>
      <c r="O342" s="9">
        <v>269.80000000000109</v>
      </c>
      <c r="P342" s="9">
        <v>233.80000000000109</v>
      </c>
      <c r="Q342" s="9">
        <v>33.000000000002728</v>
      </c>
      <c r="R342" s="9">
        <v>190.49999999999636</v>
      </c>
      <c r="S342" s="9">
        <v>298.89999999999418</v>
      </c>
      <c r="T342" s="9">
        <v>256.59999999999491</v>
      </c>
      <c r="U342" s="9">
        <v>240.99999999999636</v>
      </c>
      <c r="V342" s="9">
        <v>363.99999999999272</v>
      </c>
      <c r="W342" s="9">
        <v>294.29999999999927</v>
      </c>
      <c r="X342" s="235"/>
      <c r="Y342" s="235"/>
      <c r="Z342" s="68"/>
      <c r="AA342" s="396"/>
      <c r="AB342" s="68"/>
      <c r="AC342" s="68"/>
    </row>
    <row r="343" spans="1:30" ht="15.75">
      <c r="A343" s="3" t="s">
        <v>156</v>
      </c>
      <c r="B343" s="3"/>
      <c r="C343" s="3"/>
      <c r="D343" s="34">
        <f t="shared" si="12"/>
        <v>4980.649999999996</v>
      </c>
      <c r="E343" s="9">
        <v>266.49999999999977</v>
      </c>
      <c r="F343" s="9">
        <v>289.00000000000023</v>
      </c>
      <c r="G343" s="9">
        <v>423.25</v>
      </c>
      <c r="H343" s="9">
        <v>348.50000000000136</v>
      </c>
      <c r="I343" s="9">
        <v>222.00000000000182</v>
      </c>
      <c r="J343" s="9">
        <v>258.00000000000182</v>
      </c>
      <c r="K343" s="9">
        <v>238.00000000000182</v>
      </c>
      <c r="L343" s="9">
        <v>287.80000000000109</v>
      </c>
      <c r="M343" s="9">
        <v>141.80000000000018</v>
      </c>
      <c r="N343" s="9">
        <v>210.30000000000018</v>
      </c>
      <c r="O343" s="9">
        <v>248.60000000000036</v>
      </c>
      <c r="P343" s="9">
        <v>222.80000000000109</v>
      </c>
      <c r="Q343" s="9">
        <v>244.70000000000164</v>
      </c>
      <c r="R343" s="9">
        <v>190.29999999999745</v>
      </c>
      <c r="S343" s="9">
        <v>337.69999999999345</v>
      </c>
      <c r="T343" s="9">
        <v>207.89999999999418</v>
      </c>
      <c r="U343" s="9">
        <v>132.99999999999636</v>
      </c>
      <c r="V343" s="9">
        <v>317.5</v>
      </c>
      <c r="W343" s="9">
        <v>393.00000000000364</v>
      </c>
      <c r="X343" s="68"/>
      <c r="Y343" s="68"/>
      <c r="Z343" s="68"/>
      <c r="AA343" s="397"/>
      <c r="AB343" s="68"/>
      <c r="AC343" s="68"/>
    </row>
    <row r="344" spans="1:30" ht="15.75">
      <c r="A344" s="65" t="s">
        <v>2218</v>
      </c>
      <c r="B344" s="3"/>
      <c r="C344" s="3"/>
      <c r="D344" s="34">
        <f t="shared" si="12"/>
        <v>4453.5999999999913</v>
      </c>
      <c r="E344" s="9">
        <v>251.50000000000023</v>
      </c>
      <c r="F344" s="9">
        <v>130</v>
      </c>
      <c r="G344" s="9">
        <v>271.29999999999973</v>
      </c>
      <c r="H344" s="9">
        <v>89.299999999999727</v>
      </c>
      <c r="I344" s="9">
        <v>181.49999999999955</v>
      </c>
      <c r="J344" s="9">
        <v>38.999999999999545</v>
      </c>
      <c r="K344" s="9">
        <v>407.09999999999991</v>
      </c>
      <c r="L344" s="9">
        <v>517.39999999999873</v>
      </c>
      <c r="M344" s="9">
        <v>269.70000000000073</v>
      </c>
      <c r="N344" s="9">
        <v>379.10000000000036</v>
      </c>
      <c r="O344" s="9">
        <v>336.5</v>
      </c>
      <c r="P344" s="9">
        <v>516.99999999999818</v>
      </c>
      <c r="Q344" s="9">
        <v>285.99999999999909</v>
      </c>
      <c r="R344" s="9">
        <v>209.79999999999927</v>
      </c>
      <c r="S344" s="9">
        <v>229.49999999999636</v>
      </c>
      <c r="T344" s="9">
        <v>58.199999999998909</v>
      </c>
      <c r="U344" s="9">
        <v>138</v>
      </c>
      <c r="V344" s="9">
        <v>29.899999999999636</v>
      </c>
      <c r="W344" s="9">
        <v>112.80000000000109</v>
      </c>
      <c r="X344" s="294"/>
      <c r="Y344" s="294"/>
      <c r="Z344" s="68"/>
      <c r="AA344" s="396"/>
      <c r="AB344" s="68"/>
      <c r="AC344" s="68"/>
    </row>
    <row r="345" spans="1:30" ht="15.75">
      <c r="A345" s="87" t="s">
        <v>1833</v>
      </c>
      <c r="B345" s="3"/>
      <c r="C345" s="3"/>
      <c r="D345" s="34">
        <f t="shared" si="12"/>
        <v>5834.3999999999633</v>
      </c>
      <c r="E345" s="9">
        <v>285.70000000000073</v>
      </c>
      <c r="F345" s="9">
        <v>229.49999999999955</v>
      </c>
      <c r="G345" s="9">
        <v>501.89999999999873</v>
      </c>
      <c r="H345" s="9">
        <v>524.09999999999945</v>
      </c>
      <c r="I345" s="9">
        <v>306.79999999999836</v>
      </c>
      <c r="J345" s="9">
        <v>381.39999999999873</v>
      </c>
      <c r="K345" s="9">
        <v>394.199999999998</v>
      </c>
      <c r="L345" s="9">
        <v>239.19999999999891</v>
      </c>
      <c r="M345" s="9">
        <v>178.09999999999854</v>
      </c>
      <c r="N345" s="9">
        <v>241.899999999996</v>
      </c>
      <c r="O345" s="9">
        <v>162.29999999999745</v>
      </c>
      <c r="P345" s="9">
        <v>430.29999999999927</v>
      </c>
      <c r="Q345" s="9">
        <v>238.00000000000182</v>
      </c>
      <c r="R345" s="9">
        <v>389.49999999999636</v>
      </c>
      <c r="S345" s="9">
        <v>258.59999999999491</v>
      </c>
      <c r="T345" s="9">
        <v>318.49999999999636</v>
      </c>
      <c r="U345" s="9">
        <v>107.99999999999636</v>
      </c>
      <c r="V345" s="9">
        <v>320</v>
      </c>
      <c r="W345" s="9">
        <v>326.39999999999418</v>
      </c>
      <c r="X345" s="235"/>
      <c r="Y345" s="235"/>
      <c r="Z345" s="68"/>
      <c r="AA345" s="396"/>
      <c r="AB345" s="68"/>
      <c r="AC345" s="68"/>
    </row>
    <row r="346" spans="1:30" ht="15.75">
      <c r="A346" s="87" t="s">
        <v>1828</v>
      </c>
      <c r="B346" s="3"/>
      <c r="C346" s="3"/>
      <c r="D346" s="34">
        <f t="shared" si="12"/>
        <v>5557.3000000000202</v>
      </c>
      <c r="E346" s="9">
        <v>245</v>
      </c>
      <c r="F346" s="9">
        <v>255.40000000000055</v>
      </c>
      <c r="G346" s="9">
        <v>353.20000000000073</v>
      </c>
      <c r="H346" s="9">
        <v>389.79999999999927</v>
      </c>
      <c r="I346" s="9">
        <v>158.79999999999927</v>
      </c>
      <c r="J346" s="9">
        <v>306.29999999999927</v>
      </c>
      <c r="K346" s="9">
        <v>195.59999999999854</v>
      </c>
      <c r="L346" s="9">
        <v>207</v>
      </c>
      <c r="M346" s="9">
        <v>264.19999999999891</v>
      </c>
      <c r="N346" s="9">
        <v>129.99999999999818</v>
      </c>
      <c r="O346" s="9">
        <v>205.89999999999964</v>
      </c>
      <c r="P346" s="9">
        <v>515.20000000000437</v>
      </c>
      <c r="Q346" s="9">
        <v>244.30000000000837</v>
      </c>
      <c r="R346" s="9">
        <v>180</v>
      </c>
      <c r="S346" s="9">
        <v>296.20000000000437</v>
      </c>
      <c r="T346" s="9">
        <v>257.50000000000364</v>
      </c>
      <c r="U346" s="9">
        <v>360.30000000000291</v>
      </c>
      <c r="V346" s="9">
        <v>492.60000000000218</v>
      </c>
      <c r="W346" s="9">
        <v>500</v>
      </c>
      <c r="X346" s="235"/>
      <c r="Y346" s="235"/>
      <c r="Z346" s="68"/>
      <c r="AA346" s="396"/>
      <c r="AB346" s="68"/>
      <c r="AC346" s="68"/>
    </row>
    <row r="347" spans="1:30" ht="15.75">
      <c r="A347" s="65" t="s">
        <v>1</v>
      </c>
      <c r="B347" s="3"/>
      <c r="C347" s="3"/>
      <c r="D347" s="34">
        <f t="shared" si="12"/>
        <v>4458.2999999999847</v>
      </c>
      <c r="E347" s="9">
        <v>313.60000000000059</v>
      </c>
      <c r="F347" s="9">
        <v>203.40000000000077</v>
      </c>
      <c r="G347" s="9">
        <v>306.49999999999955</v>
      </c>
      <c r="H347" s="9">
        <v>52.499999999999545</v>
      </c>
      <c r="I347" s="9">
        <v>162.69999999999936</v>
      </c>
      <c r="J347" s="9">
        <v>41.099999999999454</v>
      </c>
      <c r="K347" s="9">
        <v>509.49999999999909</v>
      </c>
      <c r="L347" s="9">
        <v>459.39999999999964</v>
      </c>
      <c r="M347" s="9">
        <v>346.19999999999982</v>
      </c>
      <c r="N347" s="9">
        <v>163.800000000002</v>
      </c>
      <c r="O347" s="9">
        <v>273.70000000000164</v>
      </c>
      <c r="P347" s="9">
        <v>64.500000000001819</v>
      </c>
      <c r="Q347" s="9">
        <v>332.40000000000146</v>
      </c>
      <c r="R347" s="9">
        <v>273.30000000000109</v>
      </c>
      <c r="S347" s="9">
        <v>0</v>
      </c>
      <c r="T347" s="9">
        <v>38.999999999992724</v>
      </c>
      <c r="U347" s="9">
        <v>175.399999999996</v>
      </c>
      <c r="V347" s="9">
        <v>395.89999999999236</v>
      </c>
      <c r="W347" s="9">
        <v>345.39999999999782</v>
      </c>
      <c r="X347" s="294"/>
      <c r="Y347" s="294"/>
      <c r="Z347" s="68"/>
      <c r="AA347" s="396"/>
      <c r="AB347" s="68"/>
      <c r="AC347" s="68"/>
    </row>
    <row r="348" spans="1:30" ht="15.75">
      <c r="A348" s="65" t="s">
        <v>2224</v>
      </c>
      <c r="B348" s="3"/>
      <c r="C348" s="3"/>
      <c r="D348" s="34">
        <f t="shared" si="12"/>
        <v>5372.9999999999818</v>
      </c>
      <c r="E348" s="9">
        <v>349.2000000000005</v>
      </c>
      <c r="F348" s="9">
        <v>459.70000000000027</v>
      </c>
      <c r="G348" s="9">
        <v>377.90000000000055</v>
      </c>
      <c r="H348" s="9">
        <v>436</v>
      </c>
      <c r="I348" s="9">
        <v>275.59999999999945</v>
      </c>
      <c r="J348" s="9">
        <v>337.39999999999873</v>
      </c>
      <c r="K348" s="9">
        <v>301.19999999999982</v>
      </c>
      <c r="L348" s="9">
        <v>265.49999999999909</v>
      </c>
      <c r="M348" s="9">
        <v>186.69999999999891</v>
      </c>
      <c r="N348" s="9">
        <v>223.99999999999909</v>
      </c>
      <c r="O348" s="9">
        <v>152.79999999999836</v>
      </c>
      <c r="P348" s="9">
        <v>402.79999999999745</v>
      </c>
      <c r="Q348" s="9">
        <v>179.99999999999636</v>
      </c>
      <c r="R348" s="9">
        <v>215.99999999999272</v>
      </c>
      <c r="S348" s="9">
        <v>235.70000000000073</v>
      </c>
      <c r="T348" s="9">
        <v>144.00000000000364</v>
      </c>
      <c r="U348" s="9">
        <v>161.79999999999927</v>
      </c>
      <c r="V348" s="9">
        <v>415.5</v>
      </c>
      <c r="W348" s="9">
        <v>251.19999999999709</v>
      </c>
      <c r="X348" s="294"/>
      <c r="Y348" s="294"/>
      <c r="Z348" s="68"/>
      <c r="AA348" s="396"/>
      <c r="AB348" s="68"/>
      <c r="AC348" s="68"/>
    </row>
    <row r="349" spans="1:30" ht="15.75">
      <c r="A349" s="65" t="s">
        <v>2252</v>
      </c>
      <c r="B349" s="3"/>
      <c r="C349" s="3"/>
      <c r="D349" s="34">
        <f t="shared" si="12"/>
        <v>5698.2000000000244</v>
      </c>
      <c r="E349" s="9">
        <v>354.30000000000018</v>
      </c>
      <c r="F349" s="9">
        <v>354</v>
      </c>
      <c r="G349" s="9">
        <v>294.69999999999891</v>
      </c>
      <c r="H349" s="9">
        <v>242</v>
      </c>
      <c r="I349" s="9">
        <v>478.10000000000218</v>
      </c>
      <c r="J349" s="9">
        <v>317.60000000000309</v>
      </c>
      <c r="K349" s="9">
        <v>148.50000000000182</v>
      </c>
      <c r="L349" s="9">
        <v>337.50000000000273</v>
      </c>
      <c r="M349" s="9">
        <v>130.40000000000055</v>
      </c>
      <c r="N349" s="9">
        <v>268.50000000000182</v>
      </c>
      <c r="O349" s="9">
        <v>264.40000000000146</v>
      </c>
      <c r="P349" s="9">
        <v>423.29999999999745</v>
      </c>
      <c r="Q349" s="9">
        <v>115.49999999999818</v>
      </c>
      <c r="R349" s="9">
        <v>320.00000000000728</v>
      </c>
      <c r="S349" s="9">
        <v>371.40000000000509</v>
      </c>
      <c r="T349" s="9">
        <v>256.80000000000291</v>
      </c>
      <c r="U349" s="9">
        <v>166.00000000000364</v>
      </c>
      <c r="V349" s="9">
        <v>389.69999999999709</v>
      </c>
      <c r="W349" s="9">
        <v>465.5</v>
      </c>
      <c r="X349" s="294"/>
      <c r="Y349" s="294"/>
      <c r="Z349" s="68"/>
      <c r="AA349" s="396"/>
      <c r="AB349" s="68"/>
      <c r="AC349" s="68"/>
    </row>
    <row r="350" spans="1:30" ht="15.75">
      <c r="A350" s="87" t="s">
        <v>1834</v>
      </c>
      <c r="B350" s="3"/>
      <c r="C350" s="3"/>
      <c r="D350" s="34">
        <f t="shared" si="12"/>
        <v>5945.9999999999845</v>
      </c>
      <c r="E350" s="9">
        <v>290.80000000000064</v>
      </c>
      <c r="F350" s="9">
        <v>380.50000000000114</v>
      </c>
      <c r="G350" s="9">
        <v>386.40000000000055</v>
      </c>
      <c r="H350" s="9">
        <v>572.69999999999982</v>
      </c>
      <c r="I350" s="9">
        <v>299.59999999999945</v>
      </c>
      <c r="J350" s="9">
        <v>353.29999999999927</v>
      </c>
      <c r="K350" s="9">
        <v>313.19999999999891</v>
      </c>
      <c r="L350" s="9">
        <v>271.79999999999927</v>
      </c>
      <c r="M350" s="9">
        <v>178.59999999999764</v>
      </c>
      <c r="N350" s="9">
        <v>319.49999999999727</v>
      </c>
      <c r="O350" s="9">
        <v>134.39999999999782</v>
      </c>
      <c r="P350" s="9">
        <v>429.29999999999654</v>
      </c>
      <c r="Q350" s="9">
        <v>206.99999999999818</v>
      </c>
      <c r="R350" s="9">
        <v>318.799999999992</v>
      </c>
      <c r="S350" s="9">
        <v>316.49999999999636</v>
      </c>
      <c r="T350" s="9">
        <v>172.5</v>
      </c>
      <c r="U350" s="9">
        <v>126.70000000000073</v>
      </c>
      <c r="V350" s="9">
        <v>513</v>
      </c>
      <c r="W350" s="9">
        <v>361.40000000000873</v>
      </c>
      <c r="X350" s="235"/>
      <c r="Y350" s="235"/>
      <c r="Z350" s="68"/>
      <c r="AA350" s="397"/>
      <c r="AB350" s="68"/>
      <c r="AC350" s="68"/>
    </row>
    <row r="351" spans="1:30" ht="15.75">
      <c r="A351" s="3" t="s">
        <v>842</v>
      </c>
      <c r="B351" s="3"/>
      <c r="C351" s="3"/>
      <c r="D351" s="34">
        <f t="shared" si="12"/>
        <v>5692.1000000000331</v>
      </c>
      <c r="E351" s="9">
        <v>347.69999999999982</v>
      </c>
      <c r="F351" s="9">
        <v>354.30000000000018</v>
      </c>
      <c r="G351" s="9">
        <v>302.19999999999936</v>
      </c>
      <c r="H351" s="9">
        <v>390.89999999999873</v>
      </c>
      <c r="I351" s="9">
        <v>401.89999999999964</v>
      </c>
      <c r="J351" s="9">
        <v>242.99999999999909</v>
      </c>
      <c r="K351" s="9">
        <v>513.00000000000091</v>
      </c>
      <c r="L351" s="9">
        <v>370.30000000000109</v>
      </c>
      <c r="M351" s="9">
        <v>391.20000000000073</v>
      </c>
      <c r="N351" s="9">
        <v>391</v>
      </c>
      <c r="O351" s="9">
        <v>174.60000000000036</v>
      </c>
      <c r="P351" s="9">
        <v>150.19999999999982</v>
      </c>
      <c r="Q351" s="9">
        <v>36.000000000000909</v>
      </c>
      <c r="R351" s="9">
        <v>231.50000000000364</v>
      </c>
      <c r="S351" s="9">
        <v>299.00000000001091</v>
      </c>
      <c r="T351" s="9">
        <v>183.30000000000291</v>
      </c>
      <c r="U351" s="9">
        <v>115.10000000000218</v>
      </c>
      <c r="V351" s="9">
        <v>395.80000000000291</v>
      </c>
      <c r="W351" s="9">
        <v>401.10000000000946</v>
      </c>
      <c r="X351" s="68"/>
      <c r="Y351" s="68"/>
      <c r="Z351" s="68"/>
      <c r="AA351" s="396"/>
      <c r="AB351" s="68"/>
      <c r="AC351" s="68"/>
    </row>
    <row r="352" spans="1:30" ht="15.75">
      <c r="A352" s="65" t="s">
        <v>2284</v>
      </c>
      <c r="B352" s="3"/>
      <c r="C352" s="3"/>
      <c r="D352" s="34">
        <f t="shared" si="12"/>
        <v>4920.8</v>
      </c>
      <c r="E352" s="9">
        <v>54.699999999999591</v>
      </c>
      <c r="F352" s="9">
        <v>205.5</v>
      </c>
      <c r="G352" s="9">
        <v>396.34999999999991</v>
      </c>
      <c r="H352" s="9">
        <v>94.799999999999727</v>
      </c>
      <c r="I352" s="9">
        <v>326.5</v>
      </c>
      <c r="J352" s="9">
        <v>94.899999999999636</v>
      </c>
      <c r="K352" s="9">
        <v>465</v>
      </c>
      <c r="L352" s="9">
        <v>564.60000000000036</v>
      </c>
      <c r="M352" s="9">
        <v>489.45000000000073</v>
      </c>
      <c r="N352" s="9">
        <v>442.89999999999964</v>
      </c>
      <c r="O352" s="9">
        <v>362.10000000000036</v>
      </c>
      <c r="P352" s="9">
        <v>122.50000000000091</v>
      </c>
      <c r="Q352" s="9">
        <v>79.199999999997999</v>
      </c>
      <c r="R352" s="9">
        <v>240.00000000000364</v>
      </c>
      <c r="S352" s="9">
        <v>60.199999999998909</v>
      </c>
      <c r="T352" s="9">
        <v>9.8000000000010914</v>
      </c>
      <c r="U352" s="9">
        <v>238.59999999999854</v>
      </c>
      <c r="V352" s="9">
        <v>385.69999999999891</v>
      </c>
      <c r="W352" s="9">
        <v>288</v>
      </c>
      <c r="X352" s="294"/>
      <c r="Y352" s="294"/>
      <c r="Z352" s="68"/>
      <c r="AA352" s="396"/>
      <c r="AB352" s="68"/>
      <c r="AC352" s="68"/>
    </row>
    <row r="353" spans="1:29" ht="15.75">
      <c r="A353" s="3" t="s">
        <v>859</v>
      </c>
      <c r="B353" s="3"/>
      <c r="C353" s="3"/>
      <c r="D353" s="34">
        <f t="shared" si="12"/>
        <v>6450.4999999999809</v>
      </c>
      <c r="E353" s="9">
        <v>232.50000000000023</v>
      </c>
      <c r="F353" s="9">
        <v>260.40000000000032</v>
      </c>
      <c r="G353" s="9">
        <v>340.50000000000136</v>
      </c>
      <c r="H353" s="9">
        <v>191.50000000000136</v>
      </c>
      <c r="I353" s="9">
        <v>533.60000000000309</v>
      </c>
      <c r="J353" s="9">
        <v>226.50000000000273</v>
      </c>
      <c r="K353" s="9">
        <v>356.30000000000109</v>
      </c>
      <c r="L353" s="9">
        <v>607.80000000000018</v>
      </c>
      <c r="M353" s="9">
        <v>398.90000000000055</v>
      </c>
      <c r="N353" s="9">
        <v>532</v>
      </c>
      <c r="O353" s="9">
        <v>209.60000000000036</v>
      </c>
      <c r="P353" s="9">
        <v>343.89999999999964</v>
      </c>
      <c r="Q353" s="9">
        <v>281.99999999999909</v>
      </c>
      <c r="R353" s="9">
        <v>331.50000000000364</v>
      </c>
      <c r="S353" s="9">
        <v>273.59999999999854</v>
      </c>
      <c r="T353" s="9">
        <v>319.29999999999927</v>
      </c>
      <c r="U353" s="9">
        <v>393.29999999998836</v>
      </c>
      <c r="V353" s="9">
        <v>366.29999999998836</v>
      </c>
      <c r="W353" s="9">
        <v>250.99999999999272</v>
      </c>
      <c r="X353" s="68"/>
      <c r="Y353" s="68"/>
      <c r="Z353" s="68"/>
      <c r="AA353" s="396"/>
      <c r="AB353" s="68"/>
      <c r="AC353" s="68"/>
    </row>
    <row r="354" spans="1:29" ht="15.75">
      <c r="A354" s="65" t="s">
        <v>2221</v>
      </c>
      <c r="B354" s="3"/>
      <c r="C354" s="3"/>
      <c r="D354" s="34">
        <f t="shared" si="12"/>
        <v>5564.4999999999973</v>
      </c>
      <c r="E354" s="9">
        <v>235.20000000000005</v>
      </c>
      <c r="F354" s="9">
        <v>237.99999999999955</v>
      </c>
      <c r="G354" s="9">
        <v>536.10000000000036</v>
      </c>
      <c r="H354" s="9">
        <v>349.40000000000236</v>
      </c>
      <c r="I354" s="9">
        <v>344.10000000000218</v>
      </c>
      <c r="J354" s="9">
        <v>432.70000000000255</v>
      </c>
      <c r="K354" s="9">
        <v>344.50000000000182</v>
      </c>
      <c r="L354" s="9">
        <v>213.60000000000127</v>
      </c>
      <c r="M354" s="9">
        <v>91.799999999999272</v>
      </c>
      <c r="N354" s="9">
        <v>263.10000000000036</v>
      </c>
      <c r="O354" s="9">
        <v>198.79999999999927</v>
      </c>
      <c r="P354" s="9">
        <v>405.89999999999964</v>
      </c>
      <c r="Q354" s="9">
        <v>208.19999999999709</v>
      </c>
      <c r="R354" s="9">
        <v>256.99999999999636</v>
      </c>
      <c r="S354" s="9">
        <v>297.09999999999854</v>
      </c>
      <c r="T354" s="9">
        <v>250.40000000000146</v>
      </c>
      <c r="U354" s="9">
        <v>268.39999999999782</v>
      </c>
      <c r="V354" s="9">
        <v>437</v>
      </c>
      <c r="W354" s="9">
        <v>193.19999999999709</v>
      </c>
      <c r="X354" s="294"/>
      <c r="Y354" s="294"/>
      <c r="Z354" s="68"/>
      <c r="AA354" s="397"/>
      <c r="AB354" s="68"/>
      <c r="AC354" s="68"/>
    </row>
    <row r="355" spans="1:29" ht="15.75">
      <c r="A355" s="3" t="s">
        <v>153</v>
      </c>
      <c r="B355" s="3"/>
      <c r="C355" s="3"/>
      <c r="D355" s="34">
        <f t="shared" si="12"/>
        <v>5900.1500000000688</v>
      </c>
      <c r="E355" s="9">
        <v>208.15000000000032</v>
      </c>
      <c r="F355" s="9">
        <v>156.00000000000045</v>
      </c>
      <c r="G355" s="9">
        <v>500.29999999999927</v>
      </c>
      <c r="H355" s="9">
        <v>532.09999999999764</v>
      </c>
      <c r="I355" s="9">
        <v>237</v>
      </c>
      <c r="J355" s="9">
        <v>353.29999999999927</v>
      </c>
      <c r="K355" s="9">
        <v>352</v>
      </c>
      <c r="L355" s="9">
        <v>410.29999999999927</v>
      </c>
      <c r="M355" s="9">
        <v>221.99999999999909</v>
      </c>
      <c r="N355" s="9">
        <v>281.19999999999891</v>
      </c>
      <c r="O355" s="9">
        <v>140.39999999999873</v>
      </c>
      <c r="P355" s="9">
        <v>277.19999999999891</v>
      </c>
      <c r="Q355" s="9">
        <v>352.5</v>
      </c>
      <c r="R355" s="9">
        <v>298.00000000000728</v>
      </c>
      <c r="S355" s="9">
        <v>365.1000000000131</v>
      </c>
      <c r="T355" s="9">
        <v>180.00000000001455</v>
      </c>
      <c r="U355" s="9">
        <v>341.80000000001382</v>
      </c>
      <c r="V355" s="9">
        <v>452.50000000001455</v>
      </c>
      <c r="W355" s="9">
        <v>240.30000000001382</v>
      </c>
      <c r="X355" s="68"/>
      <c r="Y355" s="68"/>
      <c r="Z355" s="68"/>
      <c r="AA355" s="396"/>
      <c r="AB355" s="68"/>
      <c r="AC355" s="68"/>
    </row>
    <row r="356" spans="1:29" ht="15.75">
      <c r="A356" s="65" t="s">
        <v>2253</v>
      </c>
      <c r="B356" s="3"/>
      <c r="C356" s="3"/>
      <c r="D356" s="34">
        <f t="shared" si="12"/>
        <v>4062.3999999999633</v>
      </c>
      <c r="E356" s="9">
        <v>203.79999999999995</v>
      </c>
      <c r="F356" s="9">
        <v>178.79999999999973</v>
      </c>
      <c r="G356" s="9">
        <v>385.30000000000018</v>
      </c>
      <c r="H356" s="9">
        <v>242.60000000000036</v>
      </c>
      <c r="I356" s="9">
        <v>148.30000000000018</v>
      </c>
      <c r="J356" s="9">
        <v>229.09999999999945</v>
      </c>
      <c r="K356" s="9">
        <v>250.49999999999818</v>
      </c>
      <c r="L356" s="9">
        <v>414.69999999999618</v>
      </c>
      <c r="M356" s="9">
        <v>134.19999999999618</v>
      </c>
      <c r="N356" s="9">
        <v>345.49999999999545</v>
      </c>
      <c r="O356" s="9">
        <v>149.99999999999454</v>
      </c>
      <c r="P356" s="9">
        <v>263.39999999999509</v>
      </c>
      <c r="Q356" s="9">
        <v>316.99999999999636</v>
      </c>
      <c r="R356" s="9">
        <v>289.60000000000218</v>
      </c>
      <c r="S356" s="9">
        <v>100.69999999999709</v>
      </c>
      <c r="T356" s="9">
        <v>33</v>
      </c>
      <c r="U356" s="9">
        <v>33.600000000000364</v>
      </c>
      <c r="V356" s="9">
        <v>118.79999999999745</v>
      </c>
      <c r="W356" s="9">
        <v>223.49999999999454</v>
      </c>
      <c r="X356" s="294"/>
      <c r="Y356" s="294"/>
      <c r="Z356" s="68"/>
      <c r="AA356" s="397"/>
      <c r="AB356" s="68"/>
      <c r="AC356" s="68"/>
    </row>
    <row r="357" spans="1:29" ht="15.75">
      <c r="A357" s="3" t="s">
        <v>9</v>
      </c>
      <c r="B357" s="3"/>
      <c r="C357" s="3"/>
      <c r="D357" s="34">
        <f t="shared" si="12"/>
        <v>4524.4999999999927</v>
      </c>
      <c r="E357" s="9">
        <v>189.40000000000077</v>
      </c>
      <c r="F357" s="9">
        <v>235.00000000000068</v>
      </c>
      <c r="G357" s="9">
        <v>330.599999999999</v>
      </c>
      <c r="H357" s="9">
        <v>254.99999999999909</v>
      </c>
      <c r="I357" s="9">
        <v>272.40000000000055</v>
      </c>
      <c r="J357" s="9">
        <v>53.399999999999636</v>
      </c>
      <c r="K357" s="9">
        <v>202.49999999999909</v>
      </c>
      <c r="L357" s="9">
        <v>156.19999999999891</v>
      </c>
      <c r="M357" s="9">
        <v>137.39999999999964</v>
      </c>
      <c r="N357" s="9">
        <v>160.09999999999673</v>
      </c>
      <c r="O357" s="9">
        <v>269.99999999999727</v>
      </c>
      <c r="P357" s="9">
        <v>404.89999999999782</v>
      </c>
      <c r="Q357" s="9">
        <v>34.399999999997817</v>
      </c>
      <c r="R357" s="9">
        <v>404.29999999999745</v>
      </c>
      <c r="S357" s="9">
        <v>190.49999999999636</v>
      </c>
      <c r="T357" s="9">
        <v>215.40000000000146</v>
      </c>
      <c r="U357" s="9">
        <v>183.69999999999709</v>
      </c>
      <c r="V357" s="9">
        <v>478.60000000000946</v>
      </c>
      <c r="W357" s="9">
        <v>350.70000000000437</v>
      </c>
      <c r="X357" s="68"/>
      <c r="Y357" s="68"/>
      <c r="Z357" s="68"/>
      <c r="AA357" s="396"/>
      <c r="AB357" s="68"/>
      <c r="AC357" s="68"/>
    </row>
    <row r="358" spans="1:29" ht="15.75">
      <c r="A358" s="65" t="s">
        <v>2236</v>
      </c>
      <c r="B358" s="3"/>
      <c r="C358" s="3"/>
      <c r="D358" s="34">
        <f t="shared" si="12"/>
        <v>4749.5999999999658</v>
      </c>
      <c r="E358" s="9">
        <v>184.49999999999955</v>
      </c>
      <c r="F358" s="9">
        <v>477.60000000000036</v>
      </c>
      <c r="G358" s="9">
        <v>242.40000000000146</v>
      </c>
      <c r="H358" s="9">
        <v>221.50000000000091</v>
      </c>
      <c r="I358" s="9">
        <v>292.5</v>
      </c>
      <c r="J358" s="9">
        <v>129.29999999999927</v>
      </c>
      <c r="K358" s="9">
        <v>196.89999999999964</v>
      </c>
      <c r="L358" s="9">
        <v>147.59999999999945</v>
      </c>
      <c r="M358" s="9">
        <v>110.99999999999909</v>
      </c>
      <c r="N358" s="9">
        <v>174.89999999999964</v>
      </c>
      <c r="O358" s="9">
        <v>224.89999999999964</v>
      </c>
      <c r="P358" s="9">
        <v>327.30000000000109</v>
      </c>
      <c r="Q358" s="9">
        <v>42.000000000005457</v>
      </c>
      <c r="R358" s="9">
        <v>456.59999999998763</v>
      </c>
      <c r="S358" s="9">
        <v>329.49999999999272</v>
      </c>
      <c r="T358" s="9">
        <v>167.99999999999636</v>
      </c>
      <c r="U358" s="9">
        <v>123.39999999999782</v>
      </c>
      <c r="V358" s="9">
        <v>515.19999999999345</v>
      </c>
      <c r="W358" s="9">
        <v>384.49999999999272</v>
      </c>
      <c r="X358" s="294"/>
      <c r="Y358" s="294"/>
      <c r="Z358" s="68"/>
      <c r="AA358" s="396"/>
      <c r="AB358" s="68"/>
      <c r="AC358" s="68"/>
    </row>
    <row r="359" spans="1:29" ht="15.75">
      <c r="A359" s="65" t="s">
        <v>11</v>
      </c>
      <c r="B359" s="3"/>
      <c r="C359" s="3"/>
      <c r="D359" s="34">
        <f t="shared" si="12"/>
        <v>5008.4000000000187</v>
      </c>
      <c r="E359" s="9">
        <v>185.10000000000014</v>
      </c>
      <c r="F359" s="9">
        <v>389.29999999999973</v>
      </c>
      <c r="G359" s="9">
        <v>288.20000000000073</v>
      </c>
      <c r="H359" s="9">
        <v>172.39999999999964</v>
      </c>
      <c r="I359" s="9">
        <v>227.50000000000091</v>
      </c>
      <c r="J359" s="9">
        <v>279.70000000000073</v>
      </c>
      <c r="K359" s="9">
        <v>249.20000000000073</v>
      </c>
      <c r="L359" s="9">
        <v>156.60000000000036</v>
      </c>
      <c r="M359" s="9">
        <v>85.000000000000909</v>
      </c>
      <c r="N359" s="9">
        <v>129.99999999999909</v>
      </c>
      <c r="O359" s="9">
        <v>222.19999999999982</v>
      </c>
      <c r="P359" s="9">
        <v>432.79999999999654</v>
      </c>
      <c r="Q359" s="9">
        <v>244</v>
      </c>
      <c r="R359" s="9">
        <v>382.5</v>
      </c>
      <c r="S359" s="9">
        <v>223.29999999999927</v>
      </c>
      <c r="T359" s="9">
        <v>242.90000000000146</v>
      </c>
      <c r="U359" s="9">
        <v>296.80000000000291</v>
      </c>
      <c r="V359" s="9">
        <v>348.5</v>
      </c>
      <c r="W359" s="9">
        <v>452.40000000001601</v>
      </c>
      <c r="X359" s="294"/>
      <c r="Y359" s="294"/>
      <c r="Z359" s="68"/>
      <c r="AA359" s="396"/>
      <c r="AB359" s="68"/>
      <c r="AC359" s="68"/>
    </row>
    <row r="360" spans="1:29" ht="15.75">
      <c r="A360" s="65" t="s">
        <v>2254</v>
      </c>
      <c r="B360" s="3"/>
      <c r="C360" s="3"/>
      <c r="D360" s="34">
        <f t="shared" si="12"/>
        <v>5955.50000000001</v>
      </c>
      <c r="E360" s="9">
        <v>210.09999999999991</v>
      </c>
      <c r="F360" s="9">
        <v>271.5</v>
      </c>
      <c r="G360" s="9">
        <v>434.49999999999864</v>
      </c>
      <c r="H360" s="9">
        <v>436</v>
      </c>
      <c r="I360" s="9">
        <v>338.19999999999982</v>
      </c>
      <c r="J360" s="9">
        <v>403.09999999999945</v>
      </c>
      <c r="K360" s="9">
        <v>427</v>
      </c>
      <c r="L360" s="9">
        <v>451.70000000000073</v>
      </c>
      <c r="M360" s="9">
        <v>322.59999999999945</v>
      </c>
      <c r="N360" s="9">
        <v>366.00000000000091</v>
      </c>
      <c r="O360" s="9">
        <v>296.29999999999927</v>
      </c>
      <c r="P360" s="9">
        <v>303.10000000000127</v>
      </c>
      <c r="Q360" s="9">
        <v>416.10000000000036</v>
      </c>
      <c r="R360" s="9">
        <v>427.30000000000655</v>
      </c>
      <c r="S360" s="9">
        <v>166.00000000000364</v>
      </c>
      <c r="T360" s="9">
        <v>156</v>
      </c>
      <c r="U360" s="9">
        <v>99.900000000001455</v>
      </c>
      <c r="V360" s="9">
        <v>274</v>
      </c>
      <c r="W360" s="9">
        <v>156.09999999999854</v>
      </c>
      <c r="X360" s="294"/>
      <c r="Y360" s="294"/>
      <c r="Z360" s="68"/>
      <c r="AA360" s="397"/>
      <c r="AB360" s="68"/>
      <c r="AC360" s="68"/>
    </row>
    <row r="361" spans="1:29" ht="15.75">
      <c r="A361" s="87" t="s">
        <v>1836</v>
      </c>
      <c r="B361" s="3"/>
      <c r="C361" s="3"/>
      <c r="D361" s="34">
        <f t="shared" si="12"/>
        <v>5532.4000000000306</v>
      </c>
      <c r="E361" s="9">
        <v>324.20000000000073</v>
      </c>
      <c r="F361" s="9">
        <v>410.20000000000073</v>
      </c>
      <c r="G361" s="9">
        <v>353.84999999999854</v>
      </c>
      <c r="H361" s="9">
        <v>364.09999999999854</v>
      </c>
      <c r="I361" s="9">
        <v>171.49999999999818</v>
      </c>
      <c r="J361" s="9">
        <v>270.19999999999891</v>
      </c>
      <c r="K361" s="9">
        <v>192.34999999999854</v>
      </c>
      <c r="L361" s="9">
        <v>214.85000000000036</v>
      </c>
      <c r="M361" s="9">
        <v>62.400000000000546</v>
      </c>
      <c r="N361" s="9">
        <v>140.00000000000091</v>
      </c>
      <c r="O361" s="9">
        <v>269.55000000000109</v>
      </c>
      <c r="P361" s="9">
        <v>412.40000000000146</v>
      </c>
      <c r="Q361" s="9">
        <v>238.70000000000073</v>
      </c>
      <c r="R361" s="9">
        <v>313.00000000000364</v>
      </c>
      <c r="S361" s="9">
        <v>248.40000000000873</v>
      </c>
      <c r="T361" s="9">
        <v>197.70000000000073</v>
      </c>
      <c r="U361" s="9">
        <v>189.10000000000218</v>
      </c>
      <c r="V361" s="9">
        <v>543.20000000000437</v>
      </c>
      <c r="W361" s="9">
        <v>616.70000000001164</v>
      </c>
      <c r="X361" s="235"/>
      <c r="Y361" s="235"/>
      <c r="Z361" s="68"/>
      <c r="AA361" s="396"/>
      <c r="AB361" s="68"/>
      <c r="AC361" s="68"/>
    </row>
    <row r="362" spans="1:29" ht="15.75">
      <c r="A362" s="3" t="s">
        <v>799</v>
      </c>
      <c r="B362" s="3"/>
      <c r="C362" s="3"/>
      <c r="D362" s="34">
        <f t="shared" si="12"/>
        <v>5014.1999999999944</v>
      </c>
      <c r="E362" s="9">
        <v>331.09999999999991</v>
      </c>
      <c r="F362" s="9">
        <v>144</v>
      </c>
      <c r="G362" s="9">
        <v>386.34999999999945</v>
      </c>
      <c r="H362" s="9">
        <v>167.99999999999955</v>
      </c>
      <c r="I362" s="9">
        <v>535.59999999999945</v>
      </c>
      <c r="J362" s="9">
        <v>306.55000000000018</v>
      </c>
      <c r="K362" s="9">
        <v>225.60000000000036</v>
      </c>
      <c r="L362" s="9">
        <v>183.30000000000109</v>
      </c>
      <c r="M362" s="9">
        <v>338.90000000000146</v>
      </c>
      <c r="N362" s="9">
        <v>309.50000000000273</v>
      </c>
      <c r="O362" s="9">
        <v>230.40000000000146</v>
      </c>
      <c r="P362" s="9">
        <v>165.75000000000091</v>
      </c>
      <c r="Q362" s="9">
        <v>14.300000000000182</v>
      </c>
      <c r="R362" s="9">
        <v>303.49999999999818</v>
      </c>
      <c r="S362" s="9">
        <v>204.19999999999891</v>
      </c>
      <c r="T362" s="9">
        <v>255.399999999996</v>
      </c>
      <c r="U362" s="9">
        <v>169.44999999999709</v>
      </c>
      <c r="V362" s="9">
        <v>409.49999999999818</v>
      </c>
      <c r="W362" s="9">
        <v>332.79999999999927</v>
      </c>
      <c r="X362" s="68"/>
      <c r="Y362" s="68"/>
      <c r="Z362" s="68"/>
      <c r="AA362" s="397"/>
      <c r="AB362" s="68"/>
      <c r="AC362" s="68"/>
    </row>
    <row r="363" spans="1:29" ht="15.75">
      <c r="A363" s="65" t="s">
        <v>2226</v>
      </c>
      <c r="B363" s="3"/>
      <c r="C363" s="3"/>
      <c r="D363" s="34">
        <f t="shared" si="12"/>
        <v>4508.3999999999742</v>
      </c>
      <c r="E363" s="9">
        <v>255.79999999999973</v>
      </c>
      <c r="F363" s="9">
        <v>180</v>
      </c>
      <c r="G363" s="9">
        <v>291.40000000000055</v>
      </c>
      <c r="H363" s="9">
        <v>0</v>
      </c>
      <c r="I363" s="9">
        <v>200.40000000000009</v>
      </c>
      <c r="J363" s="9">
        <v>45.300000000000182</v>
      </c>
      <c r="K363" s="9">
        <v>171.5</v>
      </c>
      <c r="L363" s="9">
        <v>191.70000000000073</v>
      </c>
      <c r="M363" s="9">
        <v>263.19999999999982</v>
      </c>
      <c r="N363" s="9">
        <v>148.40000000000055</v>
      </c>
      <c r="O363" s="9">
        <v>200.89999999999964</v>
      </c>
      <c r="P363" s="9">
        <v>321.00000000000091</v>
      </c>
      <c r="Q363" s="9">
        <v>91.200000000000728</v>
      </c>
      <c r="R363" s="9">
        <v>398.79999999999563</v>
      </c>
      <c r="S363" s="9">
        <v>261.49999999999454</v>
      </c>
      <c r="T363" s="9">
        <v>221.59999999999491</v>
      </c>
      <c r="U363" s="9">
        <v>489.19999999999345</v>
      </c>
      <c r="V363" s="9">
        <v>485.89999999999054</v>
      </c>
      <c r="W363" s="9">
        <v>290.60000000000218</v>
      </c>
      <c r="X363" s="294"/>
      <c r="Y363" s="294"/>
      <c r="Z363" s="68"/>
      <c r="AA363" s="396"/>
      <c r="AB363" s="68"/>
      <c r="AC363" s="68"/>
    </row>
    <row r="364" spans="1:29" ht="15.75">
      <c r="A364" s="3" t="s">
        <v>854</v>
      </c>
      <c r="B364" s="3"/>
      <c r="C364" s="3"/>
      <c r="D364" s="34">
        <f t="shared" si="12"/>
        <v>5040.0499999999956</v>
      </c>
      <c r="E364" s="9">
        <v>252.49999999999955</v>
      </c>
      <c r="F364" s="9">
        <v>402.69999999999936</v>
      </c>
      <c r="G364" s="9">
        <v>260.55000000000018</v>
      </c>
      <c r="H364" s="9">
        <v>230.64999999999964</v>
      </c>
      <c r="I364" s="9">
        <v>366.74999999999909</v>
      </c>
      <c r="J364" s="9">
        <v>350.80000000000018</v>
      </c>
      <c r="K364" s="9">
        <v>180</v>
      </c>
      <c r="L364" s="9">
        <v>144</v>
      </c>
      <c r="M364" s="9">
        <v>45</v>
      </c>
      <c r="N364" s="9">
        <v>163.10000000000127</v>
      </c>
      <c r="O364" s="9">
        <v>145.10000000000036</v>
      </c>
      <c r="P364" s="9">
        <v>395.20000000000073</v>
      </c>
      <c r="Q364" s="9">
        <v>56.300000000001091</v>
      </c>
      <c r="R364" s="9">
        <v>328.5</v>
      </c>
      <c r="S364" s="9">
        <v>261</v>
      </c>
      <c r="T364" s="9">
        <v>308.24999999999636</v>
      </c>
      <c r="U364" s="9">
        <v>338.64999999999418</v>
      </c>
      <c r="V364" s="9">
        <v>411.29999999999927</v>
      </c>
      <c r="W364" s="9">
        <v>399.70000000000437</v>
      </c>
      <c r="X364" s="68"/>
      <c r="Y364" s="68"/>
      <c r="Z364" s="68"/>
      <c r="AA364" s="396"/>
      <c r="AB364" s="68"/>
      <c r="AC364" s="68"/>
    </row>
    <row r="365" spans="1:29" ht="15.75">
      <c r="A365" s="65" t="s">
        <v>13</v>
      </c>
      <c r="B365" s="3"/>
      <c r="C365" s="3"/>
      <c r="D365" s="34">
        <f t="shared" si="12"/>
        <v>6377.4999999999836</v>
      </c>
      <c r="E365" s="9">
        <v>249.70000000000005</v>
      </c>
      <c r="F365" s="9">
        <v>320.50000000000023</v>
      </c>
      <c r="G365" s="9">
        <v>422.94999999999982</v>
      </c>
      <c r="H365" s="9">
        <v>482.49999999999909</v>
      </c>
      <c r="I365" s="9">
        <v>355.29999999999836</v>
      </c>
      <c r="J365" s="9">
        <v>170.54999999999927</v>
      </c>
      <c r="K365" s="9">
        <v>421.20000000000073</v>
      </c>
      <c r="L365" s="9">
        <v>407.90000000000055</v>
      </c>
      <c r="M365" s="9">
        <v>576.20000000000164</v>
      </c>
      <c r="N365" s="9">
        <v>319</v>
      </c>
      <c r="O365" s="9">
        <v>239.19999999999709</v>
      </c>
      <c r="P365" s="9">
        <v>422.64999999999964</v>
      </c>
      <c r="Q365" s="9">
        <v>125.49999999999636</v>
      </c>
      <c r="R365" s="9">
        <v>171.89999999999782</v>
      </c>
      <c r="S365" s="9">
        <v>165.00000000000364</v>
      </c>
      <c r="T365" s="9">
        <v>239.70000000000073</v>
      </c>
      <c r="U365" s="9">
        <v>470.44999999999345</v>
      </c>
      <c r="V365" s="9">
        <v>469.39999999999782</v>
      </c>
      <c r="W365" s="9">
        <v>347.89999999999782</v>
      </c>
      <c r="X365" s="294"/>
      <c r="Y365" s="294"/>
      <c r="Z365" s="68"/>
      <c r="AA365" s="396"/>
      <c r="AB365" s="68"/>
      <c r="AC365" s="68"/>
    </row>
    <row r="366" spans="1:29" ht="15.75">
      <c r="A366" s="3" t="s">
        <v>805</v>
      </c>
      <c r="B366" s="3"/>
      <c r="C366" s="3"/>
      <c r="D366" s="34">
        <f t="shared" si="12"/>
        <v>5538.6000000000531</v>
      </c>
      <c r="E366" s="9">
        <v>287.49999999999955</v>
      </c>
      <c r="F366" s="9">
        <v>375</v>
      </c>
      <c r="G366" s="9">
        <v>407.5</v>
      </c>
      <c r="H366" s="9">
        <v>451.99999999999909</v>
      </c>
      <c r="I366" s="9">
        <v>285.89999999999964</v>
      </c>
      <c r="J366" s="9">
        <v>259.79999999999836</v>
      </c>
      <c r="K366" s="9">
        <v>219.29999999999927</v>
      </c>
      <c r="L366" s="9">
        <v>262.09999999999945</v>
      </c>
      <c r="M366" s="9">
        <v>114.30000000000018</v>
      </c>
      <c r="N366" s="9">
        <v>367.79999999999927</v>
      </c>
      <c r="O366" s="9">
        <v>53.399999999998727</v>
      </c>
      <c r="P366" s="9">
        <v>342.80000000000291</v>
      </c>
      <c r="Q366" s="9">
        <v>210.00000000000182</v>
      </c>
      <c r="R366" s="9">
        <v>301.50000000000364</v>
      </c>
      <c r="S366" s="9">
        <v>346.40000000000873</v>
      </c>
      <c r="T366" s="9">
        <v>229.50000000000728</v>
      </c>
      <c r="U366" s="9">
        <v>120.90000000001237</v>
      </c>
      <c r="V366" s="9">
        <v>437.00000000001091</v>
      </c>
      <c r="W366" s="9">
        <v>465.90000000001237</v>
      </c>
      <c r="X366" s="68"/>
      <c r="Y366" s="68"/>
      <c r="Z366" s="68"/>
      <c r="AA366" s="396"/>
      <c r="AB366" s="68"/>
      <c r="AC366" s="68"/>
    </row>
    <row r="367" spans="1:29" ht="15.75">
      <c r="A367" s="65" t="s">
        <v>15</v>
      </c>
      <c r="B367" s="3"/>
      <c r="C367" s="3"/>
      <c r="D367" s="34">
        <f t="shared" si="12"/>
        <v>5009.5000000000173</v>
      </c>
      <c r="E367" s="9">
        <v>279.2000000000005</v>
      </c>
      <c r="F367" s="9">
        <v>270.40000000000055</v>
      </c>
      <c r="G367" s="9">
        <v>353.39999999999918</v>
      </c>
      <c r="H367" s="9">
        <v>305.09999999999945</v>
      </c>
      <c r="I367" s="9">
        <v>252.29999999999745</v>
      </c>
      <c r="J367" s="9">
        <v>131.69999999999891</v>
      </c>
      <c r="K367" s="9">
        <v>191.5</v>
      </c>
      <c r="L367" s="9">
        <v>303.89999999999964</v>
      </c>
      <c r="M367" s="9">
        <v>137.49999999999909</v>
      </c>
      <c r="N367" s="9">
        <v>269.69999999999982</v>
      </c>
      <c r="O367" s="9">
        <v>134.19999999999982</v>
      </c>
      <c r="P367" s="9">
        <v>414.50000000000091</v>
      </c>
      <c r="Q367" s="9">
        <v>262.89999999999964</v>
      </c>
      <c r="R367" s="9">
        <v>456</v>
      </c>
      <c r="S367" s="9">
        <v>162.40000000000509</v>
      </c>
      <c r="T367" s="9">
        <v>168.00000000000364</v>
      </c>
      <c r="U367" s="9">
        <v>229.700000000008</v>
      </c>
      <c r="V367" s="9">
        <v>419.00000000000364</v>
      </c>
      <c r="W367" s="9">
        <v>268.10000000000218</v>
      </c>
      <c r="X367" s="294"/>
      <c r="Y367" s="294"/>
      <c r="Z367" s="68"/>
      <c r="AA367" s="396"/>
      <c r="AB367" s="68"/>
      <c r="AC367" s="68"/>
    </row>
    <row r="368" spans="1:29" ht="15.75">
      <c r="A368" s="65" t="s">
        <v>2222</v>
      </c>
      <c r="B368" s="3"/>
      <c r="C368" s="3"/>
      <c r="D368" s="34">
        <f t="shared" si="12"/>
        <v>7935.2999999999802</v>
      </c>
      <c r="E368" s="9">
        <v>495.80000000000064</v>
      </c>
      <c r="F368" s="9">
        <v>369.30000000000064</v>
      </c>
      <c r="G368" s="9">
        <v>646.35000000000036</v>
      </c>
      <c r="H368" s="9">
        <v>498.80000000000018</v>
      </c>
      <c r="I368" s="9">
        <v>567.00000000000091</v>
      </c>
      <c r="J368" s="9">
        <v>366.55000000000109</v>
      </c>
      <c r="K368" s="9">
        <v>445.90000000000055</v>
      </c>
      <c r="L368" s="9">
        <v>568.10000000000127</v>
      </c>
      <c r="M368" s="9">
        <v>550.79999999999927</v>
      </c>
      <c r="N368" s="9">
        <v>584.89999999999964</v>
      </c>
      <c r="O368" s="9">
        <v>518.59999999999673</v>
      </c>
      <c r="P368" s="9">
        <v>415.34999999999854</v>
      </c>
      <c r="Q368" s="9">
        <v>122.99999999999818</v>
      </c>
      <c r="R368" s="9">
        <v>101.99999999999636</v>
      </c>
      <c r="S368" s="9">
        <v>417.399999999996</v>
      </c>
      <c r="T368" s="9">
        <v>252.69999999999345</v>
      </c>
      <c r="U368" s="9">
        <v>335.84999999999491</v>
      </c>
      <c r="V368" s="9">
        <v>431.59999999999854</v>
      </c>
      <c r="W368" s="9">
        <v>245.30000000000291</v>
      </c>
      <c r="X368" s="294"/>
      <c r="Y368" s="294"/>
      <c r="Z368" s="68"/>
      <c r="AA368" s="396"/>
      <c r="AB368" s="68"/>
      <c r="AC368" s="68"/>
    </row>
    <row r="369" spans="1:29" ht="15.75">
      <c r="A369" s="65" t="s">
        <v>17</v>
      </c>
      <c r="B369" s="3"/>
      <c r="C369" s="3"/>
      <c r="D369" s="34">
        <f t="shared" si="12"/>
        <v>4883.8999999999842</v>
      </c>
      <c r="E369" s="9">
        <v>172.50000000000068</v>
      </c>
      <c r="F369" s="9">
        <v>299</v>
      </c>
      <c r="G369" s="9">
        <v>256.699999999998</v>
      </c>
      <c r="H369" s="9">
        <v>357.69999999999709</v>
      </c>
      <c r="I369" s="9">
        <v>155.99999999999727</v>
      </c>
      <c r="J369" s="9">
        <v>105.49999999999636</v>
      </c>
      <c r="K369" s="9">
        <v>191.39999999999873</v>
      </c>
      <c r="L369" s="9">
        <v>176.99999999999909</v>
      </c>
      <c r="M369" s="9">
        <v>143.99999999999909</v>
      </c>
      <c r="N369" s="9">
        <v>130.00000000000091</v>
      </c>
      <c r="O369" s="9">
        <v>332.30000000000109</v>
      </c>
      <c r="P369" s="9">
        <v>637.59999999999854</v>
      </c>
      <c r="Q369" s="9">
        <v>0</v>
      </c>
      <c r="R369" s="9">
        <v>342.80000000000291</v>
      </c>
      <c r="S369" s="9">
        <v>185.50000000000364</v>
      </c>
      <c r="T369" s="9">
        <v>156</v>
      </c>
      <c r="U369" s="9">
        <v>282.79999999999927</v>
      </c>
      <c r="V369" s="9">
        <v>439.69999999999709</v>
      </c>
      <c r="W369" s="9">
        <v>517.39999999999418</v>
      </c>
      <c r="X369" s="294"/>
      <c r="Y369" s="294"/>
      <c r="Z369" s="68"/>
      <c r="AA369" s="396"/>
      <c r="AB369" s="68"/>
      <c r="AC369" s="68"/>
    </row>
    <row r="370" spans="1:29" ht="15.75">
      <c r="A370" s="3" t="s">
        <v>828</v>
      </c>
      <c r="B370" s="3"/>
      <c r="C370" s="3"/>
      <c r="D370" s="34">
        <f t="shared" si="12"/>
        <v>5799.2000000000098</v>
      </c>
      <c r="E370" s="9">
        <v>348.49999999999977</v>
      </c>
      <c r="F370" s="9">
        <v>336.49999999999977</v>
      </c>
      <c r="G370" s="9">
        <v>253.74999999999909</v>
      </c>
      <c r="H370" s="9">
        <v>590.5</v>
      </c>
      <c r="I370" s="9">
        <v>295.19999999999982</v>
      </c>
      <c r="J370" s="9">
        <v>209.70000000000073</v>
      </c>
      <c r="K370" s="9">
        <v>343.65000000000146</v>
      </c>
      <c r="L370" s="9">
        <v>194.55000000000109</v>
      </c>
      <c r="M370" s="9">
        <v>335.50000000000182</v>
      </c>
      <c r="N370" s="9">
        <v>166.39999999999964</v>
      </c>
      <c r="O370" s="9">
        <v>181.94999999999982</v>
      </c>
      <c r="P370" s="9">
        <v>458.80000000000018</v>
      </c>
      <c r="Q370" s="9">
        <v>35.999999999998181</v>
      </c>
      <c r="R370" s="9">
        <v>373</v>
      </c>
      <c r="S370" s="9">
        <v>407.20000000000437</v>
      </c>
      <c r="T370" s="9">
        <v>200.20000000000437</v>
      </c>
      <c r="U370" s="9">
        <v>197.70000000000073</v>
      </c>
      <c r="V370" s="9">
        <v>451.09999999999854</v>
      </c>
      <c r="W370" s="9">
        <v>419</v>
      </c>
      <c r="X370" s="68"/>
      <c r="Y370" s="68"/>
      <c r="Z370" s="68"/>
      <c r="AA370" s="396"/>
      <c r="AB370" s="68"/>
      <c r="AC370" s="68"/>
    </row>
    <row r="371" spans="1:29" ht="15.75">
      <c r="A371" s="3" t="s">
        <v>162</v>
      </c>
      <c r="B371" s="3"/>
      <c r="C371" s="3"/>
      <c r="D371" s="34">
        <f t="shared" si="12"/>
        <v>4851.1999999999616</v>
      </c>
      <c r="E371" s="9">
        <v>193.40000000000009</v>
      </c>
      <c r="F371" s="9">
        <v>251.90000000000009</v>
      </c>
      <c r="G371" s="9">
        <v>432.80000000000018</v>
      </c>
      <c r="H371" s="9">
        <v>473.69999999999982</v>
      </c>
      <c r="I371" s="9">
        <v>248.39999999999964</v>
      </c>
      <c r="J371" s="9">
        <v>261.59999999999854</v>
      </c>
      <c r="K371" s="9">
        <v>163</v>
      </c>
      <c r="L371" s="9">
        <v>199.80000000000018</v>
      </c>
      <c r="M371" s="9">
        <v>119.80000000000018</v>
      </c>
      <c r="N371" s="9">
        <v>208</v>
      </c>
      <c r="O371" s="9">
        <v>294.50000000000182</v>
      </c>
      <c r="P371" s="9">
        <v>453.30000000000109</v>
      </c>
      <c r="Q371" s="9">
        <v>48.600000000002183</v>
      </c>
      <c r="R371" s="9">
        <v>179.99999999998909</v>
      </c>
      <c r="S371" s="9">
        <v>259.39999999999418</v>
      </c>
      <c r="T371" s="9">
        <v>159.89999999999054</v>
      </c>
      <c r="U371" s="9">
        <v>164.59999999999491</v>
      </c>
      <c r="V371" s="9">
        <v>428.99999999999272</v>
      </c>
      <c r="W371" s="9">
        <v>309.49999999999636</v>
      </c>
      <c r="X371" s="68"/>
      <c r="Y371" s="68"/>
      <c r="Z371" s="68"/>
      <c r="AA371" s="396"/>
      <c r="AB371" s="68"/>
      <c r="AC371" s="68"/>
    </row>
    <row r="372" spans="1:29" ht="15.75">
      <c r="A372" s="87" t="s">
        <v>1823</v>
      </c>
      <c r="B372" s="3"/>
      <c r="C372" s="3"/>
      <c r="D372" s="34">
        <f t="shared" si="12"/>
        <v>3954.49999999999</v>
      </c>
      <c r="E372" s="9">
        <v>119</v>
      </c>
      <c r="F372" s="9">
        <v>211.70000000000027</v>
      </c>
      <c r="G372" s="9">
        <v>158.99999999999909</v>
      </c>
      <c r="H372" s="9">
        <v>84.799999999999272</v>
      </c>
      <c r="I372" s="9">
        <v>156.39999999999964</v>
      </c>
      <c r="J372" s="9">
        <v>240.69999999999936</v>
      </c>
      <c r="K372" s="9">
        <v>70</v>
      </c>
      <c r="L372" s="9">
        <v>281.99999999999909</v>
      </c>
      <c r="M372" s="9">
        <v>92.899999999998727</v>
      </c>
      <c r="N372" s="9">
        <v>23.300000000001091</v>
      </c>
      <c r="O372" s="9">
        <v>487.300000000002</v>
      </c>
      <c r="P372" s="9">
        <v>351.80000000000018</v>
      </c>
      <c r="Q372" s="9">
        <v>258</v>
      </c>
      <c r="R372" s="9">
        <v>478.5</v>
      </c>
      <c r="S372" s="9">
        <v>25.200000000000728</v>
      </c>
      <c r="T372" s="9">
        <v>16.299999999999272</v>
      </c>
      <c r="U372" s="9">
        <v>176.89999999999964</v>
      </c>
      <c r="V372" s="9">
        <v>360.79999999999745</v>
      </c>
      <c r="W372" s="9">
        <v>359.89999999999418</v>
      </c>
      <c r="X372" s="235"/>
      <c r="Y372" s="235"/>
      <c r="Z372" s="68"/>
      <c r="AA372" s="396"/>
      <c r="AB372" s="68"/>
      <c r="AC372" s="68"/>
    </row>
    <row r="373" spans="1:29" ht="15.75">
      <c r="A373" s="3" t="s">
        <v>871</v>
      </c>
      <c r="B373" s="3"/>
      <c r="C373" s="3"/>
      <c r="D373" s="34">
        <f t="shared" ref="D373:D404" si="13">SUM(E373:DZ373)</f>
        <v>4848.9000000000069</v>
      </c>
      <c r="E373" s="9">
        <v>179.99999999999955</v>
      </c>
      <c r="F373" s="9">
        <v>402.89999999999918</v>
      </c>
      <c r="G373" s="9">
        <v>207.89999999999873</v>
      </c>
      <c r="H373" s="9">
        <v>5.999999999998181</v>
      </c>
      <c r="I373" s="9">
        <v>353.09999999999854</v>
      </c>
      <c r="J373" s="9">
        <v>179.09999999999854</v>
      </c>
      <c r="K373" s="9">
        <v>185.49999999999909</v>
      </c>
      <c r="L373" s="9">
        <v>147.29999999999927</v>
      </c>
      <c r="M373" s="9">
        <v>128.89999999999873</v>
      </c>
      <c r="N373" s="9">
        <v>130</v>
      </c>
      <c r="O373" s="9">
        <v>224.99999999999818</v>
      </c>
      <c r="P373" s="9">
        <v>371.49999999999636</v>
      </c>
      <c r="Q373" s="9">
        <v>26.400000000001455</v>
      </c>
      <c r="R373" s="9">
        <v>432.49999999999636</v>
      </c>
      <c r="S373" s="9">
        <v>227.5</v>
      </c>
      <c r="T373" s="9">
        <v>240.00000000000364</v>
      </c>
      <c r="U373" s="9">
        <v>282.50000000000728</v>
      </c>
      <c r="V373" s="9">
        <v>519.00000000000728</v>
      </c>
      <c r="W373" s="9">
        <v>603.80000000000655</v>
      </c>
      <c r="X373" s="68"/>
      <c r="Y373" s="68"/>
      <c r="Z373" s="68"/>
      <c r="AA373" s="396"/>
      <c r="AB373" s="68"/>
      <c r="AC373" s="68"/>
    </row>
    <row r="374" spans="1:29" ht="15.75">
      <c r="A374" s="65" t="s">
        <v>2255</v>
      </c>
      <c r="B374" s="3"/>
      <c r="C374" s="3"/>
      <c r="D374" s="34">
        <f t="shared" si="13"/>
        <v>5021.5000000000364</v>
      </c>
      <c r="E374" s="9">
        <v>302.09999999999968</v>
      </c>
      <c r="F374" s="9">
        <v>377.49999999999977</v>
      </c>
      <c r="G374" s="9">
        <v>267.94999999999891</v>
      </c>
      <c r="H374" s="9">
        <v>150</v>
      </c>
      <c r="I374" s="9">
        <v>322.30000000000109</v>
      </c>
      <c r="J374" s="9">
        <v>213.60000000000127</v>
      </c>
      <c r="K374" s="9">
        <v>420.25000000000182</v>
      </c>
      <c r="L374" s="9">
        <v>235.95000000000255</v>
      </c>
      <c r="M374" s="9">
        <v>211.50000000000182</v>
      </c>
      <c r="N374" s="9">
        <v>142.20000000000073</v>
      </c>
      <c r="O374" s="9">
        <v>300.05000000000018</v>
      </c>
      <c r="P374" s="9">
        <v>433.30000000000018</v>
      </c>
      <c r="Q374" s="9">
        <v>18.200000000004366</v>
      </c>
      <c r="R374" s="9">
        <v>291.80000000000655</v>
      </c>
      <c r="S374" s="9">
        <v>248.90000000000509</v>
      </c>
      <c r="T374" s="9">
        <v>262.60000000000582</v>
      </c>
      <c r="U374" s="9">
        <v>113.10000000000218</v>
      </c>
      <c r="V374" s="9">
        <v>440.00000000000364</v>
      </c>
      <c r="W374" s="9">
        <v>270.20000000000073</v>
      </c>
      <c r="X374" s="294"/>
      <c r="Y374" s="294"/>
      <c r="Z374" s="68"/>
      <c r="AA374" s="396"/>
      <c r="AB374" s="68"/>
      <c r="AC374" s="68"/>
    </row>
    <row r="375" spans="1:29" ht="15.75">
      <c r="A375" s="3" t="s">
        <v>867</v>
      </c>
      <c r="B375" s="3"/>
      <c r="C375" s="3"/>
      <c r="D375" s="34">
        <f t="shared" si="13"/>
        <v>5804.0999999999749</v>
      </c>
      <c r="E375" s="9">
        <v>422.40000000000032</v>
      </c>
      <c r="F375" s="9">
        <v>374.99999999999977</v>
      </c>
      <c r="G375" s="9">
        <v>413.94999999999982</v>
      </c>
      <c r="H375" s="9">
        <v>182</v>
      </c>
      <c r="I375" s="9">
        <v>376</v>
      </c>
      <c r="J375" s="9">
        <v>155.59999999999945</v>
      </c>
      <c r="K375" s="9">
        <v>388.949999999998</v>
      </c>
      <c r="L375" s="9">
        <v>637.54999999999927</v>
      </c>
      <c r="M375" s="9">
        <v>386.49999999999818</v>
      </c>
      <c r="N375" s="9">
        <v>455.99999999999818</v>
      </c>
      <c r="O375" s="9">
        <v>257.84999999999764</v>
      </c>
      <c r="P375" s="9">
        <v>427.5</v>
      </c>
      <c r="Q375" s="9">
        <v>84.000000000001819</v>
      </c>
      <c r="R375" s="9">
        <v>131.99999999999818</v>
      </c>
      <c r="S375" s="9">
        <v>165.09999999999491</v>
      </c>
      <c r="T375" s="9">
        <v>166.299999999992</v>
      </c>
      <c r="U375" s="9">
        <v>111.299999999992</v>
      </c>
      <c r="V375" s="9">
        <v>408.10000000000218</v>
      </c>
      <c r="W375" s="9">
        <v>258.00000000000364</v>
      </c>
      <c r="X375" s="68"/>
      <c r="Y375" s="68"/>
      <c r="Z375" s="68"/>
      <c r="AA375" s="396"/>
      <c r="AB375" s="68"/>
      <c r="AC375" s="68"/>
    </row>
    <row r="376" spans="1:29" ht="15.75">
      <c r="A376" t="s">
        <v>21</v>
      </c>
      <c r="B376" s="3"/>
      <c r="C376" s="3"/>
      <c r="D376" s="34">
        <f t="shared" si="13"/>
        <v>5681.0999999999867</v>
      </c>
      <c r="E376" s="9">
        <v>191.99999999999955</v>
      </c>
      <c r="F376" s="9">
        <v>328.69999999999936</v>
      </c>
      <c r="G376" s="9">
        <v>410.199999999998</v>
      </c>
      <c r="H376" s="9">
        <v>222.29999999999927</v>
      </c>
      <c r="I376" s="9">
        <v>454.89999999999873</v>
      </c>
      <c r="J376" s="9">
        <v>435.79999999999836</v>
      </c>
      <c r="K376" s="9">
        <v>251.5</v>
      </c>
      <c r="L376" s="9">
        <v>274.99999999999818</v>
      </c>
      <c r="M376" s="9">
        <v>100</v>
      </c>
      <c r="N376" s="9">
        <v>144.39999999999964</v>
      </c>
      <c r="O376" s="9">
        <v>48.900000000001455</v>
      </c>
      <c r="P376" s="9">
        <v>394.20000000000073</v>
      </c>
      <c r="Q376" s="9">
        <v>36</v>
      </c>
      <c r="R376" s="9">
        <v>479.5</v>
      </c>
      <c r="S376" s="9">
        <v>375.5</v>
      </c>
      <c r="T376" s="9">
        <v>250.49999999999636</v>
      </c>
      <c r="U376" s="9">
        <v>395</v>
      </c>
      <c r="V376" s="9">
        <v>346.40000000000146</v>
      </c>
      <c r="W376" s="9">
        <v>540.29999999999563</v>
      </c>
      <c r="X376" s="28"/>
      <c r="Y376" s="28"/>
      <c r="Z376" s="68"/>
      <c r="AA376" s="397"/>
      <c r="AB376" s="68"/>
      <c r="AC376" s="68"/>
    </row>
    <row r="377" spans="1:29" ht="15.75">
      <c r="A377" s="3" t="s">
        <v>141</v>
      </c>
      <c r="B377" s="3"/>
      <c r="C377" s="3"/>
      <c r="D377" s="34">
        <f t="shared" si="13"/>
        <v>5949.2000000000244</v>
      </c>
      <c r="E377" s="9">
        <v>176.10000000000059</v>
      </c>
      <c r="F377" s="9">
        <v>336.5</v>
      </c>
      <c r="G377" s="9">
        <v>609.29999999999927</v>
      </c>
      <c r="H377" s="9">
        <v>626.10000000000036</v>
      </c>
      <c r="I377" s="9">
        <v>302.39999999999964</v>
      </c>
      <c r="J377" s="9">
        <v>363.59999999999945</v>
      </c>
      <c r="K377" s="9">
        <v>432.39999999999873</v>
      </c>
      <c r="L377" s="9">
        <v>335.99999999999818</v>
      </c>
      <c r="M377" s="9">
        <v>208.29999999999927</v>
      </c>
      <c r="N377" s="9">
        <v>273.70000000000255</v>
      </c>
      <c r="O377" s="9">
        <v>121.10000000000036</v>
      </c>
      <c r="P377" s="9">
        <v>421.30000000000109</v>
      </c>
      <c r="Q377" s="9">
        <v>247.89999999999964</v>
      </c>
      <c r="R377" s="9">
        <v>266.90000000000509</v>
      </c>
      <c r="S377" s="9">
        <v>364.79999999999927</v>
      </c>
      <c r="T377" s="9">
        <v>148.50000000000728</v>
      </c>
      <c r="U377" s="9">
        <v>164.10000000000582</v>
      </c>
      <c r="V377" s="9">
        <v>305.30000000000655</v>
      </c>
      <c r="W377" s="9">
        <v>244.90000000000146</v>
      </c>
      <c r="X377" s="68"/>
      <c r="Y377" s="68"/>
      <c r="Z377" s="68"/>
      <c r="AA377" s="396"/>
      <c r="AB377" s="68"/>
      <c r="AC377" s="68"/>
    </row>
    <row r="378" spans="1:29" ht="15.75">
      <c r="A378" s="65" t="s">
        <v>2256</v>
      </c>
      <c r="B378" s="3"/>
      <c r="C378" s="3"/>
      <c r="D378" s="34">
        <f t="shared" si="13"/>
        <v>5258.5000000000055</v>
      </c>
      <c r="E378" s="9">
        <v>362.39999999999986</v>
      </c>
      <c r="F378" s="9">
        <v>554.00000000000045</v>
      </c>
      <c r="G378" s="9">
        <v>499.60000000000127</v>
      </c>
      <c r="H378" s="9">
        <v>60.000000000001364</v>
      </c>
      <c r="I378" s="9">
        <v>220.00000000000182</v>
      </c>
      <c r="J378" s="9">
        <v>122.50000000000091</v>
      </c>
      <c r="K378" s="9">
        <v>342.00000000000091</v>
      </c>
      <c r="L378" s="9">
        <v>608.50000000000091</v>
      </c>
      <c r="M378" s="9">
        <v>225.10000000000036</v>
      </c>
      <c r="N378" s="9">
        <v>412.69999999999982</v>
      </c>
      <c r="O378" s="9">
        <v>399.69999999999982</v>
      </c>
      <c r="P378" s="9">
        <v>238.00000000000091</v>
      </c>
      <c r="Q378" s="9">
        <v>168.10000000000127</v>
      </c>
      <c r="R378" s="9">
        <v>8.4000000000014552</v>
      </c>
      <c r="S378" s="9">
        <v>42</v>
      </c>
      <c r="T378" s="9">
        <v>24.299999999999272</v>
      </c>
      <c r="U378" s="9">
        <v>205.09999999999673</v>
      </c>
      <c r="V378" s="9">
        <v>401.20000000000073</v>
      </c>
      <c r="W378" s="9">
        <v>364.89999999999782</v>
      </c>
      <c r="X378" s="294"/>
      <c r="Y378" s="294"/>
      <c r="Z378" s="68"/>
      <c r="AA378" s="397"/>
      <c r="AB378" s="68"/>
      <c r="AC378" s="68"/>
    </row>
    <row r="379" spans="1:29" ht="15.75">
      <c r="A379" s="65" t="s">
        <v>2257</v>
      </c>
      <c r="B379" s="3"/>
      <c r="C379" s="3"/>
      <c r="D379" s="34">
        <f t="shared" si="13"/>
        <v>5217.0999999999658</v>
      </c>
      <c r="E379" s="9">
        <v>256.99999999999977</v>
      </c>
      <c r="F379" s="9">
        <v>298.99999999999932</v>
      </c>
      <c r="G379" s="9">
        <v>432.29999999999927</v>
      </c>
      <c r="H379" s="9">
        <v>397.99999999999818</v>
      </c>
      <c r="I379" s="9">
        <v>294.99999999999727</v>
      </c>
      <c r="J379" s="9">
        <v>208.59999999999854</v>
      </c>
      <c r="K379" s="9">
        <v>197.69999999999982</v>
      </c>
      <c r="L379" s="9">
        <v>152.10000000000036</v>
      </c>
      <c r="M379" s="9">
        <v>292.50000000000091</v>
      </c>
      <c r="N379" s="9">
        <v>215.00000000000182</v>
      </c>
      <c r="O379" s="9">
        <v>211.30000000000109</v>
      </c>
      <c r="P379" s="9">
        <v>317.5</v>
      </c>
      <c r="Q379" s="9">
        <v>45.099999999998545</v>
      </c>
      <c r="R379" s="9">
        <v>411.09999999999854</v>
      </c>
      <c r="S379" s="9">
        <v>229.59999999999491</v>
      </c>
      <c r="T379" s="9">
        <v>254.09999999999491</v>
      </c>
      <c r="U379" s="9">
        <v>304.59999999999491</v>
      </c>
      <c r="V379" s="9">
        <v>446.39999999999418</v>
      </c>
      <c r="W379" s="9">
        <v>250.19999999999345</v>
      </c>
      <c r="X379" s="294"/>
      <c r="Y379" s="294"/>
      <c r="Z379" s="68"/>
      <c r="AA379" s="397"/>
      <c r="AB379" s="68"/>
      <c r="AC379" s="68"/>
    </row>
    <row r="380" spans="1:29" ht="15.75">
      <c r="A380" s="87" t="s">
        <v>1825</v>
      </c>
      <c r="B380" s="3"/>
      <c r="C380" s="3"/>
      <c r="D380" s="34">
        <f t="shared" si="13"/>
        <v>3838.1499999999864</v>
      </c>
      <c r="E380" s="9">
        <v>43.150000000000318</v>
      </c>
      <c r="F380" s="9">
        <v>216.00000000000023</v>
      </c>
      <c r="G380" s="9">
        <v>309.39999999999782</v>
      </c>
      <c r="H380" s="9">
        <v>108.89999999999827</v>
      </c>
      <c r="I380" s="9">
        <v>97.499999999998181</v>
      </c>
      <c r="J380" s="9">
        <v>101.699999999998</v>
      </c>
      <c r="K380" s="9">
        <v>176.49999999999818</v>
      </c>
      <c r="L380" s="9">
        <v>142.99999999999818</v>
      </c>
      <c r="M380" s="9">
        <v>76.19999999999709</v>
      </c>
      <c r="N380" s="9">
        <v>91.499999999997272</v>
      </c>
      <c r="O380" s="9">
        <v>236.69999999999709</v>
      </c>
      <c r="P380" s="9">
        <v>351.59999999999673</v>
      </c>
      <c r="Q380" s="9">
        <v>157.19999999999891</v>
      </c>
      <c r="R380" s="9">
        <v>424.60000000000036</v>
      </c>
      <c r="S380" s="9">
        <v>112.50000000000364</v>
      </c>
      <c r="T380" s="9">
        <v>19.500000000003638</v>
      </c>
      <c r="U380" s="9">
        <v>218.100000000004</v>
      </c>
      <c r="V380" s="9">
        <v>424.80000000000291</v>
      </c>
      <c r="W380" s="9">
        <v>529.29999999999563</v>
      </c>
      <c r="X380" s="235"/>
      <c r="Y380" s="235"/>
      <c r="Z380" s="68"/>
      <c r="AA380" s="397"/>
      <c r="AB380" s="68"/>
      <c r="AC380" s="68"/>
    </row>
    <row r="381" spans="1:29" ht="15.75">
      <c r="A381" s="3" t="s">
        <v>833</v>
      </c>
      <c r="B381" s="3"/>
      <c r="C381" s="3"/>
      <c r="D381" s="34">
        <f t="shared" si="13"/>
        <v>5615.8000000000038</v>
      </c>
      <c r="E381" s="9">
        <v>338</v>
      </c>
      <c r="F381" s="9">
        <v>277.39999999999964</v>
      </c>
      <c r="G381" s="9">
        <v>377.29999999999745</v>
      </c>
      <c r="H381" s="9">
        <v>486.99999999999909</v>
      </c>
      <c r="I381" s="9">
        <v>162.19999999999891</v>
      </c>
      <c r="J381" s="9">
        <v>350.99999999999818</v>
      </c>
      <c r="K381" s="9">
        <v>199.49999999999909</v>
      </c>
      <c r="L381" s="9">
        <v>288.49999999999909</v>
      </c>
      <c r="M381" s="9">
        <v>130.69999999999891</v>
      </c>
      <c r="N381" s="9">
        <v>120</v>
      </c>
      <c r="O381" s="9">
        <v>320.30000000000109</v>
      </c>
      <c r="P381" s="9">
        <v>497.40000000000327</v>
      </c>
      <c r="Q381" s="9">
        <v>240.50000000000182</v>
      </c>
      <c r="R381" s="9">
        <v>256.5</v>
      </c>
      <c r="S381" s="9">
        <v>265.00000000000728</v>
      </c>
      <c r="T381" s="9">
        <v>334.10000000000218</v>
      </c>
      <c r="U381" s="9">
        <v>151.5</v>
      </c>
      <c r="V381" s="9">
        <v>371.5</v>
      </c>
      <c r="W381" s="9">
        <v>447.39999999999782</v>
      </c>
      <c r="X381" s="68"/>
      <c r="Y381" s="68"/>
      <c r="Z381" s="68"/>
      <c r="AA381" s="397"/>
      <c r="AB381" s="68"/>
      <c r="AC381" s="68"/>
    </row>
    <row r="382" spans="1:29" ht="15.75">
      <c r="A382" s="3" t="s">
        <v>834</v>
      </c>
      <c r="B382" s="3"/>
      <c r="C382" s="3"/>
      <c r="D382" s="34">
        <f t="shared" si="13"/>
        <v>4663.9000000000015</v>
      </c>
      <c r="E382" s="9">
        <v>273.20000000000073</v>
      </c>
      <c r="F382" s="9">
        <v>228.00000000000068</v>
      </c>
      <c r="G382" s="9">
        <v>357</v>
      </c>
      <c r="H382" s="9">
        <v>357.49999999999818</v>
      </c>
      <c r="I382" s="9">
        <v>144.79999999999836</v>
      </c>
      <c r="J382" s="9">
        <v>261.699999999998</v>
      </c>
      <c r="K382" s="9">
        <v>81.399999999997817</v>
      </c>
      <c r="L382" s="9">
        <v>181.59999999999854</v>
      </c>
      <c r="M382" s="9">
        <v>36.899999999998727</v>
      </c>
      <c r="N382" s="9">
        <v>154.39999999999964</v>
      </c>
      <c r="O382" s="9">
        <v>314.49999999999909</v>
      </c>
      <c r="P382" s="9">
        <v>375</v>
      </c>
      <c r="Q382" s="9">
        <v>128.49999999999727</v>
      </c>
      <c r="R382" s="9">
        <v>325.50000000000546</v>
      </c>
      <c r="S382" s="9">
        <v>242.100000000004</v>
      </c>
      <c r="T382" s="9">
        <v>264.10000000000218</v>
      </c>
      <c r="U382" s="9">
        <v>120.40000000000327</v>
      </c>
      <c r="V382" s="9">
        <v>454.10000000000218</v>
      </c>
      <c r="W382" s="9">
        <v>363.19999999999709</v>
      </c>
      <c r="X382" s="68"/>
      <c r="Y382" s="68"/>
      <c r="Z382" s="68"/>
      <c r="AA382" s="396"/>
      <c r="AB382" s="68"/>
      <c r="AC382" s="68"/>
    </row>
    <row r="383" spans="1:29" ht="15.75">
      <c r="A383" s="65" t="s">
        <v>23</v>
      </c>
      <c r="B383" s="3"/>
      <c r="C383" s="3"/>
      <c r="D383" s="34">
        <f t="shared" si="13"/>
        <v>5231.7999999999865</v>
      </c>
      <c r="E383" s="9">
        <v>367.00000000000045</v>
      </c>
      <c r="F383" s="9">
        <v>211.90000000000146</v>
      </c>
      <c r="G383" s="9">
        <v>303.15000000000055</v>
      </c>
      <c r="H383" s="9">
        <v>177.50000000000091</v>
      </c>
      <c r="I383" s="9">
        <v>309.60000000000127</v>
      </c>
      <c r="J383" s="9">
        <v>360.90000000000055</v>
      </c>
      <c r="K383" s="9">
        <v>95.250000000001819</v>
      </c>
      <c r="L383" s="9">
        <v>268.15000000000055</v>
      </c>
      <c r="M383" s="9">
        <v>253.19999999999982</v>
      </c>
      <c r="N383" s="9">
        <v>229.89999999999873</v>
      </c>
      <c r="O383" s="9">
        <v>330.84999999999854</v>
      </c>
      <c r="P383" s="9">
        <v>429.09999999999854</v>
      </c>
      <c r="Q383" s="9">
        <v>201.69999999999891</v>
      </c>
      <c r="R383" s="9">
        <v>224.89999999999418</v>
      </c>
      <c r="S383" s="9">
        <v>169.69999999999709</v>
      </c>
      <c r="T383" s="9">
        <v>203.99999999999636</v>
      </c>
      <c r="U383" s="9">
        <v>191.09999999999854</v>
      </c>
      <c r="V383" s="9">
        <v>408.5</v>
      </c>
      <c r="W383" s="9">
        <v>495.39999999999782</v>
      </c>
      <c r="X383" s="294"/>
      <c r="Y383" s="294"/>
      <c r="Z383" s="68"/>
      <c r="AA383" s="396"/>
      <c r="AB383" s="68"/>
      <c r="AC383" s="68"/>
    </row>
    <row r="384" spans="1:29" ht="15.75">
      <c r="A384" s="65" t="s">
        <v>25</v>
      </c>
      <c r="B384" s="3"/>
      <c r="C384" s="3"/>
      <c r="D384" s="34">
        <f t="shared" si="13"/>
        <v>5752.1000000000085</v>
      </c>
      <c r="E384" s="9">
        <v>200.69999999999959</v>
      </c>
      <c r="F384" s="9">
        <v>286.89999999999964</v>
      </c>
      <c r="G384" s="9">
        <v>475.80000000000018</v>
      </c>
      <c r="H384" s="9">
        <v>534.09999999999945</v>
      </c>
      <c r="I384" s="9">
        <v>333.29999999999927</v>
      </c>
      <c r="J384" s="9">
        <v>457.89999999999964</v>
      </c>
      <c r="K384" s="9">
        <v>230.99999999999909</v>
      </c>
      <c r="L384" s="9">
        <v>225.59999999999764</v>
      </c>
      <c r="M384" s="9">
        <v>91.799999999997453</v>
      </c>
      <c r="N384" s="9">
        <v>207.99999999999636</v>
      </c>
      <c r="O384" s="9">
        <v>138.19999999999709</v>
      </c>
      <c r="P384" s="9">
        <v>263.99999999999818</v>
      </c>
      <c r="Q384" s="9">
        <v>221.39999999999782</v>
      </c>
      <c r="R384" s="9">
        <v>203.50000000000728</v>
      </c>
      <c r="S384" s="9">
        <v>268.09999999999854</v>
      </c>
      <c r="T384" s="9">
        <v>249.10000000000582</v>
      </c>
      <c r="U384" s="9">
        <v>295.200000000008</v>
      </c>
      <c r="V384" s="9">
        <v>602.00000000000364</v>
      </c>
      <c r="W384" s="9">
        <v>465.50000000000364</v>
      </c>
      <c r="X384" s="294"/>
      <c r="Y384" s="294"/>
      <c r="Z384" s="68"/>
      <c r="AA384" s="397"/>
      <c r="AB384" s="68"/>
      <c r="AC384" s="68"/>
    </row>
    <row r="385" spans="1:29" ht="15.75">
      <c r="A385" s="87" t="s">
        <v>1835</v>
      </c>
      <c r="B385" s="3"/>
      <c r="C385" s="3"/>
      <c r="D385" s="34">
        <f t="shared" si="13"/>
        <v>5616.0000000000282</v>
      </c>
      <c r="E385" s="9">
        <v>384.49999999999977</v>
      </c>
      <c r="F385" s="9">
        <v>514.10000000000036</v>
      </c>
      <c r="G385" s="9">
        <v>334.70000000000073</v>
      </c>
      <c r="H385" s="9">
        <v>324.90000000000055</v>
      </c>
      <c r="I385" s="9">
        <v>309.19999999999982</v>
      </c>
      <c r="J385" s="9">
        <v>178.50000000000091</v>
      </c>
      <c r="K385" s="9">
        <v>430</v>
      </c>
      <c r="L385" s="9">
        <v>331.20000000000073</v>
      </c>
      <c r="M385" s="9">
        <v>219.50000000000091</v>
      </c>
      <c r="N385" s="9">
        <v>247.99999999999909</v>
      </c>
      <c r="O385" s="9">
        <v>32.399999999998727</v>
      </c>
      <c r="P385" s="9">
        <v>382.19999999999982</v>
      </c>
      <c r="Q385" s="9">
        <v>192.00000000000182</v>
      </c>
      <c r="R385" s="9">
        <v>239.00000000000364</v>
      </c>
      <c r="S385" s="9">
        <v>333.00000000000364</v>
      </c>
      <c r="T385" s="9">
        <v>245.00000000000364</v>
      </c>
      <c r="U385" s="9">
        <v>182.40000000000146</v>
      </c>
      <c r="V385" s="9">
        <v>308.30000000000655</v>
      </c>
      <c r="W385" s="9">
        <v>427.10000000000582</v>
      </c>
      <c r="X385" s="235"/>
      <c r="Y385" s="235"/>
      <c r="Z385" s="68"/>
      <c r="AA385" s="396"/>
      <c r="AB385" s="68"/>
      <c r="AC385" s="68"/>
    </row>
    <row r="386" spans="1:29" ht="15.75">
      <c r="A386" s="87" t="s">
        <v>1842</v>
      </c>
      <c r="B386" s="3"/>
      <c r="C386" s="3"/>
      <c r="D386" s="34">
        <f t="shared" si="13"/>
        <v>5203.7000000000171</v>
      </c>
      <c r="E386" s="9">
        <v>172.50000000000045</v>
      </c>
      <c r="F386" s="9">
        <v>440.69999999999982</v>
      </c>
      <c r="G386" s="9">
        <v>360.19999999999982</v>
      </c>
      <c r="H386" s="9">
        <v>448.59999999999854</v>
      </c>
      <c r="I386" s="9">
        <v>250.09999999999945</v>
      </c>
      <c r="J386" s="9">
        <v>232.09999999999854</v>
      </c>
      <c r="K386" s="9">
        <v>195.59999999999945</v>
      </c>
      <c r="L386" s="9">
        <v>207</v>
      </c>
      <c r="M386" s="9">
        <v>71.400000000000546</v>
      </c>
      <c r="N386" s="9">
        <v>129.99999999999818</v>
      </c>
      <c r="O386" s="9">
        <v>137.59999999999854</v>
      </c>
      <c r="P386" s="9">
        <v>473.70000000000073</v>
      </c>
      <c r="Q386" s="9">
        <v>172.89999999999782</v>
      </c>
      <c r="R386" s="9">
        <v>283.40000000000146</v>
      </c>
      <c r="S386" s="9">
        <v>419</v>
      </c>
      <c r="T386" s="9">
        <v>156.00000000000364</v>
      </c>
      <c r="U386" s="9">
        <v>117.40000000000873</v>
      </c>
      <c r="V386" s="9">
        <v>374.700000000008</v>
      </c>
      <c r="W386" s="9">
        <v>560.80000000000291</v>
      </c>
      <c r="X386" s="235"/>
      <c r="Y386" s="235"/>
      <c r="Z386" s="68"/>
      <c r="AA386" s="396"/>
      <c r="AB386" s="68"/>
      <c r="AC386" s="68"/>
    </row>
    <row r="387" spans="1:29" ht="15.75">
      <c r="A387" s="87" t="s">
        <v>1837</v>
      </c>
      <c r="B387" s="3"/>
      <c r="C387" s="3"/>
      <c r="D387" s="34">
        <f t="shared" si="13"/>
        <v>6646.3999999999769</v>
      </c>
      <c r="E387" s="9">
        <v>366.29999999999995</v>
      </c>
      <c r="F387" s="9">
        <v>428.50000000000023</v>
      </c>
      <c r="G387" s="9">
        <v>550.25000000000182</v>
      </c>
      <c r="H387" s="9">
        <v>568.00000000000182</v>
      </c>
      <c r="I387" s="9">
        <v>356.90000000000146</v>
      </c>
      <c r="J387" s="9">
        <v>392.10000000000218</v>
      </c>
      <c r="K387" s="9">
        <v>297.05000000000382</v>
      </c>
      <c r="L387" s="9">
        <v>301.05000000000291</v>
      </c>
      <c r="M387" s="9">
        <v>444.40000000000146</v>
      </c>
      <c r="N387" s="9">
        <v>240.49999999999909</v>
      </c>
      <c r="O387" s="9">
        <v>453.74999999999636</v>
      </c>
      <c r="P387" s="9">
        <v>441.19999999999709</v>
      </c>
      <c r="Q387" s="9">
        <v>245.29999999999927</v>
      </c>
      <c r="R387" s="9">
        <v>281.99999999999272</v>
      </c>
      <c r="S387" s="9">
        <v>187.29999999999563</v>
      </c>
      <c r="T387" s="9">
        <v>165.09999999999491</v>
      </c>
      <c r="U387" s="9">
        <v>325.59999999999491</v>
      </c>
      <c r="V387" s="9">
        <v>337.09999999999491</v>
      </c>
      <c r="W387" s="9">
        <v>263.99999999999636</v>
      </c>
      <c r="X387" s="235"/>
      <c r="Y387" s="235"/>
      <c r="Z387" s="68"/>
      <c r="AA387" s="396"/>
      <c r="AB387" s="68"/>
      <c r="AC387" s="68"/>
    </row>
    <row r="388" spans="1:29" ht="15.75">
      <c r="A388" s="65" t="s">
        <v>2258</v>
      </c>
      <c r="B388" s="3"/>
      <c r="C388" s="3"/>
      <c r="D388" s="34">
        <f t="shared" si="13"/>
        <v>4628.7999999999429</v>
      </c>
      <c r="E388" s="9">
        <v>213.40000000000032</v>
      </c>
      <c r="F388" s="9">
        <v>225.30000000000041</v>
      </c>
      <c r="G388" s="9">
        <v>260.95000000000118</v>
      </c>
      <c r="H388" s="9">
        <v>239.60000000000127</v>
      </c>
      <c r="I388" s="9">
        <v>177.60000000000036</v>
      </c>
      <c r="J388" s="9">
        <v>216.10000000000127</v>
      </c>
      <c r="K388" s="9">
        <v>194.95000000000073</v>
      </c>
      <c r="L388" s="9">
        <v>213.64999999999964</v>
      </c>
      <c r="M388" s="9">
        <v>136.5</v>
      </c>
      <c r="N388" s="9">
        <v>232</v>
      </c>
      <c r="O388" s="9">
        <v>315.54999999999927</v>
      </c>
      <c r="P388" s="9">
        <v>481.09999999999945</v>
      </c>
      <c r="Q388" s="9">
        <v>170.49999999999909</v>
      </c>
      <c r="R388" s="9">
        <v>375.39999999999418</v>
      </c>
      <c r="S388" s="9">
        <v>129.99999999998909</v>
      </c>
      <c r="T388" s="9">
        <v>155.99999999998909</v>
      </c>
      <c r="U388" s="9">
        <v>100.79999999998836</v>
      </c>
      <c r="V388" s="9">
        <v>327.99999999998909</v>
      </c>
      <c r="W388" s="9">
        <v>461.39999999999054</v>
      </c>
      <c r="X388" s="294"/>
      <c r="Y388" s="294"/>
      <c r="Z388" s="68"/>
      <c r="AA388" s="397"/>
      <c r="AB388" s="68"/>
      <c r="AC388" s="68"/>
    </row>
    <row r="389" spans="1:29" ht="15.75">
      <c r="A389" s="3" t="s">
        <v>817</v>
      </c>
      <c r="B389" s="3"/>
      <c r="C389" s="3"/>
      <c r="D389" s="34">
        <f t="shared" si="13"/>
        <v>5720.5000000000018</v>
      </c>
      <c r="E389" s="9">
        <v>328</v>
      </c>
      <c r="F389" s="9">
        <v>552.29999999999836</v>
      </c>
      <c r="G389" s="9">
        <v>302.14999999999964</v>
      </c>
      <c r="H389" s="9">
        <v>501.29999999999927</v>
      </c>
      <c r="I389" s="9">
        <v>274.19999999999982</v>
      </c>
      <c r="J389" s="9">
        <v>229.29999999999927</v>
      </c>
      <c r="K389" s="9">
        <v>192.24999999999545</v>
      </c>
      <c r="L389" s="9">
        <v>209.24999999999545</v>
      </c>
      <c r="M389" s="9">
        <v>121.29999999999654</v>
      </c>
      <c r="N389" s="9">
        <v>194.99999999999727</v>
      </c>
      <c r="O389" s="9">
        <v>310.74999999999818</v>
      </c>
      <c r="P389" s="9">
        <v>518.39999999999782</v>
      </c>
      <c r="Q389" s="9">
        <v>131.99999999999636</v>
      </c>
      <c r="R389" s="9">
        <v>336.40000000000146</v>
      </c>
      <c r="S389" s="9">
        <v>305.00000000000364</v>
      </c>
      <c r="T389" s="9">
        <v>241.60000000000582</v>
      </c>
      <c r="U389" s="9">
        <v>113.50000000000728</v>
      </c>
      <c r="V389" s="9">
        <v>448.50000000000364</v>
      </c>
      <c r="W389" s="9">
        <v>409.30000000000655</v>
      </c>
      <c r="X389" s="68"/>
      <c r="Y389" s="68"/>
      <c r="Z389" s="68"/>
      <c r="AA389" s="396"/>
      <c r="AB389" s="68"/>
      <c r="AC389" s="68"/>
    </row>
    <row r="390" spans="1:29" ht="15.75">
      <c r="A390" s="65" t="s">
        <v>27</v>
      </c>
      <c r="B390" s="3"/>
      <c r="C390" s="3"/>
      <c r="D390" s="34">
        <f t="shared" si="13"/>
        <v>7022.3999999999705</v>
      </c>
      <c r="E390" s="9">
        <v>507.09999999999991</v>
      </c>
      <c r="F390" s="9">
        <v>300.90000000000055</v>
      </c>
      <c r="G390" s="9">
        <v>403.99999999999909</v>
      </c>
      <c r="H390" s="9">
        <v>374.99999999999818</v>
      </c>
      <c r="I390" s="9">
        <v>568.79999999999927</v>
      </c>
      <c r="J390" s="9">
        <v>423.69999999999891</v>
      </c>
      <c r="K390" s="9">
        <v>402.99999999999727</v>
      </c>
      <c r="L390" s="9">
        <v>590.39999999999873</v>
      </c>
      <c r="M390" s="9">
        <v>319.39999999999782</v>
      </c>
      <c r="N390" s="9">
        <v>635.79999999999563</v>
      </c>
      <c r="O390" s="9">
        <v>129.899999999996</v>
      </c>
      <c r="P390" s="9">
        <v>357.10000000000036</v>
      </c>
      <c r="Q390" s="9">
        <v>197.69999999999891</v>
      </c>
      <c r="R390" s="9">
        <v>221.99999999999818</v>
      </c>
      <c r="S390" s="9">
        <v>337.45000000000073</v>
      </c>
      <c r="T390" s="9">
        <v>298.5</v>
      </c>
      <c r="U390" s="9">
        <v>333.049999999992</v>
      </c>
      <c r="V390" s="9">
        <v>383.99999999999636</v>
      </c>
      <c r="W390" s="9">
        <v>234.60000000000218</v>
      </c>
      <c r="X390" s="294"/>
      <c r="Y390" s="294"/>
      <c r="Z390" s="68"/>
      <c r="AA390" s="396"/>
      <c r="AB390" s="68"/>
      <c r="AC390" s="68"/>
    </row>
    <row r="391" spans="1:29" ht="15.75">
      <c r="A391" s="3" t="s">
        <v>849</v>
      </c>
      <c r="B391" s="3"/>
      <c r="C391" s="3"/>
      <c r="D391" s="34">
        <f t="shared" si="13"/>
        <v>5155.3999999999614</v>
      </c>
      <c r="E391" s="9">
        <v>350.39999999999941</v>
      </c>
      <c r="F391" s="9">
        <v>422.19999999999936</v>
      </c>
      <c r="G391" s="9">
        <v>292.29999999999927</v>
      </c>
      <c r="H391" s="9">
        <v>253.5</v>
      </c>
      <c r="I391" s="9">
        <v>446.69999999999982</v>
      </c>
      <c r="J391" s="9">
        <v>257.99999999999909</v>
      </c>
      <c r="K391" s="9">
        <v>371.79999999999927</v>
      </c>
      <c r="L391" s="9">
        <v>226.19999999999891</v>
      </c>
      <c r="M391" s="9">
        <v>229.39999999999873</v>
      </c>
      <c r="N391" s="9">
        <v>260.99999999999727</v>
      </c>
      <c r="O391" s="9">
        <v>208.99999999999818</v>
      </c>
      <c r="P391" s="9">
        <v>350.49999999999818</v>
      </c>
      <c r="Q391" s="9">
        <v>21.599999999996726</v>
      </c>
      <c r="R391" s="9">
        <v>254.29999999999563</v>
      </c>
      <c r="S391" s="9">
        <v>251.99999999998909</v>
      </c>
      <c r="T391" s="9">
        <v>209.99999999999636</v>
      </c>
      <c r="U391" s="9">
        <v>194.99999999999636</v>
      </c>
      <c r="V391" s="9">
        <v>300</v>
      </c>
      <c r="W391" s="9">
        <v>251.5</v>
      </c>
      <c r="X391" s="68"/>
      <c r="Y391" s="68"/>
      <c r="Z391" s="68"/>
      <c r="AA391" s="397"/>
      <c r="AB391" s="68"/>
      <c r="AC391" s="68"/>
    </row>
    <row r="392" spans="1:29" ht="15.75">
      <c r="A392" s="3" t="s">
        <v>154</v>
      </c>
      <c r="B392" s="3"/>
      <c r="C392" s="3"/>
      <c r="D392" s="34">
        <f t="shared" si="13"/>
        <v>5350.7000000000226</v>
      </c>
      <c r="E392" s="9">
        <v>283.60000000000036</v>
      </c>
      <c r="F392" s="9">
        <v>304.5</v>
      </c>
      <c r="G392" s="9">
        <v>399.80000000000018</v>
      </c>
      <c r="H392" s="9">
        <v>166.80000000000018</v>
      </c>
      <c r="I392" s="9">
        <v>164.89999999999964</v>
      </c>
      <c r="J392" s="9">
        <v>189.19999999999982</v>
      </c>
      <c r="K392" s="9">
        <v>247.89999999999873</v>
      </c>
      <c r="L392" s="9">
        <v>243.59999999999854</v>
      </c>
      <c r="M392" s="9">
        <v>235.69999999999891</v>
      </c>
      <c r="N392" s="9">
        <v>136.49999999999909</v>
      </c>
      <c r="O392" s="9">
        <v>170.69999999999891</v>
      </c>
      <c r="P392" s="9">
        <v>389.00000000000091</v>
      </c>
      <c r="Q392" s="9">
        <v>213.70000000000255</v>
      </c>
      <c r="R392" s="9">
        <v>376</v>
      </c>
      <c r="S392" s="9">
        <v>275.90000000000146</v>
      </c>
      <c r="T392" s="9">
        <v>228.70000000000437</v>
      </c>
      <c r="U392" s="9">
        <v>426.60000000000582</v>
      </c>
      <c r="V392" s="9">
        <v>523.60000000000582</v>
      </c>
      <c r="W392" s="9">
        <v>374.00000000000728</v>
      </c>
      <c r="X392" s="68"/>
      <c r="Y392" s="68"/>
      <c r="Z392" s="68"/>
      <c r="AA392" s="396"/>
      <c r="AB392" s="68"/>
      <c r="AC392" s="68"/>
    </row>
    <row r="393" spans="1:29" ht="15.75">
      <c r="A393" s="3" t="s">
        <v>835</v>
      </c>
      <c r="B393" s="3"/>
      <c r="C393" s="3"/>
      <c r="D393" s="34">
        <f t="shared" si="13"/>
        <v>4557.4000000000251</v>
      </c>
      <c r="E393" s="9">
        <v>174</v>
      </c>
      <c r="F393" s="9">
        <v>301.60000000000082</v>
      </c>
      <c r="G393" s="9">
        <v>253.09999999999991</v>
      </c>
      <c r="H393" s="9">
        <v>0</v>
      </c>
      <c r="I393" s="9">
        <v>262.89999999999964</v>
      </c>
      <c r="J393" s="9">
        <v>160.79999999999927</v>
      </c>
      <c r="K393" s="9">
        <v>45.500000000000909</v>
      </c>
      <c r="L393" s="9">
        <v>157.10000000000127</v>
      </c>
      <c r="M393" s="9">
        <v>0</v>
      </c>
      <c r="N393" s="9">
        <v>141.40000000000055</v>
      </c>
      <c r="O393" s="9">
        <v>395.99999999999909</v>
      </c>
      <c r="P393" s="9">
        <v>623</v>
      </c>
      <c r="Q393" s="9">
        <v>119.99999999999818</v>
      </c>
      <c r="R393" s="9">
        <v>296.60000000000218</v>
      </c>
      <c r="S393" s="9">
        <v>266.90000000000509</v>
      </c>
      <c r="T393" s="9">
        <v>168.00000000000364</v>
      </c>
      <c r="U393" s="9">
        <v>245.60000000000218</v>
      </c>
      <c r="V393" s="9">
        <v>470.50000000000728</v>
      </c>
      <c r="W393" s="9">
        <v>474.40000000000509</v>
      </c>
      <c r="X393" s="68"/>
      <c r="Y393" s="68"/>
      <c r="Z393" s="68"/>
      <c r="AA393" s="396"/>
      <c r="AB393" s="68"/>
      <c r="AC393" s="68"/>
    </row>
    <row r="394" spans="1:29" ht="15.75">
      <c r="A394" t="s">
        <v>142</v>
      </c>
      <c r="B394" s="3"/>
      <c r="C394" s="3"/>
      <c r="D394" s="34">
        <f t="shared" si="13"/>
        <v>5160.1000000000295</v>
      </c>
      <c r="E394" s="9">
        <v>178.89999999999941</v>
      </c>
      <c r="F394" s="9">
        <v>320.49999999999909</v>
      </c>
      <c r="G394" s="9">
        <v>385.20000000000073</v>
      </c>
      <c r="H394" s="9">
        <v>242.40000000000055</v>
      </c>
      <c r="I394" s="9">
        <v>198.00000000000091</v>
      </c>
      <c r="J394" s="9">
        <v>165.09999999999945</v>
      </c>
      <c r="K394" s="9">
        <v>406.79999999999927</v>
      </c>
      <c r="L394" s="9">
        <v>277.5</v>
      </c>
      <c r="M394" s="9">
        <v>190.5</v>
      </c>
      <c r="N394" s="9">
        <v>178.79999999999927</v>
      </c>
      <c r="O394" s="9">
        <v>249.50000000000182</v>
      </c>
      <c r="P394" s="9">
        <v>467.70000000000437</v>
      </c>
      <c r="Q394" s="9">
        <v>180.00000000000182</v>
      </c>
      <c r="R394" s="9">
        <v>254.09999999999854</v>
      </c>
      <c r="S394" s="9">
        <v>149.30000000000291</v>
      </c>
      <c r="T394" s="9">
        <v>165.30000000000291</v>
      </c>
      <c r="U394" s="9">
        <v>164.60000000000218</v>
      </c>
      <c r="V394" s="9">
        <v>439.80000000000655</v>
      </c>
      <c r="W394" s="9">
        <v>546.10000000000946</v>
      </c>
      <c r="X394" s="28"/>
      <c r="Y394" s="28"/>
      <c r="Z394" s="68"/>
      <c r="AA394" s="396"/>
      <c r="AB394" s="68"/>
      <c r="AC394" s="68"/>
    </row>
    <row r="395" spans="1:29" ht="15.75">
      <c r="A395" s="3" t="s">
        <v>809</v>
      </c>
      <c r="B395" s="3"/>
      <c r="C395" s="3"/>
      <c r="D395" s="34">
        <f t="shared" si="13"/>
        <v>4990.2999999999747</v>
      </c>
      <c r="E395" s="9">
        <v>348.59999999999968</v>
      </c>
      <c r="F395" s="9">
        <v>264.99999999999977</v>
      </c>
      <c r="G395" s="9">
        <v>333.20000000000027</v>
      </c>
      <c r="H395" s="9">
        <v>110.50000000000136</v>
      </c>
      <c r="I395" s="9">
        <v>225.90000000000146</v>
      </c>
      <c r="J395" s="9">
        <v>216.60000000000127</v>
      </c>
      <c r="K395" s="9">
        <v>205.00000000000091</v>
      </c>
      <c r="L395" s="9">
        <v>313.60000000000218</v>
      </c>
      <c r="M395" s="9">
        <v>88.900000000001455</v>
      </c>
      <c r="N395" s="9">
        <v>141.00000000000091</v>
      </c>
      <c r="O395" s="9">
        <v>319.60000000000036</v>
      </c>
      <c r="P395" s="9">
        <v>495.70000000000073</v>
      </c>
      <c r="Q395" s="9">
        <v>161.50000000000182</v>
      </c>
      <c r="R395" s="9">
        <v>243.00000000000182</v>
      </c>
      <c r="S395" s="9">
        <v>297.19999999999709</v>
      </c>
      <c r="T395" s="9">
        <v>255.99999999999272</v>
      </c>
      <c r="U395" s="9">
        <v>149.49999999999636</v>
      </c>
      <c r="V395" s="9">
        <v>353.49999999998909</v>
      </c>
      <c r="W395" s="9">
        <v>465.99999999998545</v>
      </c>
      <c r="X395" s="68"/>
      <c r="Y395" s="68"/>
      <c r="Z395" s="68"/>
      <c r="AA395" s="396"/>
      <c r="AB395" s="68"/>
      <c r="AC395" s="68"/>
    </row>
    <row r="396" spans="1:29" ht="15.75">
      <c r="A396" s="87" t="s">
        <v>1841</v>
      </c>
      <c r="B396" s="3"/>
      <c r="C396" s="3"/>
      <c r="D396" s="34">
        <f t="shared" si="13"/>
        <v>5881.0999999999394</v>
      </c>
      <c r="E396" s="9">
        <v>243.39999999999986</v>
      </c>
      <c r="F396" s="9">
        <v>502.90000000000009</v>
      </c>
      <c r="G396" s="9">
        <v>376.85000000000218</v>
      </c>
      <c r="H396" s="9">
        <v>485.60000000000218</v>
      </c>
      <c r="I396" s="9">
        <v>242.30000000000109</v>
      </c>
      <c r="J396" s="9">
        <v>314.80000000000109</v>
      </c>
      <c r="K396" s="9">
        <v>216.75000000000091</v>
      </c>
      <c r="L396" s="9">
        <v>282.15000000000146</v>
      </c>
      <c r="M396" s="9">
        <v>164.60000000000127</v>
      </c>
      <c r="N396" s="9">
        <v>140</v>
      </c>
      <c r="O396" s="9">
        <v>327.55000000000109</v>
      </c>
      <c r="P396" s="9">
        <v>520.69999999999709</v>
      </c>
      <c r="Q396" s="9">
        <v>51.199999999993452</v>
      </c>
      <c r="R396" s="9">
        <v>224.3999999999869</v>
      </c>
      <c r="S396" s="9">
        <v>374.39999999999054</v>
      </c>
      <c r="T396" s="9">
        <v>202.49999999998909</v>
      </c>
      <c r="U396" s="9">
        <v>245.79999999998836</v>
      </c>
      <c r="V396" s="9">
        <v>462.299999999992</v>
      </c>
      <c r="W396" s="9">
        <v>502.89999999999054</v>
      </c>
      <c r="X396" s="235"/>
      <c r="Y396" s="235"/>
      <c r="Z396" s="68"/>
      <c r="AA396" s="396"/>
      <c r="AB396" s="68"/>
      <c r="AC396" s="68"/>
    </row>
    <row r="397" spans="1:29" ht="15.75">
      <c r="A397" s="3" t="s">
        <v>850</v>
      </c>
      <c r="B397" s="3"/>
      <c r="C397" s="3"/>
      <c r="D397" s="34">
        <f t="shared" si="13"/>
        <v>5328.9000000000133</v>
      </c>
      <c r="E397" s="9">
        <v>276.5</v>
      </c>
      <c r="F397" s="9">
        <v>311.19999999999982</v>
      </c>
      <c r="G397" s="9">
        <v>271.199999999998</v>
      </c>
      <c r="H397" s="9">
        <v>393.699999999998</v>
      </c>
      <c r="I397" s="9">
        <v>162.49999999999909</v>
      </c>
      <c r="J397" s="9">
        <v>215.59999999999945</v>
      </c>
      <c r="K397" s="9">
        <v>198.69999999999891</v>
      </c>
      <c r="L397" s="9">
        <v>143.99999999999909</v>
      </c>
      <c r="M397" s="9">
        <v>95.999999999999091</v>
      </c>
      <c r="N397" s="9">
        <v>129.99999999999909</v>
      </c>
      <c r="O397" s="9">
        <v>106.29999999999836</v>
      </c>
      <c r="P397" s="9">
        <v>486.5</v>
      </c>
      <c r="Q397" s="9">
        <v>194.99999999999818</v>
      </c>
      <c r="R397" s="9">
        <v>467.200000000008</v>
      </c>
      <c r="S397" s="9">
        <v>267.700000000008</v>
      </c>
      <c r="T397" s="9">
        <v>254.60000000000218</v>
      </c>
      <c r="U397" s="9">
        <v>227.39999999999782</v>
      </c>
      <c r="V397" s="9">
        <v>520</v>
      </c>
      <c r="W397" s="9">
        <v>604.80000000001019</v>
      </c>
      <c r="X397" s="68"/>
      <c r="Y397" s="68"/>
      <c r="Z397" s="68"/>
      <c r="AA397" s="396"/>
      <c r="AB397" s="68"/>
      <c r="AC397" s="68"/>
    </row>
    <row r="398" spans="1:29" ht="15.75">
      <c r="A398" s="65" t="s">
        <v>2281</v>
      </c>
      <c r="B398" s="3"/>
      <c r="C398" s="3"/>
      <c r="D398" s="34">
        <f t="shared" si="13"/>
        <v>4529.4999999999964</v>
      </c>
      <c r="E398" s="9">
        <v>176</v>
      </c>
      <c r="F398" s="9">
        <v>517.79999999999836</v>
      </c>
      <c r="G398" s="9">
        <v>139.29999999999836</v>
      </c>
      <c r="H398" s="9">
        <v>272.99999999999773</v>
      </c>
      <c r="I398" s="9">
        <v>260.39999999999873</v>
      </c>
      <c r="J398" s="9">
        <v>161.19999999999891</v>
      </c>
      <c r="K398" s="9">
        <v>114.99999999999909</v>
      </c>
      <c r="L398" s="9">
        <v>252.79999999999836</v>
      </c>
      <c r="M398" s="9">
        <v>97.999999999998181</v>
      </c>
      <c r="N398" s="9">
        <v>102.00000000000182</v>
      </c>
      <c r="O398" s="9">
        <v>288.50000000000091</v>
      </c>
      <c r="P398" s="9">
        <v>274.29999999999927</v>
      </c>
      <c r="Q398" s="9">
        <v>307.50000000000091</v>
      </c>
      <c r="R398" s="9">
        <v>244.00000000000182</v>
      </c>
      <c r="S398" s="9">
        <v>91</v>
      </c>
      <c r="T398" s="9">
        <v>115.79999999999927</v>
      </c>
      <c r="U398" s="9">
        <v>126.20000000000073</v>
      </c>
      <c r="V398" s="9">
        <v>668.70000000000073</v>
      </c>
      <c r="W398" s="9">
        <v>318.00000000000364</v>
      </c>
      <c r="X398" s="294"/>
      <c r="Y398" s="294"/>
      <c r="Z398" s="68"/>
      <c r="AA398" s="397"/>
      <c r="AB398" s="68"/>
      <c r="AC398" s="68"/>
    </row>
    <row r="399" spans="1:29" ht="15.75">
      <c r="A399" s="3" t="s">
        <v>820</v>
      </c>
      <c r="B399" s="3"/>
      <c r="C399" s="3"/>
      <c r="D399" s="34">
        <f t="shared" si="13"/>
        <v>5410.4000000000242</v>
      </c>
      <c r="E399" s="9">
        <v>213.09999999999968</v>
      </c>
      <c r="F399" s="9">
        <v>403.09999999999945</v>
      </c>
      <c r="G399" s="9">
        <v>288.09999999999945</v>
      </c>
      <c r="H399" s="9">
        <v>408.09999999999945</v>
      </c>
      <c r="I399" s="9">
        <v>386.5</v>
      </c>
      <c r="J399" s="9">
        <v>351.99999999999818</v>
      </c>
      <c r="K399" s="9">
        <v>270.99999999999909</v>
      </c>
      <c r="L399" s="9">
        <v>232.09999999999945</v>
      </c>
      <c r="M399" s="9">
        <v>169.49999999999909</v>
      </c>
      <c r="N399" s="9">
        <v>273.19999999999709</v>
      </c>
      <c r="O399" s="9">
        <v>40.499999999998181</v>
      </c>
      <c r="P399" s="9">
        <v>392</v>
      </c>
      <c r="Q399" s="9">
        <v>56.400000000003274</v>
      </c>
      <c r="R399" s="9">
        <v>250.50000000000364</v>
      </c>
      <c r="S399" s="9">
        <v>255.60000000000582</v>
      </c>
      <c r="T399" s="9">
        <v>222.00000000000728</v>
      </c>
      <c r="U399" s="9">
        <v>218.50000000000728</v>
      </c>
      <c r="V399" s="9">
        <v>486.50000000000728</v>
      </c>
      <c r="W399" s="9">
        <v>491.70000000000073</v>
      </c>
      <c r="X399" s="68"/>
      <c r="Y399" s="68"/>
      <c r="Z399" s="68"/>
      <c r="AA399" s="396"/>
      <c r="AB399" s="68"/>
      <c r="AC399" s="68"/>
    </row>
    <row r="400" spans="1:29" ht="15.75">
      <c r="A400" s="3" t="s">
        <v>819</v>
      </c>
      <c r="B400" s="3"/>
      <c r="C400" s="3"/>
      <c r="D400" s="34">
        <f t="shared" si="13"/>
        <v>5232.7000000000044</v>
      </c>
      <c r="E400" s="9">
        <v>158.30000000000041</v>
      </c>
      <c r="F400" s="9">
        <v>305.5</v>
      </c>
      <c r="G400" s="9">
        <v>437.39999999999964</v>
      </c>
      <c r="H400" s="9">
        <v>382.39999999999873</v>
      </c>
      <c r="I400" s="9">
        <v>146.19999999999891</v>
      </c>
      <c r="J400" s="9">
        <v>230.39999999999873</v>
      </c>
      <c r="K400" s="9">
        <v>176.39999999999873</v>
      </c>
      <c r="L400" s="9">
        <v>220.79999999999745</v>
      </c>
      <c r="M400" s="9">
        <v>109.99999999999818</v>
      </c>
      <c r="N400" s="9">
        <v>119.99999999999818</v>
      </c>
      <c r="O400" s="9">
        <v>346.79999999999836</v>
      </c>
      <c r="P400" s="9">
        <v>442.19999999999982</v>
      </c>
      <c r="Q400" s="9">
        <v>218.29999999999927</v>
      </c>
      <c r="R400" s="9">
        <v>240.5</v>
      </c>
      <c r="S400" s="9">
        <v>299.5</v>
      </c>
      <c r="T400" s="9">
        <v>176.40000000000146</v>
      </c>
      <c r="U400" s="9">
        <v>332.30000000000291</v>
      </c>
      <c r="V400" s="9">
        <v>361.20000000000073</v>
      </c>
      <c r="W400" s="9">
        <v>528.1000000000131</v>
      </c>
      <c r="X400" s="68"/>
      <c r="Y400" s="68"/>
      <c r="Z400" s="68"/>
      <c r="AA400" s="397"/>
      <c r="AB400" s="68"/>
      <c r="AC400" s="68"/>
    </row>
    <row r="401" spans="1:29" ht="15.75">
      <c r="A401" s="65" t="s">
        <v>2283</v>
      </c>
      <c r="B401" s="3"/>
      <c r="C401" s="3"/>
      <c r="D401" s="34">
        <f t="shared" si="13"/>
        <v>3908.550000000002</v>
      </c>
      <c r="E401" s="9">
        <v>172.65000000000009</v>
      </c>
      <c r="F401" s="9">
        <v>288.30000000000041</v>
      </c>
      <c r="G401" s="9">
        <v>39.000000000000455</v>
      </c>
      <c r="H401" s="9">
        <v>18.200000000000728</v>
      </c>
      <c r="I401" s="9">
        <v>322.50000000000045</v>
      </c>
      <c r="J401" s="9">
        <v>129.80000000000064</v>
      </c>
      <c r="K401" s="9">
        <v>312.5</v>
      </c>
      <c r="L401" s="9">
        <v>245.40000000000009</v>
      </c>
      <c r="M401" s="9">
        <v>438.5</v>
      </c>
      <c r="N401" s="9">
        <v>93.499999999999091</v>
      </c>
      <c r="O401" s="9">
        <v>334.59999999999854</v>
      </c>
      <c r="P401" s="9">
        <v>239.699999999998</v>
      </c>
      <c r="Q401" s="9">
        <v>328.99999999999818</v>
      </c>
      <c r="R401" s="9">
        <v>347.09999999999854</v>
      </c>
      <c r="S401" s="9">
        <v>85.600000000000364</v>
      </c>
      <c r="T401" s="9">
        <v>7.7000000000007276</v>
      </c>
      <c r="U401" s="9">
        <v>230.90000000000327</v>
      </c>
      <c r="V401" s="9">
        <v>194.20000000000073</v>
      </c>
      <c r="W401" s="9">
        <v>79.400000000001455</v>
      </c>
      <c r="X401" s="294"/>
      <c r="Y401" s="294"/>
      <c r="Z401" s="68"/>
      <c r="AA401" s="397"/>
      <c r="AB401" s="68"/>
      <c r="AC401" s="68"/>
    </row>
    <row r="402" spans="1:29" ht="15.75">
      <c r="A402" s="65" t="s">
        <v>2543</v>
      </c>
      <c r="B402" s="3"/>
      <c r="C402" s="3"/>
      <c r="D402" s="34">
        <f t="shared" si="13"/>
        <v>5669.0000000000164</v>
      </c>
      <c r="E402" s="9">
        <v>309.89999999999964</v>
      </c>
      <c r="F402" s="9">
        <v>200.09999999999991</v>
      </c>
      <c r="G402" s="9">
        <v>192.59999999999854</v>
      </c>
      <c r="H402" s="9">
        <v>543.89999999999873</v>
      </c>
      <c r="I402" s="9">
        <v>291.49999999999909</v>
      </c>
      <c r="J402" s="9">
        <v>241.29999999999836</v>
      </c>
      <c r="K402" s="9">
        <v>379.49999999999909</v>
      </c>
      <c r="L402" s="9">
        <v>173.09999999999945</v>
      </c>
      <c r="M402" s="9">
        <v>152.49999999999818</v>
      </c>
      <c r="N402" s="9">
        <v>152.29999999999927</v>
      </c>
      <c r="O402" s="9">
        <v>225.99999999999909</v>
      </c>
      <c r="P402" s="9">
        <v>488.60000000000127</v>
      </c>
      <c r="Q402" s="9">
        <v>222</v>
      </c>
      <c r="R402" s="9">
        <v>378.50000000000364</v>
      </c>
      <c r="S402" s="9">
        <v>403.40000000000509</v>
      </c>
      <c r="T402" s="9">
        <v>228.50000000000728</v>
      </c>
      <c r="U402" s="9">
        <v>249.50000000000364</v>
      </c>
      <c r="V402" s="9">
        <v>341.10000000000582</v>
      </c>
      <c r="W402" s="9">
        <v>494.70000000000073</v>
      </c>
      <c r="X402" s="294"/>
      <c r="Y402" s="294"/>
      <c r="Z402" s="68"/>
      <c r="AA402" s="396"/>
      <c r="AB402" s="68"/>
      <c r="AC402" s="68"/>
    </row>
    <row r="403" spans="1:29" ht="15.75">
      <c r="A403" s="3" t="s">
        <v>804</v>
      </c>
      <c r="B403" s="3"/>
      <c r="C403" s="3"/>
      <c r="D403" s="34">
        <f t="shared" si="13"/>
        <v>5073.9999999999818</v>
      </c>
      <c r="E403" s="9">
        <v>231.69999999999982</v>
      </c>
      <c r="F403" s="9">
        <v>283.09999999999945</v>
      </c>
      <c r="G403" s="9">
        <v>420.69999999999891</v>
      </c>
      <c r="H403" s="9">
        <v>53.099999999999454</v>
      </c>
      <c r="I403" s="9">
        <v>287.5</v>
      </c>
      <c r="J403" s="9">
        <v>176.30000000000018</v>
      </c>
      <c r="K403" s="9">
        <v>142.50000000000091</v>
      </c>
      <c r="L403" s="9">
        <v>204.90000000000146</v>
      </c>
      <c r="M403" s="9">
        <v>242.30000000000109</v>
      </c>
      <c r="N403" s="9">
        <v>236.79999999999927</v>
      </c>
      <c r="O403" s="9">
        <v>210.70000000000073</v>
      </c>
      <c r="P403" s="9">
        <v>392.40000000000055</v>
      </c>
      <c r="Q403" s="9">
        <v>218.99999999999818</v>
      </c>
      <c r="R403" s="9">
        <v>466.09999999999854</v>
      </c>
      <c r="S403" s="9">
        <v>353.299999999992</v>
      </c>
      <c r="T403" s="9">
        <v>213.89999999999418</v>
      </c>
      <c r="U403" s="9">
        <v>244.29999999999927</v>
      </c>
      <c r="V403" s="9">
        <v>306.39999999999782</v>
      </c>
      <c r="W403" s="9">
        <v>389</v>
      </c>
      <c r="X403" s="68"/>
      <c r="Y403" s="68"/>
      <c r="Z403" s="68"/>
      <c r="AA403" s="397"/>
      <c r="AB403" s="68"/>
      <c r="AC403" s="68"/>
    </row>
    <row r="404" spans="1:29" ht="15.75">
      <c r="A404" s="65" t="s">
        <v>2259</v>
      </c>
      <c r="B404" s="3"/>
      <c r="C404" s="3"/>
      <c r="D404" s="34">
        <f t="shared" si="13"/>
        <v>2693.2500000000027</v>
      </c>
      <c r="E404" s="9">
        <v>15.600000000000136</v>
      </c>
      <c r="F404" s="9">
        <v>305.20000000000073</v>
      </c>
      <c r="G404" s="9">
        <v>105.94999999999982</v>
      </c>
      <c r="H404" s="9">
        <v>251.99999999999909</v>
      </c>
      <c r="I404" s="9">
        <v>32.399999999998727</v>
      </c>
      <c r="J404" s="9">
        <v>0</v>
      </c>
      <c r="K404" s="9">
        <v>153.99999999999909</v>
      </c>
      <c r="L404" s="9">
        <v>133.49999999999909</v>
      </c>
      <c r="M404" s="9">
        <v>37.099999999998545</v>
      </c>
      <c r="N404" s="9">
        <v>27.899999999999636</v>
      </c>
      <c r="O404" s="9">
        <v>323.29999999999836</v>
      </c>
      <c r="P404" s="9">
        <v>344.39999999999873</v>
      </c>
      <c r="Q404" s="9">
        <v>5.999999999998181</v>
      </c>
      <c r="R404" s="9">
        <v>157.50000000000728</v>
      </c>
      <c r="S404" s="9">
        <v>55.200000000004366</v>
      </c>
      <c r="T404" s="9">
        <v>15.400000000005093</v>
      </c>
      <c r="U404" s="9">
        <v>43.099999999998545</v>
      </c>
      <c r="V404" s="9">
        <v>217.09999999999854</v>
      </c>
      <c r="W404" s="9">
        <v>467.59999999999854</v>
      </c>
      <c r="X404" s="294"/>
      <c r="Y404" s="294"/>
      <c r="Z404" s="68"/>
      <c r="AA404" s="397"/>
      <c r="AB404" s="68"/>
      <c r="AC404" s="68"/>
    </row>
    <row r="405" spans="1:29" ht="15.75">
      <c r="A405" s="65" t="s">
        <v>2217</v>
      </c>
      <c r="B405" s="3"/>
      <c r="C405" s="3"/>
      <c r="D405" s="34">
        <f t="shared" ref="D405:D420" si="14">SUM(E405:DZ405)</f>
        <v>4105.1000000000249</v>
      </c>
      <c r="E405" s="9">
        <v>176.20000000000027</v>
      </c>
      <c r="F405" s="9">
        <v>220.50000000000023</v>
      </c>
      <c r="G405" s="9">
        <v>216.19999999999891</v>
      </c>
      <c r="H405" s="9">
        <v>436.49999999999909</v>
      </c>
      <c r="I405" s="9">
        <v>186.89999999999964</v>
      </c>
      <c r="J405" s="9">
        <v>148.60000000000036</v>
      </c>
      <c r="K405" s="9">
        <v>154.50000000000182</v>
      </c>
      <c r="L405" s="9">
        <v>147.60000000000036</v>
      </c>
      <c r="M405" s="9">
        <v>80.000000000000909</v>
      </c>
      <c r="N405" s="9">
        <v>137.70000000000073</v>
      </c>
      <c r="O405" s="9">
        <v>151.00000000000091</v>
      </c>
      <c r="P405" s="9">
        <v>350.40000000000146</v>
      </c>
      <c r="Q405" s="9">
        <v>31.600000000000364</v>
      </c>
      <c r="R405" s="9">
        <v>401.80000000000655</v>
      </c>
      <c r="S405" s="9">
        <v>143.60000000000946</v>
      </c>
      <c r="T405" s="9">
        <v>156.00000000000364</v>
      </c>
      <c r="U405" s="9">
        <v>100.50000000000364</v>
      </c>
      <c r="V405" s="9">
        <v>333.10000000000218</v>
      </c>
      <c r="W405" s="9">
        <v>532.39999999999418</v>
      </c>
      <c r="X405" s="294"/>
      <c r="Y405" s="294"/>
      <c r="Z405" s="68"/>
      <c r="AA405" s="396"/>
      <c r="AB405" s="68"/>
      <c r="AC405" s="68"/>
    </row>
    <row r="406" spans="1:29" ht="15.75">
      <c r="A406" s="65" t="s">
        <v>31</v>
      </c>
      <c r="B406" s="3"/>
      <c r="C406" s="3"/>
      <c r="D406" s="34">
        <f t="shared" si="14"/>
        <v>5322.5000000000446</v>
      </c>
      <c r="E406" s="9">
        <v>192</v>
      </c>
      <c r="F406" s="9">
        <v>367.60000000000036</v>
      </c>
      <c r="G406" s="9">
        <v>424</v>
      </c>
      <c r="H406" s="9">
        <v>192.19999999999891</v>
      </c>
      <c r="I406" s="9">
        <v>230.89999999999964</v>
      </c>
      <c r="J406" s="9">
        <v>251.60000000000036</v>
      </c>
      <c r="K406" s="9">
        <v>196.90000000000146</v>
      </c>
      <c r="L406" s="9">
        <v>234.00000000000091</v>
      </c>
      <c r="M406" s="9">
        <v>105.00000000000273</v>
      </c>
      <c r="N406" s="9">
        <v>177.50000000000273</v>
      </c>
      <c r="O406" s="9">
        <v>148.50000000000364</v>
      </c>
      <c r="P406" s="9">
        <v>424.100000000004</v>
      </c>
      <c r="Q406" s="9">
        <v>230.70000000000073</v>
      </c>
      <c r="R406" s="9">
        <v>387.00000000000364</v>
      </c>
      <c r="S406" s="9">
        <v>290.70000000000437</v>
      </c>
      <c r="T406" s="9">
        <v>231.00000000000728</v>
      </c>
      <c r="U406" s="9">
        <v>234.00000000000364</v>
      </c>
      <c r="V406" s="9">
        <v>566.50000000000364</v>
      </c>
      <c r="W406" s="9">
        <v>438.30000000000655</v>
      </c>
      <c r="X406" s="294"/>
      <c r="Y406" s="294"/>
      <c r="Z406" s="68"/>
      <c r="AA406" s="396"/>
      <c r="AB406" s="68"/>
      <c r="AC406" s="68"/>
    </row>
    <row r="407" spans="1:29" ht="15.75">
      <c r="A407" s="3" t="s">
        <v>861</v>
      </c>
      <c r="B407" s="3"/>
      <c r="C407" s="3"/>
      <c r="D407" s="34">
        <f t="shared" si="14"/>
        <v>5190.299999999942</v>
      </c>
      <c r="E407" s="9">
        <v>306.80000000000018</v>
      </c>
      <c r="F407" s="9">
        <v>275.60000000000036</v>
      </c>
      <c r="G407" s="9">
        <v>329.30000000000018</v>
      </c>
      <c r="H407" s="9">
        <v>427.90000000000055</v>
      </c>
      <c r="I407" s="9">
        <v>268.89999999999964</v>
      </c>
      <c r="J407" s="9">
        <v>233.49999999999909</v>
      </c>
      <c r="K407" s="9">
        <v>209.69999999999891</v>
      </c>
      <c r="L407" s="9">
        <v>216.49999999999909</v>
      </c>
      <c r="M407" s="9">
        <v>152</v>
      </c>
      <c r="N407" s="9">
        <v>213.39999999999964</v>
      </c>
      <c r="O407" s="9">
        <v>255</v>
      </c>
      <c r="P407" s="9">
        <v>344.00000000000364</v>
      </c>
      <c r="Q407" s="9">
        <v>140.40000000000327</v>
      </c>
      <c r="R407" s="9">
        <v>258.99999999999272</v>
      </c>
      <c r="S407" s="9">
        <v>377.49999999998909</v>
      </c>
      <c r="T407" s="9">
        <v>187.39999999999054</v>
      </c>
      <c r="U407" s="9">
        <v>305.09999999998763</v>
      </c>
      <c r="V407" s="9">
        <v>356.69999999998618</v>
      </c>
      <c r="W407" s="9">
        <v>331.59999999999127</v>
      </c>
      <c r="X407" s="68"/>
      <c r="Y407" s="68"/>
      <c r="Z407" s="68"/>
      <c r="AA407" s="396"/>
      <c r="AB407" s="68"/>
      <c r="AC407" s="68"/>
    </row>
    <row r="408" spans="1:29" ht="15.75">
      <c r="A408" s="3" t="s">
        <v>826</v>
      </c>
      <c r="B408" s="3"/>
      <c r="C408" s="3"/>
      <c r="D408" s="34">
        <f t="shared" si="14"/>
        <v>5309.5999999999913</v>
      </c>
      <c r="E408" s="9">
        <v>158.2000000000005</v>
      </c>
      <c r="F408" s="9">
        <v>198.00000000000068</v>
      </c>
      <c r="G408" s="9">
        <v>301.34999999999991</v>
      </c>
      <c r="H408" s="9">
        <v>143.89999999999918</v>
      </c>
      <c r="I408" s="9">
        <v>458.90000000000055</v>
      </c>
      <c r="J408" s="9">
        <v>185.79999999999927</v>
      </c>
      <c r="K408" s="9">
        <v>180.15000000000055</v>
      </c>
      <c r="L408" s="9">
        <v>369.25000000000091</v>
      </c>
      <c r="M408" s="9">
        <v>132.60000000000036</v>
      </c>
      <c r="N408" s="9">
        <v>345.09999999999854</v>
      </c>
      <c r="O408" s="9">
        <v>242.94999999999891</v>
      </c>
      <c r="P408" s="9">
        <v>501.99999999999909</v>
      </c>
      <c r="Q408" s="9">
        <v>350.19999999999891</v>
      </c>
      <c r="R408" s="9">
        <v>393</v>
      </c>
      <c r="S408" s="9">
        <v>300.99999999999636</v>
      </c>
      <c r="T408" s="9">
        <v>155.99999999999636</v>
      </c>
      <c r="U408" s="9">
        <v>160.79999999999927</v>
      </c>
      <c r="V408" s="9">
        <v>418</v>
      </c>
      <c r="W408" s="9">
        <v>312.40000000000146</v>
      </c>
      <c r="X408" s="68"/>
      <c r="Y408" s="68"/>
      <c r="Z408" s="68"/>
      <c r="AA408" s="396"/>
      <c r="AB408" s="68"/>
      <c r="AC408" s="68"/>
    </row>
    <row r="409" spans="1:29" ht="15.75">
      <c r="A409" s="3" t="s">
        <v>853</v>
      </c>
      <c r="B409" s="3"/>
      <c r="C409" s="3"/>
      <c r="D409" s="34">
        <f t="shared" si="14"/>
        <v>5353.3999999999778</v>
      </c>
      <c r="E409" s="9">
        <v>302.4000000000002</v>
      </c>
      <c r="F409" s="9">
        <v>258.30000000000018</v>
      </c>
      <c r="G409" s="9">
        <v>257.75000000000045</v>
      </c>
      <c r="H409" s="9">
        <v>392.50000000000045</v>
      </c>
      <c r="I409" s="9">
        <v>468.50000000000091</v>
      </c>
      <c r="J409" s="9">
        <v>314.29999999999927</v>
      </c>
      <c r="K409" s="9">
        <v>263.24999999999818</v>
      </c>
      <c r="L409" s="9">
        <v>434.74999999999909</v>
      </c>
      <c r="M409" s="9">
        <v>290.79999999999836</v>
      </c>
      <c r="N409" s="9">
        <v>436.79999999999836</v>
      </c>
      <c r="O409" s="9">
        <v>220.54999999999836</v>
      </c>
      <c r="P409" s="9">
        <v>317.89999999999873</v>
      </c>
      <c r="Q409" s="9">
        <v>4.3999999999996362</v>
      </c>
      <c r="R409" s="9">
        <v>250.29999999999745</v>
      </c>
      <c r="S409" s="9">
        <v>119.99999999999818</v>
      </c>
      <c r="T409" s="9">
        <v>148.49999999999818</v>
      </c>
      <c r="U409" s="9">
        <v>124.49999999999818</v>
      </c>
      <c r="V409" s="9">
        <v>360.90000000000146</v>
      </c>
      <c r="W409" s="9">
        <v>386.99999999999272</v>
      </c>
      <c r="X409" s="68"/>
      <c r="Y409" s="68"/>
      <c r="Z409" s="68"/>
      <c r="AA409" s="397"/>
      <c r="AB409" s="68"/>
      <c r="AC409" s="68"/>
    </row>
    <row r="410" spans="1:29" ht="15.75">
      <c r="A410" s="65" t="s">
        <v>33</v>
      </c>
      <c r="B410" s="3"/>
      <c r="C410" s="3"/>
      <c r="D410" s="34">
        <f t="shared" si="14"/>
        <v>4844.8999999999942</v>
      </c>
      <c r="E410" s="9">
        <v>180.00000000000045</v>
      </c>
      <c r="F410" s="9">
        <v>400.40000000000009</v>
      </c>
      <c r="G410" s="9">
        <v>251.20000000000164</v>
      </c>
      <c r="H410" s="9">
        <v>388.90000000000146</v>
      </c>
      <c r="I410" s="9">
        <v>158.80000000000109</v>
      </c>
      <c r="J410" s="9">
        <v>190.69999999999982</v>
      </c>
      <c r="K410" s="9">
        <v>179.99999999999909</v>
      </c>
      <c r="L410" s="9">
        <v>207</v>
      </c>
      <c r="M410" s="9">
        <v>48.300000000000182</v>
      </c>
      <c r="N410" s="9">
        <v>155.20000000000073</v>
      </c>
      <c r="O410" s="9">
        <v>338.50000000000091</v>
      </c>
      <c r="P410" s="9">
        <v>449.70000000000073</v>
      </c>
      <c r="Q410" s="9">
        <v>214.19999999999891</v>
      </c>
      <c r="R410" s="9">
        <v>280.09999999999854</v>
      </c>
      <c r="S410" s="9">
        <v>200.29999999999563</v>
      </c>
      <c r="T410" s="9">
        <v>159.59999999999854</v>
      </c>
      <c r="U410" s="9">
        <v>105.29999999999927</v>
      </c>
      <c r="V410" s="9">
        <v>468.20000000000073</v>
      </c>
      <c r="W410" s="9">
        <v>468.49999999999636</v>
      </c>
      <c r="X410" s="294"/>
      <c r="Y410" s="294"/>
      <c r="Z410" s="68"/>
      <c r="AA410" s="396"/>
      <c r="AB410" s="68"/>
      <c r="AC410" s="68"/>
    </row>
    <row r="411" spans="1:29" ht="15.75">
      <c r="A411" s="65" t="s">
        <v>37</v>
      </c>
      <c r="B411" s="3"/>
      <c r="C411" s="3"/>
      <c r="D411" s="34">
        <f t="shared" si="14"/>
        <v>4715.6500000000224</v>
      </c>
      <c r="E411" s="9">
        <v>191.49999999999977</v>
      </c>
      <c r="F411" s="9">
        <v>340.39999999999986</v>
      </c>
      <c r="G411" s="9">
        <v>297.90000000000055</v>
      </c>
      <c r="H411" s="9">
        <v>248.19999999999982</v>
      </c>
      <c r="I411" s="9">
        <v>170.60000000000036</v>
      </c>
      <c r="J411" s="9">
        <v>168.19999999999982</v>
      </c>
      <c r="K411" s="9">
        <v>180</v>
      </c>
      <c r="L411" s="9">
        <v>202.5</v>
      </c>
      <c r="M411" s="9">
        <v>154.99999999999818</v>
      </c>
      <c r="N411" s="9">
        <v>163.09999999999854</v>
      </c>
      <c r="O411" s="9">
        <v>66.899999999997817</v>
      </c>
      <c r="P411" s="9">
        <v>381</v>
      </c>
      <c r="Q411" s="9">
        <v>39</v>
      </c>
      <c r="R411" s="9">
        <v>250.50000000000728</v>
      </c>
      <c r="S411" s="9">
        <v>263.50000000000364</v>
      </c>
      <c r="T411" s="9">
        <v>198.5</v>
      </c>
      <c r="U411" s="9">
        <v>335.20000000000437</v>
      </c>
      <c r="V411" s="9">
        <v>679.15000000000509</v>
      </c>
      <c r="W411" s="9">
        <v>384.50000000000728</v>
      </c>
      <c r="X411" s="294"/>
      <c r="Y411" s="294"/>
      <c r="Z411" s="68"/>
      <c r="AA411" s="396"/>
      <c r="AB411" s="68"/>
      <c r="AC411" s="68"/>
    </row>
    <row r="412" spans="1:29" ht="15.75">
      <c r="A412" t="s">
        <v>143</v>
      </c>
      <c r="B412" s="3"/>
      <c r="C412" s="3"/>
      <c r="D412" s="34">
        <f t="shared" si="14"/>
        <v>5095.2000000000307</v>
      </c>
      <c r="E412" s="9">
        <v>200.10000000000127</v>
      </c>
      <c r="F412" s="9">
        <v>282.40000000000055</v>
      </c>
      <c r="G412" s="9">
        <v>435.60000000000036</v>
      </c>
      <c r="H412" s="9">
        <v>311.30000000000018</v>
      </c>
      <c r="I412" s="9">
        <v>260.80000000000109</v>
      </c>
      <c r="J412" s="9">
        <v>265.80000000000109</v>
      </c>
      <c r="K412" s="9">
        <v>270.00000000000182</v>
      </c>
      <c r="L412" s="9">
        <v>213.00000000000091</v>
      </c>
      <c r="M412" s="9">
        <v>222.20000000000164</v>
      </c>
      <c r="N412" s="9">
        <v>223.19999999999891</v>
      </c>
      <c r="O412" s="9">
        <v>175.20000000000073</v>
      </c>
      <c r="P412" s="9">
        <v>377.49999999999636</v>
      </c>
      <c r="Q412" s="9">
        <v>32.999999999998181</v>
      </c>
      <c r="R412" s="9">
        <v>361.50000000000364</v>
      </c>
      <c r="S412" s="9">
        <v>251.10000000000582</v>
      </c>
      <c r="T412" s="9">
        <v>177.80000000000655</v>
      </c>
      <c r="U412" s="9">
        <v>276.00000000000364</v>
      </c>
      <c r="V412" s="9">
        <v>329.80000000000291</v>
      </c>
      <c r="W412" s="9">
        <v>428.90000000000509</v>
      </c>
      <c r="X412" s="28"/>
      <c r="Y412" s="28"/>
      <c r="Z412" s="68"/>
      <c r="AA412" s="396"/>
      <c r="AB412" s="68"/>
      <c r="AC412" s="68"/>
    </row>
    <row r="413" spans="1:29" ht="15.75">
      <c r="A413" s="87" t="s">
        <v>1843</v>
      </c>
      <c r="B413" s="3"/>
      <c r="C413" s="3"/>
      <c r="D413" s="34">
        <f t="shared" si="14"/>
        <v>5852.1000000000313</v>
      </c>
      <c r="E413" s="9">
        <v>374.49999999999955</v>
      </c>
      <c r="F413" s="9">
        <v>263.19999999999982</v>
      </c>
      <c r="G413" s="9">
        <v>482.80000000000109</v>
      </c>
      <c r="H413" s="9">
        <v>538.10000000000036</v>
      </c>
      <c r="I413" s="9">
        <v>177</v>
      </c>
      <c r="J413" s="9">
        <v>372.50000000000091</v>
      </c>
      <c r="K413" s="9">
        <v>349.29999999999927</v>
      </c>
      <c r="L413" s="9">
        <v>417.39999999999964</v>
      </c>
      <c r="M413" s="9">
        <v>129.69999999999982</v>
      </c>
      <c r="N413" s="9">
        <v>273.5</v>
      </c>
      <c r="O413" s="9">
        <v>224.00000000000182</v>
      </c>
      <c r="P413" s="9">
        <v>372.70000000000073</v>
      </c>
      <c r="Q413" s="9">
        <v>277.80000000000473</v>
      </c>
      <c r="R413" s="9">
        <v>240.50000000000728</v>
      </c>
      <c r="S413" s="9">
        <v>234.00000000000364</v>
      </c>
      <c r="T413" s="9">
        <v>231.60000000000582</v>
      </c>
      <c r="U413" s="9">
        <v>148.39999999999782</v>
      </c>
      <c r="V413" s="9">
        <v>413.50000000000364</v>
      </c>
      <c r="W413" s="9">
        <v>331.60000000000582</v>
      </c>
      <c r="X413" s="235"/>
      <c r="Y413" s="235"/>
      <c r="Z413" s="68"/>
      <c r="AA413" s="396"/>
      <c r="AB413" s="68"/>
      <c r="AC413" s="68"/>
    </row>
    <row r="414" spans="1:29" ht="15.75">
      <c r="A414" s="65" t="s">
        <v>39</v>
      </c>
      <c r="B414" s="3"/>
      <c r="C414" s="3"/>
      <c r="D414" s="34">
        <f t="shared" si="14"/>
        <v>4282.7000000000162</v>
      </c>
      <c r="E414" s="9">
        <v>224.40000000000032</v>
      </c>
      <c r="F414" s="9">
        <v>167.10000000000036</v>
      </c>
      <c r="G414" s="9">
        <v>311.45000000000027</v>
      </c>
      <c r="H414" s="9">
        <v>169.5</v>
      </c>
      <c r="I414" s="9">
        <v>198</v>
      </c>
      <c r="J414" s="9">
        <v>142.14999999999964</v>
      </c>
      <c r="K414" s="9">
        <v>69.300000000000182</v>
      </c>
      <c r="L414" s="9">
        <v>97.700000000000728</v>
      </c>
      <c r="M414" s="9">
        <v>9.9000000000005457</v>
      </c>
      <c r="N414" s="9">
        <v>165.00000000000091</v>
      </c>
      <c r="O414" s="9">
        <v>137.40000000000055</v>
      </c>
      <c r="P414" s="9">
        <v>494.55000000000018</v>
      </c>
      <c r="Q414" s="9">
        <v>229.49999999999818</v>
      </c>
      <c r="R414" s="9">
        <v>391.50000000000546</v>
      </c>
      <c r="S414" s="9">
        <v>336.00000000000182</v>
      </c>
      <c r="T414" s="9">
        <v>245.90000000000146</v>
      </c>
      <c r="U414" s="9">
        <v>138.85000000000582</v>
      </c>
      <c r="V414" s="9">
        <v>427.5</v>
      </c>
      <c r="W414" s="9">
        <v>327</v>
      </c>
      <c r="X414" s="294"/>
      <c r="Y414" s="294"/>
      <c r="Z414" s="68"/>
      <c r="AA414" s="396"/>
      <c r="AB414" s="68"/>
      <c r="AC414" s="68"/>
    </row>
    <row r="415" spans="1:29" ht="15.75">
      <c r="A415" s="65" t="s">
        <v>2260</v>
      </c>
      <c r="B415" s="3"/>
      <c r="C415" s="3"/>
      <c r="D415" s="34">
        <f t="shared" si="14"/>
        <v>5946.9999999999991</v>
      </c>
      <c r="E415" s="9">
        <v>562.10000000000014</v>
      </c>
      <c r="F415" s="9">
        <v>393.50000000000045</v>
      </c>
      <c r="G415" s="9">
        <v>331.80000000000109</v>
      </c>
      <c r="H415" s="9">
        <v>202.00000000000182</v>
      </c>
      <c r="I415" s="9">
        <v>432.40000000000236</v>
      </c>
      <c r="J415" s="9">
        <v>291.300000000002</v>
      </c>
      <c r="K415" s="9">
        <v>465.70000000000255</v>
      </c>
      <c r="L415" s="9">
        <v>294.70000000000164</v>
      </c>
      <c r="M415" s="9">
        <v>324.70000000000073</v>
      </c>
      <c r="N415" s="9">
        <v>368.20000000000073</v>
      </c>
      <c r="O415" s="9">
        <v>189.60000000000036</v>
      </c>
      <c r="P415" s="9">
        <v>452.80000000000109</v>
      </c>
      <c r="Q415" s="9">
        <v>6.499999999998181</v>
      </c>
      <c r="R415" s="9">
        <v>448.99999999999818</v>
      </c>
      <c r="S415" s="9">
        <v>279.59999999999854</v>
      </c>
      <c r="T415" s="9">
        <v>186.19999999999891</v>
      </c>
      <c r="U415" s="9">
        <v>107.59999999999854</v>
      </c>
      <c r="V415" s="9">
        <v>308.09999999999854</v>
      </c>
      <c r="W415" s="9">
        <v>301.19999999999345</v>
      </c>
      <c r="X415" s="294"/>
      <c r="Y415" s="294"/>
      <c r="Z415" s="68"/>
      <c r="AA415" s="396"/>
      <c r="AB415" s="68"/>
      <c r="AC415" s="68"/>
    </row>
    <row r="416" spans="1:29" ht="15.75">
      <c r="A416" t="s">
        <v>144</v>
      </c>
      <c r="B416" s="3"/>
      <c r="C416" s="3"/>
      <c r="D416" s="34">
        <f t="shared" si="14"/>
        <v>4902.5000000000091</v>
      </c>
      <c r="E416" s="9">
        <v>159.40000000000032</v>
      </c>
      <c r="F416" s="9">
        <v>300.00000000000023</v>
      </c>
      <c r="G416" s="9">
        <v>347.95000000000073</v>
      </c>
      <c r="H416" s="9">
        <v>19.500000000000455</v>
      </c>
      <c r="I416" s="9">
        <v>365.69999999999936</v>
      </c>
      <c r="J416" s="9">
        <v>266.90000000000055</v>
      </c>
      <c r="K416" s="9">
        <v>176.64999999999964</v>
      </c>
      <c r="L416" s="9">
        <v>274.64999999999964</v>
      </c>
      <c r="M416" s="9">
        <v>174</v>
      </c>
      <c r="N416" s="9">
        <v>140.89999999999873</v>
      </c>
      <c r="O416" s="9">
        <v>232.44999999999891</v>
      </c>
      <c r="P416" s="9">
        <v>329.5</v>
      </c>
      <c r="Q416" s="9">
        <v>386.30000000000109</v>
      </c>
      <c r="R416" s="9">
        <v>292.60000000000218</v>
      </c>
      <c r="S416" s="9">
        <v>191.50000000000364</v>
      </c>
      <c r="T416" s="9">
        <v>177.60000000000218</v>
      </c>
      <c r="U416" s="9">
        <v>272.30000000000291</v>
      </c>
      <c r="V416" s="9">
        <v>398.20000000000437</v>
      </c>
      <c r="W416" s="9">
        <v>396.39999999999418</v>
      </c>
      <c r="X416" s="28"/>
      <c r="Y416" s="28"/>
      <c r="Z416" s="68"/>
      <c r="AA416" s="396"/>
      <c r="AB416" s="68"/>
      <c r="AC416" s="68"/>
    </row>
    <row r="417" spans="1:30" ht="15.75">
      <c r="A417" s="87" t="s">
        <v>1840</v>
      </c>
      <c r="B417" s="3"/>
      <c r="C417" s="3"/>
      <c r="D417" s="34">
        <f t="shared" si="14"/>
        <v>5945.8499999999631</v>
      </c>
      <c r="E417" s="9">
        <v>290.70000000000027</v>
      </c>
      <c r="F417" s="9">
        <v>289.50000000000045</v>
      </c>
      <c r="G417" s="9">
        <v>563.20000000000073</v>
      </c>
      <c r="H417" s="9">
        <v>516.90000000000055</v>
      </c>
      <c r="I417" s="9">
        <v>361.59999999999945</v>
      </c>
      <c r="J417" s="9">
        <v>279.80000000000018</v>
      </c>
      <c r="K417" s="9">
        <v>210.5</v>
      </c>
      <c r="L417" s="9">
        <v>264.00000000000091</v>
      </c>
      <c r="M417" s="9">
        <v>217.800000000002</v>
      </c>
      <c r="N417" s="9">
        <v>252.00000000000182</v>
      </c>
      <c r="O417" s="9">
        <v>440.00000000000182</v>
      </c>
      <c r="P417" s="9">
        <v>499.50000000000182</v>
      </c>
      <c r="Q417" s="9">
        <v>49.199999999998909</v>
      </c>
      <c r="R417" s="9">
        <v>180</v>
      </c>
      <c r="S417" s="9">
        <v>205.99999999999272</v>
      </c>
      <c r="T417" s="9">
        <v>195.49999999998909</v>
      </c>
      <c r="U417" s="9">
        <v>256.69999999998981</v>
      </c>
      <c r="V417" s="9">
        <v>375.19999999998981</v>
      </c>
      <c r="W417" s="9">
        <v>497.74999999999272</v>
      </c>
      <c r="X417" s="235"/>
      <c r="Y417" s="235"/>
      <c r="Z417" s="68"/>
      <c r="AA417" s="396"/>
      <c r="AB417" s="68"/>
      <c r="AC417" s="68"/>
    </row>
    <row r="418" spans="1:30" ht="15.75">
      <c r="A418" s="3" t="s">
        <v>155</v>
      </c>
      <c r="B418" s="3"/>
      <c r="C418" s="3"/>
      <c r="D418" s="34">
        <f t="shared" si="14"/>
        <v>6077.3999999999205</v>
      </c>
      <c r="E418" s="9">
        <v>191</v>
      </c>
      <c r="F418" s="9">
        <v>370</v>
      </c>
      <c r="G418" s="9">
        <v>370.60000000000036</v>
      </c>
      <c r="H418" s="9">
        <v>514.30000000000018</v>
      </c>
      <c r="I418" s="9">
        <v>316.50000000000091</v>
      </c>
      <c r="J418" s="9">
        <v>348.69999999999891</v>
      </c>
      <c r="K418" s="9">
        <v>330.19999999999891</v>
      </c>
      <c r="L418" s="9">
        <v>275.99999999999909</v>
      </c>
      <c r="M418" s="9">
        <v>171.49999999999818</v>
      </c>
      <c r="N418" s="9">
        <v>220.39999999999782</v>
      </c>
      <c r="O418" s="9">
        <v>154.5</v>
      </c>
      <c r="P418" s="9">
        <v>403.79999999999927</v>
      </c>
      <c r="Q418" s="9">
        <v>197.40000000000327</v>
      </c>
      <c r="R418" s="9">
        <v>525.59999999999127</v>
      </c>
      <c r="S418" s="9">
        <v>331.09999999999127</v>
      </c>
      <c r="T418" s="9">
        <v>228.49999999998545</v>
      </c>
      <c r="U418" s="9">
        <v>207.09999999998763</v>
      </c>
      <c r="V418" s="9">
        <v>452.19999999998254</v>
      </c>
      <c r="W418" s="9">
        <v>467.99999999998545</v>
      </c>
      <c r="X418" s="68"/>
      <c r="Y418" s="68"/>
      <c r="Z418" s="68"/>
      <c r="AA418" s="396"/>
      <c r="AB418" s="68"/>
      <c r="AC418" s="68"/>
    </row>
    <row r="419" spans="1:30" ht="15.75">
      <c r="A419" s="3" t="s">
        <v>824</v>
      </c>
      <c r="B419" s="3"/>
      <c r="C419" s="3"/>
      <c r="D419" s="34">
        <f t="shared" si="14"/>
        <v>6209.3999999999669</v>
      </c>
      <c r="E419" s="9">
        <v>313.50000000000023</v>
      </c>
      <c r="F419" s="9">
        <v>243.90000000000009</v>
      </c>
      <c r="G419" s="9">
        <v>404.39999999999964</v>
      </c>
      <c r="H419" s="9">
        <v>301.49999999999909</v>
      </c>
      <c r="I419" s="9">
        <v>374.39999999999873</v>
      </c>
      <c r="J419" s="9">
        <v>295.99999999999909</v>
      </c>
      <c r="K419" s="9">
        <v>440.49999999999818</v>
      </c>
      <c r="L419" s="9">
        <v>363.29999999999836</v>
      </c>
      <c r="M419" s="9">
        <v>346.99999999999909</v>
      </c>
      <c r="N419" s="9">
        <v>227.39999999999964</v>
      </c>
      <c r="O419" s="9">
        <v>197.69999999999891</v>
      </c>
      <c r="P419" s="9">
        <v>343.29999999999745</v>
      </c>
      <c r="Q419" s="9">
        <v>36</v>
      </c>
      <c r="R419" s="9">
        <v>494.49999999999636</v>
      </c>
      <c r="S419" s="9">
        <v>351</v>
      </c>
      <c r="T419" s="9">
        <v>253.69999999999709</v>
      </c>
      <c r="U419" s="9">
        <v>360.99999999999636</v>
      </c>
      <c r="V419" s="9">
        <v>397.19999999999709</v>
      </c>
      <c r="W419" s="9">
        <v>463.09999999999127</v>
      </c>
      <c r="X419" s="68"/>
      <c r="Y419" s="68"/>
      <c r="Z419" s="68"/>
      <c r="AA419" s="396"/>
      <c r="AB419" s="68"/>
      <c r="AC419" s="68"/>
    </row>
    <row r="420" spans="1:30" ht="15.75">
      <c r="A420" s="65" t="s">
        <v>2223</v>
      </c>
      <c r="B420" s="3"/>
      <c r="C420" s="3"/>
      <c r="D420" s="34">
        <f t="shared" si="14"/>
        <v>4650.1000000000258</v>
      </c>
      <c r="E420" s="9">
        <v>189</v>
      </c>
      <c r="F420" s="9">
        <v>273.79999999999927</v>
      </c>
      <c r="G420" s="9">
        <v>295.44999999999891</v>
      </c>
      <c r="H420" s="9">
        <v>336.09999999999854</v>
      </c>
      <c r="I420" s="9">
        <v>158.39999999999873</v>
      </c>
      <c r="J420" s="9">
        <v>149.99999999999909</v>
      </c>
      <c r="K420" s="9">
        <v>195.04999999999927</v>
      </c>
      <c r="L420" s="9">
        <v>209.24999999999818</v>
      </c>
      <c r="M420" s="9">
        <v>212.99999999999818</v>
      </c>
      <c r="N420" s="9">
        <v>130.00000000000091</v>
      </c>
      <c r="O420" s="9">
        <v>237.75000000000091</v>
      </c>
      <c r="P420" s="9">
        <v>434.39999999999964</v>
      </c>
      <c r="Q420" s="9">
        <v>188.40000000000146</v>
      </c>
      <c r="R420" s="9">
        <v>250.50000000000728</v>
      </c>
      <c r="S420" s="9">
        <v>247.60000000000946</v>
      </c>
      <c r="T420" s="9">
        <v>167.700000000008</v>
      </c>
      <c r="U420" s="9">
        <v>250.00000000000364</v>
      </c>
      <c r="V420" s="9">
        <v>446.89999999999782</v>
      </c>
      <c r="W420" s="9">
        <v>276.80000000000655</v>
      </c>
      <c r="X420" s="294"/>
      <c r="Y420" s="294"/>
      <c r="Z420" s="68"/>
      <c r="AA420" s="396"/>
      <c r="AB420" s="68"/>
      <c r="AC420" s="68"/>
    </row>
    <row r="421" spans="1:30" ht="15.75">
      <c r="A421" s="87"/>
      <c r="B421" s="3"/>
      <c r="C421" s="3"/>
      <c r="D421" s="34"/>
      <c r="E421" s="185"/>
      <c r="F421" s="185"/>
      <c r="G421" s="185"/>
      <c r="H421" s="185"/>
      <c r="I421" s="185"/>
      <c r="J421" s="185"/>
      <c r="K421" s="185"/>
      <c r="L421" s="185"/>
      <c r="M421" s="185"/>
      <c r="N421" s="185"/>
      <c r="O421" s="185"/>
      <c r="P421" s="3"/>
      <c r="Q421" s="3"/>
      <c r="R421" s="3"/>
      <c r="S421" s="84"/>
      <c r="T421" s="143"/>
      <c r="V421" s="1"/>
      <c r="W421" s="115"/>
      <c r="X421" s="115"/>
      <c r="Y421" s="115"/>
      <c r="Z421" s="87"/>
      <c r="AA421" s="87"/>
      <c r="AB421" s="3"/>
      <c r="AC421" s="84"/>
      <c r="AD421" s="143"/>
    </row>
    <row r="422" spans="1:30" ht="15.75">
      <c r="D422" s="34"/>
    </row>
    <row r="423" spans="1:30" ht="15.75">
      <c r="D423" s="34"/>
    </row>
    <row r="424" spans="1:30" s="31" customFormat="1" ht="20.25">
      <c r="A424" s="31" t="s">
        <v>172</v>
      </c>
      <c r="D424" s="33" t="s">
        <v>40</v>
      </c>
      <c r="E424" s="116" t="s">
        <v>2669</v>
      </c>
      <c r="F424" s="116" t="s">
        <v>2673</v>
      </c>
      <c r="G424" s="116" t="s">
        <v>2672</v>
      </c>
      <c r="H424" s="116" t="s">
        <v>2675</v>
      </c>
      <c r="I424" s="116" t="s">
        <v>2681</v>
      </c>
      <c r="J424" s="116" t="s">
        <v>2574</v>
      </c>
      <c r="K424" s="116" t="s">
        <v>4114</v>
      </c>
      <c r="L424" s="116" t="s">
        <v>4385</v>
      </c>
      <c r="M424" s="116" t="s">
        <v>4505</v>
      </c>
      <c r="N424" s="32"/>
      <c r="O424" s="32"/>
      <c r="P424" s="32"/>
      <c r="Q424" s="32"/>
      <c r="R424" s="32"/>
    </row>
    <row r="425" spans="1:30" ht="15.75">
      <c r="A425" s="65" t="s">
        <v>2225</v>
      </c>
      <c r="B425" s="3"/>
      <c r="C425" s="3"/>
      <c r="D425" s="34">
        <f t="shared" ref="D425:D456" si="15">SUM(E425:DZ425)</f>
        <v>4782.0000000000009</v>
      </c>
      <c r="E425" s="9">
        <v>402.30000000000064</v>
      </c>
      <c r="F425" s="9">
        <v>570.19999999999982</v>
      </c>
      <c r="G425" s="9">
        <v>505.99999999999955</v>
      </c>
      <c r="H425" s="9">
        <v>1046.199999999998</v>
      </c>
      <c r="I425" s="9">
        <v>950.39999999999782</v>
      </c>
      <c r="J425" s="9">
        <v>409.90000000000146</v>
      </c>
      <c r="K425" s="9">
        <v>302.40000000000327</v>
      </c>
      <c r="L425" s="9">
        <v>350.19999999999891</v>
      </c>
      <c r="M425" s="9">
        <v>244.40000000000146</v>
      </c>
      <c r="N425" s="68"/>
      <c r="O425" s="294"/>
      <c r="P425" s="68"/>
      <c r="Q425" s="396"/>
      <c r="R425" s="68"/>
      <c r="S425" s="68"/>
      <c r="U425" s="3"/>
      <c r="V425" s="84"/>
      <c r="W425" s="143"/>
    </row>
    <row r="426" spans="1:30" ht="15.75">
      <c r="A426" s="87" t="s">
        <v>1838</v>
      </c>
      <c r="B426" s="3"/>
      <c r="C426" s="3"/>
      <c r="D426" s="34">
        <f t="shared" si="15"/>
        <v>4318.8</v>
      </c>
      <c r="E426" s="9">
        <v>806.50000000000023</v>
      </c>
      <c r="F426" s="9">
        <v>496.69999999999936</v>
      </c>
      <c r="G426" s="9">
        <v>1034.9999999999991</v>
      </c>
      <c r="H426" s="9">
        <v>474.5</v>
      </c>
      <c r="I426" s="9">
        <v>294.80000000000109</v>
      </c>
      <c r="J426" s="9">
        <v>328.50000000000273</v>
      </c>
      <c r="K426" s="9">
        <v>402.90000000000327</v>
      </c>
      <c r="L426" s="9">
        <v>284.59999999999854</v>
      </c>
      <c r="M426" s="9">
        <v>195.29999999999563</v>
      </c>
      <c r="N426" s="68"/>
      <c r="O426" s="235"/>
      <c r="P426" s="68"/>
      <c r="Q426" s="396"/>
      <c r="R426" s="68"/>
      <c r="S426" s="68"/>
      <c r="U426" s="3"/>
      <c r="V426" s="84"/>
      <c r="W426" s="143"/>
    </row>
    <row r="427" spans="1:30" ht="15.75">
      <c r="A427" s="3" t="s">
        <v>156</v>
      </c>
      <c r="B427" s="3"/>
      <c r="C427" s="3"/>
      <c r="D427" s="34">
        <f t="shared" si="15"/>
        <v>4051.549999999992</v>
      </c>
      <c r="E427" s="9">
        <v>693.09999999999968</v>
      </c>
      <c r="F427" s="9">
        <v>616.94999999999982</v>
      </c>
      <c r="G427" s="9">
        <v>578.19999999999982</v>
      </c>
      <c r="H427" s="9">
        <v>240.10000000000218</v>
      </c>
      <c r="I427" s="9">
        <v>546.04999999999927</v>
      </c>
      <c r="J427" s="9">
        <v>467.10000000000127</v>
      </c>
      <c r="K427" s="9">
        <v>585.84999999999854</v>
      </c>
      <c r="L427" s="9">
        <v>227.49999999999454</v>
      </c>
      <c r="M427" s="9">
        <v>96.69999999999709</v>
      </c>
      <c r="N427" s="68"/>
      <c r="O427" s="68"/>
      <c r="P427" s="68"/>
      <c r="Q427" s="397"/>
      <c r="R427" s="68"/>
      <c r="S427" s="68"/>
      <c r="U427" s="3"/>
      <c r="V427" s="84"/>
      <c r="W427" s="143"/>
    </row>
    <row r="428" spans="1:30" ht="15.75">
      <c r="A428" s="65" t="s">
        <v>2218</v>
      </c>
      <c r="B428" s="3"/>
      <c r="C428" s="3"/>
      <c r="D428" s="34">
        <f t="shared" si="15"/>
        <v>3650.7999999999938</v>
      </c>
      <c r="E428" s="9">
        <v>149.49999999999989</v>
      </c>
      <c r="F428" s="9">
        <v>584.00000000000045</v>
      </c>
      <c r="G428" s="9">
        <v>465.90000000000009</v>
      </c>
      <c r="H428" s="9">
        <v>341.79999999999927</v>
      </c>
      <c r="I428" s="9">
        <v>696.99999999999909</v>
      </c>
      <c r="J428" s="9">
        <v>91.799999999999272</v>
      </c>
      <c r="K428" s="9">
        <v>249.59999999999673</v>
      </c>
      <c r="L428" s="9">
        <v>579.30000000000109</v>
      </c>
      <c r="M428" s="9">
        <v>491.89999999999782</v>
      </c>
      <c r="N428" s="68"/>
      <c r="O428" s="294"/>
      <c r="P428" s="68"/>
      <c r="Q428" s="396"/>
      <c r="R428" s="68"/>
      <c r="S428" s="68"/>
      <c r="U428" s="3"/>
      <c r="V428" s="84"/>
      <c r="W428" s="143"/>
    </row>
    <row r="429" spans="1:30" ht="15.75">
      <c r="A429" s="87" t="s">
        <v>1833</v>
      </c>
      <c r="B429" s="3"/>
      <c r="C429" s="3"/>
      <c r="D429" s="34">
        <f t="shared" si="15"/>
        <v>5199.4999999999864</v>
      </c>
      <c r="E429" s="9">
        <v>623.20000000000095</v>
      </c>
      <c r="F429" s="9">
        <v>887.599999999999</v>
      </c>
      <c r="G429" s="9">
        <v>911.49999999999955</v>
      </c>
      <c r="H429" s="9">
        <v>537.09999999999854</v>
      </c>
      <c r="I429" s="9">
        <v>546.199999999998</v>
      </c>
      <c r="J429" s="9">
        <v>393.20000000000073</v>
      </c>
      <c r="K429" s="9">
        <v>609.89999999999782</v>
      </c>
      <c r="L429" s="9">
        <v>315.79999999999563</v>
      </c>
      <c r="M429" s="9">
        <v>374.99999999999636</v>
      </c>
      <c r="N429" s="68"/>
      <c r="O429" s="235"/>
      <c r="P429" s="68"/>
      <c r="Q429" s="396"/>
      <c r="R429" s="68"/>
      <c r="S429" s="68"/>
      <c r="U429" s="3"/>
      <c r="V429" s="84"/>
      <c r="W429" s="143"/>
    </row>
    <row r="430" spans="1:30" ht="15.75">
      <c r="A430" s="87" t="s">
        <v>1828</v>
      </c>
      <c r="B430" s="3"/>
      <c r="C430" s="3"/>
      <c r="D430" s="34">
        <f t="shared" si="15"/>
        <v>7219.5500000000047</v>
      </c>
      <c r="E430" s="9">
        <v>758.1999999999997</v>
      </c>
      <c r="F430" s="9">
        <v>710.29999999999973</v>
      </c>
      <c r="G430" s="9">
        <v>1140.5000000000018</v>
      </c>
      <c r="H430" s="9">
        <v>1171.7999999999984</v>
      </c>
      <c r="I430" s="9">
        <v>734.80000000000018</v>
      </c>
      <c r="J430" s="9">
        <v>623.45000000000437</v>
      </c>
      <c r="K430" s="9">
        <v>960.30000000000291</v>
      </c>
      <c r="L430" s="9">
        <v>619.90000000000509</v>
      </c>
      <c r="M430" s="9">
        <v>500.299999999992</v>
      </c>
      <c r="N430" s="68"/>
      <c r="O430" s="235"/>
      <c r="P430" s="68"/>
      <c r="Q430" s="396"/>
      <c r="R430" s="68"/>
      <c r="S430" s="68"/>
      <c r="U430" s="3"/>
      <c r="V430" s="84"/>
      <c r="W430" s="143"/>
    </row>
    <row r="431" spans="1:30" ht="15.75">
      <c r="A431" s="65" t="s">
        <v>1</v>
      </c>
      <c r="B431" s="3"/>
      <c r="C431" s="3"/>
      <c r="D431" s="34">
        <f t="shared" si="15"/>
        <v>3500.9999999999955</v>
      </c>
      <c r="E431" s="9">
        <v>700</v>
      </c>
      <c r="F431" s="9">
        <v>319.70000000000005</v>
      </c>
      <c r="G431" s="9">
        <v>658.49999999999955</v>
      </c>
      <c r="H431" s="9">
        <v>255.49999999999955</v>
      </c>
      <c r="I431" s="9">
        <v>383.60000000000127</v>
      </c>
      <c r="J431" s="9">
        <v>418.50000000000182</v>
      </c>
      <c r="K431" s="9">
        <v>402.89999999999782</v>
      </c>
      <c r="L431" s="9">
        <v>312.89999999999782</v>
      </c>
      <c r="M431" s="9">
        <v>49.399999999997817</v>
      </c>
      <c r="N431" s="68"/>
      <c r="O431" s="294"/>
      <c r="P431" s="68"/>
      <c r="Q431" s="396"/>
      <c r="R431" s="68"/>
      <c r="S431" s="68"/>
      <c r="U431" s="3"/>
      <c r="V431" s="84"/>
      <c r="W431" s="143"/>
    </row>
    <row r="432" spans="1:30" ht="15.75">
      <c r="A432" s="65" t="s">
        <v>2224</v>
      </c>
      <c r="B432" s="3"/>
      <c r="C432" s="3"/>
      <c r="D432" s="34">
        <f t="shared" si="15"/>
        <v>4707.8999999999787</v>
      </c>
      <c r="E432" s="9">
        <v>537.40000000000032</v>
      </c>
      <c r="F432" s="9">
        <v>568.20000000000027</v>
      </c>
      <c r="G432" s="9">
        <v>1013.5000000000005</v>
      </c>
      <c r="H432" s="9">
        <v>353.19999999999982</v>
      </c>
      <c r="I432" s="9">
        <v>565.89999999999873</v>
      </c>
      <c r="J432" s="9">
        <v>345.19999999999709</v>
      </c>
      <c r="K432" s="9">
        <v>621.09999999999309</v>
      </c>
      <c r="L432" s="9">
        <v>498.89999999999236</v>
      </c>
      <c r="M432" s="9">
        <v>204.49999999999636</v>
      </c>
      <c r="N432" s="68"/>
      <c r="O432" s="294"/>
      <c r="P432" s="68"/>
      <c r="Q432" s="396"/>
      <c r="R432" s="68"/>
      <c r="S432" s="68"/>
      <c r="U432" s="3"/>
      <c r="V432" s="84"/>
      <c r="W432" s="143"/>
    </row>
    <row r="433" spans="1:23" ht="15.75">
      <c r="A433" s="65" t="s">
        <v>2252</v>
      </c>
      <c r="B433" s="3"/>
      <c r="C433" s="3"/>
      <c r="D433" s="34">
        <f t="shared" si="15"/>
        <v>5058.9000000000033</v>
      </c>
      <c r="E433" s="9">
        <v>768.49999999999955</v>
      </c>
      <c r="F433" s="9">
        <v>753.19999999999891</v>
      </c>
      <c r="G433" s="9">
        <v>791.59999999999945</v>
      </c>
      <c r="H433" s="9">
        <v>239.70000000000164</v>
      </c>
      <c r="I433" s="9">
        <v>789.40000000000236</v>
      </c>
      <c r="J433" s="9">
        <v>537.49999999999818</v>
      </c>
      <c r="K433" s="9">
        <v>463.70000000000073</v>
      </c>
      <c r="L433" s="9">
        <v>462.79999999999927</v>
      </c>
      <c r="M433" s="9">
        <v>252.50000000000364</v>
      </c>
      <c r="N433" s="68"/>
      <c r="O433" s="294"/>
      <c r="P433" s="68"/>
      <c r="Q433" s="396"/>
      <c r="R433" s="68"/>
      <c r="S433" s="68"/>
      <c r="U433" s="3"/>
      <c r="V433" s="84"/>
      <c r="W433" s="143"/>
    </row>
    <row r="434" spans="1:23" ht="15.75">
      <c r="A434" s="87" t="s">
        <v>1834</v>
      </c>
      <c r="B434" s="3"/>
      <c r="C434" s="3"/>
      <c r="D434" s="34">
        <f t="shared" si="15"/>
        <v>4827.100000000004</v>
      </c>
      <c r="E434" s="9">
        <v>528.65000000000055</v>
      </c>
      <c r="F434" s="9">
        <v>550.00000000000136</v>
      </c>
      <c r="G434" s="9">
        <v>1046.0000000000018</v>
      </c>
      <c r="H434" s="9">
        <v>54.5</v>
      </c>
      <c r="I434" s="9">
        <v>714.49999999999727</v>
      </c>
      <c r="J434" s="9">
        <v>250.19999999999891</v>
      </c>
      <c r="K434" s="9">
        <v>865.35000000000218</v>
      </c>
      <c r="L434" s="9">
        <v>549</v>
      </c>
      <c r="M434" s="9">
        <v>268.90000000000146</v>
      </c>
      <c r="N434" s="68"/>
      <c r="O434" s="235"/>
      <c r="P434" s="68"/>
      <c r="Q434" s="397"/>
      <c r="R434" s="68"/>
      <c r="S434" s="68"/>
      <c r="U434" s="3"/>
      <c r="V434" s="84"/>
      <c r="W434" s="143"/>
    </row>
    <row r="435" spans="1:23" ht="15.75">
      <c r="A435" s="3" t="s">
        <v>842</v>
      </c>
      <c r="B435" s="3"/>
      <c r="C435" s="3"/>
      <c r="D435" s="34">
        <f t="shared" si="15"/>
        <v>3841.4000000000124</v>
      </c>
      <c r="E435" s="9">
        <v>516.90000000000009</v>
      </c>
      <c r="F435" s="9">
        <v>638.99999999999955</v>
      </c>
      <c r="G435" s="9">
        <v>816.59999999999945</v>
      </c>
      <c r="H435" s="9">
        <v>42.099999999999454</v>
      </c>
      <c r="I435" s="9">
        <v>227.90000000000055</v>
      </c>
      <c r="J435" s="9">
        <v>163.50000000000091</v>
      </c>
      <c r="K435" s="9">
        <v>575.00000000000364</v>
      </c>
      <c r="L435" s="9">
        <v>416.10000000000218</v>
      </c>
      <c r="M435" s="9">
        <v>444.30000000000655</v>
      </c>
      <c r="N435" s="68"/>
      <c r="O435" s="68"/>
      <c r="P435" s="68"/>
      <c r="Q435" s="396"/>
      <c r="R435" s="68"/>
      <c r="S435" s="68"/>
      <c r="U435" s="3"/>
      <c r="V435" s="84"/>
      <c r="W435" s="143"/>
    </row>
    <row r="436" spans="1:23" ht="15.75">
      <c r="A436" s="65" t="s">
        <v>2284</v>
      </c>
      <c r="B436" s="3"/>
      <c r="C436" s="3"/>
      <c r="D436" s="34">
        <f t="shared" si="15"/>
        <v>3811.2000000000003</v>
      </c>
      <c r="E436" s="9">
        <v>459.79999999999961</v>
      </c>
      <c r="F436" s="9">
        <v>539.5</v>
      </c>
      <c r="G436" s="9">
        <v>341</v>
      </c>
      <c r="H436" s="9">
        <v>540.89999999999873</v>
      </c>
      <c r="I436" s="9">
        <v>482.49999999999909</v>
      </c>
      <c r="J436" s="9">
        <v>534.39999999999873</v>
      </c>
      <c r="K436" s="9">
        <v>440.80000000000291</v>
      </c>
      <c r="L436" s="9">
        <v>334.80000000000291</v>
      </c>
      <c r="M436" s="9">
        <v>137.49999999999818</v>
      </c>
      <c r="N436" s="68"/>
      <c r="O436" s="294"/>
      <c r="P436" s="68"/>
      <c r="Q436" s="396"/>
      <c r="R436" s="68"/>
      <c r="S436" s="68"/>
      <c r="U436" s="3"/>
      <c r="V436" s="84"/>
      <c r="W436" s="143"/>
    </row>
    <row r="437" spans="1:23" ht="15.75">
      <c r="A437" s="3" t="s">
        <v>859</v>
      </c>
      <c r="B437" s="3"/>
      <c r="C437" s="3"/>
      <c r="D437" s="34">
        <f t="shared" si="15"/>
        <v>3324.8000000000102</v>
      </c>
      <c r="E437" s="9">
        <v>373.80000000000018</v>
      </c>
      <c r="F437" s="9">
        <v>343.40000000000077</v>
      </c>
      <c r="G437" s="9">
        <v>741.70000000000118</v>
      </c>
      <c r="H437" s="9">
        <v>259.40000000000236</v>
      </c>
      <c r="I437" s="9">
        <v>477.30000000000109</v>
      </c>
      <c r="J437" s="9">
        <v>190.59999999999854</v>
      </c>
      <c r="K437" s="9">
        <v>328.29999999999927</v>
      </c>
      <c r="L437" s="9">
        <v>452.90000000000146</v>
      </c>
      <c r="M437" s="9">
        <v>157.40000000000509</v>
      </c>
      <c r="N437" s="68"/>
      <c r="O437" s="68"/>
      <c r="P437" s="68"/>
      <c r="Q437" s="396"/>
      <c r="R437" s="68"/>
      <c r="S437" s="68"/>
      <c r="U437" s="3"/>
      <c r="V437" s="84"/>
      <c r="W437" s="143"/>
    </row>
    <row r="438" spans="1:23" ht="15.75">
      <c r="A438" s="65" t="s">
        <v>2221</v>
      </c>
      <c r="B438" s="3"/>
      <c r="C438" s="3"/>
      <c r="D438" s="34">
        <f t="shared" si="15"/>
        <v>5523.0999999999958</v>
      </c>
      <c r="E438" s="9">
        <v>663.80000000000041</v>
      </c>
      <c r="F438" s="9">
        <v>963.29999999999927</v>
      </c>
      <c r="G438" s="9">
        <v>743.29999999999973</v>
      </c>
      <c r="H438" s="9">
        <v>729.20000000000255</v>
      </c>
      <c r="I438" s="9">
        <v>647.20000000000164</v>
      </c>
      <c r="J438" s="9">
        <v>314.99999999999636</v>
      </c>
      <c r="K438" s="9">
        <v>660.89999999999418</v>
      </c>
      <c r="L438" s="9">
        <v>435.59999999999491</v>
      </c>
      <c r="M438" s="9">
        <v>364.80000000000655</v>
      </c>
      <c r="N438" s="68"/>
      <c r="O438" s="294"/>
      <c r="P438" s="68"/>
      <c r="Q438" s="397"/>
      <c r="R438" s="68"/>
      <c r="S438" s="68"/>
      <c r="U438" s="3"/>
      <c r="V438" s="84"/>
      <c r="W438" s="143"/>
    </row>
    <row r="439" spans="1:23" ht="15.75">
      <c r="A439" s="3" t="s">
        <v>153</v>
      </c>
      <c r="B439" s="3"/>
      <c r="C439" s="3"/>
      <c r="D439" s="34">
        <f t="shared" si="15"/>
        <v>4504.3000000000047</v>
      </c>
      <c r="E439" s="9">
        <v>554.70000000000027</v>
      </c>
      <c r="F439" s="9">
        <v>467.599999999999</v>
      </c>
      <c r="G439" s="9">
        <v>808</v>
      </c>
      <c r="H439" s="9">
        <v>340.30000000000018</v>
      </c>
      <c r="I439" s="9">
        <v>378.89999999999873</v>
      </c>
      <c r="J439" s="9">
        <v>405.10000000000036</v>
      </c>
      <c r="K439" s="9">
        <v>717.10000000000218</v>
      </c>
      <c r="L439" s="9">
        <v>287.49999999999818</v>
      </c>
      <c r="M439" s="9">
        <v>545.10000000000582</v>
      </c>
      <c r="N439" s="68"/>
      <c r="O439" s="68"/>
      <c r="P439" s="68"/>
      <c r="Q439" s="396"/>
      <c r="R439" s="68"/>
      <c r="S439" s="68"/>
      <c r="U439" s="3"/>
      <c r="V439" s="84"/>
      <c r="W439" s="143"/>
    </row>
    <row r="440" spans="1:23" ht="15.75">
      <c r="A440" s="65" t="s">
        <v>2253</v>
      </c>
      <c r="B440" s="3"/>
      <c r="C440" s="3"/>
      <c r="D440" s="34">
        <f t="shared" si="15"/>
        <v>4263.8999999999978</v>
      </c>
      <c r="E440" s="9">
        <v>302.20000000000005</v>
      </c>
      <c r="F440" s="9">
        <v>772.40000000000032</v>
      </c>
      <c r="G440" s="9">
        <v>448.60000000000036</v>
      </c>
      <c r="H440" s="9">
        <v>466.99999999999727</v>
      </c>
      <c r="I440" s="9">
        <v>555.69999999999618</v>
      </c>
      <c r="J440" s="9">
        <v>297.49999999999636</v>
      </c>
      <c r="K440" s="9">
        <v>749.70000000000073</v>
      </c>
      <c r="L440" s="9">
        <v>289.30000000000291</v>
      </c>
      <c r="M440" s="9">
        <v>381.50000000000364</v>
      </c>
      <c r="N440" s="68"/>
      <c r="O440" s="294"/>
      <c r="P440" s="68"/>
      <c r="Q440" s="397"/>
      <c r="R440" s="68"/>
      <c r="S440" s="68"/>
      <c r="U440" s="3"/>
      <c r="V440" s="84"/>
      <c r="W440" s="143"/>
    </row>
    <row r="441" spans="1:23" ht="15.75">
      <c r="A441" s="3" t="s">
        <v>9</v>
      </c>
      <c r="B441" s="3"/>
      <c r="C441" s="3"/>
      <c r="D441" s="34">
        <f t="shared" si="15"/>
        <v>4934.7999999999902</v>
      </c>
      <c r="E441" s="9">
        <v>547.15000000000032</v>
      </c>
      <c r="F441" s="9">
        <v>990.09999999999945</v>
      </c>
      <c r="G441" s="9">
        <v>594.89999999999964</v>
      </c>
      <c r="H441" s="9">
        <v>293.79999999999927</v>
      </c>
      <c r="I441" s="9">
        <v>682.29999999999745</v>
      </c>
      <c r="J441" s="9">
        <v>325.59999999999854</v>
      </c>
      <c r="K441" s="9">
        <v>752.34999999999673</v>
      </c>
      <c r="L441" s="9">
        <v>477.60000000000036</v>
      </c>
      <c r="M441" s="9">
        <v>270.99999999999818</v>
      </c>
      <c r="N441" s="68"/>
      <c r="O441" s="68"/>
      <c r="P441" s="68"/>
      <c r="Q441" s="396"/>
      <c r="R441" s="68"/>
      <c r="S441" s="68"/>
      <c r="U441" s="3"/>
      <c r="V441" s="84"/>
      <c r="W441" s="143"/>
    </row>
    <row r="442" spans="1:23" ht="15.75">
      <c r="A442" s="65" t="s">
        <v>2236</v>
      </c>
      <c r="B442" s="3"/>
      <c r="C442" s="3"/>
      <c r="D442" s="34">
        <f t="shared" si="15"/>
        <v>5833.8000000000075</v>
      </c>
      <c r="E442" s="9">
        <v>857.10000000000059</v>
      </c>
      <c r="F442" s="9">
        <v>949.40000000000055</v>
      </c>
      <c r="G442" s="9">
        <v>840.90000000000191</v>
      </c>
      <c r="H442" s="9">
        <v>748.80000000000018</v>
      </c>
      <c r="I442" s="9">
        <v>707.5</v>
      </c>
      <c r="J442" s="9">
        <v>438.90000000000509</v>
      </c>
      <c r="K442" s="9">
        <v>628.30000000000109</v>
      </c>
      <c r="L442" s="9">
        <v>374.30000000000291</v>
      </c>
      <c r="M442" s="9">
        <v>288.59999999999491</v>
      </c>
      <c r="N442" s="68"/>
      <c r="O442" s="294"/>
      <c r="P442" s="68"/>
      <c r="Q442" s="396"/>
      <c r="R442" s="68"/>
      <c r="S442" s="68"/>
      <c r="U442" s="3"/>
      <c r="V442" s="84"/>
      <c r="W442" s="143"/>
    </row>
    <row r="443" spans="1:23" ht="15.75">
      <c r="A443" s="65" t="s">
        <v>11</v>
      </c>
      <c r="B443" s="3"/>
      <c r="C443" s="3"/>
      <c r="D443" s="34">
        <f t="shared" si="15"/>
        <v>5686.7000000000016</v>
      </c>
      <c r="E443" s="9">
        <v>696.30000000000041</v>
      </c>
      <c r="F443" s="9">
        <v>851.10000000000036</v>
      </c>
      <c r="G443" s="9">
        <v>888.59999999999945</v>
      </c>
      <c r="H443" s="9">
        <v>734.19999999999982</v>
      </c>
      <c r="I443" s="9">
        <v>440.70000000000073</v>
      </c>
      <c r="J443" s="9">
        <v>477.49999999999818</v>
      </c>
      <c r="K443" s="9">
        <v>625.90000000000146</v>
      </c>
      <c r="L443" s="9">
        <v>651.30000000000291</v>
      </c>
      <c r="M443" s="9">
        <v>321.09999999999854</v>
      </c>
      <c r="N443" s="68"/>
      <c r="O443" s="294"/>
      <c r="P443" s="68"/>
      <c r="Q443" s="396"/>
      <c r="R443" s="68"/>
      <c r="S443" s="68"/>
      <c r="U443" s="113"/>
      <c r="V443" s="84"/>
      <c r="W443" s="143"/>
    </row>
    <row r="444" spans="1:23" ht="15.75">
      <c r="A444" s="65" t="s">
        <v>2254</v>
      </c>
      <c r="B444" s="3"/>
      <c r="C444" s="3"/>
      <c r="D444" s="34">
        <f t="shared" si="15"/>
        <v>4241.200000000008</v>
      </c>
      <c r="E444" s="9">
        <v>412.89999999999986</v>
      </c>
      <c r="F444" s="9">
        <v>583.29999999999973</v>
      </c>
      <c r="G444" s="9">
        <v>752.69999999999845</v>
      </c>
      <c r="H444" s="9">
        <v>175.89999999999873</v>
      </c>
      <c r="I444" s="9">
        <v>723.80000000000018</v>
      </c>
      <c r="J444" s="9">
        <v>441.600000000004</v>
      </c>
      <c r="K444" s="9">
        <v>479.70000000000073</v>
      </c>
      <c r="L444" s="9">
        <v>560.40000000000146</v>
      </c>
      <c r="M444" s="9">
        <v>110.90000000000509</v>
      </c>
      <c r="N444" s="68"/>
      <c r="O444" s="294"/>
      <c r="P444" s="68"/>
      <c r="Q444" s="397"/>
      <c r="R444" s="68"/>
      <c r="S444" s="68"/>
      <c r="U444" s="3"/>
      <c r="V444" s="84"/>
      <c r="W444" s="143"/>
    </row>
    <row r="445" spans="1:23" ht="15.75">
      <c r="A445" s="87" t="s">
        <v>1836</v>
      </c>
      <c r="B445" s="3"/>
      <c r="C445" s="3"/>
      <c r="D445" s="34">
        <f t="shared" si="15"/>
        <v>4462.1500000000087</v>
      </c>
      <c r="E445" s="9">
        <v>558.65000000000055</v>
      </c>
      <c r="F445" s="9">
        <v>822.10000000000082</v>
      </c>
      <c r="G445" s="9">
        <v>780.5</v>
      </c>
      <c r="H445" s="9">
        <v>551.89999999999782</v>
      </c>
      <c r="I445" s="9">
        <v>511.09999999999945</v>
      </c>
      <c r="J445" s="9">
        <v>303.40000000000146</v>
      </c>
      <c r="K445" s="9">
        <v>571.89999999999964</v>
      </c>
      <c r="L445" s="9">
        <v>316.30000000000291</v>
      </c>
      <c r="M445" s="9">
        <v>46.300000000006548</v>
      </c>
      <c r="N445" s="68"/>
      <c r="O445" s="235"/>
      <c r="P445" s="68"/>
      <c r="Q445" s="396"/>
      <c r="R445" s="68"/>
      <c r="S445" s="68"/>
      <c r="U445" s="3"/>
      <c r="V445" s="84"/>
      <c r="W445" s="143"/>
    </row>
    <row r="446" spans="1:23" ht="15.75">
      <c r="A446" s="3" t="s">
        <v>799</v>
      </c>
      <c r="B446" s="3"/>
      <c r="C446" s="3"/>
      <c r="D446" s="34">
        <f t="shared" si="15"/>
        <v>3286.9499999999957</v>
      </c>
      <c r="E446" s="9">
        <v>284.20000000000005</v>
      </c>
      <c r="F446" s="9">
        <v>617.94999999999959</v>
      </c>
      <c r="G446" s="9">
        <v>743.19999999999936</v>
      </c>
      <c r="H446" s="9">
        <v>250.20000000000073</v>
      </c>
      <c r="I446" s="9">
        <v>416.80000000000109</v>
      </c>
      <c r="J446" s="9">
        <v>288.60000000000036</v>
      </c>
      <c r="K446" s="9">
        <v>630.99999999999636</v>
      </c>
      <c r="L446" s="9">
        <v>36.599999999996726</v>
      </c>
      <c r="M446" s="9">
        <v>18.400000000001455</v>
      </c>
      <c r="N446" s="68"/>
      <c r="O446" s="68"/>
      <c r="P446" s="68"/>
      <c r="Q446" s="397"/>
      <c r="R446" s="68"/>
      <c r="S446" s="68"/>
      <c r="U446" s="3"/>
      <c r="V446" s="84"/>
      <c r="W446" s="143"/>
    </row>
    <row r="447" spans="1:23" ht="15.75">
      <c r="A447" s="65" t="s">
        <v>2226</v>
      </c>
      <c r="B447" s="3"/>
      <c r="C447" s="3"/>
      <c r="D447" s="34">
        <f t="shared" si="15"/>
        <v>4279.2000000000025</v>
      </c>
      <c r="E447" s="9">
        <v>548.49999999999989</v>
      </c>
      <c r="F447" s="9">
        <v>616.99999999999955</v>
      </c>
      <c r="G447" s="9">
        <v>791.900000000001</v>
      </c>
      <c r="H447" s="9">
        <v>394.80000000000018</v>
      </c>
      <c r="I447" s="9">
        <v>504.90000000000055</v>
      </c>
      <c r="J447" s="9">
        <v>217.10000000000127</v>
      </c>
      <c r="K447" s="9">
        <v>610.90000000000146</v>
      </c>
      <c r="L447" s="9">
        <v>380.90000000000146</v>
      </c>
      <c r="M447" s="9">
        <v>213.19999999999709</v>
      </c>
      <c r="N447" s="68"/>
      <c r="O447" s="294"/>
      <c r="P447" s="68"/>
      <c r="Q447" s="396"/>
      <c r="R447" s="68"/>
      <c r="S447" s="68"/>
      <c r="U447" s="113"/>
      <c r="V447" s="84"/>
      <c r="W447" s="143"/>
    </row>
    <row r="448" spans="1:23" ht="15.75">
      <c r="A448" s="3" t="s">
        <v>854</v>
      </c>
      <c r="B448" s="3"/>
      <c r="C448" s="3"/>
      <c r="D448" s="34">
        <f t="shared" si="15"/>
        <v>6976.6000000000113</v>
      </c>
      <c r="E448" s="9">
        <v>777.5</v>
      </c>
      <c r="F448" s="9">
        <v>801.49999999999955</v>
      </c>
      <c r="G448" s="9">
        <v>1145.2999999999993</v>
      </c>
      <c r="H448" s="9">
        <v>891.80000000000018</v>
      </c>
      <c r="I448" s="9">
        <v>603.79999999999927</v>
      </c>
      <c r="J448" s="9">
        <v>536.10000000000218</v>
      </c>
      <c r="K448" s="9">
        <v>877.30000000000291</v>
      </c>
      <c r="L448" s="9">
        <v>724.50000000000182</v>
      </c>
      <c r="M448" s="9">
        <v>618.80000000000655</v>
      </c>
      <c r="N448" s="68"/>
      <c r="O448" s="68"/>
      <c r="P448" s="68"/>
      <c r="Q448" s="396"/>
      <c r="R448" s="68"/>
      <c r="S448" s="68"/>
      <c r="U448" s="3"/>
      <c r="V448" s="84"/>
      <c r="W448" s="143"/>
    </row>
    <row r="449" spans="1:23" ht="15.75">
      <c r="A449" s="65" t="s">
        <v>13</v>
      </c>
      <c r="B449" s="3"/>
      <c r="C449" s="3"/>
      <c r="D449" s="34">
        <f t="shared" si="15"/>
        <v>4026.6499999999978</v>
      </c>
      <c r="E449" s="9">
        <v>432.10000000000014</v>
      </c>
      <c r="F449" s="9">
        <v>532.45000000000027</v>
      </c>
      <c r="G449" s="9">
        <v>827.19999999999936</v>
      </c>
      <c r="H449" s="9">
        <v>422.5</v>
      </c>
      <c r="I449" s="9">
        <v>436.89999999999964</v>
      </c>
      <c r="J449" s="9">
        <v>325.59999999999673</v>
      </c>
      <c r="K449" s="9">
        <v>378.5</v>
      </c>
      <c r="L449" s="9">
        <v>588.30000000000291</v>
      </c>
      <c r="M449" s="9">
        <v>83.099999999998545</v>
      </c>
      <c r="N449" s="68"/>
      <c r="O449" s="294"/>
      <c r="P449" s="68"/>
      <c r="Q449" s="396"/>
      <c r="R449" s="68"/>
      <c r="S449" s="68"/>
      <c r="U449" s="3"/>
      <c r="V449" s="84"/>
      <c r="W449" s="143"/>
    </row>
    <row r="450" spans="1:23" ht="15.75">
      <c r="A450" s="3" t="s">
        <v>805</v>
      </c>
      <c r="B450" s="3"/>
      <c r="C450" s="3"/>
      <c r="D450" s="34">
        <f t="shared" si="15"/>
        <v>5340.6000000000013</v>
      </c>
      <c r="E450" s="9">
        <v>533.59999999999991</v>
      </c>
      <c r="F450" s="9">
        <v>810.59999999999945</v>
      </c>
      <c r="G450" s="9">
        <v>843.400000000001</v>
      </c>
      <c r="H450" s="9">
        <v>575.99999999999909</v>
      </c>
      <c r="I450" s="9">
        <v>469.29999999999927</v>
      </c>
      <c r="J450" s="9">
        <v>501.00000000000182</v>
      </c>
      <c r="K450" s="9">
        <v>839.99999999999636</v>
      </c>
      <c r="L450" s="9">
        <v>313.09999999999854</v>
      </c>
      <c r="M450" s="9">
        <v>453.60000000000582</v>
      </c>
      <c r="N450" s="68"/>
      <c r="O450" s="68"/>
      <c r="P450" s="68"/>
      <c r="Q450" s="396"/>
      <c r="R450" s="68"/>
      <c r="S450" s="68"/>
      <c r="U450" s="3"/>
      <c r="V450" s="84"/>
      <c r="W450" s="143"/>
    </row>
    <row r="451" spans="1:23" ht="15.75">
      <c r="A451" s="65" t="s">
        <v>15</v>
      </c>
      <c r="B451" s="3"/>
      <c r="C451" s="3"/>
      <c r="D451" s="34">
        <f t="shared" si="15"/>
        <v>5634.9500000000062</v>
      </c>
      <c r="E451" s="9">
        <v>463.1</v>
      </c>
      <c r="F451" s="9">
        <v>847.19999999999982</v>
      </c>
      <c r="G451" s="9">
        <v>877.10000000000036</v>
      </c>
      <c r="H451" s="9">
        <v>699.99999999999818</v>
      </c>
      <c r="I451" s="9">
        <v>602.5</v>
      </c>
      <c r="J451" s="9">
        <v>589.74999999999818</v>
      </c>
      <c r="K451" s="9">
        <v>666.600000000004</v>
      </c>
      <c r="L451" s="9">
        <v>424.00000000000182</v>
      </c>
      <c r="M451" s="9">
        <v>464.70000000000437</v>
      </c>
      <c r="N451" s="68"/>
      <c r="O451" s="294"/>
      <c r="P451" s="68"/>
      <c r="Q451" s="396"/>
      <c r="R451" s="68"/>
      <c r="S451" s="68"/>
      <c r="U451" s="3"/>
      <c r="V451" s="84"/>
      <c r="W451" s="143"/>
    </row>
    <row r="452" spans="1:23" ht="15.75">
      <c r="A452" s="65" t="s">
        <v>2222</v>
      </c>
      <c r="B452" s="3"/>
      <c r="C452" s="3"/>
      <c r="D452" s="34">
        <f t="shared" si="15"/>
        <v>2396.0499999999938</v>
      </c>
      <c r="E452" s="9">
        <v>431.4</v>
      </c>
      <c r="F452" s="9">
        <v>371.75000000000045</v>
      </c>
      <c r="G452" s="9">
        <v>542.39999999999964</v>
      </c>
      <c r="H452" s="9">
        <v>54.600000000001273</v>
      </c>
      <c r="I452" s="9">
        <v>287.59999999999854</v>
      </c>
      <c r="J452" s="9">
        <v>111.89999999999964</v>
      </c>
      <c r="K452" s="9">
        <v>218.89999999999964</v>
      </c>
      <c r="L452" s="9">
        <v>42.799999999997453</v>
      </c>
      <c r="M452" s="9">
        <v>334.69999999999709</v>
      </c>
      <c r="N452" s="68"/>
      <c r="O452" s="294"/>
      <c r="P452" s="68"/>
      <c r="Q452" s="396"/>
      <c r="R452" s="68"/>
      <c r="S452" s="68"/>
      <c r="U452" s="3"/>
      <c r="V452" s="84"/>
      <c r="W452" s="143"/>
    </row>
    <row r="453" spans="1:23" ht="15.75">
      <c r="A453" s="65" t="s">
        <v>17</v>
      </c>
      <c r="B453" s="3"/>
      <c r="C453" s="3"/>
      <c r="D453" s="34">
        <f t="shared" si="15"/>
        <v>6625.399999999996</v>
      </c>
      <c r="E453" s="9">
        <v>492.20000000000073</v>
      </c>
      <c r="F453" s="9">
        <v>1017.0999999999995</v>
      </c>
      <c r="G453" s="9">
        <v>1079.199999999998</v>
      </c>
      <c r="H453" s="9">
        <v>405.09999999999854</v>
      </c>
      <c r="I453" s="9">
        <v>1061.3999999999996</v>
      </c>
      <c r="J453" s="9">
        <v>299.49999999999636</v>
      </c>
      <c r="K453" s="9">
        <v>790.59999999999854</v>
      </c>
      <c r="L453" s="9">
        <v>1180.5000000000018</v>
      </c>
      <c r="M453" s="9">
        <v>299.80000000000291</v>
      </c>
      <c r="N453" s="68"/>
      <c r="O453" s="294"/>
      <c r="P453" s="68"/>
      <c r="Q453" s="396"/>
      <c r="R453" s="68"/>
      <c r="S453" s="68"/>
      <c r="U453" s="3"/>
      <c r="V453" s="84"/>
      <c r="W453" s="143"/>
    </row>
    <row r="454" spans="1:23" ht="15.75">
      <c r="A454" s="3" t="s">
        <v>828</v>
      </c>
      <c r="B454" s="3"/>
      <c r="C454" s="3"/>
      <c r="D454" s="34">
        <f t="shared" si="15"/>
        <v>4215.5499999999975</v>
      </c>
      <c r="E454" s="9">
        <v>671.44999999999993</v>
      </c>
      <c r="F454" s="9">
        <v>674.29999999999927</v>
      </c>
      <c r="G454" s="9">
        <v>941.89999999999964</v>
      </c>
      <c r="H454" s="9">
        <v>17.100000000000364</v>
      </c>
      <c r="I454" s="9">
        <v>628.20000000000073</v>
      </c>
      <c r="J454" s="9">
        <v>67.299999999998363</v>
      </c>
      <c r="K454" s="9">
        <v>591.39999999999964</v>
      </c>
      <c r="L454" s="9">
        <v>415</v>
      </c>
      <c r="M454" s="9">
        <v>208.89999999999964</v>
      </c>
      <c r="N454" s="68"/>
      <c r="O454" s="68"/>
      <c r="P454" s="68"/>
      <c r="Q454" s="396"/>
      <c r="R454" s="68"/>
      <c r="S454" s="68"/>
      <c r="U454" s="3"/>
      <c r="V454" s="84"/>
      <c r="W454" s="143"/>
    </row>
    <row r="455" spans="1:23" ht="15.75">
      <c r="A455" s="3" t="s">
        <v>162</v>
      </c>
      <c r="B455" s="3"/>
      <c r="C455" s="3"/>
      <c r="D455" s="34">
        <f t="shared" si="15"/>
        <v>6144.699999999998</v>
      </c>
      <c r="E455" s="9">
        <v>734.90000000000032</v>
      </c>
      <c r="F455" s="9">
        <v>687.80000000000018</v>
      </c>
      <c r="G455" s="9">
        <v>941.900000000001</v>
      </c>
      <c r="H455" s="9">
        <v>811.59999999999945</v>
      </c>
      <c r="I455" s="9">
        <v>647.70000000000164</v>
      </c>
      <c r="J455" s="9">
        <v>482.90000000000146</v>
      </c>
      <c r="K455" s="9">
        <v>791.40000000000146</v>
      </c>
      <c r="L455" s="9">
        <v>391.90000000000146</v>
      </c>
      <c r="M455" s="9">
        <v>654.59999999999127</v>
      </c>
      <c r="N455" s="68"/>
      <c r="O455" s="68"/>
      <c r="P455" s="68"/>
      <c r="Q455" s="396"/>
      <c r="R455" s="68"/>
      <c r="S455" s="68"/>
      <c r="U455" s="3"/>
      <c r="V455" s="84"/>
      <c r="W455" s="143"/>
    </row>
    <row r="456" spans="1:23" ht="15.75">
      <c r="A456" s="87" t="s">
        <v>1823</v>
      </c>
      <c r="B456" s="3"/>
      <c r="C456" s="3"/>
      <c r="D456" s="34">
        <f t="shared" si="15"/>
        <v>4503.3000000000029</v>
      </c>
      <c r="E456" s="9">
        <v>529.00000000000023</v>
      </c>
      <c r="F456" s="9">
        <v>795.59999999999991</v>
      </c>
      <c r="G456" s="9">
        <v>676</v>
      </c>
      <c r="H456" s="9">
        <v>592.39999999999964</v>
      </c>
      <c r="I456" s="9">
        <v>680.30000000000018</v>
      </c>
      <c r="J456" s="9">
        <v>348.40000000000055</v>
      </c>
      <c r="K456" s="9">
        <v>383.40000000000146</v>
      </c>
      <c r="L456" s="9">
        <v>342.50000000000182</v>
      </c>
      <c r="M456" s="9">
        <v>155.69999999999891</v>
      </c>
      <c r="N456" s="68"/>
      <c r="O456" s="235"/>
      <c r="P456" s="68"/>
      <c r="Q456" s="396"/>
      <c r="R456" s="68"/>
      <c r="S456" s="68"/>
      <c r="U456" s="3"/>
      <c r="V456" s="84"/>
      <c r="W456" s="143"/>
    </row>
    <row r="457" spans="1:23" ht="15.75">
      <c r="A457" s="3" t="s">
        <v>871</v>
      </c>
      <c r="B457" s="3"/>
      <c r="C457" s="3"/>
      <c r="D457" s="34">
        <f t="shared" ref="D457:D488" si="16">SUM(E457:DZ457)</f>
        <v>6809.2999999999938</v>
      </c>
      <c r="E457" s="9">
        <v>668.80000000000018</v>
      </c>
      <c r="F457" s="9">
        <v>940.79999999999836</v>
      </c>
      <c r="G457" s="9">
        <v>1129.2999999999984</v>
      </c>
      <c r="H457" s="9">
        <v>857.99999999999909</v>
      </c>
      <c r="I457" s="9">
        <v>841.49999999999818</v>
      </c>
      <c r="J457" s="9">
        <v>586.40000000000146</v>
      </c>
      <c r="K457" s="9">
        <v>848.10000000000036</v>
      </c>
      <c r="L457" s="9">
        <v>498.5</v>
      </c>
      <c r="M457" s="9">
        <v>437.89999999999782</v>
      </c>
      <c r="N457" s="68"/>
      <c r="O457" s="68"/>
      <c r="P457" s="68"/>
      <c r="Q457" s="396"/>
      <c r="R457" s="68"/>
      <c r="S457" s="68"/>
      <c r="U457" s="3"/>
      <c r="V457" s="84"/>
      <c r="W457" s="143"/>
    </row>
    <row r="458" spans="1:23" ht="15.75">
      <c r="A458" s="65" t="s">
        <v>2255</v>
      </c>
      <c r="B458" s="3"/>
      <c r="C458" s="3"/>
      <c r="D458" s="34">
        <f t="shared" si="16"/>
        <v>5256.1500000000106</v>
      </c>
      <c r="E458" s="9">
        <v>566.3499999999998</v>
      </c>
      <c r="F458" s="9">
        <v>663.79999999999973</v>
      </c>
      <c r="G458" s="9">
        <v>1041.3999999999987</v>
      </c>
      <c r="H458" s="9">
        <v>266.20000000000164</v>
      </c>
      <c r="I458" s="9">
        <v>697.30000000000109</v>
      </c>
      <c r="J458" s="9">
        <v>550.20000000000437</v>
      </c>
      <c r="K458" s="9">
        <v>858.70000000000073</v>
      </c>
      <c r="L458" s="9">
        <v>296.20000000000073</v>
      </c>
      <c r="M458" s="9">
        <v>316.00000000000364</v>
      </c>
      <c r="N458" s="68"/>
      <c r="O458" s="294"/>
      <c r="P458" s="68"/>
      <c r="Q458" s="396"/>
      <c r="R458" s="68"/>
      <c r="S458" s="68"/>
      <c r="U458" s="3"/>
      <c r="V458" s="84"/>
      <c r="W458" s="143"/>
    </row>
    <row r="459" spans="1:23" ht="15.75">
      <c r="A459" s="3" t="s">
        <v>867</v>
      </c>
      <c r="B459" s="3"/>
      <c r="C459" s="3"/>
      <c r="D459" s="34">
        <f t="shared" si="16"/>
        <v>3558.6500000000005</v>
      </c>
      <c r="E459" s="9">
        <v>478.45000000000016</v>
      </c>
      <c r="F459" s="9">
        <v>687.99999999999955</v>
      </c>
      <c r="G459" s="9">
        <v>765.59999999999854</v>
      </c>
      <c r="H459" s="9">
        <v>285.59999999999945</v>
      </c>
      <c r="I459" s="9">
        <v>351.99999999999909</v>
      </c>
      <c r="J459" s="9">
        <v>167.50000000000182</v>
      </c>
      <c r="K459" s="9">
        <v>432.50000000000182</v>
      </c>
      <c r="L459" s="9">
        <v>254.80000000000109</v>
      </c>
      <c r="M459" s="9">
        <v>134.19999999999891</v>
      </c>
      <c r="N459" s="68"/>
      <c r="O459" s="68"/>
      <c r="P459" s="68"/>
      <c r="Q459" s="396"/>
      <c r="R459" s="68"/>
      <c r="S459" s="68"/>
      <c r="U459" s="3"/>
      <c r="V459" s="84"/>
      <c r="W459" s="143"/>
    </row>
    <row r="460" spans="1:23" ht="15.75">
      <c r="A460" t="s">
        <v>21</v>
      </c>
      <c r="B460" s="3"/>
      <c r="C460" s="3"/>
      <c r="D460" s="34">
        <f t="shared" si="16"/>
        <v>7218.4499999999889</v>
      </c>
      <c r="E460" s="9">
        <v>710.2</v>
      </c>
      <c r="F460" s="9">
        <v>916.89999999999827</v>
      </c>
      <c r="G460" s="9">
        <v>1092.5999999999976</v>
      </c>
      <c r="H460" s="9">
        <v>1225.2000000000007</v>
      </c>
      <c r="I460" s="9">
        <v>603.29999999999927</v>
      </c>
      <c r="J460" s="9">
        <v>662.64999999999964</v>
      </c>
      <c r="K460" s="9">
        <v>820.19999999999527</v>
      </c>
      <c r="L460" s="9">
        <v>766.99999999999636</v>
      </c>
      <c r="M460" s="9">
        <v>420.40000000000146</v>
      </c>
      <c r="N460" s="68"/>
      <c r="O460" s="28"/>
      <c r="P460" s="68"/>
      <c r="Q460" s="397"/>
      <c r="R460" s="68"/>
      <c r="S460" s="68"/>
      <c r="U460" s="3"/>
      <c r="V460" s="84"/>
      <c r="W460" s="143"/>
    </row>
    <row r="461" spans="1:23" ht="15.75">
      <c r="A461" s="3" t="s">
        <v>141</v>
      </c>
      <c r="B461" s="3"/>
      <c r="C461" s="3"/>
      <c r="D461" s="34">
        <f t="shared" si="16"/>
        <v>4841.7999999999965</v>
      </c>
      <c r="E461" s="9">
        <v>543.25000000000011</v>
      </c>
      <c r="F461" s="9">
        <v>882.49999999999955</v>
      </c>
      <c r="G461" s="9">
        <v>888.29999999999973</v>
      </c>
      <c r="H461" s="9">
        <v>504.39999999999873</v>
      </c>
      <c r="I461" s="9">
        <v>679.20000000000073</v>
      </c>
      <c r="J461" s="9">
        <v>229.30000000000109</v>
      </c>
      <c r="K461" s="9">
        <v>584.54999999999927</v>
      </c>
      <c r="L461" s="9">
        <v>322.89999999999964</v>
      </c>
      <c r="M461" s="9">
        <v>207.39999999999782</v>
      </c>
      <c r="N461" s="68"/>
      <c r="O461" s="68"/>
      <c r="P461" s="68"/>
      <c r="Q461" s="396"/>
      <c r="R461" s="68"/>
      <c r="S461" s="68"/>
      <c r="U461" s="3"/>
      <c r="V461" s="84"/>
      <c r="W461" s="143"/>
    </row>
    <row r="462" spans="1:23" ht="15.75">
      <c r="A462" s="65" t="s">
        <v>2256</v>
      </c>
      <c r="B462" s="3"/>
      <c r="C462" s="3"/>
      <c r="D462" s="34">
        <f t="shared" si="16"/>
        <v>3195.4000000000046</v>
      </c>
      <c r="E462" s="9">
        <v>608.80000000000007</v>
      </c>
      <c r="F462" s="9">
        <v>304.29999999999973</v>
      </c>
      <c r="G462" s="9">
        <v>566.20000000000073</v>
      </c>
      <c r="H462" s="9">
        <v>347.30000000000109</v>
      </c>
      <c r="I462" s="9">
        <v>381.30000000000018</v>
      </c>
      <c r="J462" s="9">
        <v>439.60000000000127</v>
      </c>
      <c r="K462" s="9">
        <v>245.79999999999927</v>
      </c>
      <c r="L462" s="9">
        <v>219.50000000000364</v>
      </c>
      <c r="M462" s="9">
        <v>82.599999999998545</v>
      </c>
      <c r="N462" s="68"/>
      <c r="O462" s="294"/>
      <c r="P462" s="68"/>
      <c r="Q462" s="397"/>
      <c r="R462" s="68"/>
      <c r="S462" s="68"/>
      <c r="U462" s="3"/>
      <c r="V462" s="84"/>
      <c r="W462" s="143"/>
    </row>
    <row r="463" spans="1:23" ht="15.75">
      <c r="A463" s="65" t="s">
        <v>2257</v>
      </c>
      <c r="B463" s="3"/>
      <c r="C463" s="3"/>
      <c r="D463" s="34">
        <f t="shared" si="16"/>
        <v>4533.9999999999927</v>
      </c>
      <c r="E463" s="9">
        <v>610.20000000000005</v>
      </c>
      <c r="F463" s="9">
        <v>562.19999999999936</v>
      </c>
      <c r="G463" s="9">
        <v>929.79999999999927</v>
      </c>
      <c r="H463" s="9">
        <v>195.99999999999818</v>
      </c>
      <c r="I463" s="9">
        <v>535.90000000000055</v>
      </c>
      <c r="J463" s="9">
        <v>422.80000000000018</v>
      </c>
      <c r="K463" s="9">
        <v>394.80000000000109</v>
      </c>
      <c r="L463" s="9">
        <v>481.19999999999891</v>
      </c>
      <c r="M463" s="9">
        <v>401.09999999999491</v>
      </c>
      <c r="N463" s="68"/>
      <c r="O463" s="294"/>
      <c r="P463" s="68"/>
      <c r="Q463" s="397"/>
      <c r="R463" s="68"/>
      <c r="S463" s="68"/>
      <c r="U463" s="3"/>
      <c r="V463" s="84"/>
      <c r="W463" s="143"/>
    </row>
    <row r="464" spans="1:23" ht="15.75">
      <c r="A464" s="87" t="s">
        <v>1825</v>
      </c>
      <c r="B464" s="3"/>
      <c r="C464" s="3"/>
      <c r="D464" s="34">
        <f t="shared" si="16"/>
        <v>5587.9999999999918</v>
      </c>
      <c r="E464" s="9">
        <v>672.10000000000048</v>
      </c>
      <c r="F464" s="9">
        <v>667.59999999999854</v>
      </c>
      <c r="G464" s="9">
        <v>802.09999999999854</v>
      </c>
      <c r="H464" s="9">
        <v>414.699999999998</v>
      </c>
      <c r="I464" s="9">
        <v>793.99999999999636</v>
      </c>
      <c r="J464" s="9">
        <v>629.99999999999818</v>
      </c>
      <c r="K464" s="9">
        <v>717.39999999999964</v>
      </c>
      <c r="L464" s="9">
        <v>379.09999999999854</v>
      </c>
      <c r="M464" s="9">
        <v>511.00000000000364</v>
      </c>
      <c r="N464" s="68"/>
      <c r="O464" s="235"/>
      <c r="P464" s="68"/>
      <c r="Q464" s="397"/>
      <c r="R464" s="68"/>
      <c r="S464" s="68"/>
      <c r="U464" s="3"/>
      <c r="V464" s="84"/>
      <c r="W464" s="143"/>
    </row>
    <row r="465" spans="1:23" ht="15.75">
      <c r="A465" s="3" t="s">
        <v>833</v>
      </c>
      <c r="B465" s="3"/>
      <c r="C465" s="3"/>
      <c r="D465" s="34">
        <f t="shared" si="16"/>
        <v>5787.5000000000127</v>
      </c>
      <c r="E465" s="9">
        <v>524.40000000000009</v>
      </c>
      <c r="F465" s="9">
        <v>659.99999999999955</v>
      </c>
      <c r="G465" s="9">
        <v>1110.9999999999982</v>
      </c>
      <c r="H465" s="9">
        <v>903.10000000000036</v>
      </c>
      <c r="I465" s="9">
        <v>611.19999999999891</v>
      </c>
      <c r="J465" s="9">
        <v>325.30000000000473</v>
      </c>
      <c r="K465" s="9">
        <v>809.00000000000182</v>
      </c>
      <c r="L465" s="9">
        <v>489.20000000000255</v>
      </c>
      <c r="M465" s="9">
        <v>354.30000000000655</v>
      </c>
      <c r="N465" s="68"/>
      <c r="O465" s="68"/>
      <c r="P465" s="68"/>
      <c r="Q465" s="397"/>
      <c r="R465" s="68"/>
      <c r="S465" s="68"/>
      <c r="U465" s="3"/>
      <c r="V465" s="84"/>
      <c r="W465" s="143"/>
    </row>
    <row r="466" spans="1:23" ht="15.75">
      <c r="A466" s="3" t="s">
        <v>834</v>
      </c>
      <c r="B466" s="3"/>
      <c r="C466" s="3"/>
      <c r="D466" s="34">
        <f t="shared" si="16"/>
        <v>4200.400000000006</v>
      </c>
      <c r="E466" s="9">
        <v>623.30000000000064</v>
      </c>
      <c r="F466" s="9">
        <v>618.00000000000091</v>
      </c>
      <c r="G466" s="9">
        <v>679.59999999999991</v>
      </c>
      <c r="H466" s="9">
        <v>61.19999999999709</v>
      </c>
      <c r="I466" s="9">
        <v>708.39999999999873</v>
      </c>
      <c r="J466" s="9">
        <v>408.19999999999709</v>
      </c>
      <c r="K466" s="9">
        <v>516.70000000000073</v>
      </c>
      <c r="L466" s="9">
        <v>281.10000000000218</v>
      </c>
      <c r="M466" s="9">
        <v>303.90000000000873</v>
      </c>
      <c r="N466" s="68"/>
      <c r="O466" s="68"/>
      <c r="P466" s="68"/>
      <c r="Q466" s="396"/>
      <c r="R466" s="68"/>
      <c r="S466" s="68"/>
      <c r="U466" s="3"/>
      <c r="V466" s="84"/>
      <c r="W466" s="143"/>
    </row>
    <row r="467" spans="1:23" ht="15.75">
      <c r="A467" s="65" t="s">
        <v>23</v>
      </c>
      <c r="B467" s="3"/>
      <c r="C467" s="3"/>
      <c r="D467" s="34">
        <f t="shared" si="16"/>
        <v>4602.5499999999929</v>
      </c>
      <c r="E467" s="9">
        <v>436.15000000000009</v>
      </c>
      <c r="F467" s="9">
        <v>649.80000000000109</v>
      </c>
      <c r="G467" s="9">
        <v>931.29999999999973</v>
      </c>
      <c r="H467" s="9">
        <v>749.80000000000109</v>
      </c>
      <c r="I467" s="9">
        <v>581.60000000000036</v>
      </c>
      <c r="J467" s="9">
        <v>301.59999999999854</v>
      </c>
      <c r="K467" s="9">
        <v>623.49999999999636</v>
      </c>
      <c r="L467" s="9">
        <v>310.89999999999782</v>
      </c>
      <c r="M467" s="9">
        <v>17.899999999997817</v>
      </c>
      <c r="N467" s="68"/>
      <c r="O467" s="294"/>
      <c r="P467" s="68"/>
      <c r="Q467" s="396"/>
      <c r="R467" s="68"/>
      <c r="S467" s="68"/>
      <c r="U467" s="3"/>
      <c r="V467" s="84"/>
      <c r="W467" s="143"/>
    </row>
    <row r="468" spans="1:23" ht="15.75">
      <c r="A468" s="65" t="s">
        <v>25</v>
      </c>
      <c r="B468" s="3"/>
      <c r="C468" s="3"/>
      <c r="D468" s="34">
        <f t="shared" si="16"/>
        <v>6550.2000000000044</v>
      </c>
      <c r="E468" s="9">
        <v>708.09999999999991</v>
      </c>
      <c r="F468" s="9">
        <v>734.99999999999955</v>
      </c>
      <c r="G468" s="9">
        <v>1317.2000000000007</v>
      </c>
      <c r="H468" s="9">
        <v>824.79999999999836</v>
      </c>
      <c r="I468" s="9">
        <v>528.19999999999709</v>
      </c>
      <c r="J468" s="9">
        <v>428.29999999999927</v>
      </c>
      <c r="K468" s="9">
        <v>992.60000000000764</v>
      </c>
      <c r="L468" s="9">
        <v>539.50000000000546</v>
      </c>
      <c r="M468" s="9">
        <v>476.49999999999636</v>
      </c>
      <c r="N468" s="68"/>
      <c r="O468" s="294"/>
      <c r="P468" s="68"/>
      <c r="Q468" s="397"/>
      <c r="R468" s="68"/>
      <c r="S468" s="68"/>
      <c r="U468" s="3"/>
      <c r="V468" s="84"/>
      <c r="W468" s="143"/>
    </row>
    <row r="469" spans="1:23" ht="15.75">
      <c r="A469" s="87" t="s">
        <v>1835</v>
      </c>
      <c r="B469" s="3"/>
      <c r="C469" s="3"/>
      <c r="D469" s="34">
        <f t="shared" si="16"/>
        <v>4612.8000000000093</v>
      </c>
      <c r="E469" s="9">
        <v>511.29999999999995</v>
      </c>
      <c r="F469" s="9">
        <v>643.09999999999945</v>
      </c>
      <c r="G469" s="9">
        <v>1137.5999999999999</v>
      </c>
      <c r="H469" s="9">
        <v>79.700000000000728</v>
      </c>
      <c r="I469" s="9">
        <v>533.99999999999909</v>
      </c>
      <c r="J469" s="9">
        <v>273.20000000000164</v>
      </c>
      <c r="K469" s="9">
        <v>823.30000000000473</v>
      </c>
      <c r="L469" s="9">
        <v>449.50000000000182</v>
      </c>
      <c r="M469" s="9">
        <v>161.10000000000218</v>
      </c>
      <c r="N469" s="68"/>
      <c r="O469" s="235"/>
      <c r="P469" s="68"/>
      <c r="Q469" s="396"/>
      <c r="R469" s="68"/>
      <c r="S469" s="68"/>
      <c r="U469" s="3"/>
      <c r="V469" s="84"/>
      <c r="W469" s="143"/>
    </row>
    <row r="470" spans="1:23" ht="15.75">
      <c r="A470" s="87" t="s">
        <v>1842</v>
      </c>
      <c r="B470" s="3"/>
      <c r="C470" s="3"/>
      <c r="D470" s="34">
        <f t="shared" si="16"/>
        <v>7281.5999999999976</v>
      </c>
      <c r="E470" s="9">
        <v>693.5</v>
      </c>
      <c r="F470" s="9">
        <v>906.09999999999945</v>
      </c>
      <c r="G470" s="9">
        <v>1278.5999999999995</v>
      </c>
      <c r="H470" s="9">
        <v>928.99999999999909</v>
      </c>
      <c r="I470" s="9">
        <v>680.39999999999782</v>
      </c>
      <c r="J470" s="9">
        <v>623.29999999999745</v>
      </c>
      <c r="K470" s="9">
        <v>715.69999999999891</v>
      </c>
      <c r="L470" s="9">
        <v>904.89999999999964</v>
      </c>
      <c r="M470" s="9">
        <v>550.10000000000582</v>
      </c>
      <c r="N470" s="68"/>
      <c r="O470" s="235"/>
      <c r="P470" s="68"/>
      <c r="Q470" s="396"/>
      <c r="R470" s="68"/>
      <c r="S470" s="68"/>
      <c r="U470" s="113"/>
      <c r="V470" s="84"/>
      <c r="W470" s="143"/>
    </row>
    <row r="471" spans="1:23" ht="15.75">
      <c r="A471" s="87" t="s">
        <v>1837</v>
      </c>
      <c r="B471" s="3"/>
      <c r="C471" s="3"/>
      <c r="D471" s="34">
        <f t="shared" si="16"/>
        <v>3754.3499999999913</v>
      </c>
      <c r="E471" s="9">
        <v>463.94999999999993</v>
      </c>
      <c r="F471" s="9">
        <v>556.10000000000127</v>
      </c>
      <c r="G471" s="9">
        <v>884.30000000000109</v>
      </c>
      <c r="H471" s="9">
        <v>192.70000000000255</v>
      </c>
      <c r="I471" s="9">
        <v>455.40000000000146</v>
      </c>
      <c r="J471" s="9">
        <v>120.19999999999891</v>
      </c>
      <c r="K471" s="9">
        <v>345.39999999999418</v>
      </c>
      <c r="L471" s="9">
        <v>340.59999999999854</v>
      </c>
      <c r="M471" s="9">
        <v>395.69999999999345</v>
      </c>
      <c r="N471" s="68"/>
      <c r="O471" s="235"/>
      <c r="P471" s="68"/>
      <c r="Q471" s="396"/>
      <c r="R471" s="68"/>
      <c r="S471" s="68"/>
      <c r="U471" s="3"/>
      <c r="V471" s="84"/>
      <c r="W471" s="143"/>
    </row>
    <row r="472" spans="1:23" ht="15.75">
      <c r="A472" s="65" t="s">
        <v>2258</v>
      </c>
      <c r="B472" s="3"/>
      <c r="C472" s="3"/>
      <c r="D472" s="34">
        <f t="shared" si="16"/>
        <v>4976.1499999999915</v>
      </c>
      <c r="E472" s="9">
        <v>374.05000000000007</v>
      </c>
      <c r="F472" s="9">
        <v>708.59999999999968</v>
      </c>
      <c r="G472" s="9">
        <v>1013.0000000000009</v>
      </c>
      <c r="H472" s="9">
        <v>402.00000000000091</v>
      </c>
      <c r="I472" s="9">
        <v>743.09999999999945</v>
      </c>
      <c r="J472" s="9">
        <v>499.60000000000036</v>
      </c>
      <c r="K472" s="9">
        <v>803.79999999999927</v>
      </c>
      <c r="L472" s="9">
        <v>419.49999999999818</v>
      </c>
      <c r="M472" s="9">
        <v>12.499999999992724</v>
      </c>
      <c r="N472" s="68"/>
      <c r="O472" s="294"/>
      <c r="P472" s="68"/>
      <c r="Q472" s="397"/>
      <c r="R472" s="68"/>
      <c r="S472" s="68"/>
      <c r="U472" s="3"/>
      <c r="V472" s="84"/>
      <c r="W472" s="143"/>
    </row>
    <row r="473" spans="1:23" ht="15.75">
      <c r="A473" s="3" t="s">
        <v>817</v>
      </c>
      <c r="B473" s="3"/>
      <c r="C473" s="3"/>
      <c r="D473" s="34">
        <f t="shared" si="16"/>
        <v>5628.2499999999927</v>
      </c>
      <c r="E473" s="9">
        <v>594.04999999999973</v>
      </c>
      <c r="F473" s="9">
        <v>728.79999999999927</v>
      </c>
      <c r="G473" s="9">
        <v>1022.8999999999987</v>
      </c>
      <c r="H473" s="9">
        <v>681.09999999999491</v>
      </c>
      <c r="I473" s="9">
        <v>521.49999999999545</v>
      </c>
      <c r="J473" s="9">
        <v>254.89999999999964</v>
      </c>
      <c r="K473" s="9">
        <v>570.89999999999782</v>
      </c>
      <c r="L473" s="9">
        <v>830.40000000000327</v>
      </c>
      <c r="M473" s="9">
        <v>423.70000000000437</v>
      </c>
      <c r="N473" s="68"/>
      <c r="O473" s="68"/>
      <c r="P473" s="68"/>
      <c r="Q473" s="396"/>
      <c r="R473" s="68"/>
      <c r="S473" s="68"/>
      <c r="U473" s="3"/>
      <c r="V473" s="84"/>
      <c r="W473" s="143"/>
    </row>
    <row r="474" spans="1:23" ht="15.75">
      <c r="A474" s="65" t="s">
        <v>27</v>
      </c>
      <c r="B474" s="3"/>
      <c r="C474" s="3"/>
      <c r="D474" s="34">
        <f t="shared" si="16"/>
        <v>3527.6499999999878</v>
      </c>
      <c r="E474" s="9">
        <v>395.10000000000036</v>
      </c>
      <c r="F474" s="9">
        <v>549.29999999999882</v>
      </c>
      <c r="G474" s="9">
        <v>668.29999999999973</v>
      </c>
      <c r="H474" s="9">
        <v>259.99999999999818</v>
      </c>
      <c r="I474" s="9">
        <v>423.79999999999654</v>
      </c>
      <c r="J474" s="9">
        <v>204.89999999999964</v>
      </c>
      <c r="K474" s="9">
        <v>377.89999999999964</v>
      </c>
      <c r="L474" s="9">
        <v>461.54999999999745</v>
      </c>
      <c r="M474" s="9">
        <v>186.79999999999745</v>
      </c>
      <c r="N474" s="68"/>
      <c r="O474" s="294"/>
      <c r="P474" s="68"/>
      <c r="Q474" s="396"/>
      <c r="R474" s="68"/>
      <c r="S474" s="68"/>
      <c r="U474" s="3"/>
      <c r="V474" s="84"/>
      <c r="W474" s="143"/>
    </row>
    <row r="475" spans="1:23" ht="15.75">
      <c r="A475" s="3" t="s">
        <v>849</v>
      </c>
      <c r="B475" s="3"/>
      <c r="C475" s="3"/>
      <c r="D475" s="34">
        <f t="shared" si="16"/>
        <v>5172.3999999999905</v>
      </c>
      <c r="E475" s="9">
        <v>545.40000000000009</v>
      </c>
      <c r="F475" s="9">
        <v>570.80000000000018</v>
      </c>
      <c r="G475" s="9">
        <v>775.5</v>
      </c>
      <c r="H475" s="9">
        <v>582.19999999999891</v>
      </c>
      <c r="I475" s="9">
        <v>531.29999999999836</v>
      </c>
      <c r="J475" s="9">
        <v>478.39999999999964</v>
      </c>
      <c r="K475" s="9">
        <v>711.09999999999673</v>
      </c>
      <c r="L475" s="9">
        <v>494.99999999999636</v>
      </c>
      <c r="M475" s="9">
        <v>482.70000000000073</v>
      </c>
      <c r="N475" s="68"/>
      <c r="O475" s="68"/>
      <c r="P475" s="68"/>
      <c r="Q475" s="397"/>
      <c r="R475" s="68"/>
      <c r="S475" s="68"/>
      <c r="U475" s="3"/>
      <c r="V475" s="84"/>
      <c r="W475" s="143"/>
    </row>
    <row r="476" spans="1:23" ht="15.75">
      <c r="A476" s="3" t="s">
        <v>154</v>
      </c>
      <c r="B476" s="3"/>
      <c r="C476" s="3"/>
      <c r="D476" s="34">
        <f t="shared" si="16"/>
        <v>6110.1000000000076</v>
      </c>
      <c r="E476" s="9">
        <v>702.79999999999973</v>
      </c>
      <c r="F476" s="9">
        <v>924.59999999999991</v>
      </c>
      <c r="G476" s="9">
        <v>868.00000000000045</v>
      </c>
      <c r="H476" s="9">
        <v>706.60000000000036</v>
      </c>
      <c r="I476" s="9">
        <v>530.79999999999836</v>
      </c>
      <c r="J476" s="9">
        <v>457.90000000000327</v>
      </c>
      <c r="K476" s="9">
        <v>739.60000000000218</v>
      </c>
      <c r="L476" s="9">
        <v>769.90000000000146</v>
      </c>
      <c r="M476" s="9">
        <v>409.90000000000146</v>
      </c>
      <c r="N476" s="68"/>
      <c r="O476" s="68"/>
      <c r="P476" s="68"/>
      <c r="Q476" s="396"/>
      <c r="R476" s="68"/>
      <c r="S476" s="68"/>
      <c r="U476" s="3"/>
      <c r="V476" s="84"/>
      <c r="W476" s="143"/>
    </row>
    <row r="477" spans="1:23" ht="15.75">
      <c r="A477" s="3" t="s">
        <v>835</v>
      </c>
      <c r="B477" s="3"/>
      <c r="C477" s="3"/>
      <c r="D477" s="34">
        <f t="shared" si="16"/>
        <v>6548.2000000000035</v>
      </c>
      <c r="E477" s="9">
        <v>503.70000000000005</v>
      </c>
      <c r="F477" s="9">
        <v>900.00000000000045</v>
      </c>
      <c r="G477" s="9">
        <v>682.39999999999964</v>
      </c>
      <c r="H477" s="9">
        <v>1032.8000000000011</v>
      </c>
      <c r="I477" s="9">
        <v>827.30000000000018</v>
      </c>
      <c r="J477" s="9">
        <v>759.70000000000073</v>
      </c>
      <c r="K477" s="9">
        <v>994.89999999999964</v>
      </c>
      <c r="L477" s="9">
        <v>543.5</v>
      </c>
      <c r="M477" s="9">
        <v>303.90000000000146</v>
      </c>
      <c r="N477" s="68"/>
      <c r="O477" s="68"/>
      <c r="P477" s="68"/>
      <c r="Q477" s="396"/>
      <c r="R477" s="68"/>
      <c r="S477" s="68"/>
      <c r="U477" s="3"/>
      <c r="V477" s="84"/>
      <c r="W477" s="143"/>
    </row>
    <row r="478" spans="1:23" ht="15.75">
      <c r="A478" t="s">
        <v>142</v>
      </c>
      <c r="B478" s="3"/>
      <c r="C478" s="3"/>
      <c r="D478" s="34">
        <f t="shared" si="16"/>
        <v>6323.4500000000071</v>
      </c>
      <c r="E478" s="9">
        <v>530.89999999999964</v>
      </c>
      <c r="F478" s="9">
        <v>911.49999999999955</v>
      </c>
      <c r="G478" s="9">
        <v>914.900000000001</v>
      </c>
      <c r="H478" s="9">
        <v>811.89999999999964</v>
      </c>
      <c r="I478" s="9">
        <v>662.09999999999854</v>
      </c>
      <c r="J478" s="9">
        <v>817.35000000000218</v>
      </c>
      <c r="K478" s="9">
        <v>800.80000000000109</v>
      </c>
      <c r="L478" s="9">
        <v>550.80000000000473</v>
      </c>
      <c r="M478" s="9">
        <v>323.20000000000073</v>
      </c>
      <c r="N478" s="68"/>
      <c r="O478" s="28"/>
      <c r="P478" s="68"/>
      <c r="Q478" s="396"/>
      <c r="R478" s="68"/>
      <c r="S478" s="68"/>
      <c r="U478" s="3"/>
      <c r="V478" s="84"/>
      <c r="W478" s="143"/>
    </row>
    <row r="479" spans="1:23" ht="15.75">
      <c r="A479" s="3" t="s">
        <v>809</v>
      </c>
      <c r="B479" s="3"/>
      <c r="C479" s="3"/>
      <c r="D479" s="34">
        <f t="shared" si="16"/>
        <v>5149.1000000000076</v>
      </c>
      <c r="E479" s="9">
        <v>443.69999999999993</v>
      </c>
      <c r="F479" s="9">
        <v>694.900000000001</v>
      </c>
      <c r="G479" s="9">
        <v>780.09999999999991</v>
      </c>
      <c r="H479" s="9">
        <v>619.800000000002</v>
      </c>
      <c r="I479" s="9">
        <v>717.70000000000073</v>
      </c>
      <c r="J479" s="9">
        <v>577.800000000002</v>
      </c>
      <c r="K479" s="9">
        <v>567.10000000000036</v>
      </c>
      <c r="L479" s="9">
        <v>590.09999999999854</v>
      </c>
      <c r="M479" s="9">
        <v>157.90000000000327</v>
      </c>
      <c r="N479" s="68"/>
      <c r="O479" s="68"/>
      <c r="P479" s="68"/>
      <c r="Q479" s="396"/>
      <c r="R479" s="68"/>
      <c r="S479" s="68"/>
      <c r="U479" s="3"/>
      <c r="V479" s="84"/>
      <c r="W479" s="143"/>
    </row>
    <row r="480" spans="1:23" ht="15.75">
      <c r="A480" s="87" t="s">
        <v>1841</v>
      </c>
      <c r="B480" s="3"/>
      <c r="C480" s="3"/>
      <c r="D480" s="34">
        <f t="shared" si="16"/>
        <v>5561.1499999999887</v>
      </c>
      <c r="E480" s="9">
        <v>673.55</v>
      </c>
      <c r="F480" s="9">
        <v>716.29999999999927</v>
      </c>
      <c r="G480" s="9">
        <v>1204.4000000000001</v>
      </c>
      <c r="H480" s="9">
        <v>401.80000000000109</v>
      </c>
      <c r="I480" s="9">
        <v>820.90000000000236</v>
      </c>
      <c r="J480" s="9">
        <v>201.79999999999745</v>
      </c>
      <c r="K480" s="9">
        <v>755.79999999999927</v>
      </c>
      <c r="L480" s="9">
        <v>440.70000000000255</v>
      </c>
      <c r="M480" s="9">
        <v>345.8999999999869</v>
      </c>
      <c r="N480" s="68"/>
      <c r="O480" s="235"/>
      <c r="P480" s="68"/>
      <c r="Q480" s="396"/>
      <c r="R480" s="68"/>
      <c r="S480" s="68"/>
      <c r="U480" s="3"/>
      <c r="V480" s="84"/>
      <c r="W480" s="143"/>
    </row>
    <row r="481" spans="1:23" ht="15.75">
      <c r="A481" s="3" t="s">
        <v>850</v>
      </c>
      <c r="B481" s="3"/>
      <c r="C481" s="3"/>
      <c r="D481" s="34">
        <f t="shared" si="16"/>
        <v>6384.4000000000033</v>
      </c>
      <c r="E481" s="9">
        <v>763.40000000000009</v>
      </c>
      <c r="F481" s="9">
        <v>821.59999999999991</v>
      </c>
      <c r="G481" s="9">
        <v>1186.1999999999985</v>
      </c>
      <c r="H481" s="9">
        <v>793.89999999999873</v>
      </c>
      <c r="I481" s="9">
        <v>566.59999999999945</v>
      </c>
      <c r="J481" s="9">
        <v>233.49999999999818</v>
      </c>
      <c r="K481" s="9">
        <v>840.89999999999964</v>
      </c>
      <c r="L481" s="9">
        <v>698.600000000004</v>
      </c>
      <c r="M481" s="9">
        <v>479.70000000000437</v>
      </c>
      <c r="N481" s="68"/>
      <c r="O481" s="68"/>
      <c r="P481" s="68"/>
      <c r="Q481" s="396"/>
      <c r="R481" s="68"/>
      <c r="S481" s="68"/>
      <c r="U481" s="3"/>
      <c r="V481" s="84"/>
      <c r="W481" s="143"/>
    </row>
    <row r="482" spans="1:23" ht="15.75">
      <c r="A482" s="65" t="s">
        <v>2281</v>
      </c>
      <c r="B482" s="3"/>
      <c r="C482" s="3"/>
      <c r="D482" s="34">
        <f t="shared" si="16"/>
        <v>4140.9999999999945</v>
      </c>
      <c r="E482" s="9">
        <v>768.99999999999977</v>
      </c>
      <c r="F482" s="9">
        <v>503.599999999999</v>
      </c>
      <c r="G482" s="9">
        <v>606.09999999999854</v>
      </c>
      <c r="H482" s="9">
        <v>478.39999999999873</v>
      </c>
      <c r="I482" s="9">
        <v>528.49999999999909</v>
      </c>
      <c r="J482" s="9">
        <v>365.70000000000073</v>
      </c>
      <c r="K482" s="9">
        <v>204.69999999999891</v>
      </c>
      <c r="L482" s="9">
        <v>438</v>
      </c>
      <c r="M482" s="9">
        <v>247</v>
      </c>
      <c r="N482" s="68"/>
      <c r="O482" s="294"/>
      <c r="P482" s="68"/>
      <c r="Q482" s="397"/>
      <c r="R482" s="68"/>
      <c r="S482" s="68"/>
      <c r="U482" s="3"/>
      <c r="V482" s="84"/>
      <c r="W482" s="143"/>
    </row>
    <row r="483" spans="1:23" ht="15.75">
      <c r="A483" s="3" t="s">
        <v>820</v>
      </c>
      <c r="B483" s="3"/>
      <c r="C483" s="3"/>
      <c r="D483" s="34">
        <f t="shared" si="16"/>
        <v>6041.4000000000005</v>
      </c>
      <c r="E483" s="9">
        <v>678.2</v>
      </c>
      <c r="F483" s="9">
        <v>929.49999999999864</v>
      </c>
      <c r="G483" s="9">
        <v>958.89999999999873</v>
      </c>
      <c r="H483" s="9">
        <v>610.39999999999873</v>
      </c>
      <c r="I483" s="9">
        <v>573.49999999999909</v>
      </c>
      <c r="J483" s="9">
        <v>411.50000000000364</v>
      </c>
      <c r="K483" s="9">
        <v>733.80000000000109</v>
      </c>
      <c r="L483" s="9">
        <v>560.30000000000109</v>
      </c>
      <c r="M483" s="9">
        <v>585.29999999999927</v>
      </c>
      <c r="N483" s="68"/>
      <c r="O483" s="68"/>
      <c r="P483" s="68"/>
      <c r="Q483" s="396"/>
      <c r="R483" s="68"/>
      <c r="S483" s="68"/>
      <c r="U483" s="3"/>
      <c r="V483" s="84"/>
      <c r="W483" s="143"/>
    </row>
    <row r="484" spans="1:23" ht="15.75">
      <c r="A484" s="3" t="s">
        <v>819</v>
      </c>
      <c r="B484" s="3"/>
      <c r="C484" s="3"/>
      <c r="D484" s="34">
        <f t="shared" si="16"/>
        <v>4995.0000000000036</v>
      </c>
      <c r="E484" s="9">
        <v>708.99999999999989</v>
      </c>
      <c r="F484" s="9">
        <v>796.40000000000146</v>
      </c>
      <c r="G484" s="9">
        <v>1049.900000000001</v>
      </c>
      <c r="H484" s="9">
        <v>421.89999999999873</v>
      </c>
      <c r="I484" s="9">
        <v>553.89999999999782</v>
      </c>
      <c r="J484" s="9">
        <v>238.80000000000109</v>
      </c>
      <c r="K484" s="9">
        <v>566.79999999999927</v>
      </c>
      <c r="L484" s="9">
        <v>364.99999999999818</v>
      </c>
      <c r="M484" s="9">
        <v>293.30000000000655</v>
      </c>
      <c r="N484" s="68"/>
      <c r="O484" s="68"/>
      <c r="P484" s="68"/>
      <c r="Q484" s="397"/>
      <c r="R484" s="68"/>
      <c r="S484" s="68"/>
      <c r="U484" s="3"/>
      <c r="V484" s="84"/>
      <c r="W484" s="143"/>
    </row>
    <row r="485" spans="1:23" ht="15.75">
      <c r="A485" s="65" t="s">
        <v>2283</v>
      </c>
      <c r="B485" s="3"/>
      <c r="C485" s="3"/>
      <c r="D485" s="34">
        <f t="shared" si="16"/>
        <v>3862.8000000000088</v>
      </c>
      <c r="E485" s="9">
        <v>465.20000000000005</v>
      </c>
      <c r="F485" s="9">
        <v>269.30000000000018</v>
      </c>
      <c r="G485" s="9">
        <v>488.2000000000005</v>
      </c>
      <c r="H485" s="9">
        <v>506.90000000000009</v>
      </c>
      <c r="I485" s="9">
        <v>430.09999999999945</v>
      </c>
      <c r="J485" s="9">
        <v>379.199999999998</v>
      </c>
      <c r="K485" s="9">
        <v>498.90000000000509</v>
      </c>
      <c r="L485" s="9">
        <v>229.60000000000582</v>
      </c>
      <c r="M485" s="9">
        <v>595.39999999999964</v>
      </c>
      <c r="N485" s="68"/>
      <c r="O485" s="294"/>
      <c r="P485" s="68"/>
      <c r="Q485" s="397"/>
      <c r="R485" s="68"/>
      <c r="S485" s="68"/>
      <c r="U485" s="3"/>
      <c r="V485" s="84"/>
      <c r="W485" s="143"/>
    </row>
    <row r="486" spans="1:23" ht="15.75">
      <c r="A486" s="65" t="s">
        <v>2543</v>
      </c>
      <c r="B486" s="3"/>
      <c r="C486" s="3"/>
      <c r="D486" s="34">
        <f t="shared" si="16"/>
        <v>5125.4999999999991</v>
      </c>
      <c r="E486" s="9">
        <v>611.70000000000039</v>
      </c>
      <c r="F486" s="9">
        <v>425.30000000000018</v>
      </c>
      <c r="G486" s="9">
        <v>1188.4999999999995</v>
      </c>
      <c r="H486" s="9">
        <v>399.19999999999982</v>
      </c>
      <c r="I486" s="9">
        <v>592.09999999999854</v>
      </c>
      <c r="J486" s="9">
        <v>521</v>
      </c>
      <c r="K486" s="9">
        <v>489.79999999999745</v>
      </c>
      <c r="L486" s="9">
        <v>372.69999999999891</v>
      </c>
      <c r="M486" s="9">
        <v>525.20000000000437</v>
      </c>
      <c r="N486" s="68"/>
      <c r="O486" s="294"/>
      <c r="P486" s="68"/>
      <c r="Q486" s="396"/>
      <c r="R486" s="68"/>
      <c r="S486" s="68"/>
      <c r="U486" s="3"/>
      <c r="V486" s="84"/>
      <c r="W486" s="143"/>
    </row>
    <row r="487" spans="1:23" ht="15.75">
      <c r="A487" s="3" t="s">
        <v>804</v>
      </c>
      <c r="B487" s="3"/>
      <c r="C487" s="3"/>
      <c r="D487" s="34">
        <f t="shared" si="16"/>
        <v>5310.5999999999822</v>
      </c>
      <c r="E487" s="9">
        <v>583.50000000000011</v>
      </c>
      <c r="F487" s="9">
        <v>774.80000000000018</v>
      </c>
      <c r="G487" s="9">
        <v>942.29999999999836</v>
      </c>
      <c r="H487" s="9">
        <v>405.10000000000036</v>
      </c>
      <c r="I487" s="9">
        <v>757.69999999999982</v>
      </c>
      <c r="J487" s="9">
        <v>363.699999999998</v>
      </c>
      <c r="K487" s="9">
        <v>687.89999999999782</v>
      </c>
      <c r="L487" s="9">
        <v>577.49999999999272</v>
      </c>
      <c r="M487" s="9">
        <v>218.09999999999491</v>
      </c>
      <c r="N487" s="68"/>
      <c r="O487" s="68"/>
      <c r="P487" s="68"/>
      <c r="Q487" s="397"/>
      <c r="R487" s="68"/>
      <c r="S487" s="68"/>
      <c r="U487" s="3"/>
      <c r="V487" s="84"/>
      <c r="W487" s="143"/>
    </row>
    <row r="488" spans="1:23" ht="15.75">
      <c r="A488" s="65" t="s">
        <v>2259</v>
      </c>
      <c r="B488" s="3"/>
      <c r="C488" s="3"/>
      <c r="D488" s="34">
        <f t="shared" si="16"/>
        <v>6283.2500000000045</v>
      </c>
      <c r="E488" s="9">
        <v>803.50000000000023</v>
      </c>
      <c r="F488" s="9">
        <v>633.84999999999945</v>
      </c>
      <c r="G488" s="9">
        <v>1130.4999999999995</v>
      </c>
      <c r="H488" s="9">
        <v>647.49999999999909</v>
      </c>
      <c r="I488" s="9">
        <v>1094.3499999999976</v>
      </c>
      <c r="J488" s="9">
        <v>557.39999999999782</v>
      </c>
      <c r="K488" s="9">
        <v>769.15000000000327</v>
      </c>
      <c r="L488" s="9">
        <v>330.90000000000146</v>
      </c>
      <c r="M488" s="9">
        <v>316.10000000000582</v>
      </c>
      <c r="N488" s="68"/>
      <c r="O488" s="294"/>
      <c r="P488" s="68"/>
      <c r="Q488" s="397"/>
      <c r="R488" s="68"/>
      <c r="S488" s="68"/>
      <c r="U488" s="3"/>
      <c r="V488" s="84"/>
      <c r="W488" s="143"/>
    </row>
    <row r="489" spans="1:23" ht="15.75">
      <c r="A489" s="65" t="s">
        <v>2217</v>
      </c>
      <c r="B489" s="3"/>
      <c r="C489" s="3"/>
      <c r="D489" s="34">
        <f t="shared" ref="D489:D504" si="17">SUM(E489:DZ489)</f>
        <v>5539.2999999999984</v>
      </c>
      <c r="E489" s="9">
        <v>597.60000000000014</v>
      </c>
      <c r="F489" s="9">
        <v>940.80000000000064</v>
      </c>
      <c r="G489" s="9">
        <v>1143.699999999998</v>
      </c>
      <c r="H489" s="9">
        <v>426.90000000000055</v>
      </c>
      <c r="I489" s="9">
        <v>772.60000000000036</v>
      </c>
      <c r="J489" s="9">
        <v>411.10000000000036</v>
      </c>
      <c r="K489" s="9">
        <v>632.399999999996</v>
      </c>
      <c r="L489" s="9">
        <v>486.39999999999964</v>
      </c>
      <c r="M489" s="9">
        <v>127.80000000000291</v>
      </c>
      <c r="N489" s="68"/>
      <c r="O489" s="294"/>
      <c r="P489" s="68"/>
      <c r="Q489" s="396"/>
      <c r="R489" s="68"/>
      <c r="S489" s="68"/>
      <c r="U489" s="3"/>
      <c r="V489" s="84"/>
      <c r="W489" s="143"/>
    </row>
    <row r="490" spans="1:23" ht="15.75">
      <c r="A490" s="65" t="s">
        <v>31</v>
      </c>
      <c r="B490" s="3"/>
      <c r="C490" s="3"/>
      <c r="D490" s="34">
        <f t="shared" si="17"/>
        <v>6214.7500000000164</v>
      </c>
      <c r="E490" s="9">
        <v>687.60000000000014</v>
      </c>
      <c r="F490" s="9">
        <v>685.90000000000055</v>
      </c>
      <c r="G490" s="9">
        <v>974.599999999999</v>
      </c>
      <c r="H490" s="9">
        <v>1024.8000000000011</v>
      </c>
      <c r="I490" s="9">
        <v>513.40000000000236</v>
      </c>
      <c r="J490" s="9">
        <v>627.850000000004</v>
      </c>
      <c r="K490" s="9">
        <v>685.70000000000437</v>
      </c>
      <c r="L490" s="9">
        <v>708.90000000000509</v>
      </c>
      <c r="M490" s="9">
        <v>306</v>
      </c>
      <c r="N490" s="68"/>
      <c r="O490" s="294"/>
      <c r="P490" s="68"/>
      <c r="Q490" s="396"/>
      <c r="R490" s="68"/>
      <c r="S490" s="68"/>
      <c r="U490" s="3"/>
      <c r="V490" s="84"/>
      <c r="W490" s="143"/>
    </row>
    <row r="491" spans="1:23" ht="15.75">
      <c r="A491" s="3" t="s">
        <v>861</v>
      </c>
      <c r="B491" s="3"/>
      <c r="C491" s="3"/>
      <c r="D491" s="34">
        <f t="shared" si="17"/>
        <v>4924.8999999999905</v>
      </c>
      <c r="E491" s="9">
        <v>614.80000000000007</v>
      </c>
      <c r="F491" s="9">
        <v>718.70000000000027</v>
      </c>
      <c r="G491" s="9">
        <v>926.50000000000091</v>
      </c>
      <c r="H491" s="9">
        <v>476.09999999999764</v>
      </c>
      <c r="I491" s="9">
        <v>815</v>
      </c>
      <c r="J491" s="9">
        <v>184.90000000000327</v>
      </c>
      <c r="K491" s="9">
        <v>805.70000000000437</v>
      </c>
      <c r="L491" s="9">
        <v>179.99999999999818</v>
      </c>
      <c r="M491" s="9">
        <v>203.19999999998618</v>
      </c>
      <c r="N491" s="68"/>
      <c r="O491" s="68"/>
      <c r="P491" s="68"/>
      <c r="Q491" s="396"/>
      <c r="R491" s="68"/>
      <c r="S491" s="68"/>
      <c r="U491" s="3"/>
      <c r="V491" s="84"/>
      <c r="W491" s="143"/>
    </row>
    <row r="492" spans="1:23" ht="15.75">
      <c r="A492" s="3" t="s">
        <v>826</v>
      </c>
      <c r="B492" s="3"/>
      <c r="C492" s="3"/>
      <c r="D492" s="34">
        <f t="shared" si="17"/>
        <v>3768.5499999999902</v>
      </c>
      <c r="E492" s="9">
        <v>751.05000000000018</v>
      </c>
      <c r="F492" s="9">
        <v>553.10000000000036</v>
      </c>
      <c r="G492" s="9">
        <v>702.30000000000018</v>
      </c>
      <c r="H492" s="9">
        <v>519.59999999999945</v>
      </c>
      <c r="I492" s="9">
        <v>456.699999999998</v>
      </c>
      <c r="J492" s="9">
        <v>157.39999999999964</v>
      </c>
      <c r="K492" s="9">
        <v>153.39999999999782</v>
      </c>
      <c r="L492" s="9">
        <v>331.79999999999745</v>
      </c>
      <c r="M492" s="9">
        <v>143.19999999999709</v>
      </c>
      <c r="N492" s="68"/>
      <c r="O492" s="68"/>
      <c r="P492" s="68"/>
      <c r="Q492" s="396"/>
      <c r="R492" s="68"/>
      <c r="S492" s="68"/>
      <c r="U492" s="3"/>
      <c r="V492" s="84"/>
      <c r="W492" s="143"/>
    </row>
    <row r="493" spans="1:23" ht="15.75">
      <c r="A493" s="3" t="s">
        <v>853</v>
      </c>
      <c r="B493" s="3"/>
      <c r="C493" s="3"/>
      <c r="D493" s="34">
        <f t="shared" si="17"/>
        <v>3348.8499999999976</v>
      </c>
      <c r="E493" s="9">
        <v>347.6500000000002</v>
      </c>
      <c r="F493" s="9">
        <v>527.40000000000009</v>
      </c>
      <c r="G493" s="9">
        <v>721.60000000000036</v>
      </c>
      <c r="H493" s="9">
        <v>246.29999999999836</v>
      </c>
      <c r="I493" s="9">
        <v>472.99999999999818</v>
      </c>
      <c r="J493" s="9">
        <v>142.19999999999982</v>
      </c>
      <c r="K493" s="9">
        <v>342.10000000000218</v>
      </c>
      <c r="L493" s="9">
        <v>387.10000000000036</v>
      </c>
      <c r="M493" s="9">
        <v>161.49999999999818</v>
      </c>
      <c r="N493" s="68"/>
      <c r="O493" s="68"/>
      <c r="P493" s="68"/>
      <c r="Q493" s="397"/>
      <c r="R493" s="68"/>
      <c r="S493" s="68"/>
      <c r="U493" s="3"/>
      <c r="V493" s="84"/>
      <c r="W493" s="143"/>
    </row>
    <row r="494" spans="1:23" ht="15.75">
      <c r="A494" s="65" t="s">
        <v>33</v>
      </c>
      <c r="B494" s="3"/>
      <c r="C494" s="3"/>
      <c r="D494" s="34">
        <f t="shared" si="17"/>
        <v>6754.5500000000029</v>
      </c>
      <c r="E494" s="9">
        <v>651.70000000000027</v>
      </c>
      <c r="F494" s="9">
        <v>894.69999999999936</v>
      </c>
      <c r="G494" s="9">
        <v>1326.900000000001</v>
      </c>
      <c r="H494" s="9">
        <v>430.79999999999927</v>
      </c>
      <c r="I494" s="9">
        <v>784.300000000002</v>
      </c>
      <c r="J494" s="9">
        <v>570.44999999999709</v>
      </c>
      <c r="K494" s="9">
        <v>845.40000000000327</v>
      </c>
      <c r="L494" s="9">
        <v>710.30000000000473</v>
      </c>
      <c r="M494" s="9">
        <v>539.99999999999636</v>
      </c>
      <c r="N494" s="68"/>
      <c r="O494" s="294"/>
      <c r="P494" s="68"/>
      <c r="Q494" s="396"/>
      <c r="R494" s="68"/>
      <c r="S494" s="68"/>
      <c r="U494" s="3"/>
      <c r="V494" s="84"/>
      <c r="W494" s="143"/>
    </row>
    <row r="495" spans="1:23" ht="15.75">
      <c r="A495" s="65" t="s">
        <v>37</v>
      </c>
      <c r="B495" s="3"/>
      <c r="C495" s="3"/>
      <c r="D495" s="34">
        <f t="shared" si="17"/>
        <v>6097.3500000000113</v>
      </c>
      <c r="E495" s="9">
        <v>648.69999999999993</v>
      </c>
      <c r="F495" s="9">
        <v>970.20000000000073</v>
      </c>
      <c r="G495" s="9">
        <v>1058.900000000001</v>
      </c>
      <c r="H495" s="9">
        <v>635.84999999999945</v>
      </c>
      <c r="I495" s="9">
        <v>633.59999999999945</v>
      </c>
      <c r="J495" s="9">
        <v>409.30000000000018</v>
      </c>
      <c r="K495" s="9">
        <v>893.70000000000255</v>
      </c>
      <c r="L495" s="9">
        <v>274.49999999999818</v>
      </c>
      <c r="M495" s="9">
        <v>572.60000000000946</v>
      </c>
      <c r="N495" s="68"/>
      <c r="O495" s="294"/>
      <c r="P495" s="68"/>
      <c r="Q495" s="396"/>
      <c r="R495" s="68"/>
      <c r="S495" s="68"/>
      <c r="U495" s="3"/>
      <c r="V495" s="84"/>
      <c r="W495" s="143"/>
    </row>
    <row r="496" spans="1:23" ht="15.75">
      <c r="A496" t="s">
        <v>143</v>
      </c>
      <c r="B496" s="3"/>
      <c r="C496" s="3"/>
      <c r="D496" s="34">
        <f t="shared" si="17"/>
        <v>6331.2500000000018</v>
      </c>
      <c r="E496" s="9">
        <v>619.30000000000007</v>
      </c>
      <c r="F496" s="9">
        <v>783.00000000000091</v>
      </c>
      <c r="G496" s="9">
        <v>1256.2000000000003</v>
      </c>
      <c r="H496" s="9">
        <v>596.50000000000182</v>
      </c>
      <c r="I496" s="9">
        <v>719.50000000000182</v>
      </c>
      <c r="J496" s="9">
        <v>548.04999999999927</v>
      </c>
      <c r="K496" s="9">
        <v>595.29999999999382</v>
      </c>
      <c r="L496" s="9">
        <v>777.60000000000036</v>
      </c>
      <c r="M496" s="9">
        <v>435.80000000000291</v>
      </c>
      <c r="N496" s="68"/>
      <c r="O496" s="28"/>
      <c r="P496" s="68"/>
      <c r="Q496" s="396"/>
      <c r="R496" s="68"/>
      <c r="S496" s="68"/>
      <c r="U496" s="3"/>
      <c r="V496" s="84"/>
      <c r="W496" s="143"/>
    </row>
    <row r="497" spans="1:23" ht="15.75">
      <c r="A497" s="87" t="s">
        <v>1843</v>
      </c>
      <c r="B497" s="3"/>
      <c r="C497" s="3"/>
      <c r="D497" s="34">
        <f t="shared" si="17"/>
        <v>5828.800000000002</v>
      </c>
      <c r="E497" s="9">
        <v>498.60000000000014</v>
      </c>
      <c r="F497" s="9">
        <v>732.89999999999964</v>
      </c>
      <c r="G497" s="9">
        <v>1056.9000000000005</v>
      </c>
      <c r="H497" s="9">
        <v>486.09999999999945</v>
      </c>
      <c r="I497" s="9">
        <v>715.00000000000091</v>
      </c>
      <c r="J497" s="9">
        <v>607.90000000000327</v>
      </c>
      <c r="K497" s="9">
        <v>800.00000000000182</v>
      </c>
      <c r="L497" s="9">
        <v>456.69999999999891</v>
      </c>
      <c r="M497" s="9">
        <v>474.69999999999709</v>
      </c>
      <c r="N497" s="68"/>
      <c r="O497" s="235"/>
      <c r="P497" s="68"/>
      <c r="Q497" s="396"/>
      <c r="R497" s="68"/>
      <c r="S497" s="68"/>
      <c r="U497" s="3"/>
      <c r="V497" s="84"/>
      <c r="W497" s="143"/>
    </row>
    <row r="498" spans="1:23" ht="15.75">
      <c r="A498" s="65" t="s">
        <v>39</v>
      </c>
      <c r="B498" s="3"/>
      <c r="C498" s="3"/>
      <c r="D498" s="34">
        <f t="shared" si="17"/>
        <v>4709.3500000000113</v>
      </c>
      <c r="E498" s="9">
        <v>536.59999999999991</v>
      </c>
      <c r="F498" s="9">
        <v>870.25000000000045</v>
      </c>
      <c r="G498" s="9">
        <v>796.30000000000064</v>
      </c>
      <c r="H498" s="9">
        <v>585.60000000000127</v>
      </c>
      <c r="I498" s="9">
        <v>516.80000000000109</v>
      </c>
      <c r="J498" s="9">
        <v>317.09999999999854</v>
      </c>
      <c r="K498" s="9">
        <v>659.90000000000327</v>
      </c>
      <c r="L498" s="9">
        <v>225.60000000000582</v>
      </c>
      <c r="M498" s="9">
        <v>201.20000000000073</v>
      </c>
      <c r="N498" s="68"/>
      <c r="O498" s="294"/>
      <c r="P498" s="68"/>
      <c r="Q498" s="396"/>
      <c r="R498" s="68"/>
      <c r="S498" s="68"/>
      <c r="U498" s="3"/>
      <c r="V498" s="84"/>
      <c r="W498" s="143"/>
    </row>
    <row r="499" spans="1:23" ht="15.75">
      <c r="A499" s="65" t="s">
        <v>2260</v>
      </c>
      <c r="B499" s="3"/>
      <c r="C499" s="3"/>
      <c r="D499" s="34">
        <f t="shared" si="17"/>
        <v>3608.4000000000024</v>
      </c>
      <c r="E499" s="9">
        <v>316.89999999999986</v>
      </c>
      <c r="F499" s="9">
        <v>650.60000000000127</v>
      </c>
      <c r="G499" s="9">
        <v>727.50000000000136</v>
      </c>
      <c r="H499" s="9">
        <v>143.40000000000236</v>
      </c>
      <c r="I499" s="9">
        <v>554.40000000000236</v>
      </c>
      <c r="J499" s="9">
        <v>124.09999999999854</v>
      </c>
      <c r="K499" s="9">
        <v>563.30000000000109</v>
      </c>
      <c r="L499" s="9">
        <v>301.69999999999709</v>
      </c>
      <c r="M499" s="9">
        <v>226.49999999999818</v>
      </c>
      <c r="N499" s="68"/>
      <c r="O499" s="294"/>
      <c r="P499" s="68"/>
      <c r="Q499" s="396"/>
      <c r="R499" s="68"/>
      <c r="S499" s="68"/>
      <c r="U499" s="3"/>
      <c r="V499" s="84"/>
      <c r="W499" s="143"/>
    </row>
    <row r="500" spans="1:23" ht="15.75">
      <c r="A500" t="s">
        <v>144</v>
      </c>
      <c r="B500" s="3"/>
      <c r="C500" s="3"/>
      <c r="D500" s="34">
        <f t="shared" si="17"/>
        <v>4155.8500000000049</v>
      </c>
      <c r="E500" s="9">
        <v>517.24999999999977</v>
      </c>
      <c r="F500" s="9">
        <v>683.70000000000073</v>
      </c>
      <c r="G500" s="9">
        <v>769.10000000000082</v>
      </c>
      <c r="H500" s="9">
        <v>516.89999999999964</v>
      </c>
      <c r="I500" s="9">
        <v>447.69999999999891</v>
      </c>
      <c r="J500" s="9">
        <v>291.00000000000091</v>
      </c>
      <c r="K500" s="9">
        <v>549.39999999999964</v>
      </c>
      <c r="L500" s="9">
        <v>341.80000000000291</v>
      </c>
      <c r="M500" s="9">
        <v>39.000000000001819</v>
      </c>
      <c r="N500" s="68"/>
      <c r="O500" s="28"/>
      <c r="P500" s="68"/>
      <c r="Q500" s="396"/>
      <c r="R500" s="68"/>
      <c r="S500" s="68"/>
      <c r="U500" s="3"/>
      <c r="V500" s="84"/>
      <c r="W500" s="143"/>
    </row>
    <row r="501" spans="1:23" ht="15.75">
      <c r="A501" s="87" t="s">
        <v>1840</v>
      </c>
      <c r="B501" s="3"/>
      <c r="C501" s="3"/>
      <c r="D501" s="34">
        <f t="shared" si="17"/>
        <v>5071.0499999999947</v>
      </c>
      <c r="E501" s="9">
        <v>583.70000000000005</v>
      </c>
      <c r="F501" s="9">
        <v>605.09999999999991</v>
      </c>
      <c r="G501" s="9">
        <v>959.34999999999991</v>
      </c>
      <c r="H501" s="9">
        <v>210</v>
      </c>
      <c r="I501" s="9">
        <v>641.90000000000055</v>
      </c>
      <c r="J501" s="9">
        <v>561.29999999999927</v>
      </c>
      <c r="K501" s="9">
        <v>581.69999999999709</v>
      </c>
      <c r="L501" s="9">
        <v>539.59999999999673</v>
      </c>
      <c r="M501" s="9">
        <v>388.40000000000146</v>
      </c>
      <c r="N501" s="68"/>
      <c r="O501" s="235"/>
      <c r="P501" s="68"/>
      <c r="Q501" s="396"/>
      <c r="R501" s="68"/>
      <c r="S501" s="68"/>
      <c r="U501" s="3"/>
      <c r="V501" s="84"/>
      <c r="W501" s="143"/>
    </row>
    <row r="502" spans="1:23" ht="15.75">
      <c r="A502" s="3" t="s">
        <v>155</v>
      </c>
      <c r="B502" s="3"/>
      <c r="C502" s="3"/>
      <c r="D502" s="34">
        <f t="shared" si="17"/>
        <v>5741.8999999999833</v>
      </c>
      <c r="E502" s="9">
        <v>794.95000000000027</v>
      </c>
      <c r="F502" s="9">
        <v>772.900000000001</v>
      </c>
      <c r="G502" s="9">
        <v>805.89999999999964</v>
      </c>
      <c r="H502" s="9">
        <v>618.49999999999909</v>
      </c>
      <c r="I502" s="9">
        <v>632.09999999999854</v>
      </c>
      <c r="J502" s="9">
        <v>661.20000000000073</v>
      </c>
      <c r="K502" s="9">
        <v>718.649999999996</v>
      </c>
      <c r="L502" s="9">
        <v>313.399999999996</v>
      </c>
      <c r="M502" s="9">
        <v>424.299999999992</v>
      </c>
      <c r="N502" s="68"/>
      <c r="O502" s="68"/>
      <c r="P502" s="68"/>
      <c r="Q502" s="396"/>
      <c r="R502" s="68"/>
      <c r="S502" s="68"/>
      <c r="U502" s="3"/>
      <c r="V502" s="84"/>
      <c r="W502" s="143"/>
    </row>
    <row r="503" spans="1:23" ht="15.75">
      <c r="A503" s="3" t="s">
        <v>824</v>
      </c>
      <c r="B503" s="3"/>
      <c r="C503" s="3"/>
      <c r="D503" s="34">
        <f t="shared" si="17"/>
        <v>5848.4499999999935</v>
      </c>
      <c r="E503" s="9">
        <v>596.60000000000048</v>
      </c>
      <c r="F503" s="9">
        <v>599.49999999999955</v>
      </c>
      <c r="G503" s="9">
        <v>1114.7999999999988</v>
      </c>
      <c r="H503" s="9">
        <v>455.49999999999909</v>
      </c>
      <c r="I503" s="9">
        <v>598.19999999999891</v>
      </c>
      <c r="J503" s="9">
        <v>735.45000000000073</v>
      </c>
      <c r="K503" s="9">
        <v>799.80000000000109</v>
      </c>
      <c r="L503" s="9">
        <v>553.79999999999927</v>
      </c>
      <c r="M503" s="9">
        <v>394.79999999999563</v>
      </c>
      <c r="N503" s="68"/>
      <c r="O503" s="68"/>
      <c r="P503" s="68"/>
      <c r="Q503" s="396"/>
      <c r="R503" s="68"/>
      <c r="S503" s="68"/>
      <c r="U503" s="3"/>
      <c r="V503" s="84"/>
      <c r="W503" s="143"/>
    </row>
    <row r="504" spans="1:23" ht="15.75">
      <c r="A504" s="65" t="s">
        <v>2223</v>
      </c>
      <c r="B504" s="3"/>
      <c r="C504" s="3"/>
      <c r="D504" s="34">
        <f t="shared" si="17"/>
        <v>5935.9500000000007</v>
      </c>
      <c r="E504" s="9">
        <v>662.54999999999984</v>
      </c>
      <c r="F504" s="9">
        <v>911.19999999999982</v>
      </c>
      <c r="G504" s="9">
        <v>1010.3999999999983</v>
      </c>
      <c r="H504" s="9">
        <v>664.40000000000055</v>
      </c>
      <c r="I504" s="9">
        <v>601.49999999999909</v>
      </c>
      <c r="J504" s="9">
        <v>411.59999999999673</v>
      </c>
      <c r="K504" s="9">
        <v>774.60000000000036</v>
      </c>
      <c r="L504" s="9">
        <v>587.29999999999745</v>
      </c>
      <c r="M504" s="9">
        <v>312.40000000000873</v>
      </c>
      <c r="N504" s="68"/>
      <c r="O504" s="294"/>
      <c r="P504" s="68"/>
      <c r="Q504" s="396"/>
      <c r="R504" s="68"/>
      <c r="S504" s="68"/>
      <c r="U504" s="3"/>
      <c r="V504" s="84"/>
      <c r="W504" s="143"/>
    </row>
    <row r="505" spans="1:23" ht="15.75">
      <c r="A505" s="87"/>
      <c r="B505" s="3"/>
      <c r="C505" s="3"/>
      <c r="D505" s="34"/>
      <c r="E505" s="185"/>
      <c r="F505" s="185"/>
      <c r="G505" s="185"/>
      <c r="H505" s="185"/>
      <c r="I505" s="185"/>
      <c r="J505" s="185"/>
      <c r="K505" s="185"/>
      <c r="L505" s="3"/>
      <c r="M505" s="3"/>
      <c r="N505" s="3"/>
      <c r="O505" s="84"/>
      <c r="P505" s="143"/>
      <c r="R505" s="115"/>
      <c r="S505" s="87"/>
      <c r="T505" s="87"/>
      <c r="U505" s="3"/>
      <c r="V505" s="84"/>
      <c r="W505" s="143"/>
    </row>
    <row r="506" spans="1:23" ht="15.75">
      <c r="D506" s="34"/>
    </row>
    <row r="507" spans="1:23" ht="15.75">
      <c r="D507" s="34"/>
    </row>
    <row r="508" spans="1:23" s="31" customFormat="1" ht="20.25">
      <c r="A508" s="31" t="s">
        <v>173</v>
      </c>
      <c r="D508" s="33" t="s">
        <v>40</v>
      </c>
      <c r="E508" s="116" t="s">
        <v>3989</v>
      </c>
      <c r="F508" s="116" t="s">
        <v>3992</v>
      </c>
      <c r="G508" s="116" t="s">
        <v>4006</v>
      </c>
      <c r="H508" s="116" t="s">
        <v>4011</v>
      </c>
      <c r="I508" s="116" t="s">
        <v>4054</v>
      </c>
      <c r="J508" s="116" t="s">
        <v>4055</v>
      </c>
      <c r="K508" s="116" t="s">
        <v>4191</v>
      </c>
      <c r="L508" s="116" t="s">
        <v>4195</v>
      </c>
      <c r="M508" s="116" t="s">
        <v>4444</v>
      </c>
      <c r="N508" s="116" t="s">
        <v>4464</v>
      </c>
      <c r="O508" s="116" t="s">
        <v>4506</v>
      </c>
      <c r="P508" s="116" t="s">
        <v>4600</v>
      </c>
      <c r="Q508" s="116" t="s">
        <v>2557</v>
      </c>
      <c r="R508" s="32"/>
    </row>
    <row r="509" spans="1:23" ht="15.75">
      <c r="A509" s="65" t="s">
        <v>2225</v>
      </c>
      <c r="B509" s="3"/>
      <c r="C509" s="3"/>
      <c r="D509" s="34">
        <f t="shared" ref="D509:D540" si="18">SUM(E509:DZ509)</f>
        <v>560.19999999999891</v>
      </c>
      <c r="E509" s="9">
        <v>0</v>
      </c>
      <c r="F509" s="9">
        <v>0</v>
      </c>
      <c r="G509" s="9">
        <v>0</v>
      </c>
      <c r="H509" s="9">
        <v>0</v>
      </c>
      <c r="I509" s="9">
        <v>0</v>
      </c>
      <c r="J509" s="9">
        <v>0</v>
      </c>
      <c r="K509" s="9">
        <v>0</v>
      </c>
      <c r="L509" s="9">
        <v>0</v>
      </c>
      <c r="M509" s="9">
        <v>112.5</v>
      </c>
      <c r="N509" s="9">
        <v>234.49999999999818</v>
      </c>
      <c r="O509" s="9">
        <v>93.200000000000728</v>
      </c>
      <c r="P509" s="9">
        <v>0</v>
      </c>
      <c r="Q509" s="9">
        <v>120</v>
      </c>
      <c r="R509" s="294"/>
      <c r="S509" s="294"/>
      <c r="T509" s="68"/>
      <c r="U509" s="396"/>
      <c r="V509" s="68"/>
      <c r="W509" s="68"/>
    </row>
    <row r="510" spans="1:23" ht="15.75">
      <c r="A510" s="87" t="s">
        <v>1838</v>
      </c>
      <c r="D510" s="34">
        <f t="shared" si="18"/>
        <v>1303.799999999992</v>
      </c>
      <c r="E510" s="9">
        <v>0</v>
      </c>
      <c r="F510" s="9">
        <v>0</v>
      </c>
      <c r="G510" s="9">
        <v>0</v>
      </c>
      <c r="H510" s="9">
        <v>0</v>
      </c>
      <c r="I510" s="9">
        <v>0</v>
      </c>
      <c r="J510" s="9">
        <v>0</v>
      </c>
      <c r="K510" s="9">
        <v>0</v>
      </c>
      <c r="L510" s="9">
        <v>0</v>
      </c>
      <c r="M510" s="9">
        <v>211.99999999999818</v>
      </c>
      <c r="N510" s="9">
        <v>134.99999999999818</v>
      </c>
      <c r="O510" s="9">
        <v>254.20000000000073</v>
      </c>
      <c r="P510" s="9">
        <v>186.69999999999709</v>
      </c>
      <c r="Q510" s="9">
        <v>515.89999999999782</v>
      </c>
      <c r="R510" s="235"/>
      <c r="S510" s="235"/>
      <c r="T510" s="68"/>
      <c r="U510" s="396"/>
      <c r="V510" s="68"/>
      <c r="W510" s="68"/>
    </row>
    <row r="511" spans="1:23" ht="15.75">
      <c r="A511" s="3" t="s">
        <v>156</v>
      </c>
      <c r="B511" s="3"/>
      <c r="C511" s="3"/>
      <c r="D511" s="34">
        <f t="shared" si="18"/>
        <v>656.69999999999163</v>
      </c>
      <c r="E511" s="9">
        <v>0</v>
      </c>
      <c r="F511" s="9">
        <v>0</v>
      </c>
      <c r="G511" s="9">
        <v>22.500000000001819</v>
      </c>
      <c r="H511" s="9">
        <v>0</v>
      </c>
      <c r="I511" s="9">
        <v>0</v>
      </c>
      <c r="J511" s="9">
        <v>0</v>
      </c>
      <c r="K511" s="9">
        <v>0</v>
      </c>
      <c r="L511" s="9">
        <v>0</v>
      </c>
      <c r="M511" s="9">
        <v>50.499999999994543</v>
      </c>
      <c r="N511" s="9">
        <v>167.49999999999454</v>
      </c>
      <c r="O511" s="9">
        <v>306.69999999999709</v>
      </c>
      <c r="P511" s="9">
        <v>0</v>
      </c>
      <c r="Q511" s="9">
        <v>109.50000000000364</v>
      </c>
      <c r="R511" s="68"/>
      <c r="S511" s="68"/>
      <c r="T511" s="68"/>
      <c r="U511" s="397"/>
      <c r="V511" s="68"/>
      <c r="W511" s="68"/>
    </row>
    <row r="512" spans="1:23" ht="15.75">
      <c r="A512" s="65" t="s">
        <v>2218</v>
      </c>
      <c r="B512" s="3"/>
      <c r="C512" s="3"/>
      <c r="D512" s="34">
        <f t="shared" si="18"/>
        <v>1073.8999999999942</v>
      </c>
      <c r="E512" s="9">
        <v>0</v>
      </c>
      <c r="F512" s="9">
        <v>0</v>
      </c>
      <c r="G512" s="9">
        <v>0</v>
      </c>
      <c r="H512" s="9">
        <v>0</v>
      </c>
      <c r="I512" s="9">
        <v>0</v>
      </c>
      <c r="J512" s="9">
        <v>0</v>
      </c>
      <c r="K512" s="9">
        <v>0</v>
      </c>
      <c r="L512" s="9">
        <v>0</v>
      </c>
      <c r="M512" s="9">
        <v>158.5</v>
      </c>
      <c r="N512" s="9">
        <v>91</v>
      </c>
      <c r="O512" s="9">
        <v>212.99999999999636</v>
      </c>
      <c r="P512" s="9">
        <v>181.49999999999636</v>
      </c>
      <c r="Q512" s="9">
        <v>429.90000000000146</v>
      </c>
      <c r="R512" s="294"/>
      <c r="S512" s="294"/>
      <c r="T512" s="68"/>
      <c r="U512" s="396"/>
      <c r="V512" s="68"/>
      <c r="W512" s="68"/>
    </row>
    <row r="513" spans="1:23" ht="15.75">
      <c r="A513" s="87" t="s">
        <v>1833</v>
      </c>
      <c r="D513" s="34">
        <f t="shared" si="18"/>
        <v>1184.699999999988</v>
      </c>
      <c r="E513" s="9">
        <v>0</v>
      </c>
      <c r="F513" s="9">
        <v>0</v>
      </c>
      <c r="G513" s="9">
        <v>0</v>
      </c>
      <c r="H513" s="9">
        <v>0</v>
      </c>
      <c r="I513" s="9">
        <v>0</v>
      </c>
      <c r="J513" s="9">
        <v>0</v>
      </c>
      <c r="K513" s="9">
        <v>0</v>
      </c>
      <c r="L513" s="9">
        <v>0</v>
      </c>
      <c r="M513" s="9">
        <v>175.49999999999636</v>
      </c>
      <c r="N513" s="9">
        <v>197.99999999999454</v>
      </c>
      <c r="O513" s="9">
        <v>353.99999999999636</v>
      </c>
      <c r="P513" s="9">
        <v>0</v>
      </c>
      <c r="Q513" s="9">
        <v>457.20000000000073</v>
      </c>
      <c r="R513" s="235"/>
      <c r="S513" s="235"/>
      <c r="T513" s="68"/>
      <c r="U513" s="396"/>
      <c r="V513" s="68"/>
      <c r="W513" s="68"/>
    </row>
    <row r="514" spans="1:23" ht="15.75">
      <c r="A514" s="87" t="s">
        <v>1828</v>
      </c>
      <c r="D514" s="34">
        <f t="shared" si="18"/>
        <v>1640.3999999999942</v>
      </c>
      <c r="E514" s="9">
        <v>0</v>
      </c>
      <c r="F514" s="9">
        <v>0</v>
      </c>
      <c r="G514" s="9">
        <v>0</v>
      </c>
      <c r="H514" s="9">
        <v>0</v>
      </c>
      <c r="I514" s="9">
        <v>0</v>
      </c>
      <c r="J514" s="9">
        <v>0</v>
      </c>
      <c r="K514" s="9">
        <v>0</v>
      </c>
      <c r="L514" s="9">
        <v>0</v>
      </c>
      <c r="M514" s="9">
        <v>241.00000000000546</v>
      </c>
      <c r="N514" s="9">
        <v>203.50000000000546</v>
      </c>
      <c r="O514" s="9">
        <v>235.19999999999345</v>
      </c>
      <c r="P514" s="9">
        <v>150.89999999999418</v>
      </c>
      <c r="Q514" s="9">
        <v>809.79999999999563</v>
      </c>
      <c r="R514" s="235"/>
      <c r="S514" s="235"/>
      <c r="T514" s="68"/>
      <c r="U514" s="396"/>
      <c r="V514" s="68"/>
      <c r="W514" s="68"/>
    </row>
    <row r="515" spans="1:23" ht="15.75">
      <c r="A515" s="65" t="s">
        <v>1</v>
      </c>
      <c r="B515" s="3"/>
      <c r="C515" s="3"/>
      <c r="D515" s="34">
        <f t="shared" si="18"/>
        <v>839.39999999999054</v>
      </c>
      <c r="E515" s="9">
        <v>0</v>
      </c>
      <c r="F515" s="9">
        <v>0</v>
      </c>
      <c r="G515" s="9">
        <v>0</v>
      </c>
      <c r="H515" s="9">
        <v>0</v>
      </c>
      <c r="I515" s="9">
        <v>0</v>
      </c>
      <c r="J515" s="9">
        <v>0</v>
      </c>
      <c r="K515" s="9">
        <v>0</v>
      </c>
      <c r="L515" s="9">
        <v>0</v>
      </c>
      <c r="M515" s="9">
        <v>121.99999999999818</v>
      </c>
      <c r="N515" s="9">
        <v>47.999999999998181</v>
      </c>
      <c r="O515" s="9">
        <v>241.09999999999854</v>
      </c>
      <c r="P515" s="9">
        <v>129.09999999999854</v>
      </c>
      <c r="Q515" s="9">
        <v>299.19999999999709</v>
      </c>
      <c r="R515" s="294"/>
      <c r="S515" s="294"/>
      <c r="T515" s="68"/>
      <c r="U515" s="396"/>
      <c r="V515" s="68"/>
      <c r="W515" s="68"/>
    </row>
    <row r="516" spans="1:23" ht="15.75">
      <c r="A516" s="65" t="s">
        <v>2224</v>
      </c>
      <c r="D516" s="34">
        <f t="shared" si="18"/>
        <v>820.49999999998181</v>
      </c>
      <c r="E516" s="9">
        <v>0</v>
      </c>
      <c r="F516" s="9">
        <v>0</v>
      </c>
      <c r="G516" s="9">
        <v>0</v>
      </c>
      <c r="H516" s="9">
        <v>0</v>
      </c>
      <c r="I516" s="9">
        <v>0</v>
      </c>
      <c r="J516" s="9">
        <v>0</v>
      </c>
      <c r="K516" s="9">
        <v>0</v>
      </c>
      <c r="L516" s="9">
        <v>0</v>
      </c>
      <c r="M516" s="9">
        <v>125.99999999999272</v>
      </c>
      <c r="N516" s="9">
        <v>87.999999999992724</v>
      </c>
      <c r="O516" s="9">
        <v>321.5</v>
      </c>
      <c r="P516" s="9">
        <v>0</v>
      </c>
      <c r="Q516" s="9">
        <v>284.99999999999636</v>
      </c>
      <c r="R516" s="294"/>
      <c r="S516" s="294"/>
      <c r="T516" s="68"/>
      <c r="U516" s="396"/>
      <c r="V516" s="68"/>
      <c r="W516" s="68"/>
    </row>
    <row r="517" spans="1:23" ht="15.75">
      <c r="A517" s="65" t="s">
        <v>2252</v>
      </c>
      <c r="D517" s="34">
        <f t="shared" si="18"/>
        <v>998.50000000001091</v>
      </c>
      <c r="E517" s="9">
        <v>0</v>
      </c>
      <c r="F517" s="9">
        <v>0</v>
      </c>
      <c r="G517" s="9">
        <v>0</v>
      </c>
      <c r="H517" s="9">
        <v>0</v>
      </c>
      <c r="I517" s="9">
        <v>0</v>
      </c>
      <c r="J517" s="9">
        <v>0</v>
      </c>
      <c r="K517" s="9">
        <v>0</v>
      </c>
      <c r="L517" s="9">
        <v>0</v>
      </c>
      <c r="M517" s="9">
        <v>110.5</v>
      </c>
      <c r="N517" s="9">
        <v>71</v>
      </c>
      <c r="O517" s="9">
        <v>299.60000000000218</v>
      </c>
      <c r="P517" s="9">
        <v>107.90000000000146</v>
      </c>
      <c r="Q517" s="9">
        <v>409.50000000000728</v>
      </c>
      <c r="R517" s="294"/>
      <c r="S517" s="294"/>
      <c r="T517" s="68"/>
      <c r="U517" s="396"/>
      <c r="V517" s="68"/>
      <c r="W517" s="68"/>
    </row>
    <row r="518" spans="1:23" ht="15.75">
      <c r="A518" s="87" t="s">
        <v>1834</v>
      </c>
      <c r="D518" s="34">
        <f t="shared" si="18"/>
        <v>1503.0999999999985</v>
      </c>
      <c r="E518" s="9">
        <v>0</v>
      </c>
      <c r="F518" s="9">
        <v>0</v>
      </c>
      <c r="G518" s="9">
        <v>0</v>
      </c>
      <c r="H518" s="9">
        <v>0</v>
      </c>
      <c r="I518" s="9">
        <v>0</v>
      </c>
      <c r="J518" s="9">
        <v>0</v>
      </c>
      <c r="K518" s="9">
        <v>0</v>
      </c>
      <c r="L518" s="9">
        <v>0</v>
      </c>
      <c r="M518" s="9">
        <v>171</v>
      </c>
      <c r="N518" s="9">
        <v>123.5</v>
      </c>
      <c r="O518" s="9">
        <v>338.40000000000146</v>
      </c>
      <c r="P518" s="9">
        <v>208.09999999999491</v>
      </c>
      <c r="Q518" s="9">
        <v>662.10000000000218</v>
      </c>
      <c r="R518" s="235"/>
      <c r="S518" s="235"/>
      <c r="T518" s="68"/>
      <c r="U518" s="397"/>
      <c r="V518" s="68"/>
      <c r="W518" s="68"/>
    </row>
    <row r="519" spans="1:23" ht="15.75">
      <c r="A519" s="3" t="s">
        <v>842</v>
      </c>
      <c r="D519" s="34">
        <f t="shared" si="18"/>
        <v>1319.3000000000357</v>
      </c>
      <c r="E519" s="9">
        <v>0</v>
      </c>
      <c r="F519" s="9">
        <v>0</v>
      </c>
      <c r="G519" s="9">
        <v>0</v>
      </c>
      <c r="H519" s="9">
        <v>0</v>
      </c>
      <c r="I519" s="9">
        <v>0</v>
      </c>
      <c r="J519" s="9">
        <v>0</v>
      </c>
      <c r="K519" s="9">
        <v>0</v>
      </c>
      <c r="L519" s="9">
        <v>0</v>
      </c>
      <c r="M519" s="9">
        <v>223.00000000000182</v>
      </c>
      <c r="N519" s="9">
        <v>77.000000000001819</v>
      </c>
      <c r="O519" s="9">
        <v>281.30000000000655</v>
      </c>
      <c r="P519" s="9">
        <v>71.500000000014552</v>
      </c>
      <c r="Q519" s="9">
        <v>666.50000000001091</v>
      </c>
      <c r="R519" s="68"/>
      <c r="S519" s="68"/>
      <c r="T519" s="68"/>
      <c r="U519" s="396"/>
      <c r="V519" s="68"/>
      <c r="W519" s="68"/>
    </row>
    <row r="520" spans="1:23" ht="15.75">
      <c r="A520" s="65" t="s">
        <v>2284</v>
      </c>
      <c r="D520" s="34">
        <f t="shared" si="18"/>
        <v>792.20000000000618</v>
      </c>
      <c r="E520" s="9">
        <v>0</v>
      </c>
      <c r="F520" s="9">
        <v>0</v>
      </c>
      <c r="G520" s="9">
        <v>0</v>
      </c>
      <c r="H520" s="9">
        <v>0</v>
      </c>
      <c r="I520" s="9">
        <v>0</v>
      </c>
      <c r="J520" s="9">
        <v>0</v>
      </c>
      <c r="K520" s="9">
        <v>0</v>
      </c>
      <c r="L520" s="9">
        <v>0</v>
      </c>
      <c r="M520" s="9">
        <v>57.500000000003638</v>
      </c>
      <c r="N520" s="9">
        <v>67.500000000003638</v>
      </c>
      <c r="O520" s="9">
        <v>185.59999999999854</v>
      </c>
      <c r="P520" s="9">
        <v>98.200000000000728</v>
      </c>
      <c r="Q520" s="9">
        <v>383.39999999999964</v>
      </c>
      <c r="R520" s="294"/>
      <c r="S520" s="294"/>
      <c r="T520" s="68"/>
      <c r="U520" s="396"/>
      <c r="V520" s="68"/>
      <c r="W520" s="68"/>
    </row>
    <row r="521" spans="1:23" ht="15.75">
      <c r="A521" s="3" t="s">
        <v>859</v>
      </c>
      <c r="D521" s="34">
        <f t="shared" si="18"/>
        <v>1374.6999999999962</v>
      </c>
      <c r="E521" s="9">
        <v>3.3000000000020009</v>
      </c>
      <c r="F521" s="9">
        <v>0</v>
      </c>
      <c r="G521" s="9">
        <v>0</v>
      </c>
      <c r="H521" s="9">
        <v>0</v>
      </c>
      <c r="I521" s="9">
        <v>0</v>
      </c>
      <c r="J521" s="9">
        <v>0</v>
      </c>
      <c r="K521" s="9">
        <v>0</v>
      </c>
      <c r="L521" s="9">
        <v>0</v>
      </c>
      <c r="M521" s="9">
        <v>226</v>
      </c>
      <c r="N521" s="9">
        <v>177</v>
      </c>
      <c r="O521" s="9">
        <v>138.50000000000364</v>
      </c>
      <c r="P521" s="9">
        <v>163.79999999999927</v>
      </c>
      <c r="Q521" s="9">
        <v>666.09999999999127</v>
      </c>
      <c r="R521" s="68"/>
      <c r="S521" s="68"/>
      <c r="T521" s="68"/>
      <c r="U521" s="396"/>
      <c r="V521" s="68"/>
      <c r="W521" s="68"/>
    </row>
    <row r="522" spans="1:23" ht="15.75">
      <c r="A522" s="65" t="s">
        <v>2221</v>
      </c>
      <c r="D522" s="34">
        <f t="shared" si="18"/>
        <v>1155.3999999999978</v>
      </c>
      <c r="E522" s="9">
        <v>0</v>
      </c>
      <c r="F522" s="9">
        <v>0</v>
      </c>
      <c r="G522" s="9">
        <v>0</v>
      </c>
      <c r="H522" s="9">
        <v>0</v>
      </c>
      <c r="I522" s="9">
        <v>0</v>
      </c>
      <c r="J522" s="9">
        <v>0</v>
      </c>
      <c r="K522" s="9">
        <v>0</v>
      </c>
      <c r="L522" s="9">
        <v>0</v>
      </c>
      <c r="M522" s="9">
        <v>200.49999999999636</v>
      </c>
      <c r="N522" s="9">
        <v>184.99999999999636</v>
      </c>
      <c r="O522" s="9">
        <v>266.00000000000728</v>
      </c>
      <c r="P522" s="9">
        <v>82.5</v>
      </c>
      <c r="Q522" s="9">
        <v>421.39999999999782</v>
      </c>
      <c r="R522" s="294"/>
      <c r="S522" s="294"/>
      <c r="T522" s="68"/>
      <c r="U522" s="397"/>
      <c r="V522" s="68"/>
      <c r="W522" s="68"/>
    </row>
    <row r="523" spans="1:23" ht="15.75">
      <c r="A523" s="3" t="s">
        <v>153</v>
      </c>
      <c r="B523" s="3"/>
      <c r="C523" s="3"/>
      <c r="D523" s="34">
        <f t="shared" si="18"/>
        <v>1510.5000000000291</v>
      </c>
      <c r="E523" s="9">
        <v>0</v>
      </c>
      <c r="F523" s="9">
        <v>0</v>
      </c>
      <c r="G523" s="9">
        <v>0</v>
      </c>
      <c r="H523" s="9">
        <v>0</v>
      </c>
      <c r="I523" s="9">
        <v>0</v>
      </c>
      <c r="J523" s="9">
        <v>0</v>
      </c>
      <c r="K523" s="9">
        <v>0</v>
      </c>
      <c r="L523" s="9">
        <v>0</v>
      </c>
      <c r="M523" s="9">
        <v>216.99999999999818</v>
      </c>
      <c r="N523" s="9">
        <v>125.49999999999818</v>
      </c>
      <c r="O523" s="9">
        <v>391.50000000001091</v>
      </c>
      <c r="P523" s="9">
        <v>78.400000000012369</v>
      </c>
      <c r="Q523" s="9">
        <v>698.10000000000946</v>
      </c>
      <c r="R523" s="68"/>
      <c r="S523" s="68"/>
      <c r="T523" s="68"/>
      <c r="U523" s="396"/>
      <c r="V523" s="68"/>
      <c r="W523" s="68"/>
    </row>
    <row r="524" spans="1:23" ht="15.75">
      <c r="A524" s="65" t="s">
        <v>2253</v>
      </c>
      <c r="D524" s="34">
        <f t="shared" si="18"/>
        <v>824.30000000000291</v>
      </c>
      <c r="E524" s="9">
        <v>0</v>
      </c>
      <c r="F524" s="9">
        <v>0</v>
      </c>
      <c r="G524" s="9">
        <v>0</v>
      </c>
      <c r="H524" s="9">
        <v>0</v>
      </c>
      <c r="I524" s="9">
        <v>0</v>
      </c>
      <c r="J524" s="9">
        <v>0</v>
      </c>
      <c r="K524" s="9">
        <v>0</v>
      </c>
      <c r="L524" s="9">
        <v>0</v>
      </c>
      <c r="M524" s="9">
        <v>160.50000000000182</v>
      </c>
      <c r="N524" s="9">
        <v>132.00000000000182</v>
      </c>
      <c r="O524" s="9">
        <v>257.50000000000182</v>
      </c>
      <c r="P524" s="9">
        <v>34.499999999998181</v>
      </c>
      <c r="Q524" s="9">
        <v>239.79999999999927</v>
      </c>
      <c r="R524" s="294"/>
      <c r="S524" s="294"/>
      <c r="T524" s="68"/>
      <c r="U524" s="397"/>
      <c r="V524" s="68"/>
      <c r="W524" s="68"/>
    </row>
    <row r="525" spans="1:23" ht="15.75">
      <c r="A525" s="3" t="s">
        <v>9</v>
      </c>
      <c r="D525" s="34">
        <f t="shared" si="18"/>
        <v>1075.4000000000015</v>
      </c>
      <c r="E525" s="9">
        <v>0</v>
      </c>
      <c r="F525" s="9">
        <v>0</v>
      </c>
      <c r="G525" s="9">
        <v>0</v>
      </c>
      <c r="H525" s="9">
        <v>0</v>
      </c>
      <c r="I525" s="9">
        <v>0</v>
      </c>
      <c r="J525" s="9">
        <v>0</v>
      </c>
      <c r="K525" s="9">
        <v>0</v>
      </c>
      <c r="L525" s="9">
        <v>0</v>
      </c>
      <c r="M525" s="9">
        <v>194</v>
      </c>
      <c r="N525" s="9">
        <v>106.5</v>
      </c>
      <c r="O525" s="9">
        <v>145.40000000000146</v>
      </c>
      <c r="P525" s="9">
        <v>104.99999999999636</v>
      </c>
      <c r="Q525" s="9">
        <v>524.50000000000364</v>
      </c>
      <c r="R525" s="68"/>
      <c r="S525" s="68"/>
      <c r="T525" s="68"/>
      <c r="U525" s="396"/>
      <c r="V525" s="68"/>
      <c r="W525" s="68"/>
    </row>
    <row r="526" spans="1:23" ht="15.75">
      <c r="A526" s="65" t="s">
        <v>2236</v>
      </c>
      <c r="D526" s="34">
        <f t="shared" si="18"/>
        <v>1059.6999999999862</v>
      </c>
      <c r="E526" s="9">
        <v>0</v>
      </c>
      <c r="F526" s="9">
        <v>0</v>
      </c>
      <c r="G526" s="9">
        <v>0</v>
      </c>
      <c r="H526" s="9">
        <v>0</v>
      </c>
      <c r="I526" s="9">
        <v>0</v>
      </c>
      <c r="J526" s="9">
        <v>0</v>
      </c>
      <c r="K526" s="9">
        <v>0</v>
      </c>
      <c r="L526" s="9">
        <v>0</v>
      </c>
      <c r="M526" s="9">
        <v>151.50000000000182</v>
      </c>
      <c r="N526" s="9">
        <v>172.00000000000182</v>
      </c>
      <c r="O526" s="9">
        <v>126.99999999999272</v>
      </c>
      <c r="P526" s="9">
        <v>144.89999999999054</v>
      </c>
      <c r="Q526" s="9">
        <v>464.29999999999927</v>
      </c>
      <c r="R526" s="294"/>
      <c r="S526" s="294"/>
      <c r="T526" s="68"/>
      <c r="U526" s="396"/>
      <c r="V526" s="68"/>
      <c r="W526" s="68"/>
    </row>
    <row r="527" spans="1:23" ht="15.75">
      <c r="A527" s="65" t="s">
        <v>11</v>
      </c>
      <c r="D527" s="34">
        <f t="shared" si="18"/>
        <v>876.60000000001673</v>
      </c>
      <c r="E527" s="9">
        <v>0</v>
      </c>
      <c r="F527" s="9">
        <v>0</v>
      </c>
      <c r="G527" s="9">
        <v>0</v>
      </c>
      <c r="H527" s="9">
        <v>0</v>
      </c>
      <c r="I527" s="9">
        <v>0</v>
      </c>
      <c r="J527" s="9">
        <v>0</v>
      </c>
      <c r="K527" s="9">
        <v>0</v>
      </c>
      <c r="L527" s="9">
        <v>0</v>
      </c>
      <c r="M527" s="9">
        <v>181.50000000000364</v>
      </c>
      <c r="N527" s="9">
        <v>105.50000000000364</v>
      </c>
      <c r="O527" s="9">
        <v>163.90000000000146</v>
      </c>
      <c r="P527" s="9">
        <v>0</v>
      </c>
      <c r="Q527" s="9">
        <v>425.700000000008</v>
      </c>
      <c r="R527" s="294"/>
      <c r="S527" s="294"/>
      <c r="T527" s="68"/>
      <c r="U527" s="396"/>
      <c r="V527" s="68"/>
      <c r="W527" s="68"/>
    </row>
    <row r="528" spans="1:23" ht="15.75">
      <c r="A528" s="65" t="s">
        <v>2254</v>
      </c>
      <c r="D528" s="34">
        <f t="shared" si="18"/>
        <v>1047.5000000000109</v>
      </c>
      <c r="E528" s="9">
        <v>0</v>
      </c>
      <c r="F528" s="9">
        <v>0</v>
      </c>
      <c r="G528" s="9">
        <v>0</v>
      </c>
      <c r="H528" s="9">
        <v>0</v>
      </c>
      <c r="I528" s="9">
        <v>0</v>
      </c>
      <c r="J528" s="9">
        <v>0</v>
      </c>
      <c r="K528" s="9">
        <v>0</v>
      </c>
      <c r="L528" s="9">
        <v>0</v>
      </c>
      <c r="M528" s="9">
        <v>176.00000000000182</v>
      </c>
      <c r="N528" s="9">
        <v>80.500000000001819</v>
      </c>
      <c r="O528" s="9">
        <v>346.70000000000437</v>
      </c>
      <c r="P528" s="9">
        <v>109.30000000000291</v>
      </c>
      <c r="Q528" s="9">
        <v>335</v>
      </c>
      <c r="R528" s="294"/>
      <c r="S528" s="294"/>
      <c r="T528" s="68"/>
      <c r="U528" s="397"/>
      <c r="V528" s="68"/>
      <c r="W528" s="68"/>
    </row>
    <row r="529" spans="1:23" ht="15.75">
      <c r="A529" s="87" t="s">
        <v>1836</v>
      </c>
      <c r="D529" s="34">
        <f t="shared" si="18"/>
        <v>887.65000000003056</v>
      </c>
      <c r="E529" s="9">
        <v>0</v>
      </c>
      <c r="F529" s="9">
        <v>0</v>
      </c>
      <c r="G529" s="9">
        <v>0</v>
      </c>
      <c r="H529" s="9">
        <v>0</v>
      </c>
      <c r="I529" s="9">
        <v>0</v>
      </c>
      <c r="J529" s="9">
        <v>0</v>
      </c>
      <c r="K529" s="9">
        <v>0</v>
      </c>
      <c r="L529" s="9">
        <v>0</v>
      </c>
      <c r="M529" s="9">
        <v>108.00000000000364</v>
      </c>
      <c r="N529" s="9">
        <v>190.00000000000364</v>
      </c>
      <c r="O529" s="9">
        <v>270.90000000000873</v>
      </c>
      <c r="P529" s="9">
        <v>0</v>
      </c>
      <c r="Q529" s="9">
        <v>318.75000000001455</v>
      </c>
      <c r="R529" s="235"/>
      <c r="S529" s="235"/>
      <c r="T529" s="68"/>
      <c r="U529" s="396"/>
      <c r="V529" s="68"/>
      <c r="W529" s="68"/>
    </row>
    <row r="530" spans="1:23" ht="15.75">
      <c r="A530" s="3" t="s">
        <v>799</v>
      </c>
      <c r="D530" s="34">
        <f t="shared" si="18"/>
        <v>838.69999999999345</v>
      </c>
      <c r="E530" s="9">
        <v>0</v>
      </c>
      <c r="F530" s="9">
        <v>0</v>
      </c>
      <c r="G530" s="9">
        <v>0</v>
      </c>
      <c r="H530" s="9">
        <v>0</v>
      </c>
      <c r="I530" s="9">
        <v>0</v>
      </c>
      <c r="J530" s="9">
        <v>0</v>
      </c>
      <c r="K530" s="9">
        <v>0</v>
      </c>
      <c r="L530" s="9">
        <v>0</v>
      </c>
      <c r="M530" s="9">
        <v>140.49999999999636</v>
      </c>
      <c r="N530" s="9">
        <v>24.999999999996362</v>
      </c>
      <c r="O530" s="9">
        <v>154.5</v>
      </c>
      <c r="P530" s="9">
        <v>109.29999999999927</v>
      </c>
      <c r="Q530" s="9">
        <v>409.40000000000146</v>
      </c>
      <c r="R530" s="68"/>
      <c r="S530" s="68"/>
      <c r="T530" s="68"/>
      <c r="U530" s="397"/>
      <c r="V530" s="68"/>
      <c r="W530" s="68"/>
    </row>
    <row r="531" spans="1:23" ht="15.75">
      <c r="A531" s="65" t="s">
        <v>2226</v>
      </c>
      <c r="D531" s="34">
        <f t="shared" si="18"/>
        <v>843.69999999999345</v>
      </c>
      <c r="E531" s="9">
        <v>0</v>
      </c>
      <c r="F531" s="9">
        <v>0</v>
      </c>
      <c r="G531" s="9">
        <v>0</v>
      </c>
      <c r="H531" s="9">
        <v>0</v>
      </c>
      <c r="I531" s="9">
        <v>0</v>
      </c>
      <c r="J531" s="9">
        <v>0</v>
      </c>
      <c r="K531" s="9">
        <v>0</v>
      </c>
      <c r="L531" s="9">
        <v>0</v>
      </c>
      <c r="M531" s="9">
        <v>99.5</v>
      </c>
      <c r="N531" s="9">
        <v>102</v>
      </c>
      <c r="O531" s="9">
        <v>158.89999999999418</v>
      </c>
      <c r="P531" s="9">
        <v>0</v>
      </c>
      <c r="Q531" s="9">
        <v>483.29999999999927</v>
      </c>
      <c r="R531" s="294"/>
      <c r="S531" s="294"/>
      <c r="T531" s="68"/>
      <c r="U531" s="396"/>
      <c r="V531" s="68"/>
      <c r="W531" s="68"/>
    </row>
    <row r="532" spans="1:23" ht="15.75">
      <c r="A532" s="3" t="s">
        <v>854</v>
      </c>
      <c r="D532" s="34">
        <f t="shared" si="18"/>
        <v>1243.9000000000196</v>
      </c>
      <c r="E532" s="9">
        <v>0</v>
      </c>
      <c r="F532" s="9">
        <v>0</v>
      </c>
      <c r="G532" s="9">
        <v>0</v>
      </c>
      <c r="H532" s="9">
        <v>0</v>
      </c>
      <c r="I532" s="9">
        <v>0</v>
      </c>
      <c r="J532" s="9">
        <v>0</v>
      </c>
      <c r="K532" s="9">
        <v>0</v>
      </c>
      <c r="L532" s="9">
        <v>0</v>
      </c>
      <c r="M532" s="9">
        <v>309.50000000000182</v>
      </c>
      <c r="N532" s="9">
        <v>160.50000000000182</v>
      </c>
      <c r="O532" s="9">
        <v>112.20000000000437</v>
      </c>
      <c r="P532" s="9">
        <v>97.100000000002183</v>
      </c>
      <c r="Q532" s="9">
        <v>564.60000000000946</v>
      </c>
      <c r="R532" s="68"/>
      <c r="S532" s="68"/>
      <c r="T532" s="68"/>
      <c r="U532" s="396"/>
      <c r="V532" s="68"/>
      <c r="W532" s="68"/>
    </row>
    <row r="533" spans="1:23" ht="15.75">
      <c r="A533" s="65" t="s">
        <v>13</v>
      </c>
      <c r="D533" s="34">
        <f t="shared" si="18"/>
        <v>1246.0000000000027</v>
      </c>
      <c r="E533" s="9">
        <v>0</v>
      </c>
      <c r="F533" s="9">
        <v>10.999999999999091</v>
      </c>
      <c r="G533" s="9">
        <v>0</v>
      </c>
      <c r="H533" s="9">
        <v>0</v>
      </c>
      <c r="I533" s="9">
        <v>0</v>
      </c>
      <c r="J533" s="9">
        <v>0</v>
      </c>
      <c r="K533" s="9">
        <v>0</v>
      </c>
      <c r="L533" s="9">
        <v>0</v>
      </c>
      <c r="M533" s="9">
        <v>185.00000000000364</v>
      </c>
      <c r="N533" s="9">
        <v>87.500000000003638</v>
      </c>
      <c r="O533" s="9">
        <v>266.90000000000146</v>
      </c>
      <c r="P533" s="9">
        <v>180.00000000000364</v>
      </c>
      <c r="Q533" s="9">
        <v>515.59999999999127</v>
      </c>
      <c r="R533" s="294"/>
      <c r="S533" s="294"/>
      <c r="T533" s="68"/>
      <c r="U533" s="396"/>
      <c r="V533" s="68"/>
      <c r="W533" s="68"/>
    </row>
    <row r="534" spans="1:23" ht="15.75">
      <c r="A534" s="3" t="s">
        <v>805</v>
      </c>
      <c r="B534" s="3"/>
      <c r="C534" s="3"/>
      <c r="D534" s="34">
        <f t="shared" si="18"/>
        <v>1140.7000000000116</v>
      </c>
      <c r="E534" s="9">
        <v>0</v>
      </c>
      <c r="F534" s="9">
        <v>0</v>
      </c>
      <c r="G534" s="9">
        <v>0</v>
      </c>
      <c r="H534" s="9">
        <v>0</v>
      </c>
      <c r="I534" s="9">
        <v>0</v>
      </c>
      <c r="J534" s="9">
        <v>0</v>
      </c>
      <c r="K534" s="9">
        <v>0</v>
      </c>
      <c r="L534" s="9">
        <v>0</v>
      </c>
      <c r="M534" s="9">
        <v>215.99999999999818</v>
      </c>
      <c r="N534" s="9">
        <v>118.99999999999818</v>
      </c>
      <c r="O534" s="9">
        <v>310.70000000000437</v>
      </c>
      <c r="P534" s="9">
        <v>0</v>
      </c>
      <c r="Q534" s="9">
        <v>495.00000000001091</v>
      </c>
      <c r="R534" s="68"/>
      <c r="S534" s="68"/>
      <c r="T534" s="68"/>
      <c r="U534" s="396"/>
      <c r="V534" s="68"/>
      <c r="W534" s="68"/>
    </row>
    <row r="535" spans="1:23" ht="15.75">
      <c r="A535" s="65" t="s">
        <v>15</v>
      </c>
      <c r="B535" s="3"/>
      <c r="C535" s="3"/>
      <c r="D535" s="34">
        <f t="shared" si="18"/>
        <v>1297.4000000000124</v>
      </c>
      <c r="E535" s="9">
        <v>0</v>
      </c>
      <c r="F535" s="9">
        <v>0</v>
      </c>
      <c r="G535" s="9">
        <v>0</v>
      </c>
      <c r="H535" s="9">
        <v>0</v>
      </c>
      <c r="I535" s="9">
        <v>0</v>
      </c>
      <c r="J535" s="9">
        <v>0</v>
      </c>
      <c r="K535" s="9">
        <v>0</v>
      </c>
      <c r="L535" s="9">
        <v>0</v>
      </c>
      <c r="M535" s="9">
        <v>262.50000000000182</v>
      </c>
      <c r="N535" s="9">
        <v>90.000000000001819</v>
      </c>
      <c r="O535" s="9">
        <v>265.90000000000873</v>
      </c>
      <c r="P535" s="9">
        <v>67.200000000004366</v>
      </c>
      <c r="Q535" s="9">
        <v>611.79999999999563</v>
      </c>
      <c r="R535" s="294"/>
      <c r="S535" s="294"/>
      <c r="T535" s="68"/>
      <c r="U535" s="396"/>
      <c r="V535" s="68"/>
      <c r="W535" s="68"/>
    </row>
    <row r="536" spans="1:23" ht="15.75">
      <c r="A536" s="65" t="s">
        <v>2222</v>
      </c>
      <c r="D536" s="34">
        <f t="shared" si="18"/>
        <v>682.99999999999636</v>
      </c>
      <c r="E536" s="9">
        <v>0</v>
      </c>
      <c r="F536" s="9">
        <v>0</v>
      </c>
      <c r="G536" s="9">
        <v>0</v>
      </c>
      <c r="H536" s="9">
        <v>0</v>
      </c>
      <c r="I536" s="9">
        <v>0</v>
      </c>
      <c r="J536" s="9">
        <v>0</v>
      </c>
      <c r="K536" s="9">
        <v>0</v>
      </c>
      <c r="L536" s="9">
        <v>0</v>
      </c>
      <c r="M536" s="9">
        <v>34.499999999996362</v>
      </c>
      <c r="N536" s="9">
        <v>197.99999999999636</v>
      </c>
      <c r="O536" s="9">
        <v>360.49999999999636</v>
      </c>
      <c r="P536" s="9">
        <v>0</v>
      </c>
      <c r="Q536" s="9">
        <v>90.000000000007276</v>
      </c>
      <c r="R536" s="294"/>
      <c r="S536" s="294"/>
      <c r="T536" s="68"/>
      <c r="U536" s="396"/>
      <c r="V536" s="68"/>
      <c r="W536" s="68"/>
    </row>
    <row r="537" spans="1:23" ht="15.75">
      <c r="A537" s="65" t="s">
        <v>17</v>
      </c>
      <c r="D537" s="34">
        <f t="shared" si="18"/>
        <v>993.30000000000291</v>
      </c>
      <c r="E537" s="9">
        <v>0</v>
      </c>
      <c r="F537" s="9">
        <v>0</v>
      </c>
      <c r="G537" s="9">
        <v>0</v>
      </c>
      <c r="H537" s="9">
        <v>0</v>
      </c>
      <c r="I537" s="9">
        <v>0</v>
      </c>
      <c r="J537" s="9">
        <v>0</v>
      </c>
      <c r="K537" s="9">
        <v>0</v>
      </c>
      <c r="L537" s="9">
        <v>0</v>
      </c>
      <c r="M537" s="9">
        <v>228.00000000000182</v>
      </c>
      <c r="N537" s="9">
        <v>100.00000000000182</v>
      </c>
      <c r="O537" s="9">
        <v>177</v>
      </c>
      <c r="P537" s="9">
        <v>72.80000000000291</v>
      </c>
      <c r="Q537" s="9">
        <v>415.49999999999636</v>
      </c>
      <c r="R537" s="294"/>
      <c r="S537" s="294"/>
      <c r="T537" s="68"/>
      <c r="U537" s="396"/>
      <c r="V537" s="68"/>
      <c r="W537" s="68"/>
    </row>
    <row r="538" spans="1:23" ht="15.75">
      <c r="A538" s="3" t="s">
        <v>828</v>
      </c>
      <c r="D538" s="34">
        <f t="shared" si="18"/>
        <v>940.45000000000618</v>
      </c>
      <c r="E538" s="9">
        <v>0</v>
      </c>
      <c r="F538" s="9">
        <v>0</v>
      </c>
      <c r="G538" s="9">
        <v>0</v>
      </c>
      <c r="H538" s="9">
        <v>0</v>
      </c>
      <c r="I538" s="9">
        <v>0</v>
      </c>
      <c r="J538" s="9">
        <v>0</v>
      </c>
      <c r="K538" s="9">
        <v>0</v>
      </c>
      <c r="L538" s="9">
        <v>0</v>
      </c>
      <c r="M538" s="9">
        <v>136</v>
      </c>
      <c r="N538" s="9">
        <v>170</v>
      </c>
      <c r="O538" s="9">
        <v>232.00000000000182</v>
      </c>
      <c r="P538" s="9">
        <v>62.000000000003638</v>
      </c>
      <c r="Q538" s="9">
        <v>340.45000000000073</v>
      </c>
      <c r="R538" s="68"/>
      <c r="S538" s="68"/>
      <c r="T538" s="68"/>
      <c r="U538" s="396"/>
      <c r="V538" s="68"/>
      <c r="W538" s="68"/>
    </row>
    <row r="539" spans="1:23" ht="15.75">
      <c r="A539" s="3" t="s">
        <v>162</v>
      </c>
      <c r="D539" s="34">
        <f t="shared" si="18"/>
        <v>988.29999999999927</v>
      </c>
      <c r="E539" s="9">
        <v>0</v>
      </c>
      <c r="F539" s="9">
        <v>0</v>
      </c>
      <c r="G539" s="9">
        <v>0</v>
      </c>
      <c r="H539" s="9">
        <v>0</v>
      </c>
      <c r="I539" s="9">
        <v>0</v>
      </c>
      <c r="J539" s="9">
        <v>0</v>
      </c>
      <c r="K539" s="9">
        <v>0</v>
      </c>
      <c r="L539" s="9">
        <v>0</v>
      </c>
      <c r="M539" s="9">
        <v>163.00000000000182</v>
      </c>
      <c r="N539" s="9">
        <v>116.50000000000182</v>
      </c>
      <c r="O539" s="9">
        <v>311.29999999999563</v>
      </c>
      <c r="P539" s="9">
        <v>0</v>
      </c>
      <c r="Q539" s="9">
        <v>397.5</v>
      </c>
      <c r="R539" s="68"/>
      <c r="S539" s="68"/>
      <c r="T539" s="68"/>
      <c r="U539" s="396"/>
      <c r="V539" s="68"/>
      <c r="W539" s="68"/>
    </row>
    <row r="540" spans="1:23" ht="15.75">
      <c r="A540" s="87" t="s">
        <v>1823</v>
      </c>
      <c r="B540" s="3"/>
      <c r="C540" s="3"/>
      <c r="D540" s="34">
        <f t="shared" si="18"/>
        <v>698.19999999999527</v>
      </c>
      <c r="E540" s="9">
        <v>0</v>
      </c>
      <c r="F540" s="9">
        <v>0</v>
      </c>
      <c r="G540" s="9">
        <v>0</v>
      </c>
      <c r="H540" s="9">
        <v>0</v>
      </c>
      <c r="I540" s="9">
        <v>0</v>
      </c>
      <c r="J540" s="9">
        <v>0</v>
      </c>
      <c r="K540" s="9">
        <v>0</v>
      </c>
      <c r="L540" s="9">
        <v>0</v>
      </c>
      <c r="M540" s="9">
        <v>169.00000000000182</v>
      </c>
      <c r="N540" s="9">
        <v>84.500000000001819</v>
      </c>
      <c r="O540" s="9">
        <v>190.60000000000036</v>
      </c>
      <c r="P540" s="9">
        <v>0</v>
      </c>
      <c r="Q540" s="9">
        <v>254.09999999999127</v>
      </c>
      <c r="R540" s="235"/>
      <c r="S540" s="235"/>
      <c r="T540" s="68"/>
      <c r="U540" s="396"/>
      <c r="V540" s="68"/>
      <c r="W540" s="68"/>
    </row>
    <row r="541" spans="1:23" ht="15.75">
      <c r="A541" s="3" t="s">
        <v>871</v>
      </c>
      <c r="B541" s="3"/>
      <c r="C541" s="3"/>
      <c r="D541" s="34">
        <f t="shared" ref="D541:D571" si="19">SUM(E541:DZ541)</f>
        <v>928.60000000000946</v>
      </c>
      <c r="E541" s="9">
        <v>0</v>
      </c>
      <c r="F541" s="9">
        <v>0</v>
      </c>
      <c r="G541" s="9">
        <v>0</v>
      </c>
      <c r="H541" s="9">
        <v>0</v>
      </c>
      <c r="I541" s="9">
        <v>0</v>
      </c>
      <c r="J541" s="9">
        <v>0</v>
      </c>
      <c r="K541" s="9">
        <v>0</v>
      </c>
      <c r="L541" s="9">
        <v>0</v>
      </c>
      <c r="M541" s="9">
        <v>169.5</v>
      </c>
      <c r="N541" s="9">
        <v>167.5</v>
      </c>
      <c r="O541" s="9">
        <v>114.59999999999854</v>
      </c>
      <c r="P541" s="9">
        <v>0</v>
      </c>
      <c r="Q541" s="9">
        <v>477.00000000001091</v>
      </c>
      <c r="R541" s="68"/>
      <c r="S541" s="68"/>
      <c r="T541" s="68"/>
      <c r="U541" s="396"/>
      <c r="V541" s="68"/>
      <c r="W541" s="68"/>
    </row>
    <row r="542" spans="1:23" ht="15.75">
      <c r="A542" s="65" t="s">
        <v>2255</v>
      </c>
      <c r="D542" s="34">
        <f t="shared" si="19"/>
        <v>931.55000000001019</v>
      </c>
      <c r="E542" s="9">
        <v>0</v>
      </c>
      <c r="F542" s="9">
        <v>0</v>
      </c>
      <c r="G542" s="9">
        <v>0</v>
      </c>
      <c r="H542" s="9">
        <v>0</v>
      </c>
      <c r="I542" s="9">
        <v>0</v>
      </c>
      <c r="J542" s="9">
        <v>0</v>
      </c>
      <c r="K542" s="9">
        <v>0</v>
      </c>
      <c r="L542" s="9">
        <v>0</v>
      </c>
      <c r="M542" s="9">
        <v>209</v>
      </c>
      <c r="N542" s="9">
        <v>30.5</v>
      </c>
      <c r="O542" s="9">
        <v>120.60000000000218</v>
      </c>
      <c r="P542" s="9">
        <v>85.400000000005093</v>
      </c>
      <c r="Q542" s="9">
        <v>486.05000000000291</v>
      </c>
      <c r="R542" s="294"/>
      <c r="S542" s="294"/>
      <c r="T542" s="68"/>
      <c r="U542" s="396"/>
      <c r="V542" s="68"/>
      <c r="W542" s="68"/>
    </row>
    <row r="543" spans="1:23" ht="15.75">
      <c r="A543" s="3" t="s">
        <v>867</v>
      </c>
      <c r="D543" s="34">
        <f t="shared" si="19"/>
        <v>1327.9499999999989</v>
      </c>
      <c r="E543" s="9">
        <v>0</v>
      </c>
      <c r="F543" s="9">
        <v>0</v>
      </c>
      <c r="G543" s="9">
        <v>0</v>
      </c>
      <c r="H543" s="9">
        <v>0</v>
      </c>
      <c r="I543" s="9">
        <v>0</v>
      </c>
      <c r="J543" s="9">
        <v>0</v>
      </c>
      <c r="K543" s="9">
        <v>0</v>
      </c>
      <c r="L543" s="9">
        <v>0</v>
      </c>
      <c r="M543" s="9">
        <v>155.00000000000182</v>
      </c>
      <c r="N543" s="9">
        <v>77.500000000001819</v>
      </c>
      <c r="O543" s="9">
        <v>223.399999999996</v>
      </c>
      <c r="P543" s="9">
        <v>267.89999999999418</v>
      </c>
      <c r="Q543" s="9">
        <v>604.15000000000509</v>
      </c>
      <c r="R543" s="68"/>
      <c r="S543" s="68"/>
      <c r="T543" s="68"/>
      <c r="U543" s="396"/>
      <c r="V543" s="68"/>
      <c r="W543" s="68"/>
    </row>
    <row r="544" spans="1:23" ht="15.75">
      <c r="A544" t="s">
        <v>21</v>
      </c>
      <c r="D544" s="34">
        <f t="shared" si="19"/>
        <v>1615.0999999999913</v>
      </c>
      <c r="E544" s="9">
        <v>0</v>
      </c>
      <c r="F544" s="9">
        <v>0</v>
      </c>
      <c r="G544" s="9">
        <v>0</v>
      </c>
      <c r="H544" s="9">
        <v>0</v>
      </c>
      <c r="I544" s="9">
        <v>0</v>
      </c>
      <c r="J544" s="9">
        <v>0</v>
      </c>
      <c r="K544" s="9">
        <v>0</v>
      </c>
      <c r="L544" s="9">
        <v>0</v>
      </c>
      <c r="M544" s="9">
        <v>268.49999999999636</v>
      </c>
      <c r="N544" s="9">
        <v>210.49999999999636</v>
      </c>
      <c r="O544" s="9">
        <v>200.70000000000073</v>
      </c>
      <c r="P544" s="9">
        <v>155.09999999999854</v>
      </c>
      <c r="Q544" s="9">
        <v>780.29999999999927</v>
      </c>
      <c r="R544" s="28"/>
      <c r="S544" s="28"/>
      <c r="T544" s="68"/>
      <c r="U544" s="397"/>
      <c r="V544" s="68"/>
      <c r="W544" s="68"/>
    </row>
    <row r="545" spans="1:23" ht="15.75">
      <c r="A545" s="3" t="s">
        <v>141</v>
      </c>
      <c r="D545" s="34">
        <f t="shared" si="19"/>
        <v>1240.1999999999971</v>
      </c>
      <c r="E545" s="9">
        <v>0</v>
      </c>
      <c r="F545" s="9">
        <v>0</v>
      </c>
      <c r="G545" s="9">
        <v>0</v>
      </c>
      <c r="H545" s="9">
        <v>0</v>
      </c>
      <c r="I545" s="9">
        <v>0</v>
      </c>
      <c r="J545" s="9">
        <v>0</v>
      </c>
      <c r="K545" s="9">
        <v>0</v>
      </c>
      <c r="L545" s="9">
        <v>0</v>
      </c>
      <c r="M545" s="9">
        <v>215.49999999999818</v>
      </c>
      <c r="N545" s="9">
        <v>170.49999999999818</v>
      </c>
      <c r="O545" s="9">
        <v>402.70000000000073</v>
      </c>
      <c r="P545" s="9">
        <v>84</v>
      </c>
      <c r="Q545" s="9">
        <v>367.5</v>
      </c>
      <c r="R545" s="68"/>
      <c r="S545" s="68"/>
      <c r="T545" s="68"/>
      <c r="U545" s="396"/>
      <c r="V545" s="68"/>
      <c r="W545" s="68"/>
    </row>
    <row r="546" spans="1:23" ht="15.75">
      <c r="A546" s="65" t="s">
        <v>2256</v>
      </c>
      <c r="B546" s="3"/>
      <c r="C546" s="3"/>
      <c r="D546" s="34">
        <f t="shared" si="19"/>
        <v>390.90000000000327</v>
      </c>
      <c r="E546" s="9">
        <v>0</v>
      </c>
      <c r="F546" s="9">
        <v>0</v>
      </c>
      <c r="G546" s="9">
        <v>0</v>
      </c>
      <c r="H546" s="9">
        <v>0</v>
      </c>
      <c r="I546" s="9">
        <v>0</v>
      </c>
      <c r="J546" s="9">
        <v>0</v>
      </c>
      <c r="K546" s="9">
        <v>0</v>
      </c>
      <c r="L546" s="9">
        <v>0</v>
      </c>
      <c r="M546" s="9">
        <v>114.50000000000364</v>
      </c>
      <c r="N546" s="9">
        <v>105.50000000000364</v>
      </c>
      <c r="O546" s="9">
        <v>53.199999999998909</v>
      </c>
      <c r="P546" s="9">
        <v>0</v>
      </c>
      <c r="Q546" s="9">
        <v>117.69999999999709</v>
      </c>
      <c r="R546" s="294"/>
      <c r="S546" s="294"/>
      <c r="T546" s="68"/>
      <c r="U546" s="397"/>
      <c r="V546" s="68"/>
      <c r="W546" s="68"/>
    </row>
    <row r="547" spans="1:23" ht="15.75">
      <c r="A547" s="65" t="s">
        <v>2257</v>
      </c>
      <c r="B547" s="3"/>
      <c r="C547" s="3"/>
      <c r="D547" s="34">
        <f t="shared" si="19"/>
        <v>1581.4999999999854</v>
      </c>
      <c r="E547" s="9">
        <v>0</v>
      </c>
      <c r="F547" s="9">
        <v>0</v>
      </c>
      <c r="G547" s="9">
        <v>0</v>
      </c>
      <c r="H547" s="9">
        <v>0</v>
      </c>
      <c r="I547" s="9">
        <v>0</v>
      </c>
      <c r="J547" s="9">
        <v>0</v>
      </c>
      <c r="K547" s="9">
        <v>0</v>
      </c>
      <c r="L547" s="9">
        <v>0</v>
      </c>
      <c r="M547" s="9">
        <v>265.5</v>
      </c>
      <c r="N547" s="9">
        <v>107.5</v>
      </c>
      <c r="O547" s="9">
        <v>274.49999999999636</v>
      </c>
      <c r="P547" s="9">
        <v>256.19999999999709</v>
      </c>
      <c r="Q547" s="9">
        <v>677.799999999992</v>
      </c>
      <c r="R547" s="294"/>
      <c r="S547" s="294"/>
      <c r="T547" s="68"/>
      <c r="U547" s="397"/>
      <c r="V547" s="68"/>
      <c r="W547" s="68"/>
    </row>
    <row r="548" spans="1:23" ht="15.75">
      <c r="A548" s="87" t="s">
        <v>1825</v>
      </c>
      <c r="B548" s="3"/>
      <c r="C548" s="3"/>
      <c r="D548" s="34">
        <f t="shared" si="19"/>
        <v>1620.0000000000055</v>
      </c>
      <c r="E548" s="9">
        <v>0</v>
      </c>
      <c r="F548" s="9">
        <v>0</v>
      </c>
      <c r="G548" s="9">
        <v>0</v>
      </c>
      <c r="H548" s="9">
        <v>0</v>
      </c>
      <c r="I548" s="9">
        <v>0</v>
      </c>
      <c r="J548" s="9">
        <v>0</v>
      </c>
      <c r="K548" s="9">
        <v>0</v>
      </c>
      <c r="L548" s="9">
        <v>0</v>
      </c>
      <c r="M548" s="9">
        <v>226.5</v>
      </c>
      <c r="N548" s="9">
        <v>94</v>
      </c>
      <c r="O548" s="9">
        <v>296.00000000000364</v>
      </c>
      <c r="P548" s="9">
        <v>105.00000000000546</v>
      </c>
      <c r="Q548" s="9">
        <v>898.49999999999636</v>
      </c>
      <c r="R548" s="235"/>
      <c r="S548" s="235"/>
      <c r="T548" s="68"/>
      <c r="U548" s="397"/>
      <c r="V548" s="68"/>
      <c r="W548" s="68"/>
    </row>
    <row r="549" spans="1:23" ht="15.75">
      <c r="A549" s="3" t="s">
        <v>833</v>
      </c>
      <c r="B549" s="3"/>
      <c r="C549" s="3"/>
      <c r="D549" s="34">
        <f t="shared" si="19"/>
        <v>742.80000000001746</v>
      </c>
      <c r="E549" s="9">
        <v>0</v>
      </c>
      <c r="F549" s="9">
        <v>0</v>
      </c>
      <c r="G549" s="9">
        <v>0</v>
      </c>
      <c r="H549" s="9">
        <v>0</v>
      </c>
      <c r="I549" s="9">
        <v>0</v>
      </c>
      <c r="J549" s="9">
        <v>0</v>
      </c>
      <c r="K549" s="9">
        <v>0</v>
      </c>
      <c r="L549" s="9">
        <v>0</v>
      </c>
      <c r="M549" s="9">
        <v>108.50000000000364</v>
      </c>
      <c r="N549" s="9">
        <v>138.50000000000364</v>
      </c>
      <c r="O549" s="9">
        <v>230.50000000000364</v>
      </c>
      <c r="P549" s="9">
        <v>0</v>
      </c>
      <c r="Q549" s="9">
        <v>265.30000000000655</v>
      </c>
      <c r="R549" s="68"/>
      <c r="S549" s="68"/>
      <c r="T549" s="68"/>
      <c r="U549" s="397"/>
      <c r="V549" s="68"/>
      <c r="W549" s="68"/>
    </row>
    <row r="550" spans="1:23" ht="15.75">
      <c r="A550" s="3" t="s">
        <v>834</v>
      </c>
      <c r="B550" s="3"/>
      <c r="C550" s="3"/>
      <c r="D550" s="34">
        <f t="shared" si="19"/>
        <v>1286.6000000000104</v>
      </c>
      <c r="E550" s="9">
        <v>0</v>
      </c>
      <c r="F550" s="9">
        <v>13.999999999999091</v>
      </c>
      <c r="G550" s="9">
        <v>0</v>
      </c>
      <c r="H550" s="9">
        <v>0</v>
      </c>
      <c r="I550" s="9">
        <v>0</v>
      </c>
      <c r="J550" s="9">
        <v>0</v>
      </c>
      <c r="K550" s="9">
        <v>0</v>
      </c>
      <c r="L550" s="9">
        <v>0</v>
      </c>
      <c r="M550" s="9">
        <v>144.50000000000182</v>
      </c>
      <c r="N550" s="9">
        <v>209.00000000000182</v>
      </c>
      <c r="O550" s="9">
        <v>236.50000000000546</v>
      </c>
      <c r="P550" s="9">
        <v>61.600000000005821</v>
      </c>
      <c r="Q550" s="9">
        <v>620.99999999999636</v>
      </c>
      <c r="R550" s="68"/>
      <c r="S550" s="68"/>
      <c r="T550" s="68"/>
      <c r="U550" s="396"/>
      <c r="V550" s="68"/>
      <c r="W550" s="68"/>
    </row>
    <row r="551" spans="1:23" ht="15.75">
      <c r="A551" s="65" t="s">
        <v>23</v>
      </c>
      <c r="D551" s="34">
        <f t="shared" si="19"/>
        <v>826.24999999998181</v>
      </c>
      <c r="E551" s="9">
        <v>0</v>
      </c>
      <c r="F551" s="9">
        <v>0</v>
      </c>
      <c r="G551" s="9">
        <v>0</v>
      </c>
      <c r="H551" s="9">
        <v>0</v>
      </c>
      <c r="I551" s="9">
        <v>0</v>
      </c>
      <c r="J551" s="9">
        <v>0</v>
      </c>
      <c r="K551" s="9">
        <v>0</v>
      </c>
      <c r="L551" s="9">
        <v>0</v>
      </c>
      <c r="M551" s="9">
        <v>124.99999999999636</v>
      </c>
      <c r="N551" s="9">
        <v>120.99999999999636</v>
      </c>
      <c r="O551" s="9">
        <v>166.49999999999272</v>
      </c>
      <c r="P551" s="9">
        <v>0</v>
      </c>
      <c r="Q551" s="9">
        <v>413.74999999999636</v>
      </c>
      <c r="R551" s="294"/>
      <c r="S551" s="294"/>
      <c r="T551" s="68"/>
      <c r="U551" s="396"/>
      <c r="V551" s="68"/>
      <c r="W551" s="68"/>
    </row>
    <row r="552" spans="1:23" ht="15.75">
      <c r="A552" s="65" t="s">
        <v>25</v>
      </c>
      <c r="D552" s="34">
        <f t="shared" si="19"/>
        <v>1302.3000000000011</v>
      </c>
      <c r="E552" s="9">
        <v>0</v>
      </c>
      <c r="F552" s="9">
        <v>0</v>
      </c>
      <c r="G552" s="9">
        <v>0</v>
      </c>
      <c r="H552" s="9">
        <v>0</v>
      </c>
      <c r="I552" s="9">
        <v>0</v>
      </c>
      <c r="J552" s="9">
        <v>0</v>
      </c>
      <c r="K552" s="9">
        <v>0</v>
      </c>
      <c r="L552" s="9">
        <v>0</v>
      </c>
      <c r="M552" s="9">
        <v>240.50000000000364</v>
      </c>
      <c r="N552" s="9">
        <v>196.50000000000182</v>
      </c>
      <c r="O552" s="9">
        <v>370.99999999999636</v>
      </c>
      <c r="P552" s="9">
        <v>72.799999999995634</v>
      </c>
      <c r="Q552" s="9">
        <v>421.50000000000364</v>
      </c>
      <c r="R552" s="294"/>
      <c r="S552" s="294"/>
      <c r="T552" s="68"/>
      <c r="U552" s="397"/>
      <c r="V552" s="68"/>
      <c r="W552" s="68"/>
    </row>
    <row r="553" spans="1:23" ht="15.75">
      <c r="A553" s="87" t="s">
        <v>1835</v>
      </c>
      <c r="D553" s="34">
        <f t="shared" si="19"/>
        <v>1468.3000000000175</v>
      </c>
      <c r="E553" s="9">
        <v>15.900000000000546</v>
      </c>
      <c r="F553" s="9">
        <v>18.000000000000909</v>
      </c>
      <c r="G553" s="9">
        <v>0</v>
      </c>
      <c r="H553" s="9">
        <v>0</v>
      </c>
      <c r="I553" s="9">
        <v>0</v>
      </c>
      <c r="J553" s="9">
        <v>0</v>
      </c>
      <c r="K553" s="9">
        <v>0</v>
      </c>
      <c r="L553" s="9">
        <v>0</v>
      </c>
      <c r="M553" s="9">
        <v>235.00000000000182</v>
      </c>
      <c r="N553" s="9">
        <v>124.50000000000182</v>
      </c>
      <c r="O553" s="9">
        <v>259.80000000000291</v>
      </c>
      <c r="P553" s="9">
        <v>185.30000000000291</v>
      </c>
      <c r="Q553" s="9">
        <v>629.80000000000655</v>
      </c>
      <c r="R553" s="235"/>
      <c r="S553" s="235"/>
      <c r="T553" s="68"/>
      <c r="U553" s="396"/>
      <c r="V553" s="68"/>
      <c r="W553" s="68"/>
    </row>
    <row r="554" spans="1:23" ht="15.75">
      <c r="A554" s="87" t="s">
        <v>1842</v>
      </c>
      <c r="D554" s="34">
        <f t="shared" si="19"/>
        <v>867.00000000000728</v>
      </c>
      <c r="E554" s="9">
        <v>0</v>
      </c>
      <c r="F554" s="9">
        <v>0</v>
      </c>
      <c r="G554" s="9">
        <v>0</v>
      </c>
      <c r="H554" s="9">
        <v>0</v>
      </c>
      <c r="I554" s="9">
        <v>0</v>
      </c>
      <c r="J554" s="9">
        <v>0</v>
      </c>
      <c r="K554" s="9">
        <v>0</v>
      </c>
      <c r="L554" s="9">
        <v>0</v>
      </c>
      <c r="M554" s="9">
        <v>149.5</v>
      </c>
      <c r="N554" s="9">
        <v>112.5</v>
      </c>
      <c r="O554" s="9">
        <v>291.90000000000873</v>
      </c>
      <c r="P554" s="9">
        <v>0</v>
      </c>
      <c r="Q554" s="9">
        <v>313.09999999999854</v>
      </c>
      <c r="R554" s="235"/>
      <c r="S554" s="235"/>
      <c r="T554" s="68"/>
      <c r="U554" s="396"/>
      <c r="V554" s="68"/>
      <c r="W554" s="68"/>
    </row>
    <row r="555" spans="1:23" ht="15.75">
      <c r="A555" s="87" t="s">
        <v>1837</v>
      </c>
      <c r="D555" s="34">
        <f t="shared" si="19"/>
        <v>921.64999999999054</v>
      </c>
      <c r="E555" s="9">
        <v>0</v>
      </c>
      <c r="F555" s="9">
        <v>0</v>
      </c>
      <c r="G555" s="9">
        <v>0</v>
      </c>
      <c r="H555" s="9">
        <v>0</v>
      </c>
      <c r="I555" s="9">
        <v>0</v>
      </c>
      <c r="J555" s="9">
        <v>0</v>
      </c>
      <c r="K555" s="9">
        <v>0</v>
      </c>
      <c r="L555" s="9">
        <v>0</v>
      </c>
      <c r="M555" s="9">
        <v>115.49999999999818</v>
      </c>
      <c r="N555" s="9">
        <v>115.99999999999818</v>
      </c>
      <c r="O555" s="9">
        <v>395.39999999999782</v>
      </c>
      <c r="P555" s="9">
        <v>0</v>
      </c>
      <c r="Q555" s="9">
        <v>294.74999999999636</v>
      </c>
      <c r="R555" s="235"/>
      <c r="S555" s="235"/>
      <c r="T555" s="68"/>
      <c r="U555" s="396"/>
      <c r="V555" s="68"/>
      <c r="W555" s="68"/>
    </row>
    <row r="556" spans="1:23" ht="15.75">
      <c r="A556" s="65" t="s">
        <v>2258</v>
      </c>
      <c r="D556" s="34">
        <f t="shared" si="19"/>
        <v>913.04999999997108</v>
      </c>
      <c r="E556" s="9">
        <v>0</v>
      </c>
      <c r="F556" s="9">
        <v>0</v>
      </c>
      <c r="G556" s="9">
        <v>21.000000000000909</v>
      </c>
      <c r="H556" s="9">
        <v>0</v>
      </c>
      <c r="I556" s="9">
        <v>0</v>
      </c>
      <c r="J556" s="9">
        <v>0</v>
      </c>
      <c r="K556" s="9">
        <v>0</v>
      </c>
      <c r="L556" s="9">
        <v>0</v>
      </c>
      <c r="M556" s="9">
        <v>213.99999999999818</v>
      </c>
      <c r="N556" s="9">
        <v>19.999999999998181</v>
      </c>
      <c r="O556" s="9">
        <v>114.69999999998981</v>
      </c>
      <c r="P556" s="9">
        <v>83.999999999989086</v>
      </c>
      <c r="Q556" s="9">
        <v>459.34999999999491</v>
      </c>
      <c r="R556" s="294"/>
      <c r="S556" s="294"/>
      <c r="T556" s="68"/>
      <c r="U556" s="397"/>
      <c r="V556" s="68"/>
      <c r="W556" s="68"/>
    </row>
    <row r="557" spans="1:23" ht="15.75">
      <c r="A557" s="3" t="s">
        <v>817</v>
      </c>
      <c r="D557" s="34">
        <f t="shared" si="19"/>
        <v>768.55000000001019</v>
      </c>
      <c r="E557" s="9">
        <v>0</v>
      </c>
      <c r="F557" s="9">
        <v>0</v>
      </c>
      <c r="G557" s="9">
        <v>0</v>
      </c>
      <c r="H557" s="9">
        <v>0</v>
      </c>
      <c r="I557" s="9">
        <v>0</v>
      </c>
      <c r="J557" s="9">
        <v>0</v>
      </c>
      <c r="K557" s="9">
        <v>0</v>
      </c>
      <c r="L557" s="9">
        <v>0</v>
      </c>
      <c r="M557" s="9">
        <v>139.50000000000182</v>
      </c>
      <c r="N557" s="9">
        <v>89.000000000001819</v>
      </c>
      <c r="O557" s="9">
        <v>266.30000000000291</v>
      </c>
      <c r="P557" s="9">
        <v>0</v>
      </c>
      <c r="Q557" s="9">
        <v>273.75000000000364</v>
      </c>
      <c r="R557" s="68"/>
      <c r="S557" s="68"/>
      <c r="T557" s="68"/>
      <c r="U557" s="396"/>
      <c r="V557" s="68"/>
      <c r="W557" s="68"/>
    </row>
    <row r="558" spans="1:23" ht="15.75">
      <c r="A558" s="65" t="s">
        <v>27</v>
      </c>
      <c r="B558" s="3"/>
      <c r="C558" s="3"/>
      <c r="D558" s="34">
        <f t="shared" si="19"/>
        <v>1178.9999999999891</v>
      </c>
      <c r="E558" s="9">
        <v>0</v>
      </c>
      <c r="F558" s="9">
        <v>0</v>
      </c>
      <c r="G558" s="9">
        <v>0</v>
      </c>
      <c r="H558" s="9">
        <v>0</v>
      </c>
      <c r="I558" s="9">
        <v>0</v>
      </c>
      <c r="J558" s="9">
        <v>0</v>
      </c>
      <c r="K558" s="9">
        <v>0</v>
      </c>
      <c r="L558" s="9">
        <v>0</v>
      </c>
      <c r="M558" s="9">
        <v>161.99999999999636</v>
      </c>
      <c r="N558" s="9">
        <v>193.99999999999636</v>
      </c>
      <c r="O558" s="9">
        <v>245.29999999999563</v>
      </c>
      <c r="P558" s="9">
        <v>117.19999999999709</v>
      </c>
      <c r="Q558" s="9">
        <v>460.50000000000364</v>
      </c>
      <c r="R558" s="294"/>
      <c r="S558" s="294"/>
      <c r="T558" s="68"/>
      <c r="U558" s="396"/>
      <c r="V558" s="68"/>
      <c r="W558" s="68"/>
    </row>
    <row r="559" spans="1:23" ht="15.75">
      <c r="A559" s="3" t="s">
        <v>849</v>
      </c>
      <c r="D559" s="34">
        <f t="shared" si="19"/>
        <v>1790.9999999999927</v>
      </c>
      <c r="E559" s="9">
        <v>0</v>
      </c>
      <c r="F559" s="9">
        <v>0</v>
      </c>
      <c r="G559" s="9">
        <v>0</v>
      </c>
      <c r="H559" s="9">
        <v>0</v>
      </c>
      <c r="I559" s="9">
        <v>0</v>
      </c>
      <c r="J559" s="9">
        <v>0</v>
      </c>
      <c r="K559" s="9">
        <v>0</v>
      </c>
      <c r="L559" s="9">
        <v>0</v>
      </c>
      <c r="M559" s="9">
        <v>247.49999999999636</v>
      </c>
      <c r="N559" s="9">
        <v>177.99999999999636</v>
      </c>
      <c r="O559" s="9">
        <v>144.50000000000364</v>
      </c>
      <c r="P559" s="9">
        <v>346.49999999999636</v>
      </c>
      <c r="Q559" s="9">
        <v>874.5</v>
      </c>
      <c r="R559" s="68"/>
      <c r="S559" s="68"/>
      <c r="T559" s="68"/>
      <c r="U559" s="397"/>
      <c r="V559" s="68"/>
      <c r="W559" s="68"/>
    </row>
    <row r="560" spans="1:23" ht="15.75">
      <c r="A560" s="3" t="s">
        <v>154</v>
      </c>
      <c r="D560" s="34">
        <f t="shared" si="19"/>
        <v>1158.0000000000182</v>
      </c>
      <c r="E560" s="9">
        <v>0</v>
      </c>
      <c r="F560" s="9">
        <v>0</v>
      </c>
      <c r="G560" s="9">
        <v>0</v>
      </c>
      <c r="H560" s="9">
        <v>0</v>
      </c>
      <c r="I560" s="9">
        <v>0</v>
      </c>
      <c r="J560" s="9">
        <v>0</v>
      </c>
      <c r="K560" s="9">
        <v>0</v>
      </c>
      <c r="L560" s="9">
        <v>0</v>
      </c>
      <c r="M560" s="9">
        <v>183.5</v>
      </c>
      <c r="N560" s="9">
        <v>123</v>
      </c>
      <c r="O560" s="9">
        <v>186.60000000000582</v>
      </c>
      <c r="P560" s="9">
        <v>97.500000000003638</v>
      </c>
      <c r="Q560" s="9">
        <v>567.40000000000873</v>
      </c>
      <c r="R560" s="68"/>
      <c r="S560" s="68"/>
      <c r="T560" s="68"/>
      <c r="U560" s="396"/>
      <c r="V560" s="68"/>
      <c r="W560" s="68"/>
    </row>
    <row r="561" spans="1:23" ht="15.75">
      <c r="A561" s="3" t="s">
        <v>835</v>
      </c>
      <c r="D561" s="34">
        <f t="shared" si="19"/>
        <v>614.90000000000873</v>
      </c>
      <c r="E561" s="9">
        <v>0</v>
      </c>
      <c r="F561" s="9">
        <v>0</v>
      </c>
      <c r="G561" s="9">
        <v>0</v>
      </c>
      <c r="H561" s="9">
        <v>0</v>
      </c>
      <c r="I561" s="9">
        <v>0</v>
      </c>
      <c r="J561" s="9">
        <v>0</v>
      </c>
      <c r="K561" s="9">
        <v>0</v>
      </c>
      <c r="L561" s="9">
        <v>0</v>
      </c>
      <c r="M561" s="9">
        <v>136</v>
      </c>
      <c r="N561" s="9">
        <v>100</v>
      </c>
      <c r="O561" s="9">
        <v>25.200000000004366</v>
      </c>
      <c r="P561" s="9">
        <v>0</v>
      </c>
      <c r="Q561" s="9">
        <v>353.70000000000437</v>
      </c>
      <c r="R561" s="68"/>
      <c r="S561" s="68"/>
      <c r="T561" s="68"/>
      <c r="U561" s="396"/>
      <c r="V561" s="68"/>
      <c r="W561" s="68"/>
    </row>
    <row r="562" spans="1:23" ht="15.75">
      <c r="A562" t="s">
        <v>142</v>
      </c>
      <c r="B562" s="3"/>
      <c r="C562" s="3"/>
      <c r="D562" s="34">
        <f t="shared" si="19"/>
        <v>1118.2000000000298</v>
      </c>
      <c r="E562" s="9">
        <v>0</v>
      </c>
      <c r="F562" s="9">
        <v>0</v>
      </c>
      <c r="G562" s="9">
        <v>0</v>
      </c>
      <c r="H562" s="9">
        <v>0</v>
      </c>
      <c r="I562" s="9">
        <v>0</v>
      </c>
      <c r="J562" s="9">
        <v>0</v>
      </c>
      <c r="K562" s="9">
        <v>0</v>
      </c>
      <c r="L562" s="9">
        <v>0</v>
      </c>
      <c r="M562" s="9">
        <v>244.50000000000546</v>
      </c>
      <c r="N562" s="9">
        <v>89.500000000005457</v>
      </c>
      <c r="O562" s="9">
        <v>236</v>
      </c>
      <c r="P562" s="9">
        <v>61.600000000005821</v>
      </c>
      <c r="Q562" s="9">
        <v>486.6000000000131</v>
      </c>
      <c r="R562" s="28"/>
      <c r="S562" s="28"/>
      <c r="T562" s="68"/>
      <c r="U562" s="396"/>
      <c r="V562" s="68"/>
      <c r="W562" s="68"/>
    </row>
    <row r="563" spans="1:23" ht="15.75">
      <c r="A563" s="3" t="s">
        <v>809</v>
      </c>
      <c r="D563" s="34">
        <f t="shared" si="19"/>
        <v>1026.7999999999911</v>
      </c>
      <c r="E563" s="9">
        <v>0</v>
      </c>
      <c r="F563" s="9">
        <v>15.000000000000909</v>
      </c>
      <c r="G563" s="9">
        <v>0</v>
      </c>
      <c r="H563" s="9">
        <v>0</v>
      </c>
      <c r="I563" s="9">
        <v>0</v>
      </c>
      <c r="J563" s="9">
        <v>0</v>
      </c>
      <c r="K563" s="9">
        <v>0</v>
      </c>
      <c r="L563" s="9">
        <v>0</v>
      </c>
      <c r="M563" s="9">
        <v>146</v>
      </c>
      <c r="N563" s="9">
        <v>202.5</v>
      </c>
      <c r="O563" s="9">
        <v>191.40000000000327</v>
      </c>
      <c r="P563" s="9">
        <v>88.400000000001455</v>
      </c>
      <c r="Q563" s="9">
        <v>383.49999999998545</v>
      </c>
      <c r="R563" s="68"/>
      <c r="S563" s="68"/>
      <c r="T563" s="68"/>
      <c r="U563" s="396"/>
      <c r="V563" s="68"/>
      <c r="W563" s="68"/>
    </row>
    <row r="564" spans="1:23" ht="15.75">
      <c r="A564" s="87" t="s">
        <v>1841</v>
      </c>
      <c r="D564" s="34">
        <f t="shared" si="19"/>
        <v>775.9499999999789</v>
      </c>
      <c r="E564" s="9">
        <v>0</v>
      </c>
      <c r="F564" s="9">
        <v>0</v>
      </c>
      <c r="G564" s="9">
        <v>0</v>
      </c>
      <c r="H564" s="9">
        <v>0</v>
      </c>
      <c r="I564" s="9">
        <v>0</v>
      </c>
      <c r="J564" s="9">
        <v>0</v>
      </c>
      <c r="K564" s="9">
        <v>0</v>
      </c>
      <c r="L564" s="9">
        <v>0</v>
      </c>
      <c r="M564" s="9">
        <v>114.00000000000182</v>
      </c>
      <c r="N564" s="9">
        <v>104.00000000000182</v>
      </c>
      <c r="O564" s="9">
        <v>284.19999999998254</v>
      </c>
      <c r="P564" s="9">
        <v>0</v>
      </c>
      <c r="Q564" s="9">
        <v>273.74999999999272</v>
      </c>
      <c r="R564" s="235"/>
      <c r="S564" s="235"/>
      <c r="T564" s="68"/>
      <c r="U564" s="396"/>
      <c r="V564" s="68"/>
      <c r="W564" s="68"/>
    </row>
    <row r="565" spans="1:23" ht="15.75">
      <c r="A565" s="3" t="s">
        <v>850</v>
      </c>
      <c r="D565" s="34">
        <f t="shared" si="19"/>
        <v>1061.9000000000306</v>
      </c>
      <c r="E565" s="9">
        <v>0</v>
      </c>
      <c r="F565" s="9">
        <v>0</v>
      </c>
      <c r="G565" s="9">
        <v>0</v>
      </c>
      <c r="H565" s="9">
        <v>0</v>
      </c>
      <c r="I565" s="9">
        <v>0</v>
      </c>
      <c r="J565" s="9">
        <v>0</v>
      </c>
      <c r="K565" s="9">
        <v>0</v>
      </c>
      <c r="L565" s="9">
        <v>0</v>
      </c>
      <c r="M565" s="9">
        <v>196.00000000000546</v>
      </c>
      <c r="N565" s="9">
        <v>188.50000000000546</v>
      </c>
      <c r="O565" s="9">
        <v>297.90000000000509</v>
      </c>
      <c r="P565" s="9">
        <v>0</v>
      </c>
      <c r="Q565" s="9">
        <v>379.50000000001455</v>
      </c>
      <c r="R565" s="68"/>
      <c r="S565" s="68"/>
      <c r="T565" s="68"/>
      <c r="U565" s="396"/>
      <c r="V565" s="68"/>
      <c r="W565" s="68"/>
    </row>
    <row r="566" spans="1:23" ht="15.75">
      <c r="A566" s="65" t="s">
        <v>2281</v>
      </c>
      <c r="D566" s="34">
        <f t="shared" si="19"/>
        <v>955.10000000000582</v>
      </c>
      <c r="E566" s="9">
        <v>0</v>
      </c>
      <c r="F566" s="9">
        <v>0</v>
      </c>
      <c r="G566" s="9">
        <v>0</v>
      </c>
      <c r="H566" s="9">
        <v>0</v>
      </c>
      <c r="I566" s="9">
        <v>0</v>
      </c>
      <c r="J566" s="9">
        <v>0</v>
      </c>
      <c r="K566" s="9">
        <v>0</v>
      </c>
      <c r="L566" s="9">
        <v>0</v>
      </c>
      <c r="M566" s="9">
        <v>144.5</v>
      </c>
      <c r="N566" s="9">
        <v>133.5</v>
      </c>
      <c r="O566" s="9">
        <v>64.100000000002183</v>
      </c>
      <c r="P566" s="9">
        <v>159</v>
      </c>
      <c r="Q566" s="9">
        <v>454.00000000000364</v>
      </c>
      <c r="R566" s="294"/>
      <c r="S566" s="294"/>
      <c r="T566" s="68"/>
      <c r="U566" s="397"/>
      <c r="V566" s="68"/>
      <c r="W566" s="68"/>
    </row>
    <row r="567" spans="1:23" ht="15.75">
      <c r="A567" s="3" t="s">
        <v>820</v>
      </c>
      <c r="D567" s="34">
        <f t="shared" si="19"/>
        <v>1686.1999999999935</v>
      </c>
      <c r="E567" s="9">
        <v>0</v>
      </c>
      <c r="F567" s="9">
        <v>0</v>
      </c>
      <c r="G567" s="9">
        <v>0</v>
      </c>
      <c r="H567" s="9">
        <v>0</v>
      </c>
      <c r="I567" s="9">
        <v>0</v>
      </c>
      <c r="J567" s="9">
        <v>0</v>
      </c>
      <c r="K567" s="9">
        <v>0</v>
      </c>
      <c r="L567" s="9">
        <v>0</v>
      </c>
      <c r="M567" s="9">
        <v>227.50000000000182</v>
      </c>
      <c r="N567" s="9">
        <v>137.00000000000182</v>
      </c>
      <c r="O567" s="9">
        <v>176.99999999999636</v>
      </c>
      <c r="P567" s="9">
        <v>311.79999999999927</v>
      </c>
      <c r="Q567" s="9">
        <v>832.89999999999418</v>
      </c>
      <c r="R567" s="68"/>
      <c r="S567" s="68"/>
      <c r="T567" s="68"/>
      <c r="U567" s="396"/>
      <c r="V567" s="68"/>
      <c r="W567" s="68"/>
    </row>
    <row r="568" spans="1:23" ht="15.75">
      <c r="A568" s="3" t="s">
        <v>819</v>
      </c>
      <c r="D568" s="34">
        <f t="shared" si="19"/>
        <v>1104.3000000000065</v>
      </c>
      <c r="E568" s="9">
        <v>0</v>
      </c>
      <c r="F568" s="9">
        <v>0</v>
      </c>
      <c r="G568" s="9">
        <v>0</v>
      </c>
      <c r="H568" s="9">
        <v>0</v>
      </c>
      <c r="I568" s="9">
        <v>0</v>
      </c>
      <c r="J568" s="9">
        <v>0</v>
      </c>
      <c r="K568" s="9">
        <v>0</v>
      </c>
      <c r="L568" s="9">
        <v>0</v>
      </c>
      <c r="M568" s="9">
        <v>161.49999999999818</v>
      </c>
      <c r="N568" s="9">
        <v>97.999999999998181</v>
      </c>
      <c r="O568" s="9">
        <v>268</v>
      </c>
      <c r="P568" s="9">
        <v>146.40000000000146</v>
      </c>
      <c r="Q568" s="9">
        <v>430.40000000000873</v>
      </c>
      <c r="R568" s="68"/>
      <c r="S568" s="68"/>
      <c r="T568" s="68"/>
      <c r="U568" s="397"/>
      <c r="V568" s="68"/>
      <c r="W568" s="68"/>
    </row>
    <row r="569" spans="1:23" ht="15.75">
      <c r="A569" s="65" t="s">
        <v>2283</v>
      </c>
      <c r="D569" s="34">
        <f t="shared" si="19"/>
        <v>1038.5000000000127</v>
      </c>
      <c r="E569" s="9">
        <v>0</v>
      </c>
      <c r="F569" s="9">
        <v>0</v>
      </c>
      <c r="G569" s="9">
        <v>0</v>
      </c>
      <c r="H569" s="9">
        <v>0</v>
      </c>
      <c r="I569" s="9">
        <v>0</v>
      </c>
      <c r="J569" s="9">
        <v>0</v>
      </c>
      <c r="K569" s="9">
        <v>0</v>
      </c>
      <c r="L569" s="9">
        <v>0</v>
      </c>
      <c r="M569" s="9">
        <v>132.50000000000546</v>
      </c>
      <c r="N569" s="9">
        <v>94.000000000005457</v>
      </c>
      <c r="O569" s="9">
        <v>110.10000000000036</v>
      </c>
      <c r="P569" s="9">
        <v>138.70000000000073</v>
      </c>
      <c r="Q569" s="9">
        <v>563.20000000000073</v>
      </c>
      <c r="R569" s="294"/>
      <c r="S569" s="294"/>
      <c r="T569" s="68"/>
      <c r="U569" s="397"/>
      <c r="V569" s="68"/>
      <c r="W569" s="68"/>
    </row>
    <row r="570" spans="1:23" ht="15.75">
      <c r="A570" s="65" t="s">
        <v>2543</v>
      </c>
      <c r="D570" s="34">
        <f t="shared" si="19"/>
        <v>1439.4000000000106</v>
      </c>
      <c r="E570" s="9">
        <v>0</v>
      </c>
      <c r="F570" s="9">
        <v>0</v>
      </c>
      <c r="G570" s="9">
        <v>0</v>
      </c>
      <c r="H570" s="9">
        <v>0</v>
      </c>
      <c r="I570" s="9">
        <v>0</v>
      </c>
      <c r="J570" s="9">
        <v>0</v>
      </c>
      <c r="K570" s="9">
        <v>0</v>
      </c>
      <c r="L570" s="9">
        <v>0</v>
      </c>
      <c r="M570" s="9">
        <v>253</v>
      </c>
      <c r="N570" s="9">
        <v>96.500000000001819</v>
      </c>
      <c r="O570" s="9">
        <v>257.30000000000291</v>
      </c>
      <c r="P570" s="9">
        <v>190.90000000000509</v>
      </c>
      <c r="Q570" s="9">
        <v>641.70000000000073</v>
      </c>
      <c r="R570" s="294"/>
      <c r="S570" s="294"/>
      <c r="T570" s="68"/>
      <c r="U570" s="396"/>
      <c r="V570" s="68"/>
      <c r="W570" s="68"/>
    </row>
    <row r="571" spans="1:23" ht="15.75">
      <c r="A571" s="3" t="s">
        <v>804</v>
      </c>
      <c r="D571" s="34">
        <f t="shared" si="19"/>
        <v>779.09999999998035</v>
      </c>
      <c r="E571" s="9">
        <v>0</v>
      </c>
      <c r="F571" s="9">
        <v>0</v>
      </c>
      <c r="G571" s="9">
        <v>0</v>
      </c>
      <c r="H571" s="9">
        <v>0</v>
      </c>
      <c r="I571" s="9">
        <v>0</v>
      </c>
      <c r="J571" s="9">
        <v>0</v>
      </c>
      <c r="K571" s="9">
        <v>0</v>
      </c>
      <c r="L571" s="9">
        <v>0</v>
      </c>
      <c r="M571" s="9">
        <v>171.99999999999272</v>
      </c>
      <c r="N571" s="9">
        <v>118.99999999999272</v>
      </c>
      <c r="O571" s="9">
        <v>190.49999999999636</v>
      </c>
      <c r="P571" s="9">
        <v>0</v>
      </c>
      <c r="Q571" s="9">
        <v>297.59999999999854</v>
      </c>
      <c r="R571" s="68"/>
      <c r="S571" s="68"/>
      <c r="T571" s="68"/>
      <c r="U571" s="397"/>
      <c r="V571" s="68"/>
      <c r="W571" s="68"/>
    </row>
    <row r="572" spans="1:23" ht="15.75">
      <c r="A572" s="65" t="s">
        <v>2259</v>
      </c>
      <c r="D572" s="34">
        <f t="shared" ref="D572:D588" si="20">SUM(E572:DZ572)</f>
        <v>778.50000000000637</v>
      </c>
      <c r="E572" s="9">
        <v>0</v>
      </c>
      <c r="F572" s="9">
        <v>11.999999999999091</v>
      </c>
      <c r="G572" s="9">
        <v>0</v>
      </c>
      <c r="H572" s="9">
        <v>0</v>
      </c>
      <c r="I572" s="9">
        <v>0</v>
      </c>
      <c r="J572" s="9">
        <v>0</v>
      </c>
      <c r="K572" s="9">
        <v>0</v>
      </c>
      <c r="L572" s="9">
        <v>0</v>
      </c>
      <c r="M572" s="9">
        <v>189</v>
      </c>
      <c r="N572" s="9">
        <v>102</v>
      </c>
      <c r="O572" s="9">
        <v>105.00000000000364</v>
      </c>
      <c r="P572" s="9">
        <v>61.600000000005821</v>
      </c>
      <c r="Q572" s="9">
        <v>308.89999999999782</v>
      </c>
      <c r="R572" s="294"/>
      <c r="S572" s="294"/>
      <c r="T572" s="68"/>
      <c r="U572" s="397"/>
      <c r="V572" s="68"/>
      <c r="W572" s="68"/>
    </row>
    <row r="573" spans="1:23" ht="15.75">
      <c r="A573" s="65" t="s">
        <v>2217</v>
      </c>
      <c r="B573" s="3"/>
      <c r="C573" s="3"/>
      <c r="D573" s="34">
        <f t="shared" si="20"/>
        <v>791.20000000001164</v>
      </c>
      <c r="E573" s="9">
        <v>0</v>
      </c>
      <c r="F573" s="9">
        <v>0</v>
      </c>
      <c r="G573" s="9">
        <v>0</v>
      </c>
      <c r="H573" s="9">
        <v>0</v>
      </c>
      <c r="I573" s="9">
        <v>0</v>
      </c>
      <c r="J573" s="9">
        <v>0</v>
      </c>
      <c r="K573" s="9">
        <v>0</v>
      </c>
      <c r="L573" s="9">
        <v>0</v>
      </c>
      <c r="M573" s="9">
        <v>125.5</v>
      </c>
      <c r="N573" s="9">
        <v>105.5</v>
      </c>
      <c r="O573" s="9">
        <v>307.80000000001019</v>
      </c>
      <c r="P573" s="9">
        <v>18.200000000008004</v>
      </c>
      <c r="Q573" s="9">
        <v>234.19999999999345</v>
      </c>
      <c r="R573" s="294"/>
      <c r="S573" s="294"/>
      <c r="T573" s="68"/>
      <c r="U573" s="396"/>
      <c r="V573" s="68"/>
      <c r="W573" s="68"/>
    </row>
    <row r="574" spans="1:23" ht="15.75">
      <c r="A574" s="65" t="s">
        <v>31</v>
      </c>
      <c r="D574" s="34">
        <f t="shared" si="20"/>
        <v>1660.9000000000269</v>
      </c>
      <c r="E574" s="9">
        <v>0</v>
      </c>
      <c r="F574" s="9">
        <v>0</v>
      </c>
      <c r="G574" s="9">
        <v>0</v>
      </c>
      <c r="H574" s="9">
        <v>0</v>
      </c>
      <c r="I574" s="9">
        <v>0</v>
      </c>
      <c r="J574" s="9">
        <v>0</v>
      </c>
      <c r="K574" s="9">
        <v>0</v>
      </c>
      <c r="L574" s="9">
        <v>0</v>
      </c>
      <c r="M574" s="9">
        <v>223.50000000000546</v>
      </c>
      <c r="N574" s="9">
        <v>180.00000000000546</v>
      </c>
      <c r="O574" s="9">
        <v>277.10000000000218</v>
      </c>
      <c r="P574" s="9">
        <v>178.10000000000582</v>
      </c>
      <c r="Q574" s="9">
        <v>802.200000000008</v>
      </c>
      <c r="R574" s="294"/>
      <c r="S574" s="294"/>
      <c r="T574" s="68"/>
      <c r="U574" s="396"/>
      <c r="V574" s="68"/>
      <c r="W574" s="68"/>
    </row>
    <row r="575" spans="1:23" ht="15.75">
      <c r="A575" s="3" t="s">
        <v>861</v>
      </c>
      <c r="D575" s="34">
        <f t="shared" si="20"/>
        <v>1033.0999999999767</v>
      </c>
      <c r="E575" s="9">
        <v>0</v>
      </c>
      <c r="F575" s="9">
        <v>0</v>
      </c>
      <c r="G575" s="9">
        <v>0</v>
      </c>
      <c r="H575" s="9">
        <v>0</v>
      </c>
      <c r="I575" s="9">
        <v>0</v>
      </c>
      <c r="J575" s="9">
        <v>0</v>
      </c>
      <c r="K575" s="9">
        <v>0</v>
      </c>
      <c r="L575" s="9">
        <v>0</v>
      </c>
      <c r="M575" s="9">
        <v>112.49999999999818</v>
      </c>
      <c r="N575" s="9">
        <v>299.49999999999818</v>
      </c>
      <c r="O575" s="9">
        <v>368.59999999999127</v>
      </c>
      <c r="P575" s="9">
        <v>0</v>
      </c>
      <c r="Q575" s="9">
        <v>252.49999999998909</v>
      </c>
      <c r="R575" s="68"/>
      <c r="S575" s="68"/>
      <c r="T575" s="68"/>
      <c r="U575" s="396"/>
      <c r="V575" s="68"/>
      <c r="W575" s="68"/>
    </row>
    <row r="576" spans="1:23" ht="15.75">
      <c r="A576" s="3" t="s">
        <v>826</v>
      </c>
      <c r="B576" s="3"/>
      <c r="C576" s="3"/>
      <c r="D576" s="34">
        <f t="shared" si="20"/>
        <v>957.84999999999491</v>
      </c>
      <c r="E576" s="9">
        <v>0</v>
      </c>
      <c r="F576" s="9">
        <v>0</v>
      </c>
      <c r="G576" s="9">
        <v>0</v>
      </c>
      <c r="H576" s="9">
        <v>0</v>
      </c>
      <c r="I576" s="9">
        <v>0</v>
      </c>
      <c r="J576" s="9">
        <v>0</v>
      </c>
      <c r="K576" s="9">
        <v>0</v>
      </c>
      <c r="L576" s="9">
        <v>0</v>
      </c>
      <c r="M576" s="9">
        <v>188.99999999999818</v>
      </c>
      <c r="N576" s="9">
        <v>116.99999999999818</v>
      </c>
      <c r="O576" s="9">
        <v>249.49999999999636</v>
      </c>
      <c r="P576" s="9">
        <v>0</v>
      </c>
      <c r="Q576" s="9">
        <v>402.35000000000218</v>
      </c>
      <c r="R576" s="68"/>
      <c r="S576" s="68"/>
      <c r="T576" s="68"/>
      <c r="U576" s="396"/>
      <c r="V576" s="68"/>
      <c r="W576" s="68"/>
    </row>
    <row r="577" spans="1:23" ht="15.75">
      <c r="A577" s="3" t="s">
        <v>853</v>
      </c>
      <c r="D577" s="34">
        <f t="shared" si="20"/>
        <v>1268.0499999999829</v>
      </c>
      <c r="E577" s="9">
        <v>0</v>
      </c>
      <c r="F577" s="9">
        <v>0</v>
      </c>
      <c r="G577" s="9">
        <v>0</v>
      </c>
      <c r="H577" s="9">
        <v>0</v>
      </c>
      <c r="I577" s="9">
        <v>0</v>
      </c>
      <c r="J577" s="9">
        <v>0</v>
      </c>
      <c r="K577" s="9">
        <v>0</v>
      </c>
      <c r="L577" s="9">
        <v>0</v>
      </c>
      <c r="M577" s="9">
        <v>183</v>
      </c>
      <c r="N577" s="9">
        <v>77.5</v>
      </c>
      <c r="O577" s="9">
        <v>271.49999999999818</v>
      </c>
      <c r="P577" s="9">
        <v>143.49999999999636</v>
      </c>
      <c r="Q577" s="9">
        <v>592.54999999998836</v>
      </c>
      <c r="R577" s="68"/>
      <c r="S577" s="68"/>
      <c r="T577" s="68"/>
      <c r="U577" s="397"/>
      <c r="V577" s="68"/>
      <c r="W577" s="68"/>
    </row>
    <row r="578" spans="1:23" ht="15.75">
      <c r="A578" s="65" t="s">
        <v>33</v>
      </c>
      <c r="B578" s="3"/>
      <c r="C578" s="3"/>
      <c r="D578" s="34">
        <f t="shared" si="20"/>
        <v>1077.5000000000064</v>
      </c>
      <c r="E578" s="9">
        <v>0</v>
      </c>
      <c r="F578" s="9">
        <v>0</v>
      </c>
      <c r="G578" s="9">
        <v>20.999999999999091</v>
      </c>
      <c r="H578" s="9">
        <v>0</v>
      </c>
      <c r="I578" s="9">
        <v>0</v>
      </c>
      <c r="J578" s="9">
        <v>0</v>
      </c>
      <c r="K578" s="9">
        <v>0</v>
      </c>
      <c r="L578" s="9">
        <v>0</v>
      </c>
      <c r="M578" s="9">
        <v>184.00000000000546</v>
      </c>
      <c r="N578" s="9">
        <v>142.50000000000546</v>
      </c>
      <c r="O578" s="9">
        <v>254.89999999999782</v>
      </c>
      <c r="P578" s="9">
        <v>0</v>
      </c>
      <c r="Q578" s="9">
        <v>475.09999999999854</v>
      </c>
      <c r="R578" s="294"/>
      <c r="S578" s="294"/>
      <c r="T578" s="68"/>
      <c r="U578" s="396"/>
      <c r="V578" s="68"/>
      <c r="W578" s="68"/>
    </row>
    <row r="579" spans="1:23" ht="15.75">
      <c r="A579" s="65" t="s">
        <v>37</v>
      </c>
      <c r="D579" s="34">
        <f t="shared" si="20"/>
        <v>995.70000000001528</v>
      </c>
      <c r="E579" s="9">
        <v>0</v>
      </c>
      <c r="F579" s="9">
        <v>0</v>
      </c>
      <c r="G579" s="9">
        <v>0</v>
      </c>
      <c r="H579" s="9">
        <v>0</v>
      </c>
      <c r="I579" s="9">
        <v>0</v>
      </c>
      <c r="J579" s="9">
        <v>0</v>
      </c>
      <c r="K579" s="9">
        <v>0</v>
      </c>
      <c r="L579" s="9">
        <v>0</v>
      </c>
      <c r="M579" s="9">
        <v>204.49999999999818</v>
      </c>
      <c r="N579" s="9">
        <v>107.49999999999818</v>
      </c>
      <c r="O579" s="9">
        <v>233.70000000000437</v>
      </c>
      <c r="P579" s="9">
        <v>0</v>
      </c>
      <c r="Q579" s="9">
        <v>450.00000000001455</v>
      </c>
      <c r="R579" s="294"/>
      <c r="S579" s="294"/>
      <c r="T579" s="68"/>
      <c r="U579" s="396"/>
      <c r="V579" s="68"/>
      <c r="W579" s="68"/>
    </row>
    <row r="580" spans="1:23" ht="15.75">
      <c r="A580" t="s">
        <v>143</v>
      </c>
      <c r="D580" s="34">
        <f t="shared" si="20"/>
        <v>1524.9000000000233</v>
      </c>
      <c r="E580" s="9">
        <v>0</v>
      </c>
      <c r="F580" s="9">
        <v>0</v>
      </c>
      <c r="G580" s="9">
        <v>0</v>
      </c>
      <c r="H580" s="9">
        <v>0</v>
      </c>
      <c r="I580" s="9">
        <v>0</v>
      </c>
      <c r="J580" s="9">
        <v>0</v>
      </c>
      <c r="K580" s="9">
        <v>0</v>
      </c>
      <c r="L580" s="9">
        <v>0</v>
      </c>
      <c r="M580" s="9">
        <v>229.5</v>
      </c>
      <c r="N580" s="9">
        <v>195</v>
      </c>
      <c r="O580" s="9">
        <v>265.60000000000582</v>
      </c>
      <c r="P580" s="9">
        <v>131.20000000000437</v>
      </c>
      <c r="Q580" s="9">
        <v>703.6000000000131</v>
      </c>
      <c r="R580" s="28"/>
      <c r="S580" s="28"/>
      <c r="T580" s="68"/>
      <c r="U580" s="396"/>
      <c r="V580" s="68"/>
      <c r="W580" s="68"/>
    </row>
    <row r="581" spans="1:23" ht="15.75">
      <c r="A581" s="87" t="s">
        <v>1843</v>
      </c>
      <c r="D581" s="34">
        <f t="shared" si="20"/>
        <v>1225.200000000008</v>
      </c>
      <c r="E581" s="9">
        <v>0</v>
      </c>
      <c r="F581" s="9">
        <v>0</v>
      </c>
      <c r="G581" s="9">
        <v>0</v>
      </c>
      <c r="H581" s="9">
        <v>0</v>
      </c>
      <c r="I581" s="9">
        <v>0</v>
      </c>
      <c r="J581" s="9">
        <v>0</v>
      </c>
      <c r="K581" s="9">
        <v>0</v>
      </c>
      <c r="L581" s="9">
        <v>0</v>
      </c>
      <c r="M581" s="9">
        <v>171.99999999999818</v>
      </c>
      <c r="N581" s="9">
        <v>123.99999999999818</v>
      </c>
      <c r="O581" s="9">
        <v>379.20000000000073</v>
      </c>
      <c r="P581" s="9">
        <v>82.500000000007276</v>
      </c>
      <c r="Q581" s="9">
        <v>467.50000000000364</v>
      </c>
      <c r="R581" s="235"/>
      <c r="S581" s="235"/>
      <c r="T581" s="68"/>
      <c r="U581" s="396"/>
      <c r="V581" s="68"/>
      <c r="W581" s="68"/>
    </row>
    <row r="582" spans="1:23" ht="15.75">
      <c r="A582" s="65" t="s">
        <v>39</v>
      </c>
      <c r="D582" s="34">
        <f t="shared" si="20"/>
        <v>1074.1000000000149</v>
      </c>
      <c r="E582" s="9">
        <v>0</v>
      </c>
      <c r="F582" s="9">
        <v>0</v>
      </c>
      <c r="G582" s="9">
        <v>0</v>
      </c>
      <c r="H582" s="9">
        <v>0</v>
      </c>
      <c r="I582" s="9">
        <v>0</v>
      </c>
      <c r="J582" s="9">
        <v>0</v>
      </c>
      <c r="K582" s="9">
        <v>0</v>
      </c>
      <c r="L582" s="9">
        <v>0</v>
      </c>
      <c r="M582" s="9">
        <v>188.50000000000546</v>
      </c>
      <c r="N582" s="9">
        <v>99.500000000007276</v>
      </c>
      <c r="O582" s="9">
        <v>226.70000000000073</v>
      </c>
      <c r="P582" s="9">
        <v>0</v>
      </c>
      <c r="Q582" s="9">
        <v>559.40000000000146</v>
      </c>
      <c r="R582" s="294"/>
      <c r="S582" s="294"/>
      <c r="T582" s="68"/>
      <c r="U582" s="396"/>
      <c r="V582" s="68"/>
      <c r="W582" s="68"/>
    </row>
    <row r="583" spans="1:23" ht="15.75">
      <c r="A583" s="65" t="s">
        <v>2260</v>
      </c>
      <c r="D583" s="34">
        <f t="shared" si="20"/>
        <v>1150.8999999999878</v>
      </c>
      <c r="E583" s="9">
        <v>0</v>
      </c>
      <c r="F583" s="9">
        <v>13.000000000002728</v>
      </c>
      <c r="G583" s="9">
        <v>0</v>
      </c>
      <c r="H583" s="9">
        <v>0</v>
      </c>
      <c r="I583" s="9">
        <v>0</v>
      </c>
      <c r="J583" s="9">
        <v>0</v>
      </c>
      <c r="K583" s="9">
        <v>0</v>
      </c>
      <c r="L583" s="9">
        <v>0</v>
      </c>
      <c r="M583" s="9">
        <v>179.49999999999818</v>
      </c>
      <c r="N583" s="9">
        <v>64.999999999998181</v>
      </c>
      <c r="O583" s="9">
        <v>139.79999999999745</v>
      </c>
      <c r="P583" s="9">
        <v>149.89999999999782</v>
      </c>
      <c r="Q583" s="9">
        <v>603.69999999999345</v>
      </c>
      <c r="R583" s="294"/>
      <c r="S583" s="294"/>
      <c r="T583" s="68"/>
      <c r="U583" s="396"/>
      <c r="V583" s="68"/>
      <c r="W583" s="68"/>
    </row>
    <row r="584" spans="1:23" ht="15.75">
      <c r="A584" t="s">
        <v>144</v>
      </c>
      <c r="D584" s="34">
        <f t="shared" si="20"/>
        <v>936.55000000000291</v>
      </c>
      <c r="E584" s="9">
        <v>0</v>
      </c>
      <c r="F584" s="9">
        <v>0</v>
      </c>
      <c r="G584" s="9">
        <v>0</v>
      </c>
      <c r="H584" s="9">
        <v>0</v>
      </c>
      <c r="I584" s="9">
        <v>0</v>
      </c>
      <c r="J584" s="9">
        <v>0</v>
      </c>
      <c r="K584" s="9">
        <v>0</v>
      </c>
      <c r="L584" s="9">
        <v>0</v>
      </c>
      <c r="M584" s="9">
        <v>198.50000000000182</v>
      </c>
      <c r="N584" s="9">
        <v>55.500000000001819</v>
      </c>
      <c r="O584" s="9">
        <v>169.10000000000218</v>
      </c>
      <c r="P584" s="9">
        <v>27.600000000002183</v>
      </c>
      <c r="Q584" s="9">
        <v>485.84999999999491</v>
      </c>
      <c r="R584" s="28"/>
      <c r="S584" s="28"/>
      <c r="T584" s="68"/>
      <c r="U584" s="396"/>
      <c r="V584" s="68"/>
      <c r="W584" s="68"/>
    </row>
    <row r="585" spans="1:23" ht="15.75">
      <c r="A585" s="87" t="s">
        <v>1840</v>
      </c>
      <c r="D585" s="34">
        <f t="shared" si="20"/>
        <v>1156.8999999999724</v>
      </c>
      <c r="E585" s="9">
        <v>0</v>
      </c>
      <c r="F585" s="9">
        <v>0</v>
      </c>
      <c r="G585" s="9">
        <v>0</v>
      </c>
      <c r="H585" s="9">
        <v>0</v>
      </c>
      <c r="I585" s="9">
        <v>0</v>
      </c>
      <c r="J585" s="9">
        <v>0</v>
      </c>
      <c r="K585" s="9">
        <v>0</v>
      </c>
      <c r="L585" s="9">
        <v>0</v>
      </c>
      <c r="M585" s="9">
        <v>258.49999999999636</v>
      </c>
      <c r="N585" s="9">
        <v>133.49999999999636</v>
      </c>
      <c r="O585" s="9">
        <v>189.89999999999418</v>
      </c>
      <c r="P585" s="9">
        <v>92.299999999991996</v>
      </c>
      <c r="Q585" s="9">
        <v>482.69999999999345</v>
      </c>
      <c r="R585" s="235"/>
      <c r="S585" s="235"/>
      <c r="T585" s="68"/>
      <c r="U585" s="396"/>
      <c r="V585" s="68"/>
      <c r="W585" s="68"/>
    </row>
    <row r="586" spans="1:23" ht="15.75">
      <c r="A586" s="3" t="s">
        <v>155</v>
      </c>
      <c r="D586" s="34">
        <f t="shared" si="20"/>
        <v>1560.7999999999629</v>
      </c>
      <c r="E586" s="9">
        <v>0</v>
      </c>
      <c r="F586" s="9">
        <v>0</v>
      </c>
      <c r="G586" s="9">
        <v>0</v>
      </c>
      <c r="H586" s="9">
        <v>0</v>
      </c>
      <c r="I586" s="9">
        <v>0</v>
      </c>
      <c r="J586" s="9">
        <v>0</v>
      </c>
      <c r="K586" s="9">
        <v>0</v>
      </c>
      <c r="L586" s="9">
        <v>0</v>
      </c>
      <c r="M586" s="9">
        <v>231.99999999999636</v>
      </c>
      <c r="N586" s="9">
        <v>188.99999999999636</v>
      </c>
      <c r="O586" s="9">
        <v>228.49999999999272</v>
      </c>
      <c r="P586" s="9">
        <v>228.99999999998909</v>
      </c>
      <c r="Q586" s="9">
        <v>682.29999999998836</v>
      </c>
      <c r="R586" s="68"/>
      <c r="S586" s="68"/>
      <c r="T586" s="68"/>
      <c r="U586" s="396"/>
      <c r="V586" s="68"/>
      <c r="W586" s="68"/>
    </row>
    <row r="587" spans="1:23" ht="15.75">
      <c r="A587" s="3" t="s">
        <v>824</v>
      </c>
      <c r="D587" s="34">
        <f t="shared" si="20"/>
        <v>1543.2999999999884</v>
      </c>
      <c r="E587" s="9">
        <v>0</v>
      </c>
      <c r="F587" s="9">
        <v>0</v>
      </c>
      <c r="G587" s="9">
        <v>0</v>
      </c>
      <c r="H587" s="9">
        <v>0</v>
      </c>
      <c r="I587" s="9">
        <v>0</v>
      </c>
      <c r="J587" s="9">
        <v>0</v>
      </c>
      <c r="K587" s="9">
        <v>0</v>
      </c>
      <c r="L587" s="9">
        <v>0</v>
      </c>
      <c r="M587" s="9">
        <v>273.49999999999818</v>
      </c>
      <c r="N587" s="9">
        <v>147.99999999999818</v>
      </c>
      <c r="O587" s="9">
        <v>218.90000000000146</v>
      </c>
      <c r="P587" s="9">
        <v>135.20000000000073</v>
      </c>
      <c r="Q587" s="9">
        <v>767.69999999998981</v>
      </c>
      <c r="R587" s="68"/>
      <c r="S587" s="68"/>
      <c r="T587" s="68"/>
      <c r="U587" s="396"/>
      <c r="V587" s="68"/>
      <c r="W587" s="68"/>
    </row>
    <row r="588" spans="1:23" ht="15.75">
      <c r="A588" s="65" t="s">
        <v>2223</v>
      </c>
      <c r="D588" s="34">
        <f t="shared" si="20"/>
        <v>943.8500000000131</v>
      </c>
      <c r="E588" s="9">
        <v>0</v>
      </c>
      <c r="F588" s="9">
        <v>0</v>
      </c>
      <c r="G588" s="9">
        <v>0</v>
      </c>
      <c r="H588" s="9">
        <v>0</v>
      </c>
      <c r="I588" s="9">
        <v>0</v>
      </c>
      <c r="J588" s="9">
        <v>0</v>
      </c>
      <c r="K588" s="9">
        <v>0</v>
      </c>
      <c r="L588" s="9">
        <v>0</v>
      </c>
      <c r="M588" s="9">
        <v>168.49999999999818</v>
      </c>
      <c r="N588" s="9">
        <v>181.99999999999818</v>
      </c>
      <c r="O588" s="9">
        <v>252.30000000001019</v>
      </c>
      <c r="P588" s="9">
        <v>0</v>
      </c>
      <c r="Q588" s="9">
        <v>341.05000000000655</v>
      </c>
      <c r="R588" s="294"/>
      <c r="S588" s="294"/>
      <c r="T588" s="68"/>
      <c r="U588" s="396"/>
      <c r="V588" s="68"/>
      <c r="W588" s="68"/>
    </row>
    <row r="589" spans="1:23" ht="15.75">
      <c r="A589" s="87"/>
      <c r="D589" s="34"/>
      <c r="E589" s="185"/>
      <c r="F589" s="185"/>
      <c r="G589" s="185"/>
      <c r="H589" s="185"/>
      <c r="I589" s="185"/>
      <c r="J589" s="185"/>
      <c r="K589" s="3"/>
      <c r="L589" s="3"/>
      <c r="M589" s="3"/>
      <c r="N589" s="84"/>
      <c r="O589" s="143"/>
      <c r="Q589" s="115"/>
      <c r="R589" s="115"/>
      <c r="S589" s="87"/>
      <c r="T589" s="87"/>
      <c r="U589" s="3"/>
      <c r="V589" s="84"/>
      <c r="W589" s="143"/>
    </row>
    <row r="590" spans="1:23" ht="15.75">
      <c r="A590" s="87"/>
      <c r="D590" s="34"/>
      <c r="E590" s="185"/>
      <c r="F590" s="185"/>
      <c r="G590" s="185"/>
      <c r="H590" s="185"/>
      <c r="I590" s="185"/>
      <c r="J590" s="185"/>
      <c r="K590" s="3"/>
      <c r="L590" s="3"/>
      <c r="M590" s="3"/>
      <c r="N590" s="84"/>
      <c r="O590" s="143"/>
      <c r="Q590" s="115"/>
      <c r="R590" s="115"/>
      <c r="S590" s="87"/>
      <c r="T590" s="87"/>
      <c r="U590" s="3"/>
      <c r="V590" s="84"/>
      <c r="W590" s="143"/>
    </row>
    <row r="591" spans="1:23" ht="15.75">
      <c r="A591" s="87"/>
      <c r="D591" s="34"/>
      <c r="E591" s="185"/>
      <c r="F591" s="185"/>
      <c r="G591" s="185"/>
      <c r="H591" s="185"/>
      <c r="I591" s="185"/>
      <c r="J591" s="185"/>
      <c r="K591" s="3"/>
      <c r="L591" s="3"/>
      <c r="M591" s="3"/>
      <c r="N591" s="84"/>
      <c r="O591" s="143"/>
      <c r="Q591" s="115"/>
      <c r="R591" s="115"/>
      <c r="S591" s="87"/>
      <c r="T591" s="87"/>
      <c r="U591" s="3"/>
      <c r="V591" s="84"/>
      <c r="W591" s="143"/>
    </row>
    <row r="592" spans="1:23" s="31" customFormat="1" ht="20.25">
      <c r="A592" s="31" t="s">
        <v>126</v>
      </c>
      <c r="D592" s="33" t="s">
        <v>40</v>
      </c>
      <c r="E592" s="116" t="s">
        <v>1332</v>
      </c>
      <c r="F592" s="116" t="s">
        <v>1381</v>
      </c>
      <c r="G592" s="32"/>
    </row>
    <row r="593" spans="1:35" ht="15.75">
      <c r="A593" s="65" t="s">
        <v>2225</v>
      </c>
      <c r="B593" s="3"/>
      <c r="C593" s="3"/>
      <c r="D593" s="34">
        <f t="shared" ref="D593:D624" si="21">SUM(E593:DZ593)</f>
        <v>4740.5999999999822</v>
      </c>
      <c r="E593" s="9">
        <v>3025.1000000000022</v>
      </c>
      <c r="F593" s="9">
        <v>1715.49999999998</v>
      </c>
      <c r="G593" s="294"/>
      <c r="H593" s="294"/>
      <c r="I593" s="68"/>
      <c r="J593" s="478"/>
      <c r="K593" s="68"/>
      <c r="L593" s="68"/>
      <c r="N593" s="54"/>
      <c r="O593" s="54"/>
      <c r="P593" s="54"/>
      <c r="Q593" s="54"/>
      <c r="R593" s="54"/>
      <c r="S593" s="54"/>
      <c r="T593" s="54"/>
      <c r="U593" s="54"/>
      <c r="V593" s="222"/>
      <c r="W593" s="54"/>
      <c r="X593" s="54"/>
      <c r="Y593" s="54"/>
      <c r="Z593" s="224"/>
      <c r="AA593" s="54"/>
      <c r="AB593" s="54"/>
      <c r="AC593" s="54"/>
      <c r="AD593" s="54"/>
      <c r="AE593" s="224"/>
      <c r="AF593" s="54"/>
      <c r="AG593" s="54"/>
      <c r="AH593" s="28"/>
      <c r="AI593" s="54"/>
    </row>
    <row r="594" spans="1:35" ht="15.75">
      <c r="A594" s="87" t="s">
        <v>1838</v>
      </c>
      <c r="D594" s="34">
        <f t="shared" si="21"/>
        <v>7248.7999999999793</v>
      </c>
      <c r="E594" s="9">
        <v>2548.5999999999985</v>
      </c>
      <c r="F594" s="9">
        <v>4700.1999999999807</v>
      </c>
      <c r="G594" s="248"/>
      <c r="H594" s="248"/>
      <c r="I594" s="68"/>
      <c r="J594" s="478"/>
      <c r="K594" s="68"/>
      <c r="L594" s="68"/>
      <c r="N594" s="54"/>
      <c r="O594" s="54"/>
      <c r="P594" s="54"/>
      <c r="Q594" s="54"/>
      <c r="R594" s="54"/>
      <c r="S594" s="54"/>
      <c r="T594" s="54"/>
      <c r="U594" s="54"/>
      <c r="V594" s="54"/>
      <c r="W594" s="54"/>
      <c r="X594" s="54"/>
      <c r="Y594" s="54"/>
      <c r="Z594" s="54"/>
      <c r="AA594" s="54"/>
      <c r="AB594" s="54"/>
      <c r="AC594" s="223"/>
      <c r="AD594" s="54"/>
      <c r="AE594" s="54"/>
      <c r="AF594" s="54"/>
      <c r="AG594" s="54"/>
      <c r="AH594" s="28"/>
      <c r="AI594" s="54"/>
    </row>
    <row r="595" spans="1:35" ht="15.75">
      <c r="A595" s="3" t="s">
        <v>156</v>
      </c>
      <c r="D595" s="34">
        <f t="shared" si="21"/>
        <v>5283.4499999999789</v>
      </c>
      <c r="E595" s="9">
        <v>2411.2000000000007</v>
      </c>
      <c r="F595" s="9">
        <v>2872.2499999999782</v>
      </c>
      <c r="G595" s="68"/>
      <c r="H595" s="68"/>
      <c r="I595" s="68"/>
      <c r="J595" s="479"/>
      <c r="K595" s="68"/>
      <c r="L595" s="68"/>
      <c r="N595" s="222"/>
      <c r="O595" s="54"/>
      <c r="P595" s="54"/>
      <c r="Q595" s="54"/>
      <c r="R595" s="54"/>
      <c r="S595" s="54"/>
      <c r="T595" s="54"/>
      <c r="U595" s="54"/>
      <c r="V595" s="54"/>
      <c r="W595" s="54"/>
      <c r="X595" s="224"/>
      <c r="Y595" s="54"/>
      <c r="Z595" s="54"/>
      <c r="AA595" s="54"/>
      <c r="AB595" s="54"/>
      <c r="AC595" s="54"/>
      <c r="AD595" s="54"/>
      <c r="AE595" s="54"/>
      <c r="AF595" s="54"/>
      <c r="AG595" s="54"/>
      <c r="AH595" s="28"/>
      <c r="AI595" s="54"/>
    </row>
    <row r="596" spans="1:35" ht="15.75">
      <c r="A596" s="65" t="s">
        <v>2218</v>
      </c>
      <c r="B596" s="3"/>
      <c r="C596" s="3"/>
      <c r="D596" s="34">
        <f t="shared" si="21"/>
        <v>3164.2999999999829</v>
      </c>
      <c r="E596" s="9">
        <v>1724.399999999996</v>
      </c>
      <c r="F596" s="9">
        <v>1439.8999999999869</v>
      </c>
      <c r="G596" s="294"/>
      <c r="H596" s="294"/>
      <c r="I596" s="68"/>
      <c r="J596" s="478"/>
      <c r="K596" s="68"/>
      <c r="L596" s="68"/>
      <c r="N596" s="54"/>
      <c r="O596" s="54"/>
      <c r="P596" s="54"/>
      <c r="Q596" s="54"/>
      <c r="R596" s="54"/>
      <c r="S596" s="54"/>
      <c r="T596" s="54"/>
      <c r="U596" s="54"/>
      <c r="V596" s="54"/>
      <c r="W596" s="54"/>
      <c r="X596" s="54"/>
      <c r="Y596" s="54"/>
      <c r="Z596" s="54"/>
      <c r="AA596" s="54"/>
      <c r="AB596" s="54"/>
      <c r="AC596" s="54"/>
      <c r="AD596" s="54"/>
      <c r="AE596" s="54"/>
      <c r="AF596" s="54"/>
      <c r="AG596" s="54"/>
      <c r="AH596" s="28"/>
      <c r="AI596" s="54"/>
    </row>
    <row r="597" spans="1:35" ht="15.75">
      <c r="A597" s="87" t="s">
        <v>1833</v>
      </c>
      <c r="D597" s="34">
        <f t="shared" si="21"/>
        <v>5259.5999999999058</v>
      </c>
      <c r="E597" s="9">
        <v>1816.8000000000029</v>
      </c>
      <c r="F597" s="9">
        <v>3442.7999999999029</v>
      </c>
      <c r="G597" s="248"/>
      <c r="H597" s="248"/>
      <c r="I597" s="68"/>
      <c r="J597" s="478"/>
      <c r="K597" s="68"/>
      <c r="L597" s="68"/>
      <c r="N597" s="54"/>
      <c r="O597" s="54"/>
      <c r="P597" s="54"/>
      <c r="Q597" s="54"/>
      <c r="R597" s="54"/>
      <c r="S597" s="54"/>
      <c r="T597" s="54"/>
      <c r="U597" s="54"/>
      <c r="V597" s="54"/>
      <c r="W597" s="54"/>
      <c r="X597" s="54"/>
      <c r="Y597" s="54"/>
      <c r="Z597" s="54"/>
      <c r="AA597" s="54"/>
      <c r="AB597" s="54"/>
      <c r="AC597" s="54"/>
      <c r="AD597" s="54"/>
      <c r="AE597" s="54"/>
      <c r="AF597" s="54"/>
      <c r="AG597" s="54"/>
      <c r="AH597" s="28"/>
      <c r="AI597" s="54"/>
    </row>
    <row r="598" spans="1:35" ht="15.75">
      <c r="A598" s="87" t="s">
        <v>1828</v>
      </c>
      <c r="D598" s="34">
        <f t="shared" si="21"/>
        <v>6487.5000000000036</v>
      </c>
      <c r="E598" s="9">
        <v>2496.6000000000022</v>
      </c>
      <c r="F598" s="9">
        <v>3990.9000000000015</v>
      </c>
      <c r="G598" s="248"/>
      <c r="H598" s="248"/>
      <c r="I598" s="68"/>
      <c r="J598" s="478"/>
      <c r="K598" s="68"/>
      <c r="L598" s="68"/>
      <c r="N598" s="54"/>
      <c r="O598" s="54"/>
      <c r="P598" s="54"/>
      <c r="Q598" s="54"/>
      <c r="R598" s="54"/>
      <c r="S598" s="54"/>
      <c r="T598" s="54"/>
      <c r="U598" s="54"/>
      <c r="V598" s="54"/>
      <c r="W598" s="54"/>
      <c r="X598" s="54"/>
      <c r="Y598" s="54"/>
      <c r="Z598" s="54"/>
      <c r="AA598" s="54"/>
      <c r="AB598" s="54"/>
      <c r="AC598" s="54"/>
      <c r="AD598" s="54"/>
      <c r="AE598" s="54"/>
      <c r="AF598" s="54"/>
      <c r="AG598" s="54"/>
      <c r="AH598" s="28"/>
      <c r="AI598" s="54"/>
    </row>
    <row r="599" spans="1:35" ht="15.75">
      <c r="A599" s="65" t="s">
        <v>1</v>
      </c>
      <c r="D599" s="34">
        <f t="shared" si="21"/>
        <v>5007.5999999999694</v>
      </c>
      <c r="E599" s="9">
        <v>1183.5999999999967</v>
      </c>
      <c r="F599" s="9">
        <v>3823.9999999999727</v>
      </c>
      <c r="G599" s="294"/>
      <c r="H599" s="294"/>
      <c r="I599" s="68"/>
      <c r="J599" s="478"/>
      <c r="K599" s="68"/>
      <c r="L599" s="68"/>
      <c r="N599" s="54"/>
      <c r="O599" s="54"/>
      <c r="P599" s="54"/>
      <c r="Q599" s="54"/>
      <c r="R599" s="54"/>
      <c r="S599" s="54"/>
      <c r="T599" s="54"/>
      <c r="U599" s="54"/>
      <c r="V599" s="54"/>
      <c r="W599" s="223"/>
      <c r="X599" s="54"/>
      <c r="Y599" s="54"/>
      <c r="Z599" s="54"/>
      <c r="AA599" s="54"/>
      <c r="AB599" s="54"/>
      <c r="AC599" s="54"/>
      <c r="AD599" s="54"/>
      <c r="AE599" s="54"/>
      <c r="AF599" s="54"/>
      <c r="AG599" s="54"/>
      <c r="AH599" s="28"/>
      <c r="AI599" s="54"/>
    </row>
    <row r="600" spans="1:35" ht="15.75">
      <c r="A600" s="65" t="s">
        <v>2224</v>
      </c>
      <c r="D600" s="34">
        <f t="shared" si="21"/>
        <v>5604.4999999998872</v>
      </c>
      <c r="E600" s="9">
        <v>2609.399999999996</v>
      </c>
      <c r="F600" s="9">
        <v>2995.0999999998912</v>
      </c>
      <c r="G600" s="294"/>
      <c r="H600" s="294"/>
      <c r="I600" s="68"/>
      <c r="J600" s="478"/>
      <c r="K600" s="68"/>
      <c r="L600" s="68"/>
      <c r="N600" s="54"/>
      <c r="O600" s="54"/>
      <c r="P600" s="54"/>
      <c r="Q600" s="54"/>
      <c r="R600" s="54"/>
      <c r="S600" s="54"/>
      <c r="T600" s="54"/>
      <c r="U600" s="54"/>
      <c r="V600" s="54"/>
      <c r="W600" s="54"/>
      <c r="X600" s="54"/>
      <c r="Y600" s="54"/>
      <c r="Z600" s="54"/>
      <c r="AA600" s="54"/>
      <c r="AB600" s="54"/>
      <c r="AC600" s="54"/>
      <c r="AD600" s="54"/>
      <c r="AE600" s="54"/>
      <c r="AF600" s="54"/>
      <c r="AG600" s="54"/>
      <c r="AH600" s="28"/>
      <c r="AI600" s="54"/>
    </row>
    <row r="601" spans="1:35" ht="15.75">
      <c r="A601" s="65" t="s">
        <v>2252</v>
      </c>
      <c r="D601" s="34">
        <f t="shared" si="21"/>
        <v>5274.5999999999985</v>
      </c>
      <c r="E601" s="9">
        <v>1856.8999999999996</v>
      </c>
      <c r="F601" s="9">
        <v>3417.6999999999989</v>
      </c>
      <c r="G601" s="294"/>
      <c r="H601" s="294"/>
      <c r="I601" s="68"/>
      <c r="J601" s="478"/>
      <c r="K601" s="68"/>
      <c r="L601" s="68"/>
      <c r="N601" s="54"/>
      <c r="O601" s="54"/>
      <c r="P601" s="54"/>
      <c r="Q601" s="54"/>
      <c r="R601" s="54"/>
      <c r="S601" s="54"/>
      <c r="T601" s="54"/>
      <c r="U601" s="54"/>
      <c r="V601" s="54"/>
      <c r="W601" s="54"/>
      <c r="X601" s="54"/>
      <c r="Y601" s="54"/>
      <c r="Z601" s="54"/>
      <c r="AA601" s="54"/>
      <c r="AB601" s="54"/>
      <c r="AC601" s="54"/>
      <c r="AD601" s="54"/>
      <c r="AE601" s="54"/>
      <c r="AF601" s="54"/>
      <c r="AG601" s="54"/>
      <c r="AH601" s="28"/>
      <c r="AI601" s="54"/>
    </row>
    <row r="602" spans="1:35" ht="15.75">
      <c r="A602" s="87" t="s">
        <v>1834</v>
      </c>
      <c r="D602" s="34">
        <f t="shared" si="21"/>
        <v>6320.4999999999691</v>
      </c>
      <c r="E602" s="9">
        <v>1569.600000000004</v>
      </c>
      <c r="F602" s="9">
        <v>4750.8999999999651</v>
      </c>
      <c r="G602" s="248"/>
      <c r="H602" s="248"/>
      <c r="I602" s="68"/>
      <c r="J602" s="479"/>
      <c r="K602" s="68"/>
      <c r="L602" s="68"/>
      <c r="N602" s="54"/>
      <c r="O602" s="54"/>
      <c r="P602" s="54"/>
      <c r="Q602" s="54"/>
      <c r="R602" s="54"/>
      <c r="S602" s="54"/>
      <c r="T602" s="54"/>
      <c r="U602" s="54"/>
      <c r="V602" s="54"/>
      <c r="W602" s="54"/>
      <c r="X602" s="54"/>
      <c r="Y602" s="54"/>
      <c r="Z602" s="54"/>
      <c r="AA602" s="54"/>
      <c r="AB602" s="54"/>
      <c r="AC602" s="54"/>
      <c r="AD602" s="54"/>
      <c r="AE602" s="54"/>
      <c r="AF602" s="54"/>
      <c r="AG602" s="54"/>
      <c r="AH602" s="28"/>
      <c r="AI602" s="54"/>
    </row>
    <row r="603" spans="1:35" ht="15.75">
      <c r="A603" s="3" t="s">
        <v>842</v>
      </c>
      <c r="D603" s="34">
        <f t="shared" si="21"/>
        <v>6450.4000000000569</v>
      </c>
      <c r="E603" s="9">
        <v>3166.7000000000016</v>
      </c>
      <c r="F603" s="9">
        <v>3283.7000000000553</v>
      </c>
      <c r="G603" s="68"/>
      <c r="H603" s="68"/>
      <c r="I603" s="68"/>
      <c r="J603" s="478"/>
      <c r="K603" s="68"/>
      <c r="L603" s="68"/>
      <c r="N603" s="224"/>
      <c r="O603" s="54"/>
      <c r="P603" s="54"/>
      <c r="Q603" s="223"/>
      <c r="R603" s="224"/>
      <c r="S603" s="54"/>
      <c r="T603" s="54"/>
      <c r="U603" s="54"/>
      <c r="V603" s="54"/>
      <c r="W603" s="54"/>
      <c r="X603" s="54"/>
      <c r="Y603" s="54"/>
      <c r="Z603" s="54"/>
      <c r="AA603" s="54"/>
      <c r="AB603" s="54"/>
      <c r="AC603" s="54"/>
      <c r="AD603" s="54"/>
      <c r="AE603" s="54"/>
      <c r="AF603" s="224"/>
      <c r="AG603" s="54"/>
      <c r="AH603" s="28"/>
      <c r="AI603" s="54"/>
    </row>
    <row r="604" spans="1:35" ht="15.75">
      <c r="A604" s="65" t="s">
        <v>2284</v>
      </c>
      <c r="D604" s="34">
        <f t="shared" si="21"/>
        <v>3479.100000000084</v>
      </c>
      <c r="E604" s="9">
        <v>1187.2000000000025</v>
      </c>
      <c r="F604" s="9">
        <v>2291.9000000000815</v>
      </c>
      <c r="G604" s="294"/>
      <c r="H604" s="294"/>
      <c r="I604" s="68"/>
      <c r="J604" s="478"/>
      <c r="K604" s="68"/>
      <c r="L604" s="68"/>
      <c r="N604" s="54"/>
      <c r="O604" s="54"/>
      <c r="P604" s="54"/>
      <c r="Q604" s="54"/>
      <c r="R604" s="54"/>
      <c r="S604" s="54"/>
      <c r="T604" s="54"/>
      <c r="U604" s="54"/>
      <c r="V604" s="54"/>
      <c r="W604" s="54"/>
      <c r="X604" s="54"/>
      <c r="Y604" s="54"/>
      <c r="Z604" s="54"/>
      <c r="AA604" s="54"/>
      <c r="AB604" s="54"/>
      <c r="AC604" s="54"/>
      <c r="AD604" s="54"/>
      <c r="AE604" s="54"/>
      <c r="AF604" s="54"/>
      <c r="AG604" s="54"/>
      <c r="AH604" s="28"/>
      <c r="AI604" s="54"/>
    </row>
    <row r="605" spans="1:35" ht="15.75">
      <c r="A605" s="3" t="s">
        <v>859</v>
      </c>
      <c r="D605" s="34">
        <f t="shared" si="21"/>
        <v>4876.9000000000742</v>
      </c>
      <c r="E605" s="9">
        <v>1360.7999999999956</v>
      </c>
      <c r="F605" s="9">
        <v>3516.1000000000786</v>
      </c>
      <c r="G605" s="68"/>
      <c r="H605" s="68"/>
      <c r="I605" s="68"/>
      <c r="J605" s="478"/>
      <c r="K605" s="68"/>
      <c r="L605" s="68"/>
      <c r="N605" s="54"/>
      <c r="O605" s="54"/>
      <c r="P605" s="54"/>
      <c r="Q605" s="54"/>
      <c r="R605" s="54"/>
      <c r="S605" s="54"/>
      <c r="T605" s="54"/>
      <c r="U605" s="54"/>
      <c r="V605" s="54"/>
      <c r="W605" s="54"/>
      <c r="X605" s="54"/>
      <c r="Y605" s="54"/>
      <c r="Z605" s="54"/>
      <c r="AA605" s="54"/>
      <c r="AB605" s="54"/>
      <c r="AC605" s="54"/>
      <c r="AD605" s="54"/>
      <c r="AE605" s="54"/>
      <c r="AF605" s="54"/>
      <c r="AG605" s="54"/>
      <c r="AH605" s="28"/>
      <c r="AI605" s="54"/>
    </row>
    <row r="606" spans="1:35" ht="15.75">
      <c r="A606" s="65" t="s">
        <v>2221</v>
      </c>
      <c r="D606" s="34">
        <f t="shared" si="21"/>
        <v>6184.9999999998981</v>
      </c>
      <c r="E606" s="9">
        <v>2432.1999999999935</v>
      </c>
      <c r="F606" s="9">
        <v>3752.7999999999047</v>
      </c>
      <c r="G606" s="294"/>
      <c r="H606" s="294"/>
      <c r="I606" s="68"/>
      <c r="J606" s="479"/>
      <c r="K606" s="68"/>
      <c r="L606" s="68"/>
      <c r="N606" s="54"/>
      <c r="O606" s="54"/>
      <c r="P606" s="54"/>
      <c r="Q606" s="54"/>
      <c r="R606" s="54"/>
      <c r="S606" s="54"/>
      <c r="T606" s="54"/>
      <c r="U606" s="54"/>
      <c r="V606" s="54"/>
      <c r="W606" s="54"/>
      <c r="X606" s="54"/>
      <c r="Y606" s="54"/>
      <c r="Z606" s="54"/>
      <c r="AA606" s="54"/>
      <c r="AB606" s="54"/>
      <c r="AC606" s="54"/>
      <c r="AD606" s="54"/>
      <c r="AE606" s="54"/>
      <c r="AF606" s="54"/>
      <c r="AG606" s="54"/>
      <c r="AH606" s="28"/>
      <c r="AI606" s="54"/>
    </row>
    <row r="607" spans="1:35" ht="15.75">
      <c r="A607" s="3" t="s">
        <v>153</v>
      </c>
      <c r="D607" s="34">
        <f t="shared" si="21"/>
        <v>5308.4000000000342</v>
      </c>
      <c r="E607" s="9">
        <v>1332.9000000000015</v>
      </c>
      <c r="F607" s="9">
        <v>3975.5000000000327</v>
      </c>
      <c r="G607" s="68"/>
      <c r="H607" s="68"/>
      <c r="I607" s="68"/>
      <c r="J607" s="478"/>
      <c r="K607" s="68"/>
      <c r="L607" s="68"/>
      <c r="N607" s="54"/>
      <c r="O607" s="54"/>
      <c r="P607" s="54"/>
      <c r="Q607" s="54"/>
      <c r="R607" s="54"/>
      <c r="S607" s="54"/>
      <c r="T607" s="54"/>
      <c r="U607" s="54"/>
      <c r="V607" s="54"/>
      <c r="W607" s="54"/>
      <c r="X607" s="54"/>
      <c r="Y607" s="54"/>
      <c r="Z607" s="54"/>
      <c r="AA607" s="54"/>
      <c r="AB607" s="54"/>
      <c r="AC607" s="54"/>
      <c r="AD607" s="54"/>
      <c r="AE607" s="54"/>
      <c r="AF607" s="54"/>
      <c r="AG607" s="54"/>
      <c r="AH607" s="28"/>
      <c r="AI607" s="54"/>
    </row>
    <row r="608" spans="1:35" ht="15.75">
      <c r="A608" s="65" t="s">
        <v>2253</v>
      </c>
      <c r="D608" s="34">
        <f t="shared" si="21"/>
        <v>3063.8000000000284</v>
      </c>
      <c r="E608" s="9">
        <v>1455.9000000000033</v>
      </c>
      <c r="F608" s="9">
        <v>1607.9000000000251</v>
      </c>
      <c r="G608" s="294"/>
      <c r="H608" s="294"/>
      <c r="I608" s="68"/>
      <c r="J608" s="479"/>
      <c r="K608" s="68"/>
      <c r="L608" s="68"/>
      <c r="N608" s="54"/>
      <c r="O608" s="54"/>
      <c r="P608" s="54"/>
      <c r="Q608" s="54"/>
      <c r="R608" s="54"/>
      <c r="S608" s="54"/>
      <c r="T608" s="54"/>
      <c r="U608" s="54"/>
      <c r="V608" s="54"/>
      <c r="W608" s="54"/>
      <c r="X608" s="54"/>
      <c r="Y608" s="54"/>
      <c r="Z608" s="54"/>
      <c r="AA608" s="54"/>
      <c r="AB608" s="54"/>
      <c r="AC608" s="54"/>
      <c r="AD608" s="54"/>
      <c r="AE608" s="54"/>
      <c r="AF608" s="54"/>
      <c r="AG608" s="54"/>
      <c r="AH608" s="28"/>
      <c r="AI608" s="54"/>
    </row>
    <row r="609" spans="1:35" ht="15.75">
      <c r="A609" s="3" t="s">
        <v>9</v>
      </c>
      <c r="D609" s="34">
        <f t="shared" si="21"/>
        <v>5216.5999999999494</v>
      </c>
      <c r="E609" s="9">
        <v>1749.0999999999985</v>
      </c>
      <c r="F609" s="9">
        <v>3467.4999999999509</v>
      </c>
      <c r="G609" s="68"/>
      <c r="H609" s="68"/>
      <c r="I609" s="68"/>
      <c r="J609" s="478"/>
      <c r="K609" s="68"/>
      <c r="L609" s="68"/>
      <c r="N609" s="54"/>
      <c r="O609" s="54"/>
      <c r="P609" s="54"/>
      <c r="Q609" s="54"/>
      <c r="R609" s="54"/>
      <c r="S609" s="54"/>
      <c r="T609" s="54"/>
      <c r="U609" s="54"/>
      <c r="V609" s="54"/>
      <c r="W609" s="54"/>
      <c r="X609" s="54"/>
      <c r="Y609" s="54"/>
      <c r="Z609" s="54"/>
      <c r="AA609" s="54"/>
      <c r="AB609" s="54"/>
      <c r="AC609" s="54"/>
      <c r="AD609" s="54"/>
      <c r="AE609" s="54"/>
      <c r="AF609" s="54"/>
      <c r="AG609" s="54"/>
      <c r="AH609" s="28"/>
      <c r="AI609" s="54"/>
    </row>
    <row r="610" spans="1:35" ht="15.75">
      <c r="A610" s="65" t="s">
        <v>2236</v>
      </c>
      <c r="D610" s="34">
        <f t="shared" si="21"/>
        <v>6817.5000000000455</v>
      </c>
      <c r="E610" s="9">
        <v>2941.7000000000025</v>
      </c>
      <c r="F610" s="9">
        <v>3875.8000000000429</v>
      </c>
      <c r="G610" s="294"/>
      <c r="H610" s="294"/>
      <c r="I610" s="68"/>
      <c r="J610" s="478"/>
      <c r="K610" s="68"/>
      <c r="L610" s="68"/>
      <c r="N610" s="54"/>
      <c r="O610" s="54"/>
      <c r="P610" s="54"/>
      <c r="Q610" s="54"/>
      <c r="R610" s="54"/>
      <c r="S610" s="54"/>
      <c r="T610" s="223"/>
      <c r="U610" s="54"/>
      <c r="V610" s="54"/>
      <c r="W610" s="54"/>
      <c r="X610" s="54"/>
      <c r="Y610" s="54"/>
      <c r="Z610" s="54"/>
      <c r="AA610" s="54"/>
      <c r="AB610" s="54"/>
      <c r="AC610" s="54"/>
      <c r="AD610" s="54"/>
      <c r="AE610" s="54"/>
      <c r="AF610" s="54"/>
      <c r="AG610" s="54"/>
      <c r="AH610" s="28"/>
      <c r="AI610" s="54"/>
    </row>
    <row r="611" spans="1:35" ht="15.75">
      <c r="A611" s="65" t="s">
        <v>11</v>
      </c>
      <c r="D611" s="34">
        <f t="shared" si="21"/>
        <v>6115.8000000000284</v>
      </c>
      <c r="E611" s="9">
        <v>2427.8000000000011</v>
      </c>
      <c r="F611" s="9">
        <v>3688.0000000000273</v>
      </c>
      <c r="G611" s="294"/>
      <c r="H611" s="294"/>
      <c r="I611" s="68"/>
      <c r="J611" s="478"/>
      <c r="K611" s="68"/>
      <c r="L611" s="68"/>
      <c r="N611" s="54"/>
      <c r="O611" s="54"/>
      <c r="P611" s="54"/>
      <c r="Q611" s="54"/>
      <c r="R611" s="54"/>
      <c r="S611" s="54"/>
      <c r="T611" s="54"/>
      <c r="U611" s="54"/>
      <c r="V611" s="54"/>
      <c r="W611" s="54"/>
      <c r="X611" s="54"/>
      <c r="Y611" s="54"/>
      <c r="Z611" s="54"/>
      <c r="AA611" s="54"/>
      <c r="AB611" s="54"/>
      <c r="AC611" s="54"/>
      <c r="AD611" s="54"/>
      <c r="AE611" s="54"/>
      <c r="AF611" s="54"/>
      <c r="AG611" s="54"/>
      <c r="AH611" s="28"/>
      <c r="AI611" s="54"/>
    </row>
    <row r="612" spans="1:35" ht="15.75">
      <c r="A612" s="65" t="s">
        <v>2254</v>
      </c>
      <c r="D612" s="34">
        <f t="shared" si="21"/>
        <v>5642.3000000000411</v>
      </c>
      <c r="E612" s="9">
        <v>1997.7999999999993</v>
      </c>
      <c r="F612" s="9">
        <v>3644.5000000000418</v>
      </c>
      <c r="G612" s="294"/>
      <c r="H612" s="294"/>
      <c r="I612" s="68"/>
      <c r="J612" s="479"/>
      <c r="K612" s="68"/>
      <c r="L612" s="68"/>
      <c r="N612" s="54"/>
      <c r="O612" s="54"/>
      <c r="P612" s="54"/>
      <c r="Q612" s="54"/>
      <c r="R612" s="54"/>
      <c r="S612" s="54"/>
      <c r="T612" s="54"/>
      <c r="U612" s="54"/>
      <c r="V612" s="54"/>
      <c r="W612" s="54"/>
      <c r="X612" s="54"/>
      <c r="Y612" s="54"/>
      <c r="Z612" s="54"/>
      <c r="AA612" s="54"/>
      <c r="AB612" s="54"/>
      <c r="AC612" s="54"/>
      <c r="AD612" s="54"/>
      <c r="AE612" s="54"/>
      <c r="AF612" s="54"/>
      <c r="AG612" s="54"/>
      <c r="AH612" s="28"/>
      <c r="AI612" s="54"/>
    </row>
    <row r="613" spans="1:35" ht="15.75">
      <c r="A613" s="87" t="s">
        <v>1836</v>
      </c>
      <c r="D613" s="34">
        <f t="shared" si="21"/>
        <v>5785.4500000000808</v>
      </c>
      <c r="E613" s="9">
        <v>2382.100000000004</v>
      </c>
      <c r="F613" s="9">
        <v>3403.3500000000768</v>
      </c>
      <c r="G613" s="248"/>
      <c r="H613" s="248"/>
      <c r="I613" s="68"/>
      <c r="J613" s="478"/>
      <c r="K613" s="68"/>
      <c r="L613" s="68"/>
      <c r="N613" s="54"/>
      <c r="O613" s="54"/>
      <c r="P613" s="54"/>
      <c r="Q613" s="54"/>
      <c r="R613" s="54"/>
      <c r="S613" s="54"/>
      <c r="T613" s="54"/>
      <c r="U613" s="54"/>
      <c r="V613" s="54"/>
      <c r="W613" s="54"/>
      <c r="X613" s="54"/>
      <c r="Y613" s="54"/>
      <c r="Z613" s="54"/>
      <c r="AA613" s="54"/>
      <c r="AB613" s="54"/>
      <c r="AC613" s="54"/>
      <c r="AD613" s="54"/>
      <c r="AE613" s="54"/>
      <c r="AF613" s="54"/>
      <c r="AG613" s="54"/>
      <c r="AH613" s="28"/>
      <c r="AI613" s="54"/>
    </row>
    <row r="614" spans="1:35" ht="15.75">
      <c r="A614" s="3" t="s">
        <v>799</v>
      </c>
      <c r="D614" s="34">
        <f t="shared" si="21"/>
        <v>4912.3999999999314</v>
      </c>
      <c r="E614" s="9">
        <v>1803.699999999998</v>
      </c>
      <c r="F614" s="9">
        <v>3108.6999999999334</v>
      </c>
      <c r="G614" s="68"/>
      <c r="H614" s="68"/>
      <c r="I614" s="68"/>
      <c r="J614" s="479"/>
      <c r="K614" s="68"/>
      <c r="L614" s="68"/>
      <c r="N614" s="54"/>
      <c r="O614" s="54"/>
      <c r="P614" s="54"/>
      <c r="Q614" s="54"/>
      <c r="R614" s="54"/>
      <c r="S614" s="54"/>
      <c r="T614" s="54"/>
      <c r="U614" s="54"/>
      <c r="V614" s="54"/>
      <c r="W614" s="54"/>
      <c r="X614" s="54"/>
      <c r="Y614" s="54"/>
      <c r="Z614" s="54"/>
      <c r="AA614" s="54"/>
      <c r="AB614" s="54"/>
      <c r="AC614" s="54"/>
      <c r="AD614" s="54"/>
      <c r="AE614" s="54"/>
      <c r="AF614" s="54"/>
      <c r="AG614" s="54"/>
      <c r="AH614" s="28"/>
      <c r="AI614" s="54"/>
    </row>
    <row r="615" spans="1:35" ht="15.75">
      <c r="A615" s="65" t="s">
        <v>2226</v>
      </c>
      <c r="D615" s="34">
        <f t="shared" si="21"/>
        <v>5245.2999999999838</v>
      </c>
      <c r="E615" s="9">
        <v>1254.8999999999987</v>
      </c>
      <c r="F615" s="9">
        <v>3990.3999999999851</v>
      </c>
      <c r="G615" s="294"/>
      <c r="H615" s="294"/>
      <c r="I615" s="68"/>
      <c r="J615" s="478"/>
      <c r="K615" s="68"/>
      <c r="L615" s="68"/>
      <c r="N615" s="54"/>
      <c r="O615" s="54"/>
      <c r="P615" s="54"/>
      <c r="Q615" s="54"/>
      <c r="R615" s="54"/>
      <c r="S615" s="54"/>
      <c r="T615" s="54"/>
      <c r="U615" s="54"/>
      <c r="V615" s="54"/>
      <c r="W615" s="54"/>
      <c r="X615" s="54"/>
      <c r="Y615" s="54"/>
      <c r="Z615" s="54"/>
      <c r="AA615" s="54"/>
      <c r="AB615" s="54"/>
      <c r="AC615" s="54"/>
      <c r="AD615" s="54"/>
      <c r="AE615" s="54"/>
      <c r="AF615" s="54"/>
      <c r="AG615" s="54"/>
      <c r="AH615" s="28"/>
      <c r="AI615" s="54"/>
    </row>
    <row r="616" spans="1:35" ht="15.75">
      <c r="A616" s="3" t="s">
        <v>854</v>
      </c>
      <c r="D616" s="34">
        <f t="shared" si="21"/>
        <v>7221.3499999999658</v>
      </c>
      <c r="E616" s="9">
        <v>3046.2500000000073</v>
      </c>
      <c r="F616" s="9">
        <v>4175.0999999999585</v>
      </c>
      <c r="G616" s="68"/>
      <c r="H616" s="68"/>
      <c r="I616" s="68"/>
      <c r="J616" s="478"/>
      <c r="K616" s="68"/>
      <c r="L616" s="68"/>
      <c r="N616" s="54"/>
      <c r="O616" s="54"/>
      <c r="P616" s="54"/>
      <c r="Q616" s="54"/>
      <c r="R616" s="54"/>
      <c r="S616" s="223"/>
      <c r="T616" s="54"/>
      <c r="U616" s="224"/>
      <c r="V616" s="54"/>
      <c r="W616" s="54"/>
      <c r="X616" s="54"/>
      <c r="Y616" s="54"/>
      <c r="Z616" s="54"/>
      <c r="AA616" s="54"/>
      <c r="AB616" s="54"/>
      <c r="AC616" s="54"/>
      <c r="AD616" s="54"/>
      <c r="AE616" s="54"/>
      <c r="AF616" s="54"/>
      <c r="AG616" s="54"/>
      <c r="AH616" s="28"/>
      <c r="AI616" s="54"/>
    </row>
    <row r="617" spans="1:35" ht="15.75">
      <c r="A617" s="65" t="s">
        <v>13</v>
      </c>
      <c r="D617" s="34">
        <f t="shared" si="21"/>
        <v>5745.3000000000429</v>
      </c>
      <c r="E617" s="9">
        <v>2231.4999999999964</v>
      </c>
      <c r="F617" s="9">
        <v>3513.8000000000466</v>
      </c>
      <c r="G617" s="294"/>
      <c r="H617" s="294"/>
      <c r="I617" s="68"/>
      <c r="J617" s="478"/>
      <c r="K617" s="68"/>
      <c r="L617" s="68"/>
      <c r="N617" s="54"/>
      <c r="O617" s="54"/>
      <c r="P617" s="54"/>
      <c r="Q617" s="54"/>
      <c r="R617" s="54"/>
      <c r="S617" s="54"/>
      <c r="T617" s="54"/>
      <c r="U617" s="54"/>
      <c r="V617" s="54"/>
      <c r="W617" s="54"/>
      <c r="X617" s="54"/>
      <c r="Y617" s="54"/>
      <c r="Z617" s="54"/>
      <c r="AA617" s="54"/>
      <c r="AB617" s="54"/>
      <c r="AC617" s="54"/>
      <c r="AD617" s="54"/>
      <c r="AE617" s="54"/>
      <c r="AF617" s="54"/>
      <c r="AG617" s="54"/>
      <c r="AH617" s="28"/>
      <c r="AI617" s="54"/>
    </row>
    <row r="618" spans="1:35" ht="15.75">
      <c r="A618" s="3" t="s">
        <v>805</v>
      </c>
      <c r="D618" s="34">
        <f t="shared" si="21"/>
        <v>5898.6000000000204</v>
      </c>
      <c r="E618" s="9">
        <v>2894.2000000000025</v>
      </c>
      <c r="F618" s="9">
        <v>3004.4000000000178</v>
      </c>
      <c r="G618" s="68"/>
      <c r="H618" s="68"/>
      <c r="I618" s="68"/>
      <c r="J618" s="478"/>
      <c r="K618" s="68"/>
      <c r="L618" s="68"/>
      <c r="N618" s="54"/>
      <c r="O618" s="54"/>
      <c r="P618" s="54"/>
      <c r="Q618" s="54"/>
      <c r="R618" s="54"/>
      <c r="S618" s="54"/>
      <c r="T618" s="54"/>
      <c r="U618" s="54"/>
      <c r="V618" s="54"/>
      <c r="W618" s="54"/>
      <c r="X618" s="54"/>
      <c r="Y618" s="54"/>
      <c r="Z618" s="54"/>
      <c r="AA618" s="54"/>
      <c r="AB618" s="54"/>
      <c r="AC618" s="54"/>
      <c r="AD618" s="54"/>
      <c r="AE618" s="54"/>
      <c r="AF618" s="54"/>
      <c r="AG618" s="54"/>
      <c r="AH618" s="28"/>
      <c r="AI618" s="54"/>
    </row>
    <row r="619" spans="1:35" ht="15.75">
      <c r="A619" s="65" t="s">
        <v>15</v>
      </c>
      <c r="D619" s="34">
        <f t="shared" si="21"/>
        <v>5798.9000000000015</v>
      </c>
      <c r="E619" s="9">
        <v>2982.3000000000029</v>
      </c>
      <c r="F619" s="9">
        <v>2816.5999999999985</v>
      </c>
      <c r="G619" s="294"/>
      <c r="H619" s="294"/>
      <c r="I619" s="68"/>
      <c r="J619" s="478"/>
      <c r="K619" s="68"/>
      <c r="L619" s="68"/>
      <c r="N619" s="54"/>
      <c r="O619" s="54"/>
      <c r="P619" s="54"/>
      <c r="Q619" s="54"/>
      <c r="R619" s="223"/>
      <c r="S619" s="54"/>
      <c r="T619" s="54"/>
      <c r="U619" s="54"/>
      <c r="V619" s="54"/>
      <c r="W619" s="54"/>
      <c r="X619" s="54"/>
      <c r="Y619" s="54"/>
      <c r="Z619" s="54"/>
      <c r="AA619" s="54"/>
      <c r="AB619" s="54"/>
      <c r="AC619" s="54"/>
      <c r="AD619" s="54"/>
      <c r="AE619" s="54"/>
      <c r="AF619" s="222"/>
      <c r="AG619" s="54"/>
      <c r="AH619" s="28"/>
      <c r="AI619" s="54"/>
    </row>
    <row r="620" spans="1:35" ht="15.75">
      <c r="A620" s="65" t="s">
        <v>2222</v>
      </c>
      <c r="D620" s="34">
        <f t="shared" si="21"/>
        <v>4193.8999999999669</v>
      </c>
      <c r="E620" s="9">
        <v>1289.5999999999985</v>
      </c>
      <c r="F620" s="9">
        <v>2904.2999999999683</v>
      </c>
      <c r="G620" s="294"/>
      <c r="H620" s="294"/>
      <c r="I620" s="68"/>
      <c r="J620" s="478"/>
      <c r="K620" s="68"/>
      <c r="L620" s="68"/>
      <c r="N620" s="54"/>
      <c r="O620" s="54"/>
      <c r="P620" s="54"/>
      <c r="Q620" s="54"/>
      <c r="R620" s="54"/>
      <c r="S620" s="54"/>
      <c r="T620" s="54"/>
      <c r="U620" s="54"/>
      <c r="V620" s="54"/>
      <c r="W620" s="54"/>
      <c r="X620" s="54"/>
      <c r="Y620" s="54"/>
      <c r="Z620" s="54"/>
      <c r="AA620" s="54"/>
      <c r="AB620" s="54"/>
      <c r="AC620" s="54"/>
      <c r="AD620" s="54"/>
      <c r="AE620" s="54"/>
      <c r="AF620" s="223"/>
      <c r="AG620" s="54"/>
      <c r="AH620" s="28"/>
      <c r="AI620" s="54"/>
    </row>
    <row r="621" spans="1:35" ht="15.75">
      <c r="A621" s="65" t="s">
        <v>17</v>
      </c>
      <c r="D621" s="34">
        <f t="shared" si="21"/>
        <v>6588.6000000000149</v>
      </c>
      <c r="E621" s="9">
        <v>1625.9999999999982</v>
      </c>
      <c r="F621" s="9">
        <v>4962.6000000000167</v>
      </c>
      <c r="G621" s="294"/>
      <c r="H621" s="294"/>
      <c r="I621" s="68"/>
      <c r="J621" s="478"/>
      <c r="K621" s="68"/>
      <c r="L621" s="68"/>
      <c r="N621" s="54"/>
      <c r="O621" s="54"/>
      <c r="P621" s="54"/>
      <c r="Q621" s="54"/>
      <c r="R621" s="54"/>
      <c r="S621" s="54"/>
      <c r="T621" s="54"/>
      <c r="U621" s="54"/>
      <c r="V621" s="54"/>
      <c r="W621" s="54"/>
      <c r="X621" s="54"/>
      <c r="Y621" s="54"/>
      <c r="Z621" s="54"/>
      <c r="AA621" s="54"/>
      <c r="AB621" s="54"/>
      <c r="AC621" s="54"/>
      <c r="AD621" s="54"/>
      <c r="AE621" s="54"/>
      <c r="AF621" s="54"/>
      <c r="AG621" s="54"/>
      <c r="AH621" s="28"/>
      <c r="AI621" s="54"/>
    </row>
    <row r="622" spans="1:35" ht="15.75">
      <c r="A622" s="3" t="s">
        <v>828</v>
      </c>
      <c r="D622" s="34">
        <f t="shared" si="21"/>
        <v>5037.3499999999713</v>
      </c>
      <c r="E622" s="9">
        <v>895.39999999999964</v>
      </c>
      <c r="F622" s="9">
        <v>4141.9499999999716</v>
      </c>
      <c r="G622" s="68"/>
      <c r="H622" s="68"/>
      <c r="I622" s="68"/>
      <c r="J622" s="478"/>
      <c r="K622" s="68"/>
      <c r="L622" s="68"/>
      <c r="N622" s="54"/>
      <c r="O622" s="54"/>
      <c r="P622" s="54"/>
      <c r="Q622" s="54"/>
      <c r="R622" s="54"/>
      <c r="S622" s="54"/>
      <c r="T622" s="54"/>
      <c r="U622" s="54"/>
      <c r="V622" s="54"/>
      <c r="W622" s="54"/>
      <c r="X622" s="54"/>
      <c r="Y622" s="54"/>
      <c r="Z622" s="54"/>
      <c r="AA622" s="54"/>
      <c r="AB622" s="54"/>
      <c r="AC622" s="54"/>
      <c r="AD622" s="54"/>
      <c r="AE622" s="54"/>
      <c r="AF622" s="54"/>
      <c r="AG622" s="54"/>
      <c r="AH622" s="28"/>
      <c r="AI622" s="54"/>
    </row>
    <row r="623" spans="1:35" ht="15.75">
      <c r="A623" s="3" t="s">
        <v>162</v>
      </c>
      <c r="D623" s="34">
        <f t="shared" si="21"/>
        <v>6551.5999999999913</v>
      </c>
      <c r="E623" s="9">
        <v>3193.2000000000025</v>
      </c>
      <c r="F623" s="9">
        <v>3358.3999999999887</v>
      </c>
      <c r="G623" s="68"/>
      <c r="H623" s="68"/>
      <c r="I623" s="68"/>
      <c r="J623" s="478"/>
      <c r="K623" s="68"/>
      <c r="L623" s="68"/>
      <c r="N623" s="54"/>
      <c r="O623" s="54"/>
      <c r="P623" s="54"/>
      <c r="Q623" s="54"/>
      <c r="R623" s="54"/>
      <c r="S623" s="54"/>
      <c r="T623" s="54"/>
      <c r="U623" s="54"/>
      <c r="V623" s="223"/>
      <c r="W623" s="54"/>
      <c r="X623" s="222"/>
      <c r="Y623" s="54"/>
      <c r="Z623" s="222"/>
      <c r="AA623" s="54"/>
      <c r="AB623" s="54"/>
      <c r="AC623" s="54"/>
      <c r="AD623" s="54"/>
      <c r="AE623" s="54"/>
      <c r="AF623" s="54"/>
      <c r="AG623" s="54"/>
      <c r="AH623" s="28"/>
      <c r="AI623" s="54"/>
    </row>
    <row r="624" spans="1:35" ht="15.75">
      <c r="A624" s="87" t="s">
        <v>1823</v>
      </c>
      <c r="B624" s="3"/>
      <c r="C624" s="3"/>
      <c r="D624" s="34">
        <f t="shared" si="21"/>
        <v>4518.7000000000544</v>
      </c>
      <c r="E624" s="9">
        <v>1917.9000000000042</v>
      </c>
      <c r="F624" s="9">
        <v>2600.8000000000502</v>
      </c>
      <c r="G624" s="248"/>
      <c r="H624" s="248"/>
      <c r="I624" s="68"/>
      <c r="J624" s="478"/>
      <c r="K624" s="68"/>
      <c r="L624" s="68"/>
      <c r="N624" s="54"/>
      <c r="O624" s="54"/>
      <c r="P624" s="54"/>
      <c r="Q624" s="54"/>
      <c r="R624" s="54"/>
      <c r="S624" s="54"/>
      <c r="T624" s="54"/>
      <c r="U624" s="54"/>
      <c r="V624" s="54"/>
      <c r="W624" s="54"/>
      <c r="X624" s="54"/>
      <c r="Y624" s="54"/>
      <c r="Z624" s="54"/>
      <c r="AA624" s="54"/>
      <c r="AB624" s="54"/>
      <c r="AC624" s="54"/>
      <c r="AD624" s="54"/>
      <c r="AE624" s="54"/>
      <c r="AF624" s="54"/>
      <c r="AG624" s="54"/>
      <c r="AH624" s="28"/>
      <c r="AI624" s="54"/>
    </row>
    <row r="625" spans="1:35" ht="15.75">
      <c r="A625" s="3" t="s">
        <v>871</v>
      </c>
      <c r="D625" s="34">
        <f t="shared" ref="D625:D656" si="22">SUM(E625:DZ625)</f>
        <v>6985.6999999999989</v>
      </c>
      <c r="E625" s="9">
        <v>2692.6000000000004</v>
      </c>
      <c r="F625" s="9">
        <v>4293.0999999999985</v>
      </c>
      <c r="G625" s="68"/>
      <c r="H625" s="68"/>
      <c r="I625" s="68"/>
      <c r="J625" s="478"/>
      <c r="K625" s="68"/>
      <c r="L625" s="68"/>
      <c r="N625" s="54"/>
      <c r="O625" s="54"/>
      <c r="P625" s="54"/>
      <c r="Q625" s="54"/>
      <c r="R625" s="54"/>
      <c r="S625" s="54"/>
      <c r="T625" s="54"/>
      <c r="U625" s="54"/>
      <c r="V625" s="54"/>
      <c r="W625" s="54"/>
      <c r="X625" s="54"/>
      <c r="Y625" s="54"/>
      <c r="Z625" s="54"/>
      <c r="AA625" s="54"/>
      <c r="AB625" s="54"/>
      <c r="AC625" s="54"/>
      <c r="AD625" s="54"/>
      <c r="AE625" s="54"/>
      <c r="AF625" s="54"/>
      <c r="AG625" s="54"/>
      <c r="AH625" s="28"/>
      <c r="AI625" s="54"/>
    </row>
    <row r="626" spans="1:35" ht="15.75">
      <c r="A626" s="65" t="s">
        <v>2255</v>
      </c>
      <c r="D626" s="34">
        <f t="shared" si="22"/>
        <v>6304.2500000000473</v>
      </c>
      <c r="E626" s="9">
        <v>2194.9000000000033</v>
      </c>
      <c r="F626" s="9">
        <v>4109.350000000044</v>
      </c>
      <c r="G626" s="294"/>
      <c r="H626" s="294"/>
      <c r="I626" s="68"/>
      <c r="J626" s="478"/>
      <c r="K626" s="68"/>
      <c r="L626" s="68"/>
      <c r="N626" s="54"/>
      <c r="O626" s="54"/>
      <c r="P626" s="54"/>
      <c r="Q626" s="54"/>
      <c r="R626" s="54"/>
      <c r="S626" s="54"/>
      <c r="T626" s="54"/>
      <c r="U626" s="54"/>
      <c r="V626" s="54"/>
      <c r="W626" s="54"/>
      <c r="X626" s="54"/>
      <c r="Y626" s="54"/>
      <c r="Z626" s="54"/>
      <c r="AA626" s="54"/>
      <c r="AB626" s="54"/>
      <c r="AC626" s="54"/>
      <c r="AD626" s="54"/>
      <c r="AE626" s="54"/>
      <c r="AF626" s="54"/>
      <c r="AG626" s="54"/>
      <c r="AH626" s="28"/>
      <c r="AI626" s="54"/>
    </row>
    <row r="627" spans="1:35" ht="15.75">
      <c r="A627" s="3" t="s">
        <v>867</v>
      </c>
      <c r="D627" s="34">
        <f t="shared" si="22"/>
        <v>4904.8499999999804</v>
      </c>
      <c r="E627" s="9">
        <v>1531.2999999999975</v>
      </c>
      <c r="F627" s="9">
        <v>3373.5499999999829</v>
      </c>
      <c r="G627" s="68"/>
      <c r="H627" s="68"/>
      <c r="I627" s="68"/>
      <c r="J627" s="478"/>
      <c r="K627" s="68"/>
      <c r="L627" s="68"/>
      <c r="N627" s="54"/>
      <c r="O627" s="54"/>
      <c r="P627" s="54"/>
      <c r="Q627" s="54"/>
      <c r="R627" s="54"/>
      <c r="S627" s="54"/>
      <c r="T627" s="54"/>
      <c r="U627" s="54"/>
      <c r="V627" s="54"/>
      <c r="W627" s="54"/>
      <c r="X627" s="54"/>
      <c r="Y627" s="54"/>
      <c r="Z627" s="54"/>
      <c r="AA627" s="54"/>
      <c r="AB627" s="54"/>
      <c r="AC627" s="54"/>
      <c r="AD627" s="54"/>
      <c r="AE627" s="54"/>
      <c r="AF627" s="54"/>
      <c r="AG627" s="54"/>
      <c r="AH627" s="28"/>
      <c r="AI627" s="54"/>
    </row>
    <row r="628" spans="1:35" ht="15.75">
      <c r="A628" t="s">
        <v>21</v>
      </c>
      <c r="D628" s="34">
        <f t="shared" si="22"/>
        <v>7783.3999999999505</v>
      </c>
      <c r="E628" s="9">
        <v>3208.8999999999978</v>
      </c>
      <c r="F628" s="9">
        <v>4574.4999999999527</v>
      </c>
      <c r="G628" s="28"/>
      <c r="H628" s="28"/>
      <c r="I628" s="68"/>
      <c r="J628" s="479"/>
      <c r="K628" s="68"/>
      <c r="L628" s="68"/>
      <c r="N628" s="54"/>
      <c r="O628" s="54"/>
      <c r="P628" s="223"/>
      <c r="Q628" s="224"/>
      <c r="R628" s="54"/>
      <c r="S628" s="54"/>
      <c r="T628" s="54"/>
      <c r="U628" s="223"/>
      <c r="V628" s="54"/>
      <c r="W628" s="54"/>
      <c r="X628" s="54"/>
      <c r="Y628" s="223"/>
      <c r="Z628" s="54"/>
      <c r="AA628" s="54"/>
      <c r="AB628" s="54"/>
      <c r="AC628" s="54"/>
      <c r="AD628" s="54"/>
      <c r="AE628" s="54"/>
      <c r="AF628" s="54"/>
      <c r="AG628" s="54"/>
      <c r="AH628" s="28"/>
      <c r="AI628" s="54"/>
    </row>
    <row r="629" spans="1:35" ht="15.75">
      <c r="A629" s="3" t="s">
        <v>141</v>
      </c>
      <c r="D629" s="34">
        <f t="shared" si="22"/>
        <v>6145.1999999999953</v>
      </c>
      <c r="E629" s="9">
        <v>2359.0000000000018</v>
      </c>
      <c r="F629" s="9">
        <v>3786.1999999999935</v>
      </c>
      <c r="G629" s="68"/>
      <c r="H629" s="68"/>
      <c r="I629" s="68"/>
      <c r="J629" s="478"/>
      <c r="K629" s="68"/>
      <c r="L629" s="68"/>
      <c r="N629" s="54"/>
      <c r="O629" s="54"/>
      <c r="P629" s="222"/>
      <c r="Q629" s="54"/>
      <c r="R629" s="54"/>
      <c r="S629" s="54"/>
      <c r="T629" s="54"/>
      <c r="U629" s="54"/>
      <c r="V629" s="54"/>
      <c r="W629" s="54"/>
      <c r="X629" s="54"/>
      <c r="Y629" s="54"/>
      <c r="Z629" s="54"/>
      <c r="AA629" s="54"/>
      <c r="AB629" s="54"/>
      <c r="AC629" s="54"/>
      <c r="AD629" s="54"/>
      <c r="AE629" s="54"/>
      <c r="AF629" s="54"/>
      <c r="AG629" s="54"/>
      <c r="AH629" s="28"/>
      <c r="AI629" s="54"/>
    </row>
    <row r="630" spans="1:35" ht="15.75">
      <c r="A630" s="65" t="s">
        <v>2256</v>
      </c>
      <c r="B630" s="3"/>
      <c r="C630" s="3"/>
      <c r="D630" s="34">
        <f t="shared" si="22"/>
        <v>4465.9000000000597</v>
      </c>
      <c r="E630" s="9">
        <v>2092.5</v>
      </c>
      <c r="F630" s="9">
        <v>2373.4000000000597</v>
      </c>
      <c r="G630" s="294"/>
      <c r="H630" s="294"/>
      <c r="I630" s="68"/>
      <c r="J630" s="479"/>
      <c r="K630" s="68"/>
      <c r="L630" s="68"/>
      <c r="N630" s="54"/>
      <c r="O630" s="54"/>
      <c r="P630" s="54"/>
      <c r="Q630" s="54"/>
      <c r="R630" s="54"/>
      <c r="S630" s="54"/>
      <c r="T630" s="54"/>
      <c r="U630" s="54"/>
      <c r="V630" s="54"/>
      <c r="W630" s="54"/>
      <c r="X630" s="54"/>
      <c r="Y630" s="54"/>
      <c r="Z630" s="54"/>
      <c r="AA630" s="54"/>
      <c r="AB630" s="54"/>
      <c r="AC630" s="54"/>
      <c r="AD630" s="54"/>
      <c r="AE630" s="54"/>
      <c r="AF630" s="54"/>
      <c r="AG630" s="54"/>
      <c r="AH630" s="28"/>
      <c r="AI630" s="54"/>
    </row>
    <row r="631" spans="1:35" ht="15.75">
      <c r="A631" s="65" t="s">
        <v>2257</v>
      </c>
      <c r="B631" s="3"/>
      <c r="C631" s="3"/>
      <c r="D631" s="34">
        <f t="shared" si="22"/>
        <v>5890.2000000000171</v>
      </c>
      <c r="E631" s="9">
        <v>2150.8000000000011</v>
      </c>
      <c r="F631" s="9">
        <v>3739.400000000016</v>
      </c>
      <c r="G631" s="294"/>
      <c r="H631" s="294"/>
      <c r="I631" s="68"/>
      <c r="J631" s="479"/>
      <c r="K631" s="68"/>
      <c r="L631" s="68"/>
      <c r="N631" s="54"/>
      <c r="O631" s="54"/>
      <c r="P631" s="54"/>
      <c r="Q631" s="54"/>
      <c r="R631" s="54"/>
      <c r="S631" s="54"/>
      <c r="T631" s="54"/>
      <c r="U631" s="54"/>
      <c r="V631" s="54"/>
      <c r="W631" s="54"/>
      <c r="X631" s="54"/>
      <c r="Y631" s="54"/>
      <c r="Z631" s="54"/>
      <c r="AA631" s="54"/>
      <c r="AB631" s="54"/>
      <c r="AC631" s="54"/>
      <c r="AD631" s="54"/>
      <c r="AE631" s="54"/>
      <c r="AF631" s="54"/>
      <c r="AG631" s="54"/>
      <c r="AH631" s="28"/>
      <c r="AI631" s="54"/>
    </row>
    <row r="632" spans="1:35" ht="15.75">
      <c r="A632" s="87" t="s">
        <v>1825</v>
      </c>
      <c r="D632" s="34">
        <f t="shared" si="22"/>
        <v>4647.3000000000111</v>
      </c>
      <c r="E632" s="9">
        <v>1366.5000000000027</v>
      </c>
      <c r="F632" s="9">
        <v>3280.8000000000084</v>
      </c>
      <c r="G632" s="248"/>
      <c r="H632" s="248"/>
      <c r="I632" s="68"/>
      <c r="J632" s="479"/>
      <c r="K632" s="68"/>
      <c r="L632" s="68"/>
      <c r="N632" s="54"/>
      <c r="O632" s="54"/>
      <c r="P632" s="54"/>
      <c r="Q632" s="54"/>
      <c r="R632" s="54"/>
      <c r="S632" s="54"/>
      <c r="T632" s="54"/>
      <c r="U632" s="54"/>
      <c r="V632" s="54"/>
      <c r="W632" s="54"/>
      <c r="X632" s="54"/>
      <c r="Y632" s="54"/>
      <c r="Z632" s="54"/>
      <c r="AA632" s="54"/>
      <c r="AB632" s="54"/>
      <c r="AC632" s="54"/>
      <c r="AD632" s="54"/>
      <c r="AE632" s="54"/>
      <c r="AF632" s="54"/>
      <c r="AG632" s="54"/>
      <c r="AH632" s="28"/>
      <c r="AI632" s="54"/>
    </row>
    <row r="633" spans="1:35" ht="15.75">
      <c r="A633" s="3" t="s">
        <v>833</v>
      </c>
      <c r="D633" s="34">
        <f t="shared" si="22"/>
        <v>7350.5999999999694</v>
      </c>
      <c r="E633" s="9">
        <v>2725.8000000000011</v>
      </c>
      <c r="F633" s="9">
        <v>4624.7999999999683</v>
      </c>
      <c r="G633" s="68"/>
      <c r="H633" s="68"/>
      <c r="I633" s="68"/>
      <c r="J633" s="479"/>
      <c r="K633" s="68"/>
      <c r="L633" s="68"/>
      <c r="N633" s="54"/>
      <c r="O633" s="54"/>
      <c r="P633" s="54"/>
      <c r="Q633" s="54"/>
      <c r="R633" s="54"/>
      <c r="S633" s="54"/>
      <c r="T633" s="54"/>
      <c r="U633" s="54"/>
      <c r="V633" s="224"/>
      <c r="W633" s="54"/>
      <c r="X633" s="54"/>
      <c r="Y633" s="54"/>
      <c r="Z633" s="54"/>
      <c r="AA633" s="54"/>
      <c r="AB633" s="54"/>
      <c r="AC633" s="222"/>
      <c r="AD633" s="54"/>
      <c r="AE633" s="54"/>
      <c r="AF633" s="54"/>
      <c r="AG633" s="54"/>
      <c r="AH633" s="28"/>
      <c r="AI633" s="54"/>
    </row>
    <row r="634" spans="1:35" ht="15.75">
      <c r="A634" s="3" t="s">
        <v>834</v>
      </c>
      <c r="D634" s="34">
        <f t="shared" si="22"/>
        <v>4181.5000000000582</v>
      </c>
      <c r="E634" s="9">
        <v>615.09999999999854</v>
      </c>
      <c r="F634" s="9">
        <v>3566.4000000000597</v>
      </c>
      <c r="G634" s="68"/>
      <c r="H634" s="68"/>
      <c r="I634" s="68"/>
      <c r="J634" s="478"/>
      <c r="K634" s="68"/>
      <c r="L634" s="68"/>
      <c r="N634" s="54"/>
      <c r="O634" s="54"/>
      <c r="P634" s="54"/>
      <c r="Q634" s="54"/>
      <c r="R634" s="54"/>
      <c r="S634" s="54"/>
      <c r="T634" s="54"/>
      <c r="U634" s="54"/>
      <c r="V634" s="54"/>
      <c r="W634" s="54"/>
      <c r="X634" s="54"/>
      <c r="Y634" s="54"/>
      <c r="Z634" s="54"/>
      <c r="AA634" s="54"/>
      <c r="AB634" s="54"/>
      <c r="AC634" s="54"/>
      <c r="AD634" s="54"/>
      <c r="AE634" s="54"/>
      <c r="AF634" s="54"/>
      <c r="AG634" s="54"/>
      <c r="AH634" s="28"/>
      <c r="AI634" s="54"/>
    </row>
    <row r="635" spans="1:35" ht="15.75">
      <c r="A635" s="65" t="s">
        <v>23</v>
      </c>
      <c r="D635" s="34">
        <f t="shared" si="22"/>
        <v>5497.6499999999578</v>
      </c>
      <c r="E635" s="9">
        <v>1845.7999999999956</v>
      </c>
      <c r="F635" s="9">
        <v>3651.8499999999622</v>
      </c>
      <c r="G635" s="294"/>
      <c r="H635" s="294"/>
      <c r="I635" s="68"/>
      <c r="J635" s="478"/>
      <c r="K635" s="68"/>
      <c r="L635" s="68"/>
      <c r="N635" s="54"/>
      <c r="O635" s="54"/>
      <c r="P635" s="54"/>
      <c r="Q635" s="54"/>
      <c r="R635" s="54"/>
      <c r="S635" s="54"/>
      <c r="T635" s="54"/>
      <c r="U635" s="54"/>
      <c r="V635" s="54"/>
      <c r="W635" s="54"/>
      <c r="X635" s="54"/>
      <c r="Y635" s="54"/>
      <c r="Z635" s="54"/>
      <c r="AA635" s="54"/>
      <c r="AB635" s="54"/>
      <c r="AC635" s="54"/>
      <c r="AD635" s="54"/>
      <c r="AE635" s="54"/>
      <c r="AF635" s="54"/>
      <c r="AG635" s="54"/>
      <c r="AH635" s="28"/>
      <c r="AI635" s="54"/>
    </row>
    <row r="636" spans="1:35" ht="15.75">
      <c r="A636" s="65" t="s">
        <v>25</v>
      </c>
      <c r="D636" s="34">
        <f t="shared" si="22"/>
        <v>7805.0000000001219</v>
      </c>
      <c r="E636" s="9">
        <v>3245.3000000000047</v>
      </c>
      <c r="F636" s="9">
        <v>4559.7000000001171</v>
      </c>
      <c r="G636" s="294"/>
      <c r="H636" s="294"/>
      <c r="I636" s="68"/>
      <c r="J636" s="479"/>
      <c r="K636" s="68"/>
      <c r="L636" s="68"/>
      <c r="N636" s="54"/>
      <c r="O636" s="223"/>
      <c r="P636" s="54"/>
      <c r="Q636" s="54"/>
      <c r="R636" s="54"/>
      <c r="S636" s="54"/>
      <c r="T636" s="54"/>
      <c r="U636" s="54"/>
      <c r="V636" s="54"/>
      <c r="W636" s="54"/>
      <c r="X636" s="54"/>
      <c r="Y636" s="54"/>
      <c r="Z636" s="54"/>
      <c r="AA636" s="223"/>
      <c r="AB636" s="222"/>
      <c r="AC636" s="54"/>
      <c r="AD636" s="222"/>
      <c r="AE636" s="222"/>
      <c r="AF636" s="54"/>
      <c r="AG636" s="54"/>
      <c r="AH636" s="28"/>
      <c r="AI636" s="54"/>
    </row>
    <row r="637" spans="1:35" ht="15.75">
      <c r="A637" s="87" t="s">
        <v>1835</v>
      </c>
      <c r="D637" s="34">
        <f t="shared" si="22"/>
        <v>6678.4000000000597</v>
      </c>
      <c r="E637" s="9">
        <v>2331.5000000000055</v>
      </c>
      <c r="F637" s="9">
        <v>4346.9000000000542</v>
      </c>
      <c r="G637" s="248"/>
      <c r="H637" s="248"/>
      <c r="I637" s="68"/>
      <c r="J637" s="478"/>
      <c r="K637" s="68"/>
      <c r="L637" s="68"/>
      <c r="N637" s="54"/>
      <c r="O637" s="54"/>
      <c r="P637" s="54"/>
      <c r="Q637" s="54"/>
      <c r="R637" s="54"/>
      <c r="S637" s="54"/>
      <c r="T637" s="54"/>
      <c r="U637" s="54"/>
      <c r="V637" s="54"/>
      <c r="W637" s="54"/>
      <c r="X637" s="54"/>
      <c r="Y637" s="54"/>
      <c r="Z637" s="54"/>
      <c r="AA637" s="54"/>
      <c r="AB637" s="54"/>
      <c r="AC637" s="54"/>
      <c r="AD637" s="54"/>
      <c r="AE637" s="54"/>
      <c r="AF637" s="54"/>
      <c r="AG637" s="54"/>
      <c r="AH637" s="28"/>
      <c r="AI637" s="54"/>
    </row>
    <row r="638" spans="1:35" ht="15.75">
      <c r="A638" s="87" t="s">
        <v>1842</v>
      </c>
      <c r="D638" s="34">
        <f t="shared" si="22"/>
        <v>8179.6000000000331</v>
      </c>
      <c r="E638" s="9">
        <v>3580.8999999999996</v>
      </c>
      <c r="F638" s="9">
        <v>4598.7000000000335</v>
      </c>
      <c r="G638" s="248"/>
      <c r="H638" s="248"/>
      <c r="I638" s="68"/>
      <c r="J638" s="478"/>
      <c r="K638" s="68"/>
      <c r="L638" s="68"/>
      <c r="N638" s="54"/>
      <c r="O638" s="54"/>
      <c r="P638" s="54"/>
      <c r="Q638" s="54"/>
      <c r="R638" s="54"/>
      <c r="S638" s="54"/>
      <c r="T638" s="222"/>
      <c r="U638" s="54"/>
      <c r="V638" s="54"/>
      <c r="W638" s="54"/>
      <c r="X638" s="54"/>
      <c r="Y638" s="224"/>
      <c r="Z638" s="54"/>
      <c r="AA638" s="222"/>
      <c r="AB638" s="54"/>
      <c r="AC638" s="54"/>
      <c r="AD638" s="224"/>
      <c r="AE638" s="223"/>
      <c r="AF638" s="54"/>
      <c r="AG638" s="222"/>
      <c r="AH638" s="28"/>
      <c r="AI638" s="54"/>
    </row>
    <row r="639" spans="1:35" ht="15.75">
      <c r="A639" s="87" t="s">
        <v>1837</v>
      </c>
      <c r="D639" s="34">
        <f t="shared" si="22"/>
        <v>4908.949999999968</v>
      </c>
      <c r="E639" s="9">
        <v>1780.399999999996</v>
      </c>
      <c r="F639" s="9">
        <v>3128.549999999972</v>
      </c>
      <c r="G639" s="248"/>
      <c r="H639" s="248"/>
      <c r="I639" s="68"/>
      <c r="J639" s="478"/>
      <c r="K639" s="68"/>
      <c r="L639" s="68"/>
      <c r="N639" s="54"/>
      <c r="O639" s="54"/>
      <c r="P639" s="54"/>
      <c r="Q639" s="54"/>
      <c r="R639" s="54"/>
      <c r="S639" s="54"/>
      <c r="T639" s="54"/>
      <c r="U639" s="54"/>
      <c r="V639" s="54"/>
      <c r="W639" s="54"/>
      <c r="X639" s="54"/>
      <c r="Y639" s="54"/>
      <c r="Z639" s="54"/>
      <c r="AA639" s="54"/>
      <c r="AB639" s="54"/>
      <c r="AC639" s="54"/>
      <c r="AD639" s="54"/>
      <c r="AE639" s="54"/>
      <c r="AF639" s="54"/>
      <c r="AG639" s="54"/>
      <c r="AH639" s="28"/>
      <c r="AI639" s="54"/>
    </row>
    <row r="640" spans="1:35" ht="15.75">
      <c r="A640" s="65" t="s">
        <v>2258</v>
      </c>
      <c r="D640" s="34">
        <f t="shared" si="22"/>
        <v>6186.7499999999745</v>
      </c>
      <c r="E640" s="9">
        <v>1802.4999999999982</v>
      </c>
      <c r="F640" s="9">
        <v>4384.2499999999764</v>
      </c>
      <c r="G640" s="294"/>
      <c r="H640" s="294"/>
      <c r="I640" s="68"/>
      <c r="J640" s="479"/>
      <c r="K640" s="68"/>
      <c r="L640" s="68"/>
      <c r="N640" s="54"/>
      <c r="O640" s="54"/>
      <c r="P640" s="54"/>
      <c r="Q640" s="54"/>
      <c r="R640" s="54"/>
      <c r="S640" s="54"/>
      <c r="T640" s="54"/>
      <c r="U640" s="54"/>
      <c r="V640" s="54"/>
      <c r="W640" s="54"/>
      <c r="X640" s="54"/>
      <c r="Y640" s="54"/>
      <c r="Z640" s="54"/>
      <c r="AA640" s="54"/>
      <c r="AB640" s="54"/>
      <c r="AC640" s="54"/>
      <c r="AD640" s="54"/>
      <c r="AE640" s="54"/>
      <c r="AF640" s="54"/>
      <c r="AG640" s="54"/>
      <c r="AH640" s="28"/>
      <c r="AI640" s="54"/>
    </row>
    <row r="641" spans="1:35" ht="15.75">
      <c r="A641" s="3" t="s">
        <v>817</v>
      </c>
      <c r="D641" s="34">
        <f t="shared" si="22"/>
        <v>7257.1500000000124</v>
      </c>
      <c r="E641" s="9">
        <v>3093.7999999999993</v>
      </c>
      <c r="F641" s="9">
        <v>4163.3500000000131</v>
      </c>
      <c r="G641" s="68"/>
      <c r="H641" s="68"/>
      <c r="I641" s="68"/>
      <c r="J641" s="478"/>
      <c r="K641" s="68"/>
      <c r="L641" s="68"/>
      <c r="N641" s="54"/>
      <c r="O641" s="54"/>
      <c r="P641" s="54"/>
      <c r="Q641" s="54"/>
      <c r="R641" s="54"/>
      <c r="S641" s="54"/>
      <c r="T641" s="54"/>
      <c r="U641" s="54"/>
      <c r="V641" s="54"/>
      <c r="W641" s="54"/>
      <c r="X641" s="223"/>
      <c r="Y641" s="54"/>
      <c r="Z641" s="54"/>
      <c r="AA641" s="54"/>
      <c r="AB641" s="54"/>
      <c r="AC641" s="54"/>
      <c r="AD641" s="54"/>
      <c r="AE641" s="54"/>
      <c r="AF641" s="54"/>
      <c r="AG641" s="54"/>
      <c r="AH641" s="28"/>
      <c r="AI641" s="54"/>
    </row>
    <row r="642" spans="1:35" ht="15.75">
      <c r="A642" s="65" t="s">
        <v>27</v>
      </c>
      <c r="D642" s="34">
        <f t="shared" si="22"/>
        <v>3939.9500000000335</v>
      </c>
      <c r="E642" s="9">
        <v>1096.8999999999996</v>
      </c>
      <c r="F642" s="9">
        <v>2843.0500000000338</v>
      </c>
      <c r="G642" s="294"/>
      <c r="H642" s="294"/>
      <c r="I642" s="68"/>
      <c r="J642" s="478"/>
      <c r="K642" s="68"/>
      <c r="L642" s="68"/>
      <c r="N642" s="54"/>
      <c r="O642" s="54"/>
      <c r="P642" s="54"/>
      <c r="Q642" s="54"/>
      <c r="R642" s="54"/>
      <c r="S642" s="54"/>
      <c r="T642" s="54"/>
      <c r="U642" s="54"/>
      <c r="V642" s="54"/>
      <c r="W642" s="54"/>
      <c r="X642" s="54"/>
      <c r="Y642" s="54"/>
      <c r="Z642" s="54"/>
      <c r="AA642" s="54"/>
      <c r="AB642" s="54"/>
      <c r="AC642" s="54"/>
      <c r="AD642" s="54"/>
      <c r="AE642" s="54"/>
      <c r="AF642" s="54"/>
      <c r="AG642" s="54"/>
      <c r="AH642" s="28"/>
      <c r="AI642" s="54"/>
    </row>
    <row r="643" spans="1:35" ht="15.75">
      <c r="A643" s="3" t="s">
        <v>849</v>
      </c>
      <c r="D643" s="34">
        <f t="shared" si="22"/>
        <v>4915.9999999999109</v>
      </c>
      <c r="E643" s="9">
        <v>1918.4999999999945</v>
      </c>
      <c r="F643" s="9">
        <v>2997.4999999999163</v>
      </c>
      <c r="G643" s="68"/>
      <c r="H643" s="68"/>
      <c r="I643" s="68"/>
      <c r="J643" s="479"/>
      <c r="K643" s="68"/>
      <c r="L643" s="68"/>
      <c r="N643" s="54"/>
      <c r="O643" s="54"/>
      <c r="P643" s="54"/>
      <c r="Q643" s="54"/>
      <c r="R643" s="54"/>
      <c r="S643" s="54"/>
      <c r="T643" s="54"/>
      <c r="U643" s="54"/>
      <c r="V643" s="54"/>
      <c r="W643" s="54"/>
      <c r="X643" s="54"/>
      <c r="Y643" s="54"/>
      <c r="Z643" s="54"/>
      <c r="AA643" s="54"/>
      <c r="AB643" s="54"/>
      <c r="AC643" s="54"/>
      <c r="AD643" s="54"/>
      <c r="AE643" s="54"/>
      <c r="AF643" s="54"/>
      <c r="AG643" s="54"/>
      <c r="AH643" s="28"/>
      <c r="AI643" s="54"/>
    </row>
    <row r="644" spans="1:35" ht="15.75">
      <c r="A644" s="3" t="s">
        <v>154</v>
      </c>
      <c r="D644" s="34">
        <f t="shared" si="22"/>
        <v>5961.3999999999724</v>
      </c>
      <c r="E644" s="9">
        <v>2070.4999999999964</v>
      </c>
      <c r="F644" s="9">
        <v>3890.899999999976</v>
      </c>
      <c r="G644" s="68"/>
      <c r="H644" s="68"/>
      <c r="I644" s="68"/>
      <c r="J644" s="478"/>
      <c r="K644" s="68"/>
      <c r="L644" s="68"/>
      <c r="N644" s="54"/>
      <c r="O644" s="54"/>
      <c r="P644" s="54"/>
      <c r="Q644" s="54"/>
      <c r="R644" s="54"/>
      <c r="S644" s="54"/>
      <c r="T644" s="54"/>
      <c r="U644" s="54"/>
      <c r="V644" s="54"/>
      <c r="W644" s="54"/>
      <c r="X644" s="54"/>
      <c r="Y644" s="54"/>
      <c r="Z644" s="54"/>
      <c r="AA644" s="54"/>
      <c r="AB644" s="54"/>
      <c r="AC644" s="54"/>
      <c r="AD644" s="54"/>
      <c r="AE644" s="54"/>
      <c r="AF644" s="54"/>
      <c r="AG644" s="54"/>
      <c r="AH644" s="28"/>
      <c r="AI644" s="54"/>
    </row>
    <row r="645" spans="1:35" ht="15.75">
      <c r="A645" s="3" t="s">
        <v>835</v>
      </c>
      <c r="D645" s="34">
        <f t="shared" si="22"/>
        <v>4738.7000000000171</v>
      </c>
      <c r="E645" s="9">
        <v>1748.1000000000022</v>
      </c>
      <c r="F645" s="9">
        <v>2990.6000000000149</v>
      </c>
      <c r="G645" s="68"/>
      <c r="H645" s="68"/>
      <c r="I645" s="68"/>
      <c r="J645" s="478"/>
      <c r="K645" s="68"/>
      <c r="L645" s="68"/>
      <c r="N645" s="54"/>
      <c r="O645" s="54"/>
      <c r="P645" s="54"/>
      <c r="Q645" s="54"/>
      <c r="R645" s="54"/>
      <c r="S645" s="54"/>
      <c r="T645" s="54"/>
      <c r="U645" s="54"/>
      <c r="V645" s="54"/>
      <c r="W645" s="54"/>
      <c r="X645" s="54"/>
      <c r="Y645" s="54"/>
      <c r="Z645" s="54"/>
      <c r="AA645" s="54"/>
      <c r="AB645" s="54"/>
      <c r="AC645" s="54"/>
      <c r="AD645" s="54"/>
      <c r="AE645" s="54"/>
      <c r="AF645" s="54"/>
      <c r="AG645" s="54"/>
      <c r="AH645" s="28"/>
      <c r="AI645" s="54"/>
    </row>
    <row r="646" spans="1:35" ht="15.75">
      <c r="A646" t="s">
        <v>142</v>
      </c>
      <c r="B646" s="3"/>
      <c r="C646" s="3"/>
      <c r="D646" s="34">
        <f t="shared" si="22"/>
        <v>6044.5000000000309</v>
      </c>
      <c r="E646" s="9">
        <v>2251.6000000000004</v>
      </c>
      <c r="F646" s="9">
        <v>3792.9000000000306</v>
      </c>
      <c r="G646" s="28"/>
      <c r="H646" s="28"/>
      <c r="I646" s="68"/>
      <c r="J646" s="478"/>
      <c r="K646" s="68"/>
      <c r="L646" s="68"/>
      <c r="N646" s="54"/>
      <c r="O646" s="54"/>
      <c r="P646" s="54"/>
      <c r="Q646" s="54"/>
      <c r="R646" s="54"/>
      <c r="S646" s="54"/>
      <c r="T646" s="54"/>
      <c r="U646" s="54"/>
      <c r="V646" s="54"/>
      <c r="W646" s="54"/>
      <c r="X646" s="54"/>
      <c r="Y646" s="54"/>
      <c r="Z646" s="54"/>
      <c r="AA646" s="54"/>
      <c r="AB646" s="54"/>
      <c r="AC646" s="54"/>
      <c r="AD646" s="54"/>
      <c r="AE646" s="54"/>
      <c r="AF646" s="54"/>
      <c r="AG646" s="54"/>
      <c r="AH646" s="28"/>
      <c r="AI646" s="54"/>
    </row>
    <row r="647" spans="1:35" ht="15.75">
      <c r="A647" s="3" t="s">
        <v>809</v>
      </c>
      <c r="D647" s="34">
        <f t="shared" si="22"/>
        <v>4828.8999999999978</v>
      </c>
      <c r="E647" s="9">
        <v>1068.2999999999975</v>
      </c>
      <c r="F647" s="9">
        <v>3760.6000000000004</v>
      </c>
      <c r="G647" s="68"/>
      <c r="H647" s="68"/>
      <c r="I647" s="68"/>
      <c r="J647" s="478"/>
      <c r="K647" s="68"/>
      <c r="L647" s="68"/>
      <c r="N647" s="54"/>
      <c r="O647" s="54"/>
      <c r="P647" s="54"/>
      <c r="Q647" s="54"/>
      <c r="R647" s="54"/>
      <c r="S647" s="54"/>
      <c r="T647" s="54"/>
      <c r="U647" s="54"/>
      <c r="V647" s="54"/>
      <c r="W647" s="54"/>
      <c r="X647" s="54"/>
      <c r="Y647" s="54"/>
      <c r="Z647" s="54"/>
      <c r="AA647" s="54"/>
      <c r="AB647" s="54"/>
      <c r="AC647" s="54"/>
      <c r="AD647" s="54"/>
      <c r="AE647" s="54"/>
      <c r="AF647" s="54"/>
      <c r="AG647" s="54"/>
      <c r="AH647" s="28"/>
      <c r="AI647" s="54"/>
    </row>
    <row r="648" spans="1:35" ht="15.75">
      <c r="A648" s="87" t="s">
        <v>1841</v>
      </c>
      <c r="D648" s="34">
        <f t="shared" si="22"/>
        <v>7468.0499999999283</v>
      </c>
      <c r="E648" s="9">
        <v>3176.3999999999942</v>
      </c>
      <c r="F648" s="9">
        <v>4291.6499999999342</v>
      </c>
      <c r="G648" s="248"/>
      <c r="H648" s="248"/>
      <c r="I648" s="68"/>
      <c r="J648" s="478"/>
      <c r="K648" s="68"/>
      <c r="L648" s="68"/>
      <c r="N648" s="54"/>
      <c r="O648" s="54"/>
      <c r="P648" s="54"/>
      <c r="Q648" s="54"/>
      <c r="R648" s="54"/>
      <c r="S648" s="54"/>
      <c r="T648" s="54"/>
      <c r="U648" s="54"/>
      <c r="V648" s="54"/>
      <c r="W648" s="54"/>
      <c r="X648" s="54"/>
      <c r="Y648" s="54"/>
      <c r="Z648" s="54"/>
      <c r="AA648" s="54"/>
      <c r="AB648" s="54"/>
      <c r="AC648" s="54"/>
      <c r="AD648" s="54"/>
      <c r="AE648" s="54"/>
      <c r="AF648" s="54"/>
      <c r="AG648" s="224"/>
      <c r="AH648" s="28"/>
      <c r="AI648" s="54"/>
    </row>
    <row r="649" spans="1:35" ht="15.75">
      <c r="A649" s="3" t="s">
        <v>850</v>
      </c>
      <c r="D649" s="34">
        <f t="shared" si="22"/>
        <v>7283.8000000001412</v>
      </c>
      <c r="E649" s="9">
        <v>3089.3999999999996</v>
      </c>
      <c r="F649" s="9">
        <v>4194.4000000001415</v>
      </c>
      <c r="G649" s="68"/>
      <c r="H649" s="68"/>
      <c r="I649" s="68"/>
      <c r="J649" s="478"/>
      <c r="K649" s="68"/>
      <c r="L649" s="68"/>
      <c r="N649" s="54"/>
      <c r="O649" s="54"/>
      <c r="P649" s="54"/>
      <c r="Q649" s="54"/>
      <c r="R649" s="54"/>
      <c r="S649" s="54"/>
      <c r="T649" s="224"/>
      <c r="U649" s="54"/>
      <c r="V649" s="54"/>
      <c r="W649" s="54"/>
      <c r="X649" s="54"/>
      <c r="Y649" s="54"/>
      <c r="Z649" s="54"/>
      <c r="AA649" s="54"/>
      <c r="AB649" s="54"/>
      <c r="AC649" s="54"/>
      <c r="AD649" s="54"/>
      <c r="AE649" s="54"/>
      <c r="AF649" s="54"/>
      <c r="AG649" s="54"/>
      <c r="AH649" s="28"/>
      <c r="AI649" s="54"/>
    </row>
    <row r="650" spans="1:35" ht="15.75">
      <c r="A650" s="65" t="s">
        <v>2281</v>
      </c>
      <c r="D650" s="34">
        <f t="shared" si="22"/>
        <v>5528.1999999999844</v>
      </c>
      <c r="E650" s="9">
        <v>2671.7000000000007</v>
      </c>
      <c r="F650" s="9">
        <v>2856.4999999999836</v>
      </c>
      <c r="G650" s="294"/>
      <c r="H650" s="294"/>
      <c r="I650" s="68"/>
      <c r="J650" s="479"/>
      <c r="K650" s="68"/>
      <c r="L650" s="68"/>
      <c r="N650" s="54"/>
      <c r="O650" s="54"/>
      <c r="P650" s="54"/>
      <c r="Q650" s="54"/>
      <c r="R650" s="54"/>
      <c r="S650" s="224"/>
      <c r="T650" s="54"/>
      <c r="U650" s="54"/>
      <c r="V650" s="54"/>
      <c r="W650" s="54"/>
      <c r="X650" s="54"/>
      <c r="Y650" s="54"/>
      <c r="Z650" s="54"/>
      <c r="AA650" s="54"/>
      <c r="AB650" s="54"/>
      <c r="AC650" s="54"/>
      <c r="AD650" s="54"/>
      <c r="AE650" s="54"/>
      <c r="AF650" s="54"/>
      <c r="AG650" s="54"/>
      <c r="AH650" s="28"/>
      <c r="AI650" s="54"/>
    </row>
    <row r="651" spans="1:35" ht="15.75">
      <c r="A651" s="3" t="s">
        <v>820</v>
      </c>
      <c r="D651" s="34">
        <f t="shared" si="22"/>
        <v>5761.8000000000247</v>
      </c>
      <c r="E651" s="9">
        <v>2156.600000000004</v>
      </c>
      <c r="F651" s="9">
        <v>3605.2000000000207</v>
      </c>
      <c r="G651" s="68"/>
      <c r="H651" s="68"/>
      <c r="I651" s="68"/>
      <c r="J651" s="478"/>
      <c r="K651" s="68"/>
      <c r="L651" s="68"/>
      <c r="N651" s="54"/>
      <c r="O651" s="54"/>
      <c r="P651" s="54"/>
      <c r="Q651" s="54"/>
      <c r="R651" s="54"/>
      <c r="S651" s="54"/>
      <c r="T651" s="54"/>
      <c r="U651" s="54"/>
      <c r="V651" s="54"/>
      <c r="W651" s="54"/>
      <c r="X651" s="54"/>
      <c r="Y651" s="54"/>
      <c r="Z651" s="54"/>
      <c r="AA651" s="54"/>
      <c r="AB651" s="54"/>
      <c r="AC651" s="54"/>
      <c r="AD651" s="54"/>
      <c r="AE651" s="54"/>
      <c r="AF651" s="54"/>
      <c r="AG651" s="54"/>
      <c r="AH651" s="28"/>
      <c r="AI651" s="54"/>
    </row>
    <row r="652" spans="1:35" ht="15.75">
      <c r="A652" s="3" t="s">
        <v>819</v>
      </c>
      <c r="D652" s="34">
        <f t="shared" si="22"/>
        <v>6325.5999999999822</v>
      </c>
      <c r="E652" s="9">
        <v>2894.4999999999982</v>
      </c>
      <c r="F652" s="9">
        <v>3431.099999999984</v>
      </c>
      <c r="G652" s="68"/>
      <c r="H652" s="68"/>
      <c r="I652" s="68"/>
      <c r="J652" s="479"/>
      <c r="K652" s="68"/>
      <c r="L652" s="68"/>
      <c r="N652" s="54"/>
      <c r="O652" s="54"/>
      <c r="P652" s="54"/>
      <c r="Q652" s="54"/>
      <c r="R652" s="54"/>
      <c r="S652" s="54"/>
      <c r="T652" s="54"/>
      <c r="U652" s="54"/>
      <c r="V652" s="54"/>
      <c r="W652" s="54"/>
      <c r="X652" s="54"/>
      <c r="Y652" s="54"/>
      <c r="Z652" s="223"/>
      <c r="AA652" s="54"/>
      <c r="AB652" s="54"/>
      <c r="AC652" s="54"/>
      <c r="AD652" s="54"/>
      <c r="AE652" s="54"/>
      <c r="AF652" s="54"/>
      <c r="AG652" s="54"/>
      <c r="AH652" s="28"/>
      <c r="AI652" s="54"/>
    </row>
    <row r="653" spans="1:35" ht="15.75">
      <c r="A653" s="65" t="s">
        <v>2283</v>
      </c>
      <c r="D653" s="34">
        <f t="shared" si="22"/>
        <v>3035.2000000000944</v>
      </c>
      <c r="E653" s="9">
        <v>1540.6000000000013</v>
      </c>
      <c r="F653" s="9">
        <v>1494.6000000000931</v>
      </c>
      <c r="G653" s="294"/>
      <c r="H653" s="294"/>
      <c r="I653" s="68"/>
      <c r="J653" s="479"/>
      <c r="K653" s="68"/>
      <c r="L653" s="68"/>
      <c r="N653" s="54"/>
      <c r="O653" s="54"/>
      <c r="P653" s="54"/>
      <c r="Q653" s="54"/>
      <c r="R653" s="54"/>
      <c r="S653" s="54"/>
      <c r="T653" s="54"/>
      <c r="U653" s="54"/>
      <c r="V653" s="54"/>
      <c r="W653" s="54"/>
      <c r="X653" s="54"/>
      <c r="Y653" s="54"/>
      <c r="Z653" s="54"/>
      <c r="AA653" s="54"/>
      <c r="AB653" s="54"/>
      <c r="AC653" s="54"/>
      <c r="AD653" s="54"/>
      <c r="AE653" s="54"/>
      <c r="AF653" s="54"/>
      <c r="AG653" s="54"/>
      <c r="AH653" s="28"/>
      <c r="AI653" s="54"/>
    </row>
    <row r="654" spans="1:35" ht="15.75">
      <c r="A654" s="65" t="s">
        <v>2543</v>
      </c>
      <c r="D654" s="34">
        <f t="shared" si="22"/>
        <v>6655.6000000000804</v>
      </c>
      <c r="E654" s="9">
        <v>2762.5</v>
      </c>
      <c r="F654" s="9">
        <v>3893.1000000000804</v>
      </c>
      <c r="G654" s="294"/>
      <c r="H654" s="294"/>
      <c r="I654" s="68"/>
      <c r="J654" s="478"/>
      <c r="K654" s="68"/>
      <c r="L654" s="68"/>
      <c r="N654" s="54"/>
      <c r="O654" s="54"/>
      <c r="P654" s="54"/>
      <c r="Q654" s="54"/>
      <c r="R654" s="54"/>
      <c r="S654" s="54"/>
      <c r="T654" s="54"/>
      <c r="U654" s="54"/>
      <c r="V654" s="54"/>
      <c r="W654" s="54"/>
      <c r="X654" s="54"/>
      <c r="Y654" s="54"/>
      <c r="Z654" s="54"/>
      <c r="AA654" s="54"/>
      <c r="AB654" s="54"/>
      <c r="AC654" s="54"/>
      <c r="AD654" s="54"/>
      <c r="AE654" s="54"/>
      <c r="AF654" s="54"/>
      <c r="AG654" s="54"/>
      <c r="AH654" s="28"/>
      <c r="AI654" s="54"/>
    </row>
    <row r="655" spans="1:35" ht="15.75">
      <c r="A655" s="3" t="s">
        <v>804</v>
      </c>
      <c r="D655" s="34">
        <f t="shared" si="22"/>
        <v>6710.0999999998876</v>
      </c>
      <c r="E655" s="9">
        <v>2947.5999999999985</v>
      </c>
      <c r="F655" s="9">
        <v>3762.499999999889</v>
      </c>
      <c r="G655" s="68"/>
      <c r="H655" s="68"/>
      <c r="I655" s="68"/>
      <c r="J655" s="479"/>
      <c r="K655" s="68"/>
      <c r="L655" s="68"/>
      <c r="N655" s="54"/>
      <c r="O655" s="224"/>
      <c r="P655" s="54"/>
      <c r="Q655" s="54"/>
      <c r="R655" s="54"/>
      <c r="S655" s="54"/>
      <c r="T655" s="54"/>
      <c r="U655" s="54"/>
      <c r="V655" s="54"/>
      <c r="W655" s="54"/>
      <c r="X655" s="54"/>
      <c r="Y655" s="54"/>
      <c r="Z655" s="54"/>
      <c r="AA655" s="54"/>
      <c r="AB655" s="54"/>
      <c r="AC655" s="54"/>
      <c r="AD655" s="54"/>
      <c r="AE655" s="54"/>
      <c r="AF655" s="54"/>
      <c r="AG655" s="54"/>
      <c r="AH655" s="28"/>
      <c r="AI655" s="54"/>
    </row>
    <row r="656" spans="1:35" ht="15.75">
      <c r="A656" s="65" t="s">
        <v>2259</v>
      </c>
      <c r="D656" s="34">
        <f t="shared" si="22"/>
        <v>6203.35</v>
      </c>
      <c r="E656" s="9">
        <v>3241.7000000000007</v>
      </c>
      <c r="F656" s="9">
        <v>2961.6499999999996</v>
      </c>
      <c r="G656" s="294"/>
      <c r="H656" s="294"/>
      <c r="I656" s="68"/>
      <c r="J656" s="479"/>
      <c r="K656" s="68"/>
      <c r="L656" s="68"/>
      <c r="N656" s="54"/>
      <c r="O656" s="54"/>
      <c r="P656" s="54"/>
      <c r="Q656" s="54"/>
      <c r="R656" s="54"/>
      <c r="S656" s="54"/>
      <c r="T656" s="54"/>
      <c r="U656" s="54"/>
      <c r="V656" s="54"/>
      <c r="W656" s="222"/>
      <c r="X656" s="54"/>
      <c r="Y656" s="54"/>
      <c r="Z656" s="54"/>
      <c r="AA656" s="224"/>
      <c r="AB656" s="224"/>
      <c r="AC656" s="54"/>
      <c r="AD656" s="54"/>
      <c r="AE656" s="54"/>
      <c r="AF656" s="54"/>
      <c r="AG656" s="223"/>
      <c r="AH656" s="28"/>
      <c r="AI656" s="54"/>
    </row>
    <row r="657" spans="1:35" ht="15.75">
      <c r="A657" s="65" t="s">
        <v>2217</v>
      </c>
      <c r="D657" s="34">
        <f t="shared" ref="D657:D672" si="23">SUM(E657:DZ657)</f>
        <v>7460.2999999999665</v>
      </c>
      <c r="E657" s="9">
        <v>3107.399999999996</v>
      </c>
      <c r="F657" s="9">
        <v>4352.8999999999705</v>
      </c>
      <c r="G657" s="294"/>
      <c r="H657" s="294"/>
      <c r="I657" s="68"/>
      <c r="J657" s="478"/>
      <c r="K657" s="68"/>
      <c r="L657" s="68"/>
      <c r="N657" s="54"/>
      <c r="O657" s="54"/>
      <c r="P657" s="54"/>
      <c r="Q657" s="54"/>
      <c r="R657" s="54"/>
      <c r="S657" s="54"/>
      <c r="T657" s="54"/>
      <c r="U657" s="54"/>
      <c r="V657" s="54"/>
      <c r="W657" s="54"/>
      <c r="X657" s="54"/>
      <c r="Y657" s="222"/>
      <c r="Z657" s="54"/>
      <c r="AA657" s="54"/>
      <c r="AB657" s="54"/>
      <c r="AC657" s="54"/>
      <c r="AD657" s="54"/>
      <c r="AE657" s="54"/>
      <c r="AF657" s="54"/>
      <c r="AG657" s="54"/>
      <c r="AH657" s="28"/>
      <c r="AI657" s="54"/>
    </row>
    <row r="658" spans="1:35" ht="15.75">
      <c r="A658" s="65" t="s">
        <v>31</v>
      </c>
      <c r="D658" s="34">
        <f t="shared" si="23"/>
        <v>6116.8000000000593</v>
      </c>
      <c r="E658" s="9">
        <v>1898.5</v>
      </c>
      <c r="F658" s="9">
        <v>4218.3000000000593</v>
      </c>
      <c r="G658" s="294"/>
      <c r="H658" s="294"/>
      <c r="I658" s="68"/>
      <c r="J658" s="478"/>
      <c r="K658" s="68"/>
      <c r="L658" s="68"/>
      <c r="N658" s="54"/>
      <c r="O658" s="54"/>
      <c r="P658" s="54"/>
      <c r="Q658" s="54"/>
      <c r="R658" s="54"/>
      <c r="S658" s="54"/>
      <c r="T658" s="54"/>
      <c r="U658" s="54"/>
      <c r="V658" s="54"/>
      <c r="W658" s="54"/>
      <c r="X658" s="54"/>
      <c r="Y658" s="54"/>
      <c r="Z658" s="54"/>
      <c r="AA658" s="54"/>
      <c r="AB658" s="54"/>
      <c r="AC658" s="54"/>
      <c r="AD658" s="54"/>
      <c r="AE658" s="54"/>
      <c r="AF658" s="54"/>
      <c r="AG658" s="54"/>
      <c r="AH658" s="28"/>
      <c r="AI658" s="54"/>
    </row>
    <row r="659" spans="1:35" ht="15.75">
      <c r="A659" s="3" t="s">
        <v>861</v>
      </c>
      <c r="D659" s="34">
        <f t="shared" si="23"/>
        <v>5926.8999999999196</v>
      </c>
      <c r="E659" s="9">
        <v>1588.6000000000004</v>
      </c>
      <c r="F659" s="9">
        <v>4338.2999999999192</v>
      </c>
      <c r="G659" s="68"/>
      <c r="H659" s="68"/>
      <c r="I659" s="68"/>
      <c r="J659" s="478"/>
      <c r="K659" s="68"/>
      <c r="L659" s="68"/>
      <c r="N659" s="54"/>
      <c r="O659" s="54"/>
      <c r="P659" s="224"/>
      <c r="Q659" s="54"/>
      <c r="R659" s="54"/>
      <c r="S659" s="54"/>
      <c r="T659" s="54"/>
      <c r="U659" s="54"/>
      <c r="V659" s="54"/>
      <c r="W659" s="54"/>
      <c r="X659" s="54"/>
      <c r="Y659" s="54"/>
      <c r="Z659" s="54"/>
      <c r="AA659" s="54"/>
      <c r="AB659" s="54"/>
      <c r="AC659" s="54"/>
      <c r="AD659" s="54"/>
      <c r="AE659" s="54"/>
      <c r="AF659" s="54"/>
      <c r="AG659" s="54"/>
      <c r="AH659" s="28"/>
      <c r="AI659" s="54"/>
    </row>
    <row r="660" spans="1:35" ht="15.75">
      <c r="A660" s="3" t="s">
        <v>826</v>
      </c>
      <c r="D660" s="34">
        <f t="shared" si="23"/>
        <v>5429.2499999999563</v>
      </c>
      <c r="E660" s="9">
        <v>1974.1999999999971</v>
      </c>
      <c r="F660" s="9">
        <v>3455.0499999999593</v>
      </c>
      <c r="G660" s="68"/>
      <c r="H660" s="68"/>
      <c r="I660" s="68"/>
      <c r="J660" s="478"/>
      <c r="K660" s="68"/>
      <c r="L660" s="68"/>
      <c r="N660" s="54"/>
      <c r="O660" s="54"/>
      <c r="P660" s="54"/>
      <c r="Q660" s="54"/>
      <c r="R660" s="54"/>
      <c r="S660" s="54"/>
      <c r="T660" s="54"/>
      <c r="U660" s="54"/>
      <c r="V660" s="54"/>
      <c r="W660" s="224"/>
      <c r="X660" s="54"/>
      <c r="Y660" s="54"/>
      <c r="Z660" s="54"/>
      <c r="AA660" s="54"/>
      <c r="AB660" s="54"/>
      <c r="AC660" s="54"/>
      <c r="AD660" s="54"/>
      <c r="AE660" s="54"/>
      <c r="AF660" s="54"/>
      <c r="AG660" s="54"/>
      <c r="AH660" s="28"/>
      <c r="AI660" s="54"/>
    </row>
    <row r="661" spans="1:35" ht="15.75">
      <c r="A661" s="3" t="s">
        <v>853</v>
      </c>
      <c r="D661" s="34">
        <f t="shared" si="23"/>
        <v>4719.9500000000498</v>
      </c>
      <c r="E661" s="9">
        <v>1846.100000000004</v>
      </c>
      <c r="F661" s="9">
        <v>2873.8500000000458</v>
      </c>
      <c r="G661" s="68"/>
      <c r="H661" s="68"/>
      <c r="I661" s="68"/>
      <c r="J661" s="479"/>
      <c r="K661" s="68"/>
      <c r="L661" s="68"/>
      <c r="N661" s="54"/>
      <c r="O661" s="54"/>
      <c r="P661" s="54"/>
      <c r="Q661" s="54"/>
      <c r="R661" s="54"/>
      <c r="S661" s="54"/>
      <c r="T661" s="54"/>
      <c r="U661" s="54"/>
      <c r="V661" s="54"/>
      <c r="W661" s="54"/>
      <c r="X661" s="54"/>
      <c r="Y661" s="54"/>
      <c r="Z661" s="54"/>
      <c r="AA661" s="54"/>
      <c r="AB661" s="54"/>
      <c r="AC661" s="54"/>
      <c r="AD661" s="54"/>
      <c r="AE661" s="54"/>
      <c r="AF661" s="54"/>
      <c r="AG661" s="54"/>
      <c r="AH661" s="28"/>
      <c r="AI661" s="54"/>
    </row>
    <row r="662" spans="1:35" ht="15.75">
      <c r="A662" s="65" t="s">
        <v>33</v>
      </c>
      <c r="B662" s="3"/>
      <c r="C662" s="3"/>
      <c r="D662" s="34">
        <f t="shared" si="23"/>
        <v>7383.8999999999978</v>
      </c>
      <c r="E662" s="9">
        <v>2754.3000000000011</v>
      </c>
      <c r="F662" s="9">
        <v>4629.5999999999967</v>
      </c>
      <c r="G662" s="294"/>
      <c r="H662" s="294"/>
      <c r="I662" s="68"/>
      <c r="J662" s="478"/>
      <c r="K662" s="68"/>
      <c r="L662" s="68"/>
      <c r="N662" s="54"/>
      <c r="O662" s="54"/>
      <c r="P662" s="54"/>
      <c r="Q662" s="54"/>
      <c r="R662" s="54"/>
      <c r="S662" s="54"/>
      <c r="T662" s="54"/>
      <c r="U662" s="54"/>
      <c r="V662" s="54"/>
      <c r="W662" s="54"/>
      <c r="X662" s="54"/>
      <c r="Y662" s="54"/>
      <c r="Z662" s="54"/>
      <c r="AA662" s="54"/>
      <c r="AB662" s="54"/>
      <c r="AC662" s="54"/>
      <c r="AD662" s="54"/>
      <c r="AE662" s="54"/>
      <c r="AF662" s="54"/>
      <c r="AG662" s="54"/>
      <c r="AH662" s="28"/>
      <c r="AI662" s="54"/>
    </row>
    <row r="663" spans="1:35" ht="15.75">
      <c r="A663" s="65" t="s">
        <v>37</v>
      </c>
      <c r="D663" s="34">
        <f t="shared" si="23"/>
        <v>7088.4999999999382</v>
      </c>
      <c r="E663" s="9">
        <v>3273.1000000000004</v>
      </c>
      <c r="F663" s="9">
        <v>3815.3999999999378</v>
      </c>
      <c r="G663" s="294"/>
      <c r="H663" s="294"/>
      <c r="I663" s="68"/>
      <c r="J663" s="478"/>
      <c r="K663" s="68"/>
      <c r="L663" s="68"/>
      <c r="N663" s="54"/>
      <c r="O663" s="222"/>
      <c r="P663" s="54"/>
      <c r="Q663" s="54"/>
      <c r="R663" s="54"/>
      <c r="S663" s="54"/>
      <c r="T663" s="54"/>
      <c r="U663" s="54"/>
      <c r="V663" s="54"/>
      <c r="W663" s="54"/>
      <c r="X663" s="54"/>
      <c r="Y663" s="54"/>
      <c r="Z663" s="54"/>
      <c r="AA663" s="54"/>
      <c r="AB663" s="223"/>
      <c r="AC663" s="54"/>
      <c r="AD663" s="223"/>
      <c r="AE663" s="54"/>
      <c r="AF663" s="54"/>
      <c r="AG663" s="54"/>
      <c r="AH663" s="28"/>
      <c r="AI663" s="54"/>
    </row>
    <row r="664" spans="1:35" ht="15.75">
      <c r="A664" t="s">
        <v>143</v>
      </c>
      <c r="D664" s="34">
        <f t="shared" si="23"/>
        <v>7261.8000000000302</v>
      </c>
      <c r="E664" s="9">
        <v>2463.3999999999924</v>
      </c>
      <c r="F664" s="9">
        <v>4798.4000000000378</v>
      </c>
      <c r="G664" s="28"/>
      <c r="H664" s="28"/>
      <c r="I664" s="68"/>
      <c r="J664" s="478"/>
      <c r="K664" s="68"/>
      <c r="L664" s="68"/>
      <c r="N664" s="54"/>
      <c r="O664" s="54"/>
      <c r="P664" s="54"/>
      <c r="Q664" s="54"/>
      <c r="R664" s="54"/>
      <c r="S664" s="54"/>
      <c r="T664" s="54"/>
      <c r="U664" s="54"/>
      <c r="V664" s="54"/>
      <c r="W664" s="54"/>
      <c r="X664" s="54"/>
      <c r="Y664" s="54"/>
      <c r="Z664" s="54"/>
      <c r="AA664" s="54"/>
      <c r="AB664" s="54"/>
      <c r="AC664" s="54"/>
      <c r="AD664" s="54"/>
      <c r="AE664" s="54"/>
      <c r="AF664" s="54"/>
      <c r="AG664" s="54"/>
      <c r="AH664" s="28"/>
      <c r="AI664" s="54"/>
    </row>
    <row r="665" spans="1:35" ht="15.75">
      <c r="A665" s="87" t="s">
        <v>1843</v>
      </c>
      <c r="B665" s="3"/>
      <c r="C665" s="3"/>
      <c r="D665" s="34">
        <f t="shared" si="23"/>
        <v>6870.8000000000975</v>
      </c>
      <c r="E665" s="9">
        <v>2392.5</v>
      </c>
      <c r="F665" s="9">
        <v>4478.3000000000975</v>
      </c>
      <c r="G665" s="248"/>
      <c r="H665" s="248"/>
      <c r="I665" s="68"/>
      <c r="J665" s="478"/>
      <c r="K665" s="68"/>
      <c r="L665" s="68"/>
      <c r="N665" s="54"/>
      <c r="O665" s="54"/>
      <c r="P665" s="54"/>
      <c r="Q665" s="54"/>
      <c r="R665" s="54"/>
      <c r="S665" s="54"/>
      <c r="T665" s="54"/>
      <c r="U665" s="54"/>
      <c r="V665" s="54"/>
      <c r="W665" s="54"/>
      <c r="X665" s="54"/>
      <c r="Y665" s="54"/>
      <c r="Z665" s="54"/>
      <c r="AA665" s="54"/>
      <c r="AB665" s="54"/>
      <c r="AC665" s="54"/>
      <c r="AD665" s="54"/>
      <c r="AE665" s="54"/>
      <c r="AF665" s="54"/>
      <c r="AG665" s="54"/>
      <c r="AH665" s="28"/>
      <c r="AI665" s="54"/>
    </row>
    <row r="666" spans="1:35" ht="15.75">
      <c r="A666" s="65" t="s">
        <v>39</v>
      </c>
      <c r="B666" s="3"/>
      <c r="C666" s="3"/>
      <c r="D666" s="34">
        <f t="shared" si="23"/>
        <v>5027.4000000001452</v>
      </c>
      <c r="E666" s="9">
        <v>2354.7000000000062</v>
      </c>
      <c r="F666" s="9">
        <v>2672.700000000139</v>
      </c>
      <c r="G666" s="294"/>
      <c r="H666" s="294"/>
      <c r="I666" s="68"/>
      <c r="J666" s="478"/>
      <c r="K666" s="68"/>
      <c r="L666" s="68"/>
      <c r="N666" s="54"/>
      <c r="O666" s="54"/>
      <c r="P666" s="54"/>
      <c r="Q666" s="54"/>
      <c r="R666" s="54"/>
      <c r="S666" s="54"/>
      <c r="T666" s="54"/>
      <c r="U666" s="54"/>
      <c r="V666" s="54"/>
      <c r="W666" s="54"/>
      <c r="X666" s="54"/>
      <c r="Y666" s="54"/>
      <c r="Z666" s="54"/>
      <c r="AA666" s="54"/>
      <c r="AB666" s="54"/>
      <c r="AC666" s="224"/>
      <c r="AD666" s="54"/>
      <c r="AE666" s="54"/>
      <c r="AF666" s="54"/>
      <c r="AG666" s="54"/>
      <c r="AH666" s="28"/>
      <c r="AI666" s="54"/>
    </row>
    <row r="667" spans="1:35" ht="15.75">
      <c r="A667" s="65" t="s">
        <v>2260</v>
      </c>
      <c r="D667" s="34">
        <f t="shared" si="23"/>
        <v>4493.7999999999647</v>
      </c>
      <c r="E667" s="9">
        <v>1449.1000000000004</v>
      </c>
      <c r="F667" s="9">
        <v>3044.6999999999643</v>
      </c>
      <c r="G667" s="294"/>
      <c r="H667" s="294"/>
      <c r="I667" s="68"/>
      <c r="J667" s="478"/>
      <c r="K667" s="68"/>
      <c r="L667" s="68"/>
      <c r="N667" s="54"/>
      <c r="O667" s="54"/>
      <c r="P667" s="54"/>
      <c r="Q667" s="54"/>
      <c r="R667" s="54"/>
      <c r="S667" s="54"/>
      <c r="T667" s="54"/>
      <c r="U667" s="54"/>
      <c r="V667" s="54"/>
      <c r="W667" s="54"/>
      <c r="X667" s="54"/>
      <c r="Y667" s="54"/>
      <c r="Z667" s="54"/>
      <c r="AA667" s="54"/>
      <c r="AB667" s="54"/>
      <c r="AC667" s="54"/>
      <c r="AD667" s="54"/>
      <c r="AE667" s="54"/>
      <c r="AF667" s="54"/>
      <c r="AG667" s="54"/>
      <c r="AH667" s="28"/>
      <c r="AI667" s="54"/>
    </row>
    <row r="668" spans="1:35" ht="15.75">
      <c r="A668" t="s">
        <v>144</v>
      </c>
      <c r="B668" s="3"/>
      <c r="C668" s="3"/>
      <c r="D668" s="34">
        <f t="shared" si="23"/>
        <v>5027.0500000000247</v>
      </c>
      <c r="E668" s="9">
        <v>1945.7999999999975</v>
      </c>
      <c r="F668" s="9">
        <v>3081.2500000000273</v>
      </c>
      <c r="G668" s="28"/>
      <c r="H668" s="28"/>
      <c r="I668" s="68"/>
      <c r="J668" s="478"/>
      <c r="K668" s="68"/>
      <c r="L668" s="68"/>
      <c r="N668" s="54"/>
      <c r="O668" s="54"/>
      <c r="P668" s="54"/>
      <c r="Q668" s="54"/>
      <c r="R668" s="54"/>
      <c r="S668" s="54"/>
      <c r="T668" s="54"/>
      <c r="U668" s="54"/>
      <c r="V668" s="54"/>
      <c r="W668" s="54"/>
      <c r="X668" s="54"/>
      <c r="Y668" s="54"/>
      <c r="Z668" s="54"/>
      <c r="AA668" s="54"/>
      <c r="AB668" s="54"/>
      <c r="AC668" s="54"/>
      <c r="AD668" s="54"/>
      <c r="AE668" s="54"/>
      <c r="AF668" s="54"/>
      <c r="AG668" s="54"/>
      <c r="AH668" s="28"/>
      <c r="AI668" s="54"/>
    </row>
    <row r="669" spans="1:35" ht="15.75">
      <c r="A669" s="87" t="s">
        <v>1840</v>
      </c>
      <c r="B669" s="3"/>
      <c r="C669" s="3"/>
      <c r="D669" s="34">
        <f t="shared" si="23"/>
        <v>4645.9999999999454</v>
      </c>
      <c r="E669" s="9">
        <v>1509.6999999999971</v>
      </c>
      <c r="F669" s="9">
        <v>3136.2999999999483</v>
      </c>
      <c r="G669" s="248"/>
      <c r="H669" s="248"/>
      <c r="I669" s="68"/>
      <c r="J669" s="478"/>
      <c r="K669" s="68"/>
      <c r="L669" s="68"/>
      <c r="N669" s="54"/>
      <c r="O669" s="54"/>
      <c r="P669" s="54"/>
      <c r="Q669" s="54"/>
      <c r="R669" s="54"/>
      <c r="S669" s="54"/>
      <c r="T669" s="54"/>
      <c r="U669" s="54"/>
      <c r="V669" s="54"/>
      <c r="W669" s="54"/>
      <c r="X669" s="54"/>
      <c r="Y669" s="54"/>
      <c r="Z669" s="54"/>
      <c r="AA669" s="54"/>
      <c r="AB669" s="54"/>
      <c r="AC669" s="54"/>
      <c r="AD669" s="54"/>
      <c r="AE669" s="54"/>
      <c r="AF669" s="54"/>
      <c r="AG669" s="54"/>
      <c r="AH669" s="28"/>
      <c r="AI669" s="54"/>
    </row>
    <row r="670" spans="1:35" ht="15.75">
      <c r="A670" s="3" t="s">
        <v>155</v>
      </c>
      <c r="D670" s="34">
        <f t="shared" si="23"/>
        <v>6087.5999999999258</v>
      </c>
      <c r="E670" s="9">
        <v>2671.9999999999964</v>
      </c>
      <c r="F670" s="9">
        <v>3415.5999999999294</v>
      </c>
      <c r="G670" s="68"/>
      <c r="H670" s="68"/>
      <c r="I670" s="68"/>
      <c r="J670" s="478"/>
      <c r="K670" s="68"/>
      <c r="L670" s="68"/>
      <c r="N670" s="54"/>
      <c r="O670" s="54"/>
      <c r="P670" s="54"/>
      <c r="Q670" s="54"/>
      <c r="R670" s="54"/>
      <c r="S670" s="54"/>
      <c r="T670" s="54"/>
      <c r="U670" s="54"/>
      <c r="V670" s="54"/>
      <c r="W670" s="54"/>
      <c r="X670" s="54"/>
      <c r="Y670" s="54"/>
      <c r="Z670" s="54"/>
      <c r="AA670" s="54"/>
      <c r="AB670" s="54"/>
      <c r="AC670" s="54"/>
      <c r="AD670" s="54"/>
      <c r="AE670" s="54"/>
      <c r="AF670" s="54"/>
      <c r="AG670" s="54"/>
      <c r="AH670" s="28"/>
      <c r="AI670" s="54"/>
    </row>
    <row r="671" spans="1:35" ht="15.75">
      <c r="A671" s="3" t="s">
        <v>824</v>
      </c>
      <c r="D671" s="34">
        <f t="shared" si="23"/>
        <v>7665.7999999999629</v>
      </c>
      <c r="E671" s="9">
        <v>2824.3999999999978</v>
      </c>
      <c r="F671" s="9">
        <v>4841.3999999999651</v>
      </c>
      <c r="G671" s="68"/>
      <c r="H671" s="68"/>
      <c r="I671" s="68"/>
      <c r="J671" s="478"/>
      <c r="K671" s="68"/>
      <c r="L671" s="68"/>
      <c r="N671" s="223"/>
      <c r="O671" s="54"/>
      <c r="P671" s="54"/>
      <c r="Q671" s="222"/>
      <c r="R671" s="54"/>
      <c r="S671" s="222"/>
      <c r="T671" s="54"/>
      <c r="U671" s="222"/>
      <c r="V671" s="54"/>
      <c r="W671" s="54"/>
      <c r="X671" s="54"/>
      <c r="Y671" s="54"/>
      <c r="Z671" s="54"/>
      <c r="AA671" s="54"/>
      <c r="AB671" s="54"/>
      <c r="AC671" s="54"/>
      <c r="AD671" s="54"/>
      <c r="AE671" s="54"/>
      <c r="AF671" s="54"/>
      <c r="AG671" s="54"/>
      <c r="AH671" s="28"/>
      <c r="AI671" s="54"/>
    </row>
    <row r="672" spans="1:35" ht="15.75">
      <c r="A672" s="65" t="s">
        <v>2223</v>
      </c>
      <c r="B672" s="3"/>
      <c r="C672" s="3"/>
      <c r="D672" s="34">
        <f t="shared" si="23"/>
        <v>7007.0499999999756</v>
      </c>
      <c r="E672" s="9">
        <v>2403.1999999999989</v>
      </c>
      <c r="F672" s="9">
        <v>4603.8499999999767</v>
      </c>
      <c r="G672" s="294"/>
      <c r="H672" s="294"/>
      <c r="I672" s="68"/>
      <c r="J672" s="478"/>
      <c r="K672" s="68"/>
      <c r="L672" s="68"/>
      <c r="N672" s="54"/>
      <c r="O672" s="54"/>
      <c r="P672" s="54"/>
      <c r="Q672" s="54"/>
      <c r="R672" s="222"/>
      <c r="S672" s="54"/>
      <c r="T672" s="54"/>
      <c r="U672" s="54"/>
      <c r="V672" s="54"/>
      <c r="W672" s="54"/>
      <c r="X672" s="54"/>
      <c r="Y672" s="54"/>
      <c r="Z672" s="54"/>
      <c r="AA672" s="54"/>
      <c r="AB672" s="54"/>
      <c r="AC672" s="54"/>
      <c r="AD672" s="54"/>
      <c r="AE672" s="54"/>
      <c r="AF672" s="54"/>
      <c r="AG672" s="54"/>
      <c r="AH672" s="28"/>
      <c r="AI672" s="54"/>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X173:AD252">
    <sortCondition ref="X173:X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topLeftCell="A304" zoomScaleNormal="100" workbookViewId="0">
      <pane xSplit="2" topLeftCell="DX1" activePane="topRight" state="frozen"/>
      <selection pane="topRight" activeCell="BF482" sqref="BF482"/>
    </sheetView>
  </sheetViews>
  <sheetFormatPr defaultColWidth="8.85546875" defaultRowHeight="12.75"/>
  <cols>
    <col min="1" max="1" width="27.42578125" customWidth="1"/>
    <col min="2" max="2" width="14.42578125" style="46" customWidth="1"/>
    <col min="3" max="3" width="9.140625" style="43"/>
    <col min="4" max="4" width="9.140625" style="18"/>
    <col min="5" max="5" width="9.140625" style="1"/>
    <col min="7" max="7" width="10.7109375" bestFit="1" customWidth="1"/>
    <col min="12" max="12" width="9.140625" style="43"/>
    <col min="21" max="21" width="9.140625" style="43"/>
    <col min="30" max="30" width="9.140625" style="43"/>
    <col min="39" max="39" width="9.140625" style="43"/>
    <col min="46" max="46" width="9.140625"/>
    <col min="47" max="47" width="10.7109375" bestFit="1" customWidth="1"/>
    <col min="48" max="48" width="9.140625" style="43"/>
    <col min="51" max="51" width="9.140625" style="18"/>
    <col min="53" max="53" width="9.140625" style="18"/>
    <col min="55" max="55" width="9.140625" style="18"/>
    <col min="57" max="57" width="9.140625" style="43"/>
    <col min="61" max="61" width="9.140625" bestFit="1" customWidth="1"/>
    <col min="66" max="66" width="9.140625" style="43"/>
    <col min="75" max="75" width="9.140625" style="43"/>
    <col min="76" max="83" width="9.140625"/>
    <col min="84" max="84" width="9.140625" style="43"/>
    <col min="93" max="93" width="9.140625" style="43"/>
    <col min="102" max="102" width="9.140625" style="43"/>
    <col min="111" max="111" width="9.140625" style="43"/>
    <col min="120" max="120" width="9.140625" style="43"/>
    <col min="129" max="129" width="9.140625" style="43"/>
    <col min="138" max="138" width="9.140625" style="43"/>
    <col min="147" max="147" width="9.140625" style="43"/>
    <col min="156" max="156" width="9.140625" style="43"/>
    <col min="165" max="165" width="9.140625" style="43"/>
    <col min="172" max="172" width="9.140625"/>
    <col min="174" max="174" width="9.140625" style="43"/>
    <col min="183" max="183" width="9.140625" style="43"/>
    <col min="192" max="192" width="9.140625" style="43"/>
    <col min="201" max="201" width="9.140625" style="43"/>
    <col min="210" max="210" width="9.140625" style="43"/>
    <col min="219" max="219" width="9.140625" style="43"/>
    <col min="228" max="228" width="9.140625" style="43"/>
    <col min="237" max="237" width="9.140625" style="43"/>
    <col min="245" max="245" width="11.7109375" bestFit="1" customWidth="1"/>
    <col min="246" max="246" width="9.140625" style="43"/>
    <col min="255" max="255" width="9.140625" style="43"/>
    <col min="264" max="264" width="9.140625" style="43"/>
    <col min="273" max="273" width="9.140625" style="43"/>
    <col min="282" max="282" width="9.140625" style="43"/>
    <col min="291" max="291" width="9.140625" style="43"/>
    <col min="300" max="300" width="9.140625" style="43"/>
    <col min="309" max="309" width="9.140625" style="43"/>
    <col min="318" max="318" width="9.140625" style="43"/>
    <col min="327" max="327" width="9.140625" style="43"/>
    <col min="336" max="336" width="9.140625" style="43"/>
    <col min="345" max="345" width="9.140625" style="43"/>
    <col min="354" max="354" width="9.140625" style="43"/>
    <col min="363" max="363" width="9.140625" style="43"/>
  </cols>
  <sheetData>
    <row r="1" spans="1:372" ht="27.75">
      <c r="A1" s="51" t="s">
        <v>177</v>
      </c>
      <c r="NH1" s="43"/>
    </row>
    <row r="2" spans="1:372" ht="30" customHeight="1">
      <c r="A2" s="37"/>
      <c r="B2" s="47" t="s">
        <v>40</v>
      </c>
      <c r="D2" s="22" t="s">
        <v>182</v>
      </c>
      <c r="M2" s="29" t="s">
        <v>188</v>
      </c>
      <c r="V2" s="29" t="s">
        <v>932</v>
      </c>
      <c r="AE2" s="29" t="s">
        <v>189</v>
      </c>
      <c r="AN2" s="29" t="s">
        <v>190</v>
      </c>
      <c r="AW2" s="29" t="s">
        <v>175</v>
      </c>
      <c r="BF2" s="29" t="s">
        <v>191</v>
      </c>
      <c r="BO2" s="29" t="s">
        <v>192</v>
      </c>
      <c r="BX2" s="29" t="s">
        <v>965</v>
      </c>
      <c r="CG2" s="29" t="s">
        <v>193</v>
      </c>
      <c r="CP2" s="29" t="s">
        <v>194</v>
      </c>
      <c r="CY2" s="29" t="s">
        <v>195</v>
      </c>
      <c r="DH2" s="29" t="s">
        <v>196</v>
      </c>
      <c r="DQ2" s="29" t="s">
        <v>197</v>
      </c>
      <c r="DZ2" s="29" t="s">
        <v>200</v>
      </c>
      <c r="EI2" s="29" t="s">
        <v>198</v>
      </c>
      <c r="ER2" s="29" t="s">
        <v>199</v>
      </c>
      <c r="FA2" s="29" t="s">
        <v>176</v>
      </c>
      <c r="FJ2" s="29" t="s">
        <v>201</v>
      </c>
      <c r="FS2" s="29" t="s">
        <v>202</v>
      </c>
      <c r="GB2" s="29" t="s">
        <v>203</v>
      </c>
      <c r="GK2" s="29" t="s">
        <v>204</v>
      </c>
      <c r="GT2" s="29" t="s">
        <v>205</v>
      </c>
      <c r="HC2" s="29" t="s">
        <v>206</v>
      </c>
      <c r="HL2" s="29" t="s">
        <v>207</v>
      </c>
      <c r="HU2" s="29" t="s">
        <v>208</v>
      </c>
      <c r="ID2" s="29" t="s">
        <v>209</v>
      </c>
      <c r="IM2" s="29" t="s">
        <v>210</v>
      </c>
      <c r="IV2" s="29" t="s">
        <v>211</v>
      </c>
      <c r="JE2" s="29" t="s">
        <v>212</v>
      </c>
      <c r="JN2" s="29" t="s">
        <v>213</v>
      </c>
      <c r="JW2" s="29" t="s">
        <v>352</v>
      </c>
      <c r="KF2" s="29" t="s">
        <v>214</v>
      </c>
      <c r="KO2" s="29" t="s">
        <v>215</v>
      </c>
      <c r="KX2" s="29" t="s">
        <v>216</v>
      </c>
      <c r="LG2" s="29" t="s">
        <v>217</v>
      </c>
      <c r="LP2" s="29" t="s">
        <v>218</v>
      </c>
      <c r="LY2" s="29" t="s">
        <v>219</v>
      </c>
      <c r="MH2" s="29" t="s">
        <v>220</v>
      </c>
      <c r="MQ2" s="29" t="s">
        <v>357</v>
      </c>
      <c r="MZ2" s="29" t="s">
        <v>3661</v>
      </c>
      <c r="NH2" s="43"/>
    </row>
    <row r="3" spans="1:372" s="21" customFormat="1" ht="18" customHeight="1">
      <c r="A3" s="39"/>
      <c r="B3" s="48"/>
      <c r="C3" s="45"/>
      <c r="D3" s="38">
        <v>2019</v>
      </c>
      <c r="E3" s="38"/>
      <c r="F3" s="38">
        <v>2020</v>
      </c>
      <c r="G3" s="38"/>
      <c r="H3" s="38">
        <v>2021</v>
      </c>
      <c r="J3" s="38">
        <v>2022</v>
      </c>
      <c r="K3" s="38"/>
      <c r="L3" s="44"/>
      <c r="M3" s="38">
        <v>2019</v>
      </c>
      <c r="N3" s="38"/>
      <c r="O3" s="38">
        <v>2020</v>
      </c>
      <c r="P3" s="38"/>
      <c r="Q3" s="38">
        <v>2021</v>
      </c>
      <c r="R3" s="38"/>
      <c r="S3" s="38">
        <v>2022</v>
      </c>
      <c r="T3" s="38"/>
      <c r="U3" s="44"/>
      <c r="V3" s="38">
        <v>2019</v>
      </c>
      <c r="W3" s="38"/>
      <c r="X3" s="38">
        <v>2020</v>
      </c>
      <c r="Y3" s="38"/>
      <c r="Z3" s="38">
        <v>2021</v>
      </c>
      <c r="AA3" s="38"/>
      <c r="AB3" s="38">
        <v>2022</v>
      </c>
      <c r="AC3" s="38"/>
      <c r="AD3" s="44"/>
      <c r="AE3" s="38">
        <v>2019</v>
      </c>
      <c r="AF3" s="38"/>
      <c r="AG3" s="38">
        <v>2020</v>
      </c>
      <c r="AH3" s="38"/>
      <c r="AI3" s="38">
        <v>2021</v>
      </c>
      <c r="AJ3" s="38"/>
      <c r="AK3" s="38">
        <v>2022</v>
      </c>
      <c r="AL3" s="38"/>
      <c r="AM3" s="44"/>
      <c r="AN3" s="38">
        <v>2019</v>
      </c>
      <c r="AO3" s="38"/>
      <c r="AP3" s="38">
        <v>2020</v>
      </c>
      <c r="AQ3" s="38"/>
      <c r="AR3" s="38">
        <v>2021</v>
      </c>
      <c r="AS3" s="38"/>
      <c r="AT3" s="38">
        <v>2022</v>
      </c>
      <c r="AU3" s="38"/>
      <c r="AV3" s="44"/>
      <c r="AW3" s="38">
        <v>2019</v>
      </c>
      <c r="AX3" s="38"/>
      <c r="AY3" s="50">
        <v>2020</v>
      </c>
      <c r="AZ3" s="38"/>
      <c r="BA3" s="50">
        <v>2021</v>
      </c>
      <c r="BB3" s="38"/>
      <c r="BC3" s="50">
        <v>2022</v>
      </c>
      <c r="BD3" s="38"/>
      <c r="BE3" s="44"/>
      <c r="BF3" s="38">
        <v>2019</v>
      </c>
      <c r="BG3" s="38"/>
      <c r="BH3" s="38">
        <v>2020</v>
      </c>
      <c r="BI3" s="38"/>
      <c r="BJ3" s="38">
        <v>2021</v>
      </c>
      <c r="BK3" s="38"/>
      <c r="BL3" s="38">
        <v>2022</v>
      </c>
      <c r="BM3" s="38"/>
      <c r="BN3" s="44"/>
      <c r="BO3" s="38">
        <v>2019</v>
      </c>
      <c r="BP3" s="38"/>
      <c r="BQ3" s="38">
        <v>2020</v>
      </c>
      <c r="BR3" s="38"/>
      <c r="BS3" s="38">
        <v>2021</v>
      </c>
      <c r="BT3" s="38"/>
      <c r="BU3" s="38">
        <v>2022</v>
      </c>
      <c r="BV3" s="38"/>
      <c r="BW3" s="44"/>
      <c r="BX3" s="38">
        <v>2019</v>
      </c>
      <c r="BY3" s="38"/>
      <c r="BZ3" s="38">
        <v>2020</v>
      </c>
      <c r="CA3" s="38"/>
      <c r="CB3" s="38">
        <v>2021</v>
      </c>
      <c r="CC3" s="38"/>
      <c r="CD3" s="38">
        <v>2022</v>
      </c>
      <c r="CE3" s="38"/>
      <c r="CF3" s="44"/>
      <c r="CG3" s="38">
        <v>2019</v>
      </c>
      <c r="CH3" s="38"/>
      <c r="CI3" s="38">
        <v>2020</v>
      </c>
      <c r="CJ3" s="38"/>
      <c r="CK3" s="38">
        <v>2021</v>
      </c>
      <c r="CL3" s="38"/>
      <c r="CM3" s="38">
        <v>2022</v>
      </c>
      <c r="CN3" s="38"/>
      <c r="CO3" s="44"/>
      <c r="CP3" s="38">
        <v>2019</v>
      </c>
      <c r="CQ3" s="38"/>
      <c r="CR3" s="38">
        <v>2020</v>
      </c>
      <c r="CS3" s="38"/>
      <c r="CT3" s="38">
        <v>2021</v>
      </c>
      <c r="CU3" s="38"/>
      <c r="CV3" s="38">
        <v>2022</v>
      </c>
      <c r="CW3" s="38"/>
      <c r="CX3" s="44"/>
      <c r="CY3" s="38">
        <v>2019</v>
      </c>
      <c r="CZ3" s="38"/>
      <c r="DA3" s="38">
        <v>2020</v>
      </c>
      <c r="DB3" s="38"/>
      <c r="DC3" s="38">
        <v>2021</v>
      </c>
      <c r="DD3" s="38"/>
      <c r="DE3" s="38">
        <v>2022</v>
      </c>
      <c r="DF3" s="38"/>
      <c r="DG3" s="44"/>
      <c r="DH3" s="38">
        <v>2019</v>
      </c>
      <c r="DI3" s="38"/>
      <c r="DJ3" s="38">
        <v>2020</v>
      </c>
      <c r="DK3" s="38"/>
      <c r="DL3" s="38">
        <v>2021</v>
      </c>
      <c r="DM3" s="38"/>
      <c r="DN3" s="38">
        <v>2022</v>
      </c>
      <c r="DO3" s="38"/>
      <c r="DP3" s="44"/>
      <c r="DQ3" s="38">
        <v>2019</v>
      </c>
      <c r="DR3" s="38"/>
      <c r="DS3" s="38">
        <v>2020</v>
      </c>
      <c r="DT3" s="38"/>
      <c r="DU3" s="38">
        <v>2021</v>
      </c>
      <c r="DV3" s="38"/>
      <c r="DW3" s="38">
        <v>2022</v>
      </c>
      <c r="DX3" s="38"/>
      <c r="DY3" s="44"/>
      <c r="DZ3" s="38">
        <v>2019</v>
      </c>
      <c r="EA3" s="38"/>
      <c r="EB3" s="38">
        <v>2020</v>
      </c>
      <c r="EC3" s="38"/>
      <c r="ED3" s="38">
        <v>2021</v>
      </c>
      <c r="EE3" s="38"/>
      <c r="EF3" s="38">
        <v>2022</v>
      </c>
      <c r="EG3" s="38"/>
      <c r="EH3" s="44"/>
      <c r="EI3" s="38">
        <v>2019</v>
      </c>
      <c r="EJ3" s="38"/>
      <c r="EK3" s="38">
        <v>2020</v>
      </c>
      <c r="EL3" s="38"/>
      <c r="EM3" s="38">
        <v>2021</v>
      </c>
      <c r="EN3" s="38"/>
      <c r="EO3" s="38">
        <v>2022</v>
      </c>
      <c r="EP3" s="38"/>
      <c r="EQ3" s="44"/>
      <c r="ER3" s="38">
        <v>2019</v>
      </c>
      <c r="ES3" s="38"/>
      <c r="ET3" s="38">
        <v>2020</v>
      </c>
      <c r="EU3" s="38"/>
      <c r="EV3" s="38">
        <v>2021</v>
      </c>
      <c r="EW3" s="38"/>
      <c r="EX3" s="38">
        <v>2022</v>
      </c>
      <c r="EY3" s="38"/>
      <c r="EZ3" s="44"/>
      <c r="FA3" s="38">
        <v>2019</v>
      </c>
      <c r="FB3" s="38"/>
      <c r="FC3" s="38">
        <v>2020</v>
      </c>
      <c r="FD3" s="38"/>
      <c r="FE3" s="38">
        <v>2021</v>
      </c>
      <c r="FF3" s="38"/>
      <c r="FG3" s="38">
        <v>2022</v>
      </c>
      <c r="FH3" s="38"/>
      <c r="FI3" s="44"/>
      <c r="FJ3" s="38">
        <v>2019</v>
      </c>
      <c r="FK3" s="38"/>
      <c r="FL3" s="38">
        <v>2020</v>
      </c>
      <c r="FM3" s="38"/>
      <c r="FN3" s="38">
        <v>2021</v>
      </c>
      <c r="FO3" s="38"/>
      <c r="FP3" s="38">
        <v>2022</v>
      </c>
      <c r="FQ3" s="38"/>
      <c r="FR3" s="44"/>
      <c r="FS3" s="38">
        <v>2019</v>
      </c>
      <c r="FT3" s="38"/>
      <c r="FU3" s="38">
        <v>2020</v>
      </c>
      <c r="FV3" s="38"/>
      <c r="FW3" s="38">
        <v>2021</v>
      </c>
      <c r="FX3" s="38"/>
      <c r="FY3" s="38">
        <v>2022</v>
      </c>
      <c r="FZ3" s="38"/>
      <c r="GA3" s="44"/>
      <c r="GB3" s="38">
        <v>2019</v>
      </c>
      <c r="GC3" s="38"/>
      <c r="GD3" s="38">
        <v>2020</v>
      </c>
      <c r="GE3" s="38"/>
      <c r="GF3" s="38">
        <v>2021</v>
      </c>
      <c r="GG3" s="38"/>
      <c r="GH3" s="38">
        <v>2022</v>
      </c>
      <c r="GI3" s="38"/>
      <c r="GJ3" s="44"/>
      <c r="GK3" s="38">
        <v>2019</v>
      </c>
      <c r="GL3" s="38"/>
      <c r="GM3" s="38">
        <v>2020</v>
      </c>
      <c r="GN3" s="38"/>
      <c r="GO3" s="38">
        <v>2021</v>
      </c>
      <c r="GP3" s="38"/>
      <c r="GQ3" s="38">
        <v>2022</v>
      </c>
      <c r="GR3" s="38"/>
      <c r="GS3" s="44"/>
      <c r="GT3" s="38">
        <v>2019</v>
      </c>
      <c r="GU3" s="38"/>
      <c r="GV3" s="38">
        <v>2020</v>
      </c>
      <c r="GW3" s="38"/>
      <c r="GX3" s="38">
        <v>2021</v>
      </c>
      <c r="GY3" s="38"/>
      <c r="GZ3" s="38">
        <v>2022</v>
      </c>
      <c r="HA3" s="38"/>
      <c r="HB3" s="44"/>
      <c r="HC3" s="38">
        <v>2019</v>
      </c>
      <c r="HD3" s="38"/>
      <c r="HE3" s="38">
        <v>2020</v>
      </c>
      <c r="HF3" s="38"/>
      <c r="HG3" s="38">
        <v>2021</v>
      </c>
      <c r="HH3" s="38"/>
      <c r="HI3" s="38">
        <v>2022</v>
      </c>
      <c r="HJ3" s="38"/>
      <c r="HK3" s="44"/>
      <c r="HL3" s="38">
        <v>2019</v>
      </c>
      <c r="HM3" s="38"/>
      <c r="HN3" s="38">
        <v>2020</v>
      </c>
      <c r="HO3" s="38"/>
      <c r="HP3" s="38">
        <v>2021</v>
      </c>
      <c r="HQ3" s="38"/>
      <c r="HR3" s="38">
        <v>2022</v>
      </c>
      <c r="HS3" s="38"/>
      <c r="HT3" s="44"/>
      <c r="HU3" s="38">
        <v>2019</v>
      </c>
      <c r="HV3" s="38"/>
      <c r="HW3" s="38">
        <v>2020</v>
      </c>
      <c r="HX3" s="38"/>
      <c r="HY3" s="38">
        <v>2021</v>
      </c>
      <c r="IA3" s="38">
        <v>2022</v>
      </c>
      <c r="IB3" s="38"/>
      <c r="IC3" s="44"/>
      <c r="ID3" s="38">
        <v>2019</v>
      </c>
      <c r="IE3" s="38"/>
      <c r="IF3" s="38">
        <v>2020</v>
      </c>
      <c r="IG3" s="38"/>
      <c r="IH3" s="38">
        <v>2021</v>
      </c>
      <c r="IJ3" s="38">
        <v>2022</v>
      </c>
      <c r="IK3" s="38"/>
      <c r="IL3" s="44"/>
      <c r="IM3" s="38">
        <v>2019</v>
      </c>
      <c r="IN3" s="38"/>
      <c r="IO3" s="38">
        <v>2020</v>
      </c>
      <c r="IP3" s="38"/>
      <c r="IQ3" s="38">
        <v>2021</v>
      </c>
      <c r="IS3" s="38">
        <v>2022</v>
      </c>
      <c r="IT3" s="38"/>
      <c r="IU3" s="44"/>
      <c r="IV3" s="38">
        <v>2019</v>
      </c>
      <c r="IW3" s="38"/>
      <c r="IX3" s="38">
        <v>2020</v>
      </c>
      <c r="IZ3" s="38">
        <v>2021</v>
      </c>
      <c r="JB3" s="38">
        <v>2022</v>
      </c>
      <c r="JC3" s="38"/>
      <c r="JD3" s="44"/>
      <c r="JE3" s="38">
        <v>2019</v>
      </c>
      <c r="JF3" s="38"/>
      <c r="JG3" s="38">
        <v>2020</v>
      </c>
      <c r="JH3" s="38"/>
      <c r="JI3" s="38">
        <v>2021</v>
      </c>
      <c r="JK3" s="38">
        <v>2022</v>
      </c>
      <c r="JL3" s="38"/>
      <c r="JM3" s="44"/>
      <c r="JN3" s="38">
        <v>2019</v>
      </c>
      <c r="JO3" s="38"/>
      <c r="JP3" s="38">
        <v>2020</v>
      </c>
      <c r="JQ3" s="38"/>
      <c r="JR3" s="38">
        <v>2021</v>
      </c>
      <c r="JT3" s="38">
        <v>2022</v>
      </c>
      <c r="JU3" s="38"/>
      <c r="JV3" s="44"/>
      <c r="JW3" s="38">
        <v>2018</v>
      </c>
      <c r="JX3" s="38"/>
      <c r="JY3" s="38">
        <v>2019</v>
      </c>
      <c r="JZ3" s="38"/>
      <c r="KA3" s="38">
        <v>2020</v>
      </c>
      <c r="KB3" s="38"/>
      <c r="KC3" s="38">
        <v>2021</v>
      </c>
      <c r="KD3" s="38"/>
      <c r="KE3" s="44"/>
      <c r="KF3" s="38">
        <v>2019</v>
      </c>
      <c r="KG3" s="38"/>
      <c r="KH3" s="38">
        <v>2020</v>
      </c>
      <c r="KJ3" s="38">
        <v>2021</v>
      </c>
      <c r="KL3" s="38">
        <v>2022</v>
      </c>
      <c r="KM3" s="38"/>
      <c r="KN3" s="44"/>
      <c r="KO3" s="38">
        <v>2019</v>
      </c>
      <c r="KP3" s="38"/>
      <c r="KQ3" s="38">
        <v>2020</v>
      </c>
      <c r="KS3" s="38">
        <v>2021</v>
      </c>
      <c r="KU3" s="38">
        <v>2022</v>
      </c>
      <c r="KV3" s="38"/>
      <c r="KW3" s="44"/>
      <c r="KX3" s="38">
        <v>2019</v>
      </c>
      <c r="KY3" s="38"/>
      <c r="KZ3" s="38">
        <v>2020</v>
      </c>
      <c r="LB3" s="38">
        <v>2021</v>
      </c>
      <c r="LD3" s="38">
        <v>2022</v>
      </c>
      <c r="LE3" s="38"/>
      <c r="LF3" s="44"/>
      <c r="LG3" s="38">
        <v>2019</v>
      </c>
      <c r="LH3" s="38"/>
      <c r="LI3" s="38">
        <v>2020</v>
      </c>
      <c r="LJ3" s="38"/>
      <c r="LK3" s="38">
        <v>2021</v>
      </c>
      <c r="LL3" s="38"/>
      <c r="LM3" s="38">
        <v>2022</v>
      </c>
      <c r="LN3" s="38"/>
      <c r="LO3" s="44"/>
      <c r="LP3" s="38">
        <v>2019</v>
      </c>
      <c r="LQ3" s="38"/>
      <c r="LR3" s="38">
        <v>2020</v>
      </c>
      <c r="LS3" s="38"/>
      <c r="LT3" s="38">
        <v>2021</v>
      </c>
      <c r="LU3" s="38"/>
      <c r="LV3" s="38">
        <v>2022</v>
      </c>
      <c r="LW3" s="38"/>
      <c r="LX3" s="44"/>
      <c r="LY3" s="38">
        <v>2019</v>
      </c>
      <c r="LZ3" s="38"/>
      <c r="MA3" s="38">
        <v>2020</v>
      </c>
      <c r="MB3" s="38"/>
      <c r="MC3" s="38">
        <v>2021</v>
      </c>
      <c r="MD3" s="38"/>
      <c r="ME3" s="38">
        <v>2022</v>
      </c>
      <c r="MF3" s="38"/>
      <c r="MG3" s="44"/>
      <c r="MH3" s="38">
        <v>2018</v>
      </c>
      <c r="MI3" s="38"/>
      <c r="MJ3" s="38">
        <v>2019</v>
      </c>
      <c r="MK3" s="38"/>
      <c r="ML3" s="38">
        <v>2020</v>
      </c>
      <c r="MM3" s="38"/>
      <c r="MN3" s="38">
        <v>2021</v>
      </c>
      <c r="MO3" s="38"/>
      <c r="MP3" s="44"/>
      <c r="MQ3" s="38">
        <v>2019</v>
      </c>
      <c r="MR3" s="38"/>
      <c r="MS3" s="38">
        <v>2020</v>
      </c>
      <c r="MT3" s="38"/>
      <c r="MU3" s="38">
        <v>2021</v>
      </c>
      <c r="MV3" s="38"/>
      <c r="MW3" s="38">
        <v>2022</v>
      </c>
      <c r="MX3" s="38"/>
      <c r="MY3" s="44"/>
      <c r="MZ3" s="38">
        <v>2019</v>
      </c>
      <c r="NA3" s="38"/>
      <c r="NB3" s="38">
        <v>2020</v>
      </c>
      <c r="NC3" s="38"/>
      <c r="ND3" s="38">
        <v>2021</v>
      </c>
      <c r="NE3" s="38"/>
      <c r="NF3" s="38">
        <v>2022</v>
      </c>
      <c r="NG3" s="38"/>
      <c r="NH3" s="44"/>
    </row>
    <row r="4" spans="1:372" s="21" customFormat="1" ht="18" customHeight="1">
      <c r="A4" s="39"/>
      <c r="B4" s="48"/>
      <c r="C4" s="45"/>
      <c r="D4" s="38"/>
      <c r="E4" s="38"/>
      <c r="F4" s="38"/>
      <c r="G4" s="38"/>
      <c r="H4" s="38"/>
      <c r="J4" s="38"/>
      <c r="K4" s="38"/>
      <c r="L4" s="44"/>
      <c r="M4" s="38"/>
      <c r="N4" s="38"/>
      <c r="O4" s="38"/>
      <c r="P4" s="38"/>
      <c r="Q4" s="38"/>
      <c r="R4" s="38"/>
      <c r="S4" s="38"/>
      <c r="T4" s="38"/>
      <c r="U4" s="44"/>
      <c r="V4" s="38"/>
      <c r="W4" s="38"/>
      <c r="X4" s="38"/>
      <c r="Y4" s="38"/>
      <c r="Z4" s="38"/>
      <c r="AA4" s="38"/>
      <c r="AB4" s="38"/>
      <c r="AC4" s="38"/>
      <c r="AD4" s="44"/>
      <c r="AE4" s="38"/>
      <c r="AF4" s="38"/>
      <c r="AG4" s="38"/>
      <c r="AH4" s="38"/>
      <c r="AI4" s="38"/>
      <c r="AJ4" s="38"/>
      <c r="AK4" s="38"/>
      <c r="AL4" s="38"/>
      <c r="AM4" s="44"/>
      <c r="AN4" s="38"/>
      <c r="AO4" s="38"/>
      <c r="AP4" s="38"/>
      <c r="AQ4" s="38"/>
      <c r="AR4" s="38"/>
      <c r="AS4" s="38"/>
      <c r="AT4" s="38"/>
      <c r="AU4" s="38"/>
      <c r="AV4" s="44"/>
      <c r="AW4" s="50"/>
      <c r="AX4" s="38"/>
      <c r="AY4" s="50"/>
      <c r="AZ4" s="38"/>
      <c r="BA4" s="50"/>
      <c r="BB4" s="38"/>
      <c r="BC4" s="50"/>
      <c r="BD4" s="38"/>
      <c r="BE4" s="44"/>
      <c r="BF4" s="38"/>
      <c r="BG4" s="38"/>
      <c r="BH4" s="38"/>
      <c r="BI4" s="38"/>
      <c r="BJ4" s="38"/>
      <c r="BK4" s="38"/>
      <c r="BL4" s="38"/>
      <c r="BM4" s="38"/>
      <c r="BN4" s="44"/>
      <c r="BO4" s="38"/>
      <c r="BP4" s="38"/>
      <c r="BQ4" s="38"/>
      <c r="BR4" s="38"/>
      <c r="BS4" s="38"/>
      <c r="BT4" s="38"/>
      <c r="BU4" s="38"/>
      <c r="BV4" s="38"/>
      <c r="BW4" s="44"/>
      <c r="BX4" s="38"/>
      <c r="BY4" s="38"/>
      <c r="BZ4" s="38"/>
      <c r="CA4" s="38"/>
      <c r="CB4" s="38"/>
      <c r="CC4" s="38"/>
      <c r="CD4" s="38"/>
      <c r="CE4" s="38"/>
      <c r="CF4" s="44"/>
      <c r="CG4" s="38"/>
      <c r="CH4" s="38"/>
      <c r="CI4" s="38"/>
      <c r="CJ4" s="38"/>
      <c r="CK4" s="38"/>
      <c r="CL4" s="38"/>
      <c r="CM4" s="38"/>
      <c r="CN4" s="38"/>
      <c r="CO4" s="44"/>
      <c r="CP4" s="38"/>
      <c r="CQ4" s="38"/>
      <c r="CR4" s="38"/>
      <c r="CS4" s="38"/>
      <c r="CT4" s="38"/>
      <c r="CU4" s="38"/>
      <c r="CV4" s="38"/>
      <c r="CW4" s="38"/>
      <c r="CX4" s="44"/>
      <c r="CY4" s="38"/>
      <c r="CZ4" s="38"/>
      <c r="DA4" s="38"/>
      <c r="DB4" s="38"/>
      <c r="DC4" s="38"/>
      <c r="DD4" s="38"/>
      <c r="DE4" s="38"/>
      <c r="DF4" s="38"/>
      <c r="DG4" s="44"/>
      <c r="DH4" s="38"/>
      <c r="DI4" s="38"/>
      <c r="DJ4" s="38"/>
      <c r="DK4" s="38"/>
      <c r="DL4" s="38"/>
      <c r="DM4" s="38"/>
      <c r="DN4" s="38"/>
      <c r="DO4" s="38"/>
      <c r="DP4" s="44"/>
      <c r="DQ4" s="38"/>
      <c r="DR4" s="38"/>
      <c r="DS4" s="38"/>
      <c r="DT4" s="38"/>
      <c r="DU4" s="38"/>
      <c r="DV4" s="38"/>
      <c r="DW4" s="38"/>
      <c r="DX4" s="38"/>
      <c r="DY4" s="44"/>
      <c r="DZ4" s="38"/>
      <c r="EA4" s="38"/>
      <c r="EB4" s="38"/>
      <c r="EC4" s="38"/>
      <c r="ED4" s="38"/>
      <c r="EE4" s="38"/>
      <c r="EF4" s="38"/>
      <c r="EG4" s="38"/>
      <c r="EH4" s="44"/>
      <c r="EI4" s="38"/>
      <c r="EJ4" s="38"/>
      <c r="EK4" s="38"/>
      <c r="EL4" s="38"/>
      <c r="EM4" s="38"/>
      <c r="EN4" s="38"/>
      <c r="EO4" s="38"/>
      <c r="EP4" s="38"/>
      <c r="EQ4" s="44"/>
      <c r="ER4" s="38"/>
      <c r="ES4" s="38"/>
      <c r="ET4" s="38"/>
      <c r="EU4" s="38"/>
      <c r="EV4" s="38"/>
      <c r="EW4" s="38"/>
      <c r="EX4" s="38"/>
      <c r="EY4" s="38"/>
      <c r="EZ4" s="44"/>
      <c r="FA4" s="38"/>
      <c r="FB4" s="38"/>
      <c r="FC4" s="38"/>
      <c r="FD4" s="38"/>
      <c r="FE4" s="38"/>
      <c r="FF4" s="38"/>
      <c r="FG4" s="38"/>
      <c r="FH4" s="38"/>
      <c r="FI4" s="44"/>
      <c r="FJ4" s="38"/>
      <c r="FK4" s="38"/>
      <c r="FL4" s="38"/>
      <c r="FM4" s="38"/>
      <c r="FN4" s="38"/>
      <c r="FO4" s="38"/>
      <c r="FP4" s="38"/>
      <c r="FQ4" s="38"/>
      <c r="FR4" s="44"/>
      <c r="FS4" s="38"/>
      <c r="FT4" s="38"/>
      <c r="FU4" s="38"/>
      <c r="FV4" s="38"/>
      <c r="FW4" s="38"/>
      <c r="FX4" s="38"/>
      <c r="FY4" s="38"/>
      <c r="FZ4" s="38"/>
      <c r="GA4" s="44"/>
      <c r="GB4" s="38"/>
      <c r="GC4" s="38"/>
      <c r="GD4" s="38"/>
      <c r="GE4" s="38"/>
      <c r="GF4" s="38"/>
      <c r="GG4" s="38"/>
      <c r="GH4" s="38"/>
      <c r="GI4" s="38"/>
      <c r="GJ4" s="44"/>
      <c r="GK4" s="38"/>
      <c r="GL4" s="38"/>
      <c r="GM4" s="38"/>
      <c r="GN4" s="38"/>
      <c r="GO4" s="38"/>
      <c r="GP4" s="38"/>
      <c r="GQ4" s="38"/>
      <c r="GR4" s="38"/>
      <c r="GS4" s="44"/>
      <c r="GT4" s="38"/>
      <c r="GU4" s="38"/>
      <c r="GV4" s="38"/>
      <c r="GW4" s="38"/>
      <c r="GX4" s="38"/>
      <c r="GY4" s="38"/>
      <c r="GZ4" s="38"/>
      <c r="HA4" s="38"/>
      <c r="HB4" s="44"/>
      <c r="HC4" s="38"/>
      <c r="HD4" s="38"/>
      <c r="HE4" s="38"/>
      <c r="HF4" s="38"/>
      <c r="HG4" s="38"/>
      <c r="HH4" s="38"/>
      <c r="HI4" s="38"/>
      <c r="HJ4" s="38"/>
      <c r="HK4" s="44"/>
      <c r="HL4" s="38"/>
      <c r="HM4" s="38"/>
      <c r="HN4" s="38"/>
      <c r="HO4" s="38"/>
      <c r="HP4" s="38"/>
      <c r="HQ4" s="38"/>
      <c r="HR4" s="38"/>
      <c r="HS4" s="38"/>
      <c r="HT4" s="44"/>
      <c r="HU4" s="38"/>
      <c r="HV4" s="38"/>
      <c r="HW4" s="38"/>
      <c r="HX4" s="38"/>
      <c r="HY4" s="38"/>
      <c r="IA4" s="38"/>
      <c r="IB4" s="38"/>
      <c r="IC4" s="44"/>
      <c r="ID4" s="38"/>
      <c r="IE4" s="38"/>
      <c r="IF4" s="38"/>
      <c r="IG4" s="38"/>
      <c r="IH4" s="38"/>
      <c r="IJ4" s="38"/>
      <c r="IK4" s="38"/>
      <c r="IL4" s="44"/>
      <c r="IM4" s="38"/>
      <c r="IN4" s="38"/>
      <c r="IO4" s="38"/>
      <c r="IP4" s="38"/>
      <c r="IQ4" s="38"/>
      <c r="IS4" s="38"/>
      <c r="IT4" s="38"/>
      <c r="IU4" s="44"/>
      <c r="IV4" s="38"/>
      <c r="IW4" s="38"/>
      <c r="IX4" s="38"/>
      <c r="IZ4" s="38"/>
      <c r="JB4" s="38"/>
      <c r="JC4" s="38"/>
      <c r="JD4" s="44"/>
      <c r="JE4" s="38"/>
      <c r="JF4" s="38"/>
      <c r="JG4" s="38"/>
      <c r="JH4" s="38"/>
      <c r="JI4" s="38"/>
      <c r="JK4" s="38"/>
      <c r="JL4" s="38"/>
      <c r="JM4" s="44"/>
      <c r="JN4" s="38"/>
      <c r="JO4" s="38"/>
      <c r="JP4" s="38"/>
      <c r="JQ4" s="38"/>
      <c r="JR4" s="38"/>
      <c r="JT4" s="38"/>
      <c r="JU4" s="38"/>
      <c r="JV4" s="44"/>
      <c r="JW4" s="38"/>
      <c r="JX4" s="38"/>
      <c r="JY4" s="38"/>
      <c r="JZ4" s="38"/>
      <c r="KA4" s="38"/>
      <c r="KB4" s="38"/>
      <c r="KC4" s="38"/>
      <c r="KD4" s="38"/>
      <c r="KE4" s="44"/>
      <c r="KF4" s="38"/>
      <c r="KG4" s="38"/>
      <c r="KH4" s="38"/>
      <c r="KJ4" s="38"/>
      <c r="KL4" s="38"/>
      <c r="KM4" s="38"/>
      <c r="KN4" s="44"/>
      <c r="KO4" s="38"/>
      <c r="KP4" s="38"/>
      <c r="KQ4" s="38"/>
      <c r="KS4" s="38"/>
      <c r="KU4" s="38"/>
      <c r="KV4" s="38"/>
      <c r="KW4" s="44"/>
      <c r="KX4" s="38"/>
      <c r="KY4" s="38"/>
      <c r="KZ4" s="38"/>
      <c r="LA4" s="38"/>
      <c r="LB4" s="38"/>
      <c r="LC4" s="38"/>
      <c r="LD4" s="38"/>
      <c r="LE4" s="38"/>
      <c r="LF4" s="44"/>
      <c r="LG4" s="38"/>
      <c r="LH4" s="38"/>
      <c r="LI4" s="38"/>
      <c r="LJ4" s="38"/>
      <c r="LK4" s="38"/>
      <c r="LL4" s="38"/>
      <c r="LM4" s="38"/>
      <c r="LN4" s="38"/>
      <c r="LO4" s="44"/>
      <c r="LP4" s="38"/>
      <c r="LQ4" s="38"/>
      <c r="LR4" s="38"/>
      <c r="LS4" s="38"/>
      <c r="LT4" s="38"/>
      <c r="LU4" s="38"/>
      <c r="LV4" s="38"/>
      <c r="LW4" s="38"/>
      <c r="LX4" s="44"/>
      <c r="LY4" s="38"/>
      <c r="LZ4" s="38"/>
      <c r="MA4" s="38"/>
      <c r="MB4" s="38"/>
      <c r="MC4" s="38"/>
      <c r="MD4" s="38"/>
      <c r="ME4" s="38"/>
      <c r="MF4" s="38"/>
      <c r="MG4" s="44"/>
      <c r="MH4" s="38"/>
      <c r="MI4" s="38"/>
      <c r="MJ4" s="38"/>
      <c r="MK4" s="38"/>
      <c r="ML4" s="38"/>
      <c r="MM4" s="38"/>
      <c r="MN4" s="38"/>
      <c r="MO4" s="38"/>
      <c r="MP4" s="44"/>
      <c r="MQ4" s="38"/>
      <c r="MR4" s="38"/>
      <c r="MS4" s="38"/>
      <c r="MT4" s="38"/>
      <c r="MU4" s="38"/>
      <c r="MV4" s="38"/>
      <c r="MW4" s="38"/>
      <c r="MX4" s="38"/>
      <c r="MY4" s="44"/>
      <c r="MZ4" s="38"/>
      <c r="NA4" s="38"/>
      <c r="NB4" s="38"/>
      <c r="NC4" s="38"/>
      <c r="ND4" s="38"/>
      <c r="NE4" s="38"/>
      <c r="NF4" s="38"/>
      <c r="NG4" s="38"/>
      <c r="NH4" s="44"/>
    </row>
    <row r="5" spans="1:372" ht="15">
      <c r="A5" s="89" t="s">
        <v>2225</v>
      </c>
      <c r="B5" s="21"/>
      <c r="C5" s="45"/>
      <c r="D5"/>
      <c r="E5" s="1" t="s">
        <v>187</v>
      </c>
      <c r="F5" s="400"/>
      <c r="G5" s="1" t="s">
        <v>183</v>
      </c>
      <c r="H5" s="115"/>
      <c r="I5" s="1" t="s">
        <v>184</v>
      </c>
      <c r="J5" s="115"/>
      <c r="K5" s="1" t="s">
        <v>185</v>
      </c>
      <c r="N5" s="1" t="s">
        <v>187</v>
      </c>
      <c r="O5" s="18"/>
      <c r="P5" s="1" t="s">
        <v>183</v>
      </c>
      <c r="Q5" s="18"/>
      <c r="R5" s="1" t="s">
        <v>184</v>
      </c>
      <c r="S5" s="18"/>
      <c r="T5" s="1" t="s">
        <v>185</v>
      </c>
      <c r="W5" s="1" t="s">
        <v>187</v>
      </c>
      <c r="X5" s="18"/>
      <c r="Y5" s="1" t="s">
        <v>183</v>
      </c>
      <c r="Z5" s="18">
        <v>551</v>
      </c>
      <c r="AA5" s="1" t="s">
        <v>184</v>
      </c>
      <c r="AB5" s="18">
        <v>402.30000000000064</v>
      </c>
      <c r="AC5" s="1" t="s">
        <v>185</v>
      </c>
      <c r="AF5" s="1" t="s">
        <v>187</v>
      </c>
      <c r="AG5" s="18"/>
      <c r="AH5" s="1" t="s">
        <v>183</v>
      </c>
      <c r="AI5" s="18">
        <v>66</v>
      </c>
      <c r="AJ5" s="1" t="s">
        <v>184</v>
      </c>
      <c r="AK5" s="18">
        <v>176.00000000000091</v>
      </c>
      <c r="AL5" s="1" t="s">
        <v>185</v>
      </c>
      <c r="AO5" s="1" t="s">
        <v>187</v>
      </c>
      <c r="AP5" s="18"/>
      <c r="AQ5" s="1" t="s">
        <v>183</v>
      </c>
      <c r="AR5" s="1">
        <v>686.30000000000007</v>
      </c>
      <c r="AS5" s="1" t="s">
        <v>184</v>
      </c>
      <c r="AT5" s="18">
        <v>347.5</v>
      </c>
      <c r="AU5" s="1" t="s">
        <v>185</v>
      </c>
      <c r="AX5" s="1" t="s">
        <v>187</v>
      </c>
      <c r="AZ5" s="1" t="s">
        <v>183</v>
      </c>
      <c r="BA5" s="18">
        <v>274.09999999999968</v>
      </c>
      <c r="BB5" s="1" t="s">
        <v>184</v>
      </c>
      <c r="BC5" s="18">
        <v>570.19999999999982</v>
      </c>
      <c r="BD5" s="1" t="s">
        <v>185</v>
      </c>
      <c r="BG5" s="1" t="s">
        <v>187</v>
      </c>
      <c r="BH5" s="18"/>
      <c r="BI5" s="1" t="s">
        <v>183</v>
      </c>
      <c r="BJ5" s="18">
        <v>1083.6000000000001</v>
      </c>
      <c r="BK5" s="1" t="s">
        <v>184</v>
      </c>
      <c r="BL5" s="18">
        <v>505.99999999999955</v>
      </c>
      <c r="BM5" s="1" t="s">
        <v>185</v>
      </c>
      <c r="BP5" s="1" t="s">
        <v>187</v>
      </c>
      <c r="BQ5" s="18"/>
      <c r="BR5" s="1" t="s">
        <v>183</v>
      </c>
      <c r="BS5" s="18">
        <v>370.99999999999955</v>
      </c>
      <c r="BT5" s="1" t="s">
        <v>184</v>
      </c>
      <c r="BU5" s="18">
        <v>82.699999999999363</v>
      </c>
      <c r="BV5" s="1" t="s">
        <v>185</v>
      </c>
      <c r="BY5" s="1" t="s">
        <v>187</v>
      </c>
      <c r="BZ5" s="401"/>
      <c r="CA5" s="1" t="s">
        <v>183</v>
      </c>
      <c r="CB5" s="18">
        <v>113.99999999999955</v>
      </c>
      <c r="CC5" s="1" t="s">
        <v>184</v>
      </c>
      <c r="CD5" s="18">
        <v>145.09999999999945</v>
      </c>
      <c r="CE5" s="1" t="s">
        <v>185</v>
      </c>
      <c r="CH5" s="1" t="s">
        <v>187</v>
      </c>
      <c r="CJ5" s="1" t="s">
        <v>183</v>
      </c>
      <c r="CK5" s="18">
        <v>758.90000000000146</v>
      </c>
      <c r="CL5" s="1" t="s">
        <v>184</v>
      </c>
      <c r="CM5" s="18">
        <v>1046.199999999998</v>
      </c>
      <c r="CN5" s="1" t="s">
        <v>185</v>
      </c>
      <c r="CQ5" s="1" t="s">
        <v>187</v>
      </c>
      <c r="CS5" s="1" t="s">
        <v>183</v>
      </c>
      <c r="CT5" s="18">
        <v>157.99999999999955</v>
      </c>
      <c r="CU5" s="1" t="s">
        <v>184</v>
      </c>
      <c r="CV5" s="18">
        <v>294.49999999999955</v>
      </c>
      <c r="CW5" s="1" t="s">
        <v>185</v>
      </c>
      <c r="CZ5" s="1" t="s">
        <v>187</v>
      </c>
      <c r="DA5" s="18"/>
      <c r="DB5" s="1" t="s">
        <v>183</v>
      </c>
      <c r="DC5" s="18">
        <v>156</v>
      </c>
      <c r="DD5" s="1" t="s">
        <v>184</v>
      </c>
      <c r="DE5" s="18">
        <v>308.699999999998</v>
      </c>
      <c r="DF5" s="1" t="s">
        <v>185</v>
      </c>
      <c r="DI5" s="1" t="s">
        <v>187</v>
      </c>
      <c r="DK5" s="1" t="s">
        <v>183</v>
      </c>
      <c r="DL5" s="18">
        <v>5.2000000000025466</v>
      </c>
      <c r="DM5" s="1" t="s">
        <v>184</v>
      </c>
      <c r="DN5" s="18">
        <v>0</v>
      </c>
      <c r="DO5" s="1" t="s">
        <v>185</v>
      </c>
      <c r="DR5" s="1" t="s">
        <v>187</v>
      </c>
      <c r="DS5" s="18"/>
      <c r="DT5" s="1" t="s">
        <v>183</v>
      </c>
      <c r="DU5" s="18">
        <v>233.10000000000127</v>
      </c>
      <c r="DV5" s="1" t="s">
        <v>184</v>
      </c>
      <c r="DW5" s="18">
        <v>61.999999999998181</v>
      </c>
      <c r="DX5" s="1" t="s">
        <v>185</v>
      </c>
      <c r="EA5" s="1" t="s">
        <v>187</v>
      </c>
      <c r="EC5" s="1" t="s">
        <v>183</v>
      </c>
      <c r="ED5" s="18">
        <v>1070.9000000000024</v>
      </c>
      <c r="EE5" s="1" t="s">
        <v>184</v>
      </c>
      <c r="EF5" s="18"/>
      <c r="EG5" s="1" t="s">
        <v>185</v>
      </c>
      <c r="EJ5" s="1" t="s">
        <v>187</v>
      </c>
      <c r="EL5" s="1" t="s">
        <v>183</v>
      </c>
      <c r="EM5" s="18">
        <v>183.99999999998909</v>
      </c>
      <c r="EN5" s="1" t="s">
        <v>184</v>
      </c>
      <c r="EO5" s="18"/>
      <c r="EP5" s="1" t="s">
        <v>185</v>
      </c>
      <c r="ES5" s="1" t="s">
        <v>187</v>
      </c>
      <c r="EU5" s="1" t="s">
        <v>183</v>
      </c>
      <c r="EV5" s="18">
        <v>357.30000000000109</v>
      </c>
      <c r="EW5" s="1" t="s">
        <v>184</v>
      </c>
      <c r="EX5" s="18"/>
      <c r="EY5" s="1" t="s">
        <v>185</v>
      </c>
      <c r="FB5" s="1" t="s">
        <v>187</v>
      </c>
      <c r="FC5" s="401"/>
      <c r="FD5" s="1" t="s">
        <v>183</v>
      </c>
      <c r="FE5" s="18">
        <v>559.70000000000255</v>
      </c>
      <c r="FF5" s="1" t="s">
        <v>184</v>
      </c>
      <c r="FG5" s="18"/>
      <c r="FH5" s="1" t="s">
        <v>185</v>
      </c>
      <c r="FK5" s="1" t="s">
        <v>187</v>
      </c>
      <c r="FL5" s="18"/>
      <c r="FM5" s="1" t="s">
        <v>183</v>
      </c>
      <c r="FN5" s="18">
        <v>507.00000000000182</v>
      </c>
      <c r="FO5" s="1" t="s">
        <v>184</v>
      </c>
      <c r="FP5" s="18"/>
      <c r="FQ5" s="1" t="s">
        <v>185</v>
      </c>
      <c r="FT5" s="1" t="s">
        <v>187</v>
      </c>
      <c r="FV5" s="1" t="s">
        <v>183</v>
      </c>
      <c r="FW5" s="18">
        <v>275.20000000000073</v>
      </c>
      <c r="FX5" s="1" t="s">
        <v>184</v>
      </c>
      <c r="FY5" s="18"/>
      <c r="FZ5" s="1" t="s">
        <v>185</v>
      </c>
      <c r="GC5" s="1" t="s">
        <v>187</v>
      </c>
      <c r="GE5" s="1" t="s">
        <v>183</v>
      </c>
      <c r="GF5" s="18">
        <v>0</v>
      </c>
      <c r="GG5" s="1" t="s">
        <v>184</v>
      </c>
      <c r="GH5" s="18"/>
      <c r="GI5" s="1" t="s">
        <v>185</v>
      </c>
      <c r="GL5" s="1" t="s">
        <v>187</v>
      </c>
      <c r="GM5" s="18"/>
      <c r="GN5" s="1" t="s">
        <v>183</v>
      </c>
      <c r="GO5" s="18">
        <v>3248.1999999999989</v>
      </c>
      <c r="GP5" s="1" t="s">
        <v>184</v>
      </c>
      <c r="GQ5" s="18"/>
      <c r="GR5" s="1" t="s">
        <v>185</v>
      </c>
      <c r="GU5" s="1" t="s">
        <v>187</v>
      </c>
      <c r="GW5" s="1" t="s">
        <v>183</v>
      </c>
      <c r="GY5" s="1" t="s">
        <v>184</v>
      </c>
      <c r="HA5" s="1" t="s">
        <v>185</v>
      </c>
      <c r="HD5" s="1" t="s">
        <v>187</v>
      </c>
      <c r="HE5" s="18"/>
      <c r="HF5" s="1" t="s">
        <v>183</v>
      </c>
      <c r="HG5" s="18">
        <v>352.19999999999891</v>
      </c>
      <c r="HH5" s="1" t="s">
        <v>184</v>
      </c>
      <c r="HI5" s="18"/>
      <c r="HJ5" s="1" t="s">
        <v>185</v>
      </c>
      <c r="HM5" s="1" t="s">
        <v>187</v>
      </c>
      <c r="HO5" s="1" t="s">
        <v>183</v>
      </c>
      <c r="HP5" s="18">
        <v>612.899999999996</v>
      </c>
      <c r="HQ5" s="1" t="s">
        <v>184</v>
      </c>
      <c r="HR5" s="18"/>
      <c r="HS5" s="1" t="s">
        <v>185</v>
      </c>
      <c r="HV5" s="1" t="s">
        <v>187</v>
      </c>
      <c r="HW5" s="18"/>
      <c r="HX5" s="1" t="s">
        <v>183</v>
      </c>
      <c r="HY5" s="18">
        <v>3514.1999999998643</v>
      </c>
      <c r="HZ5" s="1" t="s">
        <v>184</v>
      </c>
      <c r="IA5" s="18"/>
      <c r="IB5" s="1" t="s">
        <v>185</v>
      </c>
      <c r="IE5" s="1" t="s">
        <v>187</v>
      </c>
      <c r="IG5" s="1" t="s">
        <v>183</v>
      </c>
      <c r="II5" s="1" t="s">
        <v>184</v>
      </c>
      <c r="IK5" s="1" t="s">
        <v>185</v>
      </c>
      <c r="IN5" s="1" t="s">
        <v>187</v>
      </c>
      <c r="IP5" s="1" t="s">
        <v>183</v>
      </c>
      <c r="IQ5" s="18">
        <v>111.39999999999054</v>
      </c>
      <c r="IR5" s="1" t="s">
        <v>184</v>
      </c>
      <c r="IS5" s="18"/>
      <c r="IT5" s="1" t="s">
        <v>185</v>
      </c>
      <c r="IW5" s="1" t="s">
        <v>187</v>
      </c>
      <c r="IX5" s="18"/>
      <c r="IY5" s="1" t="s">
        <v>183</v>
      </c>
      <c r="IZ5" s="18">
        <v>63.699999999993452</v>
      </c>
      <c r="JA5" s="1" t="s">
        <v>184</v>
      </c>
      <c r="JB5" s="18"/>
      <c r="JC5" s="1" t="s">
        <v>185</v>
      </c>
      <c r="JF5" s="1" t="s">
        <v>187</v>
      </c>
      <c r="JG5" s="401"/>
      <c r="JH5" s="1" t="s">
        <v>183</v>
      </c>
      <c r="JI5" s="18">
        <v>76.199999999993452</v>
      </c>
      <c r="JJ5" s="1" t="s">
        <v>184</v>
      </c>
      <c r="JK5" s="18"/>
      <c r="JL5" s="1" t="s">
        <v>185</v>
      </c>
      <c r="JO5" s="1" t="s">
        <v>187</v>
      </c>
      <c r="JQ5" s="1" t="s">
        <v>183</v>
      </c>
      <c r="JS5" s="1" t="s">
        <v>184</v>
      </c>
      <c r="JU5" s="1" t="s">
        <v>185</v>
      </c>
      <c r="JX5" s="1" t="s">
        <v>187</v>
      </c>
      <c r="JZ5" s="1" t="s">
        <v>183</v>
      </c>
      <c r="KA5" s="18"/>
      <c r="KB5" s="1" t="s">
        <v>184</v>
      </c>
      <c r="KC5" s="18">
        <v>3271.0000000000327</v>
      </c>
      <c r="KD5" s="1" t="s">
        <v>185</v>
      </c>
      <c r="KG5" s="1" t="s">
        <v>187</v>
      </c>
      <c r="KH5" s="401"/>
      <c r="KI5" s="1" t="s">
        <v>183</v>
      </c>
      <c r="KJ5" s="18">
        <v>129.99999999999272</v>
      </c>
      <c r="KK5" s="1" t="s">
        <v>184</v>
      </c>
      <c r="KL5" s="18"/>
      <c r="KM5" s="1" t="s">
        <v>185</v>
      </c>
      <c r="KP5" s="1" t="s">
        <v>187</v>
      </c>
      <c r="KR5" s="1" t="s">
        <v>183</v>
      </c>
      <c r="KT5" s="1" t="s">
        <v>184</v>
      </c>
      <c r="KV5" s="1" t="s">
        <v>185</v>
      </c>
      <c r="KY5" s="1" t="s">
        <v>187</v>
      </c>
      <c r="LA5" s="1" t="s">
        <v>183</v>
      </c>
      <c r="LC5" s="1" t="s">
        <v>184</v>
      </c>
      <c r="LE5" s="1" t="s">
        <v>185</v>
      </c>
      <c r="LH5" s="1" t="s">
        <v>187</v>
      </c>
      <c r="LJ5" s="1" t="s">
        <v>183</v>
      </c>
      <c r="LL5" s="1" t="s">
        <v>184</v>
      </c>
      <c r="LM5" s="18"/>
      <c r="LN5" s="1" t="s">
        <v>185</v>
      </c>
      <c r="LQ5" s="1" t="s">
        <v>187</v>
      </c>
      <c r="LR5" s="18"/>
      <c r="LS5" s="1" t="s">
        <v>183</v>
      </c>
      <c r="LT5" s="18">
        <v>597.49999999999272</v>
      </c>
      <c r="LU5" s="1" t="s">
        <v>184</v>
      </c>
      <c r="LV5" s="18"/>
      <c r="LW5" s="1" t="s">
        <v>185</v>
      </c>
      <c r="LZ5" s="1" t="s">
        <v>187</v>
      </c>
      <c r="MB5" s="1" t="s">
        <v>183</v>
      </c>
      <c r="MD5" s="1" t="s">
        <v>184</v>
      </c>
      <c r="MF5" s="1" t="s">
        <v>185</v>
      </c>
      <c r="MI5" s="1" t="s">
        <v>187</v>
      </c>
      <c r="MK5" s="1" t="s">
        <v>183</v>
      </c>
      <c r="ML5" s="18"/>
      <c r="MM5" s="1" t="s">
        <v>184</v>
      </c>
      <c r="MN5" s="18">
        <v>722.99999999999636</v>
      </c>
      <c r="MO5" s="1" t="s">
        <v>185</v>
      </c>
      <c r="MR5" s="1" t="s">
        <v>187</v>
      </c>
      <c r="MS5" s="18"/>
      <c r="MT5" s="1" t="s">
        <v>183</v>
      </c>
      <c r="MU5">
        <v>263.49999999999272</v>
      </c>
      <c r="MV5" s="1" t="s">
        <v>184</v>
      </c>
      <c r="MX5" s="1" t="s">
        <v>185</v>
      </c>
      <c r="NA5" s="1" t="s">
        <v>187</v>
      </c>
      <c r="NC5" s="1" t="s">
        <v>183</v>
      </c>
      <c r="ND5" s="402">
        <v>1127.1999999999862</v>
      </c>
      <c r="NE5" s="1" t="s">
        <v>184</v>
      </c>
      <c r="NF5" s="402"/>
      <c r="NG5" s="1" t="s">
        <v>185</v>
      </c>
      <c r="NH5" s="43"/>
    </row>
    <row r="6" spans="1:372" ht="18">
      <c r="A6" s="93" t="s">
        <v>3666</v>
      </c>
      <c r="B6" s="49">
        <f>SUM(D6:AAP6)</f>
        <v>21066.424999999876</v>
      </c>
      <c r="C6" s="45"/>
      <c r="D6"/>
      <c r="E6" s="9">
        <f>D5*0.25</f>
        <v>0</v>
      </c>
      <c r="F6" s="18"/>
      <c r="G6" s="9">
        <f>F5*0.5</f>
        <v>0</v>
      </c>
      <c r="I6" s="9">
        <f>H5*0.75</f>
        <v>0</v>
      </c>
      <c r="K6" s="9">
        <f>J5*1</f>
        <v>0</v>
      </c>
      <c r="N6" s="9">
        <f>M5*0.25</f>
        <v>0</v>
      </c>
      <c r="P6" s="9">
        <f>O5*0.5</f>
        <v>0</v>
      </c>
      <c r="R6" s="9">
        <f>Q5*0.75</f>
        <v>0</v>
      </c>
      <c r="T6" s="9">
        <f>S5*1</f>
        <v>0</v>
      </c>
      <c r="W6" s="9">
        <f>V5*0.25</f>
        <v>0</v>
      </c>
      <c r="Y6" s="9">
        <f>X5*0.5</f>
        <v>0</v>
      </c>
      <c r="Z6" s="63"/>
      <c r="AA6" s="9">
        <f>Z5*0.75</f>
        <v>413.25</v>
      </c>
      <c r="AC6" s="9">
        <f>AB5*1</f>
        <v>402.30000000000064</v>
      </c>
      <c r="AF6" s="9">
        <f>AE5*0.25</f>
        <v>0</v>
      </c>
      <c r="AH6" s="9">
        <f>AG5*0.5</f>
        <v>0</v>
      </c>
      <c r="AI6" s="21"/>
      <c r="AJ6" s="9">
        <f>AI5*0.75</f>
        <v>49.5</v>
      </c>
      <c r="AL6" s="9">
        <f>AK5*1</f>
        <v>176.00000000000091</v>
      </c>
      <c r="AO6" s="9">
        <f>AN5*0.25</f>
        <v>0</v>
      </c>
      <c r="AQ6" s="9">
        <f>AP5*0.5</f>
        <v>0</v>
      </c>
      <c r="AR6" s="21"/>
      <c r="AS6" s="9">
        <f>AR5*0.75</f>
        <v>514.72500000000002</v>
      </c>
      <c r="AU6" s="9">
        <f>AT5*1</f>
        <v>347.5</v>
      </c>
      <c r="AX6" s="9">
        <f>AW5*0.25</f>
        <v>0</v>
      </c>
      <c r="AZ6" s="9">
        <f>AY5*0.5</f>
        <v>0</v>
      </c>
      <c r="BA6" s="21"/>
      <c r="BB6" s="9">
        <f>BA5*0.75</f>
        <v>205.57499999999976</v>
      </c>
      <c r="BD6" s="9">
        <f>BC5*1</f>
        <v>570.19999999999982</v>
      </c>
      <c r="BG6" s="9">
        <f>BF5*0.25</f>
        <v>0</v>
      </c>
      <c r="BI6" s="9">
        <f>BH5*0.5</f>
        <v>0</v>
      </c>
      <c r="BJ6" s="21"/>
      <c r="BK6" s="9">
        <f>BJ5*0.75</f>
        <v>812.7</v>
      </c>
      <c r="BM6" s="9">
        <f>BL5*1</f>
        <v>505.99999999999955</v>
      </c>
      <c r="BP6" s="9">
        <f>BO5*0.25</f>
        <v>0</v>
      </c>
      <c r="BR6" s="9">
        <f>BQ5*0.5</f>
        <v>0</v>
      </c>
      <c r="BS6" s="21"/>
      <c r="BT6" s="9">
        <f>BS5*0.75</f>
        <v>278.24999999999966</v>
      </c>
      <c r="BV6" s="9">
        <f>BU5*1</f>
        <v>82.699999999999363</v>
      </c>
      <c r="BY6" s="9">
        <f>BX5*0.25</f>
        <v>0</v>
      </c>
      <c r="CA6" s="9">
        <f>BZ5*0.5</f>
        <v>0</v>
      </c>
      <c r="CB6" s="21"/>
      <c r="CC6" s="9">
        <f>CB5*0.75</f>
        <v>85.499999999999659</v>
      </c>
      <c r="CE6" s="9">
        <f>CD5*1</f>
        <v>145.09999999999945</v>
      </c>
      <c r="CH6" s="9">
        <f>CG5*0.25</f>
        <v>0</v>
      </c>
      <c r="CJ6" s="9">
        <f>CI5*0.5</f>
        <v>0</v>
      </c>
      <c r="CK6" s="21"/>
      <c r="CL6" s="9">
        <f>CK5*0.75</f>
        <v>569.17500000000109</v>
      </c>
      <c r="CN6" s="9">
        <f>CM5*1</f>
        <v>1046.199999999998</v>
      </c>
      <c r="CQ6" s="9">
        <f>CP5*0.25</f>
        <v>0</v>
      </c>
      <c r="CS6" s="9">
        <f>CR5*0.5</f>
        <v>0</v>
      </c>
      <c r="CT6" s="21"/>
      <c r="CU6" s="9">
        <f>CT5*0.75</f>
        <v>118.49999999999966</v>
      </c>
      <c r="CW6" s="9">
        <f>CV5*1</f>
        <v>294.49999999999955</v>
      </c>
      <c r="CZ6" s="9">
        <f>CY5*0.25</f>
        <v>0</v>
      </c>
      <c r="DB6" s="9">
        <f>DA5*0.5</f>
        <v>0</v>
      </c>
      <c r="DC6" s="21"/>
      <c r="DD6" s="9">
        <f>DC5*0.75</f>
        <v>117</v>
      </c>
      <c r="DF6" s="9">
        <f>DE5*1</f>
        <v>308.699999999998</v>
      </c>
      <c r="DI6" s="9">
        <f>DH5*0.25</f>
        <v>0</v>
      </c>
      <c r="DK6" s="9">
        <f>DJ5*0.5</f>
        <v>0</v>
      </c>
      <c r="DL6" s="21"/>
      <c r="DM6" s="9">
        <f>DL5*0.75</f>
        <v>3.9000000000019099</v>
      </c>
      <c r="DO6" s="9">
        <f>DN5*1</f>
        <v>0</v>
      </c>
      <c r="DR6" s="9">
        <f>DQ5*0.25</f>
        <v>0</v>
      </c>
      <c r="DT6" s="9">
        <f>DS5*0.5</f>
        <v>0</v>
      </c>
      <c r="DU6" s="21"/>
      <c r="DV6" s="9">
        <f>DU5*0.75</f>
        <v>174.82500000000095</v>
      </c>
      <c r="DX6" s="9">
        <f>DW5*1</f>
        <v>61.999999999998181</v>
      </c>
      <c r="EA6" s="9">
        <f>DZ5*0.25</f>
        <v>0</v>
      </c>
      <c r="EC6" s="9">
        <f>EB5*0.5</f>
        <v>0</v>
      </c>
      <c r="ED6" s="21"/>
      <c r="EE6" s="9">
        <f>ED5*0.75</f>
        <v>803.17500000000177</v>
      </c>
      <c r="EF6" s="21"/>
      <c r="EG6" s="9">
        <f>EF5*1</f>
        <v>0</v>
      </c>
      <c r="EJ6" s="9">
        <f>EI5*0.25</f>
        <v>0</v>
      </c>
      <c r="EL6" s="9">
        <f>EK5*0.5</f>
        <v>0</v>
      </c>
      <c r="EM6" s="21"/>
      <c r="EN6" s="9">
        <f>EM5*0.75</f>
        <v>137.99999999999181</v>
      </c>
      <c r="EO6" s="21"/>
      <c r="EP6" s="9">
        <f>EO5*1</f>
        <v>0</v>
      </c>
      <c r="ES6" s="9">
        <f>ER5*0.25</f>
        <v>0</v>
      </c>
      <c r="EU6" s="9">
        <f>ET5*0.5</f>
        <v>0</v>
      </c>
      <c r="EV6" s="21"/>
      <c r="EW6" s="9">
        <f>EV5*0.75</f>
        <v>267.97500000000082</v>
      </c>
      <c r="EX6" s="21"/>
      <c r="EY6" s="9">
        <f>EX5*1</f>
        <v>0</v>
      </c>
      <c r="FB6" s="9">
        <f>FA5*0.25</f>
        <v>0</v>
      </c>
      <c r="FD6" s="9">
        <f>FC5*0.5</f>
        <v>0</v>
      </c>
      <c r="FE6" s="21"/>
      <c r="FF6" s="9">
        <f>FE5*0.75</f>
        <v>419.77500000000191</v>
      </c>
      <c r="FG6" s="21"/>
      <c r="FH6" s="9">
        <f>FG5*1</f>
        <v>0</v>
      </c>
      <c r="FK6" s="9">
        <f>FJ5*0.25</f>
        <v>0</v>
      </c>
      <c r="FM6" s="9">
        <f>FL5*0.5</f>
        <v>0</v>
      </c>
      <c r="FN6" s="21"/>
      <c r="FO6" s="9">
        <f>FN5*0.75</f>
        <v>380.25000000000136</v>
      </c>
      <c r="FP6" s="21"/>
      <c r="FQ6" s="9">
        <f>FP5*1</f>
        <v>0</v>
      </c>
      <c r="FT6" s="9">
        <f>FS5*0.25</f>
        <v>0</v>
      </c>
      <c r="FV6" s="9">
        <f>FU5*0.5</f>
        <v>0</v>
      </c>
      <c r="FW6" s="21"/>
      <c r="FX6" s="9">
        <f>FW5*0.75</f>
        <v>206.40000000000055</v>
      </c>
      <c r="FY6" s="21"/>
      <c r="FZ6" s="9">
        <f>FY5*1</f>
        <v>0</v>
      </c>
      <c r="GC6" s="9">
        <f>GB5*0.25</f>
        <v>0</v>
      </c>
      <c r="GE6" s="9">
        <f>GD5*0.5</f>
        <v>0</v>
      </c>
      <c r="GF6" s="21"/>
      <c r="GG6" s="9">
        <f>GF5*0.75</f>
        <v>0</v>
      </c>
      <c r="GH6" s="21"/>
      <c r="GI6" s="9">
        <f>GH5*1</f>
        <v>0</v>
      </c>
      <c r="GL6" s="9">
        <f>GK5*0.25</f>
        <v>0</v>
      </c>
      <c r="GN6" s="9">
        <f>GM5*0.5</f>
        <v>0</v>
      </c>
      <c r="GO6" s="21"/>
      <c r="GP6" s="9">
        <f>GO5*0.75</f>
        <v>2436.1499999999992</v>
      </c>
      <c r="GQ6" s="21"/>
      <c r="GR6" s="9">
        <f>GQ5*1</f>
        <v>0</v>
      </c>
      <c r="GU6" s="9">
        <f>GT5*0.25</f>
        <v>0</v>
      </c>
      <c r="GW6" s="9">
        <f>GV5*0.5</f>
        <v>0</v>
      </c>
      <c r="GY6" s="9">
        <f>GX5*0.75</f>
        <v>0</v>
      </c>
      <c r="HA6" s="9">
        <f>GZ5*1</f>
        <v>0</v>
      </c>
      <c r="HD6" s="9">
        <f>HC5*0.25</f>
        <v>0</v>
      </c>
      <c r="HF6" s="9">
        <f>HE5*0.5</f>
        <v>0</v>
      </c>
      <c r="HG6" s="21"/>
      <c r="HH6" s="9">
        <f>HG5*0.75</f>
        <v>264.14999999999918</v>
      </c>
      <c r="HI6" s="21"/>
      <c r="HJ6" s="9">
        <f>HI5*1</f>
        <v>0</v>
      </c>
      <c r="HM6" s="9">
        <f>HL5*0.25</f>
        <v>0</v>
      </c>
      <c r="HO6" s="9">
        <f>HN5*0.5</f>
        <v>0</v>
      </c>
      <c r="HP6" s="21"/>
      <c r="HQ6" s="9">
        <f>HP5*0.75</f>
        <v>459.674999999997</v>
      </c>
      <c r="HR6" s="21"/>
      <c r="HS6" s="9">
        <f>HR5*1</f>
        <v>0</v>
      </c>
      <c r="HV6" s="9">
        <f>HU5*0.25</f>
        <v>0</v>
      </c>
      <c r="HX6" s="9">
        <f>HW5*0.5</f>
        <v>0</v>
      </c>
      <c r="HY6" s="21"/>
      <c r="HZ6" s="9">
        <f>HY5*0.75</f>
        <v>2635.6499999998982</v>
      </c>
      <c r="IA6" s="21"/>
      <c r="IB6" s="9">
        <f>IA5*1</f>
        <v>0</v>
      </c>
      <c r="IE6" s="9">
        <f>ID5*0.25</f>
        <v>0</v>
      </c>
      <c r="IG6" s="9">
        <f>IF5*0.5</f>
        <v>0</v>
      </c>
      <c r="II6" s="9">
        <f>IH5*0.75</f>
        <v>0</v>
      </c>
      <c r="IK6" s="9">
        <f>IJ5*1</f>
        <v>0</v>
      </c>
      <c r="IN6" s="9">
        <f>IM5*0.25</f>
        <v>0</v>
      </c>
      <c r="IP6" s="9">
        <f>IO5*0.5</f>
        <v>0</v>
      </c>
      <c r="IQ6" s="21"/>
      <c r="IR6" s="9">
        <f>IQ5*0.75</f>
        <v>83.549999999992906</v>
      </c>
      <c r="IS6" s="21"/>
      <c r="IT6" s="9">
        <f>IS5*1</f>
        <v>0</v>
      </c>
      <c r="IW6" s="9">
        <f>IV5*0.25</f>
        <v>0</v>
      </c>
      <c r="IY6" s="9">
        <f>IX5*0.5</f>
        <v>0</v>
      </c>
      <c r="IZ6" s="21"/>
      <c r="JA6" s="9">
        <f>IZ5*0.75</f>
        <v>47.774999999995089</v>
      </c>
      <c r="JB6" s="21"/>
      <c r="JC6" s="9">
        <f>JB5*1</f>
        <v>0</v>
      </c>
      <c r="JF6" s="9">
        <f>JE5*0.25</f>
        <v>0</v>
      </c>
      <c r="JH6" s="9">
        <f>JG5*0.5</f>
        <v>0</v>
      </c>
      <c r="JI6" s="21"/>
      <c r="JJ6" s="9">
        <f>JI5*0.75</f>
        <v>57.149999999995089</v>
      </c>
      <c r="JK6" s="21"/>
      <c r="JL6" s="9">
        <f>JK5*1</f>
        <v>0</v>
      </c>
      <c r="JO6" s="9">
        <f>JN5*0.25</f>
        <v>0</v>
      </c>
      <c r="JQ6" s="9">
        <f>JP5*0.5</f>
        <v>0</v>
      </c>
      <c r="JS6" s="9">
        <f>JR5*0.75</f>
        <v>0</v>
      </c>
      <c r="JU6" s="9">
        <f>JT5*1</f>
        <v>0</v>
      </c>
      <c r="JX6" s="9">
        <f>JW5*0.25</f>
        <v>0</v>
      </c>
      <c r="JZ6" s="9">
        <f>JY5*0.5</f>
        <v>0</v>
      </c>
      <c r="KB6" s="9">
        <f>KA5*0.75</f>
        <v>0</v>
      </c>
      <c r="KC6" s="21"/>
      <c r="KD6" s="9">
        <f>KC5*1</f>
        <v>3271.0000000000327</v>
      </c>
      <c r="KG6" s="9">
        <f>KF5*0.25</f>
        <v>0</v>
      </c>
      <c r="KI6" s="9">
        <f>KH5*0.5</f>
        <v>0</v>
      </c>
      <c r="KJ6" s="21"/>
      <c r="KK6" s="9">
        <f>KJ5*0.75</f>
        <v>97.499999999994543</v>
      </c>
      <c r="KL6" s="21"/>
      <c r="KM6" s="9">
        <f>KL5*1</f>
        <v>0</v>
      </c>
      <c r="KP6" s="9">
        <f>KO5*0.25</f>
        <v>0</v>
      </c>
      <c r="KR6" s="9">
        <f>KQ5*0.5</f>
        <v>0</v>
      </c>
      <c r="KT6" s="9">
        <f>KS5*0.75</f>
        <v>0</v>
      </c>
      <c r="KV6" s="9">
        <f>KU5*1</f>
        <v>0</v>
      </c>
      <c r="KY6" s="9">
        <f>KX5*0.25</f>
        <v>0</v>
      </c>
      <c r="LA6" s="9">
        <f>KZ5*0.5</f>
        <v>0</v>
      </c>
      <c r="LC6" s="9">
        <f>LB5*0.75</f>
        <v>0</v>
      </c>
      <c r="LE6" s="9">
        <f>LD5*1</f>
        <v>0</v>
      </c>
      <c r="LH6" s="9">
        <f>LG5*0.25</f>
        <v>0</v>
      </c>
      <c r="LJ6" s="9">
        <f>LI5*0.5</f>
        <v>0</v>
      </c>
      <c r="LL6" s="9">
        <f>LK5*0.75</f>
        <v>0</v>
      </c>
      <c r="LM6" s="21"/>
      <c r="LN6" s="9">
        <f>LM5*1</f>
        <v>0</v>
      </c>
      <c r="LQ6" s="9">
        <f>LP5*0.25</f>
        <v>0</v>
      </c>
      <c r="LS6" s="9">
        <f>LR5*0.5</f>
        <v>0</v>
      </c>
      <c r="LT6" s="21"/>
      <c r="LU6" s="9">
        <f>LT5*0.75</f>
        <v>448.12499999999454</v>
      </c>
      <c r="LV6" s="21"/>
      <c r="LW6" s="9">
        <f>LV5*1</f>
        <v>0</v>
      </c>
      <c r="LZ6" s="9">
        <f>LY5*0.25</f>
        <v>0</v>
      </c>
      <c r="MB6" s="9">
        <f>MA5*0.5</f>
        <v>0</v>
      </c>
      <c r="MD6" s="9">
        <f>MC5*0.75</f>
        <v>0</v>
      </c>
      <c r="MF6" s="9">
        <f>ME5*1</f>
        <v>0</v>
      </c>
      <c r="MI6" s="9">
        <f>MH5*0.25</f>
        <v>0</v>
      </c>
      <c r="MK6" s="9">
        <f>MJ5*0.5</f>
        <v>0</v>
      </c>
      <c r="MM6" s="9">
        <f>ML5*0.75</f>
        <v>0</v>
      </c>
      <c r="MN6" s="21"/>
      <c r="MO6" s="9">
        <f>MN5*1</f>
        <v>722.99999999999636</v>
      </c>
      <c r="MR6" s="9">
        <f>MQ5*0.25</f>
        <v>0</v>
      </c>
      <c r="MT6" s="9">
        <f>MS5*0.5</f>
        <v>0</v>
      </c>
      <c r="MU6" s="21"/>
      <c r="MV6" s="9">
        <f>MU5*0.75</f>
        <v>197.62499999999454</v>
      </c>
      <c r="MW6" s="21"/>
      <c r="MX6" s="9">
        <f>MW5*1</f>
        <v>0</v>
      </c>
      <c r="NA6" s="9">
        <f>MZ5*0.25</f>
        <v>0</v>
      </c>
      <c r="NC6" s="9">
        <f>NB5*0.5</f>
        <v>0</v>
      </c>
      <c r="ND6" s="21"/>
      <c r="NE6" s="9">
        <f>ND5*0.75</f>
        <v>845.39999999998963</v>
      </c>
      <c r="NF6" s="21"/>
      <c r="NG6" s="9">
        <f>NF5*1</f>
        <v>0</v>
      </c>
      <c r="NH6" s="43"/>
    </row>
    <row r="7" spans="1:372" s="40" customFormat="1" ht="18">
      <c r="A7" s="39"/>
      <c r="B7" s="48"/>
      <c r="C7" s="45"/>
      <c r="D7" s="21"/>
      <c r="E7" s="38"/>
      <c r="F7" s="63"/>
      <c r="G7" s="38"/>
      <c r="H7" s="21"/>
      <c r="I7" s="21"/>
      <c r="J7" s="21"/>
      <c r="K7" s="38"/>
      <c r="L7" s="44"/>
      <c r="M7" s="21"/>
      <c r="N7" s="38"/>
      <c r="O7" s="21"/>
      <c r="P7" s="38"/>
      <c r="Q7" s="21"/>
      <c r="R7" s="21"/>
      <c r="S7" s="21"/>
      <c r="T7" s="38"/>
      <c r="U7" s="44"/>
      <c r="V7" s="21"/>
      <c r="W7" s="38"/>
      <c r="X7" s="21"/>
      <c r="Y7" s="38"/>
      <c r="Z7" s="63"/>
      <c r="AA7" s="21"/>
      <c r="AC7" s="38"/>
      <c r="AD7" s="44"/>
      <c r="AE7" s="21"/>
      <c r="AF7" s="38"/>
      <c r="AG7" s="21"/>
      <c r="AH7" s="38"/>
      <c r="AI7" s="21"/>
      <c r="AJ7" s="21"/>
      <c r="AL7" s="38"/>
      <c r="AM7" s="44"/>
      <c r="AN7" s="21"/>
      <c r="AO7" s="38"/>
      <c r="AP7" s="21"/>
      <c r="AQ7" s="38"/>
      <c r="AR7" s="21"/>
      <c r="AS7" s="21"/>
      <c r="AU7" s="38"/>
      <c r="AV7" s="44"/>
      <c r="AW7" s="63"/>
      <c r="AX7" s="38"/>
      <c r="AY7" s="63"/>
      <c r="AZ7" s="38"/>
      <c r="BA7" s="21"/>
      <c r="BB7" s="21"/>
      <c r="BD7" s="38"/>
      <c r="BE7" s="44"/>
      <c r="BF7" s="21"/>
      <c r="BG7" s="38"/>
      <c r="BH7" s="21"/>
      <c r="BI7" s="38"/>
      <c r="BJ7" s="21"/>
      <c r="BK7" s="21"/>
      <c r="BM7" s="38"/>
      <c r="BN7" s="44"/>
      <c r="BO7" s="21"/>
      <c r="BP7" s="38"/>
      <c r="BQ7" s="21"/>
      <c r="BR7" s="38"/>
      <c r="BS7" s="21"/>
      <c r="BT7" s="21"/>
      <c r="BV7" s="38"/>
      <c r="BW7" s="44"/>
      <c r="BX7"/>
      <c r="BY7" s="38"/>
      <c r="BZ7"/>
      <c r="CA7" s="38"/>
      <c r="CB7" s="21"/>
      <c r="CC7" s="21"/>
      <c r="CE7" s="38"/>
      <c r="CF7" s="44"/>
      <c r="CG7" s="63"/>
      <c r="CH7" s="38"/>
      <c r="CI7" s="63"/>
      <c r="CJ7" s="38"/>
      <c r="CK7" s="21"/>
      <c r="CL7" s="21"/>
      <c r="CN7" s="38"/>
      <c r="CO7" s="44"/>
      <c r="CP7" s="63"/>
      <c r="CQ7" s="38"/>
      <c r="CR7" s="63"/>
      <c r="CS7" s="38"/>
      <c r="CT7" s="21"/>
      <c r="CU7" s="21"/>
      <c r="CW7" s="38"/>
      <c r="CX7" s="44"/>
      <c r="CY7" s="63"/>
      <c r="CZ7" s="38"/>
      <c r="DA7" s="63"/>
      <c r="DB7" s="38"/>
      <c r="DC7" s="21"/>
      <c r="DD7" s="21"/>
      <c r="DF7" s="38"/>
      <c r="DG7" s="44"/>
      <c r="DH7" s="63"/>
      <c r="DI7" s="38"/>
      <c r="DJ7" s="63"/>
      <c r="DK7" s="38"/>
      <c r="DL7" s="21"/>
      <c r="DM7" s="21"/>
      <c r="DO7" s="38"/>
      <c r="DP7" s="44"/>
      <c r="DQ7" s="63"/>
      <c r="DR7" s="38"/>
      <c r="DS7" s="63"/>
      <c r="DT7" s="38"/>
      <c r="DU7" s="21"/>
      <c r="DV7" s="21"/>
      <c r="DX7" s="38"/>
      <c r="DY7" s="44"/>
      <c r="DZ7" s="63"/>
      <c r="EA7" s="38"/>
      <c r="EB7" s="63"/>
      <c r="EC7" s="38"/>
      <c r="ED7" s="21"/>
      <c r="EE7" s="21"/>
      <c r="EF7" s="21"/>
      <c r="EG7" s="38"/>
      <c r="EH7" s="44"/>
      <c r="EI7" s="63"/>
      <c r="EJ7" s="38"/>
      <c r="EK7" s="63"/>
      <c r="EL7" s="38"/>
      <c r="EM7" s="21"/>
      <c r="EN7" s="21"/>
      <c r="EO7" s="21"/>
      <c r="EP7" s="38"/>
      <c r="EQ7" s="44"/>
      <c r="ER7" s="63"/>
      <c r="ES7" s="38"/>
      <c r="ET7" s="63"/>
      <c r="EU7" s="38"/>
      <c r="EV7" s="21"/>
      <c r="EW7" s="21"/>
      <c r="EX7" s="21"/>
      <c r="EY7" s="38"/>
      <c r="EZ7" s="44"/>
      <c r="FA7" s="63"/>
      <c r="FB7" s="38"/>
      <c r="FC7" s="63"/>
      <c r="FD7" s="38"/>
      <c r="FE7" s="21"/>
      <c r="FF7" s="21"/>
      <c r="FG7" s="21"/>
      <c r="FH7" s="38"/>
      <c r="FI7" s="44"/>
      <c r="FJ7" s="63"/>
      <c r="FK7" s="38"/>
      <c r="FL7" s="63"/>
      <c r="FM7" s="38"/>
      <c r="FN7" s="21"/>
      <c r="FO7" s="21"/>
      <c r="FP7" s="21"/>
      <c r="FQ7" s="38"/>
      <c r="FR7" s="44"/>
      <c r="FS7" s="63"/>
      <c r="FT7" s="38"/>
      <c r="FU7" s="63"/>
      <c r="FV7" s="38"/>
      <c r="FW7" s="21"/>
      <c r="FX7" s="21"/>
      <c r="FY7" s="21"/>
      <c r="FZ7" s="38"/>
      <c r="GA7" s="44"/>
      <c r="GB7" s="21"/>
      <c r="GC7" s="38"/>
      <c r="GD7" s="21"/>
      <c r="GE7" s="38"/>
      <c r="GF7" s="21"/>
      <c r="GG7" s="21"/>
      <c r="GH7" s="21"/>
      <c r="GI7" s="38"/>
      <c r="GJ7" s="44"/>
      <c r="GK7" s="63"/>
      <c r="GL7" s="38"/>
      <c r="GM7" s="63"/>
      <c r="GN7" s="38"/>
      <c r="GO7" s="21"/>
      <c r="GP7" s="21"/>
      <c r="GQ7" s="21"/>
      <c r="GR7" s="38"/>
      <c r="GS7" s="44"/>
      <c r="GT7" s="21"/>
      <c r="GU7" s="38"/>
      <c r="GV7" s="21"/>
      <c r="GW7" s="38"/>
      <c r="GX7" s="21"/>
      <c r="GY7" s="21"/>
      <c r="GZ7" s="21"/>
      <c r="HA7" s="38"/>
      <c r="HB7" s="44"/>
      <c r="HC7" s="21"/>
      <c r="HD7" s="38"/>
      <c r="HE7" s="21"/>
      <c r="HF7" s="38"/>
      <c r="HG7" s="21"/>
      <c r="HH7" s="21"/>
      <c r="HI7" s="21"/>
      <c r="HJ7" s="38"/>
      <c r="HK7" s="44"/>
      <c r="HL7" s="21"/>
      <c r="HM7" s="38"/>
      <c r="HN7" s="21"/>
      <c r="HO7" s="38"/>
      <c r="HP7" s="21"/>
      <c r="HQ7" s="21"/>
      <c r="HR7" s="21"/>
      <c r="HS7" s="38"/>
      <c r="HT7" s="44"/>
      <c r="HU7" s="21"/>
      <c r="HV7" s="38"/>
      <c r="HW7" s="21"/>
      <c r="HX7" s="38"/>
      <c r="HY7" s="21"/>
      <c r="HZ7" s="21"/>
      <c r="IA7" s="21"/>
      <c r="IB7" s="38"/>
      <c r="IC7" s="44"/>
      <c r="ID7" s="21"/>
      <c r="IE7" s="38"/>
      <c r="IF7" s="21"/>
      <c r="IG7" s="38"/>
      <c r="IH7" s="21"/>
      <c r="II7" s="21"/>
      <c r="IJ7" s="21"/>
      <c r="IK7" s="38"/>
      <c r="IL7" s="44"/>
      <c r="IM7" s="21"/>
      <c r="IN7" s="38"/>
      <c r="IO7" s="21"/>
      <c r="IP7" s="38"/>
      <c r="IQ7" s="21"/>
      <c r="IR7" s="21"/>
      <c r="IS7" s="21"/>
      <c r="IT7" s="38"/>
      <c r="IU7" s="44"/>
      <c r="IV7" s="21"/>
      <c r="IW7" s="38"/>
      <c r="IX7" s="21"/>
      <c r="IY7" s="38"/>
      <c r="IZ7" s="21"/>
      <c r="JA7" s="21"/>
      <c r="JB7" s="21"/>
      <c r="JC7" s="38"/>
      <c r="JD7" s="44"/>
      <c r="JE7" s="21"/>
      <c r="JF7" s="38"/>
      <c r="JG7" s="21"/>
      <c r="JH7" s="38"/>
      <c r="JI7" s="21"/>
      <c r="JJ7" s="21"/>
      <c r="JK7" s="21"/>
      <c r="JL7" s="38"/>
      <c r="JM7" s="44"/>
      <c r="JN7" s="21"/>
      <c r="JO7" s="38"/>
      <c r="JP7" s="21"/>
      <c r="JQ7" s="38"/>
      <c r="JR7" s="21"/>
      <c r="JS7" s="21"/>
      <c r="JT7" s="21"/>
      <c r="JU7" s="38"/>
      <c r="JV7" s="44"/>
      <c r="JW7" s="21"/>
      <c r="JX7" s="38"/>
      <c r="JY7" s="21"/>
      <c r="JZ7" s="38"/>
      <c r="KA7" s="21"/>
      <c r="KB7" s="21"/>
      <c r="KC7" s="21"/>
      <c r="KD7" s="38"/>
      <c r="KE7" s="44"/>
      <c r="KF7" s="21"/>
      <c r="KG7" s="38"/>
      <c r="KH7" s="21"/>
      <c r="KI7" s="38"/>
      <c r="KJ7" s="21"/>
      <c r="KK7" s="21"/>
      <c r="KL7" s="21"/>
      <c r="KM7" s="38"/>
      <c r="KN7" s="44"/>
      <c r="KO7" s="21"/>
      <c r="KP7" s="38"/>
      <c r="KQ7" s="21"/>
      <c r="KR7" s="38"/>
      <c r="KS7" s="21"/>
      <c r="KT7" s="21"/>
      <c r="KU7" s="21"/>
      <c r="KV7" s="38"/>
      <c r="KW7" s="44"/>
      <c r="KX7" s="21"/>
      <c r="KY7" s="38"/>
      <c r="KZ7" s="21"/>
      <c r="LA7" s="38"/>
      <c r="LB7" s="21"/>
      <c r="LC7" s="21"/>
      <c r="LD7" s="21"/>
      <c r="LE7" s="38"/>
      <c r="LF7" s="44"/>
      <c r="LG7" s="21"/>
      <c r="LH7" s="38"/>
      <c r="LI7" s="21"/>
      <c r="LJ7" s="38"/>
      <c r="LK7" s="21"/>
      <c r="LL7" s="21"/>
      <c r="LM7" s="21"/>
      <c r="LN7" s="38"/>
      <c r="LO7" s="44"/>
      <c r="LP7" s="21"/>
      <c r="LQ7" s="38"/>
      <c r="LR7" s="21"/>
      <c r="LS7" s="38"/>
      <c r="LT7" s="21"/>
      <c r="LU7" s="21"/>
      <c r="LV7" s="21"/>
      <c r="LW7" s="38"/>
      <c r="LX7" s="44"/>
      <c r="LY7" s="21"/>
      <c r="LZ7" s="38"/>
      <c r="MA7" s="21"/>
      <c r="MB7" s="38"/>
      <c r="MC7" s="21"/>
      <c r="MD7" s="21"/>
      <c r="ME7" s="21"/>
      <c r="MF7" s="38"/>
      <c r="MG7" s="44"/>
      <c r="MH7" s="21"/>
      <c r="MI7" s="38"/>
      <c r="MJ7" s="21"/>
      <c r="MK7" s="38"/>
      <c r="ML7" s="21"/>
      <c r="MM7" s="21"/>
      <c r="MN7" s="21"/>
      <c r="MO7" s="38"/>
      <c r="MP7" s="44"/>
      <c r="MQ7" s="21"/>
      <c r="MR7" s="38"/>
      <c r="MS7" s="21"/>
      <c r="MT7" s="38"/>
      <c r="MU7" s="21"/>
      <c r="MV7" s="21"/>
      <c r="MW7" s="21"/>
      <c r="MX7" s="38"/>
      <c r="MY7" s="44"/>
      <c r="MZ7" s="21"/>
      <c r="NA7" s="38"/>
      <c r="NB7" s="21"/>
      <c r="NC7" s="38"/>
      <c r="ND7" s="21"/>
      <c r="NE7" s="21"/>
      <c r="NF7" s="21"/>
      <c r="NG7" s="38"/>
      <c r="NH7" s="44"/>
    </row>
    <row r="8" spans="1:372" ht="18" customHeight="1">
      <c r="A8" s="89" t="s">
        <v>1838</v>
      </c>
      <c r="D8"/>
      <c r="E8" s="1" t="s">
        <v>187</v>
      </c>
      <c r="F8" s="400">
        <v>144.10000000000002</v>
      </c>
      <c r="G8" s="1" t="s">
        <v>183</v>
      </c>
      <c r="H8" s="115"/>
      <c r="I8" s="1" t="s">
        <v>184</v>
      </c>
      <c r="J8" s="115"/>
      <c r="K8" s="1" t="s">
        <v>185</v>
      </c>
      <c r="N8" s="1" t="s">
        <v>187</v>
      </c>
      <c r="O8" s="18">
        <v>202.69999999999996</v>
      </c>
      <c r="P8" s="1" t="s">
        <v>183</v>
      </c>
      <c r="Q8" s="18"/>
      <c r="R8" s="1" t="s">
        <v>184</v>
      </c>
      <c r="S8" s="18"/>
      <c r="T8" s="1" t="s">
        <v>185</v>
      </c>
      <c r="W8" s="1" t="s">
        <v>187</v>
      </c>
      <c r="X8" s="18">
        <v>420.5</v>
      </c>
      <c r="Y8" s="1" t="s">
        <v>183</v>
      </c>
      <c r="Z8" s="18">
        <v>907.29999999999973</v>
      </c>
      <c r="AA8" s="1" t="s">
        <v>184</v>
      </c>
      <c r="AB8" s="18">
        <v>806.50000000000023</v>
      </c>
      <c r="AC8" s="1" t="s">
        <v>185</v>
      </c>
      <c r="AF8" s="1" t="s">
        <v>187</v>
      </c>
      <c r="AG8" s="18">
        <v>246.59999999999991</v>
      </c>
      <c r="AH8" s="1" t="s">
        <v>183</v>
      </c>
      <c r="AI8" s="18">
        <v>0</v>
      </c>
      <c r="AJ8" s="1" t="s">
        <v>184</v>
      </c>
      <c r="AK8" s="18">
        <v>280.30000000000018</v>
      </c>
      <c r="AL8" s="1" t="s">
        <v>185</v>
      </c>
      <c r="AO8" s="1" t="s">
        <v>187</v>
      </c>
      <c r="AP8" s="18">
        <v>107.19999999999936</v>
      </c>
      <c r="AQ8" s="1" t="s">
        <v>183</v>
      </c>
      <c r="AR8" s="1">
        <v>495.39999999999986</v>
      </c>
      <c r="AS8" s="1" t="s">
        <v>184</v>
      </c>
      <c r="AT8" s="18">
        <v>192.10000000000014</v>
      </c>
      <c r="AU8" s="1" t="s">
        <v>185</v>
      </c>
      <c r="AX8" s="1" t="s">
        <v>187</v>
      </c>
      <c r="AY8" s="18">
        <v>358.29999999999995</v>
      </c>
      <c r="AZ8" s="1" t="s">
        <v>183</v>
      </c>
      <c r="BA8" s="18">
        <v>796.89999999999918</v>
      </c>
      <c r="BB8" s="1" t="s">
        <v>184</v>
      </c>
      <c r="BC8" s="18">
        <v>496.69999999999936</v>
      </c>
      <c r="BD8" s="1" t="s">
        <v>185</v>
      </c>
      <c r="BG8" s="1" t="s">
        <v>187</v>
      </c>
      <c r="BH8" s="18">
        <v>457.00000000000091</v>
      </c>
      <c r="BI8" s="1" t="s">
        <v>183</v>
      </c>
      <c r="BJ8" s="18">
        <v>963.79999999999882</v>
      </c>
      <c r="BK8" s="1" t="s">
        <v>184</v>
      </c>
      <c r="BL8" s="18">
        <v>1034.9999999999991</v>
      </c>
      <c r="BM8" s="1" t="s">
        <v>185</v>
      </c>
      <c r="BP8" s="1" t="s">
        <v>187</v>
      </c>
      <c r="BQ8" s="18">
        <v>329.40000000000055</v>
      </c>
      <c r="BR8" s="1" t="s">
        <v>183</v>
      </c>
      <c r="BS8" s="18">
        <v>338.099999999999</v>
      </c>
      <c r="BT8" s="1" t="s">
        <v>184</v>
      </c>
      <c r="BU8" s="18">
        <v>239.09999999999945</v>
      </c>
      <c r="BV8" s="1" t="s">
        <v>185</v>
      </c>
      <c r="BY8" s="1" t="s">
        <v>187</v>
      </c>
      <c r="BZ8" s="401">
        <v>171.49999999999818</v>
      </c>
      <c r="CA8" s="1" t="s">
        <v>183</v>
      </c>
      <c r="CB8" s="18">
        <v>438.50000000000091</v>
      </c>
      <c r="CC8" s="1" t="s">
        <v>184</v>
      </c>
      <c r="CD8" s="18">
        <v>357.199999999998</v>
      </c>
      <c r="CE8" s="1" t="s">
        <v>185</v>
      </c>
      <c r="CH8" s="1" t="s">
        <v>187</v>
      </c>
      <c r="CJ8" s="1" t="s">
        <v>183</v>
      </c>
      <c r="CK8" s="18">
        <v>741.20000000000073</v>
      </c>
      <c r="CL8" s="1" t="s">
        <v>184</v>
      </c>
      <c r="CM8" s="18">
        <v>474.5</v>
      </c>
      <c r="CN8" s="1" t="s">
        <v>185</v>
      </c>
      <c r="CQ8" s="1" t="s">
        <v>187</v>
      </c>
      <c r="CS8" s="1" t="s">
        <v>183</v>
      </c>
      <c r="CT8" s="18">
        <v>100.40000000000146</v>
      </c>
      <c r="CU8" s="1" t="s">
        <v>184</v>
      </c>
      <c r="CV8" s="18">
        <v>301.29999999999745</v>
      </c>
      <c r="CW8" s="1" t="s">
        <v>185</v>
      </c>
      <c r="CZ8" s="1" t="s">
        <v>187</v>
      </c>
      <c r="DA8" s="18">
        <v>169.39999999999782</v>
      </c>
      <c r="DB8" s="1" t="s">
        <v>183</v>
      </c>
      <c r="DC8" s="18">
        <v>164.40000000000055</v>
      </c>
      <c r="DD8" s="1" t="s">
        <v>184</v>
      </c>
      <c r="DE8" s="18">
        <v>317.39999999999873</v>
      </c>
      <c r="DF8" s="1" t="s">
        <v>185</v>
      </c>
      <c r="DI8" s="1" t="s">
        <v>187</v>
      </c>
      <c r="DK8" s="1" t="s">
        <v>183</v>
      </c>
      <c r="DL8" s="18">
        <v>177.70000000000073</v>
      </c>
      <c r="DM8" s="1" t="s">
        <v>184</v>
      </c>
      <c r="DN8" s="18">
        <v>354.29999999999836</v>
      </c>
      <c r="DO8" s="1" t="s">
        <v>185</v>
      </c>
      <c r="DR8" s="1" t="s">
        <v>187</v>
      </c>
      <c r="DS8" s="18">
        <v>160.29999999999927</v>
      </c>
      <c r="DT8" s="1" t="s">
        <v>183</v>
      </c>
      <c r="DU8" s="18">
        <v>162.50000000000182</v>
      </c>
      <c r="DV8" s="1" t="s">
        <v>184</v>
      </c>
      <c r="DW8" s="18">
        <v>205.80000000000018</v>
      </c>
      <c r="DX8" s="1" t="s">
        <v>185</v>
      </c>
      <c r="EA8" s="1" t="s">
        <v>187</v>
      </c>
      <c r="EC8" s="1" t="s">
        <v>183</v>
      </c>
      <c r="ED8" s="18">
        <v>1115.2000000000016</v>
      </c>
      <c r="EE8" s="1" t="s">
        <v>184</v>
      </c>
      <c r="EF8" s="18"/>
      <c r="EG8" s="1" t="s">
        <v>185</v>
      </c>
      <c r="EJ8" s="1" t="s">
        <v>187</v>
      </c>
      <c r="EL8" s="1" t="s">
        <v>183</v>
      </c>
      <c r="EM8" s="18">
        <v>92.799999999991996</v>
      </c>
      <c r="EN8" s="1" t="s">
        <v>184</v>
      </c>
      <c r="EO8" s="18"/>
      <c r="EP8" s="1" t="s">
        <v>185</v>
      </c>
      <c r="ES8" s="1" t="s">
        <v>187</v>
      </c>
      <c r="EU8" s="1" t="s">
        <v>183</v>
      </c>
      <c r="EV8" s="18">
        <v>487.30000000000109</v>
      </c>
      <c r="EW8" s="1" t="s">
        <v>184</v>
      </c>
      <c r="EX8" s="18"/>
      <c r="EY8" s="1" t="s">
        <v>185</v>
      </c>
      <c r="FB8" s="1" t="s">
        <v>187</v>
      </c>
      <c r="FC8" s="401">
        <v>102.99999999999818</v>
      </c>
      <c r="FD8" s="1" t="s">
        <v>183</v>
      </c>
      <c r="FE8" s="18">
        <v>577.70000000000073</v>
      </c>
      <c r="FF8" s="1" t="s">
        <v>184</v>
      </c>
      <c r="FG8" s="18"/>
      <c r="FH8" s="1" t="s">
        <v>185</v>
      </c>
      <c r="FK8" s="1" t="s">
        <v>187</v>
      </c>
      <c r="FL8" s="18">
        <v>293.19999999999709</v>
      </c>
      <c r="FM8" s="1" t="s">
        <v>183</v>
      </c>
      <c r="FN8" s="18">
        <v>497.5</v>
      </c>
      <c r="FO8" s="1" t="s">
        <v>184</v>
      </c>
      <c r="FP8" s="18"/>
      <c r="FQ8" s="1" t="s">
        <v>185</v>
      </c>
      <c r="FT8" s="1" t="s">
        <v>187</v>
      </c>
      <c r="FV8" s="1" t="s">
        <v>183</v>
      </c>
      <c r="FW8" s="18">
        <v>337.10000000000036</v>
      </c>
      <c r="FX8" s="1" t="s">
        <v>184</v>
      </c>
      <c r="FY8" s="18"/>
      <c r="FZ8" s="1" t="s">
        <v>185</v>
      </c>
      <c r="GC8" s="1" t="s">
        <v>187</v>
      </c>
      <c r="GE8" s="1" t="s">
        <v>183</v>
      </c>
      <c r="GF8" s="18">
        <v>122.3999999999869</v>
      </c>
      <c r="GG8" s="1" t="s">
        <v>184</v>
      </c>
      <c r="GH8" s="18"/>
      <c r="GI8" s="1" t="s">
        <v>185</v>
      </c>
      <c r="GL8" s="1" t="s">
        <v>187</v>
      </c>
      <c r="GM8" s="18">
        <v>1547.2000000000025</v>
      </c>
      <c r="GN8" s="1" t="s">
        <v>183</v>
      </c>
      <c r="GO8" s="18">
        <v>2246.4999999999982</v>
      </c>
      <c r="GP8" s="1" t="s">
        <v>184</v>
      </c>
      <c r="GQ8" s="18"/>
      <c r="GR8" s="1" t="s">
        <v>185</v>
      </c>
      <c r="GU8" s="1" t="s">
        <v>187</v>
      </c>
      <c r="GW8" s="1" t="s">
        <v>183</v>
      </c>
      <c r="GY8" s="1" t="s">
        <v>184</v>
      </c>
      <c r="HA8" s="1" t="s">
        <v>185</v>
      </c>
      <c r="HD8" s="1" t="s">
        <v>187</v>
      </c>
      <c r="HE8" s="18">
        <v>653.10000000000036</v>
      </c>
      <c r="HF8" s="1" t="s">
        <v>183</v>
      </c>
      <c r="HG8" s="18">
        <v>408.19999999999891</v>
      </c>
      <c r="HH8" s="1" t="s">
        <v>184</v>
      </c>
      <c r="HI8" s="18"/>
      <c r="HJ8" s="1" t="s">
        <v>185</v>
      </c>
      <c r="HM8" s="1" t="s">
        <v>187</v>
      </c>
      <c r="HO8" s="1" t="s">
        <v>183</v>
      </c>
      <c r="HP8" s="18">
        <v>517.50000000000182</v>
      </c>
      <c r="HQ8" s="1" t="s">
        <v>184</v>
      </c>
      <c r="HR8" s="18"/>
      <c r="HS8" s="1" t="s">
        <v>185</v>
      </c>
      <c r="HV8" s="1" t="s">
        <v>187</v>
      </c>
      <c r="HW8" s="18">
        <v>4121.7500000000009</v>
      </c>
      <c r="HX8" s="1" t="s">
        <v>183</v>
      </c>
      <c r="HY8" s="18">
        <v>3254.5000000000709</v>
      </c>
      <c r="HZ8" s="1" t="s">
        <v>184</v>
      </c>
      <c r="IA8" s="18"/>
      <c r="IB8" s="1" t="s">
        <v>185</v>
      </c>
      <c r="IE8" s="1" t="s">
        <v>187</v>
      </c>
      <c r="IG8" s="1" t="s">
        <v>183</v>
      </c>
      <c r="II8" s="1" t="s">
        <v>184</v>
      </c>
      <c r="IK8" s="1" t="s">
        <v>185</v>
      </c>
      <c r="IN8" s="1" t="s">
        <v>187</v>
      </c>
      <c r="IP8" s="1" t="s">
        <v>183</v>
      </c>
      <c r="IQ8" s="18">
        <v>311.19999999999345</v>
      </c>
      <c r="IR8" s="1" t="s">
        <v>184</v>
      </c>
      <c r="IS8" s="18"/>
      <c r="IT8" s="1" t="s">
        <v>185</v>
      </c>
      <c r="IW8" s="1" t="s">
        <v>187</v>
      </c>
      <c r="IX8" s="18">
        <v>148.50000000000045</v>
      </c>
      <c r="IY8" s="1" t="s">
        <v>183</v>
      </c>
      <c r="IZ8" s="18">
        <v>452.59999999999491</v>
      </c>
      <c r="JA8" s="1" t="s">
        <v>184</v>
      </c>
      <c r="JB8" s="18"/>
      <c r="JC8" s="1" t="s">
        <v>185</v>
      </c>
      <c r="JF8" s="1" t="s">
        <v>187</v>
      </c>
      <c r="JG8" s="401">
        <v>374.59999999999854</v>
      </c>
      <c r="JH8" s="1" t="s">
        <v>183</v>
      </c>
      <c r="JI8" s="18">
        <v>137.69999999999345</v>
      </c>
      <c r="JJ8" s="1" t="s">
        <v>184</v>
      </c>
      <c r="JK8" s="18"/>
      <c r="JL8" s="1" t="s">
        <v>185</v>
      </c>
      <c r="JO8" s="1" t="s">
        <v>187</v>
      </c>
      <c r="JQ8" s="1" t="s">
        <v>183</v>
      </c>
      <c r="JS8" s="1" t="s">
        <v>184</v>
      </c>
      <c r="JU8" s="1" t="s">
        <v>185</v>
      </c>
      <c r="JX8" s="1" t="s">
        <v>187</v>
      </c>
      <c r="JZ8" s="1" t="s">
        <v>183</v>
      </c>
      <c r="KA8" s="18">
        <v>2463.7000000000735</v>
      </c>
      <c r="KB8" s="1" t="s">
        <v>184</v>
      </c>
      <c r="KC8" s="18">
        <v>2075.5999999998203</v>
      </c>
      <c r="KD8" s="1" t="s">
        <v>185</v>
      </c>
      <c r="KG8" s="1" t="s">
        <v>187</v>
      </c>
      <c r="KH8" s="401">
        <v>130.00000000000091</v>
      </c>
      <c r="KI8" s="1" t="s">
        <v>183</v>
      </c>
      <c r="KJ8" s="18">
        <v>432.39999999999418</v>
      </c>
      <c r="KK8" s="1" t="s">
        <v>184</v>
      </c>
      <c r="KL8" s="18"/>
      <c r="KM8" s="1" t="s">
        <v>185</v>
      </c>
      <c r="KP8" s="1" t="s">
        <v>187</v>
      </c>
      <c r="KR8" s="1" t="s">
        <v>183</v>
      </c>
      <c r="KT8" s="1" t="s">
        <v>184</v>
      </c>
      <c r="KV8" s="1" t="s">
        <v>185</v>
      </c>
      <c r="KY8" s="1" t="s">
        <v>187</v>
      </c>
      <c r="LA8" s="1" t="s">
        <v>183</v>
      </c>
      <c r="LC8" s="1" t="s">
        <v>184</v>
      </c>
      <c r="LE8" s="1" t="s">
        <v>185</v>
      </c>
      <c r="LH8" s="1" t="s">
        <v>187</v>
      </c>
      <c r="LJ8" s="1" t="s">
        <v>183</v>
      </c>
      <c r="LL8" s="1" t="s">
        <v>184</v>
      </c>
      <c r="LM8" s="18"/>
      <c r="LN8" s="1" t="s">
        <v>185</v>
      </c>
      <c r="LQ8" s="1" t="s">
        <v>187</v>
      </c>
      <c r="LR8" s="18">
        <v>203.30000000000064</v>
      </c>
      <c r="LS8" s="1" t="s">
        <v>183</v>
      </c>
      <c r="LT8" s="18">
        <v>662.3999999999869</v>
      </c>
      <c r="LU8" s="1" t="s">
        <v>184</v>
      </c>
      <c r="LV8" s="18"/>
      <c r="LW8" s="1" t="s">
        <v>185</v>
      </c>
      <c r="LZ8" s="1" t="s">
        <v>187</v>
      </c>
      <c r="MB8" s="1" t="s">
        <v>183</v>
      </c>
      <c r="MD8" s="1" t="s">
        <v>184</v>
      </c>
      <c r="MF8" s="1" t="s">
        <v>185</v>
      </c>
      <c r="MI8" s="1" t="s">
        <v>187</v>
      </c>
      <c r="MK8" s="1" t="s">
        <v>183</v>
      </c>
      <c r="ML8" s="18">
        <v>552</v>
      </c>
      <c r="MM8" s="1" t="s">
        <v>184</v>
      </c>
      <c r="MN8" s="18">
        <v>914.39999999997963</v>
      </c>
      <c r="MO8" s="1" t="s">
        <v>185</v>
      </c>
      <c r="MR8" s="1" t="s">
        <v>187</v>
      </c>
      <c r="MS8" s="18">
        <v>235.00000000000728</v>
      </c>
      <c r="MT8" s="1" t="s">
        <v>183</v>
      </c>
      <c r="MU8">
        <v>253.49999999997817</v>
      </c>
      <c r="MV8" s="1" t="s">
        <v>184</v>
      </c>
      <c r="MX8" s="1" t="s">
        <v>185</v>
      </c>
      <c r="NA8" s="1" t="s">
        <v>187</v>
      </c>
      <c r="NC8" s="1" t="s">
        <v>183</v>
      </c>
      <c r="ND8" s="402">
        <v>1369.0999999999913</v>
      </c>
      <c r="NE8" s="1" t="s">
        <v>184</v>
      </c>
      <c r="NF8" s="402"/>
      <c r="NG8" s="1" t="s">
        <v>185</v>
      </c>
      <c r="NH8" s="43"/>
    </row>
    <row r="9" spans="1:372" ht="18">
      <c r="A9" s="93" t="s">
        <v>3668</v>
      </c>
      <c r="B9" s="49">
        <f>SUM(D9:AAP9)</f>
        <v>29521.649999999838</v>
      </c>
      <c r="D9"/>
      <c r="E9" s="9">
        <f>D8*0.25</f>
        <v>0</v>
      </c>
      <c r="F9" s="18"/>
      <c r="G9" s="9">
        <f>F8*0.5</f>
        <v>72.050000000000011</v>
      </c>
      <c r="I9" s="9">
        <f>H8*0.75</f>
        <v>0</v>
      </c>
      <c r="K9" s="9">
        <f>J8*1</f>
        <v>0</v>
      </c>
      <c r="N9" s="9">
        <f>M8*0.25</f>
        <v>0</v>
      </c>
      <c r="P9" s="9">
        <f>O8*0.5</f>
        <v>101.34999999999998</v>
      </c>
      <c r="R9" s="9">
        <f>Q8*0.75</f>
        <v>0</v>
      </c>
      <c r="T9" s="9">
        <f>S8*1</f>
        <v>0</v>
      </c>
      <c r="W9" s="9">
        <f>V8*0.25</f>
        <v>0</v>
      </c>
      <c r="Y9" s="9">
        <f>X8*0.5</f>
        <v>210.25</v>
      </c>
      <c r="Z9" s="18"/>
      <c r="AA9" s="9">
        <f>Z8*0.75</f>
        <v>680.4749999999998</v>
      </c>
      <c r="AC9" s="9">
        <f>AB8*1</f>
        <v>806.50000000000023</v>
      </c>
      <c r="AF9" s="9">
        <f>AE8*0.25</f>
        <v>0</v>
      </c>
      <c r="AH9" s="9">
        <f>AG8*0.5</f>
        <v>123.29999999999995</v>
      </c>
      <c r="AJ9" s="9">
        <f>AI8*0.75</f>
        <v>0</v>
      </c>
      <c r="AL9" s="9">
        <f>AK8*1</f>
        <v>280.30000000000018</v>
      </c>
      <c r="AO9" s="9">
        <f>AN8*0.25</f>
        <v>0</v>
      </c>
      <c r="AQ9" s="9">
        <f>AP8*0.5</f>
        <v>53.599999999999682</v>
      </c>
      <c r="AS9" s="9">
        <f>AR8*0.75</f>
        <v>371.5499999999999</v>
      </c>
      <c r="AU9" s="9">
        <f>AT8*1</f>
        <v>192.10000000000014</v>
      </c>
      <c r="AX9" s="9">
        <f>AW8*0.25</f>
        <v>0</v>
      </c>
      <c r="AZ9" s="9">
        <f>AY8*0.5</f>
        <v>179.14999999999998</v>
      </c>
      <c r="BB9" s="9">
        <f>BA8*0.75</f>
        <v>597.67499999999939</v>
      </c>
      <c r="BD9" s="9">
        <f>BC8*1</f>
        <v>496.69999999999936</v>
      </c>
      <c r="BG9" s="9">
        <f>BF8*0.25</f>
        <v>0</v>
      </c>
      <c r="BI9" s="9">
        <f>BH8*0.5</f>
        <v>228.50000000000045</v>
      </c>
      <c r="BK9" s="9">
        <f>BJ8*0.75</f>
        <v>722.84999999999911</v>
      </c>
      <c r="BM9" s="9">
        <f>BL8*1</f>
        <v>1034.9999999999991</v>
      </c>
      <c r="BP9" s="9">
        <f>BO8*0.25</f>
        <v>0</v>
      </c>
      <c r="BR9" s="9">
        <f>BQ8*0.5</f>
        <v>164.70000000000027</v>
      </c>
      <c r="BT9" s="9">
        <f>BS8*0.75</f>
        <v>253.57499999999925</v>
      </c>
      <c r="BV9" s="9">
        <f>BU8*1</f>
        <v>239.09999999999945</v>
      </c>
      <c r="BY9" s="9">
        <f>BX8*0.25</f>
        <v>0</v>
      </c>
      <c r="CA9" s="9">
        <f>BZ8*0.5</f>
        <v>85.749999999999091</v>
      </c>
      <c r="CC9" s="9">
        <f>CB8*0.75</f>
        <v>328.87500000000068</v>
      </c>
      <c r="CE9" s="9">
        <f t="shared" ref="CE9" si="0">CD8*1</f>
        <v>357.199999999998</v>
      </c>
      <c r="CH9" s="9">
        <f>CG8*0.25</f>
        <v>0</v>
      </c>
      <c r="CJ9" s="9">
        <f>CI8*0.5</f>
        <v>0</v>
      </c>
      <c r="CL9" s="9">
        <f>CK8*0.75</f>
        <v>555.90000000000055</v>
      </c>
      <c r="CN9" s="9">
        <f t="shared" ref="CN9" si="1">CM8*1</f>
        <v>474.5</v>
      </c>
      <c r="CQ9" s="9">
        <f>CP8*0.25</f>
        <v>0</v>
      </c>
      <c r="CS9" s="9">
        <f>CR8*0.5</f>
        <v>0</v>
      </c>
      <c r="CU9" s="9">
        <f>CT8*0.75</f>
        <v>75.300000000001091</v>
      </c>
      <c r="CW9" s="9">
        <f t="shared" ref="CW9" si="2">CV8*1</f>
        <v>301.29999999999745</v>
      </c>
      <c r="CZ9" s="9">
        <f>CY8*0.25</f>
        <v>0</v>
      </c>
      <c r="DB9" s="9">
        <f>DA8*0.5</f>
        <v>84.699999999998909</v>
      </c>
      <c r="DD9" s="9">
        <f>DC8*0.75</f>
        <v>123.30000000000041</v>
      </c>
      <c r="DF9" s="9">
        <f t="shared" ref="DF9" si="3">DE8*1</f>
        <v>317.39999999999873</v>
      </c>
      <c r="DI9" s="9">
        <f>DH8*0.25</f>
        <v>0</v>
      </c>
      <c r="DK9" s="9">
        <f>DJ8*0.5</f>
        <v>0</v>
      </c>
      <c r="DM9" s="9">
        <f>DL8*0.75</f>
        <v>133.27500000000055</v>
      </c>
      <c r="DO9" s="9">
        <f t="shared" ref="DO9" si="4">DN8*1</f>
        <v>354.29999999999836</v>
      </c>
      <c r="DR9" s="9">
        <f>DQ8*0.25</f>
        <v>0</v>
      </c>
      <c r="DT9" s="9">
        <f>DS8*0.5</f>
        <v>80.149999999999636</v>
      </c>
      <c r="DV9" s="9">
        <f>DU8*0.75</f>
        <v>121.87500000000136</v>
      </c>
      <c r="DX9" s="9">
        <f t="shared" ref="DX9" si="5">DW8*1</f>
        <v>205.80000000000018</v>
      </c>
      <c r="EA9" s="9">
        <f>DZ8*0.25</f>
        <v>0</v>
      </c>
      <c r="EC9" s="9">
        <f>EB8*0.5</f>
        <v>0</v>
      </c>
      <c r="EE9" s="9">
        <f>ED8*0.75</f>
        <v>836.40000000000123</v>
      </c>
      <c r="EG9" s="9">
        <f>EF8*1</f>
        <v>0</v>
      </c>
      <c r="EJ9" s="9">
        <f>EI8*0.25</f>
        <v>0</v>
      </c>
      <c r="EL9" s="9">
        <f>EK8*0.5</f>
        <v>0</v>
      </c>
      <c r="EN9" s="9">
        <f>EM8*0.75</f>
        <v>69.599999999993997</v>
      </c>
      <c r="EP9" s="9">
        <f>EO8*1</f>
        <v>0</v>
      </c>
      <c r="ES9" s="9">
        <f>ER8*0.25</f>
        <v>0</v>
      </c>
      <c r="EU9" s="9">
        <f>ET8*0.5</f>
        <v>0</v>
      </c>
      <c r="EW9" s="9">
        <f>EV8*0.75</f>
        <v>365.47500000000082</v>
      </c>
      <c r="EY9" s="9">
        <f>EX8*1</f>
        <v>0</v>
      </c>
      <c r="FB9" s="9">
        <f>FA8*0.25</f>
        <v>0</v>
      </c>
      <c r="FD9" s="9">
        <f>FC8*0.5</f>
        <v>51.499999999999091</v>
      </c>
      <c r="FF9" s="9">
        <f>FE8*0.75</f>
        <v>433.27500000000055</v>
      </c>
      <c r="FH9" s="9">
        <f>FG8*1</f>
        <v>0</v>
      </c>
      <c r="FK9" s="9">
        <f>FJ8*0.25</f>
        <v>0</v>
      </c>
      <c r="FM9" s="9">
        <f>FL8*0.5</f>
        <v>146.59999999999854</v>
      </c>
      <c r="FO9" s="9">
        <f>FN8*0.75</f>
        <v>373.125</v>
      </c>
      <c r="FQ9" s="9">
        <f>FP8*1</f>
        <v>0</v>
      </c>
      <c r="FT9" s="9">
        <f>FS8*0.25</f>
        <v>0</v>
      </c>
      <c r="FV9" s="9">
        <f>FU8*0.5</f>
        <v>0</v>
      </c>
      <c r="FX9" s="9">
        <f>FW8*0.75</f>
        <v>252.82500000000027</v>
      </c>
      <c r="FZ9" s="9">
        <f>FY8*1</f>
        <v>0</v>
      </c>
      <c r="GC9" s="9">
        <f>GB8*0.25</f>
        <v>0</v>
      </c>
      <c r="GE9" s="9">
        <f>GD8*0.5</f>
        <v>0</v>
      </c>
      <c r="GG9" s="9">
        <f>GF8*0.75</f>
        <v>91.799999999990177</v>
      </c>
      <c r="GI9" s="9">
        <f>GH8*1</f>
        <v>0</v>
      </c>
      <c r="GL9" s="9">
        <f>GK8*0.25</f>
        <v>0</v>
      </c>
      <c r="GN9" s="9">
        <f>GM8*0.5</f>
        <v>773.60000000000127</v>
      </c>
      <c r="GP9" s="9">
        <f>GO8*0.75</f>
        <v>1684.8749999999986</v>
      </c>
      <c r="GR9" s="9">
        <f>GQ8*1</f>
        <v>0</v>
      </c>
      <c r="GU9" s="9">
        <f>GT8*0.25</f>
        <v>0</v>
      </c>
      <c r="GW9" s="9">
        <f>GV8*0.5</f>
        <v>0</v>
      </c>
      <c r="GY9" s="9">
        <f>GX8*0.75</f>
        <v>0</v>
      </c>
      <c r="HA9" s="9">
        <f>GZ8*1</f>
        <v>0</v>
      </c>
      <c r="HD9" s="9">
        <f>HC8*0.25</f>
        <v>0</v>
      </c>
      <c r="HF9" s="9">
        <f>HE8*0.5</f>
        <v>326.55000000000018</v>
      </c>
      <c r="HH9" s="9">
        <f>HG8*0.75</f>
        <v>306.14999999999918</v>
      </c>
      <c r="HJ9" s="9">
        <f>HI8*1</f>
        <v>0</v>
      </c>
      <c r="HM9" s="9">
        <f>HL8*0.25</f>
        <v>0</v>
      </c>
      <c r="HO9" s="9">
        <f>HN8*0.5</f>
        <v>0</v>
      </c>
      <c r="HQ9" s="9">
        <f>HP8*0.75</f>
        <v>388.12500000000136</v>
      </c>
      <c r="HS9" s="9">
        <f>HR8*1</f>
        <v>0</v>
      </c>
      <c r="HV9" s="9">
        <f>HU8*0.25</f>
        <v>0</v>
      </c>
      <c r="HX9" s="9">
        <f>HW8*0.5</f>
        <v>2060.8750000000005</v>
      </c>
      <c r="HZ9" s="9">
        <f>HY8*0.75</f>
        <v>2440.8750000000532</v>
      </c>
      <c r="IB9" s="9">
        <f>IA8*1</f>
        <v>0</v>
      </c>
      <c r="IE9" s="9">
        <f>ID8*0.25</f>
        <v>0</v>
      </c>
      <c r="IG9" s="9">
        <f>IF8*0.5</f>
        <v>0</v>
      </c>
      <c r="II9" s="9">
        <f>IH8*0.75</f>
        <v>0</v>
      </c>
      <c r="IK9" s="9">
        <f>IJ8*1</f>
        <v>0</v>
      </c>
      <c r="IN9" s="9">
        <f>IM8*0.25</f>
        <v>0</v>
      </c>
      <c r="IP9" s="9">
        <f>IO8*0.5</f>
        <v>0</v>
      </c>
      <c r="IR9" s="9">
        <f>IQ8*0.75</f>
        <v>233.39999999999509</v>
      </c>
      <c r="IT9" s="9">
        <f>IS8*1</f>
        <v>0</v>
      </c>
      <c r="IW9" s="9">
        <f>IV8*0.25</f>
        <v>0</v>
      </c>
      <c r="IY9" s="9">
        <f>IX8*0.5</f>
        <v>74.250000000000227</v>
      </c>
      <c r="JA9" s="9">
        <f>IZ8*0.75</f>
        <v>339.44999999999618</v>
      </c>
      <c r="JC9" s="9">
        <f>JB8*1</f>
        <v>0</v>
      </c>
      <c r="JF9" s="9">
        <f>JE8*0.25</f>
        <v>0</v>
      </c>
      <c r="JH9" s="9">
        <f>JG8*0.5</f>
        <v>187.29999999999927</v>
      </c>
      <c r="JJ9" s="9">
        <f>JI8*0.75</f>
        <v>103.27499999999509</v>
      </c>
      <c r="JL9" s="9">
        <f>JK8*1</f>
        <v>0</v>
      </c>
      <c r="JO9" s="9">
        <f>JN8*0.25</f>
        <v>0</v>
      </c>
      <c r="JQ9" s="9">
        <f>JP8*0.5</f>
        <v>0</v>
      </c>
      <c r="JS9" s="9">
        <f>JR8*0.75</f>
        <v>0</v>
      </c>
      <c r="JU9" s="9">
        <f>JT8*1</f>
        <v>0</v>
      </c>
      <c r="JX9" s="9">
        <f>JW8*0.25</f>
        <v>0</v>
      </c>
      <c r="JZ9" s="9">
        <f>JY8*0.5</f>
        <v>0</v>
      </c>
      <c r="KB9" s="9">
        <f>KA8*0.75</f>
        <v>1847.7750000000551</v>
      </c>
      <c r="KD9" s="9">
        <f>KC8*1</f>
        <v>2075.5999999998203</v>
      </c>
      <c r="KG9" s="9">
        <f>KF8*0.25</f>
        <v>0</v>
      </c>
      <c r="KI9" s="9">
        <f>KH8*0.5</f>
        <v>65.000000000000455</v>
      </c>
      <c r="KK9" s="9">
        <f>KJ8*0.75</f>
        <v>324.29999999999563</v>
      </c>
      <c r="KM9" s="9">
        <f>KL8*1</f>
        <v>0</v>
      </c>
      <c r="KP9" s="9">
        <f>KO8*0.25</f>
        <v>0</v>
      </c>
      <c r="KR9" s="9">
        <f>KQ8*0.5</f>
        <v>0</v>
      </c>
      <c r="KT9" s="9">
        <f>KS8*0.75</f>
        <v>0</v>
      </c>
      <c r="KV9" s="9">
        <f>KU8*1</f>
        <v>0</v>
      </c>
      <c r="KY9" s="9">
        <f>KX8*0.25</f>
        <v>0</v>
      </c>
      <c r="LA9" s="9">
        <f>KZ8*0.5</f>
        <v>0</v>
      </c>
      <c r="LC9" s="9">
        <f>LB8*0.75</f>
        <v>0</v>
      </c>
      <c r="LE9" s="9">
        <f>LD8*1</f>
        <v>0</v>
      </c>
      <c r="LH9" s="9">
        <f>LG8*0.25</f>
        <v>0</v>
      </c>
      <c r="LJ9" s="9">
        <f>LI8*0.5</f>
        <v>0</v>
      </c>
      <c r="LL9" s="9">
        <f>LK8*0.75</f>
        <v>0</v>
      </c>
      <c r="LN9" s="9">
        <f>LM8*1</f>
        <v>0</v>
      </c>
      <c r="LQ9" s="9">
        <f>LP8*0.25</f>
        <v>0</v>
      </c>
      <c r="LS9" s="9">
        <f>LR8*0.5</f>
        <v>101.65000000000032</v>
      </c>
      <c r="LU9" s="9">
        <f>LT8*0.75</f>
        <v>496.79999999999018</v>
      </c>
      <c r="LW9" s="9">
        <f>LV8*1</f>
        <v>0</v>
      </c>
      <c r="LZ9" s="9">
        <f>LY8*0.25</f>
        <v>0</v>
      </c>
      <c r="MB9" s="9">
        <f>MA8*0.5</f>
        <v>0</v>
      </c>
      <c r="MD9" s="9">
        <f>MC8*0.75</f>
        <v>0</v>
      </c>
      <c r="MF9" s="9">
        <f>ME8*1</f>
        <v>0</v>
      </c>
      <c r="MI9" s="9">
        <f>MH8*0.25</f>
        <v>0</v>
      </c>
      <c r="MK9" s="9">
        <f>MJ8*0.5</f>
        <v>0</v>
      </c>
      <c r="MM9" s="9">
        <f>ML8*0.75</f>
        <v>414</v>
      </c>
      <c r="MO9" s="9">
        <f>MN8*1</f>
        <v>914.39999999997963</v>
      </c>
      <c r="MR9" s="9">
        <f>MQ8*0.25</f>
        <v>0</v>
      </c>
      <c r="MT9" s="9">
        <f>MS8*0.5</f>
        <v>117.50000000000364</v>
      </c>
      <c r="MV9" s="9">
        <f>MU8*0.75</f>
        <v>190.12499999998363</v>
      </c>
      <c r="MX9" s="9">
        <f>MW8*1</f>
        <v>0</v>
      </c>
      <c r="NA9" s="9">
        <f>MZ8*0.25</f>
        <v>0</v>
      </c>
      <c r="NC9" s="9">
        <f>NB8*0.5</f>
        <v>0</v>
      </c>
      <c r="NE9" s="9">
        <f>ND8*0.75</f>
        <v>1026.8249999999935</v>
      </c>
      <c r="NG9" s="9">
        <f>NF8*1</f>
        <v>0</v>
      </c>
      <c r="NH9" s="43"/>
    </row>
    <row r="10" spans="1:372" s="40" customFormat="1" ht="15">
      <c r="A10" s="203"/>
      <c r="B10" s="204"/>
      <c r="C10" s="205"/>
      <c r="E10" s="237"/>
      <c r="F10" s="149"/>
      <c r="L10" s="205"/>
      <c r="N10" s="237"/>
      <c r="U10" s="205"/>
      <c r="W10" s="237"/>
      <c r="Z10" s="149"/>
      <c r="AC10" s="38"/>
      <c r="AD10" s="205"/>
      <c r="AF10" s="237"/>
      <c r="AL10" s="38"/>
      <c r="AM10" s="205"/>
      <c r="AO10" s="237"/>
      <c r="AU10" s="38"/>
      <c r="AV10" s="205"/>
      <c r="AX10" s="237"/>
      <c r="BD10" s="38"/>
      <c r="BE10" s="205"/>
      <c r="BG10" s="237"/>
      <c r="BM10" s="38"/>
      <c r="BN10" s="205"/>
      <c r="BP10" s="237"/>
      <c r="BV10" s="38"/>
      <c r="BW10" s="205"/>
      <c r="BY10" s="237"/>
      <c r="CE10" s="38"/>
      <c r="CF10" s="205"/>
      <c r="CH10" s="237"/>
      <c r="CN10" s="38"/>
      <c r="CO10" s="205"/>
      <c r="CQ10" s="237"/>
      <c r="CW10" s="38"/>
      <c r="CX10" s="205"/>
      <c r="CZ10" s="237"/>
      <c r="DF10" s="38"/>
      <c r="DG10" s="205"/>
      <c r="DI10" s="237"/>
      <c r="DO10" s="38"/>
      <c r="DP10" s="205"/>
      <c r="DR10" s="237"/>
      <c r="DX10" s="38"/>
      <c r="DY10" s="205"/>
      <c r="EA10" s="237"/>
      <c r="EG10" s="38"/>
      <c r="EH10" s="205"/>
      <c r="EJ10" s="237"/>
      <c r="EP10" s="38"/>
      <c r="EQ10" s="205"/>
      <c r="ES10" s="237"/>
      <c r="EY10" s="38"/>
      <c r="EZ10" s="205"/>
      <c r="FB10" s="237"/>
      <c r="FH10" s="38"/>
      <c r="FI10" s="205"/>
      <c r="FK10" s="237"/>
      <c r="FQ10" s="38"/>
      <c r="FR10" s="205"/>
      <c r="FT10" s="237"/>
      <c r="FZ10" s="38"/>
      <c r="GA10" s="205"/>
      <c r="GC10" s="237"/>
      <c r="GI10" s="38"/>
      <c r="GJ10" s="205"/>
      <c r="GL10" s="237"/>
      <c r="GR10" s="38"/>
      <c r="GS10" s="205"/>
      <c r="GU10" s="237"/>
      <c r="HB10" s="205"/>
      <c r="HD10" s="237"/>
      <c r="HJ10" s="38"/>
      <c r="HK10" s="205"/>
      <c r="HM10" s="237"/>
      <c r="HS10" s="38"/>
      <c r="HT10" s="205"/>
      <c r="HV10" s="237"/>
      <c r="IB10" s="38"/>
      <c r="IC10" s="205"/>
      <c r="IE10" s="237"/>
      <c r="IL10" s="205"/>
      <c r="IN10" s="237"/>
      <c r="IT10" s="38"/>
      <c r="IU10" s="205"/>
      <c r="IW10" s="237"/>
      <c r="JC10" s="38"/>
      <c r="JD10" s="205"/>
      <c r="JF10" s="237"/>
      <c r="JL10" s="38"/>
      <c r="JM10" s="205"/>
      <c r="JO10" s="237"/>
      <c r="JV10" s="205"/>
      <c r="JX10" s="237"/>
      <c r="KD10" s="38"/>
      <c r="KE10" s="205"/>
      <c r="KG10" s="237"/>
      <c r="KM10" s="38"/>
      <c r="KN10" s="205"/>
      <c r="KP10" s="237"/>
      <c r="KW10" s="205"/>
      <c r="KY10" s="237"/>
      <c r="LF10" s="205"/>
      <c r="LH10" s="237"/>
      <c r="LN10" s="38"/>
      <c r="LO10" s="205"/>
      <c r="LQ10" s="237"/>
      <c r="LW10" s="38"/>
      <c r="LX10" s="205"/>
      <c r="LZ10" s="237"/>
      <c r="MG10" s="205"/>
      <c r="MI10" s="237"/>
      <c r="MO10" s="38"/>
      <c r="MP10" s="205"/>
      <c r="MR10" s="237"/>
      <c r="MX10" s="38"/>
      <c r="MY10" s="205"/>
      <c r="NA10" s="237"/>
      <c r="NG10" s="38"/>
      <c r="NH10" s="205"/>
    </row>
    <row r="11" spans="1:372" ht="18">
      <c r="A11" s="41" t="s">
        <v>156</v>
      </c>
      <c r="B11" s="49"/>
      <c r="D11">
        <v>513.29999999999995</v>
      </c>
      <c r="E11" s="1" t="s">
        <v>187</v>
      </c>
      <c r="F11" s="400">
        <v>360</v>
      </c>
      <c r="G11" s="1" t="s">
        <v>183</v>
      </c>
      <c r="H11" s="115"/>
      <c r="I11" s="1" t="s">
        <v>184</v>
      </c>
      <c r="J11" s="115"/>
      <c r="K11" s="1" t="s">
        <v>185</v>
      </c>
      <c r="M11">
        <v>167.4</v>
      </c>
      <c r="N11" s="1" t="s">
        <v>187</v>
      </c>
      <c r="O11" s="18">
        <v>318.39999999999998</v>
      </c>
      <c r="P11" s="1" t="s">
        <v>183</v>
      </c>
      <c r="Q11" s="18"/>
      <c r="R11" s="1" t="s">
        <v>184</v>
      </c>
      <c r="S11" s="18"/>
      <c r="T11" s="1" t="s">
        <v>185</v>
      </c>
      <c r="V11" s="18">
        <v>680.40000000000032</v>
      </c>
      <c r="W11" s="1" t="s">
        <v>187</v>
      </c>
      <c r="X11" s="18">
        <v>373.29999999999995</v>
      </c>
      <c r="Y11" s="1" t="s">
        <v>183</v>
      </c>
      <c r="Z11" s="18">
        <v>643</v>
      </c>
      <c r="AA11" s="1" t="s">
        <v>184</v>
      </c>
      <c r="AB11" s="18">
        <v>693.09999999999968</v>
      </c>
      <c r="AC11" s="1" t="s">
        <v>185</v>
      </c>
      <c r="AE11" s="18">
        <v>381.00000000000091</v>
      </c>
      <c r="AF11" s="1" t="s">
        <v>187</v>
      </c>
      <c r="AG11" s="18">
        <v>121.69999999999982</v>
      </c>
      <c r="AH11" s="1" t="s">
        <v>183</v>
      </c>
      <c r="AI11" s="18">
        <v>4.2000000000000455</v>
      </c>
      <c r="AJ11" s="1" t="s">
        <v>184</v>
      </c>
      <c r="AK11" s="18">
        <v>266.49999999999977</v>
      </c>
      <c r="AL11" s="1" t="s">
        <v>185</v>
      </c>
      <c r="AN11" s="18">
        <v>321.50000000000091</v>
      </c>
      <c r="AO11" s="1" t="s">
        <v>187</v>
      </c>
      <c r="AP11" s="18">
        <v>305.09999999999991</v>
      </c>
      <c r="AQ11" s="1" t="s">
        <v>183</v>
      </c>
      <c r="AR11" s="1">
        <v>580.70000000000005</v>
      </c>
      <c r="AS11" s="1" t="s">
        <v>184</v>
      </c>
      <c r="AT11" s="18">
        <v>289.00000000000023</v>
      </c>
      <c r="AU11" s="1" t="s">
        <v>185</v>
      </c>
      <c r="AW11" s="18">
        <v>257.80000000000109</v>
      </c>
      <c r="AX11" s="1" t="s">
        <v>187</v>
      </c>
      <c r="AY11" s="18">
        <v>646.29999999999973</v>
      </c>
      <c r="AZ11" s="1" t="s">
        <v>183</v>
      </c>
      <c r="BA11" s="18">
        <v>830.29999999999927</v>
      </c>
      <c r="BB11" s="1" t="s">
        <v>184</v>
      </c>
      <c r="BC11" s="18">
        <v>616.94999999999982</v>
      </c>
      <c r="BD11" s="1" t="s">
        <v>185</v>
      </c>
      <c r="BF11" s="18">
        <v>739.50000000000091</v>
      </c>
      <c r="BG11" s="1" t="s">
        <v>187</v>
      </c>
      <c r="BH11" s="18">
        <v>377.90000000000055</v>
      </c>
      <c r="BI11" s="1" t="s">
        <v>183</v>
      </c>
      <c r="BJ11" s="18">
        <v>893.19999999999936</v>
      </c>
      <c r="BK11" s="1" t="s">
        <v>184</v>
      </c>
      <c r="BL11" s="18">
        <v>578.19999999999982</v>
      </c>
      <c r="BM11" s="1" t="s">
        <v>185</v>
      </c>
      <c r="BO11" s="18">
        <v>498.59999999999945</v>
      </c>
      <c r="BP11" s="1" t="s">
        <v>187</v>
      </c>
      <c r="BQ11" s="18">
        <v>498.5</v>
      </c>
      <c r="BR11" s="1" t="s">
        <v>183</v>
      </c>
      <c r="BS11" s="18">
        <v>497.19999999999982</v>
      </c>
      <c r="BT11" s="1" t="s">
        <v>184</v>
      </c>
      <c r="BU11" s="18">
        <v>423.25</v>
      </c>
      <c r="BV11" s="1" t="s">
        <v>185</v>
      </c>
      <c r="BX11">
        <v>362.39999999999782</v>
      </c>
      <c r="BY11" s="1" t="s">
        <v>187</v>
      </c>
      <c r="BZ11" s="401">
        <v>29.700000000004366</v>
      </c>
      <c r="CA11" s="1" t="s">
        <v>183</v>
      </c>
      <c r="CB11" s="18">
        <v>654.10000000000082</v>
      </c>
      <c r="CC11" s="1" t="s">
        <v>184</v>
      </c>
      <c r="CD11" s="18">
        <v>348.50000000000136</v>
      </c>
      <c r="CE11" s="1" t="s">
        <v>185</v>
      </c>
      <c r="CG11" s="18">
        <v>284.29999999999927</v>
      </c>
      <c r="CH11" s="1" t="s">
        <v>187</v>
      </c>
      <c r="CI11" s="18"/>
      <c r="CJ11" s="1" t="s">
        <v>183</v>
      </c>
      <c r="CK11" s="18">
        <v>96.700000000000728</v>
      </c>
      <c r="CL11" s="1" t="s">
        <v>184</v>
      </c>
      <c r="CM11" s="18">
        <v>240.10000000000218</v>
      </c>
      <c r="CN11" s="1" t="s">
        <v>185</v>
      </c>
      <c r="CP11" s="18">
        <v>409.59999999999854</v>
      </c>
      <c r="CQ11" s="1" t="s">
        <v>187</v>
      </c>
      <c r="CR11" s="18"/>
      <c r="CS11" s="1" t="s">
        <v>183</v>
      </c>
      <c r="CT11" s="18">
        <v>307.50000000000091</v>
      </c>
      <c r="CU11" s="1" t="s">
        <v>184</v>
      </c>
      <c r="CV11" s="18">
        <v>222.00000000000182</v>
      </c>
      <c r="CW11" s="1" t="s">
        <v>185</v>
      </c>
      <c r="CY11" s="18">
        <v>400.30000000000018</v>
      </c>
      <c r="CZ11" s="1" t="s">
        <v>187</v>
      </c>
      <c r="DA11" s="18">
        <v>51.700000000000728</v>
      </c>
      <c r="DB11" s="1" t="s">
        <v>183</v>
      </c>
      <c r="DC11" s="18">
        <v>365.69999999999982</v>
      </c>
      <c r="DD11" s="1" t="s">
        <v>184</v>
      </c>
      <c r="DE11" s="18">
        <v>258.00000000000182</v>
      </c>
      <c r="DF11" s="1" t="s">
        <v>185</v>
      </c>
      <c r="DH11" s="18">
        <v>209.30000000000018</v>
      </c>
      <c r="DI11" s="1" t="s">
        <v>187</v>
      </c>
      <c r="DJ11" s="18"/>
      <c r="DK11" s="1" t="s">
        <v>183</v>
      </c>
      <c r="DL11" s="18">
        <v>201</v>
      </c>
      <c r="DM11" s="1" t="s">
        <v>184</v>
      </c>
      <c r="DN11" s="18">
        <v>238.00000000000199</v>
      </c>
      <c r="DO11" s="1" t="s">
        <v>185</v>
      </c>
      <c r="DQ11" s="401">
        <v>350.89999999999964</v>
      </c>
      <c r="DR11" s="1" t="s">
        <v>187</v>
      </c>
      <c r="DS11" s="18">
        <v>140.70000000000437</v>
      </c>
      <c r="DT11" s="1" t="s">
        <v>183</v>
      </c>
      <c r="DU11" s="18">
        <v>334.09999999999945</v>
      </c>
      <c r="DV11" s="1" t="s">
        <v>184</v>
      </c>
      <c r="DW11" s="18">
        <v>287.80000000000109</v>
      </c>
      <c r="DX11" s="1" t="s">
        <v>185</v>
      </c>
      <c r="DZ11" s="18">
        <v>31.500000000000909</v>
      </c>
      <c r="EA11" s="1" t="s">
        <v>187</v>
      </c>
      <c r="EB11" s="18"/>
      <c r="EC11" s="1" t="s">
        <v>183</v>
      </c>
      <c r="ED11" s="18">
        <v>716.90000000000055</v>
      </c>
      <c r="EE11" s="1" t="s">
        <v>184</v>
      </c>
      <c r="EF11" s="18"/>
      <c r="EG11" s="1" t="s">
        <v>185</v>
      </c>
      <c r="EI11" s="401">
        <v>347.20000000000164</v>
      </c>
      <c r="EJ11" s="1" t="s">
        <v>187</v>
      </c>
      <c r="EK11" s="401"/>
      <c r="EL11" s="1" t="s">
        <v>183</v>
      </c>
      <c r="EM11" s="18">
        <v>209.90000000000146</v>
      </c>
      <c r="EN11" s="1" t="s">
        <v>184</v>
      </c>
      <c r="EO11" s="18"/>
      <c r="EP11" s="1" t="s">
        <v>185</v>
      </c>
      <c r="ER11" s="18">
        <v>185.09999999999854</v>
      </c>
      <c r="ES11" s="1" t="s">
        <v>187</v>
      </c>
      <c r="ET11" s="18"/>
      <c r="EU11" s="1" t="s">
        <v>183</v>
      </c>
      <c r="EV11" s="18">
        <v>318.50000000000091</v>
      </c>
      <c r="EW11" s="1" t="s">
        <v>184</v>
      </c>
      <c r="EX11" s="18"/>
      <c r="EY11" s="1" t="s">
        <v>185</v>
      </c>
      <c r="FA11" s="401">
        <v>276.99999999999818</v>
      </c>
      <c r="FB11" s="1" t="s">
        <v>187</v>
      </c>
      <c r="FC11" s="401">
        <v>117</v>
      </c>
      <c r="FD11" s="1" t="s">
        <v>183</v>
      </c>
      <c r="FE11" s="18">
        <v>407.00000000000091</v>
      </c>
      <c r="FF11" s="1" t="s">
        <v>184</v>
      </c>
      <c r="FG11" s="18"/>
      <c r="FH11" s="1" t="s">
        <v>185</v>
      </c>
      <c r="FJ11" s="401">
        <v>75.599999999998545</v>
      </c>
      <c r="FK11" s="1" t="s">
        <v>187</v>
      </c>
      <c r="FL11" s="18">
        <v>409.40000000000146</v>
      </c>
      <c r="FM11" s="1" t="s">
        <v>183</v>
      </c>
      <c r="FN11" s="18">
        <v>510.60000000000036</v>
      </c>
      <c r="FO11" s="1" t="s">
        <v>184</v>
      </c>
      <c r="FP11" s="18"/>
      <c r="FQ11" s="1" t="s">
        <v>185</v>
      </c>
      <c r="FS11" s="401">
        <v>690.60000000000036</v>
      </c>
      <c r="FT11" s="1" t="s">
        <v>187</v>
      </c>
      <c r="FU11" s="401"/>
      <c r="FV11" s="1" t="s">
        <v>183</v>
      </c>
      <c r="FW11" s="18">
        <v>153.69999999999891</v>
      </c>
      <c r="FX11" s="1" t="s">
        <v>184</v>
      </c>
      <c r="FY11" s="18"/>
      <c r="FZ11" s="1" t="s">
        <v>185</v>
      </c>
      <c r="GB11" s="18">
        <v>382.99999999999909</v>
      </c>
      <c r="GC11" s="1" t="s">
        <v>187</v>
      </c>
      <c r="GD11" s="18"/>
      <c r="GE11" s="1" t="s">
        <v>183</v>
      </c>
      <c r="GF11" s="18">
        <v>387.80000000000291</v>
      </c>
      <c r="GG11" s="1" t="s">
        <v>184</v>
      </c>
      <c r="GH11" s="18"/>
      <c r="GI11" s="1" t="s">
        <v>185</v>
      </c>
      <c r="GK11" s="401">
        <v>1530.1999999999989</v>
      </c>
      <c r="GL11" s="1" t="s">
        <v>187</v>
      </c>
      <c r="GM11" s="18">
        <v>1432.2000000000044</v>
      </c>
      <c r="GN11" s="1" t="s">
        <v>183</v>
      </c>
      <c r="GO11" s="18">
        <v>1630.100000000004</v>
      </c>
      <c r="GP11" s="1" t="s">
        <v>184</v>
      </c>
      <c r="GQ11" s="18"/>
      <c r="GR11" s="1" t="s">
        <v>185</v>
      </c>
      <c r="GT11" s="401">
        <v>311.60000000000218</v>
      </c>
      <c r="GU11" s="1" t="s">
        <v>187</v>
      </c>
      <c r="GV11" s="401"/>
      <c r="GW11" s="1" t="s">
        <v>183</v>
      </c>
      <c r="GX11" s="401"/>
      <c r="GY11" s="1" t="s">
        <v>184</v>
      </c>
      <c r="GZ11" s="401"/>
      <c r="HA11" s="1" t="s">
        <v>185</v>
      </c>
      <c r="HC11" s="18">
        <v>366.49999999999818</v>
      </c>
      <c r="HD11" s="1" t="s">
        <v>187</v>
      </c>
      <c r="HE11" s="18">
        <v>228.39999999999964</v>
      </c>
      <c r="HF11" s="1" t="s">
        <v>183</v>
      </c>
      <c r="HG11" s="18">
        <v>202.70000000000255</v>
      </c>
      <c r="HH11" s="1" t="s">
        <v>184</v>
      </c>
      <c r="HI11" s="18"/>
      <c r="HJ11" s="1" t="s">
        <v>185</v>
      </c>
      <c r="HL11" s="401">
        <v>480.19999999999891</v>
      </c>
      <c r="HM11" s="1" t="s">
        <v>187</v>
      </c>
      <c r="HN11" s="401"/>
      <c r="HO11" s="1" t="s">
        <v>183</v>
      </c>
      <c r="HP11" s="18">
        <v>668.50000000000728</v>
      </c>
      <c r="HQ11" s="1" t="s">
        <v>184</v>
      </c>
      <c r="HR11" s="18"/>
      <c r="HS11" s="1" t="s">
        <v>185</v>
      </c>
      <c r="HU11" s="401">
        <v>2364.5999999999949</v>
      </c>
      <c r="HV11" s="1" t="s">
        <v>187</v>
      </c>
      <c r="HW11" s="18">
        <v>2804.1000000000013</v>
      </c>
      <c r="HX11" s="1" t="s">
        <v>183</v>
      </c>
      <c r="HY11" s="18">
        <v>3401.9000000001452</v>
      </c>
      <c r="HZ11" s="1" t="s">
        <v>184</v>
      </c>
      <c r="IA11" s="18"/>
      <c r="IB11" s="1" t="s">
        <v>185</v>
      </c>
      <c r="ID11" s="401">
        <v>125.49999999999636</v>
      </c>
      <c r="IE11" s="1" t="s">
        <v>187</v>
      </c>
      <c r="IF11" s="401"/>
      <c r="IG11" s="1" t="s">
        <v>183</v>
      </c>
      <c r="IH11" s="401"/>
      <c r="II11" s="1" t="s">
        <v>184</v>
      </c>
      <c r="IJ11" s="401"/>
      <c r="IK11" s="1" t="s">
        <v>185</v>
      </c>
      <c r="IM11" s="18">
        <v>162.49999999999636</v>
      </c>
      <c r="IN11" s="1" t="s">
        <v>187</v>
      </c>
      <c r="IO11" s="18"/>
      <c r="IP11" s="1" t="s">
        <v>183</v>
      </c>
      <c r="IQ11" s="18">
        <v>131</v>
      </c>
      <c r="IR11" s="1" t="s">
        <v>184</v>
      </c>
      <c r="IS11" s="18"/>
      <c r="IT11" s="1" t="s">
        <v>185</v>
      </c>
      <c r="IV11" s="401">
        <v>240.79999999999563</v>
      </c>
      <c r="IW11" s="1" t="s">
        <v>187</v>
      </c>
      <c r="IX11" s="18">
        <v>193.40000000000009</v>
      </c>
      <c r="IY11" s="1" t="s">
        <v>183</v>
      </c>
      <c r="IZ11" s="18">
        <v>70</v>
      </c>
      <c r="JA11" s="1" t="s">
        <v>184</v>
      </c>
      <c r="JB11" s="18"/>
      <c r="JC11" s="1" t="s">
        <v>185</v>
      </c>
      <c r="JE11" s="401">
        <v>178.79999999999563</v>
      </c>
      <c r="JF11" s="1" t="s">
        <v>187</v>
      </c>
      <c r="JG11" s="401">
        <v>166.80000000000109</v>
      </c>
      <c r="JH11" s="1" t="s">
        <v>183</v>
      </c>
      <c r="JI11" s="18">
        <v>179.700000000008</v>
      </c>
      <c r="JJ11" s="1" t="s">
        <v>184</v>
      </c>
      <c r="JK11" s="18"/>
      <c r="JL11" s="1" t="s">
        <v>185</v>
      </c>
      <c r="JN11" s="401">
        <v>223.99999999999636</v>
      </c>
      <c r="JO11" s="1" t="s">
        <v>187</v>
      </c>
      <c r="JP11" s="401"/>
      <c r="JQ11" s="1" t="s">
        <v>183</v>
      </c>
      <c r="JR11" s="401"/>
      <c r="JS11" s="1" t="s">
        <v>184</v>
      </c>
      <c r="JT11" s="401"/>
      <c r="JU11" s="1" t="s">
        <v>185</v>
      </c>
      <c r="JW11">
        <v>1933.6</v>
      </c>
      <c r="JX11" s="1" t="s">
        <v>187</v>
      </c>
      <c r="JY11" s="18">
        <v>2255.4999999999964</v>
      </c>
      <c r="JZ11" s="1" t="s">
        <v>183</v>
      </c>
      <c r="KA11" s="18">
        <v>2147.8000000000775</v>
      </c>
      <c r="KB11" s="1" t="s">
        <v>184</v>
      </c>
      <c r="KC11" s="18">
        <v>1761.7000000000771</v>
      </c>
      <c r="KD11" s="1" t="s">
        <v>185</v>
      </c>
      <c r="KF11" s="18">
        <v>146.59999999999854</v>
      </c>
      <c r="KG11" s="1" t="s">
        <v>187</v>
      </c>
      <c r="KH11" s="401">
        <v>109.60000000000036</v>
      </c>
      <c r="KI11" s="1" t="s">
        <v>183</v>
      </c>
      <c r="KJ11" s="18">
        <v>182.30000000000291</v>
      </c>
      <c r="KK11" s="1" t="s">
        <v>184</v>
      </c>
      <c r="KL11" s="18"/>
      <c r="KM11" s="1" t="s">
        <v>185</v>
      </c>
      <c r="KO11" s="401">
        <v>538.5</v>
      </c>
      <c r="KP11" s="1" t="s">
        <v>187</v>
      </c>
      <c r="KQ11" s="401"/>
      <c r="KR11" s="1" t="s">
        <v>183</v>
      </c>
      <c r="KS11" s="401"/>
      <c r="KT11" s="1" t="s">
        <v>184</v>
      </c>
      <c r="KU11" s="401"/>
      <c r="KV11" s="1" t="s">
        <v>185</v>
      </c>
      <c r="KX11" s="18">
        <v>241.09999999999854</v>
      </c>
      <c r="KY11" s="1" t="s">
        <v>187</v>
      </c>
      <c r="KZ11" s="18"/>
      <c r="LA11" s="1" t="s">
        <v>183</v>
      </c>
      <c r="LB11" s="18"/>
      <c r="LC11" s="1" t="s">
        <v>184</v>
      </c>
      <c r="LD11" s="18"/>
      <c r="LE11" s="1" t="s">
        <v>185</v>
      </c>
      <c r="LG11" s="232">
        <v>151.79999999999927</v>
      </c>
      <c r="LH11" s="1" t="s">
        <v>187</v>
      </c>
      <c r="LI11" s="232"/>
      <c r="LJ11" s="1" t="s">
        <v>183</v>
      </c>
      <c r="LK11" s="232"/>
      <c r="LL11" s="1" t="s">
        <v>184</v>
      </c>
      <c r="LM11" s="18"/>
      <c r="LN11" s="1" t="s">
        <v>185</v>
      </c>
      <c r="LP11" s="18">
        <v>247.70000000000073</v>
      </c>
      <c r="LQ11" s="1" t="s">
        <v>187</v>
      </c>
      <c r="LR11" s="18">
        <v>364.09999999999945</v>
      </c>
      <c r="LS11" s="1" t="s">
        <v>183</v>
      </c>
      <c r="LT11" s="18">
        <v>356.00000000000364</v>
      </c>
      <c r="LU11" s="1" t="s">
        <v>184</v>
      </c>
      <c r="LV11" s="18"/>
      <c r="LW11" s="1" t="s">
        <v>185</v>
      </c>
      <c r="LY11" s="18">
        <v>128.5</v>
      </c>
      <c r="LZ11" s="1" t="s">
        <v>187</v>
      </c>
      <c r="MA11" s="18"/>
      <c r="MB11" s="1" t="s">
        <v>183</v>
      </c>
      <c r="MC11" s="18"/>
      <c r="MD11" s="1" t="s">
        <v>184</v>
      </c>
      <c r="ME11" s="18"/>
      <c r="MF11" s="1" t="s">
        <v>185</v>
      </c>
      <c r="MH11">
        <v>610.6</v>
      </c>
      <c r="MI11" s="1" t="s">
        <v>187</v>
      </c>
      <c r="MJ11" s="74">
        <v>798.50000000000728</v>
      </c>
      <c r="MK11" s="1" t="s">
        <v>183</v>
      </c>
      <c r="ML11" s="18">
        <v>892.30000000000109</v>
      </c>
      <c r="MM11" s="1" t="s">
        <v>184</v>
      </c>
      <c r="MN11" s="18">
        <v>786.1000000000131</v>
      </c>
      <c r="MO11" s="1" t="s">
        <v>185</v>
      </c>
      <c r="MQ11">
        <v>232.49999999999272</v>
      </c>
      <c r="MR11" s="1" t="s">
        <v>187</v>
      </c>
      <c r="MS11" s="18">
        <v>265.50000000001091</v>
      </c>
      <c r="MT11" s="1" t="s">
        <v>183</v>
      </c>
      <c r="MU11">
        <v>216.00000000001455</v>
      </c>
      <c r="MV11" s="1" t="s">
        <v>184</v>
      </c>
      <c r="MX11" s="1" t="s">
        <v>185</v>
      </c>
      <c r="NA11" s="1" t="s">
        <v>187</v>
      </c>
      <c r="NC11" s="1" t="s">
        <v>183</v>
      </c>
      <c r="ND11" s="402">
        <v>1440.0000000000036</v>
      </c>
      <c r="NE11" s="1" t="s">
        <v>184</v>
      </c>
      <c r="NF11" s="402"/>
      <c r="NG11" s="1" t="s">
        <v>185</v>
      </c>
      <c r="NH11" s="43"/>
    </row>
    <row r="12" spans="1:372" ht="18">
      <c r="A12" s="93" t="s">
        <v>3667</v>
      </c>
      <c r="B12" s="49">
        <f>SUM(D12:AAP12)</f>
        <v>32361.375000000327</v>
      </c>
      <c r="D12"/>
      <c r="E12" s="9">
        <f>D11*0.25</f>
        <v>128.32499999999999</v>
      </c>
      <c r="F12" s="18"/>
      <c r="G12" s="9">
        <f>F11*0.5</f>
        <v>180</v>
      </c>
      <c r="I12" s="9">
        <f>H11*0.75</f>
        <v>0</v>
      </c>
      <c r="K12" s="9">
        <f>J11*1</f>
        <v>0</v>
      </c>
      <c r="N12" s="9">
        <f>M11*0.25</f>
        <v>41.85</v>
      </c>
      <c r="P12" s="9">
        <f>O11*0.5</f>
        <v>159.19999999999999</v>
      </c>
      <c r="R12" s="9">
        <f>Q11*0.75</f>
        <v>0</v>
      </c>
      <c r="T12" s="9">
        <f>S11*1</f>
        <v>0</v>
      </c>
      <c r="V12" s="18"/>
      <c r="W12" s="9">
        <f>V11*0.25</f>
        <v>170.10000000000008</v>
      </c>
      <c r="Y12" s="9">
        <f>X11*0.5</f>
        <v>186.64999999999998</v>
      </c>
      <c r="Z12" s="18"/>
      <c r="AA12" s="9">
        <f>Z11*0.75</f>
        <v>482.25</v>
      </c>
      <c r="AC12" s="9">
        <f>AB11*1</f>
        <v>693.09999999999968</v>
      </c>
      <c r="AE12" s="18"/>
      <c r="AF12" s="9">
        <f>AE11*0.25</f>
        <v>95.250000000000227</v>
      </c>
      <c r="AH12" s="9">
        <f>AG11*0.5</f>
        <v>60.849999999999909</v>
      </c>
      <c r="AJ12" s="9">
        <f>AI11*0.75</f>
        <v>3.1500000000000341</v>
      </c>
      <c r="AL12" s="9">
        <f>AK11*1</f>
        <v>266.49999999999977</v>
      </c>
      <c r="AN12" s="18"/>
      <c r="AO12" s="9">
        <f>AN11*0.25</f>
        <v>80.375000000000227</v>
      </c>
      <c r="AQ12" s="9">
        <f>AP11*0.5</f>
        <v>152.54999999999995</v>
      </c>
      <c r="AS12" s="9">
        <f>AR11*0.75</f>
        <v>435.52500000000003</v>
      </c>
      <c r="AU12" s="9">
        <f>AT11*1</f>
        <v>289.00000000000023</v>
      </c>
      <c r="AW12" s="18"/>
      <c r="AX12" s="9">
        <f>AW11*0.25</f>
        <v>64.450000000000273</v>
      </c>
      <c r="AZ12" s="9">
        <f>AY11*0.5</f>
        <v>323.14999999999986</v>
      </c>
      <c r="BB12" s="9">
        <f>BA11*0.75</f>
        <v>622.72499999999945</v>
      </c>
      <c r="BD12" s="9">
        <f>BC11*1</f>
        <v>616.94999999999982</v>
      </c>
      <c r="BF12" s="18"/>
      <c r="BG12" s="9">
        <f>BF11*0.25</f>
        <v>184.87500000000023</v>
      </c>
      <c r="BI12" s="9">
        <f>BH11*0.5</f>
        <v>188.95000000000027</v>
      </c>
      <c r="BK12" s="9">
        <f>BJ11*0.75</f>
        <v>669.89999999999952</v>
      </c>
      <c r="BM12" s="9">
        <f>BL11*1</f>
        <v>578.19999999999982</v>
      </c>
      <c r="BO12" s="18"/>
      <c r="BP12" s="9">
        <f>BO11*0.25</f>
        <v>124.64999999999986</v>
      </c>
      <c r="BR12" s="9">
        <f>BQ11*0.5</f>
        <v>249.25</v>
      </c>
      <c r="BT12" s="9">
        <f>BS11*0.75</f>
        <v>372.89999999999986</v>
      </c>
      <c r="BV12" s="9">
        <f>BU11*1</f>
        <v>423.25</v>
      </c>
      <c r="BY12" s="9">
        <f>BX11*0.25</f>
        <v>90.599999999999454</v>
      </c>
      <c r="CA12" s="9">
        <f>BZ11*0.5</f>
        <v>14.850000000002183</v>
      </c>
      <c r="CC12" s="9">
        <f>CB11*0.75</f>
        <v>490.57500000000061</v>
      </c>
      <c r="CE12" s="9">
        <f t="shared" ref="CE12" si="6">CD11*1</f>
        <v>348.50000000000136</v>
      </c>
      <c r="CG12" s="18"/>
      <c r="CH12" s="9">
        <f>CG11*0.25</f>
        <v>71.074999999999818</v>
      </c>
      <c r="CI12" s="18"/>
      <c r="CJ12" s="9">
        <f>CI11*0.5</f>
        <v>0</v>
      </c>
      <c r="CL12" s="9">
        <f>CK11*0.75</f>
        <v>72.525000000000546</v>
      </c>
      <c r="CN12" s="9">
        <f t="shared" ref="CN12" si="7">CM11*1</f>
        <v>240.10000000000218</v>
      </c>
      <c r="CP12" s="18"/>
      <c r="CQ12" s="9">
        <f>CP11*0.25</f>
        <v>102.39999999999964</v>
      </c>
      <c r="CR12" s="18"/>
      <c r="CS12" s="9">
        <f>CR11*0.5</f>
        <v>0</v>
      </c>
      <c r="CU12" s="9">
        <f>CT11*0.75</f>
        <v>230.62500000000068</v>
      </c>
      <c r="CW12" s="9">
        <f t="shared" ref="CW12" si="8">CV11*1</f>
        <v>222.00000000000182</v>
      </c>
      <c r="CY12" s="18"/>
      <c r="CZ12" s="9">
        <f>CY11*0.25</f>
        <v>100.07500000000005</v>
      </c>
      <c r="DB12" s="9">
        <f>DA11*0.5</f>
        <v>25.850000000000364</v>
      </c>
      <c r="DD12" s="9">
        <f>DC11*0.75</f>
        <v>274.27499999999986</v>
      </c>
      <c r="DF12" s="9">
        <f t="shared" ref="DF12" si="9">DE11*1</f>
        <v>258.00000000000182</v>
      </c>
      <c r="DH12" s="18"/>
      <c r="DI12" s="9">
        <f>DH11*0.25</f>
        <v>52.325000000000045</v>
      </c>
      <c r="DJ12" s="18"/>
      <c r="DK12" s="9">
        <f>DJ11*0.5</f>
        <v>0</v>
      </c>
      <c r="DM12" s="9">
        <f>DL11*0.75</f>
        <v>150.75</v>
      </c>
      <c r="DO12" s="9">
        <f t="shared" ref="DO12" si="10">DN11*1</f>
        <v>238.00000000000199</v>
      </c>
      <c r="DQ12" s="18"/>
      <c r="DR12" s="9">
        <f>DQ11*0.25</f>
        <v>87.724999999999909</v>
      </c>
      <c r="DT12" s="9">
        <f>DS11*0.5</f>
        <v>70.350000000002183</v>
      </c>
      <c r="DV12" s="9">
        <f>DU11*0.75</f>
        <v>250.57499999999959</v>
      </c>
      <c r="DX12" s="9">
        <f t="shared" ref="DX12" si="11">DW11*1</f>
        <v>287.80000000000109</v>
      </c>
      <c r="DZ12" s="18"/>
      <c r="EA12" s="9">
        <f>DZ11*0.25</f>
        <v>7.8750000000002274</v>
      </c>
      <c r="EB12" s="18"/>
      <c r="EC12" s="9">
        <f>EB11*0.5</f>
        <v>0</v>
      </c>
      <c r="EE12" s="9">
        <f>ED11*0.75</f>
        <v>537.67500000000041</v>
      </c>
      <c r="EG12" s="9">
        <f>EF11*1</f>
        <v>0</v>
      </c>
      <c r="EI12" s="18"/>
      <c r="EJ12" s="9">
        <f>EI11*0.25</f>
        <v>86.800000000000409</v>
      </c>
      <c r="EK12" s="18"/>
      <c r="EL12" s="9">
        <f>EK11*0.5</f>
        <v>0</v>
      </c>
      <c r="EN12" s="9">
        <f>EM11*0.75</f>
        <v>157.42500000000109</v>
      </c>
      <c r="EP12" s="9">
        <f>EO11*1</f>
        <v>0</v>
      </c>
      <c r="ER12" s="18"/>
      <c r="ES12" s="9">
        <f>ER11*0.25</f>
        <v>46.274999999999636</v>
      </c>
      <c r="ET12" s="18"/>
      <c r="EU12" s="9">
        <f>ET11*0.5</f>
        <v>0</v>
      </c>
      <c r="EW12" s="9">
        <f>EV11*0.75</f>
        <v>238.87500000000068</v>
      </c>
      <c r="EY12" s="9">
        <f>EX11*1</f>
        <v>0</v>
      </c>
      <c r="FA12" s="18"/>
      <c r="FB12" s="9">
        <f>FA11*0.25</f>
        <v>69.249999999999545</v>
      </c>
      <c r="FD12" s="9">
        <f>FC11*0.5</f>
        <v>58.5</v>
      </c>
      <c r="FF12" s="9">
        <f>FE11*0.75</f>
        <v>305.25000000000068</v>
      </c>
      <c r="FH12" s="9">
        <f>FG11*1</f>
        <v>0</v>
      </c>
      <c r="FJ12" s="18"/>
      <c r="FK12" s="9">
        <f>FJ11*0.25</f>
        <v>18.899999999999636</v>
      </c>
      <c r="FM12" s="9">
        <f>FL11*0.5</f>
        <v>204.70000000000073</v>
      </c>
      <c r="FO12" s="9">
        <f>FN11*0.75</f>
        <v>382.95000000000027</v>
      </c>
      <c r="FQ12" s="9">
        <f>FP11*1</f>
        <v>0</v>
      </c>
      <c r="FS12" s="18"/>
      <c r="FT12" s="9">
        <f>FS11*0.25</f>
        <v>172.65000000000009</v>
      </c>
      <c r="FU12" s="18"/>
      <c r="FV12" s="9">
        <f>FU11*0.5</f>
        <v>0</v>
      </c>
      <c r="FX12" s="9">
        <f>FW11*0.75</f>
        <v>115.27499999999918</v>
      </c>
      <c r="FZ12" s="9">
        <f>FY11*1</f>
        <v>0</v>
      </c>
      <c r="GB12" s="18"/>
      <c r="GC12" s="9">
        <f>GB11*0.25</f>
        <v>95.749999999999773</v>
      </c>
      <c r="GD12" s="18"/>
      <c r="GE12" s="9">
        <f>GD11*0.5</f>
        <v>0</v>
      </c>
      <c r="GG12" s="9">
        <f>GF11*0.75</f>
        <v>290.85000000000218</v>
      </c>
      <c r="GI12" s="9">
        <f>GH11*1</f>
        <v>0</v>
      </c>
      <c r="GK12" s="18"/>
      <c r="GL12" s="9">
        <f>GK11*0.25</f>
        <v>382.54999999999973</v>
      </c>
      <c r="GN12" s="9">
        <f>GM11*0.5</f>
        <v>716.10000000000218</v>
      </c>
      <c r="GP12" s="9">
        <f>GO11*0.75</f>
        <v>1222.575000000003</v>
      </c>
      <c r="GR12" s="9">
        <f>GQ11*1</f>
        <v>0</v>
      </c>
      <c r="GT12" s="18"/>
      <c r="GU12" s="9">
        <f>GT11*0.25</f>
        <v>77.900000000000546</v>
      </c>
      <c r="GV12" s="18"/>
      <c r="GW12" s="9">
        <f>GV11*0.5</f>
        <v>0</v>
      </c>
      <c r="GX12" s="18"/>
      <c r="GY12" s="9">
        <f>GX11*0.75</f>
        <v>0</v>
      </c>
      <c r="GZ12" s="18"/>
      <c r="HA12" s="9">
        <f>GZ11*1</f>
        <v>0</v>
      </c>
      <c r="HD12" s="9">
        <f>HC11*0.25</f>
        <v>91.624999999999545</v>
      </c>
      <c r="HF12" s="9">
        <f>HE11*0.5</f>
        <v>114.19999999999982</v>
      </c>
      <c r="HH12" s="9">
        <f>HG11*0.75</f>
        <v>152.02500000000191</v>
      </c>
      <c r="HJ12" s="9">
        <f>HI11*1</f>
        <v>0</v>
      </c>
      <c r="HM12" s="9">
        <f>HL11*0.25</f>
        <v>120.04999999999973</v>
      </c>
      <c r="HO12" s="9">
        <f>HN11*0.5</f>
        <v>0</v>
      </c>
      <c r="HQ12" s="9">
        <f>HP11*0.75</f>
        <v>501.37500000000546</v>
      </c>
      <c r="HS12" s="9">
        <f>HR11*1</f>
        <v>0</v>
      </c>
      <c r="HV12" s="9">
        <f>HU11*0.25</f>
        <v>591.14999999999873</v>
      </c>
      <c r="HX12" s="9">
        <f>HW11*0.5</f>
        <v>1402.0500000000006</v>
      </c>
      <c r="HZ12" s="9">
        <f>HY11*0.75</f>
        <v>2551.4250000001089</v>
      </c>
      <c r="IB12" s="9">
        <f>IA11*1</f>
        <v>0</v>
      </c>
      <c r="IE12" s="9">
        <f>ID11*0.25</f>
        <v>31.374999999999091</v>
      </c>
      <c r="IG12" s="9">
        <f>IF11*0.5</f>
        <v>0</v>
      </c>
      <c r="II12" s="9">
        <f>IH11*0.75</f>
        <v>0</v>
      </c>
      <c r="IK12" s="9">
        <f>IJ11*1</f>
        <v>0</v>
      </c>
      <c r="IN12" s="9">
        <f>IM11*0.25</f>
        <v>40.624999999999091</v>
      </c>
      <c r="IP12" s="9">
        <f>IO11*0.5</f>
        <v>0</v>
      </c>
      <c r="IR12" s="9">
        <f>IQ11*0.75</f>
        <v>98.25</v>
      </c>
      <c r="IT12" s="9">
        <f>IS11*1</f>
        <v>0</v>
      </c>
      <c r="IW12" s="9">
        <f>IV11*0.25</f>
        <v>60.199999999998909</v>
      </c>
      <c r="IY12" s="9">
        <f>IX11*0.5</f>
        <v>96.700000000000045</v>
      </c>
      <c r="JA12" s="9">
        <f>IZ11*0.75</f>
        <v>52.5</v>
      </c>
      <c r="JC12" s="9">
        <f>JB11*1</f>
        <v>0</v>
      </c>
      <c r="JF12" s="9">
        <f>JE11*0.25</f>
        <v>44.699999999998909</v>
      </c>
      <c r="JH12" s="9">
        <f>JG11*0.5</f>
        <v>83.400000000000546</v>
      </c>
      <c r="JJ12" s="9">
        <f>JI11*0.75</f>
        <v>134.775000000006</v>
      </c>
      <c r="JL12" s="9">
        <f>JK11*1</f>
        <v>0</v>
      </c>
      <c r="JO12" s="9">
        <f>JN11*0.25</f>
        <v>55.999999999999091</v>
      </c>
      <c r="JQ12" s="9">
        <f>JP11*0.5</f>
        <v>0</v>
      </c>
      <c r="JS12" s="9">
        <f>JR11*0.75</f>
        <v>0</v>
      </c>
      <c r="JU12" s="9">
        <f>JT11*1</f>
        <v>0</v>
      </c>
      <c r="JX12" s="9">
        <f>JW11*0.25</f>
        <v>483.4</v>
      </c>
      <c r="JZ12" s="9">
        <f>JY11*0.5</f>
        <v>1127.7499999999982</v>
      </c>
      <c r="KB12" s="9">
        <f>KA11*0.75</f>
        <v>1610.8500000000581</v>
      </c>
      <c r="KD12" s="9">
        <f>KC11*1</f>
        <v>1761.7000000000771</v>
      </c>
      <c r="KG12" s="9">
        <f>KF11*0.25</f>
        <v>36.649999999999636</v>
      </c>
      <c r="KI12" s="9">
        <f>KH11*0.5</f>
        <v>54.800000000000182</v>
      </c>
      <c r="KK12" s="9">
        <f>KJ11*0.75</f>
        <v>136.72500000000218</v>
      </c>
      <c r="KM12" s="9">
        <f>KL11*1</f>
        <v>0</v>
      </c>
      <c r="KP12" s="9">
        <f>KO11*0.25</f>
        <v>134.625</v>
      </c>
      <c r="KR12" s="9">
        <f>KQ11*0.5</f>
        <v>0</v>
      </c>
      <c r="KT12" s="9">
        <f>KS11*0.75</f>
        <v>0</v>
      </c>
      <c r="KV12" s="9">
        <f>KU11*1</f>
        <v>0</v>
      </c>
      <c r="KY12" s="9">
        <f>KX11*0.25</f>
        <v>60.274999999999636</v>
      </c>
      <c r="LA12" s="9">
        <f>KZ11*0.5</f>
        <v>0</v>
      </c>
      <c r="LC12" s="9">
        <f>LB11*0.75</f>
        <v>0</v>
      </c>
      <c r="LE12" s="9">
        <f>LD11*1</f>
        <v>0</v>
      </c>
      <c r="LH12" s="9">
        <f>LG11*0.25</f>
        <v>37.949999999999818</v>
      </c>
      <c r="LJ12" s="9">
        <f>LI11*0.5</f>
        <v>0</v>
      </c>
      <c r="LL12" s="9">
        <f>LK11*0.75</f>
        <v>0</v>
      </c>
      <c r="LN12" s="9">
        <f>LM11*1</f>
        <v>0</v>
      </c>
      <c r="LQ12" s="9">
        <f>LP11*0.25</f>
        <v>61.925000000000182</v>
      </c>
      <c r="LS12" s="9">
        <f>LR11*0.5</f>
        <v>182.04999999999973</v>
      </c>
      <c r="LU12" s="9">
        <f>LT11*0.75</f>
        <v>267.00000000000273</v>
      </c>
      <c r="LW12" s="9">
        <f>LV11*1</f>
        <v>0</v>
      </c>
      <c r="LZ12" s="9">
        <f>LY11*0.25</f>
        <v>32.125</v>
      </c>
      <c r="MB12" s="9">
        <f>MA11*0.5</f>
        <v>0</v>
      </c>
      <c r="MD12" s="9">
        <f>MC11*0.75</f>
        <v>0</v>
      </c>
      <c r="MF12" s="9">
        <f>ME11*1</f>
        <v>0</v>
      </c>
      <c r="MI12" s="9">
        <f>MH11*0.25</f>
        <v>152.65</v>
      </c>
      <c r="MK12" s="9">
        <f>MJ11*0.5</f>
        <v>399.25000000000364</v>
      </c>
      <c r="MM12" s="9">
        <f>ML11*0.75</f>
        <v>669.22500000000082</v>
      </c>
      <c r="MO12" s="9">
        <f>MN11*1</f>
        <v>786.1000000000131</v>
      </c>
      <c r="MR12" s="9">
        <f>MQ11*0.25</f>
        <v>58.124999999998181</v>
      </c>
      <c r="MT12" s="9">
        <f>MS11*0.5</f>
        <v>132.75000000000546</v>
      </c>
      <c r="MV12" s="9">
        <f>MU11*0.75</f>
        <v>162.00000000001091</v>
      </c>
      <c r="MX12" s="9">
        <f>MW11*1</f>
        <v>0</v>
      </c>
      <c r="NA12" s="9">
        <f>MZ11*0.25</f>
        <v>0</v>
      </c>
      <c r="NC12" s="9">
        <f>NB11*0.5</f>
        <v>0</v>
      </c>
      <c r="NE12" s="9">
        <f>ND11*0.75</f>
        <v>1080.0000000000027</v>
      </c>
      <c r="NG12" s="9">
        <f>NF11*1</f>
        <v>0</v>
      </c>
      <c r="NH12" s="43"/>
    </row>
    <row r="13" spans="1:372" s="40" customFormat="1" ht="18">
      <c r="A13" s="93"/>
      <c r="B13" s="49"/>
      <c r="C13" s="43"/>
      <c r="D13"/>
      <c r="E13" s="9"/>
      <c r="F13" s="18"/>
      <c r="G13" s="9"/>
      <c r="H13"/>
      <c r="I13" s="9"/>
      <c r="J13"/>
      <c r="K13" s="9"/>
      <c r="L13" s="43"/>
      <c r="M13"/>
      <c r="N13" s="9"/>
      <c r="O13"/>
      <c r="P13" s="9"/>
      <c r="Q13"/>
      <c r="R13" s="9"/>
      <c r="S13"/>
      <c r="T13" s="9"/>
      <c r="U13" s="43"/>
      <c r="V13" s="18"/>
      <c r="W13" s="9"/>
      <c r="X13"/>
      <c r="Y13" s="9"/>
      <c r="Z13" s="18"/>
      <c r="AA13" s="9"/>
      <c r="AC13" s="38"/>
      <c r="AD13" s="43"/>
      <c r="AE13" s="18"/>
      <c r="AF13" s="9"/>
      <c r="AG13"/>
      <c r="AH13" s="9"/>
      <c r="AI13"/>
      <c r="AJ13" s="9"/>
      <c r="AL13" s="38"/>
      <c r="AM13" s="43"/>
      <c r="AN13" s="18"/>
      <c r="AO13" s="9"/>
      <c r="AP13"/>
      <c r="AQ13" s="9"/>
      <c r="AR13"/>
      <c r="AS13" s="9"/>
      <c r="AU13" s="38"/>
      <c r="AV13" s="43"/>
      <c r="AW13" s="18"/>
      <c r="AX13" s="9"/>
      <c r="AY13" s="18"/>
      <c r="AZ13" s="9"/>
      <c r="BA13"/>
      <c r="BB13" s="9"/>
      <c r="BD13" s="38"/>
      <c r="BE13" s="43"/>
      <c r="BF13" s="18"/>
      <c r="BG13" s="9"/>
      <c r="BH13"/>
      <c r="BI13" s="9"/>
      <c r="BJ13"/>
      <c r="BK13" s="9"/>
      <c r="BM13" s="38"/>
      <c r="BN13" s="43"/>
      <c r="BO13" s="18"/>
      <c r="BP13" s="9"/>
      <c r="BQ13"/>
      <c r="BR13" s="9"/>
      <c r="BS13"/>
      <c r="BT13" s="9"/>
      <c r="BV13" s="38"/>
      <c r="BW13" s="43"/>
      <c r="BX13"/>
      <c r="BY13" s="9"/>
      <c r="BZ13"/>
      <c r="CA13" s="9"/>
      <c r="CB13"/>
      <c r="CC13" s="9"/>
      <c r="CE13" s="38"/>
      <c r="CF13" s="43"/>
      <c r="CG13" s="18"/>
      <c r="CH13" s="9"/>
      <c r="CI13" s="18"/>
      <c r="CJ13" s="9"/>
      <c r="CK13"/>
      <c r="CL13" s="9"/>
      <c r="CN13" s="38"/>
      <c r="CO13" s="43"/>
      <c r="CP13" s="18"/>
      <c r="CQ13" s="9"/>
      <c r="CR13" s="18"/>
      <c r="CS13" s="9"/>
      <c r="CT13"/>
      <c r="CU13" s="9"/>
      <c r="CW13" s="38"/>
      <c r="CX13" s="43"/>
      <c r="CY13" s="18"/>
      <c r="CZ13" s="9"/>
      <c r="DA13"/>
      <c r="DB13" s="9"/>
      <c r="DC13"/>
      <c r="DD13" s="9"/>
      <c r="DF13" s="38"/>
      <c r="DG13" s="43"/>
      <c r="DH13" s="18"/>
      <c r="DI13" s="9"/>
      <c r="DJ13" s="18"/>
      <c r="DK13" s="9"/>
      <c r="DL13"/>
      <c r="DM13" s="9"/>
      <c r="DO13" s="38"/>
      <c r="DP13" s="43"/>
      <c r="DQ13" s="18"/>
      <c r="DR13" s="9"/>
      <c r="DS13"/>
      <c r="DT13" s="9"/>
      <c r="DU13"/>
      <c r="DV13" s="9"/>
      <c r="DX13" s="38"/>
      <c r="DY13" s="43"/>
      <c r="DZ13" s="18"/>
      <c r="EA13" s="9"/>
      <c r="EB13" s="18"/>
      <c r="EC13" s="9"/>
      <c r="ED13"/>
      <c r="EE13" s="9"/>
      <c r="EF13"/>
      <c r="EG13" s="38"/>
      <c r="EH13" s="43"/>
      <c r="EI13" s="18"/>
      <c r="EJ13" s="9"/>
      <c r="EK13" s="18"/>
      <c r="EL13" s="9"/>
      <c r="EM13"/>
      <c r="EN13" s="9"/>
      <c r="EO13"/>
      <c r="EP13" s="38"/>
      <c r="EQ13" s="43"/>
      <c r="ER13" s="18"/>
      <c r="ES13" s="9"/>
      <c r="ET13" s="18"/>
      <c r="EU13" s="9"/>
      <c r="EV13"/>
      <c r="EW13" s="9"/>
      <c r="EX13"/>
      <c r="EY13" s="38"/>
      <c r="EZ13" s="43"/>
      <c r="FA13" s="18"/>
      <c r="FB13" s="9"/>
      <c r="FC13"/>
      <c r="FD13" s="9"/>
      <c r="FE13"/>
      <c r="FF13" s="9"/>
      <c r="FG13"/>
      <c r="FH13" s="38"/>
      <c r="FI13" s="43"/>
      <c r="FJ13" s="18"/>
      <c r="FK13" s="9"/>
      <c r="FL13"/>
      <c r="FM13" s="9"/>
      <c r="FN13"/>
      <c r="FO13" s="9"/>
      <c r="FP13"/>
      <c r="FQ13" s="38"/>
      <c r="FR13" s="43"/>
      <c r="FS13" s="18"/>
      <c r="FT13" s="9"/>
      <c r="FU13" s="18"/>
      <c r="FV13" s="9"/>
      <c r="FW13"/>
      <c r="FX13" s="9"/>
      <c r="FY13"/>
      <c r="FZ13" s="38"/>
      <c r="GA13" s="43"/>
      <c r="GB13" s="18"/>
      <c r="GC13" s="9"/>
      <c r="GD13" s="18"/>
      <c r="GE13" s="9"/>
      <c r="GF13"/>
      <c r="GG13" s="9"/>
      <c r="GH13"/>
      <c r="GI13" s="38"/>
      <c r="GJ13" s="43"/>
      <c r="GK13" s="18"/>
      <c r="GL13" s="9"/>
      <c r="GM13"/>
      <c r="GN13" s="9"/>
      <c r="GO13"/>
      <c r="GP13" s="9"/>
      <c r="GQ13"/>
      <c r="GR13" s="38"/>
      <c r="GS13" s="43"/>
      <c r="GT13" s="18"/>
      <c r="GU13" s="9"/>
      <c r="GV13" s="18"/>
      <c r="GW13" s="9"/>
      <c r="GX13" s="18"/>
      <c r="GY13" s="9"/>
      <c r="GZ13" s="18"/>
      <c r="HA13" s="9"/>
      <c r="HB13" s="43"/>
      <c r="HC13"/>
      <c r="HD13" s="9"/>
      <c r="HE13"/>
      <c r="HF13" s="9"/>
      <c r="HG13"/>
      <c r="HH13" s="9"/>
      <c r="HI13"/>
      <c r="HJ13" s="38"/>
      <c r="HK13" s="43"/>
      <c r="HL13"/>
      <c r="HM13" s="9"/>
      <c r="HN13"/>
      <c r="HO13" s="9"/>
      <c r="HP13"/>
      <c r="HQ13" s="9"/>
      <c r="HR13"/>
      <c r="HS13" s="38"/>
      <c r="HT13" s="43"/>
      <c r="HU13"/>
      <c r="HV13" s="9"/>
      <c r="HW13"/>
      <c r="HX13" s="9"/>
      <c r="HY13"/>
      <c r="HZ13" s="9"/>
      <c r="IA13"/>
      <c r="IB13" s="38"/>
      <c r="IC13" s="43"/>
      <c r="ID13"/>
      <c r="IE13" s="9"/>
      <c r="IF13"/>
      <c r="IG13" s="9"/>
      <c r="IH13"/>
      <c r="II13" s="9"/>
      <c r="IJ13"/>
      <c r="IK13" s="9"/>
      <c r="IL13" s="43"/>
      <c r="IM13"/>
      <c r="IN13" s="9"/>
      <c r="IO13"/>
      <c r="IP13" s="9"/>
      <c r="IQ13"/>
      <c r="IR13" s="9"/>
      <c r="IS13"/>
      <c r="IT13" s="38"/>
      <c r="IU13" s="43"/>
      <c r="IV13"/>
      <c r="IW13" s="9"/>
      <c r="IX13"/>
      <c r="IY13" s="9"/>
      <c r="IZ13"/>
      <c r="JA13" s="9"/>
      <c r="JB13"/>
      <c r="JC13" s="38"/>
      <c r="JD13" s="43"/>
      <c r="JE13"/>
      <c r="JF13" s="9"/>
      <c r="JG13"/>
      <c r="JH13" s="9"/>
      <c r="JI13"/>
      <c r="JJ13" s="9"/>
      <c r="JK13"/>
      <c r="JL13" s="38"/>
      <c r="JM13" s="43"/>
      <c r="JN13"/>
      <c r="JO13" s="9"/>
      <c r="JP13"/>
      <c r="JQ13" s="9"/>
      <c r="JR13"/>
      <c r="JS13" s="9"/>
      <c r="JT13"/>
      <c r="JU13" s="9"/>
      <c r="JV13" s="43"/>
      <c r="JW13"/>
      <c r="JX13" s="9"/>
      <c r="JY13"/>
      <c r="JZ13" s="9"/>
      <c r="KA13"/>
      <c r="KB13" s="9"/>
      <c r="KC13"/>
      <c r="KD13" s="38"/>
      <c r="KE13" s="43"/>
      <c r="KF13"/>
      <c r="KG13" s="9"/>
      <c r="KH13"/>
      <c r="KI13" s="9"/>
      <c r="KJ13"/>
      <c r="KK13" s="9"/>
      <c r="KL13"/>
      <c r="KM13" s="38"/>
      <c r="KN13" s="43"/>
      <c r="KO13"/>
      <c r="KP13" s="9"/>
      <c r="KQ13"/>
      <c r="KR13" s="9"/>
      <c r="KS13"/>
      <c r="KT13" s="9"/>
      <c r="KU13"/>
      <c r="KV13" s="9"/>
      <c r="KW13" s="43"/>
      <c r="KX13"/>
      <c r="KY13" s="9"/>
      <c r="KZ13"/>
      <c r="LA13" s="9"/>
      <c r="LB13"/>
      <c r="LC13" s="9"/>
      <c r="LD13"/>
      <c r="LE13" s="9"/>
      <c r="LF13" s="43"/>
      <c r="LG13"/>
      <c r="LH13" s="9"/>
      <c r="LI13"/>
      <c r="LJ13" s="9"/>
      <c r="LK13"/>
      <c r="LL13" s="9"/>
      <c r="LM13"/>
      <c r="LN13" s="38"/>
      <c r="LO13" s="43"/>
      <c r="LP13"/>
      <c r="LQ13" s="9"/>
      <c r="LR13"/>
      <c r="LS13" s="9"/>
      <c r="LT13"/>
      <c r="LU13" s="9"/>
      <c r="LV13"/>
      <c r="LW13" s="38"/>
      <c r="LX13" s="43"/>
      <c r="LY13"/>
      <c r="LZ13" s="9"/>
      <c r="MA13"/>
      <c r="MB13" s="9"/>
      <c r="MC13"/>
      <c r="MD13" s="9"/>
      <c r="ME13"/>
      <c r="MF13" s="9"/>
      <c r="MG13" s="43"/>
      <c r="MH13"/>
      <c r="MI13" s="9"/>
      <c r="MJ13"/>
      <c r="MK13" s="9"/>
      <c r="ML13"/>
      <c r="MM13" s="9"/>
      <c r="MN13"/>
      <c r="MO13" s="38"/>
      <c r="MP13" s="43"/>
      <c r="MQ13"/>
      <c r="MR13" s="9"/>
      <c r="MS13"/>
      <c r="MT13" s="9"/>
      <c r="MU13"/>
      <c r="MV13" s="9"/>
      <c r="MW13"/>
      <c r="MX13" s="38"/>
      <c r="MY13" s="43"/>
      <c r="MZ13"/>
      <c r="NA13" s="9"/>
      <c r="NB13"/>
      <c r="NC13" s="9"/>
      <c r="ND13"/>
      <c r="NE13" s="9"/>
      <c r="NF13"/>
      <c r="NG13" s="38"/>
      <c r="NH13" s="43"/>
    </row>
    <row r="14" spans="1:372" ht="15">
      <c r="A14" s="89" t="s">
        <v>2218</v>
      </c>
      <c r="B14" s="21"/>
      <c r="C14" s="45"/>
      <c r="D14"/>
      <c r="E14" s="1" t="s">
        <v>187</v>
      </c>
      <c r="F14" s="400"/>
      <c r="G14" s="1" t="s">
        <v>183</v>
      </c>
      <c r="H14" s="115"/>
      <c r="I14" s="1" t="s">
        <v>184</v>
      </c>
      <c r="J14" s="115"/>
      <c r="K14" s="1" t="s">
        <v>185</v>
      </c>
      <c r="N14" s="1" t="s">
        <v>187</v>
      </c>
      <c r="O14" s="18"/>
      <c r="P14" s="1" t="s">
        <v>183</v>
      </c>
      <c r="Q14" s="18"/>
      <c r="R14" s="1" t="s">
        <v>184</v>
      </c>
      <c r="S14" s="18"/>
      <c r="T14" s="1" t="s">
        <v>185</v>
      </c>
      <c r="W14" s="1" t="s">
        <v>187</v>
      </c>
      <c r="X14" s="18"/>
      <c r="Y14" s="1" t="s">
        <v>183</v>
      </c>
      <c r="Z14" s="18">
        <v>317.8</v>
      </c>
      <c r="AA14" s="1" t="s">
        <v>184</v>
      </c>
      <c r="AB14" s="18">
        <v>149.49999999999989</v>
      </c>
      <c r="AC14" s="1" t="s">
        <v>185</v>
      </c>
      <c r="AF14" s="1" t="s">
        <v>187</v>
      </c>
      <c r="AG14" s="18"/>
      <c r="AH14" s="1" t="s">
        <v>183</v>
      </c>
      <c r="AI14" s="18">
        <v>155.00000000000011</v>
      </c>
      <c r="AJ14" s="1" t="s">
        <v>184</v>
      </c>
      <c r="AK14" s="18">
        <v>251.50000000000023</v>
      </c>
      <c r="AL14" s="1" t="s">
        <v>185</v>
      </c>
      <c r="AO14" s="1" t="s">
        <v>187</v>
      </c>
      <c r="AP14" s="18"/>
      <c r="AQ14" s="1" t="s">
        <v>183</v>
      </c>
      <c r="AR14" s="1">
        <v>522.99999999999977</v>
      </c>
      <c r="AS14" s="1" t="s">
        <v>184</v>
      </c>
      <c r="AT14" s="18">
        <v>130</v>
      </c>
      <c r="AU14" s="1" t="s">
        <v>185</v>
      </c>
      <c r="AX14" s="1" t="s">
        <v>187</v>
      </c>
      <c r="AZ14" s="1" t="s">
        <v>183</v>
      </c>
      <c r="BA14" s="18">
        <v>336.59999999999991</v>
      </c>
      <c r="BB14" s="1" t="s">
        <v>184</v>
      </c>
      <c r="BC14" s="18">
        <v>584.00000000000045</v>
      </c>
      <c r="BD14" s="1" t="s">
        <v>185</v>
      </c>
      <c r="BG14" s="1" t="s">
        <v>187</v>
      </c>
      <c r="BH14" s="18"/>
      <c r="BI14" s="1" t="s">
        <v>183</v>
      </c>
      <c r="BJ14" s="18">
        <v>782.8</v>
      </c>
      <c r="BK14" s="1" t="s">
        <v>184</v>
      </c>
      <c r="BL14" s="18">
        <v>465.90000000000009</v>
      </c>
      <c r="BM14" s="1" t="s">
        <v>185</v>
      </c>
      <c r="BP14" s="1" t="s">
        <v>187</v>
      </c>
      <c r="BQ14" s="18"/>
      <c r="BR14" s="1" t="s">
        <v>183</v>
      </c>
      <c r="BS14" s="18">
        <v>533.19999999999982</v>
      </c>
      <c r="BT14" s="1" t="s">
        <v>184</v>
      </c>
      <c r="BU14" s="18">
        <v>271.29999999999973</v>
      </c>
      <c r="BV14" s="1" t="s">
        <v>185</v>
      </c>
      <c r="BY14" s="1" t="s">
        <v>187</v>
      </c>
      <c r="BZ14" s="401"/>
      <c r="CA14" s="1" t="s">
        <v>183</v>
      </c>
      <c r="CB14" s="18">
        <v>320.49999999999955</v>
      </c>
      <c r="CC14" s="1" t="s">
        <v>184</v>
      </c>
      <c r="CD14" s="18">
        <v>89.299999999999727</v>
      </c>
      <c r="CE14" s="1" t="s">
        <v>185</v>
      </c>
      <c r="CH14" s="1" t="s">
        <v>187</v>
      </c>
      <c r="CJ14" s="1" t="s">
        <v>183</v>
      </c>
      <c r="CK14" s="18">
        <v>674.09999999999945</v>
      </c>
      <c r="CL14" s="1" t="s">
        <v>184</v>
      </c>
      <c r="CM14" s="18">
        <v>341.79999999999927</v>
      </c>
      <c r="CN14" s="1" t="s">
        <v>185</v>
      </c>
      <c r="CQ14" s="1" t="s">
        <v>187</v>
      </c>
      <c r="CS14" s="1" t="s">
        <v>183</v>
      </c>
      <c r="CT14" s="18">
        <v>171.29999999999973</v>
      </c>
      <c r="CU14" s="1" t="s">
        <v>184</v>
      </c>
      <c r="CV14" s="18">
        <v>181.49999999999955</v>
      </c>
      <c r="CW14" s="1" t="s">
        <v>185</v>
      </c>
      <c r="CZ14" s="1" t="s">
        <v>187</v>
      </c>
      <c r="DA14" s="18"/>
      <c r="DB14" s="1" t="s">
        <v>183</v>
      </c>
      <c r="DC14" s="18">
        <v>271.99999999999955</v>
      </c>
      <c r="DD14" s="1" t="s">
        <v>184</v>
      </c>
      <c r="DE14" s="18">
        <v>38.999999999999545</v>
      </c>
      <c r="DF14" s="1" t="s">
        <v>185</v>
      </c>
      <c r="DI14" s="1" t="s">
        <v>187</v>
      </c>
      <c r="DK14" s="1" t="s">
        <v>183</v>
      </c>
      <c r="DL14" s="18">
        <v>223.20000000000073</v>
      </c>
      <c r="DM14" s="1" t="s">
        <v>184</v>
      </c>
      <c r="DN14" s="18">
        <v>407.09999999999991</v>
      </c>
      <c r="DO14" s="1" t="s">
        <v>185</v>
      </c>
      <c r="DR14" s="1" t="s">
        <v>187</v>
      </c>
      <c r="DS14" s="18"/>
      <c r="DT14" s="1" t="s">
        <v>183</v>
      </c>
      <c r="DU14" s="18">
        <v>259.20000000000073</v>
      </c>
      <c r="DV14" s="1" t="s">
        <v>184</v>
      </c>
      <c r="DW14" s="18">
        <v>517.39999999999873</v>
      </c>
      <c r="DX14" s="1" t="s">
        <v>185</v>
      </c>
      <c r="EA14" s="1" t="s">
        <v>187</v>
      </c>
      <c r="EC14" s="1" t="s">
        <v>183</v>
      </c>
      <c r="ED14" s="18">
        <v>157.20000000000073</v>
      </c>
      <c r="EE14" s="1" t="s">
        <v>184</v>
      </c>
      <c r="EF14" s="18"/>
      <c r="EG14" s="1" t="s">
        <v>185</v>
      </c>
      <c r="EJ14" s="1" t="s">
        <v>187</v>
      </c>
      <c r="EL14" s="1" t="s">
        <v>183</v>
      </c>
      <c r="EM14" s="18">
        <v>219.79999999999563</v>
      </c>
      <c r="EN14" s="1" t="s">
        <v>184</v>
      </c>
      <c r="EO14" s="18"/>
      <c r="EP14" s="1" t="s">
        <v>185</v>
      </c>
      <c r="ES14" s="1" t="s">
        <v>187</v>
      </c>
      <c r="EU14" s="1" t="s">
        <v>183</v>
      </c>
      <c r="EV14" s="18">
        <v>367.5</v>
      </c>
      <c r="EW14" s="1" t="s">
        <v>184</v>
      </c>
      <c r="EX14" s="18"/>
      <c r="EY14" s="1" t="s">
        <v>185</v>
      </c>
      <c r="FB14" s="1" t="s">
        <v>187</v>
      </c>
      <c r="FC14" s="401"/>
      <c r="FD14" s="1" t="s">
        <v>183</v>
      </c>
      <c r="FE14" s="18">
        <v>302.59999999999945</v>
      </c>
      <c r="FF14" s="1" t="s">
        <v>184</v>
      </c>
      <c r="FG14" s="18"/>
      <c r="FH14" s="1" t="s">
        <v>185</v>
      </c>
      <c r="FK14" s="1" t="s">
        <v>187</v>
      </c>
      <c r="FL14" s="18"/>
      <c r="FM14" s="1" t="s">
        <v>183</v>
      </c>
      <c r="FN14" s="18">
        <v>261.59999999999945</v>
      </c>
      <c r="FO14" s="1" t="s">
        <v>184</v>
      </c>
      <c r="FP14" s="18"/>
      <c r="FQ14" s="1" t="s">
        <v>185</v>
      </c>
      <c r="FT14" s="1" t="s">
        <v>187</v>
      </c>
      <c r="FV14" s="1" t="s">
        <v>183</v>
      </c>
      <c r="FW14" s="18">
        <v>565.80000000000018</v>
      </c>
      <c r="FX14" s="1" t="s">
        <v>184</v>
      </c>
      <c r="FY14" s="18"/>
      <c r="FZ14" s="1" t="s">
        <v>185</v>
      </c>
      <c r="GC14" s="1" t="s">
        <v>187</v>
      </c>
      <c r="GE14" s="1" t="s">
        <v>183</v>
      </c>
      <c r="GF14" s="18">
        <v>253.5</v>
      </c>
      <c r="GG14" s="1" t="s">
        <v>184</v>
      </c>
      <c r="GH14" s="18"/>
      <c r="GI14" s="1" t="s">
        <v>185</v>
      </c>
      <c r="GL14" s="1" t="s">
        <v>187</v>
      </c>
      <c r="GM14" s="18"/>
      <c r="GN14" s="1" t="s">
        <v>183</v>
      </c>
      <c r="GO14" s="18">
        <v>2803.3999999999996</v>
      </c>
      <c r="GP14" s="1" t="s">
        <v>184</v>
      </c>
      <c r="GQ14" s="18"/>
      <c r="GR14" s="1" t="s">
        <v>185</v>
      </c>
      <c r="GU14" s="1" t="s">
        <v>187</v>
      </c>
      <c r="GW14" s="1" t="s">
        <v>183</v>
      </c>
      <c r="GY14" s="1" t="s">
        <v>184</v>
      </c>
      <c r="HA14" s="1" t="s">
        <v>185</v>
      </c>
      <c r="HD14" s="1" t="s">
        <v>187</v>
      </c>
      <c r="HE14" s="18"/>
      <c r="HF14" s="1" t="s">
        <v>183</v>
      </c>
      <c r="HG14" s="18">
        <v>545.59999999999854</v>
      </c>
      <c r="HH14" s="1" t="s">
        <v>184</v>
      </c>
      <c r="HI14" s="18"/>
      <c r="HJ14" s="1" t="s">
        <v>185</v>
      </c>
      <c r="HM14" s="1" t="s">
        <v>187</v>
      </c>
      <c r="HO14" s="1" t="s">
        <v>183</v>
      </c>
      <c r="HP14" s="18">
        <v>156.5</v>
      </c>
      <c r="HQ14" s="1" t="s">
        <v>184</v>
      </c>
      <c r="HR14" s="18"/>
      <c r="HS14" s="1" t="s">
        <v>185</v>
      </c>
      <c r="HV14" s="1" t="s">
        <v>187</v>
      </c>
      <c r="HW14" s="18"/>
      <c r="HX14" s="1" t="s">
        <v>183</v>
      </c>
      <c r="HY14" s="18">
        <v>2290.4000000000124</v>
      </c>
      <c r="HZ14" s="1" t="s">
        <v>184</v>
      </c>
      <c r="IA14" s="18"/>
      <c r="IB14" s="1" t="s">
        <v>185</v>
      </c>
      <c r="IE14" s="1" t="s">
        <v>187</v>
      </c>
      <c r="IG14" s="1" t="s">
        <v>183</v>
      </c>
      <c r="II14" s="1" t="s">
        <v>184</v>
      </c>
      <c r="IK14" s="1" t="s">
        <v>185</v>
      </c>
      <c r="IN14" s="1" t="s">
        <v>187</v>
      </c>
      <c r="IP14" s="1" t="s">
        <v>183</v>
      </c>
      <c r="IQ14" s="18">
        <v>92.100000000000364</v>
      </c>
      <c r="IR14" s="1" t="s">
        <v>184</v>
      </c>
      <c r="IS14" s="18"/>
      <c r="IT14" s="1" t="s">
        <v>185</v>
      </c>
      <c r="IW14" s="1" t="s">
        <v>187</v>
      </c>
      <c r="IX14" s="18"/>
      <c r="IY14" s="1" t="s">
        <v>183</v>
      </c>
      <c r="IZ14" s="18">
        <v>315.90000000000146</v>
      </c>
      <c r="JA14" s="1" t="s">
        <v>184</v>
      </c>
      <c r="JB14" s="18"/>
      <c r="JC14" s="1" t="s">
        <v>185</v>
      </c>
      <c r="JF14" s="1" t="s">
        <v>187</v>
      </c>
      <c r="JG14" s="401"/>
      <c r="JH14" s="1" t="s">
        <v>183</v>
      </c>
      <c r="JI14" s="18">
        <v>226.19999999999891</v>
      </c>
      <c r="JJ14" s="1" t="s">
        <v>184</v>
      </c>
      <c r="JK14" s="18"/>
      <c r="JL14" s="1" t="s">
        <v>185</v>
      </c>
      <c r="JO14" s="1" t="s">
        <v>187</v>
      </c>
      <c r="JQ14" s="1" t="s">
        <v>183</v>
      </c>
      <c r="JS14" s="1" t="s">
        <v>184</v>
      </c>
      <c r="JU14" s="1" t="s">
        <v>185</v>
      </c>
      <c r="JX14" s="1" t="s">
        <v>187</v>
      </c>
      <c r="JZ14" s="1" t="s">
        <v>183</v>
      </c>
      <c r="KA14" s="18"/>
      <c r="KB14" s="1" t="s">
        <v>184</v>
      </c>
      <c r="KC14" s="18">
        <v>2243.1000000000022</v>
      </c>
      <c r="KD14" s="1" t="s">
        <v>185</v>
      </c>
      <c r="KG14" s="1" t="s">
        <v>187</v>
      </c>
      <c r="KH14" s="401"/>
      <c r="KI14" s="1" t="s">
        <v>183</v>
      </c>
      <c r="KJ14" s="18">
        <v>169.5</v>
      </c>
      <c r="KK14" s="1" t="s">
        <v>184</v>
      </c>
      <c r="KL14" s="18"/>
      <c r="KM14" s="1" t="s">
        <v>185</v>
      </c>
      <c r="KP14" s="1" t="s">
        <v>187</v>
      </c>
      <c r="KR14" s="1" t="s">
        <v>183</v>
      </c>
      <c r="KT14" s="1" t="s">
        <v>184</v>
      </c>
      <c r="KV14" s="1" t="s">
        <v>185</v>
      </c>
      <c r="KY14" s="1" t="s">
        <v>187</v>
      </c>
      <c r="LA14" s="1" t="s">
        <v>183</v>
      </c>
      <c r="LC14" s="1" t="s">
        <v>184</v>
      </c>
      <c r="LE14" s="1" t="s">
        <v>185</v>
      </c>
      <c r="LH14" s="1" t="s">
        <v>187</v>
      </c>
      <c r="LJ14" s="1" t="s">
        <v>183</v>
      </c>
      <c r="LL14" s="1" t="s">
        <v>184</v>
      </c>
      <c r="LM14" s="18"/>
      <c r="LN14" s="1" t="s">
        <v>185</v>
      </c>
      <c r="LQ14" s="1" t="s">
        <v>187</v>
      </c>
      <c r="LR14" s="18"/>
      <c r="LS14" s="1" t="s">
        <v>183</v>
      </c>
      <c r="LT14" s="18">
        <v>164.99999999999636</v>
      </c>
      <c r="LU14" s="1" t="s">
        <v>184</v>
      </c>
      <c r="LV14" s="18"/>
      <c r="LW14" s="1" t="s">
        <v>185</v>
      </c>
      <c r="LZ14" s="1" t="s">
        <v>187</v>
      </c>
      <c r="MB14" s="1" t="s">
        <v>183</v>
      </c>
      <c r="MD14" s="1" t="s">
        <v>184</v>
      </c>
      <c r="MF14" s="1" t="s">
        <v>185</v>
      </c>
      <c r="MI14" s="1" t="s">
        <v>187</v>
      </c>
      <c r="MK14" s="1" t="s">
        <v>183</v>
      </c>
      <c r="ML14" s="18"/>
      <c r="MM14" s="1" t="s">
        <v>184</v>
      </c>
      <c r="MN14" s="18">
        <v>751.19999999999345</v>
      </c>
      <c r="MO14" s="1" t="s">
        <v>185</v>
      </c>
      <c r="MR14" s="1" t="s">
        <v>187</v>
      </c>
      <c r="MS14" s="18"/>
      <c r="MT14" s="1" t="s">
        <v>183</v>
      </c>
      <c r="MU14">
        <v>223.49999999999272</v>
      </c>
      <c r="MV14" s="1" t="s">
        <v>184</v>
      </c>
      <c r="MX14" s="1" t="s">
        <v>185</v>
      </c>
      <c r="NA14" s="1" t="s">
        <v>187</v>
      </c>
      <c r="NC14" s="1" t="s">
        <v>183</v>
      </c>
      <c r="ND14" s="402">
        <v>650.20000000000618</v>
      </c>
      <c r="NE14" s="1" t="s">
        <v>184</v>
      </c>
      <c r="NF14" s="402"/>
      <c r="NG14" s="1" t="s">
        <v>185</v>
      </c>
      <c r="NH14" s="43"/>
    </row>
    <row r="15" spans="1:372" ht="18">
      <c r="A15" s="93" t="s">
        <v>3666</v>
      </c>
      <c r="B15" s="49">
        <f>SUM(D15:AAP15)</f>
        <v>17173.849999999995</v>
      </c>
      <c r="C15" s="45"/>
      <c r="D15"/>
      <c r="E15" s="9">
        <f>D14*0.25</f>
        <v>0</v>
      </c>
      <c r="F15" s="18"/>
      <c r="G15" s="9">
        <f>F14*0.5</f>
        <v>0</v>
      </c>
      <c r="I15" s="9">
        <f>H14*0.75</f>
        <v>0</v>
      </c>
      <c r="K15" s="9">
        <f>J14*1</f>
        <v>0</v>
      </c>
      <c r="N15" s="9">
        <f>M14*0.25</f>
        <v>0</v>
      </c>
      <c r="P15" s="9">
        <f>O14*0.5</f>
        <v>0</v>
      </c>
      <c r="R15" s="9">
        <f>Q14*0.75</f>
        <v>0</v>
      </c>
      <c r="T15" s="9">
        <f>S14*1</f>
        <v>0</v>
      </c>
      <c r="W15" s="9">
        <f>V14*0.25</f>
        <v>0</v>
      </c>
      <c r="Y15" s="9">
        <f>X14*0.5</f>
        <v>0</v>
      </c>
      <c r="Z15" s="63"/>
      <c r="AA15" s="9">
        <f>Z14*0.75</f>
        <v>238.35000000000002</v>
      </c>
      <c r="AC15" s="9">
        <f>AB14*1</f>
        <v>149.49999999999989</v>
      </c>
      <c r="AF15" s="9">
        <f>AE14*0.25</f>
        <v>0</v>
      </c>
      <c r="AH15" s="9">
        <f>AG14*0.5</f>
        <v>0</v>
      </c>
      <c r="AI15" s="21"/>
      <c r="AJ15" s="9">
        <f>AI14*0.75</f>
        <v>116.25000000000009</v>
      </c>
      <c r="AL15" s="9">
        <f>AK14*1</f>
        <v>251.50000000000023</v>
      </c>
      <c r="AO15" s="9">
        <f>AN14*0.25</f>
        <v>0</v>
      </c>
      <c r="AQ15" s="9">
        <f>AP14*0.5</f>
        <v>0</v>
      </c>
      <c r="AR15" s="21"/>
      <c r="AS15" s="9">
        <f>AR14*0.75</f>
        <v>392.24999999999983</v>
      </c>
      <c r="AU15" s="9">
        <f>AT14*1</f>
        <v>130</v>
      </c>
      <c r="AX15" s="9">
        <f>AW14*0.25</f>
        <v>0</v>
      </c>
      <c r="AZ15" s="9">
        <f>AY14*0.5</f>
        <v>0</v>
      </c>
      <c r="BA15" s="21"/>
      <c r="BB15" s="9">
        <f>BA14*0.75</f>
        <v>252.44999999999993</v>
      </c>
      <c r="BD15" s="9">
        <f>BC14*1</f>
        <v>584.00000000000045</v>
      </c>
      <c r="BG15" s="9">
        <f>BF14*0.25</f>
        <v>0</v>
      </c>
      <c r="BI15" s="9">
        <f>BH14*0.5</f>
        <v>0</v>
      </c>
      <c r="BJ15" s="21"/>
      <c r="BK15" s="9">
        <f>BJ14*0.75</f>
        <v>587.09999999999991</v>
      </c>
      <c r="BM15" s="9">
        <f>BL14*1</f>
        <v>465.90000000000009</v>
      </c>
      <c r="BP15" s="9">
        <f>BO14*0.25</f>
        <v>0</v>
      </c>
      <c r="BR15" s="9">
        <f>BQ14*0.5</f>
        <v>0</v>
      </c>
      <c r="BS15" s="21"/>
      <c r="BT15" s="9">
        <f>BS14*0.75</f>
        <v>399.89999999999986</v>
      </c>
      <c r="BV15" s="9">
        <f>BU14*1</f>
        <v>271.29999999999973</v>
      </c>
      <c r="BY15" s="9">
        <f>BX14*0.25</f>
        <v>0</v>
      </c>
      <c r="CA15" s="9">
        <f>BZ14*0.5</f>
        <v>0</v>
      </c>
      <c r="CB15" s="21"/>
      <c r="CC15" s="9">
        <f>CB14*0.75</f>
        <v>240.37499999999966</v>
      </c>
      <c r="CE15" s="9">
        <f t="shared" ref="CE15" si="12">CD14*1</f>
        <v>89.299999999999727</v>
      </c>
      <c r="CH15" s="9">
        <f>CG14*0.25</f>
        <v>0</v>
      </c>
      <c r="CJ15" s="9">
        <f>CI14*0.5</f>
        <v>0</v>
      </c>
      <c r="CK15" s="21"/>
      <c r="CL15" s="9">
        <f>CK14*0.75</f>
        <v>505.57499999999959</v>
      </c>
      <c r="CN15" s="9">
        <f t="shared" ref="CN15" si="13">CM14*1</f>
        <v>341.79999999999927</v>
      </c>
      <c r="CQ15" s="9">
        <f>CP14*0.25</f>
        <v>0</v>
      </c>
      <c r="CS15" s="9">
        <f>CR14*0.5</f>
        <v>0</v>
      </c>
      <c r="CT15" s="21"/>
      <c r="CU15" s="9">
        <f>CT14*0.75</f>
        <v>128.4749999999998</v>
      </c>
      <c r="CW15" s="9">
        <f t="shared" ref="CW15" si="14">CV14*1</f>
        <v>181.49999999999955</v>
      </c>
      <c r="CZ15" s="9">
        <f>CY14*0.25</f>
        <v>0</v>
      </c>
      <c r="DB15" s="9">
        <f>DA14*0.5</f>
        <v>0</v>
      </c>
      <c r="DC15" s="21"/>
      <c r="DD15" s="9">
        <f>DC14*0.75</f>
        <v>203.99999999999966</v>
      </c>
      <c r="DF15" s="9">
        <f t="shared" ref="DF15" si="15">DE14*1</f>
        <v>38.999999999999545</v>
      </c>
      <c r="DI15" s="9">
        <f>DH14*0.25</f>
        <v>0</v>
      </c>
      <c r="DK15" s="9">
        <f>DJ14*0.5</f>
        <v>0</v>
      </c>
      <c r="DL15" s="21"/>
      <c r="DM15" s="9">
        <f>DL14*0.75</f>
        <v>167.40000000000055</v>
      </c>
      <c r="DO15" s="9">
        <f t="shared" ref="DO15" si="16">DN14*1</f>
        <v>407.09999999999991</v>
      </c>
      <c r="DR15" s="9">
        <f>DQ14*0.25</f>
        <v>0</v>
      </c>
      <c r="DT15" s="9">
        <f>DS14*0.5</f>
        <v>0</v>
      </c>
      <c r="DU15" s="21"/>
      <c r="DV15" s="9">
        <f>DU14*0.75</f>
        <v>194.40000000000055</v>
      </c>
      <c r="DX15" s="9">
        <f t="shared" ref="DX15" si="17">DW14*1</f>
        <v>517.39999999999873</v>
      </c>
      <c r="EA15" s="9">
        <f>DZ14*0.25</f>
        <v>0</v>
      </c>
      <c r="EC15" s="9">
        <f>EB14*0.5</f>
        <v>0</v>
      </c>
      <c r="ED15" s="21"/>
      <c r="EE15" s="9">
        <f>ED14*0.75</f>
        <v>117.90000000000055</v>
      </c>
      <c r="EF15" s="21"/>
      <c r="EG15" s="9">
        <f>EF14*1</f>
        <v>0</v>
      </c>
      <c r="EJ15" s="9">
        <f>EI14*0.25</f>
        <v>0</v>
      </c>
      <c r="EL15" s="9">
        <f>EK14*0.5</f>
        <v>0</v>
      </c>
      <c r="EM15" s="21"/>
      <c r="EN15" s="9">
        <f>EM14*0.75</f>
        <v>164.84999999999673</v>
      </c>
      <c r="EO15" s="21"/>
      <c r="EP15" s="9">
        <f>EO14*1</f>
        <v>0</v>
      </c>
      <c r="ES15" s="9">
        <f>ER14*0.25</f>
        <v>0</v>
      </c>
      <c r="EU15" s="9">
        <f>ET14*0.5</f>
        <v>0</v>
      </c>
      <c r="EV15" s="21"/>
      <c r="EW15" s="9">
        <f>EV14*0.75</f>
        <v>275.625</v>
      </c>
      <c r="EX15" s="21"/>
      <c r="EY15" s="9">
        <f>EX14*1</f>
        <v>0</v>
      </c>
      <c r="FB15" s="9">
        <f>FA14*0.25</f>
        <v>0</v>
      </c>
      <c r="FD15" s="9">
        <f>FC14*0.5</f>
        <v>0</v>
      </c>
      <c r="FE15" s="21"/>
      <c r="FF15" s="9">
        <f>FE14*0.75</f>
        <v>226.94999999999959</v>
      </c>
      <c r="FG15" s="21"/>
      <c r="FH15" s="9">
        <f>FG14*1</f>
        <v>0</v>
      </c>
      <c r="FK15" s="9">
        <f>FJ14*0.25</f>
        <v>0</v>
      </c>
      <c r="FM15" s="9">
        <f>FL14*0.5</f>
        <v>0</v>
      </c>
      <c r="FN15" s="21"/>
      <c r="FO15" s="9">
        <f>FN14*0.75</f>
        <v>196.19999999999959</v>
      </c>
      <c r="FP15" s="21"/>
      <c r="FQ15" s="9">
        <f>FP14*1</f>
        <v>0</v>
      </c>
      <c r="FT15" s="9">
        <f>FS14*0.25</f>
        <v>0</v>
      </c>
      <c r="FV15" s="9">
        <f>FU14*0.5</f>
        <v>0</v>
      </c>
      <c r="FW15" s="21"/>
      <c r="FX15" s="9">
        <f>FW14*0.75</f>
        <v>424.35000000000014</v>
      </c>
      <c r="FY15" s="21"/>
      <c r="FZ15" s="9">
        <f>FY14*1</f>
        <v>0</v>
      </c>
      <c r="GC15" s="9">
        <f>GB14*0.25</f>
        <v>0</v>
      </c>
      <c r="GE15" s="9">
        <f>GD14*0.5</f>
        <v>0</v>
      </c>
      <c r="GF15" s="21"/>
      <c r="GG15" s="9">
        <f>GF14*0.75</f>
        <v>190.125</v>
      </c>
      <c r="GH15" s="21"/>
      <c r="GI15" s="9">
        <f>GH14*1</f>
        <v>0</v>
      </c>
      <c r="GL15" s="9">
        <f>GK14*0.25</f>
        <v>0</v>
      </c>
      <c r="GN15" s="9">
        <f>GM14*0.5</f>
        <v>0</v>
      </c>
      <c r="GO15" s="21"/>
      <c r="GP15" s="9">
        <f>GO14*0.75</f>
        <v>2102.5499999999997</v>
      </c>
      <c r="GQ15" s="21"/>
      <c r="GR15" s="9">
        <f>GQ14*1</f>
        <v>0</v>
      </c>
      <c r="GU15" s="9">
        <f>GT14*0.25</f>
        <v>0</v>
      </c>
      <c r="GW15" s="9">
        <f>GV14*0.5</f>
        <v>0</v>
      </c>
      <c r="GY15" s="9">
        <f>GX14*0.75</f>
        <v>0</v>
      </c>
      <c r="HA15" s="9">
        <f>GZ14*1</f>
        <v>0</v>
      </c>
      <c r="HD15" s="9">
        <f>HC14*0.25</f>
        <v>0</v>
      </c>
      <c r="HF15" s="9">
        <f>HE14*0.5</f>
        <v>0</v>
      </c>
      <c r="HG15" s="21"/>
      <c r="HH15" s="9">
        <f>HG14*0.75</f>
        <v>409.19999999999891</v>
      </c>
      <c r="HI15" s="21"/>
      <c r="HJ15" s="9">
        <f>HI14*1</f>
        <v>0</v>
      </c>
      <c r="HM15" s="9">
        <f>HL14*0.25</f>
        <v>0</v>
      </c>
      <c r="HO15" s="9">
        <f>HN14*0.5</f>
        <v>0</v>
      </c>
      <c r="HP15" s="21"/>
      <c r="HQ15" s="9">
        <f>HP14*0.75</f>
        <v>117.375</v>
      </c>
      <c r="HR15" s="21"/>
      <c r="HS15" s="9">
        <f>HR14*1</f>
        <v>0</v>
      </c>
      <c r="HV15" s="9">
        <f>HU14*0.25</f>
        <v>0</v>
      </c>
      <c r="HX15" s="9">
        <f>HW14*0.5</f>
        <v>0</v>
      </c>
      <c r="HY15" s="21"/>
      <c r="HZ15" s="9">
        <f>HY14*0.75</f>
        <v>1717.8000000000093</v>
      </c>
      <c r="IA15" s="21"/>
      <c r="IB15" s="9">
        <f>IA14*1</f>
        <v>0</v>
      </c>
      <c r="IE15" s="9">
        <f>ID14*0.25</f>
        <v>0</v>
      </c>
      <c r="IG15" s="9">
        <f>IF14*0.5</f>
        <v>0</v>
      </c>
      <c r="II15" s="9">
        <f>IH14*0.75</f>
        <v>0</v>
      </c>
      <c r="IK15" s="9">
        <f>IJ14*1</f>
        <v>0</v>
      </c>
      <c r="IN15" s="9">
        <f>IM14*0.25</f>
        <v>0</v>
      </c>
      <c r="IP15" s="9">
        <f>IO14*0.5</f>
        <v>0</v>
      </c>
      <c r="IQ15" s="21"/>
      <c r="IR15" s="9">
        <f>IQ14*0.75</f>
        <v>69.075000000000273</v>
      </c>
      <c r="IS15" s="21"/>
      <c r="IT15" s="9">
        <f>IS14*1</f>
        <v>0</v>
      </c>
      <c r="IW15" s="9">
        <f>IV14*0.25</f>
        <v>0</v>
      </c>
      <c r="IY15" s="9">
        <f>IX14*0.5</f>
        <v>0</v>
      </c>
      <c r="IZ15" s="21"/>
      <c r="JA15" s="9">
        <f>IZ14*0.75</f>
        <v>236.92500000000109</v>
      </c>
      <c r="JB15" s="21"/>
      <c r="JC15" s="9">
        <f>JB14*1</f>
        <v>0</v>
      </c>
      <c r="JF15" s="9">
        <f>JE14*0.25</f>
        <v>0</v>
      </c>
      <c r="JH15" s="9">
        <f>JG14*0.5</f>
        <v>0</v>
      </c>
      <c r="JI15" s="21"/>
      <c r="JJ15" s="9">
        <f>JI14*0.75</f>
        <v>169.64999999999918</v>
      </c>
      <c r="JK15" s="21"/>
      <c r="JL15" s="9">
        <f>JK14*1</f>
        <v>0</v>
      </c>
      <c r="JO15" s="9">
        <f>JN14*0.25</f>
        <v>0</v>
      </c>
      <c r="JQ15" s="9">
        <f>JP14*0.5</f>
        <v>0</v>
      </c>
      <c r="JS15" s="9">
        <f>JR14*0.75</f>
        <v>0</v>
      </c>
      <c r="JU15" s="9">
        <f>JT14*1</f>
        <v>0</v>
      </c>
      <c r="JX15" s="9">
        <f>JW14*0.25</f>
        <v>0</v>
      </c>
      <c r="JZ15" s="9">
        <f>JY14*0.5</f>
        <v>0</v>
      </c>
      <c r="KB15" s="9">
        <f>KA14*0.75</f>
        <v>0</v>
      </c>
      <c r="KC15" s="21"/>
      <c r="KD15" s="9">
        <f>KC14*1</f>
        <v>2243.1000000000022</v>
      </c>
      <c r="KG15" s="9">
        <f>KF14*0.25</f>
        <v>0</v>
      </c>
      <c r="KI15" s="9">
        <f>KH14*0.5</f>
        <v>0</v>
      </c>
      <c r="KJ15" s="21"/>
      <c r="KK15" s="9">
        <f>KJ14*0.75</f>
        <v>127.125</v>
      </c>
      <c r="KL15" s="21"/>
      <c r="KM15" s="9">
        <f>KL14*1</f>
        <v>0</v>
      </c>
      <c r="KP15" s="9">
        <f>KO14*0.25</f>
        <v>0</v>
      </c>
      <c r="KR15" s="9">
        <f>KQ14*0.5</f>
        <v>0</v>
      </c>
      <c r="KT15" s="9">
        <f>KS14*0.75</f>
        <v>0</v>
      </c>
      <c r="KV15" s="9">
        <f>KU14*1</f>
        <v>0</v>
      </c>
      <c r="KY15" s="9">
        <f>KX14*0.25</f>
        <v>0</v>
      </c>
      <c r="LA15" s="9">
        <f>KZ14*0.5</f>
        <v>0</v>
      </c>
      <c r="LC15" s="9">
        <f>LB14*0.75</f>
        <v>0</v>
      </c>
      <c r="LE15" s="9">
        <f>LD14*1</f>
        <v>0</v>
      </c>
      <c r="LH15" s="9">
        <f>LG14*0.25</f>
        <v>0</v>
      </c>
      <c r="LJ15" s="9">
        <f>LI14*0.5</f>
        <v>0</v>
      </c>
      <c r="LL15" s="9">
        <f>LK14*0.75</f>
        <v>0</v>
      </c>
      <c r="LM15" s="21"/>
      <c r="LN15" s="9">
        <f>LM14*1</f>
        <v>0</v>
      </c>
      <c r="LQ15" s="9">
        <f>LP14*0.25</f>
        <v>0</v>
      </c>
      <c r="LS15" s="9">
        <f>LR14*0.5</f>
        <v>0</v>
      </c>
      <c r="LT15" s="21"/>
      <c r="LU15" s="9">
        <f>LT14*0.75</f>
        <v>123.74999999999727</v>
      </c>
      <c r="LV15" s="21"/>
      <c r="LW15" s="9">
        <f>LV14*1</f>
        <v>0</v>
      </c>
      <c r="LZ15" s="9">
        <f>LY14*0.25</f>
        <v>0</v>
      </c>
      <c r="MB15" s="9">
        <f>MA14*0.5</f>
        <v>0</v>
      </c>
      <c r="MD15" s="9">
        <f>MC14*0.75</f>
        <v>0</v>
      </c>
      <c r="MF15" s="9">
        <f>ME14*1</f>
        <v>0</v>
      </c>
      <c r="MI15" s="9">
        <f>MH14*0.25</f>
        <v>0</v>
      </c>
      <c r="MK15" s="9">
        <f>MJ14*0.5</f>
        <v>0</v>
      </c>
      <c r="MM15" s="9">
        <f>ML14*0.75</f>
        <v>0</v>
      </c>
      <c r="MN15" s="21"/>
      <c r="MO15" s="9">
        <f>MN14*1</f>
        <v>751.19999999999345</v>
      </c>
      <c r="MR15" s="9">
        <f>MQ14*0.25</f>
        <v>0</v>
      </c>
      <c r="MT15" s="9">
        <f>MS14*0.5</f>
        <v>0</v>
      </c>
      <c r="MU15" s="21"/>
      <c r="MV15" s="9">
        <f>MU14*0.75</f>
        <v>167.62499999999454</v>
      </c>
      <c r="MW15" s="21"/>
      <c r="MX15" s="9">
        <f>MW14*1</f>
        <v>0</v>
      </c>
      <c r="NA15" s="9">
        <f>MZ14*0.25</f>
        <v>0</v>
      </c>
      <c r="NC15" s="9">
        <f>NB14*0.5</f>
        <v>0</v>
      </c>
      <c r="ND15" s="21"/>
      <c r="NE15" s="9">
        <f>ND14*0.75</f>
        <v>487.65000000000464</v>
      </c>
      <c r="NF15" s="21"/>
      <c r="NG15" s="9">
        <f>NF14*1</f>
        <v>0</v>
      </c>
      <c r="NH15" s="43"/>
    </row>
    <row r="16" spans="1:372" s="40" customFormat="1" ht="18">
      <c r="A16" s="39"/>
      <c r="B16" s="48"/>
      <c r="C16" s="45"/>
      <c r="D16" s="21"/>
      <c r="E16" s="38"/>
      <c r="F16" s="63"/>
      <c r="G16" s="38"/>
      <c r="H16" s="21"/>
      <c r="I16" s="21"/>
      <c r="J16" s="21"/>
      <c r="K16" s="38"/>
      <c r="L16" s="44"/>
      <c r="M16" s="21"/>
      <c r="N16" s="38"/>
      <c r="O16" s="21"/>
      <c r="P16" s="38"/>
      <c r="Q16" s="21"/>
      <c r="R16" s="21"/>
      <c r="S16" s="21"/>
      <c r="T16" s="38"/>
      <c r="U16" s="44"/>
      <c r="V16" s="21"/>
      <c r="W16" s="38"/>
      <c r="X16" s="21"/>
      <c r="Y16" s="38"/>
      <c r="Z16" s="63"/>
      <c r="AA16" s="21"/>
      <c r="AC16" s="38"/>
      <c r="AD16" s="44"/>
      <c r="AE16" s="21"/>
      <c r="AF16" s="38"/>
      <c r="AG16" s="21"/>
      <c r="AH16" s="38"/>
      <c r="AI16" s="21"/>
      <c r="AJ16" s="21"/>
      <c r="AL16" s="38"/>
      <c r="AM16" s="44"/>
      <c r="AN16" s="21"/>
      <c r="AO16" s="38"/>
      <c r="AP16" s="21"/>
      <c r="AQ16" s="38"/>
      <c r="AR16" s="21"/>
      <c r="AS16" s="21"/>
      <c r="AU16" s="38"/>
      <c r="AV16" s="44"/>
      <c r="AW16" s="63"/>
      <c r="AX16" s="38"/>
      <c r="AY16" s="63"/>
      <c r="AZ16" s="38"/>
      <c r="BA16" s="21"/>
      <c r="BB16" s="21"/>
      <c r="BD16" s="38"/>
      <c r="BE16" s="44"/>
      <c r="BF16" s="21"/>
      <c r="BG16" s="38"/>
      <c r="BH16" s="21"/>
      <c r="BI16" s="38"/>
      <c r="BJ16" s="21"/>
      <c r="BK16" s="21"/>
      <c r="BM16" s="38"/>
      <c r="BN16" s="44"/>
      <c r="BO16" s="21"/>
      <c r="BP16" s="38"/>
      <c r="BQ16" s="21"/>
      <c r="BR16" s="38"/>
      <c r="BS16" s="21"/>
      <c r="BT16" s="21"/>
      <c r="BV16" s="38"/>
      <c r="BW16" s="44"/>
      <c r="BX16"/>
      <c r="BY16" s="38"/>
      <c r="BZ16"/>
      <c r="CA16" s="38"/>
      <c r="CB16" s="21"/>
      <c r="CC16" s="21"/>
      <c r="CE16" s="38"/>
      <c r="CF16" s="44"/>
      <c r="CG16" s="63"/>
      <c r="CH16" s="38"/>
      <c r="CI16" s="63"/>
      <c r="CJ16" s="38"/>
      <c r="CK16" s="21"/>
      <c r="CL16" s="21"/>
      <c r="CN16" s="38"/>
      <c r="CO16" s="44"/>
      <c r="CP16" s="63"/>
      <c r="CQ16" s="38"/>
      <c r="CR16" s="63"/>
      <c r="CS16" s="38"/>
      <c r="CT16" s="21"/>
      <c r="CU16" s="21"/>
      <c r="CW16" s="38"/>
      <c r="CX16" s="44"/>
      <c r="CY16" s="63"/>
      <c r="CZ16" s="38"/>
      <c r="DA16" s="63"/>
      <c r="DB16" s="38"/>
      <c r="DC16" s="21"/>
      <c r="DD16" s="21"/>
      <c r="DF16" s="38"/>
      <c r="DG16" s="44"/>
      <c r="DH16" s="63"/>
      <c r="DI16" s="38"/>
      <c r="DJ16" s="63"/>
      <c r="DK16" s="38"/>
      <c r="DL16" s="21"/>
      <c r="DM16" s="21"/>
      <c r="DO16" s="38"/>
      <c r="DP16" s="44"/>
      <c r="DQ16" s="63"/>
      <c r="DR16" s="38"/>
      <c r="DS16" s="63"/>
      <c r="DT16" s="38"/>
      <c r="DU16" s="21"/>
      <c r="DV16" s="21"/>
      <c r="DX16" s="38"/>
      <c r="DY16" s="44"/>
      <c r="DZ16" s="63"/>
      <c r="EA16" s="38"/>
      <c r="EB16" s="63"/>
      <c r="EC16" s="38"/>
      <c r="ED16" s="21"/>
      <c r="EE16" s="21"/>
      <c r="EF16" s="21"/>
      <c r="EG16" s="38"/>
      <c r="EH16" s="44"/>
      <c r="EI16" s="63"/>
      <c r="EJ16" s="38"/>
      <c r="EK16" s="63"/>
      <c r="EL16" s="38"/>
      <c r="EM16" s="21"/>
      <c r="EN16" s="21"/>
      <c r="EO16" s="21"/>
      <c r="EP16" s="38"/>
      <c r="EQ16" s="44"/>
      <c r="ER16" s="63"/>
      <c r="ES16" s="38"/>
      <c r="ET16" s="63"/>
      <c r="EU16" s="38"/>
      <c r="EV16" s="21"/>
      <c r="EW16" s="21"/>
      <c r="EX16" s="21"/>
      <c r="EY16" s="38"/>
      <c r="EZ16" s="44"/>
      <c r="FA16" s="63"/>
      <c r="FB16" s="38"/>
      <c r="FC16" s="63"/>
      <c r="FD16" s="38"/>
      <c r="FE16" s="21"/>
      <c r="FF16" s="21"/>
      <c r="FG16" s="21"/>
      <c r="FH16" s="38"/>
      <c r="FI16" s="44"/>
      <c r="FJ16" s="63"/>
      <c r="FK16" s="38"/>
      <c r="FL16" s="63"/>
      <c r="FM16" s="38"/>
      <c r="FN16" s="21"/>
      <c r="FO16" s="21"/>
      <c r="FP16" s="21"/>
      <c r="FQ16" s="38"/>
      <c r="FR16" s="44"/>
      <c r="FS16" s="63"/>
      <c r="FT16" s="38"/>
      <c r="FU16" s="63"/>
      <c r="FV16" s="38"/>
      <c r="FW16" s="21"/>
      <c r="FX16" s="21"/>
      <c r="FY16" s="21"/>
      <c r="FZ16" s="38"/>
      <c r="GA16" s="44"/>
      <c r="GB16" s="21"/>
      <c r="GC16" s="38"/>
      <c r="GD16" s="21"/>
      <c r="GE16" s="38"/>
      <c r="GF16" s="21"/>
      <c r="GG16" s="21"/>
      <c r="GH16" s="21"/>
      <c r="GI16" s="38"/>
      <c r="GJ16" s="44"/>
      <c r="GK16" s="63"/>
      <c r="GL16" s="38"/>
      <c r="GM16" s="63"/>
      <c r="GN16" s="38"/>
      <c r="GO16" s="21"/>
      <c r="GP16" s="21"/>
      <c r="GQ16" s="21"/>
      <c r="GR16" s="38"/>
      <c r="GS16" s="44"/>
      <c r="GT16" s="21"/>
      <c r="GU16" s="38"/>
      <c r="GV16" s="21"/>
      <c r="GW16" s="38"/>
      <c r="GX16" s="21"/>
      <c r="GY16" s="21"/>
      <c r="GZ16" s="21"/>
      <c r="HA16" s="38"/>
      <c r="HB16" s="44"/>
      <c r="HC16" s="21"/>
      <c r="HD16" s="38"/>
      <c r="HE16" s="21"/>
      <c r="HF16" s="38"/>
      <c r="HG16" s="21"/>
      <c r="HH16" s="21"/>
      <c r="HI16" s="21"/>
      <c r="HJ16" s="38"/>
      <c r="HK16" s="44"/>
      <c r="HL16" s="21"/>
      <c r="HM16" s="38"/>
      <c r="HN16" s="21"/>
      <c r="HO16" s="38"/>
      <c r="HP16" s="21"/>
      <c r="HQ16" s="21"/>
      <c r="HR16" s="21"/>
      <c r="HS16" s="38"/>
      <c r="HT16" s="44"/>
      <c r="HU16" s="21"/>
      <c r="HV16" s="38"/>
      <c r="HW16" s="21"/>
      <c r="HX16" s="38"/>
      <c r="HY16" s="21"/>
      <c r="HZ16" s="21"/>
      <c r="IA16" s="21"/>
      <c r="IB16" s="38"/>
      <c r="IC16" s="44"/>
      <c r="ID16" s="21"/>
      <c r="IE16" s="38"/>
      <c r="IF16" s="21"/>
      <c r="IG16" s="38"/>
      <c r="IH16" s="21"/>
      <c r="II16" s="21"/>
      <c r="IJ16" s="21"/>
      <c r="IK16" s="38"/>
      <c r="IL16" s="44"/>
      <c r="IM16" s="21"/>
      <c r="IN16" s="38"/>
      <c r="IO16" s="21"/>
      <c r="IP16" s="38"/>
      <c r="IQ16" s="21"/>
      <c r="IR16" s="21"/>
      <c r="IS16" s="21"/>
      <c r="IT16" s="38"/>
      <c r="IU16" s="44"/>
      <c r="IV16" s="21"/>
      <c r="IW16" s="38"/>
      <c r="IX16" s="21"/>
      <c r="IY16" s="38"/>
      <c r="IZ16" s="21"/>
      <c r="JA16" s="21"/>
      <c r="JB16" s="21"/>
      <c r="JC16" s="38"/>
      <c r="JD16" s="44"/>
      <c r="JE16" s="21"/>
      <c r="JF16" s="38"/>
      <c r="JG16" s="21"/>
      <c r="JH16" s="38"/>
      <c r="JI16" s="21"/>
      <c r="JJ16" s="21"/>
      <c r="JK16" s="21"/>
      <c r="JL16" s="38"/>
      <c r="JM16" s="44"/>
      <c r="JN16" s="21"/>
      <c r="JO16" s="38"/>
      <c r="JP16" s="21"/>
      <c r="JQ16" s="38"/>
      <c r="JR16" s="21"/>
      <c r="JS16" s="21"/>
      <c r="JT16" s="21"/>
      <c r="JU16" s="38"/>
      <c r="JV16" s="44"/>
      <c r="JW16" s="21"/>
      <c r="JX16" s="38"/>
      <c r="JY16" s="21"/>
      <c r="JZ16" s="38"/>
      <c r="KA16" s="21"/>
      <c r="KB16" s="21"/>
      <c r="KC16" s="21"/>
      <c r="KD16" s="38"/>
      <c r="KE16" s="44"/>
      <c r="KF16" s="21"/>
      <c r="KG16" s="38"/>
      <c r="KH16" s="21"/>
      <c r="KI16" s="38"/>
      <c r="KJ16" s="21"/>
      <c r="KK16" s="21"/>
      <c r="KL16" s="21"/>
      <c r="KM16" s="38"/>
      <c r="KN16" s="44"/>
      <c r="KO16" s="21"/>
      <c r="KP16" s="38"/>
      <c r="KQ16" s="21"/>
      <c r="KR16" s="38"/>
      <c r="KS16" s="21"/>
      <c r="KT16" s="21"/>
      <c r="KU16" s="21"/>
      <c r="KV16" s="38"/>
      <c r="KW16" s="44"/>
      <c r="KX16" s="21"/>
      <c r="KY16" s="38"/>
      <c r="KZ16" s="21"/>
      <c r="LA16" s="38"/>
      <c r="LB16" s="21"/>
      <c r="LC16" s="21"/>
      <c r="LD16" s="21"/>
      <c r="LE16" s="38"/>
      <c r="LF16" s="44"/>
      <c r="LG16" s="21"/>
      <c r="LH16" s="38"/>
      <c r="LI16" s="21"/>
      <c r="LJ16" s="38"/>
      <c r="LK16" s="21"/>
      <c r="LL16" s="21"/>
      <c r="LM16" s="21"/>
      <c r="LN16" s="38"/>
      <c r="LO16" s="44"/>
      <c r="LP16" s="21"/>
      <c r="LQ16" s="38"/>
      <c r="LR16" s="21"/>
      <c r="LS16" s="38"/>
      <c r="LT16" s="21"/>
      <c r="LU16" s="21"/>
      <c r="LV16" s="21"/>
      <c r="LW16" s="38"/>
      <c r="LX16" s="44"/>
      <c r="LY16" s="21"/>
      <c r="LZ16" s="38"/>
      <c r="MA16" s="21"/>
      <c r="MB16" s="38"/>
      <c r="MC16" s="21"/>
      <c r="MD16" s="21"/>
      <c r="ME16" s="21"/>
      <c r="MF16" s="38"/>
      <c r="MG16" s="44"/>
      <c r="MH16" s="21"/>
      <c r="MI16" s="38"/>
      <c r="MJ16" s="21"/>
      <c r="MK16" s="38"/>
      <c r="ML16" s="21"/>
      <c r="MM16" s="21"/>
      <c r="MN16" s="21"/>
      <c r="MO16" s="38"/>
      <c r="MP16" s="44"/>
      <c r="MQ16" s="21"/>
      <c r="MR16" s="38"/>
      <c r="MS16" s="21"/>
      <c r="MT16" s="38"/>
      <c r="MU16" s="21"/>
      <c r="MV16" s="21"/>
      <c r="MW16" s="21"/>
      <c r="MX16" s="38"/>
      <c r="MY16" s="44"/>
      <c r="MZ16" s="21"/>
      <c r="NA16" s="38"/>
      <c r="NB16" s="21"/>
      <c r="NC16" s="38"/>
      <c r="ND16" s="21"/>
      <c r="NE16" s="21"/>
      <c r="NF16" s="21"/>
      <c r="NG16" s="38"/>
      <c r="NH16" s="44"/>
    </row>
    <row r="17" spans="1:372" ht="15">
      <c r="A17" s="89" t="s">
        <v>1833</v>
      </c>
      <c r="D17"/>
      <c r="E17" s="1" t="s">
        <v>187</v>
      </c>
      <c r="F17" s="400">
        <v>310.49999999999994</v>
      </c>
      <c r="G17" s="1" t="s">
        <v>183</v>
      </c>
      <c r="H17" s="115"/>
      <c r="I17" s="1" t="s">
        <v>184</v>
      </c>
      <c r="J17" s="115"/>
      <c r="K17" s="1" t="s">
        <v>185</v>
      </c>
      <c r="N17" s="1" t="s">
        <v>187</v>
      </c>
      <c r="O17" s="18">
        <v>197</v>
      </c>
      <c r="P17" s="1" t="s">
        <v>183</v>
      </c>
      <c r="Q17" s="18"/>
      <c r="R17" s="1" t="s">
        <v>184</v>
      </c>
      <c r="S17" s="18"/>
      <c r="T17" s="1" t="s">
        <v>185</v>
      </c>
      <c r="W17" s="1" t="s">
        <v>187</v>
      </c>
      <c r="X17" s="18">
        <v>495.60000000000036</v>
      </c>
      <c r="Y17" s="1" t="s">
        <v>183</v>
      </c>
      <c r="Z17" s="18">
        <v>463.29999999999995</v>
      </c>
      <c r="AA17" s="1" t="s">
        <v>184</v>
      </c>
      <c r="AB17" s="18">
        <v>623.20000000000095</v>
      </c>
      <c r="AC17" s="1" t="s">
        <v>185</v>
      </c>
      <c r="AF17" s="1" t="s">
        <v>187</v>
      </c>
      <c r="AG17" s="18">
        <v>352.30000000000041</v>
      </c>
      <c r="AH17" s="1" t="s">
        <v>183</v>
      </c>
      <c r="AI17" s="18">
        <v>164.5</v>
      </c>
      <c r="AJ17" s="1" t="s">
        <v>184</v>
      </c>
      <c r="AK17" s="18">
        <v>285.70000000000073</v>
      </c>
      <c r="AL17" s="1" t="s">
        <v>185</v>
      </c>
      <c r="AO17" s="1" t="s">
        <v>187</v>
      </c>
      <c r="AP17" s="18">
        <v>24</v>
      </c>
      <c r="AQ17" s="1" t="s">
        <v>183</v>
      </c>
      <c r="AR17" s="1">
        <v>526.39999999999986</v>
      </c>
      <c r="AS17" s="1" t="s">
        <v>184</v>
      </c>
      <c r="AT17" s="18">
        <v>229.49999999999955</v>
      </c>
      <c r="AU17" s="1" t="s">
        <v>185</v>
      </c>
      <c r="AX17" s="1" t="s">
        <v>187</v>
      </c>
      <c r="AY17" s="18">
        <v>834.40000000000009</v>
      </c>
      <c r="AZ17" s="1" t="s">
        <v>183</v>
      </c>
      <c r="BA17" s="18">
        <v>489.50000000000045</v>
      </c>
      <c r="BB17" s="1" t="s">
        <v>184</v>
      </c>
      <c r="BC17" s="18">
        <v>887.599999999999</v>
      </c>
      <c r="BD17" s="1" t="s">
        <v>185</v>
      </c>
      <c r="BG17" s="1" t="s">
        <v>187</v>
      </c>
      <c r="BH17" s="18">
        <v>219.89999999999782</v>
      </c>
      <c r="BI17" s="1" t="s">
        <v>183</v>
      </c>
      <c r="BJ17" s="18">
        <v>894.80000000000018</v>
      </c>
      <c r="BK17" s="1" t="s">
        <v>184</v>
      </c>
      <c r="BL17" s="18">
        <v>911.49999999999955</v>
      </c>
      <c r="BM17" s="1" t="s">
        <v>185</v>
      </c>
      <c r="BP17" s="1" t="s">
        <v>187</v>
      </c>
      <c r="BQ17" s="18">
        <v>404.00000000000091</v>
      </c>
      <c r="BR17" s="1" t="s">
        <v>183</v>
      </c>
      <c r="BS17" s="18">
        <v>532.10000000000036</v>
      </c>
      <c r="BT17" s="1" t="s">
        <v>184</v>
      </c>
      <c r="BU17" s="18">
        <v>501.89999999999873</v>
      </c>
      <c r="BV17" s="1" t="s">
        <v>185</v>
      </c>
      <c r="BY17" s="1" t="s">
        <v>187</v>
      </c>
      <c r="BZ17" s="401">
        <v>3.5999999999949068</v>
      </c>
      <c r="CA17" s="1" t="s">
        <v>183</v>
      </c>
      <c r="CB17" s="18">
        <v>361.10000000000082</v>
      </c>
      <c r="CC17" s="1" t="s">
        <v>184</v>
      </c>
      <c r="CD17" s="18">
        <v>524.09999999999945</v>
      </c>
      <c r="CE17" s="1" t="s">
        <v>185</v>
      </c>
      <c r="CH17" s="1" t="s">
        <v>187</v>
      </c>
      <c r="CJ17" s="1" t="s">
        <v>183</v>
      </c>
      <c r="CK17" s="18">
        <v>326.70000000000073</v>
      </c>
      <c r="CL17" s="1" t="s">
        <v>184</v>
      </c>
      <c r="CM17" s="18">
        <v>537.09999999999854</v>
      </c>
      <c r="CN17" s="1" t="s">
        <v>185</v>
      </c>
      <c r="CQ17" s="1" t="s">
        <v>187</v>
      </c>
      <c r="CS17" s="1" t="s">
        <v>183</v>
      </c>
      <c r="CT17" s="18">
        <v>352.30000000000018</v>
      </c>
      <c r="CU17" s="1" t="s">
        <v>184</v>
      </c>
      <c r="CV17" s="18">
        <v>306.79999999999836</v>
      </c>
      <c r="CW17" s="1" t="s">
        <v>185</v>
      </c>
      <c r="CZ17" s="1" t="s">
        <v>187</v>
      </c>
      <c r="DA17" s="18">
        <v>63.799999999997453</v>
      </c>
      <c r="DB17" s="1" t="s">
        <v>183</v>
      </c>
      <c r="DC17" s="18">
        <v>265.30000000000018</v>
      </c>
      <c r="DD17" s="1" t="s">
        <v>184</v>
      </c>
      <c r="DE17" s="18">
        <v>381.39999999999873</v>
      </c>
      <c r="DF17" s="1" t="s">
        <v>185</v>
      </c>
      <c r="DI17" s="1" t="s">
        <v>187</v>
      </c>
      <c r="DK17" s="1" t="s">
        <v>183</v>
      </c>
      <c r="DL17" s="18">
        <v>124.90000000000055</v>
      </c>
      <c r="DM17" s="1" t="s">
        <v>184</v>
      </c>
      <c r="DN17" s="18">
        <v>394.199999999998</v>
      </c>
      <c r="DO17" s="1" t="s">
        <v>185</v>
      </c>
      <c r="DR17" s="1" t="s">
        <v>187</v>
      </c>
      <c r="DS17" s="18">
        <v>252.79999999999745</v>
      </c>
      <c r="DT17" s="1" t="s">
        <v>183</v>
      </c>
      <c r="DU17" s="18">
        <v>355.10000000000036</v>
      </c>
      <c r="DV17" s="1" t="s">
        <v>184</v>
      </c>
      <c r="DW17" s="18">
        <v>239.19999999999891</v>
      </c>
      <c r="DX17" s="1" t="s">
        <v>185</v>
      </c>
      <c r="EA17" s="1" t="s">
        <v>187</v>
      </c>
      <c r="EC17" s="1" t="s">
        <v>183</v>
      </c>
      <c r="ED17" s="18">
        <v>815.24999999999909</v>
      </c>
      <c r="EE17" s="1" t="s">
        <v>184</v>
      </c>
      <c r="EF17" s="18"/>
      <c r="EG17" s="1" t="s">
        <v>185</v>
      </c>
      <c r="EJ17" s="1" t="s">
        <v>187</v>
      </c>
      <c r="EL17" s="1" t="s">
        <v>183</v>
      </c>
      <c r="EM17" s="18">
        <v>388.29999999999563</v>
      </c>
      <c r="EN17" s="1" t="s">
        <v>184</v>
      </c>
      <c r="EO17" s="18"/>
      <c r="EP17" s="1" t="s">
        <v>185</v>
      </c>
      <c r="ES17" s="1" t="s">
        <v>187</v>
      </c>
      <c r="EU17" s="1" t="s">
        <v>183</v>
      </c>
      <c r="EV17" s="18">
        <v>341.10000000000036</v>
      </c>
      <c r="EW17" s="1" t="s">
        <v>184</v>
      </c>
      <c r="EX17" s="18"/>
      <c r="EY17" s="1" t="s">
        <v>185</v>
      </c>
      <c r="FB17" s="1" t="s">
        <v>187</v>
      </c>
      <c r="FC17" s="401">
        <v>0</v>
      </c>
      <c r="FD17" s="1" t="s">
        <v>183</v>
      </c>
      <c r="FE17" s="18">
        <v>511.60000000000127</v>
      </c>
      <c r="FF17" s="1" t="s">
        <v>184</v>
      </c>
      <c r="FG17" s="18"/>
      <c r="FH17" s="1" t="s">
        <v>185</v>
      </c>
      <c r="FK17" s="1" t="s">
        <v>187</v>
      </c>
      <c r="FL17" s="18">
        <v>487.19999999999891</v>
      </c>
      <c r="FM17" s="1" t="s">
        <v>183</v>
      </c>
      <c r="FN17" s="18">
        <v>671.79999999999927</v>
      </c>
      <c r="FO17" s="1" t="s">
        <v>184</v>
      </c>
      <c r="FP17" s="18"/>
      <c r="FQ17" s="1" t="s">
        <v>185</v>
      </c>
      <c r="FT17" s="1" t="s">
        <v>187</v>
      </c>
      <c r="FV17" s="1" t="s">
        <v>183</v>
      </c>
      <c r="FW17" s="18">
        <v>428.5</v>
      </c>
      <c r="FX17" s="1" t="s">
        <v>184</v>
      </c>
      <c r="FY17" s="18"/>
      <c r="FZ17" s="1" t="s">
        <v>185</v>
      </c>
      <c r="GC17" s="1" t="s">
        <v>187</v>
      </c>
      <c r="GE17" s="1" t="s">
        <v>183</v>
      </c>
      <c r="GF17" s="18">
        <v>250.5</v>
      </c>
      <c r="GG17" s="1" t="s">
        <v>184</v>
      </c>
      <c r="GH17" s="18"/>
      <c r="GI17" s="1" t="s">
        <v>185</v>
      </c>
      <c r="GL17" s="1" t="s">
        <v>187</v>
      </c>
      <c r="GM17" s="18">
        <v>1368.8999999999978</v>
      </c>
      <c r="GN17" s="1" t="s">
        <v>183</v>
      </c>
      <c r="GO17" s="18">
        <v>1600.7999999999938</v>
      </c>
      <c r="GP17" s="1" t="s">
        <v>184</v>
      </c>
      <c r="GQ17" s="18"/>
      <c r="GR17" s="1" t="s">
        <v>185</v>
      </c>
      <c r="GU17" s="1" t="s">
        <v>187</v>
      </c>
      <c r="GW17" s="1" t="s">
        <v>183</v>
      </c>
      <c r="GY17" s="1" t="s">
        <v>184</v>
      </c>
      <c r="HA17" s="1" t="s">
        <v>185</v>
      </c>
      <c r="HD17" s="1" t="s">
        <v>187</v>
      </c>
      <c r="HE17" s="18">
        <v>556.5</v>
      </c>
      <c r="HF17" s="1" t="s">
        <v>183</v>
      </c>
      <c r="HG17" s="18">
        <v>613.79999999999563</v>
      </c>
      <c r="HH17" s="1" t="s">
        <v>184</v>
      </c>
      <c r="HI17" s="18"/>
      <c r="HJ17" s="1" t="s">
        <v>185</v>
      </c>
      <c r="HM17" s="1" t="s">
        <v>187</v>
      </c>
      <c r="HO17" s="1" t="s">
        <v>183</v>
      </c>
      <c r="HP17" s="18">
        <v>427.89999999999964</v>
      </c>
      <c r="HQ17" s="1" t="s">
        <v>184</v>
      </c>
      <c r="HR17" s="18"/>
      <c r="HS17" s="1" t="s">
        <v>185</v>
      </c>
      <c r="HV17" s="1" t="s">
        <v>187</v>
      </c>
      <c r="HW17" s="18">
        <v>3791.9999999999982</v>
      </c>
      <c r="HX17" s="1" t="s">
        <v>183</v>
      </c>
      <c r="HY17" s="18">
        <v>3530.5999999999894</v>
      </c>
      <c r="HZ17" s="1" t="s">
        <v>184</v>
      </c>
      <c r="IA17" s="18"/>
      <c r="IB17" s="1" t="s">
        <v>185</v>
      </c>
      <c r="IE17" s="1" t="s">
        <v>187</v>
      </c>
      <c r="IG17" s="1" t="s">
        <v>183</v>
      </c>
      <c r="II17" s="1" t="s">
        <v>184</v>
      </c>
      <c r="IK17" s="1" t="s">
        <v>185</v>
      </c>
      <c r="IN17" s="1" t="s">
        <v>187</v>
      </c>
      <c r="IP17" s="1" t="s">
        <v>183</v>
      </c>
      <c r="IQ17" s="18">
        <v>168.59999999999854</v>
      </c>
      <c r="IR17" s="1" t="s">
        <v>184</v>
      </c>
      <c r="IS17" s="18"/>
      <c r="IT17" s="1" t="s">
        <v>185</v>
      </c>
      <c r="IW17" s="1" t="s">
        <v>187</v>
      </c>
      <c r="IX17" s="18">
        <v>80.500000000000455</v>
      </c>
      <c r="IY17" s="1" t="s">
        <v>183</v>
      </c>
      <c r="IZ17" s="18">
        <v>294.69999999999709</v>
      </c>
      <c r="JA17" s="1" t="s">
        <v>184</v>
      </c>
      <c r="JB17" s="18"/>
      <c r="JC17" s="1" t="s">
        <v>185</v>
      </c>
      <c r="JF17" s="1" t="s">
        <v>187</v>
      </c>
      <c r="JG17" s="401">
        <v>350.5</v>
      </c>
      <c r="JH17" s="1" t="s">
        <v>183</v>
      </c>
      <c r="JI17" s="18">
        <v>395.99999999999636</v>
      </c>
      <c r="JJ17" s="1" t="s">
        <v>184</v>
      </c>
      <c r="JK17" s="18"/>
      <c r="JL17" s="1" t="s">
        <v>185</v>
      </c>
      <c r="JO17" s="1" t="s">
        <v>187</v>
      </c>
      <c r="JQ17" s="1" t="s">
        <v>183</v>
      </c>
      <c r="JS17" s="1" t="s">
        <v>184</v>
      </c>
      <c r="JU17" s="1" t="s">
        <v>185</v>
      </c>
      <c r="JX17" s="1" t="s">
        <v>187</v>
      </c>
      <c r="JZ17" s="1" t="s">
        <v>183</v>
      </c>
      <c r="KA17" s="18">
        <v>2404.3999999999833</v>
      </c>
      <c r="KB17" s="1" t="s">
        <v>184</v>
      </c>
      <c r="KC17" s="18">
        <v>2422.7500000001091</v>
      </c>
      <c r="KD17" s="1" t="s">
        <v>185</v>
      </c>
      <c r="KG17" s="1" t="s">
        <v>187</v>
      </c>
      <c r="KH17" s="401">
        <v>54</v>
      </c>
      <c r="KI17" s="1" t="s">
        <v>183</v>
      </c>
      <c r="KJ17" s="18">
        <v>196.799999999992</v>
      </c>
      <c r="KK17" s="1" t="s">
        <v>184</v>
      </c>
      <c r="KL17" s="18"/>
      <c r="KM17" s="1" t="s">
        <v>185</v>
      </c>
      <c r="KP17" s="1" t="s">
        <v>187</v>
      </c>
      <c r="KR17" s="1" t="s">
        <v>183</v>
      </c>
      <c r="KT17" s="1" t="s">
        <v>184</v>
      </c>
      <c r="KV17" s="1" t="s">
        <v>185</v>
      </c>
      <c r="KY17" s="1" t="s">
        <v>187</v>
      </c>
      <c r="LA17" s="1" t="s">
        <v>183</v>
      </c>
      <c r="LC17" s="1" t="s">
        <v>184</v>
      </c>
      <c r="LE17" s="1" t="s">
        <v>185</v>
      </c>
      <c r="LH17" s="1" t="s">
        <v>187</v>
      </c>
      <c r="LJ17" s="1" t="s">
        <v>183</v>
      </c>
      <c r="LL17" s="1" t="s">
        <v>184</v>
      </c>
      <c r="LM17" s="18"/>
      <c r="LN17" s="1" t="s">
        <v>185</v>
      </c>
      <c r="LQ17" s="1" t="s">
        <v>187</v>
      </c>
      <c r="LR17" s="18">
        <v>285.70000000000073</v>
      </c>
      <c r="LS17" s="1" t="s">
        <v>183</v>
      </c>
      <c r="LT17" s="18">
        <v>493.45000000000437</v>
      </c>
      <c r="LU17" s="1" t="s">
        <v>184</v>
      </c>
      <c r="LV17" s="18"/>
      <c r="LW17" s="1" t="s">
        <v>185</v>
      </c>
      <c r="LZ17" s="1" t="s">
        <v>187</v>
      </c>
      <c r="MB17" s="1" t="s">
        <v>183</v>
      </c>
      <c r="MD17" s="1" t="s">
        <v>184</v>
      </c>
      <c r="MF17" s="1" t="s">
        <v>185</v>
      </c>
      <c r="MI17" s="1" t="s">
        <v>187</v>
      </c>
      <c r="MK17" s="1" t="s">
        <v>183</v>
      </c>
      <c r="ML17" s="18">
        <v>757.09999999999491</v>
      </c>
      <c r="MM17" s="1" t="s">
        <v>184</v>
      </c>
      <c r="MN17" s="18">
        <v>1116.6000000000058</v>
      </c>
      <c r="MO17" s="1" t="s">
        <v>185</v>
      </c>
      <c r="MR17" s="1" t="s">
        <v>187</v>
      </c>
      <c r="MS17" s="18">
        <v>312.49999999999636</v>
      </c>
      <c r="MT17" s="1" t="s">
        <v>183</v>
      </c>
      <c r="MU17">
        <v>203.00000000000728</v>
      </c>
      <c r="MV17" s="1" t="s">
        <v>184</v>
      </c>
      <c r="MX17" s="1" t="s">
        <v>185</v>
      </c>
      <c r="NA17" s="1" t="s">
        <v>187</v>
      </c>
      <c r="NC17" s="1" t="s">
        <v>183</v>
      </c>
      <c r="ND17" s="402">
        <v>1320.3500000000022</v>
      </c>
      <c r="NE17" s="1" t="s">
        <v>184</v>
      </c>
      <c r="NF17" s="402"/>
      <c r="NG17" s="1" t="s">
        <v>185</v>
      </c>
      <c r="NH17" s="43"/>
    </row>
    <row r="18" spans="1:372" ht="18">
      <c r="A18" s="93" t="s">
        <v>3668</v>
      </c>
      <c r="B18" s="49">
        <f>SUM(D18:AAP18)</f>
        <v>30087.312500000069</v>
      </c>
      <c r="D18"/>
      <c r="E18" s="9">
        <f>D17*0.25</f>
        <v>0</v>
      </c>
      <c r="F18" s="18"/>
      <c r="G18" s="9">
        <f>F17*0.5</f>
        <v>155.24999999999997</v>
      </c>
      <c r="I18" s="9">
        <f>H17*0.75</f>
        <v>0</v>
      </c>
      <c r="K18" s="9">
        <f>J17*1</f>
        <v>0</v>
      </c>
      <c r="N18" s="9">
        <f>M17*0.25</f>
        <v>0</v>
      </c>
      <c r="P18" s="9">
        <f>O17*0.5</f>
        <v>98.5</v>
      </c>
      <c r="R18" s="9">
        <f>Q17*0.75</f>
        <v>0</v>
      </c>
      <c r="T18" s="9">
        <f>S17*1</f>
        <v>0</v>
      </c>
      <c r="W18" s="9">
        <f>V17*0.25</f>
        <v>0</v>
      </c>
      <c r="Y18" s="9">
        <f>X17*0.5</f>
        <v>247.80000000000018</v>
      </c>
      <c r="Z18" s="18"/>
      <c r="AA18" s="9">
        <f>Z17*0.75</f>
        <v>347.47499999999997</v>
      </c>
      <c r="AC18" s="9">
        <f>AB17*1</f>
        <v>623.20000000000095</v>
      </c>
      <c r="AF18" s="9">
        <f>AE17*0.25</f>
        <v>0</v>
      </c>
      <c r="AH18" s="9">
        <f>AG17*0.5</f>
        <v>176.1500000000002</v>
      </c>
      <c r="AJ18" s="9">
        <f>AI17*0.75</f>
        <v>123.375</v>
      </c>
      <c r="AL18" s="9">
        <f>AK17*1</f>
        <v>285.70000000000073</v>
      </c>
      <c r="AO18" s="9">
        <f>AN17*0.25</f>
        <v>0</v>
      </c>
      <c r="AQ18" s="9">
        <f>AP17*0.5</f>
        <v>12</v>
      </c>
      <c r="AS18" s="9">
        <f>AR17*0.75</f>
        <v>394.7999999999999</v>
      </c>
      <c r="AU18" s="9">
        <f>AT17*1</f>
        <v>229.49999999999955</v>
      </c>
      <c r="AX18" s="9">
        <f>AW17*0.25</f>
        <v>0</v>
      </c>
      <c r="AY18"/>
      <c r="AZ18" s="9">
        <f>AY17*0.5</f>
        <v>417.20000000000005</v>
      </c>
      <c r="BB18" s="9">
        <f>BA17*0.75</f>
        <v>367.12500000000034</v>
      </c>
      <c r="BD18" s="9">
        <f>BC17*1</f>
        <v>887.599999999999</v>
      </c>
      <c r="BG18" s="9">
        <f>BF17*0.25</f>
        <v>0</v>
      </c>
      <c r="BI18" s="9">
        <f>BH17*0.5</f>
        <v>109.94999999999891</v>
      </c>
      <c r="BK18" s="9">
        <f>BJ17*0.75</f>
        <v>671.10000000000014</v>
      </c>
      <c r="BM18" s="9">
        <f>BL17*1</f>
        <v>911.49999999999955</v>
      </c>
      <c r="BP18" s="9">
        <f>BO17*0.25</f>
        <v>0</v>
      </c>
      <c r="BR18" s="9">
        <f>BQ17*0.5</f>
        <v>202.00000000000045</v>
      </c>
      <c r="BT18" s="9">
        <f>BS17*0.75</f>
        <v>399.07500000000027</v>
      </c>
      <c r="BV18" s="9">
        <f>BU17*1</f>
        <v>501.89999999999873</v>
      </c>
      <c r="BY18" s="9">
        <f>BX17*0.25</f>
        <v>0</v>
      </c>
      <c r="CA18" s="9">
        <f>BZ17*0.5</f>
        <v>1.7999999999974534</v>
      </c>
      <c r="CC18" s="9">
        <f>CB17*0.75</f>
        <v>270.82500000000061</v>
      </c>
      <c r="CE18" s="9">
        <f t="shared" ref="CE18" si="18">CD17*1</f>
        <v>524.09999999999945</v>
      </c>
      <c r="CH18" s="9">
        <f>CG17*0.25</f>
        <v>0</v>
      </c>
      <c r="CJ18" s="9">
        <f>CI17*0.5</f>
        <v>0</v>
      </c>
      <c r="CL18" s="9">
        <f>CK17*0.75</f>
        <v>245.02500000000055</v>
      </c>
      <c r="CN18" s="9">
        <f t="shared" ref="CN18" si="19">CM17*1</f>
        <v>537.09999999999854</v>
      </c>
      <c r="CQ18" s="9">
        <f>CP17*0.25</f>
        <v>0</v>
      </c>
      <c r="CS18" s="9">
        <f>CR17*0.5</f>
        <v>0</v>
      </c>
      <c r="CU18" s="9">
        <f>CT17*0.75</f>
        <v>264.22500000000014</v>
      </c>
      <c r="CW18" s="9">
        <f t="shared" ref="CW18" si="20">CV17*1</f>
        <v>306.79999999999836</v>
      </c>
      <c r="CZ18" s="9">
        <f>CY17*0.25</f>
        <v>0</v>
      </c>
      <c r="DB18" s="9">
        <f>DA17*0.5</f>
        <v>31.899999999998727</v>
      </c>
      <c r="DD18" s="9">
        <f>DC17*0.75</f>
        <v>198.97500000000014</v>
      </c>
      <c r="DF18" s="9">
        <f t="shared" ref="DF18" si="21">DE17*1</f>
        <v>381.39999999999873</v>
      </c>
      <c r="DI18" s="9">
        <f>DH17*0.25</f>
        <v>0</v>
      </c>
      <c r="DK18" s="9">
        <f>DJ17*0.5</f>
        <v>0</v>
      </c>
      <c r="DM18" s="9">
        <f>DL17*0.75</f>
        <v>93.675000000000409</v>
      </c>
      <c r="DO18" s="9">
        <f t="shared" ref="DO18" si="22">DN17*1</f>
        <v>394.199999999998</v>
      </c>
      <c r="DR18" s="9">
        <f>DQ17*0.25</f>
        <v>0</v>
      </c>
      <c r="DT18" s="9">
        <f>DS17*0.5</f>
        <v>126.39999999999873</v>
      </c>
      <c r="DV18" s="9">
        <f>DU17*0.75</f>
        <v>266.32500000000027</v>
      </c>
      <c r="DX18" s="9">
        <f t="shared" ref="DX18" si="23">DW17*1</f>
        <v>239.19999999999891</v>
      </c>
      <c r="EA18" s="9">
        <f>DZ17*0.25</f>
        <v>0</v>
      </c>
      <c r="EC18" s="9">
        <f>EB17*0.5</f>
        <v>0</v>
      </c>
      <c r="EE18" s="9">
        <f>ED17*0.75</f>
        <v>611.43749999999932</v>
      </c>
      <c r="EG18" s="9">
        <f>EF17*1</f>
        <v>0</v>
      </c>
      <c r="EJ18" s="9">
        <f>EI17*0.25</f>
        <v>0</v>
      </c>
      <c r="EL18" s="9">
        <f>EK17*0.5</f>
        <v>0</v>
      </c>
      <c r="EN18" s="9">
        <f>EM17*0.75</f>
        <v>291.22499999999673</v>
      </c>
      <c r="EP18" s="9">
        <f>EO17*1</f>
        <v>0</v>
      </c>
      <c r="ES18" s="9">
        <f>ER17*0.25</f>
        <v>0</v>
      </c>
      <c r="EU18" s="9">
        <f>ET17*0.5</f>
        <v>0</v>
      </c>
      <c r="EW18" s="9">
        <f>EV17*0.75</f>
        <v>255.82500000000027</v>
      </c>
      <c r="EY18" s="9">
        <f>EX17*1</f>
        <v>0</v>
      </c>
      <c r="FB18" s="9">
        <f>FA17*0.25</f>
        <v>0</v>
      </c>
      <c r="FD18" s="9">
        <f>FC17*0.5</f>
        <v>0</v>
      </c>
      <c r="FF18" s="9">
        <f>FE17*0.75</f>
        <v>383.70000000000095</v>
      </c>
      <c r="FH18" s="9">
        <f>FG17*1</f>
        <v>0</v>
      </c>
      <c r="FK18" s="9">
        <f>FJ17*0.25</f>
        <v>0</v>
      </c>
      <c r="FM18" s="9">
        <f>FL17*0.5</f>
        <v>243.59999999999945</v>
      </c>
      <c r="FO18" s="9">
        <f>FN17*0.75</f>
        <v>503.84999999999945</v>
      </c>
      <c r="FQ18" s="9">
        <f>FP17*1</f>
        <v>0</v>
      </c>
      <c r="FT18" s="9">
        <f>FS17*0.25</f>
        <v>0</v>
      </c>
      <c r="FV18" s="9">
        <f>FU17*0.5</f>
        <v>0</v>
      </c>
      <c r="FX18" s="9">
        <f>FW17*0.75</f>
        <v>321.375</v>
      </c>
      <c r="FZ18" s="9">
        <f>FY17*1</f>
        <v>0</v>
      </c>
      <c r="GC18" s="9">
        <f>GB17*0.25</f>
        <v>0</v>
      </c>
      <c r="GE18" s="9">
        <f>GD17*0.5</f>
        <v>0</v>
      </c>
      <c r="GG18" s="9">
        <f>GF17*0.75</f>
        <v>187.875</v>
      </c>
      <c r="GI18" s="9">
        <f>GH17*1</f>
        <v>0</v>
      </c>
      <c r="GL18" s="9">
        <f>GK17*0.25</f>
        <v>0</v>
      </c>
      <c r="GN18" s="9">
        <f>GM17*0.5</f>
        <v>684.44999999999891</v>
      </c>
      <c r="GP18" s="9">
        <f>GO17*0.75</f>
        <v>1200.5999999999954</v>
      </c>
      <c r="GR18" s="9">
        <f>GQ17*1</f>
        <v>0</v>
      </c>
      <c r="GU18" s="9">
        <f>GT17*0.25</f>
        <v>0</v>
      </c>
      <c r="GW18" s="9">
        <f>GV17*0.5</f>
        <v>0</v>
      </c>
      <c r="GY18" s="9">
        <f>GX17*0.75</f>
        <v>0</v>
      </c>
      <c r="HA18" s="9">
        <f>GZ17*1</f>
        <v>0</v>
      </c>
      <c r="HD18" s="9">
        <f>HC17*0.25</f>
        <v>0</v>
      </c>
      <c r="HF18" s="9">
        <f>HE17*0.5</f>
        <v>278.25</v>
      </c>
      <c r="HH18" s="9">
        <f>HG17*0.75</f>
        <v>460.34999999999673</v>
      </c>
      <c r="HJ18" s="9">
        <f>HI17*1</f>
        <v>0</v>
      </c>
      <c r="HM18" s="9">
        <f>HL17*0.25</f>
        <v>0</v>
      </c>
      <c r="HO18" s="9">
        <f>HN17*0.5</f>
        <v>0</v>
      </c>
      <c r="HQ18" s="9">
        <f>HP17*0.75</f>
        <v>320.92499999999973</v>
      </c>
      <c r="HS18" s="9">
        <f>HR17*1</f>
        <v>0</v>
      </c>
      <c r="HV18" s="9">
        <f>HU17*0.25</f>
        <v>0</v>
      </c>
      <c r="HX18" s="9">
        <f>HW17*0.5</f>
        <v>1895.9999999999991</v>
      </c>
      <c r="HZ18" s="9">
        <f>HY17*0.75</f>
        <v>2647.9499999999921</v>
      </c>
      <c r="IB18" s="9">
        <f>IA17*1</f>
        <v>0</v>
      </c>
      <c r="IE18" s="9">
        <f>ID17*0.25</f>
        <v>0</v>
      </c>
      <c r="IG18" s="9">
        <f>IF17*0.5</f>
        <v>0</v>
      </c>
      <c r="II18" s="9">
        <f>IH17*0.75</f>
        <v>0</v>
      </c>
      <c r="IK18" s="9">
        <f>IJ17*1</f>
        <v>0</v>
      </c>
      <c r="IN18" s="9">
        <f>IM17*0.25</f>
        <v>0</v>
      </c>
      <c r="IP18" s="9">
        <f>IO17*0.5</f>
        <v>0</v>
      </c>
      <c r="IR18" s="9">
        <f>IQ17*0.75</f>
        <v>126.44999999999891</v>
      </c>
      <c r="IT18" s="9">
        <f>IS17*1</f>
        <v>0</v>
      </c>
      <c r="IW18" s="9">
        <f>IV17*0.25</f>
        <v>0</v>
      </c>
      <c r="IY18" s="9">
        <f>IX17*0.5</f>
        <v>40.250000000000227</v>
      </c>
      <c r="JA18" s="9">
        <f>IZ17*0.75</f>
        <v>221.02499999999782</v>
      </c>
      <c r="JC18" s="9">
        <f>JB17*1</f>
        <v>0</v>
      </c>
      <c r="JF18" s="9">
        <f>JE17*0.25</f>
        <v>0</v>
      </c>
      <c r="JH18" s="9">
        <f>JG17*0.5</f>
        <v>175.25</v>
      </c>
      <c r="JJ18" s="9">
        <f>JI17*0.75</f>
        <v>296.99999999999727</v>
      </c>
      <c r="JL18" s="9">
        <f>JK17*1</f>
        <v>0</v>
      </c>
      <c r="JO18" s="9">
        <f>JN17*0.25</f>
        <v>0</v>
      </c>
      <c r="JQ18" s="9">
        <f>JP17*0.5</f>
        <v>0</v>
      </c>
      <c r="JS18" s="9">
        <f>JR17*0.75</f>
        <v>0</v>
      </c>
      <c r="JU18" s="9">
        <f>JT17*1</f>
        <v>0</v>
      </c>
      <c r="JX18" s="9">
        <f>JW17*0.25</f>
        <v>0</v>
      </c>
      <c r="JZ18" s="9">
        <f>JY17*0.5</f>
        <v>0</v>
      </c>
      <c r="KB18" s="9">
        <f>KA17*0.75</f>
        <v>1803.2999999999874</v>
      </c>
      <c r="KD18" s="9">
        <f>KC17*1</f>
        <v>2422.7500000001091</v>
      </c>
      <c r="KG18" s="9">
        <f>KF17*0.25</f>
        <v>0</v>
      </c>
      <c r="KI18" s="9">
        <f>KH17*0.5</f>
        <v>27</v>
      </c>
      <c r="KK18" s="9">
        <f>KJ17*0.75</f>
        <v>147.599999999994</v>
      </c>
      <c r="KM18" s="9">
        <f>KL17*1</f>
        <v>0</v>
      </c>
      <c r="KP18" s="9">
        <f>KO17*0.25</f>
        <v>0</v>
      </c>
      <c r="KR18" s="9">
        <f>KQ17*0.5</f>
        <v>0</v>
      </c>
      <c r="KT18" s="9">
        <f>KS17*0.75</f>
        <v>0</v>
      </c>
      <c r="KV18" s="9">
        <f>KU17*1</f>
        <v>0</v>
      </c>
      <c r="KY18" s="9">
        <f>KX17*0.25</f>
        <v>0</v>
      </c>
      <c r="LA18" s="9">
        <f>KZ17*0.5</f>
        <v>0</v>
      </c>
      <c r="LC18" s="9">
        <f>LB17*0.75</f>
        <v>0</v>
      </c>
      <c r="LE18" s="9">
        <f>LD17*1</f>
        <v>0</v>
      </c>
      <c r="LH18" s="9">
        <f>LG17*0.25</f>
        <v>0</v>
      </c>
      <c r="LJ18" s="9">
        <f>LI17*0.5</f>
        <v>0</v>
      </c>
      <c r="LL18" s="9">
        <f>LK17*0.75</f>
        <v>0</v>
      </c>
      <c r="LN18" s="9">
        <f>LM17*1</f>
        <v>0</v>
      </c>
      <c r="LQ18" s="9">
        <f>LP17*0.25</f>
        <v>0</v>
      </c>
      <c r="LS18" s="9">
        <f>LR17*0.5</f>
        <v>142.85000000000036</v>
      </c>
      <c r="LU18" s="9">
        <f>LT17*0.75</f>
        <v>370.08750000000327</v>
      </c>
      <c r="LW18" s="9">
        <f>LV17*1</f>
        <v>0</v>
      </c>
      <c r="LZ18" s="9">
        <f>LY17*0.25</f>
        <v>0</v>
      </c>
      <c r="MB18" s="9">
        <f>MA17*0.5</f>
        <v>0</v>
      </c>
      <c r="MD18" s="9">
        <f>MC17*0.75</f>
        <v>0</v>
      </c>
      <c r="MF18" s="9">
        <f>ME17*1</f>
        <v>0</v>
      </c>
      <c r="MI18" s="9">
        <f>MH17*0.25</f>
        <v>0</v>
      </c>
      <c r="MK18" s="9">
        <f>MJ17*0.5</f>
        <v>0</v>
      </c>
      <c r="MM18" s="9">
        <f>ML17*0.75</f>
        <v>567.82499999999618</v>
      </c>
      <c r="MO18" s="9">
        <f>MN17*1</f>
        <v>1116.6000000000058</v>
      </c>
      <c r="MR18" s="9">
        <f>MQ17*0.25</f>
        <v>0</v>
      </c>
      <c r="MT18" s="9">
        <f>MS17*0.5</f>
        <v>156.24999999999818</v>
      </c>
      <c r="MV18" s="9">
        <f>MU17*0.75</f>
        <v>152.25000000000546</v>
      </c>
      <c r="MX18" s="9">
        <f>MW17*1</f>
        <v>0</v>
      </c>
      <c r="NA18" s="9">
        <f>MZ17*0.25</f>
        <v>0</v>
      </c>
      <c r="NC18" s="9">
        <f>NB17*0.5</f>
        <v>0</v>
      </c>
      <c r="NE18" s="9">
        <f>ND17*0.75</f>
        <v>990.26250000000164</v>
      </c>
      <c r="NG18" s="9">
        <f>NF17*1</f>
        <v>0</v>
      </c>
      <c r="NH18" s="43"/>
    </row>
    <row r="19" spans="1:372" s="40" customFormat="1" ht="15">
      <c r="A19" s="203"/>
      <c r="B19" s="204"/>
      <c r="C19" s="205"/>
      <c r="E19" s="237"/>
      <c r="F19" s="149"/>
      <c r="L19" s="205"/>
      <c r="N19" s="237"/>
      <c r="U19" s="205"/>
      <c r="W19" s="237"/>
      <c r="Z19" s="149"/>
      <c r="AB19" s="18"/>
      <c r="AC19" s="38"/>
      <c r="AD19" s="205"/>
      <c r="AF19" s="237"/>
      <c r="AL19" s="38"/>
      <c r="AM19" s="205"/>
      <c r="AO19" s="237"/>
      <c r="AU19" s="38"/>
      <c r="AV19" s="205"/>
      <c r="AX19" s="237"/>
      <c r="BD19" s="38"/>
      <c r="BE19" s="205"/>
      <c r="BG19" s="237"/>
      <c r="BM19" s="38"/>
      <c r="BN19" s="205"/>
      <c r="BP19" s="237"/>
      <c r="BV19" s="38"/>
      <c r="BW19" s="205"/>
      <c r="BY19" s="237"/>
      <c r="CE19" s="38"/>
      <c r="CF19" s="205"/>
      <c r="CH19" s="237"/>
      <c r="CN19" s="38"/>
      <c r="CO19" s="205"/>
      <c r="CQ19" s="237"/>
      <c r="CW19" s="38"/>
      <c r="CX19" s="205"/>
      <c r="CZ19" s="237"/>
      <c r="DF19" s="38"/>
      <c r="DG19" s="205"/>
      <c r="DI19" s="237"/>
      <c r="DO19" s="38"/>
      <c r="DP19" s="205"/>
      <c r="DR19" s="237"/>
      <c r="DX19" s="38"/>
      <c r="DY19" s="205"/>
      <c r="EA19" s="237"/>
      <c r="EG19" s="38"/>
      <c r="EH19" s="205"/>
      <c r="EJ19" s="237"/>
      <c r="EP19" s="38"/>
      <c r="EQ19" s="205"/>
      <c r="ES19" s="237"/>
      <c r="EY19" s="38"/>
      <c r="EZ19" s="205"/>
      <c r="FB19" s="237"/>
      <c r="FH19" s="38"/>
      <c r="FI19" s="205"/>
      <c r="FK19" s="237"/>
      <c r="FQ19" s="38"/>
      <c r="FR19" s="205"/>
      <c r="FT19" s="237"/>
      <c r="FZ19" s="38"/>
      <c r="GA19" s="205"/>
      <c r="GC19" s="237"/>
      <c r="GI19" s="38"/>
      <c r="GJ19" s="205"/>
      <c r="GL19" s="237"/>
      <c r="GR19" s="38"/>
      <c r="GS19" s="205"/>
      <c r="GU19" s="237"/>
      <c r="HB19" s="205"/>
      <c r="HD19" s="237"/>
      <c r="HJ19" s="38"/>
      <c r="HK19" s="205"/>
      <c r="HM19" s="237"/>
      <c r="HS19" s="38"/>
      <c r="HT19" s="205"/>
      <c r="HV19" s="237"/>
      <c r="IB19" s="38"/>
      <c r="IC19" s="205"/>
      <c r="IE19" s="237"/>
      <c r="IL19" s="205"/>
      <c r="IN19" s="237"/>
      <c r="IT19" s="38"/>
      <c r="IU19" s="205"/>
      <c r="IW19" s="237"/>
      <c r="JC19" s="38"/>
      <c r="JD19" s="205"/>
      <c r="JF19" s="237"/>
      <c r="JL19" s="38"/>
      <c r="JM19" s="205"/>
      <c r="JO19" s="237"/>
      <c r="JV19" s="205"/>
      <c r="JX19" s="237"/>
      <c r="KD19" s="38"/>
      <c r="KE19" s="205"/>
      <c r="KG19" s="237"/>
      <c r="KM19" s="38"/>
      <c r="KN19" s="205"/>
      <c r="KP19" s="237"/>
      <c r="KW19" s="205"/>
      <c r="KY19" s="237"/>
      <c r="LF19" s="205"/>
      <c r="LH19" s="237"/>
      <c r="LN19" s="38"/>
      <c r="LO19" s="205"/>
      <c r="LQ19" s="237"/>
      <c r="LW19" s="38"/>
      <c r="LX19" s="205"/>
      <c r="LZ19" s="237"/>
      <c r="MG19" s="205"/>
      <c r="MI19" s="237"/>
      <c r="MO19" s="38"/>
      <c r="MP19" s="205"/>
      <c r="MR19" s="237"/>
      <c r="MX19" s="38"/>
      <c r="MY19" s="205"/>
      <c r="NA19" s="237"/>
      <c r="NG19" s="38"/>
      <c r="NH19" s="205"/>
    </row>
    <row r="20" spans="1:372" ht="15">
      <c r="A20" s="89" t="s">
        <v>1828</v>
      </c>
      <c r="D20"/>
      <c r="E20" s="1" t="s">
        <v>187</v>
      </c>
      <c r="F20" s="400">
        <v>471.1</v>
      </c>
      <c r="G20" s="1" t="s">
        <v>183</v>
      </c>
      <c r="H20" s="115"/>
      <c r="I20" s="1" t="s">
        <v>184</v>
      </c>
      <c r="J20" s="115"/>
      <c r="K20" s="1" t="s">
        <v>185</v>
      </c>
      <c r="N20" s="1" t="s">
        <v>187</v>
      </c>
      <c r="O20" s="18">
        <v>129.60000000000014</v>
      </c>
      <c r="P20" s="1" t="s">
        <v>183</v>
      </c>
      <c r="Q20" s="18"/>
      <c r="R20" s="1" t="s">
        <v>184</v>
      </c>
      <c r="S20" s="18"/>
      <c r="T20" s="1" t="s">
        <v>185</v>
      </c>
      <c r="W20" s="1" t="s">
        <v>187</v>
      </c>
      <c r="X20" s="18">
        <v>456.60000000000014</v>
      </c>
      <c r="Y20" s="1" t="s">
        <v>183</v>
      </c>
      <c r="Z20" s="18">
        <v>700.19999999999993</v>
      </c>
      <c r="AA20" s="1" t="s">
        <v>184</v>
      </c>
      <c r="AB20" s="18">
        <v>758.1999999999997</v>
      </c>
      <c r="AC20" s="1" t="s">
        <v>185</v>
      </c>
      <c r="AF20" s="1" t="s">
        <v>187</v>
      </c>
      <c r="AG20" s="18">
        <v>0</v>
      </c>
      <c r="AH20" s="1" t="s">
        <v>183</v>
      </c>
      <c r="AI20" s="18">
        <v>222.90000000000009</v>
      </c>
      <c r="AJ20" s="1" t="s">
        <v>184</v>
      </c>
      <c r="AK20" s="18">
        <v>245</v>
      </c>
      <c r="AL20" s="1" t="s">
        <v>185</v>
      </c>
      <c r="AO20" s="1" t="s">
        <v>187</v>
      </c>
      <c r="AP20" s="18">
        <v>104.59999999999945</v>
      </c>
      <c r="AQ20" s="1" t="s">
        <v>183</v>
      </c>
      <c r="AR20" s="1">
        <v>805.39999999999986</v>
      </c>
      <c r="AS20" s="1" t="s">
        <v>184</v>
      </c>
      <c r="AT20" s="18">
        <v>255.40000000000055</v>
      </c>
      <c r="AU20" s="1" t="s">
        <v>185</v>
      </c>
      <c r="AX20" s="1" t="s">
        <v>187</v>
      </c>
      <c r="AY20" s="18">
        <v>231.59999999999991</v>
      </c>
      <c r="AZ20" s="1" t="s">
        <v>183</v>
      </c>
      <c r="BA20" s="18">
        <v>854.90000000000009</v>
      </c>
      <c r="BB20" s="1" t="s">
        <v>184</v>
      </c>
      <c r="BC20" s="18">
        <v>710.29999999999973</v>
      </c>
      <c r="BD20" s="1" t="s">
        <v>185</v>
      </c>
      <c r="BG20" s="1" t="s">
        <v>187</v>
      </c>
      <c r="BH20" s="18">
        <v>808.75</v>
      </c>
      <c r="BI20" s="1" t="s">
        <v>183</v>
      </c>
      <c r="BJ20" s="18">
        <v>1105.2999999999988</v>
      </c>
      <c r="BK20" s="1" t="s">
        <v>184</v>
      </c>
      <c r="BL20" s="18">
        <v>1140.5000000000018</v>
      </c>
      <c r="BM20" s="1" t="s">
        <v>185</v>
      </c>
      <c r="BP20" s="1" t="s">
        <v>187</v>
      </c>
      <c r="BQ20" s="18">
        <v>458.39999999999918</v>
      </c>
      <c r="BR20" s="1" t="s">
        <v>183</v>
      </c>
      <c r="BS20" s="18">
        <v>520.79999999999836</v>
      </c>
      <c r="BT20" s="1" t="s">
        <v>184</v>
      </c>
      <c r="BU20" s="18">
        <v>353.20000000000073</v>
      </c>
      <c r="BV20" s="1" t="s">
        <v>185</v>
      </c>
      <c r="BY20" s="1" t="s">
        <v>187</v>
      </c>
      <c r="BZ20" s="401">
        <v>9.1000000000040018</v>
      </c>
      <c r="CA20" s="1" t="s">
        <v>183</v>
      </c>
      <c r="CB20" s="18">
        <v>334.49999999999818</v>
      </c>
      <c r="CC20" s="1" t="s">
        <v>184</v>
      </c>
      <c r="CD20" s="18">
        <v>389.79999999999927</v>
      </c>
      <c r="CE20" s="1" t="s">
        <v>185</v>
      </c>
      <c r="CH20" s="1" t="s">
        <v>187</v>
      </c>
      <c r="CJ20" s="1" t="s">
        <v>183</v>
      </c>
      <c r="CK20" s="18">
        <v>616.79999999999927</v>
      </c>
      <c r="CL20" s="1" t="s">
        <v>184</v>
      </c>
      <c r="CM20" s="18">
        <v>1171.7999999999984</v>
      </c>
      <c r="CN20" s="1" t="s">
        <v>185</v>
      </c>
      <c r="CQ20" s="1" t="s">
        <v>187</v>
      </c>
      <c r="CS20" s="1" t="s">
        <v>183</v>
      </c>
      <c r="CT20" s="18">
        <v>294.89999999999873</v>
      </c>
      <c r="CU20" s="1" t="s">
        <v>184</v>
      </c>
      <c r="CV20" s="18">
        <v>158.79999999999927</v>
      </c>
      <c r="CW20" s="1" t="s">
        <v>185</v>
      </c>
      <c r="CZ20" s="1" t="s">
        <v>187</v>
      </c>
      <c r="DA20" s="18">
        <v>85.700000000002547</v>
      </c>
      <c r="DB20" s="1" t="s">
        <v>183</v>
      </c>
      <c r="DC20" s="18">
        <v>178.5</v>
      </c>
      <c r="DD20" s="1" t="s">
        <v>184</v>
      </c>
      <c r="DE20" s="18">
        <v>306.29999999999899</v>
      </c>
      <c r="DF20" s="1" t="s">
        <v>185</v>
      </c>
      <c r="DI20" s="1" t="s">
        <v>187</v>
      </c>
      <c r="DK20" s="1" t="s">
        <v>183</v>
      </c>
      <c r="DL20" s="18">
        <v>197.99999999999909</v>
      </c>
      <c r="DM20" s="1" t="s">
        <v>184</v>
      </c>
      <c r="DN20" s="18">
        <v>195.59999999999854</v>
      </c>
      <c r="DO20" s="1" t="s">
        <v>185</v>
      </c>
      <c r="DR20" s="1" t="s">
        <v>187</v>
      </c>
      <c r="DS20" s="18">
        <v>241.30000000000291</v>
      </c>
      <c r="DT20" s="1" t="s">
        <v>183</v>
      </c>
      <c r="DU20" s="18">
        <v>463.5</v>
      </c>
      <c r="DV20" s="1" t="s">
        <v>184</v>
      </c>
      <c r="DW20" s="18">
        <v>207</v>
      </c>
      <c r="DX20" s="1" t="s">
        <v>185</v>
      </c>
      <c r="EA20" s="1" t="s">
        <v>187</v>
      </c>
      <c r="EC20" s="1" t="s">
        <v>183</v>
      </c>
      <c r="ED20" s="18">
        <v>1061.7000000000016</v>
      </c>
      <c r="EE20" s="1" t="s">
        <v>184</v>
      </c>
      <c r="EF20" s="18"/>
      <c r="EG20" s="1" t="s">
        <v>185</v>
      </c>
      <c r="EJ20" s="1" t="s">
        <v>187</v>
      </c>
      <c r="EL20" s="1" t="s">
        <v>183</v>
      </c>
      <c r="EM20" s="18">
        <v>266.59999999999127</v>
      </c>
      <c r="EN20" s="1" t="s">
        <v>184</v>
      </c>
      <c r="EO20" s="18"/>
      <c r="EP20" s="1" t="s">
        <v>185</v>
      </c>
      <c r="ES20" s="1" t="s">
        <v>187</v>
      </c>
      <c r="EU20" s="1" t="s">
        <v>183</v>
      </c>
      <c r="EV20" s="18">
        <v>462.00000000000182</v>
      </c>
      <c r="EW20" s="1" t="s">
        <v>184</v>
      </c>
      <c r="EX20" s="18"/>
      <c r="EY20" s="1" t="s">
        <v>185</v>
      </c>
      <c r="FB20" s="1" t="s">
        <v>187</v>
      </c>
      <c r="FC20" s="401">
        <v>168.70000000000073</v>
      </c>
      <c r="FD20" s="1" t="s">
        <v>183</v>
      </c>
      <c r="FE20" s="18">
        <v>623.70000000000255</v>
      </c>
      <c r="FF20" s="1" t="s">
        <v>184</v>
      </c>
      <c r="FG20" s="18"/>
      <c r="FH20" s="1" t="s">
        <v>185</v>
      </c>
      <c r="FK20" s="1" t="s">
        <v>187</v>
      </c>
      <c r="FL20" s="18">
        <v>668.45000000000255</v>
      </c>
      <c r="FM20" s="1" t="s">
        <v>183</v>
      </c>
      <c r="FN20" s="18">
        <v>700.00000000000182</v>
      </c>
      <c r="FO20" s="1" t="s">
        <v>184</v>
      </c>
      <c r="FP20" s="18"/>
      <c r="FQ20" s="1" t="s">
        <v>185</v>
      </c>
      <c r="FT20" s="1" t="s">
        <v>187</v>
      </c>
      <c r="FV20" s="1" t="s">
        <v>183</v>
      </c>
      <c r="FW20" s="18">
        <v>599.45000000000255</v>
      </c>
      <c r="FX20" s="1" t="s">
        <v>184</v>
      </c>
      <c r="FY20" s="18"/>
      <c r="FZ20" s="1" t="s">
        <v>185</v>
      </c>
      <c r="GC20" s="1" t="s">
        <v>187</v>
      </c>
      <c r="GE20" s="1" t="s">
        <v>183</v>
      </c>
      <c r="GF20" s="18">
        <v>141.49999999999636</v>
      </c>
      <c r="GG20" s="1" t="s">
        <v>184</v>
      </c>
      <c r="GH20" s="18"/>
      <c r="GI20" s="1" t="s">
        <v>185</v>
      </c>
      <c r="GL20" s="1" t="s">
        <v>187</v>
      </c>
      <c r="GM20" s="18">
        <v>1934.600000000004</v>
      </c>
      <c r="GN20" s="1" t="s">
        <v>183</v>
      </c>
      <c r="GO20" s="18">
        <v>2607.4999999999982</v>
      </c>
      <c r="GP20" s="1" t="s">
        <v>184</v>
      </c>
      <c r="GQ20" s="18"/>
      <c r="GR20" s="1" t="s">
        <v>185</v>
      </c>
      <c r="GU20" s="1" t="s">
        <v>187</v>
      </c>
      <c r="GW20" s="1" t="s">
        <v>183</v>
      </c>
      <c r="GY20" s="1" t="s">
        <v>184</v>
      </c>
      <c r="HA20" s="1" t="s">
        <v>185</v>
      </c>
      <c r="HD20" s="1" t="s">
        <v>187</v>
      </c>
      <c r="HE20" s="18">
        <v>507</v>
      </c>
      <c r="HF20" s="1" t="s">
        <v>183</v>
      </c>
      <c r="HG20" s="18">
        <v>566.99999999999636</v>
      </c>
      <c r="HH20" s="1" t="s">
        <v>184</v>
      </c>
      <c r="HI20" s="18"/>
      <c r="HJ20" s="1" t="s">
        <v>185</v>
      </c>
      <c r="HM20" s="1" t="s">
        <v>187</v>
      </c>
      <c r="HO20" s="1" t="s">
        <v>183</v>
      </c>
      <c r="HP20" s="18">
        <v>821.10000000000036</v>
      </c>
      <c r="HQ20" s="1" t="s">
        <v>184</v>
      </c>
      <c r="HR20" s="18"/>
      <c r="HS20" s="1" t="s">
        <v>185</v>
      </c>
      <c r="HV20" s="1" t="s">
        <v>187</v>
      </c>
      <c r="HW20" s="18">
        <v>3955.699999999998</v>
      </c>
      <c r="HX20" s="1" t="s">
        <v>183</v>
      </c>
      <c r="HY20" s="18">
        <v>3700.7999999999702</v>
      </c>
      <c r="HZ20" s="1" t="s">
        <v>184</v>
      </c>
      <c r="IA20" s="18"/>
      <c r="IB20" s="1" t="s">
        <v>185</v>
      </c>
      <c r="IE20" s="1" t="s">
        <v>187</v>
      </c>
      <c r="IG20" s="1" t="s">
        <v>183</v>
      </c>
      <c r="II20" s="1" t="s">
        <v>184</v>
      </c>
      <c r="IK20" s="1" t="s">
        <v>185</v>
      </c>
      <c r="IN20" s="1" t="s">
        <v>187</v>
      </c>
      <c r="IP20" s="1" t="s">
        <v>183</v>
      </c>
      <c r="IQ20" s="18">
        <v>306.29999999998836</v>
      </c>
      <c r="IR20" s="1" t="s">
        <v>184</v>
      </c>
      <c r="IS20" s="18"/>
      <c r="IT20" s="1" t="s">
        <v>185</v>
      </c>
      <c r="IW20" s="1" t="s">
        <v>187</v>
      </c>
      <c r="IX20" s="18">
        <v>490.09999999999991</v>
      </c>
      <c r="IY20" s="1" t="s">
        <v>183</v>
      </c>
      <c r="IZ20" s="18">
        <v>158.3999999999869</v>
      </c>
      <c r="JA20" s="1" t="s">
        <v>184</v>
      </c>
      <c r="JB20" s="18"/>
      <c r="JC20" s="1" t="s">
        <v>185</v>
      </c>
      <c r="JF20" s="1" t="s">
        <v>187</v>
      </c>
      <c r="JG20" s="401">
        <v>318.20000000000255</v>
      </c>
      <c r="JH20" s="1" t="s">
        <v>183</v>
      </c>
      <c r="JI20" s="18">
        <v>383.89999999999054</v>
      </c>
      <c r="JJ20" s="1" t="s">
        <v>184</v>
      </c>
      <c r="JK20" s="18"/>
      <c r="JL20" s="1" t="s">
        <v>185</v>
      </c>
      <c r="JO20" s="1" t="s">
        <v>187</v>
      </c>
      <c r="JQ20" s="1" t="s">
        <v>183</v>
      </c>
      <c r="JS20" s="1" t="s">
        <v>184</v>
      </c>
      <c r="JU20" s="1" t="s">
        <v>185</v>
      </c>
      <c r="JX20" s="1" t="s">
        <v>187</v>
      </c>
      <c r="JZ20" s="1" t="s">
        <v>183</v>
      </c>
      <c r="KA20" s="18">
        <v>2188.9000000000633</v>
      </c>
      <c r="KB20" s="1" t="s">
        <v>184</v>
      </c>
      <c r="KC20" s="18">
        <v>2739.6999999999134</v>
      </c>
      <c r="KD20" s="1" t="s">
        <v>185</v>
      </c>
      <c r="KG20" s="1" t="s">
        <v>187</v>
      </c>
      <c r="KH20" s="401">
        <v>142.09999999999945</v>
      </c>
      <c r="KI20" s="1" t="s">
        <v>183</v>
      </c>
      <c r="KJ20" s="18">
        <v>204.99999999999272</v>
      </c>
      <c r="KK20" s="1" t="s">
        <v>184</v>
      </c>
      <c r="KL20" s="18"/>
      <c r="KM20" s="1" t="s">
        <v>185</v>
      </c>
      <c r="KP20" s="1" t="s">
        <v>187</v>
      </c>
      <c r="KR20" s="1" t="s">
        <v>183</v>
      </c>
      <c r="KT20" s="1" t="s">
        <v>184</v>
      </c>
      <c r="KV20" s="1" t="s">
        <v>185</v>
      </c>
      <c r="KY20" s="1" t="s">
        <v>187</v>
      </c>
      <c r="LA20" s="1" t="s">
        <v>183</v>
      </c>
      <c r="LC20" s="1" t="s">
        <v>184</v>
      </c>
      <c r="LE20" s="1" t="s">
        <v>185</v>
      </c>
      <c r="LH20" s="1" t="s">
        <v>187</v>
      </c>
      <c r="LJ20" s="1" t="s">
        <v>183</v>
      </c>
      <c r="LL20" s="1" t="s">
        <v>184</v>
      </c>
      <c r="LM20" s="18"/>
      <c r="LN20" s="1" t="s">
        <v>185</v>
      </c>
      <c r="LQ20" s="1" t="s">
        <v>187</v>
      </c>
      <c r="LR20" s="18">
        <v>104.55000000000018</v>
      </c>
      <c r="LS20" s="1" t="s">
        <v>183</v>
      </c>
      <c r="LT20" s="18">
        <v>630.49999999999272</v>
      </c>
      <c r="LU20" s="1" t="s">
        <v>184</v>
      </c>
      <c r="LV20" s="18"/>
      <c r="LW20" s="1" t="s">
        <v>185</v>
      </c>
      <c r="LZ20" s="1" t="s">
        <v>187</v>
      </c>
      <c r="MB20" s="1" t="s">
        <v>183</v>
      </c>
      <c r="MD20" s="1" t="s">
        <v>184</v>
      </c>
      <c r="MF20" s="1" t="s">
        <v>185</v>
      </c>
      <c r="MI20" s="1" t="s">
        <v>187</v>
      </c>
      <c r="MK20" s="1" t="s">
        <v>183</v>
      </c>
      <c r="ML20" s="18">
        <v>683.19999999999891</v>
      </c>
      <c r="MM20" s="1" t="s">
        <v>184</v>
      </c>
      <c r="MN20" s="18">
        <v>1222.299999999992</v>
      </c>
      <c r="MO20" s="1" t="s">
        <v>185</v>
      </c>
      <c r="MR20" s="1" t="s">
        <v>187</v>
      </c>
      <c r="MS20" s="18">
        <v>301.50000000000728</v>
      </c>
      <c r="MT20" s="1" t="s">
        <v>183</v>
      </c>
      <c r="MU20">
        <v>282.49999999998909</v>
      </c>
      <c r="MV20" s="1" t="s">
        <v>184</v>
      </c>
      <c r="MX20" s="1" t="s">
        <v>185</v>
      </c>
      <c r="NA20" s="1" t="s">
        <v>187</v>
      </c>
      <c r="NC20" s="1" t="s">
        <v>183</v>
      </c>
      <c r="ND20" s="402">
        <v>1645.5999999999913</v>
      </c>
      <c r="NE20" s="1" t="s">
        <v>184</v>
      </c>
      <c r="NF20" s="402"/>
      <c r="NG20" s="1" t="s">
        <v>185</v>
      </c>
      <c r="NH20" s="43"/>
    </row>
    <row r="21" spans="1:372" ht="18">
      <c r="A21" s="93" t="s">
        <v>3668</v>
      </c>
      <c r="B21" s="49">
        <f>SUM(D21:AAP21)</f>
        <v>33896.237499999879</v>
      </c>
      <c r="D21"/>
      <c r="E21" s="9">
        <f>D20*0.25</f>
        <v>0</v>
      </c>
      <c r="F21" s="18"/>
      <c r="G21" s="9">
        <f>F20*0.5</f>
        <v>235.55</v>
      </c>
      <c r="I21" s="9">
        <f>H20*0.75</f>
        <v>0</v>
      </c>
      <c r="K21" s="9">
        <f>J20*1</f>
        <v>0</v>
      </c>
      <c r="N21" s="9">
        <f>M20*0.25</f>
        <v>0</v>
      </c>
      <c r="P21" s="9">
        <f>O20*0.5</f>
        <v>64.800000000000068</v>
      </c>
      <c r="R21" s="9">
        <f>Q20*0.75</f>
        <v>0</v>
      </c>
      <c r="T21" s="9">
        <f>S20*1</f>
        <v>0</v>
      </c>
      <c r="W21" s="9">
        <f>V20*0.25</f>
        <v>0</v>
      </c>
      <c r="Y21" s="9">
        <f>X20*0.5</f>
        <v>228.30000000000007</v>
      </c>
      <c r="Z21" s="18"/>
      <c r="AA21" s="9">
        <f>Z20*0.75</f>
        <v>525.15</v>
      </c>
      <c r="AB21" s="18"/>
      <c r="AC21" s="9">
        <f>AB20*1</f>
        <v>758.1999999999997</v>
      </c>
      <c r="AF21" s="9">
        <f>AE20*0.25</f>
        <v>0</v>
      </c>
      <c r="AH21" s="9">
        <f>AG20*0.5</f>
        <v>0</v>
      </c>
      <c r="AJ21" s="9">
        <f>AI20*0.75</f>
        <v>167.17500000000007</v>
      </c>
      <c r="AL21" s="9">
        <f>AK20*1</f>
        <v>245</v>
      </c>
      <c r="AO21" s="9">
        <f>AN20*0.25</f>
        <v>0</v>
      </c>
      <c r="AQ21" s="9">
        <f>AP20*0.5</f>
        <v>52.299999999999727</v>
      </c>
      <c r="AS21" s="9">
        <f>AR20*0.75</f>
        <v>604.04999999999995</v>
      </c>
      <c r="AU21" s="9">
        <f>AT20*1</f>
        <v>255.40000000000055</v>
      </c>
      <c r="AX21" s="9">
        <f>AW20*0.25</f>
        <v>0</v>
      </c>
      <c r="AY21"/>
      <c r="AZ21" s="9">
        <f>AY20*0.5</f>
        <v>115.79999999999995</v>
      </c>
      <c r="BB21" s="9">
        <f>BA20*0.75</f>
        <v>641.17500000000007</v>
      </c>
      <c r="BD21" s="9">
        <f>BC20*1</f>
        <v>710.29999999999973</v>
      </c>
      <c r="BG21" s="9">
        <f>BF20*0.25</f>
        <v>0</v>
      </c>
      <c r="BI21" s="9">
        <f>BH20*0.5</f>
        <v>404.375</v>
      </c>
      <c r="BK21" s="9">
        <f>BJ20*0.75</f>
        <v>828.97499999999911</v>
      </c>
      <c r="BM21" s="9">
        <f>BL20*1</f>
        <v>1140.5000000000018</v>
      </c>
      <c r="BP21" s="9">
        <f>BO20*0.25</f>
        <v>0</v>
      </c>
      <c r="BR21" s="9">
        <f>BQ20*0.5</f>
        <v>229.19999999999959</v>
      </c>
      <c r="BT21" s="9">
        <f>BS20*0.75</f>
        <v>390.59999999999877</v>
      </c>
      <c r="BV21" s="9">
        <f>BU20*1</f>
        <v>353.20000000000073</v>
      </c>
      <c r="BY21" s="9">
        <f>BX20*0.25</f>
        <v>0</v>
      </c>
      <c r="CA21" s="9">
        <f>BZ20*0.5</f>
        <v>4.5500000000020009</v>
      </c>
      <c r="CC21" s="9">
        <f>CB20*0.75</f>
        <v>250.87499999999864</v>
      </c>
      <c r="CE21" s="9">
        <f t="shared" ref="CE21" si="24">CD20*1</f>
        <v>389.79999999999927</v>
      </c>
      <c r="CH21" s="9">
        <f>CG20*0.25</f>
        <v>0</v>
      </c>
      <c r="CJ21" s="9">
        <f>CI20*0.5</f>
        <v>0</v>
      </c>
      <c r="CL21" s="9">
        <f>CK20*0.75</f>
        <v>462.59999999999945</v>
      </c>
      <c r="CN21" s="9">
        <f t="shared" ref="CN21" si="25">CM20*1</f>
        <v>1171.7999999999984</v>
      </c>
      <c r="CQ21" s="9">
        <f>CP20*0.25</f>
        <v>0</v>
      </c>
      <c r="CS21" s="9">
        <f>CR20*0.5</f>
        <v>0</v>
      </c>
      <c r="CU21" s="9">
        <f>CT20*0.75</f>
        <v>221.17499999999905</v>
      </c>
      <c r="CW21" s="9">
        <f t="shared" ref="CW21" si="26">CV20*1</f>
        <v>158.79999999999927</v>
      </c>
      <c r="CZ21" s="9">
        <f>CY20*0.25</f>
        <v>0</v>
      </c>
      <c r="DB21" s="9">
        <f>DA20*0.5</f>
        <v>42.850000000001273</v>
      </c>
      <c r="DD21" s="9">
        <f>DC20*0.75</f>
        <v>133.875</v>
      </c>
      <c r="DF21" s="9">
        <f t="shared" ref="DF21" si="27">DE20*1</f>
        <v>306.29999999999899</v>
      </c>
      <c r="DI21" s="9">
        <f>DH20*0.25</f>
        <v>0</v>
      </c>
      <c r="DK21" s="9">
        <f>DJ20*0.5</f>
        <v>0</v>
      </c>
      <c r="DM21" s="9">
        <f>DL20*0.75</f>
        <v>148.49999999999932</v>
      </c>
      <c r="DO21" s="9">
        <f t="shared" ref="DO21" si="28">DN20*1</f>
        <v>195.59999999999854</v>
      </c>
      <c r="DR21" s="9">
        <f>DQ20*0.25</f>
        <v>0</v>
      </c>
      <c r="DT21" s="9">
        <f>DS20*0.5</f>
        <v>120.65000000000146</v>
      </c>
      <c r="DV21" s="9">
        <f>DU20*0.75</f>
        <v>347.625</v>
      </c>
      <c r="DX21" s="9">
        <f t="shared" ref="DX21" si="29">DW20*1</f>
        <v>207</v>
      </c>
      <c r="EA21" s="9">
        <f>DZ20*0.25</f>
        <v>0</v>
      </c>
      <c r="EC21" s="9">
        <f>EB20*0.5</f>
        <v>0</v>
      </c>
      <c r="EE21" s="9">
        <f>ED20*0.75</f>
        <v>796.27500000000123</v>
      </c>
      <c r="EG21" s="9">
        <f>EF20*1</f>
        <v>0</v>
      </c>
      <c r="EJ21" s="9">
        <f>EI20*0.25</f>
        <v>0</v>
      </c>
      <c r="EL21" s="9">
        <f>EK20*0.5</f>
        <v>0</v>
      </c>
      <c r="EN21" s="9">
        <f>EM20*0.75</f>
        <v>199.94999999999345</v>
      </c>
      <c r="EP21" s="9">
        <f>EO20*1</f>
        <v>0</v>
      </c>
      <c r="ES21" s="9">
        <f>ER20*0.25</f>
        <v>0</v>
      </c>
      <c r="EU21" s="9">
        <f>ET20*0.5</f>
        <v>0</v>
      </c>
      <c r="EW21" s="9">
        <f>EV20*0.75</f>
        <v>346.50000000000136</v>
      </c>
      <c r="EY21" s="9">
        <f>EX20*1</f>
        <v>0</v>
      </c>
      <c r="FB21" s="9">
        <f>FA20*0.25</f>
        <v>0</v>
      </c>
      <c r="FD21" s="9">
        <f>FC20*0.5</f>
        <v>84.350000000000364</v>
      </c>
      <c r="FF21" s="9">
        <f>FE20*0.75</f>
        <v>467.77500000000191</v>
      </c>
      <c r="FH21" s="9">
        <f>FG20*1</f>
        <v>0</v>
      </c>
      <c r="FK21" s="9">
        <f>FJ20*0.25</f>
        <v>0</v>
      </c>
      <c r="FM21" s="9">
        <f>FL20*0.5</f>
        <v>334.22500000000127</v>
      </c>
      <c r="FO21" s="9">
        <f>FN20*0.75</f>
        <v>525.00000000000136</v>
      </c>
      <c r="FQ21" s="9">
        <f>FP20*1</f>
        <v>0</v>
      </c>
      <c r="FT21" s="9">
        <f>FS20*0.25</f>
        <v>0</v>
      </c>
      <c r="FV21" s="9">
        <f>FU20*0.5</f>
        <v>0</v>
      </c>
      <c r="FX21" s="9">
        <f>FW20*0.75</f>
        <v>449.58750000000191</v>
      </c>
      <c r="FZ21" s="9">
        <f>FY20*1</f>
        <v>0</v>
      </c>
      <c r="GC21" s="9">
        <f>GB20*0.25</f>
        <v>0</v>
      </c>
      <c r="GE21" s="9">
        <f>GD20*0.5</f>
        <v>0</v>
      </c>
      <c r="GG21" s="9">
        <f>GF20*0.75</f>
        <v>106.12499999999727</v>
      </c>
      <c r="GI21" s="9">
        <f>GH20*1</f>
        <v>0</v>
      </c>
      <c r="GL21" s="9">
        <f>GK20*0.25</f>
        <v>0</v>
      </c>
      <c r="GN21" s="9">
        <f>GM20*0.5</f>
        <v>967.300000000002</v>
      </c>
      <c r="GP21" s="9">
        <f>GO20*0.75</f>
        <v>1955.6249999999986</v>
      </c>
      <c r="GR21" s="9">
        <f>GQ20*1</f>
        <v>0</v>
      </c>
      <c r="GU21" s="9">
        <f>GT20*0.25</f>
        <v>0</v>
      </c>
      <c r="GW21" s="9">
        <f>GV20*0.5</f>
        <v>0</v>
      </c>
      <c r="GY21" s="9">
        <f>GX20*0.75</f>
        <v>0</v>
      </c>
      <c r="HA21" s="9">
        <f>GZ20*1</f>
        <v>0</v>
      </c>
      <c r="HD21" s="9">
        <f>HC20*0.25</f>
        <v>0</v>
      </c>
      <c r="HF21" s="9">
        <f>HE20*0.5</f>
        <v>253.5</v>
      </c>
      <c r="HH21" s="9">
        <f>HG20*0.75</f>
        <v>425.24999999999727</v>
      </c>
      <c r="HJ21" s="9">
        <f>HI20*1</f>
        <v>0</v>
      </c>
      <c r="HM21" s="9">
        <f>HL20*0.25</f>
        <v>0</v>
      </c>
      <c r="HO21" s="9">
        <f>HN20*0.5</f>
        <v>0</v>
      </c>
      <c r="HQ21" s="9">
        <f>HP20*0.75</f>
        <v>615.82500000000027</v>
      </c>
      <c r="HS21" s="9">
        <f>HR20*1</f>
        <v>0</v>
      </c>
      <c r="HV21" s="9">
        <f>HU20*0.25</f>
        <v>0</v>
      </c>
      <c r="HX21" s="9">
        <f>HW20*0.5</f>
        <v>1977.849999999999</v>
      </c>
      <c r="HZ21" s="9">
        <f>HY20*0.75</f>
        <v>2775.5999999999776</v>
      </c>
      <c r="IB21" s="9">
        <f>IA20*1</f>
        <v>0</v>
      </c>
      <c r="IE21" s="9">
        <f>ID20*0.25</f>
        <v>0</v>
      </c>
      <c r="IG21" s="9">
        <f>IF20*0.5</f>
        <v>0</v>
      </c>
      <c r="II21" s="9">
        <f>IH20*0.75</f>
        <v>0</v>
      </c>
      <c r="IK21" s="9">
        <f>IJ20*1</f>
        <v>0</v>
      </c>
      <c r="IN21" s="9">
        <f>IM20*0.25</f>
        <v>0</v>
      </c>
      <c r="IP21" s="9">
        <f>IO20*0.5</f>
        <v>0</v>
      </c>
      <c r="IR21" s="9">
        <f>IQ20*0.75</f>
        <v>229.72499999999127</v>
      </c>
      <c r="IT21" s="9">
        <f>IS20*1</f>
        <v>0</v>
      </c>
      <c r="IW21" s="9">
        <f>IV20*0.25</f>
        <v>0</v>
      </c>
      <c r="IY21" s="9">
        <f>IX20*0.5</f>
        <v>245.04999999999995</v>
      </c>
      <c r="JA21" s="9">
        <f>IZ20*0.75</f>
        <v>118.79999999999018</v>
      </c>
      <c r="JC21" s="9">
        <f>JB20*1</f>
        <v>0</v>
      </c>
      <c r="JF21" s="9">
        <f>JE20*0.25</f>
        <v>0</v>
      </c>
      <c r="JH21" s="9">
        <f>JG20*0.5</f>
        <v>159.10000000000127</v>
      </c>
      <c r="JJ21" s="9">
        <f>JI20*0.75</f>
        <v>287.92499999999291</v>
      </c>
      <c r="JL21" s="9">
        <f>JK20*1</f>
        <v>0</v>
      </c>
      <c r="JO21" s="9">
        <f>JN20*0.25</f>
        <v>0</v>
      </c>
      <c r="JQ21" s="9">
        <f>JP20*0.5</f>
        <v>0</v>
      </c>
      <c r="JS21" s="9">
        <f>JR20*0.75</f>
        <v>0</v>
      </c>
      <c r="JU21" s="9">
        <f>JT20*1</f>
        <v>0</v>
      </c>
      <c r="JX21" s="9">
        <f>JW20*0.25</f>
        <v>0</v>
      </c>
      <c r="JZ21" s="9">
        <f>JY20*0.5</f>
        <v>0</v>
      </c>
      <c r="KB21" s="9">
        <f>KA20*0.75</f>
        <v>1641.6750000000475</v>
      </c>
      <c r="KD21" s="9">
        <f>KC20*1</f>
        <v>2739.6999999999134</v>
      </c>
      <c r="KG21" s="9">
        <f>KF20*0.25</f>
        <v>0</v>
      </c>
      <c r="KI21" s="9">
        <f>KH20*0.5</f>
        <v>71.049999999999727</v>
      </c>
      <c r="KK21" s="9">
        <f>KJ20*0.75</f>
        <v>153.74999999999454</v>
      </c>
      <c r="KM21" s="9">
        <f>KL20*1</f>
        <v>0</v>
      </c>
      <c r="KP21" s="9">
        <f>KO20*0.25</f>
        <v>0</v>
      </c>
      <c r="KR21" s="9">
        <f>KQ20*0.5</f>
        <v>0</v>
      </c>
      <c r="KT21" s="9">
        <f>KS20*0.75</f>
        <v>0</v>
      </c>
      <c r="KV21" s="9">
        <f>KU20*1</f>
        <v>0</v>
      </c>
      <c r="KY21" s="9">
        <f>KX20*0.25</f>
        <v>0</v>
      </c>
      <c r="LA21" s="9">
        <f>KZ20*0.5</f>
        <v>0</v>
      </c>
      <c r="LC21" s="9">
        <f>LB20*0.75</f>
        <v>0</v>
      </c>
      <c r="LE21" s="9">
        <f>LD20*1</f>
        <v>0</v>
      </c>
      <c r="LH21" s="9">
        <f>LG20*0.25</f>
        <v>0</v>
      </c>
      <c r="LJ21" s="9">
        <f>LI20*0.5</f>
        <v>0</v>
      </c>
      <c r="LL21" s="9">
        <f>LK20*0.75</f>
        <v>0</v>
      </c>
      <c r="LN21" s="9">
        <f>LM20*1</f>
        <v>0</v>
      </c>
      <c r="LQ21" s="9">
        <f>LP20*0.25</f>
        <v>0</v>
      </c>
      <c r="LS21" s="9">
        <f>LR20*0.5</f>
        <v>52.275000000000091</v>
      </c>
      <c r="LU21" s="9">
        <f>LT20*0.75</f>
        <v>472.87499999999454</v>
      </c>
      <c r="LW21" s="9">
        <f>LV20*1</f>
        <v>0</v>
      </c>
      <c r="LZ21" s="9">
        <f>LY20*0.25</f>
        <v>0</v>
      </c>
      <c r="MB21" s="9">
        <f>MA20*0.5</f>
        <v>0</v>
      </c>
      <c r="MD21" s="9">
        <f>MC20*0.75</f>
        <v>0</v>
      </c>
      <c r="MF21" s="9">
        <f>ME20*1</f>
        <v>0</v>
      </c>
      <c r="MI21" s="9">
        <f>MH20*0.25</f>
        <v>0</v>
      </c>
      <c r="MK21" s="9">
        <f>MJ20*0.5</f>
        <v>0</v>
      </c>
      <c r="MM21" s="9">
        <f>ML20*0.75</f>
        <v>512.39999999999918</v>
      </c>
      <c r="MO21" s="9">
        <f>MN20*1</f>
        <v>1222.299999999992</v>
      </c>
      <c r="MR21" s="9">
        <f>MQ20*0.25</f>
        <v>0</v>
      </c>
      <c r="MT21" s="9">
        <f>MS20*0.5</f>
        <v>150.75000000000364</v>
      </c>
      <c r="MV21" s="9">
        <f>MU20*0.75</f>
        <v>211.87499999999181</v>
      </c>
      <c r="MX21" s="9">
        <f>MW20*1</f>
        <v>0</v>
      </c>
      <c r="NA21" s="9">
        <f>MZ20*0.25</f>
        <v>0</v>
      </c>
      <c r="NC21" s="9">
        <f>NB20*0.5</f>
        <v>0</v>
      </c>
      <c r="NE21" s="9">
        <f>ND20*0.75</f>
        <v>1234.1999999999935</v>
      </c>
      <c r="NG21" s="9">
        <f>NF20*1</f>
        <v>0</v>
      </c>
      <c r="NH21" s="43"/>
    </row>
    <row r="22" spans="1:372" s="40" customFormat="1" ht="15">
      <c r="A22" s="203"/>
      <c r="B22" s="204"/>
      <c r="C22" s="205"/>
      <c r="E22" s="237"/>
      <c r="F22" s="149"/>
      <c r="L22" s="205"/>
      <c r="N22" s="237"/>
      <c r="U22" s="205"/>
      <c r="W22" s="237"/>
      <c r="Z22" s="149"/>
      <c r="AB22" s="18"/>
      <c r="AC22" s="38"/>
      <c r="AD22" s="205"/>
      <c r="AF22" s="237"/>
      <c r="AL22" s="38"/>
      <c r="AM22" s="205"/>
      <c r="AO22" s="237"/>
      <c r="AU22" s="38"/>
      <c r="AV22" s="205"/>
      <c r="AX22" s="237"/>
      <c r="BD22" s="38"/>
      <c r="BE22" s="205"/>
      <c r="BG22" s="237"/>
      <c r="BM22" s="38"/>
      <c r="BN22" s="205"/>
      <c r="BP22" s="237"/>
      <c r="BV22" s="38"/>
      <c r="BW22" s="205"/>
      <c r="BY22" s="237"/>
      <c r="CE22" s="38"/>
      <c r="CF22" s="205"/>
      <c r="CH22" s="237"/>
      <c r="CN22" s="38"/>
      <c r="CO22" s="205"/>
      <c r="CQ22" s="237"/>
      <c r="CW22" s="38"/>
      <c r="CX22" s="205"/>
      <c r="CZ22" s="237"/>
      <c r="DF22" s="38"/>
      <c r="DG22" s="205"/>
      <c r="DI22" s="237"/>
      <c r="DO22" s="38"/>
      <c r="DP22" s="205"/>
      <c r="DR22" s="237"/>
      <c r="DX22" s="38"/>
      <c r="DY22" s="205"/>
      <c r="EA22" s="237"/>
      <c r="EG22" s="38"/>
      <c r="EH22" s="205"/>
      <c r="EJ22" s="237"/>
      <c r="EP22" s="38"/>
      <c r="EQ22" s="205"/>
      <c r="ES22" s="237"/>
      <c r="EY22" s="38"/>
      <c r="EZ22" s="205"/>
      <c r="FB22" s="237"/>
      <c r="FH22" s="38"/>
      <c r="FI22" s="205"/>
      <c r="FK22" s="237"/>
      <c r="FQ22" s="38"/>
      <c r="FR22" s="205"/>
      <c r="FT22" s="237"/>
      <c r="FZ22" s="38"/>
      <c r="GA22" s="205"/>
      <c r="GC22" s="237"/>
      <c r="GI22" s="38"/>
      <c r="GJ22" s="205"/>
      <c r="GL22" s="237"/>
      <c r="GR22" s="38"/>
      <c r="GS22" s="205"/>
      <c r="GU22" s="237"/>
      <c r="HB22" s="205"/>
      <c r="HD22" s="237"/>
      <c r="HJ22" s="38"/>
      <c r="HK22" s="205"/>
      <c r="HM22" s="237"/>
      <c r="HS22" s="38"/>
      <c r="HT22" s="205"/>
      <c r="HV22" s="237"/>
      <c r="IB22" s="38"/>
      <c r="IC22" s="205"/>
      <c r="IE22" s="237"/>
      <c r="IL22" s="205"/>
      <c r="IN22" s="237"/>
      <c r="IT22" s="38"/>
      <c r="IU22" s="205"/>
      <c r="IW22" s="237"/>
      <c r="JC22" s="38"/>
      <c r="JD22" s="205"/>
      <c r="JF22" s="237"/>
      <c r="JL22" s="38"/>
      <c r="JM22" s="205"/>
      <c r="JO22" s="237"/>
      <c r="JV22" s="205"/>
      <c r="JX22" s="237"/>
      <c r="KD22" s="38"/>
      <c r="KE22" s="205"/>
      <c r="KG22" s="237"/>
      <c r="KM22" s="38"/>
      <c r="KN22" s="205"/>
      <c r="KP22" s="237"/>
      <c r="KW22" s="205"/>
      <c r="KY22" s="237"/>
      <c r="LF22" s="205"/>
      <c r="LH22" s="237"/>
      <c r="LN22" s="38"/>
      <c r="LO22" s="205"/>
      <c r="LQ22" s="237"/>
      <c r="LW22" s="38"/>
      <c r="LX22" s="205"/>
      <c r="LZ22" s="237"/>
      <c r="MG22" s="205"/>
      <c r="MI22" s="237"/>
      <c r="MO22" s="38"/>
      <c r="MP22" s="205"/>
      <c r="MR22" s="237"/>
      <c r="MX22" s="38"/>
      <c r="MY22" s="205"/>
      <c r="NA22" s="237"/>
      <c r="NG22" s="38"/>
      <c r="NH22" s="205"/>
    </row>
    <row r="23" spans="1:372" ht="18">
      <c r="A23" s="42" t="s">
        <v>1</v>
      </c>
      <c r="B23" s="49"/>
      <c r="D23">
        <v>285.39999999999998</v>
      </c>
      <c r="E23" s="1" t="s">
        <v>187</v>
      </c>
      <c r="F23" s="400">
        <v>294.7</v>
      </c>
      <c r="G23" s="1" t="s">
        <v>183</v>
      </c>
      <c r="H23" s="115"/>
      <c r="I23" s="1" t="s">
        <v>184</v>
      </c>
      <c r="J23" s="115"/>
      <c r="K23" s="1" t="s">
        <v>185</v>
      </c>
      <c r="M23">
        <v>205.7</v>
      </c>
      <c r="N23" s="1" t="s">
        <v>187</v>
      </c>
      <c r="O23" s="18">
        <v>310.49999999999989</v>
      </c>
      <c r="P23" s="1" t="s">
        <v>183</v>
      </c>
      <c r="Q23" s="18"/>
      <c r="R23" s="1" t="s">
        <v>184</v>
      </c>
      <c r="S23" s="18"/>
      <c r="T23" s="1" t="s">
        <v>185</v>
      </c>
      <c r="V23" s="18">
        <v>546.89999999999964</v>
      </c>
      <c r="W23" s="1" t="s">
        <v>187</v>
      </c>
      <c r="X23" s="18">
        <v>259.40000000000009</v>
      </c>
      <c r="Y23" s="1" t="s">
        <v>183</v>
      </c>
      <c r="Z23" s="18">
        <v>697.25</v>
      </c>
      <c r="AA23" s="1" t="s">
        <v>184</v>
      </c>
      <c r="AB23" s="18">
        <v>700</v>
      </c>
      <c r="AC23" s="1" t="s">
        <v>185</v>
      </c>
      <c r="AE23" s="18">
        <v>186.39999999999986</v>
      </c>
      <c r="AF23" s="1" t="s">
        <v>187</v>
      </c>
      <c r="AG23" s="18">
        <v>300</v>
      </c>
      <c r="AH23" s="1" t="s">
        <v>183</v>
      </c>
      <c r="AI23" s="18">
        <v>207.10000000000014</v>
      </c>
      <c r="AJ23" s="1" t="s">
        <v>184</v>
      </c>
      <c r="AK23" s="18">
        <v>313.60000000000059</v>
      </c>
      <c r="AL23" s="1" t="s">
        <v>185</v>
      </c>
      <c r="AN23" s="18">
        <v>108.89999999999941</v>
      </c>
      <c r="AO23" s="1" t="s">
        <v>187</v>
      </c>
      <c r="AP23" s="18">
        <v>282.50000000000045</v>
      </c>
      <c r="AQ23" s="1" t="s">
        <v>183</v>
      </c>
      <c r="AR23" s="1">
        <v>626.50000000000023</v>
      </c>
      <c r="AS23" s="1" t="s">
        <v>184</v>
      </c>
      <c r="AT23" s="18">
        <v>203.40000000000077</v>
      </c>
      <c r="AU23" s="1" t="s">
        <v>185</v>
      </c>
      <c r="AW23" s="18">
        <v>442.19999999999936</v>
      </c>
      <c r="AX23" s="1" t="s">
        <v>187</v>
      </c>
      <c r="AY23" s="18">
        <v>427.30000000000018</v>
      </c>
      <c r="AZ23" s="1" t="s">
        <v>183</v>
      </c>
      <c r="BA23" s="18">
        <v>424.05000000000018</v>
      </c>
      <c r="BB23" s="1" t="s">
        <v>184</v>
      </c>
      <c r="BC23" s="18">
        <v>319.70000000000005</v>
      </c>
      <c r="BD23" s="1" t="s">
        <v>185</v>
      </c>
      <c r="BF23" s="18">
        <v>528.09999999999854</v>
      </c>
      <c r="BG23" s="1" t="s">
        <v>187</v>
      </c>
      <c r="BH23" s="18">
        <v>624.80000000000018</v>
      </c>
      <c r="BI23" s="1" t="s">
        <v>183</v>
      </c>
      <c r="BJ23" s="18">
        <v>887.89999999999964</v>
      </c>
      <c r="BK23" s="1" t="s">
        <v>184</v>
      </c>
      <c r="BL23" s="18">
        <v>658.49999999999955</v>
      </c>
      <c r="BM23" s="1" t="s">
        <v>185</v>
      </c>
      <c r="BO23" s="18">
        <v>223.19999999999936</v>
      </c>
      <c r="BP23" s="1" t="s">
        <v>187</v>
      </c>
      <c r="BQ23" s="18">
        <v>363.00000000000045</v>
      </c>
      <c r="BR23" s="1" t="s">
        <v>183</v>
      </c>
      <c r="BS23" s="18">
        <v>266.54999999999927</v>
      </c>
      <c r="BT23" s="1" t="s">
        <v>184</v>
      </c>
      <c r="BU23" s="18">
        <v>306.49999999999955</v>
      </c>
      <c r="BV23" s="1" t="s">
        <v>185</v>
      </c>
      <c r="BX23">
        <v>0</v>
      </c>
      <c r="BY23" s="1" t="s">
        <v>187</v>
      </c>
      <c r="BZ23" s="401">
        <v>0</v>
      </c>
      <c r="CA23" s="1" t="s">
        <v>183</v>
      </c>
      <c r="CB23" s="18">
        <v>277.349999999999</v>
      </c>
      <c r="CC23" s="1" t="s">
        <v>184</v>
      </c>
      <c r="CD23" s="18">
        <v>52.499999999999545</v>
      </c>
      <c r="CE23" s="1" t="s">
        <v>185</v>
      </c>
      <c r="CG23" s="18">
        <v>946.59999999999991</v>
      </c>
      <c r="CH23" s="1" t="s">
        <v>187</v>
      </c>
      <c r="CI23" s="18"/>
      <c r="CJ23" s="1" t="s">
        <v>183</v>
      </c>
      <c r="CK23" s="18">
        <v>425.89999999999964</v>
      </c>
      <c r="CL23" s="1" t="s">
        <v>184</v>
      </c>
      <c r="CM23" s="18">
        <v>255.49999999999955</v>
      </c>
      <c r="CN23" s="1" t="s">
        <v>185</v>
      </c>
      <c r="CP23" s="18">
        <v>177.599999999999</v>
      </c>
      <c r="CQ23" s="1" t="s">
        <v>187</v>
      </c>
      <c r="CR23" s="18"/>
      <c r="CS23" s="1" t="s">
        <v>183</v>
      </c>
      <c r="CT23" s="18">
        <v>244.29999999999882</v>
      </c>
      <c r="CU23" s="1" t="s">
        <v>184</v>
      </c>
      <c r="CV23" s="18">
        <v>162.69999999999936</v>
      </c>
      <c r="CW23" s="1" t="s">
        <v>185</v>
      </c>
      <c r="CY23" s="18">
        <v>217.00000000000091</v>
      </c>
      <c r="CZ23" s="1" t="s">
        <v>187</v>
      </c>
      <c r="DA23" s="18">
        <v>148.20000000000255</v>
      </c>
      <c r="DB23" s="1" t="s">
        <v>183</v>
      </c>
      <c r="DC23" s="18">
        <v>249.50000000000091</v>
      </c>
      <c r="DD23" s="1" t="s">
        <v>184</v>
      </c>
      <c r="DE23" s="18">
        <v>41.099999999999454</v>
      </c>
      <c r="DF23" s="1" t="s">
        <v>185</v>
      </c>
      <c r="DH23" s="18">
        <v>38.800000000001091</v>
      </c>
      <c r="DI23" s="1" t="s">
        <v>187</v>
      </c>
      <c r="DJ23" s="18"/>
      <c r="DK23" s="1" t="s">
        <v>183</v>
      </c>
      <c r="DL23" s="18">
        <v>186.79999999999927</v>
      </c>
      <c r="DM23" s="1" t="s">
        <v>184</v>
      </c>
      <c r="DN23" s="18">
        <v>509.49999999999909</v>
      </c>
      <c r="DO23" s="1" t="s">
        <v>185</v>
      </c>
      <c r="DQ23" s="401">
        <v>313.50000000000091</v>
      </c>
      <c r="DR23" s="1" t="s">
        <v>187</v>
      </c>
      <c r="DS23" s="18">
        <v>287.00000000000182</v>
      </c>
      <c r="DT23" s="1" t="s">
        <v>183</v>
      </c>
      <c r="DU23" s="18">
        <v>345.80000000000018</v>
      </c>
      <c r="DV23" s="1" t="s">
        <v>184</v>
      </c>
      <c r="DW23" s="18">
        <v>459.39999999999964</v>
      </c>
      <c r="DX23" s="1" t="s">
        <v>185</v>
      </c>
      <c r="DZ23" s="18">
        <v>320.00000000000091</v>
      </c>
      <c r="EA23" s="1" t="s">
        <v>187</v>
      </c>
      <c r="EB23" s="18"/>
      <c r="EC23" s="1" t="s">
        <v>183</v>
      </c>
      <c r="ED23" s="18">
        <v>612.5</v>
      </c>
      <c r="EE23" s="1" t="s">
        <v>184</v>
      </c>
      <c r="EF23" s="18"/>
      <c r="EG23" s="1" t="s">
        <v>185</v>
      </c>
      <c r="EI23" s="401">
        <v>131.5</v>
      </c>
      <c r="EJ23" s="1" t="s">
        <v>187</v>
      </c>
      <c r="EK23" s="401"/>
      <c r="EL23" s="1" t="s">
        <v>183</v>
      </c>
      <c r="EM23" s="18">
        <v>177.90000000000873</v>
      </c>
      <c r="EN23" s="1" t="s">
        <v>184</v>
      </c>
      <c r="EO23" s="18"/>
      <c r="EP23" s="1" t="s">
        <v>185</v>
      </c>
      <c r="ER23" s="18">
        <v>101</v>
      </c>
      <c r="ES23" s="1" t="s">
        <v>187</v>
      </c>
      <c r="ET23" s="18"/>
      <c r="EU23" s="1" t="s">
        <v>183</v>
      </c>
      <c r="EV23" s="18">
        <v>338.09999999999945</v>
      </c>
      <c r="EW23" s="1" t="s">
        <v>184</v>
      </c>
      <c r="EX23" s="18"/>
      <c r="EY23" s="1" t="s">
        <v>185</v>
      </c>
      <c r="FA23" s="401">
        <v>181.39999999999964</v>
      </c>
      <c r="FB23" s="1" t="s">
        <v>187</v>
      </c>
      <c r="FC23" s="401">
        <v>0</v>
      </c>
      <c r="FD23" s="1" t="s">
        <v>183</v>
      </c>
      <c r="FE23" s="18">
        <v>330.10000000000036</v>
      </c>
      <c r="FF23" s="1" t="s">
        <v>184</v>
      </c>
      <c r="FG23" s="18"/>
      <c r="FH23" s="1" t="s">
        <v>185</v>
      </c>
      <c r="FJ23" s="401">
        <v>182.10000000000036</v>
      </c>
      <c r="FK23" s="1" t="s">
        <v>187</v>
      </c>
      <c r="FL23" s="18">
        <v>274.50000000000182</v>
      </c>
      <c r="FM23" s="1" t="s">
        <v>183</v>
      </c>
      <c r="FN23" s="18">
        <v>590.19999999999982</v>
      </c>
      <c r="FO23" s="1" t="s">
        <v>184</v>
      </c>
      <c r="FP23" s="18"/>
      <c r="FQ23" s="1" t="s">
        <v>185</v>
      </c>
      <c r="FS23" s="401">
        <v>549.50000000000091</v>
      </c>
      <c r="FT23" s="1" t="s">
        <v>187</v>
      </c>
      <c r="FU23" s="401"/>
      <c r="FV23" s="1" t="s">
        <v>183</v>
      </c>
      <c r="FW23" s="18">
        <v>54.899999999999636</v>
      </c>
      <c r="FX23" s="1" t="s">
        <v>184</v>
      </c>
      <c r="FY23" s="18"/>
      <c r="FZ23" s="1" t="s">
        <v>185</v>
      </c>
      <c r="GB23" s="18">
        <v>125</v>
      </c>
      <c r="GC23" s="1" t="s">
        <v>187</v>
      </c>
      <c r="GD23" s="18"/>
      <c r="GE23" s="1" t="s">
        <v>183</v>
      </c>
      <c r="GF23" s="18">
        <v>406.25</v>
      </c>
      <c r="GG23" s="1" t="s">
        <v>184</v>
      </c>
      <c r="GH23" s="18"/>
      <c r="GI23" s="1" t="s">
        <v>185</v>
      </c>
      <c r="GK23" s="401">
        <v>2296.2999999999956</v>
      </c>
      <c r="GL23" s="1" t="s">
        <v>187</v>
      </c>
      <c r="GM23" s="18">
        <v>994.09999999999854</v>
      </c>
      <c r="GN23" s="1" t="s">
        <v>183</v>
      </c>
      <c r="GO23" s="18">
        <v>1865.3000000000011</v>
      </c>
      <c r="GP23" s="1" t="s">
        <v>184</v>
      </c>
      <c r="GQ23" s="18"/>
      <c r="GR23" s="1" t="s">
        <v>185</v>
      </c>
      <c r="GT23" s="401">
        <v>307.79999999999927</v>
      </c>
      <c r="GU23" s="1" t="s">
        <v>187</v>
      </c>
      <c r="GV23" s="401"/>
      <c r="GW23" s="1" t="s">
        <v>183</v>
      </c>
      <c r="GX23" s="401"/>
      <c r="GY23" s="1" t="s">
        <v>184</v>
      </c>
      <c r="GZ23" s="401"/>
      <c r="HA23" s="1" t="s">
        <v>185</v>
      </c>
      <c r="HC23" s="18">
        <v>482.10000000000036</v>
      </c>
      <c r="HD23" s="1" t="s">
        <v>187</v>
      </c>
      <c r="HE23" s="18">
        <v>304.10000000000036</v>
      </c>
      <c r="HF23" s="1" t="s">
        <v>183</v>
      </c>
      <c r="HG23" s="18">
        <v>287.10000000000036</v>
      </c>
      <c r="HH23" s="1" t="s">
        <v>184</v>
      </c>
      <c r="HI23" s="18"/>
      <c r="HJ23" s="1" t="s">
        <v>185</v>
      </c>
      <c r="HL23" s="401">
        <v>403.29999999999927</v>
      </c>
      <c r="HM23" s="1" t="s">
        <v>187</v>
      </c>
      <c r="HN23" s="401"/>
      <c r="HO23" s="1" t="s">
        <v>183</v>
      </c>
      <c r="HP23" s="18">
        <v>633.09999999999491</v>
      </c>
      <c r="HQ23" s="1" t="s">
        <v>184</v>
      </c>
      <c r="HR23" s="18"/>
      <c r="HS23" s="1" t="s">
        <v>185</v>
      </c>
      <c r="HU23" s="401">
        <v>2560.3999999999942</v>
      </c>
      <c r="HV23" s="1" t="s">
        <v>187</v>
      </c>
      <c r="HW23" s="18">
        <v>2527.8999999999996</v>
      </c>
      <c r="HX23" s="1" t="s">
        <v>183</v>
      </c>
      <c r="HY23" s="18">
        <v>2744.5999999999003</v>
      </c>
      <c r="HZ23" s="1" t="s">
        <v>184</v>
      </c>
      <c r="IA23" s="18"/>
      <c r="IB23" s="1" t="s">
        <v>185</v>
      </c>
      <c r="ID23" s="401">
        <v>224.79999999999563</v>
      </c>
      <c r="IE23" s="1" t="s">
        <v>187</v>
      </c>
      <c r="IF23" s="401"/>
      <c r="IG23" s="1" t="s">
        <v>183</v>
      </c>
      <c r="IH23" s="401"/>
      <c r="II23" s="1" t="s">
        <v>184</v>
      </c>
      <c r="IJ23" s="401"/>
      <c r="IK23" s="1" t="s">
        <v>185</v>
      </c>
      <c r="IM23" s="18">
        <v>368.69999999999345</v>
      </c>
      <c r="IN23" s="1" t="s">
        <v>187</v>
      </c>
      <c r="IO23" s="18"/>
      <c r="IP23" s="1" t="s">
        <v>183</v>
      </c>
      <c r="IQ23" s="18">
        <v>203</v>
      </c>
      <c r="IR23" s="1" t="s">
        <v>184</v>
      </c>
      <c r="IS23" s="18"/>
      <c r="IT23" s="1" t="s">
        <v>185</v>
      </c>
      <c r="IV23" s="401">
        <v>7.1999999999952706</v>
      </c>
      <c r="IW23" s="1" t="s">
        <v>187</v>
      </c>
      <c r="IX23" s="18">
        <v>443.40000000000009</v>
      </c>
      <c r="IY23" s="1" t="s">
        <v>183</v>
      </c>
      <c r="IZ23" s="18">
        <v>415.29999999999927</v>
      </c>
      <c r="JA23" s="1" t="s">
        <v>184</v>
      </c>
      <c r="JB23" s="18"/>
      <c r="JC23" s="1" t="s">
        <v>185</v>
      </c>
      <c r="JE23" s="401">
        <v>390.49999999999454</v>
      </c>
      <c r="JF23" s="1" t="s">
        <v>187</v>
      </c>
      <c r="JG23" s="401">
        <v>274.20000000000073</v>
      </c>
      <c r="JH23" s="1" t="s">
        <v>183</v>
      </c>
      <c r="JI23" s="18">
        <v>233.20000000000073</v>
      </c>
      <c r="JJ23" s="1" t="s">
        <v>184</v>
      </c>
      <c r="JK23" s="18"/>
      <c r="JL23" s="1" t="s">
        <v>185</v>
      </c>
      <c r="JN23" s="401">
        <v>333.49999999999454</v>
      </c>
      <c r="JO23" s="1" t="s">
        <v>187</v>
      </c>
      <c r="JP23" s="401"/>
      <c r="JQ23" s="1" t="s">
        <v>183</v>
      </c>
      <c r="JR23" s="401"/>
      <c r="JS23" s="1" t="s">
        <v>184</v>
      </c>
      <c r="JT23" s="401"/>
      <c r="JU23" s="1" t="s">
        <v>185</v>
      </c>
      <c r="JW23">
        <v>1612.6</v>
      </c>
      <c r="JX23" s="1" t="s">
        <v>187</v>
      </c>
      <c r="JY23" s="18">
        <v>3358</v>
      </c>
      <c r="JZ23" s="1" t="s">
        <v>183</v>
      </c>
      <c r="KA23" s="18">
        <v>2430.2000000000135</v>
      </c>
      <c r="KB23" s="1" t="s">
        <v>184</v>
      </c>
      <c r="KC23" s="18">
        <v>2584.0000000000618</v>
      </c>
      <c r="KD23" s="1" t="s">
        <v>185</v>
      </c>
      <c r="KF23" s="18">
        <v>280.29999999999927</v>
      </c>
      <c r="KG23" s="1" t="s">
        <v>187</v>
      </c>
      <c r="KH23" s="401">
        <v>32.399999999999636</v>
      </c>
      <c r="KI23" s="1" t="s">
        <v>183</v>
      </c>
      <c r="KJ23" s="18">
        <v>226.50000000000182</v>
      </c>
      <c r="KK23" s="1" t="s">
        <v>184</v>
      </c>
      <c r="KL23" s="18"/>
      <c r="KM23" s="1" t="s">
        <v>185</v>
      </c>
      <c r="KO23" s="401">
        <v>527.5</v>
      </c>
      <c r="KP23" s="1" t="s">
        <v>187</v>
      </c>
      <c r="KQ23" s="401"/>
      <c r="KR23" s="1" t="s">
        <v>183</v>
      </c>
      <c r="KS23" s="401"/>
      <c r="KT23" s="1" t="s">
        <v>184</v>
      </c>
      <c r="KU23" s="401"/>
      <c r="KV23" s="1" t="s">
        <v>185</v>
      </c>
      <c r="KX23" s="18">
        <v>552.30000000000655</v>
      </c>
      <c r="KY23" s="1" t="s">
        <v>187</v>
      </c>
      <c r="KZ23" s="18"/>
      <c r="LA23" s="1" t="s">
        <v>183</v>
      </c>
      <c r="LB23" s="18"/>
      <c r="LC23" s="1" t="s">
        <v>184</v>
      </c>
      <c r="LD23" s="18"/>
      <c r="LE23" s="1" t="s">
        <v>185</v>
      </c>
      <c r="LG23" s="232">
        <v>468.59999999999945</v>
      </c>
      <c r="LH23" s="1" t="s">
        <v>187</v>
      </c>
      <c r="LI23" s="232"/>
      <c r="LJ23" s="1" t="s">
        <v>183</v>
      </c>
      <c r="LK23" s="232"/>
      <c r="LL23" s="1" t="s">
        <v>184</v>
      </c>
      <c r="LM23" s="18"/>
      <c r="LN23" s="1" t="s">
        <v>185</v>
      </c>
      <c r="LP23" s="18">
        <v>522.59999999999854</v>
      </c>
      <c r="LQ23" s="1" t="s">
        <v>187</v>
      </c>
      <c r="LR23" s="18">
        <v>147.30000000000018</v>
      </c>
      <c r="LS23" s="1" t="s">
        <v>183</v>
      </c>
      <c r="LT23" s="18">
        <v>407.00000000000728</v>
      </c>
      <c r="LU23" s="1" t="s">
        <v>184</v>
      </c>
      <c r="LV23" s="18"/>
      <c r="LW23" s="1" t="s">
        <v>185</v>
      </c>
      <c r="LY23" s="18">
        <v>96</v>
      </c>
      <c r="LZ23" s="1" t="s">
        <v>187</v>
      </c>
      <c r="MA23" s="18"/>
      <c r="MB23" s="1" t="s">
        <v>183</v>
      </c>
      <c r="MC23" s="18"/>
      <c r="MD23" s="1" t="s">
        <v>184</v>
      </c>
      <c r="ME23" s="18"/>
      <c r="MF23" s="1" t="s">
        <v>185</v>
      </c>
      <c r="MH23">
        <v>1065.4000000000001</v>
      </c>
      <c r="MI23" s="1" t="s">
        <v>187</v>
      </c>
      <c r="MJ23" s="74">
        <v>532.69999999999345</v>
      </c>
      <c r="MK23" s="1" t="s">
        <v>183</v>
      </c>
      <c r="ML23" s="18">
        <v>705.20000000000255</v>
      </c>
      <c r="MM23" s="1" t="s">
        <v>184</v>
      </c>
      <c r="MN23" s="18">
        <v>687.70000000001892</v>
      </c>
      <c r="MO23" s="1" t="s">
        <v>185</v>
      </c>
      <c r="MQ23">
        <v>208.5</v>
      </c>
      <c r="MR23" s="1" t="s">
        <v>187</v>
      </c>
      <c r="MS23" s="18">
        <v>260.99999999999636</v>
      </c>
      <c r="MT23" s="1" t="s">
        <v>183</v>
      </c>
      <c r="MU23">
        <v>196.00000000001819</v>
      </c>
      <c r="MV23" s="1" t="s">
        <v>184</v>
      </c>
      <c r="MX23" s="1" t="s">
        <v>185</v>
      </c>
      <c r="NA23" s="1" t="s">
        <v>187</v>
      </c>
      <c r="NC23" s="1" t="s">
        <v>183</v>
      </c>
      <c r="ND23" s="402">
        <v>1074.5999999999985</v>
      </c>
      <c r="NE23" s="1" t="s">
        <v>184</v>
      </c>
      <c r="NF23" s="402"/>
      <c r="NG23" s="1" t="s">
        <v>185</v>
      </c>
      <c r="NH23" s="43"/>
    </row>
    <row r="24" spans="1:372" ht="18">
      <c r="A24" s="403" t="s">
        <v>3669</v>
      </c>
      <c r="B24" s="49">
        <f>SUM(D24:AAP24)</f>
        <v>32184.937500000036</v>
      </c>
      <c r="D24"/>
      <c r="E24" s="9">
        <f>D23*0.25</f>
        <v>71.349999999999994</v>
      </c>
      <c r="F24" s="18"/>
      <c r="G24" s="9">
        <f>F23*0.5</f>
        <v>147.35</v>
      </c>
      <c r="I24" s="9">
        <f>H23*0.75</f>
        <v>0</v>
      </c>
      <c r="K24" s="9">
        <f>J23*1</f>
        <v>0</v>
      </c>
      <c r="N24" s="9">
        <f>M23*0.25</f>
        <v>51.424999999999997</v>
      </c>
      <c r="P24" s="9">
        <f>O23*0.5</f>
        <v>155.24999999999994</v>
      </c>
      <c r="R24" s="9">
        <f>Q23*0.75</f>
        <v>0</v>
      </c>
      <c r="T24" s="9">
        <f>S23*1</f>
        <v>0</v>
      </c>
      <c r="V24" s="18"/>
      <c r="W24" s="9">
        <f>V23*0.25</f>
        <v>136.72499999999991</v>
      </c>
      <c r="X24" s="18"/>
      <c r="Y24" s="9">
        <f>X23*0.5</f>
        <v>129.70000000000005</v>
      </c>
      <c r="Z24" s="18"/>
      <c r="AA24" s="9">
        <f>Z23*0.75</f>
        <v>522.9375</v>
      </c>
      <c r="AB24" s="18"/>
      <c r="AC24" s="9">
        <f>AB23*1</f>
        <v>700</v>
      </c>
      <c r="AE24" s="18"/>
      <c r="AF24" s="9">
        <f>AE23*0.25</f>
        <v>46.599999999999966</v>
      </c>
      <c r="AG24" s="18"/>
      <c r="AH24" s="9">
        <f>AG23*0.5</f>
        <v>150</v>
      </c>
      <c r="AJ24" s="9">
        <f>AI23*0.75</f>
        <v>155.3250000000001</v>
      </c>
      <c r="AL24" s="9">
        <f>AK23*1</f>
        <v>313.60000000000059</v>
      </c>
      <c r="AN24" s="18"/>
      <c r="AO24" s="9">
        <f>AN23*0.25</f>
        <v>27.224999999999852</v>
      </c>
      <c r="AP24" s="18"/>
      <c r="AQ24" s="9">
        <f>AP23*0.5</f>
        <v>141.25000000000023</v>
      </c>
      <c r="AS24" s="9">
        <f>AR23*0.75</f>
        <v>469.87500000000017</v>
      </c>
      <c r="AU24" s="9">
        <f>AT23*1</f>
        <v>203.40000000000077</v>
      </c>
      <c r="AW24" s="18"/>
      <c r="AX24" s="9">
        <f>AW23*0.25</f>
        <v>110.54999999999984</v>
      </c>
      <c r="AZ24" s="9">
        <f>AY23*0.5</f>
        <v>213.65000000000009</v>
      </c>
      <c r="BB24" s="9">
        <f>BA23*0.75</f>
        <v>318.03750000000014</v>
      </c>
      <c r="BD24" s="9">
        <f>BC23*1</f>
        <v>319.70000000000005</v>
      </c>
      <c r="BF24" s="18"/>
      <c r="BG24" s="9">
        <f>BF23*0.25</f>
        <v>132.02499999999964</v>
      </c>
      <c r="BH24" s="18"/>
      <c r="BI24" s="9">
        <f>BH23*0.5</f>
        <v>312.40000000000009</v>
      </c>
      <c r="BK24" s="9">
        <f>BJ23*0.75</f>
        <v>665.92499999999973</v>
      </c>
      <c r="BM24" s="9">
        <f>BL23*1</f>
        <v>658.49999999999955</v>
      </c>
      <c r="BO24" s="18"/>
      <c r="BP24" s="9">
        <f>BO23*0.25</f>
        <v>55.799999999999841</v>
      </c>
      <c r="BQ24" s="18"/>
      <c r="BR24" s="9">
        <f>BQ23*0.5</f>
        <v>181.50000000000023</v>
      </c>
      <c r="BT24" s="9">
        <f>BS23*0.75</f>
        <v>199.91249999999945</v>
      </c>
      <c r="BV24" s="9">
        <f>BU23*1</f>
        <v>306.49999999999955</v>
      </c>
      <c r="BY24" s="9">
        <f>BX23*0.25</f>
        <v>0</v>
      </c>
      <c r="CA24" s="9">
        <f>BZ23*0.5</f>
        <v>0</v>
      </c>
      <c r="CC24" s="9">
        <f>CB23*0.75</f>
        <v>208.01249999999925</v>
      </c>
      <c r="CE24" s="9">
        <f t="shared" ref="CE24" si="30">CD23*1</f>
        <v>52.499999999999545</v>
      </c>
      <c r="CG24" s="18"/>
      <c r="CH24" s="9">
        <f>CG23*0.25</f>
        <v>236.64999999999998</v>
      </c>
      <c r="CI24" s="18"/>
      <c r="CJ24" s="9">
        <f>CI23*0.5</f>
        <v>0</v>
      </c>
      <c r="CL24" s="9">
        <f>CK23*0.75</f>
        <v>319.42499999999973</v>
      </c>
      <c r="CN24" s="9">
        <f t="shared" ref="CN24" si="31">CM23*1</f>
        <v>255.49999999999955</v>
      </c>
      <c r="CP24" s="18"/>
      <c r="CQ24" s="9">
        <f>CP23*0.25</f>
        <v>44.39999999999975</v>
      </c>
      <c r="CR24" s="18"/>
      <c r="CS24" s="9">
        <f>CR23*0.5</f>
        <v>0</v>
      </c>
      <c r="CU24" s="9">
        <f>CT23*0.75</f>
        <v>183.22499999999911</v>
      </c>
      <c r="CW24" s="9">
        <f t="shared" ref="CW24" si="32">CV23*1</f>
        <v>162.69999999999936</v>
      </c>
      <c r="CY24" s="18"/>
      <c r="CZ24" s="9">
        <f>CY23*0.25</f>
        <v>54.250000000000227</v>
      </c>
      <c r="DB24" s="9">
        <f>DA23*0.5</f>
        <v>74.100000000001273</v>
      </c>
      <c r="DD24" s="9">
        <f>DC23*0.75</f>
        <v>187.12500000000068</v>
      </c>
      <c r="DF24" s="9">
        <f t="shared" ref="DF24" si="33">DE23*1</f>
        <v>41.099999999999454</v>
      </c>
      <c r="DH24" s="18"/>
      <c r="DI24" s="9">
        <f>DH23*0.25</f>
        <v>9.7000000000002728</v>
      </c>
      <c r="DJ24" s="18"/>
      <c r="DK24" s="9">
        <f>DJ23*0.5</f>
        <v>0</v>
      </c>
      <c r="DM24" s="9">
        <f>DL23*0.75</f>
        <v>140.09999999999945</v>
      </c>
      <c r="DO24" s="9">
        <f t="shared" ref="DO24" si="34">DN23*1</f>
        <v>509.49999999999909</v>
      </c>
      <c r="DQ24" s="18"/>
      <c r="DR24" s="9">
        <f>DQ23*0.25</f>
        <v>78.375000000000227</v>
      </c>
      <c r="DT24" s="9">
        <f>DS23*0.5</f>
        <v>143.50000000000091</v>
      </c>
      <c r="DV24" s="9">
        <f>DU23*0.75</f>
        <v>259.35000000000014</v>
      </c>
      <c r="DX24" s="9">
        <f t="shared" ref="DX24" si="35">DW23*1</f>
        <v>459.39999999999964</v>
      </c>
      <c r="DZ24" s="18"/>
      <c r="EA24" s="9">
        <f>DZ23*0.25</f>
        <v>80.000000000000227</v>
      </c>
      <c r="EB24" s="18"/>
      <c r="EC24" s="9">
        <f>EB23*0.5</f>
        <v>0</v>
      </c>
      <c r="EE24" s="9">
        <f>ED23*0.75</f>
        <v>459.375</v>
      </c>
      <c r="EG24" s="9">
        <f>EF23*1</f>
        <v>0</v>
      </c>
      <c r="EI24" s="18"/>
      <c r="EJ24" s="9">
        <f>EI23*0.25</f>
        <v>32.875</v>
      </c>
      <c r="EK24" s="18"/>
      <c r="EL24" s="9">
        <f>EK23*0.5</f>
        <v>0</v>
      </c>
      <c r="EN24" s="9">
        <f>EM23*0.75</f>
        <v>133.42500000000655</v>
      </c>
      <c r="EP24" s="9">
        <f>EO23*1</f>
        <v>0</v>
      </c>
      <c r="ER24" s="18"/>
      <c r="ES24" s="9">
        <f>ER23*0.25</f>
        <v>25.25</v>
      </c>
      <c r="ET24" s="18"/>
      <c r="EU24" s="9">
        <f>ET23*0.5</f>
        <v>0</v>
      </c>
      <c r="EW24" s="9">
        <f>EV23*0.75</f>
        <v>253.57499999999959</v>
      </c>
      <c r="EY24" s="9">
        <f>EX23*1</f>
        <v>0</v>
      </c>
      <c r="FA24" s="18"/>
      <c r="FB24" s="9">
        <f>FA23*0.25</f>
        <v>45.349999999999909</v>
      </c>
      <c r="FC24" s="18"/>
      <c r="FD24" s="9">
        <f>FC23*0.5</f>
        <v>0</v>
      </c>
      <c r="FF24" s="9">
        <f>FE23*0.75</f>
        <v>247.57500000000027</v>
      </c>
      <c r="FH24" s="9">
        <f>FG23*1</f>
        <v>0</v>
      </c>
      <c r="FJ24" s="18"/>
      <c r="FK24" s="9">
        <f>FJ23*0.25</f>
        <v>45.525000000000091</v>
      </c>
      <c r="FM24" s="9">
        <f>FL23*0.5</f>
        <v>137.25000000000091</v>
      </c>
      <c r="FO24" s="9">
        <f>FN23*0.75</f>
        <v>442.64999999999986</v>
      </c>
      <c r="FQ24" s="9">
        <f>FP23*1</f>
        <v>0</v>
      </c>
      <c r="FS24" s="18"/>
      <c r="FT24" s="9">
        <f>FS23*0.25</f>
        <v>137.37500000000023</v>
      </c>
      <c r="FU24" s="18"/>
      <c r="FV24" s="9">
        <f>FU23*0.5</f>
        <v>0</v>
      </c>
      <c r="FX24" s="9">
        <f>FW23*0.75</f>
        <v>41.174999999999727</v>
      </c>
      <c r="FZ24" s="9">
        <f>FY23*1</f>
        <v>0</v>
      </c>
      <c r="GB24" s="18"/>
      <c r="GC24" s="9">
        <f>GB23*0.25</f>
        <v>31.25</v>
      </c>
      <c r="GD24" s="18"/>
      <c r="GE24" s="9">
        <f>GD23*0.5</f>
        <v>0</v>
      </c>
      <c r="GG24" s="9">
        <f>GF23*0.75</f>
        <v>304.6875</v>
      </c>
      <c r="GI24" s="9">
        <f>GH23*1</f>
        <v>0</v>
      </c>
      <c r="GK24" s="18"/>
      <c r="GL24" s="9">
        <f>GK23*0.25</f>
        <v>574.07499999999891</v>
      </c>
      <c r="GN24" s="9">
        <f>GM23*0.5</f>
        <v>497.04999999999927</v>
      </c>
      <c r="GP24" s="9">
        <f>GO23*0.75</f>
        <v>1398.9750000000008</v>
      </c>
      <c r="GR24" s="9">
        <f>GQ23*1</f>
        <v>0</v>
      </c>
      <c r="GT24" s="18"/>
      <c r="GU24" s="9">
        <f>GT23*0.25</f>
        <v>76.949999999999818</v>
      </c>
      <c r="GV24" s="18"/>
      <c r="GW24" s="9">
        <f>GV23*0.5</f>
        <v>0</v>
      </c>
      <c r="GX24" s="18"/>
      <c r="GY24" s="9">
        <f>GX23*0.75</f>
        <v>0</v>
      </c>
      <c r="GZ24" s="18"/>
      <c r="HA24" s="9">
        <f>GZ23*1</f>
        <v>0</v>
      </c>
      <c r="HD24" s="9">
        <f>HC23*0.25</f>
        <v>120.52500000000009</v>
      </c>
      <c r="HF24" s="9">
        <f>HE23*0.5</f>
        <v>152.05000000000018</v>
      </c>
      <c r="HH24" s="9">
        <f>HG23*0.75</f>
        <v>215.32500000000027</v>
      </c>
      <c r="HJ24" s="9">
        <f>HI23*1</f>
        <v>0</v>
      </c>
      <c r="HM24" s="9">
        <f>HL23*0.25</f>
        <v>100.82499999999982</v>
      </c>
      <c r="HO24" s="9">
        <f>HN23*0.5</f>
        <v>0</v>
      </c>
      <c r="HQ24" s="9">
        <f>HP23*0.75</f>
        <v>474.82499999999618</v>
      </c>
      <c r="HS24" s="9">
        <f>HR23*1</f>
        <v>0</v>
      </c>
      <c r="HV24" s="9">
        <f>HU23*0.25</f>
        <v>640.09999999999854</v>
      </c>
      <c r="HX24" s="9">
        <f>HW23*0.5</f>
        <v>1263.9499999999998</v>
      </c>
      <c r="HZ24" s="9">
        <f>HY23*0.75</f>
        <v>2058.4499999999252</v>
      </c>
      <c r="IB24" s="9">
        <f>IA23*1</f>
        <v>0</v>
      </c>
      <c r="IE24" s="9">
        <f>ID23*0.25</f>
        <v>56.199999999998909</v>
      </c>
      <c r="IG24" s="9">
        <f>IF23*0.5</f>
        <v>0</v>
      </c>
      <c r="II24" s="9">
        <f>IH23*0.75</f>
        <v>0</v>
      </c>
      <c r="IK24" s="9">
        <f>IJ23*1</f>
        <v>0</v>
      </c>
      <c r="IN24" s="9">
        <f>IM23*0.25</f>
        <v>92.174999999998363</v>
      </c>
      <c r="IP24" s="9">
        <f>IO23*0.5</f>
        <v>0</v>
      </c>
      <c r="IR24" s="9">
        <f>IQ23*0.75</f>
        <v>152.25</v>
      </c>
      <c r="IT24" s="9">
        <f>IS23*1</f>
        <v>0</v>
      </c>
      <c r="IW24" s="9">
        <f>IV23*0.25</f>
        <v>1.7999999999988177</v>
      </c>
      <c r="IY24" s="9">
        <f>IX23*0.5</f>
        <v>221.70000000000005</v>
      </c>
      <c r="JA24" s="9">
        <f>IZ23*0.75</f>
        <v>311.47499999999945</v>
      </c>
      <c r="JC24" s="9">
        <f>JB23*1</f>
        <v>0</v>
      </c>
      <c r="JF24" s="9">
        <f>JE23*0.25</f>
        <v>97.624999999998636</v>
      </c>
      <c r="JH24" s="9">
        <f>JG23*0.5</f>
        <v>137.10000000000036</v>
      </c>
      <c r="JJ24" s="9">
        <f>JI23*0.75</f>
        <v>174.90000000000055</v>
      </c>
      <c r="JL24" s="9">
        <f>JK23*1</f>
        <v>0</v>
      </c>
      <c r="JO24" s="9">
        <f>JN23*0.25</f>
        <v>83.374999999998636</v>
      </c>
      <c r="JQ24" s="9">
        <f>JP23*0.5</f>
        <v>0</v>
      </c>
      <c r="JS24" s="9">
        <f>JR23*0.75</f>
        <v>0</v>
      </c>
      <c r="JU24" s="9">
        <f>JT23*1</f>
        <v>0</v>
      </c>
      <c r="JX24" s="9">
        <f>JW23*0.25</f>
        <v>403.15</v>
      </c>
      <c r="JZ24" s="9">
        <f>JY23*0.5</f>
        <v>1679</v>
      </c>
      <c r="KB24" s="9">
        <f>KA23*0.75</f>
        <v>1822.6500000000101</v>
      </c>
      <c r="KD24" s="9">
        <f>KC23*1</f>
        <v>2584.0000000000618</v>
      </c>
      <c r="KG24" s="9">
        <f>KF23*0.25</f>
        <v>70.074999999999818</v>
      </c>
      <c r="KI24" s="9">
        <f>KH23*0.5</f>
        <v>16.199999999999818</v>
      </c>
      <c r="KK24" s="9">
        <f>KJ23*0.75</f>
        <v>169.87500000000136</v>
      </c>
      <c r="KM24" s="9">
        <f>KL23*1</f>
        <v>0</v>
      </c>
      <c r="KP24" s="9">
        <f>KO23*0.25</f>
        <v>131.875</v>
      </c>
      <c r="KR24" s="9">
        <f>KQ23*0.5</f>
        <v>0</v>
      </c>
      <c r="KT24" s="9">
        <f>KS23*0.75</f>
        <v>0</v>
      </c>
      <c r="KV24" s="9">
        <f>KU23*1</f>
        <v>0</v>
      </c>
      <c r="KY24" s="9">
        <f>KX23*0.25</f>
        <v>138.07500000000164</v>
      </c>
      <c r="LA24" s="9">
        <f>KZ23*0.5</f>
        <v>0</v>
      </c>
      <c r="LC24" s="9">
        <f>LB23*0.75</f>
        <v>0</v>
      </c>
      <c r="LE24" s="9">
        <f>LD23*1</f>
        <v>0</v>
      </c>
      <c r="LH24" s="9">
        <f>LG23*0.25</f>
        <v>117.14999999999986</v>
      </c>
      <c r="LJ24" s="9">
        <f>LI23*0.5</f>
        <v>0</v>
      </c>
      <c r="LL24" s="9">
        <f>LK23*0.75</f>
        <v>0</v>
      </c>
      <c r="LN24" s="9">
        <f>LM23*1</f>
        <v>0</v>
      </c>
      <c r="LQ24" s="9">
        <f>LP23*0.25</f>
        <v>130.64999999999964</v>
      </c>
      <c r="LS24" s="9">
        <f>LR23*0.5</f>
        <v>73.650000000000091</v>
      </c>
      <c r="LU24" s="9">
        <f>LT23*0.75</f>
        <v>305.25000000000546</v>
      </c>
      <c r="LW24" s="9">
        <f>LV23*1</f>
        <v>0</v>
      </c>
      <c r="LZ24" s="9">
        <f>LY23*0.25</f>
        <v>24</v>
      </c>
      <c r="MB24" s="9">
        <f>MA23*0.5</f>
        <v>0</v>
      </c>
      <c r="MD24" s="9">
        <f>MC23*0.75</f>
        <v>0</v>
      </c>
      <c r="MF24" s="9">
        <f>ME23*1</f>
        <v>0</v>
      </c>
      <c r="MI24" s="9">
        <f>MH23*0.25</f>
        <v>266.35000000000002</v>
      </c>
      <c r="MK24" s="9">
        <f>MJ23*0.5</f>
        <v>266.34999999999673</v>
      </c>
      <c r="MM24" s="9">
        <f>ML23*0.75</f>
        <v>528.90000000000191</v>
      </c>
      <c r="MO24" s="9">
        <f>MN23*1</f>
        <v>687.70000000001892</v>
      </c>
      <c r="MR24" s="9">
        <f>MQ23*0.25</f>
        <v>52.125</v>
      </c>
      <c r="MT24" s="9">
        <f>MS23*0.5</f>
        <v>130.49999999999818</v>
      </c>
      <c r="MV24" s="9">
        <f>MU23*0.75</f>
        <v>147.00000000001364</v>
      </c>
      <c r="MX24" s="9">
        <f>MW23*1</f>
        <v>0</v>
      </c>
      <c r="NA24" s="9">
        <f>MZ23*0.25</f>
        <v>0</v>
      </c>
      <c r="NC24" s="9">
        <f>NB23*0.5</f>
        <v>0</v>
      </c>
      <c r="NE24" s="9">
        <f>ND23*0.75</f>
        <v>805.94999999999891</v>
      </c>
      <c r="NG24" s="9">
        <f>NF23*1</f>
        <v>0</v>
      </c>
      <c r="NH24" s="43"/>
    </row>
    <row r="25" spans="1:372" s="40" customFormat="1" ht="18">
      <c r="A25" s="403">
        <v>2022</v>
      </c>
      <c r="B25" s="49"/>
      <c r="C25" s="43"/>
      <c r="D25"/>
      <c r="E25" s="9"/>
      <c r="F25" s="18"/>
      <c r="G25" s="9"/>
      <c r="H25"/>
      <c r="I25" s="9"/>
      <c r="J25"/>
      <c r="K25" s="9"/>
      <c r="L25" s="43"/>
      <c r="M25"/>
      <c r="N25" s="9"/>
      <c r="O25"/>
      <c r="P25" s="9"/>
      <c r="Q25"/>
      <c r="R25" s="9"/>
      <c r="S25"/>
      <c r="T25" s="9"/>
      <c r="U25" s="43"/>
      <c r="V25" s="18"/>
      <c r="W25" s="9"/>
      <c r="X25" s="18"/>
      <c r="Y25" s="9"/>
      <c r="Z25" s="18"/>
      <c r="AA25" s="9"/>
      <c r="AB25" s="18"/>
      <c r="AC25" s="38"/>
      <c r="AD25" s="43"/>
      <c r="AE25" s="18"/>
      <c r="AF25" s="9"/>
      <c r="AG25" s="18"/>
      <c r="AH25" s="9"/>
      <c r="AI25"/>
      <c r="AJ25" s="9"/>
      <c r="AL25" s="38"/>
      <c r="AM25" s="43"/>
      <c r="AN25" s="18"/>
      <c r="AO25" s="9"/>
      <c r="AP25" s="18"/>
      <c r="AQ25" s="9"/>
      <c r="AR25"/>
      <c r="AS25" s="9"/>
      <c r="AU25" s="38"/>
      <c r="AV25" s="43"/>
      <c r="AW25" s="18"/>
      <c r="AX25" s="9"/>
      <c r="AY25" s="18"/>
      <c r="AZ25" s="9"/>
      <c r="BA25"/>
      <c r="BB25" s="9"/>
      <c r="BD25" s="38"/>
      <c r="BE25" s="43"/>
      <c r="BF25" s="18"/>
      <c r="BG25" s="9"/>
      <c r="BH25" s="18"/>
      <c r="BI25" s="9"/>
      <c r="BJ25"/>
      <c r="BK25" s="9"/>
      <c r="BM25" s="38"/>
      <c r="BN25" s="43"/>
      <c r="BO25" s="18"/>
      <c r="BP25" s="9"/>
      <c r="BQ25" s="18"/>
      <c r="BR25" s="9"/>
      <c r="BS25"/>
      <c r="BT25" s="9"/>
      <c r="BV25" s="38"/>
      <c r="BW25" s="43"/>
      <c r="BX25"/>
      <c r="BY25" s="9"/>
      <c r="BZ25"/>
      <c r="CA25" s="9"/>
      <c r="CB25"/>
      <c r="CC25" s="9"/>
      <c r="CE25" s="38"/>
      <c r="CF25" s="43"/>
      <c r="CG25" s="18"/>
      <c r="CH25" s="9"/>
      <c r="CI25" s="18"/>
      <c r="CJ25" s="9"/>
      <c r="CK25"/>
      <c r="CL25" s="9"/>
      <c r="CN25" s="38"/>
      <c r="CO25" s="43"/>
      <c r="CP25" s="18"/>
      <c r="CQ25" s="9"/>
      <c r="CR25" s="18"/>
      <c r="CS25" s="9"/>
      <c r="CT25"/>
      <c r="CU25" s="9"/>
      <c r="CW25" s="38"/>
      <c r="CX25" s="43"/>
      <c r="CY25" s="18"/>
      <c r="CZ25" s="9"/>
      <c r="DA25"/>
      <c r="DB25" s="9"/>
      <c r="DC25"/>
      <c r="DD25" s="9"/>
      <c r="DF25" s="38"/>
      <c r="DG25" s="43"/>
      <c r="DH25" s="18"/>
      <c r="DI25" s="9"/>
      <c r="DJ25" s="18"/>
      <c r="DK25" s="9"/>
      <c r="DL25"/>
      <c r="DM25" s="9"/>
      <c r="DO25" s="38"/>
      <c r="DP25" s="43"/>
      <c r="DQ25" s="18"/>
      <c r="DR25" s="9"/>
      <c r="DS25"/>
      <c r="DT25" s="9"/>
      <c r="DU25"/>
      <c r="DV25" s="9"/>
      <c r="DX25" s="38"/>
      <c r="DY25" s="43"/>
      <c r="DZ25" s="18"/>
      <c r="EA25" s="9"/>
      <c r="EB25" s="18"/>
      <c r="EC25" s="9"/>
      <c r="ED25"/>
      <c r="EE25" s="9"/>
      <c r="EF25"/>
      <c r="EG25" s="38"/>
      <c r="EH25" s="43"/>
      <c r="EI25" s="18"/>
      <c r="EJ25" s="9"/>
      <c r="EK25" s="18"/>
      <c r="EL25" s="9"/>
      <c r="EM25"/>
      <c r="EN25" s="9"/>
      <c r="EO25"/>
      <c r="EP25" s="38"/>
      <c r="EQ25" s="43"/>
      <c r="ER25" s="18"/>
      <c r="ES25" s="9"/>
      <c r="ET25" s="18"/>
      <c r="EU25" s="9"/>
      <c r="EV25"/>
      <c r="EW25" s="9"/>
      <c r="EX25"/>
      <c r="EY25" s="38"/>
      <c r="EZ25" s="43"/>
      <c r="FA25" s="18"/>
      <c r="FB25" s="9"/>
      <c r="FC25" s="18"/>
      <c r="FD25" s="9"/>
      <c r="FE25"/>
      <c r="FF25" s="9"/>
      <c r="FG25"/>
      <c r="FH25" s="38"/>
      <c r="FI25" s="43"/>
      <c r="FJ25" s="18"/>
      <c r="FK25" s="9"/>
      <c r="FL25"/>
      <c r="FM25" s="9"/>
      <c r="FN25"/>
      <c r="FO25" s="9"/>
      <c r="FP25"/>
      <c r="FQ25" s="38"/>
      <c r="FR25" s="43"/>
      <c r="FS25" s="18"/>
      <c r="FT25" s="9"/>
      <c r="FU25" s="18"/>
      <c r="FV25" s="9"/>
      <c r="FW25"/>
      <c r="FX25" s="9"/>
      <c r="FY25"/>
      <c r="FZ25" s="38"/>
      <c r="GA25" s="43"/>
      <c r="GB25" s="18"/>
      <c r="GC25" s="9"/>
      <c r="GD25" s="18"/>
      <c r="GE25" s="9"/>
      <c r="GF25"/>
      <c r="GG25" s="9"/>
      <c r="GH25"/>
      <c r="GI25" s="38"/>
      <c r="GJ25" s="43"/>
      <c r="GK25" s="18"/>
      <c r="GL25" s="9"/>
      <c r="GM25"/>
      <c r="GN25" s="9"/>
      <c r="GO25"/>
      <c r="GP25" s="9"/>
      <c r="GQ25"/>
      <c r="GR25" s="38"/>
      <c r="GS25" s="43"/>
      <c r="GT25" s="18"/>
      <c r="GU25" s="9"/>
      <c r="GV25" s="18"/>
      <c r="GW25" s="9"/>
      <c r="GX25" s="18"/>
      <c r="GY25" s="9"/>
      <c r="GZ25" s="18"/>
      <c r="HA25" s="9"/>
      <c r="HB25" s="43"/>
      <c r="HC25"/>
      <c r="HD25" s="9"/>
      <c r="HE25"/>
      <c r="HF25" s="9"/>
      <c r="HG25"/>
      <c r="HH25" s="9"/>
      <c r="HI25"/>
      <c r="HJ25" s="38"/>
      <c r="HK25" s="43"/>
      <c r="HL25"/>
      <c r="HM25" s="9"/>
      <c r="HN25"/>
      <c r="HO25" s="9"/>
      <c r="HP25"/>
      <c r="HQ25" s="9"/>
      <c r="HR25"/>
      <c r="HS25" s="38"/>
      <c r="HT25" s="43"/>
      <c r="HU25"/>
      <c r="HV25" s="9"/>
      <c r="HW25"/>
      <c r="HX25" s="9"/>
      <c r="HY25"/>
      <c r="HZ25" s="9"/>
      <c r="IA25"/>
      <c r="IB25" s="38"/>
      <c r="IC25" s="43"/>
      <c r="ID25"/>
      <c r="IE25" s="9"/>
      <c r="IF25"/>
      <c r="IG25" s="9"/>
      <c r="IH25"/>
      <c r="II25" s="9"/>
      <c r="IJ25"/>
      <c r="IK25" s="9"/>
      <c r="IL25" s="43"/>
      <c r="IM25"/>
      <c r="IN25" s="9"/>
      <c r="IO25"/>
      <c r="IP25" s="9"/>
      <c r="IQ25"/>
      <c r="IR25" s="9"/>
      <c r="IS25"/>
      <c r="IT25" s="38"/>
      <c r="IU25" s="43"/>
      <c r="IV25"/>
      <c r="IW25" s="9"/>
      <c r="IX25"/>
      <c r="IY25" s="9"/>
      <c r="IZ25"/>
      <c r="JA25" s="9"/>
      <c r="JB25"/>
      <c r="JC25" s="38"/>
      <c r="JD25" s="43"/>
      <c r="JE25"/>
      <c r="JF25" s="9"/>
      <c r="JG25"/>
      <c r="JH25" s="9"/>
      <c r="JI25"/>
      <c r="JJ25" s="9"/>
      <c r="JK25"/>
      <c r="JL25" s="38"/>
      <c r="JM25" s="43"/>
      <c r="JN25"/>
      <c r="JO25" s="9"/>
      <c r="JP25"/>
      <c r="JQ25" s="9"/>
      <c r="JR25"/>
      <c r="JS25" s="9"/>
      <c r="JT25"/>
      <c r="JU25" s="9"/>
      <c r="JV25" s="43"/>
      <c r="JW25"/>
      <c r="JX25" s="9"/>
      <c r="JY25"/>
      <c r="JZ25" s="9"/>
      <c r="KA25"/>
      <c r="KB25" s="9"/>
      <c r="KC25"/>
      <c r="KD25" s="38"/>
      <c r="KE25" s="43"/>
      <c r="KF25"/>
      <c r="KG25" s="9"/>
      <c r="KH25"/>
      <c r="KI25" s="9"/>
      <c r="KJ25"/>
      <c r="KK25" s="9"/>
      <c r="KL25"/>
      <c r="KM25" s="38"/>
      <c r="KN25" s="43"/>
      <c r="KO25"/>
      <c r="KP25" s="9"/>
      <c r="KQ25"/>
      <c r="KR25" s="9"/>
      <c r="KS25"/>
      <c r="KT25" s="9"/>
      <c r="KU25"/>
      <c r="KV25" s="9"/>
      <c r="KW25" s="43"/>
      <c r="KX25"/>
      <c r="KY25" s="9"/>
      <c r="KZ25"/>
      <c r="LA25" s="9"/>
      <c r="LB25"/>
      <c r="LC25" s="9"/>
      <c r="LD25"/>
      <c r="LE25" s="9"/>
      <c r="LF25" s="43"/>
      <c r="LG25"/>
      <c r="LH25" s="9"/>
      <c r="LI25"/>
      <c r="LJ25" s="9"/>
      <c r="LK25"/>
      <c r="LL25" s="9"/>
      <c r="LM25"/>
      <c r="LN25" s="38"/>
      <c r="LO25" s="43"/>
      <c r="LP25"/>
      <c r="LQ25" s="9"/>
      <c r="LR25"/>
      <c r="LS25" s="9"/>
      <c r="LT25"/>
      <c r="LU25" s="9"/>
      <c r="LV25"/>
      <c r="LW25" s="38"/>
      <c r="LX25" s="43"/>
      <c r="LY25"/>
      <c r="LZ25" s="9"/>
      <c r="MA25"/>
      <c r="MB25" s="9"/>
      <c r="MC25"/>
      <c r="MD25" s="9"/>
      <c r="ME25"/>
      <c r="MF25" s="9"/>
      <c r="MG25" s="43"/>
      <c r="MH25"/>
      <c r="MI25" s="9"/>
      <c r="MJ25"/>
      <c r="MK25" s="9"/>
      <c r="ML25"/>
      <c r="MM25" s="9"/>
      <c r="MN25"/>
      <c r="MO25" s="38"/>
      <c r="MP25" s="43"/>
      <c r="MQ25"/>
      <c r="MR25" s="9"/>
      <c r="MS25"/>
      <c r="MT25" s="9"/>
      <c r="MU25"/>
      <c r="MV25" s="9"/>
      <c r="MW25"/>
      <c r="MX25" s="38"/>
      <c r="MY25" s="43"/>
      <c r="MZ25"/>
      <c r="NA25" s="9"/>
      <c r="NB25"/>
      <c r="NC25" s="9"/>
      <c r="ND25"/>
      <c r="NE25" s="9"/>
      <c r="NF25"/>
      <c r="NG25" s="38"/>
      <c r="NH25" s="43"/>
    </row>
    <row r="26" spans="1:372" ht="15">
      <c r="A26" s="89" t="s">
        <v>2224</v>
      </c>
      <c r="B26" s="21"/>
      <c r="C26" s="45"/>
      <c r="D26"/>
      <c r="E26" s="1" t="s">
        <v>187</v>
      </c>
      <c r="F26" s="400"/>
      <c r="G26" s="1" t="s">
        <v>183</v>
      </c>
      <c r="H26" s="115"/>
      <c r="I26" s="1" t="s">
        <v>184</v>
      </c>
      <c r="J26" s="115"/>
      <c r="K26" s="1" t="s">
        <v>185</v>
      </c>
      <c r="N26" s="1" t="s">
        <v>187</v>
      </c>
      <c r="O26" s="18"/>
      <c r="P26" s="1" t="s">
        <v>183</v>
      </c>
      <c r="Q26" s="18"/>
      <c r="R26" s="1" t="s">
        <v>184</v>
      </c>
      <c r="S26" s="18"/>
      <c r="T26" s="1" t="s">
        <v>185</v>
      </c>
      <c r="W26" s="1" t="s">
        <v>187</v>
      </c>
      <c r="X26" s="18"/>
      <c r="Y26" s="1" t="s">
        <v>183</v>
      </c>
      <c r="Z26" s="18">
        <v>592.60000000000014</v>
      </c>
      <c r="AA26" s="1" t="s">
        <v>184</v>
      </c>
      <c r="AB26" s="18">
        <v>537.40000000000032</v>
      </c>
      <c r="AC26" s="1" t="s">
        <v>185</v>
      </c>
      <c r="AF26" s="1" t="s">
        <v>187</v>
      </c>
      <c r="AG26" s="18"/>
      <c r="AH26" s="1" t="s">
        <v>183</v>
      </c>
      <c r="AI26" s="18">
        <v>264.29999999999995</v>
      </c>
      <c r="AJ26" s="1" t="s">
        <v>184</v>
      </c>
      <c r="AK26" s="18">
        <v>349.2000000000005</v>
      </c>
      <c r="AL26" s="1" t="s">
        <v>185</v>
      </c>
      <c r="AO26" s="1" t="s">
        <v>187</v>
      </c>
      <c r="AP26" s="18"/>
      <c r="AQ26" s="1" t="s">
        <v>183</v>
      </c>
      <c r="AR26" s="1">
        <v>679.2999999999995</v>
      </c>
      <c r="AS26" s="1" t="s">
        <v>184</v>
      </c>
      <c r="AT26" s="18">
        <v>459.70000000000027</v>
      </c>
      <c r="AU26" s="1" t="s">
        <v>185</v>
      </c>
      <c r="AX26" s="1" t="s">
        <v>187</v>
      </c>
      <c r="AZ26" s="1" t="s">
        <v>183</v>
      </c>
      <c r="BA26" s="18">
        <v>456.89999999999873</v>
      </c>
      <c r="BB26" s="1" t="s">
        <v>184</v>
      </c>
      <c r="BC26" s="18">
        <v>568.20000000000027</v>
      </c>
      <c r="BD26" s="1" t="s">
        <v>185</v>
      </c>
      <c r="BG26" s="1" t="s">
        <v>187</v>
      </c>
      <c r="BH26" s="18"/>
      <c r="BI26" s="1" t="s">
        <v>183</v>
      </c>
      <c r="BJ26" s="18">
        <v>949.99999999999818</v>
      </c>
      <c r="BK26" s="1" t="s">
        <v>184</v>
      </c>
      <c r="BL26" s="18">
        <v>1013.5000000000005</v>
      </c>
      <c r="BM26" s="1" t="s">
        <v>185</v>
      </c>
      <c r="BP26" s="1" t="s">
        <v>187</v>
      </c>
      <c r="BQ26" s="18"/>
      <c r="BR26" s="1" t="s">
        <v>183</v>
      </c>
      <c r="BS26" s="18">
        <v>656.89999999999827</v>
      </c>
      <c r="BT26" s="1" t="s">
        <v>184</v>
      </c>
      <c r="BU26" s="18">
        <v>377.90000000000055</v>
      </c>
      <c r="BV26" s="1" t="s">
        <v>185</v>
      </c>
      <c r="BY26" s="1" t="s">
        <v>187</v>
      </c>
      <c r="BZ26" s="401"/>
      <c r="CA26" s="1" t="s">
        <v>183</v>
      </c>
      <c r="CB26" s="18">
        <v>266.99999999999909</v>
      </c>
      <c r="CC26" s="1" t="s">
        <v>184</v>
      </c>
      <c r="CD26" s="18">
        <v>436</v>
      </c>
      <c r="CE26" s="1" t="s">
        <v>185</v>
      </c>
      <c r="CH26" s="1" t="s">
        <v>187</v>
      </c>
      <c r="CJ26" s="1" t="s">
        <v>183</v>
      </c>
      <c r="CK26" s="18">
        <v>222.90000000000146</v>
      </c>
      <c r="CL26" s="1" t="s">
        <v>184</v>
      </c>
      <c r="CM26" s="18">
        <v>353.19999999999982</v>
      </c>
      <c r="CN26" s="1" t="s">
        <v>185</v>
      </c>
      <c r="CQ26" s="1" t="s">
        <v>187</v>
      </c>
      <c r="CS26" s="1" t="s">
        <v>183</v>
      </c>
      <c r="CT26" s="18">
        <v>425.09999999999945</v>
      </c>
      <c r="CU26" s="1" t="s">
        <v>184</v>
      </c>
      <c r="CV26" s="18">
        <v>275.59999999999945</v>
      </c>
      <c r="CW26" s="1" t="s">
        <v>185</v>
      </c>
      <c r="CZ26" s="1" t="s">
        <v>187</v>
      </c>
      <c r="DA26" s="18"/>
      <c r="DB26" s="1" t="s">
        <v>183</v>
      </c>
      <c r="DC26" s="18">
        <v>463.30000000000109</v>
      </c>
      <c r="DD26" s="1" t="s">
        <v>184</v>
      </c>
      <c r="DE26" s="18">
        <v>337.39999999999873</v>
      </c>
      <c r="DF26" s="1" t="s">
        <v>185</v>
      </c>
      <c r="DI26" s="1" t="s">
        <v>187</v>
      </c>
      <c r="DK26" s="1" t="s">
        <v>183</v>
      </c>
      <c r="DL26" s="18">
        <v>182.80000000000018</v>
      </c>
      <c r="DM26" s="1" t="s">
        <v>184</v>
      </c>
      <c r="DN26" s="18">
        <v>301.19999999999982</v>
      </c>
      <c r="DO26" s="1" t="s">
        <v>185</v>
      </c>
      <c r="DR26" s="1" t="s">
        <v>187</v>
      </c>
      <c r="DS26" s="18"/>
      <c r="DT26" s="1" t="s">
        <v>183</v>
      </c>
      <c r="DU26" s="18">
        <v>454.30000000000018</v>
      </c>
      <c r="DV26" s="1" t="s">
        <v>184</v>
      </c>
      <c r="DW26" s="18">
        <v>265.49999999999909</v>
      </c>
      <c r="DX26" s="1" t="s">
        <v>185</v>
      </c>
      <c r="EA26" s="1" t="s">
        <v>187</v>
      </c>
      <c r="EC26" s="1" t="s">
        <v>183</v>
      </c>
      <c r="ED26" s="18">
        <v>624.50000000000091</v>
      </c>
      <c r="EE26" s="1" t="s">
        <v>184</v>
      </c>
      <c r="EF26" s="18"/>
      <c r="EG26" s="1" t="s">
        <v>185</v>
      </c>
      <c r="EJ26" s="1" t="s">
        <v>187</v>
      </c>
      <c r="EL26" s="1" t="s">
        <v>183</v>
      </c>
      <c r="EM26" s="18">
        <v>432.39999999999782</v>
      </c>
      <c r="EN26" s="1" t="s">
        <v>184</v>
      </c>
      <c r="EO26" s="18"/>
      <c r="EP26" s="1" t="s">
        <v>185</v>
      </c>
      <c r="ES26" s="1" t="s">
        <v>187</v>
      </c>
      <c r="EU26" s="1" t="s">
        <v>183</v>
      </c>
      <c r="EV26" s="18">
        <v>391.70000000000073</v>
      </c>
      <c r="EW26" s="1" t="s">
        <v>184</v>
      </c>
      <c r="EX26" s="18"/>
      <c r="EY26" s="1" t="s">
        <v>185</v>
      </c>
      <c r="FB26" s="1" t="s">
        <v>187</v>
      </c>
      <c r="FC26" s="401"/>
      <c r="FD26" s="1" t="s">
        <v>183</v>
      </c>
      <c r="FE26" s="18">
        <v>459.00000000000091</v>
      </c>
      <c r="FF26" s="1" t="s">
        <v>184</v>
      </c>
      <c r="FG26" s="18"/>
      <c r="FH26" s="1" t="s">
        <v>185</v>
      </c>
      <c r="FK26" s="1" t="s">
        <v>187</v>
      </c>
      <c r="FL26" s="18"/>
      <c r="FM26" s="1" t="s">
        <v>183</v>
      </c>
      <c r="FN26" s="18">
        <v>467.70000000000164</v>
      </c>
      <c r="FO26" s="1" t="s">
        <v>184</v>
      </c>
      <c r="FP26" s="18"/>
      <c r="FQ26" s="1" t="s">
        <v>185</v>
      </c>
      <c r="FT26" s="1" t="s">
        <v>187</v>
      </c>
      <c r="FV26" s="1" t="s">
        <v>183</v>
      </c>
      <c r="FW26" s="18">
        <v>385.25000000000182</v>
      </c>
      <c r="FX26" s="1" t="s">
        <v>184</v>
      </c>
      <c r="FY26" s="18"/>
      <c r="FZ26" s="1" t="s">
        <v>185</v>
      </c>
      <c r="GC26" s="1" t="s">
        <v>187</v>
      </c>
      <c r="GE26" s="1" t="s">
        <v>183</v>
      </c>
      <c r="GF26" s="18">
        <v>241</v>
      </c>
      <c r="GG26" s="1" t="s">
        <v>184</v>
      </c>
      <c r="GH26" s="18"/>
      <c r="GI26" s="1" t="s">
        <v>185</v>
      </c>
      <c r="GL26" s="1" t="s">
        <v>187</v>
      </c>
      <c r="GM26" s="18"/>
      <c r="GN26" s="1" t="s">
        <v>183</v>
      </c>
      <c r="GO26" s="18">
        <v>2042.4000000000051</v>
      </c>
      <c r="GP26" s="1" t="s">
        <v>184</v>
      </c>
      <c r="GQ26" s="18"/>
      <c r="GR26" s="1" t="s">
        <v>185</v>
      </c>
      <c r="GU26" s="1" t="s">
        <v>187</v>
      </c>
      <c r="GW26" s="1" t="s">
        <v>183</v>
      </c>
      <c r="GY26" s="1" t="s">
        <v>184</v>
      </c>
      <c r="HA26" s="1" t="s">
        <v>185</v>
      </c>
      <c r="HD26" s="1" t="s">
        <v>187</v>
      </c>
      <c r="HE26" s="18"/>
      <c r="HF26" s="1" t="s">
        <v>183</v>
      </c>
      <c r="HG26" s="18">
        <v>509.80000000000291</v>
      </c>
      <c r="HH26" s="1" t="s">
        <v>184</v>
      </c>
      <c r="HI26" s="18"/>
      <c r="HJ26" s="1" t="s">
        <v>185</v>
      </c>
      <c r="HM26" s="1" t="s">
        <v>187</v>
      </c>
      <c r="HO26" s="1" t="s">
        <v>183</v>
      </c>
      <c r="HP26" s="18">
        <v>645.90000000000146</v>
      </c>
      <c r="HQ26" s="1" t="s">
        <v>184</v>
      </c>
      <c r="HR26" s="18"/>
      <c r="HS26" s="1" t="s">
        <v>185</v>
      </c>
      <c r="HV26" s="1" t="s">
        <v>187</v>
      </c>
      <c r="HW26" s="18"/>
      <c r="HX26" s="1" t="s">
        <v>183</v>
      </c>
      <c r="HY26" s="18">
        <v>3656.7000000000953</v>
      </c>
      <c r="HZ26" s="1" t="s">
        <v>184</v>
      </c>
      <c r="IA26" s="18"/>
      <c r="IB26" s="1" t="s">
        <v>185</v>
      </c>
      <c r="IE26" s="1" t="s">
        <v>187</v>
      </c>
      <c r="IG26" s="1" t="s">
        <v>183</v>
      </c>
      <c r="II26" s="1" t="s">
        <v>184</v>
      </c>
      <c r="IK26" s="1" t="s">
        <v>185</v>
      </c>
      <c r="IN26" s="1" t="s">
        <v>187</v>
      </c>
      <c r="IP26" s="1" t="s">
        <v>183</v>
      </c>
      <c r="IQ26" s="18">
        <v>170.00000000000364</v>
      </c>
      <c r="IR26" s="1" t="s">
        <v>184</v>
      </c>
      <c r="IS26" s="18"/>
      <c r="IT26" s="1" t="s">
        <v>185</v>
      </c>
      <c r="IW26" s="1" t="s">
        <v>187</v>
      </c>
      <c r="IX26" s="18"/>
      <c r="IY26" s="1" t="s">
        <v>183</v>
      </c>
      <c r="IZ26" s="18">
        <v>90.100000000005821</v>
      </c>
      <c r="JA26" s="1" t="s">
        <v>184</v>
      </c>
      <c r="JB26" s="18"/>
      <c r="JC26" s="1" t="s">
        <v>185</v>
      </c>
      <c r="JF26" s="1" t="s">
        <v>187</v>
      </c>
      <c r="JG26" s="401"/>
      <c r="JH26" s="1" t="s">
        <v>183</v>
      </c>
      <c r="JI26" s="18">
        <v>401.60000000000582</v>
      </c>
      <c r="JJ26" s="1" t="s">
        <v>184</v>
      </c>
      <c r="JK26" s="18"/>
      <c r="JL26" s="1" t="s">
        <v>185</v>
      </c>
      <c r="JO26" s="1" t="s">
        <v>187</v>
      </c>
      <c r="JQ26" s="1" t="s">
        <v>183</v>
      </c>
      <c r="JS26" s="1" t="s">
        <v>184</v>
      </c>
      <c r="JU26" s="1" t="s">
        <v>185</v>
      </c>
      <c r="JX26" s="1" t="s">
        <v>187</v>
      </c>
      <c r="JZ26" s="1" t="s">
        <v>183</v>
      </c>
      <c r="KA26" s="18"/>
      <c r="KB26" s="1" t="s">
        <v>184</v>
      </c>
      <c r="KC26" s="18">
        <v>2525.7000000000371</v>
      </c>
      <c r="KD26" s="1" t="s">
        <v>185</v>
      </c>
      <c r="KG26" s="1" t="s">
        <v>187</v>
      </c>
      <c r="KH26" s="401"/>
      <c r="KI26" s="1" t="s">
        <v>183</v>
      </c>
      <c r="KJ26" s="18">
        <v>274.70000000001164</v>
      </c>
      <c r="KK26" s="1" t="s">
        <v>184</v>
      </c>
      <c r="KL26" s="18"/>
      <c r="KM26" s="1" t="s">
        <v>185</v>
      </c>
      <c r="KP26" s="1" t="s">
        <v>187</v>
      </c>
      <c r="KR26" s="1" t="s">
        <v>183</v>
      </c>
      <c r="KT26" s="1" t="s">
        <v>184</v>
      </c>
      <c r="KV26" s="1" t="s">
        <v>185</v>
      </c>
      <c r="KY26" s="1" t="s">
        <v>187</v>
      </c>
      <c r="LA26" s="1" t="s">
        <v>183</v>
      </c>
      <c r="LC26" s="1" t="s">
        <v>184</v>
      </c>
      <c r="LE26" s="1" t="s">
        <v>185</v>
      </c>
      <c r="LH26" s="1" t="s">
        <v>187</v>
      </c>
      <c r="LJ26" s="1" t="s">
        <v>183</v>
      </c>
      <c r="LL26" s="1" t="s">
        <v>184</v>
      </c>
      <c r="LM26" s="18"/>
      <c r="LN26" s="1" t="s">
        <v>185</v>
      </c>
      <c r="LQ26" s="1" t="s">
        <v>187</v>
      </c>
      <c r="LR26" s="18"/>
      <c r="LS26" s="1" t="s">
        <v>183</v>
      </c>
      <c r="LT26" s="18">
        <v>409.59999999999854</v>
      </c>
      <c r="LU26" s="1" t="s">
        <v>184</v>
      </c>
      <c r="LV26" s="18"/>
      <c r="LW26" s="1" t="s">
        <v>185</v>
      </c>
      <c r="LZ26" s="1" t="s">
        <v>187</v>
      </c>
      <c r="MB26" s="1" t="s">
        <v>183</v>
      </c>
      <c r="MD26" s="1" t="s">
        <v>184</v>
      </c>
      <c r="MF26" s="1" t="s">
        <v>185</v>
      </c>
      <c r="MI26" s="1" t="s">
        <v>187</v>
      </c>
      <c r="MK26" s="1" t="s">
        <v>183</v>
      </c>
      <c r="ML26" s="18"/>
      <c r="MM26" s="1" t="s">
        <v>184</v>
      </c>
      <c r="MN26" s="18">
        <v>1224.7999999999993</v>
      </c>
      <c r="MO26" s="1" t="s">
        <v>185</v>
      </c>
      <c r="MR26" s="1" t="s">
        <v>187</v>
      </c>
      <c r="MS26" s="18"/>
      <c r="MT26" s="1" t="s">
        <v>183</v>
      </c>
      <c r="MU26">
        <v>320</v>
      </c>
      <c r="MV26" s="1" t="s">
        <v>184</v>
      </c>
      <c r="MX26" s="1" t="s">
        <v>185</v>
      </c>
      <c r="NA26" s="1" t="s">
        <v>187</v>
      </c>
      <c r="NC26" s="1" t="s">
        <v>183</v>
      </c>
      <c r="ND26" s="402">
        <v>1338.1000000000095</v>
      </c>
      <c r="NE26" s="1" t="s">
        <v>184</v>
      </c>
      <c r="NF26" s="402"/>
      <c r="NG26" s="1" t="s">
        <v>185</v>
      </c>
      <c r="NH26" s="43"/>
    </row>
    <row r="27" spans="1:372" ht="18">
      <c r="A27" s="93" t="s">
        <v>3666</v>
      </c>
      <c r="B27" s="49">
        <f>SUM(D27:AAP27)</f>
        <v>22882.187500000146</v>
      </c>
      <c r="C27" s="45"/>
      <c r="D27"/>
      <c r="E27" s="9">
        <f>D26*0.25</f>
        <v>0</v>
      </c>
      <c r="F27" s="18"/>
      <c r="G27" s="9">
        <f>F26*0.5</f>
        <v>0</v>
      </c>
      <c r="I27" s="9">
        <f>H26*0.75</f>
        <v>0</v>
      </c>
      <c r="K27" s="9">
        <f>J26*1</f>
        <v>0</v>
      </c>
      <c r="N27" s="9">
        <f>M26*0.25</f>
        <v>0</v>
      </c>
      <c r="P27" s="9">
        <f>O26*0.5</f>
        <v>0</v>
      </c>
      <c r="R27" s="9">
        <f>Q26*0.75</f>
        <v>0</v>
      </c>
      <c r="T27" s="9">
        <f>S26*1</f>
        <v>0</v>
      </c>
      <c r="W27" s="9">
        <f>V26*0.25</f>
        <v>0</v>
      </c>
      <c r="Y27" s="9">
        <f>X26*0.5</f>
        <v>0</v>
      </c>
      <c r="Z27" s="63"/>
      <c r="AA27" s="9">
        <f>Z26*0.75</f>
        <v>444.4500000000001</v>
      </c>
      <c r="AC27" s="9">
        <f>AB26*1</f>
        <v>537.40000000000032</v>
      </c>
      <c r="AF27" s="9">
        <f>AE26*0.25</f>
        <v>0</v>
      </c>
      <c r="AH27" s="9">
        <f>AG26*0.5</f>
        <v>0</v>
      </c>
      <c r="AI27" s="21"/>
      <c r="AJ27" s="9">
        <f>AI26*0.75</f>
        <v>198.22499999999997</v>
      </c>
      <c r="AL27" s="9">
        <f>AK26*1</f>
        <v>349.2000000000005</v>
      </c>
      <c r="AO27" s="9">
        <f>AN26*0.25</f>
        <v>0</v>
      </c>
      <c r="AQ27" s="9">
        <f>AP26*0.5</f>
        <v>0</v>
      </c>
      <c r="AR27" s="21"/>
      <c r="AS27" s="9">
        <f>AR26*0.75</f>
        <v>509.47499999999962</v>
      </c>
      <c r="AU27" s="9">
        <f>AT26*1</f>
        <v>459.70000000000027</v>
      </c>
      <c r="AX27" s="9">
        <f>AW26*0.25</f>
        <v>0</v>
      </c>
      <c r="AZ27" s="9">
        <f>AY26*0.5</f>
        <v>0</v>
      </c>
      <c r="BA27" s="21"/>
      <c r="BB27" s="9">
        <f>BA26*0.75</f>
        <v>342.67499999999905</v>
      </c>
      <c r="BD27" s="9">
        <f>BC26*1</f>
        <v>568.20000000000027</v>
      </c>
      <c r="BG27" s="9">
        <f>BF26*0.25</f>
        <v>0</v>
      </c>
      <c r="BI27" s="9">
        <f>BH26*0.5</f>
        <v>0</v>
      </c>
      <c r="BJ27" s="21"/>
      <c r="BK27" s="9">
        <f>BJ26*0.75</f>
        <v>712.49999999999864</v>
      </c>
      <c r="BM27" s="9">
        <f>BL26*1</f>
        <v>1013.5000000000005</v>
      </c>
      <c r="BP27" s="9">
        <f>BO26*0.25</f>
        <v>0</v>
      </c>
      <c r="BR27" s="9">
        <f>BQ26*0.5</f>
        <v>0</v>
      </c>
      <c r="BS27" s="21"/>
      <c r="BT27" s="9">
        <f>BS26*0.75</f>
        <v>492.6749999999987</v>
      </c>
      <c r="BV27" s="9">
        <f>BU26*1</f>
        <v>377.90000000000055</v>
      </c>
      <c r="BY27" s="9">
        <f>BX26*0.25</f>
        <v>0</v>
      </c>
      <c r="CA27" s="9">
        <f>BZ26*0.5</f>
        <v>0</v>
      </c>
      <c r="CB27" s="21"/>
      <c r="CC27" s="9">
        <f>CB26*0.75</f>
        <v>200.24999999999932</v>
      </c>
      <c r="CE27" s="9">
        <f t="shared" ref="CE27" si="36">CD26*1</f>
        <v>436</v>
      </c>
      <c r="CH27" s="9">
        <f>CG26*0.25</f>
        <v>0</v>
      </c>
      <c r="CJ27" s="9">
        <f>CI26*0.5</f>
        <v>0</v>
      </c>
      <c r="CK27" s="21"/>
      <c r="CL27" s="9">
        <f>CK26*0.75</f>
        <v>167.17500000000109</v>
      </c>
      <c r="CN27" s="9">
        <f t="shared" ref="CN27" si="37">CM26*1</f>
        <v>353.19999999999982</v>
      </c>
      <c r="CQ27" s="9">
        <f>CP26*0.25</f>
        <v>0</v>
      </c>
      <c r="CS27" s="9">
        <f>CR26*0.5</f>
        <v>0</v>
      </c>
      <c r="CT27" s="21"/>
      <c r="CU27" s="9">
        <f>CT26*0.75</f>
        <v>318.82499999999959</v>
      </c>
      <c r="CW27" s="9">
        <f t="shared" ref="CW27" si="38">CV26*1</f>
        <v>275.59999999999945</v>
      </c>
      <c r="CZ27" s="9">
        <f>CY26*0.25</f>
        <v>0</v>
      </c>
      <c r="DB27" s="9">
        <f>DA26*0.5</f>
        <v>0</v>
      </c>
      <c r="DC27" s="21"/>
      <c r="DD27" s="9">
        <f>DC26*0.75</f>
        <v>347.47500000000082</v>
      </c>
      <c r="DF27" s="9">
        <f t="shared" ref="DF27" si="39">DE26*1</f>
        <v>337.39999999999873</v>
      </c>
      <c r="DI27" s="9">
        <f>DH26*0.25</f>
        <v>0</v>
      </c>
      <c r="DK27" s="9">
        <f>DJ26*0.5</f>
        <v>0</v>
      </c>
      <c r="DL27" s="21"/>
      <c r="DM27" s="9">
        <f>DL26*0.75</f>
        <v>137.10000000000014</v>
      </c>
      <c r="DO27" s="9">
        <f t="shared" ref="DO27" si="40">DN26*1</f>
        <v>301.19999999999982</v>
      </c>
      <c r="DR27" s="9">
        <f>DQ26*0.25</f>
        <v>0</v>
      </c>
      <c r="DT27" s="9">
        <f>DS26*0.5</f>
        <v>0</v>
      </c>
      <c r="DU27" s="21"/>
      <c r="DV27" s="9">
        <f>DU26*0.75</f>
        <v>340.72500000000014</v>
      </c>
      <c r="DX27" s="9">
        <f t="shared" ref="DX27" si="41">DW26*1</f>
        <v>265.49999999999909</v>
      </c>
      <c r="EA27" s="9">
        <f>DZ26*0.25</f>
        <v>0</v>
      </c>
      <c r="EC27" s="9">
        <f>EB26*0.5</f>
        <v>0</v>
      </c>
      <c r="ED27" s="21"/>
      <c r="EE27" s="9">
        <f>ED26*0.75</f>
        <v>468.37500000000068</v>
      </c>
      <c r="EF27" s="21"/>
      <c r="EG27" s="9">
        <f>EF26*1</f>
        <v>0</v>
      </c>
      <c r="EJ27" s="9">
        <f>EI26*0.25</f>
        <v>0</v>
      </c>
      <c r="EL27" s="9">
        <f>EK26*0.5</f>
        <v>0</v>
      </c>
      <c r="EM27" s="21"/>
      <c r="EN27" s="9">
        <f>EM26*0.75</f>
        <v>324.29999999999836</v>
      </c>
      <c r="EO27" s="21"/>
      <c r="EP27" s="9">
        <f>EO26*1</f>
        <v>0</v>
      </c>
      <c r="ES27" s="9">
        <f>ER26*0.25</f>
        <v>0</v>
      </c>
      <c r="EU27" s="9">
        <f>ET26*0.5</f>
        <v>0</v>
      </c>
      <c r="EV27" s="21"/>
      <c r="EW27" s="9">
        <f>EV26*0.75</f>
        <v>293.77500000000055</v>
      </c>
      <c r="EX27" s="21"/>
      <c r="EY27" s="9">
        <f>EX26*1</f>
        <v>0</v>
      </c>
      <c r="FB27" s="9">
        <f>FA26*0.25</f>
        <v>0</v>
      </c>
      <c r="FD27" s="9">
        <f>FC26*0.5</f>
        <v>0</v>
      </c>
      <c r="FE27" s="21"/>
      <c r="FF27" s="9">
        <f>FE26*0.75</f>
        <v>344.25000000000068</v>
      </c>
      <c r="FG27" s="21"/>
      <c r="FH27" s="9">
        <f>FG26*1</f>
        <v>0</v>
      </c>
      <c r="FK27" s="9">
        <f>FJ26*0.25</f>
        <v>0</v>
      </c>
      <c r="FM27" s="9">
        <f>FL26*0.5</f>
        <v>0</v>
      </c>
      <c r="FN27" s="21"/>
      <c r="FO27" s="9">
        <f>FN26*0.75</f>
        <v>350.77500000000123</v>
      </c>
      <c r="FP27" s="21"/>
      <c r="FQ27" s="9">
        <f>FP26*1</f>
        <v>0</v>
      </c>
      <c r="FT27" s="9">
        <f>FS26*0.25</f>
        <v>0</v>
      </c>
      <c r="FV27" s="9">
        <f>FU26*0.5</f>
        <v>0</v>
      </c>
      <c r="FW27" s="21"/>
      <c r="FX27" s="9">
        <f>FW26*0.75</f>
        <v>288.93750000000136</v>
      </c>
      <c r="FY27" s="21"/>
      <c r="FZ27" s="9">
        <f>FY26*1</f>
        <v>0</v>
      </c>
      <c r="GC27" s="9">
        <f>GB26*0.25</f>
        <v>0</v>
      </c>
      <c r="GE27" s="9">
        <f>GD26*0.5</f>
        <v>0</v>
      </c>
      <c r="GF27" s="21"/>
      <c r="GG27" s="9">
        <f>GF26*0.75</f>
        <v>180.75</v>
      </c>
      <c r="GH27" s="21"/>
      <c r="GI27" s="9">
        <f>GH26*1</f>
        <v>0</v>
      </c>
      <c r="GL27" s="9">
        <f>GK26*0.25</f>
        <v>0</v>
      </c>
      <c r="GN27" s="9">
        <f>GM26*0.5</f>
        <v>0</v>
      </c>
      <c r="GO27" s="21"/>
      <c r="GP27" s="9">
        <f>GO26*0.75</f>
        <v>1531.8000000000038</v>
      </c>
      <c r="GQ27" s="21"/>
      <c r="GR27" s="9">
        <f>GQ26*1</f>
        <v>0</v>
      </c>
      <c r="GU27" s="9">
        <f>GT26*0.25</f>
        <v>0</v>
      </c>
      <c r="GW27" s="9">
        <f>GV26*0.5</f>
        <v>0</v>
      </c>
      <c r="GY27" s="9">
        <f>GX26*0.75</f>
        <v>0</v>
      </c>
      <c r="HA27" s="9">
        <f>GZ26*1</f>
        <v>0</v>
      </c>
      <c r="HD27" s="9">
        <f>HC26*0.25</f>
        <v>0</v>
      </c>
      <c r="HF27" s="9">
        <f>HE26*0.5</f>
        <v>0</v>
      </c>
      <c r="HG27" s="21"/>
      <c r="HH27" s="9">
        <f>HG26*0.75</f>
        <v>382.35000000000218</v>
      </c>
      <c r="HI27" s="21"/>
      <c r="HJ27" s="9">
        <f>HI26*1</f>
        <v>0</v>
      </c>
      <c r="HM27" s="9">
        <f>HL26*0.25</f>
        <v>0</v>
      </c>
      <c r="HO27" s="9">
        <f>HN26*0.5</f>
        <v>0</v>
      </c>
      <c r="HP27" s="21"/>
      <c r="HQ27" s="9">
        <f>HP26*0.75</f>
        <v>484.42500000000109</v>
      </c>
      <c r="HR27" s="21"/>
      <c r="HS27" s="9">
        <f>HR26*1</f>
        <v>0</v>
      </c>
      <c r="HV27" s="9">
        <f>HU26*0.25</f>
        <v>0</v>
      </c>
      <c r="HX27" s="9">
        <f>HW26*0.5</f>
        <v>0</v>
      </c>
      <c r="HY27" s="21"/>
      <c r="HZ27" s="9">
        <f>HY26*0.75</f>
        <v>2742.5250000000715</v>
      </c>
      <c r="IA27" s="21"/>
      <c r="IB27" s="9">
        <f>IA26*1</f>
        <v>0</v>
      </c>
      <c r="IE27" s="9">
        <f>ID26*0.25</f>
        <v>0</v>
      </c>
      <c r="IG27" s="9">
        <f>IF26*0.5</f>
        <v>0</v>
      </c>
      <c r="II27" s="9">
        <f>IH26*0.75</f>
        <v>0</v>
      </c>
      <c r="IK27" s="9">
        <f>IJ26*1</f>
        <v>0</v>
      </c>
      <c r="IN27" s="9">
        <f>IM26*0.25</f>
        <v>0</v>
      </c>
      <c r="IP27" s="9">
        <f>IO26*0.5</f>
        <v>0</v>
      </c>
      <c r="IQ27" s="21"/>
      <c r="IR27" s="9">
        <f>IQ26*0.75</f>
        <v>127.50000000000273</v>
      </c>
      <c r="IS27" s="21"/>
      <c r="IT27" s="9">
        <f>IS26*1</f>
        <v>0</v>
      </c>
      <c r="IW27" s="9">
        <f>IV26*0.25</f>
        <v>0</v>
      </c>
      <c r="IY27" s="9">
        <f>IX26*0.5</f>
        <v>0</v>
      </c>
      <c r="IZ27" s="21"/>
      <c r="JA27" s="9">
        <f>IZ26*0.75</f>
        <v>67.575000000004366</v>
      </c>
      <c r="JB27" s="21"/>
      <c r="JC27" s="9">
        <f>JB26*1</f>
        <v>0</v>
      </c>
      <c r="JF27" s="9">
        <f>JE26*0.25</f>
        <v>0</v>
      </c>
      <c r="JH27" s="9">
        <f>JG26*0.5</f>
        <v>0</v>
      </c>
      <c r="JI27" s="21"/>
      <c r="JJ27" s="9">
        <f>JI26*0.75</f>
        <v>301.20000000000437</v>
      </c>
      <c r="JK27" s="21"/>
      <c r="JL27" s="9">
        <f>JK26*1</f>
        <v>0</v>
      </c>
      <c r="JO27" s="9">
        <f>JN26*0.25</f>
        <v>0</v>
      </c>
      <c r="JQ27" s="9">
        <f>JP26*0.5</f>
        <v>0</v>
      </c>
      <c r="JS27" s="9">
        <f>JR26*0.75</f>
        <v>0</v>
      </c>
      <c r="JU27" s="9">
        <f>JT26*1</f>
        <v>0</v>
      </c>
      <c r="JX27" s="9">
        <f>JW26*0.25</f>
        <v>0</v>
      </c>
      <c r="JZ27" s="9">
        <f>JY26*0.5</f>
        <v>0</v>
      </c>
      <c r="KB27" s="9">
        <f>KA26*0.75</f>
        <v>0</v>
      </c>
      <c r="KC27" s="21"/>
      <c r="KD27" s="9">
        <f>KC26*1</f>
        <v>2525.7000000000371</v>
      </c>
      <c r="KG27" s="9">
        <f>KF26*0.25</f>
        <v>0</v>
      </c>
      <c r="KI27" s="9">
        <f>KH26*0.5</f>
        <v>0</v>
      </c>
      <c r="KJ27" s="21"/>
      <c r="KK27" s="9">
        <f>KJ26*0.75</f>
        <v>206.02500000000873</v>
      </c>
      <c r="KL27" s="21"/>
      <c r="KM27" s="9">
        <f>KL26*1</f>
        <v>0</v>
      </c>
      <c r="KP27" s="9">
        <f>KO26*0.25</f>
        <v>0</v>
      </c>
      <c r="KR27" s="9">
        <f>KQ26*0.5</f>
        <v>0</v>
      </c>
      <c r="KT27" s="9">
        <f>KS26*0.75</f>
        <v>0</v>
      </c>
      <c r="KV27" s="9">
        <f>KU26*1</f>
        <v>0</v>
      </c>
      <c r="KY27" s="9">
        <f>KX26*0.25</f>
        <v>0</v>
      </c>
      <c r="LA27" s="9">
        <f>KZ26*0.5</f>
        <v>0</v>
      </c>
      <c r="LC27" s="9">
        <f>LB26*0.75</f>
        <v>0</v>
      </c>
      <c r="LE27" s="9">
        <f>LD26*1</f>
        <v>0</v>
      </c>
      <c r="LH27" s="9">
        <f>LG26*0.25</f>
        <v>0</v>
      </c>
      <c r="LJ27" s="9">
        <f>LI26*0.5</f>
        <v>0</v>
      </c>
      <c r="LL27" s="9">
        <f>LK26*0.75</f>
        <v>0</v>
      </c>
      <c r="LM27" s="21"/>
      <c r="LN27" s="9">
        <f>LM26*1</f>
        <v>0</v>
      </c>
      <c r="LQ27" s="9">
        <f>LP26*0.25</f>
        <v>0</v>
      </c>
      <c r="LS27" s="9">
        <f>LR26*0.5</f>
        <v>0</v>
      </c>
      <c r="LT27" s="21"/>
      <c r="LU27" s="9">
        <f>LT26*0.75</f>
        <v>307.19999999999891</v>
      </c>
      <c r="LV27" s="21"/>
      <c r="LW27" s="9">
        <f>LV26*1</f>
        <v>0</v>
      </c>
      <c r="LZ27" s="9">
        <f>LY26*0.25</f>
        <v>0</v>
      </c>
      <c r="MB27" s="9">
        <f>MA26*0.5</f>
        <v>0</v>
      </c>
      <c r="MD27" s="9">
        <f>MC26*0.75</f>
        <v>0</v>
      </c>
      <c r="MF27" s="9">
        <f>ME26*1</f>
        <v>0</v>
      </c>
      <c r="MI27" s="9">
        <f>MH26*0.25</f>
        <v>0</v>
      </c>
      <c r="MK27" s="9">
        <f>MJ26*0.5</f>
        <v>0</v>
      </c>
      <c r="MM27" s="9">
        <f>ML26*0.75</f>
        <v>0</v>
      </c>
      <c r="MN27" s="21"/>
      <c r="MO27" s="9">
        <f>MN26*1</f>
        <v>1224.7999999999993</v>
      </c>
      <c r="MR27" s="9">
        <f>MQ26*0.25</f>
        <v>0</v>
      </c>
      <c r="MT27" s="9">
        <f>MS26*0.5</f>
        <v>0</v>
      </c>
      <c r="MU27" s="21"/>
      <c r="MV27" s="9">
        <f>MU26*0.75</f>
        <v>240</v>
      </c>
      <c r="MW27" s="21"/>
      <c r="MX27" s="9">
        <f>MW26*1</f>
        <v>0</v>
      </c>
      <c r="NA27" s="9">
        <f>MZ26*0.25</f>
        <v>0</v>
      </c>
      <c r="NC27" s="9">
        <f>NB26*0.5</f>
        <v>0</v>
      </c>
      <c r="ND27" s="21"/>
      <c r="NE27" s="9">
        <f>ND26*0.75</f>
        <v>1003.5750000000071</v>
      </c>
      <c r="NF27" s="21"/>
      <c r="NG27" s="9">
        <f>NF26*1</f>
        <v>0</v>
      </c>
      <c r="NH27" s="43"/>
    </row>
    <row r="28" spans="1:372" ht="18">
      <c r="A28" s="93"/>
      <c r="B28" s="49"/>
      <c r="C28" s="45"/>
      <c r="D28"/>
      <c r="E28" s="9"/>
      <c r="F28" s="18"/>
      <c r="G28" s="9"/>
      <c r="I28" s="9"/>
      <c r="K28" s="9"/>
      <c r="N28" s="9"/>
      <c r="P28" s="9"/>
      <c r="R28" s="9"/>
      <c r="T28" s="9"/>
      <c r="W28" s="9"/>
      <c r="Y28" s="9"/>
      <c r="Z28" s="63"/>
      <c r="AA28" s="9"/>
      <c r="AC28" s="38"/>
      <c r="AF28" s="9"/>
      <c r="AH28" s="9"/>
      <c r="AI28" s="21"/>
      <c r="AJ28" s="9"/>
      <c r="AL28" s="38"/>
      <c r="AO28" s="9"/>
      <c r="AQ28" s="9"/>
      <c r="AR28" s="21"/>
      <c r="AS28" s="9"/>
      <c r="AU28" s="38"/>
      <c r="AX28" s="9"/>
      <c r="AZ28" s="9"/>
      <c r="BA28" s="21"/>
      <c r="BB28" s="9"/>
      <c r="BC28"/>
      <c r="BD28" s="38"/>
      <c r="BG28" s="9"/>
      <c r="BI28" s="9"/>
      <c r="BJ28" s="21"/>
      <c r="BK28" s="9"/>
      <c r="BM28" s="38"/>
      <c r="BP28" s="9"/>
      <c r="BR28" s="9"/>
      <c r="BS28" s="21"/>
      <c r="BT28" s="9"/>
      <c r="BV28" s="38"/>
      <c r="BY28" s="9"/>
      <c r="CA28" s="9"/>
      <c r="CB28" s="21"/>
      <c r="CC28" s="9"/>
      <c r="CE28" s="38"/>
      <c r="CH28" s="9"/>
      <c r="CJ28" s="9"/>
      <c r="CK28" s="21"/>
      <c r="CL28" s="9"/>
      <c r="CN28" s="38"/>
      <c r="CQ28" s="9"/>
      <c r="CS28" s="9"/>
      <c r="CT28" s="21"/>
      <c r="CU28" s="9"/>
      <c r="CW28" s="38"/>
      <c r="CZ28" s="9"/>
      <c r="DB28" s="9"/>
      <c r="DC28" s="21"/>
      <c r="DD28" s="9"/>
      <c r="DF28" s="38"/>
      <c r="DI28" s="9"/>
      <c r="DJ28" s="21"/>
      <c r="DK28" s="9"/>
      <c r="DL28" s="21"/>
      <c r="DM28" s="9"/>
      <c r="DO28" s="38"/>
      <c r="DR28" s="9"/>
      <c r="DT28" s="9"/>
      <c r="DU28" s="21"/>
      <c r="DV28" s="9"/>
      <c r="DX28" s="38"/>
      <c r="EA28" s="9"/>
      <c r="EC28" s="9"/>
      <c r="ED28" s="21"/>
      <c r="EE28" s="9"/>
      <c r="EF28" s="21"/>
      <c r="EG28" s="9"/>
      <c r="EJ28" s="9"/>
      <c r="EL28" s="9"/>
      <c r="EM28" s="21"/>
      <c r="EN28" s="9"/>
      <c r="EO28" s="21"/>
      <c r="EP28" s="9"/>
      <c r="ES28" s="9"/>
      <c r="EU28" s="9"/>
      <c r="EV28" s="21"/>
      <c r="EW28" s="9"/>
      <c r="EX28" s="21"/>
      <c r="EY28" s="9"/>
      <c r="FB28" s="9"/>
      <c r="FD28" s="9"/>
      <c r="FE28" s="21"/>
      <c r="FF28" s="9"/>
      <c r="FG28" s="21"/>
      <c r="FH28" s="9"/>
      <c r="FK28" s="9"/>
      <c r="FM28" s="9"/>
      <c r="FN28" s="21"/>
      <c r="FO28" s="9"/>
      <c r="FP28" s="21"/>
      <c r="FQ28" s="9"/>
      <c r="FT28" s="9"/>
      <c r="FV28" s="9"/>
      <c r="FW28" s="21"/>
      <c r="FX28" s="9"/>
      <c r="FY28" s="21"/>
      <c r="FZ28" s="9"/>
      <c r="GC28" s="9"/>
      <c r="GE28" s="9"/>
      <c r="GF28" s="21"/>
      <c r="GG28" s="9"/>
      <c r="GH28" s="21"/>
      <c r="GI28" s="9"/>
      <c r="GL28" s="9"/>
      <c r="GN28" s="9"/>
      <c r="GO28" s="21"/>
      <c r="GP28" s="9"/>
      <c r="GQ28" s="21"/>
      <c r="GR28" s="9"/>
      <c r="GU28" s="9"/>
      <c r="GW28" s="9"/>
      <c r="GY28" s="9"/>
      <c r="HA28" s="9"/>
      <c r="HD28" s="9"/>
      <c r="HF28" s="9"/>
      <c r="HG28" s="21"/>
      <c r="HH28" s="9"/>
      <c r="HI28" s="21"/>
      <c r="HJ28" s="9"/>
      <c r="HM28" s="9"/>
      <c r="HO28" s="9"/>
      <c r="HP28" s="21"/>
      <c r="HQ28" s="9"/>
      <c r="HR28" s="21"/>
      <c r="HS28" s="9"/>
      <c r="HV28" s="9"/>
      <c r="HX28" s="9"/>
      <c r="HY28" s="21"/>
      <c r="HZ28" s="9"/>
      <c r="IA28" s="21"/>
      <c r="IB28" s="9"/>
      <c r="IE28" s="9"/>
      <c r="IG28" s="9"/>
      <c r="II28" s="9"/>
      <c r="IK28" s="9"/>
      <c r="IN28" s="9"/>
      <c r="IP28" s="9"/>
      <c r="IQ28" s="21"/>
      <c r="IR28" s="9"/>
      <c r="IS28" s="21"/>
      <c r="IT28" s="9"/>
      <c r="IW28" s="9"/>
      <c r="IY28" s="9"/>
      <c r="IZ28" s="21"/>
      <c r="JA28" s="9"/>
      <c r="JB28" s="21"/>
      <c r="JC28" s="9"/>
      <c r="JF28" s="9"/>
      <c r="JH28" s="9"/>
      <c r="JI28" s="21"/>
      <c r="JJ28" s="9"/>
      <c r="JK28" s="21"/>
      <c r="JL28" s="9"/>
      <c r="JO28" s="9"/>
      <c r="JQ28" s="9"/>
      <c r="JS28" s="9"/>
      <c r="JU28" s="9"/>
      <c r="JX28" s="9"/>
      <c r="JZ28" s="9"/>
      <c r="KB28" s="9"/>
      <c r="KC28" s="21"/>
      <c r="KD28" s="9"/>
      <c r="KG28" s="9"/>
      <c r="KI28" s="9"/>
      <c r="KJ28" s="21"/>
      <c r="KK28" s="9"/>
      <c r="KL28" s="21"/>
      <c r="KM28" s="9"/>
      <c r="KP28" s="9"/>
      <c r="KR28" s="9"/>
      <c r="KT28" s="9"/>
      <c r="KV28" s="9"/>
      <c r="KY28" s="9"/>
      <c r="LA28" s="9"/>
      <c r="LC28" s="9"/>
      <c r="LE28" s="9"/>
      <c r="LH28" s="9"/>
      <c r="LJ28" s="9"/>
      <c r="LL28" s="9"/>
      <c r="LM28" s="21"/>
      <c r="LN28" s="9"/>
      <c r="LQ28" s="9"/>
      <c r="LS28" s="9"/>
      <c r="LT28" s="21"/>
      <c r="LU28" s="9"/>
      <c r="LV28" s="21"/>
      <c r="LW28" s="9"/>
      <c r="LZ28" s="9"/>
      <c r="MB28" s="9"/>
      <c r="MD28" s="9"/>
      <c r="MF28" s="9"/>
      <c r="MI28" s="9"/>
      <c r="MK28" s="9"/>
      <c r="MM28" s="9"/>
      <c r="MN28" s="21"/>
      <c r="MO28" s="9"/>
      <c r="MR28" s="9"/>
      <c r="MT28" s="9"/>
      <c r="MU28" s="21"/>
      <c r="MV28" s="9"/>
      <c r="MW28" s="21"/>
      <c r="MX28" s="9"/>
      <c r="NA28" s="9"/>
      <c r="NC28" s="9"/>
      <c r="ND28" s="21"/>
      <c r="NE28" s="9"/>
      <c r="NF28" s="21"/>
      <c r="NG28" s="9"/>
      <c r="NH28" s="43"/>
    </row>
    <row r="29" spans="1:372" ht="18">
      <c r="A29" s="89" t="s">
        <v>2252</v>
      </c>
      <c r="B29" s="49"/>
      <c r="C29" s="45"/>
      <c r="D29"/>
      <c r="E29" s="1" t="s">
        <v>187</v>
      </c>
      <c r="F29" s="400"/>
      <c r="G29" s="1" t="s">
        <v>183</v>
      </c>
      <c r="H29" s="115"/>
      <c r="I29" s="1" t="s">
        <v>184</v>
      </c>
      <c r="J29" s="115"/>
      <c r="K29" s="1" t="s">
        <v>185</v>
      </c>
      <c r="N29" s="1" t="s">
        <v>187</v>
      </c>
      <c r="O29" s="18"/>
      <c r="P29" s="1" t="s">
        <v>183</v>
      </c>
      <c r="Q29" s="18"/>
      <c r="R29" s="1" t="s">
        <v>184</v>
      </c>
      <c r="S29" s="18"/>
      <c r="T29" s="1" t="s">
        <v>185</v>
      </c>
      <c r="V29" s="18"/>
      <c r="W29" s="1" t="s">
        <v>187</v>
      </c>
      <c r="X29" s="18"/>
      <c r="Y29" s="1" t="s">
        <v>183</v>
      </c>
      <c r="Z29" s="18"/>
      <c r="AA29" s="1" t="s">
        <v>184</v>
      </c>
      <c r="AB29" s="18">
        <v>768.5</v>
      </c>
      <c r="AC29" s="1" t="s">
        <v>185</v>
      </c>
      <c r="AF29" s="1" t="s">
        <v>187</v>
      </c>
      <c r="AG29" s="18"/>
      <c r="AH29" s="1" t="s">
        <v>183</v>
      </c>
      <c r="AI29" s="18"/>
      <c r="AJ29" s="1" t="s">
        <v>184</v>
      </c>
      <c r="AK29" s="18">
        <v>354.30000000000018</v>
      </c>
      <c r="AL29" s="1" t="s">
        <v>185</v>
      </c>
      <c r="AN29" s="18"/>
      <c r="AO29" s="1" t="s">
        <v>187</v>
      </c>
      <c r="AP29" s="18"/>
      <c r="AQ29" s="1" t="s">
        <v>183</v>
      </c>
      <c r="AR29" s="18"/>
      <c r="AS29" s="1" t="s">
        <v>184</v>
      </c>
      <c r="AT29" s="18">
        <v>354</v>
      </c>
      <c r="AU29" s="1" t="s">
        <v>185</v>
      </c>
      <c r="AX29" s="1" t="s">
        <v>187</v>
      </c>
      <c r="AZ29" s="1" t="s">
        <v>183</v>
      </c>
      <c r="BB29" s="1" t="s">
        <v>184</v>
      </c>
      <c r="BC29" s="18">
        <v>753.19999999999891</v>
      </c>
      <c r="BD29" s="1" t="s">
        <v>185</v>
      </c>
      <c r="BG29" s="1" t="s">
        <v>187</v>
      </c>
      <c r="BH29" s="18"/>
      <c r="BI29" s="1" t="s">
        <v>183</v>
      </c>
      <c r="BJ29" s="18"/>
      <c r="BK29" s="1" t="s">
        <v>184</v>
      </c>
      <c r="BL29" s="18">
        <v>791.59999999999945</v>
      </c>
      <c r="BM29" s="1" t="s">
        <v>185</v>
      </c>
      <c r="BP29" s="1" t="s">
        <v>187</v>
      </c>
      <c r="BR29" s="1" t="s">
        <v>183</v>
      </c>
      <c r="BT29" s="1" t="s">
        <v>184</v>
      </c>
      <c r="BU29" s="18">
        <v>294.69999999999891</v>
      </c>
      <c r="BV29" s="1" t="s">
        <v>185</v>
      </c>
      <c r="BX29" s="18"/>
      <c r="BY29" s="1" t="s">
        <v>187</v>
      </c>
      <c r="BZ29" s="18"/>
      <c r="CA29" s="1" t="s">
        <v>183</v>
      </c>
      <c r="CB29" s="18"/>
      <c r="CC29" s="1" t="s">
        <v>184</v>
      </c>
      <c r="CD29" s="18">
        <v>242</v>
      </c>
      <c r="CE29" s="1" t="s">
        <v>185</v>
      </c>
      <c r="CG29" s="18"/>
      <c r="CH29" s="1" t="s">
        <v>187</v>
      </c>
      <c r="CI29" s="18"/>
      <c r="CJ29" s="1" t="s">
        <v>183</v>
      </c>
      <c r="CK29" s="18"/>
      <c r="CL29" s="1" t="s">
        <v>184</v>
      </c>
      <c r="CM29" s="18">
        <v>239.70000000000164</v>
      </c>
      <c r="CN29" s="1" t="s">
        <v>185</v>
      </c>
      <c r="CP29" s="18"/>
      <c r="CQ29" s="1" t="s">
        <v>187</v>
      </c>
      <c r="CR29" s="18"/>
      <c r="CS29" s="1" t="s">
        <v>183</v>
      </c>
      <c r="CT29" s="18"/>
      <c r="CU29" s="1" t="s">
        <v>184</v>
      </c>
      <c r="CV29" s="18">
        <v>478.10000000000218</v>
      </c>
      <c r="CW29" s="1" t="s">
        <v>185</v>
      </c>
      <c r="CY29" s="18"/>
      <c r="CZ29" s="1" t="s">
        <v>187</v>
      </c>
      <c r="DA29" s="18"/>
      <c r="DB29" s="1" t="s">
        <v>183</v>
      </c>
      <c r="DC29" s="18"/>
      <c r="DD29" s="1" t="s">
        <v>184</v>
      </c>
      <c r="DE29" s="18">
        <v>317.60000000000309</v>
      </c>
      <c r="DF29" s="1" t="s">
        <v>185</v>
      </c>
      <c r="DH29" s="18"/>
      <c r="DI29" s="1" t="s">
        <v>187</v>
      </c>
      <c r="DJ29" s="18"/>
      <c r="DK29" s="1" t="s">
        <v>183</v>
      </c>
      <c r="DL29" s="18"/>
      <c r="DM29" s="1" t="s">
        <v>184</v>
      </c>
      <c r="DN29" s="18">
        <v>148.50000000000182</v>
      </c>
      <c r="DO29" s="1" t="s">
        <v>185</v>
      </c>
      <c r="DQ29" s="18"/>
      <c r="DR29" s="1" t="s">
        <v>187</v>
      </c>
      <c r="DS29" s="18"/>
      <c r="DT29" s="1" t="s">
        <v>183</v>
      </c>
      <c r="DU29" s="18"/>
      <c r="DV29" s="1" t="s">
        <v>184</v>
      </c>
      <c r="DW29" s="18">
        <v>337.50000000000273</v>
      </c>
      <c r="DX29" s="1" t="s">
        <v>185</v>
      </c>
      <c r="DZ29" s="18"/>
      <c r="EA29" s="1" t="s">
        <v>187</v>
      </c>
      <c r="EB29" s="18"/>
      <c r="EC29" s="1" t="s">
        <v>183</v>
      </c>
      <c r="ED29" s="18"/>
      <c r="EE29" s="1" t="s">
        <v>184</v>
      </c>
      <c r="EF29" s="18"/>
      <c r="EG29" s="1" t="s">
        <v>185</v>
      </c>
      <c r="EI29" s="18"/>
      <c r="EJ29" s="1" t="s">
        <v>187</v>
      </c>
      <c r="EK29" s="18"/>
      <c r="EL29" s="1" t="s">
        <v>183</v>
      </c>
      <c r="EM29" s="18"/>
      <c r="EN29" s="1" t="s">
        <v>184</v>
      </c>
      <c r="EO29" s="18"/>
      <c r="EP29" s="1" t="s">
        <v>185</v>
      </c>
      <c r="ER29" s="18"/>
      <c r="ES29" s="1" t="s">
        <v>187</v>
      </c>
      <c r="ET29" s="18"/>
      <c r="EU29" s="1" t="s">
        <v>183</v>
      </c>
      <c r="EV29" s="18"/>
      <c r="EW29" s="1" t="s">
        <v>184</v>
      </c>
      <c r="EX29" s="18"/>
      <c r="EY29" s="1" t="s">
        <v>185</v>
      </c>
      <c r="FB29" s="9"/>
      <c r="FD29" s="9"/>
      <c r="FE29" s="21"/>
      <c r="FF29" s="9"/>
      <c r="FG29" s="21"/>
      <c r="FH29" s="9"/>
      <c r="FK29" s="9"/>
      <c r="FM29" s="9"/>
      <c r="FN29" s="21"/>
      <c r="FO29" s="9"/>
      <c r="FP29" s="21"/>
      <c r="FQ29" s="9"/>
      <c r="FT29" s="9"/>
      <c r="FV29" s="9"/>
      <c r="FW29" s="21"/>
      <c r="FX29" s="9"/>
      <c r="FY29" s="21"/>
      <c r="FZ29" s="9"/>
      <c r="GC29" s="9"/>
      <c r="GE29" s="9"/>
      <c r="GF29" s="21"/>
      <c r="GG29" s="9"/>
      <c r="GH29" s="21"/>
      <c r="GI29" s="9"/>
      <c r="GL29" s="9"/>
      <c r="GN29" s="9"/>
      <c r="GO29" s="21"/>
      <c r="GP29" s="9"/>
      <c r="GQ29" s="21"/>
      <c r="GR29" s="9"/>
      <c r="GU29" s="9"/>
      <c r="GW29" s="9"/>
      <c r="GY29" s="9"/>
      <c r="HA29" s="9"/>
      <c r="HD29" s="9"/>
      <c r="HF29" s="9"/>
      <c r="HG29" s="21"/>
      <c r="HH29" s="9"/>
      <c r="HI29" s="21"/>
      <c r="HJ29" s="9"/>
      <c r="HM29" s="9"/>
      <c r="HO29" s="9"/>
      <c r="HP29" s="21"/>
      <c r="HQ29" s="9"/>
      <c r="HR29" s="21"/>
      <c r="HS29" s="9"/>
      <c r="HV29" s="9"/>
      <c r="HX29" s="9"/>
      <c r="HY29" s="21"/>
      <c r="HZ29" s="9"/>
      <c r="IA29" s="21"/>
      <c r="IB29" s="9"/>
      <c r="IE29" s="9"/>
      <c r="IG29" s="9"/>
      <c r="II29" s="9"/>
      <c r="IK29" s="9"/>
      <c r="IN29" s="9"/>
      <c r="IP29" s="9"/>
      <c r="IQ29" s="21"/>
      <c r="IR29" s="9"/>
      <c r="IS29" s="21"/>
      <c r="IT29" s="9"/>
      <c r="IW29" s="9"/>
      <c r="IY29" s="9"/>
      <c r="IZ29" s="21"/>
      <c r="JA29" s="9"/>
      <c r="JB29" s="21"/>
      <c r="JC29" s="9"/>
      <c r="JF29" s="9"/>
      <c r="JH29" s="9"/>
      <c r="JI29" s="21"/>
      <c r="JJ29" s="9"/>
      <c r="JK29" s="21"/>
      <c r="JL29" s="9"/>
      <c r="JO29" s="9"/>
      <c r="JQ29" s="9"/>
      <c r="JS29" s="9"/>
      <c r="JU29" s="9"/>
      <c r="JX29" s="9"/>
      <c r="JZ29" s="9"/>
      <c r="KB29" s="9"/>
      <c r="KC29" s="21"/>
      <c r="KD29" s="9"/>
      <c r="KG29" s="9"/>
      <c r="KI29" s="9"/>
      <c r="KJ29" s="21"/>
      <c r="KK29" s="9"/>
      <c r="KL29" s="21"/>
      <c r="KM29" s="9"/>
      <c r="KP29" s="9"/>
      <c r="KR29" s="9"/>
      <c r="KT29" s="9"/>
      <c r="KV29" s="9"/>
      <c r="KY29" s="9"/>
      <c r="LA29" s="9"/>
      <c r="LC29" s="9"/>
      <c r="LE29" s="9"/>
      <c r="LH29" s="9"/>
      <c r="LJ29" s="9"/>
      <c r="LL29" s="9"/>
      <c r="LM29" s="21"/>
      <c r="LN29" s="9"/>
      <c r="LQ29" s="9"/>
      <c r="LS29" s="9"/>
      <c r="LT29" s="21"/>
      <c r="LU29" s="9"/>
      <c r="LV29" s="21"/>
      <c r="LW29" s="9"/>
      <c r="LZ29" s="9"/>
      <c r="MB29" s="9"/>
      <c r="MD29" s="9"/>
      <c r="MF29" s="9"/>
      <c r="MI29" s="9"/>
      <c r="MK29" s="9"/>
      <c r="MM29" s="9"/>
      <c r="MN29" s="21"/>
      <c r="MO29" s="9"/>
      <c r="MR29" s="9"/>
      <c r="MT29" s="9"/>
      <c r="MU29" s="21"/>
      <c r="MV29" s="9"/>
      <c r="MW29" s="21"/>
      <c r="MX29" s="9"/>
      <c r="NA29" s="9"/>
      <c r="NC29" s="9"/>
      <c r="ND29" s="21"/>
      <c r="NE29" s="9"/>
      <c r="NF29" s="21"/>
      <c r="NG29" s="9"/>
      <c r="NH29" s="43"/>
    </row>
    <row r="30" spans="1:372" ht="18">
      <c r="A30" s="93">
        <v>2022</v>
      </c>
      <c r="B30" s="49">
        <f>SUM(D30:AAP30)</f>
        <v>5079.7000000000089</v>
      </c>
      <c r="C30" s="45"/>
      <c r="D30"/>
      <c r="E30" s="9">
        <f>D29*0.25</f>
        <v>0</v>
      </c>
      <c r="F30" s="18"/>
      <c r="G30" s="9">
        <f>F29*0.5</f>
        <v>0</v>
      </c>
      <c r="I30" s="9">
        <f>H29*0.75</f>
        <v>0</v>
      </c>
      <c r="K30" s="9">
        <f>J29*1</f>
        <v>0</v>
      </c>
      <c r="N30" s="9">
        <f>M29*0.25</f>
        <v>0</v>
      </c>
      <c r="P30" s="9">
        <f>O29*0.5</f>
        <v>0</v>
      </c>
      <c r="R30" s="9">
        <f>Q29*0.75</f>
        <v>0</v>
      </c>
      <c r="T30" s="9">
        <f>S29*1</f>
        <v>0</v>
      </c>
      <c r="V30" s="18"/>
      <c r="W30" s="9">
        <f>V29*0.25</f>
        <v>0</v>
      </c>
      <c r="X30" s="18"/>
      <c r="Y30" s="9">
        <f>X29*0.5</f>
        <v>0</v>
      </c>
      <c r="Z30" s="18"/>
      <c r="AA30" s="9">
        <f>Z29*0.75</f>
        <v>0</v>
      </c>
      <c r="AC30" s="9">
        <f>AB29*1</f>
        <v>768.5</v>
      </c>
      <c r="AF30" s="9">
        <f>AE29*0.25</f>
        <v>0</v>
      </c>
      <c r="AH30" s="9">
        <f>AG29*0.5</f>
        <v>0</v>
      </c>
      <c r="AI30" s="21"/>
      <c r="AJ30" s="9">
        <f>AI29*0.75</f>
        <v>0</v>
      </c>
      <c r="AL30" s="9">
        <f>AK29*1</f>
        <v>354.30000000000018</v>
      </c>
      <c r="AN30" s="18"/>
      <c r="AO30" s="9">
        <f>AN29*0.25</f>
        <v>0</v>
      </c>
      <c r="AP30" s="18"/>
      <c r="AQ30" s="9">
        <f>AP29*0.5</f>
        <v>0</v>
      </c>
      <c r="AR30" s="18"/>
      <c r="AS30" s="9">
        <f>AR29*0.75</f>
        <v>0</v>
      </c>
      <c r="AT30" s="18"/>
      <c r="AU30" s="9">
        <f>AT29*1</f>
        <v>354</v>
      </c>
      <c r="AX30" s="9">
        <f>AW29*0.25</f>
        <v>0</v>
      </c>
      <c r="AZ30" s="9">
        <f>AY29*0.5</f>
        <v>0</v>
      </c>
      <c r="BA30" s="21"/>
      <c r="BB30" s="9">
        <f>BA29*0.75</f>
        <v>0</v>
      </c>
      <c r="BC30"/>
      <c r="BD30" s="9">
        <f>BC29*1</f>
        <v>753.19999999999891</v>
      </c>
      <c r="BG30" s="9">
        <f>BF29*0.25</f>
        <v>0</v>
      </c>
      <c r="BI30" s="9">
        <f>BH29*0.5</f>
        <v>0</v>
      </c>
      <c r="BJ30" s="21"/>
      <c r="BK30" s="9">
        <f>BJ29*0.75</f>
        <v>0</v>
      </c>
      <c r="BM30" s="9">
        <f>BL29*1</f>
        <v>791.59999999999945</v>
      </c>
      <c r="BP30" s="9">
        <f>BO29*0.25</f>
        <v>0</v>
      </c>
      <c r="BR30" s="9">
        <f>BQ29*0.5</f>
        <v>0</v>
      </c>
      <c r="BT30" s="9">
        <f>BS29*0.75</f>
        <v>0</v>
      </c>
      <c r="BV30" s="9">
        <f>BU29*1</f>
        <v>294.69999999999891</v>
      </c>
      <c r="BY30" s="9">
        <f>BX29*0.25</f>
        <v>0</v>
      </c>
      <c r="CA30" s="9">
        <f>BZ29*0.5</f>
        <v>0</v>
      </c>
      <c r="CC30" s="9">
        <f>CB29*0.75</f>
        <v>0</v>
      </c>
      <c r="CE30" s="9">
        <f t="shared" ref="CE30" si="42">CD29*1</f>
        <v>242</v>
      </c>
      <c r="CH30" s="9">
        <f>CG29*0.25</f>
        <v>0</v>
      </c>
      <c r="CJ30" s="9">
        <f>CI29*0.5</f>
        <v>0</v>
      </c>
      <c r="CL30" s="9">
        <f>CK29*0.75</f>
        <v>0</v>
      </c>
      <c r="CN30" s="9">
        <f t="shared" ref="CN30" si="43">CM29*1</f>
        <v>239.70000000000164</v>
      </c>
      <c r="CQ30" s="9">
        <f>CP29*0.25</f>
        <v>0</v>
      </c>
      <c r="CS30" s="9">
        <f>CR29*0.5</f>
        <v>0</v>
      </c>
      <c r="CU30" s="9">
        <f>CT29*0.75</f>
        <v>0</v>
      </c>
      <c r="CW30" s="9">
        <f t="shared" ref="CW30" si="44">CV29*1</f>
        <v>478.10000000000218</v>
      </c>
      <c r="CZ30" s="9">
        <f>CY29*0.25</f>
        <v>0</v>
      </c>
      <c r="DB30" s="9">
        <f>DA29*0.5</f>
        <v>0</v>
      </c>
      <c r="DD30" s="9">
        <f>DC29*0.75</f>
        <v>0</v>
      </c>
      <c r="DF30" s="9">
        <f t="shared" ref="DF30" si="45">DE29*1</f>
        <v>317.60000000000309</v>
      </c>
      <c r="DI30" s="9">
        <f>DH29*0.25</f>
        <v>0</v>
      </c>
      <c r="DK30" s="9">
        <f>DJ29*0.5</f>
        <v>0</v>
      </c>
      <c r="DM30" s="9">
        <f>DL29*0.75</f>
        <v>0</v>
      </c>
      <c r="DO30" s="9">
        <f t="shared" ref="DO30" si="46">DN29*1</f>
        <v>148.50000000000182</v>
      </c>
      <c r="DR30" s="9">
        <f>DQ29*0.25</f>
        <v>0</v>
      </c>
      <c r="DT30" s="9">
        <f>DS29*0.5</f>
        <v>0</v>
      </c>
      <c r="DV30" s="9">
        <f>DU29*0.75</f>
        <v>0</v>
      </c>
      <c r="DX30" s="9">
        <f t="shared" ref="DX30" si="47">DW29*1</f>
        <v>337.50000000000273</v>
      </c>
      <c r="EA30" s="9">
        <f>DZ29*0.25</f>
        <v>0</v>
      </c>
      <c r="EC30" s="9">
        <f>EB29*0.5</f>
        <v>0</v>
      </c>
      <c r="EE30" s="9">
        <f>ED29*0.75</f>
        <v>0</v>
      </c>
      <c r="EG30" s="9">
        <f>EF29*1</f>
        <v>0</v>
      </c>
      <c r="EJ30" s="9">
        <f>EI29*0.25</f>
        <v>0</v>
      </c>
      <c r="EL30" s="9">
        <f>EK29*0.5</f>
        <v>0</v>
      </c>
      <c r="EN30" s="9">
        <f>EM29*0.75</f>
        <v>0</v>
      </c>
      <c r="EP30" s="9">
        <f>EO29*1</f>
        <v>0</v>
      </c>
      <c r="ES30" s="9">
        <f>ER29*0.25</f>
        <v>0</v>
      </c>
      <c r="EU30" s="9">
        <f>ET29*0.5</f>
        <v>0</v>
      </c>
      <c r="EW30" s="9">
        <f>EV29*0.75</f>
        <v>0</v>
      </c>
      <c r="EY30" s="9">
        <f>EX29*1</f>
        <v>0</v>
      </c>
      <c r="FB30" s="9"/>
      <c r="FD30" s="9"/>
      <c r="FE30" s="21"/>
      <c r="FF30" s="9"/>
      <c r="FG30" s="21"/>
      <c r="FH30" s="9"/>
      <c r="FK30" s="9"/>
      <c r="FM30" s="9"/>
      <c r="FN30" s="21"/>
      <c r="FO30" s="9"/>
      <c r="FP30" s="21"/>
      <c r="FQ30" s="9"/>
      <c r="FT30" s="9"/>
      <c r="FV30" s="9"/>
      <c r="FW30" s="21"/>
      <c r="FX30" s="9"/>
      <c r="FY30" s="21"/>
      <c r="FZ30" s="9"/>
      <c r="GC30" s="9"/>
      <c r="GE30" s="9"/>
      <c r="GF30" s="21"/>
      <c r="GG30" s="9"/>
      <c r="GH30" s="21"/>
      <c r="GI30" s="9"/>
      <c r="GL30" s="9"/>
      <c r="GN30" s="9"/>
      <c r="GO30" s="21"/>
      <c r="GP30" s="9"/>
      <c r="GQ30" s="21"/>
      <c r="GR30" s="9"/>
      <c r="GU30" s="9"/>
      <c r="GW30" s="9"/>
      <c r="GY30" s="9"/>
      <c r="HA30" s="9"/>
      <c r="HD30" s="9"/>
      <c r="HF30" s="9"/>
      <c r="HG30" s="21"/>
      <c r="HH30" s="9"/>
      <c r="HI30" s="21"/>
      <c r="HJ30" s="9"/>
      <c r="HM30" s="9"/>
      <c r="HO30" s="9"/>
      <c r="HP30" s="21"/>
      <c r="HQ30" s="9"/>
      <c r="HR30" s="21"/>
      <c r="HS30" s="9"/>
      <c r="HV30" s="9"/>
      <c r="HX30" s="9"/>
      <c r="HY30" s="21"/>
      <c r="HZ30" s="9"/>
      <c r="IA30" s="21"/>
      <c r="IB30" s="9"/>
      <c r="IE30" s="9"/>
      <c r="IG30" s="9"/>
      <c r="II30" s="9"/>
      <c r="IK30" s="9"/>
      <c r="IN30" s="9"/>
      <c r="IP30" s="9"/>
      <c r="IQ30" s="21"/>
      <c r="IR30" s="9"/>
      <c r="IS30" s="21"/>
      <c r="IT30" s="9"/>
      <c r="IW30" s="9"/>
      <c r="IY30" s="9"/>
      <c r="IZ30" s="21"/>
      <c r="JA30" s="9"/>
      <c r="JB30" s="21"/>
      <c r="JC30" s="9"/>
      <c r="JF30" s="9"/>
      <c r="JH30" s="9"/>
      <c r="JI30" s="21"/>
      <c r="JJ30" s="9"/>
      <c r="JK30" s="21"/>
      <c r="JL30" s="9"/>
      <c r="JO30" s="9"/>
      <c r="JQ30" s="9"/>
      <c r="JS30" s="9"/>
      <c r="JU30" s="9"/>
      <c r="JX30" s="9"/>
      <c r="JZ30" s="9"/>
      <c r="KB30" s="9"/>
      <c r="KC30" s="21"/>
      <c r="KD30" s="9"/>
      <c r="KG30" s="9"/>
      <c r="KI30" s="9"/>
      <c r="KJ30" s="21"/>
      <c r="KK30" s="9"/>
      <c r="KL30" s="21"/>
      <c r="KM30" s="9"/>
      <c r="KP30" s="9"/>
      <c r="KR30" s="9"/>
      <c r="KT30" s="9"/>
      <c r="KV30" s="9"/>
      <c r="KY30" s="9"/>
      <c r="LA30" s="9"/>
      <c r="LC30" s="9"/>
      <c r="LE30" s="9"/>
      <c r="LH30" s="9"/>
      <c r="LJ30" s="9"/>
      <c r="LL30" s="9"/>
      <c r="LM30" s="21"/>
      <c r="LN30" s="9"/>
      <c r="LQ30" s="9"/>
      <c r="LS30" s="9"/>
      <c r="LT30" s="21"/>
      <c r="LU30" s="9"/>
      <c r="LV30" s="21"/>
      <c r="LW30" s="9"/>
      <c r="LZ30" s="9"/>
      <c r="MB30" s="9"/>
      <c r="MD30" s="9"/>
      <c r="MF30" s="9"/>
      <c r="MI30" s="9"/>
      <c r="MK30" s="9"/>
      <c r="MM30" s="9"/>
      <c r="MN30" s="21"/>
      <c r="MO30" s="9"/>
      <c r="MR30" s="9"/>
      <c r="MT30" s="9"/>
      <c r="MU30" s="21"/>
      <c r="MV30" s="9"/>
      <c r="MW30" s="21"/>
      <c r="MX30" s="9"/>
      <c r="NA30" s="9"/>
      <c r="NC30" s="9"/>
      <c r="ND30" s="21"/>
      <c r="NE30" s="9"/>
      <c r="NF30" s="21"/>
      <c r="NG30" s="9"/>
      <c r="NH30" s="43"/>
    </row>
    <row r="31" spans="1:372" s="40" customFormat="1" ht="15.75">
      <c r="A31" s="404"/>
      <c r="B31" s="206"/>
      <c r="C31" s="205"/>
      <c r="E31" s="61"/>
      <c r="F31" s="149"/>
      <c r="G31" s="61"/>
      <c r="I31" s="61"/>
      <c r="L31" s="205"/>
      <c r="N31" s="61"/>
      <c r="P31" s="61"/>
      <c r="R31" s="61"/>
      <c r="U31" s="205"/>
      <c r="V31" s="149"/>
      <c r="W31" s="61"/>
      <c r="X31" s="149"/>
      <c r="Y31" s="61"/>
      <c r="Z31" s="149"/>
      <c r="AC31" s="38"/>
      <c r="AD31" s="205"/>
      <c r="AE31" s="149"/>
      <c r="AF31" s="237"/>
      <c r="AG31" s="149"/>
      <c r="AL31" s="38"/>
      <c r="AM31" s="205"/>
      <c r="AN31" s="149"/>
      <c r="AO31" s="237"/>
      <c r="AP31" s="149"/>
      <c r="AU31" s="38"/>
      <c r="AV31" s="205"/>
      <c r="AW31" s="149"/>
      <c r="AX31" s="237"/>
      <c r="AY31" s="149"/>
      <c r="BD31" s="38"/>
      <c r="BE31" s="205"/>
      <c r="BF31" s="149"/>
      <c r="BG31" s="237"/>
      <c r="BH31" s="149"/>
      <c r="BM31" s="38"/>
      <c r="BN31" s="205"/>
      <c r="BO31" s="149"/>
      <c r="BP31" s="237"/>
      <c r="BQ31" s="149"/>
      <c r="BV31" s="38"/>
      <c r="BW31" s="205"/>
      <c r="BY31" s="237"/>
      <c r="CE31" s="38"/>
      <c r="CF31" s="205"/>
      <c r="CG31" s="149"/>
      <c r="CH31" s="237"/>
      <c r="CI31" s="149"/>
      <c r="CN31" s="38"/>
      <c r="CO31" s="205"/>
      <c r="CP31" s="149"/>
      <c r="CQ31" s="237"/>
      <c r="CR31" s="149"/>
      <c r="CW31" s="38"/>
      <c r="CX31" s="205"/>
      <c r="CY31" s="149"/>
      <c r="CZ31" s="237"/>
      <c r="DF31" s="38"/>
      <c r="DG31" s="205"/>
      <c r="DI31" s="237"/>
      <c r="DO31" s="38"/>
      <c r="DP31" s="205"/>
      <c r="DQ31" s="149"/>
      <c r="DR31" s="237"/>
      <c r="DX31" s="38"/>
      <c r="DY31" s="205"/>
      <c r="DZ31" s="149"/>
      <c r="EA31" s="237"/>
      <c r="EB31" s="149"/>
      <c r="EG31" s="38"/>
      <c r="EH31" s="205"/>
      <c r="EI31" s="149"/>
      <c r="EJ31" s="237"/>
      <c r="EK31" s="149"/>
      <c r="EP31" s="38"/>
      <c r="EQ31" s="205"/>
      <c r="ER31" s="149"/>
      <c r="ES31" s="237"/>
      <c r="ET31" s="149"/>
      <c r="EY31" s="38"/>
      <c r="EZ31" s="205"/>
      <c r="FA31" s="149"/>
      <c r="FB31" s="237"/>
      <c r="FC31" s="149"/>
      <c r="FH31" s="38"/>
      <c r="FI31" s="205"/>
      <c r="FJ31" s="149"/>
      <c r="FK31" s="237"/>
      <c r="FQ31" s="38"/>
      <c r="FR31" s="205"/>
      <c r="FS31" s="149"/>
      <c r="FT31" s="237"/>
      <c r="FU31" s="149"/>
      <c r="FZ31" s="38"/>
      <c r="GA31" s="205"/>
      <c r="GB31" s="149"/>
      <c r="GC31" s="237"/>
      <c r="GD31" s="149"/>
      <c r="GI31" s="38"/>
      <c r="GJ31" s="205"/>
      <c r="GK31" s="149"/>
      <c r="GL31" s="237"/>
      <c r="GR31" s="38"/>
      <c r="GS31" s="205"/>
      <c r="GT31" s="149"/>
      <c r="GU31" s="237"/>
      <c r="GV31" s="149"/>
      <c r="GX31" s="149"/>
      <c r="GZ31" s="149"/>
      <c r="HB31" s="205"/>
      <c r="HD31" s="237"/>
      <c r="HJ31" s="38"/>
      <c r="HK31" s="205"/>
      <c r="HM31" s="237"/>
      <c r="HS31" s="38"/>
      <c r="HT31" s="205"/>
      <c r="HV31" s="237"/>
      <c r="IB31" s="38"/>
      <c r="IC31" s="205"/>
      <c r="IE31" s="237"/>
      <c r="IL31" s="205"/>
      <c r="IN31" s="237"/>
      <c r="IT31" s="38"/>
      <c r="IU31" s="205"/>
      <c r="IW31" s="237"/>
      <c r="JC31" s="38"/>
      <c r="JD31" s="205"/>
      <c r="JF31" s="237"/>
      <c r="JL31" s="38"/>
      <c r="JM31" s="205"/>
      <c r="JO31" s="237"/>
      <c r="JV31" s="205"/>
      <c r="JX31" s="237"/>
      <c r="KD31" s="38"/>
      <c r="KE31" s="205"/>
      <c r="KG31" s="237"/>
      <c r="KM31" s="38"/>
      <c r="KN31" s="205"/>
      <c r="KP31" s="237"/>
      <c r="KW31" s="205"/>
      <c r="KY31" s="237"/>
      <c r="LF31" s="205"/>
      <c r="LH31" s="237"/>
      <c r="LN31" s="38"/>
      <c r="LO31" s="205"/>
      <c r="LQ31" s="237"/>
      <c r="LW31" s="38"/>
      <c r="LX31" s="205"/>
      <c r="LZ31" s="237"/>
      <c r="MG31" s="205"/>
      <c r="MI31" s="237"/>
      <c r="MO31" s="38"/>
      <c r="MP31" s="205"/>
      <c r="MR31" s="237"/>
      <c r="MX31" s="38"/>
      <c r="MY31" s="205"/>
      <c r="NA31" s="237"/>
      <c r="NG31" s="38"/>
      <c r="NH31" s="205"/>
    </row>
    <row r="32" spans="1:372" ht="18">
      <c r="A32" s="41" t="s">
        <v>840</v>
      </c>
      <c r="B32" s="49"/>
      <c r="D32">
        <v>419.8</v>
      </c>
      <c r="E32" s="1" t="s">
        <v>187</v>
      </c>
      <c r="F32" s="400">
        <v>456.19999999999993</v>
      </c>
      <c r="G32" s="1" t="s">
        <v>183</v>
      </c>
      <c r="H32" s="115"/>
      <c r="I32" s="1" t="s">
        <v>184</v>
      </c>
      <c r="J32" s="115"/>
      <c r="K32" s="1" t="s">
        <v>185</v>
      </c>
      <c r="M32">
        <v>282.3</v>
      </c>
      <c r="N32" s="1" t="s">
        <v>187</v>
      </c>
      <c r="O32" s="18">
        <v>329.49999999999994</v>
      </c>
      <c r="P32" s="1" t="s">
        <v>183</v>
      </c>
      <c r="Q32" s="18"/>
      <c r="R32" s="1" t="s">
        <v>184</v>
      </c>
      <c r="S32" s="18"/>
      <c r="T32" s="1" t="s">
        <v>185</v>
      </c>
      <c r="V32" s="18">
        <v>555.30000000000041</v>
      </c>
      <c r="W32" s="1" t="s">
        <v>187</v>
      </c>
      <c r="X32" s="18">
        <v>397.19999999999982</v>
      </c>
      <c r="Y32" s="1" t="s">
        <v>183</v>
      </c>
      <c r="Z32" s="18"/>
      <c r="AA32" s="1" t="s">
        <v>184</v>
      </c>
      <c r="AC32" s="1" t="s">
        <v>185</v>
      </c>
      <c r="AE32" s="18">
        <v>296.2000000000005</v>
      </c>
      <c r="AF32" s="1" t="s">
        <v>187</v>
      </c>
      <c r="AG32" s="18">
        <v>151.09999999999968</v>
      </c>
      <c r="AH32" s="1" t="s">
        <v>183</v>
      </c>
      <c r="AJ32" s="1" t="s">
        <v>184</v>
      </c>
      <c r="AL32" s="1" t="s">
        <v>185</v>
      </c>
      <c r="AN32" s="18">
        <v>459.60000000000036</v>
      </c>
      <c r="AO32" s="1" t="s">
        <v>187</v>
      </c>
      <c r="AP32" s="18">
        <v>279.29999999999973</v>
      </c>
      <c r="AQ32" s="1" t="s">
        <v>183</v>
      </c>
      <c r="AS32" s="1" t="s">
        <v>184</v>
      </c>
      <c r="AU32" s="1" t="s">
        <v>185</v>
      </c>
      <c r="AW32" s="18">
        <v>673.49999999999955</v>
      </c>
      <c r="AX32" s="1" t="s">
        <v>187</v>
      </c>
      <c r="AY32" s="18">
        <v>194.89999999999918</v>
      </c>
      <c r="AZ32" s="1" t="s">
        <v>183</v>
      </c>
      <c r="BB32" s="1" t="s">
        <v>184</v>
      </c>
      <c r="BD32" s="1" t="s">
        <v>185</v>
      </c>
      <c r="BF32" s="18">
        <v>623.45000000000027</v>
      </c>
      <c r="BG32" s="1" t="s">
        <v>187</v>
      </c>
      <c r="BH32" s="18">
        <v>300.10000000000036</v>
      </c>
      <c r="BI32" s="1" t="s">
        <v>183</v>
      </c>
      <c r="BK32" s="1" t="s">
        <v>184</v>
      </c>
      <c r="BM32" s="1" t="s">
        <v>185</v>
      </c>
      <c r="BO32" s="18">
        <v>792.29999999999836</v>
      </c>
      <c r="BP32" s="1" t="s">
        <v>187</v>
      </c>
      <c r="BQ32" s="18">
        <v>437.59999999999945</v>
      </c>
      <c r="BR32" s="1" t="s">
        <v>183</v>
      </c>
      <c r="BT32" s="1" t="s">
        <v>184</v>
      </c>
      <c r="BV32" s="1" t="s">
        <v>185</v>
      </c>
      <c r="BX32">
        <v>334.6</v>
      </c>
      <c r="BY32" s="1" t="s">
        <v>187</v>
      </c>
      <c r="BZ32" s="401">
        <v>188.69999999999527</v>
      </c>
      <c r="CA32" s="1" t="s">
        <v>183</v>
      </c>
      <c r="CC32" s="1" t="s">
        <v>184</v>
      </c>
      <c r="CE32" s="1" t="s">
        <v>185</v>
      </c>
      <c r="CG32" s="18">
        <v>322.80000000000018</v>
      </c>
      <c r="CH32" s="1" t="s">
        <v>187</v>
      </c>
      <c r="CI32" s="18"/>
      <c r="CJ32" s="1" t="s">
        <v>183</v>
      </c>
      <c r="CL32" s="1" t="s">
        <v>184</v>
      </c>
      <c r="CN32" s="1" t="s">
        <v>185</v>
      </c>
      <c r="CP32" s="18">
        <v>354.90000000000055</v>
      </c>
      <c r="CQ32" s="1" t="s">
        <v>187</v>
      </c>
      <c r="CR32" s="18"/>
      <c r="CS32" s="1" t="s">
        <v>183</v>
      </c>
      <c r="CU32" s="1" t="s">
        <v>184</v>
      </c>
      <c r="CW32" s="1" t="s">
        <v>185</v>
      </c>
      <c r="CY32" s="18">
        <v>468.10000000000127</v>
      </c>
      <c r="CZ32" s="1" t="s">
        <v>187</v>
      </c>
      <c r="DA32" s="18">
        <v>324.79999999999563</v>
      </c>
      <c r="DB32" s="1" t="s">
        <v>183</v>
      </c>
      <c r="DD32" s="1" t="s">
        <v>184</v>
      </c>
      <c r="DF32" s="1" t="s">
        <v>185</v>
      </c>
      <c r="DH32" s="18">
        <v>225.60000000000127</v>
      </c>
      <c r="DI32" s="1" t="s">
        <v>187</v>
      </c>
      <c r="DJ32" s="18"/>
      <c r="DK32" s="1" t="s">
        <v>183</v>
      </c>
      <c r="DM32" s="1" t="s">
        <v>184</v>
      </c>
      <c r="DO32" s="1" t="s">
        <v>185</v>
      </c>
      <c r="DQ32" s="401">
        <v>440.70000000000073</v>
      </c>
      <c r="DR32" s="1" t="s">
        <v>187</v>
      </c>
      <c r="DS32" s="18">
        <v>501.99999999999636</v>
      </c>
      <c r="DT32" s="1" t="s">
        <v>183</v>
      </c>
      <c r="DV32" s="1" t="s">
        <v>184</v>
      </c>
      <c r="DX32" s="1" t="s">
        <v>185</v>
      </c>
      <c r="DZ32" s="18">
        <v>482.050000000002</v>
      </c>
      <c r="EA32" s="1" t="s">
        <v>187</v>
      </c>
      <c r="EB32" s="18"/>
      <c r="EC32" s="1" t="s">
        <v>183</v>
      </c>
      <c r="EE32" s="1" t="s">
        <v>184</v>
      </c>
      <c r="EG32" s="1" t="s">
        <v>185</v>
      </c>
      <c r="EI32" s="401">
        <v>428.50000000000273</v>
      </c>
      <c r="EJ32" s="1" t="s">
        <v>187</v>
      </c>
      <c r="EK32" s="401"/>
      <c r="EL32" s="1" t="s">
        <v>183</v>
      </c>
      <c r="EN32" s="1" t="s">
        <v>184</v>
      </c>
      <c r="EP32" s="1" t="s">
        <v>185</v>
      </c>
      <c r="ER32" s="18">
        <v>600.350000000004</v>
      </c>
      <c r="ES32" s="1" t="s">
        <v>187</v>
      </c>
      <c r="ET32" s="18"/>
      <c r="EU32" s="1" t="s">
        <v>183</v>
      </c>
      <c r="EW32" s="1" t="s">
        <v>184</v>
      </c>
      <c r="EY32" s="1" t="s">
        <v>185</v>
      </c>
      <c r="FA32" s="401">
        <v>459.50000000000182</v>
      </c>
      <c r="FB32" s="1" t="s">
        <v>187</v>
      </c>
      <c r="FC32" s="401">
        <v>250.49999999999818</v>
      </c>
      <c r="FD32" s="1" t="s">
        <v>183</v>
      </c>
      <c r="FF32" s="1" t="s">
        <v>184</v>
      </c>
      <c r="FH32" s="1" t="s">
        <v>185</v>
      </c>
      <c r="FJ32" s="401">
        <v>276.25000000000364</v>
      </c>
      <c r="FK32" s="1" t="s">
        <v>187</v>
      </c>
      <c r="FL32" s="18">
        <v>521.79999999999563</v>
      </c>
      <c r="FM32" s="1" t="s">
        <v>183</v>
      </c>
      <c r="FO32" s="1" t="s">
        <v>184</v>
      </c>
      <c r="FQ32" s="1" t="s">
        <v>185</v>
      </c>
      <c r="FS32" s="401">
        <v>283.00000000000364</v>
      </c>
      <c r="FT32" s="1" t="s">
        <v>187</v>
      </c>
      <c r="FU32" s="401"/>
      <c r="FV32" s="1" t="s">
        <v>183</v>
      </c>
      <c r="FX32" s="1" t="s">
        <v>184</v>
      </c>
      <c r="FZ32" s="1" t="s">
        <v>185</v>
      </c>
      <c r="GB32" s="18">
        <v>211.90000000000509</v>
      </c>
      <c r="GC32" s="1" t="s">
        <v>187</v>
      </c>
      <c r="GD32" s="18"/>
      <c r="GE32" s="1" t="s">
        <v>183</v>
      </c>
      <c r="GG32" s="1" t="s">
        <v>184</v>
      </c>
      <c r="GI32" s="1" t="s">
        <v>185</v>
      </c>
      <c r="GK32" s="401">
        <v>1440.2000000000044</v>
      </c>
      <c r="GL32" s="1" t="s">
        <v>187</v>
      </c>
      <c r="GM32" s="18">
        <v>893.89999999999964</v>
      </c>
      <c r="GN32" s="1" t="s">
        <v>183</v>
      </c>
      <c r="GP32" s="1" t="s">
        <v>184</v>
      </c>
      <c r="GR32" s="1" t="s">
        <v>185</v>
      </c>
      <c r="GT32" s="401">
        <v>181.80000000000473</v>
      </c>
      <c r="GU32" s="1" t="s">
        <v>187</v>
      </c>
      <c r="GV32" s="401"/>
      <c r="GW32" s="1" t="s">
        <v>183</v>
      </c>
      <c r="GX32" s="401"/>
      <c r="GY32" s="1" t="s">
        <v>184</v>
      </c>
      <c r="GZ32" s="401"/>
      <c r="HA32" s="1" t="s">
        <v>185</v>
      </c>
      <c r="HC32" s="18">
        <v>680.05000000000473</v>
      </c>
      <c r="HD32" s="1" t="s">
        <v>187</v>
      </c>
      <c r="HE32" s="18">
        <v>482.84999999999945</v>
      </c>
      <c r="HF32" s="1" t="s">
        <v>183</v>
      </c>
      <c r="HH32" s="1" t="s">
        <v>184</v>
      </c>
      <c r="HJ32" s="1" t="s">
        <v>185</v>
      </c>
      <c r="HL32" s="401">
        <v>410.10000000000764</v>
      </c>
      <c r="HM32" s="1" t="s">
        <v>187</v>
      </c>
      <c r="HN32" s="401"/>
      <c r="HO32" s="1" t="s">
        <v>183</v>
      </c>
      <c r="HQ32" s="1" t="s">
        <v>184</v>
      </c>
      <c r="HS32" s="1" t="s">
        <v>185</v>
      </c>
      <c r="HU32" s="401">
        <v>2866.7500000000036</v>
      </c>
      <c r="HV32" s="1" t="s">
        <v>187</v>
      </c>
      <c r="HW32" s="18">
        <v>3367.25</v>
      </c>
      <c r="HX32" s="1" t="s">
        <v>183</v>
      </c>
      <c r="HZ32" s="1" t="s">
        <v>184</v>
      </c>
      <c r="IB32" s="1" t="s">
        <v>185</v>
      </c>
      <c r="ID32" s="401">
        <v>300.50000000000364</v>
      </c>
      <c r="IE32" s="1" t="s">
        <v>187</v>
      </c>
      <c r="IF32" s="401"/>
      <c r="IG32" s="1" t="s">
        <v>183</v>
      </c>
      <c r="IH32" s="401"/>
      <c r="II32" s="1" t="s">
        <v>184</v>
      </c>
      <c r="IJ32" s="401"/>
      <c r="IK32" s="1" t="s">
        <v>185</v>
      </c>
      <c r="IM32" s="18">
        <v>99.5</v>
      </c>
      <c r="IN32" s="1" t="s">
        <v>187</v>
      </c>
      <c r="IO32" s="18"/>
      <c r="IP32" s="1" t="s">
        <v>183</v>
      </c>
      <c r="IR32" s="1" t="s">
        <v>184</v>
      </c>
      <c r="IT32" s="1" t="s">
        <v>185</v>
      </c>
      <c r="IV32" s="401">
        <v>72.500000000007276</v>
      </c>
      <c r="IW32" s="1" t="s">
        <v>187</v>
      </c>
      <c r="IX32" s="18">
        <v>341.10000000000036</v>
      </c>
      <c r="IY32" s="1" t="s">
        <v>183</v>
      </c>
      <c r="JA32" s="1" t="s">
        <v>184</v>
      </c>
      <c r="JC32" s="1" t="s">
        <v>185</v>
      </c>
      <c r="JE32" s="401">
        <v>279.60000000000946</v>
      </c>
      <c r="JF32" s="1" t="s">
        <v>187</v>
      </c>
      <c r="JG32" s="401">
        <v>241.99999999999636</v>
      </c>
      <c r="JH32" s="1" t="s">
        <v>183</v>
      </c>
      <c r="JJ32" s="1" t="s">
        <v>184</v>
      </c>
      <c r="JL32" s="1" t="s">
        <v>185</v>
      </c>
      <c r="JN32" s="401">
        <v>438.90000000000873</v>
      </c>
      <c r="JO32" s="1" t="s">
        <v>187</v>
      </c>
      <c r="JP32" s="401"/>
      <c r="JQ32" s="1" t="s">
        <v>183</v>
      </c>
      <c r="JR32" s="401"/>
      <c r="JS32" s="1" t="s">
        <v>184</v>
      </c>
      <c r="JT32" s="401"/>
      <c r="JU32" s="1" t="s">
        <v>185</v>
      </c>
      <c r="JX32" s="1" t="s">
        <v>187</v>
      </c>
      <c r="JY32" s="18">
        <v>1946.2000000000044</v>
      </c>
      <c r="JZ32" s="1" t="s">
        <v>183</v>
      </c>
      <c r="KA32" s="18">
        <v>2648.7000000000044</v>
      </c>
      <c r="KB32" s="1" t="s">
        <v>184</v>
      </c>
      <c r="KD32" s="1" t="s">
        <v>185</v>
      </c>
      <c r="KF32" s="18">
        <v>209.60000000000582</v>
      </c>
      <c r="KG32" s="1" t="s">
        <v>187</v>
      </c>
      <c r="KH32" s="401">
        <v>0</v>
      </c>
      <c r="KI32" s="1" t="s">
        <v>183</v>
      </c>
      <c r="KK32" s="1" t="s">
        <v>184</v>
      </c>
      <c r="KM32" s="1" t="s">
        <v>185</v>
      </c>
      <c r="KO32" s="401">
        <v>477.30000000001019</v>
      </c>
      <c r="KP32" s="1" t="s">
        <v>187</v>
      </c>
      <c r="KQ32" s="401"/>
      <c r="KR32" s="1" t="s">
        <v>183</v>
      </c>
      <c r="KS32" s="401"/>
      <c r="KT32" s="1" t="s">
        <v>184</v>
      </c>
      <c r="KU32" s="401"/>
      <c r="KV32" s="1" t="s">
        <v>185</v>
      </c>
      <c r="KX32" s="18">
        <v>85.600000000005821</v>
      </c>
      <c r="KY32" s="1" t="s">
        <v>187</v>
      </c>
      <c r="KZ32" s="18"/>
      <c r="LA32" s="1" t="s">
        <v>183</v>
      </c>
      <c r="LB32" s="18"/>
      <c r="LC32" s="1" t="s">
        <v>184</v>
      </c>
      <c r="LD32" s="18"/>
      <c r="LE32" s="1" t="s">
        <v>185</v>
      </c>
      <c r="LG32" s="232">
        <v>15.000000000001819</v>
      </c>
      <c r="LH32" s="1" t="s">
        <v>187</v>
      </c>
      <c r="LI32" s="232"/>
      <c r="LJ32" s="1" t="s">
        <v>183</v>
      </c>
      <c r="LK32" s="232"/>
      <c r="LL32" s="1" t="s">
        <v>184</v>
      </c>
      <c r="LN32" s="1" t="s">
        <v>185</v>
      </c>
      <c r="LP32" s="18">
        <v>356.10000000000218</v>
      </c>
      <c r="LQ32" s="1" t="s">
        <v>187</v>
      </c>
      <c r="LR32" s="18">
        <v>91.099999999999909</v>
      </c>
      <c r="LS32" s="1" t="s">
        <v>183</v>
      </c>
      <c r="LU32" s="1" t="s">
        <v>184</v>
      </c>
      <c r="LW32" s="1" t="s">
        <v>185</v>
      </c>
      <c r="LY32" s="18">
        <v>298.70000000000073</v>
      </c>
      <c r="LZ32" s="1" t="s">
        <v>187</v>
      </c>
      <c r="MA32" s="18"/>
      <c r="MB32" s="1" t="s">
        <v>183</v>
      </c>
      <c r="MC32" s="18"/>
      <c r="MD32" s="1" t="s">
        <v>184</v>
      </c>
      <c r="ME32" s="18"/>
      <c r="MF32" s="1" t="s">
        <v>185</v>
      </c>
      <c r="MI32" s="1" t="s">
        <v>187</v>
      </c>
      <c r="MJ32" s="74">
        <v>576.15000000001601</v>
      </c>
      <c r="MK32" s="1" t="s">
        <v>183</v>
      </c>
      <c r="ML32" s="18">
        <v>1226.6499999999978</v>
      </c>
      <c r="MM32" s="1" t="s">
        <v>184</v>
      </c>
      <c r="MO32" s="1" t="s">
        <v>185</v>
      </c>
      <c r="MQ32">
        <v>250.00000000001455</v>
      </c>
      <c r="MR32" s="1" t="s">
        <v>187</v>
      </c>
      <c r="MS32" s="18">
        <v>296</v>
      </c>
      <c r="MT32" s="1" t="s">
        <v>183</v>
      </c>
      <c r="MV32" s="1" t="s">
        <v>184</v>
      </c>
      <c r="MX32" s="1" t="s">
        <v>185</v>
      </c>
      <c r="NA32" s="1" t="s">
        <v>187</v>
      </c>
      <c r="NC32" s="1" t="s">
        <v>183</v>
      </c>
      <c r="NE32" s="1" t="s">
        <v>184</v>
      </c>
      <c r="NG32" s="1" t="s">
        <v>185</v>
      </c>
      <c r="NH32" s="43"/>
    </row>
    <row r="33" spans="1:372" ht="18">
      <c r="A33" s="93" t="s">
        <v>1937</v>
      </c>
      <c r="B33" s="49">
        <f>SUM(D33:AAP33)</f>
        <v>13554.862500000025</v>
      </c>
      <c r="D33"/>
      <c r="E33" s="9">
        <f>D32*0.25</f>
        <v>104.95</v>
      </c>
      <c r="F33" s="18"/>
      <c r="G33" s="9">
        <f>F32*0.5</f>
        <v>228.09999999999997</v>
      </c>
      <c r="I33" s="9">
        <f>H32*0.75</f>
        <v>0</v>
      </c>
      <c r="K33" s="9">
        <f>J32*1</f>
        <v>0</v>
      </c>
      <c r="N33" s="9">
        <f>M32*0.25</f>
        <v>70.575000000000003</v>
      </c>
      <c r="P33" s="9">
        <f>O32*0.5</f>
        <v>164.74999999999997</v>
      </c>
      <c r="R33" s="9">
        <f>Q32*0.75</f>
        <v>0</v>
      </c>
      <c r="T33" s="9">
        <f>S32*1</f>
        <v>0</v>
      </c>
      <c r="V33" s="18"/>
      <c r="W33" s="9">
        <f>V32*0.25</f>
        <v>138.8250000000001</v>
      </c>
      <c r="Y33" s="9">
        <f>X32*0.5</f>
        <v>198.59999999999991</v>
      </c>
      <c r="Z33" s="18"/>
      <c r="AA33" s="9">
        <f>Z32*0.75</f>
        <v>0</v>
      </c>
      <c r="AC33" s="9">
        <f>AB32*1</f>
        <v>0</v>
      </c>
      <c r="AE33" s="18"/>
      <c r="AF33" s="9">
        <f>AE32*0.25</f>
        <v>74.050000000000125</v>
      </c>
      <c r="AH33" s="9">
        <f>AG32*0.5</f>
        <v>75.549999999999841</v>
      </c>
      <c r="AJ33" s="9">
        <f>AI32*0.75</f>
        <v>0</v>
      </c>
      <c r="AL33" s="9">
        <f>AK32*1</f>
        <v>0</v>
      </c>
      <c r="AN33" s="18"/>
      <c r="AO33" s="9">
        <f>AN32*0.25</f>
        <v>114.90000000000009</v>
      </c>
      <c r="AQ33" s="9">
        <f>AP32*0.5</f>
        <v>139.64999999999986</v>
      </c>
      <c r="AS33" s="9">
        <f>AR32*0.75</f>
        <v>0</v>
      </c>
      <c r="AU33" s="9">
        <f>AT32*1</f>
        <v>0</v>
      </c>
      <c r="AW33" s="18"/>
      <c r="AX33" s="9">
        <f>AW32*0.25</f>
        <v>168.37499999999989</v>
      </c>
      <c r="AZ33" s="9">
        <f>AY32*0.5</f>
        <v>97.449999999999591</v>
      </c>
      <c r="BB33" s="9">
        <f>BA32*0.75</f>
        <v>0</v>
      </c>
      <c r="BD33" s="9">
        <f>BC32*1</f>
        <v>0</v>
      </c>
      <c r="BF33" s="18"/>
      <c r="BG33" s="9">
        <f>BF32*0.25</f>
        <v>155.86250000000007</v>
      </c>
      <c r="BH33" s="18"/>
      <c r="BI33" s="9">
        <f>BH32*0.5</f>
        <v>150.05000000000018</v>
      </c>
      <c r="BK33" s="9">
        <f>BJ32*0.75</f>
        <v>0</v>
      </c>
      <c r="BM33" s="9">
        <f>BL32*1</f>
        <v>0</v>
      </c>
      <c r="BO33" s="18"/>
      <c r="BP33" s="9">
        <f>BO32*0.25</f>
        <v>198.07499999999959</v>
      </c>
      <c r="BR33" s="9">
        <f>BQ32*0.5</f>
        <v>218.79999999999973</v>
      </c>
      <c r="BT33" s="9">
        <f>BS32*0.75</f>
        <v>0</v>
      </c>
      <c r="BV33" s="9">
        <f>BU32*1</f>
        <v>0</v>
      </c>
      <c r="BY33" s="9">
        <f>BX32*0.25</f>
        <v>83.65</v>
      </c>
      <c r="CA33" s="9">
        <f>BZ32*0.5</f>
        <v>94.349999999997635</v>
      </c>
      <c r="CC33" s="9">
        <f>CB32*0.75</f>
        <v>0</v>
      </c>
      <c r="CE33" s="9">
        <f t="shared" ref="CE33" si="48">CD32*1</f>
        <v>0</v>
      </c>
      <c r="CG33" s="18"/>
      <c r="CH33" s="9">
        <f>CG32*0.25</f>
        <v>80.700000000000045</v>
      </c>
      <c r="CI33" s="18"/>
      <c r="CJ33" s="9">
        <f>CI32*0.5</f>
        <v>0</v>
      </c>
      <c r="CL33" s="9">
        <f>CK32*0.75</f>
        <v>0</v>
      </c>
      <c r="CN33" s="9">
        <f t="shared" ref="CN33" si="49">CM32*1</f>
        <v>0</v>
      </c>
      <c r="CP33" s="18"/>
      <c r="CQ33" s="9">
        <f>CP32*0.25</f>
        <v>88.725000000000136</v>
      </c>
      <c r="CR33" s="18"/>
      <c r="CS33" s="9">
        <f>CR32*0.5</f>
        <v>0</v>
      </c>
      <c r="CU33" s="9">
        <f>CT32*0.75</f>
        <v>0</v>
      </c>
      <c r="CW33" s="9">
        <f t="shared" ref="CW33" si="50">CV32*1</f>
        <v>0</v>
      </c>
      <c r="CY33" s="18"/>
      <c r="CZ33" s="9">
        <f>CY32*0.25</f>
        <v>117.02500000000032</v>
      </c>
      <c r="DB33" s="9">
        <f>DA32*0.5</f>
        <v>162.39999999999782</v>
      </c>
      <c r="DD33" s="9">
        <f>DC32*0.75</f>
        <v>0</v>
      </c>
      <c r="DF33" s="9">
        <f t="shared" ref="DF33" si="51">DE32*1</f>
        <v>0</v>
      </c>
      <c r="DH33" s="18"/>
      <c r="DI33" s="9">
        <f>DH32*0.25</f>
        <v>56.400000000000318</v>
      </c>
      <c r="DJ33" s="18"/>
      <c r="DK33" s="9">
        <f>DJ32*0.5</f>
        <v>0</v>
      </c>
      <c r="DM33" s="9">
        <f>DL32*0.75</f>
        <v>0</v>
      </c>
      <c r="DO33" s="9">
        <f t="shared" ref="DO33" si="52">DN32*1</f>
        <v>0</v>
      </c>
      <c r="DQ33" s="18"/>
      <c r="DR33" s="9">
        <f>DQ32*0.25</f>
        <v>110.17500000000018</v>
      </c>
      <c r="DT33" s="9">
        <f>DS32*0.5</f>
        <v>250.99999999999818</v>
      </c>
      <c r="DV33" s="9">
        <f>DU32*0.75</f>
        <v>0</v>
      </c>
      <c r="DX33" s="9">
        <f t="shared" ref="DX33" si="53">DW32*1</f>
        <v>0</v>
      </c>
      <c r="DZ33" s="18"/>
      <c r="EA33" s="9">
        <f>DZ32*0.25</f>
        <v>120.5125000000005</v>
      </c>
      <c r="EB33" s="18"/>
      <c r="EC33" s="9">
        <f>EB32*0.5</f>
        <v>0</v>
      </c>
      <c r="EE33" s="9">
        <f>ED32*0.75</f>
        <v>0</v>
      </c>
      <c r="EG33" s="9">
        <f>EF32*1</f>
        <v>0</v>
      </c>
      <c r="EI33" s="18"/>
      <c r="EJ33" s="9">
        <f>EI32*0.25</f>
        <v>107.12500000000068</v>
      </c>
      <c r="EK33" s="18"/>
      <c r="EL33" s="9">
        <f>EK32*0.5</f>
        <v>0</v>
      </c>
      <c r="EN33" s="9">
        <f>EM32*0.75</f>
        <v>0</v>
      </c>
      <c r="EP33" s="9">
        <f>EO32*1</f>
        <v>0</v>
      </c>
      <c r="ER33" s="18"/>
      <c r="ES33" s="9">
        <f>ER32*0.25</f>
        <v>150.087500000001</v>
      </c>
      <c r="ET33" s="18"/>
      <c r="EU33" s="9">
        <f>ET32*0.5</f>
        <v>0</v>
      </c>
      <c r="EW33" s="9">
        <f>EV32*0.75</f>
        <v>0</v>
      </c>
      <c r="EY33" s="9">
        <f>EX32*1</f>
        <v>0</v>
      </c>
      <c r="FA33" s="18"/>
      <c r="FB33" s="9">
        <f>FA32*0.25</f>
        <v>114.87500000000045</v>
      </c>
      <c r="FC33" s="18"/>
      <c r="FD33" s="9">
        <f>FC32*0.5</f>
        <v>125.24999999999909</v>
      </c>
      <c r="FF33" s="9">
        <f>FE32*0.75</f>
        <v>0</v>
      </c>
      <c r="FH33" s="9">
        <f>FG32*1</f>
        <v>0</v>
      </c>
      <c r="FJ33" s="18"/>
      <c r="FK33" s="9">
        <f>FJ32*0.25</f>
        <v>69.062500000000909</v>
      </c>
      <c r="FM33" s="9">
        <f>FL32*0.5</f>
        <v>260.89999999999782</v>
      </c>
      <c r="FO33" s="9">
        <f>FN32*0.75</f>
        <v>0</v>
      </c>
      <c r="FQ33" s="9">
        <f>FP32*1</f>
        <v>0</v>
      </c>
      <c r="FS33" s="18"/>
      <c r="FT33" s="9">
        <f>FS32*0.25</f>
        <v>70.750000000000909</v>
      </c>
      <c r="FU33" s="18"/>
      <c r="FV33" s="9">
        <f>FU32*0.5</f>
        <v>0</v>
      </c>
      <c r="FX33" s="9">
        <f>FW32*0.75</f>
        <v>0</v>
      </c>
      <c r="FZ33" s="9">
        <f>FY32*1</f>
        <v>0</v>
      </c>
      <c r="GB33" s="18"/>
      <c r="GC33" s="9">
        <f>GB32*0.25</f>
        <v>52.975000000001273</v>
      </c>
      <c r="GD33" s="18"/>
      <c r="GE33" s="9">
        <f>GD32*0.5</f>
        <v>0</v>
      </c>
      <c r="GG33" s="9">
        <f>GF32*0.75</f>
        <v>0</v>
      </c>
      <c r="GI33" s="9">
        <f>GH32*1</f>
        <v>0</v>
      </c>
      <c r="GK33" s="18"/>
      <c r="GL33" s="9">
        <f>GK32*0.25</f>
        <v>360.05000000000109</v>
      </c>
      <c r="GN33" s="9">
        <f>GM32*0.5</f>
        <v>446.94999999999982</v>
      </c>
      <c r="GP33" s="9">
        <f>GO32*0.75</f>
        <v>0</v>
      </c>
      <c r="GR33" s="9">
        <f>GQ32*1</f>
        <v>0</v>
      </c>
      <c r="GT33" s="18"/>
      <c r="GU33" s="9">
        <f>GT32*0.25</f>
        <v>45.450000000001182</v>
      </c>
      <c r="GV33" s="18"/>
      <c r="GW33" s="9">
        <f>GV32*0.5</f>
        <v>0</v>
      </c>
      <c r="GX33" s="18"/>
      <c r="GY33" s="9">
        <f>GX32*0.75</f>
        <v>0</v>
      </c>
      <c r="GZ33" s="18"/>
      <c r="HA33" s="9">
        <f>GZ32*1</f>
        <v>0</v>
      </c>
      <c r="HD33" s="9">
        <f>HC32*0.25</f>
        <v>170.01250000000118</v>
      </c>
      <c r="HF33" s="9">
        <f>HE32*0.5</f>
        <v>241.42499999999973</v>
      </c>
      <c r="HH33" s="9">
        <f>HG32*0.75</f>
        <v>0</v>
      </c>
      <c r="HJ33" s="9">
        <f>HI32*1</f>
        <v>0</v>
      </c>
      <c r="HM33" s="9">
        <f>HL32*0.25</f>
        <v>102.52500000000191</v>
      </c>
      <c r="HO33" s="9">
        <f>HN32*0.5</f>
        <v>0</v>
      </c>
      <c r="HQ33" s="9">
        <f>HP32*0.75</f>
        <v>0</v>
      </c>
      <c r="HS33" s="9">
        <f>HR32*1</f>
        <v>0</v>
      </c>
      <c r="HV33" s="9">
        <f>HU32*0.25</f>
        <v>716.68750000000091</v>
      </c>
      <c r="HX33" s="9">
        <f>HW32*0.5</f>
        <v>1683.625</v>
      </c>
      <c r="HZ33" s="9">
        <f>HY32*0.75</f>
        <v>0</v>
      </c>
      <c r="IB33" s="9">
        <f>IA32*1</f>
        <v>0</v>
      </c>
      <c r="IE33" s="9">
        <f>ID32*0.25</f>
        <v>75.125000000000909</v>
      </c>
      <c r="IG33" s="9">
        <f>IF32*0.5</f>
        <v>0</v>
      </c>
      <c r="II33" s="9">
        <f>IH32*0.75</f>
        <v>0</v>
      </c>
      <c r="IK33" s="9">
        <f>IJ32*1</f>
        <v>0</v>
      </c>
      <c r="IN33" s="9">
        <f>IM32*0.25</f>
        <v>24.875</v>
      </c>
      <c r="IP33" s="9">
        <f>IO32*0.5</f>
        <v>0</v>
      </c>
      <c r="IR33" s="9">
        <f>IQ32*0.75</f>
        <v>0</v>
      </c>
      <c r="IT33" s="9">
        <f>IS32*1</f>
        <v>0</v>
      </c>
      <c r="IW33" s="9">
        <f>IV32*0.25</f>
        <v>18.125000000001819</v>
      </c>
      <c r="IY33" s="9">
        <f>IX32*0.5</f>
        <v>170.55000000000018</v>
      </c>
      <c r="JA33" s="9">
        <f>IZ32*0.75</f>
        <v>0</v>
      </c>
      <c r="JC33" s="9">
        <f>JB32*1</f>
        <v>0</v>
      </c>
      <c r="JF33" s="9">
        <f>JE32*0.25</f>
        <v>69.900000000002365</v>
      </c>
      <c r="JH33" s="9">
        <f>JG32*0.5</f>
        <v>120.99999999999818</v>
      </c>
      <c r="JJ33" s="9">
        <f>JI32*0.75</f>
        <v>0</v>
      </c>
      <c r="JL33" s="9">
        <f>JK32*1</f>
        <v>0</v>
      </c>
      <c r="JO33" s="9">
        <f>JN32*0.25</f>
        <v>109.72500000000218</v>
      </c>
      <c r="JQ33" s="9">
        <f>JP32*0.5</f>
        <v>0</v>
      </c>
      <c r="JS33" s="9">
        <f>JR32*0.75</f>
        <v>0</v>
      </c>
      <c r="JU33" s="9">
        <f>JT32*1</f>
        <v>0</v>
      </c>
      <c r="JX33" s="9">
        <f>JW32*0.25</f>
        <v>0</v>
      </c>
      <c r="JZ33" s="9">
        <f>JY32*0.5</f>
        <v>973.10000000000218</v>
      </c>
      <c r="KB33" s="9">
        <f>KA32*0.75</f>
        <v>1986.5250000000033</v>
      </c>
      <c r="KD33" s="9">
        <f>KC32*1</f>
        <v>0</v>
      </c>
      <c r="KG33" s="9">
        <f>KF32*0.25</f>
        <v>52.400000000001455</v>
      </c>
      <c r="KI33" s="9">
        <f>KH32*0.5</f>
        <v>0</v>
      </c>
      <c r="KK33" s="9">
        <f>KJ32*0.75</f>
        <v>0</v>
      </c>
      <c r="KM33" s="9">
        <f>KL32*1</f>
        <v>0</v>
      </c>
      <c r="KP33" s="9">
        <f>KO32*0.25</f>
        <v>119.32500000000255</v>
      </c>
      <c r="KR33" s="9">
        <f>KQ32*0.5</f>
        <v>0</v>
      </c>
      <c r="KT33" s="9">
        <f>KS32*0.75</f>
        <v>0</v>
      </c>
      <c r="KV33" s="9">
        <f>KU32*1</f>
        <v>0</v>
      </c>
      <c r="KY33" s="9">
        <f>KX32*0.25</f>
        <v>21.400000000001455</v>
      </c>
      <c r="LA33" s="9">
        <f>KZ32*0.5</f>
        <v>0</v>
      </c>
      <c r="LC33" s="9">
        <f>LB32*0.75</f>
        <v>0</v>
      </c>
      <c r="LE33" s="9">
        <f>LD32*1</f>
        <v>0</v>
      </c>
      <c r="LH33" s="9">
        <f>LG32*0.25</f>
        <v>3.7500000000004547</v>
      </c>
      <c r="LJ33" s="9">
        <f>LI32*0.5</f>
        <v>0</v>
      </c>
      <c r="LL33" s="9">
        <f>LK32*0.75</f>
        <v>0</v>
      </c>
      <c r="LN33" s="9">
        <f>LM32*1</f>
        <v>0</v>
      </c>
      <c r="LQ33" s="9">
        <f>LP32*0.25</f>
        <v>89.025000000000546</v>
      </c>
      <c r="LS33" s="9">
        <f>LR32*0.5</f>
        <v>45.549999999999955</v>
      </c>
      <c r="LU33" s="9">
        <f>LT32*0.75</f>
        <v>0</v>
      </c>
      <c r="LW33" s="9">
        <f>LV32*1</f>
        <v>0</v>
      </c>
      <c r="LZ33" s="9">
        <f>LY32*0.25</f>
        <v>74.675000000000182</v>
      </c>
      <c r="MB33" s="9">
        <f>MA32*0.5</f>
        <v>0</v>
      </c>
      <c r="MD33" s="9">
        <f>MC32*0.75</f>
        <v>0</v>
      </c>
      <c r="MF33" s="9">
        <f>ME32*1</f>
        <v>0</v>
      </c>
      <c r="MI33" s="9">
        <f>MH32*0.25</f>
        <v>0</v>
      </c>
      <c r="MK33" s="9">
        <f>MJ32*0.5</f>
        <v>288.075000000008</v>
      </c>
      <c r="MM33" s="9">
        <f>ML32*0.75</f>
        <v>919.98749999999836</v>
      </c>
      <c r="MO33" s="9">
        <f>MN32*1</f>
        <v>0</v>
      </c>
      <c r="MR33" s="9">
        <f>MQ32*0.25</f>
        <v>62.500000000003638</v>
      </c>
      <c r="MT33" s="9">
        <f>MS32*0.5</f>
        <v>148</v>
      </c>
      <c r="MV33" s="9">
        <f>MU32*0.75</f>
        <v>0</v>
      </c>
      <c r="MX33" s="9">
        <f>MW32*1</f>
        <v>0</v>
      </c>
      <c r="NA33" s="9">
        <f>MZ32*0.25</f>
        <v>0</v>
      </c>
      <c r="NC33" s="9">
        <f>NB32*0.5</f>
        <v>0</v>
      </c>
      <c r="NE33" s="9">
        <f>ND32*0.75</f>
        <v>0</v>
      </c>
      <c r="NG33" s="9">
        <f>NF32*1</f>
        <v>0</v>
      </c>
      <c r="NH33" s="43"/>
    </row>
    <row r="34" spans="1:372" s="40" customFormat="1" ht="15.75">
      <c r="A34" s="203"/>
      <c r="B34" s="206"/>
      <c r="C34" s="205"/>
      <c r="E34" s="61"/>
      <c r="F34" s="149"/>
      <c r="G34" s="61"/>
      <c r="I34" s="61"/>
      <c r="L34" s="205"/>
      <c r="N34" s="61"/>
      <c r="P34" s="61"/>
      <c r="R34" s="61"/>
      <c r="U34" s="205"/>
      <c r="V34" s="149"/>
      <c r="W34" s="61"/>
      <c r="Y34" s="61"/>
      <c r="Z34" s="149"/>
      <c r="AC34" s="38"/>
      <c r="AD34" s="205"/>
      <c r="AE34" s="149"/>
      <c r="AF34" s="237"/>
      <c r="AL34" s="38"/>
      <c r="AM34" s="205"/>
      <c r="AN34" s="149"/>
      <c r="AO34" s="237"/>
      <c r="AU34" s="38"/>
      <c r="AV34" s="205"/>
      <c r="AW34" s="149"/>
      <c r="AX34" s="237"/>
      <c r="BD34" s="38"/>
      <c r="BE34" s="205"/>
      <c r="BF34" s="149"/>
      <c r="BG34" s="237"/>
      <c r="BH34" s="149"/>
      <c r="BM34" s="38"/>
      <c r="BN34" s="205"/>
      <c r="BO34" s="149"/>
      <c r="BP34" s="237"/>
      <c r="BV34" s="38"/>
      <c r="BW34" s="205"/>
      <c r="BY34" s="237"/>
      <c r="CE34" s="38"/>
      <c r="CF34" s="205"/>
      <c r="CG34" s="149"/>
      <c r="CH34" s="237"/>
      <c r="CI34" s="149"/>
      <c r="CN34" s="38"/>
      <c r="CO34" s="205"/>
      <c r="CP34" s="149"/>
      <c r="CQ34" s="237"/>
      <c r="CR34" s="149"/>
      <c r="CW34" s="38"/>
      <c r="CX34" s="205"/>
      <c r="CY34" s="149"/>
      <c r="CZ34" s="237"/>
      <c r="DF34" s="38"/>
      <c r="DG34" s="205"/>
      <c r="DH34" s="149"/>
      <c r="DI34" s="237"/>
      <c r="DJ34" s="149"/>
      <c r="DO34" s="38"/>
      <c r="DP34" s="205"/>
      <c r="DQ34" s="149"/>
      <c r="DR34" s="237"/>
      <c r="DX34" s="38"/>
      <c r="DY34" s="205"/>
      <c r="DZ34" s="149"/>
      <c r="EA34" s="237"/>
      <c r="EB34" s="149"/>
      <c r="EG34" s="38"/>
      <c r="EH34" s="205"/>
      <c r="EI34" s="149"/>
      <c r="EJ34" s="237"/>
      <c r="EK34" s="149"/>
      <c r="EP34" s="38"/>
      <c r="EQ34" s="205"/>
      <c r="ER34" s="149"/>
      <c r="ES34" s="237"/>
      <c r="ET34" s="149"/>
      <c r="EY34" s="38"/>
      <c r="EZ34" s="205"/>
      <c r="FA34" s="149"/>
      <c r="FB34" s="237"/>
      <c r="FC34" s="149"/>
      <c r="FH34" s="38"/>
      <c r="FI34" s="205"/>
      <c r="FJ34" s="149"/>
      <c r="FK34" s="237"/>
      <c r="FQ34" s="38"/>
      <c r="FR34" s="205"/>
      <c r="FS34" s="149"/>
      <c r="FT34" s="237"/>
      <c r="FU34" s="149"/>
      <c r="FZ34" s="38"/>
      <c r="GA34" s="205"/>
      <c r="GB34" s="149"/>
      <c r="GC34" s="237"/>
      <c r="GD34" s="149"/>
      <c r="GI34" s="38"/>
      <c r="GJ34" s="205"/>
      <c r="GK34" s="149"/>
      <c r="GL34" s="237"/>
      <c r="GR34" s="38"/>
      <c r="GS34" s="205"/>
      <c r="GT34" s="149"/>
      <c r="GU34" s="237"/>
      <c r="GV34" s="149"/>
      <c r="GX34" s="149"/>
      <c r="GZ34" s="149"/>
      <c r="HB34" s="205"/>
      <c r="HD34" s="237"/>
      <c r="HJ34" s="38"/>
      <c r="HK34" s="205"/>
      <c r="HM34" s="237"/>
      <c r="HS34" s="38"/>
      <c r="HT34" s="205"/>
      <c r="HV34" s="237"/>
      <c r="IB34" s="38"/>
      <c r="IC34" s="205"/>
      <c r="IE34" s="237"/>
      <c r="IL34" s="205"/>
      <c r="IN34" s="237"/>
      <c r="IT34" s="38"/>
      <c r="IU34" s="205"/>
      <c r="IW34" s="237"/>
      <c r="JC34" s="38"/>
      <c r="JD34" s="205"/>
      <c r="JF34" s="237"/>
      <c r="JL34" s="38"/>
      <c r="JM34" s="205"/>
      <c r="JO34" s="237"/>
      <c r="JV34" s="205"/>
      <c r="JX34" s="237"/>
      <c r="KD34" s="38"/>
      <c r="KE34" s="205"/>
      <c r="KG34" s="237"/>
      <c r="KM34" s="38"/>
      <c r="KN34" s="205"/>
      <c r="KP34" s="237"/>
      <c r="KW34" s="205"/>
      <c r="KY34" s="237"/>
      <c r="LF34" s="205"/>
      <c r="LH34" s="237"/>
      <c r="LN34" s="38"/>
      <c r="LO34" s="205"/>
      <c r="LQ34" s="237"/>
      <c r="LW34" s="38"/>
      <c r="LX34" s="205"/>
      <c r="LZ34" s="237"/>
      <c r="MG34" s="205"/>
      <c r="MI34" s="237"/>
      <c r="MO34" s="38"/>
      <c r="MP34" s="205"/>
      <c r="MR34" s="237"/>
      <c r="MX34" s="38"/>
      <c r="MY34" s="205"/>
      <c r="NA34" s="237"/>
      <c r="NG34" s="38"/>
      <c r="NH34" s="205"/>
    </row>
    <row r="35" spans="1:372" ht="15">
      <c r="A35" s="89" t="s">
        <v>1834</v>
      </c>
      <c r="D35"/>
      <c r="E35" s="1" t="s">
        <v>187</v>
      </c>
      <c r="F35" s="400">
        <v>341.1</v>
      </c>
      <c r="G35" s="1" t="s">
        <v>183</v>
      </c>
      <c r="H35" s="115"/>
      <c r="I35" s="1" t="s">
        <v>184</v>
      </c>
      <c r="J35" s="115"/>
      <c r="K35" s="1" t="s">
        <v>185</v>
      </c>
      <c r="N35" s="1" t="s">
        <v>187</v>
      </c>
      <c r="O35" s="18">
        <v>185</v>
      </c>
      <c r="P35" s="1" t="s">
        <v>183</v>
      </c>
      <c r="Q35" s="18"/>
      <c r="R35" s="1" t="s">
        <v>184</v>
      </c>
      <c r="S35" s="18"/>
      <c r="T35" s="1" t="s">
        <v>185</v>
      </c>
      <c r="W35" s="1" t="s">
        <v>187</v>
      </c>
      <c r="X35" s="18">
        <v>383.00000000000045</v>
      </c>
      <c r="Y35" s="1" t="s">
        <v>183</v>
      </c>
      <c r="Z35" s="18">
        <v>801.69999999999982</v>
      </c>
      <c r="AA35" s="1" t="s">
        <v>184</v>
      </c>
      <c r="AB35" s="18">
        <v>528.65</v>
      </c>
      <c r="AC35" s="1" t="s">
        <v>185</v>
      </c>
      <c r="AF35" s="1" t="s">
        <v>187</v>
      </c>
      <c r="AG35" s="18">
        <v>298.50000000000045</v>
      </c>
      <c r="AH35" s="1" t="s">
        <v>183</v>
      </c>
      <c r="AI35" s="18">
        <v>121.59999999999991</v>
      </c>
      <c r="AJ35" s="1" t="s">
        <v>184</v>
      </c>
      <c r="AK35" s="18">
        <v>290.80000000000064</v>
      </c>
      <c r="AL35" s="1" t="s">
        <v>185</v>
      </c>
      <c r="AO35" s="1" t="s">
        <v>187</v>
      </c>
      <c r="AP35" s="18">
        <v>4.5000000000004547</v>
      </c>
      <c r="AQ35" s="1" t="s">
        <v>183</v>
      </c>
      <c r="AR35" s="1">
        <v>756.19999999999936</v>
      </c>
      <c r="AS35" s="1" t="s">
        <v>184</v>
      </c>
      <c r="AT35" s="18">
        <v>380.50000000000114</v>
      </c>
      <c r="AU35" s="1" t="s">
        <v>185</v>
      </c>
      <c r="AX35" s="1" t="s">
        <v>187</v>
      </c>
      <c r="AY35" s="18">
        <v>638.5</v>
      </c>
      <c r="AZ35" s="1" t="s">
        <v>183</v>
      </c>
      <c r="BA35" s="18">
        <v>447.49999999999909</v>
      </c>
      <c r="BB35" s="1" t="s">
        <v>184</v>
      </c>
      <c r="BC35" s="18">
        <v>550.00000000000136</v>
      </c>
      <c r="BD35" s="1" t="s">
        <v>185</v>
      </c>
      <c r="BG35" s="1" t="s">
        <v>187</v>
      </c>
      <c r="BH35" s="18">
        <v>281.49999999999727</v>
      </c>
      <c r="BI35" s="1" t="s">
        <v>183</v>
      </c>
      <c r="BJ35" s="18">
        <v>1307.6999999999994</v>
      </c>
      <c r="BK35" s="1" t="s">
        <v>184</v>
      </c>
      <c r="BL35" s="18">
        <v>1046.0000000000018</v>
      </c>
      <c r="BM35" s="1" t="s">
        <v>185</v>
      </c>
      <c r="BP35" s="1" t="s">
        <v>187</v>
      </c>
      <c r="BQ35" s="18">
        <v>302.60000000000036</v>
      </c>
      <c r="BR35" s="1" t="s">
        <v>183</v>
      </c>
      <c r="BS35" s="18">
        <v>396.29999999999927</v>
      </c>
      <c r="BT35" s="1" t="s">
        <v>184</v>
      </c>
      <c r="BU35" s="18">
        <v>386.40000000000055</v>
      </c>
      <c r="BV35" s="1" t="s">
        <v>185</v>
      </c>
      <c r="BY35" s="1" t="s">
        <v>187</v>
      </c>
      <c r="BZ35" s="401">
        <v>227.19999999999527</v>
      </c>
      <c r="CA35" s="1" t="s">
        <v>183</v>
      </c>
      <c r="CB35" s="18">
        <v>416.09999999999945</v>
      </c>
      <c r="CC35" s="1" t="s">
        <v>184</v>
      </c>
      <c r="CD35" s="18">
        <v>572.69999999999982</v>
      </c>
      <c r="CE35" s="1" t="s">
        <v>185</v>
      </c>
      <c r="CH35" s="1" t="s">
        <v>187</v>
      </c>
      <c r="CJ35" s="1" t="s">
        <v>183</v>
      </c>
      <c r="CK35" s="18">
        <v>358.39999999999873</v>
      </c>
      <c r="CL35" s="1" t="s">
        <v>184</v>
      </c>
      <c r="CM35" s="18">
        <v>54.5</v>
      </c>
      <c r="CN35" s="1" t="s">
        <v>185</v>
      </c>
      <c r="CQ35" s="1" t="s">
        <v>187</v>
      </c>
      <c r="CS35" s="1" t="s">
        <v>183</v>
      </c>
      <c r="CT35" s="18">
        <v>160.09999999999945</v>
      </c>
      <c r="CU35" s="1" t="s">
        <v>184</v>
      </c>
      <c r="CV35" s="18">
        <v>299.59999999999945</v>
      </c>
      <c r="CW35" s="1" t="s">
        <v>185</v>
      </c>
      <c r="CZ35" s="1" t="s">
        <v>187</v>
      </c>
      <c r="DA35" s="18">
        <v>124.99999999999636</v>
      </c>
      <c r="DB35" s="1" t="s">
        <v>183</v>
      </c>
      <c r="DC35" s="18">
        <v>179.99999999999909</v>
      </c>
      <c r="DD35" s="1" t="s">
        <v>184</v>
      </c>
      <c r="DE35" s="18">
        <v>353.29999999999927</v>
      </c>
      <c r="DF35" s="1" t="s">
        <v>185</v>
      </c>
      <c r="DI35" s="1" t="s">
        <v>187</v>
      </c>
      <c r="DK35" s="1" t="s">
        <v>183</v>
      </c>
      <c r="DL35" s="18">
        <v>113.99999999999909</v>
      </c>
      <c r="DM35" s="1" t="s">
        <v>184</v>
      </c>
      <c r="DN35" s="18">
        <v>313.19999999999891</v>
      </c>
      <c r="DO35" s="1" t="s">
        <v>185</v>
      </c>
      <c r="DR35" s="1" t="s">
        <v>187</v>
      </c>
      <c r="DS35" s="18">
        <v>6.999999999996362</v>
      </c>
      <c r="DT35" s="1" t="s">
        <v>183</v>
      </c>
      <c r="DU35" s="18">
        <v>304.79999999999836</v>
      </c>
      <c r="DV35" s="1" t="s">
        <v>184</v>
      </c>
      <c r="DW35" s="18">
        <v>271.79999999999927</v>
      </c>
      <c r="DX35" s="1" t="s">
        <v>185</v>
      </c>
      <c r="EA35" s="1" t="s">
        <v>187</v>
      </c>
      <c r="EC35" s="1" t="s">
        <v>183</v>
      </c>
      <c r="ED35" s="18">
        <v>924.29999999999927</v>
      </c>
      <c r="EE35" s="1" t="s">
        <v>184</v>
      </c>
      <c r="EF35" s="18"/>
      <c r="EG35" s="1" t="s">
        <v>185</v>
      </c>
      <c r="EJ35" s="1" t="s">
        <v>187</v>
      </c>
      <c r="EL35" s="1" t="s">
        <v>183</v>
      </c>
      <c r="EM35" s="18">
        <v>189.69999999999709</v>
      </c>
      <c r="EN35" s="1" t="s">
        <v>184</v>
      </c>
      <c r="EO35" s="18"/>
      <c r="EP35" s="1" t="s">
        <v>185</v>
      </c>
      <c r="ES35" s="1" t="s">
        <v>187</v>
      </c>
      <c r="EU35" s="1" t="s">
        <v>183</v>
      </c>
      <c r="EV35" s="18">
        <v>392.49999999999818</v>
      </c>
      <c r="EW35" s="1" t="s">
        <v>184</v>
      </c>
      <c r="EX35" s="18"/>
      <c r="EY35" s="1" t="s">
        <v>185</v>
      </c>
      <c r="FB35" s="1" t="s">
        <v>187</v>
      </c>
      <c r="FC35" s="401">
        <v>0</v>
      </c>
      <c r="FD35" s="1" t="s">
        <v>183</v>
      </c>
      <c r="FE35" s="18">
        <v>483.60000000000036</v>
      </c>
      <c r="FF35" s="1" t="s">
        <v>184</v>
      </c>
      <c r="FG35" s="18"/>
      <c r="FH35" s="1" t="s">
        <v>185</v>
      </c>
      <c r="FK35" s="1" t="s">
        <v>187</v>
      </c>
      <c r="FL35" s="18">
        <v>327.59999999999673</v>
      </c>
      <c r="FM35" s="1" t="s">
        <v>183</v>
      </c>
      <c r="FN35" s="18">
        <v>491.80000000000109</v>
      </c>
      <c r="FO35" s="1" t="s">
        <v>184</v>
      </c>
      <c r="FP35" s="18"/>
      <c r="FQ35" s="1" t="s">
        <v>185</v>
      </c>
      <c r="FT35" s="1" t="s">
        <v>187</v>
      </c>
      <c r="FV35" s="1" t="s">
        <v>183</v>
      </c>
      <c r="FW35" s="18">
        <v>392.80000000000291</v>
      </c>
      <c r="FX35" s="1" t="s">
        <v>184</v>
      </c>
      <c r="FY35" s="18"/>
      <c r="FZ35" s="1" t="s">
        <v>185</v>
      </c>
      <c r="GC35" s="1" t="s">
        <v>187</v>
      </c>
      <c r="GE35" s="1" t="s">
        <v>183</v>
      </c>
      <c r="GF35" s="18">
        <v>78.000000000007276</v>
      </c>
      <c r="GG35" s="1" t="s">
        <v>184</v>
      </c>
      <c r="GH35" s="18"/>
      <c r="GI35" s="1" t="s">
        <v>185</v>
      </c>
      <c r="GL35" s="1" t="s">
        <v>187</v>
      </c>
      <c r="GM35" s="18">
        <v>1936.2999999999975</v>
      </c>
      <c r="GN35" s="1" t="s">
        <v>183</v>
      </c>
      <c r="GO35" s="18">
        <v>3066.2000000000007</v>
      </c>
      <c r="GP35" s="1" t="s">
        <v>184</v>
      </c>
      <c r="GQ35" s="18"/>
      <c r="GR35" s="1" t="s">
        <v>185</v>
      </c>
      <c r="GU35" s="1" t="s">
        <v>187</v>
      </c>
      <c r="GW35" s="1" t="s">
        <v>183</v>
      </c>
      <c r="GY35" s="1" t="s">
        <v>184</v>
      </c>
      <c r="HA35" s="1" t="s">
        <v>185</v>
      </c>
      <c r="HD35" s="1" t="s">
        <v>187</v>
      </c>
      <c r="HE35" s="18">
        <v>595.19999999999891</v>
      </c>
      <c r="HF35" s="1" t="s">
        <v>183</v>
      </c>
      <c r="HG35" s="18">
        <v>561.00000000000182</v>
      </c>
      <c r="HH35" s="1" t="s">
        <v>184</v>
      </c>
      <c r="HI35" s="18"/>
      <c r="HJ35" s="1" t="s">
        <v>185</v>
      </c>
      <c r="HM35" s="1" t="s">
        <v>187</v>
      </c>
      <c r="HO35" s="1" t="s">
        <v>183</v>
      </c>
      <c r="HP35" s="18">
        <v>574.19999999999709</v>
      </c>
      <c r="HQ35" s="1" t="s">
        <v>184</v>
      </c>
      <c r="HR35" s="18"/>
      <c r="HS35" s="1" t="s">
        <v>185</v>
      </c>
      <c r="HV35" s="1" t="s">
        <v>187</v>
      </c>
      <c r="HW35" s="18">
        <v>3687.1999999999989</v>
      </c>
      <c r="HX35" s="1" t="s">
        <v>183</v>
      </c>
      <c r="HY35" s="18">
        <v>3938.8999999999542</v>
      </c>
      <c r="HZ35" s="1" t="s">
        <v>184</v>
      </c>
      <c r="IA35" s="18"/>
      <c r="IB35" s="1" t="s">
        <v>185</v>
      </c>
      <c r="IE35" s="1" t="s">
        <v>187</v>
      </c>
      <c r="IG35" s="1" t="s">
        <v>183</v>
      </c>
      <c r="II35" s="1" t="s">
        <v>184</v>
      </c>
      <c r="IK35" s="1" t="s">
        <v>185</v>
      </c>
      <c r="IN35" s="1" t="s">
        <v>187</v>
      </c>
      <c r="IP35" s="1" t="s">
        <v>183</v>
      </c>
      <c r="IQ35" s="18">
        <v>357</v>
      </c>
      <c r="IR35" s="1" t="s">
        <v>184</v>
      </c>
      <c r="IS35" s="18"/>
      <c r="IT35" s="1" t="s">
        <v>185</v>
      </c>
      <c r="IW35" s="1" t="s">
        <v>187</v>
      </c>
      <c r="IX35" s="18">
        <v>330.30000000000018</v>
      </c>
      <c r="IY35" s="1" t="s">
        <v>183</v>
      </c>
      <c r="IZ35" s="18">
        <v>419.60000000000582</v>
      </c>
      <c r="JA35" s="1" t="s">
        <v>184</v>
      </c>
      <c r="JB35" s="18"/>
      <c r="JC35" s="1" t="s">
        <v>185</v>
      </c>
      <c r="JF35" s="1" t="s">
        <v>187</v>
      </c>
      <c r="JG35" s="401">
        <v>298.09999999999854</v>
      </c>
      <c r="JH35" s="1" t="s">
        <v>183</v>
      </c>
      <c r="JI35" s="18">
        <v>251.90000000000509</v>
      </c>
      <c r="JJ35" s="1" t="s">
        <v>184</v>
      </c>
      <c r="JK35" s="18"/>
      <c r="JL35" s="1" t="s">
        <v>185</v>
      </c>
      <c r="JO35" s="1" t="s">
        <v>187</v>
      </c>
      <c r="JQ35" s="1" t="s">
        <v>183</v>
      </c>
      <c r="JS35" s="1" t="s">
        <v>184</v>
      </c>
      <c r="JU35" s="1" t="s">
        <v>185</v>
      </c>
      <c r="JX35" s="1" t="s">
        <v>187</v>
      </c>
      <c r="JZ35" s="1" t="s">
        <v>183</v>
      </c>
      <c r="KA35" s="18">
        <v>2637.5999999999349</v>
      </c>
      <c r="KB35" s="1" t="s">
        <v>184</v>
      </c>
      <c r="KC35" s="18">
        <v>2707.7000000000444</v>
      </c>
      <c r="KD35" s="1" t="s">
        <v>185</v>
      </c>
      <c r="KG35" s="1" t="s">
        <v>187</v>
      </c>
      <c r="KH35" s="401">
        <v>105.99999999999727</v>
      </c>
      <c r="KI35" s="1" t="s">
        <v>183</v>
      </c>
      <c r="KJ35" s="18">
        <v>392.50000000000364</v>
      </c>
      <c r="KK35" s="1" t="s">
        <v>184</v>
      </c>
      <c r="KL35" s="18"/>
      <c r="KM35" s="1" t="s">
        <v>185</v>
      </c>
      <c r="KP35" s="1" t="s">
        <v>187</v>
      </c>
      <c r="KR35" s="1" t="s">
        <v>183</v>
      </c>
      <c r="KT35" s="1" t="s">
        <v>184</v>
      </c>
      <c r="KV35" s="1" t="s">
        <v>185</v>
      </c>
      <c r="KY35" s="1" t="s">
        <v>187</v>
      </c>
      <c r="LA35" s="1" t="s">
        <v>183</v>
      </c>
      <c r="LC35" s="1" t="s">
        <v>184</v>
      </c>
      <c r="LE35" s="1" t="s">
        <v>185</v>
      </c>
      <c r="LH35" s="1" t="s">
        <v>187</v>
      </c>
      <c r="LJ35" s="1" t="s">
        <v>183</v>
      </c>
      <c r="LL35" s="1" t="s">
        <v>184</v>
      </c>
      <c r="LM35" s="18"/>
      <c r="LN35" s="1" t="s">
        <v>185</v>
      </c>
      <c r="LQ35" s="1" t="s">
        <v>187</v>
      </c>
      <c r="LR35" s="18">
        <v>180.39999999999964</v>
      </c>
      <c r="LS35" s="1" t="s">
        <v>183</v>
      </c>
      <c r="LT35" s="18">
        <v>461.15000000000146</v>
      </c>
      <c r="LU35" s="1" t="s">
        <v>184</v>
      </c>
      <c r="LV35" s="18"/>
      <c r="LW35" s="1" t="s">
        <v>185</v>
      </c>
      <c r="LZ35" s="1" t="s">
        <v>187</v>
      </c>
      <c r="MB35" s="1" t="s">
        <v>183</v>
      </c>
      <c r="MD35" s="1" t="s">
        <v>184</v>
      </c>
      <c r="MF35" s="1" t="s">
        <v>185</v>
      </c>
      <c r="MI35" s="1" t="s">
        <v>187</v>
      </c>
      <c r="MK35" s="1" t="s">
        <v>183</v>
      </c>
      <c r="ML35" s="18">
        <v>830.59999999999673</v>
      </c>
      <c r="MM35" s="1" t="s">
        <v>184</v>
      </c>
      <c r="MN35" s="18">
        <v>1240.7999999999993</v>
      </c>
      <c r="MO35" s="1" t="s">
        <v>185</v>
      </c>
      <c r="MR35" s="1" t="s">
        <v>187</v>
      </c>
      <c r="MS35" s="18">
        <v>276.49999999999272</v>
      </c>
      <c r="MT35" s="1" t="s">
        <v>183</v>
      </c>
      <c r="MU35">
        <v>266.75</v>
      </c>
      <c r="MV35" s="1" t="s">
        <v>184</v>
      </c>
      <c r="MX35" s="1" t="s">
        <v>185</v>
      </c>
      <c r="NA35" s="1" t="s">
        <v>187</v>
      </c>
      <c r="NC35" s="1" t="s">
        <v>183</v>
      </c>
      <c r="ND35" s="402">
        <v>1529.2000000000007</v>
      </c>
      <c r="NE35" s="1" t="s">
        <v>184</v>
      </c>
      <c r="NF35" s="402"/>
      <c r="NG35" s="1" t="s">
        <v>185</v>
      </c>
      <c r="NH35" s="43"/>
    </row>
    <row r="36" spans="1:372" ht="18">
      <c r="A36" s="93" t="s">
        <v>3670</v>
      </c>
      <c r="B36" s="49">
        <f>SUM(D36:AAP36)</f>
        <v>31964.474999999955</v>
      </c>
      <c r="D36"/>
      <c r="E36" s="9">
        <f>D35*0.25</f>
        <v>0</v>
      </c>
      <c r="F36" s="18"/>
      <c r="G36" s="9">
        <f>F35*0.5</f>
        <v>170.55</v>
      </c>
      <c r="I36" s="9">
        <f>H35*0.75</f>
        <v>0</v>
      </c>
      <c r="K36" s="9">
        <f>J35*1</f>
        <v>0</v>
      </c>
      <c r="N36" s="9">
        <f>M35*0.25</f>
        <v>0</v>
      </c>
      <c r="P36" s="9">
        <f>O35*0.5</f>
        <v>92.5</v>
      </c>
      <c r="R36" s="9">
        <f>Q35*0.75</f>
        <v>0</v>
      </c>
      <c r="T36" s="9">
        <f>S35*1</f>
        <v>0</v>
      </c>
      <c r="W36" s="9">
        <f>V35*0.25</f>
        <v>0</v>
      </c>
      <c r="Y36" s="9">
        <f>X35*0.5</f>
        <v>191.50000000000023</v>
      </c>
      <c r="Z36" s="18"/>
      <c r="AA36" s="9">
        <f>Z35*0.75</f>
        <v>601.27499999999986</v>
      </c>
      <c r="AC36" s="9">
        <f>AB35*1</f>
        <v>528.65</v>
      </c>
      <c r="AF36" s="9">
        <f>AE35*0.25</f>
        <v>0</v>
      </c>
      <c r="AH36" s="9">
        <f>AG35*0.5</f>
        <v>149.25000000000023</v>
      </c>
      <c r="AJ36" s="9">
        <f>AI35*0.75</f>
        <v>91.199999999999932</v>
      </c>
      <c r="AL36" s="9">
        <f>AK35*1</f>
        <v>290.80000000000064</v>
      </c>
      <c r="AO36" s="9">
        <f>AN35*0.25</f>
        <v>0</v>
      </c>
      <c r="AQ36" s="9">
        <f>AP35*0.5</f>
        <v>2.2500000000002274</v>
      </c>
      <c r="AS36" s="9">
        <f>AR35*0.75</f>
        <v>567.14999999999952</v>
      </c>
      <c r="AU36" s="9">
        <f>AT35*1</f>
        <v>380.50000000000114</v>
      </c>
      <c r="AX36" s="9">
        <f>AW35*0.25</f>
        <v>0</v>
      </c>
      <c r="AZ36" s="9">
        <f>AY35*0.5</f>
        <v>319.25</v>
      </c>
      <c r="BB36" s="9">
        <f>BA35*0.75</f>
        <v>335.62499999999932</v>
      </c>
      <c r="BD36" s="9">
        <f>BC35*1</f>
        <v>550.00000000000136</v>
      </c>
      <c r="BG36" s="9">
        <f>BF35*0.25</f>
        <v>0</v>
      </c>
      <c r="BI36" s="9">
        <f>BH35*0.5</f>
        <v>140.74999999999864</v>
      </c>
      <c r="BK36" s="9">
        <f>BJ35*0.75</f>
        <v>980.77499999999952</v>
      </c>
      <c r="BM36" s="9">
        <f>BL35*1</f>
        <v>1046.0000000000018</v>
      </c>
      <c r="BP36" s="9">
        <f>BO35*0.25</f>
        <v>0</v>
      </c>
      <c r="BR36" s="9">
        <f>BQ35*0.5</f>
        <v>151.30000000000018</v>
      </c>
      <c r="BT36" s="9">
        <f>BS35*0.75</f>
        <v>297.22499999999945</v>
      </c>
      <c r="BV36" s="9">
        <f>BU35*1</f>
        <v>386.40000000000055</v>
      </c>
      <c r="BY36" s="9">
        <f>BX35*0.25</f>
        <v>0</v>
      </c>
      <c r="CA36" s="9">
        <f>BZ35*0.5</f>
        <v>113.59999999999764</v>
      </c>
      <c r="CC36" s="9">
        <f>CB35*0.75</f>
        <v>312.07499999999959</v>
      </c>
      <c r="CE36" s="9">
        <f t="shared" ref="CE36" si="54">CD35*1</f>
        <v>572.69999999999982</v>
      </c>
      <c r="CH36" s="9">
        <f>CG35*0.25</f>
        <v>0</v>
      </c>
      <c r="CJ36" s="9">
        <f>CI35*0.5</f>
        <v>0</v>
      </c>
      <c r="CL36" s="9">
        <f>CK35*0.75</f>
        <v>268.79999999999905</v>
      </c>
      <c r="CN36" s="9">
        <f t="shared" ref="CN36" si="55">CM35*1</f>
        <v>54.5</v>
      </c>
      <c r="CQ36" s="9">
        <f>CP35*0.25</f>
        <v>0</v>
      </c>
      <c r="CS36" s="9">
        <f>CR35*0.5</f>
        <v>0</v>
      </c>
      <c r="CU36" s="9">
        <f>CT35*0.75</f>
        <v>120.07499999999959</v>
      </c>
      <c r="CW36" s="9">
        <f t="shared" ref="CW36" si="56">CV35*1</f>
        <v>299.59999999999945</v>
      </c>
      <c r="CZ36" s="9">
        <f>CY35*0.25</f>
        <v>0</v>
      </c>
      <c r="DB36" s="9">
        <f>DA35*0.5</f>
        <v>62.499999999998181</v>
      </c>
      <c r="DD36" s="9">
        <f>DC35*0.75</f>
        <v>134.99999999999932</v>
      </c>
      <c r="DF36" s="9">
        <f t="shared" ref="DF36" si="57">DE35*1</f>
        <v>353.29999999999927</v>
      </c>
      <c r="DI36" s="9">
        <f>DH35*0.25</f>
        <v>0</v>
      </c>
      <c r="DK36" s="9">
        <f>DJ35*0.5</f>
        <v>0</v>
      </c>
      <c r="DM36" s="9">
        <f>DL35*0.75</f>
        <v>85.499999999999318</v>
      </c>
      <c r="DO36" s="9">
        <f t="shared" ref="DO36" si="58">DN35*1</f>
        <v>313.19999999999891</v>
      </c>
      <c r="DR36" s="9">
        <f>DQ35*0.25</f>
        <v>0</v>
      </c>
      <c r="DT36" s="9">
        <f>DS35*0.5</f>
        <v>3.499999999998181</v>
      </c>
      <c r="DV36" s="9">
        <f>DU35*0.75</f>
        <v>228.59999999999877</v>
      </c>
      <c r="DX36" s="9">
        <f t="shared" ref="DX36" si="59">DW35*1</f>
        <v>271.79999999999927</v>
      </c>
      <c r="EA36" s="9">
        <f>DZ35*0.25</f>
        <v>0</v>
      </c>
      <c r="EC36" s="9">
        <f>EB35*0.5</f>
        <v>0</v>
      </c>
      <c r="EE36" s="9">
        <f>ED35*0.75</f>
        <v>693.22499999999945</v>
      </c>
      <c r="EG36" s="9">
        <f>EF35*1</f>
        <v>0</v>
      </c>
      <c r="EJ36" s="9">
        <f>EI35*0.25</f>
        <v>0</v>
      </c>
      <c r="EL36" s="9">
        <f>EK35*0.5</f>
        <v>0</v>
      </c>
      <c r="EN36" s="9">
        <f>EM35*0.75</f>
        <v>142.27499999999782</v>
      </c>
      <c r="EP36" s="9">
        <f>EO35*1</f>
        <v>0</v>
      </c>
      <c r="ES36" s="9">
        <f>ER35*0.25</f>
        <v>0</v>
      </c>
      <c r="EU36" s="9">
        <f>ET35*0.5</f>
        <v>0</v>
      </c>
      <c r="EW36" s="9">
        <f>EV35*0.75</f>
        <v>294.37499999999864</v>
      </c>
      <c r="EY36" s="9">
        <f>EX35*1</f>
        <v>0</v>
      </c>
      <c r="FB36" s="9">
        <f>FA35*0.25</f>
        <v>0</v>
      </c>
      <c r="FD36" s="9">
        <f>FC35*0.5</f>
        <v>0</v>
      </c>
      <c r="FF36" s="9">
        <f>FE35*0.75</f>
        <v>362.70000000000027</v>
      </c>
      <c r="FH36" s="9">
        <f>FG35*1</f>
        <v>0</v>
      </c>
      <c r="FK36" s="9">
        <f>FJ35*0.25</f>
        <v>0</v>
      </c>
      <c r="FM36" s="9">
        <f>FL35*0.5</f>
        <v>163.79999999999836</v>
      </c>
      <c r="FO36" s="9">
        <f>FN35*0.75</f>
        <v>368.85000000000082</v>
      </c>
      <c r="FQ36" s="9">
        <f>FP35*1</f>
        <v>0</v>
      </c>
      <c r="FT36" s="9">
        <f>FS35*0.25</f>
        <v>0</v>
      </c>
      <c r="FV36" s="9">
        <f>FU35*0.5</f>
        <v>0</v>
      </c>
      <c r="FX36" s="9">
        <f>FW35*0.75</f>
        <v>294.60000000000218</v>
      </c>
      <c r="FZ36" s="9">
        <f>FY35*1</f>
        <v>0</v>
      </c>
      <c r="GC36" s="9">
        <f>GB35*0.25</f>
        <v>0</v>
      </c>
      <c r="GE36" s="9">
        <f>GD35*0.5</f>
        <v>0</v>
      </c>
      <c r="GG36" s="9">
        <f>GF35*0.75</f>
        <v>58.500000000005457</v>
      </c>
      <c r="GI36" s="9">
        <f>GH35*1</f>
        <v>0</v>
      </c>
      <c r="GL36" s="9">
        <f>GK35*0.25</f>
        <v>0</v>
      </c>
      <c r="GN36" s="9">
        <f>GM35*0.5</f>
        <v>968.14999999999873</v>
      </c>
      <c r="GP36" s="9">
        <f>GO35*0.75</f>
        <v>2299.6500000000005</v>
      </c>
      <c r="GR36" s="9">
        <f>GQ35*1</f>
        <v>0</v>
      </c>
      <c r="GU36" s="9">
        <f>GT35*0.25</f>
        <v>0</v>
      </c>
      <c r="GW36" s="9">
        <f>GV35*0.5</f>
        <v>0</v>
      </c>
      <c r="GY36" s="9">
        <f>GX35*0.75</f>
        <v>0</v>
      </c>
      <c r="HA36" s="9">
        <f>GZ35*1</f>
        <v>0</v>
      </c>
      <c r="HD36" s="9">
        <f>HC35*0.25</f>
        <v>0</v>
      </c>
      <c r="HF36" s="9">
        <f>HE35*0.5</f>
        <v>297.59999999999945</v>
      </c>
      <c r="HH36" s="9">
        <f>HG35*0.75</f>
        <v>420.75000000000136</v>
      </c>
      <c r="HJ36" s="9">
        <f>HI35*1</f>
        <v>0</v>
      </c>
      <c r="HM36" s="9">
        <f>HL35*0.25</f>
        <v>0</v>
      </c>
      <c r="HO36" s="9">
        <f>HN35*0.5</f>
        <v>0</v>
      </c>
      <c r="HQ36" s="9">
        <f>HP35*0.75</f>
        <v>430.64999999999782</v>
      </c>
      <c r="HS36" s="9">
        <f>HR35*1</f>
        <v>0</v>
      </c>
      <c r="HV36" s="9">
        <f>HU35*0.25</f>
        <v>0</v>
      </c>
      <c r="HX36" s="9">
        <f>HW35*0.5</f>
        <v>1843.5999999999995</v>
      </c>
      <c r="HZ36" s="9">
        <f>HY35*0.75</f>
        <v>2954.1749999999656</v>
      </c>
      <c r="IB36" s="9">
        <f>IA35*1</f>
        <v>0</v>
      </c>
      <c r="IE36" s="9">
        <f>ID35*0.25</f>
        <v>0</v>
      </c>
      <c r="IG36" s="9">
        <f>IF35*0.5</f>
        <v>0</v>
      </c>
      <c r="II36" s="9">
        <f>IH35*0.75</f>
        <v>0</v>
      </c>
      <c r="IK36" s="9">
        <f>IJ35*1</f>
        <v>0</v>
      </c>
      <c r="IN36" s="9">
        <f>IM35*0.25</f>
        <v>0</v>
      </c>
      <c r="IP36" s="9">
        <f>IO35*0.5</f>
        <v>0</v>
      </c>
      <c r="IR36" s="9">
        <f>IQ35*0.75</f>
        <v>267.75</v>
      </c>
      <c r="IT36" s="9">
        <f>IS35*1</f>
        <v>0</v>
      </c>
      <c r="IW36" s="9">
        <f>IV35*0.25</f>
        <v>0</v>
      </c>
      <c r="IY36" s="9">
        <f>IX35*0.5</f>
        <v>165.15000000000009</v>
      </c>
      <c r="JA36" s="9">
        <f>IZ35*0.75</f>
        <v>314.70000000000437</v>
      </c>
      <c r="JC36" s="9">
        <f>JB35*1</f>
        <v>0</v>
      </c>
      <c r="JF36" s="9">
        <f>JE35*0.25</f>
        <v>0</v>
      </c>
      <c r="JH36" s="9">
        <f>JG35*0.5</f>
        <v>149.04999999999927</v>
      </c>
      <c r="JJ36" s="9">
        <f>JI35*0.75</f>
        <v>188.92500000000382</v>
      </c>
      <c r="JL36" s="9">
        <f>JK35*1</f>
        <v>0</v>
      </c>
      <c r="JO36" s="9">
        <f>JN35*0.25</f>
        <v>0</v>
      </c>
      <c r="JQ36" s="9">
        <f>JP35*0.5</f>
        <v>0</v>
      </c>
      <c r="JS36" s="9">
        <f>JR35*0.75</f>
        <v>0</v>
      </c>
      <c r="JU36" s="9">
        <f>JT35*1</f>
        <v>0</v>
      </c>
      <c r="JX36" s="9">
        <f>JW35*0.25</f>
        <v>0</v>
      </c>
      <c r="JZ36" s="9">
        <f>JY35*0.5</f>
        <v>0</v>
      </c>
      <c r="KB36" s="9">
        <f>KA35*0.75</f>
        <v>1978.1999999999512</v>
      </c>
      <c r="KD36" s="9">
        <f>KC35*1</f>
        <v>2707.7000000000444</v>
      </c>
      <c r="KG36" s="9">
        <f>KF35*0.25</f>
        <v>0</v>
      </c>
      <c r="KI36" s="9">
        <f>KH35*0.5</f>
        <v>52.999999999998636</v>
      </c>
      <c r="KK36" s="9">
        <f>KJ35*0.75</f>
        <v>294.37500000000273</v>
      </c>
      <c r="KM36" s="9">
        <f>KL35*1</f>
        <v>0</v>
      </c>
      <c r="KP36" s="9">
        <f>KO35*0.25</f>
        <v>0</v>
      </c>
      <c r="KR36" s="9">
        <f>KQ35*0.5</f>
        <v>0</v>
      </c>
      <c r="KT36" s="9">
        <f>KS35*0.75</f>
        <v>0</v>
      </c>
      <c r="KV36" s="9">
        <f>KU35*1</f>
        <v>0</v>
      </c>
      <c r="KY36" s="9">
        <f>KX35*0.25</f>
        <v>0</v>
      </c>
      <c r="LA36" s="9">
        <f>KZ35*0.5</f>
        <v>0</v>
      </c>
      <c r="LC36" s="9">
        <f>LB35*0.75</f>
        <v>0</v>
      </c>
      <c r="LE36" s="9">
        <f>LD35*1</f>
        <v>0</v>
      </c>
      <c r="LH36" s="9">
        <f>LG35*0.25</f>
        <v>0</v>
      </c>
      <c r="LJ36" s="9">
        <f>LI35*0.5</f>
        <v>0</v>
      </c>
      <c r="LL36" s="9">
        <f>LK35*0.75</f>
        <v>0</v>
      </c>
      <c r="LN36" s="9">
        <f>LM35*1</f>
        <v>0</v>
      </c>
      <c r="LQ36" s="9">
        <f>LP35*0.25</f>
        <v>0</v>
      </c>
      <c r="LS36" s="9">
        <f>LR35*0.5</f>
        <v>90.199999999999818</v>
      </c>
      <c r="LU36" s="9">
        <f>LT35*0.75</f>
        <v>345.86250000000109</v>
      </c>
      <c r="LW36" s="9">
        <f>LV35*1</f>
        <v>0</v>
      </c>
      <c r="LZ36" s="9">
        <f>LY35*0.25</f>
        <v>0</v>
      </c>
      <c r="MB36" s="9">
        <f>MA35*0.5</f>
        <v>0</v>
      </c>
      <c r="MD36" s="9">
        <f>MC35*0.75</f>
        <v>0</v>
      </c>
      <c r="MF36" s="9">
        <f>ME35*1</f>
        <v>0</v>
      </c>
      <c r="MI36" s="9">
        <f>MH35*0.25</f>
        <v>0</v>
      </c>
      <c r="MK36" s="9">
        <f>MJ35*0.5</f>
        <v>0</v>
      </c>
      <c r="MM36" s="9">
        <f>ML35*0.75</f>
        <v>622.94999999999754</v>
      </c>
      <c r="MO36" s="9">
        <f>MN35*1</f>
        <v>1240.7999999999993</v>
      </c>
      <c r="MR36" s="9">
        <f>MQ35*0.25</f>
        <v>0</v>
      </c>
      <c r="MT36" s="9">
        <f>MS35*0.5</f>
        <v>138.24999999999636</v>
      </c>
      <c r="MV36" s="9">
        <f>MU35*0.75</f>
        <v>200.0625</v>
      </c>
      <c r="MX36" s="9">
        <f>MW35*1</f>
        <v>0</v>
      </c>
      <c r="NA36" s="9">
        <f>MZ35*0.25</f>
        <v>0</v>
      </c>
      <c r="NC36" s="9">
        <f>NB35*0.5</f>
        <v>0</v>
      </c>
      <c r="NE36" s="9">
        <f>ND35*0.75</f>
        <v>1146.9000000000005</v>
      </c>
      <c r="NG36" s="9">
        <f>NF35*1</f>
        <v>0</v>
      </c>
      <c r="NH36" s="43"/>
    </row>
    <row r="37" spans="1:372" s="40" customFormat="1" ht="15">
      <c r="A37" s="203"/>
      <c r="B37" s="204"/>
      <c r="C37" s="205"/>
      <c r="E37" s="237"/>
      <c r="F37" s="149"/>
      <c r="L37" s="205"/>
      <c r="N37" s="237"/>
      <c r="U37" s="205"/>
      <c r="W37" s="237"/>
      <c r="Z37" s="149"/>
      <c r="AC37" s="38"/>
      <c r="AD37" s="205"/>
      <c r="AF37" s="237"/>
      <c r="AL37" s="38"/>
      <c r="AM37" s="205"/>
      <c r="AO37" s="237"/>
      <c r="AU37" s="38"/>
      <c r="AV37" s="205"/>
      <c r="AX37" s="237"/>
      <c r="BD37" s="38"/>
      <c r="BE37" s="205"/>
      <c r="BG37" s="237"/>
      <c r="BM37" s="38"/>
      <c r="BN37" s="205"/>
      <c r="BP37" s="237"/>
      <c r="BV37" s="38"/>
      <c r="BW37" s="205"/>
      <c r="BY37" s="237"/>
      <c r="CE37" s="38"/>
      <c r="CF37" s="205"/>
      <c r="CH37" s="237"/>
      <c r="CN37" s="38"/>
      <c r="CO37" s="205"/>
      <c r="CQ37" s="237"/>
      <c r="CW37" s="38"/>
      <c r="CX37" s="205"/>
      <c r="CZ37" s="237"/>
      <c r="DF37" s="38"/>
      <c r="DG37" s="205"/>
      <c r="DI37" s="237"/>
      <c r="DO37" s="38"/>
      <c r="DP37" s="205"/>
      <c r="DR37" s="237"/>
      <c r="DX37" s="38"/>
      <c r="DY37" s="205"/>
      <c r="EA37" s="237"/>
      <c r="EG37" s="38"/>
      <c r="EH37" s="205"/>
      <c r="EJ37" s="237"/>
      <c r="EP37" s="38"/>
      <c r="EQ37" s="205"/>
      <c r="ES37" s="237"/>
      <c r="EY37" s="38"/>
      <c r="EZ37" s="205"/>
      <c r="FB37" s="237"/>
      <c r="FH37" s="38"/>
      <c r="FI37" s="205"/>
      <c r="FK37" s="237"/>
      <c r="FQ37" s="38"/>
      <c r="FR37" s="205"/>
      <c r="FT37" s="237"/>
      <c r="FZ37" s="38"/>
      <c r="GA37" s="205"/>
      <c r="GC37" s="237"/>
      <c r="GI37" s="38"/>
      <c r="GJ37" s="205"/>
      <c r="GL37" s="237"/>
      <c r="GR37" s="38"/>
      <c r="GS37" s="205"/>
      <c r="GU37" s="237"/>
      <c r="HB37" s="205"/>
      <c r="HD37" s="237"/>
      <c r="HJ37" s="38"/>
      <c r="HK37" s="205"/>
      <c r="HM37" s="237"/>
      <c r="HS37" s="38"/>
      <c r="HT37" s="205"/>
      <c r="HV37" s="237"/>
      <c r="IB37" s="38"/>
      <c r="IC37" s="205"/>
      <c r="IE37" s="237"/>
      <c r="IL37" s="205"/>
      <c r="IN37" s="237"/>
      <c r="IT37" s="38"/>
      <c r="IU37" s="205"/>
      <c r="IW37" s="237"/>
      <c r="JC37" s="38"/>
      <c r="JD37" s="205"/>
      <c r="JF37" s="237"/>
      <c r="JL37" s="38"/>
      <c r="JM37" s="205"/>
      <c r="JO37" s="237"/>
      <c r="JV37" s="205"/>
      <c r="JX37" s="237"/>
      <c r="KD37" s="38"/>
      <c r="KE37" s="205"/>
      <c r="KG37" s="237"/>
      <c r="KM37" s="38"/>
      <c r="KN37" s="205"/>
      <c r="KP37" s="237"/>
      <c r="KW37" s="205"/>
      <c r="KY37" s="237"/>
      <c r="LF37" s="205"/>
      <c r="LH37" s="237"/>
      <c r="LN37" s="38"/>
      <c r="LO37" s="205"/>
      <c r="LQ37" s="237"/>
      <c r="LW37" s="38"/>
      <c r="LX37" s="205"/>
      <c r="LZ37" s="237"/>
      <c r="MG37" s="205"/>
      <c r="MI37" s="237"/>
      <c r="MO37" s="38"/>
      <c r="MP37" s="205"/>
      <c r="MR37" s="237"/>
      <c r="MX37" s="38"/>
      <c r="MY37" s="205"/>
      <c r="NA37" s="237"/>
      <c r="NG37" s="38"/>
      <c r="NH37" s="205"/>
    </row>
    <row r="38" spans="1:372" ht="18">
      <c r="A38" s="41" t="s">
        <v>842</v>
      </c>
      <c r="B38" s="49"/>
      <c r="D38">
        <v>442.3</v>
      </c>
      <c r="E38" s="1" t="s">
        <v>187</v>
      </c>
      <c r="F38" s="400">
        <v>438.6</v>
      </c>
      <c r="G38" s="1" t="s">
        <v>183</v>
      </c>
      <c r="H38" s="115"/>
      <c r="I38" s="1" t="s">
        <v>184</v>
      </c>
      <c r="J38" s="115"/>
      <c r="K38" s="1" t="s">
        <v>185</v>
      </c>
      <c r="M38">
        <v>111.2</v>
      </c>
      <c r="N38" s="1" t="s">
        <v>187</v>
      </c>
      <c r="O38" s="18">
        <v>184.79999999999995</v>
      </c>
      <c r="P38" s="1" t="s">
        <v>183</v>
      </c>
      <c r="Q38" s="18"/>
      <c r="R38" s="1" t="s">
        <v>184</v>
      </c>
      <c r="S38" s="18"/>
      <c r="T38" s="1" t="s">
        <v>185</v>
      </c>
      <c r="V38" s="18">
        <v>542.29999999999984</v>
      </c>
      <c r="W38" s="1" t="s">
        <v>187</v>
      </c>
      <c r="X38" s="18">
        <v>250.39999999999986</v>
      </c>
      <c r="Y38" s="1" t="s">
        <v>183</v>
      </c>
      <c r="Z38" s="18">
        <v>743.99999999999966</v>
      </c>
      <c r="AA38" s="1" t="s">
        <v>184</v>
      </c>
      <c r="AB38" s="18">
        <v>516.9</v>
      </c>
      <c r="AC38" s="1" t="s">
        <v>185</v>
      </c>
      <c r="AE38" s="18">
        <v>312.09999999999991</v>
      </c>
      <c r="AF38" s="1" t="s">
        <v>187</v>
      </c>
      <c r="AG38" s="18">
        <v>242.60000000000014</v>
      </c>
      <c r="AH38" s="1" t="s">
        <v>183</v>
      </c>
      <c r="AI38" s="18">
        <v>187.39999999999986</v>
      </c>
      <c r="AJ38" s="1" t="s">
        <v>184</v>
      </c>
      <c r="AK38" s="18">
        <v>347.69999999999982</v>
      </c>
      <c r="AL38" s="1" t="s">
        <v>185</v>
      </c>
      <c r="AN38" s="18">
        <v>392.10000000000014</v>
      </c>
      <c r="AO38" s="1" t="s">
        <v>187</v>
      </c>
      <c r="AP38" s="18">
        <v>313.60000000000036</v>
      </c>
      <c r="AQ38" s="1" t="s">
        <v>183</v>
      </c>
      <c r="AR38" s="1">
        <v>719.50000000000045</v>
      </c>
      <c r="AS38" s="1" t="s">
        <v>184</v>
      </c>
      <c r="AT38" s="18">
        <v>354.30000000000018</v>
      </c>
      <c r="AU38" s="1" t="s">
        <v>185</v>
      </c>
      <c r="AW38" s="18">
        <v>533.09999999999991</v>
      </c>
      <c r="AX38" s="1" t="s">
        <v>187</v>
      </c>
      <c r="AY38" s="18">
        <v>184.19999999999982</v>
      </c>
      <c r="AZ38" s="1" t="s">
        <v>183</v>
      </c>
      <c r="BA38" s="18">
        <v>646.20000000000027</v>
      </c>
      <c r="BB38" s="1" t="s">
        <v>184</v>
      </c>
      <c r="BC38" s="18">
        <v>638.99999999999955</v>
      </c>
      <c r="BD38" s="1" t="s">
        <v>185</v>
      </c>
      <c r="BF38" s="18">
        <v>709.50000000000045</v>
      </c>
      <c r="BG38" s="1" t="s">
        <v>187</v>
      </c>
      <c r="BH38" s="18">
        <v>186.10000000000036</v>
      </c>
      <c r="BI38" s="1" t="s">
        <v>183</v>
      </c>
      <c r="BJ38" s="18">
        <v>1141.0999999999995</v>
      </c>
      <c r="BK38" s="1" t="s">
        <v>184</v>
      </c>
      <c r="BL38" s="18">
        <v>816.59999999999945</v>
      </c>
      <c r="BM38" s="1" t="s">
        <v>185</v>
      </c>
      <c r="BO38" s="18">
        <v>620.99999999999909</v>
      </c>
      <c r="BP38" s="1" t="s">
        <v>187</v>
      </c>
      <c r="BQ38" s="18">
        <v>450.60000000000036</v>
      </c>
      <c r="BR38" s="1" t="s">
        <v>183</v>
      </c>
      <c r="BS38" s="18">
        <v>542.19999999999891</v>
      </c>
      <c r="BT38" s="1" t="s">
        <v>184</v>
      </c>
      <c r="BU38" s="18">
        <v>302.19999999999936</v>
      </c>
      <c r="BV38" s="1" t="s">
        <v>185</v>
      </c>
      <c r="BX38">
        <v>297.60000000000002</v>
      </c>
      <c r="BY38" s="1" t="s">
        <v>187</v>
      </c>
      <c r="BZ38" s="401">
        <v>191.19999999999891</v>
      </c>
      <c r="CA38" s="1" t="s">
        <v>183</v>
      </c>
      <c r="CB38" s="18">
        <v>131.99999999999909</v>
      </c>
      <c r="CC38" s="1" t="s">
        <v>184</v>
      </c>
      <c r="CD38" s="18">
        <v>390.89999999999873</v>
      </c>
      <c r="CE38" s="1" t="s">
        <v>185</v>
      </c>
      <c r="CG38" s="18">
        <v>269.09999999999854</v>
      </c>
      <c r="CH38" s="1" t="s">
        <v>187</v>
      </c>
      <c r="CI38" s="18"/>
      <c r="CJ38" s="1" t="s">
        <v>183</v>
      </c>
      <c r="CK38" s="18">
        <v>556.59999999999945</v>
      </c>
      <c r="CL38" s="1" t="s">
        <v>184</v>
      </c>
      <c r="CM38" s="18">
        <v>42.099999999999454</v>
      </c>
      <c r="CN38" s="1" t="s">
        <v>185</v>
      </c>
      <c r="CP38" s="18">
        <v>458.39999999999782</v>
      </c>
      <c r="CQ38" s="1" t="s">
        <v>187</v>
      </c>
      <c r="CR38" s="18"/>
      <c r="CS38" s="1" t="s">
        <v>183</v>
      </c>
      <c r="CT38" s="18">
        <v>345.29999999999927</v>
      </c>
      <c r="CU38" s="1" t="s">
        <v>184</v>
      </c>
      <c r="CV38" s="18">
        <v>401.89999999999964</v>
      </c>
      <c r="CW38" s="1" t="s">
        <v>185</v>
      </c>
      <c r="CY38" s="18">
        <v>249.59999999999945</v>
      </c>
      <c r="CZ38" s="1" t="s">
        <v>187</v>
      </c>
      <c r="DA38" s="18">
        <v>458.10000000000036</v>
      </c>
      <c r="DB38" s="1" t="s">
        <v>183</v>
      </c>
      <c r="DC38" s="18">
        <v>399.09999999999945</v>
      </c>
      <c r="DD38" s="1" t="s">
        <v>184</v>
      </c>
      <c r="DE38" s="18">
        <v>242.99999999999909</v>
      </c>
      <c r="DF38" s="1" t="s">
        <v>185</v>
      </c>
      <c r="DH38" s="18">
        <v>334.19999999999891</v>
      </c>
      <c r="DI38" s="1" t="s">
        <v>187</v>
      </c>
      <c r="DJ38" s="18"/>
      <c r="DK38" s="1" t="s">
        <v>183</v>
      </c>
      <c r="DL38" s="18">
        <v>24.199999999998909</v>
      </c>
      <c r="DM38" s="1" t="s">
        <v>184</v>
      </c>
      <c r="DN38" s="18">
        <v>513.00000000000091</v>
      </c>
      <c r="DO38" s="1" t="s">
        <v>185</v>
      </c>
      <c r="DQ38" s="401">
        <v>425.79999999999927</v>
      </c>
      <c r="DR38" s="1" t="s">
        <v>187</v>
      </c>
      <c r="DS38" s="18">
        <v>355.59999999999854</v>
      </c>
      <c r="DT38" s="1" t="s">
        <v>183</v>
      </c>
      <c r="DU38" s="18">
        <v>330.49999999999727</v>
      </c>
      <c r="DV38" s="1" t="s">
        <v>184</v>
      </c>
      <c r="DW38" s="18">
        <v>370.30000000000109</v>
      </c>
      <c r="DX38" s="1" t="s">
        <v>185</v>
      </c>
      <c r="DZ38" s="18">
        <v>201.89999999999873</v>
      </c>
      <c r="EA38" s="1" t="s">
        <v>187</v>
      </c>
      <c r="EB38" s="18"/>
      <c r="EC38" s="1" t="s">
        <v>183</v>
      </c>
      <c r="ED38" s="18">
        <v>696.39999999999782</v>
      </c>
      <c r="EE38" s="1" t="s">
        <v>184</v>
      </c>
      <c r="EF38" s="18"/>
      <c r="EG38" s="1" t="s">
        <v>185</v>
      </c>
      <c r="EI38" s="401">
        <v>161.69999999999891</v>
      </c>
      <c r="EJ38" s="1" t="s">
        <v>187</v>
      </c>
      <c r="EK38" s="401"/>
      <c r="EL38" s="1" t="s">
        <v>183</v>
      </c>
      <c r="EM38" s="18">
        <v>206.70000000000073</v>
      </c>
      <c r="EN38" s="1" t="s">
        <v>184</v>
      </c>
      <c r="EO38" s="18"/>
      <c r="EP38" s="1" t="s">
        <v>185</v>
      </c>
      <c r="ER38" s="18">
        <v>495.79999999999836</v>
      </c>
      <c r="ES38" s="1" t="s">
        <v>187</v>
      </c>
      <c r="ET38" s="18"/>
      <c r="EU38" s="1" t="s">
        <v>183</v>
      </c>
      <c r="EV38" s="18">
        <v>635.09999999999854</v>
      </c>
      <c r="EW38" s="1" t="s">
        <v>184</v>
      </c>
      <c r="EX38" s="18"/>
      <c r="EY38" s="1" t="s">
        <v>185</v>
      </c>
      <c r="FA38" s="401">
        <v>355.09999999999945</v>
      </c>
      <c r="FB38" s="1" t="s">
        <v>187</v>
      </c>
      <c r="FC38" s="401">
        <v>256.50000000000182</v>
      </c>
      <c r="FD38" s="1" t="s">
        <v>183</v>
      </c>
      <c r="FE38" s="18">
        <v>501</v>
      </c>
      <c r="FF38" s="1" t="s">
        <v>184</v>
      </c>
      <c r="FG38" s="18"/>
      <c r="FH38" s="1" t="s">
        <v>185</v>
      </c>
      <c r="FJ38" s="401">
        <v>251.59999999999945</v>
      </c>
      <c r="FK38" s="1" t="s">
        <v>187</v>
      </c>
      <c r="FL38" s="18">
        <v>496.80000000000109</v>
      </c>
      <c r="FM38" s="1" t="s">
        <v>183</v>
      </c>
      <c r="FN38" s="18">
        <v>543.79999999999927</v>
      </c>
      <c r="FO38" s="1" t="s">
        <v>184</v>
      </c>
      <c r="FP38" s="18"/>
      <c r="FQ38" s="1" t="s">
        <v>185</v>
      </c>
      <c r="FS38" s="401">
        <v>383.20000000000164</v>
      </c>
      <c r="FT38" s="1" t="s">
        <v>187</v>
      </c>
      <c r="FU38" s="401"/>
      <c r="FV38" s="1" t="s">
        <v>183</v>
      </c>
      <c r="FW38" s="18">
        <v>597.35000000000036</v>
      </c>
      <c r="FX38" s="1" t="s">
        <v>184</v>
      </c>
      <c r="FY38" s="18"/>
      <c r="FZ38" s="1" t="s">
        <v>185</v>
      </c>
      <c r="GB38" s="18">
        <v>39</v>
      </c>
      <c r="GC38" s="1" t="s">
        <v>187</v>
      </c>
      <c r="GD38" s="18"/>
      <c r="GE38" s="1" t="s">
        <v>183</v>
      </c>
      <c r="GF38" s="18">
        <v>111.50000000000728</v>
      </c>
      <c r="GG38" s="1" t="s">
        <v>184</v>
      </c>
      <c r="GH38" s="18"/>
      <c r="GI38" s="1" t="s">
        <v>185</v>
      </c>
      <c r="GK38" s="401">
        <v>2774.0999999999985</v>
      </c>
      <c r="GL38" s="1" t="s">
        <v>187</v>
      </c>
      <c r="GM38" s="18">
        <v>1190.2000000000007</v>
      </c>
      <c r="GN38" s="1" t="s">
        <v>183</v>
      </c>
      <c r="GO38" s="18">
        <v>2125.6999999999971</v>
      </c>
      <c r="GP38" s="1" t="s">
        <v>184</v>
      </c>
      <c r="GQ38" s="18"/>
      <c r="GR38" s="1" t="s">
        <v>185</v>
      </c>
      <c r="GT38" s="401">
        <v>387.80000000000109</v>
      </c>
      <c r="GU38" s="1" t="s">
        <v>187</v>
      </c>
      <c r="GV38" s="401"/>
      <c r="GW38" s="1" t="s">
        <v>183</v>
      </c>
      <c r="GX38" s="401"/>
      <c r="GY38" s="1" t="s">
        <v>184</v>
      </c>
      <c r="GZ38" s="401"/>
      <c r="HA38" s="1" t="s">
        <v>185</v>
      </c>
      <c r="HC38" s="18">
        <v>473.79999999999927</v>
      </c>
      <c r="HD38" s="1" t="s">
        <v>187</v>
      </c>
      <c r="HE38" s="18">
        <v>512.60000000000036</v>
      </c>
      <c r="HF38" s="1" t="s">
        <v>183</v>
      </c>
      <c r="HG38" s="18">
        <v>225.39999999999964</v>
      </c>
      <c r="HH38" s="1" t="s">
        <v>184</v>
      </c>
      <c r="HI38" s="18"/>
      <c r="HJ38" s="1" t="s">
        <v>185</v>
      </c>
      <c r="HL38" s="401">
        <v>588.99999999999818</v>
      </c>
      <c r="HM38" s="1" t="s">
        <v>187</v>
      </c>
      <c r="HN38" s="401"/>
      <c r="HO38" s="1" t="s">
        <v>183</v>
      </c>
      <c r="HP38" s="18">
        <v>487.5</v>
      </c>
      <c r="HQ38" s="1" t="s">
        <v>184</v>
      </c>
      <c r="HR38" s="18"/>
      <c r="HS38" s="1" t="s">
        <v>185</v>
      </c>
      <c r="HU38" s="401">
        <v>3372.2999999999975</v>
      </c>
      <c r="HV38" s="1" t="s">
        <v>187</v>
      </c>
      <c r="HW38" s="18">
        <v>3507.2999999999993</v>
      </c>
      <c r="HX38" s="1" t="s">
        <v>183</v>
      </c>
      <c r="HY38" s="18">
        <v>2915.1999999999425</v>
      </c>
      <c r="HZ38" s="1" t="s">
        <v>184</v>
      </c>
      <c r="IA38" s="18"/>
      <c r="IB38" s="1" t="s">
        <v>185</v>
      </c>
      <c r="ID38" s="401">
        <v>157.99999999999636</v>
      </c>
      <c r="IE38" s="1" t="s">
        <v>187</v>
      </c>
      <c r="IF38" s="401"/>
      <c r="IG38" s="1" t="s">
        <v>183</v>
      </c>
      <c r="IH38" s="401"/>
      <c r="II38" s="1" t="s">
        <v>184</v>
      </c>
      <c r="IJ38" s="401"/>
      <c r="IK38" s="1" t="s">
        <v>185</v>
      </c>
      <c r="IM38" s="18">
        <v>91</v>
      </c>
      <c r="IN38" s="1" t="s">
        <v>187</v>
      </c>
      <c r="IO38" s="18"/>
      <c r="IP38" s="1" t="s">
        <v>183</v>
      </c>
      <c r="IQ38" s="18">
        <v>138.59999999999854</v>
      </c>
      <c r="IR38" s="1" t="s">
        <v>184</v>
      </c>
      <c r="IS38" s="18"/>
      <c r="IT38" s="1" t="s">
        <v>185</v>
      </c>
      <c r="IV38" s="401">
        <v>192.89999999999782</v>
      </c>
      <c r="IW38" s="1" t="s">
        <v>187</v>
      </c>
      <c r="IX38" s="18">
        <v>452.80000000000064</v>
      </c>
      <c r="IY38" s="1" t="s">
        <v>183</v>
      </c>
      <c r="JA38" s="1" t="s">
        <v>184</v>
      </c>
      <c r="JC38" s="1" t="s">
        <v>185</v>
      </c>
      <c r="JE38" s="401">
        <v>311.39999999999782</v>
      </c>
      <c r="JF38" s="1" t="s">
        <v>187</v>
      </c>
      <c r="JG38" s="401">
        <v>353.60000000000218</v>
      </c>
      <c r="JH38" s="1" t="s">
        <v>183</v>
      </c>
      <c r="JI38" s="18">
        <v>177.29999999999927</v>
      </c>
      <c r="JJ38" s="1" t="s">
        <v>184</v>
      </c>
      <c r="JK38" s="18"/>
      <c r="JL38" s="1" t="s">
        <v>185</v>
      </c>
      <c r="JN38" s="401">
        <v>234.59999999999854</v>
      </c>
      <c r="JO38" s="1" t="s">
        <v>187</v>
      </c>
      <c r="JP38" s="401"/>
      <c r="JQ38" s="1" t="s">
        <v>183</v>
      </c>
      <c r="JR38" s="401"/>
      <c r="JS38" s="1" t="s">
        <v>184</v>
      </c>
      <c r="JT38" s="401"/>
      <c r="JU38" s="1" t="s">
        <v>185</v>
      </c>
      <c r="JX38" s="1" t="s">
        <v>187</v>
      </c>
      <c r="JY38" s="18">
        <v>1533.3000000000065</v>
      </c>
      <c r="JZ38" s="1" t="s">
        <v>183</v>
      </c>
      <c r="KA38" s="18">
        <v>2219.9000000000215</v>
      </c>
      <c r="KB38" s="1" t="s">
        <v>184</v>
      </c>
      <c r="KC38" s="18">
        <v>2721.8000000000866</v>
      </c>
      <c r="KD38" s="1" t="s">
        <v>185</v>
      </c>
      <c r="KF38" s="18">
        <v>218.49999999999636</v>
      </c>
      <c r="KG38" s="1" t="s">
        <v>187</v>
      </c>
      <c r="KH38" s="401">
        <v>1.3000000000001819</v>
      </c>
      <c r="KI38" s="1" t="s">
        <v>183</v>
      </c>
      <c r="KJ38" s="18">
        <v>231.99999999999636</v>
      </c>
      <c r="KK38" s="1" t="s">
        <v>184</v>
      </c>
      <c r="KL38" s="18"/>
      <c r="KM38" s="1" t="s">
        <v>185</v>
      </c>
      <c r="KO38" s="401">
        <v>419.30000000000291</v>
      </c>
      <c r="KP38" s="1" t="s">
        <v>187</v>
      </c>
      <c r="KQ38" s="401"/>
      <c r="KR38" s="1" t="s">
        <v>183</v>
      </c>
      <c r="KS38" s="401"/>
      <c r="KT38" s="1" t="s">
        <v>184</v>
      </c>
      <c r="KU38" s="401"/>
      <c r="KV38" s="1" t="s">
        <v>185</v>
      </c>
      <c r="KX38" s="18">
        <v>185.90000000000146</v>
      </c>
      <c r="KY38" s="1" t="s">
        <v>187</v>
      </c>
      <c r="KZ38" s="18"/>
      <c r="LA38" s="1" t="s">
        <v>183</v>
      </c>
      <c r="LB38" s="18"/>
      <c r="LC38" s="1" t="s">
        <v>184</v>
      </c>
      <c r="LD38" s="18"/>
      <c r="LE38" s="1" t="s">
        <v>185</v>
      </c>
      <c r="LG38" s="232">
        <v>8.9999999999990905</v>
      </c>
      <c r="LH38" s="1" t="s">
        <v>187</v>
      </c>
      <c r="LI38" s="232"/>
      <c r="LJ38" s="1" t="s">
        <v>183</v>
      </c>
      <c r="LK38" s="232"/>
      <c r="LL38" s="1" t="s">
        <v>184</v>
      </c>
      <c r="LM38" s="18"/>
      <c r="LN38" s="1" t="s">
        <v>185</v>
      </c>
      <c r="LP38" s="18">
        <v>233.00000000000364</v>
      </c>
      <c r="LQ38" s="1" t="s">
        <v>187</v>
      </c>
      <c r="LR38" s="18">
        <v>132</v>
      </c>
      <c r="LS38" s="1" t="s">
        <v>183</v>
      </c>
      <c r="LT38" s="18">
        <v>356.90000000000146</v>
      </c>
      <c r="LU38" s="1" t="s">
        <v>184</v>
      </c>
      <c r="LV38" s="18"/>
      <c r="LW38" s="1" t="s">
        <v>185</v>
      </c>
      <c r="LY38" s="18">
        <v>179.40000000000146</v>
      </c>
      <c r="LZ38" s="1" t="s">
        <v>187</v>
      </c>
      <c r="MA38" s="18"/>
      <c r="MB38" s="1" t="s">
        <v>183</v>
      </c>
      <c r="MC38" s="18"/>
      <c r="MD38" s="1" t="s">
        <v>184</v>
      </c>
      <c r="ME38" s="18"/>
      <c r="MF38" s="1" t="s">
        <v>185</v>
      </c>
      <c r="MI38" s="1" t="s">
        <v>187</v>
      </c>
      <c r="MJ38" s="74">
        <v>859.80000000001019</v>
      </c>
      <c r="MK38" s="1" t="s">
        <v>183</v>
      </c>
      <c r="ML38" s="18">
        <v>1091.0999999999985</v>
      </c>
      <c r="MM38" s="1" t="s">
        <v>184</v>
      </c>
      <c r="MN38" s="18">
        <v>1017.1000000000058</v>
      </c>
      <c r="MO38" s="1" t="s">
        <v>185</v>
      </c>
      <c r="MQ38">
        <v>273.99999999999636</v>
      </c>
      <c r="MR38" s="1" t="s">
        <v>187</v>
      </c>
      <c r="MS38" s="18">
        <v>387.5</v>
      </c>
      <c r="MT38" s="1" t="s">
        <v>183</v>
      </c>
      <c r="MU38">
        <v>279</v>
      </c>
      <c r="MV38" s="1" t="s">
        <v>184</v>
      </c>
      <c r="MX38" s="1" t="s">
        <v>185</v>
      </c>
      <c r="NA38" s="1" t="s">
        <v>187</v>
      </c>
      <c r="NC38" s="1" t="s">
        <v>183</v>
      </c>
      <c r="ND38" s="402">
        <v>1683.299999999992</v>
      </c>
      <c r="NE38" s="1" t="s">
        <v>184</v>
      </c>
      <c r="NF38" s="402"/>
      <c r="NG38" s="1" t="s">
        <v>185</v>
      </c>
      <c r="NH38" s="43"/>
    </row>
    <row r="39" spans="1:372" ht="18">
      <c r="A39" s="93" t="s">
        <v>3671</v>
      </c>
      <c r="B39" s="49">
        <f>SUM(D39:AAP39)</f>
        <v>35313.087500000052</v>
      </c>
      <c r="D39"/>
      <c r="E39" s="9">
        <f>D38*0.25</f>
        <v>110.575</v>
      </c>
      <c r="F39" s="18"/>
      <c r="G39" s="9">
        <f>F38*0.5</f>
        <v>219.3</v>
      </c>
      <c r="I39" s="9">
        <f>H38*0.75</f>
        <v>0</v>
      </c>
      <c r="K39" s="9">
        <f>J38*1</f>
        <v>0</v>
      </c>
      <c r="N39" s="9">
        <f>M38*0.25</f>
        <v>27.8</v>
      </c>
      <c r="P39" s="9">
        <f>O38*0.5</f>
        <v>92.399999999999977</v>
      </c>
      <c r="R39" s="9">
        <f>Q38*0.75</f>
        <v>0</v>
      </c>
      <c r="T39" s="9">
        <f>S38*1</f>
        <v>0</v>
      </c>
      <c r="W39" s="9">
        <f>V38*0.25</f>
        <v>135.57499999999996</v>
      </c>
      <c r="Y39" s="9">
        <f>X38*0.5</f>
        <v>125.19999999999993</v>
      </c>
      <c r="Z39" s="18"/>
      <c r="AA39" s="9">
        <f>Z38*0.75</f>
        <v>557.99999999999977</v>
      </c>
      <c r="AC39" s="9">
        <f>AB38*1</f>
        <v>516.9</v>
      </c>
      <c r="AE39" s="18"/>
      <c r="AF39" s="9">
        <f>AE38*0.25</f>
        <v>78.024999999999977</v>
      </c>
      <c r="AG39" s="18"/>
      <c r="AH39" s="9">
        <f>AG38*0.5</f>
        <v>121.30000000000007</v>
      </c>
      <c r="AJ39" s="9">
        <f>AI38*0.75</f>
        <v>140.5499999999999</v>
      </c>
      <c r="AL39" s="9">
        <f>AK38*1</f>
        <v>347.69999999999982</v>
      </c>
      <c r="AN39" s="18"/>
      <c r="AO39" s="9">
        <f>AN38*0.25</f>
        <v>98.025000000000034</v>
      </c>
      <c r="AP39" s="18"/>
      <c r="AQ39" s="9">
        <f>AP38*0.5</f>
        <v>156.80000000000018</v>
      </c>
      <c r="AS39" s="9">
        <f>AR38*0.75</f>
        <v>539.62500000000034</v>
      </c>
      <c r="AU39" s="9">
        <f>AT38*1</f>
        <v>354.30000000000018</v>
      </c>
      <c r="AW39" s="18"/>
      <c r="AX39" s="9">
        <f>AW38*0.25</f>
        <v>133.27499999999998</v>
      </c>
      <c r="AZ39" s="9">
        <f>AY38*0.5</f>
        <v>92.099999999999909</v>
      </c>
      <c r="BB39" s="9">
        <f>BA38*0.75</f>
        <v>484.6500000000002</v>
      </c>
      <c r="BD39" s="9">
        <f>BC38*1</f>
        <v>638.99999999999955</v>
      </c>
      <c r="BF39" s="18"/>
      <c r="BG39" s="9">
        <f>BF38*0.25</f>
        <v>177.37500000000011</v>
      </c>
      <c r="BI39" s="9">
        <f>BH38*0.5</f>
        <v>93.050000000000182</v>
      </c>
      <c r="BK39" s="9">
        <f>BJ38*0.75</f>
        <v>855.82499999999959</v>
      </c>
      <c r="BM39" s="9">
        <f>BL38*1</f>
        <v>816.59999999999945</v>
      </c>
      <c r="BO39" s="18"/>
      <c r="BP39" s="9">
        <f>BO38*0.25</f>
        <v>155.24999999999977</v>
      </c>
      <c r="BQ39" s="18"/>
      <c r="BR39" s="9">
        <f>BQ38*0.5</f>
        <v>225.30000000000018</v>
      </c>
      <c r="BT39" s="9">
        <f>BS38*0.75</f>
        <v>406.64999999999918</v>
      </c>
      <c r="BV39" s="9">
        <f>BU38*1</f>
        <v>302.19999999999936</v>
      </c>
      <c r="BY39" s="9">
        <f>BX38*0.25</f>
        <v>74.400000000000006</v>
      </c>
      <c r="CA39" s="9">
        <f>BZ38*0.5</f>
        <v>95.599999999999454</v>
      </c>
      <c r="CC39" s="9">
        <f>CB38*0.75</f>
        <v>98.999999999999318</v>
      </c>
      <c r="CE39" s="9">
        <f t="shared" ref="CE39" si="60">CD38*1</f>
        <v>390.89999999999873</v>
      </c>
      <c r="CG39" s="18"/>
      <c r="CH39" s="9">
        <f>CG38*0.25</f>
        <v>67.274999999999636</v>
      </c>
      <c r="CI39" s="18"/>
      <c r="CJ39" s="9">
        <f>CI38*0.5</f>
        <v>0</v>
      </c>
      <c r="CL39" s="9">
        <f>CK38*0.75</f>
        <v>417.44999999999959</v>
      </c>
      <c r="CN39" s="9">
        <f t="shared" ref="CN39" si="61">CM38*1</f>
        <v>42.099999999999454</v>
      </c>
      <c r="CP39" s="18"/>
      <c r="CQ39" s="9">
        <f>CP38*0.25</f>
        <v>114.59999999999945</v>
      </c>
      <c r="CR39" s="18"/>
      <c r="CS39" s="9">
        <f>CR38*0.5</f>
        <v>0</v>
      </c>
      <c r="CU39" s="9">
        <f>CT38*0.75</f>
        <v>258.97499999999945</v>
      </c>
      <c r="CW39" s="9">
        <f t="shared" ref="CW39" si="62">CV38*1</f>
        <v>401.89999999999964</v>
      </c>
      <c r="CY39" s="18"/>
      <c r="CZ39" s="9">
        <f>CY38*0.25</f>
        <v>62.399999999999864</v>
      </c>
      <c r="DB39" s="9">
        <f>DA38*0.5</f>
        <v>229.05000000000018</v>
      </c>
      <c r="DD39" s="9">
        <f>DC38*0.75</f>
        <v>299.32499999999959</v>
      </c>
      <c r="DF39" s="9">
        <f t="shared" ref="DF39" si="63">DE38*1</f>
        <v>242.99999999999909</v>
      </c>
      <c r="DH39" s="18"/>
      <c r="DI39" s="9">
        <f>DH38*0.25</f>
        <v>83.549999999999727</v>
      </c>
      <c r="DJ39" s="18"/>
      <c r="DK39" s="9">
        <f>DJ38*0.5</f>
        <v>0</v>
      </c>
      <c r="DM39" s="9">
        <f>DL38*0.75</f>
        <v>18.149999999999181</v>
      </c>
      <c r="DO39" s="9">
        <f t="shared" ref="DO39" si="64">DN38*1</f>
        <v>513.00000000000091</v>
      </c>
      <c r="DQ39" s="18"/>
      <c r="DR39" s="9">
        <f>DQ38*0.25</f>
        <v>106.44999999999982</v>
      </c>
      <c r="DT39" s="9">
        <f>DS38*0.5</f>
        <v>177.79999999999927</v>
      </c>
      <c r="DV39" s="9">
        <f>DU38*0.75</f>
        <v>247.87499999999795</v>
      </c>
      <c r="DX39" s="9">
        <f t="shared" ref="DX39" si="65">DW38*1</f>
        <v>370.30000000000109</v>
      </c>
      <c r="DZ39" s="18"/>
      <c r="EA39" s="9">
        <f>DZ38*0.25</f>
        <v>50.474999999999682</v>
      </c>
      <c r="EB39" s="18"/>
      <c r="EC39" s="9">
        <f>EB38*0.5</f>
        <v>0</v>
      </c>
      <c r="EE39" s="9">
        <f>ED38*0.75</f>
        <v>522.29999999999836</v>
      </c>
      <c r="EG39" s="9">
        <f>EF38*1</f>
        <v>0</v>
      </c>
      <c r="EI39" s="18"/>
      <c r="EJ39" s="9">
        <f>EI38*0.25</f>
        <v>40.424999999999727</v>
      </c>
      <c r="EK39" s="18"/>
      <c r="EL39" s="9">
        <f>EK38*0.5</f>
        <v>0</v>
      </c>
      <c r="EN39" s="9">
        <f>EM38*0.75</f>
        <v>155.02500000000055</v>
      </c>
      <c r="EP39" s="9">
        <f>EO38*1</f>
        <v>0</v>
      </c>
      <c r="ER39" s="18"/>
      <c r="ES39" s="9">
        <f>ER38*0.25</f>
        <v>123.94999999999959</v>
      </c>
      <c r="ET39" s="18"/>
      <c r="EU39" s="9">
        <f>ET38*0.5</f>
        <v>0</v>
      </c>
      <c r="EW39" s="9">
        <f>EV38*0.75</f>
        <v>476.32499999999891</v>
      </c>
      <c r="EY39" s="9">
        <f>EX38*1</f>
        <v>0</v>
      </c>
      <c r="FA39" s="18"/>
      <c r="FB39" s="9">
        <f>FA38*0.25</f>
        <v>88.774999999999864</v>
      </c>
      <c r="FD39" s="9">
        <f>FC38*0.5</f>
        <v>128.25000000000091</v>
      </c>
      <c r="FF39" s="9">
        <f>FE38*0.75</f>
        <v>375.75</v>
      </c>
      <c r="FH39" s="9">
        <f>FG38*1</f>
        <v>0</v>
      </c>
      <c r="FJ39" s="18"/>
      <c r="FK39" s="9">
        <f>FJ38*0.25</f>
        <v>62.899999999999864</v>
      </c>
      <c r="FM39" s="9">
        <f>FL38*0.5</f>
        <v>248.40000000000055</v>
      </c>
      <c r="FO39" s="9">
        <f>FN38*0.75</f>
        <v>407.84999999999945</v>
      </c>
      <c r="FQ39" s="9">
        <f>FP38*1</f>
        <v>0</v>
      </c>
      <c r="FS39" s="18"/>
      <c r="FT39" s="9">
        <f>FS38*0.25</f>
        <v>95.800000000000409</v>
      </c>
      <c r="FU39" s="18"/>
      <c r="FV39" s="9">
        <f>FU38*0.5</f>
        <v>0</v>
      </c>
      <c r="FX39" s="9">
        <f>FW38*0.75</f>
        <v>448.01250000000027</v>
      </c>
      <c r="FZ39" s="9">
        <f>FY38*1</f>
        <v>0</v>
      </c>
      <c r="GB39" s="18"/>
      <c r="GC39" s="9">
        <f>GB38*0.25</f>
        <v>9.75</v>
      </c>
      <c r="GD39" s="18"/>
      <c r="GE39" s="9">
        <f>GD38*0.5</f>
        <v>0</v>
      </c>
      <c r="GG39" s="9">
        <f>GF38*0.75</f>
        <v>83.625000000005457</v>
      </c>
      <c r="GI39" s="9">
        <f>GH38*1</f>
        <v>0</v>
      </c>
      <c r="GK39" s="18"/>
      <c r="GL39" s="9">
        <f>GK38*0.25</f>
        <v>693.52499999999964</v>
      </c>
      <c r="GN39" s="9">
        <f>GM38*0.5</f>
        <v>595.10000000000036</v>
      </c>
      <c r="GP39" s="9">
        <f>GO38*0.75</f>
        <v>1594.2749999999978</v>
      </c>
      <c r="GR39" s="9">
        <f>GQ38*1</f>
        <v>0</v>
      </c>
      <c r="GT39" s="18"/>
      <c r="GU39" s="9">
        <f>GT38*0.25</f>
        <v>96.950000000000273</v>
      </c>
      <c r="GV39" s="18"/>
      <c r="GW39" s="9">
        <f>GV38*0.5</f>
        <v>0</v>
      </c>
      <c r="GX39" s="18"/>
      <c r="GY39" s="9">
        <f>GX38*0.75</f>
        <v>0</v>
      </c>
      <c r="GZ39" s="18"/>
      <c r="HA39" s="9">
        <f>GZ38*1</f>
        <v>0</v>
      </c>
      <c r="HD39" s="9">
        <f>HC38*0.25</f>
        <v>118.44999999999982</v>
      </c>
      <c r="HF39" s="9">
        <f>HE38*0.5</f>
        <v>256.30000000000018</v>
      </c>
      <c r="HH39" s="9">
        <f>HG38*0.75</f>
        <v>169.04999999999973</v>
      </c>
      <c r="HJ39" s="9">
        <f>HI38*1</f>
        <v>0</v>
      </c>
      <c r="HM39" s="9">
        <f>HL38*0.25</f>
        <v>147.24999999999955</v>
      </c>
      <c r="HO39" s="9">
        <f>HN38*0.5</f>
        <v>0</v>
      </c>
      <c r="HQ39" s="9">
        <f>HP38*0.75</f>
        <v>365.625</v>
      </c>
      <c r="HS39" s="9">
        <f>HR38*1</f>
        <v>0</v>
      </c>
      <c r="HV39" s="9">
        <f>HU38*0.25</f>
        <v>843.07499999999936</v>
      </c>
      <c r="HX39" s="9">
        <f>HW38*0.5</f>
        <v>1753.6499999999996</v>
      </c>
      <c r="HZ39" s="9">
        <f>HY38*0.75</f>
        <v>2186.3999999999569</v>
      </c>
      <c r="IB39" s="9">
        <f>IA38*1</f>
        <v>0</v>
      </c>
      <c r="IE39" s="9">
        <f>ID38*0.25</f>
        <v>39.499999999999091</v>
      </c>
      <c r="IG39" s="9">
        <f>IF38*0.5</f>
        <v>0</v>
      </c>
      <c r="II39" s="9">
        <f>IH38*0.75</f>
        <v>0</v>
      </c>
      <c r="IK39" s="9">
        <f>IJ38*1</f>
        <v>0</v>
      </c>
      <c r="IN39" s="9">
        <f>IM38*0.25</f>
        <v>22.75</v>
      </c>
      <c r="IP39" s="9">
        <f>IO38*0.5</f>
        <v>0</v>
      </c>
      <c r="IR39" s="9">
        <f>IQ38*0.75</f>
        <v>103.94999999999891</v>
      </c>
      <c r="IT39" s="9">
        <f>IS38*1</f>
        <v>0</v>
      </c>
      <c r="IW39" s="9">
        <f>IV38*0.25</f>
        <v>48.224999999999454</v>
      </c>
      <c r="IY39" s="9">
        <f>IX38*0.5</f>
        <v>226.40000000000032</v>
      </c>
      <c r="JA39" s="9">
        <f>IZ38*0.75</f>
        <v>0</v>
      </c>
      <c r="JC39" s="9">
        <f>JB38*1</f>
        <v>0</v>
      </c>
      <c r="JF39" s="9">
        <f>JE38*0.25</f>
        <v>77.849999999999454</v>
      </c>
      <c r="JH39" s="9">
        <f>JG38*0.5</f>
        <v>176.80000000000109</v>
      </c>
      <c r="JJ39" s="9">
        <f>JI38*0.75</f>
        <v>132.97499999999945</v>
      </c>
      <c r="JL39" s="9">
        <f>JK38*1</f>
        <v>0</v>
      </c>
      <c r="JO39" s="9">
        <f>JN38*0.25</f>
        <v>58.649999999999636</v>
      </c>
      <c r="JQ39" s="9">
        <f>JP38*0.5</f>
        <v>0</v>
      </c>
      <c r="JS39" s="9">
        <f>JR38*0.75</f>
        <v>0</v>
      </c>
      <c r="JU39" s="9">
        <f>JT38*1</f>
        <v>0</v>
      </c>
      <c r="JX39" s="9">
        <f>JW38*0.25</f>
        <v>0</v>
      </c>
      <c r="JZ39" s="9">
        <f>JY38*0.5</f>
        <v>766.65000000000327</v>
      </c>
      <c r="KB39" s="9">
        <f>KA38*0.75</f>
        <v>1664.9250000000161</v>
      </c>
      <c r="KD39" s="9">
        <f>KC38*1</f>
        <v>2721.8000000000866</v>
      </c>
      <c r="KG39" s="9">
        <f>KF38*0.25</f>
        <v>54.624999999999091</v>
      </c>
      <c r="KI39" s="9">
        <f>KH38*0.5</f>
        <v>0.65000000000009095</v>
      </c>
      <c r="KK39" s="9">
        <f>KJ38*0.75</f>
        <v>173.99999999999727</v>
      </c>
      <c r="KM39" s="9">
        <f>KL38*1</f>
        <v>0</v>
      </c>
      <c r="KP39" s="9">
        <f>KO38*0.25</f>
        <v>104.82500000000073</v>
      </c>
      <c r="KR39" s="9">
        <f>KQ38*0.5</f>
        <v>0</v>
      </c>
      <c r="KT39" s="9">
        <f>KS38*0.75</f>
        <v>0</v>
      </c>
      <c r="KV39" s="9">
        <f>KU38*1</f>
        <v>0</v>
      </c>
      <c r="KY39" s="9">
        <f>KX38*0.25</f>
        <v>46.475000000000364</v>
      </c>
      <c r="LA39" s="9">
        <f>KZ38*0.5</f>
        <v>0</v>
      </c>
      <c r="LC39" s="9">
        <f>LB38*0.75</f>
        <v>0</v>
      </c>
      <c r="LE39" s="9">
        <f>LD38*1</f>
        <v>0</v>
      </c>
      <c r="LH39" s="9">
        <f>LG38*0.25</f>
        <v>2.2499999999997726</v>
      </c>
      <c r="LJ39" s="9">
        <f>LI38*0.5</f>
        <v>0</v>
      </c>
      <c r="LL39" s="9">
        <f>LK38*0.75</f>
        <v>0</v>
      </c>
      <c r="LN39" s="9">
        <f>LM38*1</f>
        <v>0</v>
      </c>
      <c r="LQ39" s="9">
        <f>LP38*0.25</f>
        <v>58.250000000000909</v>
      </c>
      <c r="LS39" s="9">
        <f>LR38*0.5</f>
        <v>66</v>
      </c>
      <c r="LU39" s="9">
        <f>LT38*0.75</f>
        <v>267.67500000000109</v>
      </c>
      <c r="LW39" s="9">
        <f>LV38*1</f>
        <v>0</v>
      </c>
      <c r="LZ39" s="9">
        <f>LY38*0.25</f>
        <v>44.850000000000364</v>
      </c>
      <c r="MB39" s="9">
        <f>MA38*0.5</f>
        <v>0</v>
      </c>
      <c r="MD39" s="9">
        <f>MC38*0.75</f>
        <v>0</v>
      </c>
      <c r="MF39" s="9">
        <f>ME38*1</f>
        <v>0</v>
      </c>
      <c r="MI39" s="9">
        <f>MH38*0.25</f>
        <v>0</v>
      </c>
      <c r="MK39" s="9">
        <f>MJ38*0.5</f>
        <v>429.90000000000509</v>
      </c>
      <c r="MM39" s="9">
        <f>ML38*0.75</f>
        <v>818.32499999999891</v>
      </c>
      <c r="MO39" s="9">
        <f>MN38*1</f>
        <v>1017.1000000000058</v>
      </c>
      <c r="MR39" s="9">
        <f>MQ38*0.25</f>
        <v>68.499999999999091</v>
      </c>
      <c r="MT39" s="9">
        <f>MS38*0.5</f>
        <v>193.75</v>
      </c>
      <c r="MV39" s="9">
        <f>MU38*0.75</f>
        <v>209.25</v>
      </c>
      <c r="MX39" s="9">
        <f>MW38*1</f>
        <v>0</v>
      </c>
      <c r="NA39" s="9">
        <f>MZ38*0.25</f>
        <v>0</v>
      </c>
      <c r="NC39" s="9">
        <f>NB38*0.5</f>
        <v>0</v>
      </c>
      <c r="NE39" s="9">
        <f>ND38*0.75</f>
        <v>1262.474999999994</v>
      </c>
      <c r="NG39" s="9">
        <f>NF38*1</f>
        <v>0</v>
      </c>
      <c r="NH39" s="43"/>
    </row>
    <row r="40" spans="1:372" ht="18">
      <c r="A40" s="93"/>
      <c r="B40" s="49"/>
      <c r="D40"/>
      <c r="E40" s="9"/>
      <c r="F40" s="18"/>
      <c r="G40" s="9"/>
      <c r="I40" s="9"/>
      <c r="K40" s="9"/>
      <c r="N40" s="9"/>
      <c r="P40" s="9"/>
      <c r="R40" s="9"/>
      <c r="T40" s="9"/>
      <c r="W40" s="9"/>
      <c r="Y40" s="9"/>
      <c r="Z40" s="18"/>
      <c r="AA40" s="9"/>
      <c r="AC40" s="38"/>
      <c r="AE40" s="18"/>
      <c r="AF40" s="9"/>
      <c r="AG40" s="18"/>
      <c r="AH40" s="9"/>
      <c r="AJ40" s="9"/>
      <c r="AL40" s="38"/>
      <c r="AN40" s="18"/>
      <c r="AO40" s="9"/>
      <c r="AP40" s="18"/>
      <c r="AQ40" s="9"/>
      <c r="AS40" s="9"/>
      <c r="AU40" s="38"/>
      <c r="AW40" s="18"/>
      <c r="AX40" s="9"/>
      <c r="AZ40" s="9"/>
      <c r="BB40" s="9"/>
      <c r="BC40"/>
      <c r="BD40" s="38"/>
      <c r="BF40" s="18"/>
      <c r="BG40" s="9"/>
      <c r="BI40" s="9"/>
      <c r="BK40" s="9"/>
      <c r="BM40" s="38"/>
      <c r="BO40" s="18"/>
      <c r="BP40" s="9"/>
      <c r="BQ40" s="18"/>
      <c r="BR40" s="9"/>
      <c r="BT40" s="9"/>
      <c r="BV40" s="38"/>
      <c r="BY40" s="9"/>
      <c r="CA40" s="9"/>
      <c r="CC40" s="9"/>
      <c r="CE40" s="38"/>
      <c r="CG40" s="18"/>
      <c r="CH40" s="9"/>
      <c r="CI40" s="18"/>
      <c r="CJ40" s="9"/>
      <c r="CL40" s="9"/>
      <c r="CN40" s="38"/>
      <c r="CP40" s="18"/>
      <c r="CQ40" s="9"/>
      <c r="CR40" s="18"/>
      <c r="CS40" s="9"/>
      <c r="CU40" s="9"/>
      <c r="CW40" s="38"/>
      <c r="CY40" s="18"/>
      <c r="CZ40" s="9"/>
      <c r="DB40" s="9"/>
      <c r="DD40" s="9"/>
      <c r="DF40" s="38"/>
      <c r="DH40" s="18"/>
      <c r="DI40" s="9"/>
      <c r="DJ40" s="18"/>
      <c r="DK40" s="9"/>
      <c r="DM40" s="9"/>
      <c r="DO40" s="38"/>
      <c r="DQ40" s="18"/>
      <c r="DR40" s="9"/>
      <c r="DT40" s="9"/>
      <c r="DV40" s="9"/>
      <c r="DX40" s="38"/>
      <c r="DZ40" s="18"/>
      <c r="EA40" s="9"/>
      <c r="EB40" s="18"/>
      <c r="EC40" s="9"/>
      <c r="EE40" s="9"/>
      <c r="EG40" s="9"/>
      <c r="EI40" s="18"/>
      <c r="EJ40" s="9"/>
      <c r="EK40" s="18"/>
      <c r="EL40" s="9"/>
      <c r="EN40" s="9"/>
      <c r="EP40" s="9"/>
      <c r="ER40" s="18"/>
      <c r="ES40" s="9"/>
      <c r="ET40" s="18"/>
      <c r="EU40" s="9"/>
      <c r="EW40" s="9"/>
      <c r="EY40" s="9"/>
      <c r="FA40" s="18"/>
      <c r="FB40" s="9"/>
      <c r="FD40" s="9"/>
      <c r="FF40" s="9"/>
      <c r="FH40" s="9"/>
      <c r="FJ40" s="18"/>
      <c r="FK40" s="9"/>
      <c r="FM40" s="9"/>
      <c r="FO40" s="9"/>
      <c r="FQ40" s="9"/>
      <c r="FS40" s="18"/>
      <c r="FT40" s="9"/>
      <c r="FU40" s="18"/>
      <c r="FV40" s="9"/>
      <c r="FX40" s="9"/>
      <c r="FZ40" s="9"/>
      <c r="GB40" s="18"/>
      <c r="GC40" s="9"/>
      <c r="GD40" s="18"/>
      <c r="GE40" s="9"/>
      <c r="GG40" s="9"/>
      <c r="GI40" s="9"/>
      <c r="GK40" s="18"/>
      <c r="GL40" s="9"/>
      <c r="GN40" s="9"/>
      <c r="GP40" s="9"/>
      <c r="GR40" s="9"/>
      <c r="GT40" s="18"/>
      <c r="GU40" s="9"/>
      <c r="GV40" s="18"/>
      <c r="GW40" s="9"/>
      <c r="GX40" s="18"/>
      <c r="GY40" s="9"/>
      <c r="GZ40" s="18"/>
      <c r="HA40" s="9"/>
      <c r="HD40" s="9"/>
      <c r="HF40" s="9"/>
      <c r="HH40" s="9"/>
      <c r="HJ40" s="9"/>
      <c r="HM40" s="9"/>
      <c r="HO40" s="9"/>
      <c r="HQ40" s="9"/>
      <c r="HS40" s="9"/>
      <c r="HV40" s="9"/>
      <c r="HX40" s="9"/>
      <c r="HZ40" s="9"/>
      <c r="IB40" s="9"/>
      <c r="IE40" s="9"/>
      <c r="IG40" s="9"/>
      <c r="II40" s="9"/>
      <c r="IK40" s="9"/>
      <c r="IN40" s="9"/>
      <c r="IP40" s="9"/>
      <c r="IR40" s="9"/>
      <c r="IT40" s="9"/>
      <c r="IW40" s="9"/>
      <c r="IY40" s="9"/>
      <c r="JA40" s="9"/>
      <c r="JC40" s="9"/>
      <c r="JF40" s="9"/>
      <c r="JH40" s="9"/>
      <c r="JJ40" s="9"/>
      <c r="JL40" s="9"/>
      <c r="JO40" s="9"/>
      <c r="JQ40" s="9"/>
      <c r="JS40" s="9"/>
      <c r="JU40" s="9"/>
      <c r="JX40" s="9"/>
      <c r="JZ40" s="9"/>
      <c r="KB40" s="9"/>
      <c r="KD40" s="9"/>
      <c r="KG40" s="9"/>
      <c r="KI40" s="9"/>
      <c r="KK40" s="9"/>
      <c r="KM40" s="9"/>
      <c r="KP40" s="9"/>
      <c r="KR40" s="9"/>
      <c r="KT40" s="9"/>
      <c r="KV40" s="9"/>
      <c r="KY40" s="9"/>
      <c r="LA40" s="9"/>
      <c r="LC40" s="9"/>
      <c r="LE40" s="9"/>
      <c r="LH40" s="9"/>
      <c r="LJ40" s="9"/>
      <c r="LL40" s="9"/>
      <c r="LN40" s="9"/>
      <c r="LQ40" s="9"/>
      <c r="LS40" s="9"/>
      <c r="LU40" s="9"/>
      <c r="LW40" s="9"/>
      <c r="LZ40" s="9"/>
      <c r="MB40" s="9"/>
      <c r="MD40" s="9"/>
      <c r="MF40" s="9"/>
      <c r="MI40" s="9"/>
      <c r="MK40" s="9"/>
      <c r="MM40" s="9"/>
      <c r="MO40" s="9"/>
      <c r="MR40" s="9"/>
      <c r="MT40" s="9"/>
      <c r="MV40" s="9"/>
      <c r="MX40" s="9"/>
      <c r="NA40" s="9"/>
      <c r="NC40" s="9"/>
      <c r="NE40" s="9"/>
      <c r="NG40" s="9"/>
      <c r="NH40" s="43"/>
    </row>
    <row r="41" spans="1:372" ht="18">
      <c r="A41" s="42" t="s">
        <v>4</v>
      </c>
      <c r="B41" s="49"/>
      <c r="D41">
        <v>235.9</v>
      </c>
      <c r="E41" s="1" t="s">
        <v>187</v>
      </c>
      <c r="F41" s="400">
        <v>382.30000000000007</v>
      </c>
      <c r="G41" s="1" t="s">
        <v>183</v>
      </c>
      <c r="H41" s="115"/>
      <c r="I41" s="1" t="s">
        <v>184</v>
      </c>
      <c r="J41" s="115"/>
      <c r="K41" s="1" t="s">
        <v>185</v>
      </c>
      <c r="M41">
        <v>44.1</v>
      </c>
      <c r="N41" s="1" t="s">
        <v>187</v>
      </c>
      <c r="O41" s="18">
        <v>50</v>
      </c>
      <c r="P41" s="1" t="s">
        <v>183</v>
      </c>
      <c r="Q41" s="18"/>
      <c r="R41" s="1" t="s">
        <v>184</v>
      </c>
      <c r="S41" s="18"/>
      <c r="T41" s="1" t="s">
        <v>185</v>
      </c>
      <c r="W41" s="1" t="s">
        <v>187</v>
      </c>
      <c r="X41" s="18">
        <v>326.69999999999982</v>
      </c>
      <c r="Y41" s="1" t="s">
        <v>183</v>
      </c>
      <c r="Z41" s="18"/>
      <c r="AA41" s="1" t="s">
        <v>184</v>
      </c>
      <c r="AC41" s="1" t="s">
        <v>185</v>
      </c>
      <c r="AE41" s="18">
        <v>188.40000000000009</v>
      </c>
      <c r="AF41" s="1" t="s">
        <v>187</v>
      </c>
      <c r="AG41" s="18">
        <v>104.99999999999977</v>
      </c>
      <c r="AH41" s="1" t="s">
        <v>183</v>
      </c>
      <c r="AJ41" s="1" t="s">
        <v>184</v>
      </c>
      <c r="AL41" s="1" t="s">
        <v>185</v>
      </c>
      <c r="AN41" s="18">
        <v>188.00000000000023</v>
      </c>
      <c r="AO41" s="1" t="s">
        <v>187</v>
      </c>
      <c r="AP41" s="18">
        <v>346.49999999999955</v>
      </c>
      <c r="AQ41" s="1" t="s">
        <v>183</v>
      </c>
      <c r="AS41" s="1" t="s">
        <v>184</v>
      </c>
      <c r="AU41" s="1" t="s">
        <v>185</v>
      </c>
      <c r="AW41" s="18">
        <v>497.10000000000059</v>
      </c>
      <c r="AX41" s="1" t="s">
        <v>187</v>
      </c>
      <c r="AY41" s="18">
        <v>356.89999999999941</v>
      </c>
      <c r="AZ41" s="1" t="s">
        <v>183</v>
      </c>
      <c r="BB41" s="1" t="s">
        <v>184</v>
      </c>
      <c r="BD41" s="1" t="s">
        <v>185</v>
      </c>
      <c r="BF41" s="18">
        <v>467.05000000000064</v>
      </c>
      <c r="BG41" s="1" t="s">
        <v>187</v>
      </c>
      <c r="BH41" s="18">
        <v>99.200000000000728</v>
      </c>
      <c r="BI41" s="1" t="s">
        <v>183</v>
      </c>
      <c r="BK41" s="1" t="s">
        <v>184</v>
      </c>
      <c r="BM41" s="1" t="s">
        <v>185</v>
      </c>
      <c r="BO41" s="18">
        <v>393.30000000000064</v>
      </c>
      <c r="BP41" s="1" t="s">
        <v>187</v>
      </c>
      <c r="BQ41" s="18">
        <v>296.69999999999982</v>
      </c>
      <c r="BR41" s="1" t="s">
        <v>183</v>
      </c>
      <c r="BT41" s="1" t="s">
        <v>184</v>
      </c>
      <c r="BV41" s="1" t="s">
        <v>185</v>
      </c>
      <c r="BX41">
        <v>60.400000000000546</v>
      </c>
      <c r="BY41" s="1" t="s">
        <v>187</v>
      </c>
      <c r="BZ41" s="401">
        <v>78.5</v>
      </c>
      <c r="CA41" s="1" t="s">
        <v>183</v>
      </c>
      <c r="CC41" s="1" t="s">
        <v>184</v>
      </c>
      <c r="CE41" s="1" t="s">
        <v>185</v>
      </c>
      <c r="CG41" s="18">
        <v>375.60000000000036</v>
      </c>
      <c r="CH41" s="1" t="s">
        <v>187</v>
      </c>
      <c r="CI41" s="18"/>
      <c r="CJ41" s="1" t="s">
        <v>183</v>
      </c>
      <c r="CL41" s="1" t="s">
        <v>184</v>
      </c>
      <c r="CN41" s="1" t="s">
        <v>185</v>
      </c>
      <c r="CP41" s="18">
        <v>271.60000000000082</v>
      </c>
      <c r="CQ41" s="1" t="s">
        <v>187</v>
      </c>
      <c r="CR41" s="18"/>
      <c r="CS41" s="1" t="s">
        <v>183</v>
      </c>
      <c r="CU41" s="1" t="s">
        <v>184</v>
      </c>
      <c r="CW41" s="1" t="s">
        <v>185</v>
      </c>
      <c r="CY41" s="18">
        <v>412.5</v>
      </c>
      <c r="CZ41" s="1" t="s">
        <v>187</v>
      </c>
      <c r="DA41" s="18">
        <v>184.5</v>
      </c>
      <c r="DB41" s="1" t="s">
        <v>183</v>
      </c>
      <c r="DD41" s="1" t="s">
        <v>184</v>
      </c>
      <c r="DF41" s="1" t="s">
        <v>185</v>
      </c>
      <c r="DH41" s="18">
        <v>339.89999999999782</v>
      </c>
      <c r="DI41" s="1" t="s">
        <v>187</v>
      </c>
      <c r="DJ41" s="18"/>
      <c r="DK41" s="1" t="s">
        <v>183</v>
      </c>
      <c r="DM41" s="1" t="s">
        <v>184</v>
      </c>
      <c r="DO41" s="1" t="s">
        <v>185</v>
      </c>
      <c r="DQ41" s="401">
        <v>384.49999999999818</v>
      </c>
      <c r="DR41" s="1" t="s">
        <v>187</v>
      </c>
      <c r="DS41" s="18">
        <v>285</v>
      </c>
      <c r="DT41" s="1" t="s">
        <v>183</v>
      </c>
      <c r="DV41" s="1" t="s">
        <v>184</v>
      </c>
      <c r="DX41" s="1" t="s">
        <v>185</v>
      </c>
      <c r="DZ41" s="18">
        <v>244.99999999999818</v>
      </c>
      <c r="EA41" s="1" t="s">
        <v>187</v>
      </c>
      <c r="EB41" s="18"/>
      <c r="EC41" s="1" t="s">
        <v>183</v>
      </c>
      <c r="EE41" s="1" t="s">
        <v>184</v>
      </c>
      <c r="EG41" s="1" t="s">
        <v>185</v>
      </c>
      <c r="EI41" s="401">
        <v>116.89999999999964</v>
      </c>
      <c r="EJ41" s="1" t="s">
        <v>187</v>
      </c>
      <c r="EK41" s="401"/>
      <c r="EL41" s="1" t="s">
        <v>183</v>
      </c>
      <c r="EN41" s="1" t="s">
        <v>184</v>
      </c>
      <c r="EP41" s="1" t="s">
        <v>185</v>
      </c>
      <c r="ER41" s="18">
        <v>446.79999999999836</v>
      </c>
      <c r="ES41" s="1" t="s">
        <v>187</v>
      </c>
      <c r="ET41" s="18"/>
      <c r="EU41" s="1" t="s">
        <v>183</v>
      </c>
      <c r="EW41" s="1" t="s">
        <v>184</v>
      </c>
      <c r="EY41" s="1" t="s">
        <v>185</v>
      </c>
      <c r="FA41" s="401">
        <v>340.99999999999727</v>
      </c>
      <c r="FB41" s="1" t="s">
        <v>187</v>
      </c>
      <c r="FC41" s="401">
        <v>148.100000000004</v>
      </c>
      <c r="FD41" s="1" t="s">
        <v>183</v>
      </c>
      <c r="FF41" s="1" t="s">
        <v>184</v>
      </c>
      <c r="FH41" s="1" t="s">
        <v>185</v>
      </c>
      <c r="FJ41" s="401">
        <v>234.59999999999854</v>
      </c>
      <c r="FK41" s="1" t="s">
        <v>187</v>
      </c>
      <c r="FL41" s="18">
        <v>448.60000000000036</v>
      </c>
      <c r="FM41" s="1" t="s">
        <v>183</v>
      </c>
      <c r="FO41" s="1" t="s">
        <v>184</v>
      </c>
      <c r="FQ41" s="1" t="s">
        <v>185</v>
      </c>
      <c r="FS41" s="401">
        <v>237.29999999999654</v>
      </c>
      <c r="FT41" s="1" t="s">
        <v>187</v>
      </c>
      <c r="FU41" s="401"/>
      <c r="FV41" s="1" t="s">
        <v>183</v>
      </c>
      <c r="FX41" s="1" t="s">
        <v>184</v>
      </c>
      <c r="FZ41" s="1" t="s">
        <v>185</v>
      </c>
      <c r="GB41" s="18">
        <v>288.49999999999818</v>
      </c>
      <c r="GC41" s="1" t="s">
        <v>187</v>
      </c>
      <c r="GD41" s="18"/>
      <c r="GE41" s="1" t="s">
        <v>183</v>
      </c>
      <c r="GG41" s="1" t="s">
        <v>184</v>
      </c>
      <c r="GI41" s="1" t="s">
        <v>185</v>
      </c>
      <c r="GK41" s="401">
        <v>1501.5499999999956</v>
      </c>
      <c r="GL41" s="1" t="s">
        <v>187</v>
      </c>
      <c r="GM41" s="18">
        <v>1209.1000000000004</v>
      </c>
      <c r="GN41" s="1" t="s">
        <v>183</v>
      </c>
      <c r="GP41" s="1" t="s">
        <v>184</v>
      </c>
      <c r="GR41" s="1" t="s">
        <v>185</v>
      </c>
      <c r="GT41" s="401">
        <v>277.29999999999745</v>
      </c>
      <c r="GU41" s="1" t="s">
        <v>187</v>
      </c>
      <c r="GV41" s="401"/>
      <c r="GW41" s="1" t="s">
        <v>183</v>
      </c>
      <c r="GX41" s="401"/>
      <c r="GY41" s="1" t="s">
        <v>184</v>
      </c>
      <c r="GZ41" s="401"/>
      <c r="HA41" s="1" t="s">
        <v>185</v>
      </c>
      <c r="HC41" s="18">
        <v>537.29999999999745</v>
      </c>
      <c r="HD41" s="1" t="s">
        <v>187</v>
      </c>
      <c r="HE41" s="18">
        <v>848.20000000000073</v>
      </c>
      <c r="HF41" s="1" t="s">
        <v>183</v>
      </c>
      <c r="HH41" s="1" t="s">
        <v>184</v>
      </c>
      <c r="HJ41" s="1" t="s">
        <v>185</v>
      </c>
      <c r="HL41" s="401">
        <v>600.30000000000109</v>
      </c>
      <c r="HM41" s="1" t="s">
        <v>187</v>
      </c>
      <c r="HN41" s="401"/>
      <c r="HO41" s="1" t="s">
        <v>183</v>
      </c>
      <c r="HQ41" s="1" t="s">
        <v>184</v>
      </c>
      <c r="HS41" s="1" t="s">
        <v>185</v>
      </c>
      <c r="HU41" s="401">
        <v>1872.5</v>
      </c>
      <c r="HV41" s="1" t="s">
        <v>187</v>
      </c>
      <c r="HW41" s="18">
        <v>2572.8000000000011</v>
      </c>
      <c r="HX41" s="1" t="s">
        <v>183</v>
      </c>
      <c r="HZ41" s="1" t="s">
        <v>184</v>
      </c>
      <c r="IB41" s="1" t="s">
        <v>185</v>
      </c>
      <c r="ID41" s="401">
        <v>166.69999999999891</v>
      </c>
      <c r="IE41" s="1" t="s">
        <v>187</v>
      </c>
      <c r="IF41" s="401"/>
      <c r="IG41" s="1" t="s">
        <v>183</v>
      </c>
      <c r="IH41" s="401"/>
      <c r="II41" s="1" t="s">
        <v>184</v>
      </c>
      <c r="IJ41" s="401"/>
      <c r="IK41" s="1" t="s">
        <v>185</v>
      </c>
      <c r="IM41" s="18">
        <v>135.59999999999854</v>
      </c>
      <c r="IN41" s="1" t="s">
        <v>187</v>
      </c>
      <c r="IO41" s="18"/>
      <c r="IP41" s="1" t="s">
        <v>183</v>
      </c>
      <c r="IR41" s="1" t="s">
        <v>184</v>
      </c>
      <c r="IT41" s="1" t="s">
        <v>185</v>
      </c>
      <c r="IV41" s="401">
        <v>266.89999999999964</v>
      </c>
      <c r="IW41" s="1" t="s">
        <v>187</v>
      </c>
      <c r="IX41" s="18">
        <v>344.39999999999964</v>
      </c>
      <c r="IY41" s="1" t="s">
        <v>183</v>
      </c>
      <c r="IZ41" s="18">
        <v>318.5</v>
      </c>
      <c r="JA41" s="1" t="s">
        <v>184</v>
      </c>
      <c r="JB41" s="18"/>
      <c r="JC41" s="1" t="s">
        <v>185</v>
      </c>
      <c r="JE41" s="401">
        <v>110.69999999999891</v>
      </c>
      <c r="JF41" s="1" t="s">
        <v>187</v>
      </c>
      <c r="JG41" s="401">
        <v>276.60000000000218</v>
      </c>
      <c r="JH41" s="1" t="s">
        <v>183</v>
      </c>
      <c r="JJ41" s="1" t="s">
        <v>184</v>
      </c>
      <c r="JL41" s="1" t="s">
        <v>185</v>
      </c>
      <c r="JN41" s="401">
        <v>343</v>
      </c>
      <c r="JO41" s="1" t="s">
        <v>187</v>
      </c>
      <c r="JP41" s="401"/>
      <c r="JQ41" s="1" t="s">
        <v>183</v>
      </c>
      <c r="JR41" s="401"/>
      <c r="JS41" s="1" t="s">
        <v>184</v>
      </c>
      <c r="JT41" s="401"/>
      <c r="JU41" s="1" t="s">
        <v>185</v>
      </c>
      <c r="JW41">
        <v>2146.5</v>
      </c>
      <c r="JX41" s="1" t="s">
        <v>187</v>
      </c>
      <c r="JY41" s="18">
        <v>1208.8999999999978</v>
      </c>
      <c r="JZ41" s="1" t="s">
        <v>183</v>
      </c>
      <c r="KA41" s="18">
        <v>1878.2999999999811</v>
      </c>
      <c r="KB41" s="1" t="s">
        <v>184</v>
      </c>
      <c r="KD41" s="1" t="s">
        <v>185</v>
      </c>
      <c r="KF41" s="18">
        <v>134</v>
      </c>
      <c r="KG41" s="1" t="s">
        <v>187</v>
      </c>
      <c r="KH41" s="401">
        <v>144</v>
      </c>
      <c r="KI41" s="1" t="s">
        <v>183</v>
      </c>
      <c r="KK41" s="1" t="s">
        <v>184</v>
      </c>
      <c r="KM41" s="1" t="s">
        <v>185</v>
      </c>
      <c r="KO41" s="401">
        <v>588.5</v>
      </c>
      <c r="KP41" s="1" t="s">
        <v>187</v>
      </c>
      <c r="KQ41" s="401"/>
      <c r="KR41" s="1" t="s">
        <v>183</v>
      </c>
      <c r="KS41" s="401"/>
      <c r="KT41" s="1" t="s">
        <v>184</v>
      </c>
      <c r="KU41" s="401"/>
      <c r="KV41" s="1" t="s">
        <v>185</v>
      </c>
      <c r="KX41" s="18">
        <v>386.80000000000109</v>
      </c>
      <c r="KY41" s="1" t="s">
        <v>187</v>
      </c>
      <c r="KZ41" s="18"/>
      <c r="LA41" s="1" t="s">
        <v>183</v>
      </c>
      <c r="LB41" s="18"/>
      <c r="LC41" s="1" t="s">
        <v>184</v>
      </c>
      <c r="LD41" s="18"/>
      <c r="LE41" s="1" t="s">
        <v>185</v>
      </c>
      <c r="LG41" s="232">
        <v>37.699999999997999</v>
      </c>
      <c r="LH41" s="1" t="s">
        <v>187</v>
      </c>
      <c r="LI41" s="232"/>
      <c r="LJ41" s="1" t="s">
        <v>183</v>
      </c>
      <c r="LK41" s="232"/>
      <c r="LL41" s="1" t="s">
        <v>184</v>
      </c>
      <c r="LN41" s="1" t="s">
        <v>185</v>
      </c>
      <c r="LP41" s="18">
        <v>117.60000000000582</v>
      </c>
      <c r="LQ41" s="1" t="s">
        <v>187</v>
      </c>
      <c r="LR41" s="18">
        <v>633.69999999999982</v>
      </c>
      <c r="LS41" s="1" t="s">
        <v>183</v>
      </c>
      <c r="LU41" s="1" t="s">
        <v>184</v>
      </c>
      <c r="LW41" s="1" t="s">
        <v>185</v>
      </c>
      <c r="LY41" s="18">
        <v>73.000000000007276</v>
      </c>
      <c r="LZ41" s="1" t="s">
        <v>187</v>
      </c>
      <c r="MA41" s="18"/>
      <c r="MB41" s="1" t="s">
        <v>183</v>
      </c>
      <c r="MC41" s="18"/>
      <c r="MD41" s="1" t="s">
        <v>184</v>
      </c>
      <c r="ME41" s="18"/>
      <c r="MF41" s="1" t="s">
        <v>185</v>
      </c>
      <c r="MH41">
        <v>1002.8</v>
      </c>
      <c r="MI41" s="1" t="s">
        <v>187</v>
      </c>
      <c r="MJ41" s="74">
        <v>836.70000000001528</v>
      </c>
      <c r="MK41" s="1" t="s">
        <v>183</v>
      </c>
      <c r="ML41" s="18">
        <v>1020.4000000000033</v>
      </c>
      <c r="MM41" s="1" t="s">
        <v>184</v>
      </c>
      <c r="MO41" s="1" t="s">
        <v>185</v>
      </c>
      <c r="MQ41">
        <v>187.50000000000364</v>
      </c>
      <c r="MR41" s="1" t="s">
        <v>187</v>
      </c>
      <c r="MT41" s="1" t="s">
        <v>183</v>
      </c>
      <c r="MV41" s="1" t="s">
        <v>184</v>
      </c>
      <c r="MX41" s="1" t="s">
        <v>185</v>
      </c>
      <c r="NA41" s="1" t="s">
        <v>187</v>
      </c>
      <c r="NC41" s="1" t="s">
        <v>183</v>
      </c>
      <c r="NE41" s="1" t="s">
        <v>184</v>
      </c>
      <c r="NG41" s="1" t="s">
        <v>185</v>
      </c>
      <c r="NH41" s="43"/>
    </row>
    <row r="42" spans="1:372" ht="18">
      <c r="A42" s="403" t="s">
        <v>1936</v>
      </c>
      <c r="B42" s="49">
        <f>SUM(D42:AAP42)</f>
        <v>12558.574999999997</v>
      </c>
      <c r="D42"/>
      <c r="E42" s="9">
        <f>D41*0.25</f>
        <v>58.975000000000001</v>
      </c>
      <c r="F42" s="18"/>
      <c r="G42" s="9">
        <f>F41*0.5</f>
        <v>191.15000000000003</v>
      </c>
      <c r="I42" s="9">
        <f>H41*0.75</f>
        <v>0</v>
      </c>
      <c r="K42" s="9">
        <f>J41*1</f>
        <v>0</v>
      </c>
      <c r="N42" s="9">
        <f>M41*0.25</f>
        <v>11.025</v>
      </c>
      <c r="P42" s="9">
        <f>O41*0.5</f>
        <v>25</v>
      </c>
      <c r="R42" s="9">
        <f>Q41*0.75</f>
        <v>0</v>
      </c>
      <c r="T42" s="9">
        <f>S41*1</f>
        <v>0</v>
      </c>
      <c r="V42" s="18">
        <v>274.30000000000007</v>
      </c>
      <c r="W42" s="9">
        <f>V41*0.25</f>
        <v>0</v>
      </c>
      <c r="X42" s="18"/>
      <c r="Y42" s="9">
        <f>X41*0.5</f>
        <v>163.34999999999991</v>
      </c>
      <c r="Z42" s="18"/>
      <c r="AA42" s="9">
        <f>Z41*0.75</f>
        <v>0</v>
      </c>
      <c r="AC42" s="9">
        <f>AB41*1</f>
        <v>0</v>
      </c>
      <c r="AE42" s="18"/>
      <c r="AF42" s="9">
        <f>AE41*0.25</f>
        <v>47.100000000000023</v>
      </c>
      <c r="AG42" s="18"/>
      <c r="AH42" s="9">
        <f>AG41*0.5</f>
        <v>52.499999999999886</v>
      </c>
      <c r="AJ42" s="9">
        <f>AI41*0.75</f>
        <v>0</v>
      </c>
      <c r="AL42" s="9">
        <f>AK41*1</f>
        <v>0</v>
      </c>
      <c r="AN42" s="18"/>
      <c r="AO42" s="9">
        <f>AN41*0.25</f>
        <v>47.000000000000057</v>
      </c>
      <c r="AP42" s="18"/>
      <c r="AQ42" s="9">
        <f>AP41*0.5</f>
        <v>173.24999999999977</v>
      </c>
      <c r="AS42" s="9">
        <f>AR41*0.75</f>
        <v>0</v>
      </c>
      <c r="AU42" s="9">
        <f>AT41*1</f>
        <v>0</v>
      </c>
      <c r="AW42" s="18"/>
      <c r="AX42" s="9">
        <f>AW41*0.25</f>
        <v>124.27500000000015</v>
      </c>
      <c r="AZ42" s="9">
        <f>AY41*0.5</f>
        <v>178.4499999999997</v>
      </c>
      <c r="BB42" s="9">
        <f>BA41*0.75</f>
        <v>0</v>
      </c>
      <c r="BD42" s="9">
        <f>BC41*1</f>
        <v>0</v>
      </c>
      <c r="BF42" s="18"/>
      <c r="BG42" s="9">
        <f>BF41*0.25</f>
        <v>116.76250000000016</v>
      </c>
      <c r="BI42" s="9">
        <f>BH41*0.5</f>
        <v>49.600000000000364</v>
      </c>
      <c r="BK42" s="9">
        <f>BJ41*0.75</f>
        <v>0</v>
      </c>
      <c r="BM42" s="9">
        <f>BL41*1</f>
        <v>0</v>
      </c>
      <c r="BP42" s="9">
        <f>BO41*0.25</f>
        <v>98.325000000000159</v>
      </c>
      <c r="BR42" s="9">
        <f>BQ41*0.5</f>
        <v>148.34999999999991</v>
      </c>
      <c r="BT42" s="9">
        <f>BS41*0.75</f>
        <v>0</v>
      </c>
      <c r="BV42" s="9">
        <f>BU41*1</f>
        <v>0</v>
      </c>
      <c r="BY42" s="9">
        <f>BX41*0.25</f>
        <v>15.100000000000136</v>
      </c>
      <c r="CA42" s="9">
        <f>BZ41*0.5</f>
        <v>39.25</v>
      </c>
      <c r="CC42" s="9">
        <f>CB41*0.75</f>
        <v>0</v>
      </c>
      <c r="CE42" s="9">
        <f t="shared" ref="CE42" si="66">CD41*1</f>
        <v>0</v>
      </c>
      <c r="CG42" s="18"/>
      <c r="CH42" s="9">
        <f>CG41*0.25</f>
        <v>93.900000000000091</v>
      </c>
      <c r="CI42" s="18"/>
      <c r="CJ42" s="9">
        <f>CI41*0.5</f>
        <v>0</v>
      </c>
      <c r="CL42" s="9">
        <f>CK41*0.75</f>
        <v>0</v>
      </c>
      <c r="CN42" s="9">
        <f t="shared" ref="CN42" si="67">CM41*1</f>
        <v>0</v>
      </c>
      <c r="CP42" s="18"/>
      <c r="CQ42" s="9">
        <f>CP41*0.25</f>
        <v>67.900000000000205</v>
      </c>
      <c r="CR42" s="18"/>
      <c r="CS42" s="9">
        <f>CR41*0.5</f>
        <v>0</v>
      </c>
      <c r="CU42" s="9">
        <f>CT41*0.75</f>
        <v>0</v>
      </c>
      <c r="CW42" s="9">
        <f t="shared" ref="CW42" si="68">CV41*1</f>
        <v>0</v>
      </c>
      <c r="CY42" s="18"/>
      <c r="CZ42" s="9">
        <f>CY41*0.25</f>
        <v>103.125</v>
      </c>
      <c r="DB42" s="9">
        <f>DA41*0.5</f>
        <v>92.25</v>
      </c>
      <c r="DD42" s="9">
        <f>DC41*0.75</f>
        <v>0</v>
      </c>
      <c r="DF42" s="9">
        <f t="shared" ref="DF42" si="69">DE41*1</f>
        <v>0</v>
      </c>
      <c r="DH42" s="18"/>
      <c r="DI42" s="9">
        <f>DH41*0.25</f>
        <v>84.974999999999454</v>
      </c>
      <c r="DJ42" s="18"/>
      <c r="DK42" s="9">
        <f>DJ41*0.5</f>
        <v>0</v>
      </c>
      <c r="DM42" s="9">
        <f>DL41*0.75</f>
        <v>0</v>
      </c>
      <c r="DO42" s="9">
        <f t="shared" ref="DO42" si="70">DN41*1</f>
        <v>0</v>
      </c>
      <c r="DQ42" s="18"/>
      <c r="DR42" s="9">
        <f>DQ41*0.25</f>
        <v>96.124999999999545</v>
      </c>
      <c r="DT42" s="9">
        <f>DS41*0.5</f>
        <v>142.5</v>
      </c>
      <c r="DV42" s="9">
        <f>DU41*0.75</f>
        <v>0</v>
      </c>
      <c r="DX42" s="9">
        <f t="shared" ref="DX42" si="71">DW41*1</f>
        <v>0</v>
      </c>
      <c r="DZ42" s="18"/>
      <c r="EA42" s="9">
        <f>DZ41*0.25</f>
        <v>61.249999999999545</v>
      </c>
      <c r="EB42" s="18"/>
      <c r="EC42" s="9">
        <f>EB41*0.5</f>
        <v>0</v>
      </c>
      <c r="EE42" s="9">
        <f>ED41*0.75</f>
        <v>0</v>
      </c>
      <c r="EG42" s="9">
        <f>EF41*1</f>
        <v>0</v>
      </c>
      <c r="EI42" s="18"/>
      <c r="EJ42" s="9">
        <f>EI41*0.25</f>
        <v>29.224999999999909</v>
      </c>
      <c r="EK42" s="18"/>
      <c r="EL42" s="9">
        <f>EK41*0.5</f>
        <v>0</v>
      </c>
      <c r="EN42" s="9">
        <f>EM41*0.75</f>
        <v>0</v>
      </c>
      <c r="EP42" s="9">
        <f>EO41*1</f>
        <v>0</v>
      </c>
      <c r="ER42" s="18"/>
      <c r="ES42" s="9">
        <f>ER41*0.25</f>
        <v>111.69999999999959</v>
      </c>
      <c r="ET42" s="18"/>
      <c r="EU42" s="9">
        <f>ET41*0.5</f>
        <v>0</v>
      </c>
      <c r="EW42" s="9">
        <f>EV41*0.75</f>
        <v>0</v>
      </c>
      <c r="EY42" s="9">
        <f>EX41*1</f>
        <v>0</v>
      </c>
      <c r="FA42" s="18"/>
      <c r="FB42" s="9">
        <f>FA41*0.25</f>
        <v>85.249999999999318</v>
      </c>
      <c r="FD42" s="9">
        <f>FC41*0.5</f>
        <v>74.050000000002001</v>
      </c>
      <c r="FF42" s="9">
        <f>FE41*0.75</f>
        <v>0</v>
      </c>
      <c r="FH42" s="9">
        <f>FG41*1</f>
        <v>0</v>
      </c>
      <c r="FJ42" s="18"/>
      <c r="FK42" s="9">
        <f>FJ41*0.25</f>
        <v>58.649999999999636</v>
      </c>
      <c r="FM42" s="9">
        <f>FL41*0.5</f>
        <v>224.30000000000018</v>
      </c>
      <c r="FO42" s="9">
        <f>FN41*0.75</f>
        <v>0</v>
      </c>
      <c r="FQ42" s="9">
        <f>FP41*1</f>
        <v>0</v>
      </c>
      <c r="FS42" s="18"/>
      <c r="FT42" s="9">
        <f>FS41*0.25</f>
        <v>59.324999999999136</v>
      </c>
      <c r="FU42" s="18"/>
      <c r="FV42" s="9">
        <f>FU41*0.5</f>
        <v>0</v>
      </c>
      <c r="FX42" s="9">
        <f>FW41*0.75</f>
        <v>0</v>
      </c>
      <c r="FZ42" s="9">
        <f>FY41*1</f>
        <v>0</v>
      </c>
      <c r="GB42" s="18"/>
      <c r="GC42" s="9">
        <f>GB41*0.25</f>
        <v>72.124999999999545</v>
      </c>
      <c r="GD42" s="18"/>
      <c r="GE42" s="9">
        <f>GD41*0.5</f>
        <v>0</v>
      </c>
      <c r="GG42" s="9">
        <f>GF41*0.75</f>
        <v>0</v>
      </c>
      <c r="GI42" s="9">
        <f>GH41*1</f>
        <v>0</v>
      </c>
      <c r="GK42" s="18"/>
      <c r="GL42" s="9">
        <f>GK41*0.25</f>
        <v>375.38749999999891</v>
      </c>
      <c r="GN42" s="9">
        <f>GM41*0.5</f>
        <v>604.55000000000018</v>
      </c>
      <c r="GP42" s="9">
        <f>GO41*0.75</f>
        <v>0</v>
      </c>
      <c r="GR42" s="9">
        <f>GQ41*1</f>
        <v>0</v>
      </c>
      <c r="GT42" s="18"/>
      <c r="GU42" s="9">
        <f>GT41*0.25</f>
        <v>69.324999999999363</v>
      </c>
      <c r="GV42" s="18"/>
      <c r="GW42" s="9">
        <f>GV41*0.5</f>
        <v>0</v>
      </c>
      <c r="GX42" s="18"/>
      <c r="GY42" s="9">
        <f>GX41*0.75</f>
        <v>0</v>
      </c>
      <c r="GZ42" s="18"/>
      <c r="HA42" s="9">
        <f>GZ41*1</f>
        <v>0</v>
      </c>
      <c r="HD42" s="9">
        <f>HC41*0.25</f>
        <v>134.32499999999936</v>
      </c>
      <c r="HF42" s="9">
        <f>HE41*0.5</f>
        <v>424.10000000000036</v>
      </c>
      <c r="HH42" s="9">
        <f>HG41*0.75</f>
        <v>0</v>
      </c>
      <c r="HJ42" s="9">
        <f>HI41*1</f>
        <v>0</v>
      </c>
      <c r="HM42" s="9">
        <f>HL41*0.25</f>
        <v>150.07500000000027</v>
      </c>
      <c r="HO42" s="9">
        <f>HN41*0.5</f>
        <v>0</v>
      </c>
      <c r="HQ42" s="9">
        <f>HP41*0.75</f>
        <v>0</v>
      </c>
      <c r="HS42" s="9">
        <f>HR41*1</f>
        <v>0</v>
      </c>
      <c r="HV42" s="9">
        <f>HU41*0.25</f>
        <v>468.125</v>
      </c>
      <c r="HX42" s="9">
        <f>HW41*0.5</f>
        <v>1286.4000000000005</v>
      </c>
      <c r="HZ42" s="9">
        <f>HY41*0.75</f>
        <v>0</v>
      </c>
      <c r="IB42" s="9">
        <f>IA41*1</f>
        <v>0</v>
      </c>
      <c r="IE42" s="9">
        <f>ID41*0.25</f>
        <v>41.674999999999727</v>
      </c>
      <c r="IG42" s="9">
        <f>IF41*0.5</f>
        <v>0</v>
      </c>
      <c r="II42" s="9">
        <f>IH41*0.75</f>
        <v>0</v>
      </c>
      <c r="IK42" s="9">
        <f>IJ41*1</f>
        <v>0</v>
      </c>
      <c r="IN42" s="9">
        <f>IM41*0.25</f>
        <v>33.899999999999636</v>
      </c>
      <c r="IP42" s="9">
        <f>IO41*0.5</f>
        <v>0</v>
      </c>
      <c r="IR42" s="9">
        <f>IQ41*0.75</f>
        <v>0</v>
      </c>
      <c r="IT42" s="9">
        <f>IS41*1</f>
        <v>0</v>
      </c>
      <c r="IW42" s="9">
        <f>IV41*0.25</f>
        <v>66.724999999999909</v>
      </c>
      <c r="IY42" s="9">
        <f>IX41*0.5</f>
        <v>172.19999999999982</v>
      </c>
      <c r="JA42" s="9">
        <f>IZ41*0.75</f>
        <v>238.875</v>
      </c>
      <c r="JC42" s="9">
        <f>JB41*1</f>
        <v>0</v>
      </c>
      <c r="JF42" s="9">
        <f>JE41*0.25</f>
        <v>27.674999999999727</v>
      </c>
      <c r="JH42" s="9">
        <f>JG41*0.5</f>
        <v>138.30000000000109</v>
      </c>
      <c r="JJ42" s="9">
        <f>JI41*0.75</f>
        <v>0</v>
      </c>
      <c r="JL42" s="9">
        <f>JK41*1</f>
        <v>0</v>
      </c>
      <c r="JO42" s="9">
        <f>JN41*0.25</f>
        <v>85.75</v>
      </c>
      <c r="JQ42" s="9">
        <f>JP41*0.5</f>
        <v>0</v>
      </c>
      <c r="JS42" s="9">
        <f>JR41*0.75</f>
        <v>0</v>
      </c>
      <c r="JU42" s="9">
        <f>JT41*1</f>
        <v>0</v>
      </c>
      <c r="JX42" s="9">
        <f>JW41*0.25</f>
        <v>536.625</v>
      </c>
      <c r="JZ42" s="9">
        <f>JY41*0.5</f>
        <v>604.44999999999891</v>
      </c>
      <c r="KB42" s="9">
        <f>KA41*0.75</f>
        <v>1408.7249999999858</v>
      </c>
      <c r="KD42" s="9">
        <f>KC41*1</f>
        <v>0</v>
      </c>
      <c r="KG42" s="9">
        <f>KF41*0.25</f>
        <v>33.5</v>
      </c>
      <c r="KI42" s="9">
        <f>KH41*0.5</f>
        <v>72</v>
      </c>
      <c r="KK42" s="9">
        <f>KJ41*0.75</f>
        <v>0</v>
      </c>
      <c r="KM42" s="9">
        <f>KL41*1</f>
        <v>0</v>
      </c>
      <c r="KP42" s="9">
        <f>KO41*0.25</f>
        <v>147.125</v>
      </c>
      <c r="KR42" s="9">
        <f>KQ41*0.5</f>
        <v>0</v>
      </c>
      <c r="KT42" s="9">
        <f>KS41*0.75</f>
        <v>0</v>
      </c>
      <c r="KV42" s="9">
        <f>KU41*1</f>
        <v>0</v>
      </c>
      <c r="KY42" s="9">
        <f>KX41*0.25</f>
        <v>96.700000000000273</v>
      </c>
      <c r="LA42" s="9">
        <f>KZ41*0.5</f>
        <v>0</v>
      </c>
      <c r="LC42" s="9">
        <f>LB41*0.75</f>
        <v>0</v>
      </c>
      <c r="LE42" s="9">
        <f>LD41*1</f>
        <v>0</v>
      </c>
      <c r="LH42" s="9">
        <f>LG41*0.25</f>
        <v>9.4249999999994998</v>
      </c>
      <c r="LJ42" s="9">
        <f>LI41*0.5</f>
        <v>0</v>
      </c>
      <c r="LL42" s="9">
        <f>LK41*0.75</f>
        <v>0</v>
      </c>
      <c r="LN42" s="9">
        <f>LM41*1</f>
        <v>0</v>
      </c>
      <c r="LQ42" s="9">
        <f>LP41*0.25</f>
        <v>29.400000000001455</v>
      </c>
      <c r="LS42" s="9">
        <f>LR41*0.5</f>
        <v>316.84999999999991</v>
      </c>
      <c r="LU42" s="9">
        <f>LT41*0.75</f>
        <v>0</v>
      </c>
      <c r="LW42" s="9">
        <f>LV41*1</f>
        <v>0</v>
      </c>
      <c r="LZ42" s="9">
        <f>LY41*0.25</f>
        <v>18.250000000001819</v>
      </c>
      <c r="MB42" s="9">
        <f>MA41*0.5</f>
        <v>0</v>
      </c>
      <c r="MD42" s="9">
        <f>MC41*0.75</f>
        <v>0</v>
      </c>
      <c r="MF42" s="9">
        <f>ME41*1</f>
        <v>0</v>
      </c>
      <c r="MI42" s="9">
        <f>MH41*0.25</f>
        <v>250.7</v>
      </c>
      <c r="MK42" s="9">
        <f>MJ41*0.5</f>
        <v>418.35000000000764</v>
      </c>
      <c r="MM42" s="9">
        <f>ML41*0.75</f>
        <v>765.30000000000246</v>
      </c>
      <c r="MO42" s="9">
        <f>MN41*1</f>
        <v>0</v>
      </c>
      <c r="MR42" s="9">
        <f>MQ41*0.25</f>
        <v>46.875000000000909</v>
      </c>
      <c r="MS42" s="18">
        <v>216.5</v>
      </c>
      <c r="MT42" s="9">
        <f>MS41*0.5</f>
        <v>0</v>
      </c>
      <c r="MV42" s="9">
        <f>MU41*0.75</f>
        <v>0</v>
      </c>
      <c r="MX42" s="9">
        <f>MW41*1</f>
        <v>0</v>
      </c>
      <c r="NA42" s="9">
        <f>MZ41*0.25</f>
        <v>0</v>
      </c>
      <c r="NC42" s="9">
        <f>NB41*0.5</f>
        <v>0</v>
      </c>
      <c r="NE42" s="9">
        <f>ND41*0.75</f>
        <v>0</v>
      </c>
      <c r="NG42" s="9">
        <f>NF41*1</f>
        <v>0</v>
      </c>
      <c r="NH42" s="43"/>
    </row>
    <row r="43" spans="1:372" s="40" customFormat="1" ht="15.75">
      <c r="A43" s="42"/>
      <c r="B43" s="206"/>
      <c r="C43" s="205"/>
      <c r="E43" s="237"/>
      <c r="F43" s="149"/>
      <c r="G43" s="61"/>
      <c r="L43" s="205"/>
      <c r="N43" s="237"/>
      <c r="P43" s="61"/>
      <c r="U43" s="205"/>
      <c r="W43" s="237"/>
      <c r="Y43" s="61"/>
      <c r="Z43" s="149"/>
      <c r="AC43" s="38"/>
      <c r="AD43" s="205"/>
      <c r="AE43" s="149"/>
      <c r="AF43" s="237"/>
      <c r="AG43" s="149"/>
      <c r="AL43" s="38"/>
      <c r="AM43" s="205"/>
      <c r="AN43" s="149"/>
      <c r="AO43" s="237"/>
      <c r="AP43" s="149"/>
      <c r="AU43" s="38"/>
      <c r="AV43" s="205"/>
      <c r="AW43" s="149"/>
      <c r="AX43" s="237"/>
      <c r="AY43" s="149"/>
      <c r="BD43" s="38"/>
      <c r="BE43" s="205"/>
      <c r="BF43" s="149"/>
      <c r="BG43" s="237"/>
      <c r="BM43" s="38"/>
      <c r="BN43" s="205"/>
      <c r="BO43" s="149"/>
      <c r="BP43" s="237"/>
      <c r="BQ43" s="149"/>
      <c r="BV43" s="38"/>
      <c r="BW43" s="205"/>
      <c r="BY43" s="237"/>
      <c r="CE43" s="38"/>
      <c r="CF43" s="205"/>
      <c r="CG43" s="149"/>
      <c r="CH43" s="237"/>
      <c r="CI43" s="149"/>
      <c r="CN43" s="38"/>
      <c r="CO43" s="205"/>
      <c r="CP43" s="149"/>
      <c r="CQ43" s="237"/>
      <c r="CR43" s="149"/>
      <c r="CW43" s="38"/>
      <c r="CX43" s="205"/>
      <c r="CY43" s="149"/>
      <c r="CZ43" s="237"/>
      <c r="DF43" s="38"/>
      <c r="DG43" s="205"/>
      <c r="DI43" s="237"/>
      <c r="DO43" s="38"/>
      <c r="DP43" s="205"/>
      <c r="DQ43" s="149"/>
      <c r="DR43" s="237"/>
      <c r="DX43" s="38"/>
      <c r="DY43" s="205"/>
      <c r="DZ43" s="149"/>
      <c r="EA43" s="237"/>
      <c r="EB43" s="149"/>
      <c r="EG43" s="38"/>
      <c r="EH43" s="205"/>
      <c r="EI43" s="149"/>
      <c r="EJ43" s="237"/>
      <c r="EK43" s="149"/>
      <c r="EP43" s="38"/>
      <c r="EQ43" s="205"/>
      <c r="ER43" s="149"/>
      <c r="ES43" s="237"/>
      <c r="ET43" s="149"/>
      <c r="EY43" s="38"/>
      <c r="EZ43" s="205"/>
      <c r="FA43" s="149"/>
      <c r="FB43" s="237"/>
      <c r="FH43" s="38"/>
      <c r="FI43" s="205"/>
      <c r="FJ43" s="149"/>
      <c r="FK43" s="237"/>
      <c r="FQ43" s="38"/>
      <c r="FR43" s="205"/>
      <c r="FS43" s="149"/>
      <c r="FT43" s="237"/>
      <c r="FU43" s="149"/>
      <c r="FZ43" s="38"/>
      <c r="GA43" s="205"/>
      <c r="GB43" s="149"/>
      <c r="GC43" s="237"/>
      <c r="GD43" s="149"/>
      <c r="GI43" s="38"/>
      <c r="GJ43" s="205"/>
      <c r="GK43" s="149"/>
      <c r="GL43" s="237"/>
      <c r="GR43" s="38"/>
      <c r="GS43" s="205"/>
      <c r="GT43" s="149"/>
      <c r="GU43" s="237"/>
      <c r="GV43" s="149"/>
      <c r="GX43" s="149"/>
      <c r="GZ43" s="149"/>
      <c r="HB43" s="205"/>
      <c r="HD43" s="237"/>
      <c r="HJ43" s="38"/>
      <c r="HK43" s="205"/>
      <c r="HM43" s="237"/>
      <c r="HS43" s="38"/>
      <c r="HT43" s="205"/>
      <c r="HV43" s="237"/>
      <c r="IB43" s="38"/>
      <c r="IC43" s="205"/>
      <c r="IE43" s="237"/>
      <c r="IL43" s="205"/>
      <c r="IN43" s="237"/>
      <c r="IT43" s="38"/>
      <c r="IU43" s="205"/>
      <c r="IW43" s="237"/>
      <c r="JC43" s="38"/>
      <c r="JD43" s="205"/>
      <c r="JF43" s="237"/>
      <c r="JL43" s="38"/>
      <c r="JM43" s="205"/>
      <c r="JO43" s="237"/>
      <c r="JV43" s="205"/>
      <c r="JX43" s="237"/>
      <c r="KD43" s="38"/>
      <c r="KE43" s="205"/>
      <c r="KG43" s="237"/>
      <c r="KM43" s="38"/>
      <c r="KN43" s="205"/>
      <c r="KP43" s="237"/>
      <c r="KW43" s="205"/>
      <c r="KY43" s="237"/>
      <c r="LF43" s="205"/>
      <c r="LH43" s="237"/>
      <c r="LN43" s="38"/>
      <c r="LO43" s="205"/>
      <c r="LQ43" s="237"/>
      <c r="LW43" s="38"/>
      <c r="LX43" s="205"/>
      <c r="LZ43" s="237"/>
      <c r="MG43" s="205"/>
      <c r="MI43" s="237"/>
      <c r="MO43" s="38"/>
      <c r="MP43" s="205"/>
      <c r="MR43" s="237"/>
      <c r="MX43" s="38"/>
      <c r="MY43" s="205"/>
      <c r="NA43" s="237"/>
      <c r="NG43" s="38"/>
      <c r="NH43" s="205"/>
    </row>
    <row r="44" spans="1:372" ht="18">
      <c r="A44" s="41" t="s">
        <v>2284</v>
      </c>
      <c r="B44" s="49"/>
      <c r="D44"/>
      <c r="E44" s="1" t="s">
        <v>187</v>
      </c>
      <c r="F44" s="400"/>
      <c r="G44" s="1" t="s">
        <v>183</v>
      </c>
      <c r="H44" s="115"/>
      <c r="I44" s="1" t="s">
        <v>184</v>
      </c>
      <c r="J44" s="115"/>
      <c r="K44" s="1" t="s">
        <v>185</v>
      </c>
      <c r="N44" s="1" t="s">
        <v>187</v>
      </c>
      <c r="O44" s="18"/>
      <c r="P44" s="1" t="s">
        <v>183</v>
      </c>
      <c r="Q44" s="18"/>
      <c r="R44" s="1" t="s">
        <v>184</v>
      </c>
      <c r="S44" s="18"/>
      <c r="T44" s="1" t="s">
        <v>185</v>
      </c>
      <c r="V44" s="18"/>
      <c r="W44" s="1" t="s">
        <v>187</v>
      </c>
      <c r="X44" s="18"/>
      <c r="Y44" s="1" t="s">
        <v>183</v>
      </c>
      <c r="Z44" s="18"/>
      <c r="AA44" s="1" t="s">
        <v>184</v>
      </c>
      <c r="AB44" s="18">
        <v>459.8</v>
      </c>
      <c r="AC44" s="1" t="s">
        <v>185</v>
      </c>
      <c r="AF44" s="1" t="s">
        <v>187</v>
      </c>
      <c r="AG44" s="18"/>
      <c r="AH44" s="1" t="s">
        <v>183</v>
      </c>
      <c r="AI44" s="18"/>
      <c r="AJ44" s="1" t="s">
        <v>184</v>
      </c>
      <c r="AK44" s="18">
        <v>54.699999999999591</v>
      </c>
      <c r="AL44" s="1" t="s">
        <v>185</v>
      </c>
      <c r="AN44" s="18"/>
      <c r="AO44" s="1" t="s">
        <v>187</v>
      </c>
      <c r="AP44" s="18"/>
      <c r="AQ44" s="1" t="s">
        <v>183</v>
      </c>
      <c r="AR44" s="18"/>
      <c r="AS44" s="1" t="s">
        <v>184</v>
      </c>
      <c r="AT44" s="18">
        <v>205.5</v>
      </c>
      <c r="AU44" s="1" t="s">
        <v>185</v>
      </c>
      <c r="AX44" s="1" t="s">
        <v>187</v>
      </c>
      <c r="AZ44" s="1" t="s">
        <v>183</v>
      </c>
      <c r="BB44" s="1" t="s">
        <v>184</v>
      </c>
      <c r="BC44" s="18">
        <v>539.5</v>
      </c>
      <c r="BD44" s="1" t="s">
        <v>185</v>
      </c>
      <c r="BG44" s="1" t="s">
        <v>187</v>
      </c>
      <c r="BH44" s="18"/>
      <c r="BI44" s="1" t="s">
        <v>183</v>
      </c>
      <c r="BJ44" s="18"/>
      <c r="BK44" s="1" t="s">
        <v>184</v>
      </c>
      <c r="BL44" s="18">
        <v>341</v>
      </c>
      <c r="BM44" s="1" t="s">
        <v>185</v>
      </c>
      <c r="BP44" s="1" t="s">
        <v>187</v>
      </c>
      <c r="BR44" s="1" t="s">
        <v>183</v>
      </c>
      <c r="BT44" s="1" t="s">
        <v>184</v>
      </c>
      <c r="BU44" s="18">
        <v>396.34999999999991</v>
      </c>
      <c r="BV44" s="1" t="s">
        <v>185</v>
      </c>
      <c r="BX44" s="18"/>
      <c r="BY44" s="1" t="s">
        <v>187</v>
      </c>
      <c r="BZ44" s="18"/>
      <c r="CA44" s="1" t="s">
        <v>183</v>
      </c>
      <c r="CB44" s="18"/>
      <c r="CC44" s="1" t="s">
        <v>184</v>
      </c>
      <c r="CD44" s="18">
        <v>94.799999999999727</v>
      </c>
      <c r="CE44" s="1" t="s">
        <v>185</v>
      </c>
      <c r="CG44" s="18"/>
      <c r="CH44" s="1" t="s">
        <v>187</v>
      </c>
      <c r="CI44" s="18"/>
      <c r="CJ44" s="1" t="s">
        <v>183</v>
      </c>
      <c r="CK44" s="18"/>
      <c r="CL44" s="1" t="s">
        <v>184</v>
      </c>
      <c r="CM44" s="18">
        <v>540.89999999999873</v>
      </c>
      <c r="CN44" s="1" t="s">
        <v>185</v>
      </c>
      <c r="CP44" s="18"/>
      <c r="CQ44" s="1" t="s">
        <v>187</v>
      </c>
      <c r="CR44" s="18"/>
      <c r="CS44" s="1" t="s">
        <v>183</v>
      </c>
      <c r="CT44" s="18"/>
      <c r="CU44" s="1" t="s">
        <v>184</v>
      </c>
      <c r="CV44" s="18">
        <v>326.5</v>
      </c>
      <c r="CW44" s="1" t="s">
        <v>185</v>
      </c>
      <c r="CY44" s="18"/>
      <c r="CZ44" s="1" t="s">
        <v>187</v>
      </c>
      <c r="DA44" s="18"/>
      <c r="DB44" s="1" t="s">
        <v>183</v>
      </c>
      <c r="DC44" s="18"/>
      <c r="DD44" s="1" t="s">
        <v>184</v>
      </c>
      <c r="DE44" s="18">
        <v>94.899999999999636</v>
      </c>
      <c r="DF44" s="1" t="s">
        <v>185</v>
      </c>
      <c r="DH44" s="18"/>
      <c r="DI44" s="1" t="s">
        <v>187</v>
      </c>
      <c r="DJ44" s="18"/>
      <c r="DK44" s="1" t="s">
        <v>183</v>
      </c>
      <c r="DL44" s="18"/>
      <c r="DM44" s="1" t="s">
        <v>184</v>
      </c>
      <c r="DN44" s="18">
        <v>465</v>
      </c>
      <c r="DO44" s="1" t="s">
        <v>185</v>
      </c>
      <c r="DQ44" s="18"/>
      <c r="DR44" s="1" t="s">
        <v>187</v>
      </c>
      <c r="DS44" s="18"/>
      <c r="DT44" s="1" t="s">
        <v>183</v>
      </c>
      <c r="DU44" s="18"/>
      <c r="DV44" s="1" t="s">
        <v>184</v>
      </c>
      <c r="DW44" s="18">
        <v>564.60000000000036</v>
      </c>
      <c r="DX44" s="1" t="s">
        <v>185</v>
      </c>
      <c r="DZ44" s="18"/>
      <c r="EA44" s="1" t="s">
        <v>187</v>
      </c>
      <c r="EB44" s="18"/>
      <c r="EC44" s="1" t="s">
        <v>183</v>
      </c>
      <c r="ED44" s="18"/>
      <c r="EE44" s="1" t="s">
        <v>184</v>
      </c>
      <c r="EF44" s="18"/>
      <c r="EG44" s="1" t="s">
        <v>185</v>
      </c>
      <c r="EI44" s="18"/>
      <c r="EJ44" s="1" t="s">
        <v>187</v>
      </c>
      <c r="EK44" s="18"/>
      <c r="EL44" s="1" t="s">
        <v>183</v>
      </c>
      <c r="EM44" s="18"/>
      <c r="EN44" s="1" t="s">
        <v>184</v>
      </c>
      <c r="EO44" s="18"/>
      <c r="EP44" s="1" t="s">
        <v>185</v>
      </c>
      <c r="ER44" s="18"/>
      <c r="ES44" s="1" t="s">
        <v>187</v>
      </c>
      <c r="ET44" s="18"/>
      <c r="EU44" s="1" t="s">
        <v>183</v>
      </c>
      <c r="EV44" s="18"/>
      <c r="EW44" s="1" t="s">
        <v>184</v>
      </c>
      <c r="EX44" s="18"/>
      <c r="EY44" s="1" t="s">
        <v>185</v>
      </c>
      <c r="FA44" s="18"/>
      <c r="FB44" s="9"/>
      <c r="FD44" s="9"/>
      <c r="FF44" s="9"/>
      <c r="FH44" s="9"/>
      <c r="FJ44" s="18"/>
      <c r="FK44" s="9"/>
      <c r="FM44" s="9"/>
      <c r="FO44" s="9"/>
      <c r="FQ44" s="9"/>
      <c r="FS44" s="18"/>
      <c r="FT44" s="9"/>
      <c r="FU44" s="18"/>
      <c r="FV44" s="9"/>
      <c r="FX44" s="9"/>
      <c r="FZ44" s="9"/>
      <c r="GB44" s="18"/>
      <c r="GC44" s="9"/>
      <c r="GD44" s="18"/>
      <c r="GE44" s="9"/>
      <c r="GG44" s="9"/>
      <c r="GI44" s="9"/>
      <c r="GK44" s="18"/>
      <c r="GL44" s="9"/>
      <c r="GN44" s="9"/>
      <c r="GP44" s="9"/>
      <c r="GR44" s="9"/>
      <c r="GT44" s="18"/>
      <c r="GU44" s="9"/>
      <c r="GV44" s="18"/>
      <c r="GW44" s="9"/>
      <c r="GX44" s="18"/>
      <c r="GY44" s="9"/>
      <c r="GZ44" s="18"/>
      <c r="HA44" s="9"/>
      <c r="HD44" s="9"/>
      <c r="HF44" s="9"/>
      <c r="HH44" s="9"/>
      <c r="HJ44" s="9"/>
      <c r="HM44" s="9"/>
      <c r="HO44" s="9"/>
      <c r="HQ44" s="9"/>
      <c r="HS44" s="9"/>
      <c r="HV44" s="9"/>
      <c r="HX44" s="9"/>
      <c r="HZ44" s="9"/>
      <c r="IB44" s="9"/>
      <c r="IE44" s="9"/>
      <c r="IG44" s="9"/>
      <c r="II44" s="9"/>
      <c r="IK44" s="9"/>
      <c r="IN44" s="9"/>
      <c r="IP44" s="9"/>
      <c r="IR44" s="9"/>
      <c r="IT44" s="9"/>
      <c r="IW44" s="9"/>
      <c r="IY44" s="9"/>
      <c r="JA44" s="9"/>
      <c r="JC44" s="9"/>
      <c r="JF44" s="9"/>
      <c r="JH44" s="9"/>
      <c r="JJ44" s="9"/>
      <c r="JL44" s="9"/>
      <c r="JO44" s="9"/>
      <c r="JQ44" s="9"/>
      <c r="JS44" s="9"/>
      <c r="JU44" s="9"/>
      <c r="JX44" s="9"/>
      <c r="JZ44" s="9"/>
      <c r="KB44" s="9"/>
      <c r="KD44" s="9"/>
      <c r="KG44" s="9"/>
      <c r="KI44" s="9"/>
      <c r="KK44" s="9"/>
      <c r="KM44" s="9"/>
      <c r="KP44" s="9"/>
      <c r="KR44" s="9"/>
      <c r="KT44" s="9"/>
      <c r="KV44" s="9"/>
      <c r="KY44" s="9"/>
      <c r="LA44" s="9"/>
      <c r="LC44" s="9"/>
      <c r="LE44" s="9"/>
      <c r="LH44" s="9"/>
      <c r="LJ44" s="9"/>
      <c r="LL44" s="9"/>
      <c r="LN44" s="9"/>
      <c r="LQ44" s="9"/>
      <c r="LS44" s="9"/>
      <c r="LU44" s="9"/>
      <c r="LW44" s="9"/>
      <c r="LZ44" s="9"/>
      <c r="MB44" s="9"/>
      <c r="MD44" s="9"/>
      <c r="MF44" s="9"/>
      <c r="MI44" s="9"/>
      <c r="MK44" s="9"/>
      <c r="MM44" s="9"/>
      <c r="MO44" s="9"/>
      <c r="MR44" s="9"/>
      <c r="MT44" s="9"/>
      <c r="MV44" s="9"/>
      <c r="MX44" s="9"/>
      <c r="NA44" s="9"/>
      <c r="NC44" s="9"/>
      <c r="NE44" s="9"/>
      <c r="NG44" s="9"/>
      <c r="NH44" s="43"/>
    </row>
    <row r="45" spans="1:372" ht="18">
      <c r="A45" s="93">
        <v>2022</v>
      </c>
      <c r="B45" s="49">
        <f>SUM(D45:AAP45)</f>
        <v>4083.5499999999979</v>
      </c>
      <c r="D45"/>
      <c r="E45" s="9">
        <f>D44*0.25</f>
        <v>0</v>
      </c>
      <c r="F45" s="18"/>
      <c r="G45" s="9">
        <f>F44*0.5</f>
        <v>0</v>
      </c>
      <c r="I45" s="9">
        <f>H44*0.75</f>
        <v>0</v>
      </c>
      <c r="K45" s="9">
        <f>J44*1</f>
        <v>0</v>
      </c>
      <c r="N45" s="9">
        <f>M44*0.25</f>
        <v>0</v>
      </c>
      <c r="P45" s="9">
        <f>O44*0.5</f>
        <v>0</v>
      </c>
      <c r="R45" s="9">
        <f>Q44*0.75</f>
        <v>0</v>
      </c>
      <c r="T45" s="9">
        <f>S44*1</f>
        <v>0</v>
      </c>
      <c r="V45" s="18"/>
      <c r="W45" s="9">
        <f>V44*0.25</f>
        <v>0</v>
      </c>
      <c r="X45" s="18"/>
      <c r="Y45" s="9">
        <f>X44*0.5</f>
        <v>0</v>
      </c>
      <c r="Z45" s="18"/>
      <c r="AA45" s="9">
        <f>Z44*0.75</f>
        <v>0</v>
      </c>
      <c r="AC45" s="9">
        <f>AB44*1</f>
        <v>459.8</v>
      </c>
      <c r="AF45" s="9">
        <f>AE44*0.25</f>
        <v>0</v>
      </c>
      <c r="AH45" s="9">
        <f>AG44*0.5</f>
        <v>0</v>
      </c>
      <c r="AI45" s="21"/>
      <c r="AJ45" s="9">
        <f>AI44*0.75</f>
        <v>0</v>
      </c>
      <c r="AL45" s="9">
        <f>AK44*1</f>
        <v>54.699999999999591</v>
      </c>
      <c r="AN45" s="18"/>
      <c r="AO45" s="9">
        <f>AN44*0.25</f>
        <v>0</v>
      </c>
      <c r="AP45" s="18"/>
      <c r="AQ45" s="9">
        <f>AP44*0.5</f>
        <v>0</v>
      </c>
      <c r="AR45" s="18"/>
      <c r="AS45" s="9">
        <f>AR44*0.75</f>
        <v>0</v>
      </c>
      <c r="AT45" s="18"/>
      <c r="AU45" s="9">
        <f>AT44*1</f>
        <v>205.5</v>
      </c>
      <c r="AX45" s="9">
        <f>AW44*0.25</f>
        <v>0</v>
      </c>
      <c r="AZ45" s="9">
        <f>AY44*0.5</f>
        <v>0</v>
      </c>
      <c r="BA45" s="21"/>
      <c r="BB45" s="9">
        <f>BA44*0.75</f>
        <v>0</v>
      </c>
      <c r="BC45"/>
      <c r="BD45" s="9">
        <f>BC44*1</f>
        <v>539.5</v>
      </c>
      <c r="BG45" s="9">
        <f>BF44*0.25</f>
        <v>0</v>
      </c>
      <c r="BI45" s="9">
        <f>BH44*0.5</f>
        <v>0</v>
      </c>
      <c r="BJ45" s="21"/>
      <c r="BK45" s="9">
        <f>BJ44*0.75</f>
        <v>0</v>
      </c>
      <c r="BM45" s="9">
        <f>BL44*1</f>
        <v>341</v>
      </c>
      <c r="BP45" s="9">
        <f>BO44*0.25</f>
        <v>0</v>
      </c>
      <c r="BR45" s="9">
        <f>BQ44*0.5</f>
        <v>0</v>
      </c>
      <c r="BT45" s="9">
        <f>BS44*0.75</f>
        <v>0</v>
      </c>
      <c r="BV45" s="9">
        <f>BU44*1</f>
        <v>396.34999999999991</v>
      </c>
      <c r="BY45" s="9">
        <f>BX44*0.25</f>
        <v>0</v>
      </c>
      <c r="CA45" s="9">
        <f>BZ44*0.5</f>
        <v>0</v>
      </c>
      <c r="CC45" s="9">
        <f>CB44*0.75</f>
        <v>0</v>
      </c>
      <c r="CE45" s="9">
        <f t="shared" ref="CE45" si="72">CD44*1</f>
        <v>94.799999999999727</v>
      </c>
      <c r="CH45" s="9">
        <f>CG44*0.25</f>
        <v>0</v>
      </c>
      <c r="CJ45" s="9">
        <f>CI44*0.5</f>
        <v>0</v>
      </c>
      <c r="CL45" s="9">
        <f>CK44*0.75</f>
        <v>0</v>
      </c>
      <c r="CN45" s="9">
        <f t="shared" ref="CN45" si="73">CM44*1</f>
        <v>540.89999999999873</v>
      </c>
      <c r="CQ45" s="9">
        <f>CP44*0.25</f>
        <v>0</v>
      </c>
      <c r="CS45" s="9">
        <f>CR44*0.5</f>
        <v>0</v>
      </c>
      <c r="CU45" s="9">
        <f>CT44*0.75</f>
        <v>0</v>
      </c>
      <c r="CW45" s="9">
        <f t="shared" ref="CW45" si="74">CV44*1</f>
        <v>326.5</v>
      </c>
      <c r="CZ45" s="9">
        <f>CY44*0.25</f>
        <v>0</v>
      </c>
      <c r="DB45" s="9">
        <f>DA44*0.5</f>
        <v>0</v>
      </c>
      <c r="DD45" s="9">
        <f>DC44*0.75</f>
        <v>0</v>
      </c>
      <c r="DF45" s="9">
        <f t="shared" ref="DF45" si="75">DE44*1</f>
        <v>94.899999999999636</v>
      </c>
      <c r="DI45" s="9">
        <f>DH44*0.25</f>
        <v>0</v>
      </c>
      <c r="DK45" s="9">
        <f>DJ44*0.5</f>
        <v>0</v>
      </c>
      <c r="DM45" s="9">
        <f>DL44*0.75</f>
        <v>0</v>
      </c>
      <c r="DO45" s="9">
        <f t="shared" ref="DO45" si="76">DN44*1</f>
        <v>465</v>
      </c>
      <c r="DR45" s="9">
        <f>DQ44*0.25</f>
        <v>0</v>
      </c>
      <c r="DT45" s="9">
        <f>DS44*0.5</f>
        <v>0</v>
      </c>
      <c r="DV45" s="9">
        <f>DU44*0.75</f>
        <v>0</v>
      </c>
      <c r="DX45" s="9">
        <f t="shared" ref="DX45" si="77">DW44*1</f>
        <v>564.60000000000036</v>
      </c>
      <c r="EA45" s="9">
        <f>DZ44*0.25</f>
        <v>0</v>
      </c>
      <c r="EC45" s="9">
        <f>EB44*0.5</f>
        <v>0</v>
      </c>
      <c r="EE45" s="9">
        <f>ED44*0.75</f>
        <v>0</v>
      </c>
      <c r="EG45" s="9">
        <f>EF44*1</f>
        <v>0</v>
      </c>
      <c r="EJ45" s="9">
        <f>EI44*0.25</f>
        <v>0</v>
      </c>
      <c r="EL45" s="9">
        <f>EK44*0.5</f>
        <v>0</v>
      </c>
      <c r="EN45" s="9">
        <f>EM44*0.75</f>
        <v>0</v>
      </c>
      <c r="EP45" s="9">
        <f>EO44*1</f>
        <v>0</v>
      </c>
      <c r="ES45" s="9">
        <f>ER44*0.25</f>
        <v>0</v>
      </c>
      <c r="EU45" s="9">
        <f>ET44*0.5</f>
        <v>0</v>
      </c>
      <c r="EW45" s="9">
        <f>EV44*0.75</f>
        <v>0</v>
      </c>
      <c r="EY45" s="9">
        <f>EX44*1</f>
        <v>0</v>
      </c>
      <c r="FA45" s="18"/>
      <c r="FB45" s="9"/>
      <c r="FD45" s="9"/>
      <c r="FF45" s="9"/>
      <c r="FH45" s="9"/>
      <c r="FJ45" s="18"/>
      <c r="FK45" s="9"/>
      <c r="FM45" s="9"/>
      <c r="FO45" s="9"/>
      <c r="FQ45" s="9"/>
      <c r="FS45" s="18"/>
      <c r="FT45" s="9"/>
      <c r="FU45" s="18"/>
      <c r="FV45" s="9"/>
      <c r="FX45" s="9"/>
      <c r="FZ45" s="9"/>
      <c r="GB45" s="18"/>
      <c r="GC45" s="9"/>
      <c r="GD45" s="18"/>
      <c r="GE45" s="9"/>
      <c r="GG45" s="9"/>
      <c r="GI45" s="9"/>
      <c r="GK45" s="18"/>
      <c r="GL45" s="9"/>
      <c r="GN45" s="9"/>
      <c r="GP45" s="9"/>
      <c r="GR45" s="9"/>
      <c r="GT45" s="18"/>
      <c r="GU45" s="9"/>
      <c r="GV45" s="18"/>
      <c r="GW45" s="9"/>
      <c r="GX45" s="18"/>
      <c r="GY45" s="9"/>
      <c r="GZ45" s="18"/>
      <c r="HA45" s="9"/>
      <c r="HD45" s="9"/>
      <c r="HF45" s="9"/>
      <c r="HH45" s="9"/>
      <c r="HJ45" s="9"/>
      <c r="HM45" s="9"/>
      <c r="HO45" s="9"/>
      <c r="HQ45" s="9"/>
      <c r="HS45" s="9"/>
      <c r="HV45" s="9"/>
      <c r="HX45" s="9"/>
      <c r="HZ45" s="9"/>
      <c r="IB45" s="9"/>
      <c r="IE45" s="9"/>
      <c r="IG45" s="9"/>
      <c r="II45" s="9"/>
      <c r="IK45" s="9"/>
      <c r="IN45" s="9"/>
      <c r="IP45" s="9"/>
      <c r="IR45" s="9"/>
      <c r="IT45" s="9"/>
      <c r="IW45" s="9"/>
      <c r="IY45" s="9"/>
      <c r="JA45" s="9"/>
      <c r="JC45" s="9"/>
      <c r="JF45" s="9"/>
      <c r="JH45" s="9"/>
      <c r="JJ45" s="9"/>
      <c r="JL45" s="9"/>
      <c r="JO45" s="9"/>
      <c r="JQ45" s="9"/>
      <c r="JS45" s="9"/>
      <c r="JU45" s="9"/>
      <c r="JX45" s="9"/>
      <c r="JZ45" s="9"/>
      <c r="KB45" s="9"/>
      <c r="KD45" s="9"/>
      <c r="KG45" s="9"/>
      <c r="KI45" s="9"/>
      <c r="KK45" s="9"/>
      <c r="KM45" s="9"/>
      <c r="KP45" s="9"/>
      <c r="KR45" s="9"/>
      <c r="KT45" s="9"/>
      <c r="KV45" s="9"/>
      <c r="KY45" s="9"/>
      <c r="LA45" s="9"/>
      <c r="LC45" s="9"/>
      <c r="LE45" s="9"/>
      <c r="LH45" s="9"/>
      <c r="LJ45" s="9"/>
      <c r="LL45" s="9"/>
      <c r="LN45" s="9"/>
      <c r="LQ45" s="9"/>
      <c r="LS45" s="9"/>
      <c r="LU45" s="9"/>
      <c r="LW45" s="9"/>
      <c r="LZ45" s="9"/>
      <c r="MB45" s="9"/>
      <c r="MD45" s="9"/>
      <c r="MF45" s="9"/>
      <c r="MI45" s="9"/>
      <c r="MK45" s="9"/>
      <c r="MM45" s="9"/>
      <c r="MO45" s="9"/>
      <c r="MR45" s="9"/>
      <c r="MT45" s="9"/>
      <c r="MV45" s="9"/>
      <c r="MX45" s="9"/>
      <c r="NA45" s="9"/>
      <c r="NC45" s="9"/>
      <c r="NE45" s="9"/>
      <c r="NG45" s="9"/>
      <c r="NH45" s="43"/>
    </row>
    <row r="46" spans="1:372" s="40" customFormat="1" ht="15.75">
      <c r="A46" s="404"/>
      <c r="B46" s="206"/>
      <c r="C46" s="205"/>
      <c r="E46" s="61"/>
      <c r="F46" s="149"/>
      <c r="G46" s="61"/>
      <c r="I46" s="61"/>
      <c r="L46" s="205"/>
      <c r="N46" s="61"/>
      <c r="P46" s="61"/>
      <c r="R46" s="61"/>
      <c r="U46" s="205"/>
      <c r="V46" s="149"/>
      <c r="W46" s="61"/>
      <c r="X46" s="149"/>
      <c r="Y46" s="61"/>
      <c r="Z46" s="149"/>
      <c r="AC46" s="38"/>
      <c r="AD46" s="205"/>
      <c r="AE46" s="149"/>
      <c r="AF46" s="237"/>
      <c r="AG46" s="149"/>
      <c r="AL46" s="38"/>
      <c r="AM46" s="205"/>
      <c r="AN46" s="149"/>
      <c r="AO46" s="237"/>
      <c r="AP46" s="149"/>
      <c r="AU46" s="38"/>
      <c r="AV46" s="205"/>
      <c r="AW46" s="149"/>
      <c r="AX46" s="237"/>
      <c r="AY46" s="149"/>
      <c r="BD46" s="38"/>
      <c r="BE46" s="205"/>
      <c r="BF46" s="149"/>
      <c r="BG46" s="237"/>
      <c r="BM46" s="38"/>
      <c r="BN46" s="205"/>
      <c r="BP46" s="237"/>
      <c r="BV46" s="38"/>
      <c r="BW46" s="205"/>
      <c r="BY46" s="237"/>
      <c r="CE46" s="38"/>
      <c r="CF46" s="205"/>
      <c r="CG46" s="149"/>
      <c r="CH46" s="237"/>
      <c r="CI46" s="149"/>
      <c r="CN46" s="38"/>
      <c r="CO46" s="205"/>
      <c r="CP46" s="149"/>
      <c r="CQ46" s="237"/>
      <c r="CR46" s="149"/>
      <c r="CW46" s="38"/>
      <c r="CX46" s="205"/>
      <c r="CY46" s="149"/>
      <c r="CZ46" s="237"/>
      <c r="DF46" s="38"/>
      <c r="DG46" s="205"/>
      <c r="DI46" s="237"/>
      <c r="DO46" s="38"/>
      <c r="DP46" s="205"/>
      <c r="DQ46" s="149"/>
      <c r="DR46" s="237"/>
      <c r="DX46" s="38"/>
      <c r="DY46" s="205"/>
      <c r="DZ46" s="149"/>
      <c r="EA46" s="237"/>
      <c r="EB46" s="149"/>
      <c r="EG46" s="38"/>
      <c r="EH46" s="205"/>
      <c r="EI46" s="149"/>
      <c r="EJ46" s="237"/>
      <c r="EK46" s="149"/>
      <c r="EP46" s="38"/>
      <c r="EQ46" s="205"/>
      <c r="ER46" s="149"/>
      <c r="ES46" s="237"/>
      <c r="ET46" s="149"/>
      <c r="EY46" s="38"/>
      <c r="EZ46" s="205"/>
      <c r="FA46" s="149"/>
      <c r="FB46" s="237"/>
      <c r="FH46" s="38"/>
      <c r="FI46" s="205"/>
      <c r="FJ46" s="149"/>
      <c r="FK46" s="237"/>
      <c r="FQ46" s="38"/>
      <c r="FR46" s="205"/>
      <c r="FS46" s="149"/>
      <c r="FT46" s="237"/>
      <c r="FU46" s="149"/>
      <c r="FZ46" s="38"/>
      <c r="GA46" s="205"/>
      <c r="GB46" s="149"/>
      <c r="GC46" s="237"/>
      <c r="GD46" s="149"/>
      <c r="GI46" s="38"/>
      <c r="GJ46" s="205"/>
      <c r="GK46" s="149"/>
      <c r="GL46" s="237"/>
      <c r="GR46" s="38"/>
      <c r="GS46" s="205"/>
      <c r="GT46" s="149"/>
      <c r="GU46" s="237"/>
      <c r="GV46" s="149"/>
      <c r="GX46" s="149"/>
      <c r="GZ46" s="149"/>
      <c r="HB46" s="205"/>
      <c r="HD46" s="237"/>
      <c r="HJ46" s="38"/>
      <c r="HK46" s="205"/>
      <c r="HM46" s="237"/>
      <c r="HS46" s="38"/>
      <c r="HT46" s="205"/>
      <c r="HV46" s="237"/>
      <c r="IB46" s="38"/>
      <c r="IC46" s="205"/>
      <c r="IE46" s="237"/>
      <c r="IL46" s="205"/>
      <c r="IN46" s="237"/>
      <c r="IT46" s="38"/>
      <c r="IU46" s="205"/>
      <c r="IW46" s="237"/>
      <c r="JC46" s="38"/>
      <c r="JD46" s="205"/>
      <c r="JF46" s="237"/>
      <c r="JL46" s="38"/>
      <c r="JM46" s="205"/>
      <c r="JO46" s="237"/>
      <c r="JV46" s="205"/>
      <c r="JX46" s="237"/>
      <c r="KD46" s="38"/>
      <c r="KE46" s="205"/>
      <c r="KG46" s="237"/>
      <c r="KM46" s="38"/>
      <c r="KN46" s="205"/>
      <c r="KP46" s="237"/>
      <c r="KW46" s="205"/>
      <c r="KY46" s="237"/>
      <c r="LF46" s="205"/>
      <c r="LH46" s="237"/>
      <c r="LN46" s="38"/>
      <c r="LO46" s="205"/>
      <c r="LQ46" s="237"/>
      <c r="LW46" s="38"/>
      <c r="LX46" s="205"/>
      <c r="LZ46" s="237"/>
      <c r="MG46" s="205"/>
      <c r="MI46" s="237"/>
      <c r="MO46" s="38"/>
      <c r="MP46" s="205"/>
      <c r="MR46" s="237"/>
      <c r="MX46" s="38"/>
      <c r="MY46" s="205"/>
      <c r="NA46" s="237"/>
      <c r="NG46" s="38"/>
      <c r="NH46" s="205"/>
    </row>
    <row r="47" spans="1:372" ht="18">
      <c r="A47" s="41" t="s">
        <v>859</v>
      </c>
      <c r="B47" s="49"/>
      <c r="D47">
        <v>284.39999999999998</v>
      </c>
      <c r="E47" s="1" t="s">
        <v>187</v>
      </c>
      <c r="F47" s="400">
        <v>325.8</v>
      </c>
      <c r="G47" s="1" t="s">
        <v>183</v>
      </c>
      <c r="H47" s="115"/>
      <c r="I47" s="1" t="s">
        <v>184</v>
      </c>
      <c r="J47" s="115"/>
      <c r="K47" s="1" t="s">
        <v>185</v>
      </c>
      <c r="M47">
        <v>207.1</v>
      </c>
      <c r="N47" s="1" t="s">
        <v>187</v>
      </c>
      <c r="O47" s="18">
        <v>280.49999999999989</v>
      </c>
      <c r="P47" s="1" t="s">
        <v>183</v>
      </c>
      <c r="Q47" s="18"/>
      <c r="R47" s="1" t="s">
        <v>184</v>
      </c>
      <c r="S47" s="18"/>
      <c r="T47" s="1" t="s">
        <v>185</v>
      </c>
      <c r="V47" s="18">
        <v>426.89999999999986</v>
      </c>
      <c r="W47" s="1" t="s">
        <v>187</v>
      </c>
      <c r="X47" s="18">
        <v>374.10000000000014</v>
      </c>
      <c r="Y47" s="1" t="s">
        <v>183</v>
      </c>
      <c r="Z47" s="18">
        <v>522.89999999999986</v>
      </c>
      <c r="AA47" s="1" t="s">
        <v>184</v>
      </c>
      <c r="AB47" s="18">
        <v>373.8</v>
      </c>
      <c r="AC47" s="1" t="s">
        <v>185</v>
      </c>
      <c r="AE47" s="18">
        <v>281.10000000000014</v>
      </c>
      <c r="AF47" s="1" t="s">
        <v>187</v>
      </c>
      <c r="AG47" s="18">
        <v>190.50000000000023</v>
      </c>
      <c r="AH47" s="1" t="s">
        <v>183</v>
      </c>
      <c r="AI47" s="18">
        <v>308.69999999999982</v>
      </c>
      <c r="AJ47" s="1" t="s">
        <v>184</v>
      </c>
      <c r="AK47" s="18">
        <v>232.50000000000023</v>
      </c>
      <c r="AL47" s="1" t="s">
        <v>185</v>
      </c>
      <c r="AN47" s="18">
        <v>377.49999999999932</v>
      </c>
      <c r="AO47" s="1" t="s">
        <v>187</v>
      </c>
      <c r="AP47" s="18">
        <v>197.20000000000027</v>
      </c>
      <c r="AQ47" s="1" t="s">
        <v>183</v>
      </c>
      <c r="AR47" s="1">
        <v>778.54999999999973</v>
      </c>
      <c r="AS47" s="1" t="s">
        <v>184</v>
      </c>
      <c r="AT47" s="18">
        <v>260.40000000000032</v>
      </c>
      <c r="AU47" s="1" t="s">
        <v>185</v>
      </c>
      <c r="AW47" s="18">
        <v>245.80000000000018</v>
      </c>
      <c r="AX47" s="1" t="s">
        <v>187</v>
      </c>
      <c r="AY47" s="18">
        <v>519.20000000000027</v>
      </c>
      <c r="AZ47" s="1" t="s">
        <v>183</v>
      </c>
      <c r="BA47" s="18">
        <v>702.70000000000027</v>
      </c>
      <c r="BB47" s="1" t="s">
        <v>184</v>
      </c>
      <c r="BC47" s="18">
        <v>343.40000000000077</v>
      </c>
      <c r="BD47" s="1" t="s">
        <v>185</v>
      </c>
      <c r="BF47" s="18">
        <v>486.85000000000036</v>
      </c>
      <c r="BG47" s="1" t="s">
        <v>187</v>
      </c>
      <c r="BH47" s="18">
        <v>597.39999999999873</v>
      </c>
      <c r="BI47" s="1" t="s">
        <v>183</v>
      </c>
      <c r="BJ47" s="18">
        <v>1101.9500000000003</v>
      </c>
      <c r="BK47" s="1" t="s">
        <v>184</v>
      </c>
      <c r="BL47" s="18">
        <v>741.70000000000118</v>
      </c>
      <c r="BM47" s="1" t="s">
        <v>185</v>
      </c>
      <c r="BO47" s="18">
        <v>577.60000000000036</v>
      </c>
      <c r="BP47" s="1" t="s">
        <v>187</v>
      </c>
      <c r="BQ47" s="18">
        <v>337.00000000000136</v>
      </c>
      <c r="BR47" s="1" t="s">
        <v>183</v>
      </c>
      <c r="BS47" s="18">
        <v>589.04999999999927</v>
      </c>
      <c r="BT47" s="1" t="s">
        <v>184</v>
      </c>
      <c r="BU47" s="18">
        <v>340.50000000000136</v>
      </c>
      <c r="BV47" s="1" t="s">
        <v>185</v>
      </c>
      <c r="BX47">
        <v>121.9</v>
      </c>
      <c r="BY47" s="1" t="s">
        <v>187</v>
      </c>
      <c r="BZ47" s="401">
        <v>221.89999999999964</v>
      </c>
      <c r="CA47" s="1" t="s">
        <v>183</v>
      </c>
      <c r="CB47" s="18">
        <v>188</v>
      </c>
      <c r="CC47" s="1" t="s">
        <v>184</v>
      </c>
      <c r="CD47" s="18">
        <v>191.50000000000136</v>
      </c>
      <c r="CE47" s="1" t="s">
        <v>185</v>
      </c>
      <c r="CG47" s="18">
        <v>496.80000000000018</v>
      </c>
      <c r="CH47" s="1" t="s">
        <v>187</v>
      </c>
      <c r="CI47" s="18"/>
      <c r="CJ47" s="1" t="s">
        <v>183</v>
      </c>
      <c r="CK47" s="18">
        <v>490.10000000000036</v>
      </c>
      <c r="CL47" s="1" t="s">
        <v>184</v>
      </c>
      <c r="CM47" s="18">
        <v>259.40000000000236</v>
      </c>
      <c r="CN47" s="1" t="s">
        <v>185</v>
      </c>
      <c r="CP47" s="18">
        <v>316.5</v>
      </c>
      <c r="CQ47" s="1" t="s">
        <v>187</v>
      </c>
      <c r="CR47" s="18"/>
      <c r="CS47" s="1" t="s">
        <v>183</v>
      </c>
      <c r="CT47" s="18">
        <v>254.40000000000055</v>
      </c>
      <c r="CU47" s="1" t="s">
        <v>184</v>
      </c>
      <c r="CV47" s="18">
        <v>533.60000000000309</v>
      </c>
      <c r="CW47" s="1" t="s">
        <v>185</v>
      </c>
      <c r="CY47" s="18">
        <v>397.30000000000018</v>
      </c>
      <c r="CZ47" s="1" t="s">
        <v>187</v>
      </c>
      <c r="DA47" s="18">
        <v>100</v>
      </c>
      <c r="DB47" s="1" t="s">
        <v>183</v>
      </c>
      <c r="DC47" s="18">
        <v>305.70000000000073</v>
      </c>
      <c r="DD47" s="1" t="s">
        <v>184</v>
      </c>
      <c r="DE47" s="18">
        <v>226.50000000000273</v>
      </c>
      <c r="DF47" s="1" t="s">
        <v>185</v>
      </c>
      <c r="DH47" s="18">
        <v>142.69999999999982</v>
      </c>
      <c r="DI47" s="1" t="s">
        <v>187</v>
      </c>
      <c r="DJ47" s="18"/>
      <c r="DK47" s="1" t="s">
        <v>183</v>
      </c>
      <c r="DL47" s="18">
        <v>306.70000000000073</v>
      </c>
      <c r="DM47" s="1" t="s">
        <v>184</v>
      </c>
      <c r="DN47" s="18">
        <v>356.30000000000109</v>
      </c>
      <c r="DO47" s="1" t="s">
        <v>185</v>
      </c>
      <c r="DQ47" s="401">
        <v>422.80000000000018</v>
      </c>
      <c r="DR47" s="1" t="s">
        <v>187</v>
      </c>
      <c r="DS47" s="18">
        <v>203.5</v>
      </c>
      <c r="DT47" s="1" t="s">
        <v>183</v>
      </c>
      <c r="DU47" s="18">
        <v>421.35000000000127</v>
      </c>
      <c r="DV47" s="1" t="s">
        <v>184</v>
      </c>
      <c r="DW47" s="18">
        <v>607.80000000000018</v>
      </c>
      <c r="DX47" s="1" t="s">
        <v>185</v>
      </c>
      <c r="DZ47" s="18">
        <v>344.29999999999927</v>
      </c>
      <c r="EA47" s="1" t="s">
        <v>187</v>
      </c>
      <c r="EB47" s="18"/>
      <c r="EC47" s="1" t="s">
        <v>183</v>
      </c>
      <c r="ED47" s="18">
        <v>714.80000000000109</v>
      </c>
      <c r="EE47" s="1" t="s">
        <v>184</v>
      </c>
      <c r="EF47" s="18"/>
      <c r="EG47" s="1" t="s">
        <v>185</v>
      </c>
      <c r="EI47" s="401">
        <v>171.39999999999964</v>
      </c>
      <c r="EJ47" s="1" t="s">
        <v>187</v>
      </c>
      <c r="EK47" s="401"/>
      <c r="EL47" s="1" t="s">
        <v>183</v>
      </c>
      <c r="EM47" s="18">
        <v>313</v>
      </c>
      <c r="EN47" s="1" t="s">
        <v>184</v>
      </c>
      <c r="EO47" s="18"/>
      <c r="EP47" s="1" t="s">
        <v>185</v>
      </c>
      <c r="ER47" s="18">
        <v>301.69999999999982</v>
      </c>
      <c r="ES47" s="1" t="s">
        <v>187</v>
      </c>
      <c r="ET47" s="18"/>
      <c r="EU47" s="1" t="s">
        <v>183</v>
      </c>
      <c r="EV47" s="18">
        <v>571.19999999999982</v>
      </c>
      <c r="EW47" s="1" t="s">
        <v>184</v>
      </c>
      <c r="EX47" s="18"/>
      <c r="EY47" s="1" t="s">
        <v>185</v>
      </c>
      <c r="FA47" s="401">
        <v>484.49999999999909</v>
      </c>
      <c r="FB47" s="1" t="s">
        <v>187</v>
      </c>
      <c r="FC47" s="401">
        <v>139.29999999999927</v>
      </c>
      <c r="FD47" s="1" t="s">
        <v>183</v>
      </c>
      <c r="FE47" s="18">
        <v>529.59999999999764</v>
      </c>
      <c r="FF47" s="1" t="s">
        <v>184</v>
      </c>
      <c r="FG47" s="18"/>
      <c r="FH47" s="1" t="s">
        <v>185</v>
      </c>
      <c r="FJ47" s="401">
        <v>291.09599999999955</v>
      </c>
      <c r="FK47" s="1" t="s">
        <v>187</v>
      </c>
      <c r="FL47" s="18">
        <v>180.99999999999818</v>
      </c>
      <c r="FM47" s="1" t="s">
        <v>183</v>
      </c>
      <c r="FN47" s="18">
        <v>583.39999999999782</v>
      </c>
      <c r="FO47" s="1" t="s">
        <v>184</v>
      </c>
      <c r="FP47" s="18"/>
      <c r="FQ47" s="1" t="s">
        <v>185</v>
      </c>
      <c r="FS47" s="401">
        <v>491.60000000000218</v>
      </c>
      <c r="FT47" s="1" t="s">
        <v>187</v>
      </c>
      <c r="FU47" s="401"/>
      <c r="FV47" s="1" t="s">
        <v>183</v>
      </c>
      <c r="FW47" s="18">
        <v>293.29999999999745</v>
      </c>
      <c r="FX47" s="1" t="s">
        <v>184</v>
      </c>
      <c r="FY47" s="18"/>
      <c r="FZ47" s="1" t="s">
        <v>185</v>
      </c>
      <c r="GB47" s="18">
        <v>253.99999999999909</v>
      </c>
      <c r="GC47" s="1" t="s">
        <v>187</v>
      </c>
      <c r="GD47" s="18"/>
      <c r="GE47" s="1" t="s">
        <v>183</v>
      </c>
      <c r="GF47" s="18">
        <v>302.10000000000582</v>
      </c>
      <c r="GG47" s="1" t="s">
        <v>184</v>
      </c>
      <c r="GH47" s="18"/>
      <c r="GI47" s="1" t="s">
        <v>185</v>
      </c>
      <c r="GK47" s="401">
        <v>1344.5500000000047</v>
      </c>
      <c r="GL47" s="1" t="s">
        <v>187</v>
      </c>
      <c r="GM47" s="18">
        <v>1247.2000000000007</v>
      </c>
      <c r="GN47" s="1" t="s">
        <v>183</v>
      </c>
      <c r="GO47" s="18">
        <v>2439.8000000000011</v>
      </c>
      <c r="GP47" s="1" t="s">
        <v>184</v>
      </c>
      <c r="GQ47" s="18"/>
      <c r="GR47" s="1" t="s">
        <v>185</v>
      </c>
      <c r="GT47" s="401">
        <v>303.80000000000291</v>
      </c>
      <c r="GU47" s="1" t="s">
        <v>187</v>
      </c>
      <c r="GV47" s="401"/>
      <c r="GW47" s="1" t="s">
        <v>183</v>
      </c>
      <c r="GX47" s="401"/>
      <c r="GY47" s="1" t="s">
        <v>184</v>
      </c>
      <c r="GZ47" s="401"/>
      <c r="HA47" s="1" t="s">
        <v>185</v>
      </c>
      <c r="HC47" s="18">
        <v>414.40000000000146</v>
      </c>
      <c r="HD47" s="1" t="s">
        <v>187</v>
      </c>
      <c r="HE47" s="18">
        <v>644.19999999999982</v>
      </c>
      <c r="HF47" s="1" t="s">
        <v>183</v>
      </c>
      <c r="HG47" s="18">
        <v>270.59999999999673</v>
      </c>
      <c r="HH47" s="1" t="s">
        <v>184</v>
      </c>
      <c r="HI47" s="18"/>
      <c r="HJ47" s="1" t="s">
        <v>185</v>
      </c>
      <c r="HL47" s="401">
        <v>283.5</v>
      </c>
      <c r="HM47" s="1" t="s">
        <v>187</v>
      </c>
      <c r="HN47" s="401"/>
      <c r="HO47" s="1" t="s">
        <v>183</v>
      </c>
      <c r="HP47" s="18">
        <v>508.69999999999163</v>
      </c>
      <c r="HQ47" s="1" t="s">
        <v>184</v>
      </c>
      <c r="HR47" s="18"/>
      <c r="HS47" s="1" t="s">
        <v>185</v>
      </c>
      <c r="HU47" s="401">
        <v>2233</v>
      </c>
      <c r="HV47" s="1" t="s">
        <v>187</v>
      </c>
      <c r="HW47" s="18">
        <v>2159</v>
      </c>
      <c r="HX47" s="1" t="s">
        <v>183</v>
      </c>
      <c r="HY47" s="18">
        <v>3597.5499999998574</v>
      </c>
      <c r="HZ47" s="1" t="s">
        <v>184</v>
      </c>
      <c r="IA47" s="18"/>
      <c r="IB47" s="1" t="s">
        <v>185</v>
      </c>
      <c r="ID47" s="401">
        <v>196.00000000000182</v>
      </c>
      <c r="IE47" s="1" t="s">
        <v>187</v>
      </c>
      <c r="IF47" s="401"/>
      <c r="IG47" s="1" t="s">
        <v>183</v>
      </c>
      <c r="IH47" s="401"/>
      <c r="II47" s="1" t="s">
        <v>184</v>
      </c>
      <c r="IJ47" s="401"/>
      <c r="IK47" s="1" t="s">
        <v>185</v>
      </c>
      <c r="IM47" s="18">
        <v>381.50000000000182</v>
      </c>
      <c r="IN47" s="1" t="s">
        <v>187</v>
      </c>
      <c r="IO47" s="18"/>
      <c r="IP47" s="1" t="s">
        <v>183</v>
      </c>
      <c r="IQ47" s="18">
        <v>172.79999999999927</v>
      </c>
      <c r="IR47" s="1" t="s">
        <v>184</v>
      </c>
      <c r="IS47" s="18"/>
      <c r="IT47" s="1" t="s">
        <v>185</v>
      </c>
      <c r="IV47" s="401">
        <v>239.29999999999927</v>
      </c>
      <c r="IW47" s="1" t="s">
        <v>187</v>
      </c>
      <c r="IX47" s="18">
        <v>445.70000000000027</v>
      </c>
      <c r="IY47" s="1" t="s">
        <v>183</v>
      </c>
      <c r="IZ47" s="18">
        <v>263.60000000000218</v>
      </c>
      <c r="JA47" s="1" t="s">
        <v>184</v>
      </c>
      <c r="JB47" s="18"/>
      <c r="JC47" s="1" t="s">
        <v>185</v>
      </c>
      <c r="JE47" s="401">
        <v>312.89999999999964</v>
      </c>
      <c r="JF47" s="1" t="s">
        <v>187</v>
      </c>
      <c r="JG47" s="401">
        <v>220.49999999999818</v>
      </c>
      <c r="JH47" s="1" t="s">
        <v>183</v>
      </c>
      <c r="JI47" s="18">
        <v>285.60000000000582</v>
      </c>
      <c r="JJ47" s="1" t="s">
        <v>184</v>
      </c>
      <c r="JK47" s="18"/>
      <c r="JL47" s="1" t="s">
        <v>185</v>
      </c>
      <c r="JN47" s="401">
        <v>302.40000000000146</v>
      </c>
      <c r="JO47" s="1" t="s">
        <v>187</v>
      </c>
      <c r="JP47" s="401"/>
      <c r="JQ47" s="1" t="s">
        <v>183</v>
      </c>
      <c r="JR47" s="401"/>
      <c r="JS47" s="1" t="s">
        <v>184</v>
      </c>
      <c r="JT47" s="401"/>
      <c r="JU47" s="1" t="s">
        <v>185</v>
      </c>
      <c r="JX47" s="1" t="s">
        <v>187</v>
      </c>
      <c r="JY47" s="18">
        <v>913.90000000000873</v>
      </c>
      <c r="JZ47" s="1" t="s">
        <v>183</v>
      </c>
      <c r="KA47" s="18">
        <v>802.00000000002728</v>
      </c>
      <c r="KB47" s="1" t="s">
        <v>184</v>
      </c>
      <c r="KC47" s="18">
        <v>2367.4999999999745</v>
      </c>
      <c r="KD47" s="1" t="s">
        <v>185</v>
      </c>
      <c r="KF47" s="18">
        <v>169.40000000000146</v>
      </c>
      <c r="KG47" s="1" t="s">
        <v>187</v>
      </c>
      <c r="KH47" s="401">
        <v>19.799999999999272</v>
      </c>
      <c r="KI47" s="1" t="s">
        <v>183</v>
      </c>
      <c r="KJ47" s="18">
        <v>238.70000000000437</v>
      </c>
      <c r="KK47" s="1" t="s">
        <v>184</v>
      </c>
      <c r="KL47" s="18"/>
      <c r="KM47" s="1" t="s">
        <v>185</v>
      </c>
      <c r="KO47" s="401">
        <v>422.29999999999563</v>
      </c>
      <c r="KP47" s="1" t="s">
        <v>187</v>
      </c>
      <c r="KQ47" s="401"/>
      <c r="KR47" s="1" t="s">
        <v>183</v>
      </c>
      <c r="KS47" s="401"/>
      <c r="KT47" s="1" t="s">
        <v>184</v>
      </c>
      <c r="KU47" s="401"/>
      <c r="KV47" s="1" t="s">
        <v>185</v>
      </c>
      <c r="KX47" s="18">
        <v>460.09999999999491</v>
      </c>
      <c r="KY47" s="1" t="s">
        <v>187</v>
      </c>
      <c r="KZ47" s="18"/>
      <c r="LA47" s="1" t="s">
        <v>183</v>
      </c>
      <c r="LB47" s="18"/>
      <c r="LC47" s="1" t="s">
        <v>184</v>
      </c>
      <c r="LD47" s="18"/>
      <c r="LE47" s="1" t="s">
        <v>185</v>
      </c>
      <c r="LG47" s="232">
        <v>350.99999999999909</v>
      </c>
      <c r="LH47" s="1" t="s">
        <v>187</v>
      </c>
      <c r="LI47" s="232"/>
      <c r="LJ47" s="1" t="s">
        <v>183</v>
      </c>
      <c r="LK47" s="232"/>
      <c r="LL47" s="1" t="s">
        <v>184</v>
      </c>
      <c r="LM47" s="18"/>
      <c r="LN47" s="1" t="s">
        <v>185</v>
      </c>
      <c r="LP47" s="18">
        <v>455.39999999999782</v>
      </c>
      <c r="LQ47" s="1" t="s">
        <v>187</v>
      </c>
      <c r="LR47" s="18">
        <v>490.20000000000073</v>
      </c>
      <c r="LS47" s="1" t="s">
        <v>183</v>
      </c>
      <c r="LT47" s="18">
        <v>501.20000000000073</v>
      </c>
      <c r="LU47" s="1" t="s">
        <v>184</v>
      </c>
      <c r="LV47" s="18"/>
      <c r="LW47" s="1" t="s">
        <v>185</v>
      </c>
      <c r="LY47" s="18">
        <v>216.90000000000509</v>
      </c>
      <c r="LZ47" s="1" t="s">
        <v>187</v>
      </c>
      <c r="MA47" s="18"/>
      <c r="MB47" s="1" t="s">
        <v>183</v>
      </c>
      <c r="MC47" s="18"/>
      <c r="MD47" s="1" t="s">
        <v>184</v>
      </c>
      <c r="ME47" s="18"/>
      <c r="MF47" s="1" t="s">
        <v>185</v>
      </c>
      <c r="MI47" s="1" t="s">
        <v>187</v>
      </c>
      <c r="MJ47" s="74">
        <v>464.40000000000873</v>
      </c>
      <c r="MK47" s="1" t="s">
        <v>183</v>
      </c>
      <c r="ML47" s="18">
        <v>901.20000000000073</v>
      </c>
      <c r="MM47" s="1" t="s">
        <v>184</v>
      </c>
      <c r="MN47" s="18">
        <v>858.49999999999636</v>
      </c>
      <c r="MO47" s="1" t="s">
        <v>185</v>
      </c>
      <c r="MQ47">
        <v>244.50000000000182</v>
      </c>
      <c r="MR47" s="1" t="s">
        <v>187</v>
      </c>
      <c r="MS47" s="18">
        <v>209</v>
      </c>
      <c r="MT47" s="1" t="s">
        <v>183</v>
      </c>
      <c r="MU47">
        <v>288.5</v>
      </c>
      <c r="MV47" s="1" t="s">
        <v>184</v>
      </c>
      <c r="MX47" s="1" t="s">
        <v>185</v>
      </c>
      <c r="NA47" s="1" t="s">
        <v>187</v>
      </c>
      <c r="NC47" s="1" t="s">
        <v>183</v>
      </c>
      <c r="ND47" s="402">
        <v>1264.3500000000022</v>
      </c>
      <c r="NE47" s="1" t="s">
        <v>184</v>
      </c>
      <c r="NF47" s="402"/>
      <c r="NG47" s="1" t="s">
        <v>185</v>
      </c>
      <c r="NH47" s="43"/>
    </row>
    <row r="48" spans="1:372" ht="18">
      <c r="A48" s="93" t="s">
        <v>3671</v>
      </c>
      <c r="B48" s="49">
        <f>SUM(D48:AAP48)</f>
        <v>32406.823999999924</v>
      </c>
      <c r="D48"/>
      <c r="E48" s="9">
        <f>D47*0.25</f>
        <v>71.099999999999994</v>
      </c>
      <c r="F48" s="18"/>
      <c r="G48" s="9">
        <f>F47*0.5</f>
        <v>162.9</v>
      </c>
      <c r="I48" s="9">
        <f>H47*0.75</f>
        <v>0</v>
      </c>
      <c r="K48" s="9">
        <f>J47*1</f>
        <v>0</v>
      </c>
      <c r="N48" s="9">
        <f>M47*0.25</f>
        <v>51.774999999999999</v>
      </c>
      <c r="P48" s="9">
        <f>O47*0.5</f>
        <v>140.24999999999994</v>
      </c>
      <c r="R48" s="9">
        <f>Q47*0.75</f>
        <v>0</v>
      </c>
      <c r="T48" s="9">
        <f>S47*1</f>
        <v>0</v>
      </c>
      <c r="V48" s="18"/>
      <c r="W48" s="9">
        <f>V47*0.25</f>
        <v>106.72499999999997</v>
      </c>
      <c r="X48" s="18"/>
      <c r="Y48" s="9">
        <f>X47*0.5</f>
        <v>187.05000000000007</v>
      </c>
      <c r="Z48" s="18"/>
      <c r="AA48" s="9">
        <f>Z47*0.75</f>
        <v>392.1749999999999</v>
      </c>
      <c r="AC48" s="9">
        <f>AB47*1</f>
        <v>373.8</v>
      </c>
      <c r="AE48" s="18"/>
      <c r="AF48" s="9">
        <f>AE47*0.25</f>
        <v>70.275000000000034</v>
      </c>
      <c r="AG48" s="18"/>
      <c r="AH48" s="9">
        <f>AG47*0.5</f>
        <v>95.250000000000114</v>
      </c>
      <c r="AJ48" s="9">
        <f>AI47*0.75</f>
        <v>231.52499999999986</v>
      </c>
      <c r="AL48" s="9">
        <f>AK47*1</f>
        <v>232.50000000000023</v>
      </c>
      <c r="AN48" s="18"/>
      <c r="AO48" s="9">
        <f>AN47*0.25</f>
        <v>94.374999999999829</v>
      </c>
      <c r="AP48" s="18"/>
      <c r="AQ48" s="9">
        <f>AP47*0.5</f>
        <v>98.600000000000136</v>
      </c>
      <c r="AS48" s="9">
        <f>AR47*0.75</f>
        <v>583.9124999999998</v>
      </c>
      <c r="AU48" s="9">
        <f>AT47*1</f>
        <v>260.40000000000032</v>
      </c>
      <c r="AW48" s="18"/>
      <c r="AX48" s="9">
        <f>AW47*0.25</f>
        <v>61.450000000000045</v>
      </c>
      <c r="AZ48" s="9">
        <f>AY47*0.5</f>
        <v>259.60000000000014</v>
      </c>
      <c r="BB48" s="9">
        <f>BA47*0.75</f>
        <v>527.0250000000002</v>
      </c>
      <c r="BD48" s="9">
        <f>BC47*1</f>
        <v>343.40000000000077</v>
      </c>
      <c r="BF48" s="18"/>
      <c r="BG48" s="9">
        <f>BF47*0.25</f>
        <v>121.71250000000009</v>
      </c>
      <c r="BH48" s="18"/>
      <c r="BI48" s="9">
        <f>BH47*0.5</f>
        <v>298.69999999999936</v>
      </c>
      <c r="BK48" s="9">
        <f>BJ47*0.75</f>
        <v>826.4625000000002</v>
      </c>
      <c r="BM48" s="9">
        <f>BL47*1</f>
        <v>741.70000000000118</v>
      </c>
      <c r="BP48" s="9">
        <f>BO47*0.25</f>
        <v>144.40000000000009</v>
      </c>
      <c r="BR48" s="9">
        <f>BQ47*0.5</f>
        <v>168.50000000000068</v>
      </c>
      <c r="BT48" s="9">
        <f>BS47*0.75</f>
        <v>441.78749999999945</v>
      </c>
      <c r="BV48" s="9">
        <f>BU47*1</f>
        <v>340.50000000000136</v>
      </c>
      <c r="BY48" s="9">
        <f>BX47*0.25</f>
        <v>30.475000000000001</v>
      </c>
      <c r="CA48" s="9">
        <f>BZ47*0.5</f>
        <v>110.94999999999982</v>
      </c>
      <c r="CC48" s="9">
        <f>CB47*0.75</f>
        <v>141</v>
      </c>
      <c r="CE48" s="9">
        <f t="shared" ref="CE48" si="78">CD47*1</f>
        <v>191.50000000000136</v>
      </c>
      <c r="CG48" s="18"/>
      <c r="CH48" s="9">
        <f>CG47*0.25</f>
        <v>124.20000000000005</v>
      </c>
      <c r="CI48" s="18"/>
      <c r="CJ48" s="9">
        <f>CI47*0.5</f>
        <v>0</v>
      </c>
      <c r="CL48" s="9">
        <f>CK47*0.75</f>
        <v>367.57500000000027</v>
      </c>
      <c r="CN48" s="9">
        <f t="shared" ref="CN48" si="79">CM47*1</f>
        <v>259.40000000000236</v>
      </c>
      <c r="CP48" s="18"/>
      <c r="CQ48" s="9">
        <f>CP47*0.25</f>
        <v>79.125</v>
      </c>
      <c r="CR48" s="18"/>
      <c r="CS48" s="9">
        <f>CR47*0.5</f>
        <v>0</v>
      </c>
      <c r="CU48" s="9">
        <f>CT47*0.75</f>
        <v>190.80000000000041</v>
      </c>
      <c r="CW48" s="9">
        <f t="shared" ref="CW48" si="80">CV47*1</f>
        <v>533.60000000000309</v>
      </c>
      <c r="CY48" s="18"/>
      <c r="CZ48" s="9">
        <f>CY47*0.25</f>
        <v>99.325000000000045</v>
      </c>
      <c r="DB48" s="9">
        <f>DA47*0.5</f>
        <v>50</v>
      </c>
      <c r="DD48" s="9">
        <f>DC47*0.75</f>
        <v>229.27500000000055</v>
      </c>
      <c r="DF48" s="9">
        <f t="shared" ref="DF48" si="81">DE47*1</f>
        <v>226.50000000000273</v>
      </c>
      <c r="DH48" s="18"/>
      <c r="DI48" s="9">
        <f>DH47*0.25</f>
        <v>35.674999999999955</v>
      </c>
      <c r="DJ48" s="18"/>
      <c r="DK48" s="9">
        <f>DJ47*0.5</f>
        <v>0</v>
      </c>
      <c r="DM48" s="9">
        <f>DL47*0.75</f>
        <v>230.02500000000055</v>
      </c>
      <c r="DO48" s="9">
        <f t="shared" ref="DO48" si="82">DN47*1</f>
        <v>356.30000000000109</v>
      </c>
      <c r="DQ48" s="18"/>
      <c r="DR48" s="9">
        <f>DQ47*0.25</f>
        <v>105.70000000000005</v>
      </c>
      <c r="DT48" s="9">
        <f>DS47*0.5</f>
        <v>101.75</v>
      </c>
      <c r="DV48" s="9">
        <f>DU47*0.75</f>
        <v>316.01250000000095</v>
      </c>
      <c r="DX48" s="9">
        <f t="shared" ref="DX48" si="83">DW47*1</f>
        <v>607.80000000000018</v>
      </c>
      <c r="DZ48" s="18"/>
      <c r="EA48" s="9">
        <f>DZ47*0.25</f>
        <v>86.074999999999818</v>
      </c>
      <c r="EB48" s="18"/>
      <c r="EC48" s="9">
        <f>EB47*0.5</f>
        <v>0</v>
      </c>
      <c r="EE48" s="9">
        <f>ED47*0.75</f>
        <v>536.10000000000082</v>
      </c>
      <c r="EG48" s="9">
        <f>EF47*1</f>
        <v>0</v>
      </c>
      <c r="EI48" s="18"/>
      <c r="EJ48" s="9">
        <f>EI47*0.25</f>
        <v>42.849999999999909</v>
      </c>
      <c r="EK48" s="18"/>
      <c r="EL48" s="9">
        <f>EK47*0.5</f>
        <v>0</v>
      </c>
      <c r="EN48" s="9">
        <f>EM47*0.75</f>
        <v>234.75</v>
      </c>
      <c r="EP48" s="9">
        <f>EO47*1</f>
        <v>0</v>
      </c>
      <c r="ER48" s="18"/>
      <c r="ES48" s="9">
        <f>ER47*0.25</f>
        <v>75.424999999999955</v>
      </c>
      <c r="ET48" s="18"/>
      <c r="EU48" s="9">
        <f>ET47*0.5</f>
        <v>0</v>
      </c>
      <c r="EW48" s="9">
        <f>EV47*0.75</f>
        <v>428.39999999999986</v>
      </c>
      <c r="EY48" s="9">
        <f>EX47*1</f>
        <v>0</v>
      </c>
      <c r="FA48" s="18"/>
      <c r="FB48" s="9">
        <f>FA47*0.25</f>
        <v>121.12499999999977</v>
      </c>
      <c r="FC48" s="18"/>
      <c r="FD48" s="9">
        <f>FC47*0.5</f>
        <v>69.649999999999636</v>
      </c>
      <c r="FF48" s="9">
        <f>FE47*0.75</f>
        <v>397.19999999999823</v>
      </c>
      <c r="FH48" s="9">
        <f>FG47*1</f>
        <v>0</v>
      </c>
      <c r="FJ48" s="18"/>
      <c r="FK48" s="9">
        <f>FJ47*0.25</f>
        <v>72.773999999999887</v>
      </c>
      <c r="FM48" s="9">
        <f>FL47*0.5</f>
        <v>90.499999999999091</v>
      </c>
      <c r="FO48" s="9">
        <f>FN47*0.75</f>
        <v>437.54999999999836</v>
      </c>
      <c r="FQ48" s="9">
        <f>FP47*1</f>
        <v>0</v>
      </c>
      <c r="FS48" s="18"/>
      <c r="FT48" s="9">
        <f>FS47*0.25</f>
        <v>122.90000000000055</v>
      </c>
      <c r="FU48" s="18"/>
      <c r="FV48" s="9">
        <f>FU47*0.5</f>
        <v>0</v>
      </c>
      <c r="FX48" s="9">
        <f>FW47*0.75</f>
        <v>219.97499999999809</v>
      </c>
      <c r="FZ48" s="9">
        <f>FY47*1</f>
        <v>0</v>
      </c>
      <c r="GB48" s="18"/>
      <c r="GC48" s="9">
        <f>GB47*0.25</f>
        <v>63.499999999999773</v>
      </c>
      <c r="GD48" s="18"/>
      <c r="GE48" s="9">
        <f>GD47*0.5</f>
        <v>0</v>
      </c>
      <c r="GG48" s="9">
        <f>GF47*0.75</f>
        <v>226.57500000000437</v>
      </c>
      <c r="GI48" s="9">
        <f>GH47*1</f>
        <v>0</v>
      </c>
      <c r="GK48" s="18"/>
      <c r="GL48" s="9">
        <f>GK47*0.25</f>
        <v>336.13750000000118</v>
      </c>
      <c r="GN48" s="9">
        <f>GM47*0.5</f>
        <v>623.60000000000036</v>
      </c>
      <c r="GP48" s="9">
        <f>GO47*0.75</f>
        <v>1829.8500000000008</v>
      </c>
      <c r="GR48" s="9">
        <f>GQ47*1</f>
        <v>0</v>
      </c>
      <c r="GT48" s="18"/>
      <c r="GU48" s="9">
        <f>GT47*0.25</f>
        <v>75.950000000000728</v>
      </c>
      <c r="GV48" s="18"/>
      <c r="GW48" s="9">
        <f>GV47*0.5</f>
        <v>0</v>
      </c>
      <c r="GX48" s="18"/>
      <c r="GY48" s="9">
        <f>GX47*0.75</f>
        <v>0</v>
      </c>
      <c r="GZ48" s="18"/>
      <c r="HA48" s="9">
        <f>GZ47*1</f>
        <v>0</v>
      </c>
      <c r="HD48" s="9">
        <f>HC47*0.25</f>
        <v>103.60000000000036</v>
      </c>
      <c r="HF48" s="9">
        <f>HE47*0.5</f>
        <v>322.09999999999991</v>
      </c>
      <c r="HH48" s="9">
        <f>HG47*0.75</f>
        <v>202.94999999999754</v>
      </c>
      <c r="HJ48" s="9">
        <f>HI47*1</f>
        <v>0</v>
      </c>
      <c r="HM48" s="9">
        <f>HL47*0.25</f>
        <v>70.875</v>
      </c>
      <c r="HO48" s="9">
        <f>HN47*0.5</f>
        <v>0</v>
      </c>
      <c r="HQ48" s="9">
        <f>HP47*0.75</f>
        <v>381.52499999999372</v>
      </c>
      <c r="HS48" s="9">
        <f>HR47*1</f>
        <v>0</v>
      </c>
      <c r="HV48" s="9">
        <f>HU47*0.25</f>
        <v>558.25</v>
      </c>
      <c r="HX48" s="9">
        <f>HW47*0.5</f>
        <v>1079.5</v>
      </c>
      <c r="HZ48" s="9">
        <f>HY47*0.75</f>
        <v>2698.162499999893</v>
      </c>
      <c r="IB48" s="9">
        <f>IA47*1</f>
        <v>0</v>
      </c>
      <c r="IE48" s="9">
        <f>ID47*0.25</f>
        <v>49.000000000000455</v>
      </c>
      <c r="IG48" s="9">
        <f>IF47*0.5</f>
        <v>0</v>
      </c>
      <c r="II48" s="9">
        <f>IH47*0.75</f>
        <v>0</v>
      </c>
      <c r="IK48" s="9">
        <f>IJ47*1</f>
        <v>0</v>
      </c>
      <c r="IN48" s="9">
        <f>IM47*0.25</f>
        <v>95.375000000000455</v>
      </c>
      <c r="IP48" s="9">
        <f>IO47*0.5</f>
        <v>0</v>
      </c>
      <c r="IR48" s="9">
        <f>IQ47*0.75</f>
        <v>129.59999999999945</v>
      </c>
      <c r="IT48" s="9">
        <f>IS47*1</f>
        <v>0</v>
      </c>
      <c r="IW48" s="9">
        <f>IV47*0.25</f>
        <v>59.824999999999818</v>
      </c>
      <c r="IY48" s="9">
        <f>IX47*0.5</f>
        <v>222.85000000000014</v>
      </c>
      <c r="JA48" s="9">
        <f>IZ47*0.75</f>
        <v>197.70000000000164</v>
      </c>
      <c r="JC48" s="9">
        <f>JB47*1</f>
        <v>0</v>
      </c>
      <c r="JF48" s="9">
        <f>JE47*0.25</f>
        <v>78.224999999999909</v>
      </c>
      <c r="JH48" s="9">
        <f>JG47*0.5</f>
        <v>110.24999999999909</v>
      </c>
      <c r="JJ48" s="9">
        <f>JI47*0.75</f>
        <v>214.20000000000437</v>
      </c>
      <c r="JL48" s="9">
        <f>JK47*1</f>
        <v>0</v>
      </c>
      <c r="JO48" s="9">
        <f>JN47*0.25</f>
        <v>75.600000000000364</v>
      </c>
      <c r="JQ48" s="9">
        <f>JP47*0.5</f>
        <v>0</v>
      </c>
      <c r="JS48" s="9">
        <f>JR47*0.75</f>
        <v>0</v>
      </c>
      <c r="JU48" s="9">
        <f>JT47*1</f>
        <v>0</v>
      </c>
      <c r="JX48" s="9">
        <f>JW47*0.25</f>
        <v>0</v>
      </c>
      <c r="JZ48" s="9">
        <f>JY47*0.5</f>
        <v>456.95000000000437</v>
      </c>
      <c r="KB48" s="9">
        <f>KA47*0.75</f>
        <v>601.50000000002046</v>
      </c>
      <c r="KD48" s="9">
        <f>KC47*1</f>
        <v>2367.4999999999745</v>
      </c>
      <c r="KG48" s="9">
        <f>KF47*0.25</f>
        <v>42.350000000000364</v>
      </c>
      <c r="KI48" s="9">
        <f>KH47*0.5</f>
        <v>9.8999999999996362</v>
      </c>
      <c r="KK48" s="9">
        <f>KJ47*0.75</f>
        <v>179.02500000000327</v>
      </c>
      <c r="KM48" s="9">
        <f>KL47*1</f>
        <v>0</v>
      </c>
      <c r="KP48" s="9">
        <f>KO47*0.25</f>
        <v>105.57499999999891</v>
      </c>
      <c r="KR48" s="9">
        <f>KQ47*0.5</f>
        <v>0</v>
      </c>
      <c r="KT48" s="9">
        <f>KS47*0.75</f>
        <v>0</v>
      </c>
      <c r="KV48" s="9">
        <f>KU47*1</f>
        <v>0</v>
      </c>
      <c r="KY48" s="9">
        <f>KX47*0.25</f>
        <v>115.02499999999873</v>
      </c>
      <c r="LA48" s="9">
        <f>KZ47*0.5</f>
        <v>0</v>
      </c>
      <c r="LC48" s="9">
        <f>LB47*0.75</f>
        <v>0</v>
      </c>
      <c r="LE48" s="9">
        <f>LD47*1</f>
        <v>0</v>
      </c>
      <c r="LH48" s="9">
        <f>LG47*0.25</f>
        <v>87.749999999999773</v>
      </c>
      <c r="LJ48" s="9">
        <f>LI47*0.5</f>
        <v>0</v>
      </c>
      <c r="LL48" s="9">
        <f>LK47*0.75</f>
        <v>0</v>
      </c>
      <c r="LN48" s="9">
        <f>LM47*1</f>
        <v>0</v>
      </c>
      <c r="LQ48" s="9">
        <f>LP47*0.25</f>
        <v>113.84999999999945</v>
      </c>
      <c r="LS48" s="9">
        <f>LR47*0.5</f>
        <v>245.10000000000036</v>
      </c>
      <c r="LU48" s="9">
        <f>LT47*0.75</f>
        <v>375.90000000000055</v>
      </c>
      <c r="LW48" s="9">
        <f>LV47*1</f>
        <v>0</v>
      </c>
      <c r="LZ48" s="9">
        <f>LY47*0.25</f>
        <v>54.225000000001273</v>
      </c>
      <c r="MB48" s="9">
        <f>MA47*0.5</f>
        <v>0</v>
      </c>
      <c r="MD48" s="9">
        <f>MC47*0.75</f>
        <v>0</v>
      </c>
      <c r="MF48" s="9">
        <f>ME47*1</f>
        <v>0</v>
      </c>
      <c r="MI48" s="9">
        <f>MH47*0.25</f>
        <v>0</v>
      </c>
      <c r="MK48" s="9">
        <f>MJ47*0.5</f>
        <v>232.20000000000437</v>
      </c>
      <c r="MM48" s="9">
        <f>ML47*0.75</f>
        <v>675.90000000000055</v>
      </c>
      <c r="MO48" s="9">
        <f>MN47*1</f>
        <v>858.49999999999636</v>
      </c>
      <c r="MR48" s="9">
        <f>MQ47*0.25</f>
        <v>61.125000000000455</v>
      </c>
      <c r="MT48" s="9">
        <f>MS47*0.5</f>
        <v>104.5</v>
      </c>
      <c r="MV48" s="9">
        <f>MU47*0.75</f>
        <v>216.375</v>
      </c>
      <c r="MX48" s="9">
        <f>MW47*1</f>
        <v>0</v>
      </c>
      <c r="NA48" s="9">
        <f>MZ47*0.25</f>
        <v>0</v>
      </c>
      <c r="NC48" s="9">
        <f>NB47*0.5</f>
        <v>0</v>
      </c>
      <c r="NE48" s="9">
        <f>ND47*0.75</f>
        <v>948.26250000000164</v>
      </c>
      <c r="NG48" s="9">
        <f>NF47*1</f>
        <v>0</v>
      </c>
      <c r="NH48" s="43"/>
    </row>
    <row r="49" spans="1:372" s="40" customFormat="1" ht="15.75">
      <c r="A49" s="42"/>
      <c r="B49" s="206"/>
      <c r="C49" s="205"/>
      <c r="E49" s="237"/>
      <c r="F49" s="149"/>
      <c r="G49" s="61"/>
      <c r="L49" s="205"/>
      <c r="N49" s="237"/>
      <c r="P49" s="61"/>
      <c r="U49" s="205"/>
      <c r="V49" s="149"/>
      <c r="W49" s="237"/>
      <c r="X49" s="149"/>
      <c r="Y49" s="61"/>
      <c r="Z49" s="149"/>
      <c r="AC49" s="38"/>
      <c r="AD49" s="205"/>
      <c r="AE49" s="149"/>
      <c r="AF49" s="237"/>
      <c r="AG49" s="149"/>
      <c r="AL49" s="38"/>
      <c r="AM49" s="205"/>
      <c r="AN49" s="149"/>
      <c r="AO49" s="237"/>
      <c r="AP49" s="149"/>
      <c r="AU49" s="38"/>
      <c r="AV49" s="205"/>
      <c r="AW49" s="149"/>
      <c r="AX49" s="237"/>
      <c r="AY49" s="149"/>
      <c r="BD49" s="38"/>
      <c r="BE49" s="205"/>
      <c r="BF49" s="149"/>
      <c r="BG49" s="237"/>
      <c r="BH49" s="149"/>
      <c r="BM49" s="38"/>
      <c r="BN49" s="205"/>
      <c r="BP49" s="237"/>
      <c r="BV49" s="38"/>
      <c r="BW49" s="205"/>
      <c r="BY49" s="237"/>
      <c r="CE49" s="38"/>
      <c r="CF49" s="205"/>
      <c r="CG49" s="149"/>
      <c r="CH49" s="237"/>
      <c r="CI49" s="149"/>
      <c r="CN49" s="38"/>
      <c r="CO49" s="205"/>
      <c r="CP49" s="149"/>
      <c r="CQ49" s="237"/>
      <c r="CR49" s="149"/>
      <c r="CW49" s="38"/>
      <c r="CX49" s="205"/>
      <c r="CY49" s="149"/>
      <c r="CZ49" s="237"/>
      <c r="DF49" s="38"/>
      <c r="DG49" s="205"/>
      <c r="DH49" s="149"/>
      <c r="DI49" s="237"/>
      <c r="DJ49" s="149"/>
      <c r="DO49" s="38"/>
      <c r="DP49" s="205"/>
      <c r="DQ49" s="149"/>
      <c r="DR49" s="237"/>
      <c r="DX49" s="38"/>
      <c r="DY49" s="205"/>
      <c r="DZ49" s="149"/>
      <c r="EA49" s="237"/>
      <c r="EB49" s="149"/>
      <c r="EG49" s="38"/>
      <c r="EH49" s="205"/>
      <c r="EI49" s="149"/>
      <c r="EJ49" s="237"/>
      <c r="EK49" s="149"/>
      <c r="EP49" s="38"/>
      <c r="EQ49" s="205"/>
      <c r="ER49" s="149"/>
      <c r="ES49" s="237"/>
      <c r="ET49" s="149"/>
      <c r="EY49" s="38"/>
      <c r="EZ49" s="205"/>
      <c r="FA49" s="149"/>
      <c r="FB49" s="237"/>
      <c r="FC49" s="149"/>
      <c r="FH49" s="38"/>
      <c r="FI49" s="205"/>
      <c r="FJ49" s="149"/>
      <c r="FK49" s="237"/>
      <c r="FQ49" s="38"/>
      <c r="FR49" s="205"/>
      <c r="FS49" s="149"/>
      <c r="FT49" s="237"/>
      <c r="FU49" s="149"/>
      <c r="FZ49" s="38"/>
      <c r="GA49" s="205"/>
      <c r="GB49" s="149"/>
      <c r="GC49" s="237"/>
      <c r="GD49" s="149"/>
      <c r="GI49" s="38"/>
      <c r="GJ49" s="205"/>
      <c r="GK49" s="149"/>
      <c r="GL49" s="237"/>
      <c r="GR49" s="38"/>
      <c r="GS49" s="205"/>
      <c r="GT49" s="149"/>
      <c r="GU49" s="237"/>
      <c r="GV49" s="149"/>
      <c r="GX49" s="149"/>
      <c r="GZ49" s="149"/>
      <c r="HB49" s="205"/>
      <c r="HD49" s="237"/>
      <c r="HJ49" s="38"/>
      <c r="HK49" s="205"/>
      <c r="HM49" s="237"/>
      <c r="HS49" s="38"/>
      <c r="HT49" s="205"/>
      <c r="HV49" s="237"/>
      <c r="IB49" s="38"/>
      <c r="IC49" s="205"/>
      <c r="IE49" s="237"/>
      <c r="IL49" s="205"/>
      <c r="IN49" s="237"/>
      <c r="IT49" s="38"/>
      <c r="IU49" s="205"/>
      <c r="IW49" s="237"/>
      <c r="JC49" s="38"/>
      <c r="JD49" s="205"/>
      <c r="JF49" s="237"/>
      <c r="JL49" s="38"/>
      <c r="JM49" s="205"/>
      <c r="JO49" s="237"/>
      <c r="JV49" s="205"/>
      <c r="JX49" s="237"/>
      <c r="KD49" s="38"/>
      <c r="KE49" s="205"/>
      <c r="KG49" s="237"/>
      <c r="KM49" s="38"/>
      <c r="KN49" s="205"/>
      <c r="KP49" s="237"/>
      <c r="KW49" s="205"/>
      <c r="KY49" s="237"/>
      <c r="LF49" s="205"/>
      <c r="LH49" s="237"/>
      <c r="LN49" s="38"/>
      <c r="LO49" s="205"/>
      <c r="LQ49" s="237"/>
      <c r="LW49" s="38"/>
      <c r="LX49" s="205"/>
      <c r="LZ49" s="237"/>
      <c r="MG49" s="205"/>
      <c r="MI49" s="237"/>
      <c r="MO49" s="38"/>
      <c r="MP49" s="205"/>
      <c r="MR49" s="237"/>
      <c r="MX49" s="38"/>
      <c r="MY49" s="205"/>
      <c r="NA49" s="237"/>
      <c r="NG49" s="38"/>
      <c r="NH49" s="205"/>
    </row>
    <row r="50" spans="1:372" ht="18">
      <c r="A50" s="42" t="s">
        <v>6</v>
      </c>
      <c r="B50" s="49"/>
      <c r="D50">
        <v>496.15</v>
      </c>
      <c r="E50" s="1" t="s">
        <v>187</v>
      </c>
      <c r="F50" s="400">
        <v>294.7</v>
      </c>
      <c r="G50" s="1" t="s">
        <v>183</v>
      </c>
      <c r="H50" s="115"/>
      <c r="I50" s="1" t="s">
        <v>184</v>
      </c>
      <c r="J50" s="115"/>
      <c r="K50" s="1" t="s">
        <v>185</v>
      </c>
      <c r="M50">
        <v>260.7</v>
      </c>
      <c r="N50" s="1" t="s">
        <v>187</v>
      </c>
      <c r="O50" s="18">
        <v>215.49999999999989</v>
      </c>
      <c r="P50" s="1" t="s">
        <v>183</v>
      </c>
      <c r="Q50" s="18"/>
      <c r="R50" s="1" t="s">
        <v>184</v>
      </c>
      <c r="S50" s="18"/>
      <c r="T50" s="1" t="s">
        <v>185</v>
      </c>
      <c r="V50" s="18">
        <v>556.15000000000032</v>
      </c>
      <c r="W50" s="1" t="s">
        <v>187</v>
      </c>
      <c r="X50" s="18">
        <v>583.09999999999968</v>
      </c>
      <c r="Y50" s="1" t="s">
        <v>183</v>
      </c>
      <c r="Z50" s="18">
        <v>752.19999999999982</v>
      </c>
      <c r="AA50" s="1" t="s">
        <v>184</v>
      </c>
      <c r="AC50" s="1" t="s">
        <v>185</v>
      </c>
      <c r="AE50" s="18">
        <v>198.60000000000036</v>
      </c>
      <c r="AF50" s="1" t="s">
        <v>187</v>
      </c>
      <c r="AG50" s="18">
        <v>105.59999999999968</v>
      </c>
      <c r="AH50" s="1" t="s">
        <v>183</v>
      </c>
      <c r="AI50" s="18">
        <v>331.40000000000009</v>
      </c>
      <c r="AJ50" s="1" t="s">
        <v>184</v>
      </c>
      <c r="AL50" s="1" t="s">
        <v>185</v>
      </c>
      <c r="AN50" s="18">
        <v>199.19999999999982</v>
      </c>
      <c r="AO50" s="1" t="s">
        <v>187</v>
      </c>
      <c r="AP50" s="18">
        <v>224.69999999999982</v>
      </c>
      <c r="AQ50" s="1" t="s">
        <v>183</v>
      </c>
      <c r="AR50" s="1">
        <v>726.99999999999977</v>
      </c>
      <c r="AS50" s="1" t="s">
        <v>184</v>
      </c>
      <c r="AU50" s="1" t="s">
        <v>185</v>
      </c>
      <c r="AW50" s="18">
        <v>477.49999999999955</v>
      </c>
      <c r="AX50" s="1" t="s">
        <v>187</v>
      </c>
      <c r="AY50" s="18">
        <v>418.29999999999973</v>
      </c>
      <c r="AZ50" s="1" t="s">
        <v>183</v>
      </c>
      <c r="BA50" s="18">
        <v>522.69999999999936</v>
      </c>
      <c r="BB50" s="1" t="s">
        <v>184</v>
      </c>
      <c r="BD50" s="1" t="s">
        <v>185</v>
      </c>
      <c r="BF50" s="18">
        <v>859.14999999999918</v>
      </c>
      <c r="BG50" s="1" t="s">
        <v>187</v>
      </c>
      <c r="BH50" s="18">
        <v>329.40000000000055</v>
      </c>
      <c r="BI50" s="1" t="s">
        <v>183</v>
      </c>
      <c r="BJ50" s="18">
        <v>1133.0999999999995</v>
      </c>
      <c r="BK50" s="1" t="s">
        <v>184</v>
      </c>
      <c r="BM50" s="1" t="s">
        <v>185</v>
      </c>
      <c r="BO50" s="18">
        <v>591.09999999999991</v>
      </c>
      <c r="BP50" s="1" t="s">
        <v>187</v>
      </c>
      <c r="BQ50" s="18">
        <v>281.50000000000045</v>
      </c>
      <c r="BR50" s="1" t="s">
        <v>183</v>
      </c>
      <c r="BS50" s="18">
        <v>465.70000000000073</v>
      </c>
      <c r="BT50" s="1" t="s">
        <v>184</v>
      </c>
      <c r="BV50" s="1" t="s">
        <v>185</v>
      </c>
      <c r="BX50">
        <v>435.75</v>
      </c>
      <c r="BY50" s="1" t="s">
        <v>187</v>
      </c>
      <c r="BZ50" s="401">
        <v>95.600000000000364</v>
      </c>
      <c r="CA50" s="1" t="s">
        <v>183</v>
      </c>
      <c r="CB50" s="18">
        <v>315.10000000000036</v>
      </c>
      <c r="CC50" s="1" t="s">
        <v>184</v>
      </c>
      <c r="CE50" s="1" t="s">
        <v>185</v>
      </c>
      <c r="CG50" s="18">
        <v>493.59999999999854</v>
      </c>
      <c r="CH50" s="1" t="s">
        <v>187</v>
      </c>
      <c r="CI50" s="18"/>
      <c r="CJ50" s="1" t="s">
        <v>183</v>
      </c>
      <c r="CK50" s="18">
        <v>570.20000000000073</v>
      </c>
      <c r="CL50" s="1" t="s">
        <v>184</v>
      </c>
      <c r="CN50" s="1" t="s">
        <v>185</v>
      </c>
      <c r="CP50" s="18">
        <v>177.09999999999854</v>
      </c>
      <c r="CQ50" s="1" t="s">
        <v>187</v>
      </c>
      <c r="CR50" s="18"/>
      <c r="CS50" s="1" t="s">
        <v>183</v>
      </c>
      <c r="CT50" s="18">
        <v>332.5</v>
      </c>
      <c r="CU50" s="1" t="s">
        <v>184</v>
      </c>
      <c r="CW50" s="1" t="s">
        <v>185</v>
      </c>
      <c r="CY50" s="18">
        <v>435.84999999999945</v>
      </c>
      <c r="CZ50" s="1" t="s">
        <v>187</v>
      </c>
      <c r="DA50" s="18">
        <v>321.50000000000182</v>
      </c>
      <c r="DB50" s="1" t="s">
        <v>183</v>
      </c>
      <c r="DC50" s="18">
        <v>195.30000000000018</v>
      </c>
      <c r="DD50" s="1" t="s">
        <v>184</v>
      </c>
      <c r="DF50" s="1" t="s">
        <v>185</v>
      </c>
      <c r="DH50" s="18">
        <v>211.79999999999927</v>
      </c>
      <c r="DI50" s="1" t="s">
        <v>187</v>
      </c>
      <c r="DJ50" s="18"/>
      <c r="DK50" s="1" t="s">
        <v>183</v>
      </c>
      <c r="DL50" s="18">
        <v>222.5</v>
      </c>
      <c r="DM50" s="1" t="s">
        <v>184</v>
      </c>
      <c r="DO50" s="1" t="s">
        <v>185</v>
      </c>
      <c r="DQ50" s="401">
        <v>270.69999999999891</v>
      </c>
      <c r="DR50" s="1" t="s">
        <v>187</v>
      </c>
      <c r="DS50" s="18">
        <v>281.5</v>
      </c>
      <c r="DT50" s="1" t="s">
        <v>183</v>
      </c>
      <c r="DU50" s="18">
        <v>500.79999999999927</v>
      </c>
      <c r="DV50" s="1" t="s">
        <v>184</v>
      </c>
      <c r="DX50" s="1" t="s">
        <v>185</v>
      </c>
      <c r="DZ50" s="18">
        <v>347.90000000000055</v>
      </c>
      <c r="EA50" s="1" t="s">
        <v>187</v>
      </c>
      <c r="EB50" s="18"/>
      <c r="EC50" s="1" t="s">
        <v>183</v>
      </c>
      <c r="ED50" s="18">
        <v>907.84999999999854</v>
      </c>
      <c r="EE50" s="1" t="s">
        <v>184</v>
      </c>
      <c r="EF50" s="18"/>
      <c r="EG50" s="1" t="s">
        <v>185</v>
      </c>
      <c r="EI50" s="401">
        <v>219.30000000000018</v>
      </c>
      <c r="EJ50" s="1" t="s">
        <v>187</v>
      </c>
      <c r="EK50" s="401"/>
      <c r="EL50" s="1" t="s">
        <v>183</v>
      </c>
      <c r="EM50" s="18">
        <v>331.5</v>
      </c>
      <c r="EN50" s="1" t="s">
        <v>184</v>
      </c>
      <c r="EO50" s="18"/>
      <c r="EP50" s="1" t="s">
        <v>185</v>
      </c>
      <c r="ER50" s="18">
        <v>392.29999999999927</v>
      </c>
      <c r="ES50" s="1" t="s">
        <v>187</v>
      </c>
      <c r="ET50" s="18"/>
      <c r="EU50" s="1" t="s">
        <v>183</v>
      </c>
      <c r="EV50" s="18">
        <v>240.70000000000073</v>
      </c>
      <c r="EW50" s="1" t="s">
        <v>184</v>
      </c>
      <c r="EX50" s="18"/>
      <c r="EY50" s="1" t="s">
        <v>185</v>
      </c>
      <c r="FA50" s="401">
        <v>286.699999999998</v>
      </c>
      <c r="FB50" s="1" t="s">
        <v>187</v>
      </c>
      <c r="FC50" s="401">
        <v>171.60000000000218</v>
      </c>
      <c r="FD50" s="1" t="s">
        <v>183</v>
      </c>
      <c r="FE50" s="18">
        <v>516.5</v>
      </c>
      <c r="FF50" s="1" t="s">
        <v>184</v>
      </c>
      <c r="FG50" s="18"/>
      <c r="FH50" s="1" t="s">
        <v>185</v>
      </c>
      <c r="FJ50" s="401">
        <v>275.99999999999818</v>
      </c>
      <c r="FK50" s="1" t="s">
        <v>187</v>
      </c>
      <c r="FL50" s="18">
        <v>710.70000000000073</v>
      </c>
      <c r="FM50" s="1" t="s">
        <v>183</v>
      </c>
      <c r="FN50" s="18">
        <v>563.600000000004</v>
      </c>
      <c r="FO50" s="1" t="s">
        <v>184</v>
      </c>
      <c r="FP50" s="18"/>
      <c r="FQ50" s="1" t="s">
        <v>185</v>
      </c>
      <c r="FS50" s="401">
        <v>553.69999999999709</v>
      </c>
      <c r="FT50" s="1" t="s">
        <v>187</v>
      </c>
      <c r="FU50" s="401"/>
      <c r="FV50" s="1" t="s">
        <v>183</v>
      </c>
      <c r="FW50" s="18">
        <v>80.30000000000291</v>
      </c>
      <c r="FX50" s="1" t="s">
        <v>184</v>
      </c>
      <c r="FY50" s="18"/>
      <c r="FZ50" s="1" t="s">
        <v>185</v>
      </c>
      <c r="GB50" s="18">
        <v>156.19999999999982</v>
      </c>
      <c r="GC50" s="1" t="s">
        <v>187</v>
      </c>
      <c r="GD50" s="18"/>
      <c r="GE50" s="1" t="s">
        <v>183</v>
      </c>
      <c r="GF50" s="18">
        <v>88.69999999999709</v>
      </c>
      <c r="GG50" s="1" t="s">
        <v>184</v>
      </c>
      <c r="GH50" s="18"/>
      <c r="GI50" s="1" t="s">
        <v>185</v>
      </c>
      <c r="GK50" s="401">
        <v>2078.2499999999964</v>
      </c>
      <c r="GL50" s="1" t="s">
        <v>187</v>
      </c>
      <c r="GM50" s="18">
        <v>787.40000000000146</v>
      </c>
      <c r="GN50" s="1" t="s">
        <v>183</v>
      </c>
      <c r="GO50" s="18">
        <v>2795.8999999999996</v>
      </c>
      <c r="GP50" s="1" t="s">
        <v>184</v>
      </c>
      <c r="GQ50" s="18"/>
      <c r="GR50" s="1" t="s">
        <v>185</v>
      </c>
      <c r="GT50" s="401">
        <v>357.79999999999563</v>
      </c>
      <c r="GU50" s="1" t="s">
        <v>187</v>
      </c>
      <c r="GV50" s="401"/>
      <c r="GW50" s="1" t="s">
        <v>183</v>
      </c>
      <c r="GX50" s="401"/>
      <c r="GY50" s="1" t="s">
        <v>184</v>
      </c>
      <c r="GZ50" s="401"/>
      <c r="HA50" s="1" t="s">
        <v>185</v>
      </c>
      <c r="HC50" s="18">
        <v>383.29999999999927</v>
      </c>
      <c r="HD50" s="1" t="s">
        <v>187</v>
      </c>
      <c r="HE50" s="18">
        <v>665.99999999999909</v>
      </c>
      <c r="HF50" s="1" t="s">
        <v>183</v>
      </c>
      <c r="HG50" s="18">
        <v>124.59999999999854</v>
      </c>
      <c r="HH50" s="1" t="s">
        <v>184</v>
      </c>
      <c r="HI50" s="18"/>
      <c r="HJ50" s="1" t="s">
        <v>185</v>
      </c>
      <c r="HL50" s="401">
        <v>768.04999999999563</v>
      </c>
      <c r="HM50" s="1" t="s">
        <v>187</v>
      </c>
      <c r="HN50" s="401"/>
      <c r="HO50" s="1" t="s">
        <v>183</v>
      </c>
      <c r="HP50" s="18">
        <v>475.59999999999673</v>
      </c>
      <c r="HQ50" s="1" t="s">
        <v>184</v>
      </c>
      <c r="HR50" s="18"/>
      <c r="HS50" s="1" t="s">
        <v>185</v>
      </c>
      <c r="HU50" s="401">
        <v>3370.3500000000004</v>
      </c>
      <c r="HV50" s="1" t="s">
        <v>187</v>
      </c>
      <c r="HW50" s="18">
        <v>3683.7999999999993</v>
      </c>
      <c r="HX50" s="1" t="s">
        <v>183</v>
      </c>
      <c r="HY50" s="18">
        <v>3003.2999999999738</v>
      </c>
      <c r="HZ50" s="1" t="s">
        <v>184</v>
      </c>
      <c r="IA50" s="18"/>
      <c r="IB50" s="1" t="s">
        <v>185</v>
      </c>
      <c r="ID50" s="401">
        <v>407.20000000000618</v>
      </c>
      <c r="IE50" s="1" t="s">
        <v>187</v>
      </c>
      <c r="IF50" s="401"/>
      <c r="IG50" s="1" t="s">
        <v>183</v>
      </c>
      <c r="IH50" s="401"/>
      <c r="II50" s="1" t="s">
        <v>184</v>
      </c>
      <c r="IJ50" s="401"/>
      <c r="IK50" s="1" t="s">
        <v>185</v>
      </c>
      <c r="IM50" s="18">
        <v>124.50000000000182</v>
      </c>
      <c r="IN50" s="1" t="s">
        <v>187</v>
      </c>
      <c r="IO50" s="18"/>
      <c r="IP50" s="1" t="s">
        <v>183</v>
      </c>
      <c r="IQ50" s="18">
        <v>146.5</v>
      </c>
      <c r="IR50" s="1" t="s">
        <v>184</v>
      </c>
      <c r="IS50" s="18"/>
      <c r="IT50" s="1" t="s">
        <v>185</v>
      </c>
      <c r="IV50" s="401">
        <v>269.00000000001091</v>
      </c>
      <c r="IW50" s="1" t="s">
        <v>187</v>
      </c>
      <c r="IX50" s="18">
        <v>358.90000000000009</v>
      </c>
      <c r="IY50" s="1" t="s">
        <v>183</v>
      </c>
      <c r="IZ50" s="18">
        <v>75.399999999997817</v>
      </c>
      <c r="JA50" s="1" t="s">
        <v>184</v>
      </c>
      <c r="JB50" s="18"/>
      <c r="JC50" s="1" t="s">
        <v>185</v>
      </c>
      <c r="JE50" s="401">
        <v>293.10000000000946</v>
      </c>
      <c r="JF50" s="1" t="s">
        <v>187</v>
      </c>
      <c r="JG50" s="401">
        <v>400.50000000000182</v>
      </c>
      <c r="JH50" s="1" t="s">
        <v>183</v>
      </c>
      <c r="JI50" s="18">
        <v>270.19999999999709</v>
      </c>
      <c r="JJ50" s="1" t="s">
        <v>184</v>
      </c>
      <c r="JK50" s="18"/>
      <c r="JL50" s="1" t="s">
        <v>185</v>
      </c>
      <c r="JN50" s="401">
        <v>420.60000000000946</v>
      </c>
      <c r="JO50" s="1" t="s">
        <v>187</v>
      </c>
      <c r="JP50" s="401"/>
      <c r="JQ50" s="1" t="s">
        <v>183</v>
      </c>
      <c r="JR50" s="401"/>
      <c r="JS50" s="1" t="s">
        <v>184</v>
      </c>
      <c r="JT50" s="401"/>
      <c r="JU50" s="1" t="s">
        <v>185</v>
      </c>
      <c r="JW50">
        <v>2247.1999999999998</v>
      </c>
      <c r="JX50" s="1" t="s">
        <v>187</v>
      </c>
      <c r="JY50" s="18">
        <v>1576.5</v>
      </c>
      <c r="JZ50" s="1" t="s">
        <v>183</v>
      </c>
      <c r="KA50" s="18">
        <v>3379.1000000000222</v>
      </c>
      <c r="KB50" s="1" t="s">
        <v>184</v>
      </c>
      <c r="KC50" s="18">
        <v>2953.049999999992</v>
      </c>
      <c r="KD50" s="1" t="s">
        <v>185</v>
      </c>
      <c r="KF50" s="18">
        <v>152.30000000000999</v>
      </c>
      <c r="KG50" s="1" t="s">
        <v>187</v>
      </c>
      <c r="KH50" s="401">
        <v>1.5000000000009095</v>
      </c>
      <c r="KI50" s="1" t="s">
        <v>183</v>
      </c>
      <c r="KJ50" s="18">
        <v>185.09999999999491</v>
      </c>
      <c r="KK50" s="1" t="s">
        <v>184</v>
      </c>
      <c r="KL50" s="18"/>
      <c r="KM50" s="1" t="s">
        <v>185</v>
      </c>
      <c r="KO50" s="401">
        <v>434.50000000001455</v>
      </c>
      <c r="KP50" s="1" t="s">
        <v>187</v>
      </c>
      <c r="KQ50" s="401"/>
      <c r="KR50" s="1" t="s">
        <v>183</v>
      </c>
      <c r="KS50" s="401"/>
      <c r="KT50" s="1" t="s">
        <v>184</v>
      </c>
      <c r="KU50" s="401"/>
      <c r="KV50" s="1" t="s">
        <v>185</v>
      </c>
      <c r="KX50" s="18">
        <v>245.6000000000131</v>
      </c>
      <c r="KY50" s="1" t="s">
        <v>187</v>
      </c>
      <c r="KZ50" s="18"/>
      <c r="LA50" s="1" t="s">
        <v>183</v>
      </c>
      <c r="LB50" s="18"/>
      <c r="LC50" s="1" t="s">
        <v>184</v>
      </c>
      <c r="LD50" s="18"/>
      <c r="LE50" s="1" t="s">
        <v>185</v>
      </c>
      <c r="LG50" s="232">
        <v>137.80000000000018</v>
      </c>
      <c r="LH50" s="1" t="s">
        <v>187</v>
      </c>
      <c r="LI50" s="232"/>
      <c r="LJ50" s="1" t="s">
        <v>183</v>
      </c>
      <c r="LK50" s="232"/>
      <c r="LL50" s="1" t="s">
        <v>184</v>
      </c>
      <c r="LM50" s="18"/>
      <c r="LN50" s="1" t="s">
        <v>185</v>
      </c>
      <c r="LP50" s="18">
        <v>266.70000000001164</v>
      </c>
      <c r="LQ50" s="1" t="s">
        <v>187</v>
      </c>
      <c r="LR50" s="18">
        <v>250.19999999999982</v>
      </c>
      <c r="LS50" s="1" t="s">
        <v>183</v>
      </c>
      <c r="LT50" s="18">
        <v>623.54999999999927</v>
      </c>
      <c r="LU50" s="1" t="s">
        <v>184</v>
      </c>
      <c r="LV50" s="18"/>
      <c r="LW50" s="1" t="s">
        <v>185</v>
      </c>
      <c r="LY50" s="18">
        <v>366.60000000000946</v>
      </c>
      <c r="LZ50" s="1" t="s">
        <v>187</v>
      </c>
      <c r="MA50" s="18"/>
      <c r="MB50" s="1" t="s">
        <v>183</v>
      </c>
      <c r="MC50" s="18"/>
      <c r="MD50" s="1" t="s">
        <v>184</v>
      </c>
      <c r="ME50" s="18"/>
      <c r="MF50" s="1" t="s">
        <v>185</v>
      </c>
      <c r="MH50">
        <v>740.4</v>
      </c>
      <c r="MI50" s="1" t="s">
        <v>187</v>
      </c>
      <c r="MJ50" s="74">
        <v>720.80000000001746</v>
      </c>
      <c r="MK50" s="1" t="s">
        <v>183</v>
      </c>
      <c r="ML50" s="18">
        <v>783.5</v>
      </c>
      <c r="MM50" s="1" t="s">
        <v>184</v>
      </c>
      <c r="MN50" s="18">
        <v>1007.2999999999956</v>
      </c>
      <c r="MO50" s="1" t="s">
        <v>185</v>
      </c>
      <c r="MQ50">
        <v>123.49999999999272</v>
      </c>
      <c r="MR50" s="1" t="s">
        <v>187</v>
      </c>
      <c r="MS50" s="18">
        <v>275.5</v>
      </c>
      <c r="MT50" s="1" t="s">
        <v>183</v>
      </c>
      <c r="MU50">
        <v>212.49999999999636</v>
      </c>
      <c r="MV50" s="1" t="s">
        <v>184</v>
      </c>
      <c r="MX50" s="1" t="s">
        <v>185</v>
      </c>
      <c r="NA50" s="1" t="s">
        <v>187</v>
      </c>
      <c r="NC50" s="1" t="s">
        <v>183</v>
      </c>
      <c r="ND50" s="402">
        <v>1481.3499999999985</v>
      </c>
      <c r="NE50" s="1" t="s">
        <v>184</v>
      </c>
      <c r="NF50" s="402"/>
      <c r="NG50" s="1" t="s">
        <v>185</v>
      </c>
      <c r="NH50" s="43"/>
    </row>
    <row r="51" spans="1:372" ht="18">
      <c r="A51" s="403" t="s">
        <v>3664</v>
      </c>
      <c r="B51" s="49">
        <f>SUM(D51:AAP51)</f>
        <v>32373.987499999988</v>
      </c>
      <c r="D51"/>
      <c r="E51" s="9">
        <f>D50*0.25</f>
        <v>124.03749999999999</v>
      </c>
      <c r="F51" s="18"/>
      <c r="G51" s="9">
        <f>F50*0.5</f>
        <v>147.35</v>
      </c>
      <c r="I51" s="9">
        <f>H50*0.75</f>
        <v>0</v>
      </c>
      <c r="K51" s="9">
        <f>J50*1</f>
        <v>0</v>
      </c>
      <c r="N51" s="9">
        <f>M50*0.25</f>
        <v>65.174999999999997</v>
      </c>
      <c r="P51" s="9">
        <f>O50*0.5</f>
        <v>107.74999999999994</v>
      </c>
      <c r="R51" s="9">
        <f>Q50*0.75</f>
        <v>0</v>
      </c>
      <c r="T51" s="9">
        <f>S50*1</f>
        <v>0</v>
      </c>
      <c r="V51" s="18"/>
      <c r="W51" s="9">
        <f>V50*0.25</f>
        <v>139.03750000000008</v>
      </c>
      <c r="Y51" s="9">
        <f>X50*0.5</f>
        <v>291.54999999999984</v>
      </c>
      <c r="Z51" s="18"/>
      <c r="AA51" s="9">
        <f>Z50*0.75</f>
        <v>564.14999999999986</v>
      </c>
      <c r="AC51" s="9">
        <f>AB50*1</f>
        <v>0</v>
      </c>
      <c r="AE51" s="18"/>
      <c r="AF51" s="9">
        <f>AE50*0.25</f>
        <v>49.650000000000091</v>
      </c>
      <c r="AH51" s="9">
        <f>AG50*0.5</f>
        <v>52.799999999999841</v>
      </c>
      <c r="AJ51" s="9">
        <f>AI50*0.75</f>
        <v>248.55000000000007</v>
      </c>
      <c r="AL51" s="9">
        <f>AK50*1</f>
        <v>0</v>
      </c>
      <c r="AN51" s="18"/>
      <c r="AO51" s="9">
        <f>AN50*0.25</f>
        <v>49.799999999999955</v>
      </c>
      <c r="AQ51" s="9">
        <f>AP50*0.5</f>
        <v>112.34999999999991</v>
      </c>
      <c r="AS51" s="9">
        <f>AR50*0.75</f>
        <v>545.24999999999977</v>
      </c>
      <c r="AU51" s="9">
        <f>AT50*1</f>
        <v>0</v>
      </c>
      <c r="AW51" s="18"/>
      <c r="AX51" s="9">
        <f>AW50*0.25</f>
        <v>119.37499999999989</v>
      </c>
      <c r="AZ51" s="9">
        <f>AY50*0.5</f>
        <v>209.14999999999986</v>
      </c>
      <c r="BB51" s="9">
        <f>BA50*0.75</f>
        <v>392.02499999999952</v>
      </c>
      <c r="BD51" s="9">
        <f>BC50*1</f>
        <v>0</v>
      </c>
      <c r="BF51" s="18"/>
      <c r="BG51" s="9">
        <f>BF50*0.25</f>
        <v>214.7874999999998</v>
      </c>
      <c r="BH51" s="18"/>
      <c r="BI51" s="9">
        <f>BH50*0.5</f>
        <v>164.70000000000027</v>
      </c>
      <c r="BK51" s="9">
        <f>BJ50*0.75</f>
        <v>849.82499999999959</v>
      </c>
      <c r="BM51" s="9">
        <f>BL50*1</f>
        <v>0</v>
      </c>
      <c r="BP51" s="9">
        <f>BO50*0.25</f>
        <v>147.77499999999998</v>
      </c>
      <c r="BR51" s="9">
        <f>BQ50*0.5</f>
        <v>140.75000000000023</v>
      </c>
      <c r="BT51" s="9">
        <f>BS50*0.75</f>
        <v>349.27500000000055</v>
      </c>
      <c r="BV51" s="9">
        <f>BU50*1</f>
        <v>0</v>
      </c>
      <c r="BY51" s="9">
        <f>BX50*0.25</f>
        <v>108.9375</v>
      </c>
      <c r="CA51" s="9">
        <f>BZ50*0.5</f>
        <v>47.800000000000182</v>
      </c>
      <c r="CC51" s="9">
        <f>CB50*0.75</f>
        <v>236.32500000000027</v>
      </c>
      <c r="CE51" s="9">
        <f t="shared" ref="CE51" si="84">CD50*1</f>
        <v>0</v>
      </c>
      <c r="CG51" s="18"/>
      <c r="CH51" s="9">
        <f>CG50*0.25</f>
        <v>123.39999999999964</v>
      </c>
      <c r="CI51" s="18"/>
      <c r="CJ51" s="9">
        <f>CI50*0.5</f>
        <v>0</v>
      </c>
      <c r="CL51" s="9">
        <f>CK50*0.75</f>
        <v>427.65000000000055</v>
      </c>
      <c r="CN51" s="9">
        <f t="shared" ref="CN51" si="85">CM50*1</f>
        <v>0</v>
      </c>
      <c r="CP51" s="18"/>
      <c r="CQ51" s="9">
        <f>CP50*0.25</f>
        <v>44.274999999999636</v>
      </c>
      <c r="CR51" s="18"/>
      <c r="CS51" s="9">
        <f>CR50*0.5</f>
        <v>0</v>
      </c>
      <c r="CU51" s="9">
        <f>CT50*0.75</f>
        <v>249.375</v>
      </c>
      <c r="CW51" s="9">
        <f t="shared" ref="CW51" si="86">CV50*1</f>
        <v>0</v>
      </c>
      <c r="CY51" s="18"/>
      <c r="CZ51" s="9">
        <f>CY50*0.25</f>
        <v>108.96249999999986</v>
      </c>
      <c r="DB51" s="9">
        <f>DA50*0.5</f>
        <v>160.75000000000091</v>
      </c>
      <c r="DD51" s="9">
        <f>DC50*0.75</f>
        <v>146.47500000000014</v>
      </c>
      <c r="DF51" s="9">
        <f t="shared" ref="DF51" si="87">DE50*1</f>
        <v>0</v>
      </c>
      <c r="DH51" s="18"/>
      <c r="DI51" s="9">
        <f>DH50*0.25</f>
        <v>52.949999999999818</v>
      </c>
      <c r="DJ51" s="18"/>
      <c r="DK51" s="9">
        <f>DJ50*0.5</f>
        <v>0</v>
      </c>
      <c r="DM51" s="9">
        <f>DL50*0.75</f>
        <v>166.875</v>
      </c>
      <c r="DO51" s="9">
        <f t="shared" ref="DO51" si="88">DN50*1</f>
        <v>0</v>
      </c>
      <c r="DQ51" s="18"/>
      <c r="DR51" s="9">
        <f>DQ50*0.25</f>
        <v>67.674999999999727</v>
      </c>
      <c r="DT51" s="9">
        <f>DS50*0.5</f>
        <v>140.75</v>
      </c>
      <c r="DV51" s="9">
        <f>DU50*0.75</f>
        <v>375.59999999999945</v>
      </c>
      <c r="DX51" s="9">
        <f t="shared" ref="DX51" si="89">DW50*1</f>
        <v>0</v>
      </c>
      <c r="DZ51" s="18"/>
      <c r="EA51" s="9">
        <f>DZ50*0.25</f>
        <v>86.975000000000136</v>
      </c>
      <c r="EB51" s="18"/>
      <c r="EC51" s="9">
        <f>EB50*0.5</f>
        <v>0</v>
      </c>
      <c r="EE51" s="9">
        <f>ED50*0.75</f>
        <v>680.88749999999891</v>
      </c>
      <c r="EG51" s="9">
        <f>EF50*1</f>
        <v>0</v>
      </c>
      <c r="EI51" s="18"/>
      <c r="EJ51" s="9">
        <f>EI50*0.25</f>
        <v>54.825000000000045</v>
      </c>
      <c r="EK51" s="18"/>
      <c r="EL51" s="9">
        <f>EK50*0.5</f>
        <v>0</v>
      </c>
      <c r="EN51" s="9">
        <f>EM50*0.75</f>
        <v>248.625</v>
      </c>
      <c r="EP51" s="9">
        <f>EO50*1</f>
        <v>0</v>
      </c>
      <c r="ER51" s="18"/>
      <c r="ES51" s="9">
        <f>ER50*0.25</f>
        <v>98.074999999999818</v>
      </c>
      <c r="ET51" s="18"/>
      <c r="EU51" s="9">
        <f>ET50*0.5</f>
        <v>0</v>
      </c>
      <c r="EW51" s="9">
        <f>EV50*0.75</f>
        <v>180.52500000000055</v>
      </c>
      <c r="EY51" s="9">
        <f>EX50*1</f>
        <v>0</v>
      </c>
      <c r="FA51" s="18"/>
      <c r="FB51" s="9">
        <f>FA50*0.25</f>
        <v>71.6749999999995</v>
      </c>
      <c r="FC51" s="18"/>
      <c r="FD51" s="9">
        <f>FC50*0.5</f>
        <v>85.800000000001091</v>
      </c>
      <c r="FF51" s="9">
        <f>FE50*0.75</f>
        <v>387.375</v>
      </c>
      <c r="FH51" s="9">
        <f>FG50*1</f>
        <v>0</v>
      </c>
      <c r="FJ51" s="18"/>
      <c r="FK51" s="9">
        <f>FJ50*0.25</f>
        <v>68.999999999999545</v>
      </c>
      <c r="FM51" s="9">
        <f>FL50*0.5</f>
        <v>355.35000000000036</v>
      </c>
      <c r="FO51" s="9">
        <f>FN50*0.75</f>
        <v>422.700000000003</v>
      </c>
      <c r="FQ51" s="9">
        <f>FP50*1</f>
        <v>0</v>
      </c>
      <c r="FS51" s="18"/>
      <c r="FT51" s="9">
        <f>FS50*0.25</f>
        <v>138.42499999999927</v>
      </c>
      <c r="FU51" s="18"/>
      <c r="FV51" s="9">
        <f>FU50*0.5</f>
        <v>0</v>
      </c>
      <c r="FX51" s="9">
        <f>FW50*0.75</f>
        <v>60.225000000002183</v>
      </c>
      <c r="FZ51" s="9">
        <f>FY50*1</f>
        <v>0</v>
      </c>
      <c r="GB51" s="18"/>
      <c r="GC51" s="9">
        <f>GB50*0.25</f>
        <v>39.049999999999955</v>
      </c>
      <c r="GD51" s="18"/>
      <c r="GE51" s="9">
        <f>GD50*0.5</f>
        <v>0</v>
      </c>
      <c r="GG51" s="9">
        <f>GF50*0.75</f>
        <v>66.524999999997817</v>
      </c>
      <c r="GI51" s="9">
        <f>GH50*1</f>
        <v>0</v>
      </c>
      <c r="GK51" s="18"/>
      <c r="GL51" s="9">
        <f>GK50*0.25</f>
        <v>519.56249999999909</v>
      </c>
      <c r="GN51" s="9">
        <f>GM50*0.5</f>
        <v>393.70000000000073</v>
      </c>
      <c r="GP51" s="9">
        <f>GO50*0.75</f>
        <v>2096.9249999999997</v>
      </c>
      <c r="GR51" s="9">
        <f>GQ50*1</f>
        <v>0</v>
      </c>
      <c r="GT51" s="18"/>
      <c r="GU51" s="9">
        <f>GT50*0.25</f>
        <v>89.449999999998909</v>
      </c>
      <c r="GV51" s="18"/>
      <c r="GW51" s="9">
        <f>GV50*0.5</f>
        <v>0</v>
      </c>
      <c r="GX51" s="18"/>
      <c r="GY51" s="9">
        <f>GX50*0.75</f>
        <v>0</v>
      </c>
      <c r="GZ51" s="18"/>
      <c r="HA51" s="9">
        <f>GZ50*1</f>
        <v>0</v>
      </c>
      <c r="HD51" s="9">
        <f>HC50*0.25</f>
        <v>95.824999999999818</v>
      </c>
      <c r="HF51" s="9">
        <f>HE50*0.5</f>
        <v>332.99999999999955</v>
      </c>
      <c r="HH51" s="9">
        <f>HG50*0.75</f>
        <v>93.449999999998909</v>
      </c>
      <c r="HJ51" s="9">
        <f>HI50*1</f>
        <v>0</v>
      </c>
      <c r="HM51" s="9">
        <f>HL50*0.25</f>
        <v>192.01249999999891</v>
      </c>
      <c r="HO51" s="9">
        <f>HN50*0.5</f>
        <v>0</v>
      </c>
      <c r="HQ51" s="9">
        <f>HP50*0.75</f>
        <v>356.69999999999754</v>
      </c>
      <c r="HS51" s="9">
        <f>HR50*1</f>
        <v>0</v>
      </c>
      <c r="HV51" s="9">
        <f>HU50*0.25</f>
        <v>842.58750000000009</v>
      </c>
      <c r="HX51" s="9">
        <f>HW50*0.5</f>
        <v>1841.8999999999996</v>
      </c>
      <c r="HZ51" s="9">
        <f>HY50*0.75</f>
        <v>2252.4749999999804</v>
      </c>
      <c r="IB51" s="9">
        <f>IA50*1</f>
        <v>0</v>
      </c>
      <c r="IE51" s="9">
        <f>ID50*0.25</f>
        <v>101.80000000000155</v>
      </c>
      <c r="IG51" s="9">
        <f>IF50*0.5</f>
        <v>0</v>
      </c>
      <c r="II51" s="9">
        <f>IH50*0.75</f>
        <v>0</v>
      </c>
      <c r="IK51" s="9">
        <f>IJ50*1</f>
        <v>0</v>
      </c>
      <c r="IN51" s="9">
        <f>IM50*0.25</f>
        <v>31.125000000000455</v>
      </c>
      <c r="IP51" s="9">
        <f>IO50*0.5</f>
        <v>0</v>
      </c>
      <c r="IR51" s="9">
        <f>IQ50*0.75</f>
        <v>109.875</v>
      </c>
      <c r="IT51" s="9">
        <f>IS50*1</f>
        <v>0</v>
      </c>
      <c r="IW51" s="9">
        <f>IV50*0.25</f>
        <v>67.250000000002728</v>
      </c>
      <c r="IY51" s="9">
        <f>IX50*0.5</f>
        <v>179.45000000000005</v>
      </c>
      <c r="JA51" s="9">
        <f>IZ50*0.75</f>
        <v>56.549999999998363</v>
      </c>
      <c r="JC51" s="9">
        <f>JB50*1</f>
        <v>0</v>
      </c>
      <c r="JF51" s="9">
        <f>JE50*0.25</f>
        <v>73.275000000002365</v>
      </c>
      <c r="JH51" s="9">
        <f>JG50*0.5</f>
        <v>200.25000000000091</v>
      </c>
      <c r="JJ51" s="9">
        <f>JI50*0.75</f>
        <v>202.64999999999782</v>
      </c>
      <c r="JL51" s="9">
        <f>JK50*1</f>
        <v>0</v>
      </c>
      <c r="JO51" s="9">
        <f>JN50*0.25</f>
        <v>105.15000000000236</v>
      </c>
      <c r="JQ51" s="9">
        <f>JP50*0.5</f>
        <v>0</v>
      </c>
      <c r="JS51" s="9">
        <f>JR50*0.75</f>
        <v>0</v>
      </c>
      <c r="JU51" s="9">
        <f>JT50*1</f>
        <v>0</v>
      </c>
      <c r="JX51" s="9">
        <f>JW50*0.25</f>
        <v>561.79999999999995</v>
      </c>
      <c r="JZ51" s="9">
        <f>JY50*0.5</f>
        <v>788.25</v>
      </c>
      <c r="KB51" s="9">
        <f>KA50*0.75</f>
        <v>2534.3250000000166</v>
      </c>
      <c r="KD51" s="9">
        <f>KC50*1</f>
        <v>2953.049999999992</v>
      </c>
      <c r="KG51" s="9">
        <f>KF50*0.25</f>
        <v>38.075000000002497</v>
      </c>
      <c r="KI51" s="9">
        <f>KH50*0.5</f>
        <v>0.75000000000045475</v>
      </c>
      <c r="KK51" s="9">
        <f>KJ50*0.75</f>
        <v>138.82499999999618</v>
      </c>
      <c r="KM51" s="9">
        <f>KL50*1</f>
        <v>0</v>
      </c>
      <c r="KP51" s="9">
        <f>KO50*0.25</f>
        <v>108.62500000000364</v>
      </c>
      <c r="KR51" s="9">
        <f>KQ50*0.5</f>
        <v>0</v>
      </c>
      <c r="KT51" s="9">
        <f>KS50*0.75</f>
        <v>0</v>
      </c>
      <c r="KV51" s="9">
        <f>KU50*1</f>
        <v>0</v>
      </c>
      <c r="KY51" s="9">
        <f>KX50*0.25</f>
        <v>61.400000000003274</v>
      </c>
      <c r="LA51" s="9">
        <f>KZ50*0.5</f>
        <v>0</v>
      </c>
      <c r="LC51" s="9">
        <f>LB50*0.75</f>
        <v>0</v>
      </c>
      <c r="LE51" s="9">
        <f>LD50*1</f>
        <v>0</v>
      </c>
      <c r="LH51" s="9">
        <f>LG50*0.25</f>
        <v>34.450000000000045</v>
      </c>
      <c r="LJ51" s="9">
        <f>LI50*0.5</f>
        <v>0</v>
      </c>
      <c r="LL51" s="9">
        <f>LK50*0.75</f>
        <v>0</v>
      </c>
      <c r="LN51" s="9">
        <f>LM50*1</f>
        <v>0</v>
      </c>
      <c r="LQ51" s="9">
        <f>LP50*0.25</f>
        <v>66.67500000000291</v>
      </c>
      <c r="LS51" s="9">
        <f>LR50*0.5</f>
        <v>125.09999999999991</v>
      </c>
      <c r="LU51" s="9">
        <f>LT50*0.75</f>
        <v>467.66249999999945</v>
      </c>
      <c r="LW51" s="9">
        <f>LV50*1</f>
        <v>0</v>
      </c>
      <c r="LZ51" s="9">
        <f>LY50*0.25</f>
        <v>91.650000000002365</v>
      </c>
      <c r="MB51" s="9">
        <f>MA50*0.5</f>
        <v>0</v>
      </c>
      <c r="MD51" s="9">
        <f>MC50*0.75</f>
        <v>0</v>
      </c>
      <c r="MF51" s="9">
        <f>ME50*1</f>
        <v>0</v>
      </c>
      <c r="MI51" s="9">
        <f>MH50*0.25</f>
        <v>185.1</v>
      </c>
      <c r="MK51" s="9">
        <f>MJ50*0.5</f>
        <v>360.40000000000873</v>
      </c>
      <c r="MM51" s="9">
        <f>ML50*0.75</f>
        <v>587.625</v>
      </c>
      <c r="MO51" s="9">
        <f>MN50*1</f>
        <v>1007.2999999999956</v>
      </c>
      <c r="MR51" s="9">
        <f>MQ50*0.25</f>
        <v>30.874999999998181</v>
      </c>
      <c r="MT51" s="9">
        <f>MS50*0.5</f>
        <v>137.75</v>
      </c>
      <c r="MV51" s="9">
        <f>MU50*0.75</f>
        <v>159.37499999999727</v>
      </c>
      <c r="MX51" s="9">
        <f>MW50*1</f>
        <v>0</v>
      </c>
      <c r="NA51" s="9">
        <f>MZ50*0.25</f>
        <v>0</v>
      </c>
      <c r="NC51" s="9">
        <f>NB50*0.5</f>
        <v>0</v>
      </c>
      <c r="NE51" s="9">
        <f>ND50*0.75</f>
        <v>1111.0124999999989</v>
      </c>
      <c r="NG51" s="9">
        <f>NF50*1</f>
        <v>0</v>
      </c>
      <c r="NH51" s="43"/>
    </row>
    <row r="52" spans="1:372" s="40" customFormat="1" ht="18">
      <c r="A52" s="403"/>
      <c r="B52" s="49"/>
      <c r="C52" s="43"/>
      <c r="D52"/>
      <c r="E52" s="9"/>
      <c r="F52" s="18"/>
      <c r="G52" s="9"/>
      <c r="H52"/>
      <c r="I52" s="9"/>
      <c r="J52"/>
      <c r="K52" s="9"/>
      <c r="L52" s="43"/>
      <c r="M52"/>
      <c r="N52" s="9"/>
      <c r="O52"/>
      <c r="P52" s="9"/>
      <c r="Q52"/>
      <c r="R52" s="9"/>
      <c r="S52"/>
      <c r="T52" s="9"/>
      <c r="U52" s="43"/>
      <c r="V52" s="18"/>
      <c r="W52" s="9"/>
      <c r="X52"/>
      <c r="Y52" s="9"/>
      <c r="Z52" s="18"/>
      <c r="AA52" s="9"/>
      <c r="AC52" s="38"/>
      <c r="AD52" s="43"/>
      <c r="AE52" s="18"/>
      <c r="AF52" s="9"/>
      <c r="AG52"/>
      <c r="AH52" s="9"/>
      <c r="AI52"/>
      <c r="AJ52" s="9"/>
      <c r="AL52" s="38"/>
      <c r="AM52" s="43"/>
      <c r="AN52" s="18"/>
      <c r="AO52" s="9"/>
      <c r="AP52"/>
      <c r="AQ52" s="9"/>
      <c r="AR52"/>
      <c r="AS52" s="9"/>
      <c r="AU52" s="38"/>
      <c r="AV52" s="43"/>
      <c r="AW52" s="18"/>
      <c r="AX52" s="9"/>
      <c r="AY52" s="18"/>
      <c r="AZ52" s="9"/>
      <c r="BA52"/>
      <c r="BB52" s="9"/>
      <c r="BD52" s="38"/>
      <c r="BE52" s="43"/>
      <c r="BF52" s="18"/>
      <c r="BG52" s="9"/>
      <c r="BH52" s="18"/>
      <c r="BI52" s="9"/>
      <c r="BJ52"/>
      <c r="BK52" s="9"/>
      <c r="BM52" s="38"/>
      <c r="BN52" s="43"/>
      <c r="BO52"/>
      <c r="BP52" s="9"/>
      <c r="BQ52"/>
      <c r="BR52" s="9"/>
      <c r="BS52"/>
      <c r="BT52" s="9"/>
      <c r="BV52" s="38"/>
      <c r="BW52" s="43"/>
      <c r="BX52"/>
      <c r="BY52" s="9"/>
      <c r="BZ52"/>
      <c r="CA52" s="9"/>
      <c r="CB52"/>
      <c r="CC52" s="9"/>
      <c r="CE52" s="38"/>
      <c r="CF52" s="43"/>
      <c r="CG52" s="18"/>
      <c r="CH52" s="9"/>
      <c r="CI52" s="18"/>
      <c r="CJ52" s="9"/>
      <c r="CK52"/>
      <c r="CL52" s="9"/>
      <c r="CN52" s="38"/>
      <c r="CO52" s="43"/>
      <c r="CP52" s="18"/>
      <c r="CQ52" s="9"/>
      <c r="CR52" s="18"/>
      <c r="CS52" s="9"/>
      <c r="CT52"/>
      <c r="CU52" s="9"/>
      <c r="CW52" s="38"/>
      <c r="CX52" s="43"/>
      <c r="CY52" s="18"/>
      <c r="CZ52" s="9"/>
      <c r="DA52"/>
      <c r="DB52" s="9"/>
      <c r="DC52"/>
      <c r="DD52" s="9"/>
      <c r="DF52" s="38"/>
      <c r="DG52" s="43"/>
      <c r="DH52" s="18"/>
      <c r="DI52" s="9"/>
      <c r="DJ52" s="18"/>
      <c r="DK52" s="9"/>
      <c r="DL52"/>
      <c r="DM52" s="9"/>
      <c r="DO52" s="38"/>
      <c r="DP52" s="43"/>
      <c r="DQ52" s="18"/>
      <c r="DR52" s="9"/>
      <c r="DS52"/>
      <c r="DT52" s="9"/>
      <c r="DU52"/>
      <c r="DV52" s="9"/>
      <c r="DX52" s="38"/>
      <c r="DY52" s="43"/>
      <c r="DZ52" s="18"/>
      <c r="EA52" s="9"/>
      <c r="EB52" s="18"/>
      <c r="EC52" s="9"/>
      <c r="ED52"/>
      <c r="EE52" s="9"/>
      <c r="EF52"/>
      <c r="EG52" s="38"/>
      <c r="EH52" s="43"/>
      <c r="EI52" s="18"/>
      <c r="EJ52" s="9"/>
      <c r="EK52" s="18"/>
      <c r="EL52" s="9"/>
      <c r="EM52"/>
      <c r="EN52" s="9"/>
      <c r="EO52"/>
      <c r="EP52" s="38"/>
      <c r="EQ52" s="43"/>
      <c r="ER52" s="18"/>
      <c r="ES52" s="9"/>
      <c r="ET52" s="18"/>
      <c r="EU52" s="9"/>
      <c r="EV52"/>
      <c r="EW52" s="9"/>
      <c r="EX52"/>
      <c r="EY52" s="38"/>
      <c r="EZ52" s="43"/>
      <c r="FA52" s="18"/>
      <c r="FB52" s="9"/>
      <c r="FC52" s="18"/>
      <c r="FD52" s="9"/>
      <c r="FE52"/>
      <c r="FF52" s="9"/>
      <c r="FG52"/>
      <c r="FH52" s="38"/>
      <c r="FI52" s="43"/>
      <c r="FJ52" s="18"/>
      <c r="FK52" s="9"/>
      <c r="FL52"/>
      <c r="FM52" s="9"/>
      <c r="FN52"/>
      <c r="FO52" s="9"/>
      <c r="FP52"/>
      <c r="FQ52" s="38"/>
      <c r="FR52" s="43"/>
      <c r="FS52" s="18"/>
      <c r="FT52" s="9"/>
      <c r="FU52" s="18"/>
      <c r="FV52" s="9"/>
      <c r="FW52"/>
      <c r="FX52" s="9"/>
      <c r="FY52"/>
      <c r="FZ52" s="38"/>
      <c r="GA52" s="43"/>
      <c r="GB52" s="18"/>
      <c r="GC52" s="9"/>
      <c r="GD52" s="18"/>
      <c r="GE52" s="9"/>
      <c r="GF52"/>
      <c r="GG52" s="9"/>
      <c r="GH52"/>
      <c r="GI52" s="38"/>
      <c r="GJ52" s="43"/>
      <c r="GK52" s="18"/>
      <c r="GL52" s="9"/>
      <c r="GM52"/>
      <c r="GN52" s="9"/>
      <c r="GO52"/>
      <c r="GP52" s="9"/>
      <c r="GQ52"/>
      <c r="GR52" s="38"/>
      <c r="GS52" s="43"/>
      <c r="GT52" s="18"/>
      <c r="GU52" s="9"/>
      <c r="GV52" s="18"/>
      <c r="GW52" s="9"/>
      <c r="GX52" s="18"/>
      <c r="GY52" s="9"/>
      <c r="GZ52" s="18"/>
      <c r="HA52" s="9"/>
      <c r="HB52" s="43"/>
      <c r="HC52"/>
      <c r="HD52" s="9"/>
      <c r="HE52"/>
      <c r="HF52" s="9"/>
      <c r="HG52"/>
      <c r="HH52" s="9"/>
      <c r="HI52"/>
      <c r="HJ52" s="38"/>
      <c r="HK52" s="43"/>
      <c r="HL52"/>
      <c r="HM52" s="9"/>
      <c r="HN52"/>
      <c r="HO52" s="9"/>
      <c r="HP52"/>
      <c r="HQ52" s="9"/>
      <c r="HR52"/>
      <c r="HS52" s="38"/>
      <c r="HT52" s="43"/>
      <c r="HU52"/>
      <c r="HV52" s="9"/>
      <c r="HW52"/>
      <c r="HX52" s="9"/>
      <c r="HY52"/>
      <c r="HZ52" s="9"/>
      <c r="IA52"/>
      <c r="IB52" s="38"/>
      <c r="IC52" s="43"/>
      <c r="ID52"/>
      <c r="IE52" s="9"/>
      <c r="IF52"/>
      <c r="IG52" s="9"/>
      <c r="IH52"/>
      <c r="II52" s="9"/>
      <c r="IJ52"/>
      <c r="IK52" s="9"/>
      <c r="IL52" s="43"/>
      <c r="IM52"/>
      <c r="IN52" s="9"/>
      <c r="IO52"/>
      <c r="IP52" s="9"/>
      <c r="IQ52"/>
      <c r="IR52" s="9"/>
      <c r="IS52"/>
      <c r="IT52" s="38"/>
      <c r="IU52" s="43"/>
      <c r="IV52"/>
      <c r="IW52" s="9"/>
      <c r="IX52"/>
      <c r="IY52" s="9"/>
      <c r="IZ52"/>
      <c r="JA52" s="9"/>
      <c r="JB52"/>
      <c r="JC52" s="38"/>
      <c r="JD52" s="43"/>
      <c r="JE52"/>
      <c r="JF52" s="9"/>
      <c r="JG52"/>
      <c r="JH52" s="9"/>
      <c r="JI52"/>
      <c r="JJ52" s="9"/>
      <c r="JK52"/>
      <c r="JL52" s="38"/>
      <c r="JM52" s="43"/>
      <c r="JN52"/>
      <c r="JO52" s="9"/>
      <c r="JP52"/>
      <c r="JQ52" s="9"/>
      <c r="JR52"/>
      <c r="JS52" s="9"/>
      <c r="JT52"/>
      <c r="JU52" s="9"/>
      <c r="JV52" s="43"/>
      <c r="JW52"/>
      <c r="JX52" s="9"/>
      <c r="JY52"/>
      <c r="JZ52" s="9"/>
      <c r="KA52"/>
      <c r="KB52" s="9"/>
      <c r="KC52"/>
      <c r="KD52" s="38"/>
      <c r="KE52" s="43"/>
      <c r="KF52"/>
      <c r="KG52" s="9"/>
      <c r="KH52"/>
      <c r="KI52" s="9"/>
      <c r="KJ52"/>
      <c r="KK52" s="9"/>
      <c r="KL52"/>
      <c r="KM52" s="38"/>
      <c r="KN52" s="43"/>
      <c r="KO52"/>
      <c r="KP52" s="9"/>
      <c r="KQ52"/>
      <c r="KR52" s="9"/>
      <c r="KS52"/>
      <c r="KT52" s="9"/>
      <c r="KU52"/>
      <c r="KV52" s="9"/>
      <c r="KW52" s="43"/>
      <c r="KX52"/>
      <c r="KY52" s="9"/>
      <c r="KZ52"/>
      <c r="LA52" s="9"/>
      <c r="LB52"/>
      <c r="LC52" s="9"/>
      <c r="LD52"/>
      <c r="LE52" s="9"/>
      <c r="LF52" s="43"/>
      <c r="LG52"/>
      <c r="LH52" s="9"/>
      <c r="LI52"/>
      <c r="LJ52" s="9"/>
      <c r="LK52"/>
      <c r="LL52" s="9"/>
      <c r="LM52"/>
      <c r="LN52" s="38"/>
      <c r="LO52" s="43"/>
      <c r="LP52"/>
      <c r="LQ52" s="9"/>
      <c r="LR52"/>
      <c r="LS52" s="9"/>
      <c r="LT52"/>
      <c r="LU52" s="9"/>
      <c r="LV52"/>
      <c r="LW52" s="38"/>
      <c r="LX52" s="43"/>
      <c r="LY52"/>
      <c r="LZ52" s="9"/>
      <c r="MA52"/>
      <c r="MB52" s="9"/>
      <c r="MC52"/>
      <c r="MD52" s="9"/>
      <c r="ME52"/>
      <c r="MF52" s="9"/>
      <c r="MG52" s="43"/>
      <c r="MH52"/>
      <c r="MI52" s="9"/>
      <c r="MJ52"/>
      <c r="MK52" s="9"/>
      <c r="ML52"/>
      <c r="MM52" s="9"/>
      <c r="MN52"/>
      <c r="MO52" s="38"/>
      <c r="MP52" s="43"/>
      <c r="MQ52"/>
      <c r="MR52" s="9"/>
      <c r="MS52"/>
      <c r="MT52" s="9"/>
      <c r="MU52"/>
      <c r="MV52" s="9"/>
      <c r="MW52"/>
      <c r="MX52" s="38"/>
      <c r="MY52" s="43"/>
      <c r="MZ52"/>
      <c r="NA52" s="9"/>
      <c r="NB52"/>
      <c r="NC52" s="9"/>
      <c r="ND52"/>
      <c r="NE52" s="9"/>
      <c r="NF52"/>
      <c r="NG52" s="38"/>
      <c r="NH52" s="43"/>
    </row>
    <row r="53" spans="1:372" ht="15">
      <c r="A53" s="89" t="s">
        <v>2221</v>
      </c>
      <c r="B53" s="21"/>
      <c r="C53" s="45"/>
      <c r="D53"/>
      <c r="E53" s="1" t="s">
        <v>187</v>
      </c>
      <c r="F53" s="400"/>
      <c r="G53" s="1" t="s">
        <v>183</v>
      </c>
      <c r="H53" s="115"/>
      <c r="I53" s="1" t="s">
        <v>184</v>
      </c>
      <c r="J53" s="115"/>
      <c r="K53" s="1" t="s">
        <v>185</v>
      </c>
      <c r="N53" s="1" t="s">
        <v>187</v>
      </c>
      <c r="O53" s="18"/>
      <c r="P53" s="1" t="s">
        <v>183</v>
      </c>
      <c r="Q53" s="18"/>
      <c r="R53" s="1" t="s">
        <v>184</v>
      </c>
      <c r="S53" s="18"/>
      <c r="T53" s="1" t="s">
        <v>185</v>
      </c>
      <c r="W53" s="1" t="s">
        <v>187</v>
      </c>
      <c r="X53" s="18"/>
      <c r="Y53" s="1" t="s">
        <v>183</v>
      </c>
      <c r="Z53" s="18">
        <v>722.2</v>
      </c>
      <c r="AA53" s="1" t="s">
        <v>184</v>
      </c>
      <c r="AB53" s="18">
        <v>663.8</v>
      </c>
      <c r="AC53" s="1" t="s">
        <v>185</v>
      </c>
      <c r="AF53" s="1" t="s">
        <v>187</v>
      </c>
      <c r="AG53" s="18"/>
      <c r="AH53" s="1" t="s">
        <v>183</v>
      </c>
      <c r="AI53" s="18">
        <v>228.10000000000036</v>
      </c>
      <c r="AJ53" s="1" t="s">
        <v>184</v>
      </c>
      <c r="AK53" s="18">
        <v>235.20000000000005</v>
      </c>
      <c r="AL53" s="1" t="s">
        <v>185</v>
      </c>
      <c r="AO53" s="1" t="s">
        <v>187</v>
      </c>
      <c r="AP53" s="18"/>
      <c r="AQ53" s="1" t="s">
        <v>183</v>
      </c>
      <c r="AR53" s="1">
        <v>638.79999999999995</v>
      </c>
      <c r="AS53" s="1" t="s">
        <v>184</v>
      </c>
      <c r="AT53" s="18">
        <v>237.99999999999955</v>
      </c>
      <c r="AU53" s="1" t="s">
        <v>185</v>
      </c>
      <c r="AX53" s="1" t="s">
        <v>187</v>
      </c>
      <c r="AZ53" s="1" t="s">
        <v>183</v>
      </c>
      <c r="BA53" s="18">
        <v>786.50000000000045</v>
      </c>
      <c r="BB53" s="1" t="s">
        <v>184</v>
      </c>
      <c r="BC53" s="18">
        <v>963.29999999999927</v>
      </c>
      <c r="BD53" s="1" t="s">
        <v>185</v>
      </c>
      <c r="BG53" s="1" t="s">
        <v>187</v>
      </c>
      <c r="BH53" s="18"/>
      <c r="BI53" s="1" t="s">
        <v>183</v>
      </c>
      <c r="BJ53" s="18">
        <v>1092.4999999999995</v>
      </c>
      <c r="BK53" s="1" t="s">
        <v>184</v>
      </c>
      <c r="BL53" s="18">
        <v>743.29999999999973</v>
      </c>
      <c r="BM53" s="1" t="s">
        <v>185</v>
      </c>
      <c r="BP53" s="1" t="s">
        <v>187</v>
      </c>
      <c r="BQ53" s="18"/>
      <c r="BR53" s="1" t="s">
        <v>183</v>
      </c>
      <c r="BS53" s="18">
        <v>532.99999999999864</v>
      </c>
      <c r="BT53" s="1" t="s">
        <v>184</v>
      </c>
      <c r="BU53" s="18">
        <v>536.10000000000036</v>
      </c>
      <c r="BV53" s="1" t="s">
        <v>185</v>
      </c>
      <c r="BY53" s="1" t="s">
        <v>187</v>
      </c>
      <c r="BZ53" s="401"/>
      <c r="CA53" s="1" t="s">
        <v>183</v>
      </c>
      <c r="CB53" s="18">
        <v>315.39999999999873</v>
      </c>
      <c r="CC53" s="1" t="s">
        <v>184</v>
      </c>
      <c r="CD53" s="18">
        <v>349.40000000000236</v>
      </c>
      <c r="CE53" s="1" t="s">
        <v>185</v>
      </c>
      <c r="CH53" s="1" t="s">
        <v>187</v>
      </c>
      <c r="CJ53" s="1" t="s">
        <v>183</v>
      </c>
      <c r="CK53" s="18">
        <v>583.99999999999818</v>
      </c>
      <c r="CL53" s="1" t="s">
        <v>184</v>
      </c>
      <c r="CM53" s="18">
        <v>729.20000000000255</v>
      </c>
      <c r="CN53" s="1" t="s">
        <v>185</v>
      </c>
      <c r="CQ53" s="1" t="s">
        <v>187</v>
      </c>
      <c r="CS53" s="1" t="s">
        <v>183</v>
      </c>
      <c r="CT53" s="18">
        <v>265.99999999999818</v>
      </c>
      <c r="CU53" s="1" t="s">
        <v>184</v>
      </c>
      <c r="CV53" s="18">
        <v>344.10000000000218</v>
      </c>
      <c r="CW53" s="1" t="s">
        <v>185</v>
      </c>
      <c r="CZ53" s="1" t="s">
        <v>187</v>
      </c>
      <c r="DA53" s="18"/>
      <c r="DB53" s="1" t="s">
        <v>183</v>
      </c>
      <c r="DC53" s="18">
        <v>281.29999999999836</v>
      </c>
      <c r="DD53" s="1" t="s">
        <v>184</v>
      </c>
      <c r="DE53" s="18">
        <v>432.70000000000255</v>
      </c>
      <c r="DF53" s="1" t="s">
        <v>185</v>
      </c>
      <c r="DI53" s="1" t="s">
        <v>187</v>
      </c>
      <c r="DK53" s="1" t="s">
        <v>183</v>
      </c>
      <c r="DL53" s="18">
        <v>159.59999999999854</v>
      </c>
      <c r="DM53" s="1" t="s">
        <v>184</v>
      </c>
      <c r="DN53" s="18">
        <v>344.50000000000182</v>
      </c>
      <c r="DO53" s="1" t="s">
        <v>185</v>
      </c>
      <c r="DR53" s="1" t="s">
        <v>187</v>
      </c>
      <c r="DS53" s="18"/>
      <c r="DT53" s="1" t="s">
        <v>183</v>
      </c>
      <c r="DU53" s="18">
        <v>353.39999999999873</v>
      </c>
      <c r="DV53" s="1" t="s">
        <v>184</v>
      </c>
      <c r="DW53" s="18">
        <v>213.60000000000127</v>
      </c>
      <c r="DX53" s="1" t="s">
        <v>185</v>
      </c>
      <c r="EA53" s="1" t="s">
        <v>187</v>
      </c>
      <c r="EC53" s="1" t="s">
        <v>183</v>
      </c>
      <c r="ED53" s="18">
        <v>788.80000000000018</v>
      </c>
      <c r="EE53" s="1" t="s">
        <v>184</v>
      </c>
      <c r="EF53" s="18"/>
      <c r="EG53" s="1" t="s">
        <v>185</v>
      </c>
      <c r="EJ53" s="1" t="s">
        <v>187</v>
      </c>
      <c r="EL53" s="1" t="s">
        <v>183</v>
      </c>
      <c r="EM53" s="18">
        <v>193.50000000000364</v>
      </c>
      <c r="EN53" s="1" t="s">
        <v>184</v>
      </c>
      <c r="EO53" s="18"/>
      <c r="EP53" s="1" t="s">
        <v>185</v>
      </c>
      <c r="ES53" s="1" t="s">
        <v>187</v>
      </c>
      <c r="EU53" s="1" t="s">
        <v>183</v>
      </c>
      <c r="EV53" s="18">
        <v>345.29999999999927</v>
      </c>
      <c r="EW53" s="1" t="s">
        <v>184</v>
      </c>
      <c r="EX53" s="18"/>
      <c r="EY53" s="1" t="s">
        <v>185</v>
      </c>
      <c r="FB53" s="1" t="s">
        <v>187</v>
      </c>
      <c r="FC53" s="401"/>
      <c r="FD53" s="1" t="s">
        <v>183</v>
      </c>
      <c r="FE53" s="18">
        <v>446.19999999999709</v>
      </c>
      <c r="FF53" s="1" t="s">
        <v>184</v>
      </c>
      <c r="FG53" s="18"/>
      <c r="FH53" s="1" t="s">
        <v>185</v>
      </c>
      <c r="FK53" s="1" t="s">
        <v>187</v>
      </c>
      <c r="FL53" s="18"/>
      <c r="FM53" s="1" t="s">
        <v>183</v>
      </c>
      <c r="FN53" s="18">
        <v>458.19999999999709</v>
      </c>
      <c r="FO53" s="1" t="s">
        <v>184</v>
      </c>
      <c r="FP53" s="18"/>
      <c r="FQ53" s="1" t="s">
        <v>185</v>
      </c>
      <c r="FT53" s="1" t="s">
        <v>187</v>
      </c>
      <c r="FV53" s="1" t="s">
        <v>183</v>
      </c>
      <c r="FW53" s="18">
        <v>328.49999999999636</v>
      </c>
      <c r="FX53" s="1" t="s">
        <v>184</v>
      </c>
      <c r="FY53" s="18"/>
      <c r="FZ53" s="1" t="s">
        <v>185</v>
      </c>
      <c r="GC53" s="1" t="s">
        <v>187</v>
      </c>
      <c r="GE53" s="1" t="s">
        <v>183</v>
      </c>
      <c r="GF53" s="18">
        <v>119.5</v>
      </c>
      <c r="GG53" s="1" t="s">
        <v>184</v>
      </c>
      <c r="GH53" s="18"/>
      <c r="GI53" s="1" t="s">
        <v>185</v>
      </c>
      <c r="GL53" s="1" t="s">
        <v>187</v>
      </c>
      <c r="GM53" s="18"/>
      <c r="GN53" s="1" t="s">
        <v>183</v>
      </c>
      <c r="GO53" s="18">
        <v>3281.8000000000011</v>
      </c>
      <c r="GP53" s="1" t="s">
        <v>184</v>
      </c>
      <c r="GQ53" s="18"/>
      <c r="GR53" s="1" t="s">
        <v>185</v>
      </c>
      <c r="GU53" s="1" t="s">
        <v>187</v>
      </c>
      <c r="GW53" s="1" t="s">
        <v>183</v>
      </c>
      <c r="GY53" s="1" t="s">
        <v>184</v>
      </c>
      <c r="HA53" s="1" t="s">
        <v>185</v>
      </c>
      <c r="HD53" s="1" t="s">
        <v>187</v>
      </c>
      <c r="HE53" s="18"/>
      <c r="HF53" s="1" t="s">
        <v>183</v>
      </c>
      <c r="HG53" s="18">
        <v>130.90000000000146</v>
      </c>
      <c r="HH53" s="1" t="s">
        <v>184</v>
      </c>
      <c r="HI53" s="18"/>
      <c r="HJ53" s="1" t="s">
        <v>185</v>
      </c>
      <c r="HM53" s="1" t="s">
        <v>187</v>
      </c>
      <c r="HO53" s="1" t="s">
        <v>183</v>
      </c>
      <c r="HP53" s="18">
        <v>706.80000000000109</v>
      </c>
      <c r="HQ53" s="1" t="s">
        <v>184</v>
      </c>
      <c r="HR53" s="18"/>
      <c r="HS53" s="1" t="s">
        <v>185</v>
      </c>
      <c r="HV53" s="1" t="s">
        <v>187</v>
      </c>
      <c r="HW53" s="18"/>
      <c r="HX53" s="1" t="s">
        <v>183</v>
      </c>
      <c r="HY53" s="18">
        <v>3208.8000000000357</v>
      </c>
      <c r="HZ53" s="1" t="s">
        <v>184</v>
      </c>
      <c r="IA53" s="18"/>
      <c r="IB53" s="1" t="s">
        <v>185</v>
      </c>
      <c r="IE53" s="1" t="s">
        <v>187</v>
      </c>
      <c r="IG53" s="1" t="s">
        <v>183</v>
      </c>
      <c r="II53" s="1" t="s">
        <v>184</v>
      </c>
      <c r="IK53" s="1" t="s">
        <v>185</v>
      </c>
      <c r="IN53" s="1" t="s">
        <v>187</v>
      </c>
      <c r="IP53" s="1" t="s">
        <v>183</v>
      </c>
      <c r="IQ53" s="18">
        <v>137.89999999999782</v>
      </c>
      <c r="IR53" s="1" t="s">
        <v>184</v>
      </c>
      <c r="IS53" s="18"/>
      <c r="IT53" s="1" t="s">
        <v>185</v>
      </c>
      <c r="IW53" s="1" t="s">
        <v>187</v>
      </c>
      <c r="IX53" s="18"/>
      <c r="IY53" s="1" t="s">
        <v>183</v>
      </c>
      <c r="IZ53" s="18">
        <v>119.19999999999709</v>
      </c>
      <c r="JA53" s="1" t="s">
        <v>184</v>
      </c>
      <c r="JB53" s="18"/>
      <c r="JC53" s="1" t="s">
        <v>185</v>
      </c>
      <c r="JF53" s="1" t="s">
        <v>187</v>
      </c>
      <c r="JG53" s="401"/>
      <c r="JH53" s="1" t="s">
        <v>183</v>
      </c>
      <c r="JI53" s="18">
        <v>259.59999999999854</v>
      </c>
      <c r="JJ53" s="1" t="s">
        <v>184</v>
      </c>
      <c r="JK53" s="18"/>
      <c r="JL53" s="1" t="s">
        <v>185</v>
      </c>
      <c r="JO53" s="1" t="s">
        <v>187</v>
      </c>
      <c r="JQ53" s="1" t="s">
        <v>183</v>
      </c>
      <c r="JS53" s="1" t="s">
        <v>184</v>
      </c>
      <c r="JU53" s="1" t="s">
        <v>185</v>
      </c>
      <c r="JX53" s="1" t="s">
        <v>187</v>
      </c>
      <c r="JZ53" s="1" t="s">
        <v>183</v>
      </c>
      <c r="KA53" s="18"/>
      <c r="KB53" s="1" t="s">
        <v>184</v>
      </c>
      <c r="KC53" s="18">
        <v>2946.6000000000422</v>
      </c>
      <c r="KD53" s="1" t="s">
        <v>185</v>
      </c>
      <c r="KG53" s="1" t="s">
        <v>187</v>
      </c>
      <c r="KH53" s="401"/>
      <c r="KI53" s="1" t="s">
        <v>183</v>
      </c>
      <c r="KJ53" s="18">
        <v>254.99999999999636</v>
      </c>
      <c r="KK53" s="1" t="s">
        <v>184</v>
      </c>
      <c r="KL53" s="18"/>
      <c r="KM53" s="1" t="s">
        <v>185</v>
      </c>
      <c r="KP53" s="1" t="s">
        <v>187</v>
      </c>
      <c r="KR53" s="1" t="s">
        <v>183</v>
      </c>
      <c r="KT53" s="1" t="s">
        <v>184</v>
      </c>
      <c r="KV53" s="1" t="s">
        <v>185</v>
      </c>
      <c r="KY53" s="1" t="s">
        <v>187</v>
      </c>
      <c r="LA53" s="1" t="s">
        <v>183</v>
      </c>
      <c r="LC53" s="1" t="s">
        <v>184</v>
      </c>
      <c r="LE53" s="1" t="s">
        <v>185</v>
      </c>
      <c r="LH53" s="1" t="s">
        <v>187</v>
      </c>
      <c r="LJ53" s="1" t="s">
        <v>183</v>
      </c>
      <c r="LL53" s="1" t="s">
        <v>184</v>
      </c>
      <c r="LM53" s="18"/>
      <c r="LN53" s="1" t="s">
        <v>185</v>
      </c>
      <c r="LQ53" s="1" t="s">
        <v>187</v>
      </c>
      <c r="LR53" s="18"/>
      <c r="LS53" s="1" t="s">
        <v>183</v>
      </c>
      <c r="LT53" s="18">
        <v>525.85000000000582</v>
      </c>
      <c r="LU53" s="1" t="s">
        <v>184</v>
      </c>
      <c r="LV53" s="18"/>
      <c r="LW53" s="1" t="s">
        <v>185</v>
      </c>
      <c r="LZ53" s="1" t="s">
        <v>187</v>
      </c>
      <c r="MB53" s="1" t="s">
        <v>183</v>
      </c>
      <c r="MD53" s="1" t="s">
        <v>184</v>
      </c>
      <c r="MF53" s="1" t="s">
        <v>185</v>
      </c>
      <c r="MI53" s="1" t="s">
        <v>187</v>
      </c>
      <c r="MK53" s="1" t="s">
        <v>183</v>
      </c>
      <c r="ML53" s="18"/>
      <c r="MM53" s="1" t="s">
        <v>184</v>
      </c>
      <c r="MN53" s="18">
        <v>1078.2000000000153</v>
      </c>
      <c r="MO53" s="1" t="s">
        <v>185</v>
      </c>
      <c r="MR53" s="1" t="s">
        <v>187</v>
      </c>
      <c r="MS53" s="18"/>
      <c r="MT53" s="1" t="s">
        <v>183</v>
      </c>
      <c r="MU53">
        <v>263.25000000001091</v>
      </c>
      <c r="MV53" s="1" t="s">
        <v>184</v>
      </c>
      <c r="MX53" s="1" t="s">
        <v>185</v>
      </c>
      <c r="NA53" s="1" t="s">
        <v>187</v>
      </c>
      <c r="NC53" s="1" t="s">
        <v>183</v>
      </c>
      <c r="ND53" s="402">
        <v>1450.799999999992</v>
      </c>
      <c r="NE53" s="1" t="s">
        <v>184</v>
      </c>
      <c r="NF53" s="402"/>
      <c r="NG53" s="1" t="s">
        <v>185</v>
      </c>
      <c r="NH53" s="43"/>
    </row>
    <row r="54" spans="1:372" ht="18">
      <c r="A54" s="93" t="s">
        <v>3666</v>
      </c>
      <c r="B54" s="49">
        <f>SUM(D54:AAP54)</f>
        <v>24053.525000000078</v>
      </c>
      <c r="C54" s="45"/>
      <c r="D54"/>
      <c r="E54" s="9">
        <f>D53*0.25</f>
        <v>0</v>
      </c>
      <c r="F54" s="18"/>
      <c r="G54" s="9">
        <f>F53*0.5</f>
        <v>0</v>
      </c>
      <c r="I54" s="9">
        <f>H53*0.75</f>
        <v>0</v>
      </c>
      <c r="K54" s="9">
        <f>J53*1</f>
        <v>0</v>
      </c>
      <c r="N54" s="9">
        <f>M53*0.25</f>
        <v>0</v>
      </c>
      <c r="P54" s="9">
        <f>O53*0.5</f>
        <v>0</v>
      </c>
      <c r="R54" s="9">
        <f>Q53*0.75</f>
        <v>0</v>
      </c>
      <c r="T54" s="9">
        <f>S53*1</f>
        <v>0</v>
      </c>
      <c r="W54" s="9">
        <f>V53*0.25</f>
        <v>0</v>
      </c>
      <c r="Y54" s="9">
        <f>X53*0.5</f>
        <v>0</v>
      </c>
      <c r="Z54" s="63"/>
      <c r="AA54" s="9">
        <f>Z53*0.75</f>
        <v>541.65000000000009</v>
      </c>
      <c r="AC54" s="9">
        <f>AB53*1</f>
        <v>663.8</v>
      </c>
      <c r="AF54" s="9">
        <f>AE53*0.25</f>
        <v>0</v>
      </c>
      <c r="AH54" s="9">
        <f>AG53*0.5</f>
        <v>0</v>
      </c>
      <c r="AI54" s="21"/>
      <c r="AJ54" s="9">
        <f>AI53*0.75</f>
        <v>171.07500000000027</v>
      </c>
      <c r="AL54" s="9">
        <f>AK53*1</f>
        <v>235.20000000000005</v>
      </c>
      <c r="AO54" s="9">
        <f>AN53*0.25</f>
        <v>0</v>
      </c>
      <c r="AQ54" s="9">
        <f>AP53*0.5</f>
        <v>0</v>
      </c>
      <c r="AR54" s="21"/>
      <c r="AS54" s="9">
        <f>AR53*0.75</f>
        <v>479.09999999999997</v>
      </c>
      <c r="AU54" s="9">
        <f>AT53*1</f>
        <v>237.99999999999955</v>
      </c>
      <c r="AX54" s="9">
        <f>AW53*0.25</f>
        <v>0</v>
      </c>
      <c r="AZ54" s="9">
        <f>AY53*0.5</f>
        <v>0</v>
      </c>
      <c r="BA54" s="21"/>
      <c r="BB54" s="9">
        <f>BA53*0.75</f>
        <v>589.87500000000034</v>
      </c>
      <c r="BD54" s="9">
        <f>BC53*1</f>
        <v>963.29999999999927</v>
      </c>
      <c r="BG54" s="9">
        <f>BF53*0.25</f>
        <v>0</v>
      </c>
      <c r="BI54" s="9">
        <f>BH53*0.5</f>
        <v>0</v>
      </c>
      <c r="BJ54" s="21"/>
      <c r="BK54" s="9">
        <f>BJ53*0.75</f>
        <v>819.37499999999966</v>
      </c>
      <c r="BM54" s="9">
        <f>BL53*1</f>
        <v>743.29999999999973</v>
      </c>
      <c r="BP54" s="9">
        <f>BO53*0.25</f>
        <v>0</v>
      </c>
      <c r="BR54" s="9">
        <f>BQ53*0.5</f>
        <v>0</v>
      </c>
      <c r="BS54" s="21"/>
      <c r="BT54" s="9">
        <f>BS53*0.75</f>
        <v>399.74999999999898</v>
      </c>
      <c r="BV54" s="9">
        <f>BU53*1</f>
        <v>536.10000000000036</v>
      </c>
      <c r="BY54" s="9">
        <f>BX53*0.25</f>
        <v>0</v>
      </c>
      <c r="CA54" s="9">
        <f>BZ53*0.5</f>
        <v>0</v>
      </c>
      <c r="CB54" s="21"/>
      <c r="CC54" s="9">
        <f>CB53*0.75</f>
        <v>236.54999999999905</v>
      </c>
      <c r="CE54" s="9">
        <f t="shared" ref="CE54" si="90">CD53*1</f>
        <v>349.40000000000236</v>
      </c>
      <c r="CH54" s="9">
        <f>CG53*0.25</f>
        <v>0</v>
      </c>
      <c r="CJ54" s="9">
        <f>CI53*0.5</f>
        <v>0</v>
      </c>
      <c r="CK54" s="21"/>
      <c r="CL54" s="9">
        <f>CK53*0.75</f>
        <v>437.99999999999864</v>
      </c>
      <c r="CN54" s="9">
        <f t="shared" ref="CN54" si="91">CM53*1</f>
        <v>729.20000000000255</v>
      </c>
      <c r="CQ54" s="9">
        <f>CP53*0.25</f>
        <v>0</v>
      </c>
      <c r="CS54" s="9">
        <f>CR53*0.5</f>
        <v>0</v>
      </c>
      <c r="CT54" s="21"/>
      <c r="CU54" s="9">
        <f>CT53*0.75</f>
        <v>199.49999999999864</v>
      </c>
      <c r="CW54" s="9">
        <f t="shared" ref="CW54" si="92">CV53*1</f>
        <v>344.10000000000218</v>
      </c>
      <c r="CZ54" s="9">
        <f>CY53*0.25</f>
        <v>0</v>
      </c>
      <c r="DB54" s="9">
        <f>DA53*0.5</f>
        <v>0</v>
      </c>
      <c r="DC54" s="21"/>
      <c r="DD54" s="9">
        <f>DC53*0.75</f>
        <v>210.97499999999877</v>
      </c>
      <c r="DF54" s="9">
        <f t="shared" ref="DF54" si="93">DE53*1</f>
        <v>432.70000000000255</v>
      </c>
      <c r="DI54" s="9">
        <f>DH53*0.25</f>
        <v>0</v>
      </c>
      <c r="DK54" s="9">
        <f>DJ53*0.5</f>
        <v>0</v>
      </c>
      <c r="DL54" s="21"/>
      <c r="DM54" s="9">
        <f>DL53*0.75</f>
        <v>119.69999999999891</v>
      </c>
      <c r="DO54" s="9">
        <f t="shared" ref="DO54" si="94">DN53*1</f>
        <v>344.50000000000182</v>
      </c>
      <c r="DR54" s="9">
        <f>DQ53*0.25</f>
        <v>0</v>
      </c>
      <c r="DT54" s="9">
        <f>DS53*0.5</f>
        <v>0</v>
      </c>
      <c r="DU54" s="21"/>
      <c r="DV54" s="9">
        <f>DU53*0.75</f>
        <v>265.04999999999905</v>
      </c>
      <c r="DX54" s="9">
        <f t="shared" ref="DX54" si="95">DW53*1</f>
        <v>213.60000000000127</v>
      </c>
      <c r="EA54" s="9">
        <f>DZ53*0.25</f>
        <v>0</v>
      </c>
      <c r="EC54" s="9">
        <f>EB53*0.5</f>
        <v>0</v>
      </c>
      <c r="ED54" s="21"/>
      <c r="EE54" s="9">
        <f>ED53*0.75</f>
        <v>591.60000000000014</v>
      </c>
      <c r="EF54" s="21"/>
      <c r="EG54" s="9">
        <f>EF53*1</f>
        <v>0</v>
      </c>
      <c r="EJ54" s="9">
        <f>EI53*0.25</f>
        <v>0</v>
      </c>
      <c r="EL54" s="9">
        <f>EK53*0.5</f>
        <v>0</v>
      </c>
      <c r="EM54" s="21"/>
      <c r="EN54" s="9">
        <f>EM53*0.75</f>
        <v>145.12500000000273</v>
      </c>
      <c r="EO54" s="21"/>
      <c r="EP54" s="9">
        <f>EO53*1</f>
        <v>0</v>
      </c>
      <c r="ES54" s="9">
        <f>ER53*0.25</f>
        <v>0</v>
      </c>
      <c r="EU54" s="9">
        <f>ET53*0.5</f>
        <v>0</v>
      </c>
      <c r="EV54" s="21"/>
      <c r="EW54" s="9">
        <f>EV53*0.75</f>
        <v>258.97499999999945</v>
      </c>
      <c r="EX54" s="21"/>
      <c r="EY54" s="9">
        <f>EX53*1</f>
        <v>0</v>
      </c>
      <c r="FB54" s="9">
        <f>FA53*0.25</f>
        <v>0</v>
      </c>
      <c r="FD54" s="9">
        <f>FC53*0.5</f>
        <v>0</v>
      </c>
      <c r="FE54" s="21"/>
      <c r="FF54" s="9">
        <f>FE53*0.75</f>
        <v>334.64999999999782</v>
      </c>
      <c r="FG54" s="21"/>
      <c r="FH54" s="9">
        <f>FG53*1</f>
        <v>0</v>
      </c>
      <c r="FK54" s="9">
        <f>FJ53*0.25</f>
        <v>0</v>
      </c>
      <c r="FM54" s="9">
        <f>FL53*0.5</f>
        <v>0</v>
      </c>
      <c r="FN54" s="21"/>
      <c r="FO54" s="9">
        <f>FN53*0.75</f>
        <v>343.64999999999782</v>
      </c>
      <c r="FP54" s="21"/>
      <c r="FQ54" s="9">
        <f>FP53*1</f>
        <v>0</v>
      </c>
      <c r="FT54" s="9">
        <f>FS53*0.25</f>
        <v>0</v>
      </c>
      <c r="FV54" s="9">
        <f>FU53*0.5</f>
        <v>0</v>
      </c>
      <c r="FW54" s="21"/>
      <c r="FX54" s="9">
        <f>FW53*0.75</f>
        <v>246.37499999999727</v>
      </c>
      <c r="FY54" s="21"/>
      <c r="FZ54" s="9">
        <f>FY53*1</f>
        <v>0</v>
      </c>
      <c r="GC54" s="9">
        <f>GB53*0.25</f>
        <v>0</v>
      </c>
      <c r="GE54" s="9">
        <f>GD53*0.5</f>
        <v>0</v>
      </c>
      <c r="GF54" s="21"/>
      <c r="GG54" s="9">
        <f>GF53*0.75</f>
        <v>89.625</v>
      </c>
      <c r="GH54" s="21"/>
      <c r="GI54" s="9">
        <f>GH53*1</f>
        <v>0</v>
      </c>
      <c r="GL54" s="9">
        <f>GK53*0.25</f>
        <v>0</v>
      </c>
      <c r="GN54" s="9">
        <f>GM53*0.5</f>
        <v>0</v>
      </c>
      <c r="GO54" s="21"/>
      <c r="GP54" s="9">
        <f>GO53*0.75</f>
        <v>2461.3500000000008</v>
      </c>
      <c r="GQ54" s="21"/>
      <c r="GR54" s="9">
        <f>GQ53*1</f>
        <v>0</v>
      </c>
      <c r="GU54" s="9">
        <f>GT53*0.25</f>
        <v>0</v>
      </c>
      <c r="GW54" s="9">
        <f>GV53*0.5</f>
        <v>0</v>
      </c>
      <c r="GY54" s="9">
        <f>GX53*0.75</f>
        <v>0</v>
      </c>
      <c r="HA54" s="9">
        <f>GZ53*1</f>
        <v>0</v>
      </c>
      <c r="HD54" s="9">
        <f>HC53*0.25</f>
        <v>0</v>
      </c>
      <c r="HF54" s="9">
        <f>HE53*0.5</f>
        <v>0</v>
      </c>
      <c r="HG54" s="21"/>
      <c r="HH54" s="9">
        <f>HG53*0.75</f>
        <v>98.175000000001091</v>
      </c>
      <c r="HI54" s="21"/>
      <c r="HJ54" s="9">
        <f>HI53*1</f>
        <v>0</v>
      </c>
      <c r="HM54" s="9">
        <f>HL53*0.25</f>
        <v>0</v>
      </c>
      <c r="HO54" s="9">
        <f>HN53*0.5</f>
        <v>0</v>
      </c>
      <c r="HP54" s="21"/>
      <c r="HQ54" s="9">
        <f>HP53*0.75</f>
        <v>530.10000000000082</v>
      </c>
      <c r="HR54" s="21"/>
      <c r="HS54" s="9">
        <f>HR53*1</f>
        <v>0</v>
      </c>
      <c r="HV54" s="9">
        <f>HU53*0.25</f>
        <v>0</v>
      </c>
      <c r="HX54" s="9">
        <f>HW53*0.5</f>
        <v>0</v>
      </c>
      <c r="HY54" s="21"/>
      <c r="HZ54" s="9">
        <f>HY53*0.75</f>
        <v>2406.6000000000267</v>
      </c>
      <c r="IA54" s="21"/>
      <c r="IB54" s="9">
        <f>IA53*1</f>
        <v>0</v>
      </c>
      <c r="IE54" s="9">
        <f>ID53*0.25</f>
        <v>0</v>
      </c>
      <c r="IG54" s="9">
        <f>IF53*0.5</f>
        <v>0</v>
      </c>
      <c r="II54" s="9">
        <f>IH53*0.75</f>
        <v>0</v>
      </c>
      <c r="IK54" s="9">
        <f>IJ53*1</f>
        <v>0</v>
      </c>
      <c r="IN54" s="9">
        <f>IM53*0.25</f>
        <v>0</v>
      </c>
      <c r="IP54" s="9">
        <f>IO53*0.5</f>
        <v>0</v>
      </c>
      <c r="IQ54" s="21"/>
      <c r="IR54" s="9">
        <f>IQ53*0.75</f>
        <v>103.42499999999836</v>
      </c>
      <c r="IS54" s="21"/>
      <c r="IT54" s="9">
        <f>IS53*1</f>
        <v>0</v>
      </c>
      <c r="IW54" s="9">
        <f>IV53*0.25</f>
        <v>0</v>
      </c>
      <c r="IY54" s="9">
        <f>IX53*0.5</f>
        <v>0</v>
      </c>
      <c r="IZ54" s="21"/>
      <c r="JA54" s="9">
        <f>IZ53*0.75</f>
        <v>89.399999999997817</v>
      </c>
      <c r="JB54" s="21"/>
      <c r="JC54" s="9">
        <f>JB53*1</f>
        <v>0</v>
      </c>
      <c r="JF54" s="9">
        <f>JE53*0.25</f>
        <v>0</v>
      </c>
      <c r="JH54" s="9">
        <f>JG53*0.5</f>
        <v>0</v>
      </c>
      <c r="JI54" s="21"/>
      <c r="JJ54" s="9">
        <f>JI53*0.75</f>
        <v>194.69999999999891</v>
      </c>
      <c r="JK54" s="21"/>
      <c r="JL54" s="9">
        <f>JK53*1</f>
        <v>0</v>
      </c>
      <c r="JO54" s="9">
        <f>JN53*0.25</f>
        <v>0</v>
      </c>
      <c r="JQ54" s="9">
        <f>JP53*0.5</f>
        <v>0</v>
      </c>
      <c r="JS54" s="9">
        <f>JR53*0.75</f>
        <v>0</v>
      </c>
      <c r="JU54" s="9">
        <f>JT53*1</f>
        <v>0</v>
      </c>
      <c r="JX54" s="9">
        <f>JW53*0.25</f>
        <v>0</v>
      </c>
      <c r="JZ54" s="9">
        <f>JY53*0.5</f>
        <v>0</v>
      </c>
      <c r="KB54" s="9">
        <f>KA53*0.75</f>
        <v>0</v>
      </c>
      <c r="KC54" s="21"/>
      <c r="KD54" s="9">
        <f>KC53*1</f>
        <v>2946.6000000000422</v>
      </c>
      <c r="KG54" s="9">
        <f>KF53*0.25</f>
        <v>0</v>
      </c>
      <c r="KI54" s="9">
        <f>KH53*0.5</f>
        <v>0</v>
      </c>
      <c r="KJ54" s="21"/>
      <c r="KK54" s="9">
        <f>KJ53*0.75</f>
        <v>191.24999999999727</v>
      </c>
      <c r="KL54" s="21"/>
      <c r="KM54" s="9">
        <f>KL53*1</f>
        <v>0</v>
      </c>
      <c r="KP54" s="9">
        <f>KO53*0.25</f>
        <v>0</v>
      </c>
      <c r="KR54" s="9">
        <f>KQ53*0.5</f>
        <v>0</v>
      </c>
      <c r="KT54" s="9">
        <f>KS53*0.75</f>
        <v>0</v>
      </c>
      <c r="KV54" s="9">
        <f>KU53*1</f>
        <v>0</v>
      </c>
      <c r="KY54" s="9">
        <f>KX53*0.25</f>
        <v>0</v>
      </c>
      <c r="LA54" s="9">
        <f>KZ53*0.5</f>
        <v>0</v>
      </c>
      <c r="LC54" s="9">
        <f>LB53*0.75</f>
        <v>0</v>
      </c>
      <c r="LE54" s="9">
        <f>LD53*1</f>
        <v>0</v>
      </c>
      <c r="LH54" s="9">
        <f>LG53*0.25</f>
        <v>0</v>
      </c>
      <c r="LJ54" s="9">
        <f>LI53*0.5</f>
        <v>0</v>
      </c>
      <c r="LL54" s="9">
        <f>LK53*0.75</f>
        <v>0</v>
      </c>
      <c r="LM54" s="21"/>
      <c r="LN54" s="9">
        <f>LM53*1</f>
        <v>0</v>
      </c>
      <c r="LQ54" s="9">
        <f>LP53*0.25</f>
        <v>0</v>
      </c>
      <c r="LS54" s="9">
        <f>LR53*0.5</f>
        <v>0</v>
      </c>
      <c r="LT54" s="21"/>
      <c r="LU54" s="9">
        <f>LT53*0.75</f>
        <v>394.38750000000437</v>
      </c>
      <c r="LV54" s="21"/>
      <c r="LW54" s="9">
        <f>LV53*1</f>
        <v>0</v>
      </c>
      <c r="LZ54" s="9">
        <f>LY53*0.25</f>
        <v>0</v>
      </c>
      <c r="MB54" s="9">
        <f>MA53*0.5</f>
        <v>0</v>
      </c>
      <c r="MD54" s="9">
        <f>MC53*0.75</f>
        <v>0</v>
      </c>
      <c r="MF54" s="9">
        <f>ME53*1</f>
        <v>0</v>
      </c>
      <c r="MI54" s="9">
        <f>MH53*0.25</f>
        <v>0</v>
      </c>
      <c r="MK54" s="9">
        <f>MJ53*0.5</f>
        <v>0</v>
      </c>
      <c r="MM54" s="9">
        <f>ML53*0.75</f>
        <v>0</v>
      </c>
      <c r="MN54" s="21"/>
      <c r="MO54" s="9">
        <f>MN53*1</f>
        <v>1078.2000000000153</v>
      </c>
      <c r="MR54" s="9">
        <f>MQ53*0.25</f>
        <v>0</v>
      </c>
      <c r="MT54" s="9">
        <f>MS53*0.5</f>
        <v>0</v>
      </c>
      <c r="MU54" s="21"/>
      <c r="MV54" s="9">
        <f>MU53*0.75</f>
        <v>197.43750000000819</v>
      </c>
      <c r="MW54" s="21"/>
      <c r="MX54" s="9">
        <f>MW53*1</f>
        <v>0</v>
      </c>
      <c r="NA54" s="9">
        <f>MZ53*0.25</f>
        <v>0</v>
      </c>
      <c r="NC54" s="9">
        <f>NB53*0.5</f>
        <v>0</v>
      </c>
      <c r="ND54" s="21"/>
      <c r="NE54" s="9">
        <f>ND53*0.75</f>
        <v>1088.099999999994</v>
      </c>
      <c r="NF54" s="21"/>
      <c r="NG54" s="9">
        <f>NF53*1</f>
        <v>0</v>
      </c>
      <c r="NH54" s="43"/>
    </row>
    <row r="55" spans="1:372" s="40" customFormat="1" ht="18">
      <c r="A55" s="39"/>
      <c r="B55" s="48"/>
      <c r="C55" s="45"/>
      <c r="D55" s="21"/>
      <c r="E55" s="38"/>
      <c r="F55" s="63"/>
      <c r="G55" s="38"/>
      <c r="H55" s="21"/>
      <c r="I55" s="21"/>
      <c r="J55" s="21"/>
      <c r="K55" s="38"/>
      <c r="L55" s="44"/>
      <c r="M55" s="21"/>
      <c r="N55" s="38"/>
      <c r="O55" s="21"/>
      <c r="P55" s="38"/>
      <c r="Q55" s="21"/>
      <c r="R55" s="21"/>
      <c r="S55" s="21"/>
      <c r="T55" s="38"/>
      <c r="U55" s="44"/>
      <c r="V55" s="21"/>
      <c r="W55" s="38"/>
      <c r="X55" s="21"/>
      <c r="Y55" s="38"/>
      <c r="Z55" s="63"/>
      <c r="AA55" s="21"/>
      <c r="AC55" s="38"/>
      <c r="AD55" s="44"/>
      <c r="AE55" s="21"/>
      <c r="AF55" s="38"/>
      <c r="AG55" s="21"/>
      <c r="AH55" s="38"/>
      <c r="AI55" s="21"/>
      <c r="AJ55" s="21"/>
      <c r="AL55" s="38"/>
      <c r="AM55" s="44"/>
      <c r="AN55" s="21"/>
      <c r="AO55" s="38"/>
      <c r="AP55" s="21"/>
      <c r="AQ55" s="38"/>
      <c r="AR55" s="21"/>
      <c r="AS55" s="21"/>
      <c r="AU55" s="38"/>
      <c r="AV55" s="44"/>
      <c r="AW55" s="63"/>
      <c r="AX55" s="38"/>
      <c r="AY55" s="63"/>
      <c r="AZ55" s="38"/>
      <c r="BA55" s="21"/>
      <c r="BB55" s="21"/>
      <c r="BD55" s="38"/>
      <c r="BE55" s="44"/>
      <c r="BF55" s="21"/>
      <c r="BG55" s="38"/>
      <c r="BH55" s="21"/>
      <c r="BI55" s="38"/>
      <c r="BJ55" s="21"/>
      <c r="BK55" s="21"/>
      <c r="BM55" s="38"/>
      <c r="BN55" s="44"/>
      <c r="BO55" s="21"/>
      <c r="BP55" s="38"/>
      <c r="BQ55" s="21"/>
      <c r="BR55" s="38"/>
      <c r="BS55" s="21"/>
      <c r="BT55" s="21"/>
      <c r="BV55" s="38"/>
      <c r="BW55" s="44"/>
      <c r="BX55"/>
      <c r="BY55" s="38"/>
      <c r="BZ55"/>
      <c r="CA55" s="38"/>
      <c r="CB55" s="21"/>
      <c r="CC55" s="21"/>
      <c r="CE55" s="38"/>
      <c r="CF55" s="44"/>
      <c r="CG55" s="63"/>
      <c r="CH55" s="38"/>
      <c r="CI55" s="63"/>
      <c r="CJ55" s="38"/>
      <c r="CK55" s="21"/>
      <c r="CL55" s="21"/>
      <c r="CN55" s="38"/>
      <c r="CO55" s="44"/>
      <c r="CP55" s="63"/>
      <c r="CQ55" s="38"/>
      <c r="CR55" s="63"/>
      <c r="CS55" s="38"/>
      <c r="CT55" s="21"/>
      <c r="CU55" s="21"/>
      <c r="CW55" s="38"/>
      <c r="CX55" s="44"/>
      <c r="CY55" s="63"/>
      <c r="CZ55" s="38"/>
      <c r="DA55" s="63"/>
      <c r="DB55" s="38"/>
      <c r="DC55" s="21"/>
      <c r="DD55" s="21"/>
      <c r="DF55" s="38"/>
      <c r="DG55" s="44"/>
      <c r="DH55" s="63"/>
      <c r="DI55" s="38"/>
      <c r="DJ55" s="63"/>
      <c r="DK55" s="38"/>
      <c r="DL55" s="21"/>
      <c r="DM55" s="21"/>
      <c r="DO55" s="38"/>
      <c r="DP55" s="44"/>
      <c r="DQ55" s="63"/>
      <c r="DR55" s="38"/>
      <c r="DS55" s="63"/>
      <c r="DT55" s="38"/>
      <c r="DU55" s="21"/>
      <c r="DV55" s="21"/>
      <c r="DX55" s="38"/>
      <c r="DY55" s="44"/>
      <c r="DZ55" s="63"/>
      <c r="EA55" s="38"/>
      <c r="EB55" s="63"/>
      <c r="EC55" s="38"/>
      <c r="ED55" s="21"/>
      <c r="EE55" s="21"/>
      <c r="EF55" s="21"/>
      <c r="EG55" s="38"/>
      <c r="EH55" s="44"/>
      <c r="EI55" s="63"/>
      <c r="EJ55" s="38"/>
      <c r="EK55" s="63"/>
      <c r="EL55" s="38"/>
      <c r="EM55" s="21"/>
      <c r="EN55" s="21"/>
      <c r="EO55" s="21"/>
      <c r="EP55" s="38"/>
      <c r="EQ55" s="44"/>
      <c r="ER55" s="63"/>
      <c r="ES55" s="38"/>
      <c r="ET55" s="63"/>
      <c r="EU55" s="38"/>
      <c r="EV55" s="21"/>
      <c r="EW55" s="21"/>
      <c r="EX55" s="21"/>
      <c r="EY55" s="38"/>
      <c r="EZ55" s="44"/>
      <c r="FA55" s="63"/>
      <c r="FB55" s="38"/>
      <c r="FC55" s="63"/>
      <c r="FD55" s="38"/>
      <c r="FE55" s="21"/>
      <c r="FF55" s="21"/>
      <c r="FG55" s="21"/>
      <c r="FH55" s="38"/>
      <c r="FI55" s="44"/>
      <c r="FJ55" s="63"/>
      <c r="FK55" s="38"/>
      <c r="FL55" s="63"/>
      <c r="FM55" s="38"/>
      <c r="FN55" s="21"/>
      <c r="FO55" s="21"/>
      <c r="FP55" s="21"/>
      <c r="FQ55" s="38"/>
      <c r="FR55" s="44"/>
      <c r="FS55" s="63"/>
      <c r="FT55" s="38"/>
      <c r="FU55" s="63"/>
      <c r="FV55" s="38"/>
      <c r="FW55" s="21"/>
      <c r="FX55" s="21"/>
      <c r="FY55" s="21"/>
      <c r="FZ55" s="38"/>
      <c r="GA55" s="44"/>
      <c r="GB55" s="21"/>
      <c r="GC55" s="38"/>
      <c r="GD55" s="21"/>
      <c r="GE55" s="38"/>
      <c r="GF55" s="21"/>
      <c r="GG55" s="21"/>
      <c r="GH55" s="21"/>
      <c r="GI55" s="38"/>
      <c r="GJ55" s="44"/>
      <c r="GK55" s="63"/>
      <c r="GL55" s="38"/>
      <c r="GM55" s="63"/>
      <c r="GN55" s="38"/>
      <c r="GO55" s="21"/>
      <c r="GP55" s="21"/>
      <c r="GQ55" s="21"/>
      <c r="GR55" s="38"/>
      <c r="GS55" s="44"/>
      <c r="GT55" s="21"/>
      <c r="GU55" s="38"/>
      <c r="GV55" s="21"/>
      <c r="GW55" s="38"/>
      <c r="GX55" s="21"/>
      <c r="GY55" s="21"/>
      <c r="GZ55" s="21"/>
      <c r="HA55" s="38"/>
      <c r="HB55" s="44"/>
      <c r="HC55" s="21"/>
      <c r="HD55" s="38"/>
      <c r="HE55" s="21"/>
      <c r="HF55" s="38"/>
      <c r="HG55" s="21"/>
      <c r="HH55" s="21"/>
      <c r="HI55" s="21"/>
      <c r="HJ55" s="38"/>
      <c r="HK55" s="44"/>
      <c r="HL55" s="21"/>
      <c r="HM55" s="38"/>
      <c r="HN55" s="21"/>
      <c r="HO55" s="38"/>
      <c r="HP55" s="21"/>
      <c r="HQ55" s="21"/>
      <c r="HR55" s="21"/>
      <c r="HS55" s="38"/>
      <c r="HT55" s="44"/>
      <c r="HU55" s="21"/>
      <c r="HV55" s="38"/>
      <c r="HW55" s="21"/>
      <c r="HX55" s="38"/>
      <c r="HY55" s="21"/>
      <c r="HZ55" s="21"/>
      <c r="IA55" s="21"/>
      <c r="IB55" s="38"/>
      <c r="IC55" s="44"/>
      <c r="ID55" s="21"/>
      <c r="IE55" s="38"/>
      <c r="IF55" s="21"/>
      <c r="IG55" s="38"/>
      <c r="IH55" s="21"/>
      <c r="II55" s="21"/>
      <c r="IJ55" s="21"/>
      <c r="IK55" s="38"/>
      <c r="IL55" s="44"/>
      <c r="IM55" s="21"/>
      <c r="IN55" s="38"/>
      <c r="IO55" s="21"/>
      <c r="IP55" s="38"/>
      <c r="IQ55" s="21"/>
      <c r="IR55" s="21"/>
      <c r="IS55" s="21"/>
      <c r="IT55" s="38"/>
      <c r="IU55" s="44"/>
      <c r="IV55" s="21"/>
      <c r="IW55" s="38"/>
      <c r="IX55" s="21"/>
      <c r="IY55" s="38"/>
      <c r="IZ55" s="21"/>
      <c r="JA55" s="21"/>
      <c r="JB55" s="21"/>
      <c r="JC55" s="38"/>
      <c r="JD55" s="44"/>
      <c r="JE55" s="21"/>
      <c r="JF55" s="38"/>
      <c r="JG55" s="21"/>
      <c r="JH55" s="38"/>
      <c r="JI55" s="21"/>
      <c r="JJ55" s="21"/>
      <c r="JK55" s="21"/>
      <c r="JL55" s="38"/>
      <c r="JM55" s="44"/>
      <c r="JN55" s="21"/>
      <c r="JO55" s="38"/>
      <c r="JP55" s="21"/>
      <c r="JQ55" s="38"/>
      <c r="JR55" s="21"/>
      <c r="JS55" s="21"/>
      <c r="JT55" s="21"/>
      <c r="JU55" s="38"/>
      <c r="JV55" s="44"/>
      <c r="JW55" s="21"/>
      <c r="JX55" s="38"/>
      <c r="JY55" s="21"/>
      <c r="JZ55" s="38"/>
      <c r="KA55" s="21"/>
      <c r="KB55" s="21"/>
      <c r="KC55" s="21"/>
      <c r="KD55" s="38"/>
      <c r="KE55" s="44"/>
      <c r="KF55" s="21"/>
      <c r="KG55" s="38"/>
      <c r="KH55" s="21"/>
      <c r="KI55" s="38"/>
      <c r="KJ55" s="21"/>
      <c r="KK55" s="21"/>
      <c r="KL55" s="21"/>
      <c r="KM55" s="38"/>
      <c r="KN55" s="44"/>
      <c r="KO55" s="21"/>
      <c r="KP55" s="38"/>
      <c r="KQ55" s="21"/>
      <c r="KR55" s="38"/>
      <c r="KS55" s="21"/>
      <c r="KT55" s="21"/>
      <c r="KU55" s="21"/>
      <c r="KV55" s="38"/>
      <c r="KW55" s="44"/>
      <c r="KX55" s="21"/>
      <c r="KY55" s="38"/>
      <c r="KZ55" s="21"/>
      <c r="LA55" s="38"/>
      <c r="LB55" s="21"/>
      <c r="LC55" s="21"/>
      <c r="LD55" s="21"/>
      <c r="LE55" s="38"/>
      <c r="LF55" s="44"/>
      <c r="LG55" s="21"/>
      <c r="LH55" s="38"/>
      <c r="LI55" s="21"/>
      <c r="LJ55" s="38"/>
      <c r="LK55" s="21"/>
      <c r="LL55" s="21"/>
      <c r="LM55" s="21"/>
      <c r="LN55" s="38"/>
      <c r="LO55" s="44"/>
      <c r="LP55" s="21"/>
      <c r="LQ55" s="38"/>
      <c r="LR55" s="21"/>
      <c r="LS55" s="38"/>
      <c r="LT55" s="21"/>
      <c r="LU55" s="21"/>
      <c r="LV55" s="21"/>
      <c r="LW55" s="38"/>
      <c r="LX55" s="44"/>
      <c r="LY55" s="21"/>
      <c r="LZ55" s="38"/>
      <c r="MA55" s="21"/>
      <c r="MB55" s="38"/>
      <c r="MC55" s="21"/>
      <c r="MD55" s="21"/>
      <c r="ME55" s="21"/>
      <c r="MF55" s="38"/>
      <c r="MG55" s="44"/>
      <c r="MH55" s="21"/>
      <c r="MI55" s="38"/>
      <c r="MJ55" s="21"/>
      <c r="MK55" s="38"/>
      <c r="ML55" s="21"/>
      <c r="MM55" s="21"/>
      <c r="MN55" s="21"/>
      <c r="MO55" s="38"/>
      <c r="MP55" s="44"/>
      <c r="MQ55" s="21"/>
      <c r="MR55" s="38"/>
      <c r="MS55" s="21"/>
      <c r="MT55" s="38"/>
      <c r="MU55" s="21"/>
      <c r="MV55" s="21"/>
      <c r="MW55" s="21"/>
      <c r="MX55" s="38"/>
      <c r="MY55" s="44"/>
      <c r="MZ55" s="21"/>
      <c r="NA55" s="38"/>
      <c r="NB55" s="21"/>
      <c r="NC55" s="38"/>
      <c r="ND55" s="21"/>
      <c r="NE55" s="21"/>
      <c r="NF55" s="21"/>
      <c r="NG55" s="38"/>
      <c r="NH55" s="44"/>
    </row>
    <row r="56" spans="1:372" ht="18">
      <c r="A56" s="41" t="s">
        <v>153</v>
      </c>
      <c r="B56" s="49"/>
      <c r="D56">
        <v>200.7</v>
      </c>
      <c r="E56" s="1" t="s">
        <v>187</v>
      </c>
      <c r="F56" s="400">
        <v>121.9</v>
      </c>
      <c r="G56" s="1" t="s">
        <v>183</v>
      </c>
      <c r="H56" s="115"/>
      <c r="I56" s="1" t="s">
        <v>184</v>
      </c>
      <c r="J56" s="115"/>
      <c r="K56" s="1" t="s">
        <v>185</v>
      </c>
      <c r="M56">
        <v>284</v>
      </c>
      <c r="N56" s="1" t="s">
        <v>187</v>
      </c>
      <c r="O56" s="18">
        <v>143.60000000000002</v>
      </c>
      <c r="P56" s="1" t="s">
        <v>183</v>
      </c>
      <c r="Q56" s="18"/>
      <c r="R56" s="1" t="s">
        <v>184</v>
      </c>
      <c r="S56" s="18"/>
      <c r="T56" s="1" t="s">
        <v>185</v>
      </c>
      <c r="V56" s="18">
        <v>583.99999999999977</v>
      </c>
      <c r="W56" s="1" t="s">
        <v>187</v>
      </c>
      <c r="X56" s="18">
        <v>361.00000000000023</v>
      </c>
      <c r="Y56" s="1" t="s">
        <v>183</v>
      </c>
      <c r="Z56" s="18">
        <v>869.8</v>
      </c>
      <c r="AA56" s="1" t="s">
        <v>184</v>
      </c>
      <c r="AB56" s="18">
        <v>554.70000000000005</v>
      </c>
      <c r="AC56" s="1" t="s">
        <v>185</v>
      </c>
      <c r="AE56" s="18">
        <v>168.69999999999982</v>
      </c>
      <c r="AF56" s="1" t="s">
        <v>187</v>
      </c>
      <c r="AG56" s="18">
        <v>369.40000000000055</v>
      </c>
      <c r="AH56" s="1" t="s">
        <v>183</v>
      </c>
      <c r="AI56" s="18">
        <v>243</v>
      </c>
      <c r="AJ56" s="1" t="s">
        <v>184</v>
      </c>
      <c r="AK56" s="18">
        <v>208.15000000000032</v>
      </c>
      <c r="AL56" s="1" t="s">
        <v>185</v>
      </c>
      <c r="AN56" s="18">
        <v>50.699999999999818</v>
      </c>
      <c r="AO56" s="1" t="s">
        <v>187</v>
      </c>
      <c r="AP56" s="18">
        <v>67.300000000000182</v>
      </c>
      <c r="AQ56" s="1" t="s">
        <v>183</v>
      </c>
      <c r="AR56" s="1">
        <v>773.90000000000055</v>
      </c>
      <c r="AS56" s="1" t="s">
        <v>184</v>
      </c>
      <c r="AT56" s="18">
        <v>156.00000000000045</v>
      </c>
      <c r="AU56" s="1" t="s">
        <v>185</v>
      </c>
      <c r="AW56" s="18">
        <v>538.60000000000036</v>
      </c>
      <c r="AX56" s="1" t="s">
        <v>187</v>
      </c>
      <c r="AY56" s="18">
        <v>555</v>
      </c>
      <c r="AZ56" s="1" t="s">
        <v>183</v>
      </c>
      <c r="BA56" s="18">
        <v>622.10000000000036</v>
      </c>
      <c r="BB56" s="1" t="s">
        <v>184</v>
      </c>
      <c r="BC56" s="18">
        <v>467.599999999999</v>
      </c>
      <c r="BD56" s="1" t="s">
        <v>185</v>
      </c>
      <c r="BF56" s="18">
        <v>487.20000000000073</v>
      </c>
      <c r="BG56" s="1" t="s">
        <v>187</v>
      </c>
      <c r="BH56" s="18">
        <v>206.59999999999854</v>
      </c>
      <c r="BI56" s="1" t="s">
        <v>183</v>
      </c>
      <c r="BJ56" s="18">
        <v>1218.7000000000003</v>
      </c>
      <c r="BK56" s="1" t="s">
        <v>184</v>
      </c>
      <c r="BL56" s="18">
        <v>808</v>
      </c>
      <c r="BM56" s="1" t="s">
        <v>185</v>
      </c>
      <c r="BO56" s="18">
        <v>514.60000000000036</v>
      </c>
      <c r="BP56" s="1" t="s">
        <v>187</v>
      </c>
      <c r="BQ56" s="18">
        <v>283.40000000000009</v>
      </c>
      <c r="BR56" s="1" t="s">
        <v>183</v>
      </c>
      <c r="BS56" s="18">
        <v>408.90000000000146</v>
      </c>
      <c r="BT56" s="1" t="s">
        <v>184</v>
      </c>
      <c r="BU56" s="18">
        <v>500.29999999999927</v>
      </c>
      <c r="BV56" s="1" t="s">
        <v>185</v>
      </c>
      <c r="BX56">
        <v>699.5</v>
      </c>
      <c r="BY56" s="1" t="s">
        <v>187</v>
      </c>
      <c r="BZ56" s="401">
        <v>108.00000000000364</v>
      </c>
      <c r="CA56" s="1" t="s">
        <v>183</v>
      </c>
      <c r="CB56" s="18">
        <v>609.09999999999945</v>
      </c>
      <c r="CC56" s="1" t="s">
        <v>184</v>
      </c>
      <c r="CD56" s="18">
        <v>532.09999999999764</v>
      </c>
      <c r="CE56" s="1" t="s">
        <v>185</v>
      </c>
      <c r="CG56" s="18">
        <v>611.19999999999709</v>
      </c>
      <c r="CH56" s="1" t="s">
        <v>187</v>
      </c>
      <c r="CI56" s="18"/>
      <c r="CJ56" s="1" t="s">
        <v>183</v>
      </c>
      <c r="CK56" s="18">
        <v>560.40000000000146</v>
      </c>
      <c r="CL56" s="1" t="s">
        <v>184</v>
      </c>
      <c r="CM56" s="18">
        <v>340.30000000000018</v>
      </c>
      <c r="CN56" s="1" t="s">
        <v>185</v>
      </c>
      <c r="CP56" s="18">
        <v>203.59999999999854</v>
      </c>
      <c r="CQ56" s="1" t="s">
        <v>187</v>
      </c>
      <c r="CR56" s="18"/>
      <c r="CS56" s="1" t="s">
        <v>183</v>
      </c>
      <c r="CT56" s="18">
        <v>190.70000000000073</v>
      </c>
      <c r="CU56" s="1" t="s">
        <v>184</v>
      </c>
      <c r="CV56" s="18">
        <v>237</v>
      </c>
      <c r="CW56" s="1" t="s">
        <v>185</v>
      </c>
      <c r="CY56" s="18">
        <v>320.39999999999782</v>
      </c>
      <c r="CZ56" s="1" t="s">
        <v>187</v>
      </c>
      <c r="DA56" s="18">
        <v>117.00000000000182</v>
      </c>
      <c r="DB56" s="1" t="s">
        <v>183</v>
      </c>
      <c r="DC56" s="18">
        <v>168</v>
      </c>
      <c r="DD56" s="1" t="s">
        <v>184</v>
      </c>
      <c r="DE56" s="18">
        <v>353.29999999999927</v>
      </c>
      <c r="DF56" s="1" t="s">
        <v>185</v>
      </c>
      <c r="DH56" s="18">
        <v>213.99999999999727</v>
      </c>
      <c r="DI56" s="1" t="s">
        <v>187</v>
      </c>
      <c r="DJ56" s="18"/>
      <c r="DK56" s="1" t="s">
        <v>183</v>
      </c>
      <c r="DL56" s="18">
        <v>176.50000000000182</v>
      </c>
      <c r="DM56" s="1" t="s">
        <v>184</v>
      </c>
      <c r="DN56" s="18">
        <v>352</v>
      </c>
      <c r="DO56" s="1" t="s">
        <v>185</v>
      </c>
      <c r="DQ56" s="401">
        <v>359.09999999999854</v>
      </c>
      <c r="DR56" s="1" t="s">
        <v>187</v>
      </c>
      <c r="DS56" s="18">
        <v>397.20000000000437</v>
      </c>
      <c r="DT56" s="1" t="s">
        <v>183</v>
      </c>
      <c r="DU56" s="18">
        <v>263.70000000000164</v>
      </c>
      <c r="DV56" s="1" t="s">
        <v>184</v>
      </c>
      <c r="DW56" s="18">
        <v>410.29999999999927</v>
      </c>
      <c r="DX56" s="1" t="s">
        <v>185</v>
      </c>
      <c r="DZ56" s="18">
        <v>283.699999999998</v>
      </c>
      <c r="EA56" s="1" t="s">
        <v>187</v>
      </c>
      <c r="EB56" s="18"/>
      <c r="EC56" s="1" t="s">
        <v>183</v>
      </c>
      <c r="ED56" s="18">
        <v>725.40000000000055</v>
      </c>
      <c r="EE56" s="1" t="s">
        <v>184</v>
      </c>
      <c r="EF56" s="18"/>
      <c r="EG56" s="1" t="s">
        <v>185</v>
      </c>
      <c r="EI56" s="401">
        <v>187.49999999999727</v>
      </c>
      <c r="EJ56" s="1" t="s">
        <v>187</v>
      </c>
      <c r="EK56" s="401"/>
      <c r="EL56" s="1" t="s">
        <v>183</v>
      </c>
      <c r="EM56" s="18">
        <v>197.5</v>
      </c>
      <c r="EN56" s="1" t="s">
        <v>184</v>
      </c>
      <c r="EO56" s="18"/>
      <c r="EP56" s="1" t="s">
        <v>185</v>
      </c>
      <c r="ER56" s="18">
        <v>288.29999999999836</v>
      </c>
      <c r="ES56" s="1" t="s">
        <v>187</v>
      </c>
      <c r="ET56" s="18"/>
      <c r="EU56" s="1" t="s">
        <v>183</v>
      </c>
      <c r="EV56" s="18">
        <v>512.80000000000109</v>
      </c>
      <c r="EW56" s="1" t="s">
        <v>184</v>
      </c>
      <c r="EX56" s="18"/>
      <c r="EY56" s="1" t="s">
        <v>185</v>
      </c>
      <c r="FA56" s="401">
        <v>174.199999999998</v>
      </c>
      <c r="FB56" s="1" t="s">
        <v>187</v>
      </c>
      <c r="FC56" s="401">
        <v>188.29999999999927</v>
      </c>
      <c r="FD56" s="1" t="s">
        <v>183</v>
      </c>
      <c r="FE56" s="18">
        <v>485.50000000000182</v>
      </c>
      <c r="FF56" s="1" t="s">
        <v>184</v>
      </c>
      <c r="FG56" s="18"/>
      <c r="FH56" s="1" t="s">
        <v>185</v>
      </c>
      <c r="FJ56" s="401">
        <v>253.49999999999818</v>
      </c>
      <c r="FK56" s="1" t="s">
        <v>187</v>
      </c>
      <c r="FL56" s="18">
        <v>685.19999999999891</v>
      </c>
      <c r="FM56" s="1" t="s">
        <v>183</v>
      </c>
      <c r="FN56" s="18">
        <v>566.29999999999927</v>
      </c>
      <c r="FO56" s="1" t="s">
        <v>184</v>
      </c>
      <c r="FP56" s="18"/>
      <c r="FQ56" s="1" t="s">
        <v>185</v>
      </c>
      <c r="FS56" s="401">
        <v>253.29999999999745</v>
      </c>
      <c r="FT56" s="1" t="s">
        <v>187</v>
      </c>
      <c r="FU56" s="401"/>
      <c r="FV56" s="1" t="s">
        <v>183</v>
      </c>
      <c r="FW56" s="18">
        <v>364.19999999999891</v>
      </c>
      <c r="FX56" s="1" t="s">
        <v>184</v>
      </c>
      <c r="FY56" s="18"/>
      <c r="FZ56" s="1" t="s">
        <v>185</v>
      </c>
      <c r="GB56" s="18">
        <v>19.499999999998181</v>
      </c>
      <c r="GC56" s="1" t="s">
        <v>187</v>
      </c>
      <c r="GD56" s="18"/>
      <c r="GE56" s="1" t="s">
        <v>183</v>
      </c>
      <c r="GF56" s="18">
        <v>184.90000000000146</v>
      </c>
      <c r="GG56" s="1" t="s">
        <v>184</v>
      </c>
      <c r="GH56" s="18"/>
      <c r="GI56" s="1" t="s">
        <v>185</v>
      </c>
      <c r="GK56" s="401">
        <v>2488.7000000000025</v>
      </c>
      <c r="GL56" s="1" t="s">
        <v>187</v>
      </c>
      <c r="GM56" s="18">
        <v>750.600000000004</v>
      </c>
      <c r="GN56" s="1" t="s">
        <v>183</v>
      </c>
      <c r="GO56" s="18">
        <v>2925.6000000000004</v>
      </c>
      <c r="GP56" s="1" t="s">
        <v>184</v>
      </c>
      <c r="GQ56" s="18"/>
      <c r="GR56" s="1" t="s">
        <v>185</v>
      </c>
      <c r="GT56" s="401">
        <v>174.29999999999745</v>
      </c>
      <c r="GU56" s="1" t="s">
        <v>187</v>
      </c>
      <c r="GV56" s="401"/>
      <c r="GW56" s="1" t="s">
        <v>183</v>
      </c>
      <c r="GX56" s="401"/>
      <c r="GY56" s="1" t="s">
        <v>184</v>
      </c>
      <c r="GZ56" s="401"/>
      <c r="HA56" s="1" t="s">
        <v>185</v>
      </c>
      <c r="HC56" s="18">
        <v>81.299999999997453</v>
      </c>
      <c r="HD56" s="1" t="s">
        <v>187</v>
      </c>
      <c r="HE56" s="18">
        <v>742.79999999999836</v>
      </c>
      <c r="HF56" s="1" t="s">
        <v>183</v>
      </c>
      <c r="HG56" s="18">
        <v>150.80000000000291</v>
      </c>
      <c r="HH56" s="1" t="s">
        <v>184</v>
      </c>
      <c r="HI56" s="18"/>
      <c r="HJ56" s="1" t="s">
        <v>185</v>
      </c>
      <c r="HL56" s="401">
        <v>650.89999999999964</v>
      </c>
      <c r="HM56" s="1" t="s">
        <v>187</v>
      </c>
      <c r="HN56" s="401"/>
      <c r="HO56" s="1" t="s">
        <v>183</v>
      </c>
      <c r="HP56" s="18">
        <v>516.29999999999927</v>
      </c>
      <c r="HQ56" s="1" t="s">
        <v>184</v>
      </c>
      <c r="HR56" s="18"/>
      <c r="HS56" s="1" t="s">
        <v>185</v>
      </c>
      <c r="HU56" s="401">
        <v>4199.1000000000004</v>
      </c>
      <c r="HV56" s="1" t="s">
        <v>187</v>
      </c>
      <c r="HW56" s="18">
        <v>4205.9999999999982</v>
      </c>
      <c r="HX56" s="1" t="s">
        <v>183</v>
      </c>
      <c r="HY56" s="18">
        <v>2726.4999999999745</v>
      </c>
      <c r="HZ56" s="1" t="s">
        <v>184</v>
      </c>
      <c r="IA56" s="18"/>
      <c r="IB56" s="1" t="s">
        <v>185</v>
      </c>
      <c r="ID56" s="401">
        <v>315.00000000000364</v>
      </c>
      <c r="IE56" s="1" t="s">
        <v>187</v>
      </c>
      <c r="IF56" s="401"/>
      <c r="IG56" s="1" t="s">
        <v>183</v>
      </c>
      <c r="IH56" s="401"/>
      <c r="II56" s="1" t="s">
        <v>184</v>
      </c>
      <c r="IJ56" s="401"/>
      <c r="IK56" s="1" t="s">
        <v>185</v>
      </c>
      <c r="IM56" s="18">
        <v>176</v>
      </c>
      <c r="IN56" s="1" t="s">
        <v>187</v>
      </c>
      <c r="IO56" s="18"/>
      <c r="IP56" s="1" t="s">
        <v>183</v>
      </c>
      <c r="IQ56" s="18">
        <v>136</v>
      </c>
      <c r="IR56" s="1" t="s">
        <v>184</v>
      </c>
      <c r="IS56" s="18"/>
      <c r="IT56" s="1" t="s">
        <v>185</v>
      </c>
      <c r="IV56" s="401">
        <v>104.60000000000582</v>
      </c>
      <c r="IW56" s="1" t="s">
        <v>187</v>
      </c>
      <c r="IX56" s="18">
        <v>131.59999999999945</v>
      </c>
      <c r="IY56" s="1" t="s">
        <v>183</v>
      </c>
      <c r="IZ56" s="18">
        <v>274.00000000000364</v>
      </c>
      <c r="JA56" s="1" t="s">
        <v>184</v>
      </c>
      <c r="JB56" s="18"/>
      <c r="JC56" s="1" t="s">
        <v>185</v>
      </c>
      <c r="JE56" s="401">
        <v>403.90000000000146</v>
      </c>
      <c r="JF56" s="1" t="s">
        <v>187</v>
      </c>
      <c r="JG56" s="401">
        <v>234.59999999999673</v>
      </c>
      <c r="JH56" s="1" t="s">
        <v>183</v>
      </c>
      <c r="JI56" s="18">
        <v>298.90000000000509</v>
      </c>
      <c r="JJ56" s="1" t="s">
        <v>184</v>
      </c>
      <c r="JK56" s="18"/>
      <c r="JL56" s="1" t="s">
        <v>185</v>
      </c>
      <c r="JN56" s="401">
        <v>761.00000000000364</v>
      </c>
      <c r="JO56" s="1" t="s">
        <v>187</v>
      </c>
      <c r="JP56" s="401"/>
      <c r="JQ56" s="1" t="s">
        <v>183</v>
      </c>
      <c r="JR56" s="401"/>
      <c r="JS56" s="1" t="s">
        <v>184</v>
      </c>
      <c r="JT56" s="401"/>
      <c r="JU56" s="1" t="s">
        <v>185</v>
      </c>
      <c r="JW56">
        <v>2602.6</v>
      </c>
      <c r="JX56" s="1" t="s">
        <v>187</v>
      </c>
      <c r="JY56" s="18">
        <v>1135.3000000000065</v>
      </c>
      <c r="JZ56" s="1" t="s">
        <v>183</v>
      </c>
      <c r="KA56" s="18">
        <v>3336.8000000000739</v>
      </c>
      <c r="KB56" s="1" t="s">
        <v>184</v>
      </c>
      <c r="KC56" s="18">
        <v>2841.2999999999665</v>
      </c>
      <c r="KD56" s="1" t="s">
        <v>185</v>
      </c>
      <c r="KF56" s="18">
        <v>69.69999999999709</v>
      </c>
      <c r="KG56" s="1" t="s">
        <v>187</v>
      </c>
      <c r="KH56" s="401">
        <v>0</v>
      </c>
      <c r="KI56" s="1" t="s">
        <v>183</v>
      </c>
      <c r="KJ56" s="18">
        <v>362.50000000000364</v>
      </c>
      <c r="KK56" s="1" t="s">
        <v>184</v>
      </c>
      <c r="KL56" s="18"/>
      <c r="KM56" s="1" t="s">
        <v>185</v>
      </c>
      <c r="KO56" s="401">
        <v>298.49999999999636</v>
      </c>
      <c r="KP56" s="1" t="s">
        <v>187</v>
      </c>
      <c r="KQ56" s="401"/>
      <c r="KR56" s="1" t="s">
        <v>183</v>
      </c>
      <c r="KS56" s="401"/>
      <c r="KT56" s="1" t="s">
        <v>184</v>
      </c>
      <c r="KU56" s="401"/>
      <c r="KV56" s="1" t="s">
        <v>185</v>
      </c>
      <c r="KX56" s="18">
        <v>97.100000000002183</v>
      </c>
      <c r="KY56" s="1" t="s">
        <v>187</v>
      </c>
      <c r="KZ56" s="18"/>
      <c r="LA56" s="1" t="s">
        <v>183</v>
      </c>
      <c r="LB56" s="18"/>
      <c r="LC56" s="1" t="s">
        <v>184</v>
      </c>
      <c r="LD56" s="18"/>
      <c r="LE56" s="1" t="s">
        <v>185</v>
      </c>
      <c r="LG56" s="232">
        <v>202.39999999999873</v>
      </c>
      <c r="LH56" s="1" t="s">
        <v>187</v>
      </c>
      <c r="LI56" s="232"/>
      <c r="LJ56" s="1" t="s">
        <v>183</v>
      </c>
      <c r="LK56" s="232"/>
      <c r="LL56" s="1" t="s">
        <v>184</v>
      </c>
      <c r="LM56" s="18"/>
      <c r="LN56" s="1" t="s">
        <v>185</v>
      </c>
      <c r="LP56" s="18">
        <v>446.30000000001382</v>
      </c>
      <c r="LQ56" s="1" t="s">
        <v>187</v>
      </c>
      <c r="LR56" s="18">
        <v>69.699999999999363</v>
      </c>
      <c r="LS56" s="1" t="s">
        <v>183</v>
      </c>
      <c r="LT56" s="18">
        <v>536.00000000000364</v>
      </c>
      <c r="LU56" s="1" t="s">
        <v>184</v>
      </c>
      <c r="LV56" s="18"/>
      <c r="LW56" s="1" t="s">
        <v>185</v>
      </c>
      <c r="LY56" s="18">
        <v>241.10000000000946</v>
      </c>
      <c r="LZ56" s="1" t="s">
        <v>187</v>
      </c>
      <c r="MA56" s="18"/>
      <c r="MB56" s="1" t="s">
        <v>183</v>
      </c>
      <c r="MC56" s="18"/>
      <c r="MD56" s="1" t="s">
        <v>184</v>
      </c>
      <c r="ME56" s="18"/>
      <c r="MF56" s="1" t="s">
        <v>185</v>
      </c>
      <c r="MH56">
        <v>753.8</v>
      </c>
      <c r="MI56" s="1" t="s">
        <v>187</v>
      </c>
      <c r="MJ56" s="74">
        <v>411.00000000001455</v>
      </c>
      <c r="MK56" s="1" t="s">
        <v>183</v>
      </c>
      <c r="ML56" s="18">
        <v>688.19999999999709</v>
      </c>
      <c r="MM56" s="1" t="s">
        <v>184</v>
      </c>
      <c r="MN56" s="18">
        <v>1089.799999999992</v>
      </c>
      <c r="MO56" s="1" t="s">
        <v>185</v>
      </c>
      <c r="MQ56">
        <v>182.49999999999636</v>
      </c>
      <c r="MR56" s="1" t="s">
        <v>187</v>
      </c>
      <c r="MS56" s="18">
        <v>242.00000000001091</v>
      </c>
      <c r="MT56" s="1" t="s">
        <v>183</v>
      </c>
      <c r="MU56">
        <v>285</v>
      </c>
      <c r="MV56" s="1" t="s">
        <v>184</v>
      </c>
      <c r="MX56" s="1" t="s">
        <v>185</v>
      </c>
      <c r="MZ56" s="3"/>
      <c r="NA56" s="1" t="s">
        <v>187</v>
      </c>
      <c r="NB56" s="18"/>
      <c r="NC56" s="1" t="s">
        <v>183</v>
      </c>
      <c r="ND56" s="402">
        <v>1651.7000000000007</v>
      </c>
      <c r="NE56" s="1" t="s">
        <v>184</v>
      </c>
      <c r="NF56" s="402"/>
      <c r="NG56" s="1" t="s">
        <v>185</v>
      </c>
      <c r="NH56" s="43"/>
    </row>
    <row r="57" spans="1:372" ht="18">
      <c r="A57" s="93" t="s">
        <v>3667</v>
      </c>
      <c r="B57" s="49">
        <f>SUM(D57:AAP57)</f>
        <v>37123.150000000038</v>
      </c>
      <c r="D57"/>
      <c r="E57" s="9">
        <f>D56*0.25</f>
        <v>50.174999999999997</v>
      </c>
      <c r="F57" s="18"/>
      <c r="G57" s="9">
        <f>F56*0.5</f>
        <v>60.95</v>
      </c>
      <c r="I57" s="9">
        <f>H56*0.75</f>
        <v>0</v>
      </c>
      <c r="K57" s="9">
        <f>J56*1</f>
        <v>0</v>
      </c>
      <c r="N57" s="9">
        <f>M56*0.25</f>
        <v>71</v>
      </c>
      <c r="P57" s="9">
        <f>O56*0.5</f>
        <v>71.800000000000011</v>
      </c>
      <c r="R57" s="9">
        <f>Q56*0.75</f>
        <v>0</v>
      </c>
      <c r="T57" s="9">
        <f>S56*1</f>
        <v>0</v>
      </c>
      <c r="V57" s="18"/>
      <c r="W57" s="9">
        <f>V56*0.25</f>
        <v>145.99999999999994</v>
      </c>
      <c r="Y57" s="9">
        <f>X56*0.5</f>
        <v>180.50000000000011</v>
      </c>
      <c r="Z57" s="18"/>
      <c r="AA57" s="9">
        <f>Z56*0.75</f>
        <v>652.34999999999991</v>
      </c>
      <c r="AC57" s="9">
        <f>AB56*1</f>
        <v>554.70000000000005</v>
      </c>
      <c r="AE57" s="18"/>
      <c r="AF57" s="9">
        <f>AE56*0.25</f>
        <v>42.174999999999955</v>
      </c>
      <c r="AH57" s="9">
        <f>AG56*0.5</f>
        <v>184.70000000000027</v>
      </c>
      <c r="AJ57" s="9">
        <f>AI56*0.75</f>
        <v>182.25</v>
      </c>
      <c r="AL57" s="9">
        <f>AK56*1</f>
        <v>208.15000000000032</v>
      </c>
      <c r="AN57" s="18"/>
      <c r="AO57" s="9">
        <f>AN56*0.25</f>
        <v>12.674999999999955</v>
      </c>
      <c r="AQ57" s="9">
        <f>AP56*0.5</f>
        <v>33.650000000000091</v>
      </c>
      <c r="AS57" s="9">
        <f>AR56*0.75</f>
        <v>580.42500000000041</v>
      </c>
      <c r="AU57" s="9">
        <f>AT56*1</f>
        <v>156.00000000000045</v>
      </c>
      <c r="AW57" s="18"/>
      <c r="AX57" s="9">
        <f>AW56*0.25</f>
        <v>134.65000000000009</v>
      </c>
      <c r="AZ57" s="9">
        <f>AY56*0.5</f>
        <v>277.5</v>
      </c>
      <c r="BB57" s="9">
        <f>BA56*0.75</f>
        <v>466.57500000000027</v>
      </c>
      <c r="BD57" s="9">
        <f>BC56*1</f>
        <v>467.599999999999</v>
      </c>
      <c r="BF57" s="18"/>
      <c r="BG57" s="9">
        <f>BF56*0.25</f>
        <v>121.80000000000018</v>
      </c>
      <c r="BH57" s="18"/>
      <c r="BI57" s="9">
        <f>BH56*0.5</f>
        <v>103.29999999999927</v>
      </c>
      <c r="BK57" s="9">
        <f>BJ56*0.75</f>
        <v>914.0250000000002</v>
      </c>
      <c r="BM57" s="9">
        <f>BL56*1</f>
        <v>808</v>
      </c>
      <c r="BP57" s="9">
        <f>BO56*0.25</f>
        <v>128.65000000000009</v>
      </c>
      <c r="BR57" s="9">
        <f>BQ56*0.5</f>
        <v>141.70000000000005</v>
      </c>
      <c r="BT57" s="9">
        <f>BS56*0.75</f>
        <v>306.67500000000109</v>
      </c>
      <c r="BV57" s="9">
        <f>BU56*1</f>
        <v>500.29999999999927</v>
      </c>
      <c r="BY57" s="9">
        <f>BX56*0.25</f>
        <v>174.875</v>
      </c>
      <c r="CA57" s="9">
        <f>BZ56*0.5</f>
        <v>54.000000000001819</v>
      </c>
      <c r="CC57" s="9">
        <f>CB56*0.75</f>
        <v>456.82499999999959</v>
      </c>
      <c r="CE57" s="9">
        <f t="shared" ref="CE57" si="96">CD56*1</f>
        <v>532.09999999999764</v>
      </c>
      <c r="CG57" s="18"/>
      <c r="CH57" s="9">
        <f>CG56*0.25</f>
        <v>152.79999999999927</v>
      </c>
      <c r="CI57" s="18"/>
      <c r="CJ57" s="9">
        <f>CI56*0.5</f>
        <v>0</v>
      </c>
      <c r="CL57" s="9">
        <f>CK56*0.75</f>
        <v>420.30000000000109</v>
      </c>
      <c r="CN57" s="9">
        <f t="shared" ref="CN57" si="97">CM56*1</f>
        <v>340.30000000000018</v>
      </c>
      <c r="CP57" s="18"/>
      <c r="CQ57" s="9">
        <f>CP56*0.25</f>
        <v>50.899999999999636</v>
      </c>
      <c r="CR57" s="18"/>
      <c r="CS57" s="9">
        <f>CR56*0.5</f>
        <v>0</v>
      </c>
      <c r="CU57" s="9">
        <f>CT56*0.75</f>
        <v>143.02500000000055</v>
      </c>
      <c r="CW57" s="9">
        <f t="shared" ref="CW57" si="98">CV56*1</f>
        <v>237</v>
      </c>
      <c r="CY57" s="18"/>
      <c r="CZ57" s="9">
        <f>CY56*0.25</f>
        <v>80.099999999999454</v>
      </c>
      <c r="DB57" s="9">
        <f>DA56*0.5</f>
        <v>58.500000000000909</v>
      </c>
      <c r="DD57" s="9">
        <f>DC56*0.75</f>
        <v>126</v>
      </c>
      <c r="DF57" s="9">
        <f t="shared" ref="DF57" si="99">DE56*1</f>
        <v>353.29999999999927</v>
      </c>
      <c r="DH57" s="18"/>
      <c r="DI57" s="9">
        <f>DH56*0.25</f>
        <v>53.499999999999318</v>
      </c>
      <c r="DJ57" s="18"/>
      <c r="DK57" s="9">
        <f>DJ56*0.5</f>
        <v>0</v>
      </c>
      <c r="DM57" s="9">
        <f>DL56*0.75</f>
        <v>132.37500000000136</v>
      </c>
      <c r="DO57" s="9">
        <f t="shared" ref="DO57" si="100">DN56*1</f>
        <v>352</v>
      </c>
      <c r="DQ57" s="18"/>
      <c r="DR57" s="9">
        <f>DQ56*0.25</f>
        <v>89.774999999999636</v>
      </c>
      <c r="DT57" s="9">
        <f>DS56*0.5</f>
        <v>198.60000000000218</v>
      </c>
      <c r="DV57" s="9">
        <f>DU56*0.75</f>
        <v>197.77500000000123</v>
      </c>
      <c r="DX57" s="9">
        <f t="shared" ref="DX57" si="101">DW56*1</f>
        <v>410.29999999999927</v>
      </c>
      <c r="DZ57" s="18"/>
      <c r="EA57" s="9">
        <f>DZ56*0.25</f>
        <v>70.9249999999995</v>
      </c>
      <c r="EB57" s="18"/>
      <c r="EC57" s="9">
        <f>EB56*0.5</f>
        <v>0</v>
      </c>
      <c r="EE57" s="9">
        <f>ED56*0.75</f>
        <v>544.05000000000041</v>
      </c>
      <c r="EG57" s="9">
        <f>EF56*1</f>
        <v>0</v>
      </c>
      <c r="EI57" s="18"/>
      <c r="EJ57" s="9">
        <f>EI56*0.25</f>
        <v>46.874999999999318</v>
      </c>
      <c r="EK57" s="18"/>
      <c r="EL57" s="9">
        <f>EK56*0.5</f>
        <v>0</v>
      </c>
      <c r="EN57" s="9">
        <f>EM56*0.75</f>
        <v>148.125</v>
      </c>
      <c r="EP57" s="9">
        <f>EO56*1</f>
        <v>0</v>
      </c>
      <c r="ER57" s="18"/>
      <c r="ES57" s="9">
        <f>ER56*0.25</f>
        <v>72.074999999999591</v>
      </c>
      <c r="ET57" s="18"/>
      <c r="EU57" s="9">
        <f>ET56*0.5</f>
        <v>0</v>
      </c>
      <c r="EW57" s="9">
        <f>EV56*0.75</f>
        <v>384.60000000000082</v>
      </c>
      <c r="EY57" s="9">
        <f>EX56*1</f>
        <v>0</v>
      </c>
      <c r="FA57" s="18"/>
      <c r="FB57" s="9">
        <f>FA56*0.25</f>
        <v>43.5499999999995</v>
      </c>
      <c r="FC57" s="18"/>
      <c r="FD57" s="9">
        <f>FC56*0.5</f>
        <v>94.149999999999636</v>
      </c>
      <c r="FF57" s="9">
        <f>FE56*0.75</f>
        <v>364.12500000000136</v>
      </c>
      <c r="FH57" s="9">
        <f>FG56*1</f>
        <v>0</v>
      </c>
      <c r="FJ57" s="18"/>
      <c r="FK57" s="9">
        <f>FJ56*0.25</f>
        <v>63.374999999999545</v>
      </c>
      <c r="FM57" s="9">
        <f>FL56*0.5</f>
        <v>342.59999999999945</v>
      </c>
      <c r="FO57" s="9">
        <f>FN56*0.75</f>
        <v>424.72499999999945</v>
      </c>
      <c r="FQ57" s="9">
        <f>FP56*1</f>
        <v>0</v>
      </c>
      <c r="FS57" s="18"/>
      <c r="FT57" s="9">
        <f>FS56*0.25</f>
        <v>63.324999999999363</v>
      </c>
      <c r="FU57" s="18"/>
      <c r="FV57" s="9">
        <f>FU56*0.5</f>
        <v>0</v>
      </c>
      <c r="FX57" s="9">
        <f>FW56*0.75</f>
        <v>273.14999999999918</v>
      </c>
      <c r="FZ57" s="9">
        <f>FY56*1</f>
        <v>0</v>
      </c>
      <c r="GB57" s="18"/>
      <c r="GC57" s="9">
        <f>GB56*0.25</f>
        <v>4.8749999999995453</v>
      </c>
      <c r="GD57" s="18"/>
      <c r="GE57" s="9">
        <f>GD56*0.5</f>
        <v>0</v>
      </c>
      <c r="GG57" s="9">
        <f>GF56*0.75</f>
        <v>138.67500000000109</v>
      </c>
      <c r="GI57" s="9">
        <f>GH56*1</f>
        <v>0</v>
      </c>
      <c r="GK57" s="18"/>
      <c r="GL57" s="9">
        <f>GK56*0.25</f>
        <v>622.17500000000064</v>
      </c>
      <c r="GN57" s="9">
        <f>GM56*0.5</f>
        <v>375.300000000002</v>
      </c>
      <c r="GP57" s="9">
        <f>GO56*0.75</f>
        <v>2194.2000000000003</v>
      </c>
      <c r="GR57" s="9">
        <f>GQ56*1</f>
        <v>0</v>
      </c>
      <c r="GT57" s="18"/>
      <c r="GU57" s="9">
        <f>GT56*0.25</f>
        <v>43.574999999999363</v>
      </c>
      <c r="GV57" s="18"/>
      <c r="GW57" s="9">
        <f>GV56*0.5</f>
        <v>0</v>
      </c>
      <c r="GX57" s="18"/>
      <c r="GY57" s="9">
        <f>GX56*0.75</f>
        <v>0</v>
      </c>
      <c r="GZ57" s="18"/>
      <c r="HA57" s="9">
        <f>GZ56*1</f>
        <v>0</v>
      </c>
      <c r="HD57" s="9">
        <f>HC56*0.25</f>
        <v>20.324999999999363</v>
      </c>
      <c r="HF57" s="9">
        <f>HE56*0.5</f>
        <v>371.39999999999918</v>
      </c>
      <c r="HH57" s="9">
        <f>HG56*0.75</f>
        <v>113.10000000000218</v>
      </c>
      <c r="HJ57" s="9">
        <f>HI56*1</f>
        <v>0</v>
      </c>
      <c r="HM57" s="9">
        <f>HL56*0.25</f>
        <v>162.72499999999991</v>
      </c>
      <c r="HO57" s="9">
        <f>HN56*0.5</f>
        <v>0</v>
      </c>
      <c r="HQ57" s="9">
        <f>HP56*0.75</f>
        <v>387.22499999999945</v>
      </c>
      <c r="HS57" s="9">
        <f>HR56*1</f>
        <v>0</v>
      </c>
      <c r="HV57" s="9">
        <f>HU56*0.25</f>
        <v>1049.7750000000001</v>
      </c>
      <c r="HX57" s="9">
        <f>HW56*0.5</f>
        <v>2102.9999999999991</v>
      </c>
      <c r="HZ57" s="9">
        <f>HY56*0.75</f>
        <v>2044.8749999999809</v>
      </c>
      <c r="IB57" s="9">
        <f>IA56*1</f>
        <v>0</v>
      </c>
      <c r="IE57" s="9">
        <f>ID56*0.25</f>
        <v>78.750000000000909</v>
      </c>
      <c r="IG57" s="9">
        <f>IF56*0.5</f>
        <v>0</v>
      </c>
      <c r="II57" s="9">
        <f>IH56*0.75</f>
        <v>0</v>
      </c>
      <c r="IK57" s="9">
        <f>IJ56*1</f>
        <v>0</v>
      </c>
      <c r="IN57" s="9">
        <f>IM56*0.25</f>
        <v>44</v>
      </c>
      <c r="IP57" s="9">
        <f>IO56*0.5</f>
        <v>0</v>
      </c>
      <c r="IR57" s="9">
        <f>IQ56*0.75</f>
        <v>102</v>
      </c>
      <c r="IT57" s="9">
        <f>IS56*1</f>
        <v>0</v>
      </c>
      <c r="IW57" s="9">
        <f>IV56*0.25</f>
        <v>26.150000000001455</v>
      </c>
      <c r="IY57" s="9">
        <f>IX56*0.5</f>
        <v>65.799999999999727</v>
      </c>
      <c r="JA57" s="9">
        <f>IZ56*0.75</f>
        <v>205.50000000000273</v>
      </c>
      <c r="JC57" s="9">
        <f>JB56*1</f>
        <v>0</v>
      </c>
      <c r="JF57" s="9">
        <f>JE56*0.25</f>
        <v>100.97500000000036</v>
      </c>
      <c r="JH57" s="9">
        <f>JG56*0.5</f>
        <v>117.29999999999836</v>
      </c>
      <c r="JJ57" s="9">
        <f>JI56*0.75</f>
        <v>224.17500000000382</v>
      </c>
      <c r="JL57" s="9">
        <f>JK56*1</f>
        <v>0</v>
      </c>
      <c r="JO57" s="9">
        <f>JN56*0.25</f>
        <v>190.25000000000091</v>
      </c>
      <c r="JQ57" s="9">
        <f>JP56*0.5</f>
        <v>0</v>
      </c>
      <c r="JS57" s="9">
        <f>JR56*0.75</f>
        <v>0</v>
      </c>
      <c r="JU57" s="9">
        <f>JT56*1</f>
        <v>0</v>
      </c>
      <c r="JX57" s="9">
        <f>JW56*0.25</f>
        <v>650.65</v>
      </c>
      <c r="JZ57" s="9">
        <f>JY56*0.5</f>
        <v>567.65000000000327</v>
      </c>
      <c r="KB57" s="9">
        <f>KA56*0.75</f>
        <v>2502.6000000000554</v>
      </c>
      <c r="KD57" s="9">
        <f>KC56*1</f>
        <v>2841.2999999999665</v>
      </c>
      <c r="KG57" s="9">
        <f>KF56*0.25</f>
        <v>17.424999999999272</v>
      </c>
      <c r="KI57" s="9">
        <f>KH56*0.5</f>
        <v>0</v>
      </c>
      <c r="KK57" s="9">
        <f>KJ56*0.75</f>
        <v>271.87500000000273</v>
      </c>
      <c r="KM57" s="9">
        <f>KL56*1</f>
        <v>0</v>
      </c>
      <c r="KP57" s="9">
        <f>KO56*0.25</f>
        <v>74.624999999999091</v>
      </c>
      <c r="KR57" s="9">
        <f>KQ56*0.5</f>
        <v>0</v>
      </c>
      <c r="KT57" s="9">
        <f>KS56*0.75</f>
        <v>0</v>
      </c>
      <c r="KV57" s="9">
        <f>KU56*1</f>
        <v>0</v>
      </c>
      <c r="KY57" s="9">
        <f>KX56*0.25</f>
        <v>24.275000000000546</v>
      </c>
      <c r="LA57" s="9">
        <f>KZ56*0.5</f>
        <v>0</v>
      </c>
      <c r="LC57" s="9">
        <f>LB56*0.75</f>
        <v>0</v>
      </c>
      <c r="LE57" s="9">
        <f>LD56*1</f>
        <v>0</v>
      </c>
      <c r="LH57" s="9">
        <f>LG56*0.25</f>
        <v>50.599999999999682</v>
      </c>
      <c r="LJ57" s="9">
        <f>LI56*0.5</f>
        <v>0</v>
      </c>
      <c r="LL57" s="9">
        <f>LK56*0.75</f>
        <v>0</v>
      </c>
      <c r="LN57" s="9">
        <f>LM56*1</f>
        <v>0</v>
      </c>
      <c r="LQ57" s="9">
        <f>LP56*0.25</f>
        <v>111.57500000000346</v>
      </c>
      <c r="LS57" s="9">
        <f>LR56*0.5</f>
        <v>34.849999999999682</v>
      </c>
      <c r="LU57" s="9">
        <f>LT56*0.75</f>
        <v>402.00000000000273</v>
      </c>
      <c r="LW57" s="9">
        <f>LV56*1</f>
        <v>0</v>
      </c>
      <c r="LZ57" s="9">
        <f>LY56*0.25</f>
        <v>60.275000000002365</v>
      </c>
      <c r="MB57" s="9">
        <f>MA56*0.5</f>
        <v>0</v>
      </c>
      <c r="MD57" s="9">
        <f>MC56*0.75</f>
        <v>0</v>
      </c>
      <c r="MF57" s="9">
        <f>ME56*1</f>
        <v>0</v>
      </c>
      <c r="MI57" s="9">
        <f>MH56*0.25</f>
        <v>188.45</v>
      </c>
      <c r="MK57" s="9">
        <f>MJ56*0.5</f>
        <v>205.50000000000728</v>
      </c>
      <c r="MM57" s="9">
        <f>ML56*0.75</f>
        <v>516.14999999999782</v>
      </c>
      <c r="MO57" s="9">
        <f>MN56*1</f>
        <v>1089.799999999992</v>
      </c>
      <c r="MQ57" s="1"/>
      <c r="MR57" s="9">
        <f>MQ56*0.25</f>
        <v>45.624999999999091</v>
      </c>
      <c r="MT57" s="9">
        <f>MS56*0.5</f>
        <v>121.00000000000546</v>
      </c>
      <c r="MV57" s="9">
        <f>MU56*0.75</f>
        <v>213.75</v>
      </c>
      <c r="MX57" s="9">
        <f>MW56*1</f>
        <v>0</v>
      </c>
      <c r="MZ57" s="3"/>
      <c r="NA57" s="9">
        <f>MZ56*0.25</f>
        <v>0</v>
      </c>
      <c r="NB57" s="1"/>
      <c r="NC57" s="9">
        <f>NB56*0.5</f>
        <v>0</v>
      </c>
      <c r="NE57" s="9">
        <f>ND56*0.75</f>
        <v>1238.7750000000005</v>
      </c>
      <c r="NG57" s="9">
        <f>NF56*1</f>
        <v>0</v>
      </c>
      <c r="NH57" s="43"/>
    </row>
    <row r="58" spans="1:372" ht="18">
      <c r="A58" s="93"/>
      <c r="B58" s="49"/>
      <c r="D58"/>
      <c r="E58" s="9"/>
      <c r="F58" s="18"/>
      <c r="G58" s="9"/>
      <c r="I58" s="9"/>
      <c r="K58" s="9"/>
      <c r="N58" s="9"/>
      <c r="P58" s="9"/>
      <c r="R58" s="9"/>
      <c r="T58" s="9"/>
      <c r="V58" s="18"/>
      <c r="W58" s="9"/>
      <c r="Y58" s="9"/>
      <c r="Z58" s="18"/>
      <c r="AA58" s="9"/>
      <c r="AC58" s="38"/>
      <c r="AE58" s="18"/>
      <c r="AF58" s="9"/>
      <c r="AH58" s="9"/>
      <c r="AJ58" s="9"/>
      <c r="AL58" s="38"/>
      <c r="AN58" s="18"/>
      <c r="AO58" s="9"/>
      <c r="AQ58" s="9"/>
      <c r="AS58" s="9"/>
      <c r="AU58" s="38"/>
      <c r="AW58" s="18"/>
      <c r="AX58" s="9"/>
      <c r="AZ58" s="9"/>
      <c r="BB58" s="9"/>
      <c r="BC58"/>
      <c r="BD58" s="38"/>
      <c r="BF58" s="18"/>
      <c r="BG58" s="9"/>
      <c r="BH58" s="18"/>
      <c r="BI58" s="9"/>
      <c r="BK58" s="9"/>
      <c r="BM58" s="38"/>
      <c r="BP58" s="9"/>
      <c r="BR58" s="9"/>
      <c r="BT58" s="9"/>
      <c r="BV58" s="38"/>
      <c r="BY58" s="9"/>
      <c r="CA58" s="9"/>
      <c r="CC58" s="9"/>
      <c r="CE58" s="38"/>
      <c r="CG58" s="18"/>
      <c r="CH58" s="9"/>
      <c r="CI58" s="18"/>
      <c r="CJ58" s="9"/>
      <c r="CL58" s="9"/>
      <c r="CN58" s="38"/>
      <c r="CP58" s="18"/>
      <c r="CQ58" s="9"/>
      <c r="CR58" s="18"/>
      <c r="CS58" s="9"/>
      <c r="CU58" s="9"/>
      <c r="CW58" s="38"/>
      <c r="CY58" s="18"/>
      <c r="CZ58" s="9"/>
      <c r="DB58" s="9"/>
      <c r="DD58" s="9"/>
      <c r="DF58" s="38"/>
      <c r="DH58" s="40"/>
      <c r="DI58" s="237"/>
      <c r="DJ58" s="40"/>
      <c r="DK58" s="40"/>
      <c r="DL58" s="40"/>
      <c r="DM58" s="40"/>
      <c r="DO58" s="38"/>
      <c r="DQ58" s="18"/>
      <c r="DR58" s="9"/>
      <c r="DT58" s="9"/>
      <c r="DV58" s="9"/>
      <c r="DX58" s="38"/>
      <c r="DZ58" s="18"/>
      <c r="EA58" s="9"/>
      <c r="EB58" s="18"/>
      <c r="EC58" s="9"/>
      <c r="EE58" s="9"/>
      <c r="EG58" s="9"/>
      <c r="EI58" s="18"/>
      <c r="EJ58" s="9"/>
      <c r="EK58" s="18"/>
      <c r="EL58" s="9"/>
      <c r="EN58" s="9"/>
      <c r="EP58" s="9"/>
      <c r="ER58" s="18"/>
      <c r="ES58" s="9"/>
      <c r="ET58" s="18"/>
      <c r="EU58" s="9"/>
      <c r="EW58" s="9"/>
      <c r="EY58" s="9"/>
      <c r="FA58" s="18"/>
      <c r="FB58" s="9"/>
      <c r="FC58" s="18"/>
      <c r="FD58" s="9"/>
      <c r="FF58" s="9"/>
      <c r="FH58" s="9"/>
      <c r="FJ58" s="18"/>
      <c r="FK58" s="9"/>
      <c r="FM58" s="9"/>
      <c r="FO58" s="9"/>
      <c r="FQ58" s="9"/>
      <c r="FS58" s="18"/>
      <c r="FT58" s="9"/>
      <c r="FU58" s="18"/>
      <c r="FV58" s="9"/>
      <c r="FX58" s="9"/>
      <c r="FZ58" s="9"/>
      <c r="GB58" s="18"/>
      <c r="GC58" s="9"/>
      <c r="GD58" s="18"/>
      <c r="GE58" s="9"/>
      <c r="GG58" s="9"/>
      <c r="GI58" s="9"/>
      <c r="GK58" s="18"/>
      <c r="GL58" s="9"/>
      <c r="GN58" s="9"/>
      <c r="GP58" s="9"/>
      <c r="GR58" s="9"/>
      <c r="GT58" s="18"/>
      <c r="GU58" s="9"/>
      <c r="GV58" s="18"/>
      <c r="GW58" s="9"/>
      <c r="GX58" s="18"/>
      <c r="GY58" s="9"/>
      <c r="GZ58" s="18"/>
      <c r="HA58" s="9"/>
      <c r="HD58" s="9"/>
      <c r="HF58" s="9"/>
      <c r="HH58" s="9"/>
      <c r="HJ58" s="9"/>
      <c r="HM58" s="9"/>
      <c r="HO58" s="9"/>
      <c r="HQ58" s="9"/>
      <c r="HS58" s="9"/>
      <c r="HV58" s="9"/>
      <c r="HX58" s="9"/>
      <c r="HZ58" s="9"/>
      <c r="IB58" s="9"/>
      <c r="IE58" s="9"/>
      <c r="IG58" s="9"/>
      <c r="II58" s="9"/>
      <c r="IK58" s="9"/>
      <c r="IN58" s="9"/>
      <c r="IP58" s="9"/>
      <c r="IR58" s="9"/>
      <c r="IT58" s="9"/>
      <c r="IW58" s="9"/>
      <c r="IY58" s="9"/>
      <c r="JA58" s="9"/>
      <c r="JC58" s="9"/>
      <c r="JF58" s="9"/>
      <c r="JH58" s="9"/>
      <c r="JJ58" s="9"/>
      <c r="JL58" s="9"/>
      <c r="JO58" s="9"/>
      <c r="JQ58" s="9"/>
      <c r="JS58" s="9"/>
      <c r="JU58" s="9"/>
      <c r="JX58" s="9"/>
      <c r="JZ58" s="9"/>
      <c r="KB58" s="9"/>
      <c r="KD58" s="9"/>
      <c r="KG58" s="9"/>
      <c r="KI58" s="9"/>
      <c r="KK58" s="9"/>
      <c r="KM58" s="9"/>
      <c r="KP58" s="9"/>
      <c r="KR58" s="9"/>
      <c r="KT58" s="9"/>
      <c r="KV58" s="9"/>
      <c r="KY58" s="9"/>
      <c r="LA58" s="9"/>
      <c r="LC58" s="9"/>
      <c r="LE58" s="9"/>
      <c r="LH58" s="9"/>
      <c r="LJ58" s="9"/>
      <c r="LL58" s="9"/>
      <c r="LN58" s="9"/>
      <c r="LQ58" s="9"/>
      <c r="LS58" s="9"/>
      <c r="LU58" s="9"/>
      <c r="LW58" s="9"/>
      <c r="LZ58" s="9"/>
      <c r="MB58" s="9"/>
      <c r="MD58" s="9"/>
      <c r="MF58" s="9"/>
      <c r="MI58" s="9"/>
      <c r="MK58" s="9"/>
      <c r="MM58" s="9"/>
      <c r="MO58" s="9"/>
      <c r="MQ58" s="1"/>
      <c r="MR58" s="9"/>
      <c r="MT58" s="9"/>
      <c r="MV58" s="9"/>
      <c r="MX58" s="9"/>
      <c r="MZ58" s="3"/>
      <c r="NA58" s="9"/>
      <c r="NB58" s="1"/>
      <c r="NC58" s="9"/>
      <c r="NE58" s="9"/>
      <c r="NG58" s="9"/>
      <c r="NH58" s="43"/>
    </row>
    <row r="59" spans="1:372" ht="18">
      <c r="A59" s="41" t="s">
        <v>2253</v>
      </c>
      <c r="B59" s="49"/>
      <c r="D59"/>
      <c r="E59" s="1" t="s">
        <v>187</v>
      </c>
      <c r="F59" s="400"/>
      <c r="G59" s="1" t="s">
        <v>183</v>
      </c>
      <c r="H59" s="115"/>
      <c r="I59" s="1" t="s">
        <v>184</v>
      </c>
      <c r="J59" s="115"/>
      <c r="K59" s="1" t="s">
        <v>185</v>
      </c>
      <c r="N59" s="1" t="s">
        <v>187</v>
      </c>
      <c r="O59" s="18"/>
      <c r="P59" s="1" t="s">
        <v>183</v>
      </c>
      <c r="Q59" s="18"/>
      <c r="R59" s="1" t="s">
        <v>184</v>
      </c>
      <c r="S59" s="18"/>
      <c r="T59" s="1" t="s">
        <v>185</v>
      </c>
      <c r="V59" s="18"/>
      <c r="W59" s="1" t="s">
        <v>187</v>
      </c>
      <c r="X59" s="18"/>
      <c r="Y59" s="1" t="s">
        <v>183</v>
      </c>
      <c r="Z59" s="18"/>
      <c r="AA59" s="1" t="s">
        <v>184</v>
      </c>
      <c r="AB59" s="18">
        <v>302.2</v>
      </c>
      <c r="AC59" s="1" t="s">
        <v>185</v>
      </c>
      <c r="AF59" s="1" t="s">
        <v>187</v>
      </c>
      <c r="AG59" s="18"/>
      <c r="AH59" s="1" t="s">
        <v>183</v>
      </c>
      <c r="AI59" s="18"/>
      <c r="AJ59" s="1" t="s">
        <v>184</v>
      </c>
      <c r="AK59" s="18">
        <v>203.79999999999995</v>
      </c>
      <c r="AL59" s="1" t="s">
        <v>185</v>
      </c>
      <c r="AN59" s="18"/>
      <c r="AO59" s="1" t="s">
        <v>187</v>
      </c>
      <c r="AP59" s="18"/>
      <c r="AQ59" s="1" t="s">
        <v>183</v>
      </c>
      <c r="AR59" s="18"/>
      <c r="AS59" s="1" t="s">
        <v>184</v>
      </c>
      <c r="AT59" s="18">
        <v>178.79999999999973</v>
      </c>
      <c r="AU59" s="1" t="s">
        <v>185</v>
      </c>
      <c r="AX59" s="1" t="s">
        <v>187</v>
      </c>
      <c r="AZ59" s="1" t="s">
        <v>183</v>
      </c>
      <c r="BB59" s="1" t="s">
        <v>184</v>
      </c>
      <c r="BC59" s="18">
        <v>772.40000000000032</v>
      </c>
      <c r="BD59" s="1" t="s">
        <v>185</v>
      </c>
      <c r="BG59" s="1" t="s">
        <v>187</v>
      </c>
      <c r="BH59" s="18"/>
      <c r="BI59" s="1" t="s">
        <v>183</v>
      </c>
      <c r="BJ59" s="18"/>
      <c r="BK59" s="1" t="s">
        <v>184</v>
      </c>
      <c r="BL59" s="18">
        <v>448.60000000000036</v>
      </c>
      <c r="BM59" s="1" t="s">
        <v>185</v>
      </c>
      <c r="BP59" s="1" t="s">
        <v>187</v>
      </c>
      <c r="BR59" s="1" t="s">
        <v>183</v>
      </c>
      <c r="BT59" s="1" t="s">
        <v>184</v>
      </c>
      <c r="BU59" s="18">
        <v>385.30000000000018</v>
      </c>
      <c r="BV59" s="1" t="s">
        <v>185</v>
      </c>
      <c r="BX59" s="18"/>
      <c r="BY59" s="1" t="s">
        <v>187</v>
      </c>
      <c r="BZ59" s="18"/>
      <c r="CA59" s="1" t="s">
        <v>183</v>
      </c>
      <c r="CB59" s="18"/>
      <c r="CC59" s="1" t="s">
        <v>184</v>
      </c>
      <c r="CD59" s="18">
        <v>242.60000000000036</v>
      </c>
      <c r="CE59" s="1" t="s">
        <v>185</v>
      </c>
      <c r="CG59" s="18"/>
      <c r="CH59" s="1" t="s">
        <v>187</v>
      </c>
      <c r="CI59" s="18"/>
      <c r="CJ59" s="1" t="s">
        <v>183</v>
      </c>
      <c r="CK59" s="18"/>
      <c r="CL59" s="1" t="s">
        <v>184</v>
      </c>
      <c r="CM59" s="18">
        <v>466.99999999999727</v>
      </c>
      <c r="CN59" s="1" t="s">
        <v>185</v>
      </c>
      <c r="CP59" s="18"/>
      <c r="CQ59" s="1" t="s">
        <v>187</v>
      </c>
      <c r="CR59" s="18"/>
      <c r="CS59" s="1" t="s">
        <v>183</v>
      </c>
      <c r="CT59" s="18"/>
      <c r="CU59" s="1" t="s">
        <v>184</v>
      </c>
      <c r="CV59" s="18">
        <v>148.30000000000018</v>
      </c>
      <c r="CW59" s="1" t="s">
        <v>185</v>
      </c>
      <c r="CY59" s="18"/>
      <c r="CZ59" s="9" t="s">
        <v>187</v>
      </c>
      <c r="DB59" s="9" t="s">
        <v>183</v>
      </c>
      <c r="DD59" s="9" t="s">
        <v>184</v>
      </c>
      <c r="DE59" s="18">
        <v>229.09999999999945</v>
      </c>
      <c r="DF59" s="1" t="s">
        <v>185</v>
      </c>
      <c r="DH59" s="18"/>
      <c r="DI59" s="1" t="s">
        <v>187</v>
      </c>
      <c r="DJ59" s="18"/>
      <c r="DK59" s="1" t="s">
        <v>183</v>
      </c>
      <c r="DL59" s="18"/>
      <c r="DM59" s="1" t="s">
        <v>184</v>
      </c>
      <c r="DN59" s="18">
        <v>250.49999999999818</v>
      </c>
      <c r="DO59" s="1" t="s">
        <v>185</v>
      </c>
      <c r="DQ59" s="18"/>
      <c r="DR59" s="1" t="s">
        <v>187</v>
      </c>
      <c r="DS59" s="18"/>
      <c r="DT59" s="1" t="s">
        <v>183</v>
      </c>
      <c r="DU59" s="18"/>
      <c r="DV59" s="1" t="s">
        <v>184</v>
      </c>
      <c r="DW59" s="18">
        <v>414.69999999999618</v>
      </c>
      <c r="DX59" s="1" t="s">
        <v>185</v>
      </c>
      <c r="DZ59" s="18"/>
      <c r="EA59" s="1" t="s">
        <v>187</v>
      </c>
      <c r="EB59" s="18"/>
      <c r="EC59" s="1" t="s">
        <v>183</v>
      </c>
      <c r="ED59" s="18"/>
      <c r="EE59" s="1" t="s">
        <v>184</v>
      </c>
      <c r="EF59" s="18"/>
      <c r="EG59" s="1" t="s">
        <v>185</v>
      </c>
      <c r="EI59" s="18"/>
      <c r="EJ59" s="1" t="s">
        <v>187</v>
      </c>
      <c r="EK59" s="18"/>
      <c r="EL59" s="1" t="s">
        <v>183</v>
      </c>
      <c r="EM59" s="18"/>
      <c r="EN59" s="1" t="s">
        <v>184</v>
      </c>
      <c r="EO59" s="18"/>
      <c r="EP59" s="1" t="s">
        <v>185</v>
      </c>
      <c r="ER59" s="18"/>
      <c r="ES59" s="1" t="s">
        <v>187</v>
      </c>
      <c r="ET59" s="18"/>
      <c r="EU59" s="1" t="s">
        <v>183</v>
      </c>
      <c r="EV59" s="18"/>
      <c r="EW59" s="1" t="s">
        <v>184</v>
      </c>
      <c r="EX59" s="18"/>
      <c r="EY59" s="1" t="s">
        <v>185</v>
      </c>
      <c r="FA59" s="18"/>
      <c r="FB59" s="9"/>
      <c r="FC59" s="18"/>
      <c r="FD59" s="9"/>
      <c r="FF59" s="9"/>
      <c r="FH59" s="9"/>
      <c r="FJ59" s="18"/>
      <c r="FK59" s="9"/>
      <c r="FM59" s="9"/>
      <c r="FO59" s="9"/>
      <c r="FQ59" s="9"/>
      <c r="FS59" s="18"/>
      <c r="FT59" s="9"/>
      <c r="FU59" s="18"/>
      <c r="FV59" s="9"/>
      <c r="FX59" s="9"/>
      <c r="FZ59" s="9"/>
      <c r="GB59" s="18"/>
      <c r="GC59" s="9"/>
      <c r="GD59" s="18"/>
      <c r="GE59" s="9"/>
      <c r="GG59" s="9"/>
      <c r="GI59" s="9"/>
      <c r="GK59" s="18"/>
      <c r="GL59" s="9"/>
      <c r="GN59" s="9"/>
      <c r="GP59" s="9"/>
      <c r="GR59" s="9"/>
      <c r="GT59" s="18"/>
      <c r="GU59" s="9"/>
      <c r="GV59" s="18"/>
      <c r="GW59" s="9"/>
      <c r="GX59" s="18"/>
      <c r="GY59" s="9"/>
      <c r="GZ59" s="18"/>
      <c r="HA59" s="9"/>
      <c r="HD59" s="9"/>
      <c r="HF59" s="9"/>
      <c r="HH59" s="9"/>
      <c r="HJ59" s="9"/>
      <c r="HM59" s="9"/>
      <c r="HO59" s="9"/>
      <c r="HQ59" s="9"/>
      <c r="HS59" s="9"/>
      <c r="HV59" s="9"/>
      <c r="HX59" s="9"/>
      <c r="HZ59" s="9"/>
      <c r="IB59" s="9"/>
      <c r="IE59" s="9"/>
      <c r="IG59" s="9"/>
      <c r="II59" s="9"/>
      <c r="IK59" s="9"/>
      <c r="IN59" s="9"/>
      <c r="IP59" s="9"/>
      <c r="IR59" s="9"/>
      <c r="IT59" s="9"/>
      <c r="IW59" s="9"/>
      <c r="IY59" s="9"/>
      <c r="JA59" s="9"/>
      <c r="JC59" s="9"/>
      <c r="JF59" s="9"/>
      <c r="JH59" s="9"/>
      <c r="JJ59" s="9"/>
      <c r="JL59" s="9"/>
      <c r="JO59" s="9"/>
      <c r="JQ59" s="9"/>
      <c r="JS59" s="9"/>
      <c r="JU59" s="9"/>
      <c r="JX59" s="9"/>
      <c r="JZ59" s="9"/>
      <c r="KB59" s="9"/>
      <c r="KD59" s="9"/>
      <c r="KG59" s="9"/>
      <c r="KI59" s="9"/>
      <c r="KK59" s="9"/>
      <c r="KM59" s="9"/>
      <c r="KP59" s="9"/>
      <c r="KR59" s="9"/>
      <c r="KT59" s="9"/>
      <c r="KV59" s="9"/>
      <c r="KY59" s="9"/>
      <c r="LA59" s="9"/>
      <c r="LC59" s="9"/>
      <c r="LE59" s="9"/>
      <c r="LH59" s="9"/>
      <c r="LJ59" s="9"/>
      <c r="LL59" s="9"/>
      <c r="LN59" s="9"/>
      <c r="LQ59" s="9"/>
      <c r="LS59" s="9"/>
      <c r="LU59" s="9"/>
      <c r="LW59" s="9"/>
      <c r="LZ59" s="9"/>
      <c r="MB59" s="9"/>
      <c r="MD59" s="9"/>
      <c r="MF59" s="9"/>
      <c r="MI59" s="9"/>
      <c r="MK59" s="9"/>
      <c r="MM59" s="9"/>
      <c r="MO59" s="9"/>
      <c r="MQ59" s="1"/>
      <c r="MR59" s="9"/>
      <c r="MT59" s="9"/>
      <c r="MV59" s="9"/>
      <c r="MX59" s="9"/>
      <c r="MZ59" s="3"/>
      <c r="NA59" s="9"/>
      <c r="NB59" s="1"/>
      <c r="NC59" s="9"/>
      <c r="NE59" s="9"/>
      <c r="NG59" s="9"/>
      <c r="NH59" s="43"/>
    </row>
    <row r="60" spans="1:372" ht="18">
      <c r="A60" s="93">
        <v>2022</v>
      </c>
      <c r="B60" s="49">
        <f>SUM(D60:AAP60)</f>
        <v>4043.299999999992</v>
      </c>
      <c r="D60"/>
      <c r="E60" s="9">
        <f>D59*0.25</f>
        <v>0</v>
      </c>
      <c r="F60" s="18"/>
      <c r="G60" s="9">
        <f>F59*0.5</f>
        <v>0</v>
      </c>
      <c r="I60" s="9">
        <f>H59*0.75</f>
        <v>0</v>
      </c>
      <c r="K60" s="9">
        <f>J59*1</f>
        <v>0</v>
      </c>
      <c r="N60" s="9">
        <f>M59*0.25</f>
        <v>0</v>
      </c>
      <c r="P60" s="9">
        <f>O59*0.5</f>
        <v>0</v>
      </c>
      <c r="R60" s="9">
        <f>Q59*0.75</f>
        <v>0</v>
      </c>
      <c r="T60" s="9">
        <f>S59*1</f>
        <v>0</v>
      </c>
      <c r="V60" s="18"/>
      <c r="W60" s="9">
        <f>V59*0.25</f>
        <v>0</v>
      </c>
      <c r="X60" s="18"/>
      <c r="Y60" s="9">
        <f>X59*0.5</f>
        <v>0</v>
      </c>
      <c r="Z60" s="18"/>
      <c r="AA60" s="9">
        <f>Z59*0.75</f>
        <v>0</v>
      </c>
      <c r="AC60" s="9">
        <f>AB59*1</f>
        <v>302.2</v>
      </c>
      <c r="AF60" s="9">
        <f>AE59*0.25</f>
        <v>0</v>
      </c>
      <c r="AH60" s="9">
        <f>AG59*0.5</f>
        <v>0</v>
      </c>
      <c r="AI60" s="21"/>
      <c r="AJ60" s="9">
        <f>AI59*0.75</f>
        <v>0</v>
      </c>
      <c r="AL60" s="9">
        <f>AK59*1</f>
        <v>203.79999999999995</v>
      </c>
      <c r="AN60" s="18"/>
      <c r="AO60" s="9">
        <f>AN59*0.25</f>
        <v>0</v>
      </c>
      <c r="AP60" s="18"/>
      <c r="AQ60" s="9">
        <f>AP59*0.5</f>
        <v>0</v>
      </c>
      <c r="AR60" s="18"/>
      <c r="AS60" s="9">
        <f>AR59*0.75</f>
        <v>0</v>
      </c>
      <c r="AT60" s="18"/>
      <c r="AU60" s="9">
        <f>AT59*1</f>
        <v>178.79999999999973</v>
      </c>
      <c r="AX60" s="9">
        <f>AW59*0.25</f>
        <v>0</v>
      </c>
      <c r="AZ60" s="9">
        <f>AY59*0.5</f>
        <v>0</v>
      </c>
      <c r="BA60" s="21"/>
      <c r="BB60" s="9">
        <f>BA59*0.75</f>
        <v>0</v>
      </c>
      <c r="BC60"/>
      <c r="BD60" s="9">
        <f>BC59*1</f>
        <v>772.40000000000032</v>
      </c>
      <c r="BG60" s="9">
        <f>BF59*0.25</f>
        <v>0</v>
      </c>
      <c r="BI60" s="9">
        <f>BH59*0.5</f>
        <v>0</v>
      </c>
      <c r="BJ60" s="21"/>
      <c r="BK60" s="9">
        <f>BJ59*0.75</f>
        <v>0</v>
      </c>
      <c r="BM60" s="9">
        <f>BL59*1</f>
        <v>448.60000000000036</v>
      </c>
      <c r="BP60" s="9">
        <f>BO59*0.25</f>
        <v>0</v>
      </c>
      <c r="BR60" s="9">
        <f>BQ59*0.5</f>
        <v>0</v>
      </c>
      <c r="BT60" s="9">
        <f>BS59*0.75</f>
        <v>0</v>
      </c>
      <c r="BV60" s="9">
        <f>BU59*1</f>
        <v>385.30000000000018</v>
      </c>
      <c r="BY60" s="9">
        <f>BX59*0.25</f>
        <v>0</v>
      </c>
      <c r="CA60" s="9">
        <f>BZ59*0.5</f>
        <v>0</v>
      </c>
      <c r="CC60" s="9">
        <f>CB59*0.75</f>
        <v>0</v>
      </c>
      <c r="CE60" s="9">
        <f t="shared" ref="CE60" si="102">CD59*1</f>
        <v>242.60000000000036</v>
      </c>
      <c r="CH60" s="9">
        <f>CG59*0.25</f>
        <v>0</v>
      </c>
      <c r="CJ60" s="9">
        <f>CI59*0.5</f>
        <v>0</v>
      </c>
      <c r="CL60" s="9">
        <f>CK59*0.75</f>
        <v>0</v>
      </c>
      <c r="CN60" s="9">
        <f t="shared" ref="CN60" si="103">CM59*1</f>
        <v>466.99999999999727</v>
      </c>
      <c r="CQ60" s="9">
        <f>CP59*0.25</f>
        <v>0</v>
      </c>
      <c r="CS60" s="9">
        <f>CR59*0.5</f>
        <v>0</v>
      </c>
      <c r="CU60" s="9">
        <f>CT59*0.75</f>
        <v>0</v>
      </c>
      <c r="CW60" s="9">
        <f t="shared" ref="CW60" si="104">CV59*1</f>
        <v>148.30000000000018</v>
      </c>
      <c r="CY60" s="18"/>
      <c r="CZ60" s="9">
        <v>0</v>
      </c>
      <c r="DB60" s="9">
        <v>0</v>
      </c>
      <c r="DD60" s="9">
        <v>0</v>
      </c>
      <c r="DF60" s="9">
        <f t="shared" ref="DF60" si="105">DE59*1</f>
        <v>229.09999999999945</v>
      </c>
      <c r="DI60" s="9">
        <f>DH59*0.25</f>
        <v>0</v>
      </c>
      <c r="DK60" s="9">
        <f>DJ59*0.5</f>
        <v>0</v>
      </c>
      <c r="DM60" s="9">
        <f>DL59*0.75</f>
        <v>0</v>
      </c>
      <c r="DO60" s="9">
        <f t="shared" ref="DO60" si="106">DN59*1</f>
        <v>250.49999999999818</v>
      </c>
      <c r="DR60" s="9">
        <f>DQ59*0.25</f>
        <v>0</v>
      </c>
      <c r="DT60" s="9">
        <f>DS59*0.5</f>
        <v>0</v>
      </c>
      <c r="DV60" s="9">
        <f>DU59*0.75</f>
        <v>0</v>
      </c>
      <c r="DX60" s="9">
        <f t="shared" ref="DX60" si="107">DW59*1</f>
        <v>414.69999999999618</v>
      </c>
      <c r="EA60" s="9">
        <f>DZ59*0.25</f>
        <v>0</v>
      </c>
      <c r="EC60" s="9">
        <f>EB59*0.5</f>
        <v>0</v>
      </c>
      <c r="EE60" s="9">
        <f>ED59*0.75</f>
        <v>0</v>
      </c>
      <c r="EG60" s="9">
        <f>EF59*1</f>
        <v>0</v>
      </c>
      <c r="EJ60" s="9">
        <f>EI59*0.25</f>
        <v>0</v>
      </c>
      <c r="EL60" s="9">
        <f>EK59*0.5</f>
        <v>0</v>
      </c>
      <c r="EN60" s="9">
        <f>EM59*0.75</f>
        <v>0</v>
      </c>
      <c r="EP60" s="9">
        <f>EO59*1</f>
        <v>0</v>
      </c>
      <c r="ES60" s="9">
        <f>ER59*0.25</f>
        <v>0</v>
      </c>
      <c r="EU60" s="9">
        <f>ET59*0.5</f>
        <v>0</v>
      </c>
      <c r="EW60" s="9">
        <f>EV59*0.75</f>
        <v>0</v>
      </c>
      <c r="EY60" s="9">
        <f>EX59*1</f>
        <v>0</v>
      </c>
      <c r="FA60" s="18"/>
      <c r="FB60" s="9"/>
      <c r="FC60" s="18"/>
      <c r="FD60" s="9"/>
      <c r="FF60" s="9"/>
      <c r="FH60" s="9"/>
      <c r="FJ60" s="18"/>
      <c r="FK60" s="9"/>
      <c r="FM60" s="9"/>
      <c r="FO60" s="9"/>
      <c r="FQ60" s="9"/>
      <c r="FS60" s="18"/>
      <c r="FT60" s="9"/>
      <c r="FU60" s="18"/>
      <c r="FV60" s="9"/>
      <c r="FX60" s="9"/>
      <c r="FZ60" s="9"/>
      <c r="GB60" s="18"/>
      <c r="GC60" s="9"/>
      <c r="GD60" s="18"/>
      <c r="GE60" s="9"/>
      <c r="GG60" s="9"/>
      <c r="GI60" s="9"/>
      <c r="GK60" s="18"/>
      <c r="GL60" s="9"/>
      <c r="GN60" s="9"/>
      <c r="GP60" s="9"/>
      <c r="GR60" s="9"/>
      <c r="GT60" s="18"/>
      <c r="GU60" s="9"/>
      <c r="GV60" s="18"/>
      <c r="GW60" s="9"/>
      <c r="GX60" s="18"/>
      <c r="GY60" s="9"/>
      <c r="GZ60" s="18"/>
      <c r="HA60" s="9"/>
      <c r="HD60" s="9"/>
      <c r="HF60" s="9"/>
      <c r="HH60" s="9"/>
      <c r="HJ60" s="9"/>
      <c r="HM60" s="9"/>
      <c r="HO60" s="9"/>
      <c r="HQ60" s="9"/>
      <c r="HS60" s="9"/>
      <c r="HV60" s="9"/>
      <c r="HX60" s="9"/>
      <c r="HZ60" s="9"/>
      <c r="IB60" s="9"/>
      <c r="IE60" s="9"/>
      <c r="IG60" s="9"/>
      <c r="II60" s="9"/>
      <c r="IK60" s="9"/>
      <c r="IN60" s="9"/>
      <c r="IP60" s="9"/>
      <c r="IR60" s="9"/>
      <c r="IT60" s="9"/>
      <c r="IW60" s="9"/>
      <c r="IY60" s="9"/>
      <c r="JA60" s="9"/>
      <c r="JC60" s="9"/>
      <c r="JF60" s="9"/>
      <c r="JH60" s="9"/>
      <c r="JJ60" s="9"/>
      <c r="JL60" s="9"/>
      <c r="JO60" s="9"/>
      <c r="JQ60" s="9"/>
      <c r="JS60" s="9"/>
      <c r="JU60" s="9"/>
      <c r="JX60" s="9"/>
      <c r="JZ60" s="9"/>
      <c r="KB60" s="9"/>
      <c r="KD60" s="9"/>
      <c r="KG60" s="9"/>
      <c r="KI60" s="9"/>
      <c r="KK60" s="9"/>
      <c r="KM60" s="9"/>
      <c r="KP60" s="9"/>
      <c r="KR60" s="9"/>
      <c r="KT60" s="9"/>
      <c r="KV60" s="9"/>
      <c r="KY60" s="9"/>
      <c r="LA60" s="9"/>
      <c r="LC60" s="9"/>
      <c r="LE60" s="9"/>
      <c r="LH60" s="9"/>
      <c r="LJ60" s="9"/>
      <c r="LL60" s="9"/>
      <c r="LN60" s="9"/>
      <c r="LQ60" s="9"/>
      <c r="LS60" s="9"/>
      <c r="LU60" s="9"/>
      <c r="LW60" s="9"/>
      <c r="LZ60" s="9"/>
      <c r="MB60" s="9"/>
      <c r="MD60" s="9"/>
      <c r="MF60" s="9"/>
      <c r="MI60" s="9"/>
      <c r="MK60" s="9"/>
      <c r="MM60" s="9"/>
      <c r="MO60" s="9"/>
      <c r="MQ60" s="1"/>
      <c r="MR60" s="9"/>
      <c r="MT60" s="9"/>
      <c r="MV60" s="9"/>
      <c r="MX60" s="9"/>
      <c r="MZ60" s="3"/>
      <c r="NA60" s="9"/>
      <c r="NB60" s="1"/>
      <c r="NC60" s="9"/>
      <c r="NE60" s="9"/>
      <c r="NG60" s="9"/>
      <c r="NH60" s="43"/>
    </row>
    <row r="61" spans="1:372" s="40" customFormat="1" ht="18">
      <c r="A61" s="93"/>
      <c r="B61" s="49"/>
      <c r="C61" s="43"/>
      <c r="D61"/>
      <c r="E61" s="9"/>
      <c r="F61" s="18"/>
      <c r="G61" s="9"/>
      <c r="H61"/>
      <c r="I61" s="9"/>
      <c r="J61"/>
      <c r="K61" s="9"/>
      <c r="L61" s="43"/>
      <c r="M61"/>
      <c r="N61" s="9"/>
      <c r="O61"/>
      <c r="P61" s="9"/>
      <c r="Q61"/>
      <c r="R61" s="9"/>
      <c r="S61"/>
      <c r="T61" s="9"/>
      <c r="U61" s="43"/>
      <c r="V61" s="18"/>
      <c r="W61" s="9"/>
      <c r="X61"/>
      <c r="Y61" s="9"/>
      <c r="Z61" s="18"/>
      <c r="AA61" s="9"/>
      <c r="AC61" s="38"/>
      <c r="AD61" s="43"/>
      <c r="AE61" s="18"/>
      <c r="AF61" s="9"/>
      <c r="AG61"/>
      <c r="AH61" s="9"/>
      <c r="AI61"/>
      <c r="AJ61" s="9"/>
      <c r="AL61" s="38"/>
      <c r="AM61" s="43"/>
      <c r="AN61" s="18"/>
      <c r="AO61" s="9"/>
      <c r="AP61"/>
      <c r="AQ61" s="9"/>
      <c r="AR61"/>
      <c r="AS61" s="9"/>
      <c r="AU61" s="38"/>
      <c r="AV61" s="43"/>
      <c r="AW61" s="18"/>
      <c r="AX61" s="9"/>
      <c r="AY61" s="18"/>
      <c r="AZ61" s="9"/>
      <c r="BA61"/>
      <c r="BB61" s="9"/>
      <c r="BD61" s="38"/>
      <c r="BE61" s="43"/>
      <c r="BF61" s="18"/>
      <c r="BG61" s="9"/>
      <c r="BH61" s="18"/>
      <c r="BI61" s="9"/>
      <c r="BJ61"/>
      <c r="BK61" s="9"/>
      <c r="BM61" s="38"/>
      <c r="BN61" s="43"/>
      <c r="BO61"/>
      <c r="BP61" s="9"/>
      <c r="BQ61"/>
      <c r="BR61" s="9"/>
      <c r="BS61"/>
      <c r="BT61" s="9"/>
      <c r="BV61" s="38"/>
      <c r="BW61" s="43"/>
      <c r="BX61"/>
      <c r="BY61" s="9"/>
      <c r="BZ61"/>
      <c r="CA61" s="9"/>
      <c r="CB61"/>
      <c r="CC61" s="9"/>
      <c r="CE61" s="38"/>
      <c r="CF61" s="43"/>
      <c r="CG61" s="18"/>
      <c r="CH61" s="9"/>
      <c r="CI61" s="18"/>
      <c r="CJ61" s="9"/>
      <c r="CK61"/>
      <c r="CL61" s="9"/>
      <c r="CN61" s="38"/>
      <c r="CO61" s="43"/>
      <c r="CP61" s="18"/>
      <c r="CQ61" s="9"/>
      <c r="CR61" s="18"/>
      <c r="CS61" s="9"/>
      <c r="CT61"/>
      <c r="CU61" s="9"/>
      <c r="CW61" s="38"/>
      <c r="CX61" s="43"/>
      <c r="CY61" s="18"/>
      <c r="CZ61" s="9"/>
      <c r="DA61"/>
      <c r="DB61" s="9"/>
      <c r="DC61"/>
      <c r="DD61" s="9"/>
      <c r="DF61" s="38"/>
      <c r="DG61" s="43"/>
      <c r="DI61" s="237"/>
      <c r="DO61" s="38"/>
      <c r="DP61" s="43"/>
      <c r="DQ61" s="18"/>
      <c r="DR61" s="9"/>
      <c r="DS61"/>
      <c r="DT61" s="9"/>
      <c r="DU61"/>
      <c r="DV61" s="9"/>
      <c r="DX61" s="38"/>
      <c r="DY61" s="43"/>
      <c r="DZ61" s="18"/>
      <c r="EA61" s="9"/>
      <c r="EB61" s="18"/>
      <c r="EC61" s="9"/>
      <c r="ED61"/>
      <c r="EE61" s="9"/>
      <c r="EF61"/>
      <c r="EG61" s="38"/>
      <c r="EH61" s="43"/>
      <c r="EI61" s="18"/>
      <c r="EJ61" s="9"/>
      <c r="EK61" s="18"/>
      <c r="EL61" s="9"/>
      <c r="EM61"/>
      <c r="EN61" s="9"/>
      <c r="EO61"/>
      <c r="EP61" s="38"/>
      <c r="EQ61" s="43"/>
      <c r="ER61" s="18"/>
      <c r="ES61" s="9"/>
      <c r="ET61" s="18"/>
      <c r="EU61" s="9"/>
      <c r="EV61"/>
      <c r="EW61" s="9"/>
      <c r="EX61"/>
      <c r="EY61" s="38"/>
      <c r="EZ61" s="43"/>
      <c r="FA61" s="18"/>
      <c r="FB61" s="9"/>
      <c r="FC61" s="18"/>
      <c r="FD61" s="9"/>
      <c r="FE61"/>
      <c r="FF61" s="9"/>
      <c r="FG61"/>
      <c r="FH61" s="38"/>
      <c r="FI61" s="43"/>
      <c r="FJ61" s="18"/>
      <c r="FK61" s="9"/>
      <c r="FL61"/>
      <c r="FM61" s="9"/>
      <c r="FN61"/>
      <c r="FO61" s="9"/>
      <c r="FP61"/>
      <c r="FQ61" s="38"/>
      <c r="FR61" s="43"/>
      <c r="FS61" s="18"/>
      <c r="FT61" s="9"/>
      <c r="FU61" s="18"/>
      <c r="FV61" s="9"/>
      <c r="FW61"/>
      <c r="FX61" s="9"/>
      <c r="FY61"/>
      <c r="FZ61" s="38"/>
      <c r="GA61" s="43"/>
      <c r="GB61" s="18"/>
      <c r="GC61" s="9"/>
      <c r="GD61" s="18"/>
      <c r="GE61" s="9"/>
      <c r="GF61"/>
      <c r="GG61" s="9"/>
      <c r="GH61"/>
      <c r="GI61" s="38"/>
      <c r="GJ61" s="43"/>
      <c r="GK61" s="18"/>
      <c r="GL61" s="9"/>
      <c r="GM61"/>
      <c r="GN61" s="9"/>
      <c r="GO61"/>
      <c r="GP61" s="9"/>
      <c r="GQ61"/>
      <c r="GR61" s="38"/>
      <c r="GS61" s="43"/>
      <c r="GT61" s="18"/>
      <c r="GU61" s="9"/>
      <c r="GV61" s="18"/>
      <c r="GW61" s="9"/>
      <c r="GX61" s="18"/>
      <c r="GY61" s="9"/>
      <c r="GZ61" s="18"/>
      <c r="HA61" s="9"/>
      <c r="HB61" s="43"/>
      <c r="HC61"/>
      <c r="HD61" s="9"/>
      <c r="HE61"/>
      <c r="HF61" s="9"/>
      <c r="HG61"/>
      <c r="HH61" s="9"/>
      <c r="HI61"/>
      <c r="HJ61" s="38"/>
      <c r="HK61" s="43"/>
      <c r="HL61"/>
      <c r="HM61" s="9"/>
      <c r="HN61"/>
      <c r="HO61" s="9"/>
      <c r="HP61"/>
      <c r="HQ61" s="9"/>
      <c r="HR61"/>
      <c r="HS61" s="38"/>
      <c r="HT61" s="43"/>
      <c r="HU61"/>
      <c r="HV61" s="9"/>
      <c r="HW61"/>
      <c r="HX61" s="9"/>
      <c r="HY61"/>
      <c r="HZ61" s="9"/>
      <c r="IA61"/>
      <c r="IB61" s="38"/>
      <c r="IC61" s="43"/>
      <c r="ID61"/>
      <c r="IE61" s="9"/>
      <c r="IF61"/>
      <c r="IG61" s="9"/>
      <c r="IH61"/>
      <c r="II61" s="9"/>
      <c r="IJ61"/>
      <c r="IK61" s="9"/>
      <c r="IL61" s="43"/>
      <c r="IM61"/>
      <c r="IN61" s="9"/>
      <c r="IO61"/>
      <c r="IP61" s="9"/>
      <c r="IQ61"/>
      <c r="IR61" s="9"/>
      <c r="IS61"/>
      <c r="IT61" s="38"/>
      <c r="IU61" s="43"/>
      <c r="IV61"/>
      <c r="IW61" s="9"/>
      <c r="IX61"/>
      <c r="IY61" s="9"/>
      <c r="IZ61"/>
      <c r="JA61" s="9"/>
      <c r="JB61"/>
      <c r="JC61" s="38"/>
      <c r="JD61" s="43"/>
      <c r="JE61"/>
      <c r="JF61" s="9"/>
      <c r="JG61"/>
      <c r="JH61" s="9"/>
      <c r="JI61"/>
      <c r="JJ61" s="9"/>
      <c r="JK61"/>
      <c r="JL61" s="38"/>
      <c r="JM61" s="43"/>
      <c r="JN61"/>
      <c r="JO61" s="9"/>
      <c r="JP61"/>
      <c r="JQ61" s="9"/>
      <c r="JR61"/>
      <c r="JS61" s="9"/>
      <c r="JT61"/>
      <c r="JU61" s="9"/>
      <c r="JV61" s="43"/>
      <c r="JW61"/>
      <c r="JX61" s="9"/>
      <c r="JY61"/>
      <c r="JZ61" s="9"/>
      <c r="KA61"/>
      <c r="KB61" s="9"/>
      <c r="KC61"/>
      <c r="KD61" s="38"/>
      <c r="KE61" s="43"/>
      <c r="KF61"/>
      <c r="KG61" s="9"/>
      <c r="KH61"/>
      <c r="KI61" s="9"/>
      <c r="KJ61"/>
      <c r="KK61" s="9"/>
      <c r="KL61"/>
      <c r="KM61" s="38"/>
      <c r="KN61" s="43"/>
      <c r="KO61"/>
      <c r="KP61" s="9"/>
      <c r="KQ61"/>
      <c r="KR61" s="9"/>
      <c r="KS61"/>
      <c r="KT61" s="9"/>
      <c r="KU61"/>
      <c r="KV61" s="9"/>
      <c r="KW61" s="43"/>
      <c r="KX61"/>
      <c r="KY61" s="9"/>
      <c r="KZ61"/>
      <c r="LA61" s="9"/>
      <c r="LB61"/>
      <c r="LC61" s="9"/>
      <c r="LD61"/>
      <c r="LE61" s="9"/>
      <c r="LF61" s="43"/>
      <c r="LG61"/>
      <c r="LH61" s="9"/>
      <c r="LI61"/>
      <c r="LJ61" s="9"/>
      <c r="LK61"/>
      <c r="LL61" s="9"/>
      <c r="LM61"/>
      <c r="LN61" s="38"/>
      <c r="LO61" s="43"/>
      <c r="LP61"/>
      <c r="LQ61" s="9"/>
      <c r="LR61"/>
      <c r="LS61" s="9"/>
      <c r="LT61"/>
      <c r="LU61" s="9"/>
      <c r="LV61"/>
      <c r="LW61" s="38"/>
      <c r="LX61" s="43"/>
      <c r="LY61"/>
      <c r="LZ61" s="9"/>
      <c r="MA61"/>
      <c r="MB61" s="9"/>
      <c r="MC61"/>
      <c r="MD61" s="9"/>
      <c r="ME61"/>
      <c r="MF61" s="9"/>
      <c r="MG61" s="43"/>
      <c r="MH61"/>
      <c r="MI61" s="9"/>
      <c r="MJ61"/>
      <c r="MK61" s="9"/>
      <c r="ML61"/>
      <c r="MM61" s="9"/>
      <c r="MN61"/>
      <c r="MO61" s="38"/>
      <c r="MP61" s="43"/>
      <c r="MQ61" s="1"/>
      <c r="MR61" s="9"/>
      <c r="MS61"/>
      <c r="MT61" s="9"/>
      <c r="MU61"/>
      <c r="MV61" s="9"/>
      <c r="MW61"/>
      <c r="MX61" s="38"/>
      <c r="MY61" s="43"/>
      <c r="MZ61" s="3"/>
      <c r="NA61" s="9"/>
      <c r="NB61" s="1"/>
      <c r="NC61" s="9"/>
      <c r="ND61"/>
      <c r="NE61" s="9"/>
      <c r="NF61"/>
      <c r="NG61" s="38"/>
      <c r="NH61" s="43"/>
    </row>
    <row r="62" spans="1:372" ht="15">
      <c r="A62" s="89" t="s">
        <v>2219</v>
      </c>
      <c r="B62" s="21"/>
      <c r="C62" s="45"/>
      <c r="D62"/>
      <c r="E62" s="1" t="s">
        <v>187</v>
      </c>
      <c r="F62" s="400"/>
      <c r="G62" s="1" t="s">
        <v>183</v>
      </c>
      <c r="H62" s="115"/>
      <c r="I62" s="1" t="s">
        <v>184</v>
      </c>
      <c r="J62" s="115"/>
      <c r="K62" s="1" t="s">
        <v>185</v>
      </c>
      <c r="N62" s="1" t="s">
        <v>187</v>
      </c>
      <c r="O62" s="18"/>
      <c r="P62" s="1" t="s">
        <v>183</v>
      </c>
      <c r="Q62" s="18"/>
      <c r="R62" s="1" t="s">
        <v>184</v>
      </c>
      <c r="S62" s="18"/>
      <c r="T62" s="1" t="s">
        <v>185</v>
      </c>
      <c r="W62" s="1" t="s">
        <v>187</v>
      </c>
      <c r="X62" s="18"/>
      <c r="Y62" s="1" t="s">
        <v>183</v>
      </c>
      <c r="Z62" s="18">
        <v>425.20000000000005</v>
      </c>
      <c r="AA62" s="1" t="s">
        <v>184</v>
      </c>
      <c r="AC62" s="1" t="s">
        <v>185</v>
      </c>
      <c r="AF62" s="1" t="s">
        <v>187</v>
      </c>
      <c r="AG62" s="18"/>
      <c r="AH62" s="1" t="s">
        <v>183</v>
      </c>
      <c r="AI62" s="18">
        <v>56.200000000000045</v>
      </c>
      <c r="AJ62" s="1" t="s">
        <v>184</v>
      </c>
      <c r="AL62" s="1" t="s">
        <v>185</v>
      </c>
      <c r="AO62" s="1" t="s">
        <v>187</v>
      </c>
      <c r="AP62" s="18"/>
      <c r="AQ62" s="1" t="s">
        <v>183</v>
      </c>
      <c r="AR62" s="1">
        <v>580.99999999999977</v>
      </c>
      <c r="AS62" s="1" t="s">
        <v>184</v>
      </c>
      <c r="AU62" s="1" t="s">
        <v>185</v>
      </c>
      <c r="AX62" s="1" t="s">
        <v>187</v>
      </c>
      <c r="AZ62" s="1" t="s">
        <v>183</v>
      </c>
      <c r="BA62" s="18">
        <v>632.09999999999968</v>
      </c>
      <c r="BB62" s="1" t="s">
        <v>184</v>
      </c>
      <c r="BD62" s="1" t="s">
        <v>185</v>
      </c>
      <c r="BG62" s="1" t="s">
        <v>187</v>
      </c>
      <c r="BH62" s="18"/>
      <c r="BI62" s="1" t="s">
        <v>183</v>
      </c>
      <c r="BJ62" s="18">
        <v>745.60000000000036</v>
      </c>
      <c r="BK62" s="1" t="s">
        <v>184</v>
      </c>
      <c r="BM62" s="1" t="s">
        <v>185</v>
      </c>
      <c r="BP62" s="1" t="s">
        <v>187</v>
      </c>
      <c r="BQ62" s="18"/>
      <c r="BR62" s="1" t="s">
        <v>183</v>
      </c>
      <c r="BS62" s="18">
        <v>565.79999999999927</v>
      </c>
      <c r="BT62" s="1" t="s">
        <v>184</v>
      </c>
      <c r="BV62" s="1" t="s">
        <v>185</v>
      </c>
      <c r="BY62" s="1" t="s">
        <v>187</v>
      </c>
      <c r="BZ62" s="401"/>
      <c r="CA62" s="1" t="s">
        <v>183</v>
      </c>
      <c r="CB62" s="18">
        <v>281.49999999999955</v>
      </c>
      <c r="CC62" s="1" t="s">
        <v>184</v>
      </c>
      <c r="CE62" s="1" t="s">
        <v>185</v>
      </c>
      <c r="CH62" s="1" t="s">
        <v>187</v>
      </c>
      <c r="CJ62" s="1" t="s">
        <v>183</v>
      </c>
      <c r="CK62" s="18">
        <v>368.00000000000091</v>
      </c>
      <c r="CL62" s="1" t="s">
        <v>184</v>
      </c>
      <c r="CN62" s="1" t="s">
        <v>185</v>
      </c>
      <c r="CQ62" s="1" t="s">
        <v>187</v>
      </c>
      <c r="CS62" s="1" t="s">
        <v>183</v>
      </c>
      <c r="CT62" s="18">
        <v>188.69999999999982</v>
      </c>
      <c r="CU62" s="1" t="s">
        <v>184</v>
      </c>
      <c r="CW62" s="1" t="s">
        <v>185</v>
      </c>
      <c r="CZ62" s="1" t="s">
        <v>187</v>
      </c>
      <c r="DA62" s="18"/>
      <c r="DB62" s="1" t="s">
        <v>183</v>
      </c>
      <c r="DC62" s="18">
        <v>375.00000000000091</v>
      </c>
      <c r="DD62" s="1" t="s">
        <v>184</v>
      </c>
      <c r="DF62" s="1" t="s">
        <v>185</v>
      </c>
      <c r="DI62" s="1" t="s">
        <v>187</v>
      </c>
      <c r="DK62" s="1" t="s">
        <v>183</v>
      </c>
      <c r="DL62" s="18">
        <v>14.000000000000909</v>
      </c>
      <c r="DM62" s="1" t="s">
        <v>184</v>
      </c>
      <c r="DO62" s="1" t="s">
        <v>185</v>
      </c>
      <c r="DR62" s="1" t="s">
        <v>187</v>
      </c>
      <c r="DS62" s="18"/>
      <c r="DT62" s="1" t="s">
        <v>183</v>
      </c>
      <c r="DU62" s="18">
        <v>252.29999999999927</v>
      </c>
      <c r="DV62" s="1" t="s">
        <v>184</v>
      </c>
      <c r="DX62" s="1" t="s">
        <v>185</v>
      </c>
      <c r="EA62" s="1" t="s">
        <v>187</v>
      </c>
      <c r="EC62" s="1" t="s">
        <v>183</v>
      </c>
      <c r="ED62" s="18">
        <v>506</v>
      </c>
      <c r="EE62" s="1" t="s">
        <v>184</v>
      </c>
      <c r="EF62" s="18"/>
      <c r="EG62" s="1" t="s">
        <v>185</v>
      </c>
      <c r="EJ62" s="1" t="s">
        <v>187</v>
      </c>
      <c r="EL62" s="1" t="s">
        <v>183</v>
      </c>
      <c r="EM62" s="18">
        <v>365.50000000000364</v>
      </c>
      <c r="EN62" s="1" t="s">
        <v>184</v>
      </c>
      <c r="EO62" s="18"/>
      <c r="EP62" s="1" t="s">
        <v>185</v>
      </c>
      <c r="ES62" s="1" t="s">
        <v>187</v>
      </c>
      <c r="EU62" s="1" t="s">
        <v>183</v>
      </c>
      <c r="EV62" s="18">
        <v>397.29999999999927</v>
      </c>
      <c r="EW62" s="1" t="s">
        <v>184</v>
      </c>
      <c r="EX62" s="18"/>
      <c r="EY62" s="1" t="s">
        <v>185</v>
      </c>
      <c r="FB62" s="1" t="s">
        <v>187</v>
      </c>
      <c r="FC62" s="401"/>
      <c r="FD62" s="1" t="s">
        <v>183</v>
      </c>
      <c r="FE62" s="18">
        <v>401.5</v>
      </c>
      <c r="FF62" s="1" t="s">
        <v>184</v>
      </c>
      <c r="FG62" s="18"/>
      <c r="FH62" s="1" t="s">
        <v>185</v>
      </c>
      <c r="FK62" s="1" t="s">
        <v>187</v>
      </c>
      <c r="FL62" s="18"/>
      <c r="FM62" s="1" t="s">
        <v>183</v>
      </c>
      <c r="FN62" s="18">
        <v>387.70000000000255</v>
      </c>
      <c r="FO62" s="1" t="s">
        <v>184</v>
      </c>
      <c r="FP62" s="18"/>
      <c r="FQ62" s="1" t="s">
        <v>185</v>
      </c>
      <c r="FT62" s="1" t="s">
        <v>187</v>
      </c>
      <c r="FV62" s="1" t="s">
        <v>183</v>
      </c>
      <c r="FW62" s="18">
        <v>279.30000000000109</v>
      </c>
      <c r="FX62" s="1" t="s">
        <v>184</v>
      </c>
      <c r="FY62" s="18"/>
      <c r="FZ62" s="1" t="s">
        <v>185</v>
      </c>
      <c r="GC62" s="1" t="s">
        <v>187</v>
      </c>
      <c r="GE62" s="1" t="s">
        <v>183</v>
      </c>
      <c r="GF62" s="18">
        <v>90.999999999996362</v>
      </c>
      <c r="GG62" s="1" t="s">
        <v>184</v>
      </c>
      <c r="GH62" s="18"/>
      <c r="GI62" s="1" t="s">
        <v>185</v>
      </c>
      <c r="GL62" s="1" t="s">
        <v>187</v>
      </c>
      <c r="GM62" s="18"/>
      <c r="GN62" s="1" t="s">
        <v>183</v>
      </c>
      <c r="GO62" s="18">
        <v>2621.7999999999947</v>
      </c>
      <c r="GP62" s="1" t="s">
        <v>184</v>
      </c>
      <c r="GQ62" s="18"/>
      <c r="GR62" s="1" t="s">
        <v>185</v>
      </c>
      <c r="GU62" s="1" t="s">
        <v>187</v>
      </c>
      <c r="GW62" s="1" t="s">
        <v>183</v>
      </c>
      <c r="GY62" s="1" t="s">
        <v>184</v>
      </c>
      <c r="HA62" s="1" t="s">
        <v>185</v>
      </c>
      <c r="HD62" s="1" t="s">
        <v>187</v>
      </c>
      <c r="HE62" s="18"/>
      <c r="HF62" s="1" t="s">
        <v>183</v>
      </c>
      <c r="HG62" s="18">
        <v>482.49999999999454</v>
      </c>
      <c r="HH62" s="1" t="s">
        <v>184</v>
      </c>
      <c r="HI62" s="18"/>
      <c r="HJ62" s="1" t="s">
        <v>185</v>
      </c>
      <c r="HM62" s="1" t="s">
        <v>187</v>
      </c>
      <c r="HO62" s="1" t="s">
        <v>183</v>
      </c>
      <c r="HP62" s="18">
        <v>381.79999999999382</v>
      </c>
      <c r="HQ62" s="1" t="s">
        <v>184</v>
      </c>
      <c r="HR62" s="18"/>
      <c r="HS62" s="1" t="s">
        <v>185</v>
      </c>
      <c r="HV62" s="1" t="s">
        <v>187</v>
      </c>
      <c r="HW62" s="18"/>
      <c r="HX62" s="1" t="s">
        <v>183</v>
      </c>
      <c r="HY62" s="18">
        <v>2458.3999999998978</v>
      </c>
      <c r="HZ62" s="1" t="s">
        <v>184</v>
      </c>
      <c r="IA62" s="18"/>
      <c r="IB62" s="1" t="s">
        <v>185</v>
      </c>
      <c r="IE62" s="1" t="s">
        <v>187</v>
      </c>
      <c r="IG62" s="1" t="s">
        <v>183</v>
      </c>
      <c r="II62" s="1" t="s">
        <v>184</v>
      </c>
      <c r="IK62" s="1" t="s">
        <v>185</v>
      </c>
      <c r="IN62" s="1" t="s">
        <v>187</v>
      </c>
      <c r="IP62" s="1" t="s">
        <v>183</v>
      </c>
      <c r="IQ62" s="18">
        <v>369.79999999999745</v>
      </c>
      <c r="IR62" s="1" t="s">
        <v>184</v>
      </c>
      <c r="IS62" s="18"/>
      <c r="IT62" s="1" t="s">
        <v>185</v>
      </c>
      <c r="IW62" s="1" t="s">
        <v>187</v>
      </c>
      <c r="IX62" s="18"/>
      <c r="IY62" s="1" t="s">
        <v>183</v>
      </c>
      <c r="IZ62" s="18">
        <v>392.29999999999927</v>
      </c>
      <c r="JA62" s="1" t="s">
        <v>184</v>
      </c>
      <c r="JB62" s="18"/>
      <c r="JC62" s="1" t="s">
        <v>185</v>
      </c>
      <c r="JF62" s="1" t="s">
        <v>187</v>
      </c>
      <c r="JG62" s="401"/>
      <c r="JH62" s="1" t="s">
        <v>183</v>
      </c>
      <c r="JI62" s="18">
        <v>586.10000000000218</v>
      </c>
      <c r="JJ62" s="1" t="s">
        <v>184</v>
      </c>
      <c r="JK62" s="18"/>
      <c r="JL62" s="1" t="s">
        <v>185</v>
      </c>
      <c r="JO62" s="1" t="s">
        <v>187</v>
      </c>
      <c r="JQ62" s="1" t="s">
        <v>183</v>
      </c>
      <c r="JS62" s="1" t="s">
        <v>184</v>
      </c>
      <c r="JU62" s="1" t="s">
        <v>185</v>
      </c>
      <c r="JX62" s="1" t="s">
        <v>187</v>
      </c>
      <c r="JZ62" s="1" t="s">
        <v>183</v>
      </c>
      <c r="KA62" s="18"/>
      <c r="KB62" s="1" t="s">
        <v>184</v>
      </c>
      <c r="KC62" s="18">
        <v>2561.6999999999425</v>
      </c>
      <c r="KD62" s="1" t="s">
        <v>185</v>
      </c>
      <c r="KG62" s="1" t="s">
        <v>187</v>
      </c>
      <c r="KH62" s="401"/>
      <c r="KI62" s="1" t="s">
        <v>183</v>
      </c>
      <c r="KJ62" s="18">
        <v>196.00000000000364</v>
      </c>
      <c r="KK62" s="1" t="s">
        <v>184</v>
      </c>
      <c r="KL62" s="18"/>
      <c r="KM62" s="1" t="s">
        <v>185</v>
      </c>
      <c r="KP62" s="1" t="s">
        <v>187</v>
      </c>
      <c r="KR62" s="1" t="s">
        <v>183</v>
      </c>
      <c r="KT62" s="1" t="s">
        <v>184</v>
      </c>
      <c r="KV62" s="1" t="s">
        <v>185</v>
      </c>
      <c r="KY62" s="1" t="s">
        <v>187</v>
      </c>
      <c r="LA62" s="1" t="s">
        <v>183</v>
      </c>
      <c r="LC62" s="1" t="s">
        <v>184</v>
      </c>
      <c r="LE62" s="1" t="s">
        <v>185</v>
      </c>
      <c r="LH62" s="1" t="s">
        <v>187</v>
      </c>
      <c r="LJ62" s="1" t="s">
        <v>183</v>
      </c>
      <c r="LL62" s="1" t="s">
        <v>184</v>
      </c>
      <c r="LM62" s="18"/>
      <c r="LN62" s="1" t="s">
        <v>185</v>
      </c>
      <c r="LQ62" s="1" t="s">
        <v>187</v>
      </c>
      <c r="LR62" s="18"/>
      <c r="LS62" s="1" t="s">
        <v>183</v>
      </c>
      <c r="LT62" s="21"/>
      <c r="LU62" s="1" t="s">
        <v>184</v>
      </c>
      <c r="LV62" s="21"/>
      <c r="LW62" s="1" t="s">
        <v>185</v>
      </c>
      <c r="LZ62" s="1" t="s">
        <v>187</v>
      </c>
      <c r="MB62" s="1" t="s">
        <v>183</v>
      </c>
      <c r="MD62" s="1" t="s">
        <v>184</v>
      </c>
      <c r="MF62" s="1" t="s">
        <v>185</v>
      </c>
      <c r="MI62" s="1" t="s">
        <v>187</v>
      </c>
      <c r="MK62" s="1" t="s">
        <v>183</v>
      </c>
      <c r="ML62" s="18"/>
      <c r="MM62" s="1" t="s">
        <v>184</v>
      </c>
      <c r="MN62" s="18">
        <v>1090.5999999999985</v>
      </c>
      <c r="MO62" s="1" t="s">
        <v>185</v>
      </c>
      <c r="MR62" s="1" t="s">
        <v>187</v>
      </c>
      <c r="MS62" s="18"/>
      <c r="MT62" s="1" t="s">
        <v>183</v>
      </c>
      <c r="MU62">
        <v>357.99999999999272</v>
      </c>
      <c r="MV62" s="1" t="s">
        <v>184</v>
      </c>
      <c r="MX62" s="1" t="s">
        <v>185</v>
      </c>
      <c r="NA62" s="1" t="s">
        <v>187</v>
      </c>
      <c r="NC62" s="1" t="s">
        <v>183</v>
      </c>
      <c r="ND62" s="402">
        <v>1210.7999999999938</v>
      </c>
      <c r="NE62" s="1" t="s">
        <v>184</v>
      </c>
      <c r="NF62" s="402"/>
      <c r="NG62" s="1" t="s">
        <v>185</v>
      </c>
      <c r="NH62" s="43"/>
    </row>
    <row r="63" spans="1:372" ht="18">
      <c r="A63" s="93">
        <v>2021</v>
      </c>
      <c r="B63" s="49">
        <f>SUM(D63:AAP63)</f>
        <v>15630.699999999846</v>
      </c>
      <c r="C63" s="45"/>
      <c r="D63"/>
      <c r="E63" s="9">
        <f>D62*0.25</f>
        <v>0</v>
      </c>
      <c r="F63" s="18"/>
      <c r="G63" s="9">
        <f>F62*0.5</f>
        <v>0</v>
      </c>
      <c r="I63" s="9">
        <f>H62*0.75</f>
        <v>0</v>
      </c>
      <c r="K63" s="9">
        <f>J62*1</f>
        <v>0</v>
      </c>
      <c r="N63" s="9">
        <f>M62*0.25</f>
        <v>0</v>
      </c>
      <c r="P63" s="9">
        <f>O62*0.5</f>
        <v>0</v>
      </c>
      <c r="R63" s="9">
        <f>Q62*0.75</f>
        <v>0</v>
      </c>
      <c r="T63" s="9">
        <f>S62*1</f>
        <v>0</v>
      </c>
      <c r="W63" s="9">
        <f>V62*0.25</f>
        <v>0</v>
      </c>
      <c r="Y63" s="9">
        <f>X62*0.5</f>
        <v>0</v>
      </c>
      <c r="Z63" s="63"/>
      <c r="AA63" s="9">
        <f>Z62*0.75</f>
        <v>318.90000000000003</v>
      </c>
      <c r="AC63" s="9">
        <f>AB62*1</f>
        <v>0</v>
      </c>
      <c r="AF63" s="9">
        <f>AE62*0.25</f>
        <v>0</v>
      </c>
      <c r="AH63" s="9">
        <f>AG62*0.5</f>
        <v>0</v>
      </c>
      <c r="AI63" s="21"/>
      <c r="AJ63" s="9">
        <f>AI62*0.75</f>
        <v>42.150000000000034</v>
      </c>
      <c r="AL63" s="9">
        <f>AK62*1</f>
        <v>0</v>
      </c>
      <c r="AO63" s="9">
        <f>AN62*0.25</f>
        <v>0</v>
      </c>
      <c r="AQ63" s="9">
        <f>AP62*0.5</f>
        <v>0</v>
      </c>
      <c r="AR63" s="21"/>
      <c r="AS63" s="9">
        <f>AR62*0.75</f>
        <v>435.74999999999983</v>
      </c>
      <c r="AU63" s="9">
        <f>AT62*1</f>
        <v>0</v>
      </c>
      <c r="AX63" s="9">
        <f>AW62*0.25</f>
        <v>0</v>
      </c>
      <c r="AZ63" s="9">
        <f>AY62*0.5</f>
        <v>0</v>
      </c>
      <c r="BA63" s="21"/>
      <c r="BB63" s="9">
        <f>BA62*0.75</f>
        <v>474.07499999999976</v>
      </c>
      <c r="BD63" s="9">
        <f>BC62*1</f>
        <v>0</v>
      </c>
      <c r="BG63" s="9">
        <f>BF62*0.25</f>
        <v>0</v>
      </c>
      <c r="BI63" s="9">
        <f>BH62*0.5</f>
        <v>0</v>
      </c>
      <c r="BJ63" s="21"/>
      <c r="BK63" s="9">
        <f>BJ62*0.75</f>
        <v>559.20000000000027</v>
      </c>
      <c r="BM63" s="9">
        <f>BL62*1</f>
        <v>0</v>
      </c>
      <c r="BP63" s="9">
        <f>BO62*0.25</f>
        <v>0</v>
      </c>
      <c r="BR63" s="9">
        <f>BQ62*0.5</f>
        <v>0</v>
      </c>
      <c r="BS63" s="21"/>
      <c r="BT63" s="9">
        <f>BS62*0.75</f>
        <v>424.34999999999945</v>
      </c>
      <c r="BV63" s="9">
        <f>BU62*1</f>
        <v>0</v>
      </c>
      <c r="BY63" s="9">
        <f>BX62*0.25</f>
        <v>0</v>
      </c>
      <c r="CA63" s="9">
        <f>BZ62*0.5</f>
        <v>0</v>
      </c>
      <c r="CB63" s="21"/>
      <c r="CC63" s="9">
        <f>CB62*0.75</f>
        <v>211.12499999999966</v>
      </c>
      <c r="CE63" s="9">
        <f t="shared" ref="CE63" si="108">CD62*1</f>
        <v>0</v>
      </c>
      <c r="CH63" s="9">
        <f>CG62*0.25</f>
        <v>0</v>
      </c>
      <c r="CJ63" s="9">
        <f>CI62*0.5</f>
        <v>0</v>
      </c>
      <c r="CK63" s="21"/>
      <c r="CL63" s="9">
        <f>CK62*0.75</f>
        <v>276.00000000000068</v>
      </c>
      <c r="CN63" s="9">
        <f t="shared" ref="CN63" si="109">CM62*1</f>
        <v>0</v>
      </c>
      <c r="CQ63" s="9">
        <f>CP62*0.25</f>
        <v>0</v>
      </c>
      <c r="CS63" s="9">
        <f>CR62*0.5</f>
        <v>0</v>
      </c>
      <c r="CT63" s="21"/>
      <c r="CU63" s="9">
        <f>CT62*0.75</f>
        <v>141.52499999999986</v>
      </c>
      <c r="CW63" s="9">
        <f t="shared" ref="CW63" si="110">CV62*1</f>
        <v>0</v>
      </c>
      <c r="CZ63" s="9">
        <f>CY62*0.25</f>
        <v>0</v>
      </c>
      <c r="DB63" s="9">
        <f>DA62*0.5</f>
        <v>0</v>
      </c>
      <c r="DC63" s="21"/>
      <c r="DD63" s="9">
        <f>DC62*0.75</f>
        <v>281.25000000000068</v>
      </c>
      <c r="DF63" s="9">
        <f t="shared" ref="DF63" si="111">DE62*1</f>
        <v>0</v>
      </c>
      <c r="DI63" s="9">
        <f>DH62*0.25</f>
        <v>0</v>
      </c>
      <c r="DK63" s="9">
        <f>DJ62*0.5</f>
        <v>0</v>
      </c>
      <c r="DL63" s="21"/>
      <c r="DM63" s="9">
        <f>DL62*0.75</f>
        <v>10.500000000000682</v>
      </c>
      <c r="DO63" s="9">
        <f t="shared" ref="DO63" si="112">DN62*1</f>
        <v>0</v>
      </c>
      <c r="DR63" s="9">
        <f>DQ62*0.25</f>
        <v>0</v>
      </c>
      <c r="DT63" s="9">
        <f>DS62*0.5</f>
        <v>0</v>
      </c>
      <c r="DU63" s="21"/>
      <c r="DV63" s="9">
        <f>DU62*0.75</f>
        <v>189.22499999999945</v>
      </c>
      <c r="DX63" s="9">
        <f t="shared" ref="DX63" si="113">DW62*1</f>
        <v>0</v>
      </c>
      <c r="EA63" s="9">
        <f>DZ62*0.25</f>
        <v>0</v>
      </c>
      <c r="EC63" s="9">
        <f>EB62*0.5</f>
        <v>0</v>
      </c>
      <c r="ED63" s="21"/>
      <c r="EE63" s="9">
        <f>ED62*0.75</f>
        <v>379.5</v>
      </c>
      <c r="EF63" s="21"/>
      <c r="EG63" s="9">
        <f>EF62*1</f>
        <v>0</v>
      </c>
      <c r="EJ63" s="9">
        <f>EI62*0.25</f>
        <v>0</v>
      </c>
      <c r="EL63" s="9">
        <f>EK62*0.5</f>
        <v>0</v>
      </c>
      <c r="EM63" s="21"/>
      <c r="EN63" s="9">
        <f>EM62*0.75</f>
        <v>274.12500000000273</v>
      </c>
      <c r="EO63" s="21"/>
      <c r="EP63" s="9">
        <f>EO62*1</f>
        <v>0</v>
      </c>
      <c r="ES63" s="9">
        <f>ER62*0.25</f>
        <v>0</v>
      </c>
      <c r="EU63" s="9">
        <f>ET62*0.5</f>
        <v>0</v>
      </c>
      <c r="EV63" s="21"/>
      <c r="EW63" s="9">
        <f>EV62*0.75</f>
        <v>297.97499999999945</v>
      </c>
      <c r="EX63" s="21"/>
      <c r="EY63" s="9">
        <f>EX62*1</f>
        <v>0</v>
      </c>
      <c r="FB63" s="9">
        <f>FA62*0.25</f>
        <v>0</v>
      </c>
      <c r="FD63" s="9">
        <f>FC62*0.5</f>
        <v>0</v>
      </c>
      <c r="FE63" s="21"/>
      <c r="FF63" s="9">
        <f>FE62*0.75</f>
        <v>301.125</v>
      </c>
      <c r="FG63" s="21"/>
      <c r="FH63" s="9">
        <f>FG62*1</f>
        <v>0</v>
      </c>
      <c r="FK63" s="9">
        <f>FJ62*0.25</f>
        <v>0</v>
      </c>
      <c r="FM63" s="9">
        <f>FL62*0.5</f>
        <v>0</v>
      </c>
      <c r="FN63" s="21"/>
      <c r="FO63" s="9">
        <f>FN62*0.75</f>
        <v>290.77500000000191</v>
      </c>
      <c r="FP63" s="21"/>
      <c r="FQ63" s="9">
        <f>FP62*1</f>
        <v>0</v>
      </c>
      <c r="FT63" s="9">
        <f>FS62*0.25</f>
        <v>0</v>
      </c>
      <c r="FV63" s="9">
        <f>FU62*0.5</f>
        <v>0</v>
      </c>
      <c r="FW63" s="21"/>
      <c r="FX63" s="9">
        <f>FW62*0.75</f>
        <v>209.47500000000082</v>
      </c>
      <c r="FY63" s="21"/>
      <c r="FZ63" s="9">
        <f>FY62*1</f>
        <v>0</v>
      </c>
      <c r="GC63" s="9">
        <f>GB62*0.25</f>
        <v>0</v>
      </c>
      <c r="GE63" s="9">
        <f>GD62*0.5</f>
        <v>0</v>
      </c>
      <c r="GF63" s="21"/>
      <c r="GG63" s="9">
        <f>GF62*0.75</f>
        <v>68.249999999997272</v>
      </c>
      <c r="GH63" s="21"/>
      <c r="GI63" s="9">
        <f>GH62*1</f>
        <v>0</v>
      </c>
      <c r="GL63" s="9">
        <f>GK62*0.25</f>
        <v>0</v>
      </c>
      <c r="GN63" s="9">
        <f>GM62*0.5</f>
        <v>0</v>
      </c>
      <c r="GO63" s="21"/>
      <c r="GP63" s="9">
        <f>GO62*0.75</f>
        <v>1966.349999999996</v>
      </c>
      <c r="GQ63" s="21"/>
      <c r="GR63" s="9">
        <f>GQ62*1</f>
        <v>0</v>
      </c>
      <c r="GU63" s="9">
        <f>GT62*0.25</f>
        <v>0</v>
      </c>
      <c r="GW63" s="9">
        <f>GV62*0.5</f>
        <v>0</v>
      </c>
      <c r="GY63" s="9">
        <f>GX62*0.75</f>
        <v>0</v>
      </c>
      <c r="HA63" s="9">
        <f>GZ62*1</f>
        <v>0</v>
      </c>
      <c r="HD63" s="9">
        <f>HC62*0.25</f>
        <v>0</v>
      </c>
      <c r="HF63" s="9">
        <f>HE62*0.5</f>
        <v>0</v>
      </c>
      <c r="HG63" s="21"/>
      <c r="HH63" s="9">
        <f>HG62*0.75</f>
        <v>361.87499999999591</v>
      </c>
      <c r="HI63" s="21"/>
      <c r="HJ63" s="9">
        <f>HI62*1</f>
        <v>0</v>
      </c>
      <c r="HM63" s="9">
        <f>HL62*0.25</f>
        <v>0</v>
      </c>
      <c r="HO63" s="9">
        <f>HN62*0.5</f>
        <v>0</v>
      </c>
      <c r="HP63" s="21"/>
      <c r="HQ63" s="9">
        <f>HP62*0.75</f>
        <v>286.34999999999536</v>
      </c>
      <c r="HR63" s="21"/>
      <c r="HS63" s="9">
        <f>HR62*1</f>
        <v>0</v>
      </c>
      <c r="HV63" s="9">
        <f>HU62*0.25</f>
        <v>0</v>
      </c>
      <c r="HX63" s="9">
        <f>HW62*0.5</f>
        <v>0</v>
      </c>
      <c r="HY63" s="21"/>
      <c r="HZ63" s="9">
        <f>HY62*0.75</f>
        <v>1843.7999999999233</v>
      </c>
      <c r="IA63" s="21"/>
      <c r="IB63" s="9">
        <f>IA62*1</f>
        <v>0</v>
      </c>
      <c r="IE63" s="9">
        <f>ID62*0.25</f>
        <v>0</v>
      </c>
      <c r="IG63" s="9">
        <f>IF62*0.5</f>
        <v>0</v>
      </c>
      <c r="II63" s="9">
        <f>IH62*0.75</f>
        <v>0</v>
      </c>
      <c r="IK63" s="9">
        <f>IJ62*1</f>
        <v>0</v>
      </c>
      <c r="IN63" s="9">
        <f>IM62*0.25</f>
        <v>0</v>
      </c>
      <c r="IP63" s="9">
        <f>IO62*0.5</f>
        <v>0</v>
      </c>
      <c r="IQ63" s="21"/>
      <c r="IR63" s="9">
        <f>IQ62*0.75</f>
        <v>277.34999999999809</v>
      </c>
      <c r="IS63" s="21"/>
      <c r="IT63" s="9">
        <f>IS62*1</f>
        <v>0</v>
      </c>
      <c r="IW63" s="9">
        <f>IV62*0.25</f>
        <v>0</v>
      </c>
      <c r="IY63" s="9">
        <f>IX62*0.5</f>
        <v>0</v>
      </c>
      <c r="IZ63" s="21"/>
      <c r="JA63" s="9">
        <f>IZ62*0.75</f>
        <v>294.22499999999945</v>
      </c>
      <c r="JB63" s="21"/>
      <c r="JC63" s="9">
        <f>JB62*1</f>
        <v>0</v>
      </c>
      <c r="JF63" s="9">
        <f>JE62*0.25</f>
        <v>0</v>
      </c>
      <c r="JH63" s="9">
        <f>JG62*0.5</f>
        <v>0</v>
      </c>
      <c r="JI63" s="21"/>
      <c r="JJ63" s="9">
        <f>JI62*0.75</f>
        <v>439.57500000000164</v>
      </c>
      <c r="JK63" s="21"/>
      <c r="JL63" s="9">
        <f>JK62*1</f>
        <v>0</v>
      </c>
      <c r="JO63" s="9">
        <f>JN62*0.25</f>
        <v>0</v>
      </c>
      <c r="JQ63" s="9">
        <f>JP62*0.5</f>
        <v>0</v>
      </c>
      <c r="JS63" s="9">
        <f>JR62*0.75</f>
        <v>0</v>
      </c>
      <c r="JU63" s="9">
        <f>JT62*1</f>
        <v>0</v>
      </c>
      <c r="JX63" s="9">
        <f>JW62*0.25</f>
        <v>0</v>
      </c>
      <c r="JZ63" s="9">
        <f>JY62*0.5</f>
        <v>0</v>
      </c>
      <c r="KB63" s="9">
        <f>KA62*0.75</f>
        <v>0</v>
      </c>
      <c r="KC63" s="21"/>
      <c r="KD63" s="9">
        <f>KC62*1</f>
        <v>2561.6999999999425</v>
      </c>
      <c r="KG63" s="9">
        <f>KF62*0.25</f>
        <v>0</v>
      </c>
      <c r="KI63" s="9">
        <f>KH62*0.5</f>
        <v>0</v>
      </c>
      <c r="KJ63" s="21"/>
      <c r="KK63" s="9">
        <f>KJ62*0.75</f>
        <v>147.00000000000273</v>
      </c>
      <c r="KL63" s="21"/>
      <c r="KM63" s="9">
        <f>KL62*1</f>
        <v>0</v>
      </c>
      <c r="KP63" s="9">
        <f>KO62*0.25</f>
        <v>0</v>
      </c>
      <c r="KR63" s="9">
        <f>KQ62*0.5</f>
        <v>0</v>
      </c>
      <c r="KT63" s="9">
        <f>KS62*0.75</f>
        <v>0</v>
      </c>
      <c r="KV63" s="9">
        <f>KU62*1</f>
        <v>0</v>
      </c>
      <c r="KY63" s="9">
        <f>KX62*0.25</f>
        <v>0</v>
      </c>
      <c r="LA63" s="9">
        <f>KZ62*0.5</f>
        <v>0</v>
      </c>
      <c r="LC63" s="9">
        <f>LB62*0.75</f>
        <v>0</v>
      </c>
      <c r="LE63" s="9">
        <f>LD62*1</f>
        <v>0</v>
      </c>
      <c r="LH63" s="9">
        <f>LG62*0.25</f>
        <v>0</v>
      </c>
      <c r="LJ63" s="9">
        <f>LI62*0.5</f>
        <v>0</v>
      </c>
      <c r="LL63" s="9">
        <f>LK62*0.75</f>
        <v>0</v>
      </c>
      <c r="LM63" s="21"/>
      <c r="LN63" s="9">
        <f>LM62*1</f>
        <v>0</v>
      </c>
      <c r="LQ63" s="9">
        <f>LP62*0.25</f>
        <v>0</v>
      </c>
      <c r="LS63" s="9">
        <f>LR62*0.5</f>
        <v>0</v>
      </c>
      <c r="LT63" s="21"/>
      <c r="LU63" s="9">
        <f>LT62*0.75</f>
        <v>0</v>
      </c>
      <c r="LV63" s="21"/>
      <c r="LW63" s="9">
        <f>LV62*1</f>
        <v>0</v>
      </c>
      <c r="LZ63" s="9">
        <f>LY62*0.25</f>
        <v>0</v>
      </c>
      <c r="MB63" s="9">
        <f>MA62*0.5</f>
        <v>0</v>
      </c>
      <c r="MD63" s="9">
        <f>MC62*0.75</f>
        <v>0</v>
      </c>
      <c r="MF63" s="9">
        <f>ME62*1</f>
        <v>0</v>
      </c>
      <c r="MI63" s="9">
        <f>MH62*0.25</f>
        <v>0</v>
      </c>
      <c r="MK63" s="9">
        <f>MJ62*0.5</f>
        <v>0</v>
      </c>
      <c r="MM63" s="9">
        <f>ML62*0.75</f>
        <v>0</v>
      </c>
      <c r="MN63" s="21"/>
      <c r="MO63" s="9">
        <f>MN62*1</f>
        <v>1090.5999999999985</v>
      </c>
      <c r="MR63" s="9">
        <f>MQ62*0.25</f>
        <v>0</v>
      </c>
      <c r="MT63" s="9">
        <f>MS62*0.5</f>
        <v>0</v>
      </c>
      <c r="MU63" s="21"/>
      <c r="MV63" s="9">
        <f>MU62*0.75</f>
        <v>268.49999999999454</v>
      </c>
      <c r="MW63" s="21"/>
      <c r="MX63" s="9">
        <f>MW62*1</f>
        <v>0</v>
      </c>
      <c r="NA63" s="9">
        <f>MZ62*0.25</f>
        <v>0</v>
      </c>
      <c r="NC63" s="9">
        <f>NB62*0.5</f>
        <v>0</v>
      </c>
      <c r="ND63" s="21"/>
      <c r="NE63" s="9">
        <f>ND62*0.75</f>
        <v>908.09999999999536</v>
      </c>
      <c r="NF63" s="21"/>
      <c r="NG63" s="9">
        <f>NF62*1</f>
        <v>0</v>
      </c>
      <c r="NH63" s="43"/>
    </row>
    <row r="64" spans="1:372" s="40" customFormat="1" ht="18">
      <c r="A64" s="39"/>
      <c r="B64" s="48"/>
      <c r="C64" s="45"/>
      <c r="D64" s="21"/>
      <c r="E64" s="38"/>
      <c r="F64" s="63"/>
      <c r="G64" s="38"/>
      <c r="H64" s="21"/>
      <c r="I64" s="21"/>
      <c r="J64" s="21"/>
      <c r="K64" s="38"/>
      <c r="L64" s="44"/>
      <c r="M64" s="21"/>
      <c r="N64" s="38"/>
      <c r="O64" s="21"/>
      <c r="P64" s="38"/>
      <c r="Q64" s="21"/>
      <c r="R64" s="21"/>
      <c r="S64" s="21"/>
      <c r="T64" s="38"/>
      <c r="U64" s="44"/>
      <c r="V64" s="21"/>
      <c r="W64" s="38"/>
      <c r="X64" s="21"/>
      <c r="Y64" s="38"/>
      <c r="Z64" s="63"/>
      <c r="AA64" s="21"/>
      <c r="AB64"/>
      <c r="AC64" s="38"/>
      <c r="AD64" s="44"/>
      <c r="AE64" s="21"/>
      <c r="AF64" s="38"/>
      <c r="AG64" s="21"/>
      <c r="AH64" s="38"/>
      <c r="AI64" s="21"/>
      <c r="AJ64" s="21"/>
      <c r="AL64" s="38"/>
      <c r="AM64" s="44"/>
      <c r="AN64" s="21"/>
      <c r="AO64" s="38"/>
      <c r="AP64" s="21"/>
      <c r="AQ64" s="38"/>
      <c r="AR64" s="21"/>
      <c r="AS64" s="21"/>
      <c r="AU64" s="38"/>
      <c r="AV64" s="44"/>
      <c r="AW64" s="63"/>
      <c r="AX64" s="38"/>
      <c r="AY64" s="63"/>
      <c r="AZ64" s="38"/>
      <c r="BA64" s="21"/>
      <c r="BB64" s="21"/>
      <c r="BD64" s="38"/>
      <c r="BE64" s="44"/>
      <c r="BF64" s="21"/>
      <c r="BG64" s="38"/>
      <c r="BH64" s="21"/>
      <c r="BI64" s="38"/>
      <c r="BJ64" s="21"/>
      <c r="BK64" s="21"/>
      <c r="BM64" s="38"/>
      <c r="BN64" s="44"/>
      <c r="BO64" s="21"/>
      <c r="BP64" s="38"/>
      <c r="BQ64" s="21"/>
      <c r="BR64" s="38"/>
      <c r="BS64" s="21"/>
      <c r="BT64" s="21"/>
      <c r="BV64" s="38"/>
      <c r="BW64" s="44"/>
      <c r="BX64"/>
      <c r="BY64" s="38"/>
      <c r="BZ64"/>
      <c r="CA64" s="38"/>
      <c r="CB64" s="21"/>
      <c r="CC64" s="21"/>
      <c r="CE64" s="38"/>
      <c r="CF64" s="44"/>
      <c r="CG64" s="63"/>
      <c r="CH64" s="38"/>
      <c r="CI64" s="63"/>
      <c r="CJ64" s="38"/>
      <c r="CK64" s="21"/>
      <c r="CL64" s="21"/>
      <c r="CN64" s="38"/>
      <c r="CO64" s="44"/>
      <c r="CP64" s="63"/>
      <c r="CQ64" s="38"/>
      <c r="CR64" s="63"/>
      <c r="CS64" s="38"/>
      <c r="CT64" s="21"/>
      <c r="CU64" s="21"/>
      <c r="CW64" s="38"/>
      <c r="CX64" s="44"/>
      <c r="CY64" s="63"/>
      <c r="CZ64" s="38"/>
      <c r="DA64" s="63"/>
      <c r="DB64" s="38"/>
      <c r="DC64" s="21"/>
      <c r="DD64" s="21"/>
      <c r="DF64" s="38"/>
      <c r="DG64" s="44"/>
      <c r="DH64" s="63"/>
      <c r="DI64" s="38"/>
      <c r="DJ64" s="63"/>
      <c r="DK64" s="38"/>
      <c r="DL64" s="21"/>
      <c r="DM64" s="21"/>
      <c r="DO64" s="38"/>
      <c r="DP64" s="44"/>
      <c r="DQ64" s="63"/>
      <c r="DR64" s="38"/>
      <c r="DS64" s="63"/>
      <c r="DT64" s="38"/>
      <c r="DU64" s="21"/>
      <c r="DV64" s="21"/>
      <c r="DX64" s="38"/>
      <c r="DY64" s="44"/>
      <c r="DZ64" s="63"/>
      <c r="EA64" s="38"/>
      <c r="EB64" s="63"/>
      <c r="EC64" s="38"/>
      <c r="ED64" s="21"/>
      <c r="EE64" s="21"/>
      <c r="EF64" s="21"/>
      <c r="EG64" s="38"/>
      <c r="EH64" s="44"/>
      <c r="EI64" s="63"/>
      <c r="EJ64" s="38"/>
      <c r="EK64" s="63"/>
      <c r="EL64" s="38"/>
      <c r="EM64" s="21"/>
      <c r="EN64" s="21"/>
      <c r="EO64" s="21"/>
      <c r="EP64" s="38"/>
      <c r="EQ64" s="44"/>
      <c r="ER64" s="63"/>
      <c r="ES64" s="38"/>
      <c r="ET64" s="63"/>
      <c r="EU64" s="38"/>
      <c r="EV64" s="21"/>
      <c r="EW64" s="21"/>
      <c r="EX64" s="21"/>
      <c r="EY64" s="38"/>
      <c r="EZ64" s="44"/>
      <c r="FA64" s="63"/>
      <c r="FB64" s="38"/>
      <c r="FC64" s="63"/>
      <c r="FD64" s="38"/>
      <c r="FE64" s="21"/>
      <c r="FF64" s="21"/>
      <c r="FG64" s="21"/>
      <c r="FH64" s="38"/>
      <c r="FI64" s="44"/>
      <c r="FJ64" s="63"/>
      <c r="FK64" s="38"/>
      <c r="FL64" s="63"/>
      <c r="FM64" s="38"/>
      <c r="FN64" s="21"/>
      <c r="FO64" s="21"/>
      <c r="FP64" s="21"/>
      <c r="FQ64" s="38"/>
      <c r="FR64" s="44"/>
      <c r="FS64" s="63"/>
      <c r="FT64" s="38"/>
      <c r="FU64" s="63"/>
      <c r="FV64" s="38"/>
      <c r="FW64" s="21"/>
      <c r="FX64" s="21"/>
      <c r="FY64" s="21"/>
      <c r="FZ64" s="38"/>
      <c r="GA64" s="44"/>
      <c r="GB64" s="21"/>
      <c r="GC64" s="38"/>
      <c r="GD64" s="21"/>
      <c r="GE64" s="38"/>
      <c r="GF64" s="21"/>
      <c r="GG64" s="21"/>
      <c r="GH64" s="21"/>
      <c r="GI64" s="38"/>
      <c r="GJ64" s="44"/>
      <c r="GK64" s="63"/>
      <c r="GL64" s="38"/>
      <c r="GM64" s="63"/>
      <c r="GN64" s="38"/>
      <c r="GO64" s="21"/>
      <c r="GP64" s="21"/>
      <c r="GQ64" s="21"/>
      <c r="GR64" s="38"/>
      <c r="GS64" s="44"/>
      <c r="GT64" s="21"/>
      <c r="GU64" s="38"/>
      <c r="GV64" s="21"/>
      <c r="GW64" s="38"/>
      <c r="GX64" s="21"/>
      <c r="GY64" s="21"/>
      <c r="GZ64" s="21"/>
      <c r="HA64" s="38"/>
      <c r="HB64" s="44"/>
      <c r="HC64" s="21"/>
      <c r="HD64" s="38"/>
      <c r="HE64" s="21"/>
      <c r="HF64" s="38"/>
      <c r="HG64" s="21"/>
      <c r="HH64" s="21"/>
      <c r="HI64" s="21"/>
      <c r="HJ64" s="38"/>
      <c r="HK64" s="44"/>
      <c r="HL64" s="21"/>
      <c r="HM64" s="38"/>
      <c r="HN64" s="21"/>
      <c r="HO64" s="38"/>
      <c r="HP64" s="21"/>
      <c r="HQ64" s="21"/>
      <c r="HR64" s="21"/>
      <c r="HS64" s="38"/>
      <c r="HT64" s="44"/>
      <c r="HU64" s="21"/>
      <c r="HV64" s="38"/>
      <c r="HW64" s="21"/>
      <c r="HX64" s="38"/>
      <c r="HY64" s="21"/>
      <c r="HZ64" s="21"/>
      <c r="IA64" s="21"/>
      <c r="IB64" s="38"/>
      <c r="IC64" s="44"/>
      <c r="ID64" s="21"/>
      <c r="IE64" s="38"/>
      <c r="IF64" s="21"/>
      <c r="IG64" s="38"/>
      <c r="IH64" s="21"/>
      <c r="II64" s="21"/>
      <c r="IJ64" s="21"/>
      <c r="IK64" s="38"/>
      <c r="IL64" s="44"/>
      <c r="IM64" s="21"/>
      <c r="IN64" s="38"/>
      <c r="IO64" s="21"/>
      <c r="IP64" s="38"/>
      <c r="IQ64" s="21"/>
      <c r="IR64" s="21"/>
      <c r="IS64" s="21"/>
      <c r="IT64" s="38"/>
      <c r="IU64" s="44"/>
      <c r="IV64" s="21"/>
      <c r="IW64" s="38"/>
      <c r="IX64" s="21"/>
      <c r="IY64" s="38"/>
      <c r="IZ64" s="21"/>
      <c r="JA64" s="21"/>
      <c r="JB64" s="21"/>
      <c r="JC64" s="38"/>
      <c r="JD64" s="44"/>
      <c r="JE64" s="21"/>
      <c r="JF64" s="38"/>
      <c r="JG64" s="21"/>
      <c r="JH64" s="38"/>
      <c r="JI64" s="21"/>
      <c r="JJ64" s="21"/>
      <c r="JK64" s="21"/>
      <c r="JL64" s="38"/>
      <c r="JM64" s="44"/>
      <c r="JN64" s="21"/>
      <c r="JO64" s="38"/>
      <c r="JP64" s="21"/>
      <c r="JQ64" s="38"/>
      <c r="JR64" s="21"/>
      <c r="JS64" s="21"/>
      <c r="JT64" s="21"/>
      <c r="JU64" s="38"/>
      <c r="JV64" s="44"/>
      <c r="JW64" s="21"/>
      <c r="JX64" s="38"/>
      <c r="JY64" s="21"/>
      <c r="JZ64" s="38"/>
      <c r="KA64" s="21"/>
      <c r="KB64" s="21"/>
      <c r="KC64" s="21"/>
      <c r="KD64" s="38"/>
      <c r="KE64" s="44"/>
      <c r="KF64" s="21"/>
      <c r="KG64" s="38"/>
      <c r="KH64" s="21"/>
      <c r="KI64" s="38"/>
      <c r="KJ64" s="21"/>
      <c r="KK64" s="21"/>
      <c r="KL64" s="21"/>
      <c r="KM64" s="38"/>
      <c r="KN64" s="44"/>
      <c r="KO64" s="21"/>
      <c r="KP64" s="38"/>
      <c r="KQ64" s="21"/>
      <c r="KR64" s="38"/>
      <c r="KS64" s="21"/>
      <c r="KT64" s="21"/>
      <c r="KU64" s="21"/>
      <c r="KV64" s="38"/>
      <c r="KW64" s="44"/>
      <c r="KX64" s="21"/>
      <c r="KY64" s="38"/>
      <c r="KZ64" s="21"/>
      <c r="LA64" s="38"/>
      <c r="LB64" s="21"/>
      <c r="LC64" s="21"/>
      <c r="LD64" s="21"/>
      <c r="LE64" s="38"/>
      <c r="LF64" s="44"/>
      <c r="LG64" s="21"/>
      <c r="LH64" s="38"/>
      <c r="LI64" s="21"/>
      <c r="LJ64" s="38"/>
      <c r="LK64" s="21"/>
      <c r="LL64" s="21"/>
      <c r="LM64" s="21"/>
      <c r="LN64" s="38"/>
      <c r="LO64" s="44"/>
      <c r="LP64" s="21"/>
      <c r="LQ64" s="38"/>
      <c r="LR64" s="21"/>
      <c r="LS64" s="38"/>
      <c r="LT64" s="18">
        <v>259.59999999999854</v>
      </c>
      <c r="LU64" s="21"/>
      <c r="LV64" s="18"/>
      <c r="LW64" s="38"/>
      <c r="LX64" s="44"/>
      <c r="LY64" s="21"/>
      <c r="LZ64" s="38"/>
      <c r="MA64" s="21"/>
      <c r="MB64" s="38"/>
      <c r="MC64" s="21"/>
      <c r="MD64" s="21"/>
      <c r="ME64" s="21"/>
      <c r="MF64" s="38"/>
      <c r="MG64" s="44"/>
      <c r="MH64" s="21"/>
      <c r="MI64" s="38"/>
      <c r="MJ64" s="21"/>
      <c r="MK64" s="38"/>
      <c r="ML64" s="21"/>
      <c r="MM64" s="21"/>
      <c r="MN64" s="21"/>
      <c r="MO64" s="38"/>
      <c r="MP64" s="44"/>
      <c r="MQ64" s="21"/>
      <c r="MR64" s="38"/>
      <c r="MS64" s="21"/>
      <c r="MT64" s="38"/>
      <c r="MU64" s="21"/>
      <c r="MV64" s="21"/>
      <c r="MW64" s="21"/>
      <c r="MX64" s="38"/>
      <c r="MY64" s="44"/>
      <c r="MZ64" s="21"/>
      <c r="NA64" s="38"/>
      <c r="NB64" s="21"/>
      <c r="NC64" s="38"/>
      <c r="ND64" s="21"/>
      <c r="NE64" s="21"/>
      <c r="NF64" s="21"/>
      <c r="NG64" s="38"/>
      <c r="NH64" s="44"/>
    </row>
    <row r="65" spans="1:372" ht="18">
      <c r="A65" s="42" t="s">
        <v>9</v>
      </c>
      <c r="B65" s="49"/>
      <c r="D65">
        <v>274.89999999999998</v>
      </c>
      <c r="E65" s="1" t="s">
        <v>187</v>
      </c>
      <c r="F65" s="400">
        <v>281.89999999999998</v>
      </c>
      <c r="G65" s="1" t="s">
        <v>183</v>
      </c>
      <c r="H65" s="115"/>
      <c r="I65" s="1" t="s">
        <v>184</v>
      </c>
      <c r="J65" s="115"/>
      <c r="K65" s="1" t="s">
        <v>185</v>
      </c>
      <c r="M65">
        <v>9.1</v>
      </c>
      <c r="N65" s="1" t="s">
        <v>187</v>
      </c>
      <c r="O65" s="18">
        <v>45.5</v>
      </c>
      <c r="P65" s="1" t="s">
        <v>183</v>
      </c>
      <c r="Q65" s="18"/>
      <c r="R65" s="1" t="s">
        <v>184</v>
      </c>
      <c r="S65" s="18"/>
      <c r="T65" s="1" t="s">
        <v>185</v>
      </c>
      <c r="V65" s="18">
        <v>723.99999999999977</v>
      </c>
      <c r="W65" s="1" t="s">
        <v>187</v>
      </c>
      <c r="X65" s="18">
        <v>456.89999999999986</v>
      </c>
      <c r="Y65" s="1" t="s">
        <v>183</v>
      </c>
      <c r="Z65" s="18">
        <v>404.2000000000001</v>
      </c>
      <c r="AA65" s="1" t="s">
        <v>184</v>
      </c>
      <c r="AB65" s="18">
        <v>547.15000000000032</v>
      </c>
      <c r="AC65" s="1" t="s">
        <v>185</v>
      </c>
      <c r="AE65" s="18">
        <v>79.099999999999682</v>
      </c>
      <c r="AF65" s="1" t="s">
        <v>187</v>
      </c>
      <c r="AG65" s="18">
        <v>110.49999999999977</v>
      </c>
      <c r="AH65" s="1" t="s">
        <v>183</v>
      </c>
      <c r="AI65" s="18">
        <v>166</v>
      </c>
      <c r="AJ65" s="1" t="s">
        <v>184</v>
      </c>
      <c r="AK65" s="18">
        <v>189.40000000000077</v>
      </c>
      <c r="AL65" s="1" t="s">
        <v>185</v>
      </c>
      <c r="AN65" s="18">
        <v>183.89999999999964</v>
      </c>
      <c r="AO65" s="1" t="s">
        <v>187</v>
      </c>
      <c r="AP65" s="18">
        <v>85</v>
      </c>
      <c r="AQ65" s="1" t="s">
        <v>183</v>
      </c>
      <c r="AR65" s="1">
        <v>620</v>
      </c>
      <c r="AS65" s="1" t="s">
        <v>184</v>
      </c>
      <c r="AT65" s="18">
        <v>235.00000000000068</v>
      </c>
      <c r="AU65" s="1" t="s">
        <v>185</v>
      </c>
      <c r="AW65" s="18">
        <v>668.90000000000055</v>
      </c>
      <c r="AX65" s="1" t="s">
        <v>187</v>
      </c>
      <c r="AY65" s="18">
        <v>620.69999999999982</v>
      </c>
      <c r="AZ65" s="1" t="s">
        <v>183</v>
      </c>
      <c r="BA65" s="18">
        <v>410.59999999999945</v>
      </c>
      <c r="BB65" s="1" t="s">
        <v>184</v>
      </c>
      <c r="BC65" s="18">
        <v>990.09999999999945</v>
      </c>
      <c r="BD65" s="1" t="s">
        <v>185</v>
      </c>
      <c r="BF65" s="18">
        <v>489.10000000000036</v>
      </c>
      <c r="BG65" s="1" t="s">
        <v>187</v>
      </c>
      <c r="BH65" s="18">
        <v>433.29999999999927</v>
      </c>
      <c r="BI65" s="1" t="s">
        <v>183</v>
      </c>
      <c r="BJ65" s="18">
        <v>1041.7999999999997</v>
      </c>
      <c r="BK65" s="1" t="s">
        <v>184</v>
      </c>
      <c r="BL65" s="18">
        <v>594.89999999999964</v>
      </c>
      <c r="BM65" s="1" t="s">
        <v>185</v>
      </c>
      <c r="BO65" s="18">
        <v>682.49999999999955</v>
      </c>
      <c r="BP65" s="1" t="s">
        <v>187</v>
      </c>
      <c r="BQ65" s="18">
        <v>222.49999999999955</v>
      </c>
      <c r="BR65" s="1" t="s">
        <v>183</v>
      </c>
      <c r="BS65" s="18">
        <v>255.19999999999982</v>
      </c>
      <c r="BT65" s="1" t="s">
        <v>184</v>
      </c>
      <c r="BU65" s="18">
        <v>330.599999999999</v>
      </c>
      <c r="BV65" s="1" t="s">
        <v>185</v>
      </c>
      <c r="BX65">
        <v>220.09999999999945</v>
      </c>
      <c r="BY65" s="1" t="s">
        <v>187</v>
      </c>
      <c r="BZ65" s="401">
        <v>191.00000000000182</v>
      </c>
      <c r="CA65" s="1" t="s">
        <v>183</v>
      </c>
      <c r="CB65" s="18">
        <v>278.59999999999991</v>
      </c>
      <c r="CC65" s="1" t="s">
        <v>184</v>
      </c>
      <c r="CD65" s="18">
        <v>254.99999999999909</v>
      </c>
      <c r="CE65" s="1" t="s">
        <v>185</v>
      </c>
      <c r="CG65" s="18">
        <v>805.800000000002</v>
      </c>
      <c r="CH65" s="1" t="s">
        <v>187</v>
      </c>
      <c r="CI65" s="18"/>
      <c r="CJ65" s="1" t="s">
        <v>183</v>
      </c>
      <c r="CK65" s="18">
        <v>352.10000000000036</v>
      </c>
      <c r="CL65" s="1" t="s">
        <v>184</v>
      </c>
      <c r="CM65" s="18">
        <v>293.79999999999927</v>
      </c>
      <c r="CN65" s="1" t="s">
        <v>185</v>
      </c>
      <c r="CP65" s="18">
        <v>217.99999999999955</v>
      </c>
      <c r="CQ65" s="1" t="s">
        <v>187</v>
      </c>
      <c r="CR65" s="18"/>
      <c r="CS65" s="1" t="s">
        <v>183</v>
      </c>
      <c r="CT65" s="18">
        <v>183.20000000000027</v>
      </c>
      <c r="CU65" s="1" t="s">
        <v>184</v>
      </c>
      <c r="CV65" s="18">
        <v>272.40000000000055</v>
      </c>
      <c r="CW65" s="1" t="s">
        <v>185</v>
      </c>
      <c r="CY65" s="18">
        <v>247.00000000000182</v>
      </c>
      <c r="CZ65" s="1" t="s">
        <v>187</v>
      </c>
      <c r="DA65" s="18">
        <v>134</v>
      </c>
      <c r="DB65" s="1" t="s">
        <v>183</v>
      </c>
      <c r="DC65" s="18">
        <v>144.00000000000045</v>
      </c>
      <c r="DD65" s="1" t="s">
        <v>184</v>
      </c>
      <c r="DE65" s="18">
        <v>53.399999999999636</v>
      </c>
      <c r="DF65" s="1" t="s">
        <v>185</v>
      </c>
      <c r="DH65" s="18">
        <v>170.10000000000218</v>
      </c>
      <c r="DI65" s="1" t="s">
        <v>187</v>
      </c>
      <c r="DJ65" s="18"/>
      <c r="DK65" s="1" t="s">
        <v>183</v>
      </c>
      <c r="DL65" s="18">
        <v>5.5999999999994543</v>
      </c>
      <c r="DM65" s="1" t="s">
        <v>184</v>
      </c>
      <c r="DN65" s="18">
        <v>202.49999999999909</v>
      </c>
      <c r="DO65" s="1" t="s">
        <v>185</v>
      </c>
      <c r="DQ65" s="401">
        <v>284.90000000000146</v>
      </c>
      <c r="DR65" s="1" t="s">
        <v>187</v>
      </c>
      <c r="DS65" s="18">
        <v>212.50000000000182</v>
      </c>
      <c r="DT65" s="1" t="s">
        <v>183</v>
      </c>
      <c r="DU65" s="18">
        <v>317.89999999999964</v>
      </c>
      <c r="DV65" s="1" t="s">
        <v>184</v>
      </c>
      <c r="DW65" s="18">
        <v>156.19999999999891</v>
      </c>
      <c r="DX65" s="1" t="s">
        <v>185</v>
      </c>
      <c r="DZ65" s="18">
        <v>379.19999999999982</v>
      </c>
      <c r="EA65" s="1" t="s">
        <v>187</v>
      </c>
      <c r="EB65" s="18"/>
      <c r="EC65" s="1" t="s">
        <v>183</v>
      </c>
      <c r="ED65" s="18">
        <v>986.30000000000018</v>
      </c>
      <c r="EE65" s="1" t="s">
        <v>184</v>
      </c>
      <c r="EF65" s="18"/>
      <c r="EG65" s="1" t="s">
        <v>185</v>
      </c>
      <c r="EI65" s="401">
        <v>134.30000000000109</v>
      </c>
      <c r="EJ65" s="1" t="s">
        <v>187</v>
      </c>
      <c r="EK65" s="401"/>
      <c r="EL65" s="1" t="s">
        <v>183</v>
      </c>
      <c r="EM65" s="18">
        <v>191.99999999999272</v>
      </c>
      <c r="EN65" s="1" t="s">
        <v>184</v>
      </c>
      <c r="EO65" s="18"/>
      <c r="EP65" s="1" t="s">
        <v>185</v>
      </c>
      <c r="ER65" s="18">
        <v>284.10000000000218</v>
      </c>
      <c r="ES65" s="1" t="s">
        <v>187</v>
      </c>
      <c r="ET65" s="18"/>
      <c r="EU65" s="1" t="s">
        <v>183</v>
      </c>
      <c r="EV65" s="18">
        <v>371</v>
      </c>
      <c r="EW65" s="1" t="s">
        <v>184</v>
      </c>
      <c r="EX65" s="18"/>
      <c r="EY65" s="1" t="s">
        <v>185</v>
      </c>
      <c r="FA65" s="401">
        <v>146.50000000000273</v>
      </c>
      <c r="FB65" s="1" t="s">
        <v>187</v>
      </c>
      <c r="FC65" s="401">
        <v>258.00000000000182</v>
      </c>
      <c r="FD65" s="1" t="s">
        <v>183</v>
      </c>
      <c r="FE65" s="18">
        <v>563.50000000000091</v>
      </c>
      <c r="FF65" s="1" t="s">
        <v>184</v>
      </c>
      <c r="FG65" s="18"/>
      <c r="FH65" s="1" t="s">
        <v>185</v>
      </c>
      <c r="FJ65" s="401">
        <v>256.70000000000346</v>
      </c>
      <c r="FK65" s="1" t="s">
        <v>187</v>
      </c>
      <c r="FL65" s="18">
        <v>616</v>
      </c>
      <c r="FM65" s="1" t="s">
        <v>183</v>
      </c>
      <c r="FN65" s="18">
        <v>577.00000000000091</v>
      </c>
      <c r="FO65" s="1" t="s">
        <v>184</v>
      </c>
      <c r="FP65" s="18"/>
      <c r="FQ65" s="1" t="s">
        <v>185</v>
      </c>
      <c r="FS65" s="401">
        <v>515.800000000002</v>
      </c>
      <c r="FT65" s="1" t="s">
        <v>187</v>
      </c>
      <c r="FU65" s="401"/>
      <c r="FV65" s="1" t="s">
        <v>183</v>
      </c>
      <c r="FW65" s="18">
        <v>586.65000000000146</v>
      </c>
      <c r="FX65" s="1" t="s">
        <v>184</v>
      </c>
      <c r="FY65" s="18"/>
      <c r="FZ65" s="1" t="s">
        <v>185</v>
      </c>
      <c r="GB65" s="18">
        <v>69.80000000000382</v>
      </c>
      <c r="GC65" s="1" t="s">
        <v>187</v>
      </c>
      <c r="GD65" s="18"/>
      <c r="GE65" s="1" t="s">
        <v>183</v>
      </c>
      <c r="GF65" s="18">
        <v>215.49999999999636</v>
      </c>
      <c r="GG65" s="1" t="s">
        <v>184</v>
      </c>
      <c r="GH65" s="18"/>
      <c r="GI65" s="1" t="s">
        <v>185</v>
      </c>
      <c r="GK65" s="401">
        <v>3127</v>
      </c>
      <c r="GL65" s="1" t="s">
        <v>187</v>
      </c>
      <c r="GM65" s="18">
        <v>373.80000000000109</v>
      </c>
      <c r="GN65" s="1" t="s">
        <v>183</v>
      </c>
      <c r="GO65" s="18">
        <v>1922.7999999999975</v>
      </c>
      <c r="GP65" s="1" t="s">
        <v>184</v>
      </c>
      <c r="GQ65" s="18"/>
      <c r="GR65" s="1" t="s">
        <v>185</v>
      </c>
      <c r="GT65" s="401">
        <v>223.90000000000236</v>
      </c>
      <c r="GU65" s="1" t="s">
        <v>187</v>
      </c>
      <c r="GV65" s="401"/>
      <c r="GW65" s="1" t="s">
        <v>183</v>
      </c>
      <c r="GX65" s="401"/>
      <c r="GY65" s="1" t="s">
        <v>184</v>
      </c>
      <c r="GZ65" s="401"/>
      <c r="HA65" s="1" t="s">
        <v>185</v>
      </c>
      <c r="HC65" s="18">
        <v>515.10000000000036</v>
      </c>
      <c r="HD65" s="1" t="s">
        <v>187</v>
      </c>
      <c r="HE65" s="18">
        <v>939.30000000000018</v>
      </c>
      <c r="HF65" s="1" t="s">
        <v>183</v>
      </c>
      <c r="HG65" s="18">
        <v>552.10000000000218</v>
      </c>
      <c r="HH65" s="1" t="s">
        <v>184</v>
      </c>
      <c r="HI65" s="18"/>
      <c r="HJ65" s="1" t="s">
        <v>185</v>
      </c>
      <c r="HL65" s="401">
        <v>727.59999999999854</v>
      </c>
      <c r="HM65" s="1" t="s">
        <v>187</v>
      </c>
      <c r="HN65" s="401"/>
      <c r="HO65" s="1" t="s">
        <v>183</v>
      </c>
      <c r="HP65" s="18">
        <v>584.10000000000582</v>
      </c>
      <c r="HQ65" s="1" t="s">
        <v>184</v>
      </c>
      <c r="HR65" s="18"/>
      <c r="HS65" s="1" t="s">
        <v>185</v>
      </c>
      <c r="HU65" s="401">
        <v>3157.399999999996</v>
      </c>
      <c r="HV65" s="1" t="s">
        <v>187</v>
      </c>
      <c r="HW65" s="18">
        <v>4076.2999999999993</v>
      </c>
      <c r="HX65" s="1" t="s">
        <v>183</v>
      </c>
      <c r="HY65" s="18">
        <v>3678.8000000001521</v>
      </c>
      <c r="HZ65" s="1" t="s">
        <v>184</v>
      </c>
      <c r="IA65" s="18"/>
      <c r="IB65" s="1" t="s">
        <v>185</v>
      </c>
      <c r="ID65" s="401">
        <v>58.5</v>
      </c>
      <c r="IE65" s="1" t="s">
        <v>187</v>
      </c>
      <c r="IF65" s="401"/>
      <c r="IG65" s="1" t="s">
        <v>183</v>
      </c>
      <c r="IH65" s="401"/>
      <c r="II65" s="1" t="s">
        <v>184</v>
      </c>
      <c r="IJ65" s="401"/>
      <c r="IK65" s="1" t="s">
        <v>185</v>
      </c>
      <c r="IM65" s="18">
        <v>197.29999999999927</v>
      </c>
      <c r="IN65" s="1" t="s">
        <v>187</v>
      </c>
      <c r="IO65" s="18"/>
      <c r="IP65" s="1" t="s">
        <v>183</v>
      </c>
      <c r="IQ65" s="18">
        <v>157.19999999999709</v>
      </c>
      <c r="IR65" s="1" t="s">
        <v>184</v>
      </c>
      <c r="IS65" s="18"/>
      <c r="IT65" s="1" t="s">
        <v>185</v>
      </c>
      <c r="IV65" s="401">
        <v>139.59999999999854</v>
      </c>
      <c r="IW65" s="1" t="s">
        <v>187</v>
      </c>
      <c r="IX65" s="18">
        <v>462.69999999999936</v>
      </c>
      <c r="IY65" s="1" t="s">
        <v>183</v>
      </c>
      <c r="IZ65" s="18">
        <v>128.39999999999418</v>
      </c>
      <c r="JA65" s="1" t="s">
        <v>184</v>
      </c>
      <c r="JB65" s="18"/>
      <c r="JC65" s="1" t="s">
        <v>185</v>
      </c>
      <c r="JE65" s="401">
        <v>189.799999999992</v>
      </c>
      <c r="JF65" s="1" t="s">
        <v>187</v>
      </c>
      <c r="JG65" s="401">
        <v>515.20000000000073</v>
      </c>
      <c r="JH65" s="1" t="s">
        <v>183</v>
      </c>
      <c r="JI65" s="18">
        <v>149.49999999999272</v>
      </c>
      <c r="JJ65" s="1" t="s">
        <v>184</v>
      </c>
      <c r="JK65" s="18"/>
      <c r="JL65" s="1" t="s">
        <v>185</v>
      </c>
      <c r="JN65" s="401">
        <v>139.49999999999636</v>
      </c>
      <c r="JO65" s="1" t="s">
        <v>187</v>
      </c>
      <c r="JP65" s="401"/>
      <c r="JQ65" s="1" t="s">
        <v>183</v>
      </c>
      <c r="JR65" s="401"/>
      <c r="JS65" s="1" t="s">
        <v>184</v>
      </c>
      <c r="JT65" s="401"/>
      <c r="JU65" s="1" t="s">
        <v>185</v>
      </c>
      <c r="JW65">
        <v>2423.8000000000002</v>
      </c>
      <c r="JX65" s="1" t="s">
        <v>187</v>
      </c>
      <c r="JY65" s="18">
        <v>3034.8000000000102</v>
      </c>
      <c r="JZ65" s="1" t="s">
        <v>183</v>
      </c>
      <c r="KA65" s="18">
        <v>2635.3000000000156</v>
      </c>
      <c r="KB65" s="1" t="s">
        <v>184</v>
      </c>
      <c r="KC65" s="18">
        <v>2973.2000000000262</v>
      </c>
      <c r="KD65" s="1" t="s">
        <v>185</v>
      </c>
      <c r="KF65" s="18">
        <v>90.69999999999709</v>
      </c>
      <c r="KG65" s="1" t="s">
        <v>187</v>
      </c>
      <c r="KH65" s="401">
        <v>58.500000000000909</v>
      </c>
      <c r="KI65" s="1" t="s">
        <v>183</v>
      </c>
      <c r="KJ65" s="18">
        <v>139.99999999999636</v>
      </c>
      <c r="KK65" s="1" t="s">
        <v>184</v>
      </c>
      <c r="KL65" s="18"/>
      <c r="KM65" s="1" t="s">
        <v>185</v>
      </c>
      <c r="KO65" s="401">
        <v>181.59999999999491</v>
      </c>
      <c r="KP65" s="1" t="s">
        <v>187</v>
      </c>
      <c r="KQ65" s="401"/>
      <c r="KR65" s="1" t="s">
        <v>183</v>
      </c>
      <c r="KS65" s="401"/>
      <c r="KT65" s="1" t="s">
        <v>184</v>
      </c>
      <c r="KU65" s="401"/>
      <c r="KV65" s="1" t="s">
        <v>185</v>
      </c>
      <c r="KX65" s="18">
        <v>138.90000000000146</v>
      </c>
      <c r="KY65" s="1" t="s">
        <v>187</v>
      </c>
      <c r="KZ65" s="18"/>
      <c r="LA65" s="1" t="s">
        <v>183</v>
      </c>
      <c r="LB65" s="18"/>
      <c r="LC65" s="1" t="s">
        <v>184</v>
      </c>
      <c r="LD65" s="18"/>
      <c r="LE65" s="1" t="s">
        <v>185</v>
      </c>
      <c r="LG65" s="232">
        <v>73.900000000002365</v>
      </c>
      <c r="LH65" s="1" t="s">
        <v>187</v>
      </c>
      <c r="LI65" s="232"/>
      <c r="LJ65" s="1" t="s">
        <v>183</v>
      </c>
      <c r="LK65" s="232"/>
      <c r="LL65" s="1" t="s">
        <v>184</v>
      </c>
      <c r="LM65" s="18"/>
      <c r="LN65" s="1" t="s">
        <v>185</v>
      </c>
      <c r="LP65" s="18">
        <v>525.299999999992</v>
      </c>
      <c r="LQ65" s="1" t="s">
        <v>187</v>
      </c>
      <c r="LR65" s="18">
        <v>45.5</v>
      </c>
      <c r="LS65" s="1" t="s">
        <v>183</v>
      </c>
      <c r="LT65" s="18">
        <v>506.49999999999272</v>
      </c>
      <c r="LU65" s="1" t="s">
        <v>184</v>
      </c>
      <c r="LV65" s="18"/>
      <c r="LW65" s="1" t="s">
        <v>185</v>
      </c>
      <c r="LY65" s="18">
        <v>610.59999999999854</v>
      </c>
      <c r="LZ65" s="1" t="s">
        <v>187</v>
      </c>
      <c r="MA65" s="18"/>
      <c r="MB65" s="1" t="s">
        <v>183</v>
      </c>
      <c r="MC65" s="18"/>
      <c r="MD65" s="1" t="s">
        <v>184</v>
      </c>
      <c r="ME65" s="18"/>
      <c r="MF65" s="1" t="s">
        <v>185</v>
      </c>
      <c r="MH65">
        <v>1245.45</v>
      </c>
      <c r="MI65" s="1" t="s">
        <v>187</v>
      </c>
      <c r="MJ65" s="74">
        <v>462.60000000000582</v>
      </c>
      <c r="MK65" s="1" t="s">
        <v>183</v>
      </c>
      <c r="ML65" s="18">
        <v>780.30000000000291</v>
      </c>
      <c r="MM65" s="1" t="s">
        <v>184</v>
      </c>
      <c r="MN65" s="18">
        <v>1141.3999999999869</v>
      </c>
      <c r="MO65" s="1" t="s">
        <v>185</v>
      </c>
      <c r="MQ65">
        <v>341.49999999999454</v>
      </c>
      <c r="MR65" s="1" t="s">
        <v>187</v>
      </c>
      <c r="MS65" s="18">
        <v>246.5</v>
      </c>
      <c r="MT65" s="1" t="s">
        <v>183</v>
      </c>
      <c r="MU65">
        <v>310.99999999998909</v>
      </c>
      <c r="MV65" s="1" t="s">
        <v>184</v>
      </c>
      <c r="MX65" s="1" t="s">
        <v>185</v>
      </c>
      <c r="MZ65" s="18"/>
      <c r="NA65" s="1" t="s">
        <v>187</v>
      </c>
      <c r="NB65" s="18"/>
      <c r="NC65" s="1" t="s">
        <v>183</v>
      </c>
      <c r="ND65" s="402">
        <v>1703.5000000000055</v>
      </c>
      <c r="NE65" s="1" t="s">
        <v>184</v>
      </c>
      <c r="NF65" s="402"/>
      <c r="NG65" s="1" t="s">
        <v>185</v>
      </c>
      <c r="NH65" s="43"/>
    </row>
    <row r="66" spans="1:372" ht="18">
      <c r="A66" s="403" t="s">
        <v>1938</v>
      </c>
      <c r="B66" s="49">
        <f>SUM(D66:AAP66)</f>
        <v>36104.850000000122</v>
      </c>
      <c r="D66"/>
      <c r="E66" s="9">
        <f>D65*0.25</f>
        <v>68.724999999999994</v>
      </c>
      <c r="F66" s="18"/>
      <c r="G66" s="9">
        <f>F65*0.5</f>
        <v>140.94999999999999</v>
      </c>
      <c r="I66" s="9">
        <f>H65*0.75</f>
        <v>0</v>
      </c>
      <c r="K66" s="9">
        <f>J65*1</f>
        <v>0</v>
      </c>
      <c r="N66" s="9">
        <f>M65*0.25</f>
        <v>2.2749999999999999</v>
      </c>
      <c r="P66" s="9">
        <f>O65*0.5</f>
        <v>22.75</v>
      </c>
      <c r="R66" s="9">
        <f>Q65*0.75</f>
        <v>0</v>
      </c>
      <c r="T66" s="9">
        <f>S65*1</f>
        <v>0</v>
      </c>
      <c r="W66" s="9">
        <f>V65*0.25</f>
        <v>180.99999999999994</v>
      </c>
      <c r="Y66" s="9">
        <f>X65*0.5</f>
        <v>228.44999999999993</v>
      </c>
      <c r="Z66" s="18"/>
      <c r="AA66" s="9">
        <f>Z65*0.75</f>
        <v>303.15000000000009</v>
      </c>
      <c r="AC66" s="9">
        <f>AB65*1</f>
        <v>547.15000000000032</v>
      </c>
      <c r="AE66" s="18"/>
      <c r="AF66" s="9">
        <f>AE65*0.25</f>
        <v>19.77499999999992</v>
      </c>
      <c r="AG66" s="18"/>
      <c r="AH66" s="9">
        <f>AG65*0.5</f>
        <v>55.249999999999886</v>
      </c>
      <c r="AJ66" s="9">
        <f>AI65*0.75</f>
        <v>124.5</v>
      </c>
      <c r="AL66" s="9">
        <f>AK65*1</f>
        <v>189.40000000000077</v>
      </c>
      <c r="AN66" s="18"/>
      <c r="AO66" s="9">
        <f>AN65*0.25</f>
        <v>45.974999999999909</v>
      </c>
      <c r="AP66" s="18"/>
      <c r="AQ66" s="9">
        <f>AP65*0.5</f>
        <v>42.5</v>
      </c>
      <c r="AS66" s="9">
        <f>AR65*0.75</f>
        <v>465</v>
      </c>
      <c r="AU66" s="9">
        <f>AT65*1</f>
        <v>235.00000000000068</v>
      </c>
      <c r="AW66" s="18"/>
      <c r="AX66" s="9">
        <f>AW65*0.25</f>
        <v>167.22500000000014</v>
      </c>
      <c r="AZ66" s="9">
        <f>AY65*0.5</f>
        <v>310.34999999999991</v>
      </c>
      <c r="BB66" s="9">
        <f>BA65*0.75</f>
        <v>307.94999999999959</v>
      </c>
      <c r="BD66" s="9">
        <f>BC65*1</f>
        <v>990.09999999999945</v>
      </c>
      <c r="BF66" s="18"/>
      <c r="BG66" s="9">
        <f>BF65*0.25</f>
        <v>122.27500000000009</v>
      </c>
      <c r="BH66" s="18"/>
      <c r="BI66" s="9">
        <f>BH65*0.5</f>
        <v>216.64999999999964</v>
      </c>
      <c r="BK66" s="9">
        <f>BJ65*0.75</f>
        <v>781.3499999999998</v>
      </c>
      <c r="BM66" s="9">
        <f>BL65*1</f>
        <v>594.89999999999964</v>
      </c>
      <c r="BP66" s="9">
        <f>BO65*0.25</f>
        <v>170.62499999999989</v>
      </c>
      <c r="BR66" s="9">
        <f>BQ65*0.5</f>
        <v>111.24999999999977</v>
      </c>
      <c r="BT66" s="9">
        <f>BS65*0.75</f>
        <v>191.39999999999986</v>
      </c>
      <c r="BV66" s="9">
        <f>BU65*1</f>
        <v>330.599999999999</v>
      </c>
      <c r="BY66" s="9">
        <f>BX65*0.25</f>
        <v>55.024999999999864</v>
      </c>
      <c r="CA66" s="9">
        <f>BZ65*0.5</f>
        <v>95.500000000000909</v>
      </c>
      <c r="CC66" s="9">
        <f>CB65*0.75</f>
        <v>208.94999999999993</v>
      </c>
      <c r="CE66" s="9">
        <f t="shared" ref="CE66" si="114">CD65*1</f>
        <v>254.99999999999909</v>
      </c>
      <c r="CG66" s="18"/>
      <c r="CH66" s="9">
        <f>CG65*0.25</f>
        <v>201.4500000000005</v>
      </c>
      <c r="CI66" s="18"/>
      <c r="CJ66" s="9">
        <f>CI65*0.5</f>
        <v>0</v>
      </c>
      <c r="CL66" s="9">
        <f>CK65*0.75</f>
        <v>264.07500000000027</v>
      </c>
      <c r="CN66" s="9">
        <f t="shared" ref="CN66" si="115">CM65*1</f>
        <v>293.79999999999927</v>
      </c>
      <c r="CP66" s="18"/>
      <c r="CQ66" s="9">
        <f>CP65*0.25</f>
        <v>54.499999999999886</v>
      </c>
      <c r="CR66" s="18"/>
      <c r="CS66" s="9">
        <f>CR65*0.5</f>
        <v>0</v>
      </c>
      <c r="CU66" s="9">
        <f>CT65*0.75</f>
        <v>137.4000000000002</v>
      </c>
      <c r="CW66" s="9">
        <f t="shared" ref="CW66" si="116">CV65*1</f>
        <v>272.40000000000055</v>
      </c>
      <c r="CY66" s="18"/>
      <c r="CZ66" s="9">
        <f>CY65*0.25</f>
        <v>61.750000000000455</v>
      </c>
      <c r="DB66" s="9">
        <f>DA65*0.5</f>
        <v>67</v>
      </c>
      <c r="DD66" s="9">
        <f>DC65*0.75</f>
        <v>108.00000000000034</v>
      </c>
      <c r="DF66" s="9">
        <f t="shared" ref="DF66" si="117">DE65*1</f>
        <v>53.399999999999636</v>
      </c>
      <c r="DH66" s="18"/>
      <c r="DI66" s="9">
        <f>DH65*0.25</f>
        <v>42.525000000000546</v>
      </c>
      <c r="DJ66" s="18"/>
      <c r="DK66" s="9">
        <f>DJ65*0.5</f>
        <v>0</v>
      </c>
      <c r="DM66" s="9">
        <f>DL65*0.75</f>
        <v>4.1999999999995907</v>
      </c>
      <c r="DO66" s="9">
        <f t="shared" ref="DO66" si="118">DN65*1</f>
        <v>202.49999999999909</v>
      </c>
      <c r="DQ66" s="18"/>
      <c r="DR66" s="9">
        <f>DQ65*0.25</f>
        <v>71.225000000000364</v>
      </c>
      <c r="DT66" s="9">
        <f>DS65*0.5</f>
        <v>106.25000000000091</v>
      </c>
      <c r="DV66" s="9">
        <f>DU65*0.75</f>
        <v>238.42499999999973</v>
      </c>
      <c r="DX66" s="9">
        <f t="shared" ref="DX66" si="119">DW65*1</f>
        <v>156.19999999999891</v>
      </c>
      <c r="DZ66" s="18"/>
      <c r="EA66" s="9">
        <f>DZ65*0.25</f>
        <v>94.799999999999955</v>
      </c>
      <c r="EB66" s="18"/>
      <c r="EC66" s="9">
        <f>EB65*0.5</f>
        <v>0</v>
      </c>
      <c r="EE66" s="9">
        <f>ED65*0.75</f>
        <v>739.72500000000014</v>
      </c>
      <c r="EG66" s="9">
        <f>EF65*1</f>
        <v>0</v>
      </c>
      <c r="EI66" s="18"/>
      <c r="EJ66" s="9">
        <f>EI65*0.25</f>
        <v>33.575000000000273</v>
      </c>
      <c r="EK66" s="18"/>
      <c r="EL66" s="9">
        <f>EK65*0.5</f>
        <v>0</v>
      </c>
      <c r="EN66" s="9">
        <f>EM65*0.75</f>
        <v>143.99999999999454</v>
      </c>
      <c r="EP66" s="9">
        <f>EO65*1</f>
        <v>0</v>
      </c>
      <c r="ER66" s="18"/>
      <c r="ES66" s="9">
        <f>ER65*0.25</f>
        <v>71.025000000000546</v>
      </c>
      <c r="ET66" s="18"/>
      <c r="EU66" s="9">
        <f>ET65*0.5</f>
        <v>0</v>
      </c>
      <c r="EW66" s="9">
        <f>EV65*0.75</f>
        <v>278.25</v>
      </c>
      <c r="EY66" s="9">
        <f>EX65*1</f>
        <v>0</v>
      </c>
      <c r="FA66" s="18"/>
      <c r="FB66" s="9">
        <f>FA65*0.25</f>
        <v>36.625000000000682</v>
      </c>
      <c r="FC66" s="18"/>
      <c r="FD66" s="9">
        <f>FC65*0.5</f>
        <v>129.00000000000091</v>
      </c>
      <c r="FF66" s="9">
        <f>FE65*0.75</f>
        <v>422.62500000000068</v>
      </c>
      <c r="FH66" s="9">
        <f>FG65*1</f>
        <v>0</v>
      </c>
      <c r="FJ66" s="18"/>
      <c r="FK66" s="9">
        <f>FJ65*0.25</f>
        <v>64.175000000000864</v>
      </c>
      <c r="FM66" s="9">
        <f>FL65*0.5</f>
        <v>308</v>
      </c>
      <c r="FO66" s="9">
        <f>FN65*0.75</f>
        <v>432.75000000000068</v>
      </c>
      <c r="FQ66" s="9">
        <f>FP65*1</f>
        <v>0</v>
      </c>
      <c r="FS66" s="18"/>
      <c r="FT66" s="9">
        <f>FS65*0.25</f>
        <v>128.9500000000005</v>
      </c>
      <c r="FU66" s="18"/>
      <c r="FV66" s="9">
        <f>FU65*0.5</f>
        <v>0</v>
      </c>
      <c r="FX66" s="9">
        <f>FW65*0.75</f>
        <v>439.98750000000109</v>
      </c>
      <c r="FZ66" s="9">
        <f>FY65*1</f>
        <v>0</v>
      </c>
      <c r="GB66" s="18"/>
      <c r="GC66" s="9">
        <f>GB65*0.25</f>
        <v>17.450000000000955</v>
      </c>
      <c r="GD66" s="18"/>
      <c r="GE66" s="9">
        <f>GD65*0.5</f>
        <v>0</v>
      </c>
      <c r="GG66" s="9">
        <f>GF65*0.75</f>
        <v>161.62499999999727</v>
      </c>
      <c r="GI66" s="9">
        <f>GH65*1</f>
        <v>0</v>
      </c>
      <c r="GK66" s="18"/>
      <c r="GL66" s="9">
        <f>GK65*0.25</f>
        <v>781.75</v>
      </c>
      <c r="GN66" s="9">
        <f>GM65*0.5</f>
        <v>186.90000000000055</v>
      </c>
      <c r="GP66" s="9">
        <f>GO65*0.75</f>
        <v>1442.0999999999981</v>
      </c>
      <c r="GR66" s="9">
        <f>GQ65*1</f>
        <v>0</v>
      </c>
      <c r="GT66" s="18"/>
      <c r="GU66" s="9">
        <f>GT65*0.25</f>
        <v>55.975000000000591</v>
      </c>
      <c r="GV66" s="18"/>
      <c r="GW66" s="9">
        <f>GV65*0.5</f>
        <v>0</v>
      </c>
      <c r="GX66" s="18"/>
      <c r="GY66" s="9">
        <f>GX65*0.75</f>
        <v>0</v>
      </c>
      <c r="GZ66" s="18"/>
      <c r="HA66" s="9">
        <f>GZ65*1</f>
        <v>0</v>
      </c>
      <c r="HD66" s="9">
        <f>HC65*0.25</f>
        <v>128.77500000000009</v>
      </c>
      <c r="HF66" s="9">
        <f>HE65*0.5</f>
        <v>469.65000000000009</v>
      </c>
      <c r="HH66" s="9">
        <f>HG65*0.75</f>
        <v>414.07500000000164</v>
      </c>
      <c r="HJ66" s="9">
        <f>HI65*1</f>
        <v>0</v>
      </c>
      <c r="HM66" s="9">
        <f>HL65*0.25</f>
        <v>181.89999999999964</v>
      </c>
      <c r="HO66" s="9">
        <f>HN65*0.5</f>
        <v>0</v>
      </c>
      <c r="HQ66" s="9">
        <f>HP65*0.75</f>
        <v>438.07500000000437</v>
      </c>
      <c r="HS66" s="9">
        <f>HR65*1</f>
        <v>0</v>
      </c>
      <c r="HV66" s="9">
        <f>HU65*0.25</f>
        <v>789.349999999999</v>
      </c>
      <c r="HX66" s="9">
        <f>HW65*0.5</f>
        <v>2038.1499999999996</v>
      </c>
      <c r="HZ66" s="9">
        <f>HY65*0.75</f>
        <v>2759.1000000001141</v>
      </c>
      <c r="IB66" s="9">
        <f>IA65*1</f>
        <v>0</v>
      </c>
      <c r="IE66" s="9">
        <f>ID65*0.25</f>
        <v>14.625</v>
      </c>
      <c r="IG66" s="9">
        <f>IF65*0.5</f>
        <v>0</v>
      </c>
      <c r="II66" s="9">
        <f>IH65*0.75</f>
        <v>0</v>
      </c>
      <c r="IK66" s="9">
        <f>IJ65*1</f>
        <v>0</v>
      </c>
      <c r="IN66" s="9">
        <f>IM65*0.25</f>
        <v>49.324999999999818</v>
      </c>
      <c r="IP66" s="9">
        <f>IO65*0.5</f>
        <v>0</v>
      </c>
      <c r="IR66" s="9">
        <f>IQ65*0.75</f>
        <v>117.89999999999782</v>
      </c>
      <c r="IT66" s="9">
        <f>IS65*1</f>
        <v>0</v>
      </c>
      <c r="IW66" s="9">
        <f>IV65*0.25</f>
        <v>34.899999999999636</v>
      </c>
      <c r="IY66" s="9">
        <f>IX65*0.5</f>
        <v>231.34999999999968</v>
      </c>
      <c r="JA66" s="9">
        <f>IZ65*0.75</f>
        <v>96.299999999995634</v>
      </c>
      <c r="JC66" s="9">
        <f>JB65*1</f>
        <v>0</v>
      </c>
      <c r="JF66" s="9">
        <f>JE65*0.25</f>
        <v>47.449999999997999</v>
      </c>
      <c r="JH66" s="9">
        <f>JG65*0.5</f>
        <v>257.60000000000036</v>
      </c>
      <c r="JJ66" s="9">
        <f>JI65*0.75</f>
        <v>112.12499999999454</v>
      </c>
      <c r="JL66" s="9">
        <f>JK65*1</f>
        <v>0</v>
      </c>
      <c r="JO66" s="9">
        <f>JN65*0.25</f>
        <v>34.874999999999091</v>
      </c>
      <c r="JQ66" s="9">
        <f>JP65*0.5</f>
        <v>0</v>
      </c>
      <c r="JS66" s="9">
        <f>JR65*0.75</f>
        <v>0</v>
      </c>
      <c r="JU66" s="9">
        <f>JT65*1</f>
        <v>0</v>
      </c>
      <c r="JX66" s="9">
        <f>JW65*0.25</f>
        <v>605.95000000000005</v>
      </c>
      <c r="JZ66" s="9">
        <f>JY65*0.5</f>
        <v>1517.4000000000051</v>
      </c>
      <c r="KB66" s="9">
        <f>KA65*0.75</f>
        <v>1976.4750000000117</v>
      </c>
      <c r="KD66" s="9">
        <f>KC65*1</f>
        <v>2973.2000000000262</v>
      </c>
      <c r="KG66" s="9">
        <f>KF65*0.25</f>
        <v>22.674999999999272</v>
      </c>
      <c r="KI66" s="9">
        <f>KH65*0.5</f>
        <v>29.250000000000455</v>
      </c>
      <c r="KK66" s="9">
        <f>KJ65*0.75</f>
        <v>104.99999999999727</v>
      </c>
      <c r="KM66" s="9">
        <f>KL65*1</f>
        <v>0</v>
      </c>
      <c r="KP66" s="9">
        <f>KO65*0.25</f>
        <v>45.399999999998727</v>
      </c>
      <c r="KR66" s="9">
        <f>KQ65*0.5</f>
        <v>0</v>
      </c>
      <c r="KT66" s="9">
        <f>KS65*0.75</f>
        <v>0</v>
      </c>
      <c r="KV66" s="9">
        <f>KU65*1</f>
        <v>0</v>
      </c>
      <c r="KY66" s="9">
        <f>KX65*0.25</f>
        <v>34.725000000000364</v>
      </c>
      <c r="LA66" s="9">
        <f>KZ65*0.5</f>
        <v>0</v>
      </c>
      <c r="LC66" s="9">
        <f>LB65*0.75</f>
        <v>0</v>
      </c>
      <c r="LE66" s="9">
        <f>LD65*1</f>
        <v>0</v>
      </c>
      <c r="LH66" s="9">
        <f>LG65*0.25</f>
        <v>18.475000000000591</v>
      </c>
      <c r="LJ66" s="9">
        <f>LI65*0.5</f>
        <v>0</v>
      </c>
      <c r="LL66" s="9">
        <f>LK65*0.75</f>
        <v>0</v>
      </c>
      <c r="LN66" s="9">
        <f>LM65*1</f>
        <v>0</v>
      </c>
      <c r="LQ66" s="9">
        <f>LP65*0.25</f>
        <v>131.324999999998</v>
      </c>
      <c r="LS66" s="9">
        <f>LR65*0.5</f>
        <v>22.75</v>
      </c>
      <c r="LU66" s="9">
        <f>LT65*0.75</f>
        <v>379.87499999999454</v>
      </c>
      <c r="LW66" s="9">
        <f>LV65*1</f>
        <v>0</v>
      </c>
      <c r="LZ66" s="9">
        <f>LY65*0.25</f>
        <v>152.64999999999964</v>
      </c>
      <c r="MB66" s="9">
        <f>MA65*0.5</f>
        <v>0</v>
      </c>
      <c r="MD66" s="9">
        <f>MC65*0.75</f>
        <v>0</v>
      </c>
      <c r="MF66" s="9">
        <f>ME65*1</f>
        <v>0</v>
      </c>
      <c r="MI66" s="9">
        <f>MH65*0.25</f>
        <v>311.36250000000001</v>
      </c>
      <c r="MK66" s="9">
        <f>MJ65*0.5</f>
        <v>231.30000000000291</v>
      </c>
      <c r="MM66" s="9">
        <f>ML65*0.75</f>
        <v>585.22500000000218</v>
      </c>
      <c r="MO66" s="9">
        <f>MN65*1</f>
        <v>1141.3999999999869</v>
      </c>
      <c r="MQ66" s="1"/>
      <c r="MR66" s="9">
        <f>MQ65*0.25</f>
        <v>85.374999999998636</v>
      </c>
      <c r="MT66" s="9">
        <f>MS65*0.5</f>
        <v>123.25</v>
      </c>
      <c r="MV66" s="9">
        <f>MU65*0.75</f>
        <v>233.24999999999181</v>
      </c>
      <c r="MX66" s="9">
        <f>MW65*1</f>
        <v>0</v>
      </c>
      <c r="MZ66" s="3"/>
      <c r="NA66" s="9">
        <f>MZ65*0.25</f>
        <v>0</v>
      </c>
      <c r="NB66" s="1"/>
      <c r="NC66" s="9">
        <f>NB65*0.5</f>
        <v>0</v>
      </c>
      <c r="NE66" s="9">
        <f>ND65*0.75</f>
        <v>1277.6250000000041</v>
      </c>
      <c r="NG66" s="9">
        <f>NF65*1</f>
        <v>0</v>
      </c>
      <c r="NH66" s="43"/>
    </row>
    <row r="67" spans="1:372" s="40" customFormat="1" ht="18">
      <c r="A67" s="403" t="s">
        <v>3668</v>
      </c>
      <c r="B67" s="49"/>
      <c r="C67" s="43"/>
      <c r="D67"/>
      <c r="E67" s="9"/>
      <c r="F67" s="18"/>
      <c r="G67" s="9"/>
      <c r="H67"/>
      <c r="I67" s="9"/>
      <c r="J67"/>
      <c r="K67" s="9"/>
      <c r="L67" s="43"/>
      <c r="M67"/>
      <c r="N67" s="9"/>
      <c r="O67"/>
      <c r="P67" s="9"/>
      <c r="Q67"/>
      <c r="R67" s="9"/>
      <c r="S67"/>
      <c r="T67" s="9"/>
      <c r="U67" s="43"/>
      <c r="V67"/>
      <c r="W67" s="9"/>
      <c r="X67"/>
      <c r="Y67" s="9"/>
      <c r="Z67" s="18"/>
      <c r="AA67" s="9"/>
      <c r="AC67" s="38"/>
      <c r="AD67" s="43"/>
      <c r="AE67" s="18"/>
      <c r="AF67" s="9"/>
      <c r="AG67" s="18"/>
      <c r="AH67" s="9"/>
      <c r="AI67"/>
      <c r="AJ67" s="9"/>
      <c r="AL67" s="38"/>
      <c r="AM67" s="43"/>
      <c r="AN67" s="18"/>
      <c r="AO67" s="9"/>
      <c r="AP67" s="18"/>
      <c r="AQ67" s="9"/>
      <c r="AR67"/>
      <c r="AS67" s="9"/>
      <c r="AU67" s="38"/>
      <c r="AV67" s="43"/>
      <c r="AW67" s="18"/>
      <c r="AX67" s="9"/>
      <c r="AY67" s="18"/>
      <c r="AZ67" s="9"/>
      <c r="BA67"/>
      <c r="BB67" s="9"/>
      <c r="BD67" s="38"/>
      <c r="BE67" s="43"/>
      <c r="BF67" s="18"/>
      <c r="BG67" s="9"/>
      <c r="BH67" s="18"/>
      <c r="BI67" s="9"/>
      <c r="BJ67"/>
      <c r="BK67" s="9"/>
      <c r="BM67" s="38"/>
      <c r="BN67" s="43"/>
      <c r="BO67"/>
      <c r="BP67" s="9"/>
      <c r="BQ67"/>
      <c r="BR67" s="9"/>
      <c r="BS67"/>
      <c r="BT67" s="9"/>
      <c r="BV67" s="38"/>
      <c r="BW67" s="43"/>
      <c r="BX67"/>
      <c r="BY67" s="9"/>
      <c r="BZ67"/>
      <c r="CA67" s="9"/>
      <c r="CB67"/>
      <c r="CC67" s="9"/>
      <c r="CE67" s="38"/>
      <c r="CF67" s="43"/>
      <c r="CG67" s="18"/>
      <c r="CH67" s="9"/>
      <c r="CI67" s="18"/>
      <c r="CJ67" s="9"/>
      <c r="CK67"/>
      <c r="CL67" s="9"/>
      <c r="CN67" s="38"/>
      <c r="CO67" s="43"/>
      <c r="CP67" s="18"/>
      <c r="CQ67" s="9"/>
      <c r="CR67" s="18"/>
      <c r="CS67" s="9"/>
      <c r="CT67"/>
      <c r="CU67" s="9"/>
      <c r="CW67" s="38"/>
      <c r="CX67" s="43"/>
      <c r="CY67" s="18"/>
      <c r="CZ67" s="9"/>
      <c r="DA67"/>
      <c r="DB67" s="9"/>
      <c r="DC67"/>
      <c r="DD67" s="9"/>
      <c r="DF67" s="38"/>
      <c r="DG67" s="43"/>
      <c r="DH67" s="18"/>
      <c r="DI67" s="9"/>
      <c r="DJ67" s="18"/>
      <c r="DK67" s="9"/>
      <c r="DL67"/>
      <c r="DM67" s="9"/>
      <c r="DO67" s="38"/>
      <c r="DP67" s="43"/>
      <c r="DQ67" s="18"/>
      <c r="DR67" s="9"/>
      <c r="DS67"/>
      <c r="DT67" s="9"/>
      <c r="DU67"/>
      <c r="DV67" s="9"/>
      <c r="DX67" s="38"/>
      <c r="DY67" s="43"/>
      <c r="DZ67" s="18"/>
      <c r="EA67" s="9"/>
      <c r="EB67" s="18"/>
      <c r="EC67" s="9"/>
      <c r="ED67"/>
      <c r="EE67" s="9"/>
      <c r="EF67"/>
      <c r="EG67" s="38"/>
      <c r="EH67" s="43"/>
      <c r="EI67" s="18"/>
      <c r="EJ67" s="9"/>
      <c r="EK67" s="18"/>
      <c r="EL67" s="9"/>
      <c r="EM67"/>
      <c r="EN67" s="9"/>
      <c r="EO67"/>
      <c r="EP67" s="38"/>
      <c r="EQ67" s="43"/>
      <c r="ER67" s="18"/>
      <c r="ES67" s="9"/>
      <c r="ET67" s="18"/>
      <c r="EU67" s="9"/>
      <c r="EV67"/>
      <c r="EW67" s="9"/>
      <c r="EX67"/>
      <c r="EY67" s="38"/>
      <c r="EZ67" s="43"/>
      <c r="FA67" s="18"/>
      <c r="FB67" s="9"/>
      <c r="FC67" s="18"/>
      <c r="FD67" s="9"/>
      <c r="FE67"/>
      <c r="FF67" s="9"/>
      <c r="FG67"/>
      <c r="FH67" s="38"/>
      <c r="FI67" s="43"/>
      <c r="FJ67" s="18"/>
      <c r="FK67" s="9"/>
      <c r="FL67"/>
      <c r="FM67" s="9"/>
      <c r="FN67"/>
      <c r="FO67" s="9"/>
      <c r="FP67"/>
      <c r="FQ67" s="38"/>
      <c r="FR67" s="43"/>
      <c r="FS67" s="18"/>
      <c r="FT67" s="9"/>
      <c r="FU67" s="18"/>
      <c r="FV67" s="9"/>
      <c r="FW67"/>
      <c r="FX67" s="9"/>
      <c r="FY67"/>
      <c r="FZ67" s="38"/>
      <c r="GA67" s="43"/>
      <c r="GB67" s="18"/>
      <c r="GC67" s="9"/>
      <c r="GD67" s="18"/>
      <c r="GE67" s="9"/>
      <c r="GF67"/>
      <c r="GG67" s="9"/>
      <c r="GH67"/>
      <c r="GI67" s="38"/>
      <c r="GJ67" s="43"/>
      <c r="GK67" s="18"/>
      <c r="GL67" s="9"/>
      <c r="GM67"/>
      <c r="GN67" s="9"/>
      <c r="GO67"/>
      <c r="GP67" s="9"/>
      <c r="GQ67"/>
      <c r="GR67" s="38"/>
      <c r="GS67" s="43"/>
      <c r="GT67" s="18"/>
      <c r="GU67" s="9"/>
      <c r="GV67" s="18"/>
      <c r="GW67" s="9"/>
      <c r="GX67" s="18"/>
      <c r="GY67" s="9"/>
      <c r="GZ67" s="18"/>
      <c r="HA67" s="9"/>
      <c r="HB67" s="43"/>
      <c r="HC67"/>
      <c r="HD67" s="9"/>
      <c r="HE67"/>
      <c r="HF67" s="9"/>
      <c r="HG67"/>
      <c r="HH67" s="9"/>
      <c r="HI67"/>
      <c r="HJ67" s="38"/>
      <c r="HK67" s="43"/>
      <c r="HL67"/>
      <c r="HM67" s="9"/>
      <c r="HN67"/>
      <c r="HO67" s="9"/>
      <c r="HP67"/>
      <c r="HQ67" s="9"/>
      <c r="HR67"/>
      <c r="HS67" s="38"/>
      <c r="HT67" s="43"/>
      <c r="HU67"/>
      <c r="HV67" s="9"/>
      <c r="HW67"/>
      <c r="HX67" s="9"/>
      <c r="HY67"/>
      <c r="HZ67" s="9"/>
      <c r="IA67"/>
      <c r="IB67" s="38"/>
      <c r="IC67" s="43"/>
      <c r="ID67"/>
      <c r="IE67" s="9"/>
      <c r="IF67"/>
      <c r="IG67" s="9"/>
      <c r="IH67"/>
      <c r="II67" s="9"/>
      <c r="IJ67"/>
      <c r="IK67" s="9"/>
      <c r="IL67" s="43"/>
      <c r="IM67"/>
      <c r="IN67" s="9"/>
      <c r="IO67"/>
      <c r="IP67" s="9"/>
      <c r="IQ67"/>
      <c r="IR67" s="9"/>
      <c r="IS67"/>
      <c r="IT67" s="38"/>
      <c r="IU67" s="43"/>
      <c r="IV67"/>
      <c r="IW67" s="9"/>
      <c r="IX67"/>
      <c r="IY67" s="9"/>
      <c r="IZ67"/>
      <c r="JA67" s="9"/>
      <c r="JB67"/>
      <c r="JC67" s="38"/>
      <c r="JD67" s="43"/>
      <c r="JE67"/>
      <c r="JF67" s="9"/>
      <c r="JG67"/>
      <c r="JH67" s="9"/>
      <c r="JI67"/>
      <c r="JJ67" s="9"/>
      <c r="JK67"/>
      <c r="JL67" s="38"/>
      <c r="JM67" s="43"/>
      <c r="JN67"/>
      <c r="JO67" s="9"/>
      <c r="JP67"/>
      <c r="JQ67" s="9"/>
      <c r="JR67"/>
      <c r="JS67" s="9"/>
      <c r="JT67"/>
      <c r="JU67" s="9"/>
      <c r="JV67" s="43"/>
      <c r="JW67"/>
      <c r="JX67" s="9"/>
      <c r="JY67"/>
      <c r="JZ67" s="9"/>
      <c r="KA67"/>
      <c r="KB67" s="9"/>
      <c r="KC67"/>
      <c r="KD67" s="38"/>
      <c r="KE67" s="43"/>
      <c r="KF67"/>
      <c r="KG67" s="9"/>
      <c r="KH67"/>
      <c r="KI67" s="9"/>
      <c r="KJ67"/>
      <c r="KK67" s="9"/>
      <c r="KL67"/>
      <c r="KM67" s="38"/>
      <c r="KN67" s="43"/>
      <c r="KO67"/>
      <c r="KP67" s="9"/>
      <c r="KQ67"/>
      <c r="KR67" s="9"/>
      <c r="KS67"/>
      <c r="KT67" s="9"/>
      <c r="KU67"/>
      <c r="KV67" s="9"/>
      <c r="KW67" s="43"/>
      <c r="KX67"/>
      <c r="KY67" s="9"/>
      <c r="KZ67"/>
      <c r="LA67" s="9"/>
      <c r="LB67"/>
      <c r="LC67" s="9"/>
      <c r="LD67"/>
      <c r="LE67" s="9"/>
      <c r="LF67" s="43"/>
      <c r="LG67"/>
      <c r="LH67" s="9"/>
      <c r="LI67"/>
      <c r="LJ67" s="9"/>
      <c r="LK67"/>
      <c r="LL67" s="9"/>
      <c r="LM67"/>
      <c r="LN67" s="38"/>
      <c r="LO67" s="43"/>
      <c r="LP67"/>
      <c r="LQ67" s="9"/>
      <c r="LR67"/>
      <c r="LS67" s="9"/>
      <c r="LT67"/>
      <c r="LU67" s="9"/>
      <c r="LV67"/>
      <c r="LW67" s="38"/>
      <c r="LX67" s="43"/>
      <c r="LY67"/>
      <c r="LZ67" s="9"/>
      <c r="MA67"/>
      <c r="MB67" s="9"/>
      <c r="MC67"/>
      <c r="MD67" s="9"/>
      <c r="ME67"/>
      <c r="MF67" s="9"/>
      <c r="MG67" s="43"/>
      <c r="MH67"/>
      <c r="MI67" s="9"/>
      <c r="MJ67"/>
      <c r="MK67" s="9"/>
      <c r="ML67"/>
      <c r="MM67" s="9"/>
      <c r="MN67"/>
      <c r="MO67" s="38"/>
      <c r="MP67" s="43"/>
      <c r="MQ67" s="1"/>
      <c r="MR67" s="9"/>
      <c r="MS67"/>
      <c r="MT67" s="9"/>
      <c r="MU67"/>
      <c r="MV67" s="9"/>
      <c r="MW67"/>
      <c r="MX67" s="38"/>
      <c r="MY67" s="43"/>
      <c r="MZ67" s="3"/>
      <c r="NA67" s="9"/>
      <c r="NB67" s="1"/>
      <c r="NC67" s="9"/>
      <c r="ND67"/>
      <c r="NE67" s="9"/>
      <c r="NF67"/>
      <c r="NG67" s="38"/>
      <c r="NH67" s="43"/>
    </row>
    <row r="68" spans="1:372" ht="15">
      <c r="A68" s="89" t="s">
        <v>2236</v>
      </c>
      <c r="B68" s="21"/>
      <c r="C68" s="45"/>
      <c r="D68"/>
      <c r="E68" s="1" t="s">
        <v>187</v>
      </c>
      <c r="F68" s="400"/>
      <c r="G68" s="1" t="s">
        <v>183</v>
      </c>
      <c r="H68" s="115"/>
      <c r="I68" s="1" t="s">
        <v>184</v>
      </c>
      <c r="J68" s="115"/>
      <c r="K68" s="1" t="s">
        <v>185</v>
      </c>
      <c r="N68" s="1" t="s">
        <v>187</v>
      </c>
      <c r="O68" s="18"/>
      <c r="P68" s="1" t="s">
        <v>183</v>
      </c>
      <c r="Q68" s="18"/>
      <c r="R68" s="1" t="s">
        <v>184</v>
      </c>
      <c r="S68" s="18"/>
      <c r="T68" s="1" t="s">
        <v>185</v>
      </c>
      <c r="W68" s="1" t="s">
        <v>187</v>
      </c>
      <c r="X68" s="18"/>
      <c r="Y68" s="1" t="s">
        <v>183</v>
      </c>
      <c r="Z68" s="18">
        <v>686.09999999999991</v>
      </c>
      <c r="AA68" s="1" t="s">
        <v>184</v>
      </c>
      <c r="AB68" s="18">
        <v>857.10000000000059</v>
      </c>
      <c r="AC68" s="1" t="s">
        <v>185</v>
      </c>
      <c r="AF68" s="1" t="s">
        <v>187</v>
      </c>
      <c r="AG68" s="18"/>
      <c r="AH68" s="1" t="s">
        <v>183</v>
      </c>
      <c r="AI68" s="18">
        <v>60.500000000000227</v>
      </c>
      <c r="AJ68" s="1" t="s">
        <v>184</v>
      </c>
      <c r="AK68" s="18">
        <v>184.49999999999955</v>
      </c>
      <c r="AL68" s="1" t="s">
        <v>185</v>
      </c>
      <c r="AO68" s="1" t="s">
        <v>187</v>
      </c>
      <c r="AP68" s="18"/>
      <c r="AQ68" s="1" t="s">
        <v>183</v>
      </c>
      <c r="AR68" s="1">
        <v>743.90000000000009</v>
      </c>
      <c r="AS68" s="1" t="s">
        <v>184</v>
      </c>
      <c r="AT68" s="18">
        <v>477.60000000000036</v>
      </c>
      <c r="AU68" s="1" t="s">
        <v>185</v>
      </c>
      <c r="AX68" s="1" t="s">
        <v>187</v>
      </c>
      <c r="AZ68" s="1" t="s">
        <v>183</v>
      </c>
      <c r="BA68" s="18">
        <v>428.00000000000091</v>
      </c>
      <c r="BB68" s="1" t="s">
        <v>184</v>
      </c>
      <c r="BC68" s="18">
        <v>949.40000000000055</v>
      </c>
      <c r="BD68" s="1" t="s">
        <v>185</v>
      </c>
      <c r="BG68" s="1" t="s">
        <v>187</v>
      </c>
      <c r="BH68" s="18"/>
      <c r="BI68" s="1" t="s">
        <v>183</v>
      </c>
      <c r="BJ68" s="18">
        <v>1162.1999999999998</v>
      </c>
      <c r="BK68" s="1" t="s">
        <v>184</v>
      </c>
      <c r="BL68" s="18">
        <v>840.90000000000191</v>
      </c>
      <c r="BM68" s="1" t="s">
        <v>185</v>
      </c>
      <c r="BP68" s="1" t="s">
        <v>187</v>
      </c>
      <c r="BQ68" s="18"/>
      <c r="BR68" s="1" t="s">
        <v>183</v>
      </c>
      <c r="BS68" s="18">
        <v>538.5</v>
      </c>
      <c r="BT68" s="1" t="s">
        <v>184</v>
      </c>
      <c r="BU68" s="18">
        <v>242.40000000000146</v>
      </c>
      <c r="BV68" s="1" t="s">
        <v>185</v>
      </c>
      <c r="BY68" s="1" t="s">
        <v>187</v>
      </c>
      <c r="BZ68" s="401"/>
      <c r="CA68" s="1" t="s">
        <v>183</v>
      </c>
      <c r="CB68" s="18">
        <v>223.89999999999964</v>
      </c>
      <c r="CC68" s="1" t="s">
        <v>184</v>
      </c>
      <c r="CD68" s="18">
        <v>221.50000000000091</v>
      </c>
      <c r="CE68" s="1" t="s">
        <v>185</v>
      </c>
      <c r="CH68" s="1" t="s">
        <v>187</v>
      </c>
      <c r="CJ68" s="1" t="s">
        <v>183</v>
      </c>
      <c r="CK68" s="18">
        <v>370.49999999999909</v>
      </c>
      <c r="CL68" s="1" t="s">
        <v>184</v>
      </c>
      <c r="CM68" s="18">
        <v>748.80000000000018</v>
      </c>
      <c r="CN68" s="1" t="s">
        <v>185</v>
      </c>
      <c r="CQ68" s="1" t="s">
        <v>187</v>
      </c>
      <c r="CS68" s="1" t="s">
        <v>183</v>
      </c>
      <c r="CT68" s="18">
        <v>184.5</v>
      </c>
      <c r="CU68" s="1" t="s">
        <v>184</v>
      </c>
      <c r="CV68" s="18">
        <v>292.5</v>
      </c>
      <c r="CW68" s="1" t="s">
        <v>185</v>
      </c>
      <c r="CZ68" s="1" t="s">
        <v>187</v>
      </c>
      <c r="DA68" s="18"/>
      <c r="DB68" s="1" t="s">
        <v>183</v>
      </c>
      <c r="DC68" s="18">
        <v>156</v>
      </c>
      <c r="DD68" s="1" t="s">
        <v>184</v>
      </c>
      <c r="DE68" s="18">
        <v>129.29999999999927</v>
      </c>
      <c r="DF68" s="1" t="s">
        <v>185</v>
      </c>
      <c r="DI68" s="1" t="s">
        <v>187</v>
      </c>
      <c r="DK68" s="1" t="s">
        <v>183</v>
      </c>
      <c r="DL68" s="18">
        <v>38.599999999999454</v>
      </c>
      <c r="DM68" s="1" t="s">
        <v>184</v>
      </c>
      <c r="DN68" s="18">
        <v>196.89999999999964</v>
      </c>
      <c r="DO68" s="1" t="s">
        <v>185</v>
      </c>
      <c r="DR68" s="1" t="s">
        <v>187</v>
      </c>
      <c r="DS68" s="18"/>
      <c r="DT68" s="1" t="s">
        <v>183</v>
      </c>
      <c r="DU68" s="18">
        <v>244.89999999999964</v>
      </c>
      <c r="DV68" s="1" t="s">
        <v>184</v>
      </c>
      <c r="DW68" s="18">
        <v>147.59999999999945</v>
      </c>
      <c r="DX68" s="1" t="s">
        <v>185</v>
      </c>
      <c r="EA68" s="1" t="s">
        <v>187</v>
      </c>
      <c r="EC68" s="1" t="s">
        <v>183</v>
      </c>
      <c r="ED68" s="18">
        <v>832.70000000000073</v>
      </c>
      <c r="EE68" s="1" t="s">
        <v>184</v>
      </c>
      <c r="EF68" s="18"/>
      <c r="EG68" s="1" t="s">
        <v>185</v>
      </c>
      <c r="EJ68" s="1" t="s">
        <v>187</v>
      </c>
      <c r="EL68" s="1" t="s">
        <v>183</v>
      </c>
      <c r="EM68" s="18">
        <v>302.49999999999272</v>
      </c>
      <c r="EN68" s="1" t="s">
        <v>184</v>
      </c>
      <c r="EO68" s="18"/>
      <c r="EP68" s="1" t="s">
        <v>185</v>
      </c>
      <c r="ES68" s="1" t="s">
        <v>187</v>
      </c>
      <c r="EU68" s="1" t="s">
        <v>183</v>
      </c>
      <c r="EV68" s="18">
        <v>416.00000000000091</v>
      </c>
      <c r="EW68" s="1" t="s">
        <v>184</v>
      </c>
      <c r="EX68" s="18"/>
      <c r="EY68" s="1" t="s">
        <v>185</v>
      </c>
      <c r="FB68" s="1" t="s">
        <v>187</v>
      </c>
      <c r="FC68" s="401"/>
      <c r="FD68" s="1" t="s">
        <v>183</v>
      </c>
      <c r="FE68" s="18">
        <v>524.10000000000036</v>
      </c>
      <c r="FF68" s="1" t="s">
        <v>184</v>
      </c>
      <c r="FG68" s="18"/>
      <c r="FH68" s="1" t="s">
        <v>185</v>
      </c>
      <c r="FK68" s="1" t="s">
        <v>187</v>
      </c>
      <c r="FL68" s="18"/>
      <c r="FM68" s="1" t="s">
        <v>183</v>
      </c>
      <c r="FN68" s="18">
        <v>469.5</v>
      </c>
      <c r="FO68" s="1" t="s">
        <v>184</v>
      </c>
      <c r="FP68" s="18"/>
      <c r="FQ68" s="1" t="s">
        <v>185</v>
      </c>
      <c r="FT68" s="1" t="s">
        <v>187</v>
      </c>
      <c r="FV68" s="1" t="s">
        <v>183</v>
      </c>
      <c r="FW68" s="18">
        <v>401.94999999999982</v>
      </c>
      <c r="FX68" s="1" t="s">
        <v>184</v>
      </c>
      <c r="FY68" s="18"/>
      <c r="FZ68" s="1" t="s">
        <v>185</v>
      </c>
      <c r="GC68" s="1" t="s">
        <v>187</v>
      </c>
      <c r="GE68" s="1" t="s">
        <v>183</v>
      </c>
      <c r="GF68" s="18">
        <v>5.5999999999912689</v>
      </c>
      <c r="GG68" s="1" t="s">
        <v>184</v>
      </c>
      <c r="GH68" s="18"/>
      <c r="GI68" s="1" t="s">
        <v>185</v>
      </c>
      <c r="GL68" s="1" t="s">
        <v>187</v>
      </c>
      <c r="GM68" s="18"/>
      <c r="GN68" s="1" t="s">
        <v>183</v>
      </c>
      <c r="GO68" s="18">
        <v>3506.1999999999989</v>
      </c>
      <c r="GP68" s="1" t="s">
        <v>184</v>
      </c>
      <c r="GQ68" s="18"/>
      <c r="GR68" s="1" t="s">
        <v>185</v>
      </c>
      <c r="GU68" s="1" t="s">
        <v>187</v>
      </c>
      <c r="GW68" s="1" t="s">
        <v>183</v>
      </c>
      <c r="GY68" s="1" t="s">
        <v>184</v>
      </c>
      <c r="HA68" s="1" t="s">
        <v>185</v>
      </c>
      <c r="HD68" s="1" t="s">
        <v>187</v>
      </c>
      <c r="HE68" s="18"/>
      <c r="HF68" s="1" t="s">
        <v>183</v>
      </c>
      <c r="HG68" s="18">
        <v>190.89999999999964</v>
      </c>
      <c r="HH68" s="1" t="s">
        <v>184</v>
      </c>
      <c r="HI68" s="18"/>
      <c r="HJ68" s="1" t="s">
        <v>185</v>
      </c>
      <c r="HM68" s="1" t="s">
        <v>187</v>
      </c>
      <c r="HO68" s="1" t="s">
        <v>183</v>
      </c>
      <c r="HP68" s="18">
        <v>461.20000000000073</v>
      </c>
      <c r="HQ68" s="1" t="s">
        <v>184</v>
      </c>
      <c r="HR68" s="18"/>
      <c r="HS68" s="1" t="s">
        <v>185</v>
      </c>
      <c r="HV68" s="1" t="s">
        <v>187</v>
      </c>
      <c r="HW68" s="18"/>
      <c r="HX68" s="1" t="s">
        <v>183</v>
      </c>
      <c r="HY68" s="18">
        <v>2618.300000000032</v>
      </c>
      <c r="HZ68" s="1" t="s">
        <v>184</v>
      </c>
      <c r="IA68" s="18"/>
      <c r="IB68" s="1" t="s">
        <v>185</v>
      </c>
      <c r="IE68" s="1" t="s">
        <v>187</v>
      </c>
      <c r="IG68" s="1" t="s">
        <v>183</v>
      </c>
      <c r="II68" s="1" t="s">
        <v>184</v>
      </c>
      <c r="IK68" s="1" t="s">
        <v>185</v>
      </c>
      <c r="IN68" s="1" t="s">
        <v>187</v>
      </c>
      <c r="IP68" s="1" t="s">
        <v>183</v>
      </c>
      <c r="IQ68" s="18">
        <v>148.20000000000073</v>
      </c>
      <c r="IR68" s="1" t="s">
        <v>184</v>
      </c>
      <c r="IS68" s="18"/>
      <c r="IT68" s="1" t="s">
        <v>185</v>
      </c>
      <c r="IW68" s="1" t="s">
        <v>187</v>
      </c>
      <c r="IX68" s="18"/>
      <c r="IY68" s="1" t="s">
        <v>183</v>
      </c>
      <c r="IZ68" s="18">
        <v>264.99999999999272</v>
      </c>
      <c r="JA68" s="1" t="s">
        <v>184</v>
      </c>
      <c r="JB68" s="18"/>
      <c r="JC68" s="1" t="s">
        <v>185</v>
      </c>
      <c r="JF68" s="1" t="s">
        <v>187</v>
      </c>
      <c r="JG68" s="401"/>
      <c r="JH68" s="1" t="s">
        <v>183</v>
      </c>
      <c r="JI68" s="18">
        <v>135.799999999992</v>
      </c>
      <c r="JJ68" s="1" t="s">
        <v>184</v>
      </c>
      <c r="JK68" s="18"/>
      <c r="JL68" s="1" t="s">
        <v>185</v>
      </c>
      <c r="JO68" s="1" t="s">
        <v>187</v>
      </c>
      <c r="JQ68" s="1" t="s">
        <v>183</v>
      </c>
      <c r="JS68" s="1" t="s">
        <v>184</v>
      </c>
      <c r="JU68" s="1" t="s">
        <v>185</v>
      </c>
      <c r="JX68" s="1" t="s">
        <v>187</v>
      </c>
      <c r="JZ68" s="1" t="s">
        <v>183</v>
      </c>
      <c r="KA68" s="18"/>
      <c r="KB68" s="1" t="s">
        <v>184</v>
      </c>
      <c r="KC68" s="18">
        <v>3249.4999999999309</v>
      </c>
      <c r="KD68" s="1" t="s">
        <v>185</v>
      </c>
      <c r="KG68" s="1" t="s">
        <v>187</v>
      </c>
      <c r="KH68" s="401"/>
      <c r="KI68" s="1" t="s">
        <v>183</v>
      </c>
      <c r="KJ68" s="18">
        <v>366.49999999999272</v>
      </c>
      <c r="KK68" s="1" t="s">
        <v>184</v>
      </c>
      <c r="KL68" s="18"/>
      <c r="KM68" s="1" t="s">
        <v>185</v>
      </c>
      <c r="KP68" s="1" t="s">
        <v>187</v>
      </c>
      <c r="KR68" s="1" t="s">
        <v>183</v>
      </c>
      <c r="KT68" s="1" t="s">
        <v>184</v>
      </c>
      <c r="KV68" s="1" t="s">
        <v>185</v>
      </c>
      <c r="KY68" s="1" t="s">
        <v>187</v>
      </c>
      <c r="LA68" s="1" t="s">
        <v>183</v>
      </c>
      <c r="LC68" s="1" t="s">
        <v>184</v>
      </c>
      <c r="LE68" s="1" t="s">
        <v>185</v>
      </c>
      <c r="LH68" s="1" t="s">
        <v>187</v>
      </c>
      <c r="LJ68" s="1" t="s">
        <v>183</v>
      </c>
      <c r="LL68" s="1" t="s">
        <v>184</v>
      </c>
      <c r="LM68" s="18"/>
      <c r="LN68" s="1" t="s">
        <v>185</v>
      </c>
      <c r="LQ68" s="1" t="s">
        <v>187</v>
      </c>
      <c r="LR68" s="18"/>
      <c r="LS68" s="1" t="s">
        <v>183</v>
      </c>
      <c r="LT68" s="18">
        <v>626.299999999992</v>
      </c>
      <c r="LU68" s="1" t="s">
        <v>184</v>
      </c>
      <c r="LV68" s="18"/>
      <c r="LW68" s="1" t="s">
        <v>185</v>
      </c>
      <c r="LZ68" s="1" t="s">
        <v>187</v>
      </c>
      <c r="MB68" s="1" t="s">
        <v>183</v>
      </c>
      <c r="MD68" s="1" t="s">
        <v>184</v>
      </c>
      <c r="MF68" s="1" t="s">
        <v>185</v>
      </c>
      <c r="MI68" s="1" t="s">
        <v>187</v>
      </c>
      <c r="MK68" s="1" t="s">
        <v>183</v>
      </c>
      <c r="ML68" s="18"/>
      <c r="MM68" s="1" t="s">
        <v>184</v>
      </c>
      <c r="MN68" s="18">
        <v>1154.1999999999898</v>
      </c>
      <c r="MO68" s="1" t="s">
        <v>185</v>
      </c>
      <c r="MR68" s="1" t="s">
        <v>187</v>
      </c>
      <c r="MS68" s="18"/>
      <c r="MT68" s="1" t="s">
        <v>183</v>
      </c>
      <c r="MU68">
        <v>339.99999999998545</v>
      </c>
      <c r="MV68" s="1" t="s">
        <v>184</v>
      </c>
      <c r="MX68" s="1" t="s">
        <v>185</v>
      </c>
      <c r="NA68" s="1" t="s">
        <v>187</v>
      </c>
      <c r="NC68" s="1" t="s">
        <v>183</v>
      </c>
      <c r="ND68" s="402">
        <v>1549.7000000000007</v>
      </c>
      <c r="NE68" s="1" t="s">
        <v>184</v>
      </c>
      <c r="NF68" s="402"/>
      <c r="NG68" s="1" t="s">
        <v>185</v>
      </c>
      <c r="NH68" s="43"/>
    </row>
    <row r="69" spans="1:372" ht="18">
      <c r="A69" s="93" t="s">
        <v>3666</v>
      </c>
      <c r="B69" s="49">
        <f>SUM(D69:AAP69)</f>
        <v>23190.737499999901</v>
      </c>
      <c r="C69" s="45"/>
      <c r="D69"/>
      <c r="E69" s="9">
        <f>D68*0.25</f>
        <v>0</v>
      </c>
      <c r="F69" s="18"/>
      <c r="G69" s="9">
        <f>F68*0.5</f>
        <v>0</v>
      </c>
      <c r="I69" s="9">
        <f>H68*0.75</f>
        <v>0</v>
      </c>
      <c r="K69" s="9">
        <f>J68*1</f>
        <v>0</v>
      </c>
      <c r="N69" s="9">
        <f>M68*0.25</f>
        <v>0</v>
      </c>
      <c r="P69" s="9">
        <f>O68*0.5</f>
        <v>0</v>
      </c>
      <c r="R69" s="9">
        <f>Q68*0.75</f>
        <v>0</v>
      </c>
      <c r="T69" s="9">
        <f>S68*1</f>
        <v>0</v>
      </c>
      <c r="W69" s="9">
        <f>V68*0.25</f>
        <v>0</v>
      </c>
      <c r="Y69" s="9">
        <f>X68*0.5</f>
        <v>0</v>
      </c>
      <c r="Z69" s="63"/>
      <c r="AA69" s="9">
        <f>Z68*0.75</f>
        <v>514.57499999999993</v>
      </c>
      <c r="AC69" s="9">
        <f>AB68*1</f>
        <v>857.10000000000059</v>
      </c>
      <c r="AF69" s="9">
        <f>AE68*0.25</f>
        <v>0</v>
      </c>
      <c r="AH69" s="9">
        <f>AG68*0.5</f>
        <v>0</v>
      </c>
      <c r="AI69" s="21"/>
      <c r="AJ69" s="9">
        <f>AI68*0.75</f>
        <v>45.375000000000171</v>
      </c>
      <c r="AL69" s="9">
        <f>AK68*1</f>
        <v>184.49999999999955</v>
      </c>
      <c r="AO69" s="9">
        <f>AN68*0.25</f>
        <v>0</v>
      </c>
      <c r="AQ69" s="9">
        <f>AP68*0.5</f>
        <v>0</v>
      </c>
      <c r="AR69" s="21"/>
      <c r="AS69" s="9">
        <f>AR68*0.75</f>
        <v>557.92500000000007</v>
      </c>
      <c r="AU69" s="9">
        <f>AT68*1</f>
        <v>477.60000000000036</v>
      </c>
      <c r="AX69" s="9">
        <f>AW68*0.25</f>
        <v>0</v>
      </c>
      <c r="AZ69" s="9">
        <f>AY68*0.5</f>
        <v>0</v>
      </c>
      <c r="BA69" s="21"/>
      <c r="BB69" s="9">
        <f>BA68*0.75</f>
        <v>321.00000000000068</v>
      </c>
      <c r="BD69" s="9">
        <f>BC68*1</f>
        <v>949.40000000000055</v>
      </c>
      <c r="BG69" s="9">
        <f>BF68*0.25</f>
        <v>0</v>
      </c>
      <c r="BI69" s="9">
        <f>BH68*0.5</f>
        <v>0</v>
      </c>
      <c r="BJ69" s="21"/>
      <c r="BK69" s="9">
        <f>BJ68*0.75</f>
        <v>871.64999999999986</v>
      </c>
      <c r="BM69" s="9">
        <f>BL68*1</f>
        <v>840.90000000000191</v>
      </c>
      <c r="BP69" s="9">
        <f>BO68*0.25</f>
        <v>0</v>
      </c>
      <c r="BR69" s="9">
        <f>BQ68*0.5</f>
        <v>0</v>
      </c>
      <c r="BS69" s="21"/>
      <c r="BT69" s="9">
        <f>BS68*0.75</f>
        <v>403.875</v>
      </c>
      <c r="BV69" s="9">
        <f>BU68*1</f>
        <v>242.40000000000146</v>
      </c>
      <c r="BY69" s="9">
        <f>BX68*0.25</f>
        <v>0</v>
      </c>
      <c r="CA69" s="9">
        <f>BZ68*0.5</f>
        <v>0</v>
      </c>
      <c r="CB69" s="21"/>
      <c r="CC69" s="9">
        <f>CB68*0.75</f>
        <v>167.92499999999973</v>
      </c>
      <c r="CE69" s="9">
        <f t="shared" ref="CE69" si="120">CD68*1</f>
        <v>221.50000000000091</v>
      </c>
      <c r="CH69" s="9">
        <f>CG68*0.25</f>
        <v>0</v>
      </c>
      <c r="CJ69" s="9">
        <f>CI68*0.5</f>
        <v>0</v>
      </c>
      <c r="CK69" s="21"/>
      <c r="CL69" s="9">
        <f>CK68*0.75</f>
        <v>277.87499999999932</v>
      </c>
      <c r="CN69" s="9">
        <f t="shared" ref="CN69" si="121">CM68*1</f>
        <v>748.80000000000018</v>
      </c>
      <c r="CQ69" s="9">
        <f>CP68*0.25</f>
        <v>0</v>
      </c>
      <c r="CS69" s="9">
        <f>CR68*0.5</f>
        <v>0</v>
      </c>
      <c r="CT69" s="21"/>
      <c r="CU69" s="9">
        <f>CT68*0.75</f>
        <v>138.375</v>
      </c>
      <c r="CW69" s="9">
        <f t="shared" ref="CW69" si="122">CV68*1</f>
        <v>292.5</v>
      </c>
      <c r="CZ69" s="9">
        <f>CY68*0.25</f>
        <v>0</v>
      </c>
      <c r="DB69" s="9">
        <f>DA68*0.5</f>
        <v>0</v>
      </c>
      <c r="DC69" s="21"/>
      <c r="DD69" s="9">
        <f>DC68*0.75</f>
        <v>117</v>
      </c>
      <c r="DF69" s="9">
        <f t="shared" ref="DF69" si="123">DE68*1</f>
        <v>129.29999999999927</v>
      </c>
      <c r="DI69" s="9">
        <f>DH68*0.25</f>
        <v>0</v>
      </c>
      <c r="DK69" s="9">
        <f>DJ68*0.5</f>
        <v>0</v>
      </c>
      <c r="DL69" s="21"/>
      <c r="DM69" s="9">
        <f>DL68*0.75</f>
        <v>28.949999999999591</v>
      </c>
      <c r="DO69" s="9">
        <f t="shared" ref="DO69" si="124">DN68*1</f>
        <v>196.89999999999964</v>
      </c>
      <c r="DR69" s="9">
        <f>DQ68*0.25</f>
        <v>0</v>
      </c>
      <c r="DT69" s="9">
        <f>DS68*0.5</f>
        <v>0</v>
      </c>
      <c r="DU69" s="21"/>
      <c r="DV69" s="9">
        <f>DU68*0.75</f>
        <v>183.67499999999973</v>
      </c>
      <c r="DX69" s="9">
        <f t="shared" ref="DX69" si="125">DW68*1</f>
        <v>147.59999999999945</v>
      </c>
      <c r="EA69" s="9">
        <f>DZ68*0.25</f>
        <v>0</v>
      </c>
      <c r="EC69" s="9">
        <f>EB68*0.5</f>
        <v>0</v>
      </c>
      <c r="ED69" s="21"/>
      <c r="EE69" s="9">
        <f>ED68*0.75</f>
        <v>624.52500000000055</v>
      </c>
      <c r="EF69" s="21"/>
      <c r="EG69" s="9">
        <f>EF68*1</f>
        <v>0</v>
      </c>
      <c r="EJ69" s="9">
        <f>EI68*0.25</f>
        <v>0</v>
      </c>
      <c r="EL69" s="9">
        <f>EK68*0.5</f>
        <v>0</v>
      </c>
      <c r="EM69" s="21"/>
      <c r="EN69" s="9">
        <f>EM68*0.75</f>
        <v>226.87499999999454</v>
      </c>
      <c r="EO69" s="21"/>
      <c r="EP69" s="9">
        <f>EO68*1</f>
        <v>0</v>
      </c>
      <c r="ES69" s="9">
        <f>ER68*0.25</f>
        <v>0</v>
      </c>
      <c r="EU69" s="9">
        <f>ET68*0.5</f>
        <v>0</v>
      </c>
      <c r="EV69" s="21"/>
      <c r="EW69" s="9">
        <f>EV68*0.75</f>
        <v>312.00000000000068</v>
      </c>
      <c r="EX69" s="21"/>
      <c r="EY69" s="9">
        <f>EX68*1</f>
        <v>0</v>
      </c>
      <c r="FB69" s="9">
        <f>FA68*0.25</f>
        <v>0</v>
      </c>
      <c r="FD69" s="9">
        <f>FC68*0.5</f>
        <v>0</v>
      </c>
      <c r="FE69" s="21"/>
      <c r="FF69" s="9">
        <f>FE68*0.75</f>
        <v>393.07500000000027</v>
      </c>
      <c r="FG69" s="21"/>
      <c r="FH69" s="9">
        <f>FG68*1</f>
        <v>0</v>
      </c>
      <c r="FK69" s="9">
        <f>FJ68*0.25</f>
        <v>0</v>
      </c>
      <c r="FM69" s="9">
        <f>FL68*0.5</f>
        <v>0</v>
      </c>
      <c r="FN69" s="21"/>
      <c r="FO69" s="9">
        <f>FN68*0.75</f>
        <v>352.125</v>
      </c>
      <c r="FP69" s="21"/>
      <c r="FQ69" s="9">
        <f>FP68*1</f>
        <v>0</v>
      </c>
      <c r="FT69" s="9">
        <f>FS68*0.25</f>
        <v>0</v>
      </c>
      <c r="FV69" s="9">
        <f>FU68*0.5</f>
        <v>0</v>
      </c>
      <c r="FW69" s="21"/>
      <c r="FX69" s="9">
        <f>FW68*0.75</f>
        <v>301.46249999999986</v>
      </c>
      <c r="FY69" s="21"/>
      <c r="FZ69" s="9">
        <f>FY68*1</f>
        <v>0</v>
      </c>
      <c r="GC69" s="9">
        <f>GB68*0.25</f>
        <v>0</v>
      </c>
      <c r="GE69" s="9">
        <f>GD68*0.5</f>
        <v>0</v>
      </c>
      <c r="GF69" s="21"/>
      <c r="GG69" s="9">
        <f>GF68*0.75</f>
        <v>4.1999999999934516</v>
      </c>
      <c r="GH69" s="21"/>
      <c r="GI69" s="9">
        <f>GH68*1</f>
        <v>0</v>
      </c>
      <c r="GL69" s="9">
        <f>GK68*0.25</f>
        <v>0</v>
      </c>
      <c r="GN69" s="9">
        <f>GM68*0.5</f>
        <v>0</v>
      </c>
      <c r="GO69" s="21"/>
      <c r="GP69" s="9">
        <f>GO68*0.75</f>
        <v>2629.6499999999992</v>
      </c>
      <c r="GQ69" s="21"/>
      <c r="GR69" s="9">
        <f>GQ68*1</f>
        <v>0</v>
      </c>
      <c r="GU69" s="9">
        <f>GT68*0.25</f>
        <v>0</v>
      </c>
      <c r="GW69" s="9">
        <f>GV68*0.5</f>
        <v>0</v>
      </c>
      <c r="GY69" s="9">
        <f>GX68*0.75</f>
        <v>0</v>
      </c>
      <c r="HA69" s="9">
        <f>GZ68*1</f>
        <v>0</v>
      </c>
      <c r="HD69" s="9">
        <f>HC68*0.25</f>
        <v>0</v>
      </c>
      <c r="HF69" s="9">
        <f>HE68*0.5</f>
        <v>0</v>
      </c>
      <c r="HG69" s="21"/>
      <c r="HH69" s="9">
        <f>HG68*0.75</f>
        <v>143.17499999999973</v>
      </c>
      <c r="HI69" s="21"/>
      <c r="HJ69" s="9">
        <f>HI68*1</f>
        <v>0</v>
      </c>
      <c r="HM69" s="9">
        <f>HL68*0.25</f>
        <v>0</v>
      </c>
      <c r="HO69" s="9">
        <f>HN68*0.5</f>
        <v>0</v>
      </c>
      <c r="HP69" s="21"/>
      <c r="HQ69" s="9">
        <f>HP68*0.75</f>
        <v>345.90000000000055</v>
      </c>
      <c r="HR69" s="21"/>
      <c r="HS69" s="9">
        <f>HR68*1</f>
        <v>0</v>
      </c>
      <c r="HV69" s="9">
        <f>HU68*0.25</f>
        <v>0</v>
      </c>
      <c r="HX69" s="9">
        <f>HW68*0.5</f>
        <v>0</v>
      </c>
      <c r="HY69" s="21"/>
      <c r="HZ69" s="9">
        <f>HY68*0.75</f>
        <v>1963.725000000024</v>
      </c>
      <c r="IA69" s="21"/>
      <c r="IB69" s="9">
        <f>IA68*1</f>
        <v>0</v>
      </c>
      <c r="IE69" s="9">
        <f>ID68*0.25</f>
        <v>0</v>
      </c>
      <c r="IG69" s="9">
        <f>IF68*0.5</f>
        <v>0</v>
      </c>
      <c r="II69" s="9">
        <f>IH68*0.75</f>
        <v>0</v>
      </c>
      <c r="IK69" s="9">
        <f>IJ68*1</f>
        <v>0</v>
      </c>
      <c r="IN69" s="9">
        <f>IM68*0.25</f>
        <v>0</v>
      </c>
      <c r="IP69" s="9">
        <f>IO68*0.5</f>
        <v>0</v>
      </c>
      <c r="IQ69" s="21"/>
      <c r="IR69" s="9">
        <f>IQ68*0.75</f>
        <v>111.15000000000055</v>
      </c>
      <c r="IS69" s="21"/>
      <c r="IT69" s="9">
        <f>IS68*1</f>
        <v>0</v>
      </c>
      <c r="IW69" s="9">
        <f>IV68*0.25</f>
        <v>0</v>
      </c>
      <c r="IY69" s="9">
        <f>IX68*0.5</f>
        <v>0</v>
      </c>
      <c r="IZ69" s="21"/>
      <c r="JA69" s="9">
        <f>IZ68*0.75</f>
        <v>198.74999999999454</v>
      </c>
      <c r="JB69" s="21"/>
      <c r="JC69" s="9">
        <f>JB68*1</f>
        <v>0</v>
      </c>
      <c r="JF69" s="9">
        <f>JE68*0.25</f>
        <v>0</v>
      </c>
      <c r="JH69" s="9">
        <f>JG68*0.5</f>
        <v>0</v>
      </c>
      <c r="JI69" s="21"/>
      <c r="JJ69" s="9">
        <f>JI68*0.75</f>
        <v>101.849999999994</v>
      </c>
      <c r="JK69" s="21"/>
      <c r="JL69" s="9">
        <f>JK68*1</f>
        <v>0</v>
      </c>
      <c r="JO69" s="9">
        <f>JN68*0.25</f>
        <v>0</v>
      </c>
      <c r="JQ69" s="9">
        <f>JP68*0.5</f>
        <v>0</v>
      </c>
      <c r="JS69" s="9">
        <f>JR68*0.75</f>
        <v>0</v>
      </c>
      <c r="JU69" s="9">
        <f>JT68*1</f>
        <v>0</v>
      </c>
      <c r="JX69" s="9">
        <f>JW68*0.25</f>
        <v>0</v>
      </c>
      <c r="JZ69" s="9">
        <f>JY68*0.5</f>
        <v>0</v>
      </c>
      <c r="KB69" s="9">
        <f>KA68*0.75</f>
        <v>0</v>
      </c>
      <c r="KC69" s="21"/>
      <c r="KD69" s="9">
        <f>KC68*1</f>
        <v>3249.4999999999309</v>
      </c>
      <c r="KG69" s="9">
        <f>KF68*0.25</f>
        <v>0</v>
      </c>
      <c r="KI69" s="9">
        <f>KH68*0.5</f>
        <v>0</v>
      </c>
      <c r="KJ69" s="21"/>
      <c r="KK69" s="9">
        <f>KJ68*0.75</f>
        <v>274.87499999999454</v>
      </c>
      <c r="KL69" s="21"/>
      <c r="KM69" s="9">
        <f>KL68*1</f>
        <v>0</v>
      </c>
      <c r="KP69" s="9">
        <f>KO68*0.25</f>
        <v>0</v>
      </c>
      <c r="KR69" s="9">
        <f>KQ68*0.5</f>
        <v>0</v>
      </c>
      <c r="KT69" s="9">
        <f>KS68*0.75</f>
        <v>0</v>
      </c>
      <c r="KV69" s="9">
        <f>KU68*1</f>
        <v>0</v>
      </c>
      <c r="KY69" s="9">
        <f>KX68*0.25</f>
        <v>0</v>
      </c>
      <c r="LA69" s="9">
        <f>KZ68*0.5</f>
        <v>0</v>
      </c>
      <c r="LC69" s="9">
        <f>LB68*0.75</f>
        <v>0</v>
      </c>
      <c r="LE69" s="9">
        <f>LD68*1</f>
        <v>0</v>
      </c>
      <c r="LH69" s="9">
        <f>LG68*0.25</f>
        <v>0</v>
      </c>
      <c r="LJ69" s="9">
        <f>LI68*0.5</f>
        <v>0</v>
      </c>
      <c r="LL69" s="9">
        <f>LK68*0.75</f>
        <v>0</v>
      </c>
      <c r="LM69" s="21"/>
      <c r="LN69" s="9">
        <f>LM68*1</f>
        <v>0</v>
      </c>
      <c r="LQ69" s="9">
        <f>LP68*0.25</f>
        <v>0</v>
      </c>
      <c r="LS69" s="9">
        <f>LR68*0.5</f>
        <v>0</v>
      </c>
      <c r="LT69" s="21"/>
      <c r="LU69" s="9">
        <f>LT68*0.75</f>
        <v>469.724999999994</v>
      </c>
      <c r="LV69" s="21"/>
      <c r="LW69" s="9">
        <f>LV68*1</f>
        <v>0</v>
      </c>
      <c r="LZ69" s="9">
        <f>LY68*0.25</f>
        <v>0</v>
      </c>
      <c r="MB69" s="9">
        <f>MA68*0.5</f>
        <v>0</v>
      </c>
      <c r="MD69" s="9">
        <f>MC68*0.75</f>
        <v>0</v>
      </c>
      <c r="MF69" s="9">
        <f>ME68*1</f>
        <v>0</v>
      </c>
      <c r="MI69" s="9">
        <f>MH68*0.25</f>
        <v>0</v>
      </c>
      <c r="MK69" s="9">
        <f>MJ68*0.5</f>
        <v>0</v>
      </c>
      <c r="MM69" s="9">
        <f>ML68*0.75</f>
        <v>0</v>
      </c>
      <c r="MN69" s="21"/>
      <c r="MO69" s="9">
        <f>MN68*1</f>
        <v>1154.1999999999898</v>
      </c>
      <c r="MR69" s="9">
        <f>MQ68*0.25</f>
        <v>0</v>
      </c>
      <c r="MT69" s="9">
        <f>MS68*0.5</f>
        <v>0</v>
      </c>
      <c r="MU69" s="21"/>
      <c r="MV69" s="9">
        <f>MU68*0.75</f>
        <v>254.99999999998909</v>
      </c>
      <c r="MW69" s="21"/>
      <c r="MX69" s="9">
        <f>MW68*1</f>
        <v>0</v>
      </c>
      <c r="NA69" s="9">
        <f>MZ68*0.25</f>
        <v>0</v>
      </c>
      <c r="NC69" s="9">
        <f>NB68*0.5</f>
        <v>0</v>
      </c>
      <c r="ND69" s="21"/>
      <c r="NE69" s="9">
        <f>ND68*0.75</f>
        <v>1162.2750000000005</v>
      </c>
      <c r="NF69" s="21"/>
      <c r="NG69" s="9">
        <f>NF68*1</f>
        <v>0</v>
      </c>
      <c r="NH69" s="43"/>
    </row>
    <row r="70" spans="1:372" s="40" customFormat="1" ht="18">
      <c r="A70" s="39"/>
      <c r="B70" s="48"/>
      <c r="C70" s="45"/>
      <c r="D70" s="21"/>
      <c r="E70" s="38"/>
      <c r="F70" s="63"/>
      <c r="G70" s="38"/>
      <c r="H70" s="21"/>
      <c r="I70" s="21"/>
      <c r="J70" s="21"/>
      <c r="K70" s="38"/>
      <c r="L70" s="44"/>
      <c r="M70" s="21"/>
      <c r="N70" s="38"/>
      <c r="O70" s="21"/>
      <c r="P70" s="38"/>
      <c r="Q70" s="21"/>
      <c r="R70" s="21"/>
      <c r="S70" s="21"/>
      <c r="T70" s="38"/>
      <c r="U70" s="44"/>
      <c r="V70" s="21"/>
      <c r="W70" s="38"/>
      <c r="X70" s="21"/>
      <c r="Y70" s="38"/>
      <c r="Z70" s="63"/>
      <c r="AA70" s="21"/>
      <c r="AC70" s="38"/>
      <c r="AD70" s="44"/>
      <c r="AE70" s="21"/>
      <c r="AF70" s="38"/>
      <c r="AG70" s="21"/>
      <c r="AH70" s="38"/>
      <c r="AI70" s="21"/>
      <c r="AJ70" s="21"/>
      <c r="AL70" s="38"/>
      <c r="AM70" s="44"/>
      <c r="AN70" s="21"/>
      <c r="AO70" s="38"/>
      <c r="AP70" s="21"/>
      <c r="AQ70" s="38"/>
      <c r="AR70" s="21"/>
      <c r="AS70" s="21"/>
      <c r="AU70" s="38"/>
      <c r="AV70" s="44"/>
      <c r="AW70" s="63"/>
      <c r="AX70" s="38"/>
      <c r="AY70" s="63"/>
      <c r="AZ70" s="38"/>
      <c r="BA70" s="21"/>
      <c r="BB70" s="21"/>
      <c r="BD70" s="38"/>
      <c r="BE70" s="44"/>
      <c r="BF70" s="21"/>
      <c r="BG70" s="38"/>
      <c r="BH70" s="21"/>
      <c r="BI70" s="38"/>
      <c r="BJ70" s="21"/>
      <c r="BK70" s="21"/>
      <c r="BM70" s="38"/>
      <c r="BN70" s="44"/>
      <c r="BO70" s="21"/>
      <c r="BP70" s="38"/>
      <c r="BQ70" s="21"/>
      <c r="BR70" s="38"/>
      <c r="BS70" s="21"/>
      <c r="BT70" s="21"/>
      <c r="BV70" s="38"/>
      <c r="BW70" s="44"/>
      <c r="BX70"/>
      <c r="BY70" s="38"/>
      <c r="BZ70"/>
      <c r="CA70" s="38"/>
      <c r="CB70" s="21"/>
      <c r="CC70" s="21"/>
      <c r="CE70" s="38"/>
      <c r="CF70" s="44"/>
      <c r="CG70" s="63"/>
      <c r="CH70" s="38"/>
      <c r="CI70" s="63"/>
      <c r="CJ70" s="38"/>
      <c r="CK70" s="21"/>
      <c r="CL70" s="21"/>
      <c r="CN70" s="38"/>
      <c r="CO70" s="44"/>
      <c r="CP70" s="63"/>
      <c r="CQ70" s="38"/>
      <c r="CR70" s="63"/>
      <c r="CS70" s="38"/>
      <c r="CT70" s="21"/>
      <c r="CU70" s="21"/>
      <c r="CW70" s="38"/>
      <c r="CX70" s="44"/>
      <c r="CY70" s="63"/>
      <c r="CZ70" s="38"/>
      <c r="DA70" s="63"/>
      <c r="DB70" s="38"/>
      <c r="DC70" s="21"/>
      <c r="DD70" s="21"/>
      <c r="DF70" s="38"/>
      <c r="DG70" s="44"/>
      <c r="DH70" s="63"/>
      <c r="DI70" s="38"/>
      <c r="DJ70" s="63"/>
      <c r="DK70" s="38"/>
      <c r="DL70" s="21"/>
      <c r="DM70" s="21"/>
      <c r="DO70" s="38"/>
      <c r="DP70" s="44"/>
      <c r="DQ70" s="63"/>
      <c r="DR70" s="38"/>
      <c r="DS70" s="63"/>
      <c r="DT70" s="38"/>
      <c r="DU70" s="21"/>
      <c r="DV70" s="21"/>
      <c r="DX70" s="38"/>
      <c r="DY70" s="44"/>
      <c r="DZ70" s="63"/>
      <c r="EA70" s="38"/>
      <c r="EB70" s="63"/>
      <c r="EC70" s="38"/>
      <c r="ED70" s="21"/>
      <c r="EE70" s="21"/>
      <c r="EF70" s="21"/>
      <c r="EG70" s="38"/>
      <c r="EH70" s="44"/>
      <c r="EI70" s="63"/>
      <c r="EJ70" s="38"/>
      <c r="EK70" s="63"/>
      <c r="EL70" s="38"/>
      <c r="EM70" s="21"/>
      <c r="EN70" s="21"/>
      <c r="EO70" s="21"/>
      <c r="EP70" s="38"/>
      <c r="EQ70" s="44"/>
      <c r="ER70" s="63"/>
      <c r="ES70" s="38"/>
      <c r="ET70" s="63"/>
      <c r="EU70" s="38"/>
      <c r="EV70" s="21"/>
      <c r="EW70" s="21"/>
      <c r="EX70" s="21"/>
      <c r="EY70" s="38"/>
      <c r="EZ70" s="44"/>
      <c r="FA70" s="63"/>
      <c r="FB70" s="38"/>
      <c r="FC70" s="63"/>
      <c r="FD70" s="38"/>
      <c r="FE70" s="21"/>
      <c r="FF70" s="21"/>
      <c r="FG70" s="21"/>
      <c r="FH70" s="38"/>
      <c r="FI70" s="44"/>
      <c r="FJ70" s="63"/>
      <c r="FK70" s="38"/>
      <c r="FL70" s="63"/>
      <c r="FM70" s="38"/>
      <c r="FN70" s="21"/>
      <c r="FO70" s="21"/>
      <c r="FP70" s="21"/>
      <c r="FQ70" s="38"/>
      <c r="FR70" s="44"/>
      <c r="FS70" s="63"/>
      <c r="FT70" s="38"/>
      <c r="FU70" s="63"/>
      <c r="FV70" s="38"/>
      <c r="FW70" s="21"/>
      <c r="FX70" s="21"/>
      <c r="FY70" s="21"/>
      <c r="FZ70" s="38"/>
      <c r="GA70" s="44"/>
      <c r="GB70" s="21"/>
      <c r="GC70" s="38"/>
      <c r="GD70" s="21"/>
      <c r="GE70" s="38"/>
      <c r="GF70" s="21"/>
      <c r="GG70" s="21"/>
      <c r="GH70" s="21"/>
      <c r="GI70" s="38"/>
      <c r="GJ70" s="44"/>
      <c r="GK70" s="63"/>
      <c r="GL70" s="38"/>
      <c r="GM70" s="63"/>
      <c r="GN70" s="38"/>
      <c r="GO70" s="21"/>
      <c r="GP70" s="21"/>
      <c r="GQ70" s="21"/>
      <c r="GR70" s="38"/>
      <c r="GS70" s="44"/>
      <c r="GT70" s="21"/>
      <c r="GU70" s="38"/>
      <c r="GV70" s="21"/>
      <c r="GW70" s="38"/>
      <c r="GX70" s="21"/>
      <c r="GY70" s="21"/>
      <c r="GZ70" s="21"/>
      <c r="HA70" s="38"/>
      <c r="HB70" s="44"/>
      <c r="HC70" s="21"/>
      <c r="HD70" s="38"/>
      <c r="HE70" s="21"/>
      <c r="HF70" s="38"/>
      <c r="HG70" s="21"/>
      <c r="HH70" s="21"/>
      <c r="HI70" s="21"/>
      <c r="HJ70" s="38"/>
      <c r="HK70" s="44"/>
      <c r="HL70" s="21"/>
      <c r="HM70" s="38"/>
      <c r="HN70" s="21"/>
      <c r="HO70" s="38"/>
      <c r="HP70" s="21"/>
      <c r="HQ70" s="21"/>
      <c r="HR70" s="21"/>
      <c r="HS70" s="38"/>
      <c r="HT70" s="44"/>
      <c r="HU70" s="21"/>
      <c r="HV70" s="38"/>
      <c r="HW70" s="21"/>
      <c r="HX70" s="38"/>
      <c r="HY70" s="21"/>
      <c r="HZ70" s="21"/>
      <c r="IA70" s="21"/>
      <c r="IB70" s="38"/>
      <c r="IC70" s="44"/>
      <c r="ID70" s="21"/>
      <c r="IE70" s="38"/>
      <c r="IF70" s="21"/>
      <c r="IG70" s="38"/>
      <c r="IH70" s="21"/>
      <c r="II70" s="21"/>
      <c r="IJ70" s="21"/>
      <c r="IK70" s="38"/>
      <c r="IL70" s="44"/>
      <c r="IM70" s="21"/>
      <c r="IN70" s="38"/>
      <c r="IO70" s="21"/>
      <c r="IP70" s="38"/>
      <c r="IQ70" s="21"/>
      <c r="IR70" s="21"/>
      <c r="IS70" s="21"/>
      <c r="IT70" s="38"/>
      <c r="IU70" s="44"/>
      <c r="IV70" s="21"/>
      <c r="IW70" s="38"/>
      <c r="IX70" s="21"/>
      <c r="IY70" s="38"/>
      <c r="IZ70" s="21"/>
      <c r="JA70" s="21"/>
      <c r="JB70" s="21"/>
      <c r="JC70" s="38"/>
      <c r="JD70" s="44"/>
      <c r="JE70" s="21"/>
      <c r="JF70" s="38"/>
      <c r="JG70" s="21"/>
      <c r="JH70" s="38"/>
      <c r="JI70" s="21"/>
      <c r="JJ70" s="21"/>
      <c r="JK70" s="21"/>
      <c r="JL70" s="38"/>
      <c r="JM70" s="44"/>
      <c r="JN70" s="21"/>
      <c r="JO70" s="38"/>
      <c r="JP70" s="21"/>
      <c r="JQ70" s="38"/>
      <c r="JR70" s="21"/>
      <c r="JS70" s="21"/>
      <c r="JT70" s="21"/>
      <c r="JU70" s="38"/>
      <c r="JV70" s="44"/>
      <c r="JW70" s="21"/>
      <c r="JX70" s="38"/>
      <c r="JY70" s="21"/>
      <c r="JZ70" s="38"/>
      <c r="KA70" s="21"/>
      <c r="KB70" s="21"/>
      <c r="KC70" s="21"/>
      <c r="KD70" s="38"/>
      <c r="KE70" s="44"/>
      <c r="KF70" s="21"/>
      <c r="KG70" s="38"/>
      <c r="KH70" s="21"/>
      <c r="KI70" s="38"/>
      <c r="KJ70" s="21"/>
      <c r="KK70" s="21"/>
      <c r="KL70" s="21"/>
      <c r="KM70" s="38"/>
      <c r="KN70" s="44"/>
      <c r="KO70" s="21"/>
      <c r="KP70" s="38"/>
      <c r="KQ70" s="21"/>
      <c r="KR70" s="38"/>
      <c r="KS70" s="21"/>
      <c r="KT70" s="21"/>
      <c r="KU70" s="21"/>
      <c r="KV70" s="38"/>
      <c r="KW70" s="44"/>
      <c r="KX70" s="21"/>
      <c r="KY70" s="38"/>
      <c r="KZ70" s="21"/>
      <c r="LA70" s="38"/>
      <c r="LB70" s="21"/>
      <c r="LC70" s="21"/>
      <c r="LD70" s="21"/>
      <c r="LE70" s="38"/>
      <c r="LF70" s="44"/>
      <c r="LG70" s="21"/>
      <c r="LH70" s="38"/>
      <c r="LI70" s="21"/>
      <c r="LJ70" s="38"/>
      <c r="LK70" s="21"/>
      <c r="LL70" s="21"/>
      <c r="LM70" s="21"/>
      <c r="LN70" s="38"/>
      <c r="LO70" s="44"/>
      <c r="LP70" s="21"/>
      <c r="LQ70" s="38"/>
      <c r="LR70" s="21"/>
      <c r="LS70" s="38"/>
      <c r="LT70" s="21"/>
      <c r="LU70" s="21"/>
      <c r="LV70" s="21"/>
      <c r="LW70" s="38"/>
      <c r="LX70" s="44"/>
      <c r="LY70" s="21"/>
      <c r="LZ70" s="38"/>
      <c r="MA70" s="21"/>
      <c r="MB70" s="38"/>
      <c r="MC70" s="21"/>
      <c r="MD70" s="21"/>
      <c r="ME70" s="21"/>
      <c r="MF70" s="38"/>
      <c r="MG70" s="44"/>
      <c r="MH70" s="21"/>
      <c r="MI70" s="38"/>
      <c r="MJ70" s="21"/>
      <c r="MK70" s="38"/>
      <c r="ML70" s="21"/>
      <c r="MM70" s="21"/>
      <c r="MN70" s="21"/>
      <c r="MO70" s="38"/>
      <c r="MP70" s="44"/>
      <c r="MQ70" s="21"/>
      <c r="MR70" s="38"/>
      <c r="MS70" s="21"/>
      <c r="MT70" s="38"/>
      <c r="MU70" s="21"/>
      <c r="MV70" s="21"/>
      <c r="MW70" s="21"/>
      <c r="MX70" s="38"/>
      <c r="MY70" s="44"/>
      <c r="MZ70" s="21"/>
      <c r="NA70" s="38"/>
      <c r="NB70" s="21"/>
      <c r="NC70" s="38"/>
      <c r="ND70" s="21"/>
      <c r="NE70" s="21"/>
      <c r="NF70" s="21"/>
      <c r="NG70" s="38"/>
      <c r="NH70" s="44"/>
    </row>
    <row r="71" spans="1:372" ht="18">
      <c r="A71" s="42" t="s">
        <v>11</v>
      </c>
      <c r="B71" s="49"/>
      <c r="D71">
        <v>326.8</v>
      </c>
      <c r="E71" s="1" t="s">
        <v>187</v>
      </c>
      <c r="F71" s="400">
        <v>303.99999999999994</v>
      </c>
      <c r="G71" s="1" t="s">
        <v>183</v>
      </c>
      <c r="H71" s="115"/>
      <c r="I71" s="1" t="s">
        <v>184</v>
      </c>
      <c r="J71" s="115"/>
      <c r="K71" s="1" t="s">
        <v>185</v>
      </c>
      <c r="M71">
        <v>236.4</v>
      </c>
      <c r="N71" s="1" t="s">
        <v>187</v>
      </c>
      <c r="O71" s="18">
        <v>106.79999999999995</v>
      </c>
      <c r="P71" s="1" t="s">
        <v>183</v>
      </c>
      <c r="Q71" s="18"/>
      <c r="R71" s="1" t="s">
        <v>184</v>
      </c>
      <c r="S71" s="18"/>
      <c r="T71" s="1" t="s">
        <v>185</v>
      </c>
      <c r="V71" s="18">
        <v>815.90000000000032</v>
      </c>
      <c r="W71" s="1" t="s">
        <v>187</v>
      </c>
      <c r="X71" s="18">
        <v>553.10000000000014</v>
      </c>
      <c r="Y71" s="1" t="s">
        <v>183</v>
      </c>
      <c r="Z71" s="18">
        <v>682.70000000000027</v>
      </c>
      <c r="AA71" s="1" t="s">
        <v>184</v>
      </c>
      <c r="AB71" s="18">
        <v>696.30000000000041</v>
      </c>
      <c r="AC71" s="1" t="s">
        <v>185</v>
      </c>
      <c r="AE71" s="18">
        <v>239.39999999999986</v>
      </c>
      <c r="AF71" s="1" t="s">
        <v>187</v>
      </c>
      <c r="AG71" s="18">
        <v>277</v>
      </c>
      <c r="AH71" s="1" t="s">
        <v>183</v>
      </c>
      <c r="AI71" s="18">
        <v>228.60000000000036</v>
      </c>
      <c r="AJ71" s="1" t="s">
        <v>184</v>
      </c>
      <c r="AK71" s="18">
        <v>185.10000000000014</v>
      </c>
      <c r="AL71" s="1" t="s">
        <v>185</v>
      </c>
      <c r="AN71" s="18">
        <v>250.49999999999955</v>
      </c>
      <c r="AO71" s="1" t="s">
        <v>187</v>
      </c>
      <c r="AP71" s="18">
        <v>168.19999999999891</v>
      </c>
      <c r="AQ71" s="1" t="s">
        <v>183</v>
      </c>
      <c r="AR71" s="1">
        <v>711.69999999999936</v>
      </c>
      <c r="AS71" s="1" t="s">
        <v>184</v>
      </c>
      <c r="AT71" s="18">
        <v>389.29999999999973</v>
      </c>
      <c r="AU71" s="1" t="s">
        <v>185</v>
      </c>
      <c r="AW71" s="18">
        <v>640.29999999999927</v>
      </c>
      <c r="AX71" s="1" t="s">
        <v>187</v>
      </c>
      <c r="AY71" s="18">
        <v>976.99999999999818</v>
      </c>
      <c r="AZ71" s="1" t="s">
        <v>183</v>
      </c>
      <c r="BA71" s="18">
        <v>969.19999999999982</v>
      </c>
      <c r="BB71" s="1" t="s">
        <v>184</v>
      </c>
      <c r="BC71" s="18">
        <v>851.10000000000036</v>
      </c>
      <c r="BD71" s="1" t="s">
        <v>185</v>
      </c>
      <c r="BF71" s="18">
        <v>724.89999999999918</v>
      </c>
      <c r="BG71" s="1" t="s">
        <v>187</v>
      </c>
      <c r="BH71" s="18">
        <v>927.99999999999727</v>
      </c>
      <c r="BI71" s="1" t="s">
        <v>183</v>
      </c>
      <c r="BJ71" s="18">
        <v>1119.2999999999997</v>
      </c>
      <c r="BK71" s="1" t="s">
        <v>184</v>
      </c>
      <c r="BL71" s="18">
        <v>888.59999999999945</v>
      </c>
      <c r="BM71" s="1" t="s">
        <v>185</v>
      </c>
      <c r="BO71" s="18">
        <v>588.74999999999909</v>
      </c>
      <c r="BP71" s="1" t="s">
        <v>187</v>
      </c>
      <c r="BQ71" s="18">
        <v>473.29999999999973</v>
      </c>
      <c r="BR71" s="1" t="s">
        <v>183</v>
      </c>
      <c r="BS71" s="18">
        <v>612.80000000000018</v>
      </c>
      <c r="BT71" s="1" t="s">
        <v>184</v>
      </c>
      <c r="BU71" s="18">
        <v>288.20000000000073</v>
      </c>
      <c r="BV71" s="1" t="s">
        <v>185</v>
      </c>
      <c r="BX71">
        <v>154.30000000000001</v>
      </c>
      <c r="BY71" s="1" t="s">
        <v>187</v>
      </c>
      <c r="BZ71" s="401">
        <v>55.600000000004002</v>
      </c>
      <c r="CA71" s="1" t="s">
        <v>183</v>
      </c>
      <c r="CB71" s="18">
        <v>0</v>
      </c>
      <c r="CC71" s="1" t="s">
        <v>184</v>
      </c>
      <c r="CD71" s="18">
        <v>172.39999999999964</v>
      </c>
      <c r="CE71" s="1" t="s">
        <v>185</v>
      </c>
      <c r="CG71" s="18">
        <v>1153.1999999999998</v>
      </c>
      <c r="CH71" s="1" t="s">
        <v>187</v>
      </c>
      <c r="CI71" s="18"/>
      <c r="CJ71" s="1" t="s">
        <v>183</v>
      </c>
      <c r="CK71" s="18">
        <v>453.59999999999945</v>
      </c>
      <c r="CL71" s="1" t="s">
        <v>184</v>
      </c>
      <c r="CM71" s="18">
        <v>734.19999999999982</v>
      </c>
      <c r="CN71" s="1" t="s">
        <v>185</v>
      </c>
      <c r="CP71" s="18">
        <v>365.49999999999909</v>
      </c>
      <c r="CQ71" s="1" t="s">
        <v>187</v>
      </c>
      <c r="CR71" s="18"/>
      <c r="CS71" s="1" t="s">
        <v>183</v>
      </c>
      <c r="CT71" s="18">
        <v>348.49999999999909</v>
      </c>
      <c r="CU71" s="1" t="s">
        <v>184</v>
      </c>
      <c r="CV71" s="18">
        <v>227.50000000000091</v>
      </c>
      <c r="CW71" s="1" t="s">
        <v>185</v>
      </c>
      <c r="CY71" s="18">
        <v>323.49999999999909</v>
      </c>
      <c r="CZ71" s="1" t="s">
        <v>187</v>
      </c>
      <c r="DA71" s="18">
        <v>176.50000000000182</v>
      </c>
      <c r="DB71" s="1" t="s">
        <v>183</v>
      </c>
      <c r="DC71" s="18">
        <v>335.89999999999964</v>
      </c>
      <c r="DD71" s="1" t="s">
        <v>184</v>
      </c>
      <c r="DE71" s="18">
        <v>279.70000000000073</v>
      </c>
      <c r="DF71" s="1" t="s">
        <v>185</v>
      </c>
      <c r="DH71" s="18">
        <v>278.09999999999945</v>
      </c>
      <c r="DI71" s="1" t="s">
        <v>187</v>
      </c>
      <c r="DJ71" s="18"/>
      <c r="DK71" s="1" t="s">
        <v>183</v>
      </c>
      <c r="DL71" s="18">
        <v>93.600000000000364</v>
      </c>
      <c r="DM71" s="1" t="s">
        <v>184</v>
      </c>
      <c r="DN71" s="18">
        <v>249.20000000000073</v>
      </c>
      <c r="DO71" s="1" t="s">
        <v>185</v>
      </c>
      <c r="DQ71" s="401">
        <v>631.60000000000036</v>
      </c>
      <c r="DR71" s="1" t="s">
        <v>187</v>
      </c>
      <c r="DS71" s="18">
        <v>38.100000000002183</v>
      </c>
      <c r="DT71" s="1" t="s">
        <v>183</v>
      </c>
      <c r="DU71" s="18">
        <v>481.85000000000036</v>
      </c>
      <c r="DV71" s="1" t="s">
        <v>184</v>
      </c>
      <c r="DW71" s="18">
        <v>156.60000000000036</v>
      </c>
      <c r="DX71" s="1" t="s">
        <v>185</v>
      </c>
      <c r="DZ71" s="18">
        <v>892.30000000000109</v>
      </c>
      <c r="EA71" s="1" t="s">
        <v>187</v>
      </c>
      <c r="EB71" s="18"/>
      <c r="EC71" s="1" t="s">
        <v>183</v>
      </c>
      <c r="ED71" s="18">
        <v>978.99999999999818</v>
      </c>
      <c r="EE71" s="1" t="s">
        <v>184</v>
      </c>
      <c r="EF71" s="18"/>
      <c r="EG71" s="1" t="s">
        <v>185</v>
      </c>
      <c r="EI71" s="401">
        <v>170.30000000000109</v>
      </c>
      <c r="EJ71" s="1" t="s">
        <v>187</v>
      </c>
      <c r="EK71" s="401"/>
      <c r="EL71" s="1" t="s">
        <v>183</v>
      </c>
      <c r="EM71" s="18">
        <v>193.5</v>
      </c>
      <c r="EN71" s="1" t="s">
        <v>184</v>
      </c>
      <c r="EO71" s="18"/>
      <c r="EP71" s="1" t="s">
        <v>185</v>
      </c>
      <c r="ER71" s="18">
        <v>343.20000000000073</v>
      </c>
      <c r="ES71" s="1" t="s">
        <v>187</v>
      </c>
      <c r="ET71" s="18"/>
      <c r="EU71" s="1" t="s">
        <v>183</v>
      </c>
      <c r="EV71" s="18">
        <v>538.79999999999927</v>
      </c>
      <c r="EW71" s="1" t="s">
        <v>184</v>
      </c>
      <c r="EX71" s="18"/>
      <c r="EY71" s="1" t="s">
        <v>185</v>
      </c>
      <c r="FA71" s="401">
        <v>210.90000000000327</v>
      </c>
      <c r="FB71" s="1" t="s">
        <v>187</v>
      </c>
      <c r="FC71" s="401">
        <v>78.000000000003638</v>
      </c>
      <c r="FD71" s="1" t="s">
        <v>183</v>
      </c>
      <c r="FE71" s="18">
        <v>537.59999999999854</v>
      </c>
      <c r="FF71" s="1" t="s">
        <v>184</v>
      </c>
      <c r="FG71" s="18"/>
      <c r="FH71" s="1" t="s">
        <v>185</v>
      </c>
      <c r="FJ71" s="401">
        <v>418.45000000000073</v>
      </c>
      <c r="FK71" s="1" t="s">
        <v>187</v>
      </c>
      <c r="FL71" s="18">
        <v>258.40000000000146</v>
      </c>
      <c r="FM71" s="1" t="s">
        <v>183</v>
      </c>
      <c r="FN71" s="18">
        <v>628.89999999999964</v>
      </c>
      <c r="FO71" s="1" t="s">
        <v>184</v>
      </c>
      <c r="FP71" s="18"/>
      <c r="FQ71" s="1" t="s">
        <v>185</v>
      </c>
      <c r="FS71" s="401">
        <v>369</v>
      </c>
      <c r="FT71" s="1" t="s">
        <v>187</v>
      </c>
      <c r="FU71" s="401"/>
      <c r="FV71" s="1" t="s">
        <v>183</v>
      </c>
      <c r="FW71" s="18">
        <v>318.10000000000036</v>
      </c>
      <c r="FX71" s="1" t="s">
        <v>184</v>
      </c>
      <c r="FY71" s="18"/>
      <c r="FZ71" s="1" t="s">
        <v>185</v>
      </c>
      <c r="GB71" s="18">
        <v>22.5</v>
      </c>
      <c r="GC71" s="1" t="s">
        <v>187</v>
      </c>
      <c r="GD71" s="18"/>
      <c r="GE71" s="1" t="s">
        <v>183</v>
      </c>
      <c r="GF71" s="18">
        <v>149.50000000000364</v>
      </c>
      <c r="GG71" s="1" t="s">
        <v>184</v>
      </c>
      <c r="GH71" s="18"/>
      <c r="GI71" s="1" t="s">
        <v>185</v>
      </c>
      <c r="GK71" s="401">
        <v>3009.0499999999956</v>
      </c>
      <c r="GL71" s="1" t="s">
        <v>187</v>
      </c>
      <c r="GM71" s="18">
        <v>1961.1000000000004</v>
      </c>
      <c r="GN71" s="1" t="s">
        <v>183</v>
      </c>
      <c r="GO71" s="18">
        <v>2611.6000000000058</v>
      </c>
      <c r="GP71" s="1" t="s">
        <v>184</v>
      </c>
      <c r="GQ71" s="18"/>
      <c r="GR71" s="1" t="s">
        <v>185</v>
      </c>
      <c r="GT71" s="401">
        <v>719.19999999999891</v>
      </c>
      <c r="GU71" s="1" t="s">
        <v>187</v>
      </c>
      <c r="GV71" s="401"/>
      <c r="GW71" s="1" t="s">
        <v>183</v>
      </c>
      <c r="GX71" s="401"/>
      <c r="GY71" s="1" t="s">
        <v>184</v>
      </c>
      <c r="GZ71" s="401"/>
      <c r="HA71" s="1" t="s">
        <v>185</v>
      </c>
      <c r="HC71" s="18">
        <v>276.29999999999927</v>
      </c>
      <c r="HD71" s="1" t="s">
        <v>187</v>
      </c>
      <c r="HE71" s="18">
        <v>914.39999999999964</v>
      </c>
      <c r="HF71" s="1" t="s">
        <v>183</v>
      </c>
      <c r="HG71" s="18">
        <v>466.30000000000655</v>
      </c>
      <c r="HH71" s="1" t="s">
        <v>184</v>
      </c>
      <c r="HI71" s="18"/>
      <c r="HJ71" s="1" t="s">
        <v>185</v>
      </c>
      <c r="HL71" s="401">
        <v>776.39999999999782</v>
      </c>
      <c r="HM71" s="1" t="s">
        <v>187</v>
      </c>
      <c r="HN71" s="401"/>
      <c r="HO71" s="1" t="s">
        <v>183</v>
      </c>
      <c r="HP71" s="18">
        <v>619.20000000000437</v>
      </c>
      <c r="HQ71" s="1" t="s">
        <v>184</v>
      </c>
      <c r="HR71" s="18"/>
      <c r="HS71" s="1" t="s">
        <v>185</v>
      </c>
      <c r="HU71" s="401">
        <v>3439.5000000000055</v>
      </c>
      <c r="HV71" s="1" t="s">
        <v>187</v>
      </c>
      <c r="HW71" s="18">
        <v>3255.3000000000038</v>
      </c>
      <c r="HX71" s="1" t="s">
        <v>183</v>
      </c>
      <c r="HY71" s="18">
        <v>3790.8000000000629</v>
      </c>
      <c r="HZ71" s="1" t="s">
        <v>184</v>
      </c>
      <c r="IA71" s="18"/>
      <c r="IB71" s="1" t="s">
        <v>185</v>
      </c>
      <c r="ID71" s="401">
        <v>67.500000000007276</v>
      </c>
      <c r="IE71" s="1" t="s">
        <v>187</v>
      </c>
      <c r="IF71" s="401"/>
      <c r="IG71" s="1" t="s">
        <v>183</v>
      </c>
      <c r="IH71" s="401"/>
      <c r="II71" s="1" t="s">
        <v>184</v>
      </c>
      <c r="IJ71" s="401"/>
      <c r="IK71" s="1" t="s">
        <v>185</v>
      </c>
      <c r="IM71" s="18">
        <v>353.30000000000655</v>
      </c>
      <c r="IN71" s="1" t="s">
        <v>187</v>
      </c>
      <c r="IO71" s="18"/>
      <c r="IP71" s="1" t="s">
        <v>183</v>
      </c>
      <c r="IQ71" s="18">
        <v>261.00000000000364</v>
      </c>
      <c r="IR71" s="1" t="s">
        <v>184</v>
      </c>
      <c r="IS71" s="18"/>
      <c r="IT71" s="1" t="s">
        <v>185</v>
      </c>
      <c r="IV71" s="401">
        <v>92.300000000006548</v>
      </c>
      <c r="IW71" s="1" t="s">
        <v>187</v>
      </c>
      <c r="IX71" s="18">
        <v>593.80000000000018</v>
      </c>
      <c r="IY71" s="1" t="s">
        <v>183</v>
      </c>
      <c r="IZ71" s="18">
        <v>436.34999999999854</v>
      </c>
      <c r="JA71" s="1" t="s">
        <v>184</v>
      </c>
      <c r="JB71" s="18"/>
      <c r="JC71" s="1" t="s">
        <v>185</v>
      </c>
      <c r="JE71" s="401">
        <v>665.00000000000728</v>
      </c>
      <c r="JF71" s="1" t="s">
        <v>187</v>
      </c>
      <c r="JG71" s="401">
        <v>403.20000000000255</v>
      </c>
      <c r="JH71" s="1" t="s">
        <v>183</v>
      </c>
      <c r="JI71" s="18">
        <v>434.05000000000291</v>
      </c>
      <c r="JJ71" s="1" t="s">
        <v>184</v>
      </c>
      <c r="JK71" s="18"/>
      <c r="JL71" s="1" t="s">
        <v>185</v>
      </c>
      <c r="JN71" s="401">
        <v>322.70000000000073</v>
      </c>
      <c r="JO71" s="1" t="s">
        <v>187</v>
      </c>
      <c r="JP71" s="401"/>
      <c r="JQ71" s="1" t="s">
        <v>183</v>
      </c>
      <c r="JR71" s="401"/>
      <c r="JS71" s="1" t="s">
        <v>184</v>
      </c>
      <c r="JT71" s="401"/>
      <c r="JU71" s="1" t="s">
        <v>185</v>
      </c>
      <c r="JW71">
        <v>3657.6</v>
      </c>
      <c r="JX71" s="1" t="s">
        <v>187</v>
      </c>
      <c r="JY71" s="18">
        <v>3866.8999999999978</v>
      </c>
      <c r="JZ71" s="1" t="s">
        <v>183</v>
      </c>
      <c r="KA71" s="18">
        <v>1843.599999999984</v>
      </c>
      <c r="KB71" s="1" t="s">
        <v>184</v>
      </c>
      <c r="KC71" s="18">
        <v>3338.0999999999658</v>
      </c>
      <c r="KD71" s="1" t="s">
        <v>185</v>
      </c>
      <c r="KF71" s="18">
        <v>260.49999999999636</v>
      </c>
      <c r="KG71" s="1" t="s">
        <v>187</v>
      </c>
      <c r="KH71" s="401">
        <v>258.29999999999927</v>
      </c>
      <c r="KI71" s="1" t="s">
        <v>183</v>
      </c>
      <c r="KJ71" s="18">
        <v>180.79999999999927</v>
      </c>
      <c r="KK71" s="1" t="s">
        <v>184</v>
      </c>
      <c r="KL71" s="18"/>
      <c r="KM71" s="1" t="s">
        <v>185</v>
      </c>
      <c r="KO71" s="401">
        <v>453.09999999999854</v>
      </c>
      <c r="KP71" s="1" t="s">
        <v>187</v>
      </c>
      <c r="KQ71" s="401"/>
      <c r="KR71" s="1" t="s">
        <v>183</v>
      </c>
      <c r="KS71" s="401"/>
      <c r="KT71" s="1" t="s">
        <v>184</v>
      </c>
      <c r="KU71" s="401"/>
      <c r="KV71" s="1" t="s">
        <v>185</v>
      </c>
      <c r="KX71" s="18">
        <v>231.20000000000073</v>
      </c>
      <c r="KY71" s="1" t="s">
        <v>187</v>
      </c>
      <c r="KZ71" s="18"/>
      <c r="LA71" s="1" t="s">
        <v>183</v>
      </c>
      <c r="LB71" s="18"/>
      <c r="LC71" s="1" t="s">
        <v>184</v>
      </c>
      <c r="LD71" s="18"/>
      <c r="LE71" s="1" t="s">
        <v>185</v>
      </c>
      <c r="LG71" s="232">
        <v>109.20000000000073</v>
      </c>
      <c r="LH71" s="1" t="s">
        <v>187</v>
      </c>
      <c r="LI71" s="232"/>
      <c r="LJ71" s="1" t="s">
        <v>183</v>
      </c>
      <c r="LK71" s="232"/>
      <c r="LL71" s="1" t="s">
        <v>184</v>
      </c>
      <c r="LM71" s="18"/>
      <c r="LN71" s="1" t="s">
        <v>185</v>
      </c>
      <c r="LP71" s="18">
        <v>369.59999999999854</v>
      </c>
      <c r="LQ71" s="1" t="s">
        <v>187</v>
      </c>
      <c r="LR71" s="18">
        <v>263.30000000000018</v>
      </c>
      <c r="LS71" s="1" t="s">
        <v>183</v>
      </c>
      <c r="LT71" s="18">
        <v>654.30000000000655</v>
      </c>
      <c r="LU71" s="1" t="s">
        <v>184</v>
      </c>
      <c r="LV71" s="18"/>
      <c r="LW71" s="1" t="s">
        <v>185</v>
      </c>
      <c r="LY71" s="18">
        <v>540.20000000000073</v>
      </c>
      <c r="LZ71" s="1" t="s">
        <v>187</v>
      </c>
      <c r="MA71" s="18"/>
      <c r="MB71" s="1" t="s">
        <v>183</v>
      </c>
      <c r="MC71" s="18"/>
      <c r="MD71" s="1" t="s">
        <v>184</v>
      </c>
      <c r="ME71" s="18"/>
      <c r="MF71" s="1" t="s">
        <v>185</v>
      </c>
      <c r="MH71">
        <v>639.6</v>
      </c>
      <c r="MI71" s="1" t="s">
        <v>187</v>
      </c>
      <c r="MJ71" s="74">
        <v>653.49999999999636</v>
      </c>
      <c r="MK71" s="1" t="s">
        <v>183</v>
      </c>
      <c r="ML71" s="18">
        <v>1100.8000000000084</v>
      </c>
      <c r="MM71" s="1" t="s">
        <v>184</v>
      </c>
      <c r="MN71" s="18">
        <v>1133.8000000000138</v>
      </c>
      <c r="MO71" s="1" t="s">
        <v>185</v>
      </c>
      <c r="MQ71">
        <v>279.99999999999272</v>
      </c>
      <c r="MR71" s="1" t="s">
        <v>187</v>
      </c>
      <c r="MS71" s="18">
        <v>254.5</v>
      </c>
      <c r="MT71" s="1" t="s">
        <v>183</v>
      </c>
      <c r="MU71">
        <v>315.50000000001455</v>
      </c>
      <c r="MV71" s="1" t="s">
        <v>184</v>
      </c>
      <c r="MX71" s="1" t="s">
        <v>185</v>
      </c>
      <c r="NA71" s="1" t="s">
        <v>187</v>
      </c>
      <c r="NC71" s="1" t="s">
        <v>183</v>
      </c>
      <c r="ND71" s="402">
        <v>1350.7000000000007</v>
      </c>
      <c r="NE71" s="1" t="s">
        <v>184</v>
      </c>
      <c r="NF71" s="402"/>
      <c r="NG71" s="1" t="s">
        <v>185</v>
      </c>
      <c r="NH71" s="43"/>
    </row>
    <row r="72" spans="1:372" ht="18">
      <c r="A72" s="403" t="s">
        <v>3669</v>
      </c>
      <c r="B72" s="49">
        <f>SUM(D72:AAP72)</f>
        <v>41939.875000000095</v>
      </c>
      <c r="D72"/>
      <c r="E72" s="9">
        <f>D71*0.25</f>
        <v>81.7</v>
      </c>
      <c r="F72" s="18"/>
      <c r="G72" s="9">
        <f>F71*0.5</f>
        <v>151.99999999999997</v>
      </c>
      <c r="I72" s="9">
        <f>H71*0.75</f>
        <v>0</v>
      </c>
      <c r="K72" s="9">
        <f>J71*1</f>
        <v>0</v>
      </c>
      <c r="N72" s="9">
        <f>M71*0.25</f>
        <v>59.1</v>
      </c>
      <c r="P72" s="9">
        <f>O71*0.5</f>
        <v>53.399999999999977</v>
      </c>
      <c r="R72" s="9">
        <f>Q71*0.75</f>
        <v>0</v>
      </c>
      <c r="T72" s="9">
        <f>S71*1</f>
        <v>0</v>
      </c>
      <c r="V72" s="18"/>
      <c r="W72" s="9">
        <f>V71*0.25</f>
        <v>203.97500000000008</v>
      </c>
      <c r="X72" s="18"/>
      <c r="Y72" s="9">
        <f>X71*0.5</f>
        <v>276.55000000000007</v>
      </c>
      <c r="Z72" s="18"/>
      <c r="AA72" s="9">
        <f>Z71*0.75</f>
        <v>512.0250000000002</v>
      </c>
      <c r="AC72" s="9">
        <f>AB71*1</f>
        <v>696.30000000000041</v>
      </c>
      <c r="AE72" s="18"/>
      <c r="AF72" s="9">
        <f>AE71*0.25</f>
        <v>59.849999999999966</v>
      </c>
      <c r="AG72" s="18"/>
      <c r="AH72" s="9">
        <f>AG71*0.5</f>
        <v>138.5</v>
      </c>
      <c r="AJ72" s="9">
        <f>AI71*0.75</f>
        <v>171.45000000000027</v>
      </c>
      <c r="AL72" s="9">
        <f>AK71*1</f>
        <v>185.10000000000014</v>
      </c>
      <c r="AN72" s="18"/>
      <c r="AO72" s="9">
        <f>AN71*0.25</f>
        <v>62.624999999999886</v>
      </c>
      <c r="AP72" s="18"/>
      <c r="AQ72" s="9">
        <f>AP71*0.5</f>
        <v>84.099999999999454</v>
      </c>
      <c r="AS72" s="9">
        <f>AR71*0.75</f>
        <v>533.77499999999952</v>
      </c>
      <c r="AU72" s="9">
        <f>AT71*1</f>
        <v>389.29999999999973</v>
      </c>
      <c r="AW72" s="18"/>
      <c r="AX72" s="9">
        <f>AW71*0.25</f>
        <v>160.07499999999982</v>
      </c>
      <c r="AZ72" s="9">
        <f>AY71*0.5</f>
        <v>488.49999999999909</v>
      </c>
      <c r="BB72" s="9">
        <f>BA71*0.75</f>
        <v>726.89999999999986</v>
      </c>
      <c r="BD72" s="9">
        <f>BC71*1</f>
        <v>851.10000000000036</v>
      </c>
      <c r="BF72" s="18"/>
      <c r="BG72" s="9">
        <f>BF71*0.25</f>
        <v>181.2249999999998</v>
      </c>
      <c r="BH72" s="18"/>
      <c r="BI72" s="9">
        <f>BH71*0.5</f>
        <v>463.99999999999864</v>
      </c>
      <c r="BK72" s="9">
        <f>BJ71*0.75</f>
        <v>839.4749999999998</v>
      </c>
      <c r="BM72" s="9">
        <f>BL71*1</f>
        <v>888.59999999999945</v>
      </c>
      <c r="BP72" s="9">
        <f>BO71*0.25</f>
        <v>147.18749999999977</v>
      </c>
      <c r="BR72" s="9">
        <f>BQ71*0.5</f>
        <v>236.64999999999986</v>
      </c>
      <c r="BT72" s="9">
        <f>BS71*0.75</f>
        <v>459.60000000000014</v>
      </c>
      <c r="BV72" s="9">
        <f>BU71*1</f>
        <v>288.20000000000073</v>
      </c>
      <c r="BY72" s="9">
        <f>BX71*0.25</f>
        <v>38.575000000000003</v>
      </c>
      <c r="CA72" s="9">
        <f>BZ71*0.5</f>
        <v>27.800000000002001</v>
      </c>
      <c r="CC72" s="9">
        <f>CB71*0.75</f>
        <v>0</v>
      </c>
      <c r="CE72" s="9">
        <f t="shared" ref="CE72" si="126">CD71*1</f>
        <v>172.39999999999964</v>
      </c>
      <c r="CG72" s="18"/>
      <c r="CH72" s="9">
        <f>CG71*0.25</f>
        <v>288.29999999999995</v>
      </c>
      <c r="CI72" s="18"/>
      <c r="CJ72" s="9">
        <f>CI71*0.5</f>
        <v>0</v>
      </c>
      <c r="CL72" s="9">
        <f>CK71*0.75</f>
        <v>340.19999999999959</v>
      </c>
      <c r="CN72" s="9">
        <f t="shared" ref="CN72" si="127">CM71*1</f>
        <v>734.19999999999982</v>
      </c>
      <c r="CP72" s="18"/>
      <c r="CQ72" s="9">
        <f>CP71*0.25</f>
        <v>91.374999999999773</v>
      </c>
      <c r="CR72" s="18"/>
      <c r="CS72" s="9">
        <f>CR71*0.5</f>
        <v>0</v>
      </c>
      <c r="CU72" s="9">
        <f>CT71*0.75</f>
        <v>261.37499999999932</v>
      </c>
      <c r="CW72" s="9">
        <f t="shared" ref="CW72" si="128">CV71*1</f>
        <v>227.50000000000091</v>
      </c>
      <c r="CY72" s="18"/>
      <c r="CZ72" s="9">
        <f>CY71*0.25</f>
        <v>80.874999999999773</v>
      </c>
      <c r="DB72" s="9">
        <f>DA71*0.5</f>
        <v>88.250000000000909</v>
      </c>
      <c r="DD72" s="9">
        <f>DC71*0.75</f>
        <v>251.92499999999973</v>
      </c>
      <c r="DF72" s="9">
        <f t="shared" ref="DF72" si="129">DE71*1</f>
        <v>279.70000000000073</v>
      </c>
      <c r="DH72" s="18"/>
      <c r="DI72" s="9">
        <f>DH71*0.25</f>
        <v>69.524999999999864</v>
      </c>
      <c r="DJ72" s="18"/>
      <c r="DK72" s="9">
        <f>DJ71*0.5</f>
        <v>0</v>
      </c>
      <c r="DM72" s="9">
        <f>DL71*0.75</f>
        <v>70.200000000000273</v>
      </c>
      <c r="DO72" s="9">
        <f t="shared" ref="DO72" si="130">DN71*1</f>
        <v>249.20000000000073</v>
      </c>
      <c r="DQ72" s="18"/>
      <c r="DR72" s="9">
        <f>DQ71*0.25</f>
        <v>157.90000000000009</v>
      </c>
      <c r="DT72" s="9">
        <f>DS71*0.5</f>
        <v>19.050000000001091</v>
      </c>
      <c r="DV72" s="9">
        <f>DU71*0.75</f>
        <v>361.38750000000027</v>
      </c>
      <c r="DX72" s="9">
        <f t="shared" ref="DX72" si="131">DW71*1</f>
        <v>156.60000000000036</v>
      </c>
      <c r="DZ72" s="18"/>
      <c r="EA72" s="9">
        <f>DZ71*0.25</f>
        <v>223.07500000000027</v>
      </c>
      <c r="EB72" s="18"/>
      <c r="EC72" s="9">
        <f>EB71*0.5</f>
        <v>0</v>
      </c>
      <c r="EE72" s="9">
        <f>ED71*0.75</f>
        <v>734.24999999999864</v>
      </c>
      <c r="EG72" s="9">
        <f>EF71*1</f>
        <v>0</v>
      </c>
      <c r="EI72" s="18"/>
      <c r="EJ72" s="9">
        <f>EI71*0.25</f>
        <v>42.575000000000273</v>
      </c>
      <c r="EK72" s="18"/>
      <c r="EL72" s="9">
        <f>EK71*0.5</f>
        <v>0</v>
      </c>
      <c r="EN72" s="9">
        <f>EM71*0.75</f>
        <v>145.125</v>
      </c>
      <c r="EP72" s="9">
        <f>EO71*1</f>
        <v>0</v>
      </c>
      <c r="ER72" s="18"/>
      <c r="ES72" s="9">
        <f>ER71*0.25</f>
        <v>85.800000000000182</v>
      </c>
      <c r="ET72" s="18"/>
      <c r="EU72" s="9">
        <f>ET71*0.5</f>
        <v>0</v>
      </c>
      <c r="EW72" s="9">
        <f>EV71*0.75</f>
        <v>404.09999999999945</v>
      </c>
      <c r="EY72" s="9">
        <f>EX71*1</f>
        <v>0</v>
      </c>
      <c r="FA72" s="18"/>
      <c r="FB72" s="9">
        <f>FA71*0.25</f>
        <v>52.725000000000819</v>
      </c>
      <c r="FC72" s="18"/>
      <c r="FD72" s="9">
        <f>FC71*0.5</f>
        <v>39.000000000001819</v>
      </c>
      <c r="FF72" s="9">
        <f>FE71*0.75</f>
        <v>403.19999999999891</v>
      </c>
      <c r="FH72" s="9">
        <f>FG71*1</f>
        <v>0</v>
      </c>
      <c r="FJ72" s="18"/>
      <c r="FK72" s="9">
        <f>FJ71*0.25</f>
        <v>104.61250000000018</v>
      </c>
      <c r="FM72" s="9">
        <f>FL71*0.5</f>
        <v>129.20000000000073</v>
      </c>
      <c r="FO72" s="9">
        <f>FN71*0.75</f>
        <v>471.67499999999973</v>
      </c>
      <c r="FQ72" s="9">
        <f>FP71*1</f>
        <v>0</v>
      </c>
      <c r="FS72" s="18"/>
      <c r="FT72" s="9">
        <f>FS71*0.25</f>
        <v>92.25</v>
      </c>
      <c r="FU72" s="18"/>
      <c r="FV72" s="9">
        <f>FU71*0.5</f>
        <v>0</v>
      </c>
      <c r="FX72" s="9">
        <f>FW71*0.75</f>
        <v>238.57500000000027</v>
      </c>
      <c r="FZ72" s="9">
        <f>FY71*1</f>
        <v>0</v>
      </c>
      <c r="GB72" s="18"/>
      <c r="GC72" s="9">
        <f>GB71*0.25</f>
        <v>5.625</v>
      </c>
      <c r="GD72" s="18"/>
      <c r="GE72" s="9">
        <f>GD71*0.5</f>
        <v>0</v>
      </c>
      <c r="GG72" s="9">
        <f>GF71*0.75</f>
        <v>112.12500000000273</v>
      </c>
      <c r="GI72" s="9">
        <f>GH71*1</f>
        <v>0</v>
      </c>
      <c r="GK72" s="18"/>
      <c r="GL72" s="9">
        <f>GK71*0.25</f>
        <v>752.26249999999891</v>
      </c>
      <c r="GN72" s="9">
        <f>GM71*0.5</f>
        <v>980.55000000000018</v>
      </c>
      <c r="GP72" s="9">
        <f>GO71*0.75</f>
        <v>1958.7000000000044</v>
      </c>
      <c r="GR72" s="9">
        <f>GQ71*1</f>
        <v>0</v>
      </c>
      <c r="GT72" s="18"/>
      <c r="GU72" s="9">
        <f>GT71*0.25</f>
        <v>179.79999999999973</v>
      </c>
      <c r="GV72" s="18"/>
      <c r="GW72" s="9">
        <f>GV71*0.5</f>
        <v>0</v>
      </c>
      <c r="GX72" s="18"/>
      <c r="GY72" s="9">
        <f>GX71*0.75</f>
        <v>0</v>
      </c>
      <c r="GZ72" s="18"/>
      <c r="HA72" s="9">
        <f>GZ71*1</f>
        <v>0</v>
      </c>
      <c r="HD72" s="9">
        <f>HC71*0.25</f>
        <v>69.074999999999818</v>
      </c>
      <c r="HF72" s="9">
        <f>HE71*0.5</f>
        <v>457.19999999999982</v>
      </c>
      <c r="HH72" s="9">
        <f>HG71*0.75</f>
        <v>349.72500000000491</v>
      </c>
      <c r="HJ72" s="9">
        <f>HI71*1</f>
        <v>0</v>
      </c>
      <c r="HM72" s="9">
        <f>HL71*0.25</f>
        <v>194.09999999999945</v>
      </c>
      <c r="HO72" s="9">
        <f>HN71*0.5</f>
        <v>0</v>
      </c>
      <c r="HQ72" s="9">
        <f>HP71*0.75</f>
        <v>464.40000000000327</v>
      </c>
      <c r="HS72" s="9">
        <f>HR71*1</f>
        <v>0</v>
      </c>
      <c r="HV72" s="9">
        <f>HU71*0.25</f>
        <v>859.87500000000136</v>
      </c>
      <c r="HX72" s="9">
        <f>HW71*0.5</f>
        <v>1627.6500000000019</v>
      </c>
      <c r="HZ72" s="9">
        <f>HY71*0.75</f>
        <v>2843.1000000000472</v>
      </c>
      <c r="IB72" s="9">
        <f>IA71*1</f>
        <v>0</v>
      </c>
      <c r="IE72" s="9">
        <f>ID71*0.25</f>
        <v>16.875000000001819</v>
      </c>
      <c r="IG72" s="9">
        <f>IF71*0.5</f>
        <v>0</v>
      </c>
      <c r="II72" s="9">
        <f>IH71*0.75</f>
        <v>0</v>
      </c>
      <c r="IK72" s="9">
        <f>IJ71*1</f>
        <v>0</v>
      </c>
      <c r="IN72" s="9">
        <f>IM71*0.25</f>
        <v>88.325000000001637</v>
      </c>
      <c r="IP72" s="9">
        <f>IO71*0.5</f>
        <v>0</v>
      </c>
      <c r="IR72" s="9">
        <f>IQ71*0.75</f>
        <v>195.75000000000273</v>
      </c>
      <c r="IT72" s="9">
        <f>IS71*1</f>
        <v>0</v>
      </c>
      <c r="IW72" s="9">
        <f>IV71*0.25</f>
        <v>23.075000000001637</v>
      </c>
      <c r="IY72" s="9">
        <f>IX71*0.5</f>
        <v>296.90000000000009</v>
      </c>
      <c r="JA72" s="9">
        <f>IZ71*0.75</f>
        <v>327.26249999999891</v>
      </c>
      <c r="JC72" s="9">
        <f>JB71*1</f>
        <v>0</v>
      </c>
      <c r="JF72" s="9">
        <f>JE71*0.25</f>
        <v>166.25000000000182</v>
      </c>
      <c r="JH72" s="9">
        <f>JG71*0.5</f>
        <v>201.60000000000127</v>
      </c>
      <c r="JJ72" s="9">
        <f>JI71*0.75</f>
        <v>325.53750000000218</v>
      </c>
      <c r="JL72" s="9">
        <f>JK71*1</f>
        <v>0</v>
      </c>
      <c r="JO72" s="9">
        <f>JN71*0.25</f>
        <v>80.675000000000182</v>
      </c>
      <c r="JQ72" s="9">
        <f>JP71*0.5</f>
        <v>0</v>
      </c>
      <c r="JS72" s="9">
        <f>JR71*0.75</f>
        <v>0</v>
      </c>
      <c r="JU72" s="9">
        <f>JT71*1</f>
        <v>0</v>
      </c>
      <c r="JX72" s="9">
        <f>JW71*0.25</f>
        <v>914.4</v>
      </c>
      <c r="JZ72" s="9">
        <f>JY71*0.5</f>
        <v>1933.4499999999989</v>
      </c>
      <c r="KB72" s="9">
        <f>KA71*0.75</f>
        <v>1382.699999999988</v>
      </c>
      <c r="KD72" s="9">
        <f>KC71*1</f>
        <v>3338.0999999999658</v>
      </c>
      <c r="KG72" s="9">
        <f>KF71*0.25</f>
        <v>65.124999999999091</v>
      </c>
      <c r="KI72" s="9">
        <f>KH71*0.5</f>
        <v>129.14999999999964</v>
      </c>
      <c r="KK72" s="9">
        <f>KJ71*0.75</f>
        <v>135.59999999999945</v>
      </c>
      <c r="KM72" s="9">
        <f>KL71*1</f>
        <v>0</v>
      </c>
      <c r="KP72" s="9">
        <f>KO71*0.25</f>
        <v>113.27499999999964</v>
      </c>
      <c r="KR72" s="9">
        <f>KQ71*0.5</f>
        <v>0</v>
      </c>
      <c r="KT72" s="9">
        <f>KS71*0.75</f>
        <v>0</v>
      </c>
      <c r="KV72" s="9">
        <f>KU71*1</f>
        <v>0</v>
      </c>
      <c r="KY72" s="9">
        <f>KX71*0.25</f>
        <v>57.800000000000182</v>
      </c>
      <c r="LA72" s="9">
        <f>KZ71*0.5</f>
        <v>0</v>
      </c>
      <c r="LC72" s="9">
        <f>LB71*0.75</f>
        <v>0</v>
      </c>
      <c r="LE72" s="9">
        <f>LD71*1</f>
        <v>0</v>
      </c>
      <c r="LH72" s="9">
        <f>LG71*0.25</f>
        <v>27.300000000000182</v>
      </c>
      <c r="LJ72" s="9">
        <f>LI71*0.5</f>
        <v>0</v>
      </c>
      <c r="LL72" s="9">
        <f>LK71*0.75</f>
        <v>0</v>
      </c>
      <c r="LN72" s="9">
        <f>LM71*1</f>
        <v>0</v>
      </c>
      <c r="LQ72" s="9">
        <f>LP71*0.25</f>
        <v>92.399999999999636</v>
      </c>
      <c r="LS72" s="9">
        <f>LR71*0.5</f>
        <v>131.65000000000009</v>
      </c>
      <c r="LU72" s="9">
        <f>LT71*0.75</f>
        <v>490.72500000000491</v>
      </c>
      <c r="LW72" s="9">
        <f>LV71*1</f>
        <v>0</v>
      </c>
      <c r="LZ72" s="9">
        <f>LY71*0.25</f>
        <v>135.05000000000018</v>
      </c>
      <c r="MB72" s="9">
        <f>MA71*0.5</f>
        <v>0</v>
      </c>
      <c r="MD72" s="9">
        <f>MC71*0.75</f>
        <v>0</v>
      </c>
      <c r="MF72" s="9">
        <f>ME71*1</f>
        <v>0</v>
      </c>
      <c r="MI72" s="9">
        <f>MH71*0.25</f>
        <v>159.9</v>
      </c>
      <c r="MK72" s="9">
        <f>MJ71*0.5</f>
        <v>326.74999999999818</v>
      </c>
      <c r="MM72" s="9">
        <f>ML71*0.75</f>
        <v>825.60000000000628</v>
      </c>
      <c r="MO72" s="9">
        <f>MN71*1</f>
        <v>1133.8000000000138</v>
      </c>
      <c r="MR72" s="9">
        <f>MQ71*0.25</f>
        <v>69.999999999998181</v>
      </c>
      <c r="MT72" s="9">
        <f>MS71*0.5</f>
        <v>127.25</v>
      </c>
      <c r="MV72" s="9">
        <f>MU71*0.75</f>
        <v>236.62500000001091</v>
      </c>
      <c r="MX72" s="9">
        <f>MW71*1</f>
        <v>0</v>
      </c>
      <c r="NA72" s="9">
        <f>MZ71*0.25</f>
        <v>0</v>
      </c>
      <c r="NC72" s="9">
        <f>NB71*0.5</f>
        <v>0</v>
      </c>
      <c r="NE72" s="9">
        <f>ND71*0.75</f>
        <v>1013.0250000000005</v>
      </c>
      <c r="NG72" s="9">
        <f>NF71*1</f>
        <v>0</v>
      </c>
      <c r="NH72" s="43"/>
    </row>
    <row r="73" spans="1:372" ht="18">
      <c r="A73" s="403">
        <v>2022</v>
      </c>
      <c r="B73" s="49"/>
      <c r="D73"/>
      <c r="E73" s="9"/>
      <c r="F73" s="18"/>
      <c r="G73" s="9"/>
      <c r="I73" s="9"/>
      <c r="K73" s="9"/>
      <c r="N73" s="9"/>
      <c r="P73" s="9"/>
      <c r="R73" s="9"/>
      <c r="T73" s="9"/>
      <c r="V73" s="18"/>
      <c r="W73" s="9"/>
      <c r="X73" s="18"/>
      <c r="Y73" s="9"/>
      <c r="Z73" s="18"/>
      <c r="AA73" s="9"/>
      <c r="AB73" s="40"/>
      <c r="AC73" s="38"/>
      <c r="AE73" s="18"/>
      <c r="AF73" s="9"/>
      <c r="AG73" s="18"/>
      <c r="AH73" s="9"/>
      <c r="AJ73" s="9"/>
      <c r="AL73" s="38"/>
      <c r="AN73" s="18"/>
      <c r="AO73" s="9"/>
      <c r="AP73" s="18"/>
      <c r="AQ73" s="9"/>
      <c r="AS73" s="9"/>
      <c r="AU73" s="38"/>
      <c r="AW73" s="18"/>
      <c r="AX73" s="9"/>
      <c r="AZ73" s="9"/>
      <c r="BB73" s="9"/>
      <c r="BC73"/>
      <c r="BD73" s="38"/>
      <c r="BF73" s="18"/>
      <c r="BG73" s="9"/>
      <c r="BH73" s="18"/>
      <c r="BI73" s="9"/>
      <c r="BK73" s="9"/>
      <c r="BM73" s="38"/>
      <c r="BP73" s="9"/>
      <c r="BR73" s="9"/>
      <c r="BT73" s="9"/>
      <c r="BV73" s="38"/>
      <c r="BY73" s="9"/>
      <c r="CA73" s="9"/>
      <c r="CC73" s="9"/>
      <c r="CE73" s="38"/>
      <c r="CG73" s="18"/>
      <c r="CH73" s="9"/>
      <c r="CI73" s="18"/>
      <c r="CJ73" s="9"/>
      <c r="CL73" s="9"/>
      <c r="CN73" s="38"/>
      <c r="CP73" s="18"/>
      <c r="CQ73" s="9"/>
      <c r="CR73" s="18"/>
      <c r="CS73" s="9"/>
      <c r="CU73" s="9"/>
      <c r="CW73" s="38"/>
      <c r="CY73" s="18"/>
      <c r="CZ73" s="9"/>
      <c r="DB73" s="9"/>
      <c r="DD73" s="9"/>
      <c r="DF73" s="38"/>
      <c r="DH73" s="40"/>
      <c r="DI73" s="237"/>
      <c r="DJ73" s="40"/>
      <c r="DK73" s="40"/>
      <c r="DL73" s="40"/>
      <c r="DM73" s="40"/>
      <c r="DO73" s="38"/>
      <c r="DQ73" s="18"/>
      <c r="DR73" s="9"/>
      <c r="DT73" s="9"/>
      <c r="DV73" s="9"/>
      <c r="DX73" s="38"/>
      <c r="DZ73" s="18"/>
      <c r="EA73" s="9"/>
      <c r="EB73" s="18"/>
      <c r="EC73" s="9"/>
      <c r="EE73" s="9"/>
      <c r="EG73" s="9"/>
      <c r="EI73" s="18"/>
      <c r="EJ73" s="9"/>
      <c r="EK73" s="18"/>
      <c r="EL73" s="9"/>
      <c r="EN73" s="9"/>
      <c r="EP73" s="9"/>
      <c r="ER73" s="18"/>
      <c r="ES73" s="9"/>
      <c r="ET73" s="18"/>
      <c r="EU73" s="9"/>
      <c r="EW73" s="9"/>
      <c r="EY73" s="9"/>
      <c r="FA73" s="18"/>
      <c r="FB73" s="9"/>
      <c r="FC73" s="18"/>
      <c r="FD73" s="9"/>
      <c r="FF73" s="9"/>
      <c r="FH73" s="9"/>
      <c r="FJ73" s="18"/>
      <c r="FK73" s="9"/>
      <c r="FM73" s="9"/>
      <c r="FO73" s="9"/>
      <c r="FQ73" s="9"/>
      <c r="FS73" s="18"/>
      <c r="FT73" s="9"/>
      <c r="FU73" s="18"/>
      <c r="FV73" s="9"/>
      <c r="FX73" s="9"/>
      <c r="FZ73" s="9"/>
      <c r="GB73" s="18"/>
      <c r="GC73" s="9"/>
      <c r="GD73" s="18"/>
      <c r="GE73" s="9"/>
      <c r="GG73" s="9"/>
      <c r="GI73" s="9"/>
      <c r="GK73" s="18"/>
      <c r="GL73" s="9"/>
      <c r="GN73" s="9"/>
      <c r="GP73" s="9"/>
      <c r="GR73" s="9"/>
      <c r="GT73" s="18"/>
      <c r="GU73" s="9"/>
      <c r="GV73" s="18"/>
      <c r="GW73" s="9"/>
      <c r="GX73" s="18"/>
      <c r="GY73" s="9"/>
      <c r="GZ73" s="18"/>
      <c r="HA73" s="9"/>
      <c r="HD73" s="9"/>
      <c r="HF73" s="9"/>
      <c r="HH73" s="9"/>
      <c r="HJ73" s="9"/>
      <c r="HM73" s="9"/>
      <c r="HO73" s="9"/>
      <c r="HQ73" s="9"/>
      <c r="HS73" s="9"/>
      <c r="HV73" s="9"/>
      <c r="HX73" s="9"/>
      <c r="HZ73" s="9"/>
      <c r="IB73" s="9"/>
      <c r="IE73" s="9"/>
      <c r="IG73" s="9"/>
      <c r="II73" s="9"/>
      <c r="IK73" s="9"/>
      <c r="IN73" s="9"/>
      <c r="IP73" s="9"/>
      <c r="IR73" s="9"/>
      <c r="IT73" s="9"/>
      <c r="IW73" s="9"/>
      <c r="IY73" s="9"/>
      <c r="JA73" s="9"/>
      <c r="JC73" s="9"/>
      <c r="JF73" s="9"/>
      <c r="JH73" s="9"/>
      <c r="JJ73" s="9"/>
      <c r="JL73" s="9"/>
      <c r="JO73" s="9"/>
      <c r="JQ73" s="9"/>
      <c r="JS73" s="9"/>
      <c r="JU73" s="9"/>
      <c r="JX73" s="9"/>
      <c r="JZ73" s="9"/>
      <c r="KB73" s="9"/>
      <c r="KD73" s="9"/>
      <c r="KG73" s="9"/>
      <c r="KI73" s="9"/>
      <c r="KK73" s="9"/>
      <c r="KM73" s="9"/>
      <c r="KP73" s="9"/>
      <c r="KR73" s="9"/>
      <c r="KT73" s="9"/>
      <c r="KV73" s="9"/>
      <c r="KY73" s="9"/>
      <c r="LA73" s="9"/>
      <c r="LC73" s="9"/>
      <c r="LE73" s="9"/>
      <c r="LH73" s="9"/>
      <c r="LJ73" s="9"/>
      <c r="LL73" s="9"/>
      <c r="LN73" s="9"/>
      <c r="LQ73" s="9"/>
      <c r="LS73" s="9"/>
      <c r="LU73" s="9"/>
      <c r="LW73" s="9"/>
      <c r="LZ73" s="9"/>
      <c r="MB73" s="9"/>
      <c r="MD73" s="9"/>
      <c r="MF73" s="9"/>
      <c r="MI73" s="9"/>
      <c r="MK73" s="9"/>
      <c r="MM73" s="9"/>
      <c r="MO73" s="9"/>
      <c r="MR73" s="9"/>
      <c r="MT73" s="9"/>
      <c r="MV73" s="9"/>
      <c r="MX73" s="9"/>
      <c r="NA73" s="9"/>
      <c r="NC73" s="9"/>
      <c r="NE73" s="9"/>
      <c r="NG73" s="9"/>
      <c r="NH73" s="43"/>
    </row>
    <row r="74" spans="1:372" ht="18">
      <c r="A74" s="42" t="s">
        <v>2254</v>
      </c>
      <c r="B74" s="49"/>
      <c r="D74"/>
      <c r="E74" s="1" t="s">
        <v>187</v>
      </c>
      <c r="F74" s="400"/>
      <c r="G74" s="1" t="s">
        <v>183</v>
      </c>
      <c r="H74" s="115"/>
      <c r="I74" s="1" t="s">
        <v>184</v>
      </c>
      <c r="J74" s="115"/>
      <c r="K74" s="1" t="s">
        <v>185</v>
      </c>
      <c r="N74" s="1" t="s">
        <v>187</v>
      </c>
      <c r="O74" s="18"/>
      <c r="P74" s="1" t="s">
        <v>183</v>
      </c>
      <c r="Q74" s="18"/>
      <c r="R74" s="1" t="s">
        <v>184</v>
      </c>
      <c r="S74" s="18"/>
      <c r="T74" s="1" t="s">
        <v>185</v>
      </c>
      <c r="V74" s="18"/>
      <c r="W74" s="1" t="s">
        <v>187</v>
      </c>
      <c r="X74" s="18"/>
      <c r="Y74" s="1" t="s">
        <v>183</v>
      </c>
      <c r="Z74" s="18"/>
      <c r="AA74" s="1" t="s">
        <v>184</v>
      </c>
      <c r="AB74" s="18">
        <v>412.89999999999986</v>
      </c>
      <c r="AC74" s="1" t="s">
        <v>185</v>
      </c>
      <c r="AF74" s="1" t="s">
        <v>187</v>
      </c>
      <c r="AG74" s="18"/>
      <c r="AH74" s="1" t="s">
        <v>183</v>
      </c>
      <c r="AI74" s="18"/>
      <c r="AJ74" s="1" t="s">
        <v>184</v>
      </c>
      <c r="AK74" s="18">
        <v>210.09999999999991</v>
      </c>
      <c r="AL74" s="1" t="s">
        <v>185</v>
      </c>
      <c r="AN74" s="18"/>
      <c r="AO74" s="1" t="s">
        <v>187</v>
      </c>
      <c r="AP74" s="18"/>
      <c r="AQ74" s="1" t="s">
        <v>183</v>
      </c>
      <c r="AR74" s="18"/>
      <c r="AS74" s="1" t="s">
        <v>184</v>
      </c>
      <c r="AT74" s="18">
        <v>271.5</v>
      </c>
      <c r="AU74" s="1" t="s">
        <v>185</v>
      </c>
      <c r="AX74" s="1" t="s">
        <v>187</v>
      </c>
      <c r="AZ74" s="1" t="s">
        <v>183</v>
      </c>
      <c r="BB74" s="1" t="s">
        <v>184</v>
      </c>
      <c r="BC74" s="18">
        <v>583.29999999999973</v>
      </c>
      <c r="BD74" s="1" t="s">
        <v>185</v>
      </c>
      <c r="BG74" s="1" t="s">
        <v>187</v>
      </c>
      <c r="BH74" s="18"/>
      <c r="BI74" s="1" t="s">
        <v>183</v>
      </c>
      <c r="BJ74" s="18"/>
      <c r="BK74" s="1" t="s">
        <v>184</v>
      </c>
      <c r="BL74" s="18">
        <v>752.69999999999845</v>
      </c>
      <c r="BM74" s="1" t="s">
        <v>185</v>
      </c>
      <c r="BP74" s="1" t="s">
        <v>187</v>
      </c>
      <c r="BR74" s="1" t="s">
        <v>183</v>
      </c>
      <c r="BT74" s="1" t="s">
        <v>184</v>
      </c>
      <c r="BU74" s="18">
        <v>434.49999999999864</v>
      </c>
      <c r="BV74" s="1" t="s">
        <v>185</v>
      </c>
      <c r="BX74" s="18"/>
      <c r="BY74" s="1" t="s">
        <v>187</v>
      </c>
      <c r="BZ74" s="18"/>
      <c r="CA74" s="1" t="s">
        <v>183</v>
      </c>
      <c r="CB74" s="18"/>
      <c r="CC74" s="1" t="s">
        <v>184</v>
      </c>
      <c r="CD74" s="18">
        <v>436</v>
      </c>
      <c r="CE74" s="1" t="s">
        <v>185</v>
      </c>
      <c r="CG74" s="18"/>
      <c r="CH74" s="1" t="s">
        <v>187</v>
      </c>
      <c r="CI74" s="18"/>
      <c r="CJ74" s="1" t="s">
        <v>183</v>
      </c>
      <c r="CK74" s="18"/>
      <c r="CL74" s="1" t="s">
        <v>184</v>
      </c>
      <c r="CM74" s="18">
        <v>175.89999999999873</v>
      </c>
      <c r="CN74" s="1" t="s">
        <v>185</v>
      </c>
      <c r="CP74" s="18"/>
      <c r="CQ74" s="1" t="s">
        <v>187</v>
      </c>
      <c r="CR74" s="18"/>
      <c r="CS74" s="1" t="s">
        <v>183</v>
      </c>
      <c r="CT74" s="18"/>
      <c r="CU74" s="1" t="s">
        <v>184</v>
      </c>
      <c r="CV74" s="18">
        <v>338.19999999999982</v>
      </c>
      <c r="CW74" s="1" t="s">
        <v>185</v>
      </c>
      <c r="CY74" s="18"/>
      <c r="CZ74" s="1" t="s">
        <v>187</v>
      </c>
      <c r="DA74" s="18"/>
      <c r="DB74" s="1" t="s">
        <v>183</v>
      </c>
      <c r="DC74" s="18"/>
      <c r="DD74" s="1" t="s">
        <v>184</v>
      </c>
      <c r="DE74" s="18">
        <v>403.09999999999945</v>
      </c>
      <c r="DF74" s="1" t="s">
        <v>185</v>
      </c>
      <c r="DH74" s="18"/>
      <c r="DI74" s="1" t="s">
        <v>187</v>
      </c>
      <c r="DJ74" s="18"/>
      <c r="DK74" s="1" t="s">
        <v>183</v>
      </c>
      <c r="DL74" s="18"/>
      <c r="DM74" s="1" t="s">
        <v>184</v>
      </c>
      <c r="DN74" s="18">
        <v>427</v>
      </c>
      <c r="DO74" s="1" t="s">
        <v>185</v>
      </c>
      <c r="DQ74" s="18"/>
      <c r="DR74" s="1" t="s">
        <v>187</v>
      </c>
      <c r="DS74" s="18"/>
      <c r="DT74" s="1" t="s">
        <v>183</v>
      </c>
      <c r="DU74" s="18"/>
      <c r="DV74" s="1" t="s">
        <v>184</v>
      </c>
      <c r="DW74" s="18">
        <v>451.70000000000073</v>
      </c>
      <c r="DX74" s="1" t="s">
        <v>185</v>
      </c>
      <c r="DZ74" s="18"/>
      <c r="EA74" s="1" t="s">
        <v>187</v>
      </c>
      <c r="EB74" s="18"/>
      <c r="EC74" s="1" t="s">
        <v>183</v>
      </c>
      <c r="ED74" s="18"/>
      <c r="EE74" s="1" t="s">
        <v>184</v>
      </c>
      <c r="EF74" s="18"/>
      <c r="EG74" s="1" t="s">
        <v>185</v>
      </c>
      <c r="EI74" s="18"/>
      <c r="EJ74" s="1" t="s">
        <v>187</v>
      </c>
      <c r="EK74" s="18"/>
      <c r="EL74" s="1" t="s">
        <v>183</v>
      </c>
      <c r="EM74" s="18"/>
      <c r="EN74" s="1" t="s">
        <v>184</v>
      </c>
      <c r="EO74" s="18"/>
      <c r="EP74" s="1" t="s">
        <v>185</v>
      </c>
      <c r="ER74" s="18"/>
      <c r="ES74" s="1" t="s">
        <v>187</v>
      </c>
      <c r="ET74" s="18"/>
      <c r="EU74" s="1" t="s">
        <v>183</v>
      </c>
      <c r="EV74" s="18"/>
      <c r="EW74" s="1" t="s">
        <v>184</v>
      </c>
      <c r="EX74" s="18"/>
      <c r="EY74" s="1" t="s">
        <v>185</v>
      </c>
      <c r="FA74" s="18"/>
      <c r="FB74" s="9"/>
      <c r="FC74" s="18"/>
      <c r="FD74" s="9"/>
      <c r="FF74" s="9"/>
      <c r="FH74" s="9"/>
      <c r="FJ74" s="18"/>
      <c r="FK74" s="9"/>
      <c r="FM74" s="9"/>
      <c r="FO74" s="9"/>
      <c r="FQ74" s="9"/>
      <c r="FS74" s="18"/>
      <c r="FT74" s="9"/>
      <c r="FU74" s="18"/>
      <c r="FV74" s="9"/>
      <c r="FX74" s="9"/>
      <c r="FZ74" s="9"/>
      <c r="GB74" s="18"/>
      <c r="GC74" s="9"/>
      <c r="GD74" s="18"/>
      <c r="GE74" s="9"/>
      <c r="GG74" s="9"/>
      <c r="GI74" s="9"/>
      <c r="GK74" s="18"/>
      <c r="GL74" s="9"/>
      <c r="GN74" s="9"/>
      <c r="GP74" s="9"/>
      <c r="GR74" s="9"/>
      <c r="GT74" s="18"/>
      <c r="GU74" s="9"/>
      <c r="GV74" s="18"/>
      <c r="GW74" s="9"/>
      <c r="GX74" s="18"/>
      <c r="GY74" s="9"/>
      <c r="GZ74" s="18"/>
      <c r="HA74" s="9"/>
      <c r="HD74" s="9"/>
      <c r="HF74" s="9"/>
      <c r="HH74" s="9"/>
      <c r="HJ74" s="9"/>
      <c r="HM74" s="9"/>
      <c r="HO74" s="9"/>
      <c r="HQ74" s="9"/>
      <c r="HS74" s="9"/>
      <c r="HV74" s="9"/>
      <c r="HX74" s="9"/>
      <c r="HZ74" s="9"/>
      <c r="IB74" s="9"/>
      <c r="IE74" s="9"/>
      <c r="IG74" s="9"/>
      <c r="II74" s="9"/>
      <c r="IK74" s="9"/>
      <c r="IN74" s="9"/>
      <c r="IP74" s="9"/>
      <c r="IR74" s="9"/>
      <c r="IT74" s="9"/>
      <c r="IW74" s="9"/>
      <c r="IY74" s="9"/>
      <c r="JA74" s="9"/>
      <c r="JC74" s="9"/>
      <c r="JF74" s="9"/>
      <c r="JH74" s="9"/>
      <c r="JJ74" s="9"/>
      <c r="JL74" s="9"/>
      <c r="JO74" s="9"/>
      <c r="JQ74" s="9"/>
      <c r="JS74" s="9"/>
      <c r="JU74" s="9"/>
      <c r="JX74" s="9"/>
      <c r="JZ74" s="9"/>
      <c r="KB74" s="9"/>
      <c r="KD74" s="9"/>
      <c r="KG74" s="9"/>
      <c r="KI74" s="9"/>
      <c r="KK74" s="9"/>
      <c r="KM74" s="9"/>
      <c r="KP74" s="9"/>
      <c r="KR74" s="9"/>
      <c r="KT74" s="9"/>
      <c r="KV74" s="9"/>
      <c r="KY74" s="9"/>
      <c r="LA74" s="9"/>
      <c r="LC74" s="9"/>
      <c r="LE74" s="9"/>
      <c r="LH74" s="9"/>
      <c r="LJ74" s="9"/>
      <c r="LL74" s="9"/>
      <c r="LN74" s="9"/>
      <c r="LQ74" s="9"/>
      <c r="LS74" s="9"/>
      <c r="LU74" s="9"/>
      <c r="LW74" s="9"/>
      <c r="LZ74" s="9"/>
      <c r="MB74" s="9"/>
      <c r="MD74" s="9"/>
      <c r="MF74" s="9"/>
      <c r="MI74" s="9"/>
      <c r="MK74" s="9"/>
      <c r="MM74" s="9"/>
      <c r="MO74" s="9"/>
      <c r="MR74" s="9"/>
      <c r="MT74" s="9"/>
      <c r="MV74" s="9"/>
      <c r="MX74" s="9"/>
      <c r="NA74" s="9"/>
      <c r="NC74" s="9"/>
      <c r="NE74" s="9"/>
      <c r="NG74" s="9"/>
      <c r="NH74" s="43"/>
    </row>
    <row r="75" spans="1:372" ht="18">
      <c r="A75" s="403">
        <v>2022</v>
      </c>
      <c r="B75" s="49">
        <f>SUM(D75:AAP75)</f>
        <v>4896.899999999996</v>
      </c>
      <c r="D75"/>
      <c r="E75" s="9">
        <f>D74*0.25</f>
        <v>0</v>
      </c>
      <c r="F75" s="18"/>
      <c r="G75" s="9">
        <f>F74*0.5</f>
        <v>0</v>
      </c>
      <c r="I75" s="9">
        <f>H74*0.75</f>
        <v>0</v>
      </c>
      <c r="K75" s="9">
        <f>J74*1</f>
        <v>0</v>
      </c>
      <c r="N75" s="9">
        <f>M74*0.25</f>
        <v>0</v>
      </c>
      <c r="P75" s="9">
        <f>O74*0.5</f>
        <v>0</v>
      </c>
      <c r="R75" s="9">
        <f>Q74*0.75</f>
        <v>0</v>
      </c>
      <c r="T75" s="9">
        <f>S74*1</f>
        <v>0</v>
      </c>
      <c r="V75" s="18"/>
      <c r="W75" s="9">
        <f>V74*0.25</f>
        <v>0</v>
      </c>
      <c r="X75" s="18"/>
      <c r="Y75" s="9">
        <f>X74*0.5</f>
        <v>0</v>
      </c>
      <c r="Z75" s="18"/>
      <c r="AA75" s="9">
        <f>Z74*0.75</f>
        <v>0</v>
      </c>
      <c r="AC75" s="9">
        <f>AB74*1</f>
        <v>412.89999999999986</v>
      </c>
      <c r="AF75" s="9">
        <f>AE74*0.25</f>
        <v>0</v>
      </c>
      <c r="AH75" s="9">
        <f>AG74*0.5</f>
        <v>0</v>
      </c>
      <c r="AI75" s="21"/>
      <c r="AJ75" s="9">
        <f>AI74*0.75</f>
        <v>0</v>
      </c>
      <c r="AL75" s="9">
        <f>AK74*1</f>
        <v>210.09999999999991</v>
      </c>
      <c r="AN75" s="18"/>
      <c r="AO75" s="9">
        <f>AN74*0.25</f>
        <v>0</v>
      </c>
      <c r="AP75" s="18"/>
      <c r="AQ75" s="9">
        <f>AP74*0.5</f>
        <v>0</v>
      </c>
      <c r="AR75" s="18"/>
      <c r="AS75" s="9">
        <f>AR74*0.75</f>
        <v>0</v>
      </c>
      <c r="AT75" s="18"/>
      <c r="AU75" s="9">
        <f>AT74*1</f>
        <v>271.5</v>
      </c>
      <c r="AX75" s="9">
        <f>AW74*0.25</f>
        <v>0</v>
      </c>
      <c r="AZ75" s="9">
        <f>AY74*0.5</f>
        <v>0</v>
      </c>
      <c r="BA75" s="21"/>
      <c r="BB75" s="9">
        <f>BA74*0.75</f>
        <v>0</v>
      </c>
      <c r="BC75"/>
      <c r="BD75" s="9">
        <f>BC74*1</f>
        <v>583.29999999999973</v>
      </c>
      <c r="BG75" s="9">
        <f>BF74*0.25</f>
        <v>0</v>
      </c>
      <c r="BI75" s="9">
        <f>BH74*0.5</f>
        <v>0</v>
      </c>
      <c r="BJ75" s="21"/>
      <c r="BK75" s="9">
        <f>BJ74*0.75</f>
        <v>0</v>
      </c>
      <c r="BM75" s="9">
        <f>BL74*1</f>
        <v>752.69999999999845</v>
      </c>
      <c r="BP75" s="9">
        <f>BO74*0.25</f>
        <v>0</v>
      </c>
      <c r="BR75" s="9">
        <f>BQ74*0.5</f>
        <v>0</v>
      </c>
      <c r="BT75" s="9">
        <f>BS74*0.75</f>
        <v>0</v>
      </c>
      <c r="BV75" s="9">
        <f>BU74*1</f>
        <v>434.49999999999864</v>
      </c>
      <c r="BY75" s="9">
        <f>BX74*0.25</f>
        <v>0</v>
      </c>
      <c r="CA75" s="9">
        <f>BZ74*0.5</f>
        <v>0</v>
      </c>
      <c r="CC75" s="9">
        <f>CB74*0.75</f>
        <v>0</v>
      </c>
      <c r="CE75" s="9">
        <f t="shared" ref="CE75" si="132">CD74*1</f>
        <v>436</v>
      </c>
      <c r="CH75" s="9">
        <f>CG74*0.25</f>
        <v>0</v>
      </c>
      <c r="CJ75" s="9">
        <f>CI74*0.5</f>
        <v>0</v>
      </c>
      <c r="CL75" s="9">
        <f>CK74*0.75</f>
        <v>0</v>
      </c>
      <c r="CN75" s="9">
        <f t="shared" ref="CN75" si="133">CM74*1</f>
        <v>175.89999999999873</v>
      </c>
      <c r="CQ75" s="9">
        <f>CP74*0.25</f>
        <v>0</v>
      </c>
      <c r="CS75" s="9">
        <f>CR74*0.5</f>
        <v>0</v>
      </c>
      <c r="CU75" s="9">
        <f>CT74*0.75</f>
        <v>0</v>
      </c>
      <c r="CW75" s="9">
        <f t="shared" ref="CW75" si="134">CV74*1</f>
        <v>338.19999999999982</v>
      </c>
      <c r="CZ75" s="9">
        <f>CY74*0.25</f>
        <v>0</v>
      </c>
      <c r="DB75" s="9">
        <f>DA74*0.5</f>
        <v>0</v>
      </c>
      <c r="DD75" s="9">
        <f>DC74*0.75</f>
        <v>0</v>
      </c>
      <c r="DF75" s="9">
        <f t="shared" ref="DF75" si="135">DE74*1</f>
        <v>403.09999999999945</v>
      </c>
      <c r="DI75" s="9">
        <f>DH74*0.25</f>
        <v>0</v>
      </c>
      <c r="DK75" s="9">
        <f>DJ74*0.5</f>
        <v>0</v>
      </c>
      <c r="DM75" s="9">
        <f>DL74*0.75</f>
        <v>0</v>
      </c>
      <c r="DO75" s="9">
        <f t="shared" ref="DO75" si="136">DN74*1</f>
        <v>427</v>
      </c>
      <c r="DR75" s="9">
        <f>DQ74*0.25</f>
        <v>0</v>
      </c>
      <c r="DT75" s="9">
        <f>DS74*0.5</f>
        <v>0</v>
      </c>
      <c r="DV75" s="9">
        <f>DU74*0.75</f>
        <v>0</v>
      </c>
      <c r="DX75" s="9">
        <f t="shared" ref="DX75" si="137">DW74*1</f>
        <v>451.70000000000073</v>
      </c>
      <c r="EA75" s="9">
        <f>DZ74*0.25</f>
        <v>0</v>
      </c>
      <c r="EC75" s="9">
        <f>EB74*0.5</f>
        <v>0</v>
      </c>
      <c r="EE75" s="9">
        <f>ED74*0.75</f>
        <v>0</v>
      </c>
      <c r="EG75" s="9">
        <f>EF74*1</f>
        <v>0</v>
      </c>
      <c r="EJ75" s="9">
        <f>EI74*0.25</f>
        <v>0</v>
      </c>
      <c r="EL75" s="9">
        <f>EK74*0.5</f>
        <v>0</v>
      </c>
      <c r="EN75" s="9">
        <f>EM74*0.75</f>
        <v>0</v>
      </c>
      <c r="EP75" s="9">
        <f>EO74*1</f>
        <v>0</v>
      </c>
      <c r="ES75" s="9">
        <f>ER74*0.25</f>
        <v>0</v>
      </c>
      <c r="EU75" s="9">
        <f>ET74*0.5</f>
        <v>0</v>
      </c>
      <c r="EW75" s="9">
        <f>EV74*0.75</f>
        <v>0</v>
      </c>
      <c r="EY75" s="9">
        <f>EX74*1</f>
        <v>0</v>
      </c>
      <c r="FA75" s="18"/>
      <c r="FB75" s="9"/>
      <c r="FC75" s="18"/>
      <c r="FD75" s="9"/>
      <c r="FF75" s="9"/>
      <c r="FH75" s="9"/>
      <c r="FJ75" s="18"/>
      <c r="FK75" s="9"/>
      <c r="FM75" s="9"/>
      <c r="FO75" s="9"/>
      <c r="FQ75" s="9"/>
      <c r="FS75" s="18"/>
      <c r="FT75" s="9"/>
      <c r="FU75" s="18"/>
      <c r="FV75" s="9"/>
      <c r="FX75" s="9"/>
      <c r="FZ75" s="9"/>
      <c r="GB75" s="18"/>
      <c r="GC75" s="9"/>
      <c r="GD75" s="18"/>
      <c r="GE75" s="9"/>
      <c r="GG75" s="9"/>
      <c r="GI75" s="9"/>
      <c r="GK75" s="18"/>
      <c r="GL75" s="9"/>
      <c r="GN75" s="9"/>
      <c r="GP75" s="9"/>
      <c r="GR75" s="9"/>
      <c r="GT75" s="18"/>
      <c r="GU75" s="9"/>
      <c r="GV75" s="18"/>
      <c r="GW75" s="9"/>
      <c r="GX75" s="18"/>
      <c r="GY75" s="9"/>
      <c r="GZ75" s="18"/>
      <c r="HA75" s="9"/>
      <c r="HD75" s="9"/>
      <c r="HF75" s="9"/>
      <c r="HH75" s="9"/>
      <c r="HJ75" s="9"/>
      <c r="HM75" s="9"/>
      <c r="HO75" s="9"/>
      <c r="HQ75" s="9"/>
      <c r="HS75" s="9"/>
      <c r="HV75" s="9"/>
      <c r="HX75" s="9"/>
      <c r="HZ75" s="9"/>
      <c r="IB75" s="9"/>
      <c r="IE75" s="9"/>
      <c r="IG75" s="9"/>
      <c r="II75" s="9"/>
      <c r="IK75" s="9"/>
      <c r="IN75" s="9"/>
      <c r="IP75" s="9"/>
      <c r="IR75" s="9"/>
      <c r="IT75" s="9"/>
      <c r="IW75" s="9"/>
      <c r="IY75" s="9"/>
      <c r="JA75" s="9"/>
      <c r="JC75" s="9"/>
      <c r="JF75" s="9"/>
      <c r="JH75" s="9"/>
      <c r="JJ75" s="9"/>
      <c r="JL75" s="9"/>
      <c r="JO75" s="9"/>
      <c r="JQ75" s="9"/>
      <c r="JS75" s="9"/>
      <c r="JU75" s="9"/>
      <c r="JX75" s="9"/>
      <c r="JZ75" s="9"/>
      <c r="KB75" s="9"/>
      <c r="KD75" s="9"/>
      <c r="KG75" s="9"/>
      <c r="KI75" s="9"/>
      <c r="KK75" s="9"/>
      <c r="KM75" s="9"/>
      <c r="KP75" s="9"/>
      <c r="KR75" s="9"/>
      <c r="KT75" s="9"/>
      <c r="KV75" s="9"/>
      <c r="KY75" s="9"/>
      <c r="LA75" s="9"/>
      <c r="LC75" s="9"/>
      <c r="LE75" s="9"/>
      <c r="LH75" s="9"/>
      <c r="LJ75" s="9"/>
      <c r="LL75" s="9"/>
      <c r="LN75" s="9"/>
      <c r="LQ75" s="9"/>
      <c r="LS75" s="9"/>
      <c r="LU75" s="9"/>
      <c r="LW75" s="9"/>
      <c r="LZ75" s="9"/>
      <c r="MB75" s="9"/>
      <c r="MD75" s="9"/>
      <c r="MF75" s="9"/>
      <c r="MI75" s="9"/>
      <c r="MK75" s="9"/>
      <c r="MM75" s="9"/>
      <c r="MO75" s="9"/>
      <c r="MR75" s="9"/>
      <c r="MT75" s="9"/>
      <c r="MV75" s="9"/>
      <c r="MX75" s="9"/>
      <c r="NA75" s="9"/>
      <c r="NC75" s="9"/>
      <c r="NE75" s="9"/>
      <c r="NG75" s="9"/>
      <c r="NH75" s="43"/>
    </row>
    <row r="76" spans="1:372" s="40" customFormat="1" ht="15.75">
      <c r="B76" s="206"/>
      <c r="C76" s="205"/>
      <c r="E76" s="61"/>
      <c r="F76" s="149"/>
      <c r="G76" s="61"/>
      <c r="I76" s="61"/>
      <c r="L76" s="205"/>
      <c r="N76" s="61"/>
      <c r="P76" s="61"/>
      <c r="R76" s="61"/>
      <c r="U76" s="205"/>
      <c r="V76" s="149"/>
      <c r="W76" s="61"/>
      <c r="X76" s="149"/>
      <c r="Y76" s="61"/>
      <c r="Z76" s="149"/>
      <c r="AC76" s="38"/>
      <c r="AD76" s="205"/>
      <c r="AE76" s="149"/>
      <c r="AF76" s="237"/>
      <c r="AG76" s="149"/>
      <c r="AL76" s="38"/>
      <c r="AM76" s="205"/>
      <c r="AN76" s="149"/>
      <c r="AO76" s="237"/>
      <c r="AP76" s="149"/>
      <c r="AU76" s="38"/>
      <c r="AV76" s="205"/>
      <c r="AW76" s="149"/>
      <c r="AX76" s="237"/>
      <c r="AY76" s="149"/>
      <c r="BD76" s="38"/>
      <c r="BE76" s="205"/>
      <c r="BF76" s="149"/>
      <c r="BG76" s="237"/>
      <c r="BH76" s="149"/>
      <c r="BM76" s="38"/>
      <c r="BN76" s="205"/>
      <c r="BP76" s="237"/>
      <c r="BV76" s="38"/>
      <c r="BW76" s="205"/>
      <c r="BY76" s="237"/>
      <c r="CE76" s="38"/>
      <c r="CF76" s="205"/>
      <c r="CG76" s="149"/>
      <c r="CH76" s="237"/>
      <c r="CI76" s="149"/>
      <c r="CN76" s="38"/>
      <c r="CO76" s="205"/>
      <c r="CP76" s="149"/>
      <c r="CQ76" s="237"/>
      <c r="CR76" s="149"/>
      <c r="CW76" s="38"/>
      <c r="CX76" s="205"/>
      <c r="CY76" s="149"/>
      <c r="CZ76" s="237"/>
      <c r="DF76" s="38"/>
      <c r="DG76" s="205"/>
      <c r="DI76" s="237"/>
      <c r="DO76" s="38"/>
      <c r="DP76" s="205"/>
      <c r="DQ76" s="149"/>
      <c r="DR76" s="237"/>
      <c r="DX76" s="38"/>
      <c r="DY76" s="205"/>
      <c r="DZ76" s="149"/>
      <c r="EA76" s="237"/>
      <c r="EB76" s="149"/>
      <c r="EG76" s="38"/>
      <c r="EH76" s="205"/>
      <c r="EI76" s="149"/>
      <c r="EJ76" s="237"/>
      <c r="EK76" s="149"/>
      <c r="EP76" s="38"/>
      <c r="EQ76" s="205"/>
      <c r="ER76" s="149"/>
      <c r="ES76" s="237"/>
      <c r="ET76" s="149"/>
      <c r="EY76" s="38"/>
      <c r="EZ76" s="205"/>
      <c r="FA76" s="149"/>
      <c r="FB76" s="237"/>
      <c r="FC76" s="149"/>
      <c r="FH76" s="38"/>
      <c r="FI76" s="205"/>
      <c r="FJ76" s="149"/>
      <c r="FK76" s="237"/>
      <c r="FQ76" s="38"/>
      <c r="FR76" s="205"/>
      <c r="FS76" s="149"/>
      <c r="FT76" s="237"/>
      <c r="FU76" s="149"/>
      <c r="FZ76" s="38"/>
      <c r="GA76" s="205"/>
      <c r="GB76" s="149"/>
      <c r="GC76" s="237"/>
      <c r="GD76" s="149"/>
      <c r="GI76" s="38"/>
      <c r="GJ76" s="205"/>
      <c r="GK76" s="149"/>
      <c r="GL76" s="237"/>
      <c r="GR76" s="38"/>
      <c r="GS76" s="205"/>
      <c r="GT76" s="149"/>
      <c r="GU76" s="237"/>
      <c r="GV76" s="149"/>
      <c r="GX76" s="149"/>
      <c r="GZ76" s="149"/>
      <c r="HB76" s="205"/>
      <c r="HD76" s="237"/>
      <c r="HJ76" s="38"/>
      <c r="HK76" s="205"/>
      <c r="HM76" s="237"/>
      <c r="HS76" s="38"/>
      <c r="HT76" s="205"/>
      <c r="HV76" s="237"/>
      <c r="IB76" s="38"/>
      <c r="IC76" s="205"/>
      <c r="IE76" s="237"/>
      <c r="IL76" s="205"/>
      <c r="IN76" s="237"/>
      <c r="IT76" s="38"/>
      <c r="IU76" s="205"/>
      <c r="IW76" s="237"/>
      <c r="JC76" s="38"/>
      <c r="JD76" s="205"/>
      <c r="JF76" s="237"/>
      <c r="JL76" s="38"/>
      <c r="JM76" s="205"/>
      <c r="JO76" s="237"/>
      <c r="JV76" s="205"/>
      <c r="JX76" s="237"/>
      <c r="KD76" s="38"/>
      <c r="KE76" s="205"/>
      <c r="KG76" s="237"/>
      <c r="KM76" s="38"/>
      <c r="KN76" s="205"/>
      <c r="KP76" s="237"/>
      <c r="KW76" s="205"/>
      <c r="KY76" s="237"/>
      <c r="LF76" s="205"/>
      <c r="LH76" s="237"/>
      <c r="LN76" s="38"/>
      <c r="LO76" s="205"/>
      <c r="LQ76" s="237"/>
      <c r="LW76" s="38"/>
      <c r="LX76" s="205"/>
      <c r="LZ76" s="237"/>
      <c r="MG76" s="205"/>
      <c r="MI76" s="237"/>
      <c r="MO76" s="38"/>
      <c r="MP76" s="205"/>
      <c r="MR76" s="237"/>
      <c r="MX76" s="38"/>
      <c r="MY76" s="205"/>
      <c r="NA76" s="237"/>
      <c r="NG76" s="38"/>
      <c r="NH76" s="205"/>
    </row>
    <row r="77" spans="1:372" ht="15">
      <c r="A77" s="89" t="s">
        <v>1836</v>
      </c>
      <c r="D77"/>
      <c r="E77" s="1" t="s">
        <v>187</v>
      </c>
      <c r="F77" s="400">
        <v>301.60000000000002</v>
      </c>
      <c r="G77" s="1" t="s">
        <v>183</v>
      </c>
      <c r="H77" s="115"/>
      <c r="I77" s="1" t="s">
        <v>184</v>
      </c>
      <c r="J77" s="115"/>
      <c r="K77" s="1" t="s">
        <v>185</v>
      </c>
      <c r="N77" s="1" t="s">
        <v>187</v>
      </c>
      <c r="O77" s="18">
        <v>147.49999999999994</v>
      </c>
      <c r="P77" s="1" t="s">
        <v>183</v>
      </c>
      <c r="Q77" s="18"/>
      <c r="R77" s="1" t="s">
        <v>184</v>
      </c>
      <c r="S77" s="18"/>
      <c r="T77" s="1" t="s">
        <v>185</v>
      </c>
      <c r="W77" s="1" t="s">
        <v>187</v>
      </c>
      <c r="X77" s="18">
        <v>504.89999999999986</v>
      </c>
      <c r="Y77" s="1" t="s">
        <v>183</v>
      </c>
      <c r="Z77" s="18">
        <v>602.89999999999986</v>
      </c>
      <c r="AA77" s="1" t="s">
        <v>184</v>
      </c>
      <c r="AB77" s="18">
        <v>558.65000000000055</v>
      </c>
      <c r="AC77" s="1" t="s">
        <v>185</v>
      </c>
      <c r="AF77" s="1" t="s">
        <v>187</v>
      </c>
      <c r="AG77" s="18">
        <v>97.500000000000227</v>
      </c>
      <c r="AH77" s="1" t="s">
        <v>183</v>
      </c>
      <c r="AI77" s="18">
        <v>199.0999999999998</v>
      </c>
      <c r="AJ77" s="1" t="s">
        <v>184</v>
      </c>
      <c r="AK77" s="18">
        <v>324.20000000000073</v>
      </c>
      <c r="AL77" s="1" t="s">
        <v>185</v>
      </c>
      <c r="AO77" s="1" t="s">
        <v>187</v>
      </c>
      <c r="AP77" s="18">
        <v>153.09999999999991</v>
      </c>
      <c r="AQ77" s="1" t="s">
        <v>183</v>
      </c>
      <c r="AR77" s="1">
        <v>672.49999999999955</v>
      </c>
      <c r="AS77" s="1" t="s">
        <v>184</v>
      </c>
      <c r="AT77" s="18">
        <v>410.20000000000073</v>
      </c>
      <c r="AU77" s="1" t="s">
        <v>185</v>
      </c>
      <c r="AX77" s="1" t="s">
        <v>187</v>
      </c>
      <c r="AY77" s="18">
        <v>238.70000000000027</v>
      </c>
      <c r="AZ77" s="1" t="s">
        <v>183</v>
      </c>
      <c r="BA77" s="18">
        <v>917.30000000000064</v>
      </c>
      <c r="BB77" s="1" t="s">
        <v>184</v>
      </c>
      <c r="BC77" s="18">
        <v>822.10000000000082</v>
      </c>
      <c r="BD77" s="1" t="s">
        <v>185</v>
      </c>
      <c r="BG77" s="1" t="s">
        <v>187</v>
      </c>
      <c r="BH77" s="18">
        <v>730.39999999999964</v>
      </c>
      <c r="BI77" s="1" t="s">
        <v>183</v>
      </c>
      <c r="BJ77" s="18">
        <v>1075.4000000000005</v>
      </c>
      <c r="BK77" s="1" t="s">
        <v>184</v>
      </c>
      <c r="BL77" s="18">
        <v>780.5</v>
      </c>
      <c r="BM77" s="1" t="s">
        <v>185</v>
      </c>
      <c r="BP77" s="1" t="s">
        <v>187</v>
      </c>
      <c r="BQ77" s="18">
        <v>209.49999999999909</v>
      </c>
      <c r="BR77" s="1" t="s">
        <v>183</v>
      </c>
      <c r="BS77" s="18">
        <v>450.69999999999982</v>
      </c>
      <c r="BT77" s="1" t="s">
        <v>184</v>
      </c>
      <c r="BU77" s="18">
        <v>353.84999999999854</v>
      </c>
      <c r="BV77" s="1" t="s">
        <v>185</v>
      </c>
      <c r="BY77" s="1" t="s">
        <v>187</v>
      </c>
      <c r="BZ77" s="401">
        <v>164.99999999999818</v>
      </c>
      <c r="CA77" s="1" t="s">
        <v>183</v>
      </c>
      <c r="CB77" s="18">
        <v>374.5</v>
      </c>
      <c r="CC77" s="1" t="s">
        <v>184</v>
      </c>
      <c r="CD77" s="18">
        <v>364.09999999999854</v>
      </c>
      <c r="CE77" s="1" t="s">
        <v>185</v>
      </c>
      <c r="CH77" s="1" t="s">
        <v>187</v>
      </c>
      <c r="CJ77" s="1" t="s">
        <v>183</v>
      </c>
      <c r="CK77" s="18">
        <v>113.69999999999982</v>
      </c>
      <c r="CL77" s="1" t="s">
        <v>184</v>
      </c>
      <c r="CM77" s="18">
        <v>551.89999999999782</v>
      </c>
      <c r="CN77" s="1" t="s">
        <v>185</v>
      </c>
      <c r="CQ77" s="1" t="s">
        <v>187</v>
      </c>
      <c r="CS77" s="1" t="s">
        <v>183</v>
      </c>
      <c r="CT77" s="18">
        <v>170.39999999999964</v>
      </c>
      <c r="CU77" s="1" t="s">
        <v>184</v>
      </c>
      <c r="CV77" s="18">
        <v>171.49999999999818</v>
      </c>
      <c r="CW77" s="1" t="s">
        <v>185</v>
      </c>
      <c r="CZ77" s="1" t="s">
        <v>187</v>
      </c>
      <c r="DA77" s="18">
        <v>110.49999999999818</v>
      </c>
      <c r="DB77" s="1" t="s">
        <v>183</v>
      </c>
      <c r="DC77" s="18">
        <v>169.20000000000073</v>
      </c>
      <c r="DD77" s="1" t="s">
        <v>184</v>
      </c>
      <c r="DE77" s="18">
        <v>270.19999999999891</v>
      </c>
      <c r="DF77" s="1" t="s">
        <v>185</v>
      </c>
      <c r="DI77" s="1" t="s">
        <v>187</v>
      </c>
      <c r="DK77" s="1" t="s">
        <v>183</v>
      </c>
      <c r="DL77" s="18">
        <v>15.299999999998363</v>
      </c>
      <c r="DM77" s="1" t="s">
        <v>184</v>
      </c>
      <c r="DN77" s="18">
        <v>192.34999999999854</v>
      </c>
      <c r="DO77" s="1" t="s">
        <v>185</v>
      </c>
      <c r="DR77" s="1" t="s">
        <v>187</v>
      </c>
      <c r="DS77" s="18">
        <v>1.3999999999978172</v>
      </c>
      <c r="DT77" s="1" t="s">
        <v>183</v>
      </c>
      <c r="DU77" s="18">
        <v>327.09999999999854</v>
      </c>
      <c r="DV77" s="1" t="s">
        <v>184</v>
      </c>
      <c r="DW77" s="18">
        <v>214.85000000000036</v>
      </c>
      <c r="DX77" s="1" t="s">
        <v>185</v>
      </c>
      <c r="EA77" s="1" t="s">
        <v>187</v>
      </c>
      <c r="EC77" s="1" t="s">
        <v>183</v>
      </c>
      <c r="ED77" s="18">
        <v>823.79999999999745</v>
      </c>
      <c r="EE77" s="1" t="s">
        <v>184</v>
      </c>
      <c r="EF77" s="18"/>
      <c r="EG77" s="1" t="s">
        <v>185</v>
      </c>
      <c r="EJ77" s="1" t="s">
        <v>187</v>
      </c>
      <c r="EL77" s="1" t="s">
        <v>183</v>
      </c>
      <c r="EM77" s="18">
        <v>181.79999999999927</v>
      </c>
      <c r="EN77" s="1" t="s">
        <v>184</v>
      </c>
      <c r="EO77" s="18"/>
      <c r="EP77" s="1" t="s">
        <v>185</v>
      </c>
      <c r="ES77" s="1" t="s">
        <v>187</v>
      </c>
      <c r="EU77" s="1" t="s">
        <v>183</v>
      </c>
      <c r="EV77" s="18">
        <v>461.79999999999836</v>
      </c>
      <c r="EW77" s="1" t="s">
        <v>184</v>
      </c>
      <c r="EX77" s="18"/>
      <c r="EY77" s="1" t="s">
        <v>185</v>
      </c>
      <c r="FB77" s="1" t="s">
        <v>187</v>
      </c>
      <c r="FC77" s="401">
        <v>233.09999999999854</v>
      </c>
      <c r="FD77" s="1" t="s">
        <v>183</v>
      </c>
      <c r="FE77" s="18">
        <v>499.89999999999782</v>
      </c>
      <c r="FF77" s="1" t="s">
        <v>184</v>
      </c>
      <c r="FG77" s="18"/>
      <c r="FH77" s="1" t="s">
        <v>185</v>
      </c>
      <c r="FK77" s="1" t="s">
        <v>187</v>
      </c>
      <c r="FL77" s="18">
        <v>512.59999999999854</v>
      </c>
      <c r="FM77" s="1" t="s">
        <v>183</v>
      </c>
      <c r="FN77" s="18">
        <v>545.59999999999854</v>
      </c>
      <c r="FO77" s="1" t="s">
        <v>184</v>
      </c>
      <c r="FP77" s="18"/>
      <c r="FQ77" s="1" t="s">
        <v>185</v>
      </c>
      <c r="FT77" s="1" t="s">
        <v>187</v>
      </c>
      <c r="FV77" s="1" t="s">
        <v>183</v>
      </c>
      <c r="FW77" s="18">
        <v>554.79999999999927</v>
      </c>
      <c r="FX77" s="1" t="s">
        <v>184</v>
      </c>
      <c r="FY77" s="18"/>
      <c r="FZ77" s="1" t="s">
        <v>185</v>
      </c>
      <c r="GC77" s="1" t="s">
        <v>187</v>
      </c>
      <c r="GE77" s="1" t="s">
        <v>183</v>
      </c>
      <c r="GF77" s="18">
        <v>143.99999999999272</v>
      </c>
      <c r="GG77" s="1" t="s">
        <v>184</v>
      </c>
      <c r="GH77" s="18"/>
      <c r="GI77" s="1" t="s">
        <v>185</v>
      </c>
      <c r="GL77" s="1" t="s">
        <v>187</v>
      </c>
      <c r="GM77" s="18">
        <v>2156.2000000000007</v>
      </c>
      <c r="GN77" s="1" t="s">
        <v>183</v>
      </c>
      <c r="GO77" s="18">
        <v>2476.6499999999996</v>
      </c>
      <c r="GP77" s="1" t="s">
        <v>184</v>
      </c>
      <c r="GQ77" s="18"/>
      <c r="GR77" s="1" t="s">
        <v>185</v>
      </c>
      <c r="GU77" s="1" t="s">
        <v>187</v>
      </c>
      <c r="GW77" s="1" t="s">
        <v>183</v>
      </c>
      <c r="GY77" s="1" t="s">
        <v>184</v>
      </c>
      <c r="HA77" s="1" t="s">
        <v>185</v>
      </c>
      <c r="HD77" s="1" t="s">
        <v>187</v>
      </c>
      <c r="HE77" s="18">
        <v>576.40000000000055</v>
      </c>
      <c r="HF77" s="1" t="s">
        <v>183</v>
      </c>
      <c r="HG77" s="18">
        <v>518.899999999996</v>
      </c>
      <c r="HH77" s="1" t="s">
        <v>184</v>
      </c>
      <c r="HI77" s="18"/>
      <c r="HJ77" s="1" t="s">
        <v>185</v>
      </c>
      <c r="HM77" s="1" t="s">
        <v>187</v>
      </c>
      <c r="HO77" s="1" t="s">
        <v>183</v>
      </c>
      <c r="HP77" s="18">
        <v>558.39999999999236</v>
      </c>
      <c r="HQ77" s="1" t="s">
        <v>184</v>
      </c>
      <c r="HR77" s="18"/>
      <c r="HS77" s="1" t="s">
        <v>185</v>
      </c>
      <c r="HV77" s="1" t="s">
        <v>187</v>
      </c>
      <c r="HW77" s="18">
        <v>3617.1000000000004</v>
      </c>
      <c r="HX77" s="1" t="s">
        <v>183</v>
      </c>
      <c r="HY77" s="18">
        <v>2825.2999999998319</v>
      </c>
      <c r="HZ77" s="1" t="s">
        <v>184</v>
      </c>
      <c r="IA77" s="18"/>
      <c r="IB77" s="1" t="s">
        <v>185</v>
      </c>
      <c r="IE77" s="1" t="s">
        <v>187</v>
      </c>
      <c r="IG77" s="1" t="s">
        <v>183</v>
      </c>
      <c r="II77" s="1" t="s">
        <v>184</v>
      </c>
      <c r="IK77" s="1" t="s">
        <v>185</v>
      </c>
      <c r="IN77" s="1" t="s">
        <v>187</v>
      </c>
      <c r="IP77" s="1" t="s">
        <v>183</v>
      </c>
      <c r="IQ77" s="18">
        <v>163.49999999999636</v>
      </c>
      <c r="IR77" s="1" t="s">
        <v>184</v>
      </c>
      <c r="IS77" s="18"/>
      <c r="IT77" s="1" t="s">
        <v>185</v>
      </c>
      <c r="IW77" s="1" t="s">
        <v>187</v>
      </c>
      <c r="IX77" s="18">
        <v>644.39999999999873</v>
      </c>
      <c r="IY77" s="1" t="s">
        <v>183</v>
      </c>
      <c r="IZ77" s="18">
        <v>176.69999999999709</v>
      </c>
      <c r="JA77" s="1" t="s">
        <v>184</v>
      </c>
      <c r="JB77" s="18"/>
      <c r="JC77" s="1" t="s">
        <v>185</v>
      </c>
      <c r="JF77" s="1" t="s">
        <v>187</v>
      </c>
      <c r="JG77" s="401">
        <v>46.099999999998545</v>
      </c>
      <c r="JH77" s="1" t="s">
        <v>183</v>
      </c>
      <c r="JI77" s="18">
        <v>129.19999999999345</v>
      </c>
      <c r="JJ77" s="1" t="s">
        <v>184</v>
      </c>
      <c r="JK77" s="18"/>
      <c r="JL77" s="1" t="s">
        <v>185</v>
      </c>
      <c r="JO77" s="1" t="s">
        <v>187</v>
      </c>
      <c r="JQ77" s="1" t="s">
        <v>183</v>
      </c>
      <c r="JS77" s="1" t="s">
        <v>184</v>
      </c>
      <c r="JU77" s="1" t="s">
        <v>185</v>
      </c>
      <c r="JX77" s="1" t="s">
        <v>187</v>
      </c>
      <c r="JZ77" s="1" t="s">
        <v>183</v>
      </c>
      <c r="KA77" s="18">
        <v>2255.3999999999851</v>
      </c>
      <c r="KB77" s="1" t="s">
        <v>184</v>
      </c>
      <c r="KC77" s="18">
        <v>3089.3999999999796</v>
      </c>
      <c r="KD77" s="1" t="s">
        <v>185</v>
      </c>
      <c r="KG77" s="1" t="s">
        <v>187</v>
      </c>
      <c r="KH77" s="401">
        <v>0</v>
      </c>
      <c r="KI77" s="1" t="s">
        <v>183</v>
      </c>
      <c r="KJ77" s="18">
        <v>348.59999999999127</v>
      </c>
      <c r="KK77" s="1" t="s">
        <v>184</v>
      </c>
      <c r="KL77" s="18"/>
      <c r="KM77" s="1" t="s">
        <v>185</v>
      </c>
      <c r="KP77" s="1" t="s">
        <v>187</v>
      </c>
      <c r="KR77" s="1" t="s">
        <v>183</v>
      </c>
      <c r="KT77" s="1" t="s">
        <v>184</v>
      </c>
      <c r="KV77" s="1" t="s">
        <v>185</v>
      </c>
      <c r="KY77" s="1" t="s">
        <v>187</v>
      </c>
      <c r="LA77" s="1" t="s">
        <v>183</v>
      </c>
      <c r="LC77" s="1" t="s">
        <v>184</v>
      </c>
      <c r="LE77" s="1" t="s">
        <v>185</v>
      </c>
      <c r="LH77" s="1" t="s">
        <v>187</v>
      </c>
      <c r="LJ77" s="1" t="s">
        <v>183</v>
      </c>
      <c r="LL77" s="1" t="s">
        <v>184</v>
      </c>
      <c r="LM77" s="18"/>
      <c r="LN77" s="1" t="s">
        <v>185</v>
      </c>
      <c r="LQ77" s="1" t="s">
        <v>187</v>
      </c>
      <c r="LR77" s="18">
        <v>242.5</v>
      </c>
      <c r="LS77" s="1" t="s">
        <v>183</v>
      </c>
      <c r="LT77" s="18">
        <v>496.49999999999636</v>
      </c>
      <c r="LU77" s="1" t="s">
        <v>184</v>
      </c>
      <c r="LV77" s="18"/>
      <c r="LW77" s="1" t="s">
        <v>185</v>
      </c>
      <c r="LZ77" s="1" t="s">
        <v>187</v>
      </c>
      <c r="MB77" s="1" t="s">
        <v>183</v>
      </c>
      <c r="MD77" s="1" t="s">
        <v>184</v>
      </c>
      <c r="MF77" s="1" t="s">
        <v>185</v>
      </c>
      <c r="MI77" s="1" t="s">
        <v>187</v>
      </c>
      <c r="MK77" s="1" t="s">
        <v>183</v>
      </c>
      <c r="ML77" s="18">
        <v>610.19999999999709</v>
      </c>
      <c r="MM77" s="1" t="s">
        <v>184</v>
      </c>
      <c r="MN77" s="18">
        <v>1008.799999999992</v>
      </c>
      <c r="MO77" s="1" t="s">
        <v>185</v>
      </c>
      <c r="MR77" s="1" t="s">
        <v>187</v>
      </c>
      <c r="MS77" s="18">
        <v>139.99999999999636</v>
      </c>
      <c r="MT77" s="1" t="s">
        <v>183</v>
      </c>
      <c r="MU77">
        <v>297.99999999999272</v>
      </c>
      <c r="MV77" s="1" t="s">
        <v>184</v>
      </c>
      <c r="MX77" s="1" t="s">
        <v>185</v>
      </c>
      <c r="NA77" s="1" t="s">
        <v>187</v>
      </c>
      <c r="NC77" s="1" t="s">
        <v>183</v>
      </c>
      <c r="ND77" s="402">
        <v>1059.1999999999898</v>
      </c>
      <c r="NE77" s="1" t="s">
        <v>184</v>
      </c>
      <c r="NF77" s="402"/>
      <c r="NG77" s="1" t="s">
        <v>185</v>
      </c>
      <c r="NH77" s="43"/>
    </row>
    <row r="78" spans="1:372" ht="18">
      <c r="A78" s="93" t="s">
        <v>3668</v>
      </c>
      <c r="B78" s="49">
        <f>SUM(D78:AAP78)</f>
        <v>29689.112499999763</v>
      </c>
      <c r="D78"/>
      <c r="E78" s="9">
        <f>D77*0.25</f>
        <v>0</v>
      </c>
      <c r="F78" s="18"/>
      <c r="G78" s="9">
        <f>F77*0.5</f>
        <v>150.80000000000001</v>
      </c>
      <c r="I78" s="9">
        <f>H77*0.75</f>
        <v>0</v>
      </c>
      <c r="K78" s="9">
        <f>J77*1</f>
        <v>0</v>
      </c>
      <c r="N78" s="9">
        <f>M77*0.25</f>
        <v>0</v>
      </c>
      <c r="P78" s="9">
        <f>O77*0.5</f>
        <v>73.749999999999972</v>
      </c>
      <c r="R78" s="9">
        <f>Q77*0.75</f>
        <v>0</v>
      </c>
      <c r="T78" s="9">
        <f>S77*1</f>
        <v>0</v>
      </c>
      <c r="W78" s="9">
        <f>V77*0.25</f>
        <v>0</v>
      </c>
      <c r="Y78" s="9">
        <f>X77*0.5</f>
        <v>252.44999999999993</v>
      </c>
      <c r="Z78" s="18"/>
      <c r="AA78" s="9">
        <f>Z77*0.75</f>
        <v>452.1749999999999</v>
      </c>
      <c r="AC78" s="9">
        <f>AB77*1</f>
        <v>558.65000000000055</v>
      </c>
      <c r="AF78" s="9">
        <f>AE77*0.25</f>
        <v>0</v>
      </c>
      <c r="AH78" s="9">
        <f>AG77*0.5</f>
        <v>48.750000000000114</v>
      </c>
      <c r="AJ78" s="9">
        <f>AI77*0.75</f>
        <v>149.32499999999985</v>
      </c>
      <c r="AK78" s="18"/>
      <c r="AL78" s="9">
        <f>AK77*1</f>
        <v>324.20000000000073</v>
      </c>
      <c r="AO78" s="9">
        <f>AN77*0.25</f>
        <v>0</v>
      </c>
      <c r="AQ78" s="9">
        <f>AP77*0.5</f>
        <v>76.549999999999955</v>
      </c>
      <c r="AS78" s="9">
        <f>AR77*0.75</f>
        <v>504.37499999999966</v>
      </c>
      <c r="AU78" s="9">
        <f>AT77*1</f>
        <v>410.20000000000073</v>
      </c>
      <c r="AX78" s="9">
        <f>AW77*0.25</f>
        <v>0</v>
      </c>
      <c r="AY78"/>
      <c r="AZ78" s="9">
        <f>AY77*0.5</f>
        <v>119.35000000000014</v>
      </c>
      <c r="BB78" s="9">
        <f>BA77*0.75</f>
        <v>687.97500000000048</v>
      </c>
      <c r="BD78" s="9">
        <f>BC77*1</f>
        <v>822.10000000000082</v>
      </c>
      <c r="BG78" s="9">
        <f>BF77*0.25</f>
        <v>0</v>
      </c>
      <c r="BI78" s="9">
        <f>BH77*0.5</f>
        <v>365.19999999999982</v>
      </c>
      <c r="BK78" s="9">
        <f>BJ77*0.75</f>
        <v>806.55000000000041</v>
      </c>
      <c r="BM78" s="9">
        <f>BL77*1</f>
        <v>780.5</v>
      </c>
      <c r="BP78" s="9">
        <f>BO77*0.25</f>
        <v>0</v>
      </c>
      <c r="BR78" s="9">
        <f>BQ77*0.5</f>
        <v>104.74999999999955</v>
      </c>
      <c r="BT78" s="9">
        <f>BS77*0.75</f>
        <v>338.02499999999986</v>
      </c>
      <c r="BV78" s="9">
        <f>BU77*1</f>
        <v>353.84999999999854</v>
      </c>
      <c r="BY78" s="9">
        <f>BX77*0.25</f>
        <v>0</v>
      </c>
      <c r="CA78" s="9">
        <f>BZ77*0.5</f>
        <v>82.499999999999091</v>
      </c>
      <c r="CC78" s="9">
        <f>CB77*0.75</f>
        <v>280.875</v>
      </c>
      <c r="CE78" s="9">
        <f t="shared" ref="CE78" si="138">CD77*1</f>
        <v>364.09999999999854</v>
      </c>
      <c r="CH78" s="9">
        <f>CG77*0.25</f>
        <v>0</v>
      </c>
      <c r="CJ78" s="9">
        <f>CI77*0.5</f>
        <v>0</v>
      </c>
      <c r="CL78" s="9">
        <f>CK77*0.75</f>
        <v>85.274999999999864</v>
      </c>
      <c r="CN78" s="9">
        <f t="shared" ref="CN78" si="139">CM77*1</f>
        <v>551.89999999999782</v>
      </c>
      <c r="CQ78" s="9">
        <f>CP77*0.25</f>
        <v>0</v>
      </c>
      <c r="CS78" s="9">
        <f>CR77*0.5</f>
        <v>0</v>
      </c>
      <c r="CU78" s="9">
        <f>CT77*0.75</f>
        <v>127.79999999999973</v>
      </c>
      <c r="CW78" s="9">
        <f t="shared" ref="CW78" si="140">CV77*1</f>
        <v>171.49999999999818</v>
      </c>
      <c r="CZ78" s="9">
        <f>CY77*0.25</f>
        <v>0</v>
      </c>
      <c r="DB78" s="9">
        <f>DA77*0.5</f>
        <v>55.249999999999091</v>
      </c>
      <c r="DD78" s="9">
        <f>DC77*0.75</f>
        <v>126.90000000000055</v>
      </c>
      <c r="DF78" s="9">
        <f t="shared" ref="DF78" si="141">DE77*1</f>
        <v>270.19999999999891</v>
      </c>
      <c r="DI78" s="9">
        <f>DH77*0.25</f>
        <v>0</v>
      </c>
      <c r="DK78" s="9">
        <f>DJ77*0.5</f>
        <v>0</v>
      </c>
      <c r="DM78" s="9">
        <f>DL77*0.75</f>
        <v>11.474999999998772</v>
      </c>
      <c r="DO78" s="9">
        <f t="shared" ref="DO78" si="142">DN77*1</f>
        <v>192.34999999999854</v>
      </c>
      <c r="DR78" s="9">
        <f>DQ77*0.25</f>
        <v>0</v>
      </c>
      <c r="DT78" s="9">
        <f>DS77*0.5</f>
        <v>0.69999999999890861</v>
      </c>
      <c r="DV78" s="9">
        <f>DU77*0.75</f>
        <v>245.32499999999891</v>
      </c>
      <c r="DX78" s="9">
        <f t="shared" ref="DX78" si="143">DW77*1</f>
        <v>214.85000000000036</v>
      </c>
      <c r="EA78" s="9">
        <f>DZ77*0.25</f>
        <v>0</v>
      </c>
      <c r="EC78" s="9">
        <f>EB77*0.5</f>
        <v>0</v>
      </c>
      <c r="EE78" s="9">
        <f>ED77*0.75</f>
        <v>617.84999999999809</v>
      </c>
      <c r="EG78" s="9">
        <f>EF77*1</f>
        <v>0</v>
      </c>
      <c r="EJ78" s="9">
        <f>EI77*0.25</f>
        <v>0</v>
      </c>
      <c r="EL78" s="9">
        <f>EK77*0.5</f>
        <v>0</v>
      </c>
      <c r="EN78" s="9">
        <f>EM77*0.75</f>
        <v>136.34999999999945</v>
      </c>
      <c r="EP78" s="9">
        <f>EO77*1</f>
        <v>0</v>
      </c>
      <c r="ES78" s="9">
        <f>ER77*0.25</f>
        <v>0</v>
      </c>
      <c r="EU78" s="9">
        <f>ET77*0.5</f>
        <v>0</v>
      </c>
      <c r="EW78" s="9">
        <f>EV77*0.75</f>
        <v>346.34999999999877</v>
      </c>
      <c r="EY78" s="9">
        <f>EX77*1</f>
        <v>0</v>
      </c>
      <c r="FB78" s="9">
        <f>FA77*0.25</f>
        <v>0</v>
      </c>
      <c r="FD78" s="9">
        <f>FC77*0.5</f>
        <v>116.54999999999927</v>
      </c>
      <c r="FF78" s="9">
        <f>FE77*0.75</f>
        <v>374.92499999999836</v>
      </c>
      <c r="FH78" s="9">
        <f>FG77*1</f>
        <v>0</v>
      </c>
      <c r="FK78" s="9">
        <f>FJ77*0.25</f>
        <v>0</v>
      </c>
      <c r="FM78" s="9">
        <f>FL77*0.5</f>
        <v>256.29999999999927</v>
      </c>
      <c r="FO78" s="9">
        <f>FN77*0.75</f>
        <v>409.19999999999891</v>
      </c>
      <c r="FQ78" s="9">
        <f>FP77*1</f>
        <v>0</v>
      </c>
      <c r="FT78" s="9">
        <f>FS77*0.25</f>
        <v>0</v>
      </c>
      <c r="FV78" s="9">
        <f>FU77*0.5</f>
        <v>0</v>
      </c>
      <c r="FX78" s="9">
        <f>FW77*0.75</f>
        <v>416.09999999999945</v>
      </c>
      <c r="FZ78" s="9">
        <f>FY77*1</f>
        <v>0</v>
      </c>
      <c r="GC78" s="9">
        <f>GB77*0.25</f>
        <v>0</v>
      </c>
      <c r="GE78" s="9">
        <f>GD77*0.5</f>
        <v>0</v>
      </c>
      <c r="GG78" s="9">
        <f>GF77*0.75</f>
        <v>107.99999999999454</v>
      </c>
      <c r="GI78" s="9">
        <f>GH77*1</f>
        <v>0</v>
      </c>
      <c r="GL78" s="9">
        <f>GK77*0.25</f>
        <v>0</v>
      </c>
      <c r="GN78" s="9">
        <f>GM77*0.5</f>
        <v>1078.1000000000004</v>
      </c>
      <c r="GO78" s="18"/>
      <c r="GP78" s="9">
        <f>GO77*0.75</f>
        <v>1857.4874999999997</v>
      </c>
      <c r="GQ78" s="18"/>
      <c r="GR78" s="9">
        <f>GQ77*1</f>
        <v>0</v>
      </c>
      <c r="GU78" s="9">
        <f>GT77*0.25</f>
        <v>0</v>
      </c>
      <c r="GW78" s="9">
        <f>GV77*0.5</f>
        <v>0</v>
      </c>
      <c r="GY78" s="9">
        <f>GX77*0.75</f>
        <v>0</v>
      </c>
      <c r="HA78" s="9">
        <f>GZ77*1</f>
        <v>0</v>
      </c>
      <c r="HD78" s="9">
        <f>HC77*0.25</f>
        <v>0</v>
      </c>
      <c r="HF78" s="9">
        <f>HE77*0.5</f>
        <v>288.20000000000027</v>
      </c>
      <c r="HH78" s="9">
        <f>HG77*0.75</f>
        <v>389.174999999997</v>
      </c>
      <c r="HJ78" s="9">
        <f>HI77*1</f>
        <v>0</v>
      </c>
      <c r="HM78" s="9">
        <f>HL77*0.25</f>
        <v>0</v>
      </c>
      <c r="HO78" s="9">
        <f>HN77*0.5</f>
        <v>0</v>
      </c>
      <c r="HQ78" s="9">
        <f>HP77*0.75</f>
        <v>418.79999999999427</v>
      </c>
      <c r="HS78" s="9">
        <f>HR77*1</f>
        <v>0</v>
      </c>
      <c r="HV78" s="9">
        <f>HU77*0.25</f>
        <v>0</v>
      </c>
      <c r="HX78" s="9">
        <f>HW77*0.5</f>
        <v>1808.5500000000002</v>
      </c>
      <c r="HZ78" s="9">
        <f>HY77*0.75</f>
        <v>2118.9749999998739</v>
      </c>
      <c r="IB78" s="9">
        <f>IA77*1</f>
        <v>0</v>
      </c>
      <c r="IE78" s="9">
        <f>ID77*0.25</f>
        <v>0</v>
      </c>
      <c r="IG78" s="9">
        <f>IF77*0.5</f>
        <v>0</v>
      </c>
      <c r="II78" s="9">
        <f>IH77*0.75</f>
        <v>0</v>
      </c>
      <c r="IK78" s="9">
        <f>IJ77*1</f>
        <v>0</v>
      </c>
      <c r="IN78" s="9">
        <f>IM77*0.25</f>
        <v>0</v>
      </c>
      <c r="IP78" s="9">
        <f>IO77*0.5</f>
        <v>0</v>
      </c>
      <c r="IR78" s="9">
        <f>IQ77*0.75</f>
        <v>122.62499999999727</v>
      </c>
      <c r="IT78" s="9">
        <f>IS77*1</f>
        <v>0</v>
      </c>
      <c r="IW78" s="9">
        <f>IV77*0.25</f>
        <v>0</v>
      </c>
      <c r="IY78" s="9">
        <f>IX77*0.5</f>
        <v>322.19999999999936</v>
      </c>
      <c r="JA78" s="9">
        <f>IZ77*0.75</f>
        <v>132.52499999999782</v>
      </c>
      <c r="JC78" s="9">
        <f>JB77*1</f>
        <v>0</v>
      </c>
      <c r="JF78" s="9">
        <f>JE77*0.25</f>
        <v>0</v>
      </c>
      <c r="JH78" s="9">
        <f>JG77*0.5</f>
        <v>23.049999999999272</v>
      </c>
      <c r="JJ78" s="9">
        <f>JI77*0.75</f>
        <v>96.899999999995089</v>
      </c>
      <c r="JL78" s="9">
        <f>JK77*1</f>
        <v>0</v>
      </c>
      <c r="JO78" s="9">
        <f>JN77*0.25</f>
        <v>0</v>
      </c>
      <c r="JQ78" s="9">
        <f>JP77*0.5</f>
        <v>0</v>
      </c>
      <c r="JS78" s="9">
        <f>JR77*0.75</f>
        <v>0</v>
      </c>
      <c r="JU78" s="9">
        <f>JT77*1</f>
        <v>0</v>
      </c>
      <c r="JX78" s="9">
        <f>JW77*0.25</f>
        <v>0</v>
      </c>
      <c r="JZ78" s="9">
        <f>JY77*0.5</f>
        <v>0</v>
      </c>
      <c r="KB78" s="9">
        <f>KA77*0.75</f>
        <v>1691.5499999999888</v>
      </c>
      <c r="KD78" s="9">
        <f>KC77*1</f>
        <v>3089.3999999999796</v>
      </c>
      <c r="KG78" s="9">
        <f>KF77*0.25</f>
        <v>0</v>
      </c>
      <c r="KI78" s="9">
        <f>KH77*0.5</f>
        <v>0</v>
      </c>
      <c r="KK78" s="9">
        <f>KJ77*0.75</f>
        <v>261.44999999999345</v>
      </c>
      <c r="KM78" s="9">
        <f>KL77*1</f>
        <v>0</v>
      </c>
      <c r="KP78" s="9">
        <f>KO77*0.25</f>
        <v>0</v>
      </c>
      <c r="KR78" s="9">
        <f>KQ77*0.5</f>
        <v>0</v>
      </c>
      <c r="KT78" s="9">
        <f>KS77*0.75</f>
        <v>0</v>
      </c>
      <c r="KV78" s="9">
        <f>KU77*1</f>
        <v>0</v>
      </c>
      <c r="KY78" s="9">
        <f>KX77*0.25</f>
        <v>0</v>
      </c>
      <c r="LA78" s="9">
        <f>KZ77*0.5</f>
        <v>0</v>
      </c>
      <c r="LC78" s="9">
        <f>LB77*0.75</f>
        <v>0</v>
      </c>
      <c r="LE78" s="9">
        <f>LD77*1</f>
        <v>0</v>
      </c>
      <c r="LH78" s="9">
        <f>LG77*0.25</f>
        <v>0</v>
      </c>
      <c r="LJ78" s="9">
        <f>LI77*0.5</f>
        <v>0</v>
      </c>
      <c r="LL78" s="9">
        <f>LK77*0.75</f>
        <v>0</v>
      </c>
      <c r="LN78" s="9">
        <f>LM77*1</f>
        <v>0</v>
      </c>
      <c r="LQ78" s="9">
        <f>LP77*0.25</f>
        <v>0</v>
      </c>
      <c r="LS78" s="9">
        <f>LR77*0.5</f>
        <v>121.25</v>
      </c>
      <c r="LU78" s="9">
        <f>LT77*0.75</f>
        <v>372.37499999999727</v>
      </c>
      <c r="LW78" s="9">
        <f>LV77*1</f>
        <v>0</v>
      </c>
      <c r="LZ78" s="9">
        <f>LY77*0.25</f>
        <v>0</v>
      </c>
      <c r="MB78" s="9">
        <f>MA77*0.5</f>
        <v>0</v>
      </c>
      <c r="MD78" s="9">
        <f>MC77*0.75</f>
        <v>0</v>
      </c>
      <c r="MF78" s="9">
        <f>ME77*1</f>
        <v>0</v>
      </c>
      <c r="MI78" s="9">
        <f>MH77*0.25</f>
        <v>0</v>
      </c>
      <c r="MK78" s="9">
        <f>MJ77*0.5</f>
        <v>0</v>
      </c>
      <c r="MM78" s="9">
        <f>ML77*0.75</f>
        <v>457.64999999999782</v>
      </c>
      <c r="MO78" s="9">
        <f>MN77*1</f>
        <v>1008.799999999992</v>
      </c>
      <c r="MR78" s="9">
        <f>MQ77*0.25</f>
        <v>0</v>
      </c>
      <c r="MT78" s="9">
        <f>MS77*0.5</f>
        <v>69.999999999998181</v>
      </c>
      <c r="MV78" s="9">
        <f>MU77*0.75</f>
        <v>223.49999999999454</v>
      </c>
      <c r="MX78" s="9">
        <f>MW77*1</f>
        <v>0</v>
      </c>
      <c r="NA78" s="9">
        <f>MZ77*0.25</f>
        <v>0</v>
      </c>
      <c r="NC78" s="9">
        <f>NB77*0.5</f>
        <v>0</v>
      </c>
      <c r="NE78" s="9">
        <f>ND77*0.75</f>
        <v>794.39999999999236</v>
      </c>
      <c r="NG78" s="9">
        <f>NF77*1</f>
        <v>0</v>
      </c>
      <c r="NH78" s="43"/>
    </row>
    <row r="79" spans="1:372" s="40" customFormat="1" ht="15">
      <c r="A79" s="203"/>
      <c r="B79" s="204"/>
      <c r="C79" s="205"/>
      <c r="E79" s="237"/>
      <c r="F79" s="149"/>
      <c r="L79" s="205"/>
      <c r="N79" s="237"/>
      <c r="U79" s="205"/>
      <c r="W79" s="237"/>
      <c r="Z79" s="149"/>
      <c r="AC79" s="38"/>
      <c r="AD79" s="205"/>
      <c r="AF79" s="237"/>
      <c r="AL79" s="38"/>
      <c r="AM79" s="205"/>
      <c r="AO79" s="237"/>
      <c r="AU79" s="38"/>
      <c r="AV79" s="205"/>
      <c r="AX79" s="237"/>
      <c r="BD79" s="38"/>
      <c r="BE79" s="205"/>
      <c r="BG79" s="237"/>
      <c r="BM79" s="38"/>
      <c r="BN79" s="205"/>
      <c r="BP79" s="237"/>
      <c r="BV79" s="38"/>
      <c r="BW79" s="205"/>
      <c r="BY79" s="237"/>
      <c r="CE79" s="38"/>
      <c r="CF79" s="205"/>
      <c r="CH79" s="237"/>
      <c r="CN79" s="38"/>
      <c r="CO79" s="205"/>
      <c r="CQ79" s="237"/>
      <c r="CW79" s="38"/>
      <c r="CX79" s="205"/>
      <c r="CZ79" s="237"/>
      <c r="DF79" s="38"/>
      <c r="DG79" s="205"/>
      <c r="DI79" s="237"/>
      <c r="DO79" s="38"/>
      <c r="DP79" s="205"/>
      <c r="DR79" s="237"/>
      <c r="DX79" s="38"/>
      <c r="DY79" s="205"/>
      <c r="EA79" s="237"/>
      <c r="EG79" s="38"/>
      <c r="EH79" s="205"/>
      <c r="EJ79" s="237"/>
      <c r="EP79" s="38"/>
      <c r="EQ79" s="205"/>
      <c r="ES79" s="237"/>
      <c r="EY79" s="38"/>
      <c r="EZ79" s="205"/>
      <c r="FB79" s="237"/>
      <c r="FH79" s="38"/>
      <c r="FI79" s="205"/>
      <c r="FK79" s="237"/>
      <c r="FQ79" s="38"/>
      <c r="FR79" s="205"/>
      <c r="FT79" s="237"/>
      <c r="FZ79" s="38"/>
      <c r="GA79" s="205"/>
      <c r="GC79" s="237"/>
      <c r="GI79" s="38"/>
      <c r="GJ79" s="205"/>
      <c r="GL79" s="237"/>
      <c r="GO79" s="18"/>
      <c r="GQ79" s="18"/>
      <c r="GR79" s="38"/>
      <c r="GS79" s="205"/>
      <c r="GU79" s="237"/>
      <c r="HB79" s="205"/>
      <c r="HD79" s="237"/>
      <c r="HJ79" s="38"/>
      <c r="HK79" s="205"/>
      <c r="HM79" s="237"/>
      <c r="HS79" s="38"/>
      <c r="HT79" s="205"/>
      <c r="HV79" s="237"/>
      <c r="IB79" s="38"/>
      <c r="IC79" s="205"/>
      <c r="IE79" s="237"/>
      <c r="IL79" s="205"/>
      <c r="IN79" s="237"/>
      <c r="IT79" s="38"/>
      <c r="IU79" s="205"/>
      <c r="IW79" s="237"/>
      <c r="JC79" s="38"/>
      <c r="JD79" s="205"/>
      <c r="JF79" s="237"/>
      <c r="JL79" s="38"/>
      <c r="JM79" s="205"/>
      <c r="JO79" s="237"/>
      <c r="JV79" s="205"/>
      <c r="JX79" s="237"/>
      <c r="KD79" s="38"/>
      <c r="KE79" s="205"/>
      <c r="KG79" s="237"/>
      <c r="KM79" s="38"/>
      <c r="KN79" s="205"/>
      <c r="KP79" s="237"/>
      <c r="KW79" s="205"/>
      <c r="KY79" s="237"/>
      <c r="LF79" s="205"/>
      <c r="LH79" s="237"/>
      <c r="LN79" s="38"/>
      <c r="LO79" s="205"/>
      <c r="LQ79" s="237"/>
      <c r="LW79" s="38"/>
      <c r="LX79" s="205"/>
      <c r="LZ79" s="237"/>
      <c r="MG79" s="205"/>
      <c r="MI79" s="237"/>
      <c r="MO79" s="38"/>
      <c r="MP79" s="205"/>
      <c r="MR79" s="237"/>
      <c r="MX79" s="38"/>
      <c r="MY79" s="205"/>
      <c r="NA79" s="237"/>
      <c r="NG79" s="38"/>
      <c r="NH79" s="205"/>
    </row>
    <row r="80" spans="1:372" ht="18">
      <c r="A80" s="42" t="s">
        <v>799</v>
      </c>
      <c r="B80" s="49"/>
      <c r="D80">
        <v>226.8</v>
      </c>
      <c r="E80" s="1" t="s">
        <v>187</v>
      </c>
      <c r="F80" s="400">
        <v>137.5</v>
      </c>
      <c r="G80" s="1" t="s">
        <v>183</v>
      </c>
      <c r="H80" s="115"/>
      <c r="I80" s="1" t="s">
        <v>184</v>
      </c>
      <c r="J80" s="115"/>
      <c r="K80" s="1" t="s">
        <v>185</v>
      </c>
      <c r="M80">
        <v>0</v>
      </c>
      <c r="N80" s="1" t="s">
        <v>187</v>
      </c>
      <c r="O80" s="18">
        <v>71.099999999999994</v>
      </c>
      <c r="P80" s="1" t="s">
        <v>183</v>
      </c>
      <c r="Q80" s="18"/>
      <c r="R80" s="1" t="s">
        <v>184</v>
      </c>
      <c r="S80" s="18"/>
      <c r="T80" s="1" t="s">
        <v>185</v>
      </c>
      <c r="V80" s="18">
        <v>467.99999999999989</v>
      </c>
      <c r="W80" s="1" t="s">
        <v>187</v>
      </c>
      <c r="X80" s="18">
        <v>441.5</v>
      </c>
      <c r="Y80" s="1" t="s">
        <v>183</v>
      </c>
      <c r="Z80" s="18">
        <v>740.69999999999993</v>
      </c>
      <c r="AA80" s="1" t="s">
        <v>184</v>
      </c>
      <c r="AB80" s="18">
        <v>284.20000000000005</v>
      </c>
      <c r="AC80" s="1" t="s">
        <v>185</v>
      </c>
      <c r="AE80" s="18">
        <v>205</v>
      </c>
      <c r="AF80" s="1" t="s">
        <v>187</v>
      </c>
      <c r="AG80" s="18">
        <v>98</v>
      </c>
      <c r="AH80" s="1" t="s">
        <v>183</v>
      </c>
      <c r="AI80" s="18">
        <v>377.19999999999982</v>
      </c>
      <c r="AJ80" s="1" t="s">
        <v>184</v>
      </c>
      <c r="AK80" s="18">
        <v>331.09999999999991</v>
      </c>
      <c r="AL80" s="1" t="s">
        <v>185</v>
      </c>
      <c r="AN80" s="18">
        <v>386.5</v>
      </c>
      <c r="AO80" s="1" t="s">
        <v>187</v>
      </c>
      <c r="AP80" s="18">
        <v>245.09999999999945</v>
      </c>
      <c r="AQ80" s="1" t="s">
        <v>183</v>
      </c>
      <c r="AR80" s="1">
        <v>136.39999999999941</v>
      </c>
      <c r="AS80" s="1" t="s">
        <v>184</v>
      </c>
      <c r="AT80" s="18">
        <v>144</v>
      </c>
      <c r="AU80" s="1" t="s">
        <v>185</v>
      </c>
      <c r="AW80" s="18">
        <v>621.50000000000091</v>
      </c>
      <c r="AX80" s="1" t="s">
        <v>187</v>
      </c>
      <c r="AY80" s="18">
        <v>565.10000000000014</v>
      </c>
      <c r="AZ80" s="1" t="s">
        <v>183</v>
      </c>
      <c r="BA80" s="18">
        <v>354</v>
      </c>
      <c r="BB80" s="1" t="s">
        <v>184</v>
      </c>
      <c r="BC80" s="18">
        <v>617.94999999999959</v>
      </c>
      <c r="BD80" s="1" t="s">
        <v>185</v>
      </c>
      <c r="BF80" s="18">
        <v>810.00000000000091</v>
      </c>
      <c r="BG80" s="1" t="s">
        <v>187</v>
      </c>
      <c r="BH80" s="18">
        <v>285.60000000000127</v>
      </c>
      <c r="BI80" s="1" t="s">
        <v>183</v>
      </c>
      <c r="BJ80" s="18">
        <v>639.29999999999995</v>
      </c>
      <c r="BK80" s="1" t="s">
        <v>184</v>
      </c>
      <c r="BL80" s="18">
        <v>743.19999999999936</v>
      </c>
      <c r="BM80" s="1" t="s">
        <v>185</v>
      </c>
      <c r="BO80" s="18">
        <v>400.50000000000136</v>
      </c>
      <c r="BP80" s="1" t="s">
        <v>187</v>
      </c>
      <c r="BQ80" s="18">
        <v>362.59999999999991</v>
      </c>
      <c r="BR80" s="1" t="s">
        <v>183</v>
      </c>
      <c r="BS80" s="18">
        <v>138.60000000000036</v>
      </c>
      <c r="BT80" s="1" t="s">
        <v>184</v>
      </c>
      <c r="BU80" s="18">
        <v>386.34999999999945</v>
      </c>
      <c r="BV80" s="1" t="s">
        <v>185</v>
      </c>
      <c r="BX80">
        <v>285</v>
      </c>
      <c r="BY80" s="1" t="s">
        <v>187</v>
      </c>
      <c r="BZ80" s="401">
        <v>103.70000000000073</v>
      </c>
      <c r="CA80" s="1" t="s">
        <v>183</v>
      </c>
      <c r="CB80" s="18">
        <v>209.5</v>
      </c>
      <c r="CC80" s="1" t="s">
        <v>184</v>
      </c>
      <c r="CD80" s="18">
        <v>167.99999999999955</v>
      </c>
      <c r="CE80" s="1" t="s">
        <v>185</v>
      </c>
      <c r="CG80" s="18">
        <v>896.70000000000073</v>
      </c>
      <c r="CH80" s="1" t="s">
        <v>187</v>
      </c>
      <c r="CI80" s="18"/>
      <c r="CJ80" s="1" t="s">
        <v>183</v>
      </c>
      <c r="CK80" s="18">
        <v>448.49999999999955</v>
      </c>
      <c r="CL80" s="1" t="s">
        <v>184</v>
      </c>
      <c r="CM80" s="18">
        <v>250.20000000000073</v>
      </c>
      <c r="CN80" s="1" t="s">
        <v>185</v>
      </c>
      <c r="CP80" s="18">
        <v>302.10000000000036</v>
      </c>
      <c r="CQ80" s="1" t="s">
        <v>187</v>
      </c>
      <c r="CR80" s="18"/>
      <c r="CS80" s="1" t="s">
        <v>183</v>
      </c>
      <c r="CT80" s="18">
        <v>48.900000000000091</v>
      </c>
      <c r="CU80" s="1" t="s">
        <v>184</v>
      </c>
      <c r="CV80" s="18">
        <v>535.59999999999945</v>
      </c>
      <c r="CW80" s="1" t="s">
        <v>185</v>
      </c>
      <c r="CY80" s="18">
        <v>128.5</v>
      </c>
      <c r="CZ80" s="1" t="s">
        <v>187</v>
      </c>
      <c r="DA80" s="18">
        <v>204.30000000000109</v>
      </c>
      <c r="DB80" s="1" t="s">
        <v>183</v>
      </c>
      <c r="DC80" s="18">
        <v>300.69999999999982</v>
      </c>
      <c r="DD80" s="1" t="s">
        <v>184</v>
      </c>
      <c r="DE80" s="18">
        <v>306.55000000000018</v>
      </c>
      <c r="DF80" s="1" t="s">
        <v>185</v>
      </c>
      <c r="DH80" s="18">
        <v>190</v>
      </c>
      <c r="DI80" s="1" t="s">
        <v>187</v>
      </c>
      <c r="DJ80" s="18"/>
      <c r="DK80" s="1" t="s">
        <v>183</v>
      </c>
      <c r="DL80" s="18">
        <v>84.299999999999727</v>
      </c>
      <c r="DM80" s="1" t="s">
        <v>184</v>
      </c>
      <c r="DN80" s="18">
        <v>225.60000000000036</v>
      </c>
      <c r="DO80" s="1" t="s">
        <v>185</v>
      </c>
      <c r="DQ80" s="401">
        <v>235.09999999999945</v>
      </c>
      <c r="DR80" s="1" t="s">
        <v>187</v>
      </c>
      <c r="DS80" s="18">
        <v>117.39999999999964</v>
      </c>
      <c r="DT80" s="1" t="s">
        <v>183</v>
      </c>
      <c r="DU80" s="18">
        <v>133.40000000000009</v>
      </c>
      <c r="DV80" s="1" t="s">
        <v>184</v>
      </c>
      <c r="DW80" s="18">
        <v>183.30000000000109</v>
      </c>
      <c r="DX80" s="1" t="s">
        <v>185</v>
      </c>
      <c r="DZ80" s="18">
        <v>504.60000000000127</v>
      </c>
      <c r="EA80" s="1" t="s">
        <v>187</v>
      </c>
      <c r="EB80" s="18"/>
      <c r="EC80" s="1" t="s">
        <v>183</v>
      </c>
      <c r="ED80" s="18">
        <v>701.30000000000109</v>
      </c>
      <c r="EE80" s="1" t="s">
        <v>184</v>
      </c>
      <c r="EF80" s="18"/>
      <c r="EG80" s="1" t="s">
        <v>185</v>
      </c>
      <c r="EI80" s="401">
        <v>112.60000000000036</v>
      </c>
      <c r="EJ80" s="1" t="s">
        <v>187</v>
      </c>
      <c r="EK80" s="401"/>
      <c r="EL80" s="1" t="s">
        <v>183</v>
      </c>
      <c r="EM80" s="18">
        <v>43.700000000000728</v>
      </c>
      <c r="EN80" s="1" t="s">
        <v>184</v>
      </c>
      <c r="EO80" s="18"/>
      <c r="EP80" s="1" t="s">
        <v>185</v>
      </c>
      <c r="ER80" s="18">
        <v>276.29999999999927</v>
      </c>
      <c r="ES80" s="1" t="s">
        <v>187</v>
      </c>
      <c r="ET80" s="18"/>
      <c r="EU80" s="1" t="s">
        <v>183</v>
      </c>
      <c r="EV80" s="18">
        <v>46.500000000000909</v>
      </c>
      <c r="EW80" s="1" t="s">
        <v>184</v>
      </c>
      <c r="EX80" s="18"/>
      <c r="EY80" s="1" t="s">
        <v>185</v>
      </c>
      <c r="FA80" s="401">
        <v>167.99999999999909</v>
      </c>
      <c r="FB80" s="1" t="s">
        <v>187</v>
      </c>
      <c r="FC80" s="401">
        <v>187.79999999999927</v>
      </c>
      <c r="FD80" s="1" t="s">
        <v>183</v>
      </c>
      <c r="FE80" s="18">
        <v>184.40000000000055</v>
      </c>
      <c r="FF80" s="1" t="s">
        <v>184</v>
      </c>
      <c r="FG80" s="18"/>
      <c r="FH80" s="1" t="s">
        <v>185</v>
      </c>
      <c r="FJ80" s="401">
        <v>253.39999999999964</v>
      </c>
      <c r="FK80" s="1" t="s">
        <v>187</v>
      </c>
      <c r="FL80" s="18">
        <v>424.59999999999854</v>
      </c>
      <c r="FM80" s="1" t="s">
        <v>183</v>
      </c>
      <c r="FN80" s="18">
        <v>261.30000000000018</v>
      </c>
      <c r="FO80" s="1" t="s">
        <v>184</v>
      </c>
      <c r="FP80" s="18"/>
      <c r="FQ80" s="1" t="s">
        <v>185</v>
      </c>
      <c r="FS80" s="401">
        <v>412.60000000000036</v>
      </c>
      <c r="FT80" s="1" t="s">
        <v>187</v>
      </c>
      <c r="FU80" s="401"/>
      <c r="FV80" s="1" t="s">
        <v>183</v>
      </c>
      <c r="FW80" s="18">
        <v>97.800000000000182</v>
      </c>
      <c r="FX80" s="1" t="s">
        <v>184</v>
      </c>
      <c r="FY80" s="18"/>
      <c r="FZ80" s="1" t="s">
        <v>185</v>
      </c>
      <c r="GB80" s="18">
        <v>15.600000000000364</v>
      </c>
      <c r="GC80" s="1" t="s">
        <v>187</v>
      </c>
      <c r="GD80" s="18"/>
      <c r="GE80" s="1" t="s">
        <v>183</v>
      </c>
      <c r="GF80" s="18">
        <v>0</v>
      </c>
      <c r="GG80" s="1" t="s">
        <v>184</v>
      </c>
      <c r="GH80" s="18"/>
      <c r="GI80" s="1" t="s">
        <v>185</v>
      </c>
      <c r="GK80" s="401">
        <v>2643.0000000000036</v>
      </c>
      <c r="GL80" s="1" t="s">
        <v>187</v>
      </c>
      <c r="GM80" s="18">
        <v>942.19999999999891</v>
      </c>
      <c r="GN80" s="1" t="s">
        <v>183</v>
      </c>
      <c r="GO80" s="18">
        <v>1842.4999999999973</v>
      </c>
      <c r="GP80" s="1" t="s">
        <v>184</v>
      </c>
      <c r="GQ80" s="18"/>
      <c r="GR80" s="1" t="s">
        <v>185</v>
      </c>
      <c r="GT80" s="401">
        <v>438.80000000000291</v>
      </c>
      <c r="GU80" s="1" t="s">
        <v>187</v>
      </c>
      <c r="GV80" s="401"/>
      <c r="GW80" s="1" t="s">
        <v>183</v>
      </c>
      <c r="GX80" s="401"/>
      <c r="GY80" s="1" t="s">
        <v>184</v>
      </c>
      <c r="GZ80" s="401"/>
      <c r="HA80" s="1" t="s">
        <v>185</v>
      </c>
      <c r="HC80" s="18">
        <v>386.50000000000364</v>
      </c>
      <c r="HD80" s="1" t="s">
        <v>187</v>
      </c>
      <c r="HE80" s="18">
        <v>876.00000000000136</v>
      </c>
      <c r="HF80" s="1" t="s">
        <v>183</v>
      </c>
      <c r="HG80" s="18">
        <v>105.09999999999673</v>
      </c>
      <c r="HH80" s="1" t="s">
        <v>184</v>
      </c>
      <c r="HI80" s="18"/>
      <c r="HJ80" s="1" t="s">
        <v>185</v>
      </c>
      <c r="HL80" s="401">
        <v>823.60000000000218</v>
      </c>
      <c r="HM80" s="1" t="s">
        <v>187</v>
      </c>
      <c r="HN80" s="401"/>
      <c r="HO80" s="1" t="s">
        <v>183</v>
      </c>
      <c r="HP80" s="18">
        <v>346.89999999999782</v>
      </c>
      <c r="HQ80" s="1" t="s">
        <v>184</v>
      </c>
      <c r="HR80" s="18"/>
      <c r="HS80" s="1" t="s">
        <v>185</v>
      </c>
      <c r="HU80" s="401">
        <v>3400.8999999999996</v>
      </c>
      <c r="HV80" s="1" t="s">
        <v>187</v>
      </c>
      <c r="HW80" s="18">
        <v>3074.7</v>
      </c>
      <c r="HX80" s="1" t="s">
        <v>183</v>
      </c>
      <c r="HY80" s="18">
        <v>1916.3000000000147</v>
      </c>
      <c r="HZ80" s="1" t="s">
        <v>184</v>
      </c>
      <c r="IA80" s="18"/>
      <c r="IB80" s="1" t="s">
        <v>185</v>
      </c>
      <c r="ID80" s="401">
        <v>150</v>
      </c>
      <c r="IE80" s="1" t="s">
        <v>187</v>
      </c>
      <c r="IF80" s="401"/>
      <c r="IG80" s="1" t="s">
        <v>183</v>
      </c>
      <c r="IH80" s="401"/>
      <c r="II80" s="1" t="s">
        <v>184</v>
      </c>
      <c r="IJ80" s="401"/>
      <c r="IK80" s="1" t="s">
        <v>185</v>
      </c>
      <c r="IM80" s="18">
        <v>184</v>
      </c>
      <c r="IN80" s="1" t="s">
        <v>187</v>
      </c>
      <c r="IO80" s="18"/>
      <c r="IP80" s="1" t="s">
        <v>183</v>
      </c>
      <c r="IQ80" s="18">
        <v>25.299999999997453</v>
      </c>
      <c r="IR80" s="1" t="s">
        <v>184</v>
      </c>
      <c r="IS80" s="18"/>
      <c r="IT80" s="1" t="s">
        <v>185</v>
      </c>
      <c r="IV80" s="401">
        <v>212.60000000000218</v>
      </c>
      <c r="IW80" s="1" t="s">
        <v>187</v>
      </c>
      <c r="IX80" s="18">
        <v>374.70000000000073</v>
      </c>
      <c r="IY80" s="1" t="s">
        <v>183</v>
      </c>
      <c r="IZ80" s="18">
        <v>551.99999999999818</v>
      </c>
      <c r="JA80" s="1" t="s">
        <v>184</v>
      </c>
      <c r="JB80" s="18"/>
      <c r="JC80" s="1" t="s">
        <v>185</v>
      </c>
      <c r="JE80" s="401">
        <v>274</v>
      </c>
      <c r="JF80" s="1" t="s">
        <v>187</v>
      </c>
      <c r="JG80" s="401">
        <v>99.799999999997453</v>
      </c>
      <c r="JH80" s="1" t="s">
        <v>183</v>
      </c>
      <c r="JI80" s="18">
        <v>112.39999999999964</v>
      </c>
      <c r="JJ80" s="1" t="s">
        <v>184</v>
      </c>
      <c r="JK80" s="18"/>
      <c r="JL80" s="1" t="s">
        <v>185</v>
      </c>
      <c r="JN80" s="401">
        <v>60.500000000007276</v>
      </c>
      <c r="JO80" s="1" t="s">
        <v>187</v>
      </c>
      <c r="JP80" s="401"/>
      <c r="JQ80" s="1" t="s">
        <v>183</v>
      </c>
      <c r="JR80" s="401"/>
      <c r="JS80" s="1" t="s">
        <v>184</v>
      </c>
      <c r="JT80" s="401"/>
      <c r="JU80" s="1" t="s">
        <v>185</v>
      </c>
      <c r="JX80" s="1" t="s">
        <v>187</v>
      </c>
      <c r="JY80" s="18">
        <v>2966.1000000000131</v>
      </c>
      <c r="JZ80" s="1" t="s">
        <v>183</v>
      </c>
      <c r="KA80" s="18">
        <v>2637.8999999999887</v>
      </c>
      <c r="KB80" s="1" t="s">
        <v>184</v>
      </c>
      <c r="KC80" s="18">
        <v>2280.1999999999916</v>
      </c>
      <c r="KD80" s="1" t="s">
        <v>185</v>
      </c>
      <c r="KF80" s="18">
        <v>253.80000000000655</v>
      </c>
      <c r="KG80" s="1" t="s">
        <v>187</v>
      </c>
      <c r="KH80" s="401">
        <v>180.00000000000091</v>
      </c>
      <c r="KI80" s="1" t="s">
        <v>183</v>
      </c>
      <c r="KJ80" s="18">
        <v>79.000000000001819</v>
      </c>
      <c r="KK80" s="1" t="s">
        <v>184</v>
      </c>
      <c r="KL80" s="18"/>
      <c r="KM80" s="1" t="s">
        <v>185</v>
      </c>
      <c r="KO80" s="401">
        <v>319.50000000001091</v>
      </c>
      <c r="KP80" s="1" t="s">
        <v>187</v>
      </c>
      <c r="KQ80" s="401"/>
      <c r="KR80" s="1" t="s">
        <v>183</v>
      </c>
      <c r="KS80" s="401"/>
      <c r="KT80" s="1" t="s">
        <v>184</v>
      </c>
      <c r="KU80" s="401"/>
      <c r="KV80" s="1" t="s">
        <v>185</v>
      </c>
      <c r="KX80" s="18">
        <v>289.00000000001455</v>
      </c>
      <c r="KY80" s="1" t="s">
        <v>187</v>
      </c>
      <c r="KZ80" s="18"/>
      <c r="LA80" s="1" t="s">
        <v>183</v>
      </c>
      <c r="LB80" s="18"/>
      <c r="LC80" s="1" t="s">
        <v>184</v>
      </c>
      <c r="LD80" s="18"/>
      <c r="LE80" s="1" t="s">
        <v>185</v>
      </c>
      <c r="LG80" s="232">
        <v>199.59999999999945</v>
      </c>
      <c r="LH80" s="1" t="s">
        <v>187</v>
      </c>
      <c r="LI80" s="232"/>
      <c r="LJ80" s="1" t="s">
        <v>183</v>
      </c>
      <c r="LK80" s="232"/>
      <c r="LL80" s="1" t="s">
        <v>184</v>
      </c>
      <c r="LM80" s="18"/>
      <c r="LN80" s="1" t="s">
        <v>185</v>
      </c>
      <c r="LP80" s="18">
        <v>367.200000000008</v>
      </c>
      <c r="LQ80" s="1" t="s">
        <v>187</v>
      </c>
      <c r="LR80" s="18">
        <v>94.300000000001091</v>
      </c>
      <c r="LS80" s="1" t="s">
        <v>183</v>
      </c>
      <c r="LT80" s="18">
        <v>380.09999999999854</v>
      </c>
      <c r="LU80" s="1" t="s">
        <v>184</v>
      </c>
      <c r="LV80" s="18"/>
      <c r="LW80" s="1" t="s">
        <v>185</v>
      </c>
      <c r="LY80" s="18">
        <v>339.60000000000946</v>
      </c>
      <c r="LZ80" s="1" t="s">
        <v>187</v>
      </c>
      <c r="MA80" s="18"/>
      <c r="MB80" s="1" t="s">
        <v>183</v>
      </c>
      <c r="MC80" s="18"/>
      <c r="MD80" s="1" t="s">
        <v>184</v>
      </c>
      <c r="ME80" s="18"/>
      <c r="MF80" s="1" t="s">
        <v>185</v>
      </c>
      <c r="MI80" s="1" t="s">
        <v>187</v>
      </c>
      <c r="MJ80" s="74">
        <v>612.90000000001965</v>
      </c>
      <c r="MK80" s="1" t="s">
        <v>183</v>
      </c>
      <c r="ML80" s="18">
        <v>558.29999999999745</v>
      </c>
      <c r="MM80" s="1" t="s">
        <v>184</v>
      </c>
      <c r="MN80" s="18">
        <v>491.39999999999782</v>
      </c>
      <c r="MO80" s="1" t="s">
        <v>185</v>
      </c>
      <c r="MQ80">
        <v>282.00000000000364</v>
      </c>
      <c r="MR80" s="1" t="s">
        <v>187</v>
      </c>
      <c r="MS80" s="18">
        <v>267.99999999999636</v>
      </c>
      <c r="MT80" s="1" t="s">
        <v>183</v>
      </c>
      <c r="MU80">
        <v>211.99999999999636</v>
      </c>
      <c r="MV80" s="1" t="s">
        <v>184</v>
      </c>
      <c r="MX80" s="1" t="s">
        <v>185</v>
      </c>
      <c r="NA80" s="1" t="s">
        <v>187</v>
      </c>
      <c r="NC80" s="1" t="s">
        <v>183</v>
      </c>
      <c r="ND80" s="402">
        <v>1104.2000000000007</v>
      </c>
      <c r="NE80" s="1" t="s">
        <v>184</v>
      </c>
      <c r="NF80" s="402"/>
      <c r="NG80" s="1" t="s">
        <v>185</v>
      </c>
      <c r="NH80" s="43"/>
    </row>
    <row r="81" spans="1:372" ht="18">
      <c r="A81" s="93" t="s">
        <v>3671</v>
      </c>
      <c r="B81" s="49">
        <f>SUM(D81:AAP81)</f>
        <v>28808.875000000018</v>
      </c>
      <c r="D81"/>
      <c r="E81" s="9">
        <f>D80*0.25</f>
        <v>56.7</v>
      </c>
      <c r="F81" s="18"/>
      <c r="G81" s="9">
        <f>F80*0.5</f>
        <v>68.75</v>
      </c>
      <c r="I81" s="9">
        <f>H80*0.75</f>
        <v>0</v>
      </c>
      <c r="K81" s="9">
        <f>J80*1</f>
        <v>0</v>
      </c>
      <c r="N81" s="9">
        <f>M80*0.25</f>
        <v>0</v>
      </c>
      <c r="P81" s="9">
        <f>O80*0.5</f>
        <v>35.549999999999997</v>
      </c>
      <c r="R81" s="9">
        <f>Q80*0.75</f>
        <v>0</v>
      </c>
      <c r="T81" s="9">
        <f>S80*1</f>
        <v>0</v>
      </c>
      <c r="V81" s="18"/>
      <c r="W81" s="9">
        <f>V80*0.25</f>
        <v>116.99999999999997</v>
      </c>
      <c r="Y81" s="9">
        <f>X80*0.5</f>
        <v>220.75</v>
      </c>
      <c r="Z81" s="18"/>
      <c r="AA81" s="9">
        <f>Z80*0.75</f>
        <v>555.52499999999998</v>
      </c>
      <c r="AC81" s="9">
        <f>AB80*1</f>
        <v>284.20000000000005</v>
      </c>
      <c r="AE81" s="18"/>
      <c r="AF81" s="9">
        <f>AE80*0.25</f>
        <v>51.25</v>
      </c>
      <c r="AH81" s="9">
        <f>AG80*0.5</f>
        <v>49</v>
      </c>
      <c r="AJ81" s="9">
        <f>AI80*0.75</f>
        <v>282.89999999999986</v>
      </c>
      <c r="AL81" s="9">
        <f>AK80*1</f>
        <v>331.09999999999991</v>
      </c>
      <c r="AN81" s="18"/>
      <c r="AO81" s="9">
        <f>AN80*0.25</f>
        <v>96.625</v>
      </c>
      <c r="AQ81" s="9">
        <f>AP80*0.5</f>
        <v>122.54999999999973</v>
      </c>
      <c r="AS81" s="9">
        <f>AR80*0.75</f>
        <v>102.29999999999956</v>
      </c>
      <c r="AU81" s="9">
        <f>AT80*1</f>
        <v>144</v>
      </c>
      <c r="AW81" s="18"/>
      <c r="AX81" s="9">
        <f>AW80*0.25</f>
        <v>155.37500000000023</v>
      </c>
      <c r="AZ81" s="9">
        <f>AY80*0.5</f>
        <v>282.55000000000007</v>
      </c>
      <c r="BB81" s="9">
        <f>BA80*0.75</f>
        <v>265.5</v>
      </c>
      <c r="BD81" s="9">
        <f>BC80*1</f>
        <v>617.94999999999959</v>
      </c>
      <c r="BF81" s="18"/>
      <c r="BG81" s="9">
        <f>BF80*0.25</f>
        <v>202.50000000000023</v>
      </c>
      <c r="BI81" s="9">
        <f>BH80*0.5</f>
        <v>142.80000000000064</v>
      </c>
      <c r="BK81" s="9">
        <f>BJ80*0.75</f>
        <v>479.47499999999997</v>
      </c>
      <c r="BM81" s="9">
        <f>BL80*1</f>
        <v>743.19999999999936</v>
      </c>
      <c r="BP81" s="9">
        <f>BO80*0.25</f>
        <v>100.12500000000034</v>
      </c>
      <c r="BR81" s="9">
        <f>BQ80*0.5</f>
        <v>181.29999999999995</v>
      </c>
      <c r="BT81" s="9">
        <f>BS80*0.75</f>
        <v>103.95000000000027</v>
      </c>
      <c r="BV81" s="9">
        <f>BU80*1</f>
        <v>386.34999999999945</v>
      </c>
      <c r="BY81" s="9">
        <f>BX80*0.25</f>
        <v>71.25</v>
      </c>
      <c r="BZ81" s="401"/>
      <c r="CA81" s="9">
        <f>BZ80*0.5</f>
        <v>51.850000000000364</v>
      </c>
      <c r="CC81" s="9">
        <f>CB80*0.75</f>
        <v>157.125</v>
      </c>
      <c r="CE81" s="9">
        <f t="shared" ref="CE81" si="144">CD80*1</f>
        <v>167.99999999999955</v>
      </c>
      <c r="CG81" s="18"/>
      <c r="CH81" s="9">
        <f>CG80*0.25</f>
        <v>224.17500000000018</v>
      </c>
      <c r="CI81" s="18"/>
      <c r="CJ81" s="9">
        <f>CI80*0.5</f>
        <v>0</v>
      </c>
      <c r="CL81" s="9">
        <f>CK80*0.75</f>
        <v>336.37499999999966</v>
      </c>
      <c r="CN81" s="9">
        <f t="shared" ref="CN81" si="145">CM80*1</f>
        <v>250.20000000000073</v>
      </c>
      <c r="CP81" s="18"/>
      <c r="CQ81" s="9">
        <f>CP80*0.25</f>
        <v>75.525000000000091</v>
      </c>
      <c r="CR81" s="18"/>
      <c r="CS81" s="9">
        <f>CR80*0.5</f>
        <v>0</v>
      </c>
      <c r="CU81" s="9">
        <f>CT80*0.75</f>
        <v>36.675000000000068</v>
      </c>
      <c r="CW81" s="9">
        <f t="shared" ref="CW81" si="146">CV80*1</f>
        <v>535.59999999999945</v>
      </c>
      <c r="CY81" s="18"/>
      <c r="CZ81" s="9">
        <f>CY80*0.25</f>
        <v>32.125</v>
      </c>
      <c r="DB81" s="9">
        <f>DA80*0.5</f>
        <v>102.15000000000055</v>
      </c>
      <c r="DD81" s="9">
        <f>DC80*0.75</f>
        <v>225.52499999999986</v>
      </c>
      <c r="DF81" s="9">
        <f t="shared" ref="DF81" si="147">DE80*1</f>
        <v>306.55000000000018</v>
      </c>
      <c r="DH81" s="18"/>
      <c r="DI81" s="9">
        <f>DH80*0.25</f>
        <v>47.5</v>
      </c>
      <c r="DJ81" s="18"/>
      <c r="DK81" s="9">
        <f>DJ80*0.5</f>
        <v>0</v>
      </c>
      <c r="DM81" s="9">
        <f>DL80*0.75</f>
        <v>63.224999999999795</v>
      </c>
      <c r="DO81" s="9">
        <f t="shared" ref="DO81" si="148">DN80*1</f>
        <v>225.60000000000036</v>
      </c>
      <c r="DQ81" s="18"/>
      <c r="DR81" s="9">
        <f>DQ80*0.25</f>
        <v>58.774999999999864</v>
      </c>
      <c r="DT81" s="9">
        <f>DS80*0.5</f>
        <v>58.699999999999818</v>
      </c>
      <c r="DV81" s="9">
        <f>DU80*0.75</f>
        <v>100.05000000000007</v>
      </c>
      <c r="DX81" s="9">
        <f t="shared" ref="DX81" si="149">DW80*1</f>
        <v>183.30000000000109</v>
      </c>
      <c r="DZ81" s="18"/>
      <c r="EA81" s="9">
        <f>DZ80*0.25</f>
        <v>126.15000000000032</v>
      </c>
      <c r="EB81" s="18"/>
      <c r="EC81" s="9">
        <f>EB80*0.5</f>
        <v>0</v>
      </c>
      <c r="EE81" s="9">
        <f>ED80*0.75</f>
        <v>525.97500000000082</v>
      </c>
      <c r="EG81" s="9">
        <f>EF80*1</f>
        <v>0</v>
      </c>
      <c r="EI81" s="18"/>
      <c r="EJ81" s="9">
        <f>EI80*0.25</f>
        <v>28.150000000000091</v>
      </c>
      <c r="EK81" s="18"/>
      <c r="EL81" s="9">
        <f>EK80*0.5</f>
        <v>0</v>
      </c>
      <c r="EN81" s="9">
        <f>EM80*0.75</f>
        <v>32.775000000000546</v>
      </c>
      <c r="EP81" s="9">
        <f>EO80*1</f>
        <v>0</v>
      </c>
      <c r="ER81" s="18"/>
      <c r="ES81" s="9">
        <f>ER80*0.25</f>
        <v>69.074999999999818</v>
      </c>
      <c r="ET81" s="18"/>
      <c r="EU81" s="9">
        <f>ET80*0.5</f>
        <v>0</v>
      </c>
      <c r="EW81" s="9">
        <f>EV80*0.75</f>
        <v>34.875000000000682</v>
      </c>
      <c r="EY81" s="9">
        <f>EX80*1</f>
        <v>0</v>
      </c>
      <c r="FA81" s="18"/>
      <c r="FB81" s="9">
        <f>FA80*0.25</f>
        <v>41.999999999999773</v>
      </c>
      <c r="FD81" s="9">
        <f>FC80*0.5</f>
        <v>93.899999999999636</v>
      </c>
      <c r="FF81" s="9">
        <f>FE80*0.75</f>
        <v>138.30000000000041</v>
      </c>
      <c r="FH81" s="9">
        <f>FG80*1</f>
        <v>0</v>
      </c>
      <c r="FJ81" s="18"/>
      <c r="FK81" s="9">
        <f>FJ80*0.25</f>
        <v>63.349999999999909</v>
      </c>
      <c r="FM81" s="9">
        <f>FL80*0.5</f>
        <v>212.29999999999927</v>
      </c>
      <c r="FO81" s="9">
        <f>FN80*0.75</f>
        <v>195.97500000000014</v>
      </c>
      <c r="FQ81" s="9">
        <f>FP80*1</f>
        <v>0</v>
      </c>
      <c r="FS81" s="18"/>
      <c r="FT81" s="9">
        <f>FS80*0.25</f>
        <v>103.15000000000009</v>
      </c>
      <c r="FU81" s="18"/>
      <c r="FV81" s="9">
        <f>FU80*0.5</f>
        <v>0</v>
      </c>
      <c r="FX81" s="9">
        <f>FW80*0.75</f>
        <v>73.350000000000136</v>
      </c>
      <c r="FZ81" s="9">
        <f>FY80*1</f>
        <v>0</v>
      </c>
      <c r="GB81" s="18"/>
      <c r="GC81" s="9">
        <f>GB80*0.25</f>
        <v>3.9000000000000909</v>
      </c>
      <c r="GD81" s="18"/>
      <c r="GE81" s="9">
        <f>GD80*0.5</f>
        <v>0</v>
      </c>
      <c r="GG81" s="9">
        <f>GF80*0.75</f>
        <v>0</v>
      </c>
      <c r="GI81" s="9">
        <f>GH80*1</f>
        <v>0</v>
      </c>
      <c r="GK81" s="18"/>
      <c r="GL81" s="9">
        <f>GK80*0.25</f>
        <v>660.75000000000091</v>
      </c>
      <c r="GN81" s="9">
        <f>GM80*0.5</f>
        <v>471.09999999999945</v>
      </c>
      <c r="GO81" s="18"/>
      <c r="GP81" s="9">
        <f>GO80*0.75</f>
        <v>1381.874999999998</v>
      </c>
      <c r="GQ81" s="18"/>
      <c r="GR81" s="9">
        <f>GQ80*1</f>
        <v>0</v>
      </c>
      <c r="GT81" s="18"/>
      <c r="GU81" s="9">
        <f>GT80*0.25</f>
        <v>109.70000000000073</v>
      </c>
      <c r="GV81" s="18"/>
      <c r="GW81" s="9">
        <f>GV80*0.5</f>
        <v>0</v>
      </c>
      <c r="GX81" s="18"/>
      <c r="GY81" s="9">
        <f>GX80*0.75</f>
        <v>0</v>
      </c>
      <c r="GZ81" s="18"/>
      <c r="HA81" s="9">
        <f>GZ80*1</f>
        <v>0</v>
      </c>
      <c r="HD81" s="9">
        <f>HC80*0.25</f>
        <v>96.625000000000909</v>
      </c>
      <c r="HF81" s="9">
        <f>HE80*0.5</f>
        <v>438.00000000000068</v>
      </c>
      <c r="HH81" s="9">
        <f>HG80*0.75</f>
        <v>78.824999999997544</v>
      </c>
      <c r="HJ81" s="9">
        <f>HI80*1</f>
        <v>0</v>
      </c>
      <c r="HM81" s="9">
        <f>HL80*0.25</f>
        <v>205.90000000000055</v>
      </c>
      <c r="HO81" s="9">
        <f>HN80*0.5</f>
        <v>0</v>
      </c>
      <c r="HQ81" s="9">
        <f>HP80*0.75</f>
        <v>260.17499999999836</v>
      </c>
      <c r="HS81" s="9">
        <f>HR80*1</f>
        <v>0</v>
      </c>
      <c r="HV81" s="9">
        <f>HU80*0.25</f>
        <v>850.22499999999991</v>
      </c>
      <c r="HX81" s="9">
        <f>HW80*0.5</f>
        <v>1537.35</v>
      </c>
      <c r="HZ81" s="9">
        <f>HY80*0.75</f>
        <v>1437.2250000000111</v>
      </c>
      <c r="IB81" s="9">
        <f>IA80*1</f>
        <v>0</v>
      </c>
      <c r="IE81" s="9">
        <f>ID80*0.25</f>
        <v>37.5</v>
      </c>
      <c r="IG81" s="9">
        <f>IF80*0.5</f>
        <v>0</v>
      </c>
      <c r="II81" s="9">
        <f>IH80*0.75</f>
        <v>0</v>
      </c>
      <c r="IK81" s="9">
        <f>IJ80*1</f>
        <v>0</v>
      </c>
      <c r="IN81" s="9">
        <f>IM80*0.25</f>
        <v>46</v>
      </c>
      <c r="IP81" s="9">
        <f>IO80*0.5</f>
        <v>0</v>
      </c>
      <c r="IR81" s="9">
        <f>IQ80*0.75</f>
        <v>18.97499999999809</v>
      </c>
      <c r="IT81" s="9">
        <f>IS80*1</f>
        <v>0</v>
      </c>
      <c r="IW81" s="9">
        <f>IV80*0.25</f>
        <v>53.150000000000546</v>
      </c>
      <c r="IY81" s="9">
        <f>IX80*0.5</f>
        <v>187.35000000000036</v>
      </c>
      <c r="JA81" s="9">
        <f>IZ80*0.75</f>
        <v>413.99999999999864</v>
      </c>
      <c r="JC81" s="9">
        <f>JB80*1</f>
        <v>0</v>
      </c>
      <c r="JF81" s="9">
        <f>JE80*0.25</f>
        <v>68.5</v>
      </c>
      <c r="JH81" s="9">
        <f>JG80*0.5</f>
        <v>49.899999999998727</v>
      </c>
      <c r="JJ81" s="9">
        <f>JI80*0.75</f>
        <v>84.299999999999727</v>
      </c>
      <c r="JL81" s="9">
        <f>JK80*1</f>
        <v>0</v>
      </c>
      <c r="JO81" s="9">
        <f>JN80*0.25</f>
        <v>15.125000000001819</v>
      </c>
      <c r="JQ81" s="9">
        <f>JP80*0.5</f>
        <v>0</v>
      </c>
      <c r="JS81" s="9">
        <f>JR80*0.75</f>
        <v>0</v>
      </c>
      <c r="JU81" s="9">
        <f>JT80*1</f>
        <v>0</v>
      </c>
      <c r="JX81" s="9">
        <f>JW80*0.25</f>
        <v>0</v>
      </c>
      <c r="JZ81" s="9">
        <f>JY80*0.5</f>
        <v>1483.0500000000065</v>
      </c>
      <c r="KB81" s="9">
        <f>KA80*0.75</f>
        <v>1978.4249999999915</v>
      </c>
      <c r="KD81" s="9">
        <f>KC80*1</f>
        <v>2280.1999999999916</v>
      </c>
      <c r="KG81" s="9">
        <f>KF80*0.25</f>
        <v>63.450000000001637</v>
      </c>
      <c r="KI81" s="9">
        <f>KH80*0.5</f>
        <v>90.000000000000455</v>
      </c>
      <c r="KK81" s="9">
        <f>KJ80*0.75</f>
        <v>59.250000000001364</v>
      </c>
      <c r="KM81" s="9">
        <f>KL80*1</f>
        <v>0</v>
      </c>
      <c r="KP81" s="9">
        <f>KO80*0.25</f>
        <v>79.875000000002728</v>
      </c>
      <c r="KR81" s="9">
        <f>KQ80*0.5</f>
        <v>0</v>
      </c>
      <c r="KT81" s="9">
        <f>KS80*0.75</f>
        <v>0</v>
      </c>
      <c r="KV81" s="9">
        <f>KU80*1</f>
        <v>0</v>
      </c>
      <c r="KY81" s="9">
        <f>KX80*0.25</f>
        <v>72.250000000003638</v>
      </c>
      <c r="LA81" s="9">
        <f>KZ80*0.5</f>
        <v>0</v>
      </c>
      <c r="LC81" s="9">
        <f>LB80*0.75</f>
        <v>0</v>
      </c>
      <c r="LE81" s="9">
        <f>LD80*1</f>
        <v>0</v>
      </c>
      <c r="LH81" s="9">
        <f>LG80*0.25</f>
        <v>49.899999999999864</v>
      </c>
      <c r="LJ81" s="9">
        <f>LI80*0.5</f>
        <v>0</v>
      </c>
      <c r="LL81" s="9">
        <f>LK80*0.75</f>
        <v>0</v>
      </c>
      <c r="LN81" s="9">
        <f>LM80*1</f>
        <v>0</v>
      </c>
      <c r="LQ81" s="9">
        <f>LP80*0.25</f>
        <v>91.800000000002001</v>
      </c>
      <c r="LS81" s="9">
        <f>LR80*0.5</f>
        <v>47.150000000000546</v>
      </c>
      <c r="LU81" s="9">
        <f>LT80*0.75</f>
        <v>285.07499999999891</v>
      </c>
      <c r="LW81" s="9">
        <f>LV80*1</f>
        <v>0</v>
      </c>
      <c r="LZ81" s="9">
        <f>LY80*0.25</f>
        <v>84.900000000002365</v>
      </c>
      <c r="MB81" s="9">
        <f>MA80*0.5</f>
        <v>0</v>
      </c>
      <c r="MD81" s="9">
        <f>MC80*0.75</f>
        <v>0</v>
      </c>
      <c r="MF81" s="9">
        <f>ME80*1</f>
        <v>0</v>
      </c>
      <c r="MI81" s="9">
        <f>MH80*0.25</f>
        <v>0</v>
      </c>
      <c r="MK81" s="9">
        <f>MJ80*0.5</f>
        <v>306.45000000000982</v>
      </c>
      <c r="MM81" s="9">
        <f>ML80*0.75</f>
        <v>418.72499999999809</v>
      </c>
      <c r="MO81" s="9">
        <f>MN80*1</f>
        <v>491.39999999999782</v>
      </c>
      <c r="MR81" s="9">
        <f>MQ80*0.25</f>
        <v>70.500000000000909</v>
      </c>
      <c r="MT81" s="9">
        <f>MS80*0.5</f>
        <v>133.99999999999818</v>
      </c>
      <c r="MV81" s="9">
        <f>MU80*0.75</f>
        <v>158.99999999999727</v>
      </c>
      <c r="MX81" s="9">
        <f>MW80*1</f>
        <v>0</v>
      </c>
      <c r="NA81" s="9">
        <f>MZ80*0.25</f>
        <v>0</v>
      </c>
      <c r="NC81" s="9">
        <f>NB80*0.5</f>
        <v>0</v>
      </c>
      <c r="NE81" s="9">
        <f>ND80*0.75</f>
        <v>828.15000000000055</v>
      </c>
      <c r="NG81" s="9">
        <f>NF80*1</f>
        <v>0</v>
      </c>
      <c r="NH81" s="43"/>
    </row>
    <row r="82" spans="1:372" s="40" customFormat="1" ht="18">
      <c r="A82" s="93"/>
      <c r="B82" s="49"/>
      <c r="C82" s="43"/>
      <c r="D82"/>
      <c r="E82" s="9"/>
      <c r="F82" s="18"/>
      <c r="G82" s="9"/>
      <c r="H82"/>
      <c r="I82" s="9"/>
      <c r="J82"/>
      <c r="K82" s="9"/>
      <c r="L82" s="43"/>
      <c r="M82"/>
      <c r="N82" s="9"/>
      <c r="O82"/>
      <c r="P82" s="9"/>
      <c r="Q82"/>
      <c r="R82" s="9"/>
      <c r="S82"/>
      <c r="T82" s="9"/>
      <c r="U82" s="43"/>
      <c r="V82" s="18"/>
      <c r="W82" s="9"/>
      <c r="X82"/>
      <c r="Y82" s="9"/>
      <c r="Z82" s="18"/>
      <c r="AA82" s="9"/>
      <c r="AB82"/>
      <c r="AC82" s="38"/>
      <c r="AD82" s="43"/>
      <c r="AE82" s="18"/>
      <c r="AF82" s="9"/>
      <c r="AG82"/>
      <c r="AH82" s="9"/>
      <c r="AI82"/>
      <c r="AJ82" s="9"/>
      <c r="AL82" s="38"/>
      <c r="AM82" s="43"/>
      <c r="AN82" s="18"/>
      <c r="AO82" s="9"/>
      <c r="AP82"/>
      <c r="AQ82" s="9"/>
      <c r="AR82"/>
      <c r="AS82" s="9"/>
      <c r="AU82" s="38"/>
      <c r="AV82" s="43"/>
      <c r="AW82" s="18"/>
      <c r="AX82" s="9"/>
      <c r="AY82" s="18"/>
      <c r="AZ82" s="9"/>
      <c r="BA82"/>
      <c r="BB82" s="9"/>
      <c r="BD82" s="38"/>
      <c r="BE82" s="43"/>
      <c r="BF82" s="18"/>
      <c r="BG82" s="9"/>
      <c r="BH82"/>
      <c r="BI82" s="9"/>
      <c r="BJ82"/>
      <c r="BK82" s="9"/>
      <c r="BM82" s="38"/>
      <c r="BN82" s="43"/>
      <c r="BO82"/>
      <c r="BP82" s="9"/>
      <c r="BQ82"/>
      <c r="BR82" s="9"/>
      <c r="BS82"/>
      <c r="BT82" s="9"/>
      <c r="BV82" s="38"/>
      <c r="BW82" s="43"/>
      <c r="BX82"/>
      <c r="BY82" s="9"/>
      <c r="BZ82" s="401"/>
      <c r="CA82" s="9"/>
      <c r="CB82"/>
      <c r="CC82" s="9"/>
      <c r="CE82" s="38"/>
      <c r="CF82" s="43"/>
      <c r="CG82" s="18"/>
      <c r="CH82" s="9"/>
      <c r="CI82" s="18"/>
      <c r="CJ82" s="9"/>
      <c r="CK82"/>
      <c r="CL82" s="9"/>
      <c r="CN82" s="38"/>
      <c r="CO82" s="43"/>
      <c r="CP82" s="18"/>
      <c r="CQ82" s="9"/>
      <c r="CR82" s="18"/>
      <c r="CS82" s="9"/>
      <c r="CT82"/>
      <c r="CU82" s="9"/>
      <c r="CW82" s="38"/>
      <c r="CX82" s="43"/>
      <c r="CY82" s="18"/>
      <c r="CZ82" s="9"/>
      <c r="DA82"/>
      <c r="DB82" s="9"/>
      <c r="DC82"/>
      <c r="DD82" s="9"/>
      <c r="DF82" s="38"/>
      <c r="DG82" s="43"/>
      <c r="DH82" s="18"/>
      <c r="DI82" s="9"/>
      <c r="DJ82" s="18"/>
      <c r="DK82" s="9"/>
      <c r="DL82"/>
      <c r="DM82" s="9"/>
      <c r="DO82" s="38"/>
      <c r="DP82" s="43"/>
      <c r="DQ82" s="18"/>
      <c r="DR82" s="9"/>
      <c r="DS82"/>
      <c r="DT82" s="9"/>
      <c r="DU82"/>
      <c r="DV82" s="9"/>
      <c r="DX82" s="38"/>
      <c r="DY82" s="43"/>
      <c r="DZ82" s="18"/>
      <c r="EA82" s="9"/>
      <c r="EB82" s="18"/>
      <c r="EC82" s="9"/>
      <c r="ED82"/>
      <c r="EE82" s="9"/>
      <c r="EF82"/>
      <c r="EG82" s="38"/>
      <c r="EH82" s="43"/>
      <c r="EI82" s="18"/>
      <c r="EJ82" s="9"/>
      <c r="EK82" s="18"/>
      <c r="EL82" s="9"/>
      <c r="EM82"/>
      <c r="EN82" s="9"/>
      <c r="EO82"/>
      <c r="EP82" s="38"/>
      <c r="EQ82" s="43"/>
      <c r="ER82" s="18"/>
      <c r="ES82" s="9"/>
      <c r="ET82" s="18"/>
      <c r="EU82" s="9"/>
      <c r="EV82"/>
      <c r="EW82" s="9"/>
      <c r="EX82"/>
      <c r="EY82" s="38"/>
      <c r="EZ82" s="43"/>
      <c r="FA82" s="18"/>
      <c r="FB82" s="9"/>
      <c r="FC82"/>
      <c r="FD82" s="9"/>
      <c r="FE82"/>
      <c r="FF82" s="9"/>
      <c r="FG82"/>
      <c r="FH82" s="38"/>
      <c r="FI82" s="43"/>
      <c r="FJ82" s="18"/>
      <c r="FK82" s="9"/>
      <c r="FL82"/>
      <c r="FM82" s="9"/>
      <c r="FN82"/>
      <c r="FO82" s="9"/>
      <c r="FP82"/>
      <c r="FQ82" s="38"/>
      <c r="FR82" s="43"/>
      <c r="FS82" s="18"/>
      <c r="FT82" s="9"/>
      <c r="FU82" s="18"/>
      <c r="FV82" s="9"/>
      <c r="FW82"/>
      <c r="FX82" s="9"/>
      <c r="FY82"/>
      <c r="FZ82" s="38"/>
      <c r="GA82" s="43"/>
      <c r="GB82" s="18"/>
      <c r="GC82" s="9"/>
      <c r="GD82" s="18"/>
      <c r="GE82" s="9"/>
      <c r="GF82"/>
      <c r="GG82" s="9"/>
      <c r="GH82"/>
      <c r="GI82" s="38"/>
      <c r="GJ82" s="43"/>
      <c r="GK82" s="18"/>
      <c r="GL82" s="9"/>
      <c r="GM82"/>
      <c r="GN82" s="9"/>
      <c r="GO82" s="18"/>
      <c r="GP82" s="9"/>
      <c r="GQ82" s="18"/>
      <c r="GR82" s="38"/>
      <c r="GS82" s="43"/>
      <c r="GT82" s="18"/>
      <c r="GU82" s="9"/>
      <c r="GV82" s="18"/>
      <c r="GW82" s="9"/>
      <c r="GX82" s="18"/>
      <c r="GY82" s="9"/>
      <c r="GZ82" s="18"/>
      <c r="HA82" s="9"/>
      <c r="HB82" s="43"/>
      <c r="HC82"/>
      <c r="HD82" s="9"/>
      <c r="HE82"/>
      <c r="HF82" s="9"/>
      <c r="HG82"/>
      <c r="HH82" s="9"/>
      <c r="HI82"/>
      <c r="HJ82" s="38"/>
      <c r="HK82" s="43"/>
      <c r="HL82"/>
      <c r="HM82" s="9"/>
      <c r="HN82"/>
      <c r="HO82" s="9"/>
      <c r="HP82"/>
      <c r="HQ82" s="9"/>
      <c r="HR82"/>
      <c r="HS82" s="38"/>
      <c r="HT82" s="43"/>
      <c r="HU82"/>
      <c r="HV82" s="9"/>
      <c r="HW82"/>
      <c r="HX82" s="9"/>
      <c r="HY82"/>
      <c r="HZ82" s="9"/>
      <c r="IA82"/>
      <c r="IB82" s="38"/>
      <c r="IC82" s="43"/>
      <c r="ID82"/>
      <c r="IE82" s="9"/>
      <c r="IF82"/>
      <c r="IG82" s="9"/>
      <c r="IH82"/>
      <c r="II82" s="9"/>
      <c r="IJ82"/>
      <c r="IK82" s="9"/>
      <c r="IL82" s="43"/>
      <c r="IM82"/>
      <c r="IN82" s="9"/>
      <c r="IO82"/>
      <c r="IP82" s="9"/>
      <c r="IQ82"/>
      <c r="IR82" s="9"/>
      <c r="IS82"/>
      <c r="IT82" s="38"/>
      <c r="IU82" s="43"/>
      <c r="IV82"/>
      <c r="IW82" s="9"/>
      <c r="IX82"/>
      <c r="IY82" s="9"/>
      <c r="IZ82"/>
      <c r="JA82" s="9"/>
      <c r="JB82"/>
      <c r="JC82" s="38"/>
      <c r="JD82" s="43"/>
      <c r="JE82"/>
      <c r="JF82" s="9"/>
      <c r="JG82"/>
      <c r="JH82" s="9"/>
      <c r="JI82"/>
      <c r="JJ82" s="9"/>
      <c r="JK82"/>
      <c r="JL82" s="38"/>
      <c r="JM82" s="43"/>
      <c r="JN82"/>
      <c r="JO82" s="9"/>
      <c r="JP82"/>
      <c r="JQ82" s="9"/>
      <c r="JR82"/>
      <c r="JS82" s="9"/>
      <c r="JT82"/>
      <c r="JU82" s="9"/>
      <c r="JV82" s="43"/>
      <c r="JW82"/>
      <c r="JX82" s="9"/>
      <c r="JY82"/>
      <c r="JZ82" s="9"/>
      <c r="KA82"/>
      <c r="KB82" s="9"/>
      <c r="KC82"/>
      <c r="KD82" s="38"/>
      <c r="KE82" s="43"/>
      <c r="KF82"/>
      <c r="KG82" s="9"/>
      <c r="KH82"/>
      <c r="KI82" s="9"/>
      <c r="KJ82"/>
      <c r="KK82" s="9"/>
      <c r="KL82"/>
      <c r="KM82" s="38"/>
      <c r="KN82" s="43"/>
      <c r="KO82"/>
      <c r="KP82" s="9"/>
      <c r="KQ82"/>
      <c r="KR82" s="9"/>
      <c r="KS82"/>
      <c r="KT82" s="9"/>
      <c r="KU82"/>
      <c r="KV82" s="9"/>
      <c r="KW82" s="43"/>
      <c r="KX82"/>
      <c r="KY82" s="9"/>
      <c r="KZ82"/>
      <c r="LA82" s="9"/>
      <c r="LB82"/>
      <c r="LC82" s="9"/>
      <c r="LD82"/>
      <c r="LE82" s="9"/>
      <c r="LF82" s="43"/>
      <c r="LG82"/>
      <c r="LH82" s="9"/>
      <c r="LI82"/>
      <c r="LJ82" s="9"/>
      <c r="LK82"/>
      <c r="LL82" s="9"/>
      <c r="LM82"/>
      <c r="LN82" s="38"/>
      <c r="LO82" s="43"/>
      <c r="LP82"/>
      <c r="LQ82" s="9"/>
      <c r="LR82"/>
      <c r="LS82" s="9"/>
      <c r="LT82"/>
      <c r="LU82" s="9"/>
      <c r="LV82"/>
      <c r="LW82" s="38"/>
      <c r="LX82" s="43"/>
      <c r="LY82"/>
      <c r="LZ82" s="9"/>
      <c r="MA82"/>
      <c r="MB82" s="9"/>
      <c r="MC82"/>
      <c r="MD82" s="9"/>
      <c r="ME82"/>
      <c r="MF82" s="9"/>
      <c r="MG82" s="43"/>
      <c r="MH82"/>
      <c r="MI82" s="9"/>
      <c r="MJ82"/>
      <c r="MK82" s="9"/>
      <c r="ML82"/>
      <c r="MM82" s="9"/>
      <c r="MN82"/>
      <c r="MO82" s="38"/>
      <c r="MP82" s="43"/>
      <c r="MQ82"/>
      <c r="MR82" s="9"/>
      <c r="MS82"/>
      <c r="MT82" s="9"/>
      <c r="MU82"/>
      <c r="MV82" s="9"/>
      <c r="MW82"/>
      <c r="MX82" s="38"/>
      <c r="MY82" s="43"/>
      <c r="MZ82"/>
      <c r="NA82" s="9"/>
      <c r="NB82"/>
      <c r="NC82" s="9"/>
      <c r="ND82"/>
      <c r="NE82" s="9"/>
      <c r="NF82"/>
      <c r="NG82" s="38"/>
      <c r="NH82" s="43"/>
    </row>
    <row r="83" spans="1:372" ht="15">
      <c r="A83" s="89" t="s">
        <v>2226</v>
      </c>
      <c r="B83" s="21"/>
      <c r="C83" s="45"/>
      <c r="D83"/>
      <c r="E83" s="1" t="s">
        <v>187</v>
      </c>
      <c r="F83" s="400"/>
      <c r="G83" s="1" t="s">
        <v>183</v>
      </c>
      <c r="H83" s="115"/>
      <c r="I83" s="1" t="s">
        <v>184</v>
      </c>
      <c r="J83" s="115"/>
      <c r="K83" s="1" t="s">
        <v>185</v>
      </c>
      <c r="N83" s="1" t="s">
        <v>187</v>
      </c>
      <c r="O83" s="18"/>
      <c r="P83" s="1" t="s">
        <v>183</v>
      </c>
      <c r="Q83" s="18"/>
      <c r="R83" s="1" t="s">
        <v>184</v>
      </c>
      <c r="S83" s="18"/>
      <c r="T83" s="1" t="s">
        <v>185</v>
      </c>
      <c r="W83" s="1" t="s">
        <v>187</v>
      </c>
      <c r="X83" s="18"/>
      <c r="Y83" s="1" t="s">
        <v>183</v>
      </c>
      <c r="Z83" s="18">
        <v>687.80000000000018</v>
      </c>
      <c r="AA83" s="1" t="s">
        <v>184</v>
      </c>
      <c r="AB83" s="18">
        <v>548.49999999999989</v>
      </c>
      <c r="AC83" s="1" t="s">
        <v>185</v>
      </c>
      <c r="AF83" s="1" t="s">
        <v>187</v>
      </c>
      <c r="AG83" s="18"/>
      <c r="AH83" s="1" t="s">
        <v>183</v>
      </c>
      <c r="AI83" s="18">
        <v>122.60000000000014</v>
      </c>
      <c r="AJ83" s="1" t="s">
        <v>184</v>
      </c>
      <c r="AK83" s="18">
        <v>255.79999999999973</v>
      </c>
      <c r="AL83" s="1" t="s">
        <v>185</v>
      </c>
      <c r="AO83" s="1" t="s">
        <v>187</v>
      </c>
      <c r="AP83" s="18"/>
      <c r="AQ83" s="1" t="s">
        <v>183</v>
      </c>
      <c r="AR83" s="1">
        <v>668.09999999999945</v>
      </c>
      <c r="AS83" s="1" t="s">
        <v>184</v>
      </c>
      <c r="AT83" s="18">
        <v>180</v>
      </c>
      <c r="AU83" s="1" t="s">
        <v>185</v>
      </c>
      <c r="AX83" s="1" t="s">
        <v>187</v>
      </c>
      <c r="AZ83" s="1" t="s">
        <v>183</v>
      </c>
      <c r="BA83" s="18">
        <v>492.20000000000027</v>
      </c>
      <c r="BB83" s="1" t="s">
        <v>184</v>
      </c>
      <c r="BC83" s="18">
        <v>616.99999999999955</v>
      </c>
      <c r="BD83" s="1" t="s">
        <v>185</v>
      </c>
      <c r="BG83" s="1" t="s">
        <v>187</v>
      </c>
      <c r="BH83" s="18"/>
      <c r="BI83" s="1" t="s">
        <v>183</v>
      </c>
      <c r="BJ83" s="18">
        <v>1033.2000000000007</v>
      </c>
      <c r="BK83" s="1" t="s">
        <v>184</v>
      </c>
      <c r="BL83" s="18">
        <v>791.900000000001</v>
      </c>
      <c r="BM83" s="1" t="s">
        <v>185</v>
      </c>
      <c r="BP83" s="1" t="s">
        <v>187</v>
      </c>
      <c r="BQ83" s="18"/>
      <c r="BR83" s="1" t="s">
        <v>183</v>
      </c>
      <c r="BS83" s="18">
        <v>569</v>
      </c>
      <c r="BT83" s="1" t="s">
        <v>184</v>
      </c>
      <c r="BU83" s="18">
        <v>291.40000000000055</v>
      </c>
      <c r="BV83" s="1" t="s">
        <v>185</v>
      </c>
      <c r="BY83" s="1" t="s">
        <v>187</v>
      </c>
      <c r="BZ83" s="401"/>
      <c r="CA83" s="1" t="s">
        <v>183</v>
      </c>
      <c r="CB83" s="18">
        <v>174.5</v>
      </c>
      <c r="CC83" s="1" t="s">
        <v>184</v>
      </c>
      <c r="CD83" s="18">
        <v>0</v>
      </c>
      <c r="CE83" s="1" t="s">
        <v>185</v>
      </c>
      <c r="CH83" s="1" t="s">
        <v>187</v>
      </c>
      <c r="CJ83" s="1" t="s">
        <v>183</v>
      </c>
      <c r="CK83" s="18">
        <v>397.80000000000018</v>
      </c>
      <c r="CL83" s="1" t="s">
        <v>184</v>
      </c>
      <c r="CM83" s="18">
        <v>394.80000000000018</v>
      </c>
      <c r="CN83" s="1" t="s">
        <v>185</v>
      </c>
      <c r="CQ83" s="1" t="s">
        <v>187</v>
      </c>
      <c r="CS83" s="1" t="s">
        <v>183</v>
      </c>
      <c r="CT83" s="18">
        <v>204</v>
      </c>
      <c r="CU83" s="1" t="s">
        <v>184</v>
      </c>
      <c r="CV83" s="18">
        <v>200.40000000000009</v>
      </c>
      <c r="CW83" s="1" t="s">
        <v>185</v>
      </c>
      <c r="CZ83" s="1" t="s">
        <v>187</v>
      </c>
      <c r="DA83" s="18"/>
      <c r="DB83" s="1" t="s">
        <v>183</v>
      </c>
      <c r="DC83" s="18">
        <v>241.59999999999945</v>
      </c>
      <c r="DD83" s="1" t="s">
        <v>184</v>
      </c>
      <c r="DE83" s="18">
        <v>45.300000000000182</v>
      </c>
      <c r="DF83" s="1" t="s">
        <v>185</v>
      </c>
      <c r="DI83" s="1" t="s">
        <v>187</v>
      </c>
      <c r="DK83" s="1" t="s">
        <v>183</v>
      </c>
      <c r="DL83" s="18">
        <v>83.5</v>
      </c>
      <c r="DM83" s="1" t="s">
        <v>184</v>
      </c>
      <c r="DN83" s="18">
        <v>171.5</v>
      </c>
      <c r="DO83" s="1" t="s">
        <v>185</v>
      </c>
      <c r="DR83" s="1" t="s">
        <v>187</v>
      </c>
      <c r="DS83" s="18"/>
      <c r="DT83" s="1" t="s">
        <v>183</v>
      </c>
      <c r="DU83" s="18">
        <v>318.5</v>
      </c>
      <c r="DV83" s="1" t="s">
        <v>184</v>
      </c>
      <c r="DW83" s="18">
        <v>191.70000000000073</v>
      </c>
      <c r="DX83" s="1" t="s">
        <v>185</v>
      </c>
      <c r="EA83" s="1" t="s">
        <v>187</v>
      </c>
      <c r="EC83" s="1" t="s">
        <v>183</v>
      </c>
      <c r="ED83" s="18">
        <v>842.39999999999964</v>
      </c>
      <c r="EE83" s="1" t="s">
        <v>184</v>
      </c>
      <c r="EF83" s="18"/>
      <c r="EG83" s="1" t="s">
        <v>185</v>
      </c>
      <c r="EJ83" s="1" t="s">
        <v>187</v>
      </c>
      <c r="EL83" s="1" t="s">
        <v>183</v>
      </c>
      <c r="EM83" s="18">
        <v>192.40000000000873</v>
      </c>
      <c r="EN83" s="1" t="s">
        <v>184</v>
      </c>
      <c r="EO83" s="18"/>
      <c r="EP83" s="1" t="s">
        <v>185</v>
      </c>
      <c r="ES83" s="1" t="s">
        <v>187</v>
      </c>
      <c r="EU83" s="1" t="s">
        <v>183</v>
      </c>
      <c r="EV83" s="18">
        <v>335.99999999999909</v>
      </c>
      <c r="EW83" s="1" t="s">
        <v>184</v>
      </c>
      <c r="EX83" s="18"/>
      <c r="EY83" s="1" t="s">
        <v>185</v>
      </c>
      <c r="FB83" s="1" t="s">
        <v>187</v>
      </c>
      <c r="FC83" s="401"/>
      <c r="FD83" s="1" t="s">
        <v>183</v>
      </c>
      <c r="FE83" s="18">
        <v>453.29999999999927</v>
      </c>
      <c r="FF83" s="1" t="s">
        <v>184</v>
      </c>
      <c r="FG83" s="18"/>
      <c r="FH83" s="1" t="s">
        <v>185</v>
      </c>
      <c r="FK83" s="1" t="s">
        <v>187</v>
      </c>
      <c r="FL83" s="18"/>
      <c r="FM83" s="1" t="s">
        <v>183</v>
      </c>
      <c r="FN83" s="18">
        <v>602.5</v>
      </c>
      <c r="FO83" s="1" t="s">
        <v>184</v>
      </c>
      <c r="FP83" s="18"/>
      <c r="FQ83" s="1" t="s">
        <v>185</v>
      </c>
      <c r="FT83" s="1" t="s">
        <v>187</v>
      </c>
      <c r="FV83" s="1" t="s">
        <v>183</v>
      </c>
      <c r="FW83" s="18">
        <v>454.29999999999745</v>
      </c>
      <c r="FX83" s="1" t="s">
        <v>184</v>
      </c>
      <c r="FY83" s="18"/>
      <c r="FZ83" s="1" t="s">
        <v>185</v>
      </c>
      <c r="GC83" s="1" t="s">
        <v>187</v>
      </c>
      <c r="GE83" s="1" t="s">
        <v>183</v>
      </c>
      <c r="GF83" s="18">
        <v>303.700000000008</v>
      </c>
      <c r="GG83" s="1" t="s">
        <v>184</v>
      </c>
      <c r="GH83" s="18"/>
      <c r="GI83" s="1" t="s">
        <v>185</v>
      </c>
      <c r="GL83" s="1" t="s">
        <v>187</v>
      </c>
      <c r="GM83" s="18"/>
      <c r="GN83" s="1" t="s">
        <v>183</v>
      </c>
      <c r="GO83" s="18">
        <v>2793.6999999999989</v>
      </c>
      <c r="GP83" s="1" t="s">
        <v>184</v>
      </c>
      <c r="GQ83" s="18"/>
      <c r="GR83" s="1" t="s">
        <v>185</v>
      </c>
      <c r="GU83" s="1" t="s">
        <v>187</v>
      </c>
      <c r="GW83" s="1" t="s">
        <v>183</v>
      </c>
      <c r="GY83" s="1" t="s">
        <v>184</v>
      </c>
      <c r="HA83" s="1" t="s">
        <v>185</v>
      </c>
      <c r="HD83" s="1" t="s">
        <v>187</v>
      </c>
      <c r="HE83" s="18"/>
      <c r="HF83" s="1" t="s">
        <v>183</v>
      </c>
      <c r="HG83" s="18">
        <v>289.40000000000146</v>
      </c>
      <c r="HH83" s="1" t="s">
        <v>184</v>
      </c>
      <c r="HI83" s="18"/>
      <c r="HJ83" s="1" t="s">
        <v>185</v>
      </c>
      <c r="HM83" s="1" t="s">
        <v>187</v>
      </c>
      <c r="HO83" s="1" t="s">
        <v>183</v>
      </c>
      <c r="HP83" s="18">
        <v>597.70000000000255</v>
      </c>
      <c r="HQ83" s="1" t="s">
        <v>184</v>
      </c>
      <c r="HR83" s="18"/>
      <c r="HS83" s="1" t="s">
        <v>185</v>
      </c>
      <c r="HV83" s="1" t="s">
        <v>187</v>
      </c>
      <c r="HW83" s="18"/>
      <c r="HX83" s="1" t="s">
        <v>183</v>
      </c>
      <c r="HY83" s="18">
        <v>3563.6000000000586</v>
      </c>
      <c r="HZ83" s="1" t="s">
        <v>184</v>
      </c>
      <c r="IA83" s="18"/>
      <c r="IB83" s="1" t="s">
        <v>185</v>
      </c>
      <c r="IE83" s="1" t="s">
        <v>187</v>
      </c>
      <c r="IG83" s="1" t="s">
        <v>183</v>
      </c>
      <c r="II83" s="1" t="s">
        <v>184</v>
      </c>
      <c r="IK83" s="1" t="s">
        <v>185</v>
      </c>
      <c r="IN83" s="1" t="s">
        <v>187</v>
      </c>
      <c r="IP83" s="1" t="s">
        <v>183</v>
      </c>
      <c r="IQ83" s="18">
        <v>319.59999999999127</v>
      </c>
      <c r="IR83" s="1" t="s">
        <v>184</v>
      </c>
      <c r="IS83" s="18"/>
      <c r="IT83" s="1" t="s">
        <v>185</v>
      </c>
      <c r="IW83" s="1" t="s">
        <v>187</v>
      </c>
      <c r="IX83" s="18"/>
      <c r="IY83" s="1" t="s">
        <v>183</v>
      </c>
      <c r="IZ83" s="18">
        <v>295.99999999999636</v>
      </c>
      <c r="JA83" s="1" t="s">
        <v>184</v>
      </c>
      <c r="JB83" s="18"/>
      <c r="JC83" s="1" t="s">
        <v>185</v>
      </c>
      <c r="JF83" s="1" t="s">
        <v>187</v>
      </c>
      <c r="JG83" s="401"/>
      <c r="JH83" s="1" t="s">
        <v>183</v>
      </c>
      <c r="JI83" s="18">
        <v>146.49999999999636</v>
      </c>
      <c r="JJ83" s="1" t="s">
        <v>184</v>
      </c>
      <c r="JK83" s="18"/>
      <c r="JL83" s="1" t="s">
        <v>185</v>
      </c>
      <c r="JO83" s="1" t="s">
        <v>187</v>
      </c>
      <c r="JQ83" s="1" t="s">
        <v>183</v>
      </c>
      <c r="JS83" s="1" t="s">
        <v>184</v>
      </c>
      <c r="JU83" s="1" t="s">
        <v>185</v>
      </c>
      <c r="JX83" s="1" t="s">
        <v>187</v>
      </c>
      <c r="JZ83" s="1" t="s">
        <v>183</v>
      </c>
      <c r="KA83" s="18"/>
      <c r="KB83" s="1" t="s">
        <v>184</v>
      </c>
      <c r="KC83" s="18">
        <v>2424.0000000001783</v>
      </c>
      <c r="KD83" s="1" t="s">
        <v>185</v>
      </c>
      <c r="KG83" s="1" t="s">
        <v>187</v>
      </c>
      <c r="KH83" s="401"/>
      <c r="KI83" s="1" t="s">
        <v>183</v>
      </c>
      <c r="KJ83" s="18">
        <v>263.29999999999563</v>
      </c>
      <c r="KK83" s="1" t="s">
        <v>184</v>
      </c>
      <c r="KL83" s="18"/>
      <c r="KM83" s="1" t="s">
        <v>185</v>
      </c>
      <c r="KP83" s="1" t="s">
        <v>187</v>
      </c>
      <c r="KR83" s="1" t="s">
        <v>183</v>
      </c>
      <c r="KT83" s="1" t="s">
        <v>184</v>
      </c>
      <c r="KV83" s="1" t="s">
        <v>185</v>
      </c>
      <c r="KY83" s="1" t="s">
        <v>187</v>
      </c>
      <c r="LA83" s="1" t="s">
        <v>183</v>
      </c>
      <c r="LC83" s="1" t="s">
        <v>184</v>
      </c>
      <c r="LE83" s="1" t="s">
        <v>185</v>
      </c>
      <c r="LH83" s="1" t="s">
        <v>187</v>
      </c>
      <c r="LJ83" s="1" t="s">
        <v>183</v>
      </c>
      <c r="LL83" s="1" t="s">
        <v>184</v>
      </c>
      <c r="LM83" s="18"/>
      <c r="LN83" s="1" t="s">
        <v>185</v>
      </c>
      <c r="LQ83" s="1" t="s">
        <v>187</v>
      </c>
      <c r="LR83" s="18"/>
      <c r="LS83" s="1" t="s">
        <v>183</v>
      </c>
      <c r="LT83" s="18">
        <v>424.25000000000364</v>
      </c>
      <c r="LU83" s="1" t="s">
        <v>184</v>
      </c>
      <c r="LV83" s="18"/>
      <c r="LW83" s="1" t="s">
        <v>185</v>
      </c>
      <c r="LZ83" s="1" t="s">
        <v>187</v>
      </c>
      <c r="MB83" s="1" t="s">
        <v>183</v>
      </c>
      <c r="MD83" s="1" t="s">
        <v>184</v>
      </c>
      <c r="MF83" s="1" t="s">
        <v>185</v>
      </c>
      <c r="MI83" s="1" t="s">
        <v>187</v>
      </c>
      <c r="MK83" s="1" t="s">
        <v>183</v>
      </c>
      <c r="ML83" s="18"/>
      <c r="MM83" s="1" t="s">
        <v>184</v>
      </c>
      <c r="MN83" s="18">
        <v>1044.5000000000146</v>
      </c>
      <c r="MO83" s="1" t="s">
        <v>185</v>
      </c>
      <c r="MR83" s="1" t="s">
        <v>187</v>
      </c>
      <c r="MS83" s="18"/>
      <c r="MT83" s="1" t="s">
        <v>183</v>
      </c>
      <c r="MU83">
        <v>281.75000000000728</v>
      </c>
      <c r="MV83" s="1" t="s">
        <v>184</v>
      </c>
      <c r="MX83" s="1" t="s">
        <v>185</v>
      </c>
      <c r="NA83" s="1" t="s">
        <v>187</v>
      </c>
      <c r="NC83" s="1" t="s">
        <v>183</v>
      </c>
      <c r="ND83" s="402">
        <v>1397.4999999999854</v>
      </c>
      <c r="NE83" s="1" t="s">
        <v>184</v>
      </c>
      <c r="NF83" s="402"/>
      <c r="NG83" s="1" t="s">
        <v>185</v>
      </c>
      <c r="NH83" s="43"/>
    </row>
    <row r="84" spans="1:372" ht="18">
      <c r="A84" s="93" t="s">
        <v>3666</v>
      </c>
      <c r="B84" s="49">
        <f>SUM(D84:AAP84)</f>
        <v>21069.825000000226</v>
      </c>
      <c r="C84" s="45"/>
      <c r="D84"/>
      <c r="E84" s="9">
        <f>D83*0.25</f>
        <v>0</v>
      </c>
      <c r="F84" s="18"/>
      <c r="G84" s="9">
        <f>F83*0.5</f>
        <v>0</v>
      </c>
      <c r="I84" s="9">
        <f>H83*0.75</f>
        <v>0</v>
      </c>
      <c r="K84" s="9">
        <f>J83*1</f>
        <v>0</v>
      </c>
      <c r="N84" s="9">
        <f>M83*0.25</f>
        <v>0</v>
      </c>
      <c r="P84" s="9">
        <f>O83*0.5</f>
        <v>0</v>
      </c>
      <c r="R84" s="9">
        <f>Q83*0.75</f>
        <v>0</v>
      </c>
      <c r="T84" s="9">
        <f>S83*1</f>
        <v>0</v>
      </c>
      <c r="W84" s="9">
        <f>V83*0.25</f>
        <v>0</v>
      </c>
      <c r="Y84" s="9">
        <f>X83*0.5</f>
        <v>0</v>
      </c>
      <c r="Z84" s="63"/>
      <c r="AA84" s="9">
        <f>Z83*0.75</f>
        <v>515.85000000000014</v>
      </c>
      <c r="AC84" s="9">
        <f>AB83*1</f>
        <v>548.49999999999989</v>
      </c>
      <c r="AF84" s="9">
        <f>AE83*0.25</f>
        <v>0</v>
      </c>
      <c r="AH84" s="9">
        <f>AG83*0.5</f>
        <v>0</v>
      </c>
      <c r="AI84" s="21"/>
      <c r="AJ84" s="9">
        <f>AI83*0.75</f>
        <v>91.950000000000102</v>
      </c>
      <c r="AL84" s="9">
        <f>AK83*1</f>
        <v>255.79999999999973</v>
      </c>
      <c r="AO84" s="9">
        <f>AN83*0.25</f>
        <v>0</v>
      </c>
      <c r="AQ84" s="9">
        <f>AP83*0.5</f>
        <v>0</v>
      </c>
      <c r="AR84" s="21"/>
      <c r="AS84" s="9">
        <f>AR83*0.75</f>
        <v>501.07499999999959</v>
      </c>
      <c r="AU84" s="9">
        <f>AT83*1</f>
        <v>180</v>
      </c>
      <c r="AX84" s="9">
        <f>AW83*0.25</f>
        <v>0</v>
      </c>
      <c r="AZ84" s="9">
        <f>AY83*0.5</f>
        <v>0</v>
      </c>
      <c r="BA84" s="21"/>
      <c r="BB84" s="9">
        <f>BA83*0.75</f>
        <v>369.1500000000002</v>
      </c>
      <c r="BD84" s="9">
        <f>BC83*1</f>
        <v>616.99999999999955</v>
      </c>
      <c r="BG84" s="9">
        <f>BF83*0.25</f>
        <v>0</v>
      </c>
      <c r="BI84" s="9">
        <f>BH83*0.5</f>
        <v>0</v>
      </c>
      <c r="BJ84" s="21"/>
      <c r="BK84" s="9">
        <f>BJ83*0.75</f>
        <v>774.90000000000055</v>
      </c>
      <c r="BM84" s="9">
        <f>BL83*1</f>
        <v>791.900000000001</v>
      </c>
      <c r="BP84" s="9">
        <f>BO83*0.25</f>
        <v>0</v>
      </c>
      <c r="BR84" s="9">
        <f>BQ83*0.5</f>
        <v>0</v>
      </c>
      <c r="BS84" s="21"/>
      <c r="BT84" s="9">
        <f>BS83*0.75</f>
        <v>426.75</v>
      </c>
      <c r="BV84" s="9">
        <f>BU83*1</f>
        <v>291.40000000000055</v>
      </c>
      <c r="BY84" s="9">
        <f>BX83*0.25</f>
        <v>0</v>
      </c>
      <c r="CA84" s="9">
        <f>BZ83*0.5</f>
        <v>0</v>
      </c>
      <c r="CB84" s="21"/>
      <c r="CC84" s="9">
        <f>CB83*0.75</f>
        <v>130.875</v>
      </c>
      <c r="CE84" s="9">
        <f t="shared" ref="CE84" si="150">CD83*1</f>
        <v>0</v>
      </c>
      <c r="CH84" s="9">
        <f>CG83*0.25</f>
        <v>0</v>
      </c>
      <c r="CJ84" s="9">
        <f>CI83*0.5</f>
        <v>0</v>
      </c>
      <c r="CK84" s="21"/>
      <c r="CL84" s="9">
        <f>CK83*0.75</f>
        <v>298.35000000000014</v>
      </c>
      <c r="CN84" s="9">
        <f t="shared" ref="CN84" si="151">CM83*1</f>
        <v>394.80000000000018</v>
      </c>
      <c r="CQ84" s="9">
        <f>CP83*0.25</f>
        <v>0</v>
      </c>
      <c r="CS84" s="9">
        <f>CR83*0.5</f>
        <v>0</v>
      </c>
      <c r="CT84" s="21"/>
      <c r="CU84" s="9">
        <f>CT83*0.75</f>
        <v>153</v>
      </c>
      <c r="CW84" s="9">
        <f t="shared" ref="CW84" si="152">CV83*1</f>
        <v>200.40000000000009</v>
      </c>
      <c r="CZ84" s="9">
        <f>CY83*0.25</f>
        <v>0</v>
      </c>
      <c r="DB84" s="9">
        <f>DA83*0.5</f>
        <v>0</v>
      </c>
      <c r="DC84" s="21"/>
      <c r="DD84" s="9">
        <f>DC83*0.75</f>
        <v>181.19999999999959</v>
      </c>
      <c r="DF84" s="9">
        <f t="shared" ref="DF84" si="153">DE83*1</f>
        <v>45.300000000000182</v>
      </c>
      <c r="DI84" s="9">
        <f>DH83*0.25</f>
        <v>0</v>
      </c>
      <c r="DK84" s="9">
        <f>DJ83*0.5</f>
        <v>0</v>
      </c>
      <c r="DL84" s="21"/>
      <c r="DM84" s="9">
        <f>DL83*0.75</f>
        <v>62.625</v>
      </c>
      <c r="DO84" s="9">
        <f t="shared" ref="DO84" si="154">DN83*1</f>
        <v>171.5</v>
      </c>
      <c r="DR84" s="9">
        <f>DQ83*0.25</f>
        <v>0</v>
      </c>
      <c r="DT84" s="9">
        <f>DS83*0.5</f>
        <v>0</v>
      </c>
      <c r="DU84" s="21"/>
      <c r="DV84" s="9">
        <f>DU83*0.75</f>
        <v>238.875</v>
      </c>
      <c r="DX84" s="9">
        <f t="shared" ref="DX84" si="155">DW83*1</f>
        <v>191.70000000000073</v>
      </c>
      <c r="EA84" s="9">
        <f>DZ83*0.25</f>
        <v>0</v>
      </c>
      <c r="EC84" s="9">
        <f>EB83*0.5</f>
        <v>0</v>
      </c>
      <c r="ED84" s="21"/>
      <c r="EE84" s="9">
        <f>ED83*0.75</f>
        <v>631.79999999999973</v>
      </c>
      <c r="EF84" s="21"/>
      <c r="EG84" s="9">
        <f>EF83*1</f>
        <v>0</v>
      </c>
      <c r="EJ84" s="9">
        <f>EI83*0.25</f>
        <v>0</v>
      </c>
      <c r="EL84" s="9">
        <f>EK83*0.5</f>
        <v>0</v>
      </c>
      <c r="EM84" s="21"/>
      <c r="EN84" s="9">
        <f>EM83*0.75</f>
        <v>144.30000000000655</v>
      </c>
      <c r="EO84" s="21"/>
      <c r="EP84" s="9">
        <f>EO83*1</f>
        <v>0</v>
      </c>
      <c r="ES84" s="9">
        <f>ER83*0.25</f>
        <v>0</v>
      </c>
      <c r="EU84" s="9">
        <f>ET83*0.5</f>
        <v>0</v>
      </c>
      <c r="EV84" s="21"/>
      <c r="EW84" s="9">
        <f>EV83*0.75</f>
        <v>251.99999999999932</v>
      </c>
      <c r="EX84" s="21"/>
      <c r="EY84" s="9">
        <f>EX83*1</f>
        <v>0</v>
      </c>
      <c r="FB84" s="9">
        <f>FA83*0.25</f>
        <v>0</v>
      </c>
      <c r="FD84" s="9">
        <f>FC83*0.5</f>
        <v>0</v>
      </c>
      <c r="FE84" s="21"/>
      <c r="FF84" s="9">
        <f>FE83*0.75</f>
        <v>339.97499999999945</v>
      </c>
      <c r="FG84" s="21"/>
      <c r="FH84" s="9">
        <f>FG83*1</f>
        <v>0</v>
      </c>
      <c r="FK84" s="9">
        <f>FJ83*0.25</f>
        <v>0</v>
      </c>
      <c r="FM84" s="9">
        <f>FL83*0.5</f>
        <v>0</v>
      </c>
      <c r="FN84" s="21"/>
      <c r="FO84" s="9">
        <f>FN83*0.75</f>
        <v>451.875</v>
      </c>
      <c r="FP84" s="21"/>
      <c r="FQ84" s="9">
        <f>FP83*1</f>
        <v>0</v>
      </c>
      <c r="FT84" s="9">
        <f>FS83*0.25</f>
        <v>0</v>
      </c>
      <c r="FV84" s="9">
        <f>FU83*0.5</f>
        <v>0</v>
      </c>
      <c r="FW84" s="21"/>
      <c r="FX84" s="9">
        <f>FW83*0.75</f>
        <v>340.72499999999809</v>
      </c>
      <c r="FY84" s="21"/>
      <c r="FZ84" s="9">
        <f>FY83*1</f>
        <v>0</v>
      </c>
      <c r="GC84" s="9">
        <f>GB83*0.25</f>
        <v>0</v>
      </c>
      <c r="GE84" s="9">
        <f>GD83*0.5</f>
        <v>0</v>
      </c>
      <c r="GF84" s="21"/>
      <c r="GG84" s="9">
        <f>GF83*0.75</f>
        <v>227.775000000006</v>
      </c>
      <c r="GH84" s="21"/>
      <c r="GI84" s="9">
        <f>GH83*1</f>
        <v>0</v>
      </c>
      <c r="GL84" s="9">
        <f>GK83*0.25</f>
        <v>0</v>
      </c>
      <c r="GN84" s="9">
        <f>GM83*0.5</f>
        <v>0</v>
      </c>
      <c r="GO84" s="18"/>
      <c r="GP84" s="9">
        <f>GO83*0.75</f>
        <v>2095.2749999999992</v>
      </c>
      <c r="GQ84" s="18"/>
      <c r="GR84" s="9">
        <f>GQ83*1</f>
        <v>0</v>
      </c>
      <c r="GU84" s="9">
        <f>GT83*0.25</f>
        <v>0</v>
      </c>
      <c r="GW84" s="9">
        <f>GV83*0.5</f>
        <v>0</v>
      </c>
      <c r="GY84" s="9">
        <f>GX83*0.75</f>
        <v>0</v>
      </c>
      <c r="HA84" s="9">
        <f>GZ83*1</f>
        <v>0</v>
      </c>
      <c r="HD84" s="9">
        <f>HC83*0.25</f>
        <v>0</v>
      </c>
      <c r="HF84" s="9">
        <f>HE83*0.5</f>
        <v>0</v>
      </c>
      <c r="HG84" s="21"/>
      <c r="HH84" s="9">
        <f>HG83*0.75</f>
        <v>217.05000000000109</v>
      </c>
      <c r="HI84" s="21"/>
      <c r="HJ84" s="9">
        <f>HI83*1</f>
        <v>0</v>
      </c>
      <c r="HM84" s="9">
        <f>HL83*0.25</f>
        <v>0</v>
      </c>
      <c r="HO84" s="9">
        <f>HN83*0.5</f>
        <v>0</v>
      </c>
      <c r="HP84" s="21"/>
      <c r="HQ84" s="9">
        <f>HP83*0.75</f>
        <v>448.27500000000191</v>
      </c>
      <c r="HR84" s="21"/>
      <c r="HS84" s="9">
        <f>HR83*1</f>
        <v>0</v>
      </c>
      <c r="HV84" s="9">
        <f>HU83*0.25</f>
        <v>0</v>
      </c>
      <c r="HX84" s="9">
        <f>HW83*0.5</f>
        <v>0</v>
      </c>
      <c r="HY84" s="21"/>
      <c r="HZ84" s="9">
        <f>HY83*0.75</f>
        <v>2672.7000000000439</v>
      </c>
      <c r="IA84" s="21"/>
      <c r="IB84" s="9">
        <f>IA83*1</f>
        <v>0</v>
      </c>
      <c r="IE84" s="9">
        <f>ID83*0.25</f>
        <v>0</v>
      </c>
      <c r="IG84" s="9">
        <f>IF83*0.5</f>
        <v>0</v>
      </c>
      <c r="II84" s="9">
        <f>IH83*0.75</f>
        <v>0</v>
      </c>
      <c r="IK84" s="9">
        <f>IJ83*1</f>
        <v>0</v>
      </c>
      <c r="IN84" s="9">
        <f>IM83*0.25</f>
        <v>0</v>
      </c>
      <c r="IP84" s="9">
        <f>IO83*0.5</f>
        <v>0</v>
      </c>
      <c r="IQ84" s="21"/>
      <c r="IR84" s="9">
        <f>IQ83*0.75</f>
        <v>239.69999999999345</v>
      </c>
      <c r="IS84" s="21"/>
      <c r="IT84" s="9">
        <f>IS83*1</f>
        <v>0</v>
      </c>
      <c r="IW84" s="9">
        <f>IV83*0.25</f>
        <v>0</v>
      </c>
      <c r="IY84" s="9">
        <f>IX83*0.5</f>
        <v>0</v>
      </c>
      <c r="IZ84" s="21"/>
      <c r="JA84" s="9">
        <f>IZ83*0.75</f>
        <v>221.99999999999727</v>
      </c>
      <c r="JB84" s="21"/>
      <c r="JC84" s="9">
        <f>JB83*1</f>
        <v>0</v>
      </c>
      <c r="JF84" s="9">
        <f>JE83*0.25</f>
        <v>0</v>
      </c>
      <c r="JH84" s="9">
        <f>JG83*0.5</f>
        <v>0</v>
      </c>
      <c r="JI84" s="21"/>
      <c r="JJ84" s="9">
        <f>JI83*0.75</f>
        <v>109.87499999999727</v>
      </c>
      <c r="JK84" s="21"/>
      <c r="JL84" s="9">
        <f>JK83*1</f>
        <v>0</v>
      </c>
      <c r="JO84" s="9">
        <f>JN83*0.25</f>
        <v>0</v>
      </c>
      <c r="JQ84" s="9">
        <f>JP83*0.5</f>
        <v>0</v>
      </c>
      <c r="JS84" s="9">
        <f>JR83*0.75</f>
        <v>0</v>
      </c>
      <c r="JU84" s="9">
        <f>JT83*1</f>
        <v>0</v>
      </c>
      <c r="JX84" s="9">
        <f>JW83*0.25</f>
        <v>0</v>
      </c>
      <c r="JZ84" s="9">
        <f>JY83*0.5</f>
        <v>0</v>
      </c>
      <c r="KB84" s="9">
        <f>KA83*0.75</f>
        <v>0</v>
      </c>
      <c r="KC84" s="21"/>
      <c r="KD84" s="9">
        <f>KC83*1</f>
        <v>2424.0000000001783</v>
      </c>
      <c r="KG84" s="9">
        <f>KF83*0.25</f>
        <v>0</v>
      </c>
      <c r="KI84" s="9">
        <f>KH83*0.5</f>
        <v>0</v>
      </c>
      <c r="KJ84" s="21"/>
      <c r="KK84" s="9">
        <f>KJ83*0.75</f>
        <v>197.47499999999673</v>
      </c>
      <c r="KL84" s="21"/>
      <c r="KM84" s="9">
        <f>KL83*1</f>
        <v>0</v>
      </c>
      <c r="KP84" s="9">
        <f>KO83*0.25</f>
        <v>0</v>
      </c>
      <c r="KR84" s="9">
        <f>KQ83*0.5</f>
        <v>0</v>
      </c>
      <c r="KT84" s="9">
        <f>KS83*0.75</f>
        <v>0</v>
      </c>
      <c r="KV84" s="9">
        <f>KU83*1</f>
        <v>0</v>
      </c>
      <c r="KY84" s="9">
        <f>KX83*0.25</f>
        <v>0</v>
      </c>
      <c r="LA84" s="9">
        <f>KZ83*0.5</f>
        <v>0</v>
      </c>
      <c r="LC84" s="9">
        <f>LB83*0.75</f>
        <v>0</v>
      </c>
      <c r="LE84" s="9">
        <f>LD83*1</f>
        <v>0</v>
      </c>
      <c r="LH84" s="9">
        <f>LG83*0.25</f>
        <v>0</v>
      </c>
      <c r="LJ84" s="9">
        <f>LI83*0.5</f>
        <v>0</v>
      </c>
      <c r="LL84" s="9">
        <f>LK83*0.75</f>
        <v>0</v>
      </c>
      <c r="LM84" s="21"/>
      <c r="LN84" s="9">
        <f>LM83*1</f>
        <v>0</v>
      </c>
      <c r="LQ84" s="9">
        <f>LP83*0.25</f>
        <v>0</v>
      </c>
      <c r="LS84" s="9">
        <f>LR83*0.5</f>
        <v>0</v>
      </c>
      <c r="LT84" s="21"/>
      <c r="LU84" s="9">
        <f>LT83*0.75</f>
        <v>318.18750000000273</v>
      </c>
      <c r="LV84" s="21"/>
      <c r="LW84" s="9">
        <f>LV83*1</f>
        <v>0</v>
      </c>
      <c r="LZ84" s="9">
        <f>LY83*0.25</f>
        <v>0</v>
      </c>
      <c r="MB84" s="9">
        <f>MA83*0.5</f>
        <v>0</v>
      </c>
      <c r="MD84" s="9">
        <f>MC83*0.75</f>
        <v>0</v>
      </c>
      <c r="MF84" s="9">
        <f>ME83*1</f>
        <v>0</v>
      </c>
      <c r="MI84" s="9">
        <f>MH83*0.25</f>
        <v>0</v>
      </c>
      <c r="MK84" s="9">
        <f>MJ83*0.5</f>
        <v>0</v>
      </c>
      <c r="MM84" s="9">
        <f>ML83*0.75</f>
        <v>0</v>
      </c>
      <c r="MN84" s="21"/>
      <c r="MO84" s="9">
        <f>MN83*1</f>
        <v>1044.5000000000146</v>
      </c>
      <c r="MR84" s="9">
        <f>MQ83*0.25</f>
        <v>0</v>
      </c>
      <c r="MT84" s="9">
        <f>MS83*0.5</f>
        <v>0</v>
      </c>
      <c r="MU84" s="21"/>
      <c r="MV84" s="9">
        <f>MU83*0.75</f>
        <v>211.31250000000546</v>
      </c>
      <c r="MW84" s="21"/>
      <c r="MX84" s="9">
        <f>MW83*1</f>
        <v>0</v>
      </c>
      <c r="NA84" s="9">
        <f>MZ83*0.25</f>
        <v>0</v>
      </c>
      <c r="NC84" s="9">
        <f>NB83*0.5</f>
        <v>0</v>
      </c>
      <c r="ND84" s="21"/>
      <c r="NE84" s="9">
        <f>ND83*0.75</f>
        <v>1048.1249999999891</v>
      </c>
      <c r="NF84" s="21"/>
      <c r="NG84" s="9">
        <f>NF83*1</f>
        <v>0</v>
      </c>
      <c r="NH84" s="43"/>
    </row>
    <row r="85" spans="1:372" s="40" customFormat="1" ht="18">
      <c r="A85" s="39"/>
      <c r="B85" s="48"/>
      <c r="C85" s="45"/>
      <c r="D85" s="21"/>
      <c r="E85" s="38"/>
      <c r="F85" s="63"/>
      <c r="G85" s="38"/>
      <c r="H85" s="21"/>
      <c r="I85" s="21"/>
      <c r="J85" s="21"/>
      <c r="K85" s="38"/>
      <c r="L85" s="44"/>
      <c r="M85" s="21"/>
      <c r="N85" s="38"/>
      <c r="O85" s="21"/>
      <c r="P85" s="38"/>
      <c r="Q85" s="21"/>
      <c r="R85" s="21"/>
      <c r="S85" s="21"/>
      <c r="T85" s="38"/>
      <c r="U85" s="44"/>
      <c r="V85" s="21"/>
      <c r="W85" s="38"/>
      <c r="X85" s="21"/>
      <c r="Y85" s="38"/>
      <c r="Z85" s="63"/>
      <c r="AA85" s="21"/>
      <c r="AC85" s="38"/>
      <c r="AD85" s="44"/>
      <c r="AE85" s="21"/>
      <c r="AF85" s="38"/>
      <c r="AG85" s="21"/>
      <c r="AH85" s="38"/>
      <c r="AI85" s="21"/>
      <c r="AJ85" s="21"/>
      <c r="AL85" s="38"/>
      <c r="AM85" s="44"/>
      <c r="AN85" s="21"/>
      <c r="AO85" s="38"/>
      <c r="AP85" s="21"/>
      <c r="AQ85" s="38"/>
      <c r="AR85" s="21"/>
      <c r="AS85" s="21"/>
      <c r="AU85" s="38"/>
      <c r="AV85" s="44"/>
      <c r="AW85" s="63"/>
      <c r="AX85" s="38"/>
      <c r="AY85" s="63"/>
      <c r="AZ85" s="38"/>
      <c r="BA85" s="21"/>
      <c r="BB85" s="21"/>
      <c r="BD85" s="38"/>
      <c r="BE85" s="44"/>
      <c r="BF85" s="21"/>
      <c r="BG85" s="38"/>
      <c r="BH85" s="21"/>
      <c r="BI85" s="38"/>
      <c r="BJ85" s="21"/>
      <c r="BK85" s="21"/>
      <c r="BM85" s="38"/>
      <c r="BN85" s="44"/>
      <c r="BO85" s="21"/>
      <c r="BP85" s="38"/>
      <c r="BQ85" s="21"/>
      <c r="BR85" s="38"/>
      <c r="BS85" s="21"/>
      <c r="BT85" s="21"/>
      <c r="BV85" s="38"/>
      <c r="BW85" s="44"/>
      <c r="BX85"/>
      <c r="BY85" s="38"/>
      <c r="BZ85"/>
      <c r="CA85" s="38"/>
      <c r="CB85" s="21"/>
      <c r="CC85" s="21"/>
      <c r="CE85" s="38"/>
      <c r="CF85" s="44"/>
      <c r="CG85" s="63"/>
      <c r="CH85" s="38"/>
      <c r="CI85" s="63"/>
      <c r="CJ85" s="38"/>
      <c r="CK85" s="21"/>
      <c r="CL85" s="21"/>
      <c r="CM85" s="21"/>
      <c r="CN85" s="38"/>
      <c r="CO85" s="44"/>
      <c r="CP85" s="63"/>
      <c r="CQ85" s="38"/>
      <c r="CR85" s="63"/>
      <c r="CS85" s="38"/>
      <c r="CT85" s="21"/>
      <c r="CU85" s="21"/>
      <c r="CV85" s="21"/>
      <c r="CW85" s="38"/>
      <c r="CX85" s="44"/>
      <c r="CY85" s="63"/>
      <c r="CZ85" s="38"/>
      <c r="DA85" s="63"/>
      <c r="DB85" s="38"/>
      <c r="DC85" s="21"/>
      <c r="DD85" s="21"/>
      <c r="DE85" s="21"/>
      <c r="DF85" s="38"/>
      <c r="DG85" s="44"/>
      <c r="DH85" s="63"/>
      <c r="DI85" s="38"/>
      <c r="DJ85" s="63"/>
      <c r="DK85" s="38"/>
      <c r="DL85" s="21"/>
      <c r="DM85" s="21"/>
      <c r="DN85" s="21"/>
      <c r="DO85" s="38"/>
      <c r="DP85" s="44"/>
      <c r="DQ85" s="63"/>
      <c r="DR85" s="38"/>
      <c r="DS85" s="63"/>
      <c r="DT85" s="38"/>
      <c r="DU85" s="21"/>
      <c r="DV85" s="21"/>
      <c r="DW85" s="21"/>
      <c r="DX85" s="38"/>
      <c r="DY85" s="44"/>
      <c r="DZ85" s="63"/>
      <c r="EA85" s="38"/>
      <c r="EB85" s="63"/>
      <c r="EC85" s="38"/>
      <c r="ED85" s="21"/>
      <c r="EE85" s="21"/>
      <c r="EF85" s="21"/>
      <c r="EG85" s="38"/>
      <c r="EH85" s="44"/>
      <c r="EI85" s="63"/>
      <c r="EJ85" s="38"/>
      <c r="EK85" s="63"/>
      <c r="EL85" s="38"/>
      <c r="EM85" s="21"/>
      <c r="EN85" s="21"/>
      <c r="EO85" s="21"/>
      <c r="EP85" s="38"/>
      <c r="EQ85" s="44"/>
      <c r="ER85" s="63"/>
      <c r="ES85" s="38"/>
      <c r="ET85" s="63"/>
      <c r="EU85" s="38"/>
      <c r="EV85" s="21"/>
      <c r="EW85" s="21"/>
      <c r="EX85" s="21"/>
      <c r="EY85" s="38"/>
      <c r="EZ85" s="44"/>
      <c r="FA85" s="63"/>
      <c r="FB85" s="38"/>
      <c r="FC85" s="63"/>
      <c r="FD85" s="38"/>
      <c r="FE85" s="21"/>
      <c r="FF85" s="21"/>
      <c r="FG85" s="21"/>
      <c r="FH85" s="38"/>
      <c r="FI85" s="44"/>
      <c r="FJ85" s="63"/>
      <c r="FK85" s="38"/>
      <c r="FL85" s="63"/>
      <c r="FM85" s="38"/>
      <c r="FN85" s="21"/>
      <c r="FO85" s="21"/>
      <c r="FP85" s="21"/>
      <c r="FQ85" s="38"/>
      <c r="FR85" s="44"/>
      <c r="FS85" s="63"/>
      <c r="FT85" s="38"/>
      <c r="FU85" s="63"/>
      <c r="FV85" s="38"/>
      <c r="FW85" s="21"/>
      <c r="FX85" s="21"/>
      <c r="FY85" s="21"/>
      <c r="FZ85" s="38"/>
      <c r="GA85" s="44"/>
      <c r="GB85" s="21"/>
      <c r="GC85" s="38"/>
      <c r="GD85" s="21"/>
      <c r="GE85" s="38"/>
      <c r="GF85" s="21"/>
      <c r="GG85" s="21"/>
      <c r="GH85" s="21"/>
      <c r="GI85" s="38"/>
      <c r="GJ85" s="44"/>
      <c r="GK85" s="63"/>
      <c r="GL85" s="38"/>
      <c r="GM85" s="63"/>
      <c r="GN85" s="38"/>
      <c r="GO85" s="21"/>
      <c r="GP85" s="21"/>
      <c r="GQ85" s="21"/>
      <c r="GR85" s="38"/>
      <c r="GS85" s="44"/>
      <c r="GT85" s="21"/>
      <c r="GU85" s="38"/>
      <c r="GV85" s="21"/>
      <c r="GW85" s="38"/>
      <c r="GX85" s="21"/>
      <c r="GY85" s="21"/>
      <c r="GZ85" s="21"/>
      <c r="HA85" s="38"/>
      <c r="HB85" s="44"/>
      <c r="HC85" s="21"/>
      <c r="HD85" s="38"/>
      <c r="HE85" s="21"/>
      <c r="HF85" s="38"/>
      <c r="HG85" s="21"/>
      <c r="HH85" s="21"/>
      <c r="HI85" s="21"/>
      <c r="HJ85" s="38"/>
      <c r="HK85" s="44"/>
      <c r="HL85" s="21"/>
      <c r="HM85" s="38"/>
      <c r="HN85" s="21"/>
      <c r="HO85" s="38"/>
      <c r="HP85" s="21"/>
      <c r="HQ85" s="21"/>
      <c r="HR85" s="21"/>
      <c r="HS85" s="38"/>
      <c r="HT85" s="44"/>
      <c r="HU85" s="21"/>
      <c r="HV85" s="38"/>
      <c r="HW85" s="21"/>
      <c r="HX85" s="38"/>
      <c r="HY85" s="21"/>
      <c r="HZ85" s="21"/>
      <c r="IA85" s="21"/>
      <c r="IB85" s="38"/>
      <c r="IC85" s="44"/>
      <c r="ID85" s="21"/>
      <c r="IE85" s="38"/>
      <c r="IF85" s="21"/>
      <c r="IG85" s="38"/>
      <c r="IH85" s="21"/>
      <c r="II85" s="21"/>
      <c r="IJ85" s="21"/>
      <c r="IK85" s="38"/>
      <c r="IL85" s="44"/>
      <c r="IM85" s="21"/>
      <c r="IN85" s="38"/>
      <c r="IO85" s="21"/>
      <c r="IP85" s="38"/>
      <c r="IQ85" s="21"/>
      <c r="IR85" s="21"/>
      <c r="IS85" s="21"/>
      <c r="IT85" s="38"/>
      <c r="IU85" s="44"/>
      <c r="IV85" s="21"/>
      <c r="IW85" s="38"/>
      <c r="IX85" s="21"/>
      <c r="IY85" s="38"/>
      <c r="IZ85" s="21"/>
      <c r="JA85" s="21"/>
      <c r="JB85" s="21"/>
      <c r="JC85" s="38"/>
      <c r="JD85" s="44"/>
      <c r="JE85" s="21"/>
      <c r="JF85" s="38"/>
      <c r="JG85" s="21"/>
      <c r="JH85" s="38"/>
      <c r="JI85" s="21"/>
      <c r="JJ85" s="21"/>
      <c r="JK85" s="21"/>
      <c r="JL85" s="38"/>
      <c r="JM85" s="44"/>
      <c r="JN85" s="21"/>
      <c r="JO85" s="38"/>
      <c r="JP85" s="21"/>
      <c r="JQ85" s="38"/>
      <c r="JR85" s="21"/>
      <c r="JS85" s="21"/>
      <c r="JT85" s="21"/>
      <c r="JU85" s="38"/>
      <c r="JV85" s="44"/>
      <c r="JW85" s="21"/>
      <c r="JX85" s="38"/>
      <c r="JY85" s="21"/>
      <c r="JZ85" s="38"/>
      <c r="KA85" s="21"/>
      <c r="KB85" s="21"/>
      <c r="KC85" s="21"/>
      <c r="KD85" s="38"/>
      <c r="KE85" s="44"/>
      <c r="KF85" s="21"/>
      <c r="KG85" s="38"/>
      <c r="KH85" s="21"/>
      <c r="KI85" s="38"/>
      <c r="KJ85" s="21"/>
      <c r="KK85" s="21"/>
      <c r="KL85" s="21"/>
      <c r="KM85" s="38"/>
      <c r="KN85" s="44"/>
      <c r="KO85" s="21"/>
      <c r="KP85" s="38"/>
      <c r="KQ85" s="21"/>
      <c r="KR85" s="38"/>
      <c r="KS85" s="21"/>
      <c r="KT85" s="21"/>
      <c r="KU85" s="21"/>
      <c r="KV85" s="38"/>
      <c r="KW85" s="44"/>
      <c r="KX85" s="21"/>
      <c r="KY85" s="38"/>
      <c r="KZ85" s="21"/>
      <c r="LA85" s="38"/>
      <c r="LB85" s="21"/>
      <c r="LC85" s="21"/>
      <c r="LD85" s="21"/>
      <c r="LE85" s="38"/>
      <c r="LF85" s="44"/>
      <c r="LG85" s="21"/>
      <c r="LH85" s="38"/>
      <c r="LI85" s="21"/>
      <c r="LJ85" s="38"/>
      <c r="LK85" s="21"/>
      <c r="LL85" s="21"/>
      <c r="LM85" s="21"/>
      <c r="LN85" s="38"/>
      <c r="LO85" s="44"/>
      <c r="LP85" s="21"/>
      <c r="LQ85" s="38"/>
      <c r="LR85" s="21"/>
      <c r="LS85" s="38"/>
      <c r="LT85" s="21"/>
      <c r="LU85" s="21"/>
      <c r="LV85" s="21"/>
      <c r="LW85" s="38"/>
      <c r="LX85" s="44"/>
      <c r="LY85" s="21"/>
      <c r="LZ85" s="38"/>
      <c r="MA85" s="21"/>
      <c r="MB85" s="38"/>
      <c r="MC85" s="21"/>
      <c r="MD85" s="21"/>
      <c r="ME85" s="21"/>
      <c r="MF85" s="38"/>
      <c r="MG85" s="44"/>
      <c r="MH85" s="21"/>
      <c r="MI85" s="38"/>
      <c r="MJ85" s="21"/>
      <c r="MK85" s="38"/>
      <c r="ML85" s="21"/>
      <c r="MM85" s="21"/>
      <c r="MN85" s="21"/>
      <c r="MO85" s="38"/>
      <c r="MP85" s="44"/>
      <c r="MQ85" s="21"/>
      <c r="MR85" s="38"/>
      <c r="MS85" s="21"/>
      <c r="MT85" s="38"/>
      <c r="MU85" s="21"/>
      <c r="MV85" s="21"/>
      <c r="MW85" s="21"/>
      <c r="MX85" s="38"/>
      <c r="MY85" s="44"/>
      <c r="MZ85" s="21"/>
      <c r="NA85" s="38"/>
      <c r="NB85" s="21"/>
      <c r="NC85" s="38"/>
      <c r="ND85" s="21"/>
      <c r="NE85" s="21"/>
      <c r="NF85" s="21"/>
      <c r="NG85" s="38"/>
      <c r="NH85" s="44"/>
    </row>
    <row r="86" spans="1:372" ht="18">
      <c r="A86" s="42" t="s">
        <v>854</v>
      </c>
      <c r="B86" s="49"/>
      <c r="D86">
        <v>376.1</v>
      </c>
      <c r="E86" s="1" t="s">
        <v>187</v>
      </c>
      <c r="F86" s="400">
        <v>334.3</v>
      </c>
      <c r="G86" s="1" t="s">
        <v>183</v>
      </c>
      <c r="H86" s="115"/>
      <c r="I86" s="1" t="s">
        <v>184</v>
      </c>
      <c r="J86" s="115"/>
      <c r="K86" s="1" t="s">
        <v>185</v>
      </c>
      <c r="M86">
        <v>176.4</v>
      </c>
      <c r="N86" s="1" t="s">
        <v>187</v>
      </c>
      <c r="O86" s="18">
        <v>115.50000000000011</v>
      </c>
      <c r="P86" s="1" t="s">
        <v>183</v>
      </c>
      <c r="Q86" s="18"/>
      <c r="R86" s="1" t="s">
        <v>184</v>
      </c>
      <c r="S86" s="18"/>
      <c r="T86" s="1" t="s">
        <v>185</v>
      </c>
      <c r="V86" s="18">
        <v>579.10000000000059</v>
      </c>
      <c r="W86" s="1" t="s">
        <v>187</v>
      </c>
      <c r="X86" s="18">
        <v>574.00000000000023</v>
      </c>
      <c r="Y86" s="1" t="s">
        <v>183</v>
      </c>
      <c r="Z86" s="18">
        <v>509</v>
      </c>
      <c r="AA86" s="1" t="s">
        <v>184</v>
      </c>
      <c r="AB86" s="18">
        <v>777.5</v>
      </c>
      <c r="AC86" s="1" t="s">
        <v>185</v>
      </c>
      <c r="AE86" s="18">
        <v>363.20000000000073</v>
      </c>
      <c r="AF86" s="1" t="s">
        <v>187</v>
      </c>
      <c r="AG86" s="18">
        <v>170</v>
      </c>
      <c r="AH86" s="1" t="s">
        <v>183</v>
      </c>
      <c r="AI86" s="18">
        <v>145.79999999999984</v>
      </c>
      <c r="AJ86" s="1" t="s">
        <v>184</v>
      </c>
      <c r="AK86" s="18">
        <v>252.49999999999955</v>
      </c>
      <c r="AL86" s="1" t="s">
        <v>185</v>
      </c>
      <c r="AN86" s="18">
        <v>403.40000000000055</v>
      </c>
      <c r="AO86" s="1" t="s">
        <v>187</v>
      </c>
      <c r="AP86" s="18">
        <v>54.499999999999545</v>
      </c>
      <c r="AQ86" s="1" t="s">
        <v>183</v>
      </c>
      <c r="AR86" s="1">
        <v>734.89999999999986</v>
      </c>
      <c r="AS86" s="1" t="s">
        <v>184</v>
      </c>
      <c r="AT86" s="18">
        <v>402.69999999999936</v>
      </c>
      <c r="AU86" s="1" t="s">
        <v>185</v>
      </c>
      <c r="AW86" s="18">
        <v>408.50000000000091</v>
      </c>
      <c r="AX86" s="1" t="s">
        <v>187</v>
      </c>
      <c r="AY86" s="18">
        <v>474.29999999999973</v>
      </c>
      <c r="AZ86" s="1" t="s">
        <v>183</v>
      </c>
      <c r="BA86" s="18">
        <v>684.40000000000009</v>
      </c>
      <c r="BB86" s="1" t="s">
        <v>184</v>
      </c>
      <c r="BC86" s="18">
        <v>801.49999999999955</v>
      </c>
      <c r="BD86" s="1" t="s">
        <v>185</v>
      </c>
      <c r="BF86" s="18">
        <v>524.900000000001</v>
      </c>
      <c r="BG86" s="1" t="s">
        <v>187</v>
      </c>
      <c r="BH86" s="18">
        <v>566.39999999999691</v>
      </c>
      <c r="BI86" s="1" t="s">
        <v>183</v>
      </c>
      <c r="BJ86" s="18">
        <v>1146.5999999999999</v>
      </c>
      <c r="BK86" s="1" t="s">
        <v>184</v>
      </c>
      <c r="BL86" s="18">
        <v>1145.2999999999993</v>
      </c>
      <c r="BM86" s="1" t="s">
        <v>185</v>
      </c>
      <c r="BO86" s="18">
        <v>403.40000000000009</v>
      </c>
      <c r="BP86" s="1" t="s">
        <v>187</v>
      </c>
      <c r="BQ86" s="18">
        <v>281.09999999999945</v>
      </c>
      <c r="BR86" s="1" t="s">
        <v>183</v>
      </c>
      <c r="BS86" s="18">
        <v>434.50000000000136</v>
      </c>
      <c r="BT86" s="1" t="s">
        <v>184</v>
      </c>
      <c r="BU86" s="18">
        <v>260.55000000000018</v>
      </c>
      <c r="BV86" s="1" t="s">
        <v>185</v>
      </c>
      <c r="BX86">
        <v>232.5</v>
      </c>
      <c r="BY86" s="1" t="s">
        <v>187</v>
      </c>
      <c r="BZ86" s="401">
        <v>177</v>
      </c>
      <c r="CA86" s="1" t="s">
        <v>183</v>
      </c>
      <c r="CB86" s="18">
        <v>86.700000000000728</v>
      </c>
      <c r="CC86" s="1" t="s">
        <v>184</v>
      </c>
      <c r="CD86" s="18">
        <v>230.64999999999964</v>
      </c>
      <c r="CE86" s="1" t="s">
        <v>185</v>
      </c>
      <c r="CG86" s="18">
        <v>721.19999999999982</v>
      </c>
      <c r="CH86" s="1" t="s">
        <v>187</v>
      </c>
      <c r="CI86" s="18"/>
      <c r="CJ86" s="1" t="s">
        <v>183</v>
      </c>
      <c r="CK86" s="18">
        <v>481.50000000000091</v>
      </c>
      <c r="CL86" s="1" t="s">
        <v>184</v>
      </c>
      <c r="CM86" s="18">
        <v>891.80000000000018</v>
      </c>
      <c r="CN86" s="1" t="s">
        <v>185</v>
      </c>
      <c r="CP86" s="18">
        <v>169.59999999999945</v>
      </c>
      <c r="CQ86" s="1" t="s">
        <v>187</v>
      </c>
      <c r="CR86" s="18"/>
      <c r="CS86" s="1" t="s">
        <v>183</v>
      </c>
      <c r="CT86" s="18">
        <v>256.90000000000055</v>
      </c>
      <c r="CU86" s="1" t="s">
        <v>184</v>
      </c>
      <c r="CV86" s="18">
        <v>366.74999999999909</v>
      </c>
      <c r="CW86" s="1" t="s">
        <v>185</v>
      </c>
      <c r="CY86" s="18">
        <v>193.29999999999927</v>
      </c>
      <c r="CZ86" s="1" t="s">
        <v>187</v>
      </c>
      <c r="DA86" s="18">
        <v>114.29999999999927</v>
      </c>
      <c r="DB86" s="1" t="s">
        <v>183</v>
      </c>
      <c r="DC86" s="18">
        <v>253.50000000000091</v>
      </c>
      <c r="DD86" s="1" t="s">
        <v>184</v>
      </c>
      <c r="DE86" s="18">
        <v>350.80000000000018</v>
      </c>
      <c r="DF86" s="1" t="s">
        <v>185</v>
      </c>
      <c r="DH86" s="18">
        <v>262.19999999999982</v>
      </c>
      <c r="DI86" s="1" t="s">
        <v>187</v>
      </c>
      <c r="DJ86" s="18"/>
      <c r="DK86" s="1" t="s">
        <v>183</v>
      </c>
      <c r="DL86" s="18">
        <v>16.900000000000546</v>
      </c>
      <c r="DM86" s="1" t="s">
        <v>184</v>
      </c>
      <c r="DN86" s="18">
        <v>180</v>
      </c>
      <c r="DO86" s="1" t="s">
        <v>185</v>
      </c>
      <c r="DQ86" s="401">
        <v>318.19999999999891</v>
      </c>
      <c r="DR86" s="1" t="s">
        <v>187</v>
      </c>
      <c r="DS86" s="18">
        <v>65.5</v>
      </c>
      <c r="DT86" s="1" t="s">
        <v>183</v>
      </c>
      <c r="DU86" s="18">
        <v>346.90000000000055</v>
      </c>
      <c r="DV86" s="1" t="s">
        <v>184</v>
      </c>
      <c r="DW86" s="18">
        <v>144</v>
      </c>
      <c r="DX86" s="1" t="s">
        <v>185</v>
      </c>
      <c r="DZ86" s="18">
        <v>357.89999999999873</v>
      </c>
      <c r="EA86" s="1" t="s">
        <v>187</v>
      </c>
      <c r="EB86" s="18"/>
      <c r="EC86" s="1" t="s">
        <v>183</v>
      </c>
      <c r="ED86" s="18">
        <v>761.70000000000073</v>
      </c>
      <c r="EE86" s="1" t="s">
        <v>184</v>
      </c>
      <c r="EF86" s="18"/>
      <c r="EG86" s="1" t="s">
        <v>185</v>
      </c>
      <c r="EI86" s="401">
        <v>267.19999999999982</v>
      </c>
      <c r="EJ86" s="1" t="s">
        <v>187</v>
      </c>
      <c r="EK86" s="401"/>
      <c r="EL86" s="1" t="s">
        <v>183</v>
      </c>
      <c r="EM86" s="18">
        <v>237.69999999999345</v>
      </c>
      <c r="EN86" s="1" t="s">
        <v>184</v>
      </c>
      <c r="EO86" s="18"/>
      <c r="EP86" s="1" t="s">
        <v>185</v>
      </c>
      <c r="ER86" s="18">
        <v>467</v>
      </c>
      <c r="ES86" s="1" t="s">
        <v>187</v>
      </c>
      <c r="ET86" s="18"/>
      <c r="EU86" s="1" t="s">
        <v>183</v>
      </c>
      <c r="EV86" s="18">
        <v>494.10000000000036</v>
      </c>
      <c r="EW86" s="1" t="s">
        <v>184</v>
      </c>
      <c r="EX86" s="18"/>
      <c r="EY86" s="1" t="s">
        <v>185</v>
      </c>
      <c r="FA86" s="401">
        <v>430.80000000000018</v>
      </c>
      <c r="FB86" s="1" t="s">
        <v>187</v>
      </c>
      <c r="FC86" s="401">
        <v>367.79999999999563</v>
      </c>
      <c r="FD86" s="1" t="s">
        <v>183</v>
      </c>
      <c r="FE86" s="18">
        <v>525.50000000000091</v>
      </c>
      <c r="FF86" s="1" t="s">
        <v>184</v>
      </c>
      <c r="FG86" s="18"/>
      <c r="FH86" s="1" t="s">
        <v>185</v>
      </c>
      <c r="FJ86" s="401">
        <v>158.89999999999964</v>
      </c>
      <c r="FK86" s="1" t="s">
        <v>187</v>
      </c>
      <c r="FL86" s="18">
        <v>641.29999999999745</v>
      </c>
      <c r="FM86" s="1" t="s">
        <v>183</v>
      </c>
      <c r="FN86" s="18">
        <v>521.80000000000291</v>
      </c>
      <c r="FO86" s="1" t="s">
        <v>184</v>
      </c>
      <c r="FP86" s="18"/>
      <c r="FQ86" s="1" t="s">
        <v>185</v>
      </c>
      <c r="FS86" s="401">
        <v>364.79999999999563</v>
      </c>
      <c r="FT86" s="1" t="s">
        <v>187</v>
      </c>
      <c r="FU86" s="401"/>
      <c r="FV86" s="1" t="s">
        <v>183</v>
      </c>
      <c r="FW86" s="18">
        <v>637.59999999999673</v>
      </c>
      <c r="FX86" s="1" t="s">
        <v>184</v>
      </c>
      <c r="FY86" s="18"/>
      <c r="FZ86" s="1" t="s">
        <v>185</v>
      </c>
      <c r="GB86" s="18">
        <v>212.30000000000109</v>
      </c>
      <c r="GC86" s="1" t="s">
        <v>187</v>
      </c>
      <c r="GD86" s="18"/>
      <c r="GE86" s="1" t="s">
        <v>183</v>
      </c>
      <c r="GF86" s="18">
        <v>101.99999999999272</v>
      </c>
      <c r="GG86" s="1" t="s">
        <v>184</v>
      </c>
      <c r="GH86" s="18"/>
      <c r="GI86" s="1" t="s">
        <v>185</v>
      </c>
      <c r="GK86" s="401">
        <v>2214.6999999999953</v>
      </c>
      <c r="GL86" s="1" t="s">
        <v>187</v>
      </c>
      <c r="GM86" s="18">
        <v>1393.0000000000018</v>
      </c>
      <c r="GN86" s="1" t="s">
        <v>183</v>
      </c>
      <c r="GO86" s="18">
        <v>3333.4000000000015</v>
      </c>
      <c r="GP86" s="1" t="s">
        <v>184</v>
      </c>
      <c r="GQ86" s="18"/>
      <c r="GR86" s="1" t="s">
        <v>185</v>
      </c>
      <c r="GT86" s="401">
        <v>210.59999999999673</v>
      </c>
      <c r="GU86" s="1" t="s">
        <v>187</v>
      </c>
      <c r="GV86" s="401"/>
      <c r="GW86" s="1" t="s">
        <v>183</v>
      </c>
      <c r="GX86" s="401"/>
      <c r="GY86" s="1" t="s">
        <v>184</v>
      </c>
      <c r="GZ86" s="401"/>
      <c r="HA86" s="1" t="s">
        <v>185</v>
      </c>
      <c r="HC86" s="18">
        <v>409.59999999999491</v>
      </c>
      <c r="HD86" s="1" t="s">
        <v>187</v>
      </c>
      <c r="HE86" s="18">
        <v>766.99999999999909</v>
      </c>
      <c r="HF86" s="1" t="s">
        <v>183</v>
      </c>
      <c r="HG86" s="18">
        <v>323.10000000000036</v>
      </c>
      <c r="HH86" s="1" t="s">
        <v>184</v>
      </c>
      <c r="HI86" s="18"/>
      <c r="HJ86" s="1" t="s">
        <v>185</v>
      </c>
      <c r="HL86" s="401">
        <v>824.79999999999927</v>
      </c>
      <c r="HM86" s="1" t="s">
        <v>187</v>
      </c>
      <c r="HN86" s="401"/>
      <c r="HO86" s="1" t="s">
        <v>183</v>
      </c>
      <c r="HP86" s="18">
        <v>426.59999999999854</v>
      </c>
      <c r="HQ86" s="1" t="s">
        <v>184</v>
      </c>
      <c r="HR86" s="18"/>
      <c r="HS86" s="1" t="s">
        <v>185</v>
      </c>
      <c r="HU86" s="401">
        <v>3159.399999999996</v>
      </c>
      <c r="HV86" s="1" t="s">
        <v>187</v>
      </c>
      <c r="HW86" s="18">
        <v>3845.4999999999964</v>
      </c>
      <c r="HX86" s="1" t="s">
        <v>183</v>
      </c>
      <c r="HY86" s="18">
        <v>3333.2000000000189</v>
      </c>
      <c r="HZ86" s="1" t="s">
        <v>184</v>
      </c>
      <c r="IA86" s="18"/>
      <c r="IB86" s="1" t="s">
        <v>185</v>
      </c>
      <c r="ID86" s="401">
        <v>19.799999999999272</v>
      </c>
      <c r="IE86" s="1" t="s">
        <v>187</v>
      </c>
      <c r="IF86" s="401"/>
      <c r="IG86" s="1" t="s">
        <v>183</v>
      </c>
      <c r="IH86" s="401"/>
      <c r="II86" s="1" t="s">
        <v>184</v>
      </c>
      <c r="IJ86" s="401"/>
      <c r="IK86" s="1" t="s">
        <v>185</v>
      </c>
      <c r="IM86" s="18">
        <v>334.90000000000146</v>
      </c>
      <c r="IN86" s="1" t="s">
        <v>187</v>
      </c>
      <c r="IO86" s="18"/>
      <c r="IP86" s="1" t="s">
        <v>183</v>
      </c>
      <c r="IQ86" s="18">
        <v>290.90000000000146</v>
      </c>
      <c r="IR86" s="1" t="s">
        <v>184</v>
      </c>
      <c r="IS86" s="18"/>
      <c r="IT86" s="1" t="s">
        <v>185</v>
      </c>
      <c r="IV86" s="401">
        <v>250.30000000000291</v>
      </c>
      <c r="IW86" s="1" t="s">
        <v>187</v>
      </c>
      <c r="IX86" s="18">
        <v>421.49999999999909</v>
      </c>
      <c r="IY86" s="1" t="s">
        <v>183</v>
      </c>
      <c r="IZ86" s="18">
        <v>117.89999999999418</v>
      </c>
      <c r="JA86" s="1" t="s">
        <v>184</v>
      </c>
      <c r="JB86" s="18"/>
      <c r="JC86" s="1" t="s">
        <v>185</v>
      </c>
      <c r="JE86" s="401">
        <v>375.19999999999709</v>
      </c>
      <c r="JF86" s="1" t="s">
        <v>187</v>
      </c>
      <c r="JG86" s="401">
        <v>430.29999999999563</v>
      </c>
      <c r="JH86" s="1" t="s">
        <v>183</v>
      </c>
      <c r="JI86" s="18">
        <v>268.19999999999345</v>
      </c>
      <c r="JJ86" s="1" t="s">
        <v>184</v>
      </c>
      <c r="JK86" s="18"/>
      <c r="JL86" s="1" t="s">
        <v>185</v>
      </c>
      <c r="JN86" s="401">
        <v>184.5</v>
      </c>
      <c r="JO86" s="1" t="s">
        <v>187</v>
      </c>
      <c r="JP86" s="401"/>
      <c r="JQ86" s="1" t="s">
        <v>183</v>
      </c>
      <c r="JR86" s="401"/>
      <c r="JS86" s="1" t="s">
        <v>184</v>
      </c>
      <c r="JT86" s="401"/>
      <c r="JU86" s="1" t="s">
        <v>185</v>
      </c>
      <c r="JX86" s="1" t="s">
        <v>187</v>
      </c>
      <c r="JY86" s="18">
        <v>2022.9999999999927</v>
      </c>
      <c r="JZ86" s="1" t="s">
        <v>183</v>
      </c>
      <c r="KA86" s="18">
        <v>2247.2000000000044</v>
      </c>
      <c r="KB86" s="1" t="s">
        <v>184</v>
      </c>
      <c r="KC86" s="18">
        <v>3031.6999999998952</v>
      </c>
      <c r="KD86" s="1" t="s">
        <v>185</v>
      </c>
      <c r="KF86" s="18">
        <v>461</v>
      </c>
      <c r="KG86" s="1" t="s">
        <v>187</v>
      </c>
      <c r="KH86" s="401">
        <v>173.99999999999909</v>
      </c>
      <c r="KI86" s="1" t="s">
        <v>183</v>
      </c>
      <c r="KJ86" s="18">
        <v>315.59999999999127</v>
      </c>
      <c r="KK86" s="1" t="s">
        <v>184</v>
      </c>
      <c r="KL86" s="18"/>
      <c r="KM86" s="1" t="s">
        <v>185</v>
      </c>
      <c r="KO86" s="401">
        <v>420.30000000000291</v>
      </c>
      <c r="KP86" s="1" t="s">
        <v>187</v>
      </c>
      <c r="KQ86" s="401"/>
      <c r="KR86" s="1" t="s">
        <v>183</v>
      </c>
      <c r="KS86" s="401"/>
      <c r="KT86" s="1" t="s">
        <v>184</v>
      </c>
      <c r="KU86" s="401"/>
      <c r="KV86" s="1" t="s">
        <v>185</v>
      </c>
      <c r="KX86" s="18">
        <v>417.40000000000146</v>
      </c>
      <c r="KY86" s="1" t="s">
        <v>187</v>
      </c>
      <c r="KZ86" s="18"/>
      <c r="LA86" s="1" t="s">
        <v>183</v>
      </c>
      <c r="LB86" s="18"/>
      <c r="LC86" s="1" t="s">
        <v>184</v>
      </c>
      <c r="LD86" s="18"/>
      <c r="LE86" s="1" t="s">
        <v>185</v>
      </c>
      <c r="LG86" s="232">
        <v>88.299999999999272</v>
      </c>
      <c r="LH86" s="1" t="s">
        <v>187</v>
      </c>
      <c r="LI86" s="232"/>
      <c r="LJ86" s="1" t="s">
        <v>183</v>
      </c>
      <c r="LK86" s="232"/>
      <c r="LL86" s="1" t="s">
        <v>184</v>
      </c>
      <c r="LM86" s="18"/>
      <c r="LN86" s="1" t="s">
        <v>185</v>
      </c>
      <c r="LP86" s="18">
        <v>515.39999999999418</v>
      </c>
      <c r="LQ86" s="1" t="s">
        <v>187</v>
      </c>
      <c r="LR86" s="18">
        <v>227.79999999999927</v>
      </c>
      <c r="LS86" s="1" t="s">
        <v>183</v>
      </c>
      <c r="LT86" s="18">
        <v>496.89999999999418</v>
      </c>
      <c r="LU86" s="1" t="s">
        <v>184</v>
      </c>
      <c r="LV86" s="18"/>
      <c r="LW86" s="1" t="s">
        <v>185</v>
      </c>
      <c r="LY86" s="18">
        <v>530.19999999998981</v>
      </c>
      <c r="LZ86" s="1" t="s">
        <v>187</v>
      </c>
      <c r="MA86" s="18"/>
      <c r="MB86" s="1" t="s">
        <v>183</v>
      </c>
      <c r="MC86" s="18"/>
      <c r="MD86" s="1" t="s">
        <v>184</v>
      </c>
      <c r="ME86" s="18"/>
      <c r="MF86" s="1" t="s">
        <v>185</v>
      </c>
      <c r="MI86" s="1" t="s">
        <v>187</v>
      </c>
      <c r="MJ86" s="74">
        <v>862.09999999998035</v>
      </c>
      <c r="MK86" s="1" t="s">
        <v>183</v>
      </c>
      <c r="ML86" s="18">
        <v>1061.6999999999935</v>
      </c>
      <c r="MM86" s="1" t="s">
        <v>184</v>
      </c>
      <c r="MN86" s="18">
        <v>1326.2999999999847</v>
      </c>
      <c r="MO86" s="1" t="s">
        <v>185</v>
      </c>
      <c r="MQ86">
        <v>298.99999999999636</v>
      </c>
      <c r="MR86" s="1" t="s">
        <v>187</v>
      </c>
      <c r="MS86" s="18">
        <v>241.00000000000364</v>
      </c>
      <c r="MT86" s="1" t="s">
        <v>183</v>
      </c>
      <c r="MU86">
        <v>249.99999999998545</v>
      </c>
      <c r="MV86" s="1" t="s">
        <v>184</v>
      </c>
      <c r="MX86" s="1" t="s">
        <v>185</v>
      </c>
      <c r="NA86" s="1" t="s">
        <v>187</v>
      </c>
      <c r="NC86" s="1" t="s">
        <v>183</v>
      </c>
      <c r="ND86" s="402">
        <v>1442.9999999999964</v>
      </c>
      <c r="NE86" s="1" t="s">
        <v>184</v>
      </c>
      <c r="NF86" s="402"/>
      <c r="NG86" s="1" t="s">
        <v>185</v>
      </c>
      <c r="NH86" s="43"/>
    </row>
    <row r="87" spans="1:372" ht="18">
      <c r="A87" s="93" t="s">
        <v>3671</v>
      </c>
      <c r="B87" s="49">
        <f>SUM(D87:AAP87)</f>
        <v>38563.499999999811</v>
      </c>
      <c r="D87"/>
      <c r="E87" s="9">
        <f>D86*0.25</f>
        <v>94.025000000000006</v>
      </c>
      <c r="F87" s="18"/>
      <c r="G87" s="9">
        <f>F86*0.5</f>
        <v>167.15</v>
      </c>
      <c r="I87" s="9">
        <f>H86*0.75</f>
        <v>0</v>
      </c>
      <c r="K87" s="9">
        <f>J86*1</f>
        <v>0</v>
      </c>
      <c r="N87" s="9">
        <f>M86*0.25</f>
        <v>44.1</v>
      </c>
      <c r="P87" s="9">
        <f>O86*0.5</f>
        <v>57.750000000000057</v>
      </c>
      <c r="R87" s="9">
        <f>Q86*0.75</f>
        <v>0</v>
      </c>
      <c r="T87" s="9">
        <f>S86*1</f>
        <v>0</v>
      </c>
      <c r="W87" s="9">
        <f>V86*0.25</f>
        <v>144.77500000000015</v>
      </c>
      <c r="Y87" s="9">
        <f>X86*0.5</f>
        <v>287.00000000000011</v>
      </c>
      <c r="Z87" s="18"/>
      <c r="AA87" s="9">
        <f>Z86*0.75</f>
        <v>381.75</v>
      </c>
      <c r="AC87" s="9">
        <f>AB86*1</f>
        <v>777.5</v>
      </c>
      <c r="AE87" s="18"/>
      <c r="AF87" s="9">
        <f>AE86*0.25</f>
        <v>90.800000000000182</v>
      </c>
      <c r="AH87" s="9">
        <f>AG86*0.5</f>
        <v>85</v>
      </c>
      <c r="AJ87" s="9">
        <f>AI86*0.75</f>
        <v>109.34999999999988</v>
      </c>
      <c r="AL87" s="9">
        <f>AK86*1</f>
        <v>252.49999999999955</v>
      </c>
      <c r="AN87" s="18"/>
      <c r="AO87" s="9">
        <f>AN86*0.25</f>
        <v>100.85000000000014</v>
      </c>
      <c r="AQ87" s="9">
        <f>AP86*0.5</f>
        <v>27.249999999999773</v>
      </c>
      <c r="AS87" s="9">
        <f>AR86*0.75</f>
        <v>551.17499999999995</v>
      </c>
      <c r="AU87" s="9">
        <f>AT86*1</f>
        <v>402.69999999999936</v>
      </c>
      <c r="AW87" s="18"/>
      <c r="AX87" s="9">
        <f>AW86*0.25</f>
        <v>102.12500000000023</v>
      </c>
      <c r="AZ87" s="9">
        <f>AY86*0.5</f>
        <v>237.14999999999986</v>
      </c>
      <c r="BB87" s="9">
        <f>BA86*0.75</f>
        <v>513.30000000000007</v>
      </c>
      <c r="BD87" s="9">
        <f>BC86*1</f>
        <v>801.49999999999955</v>
      </c>
      <c r="BF87" s="18"/>
      <c r="BG87" s="9">
        <f>BF86*0.25</f>
        <v>131.22500000000025</v>
      </c>
      <c r="BH87" s="18"/>
      <c r="BI87" s="9">
        <f>BH86*0.5</f>
        <v>283.19999999999845</v>
      </c>
      <c r="BK87" s="9">
        <f>BJ86*0.75</f>
        <v>859.94999999999993</v>
      </c>
      <c r="BM87" s="9">
        <f>BL86*1</f>
        <v>1145.2999999999993</v>
      </c>
      <c r="BP87" s="9">
        <f>BO86*0.25</f>
        <v>100.85000000000002</v>
      </c>
      <c r="BR87" s="9">
        <f>BQ86*0.5</f>
        <v>140.54999999999973</v>
      </c>
      <c r="BT87" s="9">
        <f>BS86*0.75</f>
        <v>325.87500000000102</v>
      </c>
      <c r="BV87" s="9">
        <f>BU86*1</f>
        <v>260.55000000000018</v>
      </c>
      <c r="BY87" s="9">
        <f>BX86*0.25</f>
        <v>58.125</v>
      </c>
      <c r="CA87" s="9">
        <f>BZ86*0.5</f>
        <v>88.5</v>
      </c>
      <c r="CC87" s="9">
        <f>CB86*0.75</f>
        <v>65.025000000000546</v>
      </c>
      <c r="CE87" s="9">
        <f t="shared" ref="CE87" si="156">CD86*1</f>
        <v>230.64999999999964</v>
      </c>
      <c r="CG87" s="18"/>
      <c r="CH87" s="9">
        <f>CG86*0.25</f>
        <v>180.29999999999995</v>
      </c>
      <c r="CI87" s="18"/>
      <c r="CJ87" s="9">
        <f>CI86*0.5</f>
        <v>0</v>
      </c>
      <c r="CL87" s="9">
        <f>CK86*0.75</f>
        <v>361.12500000000068</v>
      </c>
      <c r="CN87" s="9">
        <f t="shared" ref="CN87" si="157">CM86*1</f>
        <v>891.80000000000018</v>
      </c>
      <c r="CP87" s="18"/>
      <c r="CQ87" s="9">
        <f>CP86*0.25</f>
        <v>42.399999999999864</v>
      </c>
      <c r="CR87" s="18"/>
      <c r="CS87" s="9">
        <f>CR86*0.5</f>
        <v>0</v>
      </c>
      <c r="CU87" s="9">
        <f>CT86*0.75</f>
        <v>192.67500000000041</v>
      </c>
      <c r="CW87" s="9">
        <f t="shared" ref="CW87" si="158">CV86*1</f>
        <v>366.74999999999909</v>
      </c>
      <c r="CY87" s="18"/>
      <c r="CZ87" s="9">
        <f>CY86*0.25</f>
        <v>48.324999999999818</v>
      </c>
      <c r="DB87" s="9">
        <f>DA86*0.5</f>
        <v>57.149999999999636</v>
      </c>
      <c r="DD87" s="9">
        <f>DC86*0.75</f>
        <v>190.12500000000068</v>
      </c>
      <c r="DF87" s="9">
        <f t="shared" ref="DF87" si="159">DE86*1</f>
        <v>350.80000000000018</v>
      </c>
      <c r="DH87" s="18"/>
      <c r="DI87" s="9">
        <f>DH86*0.25</f>
        <v>65.549999999999955</v>
      </c>
      <c r="DJ87" s="18"/>
      <c r="DK87" s="9">
        <f>DJ86*0.5</f>
        <v>0</v>
      </c>
      <c r="DM87" s="9">
        <f>DL86*0.75</f>
        <v>12.675000000000409</v>
      </c>
      <c r="DO87" s="9">
        <f t="shared" ref="DO87" si="160">DN86*1</f>
        <v>180</v>
      </c>
      <c r="DQ87" s="18"/>
      <c r="DR87" s="9">
        <f>DQ86*0.25</f>
        <v>79.549999999999727</v>
      </c>
      <c r="DT87" s="9">
        <f>DS86*0.5</f>
        <v>32.75</v>
      </c>
      <c r="DV87" s="9">
        <f>DU86*0.75</f>
        <v>260.17500000000041</v>
      </c>
      <c r="DX87" s="9">
        <f t="shared" ref="DX87" si="161">DW86*1</f>
        <v>144</v>
      </c>
      <c r="DZ87" s="18"/>
      <c r="EA87" s="9">
        <f>DZ86*0.25</f>
        <v>89.474999999999682</v>
      </c>
      <c r="EB87" s="18"/>
      <c r="EC87" s="9">
        <f>EB86*0.5</f>
        <v>0</v>
      </c>
      <c r="EE87" s="9">
        <f>ED86*0.75</f>
        <v>571.27500000000055</v>
      </c>
      <c r="EG87" s="9">
        <f>EF86*1</f>
        <v>0</v>
      </c>
      <c r="EI87" s="18"/>
      <c r="EJ87" s="9">
        <f>EI86*0.25</f>
        <v>66.799999999999955</v>
      </c>
      <c r="EK87" s="18"/>
      <c r="EL87" s="9">
        <f>EK86*0.5</f>
        <v>0</v>
      </c>
      <c r="EN87" s="9">
        <f>EM86*0.75</f>
        <v>178.27499999999509</v>
      </c>
      <c r="EP87" s="9">
        <f>EO86*1</f>
        <v>0</v>
      </c>
      <c r="ER87" s="18"/>
      <c r="ES87" s="9">
        <f>ER86*0.25</f>
        <v>116.75</v>
      </c>
      <c r="ET87" s="18"/>
      <c r="EU87" s="9">
        <f>ET86*0.5</f>
        <v>0</v>
      </c>
      <c r="EW87" s="9">
        <f>EV86*0.75</f>
        <v>370.57500000000027</v>
      </c>
      <c r="EY87" s="9">
        <f>EX86*1</f>
        <v>0</v>
      </c>
      <c r="FA87" s="18"/>
      <c r="FB87" s="9">
        <f>FA86*0.25</f>
        <v>107.70000000000005</v>
      </c>
      <c r="FC87" s="18"/>
      <c r="FD87" s="9">
        <f>FC86*0.5</f>
        <v>183.89999999999782</v>
      </c>
      <c r="FF87" s="9">
        <f>FE86*0.75</f>
        <v>394.12500000000068</v>
      </c>
      <c r="FH87" s="9">
        <f>FG86*1</f>
        <v>0</v>
      </c>
      <c r="FJ87" s="18"/>
      <c r="FK87" s="9">
        <f>FJ86*0.25</f>
        <v>39.724999999999909</v>
      </c>
      <c r="FM87" s="9">
        <f>FL86*0.5</f>
        <v>320.64999999999873</v>
      </c>
      <c r="FO87" s="9">
        <f>FN86*0.75</f>
        <v>391.35000000000218</v>
      </c>
      <c r="FQ87" s="9">
        <f>FP86*1</f>
        <v>0</v>
      </c>
      <c r="FS87" s="18"/>
      <c r="FT87" s="9">
        <f>FS86*0.25</f>
        <v>91.199999999998909</v>
      </c>
      <c r="FU87" s="18"/>
      <c r="FV87" s="9">
        <f>FU86*0.5</f>
        <v>0</v>
      </c>
      <c r="FX87" s="9">
        <f>FW86*0.75</f>
        <v>478.19999999999754</v>
      </c>
      <c r="FZ87" s="9">
        <f>FY86*1</f>
        <v>0</v>
      </c>
      <c r="GB87" s="18"/>
      <c r="GC87" s="9">
        <f>GB86*0.25</f>
        <v>53.075000000000273</v>
      </c>
      <c r="GD87" s="18"/>
      <c r="GE87" s="9">
        <f>GD86*0.5</f>
        <v>0</v>
      </c>
      <c r="GG87" s="9">
        <f>GF86*0.75</f>
        <v>76.499999999994543</v>
      </c>
      <c r="GI87" s="9">
        <f>GH86*1</f>
        <v>0</v>
      </c>
      <c r="GK87" s="18"/>
      <c r="GL87" s="9">
        <f>GK86*0.25</f>
        <v>553.67499999999882</v>
      </c>
      <c r="GN87" s="9">
        <f>GM86*0.5</f>
        <v>696.50000000000091</v>
      </c>
      <c r="GP87" s="9">
        <f>GO86*0.75</f>
        <v>2500.0500000000011</v>
      </c>
      <c r="GR87" s="9">
        <f>GQ86*1</f>
        <v>0</v>
      </c>
      <c r="GT87" s="18"/>
      <c r="GU87" s="9">
        <f>GT86*0.25</f>
        <v>52.649999999999181</v>
      </c>
      <c r="GV87" s="18"/>
      <c r="GW87" s="9">
        <f>GV86*0.5</f>
        <v>0</v>
      </c>
      <c r="GX87" s="18"/>
      <c r="GY87" s="9">
        <f>GX86*0.75</f>
        <v>0</v>
      </c>
      <c r="GZ87" s="18"/>
      <c r="HA87" s="9">
        <f>GZ86*1</f>
        <v>0</v>
      </c>
      <c r="HD87" s="9">
        <f>HC86*0.25</f>
        <v>102.39999999999873</v>
      </c>
      <c r="HF87" s="9">
        <f>HE86*0.5</f>
        <v>383.49999999999955</v>
      </c>
      <c r="HH87" s="9">
        <f>HG86*0.75</f>
        <v>242.32500000000027</v>
      </c>
      <c r="HJ87" s="9">
        <f>HI86*1</f>
        <v>0</v>
      </c>
      <c r="HM87" s="9">
        <f>HL86*0.25</f>
        <v>206.19999999999982</v>
      </c>
      <c r="HO87" s="9">
        <f>HN86*0.5</f>
        <v>0</v>
      </c>
      <c r="HQ87" s="9">
        <f>HP86*0.75</f>
        <v>319.94999999999891</v>
      </c>
      <c r="HS87" s="9">
        <f>HR86*1</f>
        <v>0</v>
      </c>
      <c r="HV87" s="9">
        <f>HU86*0.25</f>
        <v>789.849999999999</v>
      </c>
      <c r="HX87" s="9">
        <f>HW86*0.5</f>
        <v>1922.7499999999982</v>
      </c>
      <c r="HZ87" s="9">
        <f>HY86*0.75</f>
        <v>2499.9000000000142</v>
      </c>
      <c r="IB87" s="9">
        <f>IA86*1</f>
        <v>0</v>
      </c>
      <c r="IE87" s="9">
        <f>ID86*0.25</f>
        <v>4.9499999999998181</v>
      </c>
      <c r="IG87" s="9">
        <f>IF86*0.5</f>
        <v>0</v>
      </c>
      <c r="II87" s="9">
        <f>IH86*0.75</f>
        <v>0</v>
      </c>
      <c r="IK87" s="9">
        <f>IJ86*1</f>
        <v>0</v>
      </c>
      <c r="IN87" s="9">
        <f>IM86*0.25</f>
        <v>83.725000000000364</v>
      </c>
      <c r="IP87" s="9">
        <f>IO86*0.5</f>
        <v>0</v>
      </c>
      <c r="IR87" s="9">
        <f>IQ86*0.75</f>
        <v>218.17500000000109</v>
      </c>
      <c r="IT87" s="9">
        <f>IS86*1</f>
        <v>0</v>
      </c>
      <c r="IW87" s="9">
        <f>IV86*0.25</f>
        <v>62.575000000000728</v>
      </c>
      <c r="IY87" s="9">
        <f>IX86*0.5</f>
        <v>210.74999999999955</v>
      </c>
      <c r="JA87" s="9">
        <f>IZ86*0.75</f>
        <v>88.424999999995634</v>
      </c>
      <c r="JC87" s="9">
        <f>JB86*1</f>
        <v>0</v>
      </c>
      <c r="JF87" s="9">
        <f>JE86*0.25</f>
        <v>93.799999999999272</v>
      </c>
      <c r="JH87" s="9">
        <f>JG86*0.5</f>
        <v>215.14999999999782</v>
      </c>
      <c r="JJ87" s="9">
        <f>JI86*0.75</f>
        <v>201.14999999999509</v>
      </c>
      <c r="JL87" s="9">
        <f>JK86*1</f>
        <v>0</v>
      </c>
      <c r="JO87" s="9">
        <f>JN86*0.25</f>
        <v>46.125</v>
      </c>
      <c r="JQ87" s="9">
        <f>JP86*0.5</f>
        <v>0</v>
      </c>
      <c r="JS87" s="9">
        <f>JR86*0.75</f>
        <v>0</v>
      </c>
      <c r="JU87" s="9">
        <f>JT86*1</f>
        <v>0</v>
      </c>
      <c r="JX87" s="9">
        <f>JW86*0.25</f>
        <v>0</v>
      </c>
      <c r="JZ87" s="9">
        <f>JY86*0.5</f>
        <v>1011.4999999999964</v>
      </c>
      <c r="KB87" s="9">
        <f>KA86*0.75</f>
        <v>1685.4000000000033</v>
      </c>
      <c r="KD87" s="9">
        <f>KC86*1</f>
        <v>3031.6999999998952</v>
      </c>
      <c r="KG87" s="9">
        <f>KF86*0.25</f>
        <v>115.25</v>
      </c>
      <c r="KI87" s="9">
        <f>KH86*0.5</f>
        <v>86.999999999999545</v>
      </c>
      <c r="KK87" s="9">
        <f>KJ86*0.75</f>
        <v>236.69999999999345</v>
      </c>
      <c r="KM87" s="9">
        <f>KL86*1</f>
        <v>0</v>
      </c>
      <c r="KP87" s="9">
        <f>KO86*0.25</f>
        <v>105.07500000000073</v>
      </c>
      <c r="KR87" s="9">
        <f>KQ86*0.5</f>
        <v>0</v>
      </c>
      <c r="KT87" s="9">
        <f>KS86*0.75</f>
        <v>0</v>
      </c>
      <c r="KV87" s="9">
        <f>KU86*1</f>
        <v>0</v>
      </c>
      <c r="KY87" s="9">
        <f>KX86*0.25</f>
        <v>104.35000000000036</v>
      </c>
      <c r="LA87" s="9">
        <f>KZ86*0.5</f>
        <v>0</v>
      </c>
      <c r="LC87" s="9">
        <f>LB86*0.75</f>
        <v>0</v>
      </c>
      <c r="LE87" s="9">
        <f>LD86*1</f>
        <v>0</v>
      </c>
      <c r="LH87" s="9">
        <f>LG86*0.25</f>
        <v>22.074999999999818</v>
      </c>
      <c r="LJ87" s="9">
        <f>LI86*0.5</f>
        <v>0</v>
      </c>
      <c r="LL87" s="9">
        <f>LK86*0.75</f>
        <v>0</v>
      </c>
      <c r="LN87" s="9">
        <f>LM86*1</f>
        <v>0</v>
      </c>
      <c r="LQ87" s="9">
        <f>LP86*0.25</f>
        <v>128.84999999999854</v>
      </c>
      <c r="LS87" s="9">
        <f>LR86*0.5</f>
        <v>113.89999999999964</v>
      </c>
      <c r="LU87" s="9">
        <f>LT86*0.75</f>
        <v>372.67499999999563</v>
      </c>
      <c r="LW87" s="9">
        <f>LV86*1</f>
        <v>0</v>
      </c>
      <c r="LZ87" s="9">
        <f>LY86*0.25</f>
        <v>132.54999999999745</v>
      </c>
      <c r="MB87" s="9">
        <f>MA86*0.5</f>
        <v>0</v>
      </c>
      <c r="MD87" s="9">
        <f>MC86*0.75</f>
        <v>0</v>
      </c>
      <c r="MF87" s="9">
        <f>ME86*1</f>
        <v>0</v>
      </c>
      <c r="MI87" s="9">
        <f>MH86*0.25</f>
        <v>0</v>
      </c>
      <c r="MK87" s="9">
        <f>MJ86*0.5</f>
        <v>431.04999999999018</v>
      </c>
      <c r="MM87" s="9">
        <f>ML86*0.75</f>
        <v>796.27499999999509</v>
      </c>
      <c r="MO87" s="9">
        <f>MN86*1</f>
        <v>1326.2999999999847</v>
      </c>
      <c r="MR87" s="9">
        <f>MQ86*0.25</f>
        <v>74.749999999999091</v>
      </c>
      <c r="MT87" s="9">
        <f>MS86*0.5</f>
        <v>120.50000000000182</v>
      </c>
      <c r="MV87" s="9">
        <f>MU86*0.75</f>
        <v>187.49999999998909</v>
      </c>
      <c r="MX87" s="9">
        <f>MW86*1</f>
        <v>0</v>
      </c>
      <c r="NA87" s="9">
        <f>MZ86*0.25</f>
        <v>0</v>
      </c>
      <c r="NC87" s="9">
        <f>NB86*0.5</f>
        <v>0</v>
      </c>
      <c r="NE87" s="9">
        <f>ND86*0.75</f>
        <v>1082.2499999999973</v>
      </c>
      <c r="NG87" s="9">
        <f>NF86*1</f>
        <v>0</v>
      </c>
      <c r="NH87" s="43"/>
    </row>
    <row r="88" spans="1:372" s="40" customFormat="1" ht="15.75">
      <c r="A88" s="42"/>
      <c r="B88" s="206"/>
      <c r="C88" s="205"/>
      <c r="E88" s="237"/>
      <c r="F88" s="149"/>
      <c r="G88" s="61"/>
      <c r="L88" s="205"/>
      <c r="N88" s="237"/>
      <c r="P88" s="61"/>
      <c r="U88" s="205"/>
      <c r="W88" s="237"/>
      <c r="Y88" s="61"/>
      <c r="Z88" s="149"/>
      <c r="AC88" s="38"/>
      <c r="AD88" s="205"/>
      <c r="AE88" s="149"/>
      <c r="AF88" s="237"/>
      <c r="AL88" s="38"/>
      <c r="AM88" s="205"/>
      <c r="AN88" s="149"/>
      <c r="AO88" s="237"/>
      <c r="AP88" s="149"/>
      <c r="AU88" s="38"/>
      <c r="AV88" s="205"/>
      <c r="AW88" s="149"/>
      <c r="AX88" s="237"/>
      <c r="AY88" s="149"/>
      <c r="BD88" s="38"/>
      <c r="BE88" s="205"/>
      <c r="BF88" s="149"/>
      <c r="BG88" s="237"/>
      <c r="BH88" s="149"/>
      <c r="BM88" s="38"/>
      <c r="BN88" s="205"/>
      <c r="BP88" s="237"/>
      <c r="BV88" s="38"/>
      <c r="BW88" s="205"/>
      <c r="BY88" s="237"/>
      <c r="CE88" s="38"/>
      <c r="CF88" s="205"/>
      <c r="CG88" s="149"/>
      <c r="CH88" s="237"/>
      <c r="CI88" s="149"/>
      <c r="CN88" s="38"/>
      <c r="CO88" s="205"/>
      <c r="CP88" s="149"/>
      <c r="CQ88" s="237"/>
      <c r="CR88" s="149"/>
      <c r="CW88" s="38"/>
      <c r="CX88" s="205"/>
      <c r="CY88" s="149"/>
      <c r="CZ88" s="237"/>
      <c r="DF88" s="38"/>
      <c r="DG88" s="205"/>
      <c r="DH88" s="149"/>
      <c r="DI88" s="237"/>
      <c r="DJ88" s="149"/>
      <c r="DO88" s="38"/>
      <c r="DP88" s="205"/>
      <c r="DQ88" s="149"/>
      <c r="DR88" s="237"/>
      <c r="DX88" s="38"/>
      <c r="DY88" s="205"/>
      <c r="DZ88" s="149"/>
      <c r="EA88" s="237"/>
      <c r="EB88" s="149"/>
      <c r="EG88" s="38"/>
      <c r="EH88" s="205"/>
      <c r="EI88" s="149"/>
      <c r="EJ88" s="237"/>
      <c r="EK88" s="149"/>
      <c r="EP88" s="38"/>
      <c r="EQ88" s="205"/>
      <c r="ER88" s="149"/>
      <c r="ES88" s="237"/>
      <c r="ET88" s="149"/>
      <c r="EY88" s="38"/>
      <c r="EZ88" s="205"/>
      <c r="FA88" s="149"/>
      <c r="FB88" s="237"/>
      <c r="FC88" s="149"/>
      <c r="FH88" s="38"/>
      <c r="FI88" s="205"/>
      <c r="FJ88" s="149"/>
      <c r="FK88" s="237"/>
      <c r="FQ88" s="38"/>
      <c r="FR88" s="205"/>
      <c r="FS88" s="149"/>
      <c r="FT88" s="237"/>
      <c r="FU88" s="149"/>
      <c r="FZ88" s="38"/>
      <c r="GA88" s="205"/>
      <c r="GB88" s="149"/>
      <c r="GC88" s="237"/>
      <c r="GD88" s="149"/>
      <c r="GI88" s="38"/>
      <c r="GJ88" s="205"/>
      <c r="GK88" s="149"/>
      <c r="GL88" s="237"/>
      <c r="GR88" s="38"/>
      <c r="GS88" s="205"/>
      <c r="GT88" s="149"/>
      <c r="GU88" s="237"/>
      <c r="GV88" s="149"/>
      <c r="GX88" s="149"/>
      <c r="GZ88" s="149"/>
      <c r="HB88" s="205"/>
      <c r="HD88" s="237"/>
      <c r="HJ88" s="38"/>
      <c r="HK88" s="205"/>
      <c r="HM88" s="237"/>
      <c r="HS88" s="38"/>
      <c r="HT88" s="205"/>
      <c r="HV88" s="237"/>
      <c r="IB88" s="38"/>
      <c r="IC88" s="205"/>
      <c r="IE88" s="237"/>
      <c r="IL88" s="205"/>
      <c r="IN88" s="237"/>
      <c r="IT88" s="38"/>
      <c r="IU88" s="205"/>
      <c r="IW88" s="237"/>
      <c r="JC88" s="38"/>
      <c r="JD88" s="205"/>
      <c r="JF88" s="237"/>
      <c r="JL88" s="38"/>
      <c r="JM88" s="205"/>
      <c r="JO88" s="237"/>
      <c r="JV88" s="205"/>
      <c r="JX88" s="237"/>
      <c r="KD88" s="38"/>
      <c r="KE88" s="205"/>
      <c r="KG88" s="237"/>
      <c r="KM88" s="38"/>
      <c r="KN88" s="205"/>
      <c r="KP88" s="237"/>
      <c r="KW88" s="205"/>
      <c r="KY88" s="237"/>
      <c r="LF88" s="205"/>
      <c r="LH88" s="237"/>
      <c r="LN88" s="38"/>
      <c r="LO88" s="205"/>
      <c r="LQ88" s="237"/>
      <c r="LW88" s="38"/>
      <c r="LX88" s="205"/>
      <c r="LZ88" s="237"/>
      <c r="MG88" s="205"/>
      <c r="MI88" s="237"/>
      <c r="MO88" s="38"/>
      <c r="MP88" s="205"/>
      <c r="MR88" s="237"/>
      <c r="MX88" s="38"/>
      <c r="MY88" s="205"/>
      <c r="NA88" s="237"/>
      <c r="NG88" s="38"/>
      <c r="NH88" s="205"/>
    </row>
    <row r="89" spans="1:372" ht="18">
      <c r="A89" s="42" t="s">
        <v>13</v>
      </c>
      <c r="B89" s="49"/>
      <c r="D89">
        <v>295.39999999999998</v>
      </c>
      <c r="E89" s="1" t="s">
        <v>187</v>
      </c>
      <c r="F89" s="400">
        <v>621.9</v>
      </c>
      <c r="G89" s="1" t="s">
        <v>183</v>
      </c>
      <c r="H89" s="115"/>
      <c r="I89" s="1" t="s">
        <v>184</v>
      </c>
      <c r="J89" s="115"/>
      <c r="K89" s="1" t="s">
        <v>185</v>
      </c>
      <c r="M89">
        <v>240.3</v>
      </c>
      <c r="N89" s="1" t="s">
        <v>187</v>
      </c>
      <c r="O89" s="18">
        <v>416.5</v>
      </c>
      <c r="P89" s="1" t="s">
        <v>183</v>
      </c>
      <c r="Q89" s="18"/>
      <c r="R89" s="1" t="s">
        <v>184</v>
      </c>
      <c r="S89" s="18"/>
      <c r="T89" s="1" t="s">
        <v>185</v>
      </c>
      <c r="V89" s="18">
        <v>498.7000000000005</v>
      </c>
      <c r="W89" s="1" t="s">
        <v>187</v>
      </c>
      <c r="X89" s="18">
        <v>422.20000000000027</v>
      </c>
      <c r="Y89" s="1" t="s">
        <v>183</v>
      </c>
      <c r="Z89" s="18">
        <v>745.80000000000007</v>
      </c>
      <c r="AA89" s="1" t="s">
        <v>184</v>
      </c>
      <c r="AB89" s="18">
        <v>432.10000000000014</v>
      </c>
      <c r="AC89" s="1" t="s">
        <v>185</v>
      </c>
      <c r="AE89" s="18">
        <v>266.50000000000045</v>
      </c>
      <c r="AF89" s="1" t="s">
        <v>187</v>
      </c>
      <c r="AG89" s="18">
        <v>37.799999999999727</v>
      </c>
      <c r="AH89" s="1" t="s">
        <v>183</v>
      </c>
      <c r="AI89" s="18">
        <v>0</v>
      </c>
      <c r="AJ89" s="1" t="s">
        <v>184</v>
      </c>
      <c r="AK89" s="18">
        <v>249.70000000000005</v>
      </c>
      <c r="AL89" s="1" t="s">
        <v>185</v>
      </c>
      <c r="AN89" s="18">
        <v>308.80000000000064</v>
      </c>
      <c r="AO89" s="1" t="s">
        <v>187</v>
      </c>
      <c r="AP89" s="18">
        <v>57.699999999999363</v>
      </c>
      <c r="AQ89" s="1" t="s">
        <v>183</v>
      </c>
      <c r="AR89" s="1">
        <v>543.84999999999968</v>
      </c>
      <c r="AS89" s="1" t="s">
        <v>184</v>
      </c>
      <c r="AT89" s="18">
        <v>320.50000000000023</v>
      </c>
      <c r="AU89" s="1" t="s">
        <v>185</v>
      </c>
      <c r="AW89" s="18">
        <v>817.50000000000091</v>
      </c>
      <c r="AX89" s="1" t="s">
        <v>187</v>
      </c>
      <c r="AY89" s="18">
        <v>283.89999999999964</v>
      </c>
      <c r="AZ89" s="1" t="s">
        <v>183</v>
      </c>
      <c r="BA89" s="18">
        <v>669.70000000000027</v>
      </c>
      <c r="BB89" s="1" t="s">
        <v>184</v>
      </c>
      <c r="BC89" s="18">
        <v>532.45000000000027</v>
      </c>
      <c r="BD89" s="1" t="s">
        <v>185</v>
      </c>
      <c r="BF89" s="18">
        <v>520.80000000000109</v>
      </c>
      <c r="BG89" s="1" t="s">
        <v>187</v>
      </c>
      <c r="BH89" s="18">
        <v>403.39999999999873</v>
      </c>
      <c r="BI89" s="1" t="s">
        <v>183</v>
      </c>
      <c r="BJ89" s="18">
        <v>920.04999999999973</v>
      </c>
      <c r="BK89" s="1" t="s">
        <v>184</v>
      </c>
      <c r="BL89" s="18">
        <v>827.19999999999936</v>
      </c>
      <c r="BM89" s="1" t="s">
        <v>185</v>
      </c>
      <c r="BO89" s="18">
        <v>636.900000000001</v>
      </c>
      <c r="BP89" s="1" t="s">
        <v>187</v>
      </c>
      <c r="BQ89" s="18">
        <v>372.59999999999991</v>
      </c>
      <c r="BR89" s="1" t="s">
        <v>183</v>
      </c>
      <c r="BS89" s="18">
        <v>472.34999999999945</v>
      </c>
      <c r="BT89" s="1" t="s">
        <v>184</v>
      </c>
      <c r="BU89" s="18">
        <v>422.94999999999982</v>
      </c>
      <c r="BV89" s="1" t="s">
        <v>185</v>
      </c>
      <c r="BX89">
        <v>565.4</v>
      </c>
      <c r="BY89" s="1" t="s">
        <v>187</v>
      </c>
      <c r="BZ89" s="401">
        <v>197.50000000000546</v>
      </c>
      <c r="CA89" s="1" t="s">
        <v>183</v>
      </c>
      <c r="CB89" s="18">
        <v>186.39999999999964</v>
      </c>
      <c r="CC89" s="1" t="s">
        <v>184</v>
      </c>
      <c r="CD89" s="18">
        <v>482.49999999999909</v>
      </c>
      <c r="CE89" s="1" t="s">
        <v>185</v>
      </c>
      <c r="CG89" s="18">
        <v>338.99999999999636</v>
      </c>
      <c r="CH89" s="1" t="s">
        <v>187</v>
      </c>
      <c r="CI89" s="18"/>
      <c r="CJ89" s="1" t="s">
        <v>183</v>
      </c>
      <c r="CK89" s="18">
        <v>658.50000000000091</v>
      </c>
      <c r="CL89" s="1" t="s">
        <v>184</v>
      </c>
      <c r="CM89" s="18">
        <v>422.5</v>
      </c>
      <c r="CN89" s="1" t="s">
        <v>185</v>
      </c>
      <c r="CP89" s="18">
        <v>173.09999999999673</v>
      </c>
      <c r="CQ89" s="1" t="s">
        <v>187</v>
      </c>
      <c r="CR89" s="18"/>
      <c r="CS89" s="1" t="s">
        <v>183</v>
      </c>
      <c r="CT89" s="18">
        <v>320.49999999999909</v>
      </c>
      <c r="CU89" s="1" t="s">
        <v>184</v>
      </c>
      <c r="CV89" s="18">
        <v>355.29999999999836</v>
      </c>
      <c r="CW89" s="1" t="s">
        <v>185</v>
      </c>
      <c r="CY89" s="18">
        <v>414.49999999999545</v>
      </c>
      <c r="CZ89" s="1" t="s">
        <v>187</v>
      </c>
      <c r="DA89" s="18">
        <v>159.70000000000618</v>
      </c>
      <c r="DB89" s="1" t="s">
        <v>183</v>
      </c>
      <c r="DC89" s="18">
        <v>329.20000000000073</v>
      </c>
      <c r="DD89" s="1" t="s">
        <v>184</v>
      </c>
      <c r="DE89" s="18">
        <v>170.54999999999927</v>
      </c>
      <c r="DF89" s="1" t="s">
        <v>185</v>
      </c>
      <c r="DH89" s="18">
        <v>184.69999999999436</v>
      </c>
      <c r="DI89" s="1" t="s">
        <v>187</v>
      </c>
      <c r="DJ89" s="18"/>
      <c r="DK89" s="1" t="s">
        <v>183</v>
      </c>
      <c r="DL89" s="18">
        <v>77.500000000000909</v>
      </c>
      <c r="DM89" s="1" t="s">
        <v>184</v>
      </c>
      <c r="DN89" s="18">
        <v>421.20000000000073</v>
      </c>
      <c r="DO89" s="1" t="s">
        <v>185</v>
      </c>
      <c r="DQ89" s="401">
        <v>278.099999999994</v>
      </c>
      <c r="DR89" s="1" t="s">
        <v>187</v>
      </c>
      <c r="DS89" s="18">
        <v>315.50000000000546</v>
      </c>
      <c r="DT89" s="1" t="s">
        <v>183</v>
      </c>
      <c r="DU89" s="18">
        <v>343.25000000000091</v>
      </c>
      <c r="DV89" s="1" t="s">
        <v>184</v>
      </c>
      <c r="DW89" s="18">
        <v>407.90000000000055</v>
      </c>
      <c r="DX89" s="1" t="s">
        <v>185</v>
      </c>
      <c r="DZ89" s="18">
        <v>187.49999999999545</v>
      </c>
      <c r="EA89" s="1" t="s">
        <v>187</v>
      </c>
      <c r="EB89" s="18"/>
      <c r="EC89" s="1" t="s">
        <v>183</v>
      </c>
      <c r="ED89" s="18">
        <v>822.80000000000109</v>
      </c>
      <c r="EE89" s="1" t="s">
        <v>184</v>
      </c>
      <c r="EF89" s="18"/>
      <c r="EG89" s="1" t="s">
        <v>185</v>
      </c>
      <c r="EI89" s="401">
        <v>355.29999999999563</v>
      </c>
      <c r="EJ89" s="1" t="s">
        <v>187</v>
      </c>
      <c r="EK89" s="401"/>
      <c r="EL89" s="1" t="s">
        <v>183</v>
      </c>
      <c r="EM89" s="18">
        <v>332</v>
      </c>
      <c r="EN89" s="1" t="s">
        <v>184</v>
      </c>
      <c r="EO89" s="18"/>
      <c r="EP89" s="1" t="s">
        <v>185</v>
      </c>
      <c r="ER89" s="18">
        <v>365.29999999999563</v>
      </c>
      <c r="ES89" s="1" t="s">
        <v>187</v>
      </c>
      <c r="ET89" s="18"/>
      <c r="EU89" s="1" t="s">
        <v>183</v>
      </c>
      <c r="EV89" s="18">
        <v>419.19999999999891</v>
      </c>
      <c r="EW89" s="1" t="s">
        <v>184</v>
      </c>
      <c r="EX89" s="18"/>
      <c r="EY89" s="1" t="s">
        <v>185</v>
      </c>
      <c r="FA89" s="401">
        <v>343.19999999999618</v>
      </c>
      <c r="FB89" s="1" t="s">
        <v>187</v>
      </c>
      <c r="FC89" s="401">
        <v>175.5</v>
      </c>
      <c r="FD89" s="1" t="s">
        <v>183</v>
      </c>
      <c r="FE89" s="18">
        <v>576.20000000000164</v>
      </c>
      <c r="FF89" s="1" t="s">
        <v>184</v>
      </c>
      <c r="FG89" s="18"/>
      <c r="FH89" s="1" t="s">
        <v>185</v>
      </c>
      <c r="FJ89" s="401">
        <v>298.79999999999563</v>
      </c>
      <c r="FK89" s="1" t="s">
        <v>187</v>
      </c>
      <c r="FL89" s="18">
        <v>420.80000000000109</v>
      </c>
      <c r="FM89" s="1" t="s">
        <v>183</v>
      </c>
      <c r="FO89" s="1" t="s">
        <v>184</v>
      </c>
      <c r="FQ89" s="1" t="s">
        <v>185</v>
      </c>
      <c r="FS89" s="401">
        <v>50.399999999997817</v>
      </c>
      <c r="FT89" s="1" t="s">
        <v>187</v>
      </c>
      <c r="FU89" s="401"/>
      <c r="FV89" s="1" t="s">
        <v>183</v>
      </c>
      <c r="FW89" s="18">
        <v>226.60000000000218</v>
      </c>
      <c r="FX89" s="1" t="s">
        <v>184</v>
      </c>
      <c r="FY89" s="18"/>
      <c r="FZ89" s="1" t="s">
        <v>185</v>
      </c>
      <c r="GB89" s="18">
        <v>243.399999999996</v>
      </c>
      <c r="GC89" s="1" t="s">
        <v>187</v>
      </c>
      <c r="GD89" s="18"/>
      <c r="GE89" s="1" t="s">
        <v>183</v>
      </c>
      <c r="GF89" s="18">
        <v>133.19999999999709</v>
      </c>
      <c r="GG89" s="1" t="s">
        <v>184</v>
      </c>
      <c r="GH89" s="18"/>
      <c r="GI89" s="1" t="s">
        <v>185</v>
      </c>
      <c r="GK89" s="401">
        <v>1811.9999999999945</v>
      </c>
      <c r="GL89" s="1" t="s">
        <v>187</v>
      </c>
      <c r="GM89" s="18">
        <v>1359.9000000000033</v>
      </c>
      <c r="GN89" s="1" t="s">
        <v>183</v>
      </c>
      <c r="GO89" s="18">
        <v>1106.899999999996</v>
      </c>
      <c r="GP89" s="1" t="s">
        <v>184</v>
      </c>
      <c r="GQ89" s="18"/>
      <c r="GR89" s="1" t="s">
        <v>185</v>
      </c>
      <c r="GT89" s="401">
        <v>83.799999999995634</v>
      </c>
      <c r="GU89" s="1" t="s">
        <v>187</v>
      </c>
      <c r="GV89" s="401"/>
      <c r="GW89" s="1" t="s">
        <v>183</v>
      </c>
      <c r="GX89" s="401"/>
      <c r="GY89" s="1" t="s">
        <v>184</v>
      </c>
      <c r="GZ89" s="401"/>
      <c r="HA89" s="1" t="s">
        <v>185</v>
      </c>
      <c r="HC89" s="18">
        <v>295.49999999999272</v>
      </c>
      <c r="HD89" s="1" t="s">
        <v>187</v>
      </c>
      <c r="HE89" s="18">
        <v>408.69999999999891</v>
      </c>
      <c r="HF89" s="1" t="s">
        <v>183</v>
      </c>
      <c r="HG89" s="18">
        <v>232.89999999999964</v>
      </c>
      <c r="HH89" s="1" t="s">
        <v>184</v>
      </c>
      <c r="HI89" s="18"/>
      <c r="HJ89" s="1" t="s">
        <v>185</v>
      </c>
      <c r="HL89" s="401">
        <v>787.799999999992</v>
      </c>
      <c r="HM89" s="1" t="s">
        <v>187</v>
      </c>
      <c r="HN89" s="401"/>
      <c r="HO89" s="1" t="s">
        <v>183</v>
      </c>
      <c r="HP89" s="18">
        <v>597.5</v>
      </c>
      <c r="HQ89" s="1" t="s">
        <v>184</v>
      </c>
      <c r="HR89" s="18"/>
      <c r="HS89" s="1" t="s">
        <v>185</v>
      </c>
      <c r="HU89" s="401">
        <v>3368.7999999999956</v>
      </c>
      <c r="HV89" s="1" t="s">
        <v>187</v>
      </c>
      <c r="HW89" s="18">
        <v>3312.3000000000038</v>
      </c>
      <c r="HX89" s="1" t="s">
        <v>183</v>
      </c>
      <c r="HY89" s="18">
        <v>2971.2499999999545</v>
      </c>
      <c r="HZ89" s="1" t="s">
        <v>184</v>
      </c>
      <c r="IA89" s="18"/>
      <c r="IB89" s="1" t="s">
        <v>185</v>
      </c>
      <c r="ID89" s="401">
        <v>450.49999999999636</v>
      </c>
      <c r="IE89" s="1" t="s">
        <v>187</v>
      </c>
      <c r="IF89" s="401"/>
      <c r="IG89" s="1" t="s">
        <v>183</v>
      </c>
      <c r="IH89" s="401"/>
      <c r="II89" s="1" t="s">
        <v>184</v>
      </c>
      <c r="IJ89" s="401"/>
      <c r="IK89" s="1" t="s">
        <v>185</v>
      </c>
      <c r="IM89" s="18">
        <v>136.49999999999636</v>
      </c>
      <c r="IN89" s="1" t="s">
        <v>187</v>
      </c>
      <c r="IO89" s="18"/>
      <c r="IP89" s="1" t="s">
        <v>183</v>
      </c>
      <c r="IQ89" s="18">
        <v>121.00000000000364</v>
      </c>
      <c r="IR89" s="1" t="s">
        <v>184</v>
      </c>
      <c r="IS89" s="18"/>
      <c r="IT89" s="1" t="s">
        <v>185</v>
      </c>
      <c r="IV89" s="401">
        <v>337.29999999999563</v>
      </c>
      <c r="IW89" s="1" t="s">
        <v>187</v>
      </c>
      <c r="IX89" s="18">
        <v>319.09999999999991</v>
      </c>
      <c r="IY89" s="1" t="s">
        <v>183</v>
      </c>
      <c r="IZ89" s="18">
        <v>274.79999999999927</v>
      </c>
      <c r="JA89" s="1" t="s">
        <v>184</v>
      </c>
      <c r="JB89" s="18"/>
      <c r="JC89" s="1" t="s">
        <v>185</v>
      </c>
      <c r="JE89" s="401">
        <v>295.49999999999636</v>
      </c>
      <c r="JF89" s="1" t="s">
        <v>187</v>
      </c>
      <c r="JG89" s="401">
        <v>269.5</v>
      </c>
      <c r="JH89" s="1" t="s">
        <v>183</v>
      </c>
      <c r="JI89" s="18">
        <v>490.49999999999636</v>
      </c>
      <c r="JJ89" s="1" t="s">
        <v>184</v>
      </c>
      <c r="JK89" s="18"/>
      <c r="JL89" s="1" t="s">
        <v>185</v>
      </c>
      <c r="JN89" s="401">
        <v>553.99999999999272</v>
      </c>
      <c r="JO89" s="1" t="s">
        <v>187</v>
      </c>
      <c r="JP89" s="401"/>
      <c r="JQ89" s="1" t="s">
        <v>183</v>
      </c>
      <c r="JR89" s="401"/>
      <c r="JS89" s="1" t="s">
        <v>184</v>
      </c>
      <c r="JT89" s="401"/>
      <c r="JU89" s="1" t="s">
        <v>185</v>
      </c>
      <c r="JW89">
        <v>2264.6</v>
      </c>
      <c r="JX89" s="1" t="s">
        <v>187</v>
      </c>
      <c r="JY89" s="18">
        <v>1384.6000000000058</v>
      </c>
      <c r="JZ89" s="1" t="s">
        <v>183</v>
      </c>
      <c r="KA89" s="18">
        <v>1976.3000000000175</v>
      </c>
      <c r="KB89" s="1" t="s">
        <v>184</v>
      </c>
      <c r="KC89" s="18">
        <v>1674.1000000000458</v>
      </c>
      <c r="KD89" s="1" t="s">
        <v>185</v>
      </c>
      <c r="KF89" s="18">
        <v>173.79999999999927</v>
      </c>
      <c r="KG89" s="1" t="s">
        <v>187</v>
      </c>
      <c r="KH89" s="401">
        <v>1.3000000000001819</v>
      </c>
      <c r="KI89" s="1" t="s">
        <v>183</v>
      </c>
      <c r="KJ89" s="18">
        <v>351.00000000000364</v>
      </c>
      <c r="KK89" s="1" t="s">
        <v>184</v>
      </c>
      <c r="KL89" s="18"/>
      <c r="KM89" s="1" t="s">
        <v>185</v>
      </c>
      <c r="KO89" s="401">
        <v>283.50000000000364</v>
      </c>
      <c r="KP89" s="1" t="s">
        <v>187</v>
      </c>
      <c r="KQ89" s="401"/>
      <c r="KR89" s="1" t="s">
        <v>183</v>
      </c>
      <c r="KS89" s="401"/>
      <c r="KT89" s="1" t="s">
        <v>184</v>
      </c>
      <c r="KU89" s="401"/>
      <c r="KV89" s="1" t="s">
        <v>185</v>
      </c>
      <c r="KX89" s="18">
        <v>128.20000000000073</v>
      </c>
      <c r="KY89" s="1" t="s">
        <v>187</v>
      </c>
      <c r="KZ89" s="18"/>
      <c r="LA89" s="1" t="s">
        <v>183</v>
      </c>
      <c r="LB89" s="18"/>
      <c r="LC89" s="1" t="s">
        <v>184</v>
      </c>
      <c r="LD89" s="18"/>
      <c r="LE89" s="1" t="s">
        <v>185</v>
      </c>
      <c r="LG89" s="232">
        <v>165.899999999996</v>
      </c>
      <c r="LH89" s="1" t="s">
        <v>187</v>
      </c>
      <c r="LI89" s="232"/>
      <c r="LJ89" s="1" t="s">
        <v>183</v>
      </c>
      <c r="LK89" s="232"/>
      <c r="LL89" s="1" t="s">
        <v>184</v>
      </c>
      <c r="LN89" s="1" t="s">
        <v>185</v>
      </c>
      <c r="LP89" s="18">
        <v>497.40000000000146</v>
      </c>
      <c r="LQ89" s="1" t="s">
        <v>187</v>
      </c>
      <c r="LR89" s="18">
        <v>184.49999999999955</v>
      </c>
      <c r="LS89" s="1" t="s">
        <v>183</v>
      </c>
      <c r="LT89" s="18">
        <v>474.29999999999563</v>
      </c>
      <c r="LU89" s="1" t="s">
        <v>184</v>
      </c>
      <c r="LV89" s="18"/>
      <c r="LW89" s="1" t="s">
        <v>185</v>
      </c>
      <c r="LY89" s="18">
        <v>214.00000000000728</v>
      </c>
      <c r="LZ89" s="1" t="s">
        <v>187</v>
      </c>
      <c r="MA89" s="18"/>
      <c r="MB89" s="1" t="s">
        <v>183</v>
      </c>
      <c r="MC89" s="18"/>
      <c r="MD89" s="1" t="s">
        <v>184</v>
      </c>
      <c r="ME89" s="18"/>
      <c r="MF89" s="1" t="s">
        <v>185</v>
      </c>
      <c r="MH89">
        <v>687.9</v>
      </c>
      <c r="MI89" s="1" t="s">
        <v>187</v>
      </c>
      <c r="MJ89" s="74">
        <v>467.60000000002037</v>
      </c>
      <c r="MK89" s="1" t="s">
        <v>183</v>
      </c>
      <c r="ML89" s="18">
        <v>774.80000000000291</v>
      </c>
      <c r="MM89" s="1" t="s">
        <v>184</v>
      </c>
      <c r="MN89" s="18">
        <v>1011.6999999999971</v>
      </c>
      <c r="MO89" s="1" t="s">
        <v>185</v>
      </c>
      <c r="MQ89">
        <v>219.49999999998181</v>
      </c>
      <c r="MR89" s="1" t="s">
        <v>187</v>
      </c>
      <c r="MS89" s="18">
        <v>308.50000000000364</v>
      </c>
      <c r="MT89" s="1" t="s">
        <v>183</v>
      </c>
      <c r="MU89">
        <v>383.49999999999272</v>
      </c>
      <c r="MV89" s="1" t="s">
        <v>184</v>
      </c>
      <c r="MX89" s="1" t="s">
        <v>185</v>
      </c>
      <c r="NA89" s="1" t="s">
        <v>187</v>
      </c>
      <c r="NC89" s="1" t="s">
        <v>183</v>
      </c>
      <c r="ND89" s="402">
        <v>1681.2500000000109</v>
      </c>
      <c r="NE89" s="1" t="s">
        <v>184</v>
      </c>
      <c r="NF89" s="402"/>
      <c r="NG89" s="1" t="s">
        <v>185</v>
      </c>
      <c r="NH89" s="43"/>
    </row>
    <row r="90" spans="1:372" ht="18">
      <c r="A90" s="403" t="s">
        <v>3669</v>
      </c>
      <c r="B90" s="49">
        <f>SUM(D90:AAP90)</f>
        <v>33126.000000000022</v>
      </c>
      <c r="D90"/>
      <c r="E90" s="9">
        <f>D89*0.25</f>
        <v>73.849999999999994</v>
      </c>
      <c r="F90" s="18"/>
      <c r="G90" s="9">
        <f>F89*0.5</f>
        <v>310.95</v>
      </c>
      <c r="I90" s="9">
        <f>H89*0.75</f>
        <v>0</v>
      </c>
      <c r="K90" s="9">
        <f>J89*1</f>
        <v>0</v>
      </c>
      <c r="N90" s="9">
        <f>M89*0.25</f>
        <v>60.075000000000003</v>
      </c>
      <c r="P90" s="9">
        <f>O89*0.5</f>
        <v>208.25</v>
      </c>
      <c r="R90" s="9">
        <f>Q89*0.75</f>
        <v>0</v>
      </c>
      <c r="T90" s="9">
        <f>S89*1</f>
        <v>0</v>
      </c>
      <c r="V90" s="18"/>
      <c r="W90" s="9">
        <f>V89*0.25</f>
        <v>124.67500000000013</v>
      </c>
      <c r="X90" s="18"/>
      <c r="Y90" s="9">
        <f>X89*0.5</f>
        <v>211.10000000000014</v>
      </c>
      <c r="Z90" s="18"/>
      <c r="AA90" s="9">
        <f>Z89*0.75</f>
        <v>559.35</v>
      </c>
      <c r="AC90" s="9">
        <f>AB89*1</f>
        <v>432.10000000000014</v>
      </c>
      <c r="AE90" s="18"/>
      <c r="AF90" s="9">
        <f>AE89*0.25</f>
        <v>66.625000000000114</v>
      </c>
      <c r="AH90" s="9">
        <f>AG89*0.5</f>
        <v>18.899999999999864</v>
      </c>
      <c r="AJ90" s="9">
        <f>AI89*0.75</f>
        <v>0</v>
      </c>
      <c r="AL90" s="9">
        <f>AK89*1</f>
        <v>249.70000000000005</v>
      </c>
      <c r="AN90" s="18"/>
      <c r="AO90" s="9">
        <f>AN89*0.25</f>
        <v>77.200000000000159</v>
      </c>
      <c r="AP90" s="18"/>
      <c r="AQ90" s="9">
        <f>AP89*0.5</f>
        <v>28.849999999999682</v>
      </c>
      <c r="AS90" s="9">
        <f>AR89*0.75</f>
        <v>407.88749999999976</v>
      </c>
      <c r="AU90" s="9">
        <f>AT89*1</f>
        <v>320.50000000000023</v>
      </c>
      <c r="AW90" s="18"/>
      <c r="AX90" s="9">
        <f>AW89*0.25</f>
        <v>204.37500000000023</v>
      </c>
      <c r="AZ90" s="9">
        <f>AY89*0.5</f>
        <v>141.94999999999982</v>
      </c>
      <c r="BB90" s="9">
        <f>BA89*0.75</f>
        <v>502.2750000000002</v>
      </c>
      <c r="BD90" s="9">
        <f>BC89*1</f>
        <v>532.45000000000027</v>
      </c>
      <c r="BF90" s="18"/>
      <c r="BG90" s="9">
        <f>BF89*0.25</f>
        <v>130.20000000000027</v>
      </c>
      <c r="BH90" s="18"/>
      <c r="BI90" s="9">
        <f>BH89*0.5</f>
        <v>201.69999999999936</v>
      </c>
      <c r="BK90" s="9">
        <f>BJ89*0.75</f>
        <v>690.0374999999998</v>
      </c>
      <c r="BM90" s="9">
        <f>BL89*1</f>
        <v>827.19999999999936</v>
      </c>
      <c r="BP90" s="9">
        <f>BO89*0.25</f>
        <v>159.22500000000025</v>
      </c>
      <c r="BR90" s="9">
        <f>BQ89*0.5</f>
        <v>186.29999999999995</v>
      </c>
      <c r="BT90" s="9">
        <f>BS89*0.75</f>
        <v>354.26249999999959</v>
      </c>
      <c r="BV90" s="9">
        <f>BU89*1</f>
        <v>422.94999999999982</v>
      </c>
      <c r="BY90" s="9">
        <f>BX89*0.25</f>
        <v>141.35</v>
      </c>
      <c r="CA90" s="9">
        <f>BZ89*0.5</f>
        <v>98.750000000002728</v>
      </c>
      <c r="CC90" s="9">
        <f>CB89*0.75</f>
        <v>139.79999999999973</v>
      </c>
      <c r="CE90" s="9">
        <f t="shared" ref="CE90" si="162">CD89*1</f>
        <v>482.49999999999909</v>
      </c>
      <c r="CG90" s="18"/>
      <c r="CH90" s="9">
        <f>CG89*0.25</f>
        <v>84.749999999999091</v>
      </c>
      <c r="CI90" s="18"/>
      <c r="CJ90" s="9">
        <f>CI89*0.5</f>
        <v>0</v>
      </c>
      <c r="CL90" s="9">
        <f>CK89*0.75</f>
        <v>493.87500000000068</v>
      </c>
      <c r="CN90" s="9">
        <f t="shared" ref="CN90" si="163">CM89*1</f>
        <v>422.5</v>
      </c>
      <c r="CP90" s="18"/>
      <c r="CQ90" s="9">
        <f>CP89*0.25</f>
        <v>43.274999999999181</v>
      </c>
      <c r="CR90" s="18"/>
      <c r="CS90" s="9">
        <f>CR89*0.5</f>
        <v>0</v>
      </c>
      <c r="CU90" s="9">
        <f>CT89*0.75</f>
        <v>240.37499999999932</v>
      </c>
      <c r="CW90" s="9">
        <f t="shared" ref="CW90" si="164">CV89*1</f>
        <v>355.29999999999836</v>
      </c>
      <c r="CY90" s="18"/>
      <c r="CZ90" s="9">
        <f>CY89*0.25</f>
        <v>103.62499999999886</v>
      </c>
      <c r="DB90" s="9">
        <f>DA89*0.5</f>
        <v>79.850000000003092</v>
      </c>
      <c r="DD90" s="9">
        <f>DC89*0.75</f>
        <v>246.90000000000055</v>
      </c>
      <c r="DF90" s="9">
        <f t="shared" ref="DF90" si="165">DE89*1</f>
        <v>170.54999999999927</v>
      </c>
      <c r="DH90" s="18"/>
      <c r="DI90" s="9">
        <f>DH89*0.25</f>
        <v>46.17499999999859</v>
      </c>
      <c r="DJ90" s="18"/>
      <c r="DK90" s="9">
        <f>DJ89*0.5</f>
        <v>0</v>
      </c>
      <c r="DM90" s="9">
        <f>DL89*0.75</f>
        <v>58.125000000000682</v>
      </c>
      <c r="DO90" s="9">
        <f t="shared" ref="DO90" si="166">DN89*1</f>
        <v>421.20000000000073</v>
      </c>
      <c r="DQ90" s="18"/>
      <c r="DR90" s="9">
        <f>DQ89*0.25</f>
        <v>69.524999999998499</v>
      </c>
      <c r="DT90" s="9">
        <f>DS89*0.5</f>
        <v>157.75000000000273</v>
      </c>
      <c r="DV90" s="9">
        <f>DU89*0.75</f>
        <v>257.43750000000068</v>
      </c>
      <c r="DX90" s="9">
        <f t="shared" ref="DX90" si="167">DW89*1</f>
        <v>407.90000000000055</v>
      </c>
      <c r="DZ90" s="18"/>
      <c r="EA90" s="9">
        <f>DZ89*0.25</f>
        <v>46.874999999998863</v>
      </c>
      <c r="EB90" s="18"/>
      <c r="EC90" s="9">
        <f>EB89*0.5</f>
        <v>0</v>
      </c>
      <c r="EE90" s="9">
        <f>ED89*0.75</f>
        <v>617.10000000000082</v>
      </c>
      <c r="EG90" s="9">
        <f>EF89*1</f>
        <v>0</v>
      </c>
      <c r="EI90" s="18"/>
      <c r="EJ90" s="9">
        <f>EI89*0.25</f>
        <v>88.824999999998909</v>
      </c>
      <c r="EK90" s="18"/>
      <c r="EL90" s="9">
        <f>EK89*0.5</f>
        <v>0</v>
      </c>
      <c r="EN90" s="9">
        <f>EM89*0.75</f>
        <v>249</v>
      </c>
      <c r="EP90" s="9">
        <f>EO89*1</f>
        <v>0</v>
      </c>
      <c r="ER90" s="18"/>
      <c r="ES90" s="9">
        <f>ER89*0.25</f>
        <v>91.324999999998909</v>
      </c>
      <c r="ET90" s="18"/>
      <c r="EU90" s="9">
        <f>ET89*0.5</f>
        <v>0</v>
      </c>
      <c r="EW90" s="9">
        <f>EV89*0.75</f>
        <v>314.39999999999918</v>
      </c>
      <c r="EY90" s="9">
        <f>EX89*1</f>
        <v>0</v>
      </c>
      <c r="FA90" s="18"/>
      <c r="FB90" s="9">
        <f>FA89*0.25</f>
        <v>85.799999999999045</v>
      </c>
      <c r="FC90" s="18"/>
      <c r="FD90" s="9">
        <f>FC89*0.5</f>
        <v>87.75</v>
      </c>
      <c r="FF90" s="9">
        <f>FE89*0.75</f>
        <v>432.15000000000123</v>
      </c>
      <c r="FH90" s="9">
        <f>FG89*1</f>
        <v>0</v>
      </c>
      <c r="FJ90" s="18"/>
      <c r="FK90" s="9">
        <f>FJ89*0.25</f>
        <v>74.699999999998909</v>
      </c>
      <c r="FM90" s="9">
        <f>FL89*0.5</f>
        <v>210.40000000000055</v>
      </c>
      <c r="FO90" s="9">
        <f>FN89*0.75</f>
        <v>0</v>
      </c>
      <c r="FQ90" s="9">
        <f>FP89*1</f>
        <v>0</v>
      </c>
      <c r="FS90" s="18"/>
      <c r="FT90" s="9">
        <f>FS89*0.25</f>
        <v>12.599999999999454</v>
      </c>
      <c r="FU90" s="18"/>
      <c r="FV90" s="9">
        <f>FU89*0.5</f>
        <v>0</v>
      </c>
      <c r="FX90" s="9">
        <f>FW89*0.75</f>
        <v>169.95000000000164</v>
      </c>
      <c r="FZ90" s="9">
        <f>FY89*1</f>
        <v>0</v>
      </c>
      <c r="GB90" s="18"/>
      <c r="GC90" s="9">
        <f>GB89*0.25</f>
        <v>60.849999999999</v>
      </c>
      <c r="GD90" s="18"/>
      <c r="GE90" s="9">
        <f>GD89*0.5</f>
        <v>0</v>
      </c>
      <c r="GG90" s="9">
        <f>GF89*0.75</f>
        <v>99.899999999997817</v>
      </c>
      <c r="GI90" s="9">
        <f>GH89*1</f>
        <v>0</v>
      </c>
      <c r="GK90" s="18"/>
      <c r="GL90" s="9">
        <f>GK89*0.25</f>
        <v>452.99999999999864</v>
      </c>
      <c r="GN90" s="9">
        <f>GM89*0.5</f>
        <v>679.95000000000164</v>
      </c>
      <c r="GP90" s="9">
        <f>GO89*0.75</f>
        <v>830.174999999997</v>
      </c>
      <c r="GR90" s="9">
        <f>GQ89*1</f>
        <v>0</v>
      </c>
      <c r="GT90" s="18"/>
      <c r="GU90" s="9">
        <f>GT89*0.25</f>
        <v>20.949999999998909</v>
      </c>
      <c r="GV90" s="18"/>
      <c r="GW90" s="9">
        <f>GV89*0.5</f>
        <v>0</v>
      </c>
      <c r="GX90" s="18"/>
      <c r="GY90" s="9">
        <f>GX89*0.75</f>
        <v>0</v>
      </c>
      <c r="GZ90" s="18"/>
      <c r="HA90" s="9">
        <f>GZ89*1</f>
        <v>0</v>
      </c>
      <c r="HD90" s="9">
        <f>HC89*0.25</f>
        <v>73.874999999998181</v>
      </c>
      <c r="HF90" s="9">
        <f>HE89*0.5</f>
        <v>204.34999999999945</v>
      </c>
      <c r="HH90" s="9">
        <f>HG89*0.75</f>
        <v>174.67499999999973</v>
      </c>
      <c r="HJ90" s="9">
        <f>HI89*1</f>
        <v>0</v>
      </c>
      <c r="HM90" s="9">
        <f>HL89*0.25</f>
        <v>196.949999999998</v>
      </c>
      <c r="HO90" s="9">
        <f>HN89*0.5</f>
        <v>0</v>
      </c>
      <c r="HQ90" s="9">
        <f>HP89*0.75</f>
        <v>448.125</v>
      </c>
      <c r="HS90" s="9">
        <f>HR89*1</f>
        <v>0</v>
      </c>
      <c r="HV90" s="9">
        <f>HU89*0.25</f>
        <v>842.19999999999891</v>
      </c>
      <c r="HX90" s="9">
        <f>HW89*0.5</f>
        <v>1656.1500000000019</v>
      </c>
      <c r="HZ90" s="9">
        <f>HY89*0.75</f>
        <v>2228.4374999999659</v>
      </c>
      <c r="IB90" s="9">
        <f>IA89*1</f>
        <v>0</v>
      </c>
      <c r="IE90" s="9">
        <f>ID89*0.25</f>
        <v>112.62499999999909</v>
      </c>
      <c r="IG90" s="9">
        <f>IF89*0.5</f>
        <v>0</v>
      </c>
      <c r="II90" s="9">
        <f>IH89*0.75</f>
        <v>0</v>
      </c>
      <c r="IK90" s="9">
        <f>IJ89*1</f>
        <v>0</v>
      </c>
      <c r="IN90" s="9">
        <f>IM89*0.25</f>
        <v>34.124999999999091</v>
      </c>
      <c r="IP90" s="9">
        <f>IO89*0.5</f>
        <v>0</v>
      </c>
      <c r="IR90" s="9">
        <f>IQ89*0.75</f>
        <v>90.750000000002728</v>
      </c>
      <c r="IT90" s="9">
        <f>IS89*1</f>
        <v>0</v>
      </c>
      <c r="IW90" s="9">
        <f>IV89*0.25</f>
        <v>84.324999999998909</v>
      </c>
      <c r="IY90" s="9">
        <f>IX89*0.5</f>
        <v>159.54999999999995</v>
      </c>
      <c r="JA90" s="9">
        <f>IZ89*0.75</f>
        <v>206.09999999999945</v>
      </c>
      <c r="JC90" s="9">
        <f>JB89*1</f>
        <v>0</v>
      </c>
      <c r="JF90" s="9">
        <f>JE89*0.25</f>
        <v>73.874999999999091</v>
      </c>
      <c r="JH90" s="9">
        <f>JG89*0.5</f>
        <v>134.75</v>
      </c>
      <c r="JJ90" s="9">
        <f>JI89*0.75</f>
        <v>367.87499999999727</v>
      </c>
      <c r="JL90" s="9">
        <f>JK89*1</f>
        <v>0</v>
      </c>
      <c r="JO90" s="9">
        <f>JN89*0.25</f>
        <v>138.49999999999818</v>
      </c>
      <c r="JQ90" s="9">
        <f>JP89*0.5</f>
        <v>0</v>
      </c>
      <c r="JS90" s="9">
        <f>JR89*0.75</f>
        <v>0</v>
      </c>
      <c r="JU90" s="9">
        <f>JT89*1</f>
        <v>0</v>
      </c>
      <c r="JX90" s="9">
        <f>JW89*0.25</f>
        <v>566.15</v>
      </c>
      <c r="JZ90" s="9">
        <f>JY89*0.5</f>
        <v>692.30000000000291</v>
      </c>
      <c r="KB90" s="9">
        <f>KA89*0.75</f>
        <v>1482.2250000000131</v>
      </c>
      <c r="KD90" s="9">
        <f>KC89*1</f>
        <v>1674.1000000000458</v>
      </c>
      <c r="KG90" s="9">
        <f>KF89*0.25</f>
        <v>43.449999999999818</v>
      </c>
      <c r="KI90" s="9">
        <f>KH89*0.5</f>
        <v>0.65000000000009095</v>
      </c>
      <c r="KK90" s="9">
        <f>KJ89*0.75</f>
        <v>263.25000000000273</v>
      </c>
      <c r="KM90" s="9">
        <f>KL89*1</f>
        <v>0</v>
      </c>
      <c r="KP90" s="9">
        <f>KO89*0.25</f>
        <v>70.875000000000909</v>
      </c>
      <c r="KR90" s="9">
        <f>KQ89*0.5</f>
        <v>0</v>
      </c>
      <c r="KT90" s="9">
        <f>KS89*0.75</f>
        <v>0</v>
      </c>
      <c r="KV90" s="9">
        <f>KU89*1</f>
        <v>0</v>
      </c>
      <c r="KY90" s="9">
        <f>KX89*0.25</f>
        <v>32.050000000000182</v>
      </c>
      <c r="LA90" s="9">
        <f>KZ89*0.5</f>
        <v>0</v>
      </c>
      <c r="LC90" s="9">
        <f>LB89*0.75</f>
        <v>0</v>
      </c>
      <c r="LE90" s="9">
        <f>LD89*1</f>
        <v>0</v>
      </c>
      <c r="LH90" s="9">
        <f>LG89*0.25</f>
        <v>41.474999999999</v>
      </c>
      <c r="LJ90" s="9">
        <f>LI89*0.5</f>
        <v>0</v>
      </c>
      <c r="LL90" s="9">
        <f>LK89*0.75</f>
        <v>0</v>
      </c>
      <c r="LN90" s="9">
        <f>LM89*1</f>
        <v>0</v>
      </c>
      <c r="LQ90" s="9">
        <f>LP89*0.25</f>
        <v>124.35000000000036</v>
      </c>
      <c r="LS90" s="9">
        <f>LR89*0.5</f>
        <v>92.249999999999773</v>
      </c>
      <c r="LU90" s="9">
        <f>LT89*0.75</f>
        <v>355.72499999999673</v>
      </c>
      <c r="LW90" s="9">
        <f>LV89*1</f>
        <v>0</v>
      </c>
      <c r="LZ90" s="9">
        <f>LY89*0.25</f>
        <v>53.500000000001819</v>
      </c>
      <c r="MB90" s="9">
        <f>MA89*0.5</f>
        <v>0</v>
      </c>
      <c r="MD90" s="9">
        <f>MC89*0.75</f>
        <v>0</v>
      </c>
      <c r="MF90" s="9">
        <f>ME89*1</f>
        <v>0</v>
      </c>
      <c r="MI90" s="9">
        <f>MH89*0.25</f>
        <v>171.97499999999999</v>
      </c>
      <c r="MK90" s="9">
        <f>MJ89*0.5</f>
        <v>233.80000000001019</v>
      </c>
      <c r="MM90" s="9">
        <f>ML89*0.75</f>
        <v>581.10000000000218</v>
      </c>
      <c r="MO90" s="9">
        <f>MN89*1</f>
        <v>1011.6999999999971</v>
      </c>
      <c r="MR90" s="9">
        <f>MQ89*0.25</f>
        <v>54.874999999995453</v>
      </c>
      <c r="MT90" s="9">
        <f>MS89*0.5</f>
        <v>154.25000000000182</v>
      </c>
      <c r="MV90" s="9">
        <f>MU89*0.75</f>
        <v>287.62499999999454</v>
      </c>
      <c r="MX90" s="9">
        <f>MW89*1</f>
        <v>0</v>
      </c>
      <c r="NA90" s="9">
        <f>MZ89*0.25</f>
        <v>0</v>
      </c>
      <c r="NC90" s="9">
        <f>NB89*0.5</f>
        <v>0</v>
      </c>
      <c r="NE90" s="9">
        <f>ND89*0.75</f>
        <v>1260.9375000000082</v>
      </c>
      <c r="NG90" s="9">
        <f>NF89*1</f>
        <v>0</v>
      </c>
      <c r="NH90" s="43"/>
    </row>
    <row r="91" spans="1:372" s="40" customFormat="1" ht="15.75">
      <c r="A91" s="93">
        <v>2022</v>
      </c>
      <c r="B91" s="206"/>
      <c r="C91" s="205"/>
      <c r="E91" s="61"/>
      <c r="F91" s="149"/>
      <c r="G91" s="61"/>
      <c r="I91" s="61"/>
      <c r="L91" s="205"/>
      <c r="N91" s="61"/>
      <c r="P91" s="61"/>
      <c r="R91" s="61"/>
      <c r="U91" s="205"/>
      <c r="V91" s="149"/>
      <c r="W91" s="61"/>
      <c r="X91" s="149"/>
      <c r="Y91" s="61"/>
      <c r="Z91" s="149"/>
      <c r="AC91" s="38"/>
      <c r="AD91" s="205"/>
      <c r="AE91" s="149"/>
      <c r="AF91" s="237"/>
      <c r="AL91" s="38"/>
      <c r="AM91" s="205"/>
      <c r="AN91" s="149"/>
      <c r="AO91" s="237"/>
      <c r="AP91" s="149"/>
      <c r="AU91" s="38"/>
      <c r="AV91" s="205"/>
      <c r="AW91" s="149"/>
      <c r="AX91" s="237"/>
      <c r="AY91" s="149"/>
      <c r="BD91" s="38"/>
      <c r="BE91" s="205"/>
      <c r="BF91" s="149"/>
      <c r="BG91" s="237"/>
      <c r="BH91" s="149"/>
      <c r="BM91" s="38"/>
      <c r="BN91" s="205"/>
      <c r="BP91" s="237"/>
      <c r="BV91" s="38"/>
      <c r="BW91" s="205"/>
      <c r="BY91" s="237"/>
      <c r="CE91" s="38"/>
      <c r="CF91" s="205"/>
      <c r="CG91" s="149"/>
      <c r="CH91" s="237"/>
      <c r="CI91" s="149"/>
      <c r="CN91" s="38"/>
      <c r="CO91" s="205"/>
      <c r="CP91" s="149"/>
      <c r="CQ91" s="237"/>
      <c r="CR91" s="149"/>
      <c r="CW91" s="38"/>
      <c r="CX91" s="205"/>
      <c r="CY91" s="149"/>
      <c r="CZ91" s="237"/>
      <c r="DF91" s="38"/>
      <c r="DG91" s="205"/>
      <c r="DH91" s="149"/>
      <c r="DI91" s="237"/>
      <c r="DJ91" s="149"/>
      <c r="DO91" s="38"/>
      <c r="DP91" s="205"/>
      <c r="DQ91" s="149"/>
      <c r="DR91" s="237"/>
      <c r="DX91" s="38"/>
      <c r="DY91" s="205"/>
      <c r="DZ91" s="149"/>
      <c r="EA91" s="237"/>
      <c r="EB91" s="149"/>
      <c r="EG91" s="38"/>
      <c r="EH91" s="205"/>
      <c r="EI91" s="149"/>
      <c r="EJ91" s="237"/>
      <c r="EK91" s="149"/>
      <c r="EP91" s="38"/>
      <c r="EQ91" s="205"/>
      <c r="ER91" s="149"/>
      <c r="ES91" s="237"/>
      <c r="ET91" s="149"/>
      <c r="EY91" s="38"/>
      <c r="EZ91" s="205"/>
      <c r="FA91" s="149"/>
      <c r="FB91" s="237"/>
      <c r="FC91" s="149"/>
      <c r="FH91" s="38"/>
      <c r="FI91" s="205"/>
      <c r="FJ91" s="149"/>
      <c r="FK91" s="237"/>
      <c r="FN91" s="18">
        <v>673.90000000000146</v>
      </c>
      <c r="FP91" s="18"/>
      <c r="FQ91" s="38"/>
      <c r="FR91" s="205"/>
      <c r="FS91" s="149"/>
      <c r="FT91" s="237"/>
      <c r="FU91" s="149"/>
      <c r="FZ91" s="38"/>
      <c r="GA91" s="205"/>
      <c r="GB91" s="149"/>
      <c r="GC91" s="237"/>
      <c r="GD91" s="149"/>
      <c r="GI91" s="38"/>
      <c r="GJ91" s="205"/>
      <c r="GK91" s="149"/>
      <c r="GL91" s="237"/>
      <c r="GR91" s="38"/>
      <c r="GS91" s="205"/>
      <c r="GT91" s="149"/>
      <c r="GU91" s="237"/>
      <c r="GV91" s="149"/>
      <c r="GX91" s="149"/>
      <c r="GZ91" s="149"/>
      <c r="HB91" s="205"/>
      <c r="HD91" s="237"/>
      <c r="HJ91" s="38"/>
      <c r="HK91" s="205"/>
      <c r="HM91" s="237"/>
      <c r="HS91" s="38"/>
      <c r="HT91" s="205"/>
      <c r="HV91" s="237"/>
      <c r="IB91" s="38"/>
      <c r="IC91" s="205"/>
      <c r="IE91" s="237"/>
      <c r="IL91" s="205"/>
      <c r="IN91" s="237"/>
      <c r="IT91" s="38"/>
      <c r="IU91" s="205"/>
      <c r="IW91" s="237"/>
      <c r="JC91" s="38"/>
      <c r="JD91" s="205"/>
      <c r="JF91" s="237"/>
      <c r="JL91" s="38"/>
      <c r="JM91" s="205"/>
      <c r="JO91" s="237"/>
      <c r="JV91" s="205"/>
      <c r="JX91" s="237"/>
      <c r="KD91" s="38"/>
      <c r="KE91" s="205"/>
      <c r="KG91" s="237"/>
      <c r="KM91" s="38"/>
      <c r="KN91" s="205"/>
      <c r="KP91" s="237"/>
      <c r="KW91" s="205"/>
      <c r="KY91" s="237"/>
      <c r="LF91" s="205"/>
      <c r="LH91" s="237"/>
      <c r="LM91" s="18"/>
      <c r="LN91" s="38"/>
      <c r="LO91" s="205"/>
      <c r="LQ91" s="237"/>
      <c r="LW91" s="38"/>
      <c r="LX91" s="205"/>
      <c r="LZ91" s="237"/>
      <c r="MG91" s="205"/>
      <c r="MI91" s="237"/>
      <c r="MO91" s="38"/>
      <c r="MP91" s="205"/>
      <c r="MR91" s="237"/>
      <c r="MX91" s="38"/>
      <c r="MY91" s="205"/>
      <c r="NA91" s="237"/>
      <c r="NG91" s="38"/>
      <c r="NH91" s="205"/>
    </row>
    <row r="92" spans="1:372" ht="18">
      <c r="A92" s="42" t="s">
        <v>805</v>
      </c>
      <c r="B92" s="49"/>
      <c r="D92">
        <v>76.900000000000006</v>
      </c>
      <c r="E92" s="1" t="s">
        <v>187</v>
      </c>
      <c r="F92" s="400">
        <v>313.5</v>
      </c>
      <c r="G92" s="1" t="s">
        <v>183</v>
      </c>
      <c r="H92" s="115"/>
      <c r="I92" s="1" t="s">
        <v>184</v>
      </c>
      <c r="J92" s="115"/>
      <c r="K92" s="1" t="s">
        <v>185</v>
      </c>
      <c r="M92">
        <v>74.3</v>
      </c>
      <c r="N92" s="1" t="s">
        <v>187</v>
      </c>
      <c r="O92" s="18">
        <v>199.5</v>
      </c>
      <c r="P92" s="1" t="s">
        <v>183</v>
      </c>
      <c r="Q92" s="18"/>
      <c r="R92" s="1" t="s">
        <v>184</v>
      </c>
      <c r="S92" s="18"/>
      <c r="T92" s="1" t="s">
        <v>185</v>
      </c>
      <c r="V92" s="18">
        <v>443.00000000000023</v>
      </c>
      <c r="W92" s="1" t="s">
        <v>187</v>
      </c>
      <c r="X92" s="18">
        <v>605.09999999999991</v>
      </c>
      <c r="Y92" s="1" t="s">
        <v>183</v>
      </c>
      <c r="Z92" s="18">
        <v>804.6</v>
      </c>
      <c r="AA92" s="1" t="s">
        <v>184</v>
      </c>
      <c r="AB92" s="18">
        <v>533.59999999999991</v>
      </c>
      <c r="AC92" s="1" t="s">
        <v>185</v>
      </c>
      <c r="AE92" s="18">
        <v>542.90000000000032</v>
      </c>
      <c r="AF92" s="1" t="s">
        <v>187</v>
      </c>
      <c r="AG92" s="18">
        <v>42</v>
      </c>
      <c r="AH92" s="1" t="s">
        <v>183</v>
      </c>
      <c r="AI92" s="18">
        <v>177.59999999999968</v>
      </c>
      <c r="AJ92" s="1" t="s">
        <v>184</v>
      </c>
      <c r="AK92" s="18">
        <v>287.49999999999955</v>
      </c>
      <c r="AL92" s="1" t="s">
        <v>185</v>
      </c>
      <c r="AN92" s="18">
        <v>453.90000000000009</v>
      </c>
      <c r="AO92" s="1" t="s">
        <v>187</v>
      </c>
      <c r="AP92" s="18">
        <v>430.19999999999936</v>
      </c>
      <c r="AQ92" s="1" t="s">
        <v>183</v>
      </c>
      <c r="AR92" s="1">
        <v>462.59999999999968</v>
      </c>
      <c r="AS92" s="1" t="s">
        <v>184</v>
      </c>
      <c r="AT92" s="18">
        <v>375</v>
      </c>
      <c r="AU92" s="1" t="s">
        <v>185</v>
      </c>
      <c r="AW92" s="18">
        <v>656.5</v>
      </c>
      <c r="AX92" s="1" t="s">
        <v>187</v>
      </c>
      <c r="AY92" s="18">
        <v>602.99999999999909</v>
      </c>
      <c r="AZ92" s="1" t="s">
        <v>183</v>
      </c>
      <c r="BA92" s="18">
        <v>375.59999999999945</v>
      </c>
      <c r="BB92" s="1" t="s">
        <v>184</v>
      </c>
      <c r="BC92" s="18">
        <v>810.59999999999945</v>
      </c>
      <c r="BD92" s="1" t="s">
        <v>185</v>
      </c>
      <c r="BF92" s="18">
        <v>785.5</v>
      </c>
      <c r="BG92" s="1" t="s">
        <v>187</v>
      </c>
      <c r="BH92" s="18">
        <v>256.70000000000073</v>
      </c>
      <c r="BI92" s="1" t="s">
        <v>183</v>
      </c>
      <c r="BJ92" s="18">
        <v>1036.3000000000002</v>
      </c>
      <c r="BK92" s="1" t="s">
        <v>184</v>
      </c>
      <c r="BL92" s="18">
        <v>843.400000000001</v>
      </c>
      <c r="BM92" s="1" t="s">
        <v>185</v>
      </c>
      <c r="BO92" s="18">
        <v>618</v>
      </c>
      <c r="BP92" s="1" t="s">
        <v>187</v>
      </c>
      <c r="BQ92" s="18">
        <v>211.19999999999936</v>
      </c>
      <c r="BR92" s="1" t="s">
        <v>183</v>
      </c>
      <c r="BS92" s="18">
        <v>431.00000000000045</v>
      </c>
      <c r="BT92" s="1" t="s">
        <v>184</v>
      </c>
      <c r="BU92" s="18">
        <v>407.5</v>
      </c>
      <c r="BV92" s="1" t="s">
        <v>185</v>
      </c>
      <c r="BX92">
        <v>308</v>
      </c>
      <c r="BY92" s="1" t="s">
        <v>187</v>
      </c>
      <c r="BZ92" s="401">
        <v>15.600000000002183</v>
      </c>
      <c r="CA92" s="1" t="s">
        <v>183</v>
      </c>
      <c r="CB92" s="18">
        <v>156.00000000000045</v>
      </c>
      <c r="CC92" s="1" t="s">
        <v>184</v>
      </c>
      <c r="CD92" s="18">
        <v>451.99999999999909</v>
      </c>
      <c r="CE92" s="1" t="s">
        <v>185</v>
      </c>
      <c r="CG92" s="18">
        <v>422.80000000000109</v>
      </c>
      <c r="CH92" s="1" t="s">
        <v>187</v>
      </c>
      <c r="CI92" s="18"/>
      <c r="CJ92" s="1" t="s">
        <v>183</v>
      </c>
      <c r="CK92" s="18">
        <v>560.20000000000073</v>
      </c>
      <c r="CL92" s="1" t="s">
        <v>184</v>
      </c>
      <c r="CM92" s="18">
        <v>575.99999999999909</v>
      </c>
      <c r="CN92" s="1" t="s">
        <v>185</v>
      </c>
      <c r="CP92" s="18">
        <v>406.19999999999982</v>
      </c>
      <c r="CQ92" s="1" t="s">
        <v>187</v>
      </c>
      <c r="CR92" s="18"/>
      <c r="CS92" s="1" t="s">
        <v>183</v>
      </c>
      <c r="CT92" s="18">
        <v>206.70000000000027</v>
      </c>
      <c r="CU92" s="1" t="s">
        <v>184</v>
      </c>
      <c r="CV92" s="18">
        <v>285.89999999999964</v>
      </c>
      <c r="CW92" s="1" t="s">
        <v>185</v>
      </c>
      <c r="CY92" s="18">
        <v>238.10000000000127</v>
      </c>
      <c r="CZ92" s="1" t="s">
        <v>187</v>
      </c>
      <c r="DA92" s="18">
        <v>262.50000000000364</v>
      </c>
      <c r="DB92" s="1" t="s">
        <v>183</v>
      </c>
      <c r="DC92" s="18">
        <v>197.400000000001</v>
      </c>
      <c r="DD92" s="1" t="s">
        <v>184</v>
      </c>
      <c r="DE92" s="18">
        <v>259.79999999999836</v>
      </c>
      <c r="DF92" s="1" t="s">
        <v>185</v>
      </c>
      <c r="DH92" s="18">
        <v>201.50000000000182</v>
      </c>
      <c r="DI92" s="1" t="s">
        <v>187</v>
      </c>
      <c r="DJ92" s="18"/>
      <c r="DK92" s="1" t="s">
        <v>183</v>
      </c>
      <c r="DL92" s="18">
        <v>151.39999999999964</v>
      </c>
      <c r="DM92" s="1" t="s">
        <v>184</v>
      </c>
      <c r="DN92" s="18">
        <v>219.29999999999927</v>
      </c>
      <c r="DO92" s="1" t="s">
        <v>185</v>
      </c>
      <c r="DQ92" s="401">
        <v>133.20000000000255</v>
      </c>
      <c r="DR92" s="1" t="s">
        <v>187</v>
      </c>
      <c r="DS92" s="18">
        <v>309.90000000000327</v>
      </c>
      <c r="DT92" s="1" t="s">
        <v>183</v>
      </c>
      <c r="DU92" s="18">
        <v>250</v>
      </c>
      <c r="DV92" s="1" t="s">
        <v>184</v>
      </c>
      <c r="DW92" s="18">
        <v>262.09999999999945</v>
      </c>
      <c r="DX92" s="1" t="s">
        <v>185</v>
      </c>
      <c r="DZ92" s="18">
        <v>430.90000000000327</v>
      </c>
      <c r="EA92" s="1" t="s">
        <v>187</v>
      </c>
      <c r="EB92" s="18"/>
      <c r="EC92" s="1" t="s">
        <v>183</v>
      </c>
      <c r="ED92" s="18">
        <v>936.94999999999891</v>
      </c>
      <c r="EE92" s="1" t="s">
        <v>184</v>
      </c>
      <c r="EF92" s="18"/>
      <c r="EG92" s="1" t="s">
        <v>185</v>
      </c>
      <c r="EI92" s="401">
        <v>288.40000000000327</v>
      </c>
      <c r="EJ92" s="1" t="s">
        <v>187</v>
      </c>
      <c r="EK92" s="401"/>
      <c r="EL92" s="1" t="s">
        <v>183</v>
      </c>
      <c r="EM92" s="18">
        <v>290.90000000000146</v>
      </c>
      <c r="EN92" s="1" t="s">
        <v>184</v>
      </c>
      <c r="EO92" s="18"/>
      <c r="EP92" s="1" t="s">
        <v>185</v>
      </c>
      <c r="ER92" s="18">
        <v>256.300000000002</v>
      </c>
      <c r="ES92" s="1" t="s">
        <v>187</v>
      </c>
      <c r="ET92" s="18"/>
      <c r="EU92" s="1" t="s">
        <v>183</v>
      </c>
      <c r="EV92" s="18">
        <v>254.89999999999782</v>
      </c>
      <c r="EW92" s="1" t="s">
        <v>184</v>
      </c>
      <c r="EX92" s="18"/>
      <c r="EY92" s="1" t="s">
        <v>185</v>
      </c>
      <c r="FA92" s="401">
        <v>245.50000000000273</v>
      </c>
      <c r="FB92" s="1" t="s">
        <v>187</v>
      </c>
      <c r="FC92" s="401">
        <v>370.600000000004</v>
      </c>
      <c r="FD92" s="1" t="s">
        <v>183</v>
      </c>
      <c r="FE92" s="18">
        <v>304.69999999999891</v>
      </c>
      <c r="FF92" s="1" t="s">
        <v>184</v>
      </c>
      <c r="FG92" s="18"/>
      <c r="FH92" s="1" t="s">
        <v>185</v>
      </c>
      <c r="FJ92" s="401">
        <v>192.10000000000309</v>
      </c>
      <c r="FK92" s="1" t="s">
        <v>187</v>
      </c>
      <c r="FL92" s="18">
        <v>620.100000000004</v>
      </c>
      <c r="FM92" s="1" t="s">
        <v>183</v>
      </c>
      <c r="FN92" s="18">
        <v>403.19999999999891</v>
      </c>
      <c r="FO92" s="1" t="s">
        <v>184</v>
      </c>
      <c r="FP92" s="18"/>
      <c r="FQ92" s="1" t="s">
        <v>185</v>
      </c>
      <c r="FS92" s="401">
        <v>365.60000000000036</v>
      </c>
      <c r="FT92" s="1" t="s">
        <v>187</v>
      </c>
      <c r="FU92" s="401"/>
      <c r="FV92" s="1" t="s">
        <v>183</v>
      </c>
      <c r="FW92" s="18">
        <v>462.39999999999873</v>
      </c>
      <c r="FX92" s="1" t="s">
        <v>184</v>
      </c>
      <c r="FY92" s="18"/>
      <c r="FZ92" s="1" t="s">
        <v>185</v>
      </c>
      <c r="GB92" s="18">
        <v>64.800000000004729</v>
      </c>
      <c r="GC92" s="1" t="s">
        <v>187</v>
      </c>
      <c r="GD92" s="18"/>
      <c r="GE92" s="1" t="s">
        <v>183</v>
      </c>
      <c r="GF92" s="18">
        <v>0</v>
      </c>
      <c r="GG92" s="1" t="s">
        <v>184</v>
      </c>
      <c r="GH92" s="18"/>
      <c r="GI92" s="1" t="s">
        <v>185</v>
      </c>
      <c r="GK92" s="401">
        <v>2245.4000000000015</v>
      </c>
      <c r="GL92" s="1" t="s">
        <v>187</v>
      </c>
      <c r="GM92" s="18">
        <v>1437.7000000000007</v>
      </c>
      <c r="GN92" s="1" t="s">
        <v>183</v>
      </c>
      <c r="GO92" s="18">
        <v>2011.1999999999953</v>
      </c>
      <c r="GP92" s="1" t="s">
        <v>184</v>
      </c>
      <c r="GQ92" s="18"/>
      <c r="GR92" s="1" t="s">
        <v>185</v>
      </c>
      <c r="GT92" s="401">
        <v>209.79999999999927</v>
      </c>
      <c r="GU92" s="1" t="s">
        <v>187</v>
      </c>
      <c r="GV92" s="401"/>
      <c r="GW92" s="1" t="s">
        <v>183</v>
      </c>
      <c r="GX92" s="401"/>
      <c r="GY92" s="1" t="s">
        <v>184</v>
      </c>
      <c r="GZ92" s="401"/>
      <c r="HA92" s="1" t="s">
        <v>185</v>
      </c>
      <c r="HC92" s="18">
        <v>450.10000000000218</v>
      </c>
      <c r="HD92" s="1" t="s">
        <v>187</v>
      </c>
      <c r="HE92" s="18">
        <v>510.00000000000273</v>
      </c>
      <c r="HF92" s="1" t="s">
        <v>183</v>
      </c>
      <c r="HG92" s="18">
        <v>438.39999999999782</v>
      </c>
      <c r="HH92" s="1" t="s">
        <v>184</v>
      </c>
      <c r="HI92" s="18"/>
      <c r="HJ92" s="1" t="s">
        <v>185</v>
      </c>
      <c r="HL92" s="401">
        <v>259.40000000000327</v>
      </c>
      <c r="HM92" s="1" t="s">
        <v>187</v>
      </c>
      <c r="HN92" s="401"/>
      <c r="HO92" s="1" t="s">
        <v>183</v>
      </c>
      <c r="HP92" s="18">
        <v>288.69999999999709</v>
      </c>
      <c r="HQ92" s="1" t="s">
        <v>184</v>
      </c>
      <c r="HR92" s="18"/>
      <c r="HS92" s="1" t="s">
        <v>185</v>
      </c>
      <c r="HU92" s="401">
        <v>2731.8000000000029</v>
      </c>
      <c r="HV92" s="1" t="s">
        <v>187</v>
      </c>
      <c r="HW92" s="18">
        <v>3042.3000000000011</v>
      </c>
      <c r="HX92" s="1" t="s">
        <v>183</v>
      </c>
      <c r="HY92" s="18">
        <v>2177.5999999999458</v>
      </c>
      <c r="HZ92" s="1" t="s">
        <v>184</v>
      </c>
      <c r="IA92" s="18"/>
      <c r="IB92" s="1" t="s">
        <v>185</v>
      </c>
      <c r="ID92" s="401">
        <v>49.500000000003638</v>
      </c>
      <c r="IE92" s="1" t="s">
        <v>187</v>
      </c>
      <c r="IF92" s="401"/>
      <c r="IG92" s="1" t="s">
        <v>183</v>
      </c>
      <c r="IH92" s="401"/>
      <c r="II92" s="1" t="s">
        <v>184</v>
      </c>
      <c r="IJ92" s="401"/>
      <c r="IK92" s="1" t="s">
        <v>185</v>
      </c>
      <c r="IM92" s="18">
        <v>154.20000000000437</v>
      </c>
      <c r="IN92" s="1" t="s">
        <v>187</v>
      </c>
      <c r="IO92" s="18"/>
      <c r="IP92" s="1" t="s">
        <v>183</v>
      </c>
      <c r="IQ92" s="18">
        <v>177.39999999999782</v>
      </c>
      <c r="IR92" s="1" t="s">
        <v>184</v>
      </c>
      <c r="IS92" s="18"/>
      <c r="IT92" s="1" t="s">
        <v>185</v>
      </c>
      <c r="IV92" s="401">
        <v>169.40000000000327</v>
      </c>
      <c r="IW92" s="1" t="s">
        <v>187</v>
      </c>
      <c r="IX92" s="18">
        <v>405.20000000000073</v>
      </c>
      <c r="IY92" s="1" t="s">
        <v>183</v>
      </c>
      <c r="IZ92" s="18">
        <v>210.90000000000509</v>
      </c>
      <c r="JA92" s="1" t="s">
        <v>184</v>
      </c>
      <c r="JB92" s="18"/>
      <c r="JC92" s="1" t="s">
        <v>185</v>
      </c>
      <c r="JE92" s="401">
        <v>383.09999999999854</v>
      </c>
      <c r="JF92" s="1" t="s">
        <v>187</v>
      </c>
      <c r="JG92" s="401">
        <v>320.100000000004</v>
      </c>
      <c r="JH92" s="1" t="s">
        <v>183</v>
      </c>
      <c r="JI92" s="18">
        <v>157.20000000000437</v>
      </c>
      <c r="JJ92" s="1" t="s">
        <v>184</v>
      </c>
      <c r="JK92" s="18"/>
      <c r="JL92" s="1" t="s">
        <v>185</v>
      </c>
      <c r="JN92" s="401">
        <v>154</v>
      </c>
      <c r="JO92" s="1" t="s">
        <v>187</v>
      </c>
      <c r="JP92" s="401"/>
      <c r="JQ92" s="1" t="s">
        <v>183</v>
      </c>
      <c r="JR92" s="401"/>
      <c r="JS92" s="1" t="s">
        <v>184</v>
      </c>
      <c r="JT92" s="401"/>
      <c r="JU92" s="1" t="s">
        <v>185</v>
      </c>
      <c r="JX92" s="1" t="s">
        <v>187</v>
      </c>
      <c r="JY92" s="18">
        <v>1712</v>
      </c>
      <c r="JZ92" s="1" t="s">
        <v>183</v>
      </c>
      <c r="KA92" s="18">
        <v>2179.1999999999553</v>
      </c>
      <c r="KB92" s="1" t="s">
        <v>184</v>
      </c>
      <c r="KC92" s="18">
        <v>3253.4500000000589</v>
      </c>
      <c r="KD92" s="1" t="s">
        <v>185</v>
      </c>
      <c r="KF92" s="18">
        <v>68.19999999999709</v>
      </c>
      <c r="KG92" s="1" t="s">
        <v>187</v>
      </c>
      <c r="KH92" s="401">
        <v>151.00000000000182</v>
      </c>
      <c r="KI92" s="1" t="s">
        <v>183</v>
      </c>
      <c r="KJ92" s="18">
        <v>249.100000000004</v>
      </c>
      <c r="KK92" s="1" t="s">
        <v>184</v>
      </c>
      <c r="KL92" s="18"/>
      <c r="KM92" s="1" t="s">
        <v>185</v>
      </c>
      <c r="KO92" s="401">
        <v>237.20000000000073</v>
      </c>
      <c r="KP92" s="1" t="s">
        <v>187</v>
      </c>
      <c r="KQ92" s="401"/>
      <c r="KR92" s="1" t="s">
        <v>183</v>
      </c>
      <c r="KS92" s="401"/>
      <c r="KT92" s="1" t="s">
        <v>184</v>
      </c>
      <c r="KU92" s="401"/>
      <c r="KV92" s="1" t="s">
        <v>185</v>
      </c>
      <c r="KX92" s="18">
        <v>244.79999999999563</v>
      </c>
      <c r="KY92" s="1" t="s">
        <v>187</v>
      </c>
      <c r="KZ92" s="18"/>
      <c r="LA92" s="1" t="s">
        <v>183</v>
      </c>
      <c r="LB92" s="18"/>
      <c r="LC92" s="1" t="s">
        <v>184</v>
      </c>
      <c r="LD92" s="18"/>
      <c r="LE92" s="1" t="s">
        <v>185</v>
      </c>
      <c r="LG92" s="232">
        <v>187.60000000000309</v>
      </c>
      <c r="LH92" s="1" t="s">
        <v>187</v>
      </c>
      <c r="LI92" s="232"/>
      <c r="LJ92" s="1" t="s">
        <v>183</v>
      </c>
      <c r="LK92" s="232"/>
      <c r="LL92" s="1" t="s">
        <v>184</v>
      </c>
      <c r="LM92" s="18"/>
      <c r="LN92" s="1" t="s">
        <v>185</v>
      </c>
      <c r="LP92" s="18">
        <v>102.29999999999927</v>
      </c>
      <c r="LQ92" s="1" t="s">
        <v>187</v>
      </c>
      <c r="LR92" s="18">
        <v>279.90000000000146</v>
      </c>
      <c r="LS92" s="1" t="s">
        <v>183</v>
      </c>
      <c r="LT92" s="18">
        <v>433.75000000000364</v>
      </c>
      <c r="LU92" s="1" t="s">
        <v>184</v>
      </c>
      <c r="LV92" s="18"/>
      <c r="LW92" s="1" t="s">
        <v>185</v>
      </c>
      <c r="LY92" s="18">
        <v>245.90000000000146</v>
      </c>
      <c r="LZ92" s="1" t="s">
        <v>187</v>
      </c>
      <c r="MA92" s="18"/>
      <c r="MB92" s="1" t="s">
        <v>183</v>
      </c>
      <c r="MC92" s="18"/>
      <c r="MD92" s="1" t="s">
        <v>184</v>
      </c>
      <c r="ME92" s="18"/>
      <c r="MF92" s="1" t="s">
        <v>185</v>
      </c>
      <c r="MI92" s="1" t="s">
        <v>187</v>
      </c>
      <c r="MJ92" s="74">
        <v>524.70000000000073</v>
      </c>
      <c r="MK92" s="1" t="s">
        <v>183</v>
      </c>
      <c r="ML92" s="18">
        <v>946.50000000000364</v>
      </c>
      <c r="MM92" s="1" t="s">
        <v>184</v>
      </c>
      <c r="MN92" s="18">
        <v>958.200000000008</v>
      </c>
      <c r="MO92" s="1" t="s">
        <v>185</v>
      </c>
      <c r="MQ92">
        <v>232.00000000000728</v>
      </c>
      <c r="MR92" s="1" t="s">
        <v>187</v>
      </c>
      <c r="MS92" s="18">
        <v>376.5</v>
      </c>
      <c r="MT92" s="1" t="s">
        <v>183</v>
      </c>
      <c r="MU92">
        <v>317.00000000000728</v>
      </c>
      <c r="MV92" s="1" t="s">
        <v>184</v>
      </c>
      <c r="MX92" s="1" t="s">
        <v>185</v>
      </c>
      <c r="NA92" s="1" t="s">
        <v>187</v>
      </c>
      <c r="NC92" s="1" t="s">
        <v>183</v>
      </c>
      <c r="ND92" s="402">
        <v>1138.1499999999942</v>
      </c>
      <c r="NE92" s="1" t="s">
        <v>184</v>
      </c>
      <c r="NF92" s="402"/>
      <c r="NG92" s="1" t="s">
        <v>185</v>
      </c>
      <c r="NH92" s="43"/>
    </row>
    <row r="93" spans="1:372" ht="18">
      <c r="A93" s="403" t="s">
        <v>3671</v>
      </c>
      <c r="B93" s="49">
        <f>SUM(D93:AAP93)</f>
        <v>33496.937500000029</v>
      </c>
      <c r="D93"/>
      <c r="E93" s="9">
        <f>D92*0.25</f>
        <v>19.225000000000001</v>
      </c>
      <c r="F93" s="18"/>
      <c r="G93" s="9">
        <f>F92*0.5</f>
        <v>156.75</v>
      </c>
      <c r="I93" s="9">
        <f>H92*0.75</f>
        <v>0</v>
      </c>
      <c r="K93" s="9">
        <f>J92*1</f>
        <v>0</v>
      </c>
      <c r="N93" s="9">
        <f>M92*0.25</f>
        <v>18.574999999999999</v>
      </c>
      <c r="P93" s="9">
        <f>O92*0.5</f>
        <v>99.75</v>
      </c>
      <c r="R93" s="9">
        <f>Q92*0.75</f>
        <v>0</v>
      </c>
      <c r="T93" s="9">
        <f>S92*1</f>
        <v>0</v>
      </c>
      <c r="V93" s="18"/>
      <c r="W93" s="9">
        <f>V92*0.25</f>
        <v>110.75000000000006</v>
      </c>
      <c r="X93" s="18"/>
      <c r="Y93" s="9">
        <f>X92*0.5</f>
        <v>302.54999999999995</v>
      </c>
      <c r="Z93" s="18"/>
      <c r="AA93" s="9">
        <f>Z92*0.75</f>
        <v>603.45000000000005</v>
      </c>
      <c r="AC93" s="9">
        <f>AB92*1</f>
        <v>533.59999999999991</v>
      </c>
      <c r="AE93" s="18"/>
      <c r="AF93" s="9">
        <f>AE92*0.25</f>
        <v>135.72500000000008</v>
      </c>
      <c r="AG93" s="18"/>
      <c r="AH93" s="9">
        <f>AG92*0.5</f>
        <v>21</v>
      </c>
      <c r="AI93" s="18"/>
      <c r="AJ93" s="9">
        <f>AI92*0.75</f>
        <v>133.19999999999976</v>
      </c>
      <c r="AK93" s="18"/>
      <c r="AL93" s="9">
        <f>AK92*1</f>
        <v>287.49999999999955</v>
      </c>
      <c r="AN93" s="18"/>
      <c r="AO93" s="9">
        <f>AN92*0.25</f>
        <v>113.47500000000002</v>
      </c>
      <c r="AP93" s="18"/>
      <c r="AQ93" s="9">
        <f>AP92*0.5</f>
        <v>215.09999999999968</v>
      </c>
      <c r="AR93" s="18"/>
      <c r="AS93" s="9">
        <f>AR92*0.75</f>
        <v>346.94999999999976</v>
      </c>
      <c r="AT93" s="18"/>
      <c r="AU93" s="9">
        <f>AT92*1</f>
        <v>375</v>
      </c>
      <c r="AW93" s="18"/>
      <c r="AX93" s="9">
        <f>AW92*0.25</f>
        <v>164.125</v>
      </c>
      <c r="AZ93" s="9">
        <f>AY92*0.5</f>
        <v>301.49999999999955</v>
      </c>
      <c r="BB93" s="9">
        <f>BA92*0.75</f>
        <v>281.69999999999959</v>
      </c>
      <c r="BD93" s="9">
        <f>BC92*1</f>
        <v>810.59999999999945</v>
      </c>
      <c r="BF93" s="18"/>
      <c r="BG93" s="9">
        <f>BF92*0.25</f>
        <v>196.375</v>
      </c>
      <c r="BH93" s="18"/>
      <c r="BI93" s="9">
        <f>BH92*0.5</f>
        <v>128.35000000000036</v>
      </c>
      <c r="BJ93" s="18"/>
      <c r="BK93" s="9">
        <f>BJ92*0.75</f>
        <v>777.22500000000014</v>
      </c>
      <c r="BL93" s="18"/>
      <c r="BM93" s="9">
        <f>BL92*1</f>
        <v>843.400000000001</v>
      </c>
      <c r="BP93" s="9">
        <f>BO92*0.25</f>
        <v>154.5</v>
      </c>
      <c r="BR93" s="9">
        <f>BQ92*0.5</f>
        <v>105.59999999999968</v>
      </c>
      <c r="BT93" s="9">
        <f>BS92*0.75</f>
        <v>323.25000000000034</v>
      </c>
      <c r="BV93" s="9">
        <f>BU92*1</f>
        <v>407.5</v>
      </c>
      <c r="BY93" s="9">
        <f>BX92*0.25</f>
        <v>77</v>
      </c>
      <c r="CA93" s="9">
        <f>BZ92*0.5</f>
        <v>7.8000000000010914</v>
      </c>
      <c r="CC93" s="9">
        <f>CB92*0.75</f>
        <v>117.00000000000034</v>
      </c>
      <c r="CE93" s="9">
        <f t="shared" ref="CE93" si="168">CD92*1</f>
        <v>451.99999999999909</v>
      </c>
      <c r="CG93" s="18"/>
      <c r="CH93" s="9">
        <f>CG92*0.25</f>
        <v>105.70000000000027</v>
      </c>
      <c r="CI93" s="18"/>
      <c r="CJ93" s="9">
        <f>CI92*0.5</f>
        <v>0</v>
      </c>
      <c r="CK93" s="18"/>
      <c r="CL93" s="9">
        <f>CK92*0.75</f>
        <v>420.15000000000055</v>
      </c>
      <c r="CM93" s="18"/>
      <c r="CN93" s="9">
        <f t="shared" ref="CN93" si="169">CM92*1</f>
        <v>575.99999999999909</v>
      </c>
      <c r="CP93" s="18"/>
      <c r="CQ93" s="9">
        <f>CP92*0.25</f>
        <v>101.54999999999995</v>
      </c>
      <c r="CR93" s="18"/>
      <c r="CS93" s="9">
        <f>CR92*0.5</f>
        <v>0</v>
      </c>
      <c r="CT93" s="18"/>
      <c r="CU93" s="9">
        <f>CT92*0.75</f>
        <v>155.0250000000002</v>
      </c>
      <c r="CV93" s="18"/>
      <c r="CW93" s="9">
        <f t="shared" ref="CW93" si="170">CV92*1</f>
        <v>285.89999999999964</v>
      </c>
      <c r="CY93" s="18"/>
      <c r="CZ93" s="9">
        <f>CY92*0.25</f>
        <v>59.525000000000318</v>
      </c>
      <c r="DB93" s="9">
        <f>DA92*0.5</f>
        <v>131.25000000000182</v>
      </c>
      <c r="DD93" s="9">
        <f>DC92*0.75</f>
        <v>148.05000000000075</v>
      </c>
      <c r="DF93" s="9">
        <f t="shared" ref="DF93" si="171">DE92*1</f>
        <v>259.79999999999836</v>
      </c>
      <c r="DH93" s="18"/>
      <c r="DI93" s="9">
        <f>DH92*0.25</f>
        <v>50.375000000000455</v>
      </c>
      <c r="DJ93" s="18"/>
      <c r="DK93" s="9">
        <f>DJ92*0.5</f>
        <v>0</v>
      </c>
      <c r="DL93" s="18"/>
      <c r="DM93" s="9">
        <f>DL92*0.75</f>
        <v>113.54999999999973</v>
      </c>
      <c r="DN93" s="18"/>
      <c r="DO93" s="9">
        <f t="shared" ref="DO93" si="172">DN92*1</f>
        <v>219.29999999999927</v>
      </c>
      <c r="DQ93" s="18"/>
      <c r="DR93" s="9">
        <f>DQ92*0.25</f>
        <v>33.300000000000637</v>
      </c>
      <c r="DT93" s="9">
        <f>DS92*0.5</f>
        <v>154.95000000000164</v>
      </c>
      <c r="DV93" s="9">
        <f>DU92*0.75</f>
        <v>187.5</v>
      </c>
      <c r="DX93" s="9">
        <f t="shared" ref="DX93" si="173">DW92*1</f>
        <v>262.09999999999945</v>
      </c>
      <c r="DZ93" s="18"/>
      <c r="EA93" s="9">
        <f>DZ92*0.25</f>
        <v>107.72500000000082</v>
      </c>
      <c r="EB93" s="18"/>
      <c r="EC93" s="9">
        <f>EB92*0.5</f>
        <v>0</v>
      </c>
      <c r="ED93" s="18"/>
      <c r="EE93" s="9">
        <f>ED92*0.75</f>
        <v>702.71249999999918</v>
      </c>
      <c r="EF93" s="18"/>
      <c r="EG93" s="9">
        <f>EF92*1</f>
        <v>0</v>
      </c>
      <c r="EI93" s="18"/>
      <c r="EJ93" s="9">
        <f>EI92*0.25</f>
        <v>72.100000000000819</v>
      </c>
      <c r="EK93" s="18"/>
      <c r="EL93" s="9">
        <f>EK92*0.5</f>
        <v>0</v>
      </c>
      <c r="EM93" s="18"/>
      <c r="EN93" s="9">
        <f>EM92*0.75</f>
        <v>218.17500000000109</v>
      </c>
      <c r="EO93" s="18"/>
      <c r="EP93" s="9">
        <f>EO92*1</f>
        <v>0</v>
      </c>
      <c r="ER93" s="18"/>
      <c r="ES93" s="9">
        <f>ER92*0.25</f>
        <v>64.0750000000005</v>
      </c>
      <c r="ET93" s="18"/>
      <c r="EU93" s="9">
        <f>ET92*0.5</f>
        <v>0</v>
      </c>
      <c r="EV93" s="18"/>
      <c r="EW93" s="9">
        <f>EV92*0.75</f>
        <v>191.17499999999836</v>
      </c>
      <c r="EX93" s="18"/>
      <c r="EY93" s="9">
        <f>EX92*1</f>
        <v>0</v>
      </c>
      <c r="FA93" s="18"/>
      <c r="FB93" s="9">
        <f>FA92*0.25</f>
        <v>61.375000000000682</v>
      </c>
      <c r="FC93" s="18"/>
      <c r="FD93" s="9">
        <f>FC92*0.5</f>
        <v>185.300000000002</v>
      </c>
      <c r="FE93" s="18"/>
      <c r="FF93" s="9">
        <f>FE92*0.75</f>
        <v>228.52499999999918</v>
      </c>
      <c r="FG93" s="18"/>
      <c r="FH93" s="9">
        <f>FG92*1</f>
        <v>0</v>
      </c>
      <c r="FJ93" s="18"/>
      <c r="FK93" s="9">
        <f>FJ92*0.25</f>
        <v>48.025000000000773</v>
      </c>
      <c r="FM93" s="9">
        <f>FL92*0.5</f>
        <v>310.050000000002</v>
      </c>
      <c r="FO93" s="9">
        <f>FN92*0.75</f>
        <v>302.39999999999918</v>
      </c>
      <c r="FQ93" s="9">
        <f>FP92*1</f>
        <v>0</v>
      </c>
      <c r="FS93" s="18"/>
      <c r="FT93" s="9">
        <f>FS92*0.25</f>
        <v>91.400000000000091</v>
      </c>
      <c r="FU93" s="18"/>
      <c r="FV93" s="9">
        <f>FU92*0.5</f>
        <v>0</v>
      </c>
      <c r="FW93" s="18"/>
      <c r="FX93" s="9">
        <f>FW92*0.75</f>
        <v>346.79999999999905</v>
      </c>
      <c r="FY93" s="18"/>
      <c r="FZ93" s="9">
        <f>FY92*1</f>
        <v>0</v>
      </c>
      <c r="GB93" s="18"/>
      <c r="GC93" s="9">
        <f>GB92*0.25</f>
        <v>16.200000000001182</v>
      </c>
      <c r="GD93" s="18"/>
      <c r="GE93" s="9">
        <f>GD92*0.5</f>
        <v>0</v>
      </c>
      <c r="GF93" s="18"/>
      <c r="GG93" s="9">
        <f>GF92*0.75</f>
        <v>0</v>
      </c>
      <c r="GH93" s="18"/>
      <c r="GI93" s="9">
        <f>GH92*1</f>
        <v>0</v>
      </c>
      <c r="GK93" s="18"/>
      <c r="GL93" s="9">
        <f>GK92*0.25</f>
        <v>561.35000000000036</v>
      </c>
      <c r="GN93" s="9">
        <f>GM92*0.5</f>
        <v>718.85000000000036</v>
      </c>
      <c r="GP93" s="9">
        <f>GO92*0.75</f>
        <v>1508.3999999999965</v>
      </c>
      <c r="GR93" s="9">
        <f>GQ92*1</f>
        <v>0</v>
      </c>
      <c r="GT93" s="18"/>
      <c r="GU93" s="9">
        <f>GT92*0.25</f>
        <v>52.449999999999818</v>
      </c>
      <c r="GV93" s="18"/>
      <c r="GW93" s="9">
        <f>GV92*0.5</f>
        <v>0</v>
      </c>
      <c r="GX93" s="18"/>
      <c r="GY93" s="9">
        <f>GX92*0.75</f>
        <v>0</v>
      </c>
      <c r="GZ93" s="18"/>
      <c r="HA93" s="9">
        <f>GZ92*1</f>
        <v>0</v>
      </c>
      <c r="HD93" s="9">
        <f>HC92*0.25</f>
        <v>112.52500000000055</v>
      </c>
      <c r="HF93" s="9">
        <f>HE92*0.5</f>
        <v>255.00000000000136</v>
      </c>
      <c r="HH93" s="9">
        <f>HG92*0.75</f>
        <v>328.79999999999836</v>
      </c>
      <c r="HJ93" s="9">
        <f>HI92*1</f>
        <v>0</v>
      </c>
      <c r="HM93" s="9">
        <f>HL92*0.25</f>
        <v>64.850000000000819</v>
      </c>
      <c r="HO93" s="9">
        <f>HN92*0.5</f>
        <v>0</v>
      </c>
      <c r="HQ93" s="9">
        <f>HP92*0.75</f>
        <v>216.52499999999782</v>
      </c>
      <c r="HS93" s="9">
        <f>HR92*1</f>
        <v>0</v>
      </c>
      <c r="HV93" s="9">
        <f>HU92*0.25</f>
        <v>682.95000000000073</v>
      </c>
      <c r="HX93" s="9">
        <f>HW92*0.5</f>
        <v>1521.1500000000005</v>
      </c>
      <c r="HZ93" s="9">
        <f>HY92*0.75</f>
        <v>1633.1999999999593</v>
      </c>
      <c r="IB93" s="9">
        <f>IA92*1</f>
        <v>0</v>
      </c>
      <c r="IE93" s="9">
        <f>ID92*0.25</f>
        <v>12.375000000000909</v>
      </c>
      <c r="IG93" s="9">
        <f>IF92*0.5</f>
        <v>0</v>
      </c>
      <c r="II93" s="9">
        <f>IH92*0.75</f>
        <v>0</v>
      </c>
      <c r="IK93" s="9">
        <f>IJ92*1</f>
        <v>0</v>
      </c>
      <c r="IN93" s="9">
        <f>IM92*0.25</f>
        <v>38.550000000001091</v>
      </c>
      <c r="IP93" s="9">
        <f>IO92*0.5</f>
        <v>0</v>
      </c>
      <c r="IR93" s="9">
        <f>IQ92*0.75</f>
        <v>133.04999999999836</v>
      </c>
      <c r="IT93" s="9">
        <f>IS92*1</f>
        <v>0</v>
      </c>
      <c r="IW93" s="9">
        <f>IV92*0.25</f>
        <v>42.350000000000819</v>
      </c>
      <c r="IY93" s="9">
        <f>IX92*0.5</f>
        <v>202.60000000000036</v>
      </c>
      <c r="JA93" s="9">
        <f>IZ92*0.75</f>
        <v>158.17500000000382</v>
      </c>
      <c r="JC93" s="9">
        <f>JB92*1</f>
        <v>0</v>
      </c>
      <c r="JF93" s="9">
        <f>JE92*0.25</f>
        <v>95.774999999999636</v>
      </c>
      <c r="JH93" s="9">
        <f>JG92*0.5</f>
        <v>160.050000000002</v>
      </c>
      <c r="JJ93" s="9">
        <f>JI92*0.75</f>
        <v>117.90000000000327</v>
      </c>
      <c r="JL93" s="9">
        <f>JK92*1</f>
        <v>0</v>
      </c>
      <c r="JO93" s="9">
        <f>JN92*0.25</f>
        <v>38.5</v>
      </c>
      <c r="JQ93" s="9">
        <f>JP92*0.5</f>
        <v>0</v>
      </c>
      <c r="JS93" s="9">
        <f>JR92*0.75</f>
        <v>0</v>
      </c>
      <c r="JU93" s="9">
        <f>JT92*1</f>
        <v>0</v>
      </c>
      <c r="JX93" s="9">
        <f>JW92*0.25</f>
        <v>0</v>
      </c>
      <c r="JZ93" s="9">
        <f>JY92*0.5</f>
        <v>856</v>
      </c>
      <c r="KB93" s="9">
        <f>KA92*0.75</f>
        <v>1634.3999999999664</v>
      </c>
      <c r="KD93" s="9">
        <f>KC92*1</f>
        <v>3253.4500000000589</v>
      </c>
      <c r="KG93" s="9">
        <f>KF92*0.25</f>
        <v>17.049999999999272</v>
      </c>
      <c r="KI93" s="9">
        <f>KH92*0.5</f>
        <v>75.500000000000909</v>
      </c>
      <c r="KK93" s="9">
        <f>KJ92*0.75</f>
        <v>186.825000000003</v>
      </c>
      <c r="KM93" s="9">
        <f>KL92*1</f>
        <v>0</v>
      </c>
      <c r="KP93" s="9">
        <f>KO92*0.25</f>
        <v>59.300000000000182</v>
      </c>
      <c r="KR93" s="9">
        <f>KQ92*0.5</f>
        <v>0</v>
      </c>
      <c r="KT93" s="9">
        <f>KS92*0.75</f>
        <v>0</v>
      </c>
      <c r="KV93" s="9">
        <f>KU92*1</f>
        <v>0</v>
      </c>
      <c r="KY93" s="9">
        <f>KX92*0.25</f>
        <v>61.199999999998909</v>
      </c>
      <c r="LA93" s="9">
        <f>KZ92*0.5</f>
        <v>0</v>
      </c>
      <c r="LC93" s="9">
        <f>LB92*0.75</f>
        <v>0</v>
      </c>
      <c r="LE93" s="9">
        <f>LD92*1</f>
        <v>0</v>
      </c>
      <c r="LH93" s="9">
        <f>LG92*0.25</f>
        <v>46.900000000000773</v>
      </c>
      <c r="LJ93" s="9">
        <f>LI92*0.5</f>
        <v>0</v>
      </c>
      <c r="LL93" s="9">
        <f>LK92*0.75</f>
        <v>0</v>
      </c>
      <c r="LN93" s="9">
        <f>LM92*1</f>
        <v>0</v>
      </c>
      <c r="LQ93" s="9">
        <f>LP92*0.25</f>
        <v>25.574999999999818</v>
      </c>
      <c r="LS93" s="9">
        <f>LR92*0.5</f>
        <v>139.95000000000073</v>
      </c>
      <c r="LU93" s="9">
        <f>LT92*0.75</f>
        <v>325.31250000000273</v>
      </c>
      <c r="LW93" s="9">
        <f>LV92*1</f>
        <v>0</v>
      </c>
      <c r="LZ93" s="9">
        <f>LY92*0.25</f>
        <v>61.475000000000364</v>
      </c>
      <c r="MB93" s="9">
        <f>MA92*0.5</f>
        <v>0</v>
      </c>
      <c r="MD93" s="9">
        <f>MC92*0.75</f>
        <v>0</v>
      </c>
      <c r="MF93" s="9">
        <f>ME92*1</f>
        <v>0</v>
      </c>
      <c r="MI93" s="9">
        <f>MH92*0.25</f>
        <v>0</v>
      </c>
      <c r="MK93" s="9">
        <f>MJ92*0.5</f>
        <v>262.35000000000036</v>
      </c>
      <c r="MM93" s="9">
        <f>ML92*0.75</f>
        <v>709.87500000000273</v>
      </c>
      <c r="MO93" s="9">
        <f>MN92*1</f>
        <v>958.200000000008</v>
      </c>
      <c r="MR93" s="9">
        <f>MQ92*0.25</f>
        <v>58.000000000001819</v>
      </c>
      <c r="MT93" s="9">
        <f>MS92*0.5</f>
        <v>188.25</v>
      </c>
      <c r="MV93" s="9">
        <f>MU92*0.75</f>
        <v>237.75000000000546</v>
      </c>
      <c r="MX93" s="9">
        <f>MW92*1</f>
        <v>0</v>
      </c>
      <c r="NA93" s="9">
        <f>MZ92*0.25</f>
        <v>0</v>
      </c>
      <c r="NC93" s="9">
        <f>NB92*0.5</f>
        <v>0</v>
      </c>
      <c r="NE93" s="9">
        <f>ND92*0.75</f>
        <v>853.61249999999563</v>
      </c>
      <c r="NG93" s="9">
        <f>NF92*1</f>
        <v>0</v>
      </c>
      <c r="NH93" s="43"/>
    </row>
    <row r="94" spans="1:372" s="40" customFormat="1" ht="15.75">
      <c r="A94" s="42"/>
      <c r="B94" s="206"/>
      <c r="C94" s="205"/>
      <c r="E94" s="237"/>
      <c r="F94" s="149"/>
      <c r="G94" s="61"/>
      <c r="L94" s="205"/>
      <c r="N94" s="237"/>
      <c r="P94" s="61"/>
      <c r="U94" s="205"/>
      <c r="V94" s="149"/>
      <c r="W94" s="237"/>
      <c r="X94" s="149"/>
      <c r="Y94" s="61"/>
      <c r="Z94" s="149"/>
      <c r="AC94" s="38"/>
      <c r="AD94" s="205"/>
      <c r="AE94" s="149"/>
      <c r="AF94" s="237"/>
      <c r="AG94" s="149"/>
      <c r="AI94" s="149"/>
      <c r="AK94" s="149"/>
      <c r="AL94" s="38"/>
      <c r="AM94" s="205"/>
      <c r="AN94" s="149"/>
      <c r="AO94" s="237"/>
      <c r="AP94" s="149"/>
      <c r="AR94" s="149"/>
      <c r="AT94" s="149"/>
      <c r="AU94" s="38"/>
      <c r="AV94" s="205"/>
      <c r="AW94" s="149"/>
      <c r="AX94" s="237"/>
      <c r="AY94" s="149"/>
      <c r="BA94" s="149"/>
      <c r="BC94" s="149"/>
      <c r="BD94" s="38"/>
      <c r="BE94" s="205"/>
      <c r="BF94" s="149"/>
      <c r="BG94" s="237"/>
      <c r="BH94" s="149"/>
      <c r="BJ94" s="149"/>
      <c r="BL94" s="149"/>
      <c r="BM94" s="38"/>
      <c r="BN94" s="205"/>
      <c r="BP94" s="237"/>
      <c r="BV94" s="38"/>
      <c r="BW94" s="205"/>
      <c r="BY94" s="237"/>
      <c r="CE94" s="38"/>
      <c r="CF94" s="205"/>
      <c r="CG94" s="149"/>
      <c r="CH94" s="237"/>
      <c r="CI94" s="149"/>
      <c r="CK94" s="149"/>
      <c r="CM94" s="149"/>
      <c r="CN94" s="38"/>
      <c r="CO94" s="205"/>
      <c r="CP94" s="149"/>
      <c r="CQ94" s="237"/>
      <c r="CR94" s="149"/>
      <c r="CT94" s="149"/>
      <c r="CV94" s="149"/>
      <c r="CW94" s="38"/>
      <c r="CX94" s="205"/>
      <c r="CY94" s="149"/>
      <c r="CZ94" s="237"/>
      <c r="DF94" s="38"/>
      <c r="DG94" s="205"/>
      <c r="DH94" s="149"/>
      <c r="DI94" s="237"/>
      <c r="DJ94" s="149"/>
      <c r="DL94" s="149"/>
      <c r="DN94" s="149"/>
      <c r="DO94" s="38"/>
      <c r="DP94" s="205"/>
      <c r="DQ94" s="149"/>
      <c r="DR94" s="237"/>
      <c r="DX94" s="38"/>
      <c r="DY94" s="205"/>
      <c r="DZ94" s="149"/>
      <c r="EA94" s="237"/>
      <c r="EB94" s="149"/>
      <c r="ED94" s="149"/>
      <c r="EF94" s="149"/>
      <c r="EG94" s="38"/>
      <c r="EH94" s="205"/>
      <c r="EI94" s="149"/>
      <c r="EJ94" s="237"/>
      <c r="EK94" s="149"/>
      <c r="EM94" s="149"/>
      <c r="EO94" s="149"/>
      <c r="EP94" s="38"/>
      <c r="EQ94" s="205"/>
      <c r="ER94" s="149"/>
      <c r="ES94" s="237"/>
      <c r="ET94" s="149"/>
      <c r="EV94" s="149"/>
      <c r="EX94" s="149"/>
      <c r="EY94" s="38"/>
      <c r="EZ94" s="205"/>
      <c r="FA94" s="149"/>
      <c r="FB94" s="237"/>
      <c r="FC94" s="149"/>
      <c r="FE94" s="149"/>
      <c r="FG94" s="149"/>
      <c r="FH94" s="38"/>
      <c r="FI94" s="205"/>
      <c r="FJ94" s="149"/>
      <c r="FK94" s="237"/>
      <c r="FQ94" s="38"/>
      <c r="FR94" s="205"/>
      <c r="FS94" s="149"/>
      <c r="FT94" s="237"/>
      <c r="FU94" s="149"/>
      <c r="FW94" s="149"/>
      <c r="FY94" s="149"/>
      <c r="FZ94" s="38"/>
      <c r="GA94" s="205"/>
      <c r="GB94" s="149"/>
      <c r="GC94" s="237"/>
      <c r="GD94" s="149"/>
      <c r="GF94" s="149"/>
      <c r="GH94" s="149"/>
      <c r="GI94" s="38"/>
      <c r="GJ94" s="205"/>
      <c r="GK94" s="149"/>
      <c r="GL94" s="237"/>
      <c r="GR94" s="38"/>
      <c r="GS94" s="205"/>
      <c r="GT94" s="149"/>
      <c r="GU94" s="237"/>
      <c r="GV94" s="149"/>
      <c r="GX94" s="149"/>
      <c r="GZ94" s="149"/>
      <c r="HB94" s="205"/>
      <c r="HD94" s="237"/>
      <c r="HJ94" s="38"/>
      <c r="HK94" s="205"/>
      <c r="HM94" s="237"/>
      <c r="HS94" s="38"/>
      <c r="HT94" s="205"/>
      <c r="HV94" s="237"/>
      <c r="IB94" s="38"/>
      <c r="IC94" s="205"/>
      <c r="IE94" s="237"/>
      <c r="IL94" s="205"/>
      <c r="IN94" s="237"/>
      <c r="IT94" s="38"/>
      <c r="IU94" s="205"/>
      <c r="IW94" s="237"/>
      <c r="JC94" s="38"/>
      <c r="JD94" s="205"/>
      <c r="JF94" s="237"/>
      <c r="JL94" s="38"/>
      <c r="JM94" s="205"/>
      <c r="JO94" s="237"/>
      <c r="JV94" s="205"/>
      <c r="JX94" s="237"/>
      <c r="KD94" s="38"/>
      <c r="KE94" s="205"/>
      <c r="KG94" s="237"/>
      <c r="KM94" s="38"/>
      <c r="KN94" s="205"/>
      <c r="KP94" s="237"/>
      <c r="KW94" s="205"/>
      <c r="KY94" s="237"/>
      <c r="LF94" s="205"/>
      <c r="LH94" s="237"/>
      <c r="LN94" s="38"/>
      <c r="LO94" s="205"/>
      <c r="LQ94" s="237"/>
      <c r="LW94" s="38"/>
      <c r="LX94" s="205"/>
      <c r="LZ94" s="237"/>
      <c r="MG94" s="205"/>
      <c r="MI94" s="237"/>
      <c r="MO94" s="38"/>
      <c r="MP94" s="205"/>
      <c r="MR94" s="237"/>
      <c r="MX94" s="38"/>
      <c r="MY94" s="205"/>
      <c r="NA94" s="237"/>
      <c r="NG94" s="38"/>
      <c r="NH94" s="205"/>
    </row>
    <row r="95" spans="1:372" ht="18">
      <c r="A95" s="41" t="s">
        <v>164</v>
      </c>
      <c r="B95" s="49"/>
      <c r="D95"/>
      <c r="E95" s="1" t="s">
        <v>187</v>
      </c>
      <c r="F95" s="18"/>
      <c r="G95" s="1" t="s">
        <v>183</v>
      </c>
      <c r="I95" s="1" t="s">
        <v>184</v>
      </c>
      <c r="K95" s="1" t="s">
        <v>185</v>
      </c>
      <c r="N95" s="1" t="s">
        <v>187</v>
      </c>
      <c r="P95" s="1" t="s">
        <v>183</v>
      </c>
      <c r="R95" s="1" t="s">
        <v>184</v>
      </c>
      <c r="T95" s="1" t="s">
        <v>185</v>
      </c>
      <c r="V95" s="18"/>
      <c r="W95" s="1" t="s">
        <v>187</v>
      </c>
      <c r="X95" s="18"/>
      <c r="Y95" s="1" t="s">
        <v>183</v>
      </c>
      <c r="Z95" s="18"/>
      <c r="AA95" s="1" t="s">
        <v>184</v>
      </c>
      <c r="AC95" s="1" t="s">
        <v>185</v>
      </c>
      <c r="AE95" s="18"/>
      <c r="AF95" s="1" t="s">
        <v>187</v>
      </c>
      <c r="AG95" s="18"/>
      <c r="AH95" s="1" t="s">
        <v>183</v>
      </c>
      <c r="AI95" s="18"/>
      <c r="AJ95" s="1" t="s">
        <v>184</v>
      </c>
      <c r="AK95" s="18"/>
      <c r="AL95" s="1" t="s">
        <v>185</v>
      </c>
      <c r="AN95" s="18"/>
      <c r="AO95" s="1" t="s">
        <v>187</v>
      </c>
      <c r="AP95" s="18"/>
      <c r="AQ95" s="1" t="s">
        <v>183</v>
      </c>
      <c r="AR95" s="18"/>
      <c r="AS95" s="1" t="s">
        <v>184</v>
      </c>
      <c r="AT95" s="18"/>
      <c r="AU95" s="1" t="s">
        <v>185</v>
      </c>
      <c r="AW95" s="18"/>
      <c r="AX95" s="1" t="s">
        <v>187</v>
      </c>
      <c r="AZ95" s="1" t="s">
        <v>183</v>
      </c>
      <c r="BB95" s="1" t="s">
        <v>184</v>
      </c>
      <c r="BD95" s="1" t="s">
        <v>185</v>
      </c>
      <c r="BF95" s="18"/>
      <c r="BG95" s="1" t="s">
        <v>187</v>
      </c>
      <c r="BH95" s="18"/>
      <c r="BI95" s="1" t="s">
        <v>183</v>
      </c>
      <c r="BJ95" s="18"/>
      <c r="BK95" s="1" t="s">
        <v>184</v>
      </c>
      <c r="BL95" s="18"/>
      <c r="BM95" s="1" t="s">
        <v>185</v>
      </c>
      <c r="BP95" s="1" t="s">
        <v>187</v>
      </c>
      <c r="BR95" s="1" t="s">
        <v>183</v>
      </c>
      <c r="BT95" s="1" t="s">
        <v>184</v>
      </c>
      <c r="BV95" s="1" t="s">
        <v>185</v>
      </c>
      <c r="BY95" s="1" t="s">
        <v>187</v>
      </c>
      <c r="CA95" s="1" t="s">
        <v>183</v>
      </c>
      <c r="CC95" s="1" t="s">
        <v>184</v>
      </c>
      <c r="CE95" s="1" t="s">
        <v>185</v>
      </c>
      <c r="CG95" s="18"/>
      <c r="CH95" s="1" t="s">
        <v>187</v>
      </c>
      <c r="CI95" s="18"/>
      <c r="CJ95" s="1" t="s">
        <v>183</v>
      </c>
      <c r="CK95" s="18"/>
      <c r="CL95" s="1" t="s">
        <v>184</v>
      </c>
      <c r="CM95" s="18"/>
      <c r="CN95" s="1" t="s">
        <v>185</v>
      </c>
      <c r="CP95" s="18"/>
      <c r="CQ95" s="1" t="s">
        <v>187</v>
      </c>
      <c r="CR95" s="18"/>
      <c r="CS95" s="1" t="s">
        <v>183</v>
      </c>
      <c r="CT95" s="18"/>
      <c r="CU95" s="1" t="s">
        <v>184</v>
      </c>
      <c r="CV95" s="18"/>
      <c r="CW95" s="1" t="s">
        <v>185</v>
      </c>
      <c r="CY95" s="18"/>
      <c r="CZ95" s="1" t="s">
        <v>187</v>
      </c>
      <c r="DB95" s="1" t="s">
        <v>183</v>
      </c>
      <c r="DD95" s="1" t="s">
        <v>184</v>
      </c>
      <c r="DF95" s="1" t="s">
        <v>185</v>
      </c>
      <c r="DH95" s="18"/>
      <c r="DI95" s="1" t="s">
        <v>187</v>
      </c>
      <c r="DJ95" s="18"/>
      <c r="DK95" s="1" t="s">
        <v>183</v>
      </c>
      <c r="DL95" s="18"/>
      <c r="DM95" s="1" t="s">
        <v>184</v>
      </c>
      <c r="DN95" s="18"/>
      <c r="DO95" s="1" t="s">
        <v>185</v>
      </c>
      <c r="DQ95" s="18"/>
      <c r="DR95" s="1" t="s">
        <v>187</v>
      </c>
      <c r="DT95" s="1" t="s">
        <v>183</v>
      </c>
      <c r="DV95" s="1" t="s">
        <v>184</v>
      </c>
      <c r="DX95" s="1" t="s">
        <v>185</v>
      </c>
      <c r="DZ95" s="18"/>
      <c r="EA95" s="1" t="s">
        <v>187</v>
      </c>
      <c r="EB95" s="18"/>
      <c r="EC95" s="1" t="s">
        <v>183</v>
      </c>
      <c r="ED95" s="18"/>
      <c r="EE95" s="1" t="s">
        <v>184</v>
      </c>
      <c r="EF95" s="18"/>
      <c r="EG95" s="1" t="s">
        <v>185</v>
      </c>
      <c r="EI95" s="18"/>
      <c r="EJ95" s="1" t="s">
        <v>187</v>
      </c>
      <c r="EK95" s="18"/>
      <c r="EL95" s="1" t="s">
        <v>183</v>
      </c>
      <c r="EM95" s="18"/>
      <c r="EN95" s="1" t="s">
        <v>184</v>
      </c>
      <c r="EO95" s="18"/>
      <c r="EP95" s="1" t="s">
        <v>185</v>
      </c>
      <c r="ER95" s="18"/>
      <c r="ES95" s="1" t="s">
        <v>187</v>
      </c>
      <c r="ET95" s="18"/>
      <c r="EU95" s="1" t="s">
        <v>183</v>
      </c>
      <c r="EV95" s="18"/>
      <c r="EW95" s="1" t="s">
        <v>184</v>
      </c>
      <c r="EX95" s="18"/>
      <c r="EY95" s="1" t="s">
        <v>185</v>
      </c>
      <c r="FA95" s="18"/>
      <c r="FB95" s="1" t="s">
        <v>187</v>
      </c>
      <c r="FC95" s="18"/>
      <c r="FD95" s="1" t="s">
        <v>183</v>
      </c>
      <c r="FE95" s="18"/>
      <c r="FF95" s="1" t="s">
        <v>184</v>
      </c>
      <c r="FG95" s="18"/>
      <c r="FH95" s="1" t="s">
        <v>185</v>
      </c>
      <c r="FJ95" s="18"/>
      <c r="FK95" s="1" t="s">
        <v>187</v>
      </c>
      <c r="FM95" s="1" t="s">
        <v>183</v>
      </c>
      <c r="FO95" s="1" t="s">
        <v>184</v>
      </c>
      <c r="FQ95" s="1" t="s">
        <v>185</v>
      </c>
      <c r="FS95" s="18"/>
      <c r="FT95" s="1" t="s">
        <v>187</v>
      </c>
      <c r="FU95" s="18"/>
      <c r="FV95" s="1" t="s">
        <v>183</v>
      </c>
      <c r="FW95" s="18"/>
      <c r="FX95" s="1" t="s">
        <v>184</v>
      </c>
      <c r="FY95" s="18"/>
      <c r="FZ95" s="1" t="s">
        <v>185</v>
      </c>
      <c r="GB95" s="18"/>
      <c r="GC95" s="1" t="s">
        <v>187</v>
      </c>
      <c r="GD95" s="18"/>
      <c r="GE95" s="1" t="s">
        <v>183</v>
      </c>
      <c r="GF95" s="18"/>
      <c r="GG95" s="1" t="s">
        <v>184</v>
      </c>
      <c r="GH95" s="18"/>
      <c r="GI95" s="1" t="s">
        <v>185</v>
      </c>
      <c r="GK95" s="18"/>
      <c r="GL95" s="1" t="s">
        <v>187</v>
      </c>
      <c r="GN95" s="1" t="s">
        <v>183</v>
      </c>
      <c r="GP95" s="1" t="s">
        <v>184</v>
      </c>
      <c r="GR95" s="1" t="s">
        <v>185</v>
      </c>
      <c r="GT95" s="18"/>
      <c r="GU95" s="1" t="s">
        <v>187</v>
      </c>
      <c r="GV95" s="18"/>
      <c r="GW95" s="1" t="s">
        <v>183</v>
      </c>
      <c r="GX95" s="18"/>
      <c r="GY95" s="1" t="s">
        <v>184</v>
      </c>
      <c r="GZ95" s="18"/>
      <c r="HA95" s="1" t="s">
        <v>185</v>
      </c>
      <c r="HD95" s="1" t="s">
        <v>187</v>
      </c>
      <c r="HF95" s="1" t="s">
        <v>183</v>
      </c>
      <c r="HH95" s="1" t="s">
        <v>184</v>
      </c>
      <c r="HJ95" s="1" t="s">
        <v>185</v>
      </c>
      <c r="HM95" s="1" t="s">
        <v>187</v>
      </c>
      <c r="HO95" s="1" t="s">
        <v>183</v>
      </c>
      <c r="HQ95" s="1" t="s">
        <v>184</v>
      </c>
      <c r="HS95" s="1" t="s">
        <v>185</v>
      </c>
      <c r="HV95" s="1" t="s">
        <v>187</v>
      </c>
      <c r="HX95" s="1" t="s">
        <v>183</v>
      </c>
      <c r="HZ95" s="1" t="s">
        <v>184</v>
      </c>
      <c r="IB95" s="1" t="s">
        <v>185</v>
      </c>
      <c r="IE95" s="1" t="s">
        <v>187</v>
      </c>
      <c r="IG95" s="1" t="s">
        <v>183</v>
      </c>
      <c r="II95" s="1" t="s">
        <v>184</v>
      </c>
      <c r="IK95" s="1" t="s">
        <v>185</v>
      </c>
      <c r="IN95" s="1" t="s">
        <v>187</v>
      </c>
      <c r="IP95" s="1" t="s">
        <v>183</v>
      </c>
      <c r="IR95" s="1" t="s">
        <v>184</v>
      </c>
      <c r="IT95" s="1" t="s">
        <v>185</v>
      </c>
      <c r="IW95" s="1" t="s">
        <v>187</v>
      </c>
      <c r="IY95" s="1" t="s">
        <v>183</v>
      </c>
      <c r="JA95" s="1" t="s">
        <v>184</v>
      </c>
      <c r="JC95" s="1" t="s">
        <v>185</v>
      </c>
      <c r="JF95" s="1" t="s">
        <v>187</v>
      </c>
      <c r="JH95" s="1" t="s">
        <v>183</v>
      </c>
      <c r="JJ95" s="1" t="s">
        <v>184</v>
      </c>
      <c r="JL95" s="1" t="s">
        <v>185</v>
      </c>
      <c r="JO95" s="1" t="s">
        <v>187</v>
      </c>
      <c r="JQ95" s="1" t="s">
        <v>183</v>
      </c>
      <c r="JS95" s="1" t="s">
        <v>184</v>
      </c>
      <c r="JU95" s="1" t="s">
        <v>185</v>
      </c>
      <c r="JW95">
        <v>1980.7</v>
      </c>
      <c r="JX95" s="1" t="s">
        <v>187</v>
      </c>
      <c r="JZ95" s="1" t="s">
        <v>183</v>
      </c>
      <c r="KB95" s="1" t="s">
        <v>184</v>
      </c>
      <c r="KD95" s="1" t="s">
        <v>185</v>
      </c>
      <c r="KG95" s="1" t="s">
        <v>187</v>
      </c>
      <c r="KI95" s="1" t="s">
        <v>183</v>
      </c>
      <c r="KK95" s="1" t="s">
        <v>184</v>
      </c>
      <c r="KM95" s="1" t="s">
        <v>185</v>
      </c>
      <c r="KP95" s="1" t="s">
        <v>187</v>
      </c>
      <c r="KR95" s="1" t="s">
        <v>183</v>
      </c>
      <c r="KT95" s="1" t="s">
        <v>184</v>
      </c>
      <c r="KV95" s="1" t="s">
        <v>185</v>
      </c>
      <c r="KY95" s="1" t="s">
        <v>187</v>
      </c>
      <c r="LA95" s="1" t="s">
        <v>183</v>
      </c>
      <c r="LC95" s="1" t="s">
        <v>184</v>
      </c>
      <c r="LE95" s="1" t="s">
        <v>185</v>
      </c>
      <c r="LH95" s="1" t="s">
        <v>187</v>
      </c>
      <c r="LJ95" s="1" t="s">
        <v>183</v>
      </c>
      <c r="LL95" s="1" t="s">
        <v>184</v>
      </c>
      <c r="LN95" s="1" t="s">
        <v>185</v>
      </c>
      <c r="LQ95" s="1" t="s">
        <v>187</v>
      </c>
      <c r="LS95" s="1" t="s">
        <v>183</v>
      </c>
      <c r="LU95" s="1" t="s">
        <v>184</v>
      </c>
      <c r="LW95" s="1" t="s">
        <v>185</v>
      </c>
      <c r="LZ95" s="1" t="s">
        <v>187</v>
      </c>
      <c r="MB95" s="1" t="s">
        <v>183</v>
      </c>
      <c r="MD95" s="1" t="s">
        <v>184</v>
      </c>
      <c r="MF95" s="1" t="s">
        <v>185</v>
      </c>
      <c r="MH95">
        <v>1067.0999999999999</v>
      </c>
      <c r="MI95" s="1" t="s">
        <v>187</v>
      </c>
      <c r="MK95" s="1" t="s">
        <v>183</v>
      </c>
      <c r="MM95" s="1" t="s">
        <v>184</v>
      </c>
      <c r="MO95" s="1" t="s">
        <v>185</v>
      </c>
      <c r="MR95" s="1" t="s">
        <v>187</v>
      </c>
      <c r="MT95" s="1" t="s">
        <v>183</v>
      </c>
      <c r="MV95" s="1" t="s">
        <v>184</v>
      </c>
      <c r="MX95" s="1" t="s">
        <v>185</v>
      </c>
      <c r="NA95" s="1" t="s">
        <v>187</v>
      </c>
      <c r="NC95" s="1" t="s">
        <v>183</v>
      </c>
      <c r="NE95" s="1" t="s">
        <v>184</v>
      </c>
      <c r="NG95" s="1" t="s">
        <v>185</v>
      </c>
      <c r="NH95" s="43"/>
    </row>
    <row r="96" spans="1:372" ht="18">
      <c r="A96" s="93">
        <v>2018</v>
      </c>
      <c r="B96" s="49">
        <f>SUM(D96:AAP96)</f>
        <v>761.95</v>
      </c>
      <c r="D96"/>
      <c r="E96" s="9">
        <f>D95*0.25</f>
        <v>0</v>
      </c>
      <c r="F96" s="18"/>
      <c r="G96" s="9">
        <f>F95*0.5</f>
        <v>0</v>
      </c>
      <c r="I96" s="9">
        <f>H95*0.75</f>
        <v>0</v>
      </c>
      <c r="K96" s="9">
        <f>J95*1</f>
        <v>0</v>
      </c>
      <c r="N96" s="9">
        <f>M95*0.25</f>
        <v>0</v>
      </c>
      <c r="P96" s="9">
        <f>O95*0.5</f>
        <v>0</v>
      </c>
      <c r="R96" s="9">
        <f>Q95*0.75</f>
        <v>0</v>
      </c>
      <c r="T96" s="9">
        <f>S95*1</f>
        <v>0</v>
      </c>
      <c r="V96" s="18"/>
      <c r="W96" s="9">
        <f>V95*0.25</f>
        <v>0</v>
      </c>
      <c r="X96" s="18"/>
      <c r="Y96" s="9">
        <f>X95*0.5</f>
        <v>0</v>
      </c>
      <c r="Z96" s="18"/>
      <c r="AA96" s="9">
        <f>Z95*0.75</f>
        <v>0</v>
      </c>
      <c r="AC96" s="9">
        <f>AB95*1</f>
        <v>0</v>
      </c>
      <c r="AE96" s="18"/>
      <c r="AF96" s="9">
        <f>AE95*0.25</f>
        <v>0</v>
      </c>
      <c r="AG96" s="18"/>
      <c r="AH96" s="9">
        <f>AG95*0.5</f>
        <v>0</v>
      </c>
      <c r="AI96" s="18"/>
      <c r="AJ96" s="9">
        <f>AI95*0.75</f>
        <v>0</v>
      </c>
      <c r="AK96" s="18"/>
      <c r="AL96" s="9">
        <f>AK95*1</f>
        <v>0</v>
      </c>
      <c r="AN96" s="18"/>
      <c r="AO96" s="9">
        <f>AN95*0.25</f>
        <v>0</v>
      </c>
      <c r="AP96" s="18"/>
      <c r="AQ96" s="9">
        <f>AP95*0.5</f>
        <v>0</v>
      </c>
      <c r="AR96" s="18"/>
      <c r="AS96" s="9">
        <f>AR95*0.75</f>
        <v>0</v>
      </c>
      <c r="AT96" s="18"/>
      <c r="AU96" s="9">
        <f>AT95*1</f>
        <v>0</v>
      </c>
      <c r="AW96" s="18"/>
      <c r="AX96" s="9">
        <f>AW95*0.25</f>
        <v>0</v>
      </c>
      <c r="AZ96" s="9">
        <f>AY95*0.5</f>
        <v>0</v>
      </c>
      <c r="BB96" s="9">
        <f>BA95*0.75</f>
        <v>0</v>
      </c>
      <c r="BD96" s="9">
        <f>BC95*1</f>
        <v>0</v>
      </c>
      <c r="BF96" s="18"/>
      <c r="BG96" s="9">
        <f>BF95*0.25</f>
        <v>0</v>
      </c>
      <c r="BH96" s="18"/>
      <c r="BI96" s="9">
        <f>BH95*0.5</f>
        <v>0</v>
      </c>
      <c r="BJ96" s="18"/>
      <c r="BK96" s="9">
        <f>BJ95*0.75</f>
        <v>0</v>
      </c>
      <c r="BL96" s="18"/>
      <c r="BM96" s="9">
        <f>BL95*1</f>
        <v>0</v>
      </c>
      <c r="BP96" s="9">
        <f>BO95*0.25</f>
        <v>0</v>
      </c>
      <c r="BR96" s="9">
        <f>BQ95*0.5</f>
        <v>0</v>
      </c>
      <c r="BT96" s="9">
        <f>BS95*0.75</f>
        <v>0</v>
      </c>
      <c r="BV96" s="9">
        <f>BU95*1</f>
        <v>0</v>
      </c>
      <c r="BY96" s="9">
        <f>BX95*0.25</f>
        <v>0</v>
      </c>
      <c r="CA96" s="9">
        <f>BZ95*0.5</f>
        <v>0</v>
      </c>
      <c r="CC96" s="9">
        <f>CB95*0.75</f>
        <v>0</v>
      </c>
      <c r="CE96" s="9">
        <f t="shared" ref="CE96" si="174">CD95*1</f>
        <v>0</v>
      </c>
      <c r="CG96" s="18"/>
      <c r="CH96" s="9">
        <f>CG95*0.25</f>
        <v>0</v>
      </c>
      <c r="CI96" s="18"/>
      <c r="CJ96" s="9">
        <f>CI95*0.5</f>
        <v>0</v>
      </c>
      <c r="CK96" s="18"/>
      <c r="CL96" s="9">
        <f>CK95*0.75</f>
        <v>0</v>
      </c>
      <c r="CM96" s="18"/>
      <c r="CN96" s="9">
        <f t="shared" ref="CN96" si="175">CM95*1</f>
        <v>0</v>
      </c>
      <c r="CP96" s="18"/>
      <c r="CQ96" s="9">
        <f>CP95*0.25</f>
        <v>0</v>
      </c>
      <c r="CR96" s="18"/>
      <c r="CS96" s="9">
        <f>CR95*0.5</f>
        <v>0</v>
      </c>
      <c r="CT96" s="18"/>
      <c r="CU96" s="9">
        <f>CT95*0.75</f>
        <v>0</v>
      </c>
      <c r="CV96" s="18"/>
      <c r="CW96" s="9">
        <f t="shared" ref="CW96" si="176">CV95*1</f>
        <v>0</v>
      </c>
      <c r="CY96" s="18"/>
      <c r="CZ96" s="9">
        <f>CY95*0.25</f>
        <v>0</v>
      </c>
      <c r="DB96" s="9">
        <f>DA95*0.5</f>
        <v>0</v>
      </c>
      <c r="DD96" s="9">
        <f>DC95*0.75</f>
        <v>0</v>
      </c>
      <c r="DF96" s="9">
        <f t="shared" ref="DF96" si="177">DE95*1</f>
        <v>0</v>
      </c>
      <c r="DH96" s="18"/>
      <c r="DI96" s="9">
        <f>DH95*0.25</f>
        <v>0</v>
      </c>
      <c r="DJ96" s="18"/>
      <c r="DK96" s="9">
        <f>DJ95*0.5</f>
        <v>0</v>
      </c>
      <c r="DL96" s="18"/>
      <c r="DM96" s="9">
        <f>DL95*0.75</f>
        <v>0</v>
      </c>
      <c r="DN96" s="18"/>
      <c r="DO96" s="9">
        <f t="shared" ref="DO96" si="178">DN95*1</f>
        <v>0</v>
      </c>
      <c r="DQ96" s="18"/>
      <c r="DR96" s="9">
        <f>DQ95*0.25</f>
        <v>0</v>
      </c>
      <c r="DT96" s="9">
        <f>DS95*0.5</f>
        <v>0</v>
      </c>
      <c r="DV96" s="9">
        <f>DU95*0.75</f>
        <v>0</v>
      </c>
      <c r="DX96" s="9">
        <f t="shared" ref="DX96" si="179">DW95*1</f>
        <v>0</v>
      </c>
      <c r="DZ96" s="18"/>
      <c r="EA96" s="9">
        <f>DZ95*0.25</f>
        <v>0</v>
      </c>
      <c r="EB96" s="18"/>
      <c r="EC96" s="9">
        <f>EB95*0.5</f>
        <v>0</v>
      </c>
      <c r="ED96" s="18"/>
      <c r="EE96" s="9">
        <f>ED95*0.75</f>
        <v>0</v>
      </c>
      <c r="EF96" s="18"/>
      <c r="EG96" s="9">
        <f>EF95*1</f>
        <v>0</v>
      </c>
      <c r="EI96" s="18"/>
      <c r="EJ96" s="9">
        <f>EI95*0.25</f>
        <v>0</v>
      </c>
      <c r="EK96" s="18"/>
      <c r="EL96" s="9">
        <f>EK95*0.5</f>
        <v>0</v>
      </c>
      <c r="EM96" s="18"/>
      <c r="EN96" s="9">
        <f>EM95*0.75</f>
        <v>0</v>
      </c>
      <c r="EO96" s="18"/>
      <c r="EP96" s="9">
        <f>EO95*1</f>
        <v>0</v>
      </c>
      <c r="ER96" s="18"/>
      <c r="ES96" s="9">
        <f>ER95*0.25</f>
        <v>0</v>
      </c>
      <c r="ET96" s="18"/>
      <c r="EU96" s="9">
        <f>ET95*0.5</f>
        <v>0</v>
      </c>
      <c r="EV96" s="18"/>
      <c r="EW96" s="9">
        <f>EV95*0.75</f>
        <v>0</v>
      </c>
      <c r="EX96" s="18"/>
      <c r="EY96" s="9">
        <f>EX95*1</f>
        <v>0</v>
      </c>
      <c r="FA96" s="18"/>
      <c r="FB96" s="9">
        <f>FA95*0.25</f>
        <v>0</v>
      </c>
      <c r="FC96" s="18"/>
      <c r="FD96" s="9">
        <f>FC95*0.5</f>
        <v>0</v>
      </c>
      <c r="FE96" s="18"/>
      <c r="FF96" s="9">
        <f>FE95*0.75</f>
        <v>0</v>
      </c>
      <c r="FG96" s="18"/>
      <c r="FH96" s="9">
        <f>FG95*1</f>
        <v>0</v>
      </c>
      <c r="FJ96" s="18"/>
      <c r="FK96" s="9">
        <f>FJ95*0.25</f>
        <v>0</v>
      </c>
      <c r="FM96" s="9">
        <f>FL95*0.5</f>
        <v>0</v>
      </c>
      <c r="FO96" s="9">
        <f>FN95*0.75</f>
        <v>0</v>
      </c>
      <c r="FQ96" s="9">
        <f>FP95*1</f>
        <v>0</v>
      </c>
      <c r="FS96" s="18"/>
      <c r="FT96" s="9">
        <f>FS95*0.25</f>
        <v>0</v>
      </c>
      <c r="FU96" s="18"/>
      <c r="FV96" s="9">
        <f>FU95*0.5</f>
        <v>0</v>
      </c>
      <c r="FW96" s="18"/>
      <c r="FX96" s="9">
        <f>FW95*0.75</f>
        <v>0</v>
      </c>
      <c r="FY96" s="18"/>
      <c r="FZ96" s="9">
        <f>FY95*1</f>
        <v>0</v>
      </c>
      <c r="GB96" s="18"/>
      <c r="GC96" s="9">
        <f>GB95*0.25</f>
        <v>0</v>
      </c>
      <c r="GD96" s="18"/>
      <c r="GE96" s="9">
        <f>GD95*0.5</f>
        <v>0</v>
      </c>
      <c r="GF96" s="18"/>
      <c r="GG96" s="9">
        <f>GF95*0.75</f>
        <v>0</v>
      </c>
      <c r="GH96" s="18"/>
      <c r="GI96" s="9">
        <f>GH95*1</f>
        <v>0</v>
      </c>
      <c r="GK96" s="18"/>
      <c r="GL96" s="9">
        <f>GK95*0.25</f>
        <v>0</v>
      </c>
      <c r="GN96" s="9">
        <f>GM95*0.5</f>
        <v>0</v>
      </c>
      <c r="GP96" s="9">
        <f>GO95*0.75</f>
        <v>0</v>
      </c>
      <c r="GR96" s="9">
        <f>GQ95*1</f>
        <v>0</v>
      </c>
      <c r="GT96" s="18"/>
      <c r="GU96" s="9">
        <f>GT95*0.25</f>
        <v>0</v>
      </c>
      <c r="GV96" s="18"/>
      <c r="GW96" s="9">
        <f>GV95*0.5</f>
        <v>0</v>
      </c>
      <c r="GX96" s="18"/>
      <c r="GY96" s="9">
        <f>GX95*0.75</f>
        <v>0</v>
      </c>
      <c r="GZ96" s="18"/>
      <c r="HA96" s="9">
        <f>GZ95*1</f>
        <v>0</v>
      </c>
      <c r="HD96" s="9">
        <f>HC95*0.25</f>
        <v>0</v>
      </c>
      <c r="HF96" s="9">
        <f>HE95*0.5</f>
        <v>0</v>
      </c>
      <c r="HH96" s="9">
        <f>HG95*0.75</f>
        <v>0</v>
      </c>
      <c r="HJ96" s="9">
        <f>HI95*1</f>
        <v>0</v>
      </c>
      <c r="HM96" s="9">
        <f>HL95*0.25</f>
        <v>0</v>
      </c>
      <c r="HO96" s="9">
        <f>HN95*0.5</f>
        <v>0</v>
      </c>
      <c r="HQ96" s="9">
        <f>HP95*0.75</f>
        <v>0</v>
      </c>
      <c r="HS96" s="9">
        <f>HR95*1</f>
        <v>0</v>
      </c>
      <c r="HV96" s="9">
        <f>HU95*0.25</f>
        <v>0</v>
      </c>
      <c r="HX96" s="9">
        <f>HW95*0.5</f>
        <v>0</v>
      </c>
      <c r="HZ96" s="9">
        <f>HY95*0.75</f>
        <v>0</v>
      </c>
      <c r="IB96" s="9">
        <f>IA95*1</f>
        <v>0</v>
      </c>
      <c r="IE96" s="9">
        <f>ID95*0.25</f>
        <v>0</v>
      </c>
      <c r="IG96" s="9">
        <f>IF95*0.5</f>
        <v>0</v>
      </c>
      <c r="II96" s="9">
        <f>IH95*0.75</f>
        <v>0</v>
      </c>
      <c r="IK96" s="9">
        <f>IJ95*1</f>
        <v>0</v>
      </c>
      <c r="IN96" s="9">
        <f>IM95*0.25</f>
        <v>0</v>
      </c>
      <c r="IP96" s="9">
        <f>IO95*0.5</f>
        <v>0</v>
      </c>
      <c r="IR96" s="9">
        <f>IQ95*0.75</f>
        <v>0</v>
      </c>
      <c r="IT96" s="9">
        <f>IS95*1</f>
        <v>0</v>
      </c>
      <c r="IW96" s="9">
        <f>IV95*0.25</f>
        <v>0</v>
      </c>
      <c r="IY96" s="9">
        <f>IX95*0.5</f>
        <v>0</v>
      </c>
      <c r="JA96" s="9">
        <f>IZ95*0.75</f>
        <v>0</v>
      </c>
      <c r="JC96" s="9">
        <f>JB95*1</f>
        <v>0</v>
      </c>
      <c r="JF96" s="9">
        <f>JE95*0.25</f>
        <v>0</v>
      </c>
      <c r="JH96" s="9">
        <f>JG95*0.5</f>
        <v>0</v>
      </c>
      <c r="JJ96" s="9">
        <f>JI95*0.75</f>
        <v>0</v>
      </c>
      <c r="JL96" s="9">
        <f>JK95*1</f>
        <v>0</v>
      </c>
      <c r="JO96" s="9">
        <f>JN95*0.25</f>
        <v>0</v>
      </c>
      <c r="JQ96" s="9">
        <f>JP95*0.5</f>
        <v>0</v>
      </c>
      <c r="JS96" s="9">
        <f>JR95*0.75</f>
        <v>0</v>
      </c>
      <c r="JU96" s="9">
        <f>JT95*1</f>
        <v>0</v>
      </c>
      <c r="JX96" s="9">
        <f>JW95*0.25</f>
        <v>495.17500000000001</v>
      </c>
      <c r="JZ96" s="9">
        <f>JY95*0.5</f>
        <v>0</v>
      </c>
      <c r="KB96" s="9">
        <f>KA95*0.75</f>
        <v>0</v>
      </c>
      <c r="KD96" s="9">
        <f>KC95*1</f>
        <v>0</v>
      </c>
      <c r="KG96" s="9">
        <f>KF95*0.25</f>
        <v>0</v>
      </c>
      <c r="KI96" s="9">
        <f>KH95*0.5</f>
        <v>0</v>
      </c>
      <c r="KK96" s="9">
        <f>KJ95*0.75</f>
        <v>0</v>
      </c>
      <c r="KM96" s="9">
        <f>KL95*1</f>
        <v>0</v>
      </c>
      <c r="KP96" s="9">
        <f>KO95*0.25</f>
        <v>0</v>
      </c>
      <c r="KR96" s="9">
        <f>KQ95*0.5</f>
        <v>0</v>
      </c>
      <c r="KT96" s="9">
        <f>KS95*0.75</f>
        <v>0</v>
      </c>
      <c r="KV96" s="9">
        <f>KU95*1</f>
        <v>0</v>
      </c>
      <c r="KY96" s="9">
        <f>KX95*0.25</f>
        <v>0</v>
      </c>
      <c r="LA96" s="9">
        <f>KZ95*0.5</f>
        <v>0</v>
      </c>
      <c r="LC96" s="9">
        <f>LB95*0.75</f>
        <v>0</v>
      </c>
      <c r="LE96" s="9">
        <f>LD95*1</f>
        <v>0</v>
      </c>
      <c r="LH96" s="9">
        <f>LG95*0.25</f>
        <v>0</v>
      </c>
      <c r="LJ96" s="9">
        <f>LI95*0.5</f>
        <v>0</v>
      </c>
      <c r="LL96" s="9">
        <f>LK95*0.75</f>
        <v>0</v>
      </c>
      <c r="LN96" s="9">
        <f>LM95*1</f>
        <v>0</v>
      </c>
      <c r="LQ96" s="9">
        <f>LP95*0.25</f>
        <v>0</v>
      </c>
      <c r="LS96" s="9">
        <f>LR95*0.5</f>
        <v>0</v>
      </c>
      <c r="LU96" s="9">
        <f>LT95*0.75</f>
        <v>0</v>
      </c>
      <c r="LW96" s="9">
        <f>LV95*1</f>
        <v>0</v>
      </c>
      <c r="LZ96" s="9">
        <f>LY95*0.25</f>
        <v>0</v>
      </c>
      <c r="MB96" s="9">
        <f>MA95*0.5</f>
        <v>0</v>
      </c>
      <c r="MD96" s="9">
        <f>MC95*0.75</f>
        <v>0</v>
      </c>
      <c r="MF96" s="9">
        <f>ME95*1</f>
        <v>0</v>
      </c>
      <c r="MI96" s="9">
        <f>MH95*0.25</f>
        <v>266.77499999999998</v>
      </c>
      <c r="MK96" s="9">
        <f>MJ95*0.5</f>
        <v>0</v>
      </c>
      <c r="MM96" s="9">
        <f>ML95*0.75</f>
        <v>0</v>
      </c>
      <c r="MO96" s="9">
        <f>MN95*1</f>
        <v>0</v>
      </c>
      <c r="MR96" s="9">
        <f>MQ95*0.25</f>
        <v>0</v>
      </c>
      <c r="MT96" s="9">
        <f>MS95*0.5</f>
        <v>0</v>
      </c>
      <c r="MV96" s="9">
        <f>MU95*0.75</f>
        <v>0</v>
      </c>
      <c r="MX96" s="9">
        <f>MW95*1</f>
        <v>0</v>
      </c>
      <c r="NA96" s="9">
        <f>MZ95*0.25</f>
        <v>0</v>
      </c>
      <c r="NC96" s="9">
        <f>NB95*0.5</f>
        <v>0</v>
      </c>
      <c r="NE96" s="9">
        <f>ND95*0.75</f>
        <v>0</v>
      </c>
      <c r="NG96" s="9">
        <f>NF95*1</f>
        <v>0</v>
      </c>
      <c r="NH96" s="43"/>
    </row>
    <row r="97" spans="1:372" s="40" customFormat="1" ht="15.75">
      <c r="A97" s="41"/>
      <c r="B97" s="206"/>
      <c r="C97" s="205"/>
      <c r="E97" s="237"/>
      <c r="F97" s="149"/>
      <c r="G97" s="237"/>
      <c r="L97" s="205"/>
      <c r="N97" s="237"/>
      <c r="P97" s="237"/>
      <c r="U97" s="205"/>
      <c r="V97" s="149"/>
      <c r="W97" s="237"/>
      <c r="X97" s="149"/>
      <c r="Y97" s="237"/>
      <c r="Z97" s="149"/>
      <c r="AB97"/>
      <c r="AC97" s="38"/>
      <c r="AD97" s="205"/>
      <c r="AE97" s="149"/>
      <c r="AF97" s="237"/>
      <c r="AG97" s="149"/>
      <c r="AI97" s="149"/>
      <c r="AK97" s="149"/>
      <c r="AL97" s="38"/>
      <c r="AM97" s="205"/>
      <c r="AN97" s="149"/>
      <c r="AO97" s="237"/>
      <c r="AP97" s="149"/>
      <c r="AR97" s="149"/>
      <c r="AT97" s="149"/>
      <c r="AU97" s="38"/>
      <c r="AV97" s="205"/>
      <c r="AW97" s="149"/>
      <c r="AX97" s="237"/>
      <c r="AY97" s="149"/>
      <c r="BA97" s="149"/>
      <c r="BC97" s="149"/>
      <c r="BD97" s="38"/>
      <c r="BE97" s="205"/>
      <c r="BF97" s="149"/>
      <c r="BG97" s="237"/>
      <c r="BH97" s="149"/>
      <c r="BJ97" s="149"/>
      <c r="BL97" s="149"/>
      <c r="BM97" s="38"/>
      <c r="BN97" s="205"/>
      <c r="BP97" s="237"/>
      <c r="BV97" s="38"/>
      <c r="BW97" s="205"/>
      <c r="BY97" s="237"/>
      <c r="CE97" s="38"/>
      <c r="CF97" s="205"/>
      <c r="CG97" s="149"/>
      <c r="CH97" s="237"/>
      <c r="CI97" s="149"/>
      <c r="CK97" s="149"/>
      <c r="CM97" s="149"/>
      <c r="CN97" s="38"/>
      <c r="CO97" s="205"/>
      <c r="CP97" s="149"/>
      <c r="CQ97" s="237"/>
      <c r="CR97" s="149"/>
      <c r="CT97" s="149"/>
      <c r="CV97" s="149"/>
      <c r="CW97" s="38"/>
      <c r="CX97" s="205"/>
      <c r="CY97" s="149"/>
      <c r="CZ97" s="237"/>
      <c r="DF97" s="38"/>
      <c r="DG97" s="205"/>
      <c r="DH97" s="149"/>
      <c r="DI97" s="237"/>
      <c r="DJ97" s="149"/>
      <c r="DL97" s="149"/>
      <c r="DN97" s="149"/>
      <c r="DO97" s="38"/>
      <c r="DP97" s="205"/>
      <c r="DQ97" s="149"/>
      <c r="DR97" s="237"/>
      <c r="DX97" s="38"/>
      <c r="DY97" s="205"/>
      <c r="DZ97" s="149"/>
      <c r="EA97" s="237"/>
      <c r="EB97" s="149"/>
      <c r="ED97" s="149"/>
      <c r="EF97" s="149"/>
      <c r="EG97" s="38"/>
      <c r="EH97" s="205"/>
      <c r="EI97" s="149"/>
      <c r="EJ97" s="237"/>
      <c r="EK97" s="149"/>
      <c r="EM97" s="149"/>
      <c r="EO97" s="149"/>
      <c r="EP97" s="38"/>
      <c r="EQ97" s="205"/>
      <c r="ER97" s="149"/>
      <c r="ES97" s="237"/>
      <c r="ET97" s="149"/>
      <c r="EV97" s="149"/>
      <c r="EX97" s="149"/>
      <c r="EY97" s="38"/>
      <c r="EZ97" s="205"/>
      <c r="FA97" s="149"/>
      <c r="FB97" s="237"/>
      <c r="FC97" s="149"/>
      <c r="FE97" s="149"/>
      <c r="FG97" s="149"/>
      <c r="FH97" s="38"/>
      <c r="FI97" s="205"/>
      <c r="FJ97" s="149"/>
      <c r="FK97" s="237"/>
      <c r="FQ97" s="38"/>
      <c r="FR97" s="205"/>
      <c r="FS97" s="149"/>
      <c r="FT97" s="237"/>
      <c r="FU97" s="149"/>
      <c r="FW97" s="149"/>
      <c r="FY97" s="149"/>
      <c r="FZ97" s="38"/>
      <c r="GA97" s="205"/>
      <c r="GB97" s="149"/>
      <c r="GC97" s="237"/>
      <c r="GD97" s="149"/>
      <c r="GF97" s="149"/>
      <c r="GH97" s="149"/>
      <c r="GI97" s="38"/>
      <c r="GJ97" s="205"/>
      <c r="GK97" s="149"/>
      <c r="GL97" s="237"/>
      <c r="GR97" s="38"/>
      <c r="GS97" s="205"/>
      <c r="GT97" s="149"/>
      <c r="GU97" s="237"/>
      <c r="GV97" s="149"/>
      <c r="GX97" s="149"/>
      <c r="GZ97" s="149"/>
      <c r="HB97" s="205"/>
      <c r="HD97" s="237"/>
      <c r="HJ97" s="38"/>
      <c r="HK97" s="205"/>
      <c r="HM97" s="237"/>
      <c r="HS97" s="38"/>
      <c r="HT97" s="205"/>
      <c r="HV97" s="237"/>
      <c r="IB97" s="38"/>
      <c r="IC97" s="205"/>
      <c r="IE97" s="237"/>
      <c r="IL97" s="205"/>
      <c r="IN97" s="237"/>
      <c r="IT97" s="38"/>
      <c r="IU97" s="205"/>
      <c r="IW97" s="237"/>
      <c r="JC97" s="38"/>
      <c r="JD97" s="205"/>
      <c r="JF97" s="237"/>
      <c r="JL97" s="38"/>
      <c r="JM97" s="205"/>
      <c r="JO97" s="237"/>
      <c r="JV97" s="205"/>
      <c r="JX97" s="237"/>
      <c r="KD97" s="38"/>
      <c r="KE97" s="205"/>
      <c r="KG97" s="237"/>
      <c r="KM97" s="38"/>
      <c r="KN97" s="205"/>
      <c r="KP97" s="237"/>
      <c r="KW97" s="205"/>
      <c r="KY97" s="237"/>
      <c r="LF97" s="205"/>
      <c r="LH97" s="237"/>
      <c r="LN97" s="38"/>
      <c r="LO97" s="205"/>
      <c r="LQ97" s="237"/>
      <c r="LW97" s="38"/>
      <c r="LX97" s="205"/>
      <c r="LZ97" s="237"/>
      <c r="MG97" s="205"/>
      <c r="MI97" s="237"/>
      <c r="MO97" s="38"/>
      <c r="MP97" s="205"/>
      <c r="MR97" s="237"/>
      <c r="MX97" s="38"/>
      <c r="MY97" s="205"/>
      <c r="NA97" s="237"/>
      <c r="NG97" s="38"/>
      <c r="NH97" s="205"/>
    </row>
    <row r="98" spans="1:372" ht="18">
      <c r="A98" s="42" t="s">
        <v>15</v>
      </c>
      <c r="B98" s="49"/>
      <c r="D98">
        <v>279.39999999999998</v>
      </c>
      <c r="E98" s="1" t="s">
        <v>187</v>
      </c>
      <c r="F98" s="400">
        <v>566.9</v>
      </c>
      <c r="G98" s="1" t="s">
        <v>183</v>
      </c>
      <c r="H98" s="115"/>
      <c r="I98" s="1" t="s">
        <v>184</v>
      </c>
      <c r="J98" s="115"/>
      <c r="K98" s="1" t="s">
        <v>185</v>
      </c>
      <c r="M98">
        <v>147.69999999999999</v>
      </c>
      <c r="N98" s="1" t="s">
        <v>187</v>
      </c>
      <c r="O98" s="18">
        <v>437.99999999999977</v>
      </c>
      <c r="P98" s="1" t="s">
        <v>183</v>
      </c>
      <c r="Q98" s="18"/>
      <c r="R98" s="1" t="s">
        <v>184</v>
      </c>
      <c r="S98" s="18"/>
      <c r="T98" s="1" t="s">
        <v>185</v>
      </c>
      <c r="V98" s="18">
        <v>664.39999999999964</v>
      </c>
      <c r="W98" s="1" t="s">
        <v>187</v>
      </c>
      <c r="X98" s="18">
        <v>442.59999999999945</v>
      </c>
      <c r="Y98" s="1" t="s">
        <v>183</v>
      </c>
      <c r="Z98" s="18">
        <v>698.10000000000036</v>
      </c>
      <c r="AA98" s="1" t="s">
        <v>184</v>
      </c>
      <c r="AB98" s="18">
        <v>463.1</v>
      </c>
      <c r="AC98" s="1" t="s">
        <v>185</v>
      </c>
      <c r="AE98" s="18">
        <v>35.699999999999818</v>
      </c>
      <c r="AF98" s="1" t="s">
        <v>187</v>
      </c>
      <c r="AG98" s="18">
        <v>0</v>
      </c>
      <c r="AH98" s="1" t="s">
        <v>183</v>
      </c>
      <c r="AI98" s="18">
        <v>144.99999999999977</v>
      </c>
      <c r="AJ98" s="1" t="s">
        <v>184</v>
      </c>
      <c r="AK98" s="18">
        <v>279.2000000000005</v>
      </c>
      <c r="AL98" s="1" t="s">
        <v>185</v>
      </c>
      <c r="AN98" s="18">
        <v>90.999999999999773</v>
      </c>
      <c r="AO98" s="1" t="s">
        <v>187</v>
      </c>
      <c r="AP98" s="18">
        <v>29.400000000000546</v>
      </c>
      <c r="AQ98" s="1" t="s">
        <v>183</v>
      </c>
      <c r="AR98" s="1">
        <v>660.40000000000009</v>
      </c>
      <c r="AS98" s="1" t="s">
        <v>184</v>
      </c>
      <c r="AT98" s="18">
        <v>270.40000000000055</v>
      </c>
      <c r="AU98" s="1" t="s">
        <v>185</v>
      </c>
      <c r="AW98" s="18">
        <v>453.099999999999</v>
      </c>
      <c r="AX98" s="1" t="s">
        <v>187</v>
      </c>
      <c r="AY98" s="18">
        <v>568.29999999999973</v>
      </c>
      <c r="AZ98" s="1" t="s">
        <v>183</v>
      </c>
      <c r="BA98" s="18">
        <v>405.40000000000055</v>
      </c>
      <c r="BB98" s="1" t="s">
        <v>184</v>
      </c>
      <c r="BC98" s="18">
        <v>847.19999999999982</v>
      </c>
      <c r="BD98" s="1" t="s">
        <v>185</v>
      </c>
      <c r="BF98" s="18">
        <v>557.39999999999964</v>
      </c>
      <c r="BG98" s="1" t="s">
        <v>187</v>
      </c>
      <c r="BH98" s="18">
        <v>236.89999999999964</v>
      </c>
      <c r="BI98" s="1" t="s">
        <v>183</v>
      </c>
      <c r="BJ98" s="18">
        <v>1174.2999999999997</v>
      </c>
      <c r="BK98" s="1" t="s">
        <v>184</v>
      </c>
      <c r="BL98" s="18">
        <v>877.10000000000036</v>
      </c>
      <c r="BM98" s="1" t="s">
        <v>185</v>
      </c>
      <c r="BO98" s="18">
        <v>461.84999999999945</v>
      </c>
      <c r="BP98" s="1" t="s">
        <v>187</v>
      </c>
      <c r="BQ98" s="18">
        <v>288.29999999999973</v>
      </c>
      <c r="BR98" s="1" t="s">
        <v>183</v>
      </c>
      <c r="BS98" s="18">
        <v>649.09999999999991</v>
      </c>
      <c r="BT98" s="1" t="s">
        <v>184</v>
      </c>
      <c r="BU98" s="18">
        <v>353.39999999999918</v>
      </c>
      <c r="BV98" s="1" t="s">
        <v>185</v>
      </c>
      <c r="BX98">
        <v>210.39999999999918</v>
      </c>
      <c r="BY98" s="1" t="s">
        <v>187</v>
      </c>
      <c r="BZ98" s="401">
        <v>55.999999999994543</v>
      </c>
      <c r="CA98" s="1" t="s">
        <v>183</v>
      </c>
      <c r="CB98" s="18">
        <v>343</v>
      </c>
      <c r="CC98" s="1" t="s">
        <v>184</v>
      </c>
      <c r="CD98" s="18">
        <v>305.09999999999945</v>
      </c>
      <c r="CE98" s="1" t="s">
        <v>185</v>
      </c>
      <c r="CG98" s="18">
        <v>452.09999999999945</v>
      </c>
      <c r="CH98" s="1" t="s">
        <v>187</v>
      </c>
      <c r="CI98" s="18"/>
      <c r="CJ98" s="1" t="s">
        <v>183</v>
      </c>
      <c r="CK98" s="18">
        <v>229.30000000000018</v>
      </c>
      <c r="CL98" s="1" t="s">
        <v>184</v>
      </c>
      <c r="CM98" s="18">
        <v>699.99999999999818</v>
      </c>
      <c r="CN98" s="1" t="s">
        <v>185</v>
      </c>
      <c r="CP98" s="18">
        <v>81.299999999999727</v>
      </c>
      <c r="CQ98" s="1" t="s">
        <v>187</v>
      </c>
      <c r="CR98" s="18"/>
      <c r="CS98" s="1" t="s">
        <v>183</v>
      </c>
      <c r="CT98" s="18">
        <v>314</v>
      </c>
      <c r="CU98" s="1" t="s">
        <v>184</v>
      </c>
      <c r="CV98" s="18">
        <v>252.29999999999745</v>
      </c>
      <c r="CW98" s="1" t="s">
        <v>185</v>
      </c>
      <c r="CY98" s="18">
        <v>258.09999999999854</v>
      </c>
      <c r="CZ98" s="1" t="s">
        <v>187</v>
      </c>
      <c r="DA98" s="18">
        <v>173.99999999999636</v>
      </c>
      <c r="DB98" s="1" t="s">
        <v>183</v>
      </c>
      <c r="DC98" s="18">
        <v>208.19999999999982</v>
      </c>
      <c r="DD98" s="1" t="s">
        <v>184</v>
      </c>
      <c r="DE98" s="18">
        <v>131.69999999999891</v>
      </c>
      <c r="DF98" s="1" t="s">
        <v>185</v>
      </c>
      <c r="DH98" s="18">
        <v>137.199999999998</v>
      </c>
      <c r="DI98" s="1" t="s">
        <v>187</v>
      </c>
      <c r="DJ98" s="18"/>
      <c r="DK98" s="1" t="s">
        <v>183</v>
      </c>
      <c r="DL98" s="18">
        <v>248</v>
      </c>
      <c r="DM98" s="1" t="s">
        <v>184</v>
      </c>
      <c r="DN98" s="18">
        <v>191.5</v>
      </c>
      <c r="DO98" s="1" t="s">
        <v>185</v>
      </c>
      <c r="DQ98" s="401">
        <v>224.49999999999909</v>
      </c>
      <c r="DR98" s="1" t="s">
        <v>187</v>
      </c>
      <c r="DS98" s="18">
        <v>114.29999999999382</v>
      </c>
      <c r="DT98" s="1" t="s">
        <v>183</v>
      </c>
      <c r="DU98" s="18">
        <v>334.69999999999982</v>
      </c>
      <c r="DV98" s="1" t="s">
        <v>184</v>
      </c>
      <c r="DW98" s="18">
        <v>303.89999999999964</v>
      </c>
      <c r="DX98" s="1" t="s">
        <v>185</v>
      </c>
      <c r="DZ98" s="18">
        <v>50.399999999999636</v>
      </c>
      <c r="EA98" s="1" t="s">
        <v>187</v>
      </c>
      <c r="EB98" s="18"/>
      <c r="EC98" s="1" t="s">
        <v>183</v>
      </c>
      <c r="ED98" s="18">
        <v>706.10000000000036</v>
      </c>
      <c r="EE98" s="1" t="s">
        <v>184</v>
      </c>
      <c r="EF98" s="18"/>
      <c r="EG98" s="1" t="s">
        <v>185</v>
      </c>
      <c r="EI98" s="401">
        <v>117.29999999999927</v>
      </c>
      <c r="EJ98" s="1" t="s">
        <v>187</v>
      </c>
      <c r="EK98" s="401"/>
      <c r="EL98" s="1" t="s">
        <v>183</v>
      </c>
      <c r="EM98" s="18">
        <v>273.99999999999272</v>
      </c>
      <c r="EN98" s="1" t="s">
        <v>184</v>
      </c>
      <c r="EO98" s="18"/>
      <c r="EP98" s="1" t="s">
        <v>185</v>
      </c>
      <c r="ER98" s="18">
        <v>64.5</v>
      </c>
      <c r="ES98" s="1" t="s">
        <v>187</v>
      </c>
      <c r="ET98" s="18"/>
      <c r="EU98" s="1" t="s">
        <v>183</v>
      </c>
      <c r="EV98" s="18">
        <v>343.5</v>
      </c>
      <c r="EW98" s="1" t="s">
        <v>184</v>
      </c>
      <c r="EX98" s="18"/>
      <c r="EY98" s="1" t="s">
        <v>185</v>
      </c>
      <c r="FA98" s="401">
        <v>147.30000000000018</v>
      </c>
      <c r="FB98" s="1" t="s">
        <v>187</v>
      </c>
      <c r="FC98" s="401">
        <v>239.49999999999636</v>
      </c>
      <c r="FD98" s="1" t="s">
        <v>183</v>
      </c>
      <c r="FE98" s="18">
        <v>453.00000000000182</v>
      </c>
      <c r="FF98" s="1" t="s">
        <v>184</v>
      </c>
      <c r="FG98" s="18"/>
      <c r="FH98" s="1" t="s">
        <v>185</v>
      </c>
      <c r="FJ98" s="401">
        <v>126.75000000000091</v>
      </c>
      <c r="FK98" s="1" t="s">
        <v>187</v>
      </c>
      <c r="FL98" s="18">
        <v>433.99999999999636</v>
      </c>
      <c r="FM98" s="1" t="s">
        <v>183</v>
      </c>
      <c r="FN98" s="18">
        <v>531.29999999999836</v>
      </c>
      <c r="FO98" s="1" t="s">
        <v>184</v>
      </c>
      <c r="FP98" s="18"/>
      <c r="FQ98" s="1" t="s">
        <v>185</v>
      </c>
      <c r="FS98" s="401">
        <v>329.89999999999873</v>
      </c>
      <c r="FT98" s="1" t="s">
        <v>187</v>
      </c>
      <c r="FU98" s="401"/>
      <c r="FV98" s="1" t="s">
        <v>183</v>
      </c>
      <c r="FW98" s="18">
        <v>181.55000000000109</v>
      </c>
      <c r="FX98" s="1" t="s">
        <v>184</v>
      </c>
      <c r="FY98" s="18"/>
      <c r="FZ98" s="1" t="s">
        <v>185</v>
      </c>
      <c r="GB98" s="18">
        <v>171.20000000000073</v>
      </c>
      <c r="GC98" s="1" t="s">
        <v>187</v>
      </c>
      <c r="GD98" s="18"/>
      <c r="GE98" s="1" t="s">
        <v>183</v>
      </c>
      <c r="GF98" s="18">
        <v>204.19999999999345</v>
      </c>
      <c r="GG98" s="1" t="s">
        <v>184</v>
      </c>
      <c r="GH98" s="18"/>
      <c r="GI98" s="1" t="s">
        <v>185</v>
      </c>
      <c r="GK98" s="401">
        <v>2671.6499999999969</v>
      </c>
      <c r="GL98" s="1" t="s">
        <v>187</v>
      </c>
      <c r="GM98" s="18">
        <v>1705.4999999999945</v>
      </c>
      <c r="GN98" s="1" t="s">
        <v>183</v>
      </c>
      <c r="GO98" s="18">
        <v>3220.2999999999993</v>
      </c>
      <c r="GP98" s="1" t="s">
        <v>184</v>
      </c>
      <c r="GQ98" s="18"/>
      <c r="GR98" s="1" t="s">
        <v>185</v>
      </c>
      <c r="GT98" s="401">
        <v>391</v>
      </c>
      <c r="GU98" s="1" t="s">
        <v>187</v>
      </c>
      <c r="GV98" s="401"/>
      <c r="GW98" s="1" t="s">
        <v>183</v>
      </c>
      <c r="GX98" s="401"/>
      <c r="GY98" s="1" t="s">
        <v>184</v>
      </c>
      <c r="GZ98" s="401"/>
      <c r="HA98" s="1" t="s">
        <v>185</v>
      </c>
      <c r="HC98" s="18">
        <v>405.69999999999709</v>
      </c>
      <c r="HD98" s="1" t="s">
        <v>187</v>
      </c>
      <c r="HE98" s="18">
        <v>877.29999999999927</v>
      </c>
      <c r="HF98" s="1" t="s">
        <v>183</v>
      </c>
      <c r="HG98" s="18">
        <v>236.39999999999782</v>
      </c>
      <c r="HH98" s="1" t="s">
        <v>184</v>
      </c>
      <c r="HI98" s="18"/>
      <c r="HJ98" s="1" t="s">
        <v>185</v>
      </c>
      <c r="HL98" s="401">
        <v>425.80000000000109</v>
      </c>
      <c r="HM98" s="1" t="s">
        <v>187</v>
      </c>
      <c r="HN98" s="401"/>
      <c r="HO98" s="1" t="s">
        <v>183</v>
      </c>
      <c r="HP98" s="18">
        <v>339.39999999999418</v>
      </c>
      <c r="HQ98" s="1" t="s">
        <v>184</v>
      </c>
      <c r="HR98" s="18"/>
      <c r="HS98" s="1" t="s">
        <v>185</v>
      </c>
      <c r="HU98" s="401">
        <v>2976.7999999999975</v>
      </c>
      <c r="HV98" s="1" t="s">
        <v>187</v>
      </c>
      <c r="HW98" s="18">
        <v>4530.5999999999976</v>
      </c>
      <c r="HX98" s="1" t="s">
        <v>183</v>
      </c>
      <c r="HY98" s="18">
        <v>2938.3999999999596</v>
      </c>
      <c r="HZ98" s="1" t="s">
        <v>184</v>
      </c>
      <c r="IA98" s="18"/>
      <c r="IB98" s="1" t="s">
        <v>185</v>
      </c>
      <c r="ID98" s="401">
        <v>102.09999999999491</v>
      </c>
      <c r="IE98" s="1" t="s">
        <v>187</v>
      </c>
      <c r="IF98" s="401"/>
      <c r="IG98" s="1" t="s">
        <v>183</v>
      </c>
      <c r="IH98" s="401"/>
      <c r="II98" s="1" t="s">
        <v>184</v>
      </c>
      <c r="IJ98" s="401"/>
      <c r="IK98" s="1" t="s">
        <v>185</v>
      </c>
      <c r="IM98" s="18">
        <v>53.399999999995998</v>
      </c>
      <c r="IN98" s="1" t="s">
        <v>187</v>
      </c>
      <c r="IO98" s="18"/>
      <c r="IP98" s="1" t="s">
        <v>183</v>
      </c>
      <c r="IQ98" s="18">
        <v>214.19999999999345</v>
      </c>
      <c r="IR98" s="1" t="s">
        <v>184</v>
      </c>
      <c r="IS98" s="18"/>
      <c r="IT98" s="1" t="s">
        <v>185</v>
      </c>
      <c r="IV98" s="401">
        <v>407.89999999999418</v>
      </c>
      <c r="IW98" s="1" t="s">
        <v>187</v>
      </c>
      <c r="IX98" s="18">
        <v>308.400000000001</v>
      </c>
      <c r="IY98" s="1" t="s">
        <v>183</v>
      </c>
      <c r="IZ98" s="18">
        <v>487.299999999992</v>
      </c>
      <c r="JA98" s="1" t="s">
        <v>184</v>
      </c>
      <c r="JB98" s="18"/>
      <c r="JC98" s="1" t="s">
        <v>185</v>
      </c>
      <c r="JE98" s="401">
        <v>218.19999999999527</v>
      </c>
      <c r="JF98" s="1" t="s">
        <v>187</v>
      </c>
      <c r="JG98" s="401">
        <v>222.09999999999673</v>
      </c>
      <c r="JH98" s="1" t="s">
        <v>183</v>
      </c>
      <c r="JI98" s="18">
        <v>277.299999999992</v>
      </c>
      <c r="JJ98" s="1" t="s">
        <v>184</v>
      </c>
      <c r="JK98" s="18"/>
      <c r="JL98" s="1" t="s">
        <v>185</v>
      </c>
      <c r="JN98" s="401">
        <v>434.99999999999636</v>
      </c>
      <c r="JO98" s="1" t="s">
        <v>187</v>
      </c>
      <c r="JP98" s="401"/>
      <c r="JQ98" s="1" t="s">
        <v>183</v>
      </c>
      <c r="JR98" s="401"/>
      <c r="JS98" s="1" t="s">
        <v>184</v>
      </c>
      <c r="JT98" s="401"/>
      <c r="JU98" s="1" t="s">
        <v>185</v>
      </c>
      <c r="JW98">
        <v>1945.3</v>
      </c>
      <c r="JX98" s="1" t="s">
        <v>187</v>
      </c>
      <c r="JY98" s="18">
        <v>2778.0000000000036</v>
      </c>
      <c r="JZ98" s="1" t="s">
        <v>183</v>
      </c>
      <c r="KA98" s="18">
        <v>2144.5999999999112</v>
      </c>
      <c r="KB98" s="1" t="s">
        <v>184</v>
      </c>
      <c r="KC98" s="18">
        <v>2692.6999999998079</v>
      </c>
      <c r="KD98" s="1" t="s">
        <v>185</v>
      </c>
      <c r="KF98" s="18">
        <v>246.5</v>
      </c>
      <c r="KG98" s="1" t="s">
        <v>187</v>
      </c>
      <c r="KH98" s="401">
        <v>0</v>
      </c>
      <c r="KI98" s="1" t="s">
        <v>183</v>
      </c>
      <c r="KJ98" s="18">
        <v>149.99999999999272</v>
      </c>
      <c r="KK98" s="1" t="s">
        <v>184</v>
      </c>
      <c r="KL98" s="18"/>
      <c r="KM98" s="1" t="s">
        <v>185</v>
      </c>
      <c r="KO98" s="401">
        <v>282</v>
      </c>
      <c r="KP98" s="1" t="s">
        <v>187</v>
      </c>
      <c r="KQ98" s="401"/>
      <c r="KR98" s="1" t="s">
        <v>183</v>
      </c>
      <c r="KS98" s="401"/>
      <c r="KT98" s="1" t="s">
        <v>184</v>
      </c>
      <c r="KU98" s="401"/>
      <c r="KV98" s="1" t="s">
        <v>185</v>
      </c>
      <c r="KX98" s="18">
        <v>26.399999999997817</v>
      </c>
      <c r="KY98" s="1" t="s">
        <v>187</v>
      </c>
      <c r="KZ98" s="18"/>
      <c r="LA98" s="1" t="s">
        <v>183</v>
      </c>
      <c r="LB98" s="18"/>
      <c r="LC98" s="1" t="s">
        <v>184</v>
      </c>
      <c r="LD98" s="18"/>
      <c r="LE98" s="1" t="s">
        <v>185</v>
      </c>
      <c r="LG98" s="232">
        <v>165.30000000000018</v>
      </c>
      <c r="LH98" s="1" t="s">
        <v>187</v>
      </c>
      <c r="LI98" s="232"/>
      <c r="LJ98" s="1" t="s">
        <v>183</v>
      </c>
      <c r="LK98" s="232"/>
      <c r="LL98" s="1" t="s">
        <v>184</v>
      </c>
      <c r="LM98" s="18"/>
      <c r="LN98" s="1" t="s">
        <v>185</v>
      </c>
      <c r="LP98" s="18">
        <v>351.29999999999927</v>
      </c>
      <c r="LQ98" s="1" t="s">
        <v>187</v>
      </c>
      <c r="LR98" s="18">
        <v>66.000000000001819</v>
      </c>
      <c r="LS98" s="1" t="s">
        <v>183</v>
      </c>
      <c r="LT98" s="18">
        <v>480.299999999992</v>
      </c>
      <c r="LU98" s="1" t="s">
        <v>184</v>
      </c>
      <c r="LV98" s="18"/>
      <c r="LW98" s="1" t="s">
        <v>185</v>
      </c>
      <c r="LY98" s="18">
        <v>58</v>
      </c>
      <c r="LZ98" s="1" t="s">
        <v>187</v>
      </c>
      <c r="MA98" s="18"/>
      <c r="MB98" s="1" t="s">
        <v>183</v>
      </c>
      <c r="MC98" s="18"/>
      <c r="MD98" s="1" t="s">
        <v>184</v>
      </c>
      <c r="ME98" s="18"/>
      <c r="MF98" s="1" t="s">
        <v>185</v>
      </c>
      <c r="MH98">
        <v>497.9</v>
      </c>
      <c r="MI98" s="1" t="s">
        <v>187</v>
      </c>
      <c r="MJ98" s="74">
        <v>433.30000000000291</v>
      </c>
      <c r="MK98" s="1" t="s">
        <v>183</v>
      </c>
      <c r="ML98" s="18">
        <v>826.89999999999418</v>
      </c>
      <c r="MM98" s="1" t="s">
        <v>184</v>
      </c>
      <c r="MN98" s="18">
        <v>838.39999999997599</v>
      </c>
      <c r="MO98" s="1" t="s">
        <v>185</v>
      </c>
      <c r="MQ98">
        <v>177.5</v>
      </c>
      <c r="MR98" s="1" t="s">
        <v>187</v>
      </c>
      <c r="MS98" s="18">
        <v>302.49999999998909</v>
      </c>
      <c r="MT98" s="1" t="s">
        <v>183</v>
      </c>
      <c r="MU98">
        <v>242.99999999997817</v>
      </c>
      <c r="MV98" s="1" t="s">
        <v>184</v>
      </c>
      <c r="MX98" s="1" t="s">
        <v>185</v>
      </c>
      <c r="NA98" s="1" t="s">
        <v>187</v>
      </c>
      <c r="NC98" s="1" t="s">
        <v>183</v>
      </c>
      <c r="ND98" s="402">
        <v>1146.5999999999858</v>
      </c>
      <c r="NE98" s="1" t="s">
        <v>184</v>
      </c>
      <c r="NF98" s="402"/>
      <c r="NG98" s="1" t="s">
        <v>185</v>
      </c>
      <c r="NH98" s="43"/>
    </row>
    <row r="99" spans="1:372" ht="18">
      <c r="A99" s="403" t="s">
        <v>1938</v>
      </c>
      <c r="B99" s="49">
        <f>SUM(D99:AAP99)</f>
        <v>35742.649999999572</v>
      </c>
      <c r="D99"/>
      <c r="E99" s="9">
        <f>D98*0.25</f>
        <v>69.849999999999994</v>
      </c>
      <c r="F99" s="18"/>
      <c r="G99" s="9">
        <f>F98*0.5</f>
        <v>283.45</v>
      </c>
      <c r="I99" s="9">
        <f>H98*0.75</f>
        <v>0</v>
      </c>
      <c r="K99" s="9">
        <f>J98*1</f>
        <v>0</v>
      </c>
      <c r="N99" s="9">
        <f>M98*0.25</f>
        <v>36.924999999999997</v>
      </c>
      <c r="P99" s="9">
        <f>O98*0.5</f>
        <v>218.99999999999989</v>
      </c>
      <c r="R99" s="9">
        <f>Q98*0.75</f>
        <v>0</v>
      </c>
      <c r="T99" s="9">
        <f>S98*1</f>
        <v>0</v>
      </c>
      <c r="W99" s="9">
        <f>V98*0.25</f>
        <v>166.09999999999991</v>
      </c>
      <c r="Y99" s="9">
        <f>X98*0.5</f>
        <v>221.29999999999973</v>
      </c>
      <c r="Z99" s="18"/>
      <c r="AA99" s="9">
        <f>Z98*0.75</f>
        <v>523.57500000000027</v>
      </c>
      <c r="AC99" s="9">
        <f>AB98*1</f>
        <v>463.1</v>
      </c>
      <c r="AE99" s="18"/>
      <c r="AF99" s="9">
        <f>AE98*0.25</f>
        <v>8.9249999999999545</v>
      </c>
      <c r="AG99" s="18"/>
      <c r="AH99" s="9">
        <f>AG98*0.5</f>
        <v>0</v>
      </c>
      <c r="AI99" s="18"/>
      <c r="AJ99" s="9">
        <f>AI98*0.75</f>
        <v>108.74999999999983</v>
      </c>
      <c r="AK99" s="18"/>
      <c r="AL99" s="9">
        <f>AK98*1</f>
        <v>279.2000000000005</v>
      </c>
      <c r="AN99" s="18"/>
      <c r="AO99" s="9">
        <f>AN98*0.25</f>
        <v>22.749999999999943</v>
      </c>
      <c r="AP99" s="18"/>
      <c r="AQ99" s="9">
        <f>AP98*0.5</f>
        <v>14.700000000000273</v>
      </c>
      <c r="AR99" s="18"/>
      <c r="AS99" s="9">
        <f>AR98*0.75</f>
        <v>495.30000000000007</v>
      </c>
      <c r="AT99" s="18"/>
      <c r="AU99" s="9">
        <f>AT98*1</f>
        <v>270.40000000000055</v>
      </c>
      <c r="AW99" s="18"/>
      <c r="AX99" s="9">
        <f>AW98*0.25</f>
        <v>113.27499999999975</v>
      </c>
      <c r="AZ99" s="9">
        <f>AY98*0.5</f>
        <v>284.14999999999986</v>
      </c>
      <c r="BB99" s="9">
        <f>BA98*0.75</f>
        <v>304.05000000000041</v>
      </c>
      <c r="BD99" s="9">
        <f>BC98*1</f>
        <v>847.19999999999982</v>
      </c>
      <c r="BF99" s="18"/>
      <c r="BG99" s="9">
        <f>BF98*0.25</f>
        <v>139.34999999999991</v>
      </c>
      <c r="BH99" s="18"/>
      <c r="BI99" s="9">
        <f>BH98*0.5</f>
        <v>118.44999999999982</v>
      </c>
      <c r="BJ99" s="18"/>
      <c r="BK99" s="9">
        <f>BJ98*0.75</f>
        <v>880.7249999999998</v>
      </c>
      <c r="BL99" s="18"/>
      <c r="BM99" s="9">
        <f>BL98*1</f>
        <v>877.10000000000036</v>
      </c>
      <c r="BP99" s="9">
        <f>BO98*0.25</f>
        <v>115.46249999999986</v>
      </c>
      <c r="BR99" s="9">
        <f>BQ98*0.5</f>
        <v>144.14999999999986</v>
      </c>
      <c r="BT99" s="9">
        <f>BS98*0.75</f>
        <v>486.82499999999993</v>
      </c>
      <c r="BV99" s="9">
        <f>BU98*1</f>
        <v>353.39999999999918</v>
      </c>
      <c r="BY99" s="9">
        <f>BX98*0.25</f>
        <v>52.599999999999795</v>
      </c>
      <c r="CA99" s="9">
        <f>BZ98*0.5</f>
        <v>27.999999999997272</v>
      </c>
      <c r="CC99" s="9">
        <f>CB98*0.75</f>
        <v>257.25</v>
      </c>
      <c r="CE99" s="9">
        <f t="shared" ref="CE99" si="180">CD98*1</f>
        <v>305.09999999999945</v>
      </c>
      <c r="CG99" s="18"/>
      <c r="CH99" s="9">
        <f>CG98*0.25</f>
        <v>113.02499999999986</v>
      </c>
      <c r="CI99" s="18"/>
      <c r="CJ99" s="9">
        <f>CI98*0.5</f>
        <v>0</v>
      </c>
      <c r="CK99" s="18"/>
      <c r="CL99" s="9">
        <f>CK98*0.75</f>
        <v>171.97500000000014</v>
      </c>
      <c r="CM99" s="18"/>
      <c r="CN99" s="9">
        <f t="shared" ref="CN99" si="181">CM98*1</f>
        <v>699.99999999999818</v>
      </c>
      <c r="CP99" s="18"/>
      <c r="CQ99" s="9">
        <f>CP98*0.25</f>
        <v>20.324999999999932</v>
      </c>
      <c r="CR99" s="18"/>
      <c r="CS99" s="9">
        <f>CR98*0.5</f>
        <v>0</v>
      </c>
      <c r="CT99" s="18"/>
      <c r="CU99" s="9">
        <f>CT98*0.75</f>
        <v>235.5</v>
      </c>
      <c r="CV99" s="18"/>
      <c r="CW99" s="9">
        <f t="shared" ref="CW99" si="182">CV98*1</f>
        <v>252.29999999999745</v>
      </c>
      <c r="CY99" s="18"/>
      <c r="CZ99" s="9">
        <f>CY98*0.25</f>
        <v>64.524999999999636</v>
      </c>
      <c r="DB99" s="9">
        <f>DA98*0.5</f>
        <v>86.999999999998181</v>
      </c>
      <c r="DD99" s="9">
        <f>DC98*0.75</f>
        <v>156.14999999999986</v>
      </c>
      <c r="DF99" s="9">
        <f t="shared" ref="DF99" si="183">DE98*1</f>
        <v>131.69999999999891</v>
      </c>
      <c r="DH99" s="18"/>
      <c r="DI99" s="9">
        <f>DH98*0.25</f>
        <v>34.2999999999995</v>
      </c>
      <c r="DJ99" s="18"/>
      <c r="DK99" s="9">
        <f>DJ98*0.5</f>
        <v>0</v>
      </c>
      <c r="DL99" s="18"/>
      <c r="DM99" s="9">
        <f>DL98*0.75</f>
        <v>186</v>
      </c>
      <c r="DN99" s="18"/>
      <c r="DO99" s="9">
        <f t="shared" ref="DO99" si="184">DN98*1</f>
        <v>191.5</v>
      </c>
      <c r="DQ99" s="18"/>
      <c r="DR99" s="9">
        <f>DQ98*0.25</f>
        <v>56.124999999999773</v>
      </c>
      <c r="DT99" s="9">
        <f>DS98*0.5</f>
        <v>57.149999999996908</v>
      </c>
      <c r="DV99" s="9">
        <f>DU98*0.75</f>
        <v>251.02499999999986</v>
      </c>
      <c r="DX99" s="9">
        <f t="shared" ref="DX99" si="185">DW98*1</f>
        <v>303.89999999999964</v>
      </c>
      <c r="DZ99" s="18"/>
      <c r="EA99" s="9">
        <f>DZ98*0.25</f>
        <v>12.599999999999909</v>
      </c>
      <c r="EB99" s="18"/>
      <c r="EC99" s="9">
        <f>EB98*0.5</f>
        <v>0</v>
      </c>
      <c r="ED99" s="18"/>
      <c r="EE99" s="9">
        <f>ED98*0.75</f>
        <v>529.57500000000027</v>
      </c>
      <c r="EF99" s="18"/>
      <c r="EG99" s="9">
        <f>EF98*1</f>
        <v>0</v>
      </c>
      <c r="EI99" s="18"/>
      <c r="EJ99" s="9">
        <f>EI98*0.25</f>
        <v>29.324999999999818</v>
      </c>
      <c r="EK99" s="18"/>
      <c r="EL99" s="9">
        <f>EK98*0.5</f>
        <v>0</v>
      </c>
      <c r="EM99" s="18"/>
      <c r="EN99" s="9">
        <f>EM98*0.75</f>
        <v>205.49999999999454</v>
      </c>
      <c r="EO99" s="18"/>
      <c r="EP99" s="9">
        <f>EO98*1</f>
        <v>0</v>
      </c>
      <c r="ER99" s="18"/>
      <c r="ES99" s="9">
        <f>ER98*0.25</f>
        <v>16.125</v>
      </c>
      <c r="ET99" s="18"/>
      <c r="EU99" s="9">
        <f>ET98*0.5</f>
        <v>0</v>
      </c>
      <c r="EV99" s="18"/>
      <c r="EW99" s="9">
        <f>EV98*0.75</f>
        <v>257.625</v>
      </c>
      <c r="EX99" s="18"/>
      <c r="EY99" s="9">
        <f>EX98*1</f>
        <v>0</v>
      </c>
      <c r="FA99" s="18"/>
      <c r="FB99" s="9">
        <f>FA98*0.25</f>
        <v>36.825000000000045</v>
      </c>
      <c r="FC99" s="18"/>
      <c r="FD99" s="9">
        <f>FC98*0.5</f>
        <v>119.74999999999818</v>
      </c>
      <c r="FE99" s="18"/>
      <c r="FF99" s="9">
        <f>FE98*0.75</f>
        <v>339.75000000000136</v>
      </c>
      <c r="FG99" s="18"/>
      <c r="FH99" s="9">
        <f>FG98*1</f>
        <v>0</v>
      </c>
      <c r="FJ99" s="18"/>
      <c r="FK99" s="9">
        <f>FJ98*0.25</f>
        <v>31.687500000000227</v>
      </c>
      <c r="FM99" s="9">
        <f>FL98*0.5</f>
        <v>216.99999999999818</v>
      </c>
      <c r="FO99" s="9">
        <f>FN98*0.75</f>
        <v>398.47499999999877</v>
      </c>
      <c r="FQ99" s="9">
        <f>FP98*1</f>
        <v>0</v>
      </c>
      <c r="FS99" s="18"/>
      <c r="FT99" s="9">
        <f>FS98*0.25</f>
        <v>82.474999999999682</v>
      </c>
      <c r="FU99" s="18"/>
      <c r="FV99" s="9">
        <f>FU98*0.5</f>
        <v>0</v>
      </c>
      <c r="FW99" s="18"/>
      <c r="FX99" s="9">
        <f>FW98*0.75</f>
        <v>136.16250000000082</v>
      </c>
      <c r="FY99" s="18"/>
      <c r="FZ99" s="9">
        <f>FY98*1</f>
        <v>0</v>
      </c>
      <c r="GB99" s="18"/>
      <c r="GC99" s="9">
        <f>GB98*0.25</f>
        <v>42.800000000000182</v>
      </c>
      <c r="GD99" s="18"/>
      <c r="GE99" s="9">
        <f>GD98*0.5</f>
        <v>0</v>
      </c>
      <c r="GF99" s="18"/>
      <c r="GG99" s="9">
        <f>GF98*0.75</f>
        <v>153.14999999999509</v>
      </c>
      <c r="GH99" s="18"/>
      <c r="GI99" s="9">
        <f>GH98*1</f>
        <v>0</v>
      </c>
      <c r="GK99" s="18"/>
      <c r="GL99" s="9">
        <f>GK98*0.25</f>
        <v>667.91249999999923</v>
      </c>
      <c r="GN99" s="9">
        <f>GM98*0.5</f>
        <v>852.74999999999727</v>
      </c>
      <c r="GP99" s="9">
        <f>GO98*0.75</f>
        <v>2415.2249999999995</v>
      </c>
      <c r="GR99" s="9">
        <f>GQ98*1</f>
        <v>0</v>
      </c>
      <c r="GT99" s="18"/>
      <c r="GU99" s="9">
        <f>GT98*0.25</f>
        <v>97.75</v>
      </c>
      <c r="GV99" s="18"/>
      <c r="GW99" s="9">
        <f>GV98*0.5</f>
        <v>0</v>
      </c>
      <c r="GX99" s="18"/>
      <c r="GY99" s="9">
        <f>GX98*0.75</f>
        <v>0</v>
      </c>
      <c r="GZ99" s="18"/>
      <c r="HA99" s="9">
        <f>GZ98*1</f>
        <v>0</v>
      </c>
      <c r="HD99" s="9">
        <f>HC98*0.25</f>
        <v>101.42499999999927</v>
      </c>
      <c r="HF99" s="9">
        <f>HE98*0.5</f>
        <v>438.64999999999964</v>
      </c>
      <c r="HH99" s="9">
        <f>HG98*0.75</f>
        <v>177.29999999999836</v>
      </c>
      <c r="HJ99" s="9">
        <f>HI98*1</f>
        <v>0</v>
      </c>
      <c r="HM99" s="9">
        <f>HL98*0.25</f>
        <v>106.45000000000027</v>
      </c>
      <c r="HO99" s="9">
        <f>HN98*0.5</f>
        <v>0</v>
      </c>
      <c r="HQ99" s="9">
        <f>HP98*0.75</f>
        <v>254.54999999999563</v>
      </c>
      <c r="HS99" s="9">
        <f>HR98*1</f>
        <v>0</v>
      </c>
      <c r="HV99" s="9">
        <f>HU98*0.25</f>
        <v>744.19999999999936</v>
      </c>
      <c r="HX99" s="9">
        <f>HW98*0.5</f>
        <v>2265.2999999999988</v>
      </c>
      <c r="HZ99" s="9">
        <f>HY98*0.75</f>
        <v>2203.7999999999697</v>
      </c>
      <c r="IB99" s="9">
        <f>IA98*1</f>
        <v>0</v>
      </c>
      <c r="IE99" s="9">
        <f>ID98*0.25</f>
        <v>25.524999999998727</v>
      </c>
      <c r="IG99" s="9">
        <f>IF98*0.5</f>
        <v>0</v>
      </c>
      <c r="II99" s="9">
        <f>IH98*0.75</f>
        <v>0</v>
      </c>
      <c r="IK99" s="9">
        <f>IJ98*1</f>
        <v>0</v>
      </c>
      <c r="IN99" s="9">
        <f>IM98*0.25</f>
        <v>13.349999999999</v>
      </c>
      <c r="IP99" s="9">
        <f>IO98*0.5</f>
        <v>0</v>
      </c>
      <c r="IR99" s="9">
        <f>IQ98*0.75</f>
        <v>160.64999999999509</v>
      </c>
      <c r="IT99" s="9">
        <f>IS98*1</f>
        <v>0</v>
      </c>
      <c r="IW99" s="9">
        <f>IV98*0.25</f>
        <v>101.97499999999854</v>
      </c>
      <c r="IY99" s="9">
        <f>IX98*0.5</f>
        <v>154.2000000000005</v>
      </c>
      <c r="JA99" s="9">
        <f>IZ98*0.75</f>
        <v>365.474999999994</v>
      </c>
      <c r="JC99" s="9">
        <f>JB98*1</f>
        <v>0</v>
      </c>
      <c r="JF99" s="9">
        <f>JE98*0.25</f>
        <v>54.549999999998818</v>
      </c>
      <c r="JH99" s="9">
        <f>JG98*0.5</f>
        <v>111.04999999999836</v>
      </c>
      <c r="JJ99" s="9">
        <f>JI98*0.75</f>
        <v>207.974999999994</v>
      </c>
      <c r="JL99" s="9">
        <f>JK98*1</f>
        <v>0</v>
      </c>
      <c r="JO99" s="9">
        <f>JN98*0.25</f>
        <v>108.74999999999909</v>
      </c>
      <c r="JQ99" s="9">
        <f>JP98*0.5</f>
        <v>0</v>
      </c>
      <c r="JS99" s="9">
        <f>JR98*0.75</f>
        <v>0</v>
      </c>
      <c r="JU99" s="9">
        <f>JT98*1</f>
        <v>0</v>
      </c>
      <c r="JX99" s="9">
        <f>JW98*0.25</f>
        <v>486.32499999999999</v>
      </c>
      <c r="JZ99" s="9">
        <f>JY98*0.5</f>
        <v>1389.0000000000018</v>
      </c>
      <c r="KB99" s="9">
        <f>KA98*0.75</f>
        <v>1608.4499999999334</v>
      </c>
      <c r="KD99" s="9">
        <f>KC98*1</f>
        <v>2692.6999999998079</v>
      </c>
      <c r="KG99" s="9">
        <f>KF98*0.25</f>
        <v>61.625</v>
      </c>
      <c r="KI99" s="9">
        <f>KH98*0.5</f>
        <v>0</v>
      </c>
      <c r="KK99" s="9">
        <f>KJ98*0.75</f>
        <v>112.49999999999454</v>
      </c>
      <c r="KM99" s="9">
        <f>KL98*1</f>
        <v>0</v>
      </c>
      <c r="KP99" s="9">
        <f>KO98*0.25</f>
        <v>70.5</v>
      </c>
      <c r="KR99" s="9">
        <f>KQ98*0.5</f>
        <v>0</v>
      </c>
      <c r="KT99" s="9">
        <f>KS98*0.75</f>
        <v>0</v>
      </c>
      <c r="KV99" s="9">
        <f>KU98*1</f>
        <v>0</v>
      </c>
      <c r="KY99" s="9">
        <f>KX98*0.25</f>
        <v>6.5999999999994543</v>
      </c>
      <c r="LA99" s="9">
        <f>KZ98*0.5</f>
        <v>0</v>
      </c>
      <c r="LC99" s="9">
        <f>LB98*0.75</f>
        <v>0</v>
      </c>
      <c r="LE99" s="9">
        <f>LD98*1</f>
        <v>0</v>
      </c>
      <c r="LH99" s="9">
        <f>LG98*0.25</f>
        <v>41.325000000000045</v>
      </c>
      <c r="LJ99" s="9">
        <f>LI98*0.5</f>
        <v>0</v>
      </c>
      <c r="LL99" s="9">
        <f>LK98*0.75</f>
        <v>0</v>
      </c>
      <c r="LN99" s="9">
        <f>LM98*1</f>
        <v>0</v>
      </c>
      <c r="LQ99" s="9">
        <f>LP98*0.25</f>
        <v>87.824999999999818</v>
      </c>
      <c r="LS99" s="9">
        <f>LR98*0.5</f>
        <v>33.000000000000909</v>
      </c>
      <c r="LU99" s="9">
        <f>LT98*0.75</f>
        <v>360.224999999994</v>
      </c>
      <c r="LW99" s="9">
        <f>LV98*1</f>
        <v>0</v>
      </c>
      <c r="LZ99" s="9">
        <f>LY98*0.25</f>
        <v>14.5</v>
      </c>
      <c r="MB99" s="9">
        <f>MA98*0.5</f>
        <v>0</v>
      </c>
      <c r="MD99" s="9">
        <f>MC98*0.75</f>
        <v>0</v>
      </c>
      <c r="MF99" s="9">
        <f>ME98*1</f>
        <v>0</v>
      </c>
      <c r="MI99" s="9">
        <f>MH98*0.25</f>
        <v>124.47499999999999</v>
      </c>
      <c r="MK99" s="9">
        <f>MJ98*0.5</f>
        <v>216.65000000000146</v>
      </c>
      <c r="MM99" s="9">
        <f>ML98*0.75</f>
        <v>620.17499999999563</v>
      </c>
      <c r="MO99" s="9">
        <f>MN98*1</f>
        <v>838.39999999997599</v>
      </c>
      <c r="MR99" s="9">
        <f>MQ98*0.25</f>
        <v>44.375</v>
      </c>
      <c r="MT99" s="9">
        <f>MS98*0.5</f>
        <v>151.24999999999454</v>
      </c>
      <c r="MV99" s="9">
        <f>MU98*0.75</f>
        <v>182.24999999998363</v>
      </c>
      <c r="MX99" s="9">
        <f>MW98*1</f>
        <v>0</v>
      </c>
      <c r="NA99" s="9">
        <f>MZ98*0.25</f>
        <v>0</v>
      </c>
      <c r="NC99" s="9">
        <f>NB98*0.5</f>
        <v>0</v>
      </c>
      <c r="NE99" s="9">
        <f>ND98*0.75</f>
        <v>859.94999999998936</v>
      </c>
      <c r="NG99" s="9">
        <f>NF98*1</f>
        <v>0</v>
      </c>
      <c r="NH99" s="43"/>
    </row>
    <row r="100" spans="1:372" s="40" customFormat="1" ht="18">
      <c r="A100" s="403" t="s">
        <v>3668</v>
      </c>
      <c r="B100" s="49"/>
      <c r="C100" s="43"/>
      <c r="D100"/>
      <c r="E100" s="9"/>
      <c r="F100" s="18"/>
      <c r="G100" s="9"/>
      <c r="H100"/>
      <c r="I100" s="9"/>
      <c r="J100"/>
      <c r="K100" s="9"/>
      <c r="L100" s="43"/>
      <c r="M100"/>
      <c r="N100" s="9"/>
      <c r="O100"/>
      <c r="P100" s="9"/>
      <c r="Q100"/>
      <c r="R100" s="9"/>
      <c r="S100"/>
      <c r="T100" s="9"/>
      <c r="U100" s="43"/>
      <c r="V100"/>
      <c r="W100" s="9"/>
      <c r="X100"/>
      <c r="Y100" s="9"/>
      <c r="Z100" s="18"/>
      <c r="AA100" s="9"/>
      <c r="AC100" s="38"/>
      <c r="AD100" s="43"/>
      <c r="AE100" s="18"/>
      <c r="AF100" s="9"/>
      <c r="AG100" s="18"/>
      <c r="AH100" s="9"/>
      <c r="AI100" s="18"/>
      <c r="AJ100" s="9"/>
      <c r="AK100" s="18"/>
      <c r="AL100" s="38"/>
      <c r="AM100" s="43"/>
      <c r="AN100" s="18"/>
      <c r="AO100" s="9"/>
      <c r="AP100" s="18"/>
      <c r="AQ100" s="9"/>
      <c r="AR100" s="18"/>
      <c r="AS100" s="9"/>
      <c r="AT100" s="18"/>
      <c r="AU100" s="38"/>
      <c r="AV100" s="43"/>
      <c r="AW100" s="18"/>
      <c r="AX100" s="9"/>
      <c r="AY100" s="18"/>
      <c r="AZ100" s="9"/>
      <c r="BA100" s="18"/>
      <c r="BB100" s="9"/>
      <c r="BC100" s="18"/>
      <c r="BD100" s="38"/>
      <c r="BE100" s="43"/>
      <c r="BF100" s="18"/>
      <c r="BG100" s="9"/>
      <c r="BH100" s="18"/>
      <c r="BI100" s="9"/>
      <c r="BJ100" s="18"/>
      <c r="BK100" s="9"/>
      <c r="BL100" s="18"/>
      <c r="BM100" s="38"/>
      <c r="BN100" s="43"/>
      <c r="BO100"/>
      <c r="BP100" s="9"/>
      <c r="BQ100"/>
      <c r="BR100" s="9"/>
      <c r="BS100"/>
      <c r="BT100" s="9"/>
      <c r="BU100"/>
      <c r="BV100" s="38"/>
      <c r="BW100" s="43"/>
      <c r="BX100"/>
      <c r="BY100" s="9"/>
      <c r="BZ100"/>
      <c r="CA100" s="9"/>
      <c r="CB100"/>
      <c r="CC100" s="9"/>
      <c r="CD100"/>
      <c r="CE100" s="38"/>
      <c r="CF100" s="43"/>
      <c r="CG100" s="18"/>
      <c r="CH100" s="9"/>
      <c r="CI100" s="18"/>
      <c r="CJ100" s="9"/>
      <c r="CK100" s="18"/>
      <c r="CL100" s="9"/>
      <c r="CM100" s="18"/>
      <c r="CN100" s="38"/>
      <c r="CO100" s="43"/>
      <c r="CP100" s="18"/>
      <c r="CQ100" s="9"/>
      <c r="CR100" s="18"/>
      <c r="CS100" s="9"/>
      <c r="CT100" s="18"/>
      <c r="CU100" s="9"/>
      <c r="CV100" s="18"/>
      <c r="CW100" s="38"/>
      <c r="CX100" s="43"/>
      <c r="CY100" s="18"/>
      <c r="CZ100" s="9"/>
      <c r="DA100"/>
      <c r="DB100" s="9"/>
      <c r="DC100"/>
      <c r="DD100" s="9"/>
      <c r="DE100"/>
      <c r="DF100" s="38"/>
      <c r="DG100" s="43"/>
      <c r="DH100" s="18"/>
      <c r="DI100" s="9"/>
      <c r="DJ100" s="18"/>
      <c r="DK100" s="9"/>
      <c r="DL100" s="18"/>
      <c r="DM100" s="9"/>
      <c r="DN100" s="18"/>
      <c r="DO100" s="38"/>
      <c r="DP100" s="43"/>
      <c r="DQ100" s="18"/>
      <c r="DR100" s="9"/>
      <c r="DS100"/>
      <c r="DT100" s="9"/>
      <c r="DU100"/>
      <c r="DV100" s="9"/>
      <c r="DW100"/>
      <c r="DX100" s="38"/>
      <c r="DY100" s="43"/>
      <c r="DZ100" s="18"/>
      <c r="EA100" s="9"/>
      <c r="EB100" s="18"/>
      <c r="EC100" s="9"/>
      <c r="ED100" s="18"/>
      <c r="EE100" s="9"/>
      <c r="EF100" s="18"/>
      <c r="EG100" s="38"/>
      <c r="EH100" s="43"/>
      <c r="EI100" s="18"/>
      <c r="EJ100" s="9"/>
      <c r="EK100" s="18"/>
      <c r="EL100" s="9"/>
      <c r="EM100" s="18"/>
      <c r="EN100" s="9"/>
      <c r="EO100" s="18"/>
      <c r="EP100" s="38"/>
      <c r="EQ100" s="43"/>
      <c r="ER100" s="18"/>
      <c r="ES100" s="9"/>
      <c r="ET100" s="18"/>
      <c r="EU100" s="9"/>
      <c r="EV100" s="18"/>
      <c r="EW100" s="9"/>
      <c r="EX100" s="18"/>
      <c r="EY100" s="38"/>
      <c r="EZ100" s="43"/>
      <c r="FA100" s="18"/>
      <c r="FB100" s="9"/>
      <c r="FC100" s="18"/>
      <c r="FD100" s="9"/>
      <c r="FE100" s="18"/>
      <c r="FF100" s="9"/>
      <c r="FG100" s="18"/>
      <c r="FH100" s="38"/>
      <c r="FI100" s="43"/>
      <c r="FJ100" s="18"/>
      <c r="FK100" s="9"/>
      <c r="FL100"/>
      <c r="FM100" s="9"/>
      <c r="FN100"/>
      <c r="FO100" s="9"/>
      <c r="FP100"/>
      <c r="FQ100" s="38"/>
      <c r="FR100" s="43"/>
      <c r="FS100" s="18"/>
      <c r="FT100" s="9"/>
      <c r="FU100" s="18"/>
      <c r="FV100" s="9"/>
      <c r="FW100" s="18"/>
      <c r="FX100" s="9"/>
      <c r="FY100" s="18"/>
      <c r="FZ100" s="38"/>
      <c r="GA100" s="43"/>
      <c r="GB100" s="18"/>
      <c r="GC100" s="9"/>
      <c r="GD100" s="18"/>
      <c r="GE100" s="9"/>
      <c r="GF100" s="18"/>
      <c r="GG100" s="9"/>
      <c r="GH100" s="18"/>
      <c r="GI100" s="38"/>
      <c r="GJ100" s="43"/>
      <c r="GK100" s="18"/>
      <c r="GL100" s="9"/>
      <c r="GM100"/>
      <c r="GN100" s="9"/>
      <c r="GO100"/>
      <c r="GP100" s="9"/>
      <c r="GQ100"/>
      <c r="GR100" s="38"/>
      <c r="GS100" s="43"/>
      <c r="GT100" s="18"/>
      <c r="GU100" s="9"/>
      <c r="GV100" s="18"/>
      <c r="GW100" s="9"/>
      <c r="GX100" s="18"/>
      <c r="GY100" s="9"/>
      <c r="GZ100" s="18"/>
      <c r="HA100" s="9"/>
      <c r="HB100" s="43"/>
      <c r="HC100"/>
      <c r="HD100" s="9"/>
      <c r="HE100"/>
      <c r="HF100" s="9"/>
      <c r="HG100"/>
      <c r="HH100" s="9"/>
      <c r="HI100"/>
      <c r="HJ100" s="38"/>
      <c r="HK100" s="43"/>
      <c r="HL100"/>
      <c r="HM100" s="9"/>
      <c r="HN100"/>
      <c r="HO100" s="9"/>
      <c r="HP100"/>
      <c r="HQ100" s="9"/>
      <c r="HR100"/>
      <c r="HS100" s="38"/>
      <c r="HT100" s="43"/>
      <c r="HU100"/>
      <c r="HV100" s="9"/>
      <c r="HW100"/>
      <c r="HX100" s="9"/>
      <c r="HY100"/>
      <c r="HZ100" s="9"/>
      <c r="IA100"/>
      <c r="IB100" s="38"/>
      <c r="IC100" s="43"/>
      <c r="ID100"/>
      <c r="IE100" s="9"/>
      <c r="IF100"/>
      <c r="IG100" s="9"/>
      <c r="IH100"/>
      <c r="II100" s="9"/>
      <c r="IJ100"/>
      <c r="IK100" s="9"/>
      <c r="IL100" s="43"/>
      <c r="IM100"/>
      <c r="IN100" s="9"/>
      <c r="IO100"/>
      <c r="IP100" s="9"/>
      <c r="IQ100"/>
      <c r="IR100" s="9"/>
      <c r="IS100"/>
      <c r="IT100" s="38"/>
      <c r="IU100" s="43"/>
      <c r="IV100"/>
      <c r="IW100" s="9"/>
      <c r="IX100"/>
      <c r="IY100" s="9"/>
      <c r="IZ100"/>
      <c r="JA100" s="9"/>
      <c r="JB100"/>
      <c r="JC100" s="38"/>
      <c r="JD100" s="43"/>
      <c r="JE100"/>
      <c r="JF100" s="9"/>
      <c r="JG100"/>
      <c r="JH100" s="9"/>
      <c r="JI100"/>
      <c r="JJ100" s="9"/>
      <c r="JK100"/>
      <c r="JL100" s="38"/>
      <c r="JM100" s="43"/>
      <c r="JN100"/>
      <c r="JO100" s="9"/>
      <c r="JP100"/>
      <c r="JQ100" s="9"/>
      <c r="JR100"/>
      <c r="JS100" s="9"/>
      <c r="JT100"/>
      <c r="JU100" s="9"/>
      <c r="JV100" s="43"/>
      <c r="JW100"/>
      <c r="JX100" s="9"/>
      <c r="JY100"/>
      <c r="JZ100" s="9"/>
      <c r="KA100"/>
      <c r="KB100" s="9"/>
      <c r="KC100"/>
      <c r="KD100" s="38"/>
      <c r="KE100" s="43"/>
      <c r="KF100"/>
      <c r="KG100" s="9"/>
      <c r="KH100"/>
      <c r="KI100" s="9"/>
      <c r="KJ100"/>
      <c r="KK100" s="9"/>
      <c r="KL100"/>
      <c r="KM100" s="38"/>
      <c r="KN100" s="43"/>
      <c r="KO100"/>
      <c r="KP100" s="9"/>
      <c r="KQ100"/>
      <c r="KR100" s="9"/>
      <c r="KS100"/>
      <c r="KT100" s="9"/>
      <c r="KU100"/>
      <c r="KV100" s="9"/>
      <c r="KW100" s="43"/>
      <c r="KX100"/>
      <c r="KY100" s="9"/>
      <c r="KZ100"/>
      <c r="LA100" s="9"/>
      <c r="LB100"/>
      <c r="LC100" s="9"/>
      <c r="LD100"/>
      <c r="LE100" s="9"/>
      <c r="LF100" s="43"/>
      <c r="LG100"/>
      <c r="LH100" s="9"/>
      <c r="LI100"/>
      <c r="LJ100" s="9"/>
      <c r="LK100"/>
      <c r="LL100" s="9"/>
      <c r="LM100"/>
      <c r="LN100" s="38"/>
      <c r="LO100" s="43"/>
      <c r="LP100"/>
      <c r="LQ100" s="9"/>
      <c r="LR100"/>
      <c r="LS100" s="9"/>
      <c r="LT100"/>
      <c r="LU100" s="9"/>
      <c r="LV100"/>
      <c r="LW100" s="38"/>
      <c r="LX100" s="43"/>
      <c r="LY100"/>
      <c r="LZ100" s="9"/>
      <c r="MA100"/>
      <c r="MB100" s="9"/>
      <c r="MC100"/>
      <c r="MD100" s="9"/>
      <c r="ME100"/>
      <c r="MF100" s="9"/>
      <c r="MG100" s="43"/>
      <c r="MH100"/>
      <c r="MI100" s="9"/>
      <c r="MJ100"/>
      <c r="MK100" s="9"/>
      <c r="ML100"/>
      <c r="MM100" s="9"/>
      <c r="MN100"/>
      <c r="MO100" s="38"/>
      <c r="MP100" s="43"/>
      <c r="MQ100"/>
      <c r="MR100" s="9"/>
      <c r="MS100"/>
      <c r="MT100" s="9"/>
      <c r="MU100"/>
      <c r="MV100" s="9"/>
      <c r="MW100"/>
      <c r="MX100" s="38"/>
      <c r="MY100" s="43"/>
      <c r="MZ100"/>
      <c r="NA100" s="9"/>
      <c r="NB100"/>
      <c r="NC100" s="9"/>
      <c r="ND100"/>
      <c r="NE100" s="9"/>
      <c r="NF100"/>
      <c r="NG100" s="38"/>
      <c r="NH100" s="43"/>
    </row>
    <row r="101" spans="1:372" ht="15">
      <c r="A101" s="89" t="s">
        <v>2222</v>
      </c>
      <c r="B101" s="21"/>
      <c r="C101" s="45"/>
      <c r="D101"/>
      <c r="E101" s="1" t="s">
        <v>187</v>
      </c>
      <c r="F101" s="400"/>
      <c r="G101" s="1" t="s">
        <v>183</v>
      </c>
      <c r="H101" s="115"/>
      <c r="I101" s="1" t="s">
        <v>184</v>
      </c>
      <c r="J101" s="115"/>
      <c r="K101" s="1" t="s">
        <v>185</v>
      </c>
      <c r="N101" s="1" t="s">
        <v>187</v>
      </c>
      <c r="O101" s="18"/>
      <c r="P101" s="1" t="s">
        <v>183</v>
      </c>
      <c r="Q101" s="18"/>
      <c r="R101" s="1" t="s">
        <v>184</v>
      </c>
      <c r="S101" s="18"/>
      <c r="T101" s="1" t="s">
        <v>185</v>
      </c>
      <c r="W101" s="1" t="s">
        <v>187</v>
      </c>
      <c r="X101" s="18"/>
      <c r="Y101" s="1" t="s">
        <v>183</v>
      </c>
      <c r="Z101" s="18">
        <v>894</v>
      </c>
      <c r="AA101" s="1" t="s">
        <v>184</v>
      </c>
      <c r="AB101" s="18">
        <v>431.4</v>
      </c>
      <c r="AC101" s="1" t="s">
        <v>185</v>
      </c>
      <c r="AF101" s="1" t="s">
        <v>187</v>
      </c>
      <c r="AG101" s="18"/>
      <c r="AH101" s="1" t="s">
        <v>183</v>
      </c>
      <c r="AI101" s="18">
        <v>245</v>
      </c>
      <c r="AJ101" s="1" t="s">
        <v>184</v>
      </c>
      <c r="AK101" s="18">
        <v>495.80000000000064</v>
      </c>
      <c r="AL101" s="1" t="s">
        <v>185</v>
      </c>
      <c r="AO101" s="1" t="s">
        <v>187</v>
      </c>
      <c r="AP101" s="18"/>
      <c r="AQ101" s="1" t="s">
        <v>183</v>
      </c>
      <c r="AR101" s="1">
        <v>318.80000000000018</v>
      </c>
      <c r="AS101" s="1" t="s">
        <v>184</v>
      </c>
      <c r="AT101" s="18">
        <v>369.30000000000064</v>
      </c>
      <c r="AU101" s="1" t="s">
        <v>185</v>
      </c>
      <c r="AX101" s="1" t="s">
        <v>187</v>
      </c>
      <c r="AZ101" s="1" t="s">
        <v>183</v>
      </c>
      <c r="BA101" s="18">
        <v>533.5</v>
      </c>
      <c r="BB101" s="1" t="s">
        <v>184</v>
      </c>
      <c r="BC101" s="18">
        <v>371.75000000000045</v>
      </c>
      <c r="BD101" s="1" t="s">
        <v>185</v>
      </c>
      <c r="BG101" s="1" t="s">
        <v>187</v>
      </c>
      <c r="BH101" s="18"/>
      <c r="BI101" s="1" t="s">
        <v>183</v>
      </c>
      <c r="BJ101" s="18">
        <v>769.09999999999991</v>
      </c>
      <c r="BK101" s="1" t="s">
        <v>184</v>
      </c>
      <c r="BL101" s="18">
        <v>542.39999999999964</v>
      </c>
      <c r="BM101" s="1" t="s">
        <v>185</v>
      </c>
      <c r="BP101" s="1" t="s">
        <v>187</v>
      </c>
      <c r="BQ101" s="18"/>
      <c r="BR101" s="1" t="s">
        <v>183</v>
      </c>
      <c r="BS101" s="18">
        <v>160.30000000000018</v>
      </c>
      <c r="BT101" s="1" t="s">
        <v>184</v>
      </c>
      <c r="BU101" s="18">
        <v>646.35000000000036</v>
      </c>
      <c r="BV101" s="1" t="s">
        <v>185</v>
      </c>
      <c r="BY101" s="1" t="s">
        <v>187</v>
      </c>
      <c r="BZ101" s="401"/>
      <c r="CA101" s="1" t="s">
        <v>183</v>
      </c>
      <c r="CB101" s="18">
        <v>168</v>
      </c>
      <c r="CC101" s="1" t="s">
        <v>184</v>
      </c>
      <c r="CD101" s="18">
        <v>498.80000000000018</v>
      </c>
      <c r="CE101" s="1" t="s">
        <v>185</v>
      </c>
      <c r="CH101" s="1" t="s">
        <v>187</v>
      </c>
      <c r="CJ101" s="1" t="s">
        <v>183</v>
      </c>
      <c r="CK101" s="18">
        <v>345.49999999999909</v>
      </c>
      <c r="CL101" s="1" t="s">
        <v>184</v>
      </c>
      <c r="CM101" s="18">
        <v>54.600000000001273</v>
      </c>
      <c r="CN101" s="1" t="s">
        <v>185</v>
      </c>
      <c r="CQ101" s="1" t="s">
        <v>187</v>
      </c>
      <c r="CS101" s="1" t="s">
        <v>183</v>
      </c>
      <c r="CT101" s="18">
        <v>435.90000000000009</v>
      </c>
      <c r="CU101" s="1" t="s">
        <v>184</v>
      </c>
      <c r="CV101" s="18">
        <v>567.00000000000091</v>
      </c>
      <c r="CW101" s="1" t="s">
        <v>185</v>
      </c>
      <c r="CZ101" s="1" t="s">
        <v>187</v>
      </c>
      <c r="DA101" s="18"/>
      <c r="DB101" s="1" t="s">
        <v>183</v>
      </c>
      <c r="DC101" s="18">
        <v>243.099999999999</v>
      </c>
      <c r="DD101" s="1" t="s">
        <v>184</v>
      </c>
      <c r="DE101" s="18">
        <v>366.55000000000109</v>
      </c>
      <c r="DF101" s="1" t="s">
        <v>185</v>
      </c>
      <c r="DI101" s="1" t="s">
        <v>187</v>
      </c>
      <c r="DK101" s="1" t="s">
        <v>183</v>
      </c>
      <c r="DL101" s="18">
        <v>200.99999999999818</v>
      </c>
      <c r="DM101" s="1" t="s">
        <v>184</v>
      </c>
      <c r="DN101" s="18">
        <v>445.90000000000055</v>
      </c>
      <c r="DO101" s="1" t="s">
        <v>185</v>
      </c>
      <c r="DR101" s="1" t="s">
        <v>187</v>
      </c>
      <c r="DS101" s="18"/>
      <c r="DT101" s="1" t="s">
        <v>183</v>
      </c>
      <c r="DU101" s="18">
        <v>305.89999999999873</v>
      </c>
      <c r="DV101" s="1" t="s">
        <v>184</v>
      </c>
      <c r="DW101" s="18">
        <v>568.10000000000127</v>
      </c>
      <c r="DX101" s="1" t="s">
        <v>185</v>
      </c>
      <c r="EA101" s="1" t="s">
        <v>187</v>
      </c>
      <c r="EC101" s="1" t="s">
        <v>183</v>
      </c>
      <c r="ED101" s="18">
        <v>1036.7999999999993</v>
      </c>
      <c r="EE101" s="1" t="s">
        <v>184</v>
      </c>
      <c r="EF101" s="18"/>
      <c r="EG101" s="1" t="s">
        <v>185</v>
      </c>
      <c r="EJ101" s="1" t="s">
        <v>187</v>
      </c>
      <c r="EL101" s="1" t="s">
        <v>183</v>
      </c>
      <c r="EM101" s="18">
        <v>164.00000000000364</v>
      </c>
      <c r="EN101" s="1" t="s">
        <v>184</v>
      </c>
      <c r="EO101" s="18"/>
      <c r="EP101" s="1" t="s">
        <v>185</v>
      </c>
      <c r="ES101" s="1" t="s">
        <v>187</v>
      </c>
      <c r="EU101" s="1" t="s">
        <v>183</v>
      </c>
      <c r="EV101" s="18">
        <v>348.99999999999818</v>
      </c>
      <c r="EW101" s="1" t="s">
        <v>184</v>
      </c>
      <c r="EX101" s="18"/>
      <c r="EY101" s="1" t="s">
        <v>185</v>
      </c>
      <c r="FB101" s="1" t="s">
        <v>187</v>
      </c>
      <c r="FC101" s="401"/>
      <c r="FD101" s="1" t="s">
        <v>183</v>
      </c>
      <c r="FE101" s="18">
        <v>375.49999999999818</v>
      </c>
      <c r="FF101" s="1" t="s">
        <v>184</v>
      </c>
      <c r="FG101" s="18"/>
      <c r="FH101" s="1" t="s">
        <v>185</v>
      </c>
      <c r="FK101" s="1" t="s">
        <v>187</v>
      </c>
      <c r="FL101" s="18"/>
      <c r="FM101" s="1" t="s">
        <v>183</v>
      </c>
      <c r="FN101" s="18">
        <v>482.99999999999818</v>
      </c>
      <c r="FO101" s="1" t="s">
        <v>184</v>
      </c>
      <c r="FP101" s="18"/>
      <c r="FQ101" s="1" t="s">
        <v>185</v>
      </c>
      <c r="FT101" s="1" t="s">
        <v>187</v>
      </c>
      <c r="FV101" s="1" t="s">
        <v>183</v>
      </c>
      <c r="FW101" s="18">
        <v>255.89999999999873</v>
      </c>
      <c r="FX101" s="1" t="s">
        <v>184</v>
      </c>
      <c r="FY101" s="18"/>
      <c r="FZ101" s="1" t="s">
        <v>185</v>
      </c>
      <c r="GC101" s="1" t="s">
        <v>187</v>
      </c>
      <c r="GE101" s="1" t="s">
        <v>183</v>
      </c>
      <c r="GF101" s="18">
        <v>156.50000000000364</v>
      </c>
      <c r="GG101" s="1" t="s">
        <v>184</v>
      </c>
      <c r="GH101" s="18"/>
      <c r="GI101" s="1" t="s">
        <v>185</v>
      </c>
      <c r="GL101" s="1" t="s">
        <v>187</v>
      </c>
      <c r="GM101" s="18"/>
      <c r="GN101" s="1" t="s">
        <v>183</v>
      </c>
      <c r="GO101" s="18">
        <v>1775.6000000000013</v>
      </c>
      <c r="GP101" s="1" t="s">
        <v>184</v>
      </c>
      <c r="GQ101" s="18"/>
      <c r="GR101" s="1" t="s">
        <v>185</v>
      </c>
      <c r="GU101" s="1" t="s">
        <v>187</v>
      </c>
      <c r="GW101" s="1" t="s">
        <v>183</v>
      </c>
      <c r="GY101" s="1" t="s">
        <v>184</v>
      </c>
      <c r="HA101" s="1" t="s">
        <v>185</v>
      </c>
      <c r="HD101" s="1" t="s">
        <v>187</v>
      </c>
      <c r="HE101" s="18"/>
      <c r="HF101" s="1" t="s">
        <v>183</v>
      </c>
      <c r="HG101" s="18">
        <v>166.40000000000327</v>
      </c>
      <c r="HH101" s="1" t="s">
        <v>184</v>
      </c>
      <c r="HI101" s="18"/>
      <c r="HJ101" s="1" t="s">
        <v>185</v>
      </c>
      <c r="HM101" s="1" t="s">
        <v>187</v>
      </c>
      <c r="HO101" s="1" t="s">
        <v>183</v>
      </c>
      <c r="HP101" s="18">
        <v>386.20000000000437</v>
      </c>
      <c r="HQ101" s="1" t="s">
        <v>184</v>
      </c>
      <c r="HR101" s="18"/>
      <c r="HS101" s="1" t="s">
        <v>185</v>
      </c>
      <c r="HV101" s="1" t="s">
        <v>187</v>
      </c>
      <c r="HW101" s="18"/>
      <c r="HX101" s="1" t="s">
        <v>183</v>
      </c>
      <c r="HY101" s="18">
        <v>3296.0000000000746</v>
      </c>
      <c r="HZ101" s="1" t="s">
        <v>184</v>
      </c>
      <c r="IA101" s="18"/>
      <c r="IB101" s="1" t="s">
        <v>185</v>
      </c>
      <c r="IE101" s="1" t="s">
        <v>187</v>
      </c>
      <c r="IG101" s="1" t="s">
        <v>183</v>
      </c>
      <c r="II101" s="1" t="s">
        <v>184</v>
      </c>
      <c r="IK101" s="1" t="s">
        <v>185</v>
      </c>
      <c r="IN101" s="1" t="s">
        <v>187</v>
      </c>
      <c r="IP101" s="1" t="s">
        <v>183</v>
      </c>
      <c r="IQ101" s="18">
        <v>259.89999999999964</v>
      </c>
      <c r="IR101" s="1" t="s">
        <v>184</v>
      </c>
      <c r="IS101" s="18"/>
      <c r="IT101" s="1" t="s">
        <v>185</v>
      </c>
      <c r="IW101" s="1" t="s">
        <v>187</v>
      </c>
      <c r="IX101" s="18"/>
      <c r="IY101" s="1" t="s">
        <v>183</v>
      </c>
      <c r="IZ101" s="18">
        <v>544.60000000000036</v>
      </c>
      <c r="JA101" s="1" t="s">
        <v>184</v>
      </c>
      <c r="JB101" s="18"/>
      <c r="JC101" s="1" t="s">
        <v>185</v>
      </c>
      <c r="JF101" s="1" t="s">
        <v>187</v>
      </c>
      <c r="JG101" s="401"/>
      <c r="JH101" s="1" t="s">
        <v>183</v>
      </c>
      <c r="JI101" s="18">
        <v>244.70000000000437</v>
      </c>
      <c r="JJ101" s="1" t="s">
        <v>184</v>
      </c>
      <c r="JK101" s="18"/>
      <c r="JL101" s="1" t="s">
        <v>185</v>
      </c>
      <c r="JO101" s="1" t="s">
        <v>187</v>
      </c>
      <c r="JQ101" s="1" t="s">
        <v>183</v>
      </c>
      <c r="JS101" s="1" t="s">
        <v>184</v>
      </c>
      <c r="JU101" s="1" t="s">
        <v>185</v>
      </c>
      <c r="JX101" s="1" t="s">
        <v>187</v>
      </c>
      <c r="JZ101" s="1" t="s">
        <v>183</v>
      </c>
      <c r="KA101" s="18"/>
      <c r="KB101" s="1" t="s">
        <v>184</v>
      </c>
      <c r="KC101" s="18">
        <v>2421.4999999999563</v>
      </c>
      <c r="KD101" s="1" t="s">
        <v>185</v>
      </c>
      <c r="KG101" s="1" t="s">
        <v>187</v>
      </c>
      <c r="KH101" s="401"/>
      <c r="KI101" s="1" t="s">
        <v>183</v>
      </c>
      <c r="KJ101" s="18">
        <v>292.50000000000364</v>
      </c>
      <c r="KK101" s="1" t="s">
        <v>184</v>
      </c>
      <c r="KL101" s="18"/>
      <c r="KM101" s="1" t="s">
        <v>185</v>
      </c>
      <c r="KP101" s="1" t="s">
        <v>187</v>
      </c>
      <c r="KR101" s="1" t="s">
        <v>183</v>
      </c>
      <c r="KT101" s="1" t="s">
        <v>184</v>
      </c>
      <c r="KV101" s="1" t="s">
        <v>185</v>
      </c>
      <c r="KY101" s="1" t="s">
        <v>187</v>
      </c>
      <c r="LA101" s="1" t="s">
        <v>183</v>
      </c>
      <c r="LC101" s="1" t="s">
        <v>184</v>
      </c>
      <c r="LE101" s="1" t="s">
        <v>185</v>
      </c>
      <c r="LH101" s="1" t="s">
        <v>187</v>
      </c>
      <c r="LJ101" s="1" t="s">
        <v>183</v>
      </c>
      <c r="LL101" s="1" t="s">
        <v>184</v>
      </c>
      <c r="LM101" s="18"/>
      <c r="LN101" s="1" t="s">
        <v>185</v>
      </c>
      <c r="LQ101" s="1" t="s">
        <v>187</v>
      </c>
      <c r="LR101" s="18"/>
      <c r="LS101" s="1" t="s">
        <v>183</v>
      </c>
      <c r="LT101" s="18">
        <v>551.15000000000146</v>
      </c>
      <c r="LU101" s="1" t="s">
        <v>184</v>
      </c>
      <c r="LV101" s="18"/>
      <c r="LW101" s="1" t="s">
        <v>185</v>
      </c>
      <c r="LZ101" s="1" t="s">
        <v>187</v>
      </c>
      <c r="MB101" s="1" t="s">
        <v>183</v>
      </c>
      <c r="MD101" s="1" t="s">
        <v>184</v>
      </c>
      <c r="MF101" s="1" t="s">
        <v>185</v>
      </c>
      <c r="MI101" s="1" t="s">
        <v>187</v>
      </c>
      <c r="MK101" s="1" t="s">
        <v>183</v>
      </c>
      <c r="ML101" s="18"/>
      <c r="MM101" s="1" t="s">
        <v>184</v>
      </c>
      <c r="MN101" s="18">
        <v>1292</v>
      </c>
      <c r="MO101" s="1" t="s">
        <v>185</v>
      </c>
      <c r="MR101" s="1" t="s">
        <v>187</v>
      </c>
      <c r="MS101" s="18"/>
      <c r="MT101" s="1" t="s">
        <v>183</v>
      </c>
      <c r="MU101">
        <v>501.75000000000364</v>
      </c>
      <c r="MV101" s="1" t="s">
        <v>184</v>
      </c>
      <c r="MX101" s="1" t="s">
        <v>185</v>
      </c>
      <c r="NA101" s="1" t="s">
        <v>187</v>
      </c>
      <c r="NC101" s="1" t="s">
        <v>183</v>
      </c>
      <c r="ND101" s="402">
        <v>1423.1999999999989</v>
      </c>
      <c r="NE101" s="1" t="s">
        <v>184</v>
      </c>
      <c r="NF101" s="402"/>
      <c r="NG101" s="1" t="s">
        <v>185</v>
      </c>
      <c r="NH101" s="43"/>
    </row>
    <row r="102" spans="1:372" ht="18">
      <c r="A102" s="93" t="s">
        <v>3672</v>
      </c>
      <c r="B102" s="49">
        <f>SUM(D102:AAP102)</f>
        <v>21733.550000000025</v>
      </c>
      <c r="C102" s="45"/>
      <c r="D102"/>
      <c r="E102" s="9">
        <f>D101*0.25</f>
        <v>0</v>
      </c>
      <c r="F102" s="18"/>
      <c r="G102" s="9">
        <f>F101*0.5</f>
        <v>0</v>
      </c>
      <c r="I102" s="9">
        <f>H101*0.75</f>
        <v>0</v>
      </c>
      <c r="K102" s="9">
        <f>J101*1</f>
        <v>0</v>
      </c>
      <c r="N102" s="9">
        <f>M101*0.25</f>
        <v>0</v>
      </c>
      <c r="P102" s="9">
        <f>O101*0.5</f>
        <v>0</v>
      </c>
      <c r="R102" s="9">
        <f>Q101*0.75</f>
        <v>0</v>
      </c>
      <c r="T102" s="9">
        <f>S101*1</f>
        <v>0</v>
      </c>
      <c r="W102" s="9">
        <f>V101*0.25</f>
        <v>0</v>
      </c>
      <c r="Y102" s="9">
        <f>X101*0.5</f>
        <v>0</v>
      </c>
      <c r="Z102" s="18"/>
      <c r="AA102" s="9">
        <f>Z101*0.75</f>
        <v>670.5</v>
      </c>
      <c r="AC102" s="9">
        <f>AB101*1</f>
        <v>431.4</v>
      </c>
      <c r="AF102" s="9">
        <f>AE101*0.25</f>
        <v>0</v>
      </c>
      <c r="AH102" s="9">
        <f>AG101*0.5</f>
        <v>0</v>
      </c>
      <c r="AJ102" s="9">
        <f>AI101*0.75</f>
        <v>183.75</v>
      </c>
      <c r="AL102" s="9">
        <f>AK101*1</f>
        <v>495.80000000000064</v>
      </c>
      <c r="AO102" s="9">
        <f>AN101*0.25</f>
        <v>0</v>
      </c>
      <c r="AQ102" s="9">
        <f>AP101*0.5</f>
        <v>0</v>
      </c>
      <c r="AS102" s="9">
        <f>AR101*0.75</f>
        <v>239.10000000000014</v>
      </c>
      <c r="AU102" s="9">
        <f>AT101*1</f>
        <v>369.30000000000064</v>
      </c>
      <c r="AX102" s="9">
        <f>AW101*0.25</f>
        <v>0</v>
      </c>
      <c r="AZ102" s="9">
        <f>AY101*0.5</f>
        <v>0</v>
      </c>
      <c r="BB102" s="9">
        <f>BA101*0.75</f>
        <v>400.125</v>
      </c>
      <c r="BD102" s="9">
        <f>BC101*1</f>
        <v>371.75000000000045</v>
      </c>
      <c r="BG102" s="9">
        <f>BF101*0.25</f>
        <v>0</v>
      </c>
      <c r="BI102" s="9">
        <f>BH101*0.5</f>
        <v>0</v>
      </c>
      <c r="BK102" s="9">
        <f>BJ101*0.75</f>
        <v>576.82499999999993</v>
      </c>
      <c r="BM102" s="9">
        <f>BL101*1</f>
        <v>542.39999999999964</v>
      </c>
      <c r="BP102" s="9">
        <f>BO101*0.25</f>
        <v>0</v>
      </c>
      <c r="BR102" s="9">
        <f>BQ101*0.5</f>
        <v>0</v>
      </c>
      <c r="BT102" s="9">
        <f>BS101*0.75</f>
        <v>120.22500000000014</v>
      </c>
      <c r="BV102" s="9">
        <f>BU101*1</f>
        <v>646.35000000000036</v>
      </c>
      <c r="BY102" s="9">
        <f>BX101*0.25</f>
        <v>0</v>
      </c>
      <c r="CA102" s="9">
        <f>BZ101*0.5</f>
        <v>0</v>
      </c>
      <c r="CC102" s="9">
        <f>CB101*0.75</f>
        <v>126</v>
      </c>
      <c r="CE102" s="9">
        <f t="shared" ref="CE102" si="186">CD101*1</f>
        <v>498.80000000000018</v>
      </c>
      <c r="CH102" s="9">
        <f>CG101*0.25</f>
        <v>0</v>
      </c>
      <c r="CJ102" s="9">
        <f>CI101*0.5</f>
        <v>0</v>
      </c>
      <c r="CL102" s="9">
        <f>CK101*0.75</f>
        <v>259.12499999999932</v>
      </c>
      <c r="CN102" s="9">
        <f t="shared" ref="CN102" si="187">CM101*1</f>
        <v>54.600000000001273</v>
      </c>
      <c r="CQ102" s="9">
        <f>CP101*0.25</f>
        <v>0</v>
      </c>
      <c r="CS102" s="9">
        <f>CR101*0.5</f>
        <v>0</v>
      </c>
      <c r="CU102" s="9">
        <f>CT101*0.75</f>
        <v>326.92500000000007</v>
      </c>
      <c r="CW102" s="9">
        <f t="shared" ref="CW102" si="188">CV101*1</f>
        <v>567.00000000000091</v>
      </c>
      <c r="CZ102" s="9">
        <f>CY101*0.25</f>
        <v>0</v>
      </c>
      <c r="DB102" s="9">
        <f>DA101*0.5</f>
        <v>0</v>
      </c>
      <c r="DD102" s="9">
        <f>DC101*0.75</f>
        <v>182.32499999999925</v>
      </c>
      <c r="DF102" s="9">
        <f t="shared" ref="DF102" si="189">DE101*1</f>
        <v>366.55000000000109</v>
      </c>
      <c r="DI102" s="9">
        <f>DH101*0.25</f>
        <v>0</v>
      </c>
      <c r="DK102" s="9">
        <f>DJ101*0.5</f>
        <v>0</v>
      </c>
      <c r="DM102" s="9">
        <f>DL101*0.75</f>
        <v>150.74999999999864</v>
      </c>
      <c r="DO102" s="9">
        <f t="shared" ref="DO102" si="190">DN101*1</f>
        <v>445.90000000000055</v>
      </c>
      <c r="DR102" s="9">
        <f>DQ101*0.25</f>
        <v>0</v>
      </c>
      <c r="DT102" s="9">
        <f>DS101*0.5</f>
        <v>0</v>
      </c>
      <c r="DV102" s="9">
        <f>DU101*0.75</f>
        <v>229.42499999999905</v>
      </c>
      <c r="DX102" s="9">
        <f t="shared" ref="DX102" si="191">DW101*1</f>
        <v>568.10000000000127</v>
      </c>
      <c r="EA102" s="9">
        <f>DZ101*0.25</f>
        <v>0</v>
      </c>
      <c r="EC102" s="9">
        <f>EB101*0.5</f>
        <v>0</v>
      </c>
      <c r="EE102" s="9">
        <f>ED101*0.75</f>
        <v>777.59999999999945</v>
      </c>
      <c r="EG102" s="9">
        <f>EF101*1</f>
        <v>0</v>
      </c>
      <c r="EJ102" s="9">
        <f>EI101*0.25</f>
        <v>0</v>
      </c>
      <c r="EL102" s="9">
        <f>EK101*0.5</f>
        <v>0</v>
      </c>
      <c r="EN102" s="9">
        <f>EM101*0.75</f>
        <v>123.00000000000273</v>
      </c>
      <c r="EP102" s="9">
        <f>EO101*1</f>
        <v>0</v>
      </c>
      <c r="ES102" s="9">
        <f>ER101*0.25</f>
        <v>0</v>
      </c>
      <c r="EU102" s="9">
        <f>ET101*0.5</f>
        <v>0</v>
      </c>
      <c r="EW102" s="9">
        <f>EV101*0.75</f>
        <v>261.74999999999864</v>
      </c>
      <c r="EY102" s="9">
        <f>EX101*1</f>
        <v>0</v>
      </c>
      <c r="FB102" s="9">
        <f>FA101*0.25</f>
        <v>0</v>
      </c>
      <c r="FD102" s="9">
        <f>FC101*0.5</f>
        <v>0</v>
      </c>
      <c r="FF102" s="9">
        <f>FE101*0.75</f>
        <v>281.62499999999864</v>
      </c>
      <c r="FH102" s="9">
        <f>FG101*1</f>
        <v>0</v>
      </c>
      <c r="FK102" s="9">
        <f>FJ101*0.25</f>
        <v>0</v>
      </c>
      <c r="FM102" s="9">
        <f>FL101*0.5</f>
        <v>0</v>
      </c>
      <c r="FO102" s="9">
        <f>FN101*0.75</f>
        <v>362.24999999999864</v>
      </c>
      <c r="FQ102" s="9">
        <f>FP101*1</f>
        <v>0</v>
      </c>
      <c r="FT102" s="9">
        <f>FS101*0.25</f>
        <v>0</v>
      </c>
      <c r="FV102" s="9">
        <f>FU101*0.5</f>
        <v>0</v>
      </c>
      <c r="FX102" s="9">
        <f>FW101*0.75</f>
        <v>191.92499999999905</v>
      </c>
      <c r="FZ102" s="9">
        <f>FY101*1</f>
        <v>0</v>
      </c>
      <c r="GC102" s="9">
        <f>GB101*0.25</f>
        <v>0</v>
      </c>
      <c r="GE102" s="9">
        <f>GD101*0.5</f>
        <v>0</v>
      </c>
      <c r="GG102" s="9">
        <f>GF101*0.75</f>
        <v>117.37500000000273</v>
      </c>
      <c r="GI102" s="9">
        <f>GH101*1</f>
        <v>0</v>
      </c>
      <c r="GL102" s="9">
        <f>GK101*0.25</f>
        <v>0</v>
      </c>
      <c r="GN102" s="9">
        <f>GM101*0.5</f>
        <v>0</v>
      </c>
      <c r="GP102" s="9">
        <f>GO101*0.75</f>
        <v>1331.700000000001</v>
      </c>
      <c r="GR102" s="9">
        <f>GQ101*1</f>
        <v>0</v>
      </c>
      <c r="GU102" s="9">
        <f>GT101*0.25</f>
        <v>0</v>
      </c>
      <c r="GW102" s="9">
        <f>GV101*0.5</f>
        <v>0</v>
      </c>
      <c r="GY102" s="9">
        <f>GX101*0.75</f>
        <v>0</v>
      </c>
      <c r="HA102" s="9">
        <f>GZ101*1</f>
        <v>0</v>
      </c>
      <c r="HD102" s="9">
        <f>HC101*0.25</f>
        <v>0</v>
      </c>
      <c r="HF102" s="9">
        <f>HE101*0.5</f>
        <v>0</v>
      </c>
      <c r="HH102" s="9">
        <f>HG101*0.75</f>
        <v>124.80000000000246</v>
      </c>
      <c r="HJ102" s="9">
        <f>HI101*1</f>
        <v>0</v>
      </c>
      <c r="HM102" s="9">
        <f>HL101*0.25</f>
        <v>0</v>
      </c>
      <c r="HO102" s="9">
        <f>HN101*0.5</f>
        <v>0</v>
      </c>
      <c r="HQ102" s="9">
        <f>HP101*0.75</f>
        <v>289.65000000000327</v>
      </c>
      <c r="HS102" s="9">
        <f>HR101*1</f>
        <v>0</v>
      </c>
      <c r="HV102" s="9">
        <f>HU101*0.25</f>
        <v>0</v>
      </c>
      <c r="HX102" s="9">
        <f>HW101*0.5</f>
        <v>0</v>
      </c>
      <c r="HZ102" s="9">
        <f>HY101*0.75</f>
        <v>2472.0000000000559</v>
      </c>
      <c r="IB102" s="9">
        <f>IA101*1</f>
        <v>0</v>
      </c>
      <c r="IE102" s="9">
        <f>ID101*0.25</f>
        <v>0</v>
      </c>
      <c r="IG102" s="9">
        <f>IF101*0.5</f>
        <v>0</v>
      </c>
      <c r="II102" s="9">
        <f>IH101*0.75</f>
        <v>0</v>
      </c>
      <c r="IK102" s="9">
        <f>IJ101*1</f>
        <v>0</v>
      </c>
      <c r="IN102" s="9">
        <f>IM101*0.25</f>
        <v>0</v>
      </c>
      <c r="IP102" s="9">
        <f>IO101*0.5</f>
        <v>0</v>
      </c>
      <c r="IR102" s="9">
        <f>IQ101*0.75</f>
        <v>194.92499999999973</v>
      </c>
      <c r="IT102" s="9">
        <f>IS101*1</f>
        <v>0</v>
      </c>
      <c r="IW102" s="9">
        <f>IV101*0.25</f>
        <v>0</v>
      </c>
      <c r="IY102" s="9">
        <f>IX101*0.5</f>
        <v>0</v>
      </c>
      <c r="JA102" s="9">
        <f>IZ101*0.75</f>
        <v>408.45000000000027</v>
      </c>
      <c r="JC102" s="9">
        <f>JB101*1</f>
        <v>0</v>
      </c>
      <c r="JF102" s="9">
        <f>JE101*0.25</f>
        <v>0</v>
      </c>
      <c r="JH102" s="9">
        <f>JG101*0.5</f>
        <v>0</v>
      </c>
      <c r="JJ102" s="9">
        <f>JI101*0.75</f>
        <v>183.52500000000327</v>
      </c>
      <c r="JL102" s="9">
        <f>JK101*1</f>
        <v>0</v>
      </c>
      <c r="JO102" s="9">
        <f>JN101*0.25</f>
        <v>0</v>
      </c>
      <c r="JQ102" s="9">
        <f>JP101*0.5</f>
        <v>0</v>
      </c>
      <c r="JS102" s="9">
        <f>JR101*0.75</f>
        <v>0</v>
      </c>
      <c r="JU102" s="9">
        <f>JT101*1</f>
        <v>0</v>
      </c>
      <c r="JX102" s="9">
        <f>JW101*0.25</f>
        <v>0</v>
      </c>
      <c r="JZ102" s="9">
        <f>JY101*0.5</f>
        <v>0</v>
      </c>
      <c r="KB102" s="9">
        <f>KA101*0.75</f>
        <v>0</v>
      </c>
      <c r="KD102" s="9">
        <f>KC101*1</f>
        <v>2421.4999999999563</v>
      </c>
      <c r="KG102" s="9">
        <f>KF101*0.25</f>
        <v>0</v>
      </c>
      <c r="KI102" s="9">
        <f>KH101*0.5</f>
        <v>0</v>
      </c>
      <c r="KK102" s="9">
        <f>KJ101*0.75</f>
        <v>219.37500000000273</v>
      </c>
      <c r="KM102" s="9">
        <f>KL101*1</f>
        <v>0</v>
      </c>
      <c r="KP102" s="9">
        <f>KO101*0.25</f>
        <v>0</v>
      </c>
      <c r="KR102" s="9">
        <f>KQ101*0.5</f>
        <v>0</v>
      </c>
      <c r="KT102" s="9">
        <f>KS101*0.75</f>
        <v>0</v>
      </c>
      <c r="KV102" s="9">
        <f>KU101*1</f>
        <v>0</v>
      </c>
      <c r="KY102" s="9">
        <f>KX101*0.25</f>
        <v>0</v>
      </c>
      <c r="LA102" s="9">
        <f>KZ101*0.5</f>
        <v>0</v>
      </c>
      <c r="LC102" s="9">
        <f>LB101*0.75</f>
        <v>0</v>
      </c>
      <c r="LE102" s="9">
        <f>LD101*1</f>
        <v>0</v>
      </c>
      <c r="LH102" s="9">
        <f>LG101*0.25</f>
        <v>0</v>
      </c>
      <c r="LJ102" s="9">
        <f>LI101*0.5</f>
        <v>0</v>
      </c>
      <c r="LL102" s="9">
        <f>LK101*0.75</f>
        <v>0</v>
      </c>
      <c r="LN102" s="9">
        <f>LM101*1</f>
        <v>0</v>
      </c>
      <c r="LQ102" s="9">
        <f>LP101*0.25</f>
        <v>0</v>
      </c>
      <c r="LS102" s="9">
        <f>LR101*0.5</f>
        <v>0</v>
      </c>
      <c r="LU102" s="9">
        <f>LT101*0.75</f>
        <v>413.36250000000109</v>
      </c>
      <c r="LW102" s="9">
        <f>LV101*1</f>
        <v>0</v>
      </c>
      <c r="LZ102" s="9">
        <f>LY101*0.25</f>
        <v>0</v>
      </c>
      <c r="MB102" s="9">
        <f>MA101*0.5</f>
        <v>0</v>
      </c>
      <c r="MD102" s="9">
        <f>MC101*0.75</f>
        <v>0</v>
      </c>
      <c r="MF102" s="9">
        <f>ME101*1</f>
        <v>0</v>
      </c>
      <c r="MI102" s="9">
        <f>MH101*0.25</f>
        <v>0</v>
      </c>
      <c r="MK102" s="9">
        <f>MJ101*0.5</f>
        <v>0</v>
      </c>
      <c r="MM102" s="9">
        <f>ML101*0.75</f>
        <v>0</v>
      </c>
      <c r="MO102" s="9">
        <f>MN101*1</f>
        <v>1292</v>
      </c>
      <c r="MR102" s="9">
        <f>MQ101*0.25</f>
        <v>0</v>
      </c>
      <c r="MT102" s="9">
        <f>MS101*0.5</f>
        <v>0</v>
      </c>
      <c r="MV102" s="9">
        <f>MU101*0.75</f>
        <v>376.31250000000273</v>
      </c>
      <c r="MX102" s="9">
        <f>MW101*1</f>
        <v>0</v>
      </c>
      <c r="NA102" s="9">
        <f>MZ101*0.25</f>
        <v>0</v>
      </c>
      <c r="NC102" s="9">
        <f>NB101*0.5</f>
        <v>0</v>
      </c>
      <c r="NE102" s="9">
        <f>ND101*0.75</f>
        <v>1067.3999999999992</v>
      </c>
      <c r="NG102" s="9">
        <f>NF101*1</f>
        <v>0</v>
      </c>
      <c r="NH102" s="43"/>
    </row>
    <row r="103" spans="1:372" s="40" customFormat="1" ht="18">
      <c r="A103" s="39"/>
      <c r="B103" s="48"/>
      <c r="C103" s="45"/>
      <c r="D103" s="21"/>
      <c r="E103" s="38"/>
      <c r="F103" s="63"/>
      <c r="G103" s="38"/>
      <c r="H103" s="21"/>
      <c r="I103" s="21"/>
      <c r="J103" s="21"/>
      <c r="K103" s="38"/>
      <c r="L103" s="44"/>
      <c r="M103" s="21"/>
      <c r="N103" s="38"/>
      <c r="O103" s="21"/>
      <c r="P103" s="38"/>
      <c r="Q103" s="21"/>
      <c r="R103" s="21"/>
      <c r="S103" s="21"/>
      <c r="T103" s="38"/>
      <c r="U103" s="44"/>
      <c r="V103" s="21"/>
      <c r="W103" s="38"/>
      <c r="X103" s="21"/>
      <c r="Y103" s="38"/>
      <c r="Z103" s="63"/>
      <c r="AA103" s="21"/>
      <c r="AC103" s="38"/>
      <c r="AD103" s="44"/>
      <c r="AE103" s="21"/>
      <c r="AF103" s="38"/>
      <c r="AG103" s="21"/>
      <c r="AH103" s="38"/>
      <c r="AI103" s="21"/>
      <c r="AJ103" s="21"/>
      <c r="AK103" s="21"/>
      <c r="AL103" s="38"/>
      <c r="AM103" s="44"/>
      <c r="AN103" s="21"/>
      <c r="AO103" s="38"/>
      <c r="AP103" s="21"/>
      <c r="AQ103" s="38"/>
      <c r="AR103" s="21"/>
      <c r="AS103" s="21"/>
      <c r="AT103" s="21"/>
      <c r="AU103" s="38"/>
      <c r="AV103" s="44"/>
      <c r="AW103" s="63"/>
      <c r="AX103" s="38"/>
      <c r="AY103" s="63"/>
      <c r="AZ103" s="38"/>
      <c r="BA103" s="63"/>
      <c r="BB103" s="21"/>
      <c r="BC103" s="63"/>
      <c r="BD103" s="38"/>
      <c r="BE103" s="44"/>
      <c r="BF103" s="21"/>
      <c r="BG103" s="38"/>
      <c r="BH103" s="21"/>
      <c r="BI103" s="38"/>
      <c r="BJ103" s="21"/>
      <c r="BK103" s="21"/>
      <c r="BL103" s="21"/>
      <c r="BM103" s="38"/>
      <c r="BN103" s="44"/>
      <c r="BO103" s="21"/>
      <c r="BP103" s="38"/>
      <c r="BQ103" s="21"/>
      <c r="BR103" s="38"/>
      <c r="BS103" s="21"/>
      <c r="BT103" s="21"/>
      <c r="BU103" s="21"/>
      <c r="BV103" s="38"/>
      <c r="BW103" s="44"/>
      <c r="BX103"/>
      <c r="BY103" s="38"/>
      <c r="BZ103"/>
      <c r="CA103" s="38"/>
      <c r="CB103"/>
      <c r="CC103" s="21"/>
      <c r="CD103"/>
      <c r="CE103" s="38"/>
      <c r="CF103" s="44"/>
      <c r="CG103" s="63"/>
      <c r="CH103" s="38"/>
      <c r="CI103" s="63"/>
      <c r="CJ103" s="38"/>
      <c r="CK103" s="63"/>
      <c r="CL103" s="21"/>
      <c r="CN103" s="38"/>
      <c r="CO103" s="44"/>
      <c r="CP103" s="63"/>
      <c r="CQ103" s="38"/>
      <c r="CR103" s="63"/>
      <c r="CS103" s="38"/>
      <c r="CT103" s="63"/>
      <c r="CU103" s="21"/>
      <c r="CV103" s="63"/>
      <c r="CW103" s="38"/>
      <c r="CX103" s="44"/>
      <c r="CY103" s="63"/>
      <c r="CZ103" s="38"/>
      <c r="DA103" s="63"/>
      <c r="DB103" s="38"/>
      <c r="DC103" s="63"/>
      <c r="DD103" s="21"/>
      <c r="DE103" s="63"/>
      <c r="DF103" s="38"/>
      <c r="DG103" s="44"/>
      <c r="DH103" s="63"/>
      <c r="DI103" s="38"/>
      <c r="DJ103" s="63"/>
      <c r="DK103" s="38"/>
      <c r="DL103" s="63"/>
      <c r="DM103" s="21"/>
      <c r="DN103" s="63"/>
      <c r="DO103" s="38"/>
      <c r="DP103" s="44"/>
      <c r="DQ103" s="63"/>
      <c r="DR103" s="38"/>
      <c r="DS103" s="63"/>
      <c r="DT103" s="38"/>
      <c r="DU103" s="63"/>
      <c r="DV103" s="21"/>
      <c r="DW103" s="63"/>
      <c r="DX103" s="38"/>
      <c r="DY103" s="44"/>
      <c r="DZ103" s="63"/>
      <c r="EA103" s="38"/>
      <c r="EB103" s="63"/>
      <c r="EC103" s="38"/>
      <c r="ED103" s="63"/>
      <c r="EE103" s="21"/>
      <c r="EF103" s="63"/>
      <c r="EG103" s="38"/>
      <c r="EH103" s="44"/>
      <c r="EI103" s="63"/>
      <c r="EJ103" s="38"/>
      <c r="EK103" s="63"/>
      <c r="EL103" s="38"/>
      <c r="EM103" s="63"/>
      <c r="EN103" s="21"/>
      <c r="EO103" s="63"/>
      <c r="EP103" s="38"/>
      <c r="EQ103" s="44"/>
      <c r="ER103" s="63"/>
      <c r="ES103" s="38"/>
      <c r="ET103" s="63"/>
      <c r="EU103" s="38"/>
      <c r="EV103" s="63"/>
      <c r="EW103" s="21"/>
      <c r="EX103" s="63"/>
      <c r="EY103" s="38"/>
      <c r="EZ103" s="44"/>
      <c r="FA103" s="63"/>
      <c r="FB103" s="38"/>
      <c r="FC103" s="63"/>
      <c r="FD103" s="38"/>
      <c r="FE103" s="63"/>
      <c r="FF103" s="21"/>
      <c r="FG103" s="63"/>
      <c r="FH103" s="38"/>
      <c r="FI103" s="44"/>
      <c r="FJ103" s="63"/>
      <c r="FK103" s="38"/>
      <c r="FL103" s="63"/>
      <c r="FM103" s="38"/>
      <c r="FN103" s="63"/>
      <c r="FO103" s="21"/>
      <c r="FP103" s="63"/>
      <c r="FQ103" s="38"/>
      <c r="FR103" s="44"/>
      <c r="FS103" s="63"/>
      <c r="FT103" s="38"/>
      <c r="FU103" s="63"/>
      <c r="FV103" s="38"/>
      <c r="FW103" s="63"/>
      <c r="FX103" s="21"/>
      <c r="FY103" s="63"/>
      <c r="FZ103" s="38"/>
      <c r="GA103" s="44"/>
      <c r="GB103" s="21"/>
      <c r="GC103" s="38"/>
      <c r="GD103" s="21"/>
      <c r="GE103" s="38"/>
      <c r="GF103" s="21"/>
      <c r="GG103" s="21"/>
      <c r="GH103" s="21"/>
      <c r="GI103" s="38"/>
      <c r="GJ103" s="44"/>
      <c r="GK103" s="63"/>
      <c r="GL103" s="38"/>
      <c r="GM103" s="63"/>
      <c r="GN103" s="38"/>
      <c r="GO103" s="63"/>
      <c r="GP103" s="21"/>
      <c r="GQ103" s="63"/>
      <c r="GR103" s="38"/>
      <c r="GS103" s="44"/>
      <c r="GT103" s="21"/>
      <c r="GU103" s="38"/>
      <c r="GV103" s="21"/>
      <c r="GW103" s="38"/>
      <c r="GX103" s="21"/>
      <c r="GY103" s="21"/>
      <c r="GZ103" s="21"/>
      <c r="HA103" s="38"/>
      <c r="HB103" s="44"/>
      <c r="HC103" s="21"/>
      <c r="HD103" s="38"/>
      <c r="HE103" s="21"/>
      <c r="HF103" s="38"/>
      <c r="HG103" s="21"/>
      <c r="HH103" s="21"/>
      <c r="HI103" s="21"/>
      <c r="HJ103" s="38"/>
      <c r="HK103" s="44"/>
      <c r="HL103" s="21"/>
      <c r="HM103" s="38"/>
      <c r="HN103" s="21"/>
      <c r="HO103" s="38"/>
      <c r="HP103" s="21"/>
      <c r="HQ103" s="21"/>
      <c r="HR103" s="21"/>
      <c r="HS103" s="38"/>
      <c r="HT103" s="44"/>
      <c r="HU103" s="21"/>
      <c r="HV103" s="38"/>
      <c r="HW103" s="21"/>
      <c r="HX103" s="38"/>
      <c r="HY103" s="21"/>
      <c r="HZ103" s="21"/>
      <c r="IA103" s="21"/>
      <c r="IB103" s="38"/>
      <c r="IC103" s="44"/>
      <c r="ID103" s="21"/>
      <c r="IE103" s="38"/>
      <c r="IF103" s="21"/>
      <c r="IG103" s="38"/>
      <c r="IH103" s="21"/>
      <c r="II103" s="21"/>
      <c r="IJ103" s="21"/>
      <c r="IK103" s="38"/>
      <c r="IL103" s="44"/>
      <c r="IM103" s="21"/>
      <c r="IN103" s="38"/>
      <c r="IO103" s="21"/>
      <c r="IP103" s="38"/>
      <c r="IQ103" s="21"/>
      <c r="IR103" s="21"/>
      <c r="IS103" s="21"/>
      <c r="IT103" s="38"/>
      <c r="IU103" s="44"/>
      <c r="IV103" s="21"/>
      <c r="IW103" s="38"/>
      <c r="IX103" s="21"/>
      <c r="IY103" s="38"/>
      <c r="IZ103" s="21"/>
      <c r="JA103" s="21"/>
      <c r="JB103" s="21"/>
      <c r="JC103" s="38"/>
      <c r="JD103" s="44"/>
      <c r="JE103" s="21"/>
      <c r="JF103" s="38"/>
      <c r="JG103" s="21"/>
      <c r="JH103" s="38"/>
      <c r="JI103" s="21"/>
      <c r="JJ103" s="21"/>
      <c r="JK103" s="21"/>
      <c r="JL103" s="38"/>
      <c r="JM103" s="44"/>
      <c r="JN103" s="21"/>
      <c r="JO103" s="38"/>
      <c r="JP103" s="21"/>
      <c r="JQ103" s="38"/>
      <c r="JR103" s="21"/>
      <c r="JS103" s="21"/>
      <c r="JT103" s="21"/>
      <c r="JU103" s="38"/>
      <c r="JV103" s="44"/>
      <c r="JW103" s="21"/>
      <c r="JX103" s="38"/>
      <c r="JY103" s="21"/>
      <c r="JZ103" s="38"/>
      <c r="KA103" s="21"/>
      <c r="KB103" s="21"/>
      <c r="KC103" s="21"/>
      <c r="KD103" s="38"/>
      <c r="KE103" s="44"/>
      <c r="KF103" s="21"/>
      <c r="KG103" s="38"/>
      <c r="KH103" s="21"/>
      <c r="KI103" s="38"/>
      <c r="KJ103" s="21"/>
      <c r="KK103" s="21"/>
      <c r="KL103" s="21"/>
      <c r="KM103" s="38"/>
      <c r="KN103" s="44"/>
      <c r="KO103" s="21"/>
      <c r="KP103" s="38"/>
      <c r="KQ103" s="21"/>
      <c r="KR103" s="38"/>
      <c r="KS103" s="21"/>
      <c r="KT103" s="21"/>
      <c r="KU103" s="21"/>
      <c r="KV103" s="38"/>
      <c r="KW103" s="44"/>
      <c r="KX103" s="21"/>
      <c r="KY103" s="38"/>
      <c r="KZ103" s="21"/>
      <c r="LA103" s="38"/>
      <c r="LB103" s="21"/>
      <c r="LC103" s="21"/>
      <c r="LD103" s="21"/>
      <c r="LE103" s="38"/>
      <c r="LF103" s="44"/>
      <c r="LG103" s="21"/>
      <c r="LH103" s="38"/>
      <c r="LI103" s="21"/>
      <c r="LJ103" s="38"/>
      <c r="LK103" s="21"/>
      <c r="LL103" s="21"/>
      <c r="LM103" s="21"/>
      <c r="LN103" s="38"/>
      <c r="LO103" s="44"/>
      <c r="LP103" s="21"/>
      <c r="LQ103" s="38"/>
      <c r="LR103" s="21"/>
      <c r="LS103" s="38"/>
      <c r="LT103" s="21"/>
      <c r="LU103" s="21"/>
      <c r="LV103" s="21"/>
      <c r="LW103" s="38"/>
      <c r="LX103" s="44"/>
      <c r="LY103" s="21"/>
      <c r="LZ103" s="38"/>
      <c r="MA103" s="21"/>
      <c r="MB103" s="38"/>
      <c r="MC103" s="21"/>
      <c r="MD103" s="21"/>
      <c r="ME103" s="21"/>
      <c r="MF103" s="38"/>
      <c r="MG103" s="44"/>
      <c r="MH103" s="21"/>
      <c r="MI103" s="38"/>
      <c r="MJ103" s="21"/>
      <c r="MK103" s="38"/>
      <c r="ML103" s="21"/>
      <c r="MM103" s="21"/>
      <c r="MN103" s="21"/>
      <c r="MO103" s="38"/>
      <c r="MP103" s="44"/>
      <c r="MQ103" s="21"/>
      <c r="MR103" s="38"/>
      <c r="MS103" s="21"/>
      <c r="MT103" s="38"/>
      <c r="MU103" s="21"/>
      <c r="MV103" s="21"/>
      <c r="MW103" s="21"/>
      <c r="MX103" s="38"/>
      <c r="MY103" s="44"/>
      <c r="MZ103" s="21"/>
      <c r="NA103" s="38"/>
      <c r="NB103" s="21"/>
      <c r="NC103" s="38"/>
      <c r="ND103" s="21"/>
      <c r="NE103" s="21"/>
      <c r="NF103" s="21"/>
      <c r="NG103" s="38"/>
      <c r="NH103" s="44"/>
    </row>
    <row r="104" spans="1:372" ht="18">
      <c r="A104" s="42" t="s">
        <v>17</v>
      </c>
      <c r="B104" s="49"/>
      <c r="D104">
        <v>557.6</v>
      </c>
      <c r="E104" s="1" t="s">
        <v>187</v>
      </c>
      <c r="F104" s="400">
        <v>521.29999999999995</v>
      </c>
      <c r="G104" s="1" t="s">
        <v>183</v>
      </c>
      <c r="H104" s="115"/>
      <c r="I104" s="1" t="s">
        <v>184</v>
      </c>
      <c r="J104" s="115"/>
      <c r="K104" s="1" t="s">
        <v>185</v>
      </c>
      <c r="M104">
        <v>16.899999999999999</v>
      </c>
      <c r="N104" s="1" t="s">
        <v>187</v>
      </c>
      <c r="O104" s="18">
        <v>277.80000000000007</v>
      </c>
      <c r="P104" s="1" t="s">
        <v>183</v>
      </c>
      <c r="Q104" s="18"/>
      <c r="R104" s="1" t="s">
        <v>184</v>
      </c>
      <c r="S104" s="18"/>
      <c r="T104" s="1" t="s">
        <v>185</v>
      </c>
      <c r="W104" s="1" t="s">
        <v>187</v>
      </c>
      <c r="X104" s="18">
        <v>432.49999999999977</v>
      </c>
      <c r="Y104" s="1" t="s">
        <v>183</v>
      </c>
      <c r="Z104" s="18">
        <v>795.9</v>
      </c>
      <c r="AA104" s="1" t="s">
        <v>184</v>
      </c>
      <c r="AB104" s="18">
        <v>492.20000000000073</v>
      </c>
      <c r="AC104" s="1" t="s">
        <v>185</v>
      </c>
      <c r="AE104" s="18">
        <v>60.899999999999636</v>
      </c>
      <c r="AF104" s="1" t="s">
        <v>187</v>
      </c>
      <c r="AG104" s="18">
        <v>53.300000000000182</v>
      </c>
      <c r="AH104" s="1" t="s">
        <v>183</v>
      </c>
      <c r="AI104" s="18">
        <v>336.29999999999995</v>
      </c>
      <c r="AJ104" s="1" t="s">
        <v>184</v>
      </c>
      <c r="AK104" s="18">
        <v>172.50000000000068</v>
      </c>
      <c r="AL104" s="1" t="s">
        <v>185</v>
      </c>
      <c r="AN104" s="18">
        <v>128.69999999999982</v>
      </c>
      <c r="AO104" s="1" t="s">
        <v>187</v>
      </c>
      <c r="AP104" s="18">
        <v>508.19999999999982</v>
      </c>
      <c r="AQ104" s="1" t="s">
        <v>183</v>
      </c>
      <c r="AR104" s="1">
        <v>817.99999999999932</v>
      </c>
      <c r="AS104" s="1" t="s">
        <v>184</v>
      </c>
      <c r="AT104" s="18">
        <v>299</v>
      </c>
      <c r="AU104" s="1" t="s">
        <v>185</v>
      </c>
      <c r="AW104" s="18">
        <v>539.09999999999991</v>
      </c>
      <c r="AX104" s="1" t="s">
        <v>187</v>
      </c>
      <c r="AY104" s="18">
        <v>726.09999999999991</v>
      </c>
      <c r="AZ104" s="1" t="s">
        <v>183</v>
      </c>
      <c r="BA104" s="18">
        <v>719.5</v>
      </c>
      <c r="BB104" s="1" t="s">
        <v>184</v>
      </c>
      <c r="BC104" s="18">
        <v>1017.0999999999995</v>
      </c>
      <c r="BD104" s="1" t="s">
        <v>185</v>
      </c>
      <c r="BF104" s="18">
        <v>506.99999999999955</v>
      </c>
      <c r="BG104" s="1" t="s">
        <v>187</v>
      </c>
      <c r="BH104" s="18">
        <v>444.29999999999927</v>
      </c>
      <c r="BI104" s="1" t="s">
        <v>183</v>
      </c>
      <c r="BJ104" s="18">
        <v>1041.9999999999991</v>
      </c>
      <c r="BK104" s="1" t="s">
        <v>184</v>
      </c>
      <c r="BL104" s="18">
        <v>1079.199999999998</v>
      </c>
      <c r="BM104" s="1" t="s">
        <v>185</v>
      </c>
      <c r="BO104" s="18">
        <v>527.29999999999973</v>
      </c>
      <c r="BP104" s="1" t="s">
        <v>187</v>
      </c>
      <c r="BQ104" s="18">
        <v>451.09999999999991</v>
      </c>
      <c r="BR104" s="1" t="s">
        <v>183</v>
      </c>
      <c r="BS104" s="18">
        <v>467</v>
      </c>
      <c r="BT104" s="1" t="s">
        <v>184</v>
      </c>
      <c r="BU104" s="18">
        <v>256.699999999998</v>
      </c>
      <c r="BV104" s="1" t="s">
        <v>185</v>
      </c>
      <c r="BX104">
        <v>217</v>
      </c>
      <c r="BY104" s="1" t="s">
        <v>187</v>
      </c>
      <c r="BZ104" s="401">
        <v>0</v>
      </c>
      <c r="CA104" s="1" t="s">
        <v>183</v>
      </c>
      <c r="CB104" s="18">
        <v>305.10000000000036</v>
      </c>
      <c r="CC104" s="1" t="s">
        <v>184</v>
      </c>
      <c r="CD104" s="18">
        <v>357.69999999999709</v>
      </c>
      <c r="CE104" s="1" t="s">
        <v>185</v>
      </c>
      <c r="CG104" s="18">
        <v>911.30000000000109</v>
      </c>
      <c r="CH104" s="1" t="s">
        <v>187</v>
      </c>
      <c r="CI104" s="18"/>
      <c r="CJ104" s="1" t="s">
        <v>183</v>
      </c>
      <c r="CK104" s="18">
        <v>526.90000000000055</v>
      </c>
      <c r="CL104" s="1" t="s">
        <v>184</v>
      </c>
      <c r="CM104" s="18">
        <v>405.09999999999854</v>
      </c>
      <c r="CN104" s="1" t="s">
        <v>185</v>
      </c>
      <c r="CP104" s="18">
        <v>162.30000000000109</v>
      </c>
      <c r="CQ104" s="1" t="s">
        <v>187</v>
      </c>
      <c r="CR104" s="18"/>
      <c r="CS104" s="1" t="s">
        <v>183</v>
      </c>
      <c r="CT104" s="18">
        <v>248.80000000000109</v>
      </c>
      <c r="CU104" s="1" t="s">
        <v>184</v>
      </c>
      <c r="CV104" s="18">
        <v>155.99999999999727</v>
      </c>
      <c r="CW104" s="1" t="s">
        <v>185</v>
      </c>
      <c r="CY104" s="18">
        <v>199.50000000000091</v>
      </c>
      <c r="CZ104" s="1" t="s">
        <v>187</v>
      </c>
      <c r="DA104" s="18">
        <v>110.89999999999964</v>
      </c>
      <c r="DB104" s="1" t="s">
        <v>183</v>
      </c>
      <c r="DC104" s="18">
        <v>292.70000000000164</v>
      </c>
      <c r="DD104" s="1" t="s">
        <v>184</v>
      </c>
      <c r="DE104" s="18">
        <v>105.49999999999636</v>
      </c>
      <c r="DF104" s="1" t="s">
        <v>185</v>
      </c>
      <c r="DH104" s="18">
        <v>137.60000000000127</v>
      </c>
      <c r="DI104" s="1" t="s">
        <v>187</v>
      </c>
      <c r="DJ104" s="18"/>
      <c r="DK104" s="1" t="s">
        <v>183</v>
      </c>
      <c r="DL104" s="18">
        <v>204.50000000000091</v>
      </c>
      <c r="DM104" s="1" t="s">
        <v>184</v>
      </c>
      <c r="DN104" s="18">
        <v>191.39999999999873</v>
      </c>
      <c r="DO104" s="1" t="s">
        <v>185</v>
      </c>
      <c r="DQ104" s="401">
        <v>269.30000000000109</v>
      </c>
      <c r="DR104" s="1" t="s">
        <v>187</v>
      </c>
      <c r="DS104" s="18">
        <v>383.99999999999818</v>
      </c>
      <c r="DT104" s="1" t="s">
        <v>183</v>
      </c>
      <c r="DU104" s="18">
        <v>372.70000000000164</v>
      </c>
      <c r="DV104" s="1" t="s">
        <v>184</v>
      </c>
      <c r="DW104" s="18">
        <v>176.99999999999909</v>
      </c>
      <c r="DX104" s="1" t="s">
        <v>185</v>
      </c>
      <c r="DZ104" s="18">
        <v>749.60000000000036</v>
      </c>
      <c r="EA104" s="1" t="s">
        <v>187</v>
      </c>
      <c r="EB104" s="18"/>
      <c r="EC104" s="1" t="s">
        <v>183</v>
      </c>
      <c r="ED104" s="18">
        <v>803.00000000000273</v>
      </c>
      <c r="EE104" s="1" t="s">
        <v>184</v>
      </c>
      <c r="EF104" s="18"/>
      <c r="EG104" s="1" t="s">
        <v>185</v>
      </c>
      <c r="EI104" s="401">
        <v>102.69999999999982</v>
      </c>
      <c r="EJ104" s="1" t="s">
        <v>187</v>
      </c>
      <c r="EK104" s="401"/>
      <c r="EL104" s="1" t="s">
        <v>183</v>
      </c>
      <c r="EM104" s="18">
        <v>492</v>
      </c>
      <c r="EN104" s="1" t="s">
        <v>184</v>
      </c>
      <c r="EO104" s="18"/>
      <c r="EP104" s="1" t="s">
        <v>185</v>
      </c>
      <c r="ER104" s="18">
        <v>353.60000000000036</v>
      </c>
      <c r="ES104" s="1" t="s">
        <v>187</v>
      </c>
      <c r="ET104" s="18"/>
      <c r="EU104" s="1" t="s">
        <v>183</v>
      </c>
      <c r="EV104" s="18">
        <v>432.70000000000255</v>
      </c>
      <c r="EW104" s="1" t="s">
        <v>184</v>
      </c>
      <c r="EX104" s="18"/>
      <c r="EY104" s="1" t="s">
        <v>185</v>
      </c>
      <c r="FA104" s="401">
        <v>322.30000000000018</v>
      </c>
      <c r="FB104" s="1" t="s">
        <v>187</v>
      </c>
      <c r="FC104" s="401">
        <v>111.80000000000109</v>
      </c>
      <c r="FD104" s="1" t="s">
        <v>183</v>
      </c>
      <c r="FE104" s="18">
        <v>477.60000000000582</v>
      </c>
      <c r="FF104" s="1" t="s">
        <v>184</v>
      </c>
      <c r="FG104" s="18"/>
      <c r="FH104" s="1" t="s">
        <v>185</v>
      </c>
      <c r="FJ104" s="401">
        <v>359.40000000000146</v>
      </c>
      <c r="FK104" s="1" t="s">
        <v>187</v>
      </c>
      <c r="FL104" s="18">
        <v>543.39999999999964</v>
      </c>
      <c r="FM104" s="1" t="s">
        <v>183</v>
      </c>
      <c r="FN104" s="18">
        <v>570.60000000000218</v>
      </c>
      <c r="FO104" s="1" t="s">
        <v>184</v>
      </c>
      <c r="FP104" s="18"/>
      <c r="FQ104" s="1" t="s">
        <v>185</v>
      </c>
      <c r="FS104" s="401">
        <v>346.30000000000109</v>
      </c>
      <c r="FT104" s="1" t="s">
        <v>187</v>
      </c>
      <c r="FU104" s="401"/>
      <c r="FV104" s="1" t="s">
        <v>183</v>
      </c>
      <c r="FW104" s="18">
        <v>316.5</v>
      </c>
      <c r="FX104" s="1" t="s">
        <v>184</v>
      </c>
      <c r="FY104" s="18"/>
      <c r="FZ104" s="1" t="s">
        <v>185</v>
      </c>
      <c r="GB104" s="18">
        <v>293.5</v>
      </c>
      <c r="GC104" s="1" t="s">
        <v>187</v>
      </c>
      <c r="GD104" s="18"/>
      <c r="GE104" s="1" t="s">
        <v>183</v>
      </c>
      <c r="GF104" s="18">
        <v>133.00000000000728</v>
      </c>
      <c r="GG104" s="1" t="s">
        <v>184</v>
      </c>
      <c r="GH104" s="18"/>
      <c r="GI104" s="1" t="s">
        <v>185</v>
      </c>
      <c r="GK104" s="401">
        <v>3670.8999999999978</v>
      </c>
      <c r="GL104" s="1" t="s">
        <v>187</v>
      </c>
      <c r="GM104" s="18">
        <v>438.89999999999782</v>
      </c>
      <c r="GN104" s="1" t="s">
        <v>183</v>
      </c>
      <c r="GO104" s="18">
        <v>2658.25</v>
      </c>
      <c r="GP104" s="1" t="s">
        <v>184</v>
      </c>
      <c r="GQ104" s="18"/>
      <c r="GR104" s="1" t="s">
        <v>185</v>
      </c>
      <c r="GT104" s="401">
        <v>635.79999999999927</v>
      </c>
      <c r="GU104" s="1" t="s">
        <v>187</v>
      </c>
      <c r="GV104" s="401"/>
      <c r="GW104" s="1" t="s">
        <v>183</v>
      </c>
      <c r="GX104" s="401"/>
      <c r="GY104" s="1" t="s">
        <v>184</v>
      </c>
      <c r="GZ104" s="401"/>
      <c r="HA104" s="1" t="s">
        <v>185</v>
      </c>
      <c r="HC104" s="18">
        <v>589.99999999999818</v>
      </c>
      <c r="HD104" s="1" t="s">
        <v>187</v>
      </c>
      <c r="HE104" s="18">
        <v>1037.1000000000004</v>
      </c>
      <c r="HF104" s="1" t="s">
        <v>183</v>
      </c>
      <c r="HG104" s="18">
        <v>386.80000000000109</v>
      </c>
      <c r="HH104" s="1" t="s">
        <v>184</v>
      </c>
      <c r="HI104" s="18"/>
      <c r="HJ104" s="1" t="s">
        <v>185</v>
      </c>
      <c r="HL104" s="401">
        <v>652.39999999999782</v>
      </c>
      <c r="HM104" s="1" t="s">
        <v>187</v>
      </c>
      <c r="HN104" s="401"/>
      <c r="HO104" s="1" t="s">
        <v>183</v>
      </c>
      <c r="HP104" s="18">
        <v>364.50000000000182</v>
      </c>
      <c r="HQ104" s="1" t="s">
        <v>184</v>
      </c>
      <c r="HR104" s="18"/>
      <c r="HS104" s="1" t="s">
        <v>185</v>
      </c>
      <c r="HU104" s="401">
        <v>3079.700000000008</v>
      </c>
      <c r="HV104" s="1" t="s">
        <v>187</v>
      </c>
      <c r="HW104" s="18">
        <v>4041.8999999999978</v>
      </c>
      <c r="HX104" s="1" t="s">
        <v>183</v>
      </c>
      <c r="HY104" s="18">
        <v>3310.4000000000324</v>
      </c>
      <c r="HZ104" s="1" t="s">
        <v>184</v>
      </c>
      <c r="IA104" s="18"/>
      <c r="IB104" s="1" t="s">
        <v>185</v>
      </c>
      <c r="ID104" s="401">
        <v>21.000000000007276</v>
      </c>
      <c r="IE104" s="1" t="s">
        <v>187</v>
      </c>
      <c r="IF104" s="401"/>
      <c r="IG104" s="1" t="s">
        <v>183</v>
      </c>
      <c r="IH104" s="401"/>
      <c r="II104" s="1" t="s">
        <v>184</v>
      </c>
      <c r="IJ104" s="401"/>
      <c r="IK104" s="1" t="s">
        <v>185</v>
      </c>
      <c r="IM104" s="18">
        <v>149.50000000000728</v>
      </c>
      <c r="IN104" s="1" t="s">
        <v>187</v>
      </c>
      <c r="IO104" s="18"/>
      <c r="IP104" s="1" t="s">
        <v>183</v>
      </c>
      <c r="IQ104" s="18">
        <v>291.80000000000655</v>
      </c>
      <c r="IR104" s="1" t="s">
        <v>184</v>
      </c>
      <c r="IS104" s="18"/>
      <c r="IT104" s="1" t="s">
        <v>185</v>
      </c>
      <c r="IV104" s="401">
        <v>343.20000000000437</v>
      </c>
      <c r="IW104" s="1" t="s">
        <v>187</v>
      </c>
      <c r="IX104" s="18">
        <v>467.00000000000091</v>
      </c>
      <c r="IY104" s="1" t="s">
        <v>183</v>
      </c>
      <c r="IZ104" s="18">
        <v>370.80000000000291</v>
      </c>
      <c r="JA104" s="1" t="s">
        <v>184</v>
      </c>
      <c r="JB104" s="18"/>
      <c r="JC104" s="1" t="s">
        <v>185</v>
      </c>
      <c r="JE104" s="401">
        <v>302.70000000000437</v>
      </c>
      <c r="JF104" s="1" t="s">
        <v>187</v>
      </c>
      <c r="JG104" s="401">
        <v>188.99999999999818</v>
      </c>
      <c r="JH104" s="1" t="s">
        <v>183</v>
      </c>
      <c r="JI104" s="18">
        <v>523.10000000000218</v>
      </c>
      <c r="JJ104" s="1" t="s">
        <v>184</v>
      </c>
      <c r="JK104" s="18"/>
      <c r="JL104" s="1" t="s">
        <v>185</v>
      </c>
      <c r="JN104" s="401">
        <v>82.5</v>
      </c>
      <c r="JO104" s="1" t="s">
        <v>187</v>
      </c>
      <c r="JP104" s="401"/>
      <c r="JQ104" s="1" t="s">
        <v>183</v>
      </c>
      <c r="JR104" s="401"/>
      <c r="JS104" s="1" t="s">
        <v>184</v>
      </c>
      <c r="JT104" s="401"/>
      <c r="JU104" s="1" t="s">
        <v>185</v>
      </c>
      <c r="JW104">
        <v>2899.9</v>
      </c>
      <c r="JX104" s="1" t="s">
        <v>187</v>
      </c>
      <c r="JY104" s="18">
        <v>3243.1999999999898</v>
      </c>
      <c r="JZ104" s="1" t="s">
        <v>183</v>
      </c>
      <c r="KA104" s="18">
        <v>2867.5999999998967</v>
      </c>
      <c r="KB104" s="1" t="s">
        <v>184</v>
      </c>
      <c r="KC104" s="18">
        <v>3082.7000000002663</v>
      </c>
      <c r="KD104" s="1" t="s">
        <v>185</v>
      </c>
      <c r="KF104" s="18">
        <v>60.899999999994179</v>
      </c>
      <c r="KG104" s="1" t="s">
        <v>187</v>
      </c>
      <c r="KH104" s="401">
        <v>12.599999999999454</v>
      </c>
      <c r="KI104" s="1" t="s">
        <v>183</v>
      </c>
      <c r="KJ104" s="18">
        <v>179.70000000000437</v>
      </c>
      <c r="KK104" s="1" t="s">
        <v>184</v>
      </c>
      <c r="KL104" s="18"/>
      <c r="KM104" s="1" t="s">
        <v>185</v>
      </c>
      <c r="KO104" s="401">
        <v>313.19999999999709</v>
      </c>
      <c r="KP104" s="1" t="s">
        <v>187</v>
      </c>
      <c r="KQ104" s="401"/>
      <c r="KR104" s="1" t="s">
        <v>183</v>
      </c>
      <c r="KS104" s="401"/>
      <c r="KT104" s="1" t="s">
        <v>184</v>
      </c>
      <c r="KU104" s="401"/>
      <c r="KV104" s="1" t="s">
        <v>185</v>
      </c>
      <c r="KX104" s="18">
        <v>120.39999999999418</v>
      </c>
      <c r="KY104" s="1" t="s">
        <v>187</v>
      </c>
      <c r="KZ104" s="18"/>
      <c r="LA104" s="1" t="s">
        <v>183</v>
      </c>
      <c r="LB104" s="18"/>
      <c r="LC104" s="1" t="s">
        <v>184</v>
      </c>
      <c r="LD104" s="18"/>
      <c r="LE104" s="1" t="s">
        <v>185</v>
      </c>
      <c r="LG104" s="232">
        <v>35.400000000000546</v>
      </c>
      <c r="LH104" s="1" t="s">
        <v>187</v>
      </c>
      <c r="LI104" s="232"/>
      <c r="LJ104" s="1" t="s">
        <v>183</v>
      </c>
      <c r="LK104" s="232"/>
      <c r="LL104" s="1" t="s">
        <v>184</v>
      </c>
      <c r="LM104" s="18"/>
      <c r="LN104" s="1" t="s">
        <v>185</v>
      </c>
      <c r="LP104" s="18">
        <v>444.29999999999563</v>
      </c>
      <c r="LQ104" s="1" t="s">
        <v>187</v>
      </c>
      <c r="LR104" s="18">
        <v>358.50000000000182</v>
      </c>
      <c r="LS104" s="1" t="s">
        <v>183</v>
      </c>
      <c r="LT104" s="18">
        <v>535.30000000001019</v>
      </c>
      <c r="LU104" s="1" t="s">
        <v>184</v>
      </c>
      <c r="LV104" s="18"/>
      <c r="LW104" s="1" t="s">
        <v>185</v>
      </c>
      <c r="LY104" s="18">
        <v>523.89999999999782</v>
      </c>
      <c r="LZ104" s="1" t="s">
        <v>187</v>
      </c>
      <c r="MA104" s="18"/>
      <c r="MB104" s="1" t="s">
        <v>183</v>
      </c>
      <c r="MC104" s="18"/>
      <c r="MD104" s="1" t="s">
        <v>184</v>
      </c>
      <c r="ME104" s="18"/>
      <c r="MF104" s="1" t="s">
        <v>185</v>
      </c>
      <c r="MH104">
        <v>1016.6</v>
      </c>
      <c r="MI104" s="1" t="s">
        <v>187</v>
      </c>
      <c r="MJ104" s="74">
        <v>496.59999999999127</v>
      </c>
      <c r="MK104" s="1" t="s">
        <v>183</v>
      </c>
      <c r="ML104" s="18">
        <v>1135.8000000000011</v>
      </c>
      <c r="MM104" s="1" t="s">
        <v>184</v>
      </c>
      <c r="MN104" s="18">
        <v>1128.1000000000131</v>
      </c>
      <c r="MO104" s="1" t="s">
        <v>185</v>
      </c>
      <c r="MQ104">
        <v>203.99999999999272</v>
      </c>
      <c r="MR104" s="1" t="s">
        <v>187</v>
      </c>
      <c r="MS104" s="18">
        <v>321.99999999999636</v>
      </c>
      <c r="MT104" s="1" t="s">
        <v>183</v>
      </c>
      <c r="MU104">
        <v>315.50000000001819</v>
      </c>
      <c r="MV104" s="1" t="s">
        <v>184</v>
      </c>
      <c r="MX104" s="1" t="s">
        <v>185</v>
      </c>
      <c r="NA104" s="1" t="s">
        <v>187</v>
      </c>
      <c r="NC104" s="1" t="s">
        <v>183</v>
      </c>
      <c r="ND104" s="402">
        <v>1061.4000000000015</v>
      </c>
      <c r="NE104" s="1" t="s">
        <v>184</v>
      </c>
      <c r="NF104" s="402"/>
      <c r="NG104" s="1" t="s">
        <v>185</v>
      </c>
      <c r="NH104" s="43"/>
    </row>
    <row r="105" spans="1:372" ht="18">
      <c r="A105" s="403" t="s">
        <v>1939</v>
      </c>
      <c r="B105" s="49">
        <f>SUM(D105:AAP105)</f>
        <v>40350.812500000255</v>
      </c>
      <c r="D105"/>
      <c r="E105" s="9">
        <f>D104*0.25</f>
        <v>139.4</v>
      </c>
      <c r="F105" s="18"/>
      <c r="G105" s="9">
        <f>F104*0.5</f>
        <v>260.64999999999998</v>
      </c>
      <c r="I105" s="9">
        <f>H104*0.75</f>
        <v>0</v>
      </c>
      <c r="K105" s="9">
        <f>J104*1</f>
        <v>0</v>
      </c>
      <c r="N105" s="9">
        <f>M104*0.25</f>
        <v>4.2249999999999996</v>
      </c>
      <c r="P105" s="9">
        <f>O104*0.5</f>
        <v>138.90000000000003</v>
      </c>
      <c r="R105" s="9">
        <f>Q104*0.75</f>
        <v>0</v>
      </c>
      <c r="T105" s="9">
        <f>S104*1</f>
        <v>0</v>
      </c>
      <c r="V105" s="18">
        <v>851</v>
      </c>
      <c r="W105" s="9">
        <f>V104*0.25</f>
        <v>0</v>
      </c>
      <c r="Y105" s="9">
        <f>X104*0.5</f>
        <v>216.24999999999989</v>
      </c>
      <c r="Z105" s="18"/>
      <c r="AA105" s="9">
        <f>Z104*0.75</f>
        <v>596.92499999999995</v>
      </c>
      <c r="AC105" s="9">
        <f>AB104*1</f>
        <v>492.20000000000073</v>
      </c>
      <c r="AE105" s="18"/>
      <c r="AF105" s="9">
        <f>AE104*0.25</f>
        <v>15.224999999999909</v>
      </c>
      <c r="AG105" s="18"/>
      <c r="AH105" s="9">
        <f>AG104*0.5</f>
        <v>26.650000000000091</v>
      </c>
      <c r="AI105" s="18"/>
      <c r="AJ105" s="9">
        <f>AI104*0.75</f>
        <v>252.22499999999997</v>
      </c>
      <c r="AK105" s="18"/>
      <c r="AL105" s="9">
        <f>AK104*1</f>
        <v>172.50000000000068</v>
      </c>
      <c r="AN105" s="18"/>
      <c r="AO105" s="9">
        <f>AN104*0.25</f>
        <v>32.174999999999955</v>
      </c>
      <c r="AQ105" s="9">
        <f>AP104*0.5</f>
        <v>254.09999999999991</v>
      </c>
      <c r="AS105" s="9">
        <f>AR104*0.75</f>
        <v>613.49999999999955</v>
      </c>
      <c r="AU105" s="9">
        <f>AT104*1</f>
        <v>299</v>
      </c>
      <c r="AW105" s="18"/>
      <c r="AX105" s="9">
        <f>AW104*0.25</f>
        <v>134.77499999999998</v>
      </c>
      <c r="AZ105" s="9">
        <f>AY104*0.5</f>
        <v>363.04999999999995</v>
      </c>
      <c r="BB105" s="9">
        <f>BA104*0.75</f>
        <v>539.625</v>
      </c>
      <c r="BD105" s="9">
        <f>BC104*1</f>
        <v>1017.0999999999995</v>
      </c>
      <c r="BF105" s="18"/>
      <c r="BG105" s="9">
        <f>BF104*0.25</f>
        <v>126.74999999999989</v>
      </c>
      <c r="BH105" s="18"/>
      <c r="BI105" s="9">
        <f>BH104*0.5</f>
        <v>222.14999999999964</v>
      </c>
      <c r="BJ105" s="18"/>
      <c r="BK105" s="9">
        <f>BJ104*0.75</f>
        <v>781.49999999999932</v>
      </c>
      <c r="BL105" s="18"/>
      <c r="BM105" s="9">
        <f>BL104*1</f>
        <v>1079.199999999998</v>
      </c>
      <c r="BP105" s="9">
        <f>BO104*0.25</f>
        <v>131.82499999999993</v>
      </c>
      <c r="BR105" s="9">
        <f>BQ104*0.5</f>
        <v>225.54999999999995</v>
      </c>
      <c r="BT105" s="9">
        <f>BS104*0.75</f>
        <v>350.25</v>
      </c>
      <c r="BV105" s="9">
        <f>BU104*1</f>
        <v>256.699999999998</v>
      </c>
      <c r="BY105" s="9">
        <f>BX104*0.25</f>
        <v>54.25</v>
      </c>
      <c r="CA105" s="9">
        <f>BZ104*0.5</f>
        <v>0</v>
      </c>
      <c r="CC105" s="9">
        <f>CB104*0.75</f>
        <v>228.82500000000027</v>
      </c>
      <c r="CE105" s="9">
        <f t="shared" ref="CE105" si="192">CD104*1</f>
        <v>357.69999999999709</v>
      </c>
      <c r="CG105" s="18"/>
      <c r="CH105" s="9">
        <f>CG104*0.25</f>
        <v>227.82500000000027</v>
      </c>
      <c r="CI105" s="18"/>
      <c r="CJ105" s="9">
        <f>CI104*0.5</f>
        <v>0</v>
      </c>
      <c r="CK105" s="18"/>
      <c r="CL105" s="9">
        <f>CK104*0.75</f>
        <v>395.17500000000041</v>
      </c>
      <c r="CN105" s="9">
        <f t="shared" ref="CN105" si="193">CM104*1</f>
        <v>405.09999999999854</v>
      </c>
      <c r="CP105" s="18"/>
      <c r="CQ105" s="9">
        <f>CP104*0.25</f>
        <v>40.575000000000273</v>
      </c>
      <c r="CR105" s="18"/>
      <c r="CS105" s="9">
        <f>CR104*0.5</f>
        <v>0</v>
      </c>
      <c r="CT105" s="18"/>
      <c r="CU105" s="9">
        <f>CT104*0.75</f>
        <v>186.60000000000082</v>
      </c>
      <c r="CV105" s="18"/>
      <c r="CW105" s="9">
        <f t="shared" ref="CW105" si="194">CV104*1</f>
        <v>155.99999999999727</v>
      </c>
      <c r="CY105" s="18"/>
      <c r="CZ105" s="9">
        <f>CY104*0.25</f>
        <v>49.875000000000227</v>
      </c>
      <c r="DB105" s="9">
        <f>DA104*0.5</f>
        <v>55.449999999999818</v>
      </c>
      <c r="DD105" s="9">
        <f>DC104*0.75</f>
        <v>219.52500000000123</v>
      </c>
      <c r="DF105" s="9">
        <f t="shared" ref="DF105" si="195">DE104*1</f>
        <v>105.49999999999636</v>
      </c>
      <c r="DH105" s="18"/>
      <c r="DI105" s="9">
        <f>DH104*0.25</f>
        <v>34.400000000000318</v>
      </c>
      <c r="DJ105" s="18"/>
      <c r="DK105" s="9">
        <f>DJ104*0.5</f>
        <v>0</v>
      </c>
      <c r="DL105" s="18"/>
      <c r="DM105" s="9">
        <f>DL104*0.75</f>
        <v>153.37500000000068</v>
      </c>
      <c r="DN105" s="18"/>
      <c r="DO105" s="9">
        <f t="shared" ref="DO105" si="196">DN104*1</f>
        <v>191.39999999999873</v>
      </c>
      <c r="DQ105" s="18"/>
      <c r="DR105" s="9">
        <f>DQ104*0.25</f>
        <v>67.325000000000273</v>
      </c>
      <c r="DT105" s="9">
        <f>DS104*0.5</f>
        <v>191.99999999999909</v>
      </c>
      <c r="DV105" s="9">
        <f>DU104*0.75</f>
        <v>279.52500000000123</v>
      </c>
      <c r="DX105" s="9">
        <f t="shared" ref="DX105" si="197">DW104*1</f>
        <v>176.99999999999909</v>
      </c>
      <c r="DZ105" s="18"/>
      <c r="EA105" s="9">
        <f>DZ104*0.25</f>
        <v>187.40000000000009</v>
      </c>
      <c r="EB105" s="18"/>
      <c r="EC105" s="9">
        <f>EB104*0.5</f>
        <v>0</v>
      </c>
      <c r="ED105" s="18"/>
      <c r="EE105" s="9">
        <f>ED104*0.75</f>
        <v>602.25000000000205</v>
      </c>
      <c r="EF105" s="18"/>
      <c r="EG105" s="9">
        <f>EF104*1</f>
        <v>0</v>
      </c>
      <c r="EI105" s="18"/>
      <c r="EJ105" s="9">
        <f>EI104*0.25</f>
        <v>25.674999999999955</v>
      </c>
      <c r="EK105" s="18"/>
      <c r="EL105" s="9">
        <f>EK104*0.5</f>
        <v>0</v>
      </c>
      <c r="EM105" s="18"/>
      <c r="EN105" s="9">
        <f>EM104*0.75</f>
        <v>369</v>
      </c>
      <c r="EO105" s="18"/>
      <c r="EP105" s="9">
        <f>EO104*1</f>
        <v>0</v>
      </c>
      <c r="ER105" s="18"/>
      <c r="ES105" s="9">
        <f>ER104*0.25</f>
        <v>88.400000000000091</v>
      </c>
      <c r="ET105" s="18"/>
      <c r="EU105" s="9">
        <f>ET104*0.5</f>
        <v>0</v>
      </c>
      <c r="EV105" s="18"/>
      <c r="EW105" s="9">
        <f>EV104*0.75</f>
        <v>324.52500000000191</v>
      </c>
      <c r="EX105" s="18"/>
      <c r="EY105" s="9">
        <f>EX104*1</f>
        <v>0</v>
      </c>
      <c r="FA105" s="18"/>
      <c r="FB105" s="9">
        <f>FA104*0.25</f>
        <v>80.575000000000045</v>
      </c>
      <c r="FC105" s="18"/>
      <c r="FD105" s="9">
        <f>FC104*0.5</f>
        <v>55.900000000000546</v>
      </c>
      <c r="FE105" s="18"/>
      <c r="FF105" s="9">
        <f>FE104*0.75</f>
        <v>358.20000000000437</v>
      </c>
      <c r="FG105" s="18"/>
      <c r="FH105" s="9">
        <f>FG104*1</f>
        <v>0</v>
      </c>
      <c r="FJ105" s="18"/>
      <c r="FK105" s="9">
        <f>FJ104*0.25</f>
        <v>89.850000000000364</v>
      </c>
      <c r="FM105" s="9">
        <f>FL104*0.5</f>
        <v>271.69999999999982</v>
      </c>
      <c r="FO105" s="9">
        <f>FN104*0.75</f>
        <v>427.95000000000164</v>
      </c>
      <c r="FQ105" s="9">
        <f>FP104*1</f>
        <v>0</v>
      </c>
      <c r="FS105" s="18"/>
      <c r="FT105" s="9">
        <f>FS104*0.25</f>
        <v>86.575000000000273</v>
      </c>
      <c r="FU105" s="18"/>
      <c r="FV105" s="9">
        <f>FU104*0.5</f>
        <v>0</v>
      </c>
      <c r="FW105" s="18"/>
      <c r="FX105" s="9">
        <f>FW104*0.75</f>
        <v>237.375</v>
      </c>
      <c r="FY105" s="18"/>
      <c r="FZ105" s="9">
        <f>FY104*1</f>
        <v>0</v>
      </c>
      <c r="GB105" s="18"/>
      <c r="GC105" s="9">
        <f>GB104*0.25</f>
        <v>73.375</v>
      </c>
      <c r="GD105" s="18"/>
      <c r="GE105" s="9">
        <f>GD104*0.5</f>
        <v>0</v>
      </c>
      <c r="GF105" s="18"/>
      <c r="GG105" s="9">
        <f>GF104*0.75</f>
        <v>99.750000000005457</v>
      </c>
      <c r="GH105" s="18"/>
      <c r="GI105" s="9">
        <f>GH104*1</f>
        <v>0</v>
      </c>
      <c r="GK105" s="18"/>
      <c r="GL105" s="9">
        <f>GK104*0.25</f>
        <v>917.72499999999945</v>
      </c>
      <c r="GN105" s="9">
        <f>GM104*0.5</f>
        <v>219.44999999999891</v>
      </c>
      <c r="GP105" s="9">
        <f>GO104*0.75</f>
        <v>1993.6875</v>
      </c>
      <c r="GR105" s="9">
        <f>GQ104*1</f>
        <v>0</v>
      </c>
      <c r="GT105" s="18"/>
      <c r="GU105" s="9">
        <f>GT104*0.25</f>
        <v>158.94999999999982</v>
      </c>
      <c r="GV105" s="18"/>
      <c r="GW105" s="9">
        <f>GV104*0.5</f>
        <v>0</v>
      </c>
      <c r="GX105" s="18"/>
      <c r="GY105" s="9">
        <f>GX104*0.75</f>
        <v>0</v>
      </c>
      <c r="GZ105" s="18"/>
      <c r="HA105" s="9">
        <f>GZ104*1</f>
        <v>0</v>
      </c>
      <c r="HD105" s="9">
        <f>HC104*0.25</f>
        <v>147.49999999999955</v>
      </c>
      <c r="HF105" s="9">
        <f>HE104*0.5</f>
        <v>518.55000000000018</v>
      </c>
      <c r="HH105" s="9">
        <f>HG104*0.75</f>
        <v>290.10000000000082</v>
      </c>
      <c r="HJ105" s="9">
        <f>HI104*1</f>
        <v>0</v>
      </c>
      <c r="HM105" s="9">
        <f>HL104*0.25</f>
        <v>163.09999999999945</v>
      </c>
      <c r="HO105" s="9">
        <f>HN104*0.5</f>
        <v>0</v>
      </c>
      <c r="HQ105" s="9">
        <f>HP104*0.75</f>
        <v>273.37500000000136</v>
      </c>
      <c r="HS105" s="9">
        <f>HR104*1</f>
        <v>0</v>
      </c>
      <c r="HV105" s="9">
        <f>HU104*0.25</f>
        <v>769.925000000002</v>
      </c>
      <c r="HX105" s="9">
        <f>HW104*0.5</f>
        <v>2020.9499999999989</v>
      </c>
      <c r="HZ105" s="9">
        <f>HY104*0.75</f>
        <v>2482.8000000000243</v>
      </c>
      <c r="IB105" s="9">
        <f>IA104*1</f>
        <v>0</v>
      </c>
      <c r="IE105" s="9">
        <f>ID104*0.25</f>
        <v>5.250000000001819</v>
      </c>
      <c r="IG105" s="9">
        <f>IF104*0.5</f>
        <v>0</v>
      </c>
      <c r="II105" s="9">
        <f>IH104*0.75</f>
        <v>0</v>
      </c>
      <c r="IK105" s="9">
        <f>IJ104*1</f>
        <v>0</v>
      </c>
      <c r="IN105" s="9">
        <f>IM104*0.25</f>
        <v>37.375000000001819</v>
      </c>
      <c r="IP105" s="9">
        <f>IO104*0.5</f>
        <v>0</v>
      </c>
      <c r="IR105" s="9">
        <f>IQ104*0.75</f>
        <v>218.85000000000491</v>
      </c>
      <c r="IT105" s="9">
        <f>IS104*1</f>
        <v>0</v>
      </c>
      <c r="IW105" s="9">
        <f>IV104*0.25</f>
        <v>85.800000000001091</v>
      </c>
      <c r="IY105" s="9">
        <f>IX104*0.5</f>
        <v>233.50000000000045</v>
      </c>
      <c r="JA105" s="9">
        <f>IZ104*0.75</f>
        <v>278.10000000000218</v>
      </c>
      <c r="JC105" s="9">
        <f>JB104*1</f>
        <v>0</v>
      </c>
      <c r="JF105" s="9">
        <f>JE104*0.25</f>
        <v>75.675000000001091</v>
      </c>
      <c r="JH105" s="9">
        <f>JG104*0.5</f>
        <v>94.499999999999091</v>
      </c>
      <c r="JJ105" s="9">
        <f>JI104*0.75</f>
        <v>392.32500000000164</v>
      </c>
      <c r="JL105" s="9">
        <f>JK104*1</f>
        <v>0</v>
      </c>
      <c r="JO105" s="9">
        <f>JN104*0.25</f>
        <v>20.625</v>
      </c>
      <c r="JQ105" s="9">
        <f>JP104*0.5</f>
        <v>0</v>
      </c>
      <c r="JS105" s="9">
        <f>JR104*0.75</f>
        <v>0</v>
      </c>
      <c r="JU105" s="9">
        <f>JT104*1</f>
        <v>0</v>
      </c>
      <c r="JX105" s="9">
        <f>JW104*0.25</f>
        <v>724.97500000000002</v>
      </c>
      <c r="JZ105" s="9">
        <f>JY104*0.5</f>
        <v>1621.5999999999949</v>
      </c>
      <c r="KB105" s="9">
        <f>KA104*0.75</f>
        <v>2150.6999999999225</v>
      </c>
      <c r="KD105" s="9">
        <f>KC104*1</f>
        <v>3082.7000000002663</v>
      </c>
      <c r="KG105" s="9">
        <f>KF104*0.25</f>
        <v>15.224999999998545</v>
      </c>
      <c r="KI105" s="9">
        <f>KH104*0.5</f>
        <v>6.2999999999997272</v>
      </c>
      <c r="KK105" s="9">
        <f>KJ104*0.75</f>
        <v>134.77500000000327</v>
      </c>
      <c r="KM105" s="9">
        <f>KL104*1</f>
        <v>0</v>
      </c>
      <c r="KP105" s="9">
        <f>KO104*0.25</f>
        <v>78.299999999999272</v>
      </c>
      <c r="KR105" s="9">
        <f>KQ104*0.5</f>
        <v>0</v>
      </c>
      <c r="KT105" s="9">
        <f>KS104*0.75</f>
        <v>0</v>
      </c>
      <c r="KV105" s="9">
        <f>KU104*1</f>
        <v>0</v>
      </c>
      <c r="KY105" s="9">
        <f>KX104*0.25</f>
        <v>30.099999999998545</v>
      </c>
      <c r="LA105" s="9">
        <f>KZ104*0.5</f>
        <v>0</v>
      </c>
      <c r="LC105" s="9">
        <f>LB104*0.75</f>
        <v>0</v>
      </c>
      <c r="LE105" s="9">
        <f>LD104*1</f>
        <v>0</v>
      </c>
      <c r="LH105" s="9">
        <f>LG104*0.25</f>
        <v>8.8500000000001364</v>
      </c>
      <c r="LJ105" s="9">
        <f>LI104*0.5</f>
        <v>0</v>
      </c>
      <c r="LL105" s="9">
        <f>LK104*0.75</f>
        <v>0</v>
      </c>
      <c r="LN105" s="9">
        <f>LM104*1</f>
        <v>0</v>
      </c>
      <c r="LQ105" s="9">
        <f>LP104*0.25</f>
        <v>111.07499999999891</v>
      </c>
      <c r="LS105" s="9">
        <f>LR104*0.5</f>
        <v>179.25000000000091</v>
      </c>
      <c r="LU105" s="9">
        <f>LT104*0.75</f>
        <v>401.47500000000764</v>
      </c>
      <c r="LW105" s="9">
        <f>LV104*1</f>
        <v>0</v>
      </c>
      <c r="LZ105" s="9">
        <f>LY104*0.25</f>
        <v>130.97499999999945</v>
      </c>
      <c r="MB105" s="9">
        <f>MA104*0.5</f>
        <v>0</v>
      </c>
      <c r="MD105" s="9">
        <f>MC104*0.75</f>
        <v>0</v>
      </c>
      <c r="MF105" s="9">
        <f>ME104*1</f>
        <v>0</v>
      </c>
      <c r="MI105" s="9">
        <f>MH104*0.25</f>
        <v>254.15</v>
      </c>
      <c r="MK105" s="9">
        <f>MJ104*0.5</f>
        <v>248.29999999999563</v>
      </c>
      <c r="MM105" s="9">
        <f>ML104*0.75</f>
        <v>851.85000000000082</v>
      </c>
      <c r="MO105" s="9">
        <f>MN104*1</f>
        <v>1128.1000000000131</v>
      </c>
      <c r="MR105" s="9">
        <f>MQ104*0.25</f>
        <v>50.999999999998181</v>
      </c>
      <c r="MT105" s="9">
        <f>MS104*0.5</f>
        <v>160.99999999999818</v>
      </c>
      <c r="MV105" s="9">
        <f>MU104*0.75</f>
        <v>236.62500000001364</v>
      </c>
      <c r="MX105" s="9">
        <f>MW104*1</f>
        <v>0</v>
      </c>
      <c r="NA105" s="9">
        <f>MZ104*0.25</f>
        <v>0</v>
      </c>
      <c r="NC105" s="9">
        <f>NB104*0.5</f>
        <v>0</v>
      </c>
      <c r="NE105" s="9">
        <f>ND104*0.75</f>
        <v>796.05000000000109</v>
      </c>
      <c r="NG105" s="9">
        <f>NF104*1</f>
        <v>0</v>
      </c>
      <c r="NH105" s="43"/>
    </row>
    <row r="106" spans="1:372" s="40" customFormat="1" ht="15.75">
      <c r="A106" s="403" t="s">
        <v>3672</v>
      </c>
      <c r="B106" s="206"/>
      <c r="C106" s="205"/>
      <c r="E106" s="61"/>
      <c r="F106" s="149"/>
      <c r="G106" s="61"/>
      <c r="I106" s="61"/>
      <c r="L106" s="205"/>
      <c r="N106" s="61"/>
      <c r="P106" s="61"/>
      <c r="R106" s="61"/>
      <c r="U106" s="205"/>
      <c r="V106" s="149"/>
      <c r="W106" s="61"/>
      <c r="Y106" s="61"/>
      <c r="Z106" s="149"/>
      <c r="AC106" s="38"/>
      <c r="AD106" s="205"/>
      <c r="AE106" s="149"/>
      <c r="AF106" s="237"/>
      <c r="AG106" s="149"/>
      <c r="AI106" s="149"/>
      <c r="AK106" s="149"/>
      <c r="AL106" s="38"/>
      <c r="AM106" s="205"/>
      <c r="AN106" s="149"/>
      <c r="AO106" s="237"/>
      <c r="AU106" s="38"/>
      <c r="AV106" s="205"/>
      <c r="AW106" s="149"/>
      <c r="AX106" s="237"/>
      <c r="BD106" s="38"/>
      <c r="BE106" s="205"/>
      <c r="BF106" s="149"/>
      <c r="BG106" s="237"/>
      <c r="BH106" s="149"/>
      <c r="BJ106" s="149"/>
      <c r="BL106" s="149"/>
      <c r="BM106" s="38"/>
      <c r="BN106" s="205"/>
      <c r="BP106" s="237"/>
      <c r="BV106" s="38"/>
      <c r="BW106" s="205"/>
      <c r="BY106" s="237"/>
      <c r="CE106" s="38"/>
      <c r="CF106" s="205"/>
      <c r="CG106" s="149"/>
      <c r="CH106" s="237"/>
      <c r="CI106" s="149"/>
      <c r="CK106" s="149"/>
      <c r="CN106" s="38"/>
      <c r="CO106" s="205"/>
      <c r="CP106" s="149"/>
      <c r="CQ106" s="237"/>
      <c r="CR106" s="149"/>
      <c r="CT106" s="149"/>
      <c r="CV106" s="149"/>
      <c r="CW106" s="38"/>
      <c r="CX106" s="205"/>
      <c r="CY106" s="149"/>
      <c r="CZ106" s="237"/>
      <c r="DF106" s="38"/>
      <c r="DG106" s="205"/>
      <c r="DH106" s="149"/>
      <c r="DI106" s="237"/>
      <c r="DJ106" s="149"/>
      <c r="DL106" s="149"/>
      <c r="DN106" s="149"/>
      <c r="DO106" s="38"/>
      <c r="DP106" s="205"/>
      <c r="DQ106" s="149"/>
      <c r="DR106" s="237"/>
      <c r="DX106" s="38"/>
      <c r="DY106" s="205"/>
      <c r="DZ106" s="149"/>
      <c r="EA106" s="237"/>
      <c r="EB106" s="149"/>
      <c r="ED106" s="149"/>
      <c r="EF106" s="149"/>
      <c r="EG106" s="38"/>
      <c r="EH106" s="205"/>
      <c r="EI106" s="149"/>
      <c r="EJ106" s="237"/>
      <c r="EK106" s="149"/>
      <c r="EM106" s="149"/>
      <c r="EO106" s="149"/>
      <c r="EP106" s="38"/>
      <c r="EQ106" s="205"/>
      <c r="ER106" s="149"/>
      <c r="ES106" s="237"/>
      <c r="ET106" s="149"/>
      <c r="EV106" s="149"/>
      <c r="EX106" s="149"/>
      <c r="EY106" s="38"/>
      <c r="EZ106" s="205"/>
      <c r="FA106" s="149"/>
      <c r="FB106" s="237"/>
      <c r="FC106" s="149"/>
      <c r="FE106" s="149"/>
      <c r="FG106" s="149"/>
      <c r="FH106" s="38"/>
      <c r="FI106" s="205"/>
      <c r="FJ106" s="149"/>
      <c r="FK106" s="237"/>
      <c r="FQ106" s="38"/>
      <c r="FR106" s="205"/>
      <c r="FS106" s="149"/>
      <c r="FT106" s="237"/>
      <c r="FU106" s="149"/>
      <c r="FW106" s="149"/>
      <c r="FY106" s="149"/>
      <c r="FZ106" s="38"/>
      <c r="GA106" s="205"/>
      <c r="GB106" s="149"/>
      <c r="GC106" s="237"/>
      <c r="GD106" s="149"/>
      <c r="GF106" s="149"/>
      <c r="GH106" s="149"/>
      <c r="GI106" s="38"/>
      <c r="GJ106" s="205"/>
      <c r="GK106" s="149"/>
      <c r="GL106" s="237"/>
      <c r="GR106" s="38"/>
      <c r="GS106" s="205"/>
      <c r="GT106" s="149"/>
      <c r="GU106" s="237"/>
      <c r="GV106" s="149"/>
      <c r="GX106" s="149"/>
      <c r="GZ106" s="149"/>
      <c r="HB106" s="205"/>
      <c r="HD106" s="237"/>
      <c r="HJ106" s="38"/>
      <c r="HK106" s="205"/>
      <c r="HM106" s="237"/>
      <c r="HS106" s="38"/>
      <c r="HT106" s="205"/>
      <c r="HV106" s="237"/>
      <c r="IB106" s="38"/>
      <c r="IC106" s="205"/>
      <c r="IE106" s="237"/>
      <c r="IL106" s="205"/>
      <c r="IN106" s="237"/>
      <c r="IT106" s="38"/>
      <c r="IU106" s="205"/>
      <c r="IW106" s="237"/>
      <c r="JC106" s="38"/>
      <c r="JD106" s="205"/>
      <c r="JF106" s="237"/>
      <c r="JL106" s="38"/>
      <c r="JM106" s="205"/>
      <c r="JO106" s="237"/>
      <c r="JV106" s="205"/>
      <c r="JX106" s="237"/>
      <c r="KD106" s="38"/>
      <c r="KE106" s="205"/>
      <c r="KG106" s="237"/>
      <c r="KM106" s="38"/>
      <c r="KN106" s="205"/>
      <c r="KP106" s="237"/>
      <c r="KW106" s="205"/>
      <c r="KY106" s="237"/>
      <c r="LF106" s="205"/>
      <c r="LH106" s="237"/>
      <c r="LN106" s="38"/>
      <c r="LO106" s="205"/>
      <c r="LQ106" s="237"/>
      <c r="LW106" s="38"/>
      <c r="LX106" s="205"/>
      <c r="LZ106" s="237"/>
      <c r="MG106" s="205"/>
      <c r="MI106" s="237"/>
      <c r="MO106" s="38"/>
      <c r="MP106" s="205"/>
      <c r="MR106" s="237"/>
      <c r="MX106" s="38"/>
      <c r="MY106" s="205"/>
      <c r="NA106" s="237"/>
      <c r="NG106" s="38"/>
      <c r="NH106" s="205"/>
    </row>
    <row r="107" spans="1:372" ht="18">
      <c r="A107" s="42" t="s">
        <v>815</v>
      </c>
      <c r="B107" s="49"/>
      <c r="D107">
        <v>393.2</v>
      </c>
      <c r="E107" s="1" t="s">
        <v>187</v>
      </c>
      <c r="F107" s="400">
        <v>473.19999999999993</v>
      </c>
      <c r="G107" s="1" t="s">
        <v>183</v>
      </c>
      <c r="H107" s="115"/>
      <c r="I107" s="1" t="s">
        <v>184</v>
      </c>
      <c r="J107" s="115"/>
      <c r="K107" s="1" t="s">
        <v>185</v>
      </c>
      <c r="M107">
        <v>317</v>
      </c>
      <c r="N107" s="1" t="s">
        <v>187</v>
      </c>
      <c r="O107" s="18">
        <v>202.49999999999977</v>
      </c>
      <c r="P107" s="1" t="s">
        <v>183</v>
      </c>
      <c r="Q107" s="18"/>
      <c r="R107" s="1" t="s">
        <v>184</v>
      </c>
      <c r="S107" s="18"/>
      <c r="T107" s="1" t="s">
        <v>185</v>
      </c>
      <c r="V107" s="18">
        <v>706.39999999999941</v>
      </c>
      <c r="W107" s="1" t="s">
        <v>187</v>
      </c>
      <c r="X107" s="18">
        <v>244.99999999999977</v>
      </c>
      <c r="Y107" s="1" t="s">
        <v>183</v>
      </c>
      <c r="Z107" s="18"/>
      <c r="AA107" s="1" t="s">
        <v>184</v>
      </c>
      <c r="AC107" s="1" t="s">
        <v>185</v>
      </c>
      <c r="AE107" s="18">
        <v>228.599999999999</v>
      </c>
      <c r="AF107" s="1" t="s">
        <v>187</v>
      </c>
      <c r="AG107" s="18">
        <v>373</v>
      </c>
      <c r="AH107" s="1" t="s">
        <v>183</v>
      </c>
      <c r="AJ107" s="1" t="s">
        <v>184</v>
      </c>
      <c r="AL107" s="1" t="s">
        <v>185</v>
      </c>
      <c r="AN107" s="18">
        <v>204.69999999999891</v>
      </c>
      <c r="AO107" s="1" t="s">
        <v>187</v>
      </c>
      <c r="AP107" s="18">
        <v>205.19999999999982</v>
      </c>
      <c r="AQ107" s="1" t="s">
        <v>183</v>
      </c>
      <c r="AR107" s="18"/>
      <c r="AS107" s="1" t="s">
        <v>184</v>
      </c>
      <c r="AT107" s="18"/>
      <c r="AU107" s="1" t="s">
        <v>185</v>
      </c>
      <c r="AW107" s="18">
        <v>542.5</v>
      </c>
      <c r="AX107" s="1" t="s">
        <v>187</v>
      </c>
      <c r="AY107" s="18">
        <v>339.90000000000009</v>
      </c>
      <c r="AZ107" s="1" t="s">
        <v>183</v>
      </c>
      <c r="BB107" s="1" t="s">
        <v>184</v>
      </c>
      <c r="BD107" s="1" t="s">
        <v>185</v>
      </c>
      <c r="BF107" s="18">
        <v>405.54999999999973</v>
      </c>
      <c r="BG107" s="1" t="s">
        <v>187</v>
      </c>
      <c r="BH107" s="18">
        <v>339.09999999999945</v>
      </c>
      <c r="BI107" s="1" t="s">
        <v>183</v>
      </c>
      <c r="BJ107" s="18"/>
      <c r="BK107" s="1" t="s">
        <v>184</v>
      </c>
      <c r="BL107" s="18"/>
      <c r="BM107" s="1" t="s">
        <v>185</v>
      </c>
      <c r="BO107" s="18">
        <v>711.64999999999918</v>
      </c>
      <c r="BP107" s="1" t="s">
        <v>187</v>
      </c>
      <c r="BQ107" s="18">
        <v>387.10000000000036</v>
      </c>
      <c r="BR107" s="1" t="s">
        <v>183</v>
      </c>
      <c r="BS107" s="18"/>
      <c r="BT107" s="1" t="s">
        <v>184</v>
      </c>
      <c r="BU107" s="18"/>
      <c r="BV107" s="1" t="s">
        <v>185</v>
      </c>
      <c r="BX107">
        <v>567.59999999999854</v>
      </c>
      <c r="BY107" s="1" t="s">
        <v>187</v>
      </c>
      <c r="BZ107" s="401">
        <v>159.30000000000109</v>
      </c>
      <c r="CA107" s="1" t="s">
        <v>183</v>
      </c>
      <c r="CB107" s="401"/>
      <c r="CC107" s="1" t="s">
        <v>184</v>
      </c>
      <c r="CD107" s="401"/>
      <c r="CE107" s="1" t="s">
        <v>185</v>
      </c>
      <c r="CG107" s="18">
        <v>428.89999999999782</v>
      </c>
      <c r="CH107" s="1" t="s">
        <v>187</v>
      </c>
      <c r="CI107" s="18"/>
      <c r="CJ107" s="1" t="s">
        <v>183</v>
      </c>
      <c r="CK107" s="18"/>
      <c r="CL107" s="1" t="s">
        <v>184</v>
      </c>
      <c r="CN107" s="1" t="s">
        <v>185</v>
      </c>
      <c r="CP107" s="18">
        <v>303.449999999998</v>
      </c>
      <c r="CQ107" s="1" t="s">
        <v>187</v>
      </c>
      <c r="CR107" s="18"/>
      <c r="CS107" s="1" t="s">
        <v>183</v>
      </c>
      <c r="CT107" s="18"/>
      <c r="CU107" s="1" t="s">
        <v>184</v>
      </c>
      <c r="CV107" s="18"/>
      <c r="CW107" s="1" t="s">
        <v>185</v>
      </c>
      <c r="CY107" s="18">
        <v>544.199999999998</v>
      </c>
      <c r="CZ107" s="1" t="s">
        <v>187</v>
      </c>
      <c r="DA107" s="18">
        <v>451.10000000000036</v>
      </c>
      <c r="DB107" s="1" t="s">
        <v>183</v>
      </c>
      <c r="DC107" s="18"/>
      <c r="DD107" s="1" t="s">
        <v>184</v>
      </c>
      <c r="DE107" s="18"/>
      <c r="DF107" s="1" t="s">
        <v>185</v>
      </c>
      <c r="DH107" s="18">
        <v>304.79999999999745</v>
      </c>
      <c r="DI107" s="1" t="s">
        <v>187</v>
      </c>
      <c r="DJ107" s="18"/>
      <c r="DK107" s="1" t="s">
        <v>183</v>
      </c>
      <c r="DL107" s="18"/>
      <c r="DM107" s="1" t="s">
        <v>184</v>
      </c>
      <c r="DN107" s="18"/>
      <c r="DO107" s="1" t="s">
        <v>185</v>
      </c>
      <c r="DQ107" s="401">
        <v>412.29999999999836</v>
      </c>
      <c r="DR107" s="1" t="s">
        <v>187</v>
      </c>
      <c r="DS107" s="18">
        <v>443.79999999999927</v>
      </c>
      <c r="DT107" s="1" t="s">
        <v>183</v>
      </c>
      <c r="DU107" s="18"/>
      <c r="DV107" s="1" t="s">
        <v>184</v>
      </c>
      <c r="DW107" s="18"/>
      <c r="DX107" s="1" t="s">
        <v>185</v>
      </c>
      <c r="DZ107" s="18">
        <v>105.09999999999764</v>
      </c>
      <c r="EA107" s="1" t="s">
        <v>187</v>
      </c>
      <c r="EB107" s="18"/>
      <c r="EC107" s="1" t="s">
        <v>183</v>
      </c>
      <c r="ED107" s="18"/>
      <c r="EE107" s="1" t="s">
        <v>184</v>
      </c>
      <c r="EF107" s="18"/>
      <c r="EG107" s="1" t="s">
        <v>185</v>
      </c>
      <c r="EI107" s="401">
        <v>251.74999999999727</v>
      </c>
      <c r="EJ107" s="1" t="s">
        <v>187</v>
      </c>
      <c r="EK107" s="401"/>
      <c r="EL107" s="1" t="s">
        <v>183</v>
      </c>
      <c r="EM107" s="401"/>
      <c r="EN107" s="1" t="s">
        <v>184</v>
      </c>
      <c r="EO107" s="401"/>
      <c r="EP107" s="1" t="s">
        <v>185</v>
      </c>
      <c r="ER107" s="18">
        <v>459.49999999999909</v>
      </c>
      <c r="ES107" s="1" t="s">
        <v>187</v>
      </c>
      <c r="ET107" s="18"/>
      <c r="EU107" s="1" t="s">
        <v>183</v>
      </c>
      <c r="EV107" s="18"/>
      <c r="EW107" s="1" t="s">
        <v>184</v>
      </c>
      <c r="EX107" s="18"/>
      <c r="EY107" s="1" t="s">
        <v>185</v>
      </c>
      <c r="FA107" s="401">
        <v>121.00000000000182</v>
      </c>
      <c r="FB107" s="1" t="s">
        <v>187</v>
      </c>
      <c r="FC107" s="401">
        <v>176.69999999999709</v>
      </c>
      <c r="FD107" s="1" t="s">
        <v>183</v>
      </c>
      <c r="FE107" s="401"/>
      <c r="FF107" s="1" t="s">
        <v>184</v>
      </c>
      <c r="FG107" s="401"/>
      <c r="FH107" s="1" t="s">
        <v>185</v>
      </c>
      <c r="FJ107" s="401">
        <v>118.50000000000182</v>
      </c>
      <c r="FK107" s="1" t="s">
        <v>187</v>
      </c>
      <c r="FL107" s="18">
        <v>510.59999999999854</v>
      </c>
      <c r="FM107" s="1" t="s">
        <v>183</v>
      </c>
      <c r="FN107" s="18"/>
      <c r="FO107" s="1" t="s">
        <v>184</v>
      </c>
      <c r="FP107" s="18"/>
      <c r="FQ107" s="1" t="s">
        <v>185</v>
      </c>
      <c r="FS107" s="401">
        <v>327.60000000000218</v>
      </c>
      <c r="FT107" s="1" t="s">
        <v>187</v>
      </c>
      <c r="FU107" s="401"/>
      <c r="FV107" s="1" t="s">
        <v>183</v>
      </c>
      <c r="FW107" s="401"/>
      <c r="FX107" s="1" t="s">
        <v>184</v>
      </c>
      <c r="FY107" s="401"/>
      <c r="FZ107" s="1" t="s">
        <v>185</v>
      </c>
      <c r="GB107" s="18">
        <v>359.5</v>
      </c>
      <c r="GC107" s="1" t="s">
        <v>187</v>
      </c>
      <c r="GD107" s="18"/>
      <c r="GE107" s="1" t="s">
        <v>183</v>
      </c>
      <c r="GF107" s="18"/>
      <c r="GG107" s="1" t="s">
        <v>184</v>
      </c>
      <c r="GH107" s="18"/>
      <c r="GI107" s="1" t="s">
        <v>185</v>
      </c>
      <c r="GK107" s="401">
        <v>3079.8000000000011</v>
      </c>
      <c r="GL107" s="1" t="s">
        <v>187</v>
      </c>
      <c r="GM107" s="18">
        <v>1272.2000000000007</v>
      </c>
      <c r="GN107" s="1" t="s">
        <v>183</v>
      </c>
      <c r="GO107" s="18"/>
      <c r="GP107" s="1" t="s">
        <v>184</v>
      </c>
      <c r="GQ107" s="18"/>
      <c r="GR107" s="1" t="s">
        <v>185</v>
      </c>
      <c r="GT107" s="401">
        <v>174.85000000000218</v>
      </c>
      <c r="GU107" s="1" t="s">
        <v>187</v>
      </c>
      <c r="GV107" s="401"/>
      <c r="GW107" s="1" t="s">
        <v>183</v>
      </c>
      <c r="GX107" s="401"/>
      <c r="GY107" s="1" t="s">
        <v>184</v>
      </c>
      <c r="GZ107" s="401"/>
      <c r="HA107" s="1" t="s">
        <v>185</v>
      </c>
      <c r="HC107" s="18">
        <v>189.40000000000327</v>
      </c>
      <c r="HD107" s="1" t="s">
        <v>187</v>
      </c>
      <c r="HE107" s="18">
        <v>1020.4999999999982</v>
      </c>
      <c r="HF107" s="1" t="s">
        <v>183</v>
      </c>
      <c r="HG107" s="18"/>
      <c r="HH107" s="1" t="s">
        <v>184</v>
      </c>
      <c r="HI107" s="18"/>
      <c r="HJ107" s="1" t="s">
        <v>185</v>
      </c>
      <c r="HL107" s="401">
        <v>1016.0000000000018</v>
      </c>
      <c r="HM107" s="1" t="s">
        <v>187</v>
      </c>
      <c r="HN107" s="401"/>
      <c r="HO107" s="1" t="s">
        <v>183</v>
      </c>
      <c r="HP107" s="401"/>
      <c r="HQ107" s="1" t="s">
        <v>184</v>
      </c>
      <c r="HR107" s="401"/>
      <c r="HS107" s="1" t="s">
        <v>185</v>
      </c>
      <c r="HU107" s="401">
        <v>3231.6000000000004</v>
      </c>
      <c r="HV107" s="1" t="s">
        <v>187</v>
      </c>
      <c r="HW107" s="18">
        <v>3900.8999999999969</v>
      </c>
      <c r="HX107" s="1" t="s">
        <v>183</v>
      </c>
      <c r="HY107" s="18"/>
      <c r="HZ107" s="1" t="s">
        <v>184</v>
      </c>
      <c r="IA107" s="18"/>
      <c r="IB107" s="1" t="s">
        <v>185</v>
      </c>
      <c r="ID107" s="401">
        <v>383.49999999999636</v>
      </c>
      <c r="IE107" s="1" t="s">
        <v>187</v>
      </c>
      <c r="IF107" s="401"/>
      <c r="IG107" s="1" t="s">
        <v>183</v>
      </c>
      <c r="IH107" s="401"/>
      <c r="II107" s="1" t="s">
        <v>184</v>
      </c>
      <c r="IJ107" s="401"/>
      <c r="IK107" s="1" t="s">
        <v>185</v>
      </c>
      <c r="IM107" s="18">
        <v>74.900000000001455</v>
      </c>
      <c r="IN107" s="1" t="s">
        <v>187</v>
      </c>
      <c r="IO107" s="18"/>
      <c r="IP107" s="1" t="s">
        <v>183</v>
      </c>
      <c r="IQ107" s="18"/>
      <c r="IR107" s="1" t="s">
        <v>184</v>
      </c>
      <c r="IS107" s="18"/>
      <c r="IT107" s="1" t="s">
        <v>185</v>
      </c>
      <c r="IV107" s="401">
        <v>443.79999999999927</v>
      </c>
      <c r="IW107" s="1" t="s">
        <v>187</v>
      </c>
      <c r="IX107" s="18">
        <v>308.89999999999873</v>
      </c>
      <c r="IY107" s="1" t="s">
        <v>183</v>
      </c>
      <c r="IZ107" s="18"/>
      <c r="JA107" s="1" t="s">
        <v>184</v>
      </c>
      <c r="JB107" s="18"/>
      <c r="JC107" s="1" t="s">
        <v>185</v>
      </c>
      <c r="JE107" s="401">
        <v>283.70000000000437</v>
      </c>
      <c r="JF107" s="1" t="s">
        <v>187</v>
      </c>
      <c r="JG107" s="401">
        <v>422.09999999999854</v>
      </c>
      <c r="JH107" s="1" t="s">
        <v>183</v>
      </c>
      <c r="JI107" s="401"/>
      <c r="JJ107" s="1" t="s">
        <v>184</v>
      </c>
      <c r="JK107" s="401"/>
      <c r="JL107" s="1" t="s">
        <v>185</v>
      </c>
      <c r="JN107" s="401">
        <v>504.35000000000946</v>
      </c>
      <c r="JO107" s="1" t="s">
        <v>187</v>
      </c>
      <c r="JP107" s="401"/>
      <c r="JQ107" s="1" t="s">
        <v>183</v>
      </c>
      <c r="JR107" s="401"/>
      <c r="JS107" s="1" t="s">
        <v>184</v>
      </c>
      <c r="JT107" s="401"/>
      <c r="JU107" s="1" t="s">
        <v>185</v>
      </c>
      <c r="JX107" s="1" t="s">
        <v>187</v>
      </c>
      <c r="JY107" s="18">
        <v>1746.9000000000124</v>
      </c>
      <c r="JZ107" s="1" t="s">
        <v>183</v>
      </c>
      <c r="KA107" s="18">
        <v>2819.0999999999804</v>
      </c>
      <c r="KB107" s="1" t="s">
        <v>184</v>
      </c>
      <c r="KC107" s="18"/>
      <c r="KD107" s="1" t="s">
        <v>185</v>
      </c>
      <c r="KF107" s="18">
        <v>240.80000000000655</v>
      </c>
      <c r="KG107" s="1" t="s">
        <v>187</v>
      </c>
      <c r="KH107" s="401">
        <v>67.499999999997272</v>
      </c>
      <c r="KI107" s="1" t="s">
        <v>183</v>
      </c>
      <c r="KJ107" s="401"/>
      <c r="KK107" s="1" t="s">
        <v>184</v>
      </c>
      <c r="KL107" s="401"/>
      <c r="KM107" s="1" t="s">
        <v>185</v>
      </c>
      <c r="KO107" s="401">
        <v>453.20000000000437</v>
      </c>
      <c r="KP107" s="1" t="s">
        <v>187</v>
      </c>
      <c r="KQ107" s="401"/>
      <c r="KR107" s="1" t="s">
        <v>183</v>
      </c>
      <c r="KS107" s="401"/>
      <c r="KT107" s="1" t="s">
        <v>184</v>
      </c>
      <c r="KU107" s="401"/>
      <c r="KV107" s="1" t="s">
        <v>185</v>
      </c>
      <c r="KX107" s="18">
        <v>31.650000000005093</v>
      </c>
      <c r="KY107" s="1" t="s">
        <v>187</v>
      </c>
      <c r="KZ107" s="18"/>
      <c r="LA107" s="1" t="s">
        <v>183</v>
      </c>
      <c r="LB107" s="18"/>
      <c r="LC107" s="1" t="s">
        <v>184</v>
      </c>
      <c r="LD107" s="18"/>
      <c r="LE107" s="1" t="s">
        <v>185</v>
      </c>
      <c r="LG107" s="232">
        <v>93.199999999997999</v>
      </c>
      <c r="LH107" s="1" t="s">
        <v>187</v>
      </c>
      <c r="LI107" s="232"/>
      <c r="LJ107" s="1" t="s">
        <v>183</v>
      </c>
      <c r="LK107" s="232"/>
      <c r="LL107" s="1" t="s">
        <v>184</v>
      </c>
      <c r="LM107" s="232"/>
      <c r="LN107" s="1" t="s">
        <v>185</v>
      </c>
      <c r="LP107" s="18">
        <v>324.00000000001091</v>
      </c>
      <c r="LQ107" s="1" t="s">
        <v>187</v>
      </c>
      <c r="LR107" s="18">
        <v>101.69999999999891</v>
      </c>
      <c r="LS107" s="1" t="s">
        <v>183</v>
      </c>
      <c r="LT107" s="18"/>
      <c r="LU107" s="1" t="s">
        <v>184</v>
      </c>
      <c r="LV107" s="18"/>
      <c r="LW107" s="1" t="s">
        <v>185</v>
      </c>
      <c r="LY107" s="18">
        <v>460.50000000001091</v>
      </c>
      <c r="LZ107" s="1" t="s">
        <v>187</v>
      </c>
      <c r="MA107" s="18"/>
      <c r="MB107" s="1" t="s">
        <v>183</v>
      </c>
      <c r="MC107" s="18"/>
      <c r="MD107" s="1" t="s">
        <v>184</v>
      </c>
      <c r="ME107" s="18"/>
      <c r="MF107" s="1" t="s">
        <v>185</v>
      </c>
      <c r="MI107" s="1" t="s">
        <v>187</v>
      </c>
      <c r="MJ107" s="74">
        <v>989.00000000002183</v>
      </c>
      <c r="MK107" s="1" t="s">
        <v>183</v>
      </c>
      <c r="ML107" s="18">
        <v>979.59999999999491</v>
      </c>
      <c r="MM107" s="1" t="s">
        <v>184</v>
      </c>
      <c r="MN107" s="18"/>
      <c r="MO107" s="1" t="s">
        <v>185</v>
      </c>
      <c r="MQ107">
        <v>337.00000000000364</v>
      </c>
      <c r="MR107" s="1" t="s">
        <v>187</v>
      </c>
      <c r="MS107" s="18">
        <v>248.5</v>
      </c>
      <c r="MT107" s="1" t="s">
        <v>183</v>
      </c>
      <c r="MU107" s="18"/>
      <c r="MV107" s="1" t="s">
        <v>184</v>
      </c>
      <c r="MW107" s="18"/>
      <c r="MX107" s="1" t="s">
        <v>185</v>
      </c>
      <c r="NA107" s="1" t="s">
        <v>187</v>
      </c>
      <c r="NC107" s="1" t="s">
        <v>183</v>
      </c>
      <c r="ND107" s="18"/>
      <c r="NE107" s="1" t="s">
        <v>184</v>
      </c>
      <c r="NF107" s="18"/>
      <c r="NG107" s="1" t="s">
        <v>185</v>
      </c>
      <c r="NH107" s="43"/>
    </row>
    <row r="108" spans="1:372" ht="18">
      <c r="A108" s="403" t="s">
        <v>1937</v>
      </c>
      <c r="B108" s="49">
        <f>SUM(D108:AAP108)</f>
        <v>14825.387500000001</v>
      </c>
      <c r="D108"/>
      <c r="E108" s="9">
        <f>D107*0.25</f>
        <v>98.3</v>
      </c>
      <c r="F108" s="18"/>
      <c r="G108" s="9">
        <f>F107*0.5</f>
        <v>236.59999999999997</v>
      </c>
      <c r="I108" s="9">
        <f>H107*0.75</f>
        <v>0</v>
      </c>
      <c r="K108" s="9">
        <f>J107*1</f>
        <v>0</v>
      </c>
      <c r="N108" s="9">
        <f>M107*0.25</f>
        <v>79.25</v>
      </c>
      <c r="P108" s="9">
        <f>O107*0.5</f>
        <v>101.24999999999989</v>
      </c>
      <c r="R108" s="9">
        <f>Q107*0.75</f>
        <v>0</v>
      </c>
      <c r="T108" s="9">
        <f>S107*1</f>
        <v>0</v>
      </c>
      <c r="V108" s="18"/>
      <c r="W108" s="9">
        <f>V107*0.25</f>
        <v>176.59999999999985</v>
      </c>
      <c r="Y108" s="9">
        <f>X107*0.5</f>
        <v>122.49999999999989</v>
      </c>
      <c r="Z108" s="18"/>
      <c r="AA108" s="9">
        <f>Z107*0.75</f>
        <v>0</v>
      </c>
      <c r="AC108" s="9">
        <f>AB107*1</f>
        <v>0</v>
      </c>
      <c r="AE108" s="18"/>
      <c r="AF108" s="9">
        <f>AE107*0.25</f>
        <v>57.14999999999975</v>
      </c>
      <c r="AG108" s="18"/>
      <c r="AH108" s="9">
        <f>AG107*0.5</f>
        <v>186.5</v>
      </c>
      <c r="AI108" s="18"/>
      <c r="AJ108" s="9">
        <f>AI107*0.75</f>
        <v>0</v>
      </c>
      <c r="AK108" s="18"/>
      <c r="AL108" s="9">
        <f>AK107*1</f>
        <v>0</v>
      </c>
      <c r="AN108" s="18"/>
      <c r="AO108" s="9">
        <f>AN107*0.25</f>
        <v>51.174999999999727</v>
      </c>
      <c r="AQ108" s="9">
        <f>AP107*0.5</f>
        <v>102.59999999999991</v>
      </c>
      <c r="AS108" s="9">
        <f>AR107*0.75</f>
        <v>0</v>
      </c>
      <c r="AU108" s="9">
        <f>AT107*1</f>
        <v>0</v>
      </c>
      <c r="AW108" s="18"/>
      <c r="AX108" s="9">
        <f>AW107*0.25</f>
        <v>135.625</v>
      </c>
      <c r="AZ108" s="9">
        <f>AY107*0.5</f>
        <v>169.95000000000005</v>
      </c>
      <c r="BB108" s="9">
        <f>BA107*0.75</f>
        <v>0</v>
      </c>
      <c r="BD108" s="9">
        <f>BC107*1</f>
        <v>0</v>
      </c>
      <c r="BF108" s="18"/>
      <c r="BG108" s="9">
        <f>BF107*0.25</f>
        <v>101.38749999999993</v>
      </c>
      <c r="BI108" s="9">
        <f>BH107*0.5</f>
        <v>169.54999999999973</v>
      </c>
      <c r="BK108" s="9">
        <f>BJ107*0.75</f>
        <v>0</v>
      </c>
      <c r="BM108" s="9">
        <f>BL107*1</f>
        <v>0</v>
      </c>
      <c r="BP108" s="9">
        <f>BO107*0.25</f>
        <v>177.9124999999998</v>
      </c>
      <c r="BR108" s="9">
        <f>BQ107*0.5</f>
        <v>193.55000000000018</v>
      </c>
      <c r="BT108" s="9">
        <f>BS107*0.75</f>
        <v>0</v>
      </c>
      <c r="BV108" s="9">
        <f>BU107*1</f>
        <v>0</v>
      </c>
      <c r="BY108" s="9">
        <f>BX107*0.25</f>
        <v>141.89999999999964</v>
      </c>
      <c r="CA108" s="9">
        <f>BZ107*0.5</f>
        <v>79.650000000000546</v>
      </c>
      <c r="CC108" s="9">
        <f>CB107*0.75</f>
        <v>0</v>
      </c>
      <c r="CE108" s="9">
        <f t="shared" ref="CE108" si="198">CD107*1</f>
        <v>0</v>
      </c>
      <c r="CG108" s="18"/>
      <c r="CH108" s="9">
        <f>CG107*0.25</f>
        <v>107.22499999999945</v>
      </c>
      <c r="CI108" s="18"/>
      <c r="CJ108" s="9">
        <f>CI107*0.5</f>
        <v>0</v>
      </c>
      <c r="CK108" s="18"/>
      <c r="CL108" s="9">
        <f>CK107*0.75</f>
        <v>0</v>
      </c>
      <c r="CN108" s="9">
        <f t="shared" ref="CN108" si="199">CM107*1</f>
        <v>0</v>
      </c>
      <c r="CP108" s="18"/>
      <c r="CQ108" s="9">
        <f>CP107*0.25</f>
        <v>75.8624999999995</v>
      </c>
      <c r="CR108" s="18"/>
      <c r="CS108" s="9">
        <f>CR107*0.5</f>
        <v>0</v>
      </c>
      <c r="CT108" s="18"/>
      <c r="CU108" s="9">
        <f>CT107*0.75</f>
        <v>0</v>
      </c>
      <c r="CV108" s="18"/>
      <c r="CW108" s="9">
        <f t="shared" ref="CW108" si="200">CV107*1</f>
        <v>0</v>
      </c>
      <c r="CY108" s="18"/>
      <c r="CZ108" s="9">
        <f>CY107*0.25</f>
        <v>136.0499999999995</v>
      </c>
      <c r="DA108" s="18"/>
      <c r="DB108" s="9">
        <f>DA107*0.5</f>
        <v>225.55000000000018</v>
      </c>
      <c r="DC108" s="18"/>
      <c r="DD108" s="9">
        <f>DC107*0.75</f>
        <v>0</v>
      </c>
      <c r="DE108" s="18"/>
      <c r="DF108" s="9">
        <f t="shared" ref="DF108" si="201">DE107*1</f>
        <v>0</v>
      </c>
      <c r="DH108" s="18"/>
      <c r="DI108" s="9">
        <f>DH107*0.25</f>
        <v>76.199999999999363</v>
      </c>
      <c r="DJ108" s="18"/>
      <c r="DK108" s="9">
        <f>DJ107*0.5</f>
        <v>0</v>
      </c>
      <c r="DL108" s="18"/>
      <c r="DM108" s="9">
        <f>DL107*0.75</f>
        <v>0</v>
      </c>
      <c r="DN108" s="18"/>
      <c r="DO108" s="9">
        <f t="shared" ref="DO108" si="202">DN107*1</f>
        <v>0</v>
      </c>
      <c r="DQ108" s="18"/>
      <c r="DR108" s="9">
        <f>DQ107*0.25</f>
        <v>103.07499999999959</v>
      </c>
      <c r="DS108" s="18"/>
      <c r="DT108" s="9">
        <f>DS107*0.5</f>
        <v>221.89999999999964</v>
      </c>
      <c r="DU108" s="18"/>
      <c r="DV108" s="9">
        <f>DU107*0.75</f>
        <v>0</v>
      </c>
      <c r="DW108" s="18"/>
      <c r="DX108" s="9">
        <f t="shared" ref="DX108" si="203">DW107*1</f>
        <v>0</v>
      </c>
      <c r="DZ108" s="18"/>
      <c r="EA108" s="9">
        <f>DZ107*0.25</f>
        <v>26.274999999999409</v>
      </c>
      <c r="EB108" s="18"/>
      <c r="EC108" s="9">
        <f>EB107*0.5</f>
        <v>0</v>
      </c>
      <c r="ED108" s="18"/>
      <c r="EE108" s="9">
        <f>ED107*0.75</f>
        <v>0</v>
      </c>
      <c r="EF108" s="18"/>
      <c r="EG108" s="9">
        <f>EF107*1</f>
        <v>0</v>
      </c>
      <c r="EI108" s="18"/>
      <c r="EJ108" s="9">
        <f>EI107*0.25</f>
        <v>62.937499999999318</v>
      </c>
      <c r="EK108" s="18"/>
      <c r="EL108" s="9">
        <f>EK107*0.5</f>
        <v>0</v>
      </c>
      <c r="EM108" s="18"/>
      <c r="EN108" s="9">
        <f>EM107*0.75</f>
        <v>0</v>
      </c>
      <c r="EO108" s="18"/>
      <c r="EP108" s="9">
        <f>EO107*1</f>
        <v>0</v>
      </c>
      <c r="ER108" s="18"/>
      <c r="ES108" s="9">
        <f>ER107*0.25</f>
        <v>114.87499999999977</v>
      </c>
      <c r="ET108" s="18"/>
      <c r="EU108" s="9">
        <f>ET107*0.5</f>
        <v>0</v>
      </c>
      <c r="EV108" s="18"/>
      <c r="EW108" s="9">
        <f>EV107*0.75</f>
        <v>0</v>
      </c>
      <c r="EX108" s="18"/>
      <c r="EY108" s="9">
        <f>EX107*1</f>
        <v>0</v>
      </c>
      <c r="FA108" s="18"/>
      <c r="FB108" s="9">
        <f>FA107*0.25</f>
        <v>30.250000000000455</v>
      </c>
      <c r="FD108" s="9">
        <f>FC107*0.5</f>
        <v>88.349999999998545</v>
      </c>
      <c r="FF108" s="9">
        <f>FE107*0.75</f>
        <v>0</v>
      </c>
      <c r="FH108" s="9">
        <f>FG107*1</f>
        <v>0</v>
      </c>
      <c r="FJ108" s="18"/>
      <c r="FK108" s="9">
        <f>FJ107*0.25</f>
        <v>29.625000000000455</v>
      </c>
      <c r="FL108" s="18"/>
      <c r="FM108" s="9">
        <f>FL107*0.5</f>
        <v>255.29999999999927</v>
      </c>
      <c r="FN108" s="18"/>
      <c r="FO108" s="9">
        <f>FN107*0.75</f>
        <v>0</v>
      </c>
      <c r="FP108" s="18"/>
      <c r="FQ108" s="9">
        <f>FP107*1</f>
        <v>0</v>
      </c>
      <c r="FS108" s="18"/>
      <c r="FT108" s="9">
        <f>FS107*0.25</f>
        <v>81.900000000000546</v>
      </c>
      <c r="FU108" s="18"/>
      <c r="FV108" s="9">
        <f>FU107*0.5</f>
        <v>0</v>
      </c>
      <c r="FW108" s="18"/>
      <c r="FX108" s="9">
        <f>FW107*0.75</f>
        <v>0</v>
      </c>
      <c r="FY108" s="18"/>
      <c r="FZ108" s="9">
        <f>FY107*1</f>
        <v>0</v>
      </c>
      <c r="GB108" s="18"/>
      <c r="GC108" s="9">
        <f>GB107*0.25</f>
        <v>89.875</v>
      </c>
      <c r="GD108" s="18"/>
      <c r="GE108" s="9">
        <f>GD107*0.5</f>
        <v>0</v>
      </c>
      <c r="GF108" s="18"/>
      <c r="GG108" s="9">
        <f>GF107*0.75</f>
        <v>0</v>
      </c>
      <c r="GH108" s="18"/>
      <c r="GI108" s="9">
        <f>GH107*1</f>
        <v>0</v>
      </c>
      <c r="GK108" s="18"/>
      <c r="GL108" s="9">
        <f>GK107*0.25</f>
        <v>769.95000000000027</v>
      </c>
      <c r="GM108" s="18"/>
      <c r="GN108" s="9">
        <f>GM107*0.5</f>
        <v>636.10000000000036</v>
      </c>
      <c r="GO108" s="18"/>
      <c r="GP108" s="9">
        <f>GO107*0.75</f>
        <v>0</v>
      </c>
      <c r="GQ108" s="18"/>
      <c r="GR108" s="9">
        <f>GQ107*1</f>
        <v>0</v>
      </c>
      <c r="GT108" s="18"/>
      <c r="GU108" s="9">
        <f>GT107*0.25</f>
        <v>43.712500000000546</v>
      </c>
      <c r="GV108" s="18"/>
      <c r="GW108" s="9">
        <f>GV107*0.5</f>
        <v>0</v>
      </c>
      <c r="GX108" s="18"/>
      <c r="GY108" s="9">
        <f>GX107*0.75</f>
        <v>0</v>
      </c>
      <c r="GZ108" s="18"/>
      <c r="HA108" s="9">
        <f>GZ107*1</f>
        <v>0</v>
      </c>
      <c r="HD108" s="9">
        <f>HC107*0.25</f>
        <v>47.350000000000819</v>
      </c>
      <c r="HF108" s="9">
        <f>HE107*0.5</f>
        <v>510.24999999999909</v>
      </c>
      <c r="HH108" s="9">
        <f>HG107*0.75</f>
        <v>0</v>
      </c>
      <c r="HJ108" s="9">
        <f>HI107*1</f>
        <v>0</v>
      </c>
      <c r="HM108" s="9">
        <f>HL107*0.25</f>
        <v>254.00000000000045</v>
      </c>
      <c r="HO108" s="9">
        <f>HN107*0.5</f>
        <v>0</v>
      </c>
      <c r="HQ108" s="9">
        <f>HP107*0.75</f>
        <v>0</v>
      </c>
      <c r="HS108" s="9">
        <f>HR107*1</f>
        <v>0</v>
      </c>
      <c r="HV108" s="9">
        <f>HU107*0.25</f>
        <v>807.90000000000009</v>
      </c>
      <c r="HX108" s="9">
        <f>HW107*0.5</f>
        <v>1950.4499999999985</v>
      </c>
      <c r="HZ108" s="9">
        <f>HY107*0.75</f>
        <v>0</v>
      </c>
      <c r="IB108" s="9">
        <f>IA107*1</f>
        <v>0</v>
      </c>
      <c r="IE108" s="9">
        <f>ID107*0.25</f>
        <v>95.874999999999091</v>
      </c>
      <c r="IG108" s="9">
        <f>IF107*0.5</f>
        <v>0</v>
      </c>
      <c r="II108" s="9">
        <f>IH107*0.75</f>
        <v>0</v>
      </c>
      <c r="IK108" s="9">
        <f>IJ107*1</f>
        <v>0</v>
      </c>
      <c r="IN108" s="9">
        <f>IM107*0.25</f>
        <v>18.725000000000364</v>
      </c>
      <c r="IP108" s="9">
        <f>IO107*0.5</f>
        <v>0</v>
      </c>
      <c r="IR108" s="9">
        <f>IQ107*0.75</f>
        <v>0</v>
      </c>
      <c r="IT108" s="9">
        <f>IS107*1</f>
        <v>0</v>
      </c>
      <c r="IW108" s="9">
        <f>IV107*0.25</f>
        <v>110.94999999999982</v>
      </c>
      <c r="IY108" s="9">
        <f>IX107*0.5</f>
        <v>154.44999999999936</v>
      </c>
      <c r="JA108" s="9">
        <f>IZ107*0.75</f>
        <v>0</v>
      </c>
      <c r="JC108" s="9">
        <f>JB107*1</f>
        <v>0</v>
      </c>
      <c r="JF108" s="9">
        <f>JE107*0.25</f>
        <v>70.925000000001091</v>
      </c>
      <c r="JH108" s="9">
        <f>JG107*0.5</f>
        <v>211.04999999999927</v>
      </c>
      <c r="JJ108" s="9">
        <f>JI107*0.75</f>
        <v>0</v>
      </c>
      <c r="JL108" s="9">
        <f>JK107*1</f>
        <v>0</v>
      </c>
      <c r="JO108" s="9">
        <f>JN107*0.25</f>
        <v>126.08750000000236</v>
      </c>
      <c r="JQ108" s="9">
        <f>JP107*0.5</f>
        <v>0</v>
      </c>
      <c r="JS108" s="9">
        <f>JR107*0.75</f>
        <v>0</v>
      </c>
      <c r="JU108" s="9">
        <f>JT107*1</f>
        <v>0</v>
      </c>
      <c r="JX108" s="9">
        <f>JW107*0.25</f>
        <v>0</v>
      </c>
      <c r="JZ108" s="9">
        <f>JY107*0.5</f>
        <v>873.45000000000618</v>
      </c>
      <c r="KB108" s="9">
        <f>KA107*0.75</f>
        <v>2114.3249999999853</v>
      </c>
      <c r="KD108" s="9">
        <f>KC107*1</f>
        <v>0</v>
      </c>
      <c r="KG108" s="9">
        <f>KF107*0.25</f>
        <v>60.200000000001637</v>
      </c>
      <c r="KI108" s="9">
        <f>KH107*0.5</f>
        <v>33.749999999998636</v>
      </c>
      <c r="KK108" s="9">
        <f>KJ107*0.75</f>
        <v>0</v>
      </c>
      <c r="KM108" s="9">
        <f>KL107*1</f>
        <v>0</v>
      </c>
      <c r="KP108" s="9">
        <f>KO107*0.25</f>
        <v>113.30000000000109</v>
      </c>
      <c r="KR108" s="9">
        <f>KQ107*0.5</f>
        <v>0</v>
      </c>
      <c r="KT108" s="9">
        <f>KS107*0.75</f>
        <v>0</v>
      </c>
      <c r="KV108" s="9">
        <f>KU107*1</f>
        <v>0</v>
      </c>
      <c r="KY108" s="9">
        <f>KX107*0.25</f>
        <v>7.9125000000012733</v>
      </c>
      <c r="LA108" s="9">
        <f>KZ107*0.5</f>
        <v>0</v>
      </c>
      <c r="LC108" s="9">
        <f>LB107*0.75</f>
        <v>0</v>
      </c>
      <c r="LE108" s="9">
        <f>LD107*1</f>
        <v>0</v>
      </c>
      <c r="LH108" s="9">
        <f>LG107*0.25</f>
        <v>23.2999999999995</v>
      </c>
      <c r="LJ108" s="9">
        <f>LI107*0.5</f>
        <v>0</v>
      </c>
      <c r="LL108" s="9">
        <f>LK107*0.75</f>
        <v>0</v>
      </c>
      <c r="LN108" s="9">
        <f>LM107*1</f>
        <v>0</v>
      </c>
      <c r="LQ108" s="9">
        <f>LP107*0.25</f>
        <v>81.000000000002728</v>
      </c>
      <c r="LS108" s="9">
        <f>LR107*0.5</f>
        <v>50.849999999999454</v>
      </c>
      <c r="LU108" s="9">
        <f>LT107*0.75</f>
        <v>0</v>
      </c>
      <c r="LW108" s="9">
        <f>LV107*1</f>
        <v>0</v>
      </c>
      <c r="LZ108" s="9">
        <f>LY107*0.25</f>
        <v>115.12500000000273</v>
      </c>
      <c r="MB108" s="9">
        <f>MA107*0.5</f>
        <v>0</v>
      </c>
      <c r="MD108" s="9">
        <f>MC107*0.75</f>
        <v>0</v>
      </c>
      <c r="MF108" s="9">
        <f>ME107*1</f>
        <v>0</v>
      </c>
      <c r="MI108" s="9">
        <f>MH107*0.25</f>
        <v>0</v>
      </c>
      <c r="MK108" s="9">
        <f>MJ107*0.5</f>
        <v>494.50000000001091</v>
      </c>
      <c r="MM108" s="9">
        <f>ML107*0.75</f>
        <v>734.69999999999618</v>
      </c>
      <c r="MO108" s="9">
        <f>MN107*1</f>
        <v>0</v>
      </c>
      <c r="MR108" s="9">
        <f>MQ107*0.25</f>
        <v>84.250000000000909</v>
      </c>
      <c r="MT108" s="9">
        <f>MS107*0.5</f>
        <v>124.25</v>
      </c>
      <c r="MV108" s="9">
        <f>MU107*0.75</f>
        <v>0</v>
      </c>
      <c r="MX108" s="9">
        <f>MW107*1</f>
        <v>0</v>
      </c>
      <c r="NA108" s="9">
        <f>MZ107*0.25</f>
        <v>0</v>
      </c>
      <c r="NC108" s="9">
        <f>NB107*0.5</f>
        <v>0</v>
      </c>
      <c r="NE108" s="9">
        <f>ND107*0.75</f>
        <v>0</v>
      </c>
      <c r="NG108" s="9">
        <f>NF107*1</f>
        <v>0</v>
      </c>
      <c r="NH108" s="43"/>
    </row>
    <row r="109" spans="1:372" s="40" customFormat="1" ht="15.75">
      <c r="A109" s="404"/>
      <c r="B109" s="206"/>
      <c r="C109" s="205"/>
      <c r="E109" s="61"/>
      <c r="F109" s="149"/>
      <c r="G109" s="61"/>
      <c r="I109" s="61"/>
      <c r="L109" s="205"/>
      <c r="N109" s="61"/>
      <c r="P109" s="61"/>
      <c r="R109" s="61"/>
      <c r="U109" s="205"/>
      <c r="V109" s="149"/>
      <c r="W109" s="61"/>
      <c r="X109" s="149"/>
      <c r="Y109" s="61"/>
      <c r="Z109" s="149"/>
      <c r="AC109" s="38"/>
      <c r="AD109" s="205"/>
      <c r="AE109" s="149"/>
      <c r="AF109" s="237"/>
      <c r="AG109" s="149"/>
      <c r="AI109" s="149"/>
      <c r="AK109" s="149"/>
      <c r="AL109" s="38"/>
      <c r="AM109" s="205"/>
      <c r="AN109" s="149"/>
      <c r="AO109" s="237"/>
      <c r="AP109" s="149"/>
      <c r="AR109" s="149"/>
      <c r="AT109" s="149"/>
      <c r="AU109" s="38"/>
      <c r="AV109" s="205"/>
      <c r="AW109" s="149"/>
      <c r="AX109" s="237"/>
      <c r="AY109" s="149"/>
      <c r="BA109" s="149"/>
      <c r="BC109" s="149"/>
      <c r="BD109" s="38"/>
      <c r="BE109" s="205"/>
      <c r="BF109" s="149"/>
      <c r="BG109" s="237"/>
      <c r="BM109" s="38"/>
      <c r="BN109" s="205"/>
      <c r="BP109" s="237"/>
      <c r="BV109" s="38"/>
      <c r="BW109" s="205"/>
      <c r="BY109" s="237"/>
      <c r="CE109" s="38"/>
      <c r="CF109" s="205"/>
      <c r="CG109" s="149"/>
      <c r="CH109" s="237"/>
      <c r="CI109" s="149"/>
      <c r="CK109" s="149"/>
      <c r="CN109" s="38"/>
      <c r="CO109" s="205"/>
      <c r="CP109" s="149"/>
      <c r="CQ109" s="237"/>
      <c r="CR109" s="149"/>
      <c r="CT109" s="149"/>
      <c r="CV109" s="149"/>
      <c r="CW109" s="38"/>
      <c r="CX109" s="205"/>
      <c r="CY109" s="149"/>
      <c r="CZ109" s="237"/>
      <c r="DA109" s="149"/>
      <c r="DC109" s="149"/>
      <c r="DE109" s="149"/>
      <c r="DF109" s="38"/>
      <c r="DG109" s="205"/>
      <c r="DH109" s="149"/>
      <c r="DI109" s="237"/>
      <c r="DJ109" s="149"/>
      <c r="DL109" s="149"/>
      <c r="DN109" s="149"/>
      <c r="DO109" s="38"/>
      <c r="DP109" s="205"/>
      <c r="DQ109" s="149"/>
      <c r="DR109" s="237"/>
      <c r="DS109" s="149"/>
      <c r="DU109" s="149"/>
      <c r="DW109" s="149"/>
      <c r="DX109" s="38"/>
      <c r="DY109" s="205"/>
      <c r="DZ109" s="149"/>
      <c r="EA109" s="237"/>
      <c r="EB109" s="149"/>
      <c r="ED109" s="149"/>
      <c r="EF109" s="149"/>
      <c r="EG109" s="38"/>
      <c r="EH109" s="205"/>
      <c r="EI109" s="149"/>
      <c r="EJ109" s="237"/>
      <c r="EK109" s="149"/>
      <c r="EM109" s="149"/>
      <c r="EO109" s="149"/>
      <c r="EP109" s="38"/>
      <c r="EQ109" s="205"/>
      <c r="ER109" s="149"/>
      <c r="ES109" s="237"/>
      <c r="ET109" s="149"/>
      <c r="EV109" s="149"/>
      <c r="EX109" s="149"/>
      <c r="EY109" s="38"/>
      <c r="EZ109" s="205"/>
      <c r="FA109" s="149"/>
      <c r="FB109" s="237"/>
      <c r="FH109" s="38"/>
      <c r="FI109" s="205"/>
      <c r="FJ109" s="149"/>
      <c r="FK109" s="237"/>
      <c r="FL109" s="149"/>
      <c r="FN109" s="149"/>
      <c r="FP109" s="149"/>
      <c r="FQ109" s="38"/>
      <c r="FR109" s="205"/>
      <c r="FS109" s="149"/>
      <c r="FT109" s="237"/>
      <c r="FU109" s="149"/>
      <c r="FW109" s="149"/>
      <c r="FY109" s="149"/>
      <c r="FZ109" s="38"/>
      <c r="GA109" s="205"/>
      <c r="GB109" s="149"/>
      <c r="GC109" s="237"/>
      <c r="GD109" s="149"/>
      <c r="GF109" s="149"/>
      <c r="GH109" s="149"/>
      <c r="GI109" s="38"/>
      <c r="GJ109" s="205"/>
      <c r="GK109" s="149"/>
      <c r="GL109" s="237"/>
      <c r="GM109" s="149"/>
      <c r="GO109" s="149"/>
      <c r="GQ109" s="149"/>
      <c r="GR109" s="38"/>
      <c r="GS109" s="205"/>
      <c r="GT109" s="149"/>
      <c r="GU109" s="237"/>
      <c r="GV109" s="149"/>
      <c r="GX109" s="149"/>
      <c r="GZ109" s="149"/>
      <c r="HB109" s="205"/>
      <c r="HD109" s="237"/>
      <c r="HJ109" s="38"/>
      <c r="HK109" s="205"/>
      <c r="HM109" s="237"/>
      <c r="HS109" s="38"/>
      <c r="HT109" s="205"/>
      <c r="HV109" s="237"/>
      <c r="IB109" s="38"/>
      <c r="IC109" s="205"/>
      <c r="IE109" s="237"/>
      <c r="IL109" s="205"/>
      <c r="IN109" s="237"/>
      <c r="IT109" s="38"/>
      <c r="IU109" s="205"/>
      <c r="IW109" s="237"/>
      <c r="JC109" s="38"/>
      <c r="JD109" s="205"/>
      <c r="JF109" s="237"/>
      <c r="JL109" s="38"/>
      <c r="JM109" s="205"/>
      <c r="JO109" s="237"/>
      <c r="JV109" s="205"/>
      <c r="JX109" s="237"/>
      <c r="KD109" s="38"/>
      <c r="KE109" s="205"/>
      <c r="KG109" s="237"/>
      <c r="KM109" s="38"/>
      <c r="KN109" s="205"/>
      <c r="KP109" s="237"/>
      <c r="KW109" s="205"/>
      <c r="KY109" s="237"/>
      <c r="LF109" s="205"/>
      <c r="LH109" s="237"/>
      <c r="LN109" s="38"/>
      <c r="LO109" s="205"/>
      <c r="LQ109" s="237"/>
      <c r="LW109" s="38"/>
      <c r="LX109" s="205"/>
      <c r="LZ109" s="237"/>
      <c r="MG109" s="205"/>
      <c r="MI109" s="237"/>
      <c r="MO109" s="38"/>
      <c r="MP109" s="205"/>
      <c r="MR109" s="237"/>
      <c r="MX109" s="38"/>
      <c r="MY109" s="205"/>
      <c r="NA109" s="237"/>
      <c r="NG109" s="38"/>
      <c r="NH109" s="205"/>
    </row>
    <row r="110" spans="1:372" ht="18">
      <c r="A110" s="42" t="s">
        <v>828</v>
      </c>
      <c r="B110" s="49"/>
      <c r="D110">
        <v>326.89999999999998</v>
      </c>
      <c r="E110" s="1" t="s">
        <v>187</v>
      </c>
      <c r="F110" s="400">
        <v>446.79999999999995</v>
      </c>
      <c r="G110" s="1" t="s">
        <v>183</v>
      </c>
      <c r="H110" s="115"/>
      <c r="I110" s="1" t="s">
        <v>184</v>
      </c>
      <c r="J110" s="115"/>
      <c r="K110" s="1" t="s">
        <v>185</v>
      </c>
      <c r="M110">
        <v>223</v>
      </c>
      <c r="N110" s="1" t="s">
        <v>187</v>
      </c>
      <c r="O110" s="18">
        <v>191</v>
      </c>
      <c r="P110" s="1" t="s">
        <v>183</v>
      </c>
      <c r="Q110" s="18"/>
      <c r="R110" s="1" t="s">
        <v>184</v>
      </c>
      <c r="S110" s="18"/>
      <c r="T110" s="1" t="s">
        <v>185</v>
      </c>
      <c r="V110" s="18">
        <v>719.79999999999973</v>
      </c>
      <c r="W110" s="1" t="s">
        <v>187</v>
      </c>
      <c r="X110" s="18">
        <v>332.60000000000014</v>
      </c>
      <c r="Y110" s="1" t="s">
        <v>183</v>
      </c>
      <c r="Z110" s="18">
        <v>519.80000000000007</v>
      </c>
      <c r="AA110" s="1" t="s">
        <v>184</v>
      </c>
      <c r="AB110" s="18">
        <v>671.44999999999993</v>
      </c>
      <c r="AC110" s="1" t="s">
        <v>185</v>
      </c>
      <c r="AE110" s="18">
        <v>350.5</v>
      </c>
      <c r="AF110" s="1" t="s">
        <v>187</v>
      </c>
      <c r="AG110" s="18">
        <v>141.50000000000023</v>
      </c>
      <c r="AH110" s="1" t="s">
        <v>183</v>
      </c>
      <c r="AI110" s="18">
        <v>293.09999999999991</v>
      </c>
      <c r="AJ110" s="1" t="s">
        <v>184</v>
      </c>
      <c r="AK110" s="18">
        <v>348.49999999999977</v>
      </c>
      <c r="AL110" s="1" t="s">
        <v>185</v>
      </c>
      <c r="AN110" s="18">
        <v>304.70000000000027</v>
      </c>
      <c r="AO110" s="1" t="s">
        <v>187</v>
      </c>
      <c r="AP110" s="18">
        <v>218.89999999999918</v>
      </c>
      <c r="AQ110" s="1" t="s">
        <v>183</v>
      </c>
      <c r="AR110" s="1">
        <v>754.59999999999991</v>
      </c>
      <c r="AS110" s="1" t="s">
        <v>184</v>
      </c>
      <c r="AT110" s="18">
        <v>336.49999999999977</v>
      </c>
      <c r="AU110" s="1" t="s">
        <v>185</v>
      </c>
      <c r="AW110" s="18">
        <v>493</v>
      </c>
      <c r="AX110" s="1" t="s">
        <v>187</v>
      </c>
      <c r="AY110" s="18">
        <v>365.19999999999891</v>
      </c>
      <c r="AZ110" s="1" t="s">
        <v>183</v>
      </c>
      <c r="BA110" s="18">
        <v>686.40000000000032</v>
      </c>
      <c r="BB110" s="1" t="s">
        <v>184</v>
      </c>
      <c r="BC110" s="18">
        <v>674.29999999999927</v>
      </c>
      <c r="BD110" s="1" t="s">
        <v>185</v>
      </c>
      <c r="BF110" s="18">
        <v>698.40000000000146</v>
      </c>
      <c r="BG110" s="1" t="s">
        <v>187</v>
      </c>
      <c r="BH110" s="18">
        <v>784.99999999999818</v>
      </c>
      <c r="BI110" s="1" t="s">
        <v>183</v>
      </c>
      <c r="BJ110" s="18">
        <v>864.20000000000118</v>
      </c>
      <c r="BK110" s="1" t="s">
        <v>184</v>
      </c>
      <c r="BL110" s="18">
        <v>941.89999999999964</v>
      </c>
      <c r="BM110" s="1" t="s">
        <v>185</v>
      </c>
      <c r="BO110" s="18">
        <v>595.69999999999982</v>
      </c>
      <c r="BP110" s="1" t="s">
        <v>187</v>
      </c>
      <c r="BQ110" s="18">
        <v>281.79999999999927</v>
      </c>
      <c r="BR110" s="1" t="s">
        <v>183</v>
      </c>
      <c r="BS110" s="18">
        <v>550</v>
      </c>
      <c r="BT110" s="1" t="s">
        <v>184</v>
      </c>
      <c r="BU110" s="18">
        <v>253.74999999999909</v>
      </c>
      <c r="BV110" s="1" t="s">
        <v>185</v>
      </c>
      <c r="BX110">
        <v>587.80000000000018</v>
      </c>
      <c r="BY110" s="1" t="s">
        <v>187</v>
      </c>
      <c r="BZ110" s="401">
        <v>282.49999999999818</v>
      </c>
      <c r="CA110" s="1" t="s">
        <v>183</v>
      </c>
      <c r="CB110" s="18">
        <v>497.5</v>
      </c>
      <c r="CC110" s="1" t="s">
        <v>184</v>
      </c>
      <c r="CD110" s="18">
        <v>590.5</v>
      </c>
      <c r="CE110" s="1" t="s">
        <v>185</v>
      </c>
      <c r="CG110" s="18">
        <v>413.99999999999909</v>
      </c>
      <c r="CH110" s="1" t="s">
        <v>187</v>
      </c>
      <c r="CI110" s="18"/>
      <c r="CJ110" s="1" t="s">
        <v>183</v>
      </c>
      <c r="CK110" s="18">
        <v>314.40000000000055</v>
      </c>
      <c r="CL110" s="1" t="s">
        <v>184</v>
      </c>
      <c r="CM110" s="18">
        <v>17.100000000000364</v>
      </c>
      <c r="CN110" s="1" t="s">
        <v>185</v>
      </c>
      <c r="CP110" s="18">
        <v>416.80000000000018</v>
      </c>
      <c r="CQ110" s="1" t="s">
        <v>187</v>
      </c>
      <c r="CR110" s="18"/>
      <c r="CS110" s="1" t="s">
        <v>183</v>
      </c>
      <c r="CT110" s="18">
        <v>416.10000000000036</v>
      </c>
      <c r="CU110" s="1" t="s">
        <v>184</v>
      </c>
      <c r="CV110" s="18">
        <v>295.19999999999982</v>
      </c>
      <c r="CW110" s="1" t="s">
        <v>185</v>
      </c>
      <c r="CY110" s="18">
        <v>544</v>
      </c>
      <c r="CZ110" s="1" t="s">
        <v>187</v>
      </c>
      <c r="DA110" s="18">
        <v>518.99999999999818</v>
      </c>
      <c r="DB110" s="1" t="s">
        <v>183</v>
      </c>
      <c r="DC110" s="18">
        <v>545.00000000000091</v>
      </c>
      <c r="DD110" s="1" t="s">
        <v>184</v>
      </c>
      <c r="DE110" s="18">
        <v>209.70000000000073</v>
      </c>
      <c r="DF110" s="1" t="s">
        <v>185</v>
      </c>
      <c r="DH110" s="18">
        <v>416.30000000000109</v>
      </c>
      <c r="DI110" s="1" t="s">
        <v>187</v>
      </c>
      <c r="DJ110" s="18"/>
      <c r="DK110" s="1" t="s">
        <v>183</v>
      </c>
      <c r="DL110" s="18">
        <v>255.20000000000073</v>
      </c>
      <c r="DM110" s="1" t="s">
        <v>184</v>
      </c>
      <c r="DN110" s="18">
        <v>343.65000000000146</v>
      </c>
      <c r="DO110" s="1" t="s">
        <v>185</v>
      </c>
      <c r="DQ110" s="401">
        <v>529.90000000000055</v>
      </c>
      <c r="DR110" s="1" t="s">
        <v>187</v>
      </c>
      <c r="DS110" s="18">
        <v>227.19999999999891</v>
      </c>
      <c r="DT110" s="1" t="s">
        <v>183</v>
      </c>
      <c r="DU110" s="18">
        <v>654.40000000000146</v>
      </c>
      <c r="DV110" s="1" t="s">
        <v>184</v>
      </c>
      <c r="DW110" s="18">
        <v>194.55000000000109</v>
      </c>
      <c r="DX110" s="1" t="s">
        <v>185</v>
      </c>
      <c r="DZ110" s="18">
        <v>179.60000000000036</v>
      </c>
      <c r="EA110" s="1" t="s">
        <v>187</v>
      </c>
      <c r="EB110" s="18"/>
      <c r="EC110" s="1" t="s">
        <v>183</v>
      </c>
      <c r="ED110" s="18">
        <v>731.40000000000055</v>
      </c>
      <c r="EE110" s="1" t="s">
        <v>184</v>
      </c>
      <c r="EF110" s="18"/>
      <c r="EG110" s="1" t="s">
        <v>185</v>
      </c>
      <c r="EI110" s="401">
        <v>172.30000000000018</v>
      </c>
      <c r="EJ110" s="1" t="s">
        <v>187</v>
      </c>
      <c r="EK110" s="401"/>
      <c r="EL110" s="1" t="s">
        <v>183</v>
      </c>
      <c r="EM110" s="18">
        <v>447.79999999999927</v>
      </c>
      <c r="EN110" s="1" t="s">
        <v>184</v>
      </c>
      <c r="EO110" s="18"/>
      <c r="EP110" s="1" t="s">
        <v>185</v>
      </c>
      <c r="ER110" s="18">
        <v>465.19999999999891</v>
      </c>
      <c r="ES110" s="1" t="s">
        <v>187</v>
      </c>
      <c r="ET110" s="18"/>
      <c r="EU110" s="1" t="s">
        <v>183</v>
      </c>
      <c r="EV110" s="18">
        <v>546.30000000000018</v>
      </c>
      <c r="EW110" s="1" t="s">
        <v>184</v>
      </c>
      <c r="EX110" s="18"/>
      <c r="EY110" s="1" t="s">
        <v>185</v>
      </c>
      <c r="FA110" s="401">
        <v>253.49999999999818</v>
      </c>
      <c r="FB110" s="1" t="s">
        <v>187</v>
      </c>
      <c r="FC110" s="401">
        <v>53.999999999998181</v>
      </c>
      <c r="FD110" s="1" t="s">
        <v>183</v>
      </c>
      <c r="FE110" s="18">
        <v>585.19999999999891</v>
      </c>
      <c r="FF110" s="1" t="s">
        <v>184</v>
      </c>
      <c r="FG110" s="18"/>
      <c r="FH110" s="1" t="s">
        <v>185</v>
      </c>
      <c r="FJ110" s="401">
        <v>207.89999999999782</v>
      </c>
      <c r="FK110" s="1" t="s">
        <v>187</v>
      </c>
      <c r="FL110" s="18">
        <v>443.19999999999891</v>
      </c>
      <c r="FM110" s="1" t="s">
        <v>183</v>
      </c>
      <c r="FN110" s="18">
        <v>429.899999999996</v>
      </c>
      <c r="FO110" s="1" t="s">
        <v>184</v>
      </c>
      <c r="FP110" s="18"/>
      <c r="FQ110" s="1" t="s">
        <v>185</v>
      </c>
      <c r="FS110" s="401">
        <v>472.69999999999891</v>
      </c>
      <c r="FT110" s="1" t="s">
        <v>187</v>
      </c>
      <c r="FU110" s="401"/>
      <c r="FV110" s="1" t="s">
        <v>183</v>
      </c>
      <c r="FW110" s="18">
        <v>205.69999999999527</v>
      </c>
      <c r="FX110" s="1" t="s">
        <v>184</v>
      </c>
      <c r="FY110" s="18"/>
      <c r="FZ110" s="1" t="s">
        <v>185</v>
      </c>
      <c r="GB110" s="18">
        <v>19.499999999998181</v>
      </c>
      <c r="GC110" s="1" t="s">
        <v>187</v>
      </c>
      <c r="GD110" s="18"/>
      <c r="GE110" s="1" t="s">
        <v>183</v>
      </c>
      <c r="GF110" s="18">
        <v>166.40000000000146</v>
      </c>
      <c r="GG110" s="1" t="s">
        <v>184</v>
      </c>
      <c r="GH110" s="18"/>
      <c r="GI110" s="1" t="s">
        <v>185</v>
      </c>
      <c r="GK110" s="401">
        <v>1567.9000000000015</v>
      </c>
      <c r="GL110" s="1" t="s">
        <v>187</v>
      </c>
      <c r="GM110" s="18">
        <v>1453.7000000000044</v>
      </c>
      <c r="GN110" s="1" t="s">
        <v>183</v>
      </c>
      <c r="GO110" s="18">
        <v>2139.3999999999978</v>
      </c>
      <c r="GP110" s="1" t="s">
        <v>184</v>
      </c>
      <c r="GQ110" s="18"/>
      <c r="GR110" s="1" t="s">
        <v>185</v>
      </c>
      <c r="GT110" s="401">
        <v>221.89999999999782</v>
      </c>
      <c r="GU110" s="1" t="s">
        <v>187</v>
      </c>
      <c r="GV110" s="401"/>
      <c r="GW110" s="1" t="s">
        <v>183</v>
      </c>
      <c r="GX110" s="401"/>
      <c r="GY110" s="1" t="s">
        <v>184</v>
      </c>
      <c r="GZ110" s="401"/>
      <c r="HA110" s="1" t="s">
        <v>185</v>
      </c>
      <c r="HC110" s="18">
        <v>360.59999999999854</v>
      </c>
      <c r="HD110" s="1" t="s">
        <v>187</v>
      </c>
      <c r="HE110" s="18">
        <v>600.35000000000127</v>
      </c>
      <c r="HF110" s="1" t="s">
        <v>183</v>
      </c>
      <c r="HG110" s="18">
        <v>448.899999999996</v>
      </c>
      <c r="HH110" s="1" t="s">
        <v>184</v>
      </c>
      <c r="HI110" s="18"/>
      <c r="HJ110" s="1" t="s">
        <v>185</v>
      </c>
      <c r="HL110" s="401">
        <v>989.19999999999709</v>
      </c>
      <c r="HM110" s="1" t="s">
        <v>187</v>
      </c>
      <c r="HN110" s="401"/>
      <c r="HO110" s="1" t="s">
        <v>183</v>
      </c>
      <c r="HP110" s="18">
        <v>726.89999999999782</v>
      </c>
      <c r="HQ110" s="1" t="s">
        <v>184</v>
      </c>
      <c r="HR110" s="18"/>
      <c r="HS110" s="1" t="s">
        <v>185</v>
      </c>
      <c r="HU110" s="401">
        <v>2623.0999999999949</v>
      </c>
      <c r="HV110" s="1" t="s">
        <v>187</v>
      </c>
      <c r="HW110" s="18">
        <v>3766.0500000000011</v>
      </c>
      <c r="HX110" s="1" t="s">
        <v>183</v>
      </c>
      <c r="HY110" s="18">
        <v>3006.5000000000182</v>
      </c>
      <c r="HZ110" s="1" t="s">
        <v>184</v>
      </c>
      <c r="IA110" s="18"/>
      <c r="IB110" s="1" t="s">
        <v>185</v>
      </c>
      <c r="ID110" s="401">
        <v>310.50000000000728</v>
      </c>
      <c r="IE110" s="1" t="s">
        <v>187</v>
      </c>
      <c r="IF110" s="401"/>
      <c r="IG110" s="1" t="s">
        <v>183</v>
      </c>
      <c r="IH110" s="401"/>
      <c r="II110" s="1" t="s">
        <v>184</v>
      </c>
      <c r="IJ110" s="401"/>
      <c r="IK110" s="1" t="s">
        <v>185</v>
      </c>
      <c r="IM110" s="18">
        <v>226</v>
      </c>
      <c r="IN110" s="1" t="s">
        <v>187</v>
      </c>
      <c r="IO110" s="18"/>
      <c r="IP110" s="1" t="s">
        <v>183</v>
      </c>
      <c r="IQ110" s="18">
        <v>100.5</v>
      </c>
      <c r="IR110" s="1" t="s">
        <v>184</v>
      </c>
      <c r="IS110" s="18"/>
      <c r="IT110" s="1" t="s">
        <v>185</v>
      </c>
      <c r="IV110" s="401">
        <v>186.30000000000291</v>
      </c>
      <c r="IW110" s="1" t="s">
        <v>187</v>
      </c>
      <c r="IX110" s="18">
        <v>666.39999999999873</v>
      </c>
      <c r="IY110" s="1" t="s">
        <v>183</v>
      </c>
      <c r="IZ110" s="18">
        <v>81.200000000000728</v>
      </c>
      <c r="JA110" s="1" t="s">
        <v>184</v>
      </c>
      <c r="JB110" s="18"/>
      <c r="JC110" s="1" t="s">
        <v>185</v>
      </c>
      <c r="JE110" s="401">
        <v>370.200000000008</v>
      </c>
      <c r="JF110" s="1" t="s">
        <v>187</v>
      </c>
      <c r="JG110" s="401">
        <v>472.29999999999927</v>
      </c>
      <c r="JH110" s="1" t="s">
        <v>183</v>
      </c>
      <c r="JI110" s="18">
        <v>378.09999999999854</v>
      </c>
      <c r="JJ110" s="1" t="s">
        <v>184</v>
      </c>
      <c r="JK110" s="18"/>
      <c r="JL110" s="1" t="s">
        <v>185</v>
      </c>
      <c r="JN110" s="401">
        <v>327.70000000000437</v>
      </c>
      <c r="JO110" s="1" t="s">
        <v>187</v>
      </c>
      <c r="JP110" s="401"/>
      <c r="JQ110" s="1" t="s">
        <v>183</v>
      </c>
      <c r="JR110" s="401"/>
      <c r="JS110" s="1" t="s">
        <v>184</v>
      </c>
      <c r="JT110" s="401"/>
      <c r="JU110" s="1" t="s">
        <v>185</v>
      </c>
      <c r="JX110" s="1" t="s">
        <v>187</v>
      </c>
      <c r="JY110" s="18">
        <v>2411.3000000000029</v>
      </c>
      <c r="JZ110" s="1" t="s">
        <v>183</v>
      </c>
      <c r="KA110" s="18">
        <v>2124.4000000000906</v>
      </c>
      <c r="KB110" s="1" t="s">
        <v>184</v>
      </c>
      <c r="KC110" s="18">
        <v>2487.1000000001513</v>
      </c>
      <c r="KD110" s="1" t="s">
        <v>185</v>
      </c>
      <c r="KF110" s="18">
        <v>122.50000000000364</v>
      </c>
      <c r="KG110" s="1" t="s">
        <v>187</v>
      </c>
      <c r="KH110" s="401">
        <v>119.99999999999909</v>
      </c>
      <c r="KI110" s="1" t="s">
        <v>183</v>
      </c>
      <c r="KJ110" s="18">
        <v>329.99999999999636</v>
      </c>
      <c r="KK110" s="1" t="s">
        <v>184</v>
      </c>
      <c r="KL110" s="18"/>
      <c r="KM110" s="1" t="s">
        <v>185</v>
      </c>
      <c r="KO110" s="401">
        <v>397.30000000000655</v>
      </c>
      <c r="KP110" s="1" t="s">
        <v>187</v>
      </c>
      <c r="KQ110" s="401"/>
      <c r="KR110" s="1" t="s">
        <v>183</v>
      </c>
      <c r="KS110" s="401"/>
      <c r="KT110" s="1" t="s">
        <v>184</v>
      </c>
      <c r="KU110" s="401"/>
      <c r="KV110" s="1" t="s">
        <v>185</v>
      </c>
      <c r="KX110" s="18">
        <v>208.20000000000437</v>
      </c>
      <c r="KY110" s="1" t="s">
        <v>187</v>
      </c>
      <c r="KZ110" s="18"/>
      <c r="LA110" s="1" t="s">
        <v>183</v>
      </c>
      <c r="LB110" s="18"/>
      <c r="LC110" s="1" t="s">
        <v>184</v>
      </c>
      <c r="LD110" s="18"/>
      <c r="LE110" s="1" t="s">
        <v>185</v>
      </c>
      <c r="LG110" s="232">
        <v>434.19999999999891</v>
      </c>
      <c r="LH110" s="1" t="s">
        <v>187</v>
      </c>
      <c r="LI110" s="232"/>
      <c r="LJ110" s="1" t="s">
        <v>183</v>
      </c>
      <c r="LK110" s="232"/>
      <c r="LL110" s="1" t="s">
        <v>184</v>
      </c>
      <c r="LM110" s="18"/>
      <c r="LN110" s="1" t="s">
        <v>185</v>
      </c>
      <c r="LP110" s="18">
        <v>391.50000000000728</v>
      </c>
      <c r="LQ110" s="1" t="s">
        <v>187</v>
      </c>
      <c r="LR110" s="18">
        <v>204.69999999999891</v>
      </c>
      <c r="LS110" s="1" t="s">
        <v>183</v>
      </c>
      <c r="LT110" s="18">
        <v>403.50000000000364</v>
      </c>
      <c r="LU110" s="1" t="s">
        <v>184</v>
      </c>
      <c r="LV110" s="18"/>
      <c r="LW110" s="1" t="s">
        <v>185</v>
      </c>
      <c r="LY110" s="18">
        <v>269.10000000000946</v>
      </c>
      <c r="LZ110" s="1" t="s">
        <v>187</v>
      </c>
      <c r="MA110" s="18"/>
      <c r="MB110" s="1" t="s">
        <v>183</v>
      </c>
      <c r="MC110" s="18"/>
      <c r="MD110" s="1" t="s">
        <v>184</v>
      </c>
      <c r="ME110" s="18"/>
      <c r="MF110" s="1" t="s">
        <v>185</v>
      </c>
      <c r="MI110" s="1" t="s">
        <v>187</v>
      </c>
      <c r="MJ110" s="74">
        <v>754.30000000001382</v>
      </c>
      <c r="MK110" s="1" t="s">
        <v>183</v>
      </c>
      <c r="ML110" s="18">
        <v>1010.4499999999989</v>
      </c>
      <c r="MM110" s="1" t="s">
        <v>184</v>
      </c>
      <c r="MN110" s="18">
        <v>1333.4000000000124</v>
      </c>
      <c r="MO110" s="1" t="s">
        <v>185</v>
      </c>
      <c r="MQ110">
        <v>243.99999999999272</v>
      </c>
      <c r="MR110" s="1" t="s">
        <v>187</v>
      </c>
      <c r="MS110" s="18">
        <v>204.00000000001091</v>
      </c>
      <c r="MT110" s="1" t="s">
        <v>183</v>
      </c>
      <c r="MU110">
        <v>328.50000000000728</v>
      </c>
      <c r="MV110" s="1" t="s">
        <v>184</v>
      </c>
      <c r="MX110" s="1" t="s">
        <v>185</v>
      </c>
      <c r="NA110" s="1" t="s">
        <v>187</v>
      </c>
      <c r="NC110" s="1" t="s">
        <v>183</v>
      </c>
      <c r="ND110" s="402">
        <v>1436.2999999999993</v>
      </c>
      <c r="NE110" s="1" t="s">
        <v>184</v>
      </c>
      <c r="NF110" s="402"/>
      <c r="NG110" s="1" t="s">
        <v>185</v>
      </c>
      <c r="NH110" s="43"/>
    </row>
    <row r="111" spans="1:372" ht="18">
      <c r="A111" s="403" t="s">
        <v>3671</v>
      </c>
      <c r="B111" s="49">
        <f>SUM(D111:AAP111)</f>
        <v>37062.462500000278</v>
      </c>
      <c r="D111"/>
      <c r="E111" s="9">
        <f>D110*0.25</f>
        <v>81.724999999999994</v>
      </c>
      <c r="F111" s="18"/>
      <c r="G111" s="9">
        <f>F110*0.5</f>
        <v>223.39999999999998</v>
      </c>
      <c r="I111" s="9">
        <f>H110*0.75</f>
        <v>0</v>
      </c>
      <c r="K111" s="9">
        <f>J110*1</f>
        <v>0</v>
      </c>
      <c r="N111" s="9">
        <f>M110*0.25</f>
        <v>55.75</v>
      </c>
      <c r="P111" s="9">
        <f>O110*0.5</f>
        <v>95.5</v>
      </c>
      <c r="R111" s="9">
        <f>Q110*0.75</f>
        <v>0</v>
      </c>
      <c r="T111" s="9">
        <f>S110*1</f>
        <v>0</v>
      </c>
      <c r="V111" s="18"/>
      <c r="W111" s="9">
        <f>V110*0.25</f>
        <v>179.94999999999993</v>
      </c>
      <c r="X111" s="18"/>
      <c r="Y111" s="9">
        <f>X110*0.5</f>
        <v>166.30000000000007</v>
      </c>
      <c r="Z111" s="18"/>
      <c r="AA111" s="9">
        <f>Z110*0.75</f>
        <v>389.85</v>
      </c>
      <c r="AB111" s="18"/>
      <c r="AC111" s="9">
        <f>AB110*1</f>
        <v>671.44999999999993</v>
      </c>
      <c r="AE111" s="18"/>
      <c r="AF111" s="9">
        <f>AE110*0.25</f>
        <v>87.625</v>
      </c>
      <c r="AG111" s="18"/>
      <c r="AH111" s="9">
        <f>AG110*0.5</f>
        <v>70.750000000000114</v>
      </c>
      <c r="AI111" s="18"/>
      <c r="AJ111" s="9">
        <f>AI110*0.75</f>
        <v>219.82499999999993</v>
      </c>
      <c r="AK111" s="18"/>
      <c r="AL111" s="9">
        <f>AK110*1</f>
        <v>348.49999999999977</v>
      </c>
      <c r="AN111" s="18"/>
      <c r="AO111" s="9">
        <f>AN110*0.25</f>
        <v>76.175000000000068</v>
      </c>
      <c r="AP111" s="18"/>
      <c r="AQ111" s="9">
        <f>AP110*0.5</f>
        <v>109.44999999999959</v>
      </c>
      <c r="AR111" s="18"/>
      <c r="AS111" s="9">
        <f>AR110*0.75</f>
        <v>565.94999999999993</v>
      </c>
      <c r="AT111" s="18"/>
      <c r="AU111" s="9">
        <f>AT110*1</f>
        <v>336.49999999999977</v>
      </c>
      <c r="AW111" s="18"/>
      <c r="AX111" s="9">
        <f>AW110*0.25</f>
        <v>123.25</v>
      </c>
      <c r="AZ111" s="9">
        <f>AY110*0.5</f>
        <v>182.59999999999945</v>
      </c>
      <c r="BB111" s="9">
        <f>BA110*0.75</f>
        <v>514.80000000000018</v>
      </c>
      <c r="BD111" s="9">
        <f>BC110*1</f>
        <v>674.29999999999927</v>
      </c>
      <c r="BF111" s="18"/>
      <c r="BG111" s="9">
        <f>BF110*0.25</f>
        <v>174.60000000000036</v>
      </c>
      <c r="BI111" s="9">
        <f>BH110*0.5</f>
        <v>392.49999999999909</v>
      </c>
      <c r="BK111" s="9">
        <f>BJ110*0.75</f>
        <v>648.15000000000089</v>
      </c>
      <c r="BM111" s="9">
        <f>BL110*1</f>
        <v>941.89999999999964</v>
      </c>
      <c r="BP111" s="9">
        <f>BO110*0.25</f>
        <v>148.92499999999995</v>
      </c>
      <c r="BR111" s="9">
        <f>BQ110*0.5</f>
        <v>140.89999999999964</v>
      </c>
      <c r="BT111" s="9">
        <f>BS110*0.75</f>
        <v>412.5</v>
      </c>
      <c r="BV111" s="9">
        <f>BU110*1</f>
        <v>253.74999999999909</v>
      </c>
      <c r="BY111" s="9">
        <f>BX110*0.25</f>
        <v>146.95000000000005</v>
      </c>
      <c r="CA111" s="9">
        <f>BZ110*0.5</f>
        <v>141.24999999999909</v>
      </c>
      <c r="CC111" s="9">
        <f>CB110*0.75</f>
        <v>373.125</v>
      </c>
      <c r="CE111" s="9">
        <f t="shared" ref="CE111" si="204">CD110*1</f>
        <v>590.5</v>
      </c>
      <c r="CG111" s="18"/>
      <c r="CH111" s="9">
        <f>CG110*0.25</f>
        <v>103.49999999999977</v>
      </c>
      <c r="CI111" s="18"/>
      <c r="CJ111" s="9">
        <f>CI110*0.5</f>
        <v>0</v>
      </c>
      <c r="CK111" s="18"/>
      <c r="CL111" s="9">
        <f>CK110*0.75</f>
        <v>235.80000000000041</v>
      </c>
      <c r="CM111" s="18"/>
      <c r="CN111" s="9">
        <f t="shared" ref="CN111" si="205">CM110*1</f>
        <v>17.100000000000364</v>
      </c>
      <c r="CP111" s="18"/>
      <c r="CQ111" s="9">
        <f>CP110*0.25</f>
        <v>104.20000000000005</v>
      </c>
      <c r="CR111" s="18"/>
      <c r="CS111" s="9">
        <f>CR110*0.5</f>
        <v>0</v>
      </c>
      <c r="CT111" s="18"/>
      <c r="CU111" s="9">
        <f>CT110*0.75</f>
        <v>312.07500000000027</v>
      </c>
      <c r="CV111" s="18"/>
      <c r="CW111" s="9">
        <f t="shared" ref="CW111" si="206">CV110*1</f>
        <v>295.19999999999982</v>
      </c>
      <c r="CY111" s="18"/>
      <c r="CZ111" s="9">
        <f>CY110*0.25</f>
        <v>136</v>
      </c>
      <c r="DA111" s="18"/>
      <c r="DB111" s="9">
        <f>DA110*0.5</f>
        <v>259.49999999999909</v>
      </c>
      <c r="DC111" s="18"/>
      <c r="DD111" s="9">
        <f>DC110*0.75</f>
        <v>408.75000000000068</v>
      </c>
      <c r="DE111" s="18"/>
      <c r="DF111" s="9">
        <f t="shared" ref="DF111" si="207">DE110*1</f>
        <v>209.70000000000073</v>
      </c>
      <c r="DH111" s="18"/>
      <c r="DI111" s="9">
        <f>DH110*0.25</f>
        <v>104.07500000000027</v>
      </c>
      <c r="DJ111" s="18"/>
      <c r="DK111" s="9">
        <f>DJ110*0.5</f>
        <v>0</v>
      </c>
      <c r="DL111" s="18"/>
      <c r="DM111" s="9">
        <f>DL110*0.75</f>
        <v>191.40000000000055</v>
      </c>
      <c r="DN111" s="18"/>
      <c r="DO111" s="9">
        <f t="shared" ref="DO111" si="208">DN110*1</f>
        <v>343.65000000000146</v>
      </c>
      <c r="DQ111" s="18"/>
      <c r="DR111" s="9">
        <f>DQ110*0.25</f>
        <v>132.47500000000014</v>
      </c>
      <c r="DS111" s="18"/>
      <c r="DT111" s="9">
        <f>DS110*0.5</f>
        <v>113.59999999999945</v>
      </c>
      <c r="DU111" s="18"/>
      <c r="DV111" s="9">
        <f>DU110*0.75</f>
        <v>490.80000000000109</v>
      </c>
      <c r="DW111" s="18"/>
      <c r="DX111" s="9">
        <f t="shared" ref="DX111" si="209">DW110*1</f>
        <v>194.55000000000109</v>
      </c>
      <c r="DZ111" s="18"/>
      <c r="EA111" s="9">
        <f>DZ110*0.25</f>
        <v>44.900000000000091</v>
      </c>
      <c r="EB111" s="18"/>
      <c r="EC111" s="9">
        <f>EB110*0.5</f>
        <v>0</v>
      </c>
      <c r="ED111" s="18"/>
      <c r="EE111" s="9">
        <f>ED110*0.75</f>
        <v>548.55000000000041</v>
      </c>
      <c r="EF111" s="18"/>
      <c r="EG111" s="9">
        <f>EF110*1</f>
        <v>0</v>
      </c>
      <c r="EI111" s="18"/>
      <c r="EJ111" s="9">
        <f>EI110*0.25</f>
        <v>43.075000000000045</v>
      </c>
      <c r="EK111" s="18"/>
      <c r="EL111" s="9">
        <f>EK110*0.5</f>
        <v>0</v>
      </c>
      <c r="EM111" s="18"/>
      <c r="EN111" s="9">
        <f>EM110*0.75</f>
        <v>335.84999999999945</v>
      </c>
      <c r="EO111" s="18"/>
      <c r="EP111" s="9">
        <f>EO110*1</f>
        <v>0</v>
      </c>
      <c r="ER111" s="18"/>
      <c r="ES111" s="9">
        <f>ER110*0.25</f>
        <v>116.29999999999973</v>
      </c>
      <c r="ET111" s="18"/>
      <c r="EU111" s="9">
        <f>ET110*0.5</f>
        <v>0</v>
      </c>
      <c r="EV111" s="18"/>
      <c r="EW111" s="9">
        <f>EV110*0.75</f>
        <v>409.72500000000014</v>
      </c>
      <c r="EX111" s="18"/>
      <c r="EY111" s="9">
        <f>EX110*1</f>
        <v>0</v>
      </c>
      <c r="FA111" s="18"/>
      <c r="FB111" s="9">
        <f>FA110*0.25</f>
        <v>63.374999999999545</v>
      </c>
      <c r="FD111" s="9">
        <f>FC110*0.5</f>
        <v>26.999999999999091</v>
      </c>
      <c r="FF111" s="9">
        <f>FE110*0.75</f>
        <v>438.89999999999918</v>
      </c>
      <c r="FH111" s="9">
        <f>FG110*1</f>
        <v>0</v>
      </c>
      <c r="FJ111" s="18"/>
      <c r="FK111" s="9">
        <f>FJ110*0.25</f>
        <v>51.974999999999454</v>
      </c>
      <c r="FL111" s="18"/>
      <c r="FM111" s="9">
        <f>FL110*0.5</f>
        <v>221.59999999999945</v>
      </c>
      <c r="FN111" s="18"/>
      <c r="FO111" s="9">
        <f>FN110*0.75</f>
        <v>322.424999999997</v>
      </c>
      <c r="FP111" s="18"/>
      <c r="FQ111" s="9">
        <f>FP110*1</f>
        <v>0</v>
      </c>
      <c r="FS111" s="18"/>
      <c r="FT111" s="9">
        <f>FS110*0.25</f>
        <v>118.17499999999973</v>
      </c>
      <c r="FU111" s="18"/>
      <c r="FV111" s="9">
        <f>FU110*0.5</f>
        <v>0</v>
      </c>
      <c r="FW111" s="18"/>
      <c r="FX111" s="9">
        <f>FW110*0.75</f>
        <v>154.27499999999645</v>
      </c>
      <c r="FY111" s="18"/>
      <c r="FZ111" s="9">
        <f>FY110*1</f>
        <v>0</v>
      </c>
      <c r="GB111" s="18"/>
      <c r="GC111" s="9">
        <f>GB110*0.25</f>
        <v>4.8749999999995453</v>
      </c>
      <c r="GD111" s="18"/>
      <c r="GE111" s="9">
        <f>GD110*0.5</f>
        <v>0</v>
      </c>
      <c r="GF111" s="18"/>
      <c r="GG111" s="9">
        <f>GF110*0.75</f>
        <v>124.80000000000109</v>
      </c>
      <c r="GH111" s="18"/>
      <c r="GI111" s="9">
        <f>GH110*1</f>
        <v>0</v>
      </c>
      <c r="GK111" s="18"/>
      <c r="GL111" s="9">
        <f>GK110*0.25</f>
        <v>391.97500000000036</v>
      </c>
      <c r="GM111" s="18"/>
      <c r="GN111" s="9">
        <f>GM110*0.5</f>
        <v>726.85000000000218</v>
      </c>
      <c r="GO111" s="18"/>
      <c r="GP111" s="9">
        <f>GO110*0.75</f>
        <v>1604.5499999999984</v>
      </c>
      <c r="GQ111" s="18"/>
      <c r="GR111" s="9">
        <f>GQ110*1</f>
        <v>0</v>
      </c>
      <c r="GT111" s="18"/>
      <c r="GU111" s="9">
        <f>GT110*0.25</f>
        <v>55.474999999999454</v>
      </c>
      <c r="GV111" s="18"/>
      <c r="GW111" s="9">
        <f>GV110*0.5</f>
        <v>0</v>
      </c>
      <c r="GX111" s="18"/>
      <c r="GY111" s="9">
        <f>GX110*0.75</f>
        <v>0</v>
      </c>
      <c r="GZ111" s="18"/>
      <c r="HA111" s="9">
        <f>GZ110*1</f>
        <v>0</v>
      </c>
      <c r="HD111" s="9">
        <f>HC110*0.25</f>
        <v>90.149999999999636</v>
      </c>
      <c r="HF111" s="9">
        <f>HE110*0.5</f>
        <v>300.17500000000064</v>
      </c>
      <c r="HH111" s="9">
        <f>HG110*0.75</f>
        <v>336.674999999997</v>
      </c>
      <c r="HJ111" s="9">
        <f>HI110*1</f>
        <v>0</v>
      </c>
      <c r="HM111" s="9">
        <f>HL110*0.25</f>
        <v>247.29999999999927</v>
      </c>
      <c r="HO111" s="9">
        <f>HN110*0.5</f>
        <v>0</v>
      </c>
      <c r="HQ111" s="9">
        <f>HP110*0.75</f>
        <v>545.17499999999836</v>
      </c>
      <c r="HS111" s="9">
        <f>HR110*1</f>
        <v>0</v>
      </c>
      <c r="HV111" s="9">
        <f>HU110*0.25</f>
        <v>655.77499999999873</v>
      </c>
      <c r="HX111" s="9">
        <f>HW110*0.5</f>
        <v>1883.0250000000005</v>
      </c>
      <c r="HZ111" s="9">
        <f>HY110*0.75</f>
        <v>2254.8750000000136</v>
      </c>
      <c r="IB111" s="9">
        <f>IA110*1</f>
        <v>0</v>
      </c>
      <c r="IE111" s="9">
        <f>ID110*0.25</f>
        <v>77.625000000001819</v>
      </c>
      <c r="IG111" s="9">
        <f>IF110*0.5</f>
        <v>0</v>
      </c>
      <c r="II111" s="9">
        <f>IH110*0.75</f>
        <v>0</v>
      </c>
      <c r="IK111" s="9">
        <f>IJ110*1</f>
        <v>0</v>
      </c>
      <c r="IN111" s="9">
        <f>IM110*0.25</f>
        <v>56.5</v>
      </c>
      <c r="IP111" s="9">
        <f>IO110*0.5</f>
        <v>0</v>
      </c>
      <c r="IR111" s="9">
        <f>IQ110*0.75</f>
        <v>75.375</v>
      </c>
      <c r="IT111" s="9">
        <f>IS110*1</f>
        <v>0</v>
      </c>
      <c r="IW111" s="9">
        <f>IV110*0.25</f>
        <v>46.575000000000728</v>
      </c>
      <c r="IY111" s="9">
        <f>IX110*0.5</f>
        <v>333.19999999999936</v>
      </c>
      <c r="JA111" s="9">
        <f>IZ110*0.75</f>
        <v>60.900000000000546</v>
      </c>
      <c r="JC111" s="9">
        <f>JB110*1</f>
        <v>0</v>
      </c>
      <c r="JF111" s="9">
        <f>JE110*0.25</f>
        <v>92.550000000002001</v>
      </c>
      <c r="JH111" s="9">
        <f>JG110*0.5</f>
        <v>236.14999999999964</v>
      </c>
      <c r="JJ111" s="9">
        <f>JI110*0.75</f>
        <v>283.57499999999891</v>
      </c>
      <c r="JL111" s="9">
        <f>JK110*1</f>
        <v>0</v>
      </c>
      <c r="JO111" s="9">
        <f>JN110*0.25</f>
        <v>81.925000000001091</v>
      </c>
      <c r="JQ111" s="9">
        <f>JP110*0.5</f>
        <v>0</v>
      </c>
      <c r="JS111" s="9">
        <f>JR110*0.75</f>
        <v>0</v>
      </c>
      <c r="JU111" s="9">
        <f>JT110*1</f>
        <v>0</v>
      </c>
      <c r="JX111" s="9">
        <f>JW110*0.25</f>
        <v>0</v>
      </c>
      <c r="JZ111" s="9">
        <f>JY110*0.5</f>
        <v>1205.6500000000015</v>
      </c>
      <c r="KB111" s="9">
        <f>KA110*0.75</f>
        <v>1593.3000000000679</v>
      </c>
      <c r="KD111" s="9">
        <f>KC110*1</f>
        <v>2487.1000000001513</v>
      </c>
      <c r="KG111" s="9">
        <f>KF110*0.25</f>
        <v>30.625000000000909</v>
      </c>
      <c r="KI111" s="9">
        <f>KH110*0.5</f>
        <v>59.999999999999545</v>
      </c>
      <c r="KK111" s="9">
        <f>KJ110*0.75</f>
        <v>247.49999999999727</v>
      </c>
      <c r="KM111" s="9">
        <f>KL110*1</f>
        <v>0</v>
      </c>
      <c r="KP111" s="9">
        <f>KO110*0.25</f>
        <v>99.325000000001637</v>
      </c>
      <c r="KR111" s="9">
        <f>KQ110*0.5</f>
        <v>0</v>
      </c>
      <c r="KT111" s="9">
        <f>KS110*0.75</f>
        <v>0</v>
      </c>
      <c r="KV111" s="9">
        <f>KU110*1</f>
        <v>0</v>
      </c>
      <c r="KY111" s="9">
        <f>KX110*0.25</f>
        <v>52.050000000001091</v>
      </c>
      <c r="LA111" s="9">
        <f>KZ110*0.5</f>
        <v>0</v>
      </c>
      <c r="LC111" s="9">
        <f>LB110*0.75</f>
        <v>0</v>
      </c>
      <c r="LE111" s="9">
        <f>LD110*1</f>
        <v>0</v>
      </c>
      <c r="LH111" s="9">
        <f>LG110*0.25</f>
        <v>108.54999999999973</v>
      </c>
      <c r="LJ111" s="9">
        <f>LI110*0.5</f>
        <v>0</v>
      </c>
      <c r="LL111" s="9">
        <f>LK110*0.75</f>
        <v>0</v>
      </c>
      <c r="LN111" s="9">
        <f>LM110*1</f>
        <v>0</v>
      </c>
      <c r="LQ111" s="9">
        <f>LP110*0.25</f>
        <v>97.875000000001819</v>
      </c>
      <c r="LS111" s="9">
        <f>LR110*0.5</f>
        <v>102.34999999999945</v>
      </c>
      <c r="LU111" s="9">
        <f>LT110*0.75</f>
        <v>302.62500000000273</v>
      </c>
      <c r="LW111" s="9">
        <f>LV110*1</f>
        <v>0</v>
      </c>
      <c r="LZ111" s="9">
        <f>LY110*0.25</f>
        <v>67.275000000002365</v>
      </c>
      <c r="MB111" s="9">
        <f>MA110*0.5</f>
        <v>0</v>
      </c>
      <c r="MD111" s="9">
        <f>MC110*0.75</f>
        <v>0</v>
      </c>
      <c r="MF111" s="9">
        <f>ME110*1</f>
        <v>0</v>
      </c>
      <c r="MI111" s="9">
        <f>MH110*0.25</f>
        <v>0</v>
      </c>
      <c r="MK111" s="9">
        <f>MJ110*0.5</f>
        <v>377.15000000000691</v>
      </c>
      <c r="MM111" s="9">
        <f>ML110*0.75</f>
        <v>757.83749999999918</v>
      </c>
      <c r="MO111" s="9">
        <f>MN110*1</f>
        <v>1333.4000000000124</v>
      </c>
      <c r="MR111" s="9">
        <f>MQ110*0.25</f>
        <v>60.999999999998181</v>
      </c>
      <c r="MT111" s="9">
        <f>MS110*0.5</f>
        <v>102.00000000000546</v>
      </c>
      <c r="MV111" s="9">
        <f>MU110*0.75</f>
        <v>246.37500000000546</v>
      </c>
      <c r="MX111" s="9">
        <f>MW110*1</f>
        <v>0</v>
      </c>
      <c r="NA111" s="9">
        <f>MZ110*0.25</f>
        <v>0</v>
      </c>
      <c r="NC111" s="9">
        <f>NB110*0.5</f>
        <v>0</v>
      </c>
      <c r="NE111" s="9">
        <f>ND110*0.75</f>
        <v>1077.2249999999995</v>
      </c>
      <c r="NG111" s="9">
        <f>NF110*1</f>
        <v>0</v>
      </c>
      <c r="NH111" s="43"/>
    </row>
    <row r="112" spans="1:372" s="40" customFormat="1" ht="15.75">
      <c r="A112" s="42"/>
      <c r="B112" s="206"/>
      <c r="C112" s="205"/>
      <c r="E112" s="237"/>
      <c r="F112" s="149"/>
      <c r="G112" s="61"/>
      <c r="L112" s="205"/>
      <c r="N112" s="237"/>
      <c r="P112" s="61"/>
      <c r="U112" s="205"/>
      <c r="V112" s="149"/>
      <c r="W112" s="237"/>
      <c r="X112" s="149"/>
      <c r="Y112" s="61"/>
      <c r="Z112" s="149"/>
      <c r="AB112" s="149"/>
      <c r="AC112" s="38"/>
      <c r="AD112" s="205"/>
      <c r="AE112" s="149"/>
      <c r="AF112" s="237"/>
      <c r="AG112" s="149"/>
      <c r="AI112" s="149"/>
      <c r="AK112" s="149"/>
      <c r="AL112" s="38"/>
      <c r="AM112" s="205"/>
      <c r="AN112" s="149"/>
      <c r="AO112" s="237"/>
      <c r="AP112" s="149"/>
      <c r="AR112" s="149"/>
      <c r="AT112" s="149"/>
      <c r="AU112" s="38"/>
      <c r="AV112" s="205"/>
      <c r="AW112" s="149"/>
      <c r="AX112" s="237"/>
      <c r="AY112" s="149"/>
      <c r="BA112" s="149"/>
      <c r="BC112" s="149"/>
      <c r="BD112" s="38"/>
      <c r="BE112" s="205"/>
      <c r="BF112" s="149"/>
      <c r="BG112" s="237"/>
      <c r="BM112" s="38"/>
      <c r="BN112" s="205"/>
      <c r="BP112" s="237"/>
      <c r="BV112" s="38"/>
      <c r="BW112" s="205"/>
      <c r="BY112" s="237"/>
      <c r="CE112" s="38"/>
      <c r="CF112" s="205"/>
      <c r="CG112" s="149"/>
      <c r="CH112" s="237"/>
      <c r="CI112" s="149"/>
      <c r="CK112" s="149"/>
      <c r="CM112" s="149"/>
      <c r="CN112" s="38"/>
      <c r="CO112" s="205"/>
      <c r="CP112" s="149"/>
      <c r="CQ112" s="237"/>
      <c r="CR112" s="149"/>
      <c r="CT112" s="149"/>
      <c r="CV112" s="149"/>
      <c r="CW112" s="38"/>
      <c r="CX112" s="205"/>
      <c r="CY112" s="149"/>
      <c r="CZ112" s="237"/>
      <c r="DA112" s="149"/>
      <c r="DC112" s="149"/>
      <c r="DE112" s="149"/>
      <c r="DF112" s="38"/>
      <c r="DG112" s="205"/>
      <c r="DH112" s="149"/>
      <c r="DI112" s="237"/>
      <c r="DJ112" s="149"/>
      <c r="DL112" s="149"/>
      <c r="DN112" s="149"/>
      <c r="DO112" s="38"/>
      <c r="DP112" s="205"/>
      <c r="DQ112" s="149"/>
      <c r="DR112" s="237"/>
      <c r="DS112" s="149"/>
      <c r="DU112" s="149"/>
      <c r="DW112" s="149"/>
      <c r="DX112" s="38"/>
      <c r="DY112" s="205"/>
      <c r="DZ112" s="149"/>
      <c r="EA112" s="237"/>
      <c r="EB112" s="149"/>
      <c r="ED112" s="149"/>
      <c r="EF112" s="149"/>
      <c r="EG112" s="38"/>
      <c r="EH112" s="205"/>
      <c r="EI112" s="149"/>
      <c r="EJ112" s="237"/>
      <c r="EK112" s="149"/>
      <c r="EM112" s="149"/>
      <c r="EO112" s="149"/>
      <c r="EP112" s="38"/>
      <c r="EQ112" s="205"/>
      <c r="ER112" s="149"/>
      <c r="ES112" s="237"/>
      <c r="ET112" s="149"/>
      <c r="EV112" s="149"/>
      <c r="EX112" s="149"/>
      <c r="EY112" s="38"/>
      <c r="EZ112" s="205"/>
      <c r="FA112" s="149"/>
      <c r="FB112" s="237"/>
      <c r="FH112" s="38"/>
      <c r="FI112" s="205"/>
      <c r="FJ112" s="149"/>
      <c r="FK112" s="237"/>
      <c r="FL112" s="149"/>
      <c r="FN112" s="149"/>
      <c r="FP112" s="149"/>
      <c r="FQ112" s="38"/>
      <c r="FR112" s="205"/>
      <c r="FS112" s="149"/>
      <c r="FT112" s="237"/>
      <c r="FU112" s="149"/>
      <c r="FW112" s="149"/>
      <c r="FY112" s="149"/>
      <c r="FZ112" s="38"/>
      <c r="GA112" s="205"/>
      <c r="GB112" s="149"/>
      <c r="GC112" s="237"/>
      <c r="GD112" s="149"/>
      <c r="GF112" s="149"/>
      <c r="GH112" s="149"/>
      <c r="GI112" s="38"/>
      <c r="GJ112" s="205"/>
      <c r="GK112" s="149"/>
      <c r="GL112" s="237"/>
      <c r="GM112" s="149"/>
      <c r="GO112" s="149"/>
      <c r="GQ112" s="149"/>
      <c r="GR112" s="38"/>
      <c r="GS112" s="205"/>
      <c r="GT112" s="149"/>
      <c r="GU112" s="237"/>
      <c r="GV112" s="149"/>
      <c r="GX112" s="149"/>
      <c r="GZ112" s="149"/>
      <c r="HB112" s="205"/>
      <c r="HD112" s="237"/>
      <c r="HJ112" s="38"/>
      <c r="HK112" s="205"/>
      <c r="HM112" s="237"/>
      <c r="HS112" s="38"/>
      <c r="HT112" s="205"/>
      <c r="HV112" s="237"/>
      <c r="IB112" s="38"/>
      <c r="IC112" s="205"/>
      <c r="IE112" s="237"/>
      <c r="IL112" s="205"/>
      <c r="IN112" s="237"/>
      <c r="IT112" s="38"/>
      <c r="IU112" s="205"/>
      <c r="IW112" s="237"/>
      <c r="JC112" s="38"/>
      <c r="JD112" s="205"/>
      <c r="JF112" s="237"/>
      <c r="JL112" s="38"/>
      <c r="JM112" s="205"/>
      <c r="JO112" s="237"/>
      <c r="JV112" s="205"/>
      <c r="JX112" s="237"/>
      <c r="KD112" s="38"/>
      <c r="KE112" s="205"/>
      <c r="KG112" s="237"/>
      <c r="KM112" s="38"/>
      <c r="KN112" s="205"/>
      <c r="KP112" s="237"/>
      <c r="KW112" s="205"/>
      <c r="KY112" s="237"/>
      <c r="LF112" s="205"/>
      <c r="LH112" s="237"/>
      <c r="LN112" s="38"/>
      <c r="LO112" s="205"/>
      <c r="LQ112" s="237"/>
      <c r="LW112" s="38"/>
      <c r="LX112" s="205"/>
      <c r="LZ112" s="237"/>
      <c r="MG112" s="205"/>
      <c r="MI112" s="237"/>
      <c r="MO112" s="38"/>
      <c r="MP112" s="205"/>
      <c r="MR112" s="237"/>
      <c r="MX112" s="38"/>
      <c r="MY112" s="205"/>
      <c r="NA112" s="237"/>
      <c r="NG112" s="38"/>
      <c r="NH112" s="205"/>
    </row>
    <row r="113" spans="1:372" ht="18">
      <c r="A113" s="41" t="s">
        <v>162</v>
      </c>
      <c r="B113" s="49"/>
      <c r="D113">
        <v>329.8</v>
      </c>
      <c r="E113" s="1" t="s">
        <v>187</v>
      </c>
      <c r="F113" s="400">
        <v>185.7</v>
      </c>
      <c r="G113" s="1" t="s">
        <v>183</v>
      </c>
      <c r="H113" s="115"/>
      <c r="I113" s="1" t="s">
        <v>184</v>
      </c>
      <c r="J113" s="115"/>
      <c r="K113" s="1" t="s">
        <v>185</v>
      </c>
      <c r="M113">
        <v>176.2</v>
      </c>
      <c r="N113" s="1" t="s">
        <v>187</v>
      </c>
      <c r="O113" s="18">
        <v>20.999999999999943</v>
      </c>
      <c r="P113" s="1" t="s">
        <v>183</v>
      </c>
      <c r="Q113" s="18"/>
      <c r="R113" s="1" t="s">
        <v>184</v>
      </c>
      <c r="S113" s="18"/>
      <c r="T113" s="1" t="s">
        <v>185</v>
      </c>
      <c r="V113" s="18">
        <v>631.10000000000036</v>
      </c>
      <c r="W113" s="1" t="s">
        <v>187</v>
      </c>
      <c r="X113" s="18">
        <v>261.29999999999984</v>
      </c>
      <c r="Y113" s="1" t="s">
        <v>183</v>
      </c>
      <c r="Z113" s="18">
        <v>399.8</v>
      </c>
      <c r="AA113" s="1" t="s">
        <v>184</v>
      </c>
      <c r="AB113" s="18">
        <v>734.90000000000032</v>
      </c>
      <c r="AC113" s="1" t="s">
        <v>185</v>
      </c>
      <c r="AE113" s="18">
        <v>321.80000000000018</v>
      </c>
      <c r="AF113" s="1" t="s">
        <v>187</v>
      </c>
      <c r="AG113" s="18">
        <v>114.59999999999968</v>
      </c>
      <c r="AH113" s="1" t="s">
        <v>183</v>
      </c>
      <c r="AI113" s="18">
        <v>124</v>
      </c>
      <c r="AJ113" s="1" t="s">
        <v>184</v>
      </c>
      <c r="AK113" s="18">
        <v>193.40000000000009</v>
      </c>
      <c r="AL113" s="1" t="s">
        <v>185</v>
      </c>
      <c r="AN113" s="18">
        <v>308.49999999999909</v>
      </c>
      <c r="AO113" s="1" t="s">
        <v>187</v>
      </c>
      <c r="AP113" s="18">
        <v>163.400000000001</v>
      </c>
      <c r="AQ113" s="1" t="s">
        <v>183</v>
      </c>
      <c r="AR113" s="1">
        <v>659.39999999999964</v>
      </c>
      <c r="AS113" s="1" t="s">
        <v>184</v>
      </c>
      <c r="AT113" s="18">
        <v>251.90000000000009</v>
      </c>
      <c r="AU113" s="1" t="s">
        <v>185</v>
      </c>
      <c r="AW113" s="18">
        <v>685.19999999999845</v>
      </c>
      <c r="AX113" s="1" t="s">
        <v>187</v>
      </c>
      <c r="AY113" s="18">
        <v>530.30000000000018</v>
      </c>
      <c r="AZ113" s="1" t="s">
        <v>183</v>
      </c>
      <c r="BA113" s="18">
        <v>596.79999999999973</v>
      </c>
      <c r="BB113" s="1" t="s">
        <v>184</v>
      </c>
      <c r="BC113" s="18">
        <v>687.80000000000018</v>
      </c>
      <c r="BD113" s="1" t="s">
        <v>185</v>
      </c>
      <c r="BF113" s="18">
        <v>600.09999999999945</v>
      </c>
      <c r="BG113" s="1" t="s">
        <v>187</v>
      </c>
      <c r="BH113" s="18">
        <v>402.20000000000073</v>
      </c>
      <c r="BI113" s="1" t="s">
        <v>183</v>
      </c>
      <c r="BJ113" s="18">
        <v>969.20000000000027</v>
      </c>
      <c r="BK113" s="1" t="s">
        <v>184</v>
      </c>
      <c r="BL113" s="18">
        <v>941.900000000001</v>
      </c>
      <c r="BM113" s="1" t="s">
        <v>185</v>
      </c>
      <c r="BO113" s="18">
        <v>640</v>
      </c>
      <c r="BP113" s="1" t="s">
        <v>187</v>
      </c>
      <c r="BQ113" s="18">
        <v>381.00000000000045</v>
      </c>
      <c r="BR113" s="1" t="s">
        <v>183</v>
      </c>
      <c r="BS113" s="18">
        <v>300.10000000000082</v>
      </c>
      <c r="BT113" s="1" t="s">
        <v>184</v>
      </c>
      <c r="BU113" s="18">
        <v>432.80000000000018</v>
      </c>
      <c r="BV113" s="1" t="s">
        <v>185</v>
      </c>
      <c r="BX113">
        <v>168</v>
      </c>
      <c r="BY113" s="1" t="s">
        <v>187</v>
      </c>
      <c r="BZ113" s="401">
        <v>98.900000000001455</v>
      </c>
      <c r="CA113" s="1" t="s">
        <v>183</v>
      </c>
      <c r="CB113" s="18">
        <v>198.10000000000036</v>
      </c>
      <c r="CC113" s="1" t="s">
        <v>184</v>
      </c>
      <c r="CD113" s="18">
        <v>473.69999999999982</v>
      </c>
      <c r="CE113" s="1" t="s">
        <v>185</v>
      </c>
      <c r="CG113" s="18">
        <v>743.99999999999909</v>
      </c>
      <c r="CH113" s="1" t="s">
        <v>187</v>
      </c>
      <c r="CI113" s="18"/>
      <c r="CJ113" s="1" t="s">
        <v>183</v>
      </c>
      <c r="CK113" s="18">
        <v>210.20000000000073</v>
      </c>
      <c r="CL113" s="1" t="s">
        <v>184</v>
      </c>
      <c r="CM113" s="18">
        <v>811.59999999999945</v>
      </c>
      <c r="CN113" s="1" t="s">
        <v>185</v>
      </c>
      <c r="CP113" s="18">
        <v>302.09999999999945</v>
      </c>
      <c r="CQ113" s="1" t="s">
        <v>187</v>
      </c>
      <c r="CR113" s="18"/>
      <c r="CS113" s="1" t="s">
        <v>183</v>
      </c>
      <c r="CT113" s="18">
        <v>280.10000000000036</v>
      </c>
      <c r="CU113" s="1" t="s">
        <v>184</v>
      </c>
      <c r="CV113" s="18">
        <v>248.39999999999964</v>
      </c>
      <c r="CW113" s="1" t="s">
        <v>185</v>
      </c>
      <c r="CY113" s="18">
        <v>508.29999999999836</v>
      </c>
      <c r="CZ113" s="1" t="s">
        <v>187</v>
      </c>
      <c r="DA113" s="18">
        <v>308.10000000000036</v>
      </c>
      <c r="DB113" s="1" t="s">
        <v>183</v>
      </c>
      <c r="DC113" s="18">
        <v>265.30000000000064</v>
      </c>
      <c r="DD113" s="1" t="s">
        <v>184</v>
      </c>
      <c r="DE113" s="18">
        <v>261.59999999999854</v>
      </c>
      <c r="DF113" s="1" t="s">
        <v>185</v>
      </c>
      <c r="DH113" s="18">
        <v>240.49999999999818</v>
      </c>
      <c r="DI113" s="1" t="s">
        <v>187</v>
      </c>
      <c r="DJ113" s="18"/>
      <c r="DK113" s="1" t="s">
        <v>183</v>
      </c>
      <c r="DL113" s="18">
        <v>192</v>
      </c>
      <c r="DM113" s="1" t="s">
        <v>184</v>
      </c>
      <c r="DN113" s="18">
        <v>163</v>
      </c>
      <c r="DO113" s="1" t="s">
        <v>185</v>
      </c>
      <c r="DQ113" s="401">
        <v>424.49999999999909</v>
      </c>
      <c r="DR113" s="1" t="s">
        <v>187</v>
      </c>
      <c r="DS113" s="18">
        <v>381.00000000000182</v>
      </c>
      <c r="DT113" s="1" t="s">
        <v>183</v>
      </c>
      <c r="DU113" s="18">
        <v>372.39999999999873</v>
      </c>
      <c r="DV113" s="1" t="s">
        <v>184</v>
      </c>
      <c r="DW113" s="18">
        <v>199.80000000000018</v>
      </c>
      <c r="DX113" s="1" t="s">
        <v>185</v>
      </c>
      <c r="DZ113" s="18">
        <v>450.19999999999891</v>
      </c>
      <c r="EA113" s="1" t="s">
        <v>187</v>
      </c>
      <c r="EB113" s="18"/>
      <c r="EC113" s="1" t="s">
        <v>183</v>
      </c>
      <c r="ED113" s="18">
        <v>554.79999999999927</v>
      </c>
      <c r="EE113" s="1" t="s">
        <v>184</v>
      </c>
      <c r="EF113" s="18"/>
      <c r="EG113" s="1" t="s">
        <v>185</v>
      </c>
      <c r="EI113" s="401">
        <v>304.5</v>
      </c>
      <c r="EJ113" s="1" t="s">
        <v>187</v>
      </c>
      <c r="EK113" s="401"/>
      <c r="EL113" s="1" t="s">
        <v>183</v>
      </c>
      <c r="EM113" s="18">
        <v>284.99999999999636</v>
      </c>
      <c r="EN113" s="1" t="s">
        <v>184</v>
      </c>
      <c r="EO113" s="18"/>
      <c r="EP113" s="1" t="s">
        <v>185</v>
      </c>
      <c r="ER113" s="18">
        <v>382.19999999999709</v>
      </c>
      <c r="ES113" s="1" t="s">
        <v>187</v>
      </c>
      <c r="ET113" s="18"/>
      <c r="EU113" s="1" t="s">
        <v>183</v>
      </c>
      <c r="EV113" s="18">
        <v>374</v>
      </c>
      <c r="EW113" s="1" t="s">
        <v>184</v>
      </c>
      <c r="EX113" s="18"/>
      <c r="EY113" s="1" t="s">
        <v>185</v>
      </c>
      <c r="FA113" s="401">
        <v>444.39999999999782</v>
      </c>
      <c r="FB113" s="1" t="s">
        <v>187</v>
      </c>
      <c r="FC113" s="401">
        <v>154.10000000000036</v>
      </c>
      <c r="FD113" s="1" t="s">
        <v>183</v>
      </c>
      <c r="FE113" s="18">
        <v>478.70000000000073</v>
      </c>
      <c r="FF113" s="1" t="s">
        <v>184</v>
      </c>
      <c r="FG113" s="18"/>
      <c r="FH113" s="1" t="s">
        <v>185</v>
      </c>
      <c r="FJ113" s="401">
        <v>217.70000000000073</v>
      </c>
      <c r="FK113" s="1" t="s">
        <v>187</v>
      </c>
      <c r="FL113" s="18">
        <v>556.80000000000109</v>
      </c>
      <c r="FM113" s="1" t="s">
        <v>183</v>
      </c>
      <c r="FN113" s="18">
        <v>369.50000000000091</v>
      </c>
      <c r="FO113" s="1" t="s">
        <v>184</v>
      </c>
      <c r="FP113" s="18"/>
      <c r="FQ113" s="1" t="s">
        <v>185</v>
      </c>
      <c r="FS113" s="401">
        <v>496.29999999999745</v>
      </c>
      <c r="FT113" s="1" t="s">
        <v>187</v>
      </c>
      <c r="FU113" s="401"/>
      <c r="FV113" s="1" t="s">
        <v>183</v>
      </c>
      <c r="FW113" s="18">
        <v>141.35000000000036</v>
      </c>
      <c r="FX113" s="1" t="s">
        <v>184</v>
      </c>
      <c r="FY113" s="18"/>
      <c r="FZ113" s="1" t="s">
        <v>185</v>
      </c>
      <c r="GB113" s="18">
        <v>274.5</v>
      </c>
      <c r="GC113" s="1" t="s">
        <v>187</v>
      </c>
      <c r="GD113" s="18"/>
      <c r="GE113" s="1" t="s">
        <v>183</v>
      </c>
      <c r="GF113" s="18">
        <v>93.5</v>
      </c>
      <c r="GG113" s="1" t="s">
        <v>184</v>
      </c>
      <c r="GH113" s="18"/>
      <c r="GI113" s="1" t="s">
        <v>185</v>
      </c>
      <c r="GK113" s="401">
        <v>2368.2000000000025</v>
      </c>
      <c r="GL113" s="1" t="s">
        <v>187</v>
      </c>
      <c r="GM113" s="18">
        <v>1108.7999999999975</v>
      </c>
      <c r="GN113" s="1" t="s">
        <v>183</v>
      </c>
      <c r="GO113" s="18">
        <v>2405</v>
      </c>
      <c r="GP113" s="1" t="s">
        <v>184</v>
      </c>
      <c r="GQ113" s="18"/>
      <c r="GR113" s="1" t="s">
        <v>185</v>
      </c>
      <c r="GT113" s="401">
        <v>184.899999999996</v>
      </c>
      <c r="GU113" s="1" t="s">
        <v>187</v>
      </c>
      <c r="GV113" s="401"/>
      <c r="GW113" s="1" t="s">
        <v>183</v>
      </c>
      <c r="GX113" s="401"/>
      <c r="GY113" s="1" t="s">
        <v>184</v>
      </c>
      <c r="GZ113" s="401"/>
      <c r="HA113" s="1" t="s">
        <v>185</v>
      </c>
      <c r="HC113" s="18">
        <v>191.89999999999964</v>
      </c>
      <c r="HD113" s="1" t="s">
        <v>187</v>
      </c>
      <c r="HE113" s="18">
        <v>776.30000000000155</v>
      </c>
      <c r="HF113" s="1" t="s">
        <v>183</v>
      </c>
      <c r="HG113" s="18">
        <v>285.5</v>
      </c>
      <c r="HH113" s="1" t="s">
        <v>184</v>
      </c>
      <c r="HI113" s="18"/>
      <c r="HJ113" s="1" t="s">
        <v>185</v>
      </c>
      <c r="HL113" s="401">
        <v>921.80000000000291</v>
      </c>
      <c r="HM113" s="1" t="s">
        <v>187</v>
      </c>
      <c r="HN113" s="401"/>
      <c r="HO113" s="1" t="s">
        <v>183</v>
      </c>
      <c r="HP113" s="18">
        <v>512.60000000000218</v>
      </c>
      <c r="HQ113" s="1" t="s">
        <v>184</v>
      </c>
      <c r="HR113" s="18"/>
      <c r="HS113" s="1" t="s">
        <v>185</v>
      </c>
      <c r="HU113" s="401">
        <v>2948.3999999999996</v>
      </c>
      <c r="HV113" s="1" t="s">
        <v>187</v>
      </c>
      <c r="HW113" s="18">
        <v>3473.5999999999967</v>
      </c>
      <c r="HX113" s="1" t="s">
        <v>183</v>
      </c>
      <c r="HY113" s="18">
        <v>2225.8000000000338</v>
      </c>
      <c r="HZ113" s="1" t="s">
        <v>184</v>
      </c>
      <c r="IA113" s="18"/>
      <c r="IB113" s="1" t="s">
        <v>185</v>
      </c>
      <c r="ID113" s="401">
        <v>261.79999999999927</v>
      </c>
      <c r="IE113" s="1" t="s">
        <v>187</v>
      </c>
      <c r="IF113" s="401"/>
      <c r="IG113" s="1" t="s">
        <v>183</v>
      </c>
      <c r="IH113" s="401"/>
      <c r="II113" s="1" t="s">
        <v>184</v>
      </c>
      <c r="IJ113" s="401"/>
      <c r="IK113" s="1" t="s">
        <v>185</v>
      </c>
      <c r="IM113" s="18">
        <v>354.89999999999782</v>
      </c>
      <c r="IN113" s="1" t="s">
        <v>187</v>
      </c>
      <c r="IO113" s="18"/>
      <c r="IP113" s="1" t="s">
        <v>183</v>
      </c>
      <c r="IQ113" s="18">
        <v>144.79999999999927</v>
      </c>
      <c r="IR113" s="1" t="s">
        <v>184</v>
      </c>
      <c r="IS113" s="18"/>
      <c r="IT113" s="1" t="s">
        <v>185</v>
      </c>
      <c r="IV113" s="401">
        <v>142.20000000000437</v>
      </c>
      <c r="IW113" s="1" t="s">
        <v>187</v>
      </c>
      <c r="IX113" s="18">
        <v>332.40000000000055</v>
      </c>
      <c r="IY113" s="1" t="s">
        <v>183</v>
      </c>
      <c r="IZ113" s="18">
        <v>271.80000000000109</v>
      </c>
      <c r="JA113" s="1" t="s">
        <v>184</v>
      </c>
      <c r="JB113" s="18"/>
      <c r="JC113" s="1" t="s">
        <v>185</v>
      </c>
      <c r="JE113" s="401">
        <v>612.60000000000218</v>
      </c>
      <c r="JF113" s="1" t="s">
        <v>187</v>
      </c>
      <c r="JG113" s="401">
        <v>395.40000000000146</v>
      </c>
      <c r="JH113" s="1" t="s">
        <v>183</v>
      </c>
      <c r="JI113" s="18">
        <v>162.39999999999964</v>
      </c>
      <c r="JJ113" s="1" t="s">
        <v>184</v>
      </c>
      <c r="JK113" s="18"/>
      <c r="JL113" s="1" t="s">
        <v>185</v>
      </c>
      <c r="JN113" s="401">
        <v>208.50000000000364</v>
      </c>
      <c r="JO113" s="1" t="s">
        <v>187</v>
      </c>
      <c r="JP113" s="401"/>
      <c r="JQ113" s="1" t="s">
        <v>183</v>
      </c>
      <c r="JR113" s="401"/>
      <c r="JS113" s="1" t="s">
        <v>184</v>
      </c>
      <c r="JT113" s="401"/>
      <c r="JU113" s="1" t="s">
        <v>185</v>
      </c>
      <c r="JW113">
        <v>3231.3</v>
      </c>
      <c r="JX113" s="1" t="s">
        <v>187</v>
      </c>
      <c r="JY113" s="18">
        <v>1938.6000000000058</v>
      </c>
      <c r="JZ113" s="1" t="s">
        <v>183</v>
      </c>
      <c r="KA113" s="18">
        <v>3284.7999999999465</v>
      </c>
      <c r="KB113" s="1" t="s">
        <v>184</v>
      </c>
      <c r="KC113" s="18">
        <v>2793.199999999928</v>
      </c>
      <c r="KD113" s="1" t="s">
        <v>185</v>
      </c>
      <c r="KF113" s="18">
        <v>146.39999999999782</v>
      </c>
      <c r="KG113" s="1" t="s">
        <v>187</v>
      </c>
      <c r="KH113" s="401">
        <v>177.50000000000182</v>
      </c>
      <c r="KI113" s="1" t="s">
        <v>183</v>
      </c>
      <c r="KJ113" s="18">
        <v>150</v>
      </c>
      <c r="KK113" s="1" t="s">
        <v>184</v>
      </c>
      <c r="KL113" s="18"/>
      <c r="KM113" s="1" t="s">
        <v>185</v>
      </c>
      <c r="KO113" s="401">
        <v>518.20000000000437</v>
      </c>
      <c r="KP113" s="1" t="s">
        <v>187</v>
      </c>
      <c r="KQ113" s="401"/>
      <c r="KR113" s="1" t="s">
        <v>183</v>
      </c>
      <c r="KS113" s="401"/>
      <c r="KT113" s="1" t="s">
        <v>184</v>
      </c>
      <c r="KU113" s="401"/>
      <c r="KV113" s="1" t="s">
        <v>185</v>
      </c>
      <c r="KX113" s="18">
        <v>354.29999999999927</v>
      </c>
      <c r="KY113" s="1" t="s">
        <v>187</v>
      </c>
      <c r="KZ113" s="18"/>
      <c r="LA113" s="1" t="s">
        <v>183</v>
      </c>
      <c r="LB113" s="18"/>
      <c r="LC113" s="1" t="s">
        <v>184</v>
      </c>
      <c r="LD113" s="18"/>
      <c r="LE113" s="1" t="s">
        <v>185</v>
      </c>
      <c r="LG113" s="232">
        <v>128.99999999999818</v>
      </c>
      <c r="LH113" s="1" t="s">
        <v>187</v>
      </c>
      <c r="LI113" s="232"/>
      <c r="LJ113" s="1" t="s">
        <v>183</v>
      </c>
      <c r="LK113" s="232"/>
      <c r="LL113" s="1" t="s">
        <v>184</v>
      </c>
      <c r="LM113" s="18"/>
      <c r="LN113" s="1" t="s">
        <v>185</v>
      </c>
      <c r="LP113" s="18">
        <v>493.20000000000073</v>
      </c>
      <c r="LQ113" s="1" t="s">
        <v>187</v>
      </c>
      <c r="LR113" s="18">
        <v>349.30000000000064</v>
      </c>
      <c r="LS113" s="1" t="s">
        <v>183</v>
      </c>
      <c r="LT113" s="18">
        <v>341.99999999999636</v>
      </c>
      <c r="LU113" s="1" t="s">
        <v>184</v>
      </c>
      <c r="LV113" s="18"/>
      <c r="LW113" s="1" t="s">
        <v>185</v>
      </c>
      <c r="LY113" s="18">
        <v>347.90000000000146</v>
      </c>
      <c r="LZ113" s="1" t="s">
        <v>187</v>
      </c>
      <c r="MA113" s="18"/>
      <c r="MB113" s="1" t="s">
        <v>183</v>
      </c>
      <c r="MC113" s="18"/>
      <c r="MD113" s="1" t="s">
        <v>184</v>
      </c>
      <c r="ME113" s="18"/>
      <c r="MF113" s="1" t="s">
        <v>185</v>
      </c>
      <c r="MH113">
        <v>1070.3</v>
      </c>
      <c r="MI113" s="1" t="s">
        <v>187</v>
      </c>
      <c r="MJ113" s="74">
        <v>731.90000000000873</v>
      </c>
      <c r="MK113" s="1" t="s">
        <v>183</v>
      </c>
      <c r="ML113" s="18">
        <v>1181.1999999999989</v>
      </c>
      <c r="MM113" s="1" t="s">
        <v>184</v>
      </c>
      <c r="MN113" s="18">
        <v>713.59999999999854</v>
      </c>
      <c r="MO113" s="1" t="s">
        <v>185</v>
      </c>
      <c r="MQ113">
        <v>297.50000000000728</v>
      </c>
      <c r="MR113" s="1" t="s">
        <v>187</v>
      </c>
      <c r="MS113" s="18">
        <v>293.49999999999636</v>
      </c>
      <c r="MT113" s="1" t="s">
        <v>183</v>
      </c>
      <c r="MU113">
        <v>326</v>
      </c>
      <c r="MV113" s="1" t="s">
        <v>184</v>
      </c>
      <c r="MX113" s="1" t="s">
        <v>185</v>
      </c>
      <c r="NA113" s="1" t="s">
        <v>187</v>
      </c>
      <c r="NC113" s="1" t="s">
        <v>183</v>
      </c>
      <c r="ND113" s="402">
        <v>1229.8999999999978</v>
      </c>
      <c r="NE113" s="1" t="s">
        <v>184</v>
      </c>
      <c r="NF113" s="402"/>
      <c r="NG113" s="1" t="s">
        <v>185</v>
      </c>
      <c r="NH113" s="43"/>
    </row>
    <row r="114" spans="1:372" ht="18">
      <c r="A114" s="93" t="s">
        <v>3667</v>
      </c>
      <c r="B114" s="49">
        <f>SUM(D114:AAP114)</f>
        <v>35873.287499999911</v>
      </c>
      <c r="D114"/>
      <c r="E114" s="9">
        <f>D113*0.25</f>
        <v>82.45</v>
      </c>
      <c r="F114" s="18"/>
      <c r="G114" s="9">
        <f>F113*0.5</f>
        <v>92.85</v>
      </c>
      <c r="I114" s="9">
        <f>H113*0.75</f>
        <v>0</v>
      </c>
      <c r="K114" s="9">
        <f>J113*1</f>
        <v>0</v>
      </c>
      <c r="N114" s="9">
        <f>M113*0.25</f>
        <v>44.05</v>
      </c>
      <c r="P114" s="9">
        <f>O113*0.5</f>
        <v>10.499999999999972</v>
      </c>
      <c r="R114" s="9">
        <f>Q113*0.75</f>
        <v>0</v>
      </c>
      <c r="T114" s="9">
        <f>S113*1</f>
        <v>0</v>
      </c>
      <c r="V114" s="18"/>
      <c r="W114" s="9">
        <f>V113*0.25</f>
        <v>157.77500000000009</v>
      </c>
      <c r="X114" s="18"/>
      <c r="Y114" s="9">
        <f>X113*0.5</f>
        <v>130.64999999999992</v>
      </c>
      <c r="Z114" s="18"/>
      <c r="AA114" s="9">
        <f>Z113*0.75</f>
        <v>299.85000000000002</v>
      </c>
      <c r="AB114" s="18"/>
      <c r="AC114" s="9">
        <f>AB113*1</f>
        <v>734.90000000000032</v>
      </c>
      <c r="AE114" s="18"/>
      <c r="AF114" s="9">
        <f>AE113*0.25</f>
        <v>80.450000000000045</v>
      </c>
      <c r="AG114" s="18"/>
      <c r="AH114" s="9">
        <f>AG113*0.5</f>
        <v>57.299999999999841</v>
      </c>
      <c r="AI114" s="18"/>
      <c r="AJ114" s="9">
        <f>AI113*0.75</f>
        <v>93</v>
      </c>
      <c r="AK114" s="18"/>
      <c r="AL114" s="9">
        <f>AK113*1</f>
        <v>193.40000000000009</v>
      </c>
      <c r="AN114" s="18"/>
      <c r="AO114" s="9">
        <f>AN113*0.25</f>
        <v>77.124999999999773</v>
      </c>
      <c r="AP114" s="18"/>
      <c r="AQ114" s="9">
        <f>AP113*0.5</f>
        <v>81.7000000000005</v>
      </c>
      <c r="AR114" s="18"/>
      <c r="AS114" s="9">
        <f>AR113*0.75</f>
        <v>494.54999999999973</v>
      </c>
      <c r="AT114" s="18"/>
      <c r="AU114" s="9">
        <f>AT113*1</f>
        <v>251.90000000000009</v>
      </c>
      <c r="AW114" s="18"/>
      <c r="AX114" s="9">
        <f>AW113*0.25</f>
        <v>171.29999999999961</v>
      </c>
      <c r="AZ114" s="9">
        <f>AY113*0.5</f>
        <v>265.15000000000009</v>
      </c>
      <c r="BB114" s="9">
        <f>BA113*0.75</f>
        <v>447.5999999999998</v>
      </c>
      <c r="BD114" s="9">
        <f>BC113*1</f>
        <v>687.80000000000018</v>
      </c>
      <c r="BF114" s="18"/>
      <c r="BG114" s="9">
        <f>BF113*0.25</f>
        <v>150.02499999999986</v>
      </c>
      <c r="BH114" s="18"/>
      <c r="BI114" s="9">
        <f>BH113*0.5</f>
        <v>201.10000000000036</v>
      </c>
      <c r="BJ114" s="18"/>
      <c r="BK114" s="9">
        <f>BJ113*0.75</f>
        <v>726.9000000000002</v>
      </c>
      <c r="BL114" s="18"/>
      <c r="BM114" s="9">
        <f>BL113*1</f>
        <v>941.900000000001</v>
      </c>
      <c r="BP114" s="9">
        <f>BO113*0.25</f>
        <v>160</v>
      </c>
      <c r="BR114" s="9">
        <f>BQ113*0.5</f>
        <v>190.50000000000023</v>
      </c>
      <c r="BT114" s="9">
        <f>BS113*0.75</f>
        <v>225.07500000000061</v>
      </c>
      <c r="BV114" s="9">
        <f>BU113*1</f>
        <v>432.80000000000018</v>
      </c>
      <c r="BY114" s="9">
        <f>BX113*0.25</f>
        <v>42</v>
      </c>
      <c r="CA114" s="9">
        <f>BZ113*0.5</f>
        <v>49.450000000000728</v>
      </c>
      <c r="CC114" s="9">
        <f>CB113*0.75</f>
        <v>148.57500000000027</v>
      </c>
      <c r="CE114" s="9">
        <f t="shared" ref="CE114" si="210">CD113*1</f>
        <v>473.69999999999982</v>
      </c>
      <c r="CG114" s="18"/>
      <c r="CH114" s="9">
        <f>CG113*0.25</f>
        <v>185.99999999999977</v>
      </c>
      <c r="CI114" s="18"/>
      <c r="CJ114" s="9">
        <f>CI113*0.5</f>
        <v>0</v>
      </c>
      <c r="CK114" s="18"/>
      <c r="CL114" s="9">
        <f>CK113*0.75</f>
        <v>157.65000000000055</v>
      </c>
      <c r="CM114" s="18"/>
      <c r="CN114" s="9">
        <f t="shared" ref="CN114" si="211">CM113*1</f>
        <v>811.59999999999945</v>
      </c>
      <c r="CP114" s="18"/>
      <c r="CQ114" s="9">
        <f>CP113*0.25</f>
        <v>75.524999999999864</v>
      </c>
      <c r="CR114" s="18"/>
      <c r="CS114" s="9">
        <f>CR113*0.5</f>
        <v>0</v>
      </c>
      <c r="CT114" s="18"/>
      <c r="CU114" s="9">
        <f>CT113*0.75</f>
        <v>210.07500000000027</v>
      </c>
      <c r="CV114" s="18"/>
      <c r="CW114" s="9">
        <f t="shared" ref="CW114" si="212">CV113*1</f>
        <v>248.39999999999964</v>
      </c>
      <c r="CY114" s="18"/>
      <c r="CZ114" s="9">
        <f>CY113*0.25</f>
        <v>127.07499999999959</v>
      </c>
      <c r="DA114" s="18"/>
      <c r="DB114" s="9">
        <f>DA113*0.5</f>
        <v>154.05000000000018</v>
      </c>
      <c r="DC114" s="18"/>
      <c r="DD114" s="9">
        <f>DC113*0.75</f>
        <v>198.97500000000048</v>
      </c>
      <c r="DE114" s="18"/>
      <c r="DF114" s="9">
        <f t="shared" ref="DF114" si="213">DE113*1</f>
        <v>261.59999999999854</v>
      </c>
      <c r="DH114" s="18"/>
      <c r="DI114" s="9">
        <f>DH113*0.25</f>
        <v>60.124999999999545</v>
      </c>
      <c r="DJ114" s="18"/>
      <c r="DK114" s="9">
        <f>DJ113*0.5</f>
        <v>0</v>
      </c>
      <c r="DL114" s="18"/>
      <c r="DM114" s="9">
        <f>DL113*0.75</f>
        <v>144</v>
      </c>
      <c r="DN114" s="18"/>
      <c r="DO114" s="9">
        <f t="shared" ref="DO114" si="214">DN113*1</f>
        <v>163</v>
      </c>
      <c r="DQ114" s="18"/>
      <c r="DR114" s="9">
        <f>DQ113*0.25</f>
        <v>106.12499999999977</v>
      </c>
      <c r="DS114" s="18"/>
      <c r="DT114" s="9">
        <f>DS113*0.5</f>
        <v>190.50000000000091</v>
      </c>
      <c r="DU114" s="18"/>
      <c r="DV114" s="9">
        <f>DU113*0.75</f>
        <v>279.29999999999905</v>
      </c>
      <c r="DW114" s="18"/>
      <c r="DX114" s="9">
        <f t="shared" ref="DX114" si="215">DW113*1</f>
        <v>199.80000000000018</v>
      </c>
      <c r="DZ114" s="18"/>
      <c r="EA114" s="9">
        <f>DZ113*0.25</f>
        <v>112.54999999999973</v>
      </c>
      <c r="EB114" s="18"/>
      <c r="EC114" s="9">
        <f>EB113*0.5</f>
        <v>0</v>
      </c>
      <c r="ED114" s="18"/>
      <c r="EE114" s="9">
        <f>ED113*0.75</f>
        <v>416.09999999999945</v>
      </c>
      <c r="EF114" s="18"/>
      <c r="EG114" s="9">
        <f>EF113*1</f>
        <v>0</v>
      </c>
      <c r="EI114" s="18"/>
      <c r="EJ114" s="9">
        <f>EI113*0.25</f>
        <v>76.125</v>
      </c>
      <c r="EK114" s="18"/>
      <c r="EL114" s="9">
        <f>EK113*0.5</f>
        <v>0</v>
      </c>
      <c r="EM114" s="18"/>
      <c r="EN114" s="9">
        <f>EM113*0.75</f>
        <v>213.74999999999727</v>
      </c>
      <c r="EO114" s="18"/>
      <c r="EP114" s="9">
        <f>EO113*1</f>
        <v>0</v>
      </c>
      <c r="ER114" s="18"/>
      <c r="ES114" s="9">
        <f>ER113*0.25</f>
        <v>95.549999999999272</v>
      </c>
      <c r="ET114" s="18"/>
      <c r="EU114" s="9">
        <f>ET113*0.5</f>
        <v>0</v>
      </c>
      <c r="EV114" s="18"/>
      <c r="EW114" s="9">
        <f>EV113*0.75</f>
        <v>280.5</v>
      </c>
      <c r="EX114" s="18"/>
      <c r="EY114" s="9">
        <f>EX113*1</f>
        <v>0</v>
      </c>
      <c r="FA114" s="18"/>
      <c r="FB114" s="9">
        <f>FA113*0.25</f>
        <v>111.09999999999945</v>
      </c>
      <c r="FC114" s="18"/>
      <c r="FD114" s="9">
        <f>FC113*0.5</f>
        <v>77.050000000000182</v>
      </c>
      <c r="FE114" s="18"/>
      <c r="FF114" s="9">
        <f>FE113*0.75</f>
        <v>359.02500000000055</v>
      </c>
      <c r="FG114" s="18"/>
      <c r="FH114" s="9">
        <f>FG113*1</f>
        <v>0</v>
      </c>
      <c r="FJ114" s="18"/>
      <c r="FK114" s="9">
        <f>FJ113*0.25</f>
        <v>54.425000000000182</v>
      </c>
      <c r="FL114" s="18"/>
      <c r="FM114" s="9">
        <f>FL113*0.5</f>
        <v>278.40000000000055</v>
      </c>
      <c r="FN114" s="18"/>
      <c r="FO114" s="9">
        <f>FN113*0.75</f>
        <v>277.12500000000068</v>
      </c>
      <c r="FP114" s="18"/>
      <c r="FQ114" s="9">
        <f>FP113*1</f>
        <v>0</v>
      </c>
      <c r="FS114" s="18"/>
      <c r="FT114" s="9">
        <f>FS113*0.25</f>
        <v>124.07499999999936</v>
      </c>
      <c r="FU114" s="18"/>
      <c r="FV114" s="9">
        <f>FU113*0.5</f>
        <v>0</v>
      </c>
      <c r="FW114" s="18"/>
      <c r="FX114" s="9">
        <f>FW113*0.75</f>
        <v>106.01250000000027</v>
      </c>
      <c r="FY114" s="18"/>
      <c r="FZ114" s="9">
        <f>FY113*1</f>
        <v>0</v>
      </c>
      <c r="GB114" s="18"/>
      <c r="GC114" s="9">
        <f>GB113*0.25</f>
        <v>68.625</v>
      </c>
      <c r="GD114" s="18"/>
      <c r="GE114" s="9">
        <f>GD113*0.5</f>
        <v>0</v>
      </c>
      <c r="GF114" s="18"/>
      <c r="GG114" s="9">
        <f>GF113*0.75</f>
        <v>70.125</v>
      </c>
      <c r="GH114" s="18"/>
      <c r="GI114" s="9">
        <f>GH113*1</f>
        <v>0</v>
      </c>
      <c r="GK114" s="18"/>
      <c r="GL114" s="9">
        <f>GK113*0.25</f>
        <v>592.05000000000064</v>
      </c>
      <c r="GM114" s="18"/>
      <c r="GN114" s="9">
        <f>GM113*0.5</f>
        <v>554.39999999999873</v>
      </c>
      <c r="GO114" s="18"/>
      <c r="GP114" s="9">
        <f>GO113*0.75</f>
        <v>1803.75</v>
      </c>
      <c r="GQ114" s="18"/>
      <c r="GR114" s="9">
        <f>GQ113*1</f>
        <v>0</v>
      </c>
      <c r="GT114" s="18"/>
      <c r="GU114" s="9">
        <f>GT113*0.25</f>
        <v>46.224999999999</v>
      </c>
      <c r="GV114" s="18"/>
      <c r="GW114" s="9">
        <f>GV113*0.5</f>
        <v>0</v>
      </c>
      <c r="GX114" s="18"/>
      <c r="GY114" s="9">
        <f>GX113*0.75</f>
        <v>0</v>
      </c>
      <c r="GZ114" s="18"/>
      <c r="HA114" s="9">
        <f>GZ113*1</f>
        <v>0</v>
      </c>
      <c r="HD114" s="9">
        <f>HC113*0.25</f>
        <v>47.974999999999909</v>
      </c>
      <c r="HF114" s="9">
        <f>HE113*0.5</f>
        <v>388.15000000000077</v>
      </c>
      <c r="HH114" s="9">
        <f>HG113*0.75</f>
        <v>214.125</v>
      </c>
      <c r="HJ114" s="9">
        <f>HI113*1</f>
        <v>0</v>
      </c>
      <c r="HM114" s="9">
        <f>HL113*0.25</f>
        <v>230.45000000000073</v>
      </c>
      <c r="HO114" s="9">
        <f>HN113*0.5</f>
        <v>0</v>
      </c>
      <c r="HQ114" s="9">
        <f>HP113*0.75</f>
        <v>384.45000000000164</v>
      </c>
      <c r="HS114" s="9">
        <f>HR113*1</f>
        <v>0</v>
      </c>
      <c r="HV114" s="9">
        <f>HU113*0.25</f>
        <v>737.09999999999991</v>
      </c>
      <c r="HX114" s="9">
        <f>HW113*0.5</f>
        <v>1736.7999999999984</v>
      </c>
      <c r="HZ114" s="9">
        <f>HY113*0.75</f>
        <v>1669.3500000000254</v>
      </c>
      <c r="IB114" s="9">
        <f>IA113*1</f>
        <v>0</v>
      </c>
      <c r="IE114" s="9">
        <f>ID113*0.25</f>
        <v>65.449999999999818</v>
      </c>
      <c r="IG114" s="9">
        <f>IF113*0.5</f>
        <v>0</v>
      </c>
      <c r="II114" s="9">
        <f>IH113*0.75</f>
        <v>0</v>
      </c>
      <c r="IK114" s="9">
        <f>IJ113*1</f>
        <v>0</v>
      </c>
      <c r="IN114" s="9">
        <f>IM113*0.25</f>
        <v>88.724999999999454</v>
      </c>
      <c r="IP114" s="9">
        <f>IO113*0.5</f>
        <v>0</v>
      </c>
      <c r="IR114" s="9">
        <f>IQ113*0.75</f>
        <v>108.59999999999945</v>
      </c>
      <c r="IT114" s="9">
        <f>IS113*1</f>
        <v>0</v>
      </c>
      <c r="IW114" s="9">
        <f>IV113*0.25</f>
        <v>35.550000000001091</v>
      </c>
      <c r="IY114" s="9">
        <f>IX113*0.5</f>
        <v>166.20000000000027</v>
      </c>
      <c r="JA114" s="9">
        <f>IZ113*0.75</f>
        <v>203.85000000000082</v>
      </c>
      <c r="JC114" s="9">
        <f>JB113*1</f>
        <v>0</v>
      </c>
      <c r="JF114" s="9">
        <f>JE113*0.25</f>
        <v>153.15000000000055</v>
      </c>
      <c r="JH114" s="9">
        <f>JG113*0.5</f>
        <v>197.70000000000073</v>
      </c>
      <c r="JJ114" s="9">
        <f>JI113*0.75</f>
        <v>121.79999999999973</v>
      </c>
      <c r="JL114" s="9">
        <f>JK113*1</f>
        <v>0</v>
      </c>
      <c r="JO114" s="9">
        <f>JN113*0.25</f>
        <v>52.125000000000909</v>
      </c>
      <c r="JQ114" s="9">
        <f>JP113*0.5</f>
        <v>0</v>
      </c>
      <c r="JS114" s="9">
        <f>JR113*0.75</f>
        <v>0</v>
      </c>
      <c r="JU114" s="9">
        <f>JT113*1</f>
        <v>0</v>
      </c>
      <c r="JX114" s="9">
        <f>JW113*0.25</f>
        <v>807.82500000000005</v>
      </c>
      <c r="JZ114" s="9">
        <f>JY113*0.5</f>
        <v>969.30000000000291</v>
      </c>
      <c r="KB114" s="9">
        <f>KA113*0.75</f>
        <v>2463.5999999999599</v>
      </c>
      <c r="KD114" s="9">
        <f>KC113*1</f>
        <v>2793.199999999928</v>
      </c>
      <c r="KG114" s="9">
        <f>KF113*0.25</f>
        <v>36.599999999999454</v>
      </c>
      <c r="KI114" s="9">
        <f>KH113*0.5</f>
        <v>88.750000000000909</v>
      </c>
      <c r="KK114" s="9">
        <f>KJ113*0.75</f>
        <v>112.5</v>
      </c>
      <c r="KM114" s="9">
        <f>KL113*1</f>
        <v>0</v>
      </c>
      <c r="KP114" s="9">
        <f>KO113*0.25</f>
        <v>129.55000000000109</v>
      </c>
      <c r="KR114" s="9">
        <f>KQ113*0.5</f>
        <v>0</v>
      </c>
      <c r="KT114" s="9">
        <f>KS113*0.75</f>
        <v>0</v>
      </c>
      <c r="KV114" s="9">
        <f>KU113*1</f>
        <v>0</v>
      </c>
      <c r="KY114" s="9">
        <f>KX113*0.25</f>
        <v>88.574999999999818</v>
      </c>
      <c r="LA114" s="9">
        <f>KZ113*0.5</f>
        <v>0</v>
      </c>
      <c r="LC114" s="9">
        <f>LB113*0.75</f>
        <v>0</v>
      </c>
      <c r="LE114" s="9">
        <f>LD113*1</f>
        <v>0</v>
      </c>
      <c r="LH114" s="9">
        <f>LG113*0.25</f>
        <v>32.249999999999545</v>
      </c>
      <c r="LJ114" s="9">
        <f>LI113*0.5</f>
        <v>0</v>
      </c>
      <c r="LL114" s="9">
        <f>LK113*0.75</f>
        <v>0</v>
      </c>
      <c r="LN114" s="9">
        <f>LM113*1</f>
        <v>0</v>
      </c>
      <c r="LQ114" s="9">
        <f>LP113*0.25</f>
        <v>123.30000000000018</v>
      </c>
      <c r="LS114" s="9">
        <f>LR113*0.5</f>
        <v>174.65000000000032</v>
      </c>
      <c r="LU114" s="9">
        <f>LT113*0.75</f>
        <v>256.49999999999727</v>
      </c>
      <c r="LW114" s="9">
        <f>LV113*1</f>
        <v>0</v>
      </c>
      <c r="LZ114" s="9">
        <f>LY113*0.25</f>
        <v>86.975000000000364</v>
      </c>
      <c r="MB114" s="9">
        <f>MA113*0.5</f>
        <v>0</v>
      </c>
      <c r="MD114" s="9">
        <f>MC113*0.75</f>
        <v>0</v>
      </c>
      <c r="MF114" s="9">
        <f>ME113*1</f>
        <v>0</v>
      </c>
      <c r="MI114" s="9">
        <f>MH113*0.25</f>
        <v>267.57499999999999</v>
      </c>
      <c r="MK114" s="9">
        <f>MJ113*0.5</f>
        <v>365.95000000000437</v>
      </c>
      <c r="MM114" s="9">
        <f>ML113*0.75</f>
        <v>885.89999999999918</v>
      </c>
      <c r="MO114" s="9">
        <f>MN113*1</f>
        <v>713.59999999999854</v>
      </c>
      <c r="MR114" s="9">
        <f>MQ113*0.25</f>
        <v>74.375000000001819</v>
      </c>
      <c r="MT114" s="9">
        <f>MS113*0.5</f>
        <v>146.74999999999818</v>
      </c>
      <c r="MV114" s="9">
        <f>MU113*0.75</f>
        <v>244.5</v>
      </c>
      <c r="MX114" s="9">
        <f>MW113*1</f>
        <v>0</v>
      </c>
      <c r="NA114" s="9">
        <f>MZ113*0.25</f>
        <v>0</v>
      </c>
      <c r="NC114" s="9">
        <f>NB113*0.5</f>
        <v>0</v>
      </c>
      <c r="NE114" s="9">
        <f>ND113*0.75</f>
        <v>922.42499999999836</v>
      </c>
      <c r="NG114" s="9">
        <f>NF113*1</f>
        <v>0</v>
      </c>
      <c r="NH114" s="43"/>
    </row>
    <row r="115" spans="1:372" s="40" customFormat="1" ht="15.75">
      <c r="A115" s="203"/>
      <c r="B115" s="206"/>
      <c r="C115" s="205"/>
      <c r="E115" s="61"/>
      <c r="F115" s="149"/>
      <c r="G115" s="61"/>
      <c r="I115" s="61"/>
      <c r="L115" s="205"/>
      <c r="N115" s="61"/>
      <c r="P115" s="61"/>
      <c r="R115" s="61"/>
      <c r="U115" s="205"/>
      <c r="V115" s="149"/>
      <c r="W115" s="61"/>
      <c r="X115" s="149"/>
      <c r="Y115" s="61"/>
      <c r="Z115" s="149"/>
      <c r="AB115" s="149"/>
      <c r="AC115" s="38"/>
      <c r="AD115" s="205"/>
      <c r="AE115" s="149"/>
      <c r="AF115" s="237"/>
      <c r="AG115" s="149"/>
      <c r="AI115" s="149"/>
      <c r="AK115" s="149"/>
      <c r="AL115" s="38"/>
      <c r="AM115" s="205"/>
      <c r="AN115" s="149"/>
      <c r="AO115" s="237"/>
      <c r="AP115" s="149"/>
      <c r="AR115" s="149"/>
      <c r="AT115" s="149"/>
      <c r="AU115" s="38"/>
      <c r="AV115" s="205"/>
      <c r="AW115" s="149"/>
      <c r="AX115" s="237"/>
      <c r="AY115" s="149"/>
      <c r="BA115" s="149"/>
      <c r="BC115" s="149"/>
      <c r="BD115" s="38"/>
      <c r="BE115" s="205"/>
      <c r="BF115" s="149"/>
      <c r="BG115" s="237"/>
      <c r="BH115" s="149"/>
      <c r="BJ115" s="149"/>
      <c r="BL115" s="149"/>
      <c r="BM115" s="38"/>
      <c r="BN115" s="205"/>
      <c r="BP115" s="237"/>
      <c r="BV115" s="38"/>
      <c r="BW115" s="205"/>
      <c r="BY115" s="237"/>
      <c r="CE115" s="38"/>
      <c r="CF115" s="205"/>
      <c r="CG115" s="149"/>
      <c r="CH115" s="237"/>
      <c r="CI115" s="149"/>
      <c r="CK115" s="149"/>
      <c r="CM115" s="149"/>
      <c r="CN115" s="38"/>
      <c r="CO115" s="205"/>
      <c r="CP115" s="149"/>
      <c r="CQ115" s="237"/>
      <c r="CR115" s="149"/>
      <c r="CT115" s="149"/>
      <c r="CV115" s="149"/>
      <c r="CW115" s="38"/>
      <c r="CX115" s="205"/>
      <c r="CY115" s="149"/>
      <c r="CZ115" s="237"/>
      <c r="DA115" s="149"/>
      <c r="DC115" s="149"/>
      <c r="DE115" s="149"/>
      <c r="DF115" s="38"/>
      <c r="DG115" s="205"/>
      <c r="DH115" s="149"/>
      <c r="DI115" s="237"/>
      <c r="DJ115" s="149"/>
      <c r="DL115" s="149"/>
      <c r="DN115" s="149"/>
      <c r="DO115" s="38"/>
      <c r="DP115" s="205"/>
      <c r="DQ115" s="149"/>
      <c r="DR115" s="237"/>
      <c r="DS115" s="149"/>
      <c r="DU115" s="149"/>
      <c r="DW115" s="149"/>
      <c r="DX115" s="38"/>
      <c r="DY115" s="205"/>
      <c r="DZ115" s="149"/>
      <c r="EA115" s="237"/>
      <c r="EB115" s="149"/>
      <c r="ED115" s="149"/>
      <c r="EF115" s="149"/>
      <c r="EG115" s="38"/>
      <c r="EH115" s="205"/>
      <c r="EI115" s="149"/>
      <c r="EJ115" s="237"/>
      <c r="EK115" s="149"/>
      <c r="EM115" s="149"/>
      <c r="EO115" s="149"/>
      <c r="EP115" s="38"/>
      <c r="EQ115" s="205"/>
      <c r="ER115" s="149"/>
      <c r="ES115" s="237"/>
      <c r="ET115" s="149"/>
      <c r="EV115" s="149"/>
      <c r="EX115" s="149"/>
      <c r="EY115" s="38"/>
      <c r="EZ115" s="205"/>
      <c r="FA115" s="149"/>
      <c r="FB115" s="237"/>
      <c r="FC115" s="149"/>
      <c r="FE115" s="149"/>
      <c r="FG115" s="149"/>
      <c r="FH115" s="38"/>
      <c r="FI115" s="205"/>
      <c r="FJ115" s="149"/>
      <c r="FK115" s="237"/>
      <c r="FL115" s="149"/>
      <c r="FN115" s="149"/>
      <c r="FP115" s="149"/>
      <c r="FQ115" s="38"/>
      <c r="FR115" s="205"/>
      <c r="FS115" s="149"/>
      <c r="FT115" s="237"/>
      <c r="FU115" s="149"/>
      <c r="FW115" s="149"/>
      <c r="FY115" s="149"/>
      <c r="FZ115" s="38"/>
      <c r="GA115" s="205"/>
      <c r="GB115" s="149"/>
      <c r="GC115" s="237"/>
      <c r="GD115" s="149"/>
      <c r="GF115" s="149"/>
      <c r="GH115" s="149"/>
      <c r="GI115" s="38"/>
      <c r="GJ115" s="205"/>
      <c r="GK115" s="149"/>
      <c r="GL115" s="237"/>
      <c r="GM115" s="149"/>
      <c r="GO115" s="149"/>
      <c r="GQ115" s="149"/>
      <c r="GR115" s="38"/>
      <c r="GS115" s="205"/>
      <c r="GT115" s="149"/>
      <c r="GU115" s="237"/>
      <c r="GV115" s="149"/>
      <c r="GX115" s="149"/>
      <c r="GZ115" s="149"/>
      <c r="HB115" s="205"/>
      <c r="HD115" s="237"/>
      <c r="HJ115" s="38"/>
      <c r="HK115" s="205"/>
      <c r="HM115" s="237"/>
      <c r="HS115" s="38"/>
      <c r="HT115" s="205"/>
      <c r="HV115" s="237"/>
      <c r="IB115" s="38"/>
      <c r="IC115" s="205"/>
      <c r="IE115" s="237"/>
      <c r="IL115" s="205"/>
      <c r="IN115" s="237"/>
      <c r="IT115" s="38"/>
      <c r="IU115" s="205"/>
      <c r="IW115" s="237"/>
      <c r="JC115" s="38"/>
      <c r="JD115" s="205"/>
      <c r="JF115" s="237"/>
      <c r="JL115" s="38"/>
      <c r="JM115" s="205"/>
      <c r="JO115" s="237"/>
      <c r="JV115" s="205"/>
      <c r="JX115" s="237"/>
      <c r="KD115" s="38"/>
      <c r="KE115" s="205"/>
      <c r="KG115" s="237"/>
      <c r="KM115" s="38"/>
      <c r="KN115" s="205"/>
      <c r="KP115" s="237"/>
      <c r="KW115" s="205"/>
      <c r="KY115" s="237"/>
      <c r="LF115" s="205"/>
      <c r="LH115" s="237"/>
      <c r="LN115" s="38"/>
      <c r="LO115" s="205"/>
      <c r="LQ115" s="237"/>
      <c r="LW115" s="38"/>
      <c r="LX115" s="205"/>
      <c r="LZ115" s="237"/>
      <c r="MG115" s="205"/>
      <c r="MI115" s="237"/>
      <c r="MO115" s="38"/>
      <c r="MP115" s="205"/>
      <c r="MR115" s="237"/>
      <c r="MX115" s="38"/>
      <c r="MY115" s="205"/>
      <c r="NA115" s="237"/>
      <c r="NG115" s="38"/>
      <c r="NH115" s="205"/>
    </row>
    <row r="116" spans="1:372" ht="18">
      <c r="A116" s="42" t="s">
        <v>845</v>
      </c>
      <c r="B116" s="49"/>
      <c r="D116">
        <v>417</v>
      </c>
      <c r="E116" s="1" t="s">
        <v>187</v>
      </c>
      <c r="F116" s="18"/>
      <c r="G116" s="1" t="s">
        <v>183</v>
      </c>
      <c r="I116" s="1" t="s">
        <v>184</v>
      </c>
      <c r="K116" s="1" t="s">
        <v>185</v>
      </c>
      <c r="M116">
        <v>205.5</v>
      </c>
      <c r="N116" s="1" t="s">
        <v>187</v>
      </c>
      <c r="P116" s="1" t="s">
        <v>183</v>
      </c>
      <c r="R116" s="1" t="s">
        <v>184</v>
      </c>
      <c r="T116" s="1" t="s">
        <v>185</v>
      </c>
      <c r="V116" s="18">
        <v>767.99999999999955</v>
      </c>
      <c r="W116" s="1" t="s">
        <v>187</v>
      </c>
      <c r="X116" s="18"/>
      <c r="Y116" s="1" t="s">
        <v>183</v>
      </c>
      <c r="Z116" s="18"/>
      <c r="AA116" s="1" t="s">
        <v>184</v>
      </c>
      <c r="AC116" s="1" t="s">
        <v>185</v>
      </c>
      <c r="AE116" s="18">
        <v>371.20000000000073</v>
      </c>
      <c r="AF116" s="1" t="s">
        <v>187</v>
      </c>
      <c r="AG116" s="18"/>
      <c r="AH116" s="1" t="s">
        <v>183</v>
      </c>
      <c r="AI116" s="18"/>
      <c r="AJ116" s="1" t="s">
        <v>184</v>
      </c>
      <c r="AK116" s="18"/>
      <c r="AL116" s="1" t="s">
        <v>185</v>
      </c>
      <c r="AN116" s="18">
        <v>199.14999999999964</v>
      </c>
      <c r="AO116" s="1" t="s">
        <v>187</v>
      </c>
      <c r="AP116" s="18"/>
      <c r="AQ116" s="1" t="s">
        <v>183</v>
      </c>
      <c r="AR116" s="18"/>
      <c r="AS116" s="1" t="s">
        <v>184</v>
      </c>
      <c r="AT116" s="18"/>
      <c r="AU116" s="1" t="s">
        <v>185</v>
      </c>
      <c r="AW116" s="18">
        <v>362.20000000000027</v>
      </c>
      <c r="AX116" s="1" t="s">
        <v>187</v>
      </c>
      <c r="AZ116" s="1" t="s">
        <v>183</v>
      </c>
      <c r="BB116" s="1" t="s">
        <v>184</v>
      </c>
      <c r="BD116" s="1" t="s">
        <v>185</v>
      </c>
      <c r="BF116" s="18">
        <v>579.89999999999964</v>
      </c>
      <c r="BG116" s="1" t="s">
        <v>187</v>
      </c>
      <c r="BH116" s="18"/>
      <c r="BI116" s="1" t="s">
        <v>183</v>
      </c>
      <c r="BJ116" s="18"/>
      <c r="BK116" s="1" t="s">
        <v>184</v>
      </c>
      <c r="BL116" s="18"/>
      <c r="BM116" s="1" t="s">
        <v>185</v>
      </c>
      <c r="BO116" s="18">
        <v>461.09999999999945</v>
      </c>
      <c r="BP116" s="1" t="s">
        <v>187</v>
      </c>
      <c r="BQ116" s="18"/>
      <c r="BR116" s="1" t="s">
        <v>183</v>
      </c>
      <c r="BS116" s="18"/>
      <c r="BT116" s="1" t="s">
        <v>184</v>
      </c>
      <c r="BU116" s="18"/>
      <c r="BV116" s="1" t="s">
        <v>185</v>
      </c>
      <c r="BX116">
        <v>252.00000000000045</v>
      </c>
      <c r="BY116" s="1" t="s">
        <v>187</v>
      </c>
      <c r="CA116" s="1" t="s">
        <v>183</v>
      </c>
      <c r="CC116" s="1" t="s">
        <v>184</v>
      </c>
      <c r="CE116" s="1" t="s">
        <v>185</v>
      </c>
      <c r="CG116" s="18">
        <v>321.19999999999891</v>
      </c>
      <c r="CH116" s="1" t="s">
        <v>187</v>
      </c>
      <c r="CI116" s="18"/>
      <c r="CJ116" s="1" t="s">
        <v>183</v>
      </c>
      <c r="CK116" s="18"/>
      <c r="CL116" s="1" t="s">
        <v>184</v>
      </c>
      <c r="CM116" s="18"/>
      <c r="CN116" s="1" t="s">
        <v>185</v>
      </c>
      <c r="CP116" s="18">
        <v>303.44999999999982</v>
      </c>
      <c r="CQ116" s="1" t="s">
        <v>187</v>
      </c>
      <c r="CR116" s="18"/>
      <c r="CS116" s="1" t="s">
        <v>183</v>
      </c>
      <c r="CT116" s="18"/>
      <c r="CU116" s="1" t="s">
        <v>184</v>
      </c>
      <c r="CV116" s="18"/>
      <c r="CW116" s="1" t="s">
        <v>185</v>
      </c>
      <c r="CY116" s="18">
        <v>298.14999999999873</v>
      </c>
      <c r="CZ116" s="1" t="s">
        <v>187</v>
      </c>
      <c r="DA116" s="18"/>
      <c r="DB116" s="1" t="s">
        <v>183</v>
      </c>
      <c r="DC116" s="18"/>
      <c r="DD116" s="1" t="s">
        <v>184</v>
      </c>
      <c r="DE116" s="18"/>
      <c r="DF116" s="1" t="s">
        <v>185</v>
      </c>
      <c r="DH116" s="18">
        <v>68.099999999999454</v>
      </c>
      <c r="DI116" s="1" t="s">
        <v>187</v>
      </c>
      <c r="DJ116" s="18"/>
      <c r="DK116" s="1" t="s">
        <v>183</v>
      </c>
      <c r="DL116" s="18"/>
      <c r="DM116" s="1" t="s">
        <v>184</v>
      </c>
      <c r="DN116" s="18"/>
      <c r="DO116" s="1" t="s">
        <v>185</v>
      </c>
      <c r="DQ116" s="401">
        <v>315.54999999999927</v>
      </c>
      <c r="DR116" s="1" t="s">
        <v>187</v>
      </c>
      <c r="DS116" s="401"/>
      <c r="DT116" s="1" t="s">
        <v>183</v>
      </c>
      <c r="DU116" s="401"/>
      <c r="DV116" s="1" t="s">
        <v>184</v>
      </c>
      <c r="DW116" s="401"/>
      <c r="DX116" s="1" t="s">
        <v>185</v>
      </c>
      <c r="DZ116" s="18">
        <v>112.29999999999927</v>
      </c>
      <c r="EA116" s="1" t="s">
        <v>187</v>
      </c>
      <c r="EB116" s="18"/>
      <c r="EC116" s="1" t="s">
        <v>183</v>
      </c>
      <c r="ED116" s="18"/>
      <c r="EE116" s="1" t="s">
        <v>184</v>
      </c>
      <c r="EF116" s="18"/>
      <c r="EG116" s="1" t="s">
        <v>185</v>
      </c>
      <c r="EI116" s="401">
        <v>400.14999999999964</v>
      </c>
      <c r="EJ116" s="1" t="s">
        <v>187</v>
      </c>
      <c r="EK116" s="401"/>
      <c r="EL116" s="1" t="s">
        <v>183</v>
      </c>
      <c r="EM116" s="401"/>
      <c r="EN116" s="1" t="s">
        <v>184</v>
      </c>
      <c r="EO116" s="401"/>
      <c r="EP116" s="1" t="s">
        <v>185</v>
      </c>
      <c r="ER116" s="18">
        <v>143.44999999999982</v>
      </c>
      <c r="ES116" s="1" t="s">
        <v>187</v>
      </c>
      <c r="ET116" s="18"/>
      <c r="EU116" s="1" t="s">
        <v>183</v>
      </c>
      <c r="EV116" s="18"/>
      <c r="EW116" s="1" t="s">
        <v>184</v>
      </c>
      <c r="EX116" s="18"/>
      <c r="EY116" s="1" t="s">
        <v>185</v>
      </c>
      <c r="FA116" s="401">
        <v>113.5</v>
      </c>
      <c r="FB116" s="1" t="s">
        <v>187</v>
      </c>
      <c r="FC116" s="401"/>
      <c r="FD116" s="1" t="s">
        <v>183</v>
      </c>
      <c r="FE116" s="401"/>
      <c r="FF116" s="1" t="s">
        <v>184</v>
      </c>
      <c r="FG116" s="401"/>
      <c r="FH116" s="1" t="s">
        <v>185</v>
      </c>
      <c r="FJ116" s="401">
        <v>175.50000000000091</v>
      </c>
      <c r="FK116" s="1" t="s">
        <v>187</v>
      </c>
      <c r="FL116" s="401"/>
      <c r="FM116" s="1" t="s">
        <v>183</v>
      </c>
      <c r="FN116" s="401"/>
      <c r="FO116" s="1" t="s">
        <v>184</v>
      </c>
      <c r="FP116" s="401"/>
      <c r="FQ116" s="1" t="s">
        <v>185</v>
      </c>
      <c r="FS116" s="401">
        <v>399.30000000000018</v>
      </c>
      <c r="FT116" s="1" t="s">
        <v>187</v>
      </c>
      <c r="FU116" s="401"/>
      <c r="FV116" s="1" t="s">
        <v>183</v>
      </c>
      <c r="FW116" s="401"/>
      <c r="FX116" s="1" t="s">
        <v>184</v>
      </c>
      <c r="FY116" s="401"/>
      <c r="FZ116" s="1" t="s">
        <v>185</v>
      </c>
      <c r="GB116" s="18">
        <v>246.80000000000109</v>
      </c>
      <c r="GC116" s="1" t="s">
        <v>187</v>
      </c>
      <c r="GD116" s="18"/>
      <c r="GE116" s="1" t="s">
        <v>183</v>
      </c>
      <c r="GF116" s="18"/>
      <c r="GG116" s="1" t="s">
        <v>184</v>
      </c>
      <c r="GH116" s="18"/>
      <c r="GI116" s="1" t="s">
        <v>185</v>
      </c>
      <c r="GK116" s="401">
        <v>2107.8999999999951</v>
      </c>
      <c r="GL116" s="1" t="s">
        <v>187</v>
      </c>
      <c r="GM116" s="401"/>
      <c r="GN116" s="1" t="s">
        <v>183</v>
      </c>
      <c r="GO116" s="401"/>
      <c r="GP116" s="1" t="s">
        <v>184</v>
      </c>
      <c r="GQ116" s="401"/>
      <c r="GR116" s="1" t="s">
        <v>185</v>
      </c>
      <c r="GT116" s="401">
        <v>184.29999999999927</v>
      </c>
      <c r="GU116" s="1" t="s">
        <v>187</v>
      </c>
      <c r="GV116" s="401"/>
      <c r="GW116" s="1" t="s">
        <v>183</v>
      </c>
      <c r="GX116" s="401"/>
      <c r="GY116" s="1" t="s">
        <v>184</v>
      </c>
      <c r="GZ116" s="401"/>
      <c r="HA116" s="1" t="s">
        <v>185</v>
      </c>
      <c r="HC116" s="18">
        <v>464.09999999999309</v>
      </c>
      <c r="HD116" s="1" t="s">
        <v>187</v>
      </c>
      <c r="HF116" s="1" t="s">
        <v>183</v>
      </c>
      <c r="HH116" s="1" t="s">
        <v>184</v>
      </c>
      <c r="HJ116" s="1" t="s">
        <v>185</v>
      </c>
      <c r="HL116" s="401">
        <v>499.59999999999491</v>
      </c>
      <c r="HM116" s="1" t="s">
        <v>187</v>
      </c>
      <c r="HN116" s="401"/>
      <c r="HO116" s="1" t="s">
        <v>183</v>
      </c>
      <c r="HP116" s="401"/>
      <c r="HQ116" s="1" t="s">
        <v>184</v>
      </c>
      <c r="HR116" s="401"/>
      <c r="HS116" s="1" t="s">
        <v>185</v>
      </c>
      <c r="HU116" s="401">
        <v>2154.899999999996</v>
      </c>
      <c r="HV116" s="1" t="s">
        <v>187</v>
      </c>
      <c r="HW116" s="401"/>
      <c r="HX116" s="1" t="s">
        <v>183</v>
      </c>
      <c r="HY116" s="401"/>
      <c r="HZ116" s="1" t="s">
        <v>184</v>
      </c>
      <c r="IA116" s="401"/>
      <c r="IB116" s="1" t="s">
        <v>185</v>
      </c>
      <c r="ID116" s="401">
        <v>356.99999999999454</v>
      </c>
      <c r="IE116" s="1" t="s">
        <v>187</v>
      </c>
      <c r="IF116" s="401"/>
      <c r="IG116" s="1" t="s">
        <v>183</v>
      </c>
      <c r="IH116" s="401"/>
      <c r="II116" s="1" t="s">
        <v>184</v>
      </c>
      <c r="IJ116" s="401"/>
      <c r="IK116" s="1" t="s">
        <v>185</v>
      </c>
      <c r="IM116" s="18">
        <v>262.09999999999491</v>
      </c>
      <c r="IN116" s="1" t="s">
        <v>187</v>
      </c>
      <c r="IO116" s="18"/>
      <c r="IP116" s="1" t="s">
        <v>183</v>
      </c>
      <c r="IQ116" s="18"/>
      <c r="IR116" s="1" t="s">
        <v>184</v>
      </c>
      <c r="IS116" s="18"/>
      <c r="IT116" s="1" t="s">
        <v>185</v>
      </c>
      <c r="IV116" s="401">
        <v>288.399999999996</v>
      </c>
      <c r="IW116" s="1" t="s">
        <v>187</v>
      </c>
      <c r="IX116" s="401"/>
      <c r="IY116" s="1" t="s">
        <v>183</v>
      </c>
      <c r="IZ116" s="401"/>
      <c r="JA116" s="1" t="s">
        <v>184</v>
      </c>
      <c r="JB116" s="401"/>
      <c r="JC116" s="1" t="s">
        <v>185</v>
      </c>
      <c r="JE116" s="401">
        <v>422.49999999999636</v>
      </c>
      <c r="JF116" s="1" t="s">
        <v>187</v>
      </c>
      <c r="JG116" s="401"/>
      <c r="JH116" s="1" t="s">
        <v>183</v>
      </c>
      <c r="JI116" s="401"/>
      <c r="JJ116" s="1" t="s">
        <v>184</v>
      </c>
      <c r="JK116" s="401"/>
      <c r="JL116" s="1" t="s">
        <v>185</v>
      </c>
      <c r="JN116" s="401">
        <v>267.09999999999854</v>
      </c>
      <c r="JO116" s="1" t="s">
        <v>187</v>
      </c>
      <c r="JP116" s="401"/>
      <c r="JQ116" s="1" t="s">
        <v>183</v>
      </c>
      <c r="JR116" s="401"/>
      <c r="JS116" s="1" t="s">
        <v>184</v>
      </c>
      <c r="JT116" s="401"/>
      <c r="JU116" s="1" t="s">
        <v>185</v>
      </c>
      <c r="JX116" s="1" t="s">
        <v>187</v>
      </c>
      <c r="JY116" s="18">
        <v>2768.7999999999956</v>
      </c>
      <c r="JZ116" s="1" t="s">
        <v>183</v>
      </c>
      <c r="KB116" s="1" t="s">
        <v>184</v>
      </c>
      <c r="KD116" s="1" t="s">
        <v>185</v>
      </c>
      <c r="KF116" s="18">
        <v>188.44999999999709</v>
      </c>
      <c r="KG116" s="1" t="s">
        <v>187</v>
      </c>
      <c r="KH116" s="18"/>
      <c r="KI116" s="1" t="s">
        <v>183</v>
      </c>
      <c r="KJ116" s="18"/>
      <c r="KK116" s="1" t="s">
        <v>184</v>
      </c>
      <c r="KL116" s="18"/>
      <c r="KM116" s="1" t="s">
        <v>185</v>
      </c>
      <c r="KO116" s="401">
        <v>494.54999999999563</v>
      </c>
      <c r="KP116" s="1" t="s">
        <v>187</v>
      </c>
      <c r="KQ116" s="401"/>
      <c r="KR116" s="1" t="s">
        <v>183</v>
      </c>
      <c r="KS116" s="401"/>
      <c r="KT116" s="1" t="s">
        <v>184</v>
      </c>
      <c r="KU116" s="401"/>
      <c r="KV116" s="1" t="s">
        <v>185</v>
      </c>
      <c r="KX116" s="18">
        <v>234.39999999999782</v>
      </c>
      <c r="KY116" s="1" t="s">
        <v>187</v>
      </c>
      <c r="KZ116" s="18"/>
      <c r="LA116" s="1" t="s">
        <v>183</v>
      </c>
      <c r="LB116" s="18"/>
      <c r="LC116" s="1" t="s">
        <v>184</v>
      </c>
      <c r="LD116" s="18"/>
      <c r="LE116" s="1" t="s">
        <v>185</v>
      </c>
      <c r="LG116" s="232">
        <v>197.50000000000091</v>
      </c>
      <c r="LH116" s="1" t="s">
        <v>187</v>
      </c>
      <c r="LI116" s="232"/>
      <c r="LJ116" s="1" t="s">
        <v>183</v>
      </c>
      <c r="LK116" s="232"/>
      <c r="LL116" s="1" t="s">
        <v>184</v>
      </c>
      <c r="LM116" s="232"/>
      <c r="LN116" s="1" t="s">
        <v>185</v>
      </c>
      <c r="LP116" s="18">
        <v>254.20000000000073</v>
      </c>
      <c r="LQ116" s="1" t="s">
        <v>187</v>
      </c>
      <c r="LR116" s="18"/>
      <c r="LS116" s="1" t="s">
        <v>183</v>
      </c>
      <c r="LT116" s="18"/>
      <c r="LU116" s="1" t="s">
        <v>184</v>
      </c>
      <c r="LV116" s="18"/>
      <c r="LW116" s="1" t="s">
        <v>185</v>
      </c>
      <c r="LY116" s="18">
        <v>97.799999999995634</v>
      </c>
      <c r="LZ116" s="1" t="s">
        <v>187</v>
      </c>
      <c r="MA116" s="18"/>
      <c r="MB116" s="1" t="s">
        <v>183</v>
      </c>
      <c r="MC116" s="18"/>
      <c r="MD116" s="1" t="s">
        <v>184</v>
      </c>
      <c r="ME116" s="18"/>
      <c r="MF116" s="1" t="s">
        <v>185</v>
      </c>
      <c r="MI116" s="1" t="s">
        <v>187</v>
      </c>
      <c r="MJ116" s="74">
        <v>453.44999999999345</v>
      </c>
      <c r="MK116" s="1" t="s">
        <v>183</v>
      </c>
      <c r="ML116" s="74"/>
      <c r="MM116" s="1" t="s">
        <v>184</v>
      </c>
      <c r="MN116" s="74"/>
      <c r="MO116" s="1" t="s">
        <v>185</v>
      </c>
      <c r="MQ116">
        <v>268.99999999999272</v>
      </c>
      <c r="MR116" s="1" t="s">
        <v>187</v>
      </c>
      <c r="MT116" s="1" t="s">
        <v>183</v>
      </c>
      <c r="MV116" s="1" t="s">
        <v>184</v>
      </c>
      <c r="MX116" s="1" t="s">
        <v>185</v>
      </c>
      <c r="NA116" s="1" t="s">
        <v>187</v>
      </c>
      <c r="NC116" s="1" t="s">
        <v>183</v>
      </c>
      <c r="NE116" s="1" t="s">
        <v>184</v>
      </c>
      <c r="NG116" s="1" t="s">
        <v>185</v>
      </c>
      <c r="NH116" s="43"/>
    </row>
    <row r="117" spans="1:372" ht="18">
      <c r="A117" s="403">
        <v>2019</v>
      </c>
      <c r="B117" s="49">
        <f>SUM(D117:AAP117)</f>
        <v>5425.4499999999789</v>
      </c>
      <c r="D117"/>
      <c r="E117" s="9">
        <f>D116*0.25</f>
        <v>104.25</v>
      </c>
      <c r="F117" s="18"/>
      <c r="G117" s="9">
        <f>F116*0.5</f>
        <v>0</v>
      </c>
      <c r="I117" s="9">
        <f>H116*0.75</f>
        <v>0</v>
      </c>
      <c r="K117" s="9">
        <f>J116*1</f>
        <v>0</v>
      </c>
      <c r="N117" s="9">
        <f>M116*0.25</f>
        <v>51.375</v>
      </c>
      <c r="P117" s="9">
        <f>O116*0.5</f>
        <v>0</v>
      </c>
      <c r="R117" s="9">
        <f>Q116*0.75</f>
        <v>0</v>
      </c>
      <c r="T117" s="9">
        <f>S116*1</f>
        <v>0</v>
      </c>
      <c r="W117" s="9">
        <f>V116*0.25</f>
        <v>191.99999999999989</v>
      </c>
      <c r="Y117" s="9">
        <f>X116*0.5</f>
        <v>0</v>
      </c>
      <c r="Z117" s="18"/>
      <c r="AA117" s="9">
        <f>Z116*0.75</f>
        <v>0</v>
      </c>
      <c r="AB117" s="18"/>
      <c r="AC117" s="9">
        <f>AB116*1</f>
        <v>0</v>
      </c>
      <c r="AE117" s="18"/>
      <c r="AF117" s="9">
        <f>AE116*0.25</f>
        <v>92.800000000000182</v>
      </c>
      <c r="AG117" s="18"/>
      <c r="AH117" s="9">
        <f>AG116*0.5</f>
        <v>0</v>
      </c>
      <c r="AI117" s="18"/>
      <c r="AJ117" s="9">
        <f>AI116*0.75</f>
        <v>0</v>
      </c>
      <c r="AK117" s="18"/>
      <c r="AL117" s="9">
        <f>AK116*1</f>
        <v>0</v>
      </c>
      <c r="AN117" s="18"/>
      <c r="AO117" s="9">
        <f>AN116*0.25</f>
        <v>49.787499999999909</v>
      </c>
      <c r="AP117" s="18"/>
      <c r="AQ117" s="9">
        <f>AP116*0.5</f>
        <v>0</v>
      </c>
      <c r="AR117" s="18"/>
      <c r="AS117" s="9">
        <f>AR116*0.75</f>
        <v>0</v>
      </c>
      <c r="AT117" s="18"/>
      <c r="AU117" s="9">
        <f>AT116*1</f>
        <v>0</v>
      </c>
      <c r="AW117" s="18"/>
      <c r="AX117" s="9">
        <f>AW116*0.25</f>
        <v>90.550000000000068</v>
      </c>
      <c r="AZ117" s="9">
        <f>AY116*0.5</f>
        <v>0</v>
      </c>
      <c r="BB117" s="9">
        <f>BA116*0.75</f>
        <v>0</v>
      </c>
      <c r="BD117" s="9">
        <f>BC116*1</f>
        <v>0</v>
      </c>
      <c r="BF117" s="18"/>
      <c r="BG117" s="9">
        <f>BF116*0.25</f>
        <v>144.97499999999991</v>
      </c>
      <c r="BH117" s="18"/>
      <c r="BI117" s="9">
        <f>BH116*0.5</f>
        <v>0</v>
      </c>
      <c r="BJ117" s="18"/>
      <c r="BK117" s="9">
        <f>BJ116*0.75</f>
        <v>0</v>
      </c>
      <c r="BL117" s="18"/>
      <c r="BM117" s="9">
        <f>BL116*1</f>
        <v>0</v>
      </c>
      <c r="BP117" s="9">
        <f>BO116*0.25</f>
        <v>115.27499999999986</v>
      </c>
      <c r="BR117" s="9">
        <f>BQ116*0.5</f>
        <v>0</v>
      </c>
      <c r="BT117" s="9">
        <f>BS116*0.75</f>
        <v>0</v>
      </c>
      <c r="BV117" s="9">
        <f>BU116*1</f>
        <v>0</v>
      </c>
      <c r="BY117" s="9">
        <f>BX116*0.25</f>
        <v>63.000000000000114</v>
      </c>
      <c r="CA117" s="9">
        <f>BZ116*0.5</f>
        <v>0</v>
      </c>
      <c r="CC117" s="9">
        <f>CB116*0.75</f>
        <v>0</v>
      </c>
      <c r="CE117" s="9">
        <f t="shared" ref="CE117" si="216">CD116*1</f>
        <v>0</v>
      </c>
      <c r="CG117" s="18"/>
      <c r="CH117" s="9">
        <f>CG116*0.25</f>
        <v>80.299999999999727</v>
      </c>
      <c r="CI117" s="18"/>
      <c r="CJ117" s="9">
        <f>CI116*0.5</f>
        <v>0</v>
      </c>
      <c r="CK117" s="18"/>
      <c r="CL117" s="9">
        <f>CK116*0.75</f>
        <v>0</v>
      </c>
      <c r="CM117" s="18"/>
      <c r="CN117" s="9">
        <f t="shared" ref="CN117" si="217">CM116*1</f>
        <v>0</v>
      </c>
      <c r="CP117" s="18"/>
      <c r="CQ117" s="9">
        <f>CP116*0.25</f>
        <v>75.862499999999955</v>
      </c>
      <c r="CR117" s="18"/>
      <c r="CS117" s="9">
        <f>CR116*0.5</f>
        <v>0</v>
      </c>
      <c r="CT117" s="18"/>
      <c r="CU117" s="9">
        <f>CT116*0.75</f>
        <v>0</v>
      </c>
      <c r="CV117" s="18"/>
      <c r="CW117" s="9">
        <f t="shared" ref="CW117" si="218">CV116*1</f>
        <v>0</v>
      </c>
      <c r="CY117" s="18"/>
      <c r="CZ117" s="9">
        <f>CY116*0.25</f>
        <v>74.537499999999682</v>
      </c>
      <c r="DA117" s="18"/>
      <c r="DB117" s="9">
        <f>DA116*0.5</f>
        <v>0</v>
      </c>
      <c r="DC117" s="18"/>
      <c r="DD117" s="9">
        <f>DC116*0.75</f>
        <v>0</v>
      </c>
      <c r="DE117" s="18"/>
      <c r="DF117" s="9">
        <f t="shared" ref="DF117" si="219">DE116*1</f>
        <v>0</v>
      </c>
      <c r="DH117" s="18"/>
      <c r="DI117" s="9">
        <f>DH116*0.25</f>
        <v>17.024999999999864</v>
      </c>
      <c r="DJ117" s="18"/>
      <c r="DK117" s="9">
        <f>DJ116*0.5</f>
        <v>0</v>
      </c>
      <c r="DL117" s="18"/>
      <c r="DM117" s="9">
        <f>DL116*0.75</f>
        <v>0</v>
      </c>
      <c r="DN117" s="18"/>
      <c r="DO117" s="9">
        <f t="shared" ref="DO117" si="220">DN116*1</f>
        <v>0</v>
      </c>
      <c r="DQ117" s="18"/>
      <c r="DR117" s="9">
        <f>DQ116*0.25</f>
        <v>78.887499999999818</v>
      </c>
      <c r="DS117" s="18"/>
      <c r="DT117" s="9">
        <f>DS116*0.5</f>
        <v>0</v>
      </c>
      <c r="DU117" s="18"/>
      <c r="DV117" s="9">
        <f>DU116*0.75</f>
        <v>0</v>
      </c>
      <c r="DW117" s="18"/>
      <c r="DX117" s="9">
        <f t="shared" ref="DX117" si="221">DW116*1</f>
        <v>0</v>
      </c>
      <c r="DZ117" s="18"/>
      <c r="EA117" s="9">
        <f>DZ116*0.25</f>
        <v>28.074999999999818</v>
      </c>
      <c r="EB117" s="18"/>
      <c r="EC117" s="9">
        <f>EB116*0.5</f>
        <v>0</v>
      </c>
      <c r="ED117" s="18"/>
      <c r="EE117" s="9">
        <f>ED116*0.75</f>
        <v>0</v>
      </c>
      <c r="EF117" s="18"/>
      <c r="EG117" s="9">
        <f>EF116*1</f>
        <v>0</v>
      </c>
      <c r="EI117" s="18"/>
      <c r="EJ117" s="9">
        <f>EI116*0.25</f>
        <v>100.03749999999991</v>
      </c>
      <c r="EK117" s="18"/>
      <c r="EL117" s="9">
        <f>EK116*0.5</f>
        <v>0</v>
      </c>
      <c r="EM117" s="18"/>
      <c r="EN117" s="9">
        <f>EM116*0.75</f>
        <v>0</v>
      </c>
      <c r="EO117" s="18"/>
      <c r="EP117" s="9">
        <f>EO116*1</f>
        <v>0</v>
      </c>
      <c r="ER117" s="18"/>
      <c r="ES117" s="9">
        <f>ER116*0.25</f>
        <v>35.862499999999955</v>
      </c>
      <c r="ET117" s="18"/>
      <c r="EU117" s="9">
        <f>ET116*0.5</f>
        <v>0</v>
      </c>
      <c r="EV117" s="18"/>
      <c r="EW117" s="9">
        <f>EV116*0.75</f>
        <v>0</v>
      </c>
      <c r="EX117" s="18"/>
      <c r="EY117" s="9">
        <f>EX116*1</f>
        <v>0</v>
      </c>
      <c r="FA117" s="18"/>
      <c r="FB117" s="9">
        <f>FA116*0.25</f>
        <v>28.375</v>
      </c>
      <c r="FC117" s="18"/>
      <c r="FD117" s="9">
        <f>FC116*0.5</f>
        <v>0</v>
      </c>
      <c r="FE117" s="18"/>
      <c r="FF117" s="9">
        <f>FE116*0.75</f>
        <v>0</v>
      </c>
      <c r="FG117" s="18"/>
      <c r="FH117" s="9">
        <f>FG116*1</f>
        <v>0</v>
      </c>
      <c r="FJ117" s="18"/>
      <c r="FK117" s="9">
        <f>FJ116*0.25</f>
        <v>43.875000000000227</v>
      </c>
      <c r="FL117" s="18"/>
      <c r="FM117" s="9">
        <f>FL116*0.5</f>
        <v>0</v>
      </c>
      <c r="FN117" s="18"/>
      <c r="FO117" s="9">
        <f>FN116*0.75</f>
        <v>0</v>
      </c>
      <c r="FP117" s="18"/>
      <c r="FQ117" s="9">
        <f>FP116*1</f>
        <v>0</v>
      </c>
      <c r="FS117" s="18"/>
      <c r="FT117" s="9">
        <f>FS116*0.25</f>
        <v>99.825000000000045</v>
      </c>
      <c r="FU117" s="18"/>
      <c r="FV117" s="9">
        <f>FU116*0.5</f>
        <v>0</v>
      </c>
      <c r="FW117" s="18"/>
      <c r="FX117" s="9">
        <f>FW116*0.75</f>
        <v>0</v>
      </c>
      <c r="FY117" s="18"/>
      <c r="FZ117" s="9">
        <f>FY116*1</f>
        <v>0</v>
      </c>
      <c r="GB117" s="18"/>
      <c r="GC117" s="9">
        <f>GB116*0.25</f>
        <v>61.700000000000273</v>
      </c>
      <c r="GD117" s="18"/>
      <c r="GE117" s="9">
        <f>GD116*0.5</f>
        <v>0</v>
      </c>
      <c r="GF117" s="18"/>
      <c r="GG117" s="9">
        <f>GF116*0.75</f>
        <v>0</v>
      </c>
      <c r="GH117" s="18"/>
      <c r="GI117" s="9">
        <f>GH116*1</f>
        <v>0</v>
      </c>
      <c r="GK117" s="18"/>
      <c r="GL117" s="9">
        <f>GK116*0.25</f>
        <v>526.97499999999877</v>
      </c>
      <c r="GM117" s="18"/>
      <c r="GN117" s="9">
        <f>GM116*0.5</f>
        <v>0</v>
      </c>
      <c r="GO117" s="18"/>
      <c r="GP117" s="9">
        <f>GO116*0.75</f>
        <v>0</v>
      </c>
      <c r="GQ117" s="18"/>
      <c r="GR117" s="9">
        <f>GQ116*1</f>
        <v>0</v>
      </c>
      <c r="GT117" s="18"/>
      <c r="GU117" s="9">
        <f>GT116*0.25</f>
        <v>46.074999999999818</v>
      </c>
      <c r="GV117" s="18"/>
      <c r="GW117" s="9">
        <f>GV116*0.5</f>
        <v>0</v>
      </c>
      <c r="GX117" s="18"/>
      <c r="GY117" s="9">
        <f>GX116*0.75</f>
        <v>0</v>
      </c>
      <c r="GZ117" s="18"/>
      <c r="HA117" s="9">
        <f>GZ116*1</f>
        <v>0</v>
      </c>
      <c r="HD117" s="9">
        <f>HC116*0.25</f>
        <v>116.02499999999827</v>
      </c>
      <c r="HF117" s="9">
        <f>HE116*0.5</f>
        <v>0</v>
      </c>
      <c r="HH117" s="9">
        <f>HG116*0.75</f>
        <v>0</v>
      </c>
      <c r="HJ117" s="9">
        <f>HI116*1</f>
        <v>0</v>
      </c>
      <c r="HM117" s="9">
        <f>HL116*0.25</f>
        <v>124.89999999999873</v>
      </c>
      <c r="HO117" s="9">
        <f>HN116*0.5</f>
        <v>0</v>
      </c>
      <c r="HQ117" s="9">
        <f>HP116*0.75</f>
        <v>0</v>
      </c>
      <c r="HS117" s="9">
        <f>HR116*1</f>
        <v>0</v>
      </c>
      <c r="HV117" s="9">
        <f>HU116*0.25</f>
        <v>538.724999999999</v>
      </c>
      <c r="HX117" s="9">
        <f>HW116*0.5</f>
        <v>0</v>
      </c>
      <c r="HZ117" s="9">
        <f>HY116*0.75</f>
        <v>0</v>
      </c>
      <c r="IB117" s="9">
        <f>IA116*1</f>
        <v>0</v>
      </c>
      <c r="IE117" s="9">
        <f>ID116*0.25</f>
        <v>89.249999999998636</v>
      </c>
      <c r="IG117" s="9">
        <f>IF116*0.5</f>
        <v>0</v>
      </c>
      <c r="II117" s="9">
        <f>IH116*0.75</f>
        <v>0</v>
      </c>
      <c r="IK117" s="9">
        <f>IJ116*1</f>
        <v>0</v>
      </c>
      <c r="IN117" s="9">
        <f>IM116*0.25</f>
        <v>65.524999999998727</v>
      </c>
      <c r="IP117" s="9">
        <f>IO116*0.5</f>
        <v>0</v>
      </c>
      <c r="IR117" s="9">
        <f>IQ116*0.75</f>
        <v>0</v>
      </c>
      <c r="IT117" s="9">
        <f>IS116*1</f>
        <v>0</v>
      </c>
      <c r="IW117" s="9">
        <f>IV116*0.25</f>
        <v>72.099999999999</v>
      </c>
      <c r="IY117" s="9">
        <f>IX116*0.5</f>
        <v>0</v>
      </c>
      <c r="JA117" s="9">
        <f>IZ116*0.75</f>
        <v>0</v>
      </c>
      <c r="JC117" s="9">
        <f>JB116*1</f>
        <v>0</v>
      </c>
      <c r="JF117" s="9">
        <f>JE116*0.25</f>
        <v>105.62499999999909</v>
      </c>
      <c r="JH117" s="9">
        <f>JG116*0.5</f>
        <v>0</v>
      </c>
      <c r="JJ117" s="9">
        <f>JI116*0.75</f>
        <v>0</v>
      </c>
      <c r="JL117" s="9">
        <f>JK116*1</f>
        <v>0</v>
      </c>
      <c r="JO117" s="9">
        <f>JN116*0.25</f>
        <v>66.774999999999636</v>
      </c>
      <c r="JQ117" s="9">
        <f>JP116*0.5</f>
        <v>0</v>
      </c>
      <c r="JS117" s="9">
        <f>JR116*0.75</f>
        <v>0</v>
      </c>
      <c r="JU117" s="9">
        <f>JT116*1</f>
        <v>0</v>
      </c>
      <c r="JX117" s="9">
        <f>JW116*0.25</f>
        <v>0</v>
      </c>
      <c r="JZ117" s="9">
        <f>JY116*0.5</f>
        <v>1384.3999999999978</v>
      </c>
      <c r="KB117" s="9">
        <f>KA116*0.75</f>
        <v>0</v>
      </c>
      <c r="KD117" s="9">
        <f>KC116*1</f>
        <v>0</v>
      </c>
      <c r="KG117" s="9">
        <f>KF116*0.25</f>
        <v>47.112499999999272</v>
      </c>
      <c r="KI117" s="9">
        <f>KH116*0.5</f>
        <v>0</v>
      </c>
      <c r="KK117" s="9">
        <f>KJ116*0.75</f>
        <v>0</v>
      </c>
      <c r="KM117" s="9">
        <f>KL116*1</f>
        <v>0</v>
      </c>
      <c r="KP117" s="9">
        <f>KO116*0.25</f>
        <v>123.63749999999891</v>
      </c>
      <c r="KR117" s="9">
        <f>KQ116*0.5</f>
        <v>0</v>
      </c>
      <c r="KT117" s="9">
        <f>KS116*0.75</f>
        <v>0</v>
      </c>
      <c r="KV117" s="9">
        <f>KU116*1</f>
        <v>0</v>
      </c>
      <c r="KY117" s="9">
        <f>KX116*0.25</f>
        <v>58.599999999999454</v>
      </c>
      <c r="LA117" s="9">
        <f>KZ116*0.5</f>
        <v>0</v>
      </c>
      <c r="LC117" s="9">
        <f>LB116*0.75</f>
        <v>0</v>
      </c>
      <c r="LE117" s="9">
        <f>LD116*1</f>
        <v>0</v>
      </c>
      <c r="LH117" s="9">
        <f>LG116*0.25</f>
        <v>49.375000000000227</v>
      </c>
      <c r="LJ117" s="9">
        <f>LI116*0.5</f>
        <v>0</v>
      </c>
      <c r="LL117" s="9">
        <f>LK116*0.75</f>
        <v>0</v>
      </c>
      <c r="LN117" s="9">
        <f>LM116*1</f>
        <v>0</v>
      </c>
      <c r="LQ117" s="9">
        <f>LP116*0.25</f>
        <v>63.550000000000182</v>
      </c>
      <c r="LS117" s="9">
        <f>LR116*0.5</f>
        <v>0</v>
      </c>
      <c r="LU117" s="9">
        <f>LT116*0.75</f>
        <v>0</v>
      </c>
      <c r="LW117" s="9">
        <f>LV116*1</f>
        <v>0</v>
      </c>
      <c r="LZ117" s="9">
        <f>LY116*0.25</f>
        <v>24.449999999998909</v>
      </c>
      <c r="MB117" s="9">
        <f>MA116*0.5</f>
        <v>0</v>
      </c>
      <c r="MD117" s="9">
        <f>MC116*0.75</f>
        <v>0</v>
      </c>
      <c r="MF117" s="9">
        <f>ME116*1</f>
        <v>0</v>
      </c>
      <c r="MI117" s="9">
        <f>MH116*0.25</f>
        <v>0</v>
      </c>
      <c r="MK117" s="9">
        <f>MJ116*0.5</f>
        <v>226.72499999999673</v>
      </c>
      <c r="MM117" s="9">
        <f>ML116*0.75</f>
        <v>0</v>
      </c>
      <c r="MO117" s="9">
        <f>MN116*1</f>
        <v>0</v>
      </c>
      <c r="MR117" s="9">
        <f>MQ116*0.25</f>
        <v>67.249999999998181</v>
      </c>
      <c r="MT117" s="9">
        <f>MS116*0.5</f>
        <v>0</v>
      </c>
      <c r="MV117" s="9">
        <f>MU116*0.75</f>
        <v>0</v>
      </c>
      <c r="MX117" s="9">
        <f>MW116*1</f>
        <v>0</v>
      </c>
      <c r="NA117" s="9">
        <f>MZ116*0.25</f>
        <v>0</v>
      </c>
      <c r="NC117" s="9">
        <f>NB116*0.5</f>
        <v>0</v>
      </c>
      <c r="NE117" s="9">
        <f>ND116*0.75</f>
        <v>0</v>
      </c>
      <c r="NG117" s="9">
        <f>NF116*1</f>
        <v>0</v>
      </c>
      <c r="NH117" s="43"/>
    </row>
    <row r="118" spans="1:372" s="40" customFormat="1" ht="15.75">
      <c r="A118" s="41"/>
      <c r="B118" s="206"/>
      <c r="C118" s="205"/>
      <c r="E118" s="237"/>
      <c r="F118" s="149"/>
      <c r="G118" s="237"/>
      <c r="L118" s="205"/>
      <c r="N118" s="237"/>
      <c r="P118" s="237"/>
      <c r="U118" s="205"/>
      <c r="W118" s="237"/>
      <c r="Y118" s="237"/>
      <c r="Z118" s="149"/>
      <c r="AB118" s="149"/>
      <c r="AC118" s="38"/>
      <c r="AD118" s="205"/>
      <c r="AE118" s="149"/>
      <c r="AF118" s="237"/>
      <c r="AG118" s="149"/>
      <c r="AI118" s="149"/>
      <c r="AL118" s="38"/>
      <c r="AM118" s="205"/>
      <c r="AN118" s="149"/>
      <c r="AO118" s="237"/>
      <c r="AP118" s="149"/>
      <c r="AR118" s="149"/>
      <c r="AU118" s="38"/>
      <c r="AV118" s="205"/>
      <c r="AW118" s="149"/>
      <c r="AX118" s="237"/>
      <c r="AY118" s="149"/>
      <c r="BA118" s="149"/>
      <c r="BD118" s="38"/>
      <c r="BE118" s="205"/>
      <c r="BF118" s="149"/>
      <c r="BG118" s="237"/>
      <c r="BH118" s="149"/>
      <c r="BJ118" s="149"/>
      <c r="BM118" s="38"/>
      <c r="BN118" s="205"/>
      <c r="BP118" s="237"/>
      <c r="BV118" s="38"/>
      <c r="BW118" s="205"/>
      <c r="BY118" s="237"/>
      <c r="CE118" s="38"/>
      <c r="CF118" s="205"/>
      <c r="CG118" s="149"/>
      <c r="CH118" s="237"/>
      <c r="CI118" s="149"/>
      <c r="CK118" s="149"/>
      <c r="CM118" s="149"/>
      <c r="CN118" s="38"/>
      <c r="CO118" s="205"/>
      <c r="CP118" s="149"/>
      <c r="CQ118" s="237"/>
      <c r="CR118" s="149"/>
      <c r="CT118" s="149"/>
      <c r="CV118" s="149"/>
      <c r="CW118" s="38"/>
      <c r="CX118" s="205"/>
      <c r="CY118" s="149"/>
      <c r="CZ118" s="237"/>
      <c r="DA118" s="149"/>
      <c r="DC118" s="149"/>
      <c r="DE118" s="149"/>
      <c r="DF118" s="38"/>
      <c r="DG118" s="205"/>
      <c r="DH118" s="149"/>
      <c r="DI118" s="237"/>
      <c r="DJ118" s="149"/>
      <c r="DL118" s="149"/>
      <c r="DN118" s="149"/>
      <c r="DO118" s="38"/>
      <c r="DP118" s="205"/>
      <c r="DQ118" s="149"/>
      <c r="DR118" s="237"/>
      <c r="DS118" s="149"/>
      <c r="DU118" s="149"/>
      <c r="DW118" s="149"/>
      <c r="DX118" s="38"/>
      <c r="DY118" s="205"/>
      <c r="DZ118" s="149"/>
      <c r="EA118" s="237"/>
      <c r="EB118" s="149"/>
      <c r="ED118" s="149"/>
      <c r="EF118" s="149"/>
      <c r="EG118" s="38"/>
      <c r="EH118" s="205"/>
      <c r="EI118" s="149"/>
      <c r="EJ118" s="237"/>
      <c r="EK118" s="149"/>
      <c r="EM118" s="149"/>
      <c r="EO118" s="149"/>
      <c r="EP118" s="38"/>
      <c r="EQ118" s="205"/>
      <c r="ER118" s="149"/>
      <c r="ES118" s="237"/>
      <c r="ET118" s="149"/>
      <c r="EV118" s="149"/>
      <c r="EX118" s="149"/>
      <c r="EY118" s="38"/>
      <c r="EZ118" s="205"/>
      <c r="FA118" s="149"/>
      <c r="FB118" s="237"/>
      <c r="FC118" s="149"/>
      <c r="FE118" s="149"/>
      <c r="FG118" s="149"/>
      <c r="FH118" s="38"/>
      <c r="FI118" s="205"/>
      <c r="FJ118" s="149"/>
      <c r="FK118" s="237"/>
      <c r="FL118" s="149"/>
      <c r="FN118" s="149"/>
      <c r="FP118" s="149"/>
      <c r="FQ118" s="38"/>
      <c r="FR118" s="205"/>
      <c r="FS118" s="149"/>
      <c r="FT118" s="237"/>
      <c r="FU118" s="149"/>
      <c r="FW118" s="149"/>
      <c r="FY118" s="149"/>
      <c r="FZ118" s="38"/>
      <c r="GA118" s="205"/>
      <c r="GB118" s="149"/>
      <c r="GC118" s="237"/>
      <c r="GD118" s="149"/>
      <c r="GF118" s="149"/>
      <c r="GH118" s="149"/>
      <c r="GI118" s="38"/>
      <c r="GJ118" s="205"/>
      <c r="GK118" s="149"/>
      <c r="GL118" s="237"/>
      <c r="GM118" s="149"/>
      <c r="GO118" s="149"/>
      <c r="GQ118" s="149"/>
      <c r="GR118" s="38"/>
      <c r="GS118" s="205"/>
      <c r="GT118" s="149"/>
      <c r="GU118" s="237"/>
      <c r="GV118" s="149"/>
      <c r="GX118" s="149"/>
      <c r="GZ118" s="149"/>
      <c r="HB118" s="205"/>
      <c r="HD118" s="237"/>
      <c r="HJ118" s="38"/>
      <c r="HK118" s="205"/>
      <c r="HM118" s="237"/>
      <c r="HS118" s="38"/>
      <c r="HT118" s="205"/>
      <c r="HV118" s="237"/>
      <c r="IB118" s="38"/>
      <c r="IC118" s="205"/>
      <c r="IE118" s="237"/>
      <c r="IL118" s="205"/>
      <c r="IN118" s="237"/>
      <c r="IT118" s="38"/>
      <c r="IU118" s="205"/>
      <c r="IW118" s="237"/>
      <c r="JC118" s="38"/>
      <c r="JD118" s="205"/>
      <c r="JF118" s="237"/>
      <c r="JL118" s="38"/>
      <c r="JM118" s="205"/>
      <c r="JO118" s="237"/>
      <c r="JV118" s="205"/>
      <c r="JX118" s="237"/>
      <c r="KD118" s="38"/>
      <c r="KE118" s="205"/>
      <c r="KG118" s="237"/>
      <c r="KM118" s="38"/>
      <c r="KN118" s="205"/>
      <c r="KP118" s="237"/>
      <c r="KW118" s="205"/>
      <c r="KY118" s="237"/>
      <c r="LF118" s="205"/>
      <c r="LH118" s="237"/>
      <c r="LN118" s="38"/>
      <c r="LO118" s="205"/>
      <c r="LQ118" s="237"/>
      <c r="LW118" s="38"/>
      <c r="LX118" s="205"/>
      <c r="LZ118" s="237"/>
      <c r="MG118" s="205"/>
      <c r="MI118" s="237"/>
      <c r="MO118" s="38"/>
      <c r="MP118" s="205"/>
      <c r="MR118" s="237"/>
      <c r="MX118" s="38"/>
      <c r="MY118" s="205"/>
      <c r="NA118" s="237"/>
      <c r="NG118" s="38"/>
      <c r="NH118" s="205"/>
    </row>
    <row r="119" spans="1:372" ht="18">
      <c r="A119" s="42" t="s">
        <v>19</v>
      </c>
      <c r="B119" s="49"/>
      <c r="D119">
        <v>582.1</v>
      </c>
      <c r="E119" s="1" t="s">
        <v>187</v>
      </c>
      <c r="F119" s="400">
        <v>424.7</v>
      </c>
      <c r="G119" s="1" t="s">
        <v>183</v>
      </c>
      <c r="H119" s="115"/>
      <c r="I119" s="1" t="s">
        <v>184</v>
      </c>
      <c r="J119" s="115"/>
      <c r="K119" s="1" t="s">
        <v>185</v>
      </c>
      <c r="M119">
        <v>397.1</v>
      </c>
      <c r="N119" s="1" t="s">
        <v>187</v>
      </c>
      <c r="O119" s="18">
        <v>304.99999999999989</v>
      </c>
      <c r="P119" s="1" t="s">
        <v>183</v>
      </c>
      <c r="Q119" s="18"/>
      <c r="R119" s="1" t="s">
        <v>184</v>
      </c>
      <c r="S119" s="18"/>
      <c r="T119" s="1" t="s">
        <v>185</v>
      </c>
      <c r="V119" s="18">
        <v>951.19999999999914</v>
      </c>
      <c r="W119" s="1" t="s">
        <v>187</v>
      </c>
      <c r="X119" s="18">
        <v>268.99999999999977</v>
      </c>
      <c r="Y119" s="1" t="s">
        <v>183</v>
      </c>
      <c r="Z119" s="18">
        <v>782.10000000000014</v>
      </c>
      <c r="AA119" s="1" t="s">
        <v>184</v>
      </c>
      <c r="AB119" s="18"/>
      <c r="AC119" s="1" t="s">
        <v>185</v>
      </c>
      <c r="AE119" s="18">
        <v>28.799999999998818</v>
      </c>
      <c r="AF119" s="1" t="s">
        <v>187</v>
      </c>
      <c r="AG119" s="18">
        <v>0</v>
      </c>
      <c r="AH119" s="1" t="s">
        <v>183</v>
      </c>
      <c r="AI119" s="18">
        <v>132.30000000000018</v>
      </c>
      <c r="AJ119" s="1" t="s">
        <v>184</v>
      </c>
      <c r="AL119" s="1" t="s">
        <v>185</v>
      </c>
      <c r="AN119" s="18">
        <v>275.49999999999909</v>
      </c>
      <c r="AO119" s="1" t="s">
        <v>187</v>
      </c>
      <c r="AP119" s="18">
        <v>97.700000000000273</v>
      </c>
      <c r="AQ119" s="1" t="s">
        <v>183</v>
      </c>
      <c r="AR119" s="1">
        <v>666.80000000000018</v>
      </c>
      <c r="AS119" s="1" t="s">
        <v>184</v>
      </c>
      <c r="AU119" s="1" t="s">
        <v>185</v>
      </c>
      <c r="AW119" s="18">
        <v>607.69999999999891</v>
      </c>
      <c r="AX119" s="1" t="s">
        <v>187</v>
      </c>
      <c r="AY119" s="18">
        <v>315.60000000000036</v>
      </c>
      <c r="AZ119" s="1" t="s">
        <v>183</v>
      </c>
      <c r="BA119" s="18">
        <v>598.59999999999945</v>
      </c>
      <c r="BB119" s="1" t="s">
        <v>184</v>
      </c>
      <c r="BD119" s="1" t="s">
        <v>185</v>
      </c>
      <c r="BF119" s="18">
        <v>785.5</v>
      </c>
      <c r="BG119" s="1" t="s">
        <v>187</v>
      </c>
      <c r="BH119" s="18">
        <v>642.60000000000036</v>
      </c>
      <c r="BI119" s="1" t="s">
        <v>183</v>
      </c>
      <c r="BJ119" s="18">
        <v>980.79999999999927</v>
      </c>
      <c r="BK119" s="1" t="s">
        <v>184</v>
      </c>
      <c r="BM119" s="1" t="s">
        <v>185</v>
      </c>
      <c r="BO119" s="18">
        <v>450</v>
      </c>
      <c r="BP119" s="1" t="s">
        <v>187</v>
      </c>
      <c r="BQ119" s="18">
        <v>175.40000000000009</v>
      </c>
      <c r="BR119" s="1" t="s">
        <v>183</v>
      </c>
      <c r="BS119" s="18">
        <v>462.80000000000018</v>
      </c>
      <c r="BT119" s="1" t="s">
        <v>184</v>
      </c>
      <c r="BV119" s="1" t="s">
        <v>185</v>
      </c>
      <c r="BX119">
        <v>536.9</v>
      </c>
      <c r="BY119" s="1" t="s">
        <v>187</v>
      </c>
      <c r="BZ119" s="401">
        <v>127.50000000000364</v>
      </c>
      <c r="CA119" s="1" t="s">
        <v>183</v>
      </c>
      <c r="CB119" s="18">
        <v>293</v>
      </c>
      <c r="CC119" s="1" t="s">
        <v>184</v>
      </c>
      <c r="CE119" s="1" t="s">
        <v>185</v>
      </c>
      <c r="CG119" s="18">
        <v>535.00000000000091</v>
      </c>
      <c r="CH119" s="1" t="s">
        <v>187</v>
      </c>
      <c r="CI119" s="18"/>
      <c r="CJ119" s="1" t="s">
        <v>183</v>
      </c>
      <c r="CK119" s="18">
        <v>497.19999999999891</v>
      </c>
      <c r="CL119" s="1" t="s">
        <v>184</v>
      </c>
      <c r="CM119" s="18"/>
      <c r="CN119" s="1" t="s">
        <v>185</v>
      </c>
      <c r="CP119" s="18">
        <v>139.50000000000091</v>
      </c>
      <c r="CQ119" s="1" t="s">
        <v>187</v>
      </c>
      <c r="CR119" s="18"/>
      <c r="CS119" s="1" t="s">
        <v>183</v>
      </c>
      <c r="CT119" s="18">
        <v>222.10000000000036</v>
      </c>
      <c r="CU119" s="1" t="s">
        <v>184</v>
      </c>
      <c r="CV119" s="18"/>
      <c r="CW119" s="1" t="s">
        <v>185</v>
      </c>
      <c r="CY119" s="18">
        <v>158.70000000000164</v>
      </c>
      <c r="CZ119" s="1" t="s">
        <v>187</v>
      </c>
      <c r="DA119" s="18">
        <v>52.000000000001819</v>
      </c>
      <c r="DB119" s="1" t="s">
        <v>183</v>
      </c>
      <c r="DC119" s="18">
        <v>222</v>
      </c>
      <c r="DD119" s="1" t="s">
        <v>184</v>
      </c>
      <c r="DE119" s="18"/>
      <c r="DF119" s="1" t="s">
        <v>185</v>
      </c>
      <c r="DH119" s="18">
        <v>162.00000000000091</v>
      </c>
      <c r="DI119" s="1" t="s">
        <v>187</v>
      </c>
      <c r="DJ119" s="18"/>
      <c r="DK119" s="1" t="s">
        <v>183</v>
      </c>
      <c r="DL119" s="18">
        <v>186.79999999999836</v>
      </c>
      <c r="DM119" s="1" t="s">
        <v>184</v>
      </c>
      <c r="DN119" s="18"/>
      <c r="DO119" s="1" t="s">
        <v>185</v>
      </c>
      <c r="DQ119" s="401">
        <v>367.20000000000073</v>
      </c>
      <c r="DR119" s="1" t="s">
        <v>187</v>
      </c>
      <c r="DS119" s="18">
        <v>177.10000000000218</v>
      </c>
      <c r="DT119" s="1" t="s">
        <v>183</v>
      </c>
      <c r="DU119" s="18">
        <v>258.99999999999909</v>
      </c>
      <c r="DV119" s="1" t="s">
        <v>184</v>
      </c>
      <c r="DW119" s="18"/>
      <c r="DX119" s="1" t="s">
        <v>185</v>
      </c>
      <c r="DZ119" s="18">
        <v>401.19999999999982</v>
      </c>
      <c r="EA119" s="1" t="s">
        <v>187</v>
      </c>
      <c r="EB119" s="18"/>
      <c r="EC119" s="1" t="s">
        <v>183</v>
      </c>
      <c r="ED119" s="18">
        <v>845.04999999999927</v>
      </c>
      <c r="EE119" s="1" t="s">
        <v>184</v>
      </c>
      <c r="EF119" s="18"/>
      <c r="EG119" s="1" t="s">
        <v>185</v>
      </c>
      <c r="EI119" s="401">
        <v>102.30000000000018</v>
      </c>
      <c r="EJ119" s="1" t="s">
        <v>187</v>
      </c>
      <c r="EK119" s="401"/>
      <c r="EL119" s="1" t="s">
        <v>183</v>
      </c>
      <c r="EM119" s="18">
        <v>188.99999999999636</v>
      </c>
      <c r="EN119" s="1" t="s">
        <v>184</v>
      </c>
      <c r="EO119" s="18"/>
      <c r="EP119" s="1" t="s">
        <v>185</v>
      </c>
      <c r="ER119" s="18">
        <v>285.80000000000018</v>
      </c>
      <c r="ES119" s="1" t="s">
        <v>187</v>
      </c>
      <c r="ET119" s="18"/>
      <c r="EU119" s="1" t="s">
        <v>183</v>
      </c>
      <c r="EV119" s="18">
        <v>416.30000000000109</v>
      </c>
      <c r="EW119" s="1" t="s">
        <v>184</v>
      </c>
      <c r="EX119" s="18"/>
      <c r="EY119" s="1" t="s">
        <v>185</v>
      </c>
      <c r="FA119" s="401">
        <v>247.10000000000036</v>
      </c>
      <c r="FB119" s="1" t="s">
        <v>187</v>
      </c>
      <c r="FC119" s="401">
        <v>22.000000000001819</v>
      </c>
      <c r="FD119" s="1" t="s">
        <v>183</v>
      </c>
      <c r="FE119" s="18">
        <v>521.10000000000127</v>
      </c>
      <c r="FF119" s="1" t="s">
        <v>184</v>
      </c>
      <c r="FG119" s="18"/>
      <c r="FH119" s="1" t="s">
        <v>185</v>
      </c>
      <c r="FJ119" s="401">
        <v>317.09999999999854</v>
      </c>
      <c r="FK119" s="1" t="s">
        <v>187</v>
      </c>
      <c r="FL119" s="18">
        <v>427.10000000000036</v>
      </c>
      <c r="FM119" s="1" t="s">
        <v>183</v>
      </c>
      <c r="FN119" s="18">
        <v>395.50000000000182</v>
      </c>
      <c r="FO119" s="1" t="s">
        <v>184</v>
      </c>
      <c r="FP119" s="18"/>
      <c r="FQ119" s="1" t="s">
        <v>185</v>
      </c>
      <c r="FS119" s="401">
        <v>426.10000000000036</v>
      </c>
      <c r="FT119" s="1" t="s">
        <v>187</v>
      </c>
      <c r="FU119" s="401"/>
      <c r="FV119" s="1" t="s">
        <v>183</v>
      </c>
      <c r="FW119" s="18">
        <v>658.69999999999891</v>
      </c>
      <c r="FX119" s="1" t="s">
        <v>184</v>
      </c>
      <c r="FY119" s="18"/>
      <c r="FZ119" s="1" t="s">
        <v>185</v>
      </c>
      <c r="GB119" s="18">
        <v>175.49999999999818</v>
      </c>
      <c r="GC119" s="1" t="s">
        <v>187</v>
      </c>
      <c r="GD119" s="18"/>
      <c r="GE119" s="1" t="s">
        <v>183</v>
      </c>
      <c r="GF119" s="18">
        <v>0</v>
      </c>
      <c r="GG119" s="1" t="s">
        <v>184</v>
      </c>
      <c r="GH119" s="18"/>
      <c r="GI119" s="1" t="s">
        <v>185</v>
      </c>
      <c r="GK119" s="401">
        <v>2386.3999999999996</v>
      </c>
      <c r="GL119" s="1" t="s">
        <v>187</v>
      </c>
      <c r="GM119" s="18">
        <v>2558.2000000000007</v>
      </c>
      <c r="GN119" s="1" t="s">
        <v>183</v>
      </c>
      <c r="GO119" s="18">
        <v>1677.6999999999989</v>
      </c>
      <c r="GP119" s="1" t="s">
        <v>184</v>
      </c>
      <c r="GQ119" s="18"/>
      <c r="GR119" s="1" t="s">
        <v>185</v>
      </c>
      <c r="GT119" s="401">
        <v>567.69999999999709</v>
      </c>
      <c r="GU119" s="1" t="s">
        <v>187</v>
      </c>
      <c r="GV119" s="401"/>
      <c r="GW119" s="1" t="s">
        <v>183</v>
      </c>
      <c r="GX119" s="401"/>
      <c r="GY119" s="1" t="s">
        <v>184</v>
      </c>
      <c r="GZ119" s="401"/>
      <c r="HA119" s="1" t="s">
        <v>185</v>
      </c>
      <c r="HC119" s="18">
        <v>587.79999999999927</v>
      </c>
      <c r="HD119" s="1" t="s">
        <v>187</v>
      </c>
      <c r="HE119" s="18">
        <v>562.60000000000036</v>
      </c>
      <c r="HF119" s="1" t="s">
        <v>183</v>
      </c>
      <c r="HG119" s="18">
        <v>635.19999999999891</v>
      </c>
      <c r="HH119" s="1" t="s">
        <v>184</v>
      </c>
      <c r="HI119" s="18"/>
      <c r="HJ119" s="1" t="s">
        <v>185</v>
      </c>
      <c r="HL119" s="401">
        <v>900.10000000000218</v>
      </c>
      <c r="HM119" s="1" t="s">
        <v>187</v>
      </c>
      <c r="HN119" s="401"/>
      <c r="HO119" s="1" t="s">
        <v>183</v>
      </c>
      <c r="HP119" s="18">
        <v>610.80000000000109</v>
      </c>
      <c r="HQ119" s="1" t="s">
        <v>184</v>
      </c>
      <c r="HR119" s="18"/>
      <c r="HS119" s="1" t="s">
        <v>185</v>
      </c>
      <c r="HU119" s="401">
        <v>3475.3000000000011</v>
      </c>
      <c r="HV119" s="1" t="s">
        <v>187</v>
      </c>
      <c r="HW119" s="18">
        <v>2871.9000000000005</v>
      </c>
      <c r="HX119" s="1" t="s">
        <v>183</v>
      </c>
      <c r="HY119" s="18">
        <v>3142.3999999999887</v>
      </c>
      <c r="HZ119" s="1" t="s">
        <v>184</v>
      </c>
      <c r="IA119" s="18"/>
      <c r="IB119" s="1" t="s">
        <v>185</v>
      </c>
      <c r="ID119" s="401">
        <v>155.99999999999636</v>
      </c>
      <c r="IE119" s="1" t="s">
        <v>187</v>
      </c>
      <c r="IF119" s="401"/>
      <c r="IG119" s="1" t="s">
        <v>183</v>
      </c>
      <c r="IH119" s="401"/>
      <c r="II119" s="1" t="s">
        <v>184</v>
      </c>
      <c r="IJ119" s="401"/>
      <c r="IK119" s="1" t="s">
        <v>185</v>
      </c>
      <c r="IM119" s="18">
        <v>211.69999999999709</v>
      </c>
      <c r="IN119" s="1" t="s">
        <v>187</v>
      </c>
      <c r="IO119" s="18"/>
      <c r="IP119" s="1" t="s">
        <v>183</v>
      </c>
      <c r="IQ119" s="18">
        <v>144.20000000000073</v>
      </c>
      <c r="IR119" s="1" t="s">
        <v>184</v>
      </c>
      <c r="IS119" s="18"/>
      <c r="IT119" s="1" t="s">
        <v>185</v>
      </c>
      <c r="IV119" s="401">
        <v>370.29999999999927</v>
      </c>
      <c r="IW119" s="1" t="s">
        <v>187</v>
      </c>
      <c r="IX119" s="18">
        <v>574.39999999999964</v>
      </c>
      <c r="IY119" s="1" t="s">
        <v>183</v>
      </c>
      <c r="IZ119" s="18">
        <v>264.10000000000218</v>
      </c>
      <c r="JA119" s="1" t="s">
        <v>184</v>
      </c>
      <c r="JB119" s="18"/>
      <c r="JC119" s="1" t="s">
        <v>185</v>
      </c>
      <c r="JE119" s="401">
        <v>256.50000000001091</v>
      </c>
      <c r="JF119" s="1" t="s">
        <v>187</v>
      </c>
      <c r="JG119" s="401">
        <v>209.90000000000146</v>
      </c>
      <c r="JH119" s="1" t="s">
        <v>183</v>
      </c>
      <c r="JI119" s="18">
        <v>69.500000000003638</v>
      </c>
      <c r="JJ119" s="1" t="s">
        <v>184</v>
      </c>
      <c r="JK119" s="18"/>
      <c r="JL119" s="1" t="s">
        <v>185</v>
      </c>
      <c r="JN119" s="401">
        <v>447.40000000000873</v>
      </c>
      <c r="JO119" s="1" t="s">
        <v>187</v>
      </c>
      <c r="JP119" s="401"/>
      <c r="JQ119" s="1" t="s">
        <v>183</v>
      </c>
      <c r="JR119" s="401"/>
      <c r="JS119" s="1" t="s">
        <v>184</v>
      </c>
      <c r="JT119" s="401"/>
      <c r="JU119" s="1" t="s">
        <v>185</v>
      </c>
      <c r="JW119">
        <v>2240.8000000000002</v>
      </c>
      <c r="JX119" s="1" t="s">
        <v>187</v>
      </c>
      <c r="JY119" s="18">
        <v>2036.5000000000036</v>
      </c>
      <c r="JZ119" s="1" t="s">
        <v>183</v>
      </c>
      <c r="KA119" s="18">
        <v>3146.4999999999691</v>
      </c>
      <c r="KB119" s="1" t="s">
        <v>184</v>
      </c>
      <c r="KC119" s="18">
        <v>2250.5499999999374</v>
      </c>
      <c r="KD119" s="1" t="s">
        <v>185</v>
      </c>
      <c r="KF119" s="18">
        <v>99.900000000008731</v>
      </c>
      <c r="KG119" s="1" t="s">
        <v>187</v>
      </c>
      <c r="KH119" s="401">
        <v>0</v>
      </c>
      <c r="KI119" s="1" t="s">
        <v>183</v>
      </c>
      <c r="KJ119" s="18">
        <v>120.00000000000364</v>
      </c>
      <c r="KK119" s="1" t="s">
        <v>184</v>
      </c>
      <c r="KL119" s="18"/>
      <c r="KM119" s="1" t="s">
        <v>185</v>
      </c>
      <c r="KO119" s="401">
        <v>160.80000000000291</v>
      </c>
      <c r="KP119" s="1" t="s">
        <v>187</v>
      </c>
      <c r="KQ119" s="401"/>
      <c r="KR119" s="1" t="s">
        <v>183</v>
      </c>
      <c r="KS119" s="401"/>
      <c r="KT119" s="1" t="s">
        <v>184</v>
      </c>
      <c r="KU119" s="401"/>
      <c r="KV119" s="1" t="s">
        <v>185</v>
      </c>
      <c r="KX119" s="18">
        <v>129.30000000000291</v>
      </c>
      <c r="KY119" s="1" t="s">
        <v>187</v>
      </c>
      <c r="KZ119" s="18"/>
      <c r="LA119" s="1" t="s">
        <v>183</v>
      </c>
      <c r="LB119" s="18"/>
      <c r="LC119" s="1" t="s">
        <v>184</v>
      </c>
      <c r="LD119" s="18"/>
      <c r="LE119" s="1" t="s">
        <v>185</v>
      </c>
      <c r="LG119" s="232">
        <v>330.39999999999964</v>
      </c>
      <c r="LH119" s="1" t="s">
        <v>187</v>
      </c>
      <c r="LI119" s="232"/>
      <c r="LJ119" s="1" t="s">
        <v>183</v>
      </c>
      <c r="LK119" s="232"/>
      <c r="LL119" s="1" t="s">
        <v>184</v>
      </c>
      <c r="LM119" s="18"/>
      <c r="LN119" s="1" t="s">
        <v>185</v>
      </c>
      <c r="LP119" s="18">
        <v>436.80000000000655</v>
      </c>
      <c r="LQ119" s="1" t="s">
        <v>187</v>
      </c>
      <c r="LR119" s="18">
        <v>392.19999999999982</v>
      </c>
      <c r="LS119" s="1" t="s">
        <v>183</v>
      </c>
      <c r="LT119" s="18">
        <v>381.24999999999272</v>
      </c>
      <c r="LU119" s="1" t="s">
        <v>184</v>
      </c>
      <c r="LV119" s="18"/>
      <c r="LW119" s="1" t="s">
        <v>185</v>
      </c>
      <c r="LY119" s="18">
        <v>538.30000000000291</v>
      </c>
      <c r="LZ119" s="1" t="s">
        <v>187</v>
      </c>
      <c r="MA119" s="18"/>
      <c r="MB119" s="1" t="s">
        <v>183</v>
      </c>
      <c r="MC119" s="18"/>
      <c r="MD119" s="1" t="s">
        <v>184</v>
      </c>
      <c r="ME119" s="18"/>
      <c r="MF119" s="1" t="s">
        <v>185</v>
      </c>
      <c r="MH119">
        <v>453.2</v>
      </c>
      <c r="MI119" s="1" t="s">
        <v>187</v>
      </c>
      <c r="MJ119" s="74">
        <v>592.00000000000728</v>
      </c>
      <c r="MK119" s="1" t="s">
        <v>183</v>
      </c>
      <c r="ML119" s="18">
        <v>920.70000000000255</v>
      </c>
      <c r="MM119" s="1" t="s">
        <v>184</v>
      </c>
      <c r="MN119" s="18">
        <v>1027.7999999999811</v>
      </c>
      <c r="MO119" s="1" t="s">
        <v>185</v>
      </c>
      <c r="MQ119">
        <v>219.50000000000364</v>
      </c>
      <c r="MR119" s="1" t="s">
        <v>187</v>
      </c>
      <c r="MS119" s="18">
        <v>262.5</v>
      </c>
      <c r="MT119" s="1" t="s">
        <v>183</v>
      </c>
      <c r="MU119">
        <v>278.49999999998545</v>
      </c>
      <c r="MV119" s="1" t="s">
        <v>184</v>
      </c>
      <c r="MX119" s="1" t="s">
        <v>185</v>
      </c>
      <c r="NA119" s="1" t="s">
        <v>187</v>
      </c>
      <c r="NC119" s="1" t="s">
        <v>183</v>
      </c>
      <c r="ND119" s="402">
        <v>1391.0499999999956</v>
      </c>
      <c r="NE119" s="1" t="s">
        <v>184</v>
      </c>
      <c r="NF119" s="402"/>
      <c r="NG119" s="1" t="s">
        <v>185</v>
      </c>
      <c r="NH119" s="43"/>
    </row>
    <row r="120" spans="1:372" ht="18">
      <c r="A120" s="403" t="s">
        <v>1939</v>
      </c>
      <c r="B120" s="49">
        <f>SUM(D120:AAP120)</f>
        <v>31134.7124999999</v>
      </c>
      <c r="D120"/>
      <c r="E120" s="9">
        <f>D119*0.25</f>
        <v>145.52500000000001</v>
      </c>
      <c r="F120" s="18"/>
      <c r="G120" s="9">
        <f>F119*0.5</f>
        <v>212.35</v>
      </c>
      <c r="I120" s="9">
        <f>H119*0.75</f>
        <v>0</v>
      </c>
      <c r="K120" s="9">
        <f>J119*1</f>
        <v>0</v>
      </c>
      <c r="N120" s="9">
        <f>M119*0.25</f>
        <v>99.275000000000006</v>
      </c>
      <c r="P120" s="9">
        <f>O119*0.5</f>
        <v>152.49999999999994</v>
      </c>
      <c r="R120" s="9">
        <f>Q119*0.75</f>
        <v>0</v>
      </c>
      <c r="T120" s="9">
        <f>S119*1</f>
        <v>0</v>
      </c>
      <c r="W120" s="9">
        <f>V119*0.25</f>
        <v>237.79999999999978</v>
      </c>
      <c r="Y120" s="9">
        <f>X119*0.5</f>
        <v>134.49999999999989</v>
      </c>
      <c r="Z120" s="18"/>
      <c r="AA120" s="9">
        <f>Z119*0.75</f>
        <v>586.57500000000005</v>
      </c>
      <c r="AB120" s="18"/>
      <c r="AC120" s="9">
        <f>AB119*1</f>
        <v>0</v>
      </c>
      <c r="AE120" s="18"/>
      <c r="AF120" s="9">
        <f>AE119*0.25</f>
        <v>7.1999999999997044</v>
      </c>
      <c r="AG120" s="18"/>
      <c r="AH120" s="9">
        <f>AG119*0.5</f>
        <v>0</v>
      </c>
      <c r="AJ120" s="9">
        <f>AI119*0.75</f>
        <v>99.225000000000136</v>
      </c>
      <c r="AL120" s="9">
        <f>AK119*1</f>
        <v>0</v>
      </c>
      <c r="AN120" s="18"/>
      <c r="AO120" s="9">
        <f>AN119*0.25</f>
        <v>68.874999999999773</v>
      </c>
      <c r="AP120" s="18"/>
      <c r="AQ120" s="9">
        <f>AP119*0.5</f>
        <v>48.850000000000136</v>
      </c>
      <c r="AR120" s="18"/>
      <c r="AS120" s="9">
        <f>AR119*0.75</f>
        <v>500.10000000000014</v>
      </c>
      <c r="AU120" s="9">
        <f>AT119*1</f>
        <v>0</v>
      </c>
      <c r="AW120" s="18"/>
      <c r="AX120" s="9">
        <f>AW119*0.25</f>
        <v>151.92499999999973</v>
      </c>
      <c r="AZ120" s="9">
        <f>AY119*0.5</f>
        <v>157.80000000000018</v>
      </c>
      <c r="BB120" s="9">
        <f>BA119*0.75</f>
        <v>448.94999999999959</v>
      </c>
      <c r="BD120" s="9">
        <f>BC119*1</f>
        <v>0</v>
      </c>
      <c r="BF120" s="18"/>
      <c r="BG120" s="9">
        <f>BF119*0.25</f>
        <v>196.375</v>
      </c>
      <c r="BH120" s="18"/>
      <c r="BI120" s="9">
        <f>BH119*0.5</f>
        <v>321.30000000000018</v>
      </c>
      <c r="BJ120" s="18"/>
      <c r="BK120" s="9">
        <f>BJ119*0.75</f>
        <v>735.59999999999945</v>
      </c>
      <c r="BM120" s="9">
        <f>BL119*1</f>
        <v>0</v>
      </c>
      <c r="BP120" s="9">
        <f>BO119*0.25</f>
        <v>112.5</v>
      </c>
      <c r="BR120" s="9">
        <f>BQ119*0.5</f>
        <v>87.700000000000045</v>
      </c>
      <c r="BT120" s="9">
        <f>BS119*0.75</f>
        <v>347.10000000000014</v>
      </c>
      <c r="BV120" s="9">
        <f>BU119*1</f>
        <v>0</v>
      </c>
      <c r="BY120" s="9">
        <f>BX119*0.25</f>
        <v>134.22499999999999</v>
      </c>
      <c r="CA120" s="9">
        <f>BZ119*0.5</f>
        <v>63.750000000001819</v>
      </c>
      <c r="CC120" s="9">
        <f>CB119*0.75</f>
        <v>219.75</v>
      </c>
      <c r="CE120" s="9">
        <f t="shared" ref="CE120" si="222">CD119*1</f>
        <v>0</v>
      </c>
      <c r="CG120" s="18"/>
      <c r="CH120" s="9">
        <f>CG119*0.25</f>
        <v>133.75000000000023</v>
      </c>
      <c r="CI120" s="18"/>
      <c r="CJ120" s="9">
        <f>CI119*0.5</f>
        <v>0</v>
      </c>
      <c r="CK120" s="18"/>
      <c r="CL120" s="9">
        <f>CK119*0.75</f>
        <v>372.89999999999918</v>
      </c>
      <c r="CM120" s="18"/>
      <c r="CN120" s="9">
        <f t="shared" ref="CN120" si="223">CM119*1</f>
        <v>0</v>
      </c>
      <c r="CP120" s="18"/>
      <c r="CQ120" s="9">
        <f>CP119*0.25</f>
        <v>34.875000000000227</v>
      </c>
      <c r="CR120" s="18"/>
      <c r="CS120" s="9">
        <f>CR119*0.5</f>
        <v>0</v>
      </c>
      <c r="CT120" s="18"/>
      <c r="CU120" s="9">
        <f>CT119*0.75</f>
        <v>166.57500000000027</v>
      </c>
      <c r="CV120" s="18"/>
      <c r="CW120" s="9">
        <f t="shared" ref="CW120" si="224">CV119*1</f>
        <v>0</v>
      </c>
      <c r="CY120" s="18"/>
      <c r="CZ120" s="9">
        <f>CY119*0.25</f>
        <v>39.675000000000409</v>
      </c>
      <c r="DA120" s="18"/>
      <c r="DB120" s="9">
        <f>DA119*0.5</f>
        <v>26.000000000000909</v>
      </c>
      <c r="DC120" s="18"/>
      <c r="DD120" s="9">
        <f>DC119*0.75</f>
        <v>166.5</v>
      </c>
      <c r="DE120" s="18"/>
      <c r="DF120" s="9">
        <f t="shared" ref="DF120" si="225">DE119*1</f>
        <v>0</v>
      </c>
      <c r="DH120" s="18"/>
      <c r="DI120" s="9">
        <f>DH119*0.25</f>
        <v>40.500000000000227</v>
      </c>
      <c r="DJ120" s="18"/>
      <c r="DK120" s="9">
        <f>DJ119*0.5</f>
        <v>0</v>
      </c>
      <c r="DL120" s="18"/>
      <c r="DM120" s="9">
        <f>DL119*0.75</f>
        <v>140.09999999999877</v>
      </c>
      <c r="DN120" s="18"/>
      <c r="DO120" s="9">
        <f t="shared" ref="DO120" si="226">DN119*1</f>
        <v>0</v>
      </c>
      <c r="DQ120" s="18"/>
      <c r="DR120" s="9">
        <f>DQ119*0.25</f>
        <v>91.800000000000182</v>
      </c>
      <c r="DS120" s="18"/>
      <c r="DT120" s="9">
        <f>DS119*0.5</f>
        <v>88.550000000001091</v>
      </c>
      <c r="DU120" s="18"/>
      <c r="DV120" s="9">
        <f>DU119*0.75</f>
        <v>194.24999999999932</v>
      </c>
      <c r="DW120" s="18"/>
      <c r="DX120" s="9">
        <f t="shared" ref="DX120" si="227">DW119*1</f>
        <v>0</v>
      </c>
      <c r="DZ120" s="18"/>
      <c r="EA120" s="9">
        <f>DZ119*0.25</f>
        <v>100.29999999999995</v>
      </c>
      <c r="EB120" s="18"/>
      <c r="EC120" s="9">
        <f>EB119*0.5</f>
        <v>0</v>
      </c>
      <c r="ED120" s="18"/>
      <c r="EE120" s="9">
        <f>ED119*0.75</f>
        <v>633.78749999999945</v>
      </c>
      <c r="EF120" s="18"/>
      <c r="EG120" s="9">
        <f>EF119*1</f>
        <v>0</v>
      </c>
      <c r="EI120" s="18"/>
      <c r="EJ120" s="9">
        <f>EI119*0.25</f>
        <v>25.575000000000045</v>
      </c>
      <c r="EK120" s="18"/>
      <c r="EL120" s="9">
        <f>EK119*0.5</f>
        <v>0</v>
      </c>
      <c r="EM120" s="18"/>
      <c r="EN120" s="9">
        <f>EM119*0.75</f>
        <v>141.74999999999727</v>
      </c>
      <c r="EO120" s="18"/>
      <c r="EP120" s="9">
        <f>EO119*1</f>
        <v>0</v>
      </c>
      <c r="ER120" s="18"/>
      <c r="ES120" s="9">
        <f>ER119*0.25</f>
        <v>71.450000000000045</v>
      </c>
      <c r="ET120" s="18"/>
      <c r="EU120" s="9">
        <f>ET119*0.5</f>
        <v>0</v>
      </c>
      <c r="EV120" s="18"/>
      <c r="EW120" s="9">
        <f>EV119*0.75</f>
        <v>312.22500000000082</v>
      </c>
      <c r="EX120" s="18"/>
      <c r="EY120" s="9">
        <f>EX119*1</f>
        <v>0</v>
      </c>
      <c r="FA120" s="18"/>
      <c r="FB120" s="9">
        <f>FA119*0.25</f>
        <v>61.775000000000091</v>
      </c>
      <c r="FC120" s="18"/>
      <c r="FD120" s="9">
        <f>FC119*0.5</f>
        <v>11.000000000000909</v>
      </c>
      <c r="FE120" s="18"/>
      <c r="FF120" s="9">
        <f>FE119*0.75</f>
        <v>390.82500000000095</v>
      </c>
      <c r="FG120" s="18"/>
      <c r="FH120" s="9">
        <f>FG119*1</f>
        <v>0</v>
      </c>
      <c r="FJ120" s="18"/>
      <c r="FK120" s="9">
        <f>FJ119*0.25</f>
        <v>79.274999999999636</v>
      </c>
      <c r="FL120" s="18"/>
      <c r="FM120" s="9">
        <f>FL119*0.5</f>
        <v>213.55000000000018</v>
      </c>
      <c r="FN120" s="18"/>
      <c r="FO120" s="9">
        <f>FN119*0.75</f>
        <v>296.62500000000136</v>
      </c>
      <c r="FP120" s="18"/>
      <c r="FQ120" s="9">
        <f>FP119*1</f>
        <v>0</v>
      </c>
      <c r="FS120" s="18"/>
      <c r="FT120" s="9">
        <f>FS119*0.25</f>
        <v>106.52500000000009</v>
      </c>
      <c r="FU120" s="18"/>
      <c r="FV120" s="9">
        <f>FU119*0.5</f>
        <v>0</v>
      </c>
      <c r="FW120" s="18"/>
      <c r="FX120" s="9">
        <f>FW119*0.75</f>
        <v>494.02499999999918</v>
      </c>
      <c r="FY120" s="18"/>
      <c r="FZ120" s="9">
        <f>FY119*1</f>
        <v>0</v>
      </c>
      <c r="GB120" s="18"/>
      <c r="GC120" s="9">
        <f>GB119*0.25</f>
        <v>43.874999999999545</v>
      </c>
      <c r="GD120" s="18"/>
      <c r="GE120" s="9">
        <f>GD119*0.5</f>
        <v>0</v>
      </c>
      <c r="GF120" s="18"/>
      <c r="GG120" s="9">
        <f>GF119*0.75</f>
        <v>0</v>
      </c>
      <c r="GH120" s="18"/>
      <c r="GI120" s="9">
        <f>GH119*1</f>
        <v>0</v>
      </c>
      <c r="GK120" s="18"/>
      <c r="GL120" s="9">
        <f>GK119*0.25</f>
        <v>596.59999999999991</v>
      </c>
      <c r="GM120" s="18"/>
      <c r="GN120" s="9">
        <f>GM119*0.5</f>
        <v>1279.1000000000004</v>
      </c>
      <c r="GO120" s="18"/>
      <c r="GP120" s="9">
        <f>GO119*0.75</f>
        <v>1258.2749999999992</v>
      </c>
      <c r="GQ120" s="18"/>
      <c r="GR120" s="9">
        <f>GQ119*1</f>
        <v>0</v>
      </c>
      <c r="GT120" s="18"/>
      <c r="GU120" s="9">
        <f>GT119*0.25</f>
        <v>141.92499999999927</v>
      </c>
      <c r="GV120" s="18"/>
      <c r="GW120" s="9">
        <f>GV119*0.5</f>
        <v>0</v>
      </c>
      <c r="GX120" s="18"/>
      <c r="GY120" s="9">
        <f>GX119*0.75</f>
        <v>0</v>
      </c>
      <c r="GZ120" s="18"/>
      <c r="HA120" s="9">
        <f>GZ119*1</f>
        <v>0</v>
      </c>
      <c r="HD120" s="9">
        <f>HC119*0.25</f>
        <v>146.94999999999982</v>
      </c>
      <c r="HF120" s="9">
        <f>HE119*0.5</f>
        <v>281.30000000000018</v>
      </c>
      <c r="HH120" s="9">
        <f>HG119*0.75</f>
        <v>476.39999999999918</v>
      </c>
      <c r="HJ120" s="9">
        <f>HI119*1</f>
        <v>0</v>
      </c>
      <c r="HM120" s="9">
        <f>HL119*0.25</f>
        <v>225.02500000000055</v>
      </c>
      <c r="HO120" s="9">
        <f>HN119*0.5</f>
        <v>0</v>
      </c>
      <c r="HQ120" s="9">
        <f>HP119*0.75</f>
        <v>458.10000000000082</v>
      </c>
      <c r="HS120" s="9">
        <f>HR119*1</f>
        <v>0</v>
      </c>
      <c r="HV120" s="9">
        <f>HU119*0.25</f>
        <v>868.82500000000027</v>
      </c>
      <c r="HX120" s="9">
        <f>HW119*0.5</f>
        <v>1435.9500000000003</v>
      </c>
      <c r="HZ120" s="9">
        <f>HY119*0.75</f>
        <v>2356.7999999999915</v>
      </c>
      <c r="IB120" s="9">
        <f>IA119*1</f>
        <v>0</v>
      </c>
      <c r="IE120" s="9">
        <f>ID119*0.25</f>
        <v>38.999999999999091</v>
      </c>
      <c r="IG120" s="9">
        <f>IF119*0.5</f>
        <v>0</v>
      </c>
      <c r="II120" s="9">
        <f>IH119*0.75</f>
        <v>0</v>
      </c>
      <c r="IK120" s="9">
        <f>IJ119*1</f>
        <v>0</v>
      </c>
      <c r="IN120" s="9">
        <f>IM119*0.25</f>
        <v>52.924999999999272</v>
      </c>
      <c r="IP120" s="9">
        <f>IO119*0.5</f>
        <v>0</v>
      </c>
      <c r="IR120" s="9">
        <f>IQ119*0.75</f>
        <v>108.15000000000055</v>
      </c>
      <c r="IT120" s="9">
        <f>IS119*1</f>
        <v>0</v>
      </c>
      <c r="IW120" s="9">
        <f>IV119*0.25</f>
        <v>92.574999999999818</v>
      </c>
      <c r="IY120" s="9">
        <f>IX119*0.5</f>
        <v>287.19999999999982</v>
      </c>
      <c r="JA120" s="9">
        <f>IZ119*0.75</f>
        <v>198.07500000000164</v>
      </c>
      <c r="JC120" s="9">
        <f>JB119*1</f>
        <v>0</v>
      </c>
      <c r="JF120" s="9">
        <f>JE119*0.25</f>
        <v>64.125000000002728</v>
      </c>
      <c r="JH120" s="9">
        <f>JG119*0.5</f>
        <v>104.95000000000073</v>
      </c>
      <c r="JJ120" s="9">
        <f>JI119*0.75</f>
        <v>52.125000000002728</v>
      </c>
      <c r="JL120" s="9">
        <f>JK119*1</f>
        <v>0</v>
      </c>
      <c r="JO120" s="9">
        <f>JN119*0.25</f>
        <v>111.85000000000218</v>
      </c>
      <c r="JQ120" s="9">
        <f>JP119*0.5</f>
        <v>0</v>
      </c>
      <c r="JS120" s="9">
        <f>JR119*0.75</f>
        <v>0</v>
      </c>
      <c r="JU120" s="9">
        <f>JT119*1</f>
        <v>0</v>
      </c>
      <c r="JX120" s="9">
        <f>JW119*0.25</f>
        <v>560.20000000000005</v>
      </c>
      <c r="JZ120" s="9">
        <f>JY119*0.5</f>
        <v>1018.2500000000018</v>
      </c>
      <c r="KB120" s="9">
        <f>KA119*0.75</f>
        <v>2359.8749999999768</v>
      </c>
      <c r="KD120" s="9">
        <f>KC119*1</f>
        <v>2250.5499999999374</v>
      </c>
      <c r="KG120" s="9">
        <f>KF119*0.25</f>
        <v>24.975000000002183</v>
      </c>
      <c r="KI120" s="9">
        <f>KH119*0.5</f>
        <v>0</v>
      </c>
      <c r="KK120" s="9">
        <f>KJ119*0.75</f>
        <v>90.000000000002728</v>
      </c>
      <c r="KM120" s="9">
        <f>KL119*1</f>
        <v>0</v>
      </c>
      <c r="KP120" s="9">
        <f>KO119*0.25</f>
        <v>40.200000000000728</v>
      </c>
      <c r="KR120" s="9">
        <f>KQ119*0.5</f>
        <v>0</v>
      </c>
      <c r="KT120" s="9">
        <f>KS119*0.75</f>
        <v>0</v>
      </c>
      <c r="KV120" s="9">
        <f>KU119*1</f>
        <v>0</v>
      </c>
      <c r="KY120" s="9">
        <f>KX119*0.25</f>
        <v>32.325000000000728</v>
      </c>
      <c r="LA120" s="9">
        <f>KZ119*0.5</f>
        <v>0</v>
      </c>
      <c r="LC120" s="9">
        <f>LB119*0.75</f>
        <v>0</v>
      </c>
      <c r="LE120" s="9">
        <f>LD119*1</f>
        <v>0</v>
      </c>
      <c r="LH120" s="9">
        <f>LG119*0.25</f>
        <v>82.599999999999909</v>
      </c>
      <c r="LJ120" s="9">
        <f>LI119*0.5</f>
        <v>0</v>
      </c>
      <c r="LL120" s="9">
        <f>LK119*0.75</f>
        <v>0</v>
      </c>
      <c r="LN120" s="9">
        <f>LM119*1</f>
        <v>0</v>
      </c>
      <c r="LQ120" s="9">
        <f>LP119*0.25</f>
        <v>109.20000000000164</v>
      </c>
      <c r="LS120" s="9">
        <f>LR119*0.5</f>
        <v>196.09999999999991</v>
      </c>
      <c r="LU120" s="9">
        <f>LT119*0.75</f>
        <v>285.93749999999454</v>
      </c>
      <c r="LW120" s="9">
        <f>LV119*1</f>
        <v>0</v>
      </c>
      <c r="LZ120" s="9">
        <f>LY119*0.25</f>
        <v>134.57500000000073</v>
      </c>
      <c r="MB120" s="9">
        <f>MA119*0.5</f>
        <v>0</v>
      </c>
      <c r="MD120" s="9">
        <f>MC119*0.75</f>
        <v>0</v>
      </c>
      <c r="MF120" s="9">
        <f>ME119*1</f>
        <v>0</v>
      </c>
      <c r="MI120" s="9">
        <f>MH119*0.25</f>
        <v>113.3</v>
      </c>
      <c r="MK120" s="9">
        <f>MJ119*0.5</f>
        <v>296.00000000000364</v>
      </c>
      <c r="MM120" s="9">
        <f>ML119*0.75</f>
        <v>690.52500000000191</v>
      </c>
      <c r="MO120" s="9">
        <f>MN119*1</f>
        <v>1027.7999999999811</v>
      </c>
      <c r="MR120" s="9">
        <f>MQ119*0.25</f>
        <v>54.875000000000909</v>
      </c>
      <c r="MT120" s="9">
        <f>MS119*0.5</f>
        <v>131.25</v>
      </c>
      <c r="MV120" s="9">
        <f>MU119*0.75</f>
        <v>208.87499999998909</v>
      </c>
      <c r="MX120" s="9">
        <f>MW119*1</f>
        <v>0</v>
      </c>
      <c r="NA120" s="9">
        <f>MZ119*0.25</f>
        <v>0</v>
      </c>
      <c r="NC120" s="9">
        <f>NB119*0.5</f>
        <v>0</v>
      </c>
      <c r="NE120" s="9">
        <f>ND119*0.75</f>
        <v>1043.2874999999967</v>
      </c>
      <c r="NG120" s="9">
        <f>NF119*1</f>
        <v>0</v>
      </c>
      <c r="NH120" s="43"/>
    </row>
    <row r="121" spans="1:372" s="40" customFormat="1" ht="15.75">
      <c r="A121" s="403">
        <v>2021</v>
      </c>
      <c r="B121" s="206"/>
      <c r="C121" s="205"/>
      <c r="E121" s="61"/>
      <c r="F121" s="149"/>
      <c r="G121" s="61"/>
      <c r="I121" s="61"/>
      <c r="L121" s="205"/>
      <c r="N121" s="61"/>
      <c r="P121" s="61"/>
      <c r="R121" s="61"/>
      <c r="U121" s="205"/>
      <c r="V121" s="149"/>
      <c r="W121" s="61"/>
      <c r="X121" s="149"/>
      <c r="Y121" s="61"/>
      <c r="Z121" s="149"/>
      <c r="AB121" s="149"/>
      <c r="AC121" s="38"/>
      <c r="AD121" s="205"/>
      <c r="AE121" s="149"/>
      <c r="AF121" s="237"/>
      <c r="AG121" s="149"/>
      <c r="AL121" s="38"/>
      <c r="AM121" s="205"/>
      <c r="AN121" s="149"/>
      <c r="AO121" s="237"/>
      <c r="AP121" s="149"/>
      <c r="AU121" s="38"/>
      <c r="AV121" s="205"/>
      <c r="AW121" s="149"/>
      <c r="AX121" s="237"/>
      <c r="AY121" s="149"/>
      <c r="BD121" s="38"/>
      <c r="BE121" s="205"/>
      <c r="BF121" s="149"/>
      <c r="BG121" s="237"/>
      <c r="BH121" s="149"/>
      <c r="BM121" s="38"/>
      <c r="BN121" s="205"/>
      <c r="BP121" s="237"/>
      <c r="BV121" s="38"/>
      <c r="BW121" s="205"/>
      <c r="BY121" s="237"/>
      <c r="CE121" s="38"/>
      <c r="CF121" s="205"/>
      <c r="CG121" s="149"/>
      <c r="CH121" s="237"/>
      <c r="CI121" s="149"/>
      <c r="CN121" s="38"/>
      <c r="CO121" s="205"/>
      <c r="CP121" s="149"/>
      <c r="CQ121" s="237"/>
      <c r="CR121" s="149"/>
      <c r="CW121" s="38"/>
      <c r="CX121" s="205"/>
      <c r="CY121" s="149"/>
      <c r="CZ121" s="237"/>
      <c r="DA121" s="149"/>
      <c r="DF121" s="38"/>
      <c r="DG121" s="205"/>
      <c r="DH121" s="149"/>
      <c r="DI121" s="237"/>
      <c r="DJ121" s="149"/>
      <c r="DO121" s="38"/>
      <c r="DP121" s="205"/>
      <c r="DQ121" s="149"/>
      <c r="DR121" s="237"/>
      <c r="DS121" s="149"/>
      <c r="DX121" s="38"/>
      <c r="DY121" s="205"/>
      <c r="DZ121" s="149"/>
      <c r="EA121" s="237"/>
      <c r="EB121" s="149"/>
      <c r="EG121" s="38"/>
      <c r="EH121" s="205"/>
      <c r="EI121" s="149"/>
      <c r="EJ121" s="237"/>
      <c r="EK121" s="149"/>
      <c r="EP121" s="38"/>
      <c r="EQ121" s="205"/>
      <c r="ER121" s="149"/>
      <c r="ES121" s="237"/>
      <c r="ET121" s="149"/>
      <c r="EY121" s="38"/>
      <c r="EZ121" s="205"/>
      <c r="FA121" s="149"/>
      <c r="FB121" s="237"/>
      <c r="FC121" s="149"/>
      <c r="FH121" s="38"/>
      <c r="FI121" s="205"/>
      <c r="FJ121" s="149"/>
      <c r="FK121" s="237"/>
      <c r="FL121" s="149"/>
      <c r="FQ121" s="38"/>
      <c r="FR121" s="205"/>
      <c r="FS121" s="149"/>
      <c r="FT121" s="237"/>
      <c r="FU121" s="149"/>
      <c r="FZ121" s="38"/>
      <c r="GA121" s="205"/>
      <c r="GB121" s="149"/>
      <c r="GC121" s="237"/>
      <c r="GD121" s="149"/>
      <c r="GI121" s="38"/>
      <c r="GJ121" s="205"/>
      <c r="GK121" s="149"/>
      <c r="GL121" s="237"/>
      <c r="GM121" s="149"/>
      <c r="GR121" s="38"/>
      <c r="GS121" s="205"/>
      <c r="GT121" s="149"/>
      <c r="GU121" s="237"/>
      <c r="GV121" s="149"/>
      <c r="GX121" s="149"/>
      <c r="GZ121" s="149"/>
      <c r="HB121" s="205"/>
      <c r="HD121" s="237"/>
      <c r="HJ121" s="38"/>
      <c r="HK121" s="205"/>
      <c r="HM121" s="237"/>
      <c r="HS121" s="38"/>
      <c r="HT121" s="205"/>
      <c r="HV121" s="237"/>
      <c r="IB121" s="38"/>
      <c r="IC121" s="205"/>
      <c r="IE121" s="237"/>
      <c r="IL121" s="205"/>
      <c r="IN121" s="237"/>
      <c r="IT121" s="38"/>
      <c r="IU121" s="205"/>
      <c r="IW121" s="237"/>
      <c r="JC121" s="38"/>
      <c r="JD121" s="205"/>
      <c r="JF121" s="237"/>
      <c r="JL121" s="38"/>
      <c r="JM121" s="205"/>
      <c r="JO121" s="237"/>
      <c r="JV121" s="205"/>
      <c r="JX121" s="237"/>
      <c r="KD121" s="38"/>
      <c r="KE121" s="205"/>
      <c r="KG121" s="237"/>
      <c r="KM121" s="38"/>
      <c r="KN121" s="205"/>
      <c r="KP121" s="237"/>
      <c r="KW121" s="205"/>
      <c r="KY121" s="237"/>
      <c r="LF121" s="205"/>
      <c r="LH121" s="237"/>
      <c r="LN121" s="38"/>
      <c r="LO121" s="205"/>
      <c r="LQ121" s="237"/>
      <c r="LW121" s="38"/>
      <c r="LX121" s="205"/>
      <c r="LZ121" s="237"/>
      <c r="MG121" s="205"/>
      <c r="MI121" s="237"/>
      <c r="MO121" s="38"/>
      <c r="MP121" s="205"/>
      <c r="MR121" s="237"/>
      <c r="MX121" s="38"/>
      <c r="MY121" s="205"/>
      <c r="NA121" s="237"/>
      <c r="NG121" s="38"/>
      <c r="NH121" s="205"/>
    </row>
    <row r="122" spans="1:372" ht="15">
      <c r="A122" s="41" t="s">
        <v>1821</v>
      </c>
      <c r="D122"/>
      <c r="E122" s="1" t="s">
        <v>187</v>
      </c>
      <c r="F122" s="400">
        <v>198.9</v>
      </c>
      <c r="G122" s="1" t="s">
        <v>183</v>
      </c>
      <c r="H122" s="115"/>
      <c r="I122" s="1" t="s">
        <v>184</v>
      </c>
      <c r="J122" s="115"/>
      <c r="K122" s="1" t="s">
        <v>185</v>
      </c>
      <c r="N122" s="1" t="s">
        <v>187</v>
      </c>
      <c r="O122" s="18">
        <v>265.50000000000006</v>
      </c>
      <c r="P122" s="1" t="s">
        <v>183</v>
      </c>
      <c r="Q122" s="18"/>
      <c r="R122" s="1" t="s">
        <v>184</v>
      </c>
      <c r="S122" s="18"/>
      <c r="T122" s="1" t="s">
        <v>185</v>
      </c>
      <c r="W122" s="1" t="s">
        <v>187</v>
      </c>
      <c r="X122" s="18">
        <v>753.10000000000014</v>
      </c>
      <c r="Y122" s="1" t="s">
        <v>183</v>
      </c>
      <c r="Z122" s="18"/>
      <c r="AA122" s="1" t="s">
        <v>184</v>
      </c>
      <c r="AC122" s="1" t="s">
        <v>185</v>
      </c>
      <c r="AF122" s="1" t="s">
        <v>187</v>
      </c>
      <c r="AG122" s="18">
        <v>197.19999999999982</v>
      </c>
      <c r="AH122" s="1" t="s">
        <v>183</v>
      </c>
      <c r="AJ122" s="1" t="s">
        <v>184</v>
      </c>
      <c r="AL122" s="1" t="s">
        <v>185</v>
      </c>
      <c r="AO122" s="1" t="s">
        <v>187</v>
      </c>
      <c r="AP122" s="18">
        <v>310.69999999999982</v>
      </c>
      <c r="AQ122" s="1" t="s">
        <v>183</v>
      </c>
      <c r="AS122" s="1" t="s">
        <v>184</v>
      </c>
      <c r="AU122" s="1" t="s">
        <v>185</v>
      </c>
      <c r="AX122" s="1" t="s">
        <v>187</v>
      </c>
      <c r="AY122" s="18">
        <v>363.70000000000027</v>
      </c>
      <c r="AZ122" s="1" t="s">
        <v>183</v>
      </c>
      <c r="BB122" s="1" t="s">
        <v>184</v>
      </c>
      <c r="BD122" s="1" t="s">
        <v>185</v>
      </c>
      <c r="BG122" s="1" t="s">
        <v>187</v>
      </c>
      <c r="BH122" s="18">
        <v>365.69999999999982</v>
      </c>
      <c r="BI122" s="1" t="s">
        <v>183</v>
      </c>
      <c r="BK122" s="1" t="s">
        <v>184</v>
      </c>
      <c r="BM122" s="1" t="s">
        <v>185</v>
      </c>
      <c r="BP122" s="1" t="s">
        <v>187</v>
      </c>
      <c r="BQ122" s="18">
        <v>420.39999999999964</v>
      </c>
      <c r="BR122" s="1" t="s">
        <v>183</v>
      </c>
      <c r="BT122" s="1" t="s">
        <v>184</v>
      </c>
      <c r="BV122" s="1" t="s">
        <v>185</v>
      </c>
      <c r="BY122" s="1" t="s">
        <v>187</v>
      </c>
      <c r="BZ122" s="401">
        <v>213.69999999999345</v>
      </c>
      <c r="CA122" s="1" t="s">
        <v>183</v>
      </c>
      <c r="CC122" s="1" t="s">
        <v>184</v>
      </c>
      <c r="CE122" s="1" t="s">
        <v>185</v>
      </c>
      <c r="CH122" s="1" t="s">
        <v>187</v>
      </c>
      <c r="CJ122" s="1" t="s">
        <v>183</v>
      </c>
      <c r="CL122" s="1" t="s">
        <v>184</v>
      </c>
      <c r="CN122" s="1" t="s">
        <v>185</v>
      </c>
      <c r="CQ122" s="1" t="s">
        <v>187</v>
      </c>
      <c r="CS122" s="1" t="s">
        <v>183</v>
      </c>
      <c r="CU122" s="1" t="s">
        <v>184</v>
      </c>
      <c r="CW122" s="1" t="s">
        <v>185</v>
      </c>
      <c r="CZ122" s="1" t="s">
        <v>187</v>
      </c>
      <c r="DA122" s="18">
        <v>330.99999999999454</v>
      </c>
      <c r="DB122" s="1" t="s">
        <v>183</v>
      </c>
      <c r="DD122" s="1" t="s">
        <v>184</v>
      </c>
      <c r="DF122" s="1" t="s">
        <v>185</v>
      </c>
      <c r="DI122" s="1" t="s">
        <v>187</v>
      </c>
      <c r="DK122" s="1" t="s">
        <v>183</v>
      </c>
      <c r="DM122" s="1" t="s">
        <v>184</v>
      </c>
      <c r="DO122" s="1" t="s">
        <v>185</v>
      </c>
      <c r="DR122" s="1" t="s">
        <v>187</v>
      </c>
      <c r="DS122" s="18">
        <v>305.49999999999454</v>
      </c>
      <c r="DT122" s="1" t="s">
        <v>183</v>
      </c>
      <c r="DV122" s="1" t="s">
        <v>184</v>
      </c>
      <c r="DX122" s="1" t="s">
        <v>185</v>
      </c>
      <c r="EA122" s="1" t="s">
        <v>187</v>
      </c>
      <c r="EC122" s="1" t="s">
        <v>183</v>
      </c>
      <c r="EE122" s="1" t="s">
        <v>184</v>
      </c>
      <c r="EG122" s="1" t="s">
        <v>185</v>
      </c>
      <c r="EJ122" s="1" t="s">
        <v>187</v>
      </c>
      <c r="EL122" s="1" t="s">
        <v>183</v>
      </c>
      <c r="EN122" s="1" t="s">
        <v>184</v>
      </c>
      <c r="EP122" s="1" t="s">
        <v>185</v>
      </c>
      <c r="ES122" s="1" t="s">
        <v>187</v>
      </c>
      <c r="EU122" s="1" t="s">
        <v>183</v>
      </c>
      <c r="EW122" s="1" t="s">
        <v>184</v>
      </c>
      <c r="EY122" s="1" t="s">
        <v>185</v>
      </c>
      <c r="FB122" s="1" t="s">
        <v>187</v>
      </c>
      <c r="FC122" s="401">
        <v>217.10000000000218</v>
      </c>
      <c r="FD122" s="1" t="s">
        <v>183</v>
      </c>
      <c r="FF122" s="1" t="s">
        <v>184</v>
      </c>
      <c r="FH122" s="1" t="s">
        <v>185</v>
      </c>
      <c r="FK122" s="1" t="s">
        <v>187</v>
      </c>
      <c r="FL122" s="18">
        <v>713.49999999999818</v>
      </c>
      <c r="FM122" s="1" t="s">
        <v>183</v>
      </c>
      <c r="FO122" s="1" t="s">
        <v>184</v>
      </c>
      <c r="FQ122" s="1" t="s">
        <v>185</v>
      </c>
      <c r="FT122" s="1" t="s">
        <v>187</v>
      </c>
      <c r="FV122" s="1" t="s">
        <v>183</v>
      </c>
      <c r="FX122" s="1" t="s">
        <v>184</v>
      </c>
      <c r="FZ122" s="1" t="s">
        <v>185</v>
      </c>
      <c r="GC122" s="1" t="s">
        <v>187</v>
      </c>
      <c r="GE122" s="1" t="s">
        <v>183</v>
      </c>
      <c r="GG122" s="1" t="s">
        <v>184</v>
      </c>
      <c r="GI122" s="1" t="s">
        <v>185</v>
      </c>
      <c r="GL122" s="1" t="s">
        <v>187</v>
      </c>
      <c r="GM122" s="18">
        <v>529.19999999999527</v>
      </c>
      <c r="GN122" s="1" t="s">
        <v>183</v>
      </c>
      <c r="GP122" s="1" t="s">
        <v>184</v>
      </c>
      <c r="GR122" s="1" t="s">
        <v>185</v>
      </c>
      <c r="GU122" s="1" t="s">
        <v>187</v>
      </c>
      <c r="GW122" s="1" t="s">
        <v>183</v>
      </c>
      <c r="GY122" s="1" t="s">
        <v>184</v>
      </c>
      <c r="HA122" s="1" t="s">
        <v>185</v>
      </c>
      <c r="HD122" s="1" t="s">
        <v>187</v>
      </c>
      <c r="HE122" s="18">
        <v>858.80000000000018</v>
      </c>
      <c r="HF122" s="1" t="s">
        <v>183</v>
      </c>
      <c r="HH122" s="1" t="s">
        <v>184</v>
      </c>
      <c r="HJ122" s="1" t="s">
        <v>185</v>
      </c>
      <c r="HM122" s="1" t="s">
        <v>187</v>
      </c>
      <c r="HO122" s="1" t="s">
        <v>183</v>
      </c>
      <c r="HQ122" s="1" t="s">
        <v>184</v>
      </c>
      <c r="HS122" s="1" t="s">
        <v>185</v>
      </c>
      <c r="HV122" s="1" t="s">
        <v>187</v>
      </c>
      <c r="HW122" s="18">
        <v>4226.1000000000022</v>
      </c>
      <c r="HX122" s="1" t="s">
        <v>183</v>
      </c>
      <c r="HZ122" s="1" t="s">
        <v>184</v>
      </c>
      <c r="IB122" s="1" t="s">
        <v>185</v>
      </c>
      <c r="IE122" s="1" t="s">
        <v>187</v>
      </c>
      <c r="IG122" s="1" t="s">
        <v>183</v>
      </c>
      <c r="II122" s="1" t="s">
        <v>184</v>
      </c>
      <c r="IK122" s="1" t="s">
        <v>185</v>
      </c>
      <c r="IN122" s="1" t="s">
        <v>187</v>
      </c>
      <c r="IP122" s="1" t="s">
        <v>183</v>
      </c>
      <c r="IR122" s="1" t="s">
        <v>184</v>
      </c>
      <c r="IT122" s="1" t="s">
        <v>185</v>
      </c>
      <c r="IW122" s="1" t="s">
        <v>187</v>
      </c>
      <c r="IX122" s="18">
        <v>383.70000000000118</v>
      </c>
      <c r="IY122" s="1" t="s">
        <v>183</v>
      </c>
      <c r="JA122" s="1" t="s">
        <v>184</v>
      </c>
      <c r="JC122" s="1" t="s">
        <v>185</v>
      </c>
      <c r="JF122" s="1" t="s">
        <v>187</v>
      </c>
      <c r="JG122" s="401">
        <v>572.79999999999745</v>
      </c>
      <c r="JH122" s="1" t="s">
        <v>183</v>
      </c>
      <c r="JJ122" s="1" t="s">
        <v>184</v>
      </c>
      <c r="JL122" s="1" t="s">
        <v>185</v>
      </c>
      <c r="JO122" s="1" t="s">
        <v>187</v>
      </c>
      <c r="JQ122" s="1" t="s">
        <v>183</v>
      </c>
      <c r="JS122" s="1" t="s">
        <v>184</v>
      </c>
      <c r="JU122" s="1" t="s">
        <v>185</v>
      </c>
      <c r="JX122" s="1" t="s">
        <v>187</v>
      </c>
      <c r="JZ122" s="1" t="s">
        <v>183</v>
      </c>
      <c r="KA122" s="18">
        <v>1995.6999999999207</v>
      </c>
      <c r="KB122" s="1" t="s">
        <v>184</v>
      </c>
      <c r="KD122" s="1" t="s">
        <v>185</v>
      </c>
      <c r="KG122" s="1" t="s">
        <v>187</v>
      </c>
      <c r="KH122" s="401">
        <v>0</v>
      </c>
      <c r="KI122" s="1" t="s">
        <v>183</v>
      </c>
      <c r="KK122" s="1" t="s">
        <v>184</v>
      </c>
      <c r="KM122" s="1" t="s">
        <v>185</v>
      </c>
      <c r="KP122" s="1" t="s">
        <v>187</v>
      </c>
      <c r="KR122" s="1" t="s">
        <v>183</v>
      </c>
      <c r="KT122" s="1" t="s">
        <v>184</v>
      </c>
      <c r="KV122" s="1" t="s">
        <v>185</v>
      </c>
      <c r="KY122" s="1" t="s">
        <v>187</v>
      </c>
      <c r="LA122" s="1" t="s">
        <v>183</v>
      </c>
      <c r="LC122" s="1" t="s">
        <v>184</v>
      </c>
      <c r="LE122" s="1" t="s">
        <v>185</v>
      </c>
      <c r="LH122" s="1" t="s">
        <v>187</v>
      </c>
      <c r="LJ122" s="1" t="s">
        <v>183</v>
      </c>
      <c r="LL122" s="1" t="s">
        <v>184</v>
      </c>
      <c r="LN122" s="1" t="s">
        <v>185</v>
      </c>
      <c r="LQ122" s="1" t="s">
        <v>187</v>
      </c>
      <c r="LR122" s="18">
        <v>106.10000000000127</v>
      </c>
      <c r="LS122" s="1" t="s">
        <v>183</v>
      </c>
      <c r="LU122" s="1" t="s">
        <v>184</v>
      </c>
      <c r="LW122" s="1" t="s">
        <v>185</v>
      </c>
      <c r="LZ122" s="1" t="s">
        <v>187</v>
      </c>
      <c r="MB122" s="1" t="s">
        <v>183</v>
      </c>
      <c r="MD122" s="1" t="s">
        <v>184</v>
      </c>
      <c r="MF122" s="1" t="s">
        <v>185</v>
      </c>
      <c r="MI122" s="1" t="s">
        <v>187</v>
      </c>
      <c r="MK122" s="1" t="s">
        <v>183</v>
      </c>
      <c r="ML122" s="18">
        <v>1241.6000000000076</v>
      </c>
      <c r="MM122" s="1" t="s">
        <v>184</v>
      </c>
      <c r="MO122" s="1" t="s">
        <v>185</v>
      </c>
      <c r="MR122" s="1" t="s">
        <v>187</v>
      </c>
      <c r="MS122" s="18">
        <v>314.49999999998909</v>
      </c>
      <c r="MT122" s="1" t="s">
        <v>183</v>
      </c>
      <c r="MV122" s="1" t="s">
        <v>184</v>
      </c>
      <c r="MX122" s="1" t="s">
        <v>185</v>
      </c>
      <c r="NA122" s="1" t="s">
        <v>187</v>
      </c>
      <c r="NC122" s="1" t="s">
        <v>183</v>
      </c>
      <c r="NE122" s="1" t="s">
        <v>184</v>
      </c>
      <c r="NG122" s="1" t="s">
        <v>185</v>
      </c>
      <c r="NH122" s="43"/>
    </row>
    <row r="123" spans="1:372" ht="18">
      <c r="A123" s="93">
        <v>2020</v>
      </c>
      <c r="B123" s="49">
        <f>SUM(D123:AAP123)</f>
        <v>8251.5749999999316</v>
      </c>
      <c r="D123"/>
      <c r="E123" s="9">
        <f>D122*0.25</f>
        <v>0</v>
      </c>
      <c r="F123" s="18"/>
      <c r="G123" s="9">
        <f>F122*0.5</f>
        <v>99.45</v>
      </c>
      <c r="I123" s="9">
        <f>H122*0.75</f>
        <v>0</v>
      </c>
      <c r="K123" s="9">
        <f>J122*1</f>
        <v>0</v>
      </c>
      <c r="N123" s="9">
        <f>M122*0.25</f>
        <v>0</v>
      </c>
      <c r="P123" s="9">
        <f>O122*0.5</f>
        <v>132.75000000000003</v>
      </c>
      <c r="R123" s="9">
        <f>Q122*0.75</f>
        <v>0</v>
      </c>
      <c r="T123" s="9">
        <f>S122*1</f>
        <v>0</v>
      </c>
      <c r="W123" s="9">
        <f>V122*0.25</f>
        <v>0</v>
      </c>
      <c r="Y123" s="9">
        <f>X122*0.5</f>
        <v>376.55000000000007</v>
      </c>
      <c r="Z123" s="18"/>
      <c r="AA123" s="9">
        <f>Z122*0.75</f>
        <v>0</v>
      </c>
      <c r="AB123" s="18"/>
      <c r="AC123" s="9">
        <f>AB122*1</f>
        <v>0</v>
      </c>
      <c r="AF123" s="9">
        <f>AE122*0.25</f>
        <v>0</v>
      </c>
      <c r="AH123" s="9">
        <f>AG122*0.5</f>
        <v>98.599999999999909</v>
      </c>
      <c r="AJ123" s="9">
        <f>AI122*0.75</f>
        <v>0</v>
      </c>
      <c r="AL123" s="9">
        <f>AK122*1</f>
        <v>0</v>
      </c>
      <c r="AO123" s="9">
        <f>AN122*0.25</f>
        <v>0</v>
      </c>
      <c r="AQ123" s="9">
        <f>AP122*0.5</f>
        <v>155.34999999999991</v>
      </c>
      <c r="AS123" s="9">
        <f>AR122*0.75</f>
        <v>0</v>
      </c>
      <c r="AU123" s="9">
        <f>AT122*1</f>
        <v>0</v>
      </c>
      <c r="AX123" s="9">
        <f>AW122*0.25</f>
        <v>0</v>
      </c>
      <c r="AZ123" s="9">
        <f>AY122*0.5</f>
        <v>181.85000000000014</v>
      </c>
      <c r="BB123" s="9">
        <f>BA122*0.75</f>
        <v>0</v>
      </c>
      <c r="BD123" s="9">
        <f>BC122*1</f>
        <v>0</v>
      </c>
      <c r="BG123" s="9">
        <f>BF122*0.25</f>
        <v>0</v>
      </c>
      <c r="BI123" s="9">
        <f>BH122*0.5</f>
        <v>182.84999999999991</v>
      </c>
      <c r="BK123" s="9">
        <f>BJ122*0.75</f>
        <v>0</v>
      </c>
      <c r="BM123" s="9">
        <f>BL122*1</f>
        <v>0</v>
      </c>
      <c r="BP123" s="9">
        <f>BO122*0.25</f>
        <v>0</v>
      </c>
      <c r="BR123" s="9">
        <f>BQ122*0.5</f>
        <v>210.19999999999982</v>
      </c>
      <c r="BT123" s="9">
        <f>BS122*0.75</f>
        <v>0</v>
      </c>
      <c r="BV123" s="9">
        <f>BU122*1</f>
        <v>0</v>
      </c>
      <c r="BY123" s="9">
        <f>BX122*0.25</f>
        <v>0</v>
      </c>
      <c r="CA123" s="9">
        <f>BZ122*0.5</f>
        <v>106.84999999999673</v>
      </c>
      <c r="CC123" s="9">
        <f>CB122*0.75</f>
        <v>0</v>
      </c>
      <c r="CE123" s="9">
        <f t="shared" ref="CE123" si="228">CD122*1</f>
        <v>0</v>
      </c>
      <c r="CH123" s="9">
        <f>CG122*0.25</f>
        <v>0</v>
      </c>
      <c r="CJ123" s="9">
        <f>CI122*0.5</f>
        <v>0</v>
      </c>
      <c r="CL123" s="9">
        <f>CK122*0.75</f>
        <v>0</v>
      </c>
      <c r="CN123" s="9">
        <f t="shared" ref="CN123" si="229">CM122*1</f>
        <v>0</v>
      </c>
      <c r="CQ123" s="9">
        <f>CP122*0.25</f>
        <v>0</v>
      </c>
      <c r="CS123" s="9">
        <f>CR122*0.5</f>
        <v>0</v>
      </c>
      <c r="CU123" s="9">
        <f>CT122*0.75</f>
        <v>0</v>
      </c>
      <c r="CW123" s="9">
        <f t="shared" ref="CW123" si="230">CV122*1</f>
        <v>0</v>
      </c>
      <c r="CZ123" s="9">
        <f>CY122*0.25</f>
        <v>0</v>
      </c>
      <c r="DB123" s="9">
        <f>DA122*0.5</f>
        <v>165.49999999999727</v>
      </c>
      <c r="DD123" s="9">
        <f>DC122*0.75</f>
        <v>0</v>
      </c>
      <c r="DF123" s="9">
        <f t="shared" ref="DF123" si="231">DE122*1</f>
        <v>0</v>
      </c>
      <c r="DI123" s="9">
        <f>DH122*0.25</f>
        <v>0</v>
      </c>
      <c r="DK123" s="9">
        <f>DJ122*0.5</f>
        <v>0</v>
      </c>
      <c r="DM123" s="9">
        <f>DL122*0.75</f>
        <v>0</v>
      </c>
      <c r="DO123" s="9">
        <f t="shared" ref="DO123" si="232">DN122*1</f>
        <v>0</v>
      </c>
      <c r="DR123" s="9">
        <f>DQ122*0.25</f>
        <v>0</v>
      </c>
      <c r="DT123" s="9">
        <f>DS122*0.5</f>
        <v>152.74999999999727</v>
      </c>
      <c r="DV123" s="9">
        <f>DU122*0.75</f>
        <v>0</v>
      </c>
      <c r="DX123" s="9">
        <f t="shared" ref="DX123" si="233">DW122*1</f>
        <v>0</v>
      </c>
      <c r="EA123" s="9">
        <f>DZ122*0.25</f>
        <v>0</v>
      </c>
      <c r="EC123" s="9">
        <f>EB122*0.5</f>
        <v>0</v>
      </c>
      <c r="EE123" s="9">
        <f>ED122*0.75</f>
        <v>0</v>
      </c>
      <c r="EG123" s="9">
        <f>EF122*1</f>
        <v>0</v>
      </c>
      <c r="EJ123" s="9">
        <f>EI122*0.25</f>
        <v>0</v>
      </c>
      <c r="EL123" s="9">
        <f>EK122*0.5</f>
        <v>0</v>
      </c>
      <c r="EN123" s="9">
        <f>EM122*0.75</f>
        <v>0</v>
      </c>
      <c r="EP123" s="9">
        <f>EO122*1</f>
        <v>0</v>
      </c>
      <c r="ES123" s="9">
        <f>ER122*0.25</f>
        <v>0</v>
      </c>
      <c r="EU123" s="9">
        <f>ET122*0.5</f>
        <v>0</v>
      </c>
      <c r="EW123" s="9">
        <f>EV122*0.75</f>
        <v>0</v>
      </c>
      <c r="EY123" s="9">
        <f>EX122*1</f>
        <v>0</v>
      </c>
      <c r="FB123" s="9">
        <f>FA122*0.25</f>
        <v>0</v>
      </c>
      <c r="FD123" s="9">
        <f>FC122*0.5</f>
        <v>108.55000000000109</v>
      </c>
      <c r="FF123" s="9">
        <f>FE122*0.75</f>
        <v>0</v>
      </c>
      <c r="FH123" s="9">
        <f>FG122*1</f>
        <v>0</v>
      </c>
      <c r="FK123" s="9">
        <f>FJ122*0.25</f>
        <v>0</v>
      </c>
      <c r="FM123" s="9">
        <f>FL122*0.5</f>
        <v>356.74999999999909</v>
      </c>
      <c r="FO123" s="9">
        <f>FN122*0.75</f>
        <v>0</v>
      </c>
      <c r="FQ123" s="9">
        <f>FP122*1</f>
        <v>0</v>
      </c>
      <c r="FT123" s="9">
        <f>FS122*0.25</f>
        <v>0</v>
      </c>
      <c r="FV123" s="9">
        <f>FU122*0.5</f>
        <v>0</v>
      </c>
      <c r="FX123" s="9">
        <f>FW122*0.75</f>
        <v>0</v>
      </c>
      <c r="FZ123" s="9">
        <f>FY122*1</f>
        <v>0</v>
      </c>
      <c r="GC123" s="9">
        <f>GB122*0.25</f>
        <v>0</v>
      </c>
      <c r="GE123" s="9">
        <f>GD122*0.5</f>
        <v>0</v>
      </c>
      <c r="GG123" s="9">
        <f>GF122*0.75</f>
        <v>0</v>
      </c>
      <c r="GI123" s="9">
        <f>GH122*1</f>
        <v>0</v>
      </c>
      <c r="GL123" s="9">
        <f>GK122*0.25</f>
        <v>0</v>
      </c>
      <c r="GN123" s="9">
        <f>GM122*0.5</f>
        <v>264.59999999999764</v>
      </c>
      <c r="GP123" s="9">
        <f>GO122*0.75</f>
        <v>0</v>
      </c>
      <c r="GR123" s="9">
        <f>GQ122*1</f>
        <v>0</v>
      </c>
      <c r="GU123" s="9">
        <f>GT122*0.25</f>
        <v>0</v>
      </c>
      <c r="GW123" s="9">
        <f>GV122*0.5</f>
        <v>0</v>
      </c>
      <c r="GY123" s="9">
        <f>GX122*0.75</f>
        <v>0</v>
      </c>
      <c r="HA123" s="9">
        <f>GZ122*1</f>
        <v>0</v>
      </c>
      <c r="HD123" s="9">
        <f>HC122*0.25</f>
        <v>0</v>
      </c>
      <c r="HF123" s="9">
        <f>HE122*0.5</f>
        <v>429.40000000000009</v>
      </c>
      <c r="HH123" s="9">
        <f>HG122*0.75</f>
        <v>0</v>
      </c>
      <c r="HJ123" s="9">
        <f>HI122*1</f>
        <v>0</v>
      </c>
      <c r="HM123" s="9">
        <f>HL122*0.25</f>
        <v>0</v>
      </c>
      <c r="HO123" s="9">
        <f>HN122*0.5</f>
        <v>0</v>
      </c>
      <c r="HQ123" s="9">
        <f>HP122*0.75</f>
        <v>0</v>
      </c>
      <c r="HS123" s="9">
        <f>HR122*1</f>
        <v>0</v>
      </c>
      <c r="HV123" s="9">
        <f>HU122*0.25</f>
        <v>0</v>
      </c>
      <c r="HX123" s="9">
        <f>HW122*0.5</f>
        <v>2113.0500000000011</v>
      </c>
      <c r="HZ123" s="9">
        <f>HY122*0.75</f>
        <v>0</v>
      </c>
      <c r="IB123" s="9">
        <f>IA122*1</f>
        <v>0</v>
      </c>
      <c r="IE123" s="9">
        <f>ID122*0.25</f>
        <v>0</v>
      </c>
      <c r="IG123" s="9">
        <f>IF122*0.5</f>
        <v>0</v>
      </c>
      <c r="II123" s="9">
        <f>IH122*0.75</f>
        <v>0</v>
      </c>
      <c r="IK123" s="9">
        <f>IJ122*1</f>
        <v>0</v>
      </c>
      <c r="IN123" s="9">
        <f>IM122*0.25</f>
        <v>0</v>
      </c>
      <c r="IP123" s="9">
        <f>IO122*0.5</f>
        <v>0</v>
      </c>
      <c r="IR123" s="9">
        <f>IQ122*0.75</f>
        <v>0</v>
      </c>
      <c r="IT123" s="9">
        <f>IS122*1</f>
        <v>0</v>
      </c>
      <c r="IW123" s="9">
        <f>IV122*0.25</f>
        <v>0</v>
      </c>
      <c r="IY123" s="9">
        <f>IX122*0.5</f>
        <v>191.85000000000059</v>
      </c>
      <c r="JA123" s="9">
        <f>IZ122*0.75</f>
        <v>0</v>
      </c>
      <c r="JC123" s="9">
        <f>JB122*1</f>
        <v>0</v>
      </c>
      <c r="JF123" s="9">
        <f>JE122*0.25</f>
        <v>0</v>
      </c>
      <c r="JH123" s="9">
        <f>JG122*0.5</f>
        <v>286.39999999999873</v>
      </c>
      <c r="JJ123" s="9">
        <f>JI122*0.75</f>
        <v>0</v>
      </c>
      <c r="JL123" s="9">
        <f>JK122*1</f>
        <v>0</v>
      </c>
      <c r="JO123" s="9">
        <f>JN122*0.25</f>
        <v>0</v>
      </c>
      <c r="JQ123" s="9">
        <f>JP122*0.5</f>
        <v>0</v>
      </c>
      <c r="JS123" s="9">
        <f>JR122*0.75</f>
        <v>0</v>
      </c>
      <c r="JU123" s="9">
        <f>JT122*1</f>
        <v>0</v>
      </c>
      <c r="JX123" s="9">
        <f>JW122*0.25</f>
        <v>0</v>
      </c>
      <c r="JZ123" s="9">
        <f>JY122*0.5</f>
        <v>0</v>
      </c>
      <c r="KB123" s="9">
        <f>KA122*0.75</f>
        <v>1496.7749999999405</v>
      </c>
      <c r="KD123" s="9">
        <f>KC122*1</f>
        <v>0</v>
      </c>
      <c r="KG123" s="9">
        <f>KF122*0.25</f>
        <v>0</v>
      </c>
      <c r="KI123" s="9">
        <f>KH122*0.5</f>
        <v>0</v>
      </c>
      <c r="KK123" s="9">
        <f>KJ122*0.75</f>
        <v>0</v>
      </c>
      <c r="KM123" s="9">
        <f>KL122*1</f>
        <v>0</v>
      </c>
      <c r="KP123" s="9">
        <f>KO122*0.25</f>
        <v>0</v>
      </c>
      <c r="KR123" s="9">
        <f>KQ122*0.5</f>
        <v>0</v>
      </c>
      <c r="KT123" s="9">
        <f>KS122*0.75</f>
        <v>0</v>
      </c>
      <c r="KV123" s="9">
        <f>KU122*1</f>
        <v>0</v>
      </c>
      <c r="KY123" s="9">
        <f>KX122*0.25</f>
        <v>0</v>
      </c>
      <c r="LA123" s="9">
        <f>KZ122*0.5</f>
        <v>0</v>
      </c>
      <c r="LC123" s="9">
        <f>LB122*0.75</f>
        <v>0</v>
      </c>
      <c r="LE123" s="9">
        <f>LD122*1</f>
        <v>0</v>
      </c>
      <c r="LH123" s="9">
        <f>LG122*0.25</f>
        <v>0</v>
      </c>
      <c r="LJ123" s="9">
        <f>LI122*0.5</f>
        <v>0</v>
      </c>
      <c r="LL123" s="9">
        <f>LK122*0.75</f>
        <v>0</v>
      </c>
      <c r="LN123" s="9">
        <f>LM122*1</f>
        <v>0</v>
      </c>
      <c r="LQ123" s="9">
        <f>LP122*0.25</f>
        <v>0</v>
      </c>
      <c r="LS123" s="9">
        <f>LR122*0.5</f>
        <v>53.050000000000637</v>
      </c>
      <c r="LU123" s="9">
        <f>LT122*0.75</f>
        <v>0</v>
      </c>
      <c r="LW123" s="9">
        <f>LV122*1</f>
        <v>0</v>
      </c>
      <c r="LZ123" s="9">
        <f>LY122*0.25</f>
        <v>0</v>
      </c>
      <c r="MB123" s="9">
        <f>MA122*0.5</f>
        <v>0</v>
      </c>
      <c r="MD123" s="9">
        <f>MC122*0.75</f>
        <v>0</v>
      </c>
      <c r="MF123" s="9">
        <f>ME122*1</f>
        <v>0</v>
      </c>
      <c r="MI123" s="9">
        <f>MH122*0.25</f>
        <v>0</v>
      </c>
      <c r="MK123" s="9">
        <f>MJ122*0.5</f>
        <v>0</v>
      </c>
      <c r="MM123" s="9">
        <f>ML122*0.75</f>
        <v>931.20000000000573</v>
      </c>
      <c r="MO123" s="9">
        <f>MN122*1</f>
        <v>0</v>
      </c>
      <c r="MR123" s="9">
        <f>MQ122*0.25</f>
        <v>0</v>
      </c>
      <c r="MT123" s="9">
        <f>MS122*0.5</f>
        <v>157.24999999999454</v>
      </c>
      <c r="MV123" s="9">
        <f>MU122*0.75</f>
        <v>0</v>
      </c>
      <c r="MX123" s="9">
        <f>MW122*1</f>
        <v>0</v>
      </c>
      <c r="NA123" s="9">
        <f>MZ122*0.25</f>
        <v>0</v>
      </c>
      <c r="NC123" s="9">
        <f>NB122*0.5</f>
        <v>0</v>
      </c>
      <c r="NE123" s="9">
        <f>ND122*0.75</f>
        <v>0</v>
      </c>
      <c r="NG123" s="9">
        <f>NF122*1</f>
        <v>0</v>
      </c>
      <c r="NH123" s="43"/>
    </row>
    <row r="124" spans="1:372" s="40" customFormat="1" ht="15">
      <c r="A124" s="203"/>
      <c r="B124" s="204"/>
      <c r="C124" s="205"/>
      <c r="E124" s="237"/>
      <c r="F124" s="149"/>
      <c r="L124" s="205"/>
      <c r="N124" s="237"/>
      <c r="U124" s="205"/>
      <c r="W124" s="237"/>
      <c r="Z124" s="149"/>
      <c r="AB124" s="18"/>
      <c r="AC124" s="38"/>
      <c r="AD124" s="205"/>
      <c r="AF124" s="237"/>
      <c r="AL124" s="38"/>
      <c r="AM124" s="205"/>
      <c r="AO124" s="237"/>
      <c r="AU124" s="38"/>
      <c r="AV124" s="205"/>
      <c r="AX124" s="237"/>
      <c r="BD124" s="38"/>
      <c r="BE124" s="205"/>
      <c r="BG124" s="237"/>
      <c r="BM124" s="38"/>
      <c r="BN124" s="205"/>
      <c r="BP124" s="237"/>
      <c r="BV124" s="38"/>
      <c r="BW124" s="205"/>
      <c r="BY124" s="237"/>
      <c r="CE124" s="38"/>
      <c r="CF124" s="205"/>
      <c r="CH124" s="237"/>
      <c r="CN124" s="38"/>
      <c r="CO124" s="205"/>
      <c r="CQ124" s="237"/>
      <c r="CW124" s="38"/>
      <c r="CX124" s="205"/>
      <c r="CZ124" s="237"/>
      <c r="DF124" s="38"/>
      <c r="DG124" s="205"/>
      <c r="DI124" s="237"/>
      <c r="DO124" s="38"/>
      <c r="DP124" s="205"/>
      <c r="DR124" s="237"/>
      <c r="DX124" s="38"/>
      <c r="DY124" s="205"/>
      <c r="EA124" s="237"/>
      <c r="EG124" s="38"/>
      <c r="EH124" s="205"/>
      <c r="EJ124" s="237"/>
      <c r="EP124" s="38"/>
      <c r="EQ124" s="205"/>
      <c r="ES124" s="237"/>
      <c r="EY124" s="38"/>
      <c r="EZ124" s="205"/>
      <c r="FB124" s="237"/>
      <c r="FH124" s="38"/>
      <c r="FI124" s="205"/>
      <c r="FK124" s="237"/>
      <c r="FQ124" s="38"/>
      <c r="FR124" s="205"/>
      <c r="FT124" s="237"/>
      <c r="FZ124" s="38"/>
      <c r="GA124" s="205"/>
      <c r="GC124" s="237"/>
      <c r="GI124" s="38"/>
      <c r="GJ124" s="205"/>
      <c r="GL124" s="237"/>
      <c r="GR124" s="38"/>
      <c r="GS124" s="205"/>
      <c r="GU124" s="237"/>
      <c r="HB124" s="205"/>
      <c r="HD124" s="237"/>
      <c r="HJ124" s="38"/>
      <c r="HK124" s="205"/>
      <c r="HM124" s="237"/>
      <c r="HS124" s="38"/>
      <c r="HT124" s="205"/>
      <c r="HV124" s="237"/>
      <c r="IB124" s="38"/>
      <c r="IC124" s="205"/>
      <c r="IE124" s="237"/>
      <c r="IL124" s="205"/>
      <c r="IN124" s="237"/>
      <c r="IT124" s="38"/>
      <c r="IU124" s="205"/>
      <c r="IW124" s="237"/>
      <c r="JC124" s="38"/>
      <c r="JD124" s="205"/>
      <c r="JF124" s="237"/>
      <c r="JL124" s="38"/>
      <c r="JM124" s="205"/>
      <c r="JO124" s="237"/>
      <c r="JV124" s="205"/>
      <c r="JX124" s="237"/>
      <c r="KD124" s="38"/>
      <c r="KE124" s="205"/>
      <c r="KG124" s="237"/>
      <c r="KM124" s="38"/>
      <c r="KN124" s="205"/>
      <c r="KP124" s="237"/>
      <c r="KW124" s="205"/>
      <c r="KY124" s="237"/>
      <c r="LF124" s="205"/>
      <c r="LH124" s="237"/>
      <c r="LN124" s="38"/>
      <c r="LO124" s="205"/>
      <c r="LQ124" s="237"/>
      <c r="LW124" s="38"/>
      <c r="LX124" s="205"/>
      <c r="LZ124" s="237"/>
      <c r="MG124" s="205"/>
      <c r="MI124" s="237"/>
      <c r="MO124" s="38"/>
      <c r="MP124" s="205"/>
      <c r="MR124" s="237"/>
      <c r="MX124" s="38"/>
      <c r="MY124" s="205"/>
      <c r="NA124" s="237"/>
      <c r="NG124" s="38"/>
      <c r="NH124" s="205"/>
    </row>
    <row r="125" spans="1:372" ht="18">
      <c r="A125" s="89" t="s">
        <v>1823</v>
      </c>
      <c r="B125" s="49"/>
      <c r="D125"/>
      <c r="E125" s="1" t="s">
        <v>187</v>
      </c>
      <c r="F125" s="400">
        <v>277.60000000000002</v>
      </c>
      <c r="G125" s="1" t="s">
        <v>183</v>
      </c>
      <c r="H125" s="115"/>
      <c r="I125" s="1" t="s">
        <v>184</v>
      </c>
      <c r="J125" s="115"/>
      <c r="K125" s="1" t="s">
        <v>185</v>
      </c>
      <c r="N125" s="1" t="s">
        <v>187</v>
      </c>
      <c r="O125" s="18">
        <v>71.5</v>
      </c>
      <c r="P125" s="1" t="s">
        <v>183</v>
      </c>
      <c r="Q125" s="18"/>
      <c r="R125" s="1" t="s">
        <v>184</v>
      </c>
      <c r="S125" s="18"/>
      <c r="T125" s="1" t="s">
        <v>185</v>
      </c>
      <c r="W125" s="1" t="s">
        <v>187</v>
      </c>
      <c r="X125" s="18">
        <v>415.69999999999982</v>
      </c>
      <c r="Y125" s="1" t="s">
        <v>183</v>
      </c>
      <c r="Z125" s="18">
        <v>548.29999999999995</v>
      </c>
      <c r="AA125" s="1" t="s">
        <v>184</v>
      </c>
      <c r="AB125" s="18">
        <v>529.00000000000023</v>
      </c>
      <c r="AC125" s="1" t="s">
        <v>185</v>
      </c>
      <c r="AF125" s="1" t="s">
        <v>187</v>
      </c>
      <c r="AG125" s="18">
        <v>153.79999999999995</v>
      </c>
      <c r="AH125" s="1" t="s">
        <v>183</v>
      </c>
      <c r="AI125" s="18">
        <v>80.799999999999841</v>
      </c>
      <c r="AJ125" s="1" t="s">
        <v>184</v>
      </c>
      <c r="AK125" s="18">
        <v>119</v>
      </c>
      <c r="AL125" s="1" t="s">
        <v>185</v>
      </c>
      <c r="AO125" s="1" t="s">
        <v>187</v>
      </c>
      <c r="AP125" s="18">
        <v>144.29999999999973</v>
      </c>
      <c r="AQ125" s="1" t="s">
        <v>183</v>
      </c>
      <c r="AR125" s="1">
        <v>518.70000000000005</v>
      </c>
      <c r="AS125" s="1" t="s">
        <v>184</v>
      </c>
      <c r="AT125" s="18">
        <v>211.70000000000027</v>
      </c>
      <c r="AU125" s="1" t="s">
        <v>185</v>
      </c>
      <c r="AX125" s="1" t="s">
        <v>187</v>
      </c>
      <c r="AY125" s="18">
        <v>520.40000000000009</v>
      </c>
      <c r="AZ125" s="1" t="s">
        <v>183</v>
      </c>
      <c r="BA125" s="18">
        <v>647.09999999999945</v>
      </c>
      <c r="BB125" s="1" t="s">
        <v>184</v>
      </c>
      <c r="BC125" s="18">
        <v>795.59999999999991</v>
      </c>
      <c r="BD125" s="1" t="s">
        <v>185</v>
      </c>
      <c r="BG125" s="1" t="s">
        <v>187</v>
      </c>
      <c r="BH125" s="18">
        <v>194.59999999999945</v>
      </c>
      <c r="BI125" s="1" t="s">
        <v>183</v>
      </c>
      <c r="BJ125" s="18">
        <v>681.30000000000018</v>
      </c>
      <c r="BK125" s="1" t="s">
        <v>184</v>
      </c>
      <c r="BL125" s="18">
        <v>676</v>
      </c>
      <c r="BM125" s="1" t="s">
        <v>185</v>
      </c>
      <c r="BP125" s="1" t="s">
        <v>187</v>
      </c>
      <c r="BQ125" s="18">
        <v>422.69999999999982</v>
      </c>
      <c r="BR125" s="1" t="s">
        <v>183</v>
      </c>
      <c r="BS125" s="18">
        <v>230.09999999999991</v>
      </c>
      <c r="BT125" s="1" t="s">
        <v>184</v>
      </c>
      <c r="BU125" s="18">
        <v>158.99999999999909</v>
      </c>
      <c r="BV125" s="1" t="s">
        <v>185</v>
      </c>
      <c r="BY125" s="1" t="s">
        <v>187</v>
      </c>
      <c r="BZ125" s="401">
        <v>62.700000000004366</v>
      </c>
      <c r="CA125" s="1" t="s">
        <v>183</v>
      </c>
      <c r="CB125" s="18">
        <v>321.90000000000009</v>
      </c>
      <c r="CC125" s="1" t="s">
        <v>184</v>
      </c>
      <c r="CD125" s="18">
        <v>84.799999999999272</v>
      </c>
      <c r="CE125" s="1" t="s">
        <v>185</v>
      </c>
      <c r="CH125" s="1" t="s">
        <v>187</v>
      </c>
      <c r="CJ125" s="1" t="s">
        <v>183</v>
      </c>
      <c r="CK125" s="18">
        <v>571.40000000000055</v>
      </c>
      <c r="CL125" s="1" t="s">
        <v>184</v>
      </c>
      <c r="CM125" s="18">
        <v>592.39999999999964</v>
      </c>
      <c r="CN125" s="1" t="s">
        <v>185</v>
      </c>
      <c r="CQ125" s="1" t="s">
        <v>187</v>
      </c>
      <c r="CS125" s="1" t="s">
        <v>183</v>
      </c>
      <c r="CT125" s="18">
        <v>238.09999999999991</v>
      </c>
      <c r="CU125" s="1" t="s">
        <v>184</v>
      </c>
      <c r="CV125" s="18">
        <v>156.39999999999964</v>
      </c>
      <c r="CW125" s="1" t="s">
        <v>185</v>
      </c>
      <c r="CZ125" s="1" t="s">
        <v>187</v>
      </c>
      <c r="DA125" s="18">
        <v>188.80000000000291</v>
      </c>
      <c r="DB125" s="1" t="s">
        <v>183</v>
      </c>
      <c r="DC125" s="18">
        <v>321.59999999999945</v>
      </c>
      <c r="DD125" s="1" t="s">
        <v>184</v>
      </c>
      <c r="DE125" s="18">
        <v>240.69999999999936</v>
      </c>
      <c r="DF125" s="1" t="s">
        <v>185</v>
      </c>
      <c r="DI125" s="1" t="s">
        <v>187</v>
      </c>
      <c r="DK125" s="1" t="s">
        <v>183</v>
      </c>
      <c r="DL125" s="18">
        <v>378.80000000000109</v>
      </c>
      <c r="DM125" s="1" t="s">
        <v>184</v>
      </c>
      <c r="DN125" s="18">
        <v>70</v>
      </c>
      <c r="DO125" s="1" t="s">
        <v>185</v>
      </c>
      <c r="DR125" s="1" t="s">
        <v>187</v>
      </c>
      <c r="DS125" s="18">
        <v>253.80000000000291</v>
      </c>
      <c r="DT125" s="1" t="s">
        <v>183</v>
      </c>
      <c r="DU125" s="18">
        <v>329.60000000000127</v>
      </c>
      <c r="DV125" s="1" t="s">
        <v>184</v>
      </c>
      <c r="DW125" s="18">
        <v>281.99999999999909</v>
      </c>
      <c r="DX125" s="1" t="s">
        <v>185</v>
      </c>
      <c r="EA125" s="1" t="s">
        <v>187</v>
      </c>
      <c r="EC125" s="1" t="s">
        <v>183</v>
      </c>
      <c r="ED125" s="18">
        <v>822.75</v>
      </c>
      <c r="EE125" s="1" t="s">
        <v>184</v>
      </c>
      <c r="EF125" s="18"/>
      <c r="EG125" s="1" t="s">
        <v>185</v>
      </c>
      <c r="EJ125" s="1" t="s">
        <v>187</v>
      </c>
      <c r="EL125" s="1" t="s">
        <v>183</v>
      </c>
      <c r="EM125" s="18">
        <v>369.40000000000146</v>
      </c>
      <c r="EN125" s="1" t="s">
        <v>184</v>
      </c>
      <c r="EO125" s="18"/>
      <c r="EP125" s="1" t="s">
        <v>185</v>
      </c>
      <c r="ES125" s="1" t="s">
        <v>187</v>
      </c>
      <c r="EU125" s="1" t="s">
        <v>183</v>
      </c>
      <c r="EV125" s="18">
        <v>303.69999999999982</v>
      </c>
      <c r="EW125" s="1" t="s">
        <v>184</v>
      </c>
      <c r="EX125" s="18"/>
      <c r="EY125" s="1" t="s">
        <v>185</v>
      </c>
      <c r="FB125" s="1" t="s">
        <v>187</v>
      </c>
      <c r="FC125" s="401">
        <v>167.00000000000182</v>
      </c>
      <c r="FD125" s="1" t="s">
        <v>183</v>
      </c>
      <c r="FE125" s="18">
        <v>649</v>
      </c>
      <c r="FF125" s="1" t="s">
        <v>184</v>
      </c>
      <c r="FG125" s="18"/>
      <c r="FH125" s="1" t="s">
        <v>185</v>
      </c>
      <c r="FK125" s="1" t="s">
        <v>187</v>
      </c>
      <c r="FL125" s="18">
        <v>525.20000000000255</v>
      </c>
      <c r="FM125" s="1" t="s">
        <v>183</v>
      </c>
      <c r="FN125" s="18">
        <v>577.29999999999927</v>
      </c>
      <c r="FO125" s="1" t="s">
        <v>184</v>
      </c>
      <c r="FP125" s="18"/>
      <c r="FQ125" s="1" t="s">
        <v>185</v>
      </c>
      <c r="FT125" s="1" t="s">
        <v>187</v>
      </c>
      <c r="FV125" s="1" t="s">
        <v>183</v>
      </c>
      <c r="FW125" s="18">
        <v>257.70000000000073</v>
      </c>
      <c r="FX125" s="1" t="s">
        <v>184</v>
      </c>
      <c r="FY125" s="18"/>
      <c r="FZ125" s="1" t="s">
        <v>185</v>
      </c>
      <c r="GC125" s="1" t="s">
        <v>187</v>
      </c>
      <c r="GE125" s="1" t="s">
        <v>183</v>
      </c>
      <c r="GF125" s="18">
        <v>177.10000000000582</v>
      </c>
      <c r="GG125" s="1" t="s">
        <v>184</v>
      </c>
      <c r="GH125" s="18"/>
      <c r="GI125" s="1" t="s">
        <v>185</v>
      </c>
      <c r="GL125" s="1" t="s">
        <v>187</v>
      </c>
      <c r="GM125" s="18">
        <v>645.70000000000437</v>
      </c>
      <c r="GN125" s="1" t="s">
        <v>183</v>
      </c>
      <c r="GO125" s="18">
        <v>1448.4000000000015</v>
      </c>
      <c r="GP125" s="1" t="s">
        <v>184</v>
      </c>
      <c r="GQ125" s="18"/>
      <c r="GR125" s="1" t="s">
        <v>185</v>
      </c>
      <c r="GU125" s="1" t="s">
        <v>187</v>
      </c>
      <c r="GW125" s="1" t="s">
        <v>183</v>
      </c>
      <c r="GY125" s="1" t="s">
        <v>184</v>
      </c>
      <c r="HA125" s="1" t="s">
        <v>185</v>
      </c>
      <c r="HD125" s="1" t="s">
        <v>187</v>
      </c>
      <c r="HE125" s="18">
        <v>666.80000000000109</v>
      </c>
      <c r="HF125" s="1" t="s">
        <v>183</v>
      </c>
      <c r="HG125" s="18">
        <v>491.90000000000146</v>
      </c>
      <c r="HH125" s="1" t="s">
        <v>184</v>
      </c>
      <c r="HI125" s="18"/>
      <c r="HJ125" s="1" t="s">
        <v>185</v>
      </c>
      <c r="HM125" s="1" t="s">
        <v>187</v>
      </c>
      <c r="HO125" s="1" t="s">
        <v>183</v>
      </c>
      <c r="HP125" s="18">
        <v>289.30000000000109</v>
      </c>
      <c r="HQ125" s="1" t="s">
        <v>184</v>
      </c>
      <c r="HR125" s="18"/>
      <c r="HS125" s="1" t="s">
        <v>185</v>
      </c>
      <c r="HV125" s="1" t="s">
        <v>187</v>
      </c>
      <c r="HW125" s="18">
        <v>3270.3000000000011</v>
      </c>
      <c r="HX125" s="1" t="s">
        <v>183</v>
      </c>
      <c r="HY125" s="18">
        <v>3175.3000000000229</v>
      </c>
      <c r="HZ125" s="1" t="s">
        <v>184</v>
      </c>
      <c r="IA125" s="18"/>
      <c r="IB125" s="1" t="s">
        <v>185</v>
      </c>
      <c r="IE125" s="1" t="s">
        <v>187</v>
      </c>
      <c r="IG125" s="1" t="s">
        <v>183</v>
      </c>
      <c r="II125" s="1" t="s">
        <v>184</v>
      </c>
      <c r="IK125" s="1" t="s">
        <v>185</v>
      </c>
      <c r="IN125" s="1" t="s">
        <v>187</v>
      </c>
      <c r="IP125" s="1" t="s">
        <v>183</v>
      </c>
      <c r="IQ125" s="18">
        <v>221.49999999999818</v>
      </c>
      <c r="IR125" s="1" t="s">
        <v>184</v>
      </c>
      <c r="IS125" s="18"/>
      <c r="IT125" s="1" t="s">
        <v>185</v>
      </c>
      <c r="IW125" s="1" t="s">
        <v>187</v>
      </c>
      <c r="IX125" s="18">
        <v>257.5</v>
      </c>
      <c r="IY125" s="1" t="s">
        <v>183</v>
      </c>
      <c r="IZ125" s="18">
        <v>144.39999999999964</v>
      </c>
      <c r="JA125" s="1" t="s">
        <v>184</v>
      </c>
      <c r="JB125" s="18"/>
      <c r="JC125" s="1" t="s">
        <v>185</v>
      </c>
      <c r="JF125" s="1" t="s">
        <v>187</v>
      </c>
      <c r="JG125" s="401">
        <v>307.70000000000255</v>
      </c>
      <c r="JH125" s="1" t="s">
        <v>183</v>
      </c>
      <c r="JI125" s="18">
        <v>446.20000000000073</v>
      </c>
      <c r="JJ125" s="1" t="s">
        <v>184</v>
      </c>
      <c r="JK125" s="18"/>
      <c r="JL125" s="1" t="s">
        <v>185</v>
      </c>
      <c r="JO125" s="1" t="s">
        <v>187</v>
      </c>
      <c r="JQ125" s="1" t="s">
        <v>183</v>
      </c>
      <c r="JS125" s="1" t="s">
        <v>184</v>
      </c>
      <c r="JU125" s="1" t="s">
        <v>185</v>
      </c>
      <c r="JX125" s="1" t="s">
        <v>187</v>
      </c>
      <c r="JZ125" s="1" t="s">
        <v>183</v>
      </c>
      <c r="KA125" s="18">
        <v>1547.4000000000506</v>
      </c>
      <c r="KB125" s="1" t="s">
        <v>184</v>
      </c>
      <c r="KC125" s="18">
        <v>2398.0499999999156</v>
      </c>
      <c r="KD125" s="1" t="s">
        <v>185</v>
      </c>
      <c r="KG125" s="1" t="s">
        <v>187</v>
      </c>
      <c r="KH125" s="401">
        <v>287.5</v>
      </c>
      <c r="KI125" s="1" t="s">
        <v>183</v>
      </c>
      <c r="KJ125" s="18">
        <v>188.5</v>
      </c>
      <c r="KK125" s="1" t="s">
        <v>184</v>
      </c>
      <c r="KL125" s="18"/>
      <c r="KM125" s="1" t="s">
        <v>185</v>
      </c>
      <c r="KP125" s="1" t="s">
        <v>187</v>
      </c>
      <c r="KR125" s="1" t="s">
        <v>183</v>
      </c>
      <c r="KT125" s="1" t="s">
        <v>184</v>
      </c>
      <c r="KV125" s="1" t="s">
        <v>185</v>
      </c>
      <c r="KY125" s="1" t="s">
        <v>187</v>
      </c>
      <c r="LA125" s="1" t="s">
        <v>183</v>
      </c>
      <c r="LC125" s="1" t="s">
        <v>184</v>
      </c>
      <c r="LE125" s="1" t="s">
        <v>185</v>
      </c>
      <c r="LH125" s="1" t="s">
        <v>187</v>
      </c>
      <c r="LJ125" s="1" t="s">
        <v>183</v>
      </c>
      <c r="LL125" s="1" t="s">
        <v>184</v>
      </c>
      <c r="LM125" s="18"/>
      <c r="LN125" s="1" t="s">
        <v>185</v>
      </c>
      <c r="LQ125" s="1" t="s">
        <v>187</v>
      </c>
      <c r="LR125" s="18">
        <v>167.69999999999936</v>
      </c>
      <c r="LS125" s="1" t="s">
        <v>183</v>
      </c>
      <c r="LT125" s="18">
        <v>606.54999999999927</v>
      </c>
      <c r="LU125" s="1" t="s">
        <v>184</v>
      </c>
      <c r="LV125" s="18"/>
      <c r="LW125" s="1" t="s">
        <v>185</v>
      </c>
      <c r="LZ125" s="1" t="s">
        <v>187</v>
      </c>
      <c r="MB125" s="1" t="s">
        <v>183</v>
      </c>
      <c r="MD125" s="1" t="s">
        <v>184</v>
      </c>
      <c r="MF125" s="1" t="s">
        <v>185</v>
      </c>
      <c r="MI125" s="1" t="s">
        <v>187</v>
      </c>
      <c r="MK125" s="1" t="s">
        <v>183</v>
      </c>
      <c r="ML125" s="18">
        <v>737.70000000000255</v>
      </c>
      <c r="MM125" s="1" t="s">
        <v>184</v>
      </c>
      <c r="MN125" s="18">
        <v>1182.9999999999964</v>
      </c>
      <c r="MO125" s="1" t="s">
        <v>185</v>
      </c>
      <c r="MR125" s="1" t="s">
        <v>187</v>
      </c>
      <c r="MS125" s="18">
        <v>233.00000000000728</v>
      </c>
      <c r="MT125" s="1" t="s">
        <v>183</v>
      </c>
      <c r="MU125">
        <v>201.5</v>
      </c>
      <c r="MV125" s="1" t="s">
        <v>184</v>
      </c>
      <c r="MX125" s="1" t="s">
        <v>185</v>
      </c>
      <c r="NA125" s="1" t="s">
        <v>187</v>
      </c>
      <c r="NC125" s="1" t="s">
        <v>183</v>
      </c>
      <c r="ND125" s="402">
        <v>1036.2499999999964</v>
      </c>
      <c r="NE125" s="1" t="s">
        <v>184</v>
      </c>
      <c r="NF125" s="402"/>
      <c r="NG125" s="1" t="s">
        <v>185</v>
      </c>
      <c r="NH125" s="43"/>
    </row>
    <row r="126" spans="1:372" ht="18">
      <c r="A126" s="93" t="s">
        <v>3668</v>
      </c>
      <c r="B126" s="49">
        <f>SUM(D126:AAP126)</f>
        <v>26034.462499999983</v>
      </c>
      <c r="D126"/>
      <c r="E126" s="9">
        <f>D125*0.25</f>
        <v>0</v>
      </c>
      <c r="F126" s="18"/>
      <c r="G126" s="9">
        <f>F125*0.5</f>
        <v>138.80000000000001</v>
      </c>
      <c r="I126" s="9">
        <f>H125*0.75</f>
        <v>0</v>
      </c>
      <c r="K126" s="9">
        <f>J125*1</f>
        <v>0</v>
      </c>
      <c r="N126" s="9">
        <f>M125*0.25</f>
        <v>0</v>
      </c>
      <c r="P126" s="9">
        <f>O125*0.5</f>
        <v>35.75</v>
      </c>
      <c r="R126" s="9">
        <f>Q125*0.75</f>
        <v>0</v>
      </c>
      <c r="T126" s="9">
        <f>S125*1</f>
        <v>0</v>
      </c>
      <c r="W126" s="9">
        <f>V125*0.25</f>
        <v>0</v>
      </c>
      <c r="Y126" s="9">
        <f>X125*0.5</f>
        <v>207.84999999999991</v>
      </c>
      <c r="Z126" s="18"/>
      <c r="AA126" s="9">
        <f>Z125*0.75</f>
        <v>411.22499999999997</v>
      </c>
      <c r="AB126" s="18"/>
      <c r="AC126" s="9">
        <f>AB125*1</f>
        <v>529.00000000000023</v>
      </c>
      <c r="AF126" s="9">
        <f>AE125*0.25</f>
        <v>0</v>
      </c>
      <c r="AH126" s="9">
        <f>AG125*0.5</f>
        <v>76.899999999999977</v>
      </c>
      <c r="AJ126" s="9">
        <f>AI125*0.75</f>
        <v>60.599999999999881</v>
      </c>
      <c r="AL126" s="9">
        <f>AK125*1</f>
        <v>119</v>
      </c>
      <c r="AO126" s="9">
        <f>AN125*0.25</f>
        <v>0</v>
      </c>
      <c r="AQ126" s="9">
        <f>AP125*0.5</f>
        <v>72.149999999999864</v>
      </c>
      <c r="AS126" s="9">
        <f>AR125*0.75</f>
        <v>389.02500000000003</v>
      </c>
      <c r="AU126" s="9">
        <f>AT125*1</f>
        <v>211.70000000000027</v>
      </c>
      <c r="AX126" s="9">
        <f>AW125*0.25</f>
        <v>0</v>
      </c>
      <c r="AZ126" s="9">
        <f>AY125*0.5</f>
        <v>260.20000000000005</v>
      </c>
      <c r="BB126" s="9">
        <f>BA125*0.75</f>
        <v>485.32499999999959</v>
      </c>
      <c r="BD126" s="9">
        <f>BC125*1</f>
        <v>795.59999999999991</v>
      </c>
      <c r="BG126" s="9">
        <f>BF125*0.25</f>
        <v>0</v>
      </c>
      <c r="BI126" s="9">
        <f>BH125*0.5</f>
        <v>97.299999999999727</v>
      </c>
      <c r="BK126" s="9">
        <f>BJ125*0.75</f>
        <v>510.97500000000014</v>
      </c>
      <c r="BM126" s="9">
        <f>BL125*1</f>
        <v>676</v>
      </c>
      <c r="BP126" s="9">
        <f>BO125*0.25</f>
        <v>0</v>
      </c>
      <c r="BR126" s="9">
        <f>BQ125*0.5</f>
        <v>211.34999999999991</v>
      </c>
      <c r="BT126" s="9">
        <f>BS125*0.75</f>
        <v>172.57499999999993</v>
      </c>
      <c r="BV126" s="9">
        <f>BU125*1</f>
        <v>158.99999999999909</v>
      </c>
      <c r="BY126" s="9">
        <f>BX125*0.25</f>
        <v>0</v>
      </c>
      <c r="CA126" s="9">
        <f>BZ125*0.5</f>
        <v>31.350000000002183</v>
      </c>
      <c r="CC126" s="9">
        <f>CB125*0.75</f>
        <v>241.42500000000007</v>
      </c>
      <c r="CE126" s="9">
        <f t="shared" ref="CE126" si="234">CD125*1</f>
        <v>84.799999999999272</v>
      </c>
      <c r="CH126" s="9">
        <f>CG125*0.25</f>
        <v>0</v>
      </c>
      <c r="CJ126" s="9">
        <f>CI125*0.5</f>
        <v>0</v>
      </c>
      <c r="CL126" s="9">
        <f>CK125*0.75</f>
        <v>428.55000000000041</v>
      </c>
      <c r="CN126" s="9">
        <f t="shared" ref="CN126" si="235">CM125*1</f>
        <v>592.39999999999964</v>
      </c>
      <c r="CQ126" s="9">
        <f>CP125*0.25</f>
        <v>0</v>
      </c>
      <c r="CS126" s="9">
        <f>CR125*0.5</f>
        <v>0</v>
      </c>
      <c r="CU126" s="9">
        <f>CT125*0.75</f>
        <v>178.57499999999993</v>
      </c>
      <c r="CW126" s="9">
        <f t="shared" ref="CW126" si="236">CV125*1</f>
        <v>156.39999999999964</v>
      </c>
      <c r="CZ126" s="9">
        <f>CY125*0.25</f>
        <v>0</v>
      </c>
      <c r="DB126" s="9">
        <f>DA125*0.5</f>
        <v>94.400000000001455</v>
      </c>
      <c r="DD126" s="9">
        <f>DC125*0.75</f>
        <v>241.19999999999959</v>
      </c>
      <c r="DF126" s="9">
        <f t="shared" ref="DF126" si="237">DE125*1</f>
        <v>240.69999999999936</v>
      </c>
      <c r="DI126" s="9">
        <f>DH125*0.25</f>
        <v>0</v>
      </c>
      <c r="DK126" s="9">
        <f>DJ125*0.5</f>
        <v>0</v>
      </c>
      <c r="DM126" s="9">
        <f>DL125*0.75</f>
        <v>284.10000000000082</v>
      </c>
      <c r="DO126" s="9">
        <f t="shared" ref="DO126" si="238">DN125*1</f>
        <v>70</v>
      </c>
      <c r="DR126" s="9">
        <f>DQ125*0.25</f>
        <v>0</v>
      </c>
      <c r="DT126" s="9">
        <f>DS125*0.5</f>
        <v>126.90000000000146</v>
      </c>
      <c r="DV126" s="9">
        <f>DU125*0.75</f>
        <v>247.20000000000095</v>
      </c>
      <c r="DX126" s="9">
        <f t="shared" ref="DX126" si="239">DW125*1</f>
        <v>281.99999999999909</v>
      </c>
      <c r="EA126" s="9">
        <f>DZ125*0.25</f>
        <v>0</v>
      </c>
      <c r="EC126" s="9">
        <f>EB125*0.5</f>
        <v>0</v>
      </c>
      <c r="EE126" s="9">
        <f>ED125*0.75</f>
        <v>617.0625</v>
      </c>
      <c r="EG126" s="9">
        <f>EF125*1</f>
        <v>0</v>
      </c>
      <c r="EJ126" s="9">
        <f>EI125*0.25</f>
        <v>0</v>
      </c>
      <c r="EL126" s="9">
        <f>EK125*0.5</f>
        <v>0</v>
      </c>
      <c r="EN126" s="9">
        <f>EM125*0.75</f>
        <v>277.05000000000109</v>
      </c>
      <c r="EP126" s="9">
        <f>EO125*1</f>
        <v>0</v>
      </c>
      <c r="ES126" s="9">
        <f>ER125*0.25</f>
        <v>0</v>
      </c>
      <c r="EU126" s="9">
        <f>ET125*0.5</f>
        <v>0</v>
      </c>
      <c r="EW126" s="9">
        <f>EV125*0.75</f>
        <v>227.77499999999986</v>
      </c>
      <c r="EY126" s="9">
        <f>EX125*1</f>
        <v>0</v>
      </c>
      <c r="FB126" s="9">
        <f>FA125*0.25</f>
        <v>0</v>
      </c>
      <c r="FD126" s="9">
        <f>FC125*0.5</f>
        <v>83.500000000000909</v>
      </c>
      <c r="FF126" s="9">
        <f>FE125*0.75</f>
        <v>486.75</v>
      </c>
      <c r="FH126" s="9">
        <f>FG125*1</f>
        <v>0</v>
      </c>
      <c r="FK126" s="9">
        <f>FJ125*0.25</f>
        <v>0</v>
      </c>
      <c r="FM126" s="9">
        <f>FL125*0.5</f>
        <v>262.60000000000127</v>
      </c>
      <c r="FO126" s="9">
        <f>FN125*0.75</f>
        <v>432.97499999999945</v>
      </c>
      <c r="FQ126" s="9">
        <f>FP125*1</f>
        <v>0</v>
      </c>
      <c r="FT126" s="9">
        <f>FS125*0.25</f>
        <v>0</v>
      </c>
      <c r="FV126" s="9">
        <f>FU125*0.5</f>
        <v>0</v>
      </c>
      <c r="FX126" s="9">
        <f>FW125*0.75</f>
        <v>193.27500000000055</v>
      </c>
      <c r="FZ126" s="9">
        <f>FY125*1</f>
        <v>0</v>
      </c>
      <c r="GC126" s="9">
        <f>GB125*0.25</f>
        <v>0</v>
      </c>
      <c r="GE126" s="9">
        <f>GD125*0.5</f>
        <v>0</v>
      </c>
      <c r="GG126" s="9">
        <f>GF125*0.75</f>
        <v>132.82500000000437</v>
      </c>
      <c r="GI126" s="9">
        <f>GH125*1</f>
        <v>0</v>
      </c>
      <c r="GL126" s="9">
        <f>GK125*0.25</f>
        <v>0</v>
      </c>
      <c r="GN126" s="9">
        <f>GM125*0.5</f>
        <v>322.85000000000218</v>
      </c>
      <c r="GP126" s="9">
        <f>GO125*0.75</f>
        <v>1086.3000000000011</v>
      </c>
      <c r="GR126" s="9">
        <f>GQ125*1</f>
        <v>0</v>
      </c>
      <c r="GU126" s="9">
        <f>GT125*0.25</f>
        <v>0</v>
      </c>
      <c r="GW126" s="9">
        <f>GV125*0.5</f>
        <v>0</v>
      </c>
      <c r="GY126" s="9">
        <f>GX125*0.75</f>
        <v>0</v>
      </c>
      <c r="HA126" s="9">
        <f>GZ125*1</f>
        <v>0</v>
      </c>
      <c r="HD126" s="9">
        <f>HC125*0.25</f>
        <v>0</v>
      </c>
      <c r="HF126" s="9">
        <f>HE125*0.5</f>
        <v>333.40000000000055</v>
      </c>
      <c r="HH126" s="9">
        <f>HG125*0.75</f>
        <v>368.92500000000109</v>
      </c>
      <c r="HJ126" s="9">
        <f>HI125*1</f>
        <v>0</v>
      </c>
      <c r="HM126" s="9">
        <f>HL125*0.25</f>
        <v>0</v>
      </c>
      <c r="HO126" s="9">
        <f>HN125*0.5</f>
        <v>0</v>
      </c>
      <c r="HQ126" s="9">
        <f>HP125*0.75</f>
        <v>216.97500000000082</v>
      </c>
      <c r="HS126" s="9">
        <f>HR125*1</f>
        <v>0</v>
      </c>
      <c r="HV126" s="9">
        <f>HU125*0.25</f>
        <v>0</v>
      </c>
      <c r="HX126" s="9">
        <f>HW125*0.5</f>
        <v>1635.1500000000005</v>
      </c>
      <c r="HZ126" s="9">
        <f>HY125*0.75</f>
        <v>2381.4750000000172</v>
      </c>
      <c r="IB126" s="9">
        <f>IA125*1</f>
        <v>0</v>
      </c>
      <c r="IE126" s="9">
        <f>ID125*0.25</f>
        <v>0</v>
      </c>
      <c r="IG126" s="9">
        <f>IF125*0.5</f>
        <v>0</v>
      </c>
      <c r="II126" s="9">
        <f>IH125*0.75</f>
        <v>0</v>
      </c>
      <c r="IK126" s="9">
        <f>IJ125*1</f>
        <v>0</v>
      </c>
      <c r="IN126" s="9">
        <f>IM125*0.25</f>
        <v>0</v>
      </c>
      <c r="IP126" s="9">
        <f>IO125*0.5</f>
        <v>0</v>
      </c>
      <c r="IR126" s="9">
        <f>IQ125*0.75</f>
        <v>166.12499999999864</v>
      </c>
      <c r="IT126" s="9">
        <f>IS125*1</f>
        <v>0</v>
      </c>
      <c r="IW126" s="9">
        <f>IV125*0.25</f>
        <v>0</v>
      </c>
      <c r="IY126" s="9">
        <f>IX125*0.5</f>
        <v>128.75</v>
      </c>
      <c r="JA126" s="9">
        <f>IZ125*0.75</f>
        <v>108.29999999999973</v>
      </c>
      <c r="JC126" s="9">
        <f>JB125*1</f>
        <v>0</v>
      </c>
      <c r="JF126" s="9">
        <f>JE125*0.25</f>
        <v>0</v>
      </c>
      <c r="JH126" s="9">
        <f>JG125*0.5</f>
        <v>153.85000000000127</v>
      </c>
      <c r="JJ126" s="9">
        <f>JI125*0.75</f>
        <v>334.65000000000055</v>
      </c>
      <c r="JL126" s="9">
        <f>JK125*1</f>
        <v>0</v>
      </c>
      <c r="JO126" s="9">
        <f>JN125*0.25</f>
        <v>0</v>
      </c>
      <c r="JQ126" s="9">
        <f>JP125*0.5</f>
        <v>0</v>
      </c>
      <c r="JS126" s="9">
        <f>JR125*0.75</f>
        <v>0</v>
      </c>
      <c r="JU126" s="9">
        <f>JT125*1</f>
        <v>0</v>
      </c>
      <c r="JX126" s="9">
        <f>JW125*0.25</f>
        <v>0</v>
      </c>
      <c r="JZ126" s="9">
        <f>JY125*0.5</f>
        <v>0</v>
      </c>
      <c r="KB126" s="9">
        <f>KA125*0.75</f>
        <v>1160.5500000000379</v>
      </c>
      <c r="KD126" s="9">
        <f>KC125*1</f>
        <v>2398.0499999999156</v>
      </c>
      <c r="KG126" s="9">
        <f>KF125*0.25</f>
        <v>0</v>
      </c>
      <c r="KI126" s="9">
        <f>KH125*0.5</f>
        <v>143.75</v>
      </c>
      <c r="KK126" s="9">
        <f>KJ125*0.75</f>
        <v>141.375</v>
      </c>
      <c r="KM126" s="9">
        <f>KL125*1</f>
        <v>0</v>
      </c>
      <c r="KP126" s="9">
        <f>KO125*0.25</f>
        <v>0</v>
      </c>
      <c r="KR126" s="9">
        <f>KQ125*0.5</f>
        <v>0</v>
      </c>
      <c r="KT126" s="9">
        <f>KS125*0.75</f>
        <v>0</v>
      </c>
      <c r="KV126" s="9">
        <f>KU125*1</f>
        <v>0</v>
      </c>
      <c r="KY126" s="9">
        <f>KX125*0.25</f>
        <v>0</v>
      </c>
      <c r="LA126" s="9">
        <f>KZ125*0.5</f>
        <v>0</v>
      </c>
      <c r="LC126" s="9">
        <f>LB125*0.75</f>
        <v>0</v>
      </c>
      <c r="LE126" s="9">
        <f>LD125*1</f>
        <v>0</v>
      </c>
      <c r="LH126" s="9">
        <f>LG125*0.25</f>
        <v>0</v>
      </c>
      <c r="LJ126" s="9">
        <f>LI125*0.5</f>
        <v>0</v>
      </c>
      <c r="LL126" s="9">
        <f>LK125*0.75</f>
        <v>0</v>
      </c>
      <c r="LN126" s="9">
        <f>LM125*1</f>
        <v>0</v>
      </c>
      <c r="LQ126" s="9">
        <f>LP125*0.25</f>
        <v>0</v>
      </c>
      <c r="LS126" s="9">
        <f>LR125*0.5</f>
        <v>83.849999999999682</v>
      </c>
      <c r="LU126" s="9">
        <f>LT125*0.75</f>
        <v>454.91249999999945</v>
      </c>
      <c r="LW126" s="9">
        <f>LV125*1</f>
        <v>0</v>
      </c>
      <c r="LZ126" s="9">
        <f>LY125*0.25</f>
        <v>0</v>
      </c>
      <c r="MB126" s="9">
        <f>MA125*0.5</f>
        <v>0</v>
      </c>
      <c r="MD126" s="9">
        <f>MC125*0.75</f>
        <v>0</v>
      </c>
      <c r="MF126" s="9">
        <f>ME125*1</f>
        <v>0</v>
      </c>
      <c r="MI126" s="9">
        <f>MH125*0.25</f>
        <v>0</v>
      </c>
      <c r="MK126" s="9">
        <f>MJ125*0.5</f>
        <v>0</v>
      </c>
      <c r="MM126" s="9">
        <f>ML125*0.75</f>
        <v>553.27500000000191</v>
      </c>
      <c r="MO126" s="9">
        <f>MN125*1</f>
        <v>1182.9999999999964</v>
      </c>
      <c r="MR126" s="9">
        <f>MQ125*0.25</f>
        <v>0</v>
      </c>
      <c r="MT126" s="9">
        <f>MS125*0.5</f>
        <v>116.50000000000364</v>
      </c>
      <c r="MV126" s="9">
        <f>MU125*0.75</f>
        <v>151.125</v>
      </c>
      <c r="MX126" s="9">
        <f>MW125*1</f>
        <v>0</v>
      </c>
      <c r="NA126" s="9">
        <f>MZ125*0.25</f>
        <v>0</v>
      </c>
      <c r="NC126" s="9">
        <f>NB125*0.5</f>
        <v>0</v>
      </c>
      <c r="NE126" s="9">
        <f>ND125*0.75</f>
        <v>777.18749999999727</v>
      </c>
      <c r="NG126" s="9">
        <f>NF125*1</f>
        <v>0</v>
      </c>
      <c r="NH126" s="43"/>
    </row>
    <row r="127" spans="1:372" s="40" customFormat="1" ht="15.75">
      <c r="A127" s="203"/>
      <c r="B127" s="206"/>
      <c r="C127" s="205"/>
      <c r="E127" s="237"/>
      <c r="F127" s="149"/>
      <c r="L127" s="205"/>
      <c r="N127" s="237"/>
      <c r="U127" s="205"/>
      <c r="W127" s="237"/>
      <c r="Z127" s="149"/>
      <c r="AB127" s="63"/>
      <c r="AC127" s="38"/>
      <c r="AD127" s="205"/>
      <c r="AF127" s="237"/>
      <c r="AL127" s="38"/>
      <c r="AM127" s="205"/>
      <c r="AO127" s="237"/>
      <c r="AU127" s="38"/>
      <c r="AV127" s="205"/>
      <c r="AX127" s="237"/>
      <c r="BD127" s="38"/>
      <c r="BE127" s="205"/>
      <c r="BG127" s="237"/>
      <c r="BM127" s="38"/>
      <c r="BN127" s="205"/>
      <c r="BP127" s="237"/>
      <c r="BV127" s="38"/>
      <c r="BW127" s="205"/>
      <c r="BY127" s="237"/>
      <c r="CE127" s="38"/>
      <c r="CF127" s="205"/>
      <c r="CH127" s="237"/>
      <c r="CN127" s="38"/>
      <c r="CO127" s="205"/>
      <c r="CQ127" s="237"/>
      <c r="CW127" s="38"/>
      <c r="CX127" s="205"/>
      <c r="CZ127" s="237"/>
      <c r="DF127" s="38"/>
      <c r="DG127" s="205"/>
      <c r="DI127" s="237"/>
      <c r="DO127" s="38"/>
      <c r="DP127" s="205"/>
      <c r="DR127" s="237"/>
      <c r="DX127" s="38"/>
      <c r="DY127" s="205"/>
      <c r="EA127" s="237"/>
      <c r="EG127" s="38"/>
      <c r="EH127" s="205"/>
      <c r="EJ127" s="237"/>
      <c r="EP127" s="38"/>
      <c r="EQ127" s="205"/>
      <c r="ES127" s="237"/>
      <c r="EY127" s="38"/>
      <c r="EZ127" s="205"/>
      <c r="FB127" s="237"/>
      <c r="FH127" s="38"/>
      <c r="FI127" s="205"/>
      <c r="FK127" s="237"/>
      <c r="FQ127" s="38"/>
      <c r="FR127" s="205"/>
      <c r="FT127" s="237"/>
      <c r="FZ127" s="38"/>
      <c r="GA127" s="205"/>
      <c r="GC127" s="237"/>
      <c r="GI127" s="38"/>
      <c r="GJ127" s="205"/>
      <c r="GL127" s="237"/>
      <c r="GR127" s="38"/>
      <c r="GS127" s="205"/>
      <c r="GU127" s="237"/>
      <c r="HB127" s="205"/>
      <c r="HD127" s="237"/>
      <c r="HJ127" s="38"/>
      <c r="HK127" s="205"/>
      <c r="HM127" s="237"/>
      <c r="HS127" s="38"/>
      <c r="HT127" s="205"/>
      <c r="HV127" s="237"/>
      <c r="IB127" s="38"/>
      <c r="IC127" s="205"/>
      <c r="IE127" s="237"/>
      <c r="IL127" s="205"/>
      <c r="IN127" s="237"/>
      <c r="IT127" s="38"/>
      <c r="IU127" s="205"/>
      <c r="IW127" s="237"/>
      <c r="JC127" s="38"/>
      <c r="JD127" s="205"/>
      <c r="JF127" s="237"/>
      <c r="JL127" s="38"/>
      <c r="JM127" s="205"/>
      <c r="JO127" s="237"/>
      <c r="JV127" s="205"/>
      <c r="JX127" s="237"/>
      <c r="KD127" s="38"/>
      <c r="KE127" s="205"/>
      <c r="KG127" s="237"/>
      <c r="KM127" s="38"/>
      <c r="KN127" s="205"/>
      <c r="KP127" s="237"/>
      <c r="KW127" s="205"/>
      <c r="KY127" s="237"/>
      <c r="LF127" s="205"/>
      <c r="LH127" s="237"/>
      <c r="LN127" s="38"/>
      <c r="LO127" s="205"/>
      <c r="LQ127" s="237"/>
      <c r="LW127" s="38"/>
      <c r="LX127" s="205"/>
      <c r="LZ127" s="237"/>
      <c r="MG127" s="205"/>
      <c r="MI127" s="237"/>
      <c r="MO127" s="38"/>
      <c r="MP127" s="205"/>
      <c r="MR127" s="237"/>
      <c r="MX127" s="38"/>
      <c r="MY127" s="205"/>
      <c r="NA127" s="237"/>
      <c r="NG127" s="38"/>
      <c r="NH127" s="205"/>
    </row>
    <row r="128" spans="1:372" ht="18">
      <c r="A128" s="42" t="s">
        <v>871</v>
      </c>
      <c r="B128" s="49"/>
      <c r="D128">
        <v>313.10000000000002</v>
      </c>
      <c r="E128" s="1" t="s">
        <v>187</v>
      </c>
      <c r="F128" s="400">
        <v>460.40000000000003</v>
      </c>
      <c r="G128" s="1" t="s">
        <v>183</v>
      </c>
      <c r="H128" s="115"/>
      <c r="I128" s="1" t="s">
        <v>184</v>
      </c>
      <c r="J128" s="115"/>
      <c r="K128" s="1" t="s">
        <v>185</v>
      </c>
      <c r="M128">
        <v>318.10000000000002</v>
      </c>
      <c r="N128" s="1" t="s">
        <v>187</v>
      </c>
      <c r="O128" s="18">
        <v>278.5</v>
      </c>
      <c r="P128" s="1" t="s">
        <v>183</v>
      </c>
      <c r="Q128" s="18"/>
      <c r="R128" s="1" t="s">
        <v>184</v>
      </c>
      <c r="S128" s="18"/>
      <c r="T128" s="1" t="s">
        <v>185</v>
      </c>
      <c r="V128" s="18">
        <v>852.19999999999936</v>
      </c>
      <c r="W128" s="1" t="s">
        <v>187</v>
      </c>
      <c r="X128" s="18">
        <v>331.79999999999973</v>
      </c>
      <c r="Y128" s="1" t="s">
        <v>183</v>
      </c>
      <c r="Z128" s="18">
        <v>665.5</v>
      </c>
      <c r="AA128" s="1" t="s">
        <v>184</v>
      </c>
      <c r="AB128" s="18">
        <v>668.80000000000018</v>
      </c>
      <c r="AC128" s="1" t="s">
        <v>185</v>
      </c>
      <c r="AE128" s="18">
        <v>124.49999999999955</v>
      </c>
      <c r="AF128" s="1" t="s">
        <v>187</v>
      </c>
      <c r="AG128" s="18">
        <v>280.5</v>
      </c>
      <c r="AH128" s="1" t="s">
        <v>183</v>
      </c>
      <c r="AI128" s="18">
        <v>355.20000000000005</v>
      </c>
      <c r="AJ128" s="1" t="s">
        <v>184</v>
      </c>
      <c r="AK128" s="18">
        <v>179.99999999999955</v>
      </c>
      <c r="AL128" s="1" t="s">
        <v>185</v>
      </c>
      <c r="AN128" s="18">
        <v>127.29999999999973</v>
      </c>
      <c r="AO128" s="1" t="s">
        <v>187</v>
      </c>
      <c r="AP128" s="18">
        <v>55.799999999999272</v>
      </c>
      <c r="AQ128" s="1" t="s">
        <v>183</v>
      </c>
      <c r="AR128" s="1">
        <v>641.50000000000023</v>
      </c>
      <c r="AS128" s="1" t="s">
        <v>184</v>
      </c>
      <c r="AT128" s="18">
        <v>402.89999999999918</v>
      </c>
      <c r="AU128" s="1" t="s">
        <v>185</v>
      </c>
      <c r="AW128" s="18">
        <v>443.70000000000073</v>
      </c>
      <c r="AX128" s="1" t="s">
        <v>187</v>
      </c>
      <c r="AY128" s="18">
        <v>501</v>
      </c>
      <c r="AZ128" s="1" t="s">
        <v>183</v>
      </c>
      <c r="BA128" s="18">
        <v>841.39999999999964</v>
      </c>
      <c r="BB128" s="1" t="s">
        <v>184</v>
      </c>
      <c r="BC128" s="18">
        <v>940.79999999999836</v>
      </c>
      <c r="BD128" s="1" t="s">
        <v>185</v>
      </c>
      <c r="BF128" s="18">
        <v>595.85000000000127</v>
      </c>
      <c r="BG128" s="1" t="s">
        <v>187</v>
      </c>
      <c r="BH128" s="18">
        <v>439.40000000000236</v>
      </c>
      <c r="BI128" s="1" t="s">
        <v>183</v>
      </c>
      <c r="BJ128" s="18">
        <v>1129.2999999999997</v>
      </c>
      <c r="BK128" s="1" t="s">
        <v>184</v>
      </c>
      <c r="BL128" s="18">
        <v>1129.2999999999984</v>
      </c>
      <c r="BM128" s="1" t="s">
        <v>185</v>
      </c>
      <c r="BO128" s="18">
        <v>416.55000000000064</v>
      </c>
      <c r="BP128" s="1" t="s">
        <v>187</v>
      </c>
      <c r="BQ128" s="18">
        <v>476.79999999999882</v>
      </c>
      <c r="BR128" s="1" t="s">
        <v>183</v>
      </c>
      <c r="BS128" s="18">
        <v>395.19999999999891</v>
      </c>
      <c r="BT128" s="1" t="s">
        <v>184</v>
      </c>
      <c r="BU128" s="18">
        <v>207.89999999999873</v>
      </c>
      <c r="BV128" s="1" t="s">
        <v>185</v>
      </c>
      <c r="BX128">
        <v>641.1</v>
      </c>
      <c r="BY128" s="1" t="s">
        <v>187</v>
      </c>
      <c r="BZ128" s="401">
        <v>178.5</v>
      </c>
      <c r="CA128" s="1" t="s">
        <v>183</v>
      </c>
      <c r="CB128" s="18">
        <v>321.49999999999909</v>
      </c>
      <c r="CC128" s="1" t="s">
        <v>184</v>
      </c>
      <c r="CD128" s="18">
        <v>5.999999999998181</v>
      </c>
      <c r="CE128" s="1" t="s">
        <v>185</v>
      </c>
      <c r="CG128" s="18">
        <v>674.39999999999873</v>
      </c>
      <c r="CH128" s="1" t="s">
        <v>187</v>
      </c>
      <c r="CI128" s="18"/>
      <c r="CJ128" s="1" t="s">
        <v>183</v>
      </c>
      <c r="CK128" s="18">
        <v>479.49999999999909</v>
      </c>
      <c r="CL128" s="1" t="s">
        <v>184</v>
      </c>
      <c r="CM128" s="18">
        <v>857.99999999999909</v>
      </c>
      <c r="CN128" s="1" t="s">
        <v>185</v>
      </c>
      <c r="CP128" s="18">
        <v>109.74999999999909</v>
      </c>
      <c r="CQ128" s="1" t="s">
        <v>187</v>
      </c>
      <c r="CR128" s="18"/>
      <c r="CS128" s="1" t="s">
        <v>183</v>
      </c>
      <c r="CT128" s="18">
        <v>258.49999999999909</v>
      </c>
      <c r="CU128" s="1" t="s">
        <v>184</v>
      </c>
      <c r="CV128" s="18">
        <v>353.09999999999854</v>
      </c>
      <c r="CW128" s="1" t="s">
        <v>185</v>
      </c>
      <c r="CY128" s="18">
        <v>273.79999999999836</v>
      </c>
      <c r="CZ128" s="1" t="s">
        <v>187</v>
      </c>
      <c r="DA128" s="18">
        <v>248.00000000000182</v>
      </c>
      <c r="DB128" s="1" t="s">
        <v>183</v>
      </c>
      <c r="DC128" s="18">
        <v>280.89999999999873</v>
      </c>
      <c r="DD128" s="1" t="s">
        <v>184</v>
      </c>
      <c r="DE128" s="18">
        <v>179.09999999999854</v>
      </c>
      <c r="DF128" s="1" t="s">
        <v>185</v>
      </c>
      <c r="DH128" s="18">
        <v>422.29999999999927</v>
      </c>
      <c r="DI128" s="1" t="s">
        <v>187</v>
      </c>
      <c r="DJ128" s="18"/>
      <c r="DK128" s="1" t="s">
        <v>183</v>
      </c>
      <c r="DL128" s="18">
        <v>17.699999999998909</v>
      </c>
      <c r="DM128" s="1" t="s">
        <v>184</v>
      </c>
      <c r="DN128" s="18">
        <v>185.49999999999909</v>
      </c>
      <c r="DO128" s="1" t="s">
        <v>185</v>
      </c>
      <c r="DQ128" s="401">
        <v>541.59999999999854</v>
      </c>
      <c r="DR128" s="1" t="s">
        <v>187</v>
      </c>
      <c r="DS128" s="18">
        <v>227.99999999999818</v>
      </c>
      <c r="DT128" s="1" t="s">
        <v>183</v>
      </c>
      <c r="DU128" s="18">
        <v>349.29999999999745</v>
      </c>
      <c r="DV128" s="1" t="s">
        <v>184</v>
      </c>
      <c r="DW128" s="18">
        <v>147.29999999999927</v>
      </c>
      <c r="DX128" s="1" t="s">
        <v>185</v>
      </c>
      <c r="DZ128" s="18">
        <v>495.89999999999873</v>
      </c>
      <c r="EA128" s="1" t="s">
        <v>187</v>
      </c>
      <c r="EB128" s="18"/>
      <c r="EC128" s="1" t="s">
        <v>183</v>
      </c>
      <c r="ED128" s="18">
        <v>749.89999999999873</v>
      </c>
      <c r="EE128" s="1" t="s">
        <v>184</v>
      </c>
      <c r="EF128" s="18"/>
      <c r="EG128" s="1" t="s">
        <v>185</v>
      </c>
      <c r="EI128" s="401">
        <v>200.74999999999909</v>
      </c>
      <c r="EJ128" s="1" t="s">
        <v>187</v>
      </c>
      <c r="EK128" s="401"/>
      <c r="EL128" s="1" t="s">
        <v>183</v>
      </c>
      <c r="EM128" s="18">
        <v>275.99999999999272</v>
      </c>
      <c r="EN128" s="1" t="s">
        <v>184</v>
      </c>
      <c r="EO128" s="18"/>
      <c r="EP128" s="1" t="s">
        <v>185</v>
      </c>
      <c r="ER128" s="18">
        <v>289</v>
      </c>
      <c r="ES128" s="1" t="s">
        <v>187</v>
      </c>
      <c r="ET128" s="18"/>
      <c r="EU128" s="1" t="s">
        <v>183</v>
      </c>
      <c r="EV128" s="18">
        <v>366.89999999999782</v>
      </c>
      <c r="EW128" s="1" t="s">
        <v>184</v>
      </c>
      <c r="EX128" s="18"/>
      <c r="EY128" s="1" t="s">
        <v>185</v>
      </c>
      <c r="FA128" s="401">
        <v>188.79999999999927</v>
      </c>
      <c r="FB128" s="1" t="s">
        <v>187</v>
      </c>
      <c r="FC128" s="401">
        <v>122</v>
      </c>
      <c r="FD128" s="1" t="s">
        <v>183</v>
      </c>
      <c r="FE128" s="18">
        <v>442.59999999999764</v>
      </c>
      <c r="FF128" s="1" t="s">
        <v>184</v>
      </c>
      <c r="FG128" s="18"/>
      <c r="FH128" s="1" t="s">
        <v>185</v>
      </c>
      <c r="FJ128" s="401">
        <v>279.5</v>
      </c>
      <c r="FK128" s="1" t="s">
        <v>187</v>
      </c>
      <c r="FL128" s="18">
        <v>542.30000000000109</v>
      </c>
      <c r="FM128" s="1" t="s">
        <v>183</v>
      </c>
      <c r="FN128" s="18">
        <v>534.60000000000036</v>
      </c>
      <c r="FO128" s="1" t="s">
        <v>184</v>
      </c>
      <c r="FP128" s="18"/>
      <c r="FQ128" s="1" t="s">
        <v>185</v>
      </c>
      <c r="FS128" s="401">
        <v>390.70000000000437</v>
      </c>
      <c r="FT128" s="1" t="s">
        <v>187</v>
      </c>
      <c r="FU128" s="401"/>
      <c r="FV128" s="1" t="s">
        <v>183</v>
      </c>
      <c r="FW128" s="18">
        <v>481</v>
      </c>
      <c r="FX128" s="1" t="s">
        <v>184</v>
      </c>
      <c r="FY128" s="18"/>
      <c r="FZ128" s="1" t="s">
        <v>185</v>
      </c>
      <c r="GB128" s="18">
        <v>189</v>
      </c>
      <c r="GC128" s="1" t="s">
        <v>187</v>
      </c>
      <c r="GD128" s="18"/>
      <c r="GE128" s="1" t="s">
        <v>183</v>
      </c>
      <c r="GF128" s="18">
        <v>196.49999999999636</v>
      </c>
      <c r="GG128" s="1" t="s">
        <v>184</v>
      </c>
      <c r="GH128" s="18"/>
      <c r="GI128" s="1" t="s">
        <v>185</v>
      </c>
      <c r="GK128" s="401">
        <v>2436.0999999999985</v>
      </c>
      <c r="GL128" s="1" t="s">
        <v>187</v>
      </c>
      <c r="GM128" s="18">
        <v>875.40000000000327</v>
      </c>
      <c r="GN128" s="1" t="s">
        <v>183</v>
      </c>
      <c r="GO128" s="18">
        <v>3284.5999999999985</v>
      </c>
      <c r="GP128" s="1" t="s">
        <v>184</v>
      </c>
      <c r="GQ128" s="18"/>
      <c r="GR128" s="1" t="s">
        <v>185</v>
      </c>
      <c r="GT128" s="401">
        <v>497.350000000004</v>
      </c>
      <c r="GU128" s="1" t="s">
        <v>187</v>
      </c>
      <c r="GV128" s="401"/>
      <c r="GW128" s="1" t="s">
        <v>183</v>
      </c>
      <c r="GX128" s="401"/>
      <c r="GY128" s="1" t="s">
        <v>184</v>
      </c>
      <c r="GZ128" s="401"/>
      <c r="HA128" s="1" t="s">
        <v>185</v>
      </c>
      <c r="HC128" s="18">
        <v>206.79999999999745</v>
      </c>
      <c r="HD128" s="1" t="s">
        <v>187</v>
      </c>
      <c r="HE128" s="18">
        <v>687.19999999999982</v>
      </c>
      <c r="HF128" s="1" t="s">
        <v>183</v>
      </c>
      <c r="HG128" s="18">
        <v>331.49999999999818</v>
      </c>
      <c r="HH128" s="1" t="s">
        <v>184</v>
      </c>
      <c r="HI128" s="18"/>
      <c r="HJ128" s="1" t="s">
        <v>185</v>
      </c>
      <c r="HL128" s="401">
        <v>956.29999999999382</v>
      </c>
      <c r="HM128" s="1" t="s">
        <v>187</v>
      </c>
      <c r="HN128" s="401"/>
      <c r="HO128" s="1" t="s">
        <v>183</v>
      </c>
      <c r="HP128" s="18">
        <v>465.09999999999673</v>
      </c>
      <c r="HQ128" s="1" t="s">
        <v>184</v>
      </c>
      <c r="HR128" s="18"/>
      <c r="HS128" s="1" t="s">
        <v>185</v>
      </c>
      <c r="HU128" s="401">
        <v>3274.1999999999953</v>
      </c>
      <c r="HV128" s="1" t="s">
        <v>187</v>
      </c>
      <c r="HW128" s="18">
        <v>4280.3999999999969</v>
      </c>
      <c r="HX128" s="1" t="s">
        <v>183</v>
      </c>
      <c r="HZ128" s="1" t="s">
        <v>184</v>
      </c>
      <c r="IB128" s="1" t="s">
        <v>185</v>
      </c>
      <c r="ID128" s="401">
        <v>187.79999999999563</v>
      </c>
      <c r="IE128" s="1" t="s">
        <v>187</v>
      </c>
      <c r="IF128" s="401"/>
      <c r="IG128" s="1" t="s">
        <v>183</v>
      </c>
      <c r="IH128" s="401"/>
      <c r="II128" s="1" t="s">
        <v>184</v>
      </c>
      <c r="IJ128" s="401"/>
      <c r="IK128" s="1" t="s">
        <v>185</v>
      </c>
      <c r="IM128" s="18">
        <v>129.49999999999636</v>
      </c>
      <c r="IN128" s="1" t="s">
        <v>187</v>
      </c>
      <c r="IO128" s="18"/>
      <c r="IP128" s="1" t="s">
        <v>183</v>
      </c>
      <c r="IQ128" s="18">
        <v>218.89999999999782</v>
      </c>
      <c r="IR128" s="1" t="s">
        <v>184</v>
      </c>
      <c r="IS128" s="18"/>
      <c r="IT128" s="1" t="s">
        <v>185</v>
      </c>
      <c r="IV128" s="401">
        <v>307.5</v>
      </c>
      <c r="IW128" s="1" t="s">
        <v>187</v>
      </c>
      <c r="IX128" s="18">
        <v>435.59999999999854</v>
      </c>
      <c r="IY128" s="1" t="s">
        <v>183</v>
      </c>
      <c r="IZ128" s="18">
        <v>38.69999999999709</v>
      </c>
      <c r="JA128" s="1" t="s">
        <v>184</v>
      </c>
      <c r="JB128" s="18"/>
      <c r="JC128" s="1" t="s">
        <v>185</v>
      </c>
      <c r="JE128" s="401">
        <v>268.89999999999782</v>
      </c>
      <c r="JF128" s="1" t="s">
        <v>187</v>
      </c>
      <c r="JG128" s="401">
        <v>482.50000000000182</v>
      </c>
      <c r="JH128" s="1" t="s">
        <v>183</v>
      </c>
      <c r="JI128" s="18">
        <v>143.70000000000437</v>
      </c>
      <c r="JJ128" s="1" t="s">
        <v>184</v>
      </c>
      <c r="JK128" s="18"/>
      <c r="JL128" s="1" t="s">
        <v>185</v>
      </c>
      <c r="JN128" s="401">
        <v>441.84999999999854</v>
      </c>
      <c r="JO128" s="1" t="s">
        <v>187</v>
      </c>
      <c r="JP128" s="401"/>
      <c r="JQ128" s="1" t="s">
        <v>183</v>
      </c>
      <c r="JR128" s="401"/>
      <c r="JS128" s="1" t="s">
        <v>184</v>
      </c>
      <c r="JT128" s="401"/>
      <c r="JU128" s="1" t="s">
        <v>185</v>
      </c>
      <c r="JX128" s="1" t="s">
        <v>187</v>
      </c>
      <c r="JY128" s="18">
        <v>2215.3000000000065</v>
      </c>
      <c r="JZ128" s="1" t="s">
        <v>183</v>
      </c>
      <c r="KA128" s="18">
        <v>3546.9000000000524</v>
      </c>
      <c r="KB128" s="1" t="s">
        <v>184</v>
      </c>
      <c r="KC128" s="18">
        <v>4006.4999999998981</v>
      </c>
      <c r="KD128" s="1" t="s">
        <v>185</v>
      </c>
      <c r="KF128" s="18">
        <v>325.59999999999491</v>
      </c>
      <c r="KG128" s="1" t="s">
        <v>187</v>
      </c>
      <c r="KH128" s="401">
        <v>314.00000000000091</v>
      </c>
      <c r="KI128" s="1" t="s">
        <v>183</v>
      </c>
      <c r="KJ128" s="18">
        <v>184.10000000000218</v>
      </c>
      <c r="KK128" s="1" t="s">
        <v>184</v>
      </c>
      <c r="KL128" s="18"/>
      <c r="KM128" s="1" t="s">
        <v>185</v>
      </c>
      <c r="KO128" s="401">
        <v>322.49999999999272</v>
      </c>
      <c r="KP128" s="1" t="s">
        <v>187</v>
      </c>
      <c r="KQ128" s="401"/>
      <c r="KR128" s="1" t="s">
        <v>183</v>
      </c>
      <c r="KS128" s="401"/>
      <c r="KT128" s="1" t="s">
        <v>184</v>
      </c>
      <c r="KU128" s="401"/>
      <c r="KV128" s="1" t="s">
        <v>185</v>
      </c>
      <c r="KX128" s="18">
        <v>261.44999999999709</v>
      </c>
      <c r="KY128" s="1" t="s">
        <v>187</v>
      </c>
      <c r="KZ128" s="18"/>
      <c r="LA128" s="1" t="s">
        <v>183</v>
      </c>
      <c r="LB128" s="18"/>
      <c r="LC128" s="1" t="s">
        <v>184</v>
      </c>
      <c r="LD128" s="18"/>
      <c r="LE128" s="1" t="s">
        <v>185</v>
      </c>
      <c r="LG128" s="232">
        <v>171.699999999998</v>
      </c>
      <c r="LH128" s="1" t="s">
        <v>187</v>
      </c>
      <c r="LI128" s="232"/>
      <c r="LJ128" s="1" t="s">
        <v>183</v>
      </c>
      <c r="LK128" s="232"/>
      <c r="LL128" s="1" t="s">
        <v>184</v>
      </c>
      <c r="LM128" s="18"/>
      <c r="LN128" s="1" t="s">
        <v>185</v>
      </c>
      <c r="LP128" s="18">
        <v>362.50000000000364</v>
      </c>
      <c r="LQ128" s="1" t="s">
        <v>187</v>
      </c>
      <c r="LR128" s="18">
        <v>80.199999999997999</v>
      </c>
      <c r="LS128" s="1" t="s">
        <v>183</v>
      </c>
      <c r="LT128" s="18">
        <v>568.64999999999418</v>
      </c>
      <c r="LU128" s="1" t="s">
        <v>184</v>
      </c>
      <c r="LV128" s="18"/>
      <c r="LW128" s="1" t="s">
        <v>185</v>
      </c>
      <c r="LY128" s="18">
        <v>645.700000000008</v>
      </c>
      <c r="LZ128" s="1" t="s">
        <v>187</v>
      </c>
      <c r="MA128" s="18"/>
      <c r="MB128" s="1" t="s">
        <v>183</v>
      </c>
      <c r="MC128" s="18"/>
      <c r="MD128" s="1" t="s">
        <v>184</v>
      </c>
      <c r="ME128" s="18"/>
      <c r="MF128" s="1" t="s">
        <v>185</v>
      </c>
      <c r="MI128" s="1" t="s">
        <v>187</v>
      </c>
      <c r="MJ128" s="74">
        <v>430.60000000000946</v>
      </c>
      <c r="MK128" s="1" t="s">
        <v>183</v>
      </c>
      <c r="ML128" s="18">
        <v>892.59999999999854</v>
      </c>
      <c r="MM128" s="1" t="s">
        <v>184</v>
      </c>
      <c r="MN128" s="18">
        <v>1082.6999999999898</v>
      </c>
      <c r="MO128" s="1" t="s">
        <v>185</v>
      </c>
      <c r="MQ128">
        <v>249.49999999998909</v>
      </c>
      <c r="MR128" s="1" t="s">
        <v>187</v>
      </c>
      <c r="MS128" s="18">
        <v>264.00000000000546</v>
      </c>
      <c r="MT128" s="1" t="s">
        <v>183</v>
      </c>
      <c r="MU128">
        <v>269.24999999999272</v>
      </c>
      <c r="MV128" s="1" t="s">
        <v>184</v>
      </c>
      <c r="MX128" s="1" t="s">
        <v>185</v>
      </c>
      <c r="NA128" s="1" t="s">
        <v>187</v>
      </c>
      <c r="NC128" s="1" t="s">
        <v>183</v>
      </c>
      <c r="ND128" s="402">
        <v>1348.299999999992</v>
      </c>
      <c r="NE128" s="1" t="s">
        <v>184</v>
      </c>
      <c r="NF128" s="402"/>
      <c r="NG128" s="1" t="s">
        <v>185</v>
      </c>
      <c r="NH128" s="43"/>
    </row>
    <row r="129" spans="1:372" ht="18">
      <c r="A129" s="403" t="s">
        <v>3671</v>
      </c>
      <c r="B129" s="49">
        <f>SUM(D129:AAP129)</f>
        <v>40100.762499999837</v>
      </c>
      <c r="D129"/>
      <c r="E129" s="9">
        <f>D128*0.25</f>
        <v>78.275000000000006</v>
      </c>
      <c r="F129" s="18"/>
      <c r="G129" s="9">
        <f>F128*0.5</f>
        <v>230.20000000000002</v>
      </c>
      <c r="I129" s="9">
        <f>H128*0.75</f>
        <v>0</v>
      </c>
      <c r="K129" s="9">
        <f>J128*1</f>
        <v>0</v>
      </c>
      <c r="N129" s="9">
        <f>M128*0.25</f>
        <v>79.525000000000006</v>
      </c>
      <c r="P129" s="9">
        <f>O128*0.5</f>
        <v>139.25</v>
      </c>
      <c r="R129" s="9">
        <f>Q128*0.75</f>
        <v>0</v>
      </c>
      <c r="T129" s="9">
        <f>S128*1</f>
        <v>0</v>
      </c>
      <c r="V129" s="18"/>
      <c r="W129" s="9">
        <f>V128*0.25</f>
        <v>213.04999999999984</v>
      </c>
      <c r="X129" s="18"/>
      <c r="Y129" s="9">
        <f>X128*0.5</f>
        <v>165.89999999999986</v>
      </c>
      <c r="Z129" s="18"/>
      <c r="AA129" s="9">
        <f>Z128*0.75</f>
        <v>499.125</v>
      </c>
      <c r="AB129" s="18"/>
      <c r="AC129" s="9">
        <f>AB128*1</f>
        <v>668.80000000000018</v>
      </c>
      <c r="AE129" s="18"/>
      <c r="AF129" s="9">
        <f>AE128*0.25</f>
        <v>31.124999999999886</v>
      </c>
      <c r="AH129" s="9">
        <f>AG128*0.5</f>
        <v>140.25</v>
      </c>
      <c r="AJ129" s="9">
        <f>AI128*0.75</f>
        <v>266.40000000000003</v>
      </c>
      <c r="AL129" s="9">
        <f>AK128*1</f>
        <v>179.99999999999955</v>
      </c>
      <c r="AN129" s="18"/>
      <c r="AO129" s="9">
        <f>AN128*0.25</f>
        <v>31.824999999999932</v>
      </c>
      <c r="AP129" s="18"/>
      <c r="AQ129" s="9">
        <f>AP128*0.5</f>
        <v>27.899999999999636</v>
      </c>
      <c r="AR129" s="18"/>
      <c r="AS129" s="9">
        <f>AR128*0.75</f>
        <v>481.12500000000017</v>
      </c>
      <c r="AT129" s="18"/>
      <c r="AU129" s="9">
        <f>AT128*1</f>
        <v>402.89999999999918</v>
      </c>
      <c r="AW129" s="18"/>
      <c r="AX129" s="9">
        <f>AW128*0.25</f>
        <v>110.92500000000018</v>
      </c>
      <c r="AZ129" s="9">
        <f>AY128*0.5</f>
        <v>250.5</v>
      </c>
      <c r="BB129" s="9">
        <f>BA128*0.75</f>
        <v>631.04999999999973</v>
      </c>
      <c r="BD129" s="9">
        <f>BC128*1</f>
        <v>940.79999999999836</v>
      </c>
      <c r="BF129" s="18"/>
      <c r="BG129" s="9">
        <f>BF128*0.25</f>
        <v>148.96250000000032</v>
      </c>
      <c r="BH129" s="18"/>
      <c r="BI129" s="9">
        <f>BH128*0.5</f>
        <v>219.70000000000118</v>
      </c>
      <c r="BJ129" s="18"/>
      <c r="BK129" s="9">
        <f>BJ128*0.75</f>
        <v>846.9749999999998</v>
      </c>
      <c r="BL129" s="18"/>
      <c r="BM129" s="9">
        <f>BL128*1</f>
        <v>1129.2999999999984</v>
      </c>
      <c r="BP129" s="9">
        <f>BO128*0.25</f>
        <v>104.13750000000016</v>
      </c>
      <c r="BR129" s="9">
        <f>BQ128*0.5</f>
        <v>238.39999999999941</v>
      </c>
      <c r="BT129" s="9">
        <f>BS128*0.75</f>
        <v>296.39999999999918</v>
      </c>
      <c r="BV129" s="9">
        <f>BU128*1</f>
        <v>207.89999999999873</v>
      </c>
      <c r="BY129" s="9">
        <f>BX128*0.25</f>
        <v>160.27500000000001</v>
      </c>
      <c r="CA129" s="9">
        <f>BZ128*0.5</f>
        <v>89.25</v>
      </c>
      <c r="CC129" s="9">
        <f>CB128*0.75</f>
        <v>241.12499999999932</v>
      </c>
      <c r="CE129" s="9">
        <f t="shared" ref="CE129" si="240">CD128*1</f>
        <v>5.999999999998181</v>
      </c>
      <c r="CG129" s="18"/>
      <c r="CH129" s="9">
        <f>CG128*0.25</f>
        <v>168.59999999999968</v>
      </c>
      <c r="CI129" s="18"/>
      <c r="CJ129" s="9">
        <f>CI128*0.5</f>
        <v>0</v>
      </c>
      <c r="CK129" s="18"/>
      <c r="CL129" s="9">
        <f>CK128*0.75</f>
        <v>359.62499999999932</v>
      </c>
      <c r="CM129" s="18"/>
      <c r="CN129" s="9">
        <f t="shared" ref="CN129" si="241">CM128*1</f>
        <v>857.99999999999909</v>
      </c>
      <c r="CP129" s="18"/>
      <c r="CQ129" s="9">
        <f>CP128*0.25</f>
        <v>27.437499999999773</v>
      </c>
      <c r="CR129" s="18"/>
      <c r="CS129" s="9">
        <f>CR128*0.5</f>
        <v>0</v>
      </c>
      <c r="CT129" s="18"/>
      <c r="CU129" s="9">
        <f>CT128*0.75</f>
        <v>193.87499999999932</v>
      </c>
      <c r="CV129" s="18"/>
      <c r="CW129" s="9">
        <f t="shared" ref="CW129" si="242">CV128*1</f>
        <v>353.09999999999854</v>
      </c>
      <c r="CY129" s="18"/>
      <c r="CZ129" s="9">
        <f>CY128*0.25</f>
        <v>68.449999999999591</v>
      </c>
      <c r="DA129" s="18"/>
      <c r="DB129" s="9">
        <f>DA128*0.5</f>
        <v>124.00000000000091</v>
      </c>
      <c r="DC129" s="18"/>
      <c r="DD129" s="9">
        <f>DC128*0.75</f>
        <v>210.67499999999905</v>
      </c>
      <c r="DE129" s="18"/>
      <c r="DF129" s="9">
        <f t="shared" ref="DF129" si="243">DE128*1</f>
        <v>179.09999999999854</v>
      </c>
      <c r="DH129" s="18"/>
      <c r="DI129" s="9">
        <f>DH128*0.25</f>
        <v>105.57499999999982</v>
      </c>
      <c r="DJ129" s="18"/>
      <c r="DK129" s="9">
        <f>DJ128*0.5</f>
        <v>0</v>
      </c>
      <c r="DL129" s="18"/>
      <c r="DM129" s="9">
        <f>DL128*0.75</f>
        <v>13.274999999999181</v>
      </c>
      <c r="DN129" s="18"/>
      <c r="DO129" s="9">
        <f t="shared" ref="DO129" si="244">DN128*1</f>
        <v>185.49999999999909</v>
      </c>
      <c r="DQ129" s="18"/>
      <c r="DR129" s="9">
        <f>DQ128*0.25</f>
        <v>135.39999999999964</v>
      </c>
      <c r="DS129" s="18"/>
      <c r="DT129" s="9">
        <f>DS128*0.5</f>
        <v>113.99999999999909</v>
      </c>
      <c r="DU129" s="18"/>
      <c r="DV129" s="9">
        <f>DU128*0.75</f>
        <v>261.97499999999809</v>
      </c>
      <c r="DW129" s="18"/>
      <c r="DX129" s="9">
        <f t="shared" ref="DX129" si="245">DW128*1</f>
        <v>147.29999999999927</v>
      </c>
      <c r="DZ129" s="18"/>
      <c r="EA129" s="9">
        <f>DZ128*0.25</f>
        <v>123.97499999999968</v>
      </c>
      <c r="EB129" s="18"/>
      <c r="EC129" s="9">
        <f>EB128*0.5</f>
        <v>0</v>
      </c>
      <c r="ED129" s="18"/>
      <c r="EE129" s="9">
        <f>ED128*0.75</f>
        <v>562.42499999999905</v>
      </c>
      <c r="EF129" s="18"/>
      <c r="EG129" s="9">
        <f>EF128*1</f>
        <v>0</v>
      </c>
      <c r="EI129" s="18"/>
      <c r="EJ129" s="9">
        <f>EI128*0.25</f>
        <v>50.187499999999773</v>
      </c>
      <c r="EK129" s="18"/>
      <c r="EL129" s="9">
        <f>EK128*0.5</f>
        <v>0</v>
      </c>
      <c r="EM129" s="18"/>
      <c r="EN129" s="9">
        <f>EM128*0.75</f>
        <v>206.99999999999454</v>
      </c>
      <c r="EO129" s="18"/>
      <c r="EP129" s="9">
        <f>EO128*1</f>
        <v>0</v>
      </c>
      <c r="ER129" s="18"/>
      <c r="ES129" s="9">
        <f>ER128*0.25</f>
        <v>72.25</v>
      </c>
      <c r="ET129" s="18"/>
      <c r="EU129" s="9">
        <f>ET128*0.5</f>
        <v>0</v>
      </c>
      <c r="EV129" s="18"/>
      <c r="EW129" s="9">
        <f>EV128*0.75</f>
        <v>275.17499999999836</v>
      </c>
      <c r="EX129" s="18"/>
      <c r="EY129" s="9">
        <f>EX128*1</f>
        <v>0</v>
      </c>
      <c r="FA129" s="18"/>
      <c r="FB129" s="9">
        <f>FA128*0.25</f>
        <v>47.199999999999818</v>
      </c>
      <c r="FC129" s="18"/>
      <c r="FD129" s="9">
        <f>FC128*0.5</f>
        <v>61</v>
      </c>
      <c r="FE129" s="18"/>
      <c r="FF129" s="9">
        <f>FE128*0.75</f>
        <v>331.94999999999823</v>
      </c>
      <c r="FG129" s="18"/>
      <c r="FH129" s="9">
        <f>FG128*1</f>
        <v>0</v>
      </c>
      <c r="FJ129" s="18"/>
      <c r="FK129" s="9">
        <f>FJ128*0.25</f>
        <v>69.875</v>
      </c>
      <c r="FL129" s="18"/>
      <c r="FM129" s="9">
        <f>FL128*0.5</f>
        <v>271.15000000000055</v>
      </c>
      <c r="FN129" s="18"/>
      <c r="FO129" s="9">
        <f>FN128*0.75</f>
        <v>400.95000000000027</v>
      </c>
      <c r="FP129" s="18"/>
      <c r="FQ129" s="9">
        <f>FP128*1</f>
        <v>0</v>
      </c>
      <c r="FS129" s="18"/>
      <c r="FT129" s="9">
        <f>FS128*0.25</f>
        <v>97.675000000001091</v>
      </c>
      <c r="FU129" s="18"/>
      <c r="FV129" s="9">
        <f>FU128*0.5</f>
        <v>0</v>
      </c>
      <c r="FW129" s="18"/>
      <c r="FX129" s="9">
        <f>FW128*0.75</f>
        <v>360.75</v>
      </c>
      <c r="FY129" s="18"/>
      <c r="FZ129" s="9">
        <f>FY128*1</f>
        <v>0</v>
      </c>
      <c r="GB129" s="18"/>
      <c r="GC129" s="9">
        <f>GB128*0.25</f>
        <v>47.25</v>
      </c>
      <c r="GD129" s="18"/>
      <c r="GE129" s="9">
        <f>GD128*0.5</f>
        <v>0</v>
      </c>
      <c r="GF129" s="18"/>
      <c r="GG129" s="9">
        <f>GF128*0.75</f>
        <v>147.37499999999727</v>
      </c>
      <c r="GH129" s="18"/>
      <c r="GI129" s="9">
        <f>GH128*1</f>
        <v>0</v>
      </c>
      <c r="GK129" s="18"/>
      <c r="GL129" s="9">
        <f>GK128*0.25</f>
        <v>609.02499999999964</v>
      </c>
      <c r="GM129" s="18"/>
      <c r="GN129" s="9">
        <f>GM128*0.5</f>
        <v>437.70000000000164</v>
      </c>
      <c r="GO129" s="18"/>
      <c r="GP129" s="9">
        <f>GO128*0.75</f>
        <v>2463.4499999999989</v>
      </c>
      <c r="GQ129" s="18"/>
      <c r="GR129" s="9">
        <f>GQ128*1</f>
        <v>0</v>
      </c>
      <c r="GT129" s="18"/>
      <c r="GU129" s="9">
        <f>GT128*0.25</f>
        <v>124.337500000001</v>
      </c>
      <c r="GV129" s="18"/>
      <c r="GW129" s="9">
        <f>GV128*0.5</f>
        <v>0</v>
      </c>
      <c r="GX129" s="18"/>
      <c r="GY129" s="9">
        <f>GX128*0.75</f>
        <v>0</v>
      </c>
      <c r="GZ129" s="18"/>
      <c r="HA129" s="9">
        <f>GZ128*1</f>
        <v>0</v>
      </c>
      <c r="HD129" s="9">
        <f>HC128*0.25</f>
        <v>51.699999999999363</v>
      </c>
      <c r="HF129" s="9">
        <f>HE128*0.5</f>
        <v>343.59999999999991</v>
      </c>
      <c r="HH129" s="9">
        <f>HG128*0.75</f>
        <v>248.62499999999864</v>
      </c>
      <c r="HJ129" s="9">
        <f>HI128*1</f>
        <v>0</v>
      </c>
      <c r="HM129" s="9">
        <f>HL128*0.25</f>
        <v>239.07499999999845</v>
      </c>
      <c r="HO129" s="9">
        <f>HN128*0.5</f>
        <v>0</v>
      </c>
      <c r="HQ129" s="9">
        <f>HP128*0.75</f>
        <v>348.82499999999754</v>
      </c>
      <c r="HS129" s="9">
        <f>HR128*1</f>
        <v>0</v>
      </c>
      <c r="HV129" s="9">
        <f>HU128*0.25</f>
        <v>818.54999999999882</v>
      </c>
      <c r="HX129" s="9">
        <f>HW128*0.5</f>
        <v>2140.1999999999985</v>
      </c>
      <c r="HY129" s="18">
        <v>2858.9999999999509</v>
      </c>
      <c r="HZ129" s="9">
        <f>HY128*0.75</f>
        <v>0</v>
      </c>
      <c r="IA129" s="18"/>
      <c r="IB129" s="9">
        <f>IA128*1</f>
        <v>0</v>
      </c>
      <c r="IE129" s="9">
        <f>ID128*0.25</f>
        <v>46.949999999998909</v>
      </c>
      <c r="IG129" s="9">
        <f>IF128*0.5</f>
        <v>0</v>
      </c>
      <c r="II129" s="9">
        <f>IH128*0.75</f>
        <v>0</v>
      </c>
      <c r="IK129" s="9">
        <f>IJ128*1</f>
        <v>0</v>
      </c>
      <c r="IN129" s="9">
        <f>IM128*0.25</f>
        <v>32.374999999999091</v>
      </c>
      <c r="IP129" s="9">
        <f>IO128*0.5</f>
        <v>0</v>
      </c>
      <c r="IR129" s="9">
        <f>IQ128*0.75</f>
        <v>164.17499999999836</v>
      </c>
      <c r="IT129" s="9">
        <f>IS128*1</f>
        <v>0</v>
      </c>
      <c r="IW129" s="9">
        <f>IV128*0.25</f>
        <v>76.875</v>
      </c>
      <c r="IY129" s="9">
        <f>IX128*0.5</f>
        <v>217.79999999999927</v>
      </c>
      <c r="JA129" s="9">
        <f>IZ128*0.75</f>
        <v>29.024999999997817</v>
      </c>
      <c r="JC129" s="9">
        <f>JB128*1</f>
        <v>0</v>
      </c>
      <c r="JF129" s="9">
        <f>JE128*0.25</f>
        <v>67.224999999999454</v>
      </c>
      <c r="JH129" s="9">
        <f>JG128*0.5</f>
        <v>241.25000000000091</v>
      </c>
      <c r="JJ129" s="9">
        <f>JI128*0.75</f>
        <v>107.77500000000327</v>
      </c>
      <c r="JL129" s="9">
        <f>JK128*1</f>
        <v>0</v>
      </c>
      <c r="JO129" s="9">
        <f>JN128*0.25</f>
        <v>110.46249999999964</v>
      </c>
      <c r="JQ129" s="9">
        <f>JP128*0.5</f>
        <v>0</v>
      </c>
      <c r="JS129" s="9">
        <f>JR128*0.75</f>
        <v>0</v>
      </c>
      <c r="JU129" s="9">
        <f>JT128*1</f>
        <v>0</v>
      </c>
      <c r="JX129" s="9">
        <f>JW128*0.25</f>
        <v>0</v>
      </c>
      <c r="JZ129" s="9">
        <f>JY128*0.5</f>
        <v>1107.6500000000033</v>
      </c>
      <c r="KB129" s="9">
        <f>KA128*0.75</f>
        <v>2660.1750000000393</v>
      </c>
      <c r="KD129" s="9">
        <f>KC128*1</f>
        <v>4006.4999999998981</v>
      </c>
      <c r="KG129" s="9">
        <f>KF128*0.25</f>
        <v>81.399999999998727</v>
      </c>
      <c r="KI129" s="9">
        <f>KH128*0.5</f>
        <v>157.00000000000045</v>
      </c>
      <c r="KK129" s="9">
        <f>KJ128*0.75</f>
        <v>138.07500000000164</v>
      </c>
      <c r="KM129" s="9">
        <f>KL128*1</f>
        <v>0</v>
      </c>
      <c r="KP129" s="9">
        <f>KO128*0.25</f>
        <v>80.624999999998181</v>
      </c>
      <c r="KR129" s="9">
        <f>KQ128*0.5</f>
        <v>0</v>
      </c>
      <c r="KT129" s="9">
        <f>KS128*0.75</f>
        <v>0</v>
      </c>
      <c r="KV129" s="9">
        <f>KU128*1</f>
        <v>0</v>
      </c>
      <c r="KY129" s="9">
        <f>KX128*0.25</f>
        <v>65.362499999999272</v>
      </c>
      <c r="LA129" s="9">
        <f>KZ128*0.5</f>
        <v>0</v>
      </c>
      <c r="LC129" s="9">
        <f>LB128*0.75</f>
        <v>0</v>
      </c>
      <c r="LE129" s="9">
        <f>LD128*1</f>
        <v>0</v>
      </c>
      <c r="LH129" s="9">
        <f>LG128*0.25</f>
        <v>42.9249999999995</v>
      </c>
      <c r="LJ129" s="9">
        <f>LI128*0.5</f>
        <v>0</v>
      </c>
      <c r="LL129" s="9">
        <f>LK128*0.75</f>
        <v>0</v>
      </c>
      <c r="LN129" s="9">
        <f>LM128*1</f>
        <v>0</v>
      </c>
      <c r="LQ129" s="9">
        <f>LP128*0.25</f>
        <v>90.625000000000909</v>
      </c>
      <c r="LS129" s="9">
        <f>LR128*0.5</f>
        <v>40.099999999999</v>
      </c>
      <c r="LU129" s="9">
        <f>LT128*0.75</f>
        <v>426.48749999999563</v>
      </c>
      <c r="LW129" s="9">
        <f>LV128*1</f>
        <v>0</v>
      </c>
      <c r="LZ129" s="9">
        <f>LY128*0.25</f>
        <v>161.425000000002</v>
      </c>
      <c r="MB129" s="9">
        <f>MA128*0.5</f>
        <v>0</v>
      </c>
      <c r="MD129" s="9">
        <f>MC128*0.75</f>
        <v>0</v>
      </c>
      <c r="MF129" s="9">
        <f>ME128*1</f>
        <v>0</v>
      </c>
      <c r="MI129" s="9">
        <f>MH128*0.25</f>
        <v>0</v>
      </c>
      <c r="MK129" s="9">
        <f>MJ128*0.5</f>
        <v>215.30000000000473</v>
      </c>
      <c r="MM129" s="9">
        <f>ML128*0.75</f>
        <v>669.44999999999891</v>
      </c>
      <c r="MO129" s="9">
        <f>MN128*1</f>
        <v>1082.6999999999898</v>
      </c>
      <c r="MR129" s="9">
        <f>MQ128*0.25</f>
        <v>62.374999999997272</v>
      </c>
      <c r="MT129" s="9">
        <f>MS128*0.5</f>
        <v>132.00000000000273</v>
      </c>
      <c r="MV129" s="9">
        <f>MU128*0.75</f>
        <v>201.93749999999454</v>
      </c>
      <c r="MX129" s="9">
        <f>MW128*1</f>
        <v>0</v>
      </c>
      <c r="NA129" s="9">
        <f>MZ128*0.25</f>
        <v>0</v>
      </c>
      <c r="NC129" s="9">
        <f>NB128*0.5</f>
        <v>0</v>
      </c>
      <c r="NE129" s="9">
        <f>ND128*0.75</f>
        <v>1011.224999999994</v>
      </c>
      <c r="NG129" s="9">
        <f>NF128*1</f>
        <v>0</v>
      </c>
      <c r="NH129" s="43"/>
    </row>
    <row r="130" spans="1:372" ht="18">
      <c r="A130" s="403"/>
      <c r="B130" s="49"/>
      <c r="D130"/>
      <c r="E130" s="9"/>
      <c r="F130" s="18"/>
      <c r="G130" s="9"/>
      <c r="I130" s="9"/>
      <c r="K130" s="9"/>
      <c r="N130" s="9"/>
      <c r="P130" s="9"/>
      <c r="R130" s="9"/>
      <c r="T130" s="9"/>
      <c r="V130" s="18"/>
      <c r="W130" s="9"/>
      <c r="X130" s="18"/>
      <c r="Y130" s="9"/>
      <c r="Z130" s="18"/>
      <c r="AA130" s="9"/>
      <c r="AB130" s="149"/>
      <c r="AC130" s="38"/>
      <c r="AE130" s="18"/>
      <c r="AF130" s="9"/>
      <c r="AH130" s="9"/>
      <c r="AJ130" s="9"/>
      <c r="AL130" s="38"/>
      <c r="AN130" s="18"/>
      <c r="AO130" s="9"/>
      <c r="AP130" s="18"/>
      <c r="AQ130" s="9"/>
      <c r="AR130" s="18"/>
      <c r="AS130" s="9"/>
      <c r="AT130" s="18"/>
      <c r="AU130" s="38"/>
      <c r="AW130" s="18"/>
      <c r="AX130" s="9"/>
      <c r="AZ130" s="9"/>
      <c r="BB130" s="9"/>
      <c r="BD130" s="38"/>
      <c r="BF130" s="18"/>
      <c r="BG130" s="9"/>
      <c r="BH130" s="18"/>
      <c r="BI130" s="9"/>
      <c r="BJ130" s="18"/>
      <c r="BK130" s="9"/>
      <c r="BL130" s="18"/>
      <c r="BM130" s="38"/>
      <c r="BP130" s="9"/>
      <c r="BR130" s="9"/>
      <c r="BT130" s="9"/>
      <c r="BV130" s="38"/>
      <c r="BY130" s="9"/>
      <c r="CA130" s="9"/>
      <c r="CC130" s="9"/>
      <c r="CE130" s="38"/>
      <c r="CG130" s="18"/>
      <c r="CH130" s="9"/>
      <c r="CI130" s="18"/>
      <c r="CJ130" s="9"/>
      <c r="CK130" s="18"/>
      <c r="CL130" s="9"/>
      <c r="CM130" s="18"/>
      <c r="CN130" s="38"/>
      <c r="CP130" s="18"/>
      <c r="CQ130" s="9"/>
      <c r="CR130" s="18"/>
      <c r="CS130" s="9"/>
      <c r="CT130" s="18"/>
      <c r="CU130" s="9"/>
      <c r="CV130" s="18"/>
      <c r="CW130" s="38"/>
      <c r="CY130" s="18"/>
      <c r="CZ130" s="9"/>
      <c r="DA130" s="18"/>
      <c r="DB130" s="9"/>
      <c r="DC130" s="18"/>
      <c r="DD130" s="9"/>
      <c r="DE130" s="18"/>
      <c r="DF130" s="38"/>
      <c r="DH130" s="40"/>
      <c r="DI130" s="237"/>
      <c r="DJ130" s="40"/>
      <c r="DK130" s="40"/>
      <c r="DL130" s="40"/>
      <c r="DM130" s="40"/>
      <c r="DN130" s="40"/>
      <c r="DO130" s="38"/>
      <c r="DQ130" s="18"/>
      <c r="DR130" s="9"/>
      <c r="DS130" s="18"/>
      <c r="DT130" s="9"/>
      <c r="DU130" s="18"/>
      <c r="DV130" s="9"/>
      <c r="DW130" s="18"/>
      <c r="DX130" s="38"/>
      <c r="DZ130" s="18"/>
      <c r="EA130" s="9"/>
      <c r="EB130" s="18"/>
      <c r="EC130" s="9"/>
      <c r="ED130" s="18"/>
      <c r="EE130" s="9"/>
      <c r="EF130" s="18"/>
      <c r="EG130" s="9"/>
      <c r="EI130" s="18"/>
      <c r="EJ130" s="9"/>
      <c r="EK130" s="18"/>
      <c r="EL130" s="9"/>
      <c r="EM130" s="18"/>
      <c r="EN130" s="9"/>
      <c r="EO130" s="18"/>
      <c r="EP130" s="9"/>
      <c r="ER130" s="18"/>
      <c r="ES130" s="9"/>
      <c r="ET130" s="18"/>
      <c r="EU130" s="9"/>
      <c r="EV130" s="18"/>
      <c r="EW130" s="9"/>
      <c r="EX130" s="18"/>
      <c r="EY130" s="9"/>
      <c r="FA130" s="18"/>
      <c r="FB130" s="9"/>
      <c r="FC130" s="18"/>
      <c r="FD130" s="9"/>
      <c r="FE130" s="18"/>
      <c r="FF130" s="9"/>
      <c r="FG130" s="18"/>
      <c r="FH130" s="9"/>
      <c r="FJ130" s="18"/>
      <c r="FK130" s="9"/>
      <c r="FL130" s="18"/>
      <c r="FM130" s="9"/>
      <c r="FN130" s="18"/>
      <c r="FO130" s="9"/>
      <c r="FP130" s="18"/>
      <c r="FQ130" s="9"/>
      <c r="FS130" s="18"/>
      <c r="FT130" s="9"/>
      <c r="FU130" s="18"/>
      <c r="FV130" s="9"/>
      <c r="FW130" s="18"/>
      <c r="FX130" s="9"/>
      <c r="FY130" s="18"/>
      <c r="FZ130" s="9"/>
      <c r="GB130" s="18"/>
      <c r="GC130" s="9"/>
      <c r="GD130" s="18"/>
      <c r="GE130" s="9"/>
      <c r="GF130" s="18"/>
      <c r="GG130" s="9"/>
      <c r="GH130" s="18"/>
      <c r="GI130" s="9"/>
      <c r="GK130" s="18"/>
      <c r="GL130" s="9"/>
      <c r="GM130" s="18"/>
      <c r="GN130" s="9"/>
      <c r="GO130" s="18"/>
      <c r="GP130" s="9"/>
      <c r="GQ130" s="18"/>
      <c r="GR130" s="9"/>
      <c r="GT130" s="18"/>
      <c r="GU130" s="9"/>
      <c r="GV130" s="18"/>
      <c r="GW130" s="9"/>
      <c r="GX130" s="18"/>
      <c r="GY130" s="9"/>
      <c r="GZ130" s="18"/>
      <c r="HA130" s="9"/>
      <c r="HD130" s="9"/>
      <c r="HF130" s="9"/>
      <c r="HH130" s="9"/>
      <c r="HJ130" s="9"/>
      <c r="HM130" s="9"/>
      <c r="HO130" s="9"/>
      <c r="HQ130" s="9"/>
      <c r="HS130" s="9"/>
      <c r="HV130" s="9"/>
      <c r="HX130" s="9"/>
      <c r="HY130" s="18"/>
      <c r="HZ130" s="9"/>
      <c r="IA130" s="18"/>
      <c r="IB130" s="9"/>
      <c r="IE130" s="9"/>
      <c r="IG130" s="9"/>
      <c r="II130" s="9"/>
      <c r="IK130" s="9"/>
      <c r="IN130" s="9"/>
      <c r="IP130" s="9"/>
      <c r="IR130" s="9"/>
      <c r="IT130" s="9"/>
      <c r="IW130" s="9"/>
      <c r="IY130" s="9"/>
      <c r="JA130" s="9"/>
      <c r="JC130" s="9"/>
      <c r="JF130" s="9"/>
      <c r="JH130" s="9"/>
      <c r="JJ130" s="9"/>
      <c r="JL130" s="9"/>
      <c r="JO130" s="9"/>
      <c r="JQ130" s="9"/>
      <c r="JS130" s="9"/>
      <c r="JU130" s="9"/>
      <c r="JX130" s="9"/>
      <c r="JZ130" s="9"/>
      <c r="KB130" s="9"/>
      <c r="KD130" s="9"/>
      <c r="KG130" s="9"/>
      <c r="KI130" s="9"/>
      <c r="KK130" s="9"/>
      <c r="KM130" s="9"/>
      <c r="KP130" s="9"/>
      <c r="KR130" s="9"/>
      <c r="KT130" s="9"/>
      <c r="KV130" s="9"/>
      <c r="KY130" s="9"/>
      <c r="LA130" s="9"/>
      <c r="LC130" s="9"/>
      <c r="LE130" s="9"/>
      <c r="LH130" s="9"/>
      <c r="LJ130" s="9"/>
      <c r="LL130" s="9"/>
      <c r="LN130" s="9"/>
      <c r="LQ130" s="9"/>
      <c r="LS130" s="9"/>
      <c r="LU130" s="9"/>
      <c r="LW130" s="9"/>
      <c r="LZ130" s="9"/>
      <c r="MB130" s="9"/>
      <c r="MD130" s="9"/>
      <c r="MF130" s="9"/>
      <c r="MI130" s="9"/>
      <c r="MK130" s="9"/>
      <c r="MM130" s="9"/>
      <c r="MO130" s="9"/>
      <c r="MR130" s="9"/>
      <c r="MT130" s="9"/>
      <c r="MV130" s="9"/>
      <c r="MX130" s="9"/>
      <c r="NA130" s="9"/>
      <c r="NC130" s="9"/>
      <c r="NE130" s="9"/>
      <c r="NG130" s="9"/>
      <c r="NH130" s="43"/>
    </row>
    <row r="131" spans="1:372" ht="18">
      <c r="A131" s="42" t="s">
        <v>2255</v>
      </c>
      <c r="B131" s="49"/>
      <c r="D131"/>
      <c r="E131" s="1" t="s">
        <v>187</v>
      </c>
      <c r="F131" s="400"/>
      <c r="G131" s="1" t="s">
        <v>183</v>
      </c>
      <c r="H131" s="115"/>
      <c r="I131" s="1" t="s">
        <v>184</v>
      </c>
      <c r="J131" s="115"/>
      <c r="K131" s="1" t="s">
        <v>185</v>
      </c>
      <c r="N131" s="1" t="s">
        <v>187</v>
      </c>
      <c r="O131" s="18"/>
      <c r="P131" s="1" t="s">
        <v>183</v>
      </c>
      <c r="Q131" s="18"/>
      <c r="R131" s="1" t="s">
        <v>184</v>
      </c>
      <c r="S131" s="18"/>
      <c r="T131" s="1" t="s">
        <v>185</v>
      </c>
      <c r="V131" s="18"/>
      <c r="W131" s="1" t="s">
        <v>187</v>
      </c>
      <c r="X131" s="18"/>
      <c r="Y131" s="1" t="s">
        <v>183</v>
      </c>
      <c r="Z131" s="18"/>
      <c r="AA131" s="1" t="s">
        <v>184</v>
      </c>
      <c r="AB131" s="18">
        <v>566.3499999999998</v>
      </c>
      <c r="AC131" s="1" t="s">
        <v>185</v>
      </c>
      <c r="AF131" s="1" t="s">
        <v>187</v>
      </c>
      <c r="AG131" s="18"/>
      <c r="AH131" s="1" t="s">
        <v>183</v>
      </c>
      <c r="AI131" s="18"/>
      <c r="AJ131" s="1" t="s">
        <v>184</v>
      </c>
      <c r="AK131" s="18">
        <v>302.09999999999968</v>
      </c>
      <c r="AL131" s="1" t="s">
        <v>185</v>
      </c>
      <c r="AO131" s="1" t="s">
        <v>187</v>
      </c>
      <c r="AP131" s="18"/>
      <c r="AQ131" s="1" t="s">
        <v>183</v>
      </c>
      <c r="AR131" s="18"/>
      <c r="AS131" s="1" t="s">
        <v>184</v>
      </c>
      <c r="AT131" s="18">
        <v>377.49999999999977</v>
      </c>
      <c r="AU131" s="1" t="s">
        <v>185</v>
      </c>
      <c r="AX131" s="1" t="s">
        <v>187</v>
      </c>
      <c r="AZ131" s="1" t="s">
        <v>183</v>
      </c>
      <c r="BB131" s="1" t="s">
        <v>184</v>
      </c>
      <c r="BC131" s="18">
        <v>663.79999999999973</v>
      </c>
      <c r="BD131" s="1" t="s">
        <v>185</v>
      </c>
      <c r="BG131" s="1" t="s">
        <v>187</v>
      </c>
      <c r="BH131" s="18"/>
      <c r="BI131" s="1" t="s">
        <v>183</v>
      </c>
      <c r="BJ131" s="18"/>
      <c r="BK131" s="1" t="s">
        <v>184</v>
      </c>
      <c r="BL131" s="18">
        <v>1041.3999999999987</v>
      </c>
      <c r="BM131" s="1" t="s">
        <v>185</v>
      </c>
      <c r="BP131" s="1" t="s">
        <v>187</v>
      </c>
      <c r="BQ131" s="18"/>
      <c r="BR131" s="1" t="s">
        <v>183</v>
      </c>
      <c r="BS131" s="18"/>
      <c r="BT131" s="1" t="s">
        <v>184</v>
      </c>
      <c r="BU131" s="18">
        <v>267.94999999999891</v>
      </c>
      <c r="BV131" s="1" t="s">
        <v>185</v>
      </c>
      <c r="BX131" s="18"/>
      <c r="BY131" s="1" t="s">
        <v>187</v>
      </c>
      <c r="BZ131" s="18"/>
      <c r="CA131" s="1" t="s">
        <v>183</v>
      </c>
      <c r="CB131" s="18"/>
      <c r="CC131" s="1" t="s">
        <v>184</v>
      </c>
      <c r="CD131" s="18">
        <v>150</v>
      </c>
      <c r="CE131" s="1" t="s">
        <v>185</v>
      </c>
      <c r="CG131" s="18"/>
      <c r="CH131" s="1" t="s">
        <v>187</v>
      </c>
      <c r="CI131" s="18"/>
      <c r="CJ131" s="1" t="s">
        <v>183</v>
      </c>
      <c r="CK131" s="18"/>
      <c r="CL131" s="1" t="s">
        <v>184</v>
      </c>
      <c r="CM131" s="18">
        <v>266.20000000000164</v>
      </c>
      <c r="CN131" s="1" t="s">
        <v>185</v>
      </c>
      <c r="CP131" s="18"/>
      <c r="CQ131" s="1" t="s">
        <v>187</v>
      </c>
      <c r="CR131" s="18"/>
      <c r="CS131" s="1" t="s">
        <v>183</v>
      </c>
      <c r="CT131" s="18"/>
      <c r="CU131" s="1" t="s">
        <v>184</v>
      </c>
      <c r="CV131" s="18">
        <v>322.30000000000109</v>
      </c>
      <c r="CW131" s="1" t="s">
        <v>185</v>
      </c>
      <c r="CY131" s="18"/>
      <c r="CZ131" s="1" t="s">
        <v>187</v>
      </c>
      <c r="DA131" s="18"/>
      <c r="DB131" s="1" t="s">
        <v>183</v>
      </c>
      <c r="DC131" s="18"/>
      <c r="DD131" s="1" t="s">
        <v>184</v>
      </c>
      <c r="DE131" s="18">
        <v>213.60000000000127</v>
      </c>
      <c r="DF131" s="1" t="s">
        <v>185</v>
      </c>
      <c r="DH131" s="18"/>
      <c r="DI131" s="1" t="s">
        <v>187</v>
      </c>
      <c r="DJ131" s="18"/>
      <c r="DK131" s="1" t="s">
        <v>183</v>
      </c>
      <c r="DL131" s="18"/>
      <c r="DM131" s="1" t="s">
        <v>184</v>
      </c>
      <c r="DN131" s="18">
        <v>420.25000000000182</v>
      </c>
      <c r="DO131" s="1" t="s">
        <v>185</v>
      </c>
      <c r="DQ131" s="18"/>
      <c r="DR131" s="1" t="s">
        <v>187</v>
      </c>
      <c r="DS131" s="18"/>
      <c r="DT131" s="1" t="s">
        <v>183</v>
      </c>
      <c r="DU131" s="18"/>
      <c r="DV131" s="1" t="s">
        <v>184</v>
      </c>
      <c r="DW131" s="18">
        <v>235.95000000000255</v>
      </c>
      <c r="DX131" s="1" t="s">
        <v>185</v>
      </c>
      <c r="DZ131" s="18"/>
      <c r="EA131" s="1" t="s">
        <v>187</v>
      </c>
      <c r="EB131" s="18"/>
      <c r="EC131" s="1" t="s">
        <v>183</v>
      </c>
      <c r="ED131" s="18"/>
      <c r="EE131" s="1" t="s">
        <v>184</v>
      </c>
      <c r="EF131" s="18"/>
      <c r="EG131" s="1" t="s">
        <v>185</v>
      </c>
      <c r="EI131" s="18"/>
      <c r="EJ131" s="1" t="s">
        <v>187</v>
      </c>
      <c r="EK131" s="18"/>
      <c r="EL131" s="1" t="s">
        <v>183</v>
      </c>
      <c r="EM131" s="18"/>
      <c r="EN131" s="1" t="s">
        <v>184</v>
      </c>
      <c r="EO131" s="18"/>
      <c r="EP131" s="1" t="s">
        <v>185</v>
      </c>
      <c r="ER131" s="18"/>
      <c r="ES131" s="1" t="s">
        <v>187</v>
      </c>
      <c r="ET131" s="18"/>
      <c r="EU131" s="1" t="s">
        <v>183</v>
      </c>
      <c r="EV131" s="18"/>
      <c r="EW131" s="1" t="s">
        <v>184</v>
      </c>
      <c r="EX131" s="18"/>
      <c r="EY131" s="1" t="s">
        <v>185</v>
      </c>
      <c r="FA131" s="18"/>
      <c r="FB131" s="9"/>
      <c r="FC131" s="18"/>
      <c r="FD131" s="9"/>
      <c r="FE131" s="18"/>
      <c r="FF131" s="9"/>
      <c r="FG131" s="18"/>
      <c r="FH131" s="9"/>
      <c r="FJ131" s="18"/>
      <c r="FK131" s="9"/>
      <c r="FL131" s="18"/>
      <c r="FM131" s="9"/>
      <c r="FN131" s="18"/>
      <c r="FO131" s="9"/>
      <c r="FP131" s="18"/>
      <c r="FQ131" s="9"/>
      <c r="FS131" s="18"/>
      <c r="FT131" s="9"/>
      <c r="FU131" s="18"/>
      <c r="FV131" s="9"/>
      <c r="FW131" s="18"/>
      <c r="FX131" s="9"/>
      <c r="FY131" s="18"/>
      <c r="FZ131" s="9"/>
      <c r="GB131" s="18"/>
      <c r="GC131" s="9"/>
      <c r="GD131" s="18"/>
      <c r="GE131" s="9"/>
      <c r="GF131" s="18"/>
      <c r="GG131" s="9"/>
      <c r="GH131" s="18"/>
      <c r="GI131" s="9"/>
      <c r="GK131" s="18"/>
      <c r="GL131" s="9"/>
      <c r="GM131" s="18"/>
      <c r="GN131" s="9"/>
      <c r="GO131" s="18"/>
      <c r="GP131" s="9"/>
      <c r="GQ131" s="18"/>
      <c r="GR131" s="9"/>
      <c r="GT131" s="18"/>
      <c r="GU131" s="9"/>
      <c r="GV131" s="18"/>
      <c r="GW131" s="9"/>
      <c r="GX131" s="18"/>
      <c r="GY131" s="9"/>
      <c r="GZ131" s="18"/>
      <c r="HA131" s="9"/>
      <c r="HD131" s="9"/>
      <c r="HF131" s="9"/>
      <c r="HH131" s="9"/>
      <c r="HJ131" s="9"/>
      <c r="HM131" s="9"/>
      <c r="HO131" s="9"/>
      <c r="HQ131" s="9"/>
      <c r="HS131" s="9"/>
      <c r="HV131" s="9"/>
      <c r="HX131" s="9"/>
      <c r="HY131" s="18"/>
      <c r="HZ131" s="9"/>
      <c r="IA131" s="18"/>
      <c r="IB131" s="9"/>
      <c r="IE131" s="9"/>
      <c r="IG131" s="9"/>
      <c r="II131" s="9"/>
      <c r="IK131" s="9"/>
      <c r="IN131" s="9"/>
      <c r="IP131" s="9"/>
      <c r="IR131" s="9"/>
      <c r="IT131" s="9"/>
      <c r="IW131" s="9"/>
      <c r="IY131" s="9"/>
      <c r="JA131" s="9"/>
      <c r="JC131" s="9"/>
      <c r="JF131" s="9"/>
      <c r="JH131" s="9"/>
      <c r="JJ131" s="9"/>
      <c r="JL131" s="9"/>
      <c r="JO131" s="9"/>
      <c r="JQ131" s="9"/>
      <c r="JS131" s="9"/>
      <c r="JU131" s="9"/>
      <c r="JX131" s="9"/>
      <c r="JZ131" s="9"/>
      <c r="KB131" s="9"/>
      <c r="KD131" s="9"/>
      <c r="KG131" s="9"/>
      <c r="KI131" s="9"/>
      <c r="KK131" s="9"/>
      <c r="KM131" s="9"/>
      <c r="KP131" s="9"/>
      <c r="KR131" s="9"/>
      <c r="KT131" s="9"/>
      <c r="KV131" s="9"/>
      <c r="KY131" s="9"/>
      <c r="LA131" s="9"/>
      <c r="LC131" s="9"/>
      <c r="LE131" s="9"/>
      <c r="LH131" s="9"/>
      <c r="LJ131" s="9"/>
      <c r="LL131" s="9"/>
      <c r="LN131" s="9"/>
      <c r="LQ131" s="9"/>
      <c r="LS131" s="9"/>
      <c r="LU131" s="9"/>
      <c r="LW131" s="9"/>
      <c r="LZ131" s="9"/>
      <c r="MB131" s="9"/>
      <c r="MD131" s="9"/>
      <c r="MF131" s="9"/>
      <c r="MI131" s="9"/>
      <c r="MK131" s="9"/>
      <c r="MM131" s="9"/>
      <c r="MO131" s="9"/>
      <c r="MR131" s="9"/>
      <c r="MT131" s="9"/>
      <c r="MV131" s="9"/>
      <c r="MX131" s="9"/>
      <c r="NA131" s="9"/>
      <c r="NC131" s="9"/>
      <c r="NE131" s="9"/>
      <c r="NG131" s="9"/>
      <c r="NH131" s="43"/>
    </row>
    <row r="132" spans="1:372" ht="18">
      <c r="A132" s="403">
        <v>2022</v>
      </c>
      <c r="B132" s="49">
        <f>SUM(D132:AAP132)</f>
        <v>4827.4000000000051</v>
      </c>
      <c r="D132"/>
      <c r="E132" s="9">
        <f>D131*0.25</f>
        <v>0</v>
      </c>
      <c r="F132" s="18"/>
      <c r="G132" s="9">
        <f>F131*0.5</f>
        <v>0</v>
      </c>
      <c r="I132" s="9">
        <f>H131*0.75</f>
        <v>0</v>
      </c>
      <c r="K132" s="9">
        <f>J131*1</f>
        <v>0</v>
      </c>
      <c r="N132" s="9">
        <f>M131*0.25</f>
        <v>0</v>
      </c>
      <c r="P132" s="9">
        <f>O131*0.5</f>
        <v>0</v>
      </c>
      <c r="R132" s="9">
        <f>Q131*0.75</f>
        <v>0</v>
      </c>
      <c r="T132" s="9">
        <f>S131*1</f>
        <v>0</v>
      </c>
      <c r="V132" s="18"/>
      <c r="W132" s="9">
        <f>V131*0.25</f>
        <v>0</v>
      </c>
      <c r="X132" s="18"/>
      <c r="Y132" s="9">
        <f>X131*0.5</f>
        <v>0</v>
      </c>
      <c r="Z132" s="18"/>
      <c r="AA132" s="9">
        <f>Z131*0.75</f>
        <v>0</v>
      </c>
      <c r="AB132" s="18"/>
      <c r="AC132" s="9">
        <f>AB131*1</f>
        <v>566.3499999999998</v>
      </c>
      <c r="AF132" s="9">
        <f>AE131*0.25</f>
        <v>0</v>
      </c>
      <c r="AH132" s="9">
        <f>AG131*0.5</f>
        <v>0</v>
      </c>
      <c r="AI132" s="21"/>
      <c r="AJ132" s="9">
        <f>AI131*0.75</f>
        <v>0</v>
      </c>
      <c r="AK132" s="21"/>
      <c r="AL132" s="9">
        <f>AK131*1</f>
        <v>302.09999999999968</v>
      </c>
      <c r="AO132" s="9">
        <f>AN131*0.25</f>
        <v>0</v>
      </c>
      <c r="AQ132" s="9">
        <f>AP131*0.5</f>
        <v>0</v>
      </c>
      <c r="AR132" s="21"/>
      <c r="AS132" s="9">
        <f>AR131*0.75</f>
        <v>0</v>
      </c>
      <c r="AU132" s="9">
        <f>AT131*1</f>
        <v>377.49999999999977</v>
      </c>
      <c r="AX132" s="9">
        <f>AW131*0.25</f>
        <v>0</v>
      </c>
      <c r="AZ132" s="9">
        <f>AY131*0.5</f>
        <v>0</v>
      </c>
      <c r="BA132" s="21"/>
      <c r="BB132" s="9">
        <f>BA131*0.75</f>
        <v>0</v>
      </c>
      <c r="BC132" s="21"/>
      <c r="BD132" s="9">
        <f>BC131*1</f>
        <v>663.79999999999973</v>
      </c>
      <c r="BG132" s="9">
        <f>BF131*0.25</f>
        <v>0</v>
      </c>
      <c r="BI132" s="9">
        <f>BH131*0.5</f>
        <v>0</v>
      </c>
      <c r="BJ132" s="21"/>
      <c r="BK132" s="9">
        <f>BJ131*0.75</f>
        <v>0</v>
      </c>
      <c r="BL132" s="21"/>
      <c r="BM132" s="9">
        <f>BL131*1</f>
        <v>1041.3999999999987</v>
      </c>
      <c r="BP132" s="9">
        <f>BO131*0.25</f>
        <v>0</v>
      </c>
      <c r="BR132" s="9">
        <f>BQ131*0.5</f>
        <v>0</v>
      </c>
      <c r="BT132" s="9">
        <f>BS131*0.75</f>
        <v>0</v>
      </c>
      <c r="BV132" s="9">
        <f>BU131*1</f>
        <v>267.94999999999891</v>
      </c>
      <c r="BY132" s="9">
        <f>BX131*0.25</f>
        <v>0</v>
      </c>
      <c r="CA132" s="9">
        <f>BZ131*0.5</f>
        <v>0</v>
      </c>
      <c r="CC132" s="9">
        <f>CB131*0.75</f>
        <v>0</v>
      </c>
      <c r="CE132" s="9">
        <f t="shared" ref="CE132" si="246">CD131*1</f>
        <v>150</v>
      </c>
      <c r="CH132" s="9">
        <f>CG131*0.25</f>
        <v>0</v>
      </c>
      <c r="CJ132" s="9">
        <f>CI131*0.5</f>
        <v>0</v>
      </c>
      <c r="CL132" s="9">
        <f>CK131*0.75</f>
        <v>0</v>
      </c>
      <c r="CN132" s="9">
        <f t="shared" ref="CN132" si="247">CM131*1</f>
        <v>266.20000000000164</v>
      </c>
      <c r="CQ132" s="9">
        <f>CP131*0.25</f>
        <v>0</v>
      </c>
      <c r="CS132" s="9">
        <f>CR131*0.5</f>
        <v>0</v>
      </c>
      <c r="CU132" s="9">
        <f>CT131*0.75</f>
        <v>0</v>
      </c>
      <c r="CW132" s="9">
        <f t="shared" ref="CW132" si="248">CV131*1</f>
        <v>322.30000000000109</v>
      </c>
      <c r="CZ132" s="9">
        <f>CY131*0.25</f>
        <v>0</v>
      </c>
      <c r="DB132" s="9">
        <f>DA131*0.5</f>
        <v>0</v>
      </c>
      <c r="DD132" s="9">
        <f>DC131*0.75</f>
        <v>0</v>
      </c>
      <c r="DF132" s="9">
        <f t="shared" ref="DF132" si="249">DE131*1</f>
        <v>213.60000000000127</v>
      </c>
      <c r="DI132" s="9">
        <f>DH131*0.25</f>
        <v>0</v>
      </c>
      <c r="DK132" s="9">
        <f>DJ131*0.5</f>
        <v>0</v>
      </c>
      <c r="DM132" s="9">
        <f>DL131*0.75</f>
        <v>0</v>
      </c>
      <c r="DO132" s="9">
        <f t="shared" ref="DO132" si="250">DN131*1</f>
        <v>420.25000000000182</v>
      </c>
      <c r="DR132" s="9">
        <f>DQ131*0.25</f>
        <v>0</v>
      </c>
      <c r="DT132" s="9">
        <f>DS131*0.5</f>
        <v>0</v>
      </c>
      <c r="DV132" s="9">
        <f>DU131*0.75</f>
        <v>0</v>
      </c>
      <c r="DX132" s="9">
        <f t="shared" ref="DX132" si="251">DW131*1</f>
        <v>235.95000000000255</v>
      </c>
      <c r="EA132" s="9">
        <f>DZ131*0.25</f>
        <v>0</v>
      </c>
      <c r="EC132" s="9">
        <f>EB131*0.5</f>
        <v>0</v>
      </c>
      <c r="EE132" s="9">
        <f>ED131*0.75</f>
        <v>0</v>
      </c>
      <c r="EG132" s="9">
        <f>EF131*1</f>
        <v>0</v>
      </c>
      <c r="EJ132" s="9">
        <f>EI131*0.25</f>
        <v>0</v>
      </c>
      <c r="EL132" s="9">
        <f>EK131*0.5</f>
        <v>0</v>
      </c>
      <c r="EN132" s="9">
        <f>EM131*0.75</f>
        <v>0</v>
      </c>
      <c r="EP132" s="9">
        <f>EO131*1</f>
        <v>0</v>
      </c>
      <c r="ES132" s="9">
        <f>ER131*0.25</f>
        <v>0</v>
      </c>
      <c r="EU132" s="9">
        <f>ET131*0.5</f>
        <v>0</v>
      </c>
      <c r="EW132" s="9">
        <f>EV131*0.75</f>
        <v>0</v>
      </c>
      <c r="EY132" s="9">
        <f>EX131*1</f>
        <v>0</v>
      </c>
      <c r="FA132" s="18"/>
      <c r="FB132" s="9"/>
      <c r="FC132" s="18"/>
      <c r="FD132" s="9"/>
      <c r="FE132" s="18"/>
      <c r="FF132" s="9"/>
      <c r="FG132" s="18"/>
      <c r="FH132" s="9"/>
      <c r="FJ132" s="18"/>
      <c r="FK132" s="9"/>
      <c r="FL132" s="18"/>
      <c r="FM132" s="9"/>
      <c r="FN132" s="18"/>
      <c r="FO132" s="9"/>
      <c r="FP132" s="18"/>
      <c r="FQ132" s="9"/>
      <c r="FS132" s="18"/>
      <c r="FT132" s="9"/>
      <c r="FU132" s="18"/>
      <c r="FV132" s="9"/>
      <c r="FW132" s="18"/>
      <c r="FX132" s="9"/>
      <c r="FY132" s="18"/>
      <c r="FZ132" s="9"/>
      <c r="GB132" s="18"/>
      <c r="GC132" s="9"/>
      <c r="GD132" s="18"/>
      <c r="GE132" s="9"/>
      <c r="GF132" s="18"/>
      <c r="GG132" s="9"/>
      <c r="GH132" s="18"/>
      <c r="GI132" s="9"/>
      <c r="GK132" s="18"/>
      <c r="GL132" s="9"/>
      <c r="GM132" s="18"/>
      <c r="GN132" s="9"/>
      <c r="GO132" s="18"/>
      <c r="GP132" s="9"/>
      <c r="GQ132" s="18"/>
      <c r="GR132" s="9"/>
      <c r="GT132" s="18"/>
      <c r="GU132" s="9"/>
      <c r="GV132" s="18"/>
      <c r="GW132" s="9"/>
      <c r="GX132" s="18"/>
      <c r="GY132" s="9"/>
      <c r="GZ132" s="18"/>
      <c r="HA132" s="9"/>
      <c r="HD132" s="9"/>
      <c r="HF132" s="9"/>
      <c r="HH132" s="9"/>
      <c r="HJ132" s="9"/>
      <c r="HM132" s="9"/>
      <c r="HO132" s="9"/>
      <c r="HQ132" s="9"/>
      <c r="HS132" s="9"/>
      <c r="HV132" s="9"/>
      <c r="HX132" s="9"/>
      <c r="HY132" s="18"/>
      <c r="HZ132" s="9"/>
      <c r="IA132" s="18"/>
      <c r="IB132" s="9"/>
      <c r="IE132" s="9"/>
      <c r="IG132" s="9"/>
      <c r="II132" s="9"/>
      <c r="IK132" s="9"/>
      <c r="IN132" s="9"/>
      <c r="IP132" s="9"/>
      <c r="IR132" s="9"/>
      <c r="IT132" s="9"/>
      <c r="IW132" s="9"/>
      <c r="IY132" s="9"/>
      <c r="JA132" s="9"/>
      <c r="JC132" s="9"/>
      <c r="JF132" s="9"/>
      <c r="JH132" s="9"/>
      <c r="JJ132" s="9"/>
      <c r="JL132" s="9"/>
      <c r="JO132" s="9"/>
      <c r="JQ132" s="9"/>
      <c r="JS132" s="9"/>
      <c r="JU132" s="9"/>
      <c r="JX132" s="9"/>
      <c r="JZ132" s="9"/>
      <c r="KB132" s="9"/>
      <c r="KD132" s="9"/>
      <c r="KG132" s="9"/>
      <c r="KI132" s="9"/>
      <c r="KK132" s="9"/>
      <c r="KM132" s="9"/>
      <c r="KP132" s="9"/>
      <c r="KR132" s="9"/>
      <c r="KT132" s="9"/>
      <c r="KV132" s="9"/>
      <c r="KY132" s="9"/>
      <c r="LA132" s="9"/>
      <c r="LC132" s="9"/>
      <c r="LE132" s="9"/>
      <c r="LH132" s="9"/>
      <c r="LJ132" s="9"/>
      <c r="LL132" s="9"/>
      <c r="LN132" s="9"/>
      <c r="LQ132" s="9"/>
      <c r="LS132" s="9"/>
      <c r="LU132" s="9"/>
      <c r="LW132" s="9"/>
      <c r="LZ132" s="9"/>
      <c r="MB132" s="9"/>
      <c r="MD132" s="9"/>
      <c r="MF132" s="9"/>
      <c r="MI132" s="9"/>
      <c r="MK132" s="9"/>
      <c r="MM132" s="9"/>
      <c r="MO132" s="9"/>
      <c r="MR132" s="9"/>
      <c r="MT132" s="9"/>
      <c r="MV132" s="9"/>
      <c r="MX132" s="9"/>
      <c r="NA132" s="9"/>
      <c r="NC132" s="9"/>
      <c r="NE132" s="9"/>
      <c r="NG132" s="9"/>
      <c r="NH132" s="43"/>
    </row>
    <row r="133" spans="1:372" s="40" customFormat="1" ht="15.75">
      <c r="A133" s="404"/>
      <c r="B133" s="206"/>
      <c r="C133" s="205"/>
      <c r="E133" s="61"/>
      <c r="F133" s="149"/>
      <c r="G133" s="61"/>
      <c r="I133" s="61"/>
      <c r="L133" s="205"/>
      <c r="N133" s="61"/>
      <c r="P133" s="61"/>
      <c r="R133" s="61"/>
      <c r="U133" s="205"/>
      <c r="V133" s="149"/>
      <c r="W133" s="61"/>
      <c r="X133" s="149"/>
      <c r="Y133" s="61"/>
      <c r="Z133" s="149"/>
      <c r="AB133" s="149"/>
      <c r="AC133" s="38"/>
      <c r="AD133" s="205"/>
      <c r="AE133" s="149"/>
      <c r="AF133" s="237"/>
      <c r="AL133" s="38"/>
      <c r="AM133" s="205"/>
      <c r="AN133" s="149"/>
      <c r="AO133" s="237"/>
      <c r="AP133" s="149"/>
      <c r="AR133" s="149"/>
      <c r="AT133" s="149"/>
      <c r="AU133" s="38"/>
      <c r="AV133" s="205"/>
      <c r="AW133" s="149"/>
      <c r="AX133" s="237"/>
      <c r="AY133" s="149"/>
      <c r="BA133" s="149"/>
      <c r="BC133" s="149"/>
      <c r="BD133" s="38"/>
      <c r="BE133" s="205"/>
      <c r="BF133" s="149"/>
      <c r="BG133" s="237"/>
      <c r="BH133" s="149"/>
      <c r="BJ133" s="149"/>
      <c r="BL133" s="149"/>
      <c r="BM133" s="38"/>
      <c r="BN133" s="205"/>
      <c r="BP133" s="237"/>
      <c r="BV133" s="38"/>
      <c r="BW133" s="205"/>
      <c r="BY133" s="237"/>
      <c r="CE133" s="38"/>
      <c r="CF133" s="205"/>
      <c r="CG133" s="149"/>
      <c r="CH133" s="237"/>
      <c r="CI133" s="149"/>
      <c r="CK133" s="149"/>
      <c r="CM133" s="149"/>
      <c r="CN133" s="38"/>
      <c r="CO133" s="205"/>
      <c r="CP133" s="149"/>
      <c r="CQ133" s="237"/>
      <c r="CR133" s="149"/>
      <c r="CT133" s="149"/>
      <c r="CW133" s="38"/>
      <c r="CX133" s="205"/>
      <c r="CY133" s="149"/>
      <c r="CZ133" s="237"/>
      <c r="DA133" s="149"/>
      <c r="DC133" s="149"/>
      <c r="DF133" s="38"/>
      <c r="DG133" s="205"/>
      <c r="DI133" s="237"/>
      <c r="DO133" s="38"/>
      <c r="DP133" s="205"/>
      <c r="DQ133" s="149"/>
      <c r="DR133" s="237"/>
      <c r="DS133" s="149"/>
      <c r="DU133" s="149"/>
      <c r="DX133" s="38"/>
      <c r="DY133" s="205"/>
      <c r="DZ133" s="149"/>
      <c r="EA133" s="237"/>
      <c r="EB133" s="149"/>
      <c r="ED133" s="149"/>
      <c r="EF133" s="149"/>
      <c r="EG133" s="38"/>
      <c r="EH133" s="205"/>
      <c r="EI133" s="149"/>
      <c r="EJ133" s="237"/>
      <c r="EK133" s="149"/>
      <c r="EM133" s="149"/>
      <c r="EO133" s="149"/>
      <c r="EP133" s="38"/>
      <c r="EQ133" s="205"/>
      <c r="ER133" s="149"/>
      <c r="ES133" s="237"/>
      <c r="ET133" s="149"/>
      <c r="EV133" s="149"/>
      <c r="EX133" s="149"/>
      <c r="EY133" s="38"/>
      <c r="EZ133" s="205"/>
      <c r="FA133" s="149"/>
      <c r="FB133" s="237"/>
      <c r="FC133" s="149"/>
      <c r="FE133" s="149"/>
      <c r="FG133" s="149"/>
      <c r="FH133" s="38"/>
      <c r="FI133" s="205"/>
      <c r="FJ133" s="149"/>
      <c r="FK133" s="237"/>
      <c r="FL133" s="149"/>
      <c r="FN133" s="149"/>
      <c r="FP133" s="149"/>
      <c r="FQ133" s="38"/>
      <c r="FR133" s="205"/>
      <c r="FS133" s="149"/>
      <c r="FT133" s="237"/>
      <c r="FU133" s="149"/>
      <c r="FW133" s="149"/>
      <c r="FY133" s="149"/>
      <c r="FZ133" s="38"/>
      <c r="GA133" s="205"/>
      <c r="GB133" s="149"/>
      <c r="GC133" s="237"/>
      <c r="GD133" s="149"/>
      <c r="GF133" s="149"/>
      <c r="GH133" s="149"/>
      <c r="GI133" s="38"/>
      <c r="GJ133" s="205"/>
      <c r="GK133" s="149"/>
      <c r="GL133" s="237"/>
      <c r="GM133" s="149"/>
      <c r="GO133" s="149"/>
      <c r="GQ133" s="149"/>
      <c r="GR133" s="38"/>
      <c r="GS133" s="205"/>
      <c r="GT133" s="149"/>
      <c r="GU133" s="237"/>
      <c r="GV133" s="149"/>
      <c r="GX133" s="149"/>
      <c r="GZ133" s="149"/>
      <c r="HB133" s="205"/>
      <c r="HD133" s="237"/>
      <c r="HJ133" s="38"/>
      <c r="HK133" s="205"/>
      <c r="HM133" s="237"/>
      <c r="HS133" s="38"/>
      <c r="HT133" s="205"/>
      <c r="HV133" s="237"/>
      <c r="IB133" s="38"/>
      <c r="IC133" s="205"/>
      <c r="IE133" s="237"/>
      <c r="IL133" s="205"/>
      <c r="IN133" s="237"/>
      <c r="IT133" s="38"/>
      <c r="IU133" s="205"/>
      <c r="IW133" s="237"/>
      <c r="JC133" s="38"/>
      <c r="JD133" s="205"/>
      <c r="JF133" s="237"/>
      <c r="JL133" s="38"/>
      <c r="JM133" s="205"/>
      <c r="JO133" s="237"/>
      <c r="JV133" s="205"/>
      <c r="JX133" s="237"/>
      <c r="KD133" s="38"/>
      <c r="KE133" s="205"/>
      <c r="KG133" s="237"/>
      <c r="KM133" s="38"/>
      <c r="KN133" s="205"/>
      <c r="KP133" s="237"/>
      <c r="KW133" s="205"/>
      <c r="KY133" s="237"/>
      <c r="LF133" s="205"/>
      <c r="LH133" s="237"/>
      <c r="LN133" s="38"/>
      <c r="LO133" s="205"/>
      <c r="LQ133" s="237"/>
      <c r="LW133" s="38"/>
      <c r="LX133" s="205"/>
      <c r="LZ133" s="237"/>
      <c r="MG133" s="205"/>
      <c r="MI133" s="237"/>
      <c r="MO133" s="38"/>
      <c r="MP133" s="205"/>
      <c r="MR133" s="237"/>
      <c r="MX133" s="38"/>
      <c r="MY133" s="205"/>
      <c r="NA133" s="237"/>
      <c r="NG133" s="38"/>
      <c r="NH133" s="205"/>
    </row>
    <row r="134" spans="1:372" ht="18">
      <c r="A134" s="42" t="s">
        <v>867</v>
      </c>
      <c r="B134" s="49"/>
      <c r="D134">
        <v>438.9</v>
      </c>
      <c r="E134" s="1" t="s">
        <v>187</v>
      </c>
      <c r="F134" s="400">
        <v>449.59999999999997</v>
      </c>
      <c r="G134" s="1" t="s">
        <v>183</v>
      </c>
      <c r="H134" s="115"/>
      <c r="I134" s="1" t="s">
        <v>184</v>
      </c>
      <c r="J134" s="115"/>
      <c r="K134" s="1" t="s">
        <v>185</v>
      </c>
      <c r="M134">
        <v>168.2</v>
      </c>
      <c r="N134" s="1" t="s">
        <v>187</v>
      </c>
      <c r="O134" s="18">
        <v>185.5</v>
      </c>
      <c r="P134" s="1" t="s">
        <v>183</v>
      </c>
      <c r="Q134" s="18"/>
      <c r="R134" s="1" t="s">
        <v>184</v>
      </c>
      <c r="S134" s="18"/>
      <c r="T134" s="1" t="s">
        <v>185</v>
      </c>
      <c r="V134" s="18">
        <v>608.54999999999995</v>
      </c>
      <c r="W134" s="1" t="s">
        <v>187</v>
      </c>
      <c r="X134" s="18">
        <v>281.59999999999945</v>
      </c>
      <c r="Y134" s="1" t="s">
        <v>183</v>
      </c>
      <c r="Z134" s="18">
        <v>790.10000000000036</v>
      </c>
      <c r="AA134" s="1" t="s">
        <v>184</v>
      </c>
      <c r="AB134" s="18">
        <v>478.45000000000016</v>
      </c>
      <c r="AC134" s="1" t="s">
        <v>185</v>
      </c>
      <c r="AE134" s="18">
        <v>489.80000000000041</v>
      </c>
      <c r="AF134" s="1" t="s">
        <v>187</v>
      </c>
      <c r="AG134" s="18">
        <v>188.99999999999955</v>
      </c>
      <c r="AH134" s="1" t="s">
        <v>183</v>
      </c>
      <c r="AI134" s="18">
        <v>255.09999999999991</v>
      </c>
      <c r="AJ134" s="1" t="s">
        <v>184</v>
      </c>
      <c r="AK134" s="18">
        <v>422.40000000000032</v>
      </c>
      <c r="AL134" s="1" t="s">
        <v>185</v>
      </c>
      <c r="AN134" s="18">
        <v>473.5</v>
      </c>
      <c r="AO134" s="1" t="s">
        <v>187</v>
      </c>
      <c r="AP134" s="18">
        <v>295.29999999999973</v>
      </c>
      <c r="AQ134" s="1" t="s">
        <v>183</v>
      </c>
      <c r="AR134" s="1">
        <v>781.39999999999986</v>
      </c>
      <c r="AS134" s="1" t="s">
        <v>184</v>
      </c>
      <c r="AT134" s="18">
        <v>374.99999999999977</v>
      </c>
      <c r="AU134" s="1" t="s">
        <v>185</v>
      </c>
      <c r="AW134" s="18">
        <v>694.40000000000055</v>
      </c>
      <c r="AX134" s="1" t="s">
        <v>187</v>
      </c>
      <c r="AY134" s="18">
        <v>234.39999999999964</v>
      </c>
      <c r="AZ134" s="1" t="s">
        <v>183</v>
      </c>
      <c r="BA134" s="18">
        <v>361.00000000000045</v>
      </c>
      <c r="BB134" s="1" t="s">
        <v>184</v>
      </c>
      <c r="BC134" s="18">
        <v>687.99999999999955</v>
      </c>
      <c r="BD134" s="1" t="s">
        <v>185</v>
      </c>
      <c r="BF134" s="18">
        <v>881.19999999999891</v>
      </c>
      <c r="BG134" s="1" t="s">
        <v>187</v>
      </c>
      <c r="BH134" s="18">
        <v>722.5</v>
      </c>
      <c r="BI134" s="1" t="s">
        <v>183</v>
      </c>
      <c r="BJ134" s="18">
        <v>1246.5000000000009</v>
      </c>
      <c r="BK134" s="1" t="s">
        <v>184</v>
      </c>
      <c r="BL134" s="18">
        <v>765.59999999999854</v>
      </c>
      <c r="BM134" s="1" t="s">
        <v>185</v>
      </c>
      <c r="BO134" s="18">
        <v>510.99999999999909</v>
      </c>
      <c r="BP134" s="1" t="s">
        <v>187</v>
      </c>
      <c r="BQ134" s="18">
        <v>490.59999999999945</v>
      </c>
      <c r="BR134" s="1" t="s">
        <v>183</v>
      </c>
      <c r="BS134" s="18">
        <v>384.5</v>
      </c>
      <c r="BT134" s="1" t="s">
        <v>184</v>
      </c>
      <c r="BU134" s="18">
        <v>413.94999999999982</v>
      </c>
      <c r="BV134" s="1" t="s">
        <v>185</v>
      </c>
      <c r="BX134">
        <v>360.1</v>
      </c>
      <c r="BY134" s="1" t="s">
        <v>187</v>
      </c>
      <c r="BZ134" s="401">
        <v>320.79999999999745</v>
      </c>
      <c r="CA134" s="1" t="s">
        <v>183</v>
      </c>
      <c r="CB134" s="18">
        <v>253.39999999999964</v>
      </c>
      <c r="CC134" s="1" t="s">
        <v>184</v>
      </c>
      <c r="CD134" s="18">
        <v>182</v>
      </c>
      <c r="CE134" s="1" t="s">
        <v>185</v>
      </c>
      <c r="CG134" s="18">
        <v>518.64999999999964</v>
      </c>
      <c r="CH134" s="1" t="s">
        <v>187</v>
      </c>
      <c r="CI134" s="18"/>
      <c r="CJ134" s="1" t="s">
        <v>183</v>
      </c>
      <c r="CK134" s="18">
        <v>639.90000000000055</v>
      </c>
      <c r="CL134" s="1" t="s">
        <v>184</v>
      </c>
      <c r="CM134" s="18">
        <v>285.59999999999945</v>
      </c>
      <c r="CN134" s="1" t="s">
        <v>185</v>
      </c>
      <c r="CP134" s="18">
        <v>490.69999999999891</v>
      </c>
      <c r="CQ134" s="1" t="s">
        <v>187</v>
      </c>
      <c r="CR134" s="18"/>
      <c r="CS134" s="1" t="s">
        <v>183</v>
      </c>
      <c r="CT134" s="18">
        <v>296.30000000000018</v>
      </c>
      <c r="CU134" s="1" t="s">
        <v>184</v>
      </c>
      <c r="CV134" s="18">
        <v>376</v>
      </c>
      <c r="CW134" s="1" t="s">
        <v>185</v>
      </c>
      <c r="CY134" s="18">
        <v>231.20000000000073</v>
      </c>
      <c r="CZ134" s="1" t="s">
        <v>187</v>
      </c>
      <c r="DA134" s="18">
        <v>479.39999999999964</v>
      </c>
      <c r="DB134" s="1" t="s">
        <v>183</v>
      </c>
      <c r="DC134" s="18">
        <v>468.29999999999927</v>
      </c>
      <c r="DD134" s="1" t="s">
        <v>184</v>
      </c>
      <c r="DE134" s="18">
        <v>155.59999999999945</v>
      </c>
      <c r="DF134" s="1" t="s">
        <v>185</v>
      </c>
      <c r="DH134" s="18">
        <v>432.89999999999964</v>
      </c>
      <c r="DI134" s="1" t="s">
        <v>187</v>
      </c>
      <c r="DJ134" s="18"/>
      <c r="DK134" s="1" t="s">
        <v>183</v>
      </c>
      <c r="DL134" s="18">
        <v>197.39999999999964</v>
      </c>
      <c r="DM134" s="1" t="s">
        <v>184</v>
      </c>
      <c r="DN134" s="18">
        <v>388.949999999998</v>
      </c>
      <c r="DO134" s="1" t="s">
        <v>185</v>
      </c>
      <c r="DQ134" s="401">
        <v>407.05000000000018</v>
      </c>
      <c r="DR134" s="1" t="s">
        <v>187</v>
      </c>
      <c r="DS134" s="18">
        <v>457.5</v>
      </c>
      <c r="DT134" s="1" t="s">
        <v>183</v>
      </c>
      <c r="DU134" s="18">
        <v>405.10000000000036</v>
      </c>
      <c r="DV134" s="1" t="s">
        <v>184</v>
      </c>
      <c r="DW134" s="18">
        <v>637.54999999999927</v>
      </c>
      <c r="DX134" s="1" t="s">
        <v>185</v>
      </c>
      <c r="DZ134" s="18">
        <v>227.39999999999964</v>
      </c>
      <c r="EA134" s="1" t="s">
        <v>187</v>
      </c>
      <c r="EB134" s="18"/>
      <c r="EC134" s="1" t="s">
        <v>183</v>
      </c>
      <c r="ED134" s="18">
        <v>686.30000000000109</v>
      </c>
      <c r="EE134" s="1" t="s">
        <v>184</v>
      </c>
      <c r="EF134" s="18"/>
      <c r="EG134" s="1" t="s">
        <v>185</v>
      </c>
      <c r="EI134" s="401">
        <v>382.39999999999782</v>
      </c>
      <c r="EJ134" s="1" t="s">
        <v>187</v>
      </c>
      <c r="EK134" s="401"/>
      <c r="EL134" s="1" t="s">
        <v>183</v>
      </c>
      <c r="EM134" s="18">
        <v>443.29999999999927</v>
      </c>
      <c r="EN134" s="1" t="s">
        <v>184</v>
      </c>
      <c r="EO134" s="18"/>
      <c r="EP134" s="1" t="s">
        <v>185</v>
      </c>
      <c r="ER134" s="18">
        <v>403.39999999999964</v>
      </c>
      <c r="ES134" s="1" t="s">
        <v>187</v>
      </c>
      <c r="ET134" s="18"/>
      <c r="EU134" s="1" t="s">
        <v>183</v>
      </c>
      <c r="EV134" s="18">
        <v>397.40000000000055</v>
      </c>
      <c r="EW134" s="1" t="s">
        <v>184</v>
      </c>
      <c r="EX134" s="18"/>
      <c r="EY134" s="1" t="s">
        <v>185</v>
      </c>
      <c r="FA134" s="401">
        <v>375.99999999999818</v>
      </c>
      <c r="FB134" s="1" t="s">
        <v>187</v>
      </c>
      <c r="FC134" s="401">
        <v>93.5</v>
      </c>
      <c r="FD134" s="1" t="s">
        <v>183</v>
      </c>
      <c r="FE134" s="18">
        <v>597.20000000000073</v>
      </c>
      <c r="FF134" s="1" t="s">
        <v>184</v>
      </c>
      <c r="FG134" s="18"/>
      <c r="FH134" s="1" t="s">
        <v>185</v>
      </c>
      <c r="FJ134" s="401">
        <v>233.59999999999854</v>
      </c>
      <c r="FK134" s="1" t="s">
        <v>187</v>
      </c>
      <c r="FL134" s="18">
        <v>407.5</v>
      </c>
      <c r="FM134" s="1" t="s">
        <v>183</v>
      </c>
      <c r="FN134" s="18">
        <v>556.5</v>
      </c>
      <c r="FO134" s="1" t="s">
        <v>184</v>
      </c>
      <c r="FP134" s="18"/>
      <c r="FQ134" s="1" t="s">
        <v>185</v>
      </c>
      <c r="FS134" s="401">
        <v>309.19999999999891</v>
      </c>
      <c r="FT134" s="1" t="s">
        <v>187</v>
      </c>
      <c r="FU134" s="401"/>
      <c r="FV134" s="1" t="s">
        <v>183</v>
      </c>
      <c r="FW134" s="18">
        <v>274.30000000000291</v>
      </c>
      <c r="FX134" s="1" t="s">
        <v>184</v>
      </c>
      <c r="FY134" s="18"/>
      <c r="FZ134" s="1" t="s">
        <v>185</v>
      </c>
      <c r="GB134" s="18">
        <v>16.899999999997817</v>
      </c>
      <c r="GC134" s="1" t="s">
        <v>187</v>
      </c>
      <c r="GD134" s="18"/>
      <c r="GE134" s="1" t="s">
        <v>183</v>
      </c>
      <c r="GF134" s="18">
        <v>97.499999999996362</v>
      </c>
      <c r="GG134" s="1" t="s">
        <v>184</v>
      </c>
      <c r="GH134" s="18"/>
      <c r="GI134" s="1" t="s">
        <v>185</v>
      </c>
      <c r="GK134" s="401">
        <v>1178.2000000000007</v>
      </c>
      <c r="GL134" s="1" t="s">
        <v>187</v>
      </c>
      <c r="GM134" s="18">
        <v>1697.0999999999967</v>
      </c>
      <c r="GN134" s="1" t="s">
        <v>183</v>
      </c>
      <c r="GO134" s="18">
        <v>3150.8999999999996</v>
      </c>
      <c r="GP134" s="1" t="s">
        <v>184</v>
      </c>
      <c r="GQ134" s="18"/>
      <c r="GR134" s="1" t="s">
        <v>185</v>
      </c>
      <c r="GT134" s="401">
        <v>221.20000000000073</v>
      </c>
      <c r="GU134" s="1" t="s">
        <v>187</v>
      </c>
      <c r="GV134" s="401"/>
      <c r="GW134" s="1" t="s">
        <v>183</v>
      </c>
      <c r="GX134" s="401"/>
      <c r="GY134" s="1" t="s">
        <v>184</v>
      </c>
      <c r="GZ134" s="401"/>
      <c r="HA134" s="1" t="s">
        <v>185</v>
      </c>
      <c r="HC134" s="18">
        <v>590.70000000000073</v>
      </c>
      <c r="HD134" s="1" t="s">
        <v>187</v>
      </c>
      <c r="HE134" s="18">
        <v>238</v>
      </c>
      <c r="HF134" s="1" t="s">
        <v>183</v>
      </c>
      <c r="HG134" s="18">
        <v>227.40000000000146</v>
      </c>
      <c r="HH134" s="1" t="s">
        <v>184</v>
      </c>
      <c r="HI134" s="18"/>
      <c r="HJ134" s="1" t="s">
        <v>185</v>
      </c>
      <c r="HL134" s="401">
        <v>961.49999999999818</v>
      </c>
      <c r="HM134" s="1" t="s">
        <v>187</v>
      </c>
      <c r="HN134" s="401"/>
      <c r="HO134" s="1" t="s">
        <v>183</v>
      </c>
      <c r="HP134" s="18">
        <v>660.99999999999818</v>
      </c>
      <c r="HQ134" s="1" t="s">
        <v>184</v>
      </c>
      <c r="HR134" s="18"/>
      <c r="HS134" s="1" t="s">
        <v>185</v>
      </c>
      <c r="HU134" s="401">
        <v>3349.5499999999938</v>
      </c>
      <c r="HV134" s="1" t="s">
        <v>187</v>
      </c>
      <c r="HW134" s="18">
        <v>2532.4999999999991</v>
      </c>
      <c r="HX134" s="1" t="s">
        <v>183</v>
      </c>
      <c r="HY134" s="18">
        <v>3392.9000000000378</v>
      </c>
      <c r="HZ134" s="1" t="s">
        <v>184</v>
      </c>
      <c r="IA134" s="18"/>
      <c r="IB134" s="1" t="s">
        <v>185</v>
      </c>
      <c r="ID134" s="401">
        <v>0</v>
      </c>
      <c r="IE134" s="1" t="s">
        <v>187</v>
      </c>
      <c r="IF134" s="401"/>
      <c r="IG134" s="1" t="s">
        <v>183</v>
      </c>
      <c r="IH134" s="401"/>
      <c r="II134" s="1" t="s">
        <v>184</v>
      </c>
      <c r="IJ134" s="401"/>
      <c r="IK134" s="1" t="s">
        <v>185</v>
      </c>
      <c r="IM134" s="18">
        <v>324.84999999999854</v>
      </c>
      <c r="IN134" s="1" t="s">
        <v>187</v>
      </c>
      <c r="IO134" s="18"/>
      <c r="IP134" s="1" t="s">
        <v>183</v>
      </c>
      <c r="IQ134" s="18">
        <v>145.90000000000146</v>
      </c>
      <c r="IR134" s="1" t="s">
        <v>184</v>
      </c>
      <c r="IS134" s="18"/>
      <c r="IT134" s="1" t="s">
        <v>185</v>
      </c>
      <c r="IV134" s="401">
        <v>197.59999999999854</v>
      </c>
      <c r="IW134" s="1" t="s">
        <v>187</v>
      </c>
      <c r="IX134" s="18">
        <v>625.59999999999991</v>
      </c>
      <c r="IY134" s="1" t="s">
        <v>183</v>
      </c>
      <c r="IZ134" s="18">
        <v>523.90000000000146</v>
      </c>
      <c r="JA134" s="1" t="s">
        <v>184</v>
      </c>
      <c r="JB134" s="18"/>
      <c r="JC134" s="1" t="s">
        <v>185</v>
      </c>
      <c r="JE134" s="401">
        <v>317.99999999999636</v>
      </c>
      <c r="JF134" s="1" t="s">
        <v>187</v>
      </c>
      <c r="JG134" s="401">
        <v>630</v>
      </c>
      <c r="JH134" s="1" t="s">
        <v>183</v>
      </c>
      <c r="JI134" s="18">
        <v>539.59999999999854</v>
      </c>
      <c r="JJ134" s="1" t="s">
        <v>184</v>
      </c>
      <c r="JK134" s="18"/>
      <c r="JL134" s="1" t="s">
        <v>185</v>
      </c>
      <c r="JN134" s="401">
        <v>331.69999999999345</v>
      </c>
      <c r="JO134" s="1" t="s">
        <v>187</v>
      </c>
      <c r="JP134" s="401"/>
      <c r="JQ134" s="1" t="s">
        <v>183</v>
      </c>
      <c r="JR134" s="401"/>
      <c r="JS134" s="1" t="s">
        <v>184</v>
      </c>
      <c r="JT134" s="401"/>
      <c r="JU134" s="1" t="s">
        <v>185</v>
      </c>
      <c r="JX134" s="1" t="s">
        <v>187</v>
      </c>
      <c r="JY134" s="18">
        <v>2321.8500000000022</v>
      </c>
      <c r="JZ134" s="1" t="s">
        <v>183</v>
      </c>
      <c r="KA134" s="18">
        <v>1443.4999999999636</v>
      </c>
      <c r="KB134" s="1" t="s">
        <v>184</v>
      </c>
      <c r="KC134" s="18">
        <v>2557.2999999998719</v>
      </c>
      <c r="KD134" s="1" t="s">
        <v>185</v>
      </c>
      <c r="KF134" s="18">
        <v>367.09999999999127</v>
      </c>
      <c r="KG134" s="1" t="s">
        <v>187</v>
      </c>
      <c r="KH134" s="401">
        <v>35.999999999999091</v>
      </c>
      <c r="KI134" s="1" t="s">
        <v>183</v>
      </c>
      <c r="KJ134" s="18">
        <v>140</v>
      </c>
      <c r="KK134" s="1" t="s">
        <v>184</v>
      </c>
      <c r="KL134" s="18"/>
      <c r="KM134" s="1" t="s">
        <v>185</v>
      </c>
      <c r="KO134" s="401">
        <v>388.19999999998618</v>
      </c>
      <c r="KP134" s="1" t="s">
        <v>187</v>
      </c>
      <c r="KQ134" s="401"/>
      <c r="KR134" s="1" t="s">
        <v>183</v>
      </c>
      <c r="KS134" s="401"/>
      <c r="KT134" s="1" t="s">
        <v>184</v>
      </c>
      <c r="KU134" s="401"/>
      <c r="KV134" s="1" t="s">
        <v>185</v>
      </c>
      <c r="KX134" s="18">
        <v>403.69999999999345</v>
      </c>
      <c r="KY134" s="1" t="s">
        <v>187</v>
      </c>
      <c r="KZ134" s="18"/>
      <c r="LA134" s="1" t="s">
        <v>183</v>
      </c>
      <c r="LB134" s="18"/>
      <c r="LC134" s="1" t="s">
        <v>184</v>
      </c>
      <c r="LD134" s="18"/>
      <c r="LE134" s="1" t="s">
        <v>185</v>
      </c>
      <c r="LG134" s="232">
        <v>170.69999999999891</v>
      </c>
      <c r="LH134" s="1" t="s">
        <v>187</v>
      </c>
      <c r="LI134" s="232"/>
      <c r="LJ134" s="1" t="s">
        <v>183</v>
      </c>
      <c r="LK134" s="232"/>
      <c r="LL134" s="1" t="s">
        <v>184</v>
      </c>
      <c r="LM134" s="18"/>
      <c r="LN134" s="1" t="s">
        <v>185</v>
      </c>
      <c r="LP134" s="18">
        <v>695.59999999999491</v>
      </c>
      <c r="LQ134" s="1" t="s">
        <v>187</v>
      </c>
      <c r="LR134" s="18">
        <v>382.19999999999982</v>
      </c>
      <c r="LS134" s="1" t="s">
        <v>183</v>
      </c>
      <c r="LT134" s="18">
        <v>548.49999999999636</v>
      </c>
      <c r="LU134" s="1" t="s">
        <v>184</v>
      </c>
      <c r="LV134" s="18"/>
      <c r="LW134" s="1" t="s">
        <v>185</v>
      </c>
      <c r="LY134" s="18">
        <v>192.90000000000146</v>
      </c>
      <c r="LZ134" s="1" t="s">
        <v>187</v>
      </c>
      <c r="MA134" s="18"/>
      <c r="MB134" s="1" t="s">
        <v>183</v>
      </c>
      <c r="MC134" s="18"/>
      <c r="MD134" s="1" t="s">
        <v>184</v>
      </c>
      <c r="ME134" s="18"/>
      <c r="MF134" s="1" t="s">
        <v>185</v>
      </c>
      <c r="MI134" s="1" t="s">
        <v>187</v>
      </c>
      <c r="MJ134" s="74">
        <v>852.89999999999418</v>
      </c>
      <c r="MK134" s="1" t="s">
        <v>183</v>
      </c>
      <c r="ML134" s="18">
        <v>977.99999999999818</v>
      </c>
      <c r="MM134" s="1" t="s">
        <v>184</v>
      </c>
      <c r="MN134" s="18">
        <v>1357.3999999999905</v>
      </c>
      <c r="MO134" s="1" t="s">
        <v>185</v>
      </c>
      <c r="MQ134">
        <v>273.99999999999636</v>
      </c>
      <c r="MR134" s="1" t="s">
        <v>187</v>
      </c>
      <c r="MS134" s="18">
        <v>237.49999999999636</v>
      </c>
      <c r="MT134" s="1" t="s">
        <v>183</v>
      </c>
      <c r="MU134">
        <v>306.49999999999272</v>
      </c>
      <c r="MV134" s="1" t="s">
        <v>184</v>
      </c>
      <c r="MX134" s="1" t="s">
        <v>185</v>
      </c>
      <c r="NA134" s="1" t="s">
        <v>187</v>
      </c>
      <c r="NC134" s="1" t="s">
        <v>183</v>
      </c>
      <c r="ND134" s="402">
        <v>1565.7999999999993</v>
      </c>
      <c r="NE134" s="1" t="s">
        <v>184</v>
      </c>
      <c r="NF134" s="402"/>
      <c r="NG134" s="1" t="s">
        <v>185</v>
      </c>
      <c r="NH134" s="43"/>
    </row>
    <row r="135" spans="1:372" ht="18">
      <c r="A135" s="403" t="s">
        <v>3671</v>
      </c>
      <c r="B135" s="49">
        <f>SUM(D135:AAP135)</f>
        <v>37885.912499999831</v>
      </c>
      <c r="D135"/>
      <c r="E135" s="9">
        <f>D134*0.25</f>
        <v>109.72499999999999</v>
      </c>
      <c r="F135" s="18"/>
      <c r="G135" s="9">
        <f>F134*0.5</f>
        <v>224.79999999999998</v>
      </c>
      <c r="I135" s="9">
        <f>H134*0.75</f>
        <v>0</v>
      </c>
      <c r="K135" s="9">
        <f>J134*1</f>
        <v>0</v>
      </c>
      <c r="N135" s="9">
        <f>M134*0.25</f>
        <v>42.05</v>
      </c>
      <c r="P135" s="9">
        <f>O134*0.5</f>
        <v>92.75</v>
      </c>
      <c r="R135" s="9">
        <f>Q134*0.75</f>
        <v>0</v>
      </c>
      <c r="T135" s="9">
        <f>S134*1</f>
        <v>0</v>
      </c>
      <c r="V135" s="18"/>
      <c r="W135" s="9">
        <f>V134*0.25</f>
        <v>152.13749999999999</v>
      </c>
      <c r="X135" s="18"/>
      <c r="Y135" s="9">
        <f>X134*0.5</f>
        <v>140.79999999999973</v>
      </c>
      <c r="Z135" s="18"/>
      <c r="AA135" s="9">
        <f>Z134*0.75</f>
        <v>592.57500000000027</v>
      </c>
      <c r="AB135" s="18"/>
      <c r="AC135" s="9">
        <f>AB134*1</f>
        <v>478.45000000000016</v>
      </c>
      <c r="AE135" s="18"/>
      <c r="AF135" s="9">
        <f>AE134*0.25</f>
        <v>122.4500000000001</v>
      </c>
      <c r="AG135" s="18"/>
      <c r="AH135" s="9">
        <f>AG134*0.5</f>
        <v>94.499999999999773</v>
      </c>
      <c r="AI135" s="18"/>
      <c r="AJ135" s="9">
        <f>AI134*0.75</f>
        <v>191.32499999999993</v>
      </c>
      <c r="AK135" s="18"/>
      <c r="AL135" s="9">
        <f>AK134*1</f>
        <v>422.40000000000032</v>
      </c>
      <c r="AN135" s="18"/>
      <c r="AO135" s="9">
        <f>AN134*0.25</f>
        <v>118.375</v>
      </c>
      <c r="AP135" s="18"/>
      <c r="AQ135" s="9">
        <f>AP134*0.5</f>
        <v>147.64999999999986</v>
      </c>
      <c r="AR135" s="18"/>
      <c r="AS135" s="9">
        <f>AR134*0.75</f>
        <v>586.04999999999995</v>
      </c>
      <c r="AT135" s="18"/>
      <c r="AU135" s="9">
        <f>AT134*1</f>
        <v>374.99999999999977</v>
      </c>
      <c r="AW135" s="18"/>
      <c r="AX135" s="9">
        <f>AW134*0.25</f>
        <v>173.60000000000014</v>
      </c>
      <c r="AZ135" s="9">
        <f>AY134*0.5</f>
        <v>117.19999999999982</v>
      </c>
      <c r="BB135" s="9">
        <f>BA134*0.75</f>
        <v>270.75000000000034</v>
      </c>
      <c r="BD135" s="9">
        <f>BC134*1</f>
        <v>687.99999999999955</v>
      </c>
      <c r="BF135" s="18"/>
      <c r="BG135" s="9">
        <f>BF134*0.25</f>
        <v>220.29999999999973</v>
      </c>
      <c r="BI135" s="9">
        <f>BH134*0.5</f>
        <v>361.25</v>
      </c>
      <c r="BK135" s="9">
        <f>BJ134*0.75</f>
        <v>934.87500000000068</v>
      </c>
      <c r="BM135" s="9">
        <f>BL134*1</f>
        <v>765.59999999999854</v>
      </c>
      <c r="BP135" s="9">
        <f>BO134*0.25</f>
        <v>127.74999999999977</v>
      </c>
      <c r="BR135" s="9">
        <f>BQ134*0.5</f>
        <v>245.29999999999973</v>
      </c>
      <c r="BT135" s="9">
        <f>BS134*0.75</f>
        <v>288.375</v>
      </c>
      <c r="BV135" s="9">
        <f>BU134*1</f>
        <v>413.94999999999982</v>
      </c>
      <c r="BY135" s="9">
        <f>BX134*0.25</f>
        <v>90.025000000000006</v>
      </c>
      <c r="CA135" s="9">
        <f>BZ134*0.5</f>
        <v>160.39999999999873</v>
      </c>
      <c r="CC135" s="9">
        <f>CB134*0.75</f>
        <v>190.04999999999973</v>
      </c>
      <c r="CE135" s="9">
        <f t="shared" ref="CE135" si="252">CD134*1</f>
        <v>182</v>
      </c>
      <c r="CG135" s="18"/>
      <c r="CH135" s="9">
        <f>CG134*0.25</f>
        <v>129.66249999999991</v>
      </c>
      <c r="CI135" s="18"/>
      <c r="CJ135" s="9">
        <f>CI134*0.5</f>
        <v>0</v>
      </c>
      <c r="CK135" s="18"/>
      <c r="CL135" s="9">
        <f>CK134*0.75</f>
        <v>479.92500000000041</v>
      </c>
      <c r="CM135" s="18"/>
      <c r="CN135" s="9">
        <f t="shared" ref="CN135" si="253">CM134*1</f>
        <v>285.59999999999945</v>
      </c>
      <c r="CP135" s="18"/>
      <c r="CQ135" s="9">
        <f>CP134*0.25</f>
        <v>122.67499999999973</v>
      </c>
      <c r="CR135" s="18"/>
      <c r="CS135" s="9">
        <f>CR134*0.5</f>
        <v>0</v>
      </c>
      <c r="CT135" s="18"/>
      <c r="CU135" s="9">
        <f>CT134*0.75</f>
        <v>222.22500000000014</v>
      </c>
      <c r="CW135" s="9">
        <f t="shared" ref="CW135" si="254">CV134*1</f>
        <v>376</v>
      </c>
      <c r="CY135" s="18"/>
      <c r="CZ135" s="9">
        <f>CY134*0.25</f>
        <v>57.800000000000182</v>
      </c>
      <c r="DA135" s="18"/>
      <c r="DB135" s="9">
        <f>DA134*0.5</f>
        <v>239.69999999999982</v>
      </c>
      <c r="DC135" s="18"/>
      <c r="DD135" s="9">
        <f>DC134*0.75</f>
        <v>351.22499999999945</v>
      </c>
      <c r="DF135" s="9">
        <f t="shared" ref="DF135" si="255">DE134*1</f>
        <v>155.59999999999945</v>
      </c>
      <c r="DH135" s="18"/>
      <c r="DI135" s="9">
        <f>DH134*0.25</f>
        <v>108.22499999999991</v>
      </c>
      <c r="DJ135" s="18"/>
      <c r="DK135" s="9">
        <f>DJ134*0.5</f>
        <v>0</v>
      </c>
      <c r="DL135" s="18"/>
      <c r="DM135" s="9">
        <f>DL134*0.75</f>
        <v>148.04999999999973</v>
      </c>
      <c r="DO135" s="9">
        <f t="shared" ref="DO135" si="256">DN134*1</f>
        <v>388.949999999998</v>
      </c>
      <c r="DQ135" s="18"/>
      <c r="DR135" s="9">
        <f>DQ134*0.25</f>
        <v>101.76250000000005</v>
      </c>
      <c r="DS135" s="18"/>
      <c r="DT135" s="9">
        <f>DS134*0.5</f>
        <v>228.75</v>
      </c>
      <c r="DU135" s="18"/>
      <c r="DV135" s="9">
        <f>DU134*0.75</f>
        <v>303.82500000000027</v>
      </c>
      <c r="DX135" s="9">
        <f t="shared" ref="DX135" si="257">DW134*1</f>
        <v>637.54999999999927</v>
      </c>
      <c r="DZ135" s="18"/>
      <c r="EA135" s="9">
        <f>DZ134*0.25</f>
        <v>56.849999999999909</v>
      </c>
      <c r="EB135" s="18"/>
      <c r="EC135" s="9">
        <f>EB134*0.5</f>
        <v>0</v>
      </c>
      <c r="ED135" s="18"/>
      <c r="EE135" s="9">
        <f>ED134*0.75</f>
        <v>514.72500000000082</v>
      </c>
      <c r="EF135" s="18"/>
      <c r="EG135" s="9">
        <f>EF134*1</f>
        <v>0</v>
      </c>
      <c r="EI135" s="18"/>
      <c r="EJ135" s="9">
        <f>EI134*0.25</f>
        <v>95.599999999999454</v>
      </c>
      <c r="EK135" s="18"/>
      <c r="EL135" s="9">
        <f>EK134*0.5</f>
        <v>0</v>
      </c>
      <c r="EM135" s="18"/>
      <c r="EN135" s="9">
        <f>EM134*0.75</f>
        <v>332.47499999999945</v>
      </c>
      <c r="EO135" s="18"/>
      <c r="EP135" s="9">
        <f>EO134*1</f>
        <v>0</v>
      </c>
      <c r="ER135" s="18"/>
      <c r="ES135" s="9">
        <f>ER134*0.25</f>
        <v>100.84999999999991</v>
      </c>
      <c r="ET135" s="18"/>
      <c r="EU135" s="9">
        <f>ET134*0.5</f>
        <v>0</v>
      </c>
      <c r="EV135" s="18"/>
      <c r="EW135" s="9">
        <f>EV134*0.75</f>
        <v>298.05000000000041</v>
      </c>
      <c r="EX135" s="18"/>
      <c r="EY135" s="9">
        <f>EX134*1</f>
        <v>0</v>
      </c>
      <c r="FA135" s="18"/>
      <c r="FB135" s="9">
        <f>FA134*0.25</f>
        <v>93.999999999999545</v>
      </c>
      <c r="FD135" s="9">
        <f>FC134*0.5</f>
        <v>46.75</v>
      </c>
      <c r="FF135" s="9">
        <f>FE134*0.75</f>
        <v>447.90000000000055</v>
      </c>
      <c r="FH135" s="9">
        <f>FG134*1</f>
        <v>0</v>
      </c>
      <c r="FJ135" s="18"/>
      <c r="FK135" s="9">
        <f>FJ134*0.25</f>
        <v>58.399999999999636</v>
      </c>
      <c r="FL135" s="18"/>
      <c r="FM135" s="9">
        <f>FL134*0.5</f>
        <v>203.75</v>
      </c>
      <c r="FN135" s="18"/>
      <c r="FO135" s="9">
        <f>FN134*0.75</f>
        <v>417.375</v>
      </c>
      <c r="FP135" s="18"/>
      <c r="FQ135" s="9">
        <f>FP134*1</f>
        <v>0</v>
      </c>
      <c r="FS135" s="18"/>
      <c r="FT135" s="9">
        <f>FS134*0.25</f>
        <v>77.299999999999727</v>
      </c>
      <c r="FU135" s="18"/>
      <c r="FV135" s="9">
        <f>FU134*0.5</f>
        <v>0</v>
      </c>
      <c r="FW135" s="18"/>
      <c r="FX135" s="9">
        <f>FW134*0.75</f>
        <v>205.72500000000218</v>
      </c>
      <c r="FY135" s="18"/>
      <c r="FZ135" s="9">
        <f>FY134*1</f>
        <v>0</v>
      </c>
      <c r="GB135" s="18"/>
      <c r="GC135" s="9">
        <f>GB134*0.25</f>
        <v>4.2249999999994543</v>
      </c>
      <c r="GD135" s="18"/>
      <c r="GE135" s="9">
        <f>GD134*0.5</f>
        <v>0</v>
      </c>
      <c r="GF135" s="18"/>
      <c r="GG135" s="9">
        <f>GF134*0.75</f>
        <v>73.124999999997272</v>
      </c>
      <c r="GH135" s="18"/>
      <c r="GI135" s="9">
        <f>GH134*1</f>
        <v>0</v>
      </c>
      <c r="GK135" s="18"/>
      <c r="GL135" s="9">
        <f>GK134*0.25</f>
        <v>294.55000000000018</v>
      </c>
      <c r="GM135" s="18"/>
      <c r="GN135" s="9">
        <f>GM134*0.5</f>
        <v>848.54999999999836</v>
      </c>
      <c r="GO135" s="18"/>
      <c r="GP135" s="9">
        <f>GO134*0.75</f>
        <v>2363.1749999999997</v>
      </c>
      <c r="GQ135" s="18"/>
      <c r="GR135" s="9">
        <f>GQ134*1</f>
        <v>0</v>
      </c>
      <c r="GT135" s="18"/>
      <c r="GU135" s="9">
        <f>GT134*0.25</f>
        <v>55.300000000000182</v>
      </c>
      <c r="GV135" s="18"/>
      <c r="GW135" s="9">
        <f>GV134*0.5</f>
        <v>0</v>
      </c>
      <c r="GX135" s="18"/>
      <c r="GY135" s="9">
        <f>GX134*0.75</f>
        <v>0</v>
      </c>
      <c r="GZ135" s="18"/>
      <c r="HA135" s="9">
        <f>GZ134*1</f>
        <v>0</v>
      </c>
      <c r="HD135" s="9">
        <f>HC134*0.25</f>
        <v>147.67500000000018</v>
      </c>
      <c r="HF135" s="9">
        <f>HE134*0.5</f>
        <v>119</v>
      </c>
      <c r="HH135" s="9">
        <f>HG134*0.75</f>
        <v>170.55000000000109</v>
      </c>
      <c r="HJ135" s="9">
        <f>HI134*1</f>
        <v>0</v>
      </c>
      <c r="HM135" s="9">
        <f>HL134*0.25</f>
        <v>240.37499999999955</v>
      </c>
      <c r="HO135" s="9">
        <f>HN134*0.5</f>
        <v>0</v>
      </c>
      <c r="HQ135" s="9">
        <f>HP134*0.75</f>
        <v>495.74999999999864</v>
      </c>
      <c r="HS135" s="9">
        <f>HR134*1</f>
        <v>0</v>
      </c>
      <c r="HV135" s="9">
        <f>HU134*0.25</f>
        <v>837.38749999999845</v>
      </c>
      <c r="HX135" s="9">
        <f>HW134*0.5</f>
        <v>1266.2499999999995</v>
      </c>
      <c r="HZ135" s="9">
        <f>HY134*0.75</f>
        <v>2544.6750000000284</v>
      </c>
      <c r="IB135" s="9">
        <f>IA134*1</f>
        <v>0</v>
      </c>
      <c r="IE135" s="9">
        <f>ID134*0.25</f>
        <v>0</v>
      </c>
      <c r="IG135" s="9">
        <f>IF134*0.5</f>
        <v>0</v>
      </c>
      <c r="II135" s="9">
        <f>IH134*0.75</f>
        <v>0</v>
      </c>
      <c r="IK135" s="9">
        <f>IJ134*1</f>
        <v>0</v>
      </c>
      <c r="IN135" s="9">
        <f>IM134*0.25</f>
        <v>81.212499999999636</v>
      </c>
      <c r="IP135" s="9">
        <f>IO134*0.5</f>
        <v>0</v>
      </c>
      <c r="IR135" s="9">
        <f>IQ134*0.75</f>
        <v>109.42500000000109</v>
      </c>
      <c r="IT135" s="9">
        <f>IS134*1</f>
        <v>0</v>
      </c>
      <c r="IW135" s="9">
        <f>IV134*0.25</f>
        <v>49.399999999999636</v>
      </c>
      <c r="IY135" s="9">
        <f>IX134*0.5</f>
        <v>312.79999999999995</v>
      </c>
      <c r="JA135" s="9">
        <f>IZ134*0.75</f>
        <v>392.92500000000109</v>
      </c>
      <c r="JC135" s="9">
        <f>JB134*1</f>
        <v>0</v>
      </c>
      <c r="JF135" s="9">
        <f>JE134*0.25</f>
        <v>79.499999999999091</v>
      </c>
      <c r="JH135" s="9">
        <f>JG134*0.5</f>
        <v>315</v>
      </c>
      <c r="JJ135" s="9">
        <f>JI134*0.75</f>
        <v>404.69999999999891</v>
      </c>
      <c r="JL135" s="9">
        <f>JK134*1</f>
        <v>0</v>
      </c>
      <c r="JO135" s="9">
        <f>JN134*0.25</f>
        <v>82.924999999998363</v>
      </c>
      <c r="JQ135" s="9">
        <f>JP134*0.5</f>
        <v>0</v>
      </c>
      <c r="JS135" s="9">
        <f>JR134*0.75</f>
        <v>0</v>
      </c>
      <c r="JU135" s="9">
        <f>JT134*1</f>
        <v>0</v>
      </c>
      <c r="JX135" s="9">
        <f>JW134*0.25</f>
        <v>0</v>
      </c>
      <c r="JZ135" s="9">
        <f>JY134*0.5</f>
        <v>1160.9250000000011</v>
      </c>
      <c r="KB135" s="9">
        <f>KA134*0.75</f>
        <v>1082.6249999999727</v>
      </c>
      <c r="KD135" s="9">
        <f>KC134*1</f>
        <v>2557.2999999998719</v>
      </c>
      <c r="KG135" s="9">
        <f>KF134*0.25</f>
        <v>91.774999999997817</v>
      </c>
      <c r="KI135" s="9">
        <f>KH134*0.5</f>
        <v>17.999999999999545</v>
      </c>
      <c r="KK135" s="9">
        <f>KJ134*0.75</f>
        <v>105</v>
      </c>
      <c r="KM135" s="9">
        <f>KL134*1</f>
        <v>0</v>
      </c>
      <c r="KP135" s="9">
        <f>KO134*0.25</f>
        <v>97.049999999996544</v>
      </c>
      <c r="KR135" s="9">
        <f>KQ134*0.5</f>
        <v>0</v>
      </c>
      <c r="KT135" s="9">
        <f>KS134*0.75</f>
        <v>0</v>
      </c>
      <c r="KV135" s="9">
        <f>KU134*1</f>
        <v>0</v>
      </c>
      <c r="KY135" s="9">
        <f>KX134*0.25</f>
        <v>100.92499999999836</v>
      </c>
      <c r="LA135" s="9">
        <f>KZ134*0.5</f>
        <v>0</v>
      </c>
      <c r="LC135" s="9">
        <f>LB134*0.75</f>
        <v>0</v>
      </c>
      <c r="LE135" s="9">
        <f>LD134*1</f>
        <v>0</v>
      </c>
      <c r="LH135" s="9">
        <f>LG134*0.25</f>
        <v>42.674999999999727</v>
      </c>
      <c r="LJ135" s="9">
        <f>LI134*0.5</f>
        <v>0</v>
      </c>
      <c r="LL135" s="9">
        <f>LK134*0.75</f>
        <v>0</v>
      </c>
      <c r="LN135" s="9">
        <f>LM134*1</f>
        <v>0</v>
      </c>
      <c r="LQ135" s="9">
        <f>LP134*0.25</f>
        <v>173.89999999999873</v>
      </c>
      <c r="LS135" s="9">
        <f>LR134*0.5</f>
        <v>191.09999999999991</v>
      </c>
      <c r="LU135" s="9">
        <f>LT134*0.75</f>
        <v>411.37499999999727</v>
      </c>
      <c r="LW135" s="9">
        <f>LV134*1</f>
        <v>0</v>
      </c>
      <c r="LZ135" s="9">
        <f>LY134*0.25</f>
        <v>48.225000000000364</v>
      </c>
      <c r="MB135" s="9">
        <f>MA134*0.5</f>
        <v>0</v>
      </c>
      <c r="MD135" s="9">
        <f>MC134*0.75</f>
        <v>0</v>
      </c>
      <c r="MF135" s="9">
        <f>ME134*1</f>
        <v>0</v>
      </c>
      <c r="MI135" s="9">
        <f>MH134*0.25</f>
        <v>0</v>
      </c>
      <c r="MK135" s="9">
        <f>MJ134*0.5</f>
        <v>426.44999999999709</v>
      </c>
      <c r="MM135" s="9">
        <f>ML134*0.75</f>
        <v>733.49999999999864</v>
      </c>
      <c r="MO135" s="9">
        <f>MN134*1</f>
        <v>1357.3999999999905</v>
      </c>
      <c r="MR135" s="9">
        <f>MQ134*0.25</f>
        <v>68.499999999999091</v>
      </c>
      <c r="MT135" s="9">
        <f>MS134*0.5</f>
        <v>118.74999999999818</v>
      </c>
      <c r="MV135" s="9">
        <f>MU134*0.75</f>
        <v>229.87499999999454</v>
      </c>
      <c r="MX135" s="9">
        <f>MW134*1</f>
        <v>0</v>
      </c>
      <c r="NA135" s="9">
        <f>MZ134*0.25</f>
        <v>0</v>
      </c>
      <c r="NC135" s="9">
        <f>NB134*0.5</f>
        <v>0</v>
      </c>
      <c r="NE135" s="9">
        <f>ND134*0.75</f>
        <v>1174.3499999999995</v>
      </c>
      <c r="NG135" s="9">
        <f>NF134*1</f>
        <v>0</v>
      </c>
      <c r="NH135" s="43"/>
    </row>
    <row r="136" spans="1:372" s="40" customFormat="1" ht="15.75">
      <c r="A136" s="42"/>
      <c r="B136" s="206"/>
      <c r="C136" s="205"/>
      <c r="E136" s="237"/>
      <c r="F136" s="149"/>
      <c r="G136" s="61"/>
      <c r="L136" s="205"/>
      <c r="N136" s="237"/>
      <c r="P136" s="61"/>
      <c r="U136" s="205"/>
      <c r="V136" s="149"/>
      <c r="W136" s="237"/>
      <c r="X136" s="149"/>
      <c r="Y136" s="61"/>
      <c r="Z136" s="149"/>
      <c r="AB136" s="149"/>
      <c r="AC136" s="38"/>
      <c r="AD136" s="205"/>
      <c r="AE136" s="149"/>
      <c r="AF136" s="237"/>
      <c r="AG136" s="149"/>
      <c r="AI136" s="149"/>
      <c r="AK136" s="149"/>
      <c r="AL136" s="38"/>
      <c r="AM136" s="205"/>
      <c r="AN136" s="149"/>
      <c r="AO136" s="237"/>
      <c r="AP136" s="149"/>
      <c r="AR136" s="149"/>
      <c r="AT136" s="149"/>
      <c r="AU136" s="38"/>
      <c r="AV136" s="205"/>
      <c r="AW136" s="149"/>
      <c r="AX136" s="237"/>
      <c r="AY136" s="149"/>
      <c r="BA136" s="149"/>
      <c r="BC136" s="149"/>
      <c r="BD136" s="38"/>
      <c r="BE136" s="205"/>
      <c r="BF136" s="149"/>
      <c r="BG136" s="237"/>
      <c r="BM136" s="38"/>
      <c r="BN136" s="205"/>
      <c r="BP136" s="237"/>
      <c r="BV136" s="38"/>
      <c r="BW136" s="205"/>
      <c r="BY136" s="237"/>
      <c r="CE136" s="38"/>
      <c r="CF136" s="205"/>
      <c r="CG136" s="149"/>
      <c r="CH136" s="237"/>
      <c r="CI136" s="149"/>
      <c r="CK136" s="149"/>
      <c r="CM136" s="149"/>
      <c r="CN136" s="38"/>
      <c r="CO136" s="205"/>
      <c r="CP136" s="149"/>
      <c r="CQ136" s="237"/>
      <c r="CR136" s="149"/>
      <c r="CT136" s="149"/>
      <c r="CW136" s="38"/>
      <c r="CX136" s="205"/>
      <c r="CY136" s="149"/>
      <c r="CZ136" s="237"/>
      <c r="DA136" s="149"/>
      <c r="DC136" s="149"/>
      <c r="DF136" s="38"/>
      <c r="DG136" s="205"/>
      <c r="DH136" s="149"/>
      <c r="DI136" s="237"/>
      <c r="DJ136" s="149"/>
      <c r="DL136" s="149"/>
      <c r="DO136" s="38"/>
      <c r="DP136" s="205"/>
      <c r="DQ136" s="149"/>
      <c r="DR136" s="237"/>
      <c r="DS136" s="149"/>
      <c r="DU136" s="149"/>
      <c r="DX136" s="38"/>
      <c r="DY136" s="205"/>
      <c r="DZ136" s="149"/>
      <c r="EA136" s="237"/>
      <c r="EB136" s="149"/>
      <c r="ED136" s="149"/>
      <c r="EF136" s="149"/>
      <c r="EG136" s="38"/>
      <c r="EH136" s="205"/>
      <c r="EI136" s="149"/>
      <c r="EJ136" s="237"/>
      <c r="EK136" s="149"/>
      <c r="EM136" s="149"/>
      <c r="EO136" s="149"/>
      <c r="EP136" s="38"/>
      <c r="EQ136" s="205"/>
      <c r="ER136" s="149"/>
      <c r="ES136" s="237"/>
      <c r="ET136" s="149"/>
      <c r="EV136" s="149"/>
      <c r="EX136" s="149"/>
      <c r="EY136" s="38"/>
      <c r="EZ136" s="205"/>
      <c r="FA136" s="149"/>
      <c r="FB136" s="237"/>
      <c r="FH136" s="38"/>
      <c r="FI136" s="205"/>
      <c r="FJ136" s="149"/>
      <c r="FK136" s="237"/>
      <c r="FL136" s="149"/>
      <c r="FN136" s="149"/>
      <c r="FP136" s="149"/>
      <c r="FQ136" s="38"/>
      <c r="FR136" s="205"/>
      <c r="FS136" s="149"/>
      <c r="FT136" s="237"/>
      <c r="FU136" s="149"/>
      <c r="FW136" s="149"/>
      <c r="FY136" s="149"/>
      <c r="FZ136" s="38"/>
      <c r="GA136" s="205"/>
      <c r="GB136" s="149"/>
      <c r="GC136" s="237"/>
      <c r="GD136" s="149"/>
      <c r="GF136" s="149"/>
      <c r="GH136" s="149"/>
      <c r="GI136" s="38"/>
      <c r="GJ136" s="205"/>
      <c r="GK136" s="149"/>
      <c r="GL136" s="237"/>
      <c r="GM136" s="149"/>
      <c r="GO136" s="149"/>
      <c r="GQ136" s="149"/>
      <c r="GR136" s="38"/>
      <c r="GS136" s="205"/>
      <c r="GT136" s="149"/>
      <c r="GU136" s="237"/>
      <c r="GV136" s="149"/>
      <c r="GX136" s="149"/>
      <c r="GZ136" s="149"/>
      <c r="HB136" s="205"/>
      <c r="HD136" s="237"/>
      <c r="HJ136" s="38"/>
      <c r="HK136" s="205"/>
      <c r="HM136" s="237"/>
      <c r="HS136" s="38"/>
      <c r="HT136" s="205"/>
      <c r="HV136" s="237"/>
      <c r="IB136" s="38"/>
      <c r="IC136" s="205"/>
      <c r="IE136" s="237"/>
      <c r="IL136" s="205"/>
      <c r="IN136" s="237"/>
      <c r="IT136" s="38"/>
      <c r="IU136" s="205"/>
      <c r="IW136" s="237"/>
      <c r="JC136" s="38"/>
      <c r="JD136" s="205"/>
      <c r="JF136" s="237"/>
      <c r="JL136" s="38"/>
      <c r="JM136" s="205"/>
      <c r="JO136" s="237"/>
      <c r="JV136" s="205"/>
      <c r="JX136" s="237"/>
      <c r="KD136" s="38"/>
      <c r="KE136" s="205"/>
      <c r="KG136" s="237"/>
      <c r="KM136" s="38"/>
      <c r="KN136" s="205"/>
      <c r="KP136" s="237"/>
      <c r="KW136" s="205"/>
      <c r="KY136" s="237"/>
      <c r="LF136" s="205"/>
      <c r="LH136" s="237"/>
      <c r="LN136" s="38"/>
      <c r="LO136" s="205"/>
      <c r="LQ136" s="237"/>
      <c r="LW136" s="38"/>
      <c r="LX136" s="205"/>
      <c r="LZ136" s="237"/>
      <c r="MG136" s="205"/>
      <c r="MI136" s="237"/>
      <c r="MO136" s="38"/>
      <c r="MP136" s="205"/>
      <c r="MR136" s="237"/>
      <c r="MX136" s="38"/>
      <c r="MY136" s="205"/>
      <c r="NA136" s="237"/>
      <c r="NG136" s="38"/>
      <c r="NH136" s="205"/>
    </row>
    <row r="137" spans="1:372" ht="18">
      <c r="A137" s="42" t="s">
        <v>21</v>
      </c>
      <c r="B137" s="49"/>
      <c r="D137">
        <v>609.9</v>
      </c>
      <c r="E137" s="1" t="s">
        <v>187</v>
      </c>
      <c r="F137" s="400">
        <v>98.8</v>
      </c>
      <c r="G137" s="1" t="s">
        <v>183</v>
      </c>
      <c r="H137" s="115"/>
      <c r="I137" s="1" t="s">
        <v>184</v>
      </c>
      <c r="J137" s="115"/>
      <c r="K137" s="1" t="s">
        <v>185</v>
      </c>
      <c r="M137">
        <v>51</v>
      </c>
      <c r="N137" s="1" t="s">
        <v>187</v>
      </c>
      <c r="O137" s="18">
        <v>48.999999999999972</v>
      </c>
      <c r="P137" s="1" t="s">
        <v>183</v>
      </c>
      <c r="Q137" s="18"/>
      <c r="R137" s="1" t="s">
        <v>184</v>
      </c>
      <c r="S137" s="18"/>
      <c r="T137" s="1" t="s">
        <v>185</v>
      </c>
      <c r="V137" s="18">
        <v>985.8</v>
      </c>
      <c r="W137" s="1" t="s">
        <v>187</v>
      </c>
      <c r="X137" s="18">
        <v>676.49999999999977</v>
      </c>
      <c r="Y137" s="1" t="s">
        <v>183</v>
      </c>
      <c r="Z137" s="18">
        <v>789.89999999999952</v>
      </c>
      <c r="AA137" s="1" t="s">
        <v>184</v>
      </c>
      <c r="AB137" s="18">
        <v>710.2</v>
      </c>
      <c r="AC137" s="1" t="s">
        <v>185</v>
      </c>
      <c r="AE137" s="18">
        <v>149.20000000000027</v>
      </c>
      <c r="AF137" s="1" t="s">
        <v>187</v>
      </c>
      <c r="AG137" s="18">
        <v>226.49999999999909</v>
      </c>
      <c r="AH137" s="1" t="s">
        <v>183</v>
      </c>
      <c r="AI137" s="18">
        <v>103.39999999999941</v>
      </c>
      <c r="AJ137" s="1" t="s">
        <v>184</v>
      </c>
      <c r="AK137" s="18">
        <v>191.99999999999955</v>
      </c>
      <c r="AL137" s="1" t="s">
        <v>185</v>
      </c>
      <c r="AN137" s="18">
        <v>171.50000000000045</v>
      </c>
      <c r="AO137" s="1" t="s">
        <v>187</v>
      </c>
      <c r="AP137" s="18">
        <v>245.39999999999964</v>
      </c>
      <c r="AQ137" s="1" t="s">
        <v>183</v>
      </c>
      <c r="AR137" s="1">
        <v>763.900000000001</v>
      </c>
      <c r="AS137" s="1" t="s">
        <v>184</v>
      </c>
      <c r="AT137" s="18">
        <v>328.69999999999936</v>
      </c>
      <c r="AU137" s="1" t="s">
        <v>185</v>
      </c>
      <c r="AW137" s="18">
        <v>645.80000000000064</v>
      </c>
      <c r="AX137" s="1" t="s">
        <v>187</v>
      </c>
      <c r="AY137" s="18">
        <v>515.39999999999918</v>
      </c>
      <c r="AZ137" s="1" t="s">
        <v>183</v>
      </c>
      <c r="BA137" s="18">
        <v>860.00000000000091</v>
      </c>
      <c r="BB137" s="1" t="s">
        <v>184</v>
      </c>
      <c r="BC137" s="18">
        <v>916.89999999999827</v>
      </c>
      <c r="BD137" s="1" t="s">
        <v>185</v>
      </c>
      <c r="BF137" s="18">
        <v>729.80000000000064</v>
      </c>
      <c r="BG137" s="1" t="s">
        <v>187</v>
      </c>
      <c r="BH137" s="18">
        <v>757.39999999999873</v>
      </c>
      <c r="BI137" s="1" t="s">
        <v>183</v>
      </c>
      <c r="BJ137" s="18">
        <v>1257.5</v>
      </c>
      <c r="BK137" s="1" t="s">
        <v>184</v>
      </c>
      <c r="BL137" s="18">
        <v>1092.5999999999976</v>
      </c>
      <c r="BM137" s="1" t="s">
        <v>185</v>
      </c>
      <c r="BO137" s="18">
        <v>527.300000000002</v>
      </c>
      <c r="BP137" s="1" t="s">
        <v>187</v>
      </c>
      <c r="BQ137" s="18">
        <v>510.29999999999927</v>
      </c>
      <c r="BR137" s="1" t="s">
        <v>183</v>
      </c>
      <c r="BS137" s="18">
        <v>460.30000000000109</v>
      </c>
      <c r="BT137" s="1" t="s">
        <v>184</v>
      </c>
      <c r="BU137" s="18">
        <v>410.199999999998</v>
      </c>
      <c r="BV137" s="1" t="s">
        <v>185</v>
      </c>
      <c r="BX137">
        <v>269</v>
      </c>
      <c r="BY137" s="1" t="s">
        <v>187</v>
      </c>
      <c r="BZ137" s="401">
        <v>150.69999999999891</v>
      </c>
      <c r="CA137" s="1" t="s">
        <v>183</v>
      </c>
      <c r="CB137" s="18">
        <v>204.00000000000091</v>
      </c>
      <c r="CC137" s="1" t="s">
        <v>184</v>
      </c>
      <c r="CD137" s="18">
        <v>222.29999999999927</v>
      </c>
      <c r="CE137" s="1" t="s">
        <v>185</v>
      </c>
      <c r="CG137" s="18">
        <v>775.80000000000291</v>
      </c>
      <c r="CH137" s="1" t="s">
        <v>187</v>
      </c>
      <c r="CI137" s="18"/>
      <c r="CJ137" s="1" t="s">
        <v>183</v>
      </c>
      <c r="CK137" s="18">
        <v>237.50000000000091</v>
      </c>
      <c r="CL137" s="1" t="s">
        <v>184</v>
      </c>
      <c r="CM137" s="18">
        <v>1225.2000000000007</v>
      </c>
      <c r="CN137" s="1" t="s">
        <v>185</v>
      </c>
      <c r="CP137" s="18">
        <v>185.20000000000073</v>
      </c>
      <c r="CQ137" s="1" t="s">
        <v>187</v>
      </c>
      <c r="CR137" s="18"/>
      <c r="CS137" s="1" t="s">
        <v>183</v>
      </c>
      <c r="CT137" s="18">
        <v>310.70000000000073</v>
      </c>
      <c r="CU137" s="1" t="s">
        <v>184</v>
      </c>
      <c r="CV137" s="18">
        <v>454.89999999999873</v>
      </c>
      <c r="CW137" s="1" t="s">
        <v>185</v>
      </c>
      <c r="CY137" s="18">
        <v>281.80000000000291</v>
      </c>
      <c r="CZ137" s="1" t="s">
        <v>187</v>
      </c>
      <c r="DA137" s="18">
        <v>217</v>
      </c>
      <c r="DB137" s="1" t="s">
        <v>183</v>
      </c>
      <c r="DC137" s="18">
        <v>273.70000000000164</v>
      </c>
      <c r="DD137" s="1" t="s">
        <v>184</v>
      </c>
      <c r="DE137" s="18">
        <v>435.79999999999836</v>
      </c>
      <c r="DF137" s="1" t="s">
        <v>185</v>
      </c>
      <c r="DH137" s="18">
        <v>299.20000000000073</v>
      </c>
      <c r="DI137" s="1" t="s">
        <v>187</v>
      </c>
      <c r="DJ137" s="18"/>
      <c r="DK137" s="1" t="s">
        <v>183</v>
      </c>
      <c r="DL137" s="18">
        <v>109.5</v>
      </c>
      <c r="DM137" s="1" t="s">
        <v>184</v>
      </c>
      <c r="DN137" s="18">
        <v>251.5</v>
      </c>
      <c r="DO137" s="1" t="s">
        <v>185</v>
      </c>
      <c r="DQ137" s="401">
        <v>371</v>
      </c>
      <c r="DR137" s="1" t="s">
        <v>187</v>
      </c>
      <c r="DS137" s="18">
        <v>185.49999999999818</v>
      </c>
      <c r="DT137" s="1" t="s">
        <v>183</v>
      </c>
      <c r="DU137" s="18">
        <v>413.59999999999945</v>
      </c>
      <c r="DV137" s="1" t="s">
        <v>184</v>
      </c>
      <c r="DW137" s="18">
        <v>274.99999999999818</v>
      </c>
      <c r="DX137" s="1" t="s">
        <v>185</v>
      </c>
      <c r="DZ137" s="18">
        <v>550.20000000000073</v>
      </c>
      <c r="EA137" s="1" t="s">
        <v>187</v>
      </c>
      <c r="EB137" s="18"/>
      <c r="EC137" s="1" t="s">
        <v>183</v>
      </c>
      <c r="ED137" s="18">
        <v>1036.4000000000015</v>
      </c>
      <c r="EE137" s="1" t="s">
        <v>184</v>
      </c>
      <c r="EF137" s="18"/>
      <c r="EG137" s="1" t="s">
        <v>185</v>
      </c>
      <c r="EI137" s="401">
        <v>140.50000000000091</v>
      </c>
      <c r="EJ137" s="1" t="s">
        <v>187</v>
      </c>
      <c r="EK137" s="401"/>
      <c r="EL137" s="1" t="s">
        <v>183</v>
      </c>
      <c r="EM137" s="18">
        <v>195.79999999998836</v>
      </c>
      <c r="EN137" s="1" t="s">
        <v>184</v>
      </c>
      <c r="EO137" s="18"/>
      <c r="EP137" s="1" t="s">
        <v>185</v>
      </c>
      <c r="ER137" s="18">
        <v>287.60000000000036</v>
      </c>
      <c r="ES137" s="1" t="s">
        <v>187</v>
      </c>
      <c r="ET137" s="18"/>
      <c r="EU137" s="1" t="s">
        <v>183</v>
      </c>
      <c r="EV137" s="18">
        <v>561.79999999999927</v>
      </c>
      <c r="EW137" s="1" t="s">
        <v>184</v>
      </c>
      <c r="EX137" s="18"/>
      <c r="EY137" s="1" t="s">
        <v>185</v>
      </c>
      <c r="FA137" s="401">
        <v>220.69999999999891</v>
      </c>
      <c r="FB137" s="1" t="s">
        <v>187</v>
      </c>
      <c r="FC137" s="401">
        <v>116.99999999999818</v>
      </c>
      <c r="FD137" s="1" t="s">
        <v>183</v>
      </c>
      <c r="FE137" s="18">
        <v>536.99999999999818</v>
      </c>
      <c r="FF137" s="1" t="s">
        <v>184</v>
      </c>
      <c r="FG137" s="18"/>
      <c r="FH137" s="1" t="s">
        <v>185</v>
      </c>
      <c r="FJ137" s="401">
        <v>360.19999999999709</v>
      </c>
      <c r="FK137" s="1" t="s">
        <v>187</v>
      </c>
      <c r="FL137" s="18">
        <v>567.79999999999745</v>
      </c>
      <c r="FM137" s="1" t="s">
        <v>183</v>
      </c>
      <c r="FN137" s="18">
        <v>601.09999999999673</v>
      </c>
      <c r="FO137" s="1" t="s">
        <v>184</v>
      </c>
      <c r="FP137" s="18"/>
      <c r="FQ137" s="1" t="s">
        <v>185</v>
      </c>
      <c r="FS137" s="401">
        <v>614.09999999999673</v>
      </c>
      <c r="FT137" s="1" t="s">
        <v>187</v>
      </c>
      <c r="FU137" s="401"/>
      <c r="FV137" s="1" t="s">
        <v>183</v>
      </c>
      <c r="FW137" s="18">
        <v>436.10000000000218</v>
      </c>
      <c r="FX137" s="1" t="s">
        <v>184</v>
      </c>
      <c r="FY137" s="18"/>
      <c r="FZ137" s="1" t="s">
        <v>185</v>
      </c>
      <c r="GB137" s="18">
        <v>34.299999999995634</v>
      </c>
      <c r="GC137" s="1" t="s">
        <v>187</v>
      </c>
      <c r="GD137" s="18"/>
      <c r="GE137" s="1" t="s">
        <v>183</v>
      </c>
      <c r="GF137" s="18">
        <v>105.59999999999854</v>
      </c>
      <c r="GG137" s="1" t="s">
        <v>184</v>
      </c>
      <c r="GH137" s="18"/>
      <c r="GI137" s="1" t="s">
        <v>185</v>
      </c>
      <c r="GK137" s="401">
        <v>2523.5000000000018</v>
      </c>
      <c r="GL137" s="1" t="s">
        <v>187</v>
      </c>
      <c r="GM137" s="18">
        <v>1965.8000000000029</v>
      </c>
      <c r="GN137" s="1" t="s">
        <v>183</v>
      </c>
      <c r="GO137" s="18">
        <v>4063.7000000000062</v>
      </c>
      <c r="GP137" s="1" t="s">
        <v>184</v>
      </c>
      <c r="GQ137" s="18"/>
      <c r="GR137" s="1" t="s">
        <v>185</v>
      </c>
      <c r="GT137" s="401">
        <v>511.99999999999818</v>
      </c>
      <c r="GU137" s="1" t="s">
        <v>187</v>
      </c>
      <c r="GV137" s="401"/>
      <c r="GW137" s="1" t="s">
        <v>183</v>
      </c>
      <c r="GX137" s="401"/>
      <c r="GY137" s="1" t="s">
        <v>184</v>
      </c>
      <c r="GZ137" s="401"/>
      <c r="HA137" s="1" t="s">
        <v>185</v>
      </c>
      <c r="HC137" s="18">
        <v>508.69999999999891</v>
      </c>
      <c r="HD137" s="1" t="s">
        <v>187</v>
      </c>
      <c r="HE137" s="18">
        <v>808.29999999999836</v>
      </c>
      <c r="HF137" s="1" t="s">
        <v>183</v>
      </c>
      <c r="HG137" s="18">
        <v>226.60000000000218</v>
      </c>
      <c r="HH137" s="1" t="s">
        <v>184</v>
      </c>
      <c r="HI137" s="18"/>
      <c r="HJ137" s="1" t="s">
        <v>185</v>
      </c>
      <c r="HL137" s="401">
        <v>779.30000000000109</v>
      </c>
      <c r="HM137" s="1" t="s">
        <v>187</v>
      </c>
      <c r="HN137" s="401"/>
      <c r="HO137" s="1" t="s">
        <v>183</v>
      </c>
      <c r="HP137" s="18">
        <v>480.70000000000255</v>
      </c>
      <c r="HQ137" s="1" t="s">
        <v>184</v>
      </c>
      <c r="HR137" s="18"/>
      <c r="HS137" s="1" t="s">
        <v>185</v>
      </c>
      <c r="HU137" s="401">
        <v>3242.4000000000069</v>
      </c>
      <c r="HV137" s="1" t="s">
        <v>187</v>
      </c>
      <c r="HW137" s="18">
        <v>4198.3999999999996</v>
      </c>
      <c r="HX137" s="1" t="s">
        <v>183</v>
      </c>
      <c r="HY137" s="18">
        <v>3903.5000000000346</v>
      </c>
      <c r="HZ137" s="1" t="s">
        <v>184</v>
      </c>
      <c r="IA137" s="18"/>
      <c r="IB137" s="1" t="s">
        <v>185</v>
      </c>
      <c r="ID137" s="401">
        <v>0</v>
      </c>
      <c r="IE137" s="1" t="s">
        <v>187</v>
      </c>
      <c r="IF137" s="401"/>
      <c r="IG137" s="1" t="s">
        <v>183</v>
      </c>
      <c r="IH137" s="401"/>
      <c r="II137" s="1" t="s">
        <v>184</v>
      </c>
      <c r="IJ137" s="401"/>
      <c r="IK137" s="1" t="s">
        <v>185</v>
      </c>
      <c r="IM137" s="18">
        <v>391.60000000000946</v>
      </c>
      <c r="IN137" s="1" t="s">
        <v>187</v>
      </c>
      <c r="IO137" s="18"/>
      <c r="IP137" s="1" t="s">
        <v>183</v>
      </c>
      <c r="IQ137" s="18">
        <v>210.29999999999927</v>
      </c>
      <c r="IR137" s="1" t="s">
        <v>184</v>
      </c>
      <c r="IS137" s="18"/>
      <c r="IT137" s="1" t="s">
        <v>185</v>
      </c>
      <c r="IV137" s="401">
        <v>198.50000000000728</v>
      </c>
      <c r="IW137" s="1" t="s">
        <v>187</v>
      </c>
      <c r="IX137" s="18">
        <v>405.69999999999709</v>
      </c>
      <c r="IY137" s="1" t="s">
        <v>183</v>
      </c>
      <c r="IZ137" s="18">
        <v>263.49999999999636</v>
      </c>
      <c r="JA137" s="1" t="s">
        <v>184</v>
      </c>
      <c r="JB137" s="18"/>
      <c r="JC137" s="1" t="s">
        <v>185</v>
      </c>
      <c r="JE137" s="401">
        <v>341.00000000000364</v>
      </c>
      <c r="JF137" s="1" t="s">
        <v>187</v>
      </c>
      <c r="JG137" s="401">
        <v>178.49999999999818</v>
      </c>
      <c r="JH137" s="1" t="s">
        <v>183</v>
      </c>
      <c r="JI137" s="18">
        <v>129.5</v>
      </c>
      <c r="JJ137" s="1" t="s">
        <v>184</v>
      </c>
      <c r="JK137" s="18"/>
      <c r="JL137" s="1" t="s">
        <v>185</v>
      </c>
      <c r="JN137" s="401">
        <v>92.900000000001455</v>
      </c>
      <c r="JO137" s="1" t="s">
        <v>187</v>
      </c>
      <c r="JP137" s="401"/>
      <c r="JQ137" s="1" t="s">
        <v>183</v>
      </c>
      <c r="JR137" s="401"/>
      <c r="JS137" s="1" t="s">
        <v>184</v>
      </c>
      <c r="JT137" s="401"/>
      <c r="JU137" s="1" t="s">
        <v>185</v>
      </c>
      <c r="JW137">
        <v>3442.6</v>
      </c>
      <c r="JX137" s="1" t="s">
        <v>187</v>
      </c>
      <c r="JY137" s="18">
        <v>3731</v>
      </c>
      <c r="JZ137" s="1" t="s">
        <v>183</v>
      </c>
      <c r="KA137" s="18">
        <v>2560.2000000000389</v>
      </c>
      <c r="KB137" s="1" t="s">
        <v>184</v>
      </c>
      <c r="KC137" s="18">
        <v>2481.7999999998101</v>
      </c>
      <c r="KD137" s="1" t="s">
        <v>185</v>
      </c>
      <c r="KF137" s="18">
        <v>286.29999999999927</v>
      </c>
      <c r="KG137" s="1" t="s">
        <v>187</v>
      </c>
      <c r="KH137" s="401">
        <v>0</v>
      </c>
      <c r="KI137" s="1" t="s">
        <v>183</v>
      </c>
      <c r="KJ137" s="18">
        <v>262.70000000000073</v>
      </c>
      <c r="KK137" s="1" t="s">
        <v>184</v>
      </c>
      <c r="KL137" s="18"/>
      <c r="KM137" s="1" t="s">
        <v>185</v>
      </c>
      <c r="KO137" s="401">
        <v>401.50000000000728</v>
      </c>
      <c r="KP137" s="1" t="s">
        <v>187</v>
      </c>
      <c r="KQ137" s="401"/>
      <c r="KR137" s="1" t="s">
        <v>183</v>
      </c>
      <c r="KS137" s="401"/>
      <c r="KT137" s="1" t="s">
        <v>184</v>
      </c>
      <c r="KU137" s="401"/>
      <c r="KV137" s="1" t="s">
        <v>185</v>
      </c>
      <c r="KX137" s="18">
        <v>182.50000000000364</v>
      </c>
      <c r="KY137" s="1" t="s">
        <v>187</v>
      </c>
      <c r="KZ137" s="18"/>
      <c r="LA137" s="1" t="s">
        <v>183</v>
      </c>
      <c r="LB137" s="18"/>
      <c r="LC137" s="1" t="s">
        <v>184</v>
      </c>
      <c r="LD137" s="18"/>
      <c r="LE137" s="1" t="s">
        <v>185</v>
      </c>
      <c r="LG137" s="232">
        <v>8.4000000000005457</v>
      </c>
      <c r="LH137" s="1" t="s">
        <v>187</v>
      </c>
      <c r="LI137" s="232"/>
      <c r="LJ137" s="1" t="s">
        <v>183</v>
      </c>
      <c r="LK137" s="232"/>
      <c r="LL137" s="1" t="s">
        <v>184</v>
      </c>
      <c r="LM137" s="18"/>
      <c r="LN137" s="1" t="s">
        <v>185</v>
      </c>
      <c r="LP137" s="18">
        <v>443.50000000000364</v>
      </c>
      <c r="LQ137" s="1" t="s">
        <v>187</v>
      </c>
      <c r="LR137" s="18">
        <v>123.09999999999764</v>
      </c>
      <c r="LS137" s="1" t="s">
        <v>183</v>
      </c>
      <c r="LT137" s="18">
        <v>702.69999999999345</v>
      </c>
      <c r="LU137" s="1" t="s">
        <v>184</v>
      </c>
      <c r="LV137" s="18"/>
      <c r="LW137" s="1" t="s">
        <v>185</v>
      </c>
      <c r="LY137" s="18">
        <v>510.30000000000655</v>
      </c>
      <c r="LZ137" s="1" t="s">
        <v>187</v>
      </c>
      <c r="MA137" s="18"/>
      <c r="MB137" s="1" t="s">
        <v>183</v>
      </c>
      <c r="MC137" s="18"/>
      <c r="MD137" s="1" t="s">
        <v>184</v>
      </c>
      <c r="ME137" s="18"/>
      <c r="MF137" s="1" t="s">
        <v>185</v>
      </c>
      <c r="MH137">
        <v>752.6</v>
      </c>
      <c r="MI137" s="1" t="s">
        <v>187</v>
      </c>
      <c r="MJ137" s="74">
        <v>407.00000000000728</v>
      </c>
      <c r="MK137" s="1" t="s">
        <v>183</v>
      </c>
      <c r="ML137" s="18">
        <v>1135.6999999999989</v>
      </c>
      <c r="MM137" s="1" t="s">
        <v>184</v>
      </c>
      <c r="MN137" s="18">
        <v>1329.7499999999854</v>
      </c>
      <c r="MO137" s="1" t="s">
        <v>185</v>
      </c>
      <c r="MQ137">
        <v>224.50000000000364</v>
      </c>
      <c r="MR137" s="1" t="s">
        <v>187</v>
      </c>
      <c r="MS137" s="18">
        <v>329.50000000000364</v>
      </c>
      <c r="MT137" s="1" t="s">
        <v>183</v>
      </c>
      <c r="MU137">
        <v>320.49999999998545</v>
      </c>
      <c r="MV137" s="1" t="s">
        <v>184</v>
      </c>
      <c r="MX137" s="1" t="s">
        <v>185</v>
      </c>
      <c r="NA137" s="1" t="s">
        <v>187</v>
      </c>
      <c r="NC137" s="1" t="s">
        <v>183</v>
      </c>
      <c r="ND137" s="402">
        <v>1407.8999999999978</v>
      </c>
      <c r="NE137" s="1" t="s">
        <v>184</v>
      </c>
      <c r="NF137" s="402"/>
      <c r="NG137" s="1" t="s">
        <v>185</v>
      </c>
      <c r="NH137" s="43"/>
    </row>
    <row r="138" spans="1:372" ht="18">
      <c r="A138" s="403" t="s">
        <v>1938</v>
      </c>
      <c r="B138" s="49">
        <f>SUM(D138:AAP138)</f>
        <v>43028.624999999818</v>
      </c>
      <c r="D138"/>
      <c r="E138" s="9">
        <f>D137*0.25</f>
        <v>152.47499999999999</v>
      </c>
      <c r="F138" s="18"/>
      <c r="G138" s="9">
        <f>F137*0.5</f>
        <v>49.4</v>
      </c>
      <c r="I138" s="9">
        <f>H137*0.75</f>
        <v>0</v>
      </c>
      <c r="K138" s="9">
        <f>J137*1</f>
        <v>0</v>
      </c>
      <c r="N138" s="9">
        <f>M137*0.25</f>
        <v>12.75</v>
      </c>
      <c r="P138" s="9">
        <f>O137*0.5</f>
        <v>24.499999999999986</v>
      </c>
      <c r="R138" s="9">
        <f>Q137*0.75</f>
        <v>0</v>
      </c>
      <c r="T138" s="9">
        <f>S137*1</f>
        <v>0</v>
      </c>
      <c r="V138" s="18"/>
      <c r="W138" s="9">
        <f>V137*0.25</f>
        <v>246.45</v>
      </c>
      <c r="X138" s="18"/>
      <c r="Y138" s="9">
        <f>X137*0.5</f>
        <v>338.24999999999989</v>
      </c>
      <c r="Z138" s="18"/>
      <c r="AA138" s="9">
        <f>Z137*0.75</f>
        <v>592.42499999999961</v>
      </c>
      <c r="AB138" s="18"/>
      <c r="AC138" s="9">
        <f>AB137*1</f>
        <v>710.2</v>
      </c>
      <c r="AE138" s="18"/>
      <c r="AF138" s="9">
        <f>AE137*0.25</f>
        <v>37.300000000000068</v>
      </c>
      <c r="AG138" s="18"/>
      <c r="AH138" s="9">
        <f>AG137*0.5</f>
        <v>113.24999999999955</v>
      </c>
      <c r="AI138" s="18"/>
      <c r="AJ138" s="9">
        <f>AI137*0.75</f>
        <v>77.549999999999557</v>
      </c>
      <c r="AK138" s="18"/>
      <c r="AL138" s="9">
        <f>AK137*1</f>
        <v>191.99999999999955</v>
      </c>
      <c r="AN138" s="18"/>
      <c r="AO138" s="9">
        <f>AN137*0.25</f>
        <v>42.875000000000114</v>
      </c>
      <c r="AP138" s="18"/>
      <c r="AQ138" s="9">
        <f>AP137*0.5</f>
        <v>122.69999999999982</v>
      </c>
      <c r="AR138" s="18"/>
      <c r="AS138" s="9">
        <f>AR137*0.75</f>
        <v>572.92500000000075</v>
      </c>
      <c r="AT138" s="18"/>
      <c r="AU138" s="9">
        <f>AT137*1</f>
        <v>328.69999999999936</v>
      </c>
      <c r="AW138" s="18"/>
      <c r="AX138" s="9">
        <f>AW137*0.25</f>
        <v>161.45000000000016</v>
      </c>
      <c r="AZ138" s="9">
        <f>AY137*0.5</f>
        <v>257.69999999999959</v>
      </c>
      <c r="BB138" s="9">
        <f>BA137*0.75</f>
        <v>645.00000000000068</v>
      </c>
      <c r="BD138" s="9">
        <f>BC137*1</f>
        <v>916.89999999999827</v>
      </c>
      <c r="BF138" s="18"/>
      <c r="BG138" s="9">
        <f>BF137*0.25</f>
        <v>182.45000000000016</v>
      </c>
      <c r="BI138" s="9">
        <f>BH137*0.5</f>
        <v>378.69999999999936</v>
      </c>
      <c r="BK138" s="9">
        <f>BJ137*0.75</f>
        <v>943.125</v>
      </c>
      <c r="BM138" s="9">
        <f>BL137*1</f>
        <v>1092.5999999999976</v>
      </c>
      <c r="BP138" s="9">
        <f>BO137*0.25</f>
        <v>131.8250000000005</v>
      </c>
      <c r="BR138" s="9">
        <f>BQ137*0.5</f>
        <v>255.14999999999964</v>
      </c>
      <c r="BT138" s="9">
        <f>BS137*0.75</f>
        <v>345.22500000000082</v>
      </c>
      <c r="BV138" s="9">
        <f>BU137*1</f>
        <v>410.199999999998</v>
      </c>
      <c r="BY138" s="9">
        <f>BX137*0.25</f>
        <v>67.25</v>
      </c>
      <c r="CA138" s="9">
        <f>BZ137*0.5</f>
        <v>75.349999999999454</v>
      </c>
      <c r="CC138" s="9">
        <f>CB137*0.75</f>
        <v>153.00000000000068</v>
      </c>
      <c r="CE138" s="9">
        <f t="shared" ref="CE138" si="258">CD137*1</f>
        <v>222.29999999999927</v>
      </c>
      <c r="CG138" s="18"/>
      <c r="CH138" s="9">
        <f>CG137*0.25</f>
        <v>193.95000000000073</v>
      </c>
      <c r="CI138" s="18"/>
      <c r="CJ138" s="9">
        <f>CI137*0.5</f>
        <v>0</v>
      </c>
      <c r="CK138" s="18"/>
      <c r="CL138" s="9">
        <f>CK137*0.75</f>
        <v>178.12500000000068</v>
      </c>
      <c r="CM138" s="18"/>
      <c r="CN138" s="9">
        <f t="shared" ref="CN138" si="259">CM137*1</f>
        <v>1225.2000000000007</v>
      </c>
      <c r="CP138" s="18"/>
      <c r="CQ138" s="9">
        <f>CP137*0.25</f>
        <v>46.300000000000182</v>
      </c>
      <c r="CR138" s="18"/>
      <c r="CS138" s="9">
        <f>CR137*0.5</f>
        <v>0</v>
      </c>
      <c r="CT138" s="18"/>
      <c r="CU138" s="9">
        <f>CT137*0.75</f>
        <v>233.02500000000055</v>
      </c>
      <c r="CW138" s="9">
        <f t="shared" ref="CW138" si="260">CV137*1</f>
        <v>454.89999999999873</v>
      </c>
      <c r="CY138" s="18"/>
      <c r="CZ138" s="9">
        <f>CY137*0.25</f>
        <v>70.450000000000728</v>
      </c>
      <c r="DA138" s="18"/>
      <c r="DB138" s="9">
        <f>DA137*0.5</f>
        <v>108.5</v>
      </c>
      <c r="DC138" s="18"/>
      <c r="DD138" s="9">
        <f>DC137*0.75</f>
        <v>205.27500000000123</v>
      </c>
      <c r="DF138" s="9">
        <f t="shared" ref="DF138" si="261">DE137*1</f>
        <v>435.79999999999836</v>
      </c>
      <c r="DH138" s="18"/>
      <c r="DI138" s="9">
        <f>DH137*0.25</f>
        <v>74.800000000000182</v>
      </c>
      <c r="DJ138" s="18"/>
      <c r="DK138" s="9">
        <f>DJ137*0.5</f>
        <v>0</v>
      </c>
      <c r="DL138" s="18"/>
      <c r="DM138" s="9">
        <f>DL137*0.75</f>
        <v>82.125</v>
      </c>
      <c r="DO138" s="9">
        <f t="shared" ref="DO138" si="262">DN137*1</f>
        <v>251.5</v>
      </c>
      <c r="DQ138" s="18"/>
      <c r="DR138" s="9">
        <f>DQ137*0.25</f>
        <v>92.75</v>
      </c>
      <c r="DS138" s="18"/>
      <c r="DT138" s="9">
        <f>DS137*0.5</f>
        <v>92.749999999999091</v>
      </c>
      <c r="DU138" s="18"/>
      <c r="DV138" s="9">
        <f>DU137*0.75</f>
        <v>310.19999999999959</v>
      </c>
      <c r="DX138" s="9">
        <f t="shared" ref="DX138" si="263">DW137*1</f>
        <v>274.99999999999818</v>
      </c>
      <c r="DZ138" s="18"/>
      <c r="EA138" s="9">
        <f>DZ137*0.25</f>
        <v>137.55000000000018</v>
      </c>
      <c r="EB138" s="18"/>
      <c r="EC138" s="9">
        <f>EB137*0.5</f>
        <v>0</v>
      </c>
      <c r="ED138" s="18"/>
      <c r="EE138" s="9">
        <f>ED137*0.75</f>
        <v>777.30000000000109</v>
      </c>
      <c r="EF138" s="18"/>
      <c r="EG138" s="9">
        <f>EF137*1</f>
        <v>0</v>
      </c>
      <c r="EI138" s="18"/>
      <c r="EJ138" s="9">
        <f>EI137*0.25</f>
        <v>35.125000000000227</v>
      </c>
      <c r="EK138" s="18"/>
      <c r="EL138" s="9">
        <f>EK137*0.5</f>
        <v>0</v>
      </c>
      <c r="EM138" s="18"/>
      <c r="EN138" s="9">
        <f>EM137*0.75</f>
        <v>146.84999999999127</v>
      </c>
      <c r="EO138" s="18"/>
      <c r="EP138" s="9">
        <f>EO137*1</f>
        <v>0</v>
      </c>
      <c r="ER138" s="18"/>
      <c r="ES138" s="9">
        <f>ER137*0.25</f>
        <v>71.900000000000091</v>
      </c>
      <c r="ET138" s="18"/>
      <c r="EU138" s="9">
        <f>ET137*0.5</f>
        <v>0</v>
      </c>
      <c r="EV138" s="18"/>
      <c r="EW138" s="9">
        <f>EV137*0.75</f>
        <v>421.34999999999945</v>
      </c>
      <c r="EX138" s="18"/>
      <c r="EY138" s="9">
        <f>EX137*1</f>
        <v>0</v>
      </c>
      <c r="FA138" s="18"/>
      <c r="FB138" s="9">
        <f>FA137*0.25</f>
        <v>55.174999999999727</v>
      </c>
      <c r="FD138" s="9">
        <f>FC137*0.5</f>
        <v>58.499999999999091</v>
      </c>
      <c r="FF138" s="9">
        <f>FE137*0.75</f>
        <v>402.74999999999864</v>
      </c>
      <c r="FH138" s="9">
        <f>FG137*1</f>
        <v>0</v>
      </c>
      <c r="FJ138" s="18"/>
      <c r="FK138" s="9">
        <f>FJ137*0.25</f>
        <v>90.049999999999272</v>
      </c>
      <c r="FL138" s="18"/>
      <c r="FM138" s="9">
        <f>FL137*0.5</f>
        <v>283.89999999999873</v>
      </c>
      <c r="FN138" s="18"/>
      <c r="FO138" s="9">
        <f>FN137*0.75</f>
        <v>450.82499999999754</v>
      </c>
      <c r="FP138" s="18"/>
      <c r="FQ138" s="9">
        <f>FP137*1</f>
        <v>0</v>
      </c>
      <c r="FS138" s="18"/>
      <c r="FT138" s="9">
        <f>FS137*0.25</f>
        <v>153.52499999999918</v>
      </c>
      <c r="FU138" s="18"/>
      <c r="FV138" s="9">
        <f>FU137*0.5</f>
        <v>0</v>
      </c>
      <c r="FW138" s="18"/>
      <c r="FX138" s="9">
        <f>FW137*0.75</f>
        <v>327.07500000000164</v>
      </c>
      <c r="FY138" s="18"/>
      <c r="FZ138" s="9">
        <f>FY137*1</f>
        <v>0</v>
      </c>
      <c r="GB138" s="18"/>
      <c r="GC138" s="9">
        <f>GB137*0.25</f>
        <v>8.5749999999989086</v>
      </c>
      <c r="GD138" s="18"/>
      <c r="GE138" s="9">
        <f>GD137*0.5</f>
        <v>0</v>
      </c>
      <c r="GF138" s="18"/>
      <c r="GG138" s="9">
        <f>GF137*0.75</f>
        <v>79.199999999998909</v>
      </c>
      <c r="GH138" s="18"/>
      <c r="GI138" s="9">
        <f>GH137*1</f>
        <v>0</v>
      </c>
      <c r="GK138" s="18"/>
      <c r="GL138" s="9">
        <f>GK137*0.25</f>
        <v>630.87500000000045</v>
      </c>
      <c r="GM138" s="18"/>
      <c r="GN138" s="9">
        <f>GM137*0.5</f>
        <v>982.90000000000146</v>
      </c>
      <c r="GO138" s="18"/>
      <c r="GP138" s="9">
        <f>GO137*0.75</f>
        <v>3047.7750000000046</v>
      </c>
      <c r="GQ138" s="18"/>
      <c r="GR138" s="9">
        <f>GQ137*1</f>
        <v>0</v>
      </c>
      <c r="GT138" s="18"/>
      <c r="GU138" s="9">
        <f>GT137*0.25</f>
        <v>127.99999999999955</v>
      </c>
      <c r="GV138" s="18"/>
      <c r="GW138" s="9">
        <f>GV137*0.5</f>
        <v>0</v>
      </c>
      <c r="GX138" s="18"/>
      <c r="GY138" s="9">
        <f>GX137*0.75</f>
        <v>0</v>
      </c>
      <c r="GZ138" s="18"/>
      <c r="HA138" s="9">
        <f>GZ137*1</f>
        <v>0</v>
      </c>
      <c r="HD138" s="9">
        <f>HC137*0.25</f>
        <v>127.17499999999973</v>
      </c>
      <c r="HF138" s="9">
        <f>HE137*0.5</f>
        <v>404.14999999999918</v>
      </c>
      <c r="HH138" s="9">
        <f>HG137*0.75</f>
        <v>169.95000000000164</v>
      </c>
      <c r="HJ138" s="9">
        <f>HI137*1</f>
        <v>0</v>
      </c>
      <c r="HM138" s="9">
        <f>HL137*0.25</f>
        <v>194.82500000000027</v>
      </c>
      <c r="HO138" s="9">
        <f>HN137*0.5</f>
        <v>0</v>
      </c>
      <c r="HQ138" s="9">
        <f>HP137*0.75</f>
        <v>360.52500000000191</v>
      </c>
      <c r="HS138" s="9">
        <f>HR137*1</f>
        <v>0</v>
      </c>
      <c r="HV138" s="9">
        <f>HU137*0.25</f>
        <v>810.60000000000173</v>
      </c>
      <c r="HX138" s="9">
        <f>HW137*0.5</f>
        <v>2099.1999999999998</v>
      </c>
      <c r="HZ138" s="9">
        <f>HY137*0.75</f>
        <v>2927.6250000000259</v>
      </c>
      <c r="IB138" s="9">
        <f>IA137*1</f>
        <v>0</v>
      </c>
      <c r="IE138" s="9">
        <f>ID137*0.25</f>
        <v>0</v>
      </c>
      <c r="IG138" s="9">
        <f>IF137*0.5</f>
        <v>0</v>
      </c>
      <c r="II138" s="9">
        <f>IH137*0.75</f>
        <v>0</v>
      </c>
      <c r="IK138" s="9">
        <f>IJ137*1</f>
        <v>0</v>
      </c>
      <c r="IN138" s="9">
        <f>IM137*0.25</f>
        <v>97.900000000002365</v>
      </c>
      <c r="IP138" s="9">
        <f>IO137*0.5</f>
        <v>0</v>
      </c>
      <c r="IR138" s="9">
        <f>IQ137*0.75</f>
        <v>157.72499999999945</v>
      </c>
      <c r="IT138" s="9">
        <f>IS137*1</f>
        <v>0</v>
      </c>
      <c r="IW138" s="9">
        <f>IV137*0.25</f>
        <v>49.625000000001819</v>
      </c>
      <c r="IY138" s="9">
        <f>IX137*0.5</f>
        <v>202.84999999999854</v>
      </c>
      <c r="JA138" s="9">
        <f>IZ137*0.75</f>
        <v>197.62499999999727</v>
      </c>
      <c r="JC138" s="9">
        <f>JB137*1</f>
        <v>0</v>
      </c>
      <c r="JF138" s="9">
        <f>JE137*0.25</f>
        <v>85.250000000000909</v>
      </c>
      <c r="JH138" s="9">
        <f>JG137*0.5</f>
        <v>89.249999999999091</v>
      </c>
      <c r="JJ138" s="9">
        <f>JI137*0.75</f>
        <v>97.125</v>
      </c>
      <c r="JL138" s="9">
        <f>JK137*1</f>
        <v>0</v>
      </c>
      <c r="JO138" s="9">
        <f>JN137*0.25</f>
        <v>23.225000000000364</v>
      </c>
      <c r="JQ138" s="9">
        <f>JP137*0.5</f>
        <v>0</v>
      </c>
      <c r="JS138" s="9">
        <f>JR137*0.75</f>
        <v>0</v>
      </c>
      <c r="JU138" s="9">
        <f>JT137*1</f>
        <v>0</v>
      </c>
      <c r="JX138" s="9">
        <f>JW137*0.25</f>
        <v>860.65</v>
      </c>
      <c r="JZ138" s="9">
        <f>JY137*0.5</f>
        <v>1865.5</v>
      </c>
      <c r="KB138" s="9">
        <f>KA137*0.75</f>
        <v>1920.1500000000292</v>
      </c>
      <c r="KD138" s="9">
        <f>KC137*1</f>
        <v>2481.7999999998101</v>
      </c>
      <c r="KG138" s="9">
        <f>KF137*0.25</f>
        <v>71.574999999999818</v>
      </c>
      <c r="KI138" s="9">
        <f>KH137*0.5</f>
        <v>0</v>
      </c>
      <c r="KK138" s="9">
        <f>KJ137*0.75</f>
        <v>197.02500000000055</v>
      </c>
      <c r="KM138" s="9">
        <f>KL137*1</f>
        <v>0</v>
      </c>
      <c r="KP138" s="9">
        <f>KO137*0.25</f>
        <v>100.37500000000182</v>
      </c>
      <c r="KR138" s="9">
        <f>KQ137*0.5</f>
        <v>0</v>
      </c>
      <c r="KT138" s="9">
        <f>KS137*0.75</f>
        <v>0</v>
      </c>
      <c r="KV138" s="9">
        <f>KU137*1</f>
        <v>0</v>
      </c>
      <c r="KY138" s="9">
        <f>KX137*0.25</f>
        <v>45.625000000000909</v>
      </c>
      <c r="LA138" s="9">
        <f>KZ137*0.5</f>
        <v>0</v>
      </c>
      <c r="LC138" s="9">
        <f>LB137*0.75</f>
        <v>0</v>
      </c>
      <c r="LE138" s="9">
        <f>LD137*1</f>
        <v>0</v>
      </c>
      <c r="LH138" s="9">
        <f>LG137*0.25</f>
        <v>2.1000000000001364</v>
      </c>
      <c r="LJ138" s="9">
        <f>LI137*0.5</f>
        <v>0</v>
      </c>
      <c r="LL138" s="9">
        <f>LK137*0.75</f>
        <v>0</v>
      </c>
      <c r="LN138" s="9">
        <f>LM137*1</f>
        <v>0</v>
      </c>
      <c r="LQ138" s="9">
        <f>LP137*0.25</f>
        <v>110.87500000000091</v>
      </c>
      <c r="LS138" s="9">
        <f>LR137*0.5</f>
        <v>61.549999999998818</v>
      </c>
      <c r="LU138" s="9">
        <f>LT137*0.75</f>
        <v>527.02499999999509</v>
      </c>
      <c r="LW138" s="9">
        <f>LV137*1</f>
        <v>0</v>
      </c>
      <c r="LZ138" s="9">
        <f>LY137*0.25</f>
        <v>127.57500000000164</v>
      </c>
      <c r="MB138" s="9">
        <f>MA137*0.5</f>
        <v>0</v>
      </c>
      <c r="MD138" s="9">
        <f>MC137*0.75</f>
        <v>0</v>
      </c>
      <c r="MF138" s="9">
        <f>ME137*1</f>
        <v>0</v>
      </c>
      <c r="MI138" s="9">
        <f>MH137*0.25</f>
        <v>188.15</v>
      </c>
      <c r="MK138" s="9">
        <f>MJ137*0.5</f>
        <v>203.50000000000364</v>
      </c>
      <c r="MM138" s="9">
        <f>ML137*0.75</f>
        <v>851.77499999999918</v>
      </c>
      <c r="MO138" s="9">
        <f>MN137*1</f>
        <v>1329.7499999999854</v>
      </c>
      <c r="MR138" s="9">
        <f>MQ137*0.25</f>
        <v>56.125000000000909</v>
      </c>
      <c r="MT138" s="9">
        <f>MS137*0.5</f>
        <v>164.75000000000182</v>
      </c>
      <c r="MV138" s="9">
        <f>MU137*0.75</f>
        <v>240.37499999998909</v>
      </c>
      <c r="MX138" s="9">
        <f>MW137*1</f>
        <v>0</v>
      </c>
      <c r="NA138" s="9">
        <f>MZ137*0.25</f>
        <v>0</v>
      </c>
      <c r="NC138" s="9">
        <f>NB137*0.5</f>
        <v>0</v>
      </c>
      <c r="NE138" s="9">
        <f>ND137*0.75</f>
        <v>1055.9249999999984</v>
      </c>
      <c r="NG138" s="9">
        <f>NF137*1</f>
        <v>0</v>
      </c>
      <c r="NH138" s="43"/>
    </row>
    <row r="139" spans="1:372" s="40" customFormat="1" ht="15.75">
      <c r="A139" s="403" t="s">
        <v>3668</v>
      </c>
      <c r="B139" s="206"/>
      <c r="C139" s="205"/>
      <c r="E139" s="237"/>
      <c r="F139" s="149"/>
      <c r="G139" s="61"/>
      <c r="L139" s="205"/>
      <c r="N139" s="237"/>
      <c r="P139" s="61"/>
      <c r="U139" s="205"/>
      <c r="V139" s="149"/>
      <c r="W139" s="237"/>
      <c r="X139" s="149"/>
      <c r="Y139" s="61"/>
      <c r="Z139" s="149"/>
      <c r="AB139" s="149"/>
      <c r="AC139" s="38"/>
      <c r="AD139" s="205"/>
      <c r="AE139" s="149"/>
      <c r="AF139" s="237"/>
      <c r="AG139" s="149"/>
      <c r="AI139" s="149"/>
      <c r="AK139" s="149"/>
      <c r="AL139" s="38"/>
      <c r="AM139" s="205"/>
      <c r="AN139" s="149"/>
      <c r="AO139" s="237"/>
      <c r="AP139" s="149"/>
      <c r="AR139" s="149"/>
      <c r="AT139" s="149"/>
      <c r="AU139" s="38"/>
      <c r="AV139" s="205"/>
      <c r="AW139" s="149"/>
      <c r="AX139" s="237"/>
      <c r="AY139" s="149"/>
      <c r="BA139" s="149"/>
      <c r="BC139" s="149"/>
      <c r="BD139" s="38"/>
      <c r="BE139" s="205"/>
      <c r="BF139" s="149"/>
      <c r="BG139" s="237"/>
      <c r="BM139" s="38"/>
      <c r="BN139" s="205"/>
      <c r="BP139" s="237"/>
      <c r="BV139" s="38"/>
      <c r="BW139" s="205"/>
      <c r="BY139" s="237"/>
      <c r="CE139" s="38"/>
      <c r="CF139" s="205"/>
      <c r="CG139" s="149"/>
      <c r="CH139" s="237"/>
      <c r="CI139" s="149"/>
      <c r="CK139" s="149"/>
      <c r="CM139" s="149"/>
      <c r="CN139" s="38"/>
      <c r="CO139" s="205"/>
      <c r="CP139" s="149"/>
      <c r="CQ139" s="237"/>
      <c r="CR139" s="149"/>
      <c r="CT139" s="149"/>
      <c r="CW139" s="38"/>
      <c r="CX139" s="205"/>
      <c r="CY139" s="149"/>
      <c r="CZ139" s="237"/>
      <c r="DA139" s="149"/>
      <c r="DC139" s="149"/>
      <c r="DF139" s="38"/>
      <c r="DG139" s="205"/>
      <c r="DH139" s="149"/>
      <c r="DI139" s="237"/>
      <c r="DJ139" s="149"/>
      <c r="DL139" s="149"/>
      <c r="DO139" s="38"/>
      <c r="DP139" s="205"/>
      <c r="DQ139" s="149"/>
      <c r="DR139" s="237"/>
      <c r="DS139" s="149"/>
      <c r="DU139" s="149"/>
      <c r="DX139" s="38"/>
      <c r="DY139" s="205"/>
      <c r="DZ139" s="149"/>
      <c r="EA139" s="237"/>
      <c r="EB139" s="149"/>
      <c r="ED139" s="149"/>
      <c r="EF139" s="149"/>
      <c r="EG139" s="38"/>
      <c r="EH139" s="205"/>
      <c r="EI139" s="149"/>
      <c r="EJ139" s="237"/>
      <c r="EK139" s="149"/>
      <c r="EM139" s="149"/>
      <c r="EO139" s="149"/>
      <c r="EP139" s="38"/>
      <c r="EQ139" s="205"/>
      <c r="ER139" s="149"/>
      <c r="ES139" s="237"/>
      <c r="ET139" s="149"/>
      <c r="EV139" s="149"/>
      <c r="EX139" s="149"/>
      <c r="EY139" s="38"/>
      <c r="EZ139" s="205"/>
      <c r="FA139" s="149"/>
      <c r="FB139" s="237"/>
      <c r="FH139" s="38"/>
      <c r="FI139" s="205"/>
      <c r="FJ139" s="149"/>
      <c r="FK139" s="237"/>
      <c r="FL139" s="149"/>
      <c r="FN139" s="149"/>
      <c r="FP139" s="149"/>
      <c r="FQ139" s="38"/>
      <c r="FR139" s="205"/>
      <c r="FS139" s="149"/>
      <c r="FT139" s="237"/>
      <c r="FU139" s="149"/>
      <c r="FW139" s="149"/>
      <c r="FY139" s="149"/>
      <c r="FZ139" s="38"/>
      <c r="GA139" s="205"/>
      <c r="GB139" s="149"/>
      <c r="GC139" s="237"/>
      <c r="GD139" s="149"/>
      <c r="GF139" s="149"/>
      <c r="GH139" s="149"/>
      <c r="GI139" s="38"/>
      <c r="GJ139" s="205"/>
      <c r="GK139" s="149"/>
      <c r="GL139" s="237"/>
      <c r="GM139" s="149"/>
      <c r="GO139" s="149"/>
      <c r="GQ139" s="149"/>
      <c r="GR139" s="38"/>
      <c r="GS139" s="205"/>
      <c r="GT139" s="149"/>
      <c r="GU139" s="237"/>
      <c r="GV139" s="149"/>
      <c r="GX139" s="149"/>
      <c r="GZ139" s="149"/>
      <c r="HB139" s="205"/>
      <c r="HD139" s="237"/>
      <c r="HJ139" s="38"/>
      <c r="HK139" s="205"/>
      <c r="HM139" s="237"/>
      <c r="HS139" s="38"/>
      <c r="HT139" s="205"/>
      <c r="HV139" s="237"/>
      <c r="IB139" s="38"/>
      <c r="IC139" s="205"/>
      <c r="IE139" s="237"/>
      <c r="IL139" s="205"/>
      <c r="IN139" s="237"/>
      <c r="IT139" s="38"/>
      <c r="IU139" s="205"/>
      <c r="IW139" s="237"/>
      <c r="JC139" s="38"/>
      <c r="JD139" s="205"/>
      <c r="JF139" s="237"/>
      <c r="JL139" s="38"/>
      <c r="JM139" s="205"/>
      <c r="JO139" s="237"/>
      <c r="JV139" s="205"/>
      <c r="JX139" s="237"/>
      <c r="KD139" s="38"/>
      <c r="KE139" s="205"/>
      <c r="KG139" s="237"/>
      <c r="KM139" s="38"/>
      <c r="KN139" s="205"/>
      <c r="KP139" s="237"/>
      <c r="KW139" s="205"/>
      <c r="KY139" s="237"/>
      <c r="LF139" s="205"/>
      <c r="LH139" s="237"/>
      <c r="LN139" s="38"/>
      <c r="LO139" s="205"/>
      <c r="LQ139" s="237"/>
      <c r="LW139" s="38"/>
      <c r="LX139" s="205"/>
      <c r="LZ139" s="237"/>
      <c r="MG139" s="205"/>
      <c r="MI139" s="237"/>
      <c r="MO139" s="38"/>
      <c r="MP139" s="205"/>
      <c r="MR139" s="237"/>
      <c r="MX139" s="38"/>
      <c r="MY139" s="205"/>
      <c r="NA139" s="237"/>
      <c r="NG139" s="38"/>
      <c r="NH139" s="205"/>
    </row>
    <row r="140" spans="1:372" ht="18">
      <c r="A140" s="41" t="s">
        <v>141</v>
      </c>
      <c r="B140" s="49"/>
      <c r="D140">
        <v>298.2</v>
      </c>
      <c r="E140" s="1" t="s">
        <v>187</v>
      </c>
      <c r="F140" s="400">
        <v>254</v>
      </c>
      <c r="G140" s="1" t="s">
        <v>183</v>
      </c>
      <c r="H140" s="115"/>
      <c r="I140" s="1" t="s">
        <v>184</v>
      </c>
      <c r="J140" s="115"/>
      <c r="K140" s="1" t="s">
        <v>185</v>
      </c>
      <c r="M140">
        <v>0</v>
      </c>
      <c r="N140" s="1" t="s">
        <v>187</v>
      </c>
      <c r="O140" s="18">
        <v>179.00000000000006</v>
      </c>
      <c r="P140" s="1" t="s">
        <v>183</v>
      </c>
      <c r="Q140" s="18"/>
      <c r="R140" s="1" t="s">
        <v>184</v>
      </c>
      <c r="S140" s="18"/>
      <c r="T140" s="1" t="s">
        <v>185</v>
      </c>
      <c r="V140" s="18">
        <v>811.99999999999977</v>
      </c>
      <c r="W140" s="1" t="s">
        <v>187</v>
      </c>
      <c r="X140" s="18">
        <v>507.90000000000009</v>
      </c>
      <c r="Y140" s="1" t="s">
        <v>183</v>
      </c>
      <c r="Z140" s="18">
        <v>615.6999999999997</v>
      </c>
      <c r="AA140" s="1" t="s">
        <v>184</v>
      </c>
      <c r="AB140" s="18">
        <v>543.25000000000011</v>
      </c>
      <c r="AC140" s="1" t="s">
        <v>185</v>
      </c>
      <c r="AE140" s="18">
        <v>69.300000000000182</v>
      </c>
      <c r="AF140" s="1" t="s">
        <v>187</v>
      </c>
      <c r="AG140" s="18">
        <v>192.20000000000027</v>
      </c>
      <c r="AH140" s="1" t="s">
        <v>183</v>
      </c>
      <c r="AI140" s="18">
        <v>207.59999999999968</v>
      </c>
      <c r="AJ140" s="1" t="s">
        <v>184</v>
      </c>
      <c r="AK140" s="18">
        <v>176.10000000000059</v>
      </c>
      <c r="AL140" s="1" t="s">
        <v>185</v>
      </c>
      <c r="AN140" s="18">
        <v>117.59999999999968</v>
      </c>
      <c r="AO140" s="1" t="s">
        <v>187</v>
      </c>
      <c r="AP140" s="18">
        <v>149.29999999999973</v>
      </c>
      <c r="AQ140" s="1" t="s">
        <v>183</v>
      </c>
      <c r="AR140" s="1">
        <v>795.7</v>
      </c>
      <c r="AS140" s="1" t="s">
        <v>184</v>
      </c>
      <c r="AT140" s="18">
        <v>336.5</v>
      </c>
      <c r="AU140" s="1" t="s">
        <v>185</v>
      </c>
      <c r="AW140" s="18">
        <v>557.7999999999995</v>
      </c>
      <c r="AX140" s="1" t="s">
        <v>187</v>
      </c>
      <c r="AY140" s="18">
        <v>872.39999999999964</v>
      </c>
      <c r="AZ140" s="1" t="s">
        <v>183</v>
      </c>
      <c r="BA140" s="18">
        <v>846.40000000000009</v>
      </c>
      <c r="BB140" s="1" t="s">
        <v>184</v>
      </c>
      <c r="BC140" s="18">
        <v>882.49999999999955</v>
      </c>
      <c r="BD140" s="1" t="s">
        <v>185</v>
      </c>
      <c r="BF140" s="18">
        <v>693.49999999999955</v>
      </c>
      <c r="BG140" s="1" t="s">
        <v>187</v>
      </c>
      <c r="BH140" s="18">
        <v>575.10000000000036</v>
      </c>
      <c r="BI140" s="1" t="s">
        <v>183</v>
      </c>
      <c r="BJ140" s="18">
        <v>1001.3999999999983</v>
      </c>
      <c r="BK140" s="1" t="s">
        <v>184</v>
      </c>
      <c r="BL140" s="18">
        <v>888.29999999999973</v>
      </c>
      <c r="BM140" s="1" t="s">
        <v>185</v>
      </c>
      <c r="BO140" s="18">
        <v>517.94999999999982</v>
      </c>
      <c r="BP140" s="1" t="s">
        <v>187</v>
      </c>
      <c r="BQ140" s="18">
        <v>296.40000000000009</v>
      </c>
      <c r="BR140" s="1" t="s">
        <v>183</v>
      </c>
      <c r="BS140" s="18">
        <v>461.30000000000018</v>
      </c>
      <c r="BT140" s="1" t="s">
        <v>184</v>
      </c>
      <c r="BU140" s="18">
        <v>609.29999999999927</v>
      </c>
      <c r="BV140" s="1" t="s">
        <v>185</v>
      </c>
      <c r="BX140">
        <v>142.80000000000001</v>
      </c>
      <c r="BY140" s="1" t="s">
        <v>187</v>
      </c>
      <c r="BZ140" s="401">
        <v>0</v>
      </c>
      <c r="CA140" s="1" t="s">
        <v>183</v>
      </c>
      <c r="CB140" s="18">
        <v>29.399999999999636</v>
      </c>
      <c r="CC140" s="1" t="s">
        <v>184</v>
      </c>
      <c r="CD140" s="18">
        <v>626.10000000000036</v>
      </c>
      <c r="CE140" s="1" t="s">
        <v>185</v>
      </c>
      <c r="CG140" s="18">
        <v>918.90000000000236</v>
      </c>
      <c r="CH140" s="1" t="s">
        <v>187</v>
      </c>
      <c r="CI140" s="18"/>
      <c r="CJ140" s="1" t="s">
        <v>183</v>
      </c>
      <c r="CK140" s="18">
        <v>206.70000000000164</v>
      </c>
      <c r="CL140" s="1" t="s">
        <v>184</v>
      </c>
      <c r="CM140" s="18">
        <v>504.39999999999873</v>
      </c>
      <c r="CN140" s="1" t="s">
        <v>185</v>
      </c>
      <c r="CP140" s="18">
        <v>251</v>
      </c>
      <c r="CQ140" s="1" t="s">
        <v>187</v>
      </c>
      <c r="CR140" s="18"/>
      <c r="CS140" s="1" t="s">
        <v>183</v>
      </c>
      <c r="CT140" s="18">
        <v>410.89999999999964</v>
      </c>
      <c r="CU140" s="1" t="s">
        <v>184</v>
      </c>
      <c r="CV140" s="18">
        <v>302.39999999999964</v>
      </c>
      <c r="CW140" s="1" t="s">
        <v>185</v>
      </c>
      <c r="CY140" s="18">
        <v>171.50000000000273</v>
      </c>
      <c r="CZ140" s="1" t="s">
        <v>187</v>
      </c>
      <c r="DA140" s="18">
        <v>87.299999999995634</v>
      </c>
      <c r="DB140" s="1" t="s">
        <v>183</v>
      </c>
      <c r="DC140" s="18">
        <v>269.90000000000055</v>
      </c>
      <c r="DD140" s="1" t="s">
        <v>184</v>
      </c>
      <c r="DE140" s="18">
        <v>363.59999999999945</v>
      </c>
      <c r="DF140" s="1" t="s">
        <v>185</v>
      </c>
      <c r="DH140" s="18">
        <v>215.00000000000273</v>
      </c>
      <c r="DI140" s="1" t="s">
        <v>187</v>
      </c>
      <c r="DJ140" s="18"/>
      <c r="DK140" s="1" t="s">
        <v>183</v>
      </c>
      <c r="DL140" s="18">
        <v>201.40000000000236</v>
      </c>
      <c r="DM140" s="1" t="s">
        <v>184</v>
      </c>
      <c r="DN140" s="18">
        <v>432.39999999999873</v>
      </c>
      <c r="DO140" s="1" t="s">
        <v>185</v>
      </c>
      <c r="DQ140" s="401">
        <v>384.20000000000255</v>
      </c>
      <c r="DR140" s="1" t="s">
        <v>187</v>
      </c>
      <c r="DS140" s="18">
        <v>298.09999999999309</v>
      </c>
      <c r="DT140" s="1" t="s">
        <v>183</v>
      </c>
      <c r="DU140" s="18">
        <v>486.20000000000164</v>
      </c>
      <c r="DV140" s="1" t="s">
        <v>184</v>
      </c>
      <c r="DW140" s="18">
        <v>335.99999999999818</v>
      </c>
      <c r="DX140" s="1" t="s">
        <v>185</v>
      </c>
      <c r="DZ140" s="18">
        <v>801.30000000000018</v>
      </c>
      <c r="EA140" s="1" t="s">
        <v>187</v>
      </c>
      <c r="EB140" s="18"/>
      <c r="EC140" s="1" t="s">
        <v>183</v>
      </c>
      <c r="ED140" s="18">
        <v>752.30000000000291</v>
      </c>
      <c r="EE140" s="1" t="s">
        <v>184</v>
      </c>
      <c r="EF140" s="18"/>
      <c r="EG140" s="1" t="s">
        <v>185</v>
      </c>
      <c r="EI140" s="401">
        <v>222.30000000000018</v>
      </c>
      <c r="EJ140" s="1" t="s">
        <v>187</v>
      </c>
      <c r="EK140" s="401"/>
      <c r="EL140" s="1" t="s">
        <v>183</v>
      </c>
      <c r="EM140" s="18">
        <v>257.69999999999709</v>
      </c>
      <c r="EN140" s="1" t="s">
        <v>184</v>
      </c>
      <c r="EO140" s="18"/>
      <c r="EP140" s="1" t="s">
        <v>185</v>
      </c>
      <c r="ER140" s="18">
        <v>313.00000000000091</v>
      </c>
      <c r="ES140" s="1" t="s">
        <v>187</v>
      </c>
      <c r="ET140" s="18"/>
      <c r="EU140" s="1" t="s">
        <v>183</v>
      </c>
      <c r="EV140" s="18">
        <v>539.80000000000473</v>
      </c>
      <c r="EW140" s="1" t="s">
        <v>184</v>
      </c>
      <c r="EX140" s="18"/>
      <c r="EY140" s="1" t="s">
        <v>185</v>
      </c>
      <c r="FA140" s="401">
        <v>208.80000000000109</v>
      </c>
      <c r="FB140" s="1" t="s">
        <v>187</v>
      </c>
      <c r="FC140" s="401">
        <v>214.79999999999563</v>
      </c>
      <c r="FD140" s="1" t="s">
        <v>183</v>
      </c>
      <c r="FE140" s="18">
        <v>530.00000000000364</v>
      </c>
      <c r="FF140" s="1" t="s">
        <v>184</v>
      </c>
      <c r="FG140" s="18"/>
      <c r="FH140" s="1" t="s">
        <v>185</v>
      </c>
      <c r="FJ140" s="401">
        <v>370.75</v>
      </c>
      <c r="FK140" s="1" t="s">
        <v>187</v>
      </c>
      <c r="FL140" s="18">
        <v>704.99999999999454</v>
      </c>
      <c r="FM140" s="1" t="s">
        <v>183</v>
      </c>
      <c r="FN140" s="18">
        <v>545.60000000000218</v>
      </c>
      <c r="FO140" s="1" t="s">
        <v>184</v>
      </c>
      <c r="FP140" s="18"/>
      <c r="FQ140" s="1" t="s">
        <v>185</v>
      </c>
      <c r="FS140" s="401">
        <v>578.19999999999891</v>
      </c>
      <c r="FT140" s="1" t="s">
        <v>187</v>
      </c>
      <c r="FU140" s="401"/>
      <c r="FV140" s="1" t="s">
        <v>183</v>
      </c>
      <c r="FW140" s="18">
        <v>353.10000000000218</v>
      </c>
      <c r="FX140" s="1" t="s">
        <v>184</v>
      </c>
      <c r="FY140" s="18"/>
      <c r="FZ140" s="1" t="s">
        <v>185</v>
      </c>
      <c r="GB140" s="18">
        <v>39</v>
      </c>
      <c r="GC140" s="1" t="s">
        <v>187</v>
      </c>
      <c r="GD140" s="18"/>
      <c r="GE140" s="1" t="s">
        <v>183</v>
      </c>
      <c r="GF140" s="18">
        <v>258.299999999992</v>
      </c>
      <c r="GG140" s="1" t="s">
        <v>184</v>
      </c>
      <c r="GH140" s="18"/>
      <c r="GI140" s="1" t="s">
        <v>185</v>
      </c>
      <c r="GK140" s="401">
        <v>3672.8500000000004</v>
      </c>
      <c r="GL140" s="1" t="s">
        <v>187</v>
      </c>
      <c r="GM140" s="18">
        <v>1422.6999999999953</v>
      </c>
      <c r="GN140" s="1" t="s">
        <v>183</v>
      </c>
      <c r="GO140" s="18">
        <v>3511.3500000000022</v>
      </c>
      <c r="GP140" s="1" t="s">
        <v>184</v>
      </c>
      <c r="GQ140" s="18"/>
      <c r="GR140" s="1" t="s">
        <v>185</v>
      </c>
      <c r="GT140" s="401">
        <v>574.80000000000291</v>
      </c>
      <c r="GU140" s="1" t="s">
        <v>187</v>
      </c>
      <c r="GV140" s="401"/>
      <c r="GW140" s="1" t="s">
        <v>183</v>
      </c>
      <c r="GX140" s="401"/>
      <c r="GY140" s="1" t="s">
        <v>184</v>
      </c>
      <c r="GZ140" s="401"/>
      <c r="HA140" s="1" t="s">
        <v>185</v>
      </c>
      <c r="HC140" s="18">
        <v>455.5</v>
      </c>
      <c r="HD140" s="1" t="s">
        <v>187</v>
      </c>
      <c r="HE140" s="18">
        <v>1219.1999999999998</v>
      </c>
      <c r="HF140" s="1" t="s">
        <v>183</v>
      </c>
      <c r="HG140" s="18">
        <v>114.80000000000109</v>
      </c>
      <c r="HH140" s="1" t="s">
        <v>184</v>
      </c>
      <c r="HI140" s="18"/>
      <c r="HJ140" s="1" t="s">
        <v>185</v>
      </c>
      <c r="HL140" s="401">
        <v>761.69999999999891</v>
      </c>
      <c r="HM140" s="1" t="s">
        <v>187</v>
      </c>
      <c r="HN140" s="401"/>
      <c r="HO140" s="1" t="s">
        <v>183</v>
      </c>
      <c r="HP140" s="18">
        <v>745.79999999999927</v>
      </c>
      <c r="HQ140" s="1" t="s">
        <v>184</v>
      </c>
      <c r="HR140" s="18"/>
      <c r="HS140" s="1" t="s">
        <v>185</v>
      </c>
      <c r="HU140" s="401">
        <v>3344.9000000000033</v>
      </c>
      <c r="HV140" s="1" t="s">
        <v>187</v>
      </c>
      <c r="HW140" s="18">
        <v>4076.2999999999965</v>
      </c>
      <c r="HX140" s="1" t="s">
        <v>183</v>
      </c>
      <c r="HY140" s="18">
        <v>3370.0999999999713</v>
      </c>
      <c r="HZ140" s="1" t="s">
        <v>184</v>
      </c>
      <c r="IA140" s="18"/>
      <c r="IB140" s="1" t="s">
        <v>185</v>
      </c>
      <c r="ID140" s="401">
        <v>0</v>
      </c>
      <c r="IE140" s="1" t="s">
        <v>187</v>
      </c>
      <c r="IF140" s="401"/>
      <c r="IG140" s="1" t="s">
        <v>183</v>
      </c>
      <c r="IH140" s="401"/>
      <c r="II140" s="1" t="s">
        <v>184</v>
      </c>
      <c r="IJ140" s="401"/>
      <c r="IK140" s="1" t="s">
        <v>185</v>
      </c>
      <c r="IM140" s="18">
        <v>304.40000000000146</v>
      </c>
      <c r="IN140" s="1" t="s">
        <v>187</v>
      </c>
      <c r="IO140" s="18"/>
      <c r="IP140" s="1" t="s">
        <v>183</v>
      </c>
      <c r="IQ140" s="18">
        <v>144.99999999999272</v>
      </c>
      <c r="IR140" s="1" t="s">
        <v>184</v>
      </c>
      <c r="IS140" s="18"/>
      <c r="IT140" s="1" t="s">
        <v>185</v>
      </c>
      <c r="IV140" s="401">
        <v>477.50000000000364</v>
      </c>
      <c r="IW140" s="1" t="s">
        <v>187</v>
      </c>
      <c r="IX140" s="18">
        <v>398.49999999999955</v>
      </c>
      <c r="IY140" s="1" t="s">
        <v>183</v>
      </c>
      <c r="IZ140" s="18">
        <v>96.499999999996362</v>
      </c>
      <c r="JA140" s="1" t="s">
        <v>184</v>
      </c>
      <c r="JB140" s="18"/>
      <c r="JC140" s="1" t="s">
        <v>185</v>
      </c>
      <c r="JE140" s="401">
        <v>117.10000000000582</v>
      </c>
      <c r="JF140" s="1" t="s">
        <v>187</v>
      </c>
      <c r="JG140" s="401">
        <v>341.29999999999563</v>
      </c>
      <c r="JH140" s="1" t="s">
        <v>183</v>
      </c>
      <c r="JI140" s="18">
        <v>231.799999999992</v>
      </c>
      <c r="JJ140" s="1" t="s">
        <v>184</v>
      </c>
      <c r="JK140" s="18"/>
      <c r="JL140" s="1" t="s">
        <v>185</v>
      </c>
      <c r="JN140" s="401">
        <v>107.00000000000364</v>
      </c>
      <c r="JO140" s="1" t="s">
        <v>187</v>
      </c>
      <c r="JP140" s="401"/>
      <c r="JQ140" s="1" t="s">
        <v>183</v>
      </c>
      <c r="JR140" s="401"/>
      <c r="JS140" s="1" t="s">
        <v>184</v>
      </c>
      <c r="JT140" s="401"/>
      <c r="JU140" s="1" t="s">
        <v>185</v>
      </c>
      <c r="JW140">
        <v>3158.5</v>
      </c>
      <c r="JX140" s="1" t="s">
        <v>187</v>
      </c>
      <c r="JY140" s="18">
        <v>3301.9999999999964</v>
      </c>
      <c r="JZ140" s="1" t="s">
        <v>183</v>
      </c>
      <c r="KA140" s="18">
        <v>3305.1999999999553</v>
      </c>
      <c r="KB140" s="1" t="s">
        <v>184</v>
      </c>
      <c r="KC140" s="18">
        <v>2818.5999999998967</v>
      </c>
      <c r="KD140" s="1" t="s">
        <v>185</v>
      </c>
      <c r="KF140" s="18">
        <v>62.099999999994907</v>
      </c>
      <c r="KG140" s="1" t="s">
        <v>187</v>
      </c>
      <c r="KH140" s="401">
        <v>0</v>
      </c>
      <c r="KI140" s="1" t="s">
        <v>183</v>
      </c>
      <c r="KJ140" s="18">
        <v>139.99999999999272</v>
      </c>
      <c r="KK140" s="1" t="s">
        <v>184</v>
      </c>
      <c r="KL140" s="18"/>
      <c r="KM140" s="1" t="s">
        <v>185</v>
      </c>
      <c r="KO140" s="401">
        <v>288.99999999999636</v>
      </c>
      <c r="KP140" s="1" t="s">
        <v>187</v>
      </c>
      <c r="KQ140" s="401"/>
      <c r="KR140" s="1" t="s">
        <v>183</v>
      </c>
      <c r="KS140" s="401"/>
      <c r="KT140" s="1" t="s">
        <v>184</v>
      </c>
      <c r="KU140" s="401"/>
      <c r="KV140" s="1" t="s">
        <v>185</v>
      </c>
      <c r="KX140" s="18">
        <v>76.799999999999272</v>
      </c>
      <c r="KY140" s="1" t="s">
        <v>187</v>
      </c>
      <c r="KZ140" s="18"/>
      <c r="LA140" s="1" t="s">
        <v>183</v>
      </c>
      <c r="LB140" s="18"/>
      <c r="LC140" s="1" t="s">
        <v>184</v>
      </c>
      <c r="LD140" s="18"/>
      <c r="LE140" s="1" t="s">
        <v>185</v>
      </c>
      <c r="LG140" s="232">
        <v>288.60000000000036</v>
      </c>
      <c r="LH140" s="1" t="s">
        <v>187</v>
      </c>
      <c r="LI140" s="232"/>
      <c r="LJ140" s="1" t="s">
        <v>183</v>
      </c>
      <c r="LK140" s="232"/>
      <c r="LL140" s="1" t="s">
        <v>184</v>
      </c>
      <c r="LM140" s="18"/>
      <c r="LN140" s="1" t="s">
        <v>185</v>
      </c>
      <c r="LP140" s="18">
        <v>464.70000000000073</v>
      </c>
      <c r="LQ140" s="1" t="s">
        <v>187</v>
      </c>
      <c r="LR140" s="18">
        <v>293.49999999999909</v>
      </c>
      <c r="LS140" s="1" t="s">
        <v>183</v>
      </c>
      <c r="LT140" s="18">
        <v>626.59999999998399</v>
      </c>
      <c r="LU140" s="1" t="s">
        <v>184</v>
      </c>
      <c r="LV140" s="18"/>
      <c r="LW140" s="1" t="s">
        <v>185</v>
      </c>
      <c r="LY140" s="18">
        <v>558.09999999999491</v>
      </c>
      <c r="LZ140" s="1" t="s">
        <v>187</v>
      </c>
      <c r="MA140" s="18"/>
      <c r="MB140" s="1" t="s">
        <v>183</v>
      </c>
      <c r="MC140" s="18"/>
      <c r="MD140" s="1" t="s">
        <v>184</v>
      </c>
      <c r="ME140" s="18"/>
      <c r="MF140" s="1" t="s">
        <v>185</v>
      </c>
      <c r="MH140">
        <v>787.7</v>
      </c>
      <c r="MI140" s="1" t="s">
        <v>187</v>
      </c>
      <c r="MJ140" s="74">
        <v>390.19999999999345</v>
      </c>
      <c r="MK140" s="1" t="s">
        <v>183</v>
      </c>
      <c r="ML140" s="18">
        <v>853.49999999999454</v>
      </c>
      <c r="MM140" s="1" t="s">
        <v>184</v>
      </c>
      <c r="MN140" s="18">
        <v>1126.8999999999796</v>
      </c>
      <c r="MO140" s="1" t="s">
        <v>185</v>
      </c>
      <c r="MQ140">
        <v>257</v>
      </c>
      <c r="MR140" s="1" t="s">
        <v>187</v>
      </c>
      <c r="MS140" s="18">
        <v>293.49999999999272</v>
      </c>
      <c r="MT140" s="1" t="s">
        <v>183</v>
      </c>
      <c r="MU140">
        <v>295.9999999999709</v>
      </c>
      <c r="MV140" s="1" t="s">
        <v>184</v>
      </c>
      <c r="MX140" s="1" t="s">
        <v>185</v>
      </c>
      <c r="NA140" s="1" t="s">
        <v>187</v>
      </c>
      <c r="NC140" s="1" t="s">
        <v>183</v>
      </c>
      <c r="ND140" s="402">
        <v>1413.9999999999891</v>
      </c>
      <c r="NE140" s="1" t="s">
        <v>184</v>
      </c>
      <c r="NF140" s="402"/>
      <c r="NG140" s="1" t="s">
        <v>185</v>
      </c>
      <c r="NH140" s="43"/>
    </row>
    <row r="141" spans="1:372" ht="18">
      <c r="A141" s="93" t="s">
        <v>3673</v>
      </c>
      <c r="B141" s="49">
        <f>SUM(D141:AAP141)</f>
        <v>41556.074999999735</v>
      </c>
      <c r="D141"/>
      <c r="E141" s="9">
        <f>D140*0.25</f>
        <v>74.55</v>
      </c>
      <c r="F141" s="18"/>
      <c r="G141" s="9">
        <f>F140*0.5</f>
        <v>127</v>
      </c>
      <c r="I141" s="9">
        <f>H140*0.75</f>
        <v>0</v>
      </c>
      <c r="K141" s="9">
        <f>J140*1</f>
        <v>0</v>
      </c>
      <c r="N141" s="9">
        <f>M140*0.25</f>
        <v>0</v>
      </c>
      <c r="P141" s="9">
        <f>O140*0.5</f>
        <v>89.500000000000028</v>
      </c>
      <c r="R141" s="9">
        <f>Q140*0.75</f>
        <v>0</v>
      </c>
      <c r="T141" s="9">
        <f>S140*1</f>
        <v>0</v>
      </c>
      <c r="W141" s="9">
        <f>V140*0.25</f>
        <v>202.99999999999994</v>
      </c>
      <c r="Y141" s="9">
        <f>X140*0.5</f>
        <v>253.95000000000005</v>
      </c>
      <c r="Z141" s="18"/>
      <c r="AA141" s="9">
        <f>Z140*0.75</f>
        <v>461.77499999999975</v>
      </c>
      <c r="AB141" s="18"/>
      <c r="AC141" s="9">
        <f>AB140*1</f>
        <v>543.25000000000011</v>
      </c>
      <c r="AE141" s="18"/>
      <c r="AF141" s="9">
        <f>AE140*0.25</f>
        <v>17.325000000000045</v>
      </c>
      <c r="AG141" s="18"/>
      <c r="AH141" s="9">
        <f>AG140*0.5</f>
        <v>96.100000000000136</v>
      </c>
      <c r="AI141" s="18"/>
      <c r="AJ141" s="9">
        <f>AI140*0.75</f>
        <v>155.69999999999976</v>
      </c>
      <c r="AK141" s="18"/>
      <c r="AL141" s="9">
        <f>AK140*1</f>
        <v>176.10000000000059</v>
      </c>
      <c r="AN141" s="18"/>
      <c r="AO141" s="9">
        <f>AN140*0.25</f>
        <v>29.39999999999992</v>
      </c>
      <c r="AQ141" s="9">
        <f>AP140*0.5</f>
        <v>74.649999999999864</v>
      </c>
      <c r="AS141" s="9">
        <f>AR140*0.75</f>
        <v>596.77500000000009</v>
      </c>
      <c r="AU141" s="9">
        <f>AT140*1</f>
        <v>336.5</v>
      </c>
      <c r="AW141" s="18"/>
      <c r="AX141" s="9">
        <f>AW140*0.25</f>
        <v>139.44999999999987</v>
      </c>
      <c r="AZ141" s="9">
        <f>AY140*0.5</f>
        <v>436.19999999999982</v>
      </c>
      <c r="BB141" s="9">
        <f>BA140*0.75</f>
        <v>634.80000000000007</v>
      </c>
      <c r="BD141" s="9">
        <f>BC140*1</f>
        <v>882.49999999999955</v>
      </c>
      <c r="BF141" s="18"/>
      <c r="BG141" s="9">
        <f>BF140*0.25</f>
        <v>173.37499999999989</v>
      </c>
      <c r="BH141" s="18"/>
      <c r="BI141" s="9">
        <f>BH140*0.5</f>
        <v>287.55000000000018</v>
      </c>
      <c r="BJ141" s="18"/>
      <c r="BK141" s="9">
        <f>BJ140*0.75</f>
        <v>751.0499999999987</v>
      </c>
      <c r="BL141" s="18"/>
      <c r="BM141" s="9">
        <f>BL140*1</f>
        <v>888.29999999999973</v>
      </c>
      <c r="BP141" s="9">
        <f>BO140*0.25</f>
        <v>129.48749999999995</v>
      </c>
      <c r="BR141" s="9">
        <f>BQ140*0.5</f>
        <v>148.20000000000005</v>
      </c>
      <c r="BT141" s="9">
        <f>BS140*0.75</f>
        <v>345.97500000000014</v>
      </c>
      <c r="BV141" s="9">
        <f>BU140*1</f>
        <v>609.29999999999927</v>
      </c>
      <c r="BY141" s="9">
        <f>BX140*0.25</f>
        <v>35.700000000000003</v>
      </c>
      <c r="CA141" s="9">
        <f>BZ140*0.5</f>
        <v>0</v>
      </c>
      <c r="CC141" s="9">
        <f>CB140*0.75</f>
        <v>22.049999999999727</v>
      </c>
      <c r="CE141" s="9">
        <f t="shared" ref="CE141" si="264">CD140*1</f>
        <v>626.10000000000036</v>
      </c>
      <c r="CG141" s="18"/>
      <c r="CH141" s="9">
        <f>CG140*0.25</f>
        <v>229.72500000000059</v>
      </c>
      <c r="CI141" s="18"/>
      <c r="CJ141" s="9">
        <f>CI140*0.5</f>
        <v>0</v>
      </c>
      <c r="CK141" s="18"/>
      <c r="CL141" s="9">
        <f>CK140*0.75</f>
        <v>155.02500000000123</v>
      </c>
      <c r="CM141" s="18"/>
      <c r="CN141" s="9">
        <f t="shared" ref="CN141" si="265">CM140*1</f>
        <v>504.39999999999873</v>
      </c>
      <c r="CP141" s="18"/>
      <c r="CQ141" s="9">
        <f>CP140*0.25</f>
        <v>62.75</v>
      </c>
      <c r="CR141" s="18"/>
      <c r="CS141" s="9">
        <f>CR140*0.5</f>
        <v>0</v>
      </c>
      <c r="CT141" s="18"/>
      <c r="CU141" s="9">
        <f>CT140*0.75</f>
        <v>308.17499999999973</v>
      </c>
      <c r="CW141" s="9">
        <f t="shared" ref="CW141" si="266">CV140*1</f>
        <v>302.39999999999964</v>
      </c>
      <c r="CY141" s="18"/>
      <c r="CZ141" s="9">
        <f>CY140*0.25</f>
        <v>42.875000000000682</v>
      </c>
      <c r="DA141" s="18"/>
      <c r="DB141" s="9">
        <f>DA140*0.5</f>
        <v>43.649999999997817</v>
      </c>
      <c r="DC141" s="18"/>
      <c r="DD141" s="9">
        <f>DC140*0.75</f>
        <v>202.42500000000041</v>
      </c>
      <c r="DF141" s="9">
        <f t="shared" ref="DF141" si="267">DE140*1</f>
        <v>363.59999999999945</v>
      </c>
      <c r="DH141" s="18"/>
      <c r="DI141" s="9">
        <f>DH140*0.25</f>
        <v>53.750000000000682</v>
      </c>
      <c r="DJ141" s="18"/>
      <c r="DK141" s="9">
        <f>DJ140*0.5</f>
        <v>0</v>
      </c>
      <c r="DL141" s="18"/>
      <c r="DM141" s="9">
        <f>DL140*0.75</f>
        <v>151.05000000000177</v>
      </c>
      <c r="DO141" s="9">
        <f t="shared" ref="DO141" si="268">DN140*1</f>
        <v>432.39999999999873</v>
      </c>
      <c r="DQ141" s="18"/>
      <c r="DR141" s="9">
        <f>DQ140*0.25</f>
        <v>96.050000000000637</v>
      </c>
      <c r="DS141" s="18"/>
      <c r="DT141" s="9">
        <f>DS140*0.5</f>
        <v>149.04999999999654</v>
      </c>
      <c r="DU141" s="18"/>
      <c r="DV141" s="9">
        <f>DU140*0.75</f>
        <v>364.65000000000123</v>
      </c>
      <c r="DX141" s="9">
        <f t="shared" ref="DX141" si="269">DW140*1</f>
        <v>335.99999999999818</v>
      </c>
      <c r="DZ141" s="18"/>
      <c r="EA141" s="9">
        <f>DZ140*0.25</f>
        <v>200.32500000000005</v>
      </c>
      <c r="EB141" s="18"/>
      <c r="EC141" s="9">
        <f>EB140*0.5</f>
        <v>0</v>
      </c>
      <c r="ED141" s="18"/>
      <c r="EE141" s="9">
        <f>ED140*0.75</f>
        <v>564.22500000000218</v>
      </c>
      <c r="EF141" s="18"/>
      <c r="EG141" s="9">
        <f>EF140*1</f>
        <v>0</v>
      </c>
      <c r="EI141" s="18"/>
      <c r="EJ141" s="9">
        <f>EI140*0.25</f>
        <v>55.575000000000045</v>
      </c>
      <c r="EK141" s="18"/>
      <c r="EL141" s="9">
        <f>EK140*0.5</f>
        <v>0</v>
      </c>
      <c r="EM141" s="18"/>
      <c r="EN141" s="9">
        <f>EM140*0.75</f>
        <v>193.27499999999782</v>
      </c>
      <c r="EO141" s="18"/>
      <c r="EP141" s="9">
        <f>EO140*1</f>
        <v>0</v>
      </c>
      <c r="ER141" s="18"/>
      <c r="ES141" s="9">
        <f>ER140*0.25</f>
        <v>78.250000000000227</v>
      </c>
      <c r="ET141" s="18"/>
      <c r="EU141" s="9">
        <f>ET140*0.5</f>
        <v>0</v>
      </c>
      <c r="EV141" s="18"/>
      <c r="EW141" s="9">
        <f>EV140*0.75</f>
        <v>404.85000000000355</v>
      </c>
      <c r="EX141" s="18"/>
      <c r="EY141" s="9">
        <f>EX140*1</f>
        <v>0</v>
      </c>
      <c r="FA141" s="18"/>
      <c r="FB141" s="9">
        <f>FA140*0.25</f>
        <v>52.200000000000273</v>
      </c>
      <c r="FC141" s="18"/>
      <c r="FD141" s="9">
        <f>FC140*0.5</f>
        <v>107.39999999999782</v>
      </c>
      <c r="FE141" s="18"/>
      <c r="FF141" s="9">
        <f>FE140*0.75</f>
        <v>397.50000000000273</v>
      </c>
      <c r="FG141" s="18"/>
      <c r="FH141" s="9">
        <f>FG140*1</f>
        <v>0</v>
      </c>
      <c r="FJ141" s="18"/>
      <c r="FK141" s="9">
        <f>FJ140*0.25</f>
        <v>92.6875</v>
      </c>
      <c r="FL141" s="18"/>
      <c r="FM141" s="9">
        <f>FL140*0.5</f>
        <v>352.49999999999727</v>
      </c>
      <c r="FN141" s="18"/>
      <c r="FO141" s="9">
        <f>FN140*0.75</f>
        <v>409.20000000000164</v>
      </c>
      <c r="FP141" s="18"/>
      <c r="FQ141" s="9">
        <f>FP140*1</f>
        <v>0</v>
      </c>
      <c r="FS141" s="18"/>
      <c r="FT141" s="9">
        <f>FS140*0.25</f>
        <v>144.54999999999973</v>
      </c>
      <c r="FU141" s="18"/>
      <c r="FV141" s="9">
        <f>FU140*0.5</f>
        <v>0</v>
      </c>
      <c r="FW141" s="18"/>
      <c r="FX141" s="9">
        <f>FW140*0.75</f>
        <v>264.82500000000164</v>
      </c>
      <c r="FY141" s="18"/>
      <c r="FZ141" s="9">
        <f>FY140*1</f>
        <v>0</v>
      </c>
      <c r="GB141" s="18"/>
      <c r="GC141" s="9">
        <f>GB140*0.25</f>
        <v>9.75</v>
      </c>
      <c r="GD141" s="18"/>
      <c r="GE141" s="9">
        <f>GD140*0.5</f>
        <v>0</v>
      </c>
      <c r="GF141" s="18"/>
      <c r="GG141" s="9">
        <f>GF140*0.75</f>
        <v>193.724999999994</v>
      </c>
      <c r="GH141" s="18"/>
      <c r="GI141" s="9">
        <f>GH140*1</f>
        <v>0</v>
      </c>
      <c r="GK141" s="18"/>
      <c r="GL141" s="9">
        <f>GK140*0.25</f>
        <v>918.21250000000009</v>
      </c>
      <c r="GM141" s="18"/>
      <c r="GN141" s="9">
        <f>GM140*0.5</f>
        <v>711.34999999999764</v>
      </c>
      <c r="GO141" s="18"/>
      <c r="GP141" s="9">
        <f>GO140*0.75</f>
        <v>2633.5125000000016</v>
      </c>
      <c r="GQ141" s="18"/>
      <c r="GR141" s="9">
        <f>GQ140*1</f>
        <v>0</v>
      </c>
      <c r="GT141" s="18"/>
      <c r="GU141" s="9">
        <f>GT140*0.25</f>
        <v>143.70000000000073</v>
      </c>
      <c r="GV141" s="18"/>
      <c r="GW141" s="9">
        <f>GV140*0.5</f>
        <v>0</v>
      </c>
      <c r="GX141" s="18"/>
      <c r="GY141" s="9">
        <f>GX140*0.75</f>
        <v>0</v>
      </c>
      <c r="GZ141" s="18"/>
      <c r="HA141" s="9">
        <f>GZ140*1</f>
        <v>0</v>
      </c>
      <c r="HD141" s="9">
        <f>HC140*0.25</f>
        <v>113.875</v>
      </c>
      <c r="HF141" s="9">
        <f>HE140*0.5</f>
        <v>609.59999999999991</v>
      </c>
      <c r="HH141" s="9">
        <f>HG140*0.75</f>
        <v>86.100000000000819</v>
      </c>
      <c r="HJ141" s="9">
        <f>HI140*1</f>
        <v>0</v>
      </c>
      <c r="HM141" s="9">
        <f>HL140*0.25</f>
        <v>190.42499999999973</v>
      </c>
      <c r="HO141" s="9">
        <f>HN140*0.5</f>
        <v>0</v>
      </c>
      <c r="HQ141" s="9">
        <f>HP140*0.75</f>
        <v>559.34999999999945</v>
      </c>
      <c r="HS141" s="9">
        <f>HR140*1</f>
        <v>0</v>
      </c>
      <c r="HV141" s="9">
        <f>HU140*0.25</f>
        <v>836.22500000000082</v>
      </c>
      <c r="HX141" s="9">
        <f>HW140*0.5</f>
        <v>2038.1499999999983</v>
      </c>
      <c r="HZ141" s="9">
        <f>HY140*0.75</f>
        <v>2527.5749999999784</v>
      </c>
      <c r="IB141" s="9">
        <f>IA140*1</f>
        <v>0</v>
      </c>
      <c r="IE141" s="9">
        <f>ID140*0.25</f>
        <v>0</v>
      </c>
      <c r="IG141" s="9">
        <f>IF140*0.5</f>
        <v>0</v>
      </c>
      <c r="II141" s="9">
        <f>IH140*0.75</f>
        <v>0</v>
      </c>
      <c r="IK141" s="9">
        <f>IJ140*1</f>
        <v>0</v>
      </c>
      <c r="IN141" s="9">
        <f>IM140*0.25</f>
        <v>76.100000000000364</v>
      </c>
      <c r="IP141" s="9">
        <f>IO140*0.5</f>
        <v>0</v>
      </c>
      <c r="IR141" s="9">
        <f>IQ140*0.75</f>
        <v>108.74999999999454</v>
      </c>
      <c r="IT141" s="9">
        <f>IS140*1</f>
        <v>0</v>
      </c>
      <c r="IW141" s="9">
        <f>IV140*0.25</f>
        <v>119.37500000000091</v>
      </c>
      <c r="IY141" s="9">
        <f>IX140*0.5</f>
        <v>199.24999999999977</v>
      </c>
      <c r="JA141" s="9">
        <f>IZ140*0.75</f>
        <v>72.374999999997272</v>
      </c>
      <c r="JC141" s="9">
        <f>JB140*1</f>
        <v>0</v>
      </c>
      <c r="JF141" s="9">
        <f>JE140*0.25</f>
        <v>29.275000000001455</v>
      </c>
      <c r="JH141" s="9">
        <f>JG140*0.5</f>
        <v>170.64999999999782</v>
      </c>
      <c r="JJ141" s="9">
        <f>JI140*0.75</f>
        <v>173.849999999994</v>
      </c>
      <c r="JL141" s="9">
        <f>JK140*1</f>
        <v>0</v>
      </c>
      <c r="JO141" s="9">
        <f>JN140*0.25</f>
        <v>26.750000000000909</v>
      </c>
      <c r="JQ141" s="9">
        <f>JP140*0.5</f>
        <v>0</v>
      </c>
      <c r="JS141" s="9">
        <f>JR140*0.75</f>
        <v>0</v>
      </c>
      <c r="JU141" s="9">
        <f>JT140*1</f>
        <v>0</v>
      </c>
      <c r="JX141" s="9">
        <f>JW140*0.25</f>
        <v>789.625</v>
      </c>
      <c r="JZ141" s="9">
        <f>JY140*0.5</f>
        <v>1650.9999999999982</v>
      </c>
      <c r="KB141" s="9">
        <f>KA140*0.75</f>
        <v>2478.8999999999664</v>
      </c>
      <c r="KD141" s="9">
        <f>KC140*1</f>
        <v>2818.5999999998967</v>
      </c>
      <c r="KG141" s="9">
        <f>KF140*0.25</f>
        <v>15.524999999998727</v>
      </c>
      <c r="KI141" s="9">
        <f>KH140*0.5</f>
        <v>0</v>
      </c>
      <c r="KK141" s="9">
        <f>KJ140*0.75</f>
        <v>104.99999999999454</v>
      </c>
      <c r="KM141" s="9">
        <f>KL140*1</f>
        <v>0</v>
      </c>
      <c r="KP141" s="9">
        <f>KO140*0.25</f>
        <v>72.249999999999091</v>
      </c>
      <c r="KR141" s="9">
        <f>KQ140*0.5</f>
        <v>0</v>
      </c>
      <c r="KT141" s="9">
        <f>KS140*0.75</f>
        <v>0</v>
      </c>
      <c r="KV141" s="9">
        <f>KU140*1</f>
        <v>0</v>
      </c>
      <c r="KY141" s="9">
        <f>KX140*0.25</f>
        <v>19.199999999999818</v>
      </c>
      <c r="LA141" s="9">
        <f>KZ140*0.5</f>
        <v>0</v>
      </c>
      <c r="LC141" s="9">
        <f>LB140*0.75</f>
        <v>0</v>
      </c>
      <c r="LE141" s="9">
        <f>LD140*1</f>
        <v>0</v>
      </c>
      <c r="LH141" s="9">
        <f>LG140*0.25</f>
        <v>72.150000000000091</v>
      </c>
      <c r="LJ141" s="9">
        <f>LI140*0.5</f>
        <v>0</v>
      </c>
      <c r="LL141" s="9">
        <f>LK140*0.75</f>
        <v>0</v>
      </c>
      <c r="LN141" s="9">
        <f>LM140*1</f>
        <v>0</v>
      </c>
      <c r="LQ141" s="9">
        <f>LP140*0.25</f>
        <v>116.17500000000018</v>
      </c>
      <c r="LS141" s="9">
        <f>LR140*0.5</f>
        <v>146.74999999999955</v>
      </c>
      <c r="LU141" s="9">
        <f>LT140*0.75</f>
        <v>469.94999999998799</v>
      </c>
      <c r="LW141" s="9">
        <f>LV140*1</f>
        <v>0</v>
      </c>
      <c r="LZ141" s="9">
        <f>LY140*0.25</f>
        <v>139.52499999999873</v>
      </c>
      <c r="MB141" s="9">
        <f>MA140*0.5</f>
        <v>0</v>
      </c>
      <c r="MD141" s="9">
        <f>MC140*0.75</f>
        <v>0</v>
      </c>
      <c r="MF141" s="9">
        <f>ME140*1</f>
        <v>0</v>
      </c>
      <c r="MI141" s="9">
        <f>MH140*0.25</f>
        <v>196.92500000000001</v>
      </c>
      <c r="MK141" s="9">
        <f>MJ140*0.5</f>
        <v>195.09999999999673</v>
      </c>
      <c r="MM141" s="9">
        <f>ML140*0.75</f>
        <v>640.12499999999591</v>
      </c>
      <c r="MO141" s="9">
        <f>MN140*1</f>
        <v>1126.8999999999796</v>
      </c>
      <c r="MR141" s="9">
        <f>MQ140*0.25</f>
        <v>64.25</v>
      </c>
      <c r="MT141" s="9">
        <f>MS140*0.5</f>
        <v>146.74999999999636</v>
      </c>
      <c r="MV141" s="9">
        <f>MU140*0.75</f>
        <v>221.99999999997817</v>
      </c>
      <c r="MX141" s="9">
        <f>MW140*1</f>
        <v>0</v>
      </c>
      <c r="NA141" s="9">
        <f>MZ140*0.25</f>
        <v>0</v>
      </c>
      <c r="NC141" s="9">
        <f>NB140*0.5</f>
        <v>0</v>
      </c>
      <c r="NE141" s="9">
        <f>ND140*0.75</f>
        <v>1060.4999999999918</v>
      </c>
      <c r="NG141" s="9">
        <f>NF140*1</f>
        <v>0</v>
      </c>
      <c r="NH141" s="43"/>
    </row>
    <row r="142" spans="1:372" ht="18">
      <c r="A142" s="93"/>
      <c r="B142" s="49"/>
      <c r="D142"/>
      <c r="E142" s="9"/>
      <c r="F142" s="18"/>
      <c r="G142" s="9"/>
      <c r="I142" s="9"/>
      <c r="K142" s="9"/>
      <c r="N142" s="9"/>
      <c r="P142" s="9"/>
      <c r="R142" s="9"/>
      <c r="T142" s="9"/>
      <c r="W142" s="9"/>
      <c r="Y142" s="9"/>
      <c r="Z142" s="18"/>
      <c r="AA142" s="9"/>
      <c r="AB142" s="40"/>
      <c r="AC142" s="38"/>
      <c r="AE142" s="18"/>
      <c r="AF142" s="9"/>
      <c r="AG142" s="18"/>
      <c r="AH142" s="9"/>
      <c r="AI142" s="18"/>
      <c r="AJ142" s="9"/>
      <c r="AK142" s="18"/>
      <c r="AL142" s="38"/>
      <c r="AN142" s="18"/>
      <c r="AO142" s="9"/>
      <c r="AQ142" s="9"/>
      <c r="AS142" s="9"/>
      <c r="AU142" s="38"/>
      <c r="AW142" s="18"/>
      <c r="AX142" s="9"/>
      <c r="AZ142" s="9"/>
      <c r="BB142" s="9"/>
      <c r="BD142" s="38"/>
      <c r="BF142" s="18"/>
      <c r="BG142" s="9"/>
      <c r="BH142" s="18"/>
      <c r="BI142" s="9"/>
      <c r="BJ142" s="18"/>
      <c r="BK142" s="9"/>
      <c r="BL142" s="18"/>
      <c r="BM142" s="38"/>
      <c r="BP142" s="9"/>
      <c r="BR142" s="9"/>
      <c r="BT142" s="9"/>
      <c r="BV142" s="38"/>
      <c r="BY142" s="9"/>
      <c r="CA142" s="9"/>
      <c r="CC142" s="9"/>
      <c r="CE142" s="38"/>
      <c r="CG142" s="18"/>
      <c r="CH142" s="9"/>
      <c r="CI142" s="18"/>
      <c r="CJ142" s="9"/>
      <c r="CK142" s="18"/>
      <c r="CL142" s="9"/>
      <c r="CM142" s="18"/>
      <c r="CN142" s="38"/>
      <c r="CP142" s="18"/>
      <c r="CQ142" s="9"/>
      <c r="CR142" s="18"/>
      <c r="CS142" s="9"/>
      <c r="CT142" s="18"/>
      <c r="CU142" s="9"/>
      <c r="CW142" s="38"/>
      <c r="CY142" s="18"/>
      <c r="CZ142" s="9"/>
      <c r="DA142" s="18"/>
      <c r="DB142" s="9"/>
      <c r="DC142" s="18"/>
      <c r="DD142" s="9"/>
      <c r="DF142" s="38"/>
      <c r="DH142" s="40"/>
      <c r="DI142" s="237"/>
      <c r="DJ142" s="40"/>
      <c r="DK142" s="40"/>
      <c r="DL142" s="40"/>
      <c r="DM142" s="40"/>
      <c r="DO142" s="38"/>
      <c r="DQ142" s="18"/>
      <c r="DR142" s="9"/>
      <c r="DS142" s="18"/>
      <c r="DT142" s="9"/>
      <c r="DU142" s="18"/>
      <c r="DV142" s="9"/>
      <c r="DX142" s="38"/>
      <c r="DZ142" s="18"/>
      <c r="EA142" s="9"/>
      <c r="EB142" s="18"/>
      <c r="EC142" s="9"/>
      <c r="ED142" s="18"/>
      <c r="EE142" s="9"/>
      <c r="EF142" s="18"/>
      <c r="EG142" s="9"/>
      <c r="EI142" s="18"/>
      <c r="EJ142" s="9"/>
      <c r="EK142" s="18"/>
      <c r="EL142" s="9"/>
      <c r="EM142" s="18"/>
      <c r="EN142" s="9"/>
      <c r="EO142" s="18"/>
      <c r="EP142" s="9"/>
      <c r="ER142" s="18"/>
      <c r="ES142" s="9"/>
      <c r="ET142" s="18"/>
      <c r="EU142" s="9"/>
      <c r="EV142" s="18"/>
      <c r="EW142" s="9"/>
      <c r="EX142" s="18"/>
      <c r="EY142" s="9"/>
      <c r="FA142" s="18"/>
      <c r="FB142" s="9"/>
      <c r="FC142" s="18"/>
      <c r="FD142" s="9"/>
      <c r="FE142" s="18"/>
      <c r="FF142" s="9"/>
      <c r="FG142" s="18"/>
      <c r="FH142" s="9"/>
      <c r="FJ142" s="18"/>
      <c r="FK142" s="9"/>
      <c r="FL142" s="18"/>
      <c r="FM142" s="9"/>
      <c r="FN142" s="18"/>
      <c r="FO142" s="9"/>
      <c r="FP142" s="18"/>
      <c r="FQ142" s="9"/>
      <c r="FS142" s="18"/>
      <c r="FT142" s="9"/>
      <c r="FU142" s="18"/>
      <c r="FV142" s="9"/>
      <c r="FW142" s="18"/>
      <c r="FX142" s="9"/>
      <c r="FY142" s="18"/>
      <c r="FZ142" s="9"/>
      <c r="GB142" s="18"/>
      <c r="GC142" s="9"/>
      <c r="GD142" s="18"/>
      <c r="GE142" s="9"/>
      <c r="GF142" s="18"/>
      <c r="GG142" s="9"/>
      <c r="GH142" s="18"/>
      <c r="GI142" s="9"/>
      <c r="GK142" s="18"/>
      <c r="GL142" s="9"/>
      <c r="GM142" s="18"/>
      <c r="GN142" s="9"/>
      <c r="GO142" s="18"/>
      <c r="GP142" s="9"/>
      <c r="GQ142" s="18"/>
      <c r="GR142" s="9"/>
      <c r="GT142" s="18"/>
      <c r="GU142" s="9"/>
      <c r="GV142" s="18"/>
      <c r="GW142" s="9"/>
      <c r="GX142" s="18"/>
      <c r="GY142" s="9"/>
      <c r="GZ142" s="18"/>
      <c r="HA142" s="9"/>
      <c r="HD142" s="9"/>
      <c r="HF142" s="9"/>
      <c r="HH142" s="9"/>
      <c r="HJ142" s="9"/>
      <c r="HM142" s="9"/>
      <c r="HO142" s="9"/>
      <c r="HQ142" s="9"/>
      <c r="HS142" s="9"/>
      <c r="HV142" s="9"/>
      <c r="HX142" s="9"/>
      <c r="HZ142" s="9"/>
      <c r="IB142" s="9"/>
      <c r="IE142" s="9"/>
      <c r="IG142" s="9"/>
      <c r="II142" s="9"/>
      <c r="IK142" s="9"/>
      <c r="IN142" s="9"/>
      <c r="IP142" s="9"/>
      <c r="IR142" s="9"/>
      <c r="IT142" s="9"/>
      <c r="IW142" s="9"/>
      <c r="IY142" s="9"/>
      <c r="JA142" s="9"/>
      <c r="JC142" s="9"/>
      <c r="JF142" s="9"/>
      <c r="JH142" s="9"/>
      <c r="JJ142" s="9"/>
      <c r="JL142" s="9"/>
      <c r="JO142" s="9"/>
      <c r="JQ142" s="9"/>
      <c r="JS142" s="9"/>
      <c r="JU142" s="9"/>
      <c r="JX142" s="9"/>
      <c r="JZ142" s="9"/>
      <c r="KB142" s="9"/>
      <c r="KD142" s="9"/>
      <c r="KG142" s="9"/>
      <c r="KI142" s="9"/>
      <c r="KK142" s="9"/>
      <c r="KM142" s="9"/>
      <c r="KP142" s="9"/>
      <c r="KR142" s="9"/>
      <c r="KT142" s="9"/>
      <c r="KV142" s="9"/>
      <c r="KY142" s="9"/>
      <c r="LA142" s="9"/>
      <c r="LC142" s="9"/>
      <c r="LE142" s="9"/>
      <c r="LH142" s="9"/>
      <c r="LJ142" s="9"/>
      <c r="LL142" s="9"/>
      <c r="LN142" s="9"/>
      <c r="LQ142" s="9"/>
      <c r="LS142" s="9"/>
      <c r="LU142" s="9"/>
      <c r="LW142" s="9"/>
      <c r="LZ142" s="9"/>
      <c r="MB142" s="9"/>
      <c r="MD142" s="9"/>
      <c r="MF142" s="9"/>
      <c r="MI142" s="9"/>
      <c r="MK142" s="9"/>
      <c r="MM142" s="9"/>
      <c r="MO142" s="9"/>
      <c r="MR142" s="9"/>
      <c r="MT142" s="9"/>
      <c r="MV142" s="9"/>
      <c r="MX142" s="9"/>
      <c r="NA142" s="9"/>
      <c r="NC142" s="9"/>
      <c r="NE142" s="9"/>
      <c r="NG142" s="9"/>
      <c r="NH142" s="43"/>
    </row>
    <row r="143" spans="1:372" ht="18">
      <c r="A143" s="41" t="s">
        <v>2256</v>
      </c>
      <c r="B143" s="49"/>
      <c r="D143"/>
      <c r="E143" s="1" t="s">
        <v>187</v>
      </c>
      <c r="F143" s="400"/>
      <c r="G143" s="1" t="s">
        <v>183</v>
      </c>
      <c r="H143" s="115"/>
      <c r="I143" s="1" t="s">
        <v>184</v>
      </c>
      <c r="J143" s="115"/>
      <c r="K143" s="1" t="s">
        <v>185</v>
      </c>
      <c r="N143" s="1" t="s">
        <v>187</v>
      </c>
      <c r="O143" s="18"/>
      <c r="P143" s="1" t="s">
        <v>183</v>
      </c>
      <c r="Q143" s="18"/>
      <c r="R143" s="1" t="s">
        <v>184</v>
      </c>
      <c r="S143" s="18"/>
      <c r="T143" s="1" t="s">
        <v>185</v>
      </c>
      <c r="V143" s="18"/>
      <c r="W143" s="1" t="s">
        <v>187</v>
      </c>
      <c r="X143" s="18"/>
      <c r="Y143" s="1" t="s">
        <v>183</v>
      </c>
      <c r="Z143" s="18"/>
      <c r="AA143" s="1" t="s">
        <v>184</v>
      </c>
      <c r="AB143" s="18">
        <v>608.80000000000007</v>
      </c>
      <c r="AC143" s="1" t="s">
        <v>185</v>
      </c>
      <c r="AF143" s="1" t="s">
        <v>187</v>
      </c>
      <c r="AG143" s="18"/>
      <c r="AH143" s="1" t="s">
        <v>183</v>
      </c>
      <c r="AI143" s="18"/>
      <c r="AJ143" s="1" t="s">
        <v>184</v>
      </c>
      <c r="AK143" s="18">
        <v>362.39999999999986</v>
      </c>
      <c r="AL143" s="1" t="s">
        <v>185</v>
      </c>
      <c r="AO143" s="1" t="s">
        <v>187</v>
      </c>
      <c r="AP143" s="18"/>
      <c r="AQ143" s="1" t="s">
        <v>183</v>
      </c>
      <c r="AR143" s="18"/>
      <c r="AS143" s="1" t="s">
        <v>184</v>
      </c>
      <c r="AT143" s="18">
        <v>554.00000000000045</v>
      </c>
      <c r="AU143" s="1" t="s">
        <v>185</v>
      </c>
      <c r="AX143" s="1" t="s">
        <v>187</v>
      </c>
      <c r="AZ143" s="1" t="s">
        <v>183</v>
      </c>
      <c r="BB143" s="1" t="s">
        <v>184</v>
      </c>
      <c r="BC143" s="18">
        <v>304.29999999999973</v>
      </c>
      <c r="BD143" s="1" t="s">
        <v>185</v>
      </c>
      <c r="BG143" s="1" t="s">
        <v>187</v>
      </c>
      <c r="BH143" s="18"/>
      <c r="BI143" s="1" t="s">
        <v>183</v>
      </c>
      <c r="BJ143" s="18"/>
      <c r="BK143" s="1" t="s">
        <v>184</v>
      </c>
      <c r="BL143" s="18">
        <v>566.20000000000073</v>
      </c>
      <c r="BM143" s="1" t="s">
        <v>185</v>
      </c>
      <c r="BP143" s="1" t="s">
        <v>187</v>
      </c>
      <c r="BQ143" s="18"/>
      <c r="BR143" s="1" t="s">
        <v>183</v>
      </c>
      <c r="BS143" s="18"/>
      <c r="BT143" s="1" t="s">
        <v>184</v>
      </c>
      <c r="BU143" s="18">
        <v>499.60000000000127</v>
      </c>
      <c r="BV143" s="1" t="s">
        <v>185</v>
      </c>
      <c r="BX143" s="18"/>
      <c r="BY143" s="1" t="s">
        <v>187</v>
      </c>
      <c r="BZ143" s="18"/>
      <c r="CA143" s="1" t="s">
        <v>183</v>
      </c>
      <c r="CB143" s="18"/>
      <c r="CC143" s="1" t="s">
        <v>184</v>
      </c>
      <c r="CD143" s="18">
        <v>60.000000000001364</v>
      </c>
      <c r="CE143" s="1" t="s">
        <v>185</v>
      </c>
      <c r="CG143" s="18"/>
      <c r="CH143" s="1" t="s">
        <v>187</v>
      </c>
      <c r="CI143" s="18"/>
      <c r="CJ143" s="1" t="s">
        <v>183</v>
      </c>
      <c r="CK143" s="18"/>
      <c r="CL143" s="1" t="s">
        <v>184</v>
      </c>
      <c r="CM143" s="18">
        <v>347.30000000000109</v>
      </c>
      <c r="CN143" s="1" t="s">
        <v>185</v>
      </c>
      <c r="CP143" s="18"/>
      <c r="CQ143" s="1" t="s">
        <v>187</v>
      </c>
      <c r="CR143" s="18"/>
      <c r="CS143" s="1" t="s">
        <v>183</v>
      </c>
      <c r="CT143" s="18"/>
      <c r="CU143" s="1" t="s">
        <v>184</v>
      </c>
      <c r="CV143" s="18">
        <v>220.00000000000182</v>
      </c>
      <c r="CW143" s="1" t="s">
        <v>185</v>
      </c>
      <c r="CY143" s="18"/>
      <c r="CZ143" s="1" t="s">
        <v>187</v>
      </c>
      <c r="DA143" s="18"/>
      <c r="DB143" s="1" t="s">
        <v>183</v>
      </c>
      <c r="DC143" s="18"/>
      <c r="DD143" s="1" t="s">
        <v>184</v>
      </c>
      <c r="DE143" s="18">
        <v>122.50000000000091</v>
      </c>
      <c r="DF143" s="1" t="s">
        <v>185</v>
      </c>
      <c r="DH143" s="18"/>
      <c r="DI143" s="1" t="s">
        <v>187</v>
      </c>
      <c r="DJ143" s="18"/>
      <c r="DK143" s="1" t="s">
        <v>183</v>
      </c>
      <c r="DL143" s="18"/>
      <c r="DM143" s="1" t="s">
        <v>184</v>
      </c>
      <c r="DN143" s="18">
        <v>342.00000000000091</v>
      </c>
      <c r="DO143" s="1" t="s">
        <v>185</v>
      </c>
      <c r="DQ143" s="18"/>
      <c r="DR143" s="1" t="s">
        <v>187</v>
      </c>
      <c r="DS143" s="18"/>
      <c r="DT143" s="1" t="s">
        <v>183</v>
      </c>
      <c r="DU143" s="18"/>
      <c r="DV143" s="1" t="s">
        <v>184</v>
      </c>
      <c r="DW143" s="18">
        <v>608.50000000000091</v>
      </c>
      <c r="DX143" s="1" t="s">
        <v>185</v>
      </c>
      <c r="DZ143" s="18"/>
      <c r="EA143" s="1" t="s">
        <v>187</v>
      </c>
      <c r="EB143" s="18"/>
      <c r="EC143" s="1" t="s">
        <v>183</v>
      </c>
      <c r="ED143" s="18"/>
      <c r="EE143" s="1" t="s">
        <v>184</v>
      </c>
      <c r="EF143" s="18"/>
      <c r="EG143" s="1" t="s">
        <v>185</v>
      </c>
      <c r="EI143" s="18"/>
      <c r="EJ143" s="1" t="s">
        <v>187</v>
      </c>
      <c r="EK143" s="18"/>
      <c r="EL143" s="1" t="s">
        <v>183</v>
      </c>
      <c r="EM143" s="18"/>
      <c r="EN143" s="1" t="s">
        <v>184</v>
      </c>
      <c r="EO143" s="18"/>
      <c r="EP143" s="1" t="s">
        <v>185</v>
      </c>
      <c r="ER143" s="18"/>
      <c r="ES143" s="1" t="s">
        <v>187</v>
      </c>
      <c r="ET143" s="18"/>
      <c r="EU143" s="1" t="s">
        <v>183</v>
      </c>
      <c r="EV143" s="18"/>
      <c r="EW143" s="1" t="s">
        <v>184</v>
      </c>
      <c r="EX143" s="18"/>
      <c r="EY143" s="1" t="s">
        <v>185</v>
      </c>
      <c r="FA143" s="18"/>
      <c r="FB143" s="9"/>
      <c r="FC143" s="18"/>
      <c r="FD143" s="9"/>
      <c r="FE143" s="18"/>
      <c r="FF143" s="9"/>
      <c r="FG143" s="18"/>
      <c r="FH143" s="9"/>
      <c r="FJ143" s="18"/>
      <c r="FK143" s="9"/>
      <c r="FL143" s="18"/>
      <c r="FM143" s="9"/>
      <c r="FN143" s="18"/>
      <c r="FO143" s="9"/>
      <c r="FP143" s="18"/>
      <c r="FQ143" s="9"/>
      <c r="FS143" s="18"/>
      <c r="FT143" s="9"/>
      <c r="FU143" s="18"/>
      <c r="FV143" s="9"/>
      <c r="FW143" s="18"/>
      <c r="FX143" s="9"/>
      <c r="FY143" s="18"/>
      <c r="FZ143" s="9"/>
      <c r="GB143" s="18"/>
      <c r="GC143" s="9"/>
      <c r="GD143" s="18"/>
      <c r="GE143" s="9"/>
      <c r="GF143" s="18"/>
      <c r="GG143" s="9"/>
      <c r="GH143" s="18"/>
      <c r="GI143" s="9"/>
      <c r="GK143" s="18"/>
      <c r="GL143" s="9"/>
      <c r="GM143" s="18"/>
      <c r="GN143" s="9"/>
      <c r="GO143" s="18"/>
      <c r="GP143" s="9"/>
      <c r="GQ143" s="18"/>
      <c r="GR143" s="9"/>
      <c r="GT143" s="18"/>
      <c r="GU143" s="9"/>
      <c r="GV143" s="18"/>
      <c r="GW143" s="9"/>
      <c r="GX143" s="18"/>
      <c r="GY143" s="9"/>
      <c r="GZ143" s="18"/>
      <c r="HA143" s="9"/>
      <c r="HD143" s="9"/>
      <c r="HF143" s="9"/>
      <c r="HH143" s="9"/>
      <c r="HJ143" s="9"/>
      <c r="HM143" s="9"/>
      <c r="HO143" s="9"/>
      <c r="HQ143" s="9"/>
      <c r="HS143" s="9"/>
      <c r="HV143" s="9"/>
      <c r="HX143" s="9"/>
      <c r="HZ143" s="9"/>
      <c r="IB143" s="9"/>
      <c r="IE143" s="9"/>
      <c r="IG143" s="9"/>
      <c r="II143" s="9"/>
      <c r="IK143" s="9"/>
      <c r="IN143" s="9"/>
      <c r="IP143" s="9"/>
      <c r="IR143" s="9"/>
      <c r="IT143" s="9"/>
      <c r="IW143" s="9"/>
      <c r="IY143" s="9"/>
      <c r="JA143" s="9"/>
      <c r="JC143" s="9"/>
      <c r="JF143" s="9"/>
      <c r="JH143" s="9"/>
      <c r="JJ143" s="9"/>
      <c r="JL143" s="9"/>
      <c r="JO143" s="9"/>
      <c r="JQ143" s="9"/>
      <c r="JS143" s="9"/>
      <c r="JU143" s="9"/>
      <c r="JX143" s="9"/>
      <c r="JZ143" s="9"/>
      <c r="KB143" s="9"/>
      <c r="KD143" s="9"/>
      <c r="KG143" s="9"/>
      <c r="KI143" s="9"/>
      <c r="KK143" s="9"/>
      <c r="KM143" s="9"/>
      <c r="KP143" s="9"/>
      <c r="KR143" s="9"/>
      <c r="KT143" s="9"/>
      <c r="KV143" s="9"/>
      <c r="KY143" s="9"/>
      <c r="LA143" s="9"/>
      <c r="LC143" s="9"/>
      <c r="LE143" s="9"/>
      <c r="LH143" s="9"/>
      <c r="LJ143" s="9"/>
      <c r="LL143" s="9"/>
      <c r="LN143" s="9"/>
      <c r="LQ143" s="9"/>
      <c r="LS143" s="9"/>
      <c r="LU143" s="9"/>
      <c r="LW143" s="9"/>
      <c r="LZ143" s="9"/>
      <c r="MB143" s="9"/>
      <c r="MD143" s="9"/>
      <c r="MF143" s="9"/>
      <c r="MI143" s="9"/>
      <c r="MK143" s="9"/>
      <c r="MM143" s="9"/>
      <c r="MO143" s="9"/>
      <c r="MR143" s="9"/>
      <c r="MT143" s="9"/>
      <c r="MV143" s="9"/>
      <c r="MX143" s="9"/>
      <c r="NA143" s="9"/>
      <c r="NC143" s="9"/>
      <c r="NE143" s="9"/>
      <c r="NG143" s="9"/>
      <c r="NH143" s="43"/>
    </row>
    <row r="144" spans="1:372" ht="18">
      <c r="A144" s="93">
        <v>2022</v>
      </c>
      <c r="B144" s="49">
        <f>SUM(D144:AAP144)</f>
        <v>4595.6000000000095</v>
      </c>
      <c r="D144"/>
      <c r="E144" s="9">
        <f>D143*0.25</f>
        <v>0</v>
      </c>
      <c r="F144" s="18"/>
      <c r="G144" s="9">
        <f>F143*0.5</f>
        <v>0</v>
      </c>
      <c r="I144" s="9">
        <f>H143*0.75</f>
        <v>0</v>
      </c>
      <c r="K144" s="9">
        <f>J143*1</f>
        <v>0</v>
      </c>
      <c r="N144" s="9">
        <f>M143*0.25</f>
        <v>0</v>
      </c>
      <c r="P144" s="9">
        <f>O143*0.5</f>
        <v>0</v>
      </c>
      <c r="R144" s="9">
        <f>Q143*0.75</f>
        <v>0</v>
      </c>
      <c r="T144" s="9">
        <f>S143*1</f>
        <v>0</v>
      </c>
      <c r="V144" s="18"/>
      <c r="W144" s="9">
        <f>V143*0.25</f>
        <v>0</v>
      </c>
      <c r="X144" s="18"/>
      <c r="Y144" s="9">
        <f>X143*0.5</f>
        <v>0</v>
      </c>
      <c r="Z144" s="18"/>
      <c r="AA144" s="9">
        <f>Z143*0.75</f>
        <v>0</v>
      </c>
      <c r="AC144" s="9">
        <f>AB143*1</f>
        <v>608.80000000000007</v>
      </c>
      <c r="AF144" s="9">
        <f>AE143*0.25</f>
        <v>0</v>
      </c>
      <c r="AH144" s="9">
        <f>AG143*0.5</f>
        <v>0</v>
      </c>
      <c r="AI144" s="21"/>
      <c r="AJ144" s="9">
        <f>AI143*0.75</f>
        <v>0</v>
      </c>
      <c r="AK144" s="21"/>
      <c r="AL144" s="9">
        <f>AK143*1</f>
        <v>362.39999999999986</v>
      </c>
      <c r="AO144" s="9">
        <f>AN143*0.25</f>
        <v>0</v>
      </c>
      <c r="AQ144" s="9">
        <f>AP143*0.5</f>
        <v>0</v>
      </c>
      <c r="AR144" s="21"/>
      <c r="AS144" s="9">
        <f>AR143*0.75</f>
        <v>0</v>
      </c>
      <c r="AU144" s="9">
        <f>AT143*1</f>
        <v>554.00000000000045</v>
      </c>
      <c r="AX144" s="9">
        <f>AW143*0.25</f>
        <v>0</v>
      </c>
      <c r="AZ144" s="9">
        <f>AY143*0.5</f>
        <v>0</v>
      </c>
      <c r="BA144" s="21"/>
      <c r="BB144" s="9">
        <f>BA143*0.75</f>
        <v>0</v>
      </c>
      <c r="BC144" s="21"/>
      <c r="BD144" s="9">
        <f>BC143*1</f>
        <v>304.29999999999973</v>
      </c>
      <c r="BG144" s="9">
        <f>BF143*0.25</f>
        <v>0</v>
      </c>
      <c r="BI144" s="9">
        <f>BH143*0.5</f>
        <v>0</v>
      </c>
      <c r="BJ144" s="21"/>
      <c r="BK144" s="9">
        <f>BJ143*0.75</f>
        <v>0</v>
      </c>
      <c r="BL144" s="21"/>
      <c r="BM144" s="9">
        <f>BL143*1</f>
        <v>566.20000000000073</v>
      </c>
      <c r="BP144" s="9">
        <f>BO143*0.25</f>
        <v>0</v>
      </c>
      <c r="BR144" s="9">
        <f>BQ143*0.5</f>
        <v>0</v>
      </c>
      <c r="BT144" s="9">
        <f>BS143*0.75</f>
        <v>0</v>
      </c>
      <c r="BV144" s="9">
        <f>BU143*1</f>
        <v>499.60000000000127</v>
      </c>
      <c r="BY144" s="9">
        <f>BX143*0.25</f>
        <v>0</v>
      </c>
      <c r="CA144" s="9">
        <f>BZ143*0.5</f>
        <v>0</v>
      </c>
      <c r="CC144" s="9">
        <f>CB143*0.75</f>
        <v>0</v>
      </c>
      <c r="CE144" s="9">
        <f t="shared" ref="CE144" si="270">CD143*1</f>
        <v>60.000000000001364</v>
      </c>
      <c r="CH144" s="9">
        <f>CG143*0.25</f>
        <v>0</v>
      </c>
      <c r="CJ144" s="9">
        <f>CI143*0.5</f>
        <v>0</v>
      </c>
      <c r="CL144" s="9">
        <f>CK143*0.75</f>
        <v>0</v>
      </c>
      <c r="CN144" s="9">
        <f t="shared" ref="CN144" si="271">CM143*1</f>
        <v>347.30000000000109</v>
      </c>
      <c r="CQ144" s="9">
        <f>CP143*0.25</f>
        <v>0</v>
      </c>
      <c r="CS144" s="9">
        <f>CR143*0.5</f>
        <v>0</v>
      </c>
      <c r="CU144" s="9">
        <f>CT143*0.75</f>
        <v>0</v>
      </c>
      <c r="CW144" s="9">
        <f t="shared" ref="CW144" si="272">CV143*1</f>
        <v>220.00000000000182</v>
      </c>
      <c r="CZ144" s="9">
        <f>CY143*0.25</f>
        <v>0</v>
      </c>
      <c r="DB144" s="9">
        <f>DA143*0.5</f>
        <v>0</v>
      </c>
      <c r="DD144" s="9">
        <f>DC143*0.75</f>
        <v>0</v>
      </c>
      <c r="DF144" s="9">
        <f t="shared" ref="DF144" si="273">DE143*1</f>
        <v>122.50000000000091</v>
      </c>
      <c r="DI144" s="9">
        <f>DH143*0.25</f>
        <v>0</v>
      </c>
      <c r="DK144" s="9">
        <f>DJ143*0.5</f>
        <v>0</v>
      </c>
      <c r="DM144" s="9">
        <f>DL143*0.75</f>
        <v>0</v>
      </c>
      <c r="DO144" s="9">
        <f t="shared" ref="DO144" si="274">DN143*1</f>
        <v>342.00000000000091</v>
      </c>
      <c r="DR144" s="9">
        <f>DQ143*0.25</f>
        <v>0</v>
      </c>
      <c r="DT144" s="9">
        <f>DS143*0.5</f>
        <v>0</v>
      </c>
      <c r="DV144" s="9">
        <f>DU143*0.75</f>
        <v>0</v>
      </c>
      <c r="DX144" s="9">
        <f t="shared" ref="DX144" si="275">DW143*1</f>
        <v>608.50000000000091</v>
      </c>
      <c r="EA144" s="9">
        <f>DZ143*0.25</f>
        <v>0</v>
      </c>
      <c r="EC144" s="9">
        <f>EB143*0.5</f>
        <v>0</v>
      </c>
      <c r="EE144" s="9">
        <f>ED143*0.75</f>
        <v>0</v>
      </c>
      <c r="EG144" s="9">
        <f>EF143*1</f>
        <v>0</v>
      </c>
      <c r="EJ144" s="9">
        <f>EI143*0.25</f>
        <v>0</v>
      </c>
      <c r="EL144" s="9">
        <f>EK143*0.5</f>
        <v>0</v>
      </c>
      <c r="EN144" s="9">
        <f>EM143*0.75</f>
        <v>0</v>
      </c>
      <c r="EP144" s="9">
        <f>EO143*1</f>
        <v>0</v>
      </c>
      <c r="ES144" s="9">
        <f>ER143*0.25</f>
        <v>0</v>
      </c>
      <c r="EU144" s="9">
        <f>ET143*0.5</f>
        <v>0</v>
      </c>
      <c r="EW144" s="9">
        <f>EV143*0.75</f>
        <v>0</v>
      </c>
      <c r="EY144" s="9">
        <f>EX143*1</f>
        <v>0</v>
      </c>
      <c r="FA144" s="18"/>
      <c r="FB144" s="9"/>
      <c r="FC144" s="18"/>
      <c r="FD144" s="9"/>
      <c r="FE144" s="18"/>
      <c r="FF144" s="9"/>
      <c r="FG144" s="18"/>
      <c r="FH144" s="9"/>
      <c r="FJ144" s="18"/>
      <c r="FK144" s="9"/>
      <c r="FL144" s="18"/>
      <c r="FM144" s="9"/>
      <c r="FN144" s="18"/>
      <c r="FO144" s="9"/>
      <c r="FP144" s="18"/>
      <c r="FQ144" s="9"/>
      <c r="FS144" s="18"/>
      <c r="FT144" s="9"/>
      <c r="FU144" s="18"/>
      <c r="FV144" s="9"/>
      <c r="FW144" s="18"/>
      <c r="FX144" s="9"/>
      <c r="FY144" s="18"/>
      <c r="FZ144" s="9"/>
      <c r="GB144" s="18"/>
      <c r="GC144" s="9"/>
      <c r="GD144" s="18"/>
      <c r="GE144" s="9"/>
      <c r="GF144" s="18"/>
      <c r="GG144" s="9"/>
      <c r="GH144" s="18"/>
      <c r="GI144" s="9"/>
      <c r="GK144" s="18"/>
      <c r="GL144" s="9"/>
      <c r="GM144" s="18"/>
      <c r="GN144" s="9"/>
      <c r="GO144" s="18"/>
      <c r="GP144" s="9"/>
      <c r="GQ144" s="18"/>
      <c r="GR144" s="9"/>
      <c r="GT144" s="18"/>
      <c r="GU144" s="9"/>
      <c r="GV144" s="18"/>
      <c r="GW144" s="9"/>
      <c r="GX144" s="18"/>
      <c r="GY144" s="9"/>
      <c r="GZ144" s="18"/>
      <c r="HA144" s="9"/>
      <c r="HD144" s="9"/>
      <c r="HF144" s="9"/>
      <c r="HH144" s="9"/>
      <c r="HJ144" s="9"/>
      <c r="HM144" s="9"/>
      <c r="HO144" s="9"/>
      <c r="HQ144" s="9"/>
      <c r="HS144" s="9"/>
      <c r="HV144" s="9"/>
      <c r="HX144" s="9"/>
      <c r="HZ144" s="9"/>
      <c r="IB144" s="9"/>
      <c r="IE144" s="9"/>
      <c r="IG144" s="9"/>
      <c r="II144" s="9"/>
      <c r="IK144" s="9"/>
      <c r="IN144" s="9"/>
      <c r="IP144" s="9"/>
      <c r="IR144" s="9"/>
      <c r="IT144" s="9"/>
      <c r="IW144" s="9"/>
      <c r="IY144" s="9"/>
      <c r="JA144" s="9"/>
      <c r="JC144" s="9"/>
      <c r="JF144" s="9"/>
      <c r="JH144" s="9"/>
      <c r="JJ144" s="9"/>
      <c r="JL144" s="9"/>
      <c r="JO144" s="9"/>
      <c r="JQ144" s="9"/>
      <c r="JS144" s="9"/>
      <c r="JU144" s="9"/>
      <c r="JX144" s="9"/>
      <c r="JZ144" s="9"/>
      <c r="KB144" s="9"/>
      <c r="KD144" s="9"/>
      <c r="KG144" s="9"/>
      <c r="KI144" s="9"/>
      <c r="KK144" s="9"/>
      <c r="KM144" s="9"/>
      <c r="KP144" s="9"/>
      <c r="KR144" s="9"/>
      <c r="KT144" s="9"/>
      <c r="KV144" s="9"/>
      <c r="KY144" s="9"/>
      <c r="LA144" s="9"/>
      <c r="LC144" s="9"/>
      <c r="LE144" s="9"/>
      <c r="LH144" s="9"/>
      <c r="LJ144" s="9"/>
      <c r="LL144" s="9"/>
      <c r="LN144" s="9"/>
      <c r="LQ144" s="9"/>
      <c r="LS144" s="9"/>
      <c r="LU144" s="9"/>
      <c r="LW144" s="9"/>
      <c r="LZ144" s="9"/>
      <c r="MB144" s="9"/>
      <c r="MD144" s="9"/>
      <c r="MF144" s="9"/>
      <c r="MI144" s="9"/>
      <c r="MK144" s="9"/>
      <c r="MM144" s="9"/>
      <c r="MO144" s="9"/>
      <c r="MR144" s="9"/>
      <c r="MT144" s="9"/>
      <c r="MV144" s="9"/>
      <c r="MX144" s="9"/>
      <c r="NA144" s="9"/>
      <c r="NC144" s="9"/>
      <c r="NE144" s="9"/>
      <c r="NG144" s="9"/>
      <c r="NH144" s="43"/>
    </row>
    <row r="145" spans="1:372" s="40" customFormat="1" ht="15.75">
      <c r="A145" s="203"/>
      <c r="B145" s="206"/>
      <c r="C145" s="205"/>
      <c r="E145" s="61"/>
      <c r="F145" s="149"/>
      <c r="G145" s="61"/>
      <c r="I145" s="61"/>
      <c r="L145" s="205"/>
      <c r="N145" s="61"/>
      <c r="P145" s="61"/>
      <c r="R145" s="61"/>
      <c r="U145" s="205"/>
      <c r="W145" s="61"/>
      <c r="Y145" s="61"/>
      <c r="Z145" s="149"/>
      <c r="AC145" s="38"/>
      <c r="AD145" s="205"/>
      <c r="AE145" s="149"/>
      <c r="AF145" s="237"/>
      <c r="AG145" s="149"/>
      <c r="AI145" s="149"/>
      <c r="AL145" s="38"/>
      <c r="AM145" s="205"/>
      <c r="AN145" s="149"/>
      <c r="AO145" s="237"/>
      <c r="AU145" s="38"/>
      <c r="AV145" s="205"/>
      <c r="AW145" s="149"/>
      <c r="AX145" s="237"/>
      <c r="BD145" s="38"/>
      <c r="BE145" s="205"/>
      <c r="BF145" s="149"/>
      <c r="BG145" s="237"/>
      <c r="BH145" s="149"/>
      <c r="BJ145" s="149"/>
      <c r="BM145" s="38"/>
      <c r="BN145" s="205"/>
      <c r="BP145" s="237"/>
      <c r="BV145" s="38"/>
      <c r="BW145" s="205"/>
      <c r="BY145" s="237"/>
      <c r="CE145" s="38"/>
      <c r="CF145" s="205"/>
      <c r="CG145" s="149"/>
      <c r="CH145" s="237"/>
      <c r="CI145" s="149"/>
      <c r="CK145" s="149"/>
      <c r="CN145" s="38"/>
      <c r="CO145" s="205"/>
      <c r="CP145" s="149"/>
      <c r="CQ145" s="237"/>
      <c r="CR145" s="149"/>
      <c r="CT145" s="149"/>
      <c r="CW145" s="38"/>
      <c r="CX145" s="205"/>
      <c r="CY145" s="149"/>
      <c r="CZ145" s="237"/>
      <c r="DA145" s="149"/>
      <c r="DC145" s="149"/>
      <c r="DF145" s="38"/>
      <c r="DG145" s="205"/>
      <c r="DI145" s="237"/>
      <c r="DO145" s="38"/>
      <c r="DP145" s="205"/>
      <c r="DQ145" s="149"/>
      <c r="DR145" s="237"/>
      <c r="DS145" s="149"/>
      <c r="DU145" s="149"/>
      <c r="DX145" s="38"/>
      <c r="DY145" s="205"/>
      <c r="DZ145" s="149"/>
      <c r="EA145" s="237"/>
      <c r="EB145" s="149"/>
      <c r="ED145" s="149"/>
      <c r="EF145" s="149"/>
      <c r="EG145" s="38"/>
      <c r="EH145" s="205"/>
      <c r="EI145" s="149"/>
      <c r="EJ145" s="237"/>
      <c r="EK145" s="149"/>
      <c r="EM145" s="149"/>
      <c r="EO145" s="149"/>
      <c r="EP145" s="38"/>
      <c r="EQ145" s="205"/>
      <c r="ER145" s="149"/>
      <c r="ES145" s="237"/>
      <c r="ET145" s="149"/>
      <c r="EV145" s="149"/>
      <c r="EX145" s="149"/>
      <c r="EY145" s="38"/>
      <c r="EZ145" s="205"/>
      <c r="FA145" s="149"/>
      <c r="FB145" s="237"/>
      <c r="FC145" s="149"/>
      <c r="FE145" s="149"/>
      <c r="FG145" s="149"/>
      <c r="FH145" s="38"/>
      <c r="FI145" s="205"/>
      <c r="FJ145" s="149"/>
      <c r="FK145" s="237"/>
      <c r="FL145" s="149"/>
      <c r="FN145" s="149"/>
      <c r="FP145" s="149"/>
      <c r="FQ145" s="38"/>
      <c r="FR145" s="205"/>
      <c r="FS145" s="149"/>
      <c r="FT145" s="237"/>
      <c r="FU145" s="149"/>
      <c r="FW145" s="149"/>
      <c r="FY145" s="149"/>
      <c r="FZ145" s="38"/>
      <c r="GA145" s="205"/>
      <c r="GB145" s="149"/>
      <c r="GC145" s="237"/>
      <c r="GD145" s="149"/>
      <c r="GF145" s="149"/>
      <c r="GH145" s="149"/>
      <c r="GI145" s="38"/>
      <c r="GJ145" s="205"/>
      <c r="GK145" s="149"/>
      <c r="GL145" s="237"/>
      <c r="GM145" s="149"/>
      <c r="GO145" s="149"/>
      <c r="GQ145" s="149"/>
      <c r="GR145" s="38"/>
      <c r="GS145" s="205"/>
      <c r="GT145" s="149"/>
      <c r="GU145" s="237"/>
      <c r="GV145" s="149"/>
      <c r="GX145" s="149"/>
      <c r="GZ145" s="149"/>
      <c r="HB145" s="205"/>
      <c r="HD145" s="237"/>
      <c r="HJ145" s="38"/>
      <c r="HK145" s="205"/>
      <c r="HM145" s="237"/>
      <c r="HS145" s="38"/>
      <c r="HT145" s="205"/>
      <c r="HV145" s="237"/>
      <c r="IB145" s="38"/>
      <c r="IC145" s="205"/>
      <c r="IE145" s="237"/>
      <c r="IL145" s="205"/>
      <c r="IN145" s="237"/>
      <c r="IT145" s="38"/>
      <c r="IU145" s="205"/>
      <c r="IW145" s="237"/>
      <c r="JC145" s="38"/>
      <c r="JD145" s="205"/>
      <c r="JF145" s="237"/>
      <c r="JL145" s="38"/>
      <c r="JM145" s="205"/>
      <c r="JO145" s="237"/>
      <c r="JV145" s="205"/>
      <c r="JX145" s="237"/>
      <c r="KD145" s="38"/>
      <c r="KE145" s="205"/>
      <c r="KG145" s="237"/>
      <c r="KM145" s="38"/>
      <c r="KN145" s="205"/>
      <c r="KP145" s="237"/>
      <c r="KW145" s="205"/>
      <c r="KY145" s="237"/>
      <c r="LF145" s="205"/>
      <c r="LH145" s="237"/>
      <c r="LN145" s="38"/>
      <c r="LO145" s="205"/>
      <c r="LQ145" s="237"/>
      <c r="LW145" s="38"/>
      <c r="LX145" s="205"/>
      <c r="LZ145" s="237"/>
      <c r="MG145" s="205"/>
      <c r="MI145" s="237"/>
      <c r="MO145" s="38"/>
      <c r="MP145" s="205"/>
      <c r="MR145" s="237"/>
      <c r="MX145" s="38"/>
      <c r="MY145" s="205"/>
      <c r="NA145" s="237"/>
      <c r="NG145" s="38"/>
      <c r="NH145" s="205"/>
    </row>
    <row r="146" spans="1:372" ht="15">
      <c r="A146" s="89" t="s">
        <v>1826</v>
      </c>
      <c r="D146"/>
      <c r="E146" s="1" t="s">
        <v>187</v>
      </c>
      <c r="F146" s="400">
        <v>151.80000000000001</v>
      </c>
      <c r="G146" s="1" t="s">
        <v>183</v>
      </c>
      <c r="H146" s="115"/>
      <c r="I146" s="1" t="s">
        <v>184</v>
      </c>
      <c r="J146" s="115"/>
      <c r="K146" s="1" t="s">
        <v>185</v>
      </c>
      <c r="N146" s="1" t="s">
        <v>187</v>
      </c>
      <c r="O146" s="18">
        <v>202.50000000000003</v>
      </c>
      <c r="P146" s="1" t="s">
        <v>183</v>
      </c>
      <c r="Q146" s="18"/>
      <c r="R146" s="1" t="s">
        <v>184</v>
      </c>
      <c r="S146" s="18"/>
      <c r="T146" s="1" t="s">
        <v>185</v>
      </c>
      <c r="W146" s="1" t="s">
        <v>187</v>
      </c>
      <c r="X146" s="18">
        <v>499.89999999999964</v>
      </c>
      <c r="Y146" s="1" t="s">
        <v>183</v>
      </c>
      <c r="Z146" s="18">
        <v>501.80000000000013</v>
      </c>
      <c r="AA146" s="1" t="s">
        <v>184</v>
      </c>
      <c r="AC146" s="1" t="s">
        <v>185</v>
      </c>
      <c r="AF146" s="1" t="s">
        <v>187</v>
      </c>
      <c r="AG146" s="18">
        <v>302.39999999999964</v>
      </c>
      <c r="AH146" s="1" t="s">
        <v>183</v>
      </c>
      <c r="AI146" s="18">
        <v>135.30000000000018</v>
      </c>
      <c r="AJ146" s="1" t="s">
        <v>184</v>
      </c>
      <c r="AL146" s="1" t="s">
        <v>185</v>
      </c>
      <c r="AO146" s="1" t="s">
        <v>187</v>
      </c>
      <c r="AP146" s="18">
        <v>181.59999999999991</v>
      </c>
      <c r="AQ146" s="1" t="s">
        <v>183</v>
      </c>
      <c r="AR146" s="1">
        <v>787.3</v>
      </c>
      <c r="AS146" s="1" t="s">
        <v>184</v>
      </c>
      <c r="AU146" s="1" t="s">
        <v>185</v>
      </c>
      <c r="AX146" s="1" t="s">
        <v>187</v>
      </c>
      <c r="AY146" s="18">
        <v>491.69999999999959</v>
      </c>
      <c r="AZ146" s="1" t="s">
        <v>183</v>
      </c>
      <c r="BA146" s="18">
        <v>788.39999999999964</v>
      </c>
      <c r="BB146" s="1" t="s">
        <v>184</v>
      </c>
      <c r="BD146" s="1" t="s">
        <v>185</v>
      </c>
      <c r="BG146" s="1" t="s">
        <v>187</v>
      </c>
      <c r="BH146" s="18">
        <v>409.69999999999982</v>
      </c>
      <c r="BI146" s="1" t="s">
        <v>183</v>
      </c>
      <c r="BJ146" s="18">
        <v>1053.0999999999999</v>
      </c>
      <c r="BK146" s="1" t="s">
        <v>184</v>
      </c>
      <c r="BM146" s="1" t="s">
        <v>185</v>
      </c>
      <c r="BP146" s="1" t="s">
        <v>187</v>
      </c>
      <c r="BQ146" s="18">
        <v>422.89999999999964</v>
      </c>
      <c r="BR146" s="1" t="s">
        <v>183</v>
      </c>
      <c r="BS146" s="18">
        <v>807.80000000000018</v>
      </c>
      <c r="BT146" s="1" t="s">
        <v>184</v>
      </c>
      <c r="BV146" s="1" t="s">
        <v>185</v>
      </c>
      <c r="BY146" s="1" t="s">
        <v>187</v>
      </c>
      <c r="BZ146" s="401">
        <v>129.20000000000073</v>
      </c>
      <c r="CA146" s="1" t="s">
        <v>183</v>
      </c>
      <c r="CB146" s="18">
        <v>501.40000000000055</v>
      </c>
      <c r="CC146" s="1" t="s">
        <v>184</v>
      </c>
      <c r="CE146" s="1" t="s">
        <v>185</v>
      </c>
      <c r="CH146" s="1" t="s">
        <v>187</v>
      </c>
      <c r="CJ146" s="1" t="s">
        <v>183</v>
      </c>
      <c r="CK146" s="18">
        <v>430.50000000000091</v>
      </c>
      <c r="CL146" s="1" t="s">
        <v>184</v>
      </c>
      <c r="CN146" s="1" t="s">
        <v>185</v>
      </c>
      <c r="CQ146" s="1" t="s">
        <v>187</v>
      </c>
      <c r="CS146" s="1" t="s">
        <v>183</v>
      </c>
      <c r="CT146" s="18">
        <v>283.19999999999982</v>
      </c>
      <c r="CU146" s="1" t="s">
        <v>184</v>
      </c>
      <c r="CW146" s="1" t="s">
        <v>185</v>
      </c>
      <c r="CZ146" s="1" t="s">
        <v>187</v>
      </c>
      <c r="DA146" s="18">
        <v>154.99999999999818</v>
      </c>
      <c r="DB146" s="1" t="s">
        <v>183</v>
      </c>
      <c r="DC146" s="18">
        <v>180</v>
      </c>
      <c r="DD146" s="1" t="s">
        <v>184</v>
      </c>
      <c r="DF146" s="1" t="s">
        <v>185</v>
      </c>
      <c r="DI146" s="1" t="s">
        <v>187</v>
      </c>
      <c r="DK146" s="1" t="s">
        <v>183</v>
      </c>
      <c r="DL146" s="18">
        <v>175.10000000000127</v>
      </c>
      <c r="DM146" s="1" t="s">
        <v>184</v>
      </c>
      <c r="DO146" s="1" t="s">
        <v>185</v>
      </c>
      <c r="DR146" s="1" t="s">
        <v>187</v>
      </c>
      <c r="DS146" s="18">
        <v>145.29999999999927</v>
      </c>
      <c r="DT146" s="1" t="s">
        <v>183</v>
      </c>
      <c r="DU146" s="18">
        <v>393.60000000000036</v>
      </c>
      <c r="DV146" s="1" t="s">
        <v>184</v>
      </c>
      <c r="DX146" s="1" t="s">
        <v>185</v>
      </c>
      <c r="EA146" s="1" t="s">
        <v>187</v>
      </c>
      <c r="EC146" s="1" t="s">
        <v>183</v>
      </c>
      <c r="ED146" s="18">
        <v>748.70000000000073</v>
      </c>
      <c r="EE146" s="1" t="s">
        <v>184</v>
      </c>
      <c r="EF146" s="18"/>
      <c r="EG146" s="1" t="s">
        <v>185</v>
      </c>
      <c r="EJ146" s="1" t="s">
        <v>187</v>
      </c>
      <c r="EL146" s="1" t="s">
        <v>183</v>
      </c>
      <c r="EM146" s="18">
        <v>286.200000000008</v>
      </c>
      <c r="EN146" s="1" t="s">
        <v>184</v>
      </c>
      <c r="EO146" s="18"/>
      <c r="EP146" s="1" t="s">
        <v>185</v>
      </c>
      <c r="ES146" s="1" t="s">
        <v>187</v>
      </c>
      <c r="EU146" s="1" t="s">
        <v>183</v>
      </c>
      <c r="EV146" s="18">
        <v>502.39999999999964</v>
      </c>
      <c r="EW146" s="1" t="s">
        <v>184</v>
      </c>
      <c r="EX146" s="18"/>
      <c r="EY146" s="1" t="s">
        <v>185</v>
      </c>
      <c r="FB146" s="1" t="s">
        <v>187</v>
      </c>
      <c r="FC146" s="401">
        <v>245.79999999999745</v>
      </c>
      <c r="FD146" s="1" t="s">
        <v>183</v>
      </c>
      <c r="FE146" s="18">
        <v>435.80000000000291</v>
      </c>
      <c r="FF146" s="1" t="s">
        <v>184</v>
      </c>
      <c r="FG146" s="18"/>
      <c r="FH146" s="1" t="s">
        <v>185</v>
      </c>
      <c r="FK146" s="1" t="s">
        <v>187</v>
      </c>
      <c r="FL146" s="18">
        <v>652.89999999999964</v>
      </c>
      <c r="FM146" s="1" t="s">
        <v>183</v>
      </c>
      <c r="FN146" s="18">
        <v>422.90000000000327</v>
      </c>
      <c r="FO146" s="1" t="s">
        <v>184</v>
      </c>
      <c r="FP146" s="18"/>
      <c r="FQ146" s="1" t="s">
        <v>185</v>
      </c>
      <c r="FT146" s="1" t="s">
        <v>187</v>
      </c>
      <c r="FV146" s="1" t="s">
        <v>183</v>
      </c>
      <c r="FW146" s="18">
        <v>356.70000000000073</v>
      </c>
      <c r="FX146" s="1" t="s">
        <v>184</v>
      </c>
      <c r="FY146" s="18"/>
      <c r="FZ146" s="1" t="s">
        <v>185</v>
      </c>
      <c r="GC146" s="1" t="s">
        <v>187</v>
      </c>
      <c r="GE146" s="1" t="s">
        <v>183</v>
      </c>
      <c r="GF146" s="18">
        <v>241.50000000000364</v>
      </c>
      <c r="GG146" s="1" t="s">
        <v>184</v>
      </c>
      <c r="GH146" s="18"/>
      <c r="GI146" s="1" t="s">
        <v>185</v>
      </c>
      <c r="GL146" s="1" t="s">
        <v>187</v>
      </c>
      <c r="GM146" s="18">
        <v>1249.9999999999982</v>
      </c>
      <c r="GN146" s="1" t="s">
        <v>183</v>
      </c>
      <c r="GO146" s="18">
        <v>2719.7999999999938</v>
      </c>
      <c r="GP146" s="1" t="s">
        <v>184</v>
      </c>
      <c r="GQ146" s="18"/>
      <c r="GR146" s="1" t="s">
        <v>185</v>
      </c>
      <c r="GU146" s="1" t="s">
        <v>187</v>
      </c>
      <c r="GW146" s="1" t="s">
        <v>183</v>
      </c>
      <c r="GY146" s="1" t="s">
        <v>184</v>
      </c>
      <c r="HA146" s="1" t="s">
        <v>185</v>
      </c>
      <c r="HD146" s="1" t="s">
        <v>187</v>
      </c>
      <c r="HE146" s="18">
        <v>475.79999999999927</v>
      </c>
      <c r="HF146" s="1" t="s">
        <v>183</v>
      </c>
      <c r="HG146" s="18">
        <v>182.49999999999454</v>
      </c>
      <c r="HH146" s="1" t="s">
        <v>184</v>
      </c>
      <c r="HI146" s="18"/>
      <c r="HJ146" s="1" t="s">
        <v>185</v>
      </c>
      <c r="HM146" s="1" t="s">
        <v>187</v>
      </c>
      <c r="HO146" s="1" t="s">
        <v>183</v>
      </c>
      <c r="HP146" s="18">
        <v>160.59999999999491</v>
      </c>
      <c r="HQ146" s="1" t="s">
        <v>184</v>
      </c>
      <c r="HR146" s="18"/>
      <c r="HS146" s="1" t="s">
        <v>185</v>
      </c>
      <c r="HV146" s="1" t="s">
        <v>187</v>
      </c>
      <c r="HW146" s="18">
        <v>3666.3999999999996</v>
      </c>
      <c r="HX146" s="1" t="s">
        <v>183</v>
      </c>
      <c r="HY146" s="18">
        <v>2711.8999999999014</v>
      </c>
      <c r="HZ146" s="1" t="s">
        <v>184</v>
      </c>
      <c r="IA146" s="18"/>
      <c r="IB146" s="1" t="s">
        <v>185</v>
      </c>
      <c r="IE146" s="1" t="s">
        <v>187</v>
      </c>
      <c r="IG146" s="1" t="s">
        <v>183</v>
      </c>
      <c r="II146" s="1" t="s">
        <v>184</v>
      </c>
      <c r="IK146" s="1" t="s">
        <v>185</v>
      </c>
      <c r="IN146" s="1" t="s">
        <v>187</v>
      </c>
      <c r="IP146" s="1" t="s">
        <v>183</v>
      </c>
      <c r="IQ146" s="18">
        <v>137.79999999999927</v>
      </c>
      <c r="IR146" s="1" t="s">
        <v>184</v>
      </c>
      <c r="IS146" s="18"/>
      <c r="IT146" s="1" t="s">
        <v>185</v>
      </c>
      <c r="IW146" s="1" t="s">
        <v>187</v>
      </c>
      <c r="IX146" s="18">
        <v>104.29999999999973</v>
      </c>
      <c r="IY146" s="1" t="s">
        <v>183</v>
      </c>
      <c r="IZ146" s="18">
        <v>276.30000000000291</v>
      </c>
      <c r="JA146" s="1" t="s">
        <v>184</v>
      </c>
      <c r="JB146" s="18"/>
      <c r="JC146" s="1" t="s">
        <v>185</v>
      </c>
      <c r="JF146" s="1" t="s">
        <v>187</v>
      </c>
      <c r="JG146" s="401">
        <v>116.79999999999927</v>
      </c>
      <c r="JH146" s="1" t="s">
        <v>183</v>
      </c>
      <c r="JI146" s="18">
        <v>378.79999999999563</v>
      </c>
      <c r="JJ146" s="1" t="s">
        <v>184</v>
      </c>
      <c r="JK146" s="18"/>
      <c r="JL146" s="1" t="s">
        <v>185</v>
      </c>
      <c r="JO146" s="1" t="s">
        <v>187</v>
      </c>
      <c r="JQ146" s="1" t="s">
        <v>183</v>
      </c>
      <c r="JS146" s="1" t="s">
        <v>184</v>
      </c>
      <c r="JU146" s="1" t="s">
        <v>185</v>
      </c>
      <c r="JX146" s="1" t="s">
        <v>187</v>
      </c>
      <c r="JZ146" s="1" t="s">
        <v>183</v>
      </c>
      <c r="KA146" s="18">
        <v>3028.0999999999058</v>
      </c>
      <c r="KB146" s="1" t="s">
        <v>184</v>
      </c>
      <c r="KC146" s="18">
        <v>2926.3999999999905</v>
      </c>
      <c r="KD146" s="1" t="s">
        <v>185</v>
      </c>
      <c r="KG146" s="1" t="s">
        <v>187</v>
      </c>
      <c r="KH146" s="401">
        <v>132</v>
      </c>
      <c r="KI146" s="1" t="s">
        <v>183</v>
      </c>
      <c r="KJ146" s="18">
        <v>268.20000000000073</v>
      </c>
      <c r="KK146" s="1" t="s">
        <v>184</v>
      </c>
      <c r="KL146" s="18"/>
      <c r="KM146" s="1" t="s">
        <v>185</v>
      </c>
      <c r="KP146" s="1" t="s">
        <v>187</v>
      </c>
      <c r="KR146" s="1" t="s">
        <v>183</v>
      </c>
      <c r="KT146" s="1" t="s">
        <v>184</v>
      </c>
      <c r="KV146" s="1" t="s">
        <v>185</v>
      </c>
      <c r="KY146" s="1" t="s">
        <v>187</v>
      </c>
      <c r="LA146" s="1" t="s">
        <v>183</v>
      </c>
      <c r="LC146" s="1" t="s">
        <v>184</v>
      </c>
      <c r="LE146" s="1" t="s">
        <v>185</v>
      </c>
      <c r="LH146" s="1" t="s">
        <v>187</v>
      </c>
      <c r="LJ146" s="1" t="s">
        <v>183</v>
      </c>
      <c r="LL146" s="1" t="s">
        <v>184</v>
      </c>
      <c r="LM146" s="18"/>
      <c r="LN146" s="1" t="s">
        <v>185</v>
      </c>
      <c r="LQ146" s="1" t="s">
        <v>187</v>
      </c>
      <c r="LR146" s="18">
        <v>68.099999999999454</v>
      </c>
      <c r="LS146" s="1" t="s">
        <v>183</v>
      </c>
      <c r="LT146" s="18">
        <v>341.60000000000218</v>
      </c>
      <c r="LU146" s="1" t="s">
        <v>184</v>
      </c>
      <c r="LV146" s="18"/>
      <c r="LW146" s="1" t="s">
        <v>185</v>
      </c>
      <c r="LZ146" s="1" t="s">
        <v>187</v>
      </c>
      <c r="MB146" s="1" t="s">
        <v>183</v>
      </c>
      <c r="MD146" s="1" t="s">
        <v>184</v>
      </c>
      <c r="MF146" s="1" t="s">
        <v>185</v>
      </c>
      <c r="MI146" s="1" t="s">
        <v>187</v>
      </c>
      <c r="MK146" s="1" t="s">
        <v>183</v>
      </c>
      <c r="ML146" s="18">
        <v>860.70000000000073</v>
      </c>
      <c r="MM146" s="1" t="s">
        <v>184</v>
      </c>
      <c r="MN146" s="18">
        <v>1198.8000000000065</v>
      </c>
      <c r="MO146" s="1" t="s">
        <v>185</v>
      </c>
      <c r="MR146" s="1" t="s">
        <v>187</v>
      </c>
      <c r="MS146" s="18">
        <v>259.99999999999454</v>
      </c>
      <c r="MT146" s="1" t="s">
        <v>183</v>
      </c>
      <c r="MU146">
        <v>113.00000000000728</v>
      </c>
      <c r="MV146" s="1" t="s">
        <v>184</v>
      </c>
      <c r="MX146" s="1" t="s">
        <v>185</v>
      </c>
      <c r="NA146" s="1" t="s">
        <v>187</v>
      </c>
      <c r="NC146" s="1" t="s">
        <v>183</v>
      </c>
      <c r="ND146" s="402">
        <v>864.799999999992</v>
      </c>
      <c r="NE146" s="1" t="s">
        <v>184</v>
      </c>
      <c r="NF146" s="402"/>
      <c r="NG146" s="1" t="s">
        <v>185</v>
      </c>
      <c r="NH146" s="43"/>
    </row>
    <row r="147" spans="1:372" ht="18">
      <c r="A147" s="93" t="s">
        <v>3663</v>
      </c>
      <c r="B147" s="49">
        <f>SUM(D147:AAP147)</f>
        <v>24964.099999999849</v>
      </c>
      <c r="D147"/>
      <c r="E147" s="9">
        <f>D146*0.25</f>
        <v>0</v>
      </c>
      <c r="F147" s="18"/>
      <c r="G147" s="9">
        <f>F146*0.5</f>
        <v>75.900000000000006</v>
      </c>
      <c r="I147" s="9">
        <f>H146*0.75</f>
        <v>0</v>
      </c>
      <c r="K147" s="9">
        <f>J146*1</f>
        <v>0</v>
      </c>
      <c r="N147" s="9">
        <f>M146*0.25</f>
        <v>0</v>
      </c>
      <c r="P147" s="9">
        <f>O146*0.5</f>
        <v>101.25000000000001</v>
      </c>
      <c r="R147" s="9">
        <f>Q146*0.75</f>
        <v>0</v>
      </c>
      <c r="T147" s="9">
        <f>S146*1</f>
        <v>0</v>
      </c>
      <c r="W147" s="9">
        <f>V146*0.25</f>
        <v>0</v>
      </c>
      <c r="Y147" s="9">
        <f>X146*0.5</f>
        <v>249.94999999999982</v>
      </c>
      <c r="Z147" s="18"/>
      <c r="AA147" s="9">
        <f>Z146*0.75</f>
        <v>376.35000000000008</v>
      </c>
      <c r="AC147" s="9">
        <f>AB146*1</f>
        <v>0</v>
      </c>
      <c r="AF147" s="9">
        <f>AE146*0.25</f>
        <v>0</v>
      </c>
      <c r="AH147" s="9">
        <f>AG146*0.5</f>
        <v>151.19999999999982</v>
      </c>
      <c r="AJ147" s="9">
        <f>AI146*0.75</f>
        <v>101.47500000000014</v>
      </c>
      <c r="AL147" s="9">
        <f>AK146*1</f>
        <v>0</v>
      </c>
      <c r="AO147" s="9">
        <f>AN146*0.25</f>
        <v>0</v>
      </c>
      <c r="AQ147" s="9">
        <f>AP146*0.5</f>
        <v>90.799999999999955</v>
      </c>
      <c r="AS147" s="9">
        <f>AR146*0.75</f>
        <v>590.47499999999991</v>
      </c>
      <c r="AU147" s="9">
        <f>AT146*1</f>
        <v>0</v>
      </c>
      <c r="AX147" s="9">
        <f>AW146*0.25</f>
        <v>0</v>
      </c>
      <c r="AZ147" s="9">
        <f>AY146*0.5</f>
        <v>245.8499999999998</v>
      </c>
      <c r="BB147" s="9">
        <f>BA146*0.75</f>
        <v>591.29999999999973</v>
      </c>
      <c r="BD147" s="9">
        <f>BC146*1</f>
        <v>0</v>
      </c>
      <c r="BG147" s="9">
        <f>BF146*0.25</f>
        <v>0</v>
      </c>
      <c r="BI147" s="9">
        <f>BH146*0.5</f>
        <v>204.84999999999991</v>
      </c>
      <c r="BK147" s="9">
        <f>BJ146*0.75</f>
        <v>789.82499999999993</v>
      </c>
      <c r="BM147" s="9">
        <f>BL146*1</f>
        <v>0</v>
      </c>
      <c r="BP147" s="9">
        <f>BO146*0.25</f>
        <v>0</v>
      </c>
      <c r="BR147" s="9">
        <f>BQ146*0.5</f>
        <v>211.44999999999982</v>
      </c>
      <c r="BT147" s="9">
        <f>BS146*0.75</f>
        <v>605.85000000000014</v>
      </c>
      <c r="BV147" s="9">
        <f>BU146*1</f>
        <v>0</v>
      </c>
      <c r="BY147" s="9">
        <f>BX146*0.25</f>
        <v>0</v>
      </c>
      <c r="CA147" s="9">
        <f>BZ146*0.5</f>
        <v>64.600000000000364</v>
      </c>
      <c r="CC147" s="9">
        <f>CB146*0.75</f>
        <v>376.05000000000041</v>
      </c>
      <c r="CE147" s="9">
        <f t="shared" ref="CE147" si="276">CD146*1</f>
        <v>0</v>
      </c>
      <c r="CH147" s="9">
        <f>CG146*0.25</f>
        <v>0</v>
      </c>
      <c r="CJ147" s="9">
        <f>CI146*0.5</f>
        <v>0</v>
      </c>
      <c r="CL147" s="9">
        <f>CK146*0.75</f>
        <v>322.87500000000068</v>
      </c>
      <c r="CN147" s="9">
        <f t="shared" ref="CN147" si="277">CM146*1</f>
        <v>0</v>
      </c>
      <c r="CQ147" s="9">
        <f>CP146*0.25</f>
        <v>0</v>
      </c>
      <c r="CS147" s="9">
        <f>CR146*0.5</f>
        <v>0</v>
      </c>
      <c r="CU147" s="9">
        <f>CT146*0.75</f>
        <v>212.39999999999986</v>
      </c>
      <c r="CW147" s="9">
        <f t="shared" ref="CW147" si="278">CV146*1</f>
        <v>0</v>
      </c>
      <c r="CZ147" s="9">
        <f>CY146*0.25</f>
        <v>0</v>
      </c>
      <c r="DB147" s="9">
        <f>DA146*0.5</f>
        <v>77.499999999999091</v>
      </c>
      <c r="DD147" s="9">
        <f>DC146*0.75</f>
        <v>135</v>
      </c>
      <c r="DF147" s="9">
        <f t="shared" ref="DF147" si="279">DE146*1</f>
        <v>0</v>
      </c>
      <c r="DI147" s="9">
        <f>DH146*0.25</f>
        <v>0</v>
      </c>
      <c r="DK147" s="9">
        <f>DJ146*0.5</f>
        <v>0</v>
      </c>
      <c r="DM147" s="9">
        <f>DL146*0.75</f>
        <v>131.32500000000095</v>
      </c>
      <c r="DO147" s="9">
        <f t="shared" ref="DO147" si="280">DN146*1</f>
        <v>0</v>
      </c>
      <c r="DR147" s="9">
        <f>DQ146*0.25</f>
        <v>0</v>
      </c>
      <c r="DT147" s="9">
        <f>DS146*0.5</f>
        <v>72.649999999999636</v>
      </c>
      <c r="DV147" s="9">
        <f>DU146*0.75</f>
        <v>295.20000000000027</v>
      </c>
      <c r="DX147" s="9">
        <f t="shared" ref="DX147" si="281">DW146*1</f>
        <v>0</v>
      </c>
      <c r="EA147" s="9">
        <f>DZ146*0.25</f>
        <v>0</v>
      </c>
      <c r="EC147" s="9">
        <f>EB146*0.5</f>
        <v>0</v>
      </c>
      <c r="EE147" s="9">
        <f>ED146*0.75</f>
        <v>561.52500000000055</v>
      </c>
      <c r="EG147" s="9">
        <f>EF146*1</f>
        <v>0</v>
      </c>
      <c r="EJ147" s="9">
        <f>EI146*0.25</f>
        <v>0</v>
      </c>
      <c r="EL147" s="9">
        <f>EK146*0.5</f>
        <v>0</v>
      </c>
      <c r="EN147" s="9">
        <f>EM146*0.75</f>
        <v>214.650000000006</v>
      </c>
      <c r="EP147" s="9">
        <f>EO146*1</f>
        <v>0</v>
      </c>
      <c r="ES147" s="9">
        <f>ER146*0.25</f>
        <v>0</v>
      </c>
      <c r="EU147" s="9">
        <f>ET146*0.5</f>
        <v>0</v>
      </c>
      <c r="EW147" s="9">
        <f>EV146*0.75</f>
        <v>376.79999999999973</v>
      </c>
      <c r="EY147" s="9">
        <f>EX146*1</f>
        <v>0</v>
      </c>
      <c r="FB147" s="9">
        <f>FA146*0.25</f>
        <v>0</v>
      </c>
      <c r="FD147" s="9">
        <f>FC146*0.5</f>
        <v>122.89999999999873</v>
      </c>
      <c r="FF147" s="9">
        <f>FE146*0.75</f>
        <v>326.85000000000218</v>
      </c>
      <c r="FH147" s="9">
        <f>FG146*1</f>
        <v>0</v>
      </c>
      <c r="FK147" s="9">
        <f>FJ146*0.25</f>
        <v>0</v>
      </c>
      <c r="FM147" s="9">
        <f>FL146*0.5</f>
        <v>326.44999999999982</v>
      </c>
      <c r="FO147" s="9">
        <f>FN146*0.75</f>
        <v>317.17500000000246</v>
      </c>
      <c r="FQ147" s="9">
        <f>FP146*1</f>
        <v>0</v>
      </c>
      <c r="FT147" s="9">
        <f>FS146*0.25</f>
        <v>0</v>
      </c>
      <c r="FV147" s="9">
        <f>FU146*0.5</f>
        <v>0</v>
      </c>
      <c r="FX147" s="9">
        <f>FW146*0.75</f>
        <v>267.52500000000055</v>
      </c>
      <c r="FZ147" s="9">
        <f>FY146*1</f>
        <v>0</v>
      </c>
      <c r="GC147" s="9">
        <f>GB146*0.25</f>
        <v>0</v>
      </c>
      <c r="GE147" s="9">
        <f>GD146*0.5</f>
        <v>0</v>
      </c>
      <c r="GG147" s="9">
        <f>GF146*0.75</f>
        <v>181.12500000000273</v>
      </c>
      <c r="GI147" s="9">
        <f>GH146*1</f>
        <v>0</v>
      </c>
      <c r="GL147" s="9">
        <f>GK146*0.25</f>
        <v>0</v>
      </c>
      <c r="GN147" s="9">
        <f>GM146*0.5</f>
        <v>624.99999999999909</v>
      </c>
      <c r="GP147" s="9">
        <f>GO146*0.75</f>
        <v>2039.8499999999954</v>
      </c>
      <c r="GR147" s="9">
        <f>GQ146*1</f>
        <v>0</v>
      </c>
      <c r="GU147" s="9">
        <f>GT146*0.25</f>
        <v>0</v>
      </c>
      <c r="GW147" s="9">
        <f>GV146*0.5</f>
        <v>0</v>
      </c>
      <c r="GY147" s="9">
        <f>GX146*0.75</f>
        <v>0</v>
      </c>
      <c r="HA147" s="9">
        <f>GZ146*1</f>
        <v>0</v>
      </c>
      <c r="HD147" s="9">
        <f>HC146*0.25</f>
        <v>0</v>
      </c>
      <c r="HF147" s="9">
        <f>HE146*0.5</f>
        <v>237.89999999999964</v>
      </c>
      <c r="HH147" s="9">
        <f>HG146*0.75</f>
        <v>136.87499999999591</v>
      </c>
      <c r="HJ147" s="9">
        <f>HI146*1</f>
        <v>0</v>
      </c>
      <c r="HM147" s="9">
        <f>HL146*0.25</f>
        <v>0</v>
      </c>
      <c r="HO147" s="9">
        <f>HN146*0.5</f>
        <v>0</v>
      </c>
      <c r="HQ147" s="9">
        <f>HP146*0.75</f>
        <v>120.44999999999618</v>
      </c>
      <c r="HS147" s="9">
        <f>HR146*1</f>
        <v>0</v>
      </c>
      <c r="HV147" s="9">
        <f>HU146*0.25</f>
        <v>0</v>
      </c>
      <c r="HX147" s="9">
        <f>HW146*0.5</f>
        <v>1833.1999999999998</v>
      </c>
      <c r="HZ147" s="9">
        <f>HY146*0.75</f>
        <v>2033.9249999999261</v>
      </c>
      <c r="IB147" s="9">
        <f>IA146*1</f>
        <v>0</v>
      </c>
      <c r="IE147" s="9">
        <f>ID146*0.25</f>
        <v>0</v>
      </c>
      <c r="IG147" s="9">
        <f>IF146*0.5</f>
        <v>0</v>
      </c>
      <c r="II147" s="9">
        <f>IH146*0.75</f>
        <v>0</v>
      </c>
      <c r="IK147" s="9">
        <f>IJ146*1</f>
        <v>0</v>
      </c>
      <c r="IN147" s="9">
        <f>IM146*0.25</f>
        <v>0</v>
      </c>
      <c r="IP147" s="9">
        <f>IO146*0.5</f>
        <v>0</v>
      </c>
      <c r="IR147" s="9">
        <f>IQ146*0.75</f>
        <v>103.34999999999945</v>
      </c>
      <c r="IT147" s="9">
        <f>IS146*1</f>
        <v>0</v>
      </c>
      <c r="IW147" s="9">
        <f>IV146*0.25</f>
        <v>0</v>
      </c>
      <c r="IY147" s="9">
        <f>IX146*0.5</f>
        <v>52.149999999999864</v>
      </c>
      <c r="JA147" s="9">
        <f>IZ146*0.75</f>
        <v>207.22500000000218</v>
      </c>
      <c r="JC147" s="9">
        <f>JB146*1</f>
        <v>0</v>
      </c>
      <c r="JF147" s="9">
        <f>JE146*0.25</f>
        <v>0</v>
      </c>
      <c r="JH147" s="9">
        <f>JG146*0.5</f>
        <v>58.399999999999636</v>
      </c>
      <c r="JJ147" s="9">
        <f>JI146*0.75</f>
        <v>284.09999999999673</v>
      </c>
      <c r="JL147" s="9">
        <f>JK146*1</f>
        <v>0</v>
      </c>
      <c r="JO147" s="9">
        <f>JN146*0.25</f>
        <v>0</v>
      </c>
      <c r="JQ147" s="9">
        <f>JP146*0.5</f>
        <v>0</v>
      </c>
      <c r="JS147" s="9">
        <f>JR146*0.75</f>
        <v>0</v>
      </c>
      <c r="JU147" s="9">
        <f>JT146*1</f>
        <v>0</v>
      </c>
      <c r="JX147" s="9">
        <f>JW146*0.25</f>
        <v>0</v>
      </c>
      <c r="JZ147" s="9">
        <f>JY146*0.5</f>
        <v>0</v>
      </c>
      <c r="KB147" s="9">
        <f>KA146*0.75</f>
        <v>2271.0749999999293</v>
      </c>
      <c r="KD147" s="9">
        <f>KC146*1</f>
        <v>2926.3999999999905</v>
      </c>
      <c r="KG147" s="9">
        <f>KF146*0.25</f>
        <v>0</v>
      </c>
      <c r="KI147" s="9">
        <f>KH146*0.5</f>
        <v>66</v>
      </c>
      <c r="KK147" s="9">
        <f>KJ146*0.75</f>
        <v>201.15000000000055</v>
      </c>
      <c r="KM147" s="9">
        <f>KL146*1</f>
        <v>0</v>
      </c>
      <c r="KP147" s="9">
        <f>KO146*0.25</f>
        <v>0</v>
      </c>
      <c r="KR147" s="9">
        <f>KQ146*0.5</f>
        <v>0</v>
      </c>
      <c r="KT147" s="9">
        <f>KS146*0.75</f>
        <v>0</v>
      </c>
      <c r="KV147" s="9">
        <f>KU146*1</f>
        <v>0</v>
      </c>
      <c r="KY147" s="9">
        <f>KX146*0.25</f>
        <v>0</v>
      </c>
      <c r="LA147" s="9">
        <f>KZ146*0.5</f>
        <v>0</v>
      </c>
      <c r="LC147" s="9">
        <f>LB146*0.75</f>
        <v>0</v>
      </c>
      <c r="LE147" s="9">
        <f>LD146*1</f>
        <v>0</v>
      </c>
      <c r="LH147" s="9">
        <f>LG146*0.25</f>
        <v>0</v>
      </c>
      <c r="LJ147" s="9">
        <f>LI146*0.5</f>
        <v>0</v>
      </c>
      <c r="LL147" s="9">
        <f>LK146*0.75</f>
        <v>0</v>
      </c>
      <c r="LN147" s="9">
        <f>LM146*1</f>
        <v>0</v>
      </c>
      <c r="LQ147" s="9">
        <f>LP146*0.25</f>
        <v>0</v>
      </c>
      <c r="LS147" s="9">
        <f>LR146*0.5</f>
        <v>34.049999999999727</v>
      </c>
      <c r="LU147" s="9">
        <f>LT146*0.75</f>
        <v>256.20000000000164</v>
      </c>
      <c r="LW147" s="9">
        <f>LV146*1</f>
        <v>0</v>
      </c>
      <c r="LZ147" s="9">
        <f>LY146*0.25</f>
        <v>0</v>
      </c>
      <c r="MB147" s="9">
        <f>MA146*0.5</f>
        <v>0</v>
      </c>
      <c r="MD147" s="9">
        <f>MC146*0.75</f>
        <v>0</v>
      </c>
      <c r="MF147" s="9">
        <f>ME146*1</f>
        <v>0</v>
      </c>
      <c r="MI147" s="9">
        <f>MH146*0.25</f>
        <v>0</v>
      </c>
      <c r="MK147" s="9">
        <f>MJ146*0.5</f>
        <v>0</v>
      </c>
      <c r="MM147" s="9">
        <f>ML146*0.75</f>
        <v>645.52500000000055</v>
      </c>
      <c r="MO147" s="9">
        <f>MN146*1</f>
        <v>1198.8000000000065</v>
      </c>
      <c r="MR147" s="9">
        <f>MQ146*0.25</f>
        <v>0</v>
      </c>
      <c r="MT147" s="9">
        <f>MS146*0.5</f>
        <v>129.99999999999727</v>
      </c>
      <c r="MV147" s="9">
        <f>MU146*0.75</f>
        <v>84.750000000005457</v>
      </c>
      <c r="MX147" s="9">
        <f>MW146*1</f>
        <v>0</v>
      </c>
      <c r="NA147" s="9">
        <f>MZ146*0.25</f>
        <v>0</v>
      </c>
      <c r="NC147" s="9">
        <f>NB146*0.5</f>
        <v>0</v>
      </c>
      <c r="NE147" s="9">
        <f>ND146*0.75</f>
        <v>648.599999999994</v>
      </c>
      <c r="NG147" s="9">
        <f>NF146*1</f>
        <v>0</v>
      </c>
      <c r="NH147" s="43"/>
    </row>
    <row r="148" spans="1:372" ht="18">
      <c r="A148" s="93"/>
      <c r="B148" s="49"/>
      <c r="D148"/>
      <c r="E148" s="9"/>
      <c r="F148" s="18"/>
      <c r="G148" s="9"/>
      <c r="I148" s="9"/>
      <c r="K148" s="9"/>
      <c r="N148" s="9"/>
      <c r="P148" s="9"/>
      <c r="R148" s="9"/>
      <c r="T148" s="9"/>
      <c r="W148" s="9"/>
      <c r="Y148" s="9"/>
      <c r="Z148" s="18"/>
      <c r="AA148" s="9"/>
      <c r="AB148" s="40"/>
      <c r="AC148" s="38"/>
      <c r="AF148" s="9"/>
      <c r="AH148" s="9"/>
      <c r="AJ148" s="9"/>
      <c r="AL148" s="38"/>
      <c r="AO148" s="9"/>
      <c r="AQ148" s="9"/>
      <c r="AS148" s="9"/>
      <c r="AU148" s="38"/>
      <c r="AX148" s="9"/>
      <c r="AZ148" s="9"/>
      <c r="BB148" s="9"/>
      <c r="BC148"/>
      <c r="BD148" s="38"/>
      <c r="BG148" s="9"/>
      <c r="BI148" s="9"/>
      <c r="BK148" s="9"/>
      <c r="BM148" s="38"/>
      <c r="BP148" s="9"/>
      <c r="BR148" s="9"/>
      <c r="BT148" s="9"/>
      <c r="BV148" s="38"/>
      <c r="BY148" s="9"/>
      <c r="CA148" s="9"/>
      <c r="CC148" s="9"/>
      <c r="CE148" s="38"/>
      <c r="CH148" s="9"/>
      <c r="CJ148" s="9"/>
      <c r="CL148" s="9"/>
      <c r="CN148" s="38"/>
      <c r="CQ148" s="9"/>
      <c r="CS148" s="9"/>
      <c r="CU148" s="9"/>
      <c r="CW148" s="38"/>
      <c r="CZ148" s="9"/>
      <c r="DB148" s="9"/>
      <c r="DD148" s="9"/>
      <c r="DF148" s="38"/>
      <c r="DH148" s="40"/>
      <c r="DI148" s="237"/>
      <c r="DJ148" s="40"/>
      <c r="DK148" s="40"/>
      <c r="DL148" s="40"/>
      <c r="DM148" s="40"/>
      <c r="DO148" s="38"/>
      <c r="DR148" s="9"/>
      <c r="DT148" s="9"/>
      <c r="DV148" s="9"/>
      <c r="DX148" s="38"/>
      <c r="EA148" s="9"/>
      <c r="EC148" s="9"/>
      <c r="EE148" s="9"/>
      <c r="EG148" s="9"/>
      <c r="EJ148" s="9"/>
      <c r="EL148" s="9"/>
      <c r="EN148" s="9"/>
      <c r="EP148" s="9"/>
      <c r="ES148" s="9"/>
      <c r="EU148" s="9"/>
      <c r="EW148" s="9"/>
      <c r="EY148" s="9"/>
      <c r="FB148" s="9"/>
      <c r="FD148" s="9"/>
      <c r="FF148" s="9"/>
      <c r="FH148" s="9"/>
      <c r="FK148" s="9"/>
      <c r="FM148" s="9"/>
      <c r="FO148" s="9"/>
      <c r="FQ148" s="9"/>
      <c r="FT148" s="9"/>
      <c r="FV148" s="9"/>
      <c r="FX148" s="9"/>
      <c r="FZ148" s="9"/>
      <c r="GC148" s="9"/>
      <c r="GE148" s="9"/>
      <c r="GG148" s="9"/>
      <c r="GI148" s="9"/>
      <c r="GL148" s="9"/>
      <c r="GN148" s="9"/>
      <c r="GP148" s="9"/>
      <c r="GR148" s="9"/>
      <c r="GU148" s="9"/>
      <c r="GW148" s="9"/>
      <c r="GY148" s="9"/>
      <c r="HA148" s="9"/>
      <c r="HD148" s="9"/>
      <c r="HF148" s="9"/>
      <c r="HH148" s="9"/>
      <c r="HJ148" s="9"/>
      <c r="HM148" s="9"/>
      <c r="HO148" s="9"/>
      <c r="HQ148" s="9"/>
      <c r="HS148" s="9"/>
      <c r="HV148" s="9"/>
      <c r="HX148" s="9"/>
      <c r="HZ148" s="9"/>
      <c r="IB148" s="9"/>
      <c r="IE148" s="9"/>
      <c r="IG148" s="9"/>
      <c r="II148" s="9"/>
      <c r="IK148" s="9"/>
      <c r="IN148" s="9"/>
      <c r="IP148" s="9"/>
      <c r="IR148" s="9"/>
      <c r="IT148" s="9"/>
      <c r="IW148" s="9"/>
      <c r="IY148" s="9"/>
      <c r="JA148" s="9"/>
      <c r="JC148" s="9"/>
      <c r="JF148" s="9"/>
      <c r="JH148" s="9"/>
      <c r="JJ148" s="9"/>
      <c r="JL148" s="9"/>
      <c r="JO148" s="9"/>
      <c r="JQ148" s="9"/>
      <c r="JS148" s="9"/>
      <c r="JU148" s="9"/>
      <c r="JX148" s="9"/>
      <c r="JZ148" s="9"/>
      <c r="KB148" s="9"/>
      <c r="KD148" s="9"/>
      <c r="KG148" s="9"/>
      <c r="KI148" s="9"/>
      <c r="KK148" s="9"/>
      <c r="KM148" s="9"/>
      <c r="KP148" s="9"/>
      <c r="KR148" s="9"/>
      <c r="KT148" s="9"/>
      <c r="KV148" s="9"/>
      <c r="KY148" s="9"/>
      <c r="LA148" s="9"/>
      <c r="LC148" s="9"/>
      <c r="LE148" s="9"/>
      <c r="LH148" s="9"/>
      <c r="LJ148" s="9"/>
      <c r="LL148" s="9"/>
      <c r="LN148" s="9"/>
      <c r="LQ148" s="9"/>
      <c r="LS148" s="9"/>
      <c r="LU148" s="9"/>
      <c r="LW148" s="9"/>
      <c r="LZ148" s="9"/>
      <c r="MB148" s="9"/>
      <c r="MD148" s="9"/>
      <c r="MF148" s="9"/>
      <c r="MI148" s="9"/>
      <c r="MK148" s="9"/>
      <c r="MM148" s="9"/>
      <c r="MO148" s="9"/>
      <c r="MR148" s="9"/>
      <c r="MT148" s="9"/>
      <c r="MV148" s="9"/>
      <c r="MX148" s="9"/>
      <c r="NA148" s="9"/>
      <c r="NC148" s="9"/>
      <c r="NE148" s="9"/>
      <c r="NG148" s="9"/>
      <c r="NH148" s="43"/>
    </row>
    <row r="149" spans="1:372" ht="18">
      <c r="A149" s="89" t="s">
        <v>2257</v>
      </c>
      <c r="B149" s="49"/>
      <c r="D149"/>
      <c r="E149" s="1" t="s">
        <v>187</v>
      </c>
      <c r="F149" s="400"/>
      <c r="G149" s="1" t="s">
        <v>183</v>
      </c>
      <c r="H149" s="115"/>
      <c r="I149" s="1" t="s">
        <v>184</v>
      </c>
      <c r="J149" s="115"/>
      <c r="K149" s="1" t="s">
        <v>185</v>
      </c>
      <c r="N149" s="1" t="s">
        <v>187</v>
      </c>
      <c r="O149" s="18"/>
      <c r="P149" s="1" t="s">
        <v>183</v>
      </c>
      <c r="Q149" s="18"/>
      <c r="R149" s="1" t="s">
        <v>184</v>
      </c>
      <c r="S149" s="18"/>
      <c r="T149" s="1" t="s">
        <v>185</v>
      </c>
      <c r="V149" s="18"/>
      <c r="W149" s="1" t="s">
        <v>187</v>
      </c>
      <c r="X149" s="18"/>
      <c r="Y149" s="1" t="s">
        <v>183</v>
      </c>
      <c r="Z149" s="18"/>
      <c r="AA149" s="1" t="s">
        <v>184</v>
      </c>
      <c r="AB149" s="18">
        <v>610.20000000000005</v>
      </c>
      <c r="AC149" s="1" t="s">
        <v>185</v>
      </c>
      <c r="AF149" s="1" t="s">
        <v>187</v>
      </c>
      <c r="AG149" s="18"/>
      <c r="AH149" s="1" t="s">
        <v>183</v>
      </c>
      <c r="AI149" s="18"/>
      <c r="AJ149" s="1" t="s">
        <v>184</v>
      </c>
      <c r="AK149" s="18">
        <v>256.99999999999977</v>
      </c>
      <c r="AL149" s="1" t="s">
        <v>185</v>
      </c>
      <c r="AO149" s="1" t="s">
        <v>187</v>
      </c>
      <c r="AP149" s="18"/>
      <c r="AQ149" s="1" t="s">
        <v>183</v>
      </c>
      <c r="AR149" s="18"/>
      <c r="AS149" s="1" t="s">
        <v>184</v>
      </c>
      <c r="AT149" s="18">
        <v>298.99999999999932</v>
      </c>
      <c r="AU149" s="1" t="s">
        <v>185</v>
      </c>
      <c r="AX149" s="1" t="s">
        <v>187</v>
      </c>
      <c r="AZ149" s="1" t="s">
        <v>183</v>
      </c>
      <c r="BB149" s="1" t="s">
        <v>184</v>
      </c>
      <c r="BC149" s="18">
        <v>562.19999999999936</v>
      </c>
      <c r="BD149" s="1" t="s">
        <v>185</v>
      </c>
      <c r="BG149" s="1" t="s">
        <v>187</v>
      </c>
      <c r="BH149" s="18"/>
      <c r="BI149" s="1" t="s">
        <v>183</v>
      </c>
      <c r="BJ149" s="18"/>
      <c r="BK149" s="1" t="s">
        <v>184</v>
      </c>
      <c r="BL149" s="18">
        <v>929.79999999999927</v>
      </c>
      <c r="BM149" s="1" t="s">
        <v>185</v>
      </c>
      <c r="BP149" s="1" t="s">
        <v>187</v>
      </c>
      <c r="BQ149" s="18"/>
      <c r="BR149" s="1" t="s">
        <v>183</v>
      </c>
      <c r="BS149" s="18"/>
      <c r="BT149" s="1" t="s">
        <v>184</v>
      </c>
      <c r="BU149" s="18">
        <v>432.29999999999927</v>
      </c>
      <c r="BV149" s="1" t="s">
        <v>185</v>
      </c>
      <c r="BX149" s="18"/>
      <c r="BY149" s="1" t="s">
        <v>187</v>
      </c>
      <c r="BZ149" s="18"/>
      <c r="CA149" s="1" t="s">
        <v>183</v>
      </c>
      <c r="CB149" s="18"/>
      <c r="CC149" s="1" t="s">
        <v>184</v>
      </c>
      <c r="CD149" s="18">
        <v>397.99999999999818</v>
      </c>
      <c r="CE149" s="1" t="s">
        <v>185</v>
      </c>
      <c r="CG149" s="18"/>
      <c r="CH149" s="1" t="s">
        <v>187</v>
      </c>
      <c r="CI149" s="18"/>
      <c r="CJ149" s="1" t="s">
        <v>183</v>
      </c>
      <c r="CK149" s="18"/>
      <c r="CL149" s="1" t="s">
        <v>184</v>
      </c>
      <c r="CM149" s="18">
        <v>195.99999999999818</v>
      </c>
      <c r="CN149" s="1" t="s">
        <v>185</v>
      </c>
      <c r="CP149" s="18"/>
      <c r="CQ149" s="1" t="s">
        <v>187</v>
      </c>
      <c r="CR149" s="18"/>
      <c r="CS149" s="1" t="s">
        <v>183</v>
      </c>
      <c r="CT149" s="18"/>
      <c r="CU149" s="1" t="s">
        <v>184</v>
      </c>
      <c r="CV149" s="18">
        <v>294.99999999999727</v>
      </c>
      <c r="CW149" s="1" t="s">
        <v>185</v>
      </c>
      <c r="CY149" s="18"/>
      <c r="CZ149" s="1" t="s">
        <v>187</v>
      </c>
      <c r="DA149" s="18"/>
      <c r="DB149" s="1" t="s">
        <v>183</v>
      </c>
      <c r="DC149" s="18"/>
      <c r="DD149" s="1" t="s">
        <v>184</v>
      </c>
      <c r="DE149" s="18">
        <v>208.59999999999854</v>
      </c>
      <c r="DF149" s="1" t="s">
        <v>185</v>
      </c>
      <c r="DH149" s="18"/>
      <c r="DI149" s="1" t="s">
        <v>187</v>
      </c>
      <c r="DJ149" s="18"/>
      <c r="DK149" s="1" t="s">
        <v>183</v>
      </c>
      <c r="DL149" s="18"/>
      <c r="DM149" s="1" t="s">
        <v>184</v>
      </c>
      <c r="DN149" s="18">
        <v>197.69999999999982</v>
      </c>
      <c r="DO149" s="1" t="s">
        <v>185</v>
      </c>
      <c r="DQ149" s="18"/>
      <c r="DR149" s="1" t="s">
        <v>187</v>
      </c>
      <c r="DS149" s="18"/>
      <c r="DT149" s="1" t="s">
        <v>183</v>
      </c>
      <c r="DU149" s="18"/>
      <c r="DV149" s="1" t="s">
        <v>184</v>
      </c>
      <c r="DW149" s="18">
        <v>152.10000000000036</v>
      </c>
      <c r="DX149" s="1" t="s">
        <v>185</v>
      </c>
      <c r="DZ149" s="18"/>
      <c r="EA149" s="1" t="s">
        <v>187</v>
      </c>
      <c r="EB149" s="18"/>
      <c r="EC149" s="1" t="s">
        <v>183</v>
      </c>
      <c r="ED149" s="18"/>
      <c r="EE149" s="1" t="s">
        <v>184</v>
      </c>
      <c r="EF149" s="18"/>
      <c r="EG149" s="1" t="s">
        <v>185</v>
      </c>
      <c r="EI149" s="18"/>
      <c r="EJ149" s="1" t="s">
        <v>187</v>
      </c>
      <c r="EK149" s="18"/>
      <c r="EL149" s="1" t="s">
        <v>183</v>
      </c>
      <c r="EM149" s="18"/>
      <c r="EN149" s="1" t="s">
        <v>184</v>
      </c>
      <c r="EO149" s="18"/>
      <c r="EP149" s="1" t="s">
        <v>185</v>
      </c>
      <c r="ER149" s="18"/>
      <c r="ES149" s="1" t="s">
        <v>187</v>
      </c>
      <c r="ET149" s="18"/>
      <c r="EU149" s="1" t="s">
        <v>183</v>
      </c>
      <c r="EV149" s="18"/>
      <c r="EW149" s="1" t="s">
        <v>184</v>
      </c>
      <c r="EX149" s="18"/>
      <c r="EY149" s="1" t="s">
        <v>185</v>
      </c>
      <c r="FB149" s="9"/>
      <c r="FD149" s="9"/>
      <c r="FF149" s="9"/>
      <c r="FH149" s="9"/>
      <c r="FK149" s="9"/>
      <c r="FM149" s="9"/>
      <c r="FO149" s="9"/>
      <c r="FQ149" s="9"/>
      <c r="FT149" s="9"/>
      <c r="FV149" s="9"/>
      <c r="FX149" s="9"/>
      <c r="FZ149" s="9"/>
      <c r="GC149" s="9"/>
      <c r="GE149" s="9"/>
      <c r="GG149" s="9"/>
      <c r="GI149" s="9"/>
      <c r="GL149" s="9"/>
      <c r="GN149" s="9"/>
      <c r="GP149" s="9"/>
      <c r="GR149" s="9"/>
      <c r="GU149" s="9"/>
      <c r="GW149" s="9"/>
      <c r="GY149" s="9"/>
      <c r="HA149" s="9"/>
      <c r="HD149" s="9"/>
      <c r="HF149" s="9"/>
      <c r="HH149" s="9"/>
      <c r="HJ149" s="9"/>
      <c r="HM149" s="9"/>
      <c r="HO149" s="9"/>
      <c r="HQ149" s="9"/>
      <c r="HS149" s="9"/>
      <c r="HV149" s="9"/>
      <c r="HX149" s="9"/>
      <c r="HZ149" s="9"/>
      <c r="IB149" s="9"/>
      <c r="IE149" s="9"/>
      <c r="IG149" s="9"/>
      <c r="II149" s="9"/>
      <c r="IK149" s="9"/>
      <c r="IN149" s="9"/>
      <c r="IP149" s="9"/>
      <c r="IR149" s="9"/>
      <c r="IT149" s="9"/>
      <c r="IW149" s="9"/>
      <c r="IY149" s="9"/>
      <c r="JA149" s="9"/>
      <c r="JC149" s="9"/>
      <c r="JF149" s="9"/>
      <c r="JH149" s="9"/>
      <c r="JJ149" s="9"/>
      <c r="JL149" s="9"/>
      <c r="JO149" s="9"/>
      <c r="JQ149" s="9"/>
      <c r="JS149" s="9"/>
      <c r="JU149" s="9"/>
      <c r="JX149" s="9"/>
      <c r="JZ149" s="9"/>
      <c r="KB149" s="9"/>
      <c r="KD149" s="9"/>
      <c r="KG149" s="9"/>
      <c r="KI149" s="9"/>
      <c r="KK149" s="9"/>
      <c r="KM149" s="9"/>
      <c r="KP149" s="9"/>
      <c r="KR149" s="9"/>
      <c r="KT149" s="9"/>
      <c r="KV149" s="9"/>
      <c r="KY149" s="9"/>
      <c r="LA149" s="9"/>
      <c r="LC149" s="9"/>
      <c r="LE149" s="9"/>
      <c r="LH149" s="9"/>
      <c r="LJ149" s="9"/>
      <c r="LL149" s="9"/>
      <c r="LN149" s="9"/>
      <c r="LQ149" s="9"/>
      <c r="LS149" s="9"/>
      <c r="LU149" s="9"/>
      <c r="LW149" s="9"/>
      <c r="LZ149" s="9"/>
      <c r="MB149" s="9"/>
      <c r="MD149" s="9"/>
      <c r="MF149" s="9"/>
      <c r="MI149" s="9"/>
      <c r="MK149" s="9"/>
      <c r="MM149" s="9"/>
      <c r="MO149" s="9"/>
      <c r="MR149" s="9"/>
      <c r="MT149" s="9"/>
      <c r="MV149" s="9"/>
      <c r="MX149" s="9"/>
      <c r="NA149" s="9"/>
      <c r="NC149" s="9"/>
      <c r="NE149" s="9"/>
      <c r="NG149" s="9"/>
      <c r="NH149" s="43"/>
    </row>
    <row r="150" spans="1:372" ht="18">
      <c r="A150" s="93">
        <v>2022</v>
      </c>
      <c r="B150" s="49">
        <f>SUM(D150:AAP150)</f>
        <v>4537.8999999999896</v>
      </c>
      <c r="D150"/>
      <c r="E150" s="9">
        <f>D149*0.25</f>
        <v>0</v>
      </c>
      <c r="F150" s="18"/>
      <c r="G150" s="9">
        <f>F149*0.5</f>
        <v>0</v>
      </c>
      <c r="I150" s="9">
        <f>H149*0.75</f>
        <v>0</v>
      </c>
      <c r="K150" s="9">
        <f>J149*1</f>
        <v>0</v>
      </c>
      <c r="N150" s="9">
        <f>M149*0.25</f>
        <v>0</v>
      </c>
      <c r="P150" s="9">
        <f>O149*0.5</f>
        <v>0</v>
      </c>
      <c r="R150" s="9">
        <f>Q149*0.75</f>
        <v>0</v>
      </c>
      <c r="T150" s="9">
        <f>S149*1</f>
        <v>0</v>
      </c>
      <c r="V150" s="18"/>
      <c r="W150" s="9">
        <f>V149*0.25</f>
        <v>0</v>
      </c>
      <c r="X150" s="18"/>
      <c r="Y150" s="9">
        <f>X149*0.5</f>
        <v>0</v>
      </c>
      <c r="Z150" s="18"/>
      <c r="AA150" s="9">
        <f>Z149*0.75</f>
        <v>0</v>
      </c>
      <c r="AB150" s="18"/>
      <c r="AC150" s="9">
        <f>AB149*1</f>
        <v>610.20000000000005</v>
      </c>
      <c r="AF150" s="9">
        <f>AE149*0.25</f>
        <v>0</v>
      </c>
      <c r="AH150" s="9">
        <f>AG149*0.5</f>
        <v>0</v>
      </c>
      <c r="AI150" s="21"/>
      <c r="AJ150" s="9">
        <f>AI149*0.75</f>
        <v>0</v>
      </c>
      <c r="AL150" s="9">
        <f>AK149*1</f>
        <v>256.99999999999977</v>
      </c>
      <c r="AO150" s="9">
        <f>AN149*0.25</f>
        <v>0</v>
      </c>
      <c r="AQ150" s="9">
        <f>AP149*0.5</f>
        <v>0</v>
      </c>
      <c r="AR150" s="21"/>
      <c r="AS150" s="9">
        <f>AR149*0.75</f>
        <v>0</v>
      </c>
      <c r="AU150" s="9">
        <f>AT149*1</f>
        <v>298.99999999999932</v>
      </c>
      <c r="AX150" s="9">
        <f>AW149*0.25</f>
        <v>0</v>
      </c>
      <c r="AZ150" s="9">
        <f>AY149*0.5</f>
        <v>0</v>
      </c>
      <c r="BA150" s="21"/>
      <c r="BB150" s="9">
        <f>BA149*0.75</f>
        <v>0</v>
      </c>
      <c r="BC150"/>
      <c r="BD150" s="9">
        <f>BC149*1</f>
        <v>562.19999999999936</v>
      </c>
      <c r="BG150" s="9">
        <f>BF149*0.25</f>
        <v>0</v>
      </c>
      <c r="BI150" s="9">
        <f>BH149*0.5</f>
        <v>0</v>
      </c>
      <c r="BJ150" s="21"/>
      <c r="BK150" s="9">
        <f>BJ149*0.75</f>
        <v>0</v>
      </c>
      <c r="BM150" s="9">
        <f>BL149*1</f>
        <v>929.79999999999927</v>
      </c>
      <c r="BP150" s="9">
        <f>BO149*0.25</f>
        <v>0</v>
      </c>
      <c r="BR150" s="9">
        <f>BQ149*0.5</f>
        <v>0</v>
      </c>
      <c r="BT150" s="9">
        <f>BS149*0.75</f>
        <v>0</v>
      </c>
      <c r="BV150" s="9">
        <f>BU149*1</f>
        <v>432.29999999999927</v>
      </c>
      <c r="BY150" s="9">
        <f>BX149*0.25</f>
        <v>0</v>
      </c>
      <c r="CA150" s="9">
        <f>BZ149*0.5</f>
        <v>0</v>
      </c>
      <c r="CC150" s="9">
        <f>CB149*0.75</f>
        <v>0</v>
      </c>
      <c r="CE150" s="9">
        <f t="shared" ref="CE150" si="282">CD149*1</f>
        <v>397.99999999999818</v>
      </c>
      <c r="CH150" s="9">
        <f>CG149*0.25</f>
        <v>0</v>
      </c>
      <c r="CJ150" s="9">
        <f>CI149*0.5</f>
        <v>0</v>
      </c>
      <c r="CL150" s="9">
        <f>CK149*0.75</f>
        <v>0</v>
      </c>
      <c r="CN150" s="9">
        <f t="shared" ref="CN150" si="283">CM149*1</f>
        <v>195.99999999999818</v>
      </c>
      <c r="CQ150" s="9">
        <f>CP149*0.25</f>
        <v>0</v>
      </c>
      <c r="CS150" s="9">
        <f>CR149*0.5</f>
        <v>0</v>
      </c>
      <c r="CU150" s="9">
        <f>CT149*0.75</f>
        <v>0</v>
      </c>
      <c r="CW150" s="9">
        <f t="shared" ref="CW150" si="284">CV149*1</f>
        <v>294.99999999999727</v>
      </c>
      <c r="CZ150" s="9">
        <f>CY149*0.25</f>
        <v>0</v>
      </c>
      <c r="DB150" s="9">
        <f>DA149*0.5</f>
        <v>0</v>
      </c>
      <c r="DD150" s="9">
        <f>DC149*0.75</f>
        <v>0</v>
      </c>
      <c r="DF150" s="9">
        <f t="shared" ref="DF150" si="285">DE149*1</f>
        <v>208.59999999999854</v>
      </c>
      <c r="DI150" s="9">
        <f>DH149*0.25</f>
        <v>0</v>
      </c>
      <c r="DK150" s="9">
        <f>DJ149*0.5</f>
        <v>0</v>
      </c>
      <c r="DM150" s="9">
        <f>DL149*0.75</f>
        <v>0</v>
      </c>
      <c r="DO150" s="9">
        <f t="shared" ref="DO150" si="286">DN149*1</f>
        <v>197.69999999999982</v>
      </c>
      <c r="DR150" s="9">
        <f>DQ149*0.25</f>
        <v>0</v>
      </c>
      <c r="DT150" s="9">
        <f>DS149*0.5</f>
        <v>0</v>
      </c>
      <c r="DV150" s="9">
        <f>DU149*0.75</f>
        <v>0</v>
      </c>
      <c r="DX150" s="9">
        <f t="shared" ref="DX150" si="287">DW149*1</f>
        <v>152.10000000000036</v>
      </c>
      <c r="EA150" s="9">
        <f>DZ149*0.25</f>
        <v>0</v>
      </c>
      <c r="EC150" s="9">
        <f>EB149*0.5</f>
        <v>0</v>
      </c>
      <c r="EE150" s="9">
        <f>ED149*0.75</f>
        <v>0</v>
      </c>
      <c r="EG150" s="9">
        <f>EF149*1</f>
        <v>0</v>
      </c>
      <c r="EJ150" s="9">
        <f>EI149*0.25</f>
        <v>0</v>
      </c>
      <c r="EL150" s="9">
        <f>EK149*0.5</f>
        <v>0</v>
      </c>
      <c r="EN150" s="9">
        <f>EM149*0.75</f>
        <v>0</v>
      </c>
      <c r="EP150" s="9">
        <f>EO149*1</f>
        <v>0</v>
      </c>
      <c r="ES150" s="9">
        <f>ER149*0.25</f>
        <v>0</v>
      </c>
      <c r="EU150" s="9">
        <f>ET149*0.5</f>
        <v>0</v>
      </c>
      <c r="EW150" s="9">
        <f>EV149*0.75</f>
        <v>0</v>
      </c>
      <c r="EY150" s="9">
        <f>EX149*1</f>
        <v>0</v>
      </c>
      <c r="FB150" s="9"/>
      <c r="FD150" s="9"/>
      <c r="FF150" s="9"/>
      <c r="FH150" s="9"/>
      <c r="FK150" s="9"/>
      <c r="FM150" s="9"/>
      <c r="FO150" s="9"/>
      <c r="FQ150" s="9"/>
      <c r="FT150" s="9"/>
      <c r="FV150" s="9"/>
      <c r="FX150" s="9"/>
      <c r="FZ150" s="9"/>
      <c r="GC150" s="9"/>
      <c r="GE150" s="9"/>
      <c r="GG150" s="9"/>
      <c r="GI150" s="9"/>
      <c r="GL150" s="9"/>
      <c r="GN150" s="9"/>
      <c r="GP150" s="9"/>
      <c r="GR150" s="9"/>
      <c r="GU150" s="9"/>
      <c r="GW150" s="9"/>
      <c r="GY150" s="9"/>
      <c r="HA150" s="9"/>
      <c r="HD150" s="9"/>
      <c r="HF150" s="9"/>
      <c r="HH150" s="9"/>
      <c r="HJ150" s="9"/>
      <c r="HM150" s="9"/>
      <c r="HO150" s="9"/>
      <c r="HQ150" s="9"/>
      <c r="HS150" s="9"/>
      <c r="HV150" s="9"/>
      <c r="HX150" s="9"/>
      <c r="HZ150" s="9"/>
      <c r="IB150" s="9"/>
      <c r="IE150" s="9"/>
      <c r="IG150" s="9"/>
      <c r="II150" s="9"/>
      <c r="IK150" s="9"/>
      <c r="IN150" s="9"/>
      <c r="IP150" s="9"/>
      <c r="IR150" s="9"/>
      <c r="IT150" s="9"/>
      <c r="IW150" s="9"/>
      <c r="IY150" s="9"/>
      <c r="JA150" s="9"/>
      <c r="JC150" s="9"/>
      <c r="JF150" s="9"/>
      <c r="JH150" s="9"/>
      <c r="JJ150" s="9"/>
      <c r="JL150" s="9"/>
      <c r="JO150" s="9"/>
      <c r="JQ150" s="9"/>
      <c r="JS150" s="9"/>
      <c r="JU150" s="9"/>
      <c r="JX150" s="9"/>
      <c r="JZ150" s="9"/>
      <c r="KB150" s="9"/>
      <c r="KD150" s="9"/>
      <c r="KG150" s="9"/>
      <c r="KI150" s="9"/>
      <c r="KK150" s="9"/>
      <c r="KM150" s="9"/>
      <c r="KP150" s="9"/>
      <c r="KR150" s="9"/>
      <c r="KT150" s="9"/>
      <c r="KV150" s="9"/>
      <c r="KY150" s="9"/>
      <c r="LA150" s="9"/>
      <c r="LC150" s="9"/>
      <c r="LE150" s="9"/>
      <c r="LH150" s="9"/>
      <c r="LJ150" s="9"/>
      <c r="LL150" s="9"/>
      <c r="LN150" s="9"/>
      <c r="LQ150" s="9"/>
      <c r="LS150" s="9"/>
      <c r="LU150" s="9"/>
      <c r="LW150" s="9"/>
      <c r="LZ150" s="9"/>
      <c r="MB150" s="9"/>
      <c r="MD150" s="9"/>
      <c r="MF150" s="9"/>
      <c r="MI150" s="9"/>
      <c r="MK150" s="9"/>
      <c r="MM150" s="9"/>
      <c r="MO150" s="9"/>
      <c r="MR150" s="9"/>
      <c r="MT150" s="9"/>
      <c r="MV150" s="9"/>
      <c r="MX150" s="9"/>
      <c r="NA150" s="9"/>
      <c r="NC150" s="9"/>
      <c r="NE150" s="9"/>
      <c r="NG150" s="9"/>
      <c r="NH150" s="43"/>
    </row>
    <row r="151" spans="1:372" s="40" customFormat="1" ht="15">
      <c r="B151" s="204"/>
      <c r="C151" s="205"/>
      <c r="E151" s="237"/>
      <c r="F151" s="149"/>
      <c r="L151" s="205"/>
      <c r="U151" s="205"/>
      <c r="Z151" s="149"/>
      <c r="AB151" s="149"/>
      <c r="AC151" s="38"/>
      <c r="AD151" s="205"/>
      <c r="AL151" s="38"/>
      <c r="AM151" s="205"/>
      <c r="AU151" s="38"/>
      <c r="AV151" s="205"/>
      <c r="AW151" s="149"/>
      <c r="AY151" s="149"/>
      <c r="BA151" s="149"/>
      <c r="BD151" s="38"/>
      <c r="BE151" s="205"/>
      <c r="BM151" s="38"/>
      <c r="BN151" s="205"/>
      <c r="BV151" s="38"/>
      <c r="BW151" s="205"/>
      <c r="CE151" s="38"/>
      <c r="CF151" s="205"/>
      <c r="CN151" s="38"/>
      <c r="CO151" s="205"/>
      <c r="CW151" s="38"/>
      <c r="CX151" s="205"/>
      <c r="DF151" s="38"/>
      <c r="DG151" s="205"/>
      <c r="DI151" s="237"/>
      <c r="DO151" s="38"/>
      <c r="DP151" s="205"/>
      <c r="DX151" s="38"/>
      <c r="DY151" s="205"/>
      <c r="EG151" s="38"/>
      <c r="EH151" s="205"/>
      <c r="EP151" s="38"/>
      <c r="EQ151" s="205"/>
      <c r="EY151" s="38"/>
      <c r="EZ151" s="205"/>
      <c r="FH151" s="38"/>
      <c r="FI151" s="205"/>
      <c r="FQ151" s="38"/>
      <c r="FR151" s="205"/>
      <c r="FZ151" s="38"/>
      <c r="GA151" s="205"/>
      <c r="GI151" s="38"/>
      <c r="GJ151" s="205"/>
      <c r="GR151" s="38"/>
      <c r="GS151" s="205"/>
      <c r="HB151" s="205"/>
      <c r="HJ151" s="38"/>
      <c r="HK151" s="205"/>
      <c r="HS151" s="38"/>
      <c r="HT151" s="205"/>
      <c r="IB151" s="38"/>
      <c r="IC151" s="205"/>
      <c r="IL151" s="205"/>
      <c r="IT151" s="38"/>
      <c r="IU151" s="205"/>
      <c r="JC151" s="38"/>
      <c r="JD151" s="205"/>
      <c r="JL151" s="38"/>
      <c r="JM151" s="205"/>
      <c r="JV151" s="205"/>
      <c r="KD151" s="38"/>
      <c r="KE151" s="205"/>
      <c r="KM151" s="38"/>
      <c r="KN151" s="205"/>
      <c r="KW151" s="205"/>
      <c r="LF151" s="205"/>
      <c r="LN151" s="38"/>
      <c r="LO151" s="205"/>
      <c r="LW151" s="38"/>
      <c r="LX151" s="205"/>
      <c r="MG151" s="205"/>
      <c r="MO151" s="38"/>
      <c r="MP151" s="205"/>
      <c r="MX151" s="38"/>
      <c r="MY151" s="205"/>
      <c r="NG151" s="38"/>
      <c r="NH151" s="205"/>
    </row>
    <row r="152" spans="1:372" ht="18">
      <c r="A152" s="89" t="s">
        <v>1825</v>
      </c>
      <c r="B152" s="49"/>
      <c r="D152"/>
      <c r="E152" s="1" t="s">
        <v>187</v>
      </c>
      <c r="F152" s="400">
        <v>332</v>
      </c>
      <c r="G152" s="1" t="s">
        <v>183</v>
      </c>
      <c r="H152" s="115"/>
      <c r="I152" s="1" t="s">
        <v>184</v>
      </c>
      <c r="J152" s="115"/>
      <c r="K152" s="1" t="s">
        <v>185</v>
      </c>
      <c r="N152" s="1" t="s">
        <v>187</v>
      </c>
      <c r="O152" s="18">
        <v>42.000000000000057</v>
      </c>
      <c r="P152" s="1" t="s">
        <v>183</v>
      </c>
      <c r="Q152" s="18"/>
      <c r="R152" s="1" t="s">
        <v>184</v>
      </c>
      <c r="S152" s="18"/>
      <c r="T152" s="1" t="s">
        <v>185</v>
      </c>
      <c r="W152" s="1" t="s">
        <v>187</v>
      </c>
      <c r="X152" s="18">
        <v>641.99999999999955</v>
      </c>
      <c r="Y152" s="1" t="s">
        <v>183</v>
      </c>
      <c r="Z152" s="18">
        <v>101.69999999999999</v>
      </c>
      <c r="AA152" s="1" t="s">
        <v>184</v>
      </c>
      <c r="AB152" s="18">
        <v>672.10000000000048</v>
      </c>
      <c r="AC152" s="1" t="s">
        <v>185</v>
      </c>
      <c r="AF152" s="1" t="s">
        <v>187</v>
      </c>
      <c r="AG152" s="18">
        <v>105.19999999999959</v>
      </c>
      <c r="AH152" s="1" t="s">
        <v>183</v>
      </c>
      <c r="AI152" s="18">
        <v>82.900000000000034</v>
      </c>
      <c r="AJ152" s="1" t="s">
        <v>184</v>
      </c>
      <c r="AK152" s="18">
        <v>43.150000000000318</v>
      </c>
      <c r="AL152" s="1" t="s">
        <v>185</v>
      </c>
      <c r="AO152" s="1" t="s">
        <v>187</v>
      </c>
      <c r="AP152" s="18">
        <v>175.20000000000027</v>
      </c>
      <c r="AQ152" s="1" t="s">
        <v>183</v>
      </c>
      <c r="AR152" s="1">
        <v>313.70000000000005</v>
      </c>
      <c r="AS152" s="1" t="s">
        <v>184</v>
      </c>
      <c r="AT152" s="18">
        <v>216.00000000000023</v>
      </c>
      <c r="AU152" s="1" t="s">
        <v>185</v>
      </c>
      <c r="AX152" s="1" t="s">
        <v>187</v>
      </c>
      <c r="AY152" s="18">
        <v>328.49999999999977</v>
      </c>
      <c r="AZ152" s="1" t="s">
        <v>183</v>
      </c>
      <c r="BA152" s="18">
        <v>391.60000000000014</v>
      </c>
      <c r="BB152" s="1" t="s">
        <v>184</v>
      </c>
      <c r="BC152" s="18">
        <v>667.59999999999854</v>
      </c>
      <c r="BD152" s="1" t="s">
        <v>185</v>
      </c>
      <c r="BG152" s="1" t="s">
        <v>187</v>
      </c>
      <c r="BH152" s="18">
        <v>497.00000000000182</v>
      </c>
      <c r="BI152" s="1" t="s">
        <v>183</v>
      </c>
      <c r="BJ152" s="18">
        <v>522.49999999999977</v>
      </c>
      <c r="BK152" s="1" t="s">
        <v>184</v>
      </c>
      <c r="BL152" s="18">
        <v>802.09999999999854</v>
      </c>
      <c r="BM152" s="1" t="s">
        <v>185</v>
      </c>
      <c r="BP152" s="1" t="s">
        <v>187</v>
      </c>
      <c r="BQ152" s="18">
        <v>218.10000000000082</v>
      </c>
      <c r="BR152" s="1" t="s">
        <v>183</v>
      </c>
      <c r="BS152" s="18">
        <v>426.59999999999991</v>
      </c>
      <c r="BT152" s="1" t="s">
        <v>184</v>
      </c>
      <c r="BU152" s="18">
        <v>309.39999999999782</v>
      </c>
      <c r="BV152" s="1" t="s">
        <v>185</v>
      </c>
      <c r="BY152" s="1" t="s">
        <v>187</v>
      </c>
      <c r="BZ152" s="401">
        <v>172.49999999999636</v>
      </c>
      <c r="CA152" s="1" t="s">
        <v>183</v>
      </c>
      <c r="CB152" s="18">
        <v>177.5</v>
      </c>
      <c r="CC152" s="1" t="s">
        <v>184</v>
      </c>
      <c r="CD152" s="18">
        <v>108.89999999999827</v>
      </c>
      <c r="CE152" s="1" t="s">
        <v>185</v>
      </c>
      <c r="CH152" s="1" t="s">
        <v>187</v>
      </c>
      <c r="CJ152" s="1" t="s">
        <v>183</v>
      </c>
      <c r="CK152" s="18">
        <v>481.49999999999955</v>
      </c>
      <c r="CL152" s="1" t="s">
        <v>184</v>
      </c>
      <c r="CM152" s="18">
        <v>414.699999999998</v>
      </c>
      <c r="CN152" s="1" t="s">
        <v>185</v>
      </c>
      <c r="CQ152" s="1" t="s">
        <v>187</v>
      </c>
      <c r="CS152" s="1" t="s">
        <v>183</v>
      </c>
      <c r="CT152" s="18">
        <v>278.90000000000009</v>
      </c>
      <c r="CU152" s="1" t="s">
        <v>184</v>
      </c>
      <c r="CV152" s="18">
        <v>97.499999999998181</v>
      </c>
      <c r="CW152" s="1" t="s">
        <v>185</v>
      </c>
      <c r="CZ152" s="1" t="s">
        <v>187</v>
      </c>
      <c r="DA152" s="18">
        <v>310.29999999999563</v>
      </c>
      <c r="DB152" s="1" t="s">
        <v>183</v>
      </c>
      <c r="DC152" s="18">
        <v>347.29999999999973</v>
      </c>
      <c r="DD152" s="1" t="s">
        <v>184</v>
      </c>
      <c r="DE152" s="18">
        <v>101.699999999998</v>
      </c>
      <c r="DF152" s="1" t="s">
        <v>185</v>
      </c>
      <c r="DI152" s="1" t="s">
        <v>187</v>
      </c>
      <c r="DK152" s="1" t="s">
        <v>183</v>
      </c>
      <c r="DL152" s="18">
        <v>293.69999999999982</v>
      </c>
      <c r="DM152" s="1" t="s">
        <v>184</v>
      </c>
      <c r="DN152" s="18">
        <v>176.49999999999818</v>
      </c>
      <c r="DO152" s="1" t="s">
        <v>185</v>
      </c>
      <c r="DR152" s="1" t="s">
        <v>187</v>
      </c>
      <c r="DS152" s="18">
        <v>272.79999999999563</v>
      </c>
      <c r="DT152" s="1" t="s">
        <v>183</v>
      </c>
      <c r="DU152" s="18">
        <v>321.09999999999945</v>
      </c>
      <c r="DV152" s="1" t="s">
        <v>184</v>
      </c>
      <c r="DW152" s="18">
        <v>142.99999999999818</v>
      </c>
      <c r="DX152" s="1" t="s">
        <v>185</v>
      </c>
      <c r="EA152" s="1" t="s">
        <v>187</v>
      </c>
      <c r="EC152" s="1" t="s">
        <v>183</v>
      </c>
      <c r="ED152" s="18">
        <v>429.10000000000036</v>
      </c>
      <c r="EE152" s="1" t="s">
        <v>184</v>
      </c>
      <c r="EF152" s="18"/>
      <c r="EG152" s="1" t="s">
        <v>185</v>
      </c>
      <c r="EJ152" s="1" t="s">
        <v>187</v>
      </c>
      <c r="EL152" s="1" t="s">
        <v>183</v>
      </c>
      <c r="EM152" s="18">
        <v>367.20000000000437</v>
      </c>
      <c r="EN152" s="1" t="s">
        <v>184</v>
      </c>
      <c r="EO152" s="18"/>
      <c r="EP152" s="1" t="s">
        <v>185</v>
      </c>
      <c r="ES152" s="1" t="s">
        <v>187</v>
      </c>
      <c r="EU152" s="1" t="s">
        <v>183</v>
      </c>
      <c r="EV152" s="18">
        <v>430</v>
      </c>
      <c r="EW152" s="1" t="s">
        <v>184</v>
      </c>
      <c r="EX152" s="18"/>
      <c r="EY152" s="1" t="s">
        <v>185</v>
      </c>
      <c r="FB152" s="1" t="s">
        <v>187</v>
      </c>
      <c r="FC152" s="401">
        <v>160.19999999999891</v>
      </c>
      <c r="FD152" s="1" t="s">
        <v>183</v>
      </c>
      <c r="FE152" s="18">
        <v>415.30000000000109</v>
      </c>
      <c r="FF152" s="1" t="s">
        <v>184</v>
      </c>
      <c r="FG152" s="18"/>
      <c r="FH152" s="1" t="s">
        <v>185</v>
      </c>
      <c r="FK152" s="1" t="s">
        <v>187</v>
      </c>
      <c r="FL152" s="18">
        <v>468.49999999999636</v>
      </c>
      <c r="FM152" s="1" t="s">
        <v>183</v>
      </c>
      <c r="FN152" s="18">
        <v>266.20000000000073</v>
      </c>
      <c r="FO152" s="1" t="s">
        <v>184</v>
      </c>
      <c r="FP152" s="18"/>
      <c r="FQ152" s="1" t="s">
        <v>185</v>
      </c>
      <c r="FT152" s="1" t="s">
        <v>187</v>
      </c>
      <c r="FV152" s="1" t="s">
        <v>183</v>
      </c>
      <c r="FW152" s="18">
        <v>331.10000000000218</v>
      </c>
      <c r="FX152" s="1" t="s">
        <v>184</v>
      </c>
      <c r="FY152" s="18"/>
      <c r="FZ152" s="1" t="s">
        <v>185</v>
      </c>
      <c r="GC152" s="1" t="s">
        <v>187</v>
      </c>
      <c r="GE152" s="1" t="s">
        <v>183</v>
      </c>
      <c r="GF152" s="18">
        <v>282.10000000000582</v>
      </c>
      <c r="GG152" s="1" t="s">
        <v>184</v>
      </c>
      <c r="GH152" s="18"/>
      <c r="GI152" s="1" t="s">
        <v>185</v>
      </c>
      <c r="GL152" s="1" t="s">
        <v>187</v>
      </c>
      <c r="GM152" s="18">
        <v>1342.4999999999964</v>
      </c>
      <c r="GN152" s="1" t="s">
        <v>183</v>
      </c>
      <c r="GO152" s="18">
        <v>996.300000000002</v>
      </c>
      <c r="GP152" s="1" t="s">
        <v>184</v>
      </c>
      <c r="GQ152" s="18"/>
      <c r="GR152" s="1" t="s">
        <v>185</v>
      </c>
      <c r="GU152" s="1" t="s">
        <v>187</v>
      </c>
      <c r="GW152" s="1" t="s">
        <v>183</v>
      </c>
      <c r="GY152" s="1" t="s">
        <v>184</v>
      </c>
      <c r="HA152" s="1" t="s">
        <v>185</v>
      </c>
      <c r="HD152" s="1" t="s">
        <v>187</v>
      </c>
      <c r="HE152" s="18">
        <v>562.29999999999973</v>
      </c>
      <c r="HF152" s="1" t="s">
        <v>183</v>
      </c>
      <c r="HG152" s="18">
        <v>401.5</v>
      </c>
      <c r="HH152" s="1" t="s">
        <v>184</v>
      </c>
      <c r="HI152" s="18"/>
      <c r="HJ152" s="1" t="s">
        <v>185</v>
      </c>
      <c r="HM152" s="1" t="s">
        <v>187</v>
      </c>
      <c r="HO152" s="1" t="s">
        <v>183</v>
      </c>
      <c r="HP152" s="18">
        <v>411.09999999999764</v>
      </c>
      <c r="HQ152" s="1" t="s">
        <v>184</v>
      </c>
      <c r="HR152" s="18"/>
      <c r="HS152" s="1" t="s">
        <v>185</v>
      </c>
      <c r="HV152" s="1" t="s">
        <v>187</v>
      </c>
      <c r="HW152" s="18">
        <v>3992.5999999999985</v>
      </c>
      <c r="HX152" s="1" t="s">
        <v>183</v>
      </c>
      <c r="HY152" s="18">
        <v>2332.0999999999949</v>
      </c>
      <c r="HZ152" s="1" t="s">
        <v>184</v>
      </c>
      <c r="IA152" s="18"/>
      <c r="IB152" s="1" t="s">
        <v>185</v>
      </c>
      <c r="IE152" s="1" t="s">
        <v>187</v>
      </c>
      <c r="IG152" s="1" t="s">
        <v>183</v>
      </c>
      <c r="II152" s="1" t="s">
        <v>184</v>
      </c>
      <c r="IK152" s="1" t="s">
        <v>185</v>
      </c>
      <c r="IN152" s="1" t="s">
        <v>187</v>
      </c>
      <c r="IP152" s="1" t="s">
        <v>183</v>
      </c>
      <c r="IQ152" s="18">
        <v>105.00000000000182</v>
      </c>
      <c r="IR152" s="1" t="s">
        <v>184</v>
      </c>
      <c r="IS152" s="18"/>
      <c r="IT152" s="1" t="s">
        <v>185</v>
      </c>
      <c r="IW152" s="1" t="s">
        <v>187</v>
      </c>
      <c r="IX152" s="18">
        <v>323.20000000000073</v>
      </c>
      <c r="IY152" s="1" t="s">
        <v>183</v>
      </c>
      <c r="IZ152" s="18">
        <v>324.20000000000255</v>
      </c>
      <c r="JA152" s="1" t="s">
        <v>184</v>
      </c>
      <c r="JB152" s="18"/>
      <c r="JC152" s="1" t="s">
        <v>185</v>
      </c>
      <c r="JF152" s="1" t="s">
        <v>187</v>
      </c>
      <c r="JG152" s="401">
        <v>384.70000000000073</v>
      </c>
      <c r="JH152" s="1" t="s">
        <v>183</v>
      </c>
      <c r="JI152" s="18">
        <v>342.100000000004</v>
      </c>
      <c r="JJ152" s="1" t="s">
        <v>184</v>
      </c>
      <c r="JK152" s="18"/>
      <c r="JL152" s="1" t="s">
        <v>185</v>
      </c>
      <c r="JO152" s="1" t="s">
        <v>187</v>
      </c>
      <c r="JQ152" s="1" t="s">
        <v>183</v>
      </c>
      <c r="JS152" s="1" t="s">
        <v>184</v>
      </c>
      <c r="JU152" s="1" t="s">
        <v>185</v>
      </c>
      <c r="JX152" s="1" t="s">
        <v>187</v>
      </c>
      <c r="JZ152" s="1" t="s">
        <v>183</v>
      </c>
      <c r="KA152" s="18">
        <v>1630.0999999999312</v>
      </c>
      <c r="KB152" s="1" t="s">
        <v>184</v>
      </c>
      <c r="KC152" s="18">
        <v>2527.7999999999538</v>
      </c>
      <c r="KD152" s="1" t="s">
        <v>185</v>
      </c>
      <c r="KG152" s="1" t="s">
        <v>187</v>
      </c>
      <c r="KH152" s="401">
        <v>49.000000000000909</v>
      </c>
      <c r="KI152" s="1" t="s">
        <v>183</v>
      </c>
      <c r="KJ152" s="18">
        <v>9.1000000000003638</v>
      </c>
      <c r="KK152" s="1" t="s">
        <v>184</v>
      </c>
      <c r="KL152" s="18"/>
      <c r="KM152" s="1" t="s">
        <v>185</v>
      </c>
      <c r="KP152" s="1" t="s">
        <v>187</v>
      </c>
      <c r="KR152" s="1" t="s">
        <v>183</v>
      </c>
      <c r="KT152" s="1" t="s">
        <v>184</v>
      </c>
      <c r="KV152" s="1" t="s">
        <v>185</v>
      </c>
      <c r="KY152" s="1" t="s">
        <v>187</v>
      </c>
      <c r="LA152" s="1" t="s">
        <v>183</v>
      </c>
      <c r="LC152" s="1" t="s">
        <v>184</v>
      </c>
      <c r="LE152" s="1" t="s">
        <v>185</v>
      </c>
      <c r="LH152" s="1" t="s">
        <v>187</v>
      </c>
      <c r="LJ152" s="1" t="s">
        <v>183</v>
      </c>
      <c r="LL152" s="1" t="s">
        <v>184</v>
      </c>
      <c r="LM152" s="18"/>
      <c r="LN152" s="1" t="s">
        <v>185</v>
      </c>
      <c r="LQ152" s="1" t="s">
        <v>187</v>
      </c>
      <c r="LR152" s="18">
        <v>235.40000000000146</v>
      </c>
      <c r="LS152" s="1" t="s">
        <v>183</v>
      </c>
      <c r="LT152" s="18">
        <v>293.40000000000327</v>
      </c>
      <c r="LU152" s="1" t="s">
        <v>184</v>
      </c>
      <c r="LV152" s="18"/>
      <c r="LW152" s="1" t="s">
        <v>185</v>
      </c>
      <c r="LZ152" s="1" t="s">
        <v>187</v>
      </c>
      <c r="MB152" s="1" t="s">
        <v>183</v>
      </c>
      <c r="MD152" s="1" t="s">
        <v>184</v>
      </c>
      <c r="MF152" s="1" t="s">
        <v>185</v>
      </c>
      <c r="MI152" s="1" t="s">
        <v>187</v>
      </c>
      <c r="MK152" s="1" t="s">
        <v>183</v>
      </c>
      <c r="ML152" s="18">
        <v>648.59999999999673</v>
      </c>
      <c r="MM152" s="1" t="s">
        <v>184</v>
      </c>
      <c r="MN152" s="18">
        <v>512.89999999999964</v>
      </c>
      <c r="MO152" s="1" t="s">
        <v>185</v>
      </c>
      <c r="MR152" s="1" t="s">
        <v>187</v>
      </c>
      <c r="MS152" s="18">
        <v>191.99999999999272</v>
      </c>
      <c r="MT152" s="1" t="s">
        <v>183</v>
      </c>
      <c r="MU152">
        <v>169.00000000000364</v>
      </c>
      <c r="MV152" s="1" t="s">
        <v>184</v>
      </c>
      <c r="MX152" s="1" t="s">
        <v>185</v>
      </c>
      <c r="NA152" s="1" t="s">
        <v>187</v>
      </c>
      <c r="NC152" s="1" t="s">
        <v>183</v>
      </c>
      <c r="ND152" s="402">
        <v>988.40000000000691</v>
      </c>
      <c r="NE152" s="1" t="s">
        <v>184</v>
      </c>
      <c r="NF152" s="402"/>
      <c r="NG152" s="1" t="s">
        <v>185</v>
      </c>
      <c r="NH152" s="43"/>
    </row>
    <row r="153" spans="1:372" ht="18">
      <c r="A153" s="93" t="s">
        <v>3668</v>
      </c>
      <c r="B153" s="49">
        <f>SUM(D153:AAP153)</f>
        <v>23379.524999999896</v>
      </c>
      <c r="D153"/>
      <c r="E153" s="9">
        <f>D152*0.25</f>
        <v>0</v>
      </c>
      <c r="F153" s="18"/>
      <c r="G153" s="9">
        <f>F152*0.5</f>
        <v>166</v>
      </c>
      <c r="I153" s="9">
        <f>H152*0.75</f>
        <v>0</v>
      </c>
      <c r="K153" s="9">
        <f>J152*1</f>
        <v>0</v>
      </c>
      <c r="N153" s="9">
        <f>M152*0.25</f>
        <v>0</v>
      </c>
      <c r="P153" s="9">
        <f>O152*0.5</f>
        <v>21.000000000000028</v>
      </c>
      <c r="R153" s="9">
        <f>Q152*0.75</f>
        <v>0</v>
      </c>
      <c r="T153" s="9">
        <f>S152*1</f>
        <v>0</v>
      </c>
      <c r="W153" s="9">
        <f>V152*0.25</f>
        <v>0</v>
      </c>
      <c r="Y153" s="9">
        <f>X152*0.5</f>
        <v>320.99999999999977</v>
      </c>
      <c r="Z153" s="18"/>
      <c r="AA153" s="9">
        <f>Z152*0.75</f>
        <v>76.274999999999991</v>
      </c>
      <c r="AB153" s="18"/>
      <c r="AC153" s="9">
        <f>AB152*1</f>
        <v>672.10000000000048</v>
      </c>
      <c r="AF153" s="9">
        <f>AE152*0.25</f>
        <v>0</v>
      </c>
      <c r="AH153" s="9">
        <f>AG152*0.5</f>
        <v>52.599999999999795</v>
      </c>
      <c r="AJ153" s="9">
        <f>AI152*0.75</f>
        <v>62.175000000000026</v>
      </c>
      <c r="AL153" s="9">
        <f>AK152*1</f>
        <v>43.150000000000318</v>
      </c>
      <c r="AO153" s="9">
        <f>AN152*0.25</f>
        <v>0</v>
      </c>
      <c r="AQ153" s="9">
        <f>AP152*0.5</f>
        <v>87.600000000000136</v>
      </c>
      <c r="AS153" s="9">
        <f>AR152*0.75</f>
        <v>235.27500000000003</v>
      </c>
      <c r="AU153" s="9">
        <f>AT152*1</f>
        <v>216.00000000000023</v>
      </c>
      <c r="AX153" s="9">
        <f>AW152*0.25</f>
        <v>0</v>
      </c>
      <c r="AY153"/>
      <c r="AZ153" s="9">
        <f>AY152*0.5</f>
        <v>164.24999999999989</v>
      </c>
      <c r="BA153"/>
      <c r="BB153" s="9">
        <f>BA152*0.75</f>
        <v>293.7000000000001</v>
      </c>
      <c r="BC153"/>
      <c r="BD153" s="9">
        <f>BC152*1</f>
        <v>667.59999999999854</v>
      </c>
      <c r="BG153" s="9">
        <f>BF152*0.25</f>
        <v>0</v>
      </c>
      <c r="BI153" s="9">
        <f>BH152*0.5</f>
        <v>248.50000000000091</v>
      </c>
      <c r="BK153" s="9">
        <f>BJ152*0.75</f>
        <v>391.87499999999983</v>
      </c>
      <c r="BM153" s="9">
        <f>BL152*1</f>
        <v>802.09999999999854</v>
      </c>
      <c r="BP153" s="9">
        <f>BO152*0.25</f>
        <v>0</v>
      </c>
      <c r="BR153" s="9">
        <f>BQ152*0.5</f>
        <v>109.05000000000041</v>
      </c>
      <c r="BT153" s="9">
        <f>BS152*0.75</f>
        <v>319.94999999999993</v>
      </c>
      <c r="BV153" s="9">
        <f>BU152*1</f>
        <v>309.39999999999782</v>
      </c>
      <c r="BY153" s="9">
        <f>BX152*0.25</f>
        <v>0</v>
      </c>
      <c r="CA153" s="9">
        <f>BZ152*0.5</f>
        <v>86.249999999998181</v>
      </c>
      <c r="CC153" s="9">
        <f>CB152*0.75</f>
        <v>133.125</v>
      </c>
      <c r="CE153" s="9">
        <f t="shared" ref="CE153" si="288">CD152*1</f>
        <v>108.89999999999827</v>
      </c>
      <c r="CH153" s="9">
        <f>CG152*0.25</f>
        <v>0</v>
      </c>
      <c r="CJ153" s="9">
        <f>CI152*0.5</f>
        <v>0</v>
      </c>
      <c r="CL153" s="9">
        <f>CK152*0.75</f>
        <v>361.12499999999966</v>
      </c>
      <c r="CN153" s="9">
        <f t="shared" ref="CN153" si="289">CM152*1</f>
        <v>414.699999999998</v>
      </c>
      <c r="CQ153" s="9">
        <f>CP152*0.25</f>
        <v>0</v>
      </c>
      <c r="CS153" s="9">
        <f>CR152*0.5</f>
        <v>0</v>
      </c>
      <c r="CU153" s="9">
        <f>CT152*0.75</f>
        <v>209.17500000000007</v>
      </c>
      <c r="CW153" s="9">
        <f t="shared" ref="CW153" si="290">CV152*1</f>
        <v>97.499999999998181</v>
      </c>
      <c r="CZ153" s="9">
        <f>CY152*0.25</f>
        <v>0</v>
      </c>
      <c r="DB153" s="9">
        <f>DA152*0.5</f>
        <v>155.14999999999782</v>
      </c>
      <c r="DD153" s="9">
        <f>DC152*0.75</f>
        <v>260.4749999999998</v>
      </c>
      <c r="DF153" s="9">
        <f t="shared" ref="DF153" si="291">DE152*1</f>
        <v>101.699999999998</v>
      </c>
      <c r="DI153" s="9">
        <f>DH152*0.25</f>
        <v>0</v>
      </c>
      <c r="DK153" s="9">
        <f>DJ152*0.5</f>
        <v>0</v>
      </c>
      <c r="DM153" s="9">
        <f>DL152*0.75</f>
        <v>220.27499999999986</v>
      </c>
      <c r="DO153" s="9">
        <f t="shared" ref="DO153" si="292">DN152*1</f>
        <v>176.49999999999818</v>
      </c>
      <c r="DR153" s="9">
        <f>DQ152*0.25</f>
        <v>0</v>
      </c>
      <c r="DT153" s="9">
        <f>DS152*0.5</f>
        <v>136.39999999999782</v>
      </c>
      <c r="DV153" s="9">
        <f>DU152*0.75</f>
        <v>240.82499999999959</v>
      </c>
      <c r="DX153" s="9">
        <f t="shared" ref="DX153" si="293">DW152*1</f>
        <v>142.99999999999818</v>
      </c>
      <c r="EA153" s="9">
        <f>DZ152*0.25</f>
        <v>0</v>
      </c>
      <c r="EC153" s="9">
        <f>EB152*0.5</f>
        <v>0</v>
      </c>
      <c r="EE153" s="9">
        <f>ED152*0.75</f>
        <v>321.82500000000027</v>
      </c>
      <c r="EG153" s="9">
        <f>EF152*1</f>
        <v>0</v>
      </c>
      <c r="EJ153" s="9">
        <f>EI152*0.25</f>
        <v>0</v>
      </c>
      <c r="EL153" s="9">
        <f>EK152*0.5</f>
        <v>0</v>
      </c>
      <c r="EN153" s="9">
        <f>EM152*0.75</f>
        <v>275.40000000000327</v>
      </c>
      <c r="EP153" s="9">
        <f>EO152*1</f>
        <v>0</v>
      </c>
      <c r="ES153" s="9">
        <f>ER152*0.25</f>
        <v>0</v>
      </c>
      <c r="EU153" s="9">
        <f>ET152*0.5</f>
        <v>0</v>
      </c>
      <c r="EW153" s="9">
        <f>EV152*0.75</f>
        <v>322.5</v>
      </c>
      <c r="EY153" s="9">
        <f>EX152*1</f>
        <v>0</v>
      </c>
      <c r="FB153" s="9">
        <f>FA152*0.25</f>
        <v>0</v>
      </c>
      <c r="FD153" s="9">
        <f>FC152*0.5</f>
        <v>80.099999999999454</v>
      </c>
      <c r="FF153" s="9">
        <f>FE152*0.75</f>
        <v>311.47500000000082</v>
      </c>
      <c r="FH153" s="9">
        <f>FG152*1</f>
        <v>0</v>
      </c>
      <c r="FK153" s="9">
        <f>FJ152*0.25</f>
        <v>0</v>
      </c>
      <c r="FM153" s="9">
        <f>FL152*0.5</f>
        <v>234.24999999999818</v>
      </c>
      <c r="FO153" s="9">
        <f>FN152*0.75</f>
        <v>199.65000000000055</v>
      </c>
      <c r="FQ153" s="9">
        <f>FP152*1</f>
        <v>0</v>
      </c>
      <c r="FT153" s="9">
        <f>FS152*0.25</f>
        <v>0</v>
      </c>
      <c r="FV153" s="9">
        <f>FU152*0.5</f>
        <v>0</v>
      </c>
      <c r="FX153" s="9">
        <f>FW152*0.75</f>
        <v>248.32500000000164</v>
      </c>
      <c r="FZ153" s="9">
        <f>FY152*1</f>
        <v>0</v>
      </c>
      <c r="GC153" s="9">
        <f>GB152*0.25</f>
        <v>0</v>
      </c>
      <c r="GE153" s="9">
        <f>GD152*0.5</f>
        <v>0</v>
      </c>
      <c r="GG153" s="9">
        <f>GF152*0.75</f>
        <v>211.57500000000437</v>
      </c>
      <c r="GI153" s="9">
        <f>GH152*1</f>
        <v>0</v>
      </c>
      <c r="GL153" s="9">
        <f>GK152*0.25</f>
        <v>0</v>
      </c>
      <c r="GN153" s="9">
        <f>GM152*0.5</f>
        <v>671.24999999999818</v>
      </c>
      <c r="GP153" s="9">
        <f>GO152*0.75</f>
        <v>747.2250000000015</v>
      </c>
      <c r="GR153" s="9">
        <f>GQ152*1</f>
        <v>0</v>
      </c>
      <c r="GU153" s="9">
        <f>GT152*0.25</f>
        <v>0</v>
      </c>
      <c r="GW153" s="9">
        <f>GV152*0.5</f>
        <v>0</v>
      </c>
      <c r="GY153" s="9">
        <f>GX152*0.75</f>
        <v>0</v>
      </c>
      <c r="HA153" s="9">
        <f>GZ152*1</f>
        <v>0</v>
      </c>
      <c r="HD153" s="9">
        <f>HC152*0.25</f>
        <v>0</v>
      </c>
      <c r="HF153" s="9">
        <f>HE152*0.5</f>
        <v>281.14999999999986</v>
      </c>
      <c r="HH153" s="9">
        <f>HG152*0.75</f>
        <v>301.125</v>
      </c>
      <c r="HJ153" s="9">
        <f>HI152*1</f>
        <v>0</v>
      </c>
      <c r="HM153" s="9">
        <f>HL152*0.25</f>
        <v>0</v>
      </c>
      <c r="HO153" s="9">
        <f>HN152*0.5</f>
        <v>0</v>
      </c>
      <c r="HQ153" s="9">
        <f>HP152*0.75</f>
        <v>308.32499999999823</v>
      </c>
      <c r="HS153" s="9">
        <f>HR152*1</f>
        <v>0</v>
      </c>
      <c r="HV153" s="9">
        <f>HU152*0.25</f>
        <v>0</v>
      </c>
      <c r="HX153" s="9">
        <f>HW152*0.5</f>
        <v>1996.2999999999993</v>
      </c>
      <c r="HZ153" s="9">
        <f>HY152*0.75</f>
        <v>1749.0749999999962</v>
      </c>
      <c r="IB153" s="9">
        <f>IA152*1</f>
        <v>0</v>
      </c>
      <c r="IE153" s="9">
        <f>ID152*0.25</f>
        <v>0</v>
      </c>
      <c r="IG153" s="9">
        <f>IF152*0.5</f>
        <v>0</v>
      </c>
      <c r="II153" s="9">
        <f>IH152*0.75</f>
        <v>0</v>
      </c>
      <c r="IK153" s="9">
        <f>IJ152*1</f>
        <v>0</v>
      </c>
      <c r="IN153" s="9">
        <f>IM152*0.25</f>
        <v>0</v>
      </c>
      <c r="IP153" s="9">
        <f>IO152*0.5</f>
        <v>0</v>
      </c>
      <c r="IR153" s="9">
        <f>IQ152*0.75</f>
        <v>78.750000000001364</v>
      </c>
      <c r="IT153" s="9">
        <f>IS152*1</f>
        <v>0</v>
      </c>
      <c r="IW153" s="9">
        <f>IV152*0.25</f>
        <v>0</v>
      </c>
      <c r="IY153" s="9">
        <f>IX152*0.5</f>
        <v>161.60000000000036</v>
      </c>
      <c r="JA153" s="9">
        <f>IZ152*0.75</f>
        <v>243.15000000000191</v>
      </c>
      <c r="JC153" s="9">
        <f>JB152*1</f>
        <v>0</v>
      </c>
      <c r="JF153" s="9">
        <f>JE152*0.25</f>
        <v>0</v>
      </c>
      <c r="JH153" s="9">
        <f>JG152*0.5</f>
        <v>192.35000000000036</v>
      </c>
      <c r="JJ153" s="9">
        <f>JI152*0.75</f>
        <v>256.575000000003</v>
      </c>
      <c r="JL153" s="9">
        <f>JK152*1</f>
        <v>0</v>
      </c>
      <c r="JO153" s="9">
        <f>JN152*0.25</f>
        <v>0</v>
      </c>
      <c r="JQ153" s="9">
        <f>JP152*0.5</f>
        <v>0</v>
      </c>
      <c r="JS153" s="9">
        <f>JR152*0.75</f>
        <v>0</v>
      </c>
      <c r="JU153" s="9">
        <f>JT152*1</f>
        <v>0</v>
      </c>
      <c r="JX153" s="9">
        <f>JW152*0.25</f>
        <v>0</v>
      </c>
      <c r="JZ153" s="9">
        <f>JY152*0.5</f>
        <v>0</v>
      </c>
      <c r="KB153" s="9">
        <f>KA152*0.75</f>
        <v>1222.5749999999484</v>
      </c>
      <c r="KD153" s="9">
        <f>KC152*1</f>
        <v>2527.7999999999538</v>
      </c>
      <c r="KG153" s="9">
        <f>KF152*0.25</f>
        <v>0</v>
      </c>
      <c r="KI153" s="9">
        <f>KH152*0.5</f>
        <v>24.500000000000455</v>
      </c>
      <c r="KK153" s="9">
        <f>KJ152*0.75</f>
        <v>6.8250000000002728</v>
      </c>
      <c r="KM153" s="9">
        <f>KL152*1</f>
        <v>0</v>
      </c>
      <c r="KP153" s="9">
        <f>KO152*0.25</f>
        <v>0</v>
      </c>
      <c r="KR153" s="9">
        <f>KQ152*0.5</f>
        <v>0</v>
      </c>
      <c r="KT153" s="9">
        <f>KS152*0.75</f>
        <v>0</v>
      </c>
      <c r="KV153" s="9">
        <f>KU152*1</f>
        <v>0</v>
      </c>
      <c r="KY153" s="9">
        <f>KX152*0.25</f>
        <v>0</v>
      </c>
      <c r="LA153" s="9">
        <f>KZ152*0.5</f>
        <v>0</v>
      </c>
      <c r="LC153" s="9">
        <f>LB152*0.75</f>
        <v>0</v>
      </c>
      <c r="LE153" s="9">
        <f>LD152*1</f>
        <v>0</v>
      </c>
      <c r="LH153" s="9">
        <f>LG152*0.25</f>
        <v>0</v>
      </c>
      <c r="LJ153" s="9">
        <f>LI152*0.5</f>
        <v>0</v>
      </c>
      <c r="LL153" s="9">
        <f>LK152*0.75</f>
        <v>0</v>
      </c>
      <c r="LN153" s="9">
        <f>LM152*1</f>
        <v>0</v>
      </c>
      <c r="LQ153" s="9">
        <f>LP152*0.25</f>
        <v>0</v>
      </c>
      <c r="LS153" s="9">
        <f>LR152*0.5</f>
        <v>117.70000000000073</v>
      </c>
      <c r="LU153" s="9">
        <f>LT152*0.75</f>
        <v>220.05000000000246</v>
      </c>
      <c r="LW153" s="9">
        <f>LV152*1</f>
        <v>0</v>
      </c>
      <c r="LZ153" s="9">
        <f>LY152*0.25</f>
        <v>0</v>
      </c>
      <c r="MB153" s="9">
        <f>MA152*0.5</f>
        <v>0</v>
      </c>
      <c r="MD153" s="9">
        <f>MC152*0.75</f>
        <v>0</v>
      </c>
      <c r="MF153" s="9">
        <f>ME152*1</f>
        <v>0</v>
      </c>
      <c r="MI153" s="9">
        <f>MH152*0.25</f>
        <v>0</v>
      </c>
      <c r="MK153" s="9">
        <f>MJ152*0.5</f>
        <v>0</v>
      </c>
      <c r="MM153" s="9">
        <f>ML152*0.75</f>
        <v>486.44999999999754</v>
      </c>
      <c r="MO153" s="9">
        <f>MN152*1</f>
        <v>512.89999999999964</v>
      </c>
      <c r="MR153" s="9">
        <f>MQ152*0.25</f>
        <v>0</v>
      </c>
      <c r="MT153" s="9">
        <f>MS152*0.5</f>
        <v>95.999999999996362</v>
      </c>
      <c r="MV153" s="9">
        <f>MU152*0.75</f>
        <v>126.75000000000273</v>
      </c>
      <c r="MX153" s="9">
        <f>MW152*1</f>
        <v>0</v>
      </c>
      <c r="NA153" s="9">
        <f>MZ152*0.25</f>
        <v>0</v>
      </c>
      <c r="NC153" s="9">
        <f>NB152*0.5</f>
        <v>0</v>
      </c>
      <c r="NE153" s="9">
        <f>ND152*0.75</f>
        <v>741.30000000000518</v>
      </c>
      <c r="NG153" s="9">
        <f>NF152*1</f>
        <v>0</v>
      </c>
      <c r="NH153" s="43"/>
    </row>
    <row r="154" spans="1:372" s="40" customFormat="1" ht="15">
      <c r="A154" s="203"/>
      <c r="B154" s="204"/>
      <c r="C154" s="205"/>
      <c r="E154" s="237"/>
      <c r="F154" s="149"/>
      <c r="L154" s="205"/>
      <c r="N154" s="237"/>
      <c r="U154" s="205"/>
      <c r="W154" s="237"/>
      <c r="Z154" s="149"/>
      <c r="AB154" s="18"/>
      <c r="AC154" s="38"/>
      <c r="AD154" s="205"/>
      <c r="AF154" s="237"/>
      <c r="AL154" s="38"/>
      <c r="AM154" s="205"/>
      <c r="AO154" s="237"/>
      <c r="AU154" s="38"/>
      <c r="AV154" s="205"/>
      <c r="AX154" s="237"/>
      <c r="BD154" s="38"/>
      <c r="BE154" s="205"/>
      <c r="BG154" s="237"/>
      <c r="BM154" s="38"/>
      <c r="BN154" s="205"/>
      <c r="BP154" s="237"/>
      <c r="BV154" s="38"/>
      <c r="BW154" s="205"/>
      <c r="BY154" s="237"/>
      <c r="CE154" s="38"/>
      <c r="CF154" s="205"/>
      <c r="CH154" s="237"/>
      <c r="CN154" s="38"/>
      <c r="CO154" s="205"/>
      <c r="CQ154" s="237"/>
      <c r="CW154" s="38"/>
      <c r="CX154" s="205"/>
      <c r="CZ154" s="237"/>
      <c r="DF154" s="38"/>
      <c r="DG154" s="205"/>
      <c r="DI154" s="237"/>
      <c r="DO154" s="38"/>
      <c r="DP154" s="205"/>
      <c r="DR154" s="237"/>
      <c r="DX154" s="38"/>
      <c r="DY154" s="205"/>
      <c r="EA154" s="237"/>
      <c r="EG154" s="38"/>
      <c r="EH154" s="205"/>
      <c r="EJ154" s="237"/>
      <c r="EP154" s="38"/>
      <c r="EQ154" s="205"/>
      <c r="ES154" s="237"/>
      <c r="EY154" s="38"/>
      <c r="EZ154" s="205"/>
      <c r="FB154" s="237"/>
      <c r="FH154" s="38"/>
      <c r="FI154" s="205"/>
      <c r="FK154" s="237"/>
      <c r="FQ154" s="38"/>
      <c r="FR154" s="205"/>
      <c r="FT154" s="237"/>
      <c r="FZ154" s="38"/>
      <c r="GA154" s="205"/>
      <c r="GC154" s="237"/>
      <c r="GI154" s="38"/>
      <c r="GJ154" s="205"/>
      <c r="GL154" s="237"/>
      <c r="GR154" s="38"/>
      <c r="GS154" s="205"/>
      <c r="GU154" s="237"/>
      <c r="HB154" s="205"/>
      <c r="HD154" s="237"/>
      <c r="HJ154" s="38"/>
      <c r="HK154" s="205"/>
      <c r="HM154" s="237"/>
      <c r="HS154" s="38"/>
      <c r="HT154" s="205"/>
      <c r="HV154" s="237"/>
      <c r="IB154" s="38"/>
      <c r="IC154" s="205"/>
      <c r="IE154" s="237"/>
      <c r="IL154" s="205"/>
      <c r="IN154" s="237"/>
      <c r="IT154" s="38"/>
      <c r="IU154" s="205"/>
      <c r="IW154" s="237"/>
      <c r="JC154" s="38"/>
      <c r="JD154" s="205"/>
      <c r="JF154" s="237"/>
      <c r="JL154" s="38"/>
      <c r="JM154" s="205"/>
      <c r="JO154" s="237"/>
      <c r="JV154" s="205"/>
      <c r="JX154" s="237"/>
      <c r="KD154" s="38"/>
      <c r="KE154" s="205"/>
      <c r="KG154" s="237"/>
      <c r="KM154" s="38"/>
      <c r="KN154" s="205"/>
      <c r="KP154" s="237"/>
      <c r="KW154" s="205"/>
      <c r="KY154" s="237"/>
      <c r="LF154" s="205"/>
      <c r="LH154" s="237"/>
      <c r="LN154" s="38"/>
      <c r="LO154" s="205"/>
      <c r="LQ154" s="237"/>
      <c r="LW154" s="38"/>
      <c r="LX154" s="205"/>
      <c r="LZ154" s="237"/>
      <c r="MG154" s="205"/>
      <c r="MI154" s="237"/>
      <c r="MO154" s="38"/>
      <c r="MP154" s="205"/>
      <c r="MR154" s="237"/>
      <c r="MX154" s="38"/>
      <c r="MY154" s="205"/>
      <c r="NA154" s="237"/>
      <c r="NG154" s="38"/>
      <c r="NH154" s="205"/>
    </row>
    <row r="155" spans="1:372" ht="18">
      <c r="A155" s="42" t="s">
        <v>833</v>
      </c>
      <c r="B155" s="49"/>
      <c r="D155">
        <v>236.9</v>
      </c>
      <c r="E155" s="1" t="s">
        <v>187</v>
      </c>
      <c r="F155" s="400">
        <v>232.3</v>
      </c>
      <c r="G155" s="1" t="s">
        <v>183</v>
      </c>
      <c r="H155" s="115"/>
      <c r="I155" s="1" t="s">
        <v>184</v>
      </c>
      <c r="J155" s="115"/>
      <c r="K155" s="1" t="s">
        <v>185</v>
      </c>
      <c r="M155">
        <v>364.5</v>
      </c>
      <c r="N155" s="1" t="s">
        <v>187</v>
      </c>
      <c r="O155" s="18">
        <v>204.80000000000007</v>
      </c>
      <c r="P155" s="1" t="s">
        <v>183</v>
      </c>
      <c r="Q155" s="18"/>
      <c r="R155" s="1" t="s">
        <v>184</v>
      </c>
      <c r="S155" s="18"/>
      <c r="T155" s="1" t="s">
        <v>185</v>
      </c>
      <c r="V155" s="18">
        <v>715</v>
      </c>
      <c r="W155" s="1" t="s">
        <v>187</v>
      </c>
      <c r="X155" s="18">
        <v>436.99999999999977</v>
      </c>
      <c r="Y155" s="1" t="s">
        <v>183</v>
      </c>
      <c r="Z155" s="18">
        <v>653.99999999999989</v>
      </c>
      <c r="AA155" s="1" t="s">
        <v>184</v>
      </c>
      <c r="AB155" s="18">
        <v>524.40000000000009</v>
      </c>
      <c r="AC155" s="1" t="s">
        <v>185</v>
      </c>
      <c r="AE155" s="18">
        <v>231.80000000000018</v>
      </c>
      <c r="AF155" s="1" t="s">
        <v>187</v>
      </c>
      <c r="AG155" s="18">
        <v>38.399999999999864</v>
      </c>
      <c r="AH155" s="1" t="s">
        <v>183</v>
      </c>
      <c r="AI155" s="18">
        <v>71.700000000000045</v>
      </c>
      <c r="AJ155" s="1" t="s">
        <v>184</v>
      </c>
      <c r="AK155" s="18">
        <v>338</v>
      </c>
      <c r="AL155" s="1" t="s">
        <v>185</v>
      </c>
      <c r="AN155" s="18">
        <v>316.69999999999982</v>
      </c>
      <c r="AO155" s="1" t="s">
        <v>187</v>
      </c>
      <c r="AP155" s="18">
        <v>331.40000000000055</v>
      </c>
      <c r="AQ155" s="1" t="s">
        <v>183</v>
      </c>
      <c r="AR155" s="1">
        <v>627.70000000000027</v>
      </c>
      <c r="AS155" s="1" t="s">
        <v>184</v>
      </c>
      <c r="AT155" s="18">
        <v>277.39999999999964</v>
      </c>
      <c r="AU155" s="1" t="s">
        <v>185</v>
      </c>
      <c r="AW155" s="18">
        <v>578.09999999999945</v>
      </c>
      <c r="AX155" s="1" t="s">
        <v>187</v>
      </c>
      <c r="AY155" s="18">
        <v>593</v>
      </c>
      <c r="AZ155" s="1" t="s">
        <v>183</v>
      </c>
      <c r="BA155" s="18">
        <v>614.89999999999986</v>
      </c>
      <c r="BB155" s="1" t="s">
        <v>184</v>
      </c>
      <c r="BC155" s="18">
        <v>659.99999999999955</v>
      </c>
      <c r="BD155" s="1" t="s">
        <v>185</v>
      </c>
      <c r="BF155" s="18">
        <v>580.599999999999</v>
      </c>
      <c r="BG155" s="1" t="s">
        <v>187</v>
      </c>
      <c r="BH155" s="18">
        <v>312.90000000000146</v>
      </c>
      <c r="BI155" s="1" t="s">
        <v>183</v>
      </c>
      <c r="BJ155" s="18">
        <v>943.69999999999982</v>
      </c>
      <c r="BK155" s="1" t="s">
        <v>184</v>
      </c>
      <c r="BL155" s="18">
        <v>1110.9999999999982</v>
      </c>
      <c r="BM155" s="1" t="s">
        <v>185</v>
      </c>
      <c r="BO155" s="18">
        <v>482.25000000000045</v>
      </c>
      <c r="BP155" s="1" t="s">
        <v>187</v>
      </c>
      <c r="BQ155" s="18">
        <v>539.80000000000018</v>
      </c>
      <c r="BR155" s="1" t="s">
        <v>183</v>
      </c>
      <c r="BS155" s="18">
        <v>639.79999999999882</v>
      </c>
      <c r="BT155" s="1" t="s">
        <v>184</v>
      </c>
      <c r="BU155" s="18">
        <v>377.29999999999745</v>
      </c>
      <c r="BV155" s="1" t="s">
        <v>185</v>
      </c>
      <c r="BX155">
        <v>585.6</v>
      </c>
      <c r="BY155" s="1" t="s">
        <v>187</v>
      </c>
      <c r="BZ155" s="401">
        <v>0</v>
      </c>
      <c r="CA155" s="1" t="s">
        <v>183</v>
      </c>
      <c r="CB155" s="18">
        <v>323.80000000000018</v>
      </c>
      <c r="CC155" s="1" t="s">
        <v>184</v>
      </c>
      <c r="CD155" s="18">
        <v>486.99999999999909</v>
      </c>
      <c r="CE155" s="1" t="s">
        <v>185</v>
      </c>
      <c r="CG155" s="18">
        <v>714.00000000000182</v>
      </c>
      <c r="CH155" s="1" t="s">
        <v>187</v>
      </c>
      <c r="CI155" s="18"/>
      <c r="CJ155" s="1" t="s">
        <v>183</v>
      </c>
      <c r="CK155" s="18">
        <v>354.80000000000109</v>
      </c>
      <c r="CL155" s="1" t="s">
        <v>184</v>
      </c>
      <c r="CM155" s="18">
        <v>903.10000000000036</v>
      </c>
      <c r="CN155" s="1" t="s">
        <v>185</v>
      </c>
      <c r="CP155" s="18">
        <v>374.90000000000146</v>
      </c>
      <c r="CQ155" s="1" t="s">
        <v>187</v>
      </c>
      <c r="CR155" s="18"/>
      <c r="CS155" s="1" t="s">
        <v>183</v>
      </c>
      <c r="CT155" s="18">
        <v>276.69999999999891</v>
      </c>
      <c r="CU155" s="1" t="s">
        <v>184</v>
      </c>
      <c r="CV155" s="18">
        <v>162.19999999999891</v>
      </c>
      <c r="CW155" s="1" t="s">
        <v>185</v>
      </c>
      <c r="CY155" s="18">
        <v>228.45000000000164</v>
      </c>
      <c r="CZ155" s="1" t="s">
        <v>187</v>
      </c>
      <c r="DA155" s="18">
        <v>115.10000000000036</v>
      </c>
      <c r="DB155" s="1" t="s">
        <v>183</v>
      </c>
      <c r="DC155" s="18">
        <v>267.09999999999945</v>
      </c>
      <c r="DD155" s="1" t="s">
        <v>184</v>
      </c>
      <c r="DE155" s="18">
        <v>350.99999999999818</v>
      </c>
      <c r="DF155" s="1" t="s">
        <v>185</v>
      </c>
      <c r="DH155" s="18">
        <v>287.40000000000146</v>
      </c>
      <c r="DI155" s="1" t="s">
        <v>187</v>
      </c>
      <c r="DJ155" s="18"/>
      <c r="DK155" s="1" t="s">
        <v>183</v>
      </c>
      <c r="DL155" s="18">
        <v>183.50000000000091</v>
      </c>
      <c r="DM155" s="1" t="s">
        <v>184</v>
      </c>
      <c r="DN155" s="18">
        <v>199.49999999999909</v>
      </c>
      <c r="DO155" s="1" t="s">
        <v>185</v>
      </c>
      <c r="DQ155" s="401">
        <v>340.800000000002</v>
      </c>
      <c r="DR155" s="1" t="s">
        <v>187</v>
      </c>
      <c r="DS155" s="18">
        <v>278.60000000000036</v>
      </c>
      <c r="DT155" s="1" t="s">
        <v>183</v>
      </c>
      <c r="DU155" s="18">
        <v>377.30000000000109</v>
      </c>
      <c r="DV155" s="1" t="s">
        <v>184</v>
      </c>
      <c r="DW155" s="18">
        <v>288.49999999999909</v>
      </c>
      <c r="DX155" s="1" t="s">
        <v>185</v>
      </c>
      <c r="DZ155" s="18">
        <v>232.60000000000127</v>
      </c>
      <c r="EA155" s="1" t="s">
        <v>187</v>
      </c>
      <c r="EB155" s="18"/>
      <c r="EC155" s="1" t="s">
        <v>183</v>
      </c>
      <c r="ED155" s="18">
        <v>793.70000000000164</v>
      </c>
      <c r="EE155" s="1" t="s">
        <v>184</v>
      </c>
      <c r="EF155" s="18"/>
      <c r="EG155" s="1" t="s">
        <v>185</v>
      </c>
      <c r="EI155" s="401">
        <v>242.50000000000273</v>
      </c>
      <c r="EJ155" s="1" t="s">
        <v>187</v>
      </c>
      <c r="EK155" s="401"/>
      <c r="EL155" s="1" t="s">
        <v>183</v>
      </c>
      <c r="EM155" s="18">
        <v>374.59999999999491</v>
      </c>
      <c r="EN155" s="1" t="s">
        <v>184</v>
      </c>
      <c r="EO155" s="18"/>
      <c r="EP155" s="1" t="s">
        <v>185</v>
      </c>
      <c r="ER155" s="18">
        <v>391.20000000000164</v>
      </c>
      <c r="ES155" s="1" t="s">
        <v>187</v>
      </c>
      <c r="ET155" s="18"/>
      <c r="EU155" s="1" t="s">
        <v>183</v>
      </c>
      <c r="EV155" s="18">
        <v>296.90000000000055</v>
      </c>
      <c r="EW155" s="1" t="s">
        <v>184</v>
      </c>
      <c r="EX155" s="18"/>
      <c r="EY155" s="1" t="s">
        <v>185</v>
      </c>
      <c r="FA155" s="401">
        <v>243.00000000000182</v>
      </c>
      <c r="FB155" s="1" t="s">
        <v>187</v>
      </c>
      <c r="FC155" s="401">
        <v>276.20000000000255</v>
      </c>
      <c r="FD155" s="1" t="s">
        <v>183</v>
      </c>
      <c r="FE155" s="18">
        <v>378.40000000000055</v>
      </c>
      <c r="FF155" s="1" t="s">
        <v>184</v>
      </c>
      <c r="FG155" s="18"/>
      <c r="FH155" s="1" t="s">
        <v>185</v>
      </c>
      <c r="FJ155" s="401">
        <v>124.30000000000109</v>
      </c>
      <c r="FK155" s="1" t="s">
        <v>187</v>
      </c>
      <c r="FL155" s="18">
        <v>753.69999999999709</v>
      </c>
      <c r="FM155" s="1" t="s">
        <v>183</v>
      </c>
      <c r="FN155" s="18">
        <v>513.80000000000018</v>
      </c>
      <c r="FO155" s="1" t="s">
        <v>184</v>
      </c>
      <c r="FP155" s="18"/>
      <c r="FQ155" s="1" t="s">
        <v>185</v>
      </c>
      <c r="FS155" s="401">
        <v>487.30000000000109</v>
      </c>
      <c r="FT155" s="1" t="s">
        <v>187</v>
      </c>
      <c r="FU155" s="401"/>
      <c r="FV155" s="1" t="s">
        <v>183</v>
      </c>
      <c r="FW155" s="18">
        <v>290.09999999999945</v>
      </c>
      <c r="FX155" s="1" t="s">
        <v>184</v>
      </c>
      <c r="FY155" s="18"/>
      <c r="FZ155" s="1" t="s">
        <v>185</v>
      </c>
      <c r="GB155" s="18">
        <v>0</v>
      </c>
      <c r="GC155" s="1" t="s">
        <v>187</v>
      </c>
      <c r="GD155" s="18"/>
      <c r="GE155" s="1" t="s">
        <v>183</v>
      </c>
      <c r="GF155" s="18">
        <v>217.99999999999272</v>
      </c>
      <c r="GG155" s="1" t="s">
        <v>184</v>
      </c>
      <c r="GH155" s="18"/>
      <c r="GI155" s="1" t="s">
        <v>185</v>
      </c>
      <c r="GK155" s="401">
        <v>1784.7500000000018</v>
      </c>
      <c r="GL155" s="1" t="s">
        <v>187</v>
      </c>
      <c r="GM155" s="18">
        <v>490.90000000000327</v>
      </c>
      <c r="GN155" s="1" t="s">
        <v>183</v>
      </c>
      <c r="GO155" s="18">
        <v>3058.7999999999993</v>
      </c>
      <c r="GP155" s="1" t="s">
        <v>184</v>
      </c>
      <c r="GQ155" s="18"/>
      <c r="GR155" s="1" t="s">
        <v>185</v>
      </c>
      <c r="GT155" s="401">
        <v>146.79999999999927</v>
      </c>
      <c r="GU155" s="1" t="s">
        <v>187</v>
      </c>
      <c r="GV155" s="401"/>
      <c r="GW155" s="1" t="s">
        <v>183</v>
      </c>
      <c r="GX155" s="401"/>
      <c r="GY155" s="1" t="s">
        <v>184</v>
      </c>
      <c r="GZ155" s="401"/>
      <c r="HA155" s="1" t="s">
        <v>185</v>
      </c>
      <c r="HC155" s="18">
        <v>564.09999999999854</v>
      </c>
      <c r="HD155" s="1" t="s">
        <v>187</v>
      </c>
      <c r="HE155" s="18">
        <v>862.29999999999836</v>
      </c>
      <c r="HF155" s="1" t="s">
        <v>183</v>
      </c>
      <c r="HG155" s="18">
        <v>551.19999999999709</v>
      </c>
      <c r="HH155" s="1" t="s">
        <v>184</v>
      </c>
      <c r="HI155" s="18"/>
      <c r="HJ155" s="1" t="s">
        <v>185</v>
      </c>
      <c r="HL155" s="401">
        <v>799.29999999999745</v>
      </c>
      <c r="HM155" s="1" t="s">
        <v>187</v>
      </c>
      <c r="HN155" s="401"/>
      <c r="HO155" s="1" t="s">
        <v>183</v>
      </c>
      <c r="HP155" s="18">
        <v>504.09999999999673</v>
      </c>
      <c r="HQ155" s="1" t="s">
        <v>184</v>
      </c>
      <c r="HR155" s="18"/>
      <c r="HS155" s="1" t="s">
        <v>185</v>
      </c>
      <c r="HU155" s="401">
        <v>3987.6000000000022</v>
      </c>
      <c r="HV155" s="1" t="s">
        <v>187</v>
      </c>
      <c r="HW155" s="18">
        <v>3683.3000000000011</v>
      </c>
      <c r="HX155" s="1" t="s">
        <v>183</v>
      </c>
      <c r="HY155" s="18">
        <v>3168.3999999999669</v>
      </c>
      <c r="HZ155" s="1" t="s">
        <v>184</v>
      </c>
      <c r="IA155" s="18"/>
      <c r="IB155" s="1" t="s">
        <v>185</v>
      </c>
      <c r="ID155" s="401">
        <v>332.30000000000655</v>
      </c>
      <c r="IE155" s="1" t="s">
        <v>187</v>
      </c>
      <c r="IF155" s="401"/>
      <c r="IG155" s="1" t="s">
        <v>183</v>
      </c>
      <c r="IH155" s="401"/>
      <c r="II155" s="1" t="s">
        <v>184</v>
      </c>
      <c r="IJ155" s="401"/>
      <c r="IK155" s="1" t="s">
        <v>185</v>
      </c>
      <c r="IM155" s="18">
        <v>128.00000000000364</v>
      </c>
      <c r="IN155" s="1" t="s">
        <v>187</v>
      </c>
      <c r="IO155" s="18"/>
      <c r="IP155" s="1" t="s">
        <v>183</v>
      </c>
      <c r="IQ155" s="18">
        <v>157.20000000000437</v>
      </c>
      <c r="IR155" s="1" t="s">
        <v>184</v>
      </c>
      <c r="IS155" s="18"/>
      <c r="IT155" s="1" t="s">
        <v>185</v>
      </c>
      <c r="IV155" s="401">
        <v>404.00000000000728</v>
      </c>
      <c r="IW155" s="1" t="s">
        <v>187</v>
      </c>
      <c r="IX155" s="18">
        <v>369</v>
      </c>
      <c r="IY155" s="1" t="s">
        <v>183</v>
      </c>
      <c r="IZ155" s="18">
        <v>90.400000000012369</v>
      </c>
      <c r="JA155" s="1" t="s">
        <v>184</v>
      </c>
      <c r="JB155" s="18"/>
      <c r="JC155" s="1" t="s">
        <v>185</v>
      </c>
      <c r="JE155" s="401">
        <v>277.10000000000946</v>
      </c>
      <c r="JF155" s="1" t="s">
        <v>187</v>
      </c>
      <c r="JG155" s="401">
        <v>392.70000000000073</v>
      </c>
      <c r="JH155" s="1" t="s">
        <v>183</v>
      </c>
      <c r="JI155" s="18">
        <v>549.79999999999563</v>
      </c>
      <c r="JJ155" s="1" t="s">
        <v>184</v>
      </c>
      <c r="JK155" s="18"/>
      <c r="JL155" s="1" t="s">
        <v>185</v>
      </c>
      <c r="JN155" s="401">
        <v>505.50000000000728</v>
      </c>
      <c r="JO155" s="1" t="s">
        <v>187</v>
      </c>
      <c r="JP155" s="401"/>
      <c r="JQ155" s="1" t="s">
        <v>183</v>
      </c>
      <c r="JR155" s="401"/>
      <c r="JS155" s="1" t="s">
        <v>184</v>
      </c>
      <c r="JT155" s="401"/>
      <c r="JU155" s="1" t="s">
        <v>185</v>
      </c>
      <c r="JX155" s="1" t="s">
        <v>187</v>
      </c>
      <c r="JY155" s="18">
        <v>1910.0000000000036</v>
      </c>
      <c r="JZ155" s="1" t="s">
        <v>183</v>
      </c>
      <c r="KA155" s="18">
        <v>2092.7000000000498</v>
      </c>
      <c r="KB155" s="1" t="s">
        <v>184</v>
      </c>
      <c r="KC155" s="18">
        <v>2788.4999999998327</v>
      </c>
      <c r="KD155" s="1" t="s">
        <v>185</v>
      </c>
      <c r="KF155" s="18">
        <v>33.80000000000291</v>
      </c>
      <c r="KG155" s="1" t="s">
        <v>187</v>
      </c>
      <c r="KH155" s="401">
        <v>119.89999999999964</v>
      </c>
      <c r="KI155" s="1" t="s">
        <v>183</v>
      </c>
      <c r="KJ155" s="18">
        <v>210.20000000000073</v>
      </c>
      <c r="KK155" s="1" t="s">
        <v>184</v>
      </c>
      <c r="KL155" s="18"/>
      <c r="KM155" s="1" t="s">
        <v>185</v>
      </c>
      <c r="KO155" s="401">
        <v>423.5</v>
      </c>
      <c r="KP155" s="1" t="s">
        <v>187</v>
      </c>
      <c r="KQ155" s="401"/>
      <c r="KR155" s="1" t="s">
        <v>183</v>
      </c>
      <c r="KS155" s="401"/>
      <c r="KT155" s="1" t="s">
        <v>184</v>
      </c>
      <c r="KU155" s="401"/>
      <c r="KV155" s="1" t="s">
        <v>185</v>
      </c>
      <c r="KX155" s="18">
        <v>201.40000000000146</v>
      </c>
      <c r="KY155" s="1" t="s">
        <v>187</v>
      </c>
      <c r="KZ155" s="18"/>
      <c r="LA155" s="1" t="s">
        <v>183</v>
      </c>
      <c r="LB155" s="18"/>
      <c r="LC155" s="1" t="s">
        <v>184</v>
      </c>
      <c r="LD155" s="18"/>
      <c r="LE155" s="1" t="s">
        <v>185</v>
      </c>
      <c r="LG155" s="232">
        <v>351.00000000000182</v>
      </c>
      <c r="LH155" s="1" t="s">
        <v>187</v>
      </c>
      <c r="LI155" s="232"/>
      <c r="LJ155" s="1" t="s">
        <v>183</v>
      </c>
      <c r="LK155" s="232"/>
      <c r="LL155" s="1" t="s">
        <v>184</v>
      </c>
      <c r="LM155" s="18"/>
      <c r="LN155" s="1" t="s">
        <v>185</v>
      </c>
      <c r="LP155" s="18">
        <v>373.60000000000218</v>
      </c>
      <c r="LQ155" s="1" t="s">
        <v>187</v>
      </c>
      <c r="LR155" s="18">
        <v>115.5</v>
      </c>
      <c r="LS155" s="1" t="s">
        <v>183</v>
      </c>
      <c r="LT155" s="18">
        <v>536.09999999999127</v>
      </c>
      <c r="LU155" s="1" t="s">
        <v>184</v>
      </c>
      <c r="LV155" s="18"/>
      <c r="LW155" s="1" t="s">
        <v>185</v>
      </c>
      <c r="LY155" s="18">
        <v>576.90000000000146</v>
      </c>
      <c r="LZ155" s="1" t="s">
        <v>187</v>
      </c>
      <c r="MA155" s="18"/>
      <c r="MB155" s="1" t="s">
        <v>183</v>
      </c>
      <c r="MC155" s="18"/>
      <c r="MD155" s="1" t="s">
        <v>184</v>
      </c>
      <c r="ME155" s="18"/>
      <c r="MF155" s="1" t="s">
        <v>185</v>
      </c>
      <c r="MI155" s="1" t="s">
        <v>187</v>
      </c>
      <c r="MJ155" s="74">
        <v>670.29999999999563</v>
      </c>
      <c r="MK155" s="1" t="s">
        <v>183</v>
      </c>
      <c r="ML155" s="18">
        <v>1078.1000000000004</v>
      </c>
      <c r="MM155" s="1" t="s">
        <v>184</v>
      </c>
      <c r="MN155" s="18">
        <v>1213.9999999999891</v>
      </c>
      <c r="MO155" s="1" t="s">
        <v>185</v>
      </c>
      <c r="MQ155">
        <v>224.99999999999272</v>
      </c>
      <c r="MR155" s="1" t="s">
        <v>187</v>
      </c>
      <c r="MS155" s="18">
        <v>278.00000000000728</v>
      </c>
      <c r="MT155" s="1" t="s">
        <v>183</v>
      </c>
      <c r="MU155">
        <v>279.99999999999272</v>
      </c>
      <c r="MV155" s="1" t="s">
        <v>184</v>
      </c>
      <c r="MX155" s="1" t="s">
        <v>185</v>
      </c>
      <c r="NA155" s="1" t="s">
        <v>187</v>
      </c>
      <c r="NC155" s="1" t="s">
        <v>183</v>
      </c>
      <c r="ND155" s="402">
        <v>1290.8000000000065</v>
      </c>
      <c r="NE155" s="1" t="s">
        <v>184</v>
      </c>
      <c r="NF155" s="402"/>
      <c r="NG155" s="1" t="s">
        <v>185</v>
      </c>
      <c r="NH155" s="43"/>
    </row>
    <row r="156" spans="1:372" ht="18">
      <c r="A156" s="403" t="s">
        <v>3671</v>
      </c>
      <c r="B156" s="49">
        <f>SUM(D156:AAP156)</f>
        <v>37228.812499999818</v>
      </c>
      <c r="D156"/>
      <c r="E156" s="9">
        <f>D155*0.25</f>
        <v>59.225000000000001</v>
      </c>
      <c r="F156" s="18"/>
      <c r="G156" s="9">
        <f>F155*0.5</f>
        <v>116.15</v>
      </c>
      <c r="I156" s="9">
        <f>H155*0.75</f>
        <v>0</v>
      </c>
      <c r="K156" s="9">
        <f>J155*1</f>
        <v>0</v>
      </c>
      <c r="N156" s="9">
        <f>M155*0.25</f>
        <v>91.125</v>
      </c>
      <c r="P156" s="9">
        <f>O155*0.5</f>
        <v>102.40000000000003</v>
      </c>
      <c r="R156" s="9">
        <f>Q155*0.75</f>
        <v>0</v>
      </c>
      <c r="T156" s="9">
        <f>S155*1</f>
        <v>0</v>
      </c>
      <c r="W156" s="9">
        <f>V155*0.25</f>
        <v>178.75</v>
      </c>
      <c r="Y156" s="9">
        <f>X155*0.5</f>
        <v>218.49999999999989</v>
      </c>
      <c r="Z156" s="18"/>
      <c r="AA156" s="9">
        <f>Z155*0.75</f>
        <v>490.49999999999989</v>
      </c>
      <c r="AB156" s="18"/>
      <c r="AC156" s="9">
        <f>AB155*1</f>
        <v>524.40000000000009</v>
      </c>
      <c r="AE156" s="18"/>
      <c r="AF156" s="9">
        <f>AE155*0.25</f>
        <v>57.950000000000045</v>
      </c>
      <c r="AG156" s="18"/>
      <c r="AH156" s="9">
        <f>AG155*0.5</f>
        <v>19.199999999999932</v>
      </c>
      <c r="AI156" s="18"/>
      <c r="AJ156" s="9">
        <f>AI155*0.75</f>
        <v>53.775000000000034</v>
      </c>
      <c r="AK156" s="18"/>
      <c r="AL156" s="9">
        <f>AK155*1</f>
        <v>338</v>
      </c>
      <c r="AN156" s="18"/>
      <c r="AO156" s="9">
        <f>AN155*0.25</f>
        <v>79.174999999999955</v>
      </c>
      <c r="AP156" s="18"/>
      <c r="AQ156" s="9">
        <f>AP155*0.5</f>
        <v>165.70000000000027</v>
      </c>
      <c r="AS156" s="9">
        <f>AR155*0.75</f>
        <v>470.7750000000002</v>
      </c>
      <c r="AU156" s="9">
        <f>AT155*1</f>
        <v>277.39999999999964</v>
      </c>
      <c r="AW156" s="18"/>
      <c r="AX156" s="9">
        <f>AW155*0.25</f>
        <v>144.52499999999986</v>
      </c>
      <c r="AZ156" s="9">
        <f>AY155*0.5</f>
        <v>296.5</v>
      </c>
      <c r="BB156" s="9">
        <f>BA155*0.75</f>
        <v>461.1749999999999</v>
      </c>
      <c r="BD156" s="9">
        <f>BC155*1</f>
        <v>659.99999999999955</v>
      </c>
      <c r="BF156" s="18"/>
      <c r="BG156" s="9">
        <f>BF155*0.25</f>
        <v>145.14999999999975</v>
      </c>
      <c r="BH156" s="18"/>
      <c r="BI156" s="9">
        <f>BH155*0.5</f>
        <v>156.45000000000073</v>
      </c>
      <c r="BK156" s="9">
        <f>BJ155*0.75</f>
        <v>707.77499999999986</v>
      </c>
      <c r="BM156" s="9">
        <f>BL155*1</f>
        <v>1110.9999999999982</v>
      </c>
      <c r="BP156" s="9">
        <f>BO155*0.25</f>
        <v>120.56250000000011</v>
      </c>
      <c r="BR156" s="9">
        <f>BQ155*0.5</f>
        <v>269.90000000000009</v>
      </c>
      <c r="BT156" s="9">
        <f>BS155*0.75</f>
        <v>479.84999999999911</v>
      </c>
      <c r="BV156" s="9">
        <f>BU155*1</f>
        <v>377.29999999999745</v>
      </c>
      <c r="BY156" s="9">
        <f>BX155*0.25</f>
        <v>146.4</v>
      </c>
      <c r="CA156" s="9">
        <f>BZ155*0.5</f>
        <v>0</v>
      </c>
      <c r="CC156" s="9">
        <f>CB155*0.75</f>
        <v>242.85000000000014</v>
      </c>
      <c r="CE156" s="9">
        <f t="shared" ref="CE156" si="294">CD155*1</f>
        <v>486.99999999999909</v>
      </c>
      <c r="CG156" s="18"/>
      <c r="CH156" s="9">
        <f>CG155*0.25</f>
        <v>178.50000000000045</v>
      </c>
      <c r="CI156" s="18"/>
      <c r="CJ156" s="9">
        <f>CI155*0.5</f>
        <v>0</v>
      </c>
      <c r="CL156" s="9">
        <f>CK155*0.75</f>
        <v>266.10000000000082</v>
      </c>
      <c r="CN156" s="9">
        <f t="shared" ref="CN156" si="295">CM155*1</f>
        <v>903.10000000000036</v>
      </c>
      <c r="CP156" s="18"/>
      <c r="CQ156" s="9">
        <f>CP155*0.25</f>
        <v>93.725000000000364</v>
      </c>
      <c r="CR156" s="18"/>
      <c r="CS156" s="9">
        <f>CR155*0.5</f>
        <v>0</v>
      </c>
      <c r="CU156" s="9">
        <f>CT155*0.75</f>
        <v>207.52499999999918</v>
      </c>
      <c r="CW156" s="9">
        <f t="shared" ref="CW156" si="296">CV155*1</f>
        <v>162.19999999999891</v>
      </c>
      <c r="CY156" s="18"/>
      <c r="CZ156" s="9">
        <f>CY155*0.25</f>
        <v>57.112500000000409</v>
      </c>
      <c r="DA156" s="18"/>
      <c r="DB156" s="9">
        <f>DA155*0.5</f>
        <v>57.550000000000182</v>
      </c>
      <c r="DD156" s="9">
        <f>DC155*0.75</f>
        <v>200.32499999999959</v>
      </c>
      <c r="DF156" s="9">
        <f t="shared" ref="DF156" si="297">DE155*1</f>
        <v>350.99999999999818</v>
      </c>
      <c r="DH156" s="18"/>
      <c r="DI156" s="9">
        <f>DH155*0.25</f>
        <v>71.850000000000364</v>
      </c>
      <c r="DJ156" s="18"/>
      <c r="DK156" s="9">
        <f>DJ155*0.5</f>
        <v>0</v>
      </c>
      <c r="DM156" s="9">
        <f>DL155*0.75</f>
        <v>137.62500000000068</v>
      </c>
      <c r="DO156" s="9">
        <f t="shared" ref="DO156" si="298">DN155*1</f>
        <v>199.49999999999909</v>
      </c>
      <c r="DQ156" s="18"/>
      <c r="DR156" s="9">
        <f>DQ155*0.25</f>
        <v>85.2000000000005</v>
      </c>
      <c r="DS156" s="18"/>
      <c r="DT156" s="9">
        <f>DS155*0.5</f>
        <v>139.30000000000018</v>
      </c>
      <c r="DV156" s="9">
        <f>DU155*0.75</f>
        <v>282.97500000000082</v>
      </c>
      <c r="DX156" s="9">
        <f t="shared" ref="DX156" si="299">DW155*1</f>
        <v>288.49999999999909</v>
      </c>
      <c r="DZ156" s="18"/>
      <c r="EA156" s="9">
        <f>DZ155*0.25</f>
        <v>58.150000000000318</v>
      </c>
      <c r="EB156" s="18"/>
      <c r="EC156" s="9">
        <f>EB155*0.5</f>
        <v>0</v>
      </c>
      <c r="EE156" s="9">
        <f>ED155*0.75</f>
        <v>595.27500000000123</v>
      </c>
      <c r="EG156" s="9">
        <f>EF155*1</f>
        <v>0</v>
      </c>
      <c r="EI156" s="18"/>
      <c r="EJ156" s="9">
        <f>EI155*0.25</f>
        <v>60.625000000000682</v>
      </c>
      <c r="EK156" s="18"/>
      <c r="EL156" s="9">
        <f>EK155*0.5</f>
        <v>0</v>
      </c>
      <c r="EN156" s="9">
        <f>EM155*0.75</f>
        <v>280.94999999999618</v>
      </c>
      <c r="EP156" s="9">
        <f>EO155*1</f>
        <v>0</v>
      </c>
      <c r="ER156" s="18"/>
      <c r="ES156" s="9">
        <f>ER155*0.25</f>
        <v>97.800000000000409</v>
      </c>
      <c r="ET156" s="18"/>
      <c r="EU156" s="9">
        <f>ET155*0.5</f>
        <v>0</v>
      </c>
      <c r="EW156" s="9">
        <f>EV155*0.75</f>
        <v>222.67500000000041</v>
      </c>
      <c r="EY156" s="9">
        <f>EX155*1</f>
        <v>0</v>
      </c>
      <c r="FA156" s="18"/>
      <c r="FB156" s="9">
        <f>FA155*0.25</f>
        <v>60.750000000000455</v>
      </c>
      <c r="FC156" s="18"/>
      <c r="FD156" s="9">
        <f>FC155*0.5</f>
        <v>138.10000000000127</v>
      </c>
      <c r="FF156" s="9">
        <f>FE155*0.75</f>
        <v>283.80000000000041</v>
      </c>
      <c r="FH156" s="9">
        <f>FG155*1</f>
        <v>0</v>
      </c>
      <c r="FJ156" s="18"/>
      <c r="FK156" s="9">
        <f>FJ155*0.25</f>
        <v>31.075000000000273</v>
      </c>
      <c r="FL156" s="18"/>
      <c r="FM156" s="9">
        <f>FL155*0.5</f>
        <v>376.84999999999854</v>
      </c>
      <c r="FO156" s="9">
        <f>FN155*0.75</f>
        <v>385.35000000000014</v>
      </c>
      <c r="FQ156" s="9">
        <f>FP155*1</f>
        <v>0</v>
      </c>
      <c r="FS156" s="18"/>
      <c r="FT156" s="9">
        <f>FS155*0.25</f>
        <v>121.82500000000027</v>
      </c>
      <c r="FU156" s="18"/>
      <c r="FV156" s="9">
        <f>FU155*0.5</f>
        <v>0</v>
      </c>
      <c r="FX156" s="9">
        <f>FW155*0.75</f>
        <v>217.57499999999959</v>
      </c>
      <c r="FZ156" s="9">
        <f>FY155*1</f>
        <v>0</v>
      </c>
      <c r="GB156" s="18"/>
      <c r="GC156" s="9">
        <f>GB155*0.25</f>
        <v>0</v>
      </c>
      <c r="GD156" s="18"/>
      <c r="GE156" s="9">
        <f>GD155*0.5</f>
        <v>0</v>
      </c>
      <c r="GG156" s="9">
        <f>GF155*0.75</f>
        <v>163.49999999999454</v>
      </c>
      <c r="GI156" s="9">
        <f>GH155*1</f>
        <v>0</v>
      </c>
      <c r="GK156" s="18"/>
      <c r="GL156" s="9">
        <f>GK155*0.25</f>
        <v>446.18750000000045</v>
      </c>
      <c r="GM156" s="18"/>
      <c r="GN156" s="9">
        <f>GM155*0.5</f>
        <v>245.45000000000164</v>
      </c>
      <c r="GP156" s="9">
        <f>GO155*0.75</f>
        <v>2294.0999999999995</v>
      </c>
      <c r="GR156" s="9">
        <f>GQ155*1</f>
        <v>0</v>
      </c>
      <c r="GT156" s="18"/>
      <c r="GU156" s="9">
        <f>GT155*0.25</f>
        <v>36.699999999999818</v>
      </c>
      <c r="GV156" s="18"/>
      <c r="GW156" s="9">
        <f>GV155*0.5</f>
        <v>0</v>
      </c>
      <c r="GX156" s="18"/>
      <c r="GY156" s="9">
        <f>GX155*0.75</f>
        <v>0</v>
      </c>
      <c r="GZ156" s="18"/>
      <c r="HA156" s="9">
        <f>GZ155*1</f>
        <v>0</v>
      </c>
      <c r="HD156" s="9">
        <f>HC155*0.25</f>
        <v>141.02499999999964</v>
      </c>
      <c r="HF156" s="9">
        <f>HE155*0.5</f>
        <v>431.14999999999918</v>
      </c>
      <c r="HH156" s="9">
        <f>HG155*0.75</f>
        <v>413.39999999999782</v>
      </c>
      <c r="HJ156" s="9">
        <f>HI155*1</f>
        <v>0</v>
      </c>
      <c r="HM156" s="9">
        <f>HL155*0.25</f>
        <v>199.82499999999936</v>
      </c>
      <c r="HO156" s="9">
        <f>HN155*0.5</f>
        <v>0</v>
      </c>
      <c r="HQ156" s="9">
        <f>HP155*0.75</f>
        <v>378.07499999999754</v>
      </c>
      <c r="HS156" s="9">
        <f>HR155*1</f>
        <v>0</v>
      </c>
      <c r="HV156" s="9">
        <f>HU155*0.25</f>
        <v>996.90000000000055</v>
      </c>
      <c r="HX156" s="9">
        <f>HW155*0.5</f>
        <v>1841.6500000000005</v>
      </c>
      <c r="HZ156" s="9">
        <f>HY155*0.75</f>
        <v>2376.2999999999752</v>
      </c>
      <c r="IB156" s="9">
        <f>IA155*1</f>
        <v>0</v>
      </c>
      <c r="IE156" s="9">
        <f>ID155*0.25</f>
        <v>83.075000000001637</v>
      </c>
      <c r="IG156" s="9">
        <f>IF155*0.5</f>
        <v>0</v>
      </c>
      <c r="II156" s="9">
        <f>IH155*0.75</f>
        <v>0</v>
      </c>
      <c r="IK156" s="9">
        <f>IJ155*1</f>
        <v>0</v>
      </c>
      <c r="IN156" s="9">
        <f>IM155*0.25</f>
        <v>32.000000000000909</v>
      </c>
      <c r="IP156" s="9">
        <f>IO155*0.5</f>
        <v>0</v>
      </c>
      <c r="IR156" s="9">
        <f>IQ155*0.75</f>
        <v>117.90000000000327</v>
      </c>
      <c r="IT156" s="9">
        <f>IS155*1</f>
        <v>0</v>
      </c>
      <c r="IW156" s="9">
        <f>IV155*0.25</f>
        <v>101.00000000000182</v>
      </c>
      <c r="IY156" s="9">
        <f>IX155*0.5</f>
        <v>184.5</v>
      </c>
      <c r="JA156" s="9">
        <f>IZ155*0.75</f>
        <v>67.800000000009277</v>
      </c>
      <c r="JC156" s="9">
        <f>JB155*1</f>
        <v>0</v>
      </c>
      <c r="JF156" s="9">
        <f>JE155*0.25</f>
        <v>69.275000000002365</v>
      </c>
      <c r="JH156" s="9">
        <f>JG155*0.5</f>
        <v>196.35000000000036</v>
      </c>
      <c r="JJ156" s="9">
        <f>JI155*0.75</f>
        <v>412.34999999999673</v>
      </c>
      <c r="JL156" s="9">
        <f>JK155*1</f>
        <v>0</v>
      </c>
      <c r="JO156" s="9">
        <f>JN155*0.25</f>
        <v>126.37500000000182</v>
      </c>
      <c r="JQ156" s="9">
        <f>JP155*0.5</f>
        <v>0</v>
      </c>
      <c r="JS156" s="9">
        <f>JR155*0.75</f>
        <v>0</v>
      </c>
      <c r="JU156" s="9">
        <f>JT155*1</f>
        <v>0</v>
      </c>
      <c r="JX156" s="9">
        <f>JW155*0.25</f>
        <v>0</v>
      </c>
      <c r="JZ156" s="9">
        <f>JY155*0.5</f>
        <v>955.00000000000182</v>
      </c>
      <c r="KB156" s="9">
        <f>KA155*0.75</f>
        <v>1569.5250000000374</v>
      </c>
      <c r="KD156" s="9">
        <f>KC155*1</f>
        <v>2788.4999999998327</v>
      </c>
      <c r="KG156" s="9">
        <f>KF155*0.25</f>
        <v>8.4500000000007276</v>
      </c>
      <c r="KI156" s="9">
        <f>KH155*0.5</f>
        <v>59.949999999999818</v>
      </c>
      <c r="KK156" s="9">
        <f>KJ155*0.75</f>
        <v>157.65000000000055</v>
      </c>
      <c r="KM156" s="9">
        <f>KL155*1</f>
        <v>0</v>
      </c>
      <c r="KP156" s="9">
        <f>KO155*0.25</f>
        <v>105.875</v>
      </c>
      <c r="KR156" s="9">
        <f>KQ155*0.5</f>
        <v>0</v>
      </c>
      <c r="KT156" s="9">
        <f>KS155*0.75</f>
        <v>0</v>
      </c>
      <c r="KV156" s="9">
        <f>KU155*1</f>
        <v>0</v>
      </c>
      <c r="KY156" s="9">
        <f>KX155*0.25</f>
        <v>50.350000000000364</v>
      </c>
      <c r="LA156" s="9">
        <f>KZ155*0.5</f>
        <v>0</v>
      </c>
      <c r="LC156" s="9">
        <f>LB155*0.75</f>
        <v>0</v>
      </c>
      <c r="LE156" s="9">
        <f>LD155*1</f>
        <v>0</v>
      </c>
      <c r="LH156" s="9">
        <f>LG155*0.25</f>
        <v>87.750000000000455</v>
      </c>
      <c r="LJ156" s="9">
        <f>LI155*0.5</f>
        <v>0</v>
      </c>
      <c r="LL156" s="9">
        <f>LK155*0.75</f>
        <v>0</v>
      </c>
      <c r="LN156" s="9">
        <f>LM155*1</f>
        <v>0</v>
      </c>
      <c r="LQ156" s="9">
        <f>LP155*0.25</f>
        <v>93.400000000000546</v>
      </c>
      <c r="LS156" s="9">
        <f>LR155*0.5</f>
        <v>57.75</v>
      </c>
      <c r="LU156" s="9">
        <f>LT155*0.75</f>
        <v>402.07499999999345</v>
      </c>
      <c r="LW156" s="9">
        <f>LV155*1</f>
        <v>0</v>
      </c>
      <c r="LZ156" s="9">
        <f>LY155*0.25</f>
        <v>144.22500000000036</v>
      </c>
      <c r="MB156" s="9">
        <f>MA155*0.5</f>
        <v>0</v>
      </c>
      <c r="MD156" s="9">
        <f>MC155*0.75</f>
        <v>0</v>
      </c>
      <c r="MF156" s="9">
        <f>ME155*1</f>
        <v>0</v>
      </c>
      <c r="MI156" s="9">
        <f>MH155*0.25</f>
        <v>0</v>
      </c>
      <c r="MK156" s="9">
        <f>MJ155*0.5</f>
        <v>335.14999999999782</v>
      </c>
      <c r="MM156" s="9">
        <f>ML155*0.75</f>
        <v>808.57500000000027</v>
      </c>
      <c r="MO156" s="9">
        <f>MN155*1</f>
        <v>1213.9999999999891</v>
      </c>
      <c r="MR156" s="9">
        <f>MQ155*0.25</f>
        <v>56.249999999998181</v>
      </c>
      <c r="MT156" s="9">
        <f>MS155*0.5</f>
        <v>139.00000000000364</v>
      </c>
      <c r="MV156" s="9">
        <f>MU155*0.75</f>
        <v>209.99999999999454</v>
      </c>
      <c r="MX156" s="9">
        <f>MW155*1</f>
        <v>0</v>
      </c>
      <c r="NA156" s="9">
        <f>MZ155*0.25</f>
        <v>0</v>
      </c>
      <c r="NC156" s="9">
        <f>NB155*0.5</f>
        <v>0</v>
      </c>
      <c r="NE156" s="9">
        <f>ND155*0.75</f>
        <v>968.10000000000491</v>
      </c>
      <c r="NG156" s="9">
        <f>NF155*1</f>
        <v>0</v>
      </c>
      <c r="NH156" s="43"/>
    </row>
    <row r="157" spans="1:372" s="40" customFormat="1" ht="15.75">
      <c r="A157" s="203"/>
      <c r="B157" s="206"/>
      <c r="C157" s="205"/>
      <c r="E157" s="61"/>
      <c r="F157" s="149"/>
      <c r="G157" s="61"/>
      <c r="I157" s="61"/>
      <c r="L157" s="205"/>
      <c r="N157" s="61"/>
      <c r="P157" s="61"/>
      <c r="R157" s="61"/>
      <c r="U157" s="205"/>
      <c r="V157" s="149"/>
      <c r="W157" s="61"/>
      <c r="X157" s="149"/>
      <c r="Y157" s="61"/>
      <c r="Z157" s="149"/>
      <c r="AB157" s="149"/>
      <c r="AC157" s="38"/>
      <c r="AD157" s="205"/>
      <c r="AE157" s="149"/>
      <c r="AF157" s="237"/>
      <c r="AG157" s="149"/>
      <c r="AI157" s="149"/>
      <c r="AK157" s="149"/>
      <c r="AL157" s="38"/>
      <c r="AM157" s="205"/>
      <c r="AN157" s="149"/>
      <c r="AO157" s="237"/>
      <c r="AP157" s="149"/>
      <c r="AU157" s="38"/>
      <c r="AV157" s="205"/>
      <c r="AW157" s="149"/>
      <c r="AX157" s="237"/>
      <c r="AY157" s="149"/>
      <c r="BD157" s="38"/>
      <c r="BE157" s="205"/>
      <c r="BF157" s="149"/>
      <c r="BG157" s="237"/>
      <c r="BH157" s="149"/>
      <c r="BM157" s="38"/>
      <c r="BN157" s="205"/>
      <c r="BP157" s="237"/>
      <c r="BV157" s="38"/>
      <c r="BW157" s="205"/>
      <c r="BY157" s="237"/>
      <c r="CE157" s="38"/>
      <c r="CF157" s="205"/>
      <c r="CG157" s="149"/>
      <c r="CH157" s="237"/>
      <c r="CI157" s="149"/>
      <c r="CN157" s="38"/>
      <c r="CO157" s="205"/>
      <c r="CP157" s="149"/>
      <c r="CQ157" s="237"/>
      <c r="CR157" s="149"/>
      <c r="CW157" s="38"/>
      <c r="CX157" s="205"/>
      <c r="CY157" s="149"/>
      <c r="CZ157" s="237"/>
      <c r="DA157" s="149"/>
      <c r="DF157" s="38"/>
      <c r="DG157" s="205"/>
      <c r="DH157" s="149"/>
      <c r="DI157" s="237"/>
      <c r="DJ157" s="149"/>
      <c r="DO157" s="38"/>
      <c r="DP157" s="205"/>
      <c r="DQ157" s="149"/>
      <c r="DR157" s="237"/>
      <c r="DS157" s="149"/>
      <c r="DX157" s="38"/>
      <c r="DY157" s="205"/>
      <c r="DZ157" s="149"/>
      <c r="EA157" s="237"/>
      <c r="EB157" s="149"/>
      <c r="EG157" s="38"/>
      <c r="EH157" s="205"/>
      <c r="EI157" s="149"/>
      <c r="EJ157" s="237"/>
      <c r="EK157" s="149"/>
      <c r="EP157" s="38"/>
      <c r="EQ157" s="205"/>
      <c r="ER157" s="149"/>
      <c r="ES157" s="237"/>
      <c r="ET157" s="149"/>
      <c r="EY157" s="38"/>
      <c r="EZ157" s="205"/>
      <c r="FA157" s="149"/>
      <c r="FB157" s="237"/>
      <c r="FC157" s="149"/>
      <c r="FH157" s="38"/>
      <c r="FI157" s="205"/>
      <c r="FJ157" s="149"/>
      <c r="FK157" s="237"/>
      <c r="FL157" s="149"/>
      <c r="FQ157" s="38"/>
      <c r="FR157" s="205"/>
      <c r="FS157" s="149"/>
      <c r="FT157" s="237"/>
      <c r="FU157" s="149"/>
      <c r="FZ157" s="38"/>
      <c r="GA157" s="205"/>
      <c r="GB157" s="149"/>
      <c r="GC157" s="237"/>
      <c r="GD157" s="149"/>
      <c r="GI157" s="38"/>
      <c r="GJ157" s="205"/>
      <c r="GK157" s="149"/>
      <c r="GL157" s="237"/>
      <c r="GM157" s="149"/>
      <c r="GR157" s="38"/>
      <c r="GS157" s="205"/>
      <c r="GT157" s="149"/>
      <c r="GU157" s="237"/>
      <c r="GV157" s="149"/>
      <c r="GX157" s="149"/>
      <c r="GZ157" s="149"/>
      <c r="HB157" s="205"/>
      <c r="HD157" s="237"/>
      <c r="HJ157" s="38"/>
      <c r="HK157" s="205"/>
      <c r="HM157" s="237"/>
      <c r="HS157" s="38"/>
      <c r="HT157" s="205"/>
      <c r="HV157" s="237"/>
      <c r="IB157" s="38"/>
      <c r="IC157" s="205"/>
      <c r="IE157" s="237"/>
      <c r="IL157" s="205"/>
      <c r="IN157" s="237"/>
      <c r="IT157" s="38"/>
      <c r="IU157" s="205"/>
      <c r="IW157" s="237"/>
      <c r="JC157" s="38"/>
      <c r="JD157" s="205"/>
      <c r="JF157" s="237"/>
      <c r="JL157" s="38"/>
      <c r="JM157" s="205"/>
      <c r="JO157" s="237"/>
      <c r="JV157" s="205"/>
      <c r="JX157" s="237"/>
      <c r="KD157" s="38"/>
      <c r="KE157" s="205"/>
      <c r="KG157" s="237"/>
      <c r="KM157" s="38"/>
      <c r="KN157" s="205"/>
      <c r="KP157" s="237"/>
      <c r="KW157" s="205"/>
      <c r="KY157" s="237"/>
      <c r="LF157" s="205"/>
      <c r="LH157" s="237"/>
      <c r="LN157" s="38"/>
      <c r="LO157" s="205"/>
      <c r="LQ157" s="237"/>
      <c r="LW157" s="38"/>
      <c r="LX157" s="205"/>
      <c r="LZ157" s="237"/>
      <c r="MG157" s="205"/>
      <c r="MI157" s="237"/>
      <c r="MO157" s="38"/>
      <c r="MP157" s="205"/>
      <c r="MR157" s="237"/>
      <c r="MX157" s="38"/>
      <c r="MY157" s="205"/>
      <c r="NA157" s="237"/>
      <c r="NG157" s="38"/>
      <c r="NH157" s="205"/>
    </row>
    <row r="158" spans="1:372" ht="18">
      <c r="A158" s="42" t="s">
        <v>834</v>
      </c>
      <c r="B158" s="49"/>
      <c r="D158">
        <v>293.60000000000002</v>
      </c>
      <c r="E158" s="1" t="s">
        <v>187</v>
      </c>
      <c r="F158" s="400">
        <v>104.1</v>
      </c>
      <c r="G158" s="1" t="s">
        <v>183</v>
      </c>
      <c r="H158" s="115"/>
      <c r="I158" s="1" t="s">
        <v>184</v>
      </c>
      <c r="J158" s="115"/>
      <c r="K158" s="1" t="s">
        <v>185</v>
      </c>
      <c r="M158">
        <v>61.6</v>
      </c>
      <c r="N158" s="1" t="s">
        <v>187</v>
      </c>
      <c r="O158" s="18">
        <v>109.00000000000003</v>
      </c>
      <c r="P158" s="1" t="s">
        <v>183</v>
      </c>
      <c r="Q158" s="18"/>
      <c r="R158" s="1" t="s">
        <v>184</v>
      </c>
      <c r="S158" s="18"/>
      <c r="T158" s="1" t="s">
        <v>185</v>
      </c>
      <c r="V158" s="18">
        <v>817.84999999999968</v>
      </c>
      <c r="W158" s="1" t="s">
        <v>187</v>
      </c>
      <c r="X158" s="18">
        <v>535.89999999999964</v>
      </c>
      <c r="Y158" s="1" t="s">
        <v>183</v>
      </c>
      <c r="Z158" s="18">
        <v>627.79999999999995</v>
      </c>
      <c r="AA158" s="1" t="s">
        <v>184</v>
      </c>
      <c r="AB158" s="18">
        <v>623.30000000000064</v>
      </c>
      <c r="AC158" s="1" t="s">
        <v>185</v>
      </c>
      <c r="AE158" s="18">
        <v>0</v>
      </c>
      <c r="AF158" s="1" t="s">
        <v>187</v>
      </c>
      <c r="AG158" s="18">
        <v>274.49999999999955</v>
      </c>
      <c r="AH158" s="1" t="s">
        <v>183</v>
      </c>
      <c r="AI158" s="18">
        <v>50.700000000000045</v>
      </c>
      <c r="AJ158" s="1" t="s">
        <v>184</v>
      </c>
      <c r="AK158" s="18">
        <v>273.20000000000073</v>
      </c>
      <c r="AL158" s="1" t="s">
        <v>185</v>
      </c>
      <c r="AN158" s="18">
        <v>268.39999999999964</v>
      </c>
      <c r="AO158" s="1" t="s">
        <v>187</v>
      </c>
      <c r="AP158" s="18">
        <v>371.10000000000082</v>
      </c>
      <c r="AQ158" s="1" t="s">
        <v>183</v>
      </c>
      <c r="AR158" s="1">
        <v>740.7</v>
      </c>
      <c r="AS158" s="1" t="s">
        <v>184</v>
      </c>
      <c r="AT158" s="18">
        <v>228.00000000000068</v>
      </c>
      <c r="AU158" s="1" t="s">
        <v>185</v>
      </c>
      <c r="AW158" s="18">
        <v>686</v>
      </c>
      <c r="AX158" s="1" t="s">
        <v>187</v>
      </c>
      <c r="AY158" s="18">
        <v>422.90000000000009</v>
      </c>
      <c r="AZ158" s="1" t="s">
        <v>183</v>
      </c>
      <c r="BA158" s="18">
        <v>748.89999999999918</v>
      </c>
      <c r="BB158" s="1" t="s">
        <v>184</v>
      </c>
      <c r="BC158" s="18">
        <v>618.00000000000091</v>
      </c>
      <c r="BD158" s="1" t="s">
        <v>185</v>
      </c>
      <c r="BF158" s="18">
        <v>615.10000000000036</v>
      </c>
      <c r="BG158" s="1" t="s">
        <v>187</v>
      </c>
      <c r="BH158" s="18">
        <v>699.90000000000055</v>
      </c>
      <c r="BI158" s="1" t="s">
        <v>183</v>
      </c>
      <c r="BJ158" s="18">
        <v>980.29999999999973</v>
      </c>
      <c r="BK158" s="1" t="s">
        <v>184</v>
      </c>
      <c r="BL158" s="18">
        <v>679.59999999999991</v>
      </c>
      <c r="BM158" s="1" t="s">
        <v>185</v>
      </c>
      <c r="BO158" s="18">
        <v>506.09999999999945</v>
      </c>
      <c r="BP158" s="1" t="s">
        <v>187</v>
      </c>
      <c r="BQ158" s="18">
        <v>515.5</v>
      </c>
      <c r="BR158" s="1" t="s">
        <v>183</v>
      </c>
      <c r="BS158" s="18">
        <v>711.10000000000036</v>
      </c>
      <c r="BT158" s="1" t="s">
        <v>184</v>
      </c>
      <c r="BU158" s="18">
        <v>357</v>
      </c>
      <c r="BV158" s="1" t="s">
        <v>185</v>
      </c>
      <c r="BX158">
        <v>150</v>
      </c>
      <c r="BY158" s="1" t="s">
        <v>187</v>
      </c>
      <c r="BZ158" s="401">
        <v>226.49999999999818</v>
      </c>
      <c r="CA158" s="1" t="s">
        <v>183</v>
      </c>
      <c r="CB158" s="18">
        <v>341.89999999999964</v>
      </c>
      <c r="CC158" s="1" t="s">
        <v>184</v>
      </c>
      <c r="CD158" s="18">
        <v>357.49999999999818</v>
      </c>
      <c r="CE158" s="1" t="s">
        <v>185</v>
      </c>
      <c r="CG158" s="18">
        <v>623.85000000000309</v>
      </c>
      <c r="CH158" s="1" t="s">
        <v>187</v>
      </c>
      <c r="CI158" s="18"/>
      <c r="CJ158" s="1" t="s">
        <v>183</v>
      </c>
      <c r="CK158" s="18">
        <v>145.79999999999927</v>
      </c>
      <c r="CL158" s="1" t="s">
        <v>184</v>
      </c>
      <c r="CM158" s="18">
        <v>61.19999999999709</v>
      </c>
      <c r="CN158" s="1" t="s">
        <v>185</v>
      </c>
      <c r="CP158" s="18">
        <v>28.500000000000909</v>
      </c>
      <c r="CQ158" s="1" t="s">
        <v>187</v>
      </c>
      <c r="CR158" s="18"/>
      <c r="CS158" s="1" t="s">
        <v>183</v>
      </c>
      <c r="CT158" s="18">
        <v>372.29999999999927</v>
      </c>
      <c r="CU158" s="1" t="s">
        <v>184</v>
      </c>
      <c r="CV158" s="18">
        <v>144.79999999999836</v>
      </c>
      <c r="CW158" s="1" t="s">
        <v>185</v>
      </c>
      <c r="CY158" s="18">
        <v>259.50000000000182</v>
      </c>
      <c r="CZ158" s="1" t="s">
        <v>187</v>
      </c>
      <c r="DA158" s="18">
        <v>302.49999999999818</v>
      </c>
      <c r="DB158" s="1" t="s">
        <v>183</v>
      </c>
      <c r="DC158" s="18">
        <v>274.29999999999836</v>
      </c>
      <c r="DD158" s="1" t="s">
        <v>184</v>
      </c>
      <c r="DE158" s="18">
        <v>261.699999999998</v>
      </c>
      <c r="DF158" s="1" t="s">
        <v>185</v>
      </c>
      <c r="DH158" s="18">
        <v>35.700000000002547</v>
      </c>
      <c r="DI158" s="1" t="s">
        <v>187</v>
      </c>
      <c r="DJ158" s="18"/>
      <c r="DK158" s="1" t="s">
        <v>183</v>
      </c>
      <c r="DL158" s="18">
        <v>62.999999999999091</v>
      </c>
      <c r="DM158" s="1" t="s">
        <v>184</v>
      </c>
      <c r="DN158" s="18">
        <v>81.399999999997817</v>
      </c>
      <c r="DO158" s="1" t="s">
        <v>185</v>
      </c>
      <c r="DQ158" s="401">
        <v>209.75000000000273</v>
      </c>
      <c r="DR158" s="1" t="s">
        <v>187</v>
      </c>
      <c r="DS158" s="18">
        <v>375.19999999999709</v>
      </c>
      <c r="DT158" s="1" t="s">
        <v>183</v>
      </c>
      <c r="DU158" s="18">
        <v>361.29999999999836</v>
      </c>
      <c r="DV158" s="1" t="s">
        <v>184</v>
      </c>
      <c r="DW158" s="18">
        <v>181.59999999999854</v>
      </c>
      <c r="DX158" s="1" t="s">
        <v>185</v>
      </c>
      <c r="DZ158" s="18">
        <v>471.40000000000236</v>
      </c>
      <c r="EA158" s="1" t="s">
        <v>187</v>
      </c>
      <c r="EB158" s="18"/>
      <c r="EC158" s="1" t="s">
        <v>183</v>
      </c>
      <c r="ED158" s="18">
        <v>719.60000000000036</v>
      </c>
      <c r="EE158" s="1" t="s">
        <v>184</v>
      </c>
      <c r="EF158" s="18"/>
      <c r="EG158" s="1" t="s">
        <v>185</v>
      </c>
      <c r="EI158" s="401">
        <v>91.000000000001819</v>
      </c>
      <c r="EJ158" s="1" t="s">
        <v>187</v>
      </c>
      <c r="EK158" s="401"/>
      <c r="EL158" s="1" t="s">
        <v>183</v>
      </c>
      <c r="EM158" s="18">
        <v>186.69999999999709</v>
      </c>
      <c r="EN158" s="1" t="s">
        <v>184</v>
      </c>
      <c r="EO158" s="18"/>
      <c r="EP158" s="1" t="s">
        <v>185</v>
      </c>
      <c r="ER158" s="18">
        <v>346.00000000000182</v>
      </c>
      <c r="ES158" s="1" t="s">
        <v>187</v>
      </c>
      <c r="ET158" s="18"/>
      <c r="EU158" s="1" t="s">
        <v>183</v>
      </c>
      <c r="EV158" s="18">
        <v>614.5</v>
      </c>
      <c r="EW158" s="1" t="s">
        <v>184</v>
      </c>
      <c r="EX158" s="18"/>
      <c r="EY158" s="1" t="s">
        <v>185</v>
      </c>
      <c r="FA158" s="401">
        <v>505.60000000000127</v>
      </c>
      <c r="FB158" s="1" t="s">
        <v>187</v>
      </c>
      <c r="FC158" s="401">
        <v>195.40000000000146</v>
      </c>
      <c r="FD158" s="1" t="s">
        <v>183</v>
      </c>
      <c r="FE158" s="18">
        <v>489.49999999999818</v>
      </c>
      <c r="FF158" s="1" t="s">
        <v>184</v>
      </c>
      <c r="FG158" s="18"/>
      <c r="FH158" s="1" t="s">
        <v>185</v>
      </c>
      <c r="FJ158" s="401">
        <v>314.50000000000091</v>
      </c>
      <c r="FK158" s="1" t="s">
        <v>187</v>
      </c>
      <c r="FL158" s="18">
        <v>402.49999999999818</v>
      </c>
      <c r="FM158" s="1" t="s">
        <v>183</v>
      </c>
      <c r="FN158" s="18">
        <v>511.99999999999818</v>
      </c>
      <c r="FO158" s="1" t="s">
        <v>184</v>
      </c>
      <c r="FP158" s="18"/>
      <c r="FQ158" s="1" t="s">
        <v>185</v>
      </c>
      <c r="FS158" s="401">
        <v>407.5</v>
      </c>
      <c r="FT158" s="1" t="s">
        <v>187</v>
      </c>
      <c r="FU158" s="401"/>
      <c r="FV158" s="1" t="s">
        <v>183</v>
      </c>
      <c r="FW158" s="18">
        <v>62.499999999998181</v>
      </c>
      <c r="FX158" s="1" t="s">
        <v>184</v>
      </c>
      <c r="FY158" s="18"/>
      <c r="FZ158" s="1" t="s">
        <v>185</v>
      </c>
      <c r="GB158" s="18">
        <v>240.10000000000127</v>
      </c>
      <c r="GC158" s="1" t="s">
        <v>187</v>
      </c>
      <c r="GD158" s="18"/>
      <c r="GE158" s="1" t="s">
        <v>183</v>
      </c>
      <c r="GF158" s="18">
        <v>142.99999999999636</v>
      </c>
      <c r="GG158" s="1" t="s">
        <v>184</v>
      </c>
      <c r="GH158" s="18"/>
      <c r="GI158" s="1" t="s">
        <v>185</v>
      </c>
      <c r="GK158" s="401">
        <v>1745.7999999999975</v>
      </c>
      <c r="GL158" s="1" t="s">
        <v>187</v>
      </c>
      <c r="GM158" s="18">
        <v>2219.1999999999935</v>
      </c>
      <c r="GN158" s="1" t="s">
        <v>183</v>
      </c>
      <c r="GO158" s="18">
        <v>2954.5499999999938</v>
      </c>
      <c r="GP158" s="1" t="s">
        <v>184</v>
      </c>
      <c r="GQ158" s="18"/>
      <c r="GR158" s="1" t="s">
        <v>185</v>
      </c>
      <c r="GT158" s="401">
        <v>164.29999999999745</v>
      </c>
      <c r="GU158" s="1" t="s">
        <v>187</v>
      </c>
      <c r="GV158" s="401"/>
      <c r="GW158" s="1" t="s">
        <v>183</v>
      </c>
      <c r="GX158" s="401"/>
      <c r="GY158" s="1" t="s">
        <v>184</v>
      </c>
      <c r="GZ158" s="401"/>
      <c r="HA158" s="1" t="s">
        <v>185</v>
      </c>
      <c r="HC158" s="18">
        <v>699.5</v>
      </c>
      <c r="HD158" s="1" t="s">
        <v>187</v>
      </c>
      <c r="HE158" s="18">
        <v>895.60000000000036</v>
      </c>
      <c r="HF158" s="1" t="s">
        <v>183</v>
      </c>
      <c r="HG158" s="18">
        <v>482.39999999999054</v>
      </c>
      <c r="HH158" s="1" t="s">
        <v>184</v>
      </c>
      <c r="HI158" s="18"/>
      <c r="HJ158" s="1" t="s">
        <v>185</v>
      </c>
      <c r="HL158" s="401">
        <v>682.70000000000073</v>
      </c>
      <c r="HM158" s="1" t="s">
        <v>187</v>
      </c>
      <c r="HN158" s="401"/>
      <c r="HO158" s="1" t="s">
        <v>183</v>
      </c>
      <c r="HP158" s="18">
        <v>540.69999999999527</v>
      </c>
      <c r="HQ158" s="1" t="s">
        <v>184</v>
      </c>
      <c r="HR158" s="18"/>
      <c r="HS158" s="1" t="s">
        <v>185</v>
      </c>
      <c r="HU158" s="401">
        <v>2683.3499999999967</v>
      </c>
      <c r="HV158" s="1" t="s">
        <v>187</v>
      </c>
      <c r="HW158" s="18">
        <v>3296.1000000000022</v>
      </c>
      <c r="HX158" s="1" t="s">
        <v>183</v>
      </c>
      <c r="HY158" s="18">
        <v>3130.8999999999542</v>
      </c>
      <c r="HZ158" s="1" t="s">
        <v>184</v>
      </c>
      <c r="IA158" s="18"/>
      <c r="IB158" s="1" t="s">
        <v>185</v>
      </c>
      <c r="ID158" s="401">
        <v>204.99999999999818</v>
      </c>
      <c r="IE158" s="1" t="s">
        <v>187</v>
      </c>
      <c r="IF158" s="401"/>
      <c r="IG158" s="1" t="s">
        <v>183</v>
      </c>
      <c r="IH158" s="401"/>
      <c r="II158" s="1" t="s">
        <v>184</v>
      </c>
      <c r="IJ158" s="401"/>
      <c r="IK158" s="1" t="s">
        <v>185</v>
      </c>
      <c r="IM158" s="18">
        <v>248.24999999999818</v>
      </c>
      <c r="IN158" s="1" t="s">
        <v>187</v>
      </c>
      <c r="IO158" s="18"/>
      <c r="IP158" s="1" t="s">
        <v>183</v>
      </c>
      <c r="IQ158" s="18">
        <v>233.60000000000582</v>
      </c>
      <c r="IR158" s="1" t="s">
        <v>184</v>
      </c>
      <c r="IS158" s="18"/>
      <c r="IT158" s="1" t="s">
        <v>185</v>
      </c>
      <c r="IV158" s="401">
        <v>393.89999999999782</v>
      </c>
      <c r="IW158" s="1" t="s">
        <v>187</v>
      </c>
      <c r="IX158" s="18">
        <v>269.80000000000064</v>
      </c>
      <c r="IY158" s="1" t="s">
        <v>183</v>
      </c>
      <c r="IZ158" s="18">
        <v>223.00000000000728</v>
      </c>
      <c r="JA158" s="1" t="s">
        <v>184</v>
      </c>
      <c r="JB158" s="18"/>
      <c r="JC158" s="1" t="s">
        <v>185</v>
      </c>
      <c r="JE158" s="401">
        <v>182.89999999999782</v>
      </c>
      <c r="JF158" s="1" t="s">
        <v>187</v>
      </c>
      <c r="JG158" s="401">
        <v>236.80000000000291</v>
      </c>
      <c r="JH158" s="1" t="s">
        <v>183</v>
      </c>
      <c r="JI158" s="18">
        <v>481.60000000000582</v>
      </c>
      <c r="JJ158" s="1" t="s">
        <v>184</v>
      </c>
      <c r="JK158" s="18"/>
      <c r="JL158" s="1" t="s">
        <v>185</v>
      </c>
      <c r="JN158" s="401">
        <v>159.5</v>
      </c>
      <c r="JO158" s="1" t="s">
        <v>187</v>
      </c>
      <c r="JP158" s="401"/>
      <c r="JQ158" s="1" t="s">
        <v>183</v>
      </c>
      <c r="JR158" s="401"/>
      <c r="JS158" s="1" t="s">
        <v>184</v>
      </c>
      <c r="JT158" s="401"/>
      <c r="JU158" s="1" t="s">
        <v>185</v>
      </c>
      <c r="JX158" s="1" t="s">
        <v>187</v>
      </c>
      <c r="JY158" s="18">
        <v>2835.1499999999905</v>
      </c>
      <c r="JZ158" s="1" t="s">
        <v>183</v>
      </c>
      <c r="KA158" s="18">
        <v>1069.6999999998843</v>
      </c>
      <c r="KB158" s="1" t="s">
        <v>184</v>
      </c>
      <c r="KC158" s="18">
        <v>2755.6000000000422</v>
      </c>
      <c r="KD158" s="1" t="s">
        <v>185</v>
      </c>
      <c r="KF158" s="18">
        <v>32.400000000001455</v>
      </c>
      <c r="KG158" s="1" t="s">
        <v>187</v>
      </c>
      <c r="KH158" s="401">
        <v>29.700000000000728</v>
      </c>
      <c r="KI158" s="1" t="s">
        <v>183</v>
      </c>
      <c r="KJ158" s="18">
        <v>216.80000000000655</v>
      </c>
      <c r="KK158" s="1" t="s">
        <v>184</v>
      </c>
      <c r="KL158" s="18"/>
      <c r="KM158" s="1" t="s">
        <v>185</v>
      </c>
      <c r="KO158" s="401">
        <v>213.20000000000073</v>
      </c>
      <c r="KP158" s="1" t="s">
        <v>187</v>
      </c>
      <c r="KQ158" s="401"/>
      <c r="KR158" s="1" t="s">
        <v>183</v>
      </c>
      <c r="KS158" s="401"/>
      <c r="KT158" s="1" t="s">
        <v>184</v>
      </c>
      <c r="KU158" s="401"/>
      <c r="KV158" s="1" t="s">
        <v>185</v>
      </c>
      <c r="KX158" s="18">
        <v>131.40000000000146</v>
      </c>
      <c r="KY158" s="1" t="s">
        <v>187</v>
      </c>
      <c r="KZ158" s="18"/>
      <c r="LA158" s="1" t="s">
        <v>183</v>
      </c>
      <c r="LB158" s="18"/>
      <c r="LC158" s="1" t="s">
        <v>184</v>
      </c>
      <c r="LD158" s="18"/>
      <c r="LE158" s="1" t="s">
        <v>185</v>
      </c>
      <c r="LG158" s="232">
        <v>383.70000000000255</v>
      </c>
      <c r="LH158" s="1" t="s">
        <v>187</v>
      </c>
      <c r="LI158" s="232"/>
      <c r="LJ158" s="1" t="s">
        <v>183</v>
      </c>
      <c r="LK158" s="232"/>
      <c r="LL158" s="1" t="s">
        <v>184</v>
      </c>
      <c r="LM158" s="18"/>
      <c r="LN158" s="1" t="s">
        <v>185</v>
      </c>
      <c r="LP158" s="18">
        <v>672.59999999999491</v>
      </c>
      <c r="LQ158" s="1" t="s">
        <v>187</v>
      </c>
      <c r="LR158" s="18">
        <v>124.00000000000045</v>
      </c>
      <c r="LS158" s="1" t="s">
        <v>183</v>
      </c>
      <c r="LT158" s="18">
        <v>430.10000000000218</v>
      </c>
      <c r="LU158" s="1" t="s">
        <v>184</v>
      </c>
      <c r="LV158" s="18"/>
      <c r="LW158" s="1" t="s">
        <v>185</v>
      </c>
      <c r="LY158" s="18">
        <v>535.19999999999345</v>
      </c>
      <c r="LZ158" s="1" t="s">
        <v>187</v>
      </c>
      <c r="MA158" s="18"/>
      <c r="MB158" s="1" t="s">
        <v>183</v>
      </c>
      <c r="MC158" s="18"/>
      <c r="MD158" s="1" t="s">
        <v>184</v>
      </c>
      <c r="ME158" s="18"/>
      <c r="MF158" s="1" t="s">
        <v>185</v>
      </c>
      <c r="MI158" s="1" t="s">
        <v>187</v>
      </c>
      <c r="MJ158" s="74">
        <v>379.49999999998545</v>
      </c>
      <c r="MK158" s="1" t="s">
        <v>183</v>
      </c>
      <c r="ML158" s="18">
        <v>1050.3000000000011</v>
      </c>
      <c r="MM158" s="1" t="s">
        <v>184</v>
      </c>
      <c r="MN158" s="18">
        <v>1369.3000000000029</v>
      </c>
      <c r="MO158" s="1" t="s">
        <v>185</v>
      </c>
      <c r="MQ158">
        <v>168</v>
      </c>
      <c r="MR158" s="1" t="s">
        <v>187</v>
      </c>
      <c r="MS158" s="18">
        <v>216.99999999998545</v>
      </c>
      <c r="MT158" s="1" t="s">
        <v>183</v>
      </c>
      <c r="MU158">
        <v>254.5</v>
      </c>
      <c r="MV158" s="1" t="s">
        <v>184</v>
      </c>
      <c r="MX158" s="1" t="s">
        <v>185</v>
      </c>
      <c r="NA158" s="1" t="s">
        <v>187</v>
      </c>
      <c r="NC158" s="1" t="s">
        <v>183</v>
      </c>
      <c r="ND158" s="402">
        <v>1464.2000000000044</v>
      </c>
      <c r="NE158" s="1" t="s">
        <v>184</v>
      </c>
      <c r="NF158" s="402"/>
      <c r="NG158" s="1" t="s">
        <v>185</v>
      </c>
      <c r="NH158" s="43"/>
    </row>
    <row r="159" spans="1:372" ht="18">
      <c r="A159" s="403" t="s">
        <v>3671</v>
      </c>
      <c r="B159" s="49">
        <f>SUM(D159:AAP159)</f>
        <v>35078.249999999884</v>
      </c>
      <c r="D159"/>
      <c r="E159" s="9">
        <f>D158*0.25</f>
        <v>73.400000000000006</v>
      </c>
      <c r="F159" s="18"/>
      <c r="G159" s="9">
        <f>F158*0.5</f>
        <v>52.05</v>
      </c>
      <c r="I159" s="9">
        <f>H158*0.75</f>
        <v>0</v>
      </c>
      <c r="K159" s="9">
        <f>J158*1</f>
        <v>0</v>
      </c>
      <c r="N159" s="9">
        <f>M158*0.25</f>
        <v>15.4</v>
      </c>
      <c r="P159" s="9">
        <f>O158*0.5</f>
        <v>54.500000000000014</v>
      </c>
      <c r="R159" s="9">
        <f>Q158*0.75</f>
        <v>0</v>
      </c>
      <c r="T159" s="9">
        <f>S158*1</f>
        <v>0</v>
      </c>
      <c r="V159" s="18"/>
      <c r="W159" s="9">
        <f>V158*0.25</f>
        <v>204.46249999999992</v>
      </c>
      <c r="X159" s="18"/>
      <c r="Y159" s="9">
        <f>X158*0.5</f>
        <v>267.94999999999982</v>
      </c>
      <c r="Z159" s="18"/>
      <c r="AA159" s="9">
        <f>Z158*0.75</f>
        <v>470.84999999999997</v>
      </c>
      <c r="AB159" s="18"/>
      <c r="AC159" s="9">
        <f>AB158*1</f>
        <v>623.30000000000064</v>
      </c>
      <c r="AE159" s="18"/>
      <c r="AF159" s="9">
        <f>AE158*0.25</f>
        <v>0</v>
      </c>
      <c r="AG159" s="18"/>
      <c r="AH159" s="9">
        <f>AG158*0.5</f>
        <v>137.24999999999977</v>
      </c>
      <c r="AI159" s="18"/>
      <c r="AJ159" s="9">
        <f>AI158*0.75</f>
        <v>38.025000000000034</v>
      </c>
      <c r="AK159" s="18"/>
      <c r="AL159" s="9">
        <f>AK158*1</f>
        <v>273.20000000000073</v>
      </c>
      <c r="AN159" s="18"/>
      <c r="AO159" s="9">
        <f>AN158*0.25</f>
        <v>67.099999999999909</v>
      </c>
      <c r="AP159" s="18"/>
      <c r="AQ159" s="9">
        <f>AP158*0.5</f>
        <v>185.55000000000041</v>
      </c>
      <c r="AS159" s="9">
        <f>AR158*0.75</f>
        <v>555.52500000000009</v>
      </c>
      <c r="AU159" s="9">
        <f>AT158*1</f>
        <v>228.00000000000068</v>
      </c>
      <c r="AW159" s="18"/>
      <c r="AX159" s="9">
        <f>AW158*0.25</f>
        <v>171.5</v>
      </c>
      <c r="AZ159" s="9">
        <f>AY158*0.5</f>
        <v>211.45000000000005</v>
      </c>
      <c r="BB159" s="9">
        <f>BA158*0.75</f>
        <v>561.67499999999939</v>
      </c>
      <c r="BD159" s="9">
        <f>BC158*1</f>
        <v>618.00000000000091</v>
      </c>
      <c r="BF159" s="18"/>
      <c r="BG159" s="9">
        <f>BF158*0.25</f>
        <v>153.77500000000009</v>
      </c>
      <c r="BH159" s="18"/>
      <c r="BI159" s="9">
        <f>BH158*0.5</f>
        <v>349.95000000000027</v>
      </c>
      <c r="BK159" s="9">
        <f>BJ158*0.75</f>
        <v>735.2249999999998</v>
      </c>
      <c r="BM159" s="9">
        <f>BL158*1</f>
        <v>679.59999999999991</v>
      </c>
      <c r="BP159" s="9">
        <f>BO158*0.25</f>
        <v>126.52499999999986</v>
      </c>
      <c r="BR159" s="9">
        <f>BQ158*0.5</f>
        <v>257.75</v>
      </c>
      <c r="BT159" s="9">
        <f>BS158*0.75</f>
        <v>533.32500000000027</v>
      </c>
      <c r="BV159" s="9">
        <f>BU158*1</f>
        <v>357</v>
      </c>
      <c r="BY159" s="9">
        <f>BX158*0.25</f>
        <v>37.5</v>
      </c>
      <c r="CA159" s="9">
        <f>BZ158*0.5</f>
        <v>113.24999999999909</v>
      </c>
      <c r="CC159" s="9">
        <f>CB158*0.75</f>
        <v>256.42499999999973</v>
      </c>
      <c r="CE159" s="9">
        <f t="shared" ref="CE159" si="300">CD158*1</f>
        <v>357.49999999999818</v>
      </c>
      <c r="CG159" s="18"/>
      <c r="CH159" s="9">
        <f>CG158*0.25</f>
        <v>155.96250000000077</v>
      </c>
      <c r="CI159" s="18"/>
      <c r="CJ159" s="9">
        <f>CI158*0.5</f>
        <v>0</v>
      </c>
      <c r="CL159" s="9">
        <f>CK158*0.75</f>
        <v>109.34999999999945</v>
      </c>
      <c r="CN159" s="9">
        <f t="shared" ref="CN159" si="301">CM158*1</f>
        <v>61.19999999999709</v>
      </c>
      <c r="CP159" s="18"/>
      <c r="CQ159" s="9">
        <f>CP158*0.25</f>
        <v>7.1250000000002274</v>
      </c>
      <c r="CR159" s="18"/>
      <c r="CS159" s="9">
        <f>CR158*0.5</f>
        <v>0</v>
      </c>
      <c r="CU159" s="9">
        <f>CT158*0.75</f>
        <v>279.22499999999945</v>
      </c>
      <c r="CW159" s="9">
        <f t="shared" ref="CW159" si="302">CV158*1</f>
        <v>144.79999999999836</v>
      </c>
      <c r="CY159" s="18"/>
      <c r="CZ159" s="9">
        <f>CY158*0.25</f>
        <v>64.875000000000455</v>
      </c>
      <c r="DA159" s="18"/>
      <c r="DB159" s="9">
        <f>DA158*0.5</f>
        <v>151.24999999999909</v>
      </c>
      <c r="DD159" s="9">
        <f>DC158*0.75</f>
        <v>205.72499999999877</v>
      </c>
      <c r="DF159" s="9">
        <f t="shared" ref="DF159" si="303">DE158*1</f>
        <v>261.699999999998</v>
      </c>
      <c r="DH159" s="18"/>
      <c r="DI159" s="9">
        <f>DH158*0.25</f>
        <v>8.9250000000006366</v>
      </c>
      <c r="DJ159" s="18"/>
      <c r="DK159" s="9">
        <f>DJ158*0.5</f>
        <v>0</v>
      </c>
      <c r="DM159" s="9">
        <f>DL158*0.75</f>
        <v>47.249999999999318</v>
      </c>
      <c r="DO159" s="9">
        <f t="shared" ref="DO159" si="304">DN158*1</f>
        <v>81.399999999997817</v>
      </c>
      <c r="DQ159" s="18"/>
      <c r="DR159" s="9">
        <f>DQ158*0.25</f>
        <v>52.437500000000682</v>
      </c>
      <c r="DS159" s="18"/>
      <c r="DT159" s="9">
        <f>DS158*0.5</f>
        <v>187.59999999999854</v>
      </c>
      <c r="DV159" s="9">
        <f>DU158*0.75</f>
        <v>270.97499999999877</v>
      </c>
      <c r="DX159" s="9">
        <f t="shared" ref="DX159" si="305">DW158*1</f>
        <v>181.59999999999854</v>
      </c>
      <c r="DZ159" s="18"/>
      <c r="EA159" s="9">
        <f>DZ158*0.25</f>
        <v>117.85000000000059</v>
      </c>
      <c r="EB159" s="18"/>
      <c r="EC159" s="9">
        <f>EB158*0.5</f>
        <v>0</v>
      </c>
      <c r="EE159" s="9">
        <f>ED158*0.75</f>
        <v>539.70000000000027</v>
      </c>
      <c r="EG159" s="9">
        <f>EF158*1</f>
        <v>0</v>
      </c>
      <c r="EI159" s="18"/>
      <c r="EJ159" s="9">
        <f>EI158*0.25</f>
        <v>22.750000000000455</v>
      </c>
      <c r="EK159" s="18"/>
      <c r="EL159" s="9">
        <f>EK158*0.5</f>
        <v>0</v>
      </c>
      <c r="EN159" s="9">
        <f>EM158*0.75</f>
        <v>140.02499999999782</v>
      </c>
      <c r="EP159" s="9">
        <f>EO158*1</f>
        <v>0</v>
      </c>
      <c r="ER159" s="18"/>
      <c r="ES159" s="9">
        <f>ER158*0.25</f>
        <v>86.500000000000455</v>
      </c>
      <c r="ET159" s="18"/>
      <c r="EU159" s="9">
        <f>ET158*0.5</f>
        <v>0</v>
      </c>
      <c r="EW159" s="9">
        <f>EV158*0.75</f>
        <v>460.875</v>
      </c>
      <c r="EY159" s="9">
        <f>EX158*1</f>
        <v>0</v>
      </c>
      <c r="FA159" s="18"/>
      <c r="FB159" s="9">
        <f>FA158*0.25</f>
        <v>126.40000000000032</v>
      </c>
      <c r="FC159" s="18"/>
      <c r="FD159" s="9">
        <f>FC158*0.5</f>
        <v>97.700000000000728</v>
      </c>
      <c r="FF159" s="9">
        <f>FE158*0.75</f>
        <v>367.12499999999864</v>
      </c>
      <c r="FH159" s="9">
        <f>FG158*1</f>
        <v>0</v>
      </c>
      <c r="FJ159" s="18"/>
      <c r="FK159" s="9">
        <f>FJ158*0.25</f>
        <v>78.625000000000227</v>
      </c>
      <c r="FL159" s="18"/>
      <c r="FM159" s="9">
        <f>FL158*0.5</f>
        <v>201.24999999999909</v>
      </c>
      <c r="FO159" s="9">
        <f>FN158*0.75</f>
        <v>383.99999999999864</v>
      </c>
      <c r="FQ159" s="9">
        <f>FP158*1</f>
        <v>0</v>
      </c>
      <c r="FS159" s="18"/>
      <c r="FT159" s="9">
        <f>FS158*0.25</f>
        <v>101.875</v>
      </c>
      <c r="FU159" s="18"/>
      <c r="FV159" s="9">
        <f>FU158*0.5</f>
        <v>0</v>
      </c>
      <c r="FX159" s="9">
        <f>FW158*0.75</f>
        <v>46.874999999998636</v>
      </c>
      <c r="FZ159" s="9">
        <f>FY158*1</f>
        <v>0</v>
      </c>
      <c r="GB159" s="18"/>
      <c r="GC159" s="9">
        <f>GB158*0.25</f>
        <v>60.025000000000318</v>
      </c>
      <c r="GD159" s="18"/>
      <c r="GE159" s="9">
        <f>GD158*0.5</f>
        <v>0</v>
      </c>
      <c r="GG159" s="9">
        <f>GF158*0.75</f>
        <v>107.24999999999727</v>
      </c>
      <c r="GI159" s="9">
        <f>GH158*1</f>
        <v>0</v>
      </c>
      <c r="GK159" s="18"/>
      <c r="GL159" s="9">
        <f>GK158*0.25</f>
        <v>436.44999999999936</v>
      </c>
      <c r="GM159" s="18"/>
      <c r="GN159" s="9">
        <f>GM158*0.5</f>
        <v>1109.5999999999967</v>
      </c>
      <c r="GP159" s="9">
        <f>GO158*0.75</f>
        <v>2215.9124999999954</v>
      </c>
      <c r="GR159" s="9">
        <f>GQ158*1</f>
        <v>0</v>
      </c>
      <c r="GT159" s="18"/>
      <c r="GU159" s="9">
        <f>GT158*0.25</f>
        <v>41.074999999999363</v>
      </c>
      <c r="GV159" s="18"/>
      <c r="GW159" s="9">
        <f>GV158*0.5</f>
        <v>0</v>
      </c>
      <c r="GX159" s="18"/>
      <c r="GY159" s="9">
        <f>GX158*0.75</f>
        <v>0</v>
      </c>
      <c r="GZ159" s="18"/>
      <c r="HA159" s="9">
        <f>GZ158*1</f>
        <v>0</v>
      </c>
      <c r="HD159" s="9">
        <f>HC158*0.25</f>
        <v>174.875</v>
      </c>
      <c r="HF159" s="9">
        <f>HE158*0.5</f>
        <v>447.80000000000018</v>
      </c>
      <c r="HH159" s="9">
        <f>HG158*0.75</f>
        <v>361.79999999999291</v>
      </c>
      <c r="HJ159" s="9">
        <f>HI158*1</f>
        <v>0</v>
      </c>
      <c r="HM159" s="9">
        <f>HL158*0.25</f>
        <v>170.67500000000018</v>
      </c>
      <c r="HO159" s="9">
        <f>HN158*0.5</f>
        <v>0</v>
      </c>
      <c r="HQ159" s="9">
        <f>HP158*0.75</f>
        <v>405.52499999999645</v>
      </c>
      <c r="HS159" s="9">
        <f>HR158*1</f>
        <v>0</v>
      </c>
      <c r="HV159" s="9">
        <f>HU158*0.25</f>
        <v>670.83749999999918</v>
      </c>
      <c r="HX159" s="9">
        <f>HW158*0.5</f>
        <v>1648.0500000000011</v>
      </c>
      <c r="HZ159" s="9">
        <f>HY158*0.75</f>
        <v>2348.1749999999656</v>
      </c>
      <c r="IB159" s="9">
        <f>IA158*1</f>
        <v>0</v>
      </c>
      <c r="IE159" s="9">
        <f>ID158*0.25</f>
        <v>51.249999999999545</v>
      </c>
      <c r="IG159" s="9">
        <f>IF158*0.5</f>
        <v>0</v>
      </c>
      <c r="II159" s="9">
        <f>IH158*0.75</f>
        <v>0</v>
      </c>
      <c r="IK159" s="9">
        <f>IJ158*1</f>
        <v>0</v>
      </c>
      <c r="IN159" s="9">
        <f>IM158*0.25</f>
        <v>62.062499999999545</v>
      </c>
      <c r="IP159" s="9">
        <f>IO158*0.5</f>
        <v>0</v>
      </c>
      <c r="IR159" s="9">
        <f>IQ158*0.75</f>
        <v>175.20000000000437</v>
      </c>
      <c r="IT159" s="9">
        <f>IS158*1</f>
        <v>0</v>
      </c>
      <c r="IW159" s="9">
        <f>IV158*0.25</f>
        <v>98.474999999999454</v>
      </c>
      <c r="IY159" s="9">
        <f>IX158*0.5</f>
        <v>134.90000000000032</v>
      </c>
      <c r="JA159" s="9">
        <f>IZ158*0.75</f>
        <v>167.25000000000546</v>
      </c>
      <c r="JC159" s="9">
        <f>JB158*1</f>
        <v>0</v>
      </c>
      <c r="JF159" s="9">
        <f>JE158*0.25</f>
        <v>45.724999999999454</v>
      </c>
      <c r="JH159" s="9">
        <f>JG158*0.5</f>
        <v>118.40000000000146</v>
      </c>
      <c r="JJ159" s="9">
        <f>JI158*0.75</f>
        <v>361.20000000000437</v>
      </c>
      <c r="JL159" s="9">
        <f>JK158*1</f>
        <v>0</v>
      </c>
      <c r="JO159" s="9">
        <f>JN158*0.25</f>
        <v>39.875</v>
      </c>
      <c r="JQ159" s="9">
        <f>JP158*0.5</f>
        <v>0</v>
      </c>
      <c r="JS159" s="9">
        <f>JR158*0.75</f>
        <v>0</v>
      </c>
      <c r="JU159" s="9">
        <f>JT158*1</f>
        <v>0</v>
      </c>
      <c r="JX159" s="9">
        <f>JW158*0.25</f>
        <v>0</v>
      </c>
      <c r="JZ159" s="9">
        <f>JY158*0.5</f>
        <v>1417.5749999999953</v>
      </c>
      <c r="KB159" s="9">
        <f>KA158*0.75</f>
        <v>802.27499999991323</v>
      </c>
      <c r="KD159" s="9">
        <f>KC158*1</f>
        <v>2755.6000000000422</v>
      </c>
      <c r="KG159" s="9">
        <f>KF158*0.25</f>
        <v>8.1000000000003638</v>
      </c>
      <c r="KI159" s="9">
        <f>KH158*0.5</f>
        <v>14.850000000000364</v>
      </c>
      <c r="KK159" s="9">
        <f>KJ158*0.75</f>
        <v>162.60000000000491</v>
      </c>
      <c r="KM159" s="9">
        <f>KL158*1</f>
        <v>0</v>
      </c>
      <c r="KP159" s="9">
        <f>KO158*0.25</f>
        <v>53.300000000000182</v>
      </c>
      <c r="KR159" s="9">
        <f>KQ158*0.5</f>
        <v>0</v>
      </c>
      <c r="KT159" s="9">
        <f>KS158*0.75</f>
        <v>0</v>
      </c>
      <c r="KV159" s="9">
        <f>KU158*1</f>
        <v>0</v>
      </c>
      <c r="KY159" s="9">
        <f>KX158*0.25</f>
        <v>32.850000000000364</v>
      </c>
      <c r="LA159" s="9">
        <f>KZ158*0.5</f>
        <v>0</v>
      </c>
      <c r="LC159" s="9">
        <f>LB158*0.75</f>
        <v>0</v>
      </c>
      <c r="LE159" s="9">
        <f>LD158*1</f>
        <v>0</v>
      </c>
      <c r="LH159" s="9">
        <f>LG158*0.25</f>
        <v>95.925000000000637</v>
      </c>
      <c r="LJ159" s="9">
        <f>LI158*0.5</f>
        <v>0</v>
      </c>
      <c r="LL159" s="9">
        <f>LK158*0.75</f>
        <v>0</v>
      </c>
      <c r="LN159" s="9">
        <f>LM158*1</f>
        <v>0</v>
      </c>
      <c r="LQ159" s="9">
        <f>LP158*0.25</f>
        <v>168.14999999999873</v>
      </c>
      <c r="LS159" s="9">
        <f>LR158*0.5</f>
        <v>62.000000000000227</v>
      </c>
      <c r="LU159" s="9">
        <f>LT158*0.75</f>
        <v>322.57500000000164</v>
      </c>
      <c r="LW159" s="9">
        <f>LV158*1</f>
        <v>0</v>
      </c>
      <c r="LZ159" s="9">
        <f>LY158*0.25</f>
        <v>133.79999999999836</v>
      </c>
      <c r="MB159" s="9">
        <f>MA158*0.5</f>
        <v>0</v>
      </c>
      <c r="MD159" s="9">
        <f>MC158*0.75</f>
        <v>0</v>
      </c>
      <c r="MF159" s="9">
        <f>ME158*1</f>
        <v>0</v>
      </c>
      <c r="MI159" s="9">
        <f>MH158*0.25</f>
        <v>0</v>
      </c>
      <c r="MK159" s="9">
        <f>MJ158*0.5</f>
        <v>189.74999999999272</v>
      </c>
      <c r="MM159" s="9">
        <f>ML158*0.75</f>
        <v>787.72500000000082</v>
      </c>
      <c r="MO159" s="9">
        <f>MN158*1</f>
        <v>1369.3000000000029</v>
      </c>
      <c r="MR159" s="9">
        <f>MQ158*0.25</f>
        <v>42</v>
      </c>
      <c r="MT159" s="9">
        <f>MS158*0.5</f>
        <v>108.49999999999272</v>
      </c>
      <c r="MV159" s="9">
        <f>MU158*0.75</f>
        <v>190.875</v>
      </c>
      <c r="MX159" s="9">
        <f>MW158*1</f>
        <v>0</v>
      </c>
      <c r="NA159" s="9">
        <f>MZ158*0.25</f>
        <v>0</v>
      </c>
      <c r="NC159" s="9">
        <f>NB158*0.5</f>
        <v>0</v>
      </c>
      <c r="NE159" s="9">
        <f>ND158*0.75</f>
        <v>1098.1500000000033</v>
      </c>
      <c r="NG159" s="9">
        <f>NF158*1</f>
        <v>0</v>
      </c>
      <c r="NH159" s="43"/>
    </row>
    <row r="160" spans="1:372" s="40" customFormat="1" ht="15.75">
      <c r="A160" s="41"/>
      <c r="B160" s="206"/>
      <c r="C160" s="205"/>
      <c r="E160" s="237"/>
      <c r="F160" s="149"/>
      <c r="G160" s="237"/>
      <c r="L160" s="205"/>
      <c r="N160" s="237"/>
      <c r="P160" s="237"/>
      <c r="U160" s="205"/>
      <c r="V160" s="149"/>
      <c r="W160" s="237"/>
      <c r="X160" s="149"/>
      <c r="Y160" s="237"/>
      <c r="Z160" s="149"/>
      <c r="AB160" s="149"/>
      <c r="AC160" s="38"/>
      <c r="AD160" s="205"/>
      <c r="AE160" s="149"/>
      <c r="AF160" s="237"/>
      <c r="AG160" s="149"/>
      <c r="AI160" s="149"/>
      <c r="AK160" s="149"/>
      <c r="AL160" s="38"/>
      <c r="AM160" s="205"/>
      <c r="AN160" s="149"/>
      <c r="AO160" s="237"/>
      <c r="AP160" s="149"/>
      <c r="AU160" s="38"/>
      <c r="AV160" s="205"/>
      <c r="AW160" s="149"/>
      <c r="AX160" s="237"/>
      <c r="AY160" s="149"/>
      <c r="BD160" s="38"/>
      <c r="BE160" s="205"/>
      <c r="BF160" s="149"/>
      <c r="BG160" s="237"/>
      <c r="BH160" s="149"/>
      <c r="BM160" s="38"/>
      <c r="BN160" s="205"/>
      <c r="BP160" s="237"/>
      <c r="BV160" s="38"/>
      <c r="BW160" s="205"/>
      <c r="BY160" s="237"/>
      <c r="CE160" s="38"/>
      <c r="CF160" s="205"/>
      <c r="CG160" s="149"/>
      <c r="CH160" s="237"/>
      <c r="CI160" s="149"/>
      <c r="CN160" s="38"/>
      <c r="CO160" s="205"/>
      <c r="CP160" s="149"/>
      <c r="CQ160" s="237"/>
      <c r="CR160" s="149"/>
      <c r="CW160" s="38"/>
      <c r="CX160" s="205"/>
      <c r="CY160" s="149"/>
      <c r="CZ160" s="237"/>
      <c r="DA160" s="149"/>
      <c r="DF160" s="38"/>
      <c r="DG160" s="205"/>
      <c r="DH160" s="149"/>
      <c r="DI160" s="237"/>
      <c r="DJ160" s="149"/>
      <c r="DO160" s="38"/>
      <c r="DP160" s="205"/>
      <c r="DQ160" s="149"/>
      <c r="DR160" s="237"/>
      <c r="DS160" s="149"/>
      <c r="DX160" s="38"/>
      <c r="DY160" s="205"/>
      <c r="DZ160" s="149"/>
      <c r="EA160" s="237"/>
      <c r="EB160" s="149"/>
      <c r="EG160" s="38"/>
      <c r="EH160" s="205"/>
      <c r="EI160" s="149"/>
      <c r="EJ160" s="237"/>
      <c r="EK160" s="149"/>
      <c r="EP160" s="38"/>
      <c r="EQ160" s="205"/>
      <c r="ER160" s="149"/>
      <c r="ES160" s="237"/>
      <c r="ET160" s="149"/>
      <c r="EY160" s="38"/>
      <c r="EZ160" s="205"/>
      <c r="FA160" s="149"/>
      <c r="FB160" s="237"/>
      <c r="FC160" s="149"/>
      <c r="FH160" s="38"/>
      <c r="FI160" s="205"/>
      <c r="FJ160" s="149"/>
      <c r="FK160" s="237"/>
      <c r="FL160" s="149"/>
      <c r="FQ160" s="38"/>
      <c r="FR160" s="205"/>
      <c r="FS160" s="149"/>
      <c r="FT160" s="237"/>
      <c r="FU160" s="149"/>
      <c r="FZ160" s="38"/>
      <c r="GA160" s="205"/>
      <c r="GB160" s="149"/>
      <c r="GC160" s="237"/>
      <c r="GD160" s="149"/>
      <c r="GI160" s="38"/>
      <c r="GJ160" s="205"/>
      <c r="GK160" s="149"/>
      <c r="GL160" s="237"/>
      <c r="GM160" s="149"/>
      <c r="GR160" s="38"/>
      <c r="GS160" s="205"/>
      <c r="GT160" s="149"/>
      <c r="GU160" s="237"/>
      <c r="GV160" s="149"/>
      <c r="GX160" s="149"/>
      <c r="GZ160" s="149"/>
      <c r="HB160" s="205"/>
      <c r="HD160" s="237"/>
      <c r="HJ160" s="38"/>
      <c r="HK160" s="205"/>
      <c r="HM160" s="237"/>
      <c r="HS160" s="38"/>
      <c r="HT160" s="205"/>
      <c r="HV160" s="237"/>
      <c r="IB160" s="38"/>
      <c r="IC160" s="205"/>
      <c r="IE160" s="237"/>
      <c r="IL160" s="205"/>
      <c r="IN160" s="237"/>
      <c r="IT160" s="38"/>
      <c r="IU160" s="205"/>
      <c r="IW160" s="237"/>
      <c r="JC160" s="38"/>
      <c r="JD160" s="205"/>
      <c r="JF160" s="237"/>
      <c r="JL160" s="38"/>
      <c r="JM160" s="205"/>
      <c r="JO160" s="237"/>
      <c r="JV160" s="205"/>
      <c r="JX160" s="237"/>
      <c r="KD160" s="38"/>
      <c r="KE160" s="205"/>
      <c r="KG160" s="237"/>
      <c r="KM160" s="38"/>
      <c r="KN160" s="205"/>
      <c r="KP160" s="237"/>
      <c r="KW160" s="205"/>
      <c r="KY160" s="237"/>
      <c r="LF160" s="205"/>
      <c r="LH160" s="237"/>
      <c r="LN160" s="38"/>
      <c r="LO160" s="205"/>
      <c r="LQ160" s="237"/>
      <c r="LW160" s="38"/>
      <c r="LX160" s="205"/>
      <c r="LZ160" s="237"/>
      <c r="MG160" s="205"/>
      <c r="MI160" s="237"/>
      <c r="MO160" s="38"/>
      <c r="MP160" s="205"/>
      <c r="MR160" s="237"/>
      <c r="MX160" s="38"/>
      <c r="MY160" s="205"/>
      <c r="NA160" s="237"/>
      <c r="NG160" s="38"/>
      <c r="NH160" s="205"/>
    </row>
    <row r="161" spans="1:372" ht="18">
      <c r="A161" s="42" t="s">
        <v>23</v>
      </c>
      <c r="B161" s="49"/>
      <c r="D161">
        <v>422.6</v>
      </c>
      <c r="E161" s="1" t="s">
        <v>187</v>
      </c>
      <c r="F161" s="400">
        <v>199.4</v>
      </c>
      <c r="G161" s="1" t="s">
        <v>183</v>
      </c>
      <c r="H161" s="115"/>
      <c r="I161" s="1" t="s">
        <v>184</v>
      </c>
      <c r="J161" s="115"/>
      <c r="K161" s="1" t="s">
        <v>185</v>
      </c>
      <c r="M161">
        <v>79.7</v>
      </c>
      <c r="N161" s="1" t="s">
        <v>187</v>
      </c>
      <c r="O161" s="18">
        <v>75.000000000000028</v>
      </c>
      <c r="P161" s="1" t="s">
        <v>183</v>
      </c>
      <c r="Q161" s="18"/>
      <c r="R161" s="1" t="s">
        <v>184</v>
      </c>
      <c r="S161" s="18"/>
      <c r="T161" s="1" t="s">
        <v>185</v>
      </c>
      <c r="V161" s="18">
        <v>494.5</v>
      </c>
      <c r="W161" s="1" t="s">
        <v>187</v>
      </c>
      <c r="X161" s="18">
        <v>739.09999999999945</v>
      </c>
      <c r="Y161" s="1" t="s">
        <v>183</v>
      </c>
      <c r="Z161" s="18">
        <v>606.30000000000007</v>
      </c>
      <c r="AA161" s="1" t="s">
        <v>184</v>
      </c>
      <c r="AB161" s="18">
        <v>436.15000000000009</v>
      </c>
      <c r="AC161" s="1" t="s">
        <v>185</v>
      </c>
      <c r="AE161" s="18">
        <v>220.00000000000023</v>
      </c>
      <c r="AF161" s="1" t="s">
        <v>187</v>
      </c>
      <c r="AG161" s="18">
        <v>227.39999999999964</v>
      </c>
      <c r="AH161" s="1" t="s">
        <v>183</v>
      </c>
      <c r="AI161" s="18">
        <v>99.399999999999864</v>
      </c>
      <c r="AJ161" s="1" t="s">
        <v>184</v>
      </c>
      <c r="AK161" s="18">
        <v>367.00000000000045</v>
      </c>
      <c r="AL161" s="1" t="s">
        <v>185</v>
      </c>
      <c r="AN161" s="18">
        <v>336.29999999999973</v>
      </c>
      <c r="AO161" s="1" t="s">
        <v>187</v>
      </c>
      <c r="AP161" s="18">
        <v>426.89999999999964</v>
      </c>
      <c r="AQ161" s="1" t="s">
        <v>183</v>
      </c>
      <c r="AR161" s="1">
        <v>715.0499999999995</v>
      </c>
      <c r="AS161" s="1" t="s">
        <v>184</v>
      </c>
      <c r="AT161" s="18">
        <v>211.90000000000146</v>
      </c>
      <c r="AU161" s="1" t="s">
        <v>185</v>
      </c>
      <c r="AW161" s="18">
        <v>688.30000000000018</v>
      </c>
      <c r="AX161" s="1" t="s">
        <v>187</v>
      </c>
      <c r="AY161" s="18">
        <v>374.09999999999991</v>
      </c>
      <c r="AZ161" s="1" t="s">
        <v>183</v>
      </c>
      <c r="BA161" s="18">
        <v>469.40000000000032</v>
      </c>
      <c r="BB161" s="1" t="s">
        <v>184</v>
      </c>
      <c r="BC161" s="18">
        <v>649.80000000000109</v>
      </c>
      <c r="BD161" s="1" t="s">
        <v>185</v>
      </c>
      <c r="BF161" s="18">
        <v>709.09999999999991</v>
      </c>
      <c r="BG161" s="1" t="s">
        <v>187</v>
      </c>
      <c r="BH161" s="18">
        <v>185.10000000000127</v>
      </c>
      <c r="BI161" s="1" t="s">
        <v>183</v>
      </c>
      <c r="BJ161" s="18">
        <v>1121.6500000000001</v>
      </c>
      <c r="BK161" s="1" t="s">
        <v>184</v>
      </c>
      <c r="BL161" s="18">
        <v>931.29999999999973</v>
      </c>
      <c r="BM161" s="1" t="s">
        <v>185</v>
      </c>
      <c r="BO161" s="18">
        <v>491.5</v>
      </c>
      <c r="BP161" s="1" t="s">
        <v>187</v>
      </c>
      <c r="BQ161" s="18">
        <v>477.29999999999973</v>
      </c>
      <c r="BR161" s="1" t="s">
        <v>183</v>
      </c>
      <c r="BS161" s="18">
        <v>316.64999999999964</v>
      </c>
      <c r="BT161" s="1" t="s">
        <v>184</v>
      </c>
      <c r="BU161" s="18">
        <v>303.15000000000055</v>
      </c>
      <c r="BV161" s="1" t="s">
        <v>185</v>
      </c>
      <c r="BX161">
        <v>168</v>
      </c>
      <c r="BY161" s="1" t="s">
        <v>187</v>
      </c>
      <c r="BZ161" s="401">
        <v>95.299999999999272</v>
      </c>
      <c r="CA161" s="1" t="s">
        <v>183</v>
      </c>
      <c r="CB161" s="18">
        <v>254.49999999999955</v>
      </c>
      <c r="CC161" s="1" t="s">
        <v>184</v>
      </c>
      <c r="CD161" s="18">
        <v>177.50000000000091</v>
      </c>
      <c r="CE161" s="1" t="s">
        <v>185</v>
      </c>
      <c r="CG161" s="18">
        <v>368</v>
      </c>
      <c r="CH161" s="1" t="s">
        <v>187</v>
      </c>
      <c r="CI161" s="18"/>
      <c r="CJ161" s="1" t="s">
        <v>183</v>
      </c>
      <c r="CK161" s="18">
        <v>283.79999999999927</v>
      </c>
      <c r="CL161" s="1" t="s">
        <v>184</v>
      </c>
      <c r="CM161" s="18">
        <v>749.80000000000109</v>
      </c>
      <c r="CN161" s="1" t="s">
        <v>185</v>
      </c>
      <c r="CP161" s="18">
        <v>129.99999999999909</v>
      </c>
      <c r="CQ161" s="1" t="s">
        <v>187</v>
      </c>
      <c r="CR161" s="18"/>
      <c r="CS161" s="1" t="s">
        <v>183</v>
      </c>
      <c r="CT161" s="18">
        <v>337.19999999999891</v>
      </c>
      <c r="CU161" s="1" t="s">
        <v>184</v>
      </c>
      <c r="CV161" s="18">
        <v>309.60000000000127</v>
      </c>
      <c r="CW161" s="1" t="s">
        <v>185</v>
      </c>
      <c r="CY161" s="18">
        <v>107.89999999999964</v>
      </c>
      <c r="CZ161" s="1" t="s">
        <v>187</v>
      </c>
      <c r="DA161" s="18">
        <v>185.40000000000146</v>
      </c>
      <c r="DB161" s="1" t="s">
        <v>183</v>
      </c>
      <c r="DC161" s="18">
        <v>245.39999999999873</v>
      </c>
      <c r="DD161" s="1" t="s">
        <v>184</v>
      </c>
      <c r="DE161" s="18">
        <v>360.90000000000055</v>
      </c>
      <c r="DF161" s="1" t="s">
        <v>185</v>
      </c>
      <c r="DH161" s="18">
        <v>88.100000000000364</v>
      </c>
      <c r="DI161" s="1" t="s">
        <v>187</v>
      </c>
      <c r="DJ161" s="18"/>
      <c r="DK161" s="1" t="s">
        <v>183</v>
      </c>
      <c r="DL161" s="18">
        <v>103.79999999999836</v>
      </c>
      <c r="DM161" s="1" t="s">
        <v>184</v>
      </c>
      <c r="DN161" s="18">
        <v>95.250000000001819</v>
      </c>
      <c r="DO161" s="1" t="s">
        <v>185</v>
      </c>
      <c r="DQ161" s="401">
        <v>100.40000000000055</v>
      </c>
      <c r="DR161" s="1" t="s">
        <v>187</v>
      </c>
      <c r="DS161" s="18">
        <v>431.50000000000182</v>
      </c>
      <c r="DT161" s="1" t="s">
        <v>183</v>
      </c>
      <c r="DU161" s="18">
        <v>385.54999999999927</v>
      </c>
      <c r="DV161" s="1" t="s">
        <v>184</v>
      </c>
      <c r="DW161" s="18">
        <v>268.15000000000055</v>
      </c>
      <c r="DX161" s="1" t="s">
        <v>185</v>
      </c>
      <c r="DZ161" s="18">
        <v>261.39999999999964</v>
      </c>
      <c r="EA161" s="1" t="s">
        <v>187</v>
      </c>
      <c r="EB161" s="18"/>
      <c r="EC161" s="1" t="s">
        <v>183</v>
      </c>
      <c r="ED161" s="18">
        <v>622.99999999999818</v>
      </c>
      <c r="EE161" s="1" t="s">
        <v>184</v>
      </c>
      <c r="EF161" s="18"/>
      <c r="EG161" s="1" t="s">
        <v>185</v>
      </c>
      <c r="EI161" s="401">
        <v>132.60000000000036</v>
      </c>
      <c r="EJ161" s="1" t="s">
        <v>187</v>
      </c>
      <c r="EK161" s="401"/>
      <c r="EL161" s="1" t="s">
        <v>183</v>
      </c>
      <c r="EM161" s="18">
        <v>202.89999999999782</v>
      </c>
      <c r="EN161" s="1" t="s">
        <v>184</v>
      </c>
      <c r="EO161" s="18"/>
      <c r="EP161" s="1" t="s">
        <v>185</v>
      </c>
      <c r="ER161" s="18">
        <v>293.30000000000109</v>
      </c>
      <c r="ES161" s="1" t="s">
        <v>187</v>
      </c>
      <c r="ET161" s="18"/>
      <c r="EU161" s="1" t="s">
        <v>183</v>
      </c>
      <c r="EV161" s="18">
        <v>470.59999999999854</v>
      </c>
      <c r="EW161" s="1" t="s">
        <v>184</v>
      </c>
      <c r="EX161" s="18"/>
      <c r="EY161" s="1" t="s">
        <v>185</v>
      </c>
      <c r="FA161" s="401">
        <v>341.90000000000146</v>
      </c>
      <c r="FB161" s="1" t="s">
        <v>187</v>
      </c>
      <c r="FC161" s="401">
        <v>268.80000000000291</v>
      </c>
      <c r="FD161" s="1" t="s">
        <v>183</v>
      </c>
      <c r="FE161" s="18">
        <v>547</v>
      </c>
      <c r="FF161" s="1" t="s">
        <v>184</v>
      </c>
      <c r="FG161" s="18"/>
      <c r="FH161" s="1" t="s">
        <v>185</v>
      </c>
      <c r="FJ161" s="401">
        <v>271.10000000000218</v>
      </c>
      <c r="FK161" s="1" t="s">
        <v>187</v>
      </c>
      <c r="FL161" s="18">
        <v>731.80000000000291</v>
      </c>
      <c r="FM161" s="1" t="s">
        <v>183</v>
      </c>
      <c r="FN161" s="18">
        <v>509.10000000000036</v>
      </c>
      <c r="FO161" s="1" t="s">
        <v>184</v>
      </c>
      <c r="FP161" s="18"/>
      <c r="FQ161" s="1" t="s">
        <v>185</v>
      </c>
      <c r="FS161" s="401">
        <v>577.5</v>
      </c>
      <c r="FT161" s="1" t="s">
        <v>187</v>
      </c>
      <c r="FU161" s="401"/>
      <c r="FV161" s="1" t="s">
        <v>183</v>
      </c>
      <c r="FW161" s="18">
        <v>295.699999999998</v>
      </c>
      <c r="FX161" s="1" t="s">
        <v>184</v>
      </c>
      <c r="FY161" s="18"/>
      <c r="FZ161" s="1" t="s">
        <v>185</v>
      </c>
      <c r="GB161" s="18">
        <v>19.500000000001819</v>
      </c>
      <c r="GC161" s="1" t="s">
        <v>187</v>
      </c>
      <c r="GD161" s="18"/>
      <c r="GE161" s="1" t="s">
        <v>183</v>
      </c>
      <c r="GF161" s="18">
        <v>292.59999999999491</v>
      </c>
      <c r="GG161" s="1" t="s">
        <v>184</v>
      </c>
      <c r="GH161" s="18"/>
      <c r="GI161" s="1" t="s">
        <v>185</v>
      </c>
      <c r="GK161" s="401">
        <v>2844.9999999999982</v>
      </c>
      <c r="GL161" s="1" t="s">
        <v>187</v>
      </c>
      <c r="GM161" s="18">
        <v>1799.6000000000004</v>
      </c>
      <c r="GN161" s="1" t="s">
        <v>183</v>
      </c>
      <c r="GO161" s="18">
        <v>2446.5000000000036</v>
      </c>
      <c r="GP161" s="1" t="s">
        <v>184</v>
      </c>
      <c r="GQ161" s="18"/>
      <c r="GR161" s="1" t="s">
        <v>185</v>
      </c>
      <c r="GT161" s="401">
        <v>282.00000000000091</v>
      </c>
      <c r="GU161" s="1" t="s">
        <v>187</v>
      </c>
      <c r="GV161" s="401"/>
      <c r="GW161" s="1" t="s">
        <v>183</v>
      </c>
      <c r="GX161" s="401"/>
      <c r="GY161" s="1" t="s">
        <v>184</v>
      </c>
      <c r="GZ161" s="401"/>
      <c r="HA161" s="1" t="s">
        <v>185</v>
      </c>
      <c r="HC161" s="18">
        <v>570.09999999999673</v>
      </c>
      <c r="HD161" s="1" t="s">
        <v>187</v>
      </c>
      <c r="HE161" s="18">
        <v>777.550000000002</v>
      </c>
      <c r="HF161" s="1" t="s">
        <v>183</v>
      </c>
      <c r="HG161" s="18">
        <v>422.80000000000109</v>
      </c>
      <c r="HH161" s="1" t="s">
        <v>184</v>
      </c>
      <c r="HI161" s="18"/>
      <c r="HJ161" s="1" t="s">
        <v>185</v>
      </c>
      <c r="HL161" s="401">
        <v>769.40000000000327</v>
      </c>
      <c r="HM161" s="1" t="s">
        <v>187</v>
      </c>
      <c r="HN161" s="401"/>
      <c r="HO161" s="1" t="s">
        <v>183</v>
      </c>
      <c r="HP161" s="18">
        <v>542.40000000000327</v>
      </c>
      <c r="HQ161" s="1" t="s">
        <v>184</v>
      </c>
      <c r="HR161" s="18"/>
      <c r="HS161" s="1" t="s">
        <v>185</v>
      </c>
      <c r="HU161" s="401">
        <v>4044.6999999999989</v>
      </c>
      <c r="HV161" s="1" t="s">
        <v>187</v>
      </c>
      <c r="HW161" s="18">
        <v>3986.8500000000049</v>
      </c>
      <c r="HX161" s="1" t="s">
        <v>183</v>
      </c>
      <c r="HY161" s="18">
        <v>2993.1500000000415</v>
      </c>
      <c r="HZ161" s="1" t="s">
        <v>184</v>
      </c>
      <c r="IA161" s="18"/>
      <c r="IB161" s="1" t="s">
        <v>185</v>
      </c>
      <c r="ID161" s="401">
        <v>82.5</v>
      </c>
      <c r="IE161" s="1" t="s">
        <v>187</v>
      </c>
      <c r="IF161" s="401"/>
      <c r="IG161" s="1" t="s">
        <v>183</v>
      </c>
      <c r="IH161" s="401"/>
      <c r="II161" s="1" t="s">
        <v>184</v>
      </c>
      <c r="IJ161" s="401"/>
      <c r="IK161" s="1" t="s">
        <v>185</v>
      </c>
      <c r="IM161" s="18">
        <v>293.5</v>
      </c>
      <c r="IN161" s="1" t="s">
        <v>187</v>
      </c>
      <c r="IO161" s="18"/>
      <c r="IP161" s="1" t="s">
        <v>183</v>
      </c>
      <c r="IQ161" s="18">
        <v>184.80000000000291</v>
      </c>
      <c r="IR161" s="1" t="s">
        <v>184</v>
      </c>
      <c r="IS161" s="18"/>
      <c r="IT161" s="1" t="s">
        <v>185</v>
      </c>
      <c r="IV161" s="401">
        <v>145.70000000000437</v>
      </c>
      <c r="IW161" s="1" t="s">
        <v>187</v>
      </c>
      <c r="IX161" s="18">
        <v>276.00000000000091</v>
      </c>
      <c r="IY161" s="1" t="s">
        <v>183</v>
      </c>
      <c r="IZ161" s="18">
        <v>559.39999999999782</v>
      </c>
      <c r="JA161" s="1" t="s">
        <v>184</v>
      </c>
      <c r="JB161" s="18"/>
      <c r="JC161" s="1" t="s">
        <v>185</v>
      </c>
      <c r="JE161" s="401">
        <v>139.90000000000146</v>
      </c>
      <c r="JF161" s="1" t="s">
        <v>187</v>
      </c>
      <c r="JG161" s="401">
        <v>229.40000000000327</v>
      </c>
      <c r="JH161" s="1" t="s">
        <v>183</v>
      </c>
      <c r="JI161" s="18">
        <v>264.19999999999345</v>
      </c>
      <c r="JJ161" s="1" t="s">
        <v>184</v>
      </c>
      <c r="JK161" s="18"/>
      <c r="JL161" s="1" t="s">
        <v>185</v>
      </c>
      <c r="JN161" s="401">
        <v>124.5</v>
      </c>
      <c r="JO161" s="1" t="s">
        <v>187</v>
      </c>
      <c r="JP161" s="401"/>
      <c r="JQ161" s="1" t="s">
        <v>183</v>
      </c>
      <c r="JR161" s="401"/>
      <c r="JS161" s="1" t="s">
        <v>184</v>
      </c>
      <c r="JT161" s="401"/>
      <c r="JU161" s="1" t="s">
        <v>185</v>
      </c>
      <c r="JW161">
        <v>2303.35</v>
      </c>
      <c r="JX161" s="1" t="s">
        <v>187</v>
      </c>
      <c r="JY161" s="18">
        <v>1540.3999999999978</v>
      </c>
      <c r="JZ161" s="1" t="s">
        <v>183</v>
      </c>
      <c r="KA161" s="18">
        <v>1789.7000000000244</v>
      </c>
      <c r="KB161" s="1" t="s">
        <v>184</v>
      </c>
      <c r="KC161" s="18">
        <v>2517.0000000001746</v>
      </c>
      <c r="KD161" s="1" t="s">
        <v>185</v>
      </c>
      <c r="KF161" s="18">
        <v>110.5</v>
      </c>
      <c r="KG161" s="1" t="s">
        <v>187</v>
      </c>
      <c r="KH161" s="401">
        <v>54.600000000002183</v>
      </c>
      <c r="KI161" s="1" t="s">
        <v>183</v>
      </c>
      <c r="KJ161" s="18">
        <v>148.19999999999345</v>
      </c>
      <c r="KK161" s="1" t="s">
        <v>184</v>
      </c>
      <c r="KL161" s="18"/>
      <c r="KM161" s="1" t="s">
        <v>185</v>
      </c>
      <c r="KO161" s="401">
        <v>510.50000000000364</v>
      </c>
      <c r="KP161" s="1" t="s">
        <v>187</v>
      </c>
      <c r="KQ161" s="401"/>
      <c r="KR161" s="1" t="s">
        <v>183</v>
      </c>
      <c r="KS161" s="401"/>
      <c r="KT161" s="1" t="s">
        <v>184</v>
      </c>
      <c r="KU161" s="401"/>
      <c r="KV161" s="1" t="s">
        <v>185</v>
      </c>
      <c r="KX161" s="18">
        <v>258.60000000000218</v>
      </c>
      <c r="KY161" s="1" t="s">
        <v>187</v>
      </c>
      <c r="KZ161" s="18"/>
      <c r="LA161" s="1" t="s">
        <v>183</v>
      </c>
      <c r="LB161" s="18"/>
      <c r="LC161" s="1" t="s">
        <v>184</v>
      </c>
      <c r="LD161" s="18"/>
      <c r="LE161" s="1" t="s">
        <v>185</v>
      </c>
      <c r="LG161" s="232">
        <v>44.300000000000182</v>
      </c>
      <c r="LH161" s="1" t="s">
        <v>187</v>
      </c>
      <c r="LI161" s="232"/>
      <c r="LJ161" s="1" t="s">
        <v>183</v>
      </c>
      <c r="LK161" s="232"/>
      <c r="LL161" s="1" t="s">
        <v>184</v>
      </c>
      <c r="LM161" s="18"/>
      <c r="LN161" s="1" t="s">
        <v>185</v>
      </c>
      <c r="LP161" s="18">
        <v>468.90000000000509</v>
      </c>
      <c r="LQ161" s="1" t="s">
        <v>187</v>
      </c>
      <c r="LR161" s="18">
        <v>175.10000000000127</v>
      </c>
      <c r="LS161" s="1" t="s">
        <v>183</v>
      </c>
      <c r="LT161" s="18">
        <v>419.60000000000946</v>
      </c>
      <c r="LU161" s="1" t="s">
        <v>184</v>
      </c>
      <c r="LV161" s="18"/>
      <c r="LW161" s="1" t="s">
        <v>185</v>
      </c>
      <c r="LY161" s="18">
        <v>19.800000000006548</v>
      </c>
      <c r="LZ161" s="1" t="s">
        <v>187</v>
      </c>
      <c r="MA161" s="18"/>
      <c r="MB161" s="1" t="s">
        <v>183</v>
      </c>
      <c r="MC161" s="18"/>
      <c r="MD161" s="1" t="s">
        <v>184</v>
      </c>
      <c r="ME161" s="18"/>
      <c r="MF161" s="1" t="s">
        <v>185</v>
      </c>
      <c r="MH161">
        <v>1022.3</v>
      </c>
      <c r="MI161" s="1" t="s">
        <v>187</v>
      </c>
      <c r="MJ161" s="74">
        <v>625.90000000001601</v>
      </c>
      <c r="MK161" s="1" t="s">
        <v>183</v>
      </c>
      <c r="ML161" s="18">
        <v>1009.8500000000076</v>
      </c>
      <c r="MM161" s="1" t="s">
        <v>184</v>
      </c>
      <c r="MN161" s="18">
        <v>1142.4000000000087</v>
      </c>
      <c r="MO161" s="1" t="s">
        <v>185</v>
      </c>
      <c r="MQ161">
        <v>200.00000000000728</v>
      </c>
      <c r="MR161" s="1" t="s">
        <v>187</v>
      </c>
      <c r="MS161" s="18">
        <v>340</v>
      </c>
      <c r="MT161" s="1" t="s">
        <v>183</v>
      </c>
      <c r="MU161">
        <v>384.50000000001455</v>
      </c>
      <c r="MV161" s="1" t="s">
        <v>184</v>
      </c>
      <c r="MX161" s="1" t="s">
        <v>185</v>
      </c>
      <c r="NA161" s="1" t="s">
        <v>187</v>
      </c>
      <c r="NC161" s="1" t="s">
        <v>183</v>
      </c>
      <c r="ND161" s="402">
        <v>1456.1500000000033</v>
      </c>
      <c r="NE161" s="1" t="s">
        <v>184</v>
      </c>
      <c r="NF161" s="402"/>
      <c r="NG161" s="1" t="s">
        <v>185</v>
      </c>
      <c r="NH161" s="43"/>
    </row>
    <row r="162" spans="1:372" ht="18">
      <c r="A162" s="403" t="s">
        <v>3669</v>
      </c>
      <c r="B162" s="49">
        <f>SUM(D162:AAP162)</f>
        <v>36141.100000000282</v>
      </c>
      <c r="D162"/>
      <c r="E162" s="9">
        <f>D161*0.25</f>
        <v>105.65</v>
      </c>
      <c r="F162" s="18"/>
      <c r="G162" s="9">
        <f>F161*0.5</f>
        <v>99.7</v>
      </c>
      <c r="I162" s="9">
        <f>H161*0.75</f>
        <v>0</v>
      </c>
      <c r="K162" s="9">
        <f>J161*1</f>
        <v>0</v>
      </c>
      <c r="N162" s="9">
        <f>M161*0.25</f>
        <v>19.925000000000001</v>
      </c>
      <c r="P162" s="9">
        <f>O161*0.5</f>
        <v>37.500000000000014</v>
      </c>
      <c r="R162" s="9">
        <f>Q161*0.75</f>
        <v>0</v>
      </c>
      <c r="T162" s="9">
        <f>S161*1</f>
        <v>0</v>
      </c>
      <c r="V162" s="18"/>
      <c r="W162" s="9">
        <f>V161*0.25</f>
        <v>123.625</v>
      </c>
      <c r="Y162" s="9">
        <f>X161*0.5</f>
        <v>369.54999999999973</v>
      </c>
      <c r="Z162" s="18"/>
      <c r="AA162" s="9">
        <f>Z161*0.75</f>
        <v>454.72500000000002</v>
      </c>
      <c r="AB162" s="18"/>
      <c r="AC162" s="9">
        <f>AB161*1</f>
        <v>436.15000000000009</v>
      </c>
      <c r="AE162" s="18"/>
      <c r="AF162" s="9">
        <f>AE161*0.25</f>
        <v>55.000000000000057</v>
      </c>
      <c r="AH162" s="9">
        <f>AG161*0.5</f>
        <v>113.69999999999982</v>
      </c>
      <c r="AJ162" s="9">
        <f>AI161*0.75</f>
        <v>74.549999999999898</v>
      </c>
      <c r="AL162" s="9">
        <f>AK161*1</f>
        <v>367.00000000000045</v>
      </c>
      <c r="AN162" s="18"/>
      <c r="AO162" s="9">
        <f>AN161*0.25</f>
        <v>84.074999999999932</v>
      </c>
      <c r="AP162" s="18"/>
      <c r="AQ162" s="9">
        <f>AP161*0.5</f>
        <v>213.44999999999982</v>
      </c>
      <c r="AR162" s="18"/>
      <c r="AS162" s="9">
        <f>AR161*0.75</f>
        <v>536.28749999999968</v>
      </c>
      <c r="AT162" s="18"/>
      <c r="AU162" s="9">
        <f>AT161*1</f>
        <v>211.90000000000146</v>
      </c>
      <c r="AW162" s="18"/>
      <c r="AX162" s="9">
        <f>AW161*0.25</f>
        <v>172.07500000000005</v>
      </c>
      <c r="AZ162" s="9">
        <f>AY161*0.5</f>
        <v>187.04999999999995</v>
      </c>
      <c r="BB162" s="9">
        <f>BA161*0.75</f>
        <v>352.05000000000024</v>
      </c>
      <c r="BD162" s="9">
        <f>BC161*1</f>
        <v>649.80000000000109</v>
      </c>
      <c r="BF162" s="18"/>
      <c r="BG162" s="9">
        <f>BF161*0.25</f>
        <v>177.27499999999998</v>
      </c>
      <c r="BI162" s="9">
        <f>BH161*0.5</f>
        <v>92.550000000000637</v>
      </c>
      <c r="BK162" s="9">
        <f>BJ161*0.75</f>
        <v>841.23750000000007</v>
      </c>
      <c r="BM162" s="9">
        <f>BL161*1</f>
        <v>931.29999999999973</v>
      </c>
      <c r="BP162" s="9">
        <f>BO161*0.25</f>
        <v>122.875</v>
      </c>
      <c r="BR162" s="9">
        <f>BQ161*0.5</f>
        <v>238.64999999999986</v>
      </c>
      <c r="BT162" s="9">
        <f>BS161*0.75</f>
        <v>237.48749999999973</v>
      </c>
      <c r="BV162" s="9">
        <f>BU161*1</f>
        <v>303.15000000000055</v>
      </c>
      <c r="BY162" s="9">
        <f>BX161*0.25</f>
        <v>42</v>
      </c>
      <c r="CA162" s="9">
        <f>BZ161*0.5</f>
        <v>47.649999999999636</v>
      </c>
      <c r="CC162" s="9">
        <f>CB161*0.75</f>
        <v>190.87499999999966</v>
      </c>
      <c r="CE162" s="9">
        <f t="shared" ref="CE162" si="306">CD161*1</f>
        <v>177.50000000000091</v>
      </c>
      <c r="CG162" s="18"/>
      <c r="CH162" s="9">
        <f>CG161*0.25</f>
        <v>92</v>
      </c>
      <c r="CI162" s="18"/>
      <c r="CJ162" s="9">
        <f>CI161*0.5</f>
        <v>0</v>
      </c>
      <c r="CK162" s="18"/>
      <c r="CL162" s="9">
        <f>CK161*0.75</f>
        <v>212.84999999999945</v>
      </c>
      <c r="CM162" s="18"/>
      <c r="CN162" s="9">
        <f t="shared" ref="CN162" si="307">CM161*1</f>
        <v>749.80000000000109</v>
      </c>
      <c r="CP162" s="18"/>
      <c r="CQ162" s="9">
        <f>CP161*0.25</f>
        <v>32.499999999999773</v>
      </c>
      <c r="CR162" s="18"/>
      <c r="CS162" s="9">
        <f>CR161*0.5</f>
        <v>0</v>
      </c>
      <c r="CT162" s="18"/>
      <c r="CU162" s="9">
        <f>CT161*0.75</f>
        <v>252.89999999999918</v>
      </c>
      <c r="CV162" s="18"/>
      <c r="CW162" s="9">
        <f t="shared" ref="CW162" si="308">CV161*1</f>
        <v>309.60000000000127</v>
      </c>
      <c r="CY162" s="18"/>
      <c r="CZ162" s="9">
        <f>CY161*0.25</f>
        <v>26.974999999999909</v>
      </c>
      <c r="DA162" s="18"/>
      <c r="DB162" s="9">
        <f>DA161*0.5</f>
        <v>92.700000000000728</v>
      </c>
      <c r="DC162" s="18"/>
      <c r="DD162" s="9">
        <f>DC161*0.75</f>
        <v>184.04999999999905</v>
      </c>
      <c r="DE162" s="18"/>
      <c r="DF162" s="9">
        <f t="shared" ref="DF162" si="309">DE161*1</f>
        <v>360.90000000000055</v>
      </c>
      <c r="DH162" s="18"/>
      <c r="DI162" s="9">
        <f>DH161*0.25</f>
        <v>22.025000000000091</v>
      </c>
      <c r="DJ162" s="18"/>
      <c r="DK162" s="9">
        <f>DJ161*0.5</f>
        <v>0</v>
      </c>
      <c r="DL162" s="18"/>
      <c r="DM162" s="9">
        <f>DL161*0.75</f>
        <v>77.849999999998772</v>
      </c>
      <c r="DN162" s="18"/>
      <c r="DO162" s="9">
        <f t="shared" ref="DO162" si="310">DN161*1</f>
        <v>95.250000000001819</v>
      </c>
      <c r="DQ162" s="18"/>
      <c r="DR162" s="9">
        <f>DQ161*0.25</f>
        <v>25.100000000000136</v>
      </c>
      <c r="DS162" s="18"/>
      <c r="DT162" s="9">
        <f>DS161*0.5</f>
        <v>215.75000000000091</v>
      </c>
      <c r="DU162" s="18"/>
      <c r="DV162" s="9">
        <f>DU161*0.75</f>
        <v>289.16249999999945</v>
      </c>
      <c r="DW162" s="18"/>
      <c r="DX162" s="9">
        <f t="shared" ref="DX162" si="311">DW161*1</f>
        <v>268.15000000000055</v>
      </c>
      <c r="DZ162" s="18"/>
      <c r="EA162" s="9">
        <f>DZ161*0.25</f>
        <v>65.349999999999909</v>
      </c>
      <c r="EB162" s="18"/>
      <c r="EC162" s="9">
        <f>EB161*0.5</f>
        <v>0</v>
      </c>
      <c r="ED162" s="18"/>
      <c r="EE162" s="9">
        <f>ED161*0.75</f>
        <v>467.24999999999864</v>
      </c>
      <c r="EF162" s="18"/>
      <c r="EG162" s="9">
        <f>EF161*1</f>
        <v>0</v>
      </c>
      <c r="EI162" s="18"/>
      <c r="EJ162" s="9">
        <f>EI161*0.25</f>
        <v>33.150000000000091</v>
      </c>
      <c r="EK162" s="18"/>
      <c r="EL162" s="9">
        <f>EK161*0.5</f>
        <v>0</v>
      </c>
      <c r="EM162" s="18"/>
      <c r="EN162" s="9">
        <f>EM161*0.75</f>
        <v>152.17499999999836</v>
      </c>
      <c r="EO162" s="18"/>
      <c r="EP162" s="9">
        <f>EO161*1</f>
        <v>0</v>
      </c>
      <c r="ER162" s="18"/>
      <c r="ES162" s="9">
        <f>ER161*0.25</f>
        <v>73.325000000000273</v>
      </c>
      <c r="ET162" s="18"/>
      <c r="EU162" s="9">
        <f>ET161*0.5</f>
        <v>0</v>
      </c>
      <c r="EV162" s="18"/>
      <c r="EW162" s="9">
        <f>EV161*0.75</f>
        <v>352.94999999999891</v>
      </c>
      <c r="EX162" s="18"/>
      <c r="EY162" s="9">
        <f>EX161*1</f>
        <v>0</v>
      </c>
      <c r="FA162" s="18"/>
      <c r="FB162" s="9">
        <f>FA161*0.25</f>
        <v>85.475000000000364</v>
      </c>
      <c r="FD162" s="9">
        <f>FC161*0.5</f>
        <v>134.40000000000146</v>
      </c>
      <c r="FF162" s="9">
        <f>FE161*0.75</f>
        <v>410.25</v>
      </c>
      <c r="FH162" s="9">
        <f>FG161*1</f>
        <v>0</v>
      </c>
      <c r="FJ162" s="18"/>
      <c r="FK162" s="9">
        <f>FJ161*0.25</f>
        <v>67.775000000000546</v>
      </c>
      <c r="FL162" s="18"/>
      <c r="FM162" s="9">
        <f>FL161*0.5</f>
        <v>365.90000000000146</v>
      </c>
      <c r="FN162" s="18"/>
      <c r="FO162" s="9">
        <f>FN161*0.75</f>
        <v>381.82500000000027</v>
      </c>
      <c r="FP162" s="18"/>
      <c r="FQ162" s="9">
        <f>FP161*1</f>
        <v>0</v>
      </c>
      <c r="FS162" s="18"/>
      <c r="FT162" s="9">
        <f>FS161*0.25</f>
        <v>144.375</v>
      </c>
      <c r="FU162" s="18"/>
      <c r="FV162" s="9">
        <f>FU161*0.5</f>
        <v>0</v>
      </c>
      <c r="FW162" s="18"/>
      <c r="FX162" s="9">
        <f>FW161*0.75</f>
        <v>221.7749999999985</v>
      </c>
      <c r="FY162" s="18"/>
      <c r="FZ162" s="9">
        <f>FY161*1</f>
        <v>0</v>
      </c>
      <c r="GB162" s="18"/>
      <c r="GC162" s="9">
        <f>GB161*0.25</f>
        <v>4.8750000000004547</v>
      </c>
      <c r="GD162" s="18"/>
      <c r="GE162" s="9">
        <f>GD161*0.5</f>
        <v>0</v>
      </c>
      <c r="GF162" s="18"/>
      <c r="GG162" s="9">
        <f>GF161*0.75</f>
        <v>219.44999999999618</v>
      </c>
      <c r="GH162" s="18"/>
      <c r="GI162" s="9">
        <f>GH161*1</f>
        <v>0</v>
      </c>
      <c r="GK162" s="18"/>
      <c r="GL162" s="9">
        <f>GK161*0.25</f>
        <v>711.24999999999955</v>
      </c>
      <c r="GM162" s="18"/>
      <c r="GN162" s="9">
        <f>GM161*0.5</f>
        <v>899.80000000000018</v>
      </c>
      <c r="GO162" s="18"/>
      <c r="GP162" s="9">
        <f>GO161*0.75</f>
        <v>1834.8750000000027</v>
      </c>
      <c r="GQ162" s="18"/>
      <c r="GR162" s="9">
        <f>GQ161*1</f>
        <v>0</v>
      </c>
      <c r="GT162" s="18"/>
      <c r="GU162" s="9">
        <f>GT161*0.25</f>
        <v>70.500000000000227</v>
      </c>
      <c r="GV162" s="18"/>
      <c r="GW162" s="9">
        <f>GV161*0.5</f>
        <v>0</v>
      </c>
      <c r="GX162" s="18"/>
      <c r="GY162" s="9">
        <f>GX161*0.75</f>
        <v>0</v>
      </c>
      <c r="GZ162" s="18"/>
      <c r="HA162" s="9">
        <f>GZ161*1</f>
        <v>0</v>
      </c>
      <c r="HD162" s="9">
        <f>HC161*0.25</f>
        <v>142.52499999999918</v>
      </c>
      <c r="HF162" s="9">
        <f>HE161*0.5</f>
        <v>388.775000000001</v>
      </c>
      <c r="HH162" s="9">
        <f>HG161*0.75</f>
        <v>317.10000000000082</v>
      </c>
      <c r="HJ162" s="9">
        <f>HI161*1</f>
        <v>0</v>
      </c>
      <c r="HM162" s="9">
        <f>HL161*0.25</f>
        <v>192.35000000000082</v>
      </c>
      <c r="HO162" s="9">
        <f>HN161*0.5</f>
        <v>0</v>
      </c>
      <c r="HQ162" s="9">
        <f>HP161*0.75</f>
        <v>406.80000000000246</v>
      </c>
      <c r="HS162" s="9">
        <f>HR161*1</f>
        <v>0</v>
      </c>
      <c r="HV162" s="9">
        <f>HU161*0.25</f>
        <v>1011.1749999999997</v>
      </c>
      <c r="HX162" s="9">
        <f>HW161*0.5</f>
        <v>1993.4250000000025</v>
      </c>
      <c r="HZ162" s="9">
        <f>HY161*0.75</f>
        <v>2244.8625000000311</v>
      </c>
      <c r="IB162" s="9">
        <f>IA161*1</f>
        <v>0</v>
      </c>
      <c r="IE162" s="9">
        <f>ID161*0.25</f>
        <v>20.625</v>
      </c>
      <c r="IG162" s="9">
        <f>IF161*0.5</f>
        <v>0</v>
      </c>
      <c r="II162" s="9">
        <f>IH161*0.75</f>
        <v>0</v>
      </c>
      <c r="IK162" s="9">
        <f>IJ161*1</f>
        <v>0</v>
      </c>
      <c r="IN162" s="9">
        <f>IM161*0.25</f>
        <v>73.375</v>
      </c>
      <c r="IP162" s="9">
        <f>IO161*0.5</f>
        <v>0</v>
      </c>
      <c r="IR162" s="9">
        <f>IQ161*0.75</f>
        <v>138.60000000000218</v>
      </c>
      <c r="IT162" s="9">
        <f>IS161*1</f>
        <v>0</v>
      </c>
      <c r="IW162" s="9">
        <f>IV161*0.25</f>
        <v>36.425000000001091</v>
      </c>
      <c r="IY162" s="9">
        <f>IX161*0.5</f>
        <v>138.00000000000045</v>
      </c>
      <c r="JA162" s="9">
        <f>IZ161*0.75</f>
        <v>419.54999999999836</v>
      </c>
      <c r="JC162" s="9">
        <f>JB161*1</f>
        <v>0</v>
      </c>
      <c r="JF162" s="9">
        <f>JE161*0.25</f>
        <v>34.975000000000364</v>
      </c>
      <c r="JH162" s="9">
        <f>JG161*0.5</f>
        <v>114.70000000000164</v>
      </c>
      <c r="JJ162" s="9">
        <f>JI161*0.75</f>
        <v>198.14999999999509</v>
      </c>
      <c r="JL162" s="9">
        <f>JK161*1</f>
        <v>0</v>
      </c>
      <c r="JO162" s="9">
        <f>JN161*0.25</f>
        <v>31.125</v>
      </c>
      <c r="JQ162" s="9">
        <f>JP161*0.5</f>
        <v>0</v>
      </c>
      <c r="JS162" s="9">
        <f>JR161*0.75</f>
        <v>0</v>
      </c>
      <c r="JU162" s="9">
        <f>JT161*1</f>
        <v>0</v>
      </c>
      <c r="JX162" s="9">
        <f>JW161*0.25</f>
        <v>575.83749999999998</v>
      </c>
      <c r="JZ162" s="9">
        <f>JY161*0.5</f>
        <v>770.19999999999891</v>
      </c>
      <c r="KB162" s="9">
        <f>KA161*0.75</f>
        <v>1342.2750000000183</v>
      </c>
      <c r="KD162" s="9">
        <f>KC161*1</f>
        <v>2517.0000000001746</v>
      </c>
      <c r="KG162" s="9">
        <f>KF161*0.25</f>
        <v>27.625</v>
      </c>
      <c r="KI162" s="9">
        <f>KH161*0.5</f>
        <v>27.300000000001091</v>
      </c>
      <c r="KK162" s="9">
        <f>KJ161*0.75</f>
        <v>111.14999999999509</v>
      </c>
      <c r="KM162" s="9">
        <f>KL161*1</f>
        <v>0</v>
      </c>
      <c r="KP162" s="9">
        <f>KO161*0.25</f>
        <v>127.62500000000091</v>
      </c>
      <c r="KR162" s="9">
        <f>KQ161*0.5</f>
        <v>0</v>
      </c>
      <c r="KT162" s="9">
        <f>KS161*0.75</f>
        <v>0</v>
      </c>
      <c r="KV162" s="9">
        <f>KU161*1</f>
        <v>0</v>
      </c>
      <c r="KY162" s="9">
        <f>KX161*0.25</f>
        <v>64.650000000000546</v>
      </c>
      <c r="LA162" s="9">
        <f>KZ161*0.5</f>
        <v>0</v>
      </c>
      <c r="LC162" s="9">
        <f>LB161*0.75</f>
        <v>0</v>
      </c>
      <c r="LE162" s="9">
        <f>LD161*1</f>
        <v>0</v>
      </c>
      <c r="LH162" s="9">
        <f>LG161*0.25</f>
        <v>11.075000000000045</v>
      </c>
      <c r="LJ162" s="9">
        <f>LI161*0.5</f>
        <v>0</v>
      </c>
      <c r="LL162" s="9">
        <f>LK161*0.75</f>
        <v>0</v>
      </c>
      <c r="LN162" s="9">
        <f>LM161*1</f>
        <v>0</v>
      </c>
      <c r="LQ162" s="9">
        <f>LP161*0.25</f>
        <v>117.22500000000127</v>
      </c>
      <c r="LS162" s="9">
        <f>LR161*0.5</f>
        <v>87.550000000000637</v>
      </c>
      <c r="LU162" s="9">
        <f>LT161*0.75</f>
        <v>314.70000000000709</v>
      </c>
      <c r="LW162" s="9">
        <f>LV161*1</f>
        <v>0</v>
      </c>
      <c r="LZ162" s="9">
        <f>LY161*0.25</f>
        <v>4.9500000000016371</v>
      </c>
      <c r="MB162" s="9">
        <f>MA161*0.5</f>
        <v>0</v>
      </c>
      <c r="MD162" s="9">
        <f>MC161*0.75</f>
        <v>0</v>
      </c>
      <c r="MF162" s="9">
        <f>ME161*1</f>
        <v>0</v>
      </c>
      <c r="MI162" s="9">
        <f>MH161*0.25</f>
        <v>255.57499999999999</v>
      </c>
      <c r="MK162" s="9">
        <f>MJ161*0.5</f>
        <v>312.950000000008</v>
      </c>
      <c r="MM162" s="9">
        <f>ML161*0.75</f>
        <v>757.38750000000573</v>
      </c>
      <c r="MO162" s="9">
        <f>MN161*1</f>
        <v>1142.4000000000087</v>
      </c>
      <c r="MR162" s="9">
        <f>MQ161*0.25</f>
        <v>50.000000000001819</v>
      </c>
      <c r="MT162" s="9">
        <f>MS161*0.5</f>
        <v>170</v>
      </c>
      <c r="MV162" s="9">
        <f>MU161*0.75</f>
        <v>288.37500000001091</v>
      </c>
      <c r="MX162" s="9">
        <f>MW161*1</f>
        <v>0</v>
      </c>
      <c r="NA162" s="9">
        <f>MZ161*0.25</f>
        <v>0</v>
      </c>
      <c r="NC162" s="9">
        <f>NB161*0.5</f>
        <v>0</v>
      </c>
      <c r="NE162" s="9">
        <f>ND161*0.75</f>
        <v>1092.1125000000025</v>
      </c>
      <c r="NG162" s="9">
        <f>NF161*1</f>
        <v>0</v>
      </c>
      <c r="NH162" s="43"/>
    </row>
    <row r="163" spans="1:372" s="40" customFormat="1" ht="15.75">
      <c r="A163" s="403">
        <v>2022</v>
      </c>
      <c r="B163" s="206"/>
      <c r="C163" s="205"/>
      <c r="E163" s="237"/>
      <c r="F163" s="149"/>
      <c r="G163" s="61"/>
      <c r="L163" s="205"/>
      <c r="N163" s="237"/>
      <c r="P163" s="61"/>
      <c r="U163" s="205"/>
      <c r="V163" s="149"/>
      <c r="W163" s="237"/>
      <c r="Y163" s="61"/>
      <c r="Z163" s="149"/>
      <c r="AB163" s="149"/>
      <c r="AC163" s="38"/>
      <c r="AD163" s="205"/>
      <c r="AE163" s="149"/>
      <c r="AF163" s="237"/>
      <c r="AL163" s="38"/>
      <c r="AM163" s="205"/>
      <c r="AN163" s="149"/>
      <c r="AO163" s="237"/>
      <c r="AP163" s="149"/>
      <c r="AR163" s="149"/>
      <c r="AT163" s="149"/>
      <c r="AU163" s="38"/>
      <c r="AV163" s="205"/>
      <c r="AW163" s="149"/>
      <c r="AX163" s="237"/>
      <c r="BD163" s="38"/>
      <c r="BE163" s="205"/>
      <c r="BF163" s="149"/>
      <c r="BG163" s="237"/>
      <c r="BM163" s="38"/>
      <c r="BN163" s="205"/>
      <c r="BP163" s="237"/>
      <c r="BV163" s="38"/>
      <c r="BW163" s="205"/>
      <c r="BY163" s="237"/>
      <c r="CE163" s="38"/>
      <c r="CF163" s="205"/>
      <c r="CG163" s="149"/>
      <c r="CH163" s="237"/>
      <c r="CI163" s="149"/>
      <c r="CK163" s="149"/>
      <c r="CM163" s="149"/>
      <c r="CN163" s="38"/>
      <c r="CO163" s="205"/>
      <c r="CP163" s="149"/>
      <c r="CQ163" s="237"/>
      <c r="CR163" s="149"/>
      <c r="CT163" s="149"/>
      <c r="CV163" s="149"/>
      <c r="CW163" s="38"/>
      <c r="CX163" s="205"/>
      <c r="CY163" s="149"/>
      <c r="CZ163" s="237"/>
      <c r="DA163" s="149"/>
      <c r="DC163" s="149"/>
      <c r="DE163" s="149"/>
      <c r="DF163" s="38"/>
      <c r="DG163" s="205"/>
      <c r="DH163" s="149"/>
      <c r="DI163" s="237"/>
      <c r="DJ163" s="149"/>
      <c r="DL163" s="149"/>
      <c r="DN163" s="149"/>
      <c r="DO163" s="38"/>
      <c r="DP163" s="205"/>
      <c r="DQ163" s="149"/>
      <c r="DR163" s="237"/>
      <c r="DS163" s="149"/>
      <c r="DU163" s="149"/>
      <c r="DW163" s="149"/>
      <c r="DX163" s="38"/>
      <c r="DY163" s="205"/>
      <c r="DZ163" s="149"/>
      <c r="EA163" s="237"/>
      <c r="EB163" s="149"/>
      <c r="ED163" s="149"/>
      <c r="EF163" s="149"/>
      <c r="EG163" s="38"/>
      <c r="EH163" s="205"/>
      <c r="EI163" s="149"/>
      <c r="EJ163" s="237"/>
      <c r="EK163" s="149"/>
      <c r="EM163" s="149"/>
      <c r="EO163" s="149"/>
      <c r="EP163" s="38"/>
      <c r="EQ163" s="205"/>
      <c r="ER163" s="149"/>
      <c r="ES163" s="237"/>
      <c r="ET163" s="149"/>
      <c r="EV163" s="149"/>
      <c r="EX163" s="149"/>
      <c r="EY163" s="38"/>
      <c r="EZ163" s="205"/>
      <c r="FA163" s="149"/>
      <c r="FB163" s="237"/>
      <c r="FH163" s="38"/>
      <c r="FI163" s="205"/>
      <c r="FJ163" s="149"/>
      <c r="FK163" s="237"/>
      <c r="FL163" s="149"/>
      <c r="FN163" s="149"/>
      <c r="FP163" s="149"/>
      <c r="FQ163" s="38"/>
      <c r="FR163" s="205"/>
      <c r="FS163" s="149"/>
      <c r="FT163" s="237"/>
      <c r="FU163" s="149"/>
      <c r="FW163" s="149"/>
      <c r="FY163" s="149"/>
      <c r="FZ163" s="38"/>
      <c r="GA163" s="205"/>
      <c r="GB163" s="149"/>
      <c r="GC163" s="237"/>
      <c r="GD163" s="149"/>
      <c r="GF163" s="149"/>
      <c r="GH163" s="149"/>
      <c r="GI163" s="38"/>
      <c r="GJ163" s="205"/>
      <c r="GK163" s="149"/>
      <c r="GL163" s="237"/>
      <c r="GM163" s="149"/>
      <c r="GO163" s="149"/>
      <c r="GQ163" s="149"/>
      <c r="GR163" s="38"/>
      <c r="GS163" s="205"/>
      <c r="GT163" s="149"/>
      <c r="GU163" s="237"/>
      <c r="GV163" s="149"/>
      <c r="GX163" s="149"/>
      <c r="GZ163" s="149"/>
      <c r="HB163" s="205"/>
      <c r="HD163" s="237"/>
      <c r="HJ163" s="38"/>
      <c r="HK163" s="205"/>
      <c r="HM163" s="237"/>
      <c r="HS163" s="38"/>
      <c r="HT163" s="205"/>
      <c r="HV163" s="237"/>
      <c r="IB163" s="38"/>
      <c r="IC163" s="205"/>
      <c r="IE163" s="237"/>
      <c r="IL163" s="205"/>
      <c r="IN163" s="237"/>
      <c r="IT163" s="38"/>
      <c r="IU163" s="205"/>
      <c r="IW163" s="237"/>
      <c r="JC163" s="38"/>
      <c r="JD163" s="205"/>
      <c r="JF163" s="237"/>
      <c r="JL163" s="38"/>
      <c r="JM163" s="205"/>
      <c r="JO163" s="237"/>
      <c r="JV163" s="205"/>
      <c r="JX163" s="237"/>
      <c r="KD163" s="38"/>
      <c r="KE163" s="205"/>
      <c r="KG163" s="237"/>
      <c r="KM163" s="38"/>
      <c r="KN163" s="205"/>
      <c r="KP163" s="237"/>
      <c r="KW163" s="205"/>
      <c r="KY163" s="237"/>
      <c r="LF163" s="205"/>
      <c r="LH163" s="237"/>
      <c r="LN163" s="38"/>
      <c r="LO163" s="205"/>
      <c r="LQ163" s="237"/>
      <c r="LW163" s="38"/>
      <c r="LX163" s="205"/>
      <c r="LZ163" s="237"/>
      <c r="MG163" s="205"/>
      <c r="MI163" s="237"/>
      <c r="MO163" s="38"/>
      <c r="MP163" s="205"/>
      <c r="MR163" s="237"/>
      <c r="MX163" s="38"/>
      <c r="MY163" s="205"/>
      <c r="NA163" s="237"/>
      <c r="NG163" s="38"/>
      <c r="NH163" s="205"/>
    </row>
    <row r="164" spans="1:372" ht="18">
      <c r="A164" s="42" t="s">
        <v>25</v>
      </c>
      <c r="B164" s="49"/>
      <c r="D164">
        <v>253.5</v>
      </c>
      <c r="E164" s="1" t="s">
        <v>187</v>
      </c>
      <c r="F164" s="400">
        <v>490.30000000000007</v>
      </c>
      <c r="G164" s="1" t="s">
        <v>183</v>
      </c>
      <c r="H164" s="115"/>
      <c r="I164" s="1" t="s">
        <v>184</v>
      </c>
      <c r="J164" s="115"/>
      <c r="K164" s="1" t="s">
        <v>185</v>
      </c>
      <c r="M164">
        <v>214.4</v>
      </c>
      <c r="N164" s="1" t="s">
        <v>187</v>
      </c>
      <c r="O164" s="18">
        <v>259.29999999999995</v>
      </c>
      <c r="P164" s="1" t="s">
        <v>183</v>
      </c>
      <c r="Q164" s="18"/>
      <c r="R164" s="1" t="s">
        <v>184</v>
      </c>
      <c r="S164" s="18"/>
      <c r="T164" s="1" t="s">
        <v>185</v>
      </c>
      <c r="V164" s="18">
        <v>826.2999999999995</v>
      </c>
      <c r="W164" s="1" t="s">
        <v>187</v>
      </c>
      <c r="X164" s="18">
        <v>377.09999999999968</v>
      </c>
      <c r="Y164" s="1" t="s">
        <v>183</v>
      </c>
      <c r="Z164" s="18">
        <v>569.29999999999995</v>
      </c>
      <c r="AA164" s="1" t="s">
        <v>184</v>
      </c>
      <c r="AB164" s="18">
        <v>708.09999999999991</v>
      </c>
      <c r="AC164" s="1" t="s">
        <v>185</v>
      </c>
      <c r="AE164" s="18">
        <v>101.30000000000018</v>
      </c>
      <c r="AF164" s="1" t="s">
        <v>187</v>
      </c>
      <c r="AG164" s="18">
        <v>311.49999999999955</v>
      </c>
      <c r="AH164" s="1" t="s">
        <v>183</v>
      </c>
      <c r="AI164" s="18">
        <v>281.30000000000041</v>
      </c>
      <c r="AJ164" s="1" t="s">
        <v>184</v>
      </c>
      <c r="AK164" s="18">
        <v>200.69999999999959</v>
      </c>
      <c r="AL164" s="1" t="s">
        <v>185</v>
      </c>
      <c r="AN164" s="18">
        <v>171.30000000000018</v>
      </c>
      <c r="AO164" s="1" t="s">
        <v>187</v>
      </c>
      <c r="AP164" s="18">
        <v>230.80000000000109</v>
      </c>
      <c r="AQ164" s="1" t="s">
        <v>183</v>
      </c>
      <c r="AR164" s="1">
        <v>812.09999999999945</v>
      </c>
      <c r="AS164" s="1" t="s">
        <v>184</v>
      </c>
      <c r="AT164" s="18">
        <v>286.89999999999964</v>
      </c>
      <c r="AU164" s="1" t="s">
        <v>185</v>
      </c>
      <c r="AW164" s="18">
        <v>429.70000000000027</v>
      </c>
      <c r="AX164" s="1" t="s">
        <v>187</v>
      </c>
      <c r="AY164" s="18">
        <v>369.79999999999973</v>
      </c>
      <c r="AZ164" s="1" t="s">
        <v>183</v>
      </c>
      <c r="BA164" s="18">
        <v>633.90000000000055</v>
      </c>
      <c r="BB164" s="1" t="s">
        <v>184</v>
      </c>
      <c r="BC164" s="18">
        <v>734.99999999999955</v>
      </c>
      <c r="BD164" s="1" t="s">
        <v>185</v>
      </c>
      <c r="BF164" s="18">
        <v>834.44999999999982</v>
      </c>
      <c r="BG164" s="1" t="s">
        <v>187</v>
      </c>
      <c r="BH164" s="18">
        <v>443.10000000000036</v>
      </c>
      <c r="BI164" s="1" t="s">
        <v>183</v>
      </c>
      <c r="BJ164" s="18">
        <v>1038.3999999999992</v>
      </c>
      <c r="BK164" s="1" t="s">
        <v>184</v>
      </c>
      <c r="BL164" s="18">
        <v>1317.2000000000007</v>
      </c>
      <c r="BM164" s="1" t="s">
        <v>185</v>
      </c>
      <c r="BO164" s="18">
        <v>510.05000000000064</v>
      </c>
      <c r="BP164" s="1" t="s">
        <v>187</v>
      </c>
      <c r="BQ164" s="18">
        <v>633.99999999999955</v>
      </c>
      <c r="BR164" s="1" t="s">
        <v>183</v>
      </c>
      <c r="BS164" s="18">
        <v>501.29999999999836</v>
      </c>
      <c r="BT164" s="1" t="s">
        <v>184</v>
      </c>
      <c r="BU164" s="18">
        <v>475.80000000000018</v>
      </c>
      <c r="BV164" s="1" t="s">
        <v>185</v>
      </c>
      <c r="BX164">
        <v>564.20000000000005</v>
      </c>
      <c r="BY164" s="1" t="s">
        <v>187</v>
      </c>
      <c r="BZ164" s="401">
        <v>3.8999999999978172</v>
      </c>
      <c r="CA164" s="1" t="s">
        <v>183</v>
      </c>
      <c r="CB164" s="18">
        <v>394.19999999999709</v>
      </c>
      <c r="CC164" s="1" t="s">
        <v>184</v>
      </c>
      <c r="CD164" s="18">
        <v>534.09999999999945</v>
      </c>
      <c r="CE164" s="1" t="s">
        <v>185</v>
      </c>
      <c r="CG164" s="18">
        <v>628.20000000000073</v>
      </c>
      <c r="CH164" s="1" t="s">
        <v>187</v>
      </c>
      <c r="CI164" s="18"/>
      <c r="CJ164" s="1" t="s">
        <v>183</v>
      </c>
      <c r="CK164" s="18">
        <v>196.5</v>
      </c>
      <c r="CL164" s="1" t="s">
        <v>184</v>
      </c>
      <c r="CM164" s="18">
        <v>824.79999999999836</v>
      </c>
      <c r="CN164" s="1" t="s">
        <v>185</v>
      </c>
      <c r="CP164" s="18">
        <v>221.65000000000055</v>
      </c>
      <c r="CQ164" s="1" t="s">
        <v>187</v>
      </c>
      <c r="CR164" s="18"/>
      <c r="CS164" s="1" t="s">
        <v>183</v>
      </c>
      <c r="CT164" s="18">
        <v>433.89999999999782</v>
      </c>
      <c r="CU164" s="1" t="s">
        <v>184</v>
      </c>
      <c r="CV164" s="18">
        <v>333.29999999999927</v>
      </c>
      <c r="CW164" s="1" t="s">
        <v>185</v>
      </c>
      <c r="CY164" s="18">
        <v>47.199999999999818</v>
      </c>
      <c r="CZ164" s="1" t="s">
        <v>187</v>
      </c>
      <c r="DA164" s="18">
        <v>115.49999999999818</v>
      </c>
      <c r="DB164" s="1" t="s">
        <v>183</v>
      </c>
      <c r="DC164" s="18">
        <v>189.39999999999873</v>
      </c>
      <c r="DD164" s="1" t="s">
        <v>184</v>
      </c>
      <c r="DE164" s="18">
        <v>457.89999999999964</v>
      </c>
      <c r="DF164" s="1" t="s">
        <v>185</v>
      </c>
      <c r="DH164" s="18">
        <v>116.10000000000036</v>
      </c>
      <c r="DI164" s="1" t="s">
        <v>187</v>
      </c>
      <c r="DJ164" s="18"/>
      <c r="DK164" s="1" t="s">
        <v>183</v>
      </c>
      <c r="DL164" s="18">
        <v>23.300000000000182</v>
      </c>
      <c r="DM164" s="1" t="s">
        <v>184</v>
      </c>
      <c r="DN164" s="18">
        <v>230.99999999999909</v>
      </c>
      <c r="DO164" s="1" t="s">
        <v>185</v>
      </c>
      <c r="DQ164" s="401">
        <v>231.69999999999982</v>
      </c>
      <c r="DR164" s="1" t="s">
        <v>187</v>
      </c>
      <c r="DS164" s="18">
        <v>381.29999999999745</v>
      </c>
      <c r="DT164" s="1" t="s">
        <v>183</v>
      </c>
      <c r="DU164" s="18">
        <v>476.50000000000091</v>
      </c>
      <c r="DV164" s="1" t="s">
        <v>184</v>
      </c>
      <c r="DW164" s="18">
        <v>225.59999999999764</v>
      </c>
      <c r="DX164" s="1" t="s">
        <v>185</v>
      </c>
      <c r="DZ164" s="18">
        <v>454.69999999999982</v>
      </c>
      <c r="EA164" s="1" t="s">
        <v>187</v>
      </c>
      <c r="EB164" s="18"/>
      <c r="EC164" s="1" t="s">
        <v>183</v>
      </c>
      <c r="ED164" s="18">
        <v>822.90000000000146</v>
      </c>
      <c r="EE164" s="1" t="s">
        <v>184</v>
      </c>
      <c r="EF164" s="18"/>
      <c r="EG164" s="1" t="s">
        <v>185</v>
      </c>
      <c r="EI164" s="401">
        <v>130.35000000000036</v>
      </c>
      <c r="EJ164" s="1" t="s">
        <v>187</v>
      </c>
      <c r="EK164" s="401"/>
      <c r="EL164" s="1" t="s">
        <v>183</v>
      </c>
      <c r="EM164" s="18">
        <v>297.30000000001019</v>
      </c>
      <c r="EN164" s="1" t="s">
        <v>184</v>
      </c>
      <c r="EO164" s="18"/>
      <c r="EP164" s="1" t="s">
        <v>185</v>
      </c>
      <c r="ER164" s="18">
        <v>116.90000000000327</v>
      </c>
      <c r="ES164" s="1" t="s">
        <v>187</v>
      </c>
      <c r="ET164" s="18"/>
      <c r="EU164" s="1" t="s">
        <v>183</v>
      </c>
      <c r="EV164" s="18">
        <v>511.70000000000073</v>
      </c>
      <c r="EW164" s="1" t="s">
        <v>184</v>
      </c>
      <c r="EX164" s="18"/>
      <c r="EY164" s="1" t="s">
        <v>185</v>
      </c>
      <c r="FA164" s="401">
        <v>344.00000000000182</v>
      </c>
      <c r="FB164" s="1" t="s">
        <v>187</v>
      </c>
      <c r="FC164" s="401">
        <v>378.70000000000073</v>
      </c>
      <c r="FD164" s="1" t="s">
        <v>183</v>
      </c>
      <c r="FE164" s="18">
        <v>559.70000000000164</v>
      </c>
      <c r="FF164" s="1" t="s">
        <v>184</v>
      </c>
      <c r="FG164" s="18"/>
      <c r="FH164" s="1" t="s">
        <v>185</v>
      </c>
      <c r="FJ164" s="401">
        <v>249.20000000000164</v>
      </c>
      <c r="FK164" s="1" t="s">
        <v>187</v>
      </c>
      <c r="FL164" s="18">
        <v>650.69999999999891</v>
      </c>
      <c r="FM164" s="1" t="s">
        <v>183</v>
      </c>
      <c r="FN164" s="18">
        <v>495.90000000000146</v>
      </c>
      <c r="FO164" s="1" t="s">
        <v>184</v>
      </c>
      <c r="FP164" s="18"/>
      <c r="FQ164" s="1" t="s">
        <v>185</v>
      </c>
      <c r="FS164" s="401">
        <v>474.90000000000146</v>
      </c>
      <c r="FT164" s="1" t="s">
        <v>187</v>
      </c>
      <c r="FU164" s="401"/>
      <c r="FV164" s="1" t="s">
        <v>183</v>
      </c>
      <c r="FW164" s="18">
        <v>244.69999999999891</v>
      </c>
      <c r="FX164" s="1" t="s">
        <v>184</v>
      </c>
      <c r="FY164" s="18"/>
      <c r="FZ164" s="1" t="s">
        <v>185</v>
      </c>
      <c r="GB164" s="18">
        <v>90.000000000001819</v>
      </c>
      <c r="GC164" s="1" t="s">
        <v>187</v>
      </c>
      <c r="GD164" s="18"/>
      <c r="GE164" s="1" t="s">
        <v>183</v>
      </c>
      <c r="GF164" s="18">
        <v>155.00000000000364</v>
      </c>
      <c r="GG164" s="1" t="s">
        <v>184</v>
      </c>
      <c r="GH164" s="18"/>
      <c r="GI164" s="1" t="s">
        <v>185</v>
      </c>
      <c r="GK164" s="401">
        <v>2531.5999999999985</v>
      </c>
      <c r="GL164" s="1" t="s">
        <v>187</v>
      </c>
      <c r="GM164" s="18">
        <v>985.89999999999782</v>
      </c>
      <c r="GN164" s="1" t="s">
        <v>183</v>
      </c>
      <c r="GO164" s="18">
        <v>2460.8000000000029</v>
      </c>
      <c r="GP164" s="1" t="s">
        <v>184</v>
      </c>
      <c r="GQ164" s="18"/>
      <c r="GR164" s="1" t="s">
        <v>185</v>
      </c>
      <c r="GT164" s="401">
        <v>442.65000000000327</v>
      </c>
      <c r="GU164" s="1" t="s">
        <v>187</v>
      </c>
      <c r="GV164" s="401"/>
      <c r="GW164" s="1" t="s">
        <v>183</v>
      </c>
      <c r="GX164" s="401"/>
      <c r="GY164" s="1" t="s">
        <v>184</v>
      </c>
      <c r="GZ164" s="401"/>
      <c r="HA164" s="1" t="s">
        <v>185</v>
      </c>
      <c r="HC164" s="18">
        <v>236.60000000000036</v>
      </c>
      <c r="HD164" s="1" t="s">
        <v>187</v>
      </c>
      <c r="HE164" s="18">
        <v>931.34999999999945</v>
      </c>
      <c r="HF164" s="1" t="s">
        <v>183</v>
      </c>
      <c r="HG164" s="18">
        <v>303.50000000000182</v>
      </c>
      <c r="HH164" s="1" t="s">
        <v>184</v>
      </c>
      <c r="HI164" s="18"/>
      <c r="HJ164" s="1" t="s">
        <v>185</v>
      </c>
      <c r="HL164" s="401">
        <v>698.70000000000255</v>
      </c>
      <c r="HM164" s="1" t="s">
        <v>187</v>
      </c>
      <c r="HN164" s="401"/>
      <c r="HO164" s="1" t="s">
        <v>183</v>
      </c>
      <c r="HP164" s="18">
        <v>655.89999999999964</v>
      </c>
      <c r="HQ164" s="1" t="s">
        <v>184</v>
      </c>
      <c r="HR164" s="18"/>
      <c r="HS164" s="1" t="s">
        <v>185</v>
      </c>
      <c r="HU164" s="401">
        <v>3405.7999999999993</v>
      </c>
      <c r="HV164" s="1" t="s">
        <v>187</v>
      </c>
      <c r="HW164" s="18">
        <v>4429.449999999998</v>
      </c>
      <c r="HX164" s="1" t="s">
        <v>183</v>
      </c>
      <c r="HY164" s="18">
        <v>2688.9000000000015</v>
      </c>
      <c r="HZ164" s="1" t="s">
        <v>184</v>
      </c>
      <c r="IA164" s="18"/>
      <c r="IB164" s="1" t="s">
        <v>185</v>
      </c>
      <c r="ID164" s="401">
        <v>36.599999999998545</v>
      </c>
      <c r="IE164" s="1" t="s">
        <v>187</v>
      </c>
      <c r="IF164" s="401"/>
      <c r="IG164" s="1" t="s">
        <v>183</v>
      </c>
      <c r="IH164" s="401"/>
      <c r="II164" s="1" t="s">
        <v>184</v>
      </c>
      <c r="IJ164" s="401"/>
      <c r="IK164" s="1" t="s">
        <v>185</v>
      </c>
      <c r="IM164" s="18">
        <v>192.99999999999636</v>
      </c>
      <c r="IN164" s="1" t="s">
        <v>187</v>
      </c>
      <c r="IO164" s="18"/>
      <c r="IP164" s="1" t="s">
        <v>183</v>
      </c>
      <c r="IQ164" s="18">
        <v>292.19999999999709</v>
      </c>
      <c r="IR164" s="1" t="s">
        <v>184</v>
      </c>
      <c r="IS164" s="18"/>
      <c r="IT164" s="1" t="s">
        <v>185</v>
      </c>
      <c r="IV164" s="401">
        <v>402.10000000000218</v>
      </c>
      <c r="IW164" s="1" t="s">
        <v>187</v>
      </c>
      <c r="IX164" s="18">
        <v>387.29999999999927</v>
      </c>
      <c r="IY164" s="1" t="s">
        <v>183</v>
      </c>
      <c r="IZ164" s="18">
        <v>261.19999999999709</v>
      </c>
      <c r="JA164" s="1" t="s">
        <v>184</v>
      </c>
      <c r="JB164" s="18"/>
      <c r="JC164" s="1" t="s">
        <v>185</v>
      </c>
      <c r="JE164" s="401">
        <v>231.29999999999927</v>
      </c>
      <c r="JF164" s="1" t="s">
        <v>187</v>
      </c>
      <c r="JG164" s="401">
        <v>390.60000000000036</v>
      </c>
      <c r="JH164" s="1" t="s">
        <v>183</v>
      </c>
      <c r="JI164" s="18">
        <v>301.59999999999854</v>
      </c>
      <c r="JJ164" s="1" t="s">
        <v>184</v>
      </c>
      <c r="JK164" s="18"/>
      <c r="JL164" s="1" t="s">
        <v>185</v>
      </c>
      <c r="JN164" s="401">
        <v>329.34999999999491</v>
      </c>
      <c r="JO164" s="1" t="s">
        <v>187</v>
      </c>
      <c r="JP164" s="401"/>
      <c r="JQ164" s="1" t="s">
        <v>183</v>
      </c>
      <c r="JR164" s="401"/>
      <c r="JS164" s="1" t="s">
        <v>184</v>
      </c>
      <c r="JT164" s="401"/>
      <c r="JU164" s="1" t="s">
        <v>185</v>
      </c>
      <c r="JW164">
        <v>2945.5</v>
      </c>
      <c r="JX164" s="1" t="s">
        <v>187</v>
      </c>
      <c r="JY164" s="18">
        <v>2520.4000000000051</v>
      </c>
      <c r="JZ164" s="1" t="s">
        <v>183</v>
      </c>
      <c r="KA164" s="18">
        <v>2447.6000000000458</v>
      </c>
      <c r="KB164" s="1" t="s">
        <v>184</v>
      </c>
      <c r="KC164" s="18">
        <v>2968.9000000000633</v>
      </c>
      <c r="KD164" s="1" t="s">
        <v>185</v>
      </c>
      <c r="KF164" s="18">
        <v>69.299999999999272</v>
      </c>
      <c r="KG164" s="1" t="s">
        <v>187</v>
      </c>
      <c r="KH164" s="401">
        <v>250.49999999999909</v>
      </c>
      <c r="KI164" s="1" t="s">
        <v>183</v>
      </c>
      <c r="KJ164" s="18">
        <v>427.40000000000146</v>
      </c>
      <c r="KK164" s="1" t="s">
        <v>184</v>
      </c>
      <c r="KL164" s="18"/>
      <c r="KM164" s="1" t="s">
        <v>185</v>
      </c>
      <c r="KO164" s="401">
        <v>493.49999999999636</v>
      </c>
      <c r="KP164" s="1" t="s">
        <v>187</v>
      </c>
      <c r="KQ164" s="401"/>
      <c r="KR164" s="1" t="s">
        <v>183</v>
      </c>
      <c r="KS164" s="401"/>
      <c r="KT164" s="1" t="s">
        <v>184</v>
      </c>
      <c r="KU164" s="401"/>
      <c r="KV164" s="1" t="s">
        <v>185</v>
      </c>
      <c r="KX164" s="18">
        <v>213.64999999999418</v>
      </c>
      <c r="KY164" s="1" t="s">
        <v>187</v>
      </c>
      <c r="KZ164" s="18"/>
      <c r="LA164" s="1" t="s">
        <v>183</v>
      </c>
      <c r="LB164" s="18"/>
      <c r="LC164" s="1" t="s">
        <v>184</v>
      </c>
      <c r="LD164" s="18"/>
      <c r="LE164" s="1" t="s">
        <v>185</v>
      </c>
      <c r="LG164" s="232">
        <v>275.90000000000236</v>
      </c>
      <c r="LH164" s="1" t="s">
        <v>187</v>
      </c>
      <c r="LI164" s="232"/>
      <c r="LJ164" s="1" t="s">
        <v>183</v>
      </c>
      <c r="LK164" s="232"/>
      <c r="LL164" s="1" t="s">
        <v>184</v>
      </c>
      <c r="LM164" s="18"/>
      <c r="LN164" s="1" t="s">
        <v>185</v>
      </c>
      <c r="LP164" s="18">
        <v>393.79999999999927</v>
      </c>
      <c r="LQ164" s="1" t="s">
        <v>187</v>
      </c>
      <c r="LR164" s="18">
        <v>113.49999999999909</v>
      </c>
      <c r="LS164" s="1" t="s">
        <v>183</v>
      </c>
      <c r="LT164" s="18">
        <v>476.05000000000655</v>
      </c>
      <c r="LU164" s="1" t="s">
        <v>184</v>
      </c>
      <c r="LV164" s="18"/>
      <c r="LW164" s="1" t="s">
        <v>185</v>
      </c>
      <c r="LY164" s="18">
        <v>405.80000000000291</v>
      </c>
      <c r="LZ164" s="1" t="s">
        <v>187</v>
      </c>
      <c r="MA164" s="18"/>
      <c r="MB164" s="1" t="s">
        <v>183</v>
      </c>
      <c r="MC164" s="18"/>
      <c r="MD164" s="1" t="s">
        <v>184</v>
      </c>
      <c r="ME164" s="18"/>
      <c r="MF164" s="1" t="s">
        <v>185</v>
      </c>
      <c r="MH164">
        <v>814.3</v>
      </c>
      <c r="MI164" s="1" t="s">
        <v>187</v>
      </c>
      <c r="MJ164" s="74">
        <v>648.30000000000291</v>
      </c>
      <c r="MK164" s="1" t="s">
        <v>183</v>
      </c>
      <c r="ML164" s="18">
        <v>1142.2499999999982</v>
      </c>
      <c r="MM164" s="1" t="s">
        <v>184</v>
      </c>
      <c r="MN164" s="18">
        <v>1307.9000000000124</v>
      </c>
      <c r="MO164" s="1" t="s">
        <v>185</v>
      </c>
      <c r="MQ164">
        <v>244.50000000000728</v>
      </c>
      <c r="MR164" s="1" t="s">
        <v>187</v>
      </c>
      <c r="MS164" s="18">
        <v>260.49999999999272</v>
      </c>
      <c r="MT164" s="1" t="s">
        <v>183</v>
      </c>
      <c r="MU164">
        <v>263.75000000000728</v>
      </c>
      <c r="MV164" s="1" t="s">
        <v>184</v>
      </c>
      <c r="MX164" s="1" t="s">
        <v>185</v>
      </c>
      <c r="NA164" s="1" t="s">
        <v>187</v>
      </c>
      <c r="NC164" s="1" t="s">
        <v>183</v>
      </c>
      <c r="ND164" s="402">
        <v>1533.3999999999978</v>
      </c>
      <c r="NE164" s="1" t="s">
        <v>184</v>
      </c>
      <c r="NF164" s="402"/>
      <c r="NG164" s="1" t="s">
        <v>185</v>
      </c>
      <c r="NH164" s="43"/>
    </row>
    <row r="165" spans="1:372" ht="18">
      <c r="A165" s="403" t="s">
        <v>1939</v>
      </c>
      <c r="B165" s="49">
        <f>SUM(D165:AAP165)</f>
        <v>40151.500000000102</v>
      </c>
      <c r="D165"/>
      <c r="E165" s="9">
        <f>D164*0.25</f>
        <v>63.375</v>
      </c>
      <c r="F165" s="18"/>
      <c r="G165" s="9">
        <f>F164*0.5</f>
        <v>245.15000000000003</v>
      </c>
      <c r="I165" s="9">
        <f>H164*0.75</f>
        <v>0</v>
      </c>
      <c r="K165" s="9">
        <f>J164*1</f>
        <v>0</v>
      </c>
      <c r="N165" s="9">
        <f>M164*0.25</f>
        <v>53.6</v>
      </c>
      <c r="P165" s="9">
        <f>O164*0.5</f>
        <v>129.64999999999998</v>
      </c>
      <c r="R165" s="9">
        <f>Q164*0.75</f>
        <v>0</v>
      </c>
      <c r="T165" s="9">
        <f>S164*1</f>
        <v>0</v>
      </c>
      <c r="V165" s="18"/>
      <c r="W165" s="9">
        <f>V164*0.25</f>
        <v>206.57499999999987</v>
      </c>
      <c r="Y165" s="9">
        <f>X164*0.5</f>
        <v>188.54999999999984</v>
      </c>
      <c r="Z165" s="18"/>
      <c r="AA165" s="9">
        <f>Z164*0.75</f>
        <v>426.97499999999997</v>
      </c>
      <c r="AB165" s="18"/>
      <c r="AC165" s="9">
        <f>AB164*1</f>
        <v>708.09999999999991</v>
      </c>
      <c r="AE165" s="18"/>
      <c r="AF165" s="9">
        <f>AE164*0.25</f>
        <v>25.325000000000045</v>
      </c>
      <c r="AH165" s="9">
        <f>AG164*0.5</f>
        <v>155.74999999999977</v>
      </c>
      <c r="AJ165" s="9">
        <f>AI164*0.75</f>
        <v>210.97500000000031</v>
      </c>
      <c r="AL165" s="9">
        <f>AK164*1</f>
        <v>200.69999999999959</v>
      </c>
      <c r="AN165" s="18"/>
      <c r="AO165" s="9">
        <f>AN164*0.25</f>
        <v>42.825000000000045</v>
      </c>
      <c r="AQ165" s="9">
        <f>AP164*0.5</f>
        <v>115.40000000000055</v>
      </c>
      <c r="AS165" s="9">
        <f>AR164*0.75</f>
        <v>609.07499999999959</v>
      </c>
      <c r="AU165" s="9">
        <f>AT164*1</f>
        <v>286.89999999999964</v>
      </c>
      <c r="AW165" s="18"/>
      <c r="AX165" s="9">
        <f>AW164*0.25</f>
        <v>107.42500000000007</v>
      </c>
      <c r="AZ165" s="9">
        <f>AY164*0.5</f>
        <v>184.89999999999986</v>
      </c>
      <c r="BB165" s="9">
        <f>BA164*0.75</f>
        <v>475.42500000000041</v>
      </c>
      <c r="BD165" s="9">
        <f>BC164*1</f>
        <v>734.99999999999955</v>
      </c>
      <c r="BF165" s="18"/>
      <c r="BG165" s="9">
        <f>BF164*0.25</f>
        <v>208.61249999999995</v>
      </c>
      <c r="BI165" s="9">
        <f>BH164*0.5</f>
        <v>221.55000000000018</v>
      </c>
      <c r="BK165" s="9">
        <f>BJ164*0.75</f>
        <v>778.79999999999939</v>
      </c>
      <c r="BM165" s="9">
        <f>BL164*1</f>
        <v>1317.2000000000007</v>
      </c>
      <c r="BP165" s="9">
        <f>BO164*0.25</f>
        <v>127.51250000000016</v>
      </c>
      <c r="BR165" s="9">
        <f>BQ164*0.5</f>
        <v>316.99999999999977</v>
      </c>
      <c r="BT165" s="9">
        <f>BS164*0.75</f>
        <v>375.97499999999877</v>
      </c>
      <c r="BV165" s="9">
        <f>BU164*1</f>
        <v>475.80000000000018</v>
      </c>
      <c r="BY165" s="9">
        <f>BX164*0.25</f>
        <v>141.05000000000001</v>
      </c>
      <c r="CA165" s="9">
        <f>BZ164*0.5</f>
        <v>1.9499999999989086</v>
      </c>
      <c r="CC165" s="9">
        <f>CB164*0.75</f>
        <v>295.64999999999782</v>
      </c>
      <c r="CE165" s="9">
        <f t="shared" ref="CE165" si="312">CD164*1</f>
        <v>534.09999999999945</v>
      </c>
      <c r="CG165" s="18"/>
      <c r="CH165" s="9">
        <f>CG164*0.25</f>
        <v>157.05000000000018</v>
      </c>
      <c r="CI165" s="18"/>
      <c r="CJ165" s="9">
        <f>CI164*0.5</f>
        <v>0</v>
      </c>
      <c r="CK165" s="18"/>
      <c r="CL165" s="9">
        <f>CK164*0.75</f>
        <v>147.375</v>
      </c>
      <c r="CM165" s="18"/>
      <c r="CN165" s="9">
        <f t="shared" ref="CN165" si="313">CM164*1</f>
        <v>824.79999999999836</v>
      </c>
      <c r="CP165" s="18"/>
      <c r="CQ165" s="9">
        <f>CP164*0.25</f>
        <v>55.412500000000136</v>
      </c>
      <c r="CR165" s="18"/>
      <c r="CS165" s="9">
        <f>CR164*0.5</f>
        <v>0</v>
      </c>
      <c r="CT165" s="18"/>
      <c r="CU165" s="9">
        <f>CT164*0.75</f>
        <v>325.42499999999836</v>
      </c>
      <c r="CV165" s="18"/>
      <c r="CW165" s="9">
        <f t="shared" ref="CW165" si="314">CV164*1</f>
        <v>333.29999999999927</v>
      </c>
      <c r="CY165" s="18"/>
      <c r="CZ165" s="9">
        <f>CY164*0.25</f>
        <v>11.799999999999955</v>
      </c>
      <c r="DA165" s="18"/>
      <c r="DB165" s="9">
        <f>DA164*0.5</f>
        <v>57.749999999999091</v>
      </c>
      <c r="DC165" s="18"/>
      <c r="DD165" s="9">
        <f>DC164*0.75</f>
        <v>142.04999999999905</v>
      </c>
      <c r="DE165" s="18"/>
      <c r="DF165" s="9">
        <f t="shared" ref="DF165" si="315">DE164*1</f>
        <v>457.89999999999964</v>
      </c>
      <c r="DH165" s="18"/>
      <c r="DI165" s="9">
        <f>DH164*0.25</f>
        <v>29.025000000000091</v>
      </c>
      <c r="DJ165" s="18"/>
      <c r="DK165" s="9">
        <f>DJ164*0.5</f>
        <v>0</v>
      </c>
      <c r="DL165" s="18"/>
      <c r="DM165" s="9">
        <f>DL164*0.75</f>
        <v>17.475000000000136</v>
      </c>
      <c r="DN165" s="18"/>
      <c r="DO165" s="9">
        <f t="shared" ref="DO165" si="316">DN164*1</f>
        <v>230.99999999999909</v>
      </c>
      <c r="DQ165" s="18"/>
      <c r="DR165" s="9">
        <f>DQ164*0.25</f>
        <v>57.924999999999955</v>
      </c>
      <c r="DS165" s="18"/>
      <c r="DT165" s="9">
        <f>DS164*0.5</f>
        <v>190.64999999999873</v>
      </c>
      <c r="DU165" s="18"/>
      <c r="DV165" s="9">
        <f>DU164*0.75</f>
        <v>357.37500000000068</v>
      </c>
      <c r="DW165" s="18"/>
      <c r="DX165" s="9">
        <f t="shared" ref="DX165" si="317">DW164*1</f>
        <v>225.59999999999764</v>
      </c>
      <c r="DZ165" s="18"/>
      <c r="EA165" s="9">
        <f>DZ164*0.25</f>
        <v>113.67499999999995</v>
      </c>
      <c r="EB165" s="18"/>
      <c r="EC165" s="9">
        <f>EB164*0.5</f>
        <v>0</v>
      </c>
      <c r="ED165" s="18"/>
      <c r="EE165" s="9">
        <f>ED164*0.75</f>
        <v>617.17500000000109</v>
      </c>
      <c r="EF165" s="18"/>
      <c r="EG165" s="9">
        <f>EF164*1</f>
        <v>0</v>
      </c>
      <c r="EI165" s="18"/>
      <c r="EJ165" s="9">
        <f>EI164*0.25</f>
        <v>32.587500000000091</v>
      </c>
      <c r="EK165" s="18"/>
      <c r="EL165" s="9">
        <f>EK164*0.5</f>
        <v>0</v>
      </c>
      <c r="EM165" s="18"/>
      <c r="EN165" s="9">
        <f>EM164*0.75</f>
        <v>222.97500000000764</v>
      </c>
      <c r="EO165" s="18"/>
      <c r="EP165" s="9">
        <f>EO164*1</f>
        <v>0</v>
      </c>
      <c r="ER165" s="18"/>
      <c r="ES165" s="9">
        <f>ER164*0.25</f>
        <v>29.225000000000819</v>
      </c>
      <c r="ET165" s="18"/>
      <c r="EU165" s="9">
        <f>ET164*0.5</f>
        <v>0</v>
      </c>
      <c r="EV165" s="18"/>
      <c r="EW165" s="9">
        <f>EV164*0.75</f>
        <v>383.77500000000055</v>
      </c>
      <c r="EX165" s="18"/>
      <c r="EY165" s="9">
        <f>EX164*1</f>
        <v>0</v>
      </c>
      <c r="FA165" s="18"/>
      <c r="FB165" s="9">
        <f>FA164*0.25</f>
        <v>86.000000000000455</v>
      </c>
      <c r="FD165" s="9">
        <f>FC164*0.5</f>
        <v>189.35000000000036</v>
      </c>
      <c r="FF165" s="9">
        <f>FE164*0.75</f>
        <v>419.77500000000123</v>
      </c>
      <c r="FH165" s="9">
        <f>FG164*1</f>
        <v>0</v>
      </c>
      <c r="FJ165" s="18"/>
      <c r="FK165" s="9">
        <f>FJ164*0.25</f>
        <v>62.300000000000409</v>
      </c>
      <c r="FL165" s="18"/>
      <c r="FM165" s="9">
        <f>FL164*0.5</f>
        <v>325.34999999999945</v>
      </c>
      <c r="FN165" s="18"/>
      <c r="FO165" s="9">
        <f>FN164*0.75</f>
        <v>371.92500000000109</v>
      </c>
      <c r="FP165" s="18"/>
      <c r="FQ165" s="9">
        <f>FP164*1</f>
        <v>0</v>
      </c>
      <c r="FS165" s="18"/>
      <c r="FT165" s="9">
        <f>FS164*0.25</f>
        <v>118.72500000000036</v>
      </c>
      <c r="FU165" s="18"/>
      <c r="FV165" s="9">
        <f>FU164*0.5</f>
        <v>0</v>
      </c>
      <c r="FW165" s="18"/>
      <c r="FX165" s="9">
        <f>FW164*0.75</f>
        <v>183.52499999999918</v>
      </c>
      <c r="FY165" s="18"/>
      <c r="FZ165" s="9">
        <f>FY164*1</f>
        <v>0</v>
      </c>
      <c r="GB165" s="18"/>
      <c r="GC165" s="9">
        <f>GB164*0.25</f>
        <v>22.500000000000455</v>
      </c>
      <c r="GD165" s="18"/>
      <c r="GE165" s="9">
        <f>GD164*0.5</f>
        <v>0</v>
      </c>
      <c r="GF165" s="18"/>
      <c r="GG165" s="9">
        <f>GF164*0.75</f>
        <v>116.25000000000273</v>
      </c>
      <c r="GH165" s="18"/>
      <c r="GI165" s="9">
        <f>GH164*1</f>
        <v>0</v>
      </c>
      <c r="GK165" s="18"/>
      <c r="GL165" s="9">
        <f>GK164*0.25</f>
        <v>632.89999999999964</v>
      </c>
      <c r="GM165" s="18"/>
      <c r="GN165" s="9">
        <f>GM164*0.5</f>
        <v>492.94999999999891</v>
      </c>
      <c r="GO165" s="18"/>
      <c r="GP165" s="9">
        <f>GO164*0.75</f>
        <v>1845.6000000000022</v>
      </c>
      <c r="GQ165" s="18"/>
      <c r="GR165" s="9">
        <f>GQ164*1</f>
        <v>0</v>
      </c>
      <c r="GT165" s="18"/>
      <c r="GU165" s="9">
        <f>GT164*0.25</f>
        <v>110.66250000000082</v>
      </c>
      <c r="GV165" s="18"/>
      <c r="GW165" s="9">
        <f>GV164*0.5</f>
        <v>0</v>
      </c>
      <c r="GX165" s="18"/>
      <c r="GY165" s="9">
        <f>GX164*0.75</f>
        <v>0</v>
      </c>
      <c r="GZ165" s="18"/>
      <c r="HA165" s="9">
        <f>GZ164*1</f>
        <v>0</v>
      </c>
      <c r="HD165" s="9">
        <f>HC164*0.25</f>
        <v>59.150000000000091</v>
      </c>
      <c r="HF165" s="9">
        <f>HE164*0.5</f>
        <v>465.67499999999973</v>
      </c>
      <c r="HH165" s="9">
        <f>HG164*0.75</f>
        <v>227.62500000000136</v>
      </c>
      <c r="HJ165" s="9">
        <f>HI164*1</f>
        <v>0</v>
      </c>
      <c r="HM165" s="9">
        <f>HL164*0.25</f>
        <v>174.67500000000064</v>
      </c>
      <c r="HO165" s="9">
        <f>HN164*0.5</f>
        <v>0</v>
      </c>
      <c r="HQ165" s="9">
        <f>HP164*0.75</f>
        <v>491.92499999999973</v>
      </c>
      <c r="HS165" s="9">
        <f>HR164*1</f>
        <v>0</v>
      </c>
      <c r="HV165" s="9">
        <f>HU164*0.25</f>
        <v>851.44999999999982</v>
      </c>
      <c r="HX165" s="9">
        <f>HW164*0.5</f>
        <v>2214.724999999999</v>
      </c>
      <c r="HZ165" s="9">
        <f>HY164*0.75</f>
        <v>2016.6750000000011</v>
      </c>
      <c r="IB165" s="9">
        <f>IA164*1</f>
        <v>0</v>
      </c>
      <c r="IE165" s="9">
        <f>ID164*0.25</f>
        <v>9.1499999999996362</v>
      </c>
      <c r="IG165" s="9">
        <f>IF164*0.5</f>
        <v>0</v>
      </c>
      <c r="II165" s="9">
        <f>IH164*0.75</f>
        <v>0</v>
      </c>
      <c r="IK165" s="9">
        <f>IJ164*1</f>
        <v>0</v>
      </c>
      <c r="IN165" s="9">
        <f>IM164*0.25</f>
        <v>48.249999999999091</v>
      </c>
      <c r="IP165" s="9">
        <f>IO164*0.5</f>
        <v>0</v>
      </c>
      <c r="IR165" s="9">
        <f>IQ164*0.75</f>
        <v>219.14999999999782</v>
      </c>
      <c r="IT165" s="9">
        <f>IS164*1</f>
        <v>0</v>
      </c>
      <c r="IW165" s="9">
        <f>IV164*0.25</f>
        <v>100.52500000000055</v>
      </c>
      <c r="IY165" s="9">
        <f>IX164*0.5</f>
        <v>193.64999999999964</v>
      </c>
      <c r="JA165" s="9">
        <f>IZ164*0.75</f>
        <v>195.89999999999782</v>
      </c>
      <c r="JC165" s="9">
        <f>JB164*1</f>
        <v>0</v>
      </c>
      <c r="JF165" s="9">
        <f>JE164*0.25</f>
        <v>57.824999999999818</v>
      </c>
      <c r="JH165" s="9">
        <f>JG164*0.5</f>
        <v>195.30000000000018</v>
      </c>
      <c r="JJ165" s="9">
        <f>JI164*0.75</f>
        <v>226.19999999999891</v>
      </c>
      <c r="JL165" s="9">
        <f>JK164*1</f>
        <v>0</v>
      </c>
      <c r="JO165" s="9">
        <f>JN164*0.25</f>
        <v>82.337499999998727</v>
      </c>
      <c r="JQ165" s="9">
        <f>JP164*0.5</f>
        <v>0</v>
      </c>
      <c r="JS165" s="9">
        <f>JR164*0.75</f>
        <v>0</v>
      </c>
      <c r="JU165" s="9">
        <f>JT164*1</f>
        <v>0</v>
      </c>
      <c r="JX165" s="9">
        <f>JW164*0.25</f>
        <v>736.375</v>
      </c>
      <c r="JZ165" s="9">
        <f>JY164*0.5</f>
        <v>1260.2000000000025</v>
      </c>
      <c r="KB165" s="9">
        <f>KA164*0.75</f>
        <v>1835.7000000000344</v>
      </c>
      <c r="KD165" s="9">
        <f>KC164*1</f>
        <v>2968.9000000000633</v>
      </c>
      <c r="KG165" s="9">
        <f>KF164*0.25</f>
        <v>17.324999999999818</v>
      </c>
      <c r="KI165" s="9">
        <f>KH164*0.5</f>
        <v>125.24999999999955</v>
      </c>
      <c r="KK165" s="9">
        <f>KJ164*0.75</f>
        <v>320.55000000000109</v>
      </c>
      <c r="KM165" s="9">
        <f>KL164*1</f>
        <v>0</v>
      </c>
      <c r="KP165" s="9">
        <f>KO164*0.25</f>
        <v>123.37499999999909</v>
      </c>
      <c r="KR165" s="9">
        <f>KQ164*0.5</f>
        <v>0</v>
      </c>
      <c r="KT165" s="9">
        <f>KS164*0.75</f>
        <v>0</v>
      </c>
      <c r="KV165" s="9">
        <f>KU164*1</f>
        <v>0</v>
      </c>
      <c r="KY165" s="9">
        <f>KX164*0.25</f>
        <v>53.412499999998545</v>
      </c>
      <c r="LA165" s="9">
        <f>KZ164*0.5</f>
        <v>0</v>
      </c>
      <c r="LC165" s="9">
        <f>LB164*0.75</f>
        <v>0</v>
      </c>
      <c r="LE165" s="9">
        <f>LD164*1</f>
        <v>0</v>
      </c>
      <c r="LH165" s="9">
        <f>LG164*0.25</f>
        <v>68.975000000000591</v>
      </c>
      <c r="LJ165" s="9">
        <f>LI164*0.5</f>
        <v>0</v>
      </c>
      <c r="LL165" s="9">
        <f>LK164*0.75</f>
        <v>0</v>
      </c>
      <c r="LN165" s="9">
        <f>LM164*1</f>
        <v>0</v>
      </c>
      <c r="LQ165" s="9">
        <f>LP164*0.25</f>
        <v>98.449999999999818</v>
      </c>
      <c r="LS165" s="9">
        <f>LR164*0.5</f>
        <v>56.749999999999545</v>
      </c>
      <c r="LU165" s="9">
        <f>LT164*0.75</f>
        <v>357.03750000000491</v>
      </c>
      <c r="LW165" s="9">
        <f>LV164*1</f>
        <v>0</v>
      </c>
      <c r="LZ165" s="9">
        <f>LY164*0.25</f>
        <v>101.45000000000073</v>
      </c>
      <c r="MB165" s="9">
        <f>MA164*0.5</f>
        <v>0</v>
      </c>
      <c r="MD165" s="9">
        <f>MC164*0.75</f>
        <v>0</v>
      </c>
      <c r="MF165" s="9">
        <f>ME164*1</f>
        <v>0</v>
      </c>
      <c r="MI165" s="9">
        <f>MH164*0.25</f>
        <v>203.57499999999999</v>
      </c>
      <c r="MK165" s="9">
        <f>MJ164*0.5</f>
        <v>324.15000000000146</v>
      </c>
      <c r="MM165" s="9">
        <f>ML164*0.75</f>
        <v>856.68749999999864</v>
      </c>
      <c r="MO165" s="9">
        <f>MN164*1</f>
        <v>1307.9000000000124</v>
      </c>
      <c r="MR165" s="9">
        <f>MQ164*0.25</f>
        <v>61.125000000001819</v>
      </c>
      <c r="MT165" s="9">
        <f>MS164*0.5</f>
        <v>130.24999999999636</v>
      </c>
      <c r="MV165" s="9">
        <f>MU164*0.75</f>
        <v>197.81250000000546</v>
      </c>
      <c r="MX165" s="9">
        <f>MW164*1</f>
        <v>0</v>
      </c>
      <c r="NA165" s="9">
        <f>MZ164*0.25</f>
        <v>0</v>
      </c>
      <c r="NC165" s="9">
        <f>NB164*0.5</f>
        <v>0</v>
      </c>
      <c r="NE165" s="9">
        <f>ND164*0.75</f>
        <v>1150.0499999999984</v>
      </c>
      <c r="NG165" s="9">
        <f>NF164*1</f>
        <v>0</v>
      </c>
      <c r="NH165" s="43"/>
    </row>
    <row r="166" spans="1:372" s="40" customFormat="1" ht="15.75">
      <c r="A166" s="403" t="s">
        <v>3666</v>
      </c>
      <c r="B166" s="206"/>
      <c r="C166" s="205"/>
      <c r="E166" s="61"/>
      <c r="F166" s="149"/>
      <c r="G166" s="61"/>
      <c r="I166" s="61"/>
      <c r="L166" s="205"/>
      <c r="N166" s="61"/>
      <c r="P166" s="61"/>
      <c r="R166" s="61"/>
      <c r="U166" s="205"/>
      <c r="V166" s="149"/>
      <c r="W166" s="61"/>
      <c r="X166" s="149"/>
      <c r="Y166" s="61"/>
      <c r="Z166" s="149"/>
      <c r="AB166" s="18"/>
      <c r="AC166" s="38"/>
      <c r="AD166" s="205"/>
      <c r="AE166" s="149"/>
      <c r="AF166" s="237"/>
      <c r="AL166" s="38"/>
      <c r="AM166" s="205"/>
      <c r="AN166" s="149"/>
      <c r="AO166" s="237"/>
      <c r="AU166" s="38"/>
      <c r="AV166" s="205"/>
      <c r="AW166" s="149"/>
      <c r="AX166" s="237"/>
      <c r="AY166" s="149"/>
      <c r="BA166" s="149"/>
      <c r="BC166" s="149"/>
      <c r="BD166" s="38"/>
      <c r="BE166" s="205"/>
      <c r="BF166" s="149"/>
      <c r="BG166" s="237"/>
      <c r="BM166" s="38"/>
      <c r="BN166" s="205"/>
      <c r="BP166" s="237"/>
      <c r="BV166" s="38"/>
      <c r="BW166" s="205"/>
      <c r="BY166" s="237"/>
      <c r="CE166" s="38"/>
      <c r="CF166" s="205"/>
      <c r="CG166" s="149"/>
      <c r="CH166" s="237"/>
      <c r="CI166" s="149"/>
      <c r="CK166" s="149"/>
      <c r="CM166" s="149"/>
      <c r="CN166" s="38"/>
      <c r="CO166" s="205"/>
      <c r="CP166" s="149"/>
      <c r="CQ166" s="237"/>
      <c r="CR166" s="149"/>
      <c r="CT166" s="149"/>
      <c r="CV166" s="149"/>
      <c r="CW166" s="38"/>
      <c r="CX166" s="205"/>
      <c r="CY166" s="149"/>
      <c r="CZ166" s="237"/>
      <c r="DA166" s="149"/>
      <c r="DC166" s="149"/>
      <c r="DE166" s="149"/>
      <c r="DF166" s="38"/>
      <c r="DG166" s="205"/>
      <c r="DH166" s="149"/>
      <c r="DI166" s="237"/>
      <c r="DJ166" s="149"/>
      <c r="DL166" s="149"/>
      <c r="DN166" s="149"/>
      <c r="DO166" s="38"/>
      <c r="DP166" s="205"/>
      <c r="DQ166" s="149"/>
      <c r="DR166" s="237"/>
      <c r="DS166" s="149"/>
      <c r="DU166" s="149"/>
      <c r="DW166" s="149"/>
      <c r="DX166" s="38"/>
      <c r="DY166" s="205"/>
      <c r="DZ166" s="149"/>
      <c r="EA166" s="237"/>
      <c r="EB166" s="149"/>
      <c r="ED166" s="149"/>
      <c r="EF166" s="149"/>
      <c r="EG166" s="38"/>
      <c r="EH166" s="205"/>
      <c r="EI166" s="149"/>
      <c r="EJ166" s="237"/>
      <c r="EK166" s="149"/>
      <c r="EM166" s="149"/>
      <c r="EO166" s="149"/>
      <c r="EP166" s="38"/>
      <c r="EQ166" s="205"/>
      <c r="ER166" s="149"/>
      <c r="ES166" s="237"/>
      <c r="ET166" s="149"/>
      <c r="EV166" s="149"/>
      <c r="EX166" s="149"/>
      <c r="EY166" s="38"/>
      <c r="EZ166" s="205"/>
      <c r="FA166" s="149"/>
      <c r="FB166" s="237"/>
      <c r="FH166" s="38"/>
      <c r="FI166" s="205"/>
      <c r="FJ166" s="149"/>
      <c r="FK166" s="237"/>
      <c r="FL166" s="149"/>
      <c r="FN166" s="149"/>
      <c r="FP166" s="149"/>
      <c r="FQ166" s="38"/>
      <c r="FR166" s="205"/>
      <c r="FS166" s="149"/>
      <c r="FT166" s="237"/>
      <c r="FU166" s="149"/>
      <c r="FW166" s="149"/>
      <c r="FY166" s="149"/>
      <c r="FZ166" s="38"/>
      <c r="GA166" s="205"/>
      <c r="GB166" s="149"/>
      <c r="GC166" s="237"/>
      <c r="GD166" s="149"/>
      <c r="GF166" s="149"/>
      <c r="GH166" s="149"/>
      <c r="GI166" s="38"/>
      <c r="GJ166" s="205"/>
      <c r="GK166" s="149"/>
      <c r="GL166" s="237"/>
      <c r="GM166" s="149"/>
      <c r="GO166" s="149"/>
      <c r="GQ166" s="149"/>
      <c r="GR166" s="38"/>
      <c r="GS166" s="205"/>
      <c r="GT166" s="149"/>
      <c r="GU166" s="237"/>
      <c r="GV166" s="149"/>
      <c r="GX166" s="149"/>
      <c r="GZ166" s="149"/>
      <c r="HB166" s="205"/>
      <c r="HD166" s="237"/>
      <c r="HJ166" s="38"/>
      <c r="HK166" s="205"/>
      <c r="HM166" s="237"/>
      <c r="HS166" s="38"/>
      <c r="HT166" s="205"/>
      <c r="HV166" s="237"/>
      <c r="IB166" s="38"/>
      <c r="IC166" s="205"/>
      <c r="IE166" s="237"/>
      <c r="IL166" s="205"/>
      <c r="IN166" s="237"/>
      <c r="IT166" s="38"/>
      <c r="IU166" s="205"/>
      <c r="IW166" s="237"/>
      <c r="JC166" s="38"/>
      <c r="JD166" s="205"/>
      <c r="JF166" s="237"/>
      <c r="JL166" s="38"/>
      <c r="JM166" s="205"/>
      <c r="JO166" s="237"/>
      <c r="JV166" s="205"/>
      <c r="JX166" s="237"/>
      <c r="KD166" s="38"/>
      <c r="KE166" s="205"/>
      <c r="KG166" s="237"/>
      <c r="KM166" s="38"/>
      <c r="KN166" s="205"/>
      <c r="KP166" s="237"/>
      <c r="KW166" s="205"/>
      <c r="KY166" s="237"/>
      <c r="LF166" s="205"/>
      <c r="LH166" s="237"/>
      <c r="LN166" s="38"/>
      <c r="LO166" s="205"/>
      <c r="LQ166" s="237"/>
      <c r="LW166" s="38"/>
      <c r="LX166" s="205"/>
      <c r="LZ166" s="237"/>
      <c r="MG166" s="205"/>
      <c r="MI166" s="237"/>
      <c r="MO166" s="38"/>
      <c r="MP166" s="205"/>
      <c r="MR166" s="237"/>
      <c r="MX166" s="38"/>
      <c r="MY166" s="205"/>
      <c r="NA166" s="237"/>
      <c r="NG166" s="38"/>
      <c r="NH166" s="205"/>
    </row>
    <row r="167" spans="1:372" ht="18">
      <c r="A167" s="42" t="s">
        <v>855</v>
      </c>
      <c r="B167" s="49"/>
      <c r="D167">
        <v>495.2</v>
      </c>
      <c r="E167" s="1" t="s">
        <v>187</v>
      </c>
      <c r="F167" s="18"/>
      <c r="G167" s="1" t="s">
        <v>183</v>
      </c>
      <c r="I167" s="1" t="s">
        <v>184</v>
      </c>
      <c r="K167" s="1" t="s">
        <v>185</v>
      </c>
      <c r="M167">
        <v>83.3</v>
      </c>
      <c r="N167" s="1" t="s">
        <v>187</v>
      </c>
      <c r="P167" s="1" t="s">
        <v>183</v>
      </c>
      <c r="R167" s="1" t="s">
        <v>184</v>
      </c>
      <c r="T167" s="1" t="s">
        <v>185</v>
      </c>
      <c r="V167" s="18">
        <v>418.49999999999977</v>
      </c>
      <c r="W167" s="1" t="s">
        <v>187</v>
      </c>
      <c r="X167" s="18"/>
      <c r="Y167" s="1" t="s">
        <v>183</v>
      </c>
      <c r="Z167" s="18"/>
      <c r="AA167" s="1" t="s">
        <v>184</v>
      </c>
      <c r="AC167" s="1" t="s">
        <v>185</v>
      </c>
      <c r="AE167" s="18">
        <v>182.09999999999968</v>
      </c>
      <c r="AF167" s="1" t="s">
        <v>187</v>
      </c>
      <c r="AH167" s="1" t="s">
        <v>183</v>
      </c>
      <c r="AJ167" s="1" t="s">
        <v>184</v>
      </c>
      <c r="AL167" s="1" t="s">
        <v>185</v>
      </c>
      <c r="AN167" s="18">
        <v>207.49999999999955</v>
      </c>
      <c r="AO167" s="1" t="s">
        <v>187</v>
      </c>
      <c r="AQ167" s="1" t="s">
        <v>183</v>
      </c>
      <c r="AS167" s="1" t="s">
        <v>184</v>
      </c>
      <c r="AU167" s="1" t="s">
        <v>185</v>
      </c>
      <c r="AW167" s="18">
        <v>604.90000000000009</v>
      </c>
      <c r="AX167" s="1" t="s">
        <v>187</v>
      </c>
      <c r="AZ167" s="1" t="s">
        <v>183</v>
      </c>
      <c r="BB167" s="1" t="s">
        <v>184</v>
      </c>
      <c r="BD167" s="1" t="s">
        <v>185</v>
      </c>
      <c r="BF167" s="18">
        <v>676.89999999999918</v>
      </c>
      <c r="BG167" s="1" t="s">
        <v>187</v>
      </c>
      <c r="BI167" s="1" t="s">
        <v>183</v>
      </c>
      <c r="BK167" s="1" t="s">
        <v>184</v>
      </c>
      <c r="BM167" s="1" t="s">
        <v>185</v>
      </c>
      <c r="BO167" s="18">
        <v>451.39999999999918</v>
      </c>
      <c r="BP167" s="1" t="s">
        <v>187</v>
      </c>
      <c r="BQ167" s="18"/>
      <c r="BR167" s="1" t="s">
        <v>183</v>
      </c>
      <c r="BS167" s="18"/>
      <c r="BT167" s="1" t="s">
        <v>184</v>
      </c>
      <c r="BU167" s="18"/>
      <c r="BV167" s="1" t="s">
        <v>185</v>
      </c>
      <c r="BX167">
        <v>0</v>
      </c>
      <c r="BY167" s="1" t="s">
        <v>187</v>
      </c>
      <c r="CA167" s="1" t="s">
        <v>183</v>
      </c>
      <c r="CC167" s="1" t="s">
        <v>184</v>
      </c>
      <c r="CE167" s="1" t="s">
        <v>185</v>
      </c>
      <c r="CG167" s="18">
        <v>553.400000000001</v>
      </c>
      <c r="CH167" s="1" t="s">
        <v>187</v>
      </c>
      <c r="CI167" s="18"/>
      <c r="CJ167" s="1" t="s">
        <v>183</v>
      </c>
      <c r="CK167" s="18"/>
      <c r="CL167" s="1" t="s">
        <v>184</v>
      </c>
      <c r="CM167" s="18"/>
      <c r="CN167" s="1" t="s">
        <v>185</v>
      </c>
      <c r="CP167" s="18">
        <v>142.19999999999936</v>
      </c>
      <c r="CQ167" s="1" t="s">
        <v>187</v>
      </c>
      <c r="CR167" s="18"/>
      <c r="CS167" s="1" t="s">
        <v>183</v>
      </c>
      <c r="CT167" s="18"/>
      <c r="CU167" s="1" t="s">
        <v>184</v>
      </c>
      <c r="CV167" s="18"/>
      <c r="CW167" s="1" t="s">
        <v>185</v>
      </c>
      <c r="CY167" s="18">
        <v>186.70000000000073</v>
      </c>
      <c r="CZ167" s="1" t="s">
        <v>187</v>
      </c>
      <c r="DA167" s="18"/>
      <c r="DB167" s="1" t="s">
        <v>183</v>
      </c>
      <c r="DC167" s="18"/>
      <c r="DD167" s="1" t="s">
        <v>184</v>
      </c>
      <c r="DE167" s="18"/>
      <c r="DF167" s="1" t="s">
        <v>185</v>
      </c>
      <c r="DH167" s="18">
        <v>115.50000000000091</v>
      </c>
      <c r="DI167" s="1" t="s">
        <v>187</v>
      </c>
      <c r="DJ167" s="18"/>
      <c r="DK167" s="1" t="s">
        <v>183</v>
      </c>
      <c r="DL167" s="18"/>
      <c r="DM167" s="1" t="s">
        <v>184</v>
      </c>
      <c r="DN167" s="18"/>
      <c r="DO167" s="1" t="s">
        <v>185</v>
      </c>
      <c r="DQ167" s="401">
        <v>234.20000000000073</v>
      </c>
      <c r="DR167" s="1" t="s">
        <v>187</v>
      </c>
      <c r="DS167" s="401"/>
      <c r="DT167" s="1" t="s">
        <v>183</v>
      </c>
      <c r="DU167" s="401"/>
      <c r="DV167" s="1" t="s">
        <v>184</v>
      </c>
      <c r="DW167" s="401"/>
      <c r="DX167" s="1" t="s">
        <v>185</v>
      </c>
      <c r="DZ167" s="18">
        <v>389.10000000000036</v>
      </c>
      <c r="EA167" s="1" t="s">
        <v>187</v>
      </c>
      <c r="EB167" s="18"/>
      <c r="EC167" s="1" t="s">
        <v>183</v>
      </c>
      <c r="ED167" s="18"/>
      <c r="EE167" s="1" t="s">
        <v>184</v>
      </c>
      <c r="EF167" s="18"/>
      <c r="EG167" s="1" t="s">
        <v>185</v>
      </c>
      <c r="EI167" s="401">
        <v>141.50000000000091</v>
      </c>
      <c r="EJ167" s="1" t="s">
        <v>187</v>
      </c>
      <c r="EK167" s="401"/>
      <c r="EL167" s="1" t="s">
        <v>183</v>
      </c>
      <c r="EM167" s="401"/>
      <c r="EN167" s="1" t="s">
        <v>184</v>
      </c>
      <c r="EO167" s="401"/>
      <c r="EP167" s="1" t="s">
        <v>185</v>
      </c>
      <c r="ER167" s="18">
        <v>236.90000000000055</v>
      </c>
      <c r="ES167" s="1" t="s">
        <v>187</v>
      </c>
      <c r="ET167" s="18"/>
      <c r="EU167" s="1" t="s">
        <v>183</v>
      </c>
      <c r="EV167" s="18"/>
      <c r="EW167" s="1" t="s">
        <v>184</v>
      </c>
      <c r="EX167" s="18"/>
      <c r="EY167" s="1" t="s">
        <v>185</v>
      </c>
      <c r="FA167" s="401">
        <v>235.19999999999891</v>
      </c>
      <c r="FB167" s="1" t="s">
        <v>187</v>
      </c>
      <c r="FD167" s="1" t="s">
        <v>183</v>
      </c>
      <c r="FF167" s="1" t="s">
        <v>184</v>
      </c>
      <c r="FH167" s="1" t="s">
        <v>185</v>
      </c>
      <c r="FJ167" s="401">
        <v>331.29999999999927</v>
      </c>
      <c r="FK167" s="1" t="s">
        <v>187</v>
      </c>
      <c r="FL167" s="401"/>
      <c r="FM167" s="1" t="s">
        <v>183</v>
      </c>
      <c r="FN167" s="401"/>
      <c r="FO167" s="1" t="s">
        <v>184</v>
      </c>
      <c r="FP167" s="401"/>
      <c r="FQ167" s="1" t="s">
        <v>185</v>
      </c>
      <c r="FS167" s="401">
        <v>147.59999999999854</v>
      </c>
      <c r="FT167" s="1" t="s">
        <v>187</v>
      </c>
      <c r="FU167" s="401"/>
      <c r="FV167" s="1" t="s">
        <v>183</v>
      </c>
      <c r="FW167" s="401"/>
      <c r="FX167" s="1" t="s">
        <v>184</v>
      </c>
      <c r="FY167" s="401"/>
      <c r="FZ167" s="1" t="s">
        <v>185</v>
      </c>
      <c r="GB167" s="18">
        <v>111.19999999999891</v>
      </c>
      <c r="GC167" s="1" t="s">
        <v>187</v>
      </c>
      <c r="GD167" s="18"/>
      <c r="GE167" s="1" t="s">
        <v>183</v>
      </c>
      <c r="GF167" s="18"/>
      <c r="GG167" s="1" t="s">
        <v>184</v>
      </c>
      <c r="GH167" s="18"/>
      <c r="GI167" s="1" t="s">
        <v>185</v>
      </c>
      <c r="GK167" s="401">
        <v>2037.1500000000005</v>
      </c>
      <c r="GL167" s="1" t="s">
        <v>187</v>
      </c>
      <c r="GM167" s="401"/>
      <c r="GN167" s="1" t="s">
        <v>183</v>
      </c>
      <c r="GO167" s="401"/>
      <c r="GP167" s="1" t="s">
        <v>184</v>
      </c>
      <c r="GQ167" s="401"/>
      <c r="GR167" s="1" t="s">
        <v>185</v>
      </c>
      <c r="GT167" s="401">
        <v>273.39999999999873</v>
      </c>
      <c r="GU167" s="1" t="s">
        <v>187</v>
      </c>
      <c r="GV167" s="401"/>
      <c r="GW167" s="1" t="s">
        <v>183</v>
      </c>
      <c r="GX167" s="401"/>
      <c r="GY167" s="1" t="s">
        <v>184</v>
      </c>
      <c r="GZ167" s="401"/>
      <c r="HA167" s="1" t="s">
        <v>185</v>
      </c>
      <c r="HC167" s="18">
        <v>575.79999999999927</v>
      </c>
      <c r="HD167" s="1" t="s">
        <v>187</v>
      </c>
      <c r="HE167" s="18"/>
      <c r="HF167" s="1" t="s">
        <v>183</v>
      </c>
      <c r="HG167" s="18"/>
      <c r="HH167" s="1" t="s">
        <v>184</v>
      </c>
      <c r="HI167" s="18"/>
      <c r="HJ167" s="1" t="s">
        <v>185</v>
      </c>
      <c r="HL167" s="401">
        <v>684.29999999999745</v>
      </c>
      <c r="HM167" s="1" t="s">
        <v>187</v>
      </c>
      <c r="HN167" s="401"/>
      <c r="HO167" s="1" t="s">
        <v>183</v>
      </c>
      <c r="HP167" s="401"/>
      <c r="HQ167" s="1" t="s">
        <v>184</v>
      </c>
      <c r="HR167" s="401"/>
      <c r="HS167" s="1" t="s">
        <v>185</v>
      </c>
      <c r="HU167" s="401">
        <v>2604.0499999999993</v>
      </c>
      <c r="HV167" s="1" t="s">
        <v>187</v>
      </c>
      <c r="HX167" s="1" t="s">
        <v>183</v>
      </c>
      <c r="HZ167" s="1" t="s">
        <v>184</v>
      </c>
      <c r="IB167" s="1" t="s">
        <v>185</v>
      </c>
      <c r="ID167" s="401">
        <v>149.99999999999636</v>
      </c>
      <c r="IE167" s="1" t="s">
        <v>187</v>
      </c>
      <c r="IF167" s="401"/>
      <c r="IG167" s="1" t="s">
        <v>183</v>
      </c>
      <c r="IH167" s="401"/>
      <c r="II167" s="1" t="s">
        <v>184</v>
      </c>
      <c r="IJ167" s="401"/>
      <c r="IK167" s="1" t="s">
        <v>185</v>
      </c>
      <c r="IM167" s="18">
        <v>263.69999999999709</v>
      </c>
      <c r="IN167" s="1" t="s">
        <v>187</v>
      </c>
      <c r="IO167" s="18"/>
      <c r="IP167" s="1" t="s">
        <v>183</v>
      </c>
      <c r="IQ167" s="18"/>
      <c r="IR167" s="1" t="s">
        <v>184</v>
      </c>
      <c r="IS167" s="18"/>
      <c r="IT167" s="1" t="s">
        <v>185</v>
      </c>
      <c r="IV167" s="401">
        <v>72.299999999997453</v>
      </c>
      <c r="IW167" s="1" t="s">
        <v>187</v>
      </c>
      <c r="IX167" s="401"/>
      <c r="IY167" s="1" t="s">
        <v>183</v>
      </c>
      <c r="IZ167" s="401"/>
      <c r="JA167" s="1" t="s">
        <v>184</v>
      </c>
      <c r="JB167" s="401"/>
      <c r="JC167" s="1" t="s">
        <v>185</v>
      </c>
      <c r="JE167" s="401">
        <v>503.49999999999636</v>
      </c>
      <c r="JF167" s="1" t="s">
        <v>187</v>
      </c>
      <c r="JH167" s="1" t="s">
        <v>183</v>
      </c>
      <c r="JJ167" s="1" t="s">
        <v>184</v>
      </c>
      <c r="JL167" s="1" t="s">
        <v>185</v>
      </c>
      <c r="JN167" s="401">
        <v>162.49999999999636</v>
      </c>
      <c r="JO167" s="1" t="s">
        <v>187</v>
      </c>
      <c r="JP167" s="401"/>
      <c r="JQ167" s="1" t="s">
        <v>183</v>
      </c>
      <c r="JR167" s="401"/>
      <c r="JS167" s="1" t="s">
        <v>184</v>
      </c>
      <c r="JT167" s="401"/>
      <c r="JU167" s="1" t="s">
        <v>185</v>
      </c>
      <c r="JX167" s="1" t="s">
        <v>187</v>
      </c>
      <c r="JY167" s="18">
        <v>713.79999999999927</v>
      </c>
      <c r="JZ167" s="1" t="s">
        <v>183</v>
      </c>
      <c r="KB167" s="1" t="s">
        <v>184</v>
      </c>
      <c r="KD167" s="1" t="s">
        <v>185</v>
      </c>
      <c r="KF167" s="18">
        <v>239.89999999999964</v>
      </c>
      <c r="KG167" s="1" t="s">
        <v>187</v>
      </c>
      <c r="KI167" s="1" t="s">
        <v>183</v>
      </c>
      <c r="KK167" s="1" t="s">
        <v>184</v>
      </c>
      <c r="KM167" s="1" t="s">
        <v>185</v>
      </c>
      <c r="KO167" s="401">
        <v>525</v>
      </c>
      <c r="KP167" s="1" t="s">
        <v>187</v>
      </c>
      <c r="KQ167" s="401"/>
      <c r="KR167" s="1" t="s">
        <v>183</v>
      </c>
      <c r="KS167" s="401"/>
      <c r="KT167" s="1" t="s">
        <v>184</v>
      </c>
      <c r="KU167" s="401"/>
      <c r="KV167" s="1" t="s">
        <v>185</v>
      </c>
      <c r="KX167" s="18">
        <v>376.70000000000073</v>
      </c>
      <c r="KY167" s="1" t="s">
        <v>187</v>
      </c>
      <c r="KZ167" s="18"/>
      <c r="LA167" s="1" t="s">
        <v>183</v>
      </c>
      <c r="LB167" s="18"/>
      <c r="LC167" s="1" t="s">
        <v>184</v>
      </c>
      <c r="LD167" s="18"/>
      <c r="LE167" s="1" t="s">
        <v>185</v>
      </c>
      <c r="LG167" s="232">
        <v>349.30000000000018</v>
      </c>
      <c r="LH167" s="1" t="s">
        <v>187</v>
      </c>
      <c r="LI167" s="232"/>
      <c r="LJ167" s="1" t="s">
        <v>183</v>
      </c>
      <c r="LK167" s="232"/>
      <c r="LL167" s="1" t="s">
        <v>184</v>
      </c>
      <c r="LM167" s="232"/>
      <c r="LN167" s="1" t="s">
        <v>185</v>
      </c>
      <c r="LP167" s="18">
        <v>212.20000000000073</v>
      </c>
      <c r="LQ167" s="1" t="s">
        <v>187</v>
      </c>
      <c r="LS167" s="1" t="s">
        <v>183</v>
      </c>
      <c r="LU167" s="1" t="s">
        <v>184</v>
      </c>
      <c r="LW167" s="1" t="s">
        <v>185</v>
      </c>
      <c r="LY167" s="18">
        <v>39.200000000000728</v>
      </c>
      <c r="LZ167" s="1" t="s">
        <v>187</v>
      </c>
      <c r="MA167" s="18"/>
      <c r="MB167" s="1" t="s">
        <v>183</v>
      </c>
      <c r="MC167" s="18"/>
      <c r="MD167" s="1" t="s">
        <v>184</v>
      </c>
      <c r="ME167" s="18"/>
      <c r="MF167" s="1" t="s">
        <v>185</v>
      </c>
      <c r="MI167" s="1" t="s">
        <v>187</v>
      </c>
      <c r="MJ167" s="74">
        <v>520.70000000000073</v>
      </c>
      <c r="MK167" s="1" t="s">
        <v>183</v>
      </c>
      <c r="MM167" s="1" t="s">
        <v>184</v>
      </c>
      <c r="MO167" s="1" t="s">
        <v>185</v>
      </c>
      <c r="MQ167">
        <v>177.49999999999636</v>
      </c>
      <c r="MR167" s="1" t="s">
        <v>187</v>
      </c>
      <c r="MT167" s="1" t="s">
        <v>183</v>
      </c>
      <c r="MV167" s="1" t="s">
        <v>184</v>
      </c>
      <c r="MX167" s="1" t="s">
        <v>185</v>
      </c>
      <c r="NA167" s="1" t="s">
        <v>187</v>
      </c>
      <c r="NC167" s="1" t="s">
        <v>183</v>
      </c>
      <c r="NE167" s="1" t="s">
        <v>184</v>
      </c>
      <c r="NG167" s="1" t="s">
        <v>185</v>
      </c>
      <c r="NH167" s="43"/>
    </row>
    <row r="168" spans="1:372" ht="18">
      <c r="A168" s="403">
        <v>2019</v>
      </c>
      <c r="B168" s="49">
        <f>SUM(D168:AAP168)</f>
        <v>4415.0249999999942</v>
      </c>
      <c r="D168"/>
      <c r="E168" s="9">
        <f>D167*0.25</f>
        <v>123.8</v>
      </c>
      <c r="F168" s="18"/>
      <c r="G168" s="9">
        <f>F167*0.5</f>
        <v>0</v>
      </c>
      <c r="I168" s="9">
        <f>H167*0.75</f>
        <v>0</v>
      </c>
      <c r="K168" s="9">
        <f>J167*1</f>
        <v>0</v>
      </c>
      <c r="N168" s="9">
        <f>M167*0.25</f>
        <v>20.824999999999999</v>
      </c>
      <c r="P168" s="9">
        <f>O167*0.5</f>
        <v>0</v>
      </c>
      <c r="R168" s="9">
        <f>Q167*0.75</f>
        <v>0</v>
      </c>
      <c r="T168" s="9">
        <f>S167*1</f>
        <v>0</v>
      </c>
      <c r="W168" s="9">
        <f>V167*0.25</f>
        <v>104.62499999999994</v>
      </c>
      <c r="Y168" s="9">
        <f>X167*0.5</f>
        <v>0</v>
      </c>
      <c r="Z168" s="18"/>
      <c r="AA168" s="9">
        <f>Z167*0.75</f>
        <v>0</v>
      </c>
      <c r="AB168" s="18"/>
      <c r="AC168" s="9">
        <f>AB167*1</f>
        <v>0</v>
      </c>
      <c r="AE168" s="18"/>
      <c r="AF168" s="9">
        <f>AE167*0.25</f>
        <v>45.52499999999992</v>
      </c>
      <c r="AH168" s="9">
        <f>AG167*0.5</f>
        <v>0</v>
      </c>
      <c r="AJ168" s="9">
        <f>AI167*0.75</f>
        <v>0</v>
      </c>
      <c r="AL168" s="9">
        <f>AK167*1</f>
        <v>0</v>
      </c>
      <c r="AN168" s="18"/>
      <c r="AO168" s="9">
        <f>AN167*0.25</f>
        <v>51.874999999999886</v>
      </c>
      <c r="AQ168" s="9">
        <f>AP167*0.5</f>
        <v>0</v>
      </c>
      <c r="AS168" s="9">
        <f>AR167*0.75</f>
        <v>0</v>
      </c>
      <c r="AU168" s="9">
        <f>AT167*1</f>
        <v>0</v>
      </c>
      <c r="AW168" s="18"/>
      <c r="AX168" s="9">
        <f>AW167*0.25</f>
        <v>151.22500000000002</v>
      </c>
      <c r="AZ168" s="9">
        <f>AY167*0.5</f>
        <v>0</v>
      </c>
      <c r="BB168" s="9">
        <f>BA167*0.75</f>
        <v>0</v>
      </c>
      <c r="BD168" s="9">
        <f>BC167*1</f>
        <v>0</v>
      </c>
      <c r="BF168" s="18"/>
      <c r="BG168" s="9">
        <f>BF167*0.25</f>
        <v>169.2249999999998</v>
      </c>
      <c r="BH168" s="18"/>
      <c r="BI168" s="9">
        <f>BH167*0.5</f>
        <v>0</v>
      </c>
      <c r="BJ168" s="18"/>
      <c r="BK168" s="9">
        <f>BJ167*0.75</f>
        <v>0</v>
      </c>
      <c r="BL168" s="18"/>
      <c r="BM168" s="9">
        <f>BL167*1</f>
        <v>0</v>
      </c>
      <c r="BP168" s="9">
        <f>BO167*0.25</f>
        <v>112.8499999999998</v>
      </c>
      <c r="BR168" s="9">
        <f>BQ167*0.5</f>
        <v>0</v>
      </c>
      <c r="BT168" s="9">
        <f>BS167*0.75</f>
        <v>0</v>
      </c>
      <c r="BV168" s="9">
        <f>BU167*1</f>
        <v>0</v>
      </c>
      <c r="BY168" s="9">
        <f>BX167*0.25</f>
        <v>0</v>
      </c>
      <c r="CA168" s="9">
        <f>BZ167*0.5</f>
        <v>0</v>
      </c>
      <c r="CC168" s="9">
        <f>CB167*0.75</f>
        <v>0</v>
      </c>
      <c r="CE168" s="9">
        <f t="shared" ref="CE168" si="318">CD167*1</f>
        <v>0</v>
      </c>
      <c r="CG168" s="18"/>
      <c r="CH168" s="9">
        <f>CG167*0.25</f>
        <v>138.35000000000025</v>
      </c>
      <c r="CI168" s="18"/>
      <c r="CJ168" s="9">
        <f>CI167*0.5</f>
        <v>0</v>
      </c>
      <c r="CK168" s="18"/>
      <c r="CL168" s="9">
        <f>CK167*0.75</f>
        <v>0</v>
      </c>
      <c r="CM168" s="18"/>
      <c r="CN168" s="9">
        <f t="shared" ref="CN168" si="319">CM167*1</f>
        <v>0</v>
      </c>
      <c r="CP168" s="18"/>
      <c r="CQ168" s="9">
        <f>CP167*0.25</f>
        <v>35.549999999999841</v>
      </c>
      <c r="CR168" s="18"/>
      <c r="CS168" s="9">
        <f>CR167*0.5</f>
        <v>0</v>
      </c>
      <c r="CT168" s="18"/>
      <c r="CU168" s="9">
        <f>CT167*0.75</f>
        <v>0</v>
      </c>
      <c r="CV168" s="18"/>
      <c r="CW168" s="9">
        <f t="shared" ref="CW168" si="320">CV167*1</f>
        <v>0</v>
      </c>
      <c r="CY168" s="18"/>
      <c r="CZ168" s="9">
        <f>CY167*0.25</f>
        <v>46.675000000000182</v>
      </c>
      <c r="DA168" s="18"/>
      <c r="DB168" s="9">
        <f>DA167*0.5</f>
        <v>0</v>
      </c>
      <c r="DC168" s="18"/>
      <c r="DD168" s="9">
        <f>DC167*0.75</f>
        <v>0</v>
      </c>
      <c r="DE168" s="18"/>
      <c r="DF168" s="9">
        <f t="shared" ref="DF168" si="321">DE167*1</f>
        <v>0</v>
      </c>
      <c r="DH168" s="18"/>
      <c r="DI168" s="9">
        <f>DH167*0.25</f>
        <v>28.875000000000227</v>
      </c>
      <c r="DJ168" s="18"/>
      <c r="DK168" s="9">
        <f>DJ167*0.5</f>
        <v>0</v>
      </c>
      <c r="DL168" s="18"/>
      <c r="DM168" s="9">
        <f>DL167*0.75</f>
        <v>0</v>
      </c>
      <c r="DN168" s="18"/>
      <c r="DO168" s="9">
        <f t="shared" ref="DO168" si="322">DN167*1</f>
        <v>0</v>
      </c>
      <c r="DQ168" s="18"/>
      <c r="DR168" s="9">
        <f>DQ167*0.25</f>
        <v>58.550000000000182</v>
      </c>
      <c r="DS168" s="18"/>
      <c r="DT168" s="9">
        <f>DS167*0.5</f>
        <v>0</v>
      </c>
      <c r="DU168" s="18"/>
      <c r="DV168" s="9">
        <f>DU167*0.75</f>
        <v>0</v>
      </c>
      <c r="DW168" s="18"/>
      <c r="DX168" s="9">
        <f t="shared" ref="DX168" si="323">DW167*1</f>
        <v>0</v>
      </c>
      <c r="DZ168" s="18"/>
      <c r="EA168" s="9">
        <f>DZ167*0.25</f>
        <v>97.275000000000091</v>
      </c>
      <c r="EB168" s="18"/>
      <c r="EC168" s="9">
        <f>EB167*0.5</f>
        <v>0</v>
      </c>
      <c r="ED168" s="18"/>
      <c r="EE168" s="9">
        <f>ED167*0.75</f>
        <v>0</v>
      </c>
      <c r="EF168" s="18"/>
      <c r="EG168" s="9">
        <f>EF167*1</f>
        <v>0</v>
      </c>
      <c r="EI168" s="18"/>
      <c r="EJ168" s="9">
        <f>EI167*0.25</f>
        <v>35.375000000000227</v>
      </c>
      <c r="EK168" s="18"/>
      <c r="EL168" s="9">
        <f>EK167*0.5</f>
        <v>0</v>
      </c>
      <c r="EM168" s="18"/>
      <c r="EN168" s="9">
        <f>EM167*0.75</f>
        <v>0</v>
      </c>
      <c r="EO168" s="18"/>
      <c r="EP168" s="9">
        <f>EO167*1</f>
        <v>0</v>
      </c>
      <c r="ER168" s="18"/>
      <c r="ES168" s="9">
        <f>ER167*0.25</f>
        <v>59.225000000000136</v>
      </c>
      <c r="ET168" s="18"/>
      <c r="EU168" s="9">
        <f>ET167*0.5</f>
        <v>0</v>
      </c>
      <c r="EV168" s="18"/>
      <c r="EW168" s="9">
        <f>EV167*0.75</f>
        <v>0</v>
      </c>
      <c r="EX168" s="18"/>
      <c r="EY168" s="9">
        <f>EX167*1</f>
        <v>0</v>
      </c>
      <c r="FA168" s="18"/>
      <c r="FB168" s="9">
        <f>FA167*0.25</f>
        <v>58.799999999999727</v>
      </c>
      <c r="FC168" s="18"/>
      <c r="FD168" s="9">
        <f>FC167*0.5</f>
        <v>0</v>
      </c>
      <c r="FE168" s="18"/>
      <c r="FF168" s="9">
        <f>FE167*0.75</f>
        <v>0</v>
      </c>
      <c r="FG168" s="18"/>
      <c r="FH168" s="9">
        <f>FG167*1</f>
        <v>0</v>
      </c>
      <c r="FJ168" s="18"/>
      <c r="FK168" s="9">
        <f>FJ167*0.25</f>
        <v>82.824999999999818</v>
      </c>
      <c r="FL168" s="18"/>
      <c r="FM168" s="9">
        <f>FL167*0.5</f>
        <v>0</v>
      </c>
      <c r="FN168" s="18"/>
      <c r="FO168" s="9">
        <f>FN167*0.75</f>
        <v>0</v>
      </c>
      <c r="FP168" s="18"/>
      <c r="FQ168" s="9">
        <f>FP167*1</f>
        <v>0</v>
      </c>
      <c r="FS168" s="18"/>
      <c r="FT168" s="9">
        <f>FS167*0.25</f>
        <v>36.899999999999636</v>
      </c>
      <c r="FU168" s="18"/>
      <c r="FV168" s="9">
        <f>FU167*0.5</f>
        <v>0</v>
      </c>
      <c r="FW168" s="18"/>
      <c r="FX168" s="9">
        <f>FW167*0.75</f>
        <v>0</v>
      </c>
      <c r="FY168" s="18"/>
      <c r="FZ168" s="9">
        <f>FY167*1</f>
        <v>0</v>
      </c>
      <c r="GB168" s="18"/>
      <c r="GC168" s="9">
        <f>GB167*0.25</f>
        <v>27.799999999999727</v>
      </c>
      <c r="GD168" s="18"/>
      <c r="GE168" s="9">
        <f>GD167*0.5</f>
        <v>0</v>
      </c>
      <c r="GF168" s="18"/>
      <c r="GG168" s="9">
        <f>GF167*0.75</f>
        <v>0</v>
      </c>
      <c r="GH168" s="18"/>
      <c r="GI168" s="9">
        <f>GH167*1</f>
        <v>0</v>
      </c>
      <c r="GK168" s="18"/>
      <c r="GL168" s="9">
        <f>GK167*0.25</f>
        <v>509.28750000000014</v>
      </c>
      <c r="GM168" s="18"/>
      <c r="GN168" s="9">
        <f>GM167*0.5</f>
        <v>0</v>
      </c>
      <c r="GO168" s="18"/>
      <c r="GP168" s="9">
        <f>GO167*0.75</f>
        <v>0</v>
      </c>
      <c r="GQ168" s="18"/>
      <c r="GR168" s="9">
        <f>GQ167*1</f>
        <v>0</v>
      </c>
      <c r="GT168" s="18"/>
      <c r="GU168" s="9">
        <f>GT167*0.25</f>
        <v>68.349999999999682</v>
      </c>
      <c r="GV168" s="18"/>
      <c r="GW168" s="9">
        <f>GV167*0.5</f>
        <v>0</v>
      </c>
      <c r="GX168" s="18"/>
      <c r="GY168" s="9">
        <f>GX167*0.75</f>
        <v>0</v>
      </c>
      <c r="GZ168" s="18"/>
      <c r="HA168" s="9">
        <f>GZ167*1</f>
        <v>0</v>
      </c>
      <c r="HD168" s="9">
        <f>HC167*0.25</f>
        <v>143.94999999999982</v>
      </c>
      <c r="HF168" s="9">
        <f>HE167*0.5</f>
        <v>0</v>
      </c>
      <c r="HH168" s="9">
        <f>HG167*0.75</f>
        <v>0</v>
      </c>
      <c r="HJ168" s="9">
        <f>HI167*1</f>
        <v>0</v>
      </c>
      <c r="HM168" s="9">
        <f>HL167*0.25</f>
        <v>171.07499999999936</v>
      </c>
      <c r="HO168" s="9">
        <f>HN167*0.5</f>
        <v>0</v>
      </c>
      <c r="HQ168" s="9">
        <f>HP167*0.75</f>
        <v>0</v>
      </c>
      <c r="HS168" s="9">
        <f>HR167*1</f>
        <v>0</v>
      </c>
      <c r="HV168" s="9">
        <f>HU167*0.25</f>
        <v>651.01249999999982</v>
      </c>
      <c r="HX168" s="9">
        <f>HW167*0.5</f>
        <v>0</v>
      </c>
      <c r="HZ168" s="9">
        <f>HY167*0.75</f>
        <v>0</v>
      </c>
      <c r="IB168" s="9">
        <f>IA167*1</f>
        <v>0</v>
      </c>
      <c r="IE168" s="9">
        <f>ID167*0.25</f>
        <v>37.499999999999091</v>
      </c>
      <c r="IG168" s="9">
        <f>IF167*0.5</f>
        <v>0</v>
      </c>
      <c r="II168" s="9">
        <f>IH167*0.75</f>
        <v>0</v>
      </c>
      <c r="IK168" s="9">
        <f>IJ167*1</f>
        <v>0</v>
      </c>
      <c r="IN168" s="9">
        <f>IM167*0.25</f>
        <v>65.924999999999272</v>
      </c>
      <c r="IP168" s="9">
        <f>IO167*0.5</f>
        <v>0</v>
      </c>
      <c r="IR168" s="9">
        <f>IQ167*0.75</f>
        <v>0</v>
      </c>
      <c r="IT168" s="9">
        <f>IS167*1</f>
        <v>0</v>
      </c>
      <c r="IW168" s="9">
        <f>IV167*0.25</f>
        <v>18.074999999999363</v>
      </c>
      <c r="IY168" s="9">
        <f>IX167*0.5</f>
        <v>0</v>
      </c>
      <c r="JA168" s="9">
        <f>IZ167*0.75</f>
        <v>0</v>
      </c>
      <c r="JC168" s="9">
        <f>JB167*1</f>
        <v>0</v>
      </c>
      <c r="JF168" s="9">
        <f>JE167*0.25</f>
        <v>125.87499999999909</v>
      </c>
      <c r="JH168" s="9">
        <f>JG167*0.5</f>
        <v>0</v>
      </c>
      <c r="JJ168" s="9">
        <f>JI167*0.75</f>
        <v>0</v>
      </c>
      <c r="JL168" s="9">
        <f>JK167*1</f>
        <v>0</v>
      </c>
      <c r="JO168" s="9">
        <f>JN167*0.25</f>
        <v>40.624999999999091</v>
      </c>
      <c r="JQ168" s="9">
        <f>JP167*0.5</f>
        <v>0</v>
      </c>
      <c r="JS168" s="9">
        <f>JR167*0.75</f>
        <v>0</v>
      </c>
      <c r="JU168" s="9">
        <f>JT167*1</f>
        <v>0</v>
      </c>
      <c r="JX168" s="9">
        <f>JW167*0.25</f>
        <v>0</v>
      </c>
      <c r="JZ168" s="9">
        <f>JY167*0.5</f>
        <v>356.89999999999964</v>
      </c>
      <c r="KB168" s="9">
        <f>KA167*0.75</f>
        <v>0</v>
      </c>
      <c r="KD168" s="9">
        <f>KC167*1</f>
        <v>0</v>
      </c>
      <c r="KG168" s="9">
        <f>KF167*0.25</f>
        <v>59.974999999999909</v>
      </c>
      <c r="KI168" s="9">
        <f>KH167*0.5</f>
        <v>0</v>
      </c>
      <c r="KK168" s="9">
        <f>KJ167*0.75</f>
        <v>0</v>
      </c>
      <c r="KM168" s="9">
        <f>KL167*1</f>
        <v>0</v>
      </c>
      <c r="KP168" s="9">
        <f>KO167*0.25</f>
        <v>131.25</v>
      </c>
      <c r="KR168" s="9">
        <f>KQ167*0.5</f>
        <v>0</v>
      </c>
      <c r="KT168" s="9">
        <f>KS167*0.75</f>
        <v>0</v>
      </c>
      <c r="KV168" s="9">
        <f>KU167*1</f>
        <v>0</v>
      </c>
      <c r="KY168" s="9">
        <f>KX167*0.25</f>
        <v>94.175000000000182</v>
      </c>
      <c r="LA168" s="9">
        <f>KZ167*0.5</f>
        <v>0</v>
      </c>
      <c r="LC168" s="9">
        <f>LB167*0.75</f>
        <v>0</v>
      </c>
      <c r="LE168" s="9">
        <f>LD167*1</f>
        <v>0</v>
      </c>
      <c r="LH168" s="9">
        <f>LG167*0.25</f>
        <v>87.325000000000045</v>
      </c>
      <c r="LJ168" s="9">
        <f>LI167*0.5</f>
        <v>0</v>
      </c>
      <c r="LL168" s="9">
        <f>LK167*0.75</f>
        <v>0</v>
      </c>
      <c r="LN168" s="9">
        <f>LM167*1</f>
        <v>0</v>
      </c>
      <c r="LQ168" s="9">
        <f>LP167*0.25</f>
        <v>53.050000000000182</v>
      </c>
      <c r="LS168" s="9">
        <f>LR167*0.5</f>
        <v>0</v>
      </c>
      <c r="LU168" s="9">
        <f>LT167*0.75</f>
        <v>0</v>
      </c>
      <c r="LW168" s="9">
        <f>LV167*1</f>
        <v>0</v>
      </c>
      <c r="LZ168" s="9">
        <f>LY167*0.25</f>
        <v>9.8000000000001819</v>
      </c>
      <c r="MB168" s="9">
        <f>MA167*0.5</f>
        <v>0</v>
      </c>
      <c r="MD168" s="9">
        <f>MC167*0.75</f>
        <v>0</v>
      </c>
      <c r="MF168" s="9">
        <f>ME167*1</f>
        <v>0</v>
      </c>
      <c r="MI168" s="9">
        <f>MH167*0.25</f>
        <v>0</v>
      </c>
      <c r="MK168" s="9">
        <f>MJ167*0.5</f>
        <v>260.35000000000036</v>
      </c>
      <c r="MM168" s="9">
        <f>ML167*0.75</f>
        <v>0</v>
      </c>
      <c r="MO168" s="9">
        <f>MN167*1</f>
        <v>0</v>
      </c>
      <c r="MR168" s="9">
        <f>MQ167*0.25</f>
        <v>44.374999999999091</v>
      </c>
      <c r="MT168" s="9">
        <f>MS167*0.5</f>
        <v>0</v>
      </c>
      <c r="MV168" s="9">
        <f>MU167*0.75</f>
        <v>0</v>
      </c>
      <c r="MX168" s="9">
        <f>MW167*1</f>
        <v>0</v>
      </c>
      <c r="NA168" s="9">
        <f>MZ167*0.25</f>
        <v>0</v>
      </c>
      <c r="NC168" s="9">
        <f>NB167*0.5</f>
        <v>0</v>
      </c>
      <c r="NE168" s="9">
        <f>ND167*0.75</f>
        <v>0</v>
      </c>
      <c r="NG168" s="9">
        <f>NF167*1</f>
        <v>0</v>
      </c>
      <c r="NH168" s="43"/>
    </row>
    <row r="169" spans="1:372" s="40" customFormat="1" ht="15.75">
      <c r="A169" s="404"/>
      <c r="B169" s="206"/>
      <c r="C169" s="205"/>
      <c r="E169" s="61"/>
      <c r="F169" s="149"/>
      <c r="G169" s="61"/>
      <c r="I169" s="61"/>
      <c r="L169" s="205"/>
      <c r="N169" s="61"/>
      <c r="P169" s="61"/>
      <c r="R169" s="61"/>
      <c r="U169" s="205"/>
      <c r="W169" s="61"/>
      <c r="Y169" s="61"/>
      <c r="Z169" s="149"/>
      <c r="AC169" s="38"/>
      <c r="AD169" s="205"/>
      <c r="AE169" s="149"/>
      <c r="AF169" s="237"/>
      <c r="AL169" s="38"/>
      <c r="AM169" s="205"/>
      <c r="AN169" s="149"/>
      <c r="AO169" s="237"/>
      <c r="AP169" s="149"/>
      <c r="AR169" s="149"/>
      <c r="AT169" s="149"/>
      <c r="AU169" s="38"/>
      <c r="AV169" s="205"/>
      <c r="AW169" s="149"/>
      <c r="AX169" s="237"/>
      <c r="AY169" s="149"/>
      <c r="BA169" s="149"/>
      <c r="BC169" s="149"/>
      <c r="BD169" s="38"/>
      <c r="BE169" s="205"/>
      <c r="BF169" s="149"/>
      <c r="BG169" s="237"/>
      <c r="BH169" s="149"/>
      <c r="BJ169" s="149"/>
      <c r="BL169" s="149"/>
      <c r="BM169" s="38"/>
      <c r="BN169" s="205"/>
      <c r="BP169" s="237"/>
      <c r="BV169" s="38"/>
      <c r="BW169" s="205"/>
      <c r="BY169" s="237"/>
      <c r="CE169" s="38"/>
      <c r="CF169" s="205"/>
      <c r="CG169" s="149"/>
      <c r="CH169" s="237"/>
      <c r="CI169" s="149"/>
      <c r="CK169" s="149"/>
      <c r="CM169" s="149"/>
      <c r="CN169" s="38"/>
      <c r="CO169" s="205"/>
      <c r="CP169" s="149"/>
      <c r="CQ169" s="237"/>
      <c r="CR169" s="149"/>
      <c r="CT169" s="149"/>
      <c r="CV169" s="149"/>
      <c r="CW169" s="38"/>
      <c r="CX169" s="205"/>
      <c r="CY169" s="149"/>
      <c r="CZ169" s="237"/>
      <c r="DA169" s="149"/>
      <c r="DC169" s="149"/>
      <c r="DE169" s="149"/>
      <c r="DF169" s="38"/>
      <c r="DG169" s="205"/>
      <c r="DH169" s="149"/>
      <c r="DI169" s="237"/>
      <c r="DJ169" s="149"/>
      <c r="DL169" s="149"/>
      <c r="DN169" s="149"/>
      <c r="DO169" s="38"/>
      <c r="DP169" s="205"/>
      <c r="DQ169" s="149"/>
      <c r="DR169" s="237"/>
      <c r="DS169" s="149"/>
      <c r="DU169" s="149"/>
      <c r="DW169" s="149"/>
      <c r="DX169" s="38"/>
      <c r="DY169" s="205"/>
      <c r="DZ169" s="149"/>
      <c r="EA169" s="237"/>
      <c r="EB169" s="149"/>
      <c r="ED169" s="149"/>
      <c r="EF169" s="149"/>
      <c r="EG169" s="38"/>
      <c r="EH169" s="205"/>
      <c r="EI169" s="149"/>
      <c r="EJ169" s="237"/>
      <c r="EK169" s="149"/>
      <c r="EM169" s="149"/>
      <c r="EO169" s="149"/>
      <c r="EP169" s="38"/>
      <c r="EQ169" s="205"/>
      <c r="ER169" s="149"/>
      <c r="ES169" s="237"/>
      <c r="ET169" s="149"/>
      <c r="EV169" s="149"/>
      <c r="EX169" s="149"/>
      <c r="EY169" s="38"/>
      <c r="EZ169" s="205"/>
      <c r="FA169" s="149"/>
      <c r="FB169" s="237"/>
      <c r="FC169" s="149"/>
      <c r="FE169" s="149"/>
      <c r="FG169" s="149"/>
      <c r="FH169" s="38"/>
      <c r="FI169" s="205"/>
      <c r="FJ169" s="149"/>
      <c r="FK169" s="237"/>
      <c r="FL169" s="149"/>
      <c r="FN169" s="149"/>
      <c r="FP169" s="149"/>
      <c r="FQ169" s="38"/>
      <c r="FR169" s="205"/>
      <c r="FS169" s="149"/>
      <c r="FT169" s="237"/>
      <c r="FU169" s="149"/>
      <c r="FW169" s="149"/>
      <c r="FY169" s="149"/>
      <c r="FZ169" s="38"/>
      <c r="GA169" s="205"/>
      <c r="GB169" s="149"/>
      <c r="GC169" s="237"/>
      <c r="GD169" s="149"/>
      <c r="GF169" s="149"/>
      <c r="GH169" s="149"/>
      <c r="GI169" s="38"/>
      <c r="GJ169" s="205"/>
      <c r="GK169" s="149"/>
      <c r="GL169" s="237"/>
      <c r="GM169" s="149"/>
      <c r="GO169" s="149"/>
      <c r="GQ169" s="149"/>
      <c r="GR169" s="38"/>
      <c r="GS169" s="205"/>
      <c r="GT169" s="149"/>
      <c r="GU169" s="237"/>
      <c r="GV169" s="149"/>
      <c r="GX169" s="149"/>
      <c r="GZ169" s="149"/>
      <c r="HB169" s="205"/>
      <c r="HD169" s="237"/>
      <c r="HJ169" s="38"/>
      <c r="HK169" s="205"/>
      <c r="HM169" s="237"/>
      <c r="HS169" s="38"/>
      <c r="HT169" s="205"/>
      <c r="HV169" s="237"/>
      <c r="IB169" s="38"/>
      <c r="IC169" s="205"/>
      <c r="IE169" s="237"/>
      <c r="IL169" s="205"/>
      <c r="IN169" s="237"/>
      <c r="IT169" s="38"/>
      <c r="IU169" s="205"/>
      <c r="IW169" s="237"/>
      <c r="JC169" s="38"/>
      <c r="JD169" s="205"/>
      <c r="JF169" s="237"/>
      <c r="JL169" s="38"/>
      <c r="JM169" s="205"/>
      <c r="JO169" s="237"/>
      <c r="JV169" s="205"/>
      <c r="JX169" s="237"/>
      <c r="KD169" s="38"/>
      <c r="KE169" s="205"/>
      <c r="KG169" s="237"/>
      <c r="KM169" s="38"/>
      <c r="KN169" s="205"/>
      <c r="KP169" s="237"/>
      <c r="KW169" s="205"/>
      <c r="KY169" s="237"/>
      <c r="LF169" s="205"/>
      <c r="LH169" s="237"/>
      <c r="LN169" s="38"/>
      <c r="LO169" s="205"/>
      <c r="LQ169" s="237"/>
      <c r="LW169" s="38"/>
      <c r="LX169" s="205"/>
      <c r="LZ169" s="237"/>
      <c r="MG169" s="205"/>
      <c r="MI169" s="237"/>
      <c r="MO169" s="38"/>
      <c r="MP169" s="205"/>
      <c r="MR169" s="237"/>
      <c r="MX169" s="38"/>
      <c r="MY169" s="205"/>
      <c r="NA169" s="237"/>
      <c r="NG169" s="38"/>
      <c r="NH169" s="205"/>
    </row>
    <row r="170" spans="1:372" ht="15">
      <c r="A170" s="89" t="s">
        <v>1835</v>
      </c>
      <c r="D170"/>
      <c r="E170" s="1" t="s">
        <v>187</v>
      </c>
      <c r="F170" s="400">
        <v>374.1</v>
      </c>
      <c r="G170" s="1" t="s">
        <v>183</v>
      </c>
      <c r="H170" s="115"/>
      <c r="I170" s="1" t="s">
        <v>184</v>
      </c>
      <c r="J170" s="115"/>
      <c r="K170" s="1" t="s">
        <v>185</v>
      </c>
      <c r="N170" s="1" t="s">
        <v>187</v>
      </c>
      <c r="O170" s="18">
        <v>183</v>
      </c>
      <c r="P170" s="1" t="s">
        <v>183</v>
      </c>
      <c r="Q170" s="18"/>
      <c r="R170" s="1" t="s">
        <v>184</v>
      </c>
      <c r="S170" s="18"/>
      <c r="T170" s="1" t="s">
        <v>185</v>
      </c>
      <c r="W170" s="1" t="s">
        <v>187</v>
      </c>
      <c r="X170" s="18">
        <v>409.00000000000023</v>
      </c>
      <c r="Y170" s="1" t="s">
        <v>183</v>
      </c>
      <c r="Z170" s="18">
        <v>532.40000000000032</v>
      </c>
      <c r="AA170" s="1" t="s">
        <v>184</v>
      </c>
      <c r="AB170" s="18">
        <v>511.29999999999995</v>
      </c>
      <c r="AC170" s="1" t="s">
        <v>185</v>
      </c>
      <c r="AF170" s="1" t="s">
        <v>187</v>
      </c>
      <c r="AG170" s="18">
        <v>74.100000000000364</v>
      </c>
      <c r="AH170" s="1" t="s">
        <v>183</v>
      </c>
      <c r="AI170" s="18">
        <v>163.4000000000002</v>
      </c>
      <c r="AJ170" s="1" t="s">
        <v>184</v>
      </c>
      <c r="AK170" s="18">
        <v>384.49999999999977</v>
      </c>
      <c r="AL170" s="1" t="s">
        <v>185</v>
      </c>
      <c r="AO170" s="1" t="s">
        <v>187</v>
      </c>
      <c r="AP170" s="18">
        <v>324.69999999999982</v>
      </c>
      <c r="AQ170" s="1" t="s">
        <v>183</v>
      </c>
      <c r="AR170" s="1">
        <v>610.00000000000023</v>
      </c>
      <c r="AS170" s="1" t="s">
        <v>184</v>
      </c>
      <c r="AT170" s="18">
        <v>514.10000000000036</v>
      </c>
      <c r="AU170" s="1" t="s">
        <v>185</v>
      </c>
      <c r="AX170" s="1" t="s">
        <v>187</v>
      </c>
      <c r="AY170" s="18">
        <v>227.09999999999945</v>
      </c>
      <c r="AZ170" s="1" t="s">
        <v>183</v>
      </c>
      <c r="BA170" s="18">
        <v>479.89999999999986</v>
      </c>
      <c r="BB170" s="1" t="s">
        <v>184</v>
      </c>
      <c r="BC170" s="18">
        <v>643.09999999999945</v>
      </c>
      <c r="BD170" s="1" t="s">
        <v>185</v>
      </c>
      <c r="BG170" s="1" t="s">
        <v>187</v>
      </c>
      <c r="BH170" s="18">
        <v>384.49999999999909</v>
      </c>
      <c r="BI170" s="1" t="s">
        <v>183</v>
      </c>
      <c r="BJ170" s="18">
        <v>968.80000000000018</v>
      </c>
      <c r="BK170" s="1" t="s">
        <v>184</v>
      </c>
      <c r="BL170" s="18">
        <v>1137.5999999999999</v>
      </c>
      <c r="BM170" s="1" t="s">
        <v>185</v>
      </c>
      <c r="BP170" s="1" t="s">
        <v>187</v>
      </c>
      <c r="BQ170" s="18">
        <v>405.90000000000009</v>
      </c>
      <c r="BR170" s="1" t="s">
        <v>183</v>
      </c>
      <c r="BS170" s="18">
        <v>412.80000000000064</v>
      </c>
      <c r="BT170" s="1" t="s">
        <v>184</v>
      </c>
      <c r="BU170" s="18">
        <v>334.70000000000073</v>
      </c>
      <c r="BV170" s="1" t="s">
        <v>185</v>
      </c>
      <c r="BY170" s="1" t="s">
        <v>187</v>
      </c>
      <c r="BZ170" s="401">
        <v>127.49999999999818</v>
      </c>
      <c r="CA170" s="1" t="s">
        <v>183</v>
      </c>
      <c r="CB170" s="18">
        <v>343.50000000000091</v>
      </c>
      <c r="CC170" s="1" t="s">
        <v>184</v>
      </c>
      <c r="CD170" s="18">
        <v>324.90000000000055</v>
      </c>
      <c r="CE170" s="1" t="s">
        <v>185</v>
      </c>
      <c r="CH170" s="1" t="s">
        <v>187</v>
      </c>
      <c r="CJ170" s="1" t="s">
        <v>183</v>
      </c>
      <c r="CK170" s="18">
        <v>298.30000000000018</v>
      </c>
      <c r="CL170" s="1" t="s">
        <v>184</v>
      </c>
      <c r="CM170" s="18">
        <v>79.700000000000728</v>
      </c>
      <c r="CN170" s="1" t="s">
        <v>185</v>
      </c>
      <c r="CQ170" s="1" t="s">
        <v>187</v>
      </c>
      <c r="CS170" s="1" t="s">
        <v>183</v>
      </c>
      <c r="CT170" s="18">
        <v>545.00000000000045</v>
      </c>
      <c r="CU170" s="1" t="s">
        <v>184</v>
      </c>
      <c r="CV170" s="18">
        <v>309.19999999999982</v>
      </c>
      <c r="CW170" s="1" t="s">
        <v>185</v>
      </c>
      <c r="CZ170" s="1" t="s">
        <v>187</v>
      </c>
      <c r="DA170" s="18">
        <v>287.399999999996</v>
      </c>
      <c r="DB170" s="1" t="s">
        <v>183</v>
      </c>
      <c r="DC170" s="18">
        <v>235.69999999999982</v>
      </c>
      <c r="DD170" s="1" t="s">
        <v>184</v>
      </c>
      <c r="DE170" s="18">
        <v>178.50000000000091</v>
      </c>
      <c r="DF170" s="1" t="s">
        <v>185</v>
      </c>
      <c r="DI170" s="1" t="s">
        <v>187</v>
      </c>
      <c r="DK170" s="1" t="s">
        <v>183</v>
      </c>
      <c r="DL170" s="18">
        <v>219.59999999999945</v>
      </c>
      <c r="DM170" s="1" t="s">
        <v>184</v>
      </c>
      <c r="DN170" s="18">
        <v>430</v>
      </c>
      <c r="DO170" s="1" t="s">
        <v>185</v>
      </c>
      <c r="DR170" s="1" t="s">
        <v>187</v>
      </c>
      <c r="DS170" s="18">
        <v>327.49999999999818</v>
      </c>
      <c r="DT170" s="1" t="s">
        <v>183</v>
      </c>
      <c r="DU170" s="18">
        <v>557.80000000000018</v>
      </c>
      <c r="DV170" s="1" t="s">
        <v>184</v>
      </c>
      <c r="DW170" s="18">
        <v>331.20000000000073</v>
      </c>
      <c r="DX170" s="1" t="s">
        <v>185</v>
      </c>
      <c r="EA170" s="1" t="s">
        <v>187</v>
      </c>
      <c r="EC170" s="1" t="s">
        <v>183</v>
      </c>
      <c r="ED170" s="18">
        <v>603.49999999999909</v>
      </c>
      <c r="EE170" s="1" t="s">
        <v>184</v>
      </c>
      <c r="EF170" s="18"/>
      <c r="EG170" s="1" t="s">
        <v>185</v>
      </c>
      <c r="EJ170" s="1" t="s">
        <v>187</v>
      </c>
      <c r="EL170" s="1" t="s">
        <v>183</v>
      </c>
      <c r="EM170" s="18">
        <v>217.79999999999927</v>
      </c>
      <c r="EN170" s="1" t="s">
        <v>184</v>
      </c>
      <c r="EO170" s="18"/>
      <c r="EP170" s="1" t="s">
        <v>185</v>
      </c>
      <c r="ES170" s="1" t="s">
        <v>187</v>
      </c>
      <c r="EU170" s="1" t="s">
        <v>183</v>
      </c>
      <c r="EV170" s="18">
        <v>279.29999999999927</v>
      </c>
      <c r="EW170" s="1" t="s">
        <v>184</v>
      </c>
      <c r="EX170" s="18"/>
      <c r="EY170" s="1" t="s">
        <v>185</v>
      </c>
      <c r="FB170" s="1" t="s">
        <v>187</v>
      </c>
      <c r="FC170" s="401">
        <v>61.499999999996362</v>
      </c>
      <c r="FD170" s="1" t="s">
        <v>183</v>
      </c>
      <c r="FE170" s="18">
        <v>375.49999999999909</v>
      </c>
      <c r="FF170" s="1" t="s">
        <v>184</v>
      </c>
      <c r="FG170" s="18"/>
      <c r="FH170" s="1" t="s">
        <v>185</v>
      </c>
      <c r="FK170" s="1" t="s">
        <v>187</v>
      </c>
      <c r="FL170" s="18">
        <v>516.09999999999854</v>
      </c>
      <c r="FM170" s="1" t="s">
        <v>183</v>
      </c>
      <c r="FN170" s="18">
        <v>334.19999999999891</v>
      </c>
      <c r="FO170" s="1" t="s">
        <v>184</v>
      </c>
      <c r="FP170" s="18"/>
      <c r="FQ170" s="1" t="s">
        <v>185</v>
      </c>
      <c r="FT170" s="1" t="s">
        <v>187</v>
      </c>
      <c r="FV170" s="1" t="s">
        <v>183</v>
      </c>
      <c r="FW170" s="18">
        <v>238.09999999999854</v>
      </c>
      <c r="FX170" s="1" t="s">
        <v>184</v>
      </c>
      <c r="FY170" s="18"/>
      <c r="FZ170" s="1" t="s">
        <v>185</v>
      </c>
      <c r="GC170" s="1" t="s">
        <v>187</v>
      </c>
      <c r="GE170" s="1" t="s">
        <v>183</v>
      </c>
      <c r="GF170" s="18">
        <v>140.79999999999563</v>
      </c>
      <c r="GG170" s="1" t="s">
        <v>184</v>
      </c>
      <c r="GH170" s="18"/>
      <c r="GI170" s="1" t="s">
        <v>185</v>
      </c>
      <c r="GL170" s="1" t="s">
        <v>187</v>
      </c>
      <c r="GM170" s="18">
        <v>631.69999999999709</v>
      </c>
      <c r="GN170" s="1" t="s">
        <v>183</v>
      </c>
      <c r="GO170" s="18">
        <v>1910.8999999999978</v>
      </c>
      <c r="GP170" s="1" t="s">
        <v>184</v>
      </c>
      <c r="GQ170" s="18"/>
      <c r="GR170" s="1" t="s">
        <v>185</v>
      </c>
      <c r="GU170" s="1" t="s">
        <v>187</v>
      </c>
      <c r="GW170" s="1" t="s">
        <v>183</v>
      </c>
      <c r="GY170" s="1" t="s">
        <v>184</v>
      </c>
      <c r="HA170" s="1" t="s">
        <v>185</v>
      </c>
      <c r="HD170" s="1" t="s">
        <v>187</v>
      </c>
      <c r="HE170" s="18">
        <v>707.99999999999909</v>
      </c>
      <c r="HF170" s="1" t="s">
        <v>183</v>
      </c>
      <c r="HG170" s="18">
        <v>477.60000000000218</v>
      </c>
      <c r="HH170" s="1" t="s">
        <v>184</v>
      </c>
      <c r="HI170" s="18"/>
      <c r="HJ170" s="1" t="s">
        <v>185</v>
      </c>
      <c r="HM170" s="1" t="s">
        <v>187</v>
      </c>
      <c r="HO170" s="1" t="s">
        <v>183</v>
      </c>
      <c r="HP170" s="18">
        <v>319.70000000000073</v>
      </c>
      <c r="HQ170" s="1" t="s">
        <v>184</v>
      </c>
      <c r="HR170" s="18"/>
      <c r="HS170" s="1" t="s">
        <v>185</v>
      </c>
      <c r="HV170" s="1" t="s">
        <v>187</v>
      </c>
      <c r="HW170" s="18">
        <v>3453.5999999999985</v>
      </c>
      <c r="HX170" s="1" t="s">
        <v>183</v>
      </c>
      <c r="HY170" s="18">
        <v>3668.9000000000124</v>
      </c>
      <c r="HZ170" s="1" t="s">
        <v>184</v>
      </c>
      <c r="IA170" s="18"/>
      <c r="IB170" s="1" t="s">
        <v>185</v>
      </c>
      <c r="IE170" s="1" t="s">
        <v>187</v>
      </c>
      <c r="IG170" s="1" t="s">
        <v>183</v>
      </c>
      <c r="II170" s="1" t="s">
        <v>184</v>
      </c>
      <c r="IK170" s="1" t="s">
        <v>185</v>
      </c>
      <c r="IN170" s="1" t="s">
        <v>187</v>
      </c>
      <c r="IP170" s="1" t="s">
        <v>183</v>
      </c>
      <c r="IQ170" s="18">
        <v>126.49999999999636</v>
      </c>
      <c r="IR170" s="1" t="s">
        <v>184</v>
      </c>
      <c r="IS170" s="18"/>
      <c r="IT170" s="1" t="s">
        <v>185</v>
      </c>
      <c r="IW170" s="1" t="s">
        <v>187</v>
      </c>
      <c r="IX170" s="18">
        <v>358.19999999999982</v>
      </c>
      <c r="IY170" s="1" t="s">
        <v>183</v>
      </c>
      <c r="IZ170" s="18">
        <v>5.2000000000007276</v>
      </c>
      <c r="JA170" s="1" t="s">
        <v>184</v>
      </c>
      <c r="JB170" s="18"/>
      <c r="JC170" s="1" t="s">
        <v>185</v>
      </c>
      <c r="JF170" s="1" t="s">
        <v>187</v>
      </c>
      <c r="JG170" s="401">
        <v>411.59999999999673</v>
      </c>
      <c r="JH170" s="1" t="s">
        <v>183</v>
      </c>
      <c r="JI170" s="18">
        <v>302.39999999999782</v>
      </c>
      <c r="JJ170" s="1" t="s">
        <v>184</v>
      </c>
      <c r="JK170" s="18"/>
      <c r="JL170" s="1" t="s">
        <v>185</v>
      </c>
      <c r="JO170" s="1" t="s">
        <v>187</v>
      </c>
      <c r="JQ170" s="1" t="s">
        <v>183</v>
      </c>
      <c r="JS170" s="1" t="s">
        <v>184</v>
      </c>
      <c r="JU170" s="1" t="s">
        <v>185</v>
      </c>
      <c r="JX170" s="1" t="s">
        <v>187</v>
      </c>
      <c r="JZ170" s="1" t="s">
        <v>183</v>
      </c>
      <c r="KA170" s="18">
        <v>1666.5999999999494</v>
      </c>
      <c r="KB170" s="1" t="s">
        <v>184</v>
      </c>
      <c r="KC170" s="18">
        <v>2403.5999999999658</v>
      </c>
      <c r="KD170" s="1" t="s">
        <v>185</v>
      </c>
      <c r="KG170" s="1" t="s">
        <v>187</v>
      </c>
      <c r="KH170" s="401">
        <v>1.2999999999983629</v>
      </c>
      <c r="KI170" s="1" t="s">
        <v>183</v>
      </c>
      <c r="KJ170" s="18">
        <v>140</v>
      </c>
      <c r="KK170" s="1" t="s">
        <v>184</v>
      </c>
      <c r="KL170" s="18"/>
      <c r="KM170" s="1" t="s">
        <v>185</v>
      </c>
      <c r="KP170" s="1" t="s">
        <v>187</v>
      </c>
      <c r="KR170" s="1" t="s">
        <v>183</v>
      </c>
      <c r="KT170" s="1" t="s">
        <v>184</v>
      </c>
      <c r="KV170" s="1" t="s">
        <v>185</v>
      </c>
      <c r="KY170" s="1" t="s">
        <v>187</v>
      </c>
      <c r="LA170" s="1" t="s">
        <v>183</v>
      </c>
      <c r="LC170" s="1" t="s">
        <v>184</v>
      </c>
      <c r="LE170" s="1" t="s">
        <v>185</v>
      </c>
      <c r="LH170" s="1" t="s">
        <v>187</v>
      </c>
      <c r="LJ170" s="1" t="s">
        <v>183</v>
      </c>
      <c r="LL170" s="1" t="s">
        <v>184</v>
      </c>
      <c r="LM170" s="18"/>
      <c r="LN170" s="1" t="s">
        <v>185</v>
      </c>
      <c r="LQ170" s="1" t="s">
        <v>187</v>
      </c>
      <c r="LR170" s="18">
        <v>212.19999999999982</v>
      </c>
      <c r="LS170" s="1" t="s">
        <v>183</v>
      </c>
      <c r="LT170" s="18">
        <v>430.04999999999927</v>
      </c>
      <c r="LU170" s="1" t="s">
        <v>184</v>
      </c>
      <c r="LV170" s="18"/>
      <c r="LW170" s="1" t="s">
        <v>185</v>
      </c>
      <c r="LZ170" s="1" t="s">
        <v>187</v>
      </c>
      <c r="MB170" s="1" t="s">
        <v>183</v>
      </c>
      <c r="MD170" s="1" t="s">
        <v>184</v>
      </c>
      <c r="MF170" s="1" t="s">
        <v>185</v>
      </c>
      <c r="MI170" s="1" t="s">
        <v>187</v>
      </c>
      <c r="MK170" s="1" t="s">
        <v>183</v>
      </c>
      <c r="ML170" s="18">
        <v>988.29999999999563</v>
      </c>
      <c r="MM170" s="1" t="s">
        <v>184</v>
      </c>
      <c r="MN170" s="18">
        <v>1210</v>
      </c>
      <c r="MO170" s="1" t="s">
        <v>185</v>
      </c>
      <c r="MR170" s="1" t="s">
        <v>187</v>
      </c>
      <c r="MS170" s="18">
        <v>282.99999999999636</v>
      </c>
      <c r="MT170" s="1" t="s">
        <v>183</v>
      </c>
      <c r="MU170">
        <v>246.24999999999272</v>
      </c>
      <c r="MV170" s="1" t="s">
        <v>184</v>
      </c>
      <c r="MX170" s="1" t="s">
        <v>185</v>
      </c>
      <c r="NA170" s="1" t="s">
        <v>187</v>
      </c>
      <c r="NC170" s="1" t="s">
        <v>183</v>
      </c>
      <c r="ND170" s="402">
        <v>1320.0000000000018</v>
      </c>
      <c r="NE170" s="1" t="s">
        <v>184</v>
      </c>
      <c r="NF170" s="402"/>
      <c r="NG170" s="1" t="s">
        <v>185</v>
      </c>
      <c r="NH170" s="43"/>
    </row>
    <row r="171" spans="1:372" ht="18">
      <c r="A171" s="93" t="s">
        <v>3668</v>
      </c>
      <c r="B171" s="49">
        <f>SUM(D171:AAP171)</f>
        <v>28042.499999999905</v>
      </c>
      <c r="D171"/>
      <c r="E171" s="9">
        <f>D170*0.25</f>
        <v>0</v>
      </c>
      <c r="F171" s="18"/>
      <c r="G171" s="9">
        <f>F170*0.5</f>
        <v>187.05</v>
      </c>
      <c r="I171" s="9">
        <f>H170*0.75</f>
        <v>0</v>
      </c>
      <c r="K171" s="9">
        <f>J170*1</f>
        <v>0</v>
      </c>
      <c r="N171" s="9">
        <f>M170*0.25</f>
        <v>0</v>
      </c>
      <c r="P171" s="9">
        <f>O170*0.5</f>
        <v>91.5</v>
      </c>
      <c r="R171" s="9">
        <f>Q170*0.75</f>
        <v>0</v>
      </c>
      <c r="T171" s="9">
        <f>S170*1</f>
        <v>0</v>
      </c>
      <c r="W171" s="9">
        <f>V170*0.25</f>
        <v>0</v>
      </c>
      <c r="Y171" s="9">
        <f>X170*0.5</f>
        <v>204.50000000000011</v>
      </c>
      <c r="Z171" s="18"/>
      <c r="AA171" s="9">
        <f>Z170*0.75</f>
        <v>399.30000000000024</v>
      </c>
      <c r="AC171" s="9">
        <f>AB170*1</f>
        <v>511.29999999999995</v>
      </c>
      <c r="AF171" s="9">
        <f>AE170*0.25</f>
        <v>0</v>
      </c>
      <c r="AH171" s="9">
        <f>AG170*0.5</f>
        <v>37.050000000000182</v>
      </c>
      <c r="AJ171" s="9">
        <f>AI170*0.75</f>
        <v>122.55000000000015</v>
      </c>
      <c r="AL171" s="9">
        <f>AK170*1</f>
        <v>384.49999999999977</v>
      </c>
      <c r="AO171" s="9">
        <f>AN170*0.25</f>
        <v>0</v>
      </c>
      <c r="AQ171" s="9">
        <f>AP170*0.5</f>
        <v>162.34999999999991</v>
      </c>
      <c r="AS171" s="9">
        <f>AR170*0.75</f>
        <v>457.50000000000017</v>
      </c>
      <c r="AU171" s="9">
        <f>AT170*1</f>
        <v>514.10000000000036</v>
      </c>
      <c r="AX171" s="9">
        <f>AW170*0.25</f>
        <v>0</v>
      </c>
      <c r="AY171"/>
      <c r="AZ171" s="9">
        <f>AY170*0.5</f>
        <v>113.54999999999973</v>
      </c>
      <c r="BA171"/>
      <c r="BB171" s="9">
        <f>BA170*0.75</f>
        <v>359.9249999999999</v>
      </c>
      <c r="BC171"/>
      <c r="BD171" s="9">
        <f>BC170*1</f>
        <v>643.09999999999945</v>
      </c>
      <c r="BG171" s="9">
        <f>BF170*0.25</f>
        <v>0</v>
      </c>
      <c r="BI171" s="9">
        <f>BH170*0.5</f>
        <v>192.24999999999955</v>
      </c>
      <c r="BK171" s="9">
        <f>BJ170*0.75</f>
        <v>726.60000000000014</v>
      </c>
      <c r="BM171" s="9">
        <f>BL170*1</f>
        <v>1137.5999999999999</v>
      </c>
      <c r="BP171" s="9">
        <f>BO170*0.25</f>
        <v>0</v>
      </c>
      <c r="BR171" s="9">
        <f>BQ170*0.5</f>
        <v>202.95000000000005</v>
      </c>
      <c r="BT171" s="9">
        <f>BS170*0.75</f>
        <v>309.60000000000048</v>
      </c>
      <c r="BV171" s="9">
        <f>BU170*1</f>
        <v>334.70000000000073</v>
      </c>
      <c r="BY171" s="9">
        <f>BX170*0.25</f>
        <v>0</v>
      </c>
      <c r="CA171" s="9">
        <f>BZ170*0.5</f>
        <v>63.749999999999091</v>
      </c>
      <c r="CC171" s="9">
        <f>CB170*0.75</f>
        <v>257.62500000000068</v>
      </c>
      <c r="CE171" s="9">
        <f t="shared" ref="CE171" si="324">CD170*1</f>
        <v>324.90000000000055</v>
      </c>
      <c r="CH171" s="9">
        <f>CG170*0.25</f>
        <v>0</v>
      </c>
      <c r="CJ171" s="9">
        <f>CI170*0.5</f>
        <v>0</v>
      </c>
      <c r="CL171" s="9">
        <f>CK170*0.75</f>
        <v>223.72500000000014</v>
      </c>
      <c r="CN171" s="9">
        <f t="shared" ref="CN171" si="325">CM170*1</f>
        <v>79.700000000000728</v>
      </c>
      <c r="CQ171" s="9">
        <f>CP170*0.25</f>
        <v>0</v>
      </c>
      <c r="CS171" s="9">
        <f>CR170*0.5</f>
        <v>0</v>
      </c>
      <c r="CU171" s="9">
        <f>CT170*0.75</f>
        <v>408.75000000000034</v>
      </c>
      <c r="CW171" s="9">
        <f t="shared" ref="CW171" si="326">CV170*1</f>
        <v>309.19999999999982</v>
      </c>
      <c r="CZ171" s="9">
        <f>CY170*0.25</f>
        <v>0</v>
      </c>
      <c r="DB171" s="9">
        <f>DA170*0.5</f>
        <v>143.699999999998</v>
      </c>
      <c r="DD171" s="9">
        <f>DC170*0.75</f>
        <v>176.77499999999986</v>
      </c>
      <c r="DF171" s="9">
        <f t="shared" ref="DF171" si="327">DE170*1</f>
        <v>178.50000000000091</v>
      </c>
      <c r="DI171" s="9">
        <f>DH170*0.25</f>
        <v>0</v>
      </c>
      <c r="DK171" s="9">
        <f>DJ170*0.5</f>
        <v>0</v>
      </c>
      <c r="DM171" s="9">
        <f>DL170*0.75</f>
        <v>164.69999999999959</v>
      </c>
      <c r="DO171" s="9">
        <f t="shared" ref="DO171" si="328">DN170*1</f>
        <v>430</v>
      </c>
      <c r="DR171" s="9">
        <f>DQ170*0.25</f>
        <v>0</v>
      </c>
      <c r="DT171" s="9">
        <f>DS170*0.5</f>
        <v>163.74999999999909</v>
      </c>
      <c r="DV171" s="9">
        <f>DU170*0.75</f>
        <v>418.35000000000014</v>
      </c>
      <c r="DX171" s="9">
        <f t="shared" ref="DX171" si="329">DW170*1</f>
        <v>331.20000000000073</v>
      </c>
      <c r="EA171" s="9">
        <f>DZ170*0.25</f>
        <v>0</v>
      </c>
      <c r="EC171" s="9">
        <f>EB170*0.5</f>
        <v>0</v>
      </c>
      <c r="EE171" s="9">
        <f>ED170*0.75</f>
        <v>452.62499999999932</v>
      </c>
      <c r="EG171" s="9">
        <f>EF170*1</f>
        <v>0</v>
      </c>
      <c r="EJ171" s="9">
        <f>EI170*0.25</f>
        <v>0</v>
      </c>
      <c r="EL171" s="9">
        <f>EK170*0.5</f>
        <v>0</v>
      </c>
      <c r="EN171" s="9">
        <f>EM170*0.75</f>
        <v>163.34999999999945</v>
      </c>
      <c r="EP171" s="9">
        <f>EO170*1</f>
        <v>0</v>
      </c>
      <c r="ES171" s="9">
        <f>ER170*0.25</f>
        <v>0</v>
      </c>
      <c r="EU171" s="9">
        <f>ET170*0.5</f>
        <v>0</v>
      </c>
      <c r="EW171" s="9">
        <f>EV170*0.75</f>
        <v>209.47499999999945</v>
      </c>
      <c r="EY171" s="9">
        <f>EX170*1</f>
        <v>0</v>
      </c>
      <c r="FB171" s="9">
        <f>FA170*0.25</f>
        <v>0</v>
      </c>
      <c r="FD171" s="9">
        <f>FC170*0.5</f>
        <v>30.749999999998181</v>
      </c>
      <c r="FF171" s="9">
        <f>FE170*0.75</f>
        <v>281.62499999999932</v>
      </c>
      <c r="FH171" s="9">
        <f>FG170*1</f>
        <v>0</v>
      </c>
      <c r="FK171" s="9">
        <f>FJ170*0.25</f>
        <v>0</v>
      </c>
      <c r="FM171" s="9">
        <f>FL170*0.5</f>
        <v>258.04999999999927</v>
      </c>
      <c r="FO171" s="9">
        <f>FN170*0.75</f>
        <v>250.64999999999918</v>
      </c>
      <c r="FQ171" s="9">
        <f>FP170*1</f>
        <v>0</v>
      </c>
      <c r="FT171" s="9">
        <f>FS170*0.25</f>
        <v>0</v>
      </c>
      <c r="FV171" s="9">
        <f>FU170*0.5</f>
        <v>0</v>
      </c>
      <c r="FX171" s="9">
        <f>FW170*0.75</f>
        <v>178.57499999999891</v>
      </c>
      <c r="FZ171" s="9">
        <f>FY170*1</f>
        <v>0</v>
      </c>
      <c r="GC171" s="9">
        <f>GB170*0.25</f>
        <v>0</v>
      </c>
      <c r="GE171" s="9">
        <f>GD170*0.5</f>
        <v>0</v>
      </c>
      <c r="GG171" s="9">
        <f>GF170*0.75</f>
        <v>105.59999999999673</v>
      </c>
      <c r="GI171" s="9">
        <f>GH170*1</f>
        <v>0</v>
      </c>
      <c r="GL171" s="9">
        <f>GK170*0.25</f>
        <v>0</v>
      </c>
      <c r="GN171" s="9">
        <f>GM170*0.5</f>
        <v>315.84999999999854</v>
      </c>
      <c r="GP171" s="9">
        <f>GO170*0.75</f>
        <v>1433.1749999999984</v>
      </c>
      <c r="GR171" s="9">
        <f>GQ170*1</f>
        <v>0</v>
      </c>
      <c r="GU171" s="9">
        <f>GT170*0.25</f>
        <v>0</v>
      </c>
      <c r="GW171" s="9">
        <f>GV170*0.5</f>
        <v>0</v>
      </c>
      <c r="GY171" s="9">
        <f>GX170*0.75</f>
        <v>0</v>
      </c>
      <c r="HA171" s="9">
        <f>GZ170*1</f>
        <v>0</v>
      </c>
      <c r="HD171" s="9">
        <f>HC170*0.25</f>
        <v>0</v>
      </c>
      <c r="HF171" s="9">
        <f>HE170*0.5</f>
        <v>353.99999999999955</v>
      </c>
      <c r="HH171" s="9">
        <f>HG170*0.75</f>
        <v>358.20000000000164</v>
      </c>
      <c r="HJ171" s="9">
        <f>HI170*1</f>
        <v>0</v>
      </c>
      <c r="HM171" s="9">
        <f>HL170*0.25</f>
        <v>0</v>
      </c>
      <c r="HO171" s="9">
        <f>HN170*0.5</f>
        <v>0</v>
      </c>
      <c r="HQ171" s="9">
        <f>HP170*0.75</f>
        <v>239.77500000000055</v>
      </c>
      <c r="HS171" s="9">
        <f>HR170*1</f>
        <v>0</v>
      </c>
      <c r="HV171" s="9">
        <f>HU170*0.25</f>
        <v>0</v>
      </c>
      <c r="HX171" s="9">
        <f>HW170*0.5</f>
        <v>1726.7999999999993</v>
      </c>
      <c r="HZ171" s="9">
        <f>HY170*0.75</f>
        <v>2751.6750000000093</v>
      </c>
      <c r="IB171" s="9">
        <f>IA170*1</f>
        <v>0</v>
      </c>
      <c r="IE171" s="9">
        <f>ID170*0.25</f>
        <v>0</v>
      </c>
      <c r="IG171" s="9">
        <f>IF170*0.5</f>
        <v>0</v>
      </c>
      <c r="II171" s="9">
        <f>IH170*0.75</f>
        <v>0</v>
      </c>
      <c r="IK171" s="9">
        <f>IJ170*1</f>
        <v>0</v>
      </c>
      <c r="IN171" s="9">
        <f>IM170*0.25</f>
        <v>0</v>
      </c>
      <c r="IP171" s="9">
        <f>IO170*0.5</f>
        <v>0</v>
      </c>
      <c r="IR171" s="9">
        <f>IQ170*0.75</f>
        <v>94.874999999997272</v>
      </c>
      <c r="IT171" s="9">
        <f>IS170*1</f>
        <v>0</v>
      </c>
      <c r="IW171" s="9">
        <f>IV170*0.25</f>
        <v>0</v>
      </c>
      <c r="IY171" s="9">
        <f>IX170*0.5</f>
        <v>179.09999999999991</v>
      </c>
      <c r="JA171" s="9">
        <f>IZ170*0.75</f>
        <v>3.9000000000005457</v>
      </c>
      <c r="JC171" s="9">
        <f>JB170*1</f>
        <v>0</v>
      </c>
      <c r="JF171" s="9">
        <f>JE170*0.25</f>
        <v>0</v>
      </c>
      <c r="JH171" s="9">
        <f>JG170*0.5</f>
        <v>205.79999999999836</v>
      </c>
      <c r="JJ171" s="9">
        <f>JI170*0.75</f>
        <v>226.79999999999836</v>
      </c>
      <c r="JL171" s="9">
        <f>JK170*1</f>
        <v>0</v>
      </c>
      <c r="JO171" s="9">
        <f>JN170*0.25</f>
        <v>0</v>
      </c>
      <c r="JQ171" s="9">
        <f>JP170*0.5</f>
        <v>0</v>
      </c>
      <c r="JS171" s="9">
        <f>JR170*0.75</f>
        <v>0</v>
      </c>
      <c r="JU171" s="9">
        <f>JT170*1</f>
        <v>0</v>
      </c>
      <c r="JX171" s="9">
        <f>JW170*0.25</f>
        <v>0</v>
      </c>
      <c r="JZ171" s="9">
        <f>JY170*0.5</f>
        <v>0</v>
      </c>
      <c r="KB171" s="9">
        <f>KA170*0.75</f>
        <v>1249.9499999999621</v>
      </c>
      <c r="KD171" s="9">
        <f>KC170*1</f>
        <v>2403.5999999999658</v>
      </c>
      <c r="KG171" s="9">
        <f>KF170*0.25</f>
        <v>0</v>
      </c>
      <c r="KI171" s="9">
        <f>KH170*0.5</f>
        <v>0.64999999999918145</v>
      </c>
      <c r="KK171" s="9">
        <f>KJ170*0.75</f>
        <v>105</v>
      </c>
      <c r="KM171" s="9">
        <f>KL170*1</f>
        <v>0</v>
      </c>
      <c r="KP171" s="9">
        <f>KO170*0.25</f>
        <v>0</v>
      </c>
      <c r="KR171" s="9">
        <f>KQ170*0.5</f>
        <v>0</v>
      </c>
      <c r="KT171" s="9">
        <f>KS170*0.75</f>
        <v>0</v>
      </c>
      <c r="KV171" s="9">
        <f>KU170*1</f>
        <v>0</v>
      </c>
      <c r="KY171" s="9">
        <f>KX170*0.25</f>
        <v>0</v>
      </c>
      <c r="LA171" s="9">
        <f>KZ170*0.5</f>
        <v>0</v>
      </c>
      <c r="LC171" s="9">
        <f>LB170*0.75</f>
        <v>0</v>
      </c>
      <c r="LE171" s="9">
        <f>LD170*1</f>
        <v>0</v>
      </c>
      <c r="LH171" s="9">
        <f>LG170*0.25</f>
        <v>0</v>
      </c>
      <c r="LJ171" s="9">
        <f>LI170*0.5</f>
        <v>0</v>
      </c>
      <c r="LL171" s="9">
        <f>LK170*0.75</f>
        <v>0</v>
      </c>
      <c r="LN171" s="9">
        <f>LM170*1</f>
        <v>0</v>
      </c>
      <c r="LQ171" s="9">
        <f>LP170*0.25</f>
        <v>0</v>
      </c>
      <c r="LS171" s="9">
        <f>LR170*0.5</f>
        <v>106.09999999999991</v>
      </c>
      <c r="LU171" s="9">
        <f>LT170*0.75</f>
        <v>322.53749999999945</v>
      </c>
      <c r="LW171" s="9">
        <f>LV170*1</f>
        <v>0</v>
      </c>
      <c r="LZ171" s="9">
        <f>LY170*0.25</f>
        <v>0</v>
      </c>
      <c r="MB171" s="9">
        <f>MA170*0.5</f>
        <v>0</v>
      </c>
      <c r="MD171" s="9">
        <f>MC170*0.75</f>
        <v>0</v>
      </c>
      <c r="MF171" s="9">
        <f>ME170*1</f>
        <v>0</v>
      </c>
      <c r="MI171" s="9">
        <f>MH170*0.25</f>
        <v>0</v>
      </c>
      <c r="MK171" s="9">
        <f>MJ170*0.5</f>
        <v>0</v>
      </c>
      <c r="MM171" s="9">
        <f>ML170*0.75</f>
        <v>741.22499999999673</v>
      </c>
      <c r="MO171" s="9">
        <f>MN170*1</f>
        <v>1210</v>
      </c>
      <c r="MR171" s="9">
        <f>MQ170*0.25</f>
        <v>0</v>
      </c>
      <c r="MT171" s="9">
        <f>MS170*0.5</f>
        <v>141.49999999999818</v>
      </c>
      <c r="MV171" s="9">
        <f>MU170*0.75</f>
        <v>184.68749999999454</v>
      </c>
      <c r="MX171" s="9">
        <f>MW170*1</f>
        <v>0</v>
      </c>
      <c r="NA171" s="9">
        <f>MZ170*0.25</f>
        <v>0</v>
      </c>
      <c r="NC171" s="9">
        <f>NB170*0.5</f>
        <v>0</v>
      </c>
      <c r="NE171" s="9">
        <f>ND170*0.75</f>
        <v>990.00000000000136</v>
      </c>
      <c r="NG171" s="9">
        <f>NF170*1</f>
        <v>0</v>
      </c>
      <c r="NH171" s="43"/>
    </row>
    <row r="172" spans="1:372" s="40" customFormat="1" ht="15">
      <c r="A172" s="203"/>
      <c r="B172" s="204"/>
      <c r="C172" s="205"/>
      <c r="E172" s="237"/>
      <c r="F172" s="149"/>
      <c r="L172" s="205"/>
      <c r="N172" s="237"/>
      <c r="U172" s="205"/>
      <c r="W172" s="237"/>
      <c r="Z172" s="149"/>
      <c r="AB172"/>
      <c r="AC172" s="38"/>
      <c r="AD172" s="205"/>
      <c r="AF172" s="237"/>
      <c r="AL172" s="38"/>
      <c r="AM172" s="205"/>
      <c r="AO172" s="237"/>
      <c r="AU172" s="38"/>
      <c r="AV172" s="205"/>
      <c r="AX172" s="237"/>
      <c r="BD172" s="38"/>
      <c r="BE172" s="205"/>
      <c r="BG172" s="237"/>
      <c r="BM172" s="38"/>
      <c r="BN172" s="205"/>
      <c r="BP172" s="237"/>
      <c r="BV172" s="38"/>
      <c r="BW172" s="205"/>
      <c r="BY172" s="237"/>
      <c r="CE172" s="38"/>
      <c r="CF172" s="205"/>
      <c r="CH172" s="237"/>
      <c r="CN172" s="38"/>
      <c r="CO172" s="205"/>
      <c r="CQ172" s="237"/>
      <c r="CW172" s="38"/>
      <c r="CX172" s="205"/>
      <c r="CZ172" s="237"/>
      <c r="DF172" s="38"/>
      <c r="DG172" s="205"/>
      <c r="DI172" s="237"/>
      <c r="DO172" s="38"/>
      <c r="DP172" s="205"/>
      <c r="DR172" s="237"/>
      <c r="DX172" s="38"/>
      <c r="DY172" s="205"/>
      <c r="EA172" s="237"/>
      <c r="EG172" s="38"/>
      <c r="EH172" s="205"/>
      <c r="EJ172" s="237"/>
      <c r="EP172" s="38"/>
      <c r="EQ172" s="205"/>
      <c r="ES172" s="237"/>
      <c r="EY172" s="38"/>
      <c r="EZ172" s="205"/>
      <c r="FB172" s="237"/>
      <c r="FH172" s="38"/>
      <c r="FI172" s="205"/>
      <c r="FK172" s="237"/>
      <c r="FQ172" s="38"/>
      <c r="FR172" s="205"/>
      <c r="FT172" s="237"/>
      <c r="FZ172" s="38"/>
      <c r="GA172" s="205"/>
      <c r="GC172" s="237"/>
      <c r="GI172" s="38"/>
      <c r="GJ172" s="205"/>
      <c r="GL172" s="237"/>
      <c r="GR172" s="38"/>
      <c r="GS172" s="205"/>
      <c r="GU172" s="237"/>
      <c r="HB172" s="205"/>
      <c r="HD172" s="237"/>
      <c r="HJ172" s="38"/>
      <c r="HK172" s="205"/>
      <c r="HM172" s="237"/>
      <c r="HS172" s="38"/>
      <c r="HT172" s="205"/>
      <c r="HV172" s="237"/>
      <c r="IB172" s="38"/>
      <c r="IC172" s="205"/>
      <c r="IE172" s="237"/>
      <c r="IL172" s="205"/>
      <c r="IN172" s="237"/>
      <c r="IT172" s="38"/>
      <c r="IU172" s="205"/>
      <c r="IW172" s="237"/>
      <c r="JC172" s="38"/>
      <c r="JD172" s="205"/>
      <c r="JF172" s="237"/>
      <c r="JL172" s="38"/>
      <c r="JM172" s="205"/>
      <c r="JO172" s="237"/>
      <c r="JV172" s="205"/>
      <c r="JX172" s="237"/>
      <c r="KD172" s="38"/>
      <c r="KE172" s="205"/>
      <c r="KG172" s="237"/>
      <c r="KM172" s="38"/>
      <c r="KN172" s="205"/>
      <c r="KP172" s="237"/>
      <c r="KW172" s="205"/>
      <c r="KY172" s="237"/>
      <c r="LF172" s="205"/>
      <c r="LH172" s="237"/>
      <c r="LN172" s="38"/>
      <c r="LO172" s="205"/>
      <c r="LQ172" s="237"/>
      <c r="LW172" s="38"/>
      <c r="LX172" s="205"/>
      <c r="LZ172" s="237"/>
      <c r="MG172" s="205"/>
      <c r="MI172" s="237"/>
      <c r="MO172" s="38"/>
      <c r="MP172" s="205"/>
      <c r="MR172" s="237"/>
      <c r="MX172" s="38"/>
      <c r="MY172" s="205"/>
      <c r="NA172" s="237"/>
      <c r="NG172" s="38"/>
      <c r="NH172" s="205"/>
    </row>
    <row r="173" spans="1:372" ht="15">
      <c r="A173" s="89" t="s">
        <v>1842</v>
      </c>
      <c r="D173"/>
      <c r="E173" s="1" t="s">
        <v>187</v>
      </c>
      <c r="F173" s="400">
        <v>414.40000000000003</v>
      </c>
      <c r="G173" s="1" t="s">
        <v>183</v>
      </c>
      <c r="H173" s="115"/>
      <c r="I173" s="1" t="s">
        <v>184</v>
      </c>
      <c r="J173" s="115"/>
      <c r="K173" s="1" t="s">
        <v>185</v>
      </c>
      <c r="N173" s="1" t="s">
        <v>187</v>
      </c>
      <c r="O173" s="18">
        <v>203.00000000000011</v>
      </c>
      <c r="P173" s="1" t="s">
        <v>183</v>
      </c>
      <c r="Q173" s="18"/>
      <c r="R173" s="1" t="s">
        <v>184</v>
      </c>
      <c r="S173" s="18"/>
      <c r="T173" s="1" t="s">
        <v>185</v>
      </c>
      <c r="W173" s="1" t="s">
        <v>187</v>
      </c>
      <c r="X173" s="18">
        <v>367.49999999999977</v>
      </c>
      <c r="Y173" s="1" t="s">
        <v>183</v>
      </c>
      <c r="Z173" s="18">
        <v>689.2</v>
      </c>
      <c r="AA173" s="1" t="s">
        <v>184</v>
      </c>
      <c r="AB173" s="18">
        <v>693.5</v>
      </c>
      <c r="AC173" s="1" t="s">
        <v>185</v>
      </c>
      <c r="AF173" s="1" t="s">
        <v>187</v>
      </c>
      <c r="AG173" s="18">
        <v>240</v>
      </c>
      <c r="AH173" s="1" t="s">
        <v>183</v>
      </c>
      <c r="AI173" s="18">
        <v>217.20000000000027</v>
      </c>
      <c r="AJ173" s="1" t="s">
        <v>184</v>
      </c>
      <c r="AK173" s="18">
        <v>172.50000000000045</v>
      </c>
      <c r="AL173" s="1" t="s">
        <v>185</v>
      </c>
      <c r="AO173" s="1" t="s">
        <v>187</v>
      </c>
      <c r="AP173" s="18">
        <v>446.79999999999927</v>
      </c>
      <c r="AQ173" s="1" t="s">
        <v>183</v>
      </c>
      <c r="AR173" s="1">
        <v>883.09999999999945</v>
      </c>
      <c r="AS173" s="1" t="s">
        <v>184</v>
      </c>
      <c r="AT173" s="18">
        <v>440.69999999999982</v>
      </c>
      <c r="AU173" s="1" t="s">
        <v>185</v>
      </c>
      <c r="AX173" s="1" t="s">
        <v>187</v>
      </c>
      <c r="AY173" s="18">
        <v>686.20000000000027</v>
      </c>
      <c r="AZ173" s="1" t="s">
        <v>183</v>
      </c>
      <c r="BA173" s="18">
        <v>618.59999999999991</v>
      </c>
      <c r="BB173" s="1" t="s">
        <v>184</v>
      </c>
      <c r="BC173" s="18">
        <v>906.09999999999945</v>
      </c>
      <c r="BD173" s="1" t="s">
        <v>185</v>
      </c>
      <c r="BG173" s="1" t="s">
        <v>187</v>
      </c>
      <c r="BH173" s="18">
        <v>513.39999999999964</v>
      </c>
      <c r="BI173" s="1" t="s">
        <v>183</v>
      </c>
      <c r="BJ173" s="18">
        <v>1284.7000000000016</v>
      </c>
      <c r="BK173" s="1" t="s">
        <v>184</v>
      </c>
      <c r="BL173" s="18">
        <v>1278.5999999999995</v>
      </c>
      <c r="BM173" s="1" t="s">
        <v>185</v>
      </c>
      <c r="BP173" s="1" t="s">
        <v>187</v>
      </c>
      <c r="BQ173" s="18">
        <v>663.39999999999873</v>
      </c>
      <c r="BR173" s="1" t="s">
        <v>183</v>
      </c>
      <c r="BS173" s="18">
        <v>668.20000000000255</v>
      </c>
      <c r="BT173" s="1" t="s">
        <v>184</v>
      </c>
      <c r="BU173" s="18">
        <v>360.19999999999982</v>
      </c>
      <c r="BV173" s="1" t="s">
        <v>185</v>
      </c>
      <c r="BY173" s="1" t="s">
        <v>187</v>
      </c>
      <c r="BZ173" s="401">
        <v>172.99999999999818</v>
      </c>
      <c r="CA173" s="1" t="s">
        <v>183</v>
      </c>
      <c r="CB173" s="18">
        <v>407.40000000000236</v>
      </c>
      <c r="CC173" s="1" t="s">
        <v>184</v>
      </c>
      <c r="CD173" s="18">
        <v>448.59999999999854</v>
      </c>
      <c r="CE173" s="1" t="s">
        <v>185</v>
      </c>
      <c r="CH173" s="1" t="s">
        <v>187</v>
      </c>
      <c r="CJ173" s="1" t="s">
        <v>183</v>
      </c>
      <c r="CK173" s="18">
        <v>426.00000000000273</v>
      </c>
      <c r="CL173" s="1" t="s">
        <v>184</v>
      </c>
      <c r="CM173" s="18">
        <v>928.99999999999909</v>
      </c>
      <c r="CN173" s="1" t="s">
        <v>185</v>
      </c>
      <c r="CQ173" s="1" t="s">
        <v>187</v>
      </c>
      <c r="CS173" s="1" t="s">
        <v>183</v>
      </c>
      <c r="CT173" s="18">
        <v>429.90000000000236</v>
      </c>
      <c r="CU173" s="1" t="s">
        <v>184</v>
      </c>
      <c r="CV173" s="18">
        <v>250.09999999999945</v>
      </c>
      <c r="CW173" s="1" t="s">
        <v>185</v>
      </c>
      <c r="CZ173" s="1" t="s">
        <v>187</v>
      </c>
      <c r="DA173" s="18">
        <v>465.49999999999818</v>
      </c>
      <c r="DB173" s="1" t="s">
        <v>183</v>
      </c>
      <c r="DC173" s="18">
        <v>399.30000000000291</v>
      </c>
      <c r="DD173" s="1" t="s">
        <v>184</v>
      </c>
      <c r="DE173" s="18">
        <v>232.09999999999854</v>
      </c>
      <c r="DF173" s="1" t="s">
        <v>185</v>
      </c>
      <c r="DI173" s="1" t="s">
        <v>187</v>
      </c>
      <c r="DK173" s="1" t="s">
        <v>183</v>
      </c>
      <c r="DL173" s="18">
        <v>101.30000000000291</v>
      </c>
      <c r="DM173" s="1" t="s">
        <v>184</v>
      </c>
      <c r="DN173" s="18">
        <v>195.59999999999945</v>
      </c>
      <c r="DO173" s="1" t="s">
        <v>185</v>
      </c>
      <c r="DR173" s="1" t="s">
        <v>187</v>
      </c>
      <c r="DS173" s="18">
        <v>419.79999999999927</v>
      </c>
      <c r="DT173" s="1" t="s">
        <v>183</v>
      </c>
      <c r="DU173" s="18">
        <v>468.00000000000091</v>
      </c>
      <c r="DV173" s="1" t="s">
        <v>184</v>
      </c>
      <c r="DW173" s="18">
        <v>207</v>
      </c>
      <c r="DX173" s="1" t="s">
        <v>185</v>
      </c>
      <c r="EA173" s="1" t="s">
        <v>187</v>
      </c>
      <c r="EC173" s="1" t="s">
        <v>183</v>
      </c>
      <c r="ED173" s="18">
        <v>743.5</v>
      </c>
      <c r="EE173" s="1" t="s">
        <v>184</v>
      </c>
      <c r="EF173" s="18"/>
      <c r="EG173" s="1" t="s">
        <v>185</v>
      </c>
      <c r="EJ173" s="1" t="s">
        <v>187</v>
      </c>
      <c r="EL173" s="1" t="s">
        <v>183</v>
      </c>
      <c r="EM173" s="18">
        <v>402.49999999999272</v>
      </c>
      <c r="EN173" s="1" t="s">
        <v>184</v>
      </c>
      <c r="EO173" s="18"/>
      <c r="EP173" s="1" t="s">
        <v>185</v>
      </c>
      <c r="ES173" s="1" t="s">
        <v>187</v>
      </c>
      <c r="EU173" s="1" t="s">
        <v>183</v>
      </c>
      <c r="EV173" s="18">
        <v>680.29999999999927</v>
      </c>
      <c r="EW173" s="1" t="s">
        <v>184</v>
      </c>
      <c r="EX173" s="18"/>
      <c r="EY173" s="1" t="s">
        <v>185</v>
      </c>
      <c r="FB173" s="1" t="s">
        <v>187</v>
      </c>
      <c r="FC173" s="401">
        <v>324.00000000000182</v>
      </c>
      <c r="FD173" s="1" t="s">
        <v>183</v>
      </c>
      <c r="FE173" s="18">
        <v>588.10000000000036</v>
      </c>
      <c r="FF173" s="1" t="s">
        <v>184</v>
      </c>
      <c r="FG173" s="18"/>
      <c r="FH173" s="1" t="s">
        <v>185</v>
      </c>
      <c r="FK173" s="1" t="s">
        <v>187</v>
      </c>
      <c r="FL173" s="18">
        <v>515.39999999999964</v>
      </c>
      <c r="FM173" s="1" t="s">
        <v>183</v>
      </c>
      <c r="FN173" s="18">
        <v>599.59999999999854</v>
      </c>
      <c r="FO173" s="1" t="s">
        <v>184</v>
      </c>
      <c r="FP173" s="18"/>
      <c r="FQ173" s="1" t="s">
        <v>185</v>
      </c>
      <c r="FT173" s="1" t="s">
        <v>187</v>
      </c>
      <c r="FV173" s="1" t="s">
        <v>183</v>
      </c>
      <c r="FW173" s="18">
        <v>626.60000000000036</v>
      </c>
      <c r="FX173" s="1" t="s">
        <v>184</v>
      </c>
      <c r="FY173" s="18"/>
      <c r="FZ173" s="1" t="s">
        <v>185</v>
      </c>
      <c r="GC173" s="1" t="s">
        <v>187</v>
      </c>
      <c r="GE173" s="1" t="s">
        <v>183</v>
      </c>
      <c r="GF173" s="18">
        <v>69.199999999993452</v>
      </c>
      <c r="GG173" s="1" t="s">
        <v>184</v>
      </c>
      <c r="GH173" s="18"/>
      <c r="GI173" s="1" t="s">
        <v>185</v>
      </c>
      <c r="GL173" s="1" t="s">
        <v>187</v>
      </c>
      <c r="GM173" s="18">
        <v>839.40000000000146</v>
      </c>
      <c r="GN173" s="1" t="s">
        <v>183</v>
      </c>
      <c r="GO173" s="18">
        <v>3513.9999999999964</v>
      </c>
      <c r="GP173" s="1" t="s">
        <v>184</v>
      </c>
      <c r="GQ173" s="18"/>
      <c r="GR173" s="1" t="s">
        <v>185</v>
      </c>
      <c r="GU173" s="1" t="s">
        <v>187</v>
      </c>
      <c r="GW173" s="1" t="s">
        <v>183</v>
      </c>
      <c r="GY173" s="1" t="s">
        <v>184</v>
      </c>
      <c r="HA173" s="1" t="s">
        <v>185</v>
      </c>
      <c r="HD173" s="1" t="s">
        <v>187</v>
      </c>
      <c r="HE173" s="18">
        <v>800.79999999999927</v>
      </c>
      <c r="HF173" s="1" t="s">
        <v>183</v>
      </c>
      <c r="HG173" s="18">
        <v>564.99999999999636</v>
      </c>
      <c r="HH173" s="1" t="s">
        <v>184</v>
      </c>
      <c r="HI173" s="18"/>
      <c r="HJ173" s="1" t="s">
        <v>185</v>
      </c>
      <c r="HM173" s="1" t="s">
        <v>187</v>
      </c>
      <c r="HO173" s="1" t="s">
        <v>183</v>
      </c>
      <c r="HP173" s="18">
        <v>486.89999999999964</v>
      </c>
      <c r="HQ173" s="1" t="s">
        <v>184</v>
      </c>
      <c r="HR173" s="18"/>
      <c r="HS173" s="1" t="s">
        <v>185</v>
      </c>
      <c r="HV173" s="1" t="s">
        <v>187</v>
      </c>
      <c r="HW173" s="18">
        <v>3449.0999999999985</v>
      </c>
      <c r="HX173" s="1" t="s">
        <v>183</v>
      </c>
      <c r="HY173" s="18">
        <v>3047.1999999999371</v>
      </c>
      <c r="HZ173" s="1" t="s">
        <v>184</v>
      </c>
      <c r="IA173" s="18"/>
      <c r="IB173" s="1" t="s">
        <v>185</v>
      </c>
      <c r="IE173" s="1" t="s">
        <v>187</v>
      </c>
      <c r="IG173" s="1" t="s">
        <v>183</v>
      </c>
      <c r="II173" s="1" t="s">
        <v>184</v>
      </c>
      <c r="IK173" s="1" t="s">
        <v>185</v>
      </c>
      <c r="IN173" s="1" t="s">
        <v>187</v>
      </c>
      <c r="IP173" s="1" t="s">
        <v>183</v>
      </c>
      <c r="IQ173" s="18">
        <v>160.99999999999636</v>
      </c>
      <c r="IR173" s="1" t="s">
        <v>184</v>
      </c>
      <c r="IS173" s="18"/>
      <c r="IT173" s="1" t="s">
        <v>185</v>
      </c>
      <c r="IW173" s="1" t="s">
        <v>187</v>
      </c>
      <c r="IX173" s="18">
        <v>554.5</v>
      </c>
      <c r="IY173" s="1" t="s">
        <v>183</v>
      </c>
      <c r="IZ173" s="18">
        <v>377.29999999999563</v>
      </c>
      <c r="JA173" s="1" t="s">
        <v>184</v>
      </c>
      <c r="JB173" s="18"/>
      <c r="JC173" s="1" t="s">
        <v>185</v>
      </c>
      <c r="JF173" s="1" t="s">
        <v>187</v>
      </c>
      <c r="JG173" s="401">
        <v>572.10000000000036</v>
      </c>
      <c r="JH173" s="1" t="s">
        <v>183</v>
      </c>
      <c r="JI173" s="18">
        <v>415.59999999999854</v>
      </c>
      <c r="JJ173" s="1" t="s">
        <v>184</v>
      </c>
      <c r="JK173" s="18"/>
      <c r="JL173" s="1" t="s">
        <v>185</v>
      </c>
      <c r="JO173" s="1" t="s">
        <v>187</v>
      </c>
      <c r="JQ173" s="1" t="s">
        <v>183</v>
      </c>
      <c r="JS173" s="1" t="s">
        <v>184</v>
      </c>
      <c r="JU173" s="1" t="s">
        <v>185</v>
      </c>
      <c r="JX173" s="1" t="s">
        <v>187</v>
      </c>
      <c r="JZ173" s="1" t="s">
        <v>183</v>
      </c>
      <c r="KA173" s="18">
        <v>342.100000000004</v>
      </c>
      <c r="KB173" s="1" t="s">
        <v>184</v>
      </c>
      <c r="KC173" s="18"/>
      <c r="KD173" s="1" t="s">
        <v>185</v>
      </c>
      <c r="KG173" s="1" t="s">
        <v>187</v>
      </c>
      <c r="KH173" s="401">
        <v>226.49999999999818</v>
      </c>
      <c r="KI173" s="1" t="s">
        <v>183</v>
      </c>
      <c r="KJ173" s="18">
        <v>144.79999999999563</v>
      </c>
      <c r="KK173" s="1" t="s">
        <v>184</v>
      </c>
      <c r="KL173" s="18"/>
      <c r="KM173" s="1" t="s">
        <v>185</v>
      </c>
      <c r="KP173" s="1" t="s">
        <v>187</v>
      </c>
      <c r="KR173" s="1" t="s">
        <v>183</v>
      </c>
      <c r="KT173" s="1" t="s">
        <v>184</v>
      </c>
      <c r="KV173" s="1" t="s">
        <v>185</v>
      </c>
      <c r="KY173" s="1" t="s">
        <v>187</v>
      </c>
      <c r="LA173" s="1" t="s">
        <v>183</v>
      </c>
      <c r="LC173" s="1" t="s">
        <v>184</v>
      </c>
      <c r="LE173" s="1" t="s">
        <v>185</v>
      </c>
      <c r="LH173" s="1" t="s">
        <v>187</v>
      </c>
      <c r="LJ173" s="1" t="s">
        <v>183</v>
      </c>
      <c r="LL173" s="1" t="s">
        <v>184</v>
      </c>
      <c r="LM173" s="18"/>
      <c r="LN173" s="1" t="s">
        <v>185</v>
      </c>
      <c r="LQ173" s="1" t="s">
        <v>187</v>
      </c>
      <c r="LR173" s="18">
        <v>241</v>
      </c>
      <c r="LS173" s="1" t="s">
        <v>183</v>
      </c>
      <c r="LT173" s="18">
        <v>520.5</v>
      </c>
      <c r="LU173" s="1" t="s">
        <v>184</v>
      </c>
      <c r="LV173" s="18"/>
      <c r="LW173" s="1" t="s">
        <v>185</v>
      </c>
      <c r="LZ173" s="1" t="s">
        <v>187</v>
      </c>
      <c r="MB173" s="1" t="s">
        <v>183</v>
      </c>
      <c r="MD173" s="1" t="s">
        <v>184</v>
      </c>
      <c r="MF173" s="1" t="s">
        <v>185</v>
      </c>
      <c r="MI173" s="1" t="s">
        <v>187</v>
      </c>
      <c r="MK173" s="1" t="s">
        <v>183</v>
      </c>
      <c r="ML173" s="18">
        <v>1062.2000000000007</v>
      </c>
      <c r="MM173" s="1" t="s">
        <v>184</v>
      </c>
      <c r="MN173" s="18">
        <v>1221.2999999999993</v>
      </c>
      <c r="MO173" s="1" t="s">
        <v>185</v>
      </c>
      <c r="MR173" s="1" t="s">
        <v>187</v>
      </c>
      <c r="MS173" s="18">
        <v>222.50000000000364</v>
      </c>
      <c r="MT173" s="1" t="s">
        <v>183</v>
      </c>
      <c r="MU173">
        <v>283.5</v>
      </c>
      <c r="MV173" s="1" t="s">
        <v>184</v>
      </c>
      <c r="MX173" s="1" t="s">
        <v>185</v>
      </c>
      <c r="NA173" s="1" t="s">
        <v>187</v>
      </c>
      <c r="NC173" s="1" t="s">
        <v>183</v>
      </c>
      <c r="ND173" s="402">
        <v>1312.0999999999913</v>
      </c>
      <c r="NE173" s="1" t="s">
        <v>184</v>
      </c>
      <c r="NF173" s="402"/>
      <c r="NG173" s="1" t="s">
        <v>185</v>
      </c>
      <c r="NH173" s="43"/>
    </row>
    <row r="174" spans="1:372" ht="18">
      <c r="A174" s="93" t="s">
        <v>3668</v>
      </c>
      <c r="B174" s="49">
        <f>SUM(D174:AAP174)</f>
        <v>33459.925000000017</v>
      </c>
      <c r="D174"/>
      <c r="E174" s="9">
        <f>D173*0.25</f>
        <v>0</v>
      </c>
      <c r="F174" s="18"/>
      <c r="G174" s="9">
        <f>F173*0.5</f>
        <v>207.20000000000002</v>
      </c>
      <c r="I174" s="9">
        <f>H173*0.75</f>
        <v>0</v>
      </c>
      <c r="K174" s="9">
        <f>J173*1</f>
        <v>0</v>
      </c>
      <c r="N174" s="9">
        <f>M173*0.25</f>
        <v>0</v>
      </c>
      <c r="P174" s="9">
        <f>O173*0.5</f>
        <v>101.50000000000006</v>
      </c>
      <c r="R174" s="9">
        <f>Q173*0.75</f>
        <v>0</v>
      </c>
      <c r="T174" s="9">
        <f>S173*1</f>
        <v>0</v>
      </c>
      <c r="W174" s="9">
        <f>V173*0.25</f>
        <v>0</v>
      </c>
      <c r="Y174" s="9">
        <f>X173*0.5</f>
        <v>183.74999999999989</v>
      </c>
      <c r="Z174" s="18"/>
      <c r="AA174" s="9">
        <f>Z173*0.75</f>
        <v>516.90000000000009</v>
      </c>
      <c r="AC174" s="9">
        <f>AB173*1</f>
        <v>693.5</v>
      </c>
      <c r="AF174" s="9">
        <f>AE173*0.25</f>
        <v>0</v>
      </c>
      <c r="AH174" s="9">
        <f>AG173*0.5</f>
        <v>120</v>
      </c>
      <c r="AJ174" s="9">
        <f>AI173*0.75</f>
        <v>162.9000000000002</v>
      </c>
      <c r="AL174" s="9">
        <f>AK173*1</f>
        <v>172.50000000000045</v>
      </c>
      <c r="AO174" s="9">
        <f>AN173*0.25</f>
        <v>0</v>
      </c>
      <c r="AQ174" s="9">
        <f>AP173*0.5</f>
        <v>223.39999999999964</v>
      </c>
      <c r="AS174" s="9">
        <f>AR173*0.75</f>
        <v>662.32499999999959</v>
      </c>
      <c r="AU174" s="9">
        <f>AT173*1</f>
        <v>440.69999999999982</v>
      </c>
      <c r="AX174" s="9">
        <f>AW173*0.25</f>
        <v>0</v>
      </c>
      <c r="AY174"/>
      <c r="AZ174" s="9">
        <f>AY173*0.5</f>
        <v>343.10000000000014</v>
      </c>
      <c r="BA174"/>
      <c r="BB174" s="9">
        <f>BA173*0.75</f>
        <v>463.94999999999993</v>
      </c>
      <c r="BC174"/>
      <c r="BD174" s="9">
        <f>BC173*1</f>
        <v>906.09999999999945</v>
      </c>
      <c r="BG174" s="9">
        <f>BF173*0.25</f>
        <v>0</v>
      </c>
      <c r="BI174" s="9">
        <f>BH173*0.5</f>
        <v>256.69999999999982</v>
      </c>
      <c r="BK174" s="9">
        <f>BJ173*0.75</f>
        <v>963.52500000000123</v>
      </c>
      <c r="BM174" s="9">
        <f>BL173*1</f>
        <v>1278.5999999999995</v>
      </c>
      <c r="BP174" s="9">
        <f>BO173*0.25</f>
        <v>0</v>
      </c>
      <c r="BR174" s="9">
        <f>BQ173*0.5</f>
        <v>331.69999999999936</v>
      </c>
      <c r="BT174" s="9">
        <f>BS173*0.75</f>
        <v>501.15000000000191</v>
      </c>
      <c r="BV174" s="9">
        <f>BU173*1</f>
        <v>360.19999999999982</v>
      </c>
      <c r="BY174" s="9">
        <f>BX173*0.25</f>
        <v>0</v>
      </c>
      <c r="CA174" s="9">
        <f>BZ173*0.5</f>
        <v>86.499999999999091</v>
      </c>
      <c r="CC174" s="9">
        <f>CB173*0.75</f>
        <v>305.55000000000177</v>
      </c>
      <c r="CE174" s="9">
        <f t="shared" ref="CE174" si="330">CD173*1</f>
        <v>448.59999999999854</v>
      </c>
      <c r="CH174" s="9">
        <f>CG173*0.25</f>
        <v>0</v>
      </c>
      <c r="CJ174" s="9">
        <f>CI173*0.5</f>
        <v>0</v>
      </c>
      <c r="CL174" s="9">
        <f>CK173*0.75</f>
        <v>319.50000000000205</v>
      </c>
      <c r="CN174" s="9">
        <f t="shared" ref="CN174" si="331">CM173*1</f>
        <v>928.99999999999909</v>
      </c>
      <c r="CQ174" s="9">
        <f>CP173*0.25</f>
        <v>0</v>
      </c>
      <c r="CS174" s="9">
        <f>CR173*0.5</f>
        <v>0</v>
      </c>
      <c r="CU174" s="9">
        <f>CT173*0.75</f>
        <v>322.42500000000177</v>
      </c>
      <c r="CW174" s="9">
        <f t="shared" ref="CW174" si="332">CV173*1</f>
        <v>250.09999999999945</v>
      </c>
      <c r="CZ174" s="9">
        <f>CY173*0.25</f>
        <v>0</v>
      </c>
      <c r="DB174" s="9">
        <f>DA173*0.5</f>
        <v>232.74999999999909</v>
      </c>
      <c r="DD174" s="9">
        <f>DC173*0.75</f>
        <v>299.47500000000218</v>
      </c>
      <c r="DF174" s="9">
        <f t="shared" ref="DF174" si="333">DE173*1</f>
        <v>232.09999999999854</v>
      </c>
      <c r="DI174" s="9">
        <f>DH173*0.25</f>
        <v>0</v>
      </c>
      <c r="DK174" s="9">
        <f>DJ173*0.5</f>
        <v>0</v>
      </c>
      <c r="DM174" s="9">
        <f>DL173*0.75</f>
        <v>75.975000000002183</v>
      </c>
      <c r="DO174" s="9">
        <f t="shared" ref="DO174" si="334">DN173*1</f>
        <v>195.59999999999945</v>
      </c>
      <c r="DR174" s="9">
        <f>DQ173*0.25</f>
        <v>0</v>
      </c>
      <c r="DT174" s="9">
        <f>DS173*0.5</f>
        <v>209.89999999999964</v>
      </c>
      <c r="DV174" s="9">
        <f>DU173*0.75</f>
        <v>351.00000000000068</v>
      </c>
      <c r="DX174" s="9">
        <f t="shared" ref="DX174" si="335">DW173*1</f>
        <v>207</v>
      </c>
      <c r="EA174" s="9">
        <f>DZ173*0.25</f>
        <v>0</v>
      </c>
      <c r="EC174" s="9">
        <f>EB173*0.5</f>
        <v>0</v>
      </c>
      <c r="EE174" s="9">
        <f>ED173*0.75</f>
        <v>557.625</v>
      </c>
      <c r="EG174" s="9">
        <f>EF173*1</f>
        <v>0</v>
      </c>
      <c r="EJ174" s="9">
        <f>EI173*0.25</f>
        <v>0</v>
      </c>
      <c r="EL174" s="9">
        <f>EK173*0.5</f>
        <v>0</v>
      </c>
      <c r="EN174" s="9">
        <f>EM173*0.75</f>
        <v>301.87499999999454</v>
      </c>
      <c r="EP174" s="9">
        <f>EO173*1</f>
        <v>0</v>
      </c>
      <c r="ES174" s="9">
        <f>ER173*0.25</f>
        <v>0</v>
      </c>
      <c r="EU174" s="9">
        <f>ET173*0.5</f>
        <v>0</v>
      </c>
      <c r="EW174" s="9">
        <f>EV173*0.75</f>
        <v>510.22499999999945</v>
      </c>
      <c r="EY174" s="9">
        <f>EX173*1</f>
        <v>0</v>
      </c>
      <c r="FB174" s="9">
        <f>FA173*0.25</f>
        <v>0</v>
      </c>
      <c r="FD174" s="9">
        <f>FC173*0.5</f>
        <v>162.00000000000091</v>
      </c>
      <c r="FF174" s="9">
        <f>FE173*0.75</f>
        <v>441.07500000000027</v>
      </c>
      <c r="FH174" s="9">
        <f>FG173*1</f>
        <v>0</v>
      </c>
      <c r="FK174" s="9">
        <f>FJ173*0.25</f>
        <v>0</v>
      </c>
      <c r="FM174" s="9">
        <f>FL173*0.5</f>
        <v>257.69999999999982</v>
      </c>
      <c r="FO174" s="9">
        <f>FN173*0.75</f>
        <v>449.69999999999891</v>
      </c>
      <c r="FQ174" s="9">
        <f>FP173*1</f>
        <v>0</v>
      </c>
      <c r="FT174" s="9">
        <f>FS173*0.25</f>
        <v>0</v>
      </c>
      <c r="FV174" s="9">
        <f>FU173*0.5</f>
        <v>0</v>
      </c>
      <c r="FX174" s="9">
        <f>FW173*0.75</f>
        <v>469.95000000000027</v>
      </c>
      <c r="FZ174" s="9">
        <f>FY173*1</f>
        <v>0</v>
      </c>
      <c r="GC174" s="9">
        <f>GB173*0.25</f>
        <v>0</v>
      </c>
      <c r="GE174" s="9">
        <f>GD173*0.5</f>
        <v>0</v>
      </c>
      <c r="GG174" s="9">
        <f>GF173*0.75</f>
        <v>51.899999999995089</v>
      </c>
      <c r="GI174" s="9">
        <f>GH173*1</f>
        <v>0</v>
      </c>
      <c r="GL174" s="9">
        <f>GK173*0.25</f>
        <v>0</v>
      </c>
      <c r="GN174" s="9">
        <f>GM173*0.5</f>
        <v>419.70000000000073</v>
      </c>
      <c r="GP174" s="9">
        <f>GO173*0.75</f>
        <v>2635.4999999999973</v>
      </c>
      <c r="GR174" s="9">
        <f>GQ173*1</f>
        <v>0</v>
      </c>
      <c r="GU174" s="9">
        <f>GT173*0.25</f>
        <v>0</v>
      </c>
      <c r="GW174" s="9">
        <f>GV173*0.5</f>
        <v>0</v>
      </c>
      <c r="GY174" s="9">
        <f>GX173*0.75</f>
        <v>0</v>
      </c>
      <c r="HA174" s="9">
        <f>GZ173*1</f>
        <v>0</v>
      </c>
      <c r="HD174" s="9">
        <f>HC173*0.25</f>
        <v>0</v>
      </c>
      <c r="HF174" s="9">
        <f>HE173*0.5</f>
        <v>400.39999999999964</v>
      </c>
      <c r="HH174" s="9">
        <f>HG173*0.75</f>
        <v>423.74999999999727</v>
      </c>
      <c r="HJ174" s="9">
        <f>HI173*1</f>
        <v>0</v>
      </c>
      <c r="HM174" s="9">
        <f>HL173*0.25</f>
        <v>0</v>
      </c>
      <c r="HO174" s="9">
        <f>HN173*0.5</f>
        <v>0</v>
      </c>
      <c r="HQ174" s="9">
        <f>HP173*0.75</f>
        <v>365.17499999999973</v>
      </c>
      <c r="HS174" s="9">
        <f>HR173*1</f>
        <v>0</v>
      </c>
      <c r="HV174" s="9">
        <f>HU173*0.25</f>
        <v>0</v>
      </c>
      <c r="HX174" s="9">
        <f>HW173*0.5</f>
        <v>1724.5499999999993</v>
      </c>
      <c r="HZ174" s="9">
        <f>HY173*0.75</f>
        <v>2285.3999999999528</v>
      </c>
      <c r="IB174" s="9">
        <f>IA173*1</f>
        <v>0</v>
      </c>
      <c r="IE174" s="9">
        <f>ID173*0.25</f>
        <v>0</v>
      </c>
      <c r="IG174" s="9">
        <f>IF173*0.5</f>
        <v>0</v>
      </c>
      <c r="II174" s="9">
        <f>IH173*0.75</f>
        <v>0</v>
      </c>
      <c r="IK174" s="9">
        <f>IJ173*1</f>
        <v>0</v>
      </c>
      <c r="IN174" s="9">
        <f>IM173*0.25</f>
        <v>0</v>
      </c>
      <c r="IP174" s="9">
        <f>IO173*0.5</f>
        <v>0</v>
      </c>
      <c r="IR174" s="9">
        <f>IQ173*0.75</f>
        <v>120.74999999999727</v>
      </c>
      <c r="IT174" s="9">
        <f>IS173*1</f>
        <v>0</v>
      </c>
      <c r="IW174" s="9">
        <f>IV173*0.25</f>
        <v>0</v>
      </c>
      <c r="IY174" s="9">
        <f>IX173*0.5</f>
        <v>277.25</v>
      </c>
      <c r="JA174" s="9">
        <f>IZ173*0.75</f>
        <v>282.97499999999673</v>
      </c>
      <c r="JC174" s="9">
        <f>JB173*1</f>
        <v>0</v>
      </c>
      <c r="JF174" s="9">
        <f>JE173*0.25</f>
        <v>0</v>
      </c>
      <c r="JH174" s="9">
        <f>JG173*0.5</f>
        <v>286.05000000000018</v>
      </c>
      <c r="JJ174" s="9">
        <f>JI173*0.75</f>
        <v>311.69999999999891</v>
      </c>
      <c r="JL174" s="9">
        <f>JK173*1</f>
        <v>0</v>
      </c>
      <c r="JO174" s="9">
        <f>JN173*0.25</f>
        <v>0</v>
      </c>
      <c r="JQ174" s="9">
        <f>JP173*0.5</f>
        <v>0</v>
      </c>
      <c r="JS174" s="9">
        <f>JR173*0.75</f>
        <v>0</v>
      </c>
      <c r="JU174" s="9">
        <f>JT173*1</f>
        <v>0</v>
      </c>
      <c r="JX174" s="9">
        <f>JW173*0.25</f>
        <v>0</v>
      </c>
      <c r="JZ174" s="9">
        <f>JY173*0.5</f>
        <v>0</v>
      </c>
      <c r="KB174" s="9">
        <f>KA173*0.75</f>
        <v>256.575000000003</v>
      </c>
      <c r="KC174" s="18">
        <v>3054.3000000000866</v>
      </c>
      <c r="KD174" s="9">
        <f>KC173*1</f>
        <v>0</v>
      </c>
      <c r="KG174" s="9">
        <f>KF173*0.25</f>
        <v>0</v>
      </c>
      <c r="KI174" s="9">
        <f>KH173*0.5</f>
        <v>113.24999999999909</v>
      </c>
      <c r="KK174" s="9">
        <f>KJ173*0.75</f>
        <v>108.59999999999673</v>
      </c>
      <c r="KM174" s="9">
        <f>KL173*1</f>
        <v>0</v>
      </c>
      <c r="KP174" s="9">
        <f>KO173*0.25</f>
        <v>0</v>
      </c>
      <c r="KR174" s="9">
        <f>KQ173*0.5</f>
        <v>0</v>
      </c>
      <c r="KT174" s="9">
        <f>KS173*0.75</f>
        <v>0</v>
      </c>
      <c r="KV174" s="9">
        <f>KU173*1</f>
        <v>0</v>
      </c>
      <c r="KY174" s="9">
        <f>KX173*0.25</f>
        <v>0</v>
      </c>
      <c r="LA174" s="9">
        <f>KZ173*0.5</f>
        <v>0</v>
      </c>
      <c r="LC174" s="9">
        <f>LB173*0.75</f>
        <v>0</v>
      </c>
      <c r="LE174" s="9">
        <f>LD173*1</f>
        <v>0</v>
      </c>
      <c r="LH174" s="9">
        <f>LG173*0.25</f>
        <v>0</v>
      </c>
      <c r="LJ174" s="9">
        <f>LI173*0.5</f>
        <v>0</v>
      </c>
      <c r="LL174" s="9">
        <f>LK173*0.75</f>
        <v>0</v>
      </c>
      <c r="LN174" s="9">
        <f>LM173*1</f>
        <v>0</v>
      </c>
      <c r="LQ174" s="9">
        <f>LP173*0.25</f>
        <v>0</v>
      </c>
      <c r="LS174" s="9">
        <f>LR173*0.5</f>
        <v>120.5</v>
      </c>
      <c r="LU174" s="9">
        <f>LT173*0.75</f>
        <v>390.375</v>
      </c>
      <c r="LW174" s="9">
        <f>LV173*1</f>
        <v>0</v>
      </c>
      <c r="LZ174" s="9">
        <f>LY173*0.25</f>
        <v>0</v>
      </c>
      <c r="MB174" s="9">
        <f>MA173*0.5</f>
        <v>0</v>
      </c>
      <c r="MD174" s="9">
        <f>MC173*0.75</f>
        <v>0</v>
      </c>
      <c r="MF174" s="9">
        <f>ME173*1</f>
        <v>0</v>
      </c>
      <c r="MI174" s="9">
        <f>MH173*0.25</f>
        <v>0</v>
      </c>
      <c r="MK174" s="9">
        <f>MJ173*0.5</f>
        <v>0</v>
      </c>
      <c r="MM174" s="9">
        <f>ML173*0.75</f>
        <v>796.65000000000055</v>
      </c>
      <c r="MO174" s="9">
        <f>MN173*1</f>
        <v>1221.2999999999993</v>
      </c>
      <c r="MR174" s="9">
        <f>MQ173*0.25</f>
        <v>0</v>
      </c>
      <c r="MT174" s="9">
        <f>MS173*0.5</f>
        <v>111.25000000000182</v>
      </c>
      <c r="MV174" s="9">
        <f>MU173*0.75</f>
        <v>212.625</v>
      </c>
      <c r="MX174" s="9">
        <f>MW173*1</f>
        <v>0</v>
      </c>
      <c r="NA174" s="9">
        <f>MZ173*0.25</f>
        <v>0</v>
      </c>
      <c r="NC174" s="9">
        <f>NB173*0.5</f>
        <v>0</v>
      </c>
      <c r="NE174" s="9">
        <f>ND173*0.75</f>
        <v>984.07499999999345</v>
      </c>
      <c r="NG174" s="9">
        <f>NF173*1</f>
        <v>0</v>
      </c>
      <c r="NH174" s="43"/>
    </row>
    <row r="175" spans="1:372" s="40" customFormat="1" ht="15">
      <c r="A175" s="203"/>
      <c r="B175" s="204"/>
      <c r="C175" s="205"/>
      <c r="E175" s="237"/>
      <c r="F175" s="149"/>
      <c r="L175" s="205"/>
      <c r="N175" s="237"/>
      <c r="U175" s="205"/>
      <c r="W175" s="237"/>
      <c r="Z175" s="149"/>
      <c r="AC175" s="38"/>
      <c r="AD175" s="205"/>
      <c r="AF175" s="237"/>
      <c r="AL175" s="38"/>
      <c r="AM175" s="205"/>
      <c r="AO175" s="237"/>
      <c r="AU175" s="38"/>
      <c r="AV175" s="205"/>
      <c r="AX175" s="237"/>
      <c r="BD175" s="38"/>
      <c r="BE175" s="205"/>
      <c r="BG175" s="237"/>
      <c r="BM175" s="38"/>
      <c r="BN175" s="205"/>
      <c r="BP175" s="237"/>
      <c r="BV175" s="38"/>
      <c r="BW175" s="205"/>
      <c r="BY175" s="237"/>
      <c r="CE175" s="38"/>
      <c r="CF175" s="205"/>
      <c r="CH175" s="237"/>
      <c r="CN175" s="38"/>
      <c r="CO175" s="205"/>
      <c r="CQ175" s="237"/>
      <c r="CW175" s="38"/>
      <c r="CX175" s="205"/>
      <c r="CZ175" s="237"/>
      <c r="DF175" s="38"/>
      <c r="DG175" s="205"/>
      <c r="DI175" s="237"/>
      <c r="DO175" s="38"/>
      <c r="DP175" s="205"/>
      <c r="DR175" s="237"/>
      <c r="DX175" s="38"/>
      <c r="DY175" s="205"/>
      <c r="EA175" s="237"/>
      <c r="EG175" s="38"/>
      <c r="EH175" s="205"/>
      <c r="EJ175" s="237"/>
      <c r="EP175" s="38"/>
      <c r="EQ175" s="205"/>
      <c r="ES175" s="237"/>
      <c r="EY175" s="38"/>
      <c r="EZ175" s="205"/>
      <c r="FB175" s="237"/>
      <c r="FH175" s="38"/>
      <c r="FI175" s="205"/>
      <c r="FK175" s="237"/>
      <c r="FQ175" s="38"/>
      <c r="FR175" s="205"/>
      <c r="FT175" s="237"/>
      <c r="FZ175" s="38"/>
      <c r="GA175" s="205"/>
      <c r="GC175" s="237"/>
      <c r="GI175" s="38"/>
      <c r="GJ175" s="205"/>
      <c r="GL175" s="237"/>
      <c r="GR175" s="38"/>
      <c r="GS175" s="205"/>
      <c r="GU175" s="237"/>
      <c r="HB175" s="205"/>
      <c r="HD175" s="237"/>
      <c r="HJ175" s="38"/>
      <c r="HK175" s="205"/>
      <c r="HM175" s="237"/>
      <c r="HS175" s="38"/>
      <c r="HT175" s="205"/>
      <c r="HV175" s="237"/>
      <c r="IB175" s="38"/>
      <c r="IC175" s="205"/>
      <c r="IE175" s="237"/>
      <c r="IL175" s="205"/>
      <c r="IN175" s="237"/>
      <c r="IT175" s="38"/>
      <c r="IU175" s="205"/>
      <c r="IW175" s="237"/>
      <c r="JC175" s="38"/>
      <c r="JD175" s="205"/>
      <c r="JF175" s="237"/>
      <c r="JL175" s="38"/>
      <c r="JM175" s="205"/>
      <c r="JO175" s="237"/>
      <c r="JV175" s="205"/>
      <c r="JX175" s="237"/>
      <c r="KD175" s="38"/>
      <c r="KE175" s="205"/>
      <c r="KG175" s="237"/>
      <c r="KM175" s="38"/>
      <c r="KN175" s="205"/>
      <c r="KP175" s="237"/>
      <c r="KW175" s="205"/>
      <c r="KY175" s="237"/>
      <c r="LF175" s="205"/>
      <c r="LH175" s="237"/>
      <c r="LN175" s="38"/>
      <c r="LO175" s="205"/>
      <c r="LQ175" s="237"/>
      <c r="LW175" s="38"/>
      <c r="LX175" s="205"/>
      <c r="LZ175" s="237"/>
      <c r="MG175" s="205"/>
      <c r="MI175" s="237"/>
      <c r="MO175" s="38"/>
      <c r="MP175" s="205"/>
      <c r="MR175" s="237"/>
      <c r="MX175" s="38"/>
      <c r="MY175" s="205"/>
      <c r="NA175" s="237"/>
      <c r="NG175" s="38"/>
      <c r="NH175" s="205"/>
    </row>
    <row r="176" spans="1:372" ht="15">
      <c r="A176" s="89" t="s">
        <v>1832</v>
      </c>
      <c r="D176"/>
      <c r="E176" s="1" t="s">
        <v>187</v>
      </c>
      <c r="F176" s="400">
        <v>300.5</v>
      </c>
      <c r="G176" s="1" t="s">
        <v>183</v>
      </c>
      <c r="H176" s="115"/>
      <c r="I176" s="1" t="s">
        <v>184</v>
      </c>
      <c r="J176" s="115"/>
      <c r="K176" s="1" t="s">
        <v>185</v>
      </c>
      <c r="N176" s="1" t="s">
        <v>187</v>
      </c>
      <c r="O176" s="18">
        <v>205.5</v>
      </c>
      <c r="P176" s="1" t="s">
        <v>183</v>
      </c>
      <c r="Q176" s="18"/>
      <c r="R176" s="1" t="s">
        <v>184</v>
      </c>
      <c r="S176" s="18"/>
      <c r="T176" s="1" t="s">
        <v>185</v>
      </c>
      <c r="W176" s="1" t="s">
        <v>187</v>
      </c>
      <c r="X176" s="18">
        <v>553.79999999999995</v>
      </c>
      <c r="Y176" s="1" t="s">
        <v>183</v>
      </c>
      <c r="Z176" s="18"/>
      <c r="AA176" s="1" t="s">
        <v>184</v>
      </c>
      <c r="AC176" s="1" t="s">
        <v>185</v>
      </c>
      <c r="AF176" s="1" t="s">
        <v>187</v>
      </c>
      <c r="AG176" s="18">
        <v>127.5</v>
      </c>
      <c r="AH176" s="1" t="s">
        <v>183</v>
      </c>
      <c r="AI176" s="18"/>
      <c r="AJ176" s="1" t="s">
        <v>184</v>
      </c>
      <c r="AL176" s="1" t="s">
        <v>185</v>
      </c>
      <c r="AO176" s="1" t="s">
        <v>187</v>
      </c>
      <c r="AP176" s="18">
        <v>246.19999999999982</v>
      </c>
      <c r="AQ176" s="1" t="s">
        <v>183</v>
      </c>
      <c r="AR176" s="18"/>
      <c r="AS176" s="1" t="s">
        <v>184</v>
      </c>
      <c r="AU176" s="1" t="s">
        <v>185</v>
      </c>
      <c r="AX176" s="1" t="s">
        <v>187</v>
      </c>
      <c r="AY176" s="18">
        <v>379.00000000000023</v>
      </c>
      <c r="AZ176" s="1" t="s">
        <v>183</v>
      </c>
      <c r="BB176" s="1" t="s">
        <v>184</v>
      </c>
      <c r="BD176" s="1" t="s">
        <v>185</v>
      </c>
      <c r="BG176" s="1" t="s">
        <v>187</v>
      </c>
      <c r="BH176" s="18">
        <v>535.50000000000091</v>
      </c>
      <c r="BI176" s="1" t="s">
        <v>183</v>
      </c>
      <c r="BJ176" s="18"/>
      <c r="BK176" s="1" t="s">
        <v>184</v>
      </c>
      <c r="BM176" s="1" t="s">
        <v>185</v>
      </c>
      <c r="BP176" s="1" t="s">
        <v>187</v>
      </c>
      <c r="BQ176" s="18">
        <v>435.69999999999982</v>
      </c>
      <c r="BR176" s="1" t="s">
        <v>183</v>
      </c>
      <c r="BS176" s="18"/>
      <c r="BT176" s="1" t="s">
        <v>184</v>
      </c>
      <c r="BV176" s="1" t="s">
        <v>185</v>
      </c>
      <c r="BY176" s="1" t="s">
        <v>187</v>
      </c>
      <c r="BZ176" s="401">
        <v>60.500000000001819</v>
      </c>
      <c r="CA176" s="1" t="s">
        <v>183</v>
      </c>
      <c r="CB176" s="401"/>
      <c r="CC176" s="1" t="s">
        <v>184</v>
      </c>
      <c r="CE176" s="1" t="s">
        <v>185</v>
      </c>
      <c r="CH176" s="1" t="s">
        <v>187</v>
      </c>
      <c r="CJ176" s="1" t="s">
        <v>183</v>
      </c>
      <c r="CL176" s="1" t="s">
        <v>184</v>
      </c>
      <c r="CN176" s="1" t="s">
        <v>185</v>
      </c>
      <c r="CQ176" s="1" t="s">
        <v>187</v>
      </c>
      <c r="CS176" s="1" t="s">
        <v>183</v>
      </c>
      <c r="CU176" s="1" t="s">
        <v>184</v>
      </c>
      <c r="CW176" s="1" t="s">
        <v>185</v>
      </c>
      <c r="CZ176" s="1" t="s">
        <v>187</v>
      </c>
      <c r="DA176" s="18">
        <v>205</v>
      </c>
      <c r="DB176" s="1" t="s">
        <v>183</v>
      </c>
      <c r="DC176" s="18"/>
      <c r="DD176" s="1" t="s">
        <v>184</v>
      </c>
      <c r="DE176" s="18"/>
      <c r="DF176" s="1" t="s">
        <v>185</v>
      </c>
      <c r="DI176" s="1" t="s">
        <v>187</v>
      </c>
      <c r="DK176" s="1" t="s">
        <v>183</v>
      </c>
      <c r="DM176" s="1" t="s">
        <v>184</v>
      </c>
      <c r="DO176" s="1" t="s">
        <v>185</v>
      </c>
      <c r="DR176" s="1" t="s">
        <v>187</v>
      </c>
      <c r="DS176" s="18">
        <v>336.00000000000182</v>
      </c>
      <c r="DT176" s="1" t="s">
        <v>183</v>
      </c>
      <c r="DU176" s="18"/>
      <c r="DV176" s="1" t="s">
        <v>184</v>
      </c>
      <c r="DW176" s="18"/>
      <c r="DX176" s="1" t="s">
        <v>185</v>
      </c>
      <c r="EA176" s="1" t="s">
        <v>187</v>
      </c>
      <c r="EC176" s="1" t="s">
        <v>183</v>
      </c>
      <c r="EE176" s="1" t="s">
        <v>184</v>
      </c>
      <c r="EG176" s="1" t="s">
        <v>185</v>
      </c>
      <c r="EJ176" s="1" t="s">
        <v>187</v>
      </c>
      <c r="EL176" s="1" t="s">
        <v>183</v>
      </c>
      <c r="EN176" s="1" t="s">
        <v>184</v>
      </c>
      <c r="EP176" s="1" t="s">
        <v>185</v>
      </c>
      <c r="ES176" s="1" t="s">
        <v>187</v>
      </c>
      <c r="EU176" s="1" t="s">
        <v>183</v>
      </c>
      <c r="EW176" s="1" t="s">
        <v>184</v>
      </c>
      <c r="EY176" s="1" t="s">
        <v>185</v>
      </c>
      <c r="FB176" s="1" t="s">
        <v>187</v>
      </c>
      <c r="FC176" s="401">
        <v>69.799999999999272</v>
      </c>
      <c r="FD176" s="1" t="s">
        <v>183</v>
      </c>
      <c r="FE176" s="401"/>
      <c r="FF176" s="1" t="s">
        <v>184</v>
      </c>
      <c r="FG176" s="401"/>
      <c r="FH176" s="1" t="s">
        <v>185</v>
      </c>
      <c r="FK176" s="1" t="s">
        <v>187</v>
      </c>
      <c r="FL176" s="18">
        <v>399.79999999999927</v>
      </c>
      <c r="FM176" s="1" t="s">
        <v>183</v>
      </c>
      <c r="FN176" s="18"/>
      <c r="FO176" s="1" t="s">
        <v>184</v>
      </c>
      <c r="FP176" s="18"/>
      <c r="FQ176" s="1" t="s">
        <v>185</v>
      </c>
      <c r="FT176" s="1" t="s">
        <v>187</v>
      </c>
      <c r="FV176" s="1" t="s">
        <v>183</v>
      </c>
      <c r="FX176" s="1" t="s">
        <v>184</v>
      </c>
      <c r="FZ176" s="1" t="s">
        <v>185</v>
      </c>
      <c r="GC176" s="1" t="s">
        <v>187</v>
      </c>
      <c r="GE176" s="1" t="s">
        <v>183</v>
      </c>
      <c r="GG176" s="1" t="s">
        <v>184</v>
      </c>
      <c r="GI176" s="1" t="s">
        <v>185</v>
      </c>
      <c r="GL176" s="1" t="s">
        <v>187</v>
      </c>
      <c r="GM176" s="18">
        <v>1607.3999999999996</v>
      </c>
      <c r="GN176" s="1" t="s">
        <v>183</v>
      </c>
      <c r="GP176" s="1" t="s">
        <v>184</v>
      </c>
      <c r="GR176" s="1" t="s">
        <v>185</v>
      </c>
      <c r="GU176" s="1" t="s">
        <v>187</v>
      </c>
      <c r="GW176" s="1" t="s">
        <v>183</v>
      </c>
      <c r="GY176" s="1" t="s">
        <v>184</v>
      </c>
      <c r="HA176" s="1" t="s">
        <v>185</v>
      </c>
      <c r="HD176" s="1" t="s">
        <v>187</v>
      </c>
      <c r="HE176" s="18">
        <v>648.90000000000055</v>
      </c>
      <c r="HF176" s="1" t="s">
        <v>183</v>
      </c>
      <c r="HG176" s="18"/>
      <c r="HH176" s="1" t="s">
        <v>184</v>
      </c>
      <c r="HI176" s="18"/>
      <c r="HJ176" s="1" t="s">
        <v>185</v>
      </c>
      <c r="HM176" s="1" t="s">
        <v>187</v>
      </c>
      <c r="HO176" s="1" t="s">
        <v>183</v>
      </c>
      <c r="HQ176" s="1" t="s">
        <v>184</v>
      </c>
      <c r="HS176" s="1" t="s">
        <v>185</v>
      </c>
      <c r="HV176" s="1" t="s">
        <v>187</v>
      </c>
      <c r="HW176" s="18">
        <v>3525.3500000000022</v>
      </c>
      <c r="HX176" s="1" t="s">
        <v>183</v>
      </c>
      <c r="HY176" s="18"/>
      <c r="HZ176" s="1" t="s">
        <v>184</v>
      </c>
      <c r="IA176" s="18"/>
      <c r="IB176" s="1" t="s">
        <v>185</v>
      </c>
      <c r="IE176" s="1" t="s">
        <v>187</v>
      </c>
      <c r="IG176" s="1" t="s">
        <v>183</v>
      </c>
      <c r="II176" s="1" t="s">
        <v>184</v>
      </c>
      <c r="IK176" s="1" t="s">
        <v>185</v>
      </c>
      <c r="IN176" s="1" t="s">
        <v>187</v>
      </c>
      <c r="IP176" s="1" t="s">
        <v>183</v>
      </c>
      <c r="IR176" s="1" t="s">
        <v>184</v>
      </c>
      <c r="IT176" s="1" t="s">
        <v>185</v>
      </c>
      <c r="IW176" s="1" t="s">
        <v>187</v>
      </c>
      <c r="IX176" s="18">
        <v>379.59999999999945</v>
      </c>
      <c r="IY176" s="1" t="s">
        <v>183</v>
      </c>
      <c r="IZ176" s="18"/>
      <c r="JA176" s="1" t="s">
        <v>184</v>
      </c>
      <c r="JB176" s="18"/>
      <c r="JC176" s="1" t="s">
        <v>185</v>
      </c>
      <c r="JF176" s="1" t="s">
        <v>187</v>
      </c>
      <c r="JG176" s="401">
        <v>138.59999999999854</v>
      </c>
      <c r="JH176" s="1" t="s">
        <v>183</v>
      </c>
      <c r="JI176" s="401"/>
      <c r="JJ176" s="1" t="s">
        <v>184</v>
      </c>
      <c r="JK176" s="401"/>
      <c r="JL176" s="1" t="s">
        <v>185</v>
      </c>
      <c r="JO176" s="1" t="s">
        <v>187</v>
      </c>
      <c r="JQ176" s="1" t="s">
        <v>183</v>
      </c>
      <c r="JS176" s="1" t="s">
        <v>184</v>
      </c>
      <c r="JU176" s="1" t="s">
        <v>185</v>
      </c>
      <c r="JX176" s="1" t="s">
        <v>187</v>
      </c>
      <c r="JZ176" s="1" t="s">
        <v>183</v>
      </c>
      <c r="KA176" s="18">
        <v>1588.300000000012</v>
      </c>
      <c r="KB176" s="1" t="s">
        <v>184</v>
      </c>
      <c r="KC176" s="18"/>
      <c r="KD176" s="1" t="s">
        <v>185</v>
      </c>
      <c r="KG176" s="1" t="s">
        <v>187</v>
      </c>
      <c r="KH176" s="401">
        <v>1.3000000000010914</v>
      </c>
      <c r="KI176" s="1" t="s">
        <v>183</v>
      </c>
      <c r="KJ176" s="401"/>
      <c r="KK176" s="1" t="s">
        <v>184</v>
      </c>
      <c r="KL176" s="401"/>
      <c r="KM176" s="1" t="s">
        <v>185</v>
      </c>
      <c r="KP176" s="1" t="s">
        <v>187</v>
      </c>
      <c r="KR176" s="1" t="s">
        <v>183</v>
      </c>
      <c r="KT176" s="1" t="s">
        <v>184</v>
      </c>
      <c r="KV176" s="1" t="s">
        <v>185</v>
      </c>
      <c r="KY176" s="1" t="s">
        <v>187</v>
      </c>
      <c r="LA176" s="1" t="s">
        <v>183</v>
      </c>
      <c r="LC176" s="1" t="s">
        <v>184</v>
      </c>
      <c r="LE176" s="1" t="s">
        <v>185</v>
      </c>
      <c r="LH176" s="1" t="s">
        <v>187</v>
      </c>
      <c r="LJ176" s="1" t="s">
        <v>183</v>
      </c>
      <c r="LL176" s="1" t="s">
        <v>184</v>
      </c>
      <c r="LN176" s="1" t="s">
        <v>185</v>
      </c>
      <c r="LQ176" s="1" t="s">
        <v>187</v>
      </c>
      <c r="LR176" s="18">
        <v>244.69999999999891</v>
      </c>
      <c r="LS176" s="1" t="s">
        <v>183</v>
      </c>
      <c r="LT176" s="18"/>
      <c r="LU176" s="1" t="s">
        <v>184</v>
      </c>
      <c r="LV176" s="18"/>
      <c r="LW176" s="1" t="s">
        <v>185</v>
      </c>
      <c r="LZ176" s="1" t="s">
        <v>187</v>
      </c>
      <c r="MB176" s="1" t="s">
        <v>183</v>
      </c>
      <c r="MD176" s="1" t="s">
        <v>184</v>
      </c>
      <c r="MF176" s="1" t="s">
        <v>185</v>
      </c>
      <c r="MI176" s="1" t="s">
        <v>187</v>
      </c>
      <c r="MK176" s="1" t="s">
        <v>183</v>
      </c>
      <c r="ML176" s="18">
        <v>925.10000000000218</v>
      </c>
      <c r="MM176" s="1" t="s">
        <v>184</v>
      </c>
      <c r="MN176" s="18"/>
      <c r="MO176" s="1" t="s">
        <v>185</v>
      </c>
      <c r="MR176" s="1" t="s">
        <v>187</v>
      </c>
      <c r="MS176" s="18">
        <v>327.24999999999636</v>
      </c>
      <c r="MT176" s="1" t="s">
        <v>183</v>
      </c>
      <c r="MU176" s="18"/>
      <c r="MV176" s="1" t="s">
        <v>184</v>
      </c>
      <c r="MW176" s="18"/>
      <c r="MX176" s="1" t="s">
        <v>185</v>
      </c>
      <c r="NA176" s="1" t="s">
        <v>187</v>
      </c>
      <c r="NC176" s="1" t="s">
        <v>183</v>
      </c>
      <c r="ND176" s="18"/>
      <c r="NE176" s="1" t="s">
        <v>184</v>
      </c>
      <c r="NF176" s="18"/>
      <c r="NG176" s="1" t="s">
        <v>185</v>
      </c>
      <c r="NH176" s="43"/>
    </row>
    <row r="177" spans="1:372" ht="18">
      <c r="A177" s="93">
        <v>2020</v>
      </c>
      <c r="B177" s="49">
        <f>SUM(D177:AAP177)</f>
        <v>7249.00000000001</v>
      </c>
      <c r="D177"/>
      <c r="E177" s="9">
        <f>D176*0.25</f>
        <v>0</v>
      </c>
      <c r="F177" s="18"/>
      <c r="G177" s="9">
        <f>F176*0.5</f>
        <v>150.25</v>
      </c>
      <c r="I177" s="9">
        <f>H176*0.75</f>
        <v>0</v>
      </c>
      <c r="K177" s="9">
        <f>J176*1</f>
        <v>0</v>
      </c>
      <c r="N177" s="9">
        <f>M176*0.25</f>
        <v>0</v>
      </c>
      <c r="P177" s="9">
        <f>O176*0.5</f>
        <v>102.75</v>
      </c>
      <c r="R177" s="9">
        <f>Q176*0.75</f>
        <v>0</v>
      </c>
      <c r="T177" s="9">
        <f>S176*1</f>
        <v>0</v>
      </c>
      <c r="W177" s="9">
        <f>V176*0.25</f>
        <v>0</v>
      </c>
      <c r="Y177" s="9">
        <f>X176*0.5</f>
        <v>276.89999999999998</v>
      </c>
      <c r="Z177" s="18"/>
      <c r="AA177" s="9">
        <f>Z176*0.75</f>
        <v>0</v>
      </c>
      <c r="AB177" s="18"/>
      <c r="AC177" s="9">
        <f>AB176*1</f>
        <v>0</v>
      </c>
      <c r="AF177" s="9">
        <f>AE176*0.25</f>
        <v>0</v>
      </c>
      <c r="AH177" s="9">
        <f>AG176*0.5</f>
        <v>63.75</v>
      </c>
      <c r="AJ177" s="9">
        <f>AI176*0.75</f>
        <v>0</v>
      </c>
      <c r="AL177" s="9">
        <f>AK176*1</f>
        <v>0</v>
      </c>
      <c r="AO177" s="9">
        <f>AN176*0.25</f>
        <v>0</v>
      </c>
      <c r="AQ177" s="9">
        <f>AP176*0.5</f>
        <v>123.09999999999991</v>
      </c>
      <c r="AS177" s="9">
        <f>AR176*0.75</f>
        <v>0</v>
      </c>
      <c r="AU177" s="9">
        <f>AT176*1</f>
        <v>0</v>
      </c>
      <c r="AX177" s="9">
        <f>AW176*0.25</f>
        <v>0</v>
      </c>
      <c r="AY177"/>
      <c r="AZ177" s="9">
        <f>AY176*0.5</f>
        <v>189.50000000000011</v>
      </c>
      <c r="BA177"/>
      <c r="BB177" s="9">
        <f>BA176*0.75</f>
        <v>0</v>
      </c>
      <c r="BD177" s="9">
        <f>BC176*1</f>
        <v>0</v>
      </c>
      <c r="BG177" s="9">
        <f>BF176*0.25</f>
        <v>0</v>
      </c>
      <c r="BI177" s="9">
        <f>BH176*0.5</f>
        <v>267.75000000000045</v>
      </c>
      <c r="BK177" s="9">
        <f>BJ176*0.75</f>
        <v>0</v>
      </c>
      <c r="BM177" s="9">
        <f>BL176*1</f>
        <v>0</v>
      </c>
      <c r="BP177" s="9">
        <f>BO176*0.25</f>
        <v>0</v>
      </c>
      <c r="BR177" s="9">
        <f>BQ176*0.5</f>
        <v>217.84999999999991</v>
      </c>
      <c r="BT177" s="9">
        <f>BS176*0.75</f>
        <v>0</v>
      </c>
      <c r="BV177" s="9">
        <f>BU176*1</f>
        <v>0</v>
      </c>
      <c r="BY177" s="9">
        <f>BX176*0.25</f>
        <v>0</v>
      </c>
      <c r="CA177" s="9">
        <f>BZ176*0.5</f>
        <v>30.250000000000909</v>
      </c>
      <c r="CC177" s="9">
        <f>CB176*0.75</f>
        <v>0</v>
      </c>
      <c r="CE177" s="9">
        <f t="shared" ref="CE177" si="336">CD176*1</f>
        <v>0</v>
      </c>
      <c r="CH177" s="9">
        <f>CG176*0.25</f>
        <v>0</v>
      </c>
      <c r="CJ177" s="9">
        <f>CI176*0.5</f>
        <v>0</v>
      </c>
      <c r="CL177" s="9">
        <f>CK176*0.75</f>
        <v>0</v>
      </c>
      <c r="CN177" s="9">
        <f t="shared" ref="CN177" si="337">CM176*1</f>
        <v>0</v>
      </c>
      <c r="CQ177" s="9">
        <f>CP176*0.25</f>
        <v>0</v>
      </c>
      <c r="CS177" s="9">
        <f>CR176*0.5</f>
        <v>0</v>
      </c>
      <c r="CU177" s="9">
        <f>CT176*0.75</f>
        <v>0</v>
      </c>
      <c r="CW177" s="9">
        <f t="shared" ref="CW177" si="338">CV176*1</f>
        <v>0</v>
      </c>
      <c r="CZ177" s="9">
        <f>CY176*0.25</f>
        <v>0</v>
      </c>
      <c r="DB177" s="9">
        <f>DA176*0.5</f>
        <v>102.5</v>
      </c>
      <c r="DD177" s="9">
        <f>DC176*0.75</f>
        <v>0</v>
      </c>
      <c r="DF177" s="9">
        <f t="shared" ref="DF177" si="339">DE176*1</f>
        <v>0</v>
      </c>
      <c r="DI177" s="9">
        <f>DH176*0.25</f>
        <v>0</v>
      </c>
      <c r="DK177" s="9">
        <f>DJ176*0.5</f>
        <v>0</v>
      </c>
      <c r="DM177" s="9">
        <f>DL176*0.75</f>
        <v>0</v>
      </c>
      <c r="DO177" s="9">
        <f t="shared" ref="DO177" si="340">DN176*1</f>
        <v>0</v>
      </c>
      <c r="DR177" s="9">
        <f>DQ176*0.25</f>
        <v>0</v>
      </c>
      <c r="DT177" s="9">
        <f>DS176*0.5</f>
        <v>168.00000000000091</v>
      </c>
      <c r="DV177" s="9">
        <f>DU176*0.75</f>
        <v>0</v>
      </c>
      <c r="DX177" s="9">
        <f t="shared" ref="DX177" si="341">DW176*1</f>
        <v>0</v>
      </c>
      <c r="EA177" s="9">
        <f>DZ176*0.25</f>
        <v>0</v>
      </c>
      <c r="EC177" s="9">
        <f>EB176*0.5</f>
        <v>0</v>
      </c>
      <c r="EE177" s="9">
        <f>ED176*0.75</f>
        <v>0</v>
      </c>
      <c r="EG177" s="9">
        <f>EF176*1</f>
        <v>0</v>
      </c>
      <c r="EJ177" s="9">
        <f>EI176*0.25</f>
        <v>0</v>
      </c>
      <c r="EL177" s="9">
        <f>EK176*0.5</f>
        <v>0</v>
      </c>
      <c r="EN177" s="9">
        <f>EM176*0.75</f>
        <v>0</v>
      </c>
      <c r="EP177" s="9">
        <f>EO176*1</f>
        <v>0</v>
      </c>
      <c r="ES177" s="9">
        <f>ER176*0.25</f>
        <v>0</v>
      </c>
      <c r="EU177" s="9">
        <f>ET176*0.5</f>
        <v>0</v>
      </c>
      <c r="EW177" s="9">
        <f>EV176*0.75</f>
        <v>0</v>
      </c>
      <c r="EY177" s="9">
        <f>EX176*1</f>
        <v>0</v>
      </c>
      <c r="FB177" s="9">
        <f>FA176*0.25</f>
        <v>0</v>
      </c>
      <c r="FD177" s="9">
        <f>FC176*0.5</f>
        <v>34.899999999999636</v>
      </c>
      <c r="FF177" s="9">
        <f>FE176*0.75</f>
        <v>0</v>
      </c>
      <c r="FH177" s="9">
        <f>FG176*1</f>
        <v>0</v>
      </c>
      <c r="FK177" s="9">
        <f>FJ176*0.25</f>
        <v>0</v>
      </c>
      <c r="FM177" s="9">
        <f>FL176*0.5</f>
        <v>199.89999999999964</v>
      </c>
      <c r="FO177" s="9">
        <f>FN176*0.75</f>
        <v>0</v>
      </c>
      <c r="FQ177" s="9">
        <f>FP176*1</f>
        <v>0</v>
      </c>
      <c r="FT177" s="9">
        <f>FS176*0.25</f>
        <v>0</v>
      </c>
      <c r="FV177" s="9">
        <f>FU176*0.5</f>
        <v>0</v>
      </c>
      <c r="FX177" s="9">
        <f>FW176*0.75</f>
        <v>0</v>
      </c>
      <c r="FZ177" s="9">
        <f>FY176*1</f>
        <v>0</v>
      </c>
      <c r="GC177" s="9">
        <f>GB176*0.25</f>
        <v>0</v>
      </c>
      <c r="GE177" s="9">
        <f>GD176*0.5</f>
        <v>0</v>
      </c>
      <c r="GG177" s="9">
        <f>GF176*0.75</f>
        <v>0</v>
      </c>
      <c r="GI177" s="9">
        <f>GH176*1</f>
        <v>0</v>
      </c>
      <c r="GL177" s="9">
        <f>GK176*0.25</f>
        <v>0</v>
      </c>
      <c r="GN177" s="9">
        <f>GM176*0.5</f>
        <v>803.69999999999982</v>
      </c>
      <c r="GP177" s="9">
        <f>GO176*0.75</f>
        <v>0</v>
      </c>
      <c r="GR177" s="9">
        <f>GQ176*1</f>
        <v>0</v>
      </c>
      <c r="GU177" s="9">
        <f>GT176*0.25</f>
        <v>0</v>
      </c>
      <c r="GW177" s="9">
        <f>GV176*0.5</f>
        <v>0</v>
      </c>
      <c r="GY177" s="9">
        <f>GX176*0.75</f>
        <v>0</v>
      </c>
      <c r="HA177" s="9">
        <f>GZ176*1</f>
        <v>0</v>
      </c>
      <c r="HD177" s="9">
        <f>HC176*0.25</f>
        <v>0</v>
      </c>
      <c r="HF177" s="9">
        <f>HE176*0.5</f>
        <v>324.45000000000027</v>
      </c>
      <c r="HH177" s="9">
        <f>HG176*0.75</f>
        <v>0</v>
      </c>
      <c r="HJ177" s="9">
        <f>HI176*1</f>
        <v>0</v>
      </c>
      <c r="HM177" s="9">
        <f>HL176*0.25</f>
        <v>0</v>
      </c>
      <c r="HO177" s="9">
        <f>HN176*0.5</f>
        <v>0</v>
      </c>
      <c r="HQ177" s="9">
        <f>HP176*0.75</f>
        <v>0</v>
      </c>
      <c r="HS177" s="9">
        <f>HR176*1</f>
        <v>0</v>
      </c>
      <c r="HV177" s="9">
        <f>HU176*0.25</f>
        <v>0</v>
      </c>
      <c r="HX177" s="9">
        <f>HW176*0.5</f>
        <v>1762.6750000000011</v>
      </c>
      <c r="HZ177" s="9">
        <f>HY176*0.75</f>
        <v>0</v>
      </c>
      <c r="IB177" s="9">
        <f>IA176*1</f>
        <v>0</v>
      </c>
      <c r="IE177" s="9">
        <f>ID176*0.25</f>
        <v>0</v>
      </c>
      <c r="IG177" s="9">
        <f>IF176*0.5</f>
        <v>0</v>
      </c>
      <c r="II177" s="9">
        <f>IH176*0.75</f>
        <v>0</v>
      </c>
      <c r="IK177" s="9">
        <f>IJ176*1</f>
        <v>0</v>
      </c>
      <c r="IN177" s="9">
        <f>IM176*0.25</f>
        <v>0</v>
      </c>
      <c r="IP177" s="9">
        <f>IO176*0.5</f>
        <v>0</v>
      </c>
      <c r="IR177" s="9">
        <f>IQ176*0.75</f>
        <v>0</v>
      </c>
      <c r="IT177" s="9">
        <f>IS176*1</f>
        <v>0</v>
      </c>
      <c r="IW177" s="9">
        <f>IV176*0.25</f>
        <v>0</v>
      </c>
      <c r="IY177" s="9">
        <f>IX176*0.5</f>
        <v>189.79999999999973</v>
      </c>
      <c r="JA177" s="9">
        <f>IZ176*0.75</f>
        <v>0</v>
      </c>
      <c r="JC177" s="9">
        <f>JB176*1</f>
        <v>0</v>
      </c>
      <c r="JF177" s="9">
        <f>JE176*0.25</f>
        <v>0</v>
      </c>
      <c r="JH177" s="9">
        <f>JG176*0.5</f>
        <v>69.299999999999272</v>
      </c>
      <c r="JJ177" s="9">
        <f>JI176*0.75</f>
        <v>0</v>
      </c>
      <c r="JL177" s="9">
        <f>JK176*1</f>
        <v>0</v>
      </c>
      <c r="JO177" s="9">
        <f>JN176*0.25</f>
        <v>0</v>
      </c>
      <c r="JQ177" s="9">
        <f>JP176*0.5</f>
        <v>0</v>
      </c>
      <c r="JS177" s="9">
        <f>JR176*0.75</f>
        <v>0</v>
      </c>
      <c r="JU177" s="9">
        <f>JT176*1</f>
        <v>0</v>
      </c>
      <c r="JX177" s="9">
        <f>JW176*0.25</f>
        <v>0</v>
      </c>
      <c r="JZ177" s="9">
        <f>JY176*0.5</f>
        <v>0</v>
      </c>
      <c r="KB177" s="9">
        <f>KA176*0.75</f>
        <v>1191.225000000009</v>
      </c>
      <c r="KD177" s="9">
        <f>KC176*1</f>
        <v>0</v>
      </c>
      <c r="KG177" s="9">
        <f>KF176*0.25</f>
        <v>0</v>
      </c>
      <c r="KI177" s="9">
        <f>KH176*0.5</f>
        <v>0.6500000000005457</v>
      </c>
      <c r="KK177" s="9">
        <f>KJ176*0.75</f>
        <v>0</v>
      </c>
      <c r="KM177" s="9">
        <f>KL176*1</f>
        <v>0</v>
      </c>
      <c r="KP177" s="9">
        <f>KO176*0.25</f>
        <v>0</v>
      </c>
      <c r="KR177" s="9">
        <f>KQ176*0.5</f>
        <v>0</v>
      </c>
      <c r="KT177" s="9">
        <f>KS176*0.75</f>
        <v>0</v>
      </c>
      <c r="KV177" s="9">
        <f>KU176*1</f>
        <v>0</v>
      </c>
      <c r="KY177" s="9">
        <f>KX176*0.25</f>
        <v>0</v>
      </c>
      <c r="LA177" s="9">
        <f>KZ176*0.5</f>
        <v>0</v>
      </c>
      <c r="LC177" s="9">
        <f>LB176*0.75</f>
        <v>0</v>
      </c>
      <c r="LE177" s="9">
        <f>LD176*1</f>
        <v>0</v>
      </c>
      <c r="LH177" s="9">
        <f>LG176*0.25</f>
        <v>0</v>
      </c>
      <c r="LJ177" s="9">
        <f>LI176*0.5</f>
        <v>0</v>
      </c>
      <c r="LL177" s="9">
        <f>LK176*0.75</f>
        <v>0</v>
      </c>
      <c r="LN177" s="9">
        <f>LM176*1</f>
        <v>0</v>
      </c>
      <c r="LQ177" s="9">
        <f>LP176*0.25</f>
        <v>0</v>
      </c>
      <c r="LS177" s="9">
        <f>LR176*0.5</f>
        <v>122.34999999999945</v>
      </c>
      <c r="LU177" s="9">
        <f>LT176*0.75</f>
        <v>0</v>
      </c>
      <c r="LW177" s="9">
        <f>LV176*1</f>
        <v>0</v>
      </c>
      <c r="LZ177" s="9">
        <f>LY176*0.25</f>
        <v>0</v>
      </c>
      <c r="MB177" s="9">
        <f>MA176*0.5</f>
        <v>0</v>
      </c>
      <c r="MD177" s="9">
        <f>MC176*0.75</f>
        <v>0</v>
      </c>
      <c r="MF177" s="9">
        <f>ME176*1</f>
        <v>0</v>
      </c>
      <c r="MI177" s="9">
        <f>MH176*0.25</f>
        <v>0</v>
      </c>
      <c r="MK177" s="9">
        <f>MJ176*0.5</f>
        <v>0</v>
      </c>
      <c r="MM177" s="9">
        <f>ML176*0.75</f>
        <v>693.82500000000164</v>
      </c>
      <c r="MO177" s="9">
        <f>MN176*1</f>
        <v>0</v>
      </c>
      <c r="MR177" s="9">
        <f>MQ176*0.25</f>
        <v>0</v>
      </c>
      <c r="MT177" s="9">
        <f>MS176*0.5</f>
        <v>163.62499999999818</v>
      </c>
      <c r="MV177" s="9">
        <f>MU176*0.75</f>
        <v>0</v>
      </c>
      <c r="MX177" s="9">
        <f>MW176*1</f>
        <v>0</v>
      </c>
      <c r="NA177" s="9">
        <f>MZ176*0.25</f>
        <v>0</v>
      </c>
      <c r="NC177" s="9">
        <f>NB176*0.5</f>
        <v>0</v>
      </c>
      <c r="NE177" s="9">
        <f>ND176*0.75</f>
        <v>0</v>
      </c>
      <c r="NG177" s="9">
        <f>NF176*1</f>
        <v>0</v>
      </c>
      <c r="NH177" s="43"/>
    </row>
    <row r="178" spans="1:372" s="40" customFormat="1" ht="15">
      <c r="A178" s="203"/>
      <c r="B178" s="204"/>
      <c r="C178" s="205"/>
      <c r="E178" s="237"/>
      <c r="F178" s="149"/>
      <c r="L178" s="205"/>
      <c r="N178" s="237"/>
      <c r="U178" s="205"/>
      <c r="W178" s="237"/>
      <c r="Z178" s="149"/>
      <c r="AB178" s="149"/>
      <c r="AC178" s="38"/>
      <c r="AD178" s="205"/>
      <c r="AF178" s="237"/>
      <c r="AL178" s="38"/>
      <c r="AM178" s="205"/>
      <c r="AO178" s="237"/>
      <c r="AU178" s="38"/>
      <c r="AV178" s="205"/>
      <c r="AX178" s="237"/>
      <c r="BD178" s="38"/>
      <c r="BE178" s="205"/>
      <c r="BG178" s="237"/>
      <c r="BM178" s="38"/>
      <c r="BN178" s="205"/>
      <c r="BP178" s="237"/>
      <c r="BV178" s="38"/>
      <c r="BW178" s="205"/>
      <c r="BY178" s="237"/>
      <c r="CE178" s="38"/>
      <c r="CF178" s="205"/>
      <c r="CH178" s="237"/>
      <c r="CN178" s="38"/>
      <c r="CO178" s="205"/>
      <c r="CQ178" s="237"/>
      <c r="CW178" s="38"/>
      <c r="CX178" s="205"/>
      <c r="CZ178" s="237"/>
      <c r="DF178" s="38"/>
      <c r="DG178" s="205"/>
      <c r="DI178" s="237"/>
      <c r="DO178" s="38"/>
      <c r="DP178" s="205"/>
      <c r="DR178" s="237"/>
      <c r="DX178" s="38"/>
      <c r="DY178" s="205"/>
      <c r="EA178" s="237"/>
      <c r="EG178" s="38"/>
      <c r="EH178" s="205"/>
      <c r="EJ178" s="237"/>
      <c r="EP178" s="38"/>
      <c r="EQ178" s="205"/>
      <c r="ES178" s="237"/>
      <c r="EY178" s="38"/>
      <c r="EZ178" s="205"/>
      <c r="FB178" s="237"/>
      <c r="FH178" s="38"/>
      <c r="FI178" s="205"/>
      <c r="FK178" s="237"/>
      <c r="FQ178" s="38"/>
      <c r="FR178" s="205"/>
      <c r="FT178" s="237"/>
      <c r="FZ178" s="38"/>
      <c r="GA178" s="205"/>
      <c r="GC178" s="237"/>
      <c r="GI178" s="38"/>
      <c r="GJ178" s="205"/>
      <c r="GL178" s="237"/>
      <c r="GR178" s="38"/>
      <c r="GS178" s="205"/>
      <c r="GU178" s="237"/>
      <c r="HB178" s="205"/>
      <c r="HD178" s="237"/>
      <c r="HJ178" s="38"/>
      <c r="HK178" s="205"/>
      <c r="HM178" s="237"/>
      <c r="HS178" s="38"/>
      <c r="HT178" s="205"/>
      <c r="HV178" s="237"/>
      <c r="IB178" s="38"/>
      <c r="IC178" s="205"/>
      <c r="IE178" s="237"/>
      <c r="IL178" s="205"/>
      <c r="IN178" s="237"/>
      <c r="IT178" s="38"/>
      <c r="IU178" s="205"/>
      <c r="IW178" s="237"/>
      <c r="JC178" s="38"/>
      <c r="JD178" s="205"/>
      <c r="JF178" s="237"/>
      <c r="JL178" s="38"/>
      <c r="JM178" s="205"/>
      <c r="JO178" s="237"/>
      <c r="JV178" s="205"/>
      <c r="JX178" s="237"/>
      <c r="KD178" s="38"/>
      <c r="KE178" s="205"/>
      <c r="KG178" s="237"/>
      <c r="KM178" s="38"/>
      <c r="KN178" s="205"/>
      <c r="KP178" s="237"/>
      <c r="KW178" s="205"/>
      <c r="KY178" s="237"/>
      <c r="LF178" s="205"/>
      <c r="LH178" s="237"/>
      <c r="LN178" s="38"/>
      <c r="LO178" s="205"/>
      <c r="LQ178" s="237"/>
      <c r="LW178" s="38"/>
      <c r="LX178" s="205"/>
      <c r="LZ178" s="237"/>
      <c r="MG178" s="205"/>
      <c r="MI178" s="237"/>
      <c r="MO178" s="38"/>
      <c r="MP178" s="205"/>
      <c r="MR178" s="237"/>
      <c r="MX178" s="38"/>
      <c r="MY178" s="205"/>
      <c r="NA178" s="237"/>
      <c r="NG178" s="38"/>
      <c r="NH178" s="205"/>
    </row>
    <row r="179" spans="1:372" ht="15">
      <c r="A179" s="89" t="s">
        <v>1837</v>
      </c>
      <c r="D179"/>
      <c r="E179" s="1" t="s">
        <v>187</v>
      </c>
      <c r="F179" s="400">
        <v>343.3</v>
      </c>
      <c r="G179" s="1" t="s">
        <v>183</v>
      </c>
      <c r="H179" s="115"/>
      <c r="I179" s="1" t="s">
        <v>184</v>
      </c>
      <c r="J179" s="115"/>
      <c r="K179" s="1" t="s">
        <v>185</v>
      </c>
      <c r="N179" s="1" t="s">
        <v>187</v>
      </c>
      <c r="O179" s="18">
        <v>144.30000000000007</v>
      </c>
      <c r="P179" s="1" t="s">
        <v>183</v>
      </c>
      <c r="Q179" s="18"/>
      <c r="R179" s="1" t="s">
        <v>184</v>
      </c>
      <c r="S179" s="18"/>
      <c r="T179" s="1" t="s">
        <v>185</v>
      </c>
      <c r="W179" s="1" t="s">
        <v>187</v>
      </c>
      <c r="X179" s="18">
        <v>494.39999999999986</v>
      </c>
      <c r="Y179" s="1" t="s">
        <v>183</v>
      </c>
      <c r="Z179" s="18">
        <v>742.40000000000009</v>
      </c>
      <c r="AA179" s="1" t="s">
        <v>184</v>
      </c>
      <c r="AB179" s="18">
        <v>463.94999999999993</v>
      </c>
      <c r="AC179" s="1" t="s">
        <v>185</v>
      </c>
      <c r="AF179" s="1" t="s">
        <v>187</v>
      </c>
      <c r="AG179" s="18">
        <v>293.59999999999968</v>
      </c>
      <c r="AH179" s="1" t="s">
        <v>183</v>
      </c>
      <c r="AI179" s="18">
        <v>284.59999999999968</v>
      </c>
      <c r="AJ179" s="1" t="s">
        <v>184</v>
      </c>
      <c r="AK179" s="18">
        <v>366.29999999999995</v>
      </c>
      <c r="AL179" s="1" t="s">
        <v>185</v>
      </c>
      <c r="AO179" s="1" t="s">
        <v>187</v>
      </c>
      <c r="AP179" s="18">
        <v>68.400000000001</v>
      </c>
      <c r="AQ179" s="1" t="s">
        <v>183</v>
      </c>
      <c r="AR179" s="1">
        <v>713</v>
      </c>
      <c r="AS179" s="1" t="s">
        <v>184</v>
      </c>
      <c r="AT179" s="18">
        <v>428.50000000000023</v>
      </c>
      <c r="AU179" s="1" t="s">
        <v>185</v>
      </c>
      <c r="AX179" s="1" t="s">
        <v>187</v>
      </c>
      <c r="AY179" s="18">
        <v>405.19999999999982</v>
      </c>
      <c r="AZ179" s="1" t="s">
        <v>183</v>
      </c>
      <c r="BA179" s="18">
        <v>561.89999999999964</v>
      </c>
      <c r="BB179" s="1" t="s">
        <v>184</v>
      </c>
      <c r="BC179" s="18">
        <v>556.10000000000127</v>
      </c>
      <c r="BD179" s="1" t="s">
        <v>185</v>
      </c>
      <c r="BG179" s="1" t="s">
        <v>187</v>
      </c>
      <c r="BH179" s="18">
        <v>497.70000000000073</v>
      </c>
      <c r="BI179" s="1" t="s">
        <v>183</v>
      </c>
      <c r="BJ179" s="18">
        <v>1142.5</v>
      </c>
      <c r="BK179" s="1" t="s">
        <v>184</v>
      </c>
      <c r="BL179" s="18">
        <v>884.30000000000109</v>
      </c>
      <c r="BM179" s="1" t="s">
        <v>185</v>
      </c>
      <c r="BP179" s="1" t="s">
        <v>187</v>
      </c>
      <c r="BQ179" s="18">
        <v>398.30000000000109</v>
      </c>
      <c r="BR179" s="1" t="s">
        <v>183</v>
      </c>
      <c r="BS179" s="18">
        <v>594.39999999999873</v>
      </c>
      <c r="BT179" s="1" t="s">
        <v>184</v>
      </c>
      <c r="BU179" s="18">
        <v>550.25000000000182</v>
      </c>
      <c r="BV179" s="1" t="s">
        <v>185</v>
      </c>
      <c r="BY179" s="1" t="s">
        <v>187</v>
      </c>
      <c r="BZ179" s="401">
        <v>238.80000000000291</v>
      </c>
      <c r="CA179" s="1" t="s">
        <v>183</v>
      </c>
      <c r="CB179" s="18">
        <v>507.29999999999836</v>
      </c>
      <c r="CC179" s="1" t="s">
        <v>184</v>
      </c>
      <c r="CD179" s="18">
        <v>568.00000000000205</v>
      </c>
      <c r="CE179" s="1" t="s">
        <v>185</v>
      </c>
      <c r="CH179" s="1" t="s">
        <v>187</v>
      </c>
      <c r="CJ179" s="1" t="s">
        <v>183</v>
      </c>
      <c r="CK179" s="18">
        <v>209.20000000000073</v>
      </c>
      <c r="CL179" s="1" t="s">
        <v>184</v>
      </c>
      <c r="CM179" s="18">
        <v>192.70000000000255</v>
      </c>
      <c r="CN179" s="1" t="s">
        <v>185</v>
      </c>
      <c r="CQ179" s="1" t="s">
        <v>187</v>
      </c>
      <c r="CS179" s="1" t="s">
        <v>183</v>
      </c>
      <c r="CT179" s="18">
        <v>372.89999999999873</v>
      </c>
      <c r="CU179" s="1" t="s">
        <v>184</v>
      </c>
      <c r="CV179" s="18">
        <v>356.90000000000146</v>
      </c>
      <c r="CW179" s="1" t="s">
        <v>185</v>
      </c>
      <c r="CZ179" s="1" t="s">
        <v>187</v>
      </c>
      <c r="DA179" s="18">
        <v>337.80000000000109</v>
      </c>
      <c r="DB179" s="1" t="s">
        <v>183</v>
      </c>
      <c r="DC179" s="18">
        <v>169.29999999999927</v>
      </c>
      <c r="DD179" s="1" t="s">
        <v>184</v>
      </c>
      <c r="DE179" s="18">
        <v>392.10000000000218</v>
      </c>
      <c r="DF179" s="1" t="s">
        <v>185</v>
      </c>
      <c r="DI179" s="1" t="s">
        <v>187</v>
      </c>
      <c r="DK179" s="1" t="s">
        <v>183</v>
      </c>
      <c r="DL179" s="18">
        <v>13.000000000000909</v>
      </c>
      <c r="DM179" s="1" t="s">
        <v>184</v>
      </c>
      <c r="DN179" s="18">
        <v>297.05000000000382</v>
      </c>
      <c r="DO179" s="1" t="s">
        <v>185</v>
      </c>
      <c r="DR179" s="1" t="s">
        <v>187</v>
      </c>
      <c r="DS179" s="18">
        <v>202.80000000000109</v>
      </c>
      <c r="DT179" s="1" t="s">
        <v>183</v>
      </c>
      <c r="DU179" s="18">
        <v>446.80000000000109</v>
      </c>
      <c r="DV179" s="1" t="s">
        <v>184</v>
      </c>
      <c r="DW179" s="18">
        <v>301.05000000000291</v>
      </c>
      <c r="DX179" s="1" t="s">
        <v>185</v>
      </c>
      <c r="EA179" s="1" t="s">
        <v>187</v>
      </c>
      <c r="EC179" s="1" t="s">
        <v>183</v>
      </c>
      <c r="ED179" s="18">
        <v>618.60000000000036</v>
      </c>
      <c r="EE179" s="1" t="s">
        <v>184</v>
      </c>
      <c r="EF179" s="18"/>
      <c r="EG179" s="1" t="s">
        <v>185</v>
      </c>
      <c r="EJ179" s="1" t="s">
        <v>187</v>
      </c>
      <c r="EL179" s="1" t="s">
        <v>183</v>
      </c>
      <c r="EM179" s="18">
        <v>186.99999999999272</v>
      </c>
      <c r="EN179" s="1" t="s">
        <v>184</v>
      </c>
      <c r="EO179" s="18"/>
      <c r="EP179" s="1" t="s">
        <v>185</v>
      </c>
      <c r="ES179" s="1" t="s">
        <v>187</v>
      </c>
      <c r="EU179" s="1" t="s">
        <v>183</v>
      </c>
      <c r="EV179" s="18">
        <v>514.5</v>
      </c>
      <c r="EW179" s="1" t="s">
        <v>184</v>
      </c>
      <c r="EX179" s="18"/>
      <c r="EY179" s="1" t="s">
        <v>185</v>
      </c>
      <c r="FB179" s="1" t="s">
        <v>187</v>
      </c>
      <c r="FC179" s="401">
        <v>60.999999999998181</v>
      </c>
      <c r="FD179" s="1" t="s">
        <v>183</v>
      </c>
      <c r="FE179" s="18">
        <v>480.5</v>
      </c>
      <c r="FF179" s="1" t="s">
        <v>184</v>
      </c>
      <c r="FG179" s="18"/>
      <c r="FH179" s="1" t="s">
        <v>185</v>
      </c>
      <c r="FK179" s="1" t="s">
        <v>187</v>
      </c>
      <c r="FL179" s="18">
        <v>611</v>
      </c>
      <c r="FM179" s="1" t="s">
        <v>183</v>
      </c>
      <c r="FN179" s="18">
        <v>437.70000000000073</v>
      </c>
      <c r="FO179" s="1" t="s">
        <v>184</v>
      </c>
      <c r="FP179" s="18"/>
      <c r="FQ179" s="1" t="s">
        <v>185</v>
      </c>
      <c r="FT179" s="1" t="s">
        <v>187</v>
      </c>
      <c r="FV179" s="1" t="s">
        <v>183</v>
      </c>
      <c r="FW179" s="18">
        <v>267.20000000000073</v>
      </c>
      <c r="FX179" s="1" t="s">
        <v>184</v>
      </c>
      <c r="FY179" s="18"/>
      <c r="FZ179" s="1" t="s">
        <v>185</v>
      </c>
      <c r="GC179" s="1" t="s">
        <v>187</v>
      </c>
      <c r="GE179" s="1" t="s">
        <v>183</v>
      </c>
      <c r="GF179" s="18">
        <v>186</v>
      </c>
      <c r="GG179" s="1" t="s">
        <v>184</v>
      </c>
      <c r="GH179" s="18"/>
      <c r="GI179" s="1" t="s">
        <v>185</v>
      </c>
      <c r="GL179" s="1" t="s">
        <v>187</v>
      </c>
      <c r="GM179" s="18">
        <v>1037.5000000000018</v>
      </c>
      <c r="GN179" s="1" t="s">
        <v>183</v>
      </c>
      <c r="GO179" s="18">
        <v>2673.5</v>
      </c>
      <c r="GP179" s="1" t="s">
        <v>184</v>
      </c>
      <c r="GQ179" s="18"/>
      <c r="GR179" s="1" t="s">
        <v>185</v>
      </c>
      <c r="GU179" s="1" t="s">
        <v>187</v>
      </c>
      <c r="GW179" s="1" t="s">
        <v>183</v>
      </c>
      <c r="GY179" s="1" t="s">
        <v>184</v>
      </c>
      <c r="HA179" s="1" t="s">
        <v>185</v>
      </c>
      <c r="HD179" s="1" t="s">
        <v>187</v>
      </c>
      <c r="HE179" s="18">
        <v>730.45000000000073</v>
      </c>
      <c r="HF179" s="1" t="s">
        <v>183</v>
      </c>
      <c r="HG179" s="18">
        <v>313.09999999999854</v>
      </c>
      <c r="HH179" s="1" t="s">
        <v>184</v>
      </c>
      <c r="HI179" s="18"/>
      <c r="HJ179" s="1" t="s">
        <v>185</v>
      </c>
      <c r="HM179" s="1" t="s">
        <v>187</v>
      </c>
      <c r="HO179" s="1" t="s">
        <v>183</v>
      </c>
      <c r="HP179" s="18">
        <v>433.49999999999818</v>
      </c>
      <c r="HQ179" s="1" t="s">
        <v>184</v>
      </c>
      <c r="HR179" s="18"/>
      <c r="HS179" s="1" t="s">
        <v>185</v>
      </c>
      <c r="HV179" s="1" t="s">
        <v>187</v>
      </c>
      <c r="HW179" s="18">
        <v>3643.0499999999984</v>
      </c>
      <c r="HX179" s="1" t="s">
        <v>183</v>
      </c>
      <c r="HY179" s="18">
        <v>3067.1999999999989</v>
      </c>
      <c r="HZ179" s="1" t="s">
        <v>184</v>
      </c>
      <c r="IA179" s="18"/>
      <c r="IB179" s="1" t="s">
        <v>185</v>
      </c>
      <c r="IE179" s="1" t="s">
        <v>187</v>
      </c>
      <c r="IG179" s="1" t="s">
        <v>183</v>
      </c>
      <c r="II179" s="1" t="s">
        <v>184</v>
      </c>
      <c r="IK179" s="1" t="s">
        <v>185</v>
      </c>
      <c r="IN179" s="1" t="s">
        <v>187</v>
      </c>
      <c r="IP179" s="1" t="s">
        <v>183</v>
      </c>
      <c r="IQ179" s="18">
        <v>266.200000000008</v>
      </c>
      <c r="IR179" s="1" t="s">
        <v>184</v>
      </c>
      <c r="IS179" s="18"/>
      <c r="IT179" s="1" t="s">
        <v>185</v>
      </c>
      <c r="IW179" s="1" t="s">
        <v>187</v>
      </c>
      <c r="IX179" s="18">
        <v>423.50000000000182</v>
      </c>
      <c r="IY179" s="1" t="s">
        <v>183</v>
      </c>
      <c r="IZ179" s="18">
        <v>520.60000000000582</v>
      </c>
      <c r="JA179" s="1" t="s">
        <v>184</v>
      </c>
      <c r="JB179" s="18"/>
      <c r="JC179" s="1" t="s">
        <v>185</v>
      </c>
      <c r="JF179" s="1" t="s">
        <v>187</v>
      </c>
      <c r="JG179" s="401">
        <v>670.5</v>
      </c>
      <c r="JH179" s="1" t="s">
        <v>183</v>
      </c>
      <c r="JI179" s="18">
        <v>482.49999999999636</v>
      </c>
      <c r="JJ179" s="1" t="s">
        <v>184</v>
      </c>
      <c r="JK179" s="18"/>
      <c r="JL179" s="1" t="s">
        <v>185</v>
      </c>
      <c r="JO179" s="1" t="s">
        <v>187</v>
      </c>
      <c r="JQ179" s="1" t="s">
        <v>183</v>
      </c>
      <c r="JS179" s="1" t="s">
        <v>184</v>
      </c>
      <c r="JU179" s="1" t="s">
        <v>185</v>
      </c>
      <c r="JX179" s="1" t="s">
        <v>187</v>
      </c>
      <c r="JZ179" s="1" t="s">
        <v>183</v>
      </c>
      <c r="KA179" s="18">
        <v>1692.600000000024</v>
      </c>
      <c r="KB179" s="1" t="s">
        <v>184</v>
      </c>
      <c r="KC179" s="18">
        <v>2426.5999999999913</v>
      </c>
      <c r="KD179" s="1" t="s">
        <v>185</v>
      </c>
      <c r="KG179" s="1" t="s">
        <v>187</v>
      </c>
      <c r="KH179" s="401">
        <v>93.999999999999091</v>
      </c>
      <c r="KI179" s="1" t="s">
        <v>183</v>
      </c>
      <c r="KJ179" s="18">
        <v>223.79999999999927</v>
      </c>
      <c r="KK179" s="1" t="s">
        <v>184</v>
      </c>
      <c r="KL179" s="18"/>
      <c r="KM179" s="1" t="s">
        <v>185</v>
      </c>
      <c r="KP179" s="1" t="s">
        <v>187</v>
      </c>
      <c r="KR179" s="1" t="s">
        <v>183</v>
      </c>
      <c r="KT179" s="1" t="s">
        <v>184</v>
      </c>
      <c r="KV179" s="1" t="s">
        <v>185</v>
      </c>
      <c r="KY179" s="1" t="s">
        <v>187</v>
      </c>
      <c r="LA179" s="1" t="s">
        <v>183</v>
      </c>
      <c r="LC179" s="1" t="s">
        <v>184</v>
      </c>
      <c r="LE179" s="1" t="s">
        <v>185</v>
      </c>
      <c r="LH179" s="1" t="s">
        <v>187</v>
      </c>
      <c r="LJ179" s="1" t="s">
        <v>183</v>
      </c>
      <c r="LL179" s="1" t="s">
        <v>184</v>
      </c>
      <c r="LM179" s="18"/>
      <c r="LN179" s="1" t="s">
        <v>185</v>
      </c>
      <c r="LQ179" s="1" t="s">
        <v>187</v>
      </c>
      <c r="LR179" s="18">
        <v>49.000000000001819</v>
      </c>
      <c r="LS179" s="1" t="s">
        <v>183</v>
      </c>
      <c r="LT179" s="18">
        <v>566.04999999999927</v>
      </c>
      <c r="LU179" s="1" t="s">
        <v>184</v>
      </c>
      <c r="LV179" s="18"/>
      <c r="LW179" s="1" t="s">
        <v>185</v>
      </c>
      <c r="LZ179" s="1" t="s">
        <v>187</v>
      </c>
      <c r="MB179" s="1" t="s">
        <v>183</v>
      </c>
      <c r="MD179" s="1" t="s">
        <v>184</v>
      </c>
      <c r="MF179" s="1" t="s">
        <v>185</v>
      </c>
      <c r="MI179" s="1" t="s">
        <v>187</v>
      </c>
      <c r="MK179" s="1" t="s">
        <v>183</v>
      </c>
      <c r="ML179" s="18">
        <v>845.34999999999491</v>
      </c>
      <c r="MM179" s="1" t="s">
        <v>184</v>
      </c>
      <c r="MN179" s="18">
        <v>1222.9999999999927</v>
      </c>
      <c r="MO179" s="1" t="s">
        <v>185</v>
      </c>
      <c r="MR179" s="1" t="s">
        <v>187</v>
      </c>
      <c r="MS179" s="18">
        <v>419.00000000000364</v>
      </c>
      <c r="MT179" s="1" t="s">
        <v>183</v>
      </c>
      <c r="MU179">
        <v>345.74999999999272</v>
      </c>
      <c r="MV179" s="1" t="s">
        <v>184</v>
      </c>
      <c r="MX179" s="1" t="s">
        <v>185</v>
      </c>
      <c r="NA179" s="1" t="s">
        <v>187</v>
      </c>
      <c r="NC179" s="1" t="s">
        <v>183</v>
      </c>
      <c r="ND179" s="402">
        <v>1385.7999999999993</v>
      </c>
      <c r="NE179" s="1" t="s">
        <v>184</v>
      </c>
      <c r="NF179" s="402"/>
      <c r="NG179" s="1" t="s">
        <v>185</v>
      </c>
      <c r="NH179" s="43"/>
    </row>
    <row r="180" spans="1:372" ht="18">
      <c r="A180" s="93" t="s">
        <v>3668</v>
      </c>
      <c r="B180" s="49">
        <f>SUM(D180:AAP180)</f>
        <v>30537.162500000006</v>
      </c>
      <c r="D180"/>
      <c r="E180" s="9">
        <f>D179*0.25</f>
        <v>0</v>
      </c>
      <c r="F180" s="18"/>
      <c r="G180" s="9">
        <f>F179*0.5</f>
        <v>171.65</v>
      </c>
      <c r="I180" s="9">
        <f>H179*0.75</f>
        <v>0</v>
      </c>
      <c r="K180" s="9">
        <f>J179*1</f>
        <v>0</v>
      </c>
      <c r="N180" s="9">
        <f>M179*0.25</f>
        <v>0</v>
      </c>
      <c r="P180" s="9">
        <f>O179*0.5</f>
        <v>72.150000000000034</v>
      </c>
      <c r="R180" s="9">
        <f>Q179*0.75</f>
        <v>0</v>
      </c>
      <c r="T180" s="9">
        <f>S179*1</f>
        <v>0</v>
      </c>
      <c r="W180" s="9">
        <f>V179*0.25</f>
        <v>0</v>
      </c>
      <c r="Y180" s="9">
        <f>X179*0.5</f>
        <v>247.19999999999993</v>
      </c>
      <c r="Z180" s="18"/>
      <c r="AA180" s="9">
        <f>Z179*0.75</f>
        <v>556.80000000000007</v>
      </c>
      <c r="AB180" s="18"/>
      <c r="AC180" s="9">
        <f>AB179*1</f>
        <v>463.94999999999993</v>
      </c>
      <c r="AF180" s="9">
        <f>AE179*0.25</f>
        <v>0</v>
      </c>
      <c r="AH180" s="9">
        <f>AG179*0.5</f>
        <v>146.79999999999984</v>
      </c>
      <c r="AJ180" s="9">
        <f>AI179*0.75</f>
        <v>213.44999999999976</v>
      </c>
      <c r="AL180" s="9">
        <f>AK179*1</f>
        <v>366.29999999999995</v>
      </c>
      <c r="AO180" s="9">
        <f>AN179*0.25</f>
        <v>0</v>
      </c>
      <c r="AQ180" s="9">
        <f>AP179*0.5</f>
        <v>34.2000000000005</v>
      </c>
      <c r="AS180" s="9">
        <f>AR179*0.75</f>
        <v>534.75</v>
      </c>
      <c r="AU180" s="9">
        <f>AT179*1</f>
        <v>428.50000000000023</v>
      </c>
      <c r="AX180" s="9">
        <f>AW179*0.25</f>
        <v>0</v>
      </c>
      <c r="AZ180" s="9">
        <f>AY179*0.5</f>
        <v>202.59999999999991</v>
      </c>
      <c r="BB180" s="9">
        <f>BA179*0.75</f>
        <v>421.42499999999973</v>
      </c>
      <c r="BD180" s="9">
        <f>BC179*1</f>
        <v>556.10000000000127</v>
      </c>
      <c r="BG180" s="9">
        <f>BF179*0.25</f>
        <v>0</v>
      </c>
      <c r="BI180" s="9">
        <f>BH179*0.5</f>
        <v>248.85000000000036</v>
      </c>
      <c r="BK180" s="9">
        <f>BJ179*0.75</f>
        <v>856.875</v>
      </c>
      <c r="BM180" s="9">
        <f>BL179*1</f>
        <v>884.30000000000109</v>
      </c>
      <c r="BP180" s="9">
        <f>BO179*0.25</f>
        <v>0</v>
      </c>
      <c r="BR180" s="9">
        <f>BQ179*0.5</f>
        <v>199.15000000000055</v>
      </c>
      <c r="BT180" s="9">
        <f>BS179*0.75</f>
        <v>445.79999999999905</v>
      </c>
      <c r="BV180" s="9">
        <f>BU179*1</f>
        <v>550.25000000000182</v>
      </c>
      <c r="BY180" s="9">
        <f>BX179*0.25</f>
        <v>0</v>
      </c>
      <c r="CA180" s="9">
        <f>BZ179*0.5</f>
        <v>119.40000000000146</v>
      </c>
      <c r="CC180" s="9">
        <f>CB179*0.75</f>
        <v>380.47499999999877</v>
      </c>
      <c r="CE180" s="9">
        <f t="shared" ref="CE180" si="342">CD179*1</f>
        <v>568.00000000000205</v>
      </c>
      <c r="CH180" s="9">
        <f>CG179*0.25</f>
        <v>0</v>
      </c>
      <c r="CJ180" s="9">
        <f>CI179*0.5</f>
        <v>0</v>
      </c>
      <c r="CL180" s="9">
        <f>CK179*0.75</f>
        <v>156.90000000000055</v>
      </c>
      <c r="CN180" s="9">
        <f t="shared" ref="CN180" si="343">CM179*1</f>
        <v>192.70000000000255</v>
      </c>
      <c r="CQ180" s="9">
        <f>CP179*0.25</f>
        <v>0</v>
      </c>
      <c r="CS180" s="9">
        <f>CR179*0.5</f>
        <v>0</v>
      </c>
      <c r="CU180" s="9">
        <f>CT179*0.75</f>
        <v>279.67499999999905</v>
      </c>
      <c r="CW180" s="9">
        <f t="shared" ref="CW180" si="344">CV179*1</f>
        <v>356.90000000000146</v>
      </c>
      <c r="CZ180" s="9">
        <f>CY179*0.25</f>
        <v>0</v>
      </c>
      <c r="DB180" s="9">
        <f>DA179*0.5</f>
        <v>168.90000000000055</v>
      </c>
      <c r="DD180" s="9">
        <f>DC179*0.75</f>
        <v>126.97499999999945</v>
      </c>
      <c r="DF180" s="9">
        <f t="shared" ref="DF180" si="345">DE179*1</f>
        <v>392.10000000000218</v>
      </c>
      <c r="DI180" s="9">
        <f>DH179*0.25</f>
        <v>0</v>
      </c>
      <c r="DK180" s="9">
        <f>DJ179*0.5</f>
        <v>0</v>
      </c>
      <c r="DM180" s="9">
        <f>DL179*0.75</f>
        <v>9.7500000000006821</v>
      </c>
      <c r="DO180" s="9">
        <f t="shared" ref="DO180" si="346">DN179*1</f>
        <v>297.05000000000382</v>
      </c>
      <c r="DR180" s="9">
        <f>DQ179*0.25</f>
        <v>0</v>
      </c>
      <c r="DT180" s="9">
        <f>DS179*0.5</f>
        <v>101.40000000000055</v>
      </c>
      <c r="DV180" s="9">
        <f>DU179*0.75</f>
        <v>335.10000000000082</v>
      </c>
      <c r="DX180" s="9">
        <f t="shared" ref="DX180" si="347">DW179*1</f>
        <v>301.05000000000291</v>
      </c>
      <c r="EA180" s="9">
        <f>DZ179*0.25</f>
        <v>0</v>
      </c>
      <c r="EC180" s="9">
        <f>EB179*0.5</f>
        <v>0</v>
      </c>
      <c r="EE180" s="9">
        <f>ED179*0.75</f>
        <v>463.95000000000027</v>
      </c>
      <c r="EG180" s="9">
        <f>EF179*1</f>
        <v>0</v>
      </c>
      <c r="EJ180" s="9">
        <f>EI179*0.25</f>
        <v>0</v>
      </c>
      <c r="EL180" s="9">
        <f>EK179*0.5</f>
        <v>0</v>
      </c>
      <c r="EN180" s="9">
        <f>EM179*0.75</f>
        <v>140.24999999999454</v>
      </c>
      <c r="EP180" s="9">
        <f>EO179*1</f>
        <v>0</v>
      </c>
      <c r="ES180" s="9">
        <f>ER179*0.25</f>
        <v>0</v>
      </c>
      <c r="EU180" s="9">
        <f>ET179*0.5</f>
        <v>0</v>
      </c>
      <c r="EW180" s="9">
        <f>EV179*0.75</f>
        <v>385.875</v>
      </c>
      <c r="EY180" s="9">
        <f>EX179*1</f>
        <v>0</v>
      </c>
      <c r="FB180" s="9">
        <f>FA179*0.25</f>
        <v>0</v>
      </c>
      <c r="FD180" s="9">
        <f>FC179*0.5</f>
        <v>30.499999999999091</v>
      </c>
      <c r="FF180" s="9">
        <f>FE179*0.75</f>
        <v>360.375</v>
      </c>
      <c r="FH180" s="9">
        <f>FG179*1</f>
        <v>0</v>
      </c>
      <c r="FK180" s="9">
        <f>FJ179*0.25</f>
        <v>0</v>
      </c>
      <c r="FM180" s="9">
        <f>FL179*0.5</f>
        <v>305.5</v>
      </c>
      <c r="FO180" s="9">
        <f>FN179*0.75</f>
        <v>328.27500000000055</v>
      </c>
      <c r="FQ180" s="9">
        <f>FP179*1</f>
        <v>0</v>
      </c>
      <c r="FT180" s="9">
        <f>FS179*0.25</f>
        <v>0</v>
      </c>
      <c r="FV180" s="9">
        <f>FU179*0.5</f>
        <v>0</v>
      </c>
      <c r="FX180" s="9">
        <f>FW179*0.75</f>
        <v>200.40000000000055</v>
      </c>
      <c r="FZ180" s="9">
        <f>FY179*1</f>
        <v>0</v>
      </c>
      <c r="GC180" s="9">
        <f>GB179*0.25</f>
        <v>0</v>
      </c>
      <c r="GE180" s="9">
        <f>GD179*0.5</f>
        <v>0</v>
      </c>
      <c r="GG180" s="9">
        <f>GF179*0.75</f>
        <v>139.5</v>
      </c>
      <c r="GI180" s="9">
        <f>GH179*1</f>
        <v>0</v>
      </c>
      <c r="GL180" s="9">
        <f>GK179*0.25</f>
        <v>0</v>
      </c>
      <c r="GN180" s="9">
        <f>GM179*0.5</f>
        <v>518.75000000000091</v>
      </c>
      <c r="GP180" s="9">
        <f>GO179*0.75</f>
        <v>2005.125</v>
      </c>
      <c r="GR180" s="9">
        <f>GQ179*1</f>
        <v>0</v>
      </c>
      <c r="GU180" s="9">
        <f>GT179*0.25</f>
        <v>0</v>
      </c>
      <c r="GW180" s="9">
        <f>GV179*0.5</f>
        <v>0</v>
      </c>
      <c r="GY180" s="9">
        <f>GX179*0.75</f>
        <v>0</v>
      </c>
      <c r="HA180" s="9">
        <f>GZ179*1</f>
        <v>0</v>
      </c>
      <c r="HD180" s="9">
        <f>HC179*0.25</f>
        <v>0</v>
      </c>
      <c r="HF180" s="9">
        <f>HE179*0.5</f>
        <v>365.22500000000036</v>
      </c>
      <c r="HH180" s="9">
        <f>HG179*0.75</f>
        <v>234.82499999999891</v>
      </c>
      <c r="HJ180" s="9">
        <f>HI179*1</f>
        <v>0</v>
      </c>
      <c r="HM180" s="9">
        <f>HL179*0.25</f>
        <v>0</v>
      </c>
      <c r="HO180" s="9">
        <f>HN179*0.5</f>
        <v>0</v>
      </c>
      <c r="HQ180" s="9">
        <f>HP179*0.75</f>
        <v>325.12499999999864</v>
      </c>
      <c r="HS180" s="9">
        <f>HR179*1</f>
        <v>0</v>
      </c>
      <c r="HV180" s="9">
        <f>HU179*0.25</f>
        <v>0</v>
      </c>
      <c r="HX180" s="9">
        <f>HW179*0.5</f>
        <v>1821.5249999999992</v>
      </c>
      <c r="HZ180" s="9">
        <f>HY179*0.75</f>
        <v>2300.3999999999992</v>
      </c>
      <c r="IB180" s="9">
        <f>IA179*1</f>
        <v>0</v>
      </c>
      <c r="IE180" s="9">
        <f>ID179*0.25</f>
        <v>0</v>
      </c>
      <c r="IG180" s="9">
        <f>IF179*0.5</f>
        <v>0</v>
      </c>
      <c r="II180" s="9">
        <f>IH179*0.75</f>
        <v>0</v>
      </c>
      <c r="IK180" s="9">
        <f>IJ179*1</f>
        <v>0</v>
      </c>
      <c r="IN180" s="9">
        <f>IM179*0.25</f>
        <v>0</v>
      </c>
      <c r="IP180" s="9">
        <f>IO179*0.5</f>
        <v>0</v>
      </c>
      <c r="IR180" s="9">
        <f>IQ179*0.75</f>
        <v>199.650000000006</v>
      </c>
      <c r="IT180" s="9">
        <f>IS179*1</f>
        <v>0</v>
      </c>
      <c r="IW180" s="9">
        <f>IV179*0.25</f>
        <v>0</v>
      </c>
      <c r="IY180" s="9">
        <f>IX179*0.5</f>
        <v>211.75000000000091</v>
      </c>
      <c r="JA180" s="9">
        <f>IZ179*0.75</f>
        <v>390.45000000000437</v>
      </c>
      <c r="JC180" s="9">
        <f>JB179*1</f>
        <v>0</v>
      </c>
      <c r="JF180" s="9">
        <f>JE179*0.25</f>
        <v>0</v>
      </c>
      <c r="JH180" s="9">
        <f>JG179*0.5</f>
        <v>335.25</v>
      </c>
      <c r="JJ180" s="9">
        <f>JI179*0.75</f>
        <v>361.87499999999727</v>
      </c>
      <c r="JL180" s="9">
        <f>JK179*1</f>
        <v>0</v>
      </c>
      <c r="JO180" s="9">
        <f>JN179*0.25</f>
        <v>0</v>
      </c>
      <c r="JQ180" s="9">
        <f>JP179*0.5</f>
        <v>0</v>
      </c>
      <c r="JS180" s="9">
        <f>JR179*0.75</f>
        <v>0</v>
      </c>
      <c r="JU180" s="9">
        <f>JT179*1</f>
        <v>0</v>
      </c>
      <c r="JX180" s="9">
        <f>JW179*0.25</f>
        <v>0</v>
      </c>
      <c r="JZ180" s="9">
        <f>JY179*0.5</f>
        <v>0</v>
      </c>
      <c r="KB180" s="9">
        <f>KA179*0.75</f>
        <v>1269.450000000018</v>
      </c>
      <c r="KD180" s="9">
        <f>KC179*1</f>
        <v>2426.5999999999913</v>
      </c>
      <c r="KG180" s="9">
        <f>KF179*0.25</f>
        <v>0</v>
      </c>
      <c r="KI180" s="9">
        <f>KH179*0.5</f>
        <v>46.999999999999545</v>
      </c>
      <c r="KK180" s="9">
        <f>KJ179*0.75</f>
        <v>167.84999999999945</v>
      </c>
      <c r="KM180" s="9">
        <f>KL179*1</f>
        <v>0</v>
      </c>
      <c r="KP180" s="9">
        <f>KO179*0.25</f>
        <v>0</v>
      </c>
      <c r="KR180" s="9">
        <f>KQ179*0.5</f>
        <v>0</v>
      </c>
      <c r="KT180" s="9">
        <f>KS179*0.75</f>
        <v>0</v>
      </c>
      <c r="KV180" s="9">
        <f>KU179*1</f>
        <v>0</v>
      </c>
      <c r="KY180" s="9">
        <f>KX179*0.25</f>
        <v>0</v>
      </c>
      <c r="LA180" s="9">
        <f>KZ179*0.5</f>
        <v>0</v>
      </c>
      <c r="LC180" s="9">
        <f>LB179*0.75</f>
        <v>0</v>
      </c>
      <c r="LE180" s="9">
        <f>LD179*1</f>
        <v>0</v>
      </c>
      <c r="LH180" s="9">
        <f>LG179*0.25</f>
        <v>0</v>
      </c>
      <c r="LJ180" s="9">
        <f>LI179*0.5</f>
        <v>0</v>
      </c>
      <c r="LL180" s="9">
        <f>LK179*0.75</f>
        <v>0</v>
      </c>
      <c r="LN180" s="9">
        <f>LM179*1</f>
        <v>0</v>
      </c>
      <c r="LQ180" s="9">
        <f>LP179*0.25</f>
        <v>0</v>
      </c>
      <c r="LS180" s="9">
        <f>LR179*0.5</f>
        <v>24.500000000000909</v>
      </c>
      <c r="LU180" s="9">
        <f>LT179*0.75</f>
        <v>424.53749999999945</v>
      </c>
      <c r="LW180" s="9">
        <f>LV179*1</f>
        <v>0</v>
      </c>
      <c r="LZ180" s="9">
        <f>LY179*0.25</f>
        <v>0</v>
      </c>
      <c r="MB180" s="9">
        <f>MA179*0.5</f>
        <v>0</v>
      </c>
      <c r="MD180" s="9">
        <f>MC179*0.75</f>
        <v>0</v>
      </c>
      <c r="MF180" s="9">
        <f>ME179*1</f>
        <v>0</v>
      </c>
      <c r="MI180" s="9">
        <f>MH179*0.25</f>
        <v>0</v>
      </c>
      <c r="MK180" s="9">
        <f>MJ179*0.5</f>
        <v>0</v>
      </c>
      <c r="MM180" s="9">
        <f>ML179*0.75</f>
        <v>634.01249999999618</v>
      </c>
      <c r="MO180" s="9">
        <f>MN179*1</f>
        <v>1222.9999999999927</v>
      </c>
      <c r="MR180" s="9">
        <f>MQ179*0.25</f>
        <v>0</v>
      </c>
      <c r="MT180" s="9">
        <f>MS179*0.5</f>
        <v>209.50000000000182</v>
      </c>
      <c r="MV180" s="9">
        <f>MU179*0.75</f>
        <v>259.31249999999454</v>
      </c>
      <c r="MX180" s="9">
        <f>MW179*1</f>
        <v>0</v>
      </c>
      <c r="NA180" s="9">
        <f>MZ179*0.25</f>
        <v>0</v>
      </c>
      <c r="NC180" s="9">
        <f>NB179*0.5</f>
        <v>0</v>
      </c>
      <c r="NE180" s="9">
        <f>ND179*0.75</f>
        <v>1039.3499999999995</v>
      </c>
      <c r="NG180" s="9">
        <f>NF179*1</f>
        <v>0</v>
      </c>
      <c r="NH180" s="43"/>
    </row>
    <row r="181" spans="1:372" ht="18">
      <c r="A181" s="93"/>
      <c r="B181" s="49"/>
      <c r="D181"/>
      <c r="E181" s="9"/>
      <c r="F181" s="18"/>
      <c r="G181" s="9"/>
      <c r="I181" s="9"/>
      <c r="K181" s="9"/>
      <c r="N181" s="9"/>
      <c r="P181" s="9"/>
      <c r="R181" s="9"/>
      <c r="T181" s="9"/>
      <c r="W181" s="9"/>
      <c r="Y181" s="9"/>
      <c r="Z181" s="18"/>
      <c r="AA181" s="9"/>
      <c r="AB181" s="149"/>
      <c r="AC181" s="38"/>
      <c r="AF181" s="9"/>
      <c r="AH181" s="9"/>
      <c r="AJ181" s="9"/>
      <c r="AL181" s="38"/>
      <c r="AO181" s="9"/>
      <c r="AQ181" s="9"/>
      <c r="AS181" s="9"/>
      <c r="AU181" s="38"/>
      <c r="AX181" s="9"/>
      <c r="AZ181" s="9"/>
      <c r="BB181" s="9"/>
      <c r="BC181"/>
      <c r="BD181" s="38"/>
      <c r="BG181" s="9"/>
      <c r="BI181" s="9"/>
      <c r="BK181" s="9"/>
      <c r="BM181" s="38"/>
      <c r="BP181" s="9"/>
      <c r="BR181" s="9"/>
      <c r="BT181" s="9"/>
      <c r="BV181" s="38"/>
      <c r="BY181" s="9"/>
      <c r="CA181" s="9"/>
      <c r="CC181" s="9"/>
      <c r="CE181" s="38"/>
      <c r="CH181" s="9"/>
      <c r="CJ181" s="9"/>
      <c r="CL181" s="9"/>
      <c r="CN181" s="38"/>
      <c r="CQ181" s="9"/>
      <c r="CS181" s="9"/>
      <c r="CU181" s="9"/>
      <c r="CW181" s="38"/>
      <c r="CZ181" s="9"/>
      <c r="DB181" s="9"/>
      <c r="DD181" s="9"/>
      <c r="DF181" s="38"/>
      <c r="DH181" s="40"/>
      <c r="DI181" s="237"/>
      <c r="DJ181" s="40"/>
      <c r="DK181" s="40"/>
      <c r="DL181" s="40"/>
      <c r="DM181" s="40"/>
      <c r="DN181" s="40"/>
      <c r="DO181" s="38"/>
      <c r="DR181" s="9"/>
      <c r="DT181" s="9"/>
      <c r="DV181" s="9"/>
      <c r="DX181" s="38"/>
      <c r="EA181" s="9"/>
      <c r="EC181" s="9"/>
      <c r="EE181" s="9"/>
      <c r="EG181" s="9"/>
      <c r="EJ181" s="9"/>
      <c r="EL181" s="9"/>
      <c r="EN181" s="9"/>
      <c r="EP181" s="9"/>
      <c r="ES181" s="9"/>
      <c r="EU181" s="9"/>
      <c r="EW181" s="9"/>
      <c r="EY181" s="9"/>
      <c r="FB181" s="9"/>
      <c r="FD181" s="9"/>
      <c r="FF181" s="9"/>
      <c r="FH181" s="9"/>
      <c r="FK181" s="9"/>
      <c r="FM181" s="9"/>
      <c r="FO181" s="9"/>
      <c r="FQ181" s="9"/>
      <c r="FT181" s="9"/>
      <c r="FV181" s="9"/>
      <c r="FX181" s="9"/>
      <c r="FZ181" s="9"/>
      <c r="GC181" s="9"/>
      <c r="GE181" s="9"/>
      <c r="GG181" s="9"/>
      <c r="GI181" s="9"/>
      <c r="GL181" s="9"/>
      <c r="GN181" s="9"/>
      <c r="GP181" s="9"/>
      <c r="GR181" s="9"/>
      <c r="GU181" s="9"/>
      <c r="GW181" s="9"/>
      <c r="GY181" s="9"/>
      <c r="HA181" s="9"/>
      <c r="HD181" s="9"/>
      <c r="HF181" s="9"/>
      <c r="HH181" s="9"/>
      <c r="HJ181" s="9"/>
      <c r="HM181" s="9"/>
      <c r="HO181" s="9"/>
      <c r="HQ181" s="9"/>
      <c r="HS181" s="9"/>
      <c r="HV181" s="9"/>
      <c r="HX181" s="9"/>
      <c r="HZ181" s="9"/>
      <c r="IB181" s="9"/>
      <c r="IE181" s="9"/>
      <c r="IG181" s="9"/>
      <c r="II181" s="9"/>
      <c r="IK181" s="9"/>
      <c r="IN181" s="9"/>
      <c r="IP181" s="9"/>
      <c r="IR181" s="9"/>
      <c r="IT181" s="9"/>
      <c r="IW181" s="9"/>
      <c r="IY181" s="9"/>
      <c r="JA181" s="9"/>
      <c r="JC181" s="9"/>
      <c r="JF181" s="9"/>
      <c r="JH181" s="9"/>
      <c r="JJ181" s="9"/>
      <c r="JL181" s="9"/>
      <c r="JO181" s="9"/>
      <c r="JQ181" s="9"/>
      <c r="JS181" s="9"/>
      <c r="JU181" s="9"/>
      <c r="JX181" s="9"/>
      <c r="JZ181" s="9"/>
      <c r="KB181" s="9"/>
      <c r="KD181" s="9"/>
      <c r="KG181" s="9"/>
      <c r="KI181" s="9"/>
      <c r="KK181" s="9"/>
      <c r="KM181" s="9"/>
      <c r="KP181" s="9"/>
      <c r="KR181" s="9"/>
      <c r="KT181" s="9"/>
      <c r="KV181" s="9"/>
      <c r="KY181" s="9"/>
      <c r="LA181" s="9"/>
      <c r="LC181" s="9"/>
      <c r="LE181" s="9"/>
      <c r="LH181" s="9"/>
      <c r="LJ181" s="9"/>
      <c r="LL181" s="9"/>
      <c r="LN181" s="9"/>
      <c r="LQ181" s="9"/>
      <c r="LS181" s="9"/>
      <c r="LU181" s="9"/>
      <c r="LW181" s="9"/>
      <c r="LZ181" s="9"/>
      <c r="MB181" s="9"/>
      <c r="MD181" s="9"/>
      <c r="MF181" s="9"/>
      <c r="MI181" s="9"/>
      <c r="MK181" s="9"/>
      <c r="MM181" s="9"/>
      <c r="MO181" s="9"/>
      <c r="MR181" s="9"/>
      <c r="MT181" s="9"/>
      <c r="MV181" s="9"/>
      <c r="MX181" s="9"/>
      <c r="NA181" s="9"/>
      <c r="NC181" s="9"/>
      <c r="NE181" s="9"/>
      <c r="NG181" s="9"/>
      <c r="NH181" s="43"/>
    </row>
    <row r="182" spans="1:372" ht="18">
      <c r="A182" s="89" t="s">
        <v>2258</v>
      </c>
      <c r="B182" s="49"/>
      <c r="D182"/>
      <c r="E182" s="1" t="s">
        <v>187</v>
      </c>
      <c r="F182" s="400"/>
      <c r="G182" s="1" t="s">
        <v>183</v>
      </c>
      <c r="H182" s="115"/>
      <c r="I182" s="1" t="s">
        <v>184</v>
      </c>
      <c r="J182" s="115"/>
      <c r="K182" s="1" t="s">
        <v>185</v>
      </c>
      <c r="N182" s="1" t="s">
        <v>187</v>
      </c>
      <c r="O182" s="18"/>
      <c r="P182" s="1" t="s">
        <v>183</v>
      </c>
      <c r="Q182" s="18"/>
      <c r="R182" s="1" t="s">
        <v>184</v>
      </c>
      <c r="S182" s="18"/>
      <c r="T182" s="1" t="s">
        <v>185</v>
      </c>
      <c r="V182" s="18"/>
      <c r="W182" s="1" t="s">
        <v>187</v>
      </c>
      <c r="X182" s="18"/>
      <c r="Y182" s="1" t="s">
        <v>183</v>
      </c>
      <c r="Z182" s="18"/>
      <c r="AA182" s="1" t="s">
        <v>184</v>
      </c>
      <c r="AB182" s="18">
        <v>374.05000000000007</v>
      </c>
      <c r="AC182" s="1" t="s">
        <v>185</v>
      </c>
      <c r="AF182" s="1" t="s">
        <v>187</v>
      </c>
      <c r="AG182" s="18"/>
      <c r="AH182" s="1" t="s">
        <v>183</v>
      </c>
      <c r="AI182" s="18"/>
      <c r="AJ182" s="1" t="s">
        <v>184</v>
      </c>
      <c r="AK182" s="18">
        <v>213.40000000000032</v>
      </c>
      <c r="AL182" s="1" t="s">
        <v>185</v>
      </c>
      <c r="AO182" s="1" t="s">
        <v>187</v>
      </c>
      <c r="AP182" s="18"/>
      <c r="AQ182" s="1" t="s">
        <v>183</v>
      </c>
      <c r="AR182" s="18"/>
      <c r="AS182" s="1" t="s">
        <v>184</v>
      </c>
      <c r="AT182" s="18">
        <v>225.30000000000041</v>
      </c>
      <c r="AU182" s="1" t="s">
        <v>185</v>
      </c>
      <c r="AX182" s="1" t="s">
        <v>187</v>
      </c>
      <c r="AZ182" s="1" t="s">
        <v>183</v>
      </c>
      <c r="BB182" s="1" t="s">
        <v>184</v>
      </c>
      <c r="BC182" s="18">
        <v>708.59999999999968</v>
      </c>
      <c r="BD182" s="1" t="s">
        <v>185</v>
      </c>
      <c r="BG182" s="1" t="s">
        <v>187</v>
      </c>
      <c r="BH182" s="18"/>
      <c r="BI182" s="1" t="s">
        <v>183</v>
      </c>
      <c r="BJ182" s="18"/>
      <c r="BK182" s="1" t="s">
        <v>184</v>
      </c>
      <c r="BL182" s="18">
        <v>1013.0000000000009</v>
      </c>
      <c r="BM182" s="1" t="s">
        <v>185</v>
      </c>
      <c r="BP182" s="1" t="s">
        <v>187</v>
      </c>
      <c r="BQ182" s="18"/>
      <c r="BR182" s="1" t="s">
        <v>183</v>
      </c>
      <c r="BS182" s="18"/>
      <c r="BT182" s="1" t="s">
        <v>184</v>
      </c>
      <c r="BU182" s="18">
        <v>260.95000000000118</v>
      </c>
      <c r="BV182" s="1" t="s">
        <v>185</v>
      </c>
      <c r="BX182" s="18"/>
      <c r="BY182" s="1" t="s">
        <v>187</v>
      </c>
      <c r="BZ182" s="18"/>
      <c r="CA182" s="1" t="s">
        <v>183</v>
      </c>
      <c r="CB182" s="18"/>
      <c r="CC182" s="1" t="s">
        <v>184</v>
      </c>
      <c r="CD182" s="18">
        <v>239.60000000000127</v>
      </c>
      <c r="CE182" s="1" t="s">
        <v>185</v>
      </c>
      <c r="CG182" s="18"/>
      <c r="CH182" s="1" t="s">
        <v>187</v>
      </c>
      <c r="CI182" s="18"/>
      <c r="CJ182" s="1" t="s">
        <v>183</v>
      </c>
      <c r="CK182" s="18"/>
      <c r="CL182" s="1" t="s">
        <v>184</v>
      </c>
      <c r="CM182" s="18">
        <v>402.00000000000091</v>
      </c>
      <c r="CN182" s="1" t="s">
        <v>185</v>
      </c>
      <c r="CP182" s="18"/>
      <c r="CQ182" s="1" t="s">
        <v>187</v>
      </c>
      <c r="CR182" s="18"/>
      <c r="CS182" s="1" t="s">
        <v>183</v>
      </c>
      <c r="CT182" s="18"/>
      <c r="CU182" s="1" t="s">
        <v>184</v>
      </c>
      <c r="CV182" s="18">
        <v>177.60000000000036</v>
      </c>
      <c r="CW182" s="1" t="s">
        <v>185</v>
      </c>
      <c r="CY182" s="18"/>
      <c r="CZ182" s="1" t="s">
        <v>187</v>
      </c>
      <c r="DA182" s="18"/>
      <c r="DB182" s="1" t="s">
        <v>183</v>
      </c>
      <c r="DC182" s="18"/>
      <c r="DD182" s="1" t="s">
        <v>184</v>
      </c>
      <c r="DE182" s="18">
        <v>216.10000000000127</v>
      </c>
      <c r="DF182" s="1" t="s">
        <v>185</v>
      </c>
      <c r="DH182" s="18"/>
      <c r="DI182" s="1" t="s">
        <v>187</v>
      </c>
      <c r="DJ182" s="18"/>
      <c r="DK182" s="1" t="s">
        <v>183</v>
      </c>
      <c r="DL182" s="18"/>
      <c r="DM182" s="1" t="s">
        <v>184</v>
      </c>
      <c r="DN182" s="18">
        <v>194.95000000000073</v>
      </c>
      <c r="DO182" s="1" t="s">
        <v>185</v>
      </c>
      <c r="DQ182" s="18"/>
      <c r="DR182" s="1" t="s">
        <v>187</v>
      </c>
      <c r="DS182" s="18"/>
      <c r="DT182" s="1" t="s">
        <v>183</v>
      </c>
      <c r="DU182" s="18"/>
      <c r="DV182" s="1" t="s">
        <v>184</v>
      </c>
      <c r="DW182" s="18">
        <v>213.64999999999964</v>
      </c>
      <c r="DX182" s="1" t="s">
        <v>185</v>
      </c>
      <c r="DZ182" s="18"/>
      <c r="EA182" s="1" t="s">
        <v>187</v>
      </c>
      <c r="EB182" s="18"/>
      <c r="EC182" s="1" t="s">
        <v>183</v>
      </c>
      <c r="ED182" s="18"/>
      <c r="EE182" s="1" t="s">
        <v>184</v>
      </c>
      <c r="EF182" s="18"/>
      <c r="EG182" s="1" t="s">
        <v>185</v>
      </c>
      <c r="EI182" s="18"/>
      <c r="EJ182" s="1" t="s">
        <v>187</v>
      </c>
      <c r="EK182" s="18"/>
      <c r="EL182" s="1" t="s">
        <v>183</v>
      </c>
      <c r="EM182" s="18"/>
      <c r="EN182" s="1" t="s">
        <v>184</v>
      </c>
      <c r="EO182" s="18"/>
      <c r="EP182" s="1" t="s">
        <v>185</v>
      </c>
      <c r="ER182" s="18"/>
      <c r="ES182" s="1" t="s">
        <v>187</v>
      </c>
      <c r="ET182" s="18"/>
      <c r="EU182" s="1" t="s">
        <v>183</v>
      </c>
      <c r="EV182" s="18"/>
      <c r="EW182" s="1" t="s">
        <v>184</v>
      </c>
      <c r="EX182" s="18"/>
      <c r="EY182" s="1" t="s">
        <v>185</v>
      </c>
      <c r="FB182" s="9"/>
      <c r="FD182" s="9"/>
      <c r="FF182" s="9"/>
      <c r="FH182" s="9"/>
      <c r="FK182" s="9"/>
      <c r="FM182" s="9"/>
      <c r="FO182" s="9"/>
      <c r="FQ182" s="9"/>
      <c r="FT182" s="9"/>
      <c r="FV182" s="9"/>
      <c r="FX182" s="9"/>
      <c r="FZ182" s="9"/>
      <c r="GC182" s="9"/>
      <c r="GE182" s="9"/>
      <c r="GG182" s="9"/>
      <c r="GI182" s="9"/>
      <c r="GL182" s="9"/>
      <c r="GN182" s="9"/>
      <c r="GP182" s="9"/>
      <c r="GR182" s="9"/>
      <c r="GU182" s="9"/>
      <c r="GW182" s="9"/>
      <c r="GY182" s="9"/>
      <c r="HA182" s="9"/>
      <c r="HD182" s="9"/>
      <c r="HF182" s="9"/>
      <c r="HH182" s="9"/>
      <c r="HJ182" s="9"/>
      <c r="HM182" s="9"/>
      <c r="HO182" s="9"/>
      <c r="HQ182" s="9"/>
      <c r="HS182" s="9"/>
      <c r="HV182" s="9"/>
      <c r="HX182" s="9"/>
      <c r="HZ182" s="9"/>
      <c r="IB182" s="9"/>
      <c r="IE182" s="9"/>
      <c r="IG182" s="9"/>
      <c r="II182" s="9"/>
      <c r="IK182" s="9"/>
      <c r="IN182" s="9"/>
      <c r="IP182" s="9"/>
      <c r="IR182" s="9"/>
      <c r="IT182" s="9"/>
      <c r="IW182" s="9"/>
      <c r="IY182" s="9"/>
      <c r="JA182" s="9"/>
      <c r="JC182" s="9"/>
      <c r="JF182" s="9"/>
      <c r="JH182" s="9"/>
      <c r="JJ182" s="9"/>
      <c r="JL182" s="9"/>
      <c r="JO182" s="9"/>
      <c r="JQ182" s="9"/>
      <c r="JS182" s="9"/>
      <c r="JU182" s="9"/>
      <c r="JX182" s="9"/>
      <c r="JZ182" s="9"/>
      <c r="KB182" s="9"/>
      <c r="KD182" s="9"/>
      <c r="KG182" s="9"/>
      <c r="KI182" s="9"/>
      <c r="KK182" s="9"/>
      <c r="KM182" s="9"/>
      <c r="KP182" s="9"/>
      <c r="KR182" s="9"/>
      <c r="KT182" s="9"/>
      <c r="KV182" s="9"/>
      <c r="KY182" s="9"/>
      <c r="LA182" s="9"/>
      <c r="LC182" s="9"/>
      <c r="LE182" s="9"/>
      <c r="LH182" s="9"/>
      <c r="LJ182" s="9"/>
      <c r="LL182" s="9"/>
      <c r="LN182" s="9"/>
      <c r="LQ182" s="9"/>
      <c r="LS182" s="9"/>
      <c r="LU182" s="9"/>
      <c r="LW182" s="9"/>
      <c r="LZ182" s="9"/>
      <c r="MB182" s="9"/>
      <c r="MD182" s="9"/>
      <c r="MF182" s="9"/>
      <c r="MI182" s="9"/>
      <c r="MK182" s="9"/>
      <c r="MM182" s="9"/>
      <c r="MO182" s="9"/>
      <c r="MR182" s="9"/>
      <c r="MT182" s="9"/>
      <c r="MV182" s="9"/>
      <c r="MX182" s="9"/>
      <c r="NA182" s="9"/>
      <c r="NC182" s="9"/>
      <c r="NE182" s="9"/>
      <c r="NG182" s="9"/>
      <c r="NH182" s="43"/>
    </row>
    <row r="183" spans="1:372" ht="18">
      <c r="A183" s="93">
        <v>2022</v>
      </c>
      <c r="B183" s="49">
        <f>SUM(D183:AAP183)</f>
        <v>4239.2000000000062</v>
      </c>
      <c r="D183"/>
      <c r="E183" s="9">
        <f>D182*0.25</f>
        <v>0</v>
      </c>
      <c r="F183" s="18"/>
      <c r="G183" s="9">
        <f>F182*0.5</f>
        <v>0</v>
      </c>
      <c r="I183" s="9">
        <f>H182*0.75</f>
        <v>0</v>
      </c>
      <c r="K183" s="9">
        <f>J182*1</f>
        <v>0</v>
      </c>
      <c r="N183" s="9">
        <f>M182*0.25</f>
        <v>0</v>
      </c>
      <c r="P183" s="9">
        <f>O182*0.5</f>
        <v>0</v>
      </c>
      <c r="R183" s="9">
        <f>Q182*0.75</f>
        <v>0</v>
      </c>
      <c r="T183" s="9">
        <f>S182*1</f>
        <v>0</v>
      </c>
      <c r="V183" s="18"/>
      <c r="W183" s="9">
        <f>V182*0.25</f>
        <v>0</v>
      </c>
      <c r="X183" s="18"/>
      <c r="Y183" s="9">
        <f>X182*0.5</f>
        <v>0</v>
      </c>
      <c r="Z183" s="18"/>
      <c r="AA183" s="9">
        <f>Z182*0.75</f>
        <v>0</v>
      </c>
      <c r="AB183" s="18"/>
      <c r="AC183" s="9">
        <f>AB182*1</f>
        <v>374.05000000000007</v>
      </c>
      <c r="AF183" s="9">
        <f>AE182*0.25</f>
        <v>0</v>
      </c>
      <c r="AH183" s="9">
        <f>AG182*0.5</f>
        <v>0</v>
      </c>
      <c r="AI183" s="21"/>
      <c r="AJ183" s="9">
        <f>AI182*0.75</f>
        <v>0</v>
      </c>
      <c r="AK183" s="21"/>
      <c r="AL183" s="9">
        <f>AK182*1</f>
        <v>213.40000000000032</v>
      </c>
      <c r="AO183" s="9">
        <f>AN182*0.25</f>
        <v>0</v>
      </c>
      <c r="AQ183" s="9">
        <f>AP182*0.5</f>
        <v>0</v>
      </c>
      <c r="AR183" s="21"/>
      <c r="AS183" s="9">
        <f>AR182*0.75</f>
        <v>0</v>
      </c>
      <c r="AU183" s="9">
        <f>AT182*1</f>
        <v>225.30000000000041</v>
      </c>
      <c r="AX183" s="9">
        <f>AW182*0.25</f>
        <v>0</v>
      </c>
      <c r="AZ183" s="9">
        <f>AY182*0.5</f>
        <v>0</v>
      </c>
      <c r="BA183" s="21"/>
      <c r="BB183" s="9">
        <f>BA182*0.75</f>
        <v>0</v>
      </c>
      <c r="BC183" s="21"/>
      <c r="BD183" s="9">
        <f>BC182*1</f>
        <v>708.59999999999968</v>
      </c>
      <c r="BG183" s="9">
        <f>BF182*0.25</f>
        <v>0</v>
      </c>
      <c r="BI183" s="9">
        <f>BH182*0.5</f>
        <v>0</v>
      </c>
      <c r="BJ183" s="21"/>
      <c r="BK183" s="9">
        <f>BJ182*0.75</f>
        <v>0</v>
      </c>
      <c r="BL183" s="21"/>
      <c r="BM183" s="9">
        <f>BL182*1</f>
        <v>1013.0000000000009</v>
      </c>
      <c r="BP183" s="9">
        <f>BO182*0.25</f>
        <v>0</v>
      </c>
      <c r="BR183" s="9">
        <f>BQ182*0.5</f>
        <v>0</v>
      </c>
      <c r="BT183" s="9">
        <f>BS182*0.75</f>
        <v>0</v>
      </c>
      <c r="BV183" s="9">
        <f>BU182*1</f>
        <v>260.95000000000118</v>
      </c>
      <c r="BY183" s="9">
        <f>BX182*0.25</f>
        <v>0</v>
      </c>
      <c r="CA183" s="9">
        <f>BZ182*0.5</f>
        <v>0</v>
      </c>
      <c r="CC183" s="9">
        <f>CB182*0.75</f>
        <v>0</v>
      </c>
      <c r="CE183" s="9">
        <f t="shared" ref="CE183" si="348">CD182*1</f>
        <v>239.60000000000127</v>
      </c>
      <c r="CH183" s="9">
        <f>CG182*0.25</f>
        <v>0</v>
      </c>
      <c r="CJ183" s="9">
        <f>CI182*0.5</f>
        <v>0</v>
      </c>
      <c r="CL183" s="9">
        <f>CK182*0.75</f>
        <v>0</v>
      </c>
      <c r="CN183" s="9">
        <f t="shared" ref="CN183" si="349">CM182*1</f>
        <v>402.00000000000091</v>
      </c>
      <c r="CQ183" s="9">
        <f>CP182*0.25</f>
        <v>0</v>
      </c>
      <c r="CS183" s="9">
        <f>CR182*0.5</f>
        <v>0</v>
      </c>
      <c r="CU183" s="9">
        <f>CT182*0.75</f>
        <v>0</v>
      </c>
      <c r="CW183" s="9">
        <f t="shared" ref="CW183" si="350">CV182*1</f>
        <v>177.60000000000036</v>
      </c>
      <c r="CZ183" s="9">
        <f>CY182*0.25</f>
        <v>0</v>
      </c>
      <c r="DB183" s="9">
        <f>DA182*0.5</f>
        <v>0</v>
      </c>
      <c r="DD183" s="9">
        <f>DC182*0.75</f>
        <v>0</v>
      </c>
      <c r="DF183" s="9">
        <f t="shared" ref="DF183" si="351">DE182*1</f>
        <v>216.10000000000127</v>
      </c>
      <c r="DI183" s="9">
        <f>DH182*0.25</f>
        <v>0</v>
      </c>
      <c r="DK183" s="9">
        <f>DJ182*0.5</f>
        <v>0</v>
      </c>
      <c r="DM183" s="9">
        <f>DL182*0.75</f>
        <v>0</v>
      </c>
      <c r="DO183" s="9">
        <f t="shared" ref="DO183" si="352">DN182*1</f>
        <v>194.95000000000073</v>
      </c>
      <c r="DR183" s="9">
        <f>DQ182*0.25</f>
        <v>0</v>
      </c>
      <c r="DT183" s="9">
        <f>DS182*0.5</f>
        <v>0</v>
      </c>
      <c r="DV183" s="9">
        <f>DU182*0.75</f>
        <v>0</v>
      </c>
      <c r="DX183" s="9">
        <f t="shared" ref="DX183" si="353">DW182*1</f>
        <v>213.64999999999964</v>
      </c>
      <c r="EA183" s="9">
        <f>DZ182*0.25</f>
        <v>0</v>
      </c>
      <c r="EC183" s="9">
        <f>EB182*0.5</f>
        <v>0</v>
      </c>
      <c r="EE183" s="9">
        <f>ED182*0.75</f>
        <v>0</v>
      </c>
      <c r="EG183" s="9">
        <f>EF182*1</f>
        <v>0</v>
      </c>
      <c r="EJ183" s="9">
        <f>EI182*0.25</f>
        <v>0</v>
      </c>
      <c r="EL183" s="9">
        <f>EK182*0.5</f>
        <v>0</v>
      </c>
      <c r="EN183" s="9">
        <f>EM182*0.75</f>
        <v>0</v>
      </c>
      <c r="EP183" s="9">
        <f>EO182*1</f>
        <v>0</v>
      </c>
      <c r="ES183" s="9">
        <f>ER182*0.25</f>
        <v>0</v>
      </c>
      <c r="EU183" s="9">
        <f>ET182*0.5</f>
        <v>0</v>
      </c>
      <c r="EW183" s="9">
        <f>EV182*0.75</f>
        <v>0</v>
      </c>
      <c r="EY183" s="9">
        <f>EX182*1</f>
        <v>0</v>
      </c>
      <c r="FB183" s="9"/>
      <c r="FD183" s="9"/>
      <c r="FF183" s="9"/>
      <c r="FH183" s="9"/>
      <c r="FK183" s="9"/>
      <c r="FM183" s="9"/>
      <c r="FO183" s="9"/>
      <c r="FQ183" s="9"/>
      <c r="FT183" s="9"/>
      <c r="FV183" s="9"/>
      <c r="FX183" s="9"/>
      <c r="FZ183" s="9"/>
      <c r="GC183" s="9"/>
      <c r="GE183" s="9"/>
      <c r="GG183" s="9"/>
      <c r="GI183" s="9"/>
      <c r="GL183" s="9"/>
      <c r="GN183" s="9"/>
      <c r="GP183" s="9"/>
      <c r="GR183" s="9"/>
      <c r="GU183" s="9"/>
      <c r="GW183" s="9"/>
      <c r="GY183" s="9"/>
      <c r="HA183" s="9"/>
      <c r="HD183" s="9"/>
      <c r="HF183" s="9"/>
      <c r="HH183" s="9"/>
      <c r="HJ183" s="9"/>
      <c r="HM183" s="9"/>
      <c r="HO183" s="9"/>
      <c r="HQ183" s="9"/>
      <c r="HS183" s="9"/>
      <c r="HV183" s="9"/>
      <c r="HX183" s="9"/>
      <c r="HZ183" s="9"/>
      <c r="IB183" s="9"/>
      <c r="IE183" s="9"/>
      <c r="IG183" s="9"/>
      <c r="II183" s="9"/>
      <c r="IK183" s="9"/>
      <c r="IN183" s="9"/>
      <c r="IP183" s="9"/>
      <c r="IR183" s="9"/>
      <c r="IT183" s="9"/>
      <c r="IW183" s="9"/>
      <c r="IY183" s="9"/>
      <c r="JA183" s="9"/>
      <c r="JC183" s="9"/>
      <c r="JF183" s="9"/>
      <c r="JH183" s="9"/>
      <c r="JJ183" s="9"/>
      <c r="JL183" s="9"/>
      <c r="JO183" s="9"/>
      <c r="JQ183" s="9"/>
      <c r="JS183" s="9"/>
      <c r="JU183" s="9"/>
      <c r="JX183" s="9"/>
      <c r="JZ183" s="9"/>
      <c r="KB183" s="9"/>
      <c r="KD183" s="9"/>
      <c r="KG183" s="9"/>
      <c r="KI183" s="9"/>
      <c r="KK183" s="9"/>
      <c r="KM183" s="9"/>
      <c r="KP183" s="9"/>
      <c r="KR183" s="9"/>
      <c r="KT183" s="9"/>
      <c r="KV183" s="9"/>
      <c r="KY183" s="9"/>
      <c r="LA183" s="9"/>
      <c r="LC183" s="9"/>
      <c r="LE183" s="9"/>
      <c r="LH183" s="9"/>
      <c r="LJ183" s="9"/>
      <c r="LL183" s="9"/>
      <c r="LN183" s="9"/>
      <c r="LQ183" s="9"/>
      <c r="LS183" s="9"/>
      <c r="LU183" s="9"/>
      <c r="LW183" s="9"/>
      <c r="LZ183" s="9"/>
      <c r="MB183" s="9"/>
      <c r="MD183" s="9"/>
      <c r="MF183" s="9"/>
      <c r="MI183" s="9"/>
      <c r="MK183" s="9"/>
      <c r="MM183" s="9"/>
      <c r="MO183" s="9"/>
      <c r="MR183" s="9"/>
      <c r="MT183" s="9"/>
      <c r="MV183" s="9"/>
      <c r="MX183" s="9"/>
      <c r="NA183" s="9"/>
      <c r="NC183" s="9"/>
      <c r="NE183" s="9"/>
      <c r="NG183" s="9"/>
      <c r="NH183" s="43"/>
    </row>
    <row r="184" spans="1:372" s="40" customFormat="1" ht="15">
      <c r="A184" s="203"/>
      <c r="B184" s="204"/>
      <c r="C184" s="205"/>
      <c r="E184" s="237"/>
      <c r="F184" s="149"/>
      <c r="L184" s="205"/>
      <c r="N184" s="237"/>
      <c r="U184" s="205"/>
      <c r="W184" s="237"/>
      <c r="Z184" s="149"/>
      <c r="AB184" s="149"/>
      <c r="AC184" s="38"/>
      <c r="AD184" s="205"/>
      <c r="AF184" s="237"/>
      <c r="AL184" s="38"/>
      <c r="AM184" s="205"/>
      <c r="AO184" s="237"/>
      <c r="AU184" s="38"/>
      <c r="AV184" s="205"/>
      <c r="AX184" s="237"/>
      <c r="BD184" s="38"/>
      <c r="BE184" s="205"/>
      <c r="BG184" s="237"/>
      <c r="BM184" s="38"/>
      <c r="BN184" s="205"/>
      <c r="BP184" s="237"/>
      <c r="BV184" s="38"/>
      <c r="BW184" s="205"/>
      <c r="BY184" s="237"/>
      <c r="CE184" s="38"/>
      <c r="CF184" s="205"/>
      <c r="CH184" s="237"/>
      <c r="CN184" s="38"/>
      <c r="CO184" s="205"/>
      <c r="CQ184" s="237"/>
      <c r="CW184" s="38"/>
      <c r="CX184" s="205"/>
      <c r="CZ184" s="237"/>
      <c r="DF184" s="38"/>
      <c r="DG184" s="205"/>
      <c r="DI184" s="237"/>
      <c r="DO184" s="38"/>
      <c r="DP184" s="205"/>
      <c r="DR184" s="237"/>
      <c r="DX184" s="38"/>
      <c r="DY184" s="205"/>
      <c r="EA184" s="237"/>
      <c r="EG184" s="38"/>
      <c r="EH184" s="205"/>
      <c r="EJ184" s="237"/>
      <c r="EP184" s="38"/>
      <c r="EQ184" s="205"/>
      <c r="ES184" s="237"/>
      <c r="EY184" s="38"/>
      <c r="EZ184" s="205"/>
      <c r="FB184" s="237"/>
      <c r="FH184" s="38"/>
      <c r="FI184" s="205"/>
      <c r="FK184" s="237"/>
      <c r="FQ184" s="38"/>
      <c r="FR184" s="205"/>
      <c r="FT184" s="237"/>
      <c r="FZ184" s="38"/>
      <c r="GA184" s="205"/>
      <c r="GC184" s="237"/>
      <c r="GI184" s="38"/>
      <c r="GJ184" s="205"/>
      <c r="GL184" s="237"/>
      <c r="GR184" s="38"/>
      <c r="GS184" s="205"/>
      <c r="GU184" s="237"/>
      <c r="HB184" s="205"/>
      <c r="HD184" s="237"/>
      <c r="HJ184" s="38"/>
      <c r="HK184" s="205"/>
      <c r="HM184" s="237"/>
      <c r="HS184" s="38"/>
      <c r="HT184" s="205"/>
      <c r="HV184" s="237"/>
      <c r="IB184" s="38"/>
      <c r="IC184" s="205"/>
      <c r="IE184" s="237"/>
      <c r="IL184" s="205"/>
      <c r="IN184" s="237"/>
      <c r="IT184" s="38"/>
      <c r="IU184" s="205"/>
      <c r="IW184" s="237"/>
      <c r="JC184" s="38"/>
      <c r="JD184" s="205"/>
      <c r="JF184" s="237"/>
      <c r="JL184" s="38"/>
      <c r="JM184" s="205"/>
      <c r="JO184" s="237"/>
      <c r="JV184" s="205"/>
      <c r="JX184" s="237"/>
      <c r="KD184" s="38"/>
      <c r="KE184" s="205"/>
      <c r="KG184" s="237"/>
      <c r="KM184" s="38"/>
      <c r="KN184" s="205"/>
      <c r="KP184" s="237"/>
      <c r="KW184" s="205"/>
      <c r="KY184" s="237"/>
      <c r="LF184" s="205"/>
      <c r="LH184" s="237"/>
      <c r="LN184" s="38"/>
      <c r="LO184" s="205"/>
      <c r="LQ184" s="237"/>
      <c r="LW184" s="38"/>
      <c r="LX184" s="205"/>
      <c r="LZ184" s="237"/>
      <c r="MG184" s="205"/>
      <c r="MI184" s="237"/>
      <c r="MO184" s="38"/>
      <c r="MP184" s="205"/>
      <c r="MR184" s="237"/>
      <c r="MX184" s="38"/>
      <c r="MY184" s="205"/>
      <c r="NA184" s="237"/>
      <c r="NG184" s="38"/>
      <c r="NH184" s="205"/>
    </row>
    <row r="185" spans="1:372" ht="15">
      <c r="A185" s="89" t="s">
        <v>1831</v>
      </c>
      <c r="D185"/>
      <c r="E185" s="1" t="s">
        <v>187</v>
      </c>
      <c r="F185" s="400">
        <v>277.5</v>
      </c>
      <c r="G185" s="1" t="s">
        <v>183</v>
      </c>
      <c r="H185" s="115"/>
      <c r="I185" s="1" t="s">
        <v>184</v>
      </c>
      <c r="J185" s="115"/>
      <c r="K185" s="1" t="s">
        <v>185</v>
      </c>
      <c r="N185" s="1" t="s">
        <v>187</v>
      </c>
      <c r="O185" s="18">
        <v>55</v>
      </c>
      <c r="P185" s="1" t="s">
        <v>183</v>
      </c>
      <c r="Q185" s="18"/>
      <c r="R185" s="1" t="s">
        <v>184</v>
      </c>
      <c r="S185" s="18"/>
      <c r="T185" s="1" t="s">
        <v>185</v>
      </c>
      <c r="W185" s="1" t="s">
        <v>187</v>
      </c>
      <c r="X185" s="18">
        <v>566</v>
      </c>
      <c r="Y185" s="1" t="s">
        <v>183</v>
      </c>
      <c r="Z185" s="18"/>
      <c r="AA185" s="1" t="s">
        <v>184</v>
      </c>
      <c r="AC185" s="1" t="s">
        <v>185</v>
      </c>
      <c r="AF185" s="1" t="s">
        <v>187</v>
      </c>
      <c r="AG185" s="18">
        <v>296.90000000000009</v>
      </c>
      <c r="AH185" s="1" t="s">
        <v>183</v>
      </c>
      <c r="AI185" s="18"/>
      <c r="AJ185" s="1" t="s">
        <v>184</v>
      </c>
      <c r="AK185" s="18"/>
      <c r="AL185" s="1" t="s">
        <v>185</v>
      </c>
      <c r="AO185" s="1" t="s">
        <v>187</v>
      </c>
      <c r="AP185" s="18">
        <v>197.79999999999973</v>
      </c>
      <c r="AQ185" s="1" t="s">
        <v>183</v>
      </c>
      <c r="AS185" s="1" t="s">
        <v>184</v>
      </c>
      <c r="AU185" s="1" t="s">
        <v>185</v>
      </c>
      <c r="AX185" s="1" t="s">
        <v>187</v>
      </c>
      <c r="AY185" s="18">
        <v>322.59999999999991</v>
      </c>
      <c r="AZ185" s="1" t="s">
        <v>183</v>
      </c>
      <c r="BB185" s="1" t="s">
        <v>184</v>
      </c>
      <c r="BD185" s="1" t="s">
        <v>185</v>
      </c>
      <c r="BG185" s="1" t="s">
        <v>187</v>
      </c>
      <c r="BH185" s="18">
        <v>394.00000000000091</v>
      </c>
      <c r="BI185" s="1" t="s">
        <v>183</v>
      </c>
      <c r="BJ185" s="18"/>
      <c r="BK185" s="1" t="s">
        <v>184</v>
      </c>
      <c r="BL185" s="18"/>
      <c r="BM185" s="1" t="s">
        <v>185</v>
      </c>
      <c r="BP185" s="1" t="s">
        <v>187</v>
      </c>
      <c r="BQ185" s="18">
        <v>331.70000000000027</v>
      </c>
      <c r="BR185" s="1" t="s">
        <v>183</v>
      </c>
      <c r="BS185" s="18"/>
      <c r="BT185" s="1" t="s">
        <v>184</v>
      </c>
      <c r="BU185" s="18"/>
      <c r="BV185" s="1" t="s">
        <v>185</v>
      </c>
      <c r="BY185" s="1" t="s">
        <v>187</v>
      </c>
      <c r="BZ185" s="401">
        <v>134.40000000000327</v>
      </c>
      <c r="CA185" s="1" t="s">
        <v>183</v>
      </c>
      <c r="CB185" s="401"/>
      <c r="CC185" s="1" t="s">
        <v>184</v>
      </c>
      <c r="CD185" s="401"/>
      <c r="CE185" s="1" t="s">
        <v>185</v>
      </c>
      <c r="CH185" s="1" t="s">
        <v>187</v>
      </c>
      <c r="CJ185" s="1" t="s">
        <v>183</v>
      </c>
      <c r="CL185" s="1" t="s">
        <v>184</v>
      </c>
      <c r="CN185" s="1" t="s">
        <v>185</v>
      </c>
      <c r="CQ185" s="1" t="s">
        <v>187</v>
      </c>
      <c r="CS185" s="1" t="s">
        <v>183</v>
      </c>
      <c r="CU185" s="1" t="s">
        <v>184</v>
      </c>
      <c r="CW185" s="1" t="s">
        <v>185</v>
      </c>
      <c r="CZ185" s="1" t="s">
        <v>187</v>
      </c>
      <c r="DA185" s="18">
        <v>145.89999999999964</v>
      </c>
      <c r="DB185" s="1" t="s">
        <v>183</v>
      </c>
      <c r="DC185" s="18"/>
      <c r="DD185" s="1" t="s">
        <v>184</v>
      </c>
      <c r="DE185" s="18"/>
      <c r="DF185" s="1" t="s">
        <v>185</v>
      </c>
      <c r="DI185" s="1" t="s">
        <v>187</v>
      </c>
      <c r="DK185" s="1" t="s">
        <v>183</v>
      </c>
      <c r="DM185" s="1" t="s">
        <v>184</v>
      </c>
      <c r="DO185" s="1" t="s">
        <v>185</v>
      </c>
      <c r="DR185" s="1" t="s">
        <v>187</v>
      </c>
      <c r="DS185" s="18">
        <v>111.40000000000327</v>
      </c>
      <c r="DT185" s="1" t="s">
        <v>183</v>
      </c>
      <c r="DU185" s="18"/>
      <c r="DV185" s="1" t="s">
        <v>184</v>
      </c>
      <c r="DW185" s="18"/>
      <c r="DX185" s="1" t="s">
        <v>185</v>
      </c>
      <c r="EA185" s="1" t="s">
        <v>187</v>
      </c>
      <c r="EC185" s="1" t="s">
        <v>183</v>
      </c>
      <c r="EE185" s="1" t="s">
        <v>184</v>
      </c>
      <c r="EG185" s="1" t="s">
        <v>185</v>
      </c>
      <c r="EJ185" s="1" t="s">
        <v>187</v>
      </c>
      <c r="EL185" s="1" t="s">
        <v>183</v>
      </c>
      <c r="EN185" s="1" t="s">
        <v>184</v>
      </c>
      <c r="EP185" s="1" t="s">
        <v>185</v>
      </c>
      <c r="ES185" s="1" t="s">
        <v>187</v>
      </c>
      <c r="EU185" s="1" t="s">
        <v>183</v>
      </c>
      <c r="EW185" s="1" t="s">
        <v>184</v>
      </c>
      <c r="EY185" s="1" t="s">
        <v>185</v>
      </c>
      <c r="FB185" s="1" t="s">
        <v>187</v>
      </c>
      <c r="FC185" s="401">
        <v>337.79999999999745</v>
      </c>
      <c r="FD185" s="1" t="s">
        <v>183</v>
      </c>
      <c r="FE185" s="401"/>
      <c r="FF185" s="1" t="s">
        <v>184</v>
      </c>
      <c r="FG185" s="401"/>
      <c r="FH185" s="1" t="s">
        <v>185</v>
      </c>
      <c r="FK185" s="1" t="s">
        <v>187</v>
      </c>
      <c r="FL185" s="18">
        <v>618.39999999999964</v>
      </c>
      <c r="FM185" s="1" t="s">
        <v>183</v>
      </c>
      <c r="FN185" s="18"/>
      <c r="FO185" s="1" t="s">
        <v>184</v>
      </c>
      <c r="FP185" s="18"/>
      <c r="FQ185" s="1" t="s">
        <v>185</v>
      </c>
      <c r="FT185" s="1" t="s">
        <v>187</v>
      </c>
      <c r="FV185" s="1" t="s">
        <v>183</v>
      </c>
      <c r="FX185" s="1" t="s">
        <v>184</v>
      </c>
      <c r="FZ185" s="1" t="s">
        <v>185</v>
      </c>
      <c r="GC185" s="1" t="s">
        <v>187</v>
      </c>
      <c r="GE185" s="1" t="s">
        <v>183</v>
      </c>
      <c r="GG185" s="1" t="s">
        <v>184</v>
      </c>
      <c r="GI185" s="1" t="s">
        <v>185</v>
      </c>
      <c r="GL185" s="1" t="s">
        <v>187</v>
      </c>
      <c r="GM185" s="18">
        <v>263.90000000000509</v>
      </c>
      <c r="GN185" s="1" t="s">
        <v>183</v>
      </c>
      <c r="GP185" s="1" t="s">
        <v>184</v>
      </c>
      <c r="GR185" s="1" t="s">
        <v>185</v>
      </c>
      <c r="GU185" s="1" t="s">
        <v>187</v>
      </c>
      <c r="GW185" s="1" t="s">
        <v>183</v>
      </c>
      <c r="GY185" s="1" t="s">
        <v>184</v>
      </c>
      <c r="HA185" s="1" t="s">
        <v>185</v>
      </c>
      <c r="HD185" s="1" t="s">
        <v>187</v>
      </c>
      <c r="HE185" s="18">
        <v>758.80000000000018</v>
      </c>
      <c r="HF185" s="1" t="s">
        <v>183</v>
      </c>
      <c r="HG185" s="18"/>
      <c r="HH185" s="1" t="s">
        <v>184</v>
      </c>
      <c r="HI185" s="18"/>
      <c r="HJ185" s="1" t="s">
        <v>185</v>
      </c>
      <c r="HM185" s="1" t="s">
        <v>187</v>
      </c>
      <c r="HO185" s="1" t="s">
        <v>183</v>
      </c>
      <c r="HQ185" s="1" t="s">
        <v>184</v>
      </c>
      <c r="HS185" s="1" t="s">
        <v>185</v>
      </c>
      <c r="HV185" s="1" t="s">
        <v>187</v>
      </c>
      <c r="HW185" s="18">
        <v>3940.0999999999985</v>
      </c>
      <c r="HX185" s="1" t="s">
        <v>183</v>
      </c>
      <c r="HY185" s="18"/>
      <c r="HZ185" s="1" t="s">
        <v>184</v>
      </c>
      <c r="IA185" s="18"/>
      <c r="IB185" s="1" t="s">
        <v>185</v>
      </c>
      <c r="IE185" s="1" t="s">
        <v>187</v>
      </c>
      <c r="IG185" s="1" t="s">
        <v>183</v>
      </c>
      <c r="II185" s="1" t="s">
        <v>184</v>
      </c>
      <c r="IK185" s="1" t="s">
        <v>185</v>
      </c>
      <c r="IN185" s="1" t="s">
        <v>187</v>
      </c>
      <c r="IP185" s="1" t="s">
        <v>183</v>
      </c>
      <c r="IR185" s="1" t="s">
        <v>184</v>
      </c>
      <c r="IT185" s="1" t="s">
        <v>185</v>
      </c>
      <c r="IW185" s="1" t="s">
        <v>187</v>
      </c>
      <c r="IX185" s="18">
        <v>280.09999999999991</v>
      </c>
      <c r="IY185" s="1" t="s">
        <v>183</v>
      </c>
      <c r="IZ185" s="18"/>
      <c r="JA185" s="1" t="s">
        <v>184</v>
      </c>
      <c r="JB185" s="18"/>
      <c r="JC185" s="1" t="s">
        <v>185</v>
      </c>
      <c r="JF185" s="1" t="s">
        <v>187</v>
      </c>
      <c r="JG185" s="401">
        <v>269.80000000000109</v>
      </c>
      <c r="JH185" s="1" t="s">
        <v>183</v>
      </c>
      <c r="JI185" s="401"/>
      <c r="JJ185" s="1" t="s">
        <v>184</v>
      </c>
      <c r="JK185" s="401"/>
      <c r="JL185" s="1" t="s">
        <v>185</v>
      </c>
      <c r="JO185" s="1" t="s">
        <v>187</v>
      </c>
      <c r="JQ185" s="1" t="s">
        <v>183</v>
      </c>
      <c r="JS185" s="1" t="s">
        <v>184</v>
      </c>
      <c r="JU185" s="1" t="s">
        <v>185</v>
      </c>
      <c r="JX185" s="1" t="s">
        <v>187</v>
      </c>
      <c r="JZ185" s="1" t="s">
        <v>183</v>
      </c>
      <c r="KA185" s="18">
        <v>2395.8000000000102</v>
      </c>
      <c r="KB185" s="1" t="s">
        <v>184</v>
      </c>
      <c r="KC185" s="18"/>
      <c r="KD185" s="1" t="s">
        <v>185</v>
      </c>
      <c r="KG185" s="1" t="s">
        <v>187</v>
      </c>
      <c r="KH185" s="401">
        <v>33.000000000000909</v>
      </c>
      <c r="KI185" s="1" t="s">
        <v>183</v>
      </c>
      <c r="KJ185" s="401"/>
      <c r="KK185" s="1" t="s">
        <v>184</v>
      </c>
      <c r="KL185" s="401"/>
      <c r="KM185" s="1" t="s">
        <v>185</v>
      </c>
      <c r="KP185" s="1" t="s">
        <v>187</v>
      </c>
      <c r="KR185" s="1" t="s">
        <v>183</v>
      </c>
      <c r="KT185" s="1" t="s">
        <v>184</v>
      </c>
      <c r="KV185" s="1" t="s">
        <v>185</v>
      </c>
      <c r="KY185" s="1" t="s">
        <v>187</v>
      </c>
      <c r="LA185" s="1" t="s">
        <v>183</v>
      </c>
      <c r="LC185" s="1" t="s">
        <v>184</v>
      </c>
      <c r="LE185" s="1" t="s">
        <v>185</v>
      </c>
      <c r="LH185" s="1" t="s">
        <v>187</v>
      </c>
      <c r="LJ185" s="1" t="s">
        <v>183</v>
      </c>
      <c r="LL185" s="1" t="s">
        <v>184</v>
      </c>
      <c r="LN185" s="1" t="s">
        <v>185</v>
      </c>
      <c r="LQ185" s="1" t="s">
        <v>187</v>
      </c>
      <c r="LR185" s="18">
        <v>102.20000000000027</v>
      </c>
      <c r="LS185" s="1" t="s">
        <v>183</v>
      </c>
      <c r="LT185" s="18"/>
      <c r="LU185" s="1" t="s">
        <v>184</v>
      </c>
      <c r="LV185" s="18"/>
      <c r="LW185" s="1" t="s">
        <v>185</v>
      </c>
      <c r="LZ185" s="1" t="s">
        <v>187</v>
      </c>
      <c r="MB185" s="1" t="s">
        <v>183</v>
      </c>
      <c r="MD185" s="1" t="s">
        <v>184</v>
      </c>
      <c r="MF185" s="1" t="s">
        <v>185</v>
      </c>
      <c r="MI185" s="1" t="s">
        <v>187</v>
      </c>
      <c r="MK185" s="1" t="s">
        <v>183</v>
      </c>
      <c r="ML185" s="18">
        <v>936.99999999999454</v>
      </c>
      <c r="MM185" s="1" t="s">
        <v>184</v>
      </c>
      <c r="MN185" s="18"/>
      <c r="MO185" s="1" t="s">
        <v>185</v>
      </c>
      <c r="MR185" s="1" t="s">
        <v>187</v>
      </c>
      <c r="MS185" s="18">
        <v>154.50000000000728</v>
      </c>
      <c r="MT185" s="1" t="s">
        <v>183</v>
      </c>
      <c r="MU185" s="18"/>
      <c r="MV185" s="1" t="s">
        <v>184</v>
      </c>
      <c r="MW185" s="18"/>
      <c r="MX185" s="1" t="s">
        <v>185</v>
      </c>
      <c r="NA185" s="1" t="s">
        <v>187</v>
      </c>
      <c r="NC185" s="1" t="s">
        <v>183</v>
      </c>
      <c r="ND185" s="18"/>
      <c r="NE185" s="1" t="s">
        <v>184</v>
      </c>
      <c r="NF185" s="18"/>
      <c r="NG185" s="1" t="s">
        <v>185</v>
      </c>
      <c r="NH185" s="43"/>
    </row>
    <row r="186" spans="1:372" ht="18">
      <c r="A186" s="93">
        <v>2020</v>
      </c>
      <c r="B186" s="49">
        <f>SUM(D186:AAP186)</f>
        <v>7295.5000000000127</v>
      </c>
      <c r="D186"/>
      <c r="E186" s="9">
        <f>D185*0.25</f>
        <v>0</v>
      </c>
      <c r="F186" s="18"/>
      <c r="G186" s="9">
        <f>F185*0.5</f>
        <v>138.75</v>
      </c>
      <c r="I186" s="9">
        <f>H185*0.75</f>
        <v>0</v>
      </c>
      <c r="K186" s="9">
        <f>J185*1</f>
        <v>0</v>
      </c>
      <c r="N186" s="9">
        <f>M185*0.25</f>
        <v>0</v>
      </c>
      <c r="P186" s="9">
        <f>O185*0.5</f>
        <v>27.5</v>
      </c>
      <c r="R186" s="9">
        <f>Q185*0.75</f>
        <v>0</v>
      </c>
      <c r="T186" s="9">
        <f>S185*1</f>
        <v>0</v>
      </c>
      <c r="W186" s="9">
        <f>V185*0.25</f>
        <v>0</v>
      </c>
      <c r="Y186" s="9">
        <f>X185*0.5</f>
        <v>283</v>
      </c>
      <c r="Z186" s="18"/>
      <c r="AA186" s="9">
        <f>Z185*0.75</f>
        <v>0</v>
      </c>
      <c r="AB186" s="18"/>
      <c r="AC186" s="9">
        <f>AB185*1</f>
        <v>0</v>
      </c>
      <c r="AF186" s="9">
        <f>AE185*0.25</f>
        <v>0</v>
      </c>
      <c r="AH186" s="9">
        <f>AG185*0.5</f>
        <v>148.45000000000005</v>
      </c>
      <c r="AJ186" s="9">
        <f>AI185*0.75</f>
        <v>0</v>
      </c>
      <c r="AL186" s="9">
        <f>AK185*1</f>
        <v>0</v>
      </c>
      <c r="AO186" s="9">
        <f>AN185*0.25</f>
        <v>0</v>
      </c>
      <c r="AQ186" s="9">
        <f>AP185*0.5</f>
        <v>98.899999999999864</v>
      </c>
      <c r="AS186" s="9">
        <f>AR185*0.75</f>
        <v>0</v>
      </c>
      <c r="AU186" s="9">
        <f>AT185*1</f>
        <v>0</v>
      </c>
      <c r="AX186" s="9">
        <f>AW185*0.25</f>
        <v>0</v>
      </c>
      <c r="AZ186" s="9">
        <f>AY185*0.5</f>
        <v>161.29999999999995</v>
      </c>
      <c r="BB186" s="9">
        <f>BA185*0.75</f>
        <v>0</v>
      </c>
      <c r="BD186" s="9">
        <f>BC185*1</f>
        <v>0</v>
      </c>
      <c r="BG186" s="9">
        <f>BF185*0.25</f>
        <v>0</v>
      </c>
      <c r="BI186" s="9">
        <f>BH185*0.5</f>
        <v>197.00000000000045</v>
      </c>
      <c r="BK186" s="9">
        <f>BJ185*0.75</f>
        <v>0</v>
      </c>
      <c r="BM186" s="9">
        <f>BL185*1</f>
        <v>0</v>
      </c>
      <c r="BP186" s="9">
        <f>BO185*0.25</f>
        <v>0</v>
      </c>
      <c r="BR186" s="9">
        <f>BQ185*0.5</f>
        <v>165.85000000000014</v>
      </c>
      <c r="BT186" s="9">
        <f>BS185*0.75</f>
        <v>0</v>
      </c>
      <c r="BV186" s="9">
        <f>BU185*1</f>
        <v>0</v>
      </c>
      <c r="BY186" s="9">
        <f>BX185*0.25</f>
        <v>0</v>
      </c>
      <c r="CA186" s="9">
        <f>BZ185*0.5</f>
        <v>67.200000000001637</v>
      </c>
      <c r="CC186" s="9">
        <f>CB185*0.75</f>
        <v>0</v>
      </c>
      <c r="CE186" s="9">
        <f t="shared" ref="CE186" si="354">CD185*1</f>
        <v>0</v>
      </c>
      <c r="CH186" s="9">
        <f>CG185*0.25</f>
        <v>0</v>
      </c>
      <c r="CJ186" s="9">
        <f>CI185*0.5</f>
        <v>0</v>
      </c>
      <c r="CL186" s="9">
        <f>CK185*0.75</f>
        <v>0</v>
      </c>
      <c r="CN186" s="9">
        <f t="shared" ref="CN186" si="355">CM185*1</f>
        <v>0</v>
      </c>
      <c r="CQ186" s="9">
        <f>CP185*0.25</f>
        <v>0</v>
      </c>
      <c r="CS186" s="9">
        <f>CR185*0.5</f>
        <v>0</v>
      </c>
      <c r="CU186" s="9">
        <f>CT185*0.75</f>
        <v>0</v>
      </c>
      <c r="CW186" s="9">
        <f t="shared" ref="CW186" si="356">CV185*1</f>
        <v>0</v>
      </c>
      <c r="CZ186" s="9">
        <f>CY185*0.25</f>
        <v>0</v>
      </c>
      <c r="DB186" s="9">
        <f>DA185*0.5</f>
        <v>72.949999999999818</v>
      </c>
      <c r="DD186" s="9">
        <f>DC185*0.75</f>
        <v>0</v>
      </c>
      <c r="DF186" s="9">
        <f t="shared" ref="DF186" si="357">DE185*1</f>
        <v>0</v>
      </c>
      <c r="DI186" s="9">
        <f>DH185*0.25</f>
        <v>0</v>
      </c>
      <c r="DK186" s="9">
        <f>DJ185*0.5</f>
        <v>0</v>
      </c>
      <c r="DM186" s="9">
        <f>DL185*0.75</f>
        <v>0</v>
      </c>
      <c r="DO186" s="9">
        <f t="shared" ref="DO186" si="358">DN185*1</f>
        <v>0</v>
      </c>
      <c r="DR186" s="9">
        <f>DQ185*0.25</f>
        <v>0</v>
      </c>
      <c r="DS186" s="18"/>
      <c r="DT186" s="9">
        <f>DS185*0.5</f>
        <v>55.700000000001637</v>
      </c>
      <c r="DU186" s="18"/>
      <c r="DV186" s="9">
        <f>DU185*0.75</f>
        <v>0</v>
      </c>
      <c r="DW186" s="18"/>
      <c r="DX186" s="9">
        <f t="shared" ref="DX186" si="359">DW185*1</f>
        <v>0</v>
      </c>
      <c r="EA186" s="9">
        <f>DZ185*0.25</f>
        <v>0</v>
      </c>
      <c r="EC186" s="9">
        <f>EB185*0.5</f>
        <v>0</v>
      </c>
      <c r="EE186" s="9">
        <f>ED185*0.75</f>
        <v>0</v>
      </c>
      <c r="EG186" s="9">
        <f>EF185*1</f>
        <v>0</v>
      </c>
      <c r="EJ186" s="9">
        <f>EI185*0.25</f>
        <v>0</v>
      </c>
      <c r="EL186" s="9">
        <f>EK185*0.5</f>
        <v>0</v>
      </c>
      <c r="EN186" s="9">
        <f>EM185*0.75</f>
        <v>0</v>
      </c>
      <c r="EP186" s="9">
        <f>EO185*1</f>
        <v>0</v>
      </c>
      <c r="ES186" s="9">
        <f>ER185*0.25</f>
        <v>0</v>
      </c>
      <c r="EU186" s="9">
        <f>ET185*0.5</f>
        <v>0</v>
      </c>
      <c r="EW186" s="9">
        <f>EV185*0.75</f>
        <v>0</v>
      </c>
      <c r="EY186" s="9">
        <f>EX185*1</f>
        <v>0</v>
      </c>
      <c r="FB186" s="9">
        <f>FA185*0.25</f>
        <v>0</v>
      </c>
      <c r="FD186" s="9">
        <f>FC185*0.5</f>
        <v>168.89999999999873</v>
      </c>
      <c r="FF186" s="9">
        <f>FE185*0.75</f>
        <v>0</v>
      </c>
      <c r="FH186" s="9">
        <f>FG185*1</f>
        <v>0</v>
      </c>
      <c r="FK186" s="9">
        <f>FJ185*0.25</f>
        <v>0</v>
      </c>
      <c r="FM186" s="9">
        <f>FL185*0.5</f>
        <v>309.19999999999982</v>
      </c>
      <c r="FO186" s="9">
        <f>FN185*0.75</f>
        <v>0</v>
      </c>
      <c r="FQ186" s="9">
        <f>FP185*1</f>
        <v>0</v>
      </c>
      <c r="FT186" s="9">
        <f>FS185*0.25</f>
        <v>0</v>
      </c>
      <c r="FV186" s="9">
        <f>FU185*0.5</f>
        <v>0</v>
      </c>
      <c r="FX186" s="9">
        <f>FW185*0.75</f>
        <v>0</v>
      </c>
      <c r="FZ186" s="9">
        <f>FY185*1</f>
        <v>0</v>
      </c>
      <c r="GC186" s="9">
        <f>GB185*0.25</f>
        <v>0</v>
      </c>
      <c r="GE186" s="9">
        <f>GD185*0.5</f>
        <v>0</v>
      </c>
      <c r="GG186" s="9">
        <f>GF185*0.75</f>
        <v>0</v>
      </c>
      <c r="GI186" s="9">
        <f>GH185*1</f>
        <v>0</v>
      </c>
      <c r="GL186" s="9">
        <f>GK185*0.25</f>
        <v>0</v>
      </c>
      <c r="GN186" s="9">
        <f>GM185*0.5</f>
        <v>131.95000000000255</v>
      </c>
      <c r="GP186" s="9">
        <f>GO185*0.75</f>
        <v>0</v>
      </c>
      <c r="GR186" s="9">
        <f>GQ185*1</f>
        <v>0</v>
      </c>
      <c r="GU186" s="9">
        <f>GT185*0.25</f>
        <v>0</v>
      </c>
      <c r="GW186" s="9">
        <f>GV185*0.5</f>
        <v>0</v>
      </c>
      <c r="GY186" s="9">
        <f>GX185*0.75</f>
        <v>0</v>
      </c>
      <c r="HA186" s="9">
        <f>GZ185*1</f>
        <v>0</v>
      </c>
      <c r="HD186" s="9">
        <f>HC185*0.25</f>
        <v>0</v>
      </c>
      <c r="HF186" s="9">
        <f>HE185*0.5</f>
        <v>379.40000000000009</v>
      </c>
      <c r="HH186" s="9">
        <f>HG185*0.75</f>
        <v>0</v>
      </c>
      <c r="HJ186" s="9">
        <f>HI185*1</f>
        <v>0</v>
      </c>
      <c r="HM186" s="9">
        <f>HL185*0.25</f>
        <v>0</v>
      </c>
      <c r="HO186" s="9">
        <f>HN185*0.5</f>
        <v>0</v>
      </c>
      <c r="HQ186" s="9">
        <f>HP185*0.75</f>
        <v>0</v>
      </c>
      <c r="HS186" s="9">
        <f>HR185*1</f>
        <v>0</v>
      </c>
      <c r="HV186" s="9">
        <f>HU185*0.25</f>
        <v>0</v>
      </c>
      <c r="HX186" s="9">
        <f>HW185*0.5</f>
        <v>1970.0499999999993</v>
      </c>
      <c r="HZ186" s="9">
        <f>HY185*0.75</f>
        <v>0</v>
      </c>
      <c r="IB186" s="9">
        <f>IA185*1</f>
        <v>0</v>
      </c>
      <c r="IE186" s="9">
        <f>ID185*0.25</f>
        <v>0</v>
      </c>
      <c r="IG186" s="9">
        <f>IF185*0.5</f>
        <v>0</v>
      </c>
      <c r="II186" s="9">
        <f>IH185*0.75</f>
        <v>0</v>
      </c>
      <c r="IK186" s="9">
        <f>IJ185*1</f>
        <v>0</v>
      </c>
      <c r="IN186" s="9">
        <f>IM185*0.25</f>
        <v>0</v>
      </c>
      <c r="IP186" s="9">
        <f>IO185*0.5</f>
        <v>0</v>
      </c>
      <c r="IR186" s="9">
        <f>IQ185*0.75</f>
        <v>0</v>
      </c>
      <c r="IT186" s="9">
        <f>IS185*1</f>
        <v>0</v>
      </c>
      <c r="IW186" s="9">
        <f>IV185*0.25</f>
        <v>0</v>
      </c>
      <c r="IY186" s="9">
        <f>IX185*0.5</f>
        <v>140.04999999999995</v>
      </c>
      <c r="JA186" s="9">
        <f>IZ185*0.75</f>
        <v>0</v>
      </c>
      <c r="JC186" s="9">
        <f>JB185*1</f>
        <v>0</v>
      </c>
      <c r="JF186" s="9">
        <f>JE185*0.25</f>
        <v>0</v>
      </c>
      <c r="JH186" s="9">
        <f>JG185*0.5</f>
        <v>134.90000000000055</v>
      </c>
      <c r="JJ186" s="9">
        <f>JI185*0.75</f>
        <v>0</v>
      </c>
      <c r="JL186" s="9">
        <f>JK185*1</f>
        <v>0</v>
      </c>
      <c r="JO186" s="9">
        <f>JN185*0.25</f>
        <v>0</v>
      </c>
      <c r="JQ186" s="9">
        <f>JP185*0.5</f>
        <v>0</v>
      </c>
      <c r="JS186" s="9">
        <f>JR185*0.75</f>
        <v>0</v>
      </c>
      <c r="JU186" s="9">
        <f>JT185*1</f>
        <v>0</v>
      </c>
      <c r="JX186" s="9">
        <f>JW185*0.25</f>
        <v>0</v>
      </c>
      <c r="JZ186" s="9">
        <f>JY185*0.5</f>
        <v>0</v>
      </c>
      <c r="KB186" s="9">
        <f>KA185*0.75</f>
        <v>1796.8500000000076</v>
      </c>
      <c r="KD186" s="9">
        <f>KC185*1</f>
        <v>0</v>
      </c>
      <c r="KG186" s="9">
        <f>KF185*0.25</f>
        <v>0</v>
      </c>
      <c r="KI186" s="9">
        <f>KH185*0.5</f>
        <v>16.500000000000455</v>
      </c>
      <c r="KK186" s="9">
        <f>KJ185*0.75</f>
        <v>0</v>
      </c>
      <c r="KM186" s="9">
        <f>KL185*1</f>
        <v>0</v>
      </c>
      <c r="KP186" s="9">
        <f>KO185*0.25</f>
        <v>0</v>
      </c>
      <c r="KR186" s="9">
        <f>KQ185*0.5</f>
        <v>0</v>
      </c>
      <c r="KT186" s="9">
        <f>KS185*0.75</f>
        <v>0</v>
      </c>
      <c r="KV186" s="9">
        <f>KU185*1</f>
        <v>0</v>
      </c>
      <c r="KY186" s="9">
        <f>KX185*0.25</f>
        <v>0</v>
      </c>
      <c r="LA186" s="9">
        <f>KZ185*0.5</f>
        <v>0</v>
      </c>
      <c r="LC186" s="9">
        <f>LB185*0.75</f>
        <v>0</v>
      </c>
      <c r="LE186" s="9">
        <f>LD185*1</f>
        <v>0</v>
      </c>
      <c r="LH186" s="9">
        <f>LG185*0.25</f>
        <v>0</v>
      </c>
      <c r="LJ186" s="9">
        <f>LI185*0.5</f>
        <v>0</v>
      </c>
      <c r="LL186" s="9">
        <f>LK185*0.75</f>
        <v>0</v>
      </c>
      <c r="LN186" s="9">
        <f>LM185*1</f>
        <v>0</v>
      </c>
      <c r="LQ186" s="9">
        <f>LP185*0.25</f>
        <v>0</v>
      </c>
      <c r="LS186" s="9">
        <f>LR185*0.5</f>
        <v>51.100000000000136</v>
      </c>
      <c r="LU186" s="9">
        <f>LT185*0.75</f>
        <v>0</v>
      </c>
      <c r="LW186" s="9">
        <f>LV185*1</f>
        <v>0</v>
      </c>
      <c r="LZ186" s="9">
        <f>LY185*0.25</f>
        <v>0</v>
      </c>
      <c r="MB186" s="9">
        <f>MA185*0.5</f>
        <v>0</v>
      </c>
      <c r="MD186" s="9">
        <f>MC185*0.75</f>
        <v>0</v>
      </c>
      <c r="MF186" s="9">
        <f>ME185*1</f>
        <v>0</v>
      </c>
      <c r="MI186" s="9">
        <f>MH185*0.25</f>
        <v>0</v>
      </c>
      <c r="MK186" s="9">
        <f>MJ185*0.5</f>
        <v>0</v>
      </c>
      <c r="MM186" s="9">
        <f>ML185*0.75</f>
        <v>702.74999999999591</v>
      </c>
      <c r="MO186" s="9">
        <f>MN185*1</f>
        <v>0</v>
      </c>
      <c r="MR186" s="9">
        <f>MQ185*0.25</f>
        <v>0</v>
      </c>
      <c r="MT186" s="9">
        <f>MS185*0.5</f>
        <v>77.250000000003638</v>
      </c>
      <c r="MV186" s="9">
        <f>MU185*0.75</f>
        <v>0</v>
      </c>
      <c r="MX186" s="9">
        <f>MW185*1</f>
        <v>0</v>
      </c>
      <c r="NA186" s="9">
        <f>MZ185*0.25</f>
        <v>0</v>
      </c>
      <c r="NC186" s="9">
        <f>NB185*0.5</f>
        <v>0</v>
      </c>
      <c r="NE186" s="9">
        <f>ND185*0.75</f>
        <v>0</v>
      </c>
      <c r="NG186" s="9">
        <f>NF185*1</f>
        <v>0</v>
      </c>
      <c r="NH186" s="43"/>
    </row>
    <row r="187" spans="1:372" s="40" customFormat="1" ht="15">
      <c r="A187" s="203"/>
      <c r="B187" s="204"/>
      <c r="C187" s="205"/>
      <c r="E187" s="237"/>
      <c r="F187" s="149"/>
      <c r="L187" s="205"/>
      <c r="N187" s="237"/>
      <c r="U187" s="205"/>
      <c r="W187" s="237"/>
      <c r="Z187" s="149"/>
      <c r="AB187" s="149"/>
      <c r="AC187" s="38"/>
      <c r="AD187" s="205"/>
      <c r="AF187" s="237"/>
      <c r="AL187" s="38"/>
      <c r="AM187" s="205"/>
      <c r="AO187" s="237"/>
      <c r="AU187" s="38"/>
      <c r="AV187" s="205"/>
      <c r="AX187" s="237"/>
      <c r="BD187" s="38"/>
      <c r="BE187" s="205"/>
      <c r="BG187" s="237"/>
      <c r="BM187" s="38"/>
      <c r="BN187" s="205"/>
      <c r="BP187" s="237"/>
      <c r="BV187" s="38"/>
      <c r="BW187" s="205"/>
      <c r="BY187" s="237"/>
      <c r="CE187" s="38"/>
      <c r="CF187" s="205"/>
      <c r="CH187" s="237"/>
      <c r="CN187" s="38"/>
      <c r="CO187" s="205"/>
      <c r="CQ187" s="237"/>
      <c r="CW187" s="38"/>
      <c r="CX187" s="205"/>
      <c r="CZ187" s="237"/>
      <c r="DF187" s="38"/>
      <c r="DG187" s="205"/>
      <c r="DI187" s="237"/>
      <c r="DO187" s="38"/>
      <c r="DP187" s="205"/>
      <c r="DR187" s="237"/>
      <c r="DS187" s="149"/>
      <c r="DU187" s="149"/>
      <c r="DW187" s="149"/>
      <c r="DX187" s="38"/>
      <c r="DY187" s="205"/>
      <c r="EA187" s="237"/>
      <c r="EG187" s="38"/>
      <c r="EH187" s="205"/>
      <c r="EJ187" s="237"/>
      <c r="EP187" s="38"/>
      <c r="EQ187" s="205"/>
      <c r="ES187" s="237"/>
      <c r="EY187" s="38"/>
      <c r="EZ187" s="205"/>
      <c r="FB187" s="237"/>
      <c r="FH187" s="38"/>
      <c r="FI187" s="205"/>
      <c r="FK187" s="237"/>
      <c r="FQ187" s="38"/>
      <c r="FR187" s="205"/>
      <c r="FT187" s="237"/>
      <c r="FZ187" s="38"/>
      <c r="GA187" s="205"/>
      <c r="GC187" s="237"/>
      <c r="GI187" s="38"/>
      <c r="GJ187" s="205"/>
      <c r="GL187" s="237"/>
      <c r="GR187" s="38"/>
      <c r="GS187" s="205"/>
      <c r="GU187" s="237"/>
      <c r="HB187" s="205"/>
      <c r="HD187" s="237"/>
      <c r="HJ187" s="38"/>
      <c r="HK187" s="205"/>
      <c r="HM187" s="237"/>
      <c r="HS187" s="38"/>
      <c r="HT187" s="205"/>
      <c r="HV187" s="237"/>
      <c r="IB187" s="38"/>
      <c r="IC187" s="205"/>
      <c r="IE187" s="237"/>
      <c r="IL187" s="205"/>
      <c r="IN187" s="237"/>
      <c r="IT187" s="38"/>
      <c r="IU187" s="205"/>
      <c r="IW187" s="237"/>
      <c r="JC187" s="38"/>
      <c r="JD187" s="205"/>
      <c r="JF187" s="237"/>
      <c r="JL187" s="38"/>
      <c r="JM187" s="205"/>
      <c r="JO187" s="237"/>
      <c r="JV187" s="205"/>
      <c r="JX187" s="237"/>
      <c r="KD187" s="38"/>
      <c r="KE187" s="205"/>
      <c r="KG187" s="237"/>
      <c r="KM187" s="38"/>
      <c r="KN187" s="205"/>
      <c r="KP187" s="237"/>
      <c r="KW187" s="205"/>
      <c r="KY187" s="237"/>
      <c r="LF187" s="205"/>
      <c r="LH187" s="237"/>
      <c r="LN187" s="38"/>
      <c r="LO187" s="205"/>
      <c r="LQ187" s="237"/>
      <c r="LW187" s="38"/>
      <c r="LX187" s="205"/>
      <c r="LZ187" s="237"/>
      <c r="MG187" s="205"/>
      <c r="MI187" s="237"/>
      <c r="MO187" s="38"/>
      <c r="MP187" s="205"/>
      <c r="MR187" s="237"/>
      <c r="MX187" s="38"/>
      <c r="MY187" s="205"/>
      <c r="NA187" s="237"/>
      <c r="NG187" s="38"/>
      <c r="NH187" s="205"/>
    </row>
    <row r="188" spans="1:372" ht="18">
      <c r="A188" s="42" t="s">
        <v>817</v>
      </c>
      <c r="B188" s="49"/>
      <c r="D188">
        <v>444.3</v>
      </c>
      <c r="E188" s="1" t="s">
        <v>187</v>
      </c>
      <c r="F188" s="400">
        <v>303.39999999999998</v>
      </c>
      <c r="G188" s="1" t="s">
        <v>183</v>
      </c>
      <c r="H188" s="115"/>
      <c r="I188" s="1" t="s">
        <v>184</v>
      </c>
      <c r="J188" s="115"/>
      <c r="K188" s="1" t="s">
        <v>185</v>
      </c>
      <c r="M188">
        <v>293.10000000000002</v>
      </c>
      <c r="N188" s="1" t="s">
        <v>187</v>
      </c>
      <c r="O188" s="18">
        <v>97</v>
      </c>
      <c r="P188" s="1" t="s">
        <v>183</v>
      </c>
      <c r="Q188" s="18"/>
      <c r="R188" s="1" t="s">
        <v>184</v>
      </c>
      <c r="S188" s="18"/>
      <c r="T188" s="1" t="s">
        <v>185</v>
      </c>
      <c r="V188" s="18">
        <v>954.09999999999968</v>
      </c>
      <c r="W188" s="1" t="s">
        <v>187</v>
      </c>
      <c r="X188" s="18">
        <v>393.60000000000014</v>
      </c>
      <c r="Y188" s="1" t="s">
        <v>183</v>
      </c>
      <c r="Z188" s="18">
        <v>517.79999999999995</v>
      </c>
      <c r="AA188" s="1" t="s">
        <v>184</v>
      </c>
      <c r="AB188" s="18">
        <v>594.04999999999973</v>
      </c>
      <c r="AC188" s="1" t="s">
        <v>185</v>
      </c>
      <c r="AE188" s="18">
        <v>89.799999999999727</v>
      </c>
      <c r="AF188" s="1" t="s">
        <v>187</v>
      </c>
      <c r="AG188" s="18">
        <v>102.00000000000023</v>
      </c>
      <c r="AH188" s="1" t="s">
        <v>183</v>
      </c>
      <c r="AI188" s="18">
        <v>258.09999999999968</v>
      </c>
      <c r="AJ188" s="1" t="s">
        <v>184</v>
      </c>
      <c r="AK188" s="18">
        <v>328</v>
      </c>
      <c r="AL188" s="1" t="s">
        <v>185</v>
      </c>
      <c r="AN188" s="18">
        <v>129.99999999999955</v>
      </c>
      <c r="AO188" s="1" t="s">
        <v>187</v>
      </c>
      <c r="AP188" s="18">
        <v>59.199999999999363</v>
      </c>
      <c r="AQ188" s="1" t="s">
        <v>183</v>
      </c>
      <c r="AR188" s="1">
        <v>585.19999999999982</v>
      </c>
      <c r="AS188" s="1" t="s">
        <v>184</v>
      </c>
      <c r="AT188" s="18">
        <v>552.29999999999836</v>
      </c>
      <c r="AU188" s="1" t="s">
        <v>185</v>
      </c>
      <c r="AW188" s="18">
        <v>547.09999999999991</v>
      </c>
      <c r="AX188" s="1" t="s">
        <v>187</v>
      </c>
      <c r="AY188" s="18">
        <v>489.19999999999982</v>
      </c>
      <c r="AZ188" s="1" t="s">
        <v>183</v>
      </c>
      <c r="BA188" s="18">
        <v>713.69999999999891</v>
      </c>
      <c r="BB188" s="1" t="s">
        <v>184</v>
      </c>
      <c r="BC188" s="18">
        <v>728.79999999999927</v>
      </c>
      <c r="BD188" s="1" t="s">
        <v>185</v>
      </c>
      <c r="BF188" s="18">
        <v>674.44999999999891</v>
      </c>
      <c r="BG188" s="1" t="s">
        <v>187</v>
      </c>
      <c r="BH188" s="18">
        <v>422.30000000000018</v>
      </c>
      <c r="BI188" s="1" t="s">
        <v>183</v>
      </c>
      <c r="BJ188" s="18">
        <v>909.80000000000018</v>
      </c>
      <c r="BK188" s="1" t="s">
        <v>184</v>
      </c>
      <c r="BL188" s="18">
        <v>1022.8999999999987</v>
      </c>
      <c r="BM188" s="1" t="s">
        <v>185</v>
      </c>
      <c r="BO188" s="18">
        <v>450.55000000000018</v>
      </c>
      <c r="BP188" s="1" t="s">
        <v>187</v>
      </c>
      <c r="BQ188" s="18">
        <v>361.19999999999936</v>
      </c>
      <c r="BR188" s="1" t="s">
        <v>183</v>
      </c>
      <c r="BS188" s="18">
        <v>526.99999999999955</v>
      </c>
      <c r="BT188" s="1" t="s">
        <v>184</v>
      </c>
      <c r="BU188" s="18">
        <v>302.14999999999964</v>
      </c>
      <c r="BV188" s="1" t="s">
        <v>185</v>
      </c>
      <c r="BX188">
        <v>502</v>
      </c>
      <c r="BY188" s="1" t="s">
        <v>187</v>
      </c>
      <c r="BZ188" s="401">
        <v>112.09999999999854</v>
      </c>
      <c r="CA188" s="1" t="s">
        <v>183</v>
      </c>
      <c r="CB188" s="18">
        <v>598.09999999999945</v>
      </c>
      <c r="CC188" s="1" t="s">
        <v>184</v>
      </c>
      <c r="CD188" s="18">
        <v>501.29999999999927</v>
      </c>
      <c r="CE188" s="1" t="s">
        <v>185</v>
      </c>
      <c r="CG188" s="18">
        <v>738.40000000000146</v>
      </c>
      <c r="CH188" s="1" t="s">
        <v>187</v>
      </c>
      <c r="CI188" s="18"/>
      <c r="CJ188" s="1" t="s">
        <v>183</v>
      </c>
      <c r="CK188" s="18">
        <v>354.29999999999654</v>
      </c>
      <c r="CL188" s="1" t="s">
        <v>184</v>
      </c>
      <c r="CM188" s="18">
        <v>681.09999999999491</v>
      </c>
      <c r="CN188" s="1" t="s">
        <v>185</v>
      </c>
      <c r="CP188" s="18">
        <v>102.94999999999982</v>
      </c>
      <c r="CQ188" s="1" t="s">
        <v>187</v>
      </c>
      <c r="CR188" s="18"/>
      <c r="CS188" s="1" t="s">
        <v>183</v>
      </c>
      <c r="CT188" s="18">
        <v>339.99999999999818</v>
      </c>
      <c r="CU188" s="1" t="s">
        <v>184</v>
      </c>
      <c r="CV188" s="18">
        <v>274.19999999999982</v>
      </c>
      <c r="CW188" s="1" t="s">
        <v>185</v>
      </c>
      <c r="CY188" s="18">
        <v>215.60000000000218</v>
      </c>
      <c r="CZ188" s="1" t="s">
        <v>187</v>
      </c>
      <c r="DA188" s="18">
        <v>140.09999999999673</v>
      </c>
      <c r="DB188" s="1" t="s">
        <v>183</v>
      </c>
      <c r="DC188" s="18">
        <v>382.79999999999745</v>
      </c>
      <c r="DD188" s="1" t="s">
        <v>184</v>
      </c>
      <c r="DE188" s="18">
        <v>229.29999999999927</v>
      </c>
      <c r="DF188" s="1" t="s">
        <v>185</v>
      </c>
      <c r="DH188" s="18">
        <v>245.50000000000091</v>
      </c>
      <c r="DI188" s="1" t="s">
        <v>187</v>
      </c>
      <c r="DJ188" s="18"/>
      <c r="DK188" s="1" t="s">
        <v>183</v>
      </c>
      <c r="DL188" s="18">
        <v>212.29999999999836</v>
      </c>
      <c r="DM188" s="1" t="s">
        <v>184</v>
      </c>
      <c r="DN188" s="18">
        <v>192.24999999999545</v>
      </c>
      <c r="DO188" s="1" t="s">
        <v>185</v>
      </c>
      <c r="DQ188" s="401">
        <v>345.00000000000091</v>
      </c>
      <c r="DR188" s="1" t="s">
        <v>187</v>
      </c>
      <c r="DS188" s="18">
        <v>340.399999999996</v>
      </c>
      <c r="DT188" s="1" t="s">
        <v>183</v>
      </c>
      <c r="DU188" s="18">
        <v>468.99999999999909</v>
      </c>
      <c r="DV188" s="1" t="s">
        <v>184</v>
      </c>
      <c r="DW188" s="18">
        <v>209.24999999999545</v>
      </c>
      <c r="DX188" s="1" t="s">
        <v>185</v>
      </c>
      <c r="DZ188" s="18">
        <v>525.30000000000109</v>
      </c>
      <c r="EA188" s="1" t="s">
        <v>187</v>
      </c>
      <c r="EB188" s="18"/>
      <c r="EC188" s="1" t="s">
        <v>183</v>
      </c>
      <c r="ED188" s="18">
        <v>838.699999999998</v>
      </c>
      <c r="EE188" s="1" t="s">
        <v>184</v>
      </c>
      <c r="EF188" s="18"/>
      <c r="EG188" s="1" t="s">
        <v>185</v>
      </c>
      <c r="EI188" s="401">
        <v>107.25000000000182</v>
      </c>
      <c r="EJ188" s="1" t="s">
        <v>187</v>
      </c>
      <c r="EK188" s="401"/>
      <c r="EL188" s="1" t="s">
        <v>183</v>
      </c>
      <c r="EM188" s="18">
        <v>460.90000000000873</v>
      </c>
      <c r="EN188" s="1" t="s">
        <v>184</v>
      </c>
      <c r="EO188" s="18"/>
      <c r="EP188" s="1" t="s">
        <v>185</v>
      </c>
      <c r="ER188" s="18">
        <v>409.70000000000164</v>
      </c>
      <c r="ES188" s="1" t="s">
        <v>187</v>
      </c>
      <c r="ET188" s="18"/>
      <c r="EU188" s="1" t="s">
        <v>183</v>
      </c>
      <c r="EV188" s="18">
        <v>495.49999999999909</v>
      </c>
      <c r="EW188" s="1" t="s">
        <v>184</v>
      </c>
      <c r="EX188" s="18"/>
      <c r="EY188" s="1" t="s">
        <v>185</v>
      </c>
      <c r="FA188" s="401">
        <v>155.10000000000036</v>
      </c>
      <c r="FB188" s="1" t="s">
        <v>187</v>
      </c>
      <c r="FC188" s="401">
        <v>212.80000000000109</v>
      </c>
      <c r="FD188" s="1" t="s">
        <v>183</v>
      </c>
      <c r="FE188" s="18">
        <v>562.59999999999854</v>
      </c>
      <c r="FF188" s="1" t="s">
        <v>184</v>
      </c>
      <c r="FG188" s="18"/>
      <c r="FH188" s="1" t="s">
        <v>185</v>
      </c>
      <c r="FJ188" s="401">
        <v>180.30000000000291</v>
      </c>
      <c r="FK188" s="1" t="s">
        <v>187</v>
      </c>
      <c r="FL188" s="18">
        <v>660.59999999999854</v>
      </c>
      <c r="FM188" s="1" t="s">
        <v>183</v>
      </c>
      <c r="FN188" s="18">
        <v>586.00000000000182</v>
      </c>
      <c r="FO188" s="1" t="s">
        <v>184</v>
      </c>
      <c r="FP188" s="18"/>
      <c r="FQ188" s="1" t="s">
        <v>185</v>
      </c>
      <c r="FS188" s="401">
        <v>329.70000000000437</v>
      </c>
      <c r="FT188" s="1" t="s">
        <v>187</v>
      </c>
      <c r="FU188" s="401"/>
      <c r="FV188" s="1" t="s">
        <v>183</v>
      </c>
      <c r="FW188" s="18">
        <v>423.89999999999964</v>
      </c>
      <c r="FX188" s="1" t="s">
        <v>184</v>
      </c>
      <c r="FY188" s="18"/>
      <c r="FZ188" s="1" t="s">
        <v>185</v>
      </c>
      <c r="GB188" s="18">
        <v>186.20000000000255</v>
      </c>
      <c r="GC188" s="1" t="s">
        <v>187</v>
      </c>
      <c r="GD188" s="18"/>
      <c r="GE188" s="1" t="s">
        <v>183</v>
      </c>
      <c r="GF188" s="18">
        <v>401.90000000000873</v>
      </c>
      <c r="GG188" s="1" t="s">
        <v>184</v>
      </c>
      <c r="GH188" s="18"/>
      <c r="GI188" s="1" t="s">
        <v>185</v>
      </c>
      <c r="GK188" s="401">
        <v>2794.4000000000087</v>
      </c>
      <c r="GL188" s="1" t="s">
        <v>187</v>
      </c>
      <c r="GM188" s="18">
        <v>414.29999999999563</v>
      </c>
      <c r="GN188" s="1" t="s">
        <v>183</v>
      </c>
      <c r="GO188" s="18">
        <v>1392</v>
      </c>
      <c r="GP188" s="1" t="s">
        <v>184</v>
      </c>
      <c r="GQ188" s="18"/>
      <c r="GR188" s="1" t="s">
        <v>185</v>
      </c>
      <c r="GT188" s="401">
        <v>313.85000000000218</v>
      </c>
      <c r="GU188" s="1" t="s">
        <v>187</v>
      </c>
      <c r="GV188" s="401"/>
      <c r="GW188" s="1" t="s">
        <v>183</v>
      </c>
      <c r="GX188" s="401"/>
      <c r="GY188" s="1" t="s">
        <v>184</v>
      </c>
      <c r="GZ188" s="401"/>
      <c r="HA188" s="1" t="s">
        <v>185</v>
      </c>
      <c r="HC188" s="18">
        <v>451.70000000000073</v>
      </c>
      <c r="HD188" s="1" t="s">
        <v>187</v>
      </c>
      <c r="HE188" s="18">
        <v>954.85000000000218</v>
      </c>
      <c r="HF188" s="1" t="s">
        <v>183</v>
      </c>
      <c r="HG188" s="18">
        <v>633.19999999999891</v>
      </c>
      <c r="HH188" s="1" t="s">
        <v>184</v>
      </c>
      <c r="HI188" s="18"/>
      <c r="HJ188" s="1" t="s">
        <v>185</v>
      </c>
      <c r="HL188" s="401">
        <v>968.39999999999964</v>
      </c>
      <c r="HM188" s="1" t="s">
        <v>187</v>
      </c>
      <c r="HN188" s="401"/>
      <c r="HO188" s="1" t="s">
        <v>183</v>
      </c>
      <c r="HP188" s="18">
        <v>551.50000000000546</v>
      </c>
      <c r="HQ188" s="1" t="s">
        <v>184</v>
      </c>
      <c r="HR188" s="18"/>
      <c r="HS188" s="1" t="s">
        <v>185</v>
      </c>
      <c r="HU188" s="401">
        <v>3901.4999999999964</v>
      </c>
      <c r="HV188" s="1" t="s">
        <v>187</v>
      </c>
      <c r="HW188" s="18">
        <v>4325.7499999999991</v>
      </c>
      <c r="HX188" s="1" t="s">
        <v>183</v>
      </c>
      <c r="HY188" s="18">
        <v>3407.6000000001131</v>
      </c>
      <c r="HZ188" s="1" t="s">
        <v>184</v>
      </c>
      <c r="IA188" s="18"/>
      <c r="IB188" s="1" t="s">
        <v>185</v>
      </c>
      <c r="ID188" s="401">
        <v>155.99999999999636</v>
      </c>
      <c r="IE188" s="1" t="s">
        <v>187</v>
      </c>
      <c r="IF188" s="401"/>
      <c r="IG188" s="1" t="s">
        <v>183</v>
      </c>
      <c r="IH188" s="401"/>
      <c r="II188" s="1" t="s">
        <v>184</v>
      </c>
      <c r="IJ188" s="401"/>
      <c r="IK188" s="1" t="s">
        <v>185</v>
      </c>
      <c r="IM188" s="18">
        <v>138.79999999999563</v>
      </c>
      <c r="IN188" s="1" t="s">
        <v>187</v>
      </c>
      <c r="IO188" s="18"/>
      <c r="IP188" s="1" t="s">
        <v>183</v>
      </c>
      <c r="IQ188" s="18">
        <v>291.50000000000728</v>
      </c>
      <c r="IR188" s="1" t="s">
        <v>184</v>
      </c>
      <c r="IS188" s="18"/>
      <c r="IT188" s="1" t="s">
        <v>185</v>
      </c>
      <c r="IV188" s="401">
        <v>252.89999999999782</v>
      </c>
      <c r="IW188" s="1" t="s">
        <v>187</v>
      </c>
      <c r="IX188" s="18">
        <v>402.29999999999927</v>
      </c>
      <c r="IY188" s="1" t="s">
        <v>183</v>
      </c>
      <c r="IZ188" s="18">
        <v>331.40000000000509</v>
      </c>
      <c r="JA188" s="1" t="s">
        <v>184</v>
      </c>
      <c r="JB188" s="18"/>
      <c r="JC188" s="1" t="s">
        <v>185</v>
      </c>
      <c r="JE188" s="401">
        <v>231.799999999992</v>
      </c>
      <c r="JF188" s="1" t="s">
        <v>187</v>
      </c>
      <c r="JG188" s="401">
        <v>555.40000000000146</v>
      </c>
      <c r="JH188" s="1" t="s">
        <v>183</v>
      </c>
      <c r="JI188" s="18">
        <v>361.90000000001237</v>
      </c>
      <c r="JJ188" s="1" t="s">
        <v>184</v>
      </c>
      <c r="JK188" s="18"/>
      <c r="JL188" s="1" t="s">
        <v>185</v>
      </c>
      <c r="JN188" s="401">
        <v>441.549999999992</v>
      </c>
      <c r="JO188" s="1" t="s">
        <v>187</v>
      </c>
      <c r="JP188" s="401"/>
      <c r="JQ188" s="1" t="s">
        <v>183</v>
      </c>
      <c r="JR188" s="401"/>
      <c r="JS188" s="1" t="s">
        <v>184</v>
      </c>
      <c r="JT188" s="401"/>
      <c r="JU188" s="1" t="s">
        <v>185</v>
      </c>
      <c r="JX188" s="1" t="s">
        <v>187</v>
      </c>
      <c r="JY188" s="18">
        <v>1721.5999999999876</v>
      </c>
      <c r="JZ188" s="1" t="s">
        <v>183</v>
      </c>
      <c r="KA188" s="18">
        <v>1834.8999999999542</v>
      </c>
      <c r="KB188" s="1" t="s">
        <v>184</v>
      </c>
      <c r="KC188" s="18">
        <v>1908.7000000002554</v>
      </c>
      <c r="KD188" s="1" t="s">
        <v>185</v>
      </c>
      <c r="KF188" s="18">
        <v>175.49999999999272</v>
      </c>
      <c r="KG188" s="1" t="s">
        <v>187</v>
      </c>
      <c r="KH188" s="401">
        <v>42.000000000002728</v>
      </c>
      <c r="KI188" s="1" t="s">
        <v>183</v>
      </c>
      <c r="KJ188" s="18">
        <v>413.70000000001164</v>
      </c>
      <c r="KK188" s="1" t="s">
        <v>184</v>
      </c>
      <c r="KL188" s="18"/>
      <c r="KM188" s="1" t="s">
        <v>185</v>
      </c>
      <c r="KO188" s="401">
        <v>339.49999999999272</v>
      </c>
      <c r="KP188" s="1" t="s">
        <v>187</v>
      </c>
      <c r="KQ188" s="401"/>
      <c r="KR188" s="1" t="s">
        <v>183</v>
      </c>
      <c r="KS188" s="401"/>
      <c r="KT188" s="1" t="s">
        <v>184</v>
      </c>
      <c r="KU188" s="401"/>
      <c r="KV188" s="1" t="s">
        <v>185</v>
      </c>
      <c r="KX188" s="18">
        <v>80.549999999995634</v>
      </c>
      <c r="KY188" s="1" t="s">
        <v>187</v>
      </c>
      <c r="KZ188" s="18"/>
      <c r="LA188" s="1" t="s">
        <v>183</v>
      </c>
      <c r="LB188" s="18"/>
      <c r="LC188" s="1" t="s">
        <v>184</v>
      </c>
      <c r="LD188" s="18"/>
      <c r="LE188" s="1" t="s">
        <v>185</v>
      </c>
      <c r="LG188" s="232">
        <v>153.90000000000146</v>
      </c>
      <c r="LH188" s="1" t="s">
        <v>187</v>
      </c>
      <c r="LI188" s="232"/>
      <c r="LJ188" s="1" t="s">
        <v>183</v>
      </c>
      <c r="LK188" s="232"/>
      <c r="LL188" s="1" t="s">
        <v>184</v>
      </c>
      <c r="LM188" s="18"/>
      <c r="LN188" s="1" t="s">
        <v>185</v>
      </c>
      <c r="LP188" s="18">
        <v>465.29999999998836</v>
      </c>
      <c r="LQ188" s="1" t="s">
        <v>187</v>
      </c>
      <c r="LR188" s="18">
        <v>48.999999999999091</v>
      </c>
      <c r="LS188" s="1" t="s">
        <v>183</v>
      </c>
      <c r="LT188" s="18">
        <v>546.3500000000131</v>
      </c>
      <c r="LU188" s="1" t="s">
        <v>184</v>
      </c>
      <c r="LV188" s="18"/>
      <c r="LW188" s="1" t="s">
        <v>185</v>
      </c>
      <c r="LY188" s="18">
        <v>635.19999999998981</v>
      </c>
      <c r="LZ188" s="1" t="s">
        <v>187</v>
      </c>
      <c r="MA188" s="18"/>
      <c r="MB188" s="1" t="s">
        <v>183</v>
      </c>
      <c r="MC188" s="18"/>
      <c r="MD188" s="1" t="s">
        <v>184</v>
      </c>
      <c r="ME188" s="18"/>
      <c r="MF188" s="1" t="s">
        <v>185</v>
      </c>
      <c r="MI188" s="1" t="s">
        <v>187</v>
      </c>
      <c r="MJ188" s="74">
        <v>533.99999999997453</v>
      </c>
      <c r="MK188" s="1" t="s">
        <v>183</v>
      </c>
      <c r="ML188" s="18">
        <v>704.15000000000146</v>
      </c>
      <c r="MM188" s="1" t="s">
        <v>184</v>
      </c>
      <c r="MN188" s="18">
        <v>999.30000000001746</v>
      </c>
      <c r="MO188" s="1" t="s">
        <v>185</v>
      </c>
      <c r="MQ188">
        <v>143.5</v>
      </c>
      <c r="MR188" s="1" t="s">
        <v>187</v>
      </c>
      <c r="MS188" s="18">
        <v>301.99999999999272</v>
      </c>
      <c r="MT188" s="1" t="s">
        <v>183</v>
      </c>
      <c r="MU188">
        <v>349.25000000002183</v>
      </c>
      <c r="MV188" s="1" t="s">
        <v>184</v>
      </c>
      <c r="MX188" s="1" t="s">
        <v>185</v>
      </c>
      <c r="NA188" s="1" t="s">
        <v>187</v>
      </c>
      <c r="NC188" s="1" t="s">
        <v>183</v>
      </c>
      <c r="ND188" s="402">
        <v>1289.8000000000065</v>
      </c>
      <c r="NE188" s="1" t="s">
        <v>184</v>
      </c>
      <c r="NF188" s="402"/>
      <c r="NG188" s="1" t="s">
        <v>185</v>
      </c>
      <c r="NH188" s="43"/>
    </row>
    <row r="189" spans="1:372" ht="18">
      <c r="A189" s="403" t="s">
        <v>3671</v>
      </c>
      <c r="B189" s="49">
        <f>SUM(D189:AAP189)</f>
        <v>36147.475000000326</v>
      </c>
      <c r="D189"/>
      <c r="E189" s="9">
        <f>D188*0.25</f>
        <v>111.075</v>
      </c>
      <c r="F189" s="18"/>
      <c r="G189" s="9">
        <f>F188*0.5</f>
        <v>151.69999999999999</v>
      </c>
      <c r="I189" s="9">
        <f>H188*0.75</f>
        <v>0</v>
      </c>
      <c r="K189" s="9">
        <f>J188*1</f>
        <v>0</v>
      </c>
      <c r="N189" s="9">
        <f>M188*0.25</f>
        <v>73.275000000000006</v>
      </c>
      <c r="P189" s="9">
        <f>O188*0.5</f>
        <v>48.5</v>
      </c>
      <c r="R189" s="9">
        <f>Q188*0.75</f>
        <v>0</v>
      </c>
      <c r="T189" s="9">
        <f>S188*1</f>
        <v>0</v>
      </c>
      <c r="W189" s="9">
        <f>V188*0.25</f>
        <v>238.52499999999992</v>
      </c>
      <c r="Y189" s="9">
        <f>X188*0.5</f>
        <v>196.80000000000007</v>
      </c>
      <c r="Z189" s="18"/>
      <c r="AA189" s="9">
        <f>Z188*0.75</f>
        <v>388.34999999999997</v>
      </c>
      <c r="AB189" s="18"/>
      <c r="AC189" s="9">
        <f>AB188*1</f>
        <v>594.04999999999973</v>
      </c>
      <c r="AE189" s="18"/>
      <c r="AF189" s="9">
        <f>AE188*0.25</f>
        <v>22.449999999999932</v>
      </c>
      <c r="AG189" s="18"/>
      <c r="AH189" s="9">
        <f>AG188*0.5</f>
        <v>51.000000000000114</v>
      </c>
      <c r="AI189" s="18"/>
      <c r="AJ189" s="9">
        <f>AI188*0.75</f>
        <v>193.57499999999976</v>
      </c>
      <c r="AK189" s="18"/>
      <c r="AL189" s="9">
        <f>AK188*1</f>
        <v>328</v>
      </c>
      <c r="AN189" s="18"/>
      <c r="AO189" s="9">
        <f>AN188*0.25</f>
        <v>32.499999999999886</v>
      </c>
      <c r="AQ189" s="9">
        <f>AP188*0.5</f>
        <v>29.599999999999682</v>
      </c>
      <c r="AS189" s="9">
        <f>AR188*0.75</f>
        <v>438.89999999999986</v>
      </c>
      <c r="AU189" s="9">
        <f>AT188*1</f>
        <v>552.29999999999836</v>
      </c>
      <c r="AW189" s="18"/>
      <c r="AX189" s="9">
        <f>AW188*0.25</f>
        <v>136.77499999999998</v>
      </c>
      <c r="AZ189" s="9">
        <f>AY188*0.5</f>
        <v>244.59999999999991</v>
      </c>
      <c r="BB189" s="9">
        <f>BA188*0.75</f>
        <v>535.27499999999918</v>
      </c>
      <c r="BD189" s="9">
        <f>BC188*1</f>
        <v>728.79999999999927</v>
      </c>
      <c r="BF189" s="18"/>
      <c r="BG189" s="9">
        <f>BF188*0.25</f>
        <v>168.61249999999973</v>
      </c>
      <c r="BI189" s="9">
        <f>BH188*0.5</f>
        <v>211.15000000000009</v>
      </c>
      <c r="BK189" s="9">
        <f>BJ188*0.75</f>
        <v>682.35000000000014</v>
      </c>
      <c r="BM189" s="9">
        <f>BL188*1</f>
        <v>1022.8999999999987</v>
      </c>
      <c r="BP189" s="9">
        <f>BO188*0.25</f>
        <v>112.63750000000005</v>
      </c>
      <c r="BR189" s="9">
        <f>BQ188*0.5</f>
        <v>180.59999999999968</v>
      </c>
      <c r="BT189" s="9">
        <f>BS188*0.75</f>
        <v>395.24999999999966</v>
      </c>
      <c r="BV189" s="9">
        <f>BU188*1</f>
        <v>302.14999999999964</v>
      </c>
      <c r="BY189" s="9">
        <f>BX188*0.25</f>
        <v>125.5</v>
      </c>
      <c r="CA189" s="9">
        <f>BZ188*0.5</f>
        <v>56.049999999999272</v>
      </c>
      <c r="CC189" s="9">
        <f>CB188*0.75</f>
        <v>448.57499999999959</v>
      </c>
      <c r="CE189" s="9">
        <f t="shared" ref="CE189" si="360">CD188*1</f>
        <v>501.29999999999927</v>
      </c>
      <c r="CG189" s="18"/>
      <c r="CH189" s="9">
        <f>CG188*0.25</f>
        <v>184.60000000000036</v>
      </c>
      <c r="CI189" s="18"/>
      <c r="CJ189" s="9">
        <f>CI188*0.5</f>
        <v>0</v>
      </c>
      <c r="CK189" s="18"/>
      <c r="CL189" s="9">
        <f>CK188*0.75</f>
        <v>265.72499999999741</v>
      </c>
      <c r="CN189" s="9">
        <f t="shared" ref="CN189" si="361">CM188*1</f>
        <v>681.09999999999491</v>
      </c>
      <c r="CP189" s="18"/>
      <c r="CQ189" s="9">
        <f>CP188*0.25</f>
        <v>25.737499999999955</v>
      </c>
      <c r="CR189" s="18"/>
      <c r="CS189" s="9">
        <f>CR188*0.5</f>
        <v>0</v>
      </c>
      <c r="CT189" s="18"/>
      <c r="CU189" s="9">
        <f>CT188*0.75</f>
        <v>254.99999999999864</v>
      </c>
      <c r="CV189" s="18"/>
      <c r="CW189" s="9">
        <f t="shared" ref="CW189" si="362">CV188*1</f>
        <v>274.19999999999982</v>
      </c>
      <c r="CY189" s="18"/>
      <c r="CZ189" s="9">
        <f>CY188*0.25</f>
        <v>53.900000000000546</v>
      </c>
      <c r="DA189" s="18"/>
      <c r="DB189" s="9">
        <f>DA188*0.5</f>
        <v>70.049999999998363</v>
      </c>
      <c r="DC189" s="18"/>
      <c r="DD189" s="9">
        <f>DC188*0.75</f>
        <v>287.09999999999809</v>
      </c>
      <c r="DE189" s="18"/>
      <c r="DF189" s="9">
        <f t="shared" ref="DF189" si="363">DE188*1</f>
        <v>229.29999999999927</v>
      </c>
      <c r="DH189" s="18"/>
      <c r="DI189" s="9">
        <f>DH188*0.25</f>
        <v>61.375000000000227</v>
      </c>
      <c r="DJ189" s="18"/>
      <c r="DK189" s="9">
        <f>DJ188*0.5</f>
        <v>0</v>
      </c>
      <c r="DL189" s="18"/>
      <c r="DM189" s="9">
        <f>DL188*0.75</f>
        <v>159.22499999999877</v>
      </c>
      <c r="DN189" s="18"/>
      <c r="DO189" s="9">
        <f t="shared" ref="DO189" si="364">DN188*1</f>
        <v>192.24999999999545</v>
      </c>
      <c r="DQ189" s="18"/>
      <c r="DR189" s="9">
        <f>DQ188*0.25</f>
        <v>86.250000000000227</v>
      </c>
      <c r="DS189" s="18"/>
      <c r="DT189" s="9">
        <f>DS188*0.5</f>
        <v>170.199999999998</v>
      </c>
      <c r="DU189" s="18"/>
      <c r="DV189" s="9">
        <f>DU188*0.75</f>
        <v>351.74999999999932</v>
      </c>
      <c r="DW189" s="18"/>
      <c r="DX189" s="9">
        <f t="shared" ref="DX189" si="365">DW188*1</f>
        <v>209.24999999999545</v>
      </c>
      <c r="DZ189" s="18"/>
      <c r="EA189" s="9">
        <f>DZ188*0.25</f>
        <v>131.32500000000027</v>
      </c>
      <c r="EB189" s="18"/>
      <c r="EC189" s="9">
        <f>EB188*0.5</f>
        <v>0</v>
      </c>
      <c r="ED189" s="18"/>
      <c r="EE189" s="9">
        <f>ED188*0.75</f>
        <v>629.0249999999985</v>
      </c>
      <c r="EF189" s="18"/>
      <c r="EG189" s="9">
        <f>EF188*1</f>
        <v>0</v>
      </c>
      <c r="EI189" s="18"/>
      <c r="EJ189" s="9">
        <f>EI188*0.25</f>
        <v>26.812500000000455</v>
      </c>
      <c r="EK189" s="18"/>
      <c r="EL189" s="9">
        <f>EK188*0.5</f>
        <v>0</v>
      </c>
      <c r="EM189" s="18"/>
      <c r="EN189" s="9">
        <f>EM188*0.75</f>
        <v>345.67500000000655</v>
      </c>
      <c r="EO189" s="18"/>
      <c r="EP189" s="9">
        <f>EO188*1</f>
        <v>0</v>
      </c>
      <c r="ER189" s="18"/>
      <c r="ES189" s="9">
        <f>ER188*0.25</f>
        <v>102.42500000000041</v>
      </c>
      <c r="ET189" s="18"/>
      <c r="EU189" s="9">
        <f>ET188*0.5</f>
        <v>0</v>
      </c>
      <c r="EW189" s="9">
        <f>EV188*0.75</f>
        <v>371.62499999999932</v>
      </c>
      <c r="EY189" s="9">
        <f>EX188*1</f>
        <v>0</v>
      </c>
      <c r="FA189" s="18"/>
      <c r="FB189" s="9">
        <f>FA188*0.25</f>
        <v>38.775000000000091</v>
      </c>
      <c r="FD189" s="9">
        <f>FC188*0.5</f>
        <v>106.40000000000055</v>
      </c>
      <c r="FF189" s="9">
        <f>FE188*0.75</f>
        <v>421.94999999999891</v>
      </c>
      <c r="FH189" s="9">
        <f>FG188*1</f>
        <v>0</v>
      </c>
      <c r="FJ189" s="18"/>
      <c r="FK189" s="9">
        <f>FJ188*0.25</f>
        <v>45.075000000000728</v>
      </c>
      <c r="FL189" s="18"/>
      <c r="FM189" s="9">
        <f>FL188*0.5</f>
        <v>330.29999999999927</v>
      </c>
      <c r="FN189" s="18"/>
      <c r="FO189" s="9">
        <f>FN188*0.75</f>
        <v>439.50000000000136</v>
      </c>
      <c r="FP189" s="18"/>
      <c r="FQ189" s="9">
        <f>FP188*1</f>
        <v>0</v>
      </c>
      <c r="FS189" s="18"/>
      <c r="FT189" s="9">
        <f>FS188*0.25</f>
        <v>82.425000000001091</v>
      </c>
      <c r="FU189" s="18"/>
      <c r="FV189" s="9">
        <f>FU188*0.5</f>
        <v>0</v>
      </c>
      <c r="FW189" s="18"/>
      <c r="FX189" s="9">
        <f>FW188*0.75</f>
        <v>317.92499999999973</v>
      </c>
      <c r="FY189" s="18"/>
      <c r="FZ189" s="9">
        <f>FY188*1</f>
        <v>0</v>
      </c>
      <c r="GB189" s="18"/>
      <c r="GC189" s="9">
        <f>GB188*0.25</f>
        <v>46.550000000000637</v>
      </c>
      <c r="GD189" s="18"/>
      <c r="GE189" s="9">
        <f>GD188*0.5</f>
        <v>0</v>
      </c>
      <c r="GF189" s="18"/>
      <c r="GG189" s="9">
        <f>GF188*0.75</f>
        <v>301.42500000000655</v>
      </c>
      <c r="GH189" s="18"/>
      <c r="GI189" s="9">
        <f>GH188*1</f>
        <v>0</v>
      </c>
      <c r="GK189" s="18"/>
      <c r="GL189" s="9">
        <f>GK188*0.25</f>
        <v>698.60000000000218</v>
      </c>
      <c r="GM189" s="18"/>
      <c r="GN189" s="9">
        <f>GM188*0.5</f>
        <v>207.14999999999782</v>
      </c>
      <c r="GP189" s="9">
        <f>GO188*0.75</f>
        <v>1044</v>
      </c>
      <c r="GR189" s="9">
        <f>GQ188*1</f>
        <v>0</v>
      </c>
      <c r="GT189" s="18"/>
      <c r="GU189" s="9">
        <f>GT188*0.25</f>
        <v>78.462500000000546</v>
      </c>
      <c r="GV189" s="18"/>
      <c r="GW189" s="9">
        <f>GV188*0.5</f>
        <v>0</v>
      </c>
      <c r="GX189" s="18"/>
      <c r="GY189" s="9">
        <f>GX188*0.75</f>
        <v>0</v>
      </c>
      <c r="GZ189" s="18"/>
      <c r="HA189" s="9">
        <f>GZ188*1</f>
        <v>0</v>
      </c>
      <c r="HD189" s="9">
        <f>HC188*0.25</f>
        <v>112.92500000000018</v>
      </c>
      <c r="HF189" s="9">
        <f>HE188*0.5</f>
        <v>477.42500000000109</v>
      </c>
      <c r="HH189" s="9">
        <f>HG188*0.75</f>
        <v>474.89999999999918</v>
      </c>
      <c r="HJ189" s="9">
        <f>HI188*1</f>
        <v>0</v>
      </c>
      <c r="HM189" s="9">
        <f>HL188*0.25</f>
        <v>242.09999999999991</v>
      </c>
      <c r="HO189" s="9">
        <f>HN188*0.5</f>
        <v>0</v>
      </c>
      <c r="HQ189" s="9">
        <f>HP188*0.75</f>
        <v>413.62500000000409</v>
      </c>
      <c r="HS189" s="9">
        <f>HR188*1</f>
        <v>0</v>
      </c>
      <c r="HV189" s="9">
        <f>HU188*0.25</f>
        <v>975.37499999999909</v>
      </c>
      <c r="HX189" s="9">
        <f>HW188*0.5</f>
        <v>2162.8749999999995</v>
      </c>
      <c r="HZ189" s="9">
        <f>HY188*0.75</f>
        <v>2555.7000000000849</v>
      </c>
      <c r="IB189" s="9">
        <f>IA188*1</f>
        <v>0</v>
      </c>
      <c r="IE189" s="9">
        <f>ID188*0.25</f>
        <v>38.999999999999091</v>
      </c>
      <c r="IG189" s="9">
        <f>IF188*0.5</f>
        <v>0</v>
      </c>
      <c r="II189" s="9">
        <f>IH188*0.75</f>
        <v>0</v>
      </c>
      <c r="IK189" s="9">
        <f>IJ188*1</f>
        <v>0</v>
      </c>
      <c r="IN189" s="9">
        <f>IM188*0.25</f>
        <v>34.699999999998909</v>
      </c>
      <c r="IP189" s="9">
        <f>IO188*0.5</f>
        <v>0</v>
      </c>
      <c r="IR189" s="9">
        <f>IQ188*0.75</f>
        <v>218.62500000000546</v>
      </c>
      <c r="IT189" s="9">
        <f>IS188*1</f>
        <v>0</v>
      </c>
      <c r="IW189" s="9">
        <f>IV188*0.25</f>
        <v>63.224999999999454</v>
      </c>
      <c r="IY189" s="9">
        <f>IX188*0.5</f>
        <v>201.14999999999964</v>
      </c>
      <c r="JA189" s="9">
        <f>IZ188*0.75</f>
        <v>248.55000000000382</v>
      </c>
      <c r="JC189" s="9">
        <f>JB188*1</f>
        <v>0</v>
      </c>
      <c r="JF189" s="9">
        <f>JE188*0.25</f>
        <v>57.949999999997999</v>
      </c>
      <c r="JH189" s="9">
        <f>JG188*0.5</f>
        <v>277.70000000000073</v>
      </c>
      <c r="JJ189" s="9">
        <f>JI188*0.75</f>
        <v>271.42500000000928</v>
      </c>
      <c r="JL189" s="9">
        <f>JK188*1</f>
        <v>0</v>
      </c>
      <c r="JO189" s="9">
        <f>JN188*0.25</f>
        <v>110.387499999998</v>
      </c>
      <c r="JQ189" s="9">
        <f>JP188*0.5</f>
        <v>0</v>
      </c>
      <c r="JS189" s="9">
        <f>JR188*0.75</f>
        <v>0</v>
      </c>
      <c r="JU189" s="9">
        <f>JT188*1</f>
        <v>0</v>
      </c>
      <c r="JX189" s="9">
        <f>JW188*0.25</f>
        <v>0</v>
      </c>
      <c r="JZ189" s="9">
        <f>JY188*0.5</f>
        <v>860.79999999999382</v>
      </c>
      <c r="KB189" s="9">
        <f>KA188*0.75</f>
        <v>1376.1749999999656</v>
      </c>
      <c r="KD189" s="9">
        <f>KC188*1</f>
        <v>1908.7000000002554</v>
      </c>
      <c r="KG189" s="9">
        <f>KF188*0.25</f>
        <v>43.874999999998181</v>
      </c>
      <c r="KI189" s="9">
        <f>KH188*0.5</f>
        <v>21.000000000001364</v>
      </c>
      <c r="KK189" s="9">
        <f>KJ188*0.75</f>
        <v>310.27500000000873</v>
      </c>
      <c r="KM189" s="9">
        <f>KL188*1</f>
        <v>0</v>
      </c>
      <c r="KP189" s="9">
        <f>KO188*0.25</f>
        <v>84.874999999998181</v>
      </c>
      <c r="KR189" s="9">
        <f>KQ188*0.5</f>
        <v>0</v>
      </c>
      <c r="KT189" s="9">
        <f>KS188*0.75</f>
        <v>0</v>
      </c>
      <c r="KV189" s="9">
        <f>KU188*1</f>
        <v>0</v>
      </c>
      <c r="KY189" s="9">
        <f>KX188*0.25</f>
        <v>20.137499999998909</v>
      </c>
      <c r="LA189" s="9">
        <f>KZ188*0.5</f>
        <v>0</v>
      </c>
      <c r="LC189" s="9">
        <f>LB188*0.75</f>
        <v>0</v>
      </c>
      <c r="LE189" s="9">
        <f>LD188*1</f>
        <v>0</v>
      </c>
      <c r="LH189" s="9">
        <f>LG188*0.25</f>
        <v>38.475000000000364</v>
      </c>
      <c r="LJ189" s="9">
        <f>LI188*0.5</f>
        <v>0</v>
      </c>
      <c r="LL189" s="9">
        <f>LK188*0.75</f>
        <v>0</v>
      </c>
      <c r="LN189" s="9">
        <f>LM188*1</f>
        <v>0</v>
      </c>
      <c r="LQ189" s="9">
        <f>LP188*0.25</f>
        <v>116.32499999999709</v>
      </c>
      <c r="LS189" s="9">
        <f>LR188*0.5</f>
        <v>24.499999999999545</v>
      </c>
      <c r="LU189" s="9">
        <f>LT188*0.75</f>
        <v>409.76250000000982</v>
      </c>
      <c r="LW189" s="9">
        <f>LV188*1</f>
        <v>0</v>
      </c>
      <c r="LZ189" s="9">
        <f>LY188*0.25</f>
        <v>158.79999999999745</v>
      </c>
      <c r="MB189" s="9">
        <f>MA188*0.5</f>
        <v>0</v>
      </c>
      <c r="MD189" s="9">
        <f>MC188*0.75</f>
        <v>0</v>
      </c>
      <c r="MF189" s="9">
        <f>ME188*1</f>
        <v>0</v>
      </c>
      <c r="MI189" s="9">
        <f>MH188*0.25</f>
        <v>0</v>
      </c>
      <c r="MK189" s="9">
        <f>MJ188*0.5</f>
        <v>266.99999999998727</v>
      </c>
      <c r="MM189" s="9">
        <f>ML188*0.75</f>
        <v>528.11250000000109</v>
      </c>
      <c r="MO189" s="9">
        <f>MN188*1</f>
        <v>999.30000000001746</v>
      </c>
      <c r="MR189" s="9">
        <f>MQ188*0.25</f>
        <v>35.875</v>
      </c>
      <c r="MT189" s="9">
        <f>MS188*0.5</f>
        <v>150.99999999999636</v>
      </c>
      <c r="MV189" s="9">
        <f>MU188*0.75</f>
        <v>261.93750000001637</v>
      </c>
      <c r="MX189" s="9">
        <f>MW188*1</f>
        <v>0</v>
      </c>
      <c r="NA189" s="9">
        <f>MZ188*0.25</f>
        <v>0</v>
      </c>
      <c r="NC189" s="9">
        <f>NB188*0.5</f>
        <v>0</v>
      </c>
      <c r="NE189" s="9">
        <f>ND188*0.75</f>
        <v>967.35000000000491</v>
      </c>
      <c r="NG189" s="9">
        <f>NF188*1</f>
        <v>0</v>
      </c>
      <c r="NH189" s="43"/>
    </row>
    <row r="190" spans="1:372" s="40" customFormat="1" ht="15.75">
      <c r="A190" s="42"/>
      <c r="B190" s="206"/>
      <c r="C190" s="205"/>
      <c r="E190" s="237"/>
      <c r="F190" s="149"/>
      <c r="G190" s="61"/>
      <c r="L190" s="205"/>
      <c r="N190" s="237"/>
      <c r="P190" s="61"/>
      <c r="U190" s="205"/>
      <c r="V190" s="149"/>
      <c r="W190" s="237"/>
      <c r="X190" s="149"/>
      <c r="Y190" s="61"/>
      <c r="Z190" s="149"/>
      <c r="AB190" s="149"/>
      <c r="AC190" s="38"/>
      <c r="AD190" s="205"/>
      <c r="AE190" s="149"/>
      <c r="AF190" s="237"/>
      <c r="AG190" s="149"/>
      <c r="AI190" s="149"/>
      <c r="AK190" s="149"/>
      <c r="AL190" s="38"/>
      <c r="AM190" s="205"/>
      <c r="AN190" s="149"/>
      <c r="AO190" s="237"/>
      <c r="AP190" s="149"/>
      <c r="AU190" s="38"/>
      <c r="AV190" s="205"/>
      <c r="AW190" s="149"/>
      <c r="AX190" s="237"/>
      <c r="AY190" s="149"/>
      <c r="BD190" s="38"/>
      <c r="BE190" s="205"/>
      <c r="BF190" s="149"/>
      <c r="BG190" s="237"/>
      <c r="BM190" s="38"/>
      <c r="BN190" s="205"/>
      <c r="BP190" s="237"/>
      <c r="BV190" s="38"/>
      <c r="BW190" s="205"/>
      <c r="BY190" s="237"/>
      <c r="CE190" s="38"/>
      <c r="CF190" s="205"/>
      <c r="CG190" s="149"/>
      <c r="CH190" s="237"/>
      <c r="CI190" s="149"/>
      <c r="CN190" s="38"/>
      <c r="CO190" s="205"/>
      <c r="CP190" s="149"/>
      <c r="CQ190" s="237"/>
      <c r="CR190" s="149"/>
      <c r="CW190" s="38"/>
      <c r="CX190" s="205"/>
      <c r="CY190" s="149"/>
      <c r="CZ190" s="237"/>
      <c r="DA190" s="149"/>
      <c r="DF190" s="38"/>
      <c r="DG190" s="205"/>
      <c r="DH190" s="149"/>
      <c r="DI190" s="237"/>
      <c r="DJ190" s="149"/>
      <c r="DO190" s="38"/>
      <c r="DP190" s="205"/>
      <c r="DQ190" s="149"/>
      <c r="DR190" s="237"/>
      <c r="DS190" s="149"/>
      <c r="DX190" s="38"/>
      <c r="DY190" s="205"/>
      <c r="DZ190" s="149"/>
      <c r="EA190" s="237"/>
      <c r="EB190" s="149"/>
      <c r="EG190" s="38"/>
      <c r="EH190" s="205"/>
      <c r="EI190" s="149"/>
      <c r="EJ190" s="237"/>
      <c r="EK190" s="149"/>
      <c r="EP190" s="38"/>
      <c r="EQ190" s="205"/>
      <c r="ER190" s="149"/>
      <c r="ES190" s="237"/>
      <c r="ET190" s="149"/>
      <c r="EY190" s="38"/>
      <c r="EZ190" s="205"/>
      <c r="FA190" s="149"/>
      <c r="FB190" s="237"/>
      <c r="FH190" s="38"/>
      <c r="FI190" s="205"/>
      <c r="FJ190" s="149"/>
      <c r="FK190" s="237"/>
      <c r="FL190" s="149"/>
      <c r="FQ190" s="38"/>
      <c r="FR190" s="205"/>
      <c r="FS190" s="149"/>
      <c r="FT190" s="237"/>
      <c r="FU190" s="149"/>
      <c r="FZ190" s="38"/>
      <c r="GA190" s="205"/>
      <c r="GB190" s="149"/>
      <c r="GC190" s="237"/>
      <c r="GD190" s="149"/>
      <c r="GI190" s="38"/>
      <c r="GJ190" s="205"/>
      <c r="GK190" s="149"/>
      <c r="GL190" s="237"/>
      <c r="GM190" s="149"/>
      <c r="GR190" s="38"/>
      <c r="GS190" s="205"/>
      <c r="GT190" s="149"/>
      <c r="GU190" s="237"/>
      <c r="GV190" s="149"/>
      <c r="GX190" s="149"/>
      <c r="GZ190" s="149"/>
      <c r="HB190" s="205"/>
      <c r="HD190" s="237"/>
      <c r="HJ190" s="38"/>
      <c r="HK190" s="205"/>
      <c r="HM190" s="237"/>
      <c r="HS190" s="38"/>
      <c r="HT190" s="205"/>
      <c r="HV190" s="237"/>
      <c r="IB190" s="38"/>
      <c r="IC190" s="205"/>
      <c r="IE190" s="237"/>
      <c r="IL190" s="205"/>
      <c r="IN190" s="237"/>
      <c r="IT190" s="38"/>
      <c r="IU190" s="205"/>
      <c r="IW190" s="237"/>
      <c r="JC190" s="38"/>
      <c r="JD190" s="205"/>
      <c r="JF190" s="237"/>
      <c r="JL190" s="38"/>
      <c r="JM190" s="205"/>
      <c r="JO190" s="237"/>
      <c r="JV190" s="205"/>
      <c r="JX190" s="237"/>
      <c r="KD190" s="38"/>
      <c r="KE190" s="205"/>
      <c r="KG190" s="237"/>
      <c r="KM190" s="38"/>
      <c r="KN190" s="205"/>
      <c r="KP190" s="237"/>
      <c r="KW190" s="205"/>
      <c r="KY190" s="237"/>
      <c r="LF190" s="205"/>
      <c r="LH190" s="237"/>
      <c r="LN190" s="38"/>
      <c r="LO190" s="205"/>
      <c r="LQ190" s="237"/>
      <c r="LW190" s="38"/>
      <c r="LX190" s="205"/>
      <c r="LZ190" s="237"/>
      <c r="MG190" s="205"/>
      <c r="MI190" s="237"/>
      <c r="MO190" s="38"/>
      <c r="MP190" s="205"/>
      <c r="MR190" s="237"/>
      <c r="MX190" s="38"/>
      <c r="MY190" s="205"/>
      <c r="NA190" s="237"/>
      <c r="NG190" s="38"/>
      <c r="NH190" s="205"/>
    </row>
    <row r="191" spans="1:372" ht="18">
      <c r="A191" s="42" t="s">
        <v>27</v>
      </c>
      <c r="B191" s="49"/>
      <c r="D191">
        <v>370.4</v>
      </c>
      <c r="E191" s="1" t="s">
        <v>187</v>
      </c>
      <c r="F191" s="400">
        <v>396.9</v>
      </c>
      <c r="G191" s="1" t="s">
        <v>183</v>
      </c>
      <c r="H191" s="115"/>
      <c r="I191" s="1" t="s">
        <v>184</v>
      </c>
      <c r="J191" s="115"/>
      <c r="K191" s="1" t="s">
        <v>185</v>
      </c>
      <c r="M191">
        <v>0</v>
      </c>
      <c r="N191" s="1" t="s">
        <v>187</v>
      </c>
      <c r="O191" s="18">
        <v>142.40000000000009</v>
      </c>
      <c r="P191" s="1" t="s">
        <v>183</v>
      </c>
      <c r="Q191" s="18"/>
      <c r="R191" s="1" t="s">
        <v>184</v>
      </c>
      <c r="S191" s="18"/>
      <c r="T191" s="1" t="s">
        <v>185</v>
      </c>
      <c r="V191" s="18">
        <v>646.09999999999991</v>
      </c>
      <c r="W191" s="1" t="s">
        <v>187</v>
      </c>
      <c r="X191" s="18">
        <v>745.40000000000009</v>
      </c>
      <c r="Y191" s="1" t="s">
        <v>183</v>
      </c>
      <c r="Z191" s="18">
        <v>459.79999999999984</v>
      </c>
      <c r="AA191" s="1" t="s">
        <v>184</v>
      </c>
      <c r="AB191" s="18">
        <v>395.10000000000036</v>
      </c>
      <c r="AC191" s="1" t="s">
        <v>185</v>
      </c>
      <c r="AE191" s="18">
        <v>67.599999999999682</v>
      </c>
      <c r="AF191" s="1" t="s">
        <v>187</v>
      </c>
      <c r="AG191" s="18">
        <v>177.5</v>
      </c>
      <c r="AH191" s="1" t="s">
        <v>183</v>
      </c>
      <c r="AI191" s="18">
        <v>180.90000000000009</v>
      </c>
      <c r="AJ191" s="1" t="s">
        <v>184</v>
      </c>
      <c r="AK191" s="18">
        <v>507.09999999999991</v>
      </c>
      <c r="AL191" s="1" t="s">
        <v>185</v>
      </c>
      <c r="AN191" s="18">
        <v>136.70000000000005</v>
      </c>
      <c r="AO191" s="1" t="s">
        <v>187</v>
      </c>
      <c r="AP191" s="18">
        <v>298.79999999999927</v>
      </c>
      <c r="AQ191" s="1" t="s">
        <v>183</v>
      </c>
      <c r="AR191" s="1">
        <v>756.90000000000077</v>
      </c>
      <c r="AS191" s="1" t="s">
        <v>184</v>
      </c>
      <c r="AT191" s="18">
        <v>300.90000000000055</v>
      </c>
      <c r="AU191" s="1" t="s">
        <v>185</v>
      </c>
      <c r="AW191" s="18">
        <v>460.19999999999914</v>
      </c>
      <c r="AX191" s="1" t="s">
        <v>187</v>
      </c>
      <c r="AY191" s="18">
        <v>491.29999999999927</v>
      </c>
      <c r="AZ191" s="1" t="s">
        <v>183</v>
      </c>
      <c r="BA191" s="18">
        <v>997.30000000000064</v>
      </c>
      <c r="BB191" s="1" t="s">
        <v>184</v>
      </c>
      <c r="BC191" s="18">
        <v>549.29999999999882</v>
      </c>
      <c r="BD191" s="1" t="s">
        <v>185</v>
      </c>
      <c r="BF191" s="18">
        <v>714.49999999999955</v>
      </c>
      <c r="BG191" s="1" t="s">
        <v>187</v>
      </c>
      <c r="BH191" s="18">
        <v>524.89999999999964</v>
      </c>
      <c r="BI191" s="1" t="s">
        <v>183</v>
      </c>
      <c r="BJ191" s="18">
        <v>1096.5999999999981</v>
      </c>
      <c r="BK191" s="1" t="s">
        <v>184</v>
      </c>
      <c r="BL191" s="18">
        <v>668.29999999999973</v>
      </c>
      <c r="BM191" s="1" t="s">
        <v>185</v>
      </c>
      <c r="BO191" s="18">
        <v>363.59999999999945</v>
      </c>
      <c r="BP191" s="1" t="s">
        <v>187</v>
      </c>
      <c r="BQ191" s="18">
        <v>538.39999999999964</v>
      </c>
      <c r="BR191" s="1" t="s">
        <v>183</v>
      </c>
      <c r="BS191" s="18">
        <v>314.29999999999745</v>
      </c>
      <c r="BT191" s="1" t="s">
        <v>184</v>
      </c>
      <c r="BU191" s="18">
        <v>403.99999999999909</v>
      </c>
      <c r="BV191" s="1" t="s">
        <v>185</v>
      </c>
      <c r="BX191">
        <v>406.6</v>
      </c>
      <c r="BY191" s="1" t="s">
        <v>187</v>
      </c>
      <c r="BZ191" s="401">
        <v>26.399999999999636</v>
      </c>
      <c r="CA191" s="1" t="s">
        <v>183</v>
      </c>
      <c r="CB191" s="18">
        <v>258.99999999999818</v>
      </c>
      <c r="CC191" s="1" t="s">
        <v>184</v>
      </c>
      <c r="CD191" s="18">
        <v>374.99999999999818</v>
      </c>
      <c r="CE191" s="1" t="s">
        <v>185</v>
      </c>
      <c r="CG191" s="18">
        <v>913.39999999999782</v>
      </c>
      <c r="CH191" s="1" t="s">
        <v>187</v>
      </c>
      <c r="CI191" s="18"/>
      <c r="CJ191" s="1" t="s">
        <v>183</v>
      </c>
      <c r="CK191" s="18">
        <v>58.799999999998363</v>
      </c>
      <c r="CL191" s="1" t="s">
        <v>184</v>
      </c>
      <c r="CM191" s="18">
        <v>259.99999999999818</v>
      </c>
      <c r="CN191" s="1" t="s">
        <v>185</v>
      </c>
      <c r="CP191" s="18">
        <v>46.199999999999363</v>
      </c>
      <c r="CQ191" s="1" t="s">
        <v>187</v>
      </c>
      <c r="CR191" s="18"/>
      <c r="CS191" s="1" t="s">
        <v>183</v>
      </c>
      <c r="CT191" s="18">
        <v>357.39999999999873</v>
      </c>
      <c r="CU191" s="1" t="s">
        <v>184</v>
      </c>
      <c r="CV191" s="18">
        <v>568.79999999999927</v>
      </c>
      <c r="CW191" s="1" t="s">
        <v>185</v>
      </c>
      <c r="CY191" s="18">
        <v>305.69999999999891</v>
      </c>
      <c r="CZ191" s="1" t="s">
        <v>187</v>
      </c>
      <c r="DA191" s="18">
        <v>221.19999999999891</v>
      </c>
      <c r="DB191" s="1" t="s">
        <v>183</v>
      </c>
      <c r="DC191" s="18">
        <v>293.79999999999836</v>
      </c>
      <c r="DD191" s="1" t="s">
        <v>184</v>
      </c>
      <c r="DE191" s="18">
        <v>423.69999999999891</v>
      </c>
      <c r="DF191" s="1" t="s">
        <v>185</v>
      </c>
      <c r="DH191" s="18">
        <v>412.89999999999964</v>
      </c>
      <c r="DI191" s="1" t="s">
        <v>187</v>
      </c>
      <c r="DJ191" s="18"/>
      <c r="DK191" s="1" t="s">
        <v>183</v>
      </c>
      <c r="DL191" s="18">
        <v>284.699999999998</v>
      </c>
      <c r="DM191" s="1" t="s">
        <v>184</v>
      </c>
      <c r="DN191" s="18">
        <v>402.99999999999727</v>
      </c>
      <c r="DO191" s="1" t="s">
        <v>185</v>
      </c>
      <c r="DQ191" s="401">
        <v>432.30000000000018</v>
      </c>
      <c r="DR191" s="1" t="s">
        <v>187</v>
      </c>
      <c r="DS191" s="18">
        <v>181.39999999999964</v>
      </c>
      <c r="DT191" s="1" t="s">
        <v>183</v>
      </c>
      <c r="DU191" s="18">
        <v>404.09999999999945</v>
      </c>
      <c r="DV191" s="1" t="s">
        <v>184</v>
      </c>
      <c r="DW191" s="18">
        <v>590.39999999999873</v>
      </c>
      <c r="DX191" s="1" t="s">
        <v>185</v>
      </c>
      <c r="DZ191" s="18">
        <v>543.80000000000109</v>
      </c>
      <c r="EA191" s="1" t="s">
        <v>187</v>
      </c>
      <c r="EB191" s="18"/>
      <c r="EC191" s="1" t="s">
        <v>183</v>
      </c>
      <c r="ED191" s="18">
        <v>818.19999999999982</v>
      </c>
      <c r="EE191" s="1" t="s">
        <v>184</v>
      </c>
      <c r="EF191" s="18"/>
      <c r="EG191" s="1" t="s">
        <v>185</v>
      </c>
      <c r="EI191" s="401">
        <v>232.70000000000164</v>
      </c>
      <c r="EJ191" s="1" t="s">
        <v>187</v>
      </c>
      <c r="EK191" s="401"/>
      <c r="EL191" s="1" t="s">
        <v>183</v>
      </c>
      <c r="EM191" s="18">
        <v>286.69999999999345</v>
      </c>
      <c r="EN191" s="1" t="s">
        <v>184</v>
      </c>
      <c r="EO191" s="18"/>
      <c r="EP191" s="1" t="s">
        <v>185</v>
      </c>
      <c r="ER191" s="18">
        <v>162.00000000000182</v>
      </c>
      <c r="ES191" s="1" t="s">
        <v>187</v>
      </c>
      <c r="ET191" s="18"/>
      <c r="EU191" s="1" t="s">
        <v>183</v>
      </c>
      <c r="EV191" s="18">
        <v>399.89999999999964</v>
      </c>
      <c r="EW191" s="1" t="s">
        <v>184</v>
      </c>
      <c r="EX191" s="18"/>
      <c r="EY191" s="1" t="s">
        <v>185</v>
      </c>
      <c r="FA191" s="401">
        <v>99.000000000001819</v>
      </c>
      <c r="FB191" s="1" t="s">
        <v>187</v>
      </c>
      <c r="FC191" s="401">
        <v>332.29999999999927</v>
      </c>
      <c r="FD191" s="1" t="s">
        <v>183</v>
      </c>
      <c r="FE191" s="18">
        <v>557.49999999999818</v>
      </c>
      <c r="FF191" s="1" t="s">
        <v>184</v>
      </c>
      <c r="FG191" s="18"/>
      <c r="FH191" s="1" t="s">
        <v>185</v>
      </c>
      <c r="FJ191" s="401">
        <v>228.60000000000127</v>
      </c>
      <c r="FK191" s="1" t="s">
        <v>187</v>
      </c>
      <c r="FL191" s="18">
        <v>595.10000000000218</v>
      </c>
      <c r="FM191" s="1" t="s">
        <v>183</v>
      </c>
      <c r="FN191" s="18">
        <v>618.09999999999854</v>
      </c>
      <c r="FO191" s="1" t="s">
        <v>184</v>
      </c>
      <c r="FP191" s="18"/>
      <c r="FQ191" s="1" t="s">
        <v>185</v>
      </c>
      <c r="FS191" s="401">
        <v>396.69999999999982</v>
      </c>
      <c r="FT191" s="1" t="s">
        <v>187</v>
      </c>
      <c r="FU191" s="401"/>
      <c r="FV191" s="1" t="s">
        <v>183</v>
      </c>
      <c r="FW191" s="18">
        <v>133.29999999999745</v>
      </c>
      <c r="FX191" s="1" t="s">
        <v>184</v>
      </c>
      <c r="FY191" s="18"/>
      <c r="FZ191" s="1" t="s">
        <v>185</v>
      </c>
      <c r="GB191" s="18">
        <v>93.500000000000909</v>
      </c>
      <c r="GC191" s="1" t="s">
        <v>187</v>
      </c>
      <c r="GD191" s="18"/>
      <c r="GE191" s="1" t="s">
        <v>183</v>
      </c>
      <c r="GF191" s="18">
        <v>136.49999999999636</v>
      </c>
      <c r="GG191" s="1" t="s">
        <v>184</v>
      </c>
      <c r="GH191" s="18"/>
      <c r="GI191" s="1" t="s">
        <v>185</v>
      </c>
      <c r="GK191" s="401">
        <v>2788.6999999999989</v>
      </c>
      <c r="GL191" s="1" t="s">
        <v>187</v>
      </c>
      <c r="GM191" s="18">
        <v>2058.2999999999993</v>
      </c>
      <c r="GN191" s="1" t="s">
        <v>183</v>
      </c>
      <c r="GO191" s="18">
        <v>2426.0999999999985</v>
      </c>
      <c r="GP191" s="1" t="s">
        <v>184</v>
      </c>
      <c r="GQ191" s="18"/>
      <c r="GR191" s="1" t="s">
        <v>185</v>
      </c>
      <c r="GT191" s="401">
        <v>495.59999999999491</v>
      </c>
      <c r="GU191" s="1" t="s">
        <v>187</v>
      </c>
      <c r="GV191" s="401"/>
      <c r="GW191" s="1" t="s">
        <v>183</v>
      </c>
      <c r="GX191" s="401"/>
      <c r="GY191" s="1" t="s">
        <v>184</v>
      </c>
      <c r="GZ191" s="401"/>
      <c r="HA191" s="1" t="s">
        <v>185</v>
      </c>
      <c r="HC191" s="18">
        <v>230.29999999999382</v>
      </c>
      <c r="HD191" s="1" t="s">
        <v>187</v>
      </c>
      <c r="HE191" s="18">
        <v>437.79999999999836</v>
      </c>
      <c r="HF191" s="1" t="s">
        <v>183</v>
      </c>
      <c r="HG191" s="18">
        <v>286.49999999999818</v>
      </c>
      <c r="HH191" s="1" t="s">
        <v>184</v>
      </c>
      <c r="HI191" s="18"/>
      <c r="HJ191" s="1" t="s">
        <v>185</v>
      </c>
      <c r="HL191" s="401">
        <v>930.49999999999636</v>
      </c>
      <c r="HM191" s="1" t="s">
        <v>187</v>
      </c>
      <c r="HN191" s="401"/>
      <c r="HO191" s="1" t="s">
        <v>183</v>
      </c>
      <c r="HP191" s="18">
        <v>423.899999999996</v>
      </c>
      <c r="HQ191" s="1" t="s">
        <v>184</v>
      </c>
      <c r="HR191" s="18"/>
      <c r="HS191" s="1" t="s">
        <v>185</v>
      </c>
      <c r="HU191" s="401">
        <v>2908.299999999992</v>
      </c>
      <c r="HV191" s="1" t="s">
        <v>187</v>
      </c>
      <c r="HW191" s="18">
        <v>3232.7999999999993</v>
      </c>
      <c r="HX191" s="1" t="s">
        <v>183</v>
      </c>
      <c r="HY191" s="18">
        <v>2913.4999999999563</v>
      </c>
      <c r="HZ191" s="1" t="s">
        <v>184</v>
      </c>
      <c r="IA191" s="18"/>
      <c r="IB191" s="1" t="s">
        <v>185</v>
      </c>
      <c r="ID191" s="401">
        <v>77.499999999992724</v>
      </c>
      <c r="IE191" s="1" t="s">
        <v>187</v>
      </c>
      <c r="IF191" s="401"/>
      <c r="IG191" s="1" t="s">
        <v>183</v>
      </c>
      <c r="IH191" s="401"/>
      <c r="II191" s="1" t="s">
        <v>184</v>
      </c>
      <c r="IJ191" s="401"/>
      <c r="IK191" s="1" t="s">
        <v>185</v>
      </c>
      <c r="IM191" s="18">
        <v>110.99999999999636</v>
      </c>
      <c r="IN191" s="1" t="s">
        <v>187</v>
      </c>
      <c r="IO191" s="18"/>
      <c r="IP191" s="1" t="s">
        <v>183</v>
      </c>
      <c r="IQ191" s="18">
        <v>121.49999999999636</v>
      </c>
      <c r="IR191" s="1" t="s">
        <v>184</v>
      </c>
      <c r="IS191" s="18"/>
      <c r="IT191" s="1" t="s">
        <v>185</v>
      </c>
      <c r="IV191" s="401">
        <v>213.29999999999563</v>
      </c>
      <c r="IW191" s="1" t="s">
        <v>187</v>
      </c>
      <c r="IX191" s="18">
        <v>358.09999999999854</v>
      </c>
      <c r="IY191" s="1" t="s">
        <v>183</v>
      </c>
      <c r="IZ191" s="18">
        <v>92.899999999997817</v>
      </c>
      <c r="JA191" s="1" t="s">
        <v>184</v>
      </c>
      <c r="JB191" s="18"/>
      <c r="JC191" s="1" t="s">
        <v>185</v>
      </c>
      <c r="JE191" s="401">
        <v>215.19999999999345</v>
      </c>
      <c r="JF191" s="1" t="s">
        <v>187</v>
      </c>
      <c r="JG191" s="401">
        <v>495</v>
      </c>
      <c r="JH191" s="1" t="s">
        <v>183</v>
      </c>
      <c r="JI191" s="18">
        <v>380.19999999999345</v>
      </c>
      <c r="JJ191" s="1" t="s">
        <v>184</v>
      </c>
      <c r="JK191" s="18"/>
      <c r="JL191" s="1" t="s">
        <v>185</v>
      </c>
      <c r="JN191" s="401">
        <v>159.49999999999272</v>
      </c>
      <c r="JO191" s="1" t="s">
        <v>187</v>
      </c>
      <c r="JP191" s="401"/>
      <c r="JQ191" s="1" t="s">
        <v>183</v>
      </c>
      <c r="JR191" s="401"/>
      <c r="JS191" s="1" t="s">
        <v>184</v>
      </c>
      <c r="JT191" s="401"/>
      <c r="JU191" s="1" t="s">
        <v>185</v>
      </c>
      <c r="JW191">
        <v>2595.9</v>
      </c>
      <c r="JX191" s="1" t="s">
        <v>187</v>
      </c>
      <c r="JY191" s="18">
        <v>3054.2000000000044</v>
      </c>
      <c r="JZ191" s="1" t="s">
        <v>183</v>
      </c>
      <c r="KA191" s="18">
        <v>931.59999999998217</v>
      </c>
      <c r="KB191" s="1" t="s">
        <v>184</v>
      </c>
      <c r="KC191" s="18">
        <v>2933.8999999995685</v>
      </c>
      <c r="KD191" s="1" t="s">
        <v>185</v>
      </c>
      <c r="KF191" s="18">
        <v>369.59999999999491</v>
      </c>
      <c r="KG191" s="1" t="s">
        <v>187</v>
      </c>
      <c r="KH191" s="401">
        <v>0</v>
      </c>
      <c r="KI191" s="1" t="s">
        <v>183</v>
      </c>
      <c r="KJ191" s="18">
        <v>278.39999999999782</v>
      </c>
      <c r="KK191" s="1" t="s">
        <v>184</v>
      </c>
      <c r="KL191" s="18"/>
      <c r="KM191" s="1" t="s">
        <v>185</v>
      </c>
      <c r="KO191" s="401">
        <v>289.49999999999636</v>
      </c>
      <c r="KP191" s="1" t="s">
        <v>187</v>
      </c>
      <c r="KQ191" s="401"/>
      <c r="KR191" s="1" t="s">
        <v>183</v>
      </c>
      <c r="KS191" s="401"/>
      <c r="KT191" s="1" t="s">
        <v>184</v>
      </c>
      <c r="KU191" s="401"/>
      <c r="KV191" s="1" t="s">
        <v>185</v>
      </c>
      <c r="KX191" s="18">
        <v>68.799999999995634</v>
      </c>
      <c r="KY191" s="1" t="s">
        <v>187</v>
      </c>
      <c r="KZ191" s="18"/>
      <c r="LA191" s="1" t="s">
        <v>183</v>
      </c>
      <c r="LB191" s="18"/>
      <c r="LC191" s="1" t="s">
        <v>184</v>
      </c>
      <c r="LD191" s="18"/>
      <c r="LE191" s="1" t="s">
        <v>185</v>
      </c>
      <c r="LG191" s="232">
        <v>26.900000000001455</v>
      </c>
      <c r="LH191" s="1" t="s">
        <v>187</v>
      </c>
      <c r="LI191" s="232"/>
      <c r="LJ191" s="1" t="s">
        <v>183</v>
      </c>
      <c r="LK191" s="232"/>
      <c r="LL191" s="1" t="s">
        <v>184</v>
      </c>
      <c r="LM191" s="18"/>
      <c r="LN191" s="1" t="s">
        <v>185</v>
      </c>
      <c r="LP191" s="18">
        <v>403.40000000000146</v>
      </c>
      <c r="LQ191" s="1" t="s">
        <v>187</v>
      </c>
      <c r="LR191" s="18">
        <v>288.49999999999818</v>
      </c>
      <c r="LS191" s="1" t="s">
        <v>183</v>
      </c>
      <c r="LT191" s="18">
        <v>554.99999999999272</v>
      </c>
      <c r="LU191" s="1" t="s">
        <v>184</v>
      </c>
      <c r="LV191" s="18"/>
      <c r="LW191" s="1" t="s">
        <v>185</v>
      </c>
      <c r="LY191" s="18">
        <v>399.70000000000073</v>
      </c>
      <c r="LZ191" s="1" t="s">
        <v>187</v>
      </c>
      <c r="MA191" s="18"/>
      <c r="MB191" s="1" t="s">
        <v>183</v>
      </c>
      <c r="MC191" s="18"/>
      <c r="MD191" s="1" t="s">
        <v>184</v>
      </c>
      <c r="ME191" s="18"/>
      <c r="MF191" s="1" t="s">
        <v>185</v>
      </c>
      <c r="MH191">
        <v>1309.0999999999999</v>
      </c>
      <c r="MI191" s="1" t="s">
        <v>187</v>
      </c>
      <c r="MJ191" s="74">
        <v>902.40000000000873</v>
      </c>
      <c r="MK191" s="1" t="s">
        <v>183</v>
      </c>
      <c r="ML191" s="18">
        <v>656.10000000000036</v>
      </c>
      <c r="MM191" s="1" t="s">
        <v>184</v>
      </c>
      <c r="MN191" s="18">
        <v>1073.6999999999716</v>
      </c>
      <c r="MO191" s="1" t="s">
        <v>185</v>
      </c>
      <c r="MQ191">
        <v>253.49999999999272</v>
      </c>
      <c r="MR191" s="1" t="s">
        <v>187</v>
      </c>
      <c r="MS191" s="18">
        <v>251</v>
      </c>
      <c r="MT191" s="1" t="s">
        <v>183</v>
      </c>
      <c r="MU191">
        <v>409.49999999997453</v>
      </c>
      <c r="MV191" s="1" t="s">
        <v>184</v>
      </c>
      <c r="MX191" s="1" t="s">
        <v>185</v>
      </c>
      <c r="NA191" s="1" t="s">
        <v>187</v>
      </c>
      <c r="NC191" s="1" t="s">
        <v>183</v>
      </c>
      <c r="ND191" s="402">
        <v>1246.4999999999982</v>
      </c>
      <c r="NE191" s="1" t="s">
        <v>184</v>
      </c>
      <c r="NF191" s="402"/>
      <c r="NG191" s="1" t="s">
        <v>185</v>
      </c>
      <c r="NH191" s="43"/>
    </row>
    <row r="192" spans="1:372" ht="18">
      <c r="A192" s="403" t="s">
        <v>3669</v>
      </c>
      <c r="B192" s="49">
        <f>SUM(D192:AAP192)</f>
        <v>36899.574999999393</v>
      </c>
      <c r="D192"/>
      <c r="E192" s="9">
        <f>D191*0.25</f>
        <v>92.6</v>
      </c>
      <c r="F192" s="18"/>
      <c r="G192" s="9">
        <f>F191*0.5</f>
        <v>198.45</v>
      </c>
      <c r="I192" s="9">
        <f>H191*0.75</f>
        <v>0</v>
      </c>
      <c r="K192" s="9">
        <f>J191*1</f>
        <v>0</v>
      </c>
      <c r="N192" s="9">
        <f>M191*0.25</f>
        <v>0</v>
      </c>
      <c r="P192" s="9">
        <f>O191*0.5</f>
        <v>71.200000000000045</v>
      </c>
      <c r="R192" s="9">
        <f>Q191*0.75</f>
        <v>0</v>
      </c>
      <c r="T192" s="9">
        <f>S191*1</f>
        <v>0</v>
      </c>
      <c r="V192" s="18"/>
      <c r="W192" s="9">
        <f>V191*0.25</f>
        <v>161.52499999999998</v>
      </c>
      <c r="X192" s="18"/>
      <c r="Y192" s="9">
        <f>X191*0.5</f>
        <v>372.70000000000005</v>
      </c>
      <c r="Z192" s="18"/>
      <c r="AA192" s="9">
        <f>Z191*0.75</f>
        <v>344.84999999999991</v>
      </c>
      <c r="AB192" s="18"/>
      <c r="AC192" s="9">
        <f>AB191*1</f>
        <v>395.10000000000036</v>
      </c>
      <c r="AE192" s="18"/>
      <c r="AF192" s="9">
        <f>AE191*0.25</f>
        <v>16.89999999999992</v>
      </c>
      <c r="AG192" s="18"/>
      <c r="AH192" s="9">
        <f>AG191*0.5</f>
        <v>88.75</v>
      </c>
      <c r="AJ192" s="9">
        <f>AI191*0.75</f>
        <v>135.67500000000007</v>
      </c>
      <c r="AL192" s="9">
        <f>AK191*1</f>
        <v>507.09999999999991</v>
      </c>
      <c r="AN192" s="18"/>
      <c r="AO192" s="9">
        <f>AN191*0.25</f>
        <v>34.175000000000011</v>
      </c>
      <c r="AP192" s="18"/>
      <c r="AQ192" s="9">
        <f>AP191*0.5</f>
        <v>149.39999999999964</v>
      </c>
      <c r="AS192" s="9">
        <f>AR191*0.75</f>
        <v>567.67500000000064</v>
      </c>
      <c r="AU192" s="9">
        <f>AT191*1</f>
        <v>300.90000000000055</v>
      </c>
      <c r="AW192" s="18"/>
      <c r="AX192" s="9">
        <f>AW191*0.25</f>
        <v>115.04999999999978</v>
      </c>
      <c r="AZ192" s="9">
        <f>AY191*0.5</f>
        <v>245.64999999999964</v>
      </c>
      <c r="BB192" s="9">
        <f>BA191*0.75</f>
        <v>747.97500000000048</v>
      </c>
      <c r="BD192" s="9">
        <f>BC191*1</f>
        <v>549.29999999999882</v>
      </c>
      <c r="BF192" s="18"/>
      <c r="BG192" s="9">
        <f>BF191*0.25</f>
        <v>178.62499999999989</v>
      </c>
      <c r="BI192" s="9">
        <f>BH191*0.5</f>
        <v>262.44999999999982</v>
      </c>
      <c r="BK192" s="9">
        <f>BJ191*0.75</f>
        <v>822.44999999999857</v>
      </c>
      <c r="BM192" s="9">
        <f>BL191*1</f>
        <v>668.29999999999973</v>
      </c>
      <c r="BP192" s="9">
        <f>BO191*0.25</f>
        <v>90.899999999999864</v>
      </c>
      <c r="BR192" s="9">
        <f>BQ191*0.5</f>
        <v>269.19999999999982</v>
      </c>
      <c r="BT192" s="9">
        <f>BS191*0.75</f>
        <v>235.72499999999809</v>
      </c>
      <c r="BV192" s="9">
        <f>BU191*1</f>
        <v>403.99999999999909</v>
      </c>
      <c r="BY192" s="9">
        <f>BX191*0.25</f>
        <v>101.65</v>
      </c>
      <c r="CA192" s="9">
        <f>BZ191*0.5</f>
        <v>13.199999999999818</v>
      </c>
      <c r="CC192" s="9">
        <f>CB191*0.75</f>
        <v>194.24999999999864</v>
      </c>
      <c r="CE192" s="9">
        <f t="shared" ref="CE192" si="366">CD191*1</f>
        <v>374.99999999999818</v>
      </c>
      <c r="CG192" s="18"/>
      <c r="CH192" s="9">
        <f>CG191*0.25</f>
        <v>228.34999999999945</v>
      </c>
      <c r="CI192" s="18"/>
      <c r="CJ192" s="9">
        <f>CI191*0.5</f>
        <v>0</v>
      </c>
      <c r="CL192" s="9">
        <f>CK191*0.75</f>
        <v>44.099999999998772</v>
      </c>
      <c r="CN192" s="9">
        <f t="shared" ref="CN192" si="367">CM191*1</f>
        <v>259.99999999999818</v>
      </c>
      <c r="CP192" s="18"/>
      <c r="CQ192" s="9">
        <f>CP191*0.25</f>
        <v>11.549999999999841</v>
      </c>
      <c r="CR192" s="18"/>
      <c r="CS192" s="9">
        <f>CR191*0.5</f>
        <v>0</v>
      </c>
      <c r="CU192" s="9">
        <f>CT191*0.75</f>
        <v>268.04999999999905</v>
      </c>
      <c r="CW192" s="9">
        <f t="shared" ref="CW192" si="368">CV191*1</f>
        <v>568.79999999999927</v>
      </c>
      <c r="CY192" s="18"/>
      <c r="CZ192" s="9">
        <f>CY191*0.25</f>
        <v>76.424999999999727</v>
      </c>
      <c r="DA192" s="18"/>
      <c r="DB192" s="9">
        <f>DA191*0.5</f>
        <v>110.59999999999945</v>
      </c>
      <c r="DD192" s="9">
        <f>DC191*0.75</f>
        <v>220.34999999999877</v>
      </c>
      <c r="DF192" s="9">
        <f t="shared" ref="DF192" si="369">DE191*1</f>
        <v>423.69999999999891</v>
      </c>
      <c r="DH192" s="18"/>
      <c r="DI192" s="9">
        <f>DH191*0.25</f>
        <v>103.22499999999991</v>
      </c>
      <c r="DJ192" s="18"/>
      <c r="DK192" s="9">
        <f>DJ191*0.5</f>
        <v>0</v>
      </c>
      <c r="DM192" s="9">
        <f>DL191*0.75</f>
        <v>213.5249999999985</v>
      </c>
      <c r="DO192" s="9">
        <f t="shared" ref="DO192" si="370">DN191*1</f>
        <v>402.99999999999727</v>
      </c>
      <c r="DQ192" s="18"/>
      <c r="DR192" s="9">
        <f>DQ191*0.25</f>
        <v>108.07500000000005</v>
      </c>
      <c r="DS192" s="18"/>
      <c r="DT192" s="9">
        <f>DS191*0.5</f>
        <v>90.699999999999818</v>
      </c>
      <c r="DV192" s="9">
        <f>DU191*0.75</f>
        <v>303.07499999999959</v>
      </c>
      <c r="DX192" s="9">
        <f t="shared" ref="DX192" si="371">DW191*1</f>
        <v>590.39999999999873</v>
      </c>
      <c r="DZ192" s="18"/>
      <c r="EA192" s="9">
        <f>DZ191*0.25</f>
        <v>135.95000000000027</v>
      </c>
      <c r="EB192" s="18"/>
      <c r="EC192" s="9">
        <f>EB191*0.5</f>
        <v>0</v>
      </c>
      <c r="EE192" s="9">
        <f>ED191*0.75</f>
        <v>613.64999999999986</v>
      </c>
      <c r="EG192" s="9">
        <f>EF191*1</f>
        <v>0</v>
      </c>
      <c r="EI192" s="18"/>
      <c r="EJ192" s="9">
        <f>EI191*0.25</f>
        <v>58.175000000000409</v>
      </c>
      <c r="EK192" s="18"/>
      <c r="EL192" s="9">
        <f>EK191*0.5</f>
        <v>0</v>
      </c>
      <c r="EN192" s="9">
        <f>EM191*0.75</f>
        <v>215.02499999999509</v>
      </c>
      <c r="EP192" s="9">
        <f>EO191*1</f>
        <v>0</v>
      </c>
      <c r="ER192" s="18"/>
      <c r="ES192" s="9">
        <f>ER191*0.25</f>
        <v>40.500000000000455</v>
      </c>
      <c r="ET192" s="18"/>
      <c r="EU192" s="9">
        <f>ET191*0.5</f>
        <v>0</v>
      </c>
      <c r="EW192" s="9">
        <f>EV191*0.75</f>
        <v>299.92499999999973</v>
      </c>
      <c r="EY192" s="9">
        <f>EX191*1</f>
        <v>0</v>
      </c>
      <c r="FA192" s="18"/>
      <c r="FB192" s="9">
        <f>FA191*0.25</f>
        <v>24.750000000000455</v>
      </c>
      <c r="FD192" s="9">
        <f>FC191*0.5</f>
        <v>166.14999999999964</v>
      </c>
      <c r="FF192" s="9">
        <f>FE191*0.75</f>
        <v>418.12499999999864</v>
      </c>
      <c r="FH192" s="9">
        <f>FG191*1</f>
        <v>0</v>
      </c>
      <c r="FJ192" s="18"/>
      <c r="FK192" s="9">
        <f>FJ191*0.25</f>
        <v>57.150000000000318</v>
      </c>
      <c r="FL192" s="18"/>
      <c r="FM192" s="9">
        <f>FL191*0.5</f>
        <v>297.55000000000109</v>
      </c>
      <c r="FO192" s="9">
        <f>FN191*0.75</f>
        <v>463.57499999999891</v>
      </c>
      <c r="FQ192" s="9">
        <f>FP191*1</f>
        <v>0</v>
      </c>
      <c r="FS192" s="18"/>
      <c r="FT192" s="9">
        <f>FS191*0.25</f>
        <v>99.174999999999955</v>
      </c>
      <c r="FU192" s="18"/>
      <c r="FV192" s="9">
        <f>FU191*0.5</f>
        <v>0</v>
      </c>
      <c r="FX192" s="9">
        <f>FW191*0.75</f>
        <v>99.97499999999809</v>
      </c>
      <c r="FZ192" s="9">
        <f>FY191*1</f>
        <v>0</v>
      </c>
      <c r="GB192" s="18"/>
      <c r="GC192" s="9">
        <f>GB191*0.25</f>
        <v>23.375000000000227</v>
      </c>
      <c r="GD192" s="18"/>
      <c r="GE192" s="9">
        <f>GD191*0.5</f>
        <v>0</v>
      </c>
      <c r="GG192" s="9">
        <f>GF191*0.75</f>
        <v>102.37499999999727</v>
      </c>
      <c r="GI192" s="9">
        <f>GH191*1</f>
        <v>0</v>
      </c>
      <c r="GK192" s="18"/>
      <c r="GL192" s="9">
        <f>GK191*0.25</f>
        <v>697.17499999999973</v>
      </c>
      <c r="GM192" s="18"/>
      <c r="GN192" s="9">
        <f>GM191*0.5</f>
        <v>1029.1499999999996</v>
      </c>
      <c r="GP192" s="9">
        <f>GO191*0.75</f>
        <v>1819.5749999999989</v>
      </c>
      <c r="GR192" s="9">
        <f>GQ191*1</f>
        <v>0</v>
      </c>
      <c r="GT192" s="18"/>
      <c r="GU192" s="9">
        <f>GT191*0.25</f>
        <v>123.89999999999873</v>
      </c>
      <c r="GV192" s="18"/>
      <c r="GW192" s="9">
        <f>GV191*0.5</f>
        <v>0</v>
      </c>
      <c r="GX192" s="18"/>
      <c r="GY192" s="9">
        <f>GX191*0.75</f>
        <v>0</v>
      </c>
      <c r="GZ192" s="18"/>
      <c r="HA192" s="9">
        <f>GZ191*1</f>
        <v>0</v>
      </c>
      <c r="HD192" s="9">
        <f>HC191*0.25</f>
        <v>57.574999999998454</v>
      </c>
      <c r="HF192" s="9">
        <f>HE191*0.5</f>
        <v>218.89999999999918</v>
      </c>
      <c r="HH192" s="9">
        <f>HG191*0.75</f>
        <v>214.87499999999864</v>
      </c>
      <c r="HJ192" s="9">
        <f>HI191*1</f>
        <v>0</v>
      </c>
      <c r="HM192" s="9">
        <f>HL191*0.25</f>
        <v>232.62499999999909</v>
      </c>
      <c r="HO192" s="9">
        <f>HN191*0.5</f>
        <v>0</v>
      </c>
      <c r="HQ192" s="9">
        <f>HP191*0.75</f>
        <v>317.924999999997</v>
      </c>
      <c r="HS192" s="9">
        <f>HR191*1</f>
        <v>0</v>
      </c>
      <c r="HV192" s="9">
        <f>HU191*0.25</f>
        <v>727.074999999998</v>
      </c>
      <c r="HX192" s="9">
        <f>HW191*0.5</f>
        <v>1616.3999999999996</v>
      </c>
      <c r="HZ192" s="9">
        <f>HY191*0.75</f>
        <v>2185.1249999999673</v>
      </c>
      <c r="IB192" s="9">
        <f>IA191*1</f>
        <v>0</v>
      </c>
      <c r="IE192" s="9">
        <f>ID191*0.25</f>
        <v>19.374999999998181</v>
      </c>
      <c r="IG192" s="9">
        <f>IF191*0.5</f>
        <v>0</v>
      </c>
      <c r="II192" s="9">
        <f>IH191*0.75</f>
        <v>0</v>
      </c>
      <c r="IK192" s="9">
        <f>IJ191*1</f>
        <v>0</v>
      </c>
      <c r="IN192" s="9">
        <f>IM191*0.25</f>
        <v>27.749999999999091</v>
      </c>
      <c r="IP192" s="9">
        <f>IO191*0.5</f>
        <v>0</v>
      </c>
      <c r="IR192" s="9">
        <f>IQ191*0.75</f>
        <v>91.124999999997272</v>
      </c>
      <c r="IT192" s="9">
        <f>IS191*1</f>
        <v>0</v>
      </c>
      <c r="IW192" s="9">
        <f>IV191*0.25</f>
        <v>53.324999999998909</v>
      </c>
      <c r="IY192" s="9">
        <f>IX191*0.5</f>
        <v>179.04999999999927</v>
      </c>
      <c r="JA192" s="9">
        <f>IZ191*0.75</f>
        <v>69.674999999998363</v>
      </c>
      <c r="JC192" s="9">
        <f>JB191*1</f>
        <v>0</v>
      </c>
      <c r="JF192" s="9">
        <f>JE191*0.25</f>
        <v>53.799999999998363</v>
      </c>
      <c r="JH192" s="9">
        <f>JG191*0.5</f>
        <v>247.5</v>
      </c>
      <c r="JJ192" s="9">
        <f>JI191*0.75</f>
        <v>285.14999999999509</v>
      </c>
      <c r="JL192" s="9">
        <f>JK191*1</f>
        <v>0</v>
      </c>
      <c r="JO192" s="9">
        <f>JN191*0.25</f>
        <v>39.874999999998181</v>
      </c>
      <c r="JQ192" s="9">
        <f>JP191*0.5</f>
        <v>0</v>
      </c>
      <c r="JS192" s="9">
        <f>JR191*0.75</f>
        <v>0</v>
      </c>
      <c r="JU192" s="9">
        <f>JT191*1</f>
        <v>0</v>
      </c>
      <c r="JX192" s="9">
        <f>JW191*0.25</f>
        <v>648.97500000000002</v>
      </c>
      <c r="JZ192" s="9">
        <f>JY191*0.5</f>
        <v>1527.1000000000022</v>
      </c>
      <c r="KB192" s="9">
        <f>KA191*0.75</f>
        <v>698.69999999998663</v>
      </c>
      <c r="KD192" s="9">
        <f>KC191*1</f>
        <v>2933.8999999995685</v>
      </c>
      <c r="KG192" s="9">
        <f>KF191*0.25</f>
        <v>92.399999999998727</v>
      </c>
      <c r="KI192" s="9">
        <f>KH191*0.5</f>
        <v>0</v>
      </c>
      <c r="KK192" s="9">
        <f>KJ191*0.75</f>
        <v>208.79999999999836</v>
      </c>
      <c r="KM192" s="9">
        <f>KL191*1</f>
        <v>0</v>
      </c>
      <c r="KP192" s="9">
        <f>KO191*0.25</f>
        <v>72.374999999999091</v>
      </c>
      <c r="KR192" s="9">
        <f>KQ191*0.5</f>
        <v>0</v>
      </c>
      <c r="KT192" s="9">
        <f>KS191*0.75</f>
        <v>0</v>
      </c>
      <c r="KV192" s="9">
        <f>KU191*1</f>
        <v>0</v>
      </c>
      <c r="KY192" s="9">
        <f>KX191*0.25</f>
        <v>17.199999999998909</v>
      </c>
      <c r="LA192" s="9">
        <f>KZ191*0.5</f>
        <v>0</v>
      </c>
      <c r="LC192" s="9">
        <f>LB191*0.75</f>
        <v>0</v>
      </c>
      <c r="LE192" s="9">
        <f>LD191*1</f>
        <v>0</v>
      </c>
      <c r="LH192" s="9">
        <f>LG191*0.25</f>
        <v>6.7250000000003638</v>
      </c>
      <c r="LJ192" s="9">
        <f>LI191*0.5</f>
        <v>0</v>
      </c>
      <c r="LL192" s="9">
        <f>LK191*0.75</f>
        <v>0</v>
      </c>
      <c r="LN192" s="9">
        <f>LM191*1</f>
        <v>0</v>
      </c>
      <c r="LQ192" s="9">
        <f>LP191*0.25</f>
        <v>100.85000000000036</v>
      </c>
      <c r="LS192" s="9">
        <f>LR191*0.5</f>
        <v>144.24999999999909</v>
      </c>
      <c r="LU192" s="9">
        <f>LT191*0.75</f>
        <v>416.24999999999454</v>
      </c>
      <c r="LW192" s="9">
        <f>LV191*1</f>
        <v>0</v>
      </c>
      <c r="LZ192" s="9">
        <f>LY191*0.25</f>
        <v>99.925000000000182</v>
      </c>
      <c r="MB192" s="9">
        <f>MA191*0.5</f>
        <v>0</v>
      </c>
      <c r="MD192" s="9">
        <f>MC191*0.75</f>
        <v>0</v>
      </c>
      <c r="MF192" s="9">
        <f>ME191*1</f>
        <v>0</v>
      </c>
      <c r="MI192" s="9">
        <f>MH191*0.25</f>
        <v>327.27499999999998</v>
      </c>
      <c r="MK192" s="9">
        <f>MJ191*0.5</f>
        <v>451.20000000000437</v>
      </c>
      <c r="MM192" s="9">
        <f>ML191*0.75</f>
        <v>492.07500000000027</v>
      </c>
      <c r="MO192" s="9">
        <f>MN191*1</f>
        <v>1073.6999999999716</v>
      </c>
      <c r="MR192" s="9">
        <f>MQ191*0.25</f>
        <v>63.374999999998181</v>
      </c>
      <c r="MT192" s="9">
        <f>MS191*0.5</f>
        <v>125.5</v>
      </c>
      <c r="MV192" s="9">
        <f>MU191*0.75</f>
        <v>307.1249999999809</v>
      </c>
      <c r="MX192" s="9">
        <f>MW191*1</f>
        <v>0</v>
      </c>
      <c r="NA192" s="9">
        <f>MZ191*0.25</f>
        <v>0</v>
      </c>
      <c r="NC192" s="9">
        <f>NB191*0.5</f>
        <v>0</v>
      </c>
      <c r="NE192" s="9">
        <f>ND191*0.75</f>
        <v>934.87499999999864</v>
      </c>
      <c r="NG192" s="9">
        <f>NF191*1</f>
        <v>0</v>
      </c>
      <c r="NH192" s="43"/>
    </row>
    <row r="193" spans="1:372" s="40" customFormat="1" ht="15.75">
      <c r="A193" s="403">
        <v>2022</v>
      </c>
      <c r="B193" s="206"/>
      <c r="C193" s="205"/>
      <c r="E193" s="61"/>
      <c r="F193" s="149"/>
      <c r="G193" s="61"/>
      <c r="I193" s="61"/>
      <c r="L193" s="205"/>
      <c r="N193" s="61"/>
      <c r="P193" s="61"/>
      <c r="R193" s="61"/>
      <c r="U193" s="205"/>
      <c r="V193" s="149"/>
      <c r="W193" s="61"/>
      <c r="X193" s="149"/>
      <c r="Y193" s="61"/>
      <c r="Z193" s="149"/>
      <c r="AB193" s="149"/>
      <c r="AC193" s="38"/>
      <c r="AD193" s="205"/>
      <c r="AE193" s="149"/>
      <c r="AF193" s="237"/>
      <c r="AG193" s="149"/>
      <c r="AL193" s="38"/>
      <c r="AM193" s="205"/>
      <c r="AN193" s="149"/>
      <c r="AO193" s="237"/>
      <c r="AP193" s="149"/>
      <c r="AU193" s="38"/>
      <c r="AV193" s="205"/>
      <c r="AW193" s="149"/>
      <c r="AX193" s="237"/>
      <c r="AY193" s="149"/>
      <c r="BD193" s="38"/>
      <c r="BE193" s="205"/>
      <c r="BF193" s="149"/>
      <c r="BG193" s="237"/>
      <c r="BM193" s="38"/>
      <c r="BN193" s="205"/>
      <c r="BP193" s="237"/>
      <c r="BV193" s="38"/>
      <c r="BW193" s="205"/>
      <c r="BY193" s="237"/>
      <c r="CE193" s="38"/>
      <c r="CF193" s="205"/>
      <c r="CG193" s="149"/>
      <c r="CH193" s="237"/>
      <c r="CI193" s="149"/>
      <c r="CN193" s="38"/>
      <c r="CO193" s="205"/>
      <c r="CP193" s="149"/>
      <c r="CQ193" s="237"/>
      <c r="CR193" s="149"/>
      <c r="CW193" s="38"/>
      <c r="CX193" s="205"/>
      <c r="CY193" s="149"/>
      <c r="CZ193" s="237"/>
      <c r="DA193" s="149"/>
      <c r="DF193" s="38"/>
      <c r="DG193" s="205"/>
      <c r="DH193" s="149"/>
      <c r="DI193" s="237"/>
      <c r="DJ193" s="149"/>
      <c r="DO193" s="38"/>
      <c r="DP193" s="205"/>
      <c r="DQ193" s="149"/>
      <c r="DR193" s="237"/>
      <c r="DS193" s="149"/>
      <c r="DX193" s="38"/>
      <c r="DY193" s="205"/>
      <c r="DZ193" s="149"/>
      <c r="EA193" s="237"/>
      <c r="EB193" s="149"/>
      <c r="EG193" s="38"/>
      <c r="EH193" s="205"/>
      <c r="EI193" s="149"/>
      <c r="EJ193" s="237"/>
      <c r="EK193" s="149"/>
      <c r="EP193" s="38"/>
      <c r="EQ193" s="205"/>
      <c r="ER193" s="149"/>
      <c r="ES193" s="237"/>
      <c r="ET193" s="149"/>
      <c r="EY193" s="38"/>
      <c r="EZ193" s="205"/>
      <c r="FA193" s="149"/>
      <c r="FB193" s="237"/>
      <c r="FH193" s="38"/>
      <c r="FI193" s="205"/>
      <c r="FJ193" s="149"/>
      <c r="FK193" s="237"/>
      <c r="FL193" s="149"/>
      <c r="FQ193" s="38"/>
      <c r="FR193" s="205"/>
      <c r="FS193" s="149"/>
      <c r="FT193" s="237"/>
      <c r="FU193" s="149"/>
      <c r="FZ193" s="38"/>
      <c r="GA193" s="205"/>
      <c r="GB193" s="149"/>
      <c r="GC193" s="237"/>
      <c r="GD193" s="149"/>
      <c r="GI193" s="38"/>
      <c r="GJ193" s="205"/>
      <c r="GK193" s="149"/>
      <c r="GL193" s="237"/>
      <c r="GM193" s="149"/>
      <c r="GR193" s="38"/>
      <c r="GS193" s="205"/>
      <c r="GT193" s="149"/>
      <c r="GU193" s="237"/>
      <c r="GV193" s="149"/>
      <c r="GX193" s="149"/>
      <c r="GZ193" s="149"/>
      <c r="HB193" s="205"/>
      <c r="HD193" s="237"/>
      <c r="HJ193" s="38"/>
      <c r="HK193" s="205"/>
      <c r="HM193" s="237"/>
      <c r="HS193" s="38"/>
      <c r="HT193" s="205"/>
      <c r="HV193" s="237"/>
      <c r="IB193" s="38"/>
      <c r="IC193" s="205"/>
      <c r="IE193" s="237"/>
      <c r="IL193" s="205"/>
      <c r="IN193" s="237"/>
      <c r="IT193" s="38"/>
      <c r="IU193" s="205"/>
      <c r="IW193" s="237"/>
      <c r="JC193" s="38"/>
      <c r="JD193" s="205"/>
      <c r="JF193" s="237"/>
      <c r="JL193" s="38"/>
      <c r="JM193" s="205"/>
      <c r="JO193" s="237"/>
      <c r="JV193" s="205"/>
      <c r="JX193" s="237"/>
      <c r="KD193" s="38"/>
      <c r="KE193" s="205"/>
      <c r="KG193" s="237"/>
      <c r="KM193" s="38"/>
      <c r="KN193" s="205"/>
      <c r="KP193" s="237"/>
      <c r="KW193" s="205"/>
      <c r="KY193" s="237"/>
      <c r="LF193" s="205"/>
      <c r="LH193" s="237"/>
      <c r="LN193" s="38"/>
      <c r="LO193" s="205"/>
      <c r="LQ193" s="237"/>
      <c r="LW193" s="38"/>
      <c r="LX193" s="205"/>
      <c r="LZ193" s="237"/>
      <c r="MG193" s="205"/>
      <c r="MI193" s="237"/>
      <c r="MO193" s="38"/>
      <c r="MP193" s="205"/>
      <c r="MR193" s="237"/>
      <c r="MX193" s="38"/>
      <c r="MY193" s="205"/>
      <c r="NA193" s="237"/>
      <c r="NG193" s="38"/>
      <c r="NH193" s="205"/>
    </row>
    <row r="194" spans="1:372" ht="18">
      <c r="A194" s="42" t="s">
        <v>849</v>
      </c>
      <c r="B194" s="49"/>
      <c r="D194">
        <v>725.8</v>
      </c>
      <c r="E194" s="1" t="s">
        <v>187</v>
      </c>
      <c r="F194" s="400">
        <v>579.6</v>
      </c>
      <c r="G194" s="1" t="s">
        <v>183</v>
      </c>
      <c r="H194" s="115"/>
      <c r="I194" s="1" t="s">
        <v>184</v>
      </c>
      <c r="J194" s="115"/>
      <c r="K194" s="1" t="s">
        <v>185</v>
      </c>
      <c r="M194">
        <v>231.2</v>
      </c>
      <c r="N194" s="1" t="s">
        <v>187</v>
      </c>
      <c r="O194" s="18">
        <v>245.49999999999989</v>
      </c>
      <c r="P194" s="1" t="s">
        <v>183</v>
      </c>
      <c r="Q194" s="18"/>
      <c r="R194" s="1" t="s">
        <v>184</v>
      </c>
      <c r="S194" s="18"/>
      <c r="T194" s="1" t="s">
        <v>185</v>
      </c>
      <c r="V194" s="18">
        <v>894.89999999999964</v>
      </c>
      <c r="W194" s="1" t="s">
        <v>187</v>
      </c>
      <c r="X194" s="18">
        <v>436.40000000000009</v>
      </c>
      <c r="Y194" s="1" t="s">
        <v>183</v>
      </c>
      <c r="Z194" s="18">
        <v>987.49999999999966</v>
      </c>
      <c r="AA194" s="1" t="s">
        <v>184</v>
      </c>
      <c r="AB194" s="18">
        <v>545.40000000000009</v>
      </c>
      <c r="AC194" s="1" t="s">
        <v>185</v>
      </c>
      <c r="AE194" s="18">
        <v>330.99999999999955</v>
      </c>
      <c r="AF194" s="1" t="s">
        <v>187</v>
      </c>
      <c r="AG194" s="18">
        <v>189</v>
      </c>
      <c r="AH194" s="1" t="s">
        <v>183</v>
      </c>
      <c r="AI194" s="18">
        <v>121.39999999999964</v>
      </c>
      <c r="AJ194" s="1" t="s">
        <v>184</v>
      </c>
      <c r="AK194" s="18">
        <v>350.39999999999941</v>
      </c>
      <c r="AL194" s="1" t="s">
        <v>185</v>
      </c>
      <c r="AN194" s="18">
        <v>195.09999999999945</v>
      </c>
      <c r="AO194" s="1" t="s">
        <v>187</v>
      </c>
      <c r="AP194" s="18">
        <v>286.10000000000036</v>
      </c>
      <c r="AQ194" s="1" t="s">
        <v>183</v>
      </c>
      <c r="AR194" s="1">
        <v>635.89999999999941</v>
      </c>
      <c r="AS194" s="1" t="s">
        <v>184</v>
      </c>
      <c r="AT194" s="18">
        <v>422.19999999999936</v>
      </c>
      <c r="AU194" s="1" t="s">
        <v>185</v>
      </c>
      <c r="AW194" s="18">
        <v>437.599999999999</v>
      </c>
      <c r="AX194" s="1" t="s">
        <v>187</v>
      </c>
      <c r="AY194" s="18">
        <v>385.70000000000073</v>
      </c>
      <c r="AZ194" s="1" t="s">
        <v>183</v>
      </c>
      <c r="BA194" s="18">
        <v>339.19999999999959</v>
      </c>
      <c r="BB194" s="1" t="s">
        <v>184</v>
      </c>
      <c r="BC194" s="18">
        <v>570.80000000000018</v>
      </c>
      <c r="BD194" s="1" t="s">
        <v>185</v>
      </c>
      <c r="BF194" s="18">
        <v>834.94999999999891</v>
      </c>
      <c r="BG194" s="1" t="s">
        <v>187</v>
      </c>
      <c r="BH194" s="18">
        <v>665.30000000000109</v>
      </c>
      <c r="BI194" s="1" t="s">
        <v>183</v>
      </c>
      <c r="BJ194" s="18">
        <v>1195.2000000000003</v>
      </c>
      <c r="BK194" s="1" t="s">
        <v>184</v>
      </c>
      <c r="BL194" s="18">
        <v>775.5</v>
      </c>
      <c r="BM194" s="1" t="s">
        <v>185</v>
      </c>
      <c r="BO194" s="18">
        <v>517.05000000000109</v>
      </c>
      <c r="BP194" s="1" t="s">
        <v>187</v>
      </c>
      <c r="BQ194" s="18">
        <v>458.60000000000173</v>
      </c>
      <c r="BR194" s="1" t="s">
        <v>183</v>
      </c>
      <c r="BS194" s="18">
        <v>594.4</v>
      </c>
      <c r="BT194" s="1" t="s">
        <v>184</v>
      </c>
      <c r="BU194" s="18">
        <v>292.29999999999927</v>
      </c>
      <c r="BV194" s="1" t="s">
        <v>185</v>
      </c>
      <c r="BX194">
        <v>485.10000000000127</v>
      </c>
      <c r="BY194" s="1" t="s">
        <v>187</v>
      </c>
      <c r="BZ194" s="401">
        <v>3.5999999999967258</v>
      </c>
      <c r="CA194" s="1" t="s">
        <v>183</v>
      </c>
      <c r="CB194" s="18">
        <v>342.80000000000109</v>
      </c>
      <c r="CC194" s="1" t="s">
        <v>184</v>
      </c>
      <c r="CD194" s="18">
        <v>253.5</v>
      </c>
      <c r="CE194" s="1" t="s">
        <v>185</v>
      </c>
      <c r="CG194" s="18">
        <v>589.10000000000127</v>
      </c>
      <c r="CH194" s="1" t="s">
        <v>187</v>
      </c>
      <c r="CI194" s="18"/>
      <c r="CJ194" s="1" t="s">
        <v>183</v>
      </c>
      <c r="CK194" s="18">
        <v>618.30000000000109</v>
      </c>
      <c r="CL194" s="1" t="s">
        <v>184</v>
      </c>
      <c r="CM194" s="18">
        <v>582.19999999999891</v>
      </c>
      <c r="CN194" s="1" t="s">
        <v>185</v>
      </c>
      <c r="CP194" s="18">
        <v>500.55000000000018</v>
      </c>
      <c r="CQ194" s="1" t="s">
        <v>187</v>
      </c>
      <c r="CR194" s="18"/>
      <c r="CS194" s="1" t="s">
        <v>183</v>
      </c>
      <c r="CT194" s="18">
        <v>165.50000000000091</v>
      </c>
      <c r="CU194" s="1" t="s">
        <v>184</v>
      </c>
      <c r="CV194" s="18">
        <v>446.69999999999982</v>
      </c>
      <c r="CW194" s="1" t="s">
        <v>185</v>
      </c>
      <c r="CY194" s="18">
        <v>294.40000000000055</v>
      </c>
      <c r="CZ194" s="1" t="s">
        <v>187</v>
      </c>
      <c r="DA194" s="18">
        <v>269.49999999999636</v>
      </c>
      <c r="DB194" s="1" t="s">
        <v>183</v>
      </c>
      <c r="DC194" s="18">
        <v>180.00000000000091</v>
      </c>
      <c r="DD194" s="1" t="s">
        <v>184</v>
      </c>
      <c r="DE194" s="18">
        <v>257.99999999999909</v>
      </c>
      <c r="DF194" s="1" t="s">
        <v>185</v>
      </c>
      <c r="DH194" s="18">
        <v>342.70000000000073</v>
      </c>
      <c r="DI194" s="1" t="s">
        <v>187</v>
      </c>
      <c r="DJ194" s="18"/>
      <c r="DK194" s="1" t="s">
        <v>183</v>
      </c>
      <c r="DL194" s="18">
        <v>6.0000000000009095</v>
      </c>
      <c r="DM194" s="1" t="s">
        <v>184</v>
      </c>
      <c r="DN194" s="18">
        <v>371.79999999999927</v>
      </c>
      <c r="DO194" s="1" t="s">
        <v>185</v>
      </c>
      <c r="DQ194" s="401">
        <v>515</v>
      </c>
      <c r="DR194" s="1" t="s">
        <v>187</v>
      </c>
      <c r="DS194" s="18">
        <v>315.99999999999636</v>
      </c>
      <c r="DT194" s="1" t="s">
        <v>183</v>
      </c>
      <c r="DU194" s="18">
        <v>338.10000000000036</v>
      </c>
      <c r="DV194" s="1" t="s">
        <v>184</v>
      </c>
      <c r="DW194" s="18">
        <v>226.19999999999891</v>
      </c>
      <c r="DX194" s="1" t="s">
        <v>185</v>
      </c>
      <c r="DZ194" s="18">
        <v>269.00000000000182</v>
      </c>
      <c r="EA194" s="1" t="s">
        <v>187</v>
      </c>
      <c r="EB194" s="18"/>
      <c r="EC194" s="1" t="s">
        <v>183</v>
      </c>
      <c r="ED194" s="18">
        <v>815.19999999999982</v>
      </c>
      <c r="EE194" s="1" t="s">
        <v>184</v>
      </c>
      <c r="EF194" s="18"/>
      <c r="EG194" s="1" t="s">
        <v>185</v>
      </c>
      <c r="EI194" s="401">
        <v>185.05000000000109</v>
      </c>
      <c r="EJ194" s="1" t="s">
        <v>187</v>
      </c>
      <c r="EK194" s="401"/>
      <c r="EL194" s="1" t="s">
        <v>183</v>
      </c>
      <c r="EM194" s="18">
        <v>198.19999999999345</v>
      </c>
      <c r="EN194" s="1" t="s">
        <v>184</v>
      </c>
      <c r="EO194" s="18"/>
      <c r="EP194" s="1" t="s">
        <v>185</v>
      </c>
      <c r="ER194" s="18">
        <v>330.80000000000291</v>
      </c>
      <c r="ES194" s="1" t="s">
        <v>187</v>
      </c>
      <c r="ET194" s="18"/>
      <c r="EU194" s="1" t="s">
        <v>183</v>
      </c>
      <c r="EV194" s="18">
        <v>441.09999999999945</v>
      </c>
      <c r="EW194" s="1" t="s">
        <v>184</v>
      </c>
      <c r="EX194" s="18"/>
      <c r="EY194" s="1" t="s">
        <v>185</v>
      </c>
      <c r="FA194" s="401">
        <v>337.30000000000291</v>
      </c>
      <c r="FB194" s="1" t="s">
        <v>187</v>
      </c>
      <c r="FC194" s="401">
        <v>116.90000000000146</v>
      </c>
      <c r="FD194" s="1" t="s">
        <v>183</v>
      </c>
      <c r="FE194" s="18">
        <v>454</v>
      </c>
      <c r="FF194" s="1" t="s">
        <v>184</v>
      </c>
      <c r="FG194" s="18"/>
      <c r="FH194" s="1" t="s">
        <v>185</v>
      </c>
      <c r="FJ194" s="401">
        <v>213.40000000000146</v>
      </c>
      <c r="FK194" s="1" t="s">
        <v>187</v>
      </c>
      <c r="FL194" s="18">
        <v>496.29999999999563</v>
      </c>
      <c r="FM194" s="1" t="s">
        <v>183</v>
      </c>
      <c r="FN194" s="18">
        <v>431.89999999999782</v>
      </c>
      <c r="FO194" s="1" t="s">
        <v>184</v>
      </c>
      <c r="FP194" s="18"/>
      <c r="FQ194" s="1" t="s">
        <v>185</v>
      </c>
      <c r="FS194" s="401">
        <v>509.70000000000073</v>
      </c>
      <c r="FT194" s="1" t="s">
        <v>187</v>
      </c>
      <c r="FU194" s="401"/>
      <c r="FV194" s="1" t="s">
        <v>183</v>
      </c>
      <c r="FW194" s="18">
        <v>218.29999999999927</v>
      </c>
      <c r="FX194" s="1" t="s">
        <v>184</v>
      </c>
      <c r="FY194" s="18"/>
      <c r="FZ194" s="1" t="s">
        <v>185</v>
      </c>
      <c r="GB194" s="18">
        <v>22.500000000001819</v>
      </c>
      <c r="GC194" s="1" t="s">
        <v>187</v>
      </c>
      <c r="GD194" s="18"/>
      <c r="GE194" s="1" t="s">
        <v>183</v>
      </c>
      <c r="GF194" s="18">
        <v>71.499999999996362</v>
      </c>
      <c r="GG194" s="1" t="s">
        <v>184</v>
      </c>
      <c r="GH194" s="18"/>
      <c r="GI194" s="1" t="s">
        <v>185</v>
      </c>
      <c r="GK194" s="401">
        <v>2320.4000000000033</v>
      </c>
      <c r="GL194" s="1" t="s">
        <v>187</v>
      </c>
      <c r="GM194" s="18">
        <v>1711.1999999999971</v>
      </c>
      <c r="GN194" s="1" t="s">
        <v>183</v>
      </c>
      <c r="GO194" s="18">
        <v>2348.8999999999996</v>
      </c>
      <c r="GP194" s="1" t="s">
        <v>184</v>
      </c>
      <c r="GQ194" s="18"/>
      <c r="GR194" s="1" t="s">
        <v>185</v>
      </c>
      <c r="GT194" s="401">
        <v>283.35000000000218</v>
      </c>
      <c r="GU194" s="1" t="s">
        <v>187</v>
      </c>
      <c r="GV194" s="401"/>
      <c r="GW194" s="1" t="s">
        <v>183</v>
      </c>
      <c r="GX194" s="401"/>
      <c r="GY194" s="1" t="s">
        <v>184</v>
      </c>
      <c r="GZ194" s="401"/>
      <c r="HA194" s="1" t="s">
        <v>185</v>
      </c>
      <c r="HC194" s="18">
        <v>566.5</v>
      </c>
      <c r="HD194" s="1" t="s">
        <v>187</v>
      </c>
      <c r="HE194" s="18">
        <v>610.70000000000255</v>
      </c>
      <c r="HF194" s="1" t="s">
        <v>183</v>
      </c>
      <c r="HG194" s="18">
        <v>187.600000000004</v>
      </c>
      <c r="HH194" s="1" t="s">
        <v>184</v>
      </c>
      <c r="HI194" s="18"/>
      <c r="HJ194" s="1" t="s">
        <v>185</v>
      </c>
      <c r="HL194" s="401">
        <v>831.90000000000146</v>
      </c>
      <c r="HM194" s="1" t="s">
        <v>187</v>
      </c>
      <c r="HN194" s="401"/>
      <c r="HO194" s="1" t="s">
        <v>183</v>
      </c>
      <c r="HP194" s="18">
        <v>586.70000000000255</v>
      </c>
      <c r="HQ194" s="1" t="s">
        <v>184</v>
      </c>
      <c r="HR194" s="18"/>
      <c r="HS194" s="1" t="s">
        <v>185</v>
      </c>
      <c r="HU194" s="401">
        <v>3171.6000000000004</v>
      </c>
      <c r="HV194" s="1" t="s">
        <v>187</v>
      </c>
      <c r="HW194" s="18">
        <v>4187.7000000000053</v>
      </c>
      <c r="HX194" s="1" t="s">
        <v>183</v>
      </c>
      <c r="HY194" s="18">
        <v>2847.9000000000815</v>
      </c>
      <c r="HZ194" s="1" t="s">
        <v>184</v>
      </c>
      <c r="IA194" s="18"/>
      <c r="IB194" s="1" t="s">
        <v>185</v>
      </c>
      <c r="ID194" s="401">
        <v>234.00000000000364</v>
      </c>
      <c r="IE194" s="1" t="s">
        <v>187</v>
      </c>
      <c r="IF194" s="401"/>
      <c r="IG194" s="1" t="s">
        <v>183</v>
      </c>
      <c r="IH194" s="401"/>
      <c r="II194" s="1" t="s">
        <v>184</v>
      </c>
      <c r="IJ194" s="401"/>
      <c r="IK194" s="1" t="s">
        <v>185</v>
      </c>
      <c r="IM194" s="18">
        <v>384.50000000000364</v>
      </c>
      <c r="IN194" s="1" t="s">
        <v>187</v>
      </c>
      <c r="IO194" s="18"/>
      <c r="IP194" s="1" t="s">
        <v>183</v>
      </c>
      <c r="IQ194" s="18">
        <v>226.50000000000728</v>
      </c>
      <c r="IR194" s="1" t="s">
        <v>184</v>
      </c>
      <c r="IS194" s="18"/>
      <c r="IT194" s="1" t="s">
        <v>185</v>
      </c>
      <c r="IV194" s="401">
        <v>530.00000000000364</v>
      </c>
      <c r="IW194" s="1" t="s">
        <v>187</v>
      </c>
      <c r="IX194" s="18">
        <v>508.10000000000309</v>
      </c>
      <c r="IY194" s="1" t="s">
        <v>183</v>
      </c>
      <c r="IZ194" s="18">
        <v>302.40000000000146</v>
      </c>
      <c r="JA194" s="1" t="s">
        <v>184</v>
      </c>
      <c r="JB194" s="18"/>
      <c r="JC194" s="1" t="s">
        <v>185</v>
      </c>
      <c r="JE194" s="401">
        <v>553.80000000000291</v>
      </c>
      <c r="JF194" s="1" t="s">
        <v>187</v>
      </c>
      <c r="JG194" s="401">
        <v>533.99999999999818</v>
      </c>
      <c r="JH194" s="1" t="s">
        <v>183</v>
      </c>
      <c r="JI194" s="18">
        <v>218.79999999999927</v>
      </c>
      <c r="JJ194" s="1" t="s">
        <v>184</v>
      </c>
      <c r="JK194" s="18"/>
      <c r="JL194" s="1" t="s">
        <v>185</v>
      </c>
      <c r="JN194" s="401">
        <v>315.35000000000218</v>
      </c>
      <c r="JO194" s="1" t="s">
        <v>187</v>
      </c>
      <c r="JP194" s="401"/>
      <c r="JQ194" s="1" t="s">
        <v>183</v>
      </c>
      <c r="JR194" s="401"/>
      <c r="JS194" s="1" t="s">
        <v>184</v>
      </c>
      <c r="JT194" s="401"/>
      <c r="JU194" s="1" t="s">
        <v>185</v>
      </c>
      <c r="JX194" s="1" t="s">
        <v>187</v>
      </c>
      <c r="JY194" s="18">
        <v>2206.8000000000065</v>
      </c>
      <c r="JZ194" s="1" t="s">
        <v>183</v>
      </c>
      <c r="KA194" s="18">
        <v>3436.3999999998232</v>
      </c>
      <c r="KB194" s="1" t="s">
        <v>184</v>
      </c>
      <c r="KC194" s="18">
        <v>2305.999999999869</v>
      </c>
      <c r="KD194" s="1" t="s">
        <v>185</v>
      </c>
      <c r="KF194" s="18">
        <v>281.40000000000873</v>
      </c>
      <c r="KG194" s="1" t="s">
        <v>187</v>
      </c>
      <c r="KH194" s="401">
        <v>42.000000000001819</v>
      </c>
      <c r="KI194" s="1" t="s">
        <v>183</v>
      </c>
      <c r="KJ194" s="18">
        <v>154.40000000000146</v>
      </c>
      <c r="KK194" s="1" t="s">
        <v>184</v>
      </c>
      <c r="KL194" s="18"/>
      <c r="KM194" s="1" t="s">
        <v>185</v>
      </c>
      <c r="KO194" s="401">
        <v>514.60000000000582</v>
      </c>
      <c r="KP194" s="1" t="s">
        <v>187</v>
      </c>
      <c r="KQ194" s="401"/>
      <c r="KR194" s="1" t="s">
        <v>183</v>
      </c>
      <c r="KS194" s="401"/>
      <c r="KT194" s="1" t="s">
        <v>184</v>
      </c>
      <c r="KU194" s="401"/>
      <c r="KV194" s="1" t="s">
        <v>185</v>
      </c>
      <c r="KX194" s="18">
        <v>278.55000000000655</v>
      </c>
      <c r="KY194" s="1" t="s">
        <v>187</v>
      </c>
      <c r="KZ194" s="18"/>
      <c r="LA194" s="1" t="s">
        <v>183</v>
      </c>
      <c r="LB194" s="18"/>
      <c r="LC194" s="1" t="s">
        <v>184</v>
      </c>
      <c r="LD194" s="18"/>
      <c r="LE194" s="1" t="s">
        <v>185</v>
      </c>
      <c r="LG194" s="232">
        <v>151.30000000000291</v>
      </c>
      <c r="LH194" s="1" t="s">
        <v>187</v>
      </c>
      <c r="LI194" s="232"/>
      <c r="LJ194" s="1" t="s">
        <v>183</v>
      </c>
      <c r="LK194" s="232"/>
      <c r="LL194" s="1" t="s">
        <v>184</v>
      </c>
      <c r="LM194" s="18"/>
      <c r="LN194" s="1" t="s">
        <v>185</v>
      </c>
      <c r="LP194" s="18">
        <v>526.30000000000291</v>
      </c>
      <c r="LQ194" s="1" t="s">
        <v>187</v>
      </c>
      <c r="LR194" s="18">
        <v>306.80000000000291</v>
      </c>
      <c r="LS194" s="1" t="s">
        <v>183</v>
      </c>
      <c r="LT194" s="18">
        <v>586.99999999999272</v>
      </c>
      <c r="LU194" s="1" t="s">
        <v>184</v>
      </c>
      <c r="LV194" s="18"/>
      <c r="LW194" s="1" t="s">
        <v>185</v>
      </c>
      <c r="LY194" s="18">
        <v>109.80000000000291</v>
      </c>
      <c r="LZ194" s="1" t="s">
        <v>187</v>
      </c>
      <c r="MA194" s="18"/>
      <c r="MB194" s="1" t="s">
        <v>183</v>
      </c>
      <c r="MC194" s="18"/>
      <c r="MD194" s="1" t="s">
        <v>184</v>
      </c>
      <c r="ME194" s="18"/>
      <c r="MF194" s="1" t="s">
        <v>185</v>
      </c>
      <c r="MI194" s="1" t="s">
        <v>187</v>
      </c>
      <c r="MJ194" s="74">
        <v>901.200000000008</v>
      </c>
      <c r="MK194" s="1" t="s">
        <v>183</v>
      </c>
      <c r="ML194" s="18">
        <v>1168.8000000000084</v>
      </c>
      <c r="MM194" s="1" t="s">
        <v>184</v>
      </c>
      <c r="MN194" s="18">
        <v>1450.9999999999854</v>
      </c>
      <c r="MO194" s="1" t="s">
        <v>185</v>
      </c>
      <c r="MQ194">
        <v>261.50000000000364</v>
      </c>
      <c r="MR194" s="1" t="s">
        <v>187</v>
      </c>
      <c r="MS194" s="18">
        <v>315.99999999999091</v>
      </c>
      <c r="MT194" s="1" t="s">
        <v>183</v>
      </c>
      <c r="MU194">
        <v>306.49999999998545</v>
      </c>
      <c r="MV194" s="1" t="s">
        <v>184</v>
      </c>
      <c r="MX194" s="1" t="s">
        <v>185</v>
      </c>
      <c r="NA194" s="1" t="s">
        <v>187</v>
      </c>
      <c r="NC194" s="1" t="s">
        <v>183</v>
      </c>
      <c r="ND194" s="402">
        <v>1526.7000000000062</v>
      </c>
      <c r="NE194" s="1" t="s">
        <v>184</v>
      </c>
      <c r="NF194" s="402"/>
      <c r="NG194" s="1" t="s">
        <v>185</v>
      </c>
      <c r="NH194" s="43"/>
    </row>
    <row r="195" spans="1:372" ht="18">
      <c r="A195" s="403" t="s">
        <v>3671</v>
      </c>
      <c r="B195" s="49">
        <f>SUM(D195:AAP195)</f>
        <v>38297.587499999783</v>
      </c>
      <c r="D195"/>
      <c r="E195" s="9">
        <f>D194*0.25</f>
        <v>181.45</v>
      </c>
      <c r="F195" s="18"/>
      <c r="G195" s="9">
        <f>F194*0.5</f>
        <v>289.8</v>
      </c>
      <c r="I195" s="9">
        <f>H194*0.75</f>
        <v>0</v>
      </c>
      <c r="K195" s="9">
        <f>J194*1</f>
        <v>0</v>
      </c>
      <c r="N195" s="9">
        <f>M194*0.25</f>
        <v>57.8</v>
      </c>
      <c r="P195" s="9">
        <f>O194*0.5</f>
        <v>122.74999999999994</v>
      </c>
      <c r="R195" s="9">
        <f>Q194*0.75</f>
        <v>0</v>
      </c>
      <c r="T195" s="9">
        <f>S194*1</f>
        <v>0</v>
      </c>
      <c r="V195" s="18"/>
      <c r="W195" s="9">
        <f>V194*0.25</f>
        <v>223.72499999999991</v>
      </c>
      <c r="X195" s="18"/>
      <c r="Y195" s="9">
        <f>X194*0.5</f>
        <v>218.20000000000005</v>
      </c>
      <c r="Z195" s="18"/>
      <c r="AA195" s="9">
        <f>Z194*0.75</f>
        <v>740.62499999999977</v>
      </c>
      <c r="AB195" s="18"/>
      <c r="AC195" s="9">
        <f>AB194*1</f>
        <v>545.40000000000009</v>
      </c>
      <c r="AE195" s="18"/>
      <c r="AF195" s="9">
        <f>AE194*0.25</f>
        <v>82.749999999999886</v>
      </c>
      <c r="AG195" s="18"/>
      <c r="AH195" s="9">
        <f>AG194*0.5</f>
        <v>94.5</v>
      </c>
      <c r="AJ195" s="9">
        <f>AI194*0.75</f>
        <v>91.049999999999727</v>
      </c>
      <c r="AL195" s="9">
        <f>AK194*1</f>
        <v>350.39999999999941</v>
      </c>
      <c r="AN195" s="18"/>
      <c r="AO195" s="9">
        <f>AN194*0.25</f>
        <v>48.774999999999864</v>
      </c>
      <c r="AP195" s="18"/>
      <c r="AQ195" s="9">
        <f>AP194*0.5</f>
        <v>143.05000000000018</v>
      </c>
      <c r="AS195" s="9">
        <f>AR194*0.75</f>
        <v>476.92499999999956</v>
      </c>
      <c r="AU195" s="9">
        <f>AT194*1</f>
        <v>422.19999999999936</v>
      </c>
      <c r="AW195" s="18"/>
      <c r="AX195" s="9">
        <f>AW194*0.25</f>
        <v>109.39999999999975</v>
      </c>
      <c r="AZ195" s="9">
        <f>AY194*0.5</f>
        <v>192.85000000000036</v>
      </c>
      <c r="BB195" s="9">
        <f>BA194*0.75</f>
        <v>254.39999999999969</v>
      </c>
      <c r="BD195" s="9">
        <f>BC194*1</f>
        <v>570.80000000000018</v>
      </c>
      <c r="BF195" s="18"/>
      <c r="BG195" s="9">
        <f>BF194*0.25</f>
        <v>208.73749999999973</v>
      </c>
      <c r="BH195" s="18"/>
      <c r="BI195" s="9">
        <f>BH194*0.5</f>
        <v>332.65000000000055</v>
      </c>
      <c r="BK195" s="9">
        <f>BJ194*0.75</f>
        <v>896.4000000000002</v>
      </c>
      <c r="BM195" s="9">
        <f>BL194*1</f>
        <v>775.5</v>
      </c>
      <c r="BP195" s="9">
        <f>BO194*0.25</f>
        <v>129.26250000000027</v>
      </c>
      <c r="BR195" s="9">
        <f>BQ194*0.5</f>
        <v>229.30000000000086</v>
      </c>
      <c r="BT195" s="9">
        <f>BS194*0.75</f>
        <v>445.79999999999995</v>
      </c>
      <c r="BV195" s="9">
        <f>BU194*1</f>
        <v>292.29999999999927</v>
      </c>
      <c r="BY195" s="9">
        <f>BX194*0.25</f>
        <v>121.27500000000032</v>
      </c>
      <c r="CA195" s="9">
        <f>BZ194*0.5</f>
        <v>1.7999999999983629</v>
      </c>
      <c r="CC195" s="9">
        <f>CB194*0.75</f>
        <v>257.10000000000082</v>
      </c>
      <c r="CE195" s="9">
        <f t="shared" ref="CE195" si="372">CD194*1</f>
        <v>253.5</v>
      </c>
      <c r="CG195" s="18"/>
      <c r="CH195" s="9">
        <f>CG194*0.25</f>
        <v>147.27500000000032</v>
      </c>
      <c r="CI195" s="18"/>
      <c r="CJ195" s="9">
        <f>CI194*0.5</f>
        <v>0</v>
      </c>
      <c r="CL195" s="9">
        <f>CK194*0.75</f>
        <v>463.72500000000082</v>
      </c>
      <c r="CN195" s="9">
        <f t="shared" ref="CN195" si="373">CM194*1</f>
        <v>582.19999999999891</v>
      </c>
      <c r="CP195" s="18"/>
      <c r="CQ195" s="9">
        <f>CP194*0.25</f>
        <v>125.13750000000005</v>
      </c>
      <c r="CR195" s="18"/>
      <c r="CS195" s="9">
        <f>CR194*0.5</f>
        <v>0</v>
      </c>
      <c r="CU195" s="9">
        <f>CT194*0.75</f>
        <v>124.12500000000068</v>
      </c>
      <c r="CW195" s="9">
        <f t="shared" ref="CW195" si="374">CV194*1</f>
        <v>446.69999999999982</v>
      </c>
      <c r="CY195" s="18"/>
      <c r="CZ195" s="9">
        <f>CY194*0.25</f>
        <v>73.600000000000136</v>
      </c>
      <c r="DA195" s="18"/>
      <c r="DB195" s="9">
        <f>DA194*0.5</f>
        <v>134.74999999999818</v>
      </c>
      <c r="DD195" s="9">
        <f>DC194*0.75</f>
        <v>135.00000000000068</v>
      </c>
      <c r="DF195" s="9">
        <f t="shared" ref="DF195" si="375">DE194*1</f>
        <v>257.99999999999909</v>
      </c>
      <c r="DH195" s="18"/>
      <c r="DI195" s="9">
        <f>DH194*0.25</f>
        <v>85.675000000000182</v>
      </c>
      <c r="DJ195" s="18"/>
      <c r="DK195" s="9">
        <f>DJ194*0.5</f>
        <v>0</v>
      </c>
      <c r="DM195" s="9">
        <f>DL194*0.75</f>
        <v>4.5000000000006821</v>
      </c>
      <c r="DO195" s="9">
        <f t="shared" ref="DO195" si="376">DN194*1</f>
        <v>371.79999999999927</v>
      </c>
      <c r="DQ195" s="18"/>
      <c r="DR195" s="9">
        <f>DQ194*0.25</f>
        <v>128.75</v>
      </c>
      <c r="DS195" s="18"/>
      <c r="DT195" s="9">
        <f>DS194*0.5</f>
        <v>157.99999999999818</v>
      </c>
      <c r="DV195" s="9">
        <f>DU194*0.75</f>
        <v>253.57500000000027</v>
      </c>
      <c r="DX195" s="9">
        <f t="shared" ref="DX195" si="377">DW194*1</f>
        <v>226.19999999999891</v>
      </c>
      <c r="DZ195" s="18"/>
      <c r="EA195" s="9">
        <f>DZ194*0.25</f>
        <v>67.250000000000455</v>
      </c>
      <c r="EB195" s="18"/>
      <c r="EC195" s="9">
        <f>EB194*0.5</f>
        <v>0</v>
      </c>
      <c r="EE195" s="9">
        <f>ED194*0.75</f>
        <v>611.39999999999986</v>
      </c>
      <c r="EG195" s="9">
        <f>EF194*1</f>
        <v>0</v>
      </c>
      <c r="EI195" s="18"/>
      <c r="EJ195" s="9">
        <f>EI194*0.25</f>
        <v>46.262500000000273</v>
      </c>
      <c r="EK195" s="18"/>
      <c r="EL195" s="9">
        <f>EK194*0.5</f>
        <v>0</v>
      </c>
      <c r="EN195" s="9">
        <f>EM194*0.75</f>
        <v>148.64999999999509</v>
      </c>
      <c r="EP195" s="9">
        <f>EO194*1</f>
        <v>0</v>
      </c>
      <c r="ER195" s="18"/>
      <c r="ES195" s="9">
        <f>ER194*0.25</f>
        <v>82.700000000000728</v>
      </c>
      <c r="ET195" s="18"/>
      <c r="EU195" s="9">
        <f>ET194*0.5</f>
        <v>0</v>
      </c>
      <c r="EW195" s="9">
        <f>EV194*0.75</f>
        <v>330.82499999999959</v>
      </c>
      <c r="EY195" s="9">
        <f>EX194*1</f>
        <v>0</v>
      </c>
      <c r="FA195" s="18"/>
      <c r="FB195" s="9">
        <f>FA194*0.25</f>
        <v>84.325000000000728</v>
      </c>
      <c r="FC195" s="18"/>
      <c r="FD195" s="9">
        <f>FC194*0.5</f>
        <v>58.450000000000728</v>
      </c>
      <c r="FF195" s="9">
        <f>FE194*0.75</f>
        <v>340.5</v>
      </c>
      <c r="FH195" s="9">
        <f>FG194*1</f>
        <v>0</v>
      </c>
      <c r="FJ195" s="18"/>
      <c r="FK195" s="9">
        <f>FJ194*0.25</f>
        <v>53.350000000000364</v>
      </c>
      <c r="FL195" s="18"/>
      <c r="FM195" s="9">
        <f>FL194*0.5</f>
        <v>248.14999999999782</v>
      </c>
      <c r="FO195" s="9">
        <f>FN194*0.75</f>
        <v>323.92499999999836</v>
      </c>
      <c r="FQ195" s="9">
        <f>FP194*1</f>
        <v>0</v>
      </c>
      <c r="FS195" s="18"/>
      <c r="FT195" s="9">
        <f>FS194*0.25</f>
        <v>127.42500000000018</v>
      </c>
      <c r="FU195" s="18"/>
      <c r="FV195" s="9">
        <f>FU194*0.5</f>
        <v>0</v>
      </c>
      <c r="FX195" s="9">
        <f>FW194*0.75</f>
        <v>163.72499999999945</v>
      </c>
      <c r="FZ195" s="9">
        <f>FY194*1</f>
        <v>0</v>
      </c>
      <c r="GB195" s="18"/>
      <c r="GC195" s="9">
        <f>GB194*0.25</f>
        <v>5.6250000000004547</v>
      </c>
      <c r="GD195" s="18"/>
      <c r="GE195" s="9">
        <f>GD194*0.5</f>
        <v>0</v>
      </c>
      <c r="GG195" s="9">
        <f>GF194*0.75</f>
        <v>53.624999999997272</v>
      </c>
      <c r="GI195" s="9">
        <f>GH194*1</f>
        <v>0</v>
      </c>
      <c r="GK195" s="18"/>
      <c r="GL195" s="9">
        <f>GK194*0.25</f>
        <v>580.10000000000082</v>
      </c>
      <c r="GM195" s="18"/>
      <c r="GN195" s="9">
        <f>GM194*0.5</f>
        <v>855.59999999999854</v>
      </c>
      <c r="GP195" s="9">
        <f>GO194*0.75</f>
        <v>1761.6749999999997</v>
      </c>
      <c r="GR195" s="9">
        <f>GQ194*1</f>
        <v>0</v>
      </c>
      <c r="GT195" s="18"/>
      <c r="GU195" s="9">
        <f>GT194*0.25</f>
        <v>70.837500000000546</v>
      </c>
      <c r="GV195" s="18"/>
      <c r="GW195" s="9">
        <f>GV194*0.5</f>
        <v>0</v>
      </c>
      <c r="GX195" s="18"/>
      <c r="GY195" s="9">
        <f>GX194*0.75</f>
        <v>0</v>
      </c>
      <c r="GZ195" s="18"/>
      <c r="HA195" s="9">
        <f>GZ194*1</f>
        <v>0</v>
      </c>
      <c r="HD195" s="9">
        <f>HC194*0.25</f>
        <v>141.625</v>
      </c>
      <c r="HF195" s="9">
        <f>HE194*0.5</f>
        <v>305.35000000000127</v>
      </c>
      <c r="HH195" s="9">
        <f>HG194*0.75</f>
        <v>140.700000000003</v>
      </c>
      <c r="HJ195" s="9">
        <f>HI194*1</f>
        <v>0</v>
      </c>
      <c r="HM195" s="9">
        <f>HL194*0.25</f>
        <v>207.97500000000036</v>
      </c>
      <c r="HO195" s="9">
        <f>HN194*0.5</f>
        <v>0</v>
      </c>
      <c r="HQ195" s="9">
        <f>HP194*0.75</f>
        <v>440.02500000000191</v>
      </c>
      <c r="HS195" s="9">
        <f>HR194*1</f>
        <v>0</v>
      </c>
      <c r="HV195" s="9">
        <f>HU194*0.25</f>
        <v>792.90000000000009</v>
      </c>
      <c r="HX195" s="9">
        <f>HW194*0.5</f>
        <v>2093.8500000000026</v>
      </c>
      <c r="HZ195" s="9">
        <f>HY194*0.75</f>
        <v>2135.9250000000611</v>
      </c>
      <c r="IB195" s="9">
        <f>IA194*1</f>
        <v>0</v>
      </c>
      <c r="IE195" s="9">
        <f>ID194*0.25</f>
        <v>58.500000000000909</v>
      </c>
      <c r="IG195" s="9">
        <f>IF194*0.5</f>
        <v>0</v>
      </c>
      <c r="II195" s="9">
        <f>IH194*0.75</f>
        <v>0</v>
      </c>
      <c r="IK195" s="9">
        <f>IJ194*1</f>
        <v>0</v>
      </c>
      <c r="IN195" s="9">
        <f>IM194*0.25</f>
        <v>96.125000000000909</v>
      </c>
      <c r="IP195" s="9">
        <f>IO194*0.5</f>
        <v>0</v>
      </c>
      <c r="IR195" s="9">
        <f>IQ194*0.75</f>
        <v>169.87500000000546</v>
      </c>
      <c r="IT195" s="9">
        <f>IS194*1</f>
        <v>0</v>
      </c>
      <c r="IW195" s="9">
        <f>IV194*0.25</f>
        <v>132.50000000000091</v>
      </c>
      <c r="IY195" s="9">
        <f>IX194*0.5</f>
        <v>254.05000000000155</v>
      </c>
      <c r="JA195" s="9">
        <f>IZ194*0.75</f>
        <v>226.80000000000109</v>
      </c>
      <c r="JC195" s="9">
        <f>JB194*1</f>
        <v>0</v>
      </c>
      <c r="JF195" s="9">
        <f>JE194*0.25</f>
        <v>138.45000000000073</v>
      </c>
      <c r="JH195" s="9">
        <f>JG194*0.5</f>
        <v>266.99999999999909</v>
      </c>
      <c r="JJ195" s="9">
        <f>JI194*0.75</f>
        <v>164.09999999999945</v>
      </c>
      <c r="JL195" s="9">
        <f>JK194*1</f>
        <v>0</v>
      </c>
      <c r="JO195" s="9">
        <f>JN194*0.25</f>
        <v>78.837500000000546</v>
      </c>
      <c r="JQ195" s="9">
        <f>JP194*0.5</f>
        <v>0</v>
      </c>
      <c r="JS195" s="9">
        <f>JR194*0.75</f>
        <v>0</v>
      </c>
      <c r="JU195" s="9">
        <f>JT194*1</f>
        <v>0</v>
      </c>
      <c r="JX195" s="9">
        <f>JW194*0.25</f>
        <v>0</v>
      </c>
      <c r="JZ195" s="9">
        <f>JY194*0.5</f>
        <v>1103.4000000000033</v>
      </c>
      <c r="KB195" s="9">
        <f>KA194*0.75</f>
        <v>2577.2999999998674</v>
      </c>
      <c r="KD195" s="9">
        <f>KC194*1</f>
        <v>2305.999999999869</v>
      </c>
      <c r="KG195" s="9">
        <f>KF194*0.25</f>
        <v>70.350000000002183</v>
      </c>
      <c r="KI195" s="9">
        <f>KH194*0.5</f>
        <v>21.000000000000909</v>
      </c>
      <c r="KK195" s="9">
        <f>KJ194*0.75</f>
        <v>115.80000000000109</v>
      </c>
      <c r="KM195" s="9">
        <f>KL194*1</f>
        <v>0</v>
      </c>
      <c r="KP195" s="9">
        <f>KO194*0.25</f>
        <v>128.65000000000146</v>
      </c>
      <c r="KR195" s="9">
        <f>KQ194*0.5</f>
        <v>0</v>
      </c>
      <c r="KT195" s="9">
        <f>KS194*0.75</f>
        <v>0</v>
      </c>
      <c r="KV195" s="9">
        <f>KU194*1</f>
        <v>0</v>
      </c>
      <c r="KY195" s="9">
        <f>KX194*0.25</f>
        <v>69.637500000001637</v>
      </c>
      <c r="LA195" s="9">
        <f>KZ194*0.5</f>
        <v>0</v>
      </c>
      <c r="LC195" s="9">
        <f>LB194*0.75</f>
        <v>0</v>
      </c>
      <c r="LE195" s="9">
        <f>LD194*1</f>
        <v>0</v>
      </c>
      <c r="LH195" s="9">
        <f>LG194*0.25</f>
        <v>37.825000000000728</v>
      </c>
      <c r="LJ195" s="9">
        <f>LI194*0.5</f>
        <v>0</v>
      </c>
      <c r="LL195" s="9">
        <f>LK194*0.75</f>
        <v>0</v>
      </c>
      <c r="LN195" s="9">
        <f>LM194*1</f>
        <v>0</v>
      </c>
      <c r="LQ195" s="9">
        <f>LP194*0.25</f>
        <v>131.57500000000073</v>
      </c>
      <c r="LS195" s="9">
        <f>LR194*0.5</f>
        <v>153.40000000000146</v>
      </c>
      <c r="LU195" s="9">
        <f>LT194*0.75</f>
        <v>440.24999999999454</v>
      </c>
      <c r="LW195" s="9">
        <f>LV194*1</f>
        <v>0</v>
      </c>
      <c r="LZ195" s="9">
        <f>LY194*0.25</f>
        <v>27.450000000000728</v>
      </c>
      <c r="MB195" s="9">
        <f>MA194*0.5</f>
        <v>0</v>
      </c>
      <c r="MD195" s="9">
        <f>MC194*0.75</f>
        <v>0</v>
      </c>
      <c r="MF195" s="9">
        <f>ME194*1</f>
        <v>0</v>
      </c>
      <c r="MI195" s="9">
        <f>MH194*0.25</f>
        <v>0</v>
      </c>
      <c r="MK195" s="9">
        <f>MJ194*0.5</f>
        <v>450.600000000004</v>
      </c>
      <c r="MM195" s="9">
        <f>ML194*0.75</f>
        <v>876.60000000000628</v>
      </c>
      <c r="MO195" s="9">
        <f>MN194*1</f>
        <v>1450.9999999999854</v>
      </c>
      <c r="MR195" s="9">
        <f>MQ194*0.25</f>
        <v>65.375000000000909</v>
      </c>
      <c r="MT195" s="9">
        <f>MS194*0.5</f>
        <v>157.99999999999545</v>
      </c>
      <c r="MV195" s="9">
        <f>MU194*0.75</f>
        <v>229.87499999998909</v>
      </c>
      <c r="MX195" s="9">
        <f>MW194*1</f>
        <v>0</v>
      </c>
      <c r="NA195" s="9">
        <f>MZ194*0.25</f>
        <v>0</v>
      </c>
      <c r="NC195" s="9">
        <f>NB194*0.5</f>
        <v>0</v>
      </c>
      <c r="NE195" s="9">
        <f>ND194*0.75</f>
        <v>1145.0250000000046</v>
      </c>
      <c r="NG195" s="9">
        <f>NF194*1</f>
        <v>0</v>
      </c>
      <c r="NH195" s="43"/>
    </row>
    <row r="196" spans="1:372" s="40" customFormat="1" ht="15.75">
      <c r="A196" s="42"/>
      <c r="B196" s="206"/>
      <c r="C196" s="205"/>
      <c r="E196" s="237"/>
      <c r="F196" s="149"/>
      <c r="G196" s="61"/>
      <c r="L196" s="205"/>
      <c r="N196" s="237"/>
      <c r="P196" s="61"/>
      <c r="U196" s="205"/>
      <c r="V196" s="149"/>
      <c r="W196" s="237"/>
      <c r="X196" s="149"/>
      <c r="Y196" s="61"/>
      <c r="Z196" s="149"/>
      <c r="AB196" s="149"/>
      <c r="AC196" s="38"/>
      <c r="AD196" s="205"/>
      <c r="AE196" s="149"/>
      <c r="AF196" s="237"/>
      <c r="AG196" s="149"/>
      <c r="AL196" s="38"/>
      <c r="AM196" s="205"/>
      <c r="AN196" s="149"/>
      <c r="AO196" s="237"/>
      <c r="AP196" s="149"/>
      <c r="AU196" s="38"/>
      <c r="AV196" s="205"/>
      <c r="AW196" s="149"/>
      <c r="AX196" s="237"/>
      <c r="AY196" s="149"/>
      <c r="BD196" s="38"/>
      <c r="BE196" s="205"/>
      <c r="BF196" s="149"/>
      <c r="BG196" s="237"/>
      <c r="BH196" s="149"/>
      <c r="BM196" s="38"/>
      <c r="BN196" s="205"/>
      <c r="BP196" s="237"/>
      <c r="BV196" s="38"/>
      <c r="BW196" s="205"/>
      <c r="BY196" s="237"/>
      <c r="CE196" s="38"/>
      <c r="CF196" s="205"/>
      <c r="CG196" s="149"/>
      <c r="CH196" s="237"/>
      <c r="CI196" s="149"/>
      <c r="CN196" s="38"/>
      <c r="CO196" s="205"/>
      <c r="CP196" s="149"/>
      <c r="CQ196" s="237"/>
      <c r="CR196" s="149"/>
      <c r="CW196" s="38"/>
      <c r="CX196" s="205"/>
      <c r="CY196" s="149"/>
      <c r="CZ196" s="237"/>
      <c r="DA196" s="149"/>
      <c r="DF196" s="38"/>
      <c r="DG196" s="205"/>
      <c r="DH196" s="149"/>
      <c r="DI196" s="237"/>
      <c r="DJ196" s="149"/>
      <c r="DO196" s="38"/>
      <c r="DP196" s="205"/>
      <c r="DQ196" s="149"/>
      <c r="DR196" s="237"/>
      <c r="DS196" s="149"/>
      <c r="DX196" s="38"/>
      <c r="DY196" s="205"/>
      <c r="DZ196" s="149"/>
      <c r="EA196" s="237"/>
      <c r="EB196" s="149"/>
      <c r="EG196" s="38"/>
      <c r="EH196" s="205"/>
      <c r="EI196" s="149"/>
      <c r="EJ196" s="237"/>
      <c r="EK196" s="149"/>
      <c r="EP196" s="38"/>
      <c r="EQ196" s="205"/>
      <c r="ER196" s="149"/>
      <c r="ES196" s="237"/>
      <c r="ET196" s="149"/>
      <c r="EY196" s="38"/>
      <c r="EZ196" s="205"/>
      <c r="FA196" s="149"/>
      <c r="FB196" s="237"/>
      <c r="FC196" s="149"/>
      <c r="FH196" s="38"/>
      <c r="FI196" s="205"/>
      <c r="FJ196" s="149"/>
      <c r="FK196" s="237"/>
      <c r="FL196" s="149"/>
      <c r="FQ196" s="38"/>
      <c r="FR196" s="205"/>
      <c r="FS196" s="149"/>
      <c r="FT196" s="237"/>
      <c r="FU196" s="149"/>
      <c r="FZ196" s="38"/>
      <c r="GA196" s="205"/>
      <c r="GB196" s="149"/>
      <c r="GC196" s="237"/>
      <c r="GD196" s="149"/>
      <c r="GI196" s="38"/>
      <c r="GJ196" s="205"/>
      <c r="GK196" s="149"/>
      <c r="GL196" s="237"/>
      <c r="GM196" s="149"/>
      <c r="GR196" s="38"/>
      <c r="GS196" s="205"/>
      <c r="GT196" s="149"/>
      <c r="GU196" s="237"/>
      <c r="GV196" s="149"/>
      <c r="GX196" s="149"/>
      <c r="GZ196" s="149"/>
      <c r="HB196" s="205"/>
      <c r="HD196" s="237"/>
      <c r="HJ196" s="38"/>
      <c r="HK196" s="205"/>
      <c r="HM196" s="237"/>
      <c r="HS196" s="38"/>
      <c r="HT196" s="205"/>
      <c r="HV196" s="237"/>
      <c r="IB196" s="38"/>
      <c r="IC196" s="205"/>
      <c r="IE196" s="237"/>
      <c r="IL196" s="205"/>
      <c r="IN196" s="237"/>
      <c r="IT196" s="38"/>
      <c r="IU196" s="205"/>
      <c r="IW196" s="237"/>
      <c r="JC196" s="38"/>
      <c r="JD196" s="205"/>
      <c r="JF196" s="237"/>
      <c r="JL196" s="38"/>
      <c r="JM196" s="205"/>
      <c r="JO196" s="237"/>
      <c r="JV196" s="205"/>
      <c r="JX196" s="237"/>
      <c r="KD196" s="38"/>
      <c r="KE196" s="205"/>
      <c r="KG196" s="237"/>
      <c r="KM196" s="38"/>
      <c r="KN196" s="205"/>
      <c r="KP196" s="237"/>
      <c r="KW196" s="205"/>
      <c r="KY196" s="237"/>
      <c r="LF196" s="205"/>
      <c r="LH196" s="237"/>
      <c r="LN196" s="38"/>
      <c r="LO196" s="205"/>
      <c r="LQ196" s="237"/>
      <c r="LW196" s="38"/>
      <c r="LX196" s="205"/>
      <c r="LZ196" s="237"/>
      <c r="MG196" s="205"/>
      <c r="MI196" s="237"/>
      <c r="MO196" s="38"/>
      <c r="MP196" s="205"/>
      <c r="MR196" s="237"/>
      <c r="MX196" s="38"/>
      <c r="MY196" s="205"/>
      <c r="NA196" s="237"/>
      <c r="NG196" s="38"/>
      <c r="NH196" s="205"/>
    </row>
    <row r="197" spans="1:372" ht="18">
      <c r="A197" s="41" t="s">
        <v>154</v>
      </c>
      <c r="B197" s="49"/>
      <c r="D197">
        <v>177.4</v>
      </c>
      <c r="E197" s="1" t="s">
        <v>187</v>
      </c>
      <c r="F197" s="400">
        <v>322.69999999999993</v>
      </c>
      <c r="G197" s="1" t="s">
        <v>183</v>
      </c>
      <c r="H197" s="115"/>
      <c r="I197" s="1" t="s">
        <v>184</v>
      </c>
      <c r="J197" s="115"/>
      <c r="K197" s="1" t="s">
        <v>185</v>
      </c>
      <c r="M197">
        <v>130</v>
      </c>
      <c r="N197" s="1" t="s">
        <v>187</v>
      </c>
      <c r="O197" s="18">
        <v>70.499999999999943</v>
      </c>
      <c r="P197" s="1" t="s">
        <v>183</v>
      </c>
      <c r="Q197" s="18"/>
      <c r="R197" s="1" t="s">
        <v>184</v>
      </c>
      <c r="S197" s="18"/>
      <c r="T197" s="1" t="s">
        <v>185</v>
      </c>
      <c r="V197" s="18">
        <v>1062.8999999999999</v>
      </c>
      <c r="W197" s="1" t="s">
        <v>187</v>
      </c>
      <c r="X197" s="18">
        <v>610.90000000000032</v>
      </c>
      <c r="Y197" s="1" t="s">
        <v>183</v>
      </c>
      <c r="Z197" s="18">
        <v>601.5</v>
      </c>
      <c r="AA197" s="1" t="s">
        <v>184</v>
      </c>
      <c r="AB197" s="18">
        <v>702.79999999999973</v>
      </c>
      <c r="AC197" s="1" t="s">
        <v>185</v>
      </c>
      <c r="AE197" s="18">
        <v>223.29999999999973</v>
      </c>
      <c r="AF197" s="1" t="s">
        <v>187</v>
      </c>
      <c r="AG197" s="18">
        <v>160.39999999999964</v>
      </c>
      <c r="AH197" s="1" t="s">
        <v>183</v>
      </c>
      <c r="AI197" s="18">
        <v>248.39999999999964</v>
      </c>
      <c r="AJ197" s="1" t="s">
        <v>184</v>
      </c>
      <c r="AK197" s="18">
        <v>283.60000000000036</v>
      </c>
      <c r="AL197" s="1" t="s">
        <v>185</v>
      </c>
      <c r="AN197" s="18">
        <v>84.499999999999091</v>
      </c>
      <c r="AO197" s="1" t="s">
        <v>187</v>
      </c>
      <c r="AP197" s="18">
        <v>165.60000000000082</v>
      </c>
      <c r="AQ197" s="1" t="s">
        <v>183</v>
      </c>
      <c r="AR197" s="1">
        <v>758.10000000000014</v>
      </c>
      <c r="AS197" s="1" t="s">
        <v>184</v>
      </c>
      <c r="AT197" s="18">
        <v>304.5</v>
      </c>
      <c r="AU197" s="1" t="s">
        <v>185</v>
      </c>
      <c r="AW197" s="18">
        <v>491.79999999999927</v>
      </c>
      <c r="AX197" s="1" t="s">
        <v>187</v>
      </c>
      <c r="AY197" s="18">
        <v>524.30000000000064</v>
      </c>
      <c r="AZ197" s="1" t="s">
        <v>183</v>
      </c>
      <c r="BA197" s="18">
        <v>1093.7000000000003</v>
      </c>
      <c r="BB197" s="1" t="s">
        <v>184</v>
      </c>
      <c r="BC197" s="18">
        <v>924.59999999999991</v>
      </c>
      <c r="BD197" s="1" t="s">
        <v>185</v>
      </c>
      <c r="BF197" s="18">
        <v>779.79999999999973</v>
      </c>
      <c r="BG197" s="1" t="s">
        <v>187</v>
      </c>
      <c r="BH197" s="18">
        <v>869.69999999999891</v>
      </c>
      <c r="BI197" s="1" t="s">
        <v>183</v>
      </c>
      <c r="BJ197" s="18">
        <v>1189.7999999999997</v>
      </c>
      <c r="BK197" s="1" t="s">
        <v>184</v>
      </c>
      <c r="BL197" s="18">
        <v>868.00000000000045</v>
      </c>
      <c r="BM197" s="1" t="s">
        <v>185</v>
      </c>
      <c r="BO197" s="18">
        <v>661.74999999999955</v>
      </c>
      <c r="BP197" s="1" t="s">
        <v>187</v>
      </c>
      <c r="BQ197" s="18">
        <v>572.09999999999991</v>
      </c>
      <c r="BR197" s="1" t="s">
        <v>183</v>
      </c>
      <c r="BS197" s="18">
        <v>553.09999999999854</v>
      </c>
      <c r="BT197" s="1" t="s">
        <v>184</v>
      </c>
      <c r="BU197" s="18">
        <v>399.80000000000018</v>
      </c>
      <c r="BV197" s="1" t="s">
        <v>185</v>
      </c>
      <c r="BX197">
        <v>327.49999999999909</v>
      </c>
      <c r="BY197" s="1" t="s">
        <v>187</v>
      </c>
      <c r="BZ197" s="401">
        <v>93.500000000001819</v>
      </c>
      <c r="CA197" s="1" t="s">
        <v>183</v>
      </c>
      <c r="CB197" s="18">
        <v>196.99999999999818</v>
      </c>
      <c r="CC197" s="1" t="s">
        <v>184</v>
      </c>
      <c r="CD197" s="18">
        <v>166.80000000000018</v>
      </c>
      <c r="CE197" s="1" t="s">
        <v>185</v>
      </c>
      <c r="CG197" s="18">
        <v>1000.2000000000007</v>
      </c>
      <c r="CH197" s="1" t="s">
        <v>187</v>
      </c>
      <c r="CI197" s="18"/>
      <c r="CJ197" s="1" t="s">
        <v>183</v>
      </c>
      <c r="CK197" s="18">
        <v>260.99999999999727</v>
      </c>
      <c r="CL197" s="1" t="s">
        <v>184</v>
      </c>
      <c r="CM197" s="18">
        <v>706.60000000000036</v>
      </c>
      <c r="CN197" s="1" t="s">
        <v>185</v>
      </c>
      <c r="CP197" s="18">
        <v>205.49999999999909</v>
      </c>
      <c r="CQ197" s="1" t="s">
        <v>187</v>
      </c>
      <c r="CR197" s="18"/>
      <c r="CS197" s="1" t="s">
        <v>183</v>
      </c>
      <c r="CT197" s="18">
        <v>246.49999999999818</v>
      </c>
      <c r="CU197" s="1" t="s">
        <v>184</v>
      </c>
      <c r="CV197" s="18">
        <v>164.89999999999964</v>
      </c>
      <c r="CW197" s="1" t="s">
        <v>185</v>
      </c>
      <c r="CY197" s="18">
        <v>407.20000000000073</v>
      </c>
      <c r="CZ197" s="1" t="s">
        <v>187</v>
      </c>
      <c r="DA197" s="18">
        <v>198.70000000000073</v>
      </c>
      <c r="DB197" s="1" t="s">
        <v>183</v>
      </c>
      <c r="DC197" s="18">
        <v>258.59999999999854</v>
      </c>
      <c r="DD197" s="1" t="s">
        <v>184</v>
      </c>
      <c r="DE197" s="18">
        <v>189.19999999999982</v>
      </c>
      <c r="DF197" s="1" t="s">
        <v>185</v>
      </c>
      <c r="DH197" s="18">
        <v>290.50000000000091</v>
      </c>
      <c r="DI197" s="1" t="s">
        <v>187</v>
      </c>
      <c r="DJ197" s="18"/>
      <c r="DK197" s="1" t="s">
        <v>183</v>
      </c>
      <c r="DL197" s="18">
        <v>16.799999999997453</v>
      </c>
      <c r="DM197" s="1" t="s">
        <v>184</v>
      </c>
      <c r="DN197" s="18">
        <v>247.89999999999873</v>
      </c>
      <c r="DO197" s="1" t="s">
        <v>185</v>
      </c>
      <c r="DQ197" s="401">
        <v>554.00000000000182</v>
      </c>
      <c r="DR197" s="1" t="s">
        <v>187</v>
      </c>
      <c r="DS197" s="18">
        <v>111.30000000000109</v>
      </c>
      <c r="DT197" s="1" t="s">
        <v>183</v>
      </c>
      <c r="DU197" s="18">
        <v>341.19999999999891</v>
      </c>
      <c r="DV197" s="1" t="s">
        <v>184</v>
      </c>
      <c r="DW197" s="18">
        <v>243.59999999999854</v>
      </c>
      <c r="DX197" s="1" t="s">
        <v>185</v>
      </c>
      <c r="DZ197" s="18">
        <v>771.89999999999964</v>
      </c>
      <c r="EA197" s="1" t="s">
        <v>187</v>
      </c>
      <c r="EB197" s="18"/>
      <c r="EC197" s="1" t="s">
        <v>183</v>
      </c>
      <c r="ED197" s="18">
        <v>943.49999999999818</v>
      </c>
      <c r="EE197" s="1" t="s">
        <v>184</v>
      </c>
      <c r="EF197" s="18"/>
      <c r="EG197" s="1" t="s">
        <v>185</v>
      </c>
      <c r="EI197" s="401">
        <v>131.10000000000036</v>
      </c>
      <c r="EJ197" s="1" t="s">
        <v>187</v>
      </c>
      <c r="EK197" s="401"/>
      <c r="EL197" s="1" t="s">
        <v>183</v>
      </c>
      <c r="EM197" s="18">
        <v>183.50000000000364</v>
      </c>
      <c r="EN197" s="1" t="s">
        <v>184</v>
      </c>
      <c r="EO197" s="18"/>
      <c r="EP197" s="1" t="s">
        <v>185</v>
      </c>
      <c r="ER197" s="18">
        <v>300.49999999999818</v>
      </c>
      <c r="ES197" s="1" t="s">
        <v>187</v>
      </c>
      <c r="ET197" s="18"/>
      <c r="EU197" s="1" t="s">
        <v>183</v>
      </c>
      <c r="EV197" s="18">
        <v>570.10000000000036</v>
      </c>
      <c r="EW197" s="1" t="s">
        <v>184</v>
      </c>
      <c r="EX197" s="18"/>
      <c r="EY197" s="1" t="s">
        <v>185</v>
      </c>
      <c r="FA197" s="401">
        <v>240.59999999999673</v>
      </c>
      <c r="FB197" s="1" t="s">
        <v>187</v>
      </c>
      <c r="FC197" s="401">
        <v>225.40000000000509</v>
      </c>
      <c r="FD197" s="1" t="s">
        <v>183</v>
      </c>
      <c r="FE197" s="18">
        <v>597.50000000000364</v>
      </c>
      <c r="FF197" s="1" t="s">
        <v>184</v>
      </c>
      <c r="FG197" s="18"/>
      <c r="FH197" s="1" t="s">
        <v>185</v>
      </c>
      <c r="FJ197" s="401">
        <v>436.649999999996</v>
      </c>
      <c r="FK197" s="1" t="s">
        <v>187</v>
      </c>
      <c r="FL197" s="18">
        <v>556.00000000000182</v>
      </c>
      <c r="FM197" s="1" t="s">
        <v>183</v>
      </c>
      <c r="FN197" s="18">
        <v>666.00000000000364</v>
      </c>
      <c r="FO197" s="1" t="s">
        <v>184</v>
      </c>
      <c r="FP197" s="18"/>
      <c r="FQ197" s="1" t="s">
        <v>185</v>
      </c>
      <c r="FS197" s="401">
        <v>719.69999999999891</v>
      </c>
      <c r="FT197" s="1" t="s">
        <v>187</v>
      </c>
      <c r="FU197" s="401"/>
      <c r="FV197" s="1" t="s">
        <v>183</v>
      </c>
      <c r="FW197" s="18">
        <v>495.29999999999927</v>
      </c>
      <c r="FX197" s="1" t="s">
        <v>184</v>
      </c>
      <c r="FY197" s="18"/>
      <c r="FZ197" s="1" t="s">
        <v>185</v>
      </c>
      <c r="GB197" s="18">
        <v>55.19999999999709</v>
      </c>
      <c r="GC197" s="1" t="s">
        <v>187</v>
      </c>
      <c r="GD197" s="18"/>
      <c r="GE197" s="1" t="s">
        <v>183</v>
      </c>
      <c r="GF197" s="18">
        <v>112.5</v>
      </c>
      <c r="GG197" s="1" t="s">
        <v>184</v>
      </c>
      <c r="GH197" s="18"/>
      <c r="GI197" s="1" t="s">
        <v>185</v>
      </c>
      <c r="GK197" s="401">
        <v>3390.7500000000018</v>
      </c>
      <c r="GL197" s="1" t="s">
        <v>187</v>
      </c>
      <c r="GM197" s="18">
        <v>1625.7999999999956</v>
      </c>
      <c r="GN197" s="1" t="s">
        <v>183</v>
      </c>
      <c r="GO197" s="18">
        <v>3206.1499999999942</v>
      </c>
      <c r="GP197" s="1" t="s">
        <v>184</v>
      </c>
      <c r="GQ197" s="18"/>
      <c r="GR197" s="1" t="s">
        <v>185</v>
      </c>
      <c r="GT197" s="401">
        <v>586.50000000000182</v>
      </c>
      <c r="GU197" s="1" t="s">
        <v>187</v>
      </c>
      <c r="GV197" s="401"/>
      <c r="GW197" s="1" t="s">
        <v>183</v>
      </c>
      <c r="GX197" s="401"/>
      <c r="GY197" s="1" t="s">
        <v>184</v>
      </c>
      <c r="GZ197" s="401"/>
      <c r="HA197" s="1" t="s">
        <v>185</v>
      </c>
      <c r="HC197" s="18">
        <v>509.30000000000109</v>
      </c>
      <c r="HD197" s="1" t="s">
        <v>187</v>
      </c>
      <c r="HE197" s="18">
        <v>1132.4000000000005</v>
      </c>
      <c r="HF197" s="1" t="s">
        <v>183</v>
      </c>
      <c r="HG197" s="18">
        <v>527.69999999999527</v>
      </c>
      <c r="HH197" s="1" t="s">
        <v>184</v>
      </c>
      <c r="HI197" s="18"/>
      <c r="HJ197" s="1" t="s">
        <v>185</v>
      </c>
      <c r="HL197" s="401">
        <v>864.10000000000036</v>
      </c>
      <c r="HM197" s="1" t="s">
        <v>187</v>
      </c>
      <c r="HN197" s="401"/>
      <c r="HO197" s="1" t="s">
        <v>183</v>
      </c>
      <c r="HP197" s="18">
        <v>604.29999999999563</v>
      </c>
      <c r="HQ197" s="1" t="s">
        <v>184</v>
      </c>
      <c r="HR197" s="18"/>
      <c r="HS197" s="1" t="s">
        <v>185</v>
      </c>
      <c r="HU197" s="401">
        <v>4080.2000000000007</v>
      </c>
      <c r="HV197" s="1" t="s">
        <v>187</v>
      </c>
      <c r="HW197" s="18">
        <v>4964.800000000002</v>
      </c>
      <c r="HX197" s="1" t="s">
        <v>183</v>
      </c>
      <c r="HY197" s="18">
        <v>3850.0999999999312</v>
      </c>
      <c r="HZ197" s="1" t="s">
        <v>184</v>
      </c>
      <c r="IA197" s="18"/>
      <c r="IB197" s="1" t="s">
        <v>185</v>
      </c>
      <c r="ID197" s="401">
        <v>133.50000000000364</v>
      </c>
      <c r="IE197" s="1" t="s">
        <v>187</v>
      </c>
      <c r="IF197" s="401"/>
      <c r="IG197" s="1" t="s">
        <v>183</v>
      </c>
      <c r="IH197" s="401"/>
      <c r="II197" s="1" t="s">
        <v>184</v>
      </c>
      <c r="IJ197" s="401"/>
      <c r="IK197" s="1" t="s">
        <v>185</v>
      </c>
      <c r="IM197" s="18">
        <v>223.10000000000218</v>
      </c>
      <c r="IN197" s="1" t="s">
        <v>187</v>
      </c>
      <c r="IO197" s="18"/>
      <c r="IP197" s="1" t="s">
        <v>183</v>
      </c>
      <c r="IQ197" s="18">
        <v>201.29999999999563</v>
      </c>
      <c r="IR197" s="1" t="s">
        <v>184</v>
      </c>
      <c r="IS197" s="18"/>
      <c r="IT197" s="1" t="s">
        <v>185</v>
      </c>
      <c r="IV197" s="401">
        <v>275.19999999999709</v>
      </c>
      <c r="IW197" s="1" t="s">
        <v>187</v>
      </c>
      <c r="IX197" s="18">
        <v>487.69999999999891</v>
      </c>
      <c r="IY197" s="1" t="s">
        <v>183</v>
      </c>
      <c r="IZ197" s="18">
        <v>150.40000000000146</v>
      </c>
      <c r="JA197" s="1" t="s">
        <v>184</v>
      </c>
      <c r="JB197" s="18"/>
      <c r="JC197" s="1" t="s">
        <v>185</v>
      </c>
      <c r="JE197" s="401">
        <v>586.39999999999054</v>
      </c>
      <c r="JF197" s="1" t="s">
        <v>187</v>
      </c>
      <c r="JG197" s="401">
        <v>411.00000000000546</v>
      </c>
      <c r="JH197" s="1" t="s">
        <v>183</v>
      </c>
      <c r="JI197" s="18">
        <v>244.50000000000364</v>
      </c>
      <c r="JJ197" s="1" t="s">
        <v>184</v>
      </c>
      <c r="JK197" s="18"/>
      <c r="JL197" s="1" t="s">
        <v>185</v>
      </c>
      <c r="JN197" s="401">
        <v>331.99999999998909</v>
      </c>
      <c r="JO197" s="1" t="s">
        <v>187</v>
      </c>
      <c r="JP197" s="401"/>
      <c r="JQ197" s="1" t="s">
        <v>183</v>
      </c>
      <c r="JR197" s="401"/>
      <c r="JS197" s="1" t="s">
        <v>184</v>
      </c>
      <c r="JT197" s="401"/>
      <c r="JU197" s="1" t="s">
        <v>185</v>
      </c>
      <c r="JW197">
        <v>3773.2</v>
      </c>
      <c r="JX197" s="1" t="s">
        <v>187</v>
      </c>
      <c r="JY197" s="18">
        <v>3222.2999999999956</v>
      </c>
      <c r="JZ197" s="1" t="s">
        <v>183</v>
      </c>
      <c r="KA197" s="18">
        <v>3795.8999999999978</v>
      </c>
      <c r="KB197" s="1" t="s">
        <v>184</v>
      </c>
      <c r="KC197" s="18">
        <v>3084.6999999999243</v>
      </c>
      <c r="KD197" s="1" t="s">
        <v>185</v>
      </c>
      <c r="KF197" s="18">
        <v>245.49999999999636</v>
      </c>
      <c r="KG197" s="1" t="s">
        <v>187</v>
      </c>
      <c r="KH197" s="401">
        <v>221.99999999999909</v>
      </c>
      <c r="KI197" s="1" t="s">
        <v>183</v>
      </c>
      <c r="KJ197" s="18">
        <v>150</v>
      </c>
      <c r="KK197" s="1" t="s">
        <v>184</v>
      </c>
      <c r="KL197" s="18"/>
      <c r="KM197" s="1" t="s">
        <v>185</v>
      </c>
      <c r="KO197" s="401">
        <v>335.29999999999563</v>
      </c>
      <c r="KP197" s="1" t="s">
        <v>187</v>
      </c>
      <c r="KQ197" s="401"/>
      <c r="KR197" s="1" t="s">
        <v>183</v>
      </c>
      <c r="KS197" s="401"/>
      <c r="KT197" s="1" t="s">
        <v>184</v>
      </c>
      <c r="KU197" s="401"/>
      <c r="KV197" s="1" t="s">
        <v>185</v>
      </c>
      <c r="KX197" s="18">
        <v>92.899999999997817</v>
      </c>
      <c r="KY197" s="1" t="s">
        <v>187</v>
      </c>
      <c r="KZ197" s="18"/>
      <c r="LA197" s="1" t="s">
        <v>183</v>
      </c>
      <c r="LB197" s="18"/>
      <c r="LC197" s="1" t="s">
        <v>184</v>
      </c>
      <c r="LD197" s="18"/>
      <c r="LE197" s="1" t="s">
        <v>185</v>
      </c>
      <c r="LG197" s="232">
        <v>87.699999999998909</v>
      </c>
      <c r="LH197" s="1" t="s">
        <v>187</v>
      </c>
      <c r="LI197" s="232"/>
      <c r="LJ197" s="1" t="s">
        <v>183</v>
      </c>
      <c r="LK197" s="232"/>
      <c r="LL197" s="1" t="s">
        <v>184</v>
      </c>
      <c r="LM197" s="18"/>
      <c r="LN197" s="1" t="s">
        <v>185</v>
      </c>
      <c r="LP197" s="18">
        <v>517.69999999999709</v>
      </c>
      <c r="LQ197" s="1" t="s">
        <v>187</v>
      </c>
      <c r="LR197" s="18">
        <v>161.30000000000018</v>
      </c>
      <c r="LS197" s="1" t="s">
        <v>183</v>
      </c>
      <c r="LT197" s="18">
        <v>572.40000000000146</v>
      </c>
      <c r="LU197" s="1" t="s">
        <v>184</v>
      </c>
      <c r="LV197" s="18"/>
      <c r="LW197" s="1" t="s">
        <v>185</v>
      </c>
      <c r="LY197" s="18">
        <v>442.59999999999854</v>
      </c>
      <c r="LZ197" s="1" t="s">
        <v>187</v>
      </c>
      <c r="MA197" s="18"/>
      <c r="MB197" s="1" t="s">
        <v>183</v>
      </c>
      <c r="MC197" s="18"/>
      <c r="MD197" s="1" t="s">
        <v>184</v>
      </c>
      <c r="ME197" s="18"/>
      <c r="MF197" s="1" t="s">
        <v>185</v>
      </c>
      <c r="MH197">
        <v>545.9</v>
      </c>
      <c r="MI197" s="1" t="s">
        <v>187</v>
      </c>
      <c r="MJ197" s="74">
        <v>426.19999999998981</v>
      </c>
      <c r="MK197" s="1" t="s">
        <v>183</v>
      </c>
      <c r="ML197" s="18">
        <v>1110.9000000000087</v>
      </c>
      <c r="MM197" s="1" t="s">
        <v>184</v>
      </c>
      <c r="MN197" s="18">
        <v>1035.8000000000029</v>
      </c>
      <c r="MO197" s="1" t="s">
        <v>185</v>
      </c>
      <c r="MQ197">
        <v>205.5</v>
      </c>
      <c r="MR197" s="1" t="s">
        <v>187</v>
      </c>
      <c r="MS197" s="18">
        <v>252.99999999999272</v>
      </c>
      <c r="MT197" s="1" t="s">
        <v>183</v>
      </c>
      <c r="MU197">
        <v>331</v>
      </c>
      <c r="MV197" s="1" t="s">
        <v>184</v>
      </c>
      <c r="MX197" s="1" t="s">
        <v>185</v>
      </c>
      <c r="NA197" s="1" t="s">
        <v>187</v>
      </c>
      <c r="NC197" s="1" t="s">
        <v>183</v>
      </c>
      <c r="ND197" s="402">
        <v>1393.8999999999869</v>
      </c>
      <c r="NE197" s="1" t="s">
        <v>184</v>
      </c>
      <c r="NF197" s="402"/>
      <c r="NG197" s="1" t="s">
        <v>185</v>
      </c>
      <c r="NH197" s="43"/>
    </row>
    <row r="198" spans="1:372" ht="18">
      <c r="A198" s="93" t="s">
        <v>3667</v>
      </c>
      <c r="B198" s="49">
        <f>SUM(D198:AAP198)</f>
        <v>43690.924999999857</v>
      </c>
      <c r="D198"/>
      <c r="E198" s="9">
        <f>D197*0.25</f>
        <v>44.35</v>
      </c>
      <c r="F198" s="18"/>
      <c r="G198" s="9">
        <f>F197*0.5</f>
        <v>161.34999999999997</v>
      </c>
      <c r="I198" s="9">
        <f>H197*0.75</f>
        <v>0</v>
      </c>
      <c r="K198" s="9">
        <f>J197*1</f>
        <v>0</v>
      </c>
      <c r="N198" s="9">
        <f>M197*0.25</f>
        <v>32.5</v>
      </c>
      <c r="P198" s="9">
        <f>O197*0.5</f>
        <v>35.249999999999972</v>
      </c>
      <c r="R198" s="9">
        <f>Q197*0.75</f>
        <v>0</v>
      </c>
      <c r="T198" s="9">
        <f>S197*1</f>
        <v>0</v>
      </c>
      <c r="V198" s="18"/>
      <c r="W198" s="9">
        <f>V197*0.25</f>
        <v>265.72499999999997</v>
      </c>
      <c r="Y198" s="9">
        <f>X197*0.5</f>
        <v>305.45000000000016</v>
      </c>
      <c r="Z198" s="18"/>
      <c r="AA198" s="9">
        <f>Z197*0.75</f>
        <v>451.125</v>
      </c>
      <c r="AB198" s="18"/>
      <c r="AC198" s="9">
        <f>AB197*1</f>
        <v>702.79999999999973</v>
      </c>
      <c r="AE198" s="18"/>
      <c r="AF198" s="9">
        <f>AE197*0.25</f>
        <v>55.824999999999932</v>
      </c>
      <c r="AG198" s="18"/>
      <c r="AH198" s="9">
        <f>AG197*0.5</f>
        <v>80.199999999999818</v>
      </c>
      <c r="AI198" s="18"/>
      <c r="AJ198" s="9">
        <f>AI197*0.75</f>
        <v>186.29999999999973</v>
      </c>
      <c r="AK198" s="18"/>
      <c r="AL198" s="9">
        <f>AK197*1</f>
        <v>283.60000000000036</v>
      </c>
      <c r="AN198" s="18"/>
      <c r="AO198" s="9">
        <f>AN197*0.25</f>
        <v>21.124999999999773</v>
      </c>
      <c r="AP198" s="18"/>
      <c r="AQ198" s="9">
        <f>AP197*0.5</f>
        <v>82.800000000000409</v>
      </c>
      <c r="AR198" s="18"/>
      <c r="AS198" s="9">
        <f>AR197*0.75</f>
        <v>568.57500000000005</v>
      </c>
      <c r="AT198" s="18"/>
      <c r="AU198" s="9">
        <f>AT197*1</f>
        <v>304.5</v>
      </c>
      <c r="AW198" s="18"/>
      <c r="AX198" s="9">
        <f>AW197*0.25</f>
        <v>122.94999999999982</v>
      </c>
      <c r="AZ198" s="9">
        <f>AY197*0.5</f>
        <v>262.15000000000032</v>
      </c>
      <c r="BB198" s="9">
        <f>BA197*0.75</f>
        <v>820.2750000000002</v>
      </c>
      <c r="BD198" s="9">
        <f>BC197*1</f>
        <v>924.59999999999991</v>
      </c>
      <c r="BF198" s="18"/>
      <c r="BG198" s="9">
        <f>BF197*0.25</f>
        <v>194.94999999999993</v>
      </c>
      <c r="BH198" s="18"/>
      <c r="BI198" s="9">
        <f>BH197*0.5</f>
        <v>434.84999999999945</v>
      </c>
      <c r="BJ198" s="18"/>
      <c r="BK198" s="9">
        <f>BJ197*0.75</f>
        <v>892.3499999999998</v>
      </c>
      <c r="BL198" s="18"/>
      <c r="BM198" s="9">
        <f>BL197*1</f>
        <v>868.00000000000045</v>
      </c>
      <c r="BP198" s="9">
        <f>BO197*0.25</f>
        <v>165.43749999999989</v>
      </c>
      <c r="BR198" s="9">
        <f>BQ197*0.5</f>
        <v>286.04999999999995</v>
      </c>
      <c r="BT198" s="9">
        <f>BS197*0.75</f>
        <v>414.82499999999891</v>
      </c>
      <c r="BV198" s="9">
        <f>BU197*1</f>
        <v>399.80000000000018</v>
      </c>
      <c r="BY198" s="9">
        <f>BX197*0.25</f>
        <v>81.874999999999773</v>
      </c>
      <c r="CA198" s="9">
        <f>BZ197*0.5</f>
        <v>46.750000000000909</v>
      </c>
      <c r="CC198" s="9">
        <f>CB197*0.75</f>
        <v>147.74999999999864</v>
      </c>
      <c r="CE198" s="9">
        <f t="shared" ref="CE198" si="378">CD197*1</f>
        <v>166.80000000000018</v>
      </c>
      <c r="CG198" s="18"/>
      <c r="CH198" s="9">
        <f>CG197*0.25</f>
        <v>250.05000000000018</v>
      </c>
      <c r="CI198" s="18"/>
      <c r="CJ198" s="9">
        <f>CI197*0.5</f>
        <v>0</v>
      </c>
      <c r="CK198" s="18"/>
      <c r="CL198" s="9">
        <f>CK197*0.75</f>
        <v>195.74999999999795</v>
      </c>
      <c r="CM198" s="18"/>
      <c r="CN198" s="9">
        <f t="shared" ref="CN198" si="379">CM197*1</f>
        <v>706.60000000000036</v>
      </c>
      <c r="CP198" s="18"/>
      <c r="CQ198" s="9">
        <f>CP197*0.25</f>
        <v>51.374999999999773</v>
      </c>
      <c r="CR198" s="18"/>
      <c r="CS198" s="9">
        <f>CR197*0.5</f>
        <v>0</v>
      </c>
      <c r="CT198" s="18"/>
      <c r="CU198" s="9">
        <f>CT197*0.75</f>
        <v>184.87499999999864</v>
      </c>
      <c r="CV198" s="18"/>
      <c r="CW198" s="9">
        <f t="shared" ref="CW198" si="380">CV197*1</f>
        <v>164.89999999999964</v>
      </c>
      <c r="CY198" s="18"/>
      <c r="CZ198" s="9">
        <f>CY197*0.25</f>
        <v>101.80000000000018</v>
      </c>
      <c r="DA198" s="18"/>
      <c r="DB198" s="9">
        <f>DA197*0.5</f>
        <v>99.350000000000364</v>
      </c>
      <c r="DC198" s="18"/>
      <c r="DD198" s="9">
        <f>DC197*0.75</f>
        <v>193.94999999999891</v>
      </c>
      <c r="DE198" s="18"/>
      <c r="DF198" s="9">
        <f t="shared" ref="DF198" si="381">DE197*1</f>
        <v>189.19999999999982</v>
      </c>
      <c r="DH198" s="18"/>
      <c r="DI198" s="9">
        <f>DH197*0.25</f>
        <v>72.625000000000227</v>
      </c>
      <c r="DJ198" s="18"/>
      <c r="DK198" s="9">
        <f>DJ197*0.5</f>
        <v>0</v>
      </c>
      <c r="DL198" s="18"/>
      <c r="DM198" s="9">
        <f>DL197*0.75</f>
        <v>12.59999999999809</v>
      </c>
      <c r="DN198" s="18"/>
      <c r="DO198" s="9">
        <f t="shared" ref="DO198" si="382">DN197*1</f>
        <v>247.89999999999873</v>
      </c>
      <c r="DQ198" s="18"/>
      <c r="DR198" s="9">
        <f>DQ197*0.25</f>
        <v>138.50000000000045</v>
      </c>
      <c r="DS198" s="18"/>
      <c r="DT198" s="9">
        <f>DS197*0.5</f>
        <v>55.650000000000546</v>
      </c>
      <c r="DU198" s="18"/>
      <c r="DV198" s="9">
        <f>DU197*0.75</f>
        <v>255.89999999999918</v>
      </c>
      <c r="DW198" s="18"/>
      <c r="DX198" s="9">
        <f t="shared" ref="DX198" si="383">DW197*1</f>
        <v>243.59999999999854</v>
      </c>
      <c r="DZ198" s="18"/>
      <c r="EA198" s="9">
        <f>DZ197*0.25</f>
        <v>192.97499999999991</v>
      </c>
      <c r="EB198" s="18"/>
      <c r="EC198" s="9">
        <f>EB197*0.5</f>
        <v>0</v>
      </c>
      <c r="ED198" s="18"/>
      <c r="EE198" s="9">
        <f>ED197*0.75</f>
        <v>707.62499999999864</v>
      </c>
      <c r="EF198" s="18"/>
      <c r="EG198" s="9">
        <f>EF197*1</f>
        <v>0</v>
      </c>
      <c r="EI198" s="18"/>
      <c r="EJ198" s="9">
        <f>EI197*0.25</f>
        <v>32.775000000000091</v>
      </c>
      <c r="EK198" s="18"/>
      <c r="EL198" s="9">
        <f>EK197*0.5</f>
        <v>0</v>
      </c>
      <c r="EM198" s="18"/>
      <c r="EN198" s="9">
        <f>EM197*0.75</f>
        <v>137.62500000000273</v>
      </c>
      <c r="EO198" s="18"/>
      <c r="EP198" s="9">
        <f>EO197*1</f>
        <v>0</v>
      </c>
      <c r="ER198" s="18"/>
      <c r="ES198" s="9">
        <f>ER197*0.25</f>
        <v>75.124999999999545</v>
      </c>
      <c r="ET198" s="18"/>
      <c r="EU198" s="9">
        <f>ET197*0.5</f>
        <v>0</v>
      </c>
      <c r="EV198" s="18"/>
      <c r="EW198" s="9">
        <f>EV197*0.75</f>
        <v>427.57500000000027</v>
      </c>
      <c r="EX198" s="18"/>
      <c r="EY198" s="9">
        <f>EX197*1</f>
        <v>0</v>
      </c>
      <c r="FA198" s="18"/>
      <c r="FB198" s="9">
        <f>FA197*0.25</f>
        <v>60.149999999999181</v>
      </c>
      <c r="FC198" s="18"/>
      <c r="FD198" s="9">
        <f>FC197*0.5</f>
        <v>112.70000000000255</v>
      </c>
      <c r="FE198" s="18"/>
      <c r="FF198" s="9">
        <f>FE197*0.75</f>
        <v>448.12500000000273</v>
      </c>
      <c r="FG198" s="18"/>
      <c r="FH198" s="9">
        <f>FG197*1</f>
        <v>0</v>
      </c>
      <c r="FJ198" s="18"/>
      <c r="FK198" s="9">
        <f>FJ197*0.25</f>
        <v>109.162499999999</v>
      </c>
      <c r="FL198" s="18"/>
      <c r="FM198" s="9">
        <f>FL197*0.5</f>
        <v>278.00000000000091</v>
      </c>
      <c r="FN198" s="18"/>
      <c r="FO198" s="9">
        <f>FN197*0.75</f>
        <v>499.50000000000273</v>
      </c>
      <c r="FP198" s="18"/>
      <c r="FQ198" s="9">
        <f>FP197*1</f>
        <v>0</v>
      </c>
      <c r="FS198" s="18"/>
      <c r="FT198" s="9">
        <f>FS197*0.25</f>
        <v>179.92499999999973</v>
      </c>
      <c r="FU198" s="18"/>
      <c r="FV198" s="9">
        <f>FU197*0.5</f>
        <v>0</v>
      </c>
      <c r="FW198" s="18"/>
      <c r="FX198" s="9">
        <f>FW197*0.75</f>
        <v>371.47499999999945</v>
      </c>
      <c r="FY198" s="18"/>
      <c r="FZ198" s="9">
        <f>FY197*1</f>
        <v>0</v>
      </c>
      <c r="GB198" s="18"/>
      <c r="GC198" s="9">
        <f>GB197*0.25</f>
        <v>13.799999999999272</v>
      </c>
      <c r="GD198" s="18"/>
      <c r="GE198" s="9">
        <f>GD197*0.5</f>
        <v>0</v>
      </c>
      <c r="GF198" s="18"/>
      <c r="GG198" s="9">
        <f>GF197*0.75</f>
        <v>84.375</v>
      </c>
      <c r="GH198" s="18"/>
      <c r="GI198" s="9">
        <f>GH197*1</f>
        <v>0</v>
      </c>
      <c r="GK198" s="18"/>
      <c r="GL198" s="9">
        <f>GK197*0.25</f>
        <v>847.68750000000045</v>
      </c>
      <c r="GM198" s="18"/>
      <c r="GN198" s="9">
        <f>GM197*0.5</f>
        <v>812.89999999999782</v>
      </c>
      <c r="GO198" s="18"/>
      <c r="GP198" s="9">
        <f>GO197*0.75</f>
        <v>2404.6124999999956</v>
      </c>
      <c r="GQ198" s="18"/>
      <c r="GR198" s="9">
        <f>GQ197*1</f>
        <v>0</v>
      </c>
      <c r="GT198" s="18"/>
      <c r="GU198" s="9">
        <f>GT197*0.25</f>
        <v>146.62500000000045</v>
      </c>
      <c r="GV198" s="18"/>
      <c r="GW198" s="9">
        <f>GV197*0.5</f>
        <v>0</v>
      </c>
      <c r="GX198" s="18"/>
      <c r="GY198" s="9">
        <f>GX197*0.75</f>
        <v>0</v>
      </c>
      <c r="GZ198" s="18"/>
      <c r="HA198" s="9">
        <f>GZ197*1</f>
        <v>0</v>
      </c>
      <c r="HD198" s="9">
        <f>HC197*0.25</f>
        <v>127.32500000000027</v>
      </c>
      <c r="HF198" s="9">
        <f>HE197*0.5</f>
        <v>566.20000000000027</v>
      </c>
      <c r="HH198" s="9">
        <f>HG197*0.75</f>
        <v>395.77499999999645</v>
      </c>
      <c r="HJ198" s="9">
        <f>HI197*1</f>
        <v>0</v>
      </c>
      <c r="HM198" s="9">
        <f>HL197*0.25</f>
        <v>216.02500000000009</v>
      </c>
      <c r="HO198" s="9">
        <f>HN197*0.5</f>
        <v>0</v>
      </c>
      <c r="HQ198" s="9">
        <f>HP197*0.75</f>
        <v>453.22499999999673</v>
      </c>
      <c r="HS198" s="9">
        <f>HR197*1</f>
        <v>0</v>
      </c>
      <c r="HV198" s="9">
        <f>HU197*0.25</f>
        <v>1020.0500000000002</v>
      </c>
      <c r="HX198" s="9">
        <f>HW197*0.5</f>
        <v>2482.400000000001</v>
      </c>
      <c r="HZ198" s="9">
        <f>HY197*0.75</f>
        <v>2887.5749999999484</v>
      </c>
      <c r="IB198" s="9">
        <f>IA197*1</f>
        <v>0</v>
      </c>
      <c r="IE198" s="9">
        <f>ID197*0.25</f>
        <v>33.375000000000909</v>
      </c>
      <c r="IG198" s="9">
        <f>IF197*0.5</f>
        <v>0</v>
      </c>
      <c r="II198" s="9">
        <f>IH197*0.75</f>
        <v>0</v>
      </c>
      <c r="IK198" s="9">
        <f>IJ197*1</f>
        <v>0</v>
      </c>
      <c r="IN198" s="9">
        <f>IM197*0.25</f>
        <v>55.775000000000546</v>
      </c>
      <c r="IP198" s="9">
        <f>IO197*0.5</f>
        <v>0</v>
      </c>
      <c r="IR198" s="9">
        <f>IQ197*0.75</f>
        <v>150.97499999999673</v>
      </c>
      <c r="IT198" s="9">
        <f>IS197*1</f>
        <v>0</v>
      </c>
      <c r="IW198" s="9">
        <f>IV197*0.25</f>
        <v>68.799999999999272</v>
      </c>
      <c r="IY198" s="9">
        <f>IX197*0.5</f>
        <v>243.84999999999945</v>
      </c>
      <c r="JA198" s="9">
        <f>IZ197*0.75</f>
        <v>112.80000000000109</v>
      </c>
      <c r="JC198" s="9">
        <f>JB197*1</f>
        <v>0</v>
      </c>
      <c r="JF198" s="9">
        <f>JE197*0.25</f>
        <v>146.59999999999764</v>
      </c>
      <c r="JH198" s="9">
        <f>JG197*0.5</f>
        <v>205.50000000000273</v>
      </c>
      <c r="JJ198" s="9">
        <f>JI197*0.75</f>
        <v>183.37500000000273</v>
      </c>
      <c r="JL198" s="9">
        <f>JK197*1</f>
        <v>0</v>
      </c>
      <c r="JO198" s="9">
        <f>JN197*0.25</f>
        <v>82.999999999997272</v>
      </c>
      <c r="JQ198" s="9">
        <f>JP197*0.5</f>
        <v>0</v>
      </c>
      <c r="JS198" s="9">
        <f>JR197*0.75</f>
        <v>0</v>
      </c>
      <c r="JU198" s="9">
        <f>JT197*1</f>
        <v>0</v>
      </c>
      <c r="JX198" s="9">
        <f>JW197*0.25</f>
        <v>943.3</v>
      </c>
      <c r="JZ198" s="9">
        <f>JY197*0.5</f>
        <v>1611.1499999999978</v>
      </c>
      <c r="KB198" s="9">
        <f>KA197*0.75</f>
        <v>2846.9249999999984</v>
      </c>
      <c r="KD198" s="9">
        <f>KC197*1</f>
        <v>3084.6999999999243</v>
      </c>
      <c r="KG198" s="9">
        <f>KF197*0.25</f>
        <v>61.374999999999091</v>
      </c>
      <c r="KI198" s="9">
        <f>KH197*0.5</f>
        <v>110.99999999999955</v>
      </c>
      <c r="KK198" s="9">
        <f>KJ197*0.75</f>
        <v>112.5</v>
      </c>
      <c r="KM198" s="9">
        <f>KL197*1</f>
        <v>0</v>
      </c>
      <c r="KP198" s="9">
        <f>KO197*0.25</f>
        <v>83.824999999998909</v>
      </c>
      <c r="KR198" s="9">
        <f>KQ197*0.5</f>
        <v>0</v>
      </c>
      <c r="KT198" s="9">
        <f>KS197*0.75</f>
        <v>0</v>
      </c>
      <c r="KV198" s="9">
        <f>KU197*1</f>
        <v>0</v>
      </c>
      <c r="KY198" s="9">
        <f>KX197*0.25</f>
        <v>23.224999999999454</v>
      </c>
      <c r="LA198" s="9">
        <f>KZ197*0.5</f>
        <v>0</v>
      </c>
      <c r="LC198" s="9">
        <f>LB197*0.75</f>
        <v>0</v>
      </c>
      <c r="LE198" s="9">
        <f>LD197*1</f>
        <v>0</v>
      </c>
      <c r="LH198" s="9">
        <f>LG197*0.25</f>
        <v>21.924999999999727</v>
      </c>
      <c r="LJ198" s="9">
        <f>LI197*0.5</f>
        <v>0</v>
      </c>
      <c r="LL198" s="9">
        <f>LK197*0.75</f>
        <v>0</v>
      </c>
      <c r="LN198" s="9">
        <f>LM197*1</f>
        <v>0</v>
      </c>
      <c r="LQ198" s="9">
        <f>LP197*0.25</f>
        <v>129.42499999999927</v>
      </c>
      <c r="LS198" s="9">
        <f>LR197*0.5</f>
        <v>80.650000000000091</v>
      </c>
      <c r="LU198" s="9">
        <f>LT197*0.75</f>
        <v>429.30000000000109</v>
      </c>
      <c r="LW198" s="9">
        <f>LV197*1</f>
        <v>0</v>
      </c>
      <c r="LZ198" s="9">
        <f>LY197*0.25</f>
        <v>110.64999999999964</v>
      </c>
      <c r="MB198" s="9">
        <f>MA197*0.5</f>
        <v>0</v>
      </c>
      <c r="MD198" s="9">
        <f>MC197*0.75</f>
        <v>0</v>
      </c>
      <c r="MF198" s="9">
        <f>ME197*1</f>
        <v>0</v>
      </c>
      <c r="MI198" s="9">
        <f>MH197*0.25</f>
        <v>136.47499999999999</v>
      </c>
      <c r="MK198" s="9">
        <f>MJ197*0.5</f>
        <v>213.09999999999491</v>
      </c>
      <c r="MM198" s="9">
        <f>ML197*0.75</f>
        <v>833.17500000000655</v>
      </c>
      <c r="MO198" s="9">
        <f>MN197*1</f>
        <v>1035.8000000000029</v>
      </c>
      <c r="MR198" s="9">
        <f>MQ197*0.25</f>
        <v>51.375</v>
      </c>
      <c r="MT198" s="9">
        <f>MS197*0.5</f>
        <v>126.49999999999636</v>
      </c>
      <c r="MV198" s="9">
        <f>MU197*0.75</f>
        <v>248.25</v>
      </c>
      <c r="MX198" s="9">
        <f>MW197*1</f>
        <v>0</v>
      </c>
      <c r="NA198" s="9">
        <f>MZ197*0.25</f>
        <v>0</v>
      </c>
      <c r="NC198" s="9">
        <f>NB197*0.5</f>
        <v>0</v>
      </c>
      <c r="NE198" s="9">
        <f>ND197*0.75</f>
        <v>1045.4249999999902</v>
      </c>
      <c r="NG198" s="9">
        <f>NF197*1</f>
        <v>0</v>
      </c>
      <c r="NH198" s="43"/>
    </row>
    <row r="199" spans="1:372" s="40" customFormat="1" ht="15.75">
      <c r="A199" s="203"/>
      <c r="B199" s="206"/>
      <c r="C199" s="205"/>
      <c r="E199" s="61"/>
      <c r="F199" s="149"/>
      <c r="G199" s="61"/>
      <c r="I199" s="61"/>
      <c r="L199" s="205"/>
      <c r="N199" s="61"/>
      <c r="P199" s="61"/>
      <c r="R199" s="61"/>
      <c r="U199" s="205"/>
      <c r="V199" s="149"/>
      <c r="W199" s="61"/>
      <c r="Y199" s="61"/>
      <c r="Z199" s="149"/>
      <c r="AC199" s="38"/>
      <c r="AD199" s="205"/>
      <c r="AE199" s="149"/>
      <c r="AF199" s="237"/>
      <c r="AG199" s="149"/>
      <c r="AI199" s="149"/>
      <c r="AK199" s="149"/>
      <c r="AL199" s="38"/>
      <c r="AM199" s="205"/>
      <c r="AN199" s="149"/>
      <c r="AO199" s="237"/>
      <c r="AP199" s="149"/>
      <c r="AR199" s="149"/>
      <c r="AT199" s="149"/>
      <c r="AU199" s="38"/>
      <c r="AV199" s="205"/>
      <c r="AW199" s="149"/>
      <c r="AX199" s="237"/>
      <c r="BD199" s="38"/>
      <c r="BE199" s="205"/>
      <c r="BF199" s="149"/>
      <c r="BG199" s="237"/>
      <c r="BH199" s="149"/>
      <c r="BJ199" s="149"/>
      <c r="BL199" s="149"/>
      <c r="BM199" s="38"/>
      <c r="BN199" s="205"/>
      <c r="BP199" s="237"/>
      <c r="BV199" s="38"/>
      <c r="BW199" s="205"/>
      <c r="BY199" s="237"/>
      <c r="CE199" s="38"/>
      <c r="CF199" s="205"/>
      <c r="CG199" s="149"/>
      <c r="CH199" s="237"/>
      <c r="CI199" s="149"/>
      <c r="CK199" s="149"/>
      <c r="CM199" s="149"/>
      <c r="CN199" s="38"/>
      <c r="CO199" s="205"/>
      <c r="CP199" s="149"/>
      <c r="CQ199" s="237"/>
      <c r="CR199" s="149"/>
      <c r="CT199" s="149"/>
      <c r="CV199" s="149"/>
      <c r="CW199" s="38"/>
      <c r="CX199" s="205"/>
      <c r="CY199" s="149"/>
      <c r="CZ199" s="237"/>
      <c r="DA199" s="149"/>
      <c r="DC199" s="149"/>
      <c r="DE199" s="149"/>
      <c r="DF199" s="38"/>
      <c r="DG199" s="205"/>
      <c r="DH199" s="149"/>
      <c r="DI199" s="237"/>
      <c r="DJ199" s="149"/>
      <c r="DL199" s="149"/>
      <c r="DN199" s="149"/>
      <c r="DO199" s="38"/>
      <c r="DP199" s="205"/>
      <c r="DQ199" s="149"/>
      <c r="DR199" s="237"/>
      <c r="DS199" s="149"/>
      <c r="DU199" s="149"/>
      <c r="DW199" s="149"/>
      <c r="DX199" s="38"/>
      <c r="DY199" s="205"/>
      <c r="DZ199" s="149"/>
      <c r="EA199" s="237"/>
      <c r="EB199" s="149"/>
      <c r="ED199" s="149"/>
      <c r="EF199" s="149"/>
      <c r="EG199" s="38"/>
      <c r="EH199" s="205"/>
      <c r="EI199" s="149"/>
      <c r="EJ199" s="237"/>
      <c r="EK199" s="149"/>
      <c r="EM199" s="149"/>
      <c r="EO199" s="149"/>
      <c r="EP199" s="38"/>
      <c r="EQ199" s="205"/>
      <c r="ER199" s="149"/>
      <c r="ES199" s="237"/>
      <c r="ET199" s="149"/>
      <c r="EV199" s="149"/>
      <c r="EX199" s="149"/>
      <c r="EY199" s="38"/>
      <c r="EZ199" s="205"/>
      <c r="FA199" s="149"/>
      <c r="FB199" s="237"/>
      <c r="FC199" s="149"/>
      <c r="FE199" s="149"/>
      <c r="FG199" s="149"/>
      <c r="FH199" s="38"/>
      <c r="FI199" s="205"/>
      <c r="FJ199" s="149"/>
      <c r="FK199" s="237"/>
      <c r="FL199" s="149"/>
      <c r="FN199" s="149"/>
      <c r="FP199" s="149"/>
      <c r="FQ199" s="38"/>
      <c r="FR199" s="205"/>
      <c r="FS199" s="149"/>
      <c r="FT199" s="237"/>
      <c r="FU199" s="149"/>
      <c r="FW199" s="149"/>
      <c r="FY199" s="149"/>
      <c r="FZ199" s="38"/>
      <c r="GA199" s="205"/>
      <c r="GB199" s="149"/>
      <c r="GC199" s="237"/>
      <c r="GD199" s="149"/>
      <c r="GF199" s="149"/>
      <c r="GH199" s="149"/>
      <c r="GI199" s="38"/>
      <c r="GJ199" s="205"/>
      <c r="GK199" s="149"/>
      <c r="GL199" s="237"/>
      <c r="GM199" s="149"/>
      <c r="GO199" s="149"/>
      <c r="GQ199" s="149"/>
      <c r="GR199" s="38"/>
      <c r="GS199" s="205"/>
      <c r="GT199" s="149"/>
      <c r="GU199" s="237"/>
      <c r="GV199" s="149"/>
      <c r="GX199" s="149"/>
      <c r="GZ199" s="149"/>
      <c r="HB199" s="205"/>
      <c r="HD199" s="237"/>
      <c r="HJ199" s="38"/>
      <c r="HK199" s="205"/>
      <c r="HM199" s="237"/>
      <c r="HS199" s="38"/>
      <c r="HT199" s="205"/>
      <c r="HV199" s="237"/>
      <c r="IB199" s="38"/>
      <c r="IC199" s="205"/>
      <c r="IE199" s="237"/>
      <c r="IL199" s="205"/>
      <c r="IN199" s="237"/>
      <c r="IT199" s="38"/>
      <c r="IU199" s="205"/>
      <c r="IW199" s="237"/>
      <c r="JC199" s="38"/>
      <c r="JD199" s="205"/>
      <c r="JF199" s="237"/>
      <c r="JL199" s="38"/>
      <c r="JM199" s="205"/>
      <c r="JO199" s="237"/>
      <c r="JV199" s="205"/>
      <c r="JX199" s="237"/>
      <c r="KD199" s="38"/>
      <c r="KE199" s="205"/>
      <c r="KG199" s="237"/>
      <c r="KM199" s="38"/>
      <c r="KN199" s="205"/>
      <c r="KP199" s="237"/>
      <c r="KW199" s="205"/>
      <c r="KY199" s="237"/>
      <c r="LF199" s="205"/>
      <c r="LH199" s="237"/>
      <c r="LN199" s="38"/>
      <c r="LO199" s="205"/>
      <c r="LQ199" s="237"/>
      <c r="LW199" s="38"/>
      <c r="LX199" s="205"/>
      <c r="LZ199" s="237"/>
      <c r="MG199" s="205"/>
      <c r="MI199" s="237"/>
      <c r="MO199" s="38"/>
      <c r="MP199" s="205"/>
      <c r="MR199" s="237"/>
      <c r="MX199" s="38"/>
      <c r="MY199" s="205"/>
      <c r="NA199" s="237"/>
      <c r="NG199" s="38"/>
      <c r="NH199" s="205"/>
    </row>
    <row r="200" spans="1:372" ht="18">
      <c r="A200" s="42" t="s">
        <v>835</v>
      </c>
      <c r="B200" s="49"/>
      <c r="D200">
        <v>188.6</v>
      </c>
      <c r="E200" s="1" t="s">
        <v>187</v>
      </c>
      <c r="F200" s="400">
        <v>102</v>
      </c>
      <c r="G200" s="1" t="s">
        <v>183</v>
      </c>
      <c r="H200" s="115"/>
      <c r="I200" s="1" t="s">
        <v>184</v>
      </c>
      <c r="J200" s="115"/>
      <c r="K200" s="1" t="s">
        <v>185</v>
      </c>
      <c r="M200">
        <v>75</v>
      </c>
      <c r="N200" s="1" t="s">
        <v>187</v>
      </c>
      <c r="O200" s="18">
        <v>66</v>
      </c>
      <c r="P200" s="1" t="s">
        <v>183</v>
      </c>
      <c r="Q200" s="18"/>
      <c r="R200" s="1" t="s">
        <v>184</v>
      </c>
      <c r="S200" s="18"/>
      <c r="T200" s="1" t="s">
        <v>185</v>
      </c>
      <c r="V200" s="18">
        <v>541.90000000000032</v>
      </c>
      <c r="W200" s="1" t="s">
        <v>187</v>
      </c>
      <c r="X200" s="18">
        <v>390.09999999999968</v>
      </c>
      <c r="Y200" s="1" t="s">
        <v>183</v>
      </c>
      <c r="Z200" s="18">
        <v>748.8</v>
      </c>
      <c r="AA200" s="1" t="s">
        <v>184</v>
      </c>
      <c r="AB200" s="18">
        <v>503.70000000000005</v>
      </c>
      <c r="AC200" s="1" t="s">
        <v>185</v>
      </c>
      <c r="AE200" s="18">
        <v>133.50000000000023</v>
      </c>
      <c r="AF200" s="1" t="s">
        <v>187</v>
      </c>
      <c r="AG200" s="18">
        <v>82.499999999999545</v>
      </c>
      <c r="AH200" s="1" t="s">
        <v>183</v>
      </c>
      <c r="AI200" s="18">
        <v>92.89999999999975</v>
      </c>
      <c r="AJ200" s="1" t="s">
        <v>184</v>
      </c>
      <c r="AK200" s="18">
        <v>174</v>
      </c>
      <c r="AL200" s="1" t="s">
        <v>185</v>
      </c>
      <c r="AN200" s="18">
        <v>201.00000000000023</v>
      </c>
      <c r="AO200" s="1" t="s">
        <v>187</v>
      </c>
      <c r="AP200" s="18">
        <v>117.00000000000045</v>
      </c>
      <c r="AQ200" s="1" t="s">
        <v>183</v>
      </c>
      <c r="AR200" s="1">
        <v>806</v>
      </c>
      <c r="AS200" s="1" t="s">
        <v>184</v>
      </c>
      <c r="AT200" s="18">
        <v>301.60000000000082</v>
      </c>
      <c r="AU200" s="1" t="s">
        <v>185</v>
      </c>
      <c r="AW200" s="18">
        <v>703.90000000000055</v>
      </c>
      <c r="AX200" s="1" t="s">
        <v>187</v>
      </c>
      <c r="AY200" s="18">
        <v>807.45000000000118</v>
      </c>
      <c r="AZ200" s="1" t="s">
        <v>183</v>
      </c>
      <c r="BA200" s="18">
        <v>960.39999999999964</v>
      </c>
      <c r="BB200" s="1" t="s">
        <v>184</v>
      </c>
      <c r="BC200" s="18">
        <v>900.00000000000045</v>
      </c>
      <c r="BD200" s="1" t="s">
        <v>185</v>
      </c>
      <c r="BF200" s="18">
        <v>588.400000000001</v>
      </c>
      <c r="BG200" s="1" t="s">
        <v>187</v>
      </c>
      <c r="BH200" s="18">
        <v>228.20000000000255</v>
      </c>
      <c r="BI200" s="1" t="s">
        <v>183</v>
      </c>
      <c r="BJ200" s="18">
        <v>1076.0999999999995</v>
      </c>
      <c r="BK200" s="1" t="s">
        <v>184</v>
      </c>
      <c r="BL200" s="18">
        <v>682.39999999999964</v>
      </c>
      <c r="BM200" s="1" t="s">
        <v>185</v>
      </c>
      <c r="BO200" s="18">
        <v>396.00000000000182</v>
      </c>
      <c r="BP200" s="1" t="s">
        <v>187</v>
      </c>
      <c r="BQ200" s="18">
        <v>299.90000000000009</v>
      </c>
      <c r="BR200" s="1" t="s">
        <v>183</v>
      </c>
      <c r="BS200" s="18">
        <v>513.59999999999854</v>
      </c>
      <c r="BT200" s="1" t="s">
        <v>184</v>
      </c>
      <c r="BU200" s="18">
        <v>253.09999999999991</v>
      </c>
      <c r="BV200" s="1" t="s">
        <v>185</v>
      </c>
      <c r="BX200">
        <v>244.00000000000182</v>
      </c>
      <c r="BY200" s="1" t="s">
        <v>187</v>
      </c>
      <c r="BZ200" s="401">
        <v>104.50000000000182</v>
      </c>
      <c r="CA200" s="1" t="s">
        <v>183</v>
      </c>
      <c r="CB200" s="18">
        <v>439.89999999999782</v>
      </c>
      <c r="CC200" s="1" t="s">
        <v>184</v>
      </c>
      <c r="CD200" s="18">
        <v>0</v>
      </c>
      <c r="CE200" s="1" t="s">
        <v>185</v>
      </c>
      <c r="CG200" s="18">
        <v>884.70000000000073</v>
      </c>
      <c r="CH200" s="1" t="s">
        <v>187</v>
      </c>
      <c r="CI200" s="18"/>
      <c r="CJ200" s="1" t="s">
        <v>183</v>
      </c>
      <c r="CK200" s="18">
        <v>587.00000000000091</v>
      </c>
      <c r="CL200" s="1" t="s">
        <v>184</v>
      </c>
      <c r="CM200" s="18">
        <v>1032.8000000000011</v>
      </c>
      <c r="CN200" s="1" t="s">
        <v>185</v>
      </c>
      <c r="CP200" s="18">
        <v>98.600000000001273</v>
      </c>
      <c r="CQ200" s="1" t="s">
        <v>187</v>
      </c>
      <c r="CR200" s="18"/>
      <c r="CS200" s="1" t="s">
        <v>183</v>
      </c>
      <c r="CT200" s="18">
        <v>335.29999999999927</v>
      </c>
      <c r="CU200" s="1" t="s">
        <v>184</v>
      </c>
      <c r="CV200" s="18">
        <v>262.89999999999964</v>
      </c>
      <c r="CW200" s="1" t="s">
        <v>185</v>
      </c>
      <c r="CY200" s="18">
        <v>11.700000000001637</v>
      </c>
      <c r="CZ200" s="1" t="s">
        <v>187</v>
      </c>
      <c r="DA200" s="18">
        <v>270.50000000000182</v>
      </c>
      <c r="DB200" s="1" t="s">
        <v>183</v>
      </c>
      <c r="DC200" s="18">
        <v>198.79999999999836</v>
      </c>
      <c r="DD200" s="1" t="s">
        <v>184</v>
      </c>
      <c r="DE200" s="18">
        <v>160.79999999999927</v>
      </c>
      <c r="DF200" s="1" t="s">
        <v>185</v>
      </c>
      <c r="DH200" s="18">
        <v>72.700000000001637</v>
      </c>
      <c r="DI200" s="1" t="s">
        <v>187</v>
      </c>
      <c r="DJ200" s="18"/>
      <c r="DK200" s="1" t="s">
        <v>183</v>
      </c>
      <c r="DL200" s="18">
        <v>26.199999999999818</v>
      </c>
      <c r="DM200" s="1" t="s">
        <v>184</v>
      </c>
      <c r="DN200" s="18">
        <v>45.500000000000909</v>
      </c>
      <c r="DO200" s="1" t="s">
        <v>185</v>
      </c>
      <c r="DQ200" s="401">
        <v>120</v>
      </c>
      <c r="DR200" s="1" t="s">
        <v>187</v>
      </c>
      <c r="DS200" s="18">
        <v>51.000000000001819</v>
      </c>
      <c r="DT200" s="1" t="s">
        <v>183</v>
      </c>
      <c r="DU200" s="18">
        <v>290.30000000000018</v>
      </c>
      <c r="DV200" s="1" t="s">
        <v>184</v>
      </c>
      <c r="DW200" s="18">
        <v>157.10000000000127</v>
      </c>
      <c r="DX200" s="1" t="s">
        <v>185</v>
      </c>
      <c r="DZ200" s="18">
        <v>417.70000000000073</v>
      </c>
      <c r="EA200" s="1" t="s">
        <v>187</v>
      </c>
      <c r="EB200" s="18"/>
      <c r="EC200" s="1" t="s">
        <v>183</v>
      </c>
      <c r="ED200" s="18">
        <v>792.29999999999927</v>
      </c>
      <c r="EE200" s="1" t="s">
        <v>184</v>
      </c>
      <c r="EF200" s="18"/>
      <c r="EG200" s="1" t="s">
        <v>185</v>
      </c>
      <c r="EI200" s="401">
        <v>355.00000000000091</v>
      </c>
      <c r="EJ200" s="1" t="s">
        <v>187</v>
      </c>
      <c r="EK200" s="401"/>
      <c r="EL200" s="1" t="s">
        <v>183</v>
      </c>
      <c r="EM200" s="18">
        <v>197.50000000000364</v>
      </c>
      <c r="EN200" s="1" t="s">
        <v>184</v>
      </c>
      <c r="EO200" s="18"/>
      <c r="EP200" s="1" t="s">
        <v>185</v>
      </c>
      <c r="ER200" s="18">
        <v>145.50000000000091</v>
      </c>
      <c r="ES200" s="1" t="s">
        <v>187</v>
      </c>
      <c r="ET200" s="18"/>
      <c r="EU200" s="1" t="s">
        <v>183</v>
      </c>
      <c r="EV200" s="18">
        <v>526.70000000000073</v>
      </c>
      <c r="EW200" s="1" t="s">
        <v>184</v>
      </c>
      <c r="EX200" s="18"/>
      <c r="EY200" s="1" t="s">
        <v>185</v>
      </c>
      <c r="FA200" s="401">
        <v>232.60000000000127</v>
      </c>
      <c r="FB200" s="1" t="s">
        <v>187</v>
      </c>
      <c r="FC200" s="401">
        <v>164.600000000004</v>
      </c>
      <c r="FD200" s="1" t="s">
        <v>183</v>
      </c>
      <c r="FE200" s="18">
        <v>533.70000000000073</v>
      </c>
      <c r="FF200" s="1" t="s">
        <v>184</v>
      </c>
      <c r="FG200" s="18"/>
      <c r="FH200" s="1" t="s">
        <v>185</v>
      </c>
      <c r="FJ200" s="401">
        <v>326.89999999999873</v>
      </c>
      <c r="FK200" s="1" t="s">
        <v>187</v>
      </c>
      <c r="FL200" s="18">
        <v>289.15000000000146</v>
      </c>
      <c r="FM200" s="1" t="s">
        <v>183</v>
      </c>
      <c r="FN200" s="18">
        <v>506.70000000000073</v>
      </c>
      <c r="FO200" s="1" t="s">
        <v>184</v>
      </c>
      <c r="FP200" s="18"/>
      <c r="FQ200" s="1" t="s">
        <v>185</v>
      </c>
      <c r="FS200" s="401">
        <v>411.50000000000091</v>
      </c>
      <c r="FT200" s="1" t="s">
        <v>187</v>
      </c>
      <c r="FU200" s="401"/>
      <c r="FV200" s="1" t="s">
        <v>183</v>
      </c>
      <c r="FW200" s="18">
        <v>337.75</v>
      </c>
      <c r="FX200" s="1" t="s">
        <v>184</v>
      </c>
      <c r="FY200" s="18"/>
      <c r="FZ200" s="1" t="s">
        <v>185</v>
      </c>
      <c r="GB200" s="18">
        <v>0</v>
      </c>
      <c r="GC200" s="1" t="s">
        <v>187</v>
      </c>
      <c r="GD200" s="18"/>
      <c r="GE200" s="1" t="s">
        <v>183</v>
      </c>
      <c r="GF200" s="18">
        <v>285.40000000000873</v>
      </c>
      <c r="GG200" s="1" t="s">
        <v>184</v>
      </c>
      <c r="GH200" s="18"/>
      <c r="GI200" s="1" t="s">
        <v>185</v>
      </c>
      <c r="GK200" s="401">
        <v>2722.2999999999984</v>
      </c>
      <c r="GL200" s="1" t="s">
        <v>187</v>
      </c>
      <c r="GM200" s="18">
        <v>1743.5000000000018</v>
      </c>
      <c r="GN200" s="1" t="s">
        <v>183</v>
      </c>
      <c r="GO200" s="18">
        <v>2851</v>
      </c>
      <c r="GP200" s="1" t="s">
        <v>184</v>
      </c>
      <c r="GQ200" s="18"/>
      <c r="GR200" s="1" t="s">
        <v>185</v>
      </c>
      <c r="GT200" s="401">
        <v>226.70000000000073</v>
      </c>
      <c r="GU200" s="1" t="s">
        <v>187</v>
      </c>
      <c r="GV200" s="401"/>
      <c r="GW200" s="1" t="s">
        <v>183</v>
      </c>
      <c r="GX200" s="401"/>
      <c r="GY200" s="1" t="s">
        <v>184</v>
      </c>
      <c r="GZ200" s="401"/>
      <c r="HA200" s="1" t="s">
        <v>185</v>
      </c>
      <c r="HC200" s="18">
        <v>350.79999999999745</v>
      </c>
      <c r="HD200" s="1" t="s">
        <v>187</v>
      </c>
      <c r="HE200" s="18">
        <v>547.85000000000036</v>
      </c>
      <c r="HF200" s="1" t="s">
        <v>183</v>
      </c>
      <c r="HG200" s="18">
        <v>285.90000000000327</v>
      </c>
      <c r="HH200" s="1" t="s">
        <v>184</v>
      </c>
      <c r="HI200" s="18"/>
      <c r="HJ200" s="1" t="s">
        <v>185</v>
      </c>
      <c r="HL200" s="401">
        <v>566.09999999999673</v>
      </c>
      <c r="HM200" s="1" t="s">
        <v>187</v>
      </c>
      <c r="HN200" s="401"/>
      <c r="HO200" s="1" t="s">
        <v>183</v>
      </c>
      <c r="HP200" s="18">
        <v>720.30000000000291</v>
      </c>
      <c r="HQ200" s="1" t="s">
        <v>184</v>
      </c>
      <c r="HR200" s="18"/>
      <c r="HS200" s="1" t="s">
        <v>185</v>
      </c>
      <c r="HU200" s="401">
        <v>3278.2999999999975</v>
      </c>
      <c r="HV200" s="1" t="s">
        <v>187</v>
      </c>
      <c r="HW200" s="18">
        <v>2459.1000000000031</v>
      </c>
      <c r="HX200" s="1" t="s">
        <v>183</v>
      </c>
      <c r="HY200" s="18">
        <v>3278.200000000099</v>
      </c>
      <c r="HZ200" s="1" t="s">
        <v>184</v>
      </c>
      <c r="IA200" s="18"/>
      <c r="IB200" s="1" t="s">
        <v>185</v>
      </c>
      <c r="ID200" s="401">
        <v>299.09999999999854</v>
      </c>
      <c r="IE200" s="1" t="s">
        <v>187</v>
      </c>
      <c r="IF200" s="401"/>
      <c r="IG200" s="1" t="s">
        <v>183</v>
      </c>
      <c r="IH200" s="401"/>
      <c r="II200" s="1" t="s">
        <v>184</v>
      </c>
      <c r="IJ200" s="401"/>
      <c r="IK200" s="1" t="s">
        <v>185</v>
      </c>
      <c r="IM200" s="18">
        <v>52.499999999998181</v>
      </c>
      <c r="IN200" s="1" t="s">
        <v>187</v>
      </c>
      <c r="IO200" s="18"/>
      <c r="IP200" s="1" t="s">
        <v>183</v>
      </c>
      <c r="IQ200" s="18">
        <v>99.500000000003638</v>
      </c>
      <c r="IR200" s="1" t="s">
        <v>184</v>
      </c>
      <c r="IS200" s="18"/>
      <c r="IT200" s="1" t="s">
        <v>185</v>
      </c>
      <c r="IV200" s="401">
        <v>262.39999999999782</v>
      </c>
      <c r="IW200" s="1" t="s">
        <v>187</v>
      </c>
      <c r="IX200" s="18">
        <v>316.40000000000009</v>
      </c>
      <c r="IY200" s="1" t="s">
        <v>183</v>
      </c>
      <c r="IZ200" s="18">
        <v>96</v>
      </c>
      <c r="JA200" s="1" t="s">
        <v>184</v>
      </c>
      <c r="JB200" s="18"/>
      <c r="JC200" s="1" t="s">
        <v>185</v>
      </c>
      <c r="JE200" s="401">
        <v>189.90000000000509</v>
      </c>
      <c r="JF200" s="1" t="s">
        <v>187</v>
      </c>
      <c r="JG200" s="401">
        <v>154.50000000000364</v>
      </c>
      <c r="JH200" s="1" t="s">
        <v>183</v>
      </c>
      <c r="JI200" s="18">
        <v>248.30000000000655</v>
      </c>
      <c r="JJ200" s="1" t="s">
        <v>184</v>
      </c>
      <c r="JK200" s="18"/>
      <c r="JL200" s="1" t="s">
        <v>185</v>
      </c>
      <c r="JN200" s="401">
        <v>144.50000000000364</v>
      </c>
      <c r="JO200" s="1" t="s">
        <v>187</v>
      </c>
      <c r="JP200" s="401"/>
      <c r="JQ200" s="1" t="s">
        <v>183</v>
      </c>
      <c r="JR200" s="401"/>
      <c r="JS200" s="1" t="s">
        <v>184</v>
      </c>
      <c r="JT200" s="401"/>
      <c r="JU200" s="1" t="s">
        <v>185</v>
      </c>
      <c r="JX200" s="1" t="s">
        <v>187</v>
      </c>
      <c r="JY200" s="18">
        <v>3280.9000000000015</v>
      </c>
      <c r="JZ200" s="1" t="s">
        <v>183</v>
      </c>
      <c r="KA200" s="18">
        <v>1003.9000000000397</v>
      </c>
      <c r="KB200" s="1" t="s">
        <v>184</v>
      </c>
      <c r="KC200" s="18">
        <v>3090.0999999999767</v>
      </c>
      <c r="KD200" s="1" t="s">
        <v>185</v>
      </c>
      <c r="KF200" s="18">
        <v>54.900000000005093</v>
      </c>
      <c r="KG200" s="1" t="s">
        <v>187</v>
      </c>
      <c r="KH200" s="401">
        <v>79.100000000002183</v>
      </c>
      <c r="KI200" s="1" t="s">
        <v>183</v>
      </c>
      <c r="KJ200" s="18">
        <v>211.50000000000728</v>
      </c>
      <c r="KK200" s="1" t="s">
        <v>184</v>
      </c>
      <c r="KL200" s="18"/>
      <c r="KM200" s="1" t="s">
        <v>185</v>
      </c>
      <c r="KO200" s="401">
        <v>184.10000000000946</v>
      </c>
      <c r="KP200" s="1" t="s">
        <v>187</v>
      </c>
      <c r="KQ200" s="401"/>
      <c r="KR200" s="1" t="s">
        <v>183</v>
      </c>
      <c r="KS200" s="401"/>
      <c r="KT200" s="1" t="s">
        <v>184</v>
      </c>
      <c r="KU200" s="401"/>
      <c r="KV200" s="1" t="s">
        <v>185</v>
      </c>
      <c r="KX200" s="18">
        <v>98.800000000006548</v>
      </c>
      <c r="KY200" s="1" t="s">
        <v>187</v>
      </c>
      <c r="KZ200" s="18"/>
      <c r="LA200" s="1" t="s">
        <v>183</v>
      </c>
      <c r="LB200" s="18"/>
      <c r="LC200" s="1" t="s">
        <v>184</v>
      </c>
      <c r="LD200" s="18"/>
      <c r="LE200" s="1" t="s">
        <v>185</v>
      </c>
      <c r="LG200" s="232">
        <v>156.50000000000091</v>
      </c>
      <c r="LH200" s="1" t="s">
        <v>187</v>
      </c>
      <c r="LI200" s="232"/>
      <c r="LJ200" s="1" t="s">
        <v>183</v>
      </c>
      <c r="LK200" s="232"/>
      <c r="LL200" s="1" t="s">
        <v>184</v>
      </c>
      <c r="LM200" s="18"/>
      <c r="LN200" s="1" t="s">
        <v>185</v>
      </c>
      <c r="LP200" s="18">
        <v>453.40000000000509</v>
      </c>
      <c r="LQ200" s="1" t="s">
        <v>187</v>
      </c>
      <c r="LR200" s="18">
        <v>167.69999999999982</v>
      </c>
      <c r="LS200" s="1" t="s">
        <v>183</v>
      </c>
      <c r="LT200" s="18">
        <v>572.60000000000218</v>
      </c>
      <c r="LU200" s="1" t="s">
        <v>184</v>
      </c>
      <c r="LV200" s="18"/>
      <c r="LW200" s="1" t="s">
        <v>185</v>
      </c>
      <c r="LY200" s="18">
        <v>308.90000000000509</v>
      </c>
      <c r="LZ200" s="1" t="s">
        <v>187</v>
      </c>
      <c r="MA200" s="18"/>
      <c r="MB200" s="1" t="s">
        <v>183</v>
      </c>
      <c r="MC200" s="18"/>
      <c r="MD200" s="1" t="s">
        <v>184</v>
      </c>
      <c r="ME200" s="18"/>
      <c r="MF200" s="1" t="s">
        <v>185</v>
      </c>
      <c r="MI200" s="1" t="s">
        <v>187</v>
      </c>
      <c r="MJ200" s="74">
        <v>491.200000000008</v>
      </c>
      <c r="MK200" s="1" t="s">
        <v>183</v>
      </c>
      <c r="ML200" s="18">
        <v>700.40000000001055</v>
      </c>
      <c r="MM200" s="1" t="s">
        <v>184</v>
      </c>
      <c r="MN200" s="18">
        <v>955.99999999999272</v>
      </c>
      <c r="MO200" s="1" t="s">
        <v>185</v>
      </c>
      <c r="MQ200">
        <v>403.49999999999454</v>
      </c>
      <c r="MR200" s="1" t="s">
        <v>187</v>
      </c>
      <c r="MS200" s="18">
        <v>285.25000000000364</v>
      </c>
      <c r="MT200" s="1" t="s">
        <v>183</v>
      </c>
      <c r="MU200">
        <v>264.99999999999272</v>
      </c>
      <c r="MV200" s="1" t="s">
        <v>184</v>
      </c>
      <c r="MX200" s="1" t="s">
        <v>185</v>
      </c>
      <c r="NA200" s="1" t="s">
        <v>187</v>
      </c>
      <c r="NC200" s="1" t="s">
        <v>183</v>
      </c>
      <c r="ND200" s="402">
        <v>1429.9000000000087</v>
      </c>
      <c r="NE200" s="1" t="s">
        <v>184</v>
      </c>
      <c r="NF200" s="402"/>
      <c r="NG200" s="1" t="s">
        <v>185</v>
      </c>
      <c r="NH200" s="43"/>
    </row>
    <row r="201" spans="1:372" ht="18">
      <c r="A201" s="403" t="s">
        <v>3671</v>
      </c>
      <c r="B201" s="49">
        <f>SUM(D201:AAP201)</f>
        <v>34508.062500000131</v>
      </c>
      <c r="D201"/>
      <c r="E201" s="9">
        <f>D200*0.25</f>
        <v>47.15</v>
      </c>
      <c r="F201" s="18"/>
      <c r="G201" s="9">
        <f>F200*0.5</f>
        <v>51</v>
      </c>
      <c r="I201" s="9">
        <f>H200*0.75</f>
        <v>0</v>
      </c>
      <c r="K201" s="9">
        <f>J200*1</f>
        <v>0</v>
      </c>
      <c r="N201" s="9">
        <f>M200*0.25</f>
        <v>18.75</v>
      </c>
      <c r="P201" s="9">
        <f>O200*0.5</f>
        <v>33</v>
      </c>
      <c r="R201" s="9">
        <f>Q200*0.75</f>
        <v>0</v>
      </c>
      <c r="T201" s="9">
        <f>S200*1</f>
        <v>0</v>
      </c>
      <c r="W201" s="9">
        <f>V200*0.25</f>
        <v>135.47500000000008</v>
      </c>
      <c r="Y201" s="9">
        <f>X200*0.5</f>
        <v>195.04999999999984</v>
      </c>
      <c r="Z201" s="18"/>
      <c r="AA201" s="9">
        <f>Z200*0.75</f>
        <v>561.59999999999991</v>
      </c>
      <c r="AC201" s="9">
        <f>AB200*1</f>
        <v>503.70000000000005</v>
      </c>
      <c r="AE201" s="18"/>
      <c r="AF201" s="9">
        <f>AE200*0.25</f>
        <v>33.375000000000057</v>
      </c>
      <c r="AG201" s="18"/>
      <c r="AH201" s="9">
        <f>AG200*0.5</f>
        <v>41.249999999999773</v>
      </c>
      <c r="AI201" s="18"/>
      <c r="AJ201" s="9">
        <f>AI200*0.75</f>
        <v>69.674999999999812</v>
      </c>
      <c r="AK201" s="18"/>
      <c r="AL201" s="9">
        <f>AK200*1</f>
        <v>174</v>
      </c>
      <c r="AN201" s="18"/>
      <c r="AO201" s="9">
        <f>AN200*0.25</f>
        <v>50.250000000000057</v>
      </c>
      <c r="AQ201" s="9">
        <f>AP200*0.5</f>
        <v>58.500000000000227</v>
      </c>
      <c r="AS201" s="9">
        <f>AR200*0.75</f>
        <v>604.5</v>
      </c>
      <c r="AU201" s="9">
        <f>AT200*1</f>
        <v>301.60000000000082</v>
      </c>
      <c r="AW201" s="18"/>
      <c r="AX201" s="9">
        <f>AW200*0.25</f>
        <v>175.97500000000014</v>
      </c>
      <c r="AZ201" s="9">
        <f>AY200*0.5</f>
        <v>403.72500000000059</v>
      </c>
      <c r="BB201" s="9">
        <f>BA200*0.75</f>
        <v>720.29999999999973</v>
      </c>
      <c r="BD201" s="9">
        <f>BC200*1</f>
        <v>900.00000000000045</v>
      </c>
      <c r="BF201" s="18"/>
      <c r="BG201" s="9">
        <f>BF200*0.25</f>
        <v>147.10000000000025</v>
      </c>
      <c r="BH201" s="18"/>
      <c r="BI201" s="9">
        <f>BH200*0.5</f>
        <v>114.10000000000127</v>
      </c>
      <c r="BJ201" s="18"/>
      <c r="BK201" s="9">
        <f>BJ200*0.75</f>
        <v>807.07499999999959</v>
      </c>
      <c r="BL201" s="18"/>
      <c r="BM201" s="9">
        <f>BL200*1</f>
        <v>682.39999999999964</v>
      </c>
      <c r="BP201" s="9">
        <f>BO200*0.25</f>
        <v>99.000000000000455</v>
      </c>
      <c r="BR201" s="9">
        <f>BQ200*0.5</f>
        <v>149.95000000000005</v>
      </c>
      <c r="BT201" s="9">
        <f>BS200*0.75</f>
        <v>385.19999999999891</v>
      </c>
      <c r="BV201" s="9">
        <f>BU200*1</f>
        <v>253.09999999999991</v>
      </c>
      <c r="BY201" s="9">
        <f>BX200*0.25</f>
        <v>61.000000000000455</v>
      </c>
      <c r="CA201" s="9">
        <f>BZ200*0.5</f>
        <v>52.250000000000909</v>
      </c>
      <c r="CC201" s="9">
        <f>CB200*0.75</f>
        <v>329.92499999999836</v>
      </c>
      <c r="CE201" s="9">
        <f t="shared" ref="CE201" si="384">CD200*1</f>
        <v>0</v>
      </c>
      <c r="CG201" s="18"/>
      <c r="CH201" s="9">
        <f>CG200*0.25</f>
        <v>221.17500000000018</v>
      </c>
      <c r="CI201" s="18"/>
      <c r="CJ201" s="9">
        <f>CI200*0.5</f>
        <v>0</v>
      </c>
      <c r="CK201" s="18"/>
      <c r="CL201" s="9">
        <f>CK200*0.75</f>
        <v>440.25000000000068</v>
      </c>
      <c r="CM201" s="18"/>
      <c r="CN201" s="9">
        <f t="shared" ref="CN201" si="385">CM200*1</f>
        <v>1032.8000000000011</v>
      </c>
      <c r="CP201" s="18"/>
      <c r="CQ201" s="9">
        <f>CP200*0.25</f>
        <v>24.650000000000318</v>
      </c>
      <c r="CR201" s="18"/>
      <c r="CS201" s="9">
        <f>CR200*0.5</f>
        <v>0</v>
      </c>
      <c r="CT201" s="18"/>
      <c r="CU201" s="9">
        <f>CT200*0.75</f>
        <v>251.47499999999945</v>
      </c>
      <c r="CV201" s="18"/>
      <c r="CW201" s="9">
        <f t="shared" ref="CW201" si="386">CV200*1</f>
        <v>262.89999999999964</v>
      </c>
      <c r="CY201" s="18"/>
      <c r="CZ201" s="9">
        <f>CY200*0.25</f>
        <v>2.9250000000004093</v>
      </c>
      <c r="DB201" s="9">
        <f>DA200*0.5</f>
        <v>135.25000000000091</v>
      </c>
      <c r="DD201" s="9">
        <f>DC200*0.75</f>
        <v>149.09999999999877</v>
      </c>
      <c r="DF201" s="9">
        <f t="shared" ref="DF201" si="387">DE200*1</f>
        <v>160.79999999999927</v>
      </c>
      <c r="DH201" s="18"/>
      <c r="DI201" s="9">
        <f>DH200*0.25</f>
        <v>18.175000000000409</v>
      </c>
      <c r="DJ201" s="18"/>
      <c r="DK201" s="9">
        <f>DJ200*0.5</f>
        <v>0</v>
      </c>
      <c r="DL201" s="18"/>
      <c r="DM201" s="9">
        <f>DL200*0.75</f>
        <v>19.649999999999864</v>
      </c>
      <c r="DN201" s="18"/>
      <c r="DO201" s="9">
        <f t="shared" ref="DO201" si="388">DN200*1</f>
        <v>45.500000000000909</v>
      </c>
      <c r="DQ201" s="18"/>
      <c r="DR201" s="9">
        <f>DQ200*0.25</f>
        <v>30</v>
      </c>
      <c r="DT201" s="9">
        <f>DS200*0.5</f>
        <v>25.500000000000909</v>
      </c>
      <c r="DV201" s="9">
        <f>DU200*0.75</f>
        <v>217.72500000000014</v>
      </c>
      <c r="DX201" s="9">
        <f t="shared" ref="DX201" si="389">DW200*1</f>
        <v>157.10000000000127</v>
      </c>
      <c r="DZ201" s="18"/>
      <c r="EA201" s="9">
        <f>DZ200*0.25</f>
        <v>104.42500000000018</v>
      </c>
      <c r="EB201" s="18"/>
      <c r="EC201" s="9">
        <f>EB200*0.5</f>
        <v>0</v>
      </c>
      <c r="ED201" s="18"/>
      <c r="EE201" s="9">
        <f>ED200*0.75</f>
        <v>594.22499999999945</v>
      </c>
      <c r="EF201" s="18"/>
      <c r="EG201" s="9">
        <f>EF200*1</f>
        <v>0</v>
      </c>
      <c r="EI201" s="18"/>
      <c r="EJ201" s="9">
        <f>EI200*0.25</f>
        <v>88.750000000000227</v>
      </c>
      <c r="EK201" s="18"/>
      <c r="EL201" s="9">
        <f>EK200*0.5</f>
        <v>0</v>
      </c>
      <c r="EM201" s="18"/>
      <c r="EN201" s="9">
        <f>EM200*0.75</f>
        <v>148.12500000000273</v>
      </c>
      <c r="EO201" s="18"/>
      <c r="EP201" s="9">
        <f>EO200*1</f>
        <v>0</v>
      </c>
      <c r="ER201" s="18"/>
      <c r="ES201" s="9">
        <f>ER200*0.25</f>
        <v>36.375000000000227</v>
      </c>
      <c r="ET201" s="18"/>
      <c r="EU201" s="9">
        <f>ET200*0.5</f>
        <v>0</v>
      </c>
      <c r="EV201" s="18"/>
      <c r="EW201" s="9">
        <f>EV200*0.75</f>
        <v>395.02500000000055</v>
      </c>
      <c r="EX201" s="18"/>
      <c r="EY201" s="9">
        <f>EX200*1</f>
        <v>0</v>
      </c>
      <c r="FA201" s="18"/>
      <c r="FB201" s="9">
        <f>FA200*0.25</f>
        <v>58.150000000000318</v>
      </c>
      <c r="FC201" s="18"/>
      <c r="FD201" s="9">
        <f>FC200*0.5</f>
        <v>82.300000000002001</v>
      </c>
      <c r="FE201" s="18"/>
      <c r="FF201" s="9">
        <f>FE200*0.75</f>
        <v>400.27500000000055</v>
      </c>
      <c r="FG201" s="18"/>
      <c r="FH201" s="9">
        <f>FG200*1</f>
        <v>0</v>
      </c>
      <c r="FJ201" s="18"/>
      <c r="FK201" s="9">
        <f>FJ200*0.25</f>
        <v>81.724999999999682</v>
      </c>
      <c r="FL201" s="18"/>
      <c r="FM201" s="9">
        <f>FL200*0.5</f>
        <v>144.57500000000073</v>
      </c>
      <c r="FN201" s="18"/>
      <c r="FO201" s="9">
        <f>FN200*0.75</f>
        <v>380.02500000000055</v>
      </c>
      <c r="FP201" s="18"/>
      <c r="FQ201" s="9">
        <f>FP200*1</f>
        <v>0</v>
      </c>
      <c r="FS201" s="18"/>
      <c r="FT201" s="9">
        <f>FS200*0.25</f>
        <v>102.87500000000023</v>
      </c>
      <c r="FU201" s="18"/>
      <c r="FV201" s="9">
        <f>FU200*0.5</f>
        <v>0</v>
      </c>
      <c r="FW201" s="18"/>
      <c r="FX201" s="9">
        <f>FW200*0.75</f>
        <v>253.3125</v>
      </c>
      <c r="FY201" s="18"/>
      <c r="FZ201" s="9">
        <f>FY200*1</f>
        <v>0</v>
      </c>
      <c r="GB201" s="18"/>
      <c r="GC201" s="9">
        <f>GB200*0.25</f>
        <v>0</v>
      </c>
      <c r="GD201" s="18"/>
      <c r="GE201" s="9">
        <f>GD200*0.5</f>
        <v>0</v>
      </c>
      <c r="GF201" s="18"/>
      <c r="GG201" s="9">
        <f>GF200*0.75</f>
        <v>214.05000000000655</v>
      </c>
      <c r="GH201" s="18"/>
      <c r="GI201" s="9">
        <f>GH200*1</f>
        <v>0</v>
      </c>
      <c r="GK201" s="18"/>
      <c r="GL201" s="9">
        <f>GK200*0.25</f>
        <v>680.57499999999959</v>
      </c>
      <c r="GM201" s="18"/>
      <c r="GN201" s="9">
        <f>GM200*0.5</f>
        <v>871.75000000000091</v>
      </c>
      <c r="GO201" s="18"/>
      <c r="GP201" s="9">
        <f>GO200*0.75</f>
        <v>2138.25</v>
      </c>
      <c r="GQ201" s="18"/>
      <c r="GR201" s="9">
        <f>GQ200*1</f>
        <v>0</v>
      </c>
      <c r="GT201" s="18"/>
      <c r="GU201" s="9">
        <f>GT200*0.25</f>
        <v>56.675000000000182</v>
      </c>
      <c r="GV201" s="18"/>
      <c r="GW201" s="9">
        <f>GV200*0.5</f>
        <v>0</v>
      </c>
      <c r="GX201" s="18"/>
      <c r="GY201" s="9">
        <f>GX200*0.75</f>
        <v>0</v>
      </c>
      <c r="GZ201" s="18"/>
      <c r="HA201" s="9">
        <f>GZ200*1</f>
        <v>0</v>
      </c>
      <c r="HD201" s="9">
        <f>HC200*0.25</f>
        <v>87.699999999999363</v>
      </c>
      <c r="HF201" s="9">
        <f>HE200*0.5</f>
        <v>273.92500000000018</v>
      </c>
      <c r="HH201" s="9">
        <f>HG200*0.75</f>
        <v>214.42500000000246</v>
      </c>
      <c r="HJ201" s="9">
        <f>HI200*1</f>
        <v>0</v>
      </c>
      <c r="HM201" s="9">
        <f>HL200*0.25</f>
        <v>141.52499999999918</v>
      </c>
      <c r="HO201" s="9">
        <f>HN200*0.5</f>
        <v>0</v>
      </c>
      <c r="HQ201" s="9">
        <f>HP200*0.75</f>
        <v>540.22500000000218</v>
      </c>
      <c r="HS201" s="9">
        <f>HR200*1</f>
        <v>0</v>
      </c>
      <c r="HV201" s="9">
        <f>HU200*0.25</f>
        <v>819.57499999999936</v>
      </c>
      <c r="HX201" s="9">
        <f>HW200*0.5</f>
        <v>1229.5500000000015</v>
      </c>
      <c r="HZ201" s="9">
        <f>HY200*0.75</f>
        <v>2458.6500000000742</v>
      </c>
      <c r="IB201" s="9">
        <f>IA200*1</f>
        <v>0</v>
      </c>
      <c r="IE201" s="9">
        <f>ID200*0.25</f>
        <v>74.774999999999636</v>
      </c>
      <c r="IG201" s="9">
        <f>IF200*0.5</f>
        <v>0</v>
      </c>
      <c r="II201" s="9">
        <f>IH200*0.75</f>
        <v>0</v>
      </c>
      <c r="IK201" s="9">
        <f>IJ200*1</f>
        <v>0</v>
      </c>
      <c r="IN201" s="9">
        <f>IM200*0.25</f>
        <v>13.124999999999545</v>
      </c>
      <c r="IP201" s="9">
        <f>IO200*0.5</f>
        <v>0</v>
      </c>
      <c r="IR201" s="9">
        <f>IQ200*0.75</f>
        <v>74.625000000002728</v>
      </c>
      <c r="IT201" s="9">
        <f>IS200*1</f>
        <v>0</v>
      </c>
      <c r="IW201" s="9">
        <f>IV200*0.25</f>
        <v>65.599999999999454</v>
      </c>
      <c r="IY201" s="9">
        <f>IX200*0.5</f>
        <v>158.20000000000005</v>
      </c>
      <c r="JA201" s="9">
        <f>IZ200*0.75</f>
        <v>72</v>
      </c>
      <c r="JC201" s="9">
        <f>JB200*1</f>
        <v>0</v>
      </c>
      <c r="JF201" s="9">
        <f>JE200*0.25</f>
        <v>47.475000000001273</v>
      </c>
      <c r="JH201" s="9">
        <f>JG200*0.5</f>
        <v>77.250000000001819</v>
      </c>
      <c r="JJ201" s="9">
        <f>JI200*0.75</f>
        <v>186.22500000000491</v>
      </c>
      <c r="JL201" s="9">
        <f>JK200*1</f>
        <v>0</v>
      </c>
      <c r="JO201" s="9">
        <f>JN200*0.25</f>
        <v>36.125000000000909</v>
      </c>
      <c r="JQ201" s="9">
        <f>JP200*0.5</f>
        <v>0</v>
      </c>
      <c r="JS201" s="9">
        <f>JR200*0.75</f>
        <v>0</v>
      </c>
      <c r="JU201" s="9">
        <f>JT200*1</f>
        <v>0</v>
      </c>
      <c r="JX201" s="9">
        <f>JW200*0.25</f>
        <v>0</v>
      </c>
      <c r="JZ201" s="9">
        <f>JY200*0.5</f>
        <v>1640.4500000000007</v>
      </c>
      <c r="KB201" s="9">
        <f>KA200*0.75</f>
        <v>752.92500000002974</v>
      </c>
      <c r="KD201" s="9">
        <f>KC200*1</f>
        <v>3090.0999999999767</v>
      </c>
      <c r="KG201" s="9">
        <f>KF200*0.25</f>
        <v>13.725000000001273</v>
      </c>
      <c r="KI201" s="9">
        <f>KH200*0.5</f>
        <v>39.550000000001091</v>
      </c>
      <c r="KK201" s="9">
        <f>KJ200*0.75</f>
        <v>158.62500000000546</v>
      </c>
      <c r="KM201" s="9">
        <f>KL200*1</f>
        <v>0</v>
      </c>
      <c r="KP201" s="9">
        <f>KO200*0.25</f>
        <v>46.025000000002365</v>
      </c>
      <c r="KR201" s="9">
        <f>KQ200*0.5</f>
        <v>0</v>
      </c>
      <c r="KT201" s="9">
        <f>KS200*0.75</f>
        <v>0</v>
      </c>
      <c r="KV201" s="9">
        <f>KU200*1</f>
        <v>0</v>
      </c>
      <c r="KY201" s="9">
        <f>KX200*0.25</f>
        <v>24.700000000001637</v>
      </c>
      <c r="LA201" s="9">
        <f>KZ200*0.5</f>
        <v>0</v>
      </c>
      <c r="LC201" s="9">
        <f>LB200*0.75</f>
        <v>0</v>
      </c>
      <c r="LE201" s="9">
        <f>LD200*1</f>
        <v>0</v>
      </c>
      <c r="LH201" s="9">
        <f>LG200*0.25</f>
        <v>39.125000000000227</v>
      </c>
      <c r="LJ201" s="9">
        <f>LI200*0.5</f>
        <v>0</v>
      </c>
      <c r="LL201" s="9">
        <f>LK200*0.75</f>
        <v>0</v>
      </c>
      <c r="LN201" s="9">
        <f>LM200*1</f>
        <v>0</v>
      </c>
      <c r="LQ201" s="9">
        <f>LP200*0.25</f>
        <v>113.35000000000127</v>
      </c>
      <c r="LS201" s="9">
        <f>LR200*0.5</f>
        <v>83.849999999999909</v>
      </c>
      <c r="LU201" s="9">
        <f>LT200*0.75</f>
        <v>429.45000000000164</v>
      </c>
      <c r="LW201" s="9">
        <f>LV200*1</f>
        <v>0</v>
      </c>
      <c r="LZ201" s="9">
        <f>LY200*0.25</f>
        <v>77.225000000001273</v>
      </c>
      <c r="MB201" s="9">
        <f>MA200*0.5</f>
        <v>0</v>
      </c>
      <c r="MD201" s="9">
        <f>MC200*0.75</f>
        <v>0</v>
      </c>
      <c r="MF201" s="9">
        <f>ME200*1</f>
        <v>0</v>
      </c>
      <c r="MI201" s="9">
        <f>MH200*0.25</f>
        <v>0</v>
      </c>
      <c r="MK201" s="9">
        <f>MJ200*0.5</f>
        <v>245.600000000004</v>
      </c>
      <c r="MM201" s="9">
        <f>ML200*0.75</f>
        <v>525.30000000000791</v>
      </c>
      <c r="MO201" s="9">
        <f>MN200*1</f>
        <v>955.99999999999272</v>
      </c>
      <c r="MR201" s="9">
        <f>MQ200*0.25</f>
        <v>100.87499999999864</v>
      </c>
      <c r="MT201" s="9">
        <f>MS200*0.5</f>
        <v>142.62500000000182</v>
      </c>
      <c r="MV201" s="9">
        <f>MU200*0.75</f>
        <v>198.74999999999454</v>
      </c>
      <c r="MX201" s="9">
        <f>MW200*1</f>
        <v>0</v>
      </c>
      <c r="NA201" s="9">
        <f>MZ200*0.25</f>
        <v>0</v>
      </c>
      <c r="NC201" s="9">
        <f>NB200*0.5</f>
        <v>0</v>
      </c>
      <c r="NE201" s="9">
        <f>ND200*0.75</f>
        <v>1072.4250000000065</v>
      </c>
      <c r="NG201" s="9">
        <f>NF200*1</f>
        <v>0</v>
      </c>
      <c r="NH201" s="43"/>
    </row>
    <row r="202" spans="1:372" s="40" customFormat="1" ht="15.75">
      <c r="A202" s="41"/>
      <c r="B202" s="206"/>
      <c r="C202" s="205"/>
      <c r="E202" s="237"/>
      <c r="F202" s="149"/>
      <c r="G202" s="237"/>
      <c r="L202" s="205"/>
      <c r="N202" s="237"/>
      <c r="P202" s="237"/>
      <c r="U202" s="205"/>
      <c r="W202" s="237"/>
      <c r="Y202" s="237"/>
      <c r="Z202" s="149"/>
      <c r="AC202" s="38"/>
      <c r="AD202" s="205"/>
      <c r="AE202" s="149"/>
      <c r="AF202" s="237"/>
      <c r="AG202" s="149"/>
      <c r="AI202" s="149"/>
      <c r="AK202" s="149"/>
      <c r="AL202" s="38"/>
      <c r="AM202" s="205"/>
      <c r="AN202" s="149"/>
      <c r="AO202" s="237"/>
      <c r="AU202" s="38"/>
      <c r="AV202" s="205"/>
      <c r="AW202" s="149"/>
      <c r="AX202" s="237"/>
      <c r="AY202" s="149"/>
      <c r="BA202" s="149"/>
      <c r="BC202" s="149"/>
      <c r="BD202" s="38"/>
      <c r="BE202" s="205"/>
      <c r="BF202" s="149"/>
      <c r="BG202" s="237"/>
      <c r="BH202" s="149"/>
      <c r="BJ202" s="149"/>
      <c r="BL202" s="149"/>
      <c r="BM202" s="38"/>
      <c r="BN202" s="205"/>
      <c r="BP202" s="237"/>
      <c r="BV202" s="38"/>
      <c r="BW202" s="205"/>
      <c r="BY202" s="237"/>
      <c r="CE202" s="38"/>
      <c r="CF202" s="205"/>
      <c r="CG202" s="149"/>
      <c r="CH202" s="237"/>
      <c r="CI202" s="149"/>
      <c r="CK202" s="149"/>
      <c r="CM202" s="149"/>
      <c r="CN202" s="38"/>
      <c r="CO202" s="205"/>
      <c r="CP202" s="149"/>
      <c r="CQ202" s="237"/>
      <c r="CR202" s="149"/>
      <c r="CT202" s="149"/>
      <c r="CV202" s="149"/>
      <c r="CW202" s="38"/>
      <c r="CX202" s="205"/>
      <c r="CY202" s="149"/>
      <c r="CZ202" s="237"/>
      <c r="DF202" s="38"/>
      <c r="DG202" s="205"/>
      <c r="DH202" s="149"/>
      <c r="DI202" s="237"/>
      <c r="DJ202" s="149"/>
      <c r="DL202" s="149"/>
      <c r="DN202" s="149"/>
      <c r="DO202" s="38"/>
      <c r="DP202" s="205"/>
      <c r="DQ202" s="149"/>
      <c r="DR202" s="237"/>
      <c r="DX202" s="38"/>
      <c r="DY202" s="205"/>
      <c r="DZ202" s="149"/>
      <c r="EA202" s="237"/>
      <c r="EB202" s="149"/>
      <c r="ED202" s="149"/>
      <c r="EF202" s="149"/>
      <c r="EG202" s="38"/>
      <c r="EH202" s="205"/>
      <c r="EI202" s="149"/>
      <c r="EJ202" s="237"/>
      <c r="EK202" s="149"/>
      <c r="EM202" s="149"/>
      <c r="EO202" s="149"/>
      <c r="EP202" s="38"/>
      <c r="EQ202" s="205"/>
      <c r="ER202" s="149"/>
      <c r="ES202" s="237"/>
      <c r="ET202" s="149"/>
      <c r="EV202" s="149"/>
      <c r="EX202" s="149"/>
      <c r="EY202" s="38"/>
      <c r="EZ202" s="205"/>
      <c r="FA202" s="149"/>
      <c r="FB202" s="237"/>
      <c r="FC202" s="149"/>
      <c r="FE202" s="149"/>
      <c r="FG202" s="149"/>
      <c r="FH202" s="38"/>
      <c r="FI202" s="205"/>
      <c r="FJ202" s="149"/>
      <c r="FK202" s="237"/>
      <c r="FL202" s="149"/>
      <c r="FN202" s="149"/>
      <c r="FP202" s="149"/>
      <c r="FQ202" s="38"/>
      <c r="FR202" s="205"/>
      <c r="FS202" s="149"/>
      <c r="FT202" s="237"/>
      <c r="FU202" s="149"/>
      <c r="FW202" s="149"/>
      <c r="FY202" s="149"/>
      <c r="FZ202" s="38"/>
      <c r="GA202" s="205"/>
      <c r="GB202" s="149"/>
      <c r="GC202" s="237"/>
      <c r="GD202" s="149"/>
      <c r="GF202" s="149"/>
      <c r="GH202" s="149"/>
      <c r="GI202" s="38"/>
      <c r="GJ202" s="205"/>
      <c r="GK202" s="149"/>
      <c r="GL202" s="237"/>
      <c r="GM202" s="149"/>
      <c r="GO202" s="149"/>
      <c r="GQ202" s="149"/>
      <c r="GR202" s="38"/>
      <c r="GS202" s="205"/>
      <c r="GT202" s="149"/>
      <c r="GU202" s="237"/>
      <c r="GV202" s="149"/>
      <c r="GX202" s="149"/>
      <c r="GZ202" s="149"/>
      <c r="HB202" s="205"/>
      <c r="HD202" s="237"/>
      <c r="HJ202" s="38"/>
      <c r="HK202" s="205"/>
      <c r="HM202" s="237"/>
      <c r="HS202" s="38"/>
      <c r="HT202" s="205"/>
      <c r="HV202" s="237"/>
      <c r="IB202" s="38"/>
      <c r="IC202" s="205"/>
      <c r="IE202" s="237"/>
      <c r="IL202" s="205"/>
      <c r="IN202" s="237"/>
      <c r="IT202" s="38"/>
      <c r="IU202" s="205"/>
      <c r="IW202" s="237"/>
      <c r="JC202" s="38"/>
      <c r="JD202" s="205"/>
      <c r="JF202" s="237"/>
      <c r="JL202" s="38"/>
      <c r="JM202" s="205"/>
      <c r="JO202" s="237"/>
      <c r="JV202" s="205"/>
      <c r="JX202" s="237"/>
      <c r="KD202" s="38"/>
      <c r="KE202" s="205"/>
      <c r="KG202" s="237"/>
      <c r="KM202" s="38"/>
      <c r="KN202" s="205"/>
      <c r="KP202" s="237"/>
      <c r="KW202" s="205"/>
      <c r="KY202" s="237"/>
      <c r="LF202" s="205"/>
      <c r="LH202" s="237"/>
      <c r="LN202" s="38"/>
      <c r="LO202" s="205"/>
      <c r="LQ202" s="237"/>
      <c r="LW202" s="38"/>
      <c r="LX202" s="205"/>
      <c r="LZ202" s="237"/>
      <c r="MG202" s="205"/>
      <c r="MI202" s="237"/>
      <c r="MO202" s="38"/>
      <c r="MP202" s="205"/>
      <c r="MR202" s="237"/>
      <c r="MX202" s="38"/>
      <c r="MY202" s="205"/>
      <c r="NA202" s="237"/>
      <c r="NG202" s="38"/>
      <c r="NH202" s="205"/>
    </row>
    <row r="203" spans="1:372" ht="18">
      <c r="A203" s="42" t="s">
        <v>29</v>
      </c>
      <c r="B203" s="49"/>
      <c r="D203"/>
      <c r="E203" s="1" t="s">
        <v>187</v>
      </c>
      <c r="F203" s="18"/>
      <c r="G203" s="1" t="s">
        <v>183</v>
      </c>
      <c r="I203" s="1" t="s">
        <v>184</v>
      </c>
      <c r="K203" s="1" t="s">
        <v>185</v>
      </c>
      <c r="N203" s="1" t="s">
        <v>187</v>
      </c>
      <c r="P203" s="1" t="s">
        <v>183</v>
      </c>
      <c r="R203" s="1" t="s">
        <v>184</v>
      </c>
      <c r="T203" s="1" t="s">
        <v>185</v>
      </c>
      <c r="W203" s="1" t="s">
        <v>187</v>
      </c>
      <c r="Y203" s="1" t="s">
        <v>183</v>
      </c>
      <c r="Z203" s="18">
        <v>422.29999999999995</v>
      </c>
      <c r="AA203" s="1" t="s">
        <v>184</v>
      </c>
      <c r="AC203" s="1" t="s">
        <v>185</v>
      </c>
      <c r="AE203" s="18"/>
      <c r="AF203" s="1" t="s">
        <v>187</v>
      </c>
      <c r="AG203" s="18"/>
      <c r="AH203" s="1" t="s">
        <v>183</v>
      </c>
      <c r="AI203" s="18">
        <v>146</v>
      </c>
      <c r="AJ203" s="1" t="s">
        <v>184</v>
      </c>
      <c r="AK203" s="18"/>
      <c r="AL203" s="1" t="s">
        <v>185</v>
      </c>
      <c r="AN203" s="18"/>
      <c r="AO203" s="1" t="s">
        <v>187</v>
      </c>
      <c r="AQ203" s="1" t="s">
        <v>183</v>
      </c>
      <c r="AR203" s="1">
        <v>361.69999999999959</v>
      </c>
      <c r="AS203" s="1" t="s">
        <v>184</v>
      </c>
      <c r="AT203" s="1"/>
      <c r="AU203" s="1" t="s">
        <v>185</v>
      </c>
      <c r="AW203" s="18"/>
      <c r="AX203" s="1" t="s">
        <v>187</v>
      </c>
      <c r="AZ203" s="1" t="s">
        <v>183</v>
      </c>
      <c r="BA203" s="18">
        <v>455.59999999999968</v>
      </c>
      <c r="BB203" s="1" t="s">
        <v>184</v>
      </c>
      <c r="BD203" s="1" t="s">
        <v>185</v>
      </c>
      <c r="BF203" s="18"/>
      <c r="BG203" s="1" t="s">
        <v>187</v>
      </c>
      <c r="BI203" s="1" t="s">
        <v>183</v>
      </c>
      <c r="BJ203" s="18">
        <v>857.99999999999909</v>
      </c>
      <c r="BK203" s="1" t="s">
        <v>184</v>
      </c>
      <c r="BM203" s="1" t="s">
        <v>185</v>
      </c>
      <c r="BP203" s="1" t="s">
        <v>187</v>
      </c>
      <c r="BR203" s="1" t="s">
        <v>183</v>
      </c>
      <c r="BS203" s="18">
        <v>651.29999999999973</v>
      </c>
      <c r="BT203" s="1" t="s">
        <v>184</v>
      </c>
      <c r="BU203" s="18"/>
      <c r="BV203" s="1" t="s">
        <v>185</v>
      </c>
      <c r="BY203" s="1" t="s">
        <v>187</v>
      </c>
      <c r="CA203" s="1" t="s">
        <v>183</v>
      </c>
      <c r="CB203" s="18">
        <v>46.499999999999545</v>
      </c>
      <c r="CC203" s="1" t="s">
        <v>184</v>
      </c>
      <c r="CD203" s="18"/>
      <c r="CE203" s="1" t="s">
        <v>185</v>
      </c>
      <c r="CG203" s="18"/>
      <c r="CH203" s="1" t="s">
        <v>187</v>
      </c>
      <c r="CI203" s="18"/>
      <c r="CJ203" s="1" t="s">
        <v>183</v>
      </c>
      <c r="CK203" s="18">
        <v>246.89999999999873</v>
      </c>
      <c r="CL203" s="1" t="s">
        <v>184</v>
      </c>
      <c r="CM203" s="18"/>
      <c r="CN203" s="1" t="s">
        <v>185</v>
      </c>
      <c r="CP203" s="18"/>
      <c r="CQ203" s="1" t="s">
        <v>187</v>
      </c>
      <c r="CR203" s="18"/>
      <c r="CS203" s="1" t="s">
        <v>183</v>
      </c>
      <c r="CT203" s="18">
        <v>211.79999999999927</v>
      </c>
      <c r="CU203" s="1" t="s">
        <v>184</v>
      </c>
      <c r="CV203" s="18"/>
      <c r="CW203" s="1" t="s">
        <v>185</v>
      </c>
      <c r="CY203" s="18"/>
      <c r="CZ203" s="1" t="s">
        <v>187</v>
      </c>
      <c r="DB203" s="1" t="s">
        <v>183</v>
      </c>
      <c r="DC203" s="18">
        <v>391.19999999999936</v>
      </c>
      <c r="DD203" s="1" t="s">
        <v>184</v>
      </c>
      <c r="DE203" s="18"/>
      <c r="DF203" s="1" t="s">
        <v>185</v>
      </c>
      <c r="DH203" s="18"/>
      <c r="DI203" s="1" t="s">
        <v>187</v>
      </c>
      <c r="DJ203" s="18"/>
      <c r="DK203" s="1" t="s">
        <v>183</v>
      </c>
      <c r="DL203" s="18">
        <v>120.99999999999909</v>
      </c>
      <c r="DM203" s="1" t="s">
        <v>184</v>
      </c>
      <c r="DN203" s="18"/>
      <c r="DO203" s="1" t="s">
        <v>185</v>
      </c>
      <c r="DQ203" s="18"/>
      <c r="DR203" s="1" t="s">
        <v>187</v>
      </c>
      <c r="DT203" s="1" t="s">
        <v>183</v>
      </c>
      <c r="DU203" s="18">
        <v>293.19999999999982</v>
      </c>
      <c r="DV203" s="1" t="s">
        <v>184</v>
      </c>
      <c r="DW203" s="18"/>
      <c r="DX203" s="1" t="s">
        <v>185</v>
      </c>
      <c r="DZ203" s="18"/>
      <c r="EA203" s="1" t="s">
        <v>187</v>
      </c>
      <c r="EB203" s="18"/>
      <c r="EC203" s="1" t="s">
        <v>183</v>
      </c>
      <c r="ED203" s="18">
        <v>891.69999999999982</v>
      </c>
      <c r="EE203" s="1" t="s">
        <v>184</v>
      </c>
      <c r="EF203" s="18"/>
      <c r="EG203" s="1" t="s">
        <v>185</v>
      </c>
      <c r="EI203" s="18"/>
      <c r="EJ203" s="1" t="s">
        <v>187</v>
      </c>
      <c r="EK203" s="18"/>
      <c r="EL203" s="1" t="s">
        <v>183</v>
      </c>
      <c r="EM203" s="18">
        <v>587.69999999999709</v>
      </c>
      <c r="EN203" s="1" t="s">
        <v>184</v>
      </c>
      <c r="EO203" s="18"/>
      <c r="EP203" s="1" t="s">
        <v>185</v>
      </c>
      <c r="ER203" s="18"/>
      <c r="ES203" s="1" t="s">
        <v>187</v>
      </c>
      <c r="ET203" s="18"/>
      <c r="EU203" s="1" t="s">
        <v>183</v>
      </c>
      <c r="EV203" s="18">
        <v>378.5</v>
      </c>
      <c r="EW203" s="1" t="s">
        <v>184</v>
      </c>
      <c r="EX203" s="18"/>
      <c r="EY203" s="1" t="s">
        <v>185</v>
      </c>
      <c r="FA203" s="18"/>
      <c r="FB203" s="1" t="s">
        <v>187</v>
      </c>
      <c r="FC203" s="18"/>
      <c r="FD203" s="1" t="s">
        <v>183</v>
      </c>
      <c r="FE203" s="18">
        <v>343.300000000002</v>
      </c>
      <c r="FF203" s="1" t="s">
        <v>184</v>
      </c>
      <c r="FG203" s="18"/>
      <c r="FH203" s="1" t="s">
        <v>185</v>
      </c>
      <c r="FJ203" s="18"/>
      <c r="FK203" s="1" t="s">
        <v>187</v>
      </c>
      <c r="FL203" s="18"/>
      <c r="FM203" s="1" t="s">
        <v>183</v>
      </c>
      <c r="FN203" s="18">
        <v>591.40000000000146</v>
      </c>
      <c r="FO203" s="1" t="s">
        <v>184</v>
      </c>
      <c r="FP203" s="18"/>
      <c r="FQ203" s="1" t="s">
        <v>185</v>
      </c>
      <c r="FS203" s="18"/>
      <c r="FT203" s="1" t="s">
        <v>187</v>
      </c>
      <c r="FU203" s="18"/>
      <c r="FV203" s="1" t="s">
        <v>183</v>
      </c>
      <c r="FW203" s="18">
        <v>514.15000000000146</v>
      </c>
      <c r="FX203" s="1" t="s">
        <v>184</v>
      </c>
      <c r="FY203" s="18"/>
      <c r="FZ203" s="1" t="s">
        <v>185</v>
      </c>
      <c r="GB203" s="18"/>
      <c r="GC203" s="1" t="s">
        <v>187</v>
      </c>
      <c r="GD203" s="18"/>
      <c r="GE203" s="1" t="s">
        <v>183</v>
      </c>
      <c r="GF203" s="18">
        <v>159.30000000000291</v>
      </c>
      <c r="GG203" s="1" t="s">
        <v>184</v>
      </c>
      <c r="GH203" s="18"/>
      <c r="GI203" s="1" t="s">
        <v>185</v>
      </c>
      <c r="GK203" s="18"/>
      <c r="GL203" s="1" t="s">
        <v>187</v>
      </c>
      <c r="GM203" s="18"/>
      <c r="GN203" s="1" t="s">
        <v>183</v>
      </c>
      <c r="GO203" s="18">
        <v>827.20000000000255</v>
      </c>
      <c r="GP203" s="1" t="s">
        <v>184</v>
      </c>
      <c r="GQ203" s="18"/>
      <c r="GR203" s="1" t="s">
        <v>185</v>
      </c>
      <c r="GT203" s="18"/>
      <c r="GU203" s="1" t="s">
        <v>187</v>
      </c>
      <c r="GV203" s="18"/>
      <c r="GW203" s="1" t="s">
        <v>183</v>
      </c>
      <c r="GX203" s="18"/>
      <c r="GY203" s="1" t="s">
        <v>184</v>
      </c>
      <c r="GZ203" s="18"/>
      <c r="HA203" s="1" t="s">
        <v>185</v>
      </c>
      <c r="HD203" s="1" t="s">
        <v>187</v>
      </c>
      <c r="HF203" s="1" t="s">
        <v>183</v>
      </c>
      <c r="HG203" s="18">
        <v>585.90000000000146</v>
      </c>
      <c r="HH203" s="1" t="s">
        <v>184</v>
      </c>
      <c r="HI203" s="18"/>
      <c r="HJ203" s="1" t="s">
        <v>185</v>
      </c>
      <c r="HM203" s="1" t="s">
        <v>187</v>
      </c>
      <c r="HO203" s="1" t="s">
        <v>183</v>
      </c>
      <c r="HP203" s="18">
        <v>592.70000000000073</v>
      </c>
      <c r="HQ203" s="1" t="s">
        <v>184</v>
      </c>
      <c r="HR203" s="18"/>
      <c r="HS203" s="1" t="s">
        <v>185</v>
      </c>
      <c r="HV203" s="1" t="s">
        <v>187</v>
      </c>
      <c r="HX203" s="1" t="s">
        <v>183</v>
      </c>
      <c r="HY203" s="18">
        <v>3179.3000000000575</v>
      </c>
      <c r="HZ203" s="1" t="s">
        <v>184</v>
      </c>
      <c r="IA203" s="18"/>
      <c r="IB203" s="1" t="s">
        <v>185</v>
      </c>
      <c r="IE203" s="1" t="s">
        <v>187</v>
      </c>
      <c r="IG203" s="1" t="s">
        <v>183</v>
      </c>
      <c r="II203" s="1" t="s">
        <v>184</v>
      </c>
      <c r="IK203" s="1" t="s">
        <v>185</v>
      </c>
      <c r="IN203" s="1" t="s">
        <v>187</v>
      </c>
      <c r="IP203" s="1" t="s">
        <v>183</v>
      </c>
      <c r="IQ203" s="18">
        <v>41.999999999998181</v>
      </c>
      <c r="IR203" s="1" t="s">
        <v>184</v>
      </c>
      <c r="IS203" s="18"/>
      <c r="IT203" s="1" t="s">
        <v>185</v>
      </c>
      <c r="IW203" s="1" t="s">
        <v>187</v>
      </c>
      <c r="IY203" s="1" t="s">
        <v>183</v>
      </c>
      <c r="IZ203" s="18">
        <v>175.39999999999964</v>
      </c>
      <c r="JA203" s="1" t="s">
        <v>184</v>
      </c>
      <c r="JB203" s="18"/>
      <c r="JC203" s="1" t="s">
        <v>185</v>
      </c>
      <c r="JF203" s="1" t="s">
        <v>187</v>
      </c>
      <c r="JH203" s="1" t="s">
        <v>183</v>
      </c>
      <c r="JI203" s="18">
        <v>317.29999999999927</v>
      </c>
      <c r="JJ203" s="1" t="s">
        <v>184</v>
      </c>
      <c r="JK203" s="18"/>
      <c r="JL203" s="1" t="s">
        <v>185</v>
      </c>
      <c r="JO203" s="1" t="s">
        <v>187</v>
      </c>
      <c r="JQ203" s="1" t="s">
        <v>183</v>
      </c>
      <c r="JS203" s="1" t="s">
        <v>184</v>
      </c>
      <c r="JU203" s="1" t="s">
        <v>185</v>
      </c>
      <c r="JW203">
        <v>3274.4</v>
      </c>
      <c r="JX203" s="1" t="s">
        <v>187</v>
      </c>
      <c r="JZ203" s="1" t="s">
        <v>183</v>
      </c>
      <c r="KB203" s="1" t="s">
        <v>184</v>
      </c>
      <c r="KC203" s="18">
        <v>1946.9999999999272</v>
      </c>
      <c r="KD203" s="1" t="s">
        <v>185</v>
      </c>
      <c r="KG203" s="1" t="s">
        <v>187</v>
      </c>
      <c r="KI203" s="1" t="s">
        <v>183</v>
      </c>
      <c r="KJ203" s="18">
        <v>312.99999999999818</v>
      </c>
      <c r="KK203" s="1" t="s">
        <v>184</v>
      </c>
      <c r="KL203" s="18"/>
      <c r="KM203" s="1" t="s">
        <v>185</v>
      </c>
      <c r="KP203" s="1" t="s">
        <v>187</v>
      </c>
      <c r="KR203" s="1" t="s">
        <v>183</v>
      </c>
      <c r="KT203" s="1" t="s">
        <v>184</v>
      </c>
      <c r="KV203" s="1" t="s">
        <v>185</v>
      </c>
      <c r="KY203" s="1" t="s">
        <v>187</v>
      </c>
      <c r="LA203" s="1" t="s">
        <v>183</v>
      </c>
      <c r="LC203" s="1" t="s">
        <v>184</v>
      </c>
      <c r="LE203" s="1" t="s">
        <v>185</v>
      </c>
      <c r="LH203" s="1" t="s">
        <v>187</v>
      </c>
      <c r="LJ203" s="1" t="s">
        <v>183</v>
      </c>
      <c r="LL203" s="1" t="s">
        <v>184</v>
      </c>
      <c r="LM203" s="18"/>
      <c r="LN203" s="1" t="s">
        <v>185</v>
      </c>
      <c r="LQ203" s="1" t="s">
        <v>187</v>
      </c>
      <c r="LS203" s="1" t="s">
        <v>183</v>
      </c>
      <c r="LT203" s="18">
        <v>358.89999999999782</v>
      </c>
      <c r="LU203" s="1" t="s">
        <v>184</v>
      </c>
      <c r="LV203" s="18"/>
      <c r="LW203" s="1" t="s">
        <v>185</v>
      </c>
      <c r="LZ203" s="1" t="s">
        <v>187</v>
      </c>
      <c r="MB203" s="1" t="s">
        <v>183</v>
      </c>
      <c r="MD203" s="1" t="s">
        <v>184</v>
      </c>
      <c r="MF203" s="1" t="s">
        <v>185</v>
      </c>
      <c r="MH203">
        <v>992.1</v>
      </c>
      <c r="MI203" s="1" t="s">
        <v>187</v>
      </c>
      <c r="MK203" s="1" t="s">
        <v>183</v>
      </c>
      <c r="MM203" s="1" t="s">
        <v>184</v>
      </c>
      <c r="MN203" s="18">
        <v>567.39999999999418</v>
      </c>
      <c r="MO203" s="1" t="s">
        <v>185</v>
      </c>
      <c r="MR203" s="1" t="s">
        <v>187</v>
      </c>
      <c r="MT203" s="1" t="s">
        <v>183</v>
      </c>
      <c r="MU203">
        <v>233.99999999999272</v>
      </c>
      <c r="MV203" s="1" t="s">
        <v>184</v>
      </c>
      <c r="MX203" s="1" t="s">
        <v>185</v>
      </c>
      <c r="NA203" s="1" t="s">
        <v>187</v>
      </c>
      <c r="NC203" s="1" t="s">
        <v>183</v>
      </c>
      <c r="ND203" s="402">
        <v>1092.3000000000047</v>
      </c>
      <c r="NE203" s="1" t="s">
        <v>184</v>
      </c>
      <c r="NF203" s="402"/>
      <c r="NG203" s="1" t="s">
        <v>185</v>
      </c>
      <c r="NH203" s="43"/>
    </row>
    <row r="204" spans="1:372" ht="18">
      <c r="A204" s="403" t="s">
        <v>3665</v>
      </c>
      <c r="B204" s="49">
        <f>SUM(D204:AAP204)</f>
        <v>15123.187499999958</v>
      </c>
      <c r="D204"/>
      <c r="E204" s="9">
        <f>D203*0.25</f>
        <v>0</v>
      </c>
      <c r="F204" s="18"/>
      <c r="G204" s="9">
        <f>F203*0.5</f>
        <v>0</v>
      </c>
      <c r="I204" s="9">
        <f>H203*0.75</f>
        <v>0</v>
      </c>
      <c r="K204" s="9">
        <f>J203*1</f>
        <v>0</v>
      </c>
      <c r="N204" s="9">
        <f>M203*0.25</f>
        <v>0</v>
      </c>
      <c r="P204" s="9">
        <f>O203*0.5</f>
        <v>0</v>
      </c>
      <c r="R204" s="9">
        <f>Q203*0.75</f>
        <v>0</v>
      </c>
      <c r="T204" s="9">
        <f>S203*1</f>
        <v>0</v>
      </c>
      <c r="W204" s="9">
        <f>V203*0.25</f>
        <v>0</v>
      </c>
      <c r="Y204" s="9">
        <f>X203*0.5</f>
        <v>0</v>
      </c>
      <c r="Z204" s="18"/>
      <c r="AA204" s="9">
        <f>Z203*0.75</f>
        <v>316.72499999999997</v>
      </c>
      <c r="AC204" s="9">
        <f>AB203*1</f>
        <v>0</v>
      </c>
      <c r="AE204" s="18"/>
      <c r="AF204" s="9">
        <f>AE203*0.25</f>
        <v>0</v>
      </c>
      <c r="AG204" s="18"/>
      <c r="AH204" s="9">
        <f>AG203*0.5</f>
        <v>0</v>
      </c>
      <c r="AI204" s="18"/>
      <c r="AJ204" s="9">
        <f>AI203*0.75</f>
        <v>109.5</v>
      </c>
      <c r="AK204" s="18"/>
      <c r="AL204" s="9">
        <f>AK203*1</f>
        <v>0</v>
      </c>
      <c r="AN204" s="18"/>
      <c r="AO204" s="9">
        <f>AN203*0.25</f>
        <v>0</v>
      </c>
      <c r="AQ204" s="9">
        <f>AP203*0.5</f>
        <v>0</v>
      </c>
      <c r="AS204" s="9">
        <f>AR203*0.75</f>
        <v>271.27499999999969</v>
      </c>
      <c r="AU204" s="9">
        <f>AT203*1</f>
        <v>0</v>
      </c>
      <c r="AW204" s="18"/>
      <c r="AX204" s="9">
        <f>AW203*0.25</f>
        <v>0</v>
      </c>
      <c r="AZ204" s="9">
        <f>AY203*0.5</f>
        <v>0</v>
      </c>
      <c r="BB204" s="9">
        <f>BA203*0.75</f>
        <v>341.69999999999976</v>
      </c>
      <c r="BD204" s="9">
        <f>BC203*1</f>
        <v>0</v>
      </c>
      <c r="BF204" s="18"/>
      <c r="BG204" s="9">
        <f>BF203*0.25</f>
        <v>0</v>
      </c>
      <c r="BH204" s="18"/>
      <c r="BI204" s="9">
        <f>BH203*0.5</f>
        <v>0</v>
      </c>
      <c r="BJ204" s="18"/>
      <c r="BK204" s="9">
        <f>BJ203*0.75</f>
        <v>643.49999999999932</v>
      </c>
      <c r="BL204" s="18"/>
      <c r="BM204" s="9">
        <f>BL203*1</f>
        <v>0</v>
      </c>
      <c r="BP204" s="9">
        <f>BO203*0.25</f>
        <v>0</v>
      </c>
      <c r="BR204" s="9">
        <f>BQ203*0.5</f>
        <v>0</v>
      </c>
      <c r="BT204" s="9">
        <f>BS203*0.75</f>
        <v>488.4749999999998</v>
      </c>
      <c r="BV204" s="9">
        <f>BU203*1</f>
        <v>0</v>
      </c>
      <c r="BY204" s="9">
        <f>BX203*0.25</f>
        <v>0</v>
      </c>
      <c r="CA204" s="9">
        <f>BZ203*0.5</f>
        <v>0</v>
      </c>
      <c r="CC204" s="9">
        <f>CB203*0.75</f>
        <v>34.874999999999659</v>
      </c>
      <c r="CE204" s="9">
        <f t="shared" ref="CE204" si="390">CD203*1</f>
        <v>0</v>
      </c>
      <c r="CG204" s="18"/>
      <c r="CH204" s="9">
        <f>CG203*0.25</f>
        <v>0</v>
      </c>
      <c r="CI204" s="18"/>
      <c r="CJ204" s="9">
        <f>CI203*0.5</f>
        <v>0</v>
      </c>
      <c r="CK204" s="18"/>
      <c r="CL204" s="9">
        <f>CK203*0.75</f>
        <v>185.17499999999905</v>
      </c>
      <c r="CM204" s="18"/>
      <c r="CN204" s="9">
        <f t="shared" ref="CN204" si="391">CM203*1</f>
        <v>0</v>
      </c>
      <c r="CP204" s="18"/>
      <c r="CQ204" s="9">
        <f>CP203*0.25</f>
        <v>0</v>
      </c>
      <c r="CR204" s="18"/>
      <c r="CS204" s="9">
        <f>CR203*0.5</f>
        <v>0</v>
      </c>
      <c r="CT204" s="18"/>
      <c r="CU204" s="9">
        <f>CT203*0.75</f>
        <v>158.84999999999945</v>
      </c>
      <c r="CV204" s="18"/>
      <c r="CW204" s="9">
        <f t="shared" ref="CW204" si="392">CV203*1</f>
        <v>0</v>
      </c>
      <c r="CY204" s="18"/>
      <c r="CZ204" s="9">
        <f>CY203*0.25</f>
        <v>0</v>
      </c>
      <c r="DA204" s="18"/>
      <c r="DB204" s="9">
        <f>DA203*0.5</f>
        <v>0</v>
      </c>
      <c r="DC204" s="18"/>
      <c r="DD204" s="9">
        <f>DC203*0.75</f>
        <v>293.39999999999952</v>
      </c>
      <c r="DE204" s="18"/>
      <c r="DF204" s="9">
        <f t="shared" ref="DF204" si="393">DE203*1</f>
        <v>0</v>
      </c>
      <c r="DH204" s="18"/>
      <c r="DI204" s="9">
        <f>DH203*0.25</f>
        <v>0</v>
      </c>
      <c r="DJ204" s="18"/>
      <c r="DK204" s="9">
        <f>DJ203*0.5</f>
        <v>0</v>
      </c>
      <c r="DL204" s="18"/>
      <c r="DM204" s="9">
        <f>DL203*0.75</f>
        <v>90.749999999999318</v>
      </c>
      <c r="DN204" s="18"/>
      <c r="DO204" s="9">
        <f t="shared" ref="DO204" si="394">DN203*1</f>
        <v>0</v>
      </c>
      <c r="DQ204" s="18"/>
      <c r="DR204" s="9">
        <f>DQ203*0.25</f>
        <v>0</v>
      </c>
      <c r="DS204" s="18"/>
      <c r="DT204" s="9">
        <f>DS203*0.5</f>
        <v>0</v>
      </c>
      <c r="DU204" s="18"/>
      <c r="DV204" s="9">
        <f>DU203*0.75</f>
        <v>219.89999999999986</v>
      </c>
      <c r="DW204" s="18"/>
      <c r="DX204" s="9">
        <f t="shared" ref="DX204" si="395">DW203*1</f>
        <v>0</v>
      </c>
      <c r="DZ204" s="18"/>
      <c r="EA204" s="9">
        <f>DZ203*0.25</f>
        <v>0</v>
      </c>
      <c r="EB204" s="18"/>
      <c r="EC204" s="9">
        <f>EB203*0.5</f>
        <v>0</v>
      </c>
      <c r="ED204" s="18"/>
      <c r="EE204" s="9">
        <f>ED203*0.75</f>
        <v>668.77499999999986</v>
      </c>
      <c r="EF204" s="18"/>
      <c r="EG204" s="9">
        <f>EF203*1</f>
        <v>0</v>
      </c>
      <c r="EI204" s="18"/>
      <c r="EJ204" s="9">
        <f>EI203*0.25</f>
        <v>0</v>
      </c>
      <c r="EK204" s="18"/>
      <c r="EL204" s="9">
        <f>EK203*0.5</f>
        <v>0</v>
      </c>
      <c r="EM204" s="18"/>
      <c r="EN204" s="9">
        <f>EM203*0.75</f>
        <v>440.77499999999782</v>
      </c>
      <c r="EO204" s="18"/>
      <c r="EP204" s="9">
        <f>EO203*1</f>
        <v>0</v>
      </c>
      <c r="ER204" s="18"/>
      <c r="ES204" s="9">
        <f>ER203*0.25</f>
        <v>0</v>
      </c>
      <c r="ET204" s="18"/>
      <c r="EU204" s="9">
        <f>ET203*0.5</f>
        <v>0</v>
      </c>
      <c r="EV204" s="18"/>
      <c r="EW204" s="9">
        <f>EV203*0.75</f>
        <v>283.875</v>
      </c>
      <c r="EX204" s="18"/>
      <c r="EY204" s="9">
        <f>EX203*1</f>
        <v>0</v>
      </c>
      <c r="FA204" s="18"/>
      <c r="FB204" s="9">
        <f>FA203*0.25</f>
        <v>0</v>
      </c>
      <c r="FC204" s="18"/>
      <c r="FD204" s="9">
        <f>FC203*0.5</f>
        <v>0</v>
      </c>
      <c r="FE204" s="18"/>
      <c r="FF204" s="9">
        <f>FE203*0.75</f>
        <v>257.4750000000015</v>
      </c>
      <c r="FG204" s="18"/>
      <c r="FH204" s="9">
        <f>FG203*1</f>
        <v>0</v>
      </c>
      <c r="FJ204" s="18"/>
      <c r="FK204" s="9">
        <f>FJ203*0.25</f>
        <v>0</v>
      </c>
      <c r="FL204" s="18"/>
      <c r="FM204" s="9">
        <f>FL203*0.5</f>
        <v>0</v>
      </c>
      <c r="FN204" s="18"/>
      <c r="FO204" s="9">
        <f>FN203*0.75</f>
        <v>443.55000000000109</v>
      </c>
      <c r="FP204" s="18"/>
      <c r="FQ204" s="9">
        <f>FP203*1</f>
        <v>0</v>
      </c>
      <c r="FS204" s="18"/>
      <c r="FT204" s="9">
        <f>FS203*0.25</f>
        <v>0</v>
      </c>
      <c r="FU204" s="18"/>
      <c r="FV204" s="9">
        <f>FU203*0.5</f>
        <v>0</v>
      </c>
      <c r="FW204" s="18"/>
      <c r="FX204" s="9">
        <f>FW203*0.75</f>
        <v>385.61250000000109</v>
      </c>
      <c r="FY204" s="18"/>
      <c r="FZ204" s="9">
        <f>FY203*1</f>
        <v>0</v>
      </c>
      <c r="GB204" s="18"/>
      <c r="GC204" s="9">
        <f>GB203*0.25</f>
        <v>0</v>
      </c>
      <c r="GD204" s="18"/>
      <c r="GE204" s="9">
        <f>GD203*0.5</f>
        <v>0</v>
      </c>
      <c r="GF204" s="18"/>
      <c r="GG204" s="9">
        <f>GF203*0.75</f>
        <v>119.47500000000218</v>
      </c>
      <c r="GH204" s="18"/>
      <c r="GI204" s="9">
        <f>GH203*1</f>
        <v>0</v>
      </c>
      <c r="GK204" s="18"/>
      <c r="GL204" s="9">
        <f>GK203*0.25</f>
        <v>0</v>
      </c>
      <c r="GM204" s="18"/>
      <c r="GN204" s="9">
        <f>GM203*0.5</f>
        <v>0</v>
      </c>
      <c r="GO204" s="18"/>
      <c r="GP204" s="9">
        <f>GO203*0.75</f>
        <v>620.40000000000191</v>
      </c>
      <c r="GQ204" s="18"/>
      <c r="GR204" s="9">
        <f>GQ203*1</f>
        <v>0</v>
      </c>
      <c r="GT204" s="18"/>
      <c r="GU204" s="9">
        <f>GT203*0.25</f>
        <v>0</v>
      </c>
      <c r="GV204" s="18"/>
      <c r="GW204" s="9">
        <f>GV203*0.5</f>
        <v>0</v>
      </c>
      <c r="GX204" s="18"/>
      <c r="GY204" s="9">
        <f>GX203*0.75</f>
        <v>0</v>
      </c>
      <c r="GZ204" s="18"/>
      <c r="HA204" s="9">
        <f>GZ203*1</f>
        <v>0</v>
      </c>
      <c r="HD204" s="9">
        <f>HC203*0.25</f>
        <v>0</v>
      </c>
      <c r="HF204" s="9">
        <f>HE203*0.5</f>
        <v>0</v>
      </c>
      <c r="HH204" s="9">
        <f>HG203*0.75</f>
        <v>439.42500000000109</v>
      </c>
      <c r="HJ204" s="9">
        <f>HI203*1</f>
        <v>0</v>
      </c>
      <c r="HM204" s="9">
        <f>HL203*0.25</f>
        <v>0</v>
      </c>
      <c r="HO204" s="9">
        <f>HN203*0.5</f>
        <v>0</v>
      </c>
      <c r="HQ204" s="9">
        <f>HP203*0.75</f>
        <v>444.52500000000055</v>
      </c>
      <c r="HS204" s="9">
        <f>HR203*1</f>
        <v>0</v>
      </c>
      <c r="HV204" s="9">
        <f>HU203*0.25</f>
        <v>0</v>
      </c>
      <c r="HX204" s="9">
        <f>HW203*0.5</f>
        <v>0</v>
      </c>
      <c r="HZ204" s="9">
        <f>HY203*0.75</f>
        <v>2384.4750000000431</v>
      </c>
      <c r="IB204" s="9">
        <f>IA203*1</f>
        <v>0</v>
      </c>
      <c r="IE204" s="9">
        <f>ID203*0.25</f>
        <v>0</v>
      </c>
      <c r="IG204" s="9">
        <f>IF203*0.5</f>
        <v>0</v>
      </c>
      <c r="II204" s="9">
        <f>IH203*0.75</f>
        <v>0</v>
      </c>
      <c r="IK204" s="9">
        <f>IJ203*1</f>
        <v>0</v>
      </c>
      <c r="IN204" s="9">
        <f>IM203*0.25</f>
        <v>0</v>
      </c>
      <c r="IP204" s="9">
        <f>IO203*0.5</f>
        <v>0</v>
      </c>
      <c r="IR204" s="9">
        <f>IQ203*0.75</f>
        <v>31.499999999998636</v>
      </c>
      <c r="IT204" s="9">
        <f>IS203*1</f>
        <v>0</v>
      </c>
      <c r="IW204" s="9">
        <f>IV203*0.25</f>
        <v>0</v>
      </c>
      <c r="IY204" s="9">
        <f>IX203*0.5</f>
        <v>0</v>
      </c>
      <c r="JA204" s="9">
        <f>IZ203*0.75</f>
        <v>131.54999999999973</v>
      </c>
      <c r="JC204" s="9">
        <f>JB203*1</f>
        <v>0</v>
      </c>
      <c r="JF204" s="9">
        <f>JE203*0.25</f>
        <v>0</v>
      </c>
      <c r="JH204" s="9">
        <f>JG203*0.5</f>
        <v>0</v>
      </c>
      <c r="JJ204" s="9">
        <f>JI203*0.75</f>
        <v>237.97499999999945</v>
      </c>
      <c r="JL204" s="9">
        <f>JK203*1</f>
        <v>0</v>
      </c>
      <c r="JO204" s="9">
        <f>JN203*0.25</f>
        <v>0</v>
      </c>
      <c r="JQ204" s="9">
        <f>JP203*0.5</f>
        <v>0</v>
      </c>
      <c r="JS204" s="9">
        <f>JR203*0.75</f>
        <v>0</v>
      </c>
      <c r="JU204" s="9">
        <f>JT203*1</f>
        <v>0</v>
      </c>
      <c r="JX204" s="9">
        <f>JW203*0.25</f>
        <v>818.6</v>
      </c>
      <c r="JZ204" s="9">
        <f>JY203*0.5</f>
        <v>0</v>
      </c>
      <c r="KB204" s="9">
        <f>KA203*0.75</f>
        <v>0</v>
      </c>
      <c r="KD204" s="9">
        <f>KC203*1</f>
        <v>1946.9999999999272</v>
      </c>
      <c r="KG204" s="9">
        <f>KF203*0.25</f>
        <v>0</v>
      </c>
      <c r="KI204" s="9">
        <f>KH203*0.5</f>
        <v>0</v>
      </c>
      <c r="KK204" s="9">
        <f>KJ203*0.75</f>
        <v>234.74999999999864</v>
      </c>
      <c r="KM204" s="9">
        <f>KL203*1</f>
        <v>0</v>
      </c>
      <c r="KP204" s="9">
        <f>KO203*0.25</f>
        <v>0</v>
      </c>
      <c r="KR204" s="9">
        <f>KQ203*0.5</f>
        <v>0</v>
      </c>
      <c r="KT204" s="9">
        <f>KS203*0.75</f>
        <v>0</v>
      </c>
      <c r="KV204" s="9">
        <f>KU203*1</f>
        <v>0</v>
      </c>
      <c r="KY204" s="9">
        <f>KX203*0.25</f>
        <v>0</v>
      </c>
      <c r="LA204" s="9">
        <f>KZ203*0.5</f>
        <v>0</v>
      </c>
      <c r="LC204" s="9">
        <f>LB203*0.75</f>
        <v>0</v>
      </c>
      <c r="LE204" s="9">
        <f>LD203*1</f>
        <v>0</v>
      </c>
      <c r="LH204" s="9">
        <f>LG203*0.25</f>
        <v>0</v>
      </c>
      <c r="LJ204" s="9">
        <f>LI203*0.5</f>
        <v>0</v>
      </c>
      <c r="LL204" s="9">
        <f>LK203*0.75</f>
        <v>0</v>
      </c>
      <c r="LN204" s="9">
        <f>LM203*1</f>
        <v>0</v>
      </c>
      <c r="LQ204" s="9">
        <f>LP203*0.25</f>
        <v>0</v>
      </c>
      <c r="LS204" s="9">
        <f>LR203*0.5</f>
        <v>0</v>
      </c>
      <c r="LU204" s="9">
        <f>LT203*0.75</f>
        <v>269.17499999999836</v>
      </c>
      <c r="LW204" s="9">
        <f>LV203*1</f>
        <v>0</v>
      </c>
      <c r="LZ204" s="9">
        <f>LY203*0.25</f>
        <v>0</v>
      </c>
      <c r="MB204" s="9">
        <f>MA203*0.5</f>
        <v>0</v>
      </c>
      <c r="MD204" s="9">
        <f>MC203*0.75</f>
        <v>0</v>
      </c>
      <c r="MF204" s="9">
        <f>ME203*1</f>
        <v>0</v>
      </c>
      <c r="MI204" s="9">
        <f>MH203*0.25</f>
        <v>248.02500000000001</v>
      </c>
      <c r="MK204" s="9">
        <f>MJ203*0.5</f>
        <v>0</v>
      </c>
      <c r="MM204" s="9">
        <f>ML203*0.75</f>
        <v>0</v>
      </c>
      <c r="MO204" s="9">
        <f>MN203*1</f>
        <v>567.39999999999418</v>
      </c>
      <c r="MR204" s="9">
        <f>MQ203*0.25</f>
        <v>0</v>
      </c>
      <c r="MT204" s="9">
        <f>MS203*0.5</f>
        <v>0</v>
      </c>
      <c r="MV204" s="9">
        <f>MU203*0.75</f>
        <v>175.49999999999454</v>
      </c>
      <c r="MX204" s="9">
        <f>MW203*1</f>
        <v>0</v>
      </c>
      <c r="NA204" s="9">
        <f>MZ203*0.25</f>
        <v>0</v>
      </c>
      <c r="NC204" s="9">
        <f>NB203*0.5</f>
        <v>0</v>
      </c>
      <c r="NE204" s="9">
        <f>ND203*0.75</f>
        <v>819.22500000000355</v>
      </c>
      <c r="NG204" s="9">
        <f>NF203*1</f>
        <v>0</v>
      </c>
      <c r="NH204" s="43"/>
    </row>
    <row r="205" spans="1:372" ht="15.75">
      <c r="A205" s="42"/>
      <c r="B205" s="206"/>
      <c r="C205" s="205"/>
      <c r="D205" s="40"/>
      <c r="E205" s="237"/>
      <c r="F205" s="149"/>
      <c r="G205" s="61"/>
      <c r="H205" s="40"/>
      <c r="I205" s="40"/>
      <c r="J205" s="40"/>
      <c r="K205" s="40"/>
      <c r="L205" s="205"/>
      <c r="M205" s="40"/>
      <c r="N205" s="237"/>
      <c r="O205" s="40"/>
      <c r="P205" s="61"/>
      <c r="Q205" s="40"/>
      <c r="R205" s="40"/>
      <c r="S205" s="40"/>
      <c r="T205" s="40"/>
      <c r="U205" s="205"/>
      <c r="V205" s="149"/>
      <c r="W205" s="237"/>
      <c r="X205" s="149"/>
      <c r="Y205" s="61"/>
      <c r="Z205" s="149"/>
      <c r="AA205" s="40"/>
      <c r="AC205" s="38"/>
      <c r="AD205" s="205"/>
      <c r="AE205" s="149"/>
      <c r="AF205" s="237"/>
      <c r="AG205" s="149"/>
      <c r="AH205" s="40"/>
      <c r="AI205" s="149"/>
      <c r="AJ205" s="40"/>
      <c r="AL205" s="38"/>
      <c r="AM205" s="205"/>
      <c r="AN205" s="149"/>
      <c r="AO205" s="237"/>
      <c r="AP205" s="149"/>
      <c r="AQ205" s="40"/>
      <c r="AR205" s="149"/>
      <c r="AS205" s="40"/>
      <c r="AU205" s="38"/>
      <c r="AV205" s="205"/>
      <c r="AW205" s="149"/>
      <c r="AX205" s="237"/>
      <c r="AY205" s="149"/>
      <c r="AZ205" s="40"/>
      <c r="BA205" s="149"/>
      <c r="BB205" s="40"/>
      <c r="BD205" s="38"/>
      <c r="BE205" s="205"/>
      <c r="BF205" s="149"/>
      <c r="BG205" s="237"/>
      <c r="BH205" s="149"/>
      <c r="BI205" s="40"/>
      <c r="BJ205" s="149"/>
      <c r="BK205" s="40"/>
      <c r="BM205" s="38"/>
      <c r="BN205" s="205"/>
      <c r="BO205" s="40"/>
      <c r="BP205" s="237"/>
      <c r="BQ205" s="40"/>
      <c r="BR205" s="40"/>
      <c r="BS205" s="40"/>
      <c r="BT205" s="40"/>
      <c r="BV205" s="38"/>
      <c r="BW205" s="205"/>
      <c r="BX205" s="40"/>
      <c r="BY205" s="237"/>
      <c r="BZ205" s="40"/>
      <c r="CA205" s="40"/>
      <c r="CB205" s="40"/>
      <c r="CC205" s="40"/>
      <c r="CE205" s="38"/>
      <c r="CF205" s="205"/>
      <c r="CG205" s="149"/>
      <c r="CH205" s="237"/>
      <c r="CI205" s="149"/>
      <c r="CJ205" s="40"/>
      <c r="CK205" s="149"/>
      <c r="CL205" s="40"/>
      <c r="CM205" s="149"/>
      <c r="CN205" s="38"/>
      <c r="CO205" s="205"/>
      <c r="CP205" s="149"/>
      <c r="CQ205" s="237"/>
      <c r="CR205" s="149"/>
      <c r="CS205" s="40"/>
      <c r="CT205" s="149"/>
      <c r="CU205" s="40"/>
      <c r="CW205" s="38"/>
      <c r="CX205" s="205"/>
      <c r="CY205" s="149"/>
      <c r="CZ205" s="237"/>
      <c r="DA205" s="149"/>
      <c r="DB205" s="40"/>
      <c r="DC205" s="149"/>
      <c r="DD205" s="40"/>
      <c r="DF205" s="38"/>
      <c r="DG205" s="205"/>
      <c r="DH205" s="149"/>
      <c r="DI205" s="237"/>
      <c r="DJ205" s="149"/>
      <c r="DK205" s="40"/>
      <c r="DL205" s="149"/>
      <c r="DM205" s="40"/>
      <c r="DO205" s="38"/>
      <c r="DP205" s="205"/>
      <c r="DQ205" s="149"/>
      <c r="DR205" s="237"/>
      <c r="DS205" s="149"/>
      <c r="DT205" s="40"/>
      <c r="DU205" s="149"/>
      <c r="DV205" s="40"/>
      <c r="DX205" s="38"/>
      <c r="DY205" s="205"/>
      <c r="DZ205" s="149"/>
      <c r="EA205" s="237"/>
      <c r="EB205" s="149"/>
      <c r="EC205" s="40"/>
      <c r="ED205" s="149"/>
      <c r="EE205" s="40"/>
      <c r="EF205" s="149"/>
      <c r="EG205" s="38"/>
      <c r="EH205" s="205"/>
      <c r="EI205" s="149"/>
      <c r="EJ205" s="237"/>
      <c r="EK205" s="149"/>
      <c r="EL205" s="40"/>
      <c r="EM205" s="149"/>
      <c r="EN205" s="40"/>
      <c r="EO205" s="149"/>
      <c r="EP205" s="38"/>
      <c r="EQ205" s="205"/>
      <c r="ER205" s="149"/>
      <c r="ES205" s="237"/>
      <c r="ET205" s="149"/>
      <c r="EU205" s="40"/>
      <c r="EV205" s="149"/>
      <c r="EW205" s="40"/>
      <c r="EX205" s="149"/>
      <c r="EY205" s="38"/>
      <c r="EZ205" s="205"/>
      <c r="FA205" s="149"/>
      <c r="FB205" s="237"/>
      <c r="FC205" s="149"/>
      <c r="FD205" s="40"/>
      <c r="FE205" s="149"/>
      <c r="FF205" s="40"/>
      <c r="FG205" s="149"/>
      <c r="FH205" s="38"/>
      <c r="FI205" s="205"/>
      <c r="FJ205" s="149"/>
      <c r="FK205" s="237"/>
      <c r="FL205" s="149"/>
      <c r="FM205" s="40"/>
      <c r="FN205" s="149"/>
      <c r="FO205" s="40"/>
      <c r="FP205" s="149"/>
      <c r="FQ205" s="38"/>
      <c r="FR205" s="205"/>
      <c r="FS205" s="149"/>
      <c r="FT205" s="237"/>
      <c r="FU205" s="149"/>
      <c r="FV205" s="40"/>
      <c r="FW205" s="149"/>
      <c r="FX205" s="40"/>
      <c r="FY205" s="149"/>
      <c r="FZ205" s="38"/>
      <c r="GA205" s="205"/>
      <c r="GB205" s="149"/>
      <c r="GC205" s="237"/>
      <c r="GD205" s="149"/>
      <c r="GE205" s="40"/>
      <c r="GF205" s="149"/>
      <c r="GG205" s="40"/>
      <c r="GH205" s="149"/>
      <c r="GI205" s="38"/>
      <c r="GJ205" s="205"/>
      <c r="GK205" s="149"/>
      <c r="GL205" s="237"/>
      <c r="GM205" s="149"/>
      <c r="GN205" s="40"/>
      <c r="GO205" s="149"/>
      <c r="GP205" s="40"/>
      <c r="GQ205" s="149"/>
      <c r="GR205" s="38"/>
      <c r="GS205" s="205"/>
      <c r="GT205" s="149"/>
      <c r="GU205" s="237"/>
      <c r="GV205" s="149"/>
      <c r="GW205" s="40"/>
      <c r="GX205" s="149"/>
      <c r="GY205" s="40"/>
      <c r="GZ205" s="149"/>
      <c r="HA205" s="40"/>
      <c r="HB205" s="205"/>
      <c r="HC205" s="40"/>
      <c r="HD205" s="237"/>
      <c r="HE205" s="40"/>
      <c r="HF205" s="40"/>
      <c r="HG205" s="40"/>
      <c r="HH205" s="40"/>
      <c r="HI205" s="40"/>
      <c r="HJ205" s="38"/>
      <c r="HK205" s="205"/>
      <c r="HL205" s="40"/>
      <c r="HM205" s="237"/>
      <c r="HN205" s="40"/>
      <c r="HO205" s="40"/>
      <c r="HP205" s="40"/>
      <c r="HQ205" s="40"/>
      <c r="HR205" s="40"/>
      <c r="HS205" s="38"/>
      <c r="HT205" s="205"/>
      <c r="HU205" s="40"/>
      <c r="HV205" s="237"/>
      <c r="HW205" s="40"/>
      <c r="HX205" s="40"/>
      <c r="HY205" s="40"/>
      <c r="HZ205" s="40"/>
      <c r="IA205" s="40"/>
      <c r="IB205" s="38"/>
      <c r="IC205" s="205"/>
      <c r="ID205" s="40"/>
      <c r="IE205" s="237"/>
      <c r="IF205" s="40"/>
      <c r="IG205" s="40"/>
      <c r="IH205" s="40"/>
      <c r="II205" s="40"/>
      <c r="IJ205" s="40"/>
      <c r="IK205" s="40"/>
      <c r="IL205" s="205"/>
      <c r="IM205" s="40"/>
      <c r="IN205" s="237"/>
      <c r="IO205" s="40"/>
      <c r="IP205" s="40"/>
      <c r="IQ205" s="40"/>
      <c r="IR205" s="40"/>
      <c r="IS205" s="40"/>
      <c r="IT205" s="38"/>
      <c r="IU205" s="205"/>
      <c r="IV205" s="40"/>
      <c r="IW205" s="237"/>
      <c r="IX205" s="40"/>
      <c r="IY205" s="40"/>
      <c r="IZ205" s="40"/>
      <c r="JA205" s="40"/>
      <c r="JB205" s="40"/>
      <c r="JC205" s="38"/>
      <c r="JD205" s="205"/>
      <c r="JE205" s="40"/>
      <c r="JF205" s="237"/>
      <c r="JG205" s="40"/>
      <c r="JH205" s="40"/>
      <c r="JI205" s="40"/>
      <c r="JJ205" s="40"/>
      <c r="JK205" s="40"/>
      <c r="JL205" s="38"/>
      <c r="JM205" s="205"/>
      <c r="JN205" s="40"/>
      <c r="JO205" s="237"/>
      <c r="JP205" s="40"/>
      <c r="JQ205" s="40"/>
      <c r="JR205" s="40"/>
      <c r="JS205" s="40"/>
      <c r="JT205" s="40"/>
      <c r="JU205" s="40"/>
      <c r="JV205" s="205"/>
      <c r="JW205" s="40"/>
      <c r="JX205" s="237"/>
      <c r="JY205" s="40"/>
      <c r="JZ205" s="40"/>
      <c r="KA205" s="40"/>
      <c r="KB205" s="40"/>
      <c r="KC205" s="40"/>
      <c r="KD205" s="38"/>
      <c r="KE205" s="205"/>
      <c r="KF205" s="40"/>
      <c r="KG205" s="237"/>
      <c r="KH205" s="40"/>
      <c r="KI205" s="40"/>
      <c r="KJ205" s="40"/>
      <c r="KK205" s="40"/>
      <c r="KL205" s="40"/>
      <c r="KM205" s="38"/>
      <c r="KN205" s="205"/>
      <c r="KO205" s="40"/>
      <c r="KP205" s="237"/>
      <c r="KQ205" s="40"/>
      <c r="KR205" s="40"/>
      <c r="KS205" s="40"/>
      <c r="KT205" s="40"/>
      <c r="KU205" s="40"/>
      <c r="KV205" s="40"/>
      <c r="KW205" s="205"/>
      <c r="KX205" s="40"/>
      <c r="KY205" s="237"/>
      <c r="KZ205" s="40"/>
      <c r="LA205" s="40"/>
      <c r="LB205" s="40"/>
      <c r="LC205" s="40"/>
      <c r="LD205" s="40"/>
      <c r="LE205" s="40"/>
      <c r="LF205" s="205"/>
      <c r="LG205" s="40"/>
      <c r="LH205" s="237"/>
      <c r="LI205" s="40"/>
      <c r="LJ205" s="40"/>
      <c r="LK205" s="40"/>
      <c r="LL205" s="40"/>
      <c r="LM205" s="40"/>
      <c r="LN205" s="38"/>
      <c r="LO205" s="205"/>
      <c r="LP205" s="40"/>
      <c r="LQ205" s="237"/>
      <c r="LR205" s="40"/>
      <c r="LS205" s="40"/>
      <c r="LT205" s="40"/>
      <c r="LU205" s="40"/>
      <c r="LV205" s="40"/>
      <c r="LW205" s="38"/>
      <c r="LX205" s="205"/>
      <c r="LY205" s="40"/>
      <c r="LZ205" s="237"/>
      <c r="MA205" s="40"/>
      <c r="MB205" s="40"/>
      <c r="MC205" s="40"/>
      <c r="MD205" s="40"/>
      <c r="ME205" s="40"/>
      <c r="MF205" s="40"/>
      <c r="MG205" s="205"/>
      <c r="MH205" s="40"/>
      <c r="MI205" s="237"/>
      <c r="MJ205" s="40"/>
      <c r="MK205" s="40"/>
      <c r="ML205" s="40"/>
      <c r="MM205" s="40"/>
      <c r="MN205" s="40"/>
      <c r="MO205" s="38"/>
      <c r="MP205" s="205"/>
      <c r="MQ205" s="40"/>
      <c r="MR205" s="237"/>
      <c r="MS205" s="40"/>
      <c r="MT205" s="40"/>
      <c r="MU205" s="40"/>
      <c r="MV205" s="40"/>
      <c r="MW205" s="40"/>
      <c r="MX205" s="38"/>
      <c r="MY205" s="205"/>
      <c r="MZ205" s="40"/>
      <c r="NA205" s="237"/>
      <c r="NB205" s="40"/>
      <c r="NC205" s="40"/>
      <c r="ND205" s="40"/>
      <c r="NE205" s="40"/>
      <c r="NF205" s="40"/>
      <c r="NG205" s="38"/>
      <c r="NH205" s="205"/>
    </row>
    <row r="206" spans="1:372" ht="18">
      <c r="A206" s="40" t="s">
        <v>142</v>
      </c>
      <c r="B206" s="49"/>
      <c r="D206">
        <v>375.3</v>
      </c>
      <c r="E206" s="1" t="s">
        <v>187</v>
      </c>
      <c r="F206" s="400">
        <v>330.8</v>
      </c>
      <c r="G206" s="1" t="s">
        <v>183</v>
      </c>
      <c r="H206" s="115"/>
      <c r="I206" s="1" t="s">
        <v>184</v>
      </c>
      <c r="J206" s="115"/>
      <c r="K206" s="1" t="s">
        <v>185</v>
      </c>
      <c r="M206">
        <v>289.5</v>
      </c>
      <c r="N206" s="1" t="s">
        <v>187</v>
      </c>
      <c r="O206" s="18">
        <v>156.40000000000003</v>
      </c>
      <c r="P206" s="1" t="s">
        <v>183</v>
      </c>
      <c r="Q206" s="18"/>
      <c r="R206" s="1" t="s">
        <v>184</v>
      </c>
      <c r="S206" s="18"/>
      <c r="T206" s="1" t="s">
        <v>185</v>
      </c>
      <c r="V206" s="18">
        <v>987.90000000000009</v>
      </c>
      <c r="W206" s="1" t="s">
        <v>187</v>
      </c>
      <c r="X206" s="18">
        <v>234.20000000000005</v>
      </c>
      <c r="Y206" s="1" t="s">
        <v>183</v>
      </c>
      <c r="Z206" s="18">
        <v>742.5</v>
      </c>
      <c r="AA206" s="1" t="s">
        <v>184</v>
      </c>
      <c r="AB206" s="18">
        <v>530.89999999999964</v>
      </c>
      <c r="AC206" s="1" t="s">
        <v>185</v>
      </c>
      <c r="AE206" s="18">
        <v>158.30000000000018</v>
      </c>
      <c r="AF206" s="1" t="s">
        <v>187</v>
      </c>
      <c r="AG206" s="18">
        <v>247.99999999999977</v>
      </c>
      <c r="AH206" s="1" t="s">
        <v>183</v>
      </c>
      <c r="AI206" s="18">
        <v>251.29999999999973</v>
      </c>
      <c r="AJ206" s="1" t="s">
        <v>184</v>
      </c>
      <c r="AK206" s="18">
        <v>178.89999999999941</v>
      </c>
      <c r="AL206" s="1" t="s">
        <v>185</v>
      </c>
      <c r="AN206" s="18">
        <v>203.90000000000009</v>
      </c>
      <c r="AO206" s="1" t="s">
        <v>187</v>
      </c>
      <c r="AP206" s="18">
        <v>191.59999999999991</v>
      </c>
      <c r="AQ206" s="1" t="s">
        <v>183</v>
      </c>
      <c r="AR206" s="1">
        <v>710.79999999999927</v>
      </c>
      <c r="AS206" s="1" t="s">
        <v>184</v>
      </c>
      <c r="AT206" s="18">
        <v>320.49999999999909</v>
      </c>
      <c r="AU206" s="1" t="s">
        <v>185</v>
      </c>
      <c r="AW206" s="18">
        <v>643.00000000000045</v>
      </c>
      <c r="AX206" s="1" t="s">
        <v>187</v>
      </c>
      <c r="AY206" s="18">
        <v>501.50000000000023</v>
      </c>
      <c r="AZ206" s="1" t="s">
        <v>183</v>
      </c>
      <c r="BA206" s="18">
        <v>748.29999999999882</v>
      </c>
      <c r="BB206" s="1" t="s">
        <v>184</v>
      </c>
      <c r="BC206" s="18">
        <v>911.49999999999955</v>
      </c>
      <c r="BD206" s="1" t="s">
        <v>185</v>
      </c>
      <c r="BF206" s="18">
        <v>636.70000000000073</v>
      </c>
      <c r="BG206" s="1" t="s">
        <v>187</v>
      </c>
      <c r="BH206" s="18">
        <v>835.19999999999709</v>
      </c>
      <c r="BI206" s="1" t="s">
        <v>183</v>
      </c>
      <c r="BJ206" s="18">
        <v>1014.7999999999988</v>
      </c>
      <c r="BK206" s="1" t="s">
        <v>184</v>
      </c>
      <c r="BL206" s="18">
        <v>914.900000000001</v>
      </c>
      <c r="BM206" s="1" t="s">
        <v>185</v>
      </c>
      <c r="BO206" s="18">
        <v>505.74999999999909</v>
      </c>
      <c r="BP206" s="1" t="s">
        <v>187</v>
      </c>
      <c r="BQ206" s="18">
        <v>613.80000000000018</v>
      </c>
      <c r="BR206" s="1" t="s">
        <v>183</v>
      </c>
      <c r="BS206" s="18">
        <v>464.29999999999927</v>
      </c>
      <c r="BT206" s="1" t="s">
        <v>184</v>
      </c>
      <c r="BU206" s="18">
        <v>385.20000000000073</v>
      </c>
      <c r="BV206" s="1" t="s">
        <v>185</v>
      </c>
      <c r="BX206">
        <v>644.30000000000109</v>
      </c>
      <c r="BY206" s="1" t="s">
        <v>187</v>
      </c>
      <c r="BZ206" s="401">
        <v>170.19999999999891</v>
      </c>
      <c r="CA206" s="1" t="s">
        <v>183</v>
      </c>
      <c r="CB206" s="18">
        <v>403.40000000000055</v>
      </c>
      <c r="CC206" s="1" t="s">
        <v>184</v>
      </c>
      <c r="CD206" s="18">
        <v>242.40000000000055</v>
      </c>
      <c r="CE206" s="1" t="s">
        <v>185</v>
      </c>
      <c r="CG206" s="18">
        <v>853.70000000000164</v>
      </c>
      <c r="CH206" s="1" t="s">
        <v>187</v>
      </c>
      <c r="CI206" s="18"/>
      <c r="CJ206" s="1" t="s">
        <v>183</v>
      </c>
      <c r="CK206" s="18">
        <v>519.09999999999854</v>
      </c>
      <c r="CL206" s="1" t="s">
        <v>184</v>
      </c>
      <c r="CM206" s="18">
        <v>811.89999999999964</v>
      </c>
      <c r="CN206" s="1" t="s">
        <v>185</v>
      </c>
      <c r="CP206" s="18">
        <v>335.40000000000055</v>
      </c>
      <c r="CQ206" s="1" t="s">
        <v>187</v>
      </c>
      <c r="CR206" s="18"/>
      <c r="CS206" s="1" t="s">
        <v>183</v>
      </c>
      <c r="CT206" s="18">
        <v>370.10000000000036</v>
      </c>
      <c r="CU206" s="1" t="s">
        <v>184</v>
      </c>
      <c r="CV206" s="18">
        <v>198.00000000000091</v>
      </c>
      <c r="CW206" s="1" t="s">
        <v>185</v>
      </c>
      <c r="CY206" s="18">
        <v>147.25</v>
      </c>
      <c r="CZ206" s="1" t="s">
        <v>187</v>
      </c>
      <c r="DA206" s="18">
        <v>92.299999999999272</v>
      </c>
      <c r="DB206" s="1" t="s">
        <v>183</v>
      </c>
      <c r="DC206" s="18">
        <v>347.39999999999964</v>
      </c>
      <c r="DD206" s="1" t="s">
        <v>184</v>
      </c>
      <c r="DE206" s="18">
        <v>165.09999999999945</v>
      </c>
      <c r="DF206" s="1" t="s">
        <v>185</v>
      </c>
      <c r="DH206" s="18">
        <v>136</v>
      </c>
      <c r="DI206" s="1" t="s">
        <v>187</v>
      </c>
      <c r="DJ206" s="18"/>
      <c r="DK206" s="1" t="s">
        <v>183</v>
      </c>
      <c r="DL206" s="18">
        <v>133.89999999999964</v>
      </c>
      <c r="DM206" s="1" t="s">
        <v>184</v>
      </c>
      <c r="DN206" s="18">
        <v>406.79999999999927</v>
      </c>
      <c r="DO206" s="1" t="s">
        <v>185</v>
      </c>
      <c r="DQ206" s="401">
        <v>302.19999999999982</v>
      </c>
      <c r="DR206" s="1" t="s">
        <v>187</v>
      </c>
      <c r="DS206" s="18">
        <v>250.10000000000036</v>
      </c>
      <c r="DT206" s="1" t="s">
        <v>183</v>
      </c>
      <c r="DU206" s="18">
        <v>379.19999999999982</v>
      </c>
      <c r="DV206" s="1" t="s">
        <v>184</v>
      </c>
      <c r="DW206" s="18">
        <v>277.5</v>
      </c>
      <c r="DX206" s="1" t="s">
        <v>185</v>
      </c>
      <c r="DZ206" s="18">
        <v>483.19999999999982</v>
      </c>
      <c r="EA206" s="1" t="s">
        <v>187</v>
      </c>
      <c r="EB206" s="18"/>
      <c r="EC206" s="1" t="s">
        <v>183</v>
      </c>
      <c r="ED206" s="18">
        <v>774.59999999999945</v>
      </c>
      <c r="EE206" s="1" t="s">
        <v>184</v>
      </c>
      <c r="EF206" s="18"/>
      <c r="EG206" s="1" t="s">
        <v>185</v>
      </c>
      <c r="EI206" s="401">
        <v>102.69999999999982</v>
      </c>
      <c r="EJ206" s="1" t="s">
        <v>187</v>
      </c>
      <c r="EK206" s="401"/>
      <c r="EL206" s="1" t="s">
        <v>183</v>
      </c>
      <c r="EM206" s="18">
        <v>339.69999999999709</v>
      </c>
      <c r="EN206" s="1" t="s">
        <v>184</v>
      </c>
      <c r="EO206" s="18"/>
      <c r="EP206" s="1" t="s">
        <v>185</v>
      </c>
      <c r="ER206" s="18">
        <v>168.59999999999854</v>
      </c>
      <c r="ES206" s="1" t="s">
        <v>187</v>
      </c>
      <c r="ET206" s="18"/>
      <c r="EU206" s="1" t="s">
        <v>183</v>
      </c>
      <c r="EV206" s="18">
        <v>512.30000000000109</v>
      </c>
      <c r="EW206" s="1" t="s">
        <v>184</v>
      </c>
      <c r="EX206" s="18"/>
      <c r="EY206" s="1" t="s">
        <v>185</v>
      </c>
      <c r="FA206" s="401">
        <v>206.99999999999818</v>
      </c>
      <c r="FB206" s="1" t="s">
        <v>187</v>
      </c>
      <c r="FC206" s="401">
        <v>2.5999999999985448</v>
      </c>
      <c r="FD206" s="1" t="s">
        <v>183</v>
      </c>
      <c r="FE206" s="18">
        <v>472.79999999999745</v>
      </c>
      <c r="FF206" s="1" t="s">
        <v>184</v>
      </c>
      <c r="FG206" s="18"/>
      <c r="FH206" s="1" t="s">
        <v>185</v>
      </c>
      <c r="FJ206" s="401">
        <v>237.09999999999854</v>
      </c>
      <c r="FK206" s="1" t="s">
        <v>187</v>
      </c>
      <c r="FL206" s="18">
        <v>355.09999999999854</v>
      </c>
      <c r="FM206" s="1" t="s">
        <v>183</v>
      </c>
      <c r="FN206" s="18">
        <v>482.59999999999673</v>
      </c>
      <c r="FO206" s="1" t="s">
        <v>184</v>
      </c>
      <c r="FP206" s="18"/>
      <c r="FQ206" s="1" t="s">
        <v>185</v>
      </c>
      <c r="FS206" s="401">
        <v>615.49999999999636</v>
      </c>
      <c r="FT206" s="1" t="s">
        <v>187</v>
      </c>
      <c r="FU206" s="401"/>
      <c r="FV206" s="1" t="s">
        <v>183</v>
      </c>
      <c r="FW206" s="18">
        <v>588.14999999999964</v>
      </c>
      <c r="FX206" s="1" t="s">
        <v>184</v>
      </c>
      <c r="FY206" s="18"/>
      <c r="FZ206" s="1" t="s">
        <v>185</v>
      </c>
      <c r="GB206" s="18">
        <v>0</v>
      </c>
      <c r="GC206" s="1" t="s">
        <v>187</v>
      </c>
      <c r="GD206" s="18"/>
      <c r="GE206" s="1" t="s">
        <v>183</v>
      </c>
      <c r="GF206" s="18">
        <v>190</v>
      </c>
      <c r="GG206" s="1" t="s">
        <v>184</v>
      </c>
      <c r="GH206" s="18"/>
      <c r="GI206" s="1" t="s">
        <v>185</v>
      </c>
      <c r="GK206" s="401">
        <v>2631.8499999999985</v>
      </c>
      <c r="GL206" s="1" t="s">
        <v>187</v>
      </c>
      <c r="GM206" s="18">
        <v>1678.9999999999982</v>
      </c>
      <c r="GN206" s="1" t="s">
        <v>183</v>
      </c>
      <c r="GO206" s="18">
        <v>2828.4999999999982</v>
      </c>
      <c r="GP206" s="1" t="s">
        <v>184</v>
      </c>
      <c r="GQ206" s="18"/>
      <c r="GR206" s="1" t="s">
        <v>185</v>
      </c>
      <c r="GT206" s="401">
        <v>325.29999999999745</v>
      </c>
      <c r="GU206" s="1" t="s">
        <v>187</v>
      </c>
      <c r="GV206" s="401"/>
      <c r="GW206" s="1" t="s">
        <v>183</v>
      </c>
      <c r="GX206" s="401"/>
      <c r="GY206" s="1" t="s">
        <v>184</v>
      </c>
      <c r="GZ206" s="401"/>
      <c r="HA206" s="1" t="s">
        <v>185</v>
      </c>
      <c r="HC206" s="18">
        <v>390.29999999999745</v>
      </c>
      <c r="HD206" s="1" t="s">
        <v>187</v>
      </c>
      <c r="HE206" s="18">
        <v>846.30000000000018</v>
      </c>
      <c r="HF206" s="1" t="s">
        <v>183</v>
      </c>
      <c r="HG206" s="18">
        <v>278.79999999999563</v>
      </c>
      <c r="HH206" s="1" t="s">
        <v>184</v>
      </c>
      <c r="HI206" s="18"/>
      <c r="HJ206" s="1" t="s">
        <v>185</v>
      </c>
      <c r="HL206" s="401">
        <v>1068.3999999999996</v>
      </c>
      <c r="HM206" s="1" t="s">
        <v>187</v>
      </c>
      <c r="HN206" s="401"/>
      <c r="HO206" s="1" t="s">
        <v>183</v>
      </c>
      <c r="HP206" s="18">
        <v>520.09999999999854</v>
      </c>
      <c r="HQ206" s="1" t="s">
        <v>184</v>
      </c>
      <c r="HR206" s="18"/>
      <c r="HS206" s="1" t="s">
        <v>185</v>
      </c>
      <c r="HU206" s="401">
        <v>3906.6999999999971</v>
      </c>
      <c r="HV206" s="1" t="s">
        <v>187</v>
      </c>
      <c r="HW206" s="18">
        <v>3890.9999999999973</v>
      </c>
      <c r="HX206" s="1" t="s">
        <v>183</v>
      </c>
      <c r="HY206" s="18">
        <v>3253.0999999999713</v>
      </c>
      <c r="HZ206" s="1" t="s">
        <v>184</v>
      </c>
      <c r="IA206" s="18"/>
      <c r="IB206" s="1" t="s">
        <v>185</v>
      </c>
      <c r="ID206" s="401">
        <v>186.89999999999418</v>
      </c>
      <c r="IE206" s="1" t="s">
        <v>187</v>
      </c>
      <c r="IF206" s="401"/>
      <c r="IG206" s="1" t="s">
        <v>183</v>
      </c>
      <c r="IH206" s="401"/>
      <c r="II206" s="1" t="s">
        <v>184</v>
      </c>
      <c r="IJ206" s="401"/>
      <c r="IK206" s="1" t="s">
        <v>185</v>
      </c>
      <c r="IM206" s="18">
        <v>209.99999999999636</v>
      </c>
      <c r="IN206" s="1" t="s">
        <v>187</v>
      </c>
      <c r="IO206" s="18"/>
      <c r="IP206" s="1" t="s">
        <v>183</v>
      </c>
      <c r="IQ206" s="18">
        <v>223.30000000000291</v>
      </c>
      <c r="IR206" s="1" t="s">
        <v>184</v>
      </c>
      <c r="IS206" s="18"/>
      <c r="IT206" s="1" t="s">
        <v>185</v>
      </c>
      <c r="IV206" s="401">
        <v>237.09999999999491</v>
      </c>
      <c r="IW206" s="1" t="s">
        <v>187</v>
      </c>
      <c r="IX206" s="18">
        <v>525.30000000000064</v>
      </c>
      <c r="IY206" s="1" t="s">
        <v>183</v>
      </c>
      <c r="IZ206" s="18">
        <v>111.29999999999927</v>
      </c>
      <c r="JA206" s="1" t="s">
        <v>184</v>
      </c>
      <c r="JB206" s="18"/>
      <c r="JC206" s="1" t="s">
        <v>185</v>
      </c>
      <c r="JE206" s="401">
        <v>275</v>
      </c>
      <c r="JF206" s="1" t="s">
        <v>187</v>
      </c>
      <c r="JG206" s="401">
        <v>158.69999999999709</v>
      </c>
      <c r="JH206" s="1" t="s">
        <v>183</v>
      </c>
      <c r="JI206" s="18">
        <v>85.700000000000728</v>
      </c>
      <c r="JJ206" s="1" t="s">
        <v>184</v>
      </c>
      <c r="JK206" s="18"/>
      <c r="JL206" s="1" t="s">
        <v>185</v>
      </c>
      <c r="JN206" s="401">
        <v>494</v>
      </c>
      <c r="JO206" s="1" t="s">
        <v>187</v>
      </c>
      <c r="JP206" s="401"/>
      <c r="JQ206" s="1" t="s">
        <v>183</v>
      </c>
      <c r="JR206" s="401"/>
      <c r="JS206" s="1" t="s">
        <v>184</v>
      </c>
      <c r="JT206" s="401"/>
      <c r="JU206" s="1" t="s">
        <v>185</v>
      </c>
      <c r="JW206">
        <v>2791.4</v>
      </c>
      <c r="JX206" s="1" t="s">
        <v>187</v>
      </c>
      <c r="JY206" s="18">
        <v>2406.7999999999993</v>
      </c>
      <c r="JZ206" s="1" t="s">
        <v>183</v>
      </c>
      <c r="KA206" s="18">
        <v>2877.7999999999902</v>
      </c>
      <c r="KB206" s="1" t="s">
        <v>184</v>
      </c>
      <c r="KC206" s="18">
        <v>3331.799999999992</v>
      </c>
      <c r="KD206" s="1" t="s">
        <v>185</v>
      </c>
      <c r="KF206" s="18">
        <v>208.00000000000364</v>
      </c>
      <c r="KG206" s="1" t="s">
        <v>187</v>
      </c>
      <c r="KH206" s="401">
        <v>213</v>
      </c>
      <c r="KI206" s="1" t="s">
        <v>183</v>
      </c>
      <c r="KJ206" s="18">
        <v>140.00000000000364</v>
      </c>
      <c r="KK206" s="1" t="s">
        <v>184</v>
      </c>
      <c r="KL206" s="18"/>
      <c r="KM206" s="1" t="s">
        <v>185</v>
      </c>
      <c r="KO206" s="401">
        <v>316.59999999999854</v>
      </c>
      <c r="KP206" s="1" t="s">
        <v>187</v>
      </c>
      <c r="KQ206" s="401"/>
      <c r="KR206" s="1" t="s">
        <v>183</v>
      </c>
      <c r="KS206" s="401"/>
      <c r="KT206" s="1" t="s">
        <v>184</v>
      </c>
      <c r="KU206" s="401"/>
      <c r="KV206" s="1" t="s">
        <v>185</v>
      </c>
      <c r="KX206" s="18">
        <v>108.90000000000146</v>
      </c>
      <c r="KY206" s="1" t="s">
        <v>187</v>
      </c>
      <c r="KZ206" s="18"/>
      <c r="LA206" s="1" t="s">
        <v>183</v>
      </c>
      <c r="LB206" s="18"/>
      <c r="LC206" s="1" t="s">
        <v>184</v>
      </c>
      <c r="LD206" s="18"/>
      <c r="LE206" s="1" t="s">
        <v>185</v>
      </c>
      <c r="LG206" s="232">
        <v>250.39999999999873</v>
      </c>
      <c r="LH206" s="1" t="s">
        <v>187</v>
      </c>
      <c r="LI206" s="232"/>
      <c r="LJ206" s="1" t="s">
        <v>183</v>
      </c>
      <c r="LK206" s="232"/>
      <c r="LL206" s="1" t="s">
        <v>184</v>
      </c>
      <c r="LM206" s="18"/>
      <c r="LN206" s="1" t="s">
        <v>185</v>
      </c>
      <c r="LP206" s="18">
        <v>429.20000000000073</v>
      </c>
      <c r="LQ206" s="1" t="s">
        <v>187</v>
      </c>
      <c r="LR206" s="18">
        <v>38.100000000000364</v>
      </c>
      <c r="LS206" s="1" t="s">
        <v>183</v>
      </c>
      <c r="LT206" s="18">
        <v>726</v>
      </c>
      <c r="LU206" s="1" t="s">
        <v>184</v>
      </c>
      <c r="LV206" s="18"/>
      <c r="LW206" s="1" t="s">
        <v>185</v>
      </c>
      <c r="LY206" s="18">
        <v>702.39999999999418</v>
      </c>
      <c r="LZ206" s="1" t="s">
        <v>187</v>
      </c>
      <c r="MA206" s="18"/>
      <c r="MB206" s="1" t="s">
        <v>183</v>
      </c>
      <c r="MC206" s="18"/>
      <c r="MD206" s="1" t="s">
        <v>184</v>
      </c>
      <c r="ME206" s="18"/>
      <c r="MF206" s="1" t="s">
        <v>185</v>
      </c>
      <c r="MH206">
        <v>979.8</v>
      </c>
      <c r="MI206" s="1" t="s">
        <v>187</v>
      </c>
      <c r="MJ206" s="74">
        <v>444.09999999999127</v>
      </c>
      <c r="MK206" s="1" t="s">
        <v>183</v>
      </c>
      <c r="ML206" s="18">
        <v>1121.899999999996</v>
      </c>
      <c r="MM206" s="1" t="s">
        <v>184</v>
      </c>
      <c r="MN206" s="18">
        <v>943</v>
      </c>
      <c r="MO206" s="1" t="s">
        <v>185</v>
      </c>
      <c r="MQ206">
        <v>247</v>
      </c>
      <c r="MR206" s="1" t="s">
        <v>187</v>
      </c>
      <c r="MS206" s="18">
        <v>237.49999999999636</v>
      </c>
      <c r="MT206" s="1" t="s">
        <v>183</v>
      </c>
      <c r="MU206">
        <v>245</v>
      </c>
      <c r="MV206" s="1" t="s">
        <v>184</v>
      </c>
      <c r="MX206" s="1" t="s">
        <v>185</v>
      </c>
      <c r="NA206" s="1" t="s">
        <v>187</v>
      </c>
      <c r="NC206" s="1" t="s">
        <v>183</v>
      </c>
      <c r="ND206" s="402">
        <v>1374.3000000000102</v>
      </c>
      <c r="NE206" s="1" t="s">
        <v>184</v>
      </c>
      <c r="NF206" s="402"/>
      <c r="NG206" s="1" t="s">
        <v>185</v>
      </c>
      <c r="NH206" s="43"/>
    </row>
    <row r="207" spans="1:372" ht="18">
      <c r="A207" s="93" t="s">
        <v>3673</v>
      </c>
      <c r="B207" s="49">
        <f>SUM(D207:AAP207)</f>
        <v>40200.624999999927</v>
      </c>
      <c r="D207"/>
      <c r="E207" s="9">
        <f>D206*0.25</f>
        <v>93.825000000000003</v>
      </c>
      <c r="F207" s="18"/>
      <c r="G207" s="9">
        <f>F206*0.5</f>
        <v>165.4</v>
      </c>
      <c r="I207" s="9">
        <f>H206*0.75</f>
        <v>0</v>
      </c>
      <c r="K207" s="9">
        <f>J206*1</f>
        <v>0</v>
      </c>
      <c r="N207" s="9">
        <f>M206*0.25</f>
        <v>72.375</v>
      </c>
      <c r="P207" s="9">
        <f>O206*0.5</f>
        <v>78.200000000000017</v>
      </c>
      <c r="R207" s="9">
        <f>Q206*0.75</f>
        <v>0</v>
      </c>
      <c r="T207" s="9">
        <f>S206*1</f>
        <v>0</v>
      </c>
      <c r="V207" s="18"/>
      <c r="W207" s="9">
        <f>V206*0.25</f>
        <v>246.97500000000002</v>
      </c>
      <c r="X207" s="18"/>
      <c r="Y207" s="9">
        <f>X206*0.5</f>
        <v>117.10000000000002</v>
      </c>
      <c r="Z207" s="18"/>
      <c r="AA207" s="9">
        <f>Z206*0.75</f>
        <v>556.875</v>
      </c>
      <c r="AB207" s="18"/>
      <c r="AC207" s="9">
        <f>AB206*1</f>
        <v>530.89999999999964</v>
      </c>
      <c r="AE207" s="18"/>
      <c r="AF207" s="9">
        <f>AE206*0.25</f>
        <v>39.575000000000045</v>
      </c>
      <c r="AH207" s="9">
        <f>AG206*0.5</f>
        <v>123.99999999999989</v>
      </c>
      <c r="AJ207" s="9">
        <f>AI206*0.75</f>
        <v>188.4749999999998</v>
      </c>
      <c r="AL207" s="9">
        <f>AK206*1</f>
        <v>178.89999999999941</v>
      </c>
      <c r="AN207" s="18"/>
      <c r="AO207" s="9">
        <f>AN206*0.25</f>
        <v>50.975000000000023</v>
      </c>
      <c r="AP207" s="18"/>
      <c r="AQ207" s="9">
        <f>AP206*0.5</f>
        <v>95.799999999999955</v>
      </c>
      <c r="AR207" s="18"/>
      <c r="AS207" s="9">
        <f>AR206*0.75</f>
        <v>533.09999999999945</v>
      </c>
      <c r="AU207" s="9">
        <f>AT206*1</f>
        <v>320.49999999999909</v>
      </c>
      <c r="AW207" s="18"/>
      <c r="AX207" s="9">
        <f>AW206*0.25</f>
        <v>160.75000000000011</v>
      </c>
      <c r="AZ207" s="9">
        <f>AY206*0.5</f>
        <v>250.75000000000011</v>
      </c>
      <c r="BB207" s="9">
        <f>BA206*0.75</f>
        <v>561.22499999999911</v>
      </c>
      <c r="BD207" s="9">
        <f>BC206*1</f>
        <v>911.49999999999955</v>
      </c>
      <c r="BF207" s="18"/>
      <c r="BG207" s="9">
        <f>BF206*0.25</f>
        <v>159.17500000000018</v>
      </c>
      <c r="BH207" s="18"/>
      <c r="BI207" s="9">
        <f>BH206*0.5</f>
        <v>417.59999999999854</v>
      </c>
      <c r="BJ207" s="18"/>
      <c r="BK207" s="9">
        <f>BJ206*0.75</f>
        <v>761.09999999999911</v>
      </c>
      <c r="BM207" s="9">
        <f>BL206*1</f>
        <v>914.900000000001</v>
      </c>
      <c r="BP207" s="9">
        <f>BO206*0.25</f>
        <v>126.43749999999977</v>
      </c>
      <c r="BR207" s="9">
        <f>BQ206*0.5</f>
        <v>306.90000000000009</v>
      </c>
      <c r="BT207" s="9">
        <f>BS206*0.75</f>
        <v>348.22499999999945</v>
      </c>
      <c r="BV207" s="9">
        <f>BU206*1</f>
        <v>385.20000000000073</v>
      </c>
      <c r="BY207" s="9">
        <f>BX206*0.25</f>
        <v>161.07500000000027</v>
      </c>
      <c r="CA207" s="9">
        <f>BZ206*0.5</f>
        <v>85.099999999999454</v>
      </c>
      <c r="CC207" s="9">
        <f>CB206*0.75</f>
        <v>302.55000000000041</v>
      </c>
      <c r="CE207" s="9">
        <f t="shared" ref="CE207" si="396">CD206*1</f>
        <v>242.40000000000055</v>
      </c>
      <c r="CG207" s="18"/>
      <c r="CH207" s="9">
        <f>CG206*0.25</f>
        <v>213.42500000000041</v>
      </c>
      <c r="CI207" s="18"/>
      <c r="CJ207" s="9">
        <f>CI206*0.5</f>
        <v>0</v>
      </c>
      <c r="CK207" s="18"/>
      <c r="CL207" s="9">
        <f>CK206*0.75</f>
        <v>389.32499999999891</v>
      </c>
      <c r="CM207" s="18"/>
      <c r="CN207" s="9">
        <f t="shared" ref="CN207" si="397">CM206*1</f>
        <v>811.89999999999964</v>
      </c>
      <c r="CP207" s="18"/>
      <c r="CQ207" s="9">
        <f>CP206*0.25</f>
        <v>83.850000000000136</v>
      </c>
      <c r="CR207" s="18"/>
      <c r="CS207" s="9">
        <f>CR206*0.5</f>
        <v>0</v>
      </c>
      <c r="CT207" s="18"/>
      <c r="CU207" s="9">
        <f>CT206*0.75</f>
        <v>277.57500000000027</v>
      </c>
      <c r="CW207" s="9">
        <f t="shared" ref="CW207" si="398">CV206*1</f>
        <v>198.00000000000091</v>
      </c>
      <c r="CY207" s="18"/>
      <c r="CZ207" s="9">
        <f>CY206*0.25</f>
        <v>36.8125</v>
      </c>
      <c r="DA207" s="18"/>
      <c r="DB207" s="9">
        <f>DA206*0.5</f>
        <v>46.149999999999636</v>
      </c>
      <c r="DC207" s="18"/>
      <c r="DD207" s="9">
        <f>DC206*0.75</f>
        <v>260.54999999999973</v>
      </c>
      <c r="DF207" s="9">
        <f t="shared" ref="DF207" si="399">DE206*1</f>
        <v>165.09999999999945</v>
      </c>
      <c r="DH207" s="18"/>
      <c r="DI207" s="9">
        <f>DH206*0.25</f>
        <v>34</v>
      </c>
      <c r="DJ207" s="18"/>
      <c r="DK207" s="9">
        <f>DJ206*0.5</f>
        <v>0</v>
      </c>
      <c r="DL207" s="18"/>
      <c r="DM207" s="9">
        <f>DL206*0.75</f>
        <v>100.42499999999973</v>
      </c>
      <c r="DO207" s="9">
        <f t="shared" ref="DO207" si="400">DN206*1</f>
        <v>406.79999999999927</v>
      </c>
      <c r="DQ207" s="18"/>
      <c r="DR207" s="9">
        <f>DQ206*0.25</f>
        <v>75.549999999999955</v>
      </c>
      <c r="DS207" s="18"/>
      <c r="DT207" s="9">
        <f>DS206*0.5</f>
        <v>125.05000000000018</v>
      </c>
      <c r="DU207" s="18"/>
      <c r="DV207" s="9">
        <f>DU206*0.75</f>
        <v>284.39999999999986</v>
      </c>
      <c r="DX207" s="9">
        <f t="shared" ref="DX207" si="401">DW206*1</f>
        <v>277.5</v>
      </c>
      <c r="DZ207" s="18"/>
      <c r="EA207" s="9">
        <f>DZ206*0.25</f>
        <v>120.79999999999995</v>
      </c>
      <c r="EB207" s="18"/>
      <c r="EC207" s="9">
        <f>EB206*0.5</f>
        <v>0</v>
      </c>
      <c r="ED207" s="18"/>
      <c r="EE207" s="9">
        <f>ED206*0.75</f>
        <v>580.94999999999959</v>
      </c>
      <c r="EF207" s="18"/>
      <c r="EG207" s="9">
        <f>EF206*1</f>
        <v>0</v>
      </c>
      <c r="EI207" s="18"/>
      <c r="EJ207" s="9">
        <f>EI206*0.25</f>
        <v>25.674999999999955</v>
      </c>
      <c r="EK207" s="18"/>
      <c r="EL207" s="9">
        <f>EK206*0.5</f>
        <v>0</v>
      </c>
      <c r="EM207" s="18"/>
      <c r="EN207" s="9">
        <f>EM206*0.75</f>
        <v>254.77499999999782</v>
      </c>
      <c r="EO207" s="18"/>
      <c r="EP207" s="9">
        <f>EO206*1</f>
        <v>0</v>
      </c>
      <c r="ER207" s="18"/>
      <c r="ES207" s="9">
        <f>ER206*0.25</f>
        <v>42.149999999999636</v>
      </c>
      <c r="ET207" s="18"/>
      <c r="EU207" s="9">
        <f>ET206*0.5</f>
        <v>0</v>
      </c>
      <c r="EV207" s="18"/>
      <c r="EW207" s="9">
        <f>EV206*0.75</f>
        <v>384.22500000000082</v>
      </c>
      <c r="EX207" s="18"/>
      <c r="EY207" s="9">
        <f>EX206*1</f>
        <v>0</v>
      </c>
      <c r="FA207" s="18"/>
      <c r="FB207" s="9">
        <f>FA206*0.25</f>
        <v>51.749999999999545</v>
      </c>
      <c r="FC207" s="18"/>
      <c r="FD207" s="9">
        <f>FC206*0.5</f>
        <v>1.2999999999992724</v>
      </c>
      <c r="FE207" s="18"/>
      <c r="FF207" s="9">
        <f>FE206*0.75</f>
        <v>354.59999999999809</v>
      </c>
      <c r="FG207" s="18"/>
      <c r="FH207" s="9">
        <f>FG206*1</f>
        <v>0</v>
      </c>
      <c r="FJ207" s="18"/>
      <c r="FK207" s="9">
        <f>FJ206*0.25</f>
        <v>59.274999999999636</v>
      </c>
      <c r="FL207" s="18"/>
      <c r="FM207" s="9">
        <f>FL206*0.5</f>
        <v>177.54999999999927</v>
      </c>
      <c r="FN207" s="18"/>
      <c r="FO207" s="9">
        <f>FN206*0.75</f>
        <v>361.94999999999754</v>
      </c>
      <c r="FP207" s="18"/>
      <c r="FQ207" s="9">
        <f>FP206*1</f>
        <v>0</v>
      </c>
      <c r="FS207" s="18"/>
      <c r="FT207" s="9">
        <f>FS206*0.25</f>
        <v>153.87499999999909</v>
      </c>
      <c r="FU207" s="18"/>
      <c r="FV207" s="9">
        <f>FU206*0.5</f>
        <v>0</v>
      </c>
      <c r="FW207" s="18"/>
      <c r="FX207" s="9">
        <f>FW206*0.75</f>
        <v>441.11249999999973</v>
      </c>
      <c r="FY207" s="18"/>
      <c r="FZ207" s="9">
        <f>FY206*1</f>
        <v>0</v>
      </c>
      <c r="GB207" s="18"/>
      <c r="GC207" s="9">
        <f>GB206*0.25</f>
        <v>0</v>
      </c>
      <c r="GD207" s="18"/>
      <c r="GE207" s="9">
        <f>GD206*0.5</f>
        <v>0</v>
      </c>
      <c r="GF207" s="18"/>
      <c r="GG207" s="9">
        <f>GF206*0.75</f>
        <v>142.5</v>
      </c>
      <c r="GH207" s="18"/>
      <c r="GI207" s="9">
        <f>GH206*1</f>
        <v>0</v>
      </c>
      <c r="GK207" s="18"/>
      <c r="GL207" s="9">
        <f>GK206*0.25</f>
        <v>657.96249999999964</v>
      </c>
      <c r="GM207" s="18"/>
      <c r="GN207" s="9">
        <f>GM206*0.5</f>
        <v>839.49999999999909</v>
      </c>
      <c r="GO207" s="18"/>
      <c r="GP207" s="9">
        <f>GO206*0.75</f>
        <v>2121.3749999999986</v>
      </c>
      <c r="GQ207" s="18"/>
      <c r="GR207" s="9">
        <f>GQ206*1</f>
        <v>0</v>
      </c>
      <c r="GT207" s="18"/>
      <c r="GU207" s="9">
        <f>GT206*0.25</f>
        <v>81.324999999999363</v>
      </c>
      <c r="GV207" s="18"/>
      <c r="GW207" s="9">
        <f>GV206*0.5</f>
        <v>0</v>
      </c>
      <c r="GX207" s="18"/>
      <c r="GY207" s="9">
        <f>GX206*0.75</f>
        <v>0</v>
      </c>
      <c r="GZ207" s="18"/>
      <c r="HA207" s="9">
        <f>GZ206*1</f>
        <v>0</v>
      </c>
      <c r="HD207" s="9">
        <f>HC206*0.25</f>
        <v>97.574999999999363</v>
      </c>
      <c r="HF207" s="9">
        <f>HE206*0.5</f>
        <v>423.15000000000009</v>
      </c>
      <c r="HH207" s="9">
        <f>HG206*0.75</f>
        <v>209.09999999999673</v>
      </c>
      <c r="HJ207" s="9">
        <f>HI206*1</f>
        <v>0</v>
      </c>
      <c r="HM207" s="9">
        <f>HL206*0.25</f>
        <v>267.09999999999991</v>
      </c>
      <c r="HO207" s="9">
        <f>HN206*0.5</f>
        <v>0</v>
      </c>
      <c r="HQ207" s="9">
        <f>HP206*0.75</f>
        <v>390.07499999999891</v>
      </c>
      <c r="HS207" s="9">
        <f>HR206*1</f>
        <v>0</v>
      </c>
      <c r="HV207" s="9">
        <f>HU206*0.25</f>
        <v>976.67499999999927</v>
      </c>
      <c r="HX207" s="9">
        <f>HW206*0.5</f>
        <v>1945.4999999999986</v>
      </c>
      <c r="HZ207" s="9">
        <f>HY206*0.75</f>
        <v>2439.8249999999784</v>
      </c>
      <c r="IB207" s="9">
        <f>IA206*1</f>
        <v>0</v>
      </c>
      <c r="IE207" s="9">
        <f>ID206*0.25</f>
        <v>46.724999999998545</v>
      </c>
      <c r="IG207" s="9">
        <f>IF206*0.5</f>
        <v>0</v>
      </c>
      <c r="II207" s="9">
        <f>IH206*0.75</f>
        <v>0</v>
      </c>
      <c r="IK207" s="9">
        <f>IJ206*1</f>
        <v>0</v>
      </c>
      <c r="IN207" s="9">
        <f>IM206*0.25</f>
        <v>52.499999999999091</v>
      </c>
      <c r="IP207" s="9">
        <f>IO206*0.5</f>
        <v>0</v>
      </c>
      <c r="IR207" s="9">
        <f>IQ206*0.75</f>
        <v>167.47500000000218</v>
      </c>
      <c r="IT207" s="9">
        <f>IS206*1</f>
        <v>0</v>
      </c>
      <c r="IW207" s="9">
        <f>IV206*0.25</f>
        <v>59.274999999998727</v>
      </c>
      <c r="IY207" s="9">
        <f>IX206*0.5</f>
        <v>262.65000000000032</v>
      </c>
      <c r="JA207" s="9">
        <f>IZ206*0.75</f>
        <v>83.474999999999454</v>
      </c>
      <c r="JC207" s="9">
        <f>JB206*1</f>
        <v>0</v>
      </c>
      <c r="JF207" s="9">
        <f>JE206*0.25</f>
        <v>68.75</v>
      </c>
      <c r="JH207" s="9">
        <f>JG206*0.5</f>
        <v>79.349999999998545</v>
      </c>
      <c r="JJ207" s="9">
        <f>JI206*0.75</f>
        <v>64.275000000000546</v>
      </c>
      <c r="JL207" s="9">
        <f>JK206*1</f>
        <v>0</v>
      </c>
      <c r="JO207" s="9">
        <f>JN206*0.25</f>
        <v>123.5</v>
      </c>
      <c r="JQ207" s="9">
        <f>JP206*0.5</f>
        <v>0</v>
      </c>
      <c r="JS207" s="9">
        <f>JR206*0.75</f>
        <v>0</v>
      </c>
      <c r="JU207" s="9">
        <f>JT206*1</f>
        <v>0</v>
      </c>
      <c r="JX207" s="9">
        <f>JW206*0.25</f>
        <v>697.85</v>
      </c>
      <c r="JZ207" s="9">
        <f>JY206*0.5</f>
        <v>1203.3999999999996</v>
      </c>
      <c r="KB207" s="9">
        <f>KA206*0.75</f>
        <v>2158.3499999999926</v>
      </c>
      <c r="KD207" s="9">
        <f>KC206*1</f>
        <v>3331.799999999992</v>
      </c>
      <c r="KG207" s="9">
        <f>KF206*0.25</f>
        <v>52.000000000000909</v>
      </c>
      <c r="KI207" s="9">
        <f>KH206*0.5</f>
        <v>106.5</v>
      </c>
      <c r="KK207" s="9">
        <f>KJ206*0.75</f>
        <v>105.00000000000273</v>
      </c>
      <c r="KM207" s="9">
        <f>KL206*1</f>
        <v>0</v>
      </c>
      <c r="KP207" s="9">
        <f>KO206*0.25</f>
        <v>79.149999999999636</v>
      </c>
      <c r="KR207" s="9">
        <f>KQ206*0.5</f>
        <v>0</v>
      </c>
      <c r="KT207" s="9">
        <f>KS206*0.75</f>
        <v>0</v>
      </c>
      <c r="KV207" s="9">
        <f>KU206*1</f>
        <v>0</v>
      </c>
      <c r="KY207" s="9">
        <f>KX206*0.25</f>
        <v>27.225000000000364</v>
      </c>
      <c r="LA207" s="9">
        <f>KZ206*0.5</f>
        <v>0</v>
      </c>
      <c r="LC207" s="9">
        <f>LB206*0.75</f>
        <v>0</v>
      </c>
      <c r="LE207" s="9">
        <f>LD206*1</f>
        <v>0</v>
      </c>
      <c r="LH207" s="9">
        <f>LG206*0.25</f>
        <v>62.599999999999682</v>
      </c>
      <c r="LJ207" s="9">
        <f>LI206*0.5</f>
        <v>0</v>
      </c>
      <c r="LL207" s="9">
        <f>LK206*0.75</f>
        <v>0</v>
      </c>
      <c r="LN207" s="9">
        <f>LM206*1</f>
        <v>0</v>
      </c>
      <c r="LQ207" s="9">
        <f>LP206*0.25</f>
        <v>107.30000000000018</v>
      </c>
      <c r="LS207" s="9">
        <f>LR206*0.5</f>
        <v>19.050000000000182</v>
      </c>
      <c r="LU207" s="9">
        <f>LT206*0.75</f>
        <v>544.5</v>
      </c>
      <c r="LW207" s="9">
        <f>LV206*1</f>
        <v>0</v>
      </c>
      <c r="LZ207" s="9">
        <f>LY206*0.25</f>
        <v>175.59999999999854</v>
      </c>
      <c r="MB207" s="9">
        <f>MA206*0.5</f>
        <v>0</v>
      </c>
      <c r="MD207" s="9">
        <f>MC206*0.75</f>
        <v>0</v>
      </c>
      <c r="MF207" s="9">
        <f>ME206*1</f>
        <v>0</v>
      </c>
      <c r="MI207" s="9">
        <f>MH206*0.25</f>
        <v>244.95</v>
      </c>
      <c r="MK207" s="9">
        <f>MJ206*0.5</f>
        <v>222.04999999999563</v>
      </c>
      <c r="MM207" s="9">
        <f>ML206*0.75</f>
        <v>841.424999999997</v>
      </c>
      <c r="MO207" s="9">
        <f>MN206*1</f>
        <v>943</v>
      </c>
      <c r="MR207" s="9">
        <f>MQ206*0.25</f>
        <v>61.75</v>
      </c>
      <c r="MT207" s="9">
        <f>MS206*0.5</f>
        <v>118.74999999999818</v>
      </c>
      <c r="MV207" s="9">
        <f>MU206*0.75</f>
        <v>183.75</v>
      </c>
      <c r="MX207" s="9">
        <f>MW206*1</f>
        <v>0</v>
      </c>
      <c r="NA207" s="9">
        <f>MZ206*0.25</f>
        <v>0</v>
      </c>
      <c r="NC207" s="9">
        <f>NB206*0.5</f>
        <v>0</v>
      </c>
      <c r="NE207" s="9">
        <f>ND206*0.75</f>
        <v>1030.7250000000076</v>
      </c>
      <c r="NG207" s="9">
        <f>NF206*1</f>
        <v>0</v>
      </c>
      <c r="NH207" s="43"/>
    </row>
    <row r="208" spans="1:372" s="40" customFormat="1" ht="15.75">
      <c r="A208" s="203"/>
      <c r="B208" s="206"/>
      <c r="C208" s="205"/>
      <c r="E208" s="61"/>
      <c r="F208" s="149"/>
      <c r="G208" s="61"/>
      <c r="I208" s="61"/>
      <c r="L208" s="205"/>
      <c r="N208" s="61"/>
      <c r="P208" s="61"/>
      <c r="R208" s="61"/>
      <c r="U208" s="205"/>
      <c r="V208" s="149"/>
      <c r="W208" s="61"/>
      <c r="X208" s="149"/>
      <c r="Y208" s="61"/>
      <c r="Z208" s="149"/>
      <c r="AB208" s="149"/>
      <c r="AC208" s="38"/>
      <c r="AD208" s="205"/>
      <c r="AE208" s="149"/>
      <c r="AF208" s="237"/>
      <c r="AL208" s="38"/>
      <c r="AM208" s="205"/>
      <c r="AN208" s="149"/>
      <c r="AO208" s="237"/>
      <c r="AP208" s="149"/>
      <c r="AR208" s="149"/>
      <c r="AU208" s="38"/>
      <c r="AV208" s="205"/>
      <c r="AW208" s="149"/>
      <c r="AX208" s="237"/>
      <c r="AY208" s="149"/>
      <c r="BA208" s="149"/>
      <c r="BD208" s="38"/>
      <c r="BE208" s="205"/>
      <c r="BF208" s="149"/>
      <c r="BG208" s="237"/>
      <c r="BH208" s="149"/>
      <c r="BJ208" s="149"/>
      <c r="BM208" s="38"/>
      <c r="BN208" s="205"/>
      <c r="BP208" s="237"/>
      <c r="BV208" s="38"/>
      <c r="BW208" s="205"/>
      <c r="BY208" s="237"/>
      <c r="CE208" s="38"/>
      <c r="CF208" s="205"/>
      <c r="CG208" s="149"/>
      <c r="CH208" s="237"/>
      <c r="CI208" s="149"/>
      <c r="CK208" s="149"/>
      <c r="CM208" s="149"/>
      <c r="CN208" s="38"/>
      <c r="CO208" s="205"/>
      <c r="CP208" s="149"/>
      <c r="CQ208" s="237"/>
      <c r="CR208" s="149"/>
      <c r="CT208" s="149"/>
      <c r="CW208" s="38"/>
      <c r="CX208" s="205"/>
      <c r="CY208" s="149"/>
      <c r="CZ208" s="237"/>
      <c r="DA208" s="149"/>
      <c r="DC208" s="149"/>
      <c r="DF208" s="38"/>
      <c r="DG208" s="205"/>
      <c r="DH208" s="149"/>
      <c r="DI208" s="237"/>
      <c r="DJ208" s="149"/>
      <c r="DL208" s="149"/>
      <c r="DO208" s="38"/>
      <c r="DP208" s="205"/>
      <c r="DQ208" s="149"/>
      <c r="DR208" s="237"/>
      <c r="DS208" s="149"/>
      <c r="DU208" s="149"/>
      <c r="DX208" s="38"/>
      <c r="DY208" s="205"/>
      <c r="DZ208" s="149"/>
      <c r="EA208" s="237"/>
      <c r="EB208" s="149"/>
      <c r="ED208" s="149"/>
      <c r="EF208" s="149"/>
      <c r="EG208" s="38"/>
      <c r="EH208" s="205"/>
      <c r="EI208" s="149"/>
      <c r="EJ208" s="237"/>
      <c r="EK208" s="149"/>
      <c r="EM208" s="149"/>
      <c r="EO208" s="149"/>
      <c r="EP208" s="38"/>
      <c r="EQ208" s="205"/>
      <c r="ER208" s="149"/>
      <c r="ES208" s="237"/>
      <c r="ET208" s="149"/>
      <c r="EV208" s="149"/>
      <c r="EX208" s="149"/>
      <c r="EY208" s="38"/>
      <c r="EZ208" s="205"/>
      <c r="FA208" s="149"/>
      <c r="FB208" s="237"/>
      <c r="FC208" s="149"/>
      <c r="FE208" s="149"/>
      <c r="FG208" s="149"/>
      <c r="FH208" s="38"/>
      <c r="FI208" s="205"/>
      <c r="FJ208" s="149"/>
      <c r="FK208" s="237"/>
      <c r="FL208" s="149"/>
      <c r="FN208" s="149"/>
      <c r="FP208" s="149"/>
      <c r="FQ208" s="38"/>
      <c r="FR208" s="205"/>
      <c r="FS208" s="149"/>
      <c r="FT208" s="237"/>
      <c r="FU208" s="149"/>
      <c r="FW208" s="149"/>
      <c r="FY208" s="149"/>
      <c r="FZ208" s="38"/>
      <c r="GA208" s="205"/>
      <c r="GB208" s="149"/>
      <c r="GC208" s="237"/>
      <c r="GD208" s="149"/>
      <c r="GF208" s="149"/>
      <c r="GH208" s="149"/>
      <c r="GI208" s="38"/>
      <c r="GJ208" s="205"/>
      <c r="GK208" s="149"/>
      <c r="GL208" s="237"/>
      <c r="GM208" s="149"/>
      <c r="GO208" s="149"/>
      <c r="GQ208" s="149"/>
      <c r="GR208" s="38"/>
      <c r="GS208" s="205"/>
      <c r="GT208" s="149"/>
      <c r="GU208" s="237"/>
      <c r="GV208" s="149"/>
      <c r="GX208" s="149"/>
      <c r="GZ208" s="149"/>
      <c r="HB208" s="205"/>
      <c r="HD208" s="237"/>
      <c r="HJ208" s="38"/>
      <c r="HK208" s="205"/>
      <c r="HM208" s="237"/>
      <c r="HS208" s="38"/>
      <c r="HT208" s="205"/>
      <c r="HV208" s="237"/>
      <c r="IB208" s="38"/>
      <c r="IC208" s="205"/>
      <c r="IE208" s="237"/>
      <c r="IL208" s="205"/>
      <c r="IN208" s="237"/>
      <c r="IT208" s="38"/>
      <c r="IU208" s="205"/>
      <c r="IW208" s="237"/>
      <c r="JC208" s="38"/>
      <c r="JD208" s="205"/>
      <c r="JF208" s="237"/>
      <c r="JL208" s="38"/>
      <c r="JM208" s="205"/>
      <c r="JO208" s="237"/>
      <c r="JV208" s="205"/>
      <c r="JX208" s="237"/>
      <c r="KD208" s="38"/>
      <c r="KE208" s="205"/>
      <c r="KG208" s="237"/>
      <c r="KM208" s="38"/>
      <c r="KN208" s="205"/>
      <c r="KP208" s="237"/>
      <c r="KW208" s="205"/>
      <c r="KY208" s="237"/>
      <c r="LF208" s="205"/>
      <c r="LH208" s="237"/>
      <c r="LN208" s="38"/>
      <c r="LO208" s="205"/>
      <c r="LQ208" s="237"/>
      <c r="LW208" s="38"/>
      <c r="LX208" s="205"/>
      <c r="LZ208" s="237"/>
      <c r="MG208" s="205"/>
      <c r="MI208" s="237"/>
      <c r="MO208" s="38"/>
      <c r="MP208" s="205"/>
      <c r="MR208" s="237"/>
      <c r="MX208" s="38"/>
      <c r="MY208" s="205"/>
      <c r="NA208" s="237"/>
      <c r="NG208" s="38"/>
      <c r="NH208" s="205"/>
    </row>
    <row r="209" spans="1:372" ht="18">
      <c r="A209" s="42" t="s">
        <v>809</v>
      </c>
      <c r="B209" s="49"/>
      <c r="D209">
        <v>126.5</v>
      </c>
      <c r="E209" s="1" t="s">
        <v>187</v>
      </c>
      <c r="F209" s="400">
        <v>350.4</v>
      </c>
      <c r="G209" s="1" t="s">
        <v>183</v>
      </c>
      <c r="H209" s="115"/>
      <c r="I209" s="1" t="s">
        <v>184</v>
      </c>
      <c r="J209" s="115"/>
      <c r="K209" s="1" t="s">
        <v>185</v>
      </c>
      <c r="M209">
        <v>75</v>
      </c>
      <c r="N209" s="1" t="s">
        <v>187</v>
      </c>
      <c r="O209" s="18">
        <v>238.89999999999998</v>
      </c>
      <c r="P209" s="1" t="s">
        <v>183</v>
      </c>
      <c r="Q209" s="18"/>
      <c r="R209" s="1" t="s">
        <v>184</v>
      </c>
      <c r="S209" s="18"/>
      <c r="T209" s="1" t="s">
        <v>185</v>
      </c>
      <c r="V209" s="18">
        <v>661.19999999999982</v>
      </c>
      <c r="W209" s="1" t="s">
        <v>187</v>
      </c>
      <c r="X209" s="18">
        <v>418.60000000000014</v>
      </c>
      <c r="Y209" s="1" t="s">
        <v>183</v>
      </c>
      <c r="Z209" s="18">
        <v>594.00000000000011</v>
      </c>
      <c r="AA209" s="1" t="s">
        <v>184</v>
      </c>
      <c r="AB209" s="18">
        <v>443.69999999999993</v>
      </c>
      <c r="AC209" s="1" t="s">
        <v>185</v>
      </c>
      <c r="AE209" s="18">
        <v>387.90000000000009</v>
      </c>
      <c r="AF209" s="1" t="s">
        <v>187</v>
      </c>
      <c r="AG209" s="18">
        <v>197.5</v>
      </c>
      <c r="AH209" s="1" t="s">
        <v>183</v>
      </c>
      <c r="AI209" s="18">
        <v>122.19999999999993</v>
      </c>
      <c r="AJ209" s="1" t="s">
        <v>184</v>
      </c>
      <c r="AK209" s="18">
        <v>348.59999999999968</v>
      </c>
      <c r="AL209" s="1" t="s">
        <v>185</v>
      </c>
      <c r="AN209" s="18">
        <v>353.10000000000059</v>
      </c>
      <c r="AO209" s="1" t="s">
        <v>187</v>
      </c>
      <c r="AP209" s="18">
        <v>167.00000000000045</v>
      </c>
      <c r="AQ209" s="1" t="s">
        <v>183</v>
      </c>
      <c r="AR209" s="1">
        <v>745.90000000000009</v>
      </c>
      <c r="AS209" s="1" t="s">
        <v>184</v>
      </c>
      <c r="AT209" s="18">
        <v>264.99999999999977</v>
      </c>
      <c r="AU209" s="1" t="s">
        <v>185</v>
      </c>
      <c r="AW209" s="18">
        <v>630.90000000000055</v>
      </c>
      <c r="AX209" s="1" t="s">
        <v>187</v>
      </c>
      <c r="AY209" s="18">
        <v>627.29999999999973</v>
      </c>
      <c r="AZ209" s="1" t="s">
        <v>183</v>
      </c>
      <c r="BA209" s="18">
        <v>770.40000000000009</v>
      </c>
      <c r="BB209" s="1" t="s">
        <v>184</v>
      </c>
      <c r="BC209" s="18">
        <v>694.900000000001</v>
      </c>
      <c r="BD209" s="1" t="s">
        <v>185</v>
      </c>
      <c r="BF209" s="18">
        <v>748.55000000000018</v>
      </c>
      <c r="BG209" s="1" t="s">
        <v>187</v>
      </c>
      <c r="BH209" s="18">
        <v>462.99999999999818</v>
      </c>
      <c r="BI209" s="1" t="s">
        <v>183</v>
      </c>
      <c r="BJ209" s="18">
        <v>894.90000000000055</v>
      </c>
      <c r="BK209" s="1" t="s">
        <v>184</v>
      </c>
      <c r="BL209" s="18">
        <v>780.09999999999991</v>
      </c>
      <c r="BM209" s="1" t="s">
        <v>185</v>
      </c>
      <c r="BO209" s="18">
        <v>679.55000000000109</v>
      </c>
      <c r="BP209" s="1" t="s">
        <v>187</v>
      </c>
      <c r="BQ209" s="18">
        <v>359.79999999999973</v>
      </c>
      <c r="BR209" s="1" t="s">
        <v>183</v>
      </c>
      <c r="BS209" s="18">
        <v>461.40000000000009</v>
      </c>
      <c r="BT209" s="1" t="s">
        <v>184</v>
      </c>
      <c r="BU209" s="18">
        <v>333.20000000000027</v>
      </c>
      <c r="BV209" s="1" t="s">
        <v>185</v>
      </c>
      <c r="BX209">
        <v>172.50000000000182</v>
      </c>
      <c r="BY209" s="1" t="s">
        <v>187</v>
      </c>
      <c r="BZ209" s="401">
        <v>93.600000000002183</v>
      </c>
      <c r="CA209" s="1" t="s">
        <v>183</v>
      </c>
      <c r="CB209" s="18">
        <v>341.5</v>
      </c>
      <c r="CC209" s="1" t="s">
        <v>184</v>
      </c>
      <c r="CD209" s="18">
        <v>110.50000000000136</v>
      </c>
      <c r="CE209" s="1" t="s">
        <v>185</v>
      </c>
      <c r="CG209" s="18">
        <v>1070.0000000000018</v>
      </c>
      <c r="CH209" s="1" t="s">
        <v>187</v>
      </c>
      <c r="CI209" s="18"/>
      <c r="CJ209" s="1" t="s">
        <v>183</v>
      </c>
      <c r="CK209" s="18">
        <v>421.10000000000036</v>
      </c>
      <c r="CL209" s="1" t="s">
        <v>184</v>
      </c>
      <c r="CM209" s="18">
        <v>619.800000000002</v>
      </c>
      <c r="CN209" s="1" t="s">
        <v>185</v>
      </c>
      <c r="CP209" s="18">
        <v>335.45000000000073</v>
      </c>
      <c r="CQ209" s="1" t="s">
        <v>187</v>
      </c>
      <c r="CR209" s="18"/>
      <c r="CS209" s="1" t="s">
        <v>183</v>
      </c>
      <c r="CT209" s="18">
        <v>352.90000000000055</v>
      </c>
      <c r="CU209" s="1" t="s">
        <v>184</v>
      </c>
      <c r="CV209" s="18">
        <v>225.90000000000146</v>
      </c>
      <c r="CW209" s="1" t="s">
        <v>185</v>
      </c>
      <c r="CY209" s="18">
        <v>290.60000000000309</v>
      </c>
      <c r="CZ209" s="1" t="s">
        <v>187</v>
      </c>
      <c r="DA209" s="18">
        <v>81.600000000004002</v>
      </c>
      <c r="DB209" s="1" t="s">
        <v>183</v>
      </c>
      <c r="DC209" s="18">
        <v>225.30000000000018</v>
      </c>
      <c r="DD209" s="1" t="s">
        <v>184</v>
      </c>
      <c r="DE209" s="18">
        <v>216.60000000000099</v>
      </c>
      <c r="DF209" s="1" t="s">
        <v>185</v>
      </c>
      <c r="DH209" s="18">
        <v>305.60000000000309</v>
      </c>
      <c r="DI209" s="1" t="s">
        <v>187</v>
      </c>
      <c r="DJ209" s="18"/>
      <c r="DK209" s="1" t="s">
        <v>183</v>
      </c>
      <c r="DL209" s="18">
        <v>87.699999999999818</v>
      </c>
      <c r="DM209" s="1" t="s">
        <v>184</v>
      </c>
      <c r="DN209" s="18">
        <v>205.00000000000091</v>
      </c>
      <c r="DO209" s="1" t="s">
        <v>185</v>
      </c>
      <c r="DQ209" s="401">
        <v>607.20000000000255</v>
      </c>
      <c r="DR209" s="1" t="s">
        <v>187</v>
      </c>
      <c r="DS209" s="18">
        <v>264.00000000000364</v>
      </c>
      <c r="DT209" s="1" t="s">
        <v>183</v>
      </c>
      <c r="DU209" s="18">
        <v>415.70000000000073</v>
      </c>
      <c r="DV209" s="1" t="s">
        <v>184</v>
      </c>
      <c r="DW209" s="18">
        <v>313.60000000000218</v>
      </c>
      <c r="DX209" s="1" t="s">
        <v>185</v>
      </c>
      <c r="DZ209" s="18">
        <v>541.70000000000255</v>
      </c>
      <c r="EA209" s="1" t="s">
        <v>187</v>
      </c>
      <c r="EB209" s="18"/>
      <c r="EC209" s="1" t="s">
        <v>183</v>
      </c>
      <c r="ED209" s="18">
        <v>768.80000000000109</v>
      </c>
      <c r="EE209" s="1" t="s">
        <v>184</v>
      </c>
      <c r="EF209" s="18"/>
      <c r="EG209" s="1" t="s">
        <v>185</v>
      </c>
      <c r="EI209" s="401">
        <v>305.25000000000364</v>
      </c>
      <c r="EJ209" s="1" t="s">
        <v>187</v>
      </c>
      <c r="EK209" s="401"/>
      <c r="EL209" s="1" t="s">
        <v>183</v>
      </c>
      <c r="EM209" s="18">
        <v>316.99999999998909</v>
      </c>
      <c r="EN209" s="1" t="s">
        <v>184</v>
      </c>
      <c r="EO209" s="18"/>
      <c r="EP209" s="1" t="s">
        <v>185</v>
      </c>
      <c r="ER209" s="18">
        <v>442.09999999999854</v>
      </c>
      <c r="ES209" s="1" t="s">
        <v>187</v>
      </c>
      <c r="ET209" s="18"/>
      <c r="EU209" s="1" t="s">
        <v>183</v>
      </c>
      <c r="EV209" s="18">
        <v>574.70000000000073</v>
      </c>
      <c r="EW209" s="1" t="s">
        <v>184</v>
      </c>
      <c r="EX209" s="18"/>
      <c r="EY209" s="1" t="s">
        <v>185</v>
      </c>
      <c r="FA209" s="401">
        <v>233.19999999999709</v>
      </c>
      <c r="FB209" s="1" t="s">
        <v>187</v>
      </c>
      <c r="FC209" s="401">
        <v>162.10000000000036</v>
      </c>
      <c r="FD209" s="1" t="s">
        <v>183</v>
      </c>
      <c r="FE209" s="18">
        <v>529.10000000000036</v>
      </c>
      <c r="FF209" s="1" t="s">
        <v>184</v>
      </c>
      <c r="FG209" s="18"/>
      <c r="FH209" s="1" t="s">
        <v>185</v>
      </c>
      <c r="FJ209" s="401">
        <v>354.99999999999818</v>
      </c>
      <c r="FK209" s="1" t="s">
        <v>187</v>
      </c>
      <c r="FL209" s="18">
        <v>622.00000000000364</v>
      </c>
      <c r="FM209" s="1" t="s">
        <v>183</v>
      </c>
      <c r="FN209" s="18">
        <v>549.70000000000255</v>
      </c>
      <c r="FO209" s="1" t="s">
        <v>184</v>
      </c>
      <c r="FP209" s="18"/>
      <c r="FQ209" s="1" t="s">
        <v>185</v>
      </c>
      <c r="FS209" s="401">
        <v>365</v>
      </c>
      <c r="FT209" s="1" t="s">
        <v>187</v>
      </c>
      <c r="FU209" s="401"/>
      <c r="FV209" s="1" t="s">
        <v>183</v>
      </c>
      <c r="FW209" s="18">
        <v>107.19999999999891</v>
      </c>
      <c r="FX209" s="1" t="s">
        <v>184</v>
      </c>
      <c r="FY209" s="18"/>
      <c r="FZ209" s="1" t="s">
        <v>185</v>
      </c>
      <c r="GB209" s="18">
        <v>41.899999999999636</v>
      </c>
      <c r="GC209" s="1" t="s">
        <v>187</v>
      </c>
      <c r="GD209" s="18"/>
      <c r="GE209" s="1" t="s">
        <v>183</v>
      </c>
      <c r="GF209" s="18">
        <v>126.299999999992</v>
      </c>
      <c r="GG209" s="1" t="s">
        <v>184</v>
      </c>
      <c r="GH209" s="18"/>
      <c r="GI209" s="1" t="s">
        <v>185</v>
      </c>
      <c r="GK209" s="401">
        <v>1880.4999999999964</v>
      </c>
      <c r="GL209" s="1" t="s">
        <v>187</v>
      </c>
      <c r="GM209" s="18">
        <v>1331.4000000000015</v>
      </c>
      <c r="GN209" s="1" t="s">
        <v>183</v>
      </c>
      <c r="GO209" s="18">
        <v>2515.1000000000022</v>
      </c>
      <c r="GP209" s="1" t="s">
        <v>184</v>
      </c>
      <c r="GQ209" s="18"/>
      <c r="GR209" s="1" t="s">
        <v>185</v>
      </c>
      <c r="GT209" s="401">
        <v>467.85000000000036</v>
      </c>
      <c r="GU209" s="1" t="s">
        <v>187</v>
      </c>
      <c r="GV209" s="401"/>
      <c r="GW209" s="1" t="s">
        <v>183</v>
      </c>
      <c r="GX209" s="401"/>
      <c r="GY209" s="1" t="s">
        <v>184</v>
      </c>
      <c r="GZ209" s="401"/>
      <c r="HA209" s="1" t="s">
        <v>185</v>
      </c>
      <c r="HC209" s="18">
        <v>275.5</v>
      </c>
      <c r="HD209" s="1" t="s">
        <v>187</v>
      </c>
      <c r="HE209" s="18">
        <v>770.39999999999873</v>
      </c>
      <c r="HF209" s="1" t="s">
        <v>183</v>
      </c>
      <c r="HG209" s="18">
        <v>464.10000000000218</v>
      </c>
      <c r="HH209" s="1" t="s">
        <v>184</v>
      </c>
      <c r="HI209" s="18"/>
      <c r="HJ209" s="1" t="s">
        <v>185</v>
      </c>
      <c r="HL209" s="401">
        <v>842.20000000000437</v>
      </c>
      <c r="HM209" s="1" t="s">
        <v>187</v>
      </c>
      <c r="HN209" s="401"/>
      <c r="HO209" s="1" t="s">
        <v>183</v>
      </c>
      <c r="HP209" s="18">
        <v>443.00000000000182</v>
      </c>
      <c r="HQ209" s="1" t="s">
        <v>184</v>
      </c>
      <c r="HR209" s="18"/>
      <c r="HS209" s="1" t="s">
        <v>185</v>
      </c>
      <c r="HU209" s="401">
        <v>3310.5999999999967</v>
      </c>
      <c r="HV209" s="1" t="s">
        <v>187</v>
      </c>
      <c r="HW209" s="18">
        <v>3805.1000000000022</v>
      </c>
      <c r="HX209" s="1" t="s">
        <v>183</v>
      </c>
      <c r="HY209" s="18">
        <v>3104.100000000044</v>
      </c>
      <c r="HZ209" s="1" t="s">
        <v>184</v>
      </c>
      <c r="IA209" s="18"/>
      <c r="IB209" s="1" t="s">
        <v>185</v>
      </c>
      <c r="ID209" s="401">
        <v>397</v>
      </c>
      <c r="IE209" s="1" t="s">
        <v>187</v>
      </c>
      <c r="IF209" s="401"/>
      <c r="IG209" s="1" t="s">
        <v>183</v>
      </c>
      <c r="IH209" s="401"/>
      <c r="II209" s="1" t="s">
        <v>184</v>
      </c>
      <c r="IJ209" s="401"/>
      <c r="IK209" s="1" t="s">
        <v>185</v>
      </c>
      <c r="IM209" s="18">
        <v>251.00000000000364</v>
      </c>
      <c r="IN209" s="1" t="s">
        <v>187</v>
      </c>
      <c r="IO209" s="18"/>
      <c r="IP209" s="1" t="s">
        <v>183</v>
      </c>
      <c r="IQ209" s="18">
        <v>262.49999999999272</v>
      </c>
      <c r="IR209" s="1" t="s">
        <v>184</v>
      </c>
      <c r="IS209" s="18"/>
      <c r="IT209" s="1" t="s">
        <v>185</v>
      </c>
      <c r="IV209" s="401">
        <v>60.19999999999709</v>
      </c>
      <c r="IW209" s="1" t="s">
        <v>187</v>
      </c>
      <c r="IX209" s="18">
        <v>362.49999999999909</v>
      </c>
      <c r="IY209" s="1" t="s">
        <v>183</v>
      </c>
      <c r="IZ209" s="18">
        <v>233.79999999998472</v>
      </c>
      <c r="JA209" s="1" t="s">
        <v>184</v>
      </c>
      <c r="JB209" s="18"/>
      <c r="JC209" s="1" t="s">
        <v>185</v>
      </c>
      <c r="JE209" s="401">
        <v>651.59999999999491</v>
      </c>
      <c r="JF209" s="1" t="s">
        <v>187</v>
      </c>
      <c r="JG209" s="401">
        <v>226.50000000000182</v>
      </c>
      <c r="JH209" s="1" t="s">
        <v>183</v>
      </c>
      <c r="JI209" s="18">
        <v>352.29999999998472</v>
      </c>
      <c r="JJ209" s="1" t="s">
        <v>184</v>
      </c>
      <c r="JK209" s="18"/>
      <c r="JL209" s="1" t="s">
        <v>185</v>
      </c>
      <c r="JN209" s="401">
        <v>179.24999999999636</v>
      </c>
      <c r="JO209" s="1" t="s">
        <v>187</v>
      </c>
      <c r="JP209" s="401"/>
      <c r="JQ209" s="1" t="s">
        <v>183</v>
      </c>
      <c r="JR209" s="401"/>
      <c r="JS209" s="1" t="s">
        <v>184</v>
      </c>
      <c r="JT209" s="401"/>
      <c r="JU209" s="1" t="s">
        <v>185</v>
      </c>
      <c r="JX209" s="1" t="s">
        <v>187</v>
      </c>
      <c r="JY209" s="18">
        <v>2564.9999999999964</v>
      </c>
      <c r="JZ209" s="1" t="s">
        <v>183</v>
      </c>
      <c r="KA209" s="18">
        <v>2614.7999999999847</v>
      </c>
      <c r="KB209" s="1" t="s">
        <v>184</v>
      </c>
      <c r="KC209" s="18">
        <v>3151.4999999998872</v>
      </c>
      <c r="KD209" s="1" t="s">
        <v>185</v>
      </c>
      <c r="KF209" s="18">
        <v>289.59999999999127</v>
      </c>
      <c r="KG209" s="1" t="s">
        <v>187</v>
      </c>
      <c r="KH209" s="401">
        <v>0</v>
      </c>
      <c r="KI209" s="1" t="s">
        <v>183</v>
      </c>
      <c r="KJ209" s="18">
        <v>227.49999999998181</v>
      </c>
      <c r="KK209" s="1" t="s">
        <v>184</v>
      </c>
      <c r="KL209" s="18"/>
      <c r="KM209" s="1" t="s">
        <v>185</v>
      </c>
      <c r="KO209" s="401">
        <v>442.49999999999272</v>
      </c>
      <c r="KP209" s="1" t="s">
        <v>187</v>
      </c>
      <c r="KQ209" s="401"/>
      <c r="KR209" s="1" t="s">
        <v>183</v>
      </c>
      <c r="KS209" s="401"/>
      <c r="KT209" s="1" t="s">
        <v>184</v>
      </c>
      <c r="KU209" s="401"/>
      <c r="KV209" s="1" t="s">
        <v>185</v>
      </c>
      <c r="KX209" s="18">
        <v>215.94999999999709</v>
      </c>
      <c r="KY209" s="1" t="s">
        <v>187</v>
      </c>
      <c r="KZ209" s="18"/>
      <c r="LA209" s="1" t="s">
        <v>183</v>
      </c>
      <c r="LB209" s="18"/>
      <c r="LC209" s="1" t="s">
        <v>184</v>
      </c>
      <c r="LD209" s="18"/>
      <c r="LE209" s="1" t="s">
        <v>185</v>
      </c>
      <c r="LG209" s="232">
        <v>232.60000000000218</v>
      </c>
      <c r="LH209" s="1" t="s">
        <v>187</v>
      </c>
      <c r="LI209" s="232"/>
      <c r="LJ209" s="1" t="s">
        <v>183</v>
      </c>
      <c r="LK209" s="232"/>
      <c r="LL209" s="1" t="s">
        <v>184</v>
      </c>
      <c r="LM209" s="18"/>
      <c r="LN209" s="1" t="s">
        <v>185</v>
      </c>
      <c r="LP209" s="18">
        <v>389.80000000000291</v>
      </c>
      <c r="LQ209" s="1" t="s">
        <v>187</v>
      </c>
      <c r="LR209" s="18">
        <v>338.19999999999891</v>
      </c>
      <c r="LS209" s="1" t="s">
        <v>183</v>
      </c>
      <c r="LT209" s="18">
        <v>477.99999999998545</v>
      </c>
      <c r="LU209" s="1" t="s">
        <v>184</v>
      </c>
      <c r="LV209" s="18"/>
      <c r="LW209" s="1" t="s">
        <v>185</v>
      </c>
      <c r="LY209" s="18">
        <v>322.200000000008</v>
      </c>
      <c r="LZ209" s="1" t="s">
        <v>187</v>
      </c>
      <c r="MA209" s="18"/>
      <c r="MB209" s="1" t="s">
        <v>183</v>
      </c>
      <c r="MC209" s="18"/>
      <c r="MD209" s="1" t="s">
        <v>184</v>
      </c>
      <c r="ME209" s="18"/>
      <c r="MF209" s="1" t="s">
        <v>185</v>
      </c>
      <c r="MI209" s="1" t="s">
        <v>187</v>
      </c>
      <c r="MJ209" s="74">
        <v>434.50000000000728</v>
      </c>
      <c r="MK209" s="1" t="s">
        <v>183</v>
      </c>
      <c r="ML209" s="18">
        <v>732.70000000000073</v>
      </c>
      <c r="MM209" s="1" t="s">
        <v>184</v>
      </c>
      <c r="MN209" s="18">
        <v>1173.9999999999782</v>
      </c>
      <c r="MO209" s="1" t="s">
        <v>185</v>
      </c>
      <c r="MQ209">
        <v>376.50000000001091</v>
      </c>
      <c r="MR209" s="1" t="s">
        <v>187</v>
      </c>
      <c r="MS209" s="18">
        <v>248.00000000000364</v>
      </c>
      <c r="MT209" s="1" t="s">
        <v>183</v>
      </c>
      <c r="MU209">
        <v>365.4999999999709</v>
      </c>
      <c r="MV209" s="1" t="s">
        <v>184</v>
      </c>
      <c r="MX209" s="1" t="s">
        <v>185</v>
      </c>
      <c r="NA209" s="1" t="s">
        <v>187</v>
      </c>
      <c r="NC209" s="1" t="s">
        <v>183</v>
      </c>
      <c r="ND209" s="402">
        <v>1310.8999999999905</v>
      </c>
      <c r="NE209" s="1" t="s">
        <v>184</v>
      </c>
      <c r="NF209" s="402"/>
      <c r="NG209" s="1" t="s">
        <v>185</v>
      </c>
      <c r="NH209" s="43"/>
    </row>
    <row r="210" spans="1:372" ht="18">
      <c r="A210" s="403" t="s">
        <v>3671</v>
      </c>
      <c r="B210" s="49">
        <f>SUM(D210:AAP210)</f>
        <v>36906.937499999811</v>
      </c>
      <c r="D210"/>
      <c r="E210" s="9">
        <f>D209*0.25</f>
        <v>31.625</v>
      </c>
      <c r="F210" s="18"/>
      <c r="G210" s="9">
        <f>F209*0.5</f>
        <v>175.2</v>
      </c>
      <c r="I210" s="9">
        <f>H209*0.75</f>
        <v>0</v>
      </c>
      <c r="K210" s="9">
        <f>J209*1</f>
        <v>0</v>
      </c>
      <c r="N210" s="9">
        <f>M209*0.25</f>
        <v>18.75</v>
      </c>
      <c r="P210" s="9">
        <f>O209*0.5</f>
        <v>119.44999999999999</v>
      </c>
      <c r="R210" s="9">
        <f>Q209*0.75</f>
        <v>0</v>
      </c>
      <c r="T210" s="9">
        <f>S209*1</f>
        <v>0</v>
      </c>
      <c r="V210" s="18"/>
      <c r="W210" s="9">
        <f>V209*0.25</f>
        <v>165.29999999999995</v>
      </c>
      <c r="X210" s="18"/>
      <c r="Y210" s="9">
        <f>X209*0.5</f>
        <v>209.30000000000007</v>
      </c>
      <c r="Z210" s="18"/>
      <c r="AA210" s="9">
        <f>Z209*0.75</f>
        <v>445.50000000000011</v>
      </c>
      <c r="AB210" s="18"/>
      <c r="AC210" s="9">
        <f>AB209*1</f>
        <v>443.69999999999993</v>
      </c>
      <c r="AE210" s="18"/>
      <c r="AF210" s="9">
        <f>AE209*0.25</f>
        <v>96.975000000000023</v>
      </c>
      <c r="AH210" s="9">
        <f>AG209*0.5</f>
        <v>98.75</v>
      </c>
      <c r="AJ210" s="9">
        <f>AI209*0.75</f>
        <v>91.649999999999949</v>
      </c>
      <c r="AL210" s="9">
        <f>AK209*1</f>
        <v>348.59999999999968</v>
      </c>
      <c r="AN210" s="18"/>
      <c r="AO210" s="9">
        <f>AN209*0.25</f>
        <v>88.275000000000148</v>
      </c>
      <c r="AP210" s="18"/>
      <c r="AQ210" s="9">
        <f>AP209*0.5</f>
        <v>83.500000000000227</v>
      </c>
      <c r="AR210" s="18"/>
      <c r="AS210" s="9">
        <f>AR209*0.75</f>
        <v>559.42500000000007</v>
      </c>
      <c r="AU210" s="9">
        <f>AT209*1</f>
        <v>264.99999999999977</v>
      </c>
      <c r="AW210" s="18"/>
      <c r="AX210" s="9">
        <f>AW209*0.25</f>
        <v>157.72500000000014</v>
      </c>
      <c r="AZ210" s="9">
        <f>AY209*0.5</f>
        <v>313.64999999999986</v>
      </c>
      <c r="BB210" s="9">
        <f>BA209*0.75</f>
        <v>577.80000000000007</v>
      </c>
      <c r="BD210" s="9">
        <f>BC209*1</f>
        <v>694.900000000001</v>
      </c>
      <c r="BF210" s="18"/>
      <c r="BG210" s="9">
        <f>BF209*0.25</f>
        <v>187.13750000000005</v>
      </c>
      <c r="BH210" s="18"/>
      <c r="BI210" s="9">
        <f>BH209*0.5</f>
        <v>231.49999999999909</v>
      </c>
      <c r="BJ210" s="18"/>
      <c r="BK210" s="9">
        <f>BJ209*0.75</f>
        <v>671.17500000000041</v>
      </c>
      <c r="BM210" s="9">
        <f>BL209*1</f>
        <v>780.09999999999991</v>
      </c>
      <c r="BP210" s="9">
        <f>BO209*0.25</f>
        <v>169.88750000000027</v>
      </c>
      <c r="BR210" s="9">
        <f>BQ209*0.5</f>
        <v>179.89999999999986</v>
      </c>
      <c r="BT210" s="9">
        <f>BS209*0.75</f>
        <v>346.05000000000007</v>
      </c>
      <c r="BV210" s="9">
        <f>BU209*1</f>
        <v>333.20000000000027</v>
      </c>
      <c r="BY210" s="9">
        <f>BX209*0.25</f>
        <v>43.125000000000455</v>
      </c>
      <c r="CA210" s="9">
        <f>BZ209*0.5</f>
        <v>46.800000000001091</v>
      </c>
      <c r="CC210" s="9">
        <f>CB209*0.75</f>
        <v>256.125</v>
      </c>
      <c r="CE210" s="9">
        <f t="shared" ref="CE210" si="402">CD209*1</f>
        <v>110.50000000000136</v>
      </c>
      <c r="CG210" s="18"/>
      <c r="CH210" s="9">
        <f>CG209*0.25</f>
        <v>267.50000000000045</v>
      </c>
      <c r="CI210" s="18"/>
      <c r="CJ210" s="9">
        <f>CI209*0.5</f>
        <v>0</v>
      </c>
      <c r="CK210" s="18"/>
      <c r="CL210" s="9">
        <f>CK209*0.75</f>
        <v>315.82500000000027</v>
      </c>
      <c r="CM210" s="18"/>
      <c r="CN210" s="9">
        <f t="shared" ref="CN210" si="403">CM209*1</f>
        <v>619.800000000002</v>
      </c>
      <c r="CP210" s="18"/>
      <c r="CQ210" s="9">
        <f>CP209*0.25</f>
        <v>83.862500000000182</v>
      </c>
      <c r="CR210" s="18"/>
      <c r="CS210" s="9">
        <f>CR209*0.5</f>
        <v>0</v>
      </c>
      <c r="CT210" s="18"/>
      <c r="CU210" s="9">
        <f>CT209*0.75</f>
        <v>264.67500000000041</v>
      </c>
      <c r="CW210" s="9">
        <f t="shared" ref="CW210" si="404">CV209*1</f>
        <v>225.90000000000146</v>
      </c>
      <c r="CY210" s="18"/>
      <c r="CZ210" s="9">
        <f>CY209*0.25</f>
        <v>72.650000000000773</v>
      </c>
      <c r="DA210" s="18"/>
      <c r="DB210" s="9">
        <f>DA209*0.5</f>
        <v>40.800000000002001</v>
      </c>
      <c r="DC210" s="18"/>
      <c r="DD210" s="9">
        <f>DC209*0.75</f>
        <v>168.97500000000014</v>
      </c>
      <c r="DF210" s="9">
        <f t="shared" ref="DF210" si="405">DE209*1</f>
        <v>216.60000000000099</v>
      </c>
      <c r="DH210" s="18"/>
      <c r="DI210" s="9">
        <f>DH209*0.25</f>
        <v>76.400000000000773</v>
      </c>
      <c r="DJ210" s="18"/>
      <c r="DK210" s="9">
        <f>DJ209*0.5</f>
        <v>0</v>
      </c>
      <c r="DL210" s="18"/>
      <c r="DM210" s="9">
        <f>DL209*0.75</f>
        <v>65.774999999999864</v>
      </c>
      <c r="DO210" s="9">
        <f t="shared" ref="DO210" si="406">DN209*1</f>
        <v>205.00000000000091</v>
      </c>
      <c r="DQ210" s="18"/>
      <c r="DR210" s="9">
        <f>DQ209*0.25</f>
        <v>151.80000000000064</v>
      </c>
      <c r="DS210" s="18"/>
      <c r="DT210" s="9">
        <f>DS209*0.5</f>
        <v>132.00000000000182</v>
      </c>
      <c r="DU210" s="18"/>
      <c r="DV210" s="9">
        <f>DU209*0.75</f>
        <v>311.77500000000055</v>
      </c>
      <c r="DX210" s="9">
        <f t="shared" ref="DX210" si="407">DW209*1</f>
        <v>313.60000000000218</v>
      </c>
      <c r="DZ210" s="18"/>
      <c r="EA210" s="9">
        <f>DZ209*0.25</f>
        <v>135.42500000000064</v>
      </c>
      <c r="EB210" s="18"/>
      <c r="EC210" s="9">
        <f>EB209*0.5</f>
        <v>0</v>
      </c>
      <c r="ED210" s="18"/>
      <c r="EE210" s="9">
        <f>ED209*0.75</f>
        <v>576.60000000000082</v>
      </c>
      <c r="EF210" s="18"/>
      <c r="EG210" s="9">
        <f>EF209*1</f>
        <v>0</v>
      </c>
      <c r="EI210" s="18"/>
      <c r="EJ210" s="9">
        <f>EI209*0.25</f>
        <v>76.312500000000909</v>
      </c>
      <c r="EK210" s="18"/>
      <c r="EL210" s="9">
        <f>EK209*0.5</f>
        <v>0</v>
      </c>
      <c r="EM210" s="18"/>
      <c r="EN210" s="9">
        <f>EM209*0.75</f>
        <v>237.74999999999181</v>
      </c>
      <c r="EO210" s="18"/>
      <c r="EP210" s="9">
        <f>EO209*1</f>
        <v>0</v>
      </c>
      <c r="ER210" s="18"/>
      <c r="ES210" s="9">
        <f>ER209*0.25</f>
        <v>110.52499999999964</v>
      </c>
      <c r="ET210" s="18"/>
      <c r="EU210" s="9">
        <f>ET209*0.5</f>
        <v>0</v>
      </c>
      <c r="EV210" s="18"/>
      <c r="EW210" s="9">
        <f>EV209*0.75</f>
        <v>431.02500000000055</v>
      </c>
      <c r="EX210" s="18"/>
      <c r="EY210" s="9">
        <f>EX209*1</f>
        <v>0</v>
      </c>
      <c r="FA210" s="18"/>
      <c r="FB210" s="9">
        <f>FA209*0.25</f>
        <v>58.299999999999272</v>
      </c>
      <c r="FC210" s="18"/>
      <c r="FD210" s="9">
        <f>FC209*0.5</f>
        <v>81.050000000000182</v>
      </c>
      <c r="FE210" s="18"/>
      <c r="FF210" s="9">
        <f>FE209*0.75</f>
        <v>396.82500000000027</v>
      </c>
      <c r="FG210" s="18"/>
      <c r="FH210" s="9">
        <f>FG209*1</f>
        <v>0</v>
      </c>
      <c r="FJ210" s="18"/>
      <c r="FK210" s="9">
        <f>FJ209*0.25</f>
        <v>88.749999999999545</v>
      </c>
      <c r="FL210" s="18"/>
      <c r="FM210" s="9">
        <f>FL209*0.5</f>
        <v>311.00000000000182</v>
      </c>
      <c r="FN210" s="18"/>
      <c r="FO210" s="9">
        <f>FN209*0.75</f>
        <v>412.27500000000191</v>
      </c>
      <c r="FP210" s="18"/>
      <c r="FQ210" s="9">
        <f>FP209*1</f>
        <v>0</v>
      </c>
      <c r="FS210" s="18"/>
      <c r="FT210" s="9">
        <f>FS209*0.25</f>
        <v>91.25</v>
      </c>
      <c r="FU210" s="18"/>
      <c r="FV210" s="9">
        <f>FU209*0.5</f>
        <v>0</v>
      </c>
      <c r="FW210" s="18"/>
      <c r="FX210" s="9">
        <f>FW209*0.75</f>
        <v>80.399999999999181</v>
      </c>
      <c r="FY210" s="18"/>
      <c r="FZ210" s="9">
        <f>FY209*1</f>
        <v>0</v>
      </c>
      <c r="GB210" s="18"/>
      <c r="GC210" s="9">
        <f>GB209*0.25</f>
        <v>10.474999999999909</v>
      </c>
      <c r="GD210" s="18"/>
      <c r="GE210" s="9">
        <f>GD209*0.5</f>
        <v>0</v>
      </c>
      <c r="GF210" s="18"/>
      <c r="GG210" s="9">
        <f>GF209*0.75</f>
        <v>94.724999999993997</v>
      </c>
      <c r="GH210" s="18"/>
      <c r="GI210" s="9">
        <f>GH209*1</f>
        <v>0</v>
      </c>
      <c r="GK210" s="18"/>
      <c r="GL210" s="9">
        <f>GK209*0.25</f>
        <v>470.12499999999909</v>
      </c>
      <c r="GM210" s="18"/>
      <c r="GN210" s="9">
        <f>GM209*0.5</f>
        <v>665.70000000000073</v>
      </c>
      <c r="GO210" s="18"/>
      <c r="GP210" s="9">
        <f>GO209*0.75</f>
        <v>1886.3250000000016</v>
      </c>
      <c r="GQ210" s="18"/>
      <c r="GR210" s="9">
        <f>GQ209*1</f>
        <v>0</v>
      </c>
      <c r="GT210" s="18"/>
      <c r="GU210" s="9">
        <f>GT209*0.25</f>
        <v>116.96250000000009</v>
      </c>
      <c r="GV210" s="18"/>
      <c r="GW210" s="9">
        <f>GV209*0.5</f>
        <v>0</v>
      </c>
      <c r="GX210" s="18"/>
      <c r="GY210" s="9">
        <f>GX209*0.75</f>
        <v>0</v>
      </c>
      <c r="GZ210" s="18"/>
      <c r="HA210" s="9">
        <f>GZ209*1</f>
        <v>0</v>
      </c>
      <c r="HD210" s="9">
        <f>HC209*0.25</f>
        <v>68.875</v>
      </c>
      <c r="HF210" s="9">
        <f>HE209*0.5</f>
        <v>385.19999999999936</v>
      </c>
      <c r="HH210" s="9">
        <f>HG209*0.75</f>
        <v>348.07500000000164</v>
      </c>
      <c r="HJ210" s="9">
        <f>HI209*1</f>
        <v>0</v>
      </c>
      <c r="HM210" s="9">
        <f>HL209*0.25</f>
        <v>210.55000000000109</v>
      </c>
      <c r="HO210" s="9">
        <f>HN209*0.5</f>
        <v>0</v>
      </c>
      <c r="HQ210" s="9">
        <f>HP209*0.75</f>
        <v>332.25000000000136</v>
      </c>
      <c r="HS210" s="9">
        <f>HR209*1</f>
        <v>0</v>
      </c>
      <c r="HV210" s="9">
        <f>HU209*0.25</f>
        <v>827.64999999999918</v>
      </c>
      <c r="HX210" s="9">
        <f>HW209*0.5</f>
        <v>1902.5500000000011</v>
      </c>
      <c r="HZ210" s="9">
        <f>HY209*0.75</f>
        <v>2328.075000000033</v>
      </c>
      <c r="IB210" s="9">
        <f>IA209*1</f>
        <v>0</v>
      </c>
      <c r="IE210" s="9">
        <f>ID209*0.25</f>
        <v>99.25</v>
      </c>
      <c r="IG210" s="9">
        <f>IF209*0.5</f>
        <v>0</v>
      </c>
      <c r="II210" s="9">
        <f>IH209*0.75</f>
        <v>0</v>
      </c>
      <c r="IK210" s="9">
        <f>IJ209*1</f>
        <v>0</v>
      </c>
      <c r="IN210" s="9">
        <f>IM209*0.25</f>
        <v>62.750000000000909</v>
      </c>
      <c r="IP210" s="9">
        <f>IO209*0.5</f>
        <v>0</v>
      </c>
      <c r="IR210" s="9">
        <f>IQ209*0.75</f>
        <v>196.87499999999454</v>
      </c>
      <c r="IT210" s="9">
        <f>IS209*1</f>
        <v>0</v>
      </c>
      <c r="IW210" s="9">
        <f>IV209*0.25</f>
        <v>15.049999999999272</v>
      </c>
      <c r="IY210" s="9">
        <f>IX209*0.5</f>
        <v>181.24999999999955</v>
      </c>
      <c r="JA210" s="9">
        <f>IZ209*0.75</f>
        <v>175.34999999998854</v>
      </c>
      <c r="JC210" s="9">
        <f>JB209*1</f>
        <v>0</v>
      </c>
      <c r="JF210" s="9">
        <f>JE209*0.25</f>
        <v>162.89999999999873</v>
      </c>
      <c r="JH210" s="9">
        <f>JG209*0.5</f>
        <v>113.25000000000091</v>
      </c>
      <c r="JJ210" s="9">
        <f>JI209*0.75</f>
        <v>264.22499999998854</v>
      </c>
      <c r="JL210" s="9">
        <f>JK209*1</f>
        <v>0</v>
      </c>
      <c r="JO210" s="9">
        <f>JN209*0.25</f>
        <v>44.812499999999091</v>
      </c>
      <c r="JQ210" s="9">
        <f>JP209*0.5</f>
        <v>0</v>
      </c>
      <c r="JS210" s="9">
        <f>JR209*0.75</f>
        <v>0</v>
      </c>
      <c r="JU210" s="9">
        <f>JT209*1</f>
        <v>0</v>
      </c>
      <c r="JX210" s="9">
        <f>JW209*0.25</f>
        <v>0</v>
      </c>
      <c r="JZ210" s="9">
        <f>JY209*0.5</f>
        <v>1282.4999999999982</v>
      </c>
      <c r="KB210" s="9">
        <f>KA209*0.75</f>
        <v>1961.0999999999885</v>
      </c>
      <c r="KD210" s="9">
        <f>KC209*1</f>
        <v>3151.4999999998872</v>
      </c>
      <c r="KG210" s="9">
        <f>KF209*0.25</f>
        <v>72.399999999997817</v>
      </c>
      <c r="KI210" s="9">
        <f>KH209*0.5</f>
        <v>0</v>
      </c>
      <c r="KK210" s="9">
        <f>KJ209*0.75</f>
        <v>170.62499999998636</v>
      </c>
      <c r="KM210" s="9">
        <f>KL209*1</f>
        <v>0</v>
      </c>
      <c r="KP210" s="9">
        <f>KO209*0.25</f>
        <v>110.62499999999818</v>
      </c>
      <c r="KR210" s="9">
        <f>KQ209*0.5</f>
        <v>0</v>
      </c>
      <c r="KT210" s="9">
        <f>KS209*0.75</f>
        <v>0</v>
      </c>
      <c r="KV210" s="9">
        <f>KU209*1</f>
        <v>0</v>
      </c>
      <c r="KY210" s="9">
        <f>KX209*0.25</f>
        <v>53.987499999999272</v>
      </c>
      <c r="LA210" s="9">
        <f>KZ209*0.5</f>
        <v>0</v>
      </c>
      <c r="LC210" s="9">
        <f>LB209*0.75</f>
        <v>0</v>
      </c>
      <c r="LE210" s="9">
        <f>LD209*1</f>
        <v>0</v>
      </c>
      <c r="LH210" s="9">
        <f>LG209*0.25</f>
        <v>58.150000000000546</v>
      </c>
      <c r="LJ210" s="9">
        <f>LI209*0.5</f>
        <v>0</v>
      </c>
      <c r="LL210" s="9">
        <f>LK209*0.75</f>
        <v>0</v>
      </c>
      <c r="LN210" s="9">
        <f>LM209*1</f>
        <v>0</v>
      </c>
      <c r="LQ210" s="9">
        <f>LP209*0.25</f>
        <v>97.450000000000728</v>
      </c>
      <c r="LS210" s="9">
        <f>LR209*0.5</f>
        <v>169.09999999999945</v>
      </c>
      <c r="LU210" s="9">
        <f>LT209*0.75</f>
        <v>358.49999999998909</v>
      </c>
      <c r="LW210" s="9">
        <f>LV209*1</f>
        <v>0</v>
      </c>
      <c r="LZ210" s="9">
        <f>LY209*0.25</f>
        <v>80.550000000002001</v>
      </c>
      <c r="MB210" s="9">
        <f>MA209*0.5</f>
        <v>0</v>
      </c>
      <c r="MD210" s="9">
        <f>MC209*0.75</f>
        <v>0</v>
      </c>
      <c r="MF210" s="9">
        <f>ME209*1</f>
        <v>0</v>
      </c>
      <c r="MI210" s="9">
        <f>MH209*0.25</f>
        <v>0</v>
      </c>
      <c r="MK210" s="9">
        <f>MJ209*0.5</f>
        <v>217.25000000000364</v>
      </c>
      <c r="MM210" s="9">
        <f>ML209*0.75</f>
        <v>549.52500000000055</v>
      </c>
      <c r="MO210" s="9">
        <f>MN209*1</f>
        <v>1173.9999999999782</v>
      </c>
      <c r="MR210" s="9">
        <f>MQ209*0.25</f>
        <v>94.125000000002728</v>
      </c>
      <c r="MT210" s="9">
        <f>MS209*0.5</f>
        <v>124.00000000000182</v>
      </c>
      <c r="MV210" s="9">
        <f>MU209*0.75</f>
        <v>274.12499999997817</v>
      </c>
      <c r="MX210" s="9">
        <f>MW209*1</f>
        <v>0</v>
      </c>
      <c r="NA210" s="9">
        <f>MZ209*0.25</f>
        <v>0</v>
      </c>
      <c r="NC210" s="9">
        <f>NB209*0.5</f>
        <v>0</v>
      </c>
      <c r="NE210" s="9">
        <f>ND209*0.75</f>
        <v>983.17499999999291</v>
      </c>
      <c r="NG210" s="9">
        <f>NF209*1</f>
        <v>0</v>
      </c>
      <c r="NH210" s="43"/>
    </row>
    <row r="211" spans="1:372" s="40" customFormat="1" ht="15.75">
      <c r="A211" s="203"/>
      <c r="B211" s="206"/>
      <c r="C211" s="205"/>
      <c r="E211" s="61"/>
      <c r="F211" s="149"/>
      <c r="G211" s="61"/>
      <c r="I211" s="61"/>
      <c r="L211" s="205"/>
      <c r="N211" s="61"/>
      <c r="P211" s="61"/>
      <c r="R211" s="61"/>
      <c r="U211" s="205"/>
      <c r="V211" s="149"/>
      <c r="W211" s="61"/>
      <c r="X211" s="149"/>
      <c r="Y211" s="61"/>
      <c r="Z211" s="149"/>
      <c r="AB211" s="149"/>
      <c r="AC211" s="38"/>
      <c r="AD211" s="205"/>
      <c r="AE211" s="149"/>
      <c r="AF211" s="237"/>
      <c r="AL211" s="38"/>
      <c r="AM211" s="205"/>
      <c r="AN211" s="149"/>
      <c r="AO211" s="237"/>
      <c r="AP211" s="149"/>
      <c r="AR211" s="149"/>
      <c r="AU211" s="38"/>
      <c r="AV211" s="205"/>
      <c r="AW211" s="149"/>
      <c r="AX211" s="237"/>
      <c r="AY211" s="149"/>
      <c r="BA211" s="149"/>
      <c r="BD211" s="38"/>
      <c r="BE211" s="205"/>
      <c r="BF211" s="149"/>
      <c r="BG211" s="237"/>
      <c r="BH211" s="149"/>
      <c r="BJ211" s="149"/>
      <c r="BM211" s="38"/>
      <c r="BN211" s="205"/>
      <c r="BP211" s="237"/>
      <c r="BV211" s="38"/>
      <c r="BW211" s="205"/>
      <c r="BY211" s="237"/>
      <c r="CE211" s="38"/>
      <c r="CF211" s="205"/>
      <c r="CG211" s="149"/>
      <c r="CH211" s="237"/>
      <c r="CI211" s="149"/>
      <c r="CK211" s="149"/>
      <c r="CM211" s="149"/>
      <c r="CN211" s="38"/>
      <c r="CO211" s="205"/>
      <c r="CP211" s="149"/>
      <c r="CQ211" s="237"/>
      <c r="CR211" s="149"/>
      <c r="CT211" s="149"/>
      <c r="CW211" s="38"/>
      <c r="CX211" s="205"/>
      <c r="CY211" s="149"/>
      <c r="CZ211" s="237"/>
      <c r="DA211" s="149"/>
      <c r="DC211" s="149"/>
      <c r="DF211" s="38"/>
      <c r="DG211" s="205"/>
      <c r="DH211" s="149"/>
      <c r="DI211" s="237"/>
      <c r="DJ211" s="149"/>
      <c r="DL211" s="149"/>
      <c r="DO211" s="38"/>
      <c r="DP211" s="205"/>
      <c r="DQ211" s="149"/>
      <c r="DR211" s="237"/>
      <c r="DS211" s="149"/>
      <c r="DU211" s="149"/>
      <c r="DX211" s="38"/>
      <c r="DY211" s="205"/>
      <c r="DZ211" s="149"/>
      <c r="EA211" s="237"/>
      <c r="EB211" s="149"/>
      <c r="ED211" s="149"/>
      <c r="EF211" s="149"/>
      <c r="EG211" s="38"/>
      <c r="EH211" s="205"/>
      <c r="EI211" s="149"/>
      <c r="EJ211" s="237"/>
      <c r="EK211" s="149"/>
      <c r="EM211" s="149"/>
      <c r="EO211" s="149"/>
      <c r="EP211" s="38"/>
      <c r="EQ211" s="205"/>
      <c r="ER211" s="149"/>
      <c r="ES211" s="237"/>
      <c r="ET211" s="149"/>
      <c r="EV211" s="149"/>
      <c r="EX211" s="149"/>
      <c r="EY211" s="38"/>
      <c r="EZ211" s="205"/>
      <c r="FA211" s="149"/>
      <c r="FB211" s="237"/>
      <c r="FC211" s="149"/>
      <c r="FE211" s="149"/>
      <c r="FG211" s="149"/>
      <c r="FH211" s="38"/>
      <c r="FI211" s="205"/>
      <c r="FJ211" s="149"/>
      <c r="FK211" s="237"/>
      <c r="FL211" s="149"/>
      <c r="FN211" s="149"/>
      <c r="FP211" s="149"/>
      <c r="FQ211" s="38"/>
      <c r="FR211" s="205"/>
      <c r="FS211" s="149"/>
      <c r="FT211" s="237"/>
      <c r="FU211" s="149"/>
      <c r="FW211" s="149"/>
      <c r="FY211" s="149"/>
      <c r="FZ211" s="38"/>
      <c r="GA211" s="205"/>
      <c r="GB211" s="149"/>
      <c r="GC211" s="237"/>
      <c r="GD211" s="149"/>
      <c r="GF211" s="149"/>
      <c r="GH211" s="149"/>
      <c r="GI211" s="38"/>
      <c r="GJ211" s="205"/>
      <c r="GK211" s="149"/>
      <c r="GL211" s="237"/>
      <c r="GM211" s="149"/>
      <c r="GO211" s="149"/>
      <c r="GQ211" s="149"/>
      <c r="GR211" s="38"/>
      <c r="GS211" s="205"/>
      <c r="GT211" s="149"/>
      <c r="GU211" s="237"/>
      <c r="GV211" s="149"/>
      <c r="GX211" s="149"/>
      <c r="GZ211" s="149"/>
      <c r="HB211" s="205"/>
      <c r="HD211" s="237"/>
      <c r="HJ211" s="38"/>
      <c r="HK211" s="205"/>
      <c r="HM211" s="237"/>
      <c r="HS211" s="38"/>
      <c r="HT211" s="205"/>
      <c r="HV211" s="237"/>
      <c r="IB211" s="38"/>
      <c r="IC211" s="205"/>
      <c r="IE211" s="237"/>
      <c r="IL211" s="205"/>
      <c r="IN211" s="237"/>
      <c r="IT211" s="38"/>
      <c r="IU211" s="205"/>
      <c r="IW211" s="237"/>
      <c r="JC211" s="38"/>
      <c r="JD211" s="205"/>
      <c r="JF211" s="237"/>
      <c r="JL211" s="38"/>
      <c r="JM211" s="205"/>
      <c r="JO211" s="237"/>
      <c r="JV211" s="205"/>
      <c r="JX211" s="237"/>
      <c r="KD211" s="38"/>
      <c r="KE211" s="205"/>
      <c r="KG211" s="237"/>
      <c r="KM211" s="38"/>
      <c r="KN211" s="205"/>
      <c r="KP211" s="237"/>
      <c r="KW211" s="205"/>
      <c r="KY211" s="237"/>
      <c r="LF211" s="205"/>
      <c r="LH211" s="237"/>
      <c r="LN211" s="38"/>
      <c r="LO211" s="205"/>
      <c r="LQ211" s="237"/>
      <c r="LW211" s="38"/>
      <c r="LX211" s="205"/>
      <c r="LZ211" s="237"/>
      <c r="MG211" s="205"/>
      <c r="MI211" s="237"/>
      <c r="MO211" s="38"/>
      <c r="MP211" s="205"/>
      <c r="MR211" s="237"/>
      <c r="MX211" s="38"/>
      <c r="MY211" s="205"/>
      <c r="NA211" s="237"/>
      <c r="NG211" s="38"/>
      <c r="NH211" s="205"/>
    </row>
    <row r="212" spans="1:372" ht="15">
      <c r="A212" s="89" t="s">
        <v>1841</v>
      </c>
      <c r="D212"/>
      <c r="E212" s="1" t="s">
        <v>187</v>
      </c>
      <c r="F212" s="400">
        <v>558.4</v>
      </c>
      <c r="G212" s="1" t="s">
        <v>183</v>
      </c>
      <c r="H212" s="115"/>
      <c r="I212" s="1" t="s">
        <v>184</v>
      </c>
      <c r="J212" s="115"/>
      <c r="K212" s="1" t="s">
        <v>185</v>
      </c>
      <c r="N212" s="1" t="s">
        <v>187</v>
      </c>
      <c r="O212" s="18">
        <v>199.29999999999984</v>
      </c>
      <c r="P212" s="1" t="s">
        <v>183</v>
      </c>
      <c r="Q212" s="18"/>
      <c r="R212" s="1" t="s">
        <v>184</v>
      </c>
      <c r="S212" s="18"/>
      <c r="T212" s="1" t="s">
        <v>185</v>
      </c>
      <c r="W212" s="1" t="s">
        <v>187</v>
      </c>
      <c r="X212" s="18">
        <v>393.49999999999977</v>
      </c>
      <c r="Y212" s="1" t="s">
        <v>183</v>
      </c>
      <c r="Z212" s="18">
        <v>564.5</v>
      </c>
      <c r="AA212" s="1" t="s">
        <v>184</v>
      </c>
      <c r="AB212" s="18">
        <v>673.55</v>
      </c>
      <c r="AC212" s="1" t="s">
        <v>185</v>
      </c>
      <c r="AF212" s="1" t="s">
        <v>187</v>
      </c>
      <c r="AG212" s="18">
        <v>181.00000000000045</v>
      </c>
      <c r="AH212" s="1" t="s">
        <v>183</v>
      </c>
      <c r="AI212" s="18">
        <v>187.89999999999986</v>
      </c>
      <c r="AJ212" s="1" t="s">
        <v>184</v>
      </c>
      <c r="AK212" s="18">
        <v>243.39999999999986</v>
      </c>
      <c r="AL212" s="1" t="s">
        <v>185</v>
      </c>
      <c r="AO212" s="1" t="s">
        <v>187</v>
      </c>
      <c r="AP212" s="18">
        <v>77.100000000000364</v>
      </c>
      <c r="AQ212" s="1" t="s">
        <v>183</v>
      </c>
      <c r="AR212" s="1">
        <v>735.10000000000036</v>
      </c>
      <c r="AS212" s="1" t="s">
        <v>184</v>
      </c>
      <c r="AT212" s="18">
        <v>502.90000000000009</v>
      </c>
      <c r="AU212" s="1" t="s">
        <v>185</v>
      </c>
      <c r="AX212" s="1" t="s">
        <v>187</v>
      </c>
      <c r="AY212" s="18">
        <v>247.5</v>
      </c>
      <c r="AZ212" s="1" t="s">
        <v>183</v>
      </c>
      <c r="BA212" s="18">
        <v>592.59999999999991</v>
      </c>
      <c r="BB212" s="1" t="s">
        <v>184</v>
      </c>
      <c r="BC212" s="18">
        <v>716.29999999999927</v>
      </c>
      <c r="BD212" s="1" t="s">
        <v>185</v>
      </c>
      <c r="BG212" s="1" t="s">
        <v>187</v>
      </c>
      <c r="BH212" s="18">
        <v>350.09999999999945</v>
      </c>
      <c r="BI212" s="1" t="s">
        <v>183</v>
      </c>
      <c r="BJ212" s="18">
        <v>1009.2999999999997</v>
      </c>
      <c r="BK212" s="1" t="s">
        <v>184</v>
      </c>
      <c r="BL212" s="18">
        <v>1204.4000000000001</v>
      </c>
      <c r="BM212" s="1" t="s">
        <v>185</v>
      </c>
      <c r="BP212" s="1" t="s">
        <v>187</v>
      </c>
      <c r="BQ212" s="18">
        <v>357.70000000000118</v>
      </c>
      <c r="BR212" s="1" t="s">
        <v>183</v>
      </c>
      <c r="BS212" s="18">
        <v>336.69999999999936</v>
      </c>
      <c r="BT212" s="1" t="s">
        <v>184</v>
      </c>
      <c r="BU212" s="18">
        <v>376.85000000000218</v>
      </c>
      <c r="BV212" s="1" t="s">
        <v>185</v>
      </c>
      <c r="BY212" s="1" t="s">
        <v>187</v>
      </c>
      <c r="BZ212" s="401">
        <v>129.79999999999563</v>
      </c>
      <c r="CA212" s="1" t="s">
        <v>183</v>
      </c>
      <c r="CB212" s="18">
        <v>278.5</v>
      </c>
      <c r="CC212" s="1" t="s">
        <v>184</v>
      </c>
      <c r="CD212" s="18">
        <v>485.60000000000218</v>
      </c>
      <c r="CE212" s="1" t="s">
        <v>185</v>
      </c>
      <c r="CH212" s="1" t="s">
        <v>187</v>
      </c>
      <c r="CJ212" s="1" t="s">
        <v>183</v>
      </c>
      <c r="CK212" s="18">
        <v>253.59999999999945</v>
      </c>
      <c r="CL212" s="1" t="s">
        <v>184</v>
      </c>
      <c r="CM212" s="18">
        <v>401.80000000000109</v>
      </c>
      <c r="CN212" s="1" t="s">
        <v>185</v>
      </c>
      <c r="CQ212" s="1" t="s">
        <v>187</v>
      </c>
      <c r="CS212" s="1" t="s">
        <v>183</v>
      </c>
      <c r="CT212" s="18">
        <v>293.19999999999891</v>
      </c>
      <c r="CU212" s="1" t="s">
        <v>184</v>
      </c>
      <c r="CV212" s="18">
        <v>242.30000000000109</v>
      </c>
      <c r="CW212" s="1" t="s">
        <v>185</v>
      </c>
      <c r="CZ212" s="1" t="s">
        <v>187</v>
      </c>
      <c r="DA212" s="18">
        <v>5.999999999994543</v>
      </c>
      <c r="DB212" s="1" t="s">
        <v>183</v>
      </c>
      <c r="DC212" s="18">
        <v>226.49999999999909</v>
      </c>
      <c r="DD212" s="1" t="s">
        <v>184</v>
      </c>
      <c r="DE212" s="18">
        <v>314.80000000000098</v>
      </c>
      <c r="DF212" s="1" t="s">
        <v>185</v>
      </c>
      <c r="DI212" s="1" t="s">
        <v>187</v>
      </c>
      <c r="DK212" s="1" t="s">
        <v>183</v>
      </c>
      <c r="DL212" s="18">
        <v>165.39999999999873</v>
      </c>
      <c r="DM212" s="1" t="s">
        <v>184</v>
      </c>
      <c r="DN212" s="18">
        <v>216.75000000000091</v>
      </c>
      <c r="DO212" s="1" t="s">
        <v>185</v>
      </c>
      <c r="DR212" s="1" t="s">
        <v>187</v>
      </c>
      <c r="DS212" s="18">
        <v>5.499999999996362</v>
      </c>
      <c r="DT212" s="1" t="s">
        <v>183</v>
      </c>
      <c r="DU212" s="18">
        <v>333.69999999999982</v>
      </c>
      <c r="DV212" s="1" t="s">
        <v>184</v>
      </c>
      <c r="DW212" s="18">
        <v>282.15000000000146</v>
      </c>
      <c r="DX212" s="1" t="s">
        <v>185</v>
      </c>
      <c r="EA212" s="1" t="s">
        <v>187</v>
      </c>
      <c r="EC212" s="1" t="s">
        <v>183</v>
      </c>
      <c r="ED212" s="18">
        <v>761.49999999999818</v>
      </c>
      <c r="EE212" s="1" t="s">
        <v>184</v>
      </c>
      <c r="EF212" s="18"/>
      <c r="EG212" s="1" t="s">
        <v>185</v>
      </c>
      <c r="EJ212" s="1" t="s">
        <v>187</v>
      </c>
      <c r="EL212" s="1" t="s">
        <v>183</v>
      </c>
      <c r="EM212" s="18">
        <v>181.59999999999491</v>
      </c>
      <c r="EN212" s="1" t="s">
        <v>184</v>
      </c>
      <c r="EO212" s="18"/>
      <c r="EP212" s="1" t="s">
        <v>185</v>
      </c>
      <c r="ES212" s="1" t="s">
        <v>187</v>
      </c>
      <c r="EU212" s="1" t="s">
        <v>183</v>
      </c>
      <c r="EV212" s="18">
        <v>422.59999999999945</v>
      </c>
      <c r="EW212" s="1" t="s">
        <v>184</v>
      </c>
      <c r="EX212" s="18"/>
      <c r="EY212" s="1" t="s">
        <v>185</v>
      </c>
      <c r="FB212" s="1" t="s">
        <v>187</v>
      </c>
      <c r="FC212" s="401">
        <v>218.49999999999636</v>
      </c>
      <c r="FD212" s="1" t="s">
        <v>183</v>
      </c>
      <c r="FE212" s="18">
        <v>488.99999999999818</v>
      </c>
      <c r="FF212" s="1" t="s">
        <v>184</v>
      </c>
      <c r="FG212" s="18"/>
      <c r="FH212" s="1" t="s">
        <v>185</v>
      </c>
      <c r="FK212" s="1" t="s">
        <v>187</v>
      </c>
      <c r="FL212" s="18">
        <v>582.59999999999491</v>
      </c>
      <c r="FM212" s="1" t="s">
        <v>183</v>
      </c>
      <c r="FN212" s="18">
        <v>538.89999999999964</v>
      </c>
      <c r="FO212" s="1" t="s">
        <v>184</v>
      </c>
      <c r="FP212" s="18"/>
      <c r="FQ212" s="1" t="s">
        <v>185</v>
      </c>
      <c r="FT212" s="1" t="s">
        <v>187</v>
      </c>
      <c r="FV212" s="1" t="s">
        <v>183</v>
      </c>
      <c r="FW212" s="18">
        <v>302.29999999999927</v>
      </c>
      <c r="FX212" s="1" t="s">
        <v>184</v>
      </c>
      <c r="FY212" s="18"/>
      <c r="FZ212" s="1" t="s">
        <v>185</v>
      </c>
      <c r="GC212" s="1" t="s">
        <v>187</v>
      </c>
      <c r="GE212" s="1" t="s">
        <v>183</v>
      </c>
      <c r="GF212" s="18">
        <v>84.499999999989086</v>
      </c>
      <c r="GG212" s="1" t="s">
        <v>184</v>
      </c>
      <c r="GH212" s="18"/>
      <c r="GI212" s="1" t="s">
        <v>185</v>
      </c>
      <c r="GL212" s="1" t="s">
        <v>187</v>
      </c>
      <c r="GM212" s="18">
        <v>801.69999999999709</v>
      </c>
      <c r="GN212" s="1" t="s">
        <v>183</v>
      </c>
      <c r="GO212" s="18">
        <v>2440.0500000000011</v>
      </c>
      <c r="GP212" s="1" t="s">
        <v>184</v>
      </c>
      <c r="GQ212" s="18"/>
      <c r="GR212" s="1" t="s">
        <v>185</v>
      </c>
      <c r="GU212" s="1" t="s">
        <v>187</v>
      </c>
      <c r="GW212" s="1" t="s">
        <v>183</v>
      </c>
      <c r="GY212" s="1" t="s">
        <v>184</v>
      </c>
      <c r="HA212" s="1" t="s">
        <v>185</v>
      </c>
      <c r="HD212" s="1" t="s">
        <v>187</v>
      </c>
      <c r="HE212" s="18">
        <v>825.29999999999836</v>
      </c>
      <c r="HF212" s="1" t="s">
        <v>183</v>
      </c>
      <c r="HG212" s="18">
        <v>429.89999999999964</v>
      </c>
      <c r="HH212" s="1" t="s">
        <v>184</v>
      </c>
      <c r="HI212" s="18"/>
      <c r="HJ212" s="1" t="s">
        <v>185</v>
      </c>
      <c r="HM212" s="1" t="s">
        <v>187</v>
      </c>
      <c r="HO212" s="1" t="s">
        <v>183</v>
      </c>
      <c r="HP212" s="18">
        <v>328.09999999999673</v>
      </c>
      <c r="HQ212" s="1" t="s">
        <v>184</v>
      </c>
      <c r="HR212" s="18"/>
      <c r="HS212" s="1" t="s">
        <v>185</v>
      </c>
      <c r="HV212" s="1" t="s">
        <v>187</v>
      </c>
      <c r="HW212" s="18">
        <v>4340.899999999996</v>
      </c>
      <c r="HX212" s="1" t="s">
        <v>183</v>
      </c>
      <c r="HY212" s="18">
        <v>3361.1000000000004</v>
      </c>
      <c r="HZ212" s="1" t="s">
        <v>184</v>
      </c>
      <c r="IA212" s="18"/>
      <c r="IB212" s="1" t="s">
        <v>185</v>
      </c>
      <c r="IE212" s="1" t="s">
        <v>187</v>
      </c>
      <c r="IG212" s="1" t="s">
        <v>183</v>
      </c>
      <c r="II212" s="1" t="s">
        <v>184</v>
      </c>
      <c r="IK212" s="1" t="s">
        <v>185</v>
      </c>
      <c r="IN212" s="1" t="s">
        <v>187</v>
      </c>
      <c r="IP212" s="1" t="s">
        <v>183</v>
      </c>
      <c r="IQ212" s="18">
        <v>287.49999999998909</v>
      </c>
      <c r="IR212" s="1" t="s">
        <v>184</v>
      </c>
      <c r="IS212" s="18"/>
      <c r="IT212" s="1" t="s">
        <v>185</v>
      </c>
      <c r="IW212" s="1" t="s">
        <v>187</v>
      </c>
      <c r="IX212" s="18">
        <v>391.89999999999964</v>
      </c>
      <c r="IY212" s="1" t="s">
        <v>183</v>
      </c>
      <c r="IZ212" s="18">
        <v>332.799999999992</v>
      </c>
      <c r="JA212" s="1" t="s">
        <v>184</v>
      </c>
      <c r="JB212" s="18"/>
      <c r="JC212" s="1" t="s">
        <v>185</v>
      </c>
      <c r="JF212" s="1" t="s">
        <v>187</v>
      </c>
      <c r="JG212" s="401">
        <v>151.19999999999709</v>
      </c>
      <c r="JH212" s="1" t="s">
        <v>183</v>
      </c>
      <c r="JI212" s="18">
        <v>340.79999999999927</v>
      </c>
      <c r="JJ212" s="1" t="s">
        <v>184</v>
      </c>
      <c r="JK212" s="18"/>
      <c r="JL212" s="1" t="s">
        <v>185</v>
      </c>
      <c r="JO212" s="1" t="s">
        <v>187</v>
      </c>
      <c r="JQ212" s="1" t="s">
        <v>183</v>
      </c>
      <c r="JS212" s="1" t="s">
        <v>184</v>
      </c>
      <c r="JU212" s="1" t="s">
        <v>185</v>
      </c>
      <c r="JX212" s="1" t="s">
        <v>187</v>
      </c>
      <c r="JZ212" s="1" t="s">
        <v>183</v>
      </c>
      <c r="KA212" s="18">
        <v>2636.3999999999487</v>
      </c>
      <c r="KB212" s="1" t="s">
        <v>184</v>
      </c>
      <c r="KC212" s="18">
        <v>2772.2999999998901</v>
      </c>
      <c r="KD212" s="1" t="s">
        <v>185</v>
      </c>
      <c r="KG212" s="1" t="s">
        <v>187</v>
      </c>
      <c r="KH212" s="401">
        <v>38.999999999998181</v>
      </c>
      <c r="KI212" s="1" t="s">
        <v>183</v>
      </c>
      <c r="KJ212" s="18">
        <v>173.10000000000218</v>
      </c>
      <c r="KK212" s="1" t="s">
        <v>184</v>
      </c>
      <c r="KL212" s="18"/>
      <c r="KM212" s="1" t="s">
        <v>185</v>
      </c>
      <c r="KP212" s="1" t="s">
        <v>187</v>
      </c>
      <c r="KR212" s="1" t="s">
        <v>183</v>
      </c>
      <c r="KT212" s="1" t="s">
        <v>184</v>
      </c>
      <c r="KV212" s="1" t="s">
        <v>185</v>
      </c>
      <c r="KY212" s="1" t="s">
        <v>187</v>
      </c>
      <c r="LA212" s="1" t="s">
        <v>183</v>
      </c>
      <c r="LC212" s="1" t="s">
        <v>184</v>
      </c>
      <c r="LE212" s="1" t="s">
        <v>185</v>
      </c>
      <c r="LH212" s="1" t="s">
        <v>187</v>
      </c>
      <c r="LJ212" s="1" t="s">
        <v>183</v>
      </c>
      <c r="LL212" s="1" t="s">
        <v>184</v>
      </c>
      <c r="LM212" s="18"/>
      <c r="LN212" s="1" t="s">
        <v>185</v>
      </c>
      <c r="LQ212" s="1" t="s">
        <v>187</v>
      </c>
      <c r="LR212" s="18">
        <v>20.999999999998181</v>
      </c>
      <c r="LS212" s="1" t="s">
        <v>183</v>
      </c>
      <c r="LT212" s="18">
        <v>590.99999999999636</v>
      </c>
      <c r="LU212" s="1" t="s">
        <v>184</v>
      </c>
      <c r="LV212" s="18"/>
      <c r="LW212" s="1" t="s">
        <v>185</v>
      </c>
      <c r="LZ212" s="1" t="s">
        <v>187</v>
      </c>
      <c r="MB212" s="1" t="s">
        <v>183</v>
      </c>
      <c r="MD212" s="1" t="s">
        <v>184</v>
      </c>
      <c r="MF212" s="1" t="s">
        <v>185</v>
      </c>
      <c r="MI212" s="1" t="s">
        <v>187</v>
      </c>
      <c r="MK212" s="1" t="s">
        <v>183</v>
      </c>
      <c r="ML212" s="18">
        <v>838.19999999998981</v>
      </c>
      <c r="MM212" s="1" t="s">
        <v>184</v>
      </c>
      <c r="MN212" s="18">
        <v>1137.6999999999971</v>
      </c>
      <c r="MO212" s="1" t="s">
        <v>185</v>
      </c>
      <c r="MR212" s="1" t="s">
        <v>187</v>
      </c>
      <c r="MS212" s="18">
        <v>251.99999999999636</v>
      </c>
      <c r="MT212" s="1" t="s">
        <v>183</v>
      </c>
      <c r="MU212">
        <v>356.5</v>
      </c>
      <c r="MV212" s="1" t="s">
        <v>184</v>
      </c>
      <c r="MX212" s="1" t="s">
        <v>185</v>
      </c>
      <c r="NA212" s="1" t="s">
        <v>187</v>
      </c>
      <c r="NC212" s="1" t="s">
        <v>183</v>
      </c>
      <c r="ND212" s="402">
        <v>1302.8999999999924</v>
      </c>
      <c r="NE212" s="1" t="s">
        <v>184</v>
      </c>
      <c r="NF212" s="402"/>
      <c r="NG212" s="1" t="s">
        <v>185</v>
      </c>
      <c r="NH212" s="43"/>
    </row>
    <row r="213" spans="1:372" ht="18">
      <c r="A213" s="93" t="s">
        <v>3668</v>
      </c>
      <c r="B213" s="49">
        <f>SUM(D213:AAP213)</f>
        <v>30517.612499999792</v>
      </c>
      <c r="D213"/>
      <c r="E213" s="9">
        <f>D212*0.25</f>
        <v>0</v>
      </c>
      <c r="F213" s="18"/>
      <c r="G213" s="9">
        <f>F212*0.5</f>
        <v>279.2</v>
      </c>
      <c r="I213" s="9">
        <f>H212*0.75</f>
        <v>0</v>
      </c>
      <c r="K213" s="9">
        <f>J212*1</f>
        <v>0</v>
      </c>
      <c r="N213" s="9">
        <f>M212*0.25</f>
        <v>0</v>
      </c>
      <c r="P213" s="9">
        <f>O212*0.5</f>
        <v>99.64999999999992</v>
      </c>
      <c r="R213" s="9">
        <f>Q212*0.75</f>
        <v>0</v>
      </c>
      <c r="T213" s="9">
        <f>S212*1</f>
        <v>0</v>
      </c>
      <c r="W213" s="9">
        <f>V212*0.25</f>
        <v>0</v>
      </c>
      <c r="Y213" s="9">
        <f>X212*0.5</f>
        <v>196.74999999999989</v>
      </c>
      <c r="Z213" s="18"/>
      <c r="AA213" s="9">
        <f>Z212*0.75</f>
        <v>423.375</v>
      </c>
      <c r="AB213" s="18"/>
      <c r="AC213" s="9">
        <f>AB212*1</f>
        <v>673.55</v>
      </c>
      <c r="AF213" s="9">
        <f>AE212*0.25</f>
        <v>0</v>
      </c>
      <c r="AH213" s="9">
        <f>AG212*0.5</f>
        <v>90.500000000000227</v>
      </c>
      <c r="AJ213" s="9">
        <f>AI212*0.75</f>
        <v>140.9249999999999</v>
      </c>
      <c r="AL213" s="9">
        <f>AK212*1</f>
        <v>243.39999999999986</v>
      </c>
      <c r="AO213" s="9">
        <f>AN212*0.25</f>
        <v>0</v>
      </c>
      <c r="AQ213" s="9">
        <f>AP212*0.5</f>
        <v>38.550000000000182</v>
      </c>
      <c r="AS213" s="9">
        <f>AR212*0.75</f>
        <v>551.32500000000027</v>
      </c>
      <c r="AU213" s="9">
        <f>AT212*1</f>
        <v>502.90000000000009</v>
      </c>
      <c r="AX213" s="9">
        <f>AW212*0.25</f>
        <v>0</v>
      </c>
      <c r="AY213"/>
      <c r="AZ213" s="9">
        <f>AY212*0.5</f>
        <v>123.75</v>
      </c>
      <c r="BA213"/>
      <c r="BB213" s="9">
        <f>BA212*0.75</f>
        <v>444.44999999999993</v>
      </c>
      <c r="BC213"/>
      <c r="BD213" s="9">
        <f>BC212*1</f>
        <v>716.29999999999927</v>
      </c>
      <c r="BG213" s="9">
        <f>BF212*0.25</f>
        <v>0</v>
      </c>
      <c r="BI213" s="9">
        <f>BH212*0.5</f>
        <v>175.04999999999973</v>
      </c>
      <c r="BK213" s="9">
        <f>BJ212*0.75</f>
        <v>756.9749999999998</v>
      </c>
      <c r="BM213" s="9">
        <f>BL212*1</f>
        <v>1204.4000000000001</v>
      </c>
      <c r="BP213" s="9">
        <f>BO212*0.25</f>
        <v>0</v>
      </c>
      <c r="BR213" s="9">
        <f>BQ212*0.5</f>
        <v>178.85000000000059</v>
      </c>
      <c r="BT213" s="9">
        <f>BS212*0.75</f>
        <v>252.52499999999952</v>
      </c>
      <c r="BV213" s="9">
        <f>BU212*1</f>
        <v>376.85000000000218</v>
      </c>
      <c r="BY213" s="9">
        <f>BX212*0.25</f>
        <v>0</v>
      </c>
      <c r="CA213" s="9">
        <f>BZ212*0.5</f>
        <v>64.899999999997817</v>
      </c>
      <c r="CC213" s="9">
        <f>CB212*0.75</f>
        <v>208.875</v>
      </c>
      <c r="CE213" s="9">
        <f t="shared" ref="CE213" si="408">CD212*1</f>
        <v>485.60000000000218</v>
      </c>
      <c r="CH213" s="9">
        <f>CG212*0.25</f>
        <v>0</v>
      </c>
      <c r="CJ213" s="9">
        <f>CI212*0.5</f>
        <v>0</v>
      </c>
      <c r="CL213" s="9">
        <f>CK212*0.75</f>
        <v>190.19999999999959</v>
      </c>
      <c r="CN213" s="9">
        <f t="shared" ref="CN213" si="409">CM212*1</f>
        <v>401.80000000000109</v>
      </c>
      <c r="CQ213" s="9">
        <f>CP212*0.25</f>
        <v>0</v>
      </c>
      <c r="CS213" s="9">
        <f>CR212*0.5</f>
        <v>0</v>
      </c>
      <c r="CU213" s="9">
        <f>CT212*0.75</f>
        <v>219.89999999999918</v>
      </c>
      <c r="CW213" s="9">
        <f t="shared" ref="CW213" si="410">CV212*1</f>
        <v>242.30000000000109</v>
      </c>
      <c r="CZ213" s="9">
        <f>CY212*0.25</f>
        <v>0</v>
      </c>
      <c r="DA213" s="18"/>
      <c r="DB213" s="9">
        <f>DA212*0.5</f>
        <v>2.9999999999972715</v>
      </c>
      <c r="DC213" s="18"/>
      <c r="DD213" s="9">
        <f>DC212*0.75</f>
        <v>169.87499999999932</v>
      </c>
      <c r="DF213" s="9">
        <f t="shared" ref="DF213" si="411">DE212*1</f>
        <v>314.80000000000098</v>
      </c>
      <c r="DI213" s="9">
        <f>DH212*0.25</f>
        <v>0</v>
      </c>
      <c r="DK213" s="9">
        <f>DJ212*0.5</f>
        <v>0</v>
      </c>
      <c r="DM213" s="9">
        <f>DL212*0.75</f>
        <v>124.04999999999905</v>
      </c>
      <c r="DO213" s="9">
        <f t="shared" ref="DO213" si="412">DN212*1</f>
        <v>216.75000000000091</v>
      </c>
      <c r="DR213" s="9">
        <f>DQ212*0.25</f>
        <v>0</v>
      </c>
      <c r="DT213" s="9">
        <f>DS212*0.5</f>
        <v>2.749999999998181</v>
      </c>
      <c r="DV213" s="9">
        <f>DU212*0.75</f>
        <v>250.27499999999986</v>
      </c>
      <c r="DX213" s="9">
        <f t="shared" ref="DX213" si="413">DW212*1</f>
        <v>282.15000000000146</v>
      </c>
      <c r="EA213" s="9">
        <f>DZ212*0.25</f>
        <v>0</v>
      </c>
      <c r="EC213" s="9">
        <f>EB212*0.5</f>
        <v>0</v>
      </c>
      <c r="EE213" s="9">
        <f>ED212*0.75</f>
        <v>571.12499999999864</v>
      </c>
      <c r="EG213" s="9">
        <f>EF212*1</f>
        <v>0</v>
      </c>
      <c r="EJ213" s="9">
        <f>EI212*0.25</f>
        <v>0</v>
      </c>
      <c r="EL213" s="9">
        <f>EK212*0.5</f>
        <v>0</v>
      </c>
      <c r="EN213" s="9">
        <f>EM212*0.75</f>
        <v>136.19999999999618</v>
      </c>
      <c r="EP213" s="9">
        <f>EO212*1</f>
        <v>0</v>
      </c>
      <c r="ES213" s="9">
        <f>ER212*0.25</f>
        <v>0</v>
      </c>
      <c r="EU213" s="9">
        <f>ET212*0.5</f>
        <v>0</v>
      </c>
      <c r="EW213" s="9">
        <f>EV212*0.75</f>
        <v>316.94999999999959</v>
      </c>
      <c r="EY213" s="9">
        <f>EX212*1</f>
        <v>0</v>
      </c>
      <c r="FB213" s="9">
        <f>FA212*0.25</f>
        <v>0</v>
      </c>
      <c r="FD213" s="9">
        <f>FC212*0.5</f>
        <v>109.24999999999818</v>
      </c>
      <c r="FF213" s="9">
        <f>FE212*0.75</f>
        <v>366.74999999999864</v>
      </c>
      <c r="FH213" s="9">
        <f>FG212*1</f>
        <v>0</v>
      </c>
      <c r="FK213" s="9">
        <f>FJ212*0.25</f>
        <v>0</v>
      </c>
      <c r="FM213" s="9">
        <f>FL212*0.5</f>
        <v>291.29999999999745</v>
      </c>
      <c r="FO213" s="9">
        <f>FN212*0.75</f>
        <v>404.17499999999973</v>
      </c>
      <c r="FQ213" s="9">
        <f>FP212*1</f>
        <v>0</v>
      </c>
      <c r="FT213" s="9">
        <f>FS212*0.25</f>
        <v>0</v>
      </c>
      <c r="FV213" s="9">
        <f>FU212*0.5</f>
        <v>0</v>
      </c>
      <c r="FX213" s="9">
        <f>FW212*0.75</f>
        <v>226.72499999999945</v>
      </c>
      <c r="FZ213" s="9">
        <f>FY212*1</f>
        <v>0</v>
      </c>
      <c r="GC213" s="9">
        <f>GB212*0.25</f>
        <v>0</v>
      </c>
      <c r="GE213" s="9">
        <f>GD212*0.5</f>
        <v>0</v>
      </c>
      <c r="GG213" s="9">
        <f>GF212*0.75</f>
        <v>63.374999999991815</v>
      </c>
      <c r="GI213" s="9">
        <f>GH212*1</f>
        <v>0</v>
      </c>
      <c r="GL213" s="9">
        <f>GK212*0.25</f>
        <v>0</v>
      </c>
      <c r="GN213" s="9">
        <f>GM212*0.5</f>
        <v>400.84999999999854</v>
      </c>
      <c r="GP213" s="9">
        <f>GO212*0.75</f>
        <v>1830.0375000000008</v>
      </c>
      <c r="GR213" s="9">
        <f>GQ212*1</f>
        <v>0</v>
      </c>
      <c r="GU213" s="9">
        <f>GT212*0.25</f>
        <v>0</v>
      </c>
      <c r="GW213" s="9">
        <f>GV212*0.5</f>
        <v>0</v>
      </c>
      <c r="GY213" s="9">
        <f>GX212*0.75</f>
        <v>0</v>
      </c>
      <c r="HA213" s="9">
        <f>GZ212*1</f>
        <v>0</v>
      </c>
      <c r="HD213" s="9">
        <f>HC212*0.25</f>
        <v>0</v>
      </c>
      <c r="HF213" s="9">
        <f>HE212*0.5</f>
        <v>412.64999999999918</v>
      </c>
      <c r="HH213" s="9">
        <f>HG212*0.75</f>
        <v>322.42499999999973</v>
      </c>
      <c r="HJ213" s="9">
        <f>HI212*1</f>
        <v>0</v>
      </c>
      <c r="HM213" s="9">
        <f>HL212*0.25</f>
        <v>0</v>
      </c>
      <c r="HO213" s="9">
        <f>HN212*0.5</f>
        <v>0</v>
      </c>
      <c r="HQ213" s="9">
        <f>HP212*0.75</f>
        <v>246.07499999999754</v>
      </c>
      <c r="HS213" s="9">
        <f>HR212*1</f>
        <v>0</v>
      </c>
      <c r="HV213" s="9">
        <f>HU212*0.25</f>
        <v>0</v>
      </c>
      <c r="HX213" s="9">
        <f>HW212*0.5</f>
        <v>2170.449999999998</v>
      </c>
      <c r="HZ213" s="9">
        <f>HY212*0.75</f>
        <v>2520.8250000000003</v>
      </c>
      <c r="IB213" s="9">
        <f>IA212*1</f>
        <v>0</v>
      </c>
      <c r="IE213" s="9">
        <f>ID212*0.25</f>
        <v>0</v>
      </c>
      <c r="IG213" s="9">
        <f>IF212*0.5</f>
        <v>0</v>
      </c>
      <c r="II213" s="9">
        <f>IH212*0.75</f>
        <v>0</v>
      </c>
      <c r="IK213" s="9">
        <f>IJ212*1</f>
        <v>0</v>
      </c>
      <c r="IN213" s="9">
        <f>IM212*0.25</f>
        <v>0</v>
      </c>
      <c r="IP213" s="9">
        <f>IO212*0.5</f>
        <v>0</v>
      </c>
      <c r="IR213" s="9">
        <f>IQ212*0.75</f>
        <v>215.62499999999181</v>
      </c>
      <c r="IT213" s="9">
        <f>IS212*1</f>
        <v>0</v>
      </c>
      <c r="IW213" s="9">
        <f>IV212*0.25</f>
        <v>0</v>
      </c>
      <c r="IY213" s="9">
        <f>IX212*0.5</f>
        <v>195.94999999999982</v>
      </c>
      <c r="JA213" s="9">
        <f>IZ212*0.75</f>
        <v>249.599999999994</v>
      </c>
      <c r="JC213" s="9">
        <f>JB212*1</f>
        <v>0</v>
      </c>
      <c r="JF213" s="9">
        <f>JE212*0.25</f>
        <v>0</v>
      </c>
      <c r="JH213" s="9">
        <f>JG212*0.5</f>
        <v>75.599999999998545</v>
      </c>
      <c r="JJ213" s="9">
        <f>JI212*0.75</f>
        <v>255.59999999999945</v>
      </c>
      <c r="JL213" s="9">
        <f>JK212*1</f>
        <v>0</v>
      </c>
      <c r="JO213" s="9">
        <f>JN212*0.25</f>
        <v>0</v>
      </c>
      <c r="JQ213" s="9">
        <f>JP212*0.5</f>
        <v>0</v>
      </c>
      <c r="JS213" s="9">
        <f>JR212*0.75</f>
        <v>0</v>
      </c>
      <c r="JU213" s="9">
        <f>JT212*1</f>
        <v>0</v>
      </c>
      <c r="JX213" s="9">
        <f>JW212*0.25</f>
        <v>0</v>
      </c>
      <c r="JZ213" s="9">
        <f>JY212*0.5</f>
        <v>0</v>
      </c>
      <c r="KB213" s="9">
        <f>KA212*0.75</f>
        <v>1977.2999999999615</v>
      </c>
      <c r="KD213" s="9">
        <f>KC212*1</f>
        <v>2772.2999999998901</v>
      </c>
      <c r="KG213" s="9">
        <f>KF212*0.25</f>
        <v>0</v>
      </c>
      <c r="KI213" s="9">
        <f>KH212*0.5</f>
        <v>19.499999999999091</v>
      </c>
      <c r="KK213" s="9">
        <f>KJ212*0.75</f>
        <v>129.82500000000164</v>
      </c>
      <c r="KM213" s="9">
        <f>KL212*1</f>
        <v>0</v>
      </c>
      <c r="KP213" s="9">
        <f>KO212*0.25</f>
        <v>0</v>
      </c>
      <c r="KR213" s="9">
        <f>KQ212*0.5</f>
        <v>0</v>
      </c>
      <c r="KT213" s="9">
        <f>KS212*0.75</f>
        <v>0</v>
      </c>
      <c r="KV213" s="9">
        <f>KU212*1</f>
        <v>0</v>
      </c>
      <c r="KY213" s="9">
        <f>KX212*0.25</f>
        <v>0</v>
      </c>
      <c r="LA213" s="9">
        <f>KZ212*0.5</f>
        <v>0</v>
      </c>
      <c r="LC213" s="9">
        <f>LB212*0.75</f>
        <v>0</v>
      </c>
      <c r="LE213" s="9">
        <f>LD212*1</f>
        <v>0</v>
      </c>
      <c r="LH213" s="9">
        <f>LG212*0.25</f>
        <v>0</v>
      </c>
      <c r="LJ213" s="9">
        <f>LI212*0.5</f>
        <v>0</v>
      </c>
      <c r="LL213" s="9">
        <f>LK212*0.75</f>
        <v>0</v>
      </c>
      <c r="LN213" s="9">
        <f>LM212*1</f>
        <v>0</v>
      </c>
      <c r="LQ213" s="9">
        <f>LP212*0.25</f>
        <v>0</v>
      </c>
      <c r="LS213" s="9">
        <f>LR212*0.5</f>
        <v>10.499999999999091</v>
      </c>
      <c r="LU213" s="9">
        <f>LT212*0.75</f>
        <v>443.24999999999727</v>
      </c>
      <c r="LW213" s="9">
        <f>LV212*1</f>
        <v>0</v>
      </c>
      <c r="LZ213" s="9">
        <f>LY212*0.25</f>
        <v>0</v>
      </c>
      <c r="MB213" s="9">
        <f>MA212*0.5</f>
        <v>0</v>
      </c>
      <c r="MD213" s="9">
        <f>MC212*0.75</f>
        <v>0</v>
      </c>
      <c r="MF213" s="9">
        <f>ME212*1</f>
        <v>0</v>
      </c>
      <c r="MI213" s="9">
        <f>MH212*0.25</f>
        <v>0</v>
      </c>
      <c r="MK213" s="9">
        <f>MJ212*0.5</f>
        <v>0</v>
      </c>
      <c r="MM213" s="9">
        <f>ML212*0.75</f>
        <v>628.64999999999236</v>
      </c>
      <c r="MO213" s="9">
        <f>MN212*1</f>
        <v>1137.6999999999971</v>
      </c>
      <c r="MR213" s="9">
        <f>MQ212*0.25</f>
        <v>0</v>
      </c>
      <c r="MT213" s="9">
        <f>MS212*0.5</f>
        <v>125.99999999999818</v>
      </c>
      <c r="MV213" s="9">
        <f>MU212*0.75</f>
        <v>267.375</v>
      </c>
      <c r="MX213" s="9">
        <f>MW212*1</f>
        <v>0</v>
      </c>
      <c r="NA213" s="9">
        <f>MZ212*0.25</f>
        <v>0</v>
      </c>
      <c r="NC213" s="9">
        <f>NB212*0.5</f>
        <v>0</v>
      </c>
      <c r="NE213" s="9">
        <f>ND212*0.75</f>
        <v>977.17499999999427</v>
      </c>
      <c r="NG213" s="9">
        <f>NF212*1</f>
        <v>0</v>
      </c>
      <c r="NH213" s="43"/>
    </row>
    <row r="214" spans="1:372" s="40" customFormat="1" ht="15">
      <c r="A214" s="203"/>
      <c r="B214" s="204"/>
      <c r="C214" s="205"/>
      <c r="E214" s="237"/>
      <c r="F214" s="149"/>
      <c r="L214" s="205"/>
      <c r="N214" s="237"/>
      <c r="U214" s="205"/>
      <c r="W214" s="237"/>
      <c r="Z214" s="149"/>
      <c r="AB214" s="149"/>
      <c r="AC214" s="38"/>
      <c r="AD214" s="205"/>
      <c r="AF214" s="237"/>
      <c r="AL214" s="38"/>
      <c r="AM214" s="205"/>
      <c r="AO214" s="237"/>
      <c r="AU214" s="38"/>
      <c r="AV214" s="205"/>
      <c r="AX214" s="237"/>
      <c r="BD214" s="38"/>
      <c r="BE214" s="205"/>
      <c r="BG214" s="237"/>
      <c r="BM214" s="38"/>
      <c r="BN214" s="205"/>
      <c r="BP214" s="237"/>
      <c r="BV214" s="38"/>
      <c r="BW214" s="205"/>
      <c r="BY214" s="237"/>
      <c r="CE214" s="38"/>
      <c r="CF214" s="205"/>
      <c r="CH214" s="237"/>
      <c r="CN214" s="38"/>
      <c r="CO214" s="205"/>
      <c r="CQ214" s="237"/>
      <c r="CW214" s="38"/>
      <c r="CX214" s="205"/>
      <c r="CZ214" s="237"/>
      <c r="DA214" s="149"/>
      <c r="DF214" s="38"/>
      <c r="DG214" s="205"/>
      <c r="DI214" s="237"/>
      <c r="DO214" s="38"/>
      <c r="DP214" s="205"/>
      <c r="DR214" s="237"/>
      <c r="DX214" s="38"/>
      <c r="DY214" s="205"/>
      <c r="EA214" s="237"/>
      <c r="EG214" s="38"/>
      <c r="EH214" s="205"/>
      <c r="EJ214" s="237"/>
      <c r="EP214" s="38"/>
      <c r="EQ214" s="205"/>
      <c r="ES214" s="237"/>
      <c r="EY214" s="38"/>
      <c r="EZ214" s="205"/>
      <c r="FB214" s="237"/>
      <c r="FH214" s="38"/>
      <c r="FI214" s="205"/>
      <c r="FK214" s="237"/>
      <c r="FQ214" s="38"/>
      <c r="FR214" s="205"/>
      <c r="FT214" s="237"/>
      <c r="FZ214" s="38"/>
      <c r="GA214" s="205"/>
      <c r="GC214" s="237"/>
      <c r="GI214" s="38"/>
      <c r="GJ214" s="205"/>
      <c r="GL214" s="237"/>
      <c r="GR214" s="38"/>
      <c r="GS214" s="205"/>
      <c r="GU214" s="237"/>
      <c r="HB214" s="205"/>
      <c r="HD214" s="237"/>
      <c r="HJ214" s="38"/>
      <c r="HK214" s="205"/>
      <c r="HM214" s="237"/>
      <c r="HS214" s="38"/>
      <c r="HT214" s="205"/>
      <c r="HV214" s="237"/>
      <c r="IB214" s="38"/>
      <c r="IC214" s="205"/>
      <c r="IE214" s="237"/>
      <c r="IL214" s="205"/>
      <c r="IN214" s="237"/>
      <c r="IT214" s="38"/>
      <c r="IU214" s="205"/>
      <c r="IW214" s="237"/>
      <c r="JC214" s="38"/>
      <c r="JD214" s="205"/>
      <c r="JF214" s="237"/>
      <c r="JL214" s="38"/>
      <c r="JM214" s="205"/>
      <c r="JO214" s="237"/>
      <c r="JV214" s="205"/>
      <c r="JX214" s="237"/>
      <c r="KD214" s="38"/>
      <c r="KE214" s="205"/>
      <c r="KG214" s="237"/>
      <c r="KM214" s="38"/>
      <c r="KN214" s="205"/>
      <c r="KP214" s="237"/>
      <c r="KW214" s="205"/>
      <c r="KY214" s="237"/>
      <c r="LF214" s="205"/>
      <c r="LH214" s="237"/>
      <c r="LN214" s="38"/>
      <c r="LO214" s="205"/>
      <c r="LQ214" s="237"/>
      <c r="LW214" s="38"/>
      <c r="LX214" s="205"/>
      <c r="LZ214" s="237"/>
      <c r="MG214" s="205"/>
      <c r="MI214" s="237"/>
      <c r="MO214" s="38"/>
      <c r="MP214" s="205"/>
      <c r="MR214" s="237"/>
      <c r="MX214" s="38"/>
      <c r="MY214" s="205"/>
      <c r="NA214" s="237"/>
      <c r="NG214" s="38"/>
      <c r="NH214" s="205"/>
    </row>
    <row r="215" spans="1:372" ht="18">
      <c r="A215" s="42" t="s">
        <v>850</v>
      </c>
      <c r="B215" s="49"/>
      <c r="D215">
        <v>417.6</v>
      </c>
      <c r="E215" s="1" t="s">
        <v>187</v>
      </c>
      <c r="F215" s="400">
        <v>402.5</v>
      </c>
      <c r="G215" s="1" t="s">
        <v>183</v>
      </c>
      <c r="H215" s="115"/>
      <c r="I215" s="1" t="s">
        <v>184</v>
      </c>
      <c r="J215" s="115"/>
      <c r="K215" s="1" t="s">
        <v>185</v>
      </c>
      <c r="M215">
        <v>138.19999999999999</v>
      </c>
      <c r="N215" s="1" t="s">
        <v>187</v>
      </c>
      <c r="O215" s="18">
        <v>146.79999999999995</v>
      </c>
      <c r="P215" s="1" t="s">
        <v>183</v>
      </c>
      <c r="Q215" s="18"/>
      <c r="R215" s="1" t="s">
        <v>184</v>
      </c>
      <c r="S215" s="18"/>
      <c r="T215" s="1" t="s">
        <v>185</v>
      </c>
      <c r="V215" s="18">
        <v>505.80000000000018</v>
      </c>
      <c r="W215" s="1" t="s">
        <v>187</v>
      </c>
      <c r="X215" s="18">
        <v>443</v>
      </c>
      <c r="Y215" s="1" t="s">
        <v>183</v>
      </c>
      <c r="Z215" s="18">
        <v>747.9000000000002</v>
      </c>
      <c r="AA215" s="1" t="s">
        <v>184</v>
      </c>
      <c r="AB215" s="18">
        <v>763.40000000000009</v>
      </c>
      <c r="AC215" s="1" t="s">
        <v>185</v>
      </c>
      <c r="AE215" s="18">
        <v>211.80000000000018</v>
      </c>
      <c r="AF215" s="1" t="s">
        <v>187</v>
      </c>
      <c r="AG215" s="18">
        <v>225.99999999999955</v>
      </c>
      <c r="AH215" s="1" t="s">
        <v>183</v>
      </c>
      <c r="AI215" s="18">
        <v>142.00000000000023</v>
      </c>
      <c r="AJ215" s="1" t="s">
        <v>184</v>
      </c>
      <c r="AK215" s="18">
        <v>276.5</v>
      </c>
      <c r="AL215" s="1" t="s">
        <v>185</v>
      </c>
      <c r="AN215" s="18">
        <v>300.69999999999936</v>
      </c>
      <c r="AO215" s="1" t="s">
        <v>187</v>
      </c>
      <c r="AP215" s="18">
        <v>193.60000000000036</v>
      </c>
      <c r="AQ215" s="1" t="s">
        <v>183</v>
      </c>
      <c r="AR215" s="1">
        <v>743.90000000000009</v>
      </c>
      <c r="AS215" s="1" t="s">
        <v>184</v>
      </c>
      <c r="AT215" s="18">
        <v>311.19999999999982</v>
      </c>
      <c r="AU215" s="1" t="s">
        <v>185</v>
      </c>
      <c r="AW215" s="18">
        <v>717.59999999999991</v>
      </c>
      <c r="AX215" s="1" t="s">
        <v>187</v>
      </c>
      <c r="AY215" s="18">
        <v>505.60000000000082</v>
      </c>
      <c r="AZ215" s="1" t="s">
        <v>183</v>
      </c>
      <c r="BA215" s="18">
        <v>800.70000000000073</v>
      </c>
      <c r="BB215" s="1" t="s">
        <v>184</v>
      </c>
      <c r="BC215" s="18">
        <v>821.59999999999991</v>
      </c>
      <c r="BD215" s="1" t="s">
        <v>185</v>
      </c>
      <c r="BF215" s="18">
        <v>705.59999999999945</v>
      </c>
      <c r="BG215" s="1" t="s">
        <v>187</v>
      </c>
      <c r="BH215" s="18">
        <v>775.40000000000055</v>
      </c>
      <c r="BI215" s="1" t="s">
        <v>183</v>
      </c>
      <c r="BJ215" s="18">
        <v>1140.4000000000015</v>
      </c>
      <c r="BK215" s="1" t="s">
        <v>184</v>
      </c>
      <c r="BL215" s="18">
        <v>1186.1999999999985</v>
      </c>
      <c r="BM215" s="1" t="s">
        <v>185</v>
      </c>
      <c r="BO215" s="18">
        <v>560.39999999999782</v>
      </c>
      <c r="BP215" s="1" t="s">
        <v>187</v>
      </c>
      <c r="BQ215" s="18">
        <v>616.60000000000218</v>
      </c>
      <c r="BR215" s="1" t="s">
        <v>183</v>
      </c>
      <c r="BS215" s="18">
        <v>374.80000000000018</v>
      </c>
      <c r="BT215" s="1" t="s">
        <v>184</v>
      </c>
      <c r="BU215" s="18">
        <v>271.199999999998</v>
      </c>
      <c r="BV215" s="1" t="s">
        <v>185</v>
      </c>
      <c r="BX215">
        <v>89.999999999998181</v>
      </c>
      <c r="BY215" s="1" t="s">
        <v>187</v>
      </c>
      <c r="BZ215" s="401">
        <v>60.500000000005457</v>
      </c>
      <c r="CA215" s="1" t="s">
        <v>183</v>
      </c>
      <c r="CB215" s="18">
        <v>384.00000000000091</v>
      </c>
      <c r="CC215" s="1" t="s">
        <v>184</v>
      </c>
      <c r="CD215" s="18">
        <v>393.699999999998</v>
      </c>
      <c r="CE215" s="1" t="s">
        <v>185</v>
      </c>
      <c r="CG215" s="18">
        <v>642.49999999999818</v>
      </c>
      <c r="CH215" s="1" t="s">
        <v>187</v>
      </c>
      <c r="CI215" s="18"/>
      <c r="CJ215" s="1" t="s">
        <v>183</v>
      </c>
      <c r="CK215" s="18">
        <v>452.70000000000164</v>
      </c>
      <c r="CL215" s="1" t="s">
        <v>184</v>
      </c>
      <c r="CM215" s="18">
        <v>793.89999999999873</v>
      </c>
      <c r="CN215" s="1" t="s">
        <v>185</v>
      </c>
      <c r="CP215" s="18">
        <v>183.199999999998</v>
      </c>
      <c r="CQ215" s="1" t="s">
        <v>187</v>
      </c>
      <c r="CR215" s="18"/>
      <c r="CS215" s="1" t="s">
        <v>183</v>
      </c>
      <c r="CT215" s="18">
        <v>360.40000000000146</v>
      </c>
      <c r="CU215" s="1" t="s">
        <v>184</v>
      </c>
      <c r="CV215" s="18">
        <v>162.49999999999909</v>
      </c>
      <c r="CW215" s="1" t="s">
        <v>185</v>
      </c>
      <c r="CY215" s="18">
        <v>82.499999999998181</v>
      </c>
      <c r="CZ215" s="1" t="s">
        <v>187</v>
      </c>
      <c r="DA215" s="18">
        <v>294.00000000000364</v>
      </c>
      <c r="DB215" s="1" t="s">
        <v>183</v>
      </c>
      <c r="DC215" s="18">
        <v>176.90000000000055</v>
      </c>
      <c r="DD215" s="1" t="s">
        <v>184</v>
      </c>
      <c r="DE215" s="18">
        <v>215.59999999999945</v>
      </c>
      <c r="DF215" s="1" t="s">
        <v>185</v>
      </c>
      <c r="DH215" s="18">
        <v>199.49999999999818</v>
      </c>
      <c r="DI215" s="1" t="s">
        <v>187</v>
      </c>
      <c r="DJ215" s="18"/>
      <c r="DK215" s="1" t="s">
        <v>183</v>
      </c>
      <c r="DL215" s="18">
        <v>23.200000000000728</v>
      </c>
      <c r="DM215" s="1" t="s">
        <v>184</v>
      </c>
      <c r="DN215" s="18">
        <v>198.69999999999891</v>
      </c>
      <c r="DO215" s="1" t="s">
        <v>185</v>
      </c>
      <c r="DQ215" s="401">
        <v>343.09999999999854</v>
      </c>
      <c r="DR215" s="1" t="s">
        <v>187</v>
      </c>
      <c r="DS215" s="18">
        <v>177.30000000000655</v>
      </c>
      <c r="DT215" s="1" t="s">
        <v>183</v>
      </c>
      <c r="DU215" s="18">
        <v>322.00000000000091</v>
      </c>
      <c r="DV215" s="1" t="s">
        <v>184</v>
      </c>
      <c r="DW215" s="18">
        <v>143.99999999999909</v>
      </c>
      <c r="DX215" s="1" t="s">
        <v>185</v>
      </c>
      <c r="DZ215" s="18">
        <v>429.39999999999964</v>
      </c>
      <c r="EA215" s="1" t="s">
        <v>187</v>
      </c>
      <c r="EB215" s="18"/>
      <c r="EC215" s="1" t="s">
        <v>183</v>
      </c>
      <c r="ED215" s="18">
        <v>857.20000000000073</v>
      </c>
      <c r="EE215" s="1" t="s">
        <v>184</v>
      </c>
      <c r="EF215" s="18"/>
      <c r="EG215" s="1" t="s">
        <v>185</v>
      </c>
      <c r="EI215" s="401">
        <v>222.89999999999964</v>
      </c>
      <c r="EJ215" s="1" t="s">
        <v>187</v>
      </c>
      <c r="EK215" s="401"/>
      <c r="EL215" s="1" t="s">
        <v>183</v>
      </c>
      <c r="EM215" s="18">
        <v>179.99999999999272</v>
      </c>
      <c r="EN215" s="1" t="s">
        <v>184</v>
      </c>
      <c r="EO215" s="18"/>
      <c r="EP215" s="1" t="s">
        <v>185</v>
      </c>
      <c r="ER215" s="18">
        <v>453.5</v>
      </c>
      <c r="ES215" s="1" t="s">
        <v>187</v>
      </c>
      <c r="ET215" s="18"/>
      <c r="EU215" s="1" t="s">
        <v>183</v>
      </c>
      <c r="EV215" s="18">
        <v>506.5</v>
      </c>
      <c r="EW215" s="1" t="s">
        <v>184</v>
      </c>
      <c r="EX215" s="18"/>
      <c r="EY215" s="1" t="s">
        <v>185</v>
      </c>
      <c r="FA215" s="401">
        <v>364.19999999999891</v>
      </c>
      <c r="FB215" s="1" t="s">
        <v>187</v>
      </c>
      <c r="FC215" s="401">
        <v>112.60000000000582</v>
      </c>
      <c r="FD215" s="1" t="s">
        <v>183</v>
      </c>
      <c r="FE215" s="18">
        <v>587.39999999999691</v>
      </c>
      <c r="FF215" s="1" t="s">
        <v>184</v>
      </c>
      <c r="FG215" s="18"/>
      <c r="FH215" s="1" t="s">
        <v>185</v>
      </c>
      <c r="FJ215" s="401">
        <v>311.99999999999727</v>
      </c>
      <c r="FK215" s="1" t="s">
        <v>187</v>
      </c>
      <c r="FL215" s="18">
        <v>447.30000000000473</v>
      </c>
      <c r="FM215" s="1" t="s">
        <v>183</v>
      </c>
      <c r="FN215" s="18">
        <v>584.69999999999891</v>
      </c>
      <c r="FO215" s="1" t="s">
        <v>184</v>
      </c>
      <c r="FP215" s="18"/>
      <c r="FQ215" s="1" t="s">
        <v>185</v>
      </c>
      <c r="FS215" s="401">
        <v>396.80000000000109</v>
      </c>
      <c r="FT215" s="1" t="s">
        <v>187</v>
      </c>
      <c r="FU215" s="401"/>
      <c r="FV215" s="1" t="s">
        <v>183</v>
      </c>
      <c r="FW215" s="18">
        <v>483.54999999999745</v>
      </c>
      <c r="FX215" s="1" t="s">
        <v>184</v>
      </c>
      <c r="FY215" s="18"/>
      <c r="FZ215" s="1" t="s">
        <v>185</v>
      </c>
      <c r="GB215" s="18">
        <v>25.19999999999709</v>
      </c>
      <c r="GC215" s="1" t="s">
        <v>187</v>
      </c>
      <c r="GD215" s="18"/>
      <c r="GE215" s="1" t="s">
        <v>183</v>
      </c>
      <c r="GF215" s="18">
        <v>91.000000000003638</v>
      </c>
      <c r="GG215" s="1" t="s">
        <v>184</v>
      </c>
      <c r="GH215" s="18"/>
      <c r="GI215" s="1" t="s">
        <v>185</v>
      </c>
      <c r="GK215" s="401">
        <v>3522.0999999999985</v>
      </c>
      <c r="GL215" s="1" t="s">
        <v>187</v>
      </c>
      <c r="GM215" s="18">
        <v>1702.4000000000051</v>
      </c>
      <c r="GN215" s="1" t="s">
        <v>183</v>
      </c>
      <c r="GO215" s="18">
        <v>2804.2999999999993</v>
      </c>
      <c r="GP215" s="1" t="s">
        <v>184</v>
      </c>
      <c r="GQ215" s="18"/>
      <c r="GR215" s="1" t="s">
        <v>185</v>
      </c>
      <c r="GT215" s="401">
        <v>631.399999999996</v>
      </c>
      <c r="GU215" s="1" t="s">
        <v>187</v>
      </c>
      <c r="GV215" s="401"/>
      <c r="GW215" s="1" t="s">
        <v>183</v>
      </c>
      <c r="GX215" s="401"/>
      <c r="GY215" s="1" t="s">
        <v>184</v>
      </c>
      <c r="GZ215" s="401"/>
      <c r="HA215" s="1" t="s">
        <v>185</v>
      </c>
      <c r="HC215" s="18">
        <v>753.99999999999818</v>
      </c>
      <c r="HD215" s="1" t="s">
        <v>187</v>
      </c>
      <c r="HE215" s="18">
        <v>767.800000000002</v>
      </c>
      <c r="HF215" s="1" t="s">
        <v>183</v>
      </c>
      <c r="HG215" s="18">
        <v>556.30000000000291</v>
      </c>
      <c r="HH215" s="1" t="s">
        <v>184</v>
      </c>
      <c r="HI215" s="18"/>
      <c r="HJ215" s="1" t="s">
        <v>185</v>
      </c>
      <c r="HL215" s="401">
        <v>691.69999999999527</v>
      </c>
      <c r="HM215" s="1" t="s">
        <v>187</v>
      </c>
      <c r="HN215" s="401"/>
      <c r="HO215" s="1" t="s">
        <v>183</v>
      </c>
      <c r="HP215" s="18">
        <v>471.50000000000182</v>
      </c>
      <c r="HQ215" s="1" t="s">
        <v>184</v>
      </c>
      <c r="HR215" s="18"/>
      <c r="HS215" s="1" t="s">
        <v>185</v>
      </c>
      <c r="HU215" s="401">
        <v>3523.3999999999942</v>
      </c>
      <c r="HV215" s="1" t="s">
        <v>187</v>
      </c>
      <c r="HW215" s="18">
        <v>3866.8000000000029</v>
      </c>
      <c r="HX215" s="1" t="s">
        <v>183</v>
      </c>
      <c r="HY215" s="18">
        <v>3709.7000000000007</v>
      </c>
      <c r="HZ215" s="1" t="s">
        <v>184</v>
      </c>
      <c r="IA215" s="18"/>
      <c r="IB215" s="1" t="s">
        <v>185</v>
      </c>
      <c r="ID215" s="401">
        <v>129.99999999999636</v>
      </c>
      <c r="IE215" s="1" t="s">
        <v>187</v>
      </c>
      <c r="IF215" s="401"/>
      <c r="IG215" s="1" t="s">
        <v>183</v>
      </c>
      <c r="IH215" s="401"/>
      <c r="II215" s="1" t="s">
        <v>184</v>
      </c>
      <c r="IJ215" s="401"/>
      <c r="IK215" s="1" t="s">
        <v>185</v>
      </c>
      <c r="IM215" s="18">
        <v>160.99999999999636</v>
      </c>
      <c r="IN215" s="1" t="s">
        <v>187</v>
      </c>
      <c r="IO215" s="18"/>
      <c r="IP215" s="1" t="s">
        <v>183</v>
      </c>
      <c r="IQ215" s="18">
        <v>182.700000000008</v>
      </c>
      <c r="IR215" s="1" t="s">
        <v>184</v>
      </c>
      <c r="IS215" s="18"/>
      <c r="IT215" s="1" t="s">
        <v>185</v>
      </c>
      <c r="IV215" s="401">
        <v>265.09999999999854</v>
      </c>
      <c r="IW215" s="1" t="s">
        <v>187</v>
      </c>
      <c r="IX215" s="18">
        <v>535.60000000000218</v>
      </c>
      <c r="IY215" s="1" t="s">
        <v>183</v>
      </c>
      <c r="IZ215" s="18">
        <v>332.70000000000073</v>
      </c>
      <c r="JA215" s="1" t="s">
        <v>184</v>
      </c>
      <c r="JB215" s="18"/>
      <c r="JC215" s="1" t="s">
        <v>185</v>
      </c>
      <c r="JE215" s="401">
        <v>279.90000000000509</v>
      </c>
      <c r="JF215" s="1" t="s">
        <v>187</v>
      </c>
      <c r="JG215" s="401">
        <v>408.00000000000364</v>
      </c>
      <c r="JH215" s="1" t="s">
        <v>183</v>
      </c>
      <c r="JI215" s="18">
        <v>189.99999999999636</v>
      </c>
      <c r="JJ215" s="1" t="s">
        <v>184</v>
      </c>
      <c r="JK215" s="18"/>
      <c r="JL215" s="1" t="s">
        <v>185</v>
      </c>
      <c r="JN215" s="401">
        <v>202.50000000000364</v>
      </c>
      <c r="JO215" s="1" t="s">
        <v>187</v>
      </c>
      <c r="JP215" s="401"/>
      <c r="JQ215" s="1" t="s">
        <v>183</v>
      </c>
      <c r="JR215" s="401"/>
      <c r="JS215" s="1" t="s">
        <v>184</v>
      </c>
      <c r="JT215" s="401"/>
      <c r="JU215" s="1" t="s">
        <v>185</v>
      </c>
      <c r="JX215" s="1" t="s">
        <v>187</v>
      </c>
      <c r="JY215" s="18">
        <v>3400.3000000000029</v>
      </c>
      <c r="JZ215" s="1" t="s">
        <v>183</v>
      </c>
      <c r="KA215" s="18">
        <v>3003.300000000072</v>
      </c>
      <c r="KB215" s="1" t="s">
        <v>184</v>
      </c>
      <c r="KC215" s="18">
        <v>2784.0999999998348</v>
      </c>
      <c r="KD215" s="1" t="s">
        <v>185</v>
      </c>
      <c r="KF215" s="18">
        <v>25.200000000000728</v>
      </c>
      <c r="KG215" s="1" t="s">
        <v>187</v>
      </c>
      <c r="KH215" s="401">
        <v>295.50000000000182</v>
      </c>
      <c r="KI215" s="1" t="s">
        <v>183</v>
      </c>
      <c r="KJ215" s="18">
        <v>154.40000000000146</v>
      </c>
      <c r="KK215" s="1" t="s">
        <v>184</v>
      </c>
      <c r="KL215" s="18"/>
      <c r="KM215" s="1" t="s">
        <v>185</v>
      </c>
      <c r="KO215" s="401">
        <v>344</v>
      </c>
      <c r="KP215" s="1" t="s">
        <v>187</v>
      </c>
      <c r="KQ215" s="401"/>
      <c r="KR215" s="1" t="s">
        <v>183</v>
      </c>
      <c r="KS215" s="401"/>
      <c r="KT215" s="1" t="s">
        <v>184</v>
      </c>
      <c r="KU215" s="401"/>
      <c r="KV215" s="1" t="s">
        <v>185</v>
      </c>
      <c r="KX215" s="18">
        <v>85.200000000000728</v>
      </c>
      <c r="KY215" s="1" t="s">
        <v>187</v>
      </c>
      <c r="KZ215" s="18"/>
      <c r="LA215" s="1" t="s">
        <v>183</v>
      </c>
      <c r="LB215" s="18"/>
      <c r="LC215" s="1" t="s">
        <v>184</v>
      </c>
      <c r="LD215" s="18"/>
      <c r="LE215" s="1" t="s">
        <v>185</v>
      </c>
      <c r="LG215" s="232">
        <v>213.40000000000055</v>
      </c>
      <c r="LH215" s="1" t="s">
        <v>187</v>
      </c>
      <c r="LI215" s="232"/>
      <c r="LJ215" s="1" t="s">
        <v>183</v>
      </c>
      <c r="LK215" s="232"/>
      <c r="LL215" s="1" t="s">
        <v>184</v>
      </c>
      <c r="LM215" s="18"/>
      <c r="LN215" s="1" t="s">
        <v>185</v>
      </c>
      <c r="LP215" s="18">
        <v>282</v>
      </c>
      <c r="LQ215" s="1" t="s">
        <v>187</v>
      </c>
      <c r="LR215" s="18">
        <v>364.20000000000255</v>
      </c>
      <c r="LS215" s="1" t="s">
        <v>183</v>
      </c>
      <c r="LT215" s="18">
        <v>554.99999999998909</v>
      </c>
      <c r="LU215" s="1" t="s">
        <v>184</v>
      </c>
      <c r="LV215" s="18"/>
      <c r="LW215" s="1" t="s">
        <v>185</v>
      </c>
      <c r="LY215" s="18">
        <v>427.30000000000291</v>
      </c>
      <c r="LZ215" s="1" t="s">
        <v>187</v>
      </c>
      <c r="MA215" s="18"/>
      <c r="MB215" s="1" t="s">
        <v>183</v>
      </c>
      <c r="MC215" s="18"/>
      <c r="MD215" s="1" t="s">
        <v>184</v>
      </c>
      <c r="ME215" s="18"/>
      <c r="MF215" s="1" t="s">
        <v>185</v>
      </c>
      <c r="MI215" s="1" t="s">
        <v>187</v>
      </c>
      <c r="MJ215" s="74">
        <v>289.50000000000364</v>
      </c>
      <c r="MK215" s="1" t="s">
        <v>183</v>
      </c>
      <c r="ML215" s="18">
        <v>1167.9000000000087</v>
      </c>
      <c r="MM215" s="1" t="s">
        <v>184</v>
      </c>
      <c r="MN215" s="18">
        <v>1075.1999999999789</v>
      </c>
      <c r="MO215" s="1" t="s">
        <v>185</v>
      </c>
      <c r="MQ215">
        <v>232.49999999999272</v>
      </c>
      <c r="MR215" s="1" t="s">
        <v>187</v>
      </c>
      <c r="MS215" s="18">
        <v>268.50000000000364</v>
      </c>
      <c r="MT215" s="1" t="s">
        <v>183</v>
      </c>
      <c r="MU215">
        <v>278.99999999997817</v>
      </c>
      <c r="MV215" s="1" t="s">
        <v>184</v>
      </c>
      <c r="MX215" s="1" t="s">
        <v>185</v>
      </c>
      <c r="NA215" s="1" t="s">
        <v>187</v>
      </c>
      <c r="NC215" s="1" t="s">
        <v>183</v>
      </c>
      <c r="ND215" s="402">
        <v>1547.7000000000153</v>
      </c>
      <c r="NE215" s="1" t="s">
        <v>184</v>
      </c>
      <c r="NF215" s="402"/>
      <c r="NG215" s="1" t="s">
        <v>185</v>
      </c>
      <c r="NH215" s="43"/>
    </row>
    <row r="216" spans="1:372" ht="18">
      <c r="A216" s="403" t="s">
        <v>3671</v>
      </c>
      <c r="B216" s="49">
        <f>SUM(D216:AAP216)</f>
        <v>40251.312499999884</v>
      </c>
      <c r="D216"/>
      <c r="E216" s="9">
        <f>D215*0.25</f>
        <v>104.4</v>
      </c>
      <c r="F216" s="18"/>
      <c r="G216" s="9">
        <f>F215*0.5</f>
        <v>201.25</v>
      </c>
      <c r="I216" s="9">
        <f>H215*0.75</f>
        <v>0</v>
      </c>
      <c r="K216" s="9">
        <f>J215*1</f>
        <v>0</v>
      </c>
      <c r="N216" s="9">
        <f>M215*0.25</f>
        <v>34.549999999999997</v>
      </c>
      <c r="P216" s="9">
        <f>O215*0.5</f>
        <v>73.399999999999977</v>
      </c>
      <c r="R216" s="9">
        <f>Q215*0.75</f>
        <v>0</v>
      </c>
      <c r="T216" s="9">
        <f>S215*1</f>
        <v>0</v>
      </c>
      <c r="V216" s="18"/>
      <c r="W216" s="9">
        <f>V215*0.25</f>
        <v>126.45000000000005</v>
      </c>
      <c r="Y216" s="9">
        <f>X215*0.5</f>
        <v>221.5</v>
      </c>
      <c r="Z216" s="18"/>
      <c r="AA216" s="9">
        <f>Z215*0.75</f>
        <v>560.92500000000018</v>
      </c>
      <c r="AB216" s="18"/>
      <c r="AC216" s="9">
        <f>AB215*1</f>
        <v>763.40000000000009</v>
      </c>
      <c r="AE216" s="18"/>
      <c r="AF216" s="9">
        <f>AE215*0.25</f>
        <v>52.950000000000045</v>
      </c>
      <c r="AH216" s="9">
        <f>AG215*0.5</f>
        <v>112.99999999999977</v>
      </c>
      <c r="AJ216" s="9">
        <f>AI215*0.75</f>
        <v>106.50000000000017</v>
      </c>
      <c r="AL216" s="9">
        <f>AK215*1</f>
        <v>276.5</v>
      </c>
      <c r="AN216" s="18"/>
      <c r="AO216" s="9">
        <f>AN215*0.25</f>
        <v>75.174999999999841</v>
      </c>
      <c r="AP216" s="18"/>
      <c r="AQ216" s="9">
        <f>AP215*0.5</f>
        <v>96.800000000000182</v>
      </c>
      <c r="AS216" s="9">
        <f>AR215*0.75</f>
        <v>557.92500000000007</v>
      </c>
      <c r="AU216" s="9">
        <f>AT215*1</f>
        <v>311.19999999999982</v>
      </c>
      <c r="AW216" s="18"/>
      <c r="AX216" s="9">
        <f>AW215*0.25</f>
        <v>179.39999999999998</v>
      </c>
      <c r="AZ216" s="9">
        <f>AY215*0.5</f>
        <v>252.80000000000041</v>
      </c>
      <c r="BB216" s="9">
        <f>BA215*0.75</f>
        <v>600.52500000000055</v>
      </c>
      <c r="BD216" s="9">
        <f>BC215*1</f>
        <v>821.59999999999991</v>
      </c>
      <c r="BF216" s="18"/>
      <c r="BG216" s="9">
        <f>BF215*0.25</f>
        <v>176.39999999999986</v>
      </c>
      <c r="BI216" s="9">
        <f>BH215*0.5</f>
        <v>387.70000000000027</v>
      </c>
      <c r="BK216" s="9">
        <f>BJ215*0.75</f>
        <v>855.30000000000109</v>
      </c>
      <c r="BM216" s="9">
        <f>BL215*1</f>
        <v>1186.1999999999985</v>
      </c>
      <c r="BP216" s="9">
        <f>BO215*0.25</f>
        <v>140.09999999999945</v>
      </c>
      <c r="BR216" s="9">
        <f>BQ215*0.5</f>
        <v>308.30000000000109</v>
      </c>
      <c r="BT216" s="9">
        <f>BS215*0.75</f>
        <v>281.10000000000014</v>
      </c>
      <c r="BV216" s="9">
        <f>BU215*1</f>
        <v>271.199999999998</v>
      </c>
      <c r="BY216" s="9">
        <f>BX215*0.25</f>
        <v>22.499999999999545</v>
      </c>
      <c r="CA216" s="9">
        <f>BZ215*0.5</f>
        <v>30.250000000002728</v>
      </c>
      <c r="CC216" s="9">
        <f>CB215*0.75</f>
        <v>288.00000000000068</v>
      </c>
      <c r="CE216" s="9">
        <f t="shared" ref="CE216" si="414">CD215*1</f>
        <v>393.699999999998</v>
      </c>
      <c r="CG216" s="18"/>
      <c r="CH216" s="9">
        <f>CG215*0.25</f>
        <v>160.62499999999955</v>
      </c>
      <c r="CI216" s="18"/>
      <c r="CJ216" s="9">
        <f>CI215*0.5</f>
        <v>0</v>
      </c>
      <c r="CL216" s="9">
        <f>CK215*0.75</f>
        <v>339.52500000000123</v>
      </c>
      <c r="CN216" s="9">
        <f t="shared" ref="CN216" si="415">CM215*1</f>
        <v>793.89999999999873</v>
      </c>
      <c r="CP216" s="18"/>
      <c r="CQ216" s="9">
        <f>CP215*0.25</f>
        <v>45.7999999999995</v>
      </c>
      <c r="CR216" s="18"/>
      <c r="CS216" s="9">
        <f>CR215*0.5</f>
        <v>0</v>
      </c>
      <c r="CU216" s="9">
        <f>CT215*0.75</f>
        <v>270.30000000000109</v>
      </c>
      <c r="CW216" s="9">
        <f t="shared" ref="CW216" si="416">CV215*1</f>
        <v>162.49999999999909</v>
      </c>
      <c r="CY216" s="18"/>
      <c r="CZ216" s="9">
        <f>CY215*0.25</f>
        <v>20.624999999999545</v>
      </c>
      <c r="DB216" s="9">
        <f>DA215*0.5</f>
        <v>147.00000000000182</v>
      </c>
      <c r="DD216" s="9">
        <f>DC215*0.75</f>
        <v>132.67500000000041</v>
      </c>
      <c r="DF216" s="9">
        <f t="shared" ref="DF216" si="417">DE215*1</f>
        <v>215.59999999999945</v>
      </c>
      <c r="DH216" s="18"/>
      <c r="DI216" s="9">
        <f>DH215*0.25</f>
        <v>49.874999999999545</v>
      </c>
      <c r="DJ216" s="18"/>
      <c r="DK216" s="9">
        <f>DJ215*0.5</f>
        <v>0</v>
      </c>
      <c r="DM216" s="9">
        <f>DL215*0.75</f>
        <v>17.400000000000546</v>
      </c>
      <c r="DO216" s="9">
        <f t="shared" ref="DO216" si="418">DN215*1</f>
        <v>198.69999999999891</v>
      </c>
      <c r="DQ216" s="18"/>
      <c r="DR216" s="9">
        <f>DQ215*0.25</f>
        <v>85.774999999999636</v>
      </c>
      <c r="DS216" s="18"/>
      <c r="DT216" s="9">
        <f>DS215*0.5</f>
        <v>88.650000000003274</v>
      </c>
      <c r="DV216" s="9">
        <f>DU215*0.75</f>
        <v>241.50000000000068</v>
      </c>
      <c r="DX216" s="9">
        <f t="shared" ref="DX216" si="419">DW215*1</f>
        <v>143.99999999999909</v>
      </c>
      <c r="DZ216" s="18"/>
      <c r="EA216" s="9">
        <f>DZ215*0.25</f>
        <v>107.34999999999991</v>
      </c>
      <c r="EB216" s="18"/>
      <c r="EC216" s="9">
        <f>EB215*0.5</f>
        <v>0</v>
      </c>
      <c r="EE216" s="9">
        <f>ED215*0.75</f>
        <v>642.90000000000055</v>
      </c>
      <c r="EG216" s="9">
        <f>EF215*1</f>
        <v>0</v>
      </c>
      <c r="EI216" s="18"/>
      <c r="EJ216" s="9">
        <f>EI215*0.25</f>
        <v>55.724999999999909</v>
      </c>
      <c r="EK216" s="18"/>
      <c r="EL216" s="9">
        <f>EK215*0.5</f>
        <v>0</v>
      </c>
      <c r="EN216" s="9">
        <f>EM215*0.75</f>
        <v>134.99999999999454</v>
      </c>
      <c r="EP216" s="9">
        <f>EO215*1</f>
        <v>0</v>
      </c>
      <c r="ER216" s="18"/>
      <c r="ES216" s="9">
        <f>ER215*0.25</f>
        <v>113.375</v>
      </c>
      <c r="ET216" s="18"/>
      <c r="EU216" s="9">
        <f>ET215*0.5</f>
        <v>0</v>
      </c>
      <c r="EW216" s="9">
        <f>EV215*0.75</f>
        <v>379.875</v>
      </c>
      <c r="EY216" s="9">
        <f>EX215*1</f>
        <v>0</v>
      </c>
      <c r="FA216" s="18"/>
      <c r="FB216" s="9">
        <f>FA215*0.25</f>
        <v>91.049999999999727</v>
      </c>
      <c r="FD216" s="9">
        <f>FC215*0.5</f>
        <v>56.30000000000291</v>
      </c>
      <c r="FF216" s="9">
        <f>FE215*0.75</f>
        <v>440.54999999999768</v>
      </c>
      <c r="FH216" s="9">
        <f>FG215*1</f>
        <v>0</v>
      </c>
      <c r="FJ216" s="18"/>
      <c r="FK216" s="9">
        <f>FJ215*0.25</f>
        <v>77.999999999999318</v>
      </c>
      <c r="FL216" s="18"/>
      <c r="FM216" s="9">
        <f>FL215*0.5</f>
        <v>223.65000000000236</v>
      </c>
      <c r="FO216" s="9">
        <f>FN215*0.75</f>
        <v>438.52499999999918</v>
      </c>
      <c r="FQ216" s="9">
        <f>FP215*1</f>
        <v>0</v>
      </c>
      <c r="FS216" s="18"/>
      <c r="FT216" s="9">
        <f>FS215*0.25</f>
        <v>99.200000000000273</v>
      </c>
      <c r="FU216" s="18"/>
      <c r="FV216" s="9">
        <f>FU215*0.5</f>
        <v>0</v>
      </c>
      <c r="FX216" s="9">
        <f>FW215*0.75</f>
        <v>362.66249999999809</v>
      </c>
      <c r="FZ216" s="9">
        <f>FY215*1</f>
        <v>0</v>
      </c>
      <c r="GB216" s="18"/>
      <c r="GC216" s="9">
        <f>GB215*0.25</f>
        <v>6.2999999999992724</v>
      </c>
      <c r="GD216" s="18"/>
      <c r="GE216" s="9">
        <f>GD215*0.5</f>
        <v>0</v>
      </c>
      <c r="GG216" s="9">
        <f>GF215*0.75</f>
        <v>68.250000000002728</v>
      </c>
      <c r="GI216" s="9">
        <f>GH215*1</f>
        <v>0</v>
      </c>
      <c r="GK216" s="18"/>
      <c r="GL216" s="9">
        <f>GK215*0.25</f>
        <v>880.52499999999964</v>
      </c>
      <c r="GM216" s="18"/>
      <c r="GN216" s="9">
        <f>GM215*0.5</f>
        <v>851.20000000000255</v>
      </c>
      <c r="GP216" s="9">
        <f>GO215*0.75</f>
        <v>2103.2249999999995</v>
      </c>
      <c r="GR216" s="9">
        <f>GQ215*1</f>
        <v>0</v>
      </c>
      <c r="GT216" s="18"/>
      <c r="GU216" s="9">
        <f>GT215*0.25</f>
        <v>157.849999999999</v>
      </c>
      <c r="GV216" s="18"/>
      <c r="GW216" s="9">
        <f>GV215*0.5</f>
        <v>0</v>
      </c>
      <c r="GX216" s="18"/>
      <c r="GY216" s="9">
        <f>GX215*0.75</f>
        <v>0</v>
      </c>
      <c r="GZ216" s="18"/>
      <c r="HA216" s="9">
        <f>GZ215*1</f>
        <v>0</v>
      </c>
      <c r="HD216" s="9">
        <f>HC215*0.25</f>
        <v>188.49999999999955</v>
      </c>
      <c r="HF216" s="9">
        <f>HE215*0.5</f>
        <v>383.900000000001</v>
      </c>
      <c r="HH216" s="9">
        <f>HG215*0.75</f>
        <v>417.22500000000218</v>
      </c>
      <c r="HJ216" s="9">
        <f>HI215*1</f>
        <v>0</v>
      </c>
      <c r="HM216" s="9">
        <f>HL215*0.25</f>
        <v>172.92499999999882</v>
      </c>
      <c r="HO216" s="9">
        <f>HN215*0.5</f>
        <v>0</v>
      </c>
      <c r="HQ216" s="9">
        <f>HP215*0.75</f>
        <v>353.62500000000136</v>
      </c>
      <c r="HS216" s="9">
        <f>HR215*1</f>
        <v>0</v>
      </c>
      <c r="HV216" s="9">
        <f>HU215*0.25</f>
        <v>880.84999999999854</v>
      </c>
      <c r="HX216" s="9">
        <f>HW215*0.5</f>
        <v>1933.4000000000015</v>
      </c>
      <c r="HZ216" s="9">
        <f>HY215*0.75</f>
        <v>2782.2750000000005</v>
      </c>
      <c r="IB216" s="9">
        <f>IA215*1</f>
        <v>0</v>
      </c>
      <c r="IE216" s="9">
        <f>ID215*0.25</f>
        <v>32.499999999999091</v>
      </c>
      <c r="IG216" s="9">
        <f>IF215*0.5</f>
        <v>0</v>
      </c>
      <c r="II216" s="9">
        <f>IH215*0.75</f>
        <v>0</v>
      </c>
      <c r="IK216" s="9">
        <f>IJ215*1</f>
        <v>0</v>
      </c>
      <c r="IN216" s="9">
        <f>IM215*0.25</f>
        <v>40.249999999999091</v>
      </c>
      <c r="IP216" s="9">
        <f>IO215*0.5</f>
        <v>0</v>
      </c>
      <c r="IR216" s="9">
        <f>IQ215*0.75</f>
        <v>137.025000000006</v>
      </c>
      <c r="IT216" s="9">
        <f>IS215*1</f>
        <v>0</v>
      </c>
      <c r="IW216" s="9">
        <f>IV215*0.25</f>
        <v>66.274999999999636</v>
      </c>
      <c r="IY216" s="9">
        <f>IX215*0.5</f>
        <v>267.80000000000109</v>
      </c>
      <c r="JA216" s="9">
        <f>IZ215*0.75</f>
        <v>249.52500000000055</v>
      </c>
      <c r="JC216" s="9">
        <f>JB215*1</f>
        <v>0</v>
      </c>
      <c r="JF216" s="9">
        <f>JE215*0.25</f>
        <v>69.975000000001273</v>
      </c>
      <c r="JH216" s="9">
        <f>JG215*0.5</f>
        <v>204.00000000000182</v>
      </c>
      <c r="JJ216" s="9">
        <f>JI215*0.75</f>
        <v>142.49999999999727</v>
      </c>
      <c r="JL216" s="9">
        <f>JK215*1</f>
        <v>0</v>
      </c>
      <c r="JO216" s="9">
        <f>JN215*0.25</f>
        <v>50.625000000000909</v>
      </c>
      <c r="JQ216" s="9">
        <f>JP215*0.5</f>
        <v>0</v>
      </c>
      <c r="JS216" s="9">
        <f>JR215*0.75</f>
        <v>0</v>
      </c>
      <c r="JU216" s="9">
        <f>JT215*1</f>
        <v>0</v>
      </c>
      <c r="JX216" s="9">
        <f>JW215*0.25</f>
        <v>0</v>
      </c>
      <c r="JZ216" s="9">
        <f>JY215*0.5</f>
        <v>1700.1500000000015</v>
      </c>
      <c r="KB216" s="9">
        <f>KA215*0.75</f>
        <v>2252.475000000054</v>
      </c>
      <c r="KD216" s="9">
        <f>KC215*1</f>
        <v>2784.0999999998348</v>
      </c>
      <c r="KG216" s="9">
        <f>KF215*0.25</f>
        <v>6.3000000000001819</v>
      </c>
      <c r="KI216" s="9">
        <f>KH215*0.5</f>
        <v>147.75000000000091</v>
      </c>
      <c r="KK216" s="9">
        <f>KJ215*0.75</f>
        <v>115.80000000000109</v>
      </c>
      <c r="KM216" s="9">
        <f>KL215*1</f>
        <v>0</v>
      </c>
      <c r="KP216" s="9">
        <f>KO215*0.25</f>
        <v>86</v>
      </c>
      <c r="KR216" s="9">
        <f>KQ215*0.5</f>
        <v>0</v>
      </c>
      <c r="KT216" s="9">
        <f>KS215*0.75</f>
        <v>0</v>
      </c>
      <c r="KV216" s="9">
        <f>KU215*1</f>
        <v>0</v>
      </c>
      <c r="KY216" s="9">
        <f>KX215*0.25</f>
        <v>21.300000000000182</v>
      </c>
      <c r="LA216" s="9">
        <f>KZ215*0.5</f>
        <v>0</v>
      </c>
      <c r="LC216" s="9">
        <f>LB215*0.75</f>
        <v>0</v>
      </c>
      <c r="LE216" s="9">
        <f>LD215*1</f>
        <v>0</v>
      </c>
      <c r="LH216" s="9">
        <f>LG215*0.25</f>
        <v>53.350000000000136</v>
      </c>
      <c r="LJ216" s="9">
        <f>LI215*0.5</f>
        <v>0</v>
      </c>
      <c r="LL216" s="9">
        <f>LK215*0.75</f>
        <v>0</v>
      </c>
      <c r="LN216" s="9">
        <f>LM215*1</f>
        <v>0</v>
      </c>
      <c r="LQ216" s="9">
        <f>LP215*0.25</f>
        <v>70.5</v>
      </c>
      <c r="LS216" s="9">
        <f>LR215*0.5</f>
        <v>182.10000000000127</v>
      </c>
      <c r="LU216" s="9">
        <f>LT215*0.75</f>
        <v>416.24999999999181</v>
      </c>
      <c r="LW216" s="9">
        <f>LV215*1</f>
        <v>0</v>
      </c>
      <c r="LZ216" s="9">
        <f>LY215*0.25</f>
        <v>106.82500000000073</v>
      </c>
      <c r="MB216" s="9">
        <f>MA215*0.5</f>
        <v>0</v>
      </c>
      <c r="MD216" s="9">
        <f>MC215*0.75</f>
        <v>0</v>
      </c>
      <c r="MF216" s="9">
        <f>ME215*1</f>
        <v>0</v>
      </c>
      <c r="MI216" s="9">
        <f>MH215*0.25</f>
        <v>0</v>
      </c>
      <c r="MK216" s="9">
        <f>MJ215*0.5</f>
        <v>144.75000000000182</v>
      </c>
      <c r="MM216" s="9">
        <f>ML215*0.75</f>
        <v>875.92500000000655</v>
      </c>
      <c r="MO216" s="9">
        <f>MN215*1</f>
        <v>1075.1999999999789</v>
      </c>
      <c r="MR216" s="9">
        <f>MQ215*0.25</f>
        <v>58.124999999998181</v>
      </c>
      <c r="MT216" s="9">
        <f>MS215*0.5</f>
        <v>134.25000000000182</v>
      </c>
      <c r="MV216" s="9">
        <f>MU215*0.75</f>
        <v>209.24999999998363</v>
      </c>
      <c r="MX216" s="9">
        <f>MW215*1</f>
        <v>0</v>
      </c>
      <c r="NA216" s="9">
        <f>MZ215*0.25</f>
        <v>0</v>
      </c>
      <c r="NC216" s="9">
        <f>NB215*0.5</f>
        <v>0</v>
      </c>
      <c r="NE216" s="9">
        <f>ND215*0.75</f>
        <v>1160.7750000000115</v>
      </c>
      <c r="NG216" s="9">
        <f>NF215*1</f>
        <v>0</v>
      </c>
      <c r="NH216" s="43"/>
    </row>
    <row r="217" spans="1:372" ht="18">
      <c r="A217" s="403"/>
      <c r="B217" s="49"/>
      <c r="D217"/>
      <c r="E217" s="9"/>
      <c r="F217" s="18"/>
      <c r="G217" s="9"/>
      <c r="I217" s="9"/>
      <c r="K217" s="9"/>
      <c r="N217" s="9"/>
      <c r="P217" s="9"/>
      <c r="R217" s="9"/>
      <c r="T217" s="9"/>
      <c r="V217" s="18"/>
      <c r="W217" s="9"/>
      <c r="Y217" s="9"/>
      <c r="Z217" s="18"/>
      <c r="AA217" s="9"/>
      <c r="AB217" s="149"/>
      <c r="AC217" s="38"/>
      <c r="AE217" s="18"/>
      <c r="AF217" s="9"/>
      <c r="AH217" s="9"/>
      <c r="AJ217" s="9"/>
      <c r="AL217" s="38"/>
      <c r="AN217" s="18"/>
      <c r="AO217" s="9"/>
      <c r="AP217" s="18"/>
      <c r="AQ217" s="9"/>
      <c r="AS217" s="9"/>
      <c r="AU217" s="38"/>
      <c r="AW217" s="18"/>
      <c r="AX217" s="9"/>
      <c r="AZ217" s="9"/>
      <c r="BB217" s="9"/>
      <c r="BD217" s="38"/>
      <c r="BF217" s="18"/>
      <c r="BG217" s="9"/>
      <c r="BI217" s="9"/>
      <c r="BK217" s="9"/>
      <c r="BM217" s="38"/>
      <c r="BP217" s="9"/>
      <c r="BR217" s="9"/>
      <c r="BT217" s="9"/>
      <c r="BV217" s="38"/>
      <c r="BY217" s="9"/>
      <c r="CA217" s="9"/>
      <c r="CC217" s="9"/>
      <c r="CE217" s="38"/>
      <c r="CG217" s="18"/>
      <c r="CH217" s="9"/>
      <c r="CI217" s="18"/>
      <c r="CJ217" s="9"/>
      <c r="CL217" s="9"/>
      <c r="CN217" s="38"/>
      <c r="CP217" s="18"/>
      <c r="CQ217" s="9"/>
      <c r="CR217" s="18"/>
      <c r="CS217" s="9"/>
      <c r="CU217" s="9"/>
      <c r="CW217" s="38"/>
      <c r="CY217" s="18"/>
      <c r="CZ217" s="9"/>
      <c r="DB217" s="9"/>
      <c r="DD217" s="9"/>
      <c r="DF217" s="38"/>
      <c r="DH217" s="40"/>
      <c r="DI217" s="237"/>
      <c r="DJ217" s="40"/>
      <c r="DK217" s="40"/>
      <c r="DL217" s="40"/>
      <c r="DM217" s="40"/>
      <c r="DO217" s="38"/>
      <c r="DQ217" s="18"/>
      <c r="DR217" s="9"/>
      <c r="DS217" s="18"/>
      <c r="DT217" s="9"/>
      <c r="DV217" s="9"/>
      <c r="DX217" s="38"/>
      <c r="DZ217" s="18"/>
      <c r="EA217" s="9"/>
      <c r="EB217" s="18"/>
      <c r="EC217" s="9"/>
      <c r="EE217" s="9"/>
      <c r="EG217" s="9"/>
      <c r="EI217" s="18"/>
      <c r="EJ217" s="9"/>
      <c r="EK217" s="18"/>
      <c r="EL217" s="9"/>
      <c r="EN217" s="9"/>
      <c r="EP217" s="9"/>
      <c r="ER217" s="18"/>
      <c r="ES217" s="9"/>
      <c r="ET217" s="18"/>
      <c r="EU217" s="9"/>
      <c r="EW217" s="9"/>
      <c r="EY217" s="9"/>
      <c r="FA217" s="18"/>
      <c r="FB217" s="9"/>
      <c r="FD217" s="9"/>
      <c r="FF217" s="9"/>
      <c r="FH217" s="9"/>
      <c r="FJ217" s="18"/>
      <c r="FK217" s="9"/>
      <c r="FL217" s="18"/>
      <c r="FM217" s="9"/>
      <c r="FO217" s="9"/>
      <c r="FQ217" s="9"/>
      <c r="FS217" s="18"/>
      <c r="FT217" s="9"/>
      <c r="FU217" s="18"/>
      <c r="FV217" s="9"/>
      <c r="FX217" s="9"/>
      <c r="FZ217" s="9"/>
      <c r="GB217" s="18"/>
      <c r="GC217" s="9"/>
      <c r="GD217" s="18"/>
      <c r="GE217" s="9"/>
      <c r="GG217" s="9"/>
      <c r="GI217" s="9"/>
      <c r="GK217" s="18"/>
      <c r="GL217" s="9"/>
      <c r="GM217" s="18"/>
      <c r="GN217" s="9"/>
      <c r="GP217" s="9"/>
      <c r="GR217" s="9"/>
      <c r="GT217" s="18"/>
      <c r="GU217" s="9"/>
      <c r="GV217" s="18"/>
      <c r="GW217" s="9"/>
      <c r="GX217" s="18"/>
      <c r="GY217" s="9"/>
      <c r="GZ217" s="18"/>
      <c r="HA217" s="9"/>
      <c r="HD217" s="9"/>
      <c r="HF217" s="9"/>
      <c r="HH217" s="9"/>
      <c r="HJ217" s="9"/>
      <c r="HM217" s="9"/>
      <c r="HO217" s="9"/>
      <c r="HQ217" s="9"/>
      <c r="HS217" s="9"/>
      <c r="HV217" s="9"/>
      <c r="HX217" s="9"/>
      <c r="HZ217" s="9"/>
      <c r="IB217" s="9"/>
      <c r="IE217" s="9"/>
      <c r="IG217" s="9"/>
      <c r="II217" s="9"/>
      <c r="IK217" s="9"/>
      <c r="IN217" s="9"/>
      <c r="IP217" s="9"/>
      <c r="IR217" s="9"/>
      <c r="IT217" s="9"/>
      <c r="IW217" s="9"/>
      <c r="IY217" s="9"/>
      <c r="JA217" s="9"/>
      <c r="JC217" s="9"/>
      <c r="JF217" s="9"/>
      <c r="JH217" s="9"/>
      <c r="JJ217" s="9"/>
      <c r="JL217" s="9"/>
      <c r="JO217" s="9"/>
      <c r="JQ217" s="9"/>
      <c r="JS217" s="9"/>
      <c r="JU217" s="9"/>
      <c r="JX217" s="9"/>
      <c r="JZ217" s="9"/>
      <c r="KB217" s="9"/>
      <c r="KD217" s="9"/>
      <c r="KG217" s="9"/>
      <c r="KI217" s="9"/>
      <c r="KK217" s="9"/>
      <c r="KM217" s="9"/>
      <c r="KP217" s="9"/>
      <c r="KR217" s="9"/>
      <c r="KT217" s="9"/>
      <c r="KV217" s="9"/>
      <c r="KY217" s="9"/>
      <c r="LA217" s="9"/>
      <c r="LC217" s="9"/>
      <c r="LE217" s="9"/>
      <c r="LH217" s="9"/>
      <c r="LJ217" s="9"/>
      <c r="LL217" s="9"/>
      <c r="LN217" s="9"/>
      <c r="LQ217" s="9"/>
      <c r="LS217" s="9"/>
      <c r="LU217" s="9"/>
      <c r="LW217" s="9"/>
      <c r="LZ217" s="9"/>
      <c r="MB217" s="9"/>
      <c r="MD217" s="9"/>
      <c r="MF217" s="9"/>
      <c r="MI217" s="9"/>
      <c r="MK217" s="9"/>
      <c r="MM217" s="9"/>
      <c r="MO217" s="9"/>
      <c r="MR217" s="9"/>
      <c r="MT217" s="9"/>
      <c r="MV217" s="9"/>
      <c r="MX217" s="9"/>
      <c r="NA217" s="9"/>
      <c r="NC217" s="9"/>
      <c r="NE217" s="9"/>
      <c r="NG217" s="9"/>
      <c r="NH217" s="43"/>
    </row>
    <row r="218" spans="1:372" ht="18">
      <c r="A218" s="42" t="s">
        <v>2281</v>
      </c>
      <c r="B218" s="49"/>
      <c r="D218"/>
      <c r="E218" s="1" t="s">
        <v>187</v>
      </c>
      <c r="F218" s="400"/>
      <c r="G218" s="1" t="s">
        <v>183</v>
      </c>
      <c r="H218" s="115"/>
      <c r="I218" s="1" t="s">
        <v>184</v>
      </c>
      <c r="J218" s="115"/>
      <c r="K218" s="1" t="s">
        <v>185</v>
      </c>
      <c r="N218" s="1" t="s">
        <v>187</v>
      </c>
      <c r="O218" s="18"/>
      <c r="P218" s="1" t="s">
        <v>183</v>
      </c>
      <c r="Q218" s="18"/>
      <c r="R218" s="1" t="s">
        <v>184</v>
      </c>
      <c r="S218" s="18"/>
      <c r="T218" s="1" t="s">
        <v>185</v>
      </c>
      <c r="V218" s="18"/>
      <c r="W218" s="1" t="s">
        <v>187</v>
      </c>
      <c r="X218" s="18"/>
      <c r="Y218" s="1" t="s">
        <v>183</v>
      </c>
      <c r="Z218" s="18"/>
      <c r="AA218" s="1" t="s">
        <v>184</v>
      </c>
      <c r="AB218" s="18">
        <v>768.99999999999977</v>
      </c>
      <c r="AC218" s="1" t="s">
        <v>185</v>
      </c>
      <c r="AF218" s="1" t="s">
        <v>187</v>
      </c>
      <c r="AG218" s="18"/>
      <c r="AH218" s="1" t="s">
        <v>183</v>
      </c>
      <c r="AI218" s="18"/>
      <c r="AJ218" s="1" t="s">
        <v>184</v>
      </c>
      <c r="AK218" s="18">
        <v>176</v>
      </c>
      <c r="AL218" s="1" t="s">
        <v>185</v>
      </c>
      <c r="AO218" s="1" t="s">
        <v>187</v>
      </c>
      <c r="AP218" s="18"/>
      <c r="AQ218" s="1" t="s">
        <v>183</v>
      </c>
      <c r="AR218" s="18"/>
      <c r="AS218" s="1" t="s">
        <v>184</v>
      </c>
      <c r="AT218" s="18">
        <v>517.79999999999836</v>
      </c>
      <c r="AU218" s="1" t="s">
        <v>185</v>
      </c>
      <c r="AX218" s="1" t="s">
        <v>187</v>
      </c>
      <c r="AZ218" s="1" t="s">
        <v>183</v>
      </c>
      <c r="BB218" s="1" t="s">
        <v>184</v>
      </c>
      <c r="BC218" s="18">
        <v>503.599999999999</v>
      </c>
      <c r="BD218" s="1" t="s">
        <v>185</v>
      </c>
      <c r="BG218" s="1" t="s">
        <v>187</v>
      </c>
      <c r="BH218" s="18"/>
      <c r="BI218" s="1" t="s">
        <v>183</v>
      </c>
      <c r="BJ218" s="18"/>
      <c r="BK218" s="1" t="s">
        <v>184</v>
      </c>
      <c r="BL218" s="18">
        <v>606.09999999999854</v>
      </c>
      <c r="BM218" s="1" t="s">
        <v>185</v>
      </c>
      <c r="BP218" s="1" t="s">
        <v>187</v>
      </c>
      <c r="BQ218" s="18"/>
      <c r="BR218" s="1" t="s">
        <v>183</v>
      </c>
      <c r="BS218" s="18"/>
      <c r="BT218" s="1" t="s">
        <v>184</v>
      </c>
      <c r="BU218" s="18">
        <v>139.29999999999836</v>
      </c>
      <c r="BV218" s="1" t="s">
        <v>185</v>
      </c>
      <c r="BX218" s="18"/>
      <c r="BY218" s="1" t="s">
        <v>187</v>
      </c>
      <c r="BZ218" s="18"/>
      <c r="CA218" s="1" t="s">
        <v>183</v>
      </c>
      <c r="CB218" s="18"/>
      <c r="CC218" s="1" t="s">
        <v>184</v>
      </c>
      <c r="CD218" s="18">
        <v>272.99999999999773</v>
      </c>
      <c r="CE218" s="1" t="s">
        <v>185</v>
      </c>
      <c r="CG218" s="18"/>
      <c r="CH218" s="1" t="s">
        <v>187</v>
      </c>
      <c r="CI218" s="18"/>
      <c r="CJ218" s="1" t="s">
        <v>183</v>
      </c>
      <c r="CK218" s="18"/>
      <c r="CL218" s="1" t="s">
        <v>184</v>
      </c>
      <c r="CM218" s="18">
        <v>478.39999999999873</v>
      </c>
      <c r="CN218" s="1" t="s">
        <v>185</v>
      </c>
      <c r="CP218" s="18"/>
      <c r="CQ218" s="1" t="s">
        <v>187</v>
      </c>
      <c r="CR218" s="18"/>
      <c r="CS218" s="1" t="s">
        <v>183</v>
      </c>
      <c r="CT218" s="18"/>
      <c r="CU218" s="1" t="s">
        <v>184</v>
      </c>
      <c r="CV218" s="18">
        <v>260.39999999999873</v>
      </c>
      <c r="CW218" s="1" t="s">
        <v>185</v>
      </c>
      <c r="CY218" s="18"/>
      <c r="CZ218" s="1" t="s">
        <v>187</v>
      </c>
      <c r="DA218" s="18"/>
      <c r="DB218" s="1" t="s">
        <v>183</v>
      </c>
      <c r="DC218" s="18"/>
      <c r="DD218" s="1" t="s">
        <v>184</v>
      </c>
      <c r="DE218" s="18">
        <v>161.19999999999891</v>
      </c>
      <c r="DF218" s="1" t="s">
        <v>185</v>
      </c>
      <c r="DH218" s="18"/>
      <c r="DI218" s="1" t="s">
        <v>187</v>
      </c>
      <c r="DJ218" s="18"/>
      <c r="DK218" s="1" t="s">
        <v>183</v>
      </c>
      <c r="DL218" s="18"/>
      <c r="DM218" s="1" t="s">
        <v>184</v>
      </c>
      <c r="DN218" s="18">
        <v>114.99999999999909</v>
      </c>
      <c r="DO218" s="1" t="s">
        <v>185</v>
      </c>
      <c r="DQ218" s="18"/>
      <c r="DR218" s="1" t="s">
        <v>187</v>
      </c>
      <c r="DS218" s="18"/>
      <c r="DT218" s="1" t="s">
        <v>183</v>
      </c>
      <c r="DU218" s="18"/>
      <c r="DV218" s="1" t="s">
        <v>184</v>
      </c>
      <c r="DW218" s="18">
        <v>252.79999999999836</v>
      </c>
      <c r="DX218" s="1" t="s">
        <v>185</v>
      </c>
      <c r="DZ218" s="18"/>
      <c r="EA218" s="1" t="s">
        <v>187</v>
      </c>
      <c r="EB218" s="18"/>
      <c r="EC218" s="1" t="s">
        <v>183</v>
      </c>
      <c r="ED218" s="18"/>
      <c r="EE218" s="1" t="s">
        <v>184</v>
      </c>
      <c r="EF218" s="18"/>
      <c r="EG218" s="1" t="s">
        <v>185</v>
      </c>
      <c r="EI218" s="18"/>
      <c r="EJ218" s="1" t="s">
        <v>187</v>
      </c>
      <c r="EK218" s="18"/>
      <c r="EL218" s="1" t="s">
        <v>183</v>
      </c>
      <c r="EM218" s="18"/>
      <c r="EN218" s="1" t="s">
        <v>184</v>
      </c>
      <c r="EO218" s="18"/>
      <c r="EP218" s="1" t="s">
        <v>185</v>
      </c>
      <c r="ER218" s="18"/>
      <c r="ES218" s="1" t="s">
        <v>187</v>
      </c>
      <c r="ET218" s="18"/>
      <c r="EU218" s="1" t="s">
        <v>183</v>
      </c>
      <c r="EV218" s="18"/>
      <c r="EW218" s="1" t="s">
        <v>184</v>
      </c>
      <c r="EX218" s="18"/>
      <c r="EY218" s="1" t="s">
        <v>185</v>
      </c>
      <c r="FA218" s="18"/>
      <c r="FB218" s="9"/>
      <c r="FD218" s="9"/>
      <c r="FF218" s="9"/>
      <c r="FH218" s="9"/>
      <c r="FJ218" s="18"/>
      <c r="FK218" s="9"/>
      <c r="FL218" s="18"/>
      <c r="FM218" s="9"/>
      <c r="FO218" s="9"/>
      <c r="FQ218" s="9"/>
      <c r="FS218" s="18"/>
      <c r="FT218" s="9"/>
      <c r="FU218" s="18"/>
      <c r="FV218" s="9"/>
      <c r="FX218" s="9"/>
      <c r="FZ218" s="9"/>
      <c r="GB218" s="18"/>
      <c r="GC218" s="9"/>
      <c r="GD218" s="18"/>
      <c r="GE218" s="9"/>
      <c r="GG218" s="9"/>
      <c r="GI218" s="9"/>
      <c r="GK218" s="18"/>
      <c r="GL218" s="9"/>
      <c r="GM218" s="18"/>
      <c r="GN218" s="9"/>
      <c r="GP218" s="9"/>
      <c r="GR218" s="9"/>
      <c r="GT218" s="18"/>
      <c r="GU218" s="9"/>
      <c r="GV218" s="18"/>
      <c r="GW218" s="9"/>
      <c r="GX218" s="18"/>
      <c r="GY218" s="9"/>
      <c r="GZ218" s="18"/>
      <c r="HA218" s="9"/>
      <c r="HD218" s="9"/>
      <c r="HF218" s="9"/>
      <c r="HH218" s="9"/>
      <c r="HJ218" s="9"/>
      <c r="HM218" s="9"/>
      <c r="HO218" s="9"/>
      <c r="HQ218" s="9"/>
      <c r="HS218" s="9"/>
      <c r="HV218" s="9"/>
      <c r="HX218" s="9"/>
      <c r="HZ218" s="9"/>
      <c r="IB218" s="9"/>
      <c r="IE218" s="9"/>
      <c r="IG218" s="9"/>
      <c r="II218" s="9"/>
      <c r="IK218" s="9"/>
      <c r="IN218" s="9"/>
      <c r="IP218" s="9"/>
      <c r="IR218" s="9"/>
      <c r="IT218" s="9"/>
      <c r="IW218" s="9"/>
      <c r="IY218" s="9"/>
      <c r="JA218" s="9"/>
      <c r="JC218" s="9"/>
      <c r="JF218" s="9"/>
      <c r="JH218" s="9"/>
      <c r="JJ218" s="9"/>
      <c r="JL218" s="9"/>
      <c r="JO218" s="9"/>
      <c r="JQ218" s="9"/>
      <c r="JS218" s="9"/>
      <c r="JU218" s="9"/>
      <c r="JX218" s="9"/>
      <c r="JZ218" s="9"/>
      <c r="KB218" s="9"/>
      <c r="KD218" s="9"/>
      <c r="KG218" s="9"/>
      <c r="KI218" s="9"/>
      <c r="KK218" s="9"/>
      <c r="KM218" s="9"/>
      <c r="KP218" s="9"/>
      <c r="KR218" s="9"/>
      <c r="KT218" s="9"/>
      <c r="KV218" s="9"/>
      <c r="KY218" s="9"/>
      <c r="LA218" s="9"/>
      <c r="LC218" s="9"/>
      <c r="LE218" s="9"/>
      <c r="LH218" s="9"/>
      <c r="LJ218" s="9"/>
      <c r="LL218" s="9"/>
      <c r="LN218" s="9"/>
      <c r="LQ218" s="9"/>
      <c r="LS218" s="9"/>
      <c r="LU218" s="9"/>
      <c r="LW218" s="9"/>
      <c r="LZ218" s="9"/>
      <c r="MB218" s="9"/>
      <c r="MD218" s="9"/>
      <c r="MF218" s="9"/>
      <c r="MI218" s="9"/>
      <c r="MK218" s="9"/>
      <c r="MM218" s="9"/>
      <c r="MO218" s="9"/>
      <c r="MR218" s="9"/>
      <c r="MT218" s="9"/>
      <c r="MV218" s="9"/>
      <c r="MX218" s="9"/>
      <c r="NA218" s="9"/>
      <c r="NC218" s="9"/>
      <c r="NE218" s="9"/>
      <c r="NG218" s="9"/>
      <c r="NH218" s="43"/>
    </row>
    <row r="219" spans="1:372" ht="18">
      <c r="A219" s="403">
        <v>2022</v>
      </c>
      <c r="B219" s="49">
        <f>SUM(D219:AAP219)</f>
        <v>4252.5999999999858</v>
      </c>
      <c r="D219"/>
      <c r="E219" s="9">
        <f>D218*0.25</f>
        <v>0</v>
      </c>
      <c r="F219" s="18"/>
      <c r="G219" s="9">
        <f>F218*0.5</f>
        <v>0</v>
      </c>
      <c r="I219" s="9">
        <f>H218*0.75</f>
        <v>0</v>
      </c>
      <c r="K219" s="9">
        <f>J218*1</f>
        <v>0</v>
      </c>
      <c r="N219" s="9">
        <f>M218*0.25</f>
        <v>0</v>
      </c>
      <c r="P219" s="9">
        <f>O218*0.5</f>
        <v>0</v>
      </c>
      <c r="R219" s="9">
        <f>Q218*0.75</f>
        <v>0</v>
      </c>
      <c r="T219" s="9">
        <f>S218*1</f>
        <v>0</v>
      </c>
      <c r="V219" s="18"/>
      <c r="W219" s="9">
        <f>V218*0.25</f>
        <v>0</v>
      </c>
      <c r="X219" s="18"/>
      <c r="Y219" s="9">
        <f>X218*0.5</f>
        <v>0</v>
      </c>
      <c r="Z219" s="18"/>
      <c r="AA219" s="9">
        <f>Z218*0.75</f>
        <v>0</v>
      </c>
      <c r="AB219" s="18"/>
      <c r="AC219" s="9">
        <f>AB218*1</f>
        <v>768.99999999999977</v>
      </c>
      <c r="AF219" s="9">
        <f>AE218*0.25</f>
        <v>0</v>
      </c>
      <c r="AH219" s="9">
        <f>AG218*0.5</f>
        <v>0</v>
      </c>
      <c r="AI219" s="21"/>
      <c r="AJ219" s="9">
        <f>AI218*0.75</f>
        <v>0</v>
      </c>
      <c r="AK219" s="21"/>
      <c r="AL219" s="9">
        <f>AK218*1</f>
        <v>176</v>
      </c>
      <c r="AO219" s="9">
        <f>AN218*0.25</f>
        <v>0</v>
      </c>
      <c r="AQ219" s="9">
        <f>AP218*0.5</f>
        <v>0</v>
      </c>
      <c r="AR219" s="21"/>
      <c r="AS219" s="9">
        <f>AR218*0.75</f>
        <v>0</v>
      </c>
      <c r="AU219" s="9">
        <f>AT218*1</f>
        <v>517.79999999999836</v>
      </c>
      <c r="AX219" s="9">
        <f>AW218*0.25</f>
        <v>0</v>
      </c>
      <c r="AZ219" s="9">
        <f>AY218*0.5</f>
        <v>0</v>
      </c>
      <c r="BA219" s="21"/>
      <c r="BB219" s="9">
        <f>BA218*0.75</f>
        <v>0</v>
      </c>
      <c r="BC219" s="21"/>
      <c r="BD219" s="9">
        <f>BC218*1</f>
        <v>503.599999999999</v>
      </c>
      <c r="BG219" s="9">
        <f>BF218*0.25</f>
        <v>0</v>
      </c>
      <c r="BI219" s="9">
        <f>BH218*0.5</f>
        <v>0</v>
      </c>
      <c r="BJ219" s="21"/>
      <c r="BK219" s="9">
        <f>BJ218*0.75</f>
        <v>0</v>
      </c>
      <c r="BL219" s="21"/>
      <c r="BM219" s="9">
        <f>BL218*1</f>
        <v>606.09999999999854</v>
      </c>
      <c r="BP219" s="9">
        <f>BO218*0.25</f>
        <v>0</v>
      </c>
      <c r="BR219" s="9">
        <f>BQ218*0.5</f>
        <v>0</v>
      </c>
      <c r="BT219" s="9">
        <f>BS218*0.75</f>
        <v>0</v>
      </c>
      <c r="BV219" s="9">
        <f>BU218*1</f>
        <v>139.29999999999836</v>
      </c>
      <c r="BY219" s="9">
        <f>BX218*0.25</f>
        <v>0</v>
      </c>
      <c r="CA219" s="9">
        <f>BZ218*0.5</f>
        <v>0</v>
      </c>
      <c r="CC219" s="9">
        <f>CB218*0.75</f>
        <v>0</v>
      </c>
      <c r="CE219" s="9">
        <f t="shared" ref="CE219" si="420">CD218*1</f>
        <v>272.99999999999773</v>
      </c>
      <c r="CH219" s="9">
        <f>CG218*0.25</f>
        <v>0</v>
      </c>
      <c r="CJ219" s="9">
        <f>CI218*0.5</f>
        <v>0</v>
      </c>
      <c r="CL219" s="9">
        <f>CK218*0.75</f>
        <v>0</v>
      </c>
      <c r="CN219" s="9">
        <f t="shared" ref="CN219" si="421">CM218*1</f>
        <v>478.39999999999873</v>
      </c>
      <c r="CQ219" s="9">
        <f>CP218*0.25</f>
        <v>0</v>
      </c>
      <c r="CS219" s="9">
        <f>CR218*0.5</f>
        <v>0</v>
      </c>
      <c r="CU219" s="9">
        <f>CT218*0.75</f>
        <v>0</v>
      </c>
      <c r="CW219" s="9">
        <f t="shared" ref="CW219" si="422">CV218*1</f>
        <v>260.39999999999873</v>
      </c>
      <c r="CZ219" s="9">
        <f>CY218*0.25</f>
        <v>0</v>
      </c>
      <c r="DB219" s="9">
        <f>DA218*0.5</f>
        <v>0</v>
      </c>
      <c r="DD219" s="9">
        <f>DC218*0.75</f>
        <v>0</v>
      </c>
      <c r="DF219" s="9">
        <f t="shared" ref="DF219" si="423">DE218*1</f>
        <v>161.19999999999891</v>
      </c>
      <c r="DI219" s="9">
        <f>DH218*0.25</f>
        <v>0</v>
      </c>
      <c r="DK219" s="9">
        <f>DJ218*0.5</f>
        <v>0</v>
      </c>
      <c r="DM219" s="9">
        <f>DL218*0.75</f>
        <v>0</v>
      </c>
      <c r="DO219" s="9">
        <f t="shared" ref="DO219" si="424">DN218*1</f>
        <v>114.99999999999909</v>
      </c>
      <c r="DR219" s="9">
        <f>DQ218*0.25</f>
        <v>0</v>
      </c>
      <c r="DT219" s="9">
        <f>DS218*0.5</f>
        <v>0</v>
      </c>
      <c r="DV219" s="9">
        <f>DU218*0.75</f>
        <v>0</v>
      </c>
      <c r="DX219" s="9">
        <f t="shared" ref="DX219" si="425">DW218*1</f>
        <v>252.79999999999836</v>
      </c>
      <c r="EA219" s="9">
        <f>DZ218*0.25</f>
        <v>0</v>
      </c>
      <c r="EC219" s="9">
        <f>EB218*0.5</f>
        <v>0</v>
      </c>
      <c r="EE219" s="9">
        <f>ED218*0.75</f>
        <v>0</v>
      </c>
      <c r="EG219" s="9">
        <f>EF218*1</f>
        <v>0</v>
      </c>
      <c r="EJ219" s="9">
        <f>EI218*0.25</f>
        <v>0</v>
      </c>
      <c r="EL219" s="9">
        <f>EK218*0.5</f>
        <v>0</v>
      </c>
      <c r="EN219" s="9">
        <f>EM218*0.75</f>
        <v>0</v>
      </c>
      <c r="EP219" s="9">
        <f>EO218*1</f>
        <v>0</v>
      </c>
      <c r="ES219" s="9">
        <f>ER218*0.25</f>
        <v>0</v>
      </c>
      <c r="EU219" s="9">
        <f>ET218*0.5</f>
        <v>0</v>
      </c>
      <c r="EW219" s="9">
        <f>EV218*0.75</f>
        <v>0</v>
      </c>
      <c r="EY219" s="9">
        <f>EX218*1</f>
        <v>0</v>
      </c>
      <c r="FA219" s="18"/>
      <c r="FB219" s="9"/>
      <c r="FD219" s="9"/>
      <c r="FF219" s="9"/>
      <c r="FH219" s="9"/>
      <c r="FJ219" s="18"/>
      <c r="FK219" s="9"/>
      <c r="FL219" s="18"/>
      <c r="FM219" s="9"/>
      <c r="FO219" s="9"/>
      <c r="FQ219" s="9"/>
      <c r="FS219" s="18"/>
      <c r="FT219" s="9"/>
      <c r="FU219" s="18"/>
      <c r="FV219" s="9"/>
      <c r="FX219" s="9"/>
      <c r="FZ219" s="9"/>
      <c r="GB219" s="18"/>
      <c r="GC219" s="9"/>
      <c r="GD219" s="18"/>
      <c r="GE219" s="9"/>
      <c r="GG219" s="9"/>
      <c r="GI219" s="9"/>
      <c r="GK219" s="18"/>
      <c r="GL219" s="9"/>
      <c r="GM219" s="18"/>
      <c r="GN219" s="9"/>
      <c r="GP219" s="9"/>
      <c r="GR219" s="9"/>
      <c r="GT219" s="18"/>
      <c r="GU219" s="9"/>
      <c r="GV219" s="18"/>
      <c r="GW219" s="9"/>
      <c r="GX219" s="18"/>
      <c r="GY219" s="9"/>
      <c r="GZ219" s="18"/>
      <c r="HA219" s="9"/>
      <c r="HD219" s="9"/>
      <c r="HF219" s="9"/>
      <c r="HH219" s="9"/>
      <c r="HJ219" s="9"/>
      <c r="HM219" s="9"/>
      <c r="HO219" s="9"/>
      <c r="HQ219" s="9"/>
      <c r="HS219" s="9"/>
      <c r="HV219" s="9"/>
      <c r="HX219" s="9"/>
      <c r="HZ219" s="9"/>
      <c r="IB219" s="9"/>
      <c r="IE219" s="9"/>
      <c r="IG219" s="9"/>
      <c r="II219" s="9"/>
      <c r="IK219" s="9"/>
      <c r="IN219" s="9"/>
      <c r="IP219" s="9"/>
      <c r="IR219" s="9"/>
      <c r="IT219" s="9"/>
      <c r="IW219" s="9"/>
      <c r="IY219" s="9"/>
      <c r="JA219" s="9"/>
      <c r="JC219" s="9"/>
      <c r="JF219" s="9"/>
      <c r="JH219" s="9"/>
      <c r="JJ219" s="9"/>
      <c r="JL219" s="9"/>
      <c r="JO219" s="9"/>
      <c r="JQ219" s="9"/>
      <c r="JS219" s="9"/>
      <c r="JU219" s="9"/>
      <c r="JX219" s="9"/>
      <c r="JZ219" s="9"/>
      <c r="KB219" s="9"/>
      <c r="KD219" s="9"/>
      <c r="KG219" s="9"/>
      <c r="KI219" s="9"/>
      <c r="KK219" s="9"/>
      <c r="KM219" s="9"/>
      <c r="KP219" s="9"/>
      <c r="KR219" s="9"/>
      <c r="KT219" s="9"/>
      <c r="KV219" s="9"/>
      <c r="KY219" s="9"/>
      <c r="LA219" s="9"/>
      <c r="LC219" s="9"/>
      <c r="LE219" s="9"/>
      <c r="LH219" s="9"/>
      <c r="LJ219" s="9"/>
      <c r="LL219" s="9"/>
      <c r="LN219" s="9"/>
      <c r="LQ219" s="9"/>
      <c r="LS219" s="9"/>
      <c r="LU219" s="9"/>
      <c r="LW219" s="9"/>
      <c r="LZ219" s="9"/>
      <c r="MB219" s="9"/>
      <c r="MD219" s="9"/>
      <c r="MF219" s="9"/>
      <c r="MI219" s="9"/>
      <c r="MK219" s="9"/>
      <c r="MM219" s="9"/>
      <c r="MO219" s="9"/>
      <c r="MR219" s="9"/>
      <c r="MT219" s="9"/>
      <c r="MV219" s="9"/>
      <c r="MX219" s="9"/>
      <c r="NA219" s="9"/>
      <c r="NC219" s="9"/>
      <c r="NE219" s="9"/>
      <c r="NG219" s="9"/>
      <c r="NH219" s="43"/>
    </row>
    <row r="220" spans="1:372" s="40" customFormat="1" ht="15.75">
      <c r="A220" s="203"/>
      <c r="B220" s="206"/>
      <c r="C220" s="205"/>
      <c r="E220" s="61"/>
      <c r="F220" s="149"/>
      <c r="G220" s="61"/>
      <c r="I220" s="61"/>
      <c r="L220" s="205"/>
      <c r="N220" s="61"/>
      <c r="P220" s="61"/>
      <c r="R220" s="61"/>
      <c r="U220" s="205"/>
      <c r="V220" s="149"/>
      <c r="W220" s="61"/>
      <c r="Y220" s="61"/>
      <c r="Z220" s="149"/>
      <c r="AB220" s="149"/>
      <c r="AC220" s="38"/>
      <c r="AD220" s="205"/>
      <c r="AE220" s="149"/>
      <c r="AF220" s="237"/>
      <c r="AL220" s="38"/>
      <c r="AM220" s="205"/>
      <c r="AN220" s="149"/>
      <c r="AO220" s="237"/>
      <c r="AP220" s="149"/>
      <c r="AU220" s="38"/>
      <c r="AV220" s="205"/>
      <c r="AW220" s="149"/>
      <c r="AX220" s="237"/>
      <c r="BD220" s="38"/>
      <c r="BE220" s="205"/>
      <c r="BF220" s="149"/>
      <c r="BG220" s="237"/>
      <c r="BM220" s="38"/>
      <c r="BN220" s="205"/>
      <c r="BP220" s="237"/>
      <c r="BV220" s="38"/>
      <c r="BW220" s="205"/>
      <c r="BY220" s="237"/>
      <c r="CE220" s="38"/>
      <c r="CF220" s="205"/>
      <c r="CG220" s="149"/>
      <c r="CH220" s="237"/>
      <c r="CI220" s="149"/>
      <c r="CN220" s="38"/>
      <c r="CO220" s="205"/>
      <c r="CP220" s="149"/>
      <c r="CQ220" s="237"/>
      <c r="CR220" s="149"/>
      <c r="CW220" s="38"/>
      <c r="CX220" s="205"/>
      <c r="CY220" s="149"/>
      <c r="CZ220" s="237"/>
      <c r="DF220" s="38"/>
      <c r="DG220" s="205"/>
      <c r="DI220" s="237"/>
      <c r="DO220" s="38"/>
      <c r="DP220" s="205"/>
      <c r="DQ220" s="149"/>
      <c r="DR220" s="237"/>
      <c r="DS220" s="149"/>
      <c r="DX220" s="38"/>
      <c r="DY220" s="205"/>
      <c r="DZ220" s="149"/>
      <c r="EA220" s="237"/>
      <c r="EB220" s="149"/>
      <c r="EG220" s="38"/>
      <c r="EH220" s="205"/>
      <c r="EI220" s="149"/>
      <c r="EJ220" s="237"/>
      <c r="EK220" s="149"/>
      <c r="EP220" s="38"/>
      <c r="EQ220" s="205"/>
      <c r="ER220" s="149"/>
      <c r="ES220" s="237"/>
      <c r="ET220" s="149"/>
      <c r="EY220" s="38"/>
      <c r="EZ220" s="205"/>
      <c r="FA220" s="149"/>
      <c r="FB220" s="237"/>
      <c r="FH220" s="38"/>
      <c r="FI220" s="205"/>
      <c r="FJ220" s="149"/>
      <c r="FK220" s="237"/>
      <c r="FL220" s="149"/>
      <c r="FQ220" s="38"/>
      <c r="FR220" s="205"/>
      <c r="FS220" s="149"/>
      <c r="FT220" s="237"/>
      <c r="FU220" s="149"/>
      <c r="FZ220" s="38"/>
      <c r="GA220" s="205"/>
      <c r="GB220" s="149"/>
      <c r="GC220" s="237"/>
      <c r="GD220" s="149"/>
      <c r="GI220" s="38"/>
      <c r="GJ220" s="205"/>
      <c r="GK220" s="149"/>
      <c r="GL220" s="237"/>
      <c r="GM220" s="149"/>
      <c r="GR220" s="38"/>
      <c r="GS220" s="205"/>
      <c r="GT220" s="149"/>
      <c r="GU220" s="237"/>
      <c r="GV220" s="149"/>
      <c r="GX220" s="149"/>
      <c r="GZ220" s="149"/>
      <c r="HB220" s="205"/>
      <c r="HD220" s="237"/>
      <c r="HJ220" s="38"/>
      <c r="HK220" s="205"/>
      <c r="HM220" s="237"/>
      <c r="HS220" s="38"/>
      <c r="HT220" s="205"/>
      <c r="HV220" s="237"/>
      <c r="IB220" s="38"/>
      <c r="IC220" s="205"/>
      <c r="IE220" s="237"/>
      <c r="IL220" s="205"/>
      <c r="IN220" s="237"/>
      <c r="IT220" s="38"/>
      <c r="IU220" s="205"/>
      <c r="IW220" s="237"/>
      <c r="JC220" s="38"/>
      <c r="JD220" s="205"/>
      <c r="JF220" s="237"/>
      <c r="JL220" s="38"/>
      <c r="JM220" s="205"/>
      <c r="JO220" s="237"/>
      <c r="JV220" s="205"/>
      <c r="JX220" s="237"/>
      <c r="KD220" s="38"/>
      <c r="KE220" s="205"/>
      <c r="KG220" s="237"/>
      <c r="KM220" s="38"/>
      <c r="KN220" s="205"/>
      <c r="KP220" s="237"/>
      <c r="KW220" s="205"/>
      <c r="KY220" s="237"/>
      <c r="LF220" s="205"/>
      <c r="LH220" s="237"/>
      <c r="LN220" s="38"/>
      <c r="LO220" s="205"/>
      <c r="LQ220" s="237"/>
      <c r="LW220" s="38"/>
      <c r="LX220" s="205"/>
      <c r="LZ220" s="237"/>
      <c r="MG220" s="205"/>
      <c r="MI220" s="237"/>
      <c r="MO220" s="38"/>
      <c r="MP220" s="205"/>
      <c r="MR220" s="237"/>
      <c r="MX220" s="38"/>
      <c r="MY220" s="205"/>
      <c r="NA220" s="237"/>
      <c r="NG220" s="38"/>
      <c r="NH220" s="205"/>
    </row>
    <row r="221" spans="1:372" ht="18">
      <c r="A221" s="42" t="s">
        <v>820</v>
      </c>
      <c r="B221" s="49"/>
      <c r="D221">
        <v>316.39999999999998</v>
      </c>
      <c r="E221" s="1" t="s">
        <v>187</v>
      </c>
      <c r="F221" s="400">
        <v>221.09999999999997</v>
      </c>
      <c r="G221" s="1" t="s">
        <v>183</v>
      </c>
      <c r="H221" s="115"/>
      <c r="I221" s="1" t="s">
        <v>184</v>
      </c>
      <c r="J221" s="115"/>
      <c r="K221" s="1" t="s">
        <v>185</v>
      </c>
      <c r="M221">
        <v>321.5</v>
      </c>
      <c r="N221" s="1" t="s">
        <v>187</v>
      </c>
      <c r="O221" s="18">
        <v>191.10000000000002</v>
      </c>
      <c r="P221" s="1" t="s">
        <v>183</v>
      </c>
      <c r="Q221" s="18"/>
      <c r="R221" s="1" t="s">
        <v>184</v>
      </c>
      <c r="S221" s="18"/>
      <c r="T221" s="1" t="s">
        <v>185</v>
      </c>
      <c r="V221" s="18">
        <v>654.90000000000009</v>
      </c>
      <c r="W221" s="1" t="s">
        <v>187</v>
      </c>
      <c r="X221" s="18">
        <v>271.79999999999995</v>
      </c>
      <c r="Y221" s="1" t="s">
        <v>183</v>
      </c>
      <c r="Z221" s="18">
        <v>510.80000000000018</v>
      </c>
      <c r="AA221" s="1" t="s">
        <v>184</v>
      </c>
      <c r="AB221" s="18">
        <v>678.2</v>
      </c>
      <c r="AC221" s="1" t="s">
        <v>185</v>
      </c>
      <c r="AE221" s="18">
        <v>83.600000000000136</v>
      </c>
      <c r="AF221" s="1" t="s">
        <v>187</v>
      </c>
      <c r="AG221" s="18">
        <v>126.5</v>
      </c>
      <c r="AH221" s="1" t="s">
        <v>183</v>
      </c>
      <c r="AI221" s="18">
        <v>45.900000000000091</v>
      </c>
      <c r="AJ221" s="1" t="s">
        <v>184</v>
      </c>
      <c r="AK221" s="18">
        <v>213.09999999999968</v>
      </c>
      <c r="AL221" s="1" t="s">
        <v>185</v>
      </c>
      <c r="AN221" s="18">
        <v>279.80000000000018</v>
      </c>
      <c r="AO221" s="1" t="s">
        <v>187</v>
      </c>
      <c r="AP221" s="18">
        <v>300.69999999999891</v>
      </c>
      <c r="AQ221" s="1" t="s">
        <v>183</v>
      </c>
      <c r="AR221" s="1">
        <v>688.30000000000018</v>
      </c>
      <c r="AS221" s="1" t="s">
        <v>184</v>
      </c>
      <c r="AT221" s="18">
        <v>403.09999999999945</v>
      </c>
      <c r="AU221" s="1" t="s">
        <v>185</v>
      </c>
      <c r="AW221" s="18">
        <v>699.20000000000027</v>
      </c>
      <c r="AX221" s="1" t="s">
        <v>187</v>
      </c>
      <c r="AY221" s="18">
        <v>598.09999999999991</v>
      </c>
      <c r="AZ221" s="1" t="s">
        <v>183</v>
      </c>
      <c r="BA221" s="18">
        <v>761.79999999999973</v>
      </c>
      <c r="BB221" s="1" t="s">
        <v>184</v>
      </c>
      <c r="BC221" s="18">
        <v>929.49999999999864</v>
      </c>
      <c r="BD221" s="1" t="s">
        <v>185</v>
      </c>
      <c r="BF221" s="18">
        <v>521.19999999999982</v>
      </c>
      <c r="BG221" s="1" t="s">
        <v>187</v>
      </c>
      <c r="BH221" s="18">
        <v>195.5</v>
      </c>
      <c r="BI221" s="1" t="s">
        <v>183</v>
      </c>
      <c r="BJ221" s="18">
        <v>1022</v>
      </c>
      <c r="BK221" s="1" t="s">
        <v>184</v>
      </c>
      <c r="BL221" s="18">
        <v>958.89999999999873</v>
      </c>
      <c r="BM221" s="1" t="s">
        <v>185</v>
      </c>
      <c r="BO221" s="18">
        <v>370.59999999999991</v>
      </c>
      <c r="BP221" s="1" t="s">
        <v>187</v>
      </c>
      <c r="BQ221" s="18">
        <v>383.49999999999955</v>
      </c>
      <c r="BR221" s="1" t="s">
        <v>183</v>
      </c>
      <c r="BS221" s="18">
        <v>413.5</v>
      </c>
      <c r="BT221" s="1" t="s">
        <v>184</v>
      </c>
      <c r="BU221" s="18">
        <v>288.09999999999945</v>
      </c>
      <c r="BV221" s="1" t="s">
        <v>185</v>
      </c>
      <c r="BX221">
        <v>411.10000000000036</v>
      </c>
      <c r="BY221" s="1" t="s">
        <v>187</v>
      </c>
      <c r="BZ221">
        <v>0</v>
      </c>
      <c r="CA221" s="1" t="s">
        <v>183</v>
      </c>
      <c r="CB221" s="18">
        <v>262.39999999999964</v>
      </c>
      <c r="CC221" s="1" t="s">
        <v>184</v>
      </c>
      <c r="CD221" s="18">
        <v>408.09999999999945</v>
      </c>
      <c r="CE221" s="1" t="s">
        <v>185</v>
      </c>
      <c r="CG221" s="18">
        <v>642.80000000000109</v>
      </c>
      <c r="CH221" s="1" t="s">
        <v>187</v>
      </c>
      <c r="CI221" s="18"/>
      <c r="CJ221" s="1" t="s">
        <v>183</v>
      </c>
      <c r="CK221" s="18">
        <v>455.99999999999909</v>
      </c>
      <c r="CL221" s="1" t="s">
        <v>184</v>
      </c>
      <c r="CM221" s="18">
        <v>610.39999999999873</v>
      </c>
      <c r="CN221" s="1" t="s">
        <v>185</v>
      </c>
      <c r="CP221" s="18">
        <v>78.600000000000364</v>
      </c>
      <c r="CQ221" s="1" t="s">
        <v>187</v>
      </c>
      <c r="CR221" s="18"/>
      <c r="CS221" s="1" t="s">
        <v>183</v>
      </c>
      <c r="CT221" s="18">
        <v>133.99999999999909</v>
      </c>
      <c r="CU221" s="1" t="s">
        <v>184</v>
      </c>
      <c r="CV221" s="18">
        <v>386.5</v>
      </c>
      <c r="CW221" s="1" t="s">
        <v>185</v>
      </c>
      <c r="CY221" s="18">
        <v>170.80000000000109</v>
      </c>
      <c r="CZ221" s="1" t="s">
        <v>187</v>
      </c>
      <c r="DA221" s="18">
        <v>253.50000000000182</v>
      </c>
      <c r="DB221" s="1" t="s">
        <v>183</v>
      </c>
      <c r="DC221" s="18">
        <v>171.39999999999873</v>
      </c>
      <c r="DD221" s="1" t="s">
        <v>184</v>
      </c>
      <c r="DE221" s="18">
        <v>351.99999999999818</v>
      </c>
      <c r="DF221" s="1" t="s">
        <v>185</v>
      </c>
      <c r="DH221" s="18">
        <v>161.60000000000127</v>
      </c>
      <c r="DI221" s="1" t="s">
        <v>187</v>
      </c>
      <c r="DJ221" s="18"/>
      <c r="DK221" s="1" t="s">
        <v>183</v>
      </c>
      <c r="DL221" s="18">
        <v>12.999999999999091</v>
      </c>
      <c r="DM221" s="1" t="s">
        <v>184</v>
      </c>
      <c r="DN221" s="18">
        <v>270.99999999999909</v>
      </c>
      <c r="DO221" s="1" t="s">
        <v>185</v>
      </c>
      <c r="DQ221" s="401">
        <v>264.70000000000073</v>
      </c>
      <c r="DR221" s="1" t="s">
        <v>187</v>
      </c>
      <c r="DS221" s="18">
        <v>255.10000000000218</v>
      </c>
      <c r="DT221" s="1" t="s">
        <v>183</v>
      </c>
      <c r="DU221" s="18">
        <v>185.69999999999982</v>
      </c>
      <c r="DV221" s="1" t="s">
        <v>184</v>
      </c>
      <c r="DW221" s="18">
        <v>232.09999999999945</v>
      </c>
      <c r="DX221" s="1" t="s">
        <v>185</v>
      </c>
      <c r="DZ221" s="18">
        <v>253.60000000000036</v>
      </c>
      <c r="EA221" s="1" t="s">
        <v>187</v>
      </c>
      <c r="EB221" s="18"/>
      <c r="EC221" s="1" t="s">
        <v>183</v>
      </c>
      <c r="ED221" s="18">
        <v>857.50000000000182</v>
      </c>
      <c r="EE221" s="1" t="s">
        <v>184</v>
      </c>
      <c r="EF221" s="18"/>
      <c r="EG221" s="1" t="s">
        <v>185</v>
      </c>
      <c r="EI221" s="401">
        <v>140.90000000000055</v>
      </c>
      <c r="EJ221" s="1" t="s">
        <v>187</v>
      </c>
      <c r="EK221" s="401"/>
      <c r="EL221" s="1" t="s">
        <v>183</v>
      </c>
      <c r="EM221" s="18">
        <v>161.10000000000218</v>
      </c>
      <c r="EN221" s="1" t="s">
        <v>184</v>
      </c>
      <c r="EO221" s="18"/>
      <c r="EP221" s="1" t="s">
        <v>185</v>
      </c>
      <c r="ER221" s="18">
        <v>442.80000000000018</v>
      </c>
      <c r="ES221" s="1" t="s">
        <v>187</v>
      </c>
      <c r="ET221" s="18"/>
      <c r="EU221" s="1" t="s">
        <v>183</v>
      </c>
      <c r="EV221" s="18">
        <v>388.50000000000182</v>
      </c>
      <c r="EW221" s="1" t="s">
        <v>184</v>
      </c>
      <c r="EX221" s="18"/>
      <c r="EY221" s="1" t="s">
        <v>185</v>
      </c>
      <c r="FA221" s="401">
        <v>204.30000000000018</v>
      </c>
      <c r="FB221" s="1" t="s">
        <v>187</v>
      </c>
      <c r="FC221" s="401">
        <v>223.60000000000218</v>
      </c>
      <c r="FD221" s="1" t="s">
        <v>183</v>
      </c>
      <c r="FE221" s="18">
        <v>602.00000000000091</v>
      </c>
      <c r="FF221" s="1" t="s">
        <v>184</v>
      </c>
      <c r="FG221" s="18"/>
      <c r="FH221" s="1" t="s">
        <v>185</v>
      </c>
      <c r="FJ221" s="401">
        <v>209</v>
      </c>
      <c r="FK221" s="1" t="s">
        <v>187</v>
      </c>
      <c r="FL221" s="18">
        <v>635.29999999999927</v>
      </c>
      <c r="FM221" s="1" t="s">
        <v>183</v>
      </c>
      <c r="FN221" s="18">
        <v>610.09999999999945</v>
      </c>
      <c r="FO221" s="1" t="s">
        <v>184</v>
      </c>
      <c r="FP221" s="18"/>
      <c r="FQ221" s="1" t="s">
        <v>185</v>
      </c>
      <c r="FS221" s="401">
        <v>623.5</v>
      </c>
      <c r="FT221" s="1" t="s">
        <v>187</v>
      </c>
      <c r="FU221" s="401"/>
      <c r="FV221" s="1" t="s">
        <v>183</v>
      </c>
      <c r="FW221" s="18">
        <v>431.44999999999618</v>
      </c>
      <c r="FX221" s="1" t="s">
        <v>184</v>
      </c>
      <c r="FY221" s="18"/>
      <c r="FZ221" s="1" t="s">
        <v>185</v>
      </c>
      <c r="GB221" s="18">
        <v>13.200000000000728</v>
      </c>
      <c r="GC221" s="1" t="s">
        <v>187</v>
      </c>
      <c r="GD221" s="18"/>
      <c r="GE221" s="1" t="s">
        <v>183</v>
      </c>
      <c r="GF221" s="18">
        <v>77.000000000003638</v>
      </c>
      <c r="GG221" s="1" t="s">
        <v>184</v>
      </c>
      <c r="GH221" s="18"/>
      <c r="GI221" s="1" t="s">
        <v>185</v>
      </c>
      <c r="GK221" s="401">
        <v>1971.3000000000029</v>
      </c>
      <c r="GL221" s="1" t="s">
        <v>187</v>
      </c>
      <c r="GM221" s="18">
        <v>1932.0000000000036</v>
      </c>
      <c r="GN221" s="1" t="s">
        <v>183</v>
      </c>
      <c r="GO221" s="18">
        <v>3156.0999999999985</v>
      </c>
      <c r="GP221" s="1" t="s">
        <v>184</v>
      </c>
      <c r="GQ221" s="18"/>
      <c r="GR221" s="1" t="s">
        <v>185</v>
      </c>
      <c r="GT221" s="401">
        <v>399.79999999999927</v>
      </c>
      <c r="GU221" s="1" t="s">
        <v>187</v>
      </c>
      <c r="GV221" s="401"/>
      <c r="GW221" s="1" t="s">
        <v>183</v>
      </c>
      <c r="GX221" s="401"/>
      <c r="GY221" s="1" t="s">
        <v>184</v>
      </c>
      <c r="GZ221" s="401"/>
      <c r="HA221" s="1" t="s">
        <v>185</v>
      </c>
      <c r="HC221" s="18">
        <v>589.40000000000327</v>
      </c>
      <c r="HD221" s="1" t="s">
        <v>187</v>
      </c>
      <c r="HE221" s="18">
        <v>1088.6000000000013</v>
      </c>
      <c r="HF221" s="1" t="s">
        <v>183</v>
      </c>
      <c r="HG221" s="18">
        <v>405.20000000000255</v>
      </c>
      <c r="HH221" s="1" t="s">
        <v>184</v>
      </c>
      <c r="HI221" s="18"/>
      <c r="HJ221" s="1" t="s">
        <v>185</v>
      </c>
      <c r="HL221" s="401">
        <v>1202.0000000000018</v>
      </c>
      <c r="HM221" s="1" t="s">
        <v>187</v>
      </c>
      <c r="HN221" s="401"/>
      <c r="HO221" s="1" t="s">
        <v>183</v>
      </c>
      <c r="HP221" s="18">
        <v>450.69999999999527</v>
      </c>
      <c r="HQ221" s="1" t="s">
        <v>184</v>
      </c>
      <c r="HR221" s="18"/>
      <c r="HS221" s="1" t="s">
        <v>185</v>
      </c>
      <c r="HU221" s="401">
        <v>3634.399999999996</v>
      </c>
      <c r="HV221" s="1" t="s">
        <v>187</v>
      </c>
      <c r="HW221" s="18">
        <v>4564.4000000000015</v>
      </c>
      <c r="HX221" s="1" t="s">
        <v>183</v>
      </c>
      <c r="HY221" s="18">
        <v>3195.3999999999996</v>
      </c>
      <c r="HZ221" s="1" t="s">
        <v>184</v>
      </c>
      <c r="IA221" s="18"/>
      <c r="IB221" s="1" t="s">
        <v>185</v>
      </c>
      <c r="ID221" s="401">
        <v>263.99999999999636</v>
      </c>
      <c r="IE221" s="1" t="s">
        <v>187</v>
      </c>
      <c r="IF221" s="401"/>
      <c r="IG221" s="1" t="s">
        <v>183</v>
      </c>
      <c r="IH221" s="401"/>
      <c r="II221" s="1" t="s">
        <v>184</v>
      </c>
      <c r="IJ221" s="401"/>
      <c r="IK221" s="1" t="s">
        <v>185</v>
      </c>
      <c r="IM221" s="18">
        <v>166.79999999999563</v>
      </c>
      <c r="IN221" s="1" t="s">
        <v>187</v>
      </c>
      <c r="IO221" s="18"/>
      <c r="IP221" s="1" t="s">
        <v>183</v>
      </c>
      <c r="IQ221" s="18">
        <v>208.20000000000437</v>
      </c>
      <c r="IR221" s="1" t="s">
        <v>184</v>
      </c>
      <c r="IS221" s="18"/>
      <c r="IT221" s="1" t="s">
        <v>185</v>
      </c>
      <c r="IV221" s="401">
        <v>307.59999999999491</v>
      </c>
      <c r="IW221" s="1" t="s">
        <v>187</v>
      </c>
      <c r="IX221" s="18">
        <v>382.900000000001</v>
      </c>
      <c r="IY221" s="1" t="s">
        <v>183</v>
      </c>
      <c r="IZ221" s="18">
        <v>86.200000000000728</v>
      </c>
      <c r="JA221" s="1" t="s">
        <v>184</v>
      </c>
      <c r="JB221" s="18"/>
      <c r="JC221" s="1" t="s">
        <v>185</v>
      </c>
      <c r="JE221" s="401">
        <v>300.3999999999869</v>
      </c>
      <c r="JF221" s="1" t="s">
        <v>187</v>
      </c>
      <c r="JG221" s="401">
        <v>441.30000000000291</v>
      </c>
      <c r="JH221" s="1" t="s">
        <v>183</v>
      </c>
      <c r="JI221" s="18">
        <v>145.90000000000873</v>
      </c>
      <c r="JJ221" s="1" t="s">
        <v>184</v>
      </c>
      <c r="JK221" s="18"/>
      <c r="JL221" s="1" t="s">
        <v>185</v>
      </c>
      <c r="JN221" s="401">
        <v>427.19999999998618</v>
      </c>
      <c r="JO221" s="1" t="s">
        <v>187</v>
      </c>
      <c r="JP221" s="401"/>
      <c r="JQ221" s="1" t="s">
        <v>183</v>
      </c>
      <c r="JR221" s="401"/>
      <c r="JS221" s="1" t="s">
        <v>184</v>
      </c>
      <c r="JT221" s="401"/>
      <c r="JU221" s="1" t="s">
        <v>185</v>
      </c>
      <c r="JX221" s="1" t="s">
        <v>187</v>
      </c>
      <c r="JY221" s="18">
        <v>1755.1999999999935</v>
      </c>
      <c r="JZ221" s="1" t="s">
        <v>183</v>
      </c>
      <c r="KA221" s="18">
        <v>3478.400000000016</v>
      </c>
      <c r="KB221" s="1" t="s">
        <v>184</v>
      </c>
      <c r="KC221" s="18">
        <v>3261.7999999999047</v>
      </c>
      <c r="KD221" s="1" t="s">
        <v>185</v>
      </c>
      <c r="KF221" s="18">
        <v>112.799999999992</v>
      </c>
      <c r="KG221" s="1" t="s">
        <v>187</v>
      </c>
      <c r="KH221" s="401">
        <v>123.00000000000182</v>
      </c>
      <c r="KI221" s="1" t="s">
        <v>183</v>
      </c>
      <c r="KJ221" s="18">
        <v>150.00000000000728</v>
      </c>
      <c r="KK221" s="1" t="s">
        <v>184</v>
      </c>
      <c r="KL221" s="18"/>
      <c r="KM221" s="1" t="s">
        <v>185</v>
      </c>
      <c r="KO221" s="401">
        <v>214.49999999999272</v>
      </c>
      <c r="KP221" s="1" t="s">
        <v>187</v>
      </c>
      <c r="KQ221" s="401"/>
      <c r="KR221" s="1" t="s">
        <v>183</v>
      </c>
      <c r="KS221" s="401"/>
      <c r="KT221" s="1" t="s">
        <v>184</v>
      </c>
      <c r="KU221" s="401"/>
      <c r="KV221" s="1" t="s">
        <v>185</v>
      </c>
      <c r="KX221" s="18">
        <v>178.89999999999054</v>
      </c>
      <c r="KY221" s="1" t="s">
        <v>187</v>
      </c>
      <c r="KZ221" s="18"/>
      <c r="LA221" s="1" t="s">
        <v>183</v>
      </c>
      <c r="LB221" s="18"/>
      <c r="LC221" s="1" t="s">
        <v>184</v>
      </c>
      <c r="LD221" s="18"/>
      <c r="LE221" s="1" t="s">
        <v>185</v>
      </c>
      <c r="LG221" s="232">
        <v>195.5</v>
      </c>
      <c r="LH221" s="1" t="s">
        <v>187</v>
      </c>
      <c r="LI221" s="232"/>
      <c r="LJ221" s="1" t="s">
        <v>183</v>
      </c>
      <c r="LK221" s="232"/>
      <c r="LL221" s="1" t="s">
        <v>184</v>
      </c>
      <c r="LM221" s="18"/>
      <c r="LN221" s="1" t="s">
        <v>185</v>
      </c>
      <c r="LP221" s="18">
        <v>488.59999999999854</v>
      </c>
      <c r="LQ221" s="1" t="s">
        <v>187</v>
      </c>
      <c r="LR221" s="18">
        <v>207.60000000000127</v>
      </c>
      <c r="LS221" s="1" t="s">
        <v>183</v>
      </c>
      <c r="LT221" s="18">
        <v>558.19999999999709</v>
      </c>
      <c r="LU221" s="1" t="s">
        <v>184</v>
      </c>
      <c r="LV221" s="18"/>
      <c r="LW221" s="1" t="s">
        <v>185</v>
      </c>
      <c r="LY221" s="18">
        <v>482.89999999999418</v>
      </c>
      <c r="LZ221" s="1" t="s">
        <v>187</v>
      </c>
      <c r="MA221" s="18"/>
      <c r="MB221" s="1" t="s">
        <v>183</v>
      </c>
      <c r="MC221" s="18"/>
      <c r="MD221" s="1" t="s">
        <v>184</v>
      </c>
      <c r="ME221" s="18"/>
      <c r="MF221" s="1" t="s">
        <v>185</v>
      </c>
      <c r="MI221" s="1" t="s">
        <v>187</v>
      </c>
      <c r="MJ221" s="74">
        <v>691.79999999999563</v>
      </c>
      <c r="MK221" s="1" t="s">
        <v>183</v>
      </c>
      <c r="ML221" s="18">
        <v>1416.6000000000058</v>
      </c>
      <c r="MM221" s="1" t="s">
        <v>184</v>
      </c>
      <c r="MN221" s="18">
        <v>1140.1999999999971</v>
      </c>
      <c r="MO221" s="1" t="s">
        <v>185</v>
      </c>
      <c r="MQ221">
        <v>157.50000000000364</v>
      </c>
      <c r="MR221" s="1" t="s">
        <v>187</v>
      </c>
      <c r="MS221" s="18">
        <v>431.50000000001091</v>
      </c>
      <c r="MT221" s="1" t="s">
        <v>183</v>
      </c>
      <c r="MU221">
        <v>287</v>
      </c>
      <c r="MV221" s="1" t="s">
        <v>184</v>
      </c>
      <c r="MX221" s="1" t="s">
        <v>185</v>
      </c>
      <c r="NA221" s="1" t="s">
        <v>187</v>
      </c>
      <c r="NC221" s="1" t="s">
        <v>183</v>
      </c>
      <c r="ND221" s="402">
        <v>1584.8000000000011</v>
      </c>
      <c r="NE221" s="1" t="s">
        <v>184</v>
      </c>
      <c r="NF221" s="402"/>
      <c r="NG221" s="1" t="s">
        <v>185</v>
      </c>
      <c r="NH221" s="43"/>
    </row>
    <row r="222" spans="1:372" ht="18">
      <c r="A222" s="403" t="s">
        <v>3671</v>
      </c>
      <c r="B222" s="49">
        <f>SUM(D222:AAP222)</f>
        <v>39445.837499999929</v>
      </c>
      <c r="D222"/>
      <c r="E222" s="9">
        <f>D221*0.25</f>
        <v>79.099999999999994</v>
      </c>
      <c r="F222" s="18"/>
      <c r="G222" s="9">
        <f>F221*0.5</f>
        <v>110.54999999999998</v>
      </c>
      <c r="I222" s="9">
        <f>H221*0.75</f>
        <v>0</v>
      </c>
      <c r="K222" s="9">
        <f>J221*1</f>
        <v>0</v>
      </c>
      <c r="N222" s="9">
        <f>M221*0.25</f>
        <v>80.375</v>
      </c>
      <c r="P222" s="9">
        <f>O221*0.5</f>
        <v>95.550000000000011</v>
      </c>
      <c r="R222" s="9">
        <f>Q221*0.75</f>
        <v>0</v>
      </c>
      <c r="T222" s="9">
        <f>S221*1</f>
        <v>0</v>
      </c>
      <c r="V222" s="18"/>
      <c r="W222" s="9">
        <f>V221*0.25</f>
        <v>163.72500000000002</v>
      </c>
      <c r="Y222" s="9">
        <f>X221*0.5</f>
        <v>135.89999999999998</v>
      </c>
      <c r="Z222" s="18"/>
      <c r="AA222" s="9">
        <f>Z221*0.75</f>
        <v>383.10000000000014</v>
      </c>
      <c r="AB222" s="18"/>
      <c r="AC222" s="9">
        <f>AB221*1</f>
        <v>678.2</v>
      </c>
      <c r="AE222" s="18"/>
      <c r="AF222" s="9">
        <f>AE221*0.25</f>
        <v>20.900000000000034</v>
      </c>
      <c r="AH222" s="9">
        <f>AG221*0.5</f>
        <v>63.25</v>
      </c>
      <c r="AJ222" s="9">
        <f>AI221*0.75</f>
        <v>34.425000000000068</v>
      </c>
      <c r="AL222" s="9">
        <f>AK221*1</f>
        <v>213.09999999999968</v>
      </c>
      <c r="AN222" s="18"/>
      <c r="AO222" s="9">
        <f>AN221*0.25</f>
        <v>69.950000000000045</v>
      </c>
      <c r="AQ222" s="9">
        <f>AP221*0.5</f>
        <v>150.34999999999945</v>
      </c>
      <c r="AS222" s="9">
        <f>AR221*0.75</f>
        <v>516.22500000000014</v>
      </c>
      <c r="AU222" s="9">
        <f>AT221*1</f>
        <v>403.09999999999945</v>
      </c>
      <c r="AW222" s="18"/>
      <c r="AX222" s="9">
        <f>AW221*0.25</f>
        <v>174.80000000000007</v>
      </c>
      <c r="AZ222" s="9">
        <f>AY221*0.5</f>
        <v>299.04999999999995</v>
      </c>
      <c r="BB222" s="9">
        <f>BA221*0.75</f>
        <v>571.3499999999998</v>
      </c>
      <c r="BD222" s="9">
        <f>BC221*1</f>
        <v>929.49999999999864</v>
      </c>
      <c r="BF222" s="18"/>
      <c r="BG222" s="9">
        <f>BF221*0.25</f>
        <v>130.29999999999995</v>
      </c>
      <c r="BH222" s="18"/>
      <c r="BI222" s="9">
        <f>BH221*0.5</f>
        <v>97.75</v>
      </c>
      <c r="BK222" s="9">
        <f>BJ221*0.75</f>
        <v>766.5</v>
      </c>
      <c r="BM222" s="9">
        <f>BL221*1</f>
        <v>958.89999999999873</v>
      </c>
      <c r="BP222" s="9">
        <f>BO221*0.25</f>
        <v>92.649999999999977</v>
      </c>
      <c r="BR222" s="9">
        <f>BQ221*0.5</f>
        <v>191.74999999999977</v>
      </c>
      <c r="BT222" s="9">
        <f>BS221*0.75</f>
        <v>310.125</v>
      </c>
      <c r="BV222" s="9">
        <f>BU221*1</f>
        <v>288.09999999999945</v>
      </c>
      <c r="BY222" s="9">
        <f>BX221*0.25</f>
        <v>102.77500000000009</v>
      </c>
      <c r="CA222" s="9">
        <f>BZ221*0.5</f>
        <v>0</v>
      </c>
      <c r="CC222" s="9">
        <f>CB221*0.75</f>
        <v>196.79999999999973</v>
      </c>
      <c r="CE222" s="9">
        <f t="shared" ref="CE222" si="426">CD221*1</f>
        <v>408.09999999999945</v>
      </c>
      <c r="CG222" s="18"/>
      <c r="CH222" s="9">
        <f>CG221*0.25</f>
        <v>160.70000000000027</v>
      </c>
      <c r="CI222" s="18"/>
      <c r="CJ222" s="9">
        <f>CI221*0.5</f>
        <v>0</v>
      </c>
      <c r="CL222" s="9">
        <f>CK221*0.75</f>
        <v>341.99999999999932</v>
      </c>
      <c r="CN222" s="9">
        <f t="shared" ref="CN222" si="427">CM221*1</f>
        <v>610.39999999999873</v>
      </c>
      <c r="CP222" s="18"/>
      <c r="CQ222" s="9">
        <f>CP221*0.25</f>
        <v>19.650000000000091</v>
      </c>
      <c r="CR222" s="18"/>
      <c r="CS222" s="9">
        <f>CR221*0.5</f>
        <v>0</v>
      </c>
      <c r="CU222" s="9">
        <f>CT221*0.75</f>
        <v>100.49999999999932</v>
      </c>
      <c r="CW222" s="9">
        <f t="shared" ref="CW222" si="428">CV221*1</f>
        <v>386.5</v>
      </c>
      <c r="CY222" s="18"/>
      <c r="CZ222" s="9">
        <f>CY221*0.25</f>
        <v>42.700000000000273</v>
      </c>
      <c r="DA222" s="18"/>
      <c r="DB222" s="9">
        <f>DA221*0.5</f>
        <v>126.75000000000091</v>
      </c>
      <c r="DD222" s="9">
        <f>DC221*0.75</f>
        <v>128.54999999999905</v>
      </c>
      <c r="DF222" s="9">
        <f t="shared" ref="DF222" si="429">DE221*1</f>
        <v>351.99999999999818</v>
      </c>
      <c r="DH222" s="18"/>
      <c r="DI222" s="9">
        <f>DH221*0.25</f>
        <v>40.400000000000318</v>
      </c>
      <c r="DJ222" s="18"/>
      <c r="DK222" s="9">
        <f>DJ221*0.5</f>
        <v>0</v>
      </c>
      <c r="DM222" s="9">
        <f>DL221*0.75</f>
        <v>9.7499999999993179</v>
      </c>
      <c r="DO222" s="9">
        <f t="shared" ref="DO222" si="430">DN221*1</f>
        <v>270.99999999999909</v>
      </c>
      <c r="DQ222" s="18"/>
      <c r="DR222" s="9">
        <f>DQ221*0.25</f>
        <v>66.175000000000182</v>
      </c>
      <c r="DS222" s="18"/>
      <c r="DT222" s="9">
        <f>DS221*0.5</f>
        <v>127.55000000000109</v>
      </c>
      <c r="DV222" s="9">
        <f>DU221*0.75</f>
        <v>139.27499999999986</v>
      </c>
      <c r="DX222" s="9">
        <f t="shared" ref="DX222" si="431">DW221*1</f>
        <v>232.09999999999945</v>
      </c>
      <c r="DZ222" s="18"/>
      <c r="EA222" s="9">
        <f>DZ221*0.25</f>
        <v>63.400000000000091</v>
      </c>
      <c r="EB222" s="18"/>
      <c r="EC222" s="9">
        <f>EB221*0.5</f>
        <v>0</v>
      </c>
      <c r="EE222" s="9">
        <f>ED221*0.75</f>
        <v>643.12500000000136</v>
      </c>
      <c r="EG222" s="9">
        <f>EF221*1</f>
        <v>0</v>
      </c>
      <c r="EI222" s="18"/>
      <c r="EJ222" s="9">
        <f>EI221*0.25</f>
        <v>35.225000000000136</v>
      </c>
      <c r="EK222" s="18"/>
      <c r="EL222" s="9">
        <f>EK221*0.5</f>
        <v>0</v>
      </c>
      <c r="EN222" s="9">
        <f>EM221*0.75</f>
        <v>120.82500000000164</v>
      </c>
      <c r="EP222" s="9">
        <f>EO221*1</f>
        <v>0</v>
      </c>
      <c r="ER222" s="18"/>
      <c r="ES222" s="9">
        <f>ER221*0.25</f>
        <v>110.70000000000005</v>
      </c>
      <c r="ET222" s="18"/>
      <c r="EU222" s="9">
        <f>ET221*0.5</f>
        <v>0</v>
      </c>
      <c r="EW222" s="9">
        <f>EV221*0.75</f>
        <v>291.37500000000136</v>
      </c>
      <c r="EY222" s="9">
        <f>EX221*1</f>
        <v>0</v>
      </c>
      <c r="FA222" s="18"/>
      <c r="FB222" s="9">
        <f>FA221*0.25</f>
        <v>51.075000000000045</v>
      </c>
      <c r="FC222" s="18"/>
      <c r="FD222" s="9">
        <f>FC221*0.5</f>
        <v>111.80000000000109</v>
      </c>
      <c r="FF222" s="9">
        <f>FE221*0.75</f>
        <v>451.50000000000068</v>
      </c>
      <c r="FH222" s="9">
        <f>FG221*1</f>
        <v>0</v>
      </c>
      <c r="FJ222" s="18"/>
      <c r="FK222" s="9">
        <f>FJ221*0.25</f>
        <v>52.25</v>
      </c>
      <c r="FL222" s="18"/>
      <c r="FM222" s="9">
        <f>FL221*0.5</f>
        <v>317.64999999999964</v>
      </c>
      <c r="FO222" s="9">
        <f>FN221*0.75</f>
        <v>457.57499999999959</v>
      </c>
      <c r="FQ222" s="9">
        <f>FP221*1</f>
        <v>0</v>
      </c>
      <c r="FS222" s="18"/>
      <c r="FT222" s="9">
        <f>FS221*0.25</f>
        <v>155.875</v>
      </c>
      <c r="FU222" s="18"/>
      <c r="FV222" s="9">
        <f>FU221*0.5</f>
        <v>0</v>
      </c>
      <c r="FX222" s="9">
        <f>FW221*0.75</f>
        <v>323.58749999999714</v>
      </c>
      <c r="FZ222" s="9">
        <f>FY221*1</f>
        <v>0</v>
      </c>
      <c r="GB222" s="18"/>
      <c r="GC222" s="9">
        <f>GB221*0.25</f>
        <v>3.3000000000001819</v>
      </c>
      <c r="GD222" s="18"/>
      <c r="GE222" s="9">
        <f>GD221*0.5</f>
        <v>0</v>
      </c>
      <c r="GG222" s="9">
        <f>GF221*0.75</f>
        <v>57.750000000002728</v>
      </c>
      <c r="GI222" s="9">
        <f>GH221*1</f>
        <v>0</v>
      </c>
      <c r="GK222" s="18"/>
      <c r="GL222" s="9">
        <f>GK221*0.25</f>
        <v>492.82500000000073</v>
      </c>
      <c r="GM222" s="18"/>
      <c r="GN222" s="9">
        <f>GM221*0.5</f>
        <v>966.00000000000182</v>
      </c>
      <c r="GP222" s="9">
        <f>GO221*0.75</f>
        <v>2367.0749999999989</v>
      </c>
      <c r="GR222" s="9">
        <f>GQ221*1</f>
        <v>0</v>
      </c>
      <c r="GT222" s="18"/>
      <c r="GU222" s="9">
        <f>GT221*0.25</f>
        <v>99.949999999999818</v>
      </c>
      <c r="GV222" s="18"/>
      <c r="GW222" s="9">
        <f>GV221*0.5</f>
        <v>0</v>
      </c>
      <c r="GX222" s="18"/>
      <c r="GY222" s="9">
        <f>GX221*0.75</f>
        <v>0</v>
      </c>
      <c r="GZ222" s="18"/>
      <c r="HA222" s="9">
        <f>GZ221*1</f>
        <v>0</v>
      </c>
      <c r="HD222" s="9">
        <f>HC221*0.25</f>
        <v>147.35000000000082</v>
      </c>
      <c r="HF222" s="9">
        <f>HE221*0.5</f>
        <v>544.30000000000064</v>
      </c>
      <c r="HH222" s="9">
        <f>HG221*0.75</f>
        <v>303.90000000000191</v>
      </c>
      <c r="HJ222" s="9">
        <f>HI221*1</f>
        <v>0</v>
      </c>
      <c r="HM222" s="9">
        <f>HL221*0.25</f>
        <v>300.50000000000045</v>
      </c>
      <c r="HO222" s="9">
        <f>HN221*0.5</f>
        <v>0</v>
      </c>
      <c r="HQ222" s="9">
        <f>HP221*0.75</f>
        <v>338.02499999999645</v>
      </c>
      <c r="HS222" s="9">
        <f>HR221*1</f>
        <v>0</v>
      </c>
      <c r="HV222" s="9">
        <f>HU221*0.25</f>
        <v>908.599999999999</v>
      </c>
      <c r="HX222" s="9">
        <f>HW221*0.5</f>
        <v>2282.2000000000007</v>
      </c>
      <c r="HZ222" s="9">
        <f>HY221*0.75</f>
        <v>2396.5499999999997</v>
      </c>
      <c r="IB222" s="9">
        <f>IA221*1</f>
        <v>0</v>
      </c>
      <c r="IE222" s="9">
        <f>ID221*0.25</f>
        <v>65.999999999999091</v>
      </c>
      <c r="IG222" s="9">
        <f>IF221*0.5</f>
        <v>0</v>
      </c>
      <c r="II222" s="9">
        <f>IH221*0.75</f>
        <v>0</v>
      </c>
      <c r="IK222" s="9">
        <f>IJ221*1</f>
        <v>0</v>
      </c>
      <c r="IN222" s="9">
        <f>IM221*0.25</f>
        <v>41.699999999998909</v>
      </c>
      <c r="IP222" s="9">
        <f>IO221*0.5</f>
        <v>0</v>
      </c>
      <c r="IR222" s="9">
        <f>IQ221*0.75</f>
        <v>156.15000000000327</v>
      </c>
      <c r="IT222" s="9">
        <f>IS221*1</f>
        <v>0</v>
      </c>
      <c r="IW222" s="9">
        <f>IV221*0.25</f>
        <v>76.899999999998727</v>
      </c>
      <c r="IY222" s="9">
        <f>IX221*0.5</f>
        <v>191.4500000000005</v>
      </c>
      <c r="JA222" s="9">
        <f>IZ221*0.75</f>
        <v>64.650000000000546</v>
      </c>
      <c r="JC222" s="9">
        <f>JB221*1</f>
        <v>0</v>
      </c>
      <c r="JF222" s="9">
        <f>JE221*0.25</f>
        <v>75.099999999996726</v>
      </c>
      <c r="JH222" s="9">
        <f>JG221*0.5</f>
        <v>220.65000000000146</v>
      </c>
      <c r="JJ222" s="9">
        <f>JI221*0.75</f>
        <v>109.42500000000655</v>
      </c>
      <c r="JL222" s="9">
        <f>JK221*1</f>
        <v>0</v>
      </c>
      <c r="JO222" s="9">
        <f>JN221*0.25</f>
        <v>106.79999999999654</v>
      </c>
      <c r="JQ222" s="9">
        <f>JP221*0.5</f>
        <v>0</v>
      </c>
      <c r="JS222" s="9">
        <f>JR221*0.75</f>
        <v>0</v>
      </c>
      <c r="JU222" s="9">
        <f>JT221*1</f>
        <v>0</v>
      </c>
      <c r="JX222" s="9">
        <f>JW221*0.25</f>
        <v>0</v>
      </c>
      <c r="JZ222" s="9">
        <f>JY221*0.5</f>
        <v>877.59999999999673</v>
      </c>
      <c r="KB222" s="9">
        <f>KA221*0.75</f>
        <v>2608.800000000012</v>
      </c>
      <c r="KD222" s="9">
        <f>KC221*1</f>
        <v>3261.7999999999047</v>
      </c>
      <c r="KG222" s="9">
        <f>KF221*0.25</f>
        <v>28.199999999997999</v>
      </c>
      <c r="KI222" s="9">
        <f>KH221*0.5</f>
        <v>61.500000000000909</v>
      </c>
      <c r="KK222" s="9">
        <f>KJ221*0.75</f>
        <v>112.50000000000546</v>
      </c>
      <c r="KM222" s="9">
        <f>KL221*1</f>
        <v>0</v>
      </c>
      <c r="KP222" s="9">
        <f>KO221*0.25</f>
        <v>53.624999999998181</v>
      </c>
      <c r="KR222" s="9">
        <f>KQ221*0.5</f>
        <v>0</v>
      </c>
      <c r="KT222" s="9">
        <f>KS221*0.75</f>
        <v>0</v>
      </c>
      <c r="KV222" s="9">
        <f>KU221*1</f>
        <v>0</v>
      </c>
      <c r="KY222" s="9">
        <f>KX221*0.25</f>
        <v>44.724999999997635</v>
      </c>
      <c r="LA222" s="9">
        <f>KZ221*0.5</f>
        <v>0</v>
      </c>
      <c r="LC222" s="9">
        <f>LB221*0.75</f>
        <v>0</v>
      </c>
      <c r="LE222" s="9">
        <f>LD221*1</f>
        <v>0</v>
      </c>
      <c r="LH222" s="9">
        <f>LG221*0.25</f>
        <v>48.875</v>
      </c>
      <c r="LJ222" s="9">
        <f>LI221*0.5</f>
        <v>0</v>
      </c>
      <c r="LL222" s="9">
        <f>LK221*0.75</f>
        <v>0</v>
      </c>
      <c r="LN222" s="9">
        <f>LM221*1</f>
        <v>0</v>
      </c>
      <c r="LQ222" s="9">
        <f>LP221*0.25</f>
        <v>122.14999999999964</v>
      </c>
      <c r="LS222" s="9">
        <f>LR221*0.5</f>
        <v>103.80000000000064</v>
      </c>
      <c r="LU222" s="9">
        <f>LT221*0.75</f>
        <v>418.64999999999782</v>
      </c>
      <c r="LW222" s="9">
        <f>LV221*1</f>
        <v>0</v>
      </c>
      <c r="LZ222" s="9">
        <f>LY221*0.25</f>
        <v>120.72499999999854</v>
      </c>
      <c r="MB222" s="9">
        <f>MA221*0.5</f>
        <v>0</v>
      </c>
      <c r="MD222" s="9">
        <f>MC221*0.75</f>
        <v>0</v>
      </c>
      <c r="MF222" s="9">
        <f>ME221*1</f>
        <v>0</v>
      </c>
      <c r="MI222" s="9">
        <f>MH221*0.25</f>
        <v>0</v>
      </c>
      <c r="MK222" s="9">
        <f>MJ221*0.5</f>
        <v>345.89999999999782</v>
      </c>
      <c r="MM222" s="9">
        <f>ML221*0.75</f>
        <v>1062.4500000000044</v>
      </c>
      <c r="MO222" s="9">
        <f>MN221*1</f>
        <v>1140.1999999999971</v>
      </c>
      <c r="MR222" s="9">
        <f>MQ221*0.25</f>
        <v>39.375000000000909</v>
      </c>
      <c r="MT222" s="9">
        <f>MS221*0.5</f>
        <v>215.75000000000546</v>
      </c>
      <c r="MV222" s="9">
        <f>MU221*0.75</f>
        <v>215.25</v>
      </c>
      <c r="MX222" s="9">
        <f>MW221*1</f>
        <v>0</v>
      </c>
      <c r="NA222" s="9">
        <f>MZ221*0.25</f>
        <v>0</v>
      </c>
      <c r="NC222" s="9">
        <f>NB221*0.5</f>
        <v>0</v>
      </c>
      <c r="NE222" s="9">
        <f>ND221*0.75</f>
        <v>1188.6000000000008</v>
      </c>
      <c r="NG222" s="9">
        <f>NF221*1</f>
        <v>0</v>
      </c>
      <c r="NH222" s="43"/>
    </row>
    <row r="223" spans="1:372" s="40" customFormat="1" ht="15.75">
      <c r="A223" s="404"/>
      <c r="B223" s="206"/>
      <c r="C223" s="205"/>
      <c r="E223" s="61"/>
      <c r="F223" s="149"/>
      <c r="G223" s="61"/>
      <c r="I223" s="61"/>
      <c r="L223" s="205"/>
      <c r="N223" s="61"/>
      <c r="P223" s="61"/>
      <c r="R223" s="61"/>
      <c r="U223" s="205"/>
      <c r="V223" s="149"/>
      <c r="W223" s="61"/>
      <c r="X223" s="149"/>
      <c r="Y223" s="61"/>
      <c r="Z223" s="149"/>
      <c r="AB223" s="149"/>
      <c r="AC223" s="38"/>
      <c r="AD223" s="205"/>
      <c r="AE223" s="149"/>
      <c r="AF223" s="237"/>
      <c r="AL223" s="38"/>
      <c r="AM223" s="205"/>
      <c r="AN223" s="149"/>
      <c r="AO223" s="237"/>
      <c r="AU223" s="38"/>
      <c r="AV223" s="205"/>
      <c r="AW223" s="149"/>
      <c r="AX223" s="237"/>
      <c r="AY223" s="149"/>
      <c r="BD223" s="38"/>
      <c r="BE223" s="205"/>
      <c r="BF223" s="149"/>
      <c r="BG223" s="237"/>
      <c r="BH223" s="149"/>
      <c r="BM223" s="38"/>
      <c r="BN223" s="205"/>
      <c r="BP223" s="237"/>
      <c r="BV223" s="38"/>
      <c r="BW223" s="205"/>
      <c r="BY223" s="237"/>
      <c r="CE223" s="38"/>
      <c r="CF223" s="205"/>
      <c r="CG223" s="149"/>
      <c r="CH223" s="237"/>
      <c r="CI223" s="149"/>
      <c r="CN223" s="38"/>
      <c r="CO223" s="205"/>
      <c r="CP223" s="149"/>
      <c r="CQ223" s="237"/>
      <c r="CR223" s="149"/>
      <c r="CW223" s="38"/>
      <c r="CX223" s="205"/>
      <c r="CY223" s="149"/>
      <c r="CZ223" s="237"/>
      <c r="DA223" s="149"/>
      <c r="DF223" s="38"/>
      <c r="DG223" s="205"/>
      <c r="DH223" s="149"/>
      <c r="DI223" s="237"/>
      <c r="DJ223" s="149"/>
      <c r="DO223" s="38"/>
      <c r="DP223" s="205"/>
      <c r="DQ223" s="149"/>
      <c r="DR223" s="237"/>
      <c r="DS223" s="149"/>
      <c r="DX223" s="38"/>
      <c r="DY223" s="205"/>
      <c r="DZ223" s="149"/>
      <c r="EA223" s="237"/>
      <c r="EB223" s="149"/>
      <c r="EG223" s="38"/>
      <c r="EH223" s="205"/>
      <c r="EI223" s="149"/>
      <c r="EJ223" s="237"/>
      <c r="EK223" s="149"/>
      <c r="EP223" s="38"/>
      <c r="EQ223" s="205"/>
      <c r="ER223" s="149"/>
      <c r="ES223" s="237"/>
      <c r="ET223" s="149"/>
      <c r="EY223" s="38"/>
      <c r="EZ223" s="205"/>
      <c r="FA223" s="149"/>
      <c r="FB223" s="237"/>
      <c r="FC223" s="149"/>
      <c r="FH223" s="38"/>
      <c r="FI223" s="205"/>
      <c r="FJ223" s="149"/>
      <c r="FK223" s="237"/>
      <c r="FL223" s="149"/>
      <c r="FQ223" s="38"/>
      <c r="FR223" s="205"/>
      <c r="FS223" s="149"/>
      <c r="FT223" s="237"/>
      <c r="FU223" s="149"/>
      <c r="FZ223" s="38"/>
      <c r="GA223" s="205"/>
      <c r="GB223" s="149"/>
      <c r="GC223" s="237"/>
      <c r="GD223" s="149"/>
      <c r="GI223" s="38"/>
      <c r="GJ223" s="205"/>
      <c r="GK223" s="149"/>
      <c r="GL223" s="237"/>
      <c r="GM223" s="149"/>
      <c r="GR223" s="38"/>
      <c r="GS223" s="205"/>
      <c r="GT223" s="149"/>
      <c r="GU223" s="237"/>
      <c r="GV223" s="149"/>
      <c r="GX223" s="149"/>
      <c r="GZ223" s="149"/>
      <c r="HB223" s="205"/>
      <c r="HD223" s="237"/>
      <c r="HJ223" s="38"/>
      <c r="HK223" s="205"/>
      <c r="HM223" s="237"/>
      <c r="HS223" s="38"/>
      <c r="HT223" s="205"/>
      <c r="HV223" s="237"/>
      <c r="IB223" s="38"/>
      <c r="IC223" s="205"/>
      <c r="IE223" s="237"/>
      <c r="IL223" s="205"/>
      <c r="IN223" s="237"/>
      <c r="IT223" s="38"/>
      <c r="IU223" s="205"/>
      <c r="IW223" s="237"/>
      <c r="JC223" s="38"/>
      <c r="JD223" s="205"/>
      <c r="JF223" s="237"/>
      <c r="JL223" s="38"/>
      <c r="JM223" s="205"/>
      <c r="JO223" s="237"/>
      <c r="JV223" s="205"/>
      <c r="JX223" s="237"/>
      <c r="KD223" s="38"/>
      <c r="KE223" s="205"/>
      <c r="KG223" s="237"/>
      <c r="KM223" s="38"/>
      <c r="KN223" s="205"/>
      <c r="KP223" s="237"/>
      <c r="KW223" s="205"/>
      <c r="KY223" s="237"/>
      <c r="LF223" s="205"/>
      <c r="LH223" s="237"/>
      <c r="LN223" s="38"/>
      <c r="LO223" s="205"/>
      <c r="LQ223" s="237"/>
      <c r="LW223" s="38"/>
      <c r="LX223" s="205"/>
      <c r="LZ223" s="237"/>
      <c r="MG223" s="205"/>
      <c r="MI223" s="237"/>
      <c r="MO223" s="38"/>
      <c r="MP223" s="205"/>
      <c r="MR223" s="237"/>
      <c r="MX223" s="38"/>
      <c r="MY223" s="205"/>
      <c r="NA223" s="237"/>
      <c r="NG223" s="38"/>
      <c r="NH223" s="205"/>
    </row>
    <row r="224" spans="1:372" ht="18">
      <c r="A224" s="42" t="s">
        <v>819</v>
      </c>
      <c r="B224" s="49"/>
      <c r="D224">
        <v>238.4</v>
      </c>
      <c r="E224" s="1" t="s">
        <v>187</v>
      </c>
      <c r="F224" s="400">
        <v>150.4</v>
      </c>
      <c r="G224" s="1" t="s">
        <v>183</v>
      </c>
      <c r="H224" s="115"/>
      <c r="I224" s="1" t="s">
        <v>184</v>
      </c>
      <c r="J224" s="115"/>
      <c r="K224" s="1" t="s">
        <v>185</v>
      </c>
      <c r="M224">
        <v>137.69999999999999</v>
      </c>
      <c r="N224" s="1" t="s">
        <v>187</v>
      </c>
      <c r="O224" s="18">
        <v>106.99999999999994</v>
      </c>
      <c r="P224" s="1" t="s">
        <v>183</v>
      </c>
      <c r="Q224" s="18"/>
      <c r="R224" s="1" t="s">
        <v>184</v>
      </c>
      <c r="S224" s="18"/>
      <c r="T224" s="1" t="s">
        <v>185</v>
      </c>
      <c r="V224" s="18">
        <v>771.49999999999977</v>
      </c>
      <c r="W224" s="1" t="s">
        <v>187</v>
      </c>
      <c r="X224" s="18">
        <v>571.59999999999991</v>
      </c>
      <c r="Y224" s="1" t="s">
        <v>183</v>
      </c>
      <c r="Z224" s="18">
        <v>588.70000000000005</v>
      </c>
      <c r="AA224" s="1" t="s">
        <v>184</v>
      </c>
      <c r="AB224" s="18">
        <v>708.99999999999989</v>
      </c>
      <c r="AC224" s="1" t="s">
        <v>185</v>
      </c>
      <c r="AE224" s="18">
        <v>85.499999999999773</v>
      </c>
      <c r="AF224" s="1" t="s">
        <v>187</v>
      </c>
      <c r="AG224" s="18">
        <v>110</v>
      </c>
      <c r="AH224" s="1" t="s">
        <v>183</v>
      </c>
      <c r="AI224" s="18">
        <v>168.49999999999977</v>
      </c>
      <c r="AJ224" s="1" t="s">
        <v>184</v>
      </c>
      <c r="AK224" s="18">
        <v>158.30000000000041</v>
      </c>
      <c r="AL224" s="1" t="s">
        <v>185</v>
      </c>
      <c r="AN224" s="18">
        <v>132.00000000000045</v>
      </c>
      <c r="AO224" s="1" t="s">
        <v>187</v>
      </c>
      <c r="AP224" s="18">
        <v>342.39999999999964</v>
      </c>
      <c r="AQ224" s="1" t="s">
        <v>183</v>
      </c>
      <c r="AR224" s="1">
        <v>634.69999999999982</v>
      </c>
      <c r="AS224" s="1" t="s">
        <v>184</v>
      </c>
      <c r="AT224" s="18">
        <v>305.5</v>
      </c>
      <c r="AU224" s="1" t="s">
        <v>185</v>
      </c>
      <c r="AW224" s="18">
        <v>824.10000000000036</v>
      </c>
      <c r="AX224" s="1" t="s">
        <v>187</v>
      </c>
      <c r="AY224" s="18">
        <v>832.40000000000009</v>
      </c>
      <c r="AZ224" s="1" t="s">
        <v>183</v>
      </c>
      <c r="BA224" s="18">
        <v>702.69999999999982</v>
      </c>
      <c r="BB224" s="1" t="s">
        <v>184</v>
      </c>
      <c r="BC224" s="18">
        <v>796.40000000000146</v>
      </c>
      <c r="BD224" s="1" t="s">
        <v>185</v>
      </c>
      <c r="BF224" s="18">
        <v>637.75000000000045</v>
      </c>
      <c r="BG224" s="1" t="s">
        <v>187</v>
      </c>
      <c r="BH224" s="18">
        <v>704.20000000000164</v>
      </c>
      <c r="BI224" s="1" t="s">
        <v>183</v>
      </c>
      <c r="BJ224" s="18">
        <v>1147.0999999999999</v>
      </c>
      <c r="BK224" s="1" t="s">
        <v>184</v>
      </c>
      <c r="BL224" s="18">
        <v>1049.900000000001</v>
      </c>
      <c r="BM224" s="1" t="s">
        <v>185</v>
      </c>
      <c r="BO224" s="18">
        <v>598.05000000000064</v>
      </c>
      <c r="BP224" s="1" t="s">
        <v>187</v>
      </c>
      <c r="BQ224" s="18">
        <v>209.5</v>
      </c>
      <c r="BR224" s="1" t="s">
        <v>183</v>
      </c>
      <c r="BS224" s="18">
        <v>615.09999999999945</v>
      </c>
      <c r="BT224" s="1" t="s">
        <v>184</v>
      </c>
      <c r="BU224" s="18">
        <v>437.39999999999964</v>
      </c>
      <c r="BV224" s="1" t="s">
        <v>185</v>
      </c>
      <c r="BX224">
        <v>367.09999999999945</v>
      </c>
      <c r="BY224" s="1" t="s">
        <v>187</v>
      </c>
      <c r="BZ224">
        <v>0</v>
      </c>
      <c r="CA224" s="1" t="s">
        <v>183</v>
      </c>
      <c r="CB224" s="18">
        <v>345.5</v>
      </c>
      <c r="CC224" s="1" t="s">
        <v>184</v>
      </c>
      <c r="CD224" s="18">
        <v>382.39999999999873</v>
      </c>
      <c r="CE224" s="1" t="s">
        <v>185</v>
      </c>
      <c r="CG224" s="18">
        <v>694.39999999999873</v>
      </c>
      <c r="CH224" s="1" t="s">
        <v>187</v>
      </c>
      <c r="CI224" s="18"/>
      <c r="CJ224" s="1" t="s">
        <v>183</v>
      </c>
      <c r="CK224" s="18">
        <v>188.80000000000109</v>
      </c>
      <c r="CL224" s="1" t="s">
        <v>184</v>
      </c>
      <c r="CM224" s="18">
        <v>421.89999999999873</v>
      </c>
      <c r="CN224" s="1" t="s">
        <v>185</v>
      </c>
      <c r="CP224" s="18">
        <v>136.04999999999927</v>
      </c>
      <c r="CQ224" s="1" t="s">
        <v>187</v>
      </c>
      <c r="CR224" s="18"/>
      <c r="CS224" s="1" t="s">
        <v>183</v>
      </c>
      <c r="CT224" s="18">
        <v>132.5</v>
      </c>
      <c r="CU224" s="1" t="s">
        <v>184</v>
      </c>
      <c r="CV224" s="18">
        <v>146.19999999999891</v>
      </c>
      <c r="CW224" s="1" t="s">
        <v>185</v>
      </c>
      <c r="CY224" s="18">
        <v>295.60000000000036</v>
      </c>
      <c r="CZ224" s="1" t="s">
        <v>187</v>
      </c>
      <c r="DA224" s="18">
        <v>0</v>
      </c>
      <c r="DB224" s="1" t="s">
        <v>183</v>
      </c>
      <c r="DC224" s="18">
        <v>344.60000000000036</v>
      </c>
      <c r="DD224" s="1" t="s">
        <v>184</v>
      </c>
      <c r="DE224" s="18">
        <v>230.39999999999873</v>
      </c>
      <c r="DF224" s="1" t="s">
        <v>185</v>
      </c>
      <c r="DH224" s="18">
        <v>73.199999999999818</v>
      </c>
      <c r="DI224" s="1" t="s">
        <v>187</v>
      </c>
      <c r="DJ224" s="18"/>
      <c r="DK224" s="1" t="s">
        <v>183</v>
      </c>
      <c r="DL224" s="18">
        <v>6.0000000000009095</v>
      </c>
      <c r="DM224" s="1" t="s">
        <v>184</v>
      </c>
      <c r="DN224" s="18">
        <v>176.39999999999873</v>
      </c>
      <c r="DO224" s="1" t="s">
        <v>185</v>
      </c>
      <c r="DQ224" s="401">
        <v>150.39999999999964</v>
      </c>
      <c r="DR224" s="1" t="s">
        <v>187</v>
      </c>
      <c r="DS224" s="18">
        <v>2.1000000000003638</v>
      </c>
      <c r="DT224" s="1" t="s">
        <v>183</v>
      </c>
      <c r="DU224" s="18">
        <v>291.80000000000109</v>
      </c>
      <c r="DV224" s="1" t="s">
        <v>184</v>
      </c>
      <c r="DW224" s="18">
        <v>220.79999999999745</v>
      </c>
      <c r="DX224" s="1" t="s">
        <v>185</v>
      </c>
      <c r="DZ224" s="18">
        <v>379.49999999999818</v>
      </c>
      <c r="EA224" s="1" t="s">
        <v>187</v>
      </c>
      <c r="EB224" s="18"/>
      <c r="EC224" s="1" t="s">
        <v>183</v>
      </c>
      <c r="ED224" s="18">
        <v>794.10000000000127</v>
      </c>
      <c r="EE224" s="1" t="s">
        <v>184</v>
      </c>
      <c r="EF224" s="18"/>
      <c r="EG224" s="1" t="s">
        <v>185</v>
      </c>
      <c r="EI224" s="401">
        <v>130.64999999999873</v>
      </c>
      <c r="EJ224" s="1" t="s">
        <v>187</v>
      </c>
      <c r="EK224" s="401"/>
      <c r="EL224" s="1" t="s">
        <v>183</v>
      </c>
      <c r="EM224" s="18">
        <v>329.80000000000655</v>
      </c>
      <c r="EN224" s="1" t="s">
        <v>184</v>
      </c>
      <c r="EO224" s="18"/>
      <c r="EP224" s="1" t="s">
        <v>185</v>
      </c>
      <c r="ER224" s="18">
        <v>232.39999999999873</v>
      </c>
      <c r="ES224" s="1" t="s">
        <v>187</v>
      </c>
      <c r="ET224" s="18"/>
      <c r="EU224" s="1" t="s">
        <v>183</v>
      </c>
      <c r="EV224" s="18">
        <v>365</v>
      </c>
      <c r="EW224" s="1" t="s">
        <v>184</v>
      </c>
      <c r="EX224" s="18"/>
      <c r="EY224" s="1" t="s">
        <v>185</v>
      </c>
      <c r="FA224" s="401">
        <v>197.49999999999818</v>
      </c>
      <c r="FB224" s="1" t="s">
        <v>187</v>
      </c>
      <c r="FC224" s="401">
        <v>116.20000000000073</v>
      </c>
      <c r="FD224" s="1" t="s">
        <v>183</v>
      </c>
      <c r="FE224" s="18">
        <v>419.30000000000018</v>
      </c>
      <c r="FF224" s="1" t="s">
        <v>184</v>
      </c>
      <c r="FG224" s="18"/>
      <c r="FH224" s="1" t="s">
        <v>185</v>
      </c>
      <c r="FJ224" s="401">
        <v>262.89999999999873</v>
      </c>
      <c r="FK224" s="1" t="s">
        <v>187</v>
      </c>
      <c r="FL224" s="18">
        <v>359.70000000000073</v>
      </c>
      <c r="FM224" s="1" t="s">
        <v>183</v>
      </c>
      <c r="FN224" s="18">
        <v>486.09999999999764</v>
      </c>
      <c r="FO224" s="1" t="s">
        <v>184</v>
      </c>
      <c r="FP224" s="18"/>
      <c r="FQ224" s="1" t="s">
        <v>185</v>
      </c>
      <c r="FS224" s="401">
        <v>326.30000000000018</v>
      </c>
      <c r="FT224" s="1" t="s">
        <v>187</v>
      </c>
      <c r="FU224" s="401"/>
      <c r="FV224" s="1" t="s">
        <v>183</v>
      </c>
      <c r="FW224" s="18">
        <v>381.39999999999782</v>
      </c>
      <c r="FX224" s="1" t="s">
        <v>184</v>
      </c>
      <c r="FY224" s="18"/>
      <c r="FZ224" s="1" t="s">
        <v>185</v>
      </c>
      <c r="GB224" s="18">
        <v>295.99999999999909</v>
      </c>
      <c r="GC224" s="1" t="s">
        <v>187</v>
      </c>
      <c r="GD224" s="18"/>
      <c r="GE224" s="1" t="s">
        <v>183</v>
      </c>
      <c r="GF224" s="18">
        <v>189.00000000000364</v>
      </c>
      <c r="GG224" s="1" t="s">
        <v>184</v>
      </c>
      <c r="GH224" s="18"/>
      <c r="GI224" s="1" t="s">
        <v>185</v>
      </c>
      <c r="GK224" s="401">
        <v>2595.7999999999993</v>
      </c>
      <c r="GL224" s="1" t="s">
        <v>187</v>
      </c>
      <c r="GM224" s="18">
        <v>1126.3999999999996</v>
      </c>
      <c r="GN224" s="1" t="s">
        <v>183</v>
      </c>
      <c r="GO224" s="18">
        <v>3202.0500000000011</v>
      </c>
      <c r="GP224" s="1" t="s">
        <v>184</v>
      </c>
      <c r="GQ224" s="18"/>
      <c r="GR224" s="1" t="s">
        <v>185</v>
      </c>
      <c r="GT224" s="401">
        <v>355.65000000000146</v>
      </c>
      <c r="GU224" s="1" t="s">
        <v>187</v>
      </c>
      <c r="GV224" s="401"/>
      <c r="GW224" s="1" t="s">
        <v>183</v>
      </c>
      <c r="GX224" s="401"/>
      <c r="GY224" s="1" t="s">
        <v>184</v>
      </c>
      <c r="GZ224" s="401"/>
      <c r="HA224" s="1" t="s">
        <v>185</v>
      </c>
      <c r="HC224" s="18">
        <v>411.19999999999891</v>
      </c>
      <c r="HD224" s="1" t="s">
        <v>187</v>
      </c>
      <c r="HE224" s="18">
        <v>707.59999999999945</v>
      </c>
      <c r="HF224" s="1" t="s">
        <v>183</v>
      </c>
      <c r="HG224" s="18">
        <v>595.50000000000182</v>
      </c>
      <c r="HH224" s="1" t="s">
        <v>184</v>
      </c>
      <c r="HI224" s="18"/>
      <c r="HJ224" s="1" t="s">
        <v>185</v>
      </c>
      <c r="HL224" s="401">
        <v>685.10000000000036</v>
      </c>
      <c r="HM224" s="1" t="s">
        <v>187</v>
      </c>
      <c r="HN224" s="401"/>
      <c r="HO224" s="1" t="s">
        <v>183</v>
      </c>
      <c r="HP224" s="18">
        <v>667.59999999999854</v>
      </c>
      <c r="HQ224" s="1" t="s">
        <v>184</v>
      </c>
      <c r="HR224" s="18"/>
      <c r="HS224" s="1" t="s">
        <v>185</v>
      </c>
      <c r="HU224" s="401">
        <v>3835.2999999999938</v>
      </c>
      <c r="HV224" s="1" t="s">
        <v>187</v>
      </c>
      <c r="HW224" s="18">
        <v>2993.6000000000031</v>
      </c>
      <c r="HX224" s="1" t="s">
        <v>183</v>
      </c>
      <c r="HY224" s="18">
        <v>3464.1999999999553</v>
      </c>
      <c r="HZ224" s="1" t="s">
        <v>184</v>
      </c>
      <c r="IA224" s="18"/>
      <c r="IB224" s="1" t="s">
        <v>185</v>
      </c>
      <c r="ID224" s="401">
        <v>38.099999999994907</v>
      </c>
      <c r="IE224" s="1" t="s">
        <v>187</v>
      </c>
      <c r="IF224" s="401"/>
      <c r="IG224" s="1" t="s">
        <v>183</v>
      </c>
      <c r="IH224" s="401"/>
      <c r="II224" s="1" t="s">
        <v>184</v>
      </c>
      <c r="IJ224" s="401"/>
      <c r="IK224" s="1" t="s">
        <v>185</v>
      </c>
      <c r="IM224" s="18">
        <v>128.49999999999636</v>
      </c>
      <c r="IN224" s="1" t="s">
        <v>187</v>
      </c>
      <c r="IO224" s="18"/>
      <c r="IP224" s="1" t="s">
        <v>183</v>
      </c>
      <c r="IQ224" s="18">
        <v>403.70000000000073</v>
      </c>
      <c r="IR224" s="1" t="s">
        <v>184</v>
      </c>
      <c r="IS224" s="18"/>
      <c r="IT224" s="1" t="s">
        <v>185</v>
      </c>
      <c r="IV224" s="401">
        <v>268.39999999999782</v>
      </c>
      <c r="IW224" s="1" t="s">
        <v>187</v>
      </c>
      <c r="IX224" s="18">
        <v>556.50000000000136</v>
      </c>
      <c r="IY224" s="1" t="s">
        <v>183</v>
      </c>
      <c r="IZ224" s="18">
        <v>267.29999999999927</v>
      </c>
      <c r="JA224" s="1" t="s">
        <v>184</v>
      </c>
      <c r="JB224" s="18"/>
      <c r="JC224" s="1" t="s">
        <v>185</v>
      </c>
      <c r="JE224" s="401">
        <v>146.89999999999418</v>
      </c>
      <c r="JF224" s="1" t="s">
        <v>187</v>
      </c>
      <c r="JG224" s="401">
        <v>135.19999999999891</v>
      </c>
      <c r="JH224" s="1" t="s">
        <v>183</v>
      </c>
      <c r="JI224" s="18">
        <v>504.90000000000873</v>
      </c>
      <c r="JJ224" s="1" t="s">
        <v>184</v>
      </c>
      <c r="JK224" s="18"/>
      <c r="JL224" s="1" t="s">
        <v>185</v>
      </c>
      <c r="JN224" s="401">
        <v>369.24999999999636</v>
      </c>
      <c r="JO224" s="1" t="s">
        <v>187</v>
      </c>
      <c r="JP224" s="401"/>
      <c r="JQ224" s="1" t="s">
        <v>183</v>
      </c>
      <c r="JR224" s="401"/>
      <c r="JS224" s="1" t="s">
        <v>184</v>
      </c>
      <c r="JT224" s="401"/>
      <c r="JU224" s="1" t="s">
        <v>185</v>
      </c>
      <c r="JX224" s="1" t="s">
        <v>187</v>
      </c>
      <c r="JY224" s="18">
        <v>2624.2000000000044</v>
      </c>
      <c r="JZ224" s="1" t="s">
        <v>183</v>
      </c>
      <c r="KA224" s="18">
        <v>3379.2999999999975</v>
      </c>
      <c r="KB224" s="1" t="s">
        <v>184</v>
      </c>
      <c r="KC224" s="18">
        <v>3049.8000000001884</v>
      </c>
      <c r="KD224" s="1" t="s">
        <v>185</v>
      </c>
      <c r="KF224" s="18">
        <v>43.699999999993452</v>
      </c>
      <c r="KG224" s="1" t="s">
        <v>187</v>
      </c>
      <c r="KH224" s="401">
        <v>54.000000000000909</v>
      </c>
      <c r="KI224" s="1" t="s">
        <v>183</v>
      </c>
      <c r="KJ224" s="18">
        <v>273.60000000000218</v>
      </c>
      <c r="KK224" s="1" t="s">
        <v>184</v>
      </c>
      <c r="KL224" s="18"/>
      <c r="KM224" s="1" t="s">
        <v>185</v>
      </c>
      <c r="KO224" s="401">
        <v>254.29999999999563</v>
      </c>
      <c r="KP224" s="1" t="s">
        <v>187</v>
      </c>
      <c r="KQ224" s="401"/>
      <c r="KR224" s="1" t="s">
        <v>183</v>
      </c>
      <c r="KS224" s="401"/>
      <c r="KT224" s="1" t="s">
        <v>184</v>
      </c>
      <c r="KU224" s="401"/>
      <c r="KV224" s="1" t="s">
        <v>185</v>
      </c>
      <c r="KX224" s="18">
        <v>154.64999999999782</v>
      </c>
      <c r="KY224" s="1" t="s">
        <v>187</v>
      </c>
      <c r="KZ224" s="18"/>
      <c r="LA224" s="1" t="s">
        <v>183</v>
      </c>
      <c r="LB224" s="18"/>
      <c r="LC224" s="1" t="s">
        <v>184</v>
      </c>
      <c r="LD224" s="18"/>
      <c r="LE224" s="1" t="s">
        <v>185</v>
      </c>
      <c r="LG224" s="232">
        <v>177.89999999999782</v>
      </c>
      <c r="LH224" s="1" t="s">
        <v>187</v>
      </c>
      <c r="LI224" s="232"/>
      <c r="LJ224" s="1" t="s">
        <v>183</v>
      </c>
      <c r="LK224" s="232"/>
      <c r="LL224" s="1" t="s">
        <v>184</v>
      </c>
      <c r="LM224" s="18"/>
      <c r="LN224" s="1" t="s">
        <v>185</v>
      </c>
      <c r="LP224" s="18">
        <v>404.70000000000437</v>
      </c>
      <c r="LQ224" s="1" t="s">
        <v>187</v>
      </c>
      <c r="LR224" s="18">
        <v>292.10000000000127</v>
      </c>
      <c r="LS224" s="1" t="s">
        <v>183</v>
      </c>
      <c r="LT224" s="18">
        <v>457.59999999999854</v>
      </c>
      <c r="LU224" s="1" t="s">
        <v>184</v>
      </c>
      <c r="LV224" s="18"/>
      <c r="LW224" s="1" t="s">
        <v>185</v>
      </c>
      <c r="LY224" s="18">
        <v>558.80000000001019</v>
      </c>
      <c r="LZ224" s="1" t="s">
        <v>187</v>
      </c>
      <c r="MA224" s="18"/>
      <c r="MB224" s="1" t="s">
        <v>183</v>
      </c>
      <c r="MC224" s="18"/>
      <c r="MD224" s="1" t="s">
        <v>184</v>
      </c>
      <c r="ME224" s="18"/>
      <c r="MF224" s="1" t="s">
        <v>185</v>
      </c>
      <c r="MI224" s="1" t="s">
        <v>187</v>
      </c>
      <c r="MJ224" s="74">
        <v>680.60000000002037</v>
      </c>
      <c r="MK224" s="1" t="s">
        <v>183</v>
      </c>
      <c r="ML224" s="18">
        <v>852.70000000000255</v>
      </c>
      <c r="MM224" s="1" t="s">
        <v>184</v>
      </c>
      <c r="MN224" s="18">
        <v>1281.2000000000189</v>
      </c>
      <c r="MO224" s="1" t="s">
        <v>185</v>
      </c>
      <c r="MQ224">
        <v>209</v>
      </c>
      <c r="MR224" s="1" t="s">
        <v>187</v>
      </c>
      <c r="MS224" s="18">
        <v>179</v>
      </c>
      <c r="MT224" s="1" t="s">
        <v>183</v>
      </c>
      <c r="MU224">
        <v>320.00000000001455</v>
      </c>
      <c r="MV224" s="1" t="s">
        <v>184</v>
      </c>
      <c r="MX224" s="1" t="s">
        <v>185</v>
      </c>
      <c r="NA224" s="1" t="s">
        <v>187</v>
      </c>
      <c r="NC224" s="1" t="s">
        <v>183</v>
      </c>
      <c r="ND224" s="402">
        <v>1601.5000000000073</v>
      </c>
      <c r="NE224" s="1" t="s">
        <v>184</v>
      </c>
      <c r="NF224" s="402"/>
      <c r="NG224" s="1" t="s">
        <v>185</v>
      </c>
      <c r="NH224" s="43"/>
    </row>
    <row r="225" spans="1:372" ht="18">
      <c r="A225" s="403" t="s">
        <v>3671</v>
      </c>
      <c r="B225" s="49">
        <f>SUM(D225:AAP225)</f>
        <v>38284.500000000211</v>
      </c>
      <c r="D225"/>
      <c r="E225" s="9">
        <f>D224*0.25</f>
        <v>59.6</v>
      </c>
      <c r="F225" s="18"/>
      <c r="G225" s="9">
        <f>F224*0.5</f>
        <v>75.2</v>
      </c>
      <c r="I225" s="9">
        <f>H224*0.75</f>
        <v>0</v>
      </c>
      <c r="K225" s="9">
        <f>J224*1</f>
        <v>0</v>
      </c>
      <c r="N225" s="9">
        <f>M224*0.25</f>
        <v>34.424999999999997</v>
      </c>
      <c r="P225" s="9">
        <f>O224*0.5</f>
        <v>53.499999999999972</v>
      </c>
      <c r="R225" s="9">
        <f>Q224*0.75</f>
        <v>0</v>
      </c>
      <c r="T225" s="9">
        <f>S224*1</f>
        <v>0</v>
      </c>
      <c r="W225" s="9">
        <f>V224*0.25</f>
        <v>192.87499999999994</v>
      </c>
      <c r="Y225" s="9">
        <f>X224*0.5</f>
        <v>285.79999999999995</v>
      </c>
      <c r="Z225" s="18"/>
      <c r="AA225" s="9">
        <f>Z224*0.75</f>
        <v>441.52500000000003</v>
      </c>
      <c r="AB225" s="18"/>
      <c r="AC225" s="9">
        <f>AB224*1</f>
        <v>708.99999999999989</v>
      </c>
      <c r="AE225" s="18"/>
      <c r="AF225" s="9">
        <f>AE224*0.25</f>
        <v>21.374999999999943</v>
      </c>
      <c r="AH225" s="9">
        <f>AG224*0.5</f>
        <v>55</v>
      </c>
      <c r="AJ225" s="9">
        <f>AI224*0.75</f>
        <v>126.37499999999983</v>
      </c>
      <c r="AL225" s="9">
        <f>AK224*1</f>
        <v>158.30000000000041</v>
      </c>
      <c r="AN225" s="18"/>
      <c r="AO225" s="9">
        <f>AN224*0.25</f>
        <v>33.000000000000114</v>
      </c>
      <c r="AQ225" s="9">
        <f>AP224*0.5</f>
        <v>171.19999999999982</v>
      </c>
      <c r="AS225" s="9">
        <f>AR224*0.75</f>
        <v>476.02499999999986</v>
      </c>
      <c r="AU225" s="9">
        <f>AT224*1</f>
        <v>305.5</v>
      </c>
      <c r="AW225" s="18"/>
      <c r="AX225" s="9">
        <f>AW224*0.25</f>
        <v>206.02500000000009</v>
      </c>
      <c r="AZ225" s="9">
        <f>AY224*0.5</f>
        <v>416.20000000000005</v>
      </c>
      <c r="BB225" s="9">
        <f>BA224*0.75</f>
        <v>527.02499999999986</v>
      </c>
      <c r="BD225" s="9">
        <f>BC224*1</f>
        <v>796.40000000000146</v>
      </c>
      <c r="BF225" s="18"/>
      <c r="BG225" s="9">
        <f>BF224*0.25</f>
        <v>159.43750000000011</v>
      </c>
      <c r="BH225" s="18"/>
      <c r="BI225" s="9">
        <f>BH224*0.5</f>
        <v>352.10000000000082</v>
      </c>
      <c r="BJ225" s="18"/>
      <c r="BK225" s="9">
        <f>BJ224*0.75</f>
        <v>860.32499999999993</v>
      </c>
      <c r="BL225" s="18"/>
      <c r="BM225" s="9">
        <f>BL224*1</f>
        <v>1049.900000000001</v>
      </c>
      <c r="BP225" s="9">
        <f>BO224*0.25</f>
        <v>149.51250000000016</v>
      </c>
      <c r="BR225" s="9">
        <f>BQ224*0.5</f>
        <v>104.75</v>
      </c>
      <c r="BT225" s="9">
        <f>BS224*0.75</f>
        <v>461.32499999999959</v>
      </c>
      <c r="BV225" s="9">
        <f>BU224*1</f>
        <v>437.39999999999964</v>
      </c>
      <c r="BY225" s="9">
        <f>BX224*0.25</f>
        <v>91.774999999999864</v>
      </c>
      <c r="CA225" s="9">
        <f>BZ224*0.5</f>
        <v>0</v>
      </c>
      <c r="CC225" s="9">
        <f>CB224*0.75</f>
        <v>259.125</v>
      </c>
      <c r="CE225" s="9">
        <f t="shared" ref="CE225" si="432">CD224*1</f>
        <v>382.39999999999873</v>
      </c>
      <c r="CG225" s="18"/>
      <c r="CH225" s="9">
        <f>CG224*0.25</f>
        <v>173.59999999999968</v>
      </c>
      <c r="CI225" s="18"/>
      <c r="CJ225" s="9">
        <f>CI224*0.5</f>
        <v>0</v>
      </c>
      <c r="CK225" s="18"/>
      <c r="CL225" s="9">
        <f>CK224*0.75</f>
        <v>141.60000000000082</v>
      </c>
      <c r="CM225" s="18"/>
      <c r="CN225" s="9">
        <f t="shared" ref="CN225" si="433">CM224*1</f>
        <v>421.89999999999873</v>
      </c>
      <c r="CP225" s="18"/>
      <c r="CQ225" s="9">
        <f>CP224*0.25</f>
        <v>34.012499999999818</v>
      </c>
      <c r="CR225" s="18"/>
      <c r="CS225" s="9">
        <f>CR224*0.5</f>
        <v>0</v>
      </c>
      <c r="CT225" s="18"/>
      <c r="CU225" s="9">
        <f>CT224*0.75</f>
        <v>99.375</v>
      </c>
      <c r="CV225" s="18"/>
      <c r="CW225" s="9">
        <f t="shared" ref="CW225" si="434">CV224*1</f>
        <v>146.19999999999891</v>
      </c>
      <c r="CY225" s="18"/>
      <c r="CZ225" s="9">
        <f>CY224*0.25</f>
        <v>73.900000000000091</v>
      </c>
      <c r="DA225" s="18"/>
      <c r="DB225" s="9">
        <f>DA224*0.5</f>
        <v>0</v>
      </c>
      <c r="DD225" s="9">
        <f>DC224*0.75</f>
        <v>258.45000000000027</v>
      </c>
      <c r="DF225" s="9">
        <f t="shared" ref="DF225" si="435">DE224*1</f>
        <v>230.39999999999873</v>
      </c>
      <c r="DH225" s="18"/>
      <c r="DI225" s="9">
        <f>DH224*0.25</f>
        <v>18.299999999999955</v>
      </c>
      <c r="DJ225" s="18"/>
      <c r="DK225" s="9">
        <f>DJ224*0.5</f>
        <v>0</v>
      </c>
      <c r="DL225" s="18"/>
      <c r="DM225" s="9">
        <f>DL224*0.75</f>
        <v>4.5000000000006821</v>
      </c>
      <c r="DN225" s="18"/>
      <c r="DO225" s="9">
        <f t="shared" ref="DO225" si="436">DN224*1</f>
        <v>176.39999999999873</v>
      </c>
      <c r="DQ225" s="18"/>
      <c r="DR225" s="9">
        <f>DQ224*0.25</f>
        <v>37.599999999999909</v>
      </c>
      <c r="DS225" s="18"/>
      <c r="DT225" s="9">
        <f>DS224*0.5</f>
        <v>1.0500000000001819</v>
      </c>
      <c r="DU225" s="18"/>
      <c r="DV225" s="9">
        <f>DU224*0.75</f>
        <v>218.85000000000082</v>
      </c>
      <c r="DW225" s="18"/>
      <c r="DX225" s="9">
        <f t="shared" ref="DX225" si="437">DW224*1</f>
        <v>220.79999999999745</v>
      </c>
      <c r="DZ225" s="18"/>
      <c r="EA225" s="9">
        <f>DZ224*0.25</f>
        <v>94.874999999999545</v>
      </c>
      <c r="EB225" s="18"/>
      <c r="EC225" s="9">
        <f>EB224*0.5</f>
        <v>0</v>
      </c>
      <c r="ED225" s="18"/>
      <c r="EE225" s="9">
        <f>ED224*0.75</f>
        <v>595.57500000000095</v>
      </c>
      <c r="EF225" s="18"/>
      <c r="EG225" s="9">
        <f>EF224*1</f>
        <v>0</v>
      </c>
      <c r="EI225" s="18"/>
      <c r="EJ225" s="9">
        <f>EI224*0.25</f>
        <v>32.662499999999682</v>
      </c>
      <c r="EK225" s="18"/>
      <c r="EL225" s="9">
        <f>EK224*0.5</f>
        <v>0</v>
      </c>
      <c r="EN225" s="9">
        <f>EM224*0.75</f>
        <v>247.35000000000491</v>
      </c>
      <c r="EP225" s="9">
        <f>EO224*1</f>
        <v>0</v>
      </c>
      <c r="ER225" s="18"/>
      <c r="ES225" s="9">
        <f>ER224*0.25</f>
        <v>58.099999999999682</v>
      </c>
      <c r="ET225" s="18"/>
      <c r="EU225" s="9">
        <f>ET224*0.5</f>
        <v>0</v>
      </c>
      <c r="EV225" s="18"/>
      <c r="EW225" s="9">
        <f>EV224*0.75</f>
        <v>273.75</v>
      </c>
      <c r="EX225" s="18"/>
      <c r="EY225" s="9">
        <f>EX224*1</f>
        <v>0</v>
      </c>
      <c r="FA225" s="18"/>
      <c r="FB225" s="9">
        <f>FA224*0.25</f>
        <v>49.374999999999545</v>
      </c>
      <c r="FC225" s="18"/>
      <c r="FD225" s="9">
        <f>FC224*0.5</f>
        <v>58.100000000000364</v>
      </c>
      <c r="FE225" s="18"/>
      <c r="FF225" s="9">
        <f>FE224*0.75</f>
        <v>314.47500000000014</v>
      </c>
      <c r="FG225" s="18"/>
      <c r="FH225" s="9">
        <f>FG224*1</f>
        <v>0</v>
      </c>
      <c r="FJ225" s="18"/>
      <c r="FK225" s="9">
        <f>FJ224*0.25</f>
        <v>65.724999999999682</v>
      </c>
      <c r="FL225" s="18"/>
      <c r="FM225" s="9">
        <f>FL224*0.5</f>
        <v>179.85000000000036</v>
      </c>
      <c r="FN225" s="18"/>
      <c r="FO225" s="9">
        <f>FN224*0.75</f>
        <v>364.57499999999823</v>
      </c>
      <c r="FP225" s="18"/>
      <c r="FQ225" s="9">
        <f>FP224*1</f>
        <v>0</v>
      </c>
      <c r="FS225" s="18"/>
      <c r="FT225" s="9">
        <f>FS224*0.25</f>
        <v>81.575000000000045</v>
      </c>
      <c r="FU225" s="18"/>
      <c r="FV225" s="9">
        <f>FU224*0.5</f>
        <v>0</v>
      </c>
      <c r="FW225" s="18"/>
      <c r="FX225" s="9">
        <f>FW224*0.75</f>
        <v>286.04999999999836</v>
      </c>
      <c r="FY225" s="18"/>
      <c r="FZ225" s="9">
        <f>FY224*1</f>
        <v>0</v>
      </c>
      <c r="GB225" s="18"/>
      <c r="GC225" s="9">
        <f>GB224*0.25</f>
        <v>73.999999999999773</v>
      </c>
      <c r="GD225" s="18"/>
      <c r="GE225" s="9">
        <f>GD224*0.5</f>
        <v>0</v>
      </c>
      <c r="GF225" s="18"/>
      <c r="GG225" s="9">
        <f>GF224*0.75</f>
        <v>141.75000000000273</v>
      </c>
      <c r="GH225" s="18"/>
      <c r="GI225" s="9">
        <f>GH224*1</f>
        <v>0</v>
      </c>
      <c r="GK225" s="18"/>
      <c r="GL225" s="9">
        <f>GK224*0.25</f>
        <v>648.94999999999982</v>
      </c>
      <c r="GM225" s="18"/>
      <c r="GN225" s="9">
        <f>GM224*0.5</f>
        <v>563.19999999999982</v>
      </c>
      <c r="GP225" s="9">
        <f>GO224*0.75</f>
        <v>2401.5375000000008</v>
      </c>
      <c r="GR225" s="9">
        <f>GQ224*1</f>
        <v>0</v>
      </c>
      <c r="GT225" s="18"/>
      <c r="GU225" s="9">
        <f>GT224*0.25</f>
        <v>88.912500000000364</v>
      </c>
      <c r="GV225" s="18"/>
      <c r="GW225" s="9">
        <f>GV224*0.5</f>
        <v>0</v>
      </c>
      <c r="GX225" s="18"/>
      <c r="GY225" s="9">
        <f>GX224*0.75</f>
        <v>0</v>
      </c>
      <c r="GZ225" s="18"/>
      <c r="HA225" s="9">
        <f>GZ224*1</f>
        <v>0</v>
      </c>
      <c r="HD225" s="9">
        <f>HC224*0.25</f>
        <v>102.79999999999973</v>
      </c>
      <c r="HF225" s="9">
        <f>HE224*0.5</f>
        <v>353.79999999999973</v>
      </c>
      <c r="HH225" s="9">
        <f>HG224*0.75</f>
        <v>446.62500000000136</v>
      </c>
      <c r="HJ225" s="9">
        <f>HI224*1</f>
        <v>0</v>
      </c>
      <c r="HM225" s="9">
        <f>HL224*0.25</f>
        <v>171.27500000000009</v>
      </c>
      <c r="HO225" s="9">
        <f>HN224*0.5</f>
        <v>0</v>
      </c>
      <c r="HQ225" s="9">
        <f>HP224*0.75</f>
        <v>500.69999999999891</v>
      </c>
      <c r="HS225" s="9">
        <f>HR224*1</f>
        <v>0</v>
      </c>
      <c r="HV225" s="9">
        <f>HU224*0.25</f>
        <v>958.82499999999845</v>
      </c>
      <c r="HX225" s="9">
        <f>HW224*0.5</f>
        <v>1496.8000000000015</v>
      </c>
      <c r="HZ225" s="9">
        <f>HY224*0.75</f>
        <v>2598.1499999999664</v>
      </c>
      <c r="IB225" s="9">
        <f>IA224*1</f>
        <v>0</v>
      </c>
      <c r="IE225" s="9">
        <f>ID224*0.25</f>
        <v>9.5249999999987267</v>
      </c>
      <c r="IG225" s="9">
        <f>IF224*0.5</f>
        <v>0</v>
      </c>
      <c r="II225" s="9">
        <f>IH224*0.75</f>
        <v>0</v>
      </c>
      <c r="IK225" s="9">
        <f>IJ224*1</f>
        <v>0</v>
      </c>
      <c r="IN225" s="9">
        <f>IM224*0.25</f>
        <v>32.124999999999091</v>
      </c>
      <c r="IP225" s="9">
        <f>IO224*0.5</f>
        <v>0</v>
      </c>
      <c r="IR225" s="9">
        <f>IQ224*0.75</f>
        <v>302.77500000000055</v>
      </c>
      <c r="IT225" s="9">
        <f>IS224*1</f>
        <v>0</v>
      </c>
      <c r="IW225" s="9">
        <f>IV224*0.25</f>
        <v>67.099999999999454</v>
      </c>
      <c r="IY225" s="9">
        <f>IX224*0.5</f>
        <v>278.25000000000068</v>
      </c>
      <c r="JA225" s="9">
        <f>IZ224*0.75</f>
        <v>200.47499999999945</v>
      </c>
      <c r="JC225" s="9">
        <f>JB224*1</f>
        <v>0</v>
      </c>
      <c r="JF225" s="9">
        <f>JE224*0.25</f>
        <v>36.724999999998545</v>
      </c>
      <c r="JH225" s="9">
        <f>JG224*0.5</f>
        <v>67.599999999999454</v>
      </c>
      <c r="JJ225" s="9">
        <f>JI224*0.75</f>
        <v>378.67500000000655</v>
      </c>
      <c r="JL225" s="9">
        <f>JK224*1</f>
        <v>0</v>
      </c>
      <c r="JO225" s="9">
        <f>JN224*0.25</f>
        <v>92.312499999999091</v>
      </c>
      <c r="JQ225" s="9">
        <f>JP224*0.5</f>
        <v>0</v>
      </c>
      <c r="JS225" s="9">
        <f>JR224*0.75</f>
        <v>0</v>
      </c>
      <c r="JU225" s="9">
        <f>JT224*1</f>
        <v>0</v>
      </c>
      <c r="JX225" s="9">
        <f>JW224*0.25</f>
        <v>0</v>
      </c>
      <c r="JZ225" s="9">
        <f>JY224*0.5</f>
        <v>1312.1000000000022</v>
      </c>
      <c r="KB225" s="9">
        <f>KA224*0.75</f>
        <v>2534.4749999999981</v>
      </c>
      <c r="KD225" s="9">
        <f>KC224*1</f>
        <v>3049.8000000001884</v>
      </c>
      <c r="KG225" s="9">
        <f>KF224*0.25</f>
        <v>10.924999999998363</v>
      </c>
      <c r="KI225" s="9">
        <f>KH224*0.5</f>
        <v>27.000000000000455</v>
      </c>
      <c r="KK225" s="9">
        <f>KJ224*0.75</f>
        <v>205.20000000000164</v>
      </c>
      <c r="KM225" s="9">
        <f>KL224*1</f>
        <v>0</v>
      </c>
      <c r="KP225" s="9">
        <f>KO224*0.25</f>
        <v>63.574999999998909</v>
      </c>
      <c r="KR225" s="9">
        <f>KQ224*0.5</f>
        <v>0</v>
      </c>
      <c r="KT225" s="9">
        <f>KS224*0.75</f>
        <v>0</v>
      </c>
      <c r="KV225" s="9">
        <f>KU224*1</f>
        <v>0</v>
      </c>
      <c r="KY225" s="9">
        <f>KX224*0.25</f>
        <v>38.662499999999454</v>
      </c>
      <c r="LA225" s="9">
        <f>KZ224*0.5</f>
        <v>0</v>
      </c>
      <c r="LC225" s="9">
        <f>LB224*0.75</f>
        <v>0</v>
      </c>
      <c r="LE225" s="9">
        <f>LD224*1</f>
        <v>0</v>
      </c>
      <c r="LH225" s="9">
        <f>LG224*0.25</f>
        <v>44.474999999999454</v>
      </c>
      <c r="LJ225" s="9">
        <f>LI224*0.5</f>
        <v>0</v>
      </c>
      <c r="LL225" s="9">
        <f>LK224*0.75</f>
        <v>0</v>
      </c>
      <c r="LN225" s="9">
        <f>LM224*1</f>
        <v>0</v>
      </c>
      <c r="LQ225" s="9">
        <f>LP224*0.25</f>
        <v>101.17500000000109</v>
      </c>
      <c r="LS225" s="9">
        <f>LR224*0.5</f>
        <v>146.05000000000064</v>
      </c>
      <c r="LU225" s="9">
        <f>LT224*0.75</f>
        <v>343.19999999999891</v>
      </c>
      <c r="LW225" s="9">
        <f>LV224*1</f>
        <v>0</v>
      </c>
      <c r="LZ225" s="9">
        <f>LY224*0.25</f>
        <v>139.70000000000255</v>
      </c>
      <c r="MB225" s="9">
        <f>MA224*0.5</f>
        <v>0</v>
      </c>
      <c r="MD225" s="9">
        <f>MC224*0.75</f>
        <v>0</v>
      </c>
      <c r="MF225" s="9">
        <f>ME224*1</f>
        <v>0</v>
      </c>
      <c r="MI225" s="9">
        <f>MH224*0.25</f>
        <v>0</v>
      </c>
      <c r="MK225" s="9">
        <f>MJ224*0.5</f>
        <v>340.30000000001019</v>
      </c>
      <c r="MM225" s="9">
        <f>ML224*0.75</f>
        <v>639.52500000000191</v>
      </c>
      <c r="MO225" s="9">
        <f>MN224*1</f>
        <v>1281.2000000000189</v>
      </c>
      <c r="MR225" s="9">
        <f>MQ224*0.25</f>
        <v>52.25</v>
      </c>
      <c r="MT225" s="9">
        <f>MS224*0.5</f>
        <v>89.5</v>
      </c>
      <c r="MV225" s="9">
        <f>MU224*0.75</f>
        <v>240.00000000001091</v>
      </c>
      <c r="MX225" s="9">
        <f>MW224*1</f>
        <v>0</v>
      </c>
      <c r="NA225" s="9">
        <f>MZ224*0.25</f>
        <v>0</v>
      </c>
      <c r="NC225" s="9">
        <f>NB224*0.5</f>
        <v>0</v>
      </c>
      <c r="NE225" s="9">
        <f>ND224*0.75</f>
        <v>1201.1250000000055</v>
      </c>
      <c r="NG225" s="9">
        <f>NF224*1</f>
        <v>0</v>
      </c>
      <c r="NH225" s="43"/>
    </row>
    <row r="226" spans="1:372" ht="18">
      <c r="A226" s="403"/>
      <c r="B226" s="49"/>
      <c r="D226"/>
      <c r="E226" s="9"/>
      <c r="F226" s="18"/>
      <c r="G226" s="9"/>
      <c r="I226" s="9"/>
      <c r="K226" s="9"/>
      <c r="N226" s="9"/>
      <c r="P226" s="9"/>
      <c r="R226" s="9"/>
      <c r="T226" s="9"/>
      <c r="W226" s="9"/>
      <c r="Y226" s="9"/>
      <c r="Z226" s="18"/>
      <c r="AA226" s="9"/>
      <c r="AB226" s="149"/>
      <c r="AC226" s="38"/>
      <c r="AE226" s="18"/>
      <c r="AF226" s="9"/>
      <c r="AH226" s="9"/>
      <c r="AJ226" s="9"/>
      <c r="AL226" s="38"/>
      <c r="AN226" s="18"/>
      <c r="AO226" s="9"/>
      <c r="AQ226" s="9"/>
      <c r="AS226" s="9"/>
      <c r="AU226" s="38"/>
      <c r="AW226" s="18"/>
      <c r="AX226" s="9"/>
      <c r="AZ226" s="9"/>
      <c r="BB226" s="9"/>
      <c r="BD226" s="38"/>
      <c r="BF226" s="18"/>
      <c r="BG226" s="9"/>
      <c r="BH226" s="18"/>
      <c r="BI226" s="9"/>
      <c r="BJ226" s="18"/>
      <c r="BK226" s="9"/>
      <c r="BL226" s="18"/>
      <c r="BM226" s="38"/>
      <c r="BP226" s="9"/>
      <c r="BR226" s="9"/>
      <c r="BT226" s="9"/>
      <c r="BV226" s="38"/>
      <c r="BY226" s="9"/>
      <c r="CA226" s="9"/>
      <c r="CC226" s="9"/>
      <c r="CE226" s="38"/>
      <c r="CG226" s="18"/>
      <c r="CH226" s="9"/>
      <c r="CI226" s="18"/>
      <c r="CJ226" s="9"/>
      <c r="CK226" s="18"/>
      <c r="CL226" s="9"/>
      <c r="CM226" s="18"/>
      <c r="CN226" s="38"/>
      <c r="CP226" s="18"/>
      <c r="CQ226" s="9"/>
      <c r="CR226" s="18"/>
      <c r="CS226" s="9"/>
      <c r="CT226" s="18"/>
      <c r="CU226" s="9"/>
      <c r="CV226" s="18"/>
      <c r="CW226" s="38"/>
      <c r="CY226" s="18"/>
      <c r="CZ226" s="9"/>
      <c r="DA226" s="18"/>
      <c r="DB226" s="9"/>
      <c r="DD226" s="9"/>
      <c r="DF226" s="38"/>
      <c r="DH226" s="40"/>
      <c r="DI226" s="237"/>
      <c r="DJ226" s="40"/>
      <c r="DK226" s="40"/>
      <c r="DL226" s="40"/>
      <c r="DM226" s="40"/>
      <c r="DN226" s="40"/>
      <c r="DO226" s="38"/>
      <c r="DQ226" s="18"/>
      <c r="DR226" s="9"/>
      <c r="DS226" s="18"/>
      <c r="DT226" s="9"/>
      <c r="DU226" s="18"/>
      <c r="DV226" s="9"/>
      <c r="DW226" s="18"/>
      <c r="DX226" s="38"/>
      <c r="DZ226" s="18"/>
      <c r="EA226" s="9"/>
      <c r="EB226" s="18"/>
      <c r="EC226" s="9"/>
      <c r="ED226" s="18"/>
      <c r="EE226" s="9"/>
      <c r="EF226" s="18"/>
      <c r="EG226" s="9"/>
      <c r="EI226" s="18"/>
      <c r="EJ226" s="9"/>
      <c r="EK226" s="18"/>
      <c r="EL226" s="9"/>
      <c r="EN226" s="9"/>
      <c r="EP226" s="9"/>
      <c r="ER226" s="18"/>
      <c r="ES226" s="9"/>
      <c r="ET226" s="18"/>
      <c r="EU226" s="9"/>
      <c r="EV226" s="18"/>
      <c r="EW226" s="9"/>
      <c r="EX226" s="18"/>
      <c r="EY226" s="9"/>
      <c r="FA226" s="18"/>
      <c r="FB226" s="9"/>
      <c r="FC226" s="18"/>
      <c r="FD226" s="9"/>
      <c r="FE226" s="18"/>
      <c r="FF226" s="9"/>
      <c r="FG226" s="18"/>
      <c r="FH226" s="9"/>
      <c r="FJ226" s="18"/>
      <c r="FK226" s="9"/>
      <c r="FL226" s="18"/>
      <c r="FM226" s="9"/>
      <c r="FN226" s="18"/>
      <c r="FO226" s="9"/>
      <c r="FP226" s="18"/>
      <c r="FQ226" s="9"/>
      <c r="FS226" s="18"/>
      <c r="FT226" s="9"/>
      <c r="FU226" s="18"/>
      <c r="FV226" s="9"/>
      <c r="FW226" s="18"/>
      <c r="FX226" s="9"/>
      <c r="FY226" s="18"/>
      <c r="FZ226" s="9"/>
      <c r="GB226" s="18"/>
      <c r="GC226" s="9"/>
      <c r="GD226" s="18"/>
      <c r="GE226" s="9"/>
      <c r="GF226" s="18"/>
      <c r="GG226" s="9"/>
      <c r="GH226" s="18"/>
      <c r="GI226" s="9"/>
      <c r="GK226" s="18"/>
      <c r="GL226" s="9"/>
      <c r="GM226" s="18"/>
      <c r="GN226" s="9"/>
      <c r="GP226" s="9"/>
      <c r="GR226" s="9"/>
      <c r="GT226" s="18"/>
      <c r="GU226" s="9"/>
      <c r="GV226" s="18"/>
      <c r="GW226" s="9"/>
      <c r="GX226" s="18"/>
      <c r="GY226" s="9"/>
      <c r="GZ226" s="18"/>
      <c r="HA226" s="9"/>
      <c r="HD226" s="9"/>
      <c r="HF226" s="9"/>
      <c r="HH226" s="9"/>
      <c r="HJ226" s="9"/>
      <c r="HM226" s="9"/>
      <c r="HO226" s="9"/>
      <c r="HQ226" s="9"/>
      <c r="HS226" s="9"/>
      <c r="HV226" s="9"/>
      <c r="HX226" s="9"/>
      <c r="HZ226" s="9"/>
      <c r="IB226" s="9"/>
      <c r="IE226" s="9"/>
      <c r="IG226" s="9"/>
      <c r="II226" s="9"/>
      <c r="IK226" s="9"/>
      <c r="IN226" s="9"/>
      <c r="IP226" s="9"/>
      <c r="IR226" s="9"/>
      <c r="IT226" s="9"/>
      <c r="IW226" s="9"/>
      <c r="IY226" s="9"/>
      <c r="JA226" s="9"/>
      <c r="JC226" s="9"/>
      <c r="JF226" s="9"/>
      <c r="JH226" s="9"/>
      <c r="JJ226" s="9"/>
      <c r="JL226" s="9"/>
      <c r="JO226" s="9"/>
      <c r="JQ226" s="9"/>
      <c r="JS226" s="9"/>
      <c r="JU226" s="9"/>
      <c r="JX226" s="9"/>
      <c r="JZ226" s="9"/>
      <c r="KB226" s="9"/>
      <c r="KD226" s="9"/>
      <c r="KG226" s="9"/>
      <c r="KI226" s="9"/>
      <c r="KK226" s="9"/>
      <c r="KM226" s="9"/>
      <c r="KP226" s="9"/>
      <c r="KR226" s="9"/>
      <c r="KT226" s="9"/>
      <c r="KV226" s="9"/>
      <c r="KY226" s="9"/>
      <c r="LA226" s="9"/>
      <c r="LC226" s="9"/>
      <c r="LE226" s="9"/>
      <c r="LH226" s="9"/>
      <c r="LJ226" s="9"/>
      <c r="LL226" s="9"/>
      <c r="LN226" s="9"/>
      <c r="LQ226" s="9"/>
      <c r="LS226" s="9"/>
      <c r="LU226" s="9"/>
      <c r="LW226" s="9"/>
      <c r="LZ226" s="9"/>
      <c r="MB226" s="9"/>
      <c r="MD226" s="9"/>
      <c r="MF226" s="9"/>
      <c r="MI226" s="9"/>
      <c r="MK226" s="9"/>
      <c r="MM226" s="9"/>
      <c r="MO226" s="9"/>
      <c r="MR226" s="9"/>
      <c r="MT226" s="9"/>
      <c r="MV226" s="9"/>
      <c r="MX226" s="9"/>
      <c r="NA226" s="9"/>
      <c r="NC226" s="9"/>
      <c r="NE226" s="9"/>
      <c r="NG226" s="9"/>
      <c r="NH226" s="43"/>
    </row>
    <row r="227" spans="1:372" ht="18">
      <c r="A227" s="42" t="s">
        <v>2283</v>
      </c>
      <c r="B227" s="49"/>
      <c r="D227"/>
      <c r="E227" s="1" t="s">
        <v>187</v>
      </c>
      <c r="F227" s="400"/>
      <c r="G227" s="1" t="s">
        <v>183</v>
      </c>
      <c r="H227" s="115"/>
      <c r="I227" s="1" t="s">
        <v>184</v>
      </c>
      <c r="J227" s="115"/>
      <c r="K227" s="1" t="s">
        <v>185</v>
      </c>
      <c r="N227" s="1" t="s">
        <v>187</v>
      </c>
      <c r="O227" s="18"/>
      <c r="P227" s="1" t="s">
        <v>183</v>
      </c>
      <c r="Q227" s="18"/>
      <c r="R227" s="1" t="s">
        <v>184</v>
      </c>
      <c r="S227" s="18"/>
      <c r="T227" s="1" t="s">
        <v>185</v>
      </c>
      <c r="V227" s="18"/>
      <c r="W227" s="1" t="s">
        <v>187</v>
      </c>
      <c r="X227" s="18"/>
      <c r="Y227" s="1" t="s">
        <v>183</v>
      </c>
      <c r="Z227" s="18"/>
      <c r="AA227" s="1" t="s">
        <v>184</v>
      </c>
      <c r="AB227" s="18">
        <v>465.20000000000005</v>
      </c>
      <c r="AC227" s="1" t="s">
        <v>185</v>
      </c>
      <c r="AF227" s="1" t="s">
        <v>187</v>
      </c>
      <c r="AG227" s="18"/>
      <c r="AH227" s="1" t="s">
        <v>183</v>
      </c>
      <c r="AI227" s="18"/>
      <c r="AJ227" s="1" t="s">
        <v>184</v>
      </c>
      <c r="AK227" s="18">
        <v>172.65000000000009</v>
      </c>
      <c r="AL227" s="1" t="s">
        <v>185</v>
      </c>
      <c r="AO227" s="1" t="s">
        <v>187</v>
      </c>
      <c r="AP227" s="18"/>
      <c r="AQ227" s="1" t="s">
        <v>183</v>
      </c>
      <c r="AR227" s="18"/>
      <c r="AS227" s="1" t="s">
        <v>184</v>
      </c>
      <c r="AT227" s="18">
        <v>288.30000000000041</v>
      </c>
      <c r="AU227" s="1" t="s">
        <v>185</v>
      </c>
      <c r="AX227" s="1" t="s">
        <v>187</v>
      </c>
      <c r="AZ227" s="1" t="s">
        <v>183</v>
      </c>
      <c r="BB227" s="1" t="s">
        <v>184</v>
      </c>
      <c r="BC227" s="18">
        <v>269.30000000000018</v>
      </c>
      <c r="BD227" s="1" t="s">
        <v>185</v>
      </c>
      <c r="BG227" s="1" t="s">
        <v>187</v>
      </c>
      <c r="BH227" s="18"/>
      <c r="BI227" s="1" t="s">
        <v>183</v>
      </c>
      <c r="BJ227" s="18"/>
      <c r="BK227" s="1" t="s">
        <v>184</v>
      </c>
      <c r="BL227" s="18">
        <v>488.2000000000005</v>
      </c>
      <c r="BM227" s="1" t="s">
        <v>185</v>
      </c>
      <c r="BP227" s="1" t="s">
        <v>187</v>
      </c>
      <c r="BQ227" s="18"/>
      <c r="BR227" s="1" t="s">
        <v>183</v>
      </c>
      <c r="BS227" s="18"/>
      <c r="BT227" s="1" t="s">
        <v>184</v>
      </c>
      <c r="BU227" s="18">
        <v>39.000000000000455</v>
      </c>
      <c r="BV227" s="1" t="s">
        <v>185</v>
      </c>
      <c r="BX227" s="18"/>
      <c r="BY227" s="1" t="s">
        <v>187</v>
      </c>
      <c r="BZ227" s="18"/>
      <c r="CA227" s="1" t="s">
        <v>183</v>
      </c>
      <c r="CB227" s="18"/>
      <c r="CC227" s="1" t="s">
        <v>184</v>
      </c>
      <c r="CD227" s="18">
        <v>18.200000000000728</v>
      </c>
      <c r="CE227" s="1" t="s">
        <v>185</v>
      </c>
      <c r="CG227" s="18"/>
      <c r="CH227" s="1" t="s">
        <v>187</v>
      </c>
      <c r="CI227" s="18"/>
      <c r="CJ227" s="1" t="s">
        <v>183</v>
      </c>
      <c r="CK227" s="18"/>
      <c r="CL227" s="1" t="s">
        <v>184</v>
      </c>
      <c r="CM227" s="18">
        <v>506.90000000000009</v>
      </c>
      <c r="CN227" s="1" t="s">
        <v>185</v>
      </c>
      <c r="CP227" s="18"/>
      <c r="CQ227" s="1" t="s">
        <v>187</v>
      </c>
      <c r="CR227" s="18"/>
      <c r="CS227" s="1" t="s">
        <v>183</v>
      </c>
      <c r="CT227" s="18"/>
      <c r="CU227" s="1" t="s">
        <v>184</v>
      </c>
      <c r="CV227" s="18">
        <v>322.50000000000045</v>
      </c>
      <c r="CW227" s="1" t="s">
        <v>185</v>
      </c>
      <c r="CY227" s="18"/>
      <c r="CZ227" s="1" t="s">
        <v>187</v>
      </c>
      <c r="DA227" s="18"/>
      <c r="DB227" s="1" t="s">
        <v>183</v>
      </c>
      <c r="DC227" s="18"/>
      <c r="DD227" s="1" t="s">
        <v>184</v>
      </c>
      <c r="DE227" s="18">
        <v>129.80000000000064</v>
      </c>
      <c r="DF227" s="1" t="s">
        <v>185</v>
      </c>
      <c r="DH227" s="18"/>
      <c r="DI227" s="1" t="s">
        <v>187</v>
      </c>
      <c r="DJ227" s="18"/>
      <c r="DK227" s="1" t="s">
        <v>183</v>
      </c>
      <c r="DL227" s="18"/>
      <c r="DM227" s="1" t="s">
        <v>184</v>
      </c>
      <c r="DN227" s="18">
        <v>312.5</v>
      </c>
      <c r="DO227" s="1" t="s">
        <v>185</v>
      </c>
      <c r="DQ227" s="18"/>
      <c r="DR227" s="1" t="s">
        <v>187</v>
      </c>
      <c r="DS227" s="18"/>
      <c r="DT227" s="1" t="s">
        <v>183</v>
      </c>
      <c r="DU227" s="18"/>
      <c r="DV227" s="1" t="s">
        <v>184</v>
      </c>
      <c r="DW227" s="18">
        <v>245.40000000000009</v>
      </c>
      <c r="DX227" s="1" t="s">
        <v>185</v>
      </c>
      <c r="DZ227" s="18"/>
      <c r="EA227" s="1" t="s">
        <v>187</v>
      </c>
      <c r="EB227" s="18"/>
      <c r="EC227" s="1" t="s">
        <v>183</v>
      </c>
      <c r="ED227" s="18"/>
      <c r="EE227" s="1" t="s">
        <v>184</v>
      </c>
      <c r="EF227" s="18"/>
      <c r="EG227" s="1" t="s">
        <v>185</v>
      </c>
      <c r="EI227" s="18"/>
      <c r="EJ227" s="1" t="s">
        <v>187</v>
      </c>
      <c r="EK227" s="18"/>
      <c r="EL227" s="1" t="s">
        <v>183</v>
      </c>
      <c r="EM227" s="18"/>
      <c r="EN227" s="1" t="s">
        <v>184</v>
      </c>
      <c r="EO227" s="18"/>
      <c r="EP227" s="1" t="s">
        <v>185</v>
      </c>
      <c r="ER227" s="18"/>
      <c r="ES227" s="1" t="s">
        <v>187</v>
      </c>
      <c r="ET227" s="18"/>
      <c r="EU227" s="1" t="s">
        <v>183</v>
      </c>
      <c r="EV227" s="18"/>
      <c r="EW227" s="1" t="s">
        <v>184</v>
      </c>
      <c r="EX227" s="18"/>
      <c r="EY227" s="1" t="s">
        <v>185</v>
      </c>
      <c r="FA227" s="18"/>
      <c r="FB227" s="9"/>
      <c r="FC227" s="18"/>
      <c r="FD227" s="9"/>
      <c r="FE227" s="18"/>
      <c r="FF227" s="9"/>
      <c r="FG227" s="18"/>
      <c r="FH227" s="9"/>
      <c r="FJ227" s="18"/>
      <c r="FK227" s="9"/>
      <c r="FL227" s="18"/>
      <c r="FM227" s="9"/>
      <c r="FN227" s="18"/>
      <c r="FO227" s="9"/>
      <c r="FP227" s="18"/>
      <c r="FQ227" s="9"/>
      <c r="FS227" s="18"/>
      <c r="FT227" s="9"/>
      <c r="FU227" s="18"/>
      <c r="FV227" s="9"/>
      <c r="FW227" s="18"/>
      <c r="FX227" s="9"/>
      <c r="FY227" s="18"/>
      <c r="FZ227" s="9"/>
      <c r="GB227" s="18"/>
      <c r="GC227" s="9"/>
      <c r="GD227" s="18"/>
      <c r="GE227" s="9"/>
      <c r="GF227" s="18"/>
      <c r="GG227" s="9"/>
      <c r="GH227" s="18"/>
      <c r="GI227" s="9"/>
      <c r="GK227" s="18"/>
      <c r="GL227" s="9"/>
      <c r="GM227" s="18"/>
      <c r="GN227" s="9"/>
      <c r="GP227" s="9"/>
      <c r="GR227" s="9"/>
      <c r="GT227" s="18"/>
      <c r="GU227" s="9"/>
      <c r="GV227" s="18"/>
      <c r="GW227" s="9"/>
      <c r="GX227" s="18"/>
      <c r="GY227" s="9"/>
      <c r="GZ227" s="18"/>
      <c r="HA227" s="9"/>
      <c r="HD227" s="9"/>
      <c r="HF227" s="9"/>
      <c r="HH227" s="9"/>
      <c r="HJ227" s="9"/>
      <c r="HM227" s="9"/>
      <c r="HO227" s="9"/>
      <c r="HQ227" s="9"/>
      <c r="HS227" s="9"/>
      <c r="HV227" s="9"/>
      <c r="HX227" s="9"/>
      <c r="HZ227" s="9"/>
      <c r="IB227" s="9"/>
      <c r="IE227" s="9"/>
      <c r="IG227" s="9"/>
      <c r="II227" s="9"/>
      <c r="IK227" s="9"/>
      <c r="IN227" s="9"/>
      <c r="IP227" s="9"/>
      <c r="IR227" s="9"/>
      <c r="IT227" s="9"/>
      <c r="IW227" s="9"/>
      <c r="IY227" s="9"/>
      <c r="JA227" s="9"/>
      <c r="JC227" s="9"/>
      <c r="JF227" s="9"/>
      <c r="JH227" s="9"/>
      <c r="JJ227" s="9"/>
      <c r="JL227" s="9"/>
      <c r="JO227" s="9"/>
      <c r="JQ227" s="9"/>
      <c r="JS227" s="9"/>
      <c r="JU227" s="9"/>
      <c r="JX227" s="9"/>
      <c r="JZ227" s="9"/>
      <c r="KB227" s="9"/>
      <c r="KD227" s="9"/>
      <c r="KG227" s="9"/>
      <c r="KI227" s="9"/>
      <c r="KK227" s="9"/>
      <c r="KM227" s="9"/>
      <c r="KP227" s="9"/>
      <c r="KR227" s="9"/>
      <c r="KT227" s="9"/>
      <c r="KV227" s="9"/>
      <c r="KY227" s="9"/>
      <c r="LA227" s="9"/>
      <c r="LC227" s="9"/>
      <c r="LE227" s="9"/>
      <c r="LH227" s="9"/>
      <c r="LJ227" s="9"/>
      <c r="LL227" s="9"/>
      <c r="LN227" s="9"/>
      <c r="LQ227" s="9"/>
      <c r="LS227" s="9"/>
      <c r="LU227" s="9"/>
      <c r="LW227" s="9"/>
      <c r="LZ227" s="9"/>
      <c r="MB227" s="9"/>
      <c r="MD227" s="9"/>
      <c r="MF227" s="9"/>
      <c r="MI227" s="9"/>
      <c r="MK227" s="9"/>
      <c r="MM227" s="9"/>
      <c r="MO227" s="9"/>
      <c r="MR227" s="9"/>
      <c r="MT227" s="9"/>
      <c r="MV227" s="9"/>
      <c r="MX227" s="9"/>
      <c r="NA227" s="9"/>
      <c r="NC227" s="9"/>
      <c r="NE227" s="9"/>
      <c r="NG227" s="9"/>
      <c r="NH227" s="43"/>
    </row>
    <row r="228" spans="1:372" ht="18">
      <c r="A228" s="403">
        <v>2022</v>
      </c>
      <c r="B228" s="49">
        <f>SUM(D228:AAP228)</f>
        <v>3257.9500000000039</v>
      </c>
      <c r="D228"/>
      <c r="E228" s="9">
        <f>D227*0.25</f>
        <v>0</v>
      </c>
      <c r="F228" s="18"/>
      <c r="G228" s="9">
        <f>F227*0.5</f>
        <v>0</v>
      </c>
      <c r="I228" s="9">
        <f>H227*0.75</f>
        <v>0</v>
      </c>
      <c r="K228" s="9">
        <f>J227*1</f>
        <v>0</v>
      </c>
      <c r="N228" s="9">
        <f>M227*0.25</f>
        <v>0</v>
      </c>
      <c r="P228" s="9">
        <f>O227*0.5</f>
        <v>0</v>
      </c>
      <c r="R228" s="9">
        <f>Q227*0.75</f>
        <v>0</v>
      </c>
      <c r="T228" s="9">
        <f>S227*1</f>
        <v>0</v>
      </c>
      <c r="V228" s="18"/>
      <c r="W228" s="9">
        <f>V227*0.25</f>
        <v>0</v>
      </c>
      <c r="X228" s="18"/>
      <c r="Y228" s="9">
        <f>X227*0.5</f>
        <v>0</v>
      </c>
      <c r="Z228" s="18"/>
      <c r="AA228" s="9">
        <f>Z227*0.75</f>
        <v>0</v>
      </c>
      <c r="AB228" s="18"/>
      <c r="AC228" s="9">
        <f>AB227*1</f>
        <v>465.20000000000005</v>
      </c>
      <c r="AF228" s="9">
        <f>AE227*0.25</f>
        <v>0</v>
      </c>
      <c r="AH228" s="9">
        <f>AG227*0.5</f>
        <v>0</v>
      </c>
      <c r="AI228" s="21"/>
      <c r="AJ228" s="9">
        <f>AI227*0.75</f>
        <v>0</v>
      </c>
      <c r="AK228" s="21"/>
      <c r="AL228" s="9">
        <f>AK227*1</f>
        <v>172.65000000000009</v>
      </c>
      <c r="AO228" s="9">
        <f>AN227*0.25</f>
        <v>0</v>
      </c>
      <c r="AQ228" s="9">
        <f>AP227*0.5</f>
        <v>0</v>
      </c>
      <c r="AR228" s="21"/>
      <c r="AS228" s="9">
        <f>AR227*0.75</f>
        <v>0</v>
      </c>
      <c r="AU228" s="9">
        <f>AT227*1</f>
        <v>288.30000000000041</v>
      </c>
      <c r="AX228" s="9">
        <f>AW227*0.25</f>
        <v>0</v>
      </c>
      <c r="AZ228" s="9">
        <f>AY227*0.5</f>
        <v>0</v>
      </c>
      <c r="BA228" s="21"/>
      <c r="BB228" s="9">
        <f>BA227*0.75</f>
        <v>0</v>
      </c>
      <c r="BC228" s="21"/>
      <c r="BD228" s="9">
        <f>BC227*1</f>
        <v>269.30000000000018</v>
      </c>
      <c r="BG228" s="9">
        <f>BF227*0.25</f>
        <v>0</v>
      </c>
      <c r="BI228" s="9">
        <f>BH227*0.5</f>
        <v>0</v>
      </c>
      <c r="BJ228" s="21"/>
      <c r="BK228" s="9">
        <f>BJ227*0.75</f>
        <v>0</v>
      </c>
      <c r="BL228" s="21"/>
      <c r="BM228" s="9">
        <f>BL227*1</f>
        <v>488.2000000000005</v>
      </c>
      <c r="BP228" s="9">
        <f>BO227*0.25</f>
        <v>0</v>
      </c>
      <c r="BR228" s="9">
        <f>BQ227*0.5</f>
        <v>0</v>
      </c>
      <c r="BT228" s="9">
        <f>BS227*0.75</f>
        <v>0</v>
      </c>
      <c r="BV228" s="9">
        <f>BU227*1</f>
        <v>39.000000000000455</v>
      </c>
      <c r="BY228" s="9">
        <f>BX227*0.25</f>
        <v>0</v>
      </c>
      <c r="CA228" s="9">
        <f>BZ227*0.5</f>
        <v>0</v>
      </c>
      <c r="CC228" s="9">
        <f>CB227*0.75</f>
        <v>0</v>
      </c>
      <c r="CE228" s="9">
        <f t="shared" ref="CE228" si="438">CD227*1</f>
        <v>18.200000000000728</v>
      </c>
      <c r="CH228" s="9">
        <f>CG227*0.25</f>
        <v>0</v>
      </c>
      <c r="CJ228" s="9">
        <f>CI227*0.5</f>
        <v>0</v>
      </c>
      <c r="CL228" s="9">
        <f>CK227*0.75</f>
        <v>0</v>
      </c>
      <c r="CN228" s="9">
        <f t="shared" ref="CN228" si="439">CM227*1</f>
        <v>506.90000000000009</v>
      </c>
      <c r="CQ228" s="9">
        <f>CP227*0.25</f>
        <v>0</v>
      </c>
      <c r="CS228" s="9">
        <f>CR227*0.5</f>
        <v>0</v>
      </c>
      <c r="CU228" s="9">
        <f>CT227*0.75</f>
        <v>0</v>
      </c>
      <c r="CW228" s="9">
        <f t="shared" ref="CW228" si="440">CV227*1</f>
        <v>322.50000000000045</v>
      </c>
      <c r="CZ228" s="9">
        <f>CY227*0.25</f>
        <v>0</v>
      </c>
      <c r="DB228" s="9">
        <f>DA227*0.5</f>
        <v>0</v>
      </c>
      <c r="DD228" s="9">
        <f>DC227*0.75</f>
        <v>0</v>
      </c>
      <c r="DF228" s="9">
        <f t="shared" ref="DF228" si="441">DE227*1</f>
        <v>129.80000000000064</v>
      </c>
      <c r="DI228" s="9">
        <f>DH227*0.25</f>
        <v>0</v>
      </c>
      <c r="DK228" s="9">
        <f>DJ227*0.5</f>
        <v>0</v>
      </c>
      <c r="DM228" s="9">
        <f>DL227*0.75</f>
        <v>0</v>
      </c>
      <c r="DO228" s="9">
        <f t="shared" ref="DO228" si="442">DN227*1</f>
        <v>312.5</v>
      </c>
      <c r="DR228" s="9">
        <f>DQ227*0.25</f>
        <v>0</v>
      </c>
      <c r="DT228" s="9">
        <f>DS227*0.5</f>
        <v>0</v>
      </c>
      <c r="DV228" s="9">
        <f>DU227*0.75</f>
        <v>0</v>
      </c>
      <c r="DX228" s="9">
        <f t="shared" ref="DX228" si="443">DW227*1</f>
        <v>245.40000000000009</v>
      </c>
      <c r="EA228" s="9">
        <f>DZ227*0.25</f>
        <v>0</v>
      </c>
      <c r="EC228" s="9">
        <f>EB227*0.5</f>
        <v>0</v>
      </c>
      <c r="EE228" s="9">
        <f>ED227*0.75</f>
        <v>0</v>
      </c>
      <c r="EG228" s="9">
        <f>EF227*1</f>
        <v>0</v>
      </c>
      <c r="EJ228" s="9">
        <f>EI227*0.25</f>
        <v>0</v>
      </c>
      <c r="EL228" s="9">
        <f>EK227*0.5</f>
        <v>0</v>
      </c>
      <c r="EN228" s="9">
        <f>EM227*0.75</f>
        <v>0</v>
      </c>
      <c r="EP228" s="9">
        <f>EO227*1</f>
        <v>0</v>
      </c>
      <c r="ES228" s="9">
        <f>ER227*0.25</f>
        <v>0</v>
      </c>
      <c r="EU228" s="9">
        <f>ET227*0.5</f>
        <v>0</v>
      </c>
      <c r="EW228" s="9">
        <f>EV227*0.75</f>
        <v>0</v>
      </c>
      <c r="EY228" s="9">
        <f>EX227*1</f>
        <v>0</v>
      </c>
      <c r="FA228" s="18"/>
      <c r="FB228" s="9"/>
      <c r="FC228" s="18"/>
      <c r="FD228" s="9"/>
      <c r="FE228" s="18"/>
      <c r="FF228" s="9"/>
      <c r="FG228" s="18"/>
      <c r="FH228" s="9"/>
      <c r="FJ228" s="18"/>
      <c r="FK228" s="9"/>
      <c r="FL228" s="18"/>
      <c r="FM228" s="9"/>
      <c r="FN228" s="18"/>
      <c r="FO228" s="9"/>
      <c r="FP228" s="18"/>
      <c r="FQ228" s="9"/>
      <c r="FS228" s="18"/>
      <c r="FT228" s="9"/>
      <c r="FU228" s="18"/>
      <c r="FV228" s="9"/>
      <c r="FW228" s="18"/>
      <c r="FX228" s="9"/>
      <c r="FY228" s="18"/>
      <c r="FZ228" s="9"/>
      <c r="GB228" s="18"/>
      <c r="GC228" s="9"/>
      <c r="GD228" s="18"/>
      <c r="GE228" s="9"/>
      <c r="GF228" s="18"/>
      <c r="GG228" s="9"/>
      <c r="GH228" s="18"/>
      <c r="GI228" s="9"/>
      <c r="GK228" s="18"/>
      <c r="GL228" s="9"/>
      <c r="GM228" s="18"/>
      <c r="GN228" s="9"/>
      <c r="GP228" s="9"/>
      <c r="GR228" s="9"/>
      <c r="GT228" s="18"/>
      <c r="GU228" s="9"/>
      <c r="GV228" s="18"/>
      <c r="GW228" s="9"/>
      <c r="GX228" s="18"/>
      <c r="GY228" s="9"/>
      <c r="GZ228" s="18"/>
      <c r="HA228" s="9"/>
      <c r="HD228" s="9"/>
      <c r="HF228" s="9"/>
      <c r="HH228" s="9"/>
      <c r="HJ228" s="9"/>
      <c r="HM228" s="9"/>
      <c r="HO228" s="9"/>
      <c r="HQ228" s="9"/>
      <c r="HS228" s="9"/>
      <c r="HV228" s="9"/>
      <c r="HX228" s="9"/>
      <c r="HZ228" s="9"/>
      <c r="IB228" s="9"/>
      <c r="IE228" s="9"/>
      <c r="IG228" s="9"/>
      <c r="II228" s="9"/>
      <c r="IK228" s="9"/>
      <c r="IN228" s="9"/>
      <c r="IP228" s="9"/>
      <c r="IR228" s="9"/>
      <c r="IT228" s="9"/>
      <c r="IW228" s="9"/>
      <c r="IY228" s="9"/>
      <c r="JA228" s="9"/>
      <c r="JC228" s="9"/>
      <c r="JF228" s="9"/>
      <c r="JH228" s="9"/>
      <c r="JJ228" s="9"/>
      <c r="JL228" s="9"/>
      <c r="JO228" s="9"/>
      <c r="JQ228" s="9"/>
      <c r="JS228" s="9"/>
      <c r="JU228" s="9"/>
      <c r="JX228" s="9"/>
      <c r="JZ228" s="9"/>
      <c r="KB228" s="9"/>
      <c r="KD228" s="9"/>
      <c r="KG228" s="9"/>
      <c r="KI228" s="9"/>
      <c r="KK228" s="9"/>
      <c r="KM228" s="9"/>
      <c r="KP228" s="9"/>
      <c r="KR228" s="9"/>
      <c r="KT228" s="9"/>
      <c r="KV228" s="9"/>
      <c r="KY228" s="9"/>
      <c r="LA228" s="9"/>
      <c r="LC228" s="9"/>
      <c r="LE228" s="9"/>
      <c r="LH228" s="9"/>
      <c r="LJ228" s="9"/>
      <c r="LL228" s="9"/>
      <c r="LN228" s="9"/>
      <c r="LQ228" s="9"/>
      <c r="LS228" s="9"/>
      <c r="LU228" s="9"/>
      <c r="LW228" s="9"/>
      <c r="LZ228" s="9"/>
      <c r="MB228" s="9"/>
      <c r="MD228" s="9"/>
      <c r="MF228" s="9"/>
      <c r="MI228" s="9"/>
      <c r="MK228" s="9"/>
      <c r="MM228" s="9"/>
      <c r="MO228" s="9"/>
      <c r="MR228" s="9"/>
      <c r="MT228" s="9"/>
      <c r="MV228" s="9"/>
      <c r="MX228" s="9"/>
      <c r="NA228" s="9"/>
      <c r="NC228" s="9"/>
      <c r="NE228" s="9"/>
      <c r="NG228" s="9"/>
      <c r="NH228" s="43"/>
    </row>
    <row r="229" spans="1:372" s="40" customFormat="1" ht="15.75">
      <c r="B229" s="206"/>
      <c r="C229" s="205"/>
      <c r="E229" s="237"/>
      <c r="F229" s="149"/>
      <c r="G229" s="237"/>
      <c r="L229" s="205"/>
      <c r="N229" s="237"/>
      <c r="P229" s="237"/>
      <c r="U229" s="205"/>
      <c r="W229" s="237"/>
      <c r="Y229" s="237"/>
      <c r="Z229" s="149"/>
      <c r="AB229"/>
      <c r="AC229" s="38"/>
      <c r="AD229" s="205"/>
      <c r="AE229" s="149"/>
      <c r="AF229" s="237"/>
      <c r="AL229" s="38"/>
      <c r="AM229" s="205"/>
      <c r="AN229" s="149"/>
      <c r="AO229" s="237"/>
      <c r="AP229" s="149"/>
      <c r="AR229" s="149"/>
      <c r="AT229" s="149"/>
      <c r="AU229" s="38"/>
      <c r="AV229" s="205"/>
      <c r="AW229" s="149"/>
      <c r="AX229" s="237"/>
      <c r="AY229" s="149"/>
      <c r="BA229" s="149"/>
      <c r="BC229" s="149"/>
      <c r="BD229" s="38"/>
      <c r="BE229" s="205"/>
      <c r="BF229" s="149"/>
      <c r="BG229" s="237"/>
      <c r="BH229" s="149"/>
      <c r="BJ229" s="149"/>
      <c r="BL229" s="149"/>
      <c r="BM229" s="38"/>
      <c r="BN229" s="205"/>
      <c r="BP229" s="237"/>
      <c r="BV229" s="38"/>
      <c r="BW229" s="205"/>
      <c r="BY229" s="237"/>
      <c r="CE229" s="38"/>
      <c r="CF229" s="205"/>
      <c r="CG229" s="149"/>
      <c r="CH229" s="237"/>
      <c r="CI229" s="149"/>
      <c r="CK229" s="149"/>
      <c r="CM229" s="149"/>
      <c r="CN229" s="38"/>
      <c r="CO229" s="205"/>
      <c r="CP229" s="149"/>
      <c r="CQ229" s="237"/>
      <c r="CR229" s="149"/>
      <c r="CT229" s="149"/>
      <c r="CV229" s="149"/>
      <c r="CW229" s="38"/>
      <c r="CX229" s="205"/>
      <c r="CY229" s="149"/>
      <c r="CZ229" s="237"/>
      <c r="DA229" s="149"/>
      <c r="DF229" s="38"/>
      <c r="DG229" s="205"/>
      <c r="DI229" s="237"/>
      <c r="DO229" s="38"/>
      <c r="DP229" s="205"/>
      <c r="DQ229" s="149"/>
      <c r="DR229" s="237"/>
      <c r="DS229" s="149"/>
      <c r="DU229" s="149"/>
      <c r="DW229" s="149"/>
      <c r="DX229" s="38"/>
      <c r="DY229" s="205"/>
      <c r="DZ229" s="149"/>
      <c r="EA229" s="237"/>
      <c r="EB229" s="149"/>
      <c r="ED229" s="149"/>
      <c r="EF229" s="149"/>
      <c r="EG229" s="38"/>
      <c r="EH229" s="205"/>
      <c r="EI229" s="149"/>
      <c r="EJ229" s="237"/>
      <c r="EK229" s="149"/>
      <c r="EP229" s="38"/>
      <c r="EQ229" s="205"/>
      <c r="ER229" s="149"/>
      <c r="ES229" s="237"/>
      <c r="ET229" s="149"/>
      <c r="EV229" s="149"/>
      <c r="EX229" s="149"/>
      <c r="EY229" s="38"/>
      <c r="EZ229" s="205"/>
      <c r="FA229" s="149"/>
      <c r="FB229" s="237"/>
      <c r="FC229" s="149"/>
      <c r="FE229" s="149"/>
      <c r="FG229" s="149"/>
      <c r="FH229" s="38"/>
      <c r="FI229" s="205"/>
      <c r="FJ229" s="149"/>
      <c r="FK229" s="237"/>
      <c r="FL229" s="149"/>
      <c r="FN229" s="149"/>
      <c r="FP229" s="149"/>
      <c r="FQ229" s="38"/>
      <c r="FR229" s="205"/>
      <c r="FS229" s="149"/>
      <c r="FT229" s="237"/>
      <c r="FU229" s="149"/>
      <c r="FW229" s="149"/>
      <c r="FY229" s="149"/>
      <c r="FZ229" s="38"/>
      <c r="GA229" s="205"/>
      <c r="GB229" s="149"/>
      <c r="GC229" s="237"/>
      <c r="GD229" s="149"/>
      <c r="GF229" s="149"/>
      <c r="GH229" s="149"/>
      <c r="GI229" s="38"/>
      <c r="GJ229" s="205"/>
      <c r="GK229" s="149"/>
      <c r="GL229" s="237"/>
      <c r="GM229" s="149"/>
      <c r="GR229" s="38"/>
      <c r="GS229" s="205"/>
      <c r="GT229" s="149"/>
      <c r="GU229" s="237"/>
      <c r="GV229" s="149"/>
      <c r="GX229" s="149"/>
      <c r="GZ229" s="149"/>
      <c r="HB229" s="205"/>
      <c r="HD229" s="237"/>
      <c r="HJ229" s="38"/>
      <c r="HK229" s="205"/>
      <c r="HM229" s="237"/>
      <c r="HS229" s="38"/>
      <c r="HT229" s="205"/>
      <c r="HV229" s="237"/>
      <c r="IB229" s="38"/>
      <c r="IC229" s="205"/>
      <c r="IE229" s="237"/>
      <c r="IL229" s="205"/>
      <c r="IN229" s="237"/>
      <c r="IT229" s="38"/>
      <c r="IU229" s="205"/>
      <c r="IW229" s="237"/>
      <c r="JC229" s="38"/>
      <c r="JD229" s="205"/>
      <c r="JF229" s="237"/>
      <c r="JL229" s="38"/>
      <c r="JM229" s="205"/>
      <c r="JO229" s="237"/>
      <c r="JV229" s="205"/>
      <c r="JX229" s="237"/>
      <c r="KD229" s="38"/>
      <c r="KE229" s="205"/>
      <c r="KG229" s="237"/>
      <c r="KM229" s="38"/>
      <c r="KN229" s="205"/>
      <c r="KP229" s="237"/>
      <c r="KW229" s="205"/>
      <c r="KY229" s="237"/>
      <c r="LF229" s="205"/>
      <c r="LH229" s="237"/>
      <c r="LN229" s="38"/>
      <c r="LO229" s="205"/>
      <c r="LQ229" s="237"/>
      <c r="LW229" s="38"/>
      <c r="LX229" s="205"/>
      <c r="LZ229" s="237"/>
      <c r="MG229" s="205"/>
      <c r="MI229" s="237"/>
      <c r="MO229" s="38"/>
      <c r="MP229" s="205"/>
      <c r="MR229" s="237"/>
      <c r="MX229" s="38"/>
      <c r="MY229" s="205"/>
      <c r="NA229" s="237"/>
      <c r="NG229" s="38"/>
      <c r="NH229" s="205"/>
    </row>
    <row r="230" spans="1:372" ht="15">
      <c r="A230" s="89" t="s">
        <v>1829</v>
      </c>
      <c r="D230"/>
      <c r="E230" s="1" t="s">
        <v>187</v>
      </c>
      <c r="F230" s="400">
        <v>239.4</v>
      </c>
      <c r="G230" s="1" t="s">
        <v>183</v>
      </c>
      <c r="H230" s="115"/>
      <c r="I230" s="1" t="s">
        <v>184</v>
      </c>
      <c r="J230" s="115"/>
      <c r="K230" s="1" t="s">
        <v>185</v>
      </c>
      <c r="N230" s="1" t="s">
        <v>187</v>
      </c>
      <c r="O230" s="18">
        <v>44.000000000000057</v>
      </c>
      <c r="P230" s="1" t="s">
        <v>183</v>
      </c>
      <c r="Q230" s="18"/>
      <c r="R230" s="1" t="s">
        <v>184</v>
      </c>
      <c r="S230" s="18"/>
      <c r="T230" s="1" t="s">
        <v>185</v>
      </c>
      <c r="W230" s="1" t="s">
        <v>187</v>
      </c>
      <c r="X230" s="18">
        <v>452.50000000000045</v>
      </c>
      <c r="Y230" s="1" t="s">
        <v>183</v>
      </c>
      <c r="Z230" s="18"/>
      <c r="AA230" s="1" t="s">
        <v>184</v>
      </c>
      <c r="AC230" s="1" t="s">
        <v>185</v>
      </c>
      <c r="AF230" s="1" t="s">
        <v>187</v>
      </c>
      <c r="AG230" s="18">
        <v>77.700000000000273</v>
      </c>
      <c r="AH230" s="1" t="s">
        <v>183</v>
      </c>
      <c r="AI230" s="18"/>
      <c r="AJ230" s="1" t="s">
        <v>184</v>
      </c>
      <c r="AK230" s="18"/>
      <c r="AL230" s="1" t="s">
        <v>185</v>
      </c>
      <c r="AO230" s="1" t="s">
        <v>187</v>
      </c>
      <c r="AP230" s="18">
        <v>63.500000000000455</v>
      </c>
      <c r="AQ230" s="1" t="s">
        <v>183</v>
      </c>
      <c r="AR230" s="18"/>
      <c r="AS230" s="1" t="s">
        <v>184</v>
      </c>
      <c r="AT230" s="18"/>
      <c r="AU230" s="1" t="s">
        <v>185</v>
      </c>
      <c r="AX230" s="1" t="s">
        <v>187</v>
      </c>
      <c r="AY230" s="18">
        <v>366.20000000000005</v>
      </c>
      <c r="AZ230" s="1" t="s">
        <v>183</v>
      </c>
      <c r="BB230" s="1" t="s">
        <v>184</v>
      </c>
      <c r="BD230" s="1" t="s">
        <v>185</v>
      </c>
      <c r="BG230" s="1" t="s">
        <v>187</v>
      </c>
      <c r="BH230" s="18">
        <v>88.199999999999818</v>
      </c>
      <c r="BI230" s="1" t="s">
        <v>183</v>
      </c>
      <c r="BJ230" s="18"/>
      <c r="BK230" s="1" t="s">
        <v>184</v>
      </c>
      <c r="BL230" s="18"/>
      <c r="BM230" s="1" t="s">
        <v>185</v>
      </c>
      <c r="BP230" s="1" t="s">
        <v>187</v>
      </c>
      <c r="BQ230" s="18">
        <v>303.90000000000009</v>
      </c>
      <c r="BR230" s="1" t="s">
        <v>183</v>
      </c>
      <c r="BS230" s="18"/>
      <c r="BT230" s="1" t="s">
        <v>184</v>
      </c>
      <c r="BU230" s="18"/>
      <c r="BV230" s="1" t="s">
        <v>185</v>
      </c>
      <c r="BY230" s="1" t="s">
        <v>187</v>
      </c>
      <c r="BZ230" s="401">
        <v>0</v>
      </c>
      <c r="CA230" s="1" t="s">
        <v>183</v>
      </c>
      <c r="CC230" s="1" t="s">
        <v>184</v>
      </c>
      <c r="CE230" s="1" t="s">
        <v>185</v>
      </c>
      <c r="CH230" s="1" t="s">
        <v>187</v>
      </c>
      <c r="CJ230" s="1" t="s">
        <v>183</v>
      </c>
      <c r="CL230" s="1" t="s">
        <v>184</v>
      </c>
      <c r="CN230" s="1" t="s">
        <v>185</v>
      </c>
      <c r="CQ230" s="1" t="s">
        <v>187</v>
      </c>
      <c r="CS230" s="1" t="s">
        <v>183</v>
      </c>
      <c r="CU230" s="1" t="s">
        <v>184</v>
      </c>
      <c r="CW230" s="1" t="s">
        <v>185</v>
      </c>
      <c r="CZ230" s="1" t="s">
        <v>187</v>
      </c>
      <c r="DA230" s="18">
        <v>100.30000000000291</v>
      </c>
      <c r="DB230" s="1" t="s">
        <v>183</v>
      </c>
      <c r="DD230" s="1" t="s">
        <v>184</v>
      </c>
      <c r="DF230" s="1" t="s">
        <v>185</v>
      </c>
      <c r="DI230" s="1" t="s">
        <v>187</v>
      </c>
      <c r="DK230" s="1" t="s">
        <v>183</v>
      </c>
      <c r="DM230" s="1" t="s">
        <v>184</v>
      </c>
      <c r="DO230" s="1" t="s">
        <v>185</v>
      </c>
      <c r="DR230" s="1" t="s">
        <v>187</v>
      </c>
      <c r="DS230" s="18">
        <v>183.80000000000291</v>
      </c>
      <c r="DT230" s="1" t="s">
        <v>183</v>
      </c>
      <c r="DU230" s="18"/>
      <c r="DV230" s="1" t="s">
        <v>184</v>
      </c>
      <c r="DW230" s="18"/>
      <c r="DX230" s="1" t="s">
        <v>185</v>
      </c>
      <c r="EA230" s="1" t="s">
        <v>187</v>
      </c>
      <c r="EC230" s="1" t="s">
        <v>183</v>
      </c>
      <c r="EE230" s="1" t="s">
        <v>184</v>
      </c>
      <c r="EG230" s="1" t="s">
        <v>185</v>
      </c>
      <c r="EJ230" s="1" t="s">
        <v>187</v>
      </c>
      <c r="EL230" s="1" t="s">
        <v>183</v>
      </c>
      <c r="EN230" s="1" t="s">
        <v>184</v>
      </c>
      <c r="EP230" s="1" t="s">
        <v>185</v>
      </c>
      <c r="ES230" s="1" t="s">
        <v>187</v>
      </c>
      <c r="EU230" s="1" t="s">
        <v>183</v>
      </c>
      <c r="EW230" s="1" t="s">
        <v>184</v>
      </c>
      <c r="EY230" s="1" t="s">
        <v>185</v>
      </c>
      <c r="FB230" s="1" t="s">
        <v>187</v>
      </c>
      <c r="FC230" s="401">
        <v>207.20000000000437</v>
      </c>
      <c r="FD230" s="1" t="s">
        <v>183</v>
      </c>
      <c r="FE230" s="401"/>
      <c r="FF230" s="1" t="s">
        <v>184</v>
      </c>
      <c r="FG230" s="401"/>
      <c r="FH230" s="1" t="s">
        <v>185</v>
      </c>
      <c r="FK230" s="1" t="s">
        <v>187</v>
      </c>
      <c r="FL230" s="18">
        <v>447.80000000000109</v>
      </c>
      <c r="FM230" s="1" t="s">
        <v>183</v>
      </c>
      <c r="FN230" s="18"/>
      <c r="FO230" s="1" t="s">
        <v>184</v>
      </c>
      <c r="FP230" s="18"/>
      <c r="FQ230" s="1" t="s">
        <v>185</v>
      </c>
      <c r="FT230" s="1" t="s">
        <v>187</v>
      </c>
      <c r="FV230" s="1" t="s">
        <v>183</v>
      </c>
      <c r="FX230" s="1" t="s">
        <v>184</v>
      </c>
      <c r="FZ230" s="1" t="s">
        <v>185</v>
      </c>
      <c r="GC230" s="1" t="s">
        <v>187</v>
      </c>
      <c r="GE230" s="1" t="s">
        <v>183</v>
      </c>
      <c r="GG230" s="1" t="s">
        <v>184</v>
      </c>
      <c r="GI230" s="1" t="s">
        <v>185</v>
      </c>
      <c r="GL230" s="1" t="s">
        <v>187</v>
      </c>
      <c r="GM230" s="18">
        <v>934.40000000000327</v>
      </c>
      <c r="GN230" s="1" t="s">
        <v>183</v>
      </c>
      <c r="GP230" s="1" t="s">
        <v>184</v>
      </c>
      <c r="GR230" s="1" t="s">
        <v>185</v>
      </c>
      <c r="GU230" s="1" t="s">
        <v>187</v>
      </c>
      <c r="GW230" s="1" t="s">
        <v>183</v>
      </c>
      <c r="GY230" s="1" t="s">
        <v>184</v>
      </c>
      <c r="HA230" s="1" t="s">
        <v>185</v>
      </c>
      <c r="HD230" s="1" t="s">
        <v>187</v>
      </c>
      <c r="HE230" s="18">
        <v>589.30000000000018</v>
      </c>
      <c r="HF230" s="1" t="s">
        <v>183</v>
      </c>
      <c r="HG230" s="18"/>
      <c r="HH230" s="1" t="s">
        <v>184</v>
      </c>
      <c r="HI230" s="18"/>
      <c r="HJ230" s="1" t="s">
        <v>185</v>
      </c>
      <c r="HM230" s="1" t="s">
        <v>187</v>
      </c>
      <c r="HO230" s="1" t="s">
        <v>183</v>
      </c>
      <c r="HQ230" s="1" t="s">
        <v>184</v>
      </c>
      <c r="HS230" s="1" t="s">
        <v>185</v>
      </c>
      <c r="HV230" s="1" t="s">
        <v>187</v>
      </c>
      <c r="HW230" s="18">
        <v>3695.1000000000022</v>
      </c>
      <c r="HX230" s="1" t="s">
        <v>183</v>
      </c>
      <c r="HZ230" s="1" t="s">
        <v>184</v>
      </c>
      <c r="IB230" s="1" t="s">
        <v>185</v>
      </c>
      <c r="IE230" s="1" t="s">
        <v>187</v>
      </c>
      <c r="IG230" s="1" t="s">
        <v>183</v>
      </c>
      <c r="II230" s="1" t="s">
        <v>184</v>
      </c>
      <c r="IK230" s="1" t="s">
        <v>185</v>
      </c>
      <c r="IN230" s="1" t="s">
        <v>187</v>
      </c>
      <c r="IP230" s="1" t="s">
        <v>183</v>
      </c>
      <c r="IR230" s="1" t="s">
        <v>184</v>
      </c>
      <c r="IT230" s="1" t="s">
        <v>185</v>
      </c>
      <c r="IW230" s="1" t="s">
        <v>187</v>
      </c>
      <c r="IX230" s="18">
        <v>68.400000000000091</v>
      </c>
      <c r="IY230" s="1" t="s">
        <v>183</v>
      </c>
      <c r="IZ230" s="18"/>
      <c r="JA230" s="1" t="s">
        <v>184</v>
      </c>
      <c r="JB230" s="18"/>
      <c r="JC230" s="1" t="s">
        <v>185</v>
      </c>
      <c r="JF230" s="1" t="s">
        <v>187</v>
      </c>
      <c r="JG230" s="401">
        <v>251.90000000000327</v>
      </c>
      <c r="JH230" s="1" t="s">
        <v>183</v>
      </c>
      <c r="JI230" s="401"/>
      <c r="JJ230" s="1" t="s">
        <v>184</v>
      </c>
      <c r="JK230" s="401"/>
      <c r="JL230" s="1" t="s">
        <v>185</v>
      </c>
      <c r="JO230" s="1" t="s">
        <v>187</v>
      </c>
      <c r="JQ230" s="1" t="s">
        <v>183</v>
      </c>
      <c r="JS230" s="1" t="s">
        <v>184</v>
      </c>
      <c r="JU230" s="1" t="s">
        <v>185</v>
      </c>
      <c r="JX230" s="1" t="s">
        <v>187</v>
      </c>
      <c r="JZ230" s="1" t="s">
        <v>183</v>
      </c>
      <c r="KA230" s="18">
        <v>1795.7000000000571</v>
      </c>
      <c r="KB230" s="1" t="s">
        <v>184</v>
      </c>
      <c r="KD230" s="1" t="s">
        <v>185</v>
      </c>
      <c r="KG230" s="1" t="s">
        <v>187</v>
      </c>
      <c r="KH230" s="401">
        <v>143</v>
      </c>
      <c r="KI230" s="1" t="s">
        <v>183</v>
      </c>
      <c r="KJ230" s="401"/>
      <c r="KK230" s="1" t="s">
        <v>184</v>
      </c>
      <c r="KL230" s="401"/>
      <c r="KM230" s="1" t="s">
        <v>185</v>
      </c>
      <c r="KP230" s="1" t="s">
        <v>187</v>
      </c>
      <c r="KR230" s="1" t="s">
        <v>183</v>
      </c>
      <c r="KT230" s="1" t="s">
        <v>184</v>
      </c>
      <c r="KV230" s="1" t="s">
        <v>185</v>
      </c>
      <c r="KY230" s="1" t="s">
        <v>187</v>
      </c>
      <c r="LA230" s="1" t="s">
        <v>183</v>
      </c>
      <c r="LC230" s="1" t="s">
        <v>184</v>
      </c>
      <c r="LE230" s="1" t="s">
        <v>185</v>
      </c>
      <c r="LH230" s="1" t="s">
        <v>187</v>
      </c>
      <c r="LJ230" s="1" t="s">
        <v>183</v>
      </c>
      <c r="LL230" s="1" t="s">
        <v>184</v>
      </c>
      <c r="LN230" s="1" t="s">
        <v>185</v>
      </c>
      <c r="LQ230" s="1" t="s">
        <v>187</v>
      </c>
      <c r="LR230" s="18">
        <v>365.59999999999991</v>
      </c>
      <c r="LS230" s="1" t="s">
        <v>183</v>
      </c>
      <c r="LT230" s="18"/>
      <c r="LU230" s="1" t="s">
        <v>184</v>
      </c>
      <c r="LV230" s="18"/>
      <c r="LW230" s="1" t="s">
        <v>185</v>
      </c>
      <c r="LZ230" s="1" t="s">
        <v>187</v>
      </c>
      <c r="MB230" s="1" t="s">
        <v>183</v>
      </c>
      <c r="MD230" s="1" t="s">
        <v>184</v>
      </c>
      <c r="MF230" s="1" t="s">
        <v>185</v>
      </c>
      <c r="MI230" s="1" t="s">
        <v>187</v>
      </c>
      <c r="MK230" s="1" t="s">
        <v>183</v>
      </c>
      <c r="ML230" s="18">
        <v>539.10000000000764</v>
      </c>
      <c r="MM230" s="1" t="s">
        <v>184</v>
      </c>
      <c r="MN230" s="18"/>
      <c r="MO230" s="1" t="s">
        <v>185</v>
      </c>
      <c r="MR230" s="1" t="s">
        <v>187</v>
      </c>
      <c r="MS230" s="18">
        <v>359.50000000000728</v>
      </c>
      <c r="MT230" s="1" t="s">
        <v>183</v>
      </c>
      <c r="MU230" s="18"/>
      <c r="MV230" s="1" t="s">
        <v>184</v>
      </c>
      <c r="MW230" s="18"/>
      <c r="MX230" s="1" t="s">
        <v>185</v>
      </c>
      <c r="NA230" s="1" t="s">
        <v>187</v>
      </c>
      <c r="NC230" s="1" t="s">
        <v>183</v>
      </c>
      <c r="ND230" s="18"/>
      <c r="NE230" s="1" t="s">
        <v>184</v>
      </c>
      <c r="NF230" s="18"/>
      <c r="NG230" s="1" t="s">
        <v>185</v>
      </c>
      <c r="NH230" s="43"/>
    </row>
    <row r="231" spans="1:372" ht="18">
      <c r="A231" s="93">
        <v>2020</v>
      </c>
      <c r="B231" s="49">
        <f>SUM(D231:AAP231)</f>
        <v>6241.9500000000626</v>
      </c>
      <c r="D231"/>
      <c r="E231" s="9">
        <f>D230*0.25</f>
        <v>0</v>
      </c>
      <c r="F231" s="18"/>
      <c r="G231" s="9">
        <f>F230*0.5</f>
        <v>119.7</v>
      </c>
      <c r="I231" s="9">
        <f>H230*0.75</f>
        <v>0</v>
      </c>
      <c r="K231" s="9">
        <f>J230*1</f>
        <v>0</v>
      </c>
      <c r="N231" s="9">
        <f>M230*0.25</f>
        <v>0</v>
      </c>
      <c r="P231" s="9">
        <f>O230*0.5</f>
        <v>22.000000000000028</v>
      </c>
      <c r="R231" s="9">
        <f>Q230*0.75</f>
        <v>0</v>
      </c>
      <c r="T231" s="9">
        <f>S230*1</f>
        <v>0</v>
      </c>
      <c r="W231" s="9">
        <f>V230*0.25</f>
        <v>0</v>
      </c>
      <c r="Y231" s="9">
        <f>X230*0.5</f>
        <v>226.25000000000023</v>
      </c>
      <c r="Z231" s="18"/>
      <c r="AA231" s="9">
        <f>Z230*0.75</f>
        <v>0</v>
      </c>
      <c r="AC231" s="9">
        <f>AB230*1</f>
        <v>0</v>
      </c>
      <c r="AF231" s="9">
        <f>AE230*0.25</f>
        <v>0</v>
      </c>
      <c r="AH231" s="9">
        <f>AG230*0.5</f>
        <v>38.850000000000136</v>
      </c>
      <c r="AJ231" s="9">
        <f>AI230*0.75</f>
        <v>0</v>
      </c>
      <c r="AL231" s="9">
        <f>AK230*1</f>
        <v>0</v>
      </c>
      <c r="AO231" s="9">
        <f>AN230*0.25</f>
        <v>0</v>
      </c>
      <c r="AQ231" s="9">
        <f>AP230*0.5</f>
        <v>31.750000000000227</v>
      </c>
      <c r="AS231" s="9">
        <f>AR230*0.75</f>
        <v>0</v>
      </c>
      <c r="AU231" s="9">
        <f>AT230*1</f>
        <v>0</v>
      </c>
      <c r="AX231" s="9">
        <f>AW230*0.25</f>
        <v>0</v>
      </c>
      <c r="AY231"/>
      <c r="AZ231" s="9">
        <f>AY230*0.5</f>
        <v>183.10000000000002</v>
      </c>
      <c r="BA231"/>
      <c r="BB231" s="9">
        <f>BA230*0.75</f>
        <v>0</v>
      </c>
      <c r="BC231"/>
      <c r="BD231" s="9">
        <f>BC230*1</f>
        <v>0</v>
      </c>
      <c r="BG231" s="9">
        <f>BF230*0.25</f>
        <v>0</v>
      </c>
      <c r="BI231" s="9">
        <f>BH230*0.5</f>
        <v>44.099999999999909</v>
      </c>
      <c r="BK231" s="9">
        <f>BJ230*0.75</f>
        <v>0</v>
      </c>
      <c r="BM231" s="9">
        <f>BL230*1</f>
        <v>0</v>
      </c>
      <c r="BP231" s="9">
        <f>BO230*0.25</f>
        <v>0</v>
      </c>
      <c r="BR231" s="9">
        <f>BQ230*0.5</f>
        <v>151.95000000000005</v>
      </c>
      <c r="BT231" s="9">
        <f>BS230*0.75</f>
        <v>0</v>
      </c>
      <c r="BV231" s="9">
        <f>BU230*1</f>
        <v>0</v>
      </c>
      <c r="BY231" s="9">
        <f>BX230*0.25</f>
        <v>0</v>
      </c>
      <c r="CA231" s="9">
        <f>BZ230*0.5</f>
        <v>0</v>
      </c>
      <c r="CC231" s="9">
        <f>CB230*0.75</f>
        <v>0</v>
      </c>
      <c r="CE231" s="9">
        <f t="shared" ref="CE231" si="444">CD230*1</f>
        <v>0</v>
      </c>
      <c r="CH231" s="9">
        <f>CG230*0.25</f>
        <v>0</v>
      </c>
      <c r="CJ231" s="9">
        <f>CI230*0.5</f>
        <v>0</v>
      </c>
      <c r="CL231" s="9">
        <f>CK230*0.75</f>
        <v>0</v>
      </c>
      <c r="CN231" s="9">
        <f t="shared" ref="CN231" si="445">CM230*1</f>
        <v>0</v>
      </c>
      <c r="CQ231" s="9">
        <f>CP230*0.25</f>
        <v>0</v>
      </c>
      <c r="CS231" s="9">
        <f>CR230*0.5</f>
        <v>0</v>
      </c>
      <c r="CU231" s="9">
        <f>CT230*0.75</f>
        <v>0</v>
      </c>
      <c r="CW231" s="9">
        <f t="shared" ref="CW231" si="446">CV230*1</f>
        <v>0</v>
      </c>
      <c r="CZ231" s="9">
        <f>CY230*0.25</f>
        <v>0</v>
      </c>
      <c r="DB231" s="9">
        <f>DA230*0.5</f>
        <v>50.150000000001455</v>
      </c>
      <c r="DD231" s="9">
        <f>DC230*0.75</f>
        <v>0</v>
      </c>
      <c r="DF231" s="9">
        <f t="shared" ref="DF231" si="447">DE230*1</f>
        <v>0</v>
      </c>
      <c r="DI231" s="9">
        <f>DH230*0.25</f>
        <v>0</v>
      </c>
      <c r="DK231" s="9">
        <f>DJ230*0.5</f>
        <v>0</v>
      </c>
      <c r="DM231" s="9">
        <f>DL230*0.75</f>
        <v>0</v>
      </c>
      <c r="DO231" s="9">
        <f t="shared" ref="DO231" si="448">DN230*1</f>
        <v>0</v>
      </c>
      <c r="DR231" s="9">
        <f>DQ230*0.25</f>
        <v>0</v>
      </c>
      <c r="DT231" s="9">
        <f>DS230*0.5</f>
        <v>91.900000000001455</v>
      </c>
      <c r="DV231" s="9">
        <f>DU230*0.75</f>
        <v>0</v>
      </c>
      <c r="DX231" s="9">
        <f t="shared" ref="DX231" si="449">DW230*1</f>
        <v>0</v>
      </c>
      <c r="EA231" s="9">
        <f>DZ230*0.25</f>
        <v>0</v>
      </c>
      <c r="EC231" s="9">
        <f>EB230*0.5</f>
        <v>0</v>
      </c>
      <c r="EE231" s="9">
        <f>ED230*0.75</f>
        <v>0</v>
      </c>
      <c r="EG231" s="9">
        <f>EF230*1</f>
        <v>0</v>
      </c>
      <c r="EJ231" s="9">
        <f>EI230*0.25</f>
        <v>0</v>
      </c>
      <c r="EL231" s="9">
        <f>EK230*0.5</f>
        <v>0</v>
      </c>
      <c r="EN231" s="9">
        <f>EM230*0.75</f>
        <v>0</v>
      </c>
      <c r="EP231" s="9">
        <f>EO230*1</f>
        <v>0</v>
      </c>
      <c r="ES231" s="9">
        <f>ER230*0.25</f>
        <v>0</v>
      </c>
      <c r="EU231" s="9">
        <f>ET230*0.5</f>
        <v>0</v>
      </c>
      <c r="EW231" s="9">
        <f>EV230*0.75</f>
        <v>0</v>
      </c>
      <c r="EY231" s="9">
        <f>EX230*1</f>
        <v>0</v>
      </c>
      <c r="FB231" s="9">
        <f>FA230*0.25</f>
        <v>0</v>
      </c>
      <c r="FD231" s="9">
        <f>FC230*0.5</f>
        <v>103.60000000000218</v>
      </c>
      <c r="FF231" s="9">
        <f>FE230*0.75</f>
        <v>0</v>
      </c>
      <c r="FH231" s="9">
        <f>FG230*1</f>
        <v>0</v>
      </c>
      <c r="FK231" s="9">
        <f>FJ230*0.25</f>
        <v>0</v>
      </c>
      <c r="FM231" s="9">
        <f>FL230*0.5</f>
        <v>223.90000000000055</v>
      </c>
      <c r="FO231" s="9">
        <f>FN230*0.75</f>
        <v>0</v>
      </c>
      <c r="FQ231" s="9">
        <f>FP230*1</f>
        <v>0</v>
      </c>
      <c r="FT231" s="9">
        <f>FS230*0.25</f>
        <v>0</v>
      </c>
      <c r="FV231" s="9">
        <f>FU230*0.5</f>
        <v>0</v>
      </c>
      <c r="FX231" s="9">
        <f>FW230*0.75</f>
        <v>0</v>
      </c>
      <c r="FZ231" s="9">
        <f>FY230*1</f>
        <v>0</v>
      </c>
      <c r="GC231" s="9">
        <f>GB230*0.25</f>
        <v>0</v>
      </c>
      <c r="GE231" s="9">
        <f>GD230*0.5</f>
        <v>0</v>
      </c>
      <c r="GG231" s="9">
        <f>GF230*0.75</f>
        <v>0</v>
      </c>
      <c r="GI231" s="9">
        <f>GH230*1</f>
        <v>0</v>
      </c>
      <c r="GL231" s="9">
        <f>GK230*0.25</f>
        <v>0</v>
      </c>
      <c r="GN231" s="9">
        <f>GM230*0.5</f>
        <v>467.20000000000164</v>
      </c>
      <c r="GP231" s="9">
        <f>GO230*0.75</f>
        <v>0</v>
      </c>
      <c r="GR231" s="9">
        <f>GQ230*1</f>
        <v>0</v>
      </c>
      <c r="GU231" s="9">
        <f>GT230*0.25</f>
        <v>0</v>
      </c>
      <c r="GW231" s="9">
        <f>GV230*0.5</f>
        <v>0</v>
      </c>
      <c r="GY231" s="9">
        <f>GX230*0.75</f>
        <v>0</v>
      </c>
      <c r="HA231" s="9">
        <f>GZ230*1</f>
        <v>0</v>
      </c>
      <c r="HD231" s="9">
        <f>HC230*0.25</f>
        <v>0</v>
      </c>
      <c r="HF231" s="9">
        <f>HE230*0.5</f>
        <v>294.65000000000009</v>
      </c>
      <c r="HH231" s="9">
        <f>HG230*0.75</f>
        <v>0</v>
      </c>
      <c r="HJ231" s="9">
        <f>HI230*1</f>
        <v>0</v>
      </c>
      <c r="HM231" s="9">
        <f>HL230*0.25</f>
        <v>0</v>
      </c>
      <c r="HO231" s="9">
        <f>HN230*0.5</f>
        <v>0</v>
      </c>
      <c r="HQ231" s="9">
        <f>HP230*0.75</f>
        <v>0</v>
      </c>
      <c r="HS231" s="9">
        <f>HR230*1</f>
        <v>0</v>
      </c>
      <c r="HV231" s="9">
        <f>HU230*0.25</f>
        <v>0</v>
      </c>
      <c r="HX231" s="9">
        <f>HW230*0.5</f>
        <v>1847.5500000000011</v>
      </c>
      <c r="HZ231" s="9">
        <f>HY230*0.75</f>
        <v>0</v>
      </c>
      <c r="IB231" s="9">
        <f>IA230*1</f>
        <v>0</v>
      </c>
      <c r="IE231" s="9">
        <f>ID230*0.25</f>
        <v>0</v>
      </c>
      <c r="IG231" s="9">
        <f>IF230*0.5</f>
        <v>0</v>
      </c>
      <c r="II231" s="9">
        <f>IH230*0.75</f>
        <v>0</v>
      </c>
      <c r="IK231" s="9">
        <f>IJ230*1</f>
        <v>0</v>
      </c>
      <c r="IN231" s="9">
        <f>IM230*0.25</f>
        <v>0</v>
      </c>
      <c r="IP231" s="9">
        <f>IO230*0.5</f>
        <v>0</v>
      </c>
      <c r="IR231" s="9">
        <f>IQ230*0.75</f>
        <v>0</v>
      </c>
      <c r="IT231" s="9">
        <f>IS230*1</f>
        <v>0</v>
      </c>
      <c r="IW231" s="9">
        <f>IV230*0.25</f>
        <v>0</v>
      </c>
      <c r="IY231" s="9">
        <f>IX230*0.5</f>
        <v>34.200000000000045</v>
      </c>
      <c r="JA231" s="9">
        <f>IZ230*0.75</f>
        <v>0</v>
      </c>
      <c r="JC231" s="9">
        <f>JB230*1</f>
        <v>0</v>
      </c>
      <c r="JF231" s="9">
        <f>JE230*0.25</f>
        <v>0</v>
      </c>
      <c r="JH231" s="9">
        <f>JG230*0.5</f>
        <v>125.95000000000164</v>
      </c>
      <c r="JJ231" s="9">
        <f>JI230*0.75</f>
        <v>0</v>
      </c>
      <c r="JL231" s="9">
        <f>JK230*1</f>
        <v>0</v>
      </c>
      <c r="JO231" s="9">
        <f>JN230*0.25</f>
        <v>0</v>
      </c>
      <c r="JQ231" s="9">
        <f>JP230*0.5</f>
        <v>0</v>
      </c>
      <c r="JS231" s="9">
        <f>JR230*0.75</f>
        <v>0</v>
      </c>
      <c r="JU231" s="9">
        <f>JT230*1</f>
        <v>0</v>
      </c>
      <c r="JX231" s="9">
        <f>JW230*0.25</f>
        <v>0</v>
      </c>
      <c r="JZ231" s="9">
        <f>JY230*0.5</f>
        <v>0</v>
      </c>
      <c r="KB231" s="9">
        <f>KA230*0.75</f>
        <v>1346.7750000000428</v>
      </c>
      <c r="KD231" s="9">
        <f>KC230*1</f>
        <v>0</v>
      </c>
      <c r="KG231" s="9">
        <f>KF230*0.25</f>
        <v>0</v>
      </c>
      <c r="KI231" s="9">
        <f>KH230*0.5</f>
        <v>71.5</v>
      </c>
      <c r="KK231" s="9">
        <f>KJ230*0.75</f>
        <v>0</v>
      </c>
      <c r="KM231" s="9">
        <f>KL230*1</f>
        <v>0</v>
      </c>
      <c r="KP231" s="9">
        <f>KO230*0.25</f>
        <v>0</v>
      </c>
      <c r="KR231" s="9">
        <f>KQ230*0.5</f>
        <v>0</v>
      </c>
      <c r="KT231" s="9">
        <f>KS230*0.75</f>
        <v>0</v>
      </c>
      <c r="KV231" s="9">
        <f>KU230*1</f>
        <v>0</v>
      </c>
      <c r="KY231" s="9">
        <f>KX230*0.25</f>
        <v>0</v>
      </c>
      <c r="LA231" s="9">
        <f>KZ230*0.5</f>
        <v>0</v>
      </c>
      <c r="LC231" s="9">
        <f>LB230*0.75</f>
        <v>0</v>
      </c>
      <c r="LE231" s="9">
        <f>LD230*1</f>
        <v>0</v>
      </c>
      <c r="LH231" s="9">
        <f>LG230*0.25</f>
        <v>0</v>
      </c>
      <c r="LJ231" s="9">
        <f>LI230*0.5</f>
        <v>0</v>
      </c>
      <c r="LL231" s="9">
        <f>LK230*0.75</f>
        <v>0</v>
      </c>
      <c r="LN231" s="9">
        <f>LM230*1</f>
        <v>0</v>
      </c>
      <c r="LQ231" s="9">
        <f>LP230*0.25</f>
        <v>0</v>
      </c>
      <c r="LS231" s="9">
        <f>LR230*0.5</f>
        <v>182.79999999999995</v>
      </c>
      <c r="LU231" s="9">
        <f>LT230*0.75</f>
        <v>0</v>
      </c>
      <c r="LW231" s="9">
        <f>LV230*1</f>
        <v>0</v>
      </c>
      <c r="LZ231" s="9">
        <f>LY230*0.25</f>
        <v>0</v>
      </c>
      <c r="MB231" s="9">
        <f>MA230*0.5</f>
        <v>0</v>
      </c>
      <c r="MD231" s="9">
        <f>MC230*0.75</f>
        <v>0</v>
      </c>
      <c r="MF231" s="9">
        <f>ME230*1</f>
        <v>0</v>
      </c>
      <c r="MI231" s="9">
        <f>MH230*0.25</f>
        <v>0</v>
      </c>
      <c r="MK231" s="9">
        <f>MJ230*0.5</f>
        <v>0</v>
      </c>
      <c r="MM231" s="9">
        <f>ML230*0.75</f>
        <v>404.32500000000573</v>
      </c>
      <c r="MO231" s="9">
        <f>MN230*1</f>
        <v>0</v>
      </c>
      <c r="MR231" s="9">
        <f>MQ230*0.25</f>
        <v>0</v>
      </c>
      <c r="MT231" s="9">
        <f>MS230*0.5</f>
        <v>179.75000000000364</v>
      </c>
      <c r="MV231" s="9">
        <f>MU230*0.75</f>
        <v>0</v>
      </c>
      <c r="MX231" s="9">
        <f>MW230*1</f>
        <v>0</v>
      </c>
      <c r="NA231" s="9">
        <f>MZ230*0.25</f>
        <v>0</v>
      </c>
      <c r="NC231" s="9">
        <f>NB230*0.5</f>
        <v>0</v>
      </c>
      <c r="NE231" s="9">
        <f>ND230*0.75</f>
        <v>0</v>
      </c>
      <c r="NG231" s="9">
        <f>NF230*1</f>
        <v>0</v>
      </c>
      <c r="NH231" s="43"/>
    </row>
    <row r="232" spans="1:372" s="40" customFormat="1" ht="18">
      <c r="A232" s="93"/>
      <c r="B232" s="49"/>
      <c r="C232" s="43"/>
      <c r="D232"/>
      <c r="E232" s="9"/>
      <c r="F232" s="18"/>
      <c r="G232" s="9"/>
      <c r="H232"/>
      <c r="I232" s="9"/>
      <c r="J232"/>
      <c r="L232" s="43"/>
      <c r="M232"/>
      <c r="N232" s="9"/>
      <c r="O232"/>
      <c r="P232" s="9"/>
      <c r="Q232"/>
      <c r="R232" s="9"/>
      <c r="S232"/>
      <c r="U232" s="43"/>
      <c r="V232"/>
      <c r="W232" s="9"/>
      <c r="X232"/>
      <c r="Y232" s="9"/>
      <c r="Z232" s="18"/>
      <c r="AA232" s="9"/>
      <c r="AC232" s="38"/>
      <c r="AD232" s="43"/>
      <c r="AE232"/>
      <c r="AF232" s="9"/>
      <c r="AG232"/>
      <c r="AH232" s="9"/>
      <c r="AI232"/>
      <c r="AJ232" s="9"/>
      <c r="AK232"/>
      <c r="AL232" s="38"/>
      <c r="AM232" s="43"/>
      <c r="AN232"/>
      <c r="AO232" s="9"/>
      <c r="AP232"/>
      <c r="AQ232" s="9"/>
      <c r="AR232"/>
      <c r="AS232" s="9"/>
      <c r="AT232"/>
      <c r="AU232" s="38"/>
      <c r="AV232" s="43"/>
      <c r="AW232"/>
      <c r="AX232" s="9"/>
      <c r="AY232"/>
      <c r="AZ232" s="9"/>
      <c r="BA232"/>
      <c r="BB232" s="9"/>
      <c r="BC232"/>
      <c r="BD232" s="38"/>
      <c r="BE232" s="43"/>
      <c r="BF232"/>
      <c r="BG232" s="9"/>
      <c r="BH232"/>
      <c r="BI232" s="9"/>
      <c r="BJ232"/>
      <c r="BK232" s="9"/>
      <c r="BL232"/>
      <c r="BM232" s="38"/>
      <c r="BN232" s="43"/>
      <c r="BO232"/>
      <c r="BP232" s="9"/>
      <c r="BQ232"/>
      <c r="BR232" s="9"/>
      <c r="BS232"/>
      <c r="BT232" s="9"/>
      <c r="BU232"/>
      <c r="BV232" s="38"/>
      <c r="BW232" s="43"/>
      <c r="BX232"/>
      <c r="BY232" s="9"/>
      <c r="BZ232"/>
      <c r="CA232" s="9"/>
      <c r="CB232"/>
      <c r="CC232" s="9"/>
      <c r="CD232"/>
      <c r="CE232" s="38"/>
      <c r="CF232" s="43"/>
      <c r="CG232"/>
      <c r="CH232" s="9"/>
      <c r="CI232"/>
      <c r="CJ232" s="9"/>
      <c r="CK232"/>
      <c r="CL232" s="9"/>
      <c r="CM232"/>
      <c r="CN232" s="38"/>
      <c r="CO232" s="43"/>
      <c r="CP232"/>
      <c r="CQ232" s="9"/>
      <c r="CR232"/>
      <c r="CS232" s="9"/>
      <c r="CT232"/>
      <c r="CU232" s="9"/>
      <c r="CV232"/>
      <c r="CW232" s="38"/>
      <c r="CX232" s="43"/>
      <c r="CY232"/>
      <c r="CZ232" s="9"/>
      <c r="DA232"/>
      <c r="DB232" s="9"/>
      <c r="DC232"/>
      <c r="DD232" s="9"/>
      <c r="DE232"/>
      <c r="DF232" s="38"/>
      <c r="DG232" s="43"/>
      <c r="DH232"/>
      <c r="DI232" s="9"/>
      <c r="DJ232"/>
      <c r="DK232" s="9"/>
      <c r="DL232"/>
      <c r="DM232" s="9"/>
      <c r="DN232"/>
      <c r="DO232" s="38"/>
      <c r="DP232" s="43"/>
      <c r="DQ232"/>
      <c r="DR232" s="9"/>
      <c r="DS232"/>
      <c r="DT232" s="9"/>
      <c r="DU232"/>
      <c r="DV232" s="9"/>
      <c r="DW232"/>
      <c r="DX232" s="38"/>
      <c r="DY232" s="43"/>
      <c r="DZ232"/>
      <c r="EA232" s="9"/>
      <c r="EB232"/>
      <c r="EC232" s="9"/>
      <c r="ED232"/>
      <c r="EE232" s="9"/>
      <c r="EF232"/>
      <c r="EG232" s="38"/>
      <c r="EH232" s="43"/>
      <c r="EI232"/>
      <c r="EJ232" s="9"/>
      <c r="EK232"/>
      <c r="EL232" s="9"/>
      <c r="EM232"/>
      <c r="EN232" s="9"/>
      <c r="EO232"/>
      <c r="EP232" s="38"/>
      <c r="EQ232" s="43"/>
      <c r="ER232"/>
      <c r="ES232" s="9"/>
      <c r="ET232"/>
      <c r="EU232" s="9"/>
      <c r="EV232"/>
      <c r="EW232" s="9"/>
      <c r="EX232"/>
      <c r="EY232" s="38"/>
      <c r="EZ232" s="43"/>
      <c r="FA232"/>
      <c r="FB232" s="9"/>
      <c r="FC232"/>
      <c r="FD232" s="9"/>
      <c r="FE232"/>
      <c r="FF232" s="9"/>
      <c r="FG232"/>
      <c r="FH232" s="38"/>
      <c r="FI232" s="43"/>
      <c r="FJ232"/>
      <c r="FK232" s="9"/>
      <c r="FL232"/>
      <c r="FM232" s="9"/>
      <c r="FN232"/>
      <c r="FO232" s="9"/>
      <c r="FP232"/>
      <c r="FQ232" s="38"/>
      <c r="FR232" s="43"/>
      <c r="FS232"/>
      <c r="FT232" s="9"/>
      <c r="FU232"/>
      <c r="FV232" s="9"/>
      <c r="FW232"/>
      <c r="FX232" s="9"/>
      <c r="FY232"/>
      <c r="FZ232" s="38"/>
      <c r="GA232" s="43"/>
      <c r="GB232"/>
      <c r="GC232" s="9"/>
      <c r="GD232"/>
      <c r="GE232" s="9"/>
      <c r="GF232"/>
      <c r="GG232" s="9"/>
      <c r="GH232"/>
      <c r="GI232" s="38"/>
      <c r="GJ232" s="43"/>
      <c r="GK232"/>
      <c r="GL232" s="9"/>
      <c r="GM232"/>
      <c r="GN232" s="9"/>
      <c r="GO232"/>
      <c r="GP232" s="9"/>
      <c r="GQ232"/>
      <c r="GR232" s="38"/>
      <c r="GS232" s="43"/>
      <c r="GT232"/>
      <c r="GU232" s="9"/>
      <c r="GV232"/>
      <c r="GW232" s="9"/>
      <c r="GX232"/>
      <c r="GY232" s="9"/>
      <c r="GZ232"/>
      <c r="HA232" s="9"/>
      <c r="HB232" s="43"/>
      <c r="HC232"/>
      <c r="HD232" s="9"/>
      <c r="HE232"/>
      <c r="HF232" s="9"/>
      <c r="HG232"/>
      <c r="HH232" s="9"/>
      <c r="HI232"/>
      <c r="HJ232" s="38"/>
      <c r="HK232" s="43"/>
      <c r="HL232"/>
      <c r="HM232" s="9"/>
      <c r="HN232"/>
      <c r="HO232" s="9"/>
      <c r="HP232"/>
      <c r="HQ232" s="9"/>
      <c r="HR232"/>
      <c r="HS232" s="38"/>
      <c r="HT232" s="43"/>
      <c r="HU232"/>
      <c r="HV232" s="9"/>
      <c r="HW232"/>
      <c r="HX232" s="9"/>
      <c r="HY232"/>
      <c r="HZ232" s="9"/>
      <c r="IA232"/>
      <c r="IB232" s="38"/>
      <c r="IC232" s="43"/>
      <c r="ID232"/>
      <c r="IE232" s="9"/>
      <c r="IF232"/>
      <c r="IG232" s="9"/>
      <c r="IH232"/>
      <c r="II232" s="9"/>
      <c r="IJ232"/>
      <c r="IK232" s="9"/>
      <c r="IL232" s="43"/>
      <c r="IM232"/>
      <c r="IN232" s="9"/>
      <c r="IO232"/>
      <c r="IP232" s="9"/>
      <c r="IQ232"/>
      <c r="IR232" s="9"/>
      <c r="IS232"/>
      <c r="IT232" s="38"/>
      <c r="IU232" s="43"/>
      <c r="IV232"/>
      <c r="IW232" s="9"/>
      <c r="IX232"/>
      <c r="IY232" s="9"/>
      <c r="IZ232"/>
      <c r="JA232" s="9"/>
      <c r="JB232"/>
      <c r="JC232" s="38"/>
      <c r="JD232" s="43"/>
      <c r="JE232"/>
      <c r="JF232" s="9"/>
      <c r="JG232"/>
      <c r="JH232" s="9"/>
      <c r="JI232"/>
      <c r="JJ232" s="9"/>
      <c r="JK232"/>
      <c r="JL232" s="38"/>
      <c r="JM232" s="43"/>
      <c r="JN232"/>
      <c r="JO232" s="9"/>
      <c r="JP232"/>
      <c r="JQ232" s="9"/>
      <c r="JR232"/>
      <c r="JS232" s="9"/>
      <c r="JT232"/>
      <c r="JU232" s="9"/>
      <c r="JV232" s="43"/>
      <c r="JW232"/>
      <c r="JX232" s="9"/>
      <c r="JY232"/>
      <c r="JZ232" s="9"/>
      <c r="KA232"/>
      <c r="KB232" s="9"/>
      <c r="KC232"/>
      <c r="KD232" s="38"/>
      <c r="KE232" s="43"/>
      <c r="KF232"/>
      <c r="KG232" s="9"/>
      <c r="KH232"/>
      <c r="KI232" s="9"/>
      <c r="KJ232"/>
      <c r="KK232" s="9"/>
      <c r="KL232"/>
      <c r="KM232" s="38"/>
      <c r="KN232" s="43"/>
      <c r="KO232"/>
      <c r="KP232" s="9"/>
      <c r="KQ232"/>
      <c r="KR232" s="9"/>
      <c r="KS232"/>
      <c r="KT232" s="9"/>
      <c r="KU232"/>
      <c r="KV232" s="9"/>
      <c r="KW232" s="43"/>
      <c r="KX232"/>
      <c r="KY232" s="9"/>
      <c r="KZ232"/>
      <c r="LA232" s="9"/>
      <c r="LB232"/>
      <c r="LC232" s="9"/>
      <c r="LD232"/>
      <c r="LE232" s="9"/>
      <c r="LF232" s="43"/>
      <c r="LG232"/>
      <c r="LH232" s="9"/>
      <c r="LI232"/>
      <c r="LJ232" s="9"/>
      <c r="LK232"/>
      <c r="LL232" s="9"/>
      <c r="LM232"/>
      <c r="LN232" s="38"/>
      <c r="LO232" s="43"/>
      <c r="LP232"/>
      <c r="LQ232" s="9"/>
      <c r="LR232"/>
      <c r="LS232" s="9"/>
      <c r="LT232"/>
      <c r="LU232" s="9"/>
      <c r="LV232"/>
      <c r="LW232" s="38"/>
      <c r="LX232" s="43"/>
      <c r="LY232"/>
      <c r="LZ232" s="9"/>
      <c r="MA232"/>
      <c r="MB232" s="9"/>
      <c r="MC232"/>
      <c r="MD232" s="9"/>
      <c r="ME232"/>
      <c r="MF232" s="9"/>
      <c r="MG232" s="43"/>
      <c r="MH232"/>
      <c r="MI232" s="9"/>
      <c r="MJ232"/>
      <c r="MK232" s="9"/>
      <c r="ML232"/>
      <c r="MM232" s="9"/>
      <c r="MN232"/>
      <c r="MO232" s="38"/>
      <c r="MP232" s="43"/>
      <c r="MQ232"/>
      <c r="MR232" s="9"/>
      <c r="MS232"/>
      <c r="MT232" s="9"/>
      <c r="MU232"/>
      <c r="MV232" s="9"/>
      <c r="MW232"/>
      <c r="MX232" s="38"/>
      <c r="MY232" s="43"/>
      <c r="MZ232"/>
      <c r="NA232" s="9"/>
      <c r="NB232"/>
      <c r="NC232" s="9"/>
      <c r="ND232"/>
      <c r="NE232" s="9"/>
      <c r="NF232"/>
      <c r="NG232" s="38"/>
      <c r="NH232" s="43"/>
    </row>
    <row r="233" spans="1:372" ht="18">
      <c r="A233" s="41" t="s">
        <v>158</v>
      </c>
      <c r="B233" s="49"/>
      <c r="D233">
        <v>658.9</v>
      </c>
      <c r="E233" s="1" t="s">
        <v>187</v>
      </c>
      <c r="F233" s="400">
        <v>446.8</v>
      </c>
      <c r="G233" s="1" t="s">
        <v>183</v>
      </c>
      <c r="H233" s="115"/>
      <c r="I233" s="1" t="s">
        <v>184</v>
      </c>
      <c r="J233" s="115"/>
      <c r="K233" s="1" t="s">
        <v>185</v>
      </c>
      <c r="M233">
        <v>94</v>
      </c>
      <c r="N233" s="1" t="s">
        <v>187</v>
      </c>
      <c r="O233" s="18">
        <v>110.49999999999994</v>
      </c>
      <c r="P233" s="1" t="s">
        <v>183</v>
      </c>
      <c r="Q233" s="18"/>
      <c r="R233" s="1" t="s">
        <v>184</v>
      </c>
      <c r="S233" s="18"/>
      <c r="T233" s="1" t="s">
        <v>185</v>
      </c>
      <c r="V233" s="18">
        <v>606.7999999999995</v>
      </c>
      <c r="W233" s="1" t="s">
        <v>187</v>
      </c>
      <c r="X233" s="18">
        <v>403.80000000000041</v>
      </c>
      <c r="Y233" s="1" t="s">
        <v>183</v>
      </c>
      <c r="Z233" s="18"/>
      <c r="AA233" s="1" t="s">
        <v>184</v>
      </c>
      <c r="AC233" s="1" t="s">
        <v>185</v>
      </c>
      <c r="AE233" s="18">
        <v>184.40000000000009</v>
      </c>
      <c r="AF233" s="1" t="s">
        <v>187</v>
      </c>
      <c r="AG233" s="18">
        <v>130.2000000000005</v>
      </c>
      <c r="AH233" s="1" t="s">
        <v>183</v>
      </c>
      <c r="AI233" s="18"/>
      <c r="AJ233" s="1" t="s">
        <v>184</v>
      </c>
      <c r="AK233" s="18"/>
      <c r="AL233" s="1" t="s">
        <v>185</v>
      </c>
      <c r="AN233" s="18">
        <v>266.19999999999982</v>
      </c>
      <c r="AO233" s="1" t="s">
        <v>187</v>
      </c>
      <c r="AP233" s="18">
        <v>211.20000000000027</v>
      </c>
      <c r="AQ233" s="1" t="s">
        <v>183</v>
      </c>
      <c r="AR233" s="18"/>
      <c r="AS233" s="1" t="s">
        <v>184</v>
      </c>
      <c r="AT233" s="18"/>
      <c r="AU233" s="1" t="s">
        <v>185</v>
      </c>
      <c r="AW233" s="18">
        <v>765.20000000000027</v>
      </c>
      <c r="AX233" s="1" t="s">
        <v>187</v>
      </c>
      <c r="AY233" s="18">
        <v>425.20000000000005</v>
      </c>
      <c r="AZ233" s="1" t="s">
        <v>183</v>
      </c>
      <c r="BB233" s="1" t="s">
        <v>184</v>
      </c>
      <c r="BD233" s="1" t="s">
        <v>185</v>
      </c>
      <c r="BF233" s="18">
        <v>616.30000000000109</v>
      </c>
      <c r="BG233" s="1" t="s">
        <v>187</v>
      </c>
      <c r="BH233" s="18">
        <v>237.99999999999818</v>
      </c>
      <c r="BI233" s="1" t="s">
        <v>183</v>
      </c>
      <c r="BJ233" s="18"/>
      <c r="BK233" s="1" t="s">
        <v>184</v>
      </c>
      <c r="BL233" s="18"/>
      <c r="BM233" s="1" t="s">
        <v>185</v>
      </c>
      <c r="BO233" s="18">
        <v>410.50000000000091</v>
      </c>
      <c r="BP233" s="1" t="s">
        <v>187</v>
      </c>
      <c r="BQ233" s="18">
        <v>432.40000000000055</v>
      </c>
      <c r="BR233" s="1" t="s">
        <v>183</v>
      </c>
      <c r="BS233" s="18"/>
      <c r="BT233" s="1" t="s">
        <v>184</v>
      </c>
      <c r="BU233" s="18"/>
      <c r="BV233" s="1" t="s">
        <v>185</v>
      </c>
      <c r="BX233">
        <v>185.70000000000073</v>
      </c>
      <c r="BY233" s="1" t="s">
        <v>187</v>
      </c>
      <c r="BZ233" s="401">
        <v>9.5</v>
      </c>
      <c r="CA233" s="1" t="s">
        <v>183</v>
      </c>
      <c r="CC233" s="1" t="s">
        <v>184</v>
      </c>
      <c r="CE233" s="1" t="s">
        <v>185</v>
      </c>
      <c r="CG233" s="18">
        <v>609.25</v>
      </c>
      <c r="CH233" s="1" t="s">
        <v>187</v>
      </c>
      <c r="CI233" s="18"/>
      <c r="CJ233" s="1" t="s">
        <v>183</v>
      </c>
      <c r="CK233" s="18"/>
      <c r="CL233" s="1" t="s">
        <v>184</v>
      </c>
      <c r="CM233" s="18"/>
      <c r="CN233" s="1" t="s">
        <v>185</v>
      </c>
      <c r="CP233" s="18">
        <v>290.20000000000073</v>
      </c>
      <c r="CQ233" s="1" t="s">
        <v>187</v>
      </c>
      <c r="CR233" s="18"/>
      <c r="CS233" s="1" t="s">
        <v>183</v>
      </c>
      <c r="CT233" s="18"/>
      <c r="CU233" s="1" t="s">
        <v>184</v>
      </c>
      <c r="CV233" s="18"/>
      <c r="CW233" s="1" t="s">
        <v>185</v>
      </c>
      <c r="CY233" s="18">
        <v>233.20000000000073</v>
      </c>
      <c r="CZ233" s="1" t="s">
        <v>187</v>
      </c>
      <c r="DA233" s="18">
        <v>285.70000000000073</v>
      </c>
      <c r="DB233" s="1" t="s">
        <v>183</v>
      </c>
      <c r="DD233" s="1" t="s">
        <v>184</v>
      </c>
      <c r="DF233" s="1" t="s">
        <v>185</v>
      </c>
      <c r="DH233" s="18">
        <v>76.000000000000909</v>
      </c>
      <c r="DI233" s="1" t="s">
        <v>187</v>
      </c>
      <c r="DJ233" s="18"/>
      <c r="DK233" s="1" t="s">
        <v>183</v>
      </c>
      <c r="DL233" s="18"/>
      <c r="DM233" s="1" t="s">
        <v>184</v>
      </c>
      <c r="DN233" s="18"/>
      <c r="DO233" s="1" t="s">
        <v>185</v>
      </c>
      <c r="DQ233" s="401">
        <v>195.80000000000018</v>
      </c>
      <c r="DR233" s="1" t="s">
        <v>187</v>
      </c>
      <c r="DS233" s="18">
        <v>450.10000000000218</v>
      </c>
      <c r="DT233" s="1" t="s">
        <v>183</v>
      </c>
      <c r="DU233" s="18"/>
      <c r="DV233" s="1" t="s">
        <v>184</v>
      </c>
      <c r="DW233" s="18"/>
      <c r="DX233" s="1" t="s">
        <v>185</v>
      </c>
      <c r="DZ233" s="18">
        <v>178.39999999999964</v>
      </c>
      <c r="EA233" s="1" t="s">
        <v>187</v>
      </c>
      <c r="EB233" s="18"/>
      <c r="EC233" s="1" t="s">
        <v>183</v>
      </c>
      <c r="ED233" s="18"/>
      <c r="EE233" s="1" t="s">
        <v>184</v>
      </c>
      <c r="EF233" s="18"/>
      <c r="EG233" s="1" t="s">
        <v>185</v>
      </c>
      <c r="EI233" s="401">
        <v>134.49999999999909</v>
      </c>
      <c r="EJ233" s="1" t="s">
        <v>187</v>
      </c>
      <c r="EK233" s="401"/>
      <c r="EL233" s="1" t="s">
        <v>183</v>
      </c>
      <c r="EN233" s="1" t="s">
        <v>184</v>
      </c>
      <c r="EP233" s="1" t="s">
        <v>185</v>
      </c>
      <c r="ER233" s="18">
        <v>212.19999999999891</v>
      </c>
      <c r="ES233" s="1" t="s">
        <v>187</v>
      </c>
      <c r="ET233" s="18"/>
      <c r="EU233" s="1" t="s">
        <v>183</v>
      </c>
      <c r="EV233" s="18"/>
      <c r="EW233" s="1" t="s">
        <v>184</v>
      </c>
      <c r="EX233" s="18"/>
      <c r="EY233" s="1" t="s">
        <v>185</v>
      </c>
      <c r="FA233" s="401">
        <v>136.5</v>
      </c>
      <c r="FB233" s="1" t="s">
        <v>187</v>
      </c>
      <c r="FC233" s="401">
        <v>181.5</v>
      </c>
      <c r="FD233" s="1" t="s">
        <v>183</v>
      </c>
      <c r="FE233" s="401"/>
      <c r="FF233" s="1" t="s">
        <v>184</v>
      </c>
      <c r="FG233" s="401"/>
      <c r="FH233" s="1" t="s">
        <v>185</v>
      </c>
      <c r="FJ233" s="401">
        <v>123.80000000000109</v>
      </c>
      <c r="FK233" s="1" t="s">
        <v>187</v>
      </c>
      <c r="FL233" s="18">
        <v>470.80000000000109</v>
      </c>
      <c r="FM233" s="1" t="s">
        <v>183</v>
      </c>
      <c r="FN233" s="18"/>
      <c r="FO233" s="1" t="s">
        <v>184</v>
      </c>
      <c r="FP233" s="18"/>
      <c r="FQ233" s="1" t="s">
        <v>185</v>
      </c>
      <c r="FS233" s="401">
        <v>504.60000000000036</v>
      </c>
      <c r="FT233" s="1" t="s">
        <v>187</v>
      </c>
      <c r="FU233" s="401"/>
      <c r="FV233" s="1" t="s">
        <v>183</v>
      </c>
      <c r="FW233" s="401"/>
      <c r="FX233" s="1" t="s">
        <v>184</v>
      </c>
      <c r="FY233" s="401"/>
      <c r="FZ233" s="1" t="s">
        <v>185</v>
      </c>
      <c r="GB233" s="18">
        <v>151.30000000000109</v>
      </c>
      <c r="GC233" s="1" t="s">
        <v>187</v>
      </c>
      <c r="GD233" s="18"/>
      <c r="GE233" s="1" t="s">
        <v>183</v>
      </c>
      <c r="GF233" s="18"/>
      <c r="GG233" s="1" t="s">
        <v>184</v>
      </c>
      <c r="GH233" s="18"/>
      <c r="GI233" s="1" t="s">
        <v>185</v>
      </c>
      <c r="GK233" s="401">
        <v>2070.3500000000022</v>
      </c>
      <c r="GL233" s="1" t="s">
        <v>187</v>
      </c>
      <c r="GM233" s="18">
        <v>2130.4999999999982</v>
      </c>
      <c r="GN233" s="1" t="s">
        <v>183</v>
      </c>
      <c r="GP233" s="1" t="s">
        <v>184</v>
      </c>
      <c r="GR233" s="1" t="s">
        <v>185</v>
      </c>
      <c r="GT233" s="401">
        <v>727.80000000000291</v>
      </c>
      <c r="GU233" s="1" t="s">
        <v>187</v>
      </c>
      <c r="GV233" s="401"/>
      <c r="GW233" s="1" t="s">
        <v>183</v>
      </c>
      <c r="GX233" s="401"/>
      <c r="GY233" s="1" t="s">
        <v>184</v>
      </c>
      <c r="GZ233" s="401"/>
      <c r="HA233" s="1" t="s">
        <v>185</v>
      </c>
      <c r="HC233" s="18">
        <v>657.30000000000109</v>
      </c>
      <c r="HD233" s="1" t="s">
        <v>187</v>
      </c>
      <c r="HE233" s="18">
        <v>661.39999999999964</v>
      </c>
      <c r="HF233" s="1" t="s">
        <v>183</v>
      </c>
      <c r="HG233" s="18"/>
      <c r="HH233" s="1" t="s">
        <v>184</v>
      </c>
      <c r="HI233" s="18"/>
      <c r="HJ233" s="1" t="s">
        <v>185</v>
      </c>
      <c r="HL233" s="401">
        <v>628.79999999999745</v>
      </c>
      <c r="HM233" s="1" t="s">
        <v>187</v>
      </c>
      <c r="HN233" s="401"/>
      <c r="HO233" s="1" t="s">
        <v>183</v>
      </c>
      <c r="HP233" s="401"/>
      <c r="HQ233" s="1" t="s">
        <v>184</v>
      </c>
      <c r="HR233" s="401"/>
      <c r="HS233" s="1" t="s">
        <v>185</v>
      </c>
      <c r="HU233" s="401">
        <v>3036.2999999999993</v>
      </c>
      <c r="HV233" s="1" t="s">
        <v>187</v>
      </c>
      <c r="HW233" s="18">
        <v>3354.2</v>
      </c>
      <c r="HX233" s="1" t="s">
        <v>183</v>
      </c>
      <c r="HZ233" s="1" t="s">
        <v>184</v>
      </c>
      <c r="IB233" s="1" t="s">
        <v>185</v>
      </c>
      <c r="ID233" s="401">
        <v>0</v>
      </c>
      <c r="IE233" s="1" t="s">
        <v>187</v>
      </c>
      <c r="IF233" s="401"/>
      <c r="IG233" s="1" t="s">
        <v>183</v>
      </c>
      <c r="IH233" s="401"/>
      <c r="II233" s="1" t="s">
        <v>184</v>
      </c>
      <c r="IJ233" s="401"/>
      <c r="IK233" s="1" t="s">
        <v>185</v>
      </c>
      <c r="IM233" s="18">
        <v>279.80000000000109</v>
      </c>
      <c r="IN233" s="1" t="s">
        <v>187</v>
      </c>
      <c r="IO233" s="18"/>
      <c r="IP233" s="1" t="s">
        <v>183</v>
      </c>
      <c r="IQ233" s="18"/>
      <c r="IR233" s="1" t="s">
        <v>184</v>
      </c>
      <c r="IS233" s="18"/>
      <c r="IT233" s="1" t="s">
        <v>185</v>
      </c>
      <c r="IV233" s="401">
        <v>121.19999999999891</v>
      </c>
      <c r="IW233" s="1" t="s">
        <v>187</v>
      </c>
      <c r="IX233" s="18">
        <v>93.700000000000273</v>
      </c>
      <c r="IY233" s="1" t="s">
        <v>183</v>
      </c>
      <c r="IZ233" s="18"/>
      <c r="JA233" s="1" t="s">
        <v>184</v>
      </c>
      <c r="JB233" s="18"/>
      <c r="JC233" s="1" t="s">
        <v>185</v>
      </c>
      <c r="JE233" s="401">
        <v>383.79999999999927</v>
      </c>
      <c r="JF233" s="1" t="s">
        <v>187</v>
      </c>
      <c r="JG233" s="401">
        <v>366.19999999999891</v>
      </c>
      <c r="JH233" s="1" t="s">
        <v>183</v>
      </c>
      <c r="JI233" s="401"/>
      <c r="JJ233" s="1" t="s">
        <v>184</v>
      </c>
      <c r="JK233" s="401"/>
      <c r="JL233" s="1" t="s">
        <v>185</v>
      </c>
      <c r="JN233" s="401">
        <v>109.99999999999636</v>
      </c>
      <c r="JO233" s="1" t="s">
        <v>187</v>
      </c>
      <c r="JP233" s="401"/>
      <c r="JQ233" s="1" t="s">
        <v>183</v>
      </c>
      <c r="JR233" s="401"/>
      <c r="JS233" s="1" t="s">
        <v>184</v>
      </c>
      <c r="JT233" s="401"/>
      <c r="JU233" s="1" t="s">
        <v>185</v>
      </c>
      <c r="JW233">
        <v>3310.2</v>
      </c>
      <c r="JX233" s="1" t="s">
        <v>187</v>
      </c>
      <c r="JY233" s="18">
        <v>3639.2999999999993</v>
      </c>
      <c r="JZ233" s="1" t="s">
        <v>183</v>
      </c>
      <c r="KA233" s="18">
        <v>1517.6999999999807</v>
      </c>
      <c r="KB233" s="1" t="s">
        <v>184</v>
      </c>
      <c r="KD233" s="1" t="s">
        <v>185</v>
      </c>
      <c r="KF233" s="18">
        <v>103.79999999999927</v>
      </c>
      <c r="KG233" s="1" t="s">
        <v>187</v>
      </c>
      <c r="KH233" s="401">
        <v>64.999999999998181</v>
      </c>
      <c r="KI233" s="1" t="s">
        <v>183</v>
      </c>
      <c r="KJ233" s="401"/>
      <c r="KK233" s="1" t="s">
        <v>184</v>
      </c>
      <c r="KL233" s="401"/>
      <c r="KM233" s="1" t="s">
        <v>185</v>
      </c>
      <c r="KO233" s="401">
        <v>339.50000000000364</v>
      </c>
      <c r="KP233" s="1" t="s">
        <v>187</v>
      </c>
      <c r="KQ233" s="401"/>
      <c r="KR233" s="1" t="s">
        <v>183</v>
      </c>
      <c r="KS233" s="401"/>
      <c r="KT233" s="1" t="s">
        <v>184</v>
      </c>
      <c r="KU233" s="401"/>
      <c r="KV233" s="1" t="s">
        <v>185</v>
      </c>
      <c r="KX233" s="18">
        <v>330.90000000000146</v>
      </c>
      <c r="KY233" s="1" t="s">
        <v>187</v>
      </c>
      <c r="KZ233" s="18"/>
      <c r="LA233" s="1" t="s">
        <v>183</v>
      </c>
      <c r="LB233" s="18"/>
      <c r="LC233" s="1" t="s">
        <v>184</v>
      </c>
      <c r="LD233" s="18"/>
      <c r="LE233" s="1" t="s">
        <v>185</v>
      </c>
      <c r="LG233" s="232">
        <v>95.599999999998545</v>
      </c>
      <c r="LH233" s="1" t="s">
        <v>187</v>
      </c>
      <c r="LI233" s="232"/>
      <c r="LJ233" s="1" t="s">
        <v>183</v>
      </c>
      <c r="LK233" s="232"/>
      <c r="LL233" s="1" t="s">
        <v>184</v>
      </c>
      <c r="LM233" s="232"/>
      <c r="LN233" s="1" t="s">
        <v>185</v>
      </c>
      <c r="LP233" s="18">
        <v>559.89999999999054</v>
      </c>
      <c r="LQ233" s="1" t="s">
        <v>187</v>
      </c>
      <c r="LR233" s="18">
        <v>435.10000000000036</v>
      </c>
      <c r="LS233" s="1" t="s">
        <v>183</v>
      </c>
      <c r="LT233" s="18"/>
      <c r="LU233" s="1" t="s">
        <v>184</v>
      </c>
      <c r="LV233" s="18"/>
      <c r="LW233" s="1" t="s">
        <v>185</v>
      </c>
      <c r="LY233" s="18">
        <v>4.7999999999919964</v>
      </c>
      <c r="LZ233" s="1" t="s">
        <v>187</v>
      </c>
      <c r="MA233" s="18"/>
      <c r="MB233" s="1" t="s">
        <v>183</v>
      </c>
      <c r="MC233" s="18"/>
      <c r="MD233" s="1" t="s">
        <v>184</v>
      </c>
      <c r="ME233" s="18"/>
      <c r="MF233" s="1" t="s">
        <v>185</v>
      </c>
      <c r="MH233">
        <v>796.6</v>
      </c>
      <c r="MI233" s="1" t="s">
        <v>187</v>
      </c>
      <c r="MJ233" s="74">
        <v>413.29999999998108</v>
      </c>
      <c r="MK233" s="1" t="s">
        <v>183</v>
      </c>
      <c r="ML233" s="18">
        <v>1001.2000000000007</v>
      </c>
      <c r="MM233" s="1" t="s">
        <v>184</v>
      </c>
      <c r="MN233" s="18"/>
      <c r="MO233" s="1" t="s">
        <v>185</v>
      </c>
      <c r="MQ233">
        <v>277.49999999999272</v>
      </c>
      <c r="MR233" s="1" t="s">
        <v>187</v>
      </c>
      <c r="MS233" s="18">
        <v>335.99999999999636</v>
      </c>
      <c r="MT233" s="1" t="s">
        <v>183</v>
      </c>
      <c r="MU233" s="18"/>
      <c r="MV233" s="1" t="s">
        <v>184</v>
      </c>
      <c r="MW233" s="18"/>
      <c r="MX233" s="1" t="s">
        <v>185</v>
      </c>
      <c r="NA233" s="1" t="s">
        <v>187</v>
      </c>
      <c r="NC233" s="1" t="s">
        <v>183</v>
      </c>
      <c r="ND233" s="18"/>
      <c r="NE233" s="1" t="s">
        <v>184</v>
      </c>
      <c r="NF233" s="18"/>
      <c r="NG233" s="1" t="s">
        <v>185</v>
      </c>
      <c r="NH233" s="43"/>
    </row>
    <row r="234" spans="1:372" ht="18">
      <c r="A234" s="93" t="s">
        <v>1935</v>
      </c>
      <c r="B234" s="49">
        <f>SUM(D234:AAP234)</f>
        <v>14651.349999999966</v>
      </c>
      <c r="D234"/>
      <c r="E234" s="9">
        <f>D233*0.25</f>
        <v>164.72499999999999</v>
      </c>
      <c r="F234" s="18"/>
      <c r="G234" s="9">
        <f>F233*0.5</f>
        <v>223.4</v>
      </c>
      <c r="I234" s="9">
        <f>H233*0.75</f>
        <v>0</v>
      </c>
      <c r="K234" s="9">
        <f>J233*1</f>
        <v>0</v>
      </c>
      <c r="N234" s="9">
        <f>M233*0.25</f>
        <v>23.5</v>
      </c>
      <c r="P234" s="9">
        <f>O233*0.5</f>
        <v>55.249999999999972</v>
      </c>
      <c r="R234" s="9">
        <f>Q233*0.75</f>
        <v>0</v>
      </c>
      <c r="T234" s="9">
        <f>S233*1</f>
        <v>0</v>
      </c>
      <c r="W234" s="9">
        <f>V233*0.25</f>
        <v>151.69999999999987</v>
      </c>
      <c r="Y234" s="9">
        <f>X233*0.5</f>
        <v>201.9000000000002</v>
      </c>
      <c r="Z234" s="18"/>
      <c r="AA234" s="9">
        <f>Z233*0.75</f>
        <v>0</v>
      </c>
      <c r="AC234" s="9">
        <f>AB233*1</f>
        <v>0</v>
      </c>
      <c r="AE234" s="18"/>
      <c r="AF234" s="9">
        <f>AE233*0.25</f>
        <v>46.100000000000023</v>
      </c>
      <c r="AH234" s="9">
        <f>AG233*0.5</f>
        <v>65.10000000000025</v>
      </c>
      <c r="AJ234" s="9">
        <f>AI233*0.75</f>
        <v>0</v>
      </c>
      <c r="AL234" s="9">
        <f>AK233*1</f>
        <v>0</v>
      </c>
      <c r="AN234" s="18"/>
      <c r="AO234" s="9">
        <f>AN233*0.25</f>
        <v>66.549999999999955</v>
      </c>
      <c r="AP234" s="18"/>
      <c r="AQ234" s="9">
        <f>AP233*0.5</f>
        <v>105.60000000000014</v>
      </c>
      <c r="AR234" s="18"/>
      <c r="AS234" s="9">
        <f>AR233*0.75</f>
        <v>0</v>
      </c>
      <c r="AT234" s="18"/>
      <c r="AU234" s="9">
        <f>AT233*1</f>
        <v>0</v>
      </c>
      <c r="AW234" s="18"/>
      <c r="AX234" s="9">
        <f>AW233*0.25</f>
        <v>191.30000000000007</v>
      </c>
      <c r="AZ234" s="9">
        <f>AY233*0.5</f>
        <v>212.60000000000002</v>
      </c>
      <c r="BB234" s="9">
        <f>BA233*0.75</f>
        <v>0</v>
      </c>
      <c r="BD234" s="9">
        <f>BC233*1</f>
        <v>0</v>
      </c>
      <c r="BF234" s="18"/>
      <c r="BG234" s="9">
        <f>BF233*0.25</f>
        <v>154.07500000000027</v>
      </c>
      <c r="BH234" s="18"/>
      <c r="BI234" s="9">
        <f>BH233*0.5</f>
        <v>118.99999999999909</v>
      </c>
      <c r="BJ234" s="18"/>
      <c r="BK234" s="9">
        <f>BJ233*0.75</f>
        <v>0</v>
      </c>
      <c r="BL234" s="18"/>
      <c r="BM234" s="9">
        <f>BL233*1</f>
        <v>0</v>
      </c>
      <c r="BP234" s="9">
        <f>BO233*0.25</f>
        <v>102.62500000000023</v>
      </c>
      <c r="BR234" s="9">
        <f>BQ233*0.5</f>
        <v>216.20000000000027</v>
      </c>
      <c r="BT234" s="9">
        <f>BS233*0.75</f>
        <v>0</v>
      </c>
      <c r="BV234" s="9">
        <f>BU233*1</f>
        <v>0</v>
      </c>
      <c r="BY234" s="9">
        <f>BX233*0.25</f>
        <v>46.425000000000182</v>
      </c>
      <c r="CA234" s="9">
        <f>BZ233*0.5</f>
        <v>4.75</v>
      </c>
      <c r="CC234" s="9">
        <f>CB233*0.75</f>
        <v>0</v>
      </c>
      <c r="CE234" s="9">
        <f t="shared" ref="CE234" si="450">CD233*1</f>
        <v>0</v>
      </c>
      <c r="CG234" s="18"/>
      <c r="CH234" s="9">
        <f>CG233*0.25</f>
        <v>152.3125</v>
      </c>
      <c r="CI234" s="18"/>
      <c r="CJ234" s="9">
        <f>CI233*0.5</f>
        <v>0</v>
      </c>
      <c r="CK234" s="18"/>
      <c r="CL234" s="9">
        <f>CK233*0.75</f>
        <v>0</v>
      </c>
      <c r="CM234" s="18"/>
      <c r="CN234" s="9">
        <f t="shared" ref="CN234" si="451">CM233*1</f>
        <v>0</v>
      </c>
      <c r="CP234" s="18"/>
      <c r="CQ234" s="9">
        <f>CP233*0.25</f>
        <v>72.550000000000182</v>
      </c>
      <c r="CR234" s="18"/>
      <c r="CS234" s="9">
        <f>CR233*0.5</f>
        <v>0</v>
      </c>
      <c r="CT234" s="18"/>
      <c r="CU234" s="9">
        <f>CT233*0.75</f>
        <v>0</v>
      </c>
      <c r="CV234" s="18"/>
      <c r="CW234" s="9">
        <f t="shared" ref="CW234" si="452">CV233*1</f>
        <v>0</v>
      </c>
      <c r="CY234" s="18"/>
      <c r="CZ234" s="9">
        <f>CY233*0.25</f>
        <v>58.300000000000182</v>
      </c>
      <c r="DA234" s="18"/>
      <c r="DB234" s="9">
        <f>DA233*0.5</f>
        <v>142.85000000000036</v>
      </c>
      <c r="DC234" s="18"/>
      <c r="DD234" s="9">
        <f>DC233*0.75</f>
        <v>0</v>
      </c>
      <c r="DE234" s="18"/>
      <c r="DF234" s="9">
        <f t="shared" ref="DF234" si="453">DE233*1</f>
        <v>0</v>
      </c>
      <c r="DH234" s="18"/>
      <c r="DI234" s="9">
        <f>DH233*0.25</f>
        <v>19.000000000000227</v>
      </c>
      <c r="DJ234" s="18"/>
      <c r="DK234" s="9">
        <f>DJ233*0.5</f>
        <v>0</v>
      </c>
      <c r="DL234" s="18"/>
      <c r="DM234" s="9">
        <f>DL233*0.75</f>
        <v>0</v>
      </c>
      <c r="DN234" s="18"/>
      <c r="DO234" s="9">
        <f t="shared" ref="DO234" si="454">DN233*1</f>
        <v>0</v>
      </c>
      <c r="DQ234" s="18"/>
      <c r="DR234" s="9">
        <f>DQ233*0.25</f>
        <v>48.950000000000045</v>
      </c>
      <c r="DS234" s="18"/>
      <c r="DT234" s="9">
        <f>DS233*0.5</f>
        <v>225.05000000000109</v>
      </c>
      <c r="DU234" s="18"/>
      <c r="DV234" s="9">
        <f>DU233*0.75</f>
        <v>0</v>
      </c>
      <c r="DW234" s="18"/>
      <c r="DX234" s="9">
        <f t="shared" ref="DX234" si="455">DW233*1</f>
        <v>0</v>
      </c>
      <c r="DZ234" s="18"/>
      <c r="EA234" s="9">
        <f>DZ233*0.25</f>
        <v>44.599999999999909</v>
      </c>
      <c r="EB234" s="18"/>
      <c r="EC234" s="9">
        <f>EB233*0.5</f>
        <v>0</v>
      </c>
      <c r="ED234" s="18"/>
      <c r="EE234" s="9">
        <f>ED233*0.75</f>
        <v>0</v>
      </c>
      <c r="EF234" s="18"/>
      <c r="EG234" s="9">
        <f>EF233*1</f>
        <v>0</v>
      </c>
      <c r="EI234" s="18"/>
      <c r="EJ234" s="9">
        <f>EI233*0.25</f>
        <v>33.624999999999773</v>
      </c>
      <c r="EK234" s="18"/>
      <c r="EL234" s="9">
        <f>EK233*0.5</f>
        <v>0</v>
      </c>
      <c r="EM234" s="18"/>
      <c r="EN234" s="9">
        <f>EM233*0.75</f>
        <v>0</v>
      </c>
      <c r="EO234" s="18"/>
      <c r="EP234" s="9">
        <f>EO233*1</f>
        <v>0</v>
      </c>
      <c r="ER234" s="18"/>
      <c r="ES234" s="9">
        <f>ER233*0.25</f>
        <v>53.049999999999727</v>
      </c>
      <c r="ET234" s="18"/>
      <c r="EU234" s="9">
        <f>ET233*0.5</f>
        <v>0</v>
      </c>
      <c r="EV234" s="18"/>
      <c r="EW234" s="9">
        <f>EV233*0.75</f>
        <v>0</v>
      </c>
      <c r="EX234" s="18"/>
      <c r="EY234" s="9">
        <f>EX233*1</f>
        <v>0</v>
      </c>
      <c r="FA234" s="18"/>
      <c r="FB234" s="9">
        <f>FA233*0.25</f>
        <v>34.125</v>
      </c>
      <c r="FC234" s="18"/>
      <c r="FD234" s="9">
        <f>FC233*0.5</f>
        <v>90.75</v>
      </c>
      <c r="FE234" s="18"/>
      <c r="FF234" s="9">
        <f>FE233*0.75</f>
        <v>0</v>
      </c>
      <c r="FG234" s="18"/>
      <c r="FH234" s="9">
        <f>FG233*1</f>
        <v>0</v>
      </c>
      <c r="FJ234" s="18"/>
      <c r="FK234" s="9">
        <f>FJ233*0.25</f>
        <v>30.950000000000273</v>
      </c>
      <c r="FL234" s="18"/>
      <c r="FM234" s="9">
        <f>FL233*0.5</f>
        <v>235.40000000000055</v>
      </c>
      <c r="FN234" s="18"/>
      <c r="FO234" s="9">
        <f>FN233*0.75</f>
        <v>0</v>
      </c>
      <c r="FP234" s="18"/>
      <c r="FQ234" s="9">
        <f>FP233*1</f>
        <v>0</v>
      </c>
      <c r="FS234" s="18"/>
      <c r="FT234" s="9">
        <f>FS233*0.25</f>
        <v>126.15000000000009</v>
      </c>
      <c r="FU234" s="18"/>
      <c r="FV234" s="9">
        <f>FU233*0.5</f>
        <v>0</v>
      </c>
      <c r="FW234" s="18"/>
      <c r="FX234" s="9">
        <f>FW233*0.75</f>
        <v>0</v>
      </c>
      <c r="FY234" s="18"/>
      <c r="FZ234" s="9">
        <f>FY233*1</f>
        <v>0</v>
      </c>
      <c r="GB234" s="18"/>
      <c r="GC234" s="9">
        <f>GB233*0.25</f>
        <v>37.825000000000273</v>
      </c>
      <c r="GD234" s="18"/>
      <c r="GE234" s="9">
        <f>GD233*0.5</f>
        <v>0</v>
      </c>
      <c r="GF234" s="18"/>
      <c r="GG234" s="9">
        <f>GF233*0.75</f>
        <v>0</v>
      </c>
      <c r="GH234" s="18"/>
      <c r="GI234" s="9">
        <f>GH233*1</f>
        <v>0</v>
      </c>
      <c r="GK234" s="18"/>
      <c r="GL234" s="9">
        <f>GK233*0.25</f>
        <v>517.58750000000055</v>
      </c>
      <c r="GM234" s="18"/>
      <c r="GN234" s="9">
        <f>GM233*0.5</f>
        <v>1065.2499999999991</v>
      </c>
      <c r="GP234" s="9">
        <f>GO233*0.75</f>
        <v>0</v>
      </c>
      <c r="GR234" s="9">
        <f>GQ233*1</f>
        <v>0</v>
      </c>
      <c r="GT234" s="18"/>
      <c r="GU234" s="9">
        <f>GT233*0.25</f>
        <v>181.95000000000073</v>
      </c>
      <c r="GV234" s="18"/>
      <c r="GW234" s="9">
        <f>GV233*0.5</f>
        <v>0</v>
      </c>
      <c r="GX234" s="18"/>
      <c r="GY234" s="9">
        <f>GX233*0.75</f>
        <v>0</v>
      </c>
      <c r="GZ234" s="18"/>
      <c r="HA234" s="9">
        <f>GZ233*1</f>
        <v>0</v>
      </c>
      <c r="HD234" s="9">
        <f>HC233*0.25</f>
        <v>164.32500000000027</v>
      </c>
      <c r="HF234" s="9">
        <f>HE233*0.5</f>
        <v>330.69999999999982</v>
      </c>
      <c r="HH234" s="9">
        <f>HG233*0.75</f>
        <v>0</v>
      </c>
      <c r="HJ234" s="9">
        <f>HI233*1</f>
        <v>0</v>
      </c>
      <c r="HM234" s="9">
        <f>HL233*0.25</f>
        <v>157.19999999999936</v>
      </c>
      <c r="HO234" s="9">
        <f>HN233*0.5</f>
        <v>0</v>
      </c>
      <c r="HQ234" s="9">
        <f>HP233*0.75</f>
        <v>0</v>
      </c>
      <c r="HS234" s="9">
        <f>HR233*1</f>
        <v>0</v>
      </c>
      <c r="HV234" s="9">
        <f>HU233*0.25</f>
        <v>759.07499999999982</v>
      </c>
      <c r="HX234" s="9">
        <f>HW233*0.5</f>
        <v>1677.1</v>
      </c>
      <c r="HZ234" s="9">
        <f>HY233*0.75</f>
        <v>0</v>
      </c>
      <c r="IB234" s="9">
        <f>IA233*1</f>
        <v>0</v>
      </c>
      <c r="IE234" s="9">
        <f>ID233*0.25</f>
        <v>0</v>
      </c>
      <c r="IG234" s="9">
        <f>IF233*0.5</f>
        <v>0</v>
      </c>
      <c r="II234" s="9">
        <f>IH233*0.75</f>
        <v>0</v>
      </c>
      <c r="IK234" s="9">
        <f>IJ233*1</f>
        <v>0</v>
      </c>
      <c r="IN234" s="9">
        <f>IM233*0.25</f>
        <v>69.950000000000273</v>
      </c>
      <c r="IP234" s="9">
        <f>IO233*0.5</f>
        <v>0</v>
      </c>
      <c r="IR234" s="9">
        <f>IQ233*0.75</f>
        <v>0</v>
      </c>
      <c r="IT234" s="9">
        <f>IS233*1</f>
        <v>0</v>
      </c>
      <c r="IW234" s="9">
        <f>IV233*0.25</f>
        <v>30.299999999999727</v>
      </c>
      <c r="IY234" s="9">
        <f>IX233*0.5</f>
        <v>46.850000000000136</v>
      </c>
      <c r="JA234" s="9">
        <f>IZ233*0.75</f>
        <v>0</v>
      </c>
      <c r="JC234" s="9">
        <f>JB233*1</f>
        <v>0</v>
      </c>
      <c r="JF234" s="9">
        <f>JE233*0.25</f>
        <v>95.949999999999818</v>
      </c>
      <c r="JH234" s="9">
        <f>JG233*0.5</f>
        <v>183.09999999999945</v>
      </c>
      <c r="JJ234" s="9">
        <f>JI233*0.75</f>
        <v>0</v>
      </c>
      <c r="JL234" s="9">
        <f>JK233*1</f>
        <v>0</v>
      </c>
      <c r="JO234" s="9">
        <f>JN233*0.25</f>
        <v>27.499999999999091</v>
      </c>
      <c r="JQ234" s="9">
        <f>JP233*0.5</f>
        <v>0</v>
      </c>
      <c r="JS234" s="9">
        <f>JR233*0.75</f>
        <v>0</v>
      </c>
      <c r="JU234" s="9">
        <f>JT233*1</f>
        <v>0</v>
      </c>
      <c r="JX234" s="9">
        <f>JW233*0.25</f>
        <v>827.55</v>
      </c>
      <c r="JZ234" s="9">
        <f>JY233*0.5</f>
        <v>1819.6499999999996</v>
      </c>
      <c r="KB234" s="9">
        <f>KA233*0.75</f>
        <v>1138.2749999999855</v>
      </c>
      <c r="KD234" s="9">
        <f>KC233*1</f>
        <v>0</v>
      </c>
      <c r="KG234" s="9">
        <f>KF233*0.25</f>
        <v>25.949999999999818</v>
      </c>
      <c r="KI234" s="9">
        <f>KH233*0.5</f>
        <v>32.499999999999091</v>
      </c>
      <c r="KK234" s="9">
        <f>KJ233*0.75</f>
        <v>0</v>
      </c>
      <c r="KM234" s="9">
        <f>KL233*1</f>
        <v>0</v>
      </c>
      <c r="KP234" s="9">
        <f>KO233*0.25</f>
        <v>84.875000000000909</v>
      </c>
      <c r="KR234" s="9">
        <f>KQ233*0.5</f>
        <v>0</v>
      </c>
      <c r="KT234" s="9">
        <f>KS233*0.75</f>
        <v>0</v>
      </c>
      <c r="KV234" s="9">
        <f>KU233*1</f>
        <v>0</v>
      </c>
      <c r="KY234" s="9">
        <f>KX233*0.25</f>
        <v>82.725000000000364</v>
      </c>
      <c r="LA234" s="9">
        <f>KZ233*0.5</f>
        <v>0</v>
      </c>
      <c r="LC234" s="9">
        <f>LB233*0.75</f>
        <v>0</v>
      </c>
      <c r="LE234" s="9">
        <f>LD233*1</f>
        <v>0</v>
      </c>
      <c r="LH234" s="9">
        <f>LG233*0.25</f>
        <v>23.899999999999636</v>
      </c>
      <c r="LJ234" s="9">
        <f>LI233*0.5</f>
        <v>0</v>
      </c>
      <c r="LL234" s="9">
        <f>LK233*0.75</f>
        <v>0</v>
      </c>
      <c r="LN234" s="9">
        <f>LM233*1</f>
        <v>0</v>
      </c>
      <c r="LQ234" s="9">
        <f>LP233*0.25</f>
        <v>139.97499999999764</v>
      </c>
      <c r="LS234" s="9">
        <f>LR233*0.5</f>
        <v>217.55000000000018</v>
      </c>
      <c r="LU234" s="9">
        <f>LT233*0.75</f>
        <v>0</v>
      </c>
      <c r="LW234" s="9">
        <f>LV233*1</f>
        <v>0</v>
      </c>
      <c r="LZ234" s="9">
        <f>LY233*0.25</f>
        <v>1.1999999999979991</v>
      </c>
      <c r="MB234" s="9">
        <f>MA233*0.5</f>
        <v>0</v>
      </c>
      <c r="MD234" s="9">
        <f>MC233*0.75</f>
        <v>0</v>
      </c>
      <c r="MF234" s="9">
        <f>ME233*1</f>
        <v>0</v>
      </c>
      <c r="MI234" s="9">
        <f>MH233*0.25</f>
        <v>199.15</v>
      </c>
      <c r="MK234" s="9">
        <f>MJ233*0.5</f>
        <v>206.64999999999054</v>
      </c>
      <c r="MM234" s="9">
        <f>ML233*0.75</f>
        <v>750.90000000000055</v>
      </c>
      <c r="MO234" s="9">
        <f>MN233*1</f>
        <v>0</v>
      </c>
      <c r="MR234" s="9">
        <f>MQ233*0.25</f>
        <v>69.374999999998181</v>
      </c>
      <c r="MT234" s="9">
        <f>MS233*0.5</f>
        <v>167.99999999999818</v>
      </c>
      <c r="MV234" s="9">
        <f>MU233*0.75</f>
        <v>0</v>
      </c>
      <c r="MX234" s="9">
        <f>MW233*1</f>
        <v>0</v>
      </c>
      <c r="NA234" s="9">
        <f>MZ233*0.25</f>
        <v>0</v>
      </c>
      <c r="NC234" s="9">
        <f>NB233*0.5</f>
        <v>0</v>
      </c>
      <c r="NE234" s="9">
        <f>ND233*0.75</f>
        <v>0</v>
      </c>
      <c r="NG234" s="9">
        <f>NF233*1</f>
        <v>0</v>
      </c>
      <c r="NH234" s="43"/>
    </row>
    <row r="235" spans="1:372" ht="18">
      <c r="A235" s="93"/>
      <c r="B235" s="49"/>
      <c r="D235"/>
      <c r="E235" s="9"/>
      <c r="F235" s="18"/>
      <c r="G235" s="9"/>
      <c r="I235" s="9"/>
      <c r="K235" s="9"/>
      <c r="N235" s="9"/>
      <c r="P235" s="9"/>
      <c r="R235" s="9"/>
      <c r="T235" s="9"/>
      <c r="W235" s="9"/>
      <c r="Y235" s="9"/>
      <c r="Z235" s="18"/>
      <c r="AA235" s="9"/>
      <c r="AB235" s="40"/>
      <c r="AC235" s="38"/>
      <c r="AE235" s="18"/>
      <c r="AF235" s="9"/>
      <c r="AH235" s="9"/>
      <c r="AJ235" s="9"/>
      <c r="AL235" s="38"/>
      <c r="AN235" s="18"/>
      <c r="AO235" s="9"/>
      <c r="AP235" s="18"/>
      <c r="AQ235" s="9"/>
      <c r="AR235" s="18"/>
      <c r="AS235" s="9"/>
      <c r="AU235" s="38"/>
      <c r="AW235" s="18"/>
      <c r="AX235" s="9"/>
      <c r="AZ235" s="9"/>
      <c r="BB235" s="9"/>
      <c r="BC235"/>
      <c r="BD235" s="38"/>
      <c r="BF235" s="18"/>
      <c r="BG235" s="9"/>
      <c r="BH235" s="18"/>
      <c r="BI235" s="9"/>
      <c r="BJ235" s="18"/>
      <c r="BK235" s="9"/>
      <c r="BM235" s="38"/>
      <c r="BP235" s="9"/>
      <c r="BR235" s="9"/>
      <c r="BT235" s="9"/>
      <c r="BV235" s="38"/>
      <c r="BY235" s="9"/>
      <c r="CA235" s="9"/>
      <c r="CC235" s="9"/>
      <c r="CE235" s="38"/>
      <c r="CG235" s="18"/>
      <c r="CH235" s="9"/>
      <c r="CI235" s="18"/>
      <c r="CJ235" s="9"/>
      <c r="CK235" s="18"/>
      <c r="CL235" s="9"/>
      <c r="CM235" s="18"/>
      <c r="CN235" s="38"/>
      <c r="CP235" s="18"/>
      <c r="CQ235" s="9"/>
      <c r="CR235" s="18"/>
      <c r="CS235" s="9"/>
      <c r="CT235" s="18"/>
      <c r="CU235" s="9"/>
      <c r="CV235" s="18"/>
      <c r="CW235" s="38"/>
      <c r="CY235" s="18"/>
      <c r="CZ235" s="9"/>
      <c r="DA235" s="18"/>
      <c r="DB235" s="9"/>
      <c r="DC235" s="18"/>
      <c r="DD235" s="9"/>
      <c r="DE235" s="18"/>
      <c r="DF235" s="38"/>
      <c r="DH235" s="40"/>
      <c r="DI235" s="237"/>
      <c r="DJ235" s="40"/>
      <c r="DK235" s="40"/>
      <c r="DL235" s="40"/>
      <c r="DM235" s="40"/>
      <c r="DN235" s="40"/>
      <c r="DO235" s="38"/>
      <c r="DQ235" s="18"/>
      <c r="DR235" s="9"/>
      <c r="DS235" s="18"/>
      <c r="DT235" s="9"/>
      <c r="DU235" s="18"/>
      <c r="DV235" s="9"/>
      <c r="DW235" s="18"/>
      <c r="DX235" s="38"/>
      <c r="DZ235" s="18"/>
      <c r="EA235" s="9"/>
      <c r="EB235" s="18"/>
      <c r="EC235" s="9"/>
      <c r="ED235" s="18"/>
      <c r="EE235" s="9"/>
      <c r="EF235" s="18"/>
      <c r="EG235" s="9"/>
      <c r="EI235" s="18"/>
      <c r="EJ235" s="9"/>
      <c r="EK235" s="18"/>
      <c r="EL235" s="9"/>
      <c r="EM235" s="18"/>
      <c r="EN235" s="9"/>
      <c r="EO235" s="18"/>
      <c r="EP235" s="9"/>
      <c r="ER235" s="18"/>
      <c r="ES235" s="9"/>
      <c r="ET235" s="18"/>
      <c r="EU235" s="9"/>
      <c r="EV235" s="18"/>
      <c r="EW235" s="9"/>
      <c r="EX235" s="18"/>
      <c r="EY235" s="9"/>
      <c r="FA235" s="18"/>
      <c r="FB235" s="9"/>
      <c r="FC235" s="18"/>
      <c r="FD235" s="9"/>
      <c r="FE235" s="18"/>
      <c r="FF235" s="9"/>
      <c r="FG235" s="18"/>
      <c r="FH235" s="9"/>
      <c r="FJ235" s="18"/>
      <c r="FK235" s="9"/>
      <c r="FL235" s="18"/>
      <c r="FM235" s="9"/>
      <c r="FN235" s="18"/>
      <c r="FO235" s="9"/>
      <c r="FP235" s="18"/>
      <c r="FQ235" s="9"/>
      <c r="FS235" s="18"/>
      <c r="FT235" s="9"/>
      <c r="FU235" s="18"/>
      <c r="FV235" s="9"/>
      <c r="FW235" s="18"/>
      <c r="FX235" s="9"/>
      <c r="FY235" s="18"/>
      <c r="FZ235" s="9"/>
      <c r="GB235" s="18"/>
      <c r="GC235" s="9"/>
      <c r="GD235" s="18"/>
      <c r="GE235" s="9"/>
      <c r="GF235" s="18"/>
      <c r="GG235" s="9"/>
      <c r="GH235" s="18"/>
      <c r="GI235" s="9"/>
      <c r="GK235" s="18"/>
      <c r="GL235" s="9"/>
      <c r="GM235" s="18"/>
      <c r="GN235" s="9"/>
      <c r="GP235" s="9"/>
      <c r="GR235" s="9"/>
      <c r="GT235" s="18"/>
      <c r="GU235" s="9"/>
      <c r="GV235" s="18"/>
      <c r="GW235" s="9"/>
      <c r="GX235" s="18"/>
      <c r="GY235" s="9"/>
      <c r="GZ235" s="18"/>
      <c r="HA235" s="9"/>
      <c r="HD235" s="9"/>
      <c r="HF235" s="9"/>
      <c r="HH235" s="9"/>
      <c r="HJ235" s="9"/>
      <c r="HM235" s="9"/>
      <c r="HO235" s="9"/>
      <c r="HQ235" s="9"/>
      <c r="HS235" s="9"/>
      <c r="HV235" s="9"/>
      <c r="HX235" s="9"/>
      <c r="HZ235" s="9"/>
      <c r="IB235" s="9"/>
      <c r="IE235" s="9"/>
      <c r="IG235" s="9"/>
      <c r="II235" s="9"/>
      <c r="IK235" s="9"/>
      <c r="IN235" s="9"/>
      <c r="IP235" s="9"/>
      <c r="IR235" s="9"/>
      <c r="IT235" s="9"/>
      <c r="IW235" s="9"/>
      <c r="IY235" s="9"/>
      <c r="JA235" s="9"/>
      <c r="JC235" s="9"/>
      <c r="JF235" s="9"/>
      <c r="JH235" s="9"/>
      <c r="JJ235" s="9"/>
      <c r="JL235" s="9"/>
      <c r="JO235" s="9"/>
      <c r="JQ235" s="9"/>
      <c r="JS235" s="9"/>
      <c r="JU235" s="9"/>
      <c r="JX235" s="9"/>
      <c r="JZ235" s="9"/>
      <c r="KB235" s="9"/>
      <c r="KD235" s="9"/>
      <c r="KG235" s="9"/>
      <c r="KI235" s="9"/>
      <c r="KK235" s="9"/>
      <c r="KM235" s="9"/>
      <c r="KP235" s="9"/>
      <c r="KR235" s="9"/>
      <c r="KT235" s="9"/>
      <c r="KV235" s="9"/>
      <c r="KY235" s="9"/>
      <c r="LA235" s="9"/>
      <c r="LC235" s="9"/>
      <c r="LE235" s="9"/>
      <c r="LH235" s="9"/>
      <c r="LJ235" s="9"/>
      <c r="LL235" s="9"/>
      <c r="LN235" s="9"/>
      <c r="LQ235" s="9"/>
      <c r="LS235" s="9"/>
      <c r="LU235" s="9"/>
      <c r="LW235" s="9"/>
      <c r="LZ235" s="9"/>
      <c r="MB235" s="9"/>
      <c r="MD235" s="9"/>
      <c r="MF235" s="9"/>
      <c r="MI235" s="9"/>
      <c r="MK235" s="9"/>
      <c r="MM235" s="9"/>
      <c r="MO235" s="9"/>
      <c r="MR235" s="9"/>
      <c r="MT235" s="9"/>
      <c r="MV235" s="9"/>
      <c r="MX235" s="9"/>
      <c r="NA235" s="9"/>
      <c r="NC235" s="9"/>
      <c r="NE235" s="9"/>
      <c r="NG235" s="9"/>
      <c r="NH235" s="43"/>
    </row>
    <row r="236" spans="1:372" ht="18">
      <c r="A236" s="41" t="s">
        <v>2543</v>
      </c>
      <c r="B236" s="49"/>
      <c r="D236"/>
      <c r="E236" s="1" t="s">
        <v>187</v>
      </c>
      <c r="F236" s="400"/>
      <c r="G236" s="1" t="s">
        <v>183</v>
      </c>
      <c r="H236" s="115"/>
      <c r="I236" s="1" t="s">
        <v>184</v>
      </c>
      <c r="J236" s="115"/>
      <c r="K236" s="1" t="s">
        <v>185</v>
      </c>
      <c r="N236" s="1" t="s">
        <v>187</v>
      </c>
      <c r="O236" s="18"/>
      <c r="P236" s="1" t="s">
        <v>183</v>
      </c>
      <c r="Q236" s="18"/>
      <c r="R236" s="1" t="s">
        <v>184</v>
      </c>
      <c r="S236" s="18"/>
      <c r="T236" s="1" t="s">
        <v>185</v>
      </c>
      <c r="V236" s="18"/>
      <c r="W236" s="1" t="s">
        <v>187</v>
      </c>
      <c r="X236" s="18"/>
      <c r="Y236" s="1" t="s">
        <v>183</v>
      </c>
      <c r="Z236" s="18"/>
      <c r="AA236" s="1" t="s">
        <v>184</v>
      </c>
      <c r="AB236" s="18">
        <v>611.70000000000039</v>
      </c>
      <c r="AC236" s="1" t="s">
        <v>185</v>
      </c>
      <c r="AF236" s="1" t="s">
        <v>187</v>
      </c>
      <c r="AG236" s="18"/>
      <c r="AH236" s="1" t="s">
        <v>183</v>
      </c>
      <c r="AI236" s="18"/>
      <c r="AJ236" s="1" t="s">
        <v>184</v>
      </c>
      <c r="AK236" s="18">
        <v>309.89999999999964</v>
      </c>
      <c r="AL236" s="1" t="s">
        <v>185</v>
      </c>
      <c r="AO236" s="1" t="s">
        <v>187</v>
      </c>
      <c r="AP236" s="18"/>
      <c r="AQ236" s="1" t="s">
        <v>183</v>
      </c>
      <c r="AR236" s="18"/>
      <c r="AS236" s="1" t="s">
        <v>184</v>
      </c>
      <c r="AT236" s="18">
        <v>200.09999999999991</v>
      </c>
      <c r="AU236" s="1" t="s">
        <v>185</v>
      </c>
      <c r="AX236" s="1" t="s">
        <v>187</v>
      </c>
      <c r="AZ236" s="1" t="s">
        <v>183</v>
      </c>
      <c r="BB236" s="1" t="s">
        <v>184</v>
      </c>
      <c r="BC236" s="18">
        <v>425.30000000000018</v>
      </c>
      <c r="BD236" s="1" t="s">
        <v>185</v>
      </c>
      <c r="BG236" s="1" t="s">
        <v>187</v>
      </c>
      <c r="BH236" s="18"/>
      <c r="BI236" s="1" t="s">
        <v>183</v>
      </c>
      <c r="BJ236" s="18"/>
      <c r="BK236" s="1" t="s">
        <v>184</v>
      </c>
      <c r="BL236" s="18">
        <v>1188.4999999999995</v>
      </c>
      <c r="BM236" s="1" t="s">
        <v>185</v>
      </c>
      <c r="BP236" s="1" t="s">
        <v>187</v>
      </c>
      <c r="BQ236" s="18"/>
      <c r="BR236" s="1" t="s">
        <v>183</v>
      </c>
      <c r="BS236" s="18"/>
      <c r="BT236" s="1" t="s">
        <v>184</v>
      </c>
      <c r="BU236" s="18">
        <v>192.59999999999854</v>
      </c>
      <c r="BV236" s="1" t="s">
        <v>185</v>
      </c>
      <c r="BX236" s="18"/>
      <c r="BY236" s="1" t="s">
        <v>187</v>
      </c>
      <c r="BZ236" s="18"/>
      <c r="CA236" s="1" t="s">
        <v>183</v>
      </c>
      <c r="CB236" s="18"/>
      <c r="CC236" s="1" t="s">
        <v>184</v>
      </c>
      <c r="CD236" s="18">
        <v>543.89999999999873</v>
      </c>
      <c r="CE236" s="1" t="s">
        <v>185</v>
      </c>
      <c r="CG236" s="18"/>
      <c r="CH236" s="1" t="s">
        <v>187</v>
      </c>
      <c r="CI236" s="18"/>
      <c r="CJ236" s="1" t="s">
        <v>183</v>
      </c>
      <c r="CK236" s="18"/>
      <c r="CL236" s="1" t="s">
        <v>184</v>
      </c>
      <c r="CM236" s="18">
        <v>399.19999999999982</v>
      </c>
      <c r="CN236" s="1" t="s">
        <v>185</v>
      </c>
      <c r="CP236" s="18"/>
      <c r="CQ236" s="1" t="s">
        <v>187</v>
      </c>
      <c r="CR236" s="18"/>
      <c r="CS236" s="1" t="s">
        <v>183</v>
      </c>
      <c r="CT236" s="18"/>
      <c r="CU236" s="1" t="s">
        <v>184</v>
      </c>
      <c r="CV236" s="18">
        <v>291.49999999999909</v>
      </c>
      <c r="CW236" s="1" t="s">
        <v>185</v>
      </c>
      <c r="CY236" s="18"/>
      <c r="CZ236" s="1" t="s">
        <v>187</v>
      </c>
      <c r="DA236" s="18"/>
      <c r="DB236" s="1" t="s">
        <v>183</v>
      </c>
      <c r="DC236" s="18"/>
      <c r="DD236" s="1" t="s">
        <v>184</v>
      </c>
      <c r="DE236" s="18">
        <v>241.29999999999836</v>
      </c>
      <c r="DF236" s="1" t="s">
        <v>185</v>
      </c>
      <c r="DH236" s="18"/>
      <c r="DI236" s="1" t="s">
        <v>187</v>
      </c>
      <c r="DJ236" s="18"/>
      <c r="DK236" s="1" t="s">
        <v>183</v>
      </c>
      <c r="DL236" s="18"/>
      <c r="DM236" s="1" t="s">
        <v>184</v>
      </c>
      <c r="DN236" s="18">
        <v>379.49999999999909</v>
      </c>
      <c r="DO236" s="1" t="s">
        <v>185</v>
      </c>
      <c r="DQ236" s="18"/>
      <c r="DR236" s="1" t="s">
        <v>187</v>
      </c>
      <c r="DS236" s="18"/>
      <c r="DT236" s="1" t="s">
        <v>183</v>
      </c>
      <c r="DU236" s="18"/>
      <c r="DV236" s="1" t="s">
        <v>184</v>
      </c>
      <c r="DW236" s="18">
        <v>173.09999999999945</v>
      </c>
      <c r="DX236" s="1" t="s">
        <v>185</v>
      </c>
      <c r="DZ236" s="18"/>
      <c r="EA236" s="1" t="s">
        <v>187</v>
      </c>
      <c r="EB236" s="18"/>
      <c r="EC236" s="1" t="s">
        <v>183</v>
      </c>
      <c r="ED236" s="18"/>
      <c r="EE236" s="1" t="s">
        <v>184</v>
      </c>
      <c r="EF236" s="18"/>
      <c r="EG236" s="1" t="s">
        <v>185</v>
      </c>
      <c r="EI236" s="18"/>
      <c r="EJ236" s="1" t="s">
        <v>187</v>
      </c>
      <c r="EK236" s="18"/>
      <c r="EL236" s="1" t="s">
        <v>183</v>
      </c>
      <c r="EM236" s="18"/>
      <c r="EN236" s="1" t="s">
        <v>184</v>
      </c>
      <c r="EO236" s="18"/>
      <c r="EP236" s="1" t="s">
        <v>185</v>
      </c>
      <c r="ER236" s="18"/>
      <c r="ES236" s="1" t="s">
        <v>187</v>
      </c>
      <c r="ET236" s="18"/>
      <c r="EU236" s="1" t="s">
        <v>183</v>
      </c>
      <c r="EV236" s="18"/>
      <c r="EW236" s="1" t="s">
        <v>184</v>
      </c>
      <c r="EX236" s="18"/>
      <c r="EY236" s="1" t="s">
        <v>185</v>
      </c>
      <c r="FA236" s="18"/>
      <c r="FB236" s="9"/>
      <c r="FC236" s="18"/>
      <c r="FD236" s="9"/>
      <c r="FE236" s="18"/>
      <c r="FF236" s="9"/>
      <c r="FG236" s="18"/>
      <c r="FH236" s="9"/>
      <c r="FJ236" s="18"/>
      <c r="FK236" s="9"/>
      <c r="FL236" s="18"/>
      <c r="FM236" s="9"/>
      <c r="FN236" s="18"/>
      <c r="FO236" s="9"/>
      <c r="FP236" s="18"/>
      <c r="FQ236" s="9"/>
      <c r="FS236" s="18"/>
      <c r="FT236" s="9"/>
      <c r="FU236" s="18"/>
      <c r="FV236" s="9"/>
      <c r="FW236" s="18"/>
      <c r="FX236" s="9"/>
      <c r="FY236" s="18"/>
      <c r="FZ236" s="9"/>
      <c r="GB236" s="18"/>
      <c r="GC236" s="9"/>
      <c r="GD236" s="18"/>
      <c r="GE236" s="9"/>
      <c r="GF236" s="18"/>
      <c r="GG236" s="9"/>
      <c r="GH236" s="18"/>
      <c r="GI236" s="9"/>
      <c r="GK236" s="18"/>
      <c r="GL236" s="9"/>
      <c r="GM236" s="18"/>
      <c r="GN236" s="9"/>
      <c r="GP236" s="9"/>
      <c r="GR236" s="9"/>
      <c r="GT236" s="18"/>
      <c r="GU236" s="9"/>
      <c r="GV236" s="18"/>
      <c r="GW236" s="9"/>
      <c r="GX236" s="18"/>
      <c r="GY236" s="9"/>
      <c r="GZ236" s="18"/>
      <c r="HA236" s="9"/>
      <c r="HD236" s="9"/>
      <c r="HF236" s="9"/>
      <c r="HH236" s="9"/>
      <c r="HJ236" s="9"/>
      <c r="HM236" s="9"/>
      <c r="HO236" s="9"/>
      <c r="HQ236" s="9"/>
      <c r="HS236" s="9"/>
      <c r="HV236" s="9"/>
      <c r="HX236" s="9"/>
      <c r="HZ236" s="9"/>
      <c r="IB236" s="9"/>
      <c r="IE236" s="9"/>
      <c r="IG236" s="9"/>
      <c r="II236" s="9"/>
      <c r="IK236" s="9"/>
      <c r="IN236" s="9"/>
      <c r="IP236" s="9"/>
      <c r="IR236" s="9"/>
      <c r="IT236" s="9"/>
      <c r="IW236" s="9"/>
      <c r="IY236" s="9"/>
      <c r="JA236" s="9"/>
      <c r="JC236" s="9"/>
      <c r="JF236" s="9"/>
      <c r="JH236" s="9"/>
      <c r="JJ236" s="9"/>
      <c r="JL236" s="9"/>
      <c r="JO236" s="9"/>
      <c r="JQ236" s="9"/>
      <c r="JS236" s="9"/>
      <c r="JU236" s="9"/>
      <c r="JX236" s="9"/>
      <c r="JZ236" s="9"/>
      <c r="KB236" s="9"/>
      <c r="KD236" s="9"/>
      <c r="KG236" s="9"/>
      <c r="KI236" s="9"/>
      <c r="KK236" s="9"/>
      <c r="KM236" s="9"/>
      <c r="KP236" s="9"/>
      <c r="KR236" s="9"/>
      <c r="KT236" s="9"/>
      <c r="KV236" s="9"/>
      <c r="KY236" s="9"/>
      <c r="LA236" s="9"/>
      <c r="LC236" s="9"/>
      <c r="LE236" s="9"/>
      <c r="LH236" s="9"/>
      <c r="LJ236" s="9"/>
      <c r="LL236" s="9"/>
      <c r="LN236" s="9"/>
      <c r="LQ236" s="9"/>
      <c r="LS236" s="9"/>
      <c r="LU236" s="9"/>
      <c r="LW236" s="9"/>
      <c r="LZ236" s="9"/>
      <c r="MB236" s="9"/>
      <c r="MD236" s="9"/>
      <c r="MF236" s="9"/>
      <c r="MI236" s="9"/>
      <c r="MK236" s="9"/>
      <c r="MM236" s="9"/>
      <c r="MO236" s="9"/>
      <c r="MR236" s="9"/>
      <c r="MT236" s="9"/>
      <c r="MV236" s="9"/>
      <c r="MX236" s="9"/>
      <c r="NA236" s="9"/>
      <c r="NC236" s="9"/>
      <c r="NE236" s="9"/>
      <c r="NG236" s="9"/>
      <c r="NH236" s="43"/>
    </row>
    <row r="237" spans="1:372" ht="18">
      <c r="A237" s="93">
        <v>2022</v>
      </c>
      <c r="B237" s="49">
        <f>SUM(D237:AAP237)</f>
        <v>4956.5999999999922</v>
      </c>
      <c r="D237"/>
      <c r="E237" s="9">
        <f>D236*0.25</f>
        <v>0</v>
      </c>
      <c r="F237" s="18"/>
      <c r="G237" s="9">
        <f>F236*0.5</f>
        <v>0</v>
      </c>
      <c r="I237" s="9">
        <f>H236*0.75</f>
        <v>0</v>
      </c>
      <c r="K237" s="9">
        <f>J236*1</f>
        <v>0</v>
      </c>
      <c r="N237" s="9">
        <f>M236*0.25</f>
        <v>0</v>
      </c>
      <c r="P237" s="9">
        <f>O236*0.5</f>
        <v>0</v>
      </c>
      <c r="R237" s="9">
        <f>Q236*0.75</f>
        <v>0</v>
      </c>
      <c r="T237" s="9">
        <f>S236*1</f>
        <v>0</v>
      </c>
      <c r="V237" s="18"/>
      <c r="W237" s="9">
        <f>V236*0.25</f>
        <v>0</v>
      </c>
      <c r="X237" s="18"/>
      <c r="Y237" s="9">
        <f>X236*0.5</f>
        <v>0</v>
      </c>
      <c r="Z237" s="18"/>
      <c r="AA237" s="9">
        <f>Z236*0.75</f>
        <v>0</v>
      </c>
      <c r="AB237" s="18"/>
      <c r="AC237" s="9">
        <f>AB236*1</f>
        <v>611.70000000000039</v>
      </c>
      <c r="AF237" s="9">
        <f>AE236*0.25</f>
        <v>0</v>
      </c>
      <c r="AH237" s="9">
        <f>AG236*0.5</f>
        <v>0</v>
      </c>
      <c r="AI237" s="21"/>
      <c r="AJ237" s="9">
        <f>AI236*0.75</f>
        <v>0</v>
      </c>
      <c r="AL237" s="9">
        <f>AK236*1</f>
        <v>309.89999999999964</v>
      </c>
      <c r="AO237" s="9">
        <f>AN236*0.25</f>
        <v>0</v>
      </c>
      <c r="AQ237" s="9">
        <f>AP236*0.5</f>
        <v>0</v>
      </c>
      <c r="AR237" s="21"/>
      <c r="AS237" s="9">
        <f>AR236*0.75</f>
        <v>0</v>
      </c>
      <c r="AU237" s="9">
        <f>AT236*1</f>
        <v>200.09999999999991</v>
      </c>
      <c r="AX237" s="9">
        <f>AW236*0.25</f>
        <v>0</v>
      </c>
      <c r="AZ237" s="9">
        <f>AY236*0.5</f>
        <v>0</v>
      </c>
      <c r="BA237" s="21"/>
      <c r="BB237" s="9">
        <f>BA236*0.75</f>
        <v>0</v>
      </c>
      <c r="BC237"/>
      <c r="BD237" s="9">
        <f>BC236*1</f>
        <v>425.30000000000018</v>
      </c>
      <c r="BG237" s="9">
        <f>BF236*0.25</f>
        <v>0</v>
      </c>
      <c r="BI237" s="9">
        <f>BH236*0.5</f>
        <v>0</v>
      </c>
      <c r="BJ237" s="21"/>
      <c r="BK237" s="9">
        <f>BJ236*0.75</f>
        <v>0</v>
      </c>
      <c r="BM237" s="9">
        <f>BL236*1</f>
        <v>1188.4999999999995</v>
      </c>
      <c r="BP237" s="9">
        <f>BO236*0.25</f>
        <v>0</v>
      </c>
      <c r="BR237" s="9">
        <f>BQ236*0.5</f>
        <v>0</v>
      </c>
      <c r="BT237" s="9">
        <f>BS236*0.75</f>
        <v>0</v>
      </c>
      <c r="BV237" s="9">
        <f>BU236*1</f>
        <v>192.59999999999854</v>
      </c>
      <c r="BY237" s="9">
        <f>BX236*0.25</f>
        <v>0</v>
      </c>
      <c r="CA237" s="9">
        <f>BZ236*0.5</f>
        <v>0</v>
      </c>
      <c r="CC237" s="9">
        <f>CB236*0.75</f>
        <v>0</v>
      </c>
      <c r="CE237" s="9">
        <f t="shared" ref="CE237" si="456">CD236*1</f>
        <v>543.89999999999873</v>
      </c>
      <c r="CH237" s="9">
        <f>CG236*0.25</f>
        <v>0</v>
      </c>
      <c r="CJ237" s="9">
        <f>CI236*0.5</f>
        <v>0</v>
      </c>
      <c r="CL237" s="9">
        <f>CK236*0.75</f>
        <v>0</v>
      </c>
      <c r="CN237" s="9">
        <f t="shared" ref="CN237" si="457">CM236*1</f>
        <v>399.19999999999982</v>
      </c>
      <c r="CQ237" s="9">
        <f>CP236*0.25</f>
        <v>0</v>
      </c>
      <c r="CS237" s="9">
        <f>CR236*0.5</f>
        <v>0</v>
      </c>
      <c r="CU237" s="9">
        <f>CT236*0.75</f>
        <v>0</v>
      </c>
      <c r="CW237" s="9">
        <f t="shared" ref="CW237" si="458">CV236*1</f>
        <v>291.49999999999909</v>
      </c>
      <c r="CZ237" s="9">
        <f>CY236*0.25</f>
        <v>0</v>
      </c>
      <c r="DB237" s="9">
        <f>DA236*0.5</f>
        <v>0</v>
      </c>
      <c r="DD237" s="9">
        <f>DC236*0.75</f>
        <v>0</v>
      </c>
      <c r="DF237" s="9">
        <f t="shared" ref="DF237" si="459">DE236*1</f>
        <v>241.29999999999836</v>
      </c>
      <c r="DI237" s="9">
        <f>DH236*0.25</f>
        <v>0</v>
      </c>
      <c r="DK237" s="9">
        <f>DJ236*0.5</f>
        <v>0</v>
      </c>
      <c r="DM237" s="9">
        <f>DL236*0.75</f>
        <v>0</v>
      </c>
      <c r="DO237" s="9">
        <f t="shared" ref="DO237" si="460">DN236*1</f>
        <v>379.49999999999909</v>
      </c>
      <c r="DR237" s="9">
        <f>DQ236*0.25</f>
        <v>0</v>
      </c>
      <c r="DT237" s="9">
        <f>DS236*0.5</f>
        <v>0</v>
      </c>
      <c r="DV237" s="9">
        <f>DU236*0.75</f>
        <v>0</v>
      </c>
      <c r="DX237" s="9">
        <f t="shared" ref="DX237" si="461">DW236*1</f>
        <v>173.09999999999945</v>
      </c>
      <c r="EA237" s="9">
        <f>DZ236*0.25</f>
        <v>0</v>
      </c>
      <c r="EC237" s="9">
        <f>EB236*0.5</f>
        <v>0</v>
      </c>
      <c r="EE237" s="9">
        <f>ED236*0.75</f>
        <v>0</v>
      </c>
      <c r="EG237" s="9">
        <f>EF236*1</f>
        <v>0</v>
      </c>
      <c r="EJ237" s="9">
        <f>EI236*0.25</f>
        <v>0</v>
      </c>
      <c r="EL237" s="9">
        <f>EK236*0.5</f>
        <v>0</v>
      </c>
      <c r="EN237" s="9">
        <f>EM236*0.75</f>
        <v>0</v>
      </c>
      <c r="EP237" s="9">
        <f>EO236*1</f>
        <v>0</v>
      </c>
      <c r="ES237" s="9">
        <f>ER236*0.25</f>
        <v>0</v>
      </c>
      <c r="EU237" s="9">
        <f>ET236*0.5</f>
        <v>0</v>
      </c>
      <c r="EW237" s="9">
        <f>EV236*0.75</f>
        <v>0</v>
      </c>
      <c r="EY237" s="9">
        <f>EX236*1</f>
        <v>0</v>
      </c>
      <c r="FA237" s="18"/>
      <c r="FB237" s="9"/>
      <c r="FC237" s="18"/>
      <c r="FD237" s="9"/>
      <c r="FE237" s="18"/>
      <c r="FF237" s="9"/>
      <c r="FG237" s="18"/>
      <c r="FH237" s="9"/>
      <c r="FJ237" s="18"/>
      <c r="FK237" s="9"/>
      <c r="FL237" s="18"/>
      <c r="FM237" s="9"/>
      <c r="FN237" s="18"/>
      <c r="FO237" s="9"/>
      <c r="FP237" s="18"/>
      <c r="FQ237" s="9"/>
      <c r="FS237" s="18"/>
      <c r="FT237" s="9"/>
      <c r="FU237" s="18"/>
      <c r="FV237" s="9"/>
      <c r="FW237" s="18"/>
      <c r="FX237" s="9"/>
      <c r="FY237" s="18"/>
      <c r="FZ237" s="9"/>
      <c r="GB237" s="18"/>
      <c r="GC237" s="9"/>
      <c r="GD237" s="18"/>
      <c r="GE237" s="9"/>
      <c r="GF237" s="18"/>
      <c r="GG237" s="9"/>
      <c r="GH237" s="18"/>
      <c r="GI237" s="9"/>
      <c r="GK237" s="18"/>
      <c r="GL237" s="9"/>
      <c r="GM237" s="18"/>
      <c r="GN237" s="9"/>
      <c r="GP237" s="9"/>
      <c r="GR237" s="9"/>
      <c r="GT237" s="18"/>
      <c r="GU237" s="9"/>
      <c r="GV237" s="18"/>
      <c r="GW237" s="9"/>
      <c r="GX237" s="18"/>
      <c r="GY237" s="9"/>
      <c r="GZ237" s="18"/>
      <c r="HA237" s="9"/>
      <c r="HD237" s="9"/>
      <c r="HF237" s="9"/>
      <c r="HH237" s="9"/>
      <c r="HJ237" s="9"/>
      <c r="HM237" s="9"/>
      <c r="HO237" s="9"/>
      <c r="HQ237" s="9"/>
      <c r="HS237" s="9"/>
      <c r="HV237" s="9"/>
      <c r="HX237" s="9"/>
      <c r="HZ237" s="9"/>
      <c r="IB237" s="9"/>
      <c r="IE237" s="9"/>
      <c r="IG237" s="9"/>
      <c r="II237" s="9"/>
      <c r="IK237" s="9"/>
      <c r="IN237" s="9"/>
      <c r="IP237" s="9"/>
      <c r="IR237" s="9"/>
      <c r="IT237" s="9"/>
      <c r="IW237" s="9"/>
      <c r="IY237" s="9"/>
      <c r="JA237" s="9"/>
      <c r="JC237" s="9"/>
      <c r="JF237" s="9"/>
      <c r="JH237" s="9"/>
      <c r="JJ237" s="9"/>
      <c r="JL237" s="9"/>
      <c r="JO237" s="9"/>
      <c r="JQ237" s="9"/>
      <c r="JS237" s="9"/>
      <c r="JU237" s="9"/>
      <c r="JX237" s="9"/>
      <c r="JZ237" s="9"/>
      <c r="KB237" s="9"/>
      <c r="KD237" s="9"/>
      <c r="KG237" s="9"/>
      <c r="KI237" s="9"/>
      <c r="KK237" s="9"/>
      <c r="KM237" s="9"/>
      <c r="KP237" s="9"/>
      <c r="KR237" s="9"/>
      <c r="KT237" s="9"/>
      <c r="KV237" s="9"/>
      <c r="KY237" s="9"/>
      <c r="LA237" s="9"/>
      <c r="LC237" s="9"/>
      <c r="LE237" s="9"/>
      <c r="LH237" s="9"/>
      <c r="LJ237" s="9"/>
      <c r="LL237" s="9"/>
      <c r="LN237" s="9"/>
      <c r="LQ237" s="9"/>
      <c r="LS237" s="9"/>
      <c r="LU237" s="9"/>
      <c r="LW237" s="9"/>
      <c r="LZ237" s="9"/>
      <c r="MB237" s="9"/>
      <c r="MD237" s="9"/>
      <c r="MF237" s="9"/>
      <c r="MI237" s="9"/>
      <c r="MK237" s="9"/>
      <c r="MM237" s="9"/>
      <c r="MO237" s="9"/>
      <c r="MR237" s="9"/>
      <c r="MT237" s="9"/>
      <c r="MV237" s="9"/>
      <c r="MX237" s="9"/>
      <c r="NA237" s="9"/>
      <c r="NC237" s="9"/>
      <c r="NE237" s="9"/>
      <c r="NG237" s="9"/>
      <c r="NH237" s="43"/>
    </row>
    <row r="238" spans="1:372" s="40" customFormat="1" ht="15.75">
      <c r="A238" s="203"/>
      <c r="B238" s="206"/>
      <c r="C238" s="205"/>
      <c r="E238" s="61"/>
      <c r="F238" s="149"/>
      <c r="G238" s="61"/>
      <c r="I238" s="61"/>
      <c r="L238" s="205"/>
      <c r="N238" s="61"/>
      <c r="P238" s="61"/>
      <c r="R238" s="61"/>
      <c r="U238" s="205"/>
      <c r="V238" s="149"/>
      <c r="W238" s="61"/>
      <c r="X238" s="149"/>
      <c r="Y238" s="61"/>
      <c r="Z238" s="149"/>
      <c r="AB238" s="149"/>
      <c r="AC238" s="38"/>
      <c r="AD238" s="205"/>
      <c r="AE238" s="149"/>
      <c r="AF238" s="237"/>
      <c r="AL238" s="38"/>
      <c r="AM238" s="205"/>
      <c r="AN238" s="149"/>
      <c r="AO238" s="237"/>
      <c r="AP238" s="149"/>
      <c r="AR238" s="149"/>
      <c r="AU238" s="38"/>
      <c r="AV238" s="205"/>
      <c r="AW238" s="149"/>
      <c r="AX238" s="237"/>
      <c r="AY238" s="149"/>
      <c r="BA238" s="149"/>
      <c r="BD238" s="38"/>
      <c r="BE238" s="205"/>
      <c r="BF238" s="149"/>
      <c r="BG238" s="237"/>
      <c r="BH238" s="149"/>
      <c r="BJ238" s="149"/>
      <c r="BM238" s="38"/>
      <c r="BN238" s="205"/>
      <c r="BP238" s="237"/>
      <c r="BV238" s="38"/>
      <c r="BW238" s="205"/>
      <c r="BY238" s="237"/>
      <c r="CE238" s="38"/>
      <c r="CF238" s="205"/>
      <c r="CG238" s="149"/>
      <c r="CH238" s="237"/>
      <c r="CI238" s="149"/>
      <c r="CK238" s="149"/>
      <c r="CM238" s="149"/>
      <c r="CN238" s="38"/>
      <c r="CO238" s="205"/>
      <c r="CP238" s="149"/>
      <c r="CQ238" s="237"/>
      <c r="CR238" s="149"/>
      <c r="CT238" s="149"/>
      <c r="CV238" s="149"/>
      <c r="CW238" s="38"/>
      <c r="CX238" s="205"/>
      <c r="CY238" s="149"/>
      <c r="CZ238" s="237"/>
      <c r="DA238" s="149"/>
      <c r="DC238" s="149"/>
      <c r="DE238" s="149"/>
      <c r="DF238" s="38"/>
      <c r="DG238" s="205"/>
      <c r="DI238" s="237"/>
      <c r="DO238" s="38"/>
      <c r="DP238" s="205"/>
      <c r="DQ238" s="149"/>
      <c r="DR238" s="237"/>
      <c r="DS238" s="149"/>
      <c r="DU238" s="149"/>
      <c r="DW238" s="149"/>
      <c r="DX238" s="38"/>
      <c r="DY238" s="205"/>
      <c r="DZ238" s="149"/>
      <c r="EA238" s="237"/>
      <c r="EB238" s="149"/>
      <c r="ED238" s="149"/>
      <c r="EF238" s="149"/>
      <c r="EG238" s="38"/>
      <c r="EH238" s="205"/>
      <c r="EI238" s="149"/>
      <c r="EJ238" s="237"/>
      <c r="EK238" s="149"/>
      <c r="EM238" s="149"/>
      <c r="EO238" s="149"/>
      <c r="EP238" s="38"/>
      <c r="EQ238" s="205"/>
      <c r="ER238" s="149"/>
      <c r="ES238" s="237"/>
      <c r="ET238" s="149"/>
      <c r="EV238" s="149"/>
      <c r="EX238" s="149"/>
      <c r="EY238" s="38"/>
      <c r="EZ238" s="205"/>
      <c r="FA238" s="149"/>
      <c r="FB238" s="237"/>
      <c r="FC238" s="149"/>
      <c r="FE238" s="149"/>
      <c r="FG238" s="149"/>
      <c r="FH238" s="38"/>
      <c r="FI238" s="205"/>
      <c r="FJ238" s="149"/>
      <c r="FK238" s="237"/>
      <c r="FL238" s="149"/>
      <c r="FN238" s="149"/>
      <c r="FP238" s="149"/>
      <c r="FQ238" s="38"/>
      <c r="FR238" s="205"/>
      <c r="FS238" s="149"/>
      <c r="FT238" s="237"/>
      <c r="FU238" s="149"/>
      <c r="FW238" s="149"/>
      <c r="FY238" s="149"/>
      <c r="FZ238" s="38"/>
      <c r="GA238" s="205"/>
      <c r="GB238" s="149"/>
      <c r="GC238" s="237"/>
      <c r="GD238" s="149"/>
      <c r="GF238" s="149"/>
      <c r="GH238" s="149"/>
      <c r="GI238" s="38"/>
      <c r="GJ238" s="205"/>
      <c r="GK238" s="149"/>
      <c r="GL238" s="237"/>
      <c r="GM238" s="149"/>
      <c r="GO238" s="149"/>
      <c r="GQ238" s="149"/>
      <c r="GR238" s="38"/>
      <c r="GS238" s="205"/>
      <c r="GT238" s="149"/>
      <c r="GU238" s="237"/>
      <c r="GV238" s="149"/>
      <c r="GX238" s="149"/>
      <c r="GZ238" s="149"/>
      <c r="HB238" s="205"/>
      <c r="HD238" s="237"/>
      <c r="HJ238" s="38"/>
      <c r="HK238" s="205"/>
      <c r="HM238" s="237"/>
      <c r="HS238" s="38"/>
      <c r="HT238" s="205"/>
      <c r="HV238" s="237"/>
      <c r="IB238" s="38"/>
      <c r="IC238" s="205"/>
      <c r="IE238" s="237"/>
      <c r="IL238" s="205"/>
      <c r="IN238" s="237"/>
      <c r="IT238" s="38"/>
      <c r="IU238" s="205"/>
      <c r="IW238" s="237"/>
      <c r="JC238" s="38"/>
      <c r="JD238" s="205"/>
      <c r="JF238" s="237"/>
      <c r="JL238" s="38"/>
      <c r="JM238" s="205"/>
      <c r="JO238" s="237"/>
      <c r="JV238" s="205"/>
      <c r="JX238" s="237"/>
      <c r="KD238" s="38"/>
      <c r="KE238" s="205"/>
      <c r="KG238" s="237"/>
      <c r="KM238" s="38"/>
      <c r="KN238" s="205"/>
      <c r="KP238" s="237"/>
      <c r="KW238" s="205"/>
      <c r="KY238" s="237"/>
      <c r="LF238" s="205"/>
      <c r="LH238" s="237"/>
      <c r="LN238" s="38"/>
      <c r="LO238" s="205"/>
      <c r="LQ238" s="237"/>
      <c r="LW238" s="38"/>
      <c r="LX238" s="205"/>
      <c r="LZ238" s="237"/>
      <c r="MG238" s="205"/>
      <c r="MI238" s="237"/>
      <c r="MO238" s="38"/>
      <c r="MP238" s="205"/>
      <c r="MR238" s="237"/>
      <c r="MX238" s="38"/>
      <c r="MY238" s="205"/>
      <c r="NA238" s="237"/>
      <c r="NG238" s="38"/>
      <c r="NH238" s="205"/>
    </row>
    <row r="239" spans="1:372" ht="18">
      <c r="A239" s="42" t="s">
        <v>804</v>
      </c>
      <c r="B239" s="49"/>
      <c r="D239">
        <v>205.8</v>
      </c>
      <c r="E239" s="1" t="s">
        <v>187</v>
      </c>
      <c r="F239" s="400">
        <v>365.8</v>
      </c>
      <c r="G239" s="1" t="s">
        <v>183</v>
      </c>
      <c r="H239" s="115"/>
      <c r="I239" s="1" t="s">
        <v>184</v>
      </c>
      <c r="J239" s="115"/>
      <c r="K239" s="1" t="s">
        <v>185</v>
      </c>
      <c r="M239">
        <v>157.30000000000001</v>
      </c>
      <c r="N239" s="1" t="s">
        <v>187</v>
      </c>
      <c r="O239" s="18">
        <v>293</v>
      </c>
      <c r="P239" s="1" t="s">
        <v>183</v>
      </c>
      <c r="Q239" s="18"/>
      <c r="R239" s="1" t="s">
        <v>184</v>
      </c>
      <c r="S239" s="18"/>
      <c r="T239" s="1" t="s">
        <v>185</v>
      </c>
      <c r="V239" s="18">
        <v>266.40000000000055</v>
      </c>
      <c r="W239" s="1" t="s">
        <v>187</v>
      </c>
      <c r="X239" s="18">
        <v>374.99999999999977</v>
      </c>
      <c r="Y239" s="1" t="s">
        <v>183</v>
      </c>
      <c r="Z239" s="18">
        <v>461.40000000000003</v>
      </c>
      <c r="AA239" s="1" t="s">
        <v>184</v>
      </c>
      <c r="AB239" s="18">
        <v>583.50000000000011</v>
      </c>
      <c r="AC239" s="1" t="s">
        <v>185</v>
      </c>
      <c r="AE239" s="18">
        <v>258.00000000000045</v>
      </c>
      <c r="AF239" s="1" t="s">
        <v>187</v>
      </c>
      <c r="AG239" s="18">
        <v>122.90000000000009</v>
      </c>
      <c r="AH239" s="1" t="s">
        <v>183</v>
      </c>
      <c r="AI239" s="18">
        <v>152.3000000000003</v>
      </c>
      <c r="AJ239" s="1" t="s">
        <v>184</v>
      </c>
      <c r="AK239" s="18">
        <v>231.69999999999982</v>
      </c>
      <c r="AL239" s="1" t="s">
        <v>185</v>
      </c>
      <c r="AN239" s="18">
        <v>266.5</v>
      </c>
      <c r="AO239" s="1" t="s">
        <v>187</v>
      </c>
      <c r="AP239" s="18">
        <v>57.000000000001819</v>
      </c>
      <c r="AQ239" s="1" t="s">
        <v>183</v>
      </c>
      <c r="AR239" s="1">
        <v>631.5</v>
      </c>
      <c r="AS239" s="1" t="s">
        <v>184</v>
      </c>
      <c r="AT239" s="18">
        <v>283.09999999999945</v>
      </c>
      <c r="AU239" s="1" t="s">
        <v>185</v>
      </c>
      <c r="AW239" s="18">
        <v>728.89999999999918</v>
      </c>
      <c r="AX239" s="1" t="s">
        <v>187</v>
      </c>
      <c r="AY239" s="18">
        <v>598.50000000000182</v>
      </c>
      <c r="AZ239" s="1" t="s">
        <v>183</v>
      </c>
      <c r="BA239" s="18">
        <v>547.19999999999982</v>
      </c>
      <c r="BB239" s="1" t="s">
        <v>184</v>
      </c>
      <c r="BC239" s="18">
        <v>774.80000000000018</v>
      </c>
      <c r="BD239" s="1" t="s">
        <v>185</v>
      </c>
      <c r="BF239" s="18">
        <v>576.099999999999</v>
      </c>
      <c r="BG239" s="1" t="s">
        <v>187</v>
      </c>
      <c r="BH239" s="18">
        <v>452.29999999999927</v>
      </c>
      <c r="BI239" s="1" t="s">
        <v>183</v>
      </c>
      <c r="BJ239" s="18">
        <v>932.49999999999909</v>
      </c>
      <c r="BK239" s="1" t="s">
        <v>184</v>
      </c>
      <c r="BL239" s="18">
        <v>942.29999999999836</v>
      </c>
      <c r="BM239" s="1" t="s">
        <v>185</v>
      </c>
      <c r="BO239" s="18">
        <v>346.49999999999864</v>
      </c>
      <c r="BP239" s="1" t="s">
        <v>187</v>
      </c>
      <c r="BQ239" s="18">
        <v>232.90000000000055</v>
      </c>
      <c r="BR239" s="1" t="s">
        <v>183</v>
      </c>
      <c r="BS239" s="18">
        <v>304.69999999999982</v>
      </c>
      <c r="BT239" s="1" t="s">
        <v>184</v>
      </c>
      <c r="BU239" s="18">
        <v>420.69999999999891</v>
      </c>
      <c r="BV239" s="1" t="s">
        <v>185</v>
      </c>
      <c r="BX239">
        <v>333.39999999999918</v>
      </c>
      <c r="BY239" s="1" t="s">
        <v>187</v>
      </c>
      <c r="BZ239" s="401">
        <v>4.4000000000032742</v>
      </c>
      <c r="CA239" s="1" t="s">
        <v>183</v>
      </c>
      <c r="CB239" s="18">
        <v>311.69999999999982</v>
      </c>
      <c r="CC239" s="1" t="s">
        <v>184</v>
      </c>
      <c r="CD239" s="18">
        <v>53.099999999999454</v>
      </c>
      <c r="CE239" s="1" t="s">
        <v>185</v>
      </c>
      <c r="CG239" s="18">
        <v>741.60000000000218</v>
      </c>
      <c r="CH239" s="1" t="s">
        <v>187</v>
      </c>
      <c r="CI239" s="18"/>
      <c r="CJ239" s="1" t="s">
        <v>183</v>
      </c>
      <c r="CK239" s="18">
        <v>139.00000000000091</v>
      </c>
      <c r="CL239" s="1" t="s">
        <v>184</v>
      </c>
      <c r="CM239" s="18">
        <v>405.10000000000036</v>
      </c>
      <c r="CN239" s="1" t="s">
        <v>185</v>
      </c>
      <c r="CP239" s="18">
        <v>172.09999999999945</v>
      </c>
      <c r="CQ239" s="1" t="s">
        <v>187</v>
      </c>
      <c r="CR239" s="18"/>
      <c r="CS239" s="1" t="s">
        <v>183</v>
      </c>
      <c r="CT239" s="18">
        <v>253.10000000000082</v>
      </c>
      <c r="CU239" s="1" t="s">
        <v>184</v>
      </c>
      <c r="CV239" s="18">
        <v>287.5</v>
      </c>
      <c r="CW239" s="1" t="s">
        <v>185</v>
      </c>
      <c r="CY239" s="18">
        <v>111.50000000000182</v>
      </c>
      <c r="CZ239" s="1" t="s">
        <v>187</v>
      </c>
      <c r="DA239" s="18">
        <v>79.900000000001455</v>
      </c>
      <c r="DB239" s="1" t="s">
        <v>183</v>
      </c>
      <c r="DC239" s="18">
        <v>236.5</v>
      </c>
      <c r="DD239" s="1" t="s">
        <v>184</v>
      </c>
      <c r="DE239" s="18">
        <v>176.30000000000018</v>
      </c>
      <c r="DF239" s="1" t="s">
        <v>185</v>
      </c>
      <c r="DH239" s="18">
        <v>192.00000000000182</v>
      </c>
      <c r="DI239" s="1" t="s">
        <v>187</v>
      </c>
      <c r="DJ239" s="18"/>
      <c r="DK239" s="1" t="s">
        <v>183</v>
      </c>
      <c r="DL239" s="18">
        <v>117.40000000000055</v>
      </c>
      <c r="DM239" s="1" t="s">
        <v>184</v>
      </c>
      <c r="DN239" s="18">
        <v>142.50000000000091</v>
      </c>
      <c r="DO239" s="1" t="s">
        <v>185</v>
      </c>
      <c r="DQ239" s="401">
        <v>184.00000000000182</v>
      </c>
      <c r="DR239" s="1" t="s">
        <v>187</v>
      </c>
      <c r="DS239" s="18">
        <v>263.20000000000255</v>
      </c>
      <c r="DT239" s="1" t="s">
        <v>183</v>
      </c>
      <c r="DU239" s="18">
        <v>336.5</v>
      </c>
      <c r="DV239" s="1" t="s">
        <v>184</v>
      </c>
      <c r="DW239" s="18">
        <v>204.90000000000146</v>
      </c>
      <c r="DX239" s="1" t="s">
        <v>185</v>
      </c>
      <c r="DZ239" s="18">
        <v>340.90000000000146</v>
      </c>
      <c r="EA239" s="1" t="s">
        <v>187</v>
      </c>
      <c r="EB239" s="18"/>
      <c r="EC239" s="1" t="s">
        <v>183</v>
      </c>
      <c r="ED239" s="18">
        <v>978.09999999999945</v>
      </c>
      <c r="EE239" s="1" t="s">
        <v>184</v>
      </c>
      <c r="EF239" s="18"/>
      <c r="EG239" s="1" t="s">
        <v>185</v>
      </c>
      <c r="EI239" s="401">
        <v>163.5</v>
      </c>
      <c r="EJ239" s="1" t="s">
        <v>187</v>
      </c>
      <c r="EK239" s="401"/>
      <c r="EL239" s="1" t="s">
        <v>183</v>
      </c>
      <c r="EM239" s="18">
        <v>198.89999999999418</v>
      </c>
      <c r="EN239" s="1" t="s">
        <v>184</v>
      </c>
      <c r="EO239" s="18"/>
      <c r="EP239" s="1" t="s">
        <v>185</v>
      </c>
      <c r="ER239" s="18">
        <v>421.89999999999964</v>
      </c>
      <c r="ES239" s="1" t="s">
        <v>187</v>
      </c>
      <c r="ET239" s="18"/>
      <c r="EU239" s="1" t="s">
        <v>183</v>
      </c>
      <c r="EV239" s="18">
        <v>294.5</v>
      </c>
      <c r="EW239" s="1" t="s">
        <v>184</v>
      </c>
      <c r="EX239" s="18"/>
      <c r="EY239" s="1" t="s">
        <v>185</v>
      </c>
      <c r="FA239" s="401">
        <v>209.19999999999982</v>
      </c>
      <c r="FB239" s="1" t="s">
        <v>187</v>
      </c>
      <c r="FC239" s="401">
        <v>80.999999999996362</v>
      </c>
      <c r="FD239" s="1" t="s">
        <v>183</v>
      </c>
      <c r="FE239" s="18">
        <v>456.19999999999982</v>
      </c>
      <c r="FF239" s="1" t="s">
        <v>184</v>
      </c>
      <c r="FG239" s="18"/>
      <c r="FH239" s="1" t="s">
        <v>185</v>
      </c>
      <c r="FJ239" s="401">
        <v>344.10000000000036</v>
      </c>
      <c r="FK239" s="1" t="s">
        <v>187</v>
      </c>
      <c r="FL239" s="18">
        <v>505.60000000000036</v>
      </c>
      <c r="FM239" s="1" t="s">
        <v>183</v>
      </c>
      <c r="FN239" s="18">
        <v>557</v>
      </c>
      <c r="FO239" s="1" t="s">
        <v>184</v>
      </c>
      <c r="FP239" s="18"/>
      <c r="FQ239" s="1" t="s">
        <v>185</v>
      </c>
      <c r="FS239" s="401">
        <v>172.89999999999964</v>
      </c>
      <c r="FT239" s="1" t="s">
        <v>187</v>
      </c>
      <c r="FU239" s="401"/>
      <c r="FV239" s="1" t="s">
        <v>183</v>
      </c>
      <c r="FW239" s="18">
        <v>305.69999999999982</v>
      </c>
      <c r="FX239" s="1" t="s">
        <v>184</v>
      </c>
      <c r="FY239" s="18"/>
      <c r="FZ239" s="1" t="s">
        <v>185</v>
      </c>
      <c r="GB239" s="18">
        <v>242.5</v>
      </c>
      <c r="GC239" s="1" t="s">
        <v>187</v>
      </c>
      <c r="GD239" s="18"/>
      <c r="GE239" s="1" t="s">
        <v>183</v>
      </c>
      <c r="GF239" s="18">
        <v>251.49999999998909</v>
      </c>
      <c r="GG239" s="1" t="s">
        <v>184</v>
      </c>
      <c r="GH239" s="18"/>
      <c r="GI239" s="1" t="s">
        <v>185</v>
      </c>
      <c r="GK239" s="401">
        <v>1733.1000000000058</v>
      </c>
      <c r="GL239" s="1" t="s">
        <v>187</v>
      </c>
      <c r="GM239" s="18">
        <v>1662.0000000000055</v>
      </c>
      <c r="GN239" s="1" t="s">
        <v>183</v>
      </c>
      <c r="GO239" s="18">
        <v>2455.2499999999982</v>
      </c>
      <c r="GP239" s="1" t="s">
        <v>184</v>
      </c>
      <c r="GQ239" s="18"/>
      <c r="GR239" s="1" t="s">
        <v>185</v>
      </c>
      <c r="GT239" s="401">
        <v>299.90000000000146</v>
      </c>
      <c r="GU239" s="1" t="s">
        <v>187</v>
      </c>
      <c r="GV239" s="401"/>
      <c r="GW239" s="1" t="s">
        <v>183</v>
      </c>
      <c r="GX239" s="401"/>
      <c r="GY239" s="1" t="s">
        <v>184</v>
      </c>
      <c r="GZ239" s="401"/>
      <c r="HA239" s="1" t="s">
        <v>185</v>
      </c>
      <c r="HC239" s="18">
        <v>466.40000000000509</v>
      </c>
      <c r="HD239" s="1" t="s">
        <v>187</v>
      </c>
      <c r="HE239" s="18">
        <v>1012.8000000000011</v>
      </c>
      <c r="HF239" s="1" t="s">
        <v>183</v>
      </c>
      <c r="HG239" s="18">
        <v>282.89999999999964</v>
      </c>
      <c r="HH239" s="1" t="s">
        <v>184</v>
      </c>
      <c r="HI239" s="18"/>
      <c r="HJ239" s="1" t="s">
        <v>185</v>
      </c>
      <c r="HL239" s="401">
        <v>743.70000000000255</v>
      </c>
      <c r="HM239" s="1" t="s">
        <v>187</v>
      </c>
      <c r="HN239" s="401"/>
      <c r="HO239" s="1" t="s">
        <v>183</v>
      </c>
      <c r="HP239" s="18">
        <v>347.399999999996</v>
      </c>
      <c r="HQ239" s="1" t="s">
        <v>184</v>
      </c>
      <c r="HR239" s="18"/>
      <c r="HS239" s="1" t="s">
        <v>185</v>
      </c>
      <c r="HU239" s="401">
        <v>3982.0999999999985</v>
      </c>
      <c r="HV239" s="1" t="s">
        <v>187</v>
      </c>
      <c r="HW239" s="18">
        <v>4282.4999999999973</v>
      </c>
      <c r="HX239" s="1" t="s">
        <v>183</v>
      </c>
      <c r="HY239" s="18">
        <v>3591.0999999999258</v>
      </c>
      <c r="HZ239" s="1" t="s">
        <v>184</v>
      </c>
      <c r="IA239" s="18"/>
      <c r="IB239" s="1" t="s">
        <v>185</v>
      </c>
      <c r="ID239" s="401">
        <v>181.20000000000073</v>
      </c>
      <c r="IE239" s="1" t="s">
        <v>187</v>
      </c>
      <c r="IF239" s="401"/>
      <c r="IG239" s="1" t="s">
        <v>183</v>
      </c>
      <c r="IH239" s="401"/>
      <c r="II239" s="1" t="s">
        <v>184</v>
      </c>
      <c r="IJ239" s="401"/>
      <c r="IK239" s="1" t="s">
        <v>185</v>
      </c>
      <c r="IM239" s="18">
        <v>199.50000000000364</v>
      </c>
      <c r="IN239" s="1" t="s">
        <v>187</v>
      </c>
      <c r="IO239" s="18"/>
      <c r="IP239" s="1" t="s">
        <v>183</v>
      </c>
      <c r="IQ239" s="18">
        <v>240.19999999999345</v>
      </c>
      <c r="IR239" s="1" t="s">
        <v>184</v>
      </c>
      <c r="IS239" s="18"/>
      <c r="IT239" s="1" t="s">
        <v>185</v>
      </c>
      <c r="IV239" s="401">
        <v>427.10000000000218</v>
      </c>
      <c r="IW239" s="1" t="s">
        <v>187</v>
      </c>
      <c r="IX239" s="18">
        <v>322.70000000000073</v>
      </c>
      <c r="IY239" s="1" t="s">
        <v>183</v>
      </c>
      <c r="IZ239" s="18">
        <v>249.69999999999709</v>
      </c>
      <c r="JA239" s="1" t="s">
        <v>184</v>
      </c>
      <c r="JB239" s="18"/>
      <c r="JC239" s="1" t="s">
        <v>185</v>
      </c>
      <c r="JE239" s="401">
        <v>335.79999999999563</v>
      </c>
      <c r="JF239" s="1" t="s">
        <v>187</v>
      </c>
      <c r="JG239" s="401">
        <v>417.19999999999891</v>
      </c>
      <c r="JH239" s="1" t="s">
        <v>183</v>
      </c>
      <c r="JI239" s="18">
        <v>220.70000000000073</v>
      </c>
      <c r="JJ239" s="1" t="s">
        <v>184</v>
      </c>
      <c r="JK239" s="18"/>
      <c r="JL239" s="1" t="s">
        <v>185</v>
      </c>
      <c r="JN239" s="401">
        <v>356.19999999999709</v>
      </c>
      <c r="JO239" s="1" t="s">
        <v>187</v>
      </c>
      <c r="JP239" s="401"/>
      <c r="JQ239" s="1" t="s">
        <v>183</v>
      </c>
      <c r="JR239" s="401"/>
      <c r="JS239" s="1" t="s">
        <v>184</v>
      </c>
      <c r="JT239" s="401"/>
      <c r="JU239" s="1" t="s">
        <v>185</v>
      </c>
      <c r="JX239" s="1" t="s">
        <v>187</v>
      </c>
      <c r="JY239" s="18">
        <v>561.80000000000291</v>
      </c>
      <c r="JZ239" s="1" t="s">
        <v>183</v>
      </c>
      <c r="KA239" s="18">
        <v>3494.4000000001306</v>
      </c>
      <c r="KB239" s="1" t="s">
        <v>184</v>
      </c>
      <c r="KC239" s="18">
        <v>2610.4999999999491</v>
      </c>
      <c r="KD239" s="1" t="s">
        <v>185</v>
      </c>
      <c r="KF239" s="18">
        <v>183.19999999999345</v>
      </c>
      <c r="KG239" s="1" t="s">
        <v>187</v>
      </c>
      <c r="KH239" s="401">
        <v>33.000000000000909</v>
      </c>
      <c r="KI239" s="1" t="s">
        <v>183</v>
      </c>
      <c r="KJ239" s="18">
        <v>473.69999999999709</v>
      </c>
      <c r="KK239" s="1" t="s">
        <v>184</v>
      </c>
      <c r="KL239" s="18"/>
      <c r="KM239" s="1" t="s">
        <v>185</v>
      </c>
      <c r="KO239" s="401">
        <v>413.59999999999491</v>
      </c>
      <c r="KP239" s="1" t="s">
        <v>187</v>
      </c>
      <c r="KQ239" s="401"/>
      <c r="KR239" s="1" t="s">
        <v>183</v>
      </c>
      <c r="KS239" s="401"/>
      <c r="KT239" s="1" t="s">
        <v>184</v>
      </c>
      <c r="KU239" s="401"/>
      <c r="KV239" s="1" t="s">
        <v>185</v>
      </c>
      <c r="KX239" s="18">
        <v>393.29999999999563</v>
      </c>
      <c r="KY239" s="1" t="s">
        <v>187</v>
      </c>
      <c r="KZ239" s="18"/>
      <c r="LA239" s="1" t="s">
        <v>183</v>
      </c>
      <c r="LB239" s="18"/>
      <c r="LC239" s="1" t="s">
        <v>184</v>
      </c>
      <c r="LD239" s="18"/>
      <c r="LE239" s="1" t="s">
        <v>185</v>
      </c>
      <c r="LG239" s="232">
        <v>97.499999999999091</v>
      </c>
      <c r="LH239" s="1" t="s">
        <v>187</v>
      </c>
      <c r="LI239" s="232"/>
      <c r="LJ239" s="1" t="s">
        <v>183</v>
      </c>
      <c r="LK239" s="232"/>
      <c r="LL239" s="1" t="s">
        <v>184</v>
      </c>
      <c r="LM239" s="18"/>
      <c r="LN239" s="1" t="s">
        <v>185</v>
      </c>
      <c r="LP239" s="18">
        <v>285.20000000000073</v>
      </c>
      <c r="LQ239" s="1" t="s">
        <v>187</v>
      </c>
      <c r="LR239" s="18">
        <v>242.20000000000073</v>
      </c>
      <c r="LS239" s="1" t="s">
        <v>183</v>
      </c>
      <c r="LT239" s="18">
        <v>574.20000000000073</v>
      </c>
      <c r="LU239" s="1" t="s">
        <v>184</v>
      </c>
      <c r="LV239" s="18"/>
      <c r="LW239" s="1" t="s">
        <v>185</v>
      </c>
      <c r="LY239" s="18">
        <v>494.40000000000146</v>
      </c>
      <c r="LZ239" s="1" t="s">
        <v>187</v>
      </c>
      <c r="MA239" s="18"/>
      <c r="MB239" s="1" t="s">
        <v>183</v>
      </c>
      <c r="MC239" s="18"/>
      <c r="MD239" s="1" t="s">
        <v>184</v>
      </c>
      <c r="ME239" s="18"/>
      <c r="MF239" s="1" t="s">
        <v>185</v>
      </c>
      <c r="MI239" s="1" t="s">
        <v>187</v>
      </c>
      <c r="MJ239" s="74">
        <v>336.20000000000073</v>
      </c>
      <c r="MK239" s="1" t="s">
        <v>183</v>
      </c>
      <c r="ML239" s="18">
        <v>743.79999999999382</v>
      </c>
      <c r="MM239" s="1" t="s">
        <v>184</v>
      </c>
      <c r="MN239" s="18">
        <v>882.19999999998981</v>
      </c>
      <c r="MO239" s="1" t="s">
        <v>185</v>
      </c>
      <c r="MQ239">
        <v>140.00000000000364</v>
      </c>
      <c r="MR239" s="1" t="s">
        <v>187</v>
      </c>
      <c r="MS239" s="18">
        <v>298.50000000001091</v>
      </c>
      <c r="MT239" s="1" t="s">
        <v>183</v>
      </c>
      <c r="MU239">
        <v>315</v>
      </c>
      <c r="MV239" s="1" t="s">
        <v>184</v>
      </c>
      <c r="MX239" s="1" t="s">
        <v>185</v>
      </c>
      <c r="NA239" s="1" t="s">
        <v>187</v>
      </c>
      <c r="NC239" s="1" t="s">
        <v>183</v>
      </c>
      <c r="ND239" s="402">
        <v>1096.799999999992</v>
      </c>
      <c r="NE239" s="1" t="s">
        <v>184</v>
      </c>
      <c r="NF239" s="402"/>
      <c r="NG239" s="1" t="s">
        <v>185</v>
      </c>
      <c r="NH239" s="43"/>
    </row>
    <row r="240" spans="1:372" ht="18">
      <c r="A240" s="403" t="s">
        <v>3671</v>
      </c>
      <c r="B240" s="49">
        <f>SUM(D240:AAP240)</f>
        <v>34753.362499999952</v>
      </c>
      <c r="D240"/>
      <c r="E240" s="9">
        <f>D239*0.25</f>
        <v>51.45</v>
      </c>
      <c r="F240" s="18"/>
      <c r="G240" s="9">
        <f>F239*0.5</f>
        <v>182.9</v>
      </c>
      <c r="I240" s="9">
        <f>H239*0.75</f>
        <v>0</v>
      </c>
      <c r="K240" s="9">
        <f>J239*1</f>
        <v>0</v>
      </c>
      <c r="N240" s="9">
        <f>M239*0.25</f>
        <v>39.325000000000003</v>
      </c>
      <c r="P240" s="9">
        <f>O239*0.5</f>
        <v>146.5</v>
      </c>
      <c r="R240" s="9">
        <f>Q239*0.75</f>
        <v>0</v>
      </c>
      <c r="T240" s="9">
        <f>S239*1</f>
        <v>0</v>
      </c>
      <c r="V240" s="18"/>
      <c r="W240" s="9">
        <f>V239*0.25</f>
        <v>66.600000000000136</v>
      </c>
      <c r="Y240" s="9">
        <f>X239*0.5</f>
        <v>187.49999999999989</v>
      </c>
      <c r="Z240" s="18"/>
      <c r="AA240" s="9">
        <f>Z239*0.75</f>
        <v>346.05</v>
      </c>
      <c r="AB240" s="18"/>
      <c r="AC240" s="9">
        <f>AB239*1</f>
        <v>583.50000000000011</v>
      </c>
      <c r="AE240" s="18"/>
      <c r="AF240" s="9">
        <f>AE239*0.25</f>
        <v>64.500000000000114</v>
      </c>
      <c r="AG240" s="18"/>
      <c r="AH240" s="9">
        <f>AG239*0.5</f>
        <v>61.450000000000045</v>
      </c>
      <c r="AI240" s="18"/>
      <c r="AJ240" s="9">
        <f>AI239*0.75</f>
        <v>114.22500000000022</v>
      </c>
      <c r="AL240" s="9">
        <f>AK239*1</f>
        <v>231.69999999999982</v>
      </c>
      <c r="AN240" s="18"/>
      <c r="AO240" s="9">
        <f>AN239*0.25</f>
        <v>66.625</v>
      </c>
      <c r="AP240" s="18"/>
      <c r="AQ240" s="9">
        <f>AP239*0.5</f>
        <v>28.500000000000909</v>
      </c>
      <c r="AR240" s="18"/>
      <c r="AS240" s="9">
        <f>AR239*0.75</f>
        <v>473.625</v>
      </c>
      <c r="AU240" s="9">
        <f>AT239*1</f>
        <v>283.09999999999945</v>
      </c>
      <c r="AW240" s="18"/>
      <c r="AX240" s="9">
        <f>AW239*0.25</f>
        <v>182.2249999999998</v>
      </c>
      <c r="AZ240" s="9">
        <f>AY239*0.5</f>
        <v>299.25000000000091</v>
      </c>
      <c r="BB240" s="9">
        <f>BA239*0.75</f>
        <v>410.39999999999986</v>
      </c>
      <c r="BD240" s="9">
        <f>BC239*1</f>
        <v>774.80000000000018</v>
      </c>
      <c r="BF240" s="18"/>
      <c r="BG240" s="9">
        <f>BF239*0.25</f>
        <v>144.02499999999975</v>
      </c>
      <c r="BH240" s="18"/>
      <c r="BI240" s="9">
        <f>BH239*0.5</f>
        <v>226.14999999999964</v>
      </c>
      <c r="BJ240" s="18"/>
      <c r="BK240" s="9">
        <f>BJ239*0.75</f>
        <v>699.37499999999932</v>
      </c>
      <c r="BM240" s="9">
        <f>BL239*1</f>
        <v>942.29999999999836</v>
      </c>
      <c r="BP240" s="9">
        <f>BO239*0.25</f>
        <v>86.624999999999659</v>
      </c>
      <c r="BR240" s="9">
        <f>BQ239*0.5</f>
        <v>116.45000000000027</v>
      </c>
      <c r="BT240" s="9">
        <f>BS239*0.75</f>
        <v>228.52499999999986</v>
      </c>
      <c r="BV240" s="9">
        <f>BU239*1</f>
        <v>420.69999999999891</v>
      </c>
      <c r="BY240" s="9">
        <f>BX239*0.25</f>
        <v>83.349999999999795</v>
      </c>
      <c r="CA240" s="9">
        <f>BZ239*0.5</f>
        <v>2.2000000000016371</v>
      </c>
      <c r="CC240" s="9">
        <f>CB239*0.75</f>
        <v>233.77499999999986</v>
      </c>
      <c r="CE240" s="9">
        <f t="shared" ref="CE240" si="462">CD239*1</f>
        <v>53.099999999999454</v>
      </c>
      <c r="CG240" s="18"/>
      <c r="CH240" s="9">
        <f>CG239*0.25</f>
        <v>185.40000000000055</v>
      </c>
      <c r="CI240" s="18"/>
      <c r="CJ240" s="9">
        <f>CI239*0.5</f>
        <v>0</v>
      </c>
      <c r="CK240" s="18"/>
      <c r="CL240" s="9">
        <f>CK239*0.75</f>
        <v>104.25000000000068</v>
      </c>
      <c r="CM240" s="18"/>
      <c r="CN240" s="9">
        <f t="shared" ref="CN240" si="463">CM239*1</f>
        <v>405.10000000000036</v>
      </c>
      <c r="CP240" s="18"/>
      <c r="CQ240" s="9">
        <f>CP239*0.25</f>
        <v>43.024999999999864</v>
      </c>
      <c r="CR240" s="18"/>
      <c r="CS240" s="9">
        <f>CR239*0.5</f>
        <v>0</v>
      </c>
      <c r="CT240" s="18"/>
      <c r="CU240" s="9">
        <f>CT239*0.75</f>
        <v>189.82500000000061</v>
      </c>
      <c r="CV240" s="18"/>
      <c r="CW240" s="9">
        <f t="shared" ref="CW240" si="464">CV239*1</f>
        <v>287.5</v>
      </c>
      <c r="CY240" s="18"/>
      <c r="CZ240" s="9">
        <f>CY239*0.25</f>
        <v>27.875000000000455</v>
      </c>
      <c r="DA240" s="18"/>
      <c r="DB240" s="9">
        <f>DA239*0.5</f>
        <v>39.950000000000728</v>
      </c>
      <c r="DC240" s="18"/>
      <c r="DD240" s="9">
        <f>DC239*0.75</f>
        <v>177.375</v>
      </c>
      <c r="DE240" s="18"/>
      <c r="DF240" s="9">
        <f t="shared" ref="DF240" si="465">DE239*1</f>
        <v>176.30000000000018</v>
      </c>
      <c r="DH240" s="18"/>
      <c r="DI240" s="9">
        <f>DH239*0.25</f>
        <v>48.000000000000455</v>
      </c>
      <c r="DJ240" s="18"/>
      <c r="DK240" s="9">
        <f>DJ239*0.5</f>
        <v>0</v>
      </c>
      <c r="DL240" s="18"/>
      <c r="DM240" s="9">
        <f>DL239*0.75</f>
        <v>88.050000000000409</v>
      </c>
      <c r="DN240" s="18"/>
      <c r="DO240" s="9">
        <f t="shared" ref="DO240" si="466">DN239*1</f>
        <v>142.50000000000091</v>
      </c>
      <c r="DQ240" s="18"/>
      <c r="DR240" s="9">
        <f>DQ239*0.25</f>
        <v>46.000000000000455</v>
      </c>
      <c r="DS240" s="18"/>
      <c r="DT240" s="9">
        <f>DS239*0.5</f>
        <v>131.60000000000127</v>
      </c>
      <c r="DU240" s="18"/>
      <c r="DV240" s="9">
        <f>DU239*0.75</f>
        <v>252.375</v>
      </c>
      <c r="DW240" s="18"/>
      <c r="DX240" s="9">
        <f t="shared" ref="DX240" si="467">DW239*1</f>
        <v>204.90000000000146</v>
      </c>
      <c r="DZ240" s="18"/>
      <c r="EA240" s="9">
        <f>DZ239*0.25</f>
        <v>85.225000000000364</v>
      </c>
      <c r="EB240" s="18"/>
      <c r="EC240" s="9">
        <f>EB239*0.5</f>
        <v>0</v>
      </c>
      <c r="ED240" s="18"/>
      <c r="EE240" s="9">
        <f>ED239*0.75</f>
        <v>733.57499999999959</v>
      </c>
      <c r="EF240" s="18"/>
      <c r="EG240" s="9">
        <f>EF239*1</f>
        <v>0</v>
      </c>
      <c r="EI240" s="18"/>
      <c r="EJ240" s="9">
        <f>EI239*0.25</f>
        <v>40.875</v>
      </c>
      <c r="EK240" s="18"/>
      <c r="EL240" s="9">
        <f>EK239*0.5</f>
        <v>0</v>
      </c>
      <c r="EM240" s="18"/>
      <c r="EN240" s="9">
        <f>EM239*0.75</f>
        <v>149.17499999999563</v>
      </c>
      <c r="EO240" s="18"/>
      <c r="EP240" s="9">
        <f>EO239*1</f>
        <v>0</v>
      </c>
      <c r="ER240" s="18"/>
      <c r="ES240" s="9">
        <f>ER239*0.25</f>
        <v>105.47499999999991</v>
      </c>
      <c r="ET240" s="18"/>
      <c r="EU240" s="9">
        <f>ET239*0.5</f>
        <v>0</v>
      </c>
      <c r="EV240" s="18"/>
      <c r="EW240" s="9">
        <f>EV239*0.75</f>
        <v>220.875</v>
      </c>
      <c r="EX240" s="18"/>
      <c r="EY240" s="9">
        <f>EX239*1</f>
        <v>0</v>
      </c>
      <c r="FA240" s="18"/>
      <c r="FB240" s="9">
        <f>FA239*0.25</f>
        <v>52.299999999999955</v>
      </c>
      <c r="FC240" s="18"/>
      <c r="FD240" s="9">
        <f>FC239*0.5</f>
        <v>40.499999999998181</v>
      </c>
      <c r="FE240" s="18"/>
      <c r="FF240" s="9">
        <f>FE239*0.75</f>
        <v>342.14999999999986</v>
      </c>
      <c r="FG240" s="18"/>
      <c r="FH240" s="9">
        <f>FG239*1</f>
        <v>0</v>
      </c>
      <c r="FJ240" s="18"/>
      <c r="FK240" s="9">
        <f>FJ239*0.25</f>
        <v>86.025000000000091</v>
      </c>
      <c r="FL240" s="18"/>
      <c r="FM240" s="9">
        <f>FL239*0.5</f>
        <v>252.80000000000018</v>
      </c>
      <c r="FN240" s="18"/>
      <c r="FO240" s="9">
        <f>FN239*0.75</f>
        <v>417.75</v>
      </c>
      <c r="FP240" s="18"/>
      <c r="FQ240" s="9">
        <f>FP239*1</f>
        <v>0</v>
      </c>
      <c r="FS240" s="18"/>
      <c r="FT240" s="9">
        <f>FS239*0.25</f>
        <v>43.224999999999909</v>
      </c>
      <c r="FU240" s="18"/>
      <c r="FV240" s="9">
        <f>FU239*0.5</f>
        <v>0</v>
      </c>
      <c r="FW240" s="18"/>
      <c r="FX240" s="9">
        <f>FW239*0.75</f>
        <v>229.27499999999986</v>
      </c>
      <c r="FY240" s="18"/>
      <c r="FZ240" s="9">
        <f>FY239*1</f>
        <v>0</v>
      </c>
      <c r="GB240" s="18"/>
      <c r="GC240" s="9">
        <f>GB239*0.25</f>
        <v>60.625</v>
      </c>
      <c r="GD240" s="18"/>
      <c r="GE240" s="9">
        <f>GD239*0.5</f>
        <v>0</v>
      </c>
      <c r="GF240" s="18"/>
      <c r="GG240" s="9">
        <f>GF239*0.75</f>
        <v>188.62499999999181</v>
      </c>
      <c r="GH240" s="18"/>
      <c r="GI240" s="9">
        <f>GH239*1</f>
        <v>0</v>
      </c>
      <c r="GK240" s="18"/>
      <c r="GL240" s="9">
        <f>GK239*0.25</f>
        <v>433.27500000000146</v>
      </c>
      <c r="GM240" s="18"/>
      <c r="GN240" s="9">
        <f>GM239*0.5</f>
        <v>831.00000000000273</v>
      </c>
      <c r="GO240" s="18"/>
      <c r="GP240" s="9">
        <f>GO239*0.75</f>
        <v>1841.4374999999986</v>
      </c>
      <c r="GQ240" s="18"/>
      <c r="GR240" s="9">
        <f>GQ239*1</f>
        <v>0</v>
      </c>
      <c r="GT240" s="18"/>
      <c r="GU240" s="9">
        <f>GT239*0.25</f>
        <v>74.975000000000364</v>
      </c>
      <c r="GV240" s="18"/>
      <c r="GW240" s="9">
        <f>GV239*0.5</f>
        <v>0</v>
      </c>
      <c r="GX240" s="18"/>
      <c r="GY240" s="9">
        <f>GX239*0.75</f>
        <v>0</v>
      </c>
      <c r="GZ240" s="18"/>
      <c r="HA240" s="9">
        <f>GZ239*1</f>
        <v>0</v>
      </c>
      <c r="HD240" s="9">
        <f>HC239*0.25</f>
        <v>116.60000000000127</v>
      </c>
      <c r="HF240" s="9">
        <f>HE239*0.5</f>
        <v>506.40000000000055</v>
      </c>
      <c r="HH240" s="9">
        <f>HG239*0.75</f>
        <v>212.17499999999973</v>
      </c>
      <c r="HJ240" s="9">
        <f>HI239*1</f>
        <v>0</v>
      </c>
      <c r="HM240" s="9">
        <f>HL239*0.25</f>
        <v>185.92500000000064</v>
      </c>
      <c r="HO240" s="9">
        <f>HN239*0.5</f>
        <v>0</v>
      </c>
      <c r="HQ240" s="9">
        <f>HP239*0.75</f>
        <v>260.549999999997</v>
      </c>
      <c r="HS240" s="9">
        <f>HR239*1</f>
        <v>0</v>
      </c>
      <c r="HV240" s="9">
        <f>HU239*0.25</f>
        <v>995.52499999999964</v>
      </c>
      <c r="HX240" s="9">
        <f>HW239*0.5</f>
        <v>2141.2499999999986</v>
      </c>
      <c r="HZ240" s="9">
        <f>HY239*0.75</f>
        <v>2693.3249999999443</v>
      </c>
      <c r="IB240" s="9">
        <f>IA239*1</f>
        <v>0</v>
      </c>
      <c r="IE240" s="9">
        <f>ID239*0.25</f>
        <v>45.300000000000182</v>
      </c>
      <c r="IG240" s="9">
        <f>IF239*0.5</f>
        <v>0</v>
      </c>
      <c r="II240" s="9">
        <f>IH239*0.75</f>
        <v>0</v>
      </c>
      <c r="IK240" s="9">
        <f>IJ239*1</f>
        <v>0</v>
      </c>
      <c r="IN240" s="9">
        <f>IM239*0.25</f>
        <v>49.875000000000909</v>
      </c>
      <c r="IP240" s="9">
        <f>IO239*0.5</f>
        <v>0</v>
      </c>
      <c r="IR240" s="9">
        <f>IQ239*0.75</f>
        <v>180.14999999999509</v>
      </c>
      <c r="IT240" s="9">
        <f>IS239*1</f>
        <v>0</v>
      </c>
      <c r="IW240" s="9">
        <f>IV239*0.25</f>
        <v>106.77500000000055</v>
      </c>
      <c r="IY240" s="9">
        <f>IX239*0.5</f>
        <v>161.35000000000036</v>
      </c>
      <c r="JA240" s="9">
        <f>IZ239*0.75</f>
        <v>187.27499999999782</v>
      </c>
      <c r="JC240" s="9">
        <f>JB239*1</f>
        <v>0</v>
      </c>
      <c r="JF240" s="9">
        <f>JE239*0.25</f>
        <v>83.949999999998909</v>
      </c>
      <c r="JH240" s="9">
        <f>JG239*0.5</f>
        <v>208.59999999999945</v>
      </c>
      <c r="JJ240" s="9">
        <f>JI239*0.75</f>
        <v>165.52500000000055</v>
      </c>
      <c r="JL240" s="9">
        <f>JK239*1</f>
        <v>0</v>
      </c>
      <c r="JO240" s="9">
        <f>JN239*0.25</f>
        <v>89.049999999999272</v>
      </c>
      <c r="JQ240" s="9">
        <f>JP239*0.5</f>
        <v>0</v>
      </c>
      <c r="JS240" s="9">
        <f>JR239*0.75</f>
        <v>0</v>
      </c>
      <c r="JU240" s="9">
        <f>JT239*1</f>
        <v>0</v>
      </c>
      <c r="JX240" s="9">
        <f>JW239*0.25</f>
        <v>0</v>
      </c>
      <c r="JZ240" s="9">
        <f>JY239*0.5</f>
        <v>280.90000000000146</v>
      </c>
      <c r="KB240" s="9">
        <f>KA239*0.75</f>
        <v>2620.800000000098</v>
      </c>
      <c r="KD240" s="9">
        <f>KC239*1</f>
        <v>2610.4999999999491</v>
      </c>
      <c r="KG240" s="9">
        <f>KF239*0.25</f>
        <v>45.799999999998363</v>
      </c>
      <c r="KI240" s="9">
        <f>KH239*0.5</f>
        <v>16.500000000000455</v>
      </c>
      <c r="KK240" s="9">
        <f>KJ239*0.75</f>
        <v>355.27499999999782</v>
      </c>
      <c r="KM240" s="9">
        <f>KL239*1</f>
        <v>0</v>
      </c>
      <c r="KP240" s="9">
        <f>KO239*0.25</f>
        <v>103.39999999999873</v>
      </c>
      <c r="KR240" s="9">
        <f>KQ239*0.5</f>
        <v>0</v>
      </c>
      <c r="KT240" s="9">
        <f>KS239*0.75</f>
        <v>0</v>
      </c>
      <c r="KV240" s="9">
        <f>KU239*1</f>
        <v>0</v>
      </c>
      <c r="KY240" s="9">
        <f>KX239*0.25</f>
        <v>98.324999999998909</v>
      </c>
      <c r="LA240" s="9">
        <f>KZ239*0.5</f>
        <v>0</v>
      </c>
      <c r="LC240" s="9">
        <f>LB239*0.75</f>
        <v>0</v>
      </c>
      <c r="LE240" s="9">
        <f>LD239*1</f>
        <v>0</v>
      </c>
      <c r="LH240" s="9">
        <f>LG239*0.25</f>
        <v>24.374999999999773</v>
      </c>
      <c r="LJ240" s="9">
        <f>LI239*0.5</f>
        <v>0</v>
      </c>
      <c r="LL240" s="9">
        <f>LK239*0.75</f>
        <v>0</v>
      </c>
      <c r="LN240" s="9">
        <f>LM239*1</f>
        <v>0</v>
      </c>
      <c r="LQ240" s="9">
        <f>LP239*0.25</f>
        <v>71.300000000000182</v>
      </c>
      <c r="LS240" s="9">
        <f>LR239*0.5</f>
        <v>121.10000000000036</v>
      </c>
      <c r="LU240" s="9">
        <f>LT239*0.75</f>
        <v>430.65000000000055</v>
      </c>
      <c r="LW240" s="9">
        <f>LV239*1</f>
        <v>0</v>
      </c>
      <c r="LZ240" s="9">
        <f>LY239*0.25</f>
        <v>123.60000000000036</v>
      </c>
      <c r="MB240" s="9">
        <f>MA239*0.5</f>
        <v>0</v>
      </c>
      <c r="MD240" s="9">
        <f>MC239*0.75</f>
        <v>0</v>
      </c>
      <c r="MF240" s="9">
        <f>ME239*1</f>
        <v>0</v>
      </c>
      <c r="MI240" s="9">
        <f>MH239*0.25</f>
        <v>0</v>
      </c>
      <c r="MK240" s="9">
        <f>MJ239*0.5</f>
        <v>168.10000000000036</v>
      </c>
      <c r="MM240" s="9">
        <f>ML239*0.75</f>
        <v>557.84999999999536</v>
      </c>
      <c r="MO240" s="9">
        <f>MN239*1</f>
        <v>882.19999999998981</v>
      </c>
      <c r="MR240" s="9">
        <f>MQ239*0.25</f>
        <v>35.000000000000909</v>
      </c>
      <c r="MT240" s="9">
        <f>MS239*0.5</f>
        <v>149.25000000000546</v>
      </c>
      <c r="MV240" s="9">
        <f>MU239*0.75</f>
        <v>236.25</v>
      </c>
      <c r="MX240" s="9">
        <f>MW239*1</f>
        <v>0</v>
      </c>
      <c r="NA240" s="9">
        <f>MZ239*0.25</f>
        <v>0</v>
      </c>
      <c r="NC240" s="9">
        <f>NB239*0.5</f>
        <v>0</v>
      </c>
      <c r="NE240" s="9">
        <f>ND239*0.75</f>
        <v>822.599999999994</v>
      </c>
      <c r="NG240" s="9">
        <f>NF239*1</f>
        <v>0</v>
      </c>
      <c r="NH240" s="43"/>
    </row>
    <row r="241" spans="1:372" ht="18">
      <c r="A241" s="403"/>
      <c r="B241" s="49"/>
      <c r="D241"/>
      <c r="E241" s="9"/>
      <c r="F241" s="18"/>
      <c r="G241" s="9"/>
      <c r="I241" s="9"/>
      <c r="K241" s="9"/>
      <c r="N241" s="9"/>
      <c r="P241" s="9"/>
      <c r="R241" s="9"/>
      <c r="T241" s="9"/>
      <c r="V241" s="18"/>
      <c r="W241" s="9"/>
      <c r="Y241" s="9"/>
      <c r="Z241" s="18"/>
      <c r="AA241" s="9"/>
      <c r="AB241" s="18"/>
      <c r="AC241" s="38"/>
      <c r="AE241" s="18"/>
      <c r="AF241" s="9"/>
      <c r="AG241" s="18"/>
      <c r="AH241" s="9"/>
      <c r="AI241" s="18"/>
      <c r="AJ241" s="9"/>
      <c r="AL241" s="38"/>
      <c r="AN241" s="18"/>
      <c r="AO241" s="9"/>
      <c r="AP241" s="18"/>
      <c r="AQ241" s="9"/>
      <c r="AR241" s="18"/>
      <c r="AS241" s="9"/>
      <c r="AU241" s="38"/>
      <c r="AW241" s="18"/>
      <c r="AX241" s="9"/>
      <c r="AZ241" s="9"/>
      <c r="BB241" s="9"/>
      <c r="BC241"/>
      <c r="BD241" s="38"/>
      <c r="BF241" s="18"/>
      <c r="BG241" s="9"/>
      <c r="BH241" s="18"/>
      <c r="BI241" s="9"/>
      <c r="BJ241" s="18"/>
      <c r="BK241" s="9"/>
      <c r="BM241" s="38"/>
      <c r="BP241" s="9"/>
      <c r="BR241" s="9"/>
      <c r="BT241" s="9"/>
      <c r="BV241" s="38"/>
      <c r="BY241" s="9"/>
      <c r="CA241" s="9"/>
      <c r="CC241" s="9"/>
      <c r="CE241" s="38"/>
      <c r="CG241" s="18"/>
      <c r="CH241" s="9"/>
      <c r="CI241" s="18"/>
      <c r="CJ241" s="9"/>
      <c r="CK241" s="18"/>
      <c r="CL241" s="9"/>
      <c r="CM241" s="18"/>
      <c r="CN241" s="38"/>
      <c r="CP241" s="18"/>
      <c r="CQ241" s="9"/>
      <c r="CR241" s="18"/>
      <c r="CS241" s="9"/>
      <c r="CT241" s="18"/>
      <c r="CU241" s="9"/>
      <c r="CV241" s="18"/>
      <c r="CW241" s="38"/>
      <c r="CY241" s="18"/>
      <c r="CZ241" s="9"/>
      <c r="DA241" s="18"/>
      <c r="DB241" s="9"/>
      <c r="DC241" s="18"/>
      <c r="DD241" s="9"/>
      <c r="DE241" s="18"/>
      <c r="DF241" s="38"/>
      <c r="DH241" s="40"/>
      <c r="DI241" s="237"/>
      <c r="DJ241" s="40"/>
      <c r="DK241" s="40"/>
      <c r="DL241" s="40"/>
      <c r="DM241" s="40"/>
      <c r="DN241" s="40"/>
      <c r="DO241" s="38"/>
      <c r="DQ241" s="18"/>
      <c r="DR241" s="9"/>
      <c r="DS241" s="18"/>
      <c r="DT241" s="9"/>
      <c r="DU241" s="18"/>
      <c r="DV241" s="9"/>
      <c r="DW241" s="18"/>
      <c r="DX241" s="38"/>
      <c r="DZ241" s="18"/>
      <c r="EA241" s="9"/>
      <c r="EB241" s="18"/>
      <c r="EC241" s="9"/>
      <c r="ED241" s="18"/>
      <c r="EE241" s="9"/>
      <c r="EF241" s="18"/>
      <c r="EG241" s="9"/>
      <c r="EI241" s="18"/>
      <c r="EJ241" s="9"/>
      <c r="EK241" s="18"/>
      <c r="EL241" s="9"/>
      <c r="EM241" s="18"/>
      <c r="EN241" s="9"/>
      <c r="EO241" s="18"/>
      <c r="EP241" s="9"/>
      <c r="ER241" s="18"/>
      <c r="ES241" s="9"/>
      <c r="ET241" s="18"/>
      <c r="EU241" s="9"/>
      <c r="EV241" s="18"/>
      <c r="EW241" s="9"/>
      <c r="EX241" s="18"/>
      <c r="EY241" s="9"/>
      <c r="FA241" s="18"/>
      <c r="FB241" s="9"/>
      <c r="FC241" s="18"/>
      <c r="FD241" s="9"/>
      <c r="FE241" s="18"/>
      <c r="FF241" s="9"/>
      <c r="FG241" s="18"/>
      <c r="FH241" s="9"/>
      <c r="FJ241" s="18"/>
      <c r="FK241" s="9"/>
      <c r="FL241" s="18"/>
      <c r="FM241" s="9"/>
      <c r="FN241" s="18"/>
      <c r="FO241" s="9"/>
      <c r="FP241" s="18"/>
      <c r="FQ241" s="9"/>
      <c r="FS241" s="18"/>
      <c r="FT241" s="9"/>
      <c r="FU241" s="18"/>
      <c r="FV241" s="9"/>
      <c r="FW241" s="18"/>
      <c r="FX241" s="9"/>
      <c r="FY241" s="18"/>
      <c r="FZ241" s="9"/>
      <c r="GB241" s="18"/>
      <c r="GC241" s="9"/>
      <c r="GD241" s="18"/>
      <c r="GE241" s="9"/>
      <c r="GF241" s="18"/>
      <c r="GG241" s="9"/>
      <c r="GH241" s="18"/>
      <c r="GI241" s="9"/>
      <c r="GK241" s="18"/>
      <c r="GL241" s="9"/>
      <c r="GM241" s="18"/>
      <c r="GN241" s="9"/>
      <c r="GO241" s="18"/>
      <c r="GP241" s="9"/>
      <c r="GQ241" s="18"/>
      <c r="GR241" s="9"/>
      <c r="GT241" s="18"/>
      <c r="GU241" s="9"/>
      <c r="GV241" s="18"/>
      <c r="GW241" s="9"/>
      <c r="GX241" s="18"/>
      <c r="GY241" s="9"/>
      <c r="GZ241" s="18"/>
      <c r="HA241" s="9"/>
      <c r="HD241" s="9"/>
      <c r="HF241" s="9"/>
      <c r="HH241" s="9"/>
      <c r="HJ241" s="9"/>
      <c r="HM241" s="9"/>
      <c r="HO241" s="9"/>
      <c r="HQ241" s="9"/>
      <c r="HS241" s="9"/>
      <c r="HV241" s="9"/>
      <c r="HX241" s="9"/>
      <c r="HZ241" s="9"/>
      <c r="IB241" s="9"/>
      <c r="IE241" s="9"/>
      <c r="IG241" s="9"/>
      <c r="II241" s="9"/>
      <c r="IK241" s="9"/>
      <c r="IN241" s="9"/>
      <c r="IP241" s="9"/>
      <c r="IR241" s="9"/>
      <c r="IT241" s="9"/>
      <c r="IW241" s="9"/>
      <c r="IY241" s="9"/>
      <c r="JA241" s="9"/>
      <c r="JC241" s="9"/>
      <c r="JF241" s="9"/>
      <c r="JH241" s="9"/>
      <c r="JJ241" s="9"/>
      <c r="JL241" s="9"/>
      <c r="JO241" s="9"/>
      <c r="JQ241" s="9"/>
      <c r="JS241" s="9"/>
      <c r="JU241" s="9"/>
      <c r="JX241" s="9"/>
      <c r="JZ241" s="9"/>
      <c r="KB241" s="9"/>
      <c r="KD241" s="9"/>
      <c r="KG241" s="9"/>
      <c r="KI241" s="9"/>
      <c r="KK241" s="9"/>
      <c r="KM241" s="9"/>
      <c r="KP241" s="9"/>
      <c r="KR241" s="9"/>
      <c r="KT241" s="9"/>
      <c r="KV241" s="9"/>
      <c r="KY241" s="9"/>
      <c r="LA241" s="9"/>
      <c r="LC241" s="9"/>
      <c r="LE241" s="9"/>
      <c r="LH241" s="9"/>
      <c r="LJ241" s="9"/>
      <c r="LL241" s="9"/>
      <c r="LN241" s="9"/>
      <c r="LQ241" s="9"/>
      <c r="LS241" s="9"/>
      <c r="LU241" s="9"/>
      <c r="LW241" s="9"/>
      <c r="LZ241" s="9"/>
      <c r="MB241" s="9"/>
      <c r="MD241" s="9"/>
      <c r="MF241" s="9"/>
      <c r="MI241" s="9"/>
      <c r="MK241" s="9"/>
      <c r="MM241" s="9"/>
      <c r="MO241" s="9"/>
      <c r="MR241" s="9"/>
      <c r="MT241" s="9"/>
      <c r="MV241" s="9"/>
      <c r="MX241" s="9"/>
      <c r="NA241" s="9"/>
      <c r="NC241" s="9"/>
      <c r="NE241" s="9"/>
      <c r="NG241" s="9"/>
      <c r="NH241" s="43"/>
    </row>
    <row r="242" spans="1:372" ht="18">
      <c r="A242" s="42" t="s">
        <v>2259</v>
      </c>
      <c r="B242" s="49"/>
      <c r="D242"/>
      <c r="E242" s="1" t="s">
        <v>187</v>
      </c>
      <c r="F242" s="400"/>
      <c r="G242" s="1" t="s">
        <v>183</v>
      </c>
      <c r="H242" s="115"/>
      <c r="I242" s="1" t="s">
        <v>184</v>
      </c>
      <c r="J242" s="115"/>
      <c r="K242" s="1" t="s">
        <v>185</v>
      </c>
      <c r="N242" s="1" t="s">
        <v>187</v>
      </c>
      <c r="O242" s="18"/>
      <c r="P242" s="1" t="s">
        <v>183</v>
      </c>
      <c r="Q242" s="18"/>
      <c r="R242" s="1" t="s">
        <v>184</v>
      </c>
      <c r="S242" s="18"/>
      <c r="T242" s="1" t="s">
        <v>185</v>
      </c>
      <c r="V242" s="18"/>
      <c r="W242" s="1" t="s">
        <v>187</v>
      </c>
      <c r="X242" s="18"/>
      <c r="Y242" s="1" t="s">
        <v>183</v>
      </c>
      <c r="Z242" s="18"/>
      <c r="AA242" s="1" t="s">
        <v>184</v>
      </c>
      <c r="AB242" s="18">
        <v>803.50000000000023</v>
      </c>
      <c r="AC242" s="1" t="s">
        <v>185</v>
      </c>
      <c r="AF242" s="1" t="s">
        <v>187</v>
      </c>
      <c r="AG242" s="18"/>
      <c r="AH242" s="1" t="s">
        <v>183</v>
      </c>
      <c r="AI242" s="18"/>
      <c r="AJ242" s="1" t="s">
        <v>184</v>
      </c>
      <c r="AK242" s="18">
        <v>15.600000000000136</v>
      </c>
      <c r="AL242" s="1" t="s">
        <v>185</v>
      </c>
      <c r="AO242" s="1" t="s">
        <v>187</v>
      </c>
      <c r="AP242" s="18"/>
      <c r="AQ242" s="1" t="s">
        <v>183</v>
      </c>
      <c r="AR242" s="18"/>
      <c r="AS242" s="1" t="s">
        <v>184</v>
      </c>
      <c r="AT242" s="18">
        <v>305.20000000000073</v>
      </c>
      <c r="AU242" s="1" t="s">
        <v>185</v>
      </c>
      <c r="AX242" s="1" t="s">
        <v>187</v>
      </c>
      <c r="AZ242" s="1" t="s">
        <v>183</v>
      </c>
      <c r="BB242" s="1" t="s">
        <v>184</v>
      </c>
      <c r="BC242" s="18">
        <v>633.84999999999945</v>
      </c>
      <c r="BD242" s="1" t="s">
        <v>185</v>
      </c>
      <c r="BG242" s="1" t="s">
        <v>187</v>
      </c>
      <c r="BH242" s="18"/>
      <c r="BI242" s="1" t="s">
        <v>183</v>
      </c>
      <c r="BJ242" s="18"/>
      <c r="BK242" s="1" t="s">
        <v>184</v>
      </c>
      <c r="BL242" s="18">
        <v>1130.4999999999995</v>
      </c>
      <c r="BM242" s="1" t="s">
        <v>185</v>
      </c>
      <c r="BP242" s="1" t="s">
        <v>187</v>
      </c>
      <c r="BQ242" s="18"/>
      <c r="BR242" s="1" t="s">
        <v>183</v>
      </c>
      <c r="BS242" s="18"/>
      <c r="BT242" s="1" t="s">
        <v>184</v>
      </c>
      <c r="BU242" s="18">
        <v>105.94999999999982</v>
      </c>
      <c r="BV242" s="1" t="s">
        <v>185</v>
      </c>
      <c r="BX242" s="18"/>
      <c r="BY242" s="1" t="s">
        <v>187</v>
      </c>
      <c r="BZ242" s="18"/>
      <c r="CA242" s="1" t="s">
        <v>183</v>
      </c>
      <c r="CB242" s="18"/>
      <c r="CC242" s="1" t="s">
        <v>184</v>
      </c>
      <c r="CD242" s="18">
        <v>251.99999999999909</v>
      </c>
      <c r="CE242" s="1" t="s">
        <v>185</v>
      </c>
      <c r="CG242" s="18"/>
      <c r="CH242" s="1" t="s">
        <v>187</v>
      </c>
      <c r="CI242" s="18"/>
      <c r="CJ242" s="1" t="s">
        <v>183</v>
      </c>
      <c r="CK242" s="18"/>
      <c r="CL242" s="1" t="s">
        <v>184</v>
      </c>
      <c r="CM242" s="18">
        <v>647.49999999999909</v>
      </c>
      <c r="CN242" s="1" t="s">
        <v>185</v>
      </c>
      <c r="CP242" s="18"/>
      <c r="CQ242" s="1" t="s">
        <v>187</v>
      </c>
      <c r="CR242" s="18"/>
      <c r="CS242" s="1" t="s">
        <v>183</v>
      </c>
      <c r="CT242" s="18"/>
      <c r="CU242" s="1" t="s">
        <v>184</v>
      </c>
      <c r="CV242" s="18">
        <v>32.399999999998727</v>
      </c>
      <c r="CW242" s="1" t="s">
        <v>185</v>
      </c>
      <c r="CY242" s="18"/>
      <c r="CZ242" s="1" t="s">
        <v>187</v>
      </c>
      <c r="DA242" s="18"/>
      <c r="DB242" s="1" t="s">
        <v>183</v>
      </c>
      <c r="DC242" s="18"/>
      <c r="DD242" s="1" t="s">
        <v>184</v>
      </c>
      <c r="DE242" s="18">
        <v>0</v>
      </c>
      <c r="DF242" s="1" t="s">
        <v>185</v>
      </c>
      <c r="DH242" s="18"/>
      <c r="DI242" s="1" t="s">
        <v>187</v>
      </c>
      <c r="DJ242" s="18"/>
      <c r="DK242" s="1" t="s">
        <v>183</v>
      </c>
      <c r="DL242" s="18"/>
      <c r="DM242" s="1" t="s">
        <v>184</v>
      </c>
      <c r="DN242" s="18">
        <v>153.99999999999909</v>
      </c>
      <c r="DO242" s="1" t="s">
        <v>185</v>
      </c>
      <c r="DQ242" s="18"/>
      <c r="DR242" s="1" t="s">
        <v>187</v>
      </c>
      <c r="DS242" s="18"/>
      <c r="DT242" s="1" t="s">
        <v>183</v>
      </c>
      <c r="DU242" s="18"/>
      <c r="DV242" s="1" t="s">
        <v>184</v>
      </c>
      <c r="DW242" s="18">
        <v>133.49999999999909</v>
      </c>
      <c r="DX242" s="1" t="s">
        <v>185</v>
      </c>
      <c r="DZ242" s="18"/>
      <c r="EA242" s="1" t="s">
        <v>187</v>
      </c>
      <c r="EB242" s="18"/>
      <c r="EC242" s="1" t="s">
        <v>183</v>
      </c>
      <c r="ED242" s="18"/>
      <c r="EE242" s="1" t="s">
        <v>184</v>
      </c>
      <c r="EF242" s="18"/>
      <c r="EG242" s="1" t="s">
        <v>185</v>
      </c>
      <c r="EI242" s="18"/>
      <c r="EJ242" s="1" t="s">
        <v>187</v>
      </c>
      <c r="EK242" s="18"/>
      <c r="EL242" s="1" t="s">
        <v>183</v>
      </c>
      <c r="EM242" s="18"/>
      <c r="EN242" s="1" t="s">
        <v>184</v>
      </c>
      <c r="EO242" s="18"/>
      <c r="EP242" s="1" t="s">
        <v>185</v>
      </c>
      <c r="ER242" s="18"/>
      <c r="ES242" s="1" t="s">
        <v>187</v>
      </c>
      <c r="ET242" s="18"/>
      <c r="EU242" s="1" t="s">
        <v>183</v>
      </c>
      <c r="EV242" s="18"/>
      <c r="EW242" s="1" t="s">
        <v>184</v>
      </c>
      <c r="EX242" s="18"/>
      <c r="EY242" s="1" t="s">
        <v>185</v>
      </c>
      <c r="FA242" s="18"/>
      <c r="FB242" s="9"/>
      <c r="FC242" s="18"/>
      <c r="FD242" s="9"/>
      <c r="FE242" s="18"/>
      <c r="FF242" s="9"/>
      <c r="FG242" s="18"/>
      <c r="FH242" s="9"/>
      <c r="FJ242" s="18"/>
      <c r="FK242" s="9"/>
      <c r="FL242" s="18"/>
      <c r="FM242" s="9"/>
      <c r="FN242" s="18"/>
      <c r="FO242" s="9"/>
      <c r="FP242" s="18"/>
      <c r="FQ242" s="9"/>
      <c r="FS242" s="18"/>
      <c r="FT242" s="9"/>
      <c r="FU242" s="18"/>
      <c r="FV242" s="9"/>
      <c r="FW242" s="18"/>
      <c r="FX242" s="9"/>
      <c r="FY242" s="18"/>
      <c r="FZ242" s="9"/>
      <c r="GB242" s="18"/>
      <c r="GC242" s="9"/>
      <c r="GD242" s="18"/>
      <c r="GE242" s="9"/>
      <c r="GF242" s="18"/>
      <c r="GG242" s="9"/>
      <c r="GH242" s="18"/>
      <c r="GI242" s="9"/>
      <c r="GK242" s="18"/>
      <c r="GL242" s="9"/>
      <c r="GM242" s="18"/>
      <c r="GN242" s="9"/>
      <c r="GO242" s="18"/>
      <c r="GP242" s="9"/>
      <c r="GQ242" s="18"/>
      <c r="GR242" s="9"/>
      <c r="GT242" s="18"/>
      <c r="GU242" s="9"/>
      <c r="GV242" s="18"/>
      <c r="GW242" s="9"/>
      <c r="GX242" s="18"/>
      <c r="GY242" s="9"/>
      <c r="GZ242" s="18"/>
      <c r="HA242" s="9"/>
      <c r="HD242" s="9"/>
      <c r="HF242" s="9"/>
      <c r="HH242" s="9"/>
      <c r="HJ242" s="9"/>
      <c r="HM242" s="9"/>
      <c r="HO242" s="9"/>
      <c r="HQ242" s="9"/>
      <c r="HS242" s="9"/>
      <c r="HV242" s="9"/>
      <c r="HX242" s="9"/>
      <c r="HZ242" s="9"/>
      <c r="IB242" s="9"/>
      <c r="IE242" s="9"/>
      <c r="IG242" s="9"/>
      <c r="II242" s="9"/>
      <c r="IK242" s="9"/>
      <c r="IN242" s="9"/>
      <c r="IP242" s="9"/>
      <c r="IR242" s="9"/>
      <c r="IT242" s="9"/>
      <c r="IW242" s="9"/>
      <c r="IY242" s="9"/>
      <c r="JA242" s="9"/>
      <c r="JC242" s="9"/>
      <c r="JF242" s="9"/>
      <c r="JH242" s="9"/>
      <c r="JJ242" s="9"/>
      <c r="JL242" s="9"/>
      <c r="JO242" s="9"/>
      <c r="JQ242" s="9"/>
      <c r="JS242" s="9"/>
      <c r="JU242" s="9"/>
      <c r="JX242" s="9"/>
      <c r="JZ242" s="9"/>
      <c r="KB242" s="9"/>
      <c r="KD242" s="9"/>
      <c r="KG242" s="9"/>
      <c r="KI242" s="9"/>
      <c r="KK242" s="9"/>
      <c r="KM242" s="9"/>
      <c r="KP242" s="9"/>
      <c r="KR242" s="9"/>
      <c r="KT242" s="9"/>
      <c r="KV242" s="9"/>
      <c r="KY242" s="9"/>
      <c r="LA242" s="9"/>
      <c r="LC242" s="9"/>
      <c r="LE242" s="9"/>
      <c r="LH242" s="9"/>
      <c r="LJ242" s="9"/>
      <c r="LL242" s="9"/>
      <c r="LN242" s="9"/>
      <c r="LQ242" s="9"/>
      <c r="LS242" s="9"/>
      <c r="LU242" s="9"/>
      <c r="LW242" s="9"/>
      <c r="LZ242" s="9"/>
      <c r="MB242" s="9"/>
      <c r="MD242" s="9"/>
      <c r="MF242" s="9"/>
      <c r="MI242" s="9"/>
      <c r="MK242" s="9"/>
      <c r="MM242" s="9"/>
      <c r="MO242" s="9"/>
      <c r="MR242" s="9"/>
      <c r="MT242" s="9"/>
      <c r="MV242" s="9"/>
      <c r="MX242" s="9"/>
      <c r="NA242" s="9"/>
      <c r="NC242" s="9"/>
      <c r="NE242" s="9"/>
      <c r="NG242" s="9"/>
      <c r="NH242" s="43"/>
    </row>
    <row r="243" spans="1:372" ht="18">
      <c r="A243" s="403">
        <v>2022</v>
      </c>
      <c r="B243" s="49">
        <f>SUM(D243:AAP243)</f>
        <v>4213.9999999999945</v>
      </c>
      <c r="D243"/>
      <c r="E243" s="9">
        <f>D242*0.25</f>
        <v>0</v>
      </c>
      <c r="F243" s="18"/>
      <c r="G243" s="9">
        <f>F242*0.5</f>
        <v>0</v>
      </c>
      <c r="I243" s="9">
        <f>H242*0.75</f>
        <v>0</v>
      </c>
      <c r="K243" s="9">
        <f>J242*1</f>
        <v>0</v>
      </c>
      <c r="N243" s="9">
        <f>M242*0.25</f>
        <v>0</v>
      </c>
      <c r="P243" s="9">
        <f>O242*0.5</f>
        <v>0</v>
      </c>
      <c r="R243" s="9">
        <f>Q242*0.75</f>
        <v>0</v>
      </c>
      <c r="T243" s="9">
        <f>S242*1</f>
        <v>0</v>
      </c>
      <c r="V243" s="18"/>
      <c r="W243" s="9">
        <f>V242*0.25</f>
        <v>0</v>
      </c>
      <c r="X243" s="18"/>
      <c r="Y243" s="9">
        <f>X242*0.5</f>
        <v>0</v>
      </c>
      <c r="Z243" s="18"/>
      <c r="AA243" s="9">
        <f>Z242*0.75</f>
        <v>0</v>
      </c>
      <c r="AB243" s="18"/>
      <c r="AC243" s="9">
        <f>AB242*1</f>
        <v>803.50000000000023</v>
      </c>
      <c r="AF243" s="9">
        <f>AE242*0.25</f>
        <v>0</v>
      </c>
      <c r="AH243" s="9">
        <f>AG242*0.5</f>
        <v>0</v>
      </c>
      <c r="AI243" s="21"/>
      <c r="AJ243" s="9">
        <f>AI242*0.75</f>
        <v>0</v>
      </c>
      <c r="AK243" s="21"/>
      <c r="AL243" s="9">
        <f>AK242*1</f>
        <v>15.600000000000136</v>
      </c>
      <c r="AO243" s="9">
        <f>AN242*0.25</f>
        <v>0</v>
      </c>
      <c r="AQ243" s="9">
        <f>AP242*0.5</f>
        <v>0</v>
      </c>
      <c r="AR243" s="21"/>
      <c r="AS243" s="9">
        <f>AR242*0.75</f>
        <v>0</v>
      </c>
      <c r="AU243" s="9">
        <f>AT242*1</f>
        <v>305.20000000000073</v>
      </c>
      <c r="AX243" s="9">
        <f>AW242*0.25</f>
        <v>0</v>
      </c>
      <c r="AZ243" s="9">
        <f>AY242*0.5</f>
        <v>0</v>
      </c>
      <c r="BA243" s="21"/>
      <c r="BB243" s="9">
        <f>BA242*0.75</f>
        <v>0</v>
      </c>
      <c r="BC243" s="21"/>
      <c r="BD243" s="9">
        <f>BC242*1</f>
        <v>633.84999999999945</v>
      </c>
      <c r="BG243" s="9">
        <f>BF242*0.25</f>
        <v>0</v>
      </c>
      <c r="BI243" s="9">
        <f>BH242*0.5</f>
        <v>0</v>
      </c>
      <c r="BJ243" s="21"/>
      <c r="BK243" s="9">
        <f>BJ242*0.75</f>
        <v>0</v>
      </c>
      <c r="BL243" s="21"/>
      <c r="BM243" s="9">
        <f>BL242*1</f>
        <v>1130.4999999999995</v>
      </c>
      <c r="BP243" s="9">
        <f>BO242*0.25</f>
        <v>0</v>
      </c>
      <c r="BR243" s="9">
        <f>BQ242*0.5</f>
        <v>0</v>
      </c>
      <c r="BT243" s="9">
        <f>BS242*0.75</f>
        <v>0</v>
      </c>
      <c r="BV243" s="9">
        <f>BU242*1</f>
        <v>105.94999999999982</v>
      </c>
      <c r="BY243" s="9">
        <f>BX242*0.25</f>
        <v>0</v>
      </c>
      <c r="CA243" s="9">
        <f>BZ242*0.5</f>
        <v>0</v>
      </c>
      <c r="CC243" s="9">
        <f>CB242*0.75</f>
        <v>0</v>
      </c>
      <c r="CE243" s="9">
        <f t="shared" ref="CE243" si="468">CD242*1</f>
        <v>251.99999999999909</v>
      </c>
      <c r="CH243" s="9">
        <f>CG242*0.25</f>
        <v>0</v>
      </c>
      <c r="CJ243" s="9">
        <f>CI242*0.5</f>
        <v>0</v>
      </c>
      <c r="CL243" s="9">
        <f>CK242*0.75</f>
        <v>0</v>
      </c>
      <c r="CN243" s="9">
        <f t="shared" ref="CN243" si="469">CM242*1</f>
        <v>647.49999999999909</v>
      </c>
      <c r="CQ243" s="9">
        <f>CP242*0.25</f>
        <v>0</v>
      </c>
      <c r="CS243" s="9">
        <f>CR242*0.5</f>
        <v>0</v>
      </c>
      <c r="CU243" s="9">
        <f>CT242*0.75</f>
        <v>0</v>
      </c>
      <c r="CW243" s="9">
        <f t="shared" ref="CW243" si="470">CV242*1</f>
        <v>32.399999999998727</v>
      </c>
      <c r="CZ243" s="9">
        <f>CY242*0.25</f>
        <v>0</v>
      </c>
      <c r="DB243" s="9">
        <f>DA242*0.5</f>
        <v>0</v>
      </c>
      <c r="DD243" s="9">
        <f>DC242*0.75</f>
        <v>0</v>
      </c>
      <c r="DF243" s="9">
        <f t="shared" ref="DF243" si="471">DE242*1</f>
        <v>0</v>
      </c>
      <c r="DI243" s="9">
        <f>DH242*0.25</f>
        <v>0</v>
      </c>
      <c r="DK243" s="9">
        <f>DJ242*0.5</f>
        <v>0</v>
      </c>
      <c r="DM243" s="9">
        <f>DL242*0.75</f>
        <v>0</v>
      </c>
      <c r="DO243" s="9">
        <f t="shared" ref="DO243" si="472">DN242*1</f>
        <v>153.99999999999909</v>
      </c>
      <c r="DR243" s="9">
        <f>DQ242*0.25</f>
        <v>0</v>
      </c>
      <c r="DT243" s="9">
        <f>DS242*0.5</f>
        <v>0</v>
      </c>
      <c r="DV243" s="9">
        <f>DU242*0.75</f>
        <v>0</v>
      </c>
      <c r="DX243" s="9">
        <f t="shared" ref="DX243" si="473">DW242*1</f>
        <v>133.49999999999909</v>
      </c>
      <c r="EA243" s="9">
        <f>DZ242*0.25</f>
        <v>0</v>
      </c>
      <c r="EC243" s="9">
        <f>EB242*0.5</f>
        <v>0</v>
      </c>
      <c r="EE243" s="9">
        <f>ED242*0.75</f>
        <v>0</v>
      </c>
      <c r="EG243" s="9">
        <f>EF242*1</f>
        <v>0</v>
      </c>
      <c r="EJ243" s="9">
        <f>EI242*0.25</f>
        <v>0</v>
      </c>
      <c r="EL243" s="9">
        <f>EK242*0.5</f>
        <v>0</v>
      </c>
      <c r="EN243" s="9">
        <f>EM242*0.75</f>
        <v>0</v>
      </c>
      <c r="EP243" s="9">
        <f>EO242*1</f>
        <v>0</v>
      </c>
      <c r="ES243" s="9">
        <f>ER242*0.25</f>
        <v>0</v>
      </c>
      <c r="EU243" s="9">
        <f>ET242*0.5</f>
        <v>0</v>
      </c>
      <c r="EW243" s="9">
        <f>EV242*0.75</f>
        <v>0</v>
      </c>
      <c r="EY243" s="9">
        <f>EX242*1</f>
        <v>0</v>
      </c>
      <c r="FA243" s="18"/>
      <c r="FB243" s="9"/>
      <c r="FC243" s="18"/>
      <c r="FD243" s="9"/>
      <c r="FE243" s="18"/>
      <c r="FF243" s="9"/>
      <c r="FG243" s="18"/>
      <c r="FH243" s="9"/>
      <c r="FJ243" s="18"/>
      <c r="FK243" s="9"/>
      <c r="FL243" s="18"/>
      <c r="FM243" s="9"/>
      <c r="FN243" s="18"/>
      <c r="FO243" s="9"/>
      <c r="FP243" s="18"/>
      <c r="FQ243" s="9"/>
      <c r="FS243" s="18"/>
      <c r="FT243" s="9"/>
      <c r="FU243" s="18"/>
      <c r="FV243" s="9"/>
      <c r="FW243" s="18"/>
      <c r="FX243" s="9"/>
      <c r="FY243" s="18"/>
      <c r="FZ243" s="9"/>
      <c r="GB243" s="18"/>
      <c r="GC243" s="9"/>
      <c r="GD243" s="18"/>
      <c r="GE243" s="9"/>
      <c r="GF243" s="18"/>
      <c r="GG243" s="9"/>
      <c r="GH243" s="18"/>
      <c r="GI243" s="9"/>
      <c r="GK243" s="18"/>
      <c r="GL243" s="9"/>
      <c r="GM243" s="18"/>
      <c r="GN243" s="9"/>
      <c r="GO243" s="18"/>
      <c r="GP243" s="9"/>
      <c r="GQ243" s="18"/>
      <c r="GR243" s="9"/>
      <c r="GT243" s="18"/>
      <c r="GU243" s="9"/>
      <c r="GV243" s="18"/>
      <c r="GW243" s="9"/>
      <c r="GX243" s="18"/>
      <c r="GY243" s="9"/>
      <c r="GZ243" s="18"/>
      <c r="HA243" s="9"/>
      <c r="HD243" s="9"/>
      <c r="HF243" s="9"/>
      <c r="HH243" s="9"/>
      <c r="HJ243" s="9"/>
      <c r="HM243" s="9"/>
      <c r="HO243" s="9"/>
      <c r="HQ243" s="9"/>
      <c r="HS243" s="9"/>
      <c r="HV243" s="9"/>
      <c r="HX243" s="9"/>
      <c r="HZ243" s="9"/>
      <c r="IB243" s="9"/>
      <c r="IE243" s="9"/>
      <c r="IG243" s="9"/>
      <c r="II243" s="9"/>
      <c r="IK243" s="9"/>
      <c r="IN243" s="9"/>
      <c r="IP243" s="9"/>
      <c r="IR243" s="9"/>
      <c r="IT243" s="9"/>
      <c r="IW243" s="9"/>
      <c r="IY243" s="9"/>
      <c r="JA243" s="9"/>
      <c r="JC243" s="9"/>
      <c r="JF243" s="9"/>
      <c r="JH243" s="9"/>
      <c r="JJ243" s="9"/>
      <c r="JL243" s="9"/>
      <c r="JO243" s="9"/>
      <c r="JQ243" s="9"/>
      <c r="JS243" s="9"/>
      <c r="JU243" s="9"/>
      <c r="JX243" s="9"/>
      <c r="JZ243" s="9"/>
      <c r="KB243" s="9"/>
      <c r="KD243" s="9"/>
      <c r="KG243" s="9"/>
      <c r="KI243" s="9"/>
      <c r="KK243" s="9"/>
      <c r="KM243" s="9"/>
      <c r="KP243" s="9"/>
      <c r="KR243" s="9"/>
      <c r="KT243" s="9"/>
      <c r="KV243" s="9"/>
      <c r="KY243" s="9"/>
      <c r="LA243" s="9"/>
      <c r="LC243" s="9"/>
      <c r="LE243" s="9"/>
      <c r="LH243" s="9"/>
      <c r="LJ243" s="9"/>
      <c r="LL243" s="9"/>
      <c r="LN243" s="9"/>
      <c r="LQ243" s="9"/>
      <c r="LS243" s="9"/>
      <c r="LU243" s="9"/>
      <c r="LW243" s="9"/>
      <c r="LZ243" s="9"/>
      <c r="MB243" s="9"/>
      <c r="MD243" s="9"/>
      <c r="MF243" s="9"/>
      <c r="MI243" s="9"/>
      <c r="MK243" s="9"/>
      <c r="MM243" s="9"/>
      <c r="MO243" s="9"/>
      <c r="MR243" s="9"/>
      <c r="MT243" s="9"/>
      <c r="MV243" s="9"/>
      <c r="MX243" s="9"/>
      <c r="NA243" s="9"/>
      <c r="NC243" s="9"/>
      <c r="NE243" s="9"/>
      <c r="NG243" s="9"/>
      <c r="NH243" s="43"/>
    </row>
    <row r="244" spans="1:372" s="40" customFormat="1" ht="18">
      <c r="A244" s="403"/>
      <c r="B244" s="49"/>
      <c r="C244" s="43"/>
      <c r="D244"/>
      <c r="E244" s="9"/>
      <c r="F244" s="18"/>
      <c r="G244" s="9"/>
      <c r="H244"/>
      <c r="I244" s="9"/>
      <c r="J244"/>
      <c r="K244" s="9"/>
      <c r="L244" s="43"/>
      <c r="M244"/>
      <c r="N244" s="9"/>
      <c r="O244"/>
      <c r="P244" s="9"/>
      <c r="Q244"/>
      <c r="R244" s="9"/>
      <c r="S244"/>
      <c r="T244" s="9"/>
      <c r="U244" s="43"/>
      <c r="V244" s="18"/>
      <c r="W244" s="9"/>
      <c r="X244"/>
      <c r="Y244" s="9"/>
      <c r="Z244" s="18"/>
      <c r="AA244" s="9"/>
      <c r="AB244" s="149"/>
      <c r="AC244" s="38"/>
      <c r="AD244" s="43"/>
      <c r="AE244" s="18"/>
      <c r="AF244" s="9"/>
      <c r="AG244" s="18"/>
      <c r="AH244" s="9"/>
      <c r="AI244" s="18"/>
      <c r="AJ244" s="9"/>
      <c r="AK244" s="18"/>
      <c r="AL244" s="38"/>
      <c r="AM244" s="43"/>
      <c r="AN244" s="18"/>
      <c r="AO244" s="9"/>
      <c r="AP244" s="18"/>
      <c r="AQ244" s="9"/>
      <c r="AR244" s="18"/>
      <c r="AS244" s="9"/>
      <c r="AT244" s="18"/>
      <c r="AU244" s="38"/>
      <c r="AV244" s="43"/>
      <c r="AW244" s="18"/>
      <c r="AX244" s="9"/>
      <c r="AY244" s="18"/>
      <c r="AZ244" s="9"/>
      <c r="BA244" s="18"/>
      <c r="BB244" s="9"/>
      <c r="BC244" s="18"/>
      <c r="BD244" s="38"/>
      <c r="BE244" s="43"/>
      <c r="BF244" s="18"/>
      <c r="BG244" s="9"/>
      <c r="BH244" s="18"/>
      <c r="BI244" s="9"/>
      <c r="BJ244" s="18"/>
      <c r="BK244" s="9"/>
      <c r="BL244" s="18"/>
      <c r="BM244" s="38"/>
      <c r="BN244" s="43"/>
      <c r="BO244"/>
      <c r="BP244" s="9"/>
      <c r="BQ244"/>
      <c r="BR244" s="9"/>
      <c r="BS244"/>
      <c r="BT244" s="9"/>
      <c r="BU244"/>
      <c r="BV244" s="38"/>
      <c r="BW244" s="43"/>
      <c r="BX244"/>
      <c r="BY244" s="9"/>
      <c r="BZ244"/>
      <c r="CA244" s="9"/>
      <c r="CB244"/>
      <c r="CC244" s="9"/>
      <c r="CD244"/>
      <c r="CE244" s="38"/>
      <c r="CF244" s="43"/>
      <c r="CG244" s="18"/>
      <c r="CH244" s="9"/>
      <c r="CI244" s="18"/>
      <c r="CJ244" s="9"/>
      <c r="CK244" s="18"/>
      <c r="CL244" s="9"/>
      <c r="CM244" s="18"/>
      <c r="CN244" s="38"/>
      <c r="CO244" s="43"/>
      <c r="CP244" s="18"/>
      <c r="CQ244" s="9"/>
      <c r="CR244" s="18"/>
      <c r="CS244" s="9"/>
      <c r="CT244" s="18"/>
      <c r="CU244" s="9"/>
      <c r="CV244" s="18"/>
      <c r="CW244" s="38"/>
      <c r="CX244" s="43"/>
      <c r="CY244" s="18"/>
      <c r="CZ244" s="9"/>
      <c r="DA244" s="18"/>
      <c r="DB244" s="9"/>
      <c r="DC244" s="18"/>
      <c r="DD244" s="9"/>
      <c r="DE244" s="18"/>
      <c r="DF244" s="38"/>
      <c r="DG244" s="43"/>
      <c r="DI244" s="237"/>
      <c r="DO244" s="38"/>
      <c r="DP244" s="43"/>
      <c r="DQ244" s="18"/>
      <c r="DR244" s="9"/>
      <c r="DS244" s="18"/>
      <c r="DT244" s="9"/>
      <c r="DU244" s="18"/>
      <c r="DV244" s="9"/>
      <c r="DW244" s="18"/>
      <c r="DX244" s="38"/>
      <c r="DY244" s="43"/>
      <c r="DZ244" s="18"/>
      <c r="EA244" s="9"/>
      <c r="EB244" s="18"/>
      <c r="EC244" s="9"/>
      <c r="ED244" s="18"/>
      <c r="EE244" s="9"/>
      <c r="EF244" s="18"/>
      <c r="EG244" s="38"/>
      <c r="EH244" s="43"/>
      <c r="EI244" s="18"/>
      <c r="EJ244" s="9"/>
      <c r="EK244" s="18"/>
      <c r="EL244" s="9"/>
      <c r="EM244" s="18"/>
      <c r="EN244" s="9"/>
      <c r="EO244" s="18"/>
      <c r="EP244" s="38"/>
      <c r="EQ244" s="43"/>
      <c r="ER244" s="18"/>
      <c r="ES244" s="9"/>
      <c r="ET244" s="18"/>
      <c r="EU244" s="9"/>
      <c r="EV244" s="18"/>
      <c r="EW244" s="9"/>
      <c r="EX244" s="18"/>
      <c r="EY244" s="38"/>
      <c r="EZ244" s="43"/>
      <c r="FA244" s="18"/>
      <c r="FB244" s="9"/>
      <c r="FC244" s="18"/>
      <c r="FD244" s="9"/>
      <c r="FE244" s="18"/>
      <c r="FF244" s="9"/>
      <c r="FG244" s="18"/>
      <c r="FH244" s="38"/>
      <c r="FI244" s="43"/>
      <c r="FJ244" s="18"/>
      <c r="FK244" s="9"/>
      <c r="FL244" s="18"/>
      <c r="FM244" s="9"/>
      <c r="FN244" s="18"/>
      <c r="FO244" s="9"/>
      <c r="FP244" s="18"/>
      <c r="FQ244" s="38"/>
      <c r="FR244" s="43"/>
      <c r="FS244" s="18"/>
      <c r="FT244" s="9"/>
      <c r="FU244" s="18"/>
      <c r="FV244" s="9"/>
      <c r="FW244" s="18"/>
      <c r="FX244" s="9"/>
      <c r="FY244" s="18"/>
      <c r="FZ244" s="38"/>
      <c r="GA244" s="43"/>
      <c r="GB244" s="18"/>
      <c r="GC244" s="9"/>
      <c r="GD244" s="18"/>
      <c r="GE244" s="9"/>
      <c r="GF244" s="18"/>
      <c r="GG244" s="9"/>
      <c r="GH244" s="18"/>
      <c r="GI244" s="38"/>
      <c r="GJ244" s="43"/>
      <c r="GK244" s="18"/>
      <c r="GL244" s="9"/>
      <c r="GM244" s="18"/>
      <c r="GN244" s="9"/>
      <c r="GO244" s="18"/>
      <c r="GP244" s="9"/>
      <c r="GQ244" s="18"/>
      <c r="GR244" s="38"/>
      <c r="GS244" s="43"/>
      <c r="GT244" s="18"/>
      <c r="GU244" s="9"/>
      <c r="GV244" s="18"/>
      <c r="GW244" s="9"/>
      <c r="GX244" s="18"/>
      <c r="GY244" s="9"/>
      <c r="GZ244" s="18"/>
      <c r="HA244" s="9"/>
      <c r="HB244" s="43"/>
      <c r="HC244"/>
      <c r="HD244" s="9"/>
      <c r="HE244"/>
      <c r="HF244" s="9"/>
      <c r="HG244"/>
      <c r="HH244" s="9"/>
      <c r="HI244"/>
      <c r="HJ244" s="38"/>
      <c r="HK244" s="43"/>
      <c r="HL244"/>
      <c r="HM244" s="9"/>
      <c r="HN244"/>
      <c r="HO244" s="9"/>
      <c r="HP244"/>
      <c r="HQ244" s="9"/>
      <c r="HR244"/>
      <c r="HS244" s="38"/>
      <c r="HT244" s="43"/>
      <c r="HU244"/>
      <c r="HV244" s="9"/>
      <c r="HW244"/>
      <c r="HX244" s="9"/>
      <c r="HY244"/>
      <c r="HZ244" s="9"/>
      <c r="IA244"/>
      <c r="IB244" s="38"/>
      <c r="IC244" s="43"/>
      <c r="ID244"/>
      <c r="IE244" s="9"/>
      <c r="IF244"/>
      <c r="IG244" s="9"/>
      <c r="IH244"/>
      <c r="II244" s="9"/>
      <c r="IJ244"/>
      <c r="IK244" s="9"/>
      <c r="IL244" s="43"/>
      <c r="IM244"/>
      <c r="IN244" s="9"/>
      <c r="IO244"/>
      <c r="IP244" s="9"/>
      <c r="IQ244"/>
      <c r="IR244" s="9"/>
      <c r="IS244"/>
      <c r="IT244" s="38"/>
      <c r="IU244" s="43"/>
      <c r="IV244"/>
      <c r="IW244" s="9"/>
      <c r="IX244"/>
      <c r="IY244" s="9"/>
      <c r="IZ244"/>
      <c r="JA244" s="9"/>
      <c r="JB244"/>
      <c r="JC244" s="38"/>
      <c r="JD244" s="43"/>
      <c r="JE244"/>
      <c r="JF244" s="9"/>
      <c r="JG244"/>
      <c r="JH244" s="9"/>
      <c r="JI244"/>
      <c r="JJ244" s="9"/>
      <c r="JK244"/>
      <c r="JL244" s="38"/>
      <c r="JM244" s="43"/>
      <c r="JN244"/>
      <c r="JO244" s="9"/>
      <c r="JP244"/>
      <c r="JQ244" s="9"/>
      <c r="JR244"/>
      <c r="JS244" s="9"/>
      <c r="JT244"/>
      <c r="JU244" s="9"/>
      <c r="JV244" s="43"/>
      <c r="JW244"/>
      <c r="JX244" s="9"/>
      <c r="JY244"/>
      <c r="JZ244" s="9"/>
      <c r="KA244"/>
      <c r="KB244" s="9"/>
      <c r="KC244"/>
      <c r="KD244" s="38"/>
      <c r="KE244" s="43"/>
      <c r="KF244"/>
      <c r="KG244" s="9"/>
      <c r="KH244"/>
      <c r="KI244" s="9"/>
      <c r="KJ244"/>
      <c r="KK244" s="9"/>
      <c r="KL244"/>
      <c r="KM244" s="38"/>
      <c r="KN244" s="43"/>
      <c r="KO244"/>
      <c r="KP244" s="9"/>
      <c r="KQ244"/>
      <c r="KR244" s="9"/>
      <c r="KS244"/>
      <c r="KT244" s="9"/>
      <c r="KU244"/>
      <c r="KV244" s="9"/>
      <c r="KW244" s="43"/>
      <c r="KX244"/>
      <c r="KY244" s="9"/>
      <c r="KZ244"/>
      <c r="LA244" s="9"/>
      <c r="LB244"/>
      <c r="LC244" s="9"/>
      <c r="LD244"/>
      <c r="LE244" s="9"/>
      <c r="LF244" s="43"/>
      <c r="LG244"/>
      <c r="LH244" s="9"/>
      <c r="LI244"/>
      <c r="LJ244" s="9"/>
      <c r="LK244"/>
      <c r="LL244" s="9"/>
      <c r="LM244"/>
      <c r="LN244" s="38"/>
      <c r="LO244" s="43"/>
      <c r="LP244"/>
      <c r="LQ244" s="9"/>
      <c r="LR244"/>
      <c r="LS244" s="9"/>
      <c r="LT244"/>
      <c r="LU244" s="9"/>
      <c r="LV244"/>
      <c r="LW244" s="38"/>
      <c r="LX244" s="43"/>
      <c r="LY244"/>
      <c r="LZ244" s="9"/>
      <c r="MA244"/>
      <c r="MB244" s="9"/>
      <c r="MC244"/>
      <c r="MD244" s="9"/>
      <c r="ME244"/>
      <c r="MF244" s="9"/>
      <c r="MG244" s="43"/>
      <c r="MH244"/>
      <c r="MI244" s="9"/>
      <c r="MJ244"/>
      <c r="MK244" s="9"/>
      <c r="ML244"/>
      <c r="MM244" s="9"/>
      <c r="MN244"/>
      <c r="MO244" s="38"/>
      <c r="MP244" s="43"/>
      <c r="MQ244"/>
      <c r="MR244" s="9"/>
      <c r="MS244"/>
      <c r="MT244" s="9"/>
      <c r="MU244"/>
      <c r="MV244" s="9"/>
      <c r="MW244"/>
      <c r="MX244" s="38"/>
      <c r="MY244" s="43"/>
      <c r="MZ244"/>
      <c r="NA244" s="9"/>
      <c r="NB244"/>
      <c r="NC244" s="9"/>
      <c r="ND244"/>
      <c r="NE244" s="9"/>
      <c r="NF244"/>
      <c r="NG244" s="38"/>
      <c r="NH244" s="43"/>
    </row>
    <row r="245" spans="1:372" ht="15">
      <c r="A245" s="89" t="s">
        <v>2217</v>
      </c>
      <c r="B245" s="21"/>
      <c r="C245" s="45"/>
      <c r="D245"/>
      <c r="E245" s="1" t="s">
        <v>187</v>
      </c>
      <c r="F245" s="400"/>
      <c r="G245" s="1" t="s">
        <v>183</v>
      </c>
      <c r="H245" s="115"/>
      <c r="I245" s="1" t="s">
        <v>184</v>
      </c>
      <c r="J245" s="115"/>
      <c r="K245" s="1" t="s">
        <v>185</v>
      </c>
      <c r="N245" s="1" t="s">
        <v>187</v>
      </c>
      <c r="O245" s="18"/>
      <c r="P245" s="1" t="s">
        <v>183</v>
      </c>
      <c r="Q245" s="18"/>
      <c r="R245" s="1" t="s">
        <v>184</v>
      </c>
      <c r="S245" s="18"/>
      <c r="T245" s="1" t="s">
        <v>185</v>
      </c>
      <c r="W245" s="1" t="s">
        <v>187</v>
      </c>
      <c r="X245" s="18"/>
      <c r="Y245" s="1" t="s">
        <v>183</v>
      </c>
      <c r="Z245" s="18">
        <v>635.79999999999995</v>
      </c>
      <c r="AA245" s="1" t="s">
        <v>184</v>
      </c>
      <c r="AB245" s="18">
        <v>597.60000000000014</v>
      </c>
      <c r="AC245" s="1" t="s">
        <v>185</v>
      </c>
      <c r="AF245" s="1" t="s">
        <v>187</v>
      </c>
      <c r="AG245" s="18"/>
      <c r="AH245" s="1" t="s">
        <v>183</v>
      </c>
      <c r="AI245" s="18">
        <v>6.8999999999998636</v>
      </c>
      <c r="AJ245" s="1" t="s">
        <v>184</v>
      </c>
      <c r="AK245" s="18">
        <v>176.20000000000027</v>
      </c>
      <c r="AL245" s="1" t="s">
        <v>185</v>
      </c>
      <c r="AO245" s="1" t="s">
        <v>187</v>
      </c>
      <c r="AP245" s="18"/>
      <c r="AQ245" s="1" t="s">
        <v>183</v>
      </c>
      <c r="AR245" s="1">
        <v>733.60000000000014</v>
      </c>
      <c r="AS245" s="1" t="s">
        <v>184</v>
      </c>
      <c r="AT245" s="18">
        <v>220.50000000000023</v>
      </c>
      <c r="AU245" s="1" t="s">
        <v>185</v>
      </c>
      <c r="AX245" s="1" t="s">
        <v>187</v>
      </c>
      <c r="AZ245" s="1" t="s">
        <v>183</v>
      </c>
      <c r="BA245" s="18">
        <v>428.19999999999982</v>
      </c>
      <c r="BB245" s="1" t="s">
        <v>184</v>
      </c>
      <c r="BC245" s="18">
        <v>940.80000000000064</v>
      </c>
      <c r="BD245" s="1" t="s">
        <v>185</v>
      </c>
      <c r="BG245" s="1" t="s">
        <v>187</v>
      </c>
      <c r="BH245" s="18"/>
      <c r="BI245" s="1" t="s">
        <v>183</v>
      </c>
      <c r="BJ245" s="18">
        <v>1086.7000000000003</v>
      </c>
      <c r="BK245" s="1" t="s">
        <v>184</v>
      </c>
      <c r="BL245" s="18">
        <v>1143.699999999998</v>
      </c>
      <c r="BM245" s="1" t="s">
        <v>185</v>
      </c>
      <c r="BP245" s="1" t="s">
        <v>187</v>
      </c>
      <c r="BQ245" s="18"/>
      <c r="BR245" s="1" t="s">
        <v>183</v>
      </c>
      <c r="BS245" s="18">
        <v>443.59999999999991</v>
      </c>
      <c r="BT245" s="1" t="s">
        <v>184</v>
      </c>
      <c r="BU245" s="18">
        <v>216.19999999999891</v>
      </c>
      <c r="BV245" s="1" t="s">
        <v>185</v>
      </c>
      <c r="BY245" s="1" t="s">
        <v>187</v>
      </c>
      <c r="BZ245" s="401"/>
      <c r="CA245" s="1" t="s">
        <v>183</v>
      </c>
      <c r="CB245" s="18">
        <v>213.400000000001</v>
      </c>
      <c r="CC245" s="1" t="s">
        <v>184</v>
      </c>
      <c r="CD245" s="18">
        <v>436.49999999999909</v>
      </c>
      <c r="CE245" s="1" t="s">
        <v>185</v>
      </c>
      <c r="CH245" s="1" t="s">
        <v>187</v>
      </c>
      <c r="CJ245" s="1" t="s">
        <v>183</v>
      </c>
      <c r="CK245" s="18">
        <v>499.800000000002</v>
      </c>
      <c r="CL245" s="1" t="s">
        <v>184</v>
      </c>
      <c r="CM245" s="18">
        <v>426.90000000000055</v>
      </c>
      <c r="CN245" s="1" t="s">
        <v>185</v>
      </c>
      <c r="CQ245" s="1" t="s">
        <v>187</v>
      </c>
      <c r="CS245" s="1" t="s">
        <v>183</v>
      </c>
      <c r="CT245" s="18">
        <v>161.00000000000091</v>
      </c>
      <c r="CU245" s="1" t="s">
        <v>184</v>
      </c>
      <c r="CV245" s="18">
        <v>186.89999999999964</v>
      </c>
      <c r="CW245" s="1" t="s">
        <v>185</v>
      </c>
      <c r="CZ245" s="1" t="s">
        <v>187</v>
      </c>
      <c r="DA245" s="18"/>
      <c r="DB245" s="1" t="s">
        <v>183</v>
      </c>
      <c r="DC245" s="18">
        <v>168.00000000000091</v>
      </c>
      <c r="DD245" s="1" t="s">
        <v>184</v>
      </c>
      <c r="DE245" s="18">
        <v>148.60000000000036</v>
      </c>
      <c r="DF245" s="1" t="s">
        <v>185</v>
      </c>
      <c r="DI245" s="1" t="s">
        <v>187</v>
      </c>
      <c r="DK245" s="1" t="s">
        <v>183</v>
      </c>
      <c r="DL245" s="18">
        <v>11.500000000001819</v>
      </c>
      <c r="DM245" s="1" t="s">
        <v>184</v>
      </c>
      <c r="DN245" s="18">
        <v>154.50000000000182</v>
      </c>
      <c r="DO245" s="1" t="s">
        <v>185</v>
      </c>
      <c r="DR245" s="1" t="s">
        <v>187</v>
      </c>
      <c r="DS245" s="18"/>
      <c r="DT245" s="1" t="s">
        <v>183</v>
      </c>
      <c r="DU245" s="18">
        <v>218.5</v>
      </c>
      <c r="DV245" s="1" t="s">
        <v>184</v>
      </c>
      <c r="DW245" s="18">
        <v>147.60000000000036</v>
      </c>
      <c r="DX245" s="1" t="s">
        <v>185</v>
      </c>
      <c r="EA245" s="1" t="s">
        <v>187</v>
      </c>
      <c r="EC245" s="1" t="s">
        <v>183</v>
      </c>
      <c r="ED245" s="18">
        <v>1159.0000000000009</v>
      </c>
      <c r="EE245" s="1" t="s">
        <v>184</v>
      </c>
      <c r="EF245" s="18"/>
      <c r="EG245" s="1" t="s">
        <v>185</v>
      </c>
      <c r="EJ245" s="1" t="s">
        <v>187</v>
      </c>
      <c r="EL245" s="1" t="s">
        <v>183</v>
      </c>
      <c r="EM245" s="18">
        <v>191.59999999999854</v>
      </c>
      <c r="EN245" s="1" t="s">
        <v>184</v>
      </c>
      <c r="EO245" s="18"/>
      <c r="EP245" s="1" t="s">
        <v>185</v>
      </c>
      <c r="ES245" s="1" t="s">
        <v>187</v>
      </c>
      <c r="EU245" s="1" t="s">
        <v>183</v>
      </c>
      <c r="EV245" s="18">
        <v>250.50000000000091</v>
      </c>
      <c r="EW245" s="1" t="s">
        <v>184</v>
      </c>
      <c r="EX245" s="18"/>
      <c r="EY245" s="1" t="s">
        <v>185</v>
      </c>
      <c r="FB245" s="1" t="s">
        <v>187</v>
      </c>
      <c r="FC245" s="401"/>
      <c r="FD245" s="1" t="s">
        <v>183</v>
      </c>
      <c r="FE245" s="18">
        <v>498.80000000000018</v>
      </c>
      <c r="FF245" s="1" t="s">
        <v>184</v>
      </c>
      <c r="FG245" s="18"/>
      <c r="FH245" s="1" t="s">
        <v>185</v>
      </c>
      <c r="FK245" s="1" t="s">
        <v>187</v>
      </c>
      <c r="FL245" s="18"/>
      <c r="FM245" s="1" t="s">
        <v>183</v>
      </c>
      <c r="FN245" s="18">
        <v>653.70000000000255</v>
      </c>
      <c r="FO245" s="1" t="s">
        <v>184</v>
      </c>
      <c r="FP245" s="18"/>
      <c r="FQ245" s="1" t="s">
        <v>185</v>
      </c>
      <c r="FT245" s="1" t="s">
        <v>187</v>
      </c>
      <c r="FV245" s="1" t="s">
        <v>183</v>
      </c>
      <c r="FW245" s="18">
        <v>152.80000000000473</v>
      </c>
      <c r="FX245" s="1" t="s">
        <v>184</v>
      </c>
      <c r="FY245" s="18"/>
      <c r="FZ245" s="1" t="s">
        <v>185</v>
      </c>
      <c r="GC245" s="1" t="s">
        <v>187</v>
      </c>
      <c r="GE245" s="1" t="s">
        <v>183</v>
      </c>
      <c r="GF245" s="18">
        <v>84.499999999992724</v>
      </c>
      <c r="GG245" s="1" t="s">
        <v>184</v>
      </c>
      <c r="GH245" s="18"/>
      <c r="GI245" s="1" t="s">
        <v>185</v>
      </c>
      <c r="GL245" s="1" t="s">
        <v>187</v>
      </c>
      <c r="GM245" s="18"/>
      <c r="GN245" s="1" t="s">
        <v>183</v>
      </c>
      <c r="GO245" s="18">
        <v>3077.2500000000018</v>
      </c>
      <c r="GP245" s="1" t="s">
        <v>184</v>
      </c>
      <c r="GQ245" s="18"/>
      <c r="GR245" s="1" t="s">
        <v>185</v>
      </c>
      <c r="GU245" s="1" t="s">
        <v>187</v>
      </c>
      <c r="GW245" s="1" t="s">
        <v>183</v>
      </c>
      <c r="GY245" s="1" t="s">
        <v>184</v>
      </c>
      <c r="HA245" s="1" t="s">
        <v>185</v>
      </c>
      <c r="HD245" s="1" t="s">
        <v>187</v>
      </c>
      <c r="HE245" s="18"/>
      <c r="HF245" s="1" t="s">
        <v>183</v>
      </c>
      <c r="HG245" s="18">
        <v>248.10000000000218</v>
      </c>
      <c r="HH245" s="1" t="s">
        <v>184</v>
      </c>
      <c r="HI245" s="18"/>
      <c r="HJ245" s="1" t="s">
        <v>185</v>
      </c>
      <c r="HM245" s="1" t="s">
        <v>187</v>
      </c>
      <c r="HO245" s="1" t="s">
        <v>183</v>
      </c>
      <c r="HP245" s="18">
        <v>590.10000000000036</v>
      </c>
      <c r="HQ245" s="1" t="s">
        <v>184</v>
      </c>
      <c r="HR245" s="18"/>
      <c r="HS245" s="1" t="s">
        <v>185</v>
      </c>
      <c r="HV245" s="1" t="s">
        <v>187</v>
      </c>
      <c r="HW245" s="18"/>
      <c r="HX245" s="1" t="s">
        <v>183</v>
      </c>
      <c r="HY245" s="18">
        <v>3209.2999999999938</v>
      </c>
      <c r="HZ245" s="1" t="s">
        <v>184</v>
      </c>
      <c r="IA245" s="18"/>
      <c r="IB245" s="1" t="s">
        <v>185</v>
      </c>
      <c r="IE245" s="1" t="s">
        <v>187</v>
      </c>
      <c r="IG245" s="1" t="s">
        <v>183</v>
      </c>
      <c r="II245" s="1" t="s">
        <v>184</v>
      </c>
      <c r="IK245" s="1" t="s">
        <v>185</v>
      </c>
      <c r="IN245" s="1" t="s">
        <v>187</v>
      </c>
      <c r="IP245" s="1" t="s">
        <v>183</v>
      </c>
      <c r="IQ245" s="18">
        <v>201.49999999999272</v>
      </c>
      <c r="IR245" s="1" t="s">
        <v>184</v>
      </c>
      <c r="IS245" s="18"/>
      <c r="IT245" s="1" t="s">
        <v>185</v>
      </c>
      <c r="IW245" s="1" t="s">
        <v>187</v>
      </c>
      <c r="IX245" s="18"/>
      <c r="IY245" s="1" t="s">
        <v>183</v>
      </c>
      <c r="IZ245" s="18">
        <v>126.79999999998836</v>
      </c>
      <c r="JA245" s="1" t="s">
        <v>184</v>
      </c>
      <c r="JB245" s="18"/>
      <c r="JC245" s="1" t="s">
        <v>185</v>
      </c>
      <c r="JF245" s="1" t="s">
        <v>187</v>
      </c>
      <c r="JG245" s="401"/>
      <c r="JH245" s="1" t="s">
        <v>183</v>
      </c>
      <c r="JI245" s="18">
        <v>205.19999999998618</v>
      </c>
      <c r="JJ245" s="1" t="s">
        <v>184</v>
      </c>
      <c r="JK245" s="18"/>
      <c r="JL245" s="1" t="s">
        <v>185</v>
      </c>
      <c r="JO245" s="1" t="s">
        <v>187</v>
      </c>
      <c r="JQ245" s="1" t="s">
        <v>183</v>
      </c>
      <c r="JS245" s="1" t="s">
        <v>184</v>
      </c>
      <c r="JU245" s="1" t="s">
        <v>185</v>
      </c>
      <c r="JX245" s="1" t="s">
        <v>187</v>
      </c>
      <c r="JZ245" s="1" t="s">
        <v>183</v>
      </c>
      <c r="KA245" s="18"/>
      <c r="KB245" s="1" t="s">
        <v>184</v>
      </c>
      <c r="KC245" s="18">
        <v>2588.9000000000415</v>
      </c>
      <c r="KD245" s="1" t="s">
        <v>185</v>
      </c>
      <c r="KG245" s="1" t="s">
        <v>187</v>
      </c>
      <c r="KH245" s="401"/>
      <c r="KI245" s="1" t="s">
        <v>183</v>
      </c>
      <c r="KJ245" s="18">
        <v>149.99999999999272</v>
      </c>
      <c r="KK245" s="1" t="s">
        <v>184</v>
      </c>
      <c r="KL245" s="18"/>
      <c r="KM245" s="1" t="s">
        <v>185</v>
      </c>
      <c r="KP245" s="1" t="s">
        <v>187</v>
      </c>
      <c r="KR245" s="1" t="s">
        <v>183</v>
      </c>
      <c r="KT245" s="1" t="s">
        <v>184</v>
      </c>
      <c r="KV245" s="1" t="s">
        <v>185</v>
      </c>
      <c r="KY245" s="1" t="s">
        <v>187</v>
      </c>
      <c r="LA245" s="1" t="s">
        <v>183</v>
      </c>
      <c r="LC245" s="1" t="s">
        <v>184</v>
      </c>
      <c r="LE245" s="1" t="s">
        <v>185</v>
      </c>
      <c r="LH245" s="1" t="s">
        <v>187</v>
      </c>
      <c r="LJ245" s="1" t="s">
        <v>183</v>
      </c>
      <c r="LL245" s="1" t="s">
        <v>184</v>
      </c>
      <c r="LM245" s="18"/>
      <c r="LN245" s="1" t="s">
        <v>185</v>
      </c>
      <c r="LQ245" s="1" t="s">
        <v>187</v>
      </c>
      <c r="LR245" s="18"/>
      <c r="LS245" s="1" t="s">
        <v>183</v>
      </c>
      <c r="LT245" s="18">
        <v>594.79999999999927</v>
      </c>
      <c r="LU245" s="1" t="s">
        <v>184</v>
      </c>
      <c r="LV245" s="18"/>
      <c r="LW245" s="1" t="s">
        <v>185</v>
      </c>
      <c r="LZ245" s="1" t="s">
        <v>187</v>
      </c>
      <c r="MB245" s="1" t="s">
        <v>183</v>
      </c>
      <c r="MD245" s="1" t="s">
        <v>184</v>
      </c>
      <c r="MF245" s="1" t="s">
        <v>185</v>
      </c>
      <c r="MI245" s="1" t="s">
        <v>187</v>
      </c>
      <c r="MK245" s="1" t="s">
        <v>183</v>
      </c>
      <c r="ML245" s="18"/>
      <c r="MM245" s="1" t="s">
        <v>184</v>
      </c>
      <c r="MN245" s="18">
        <v>1074.0000000000036</v>
      </c>
      <c r="MO245" s="1" t="s">
        <v>185</v>
      </c>
      <c r="MR245" s="1" t="s">
        <v>187</v>
      </c>
      <c r="MS245" s="18"/>
      <c r="MT245" s="1" t="s">
        <v>183</v>
      </c>
      <c r="MU245">
        <v>219.5</v>
      </c>
      <c r="MV245" s="1" t="s">
        <v>184</v>
      </c>
      <c r="MX245" s="1" t="s">
        <v>185</v>
      </c>
      <c r="NA245" s="1" t="s">
        <v>187</v>
      </c>
      <c r="NC245" s="1" t="s">
        <v>183</v>
      </c>
      <c r="ND245" s="402">
        <v>1376.1999999999953</v>
      </c>
      <c r="NE245" s="1" t="s">
        <v>184</v>
      </c>
      <c r="NF245" s="402"/>
      <c r="NG245" s="1" t="s">
        <v>185</v>
      </c>
      <c r="NH245" s="43"/>
    </row>
    <row r="246" spans="1:372" ht="18">
      <c r="A246" s="93" t="s">
        <v>3666</v>
      </c>
      <c r="B246" s="49">
        <f>SUM(D246:AAP246)</f>
        <v>21656.387500000012</v>
      </c>
      <c r="C246" s="45"/>
      <c r="D246"/>
      <c r="E246" s="9">
        <f>D245*0.25</f>
        <v>0</v>
      </c>
      <c r="F246" s="18"/>
      <c r="G246" s="9">
        <f>F245*0.5</f>
        <v>0</v>
      </c>
      <c r="I246" s="9">
        <f>H245*0.75</f>
        <v>0</v>
      </c>
      <c r="K246" s="9">
        <f>J245*1</f>
        <v>0</v>
      </c>
      <c r="N246" s="9">
        <f>M245*0.25</f>
        <v>0</v>
      </c>
      <c r="P246" s="9">
        <f>O245*0.5</f>
        <v>0</v>
      </c>
      <c r="R246" s="9">
        <f>Q245*0.75</f>
        <v>0</v>
      </c>
      <c r="T246" s="9">
        <f>S245*1</f>
        <v>0</v>
      </c>
      <c r="W246" s="9">
        <f>V245*0.25</f>
        <v>0</v>
      </c>
      <c r="Y246" s="9">
        <f>X245*0.5</f>
        <v>0</v>
      </c>
      <c r="Z246" s="18"/>
      <c r="AA246" s="9">
        <f>Z245*0.75</f>
        <v>476.84999999999997</v>
      </c>
      <c r="AB246" s="18"/>
      <c r="AC246" s="9">
        <f>AB245*1</f>
        <v>597.60000000000014</v>
      </c>
      <c r="AF246" s="9">
        <f>AE245*0.25</f>
        <v>0</v>
      </c>
      <c r="AH246" s="9">
        <f>AG245*0.5</f>
        <v>0</v>
      </c>
      <c r="AJ246" s="9">
        <f>AI245*0.75</f>
        <v>5.1749999999998977</v>
      </c>
      <c r="AL246" s="9">
        <f>AK245*1</f>
        <v>176.20000000000027</v>
      </c>
      <c r="AO246" s="9">
        <f>AN245*0.25</f>
        <v>0</v>
      </c>
      <c r="AQ246" s="9">
        <f>AP245*0.5</f>
        <v>0</v>
      </c>
      <c r="AS246" s="9">
        <f>AR245*0.75</f>
        <v>550.20000000000005</v>
      </c>
      <c r="AU246" s="9">
        <f>AT245*1</f>
        <v>220.50000000000023</v>
      </c>
      <c r="AX246" s="9">
        <f>AW245*0.25</f>
        <v>0</v>
      </c>
      <c r="AZ246" s="9">
        <f>AY245*0.5</f>
        <v>0</v>
      </c>
      <c r="BB246" s="9">
        <f>BA245*0.75</f>
        <v>321.14999999999986</v>
      </c>
      <c r="BD246" s="9">
        <f>BC245*1</f>
        <v>940.80000000000064</v>
      </c>
      <c r="BG246" s="9">
        <f>BF245*0.25</f>
        <v>0</v>
      </c>
      <c r="BI246" s="9">
        <f>BH245*0.5</f>
        <v>0</v>
      </c>
      <c r="BK246" s="9">
        <f>BJ245*0.75</f>
        <v>815.0250000000002</v>
      </c>
      <c r="BM246" s="9">
        <f>BL245*1</f>
        <v>1143.699999999998</v>
      </c>
      <c r="BP246" s="9">
        <f>BO245*0.25</f>
        <v>0</v>
      </c>
      <c r="BR246" s="9">
        <f>BQ245*0.5</f>
        <v>0</v>
      </c>
      <c r="BT246" s="9">
        <f>BS245*0.75</f>
        <v>332.69999999999993</v>
      </c>
      <c r="BV246" s="9">
        <f>BU245*1</f>
        <v>216.19999999999891</v>
      </c>
      <c r="BY246" s="9">
        <f>BX245*0.25</f>
        <v>0</v>
      </c>
      <c r="CA246" s="9">
        <f>BZ245*0.5</f>
        <v>0</v>
      </c>
      <c r="CC246" s="9">
        <f>CB245*0.75</f>
        <v>160.05000000000075</v>
      </c>
      <c r="CE246" s="9">
        <f t="shared" ref="CE246" si="474">CD245*1</f>
        <v>436.49999999999909</v>
      </c>
      <c r="CH246" s="9">
        <f>CG245*0.25</f>
        <v>0</v>
      </c>
      <c r="CJ246" s="9">
        <f>CI245*0.5</f>
        <v>0</v>
      </c>
      <c r="CL246" s="9">
        <f>CK245*0.75</f>
        <v>374.8500000000015</v>
      </c>
      <c r="CN246" s="9">
        <f t="shared" ref="CN246" si="475">CM245*1</f>
        <v>426.90000000000055</v>
      </c>
      <c r="CQ246" s="9">
        <f>CP245*0.25</f>
        <v>0</v>
      </c>
      <c r="CS246" s="9">
        <f>CR245*0.5</f>
        <v>0</v>
      </c>
      <c r="CU246" s="9">
        <f>CT245*0.75</f>
        <v>120.75000000000068</v>
      </c>
      <c r="CW246" s="9">
        <f t="shared" ref="CW246" si="476">CV245*1</f>
        <v>186.89999999999964</v>
      </c>
      <c r="CZ246" s="9">
        <f>CY245*0.25</f>
        <v>0</v>
      </c>
      <c r="DB246" s="9">
        <f>DA245*0.5</f>
        <v>0</v>
      </c>
      <c r="DD246" s="9">
        <f>DC245*0.75</f>
        <v>126.00000000000068</v>
      </c>
      <c r="DF246" s="9">
        <f t="shared" ref="DF246" si="477">DE245*1</f>
        <v>148.60000000000036</v>
      </c>
      <c r="DI246" s="9">
        <f>DH245*0.25</f>
        <v>0</v>
      </c>
      <c r="DK246" s="9">
        <f>DJ245*0.5</f>
        <v>0</v>
      </c>
      <c r="DM246" s="9">
        <f>DL245*0.75</f>
        <v>8.6250000000013642</v>
      </c>
      <c r="DO246" s="9">
        <f t="shared" ref="DO246" si="478">DN245*1</f>
        <v>154.50000000000182</v>
      </c>
      <c r="DR246" s="9">
        <f>DQ245*0.25</f>
        <v>0</v>
      </c>
      <c r="DT246" s="9">
        <f>DS245*0.5</f>
        <v>0</v>
      </c>
      <c r="DV246" s="9">
        <f>DU245*0.75</f>
        <v>163.875</v>
      </c>
      <c r="DX246" s="9">
        <f t="shared" ref="DX246" si="479">DW245*1</f>
        <v>147.60000000000036</v>
      </c>
      <c r="EA246" s="9">
        <f>DZ245*0.25</f>
        <v>0</v>
      </c>
      <c r="EC246" s="9">
        <f>EB245*0.5</f>
        <v>0</v>
      </c>
      <c r="EE246" s="9">
        <f>ED245*0.75</f>
        <v>869.25000000000068</v>
      </c>
      <c r="EG246" s="9">
        <f>EF245*1</f>
        <v>0</v>
      </c>
      <c r="EJ246" s="9">
        <f>EI245*0.25</f>
        <v>0</v>
      </c>
      <c r="EL246" s="9">
        <f>EK245*0.5</f>
        <v>0</v>
      </c>
      <c r="EN246" s="9">
        <f>EM245*0.75</f>
        <v>143.69999999999891</v>
      </c>
      <c r="EP246" s="9">
        <f>EO245*1</f>
        <v>0</v>
      </c>
      <c r="ES246" s="9">
        <f>ER245*0.25</f>
        <v>0</v>
      </c>
      <c r="EU246" s="9">
        <f>ET245*0.5</f>
        <v>0</v>
      </c>
      <c r="EW246" s="9">
        <f>EV245*0.75</f>
        <v>187.87500000000068</v>
      </c>
      <c r="EY246" s="9">
        <f>EX245*1</f>
        <v>0</v>
      </c>
      <c r="FB246" s="9">
        <f>FA245*0.25</f>
        <v>0</v>
      </c>
      <c r="FD246" s="9">
        <f>FC245*0.5</f>
        <v>0</v>
      </c>
      <c r="FF246" s="9">
        <f>FE245*0.75</f>
        <v>374.10000000000014</v>
      </c>
      <c r="FH246" s="9">
        <f>FG245*1</f>
        <v>0</v>
      </c>
      <c r="FK246" s="9">
        <f>FJ245*0.25</f>
        <v>0</v>
      </c>
      <c r="FM246" s="9">
        <f>FL245*0.5</f>
        <v>0</v>
      </c>
      <c r="FO246" s="9">
        <f>FN245*0.75</f>
        <v>490.27500000000191</v>
      </c>
      <c r="FQ246" s="9">
        <f>FP245*1</f>
        <v>0</v>
      </c>
      <c r="FT246" s="9">
        <f>FS245*0.25</f>
        <v>0</v>
      </c>
      <c r="FV246" s="9">
        <f>FU245*0.5</f>
        <v>0</v>
      </c>
      <c r="FX246" s="9">
        <f>FW245*0.75</f>
        <v>114.60000000000355</v>
      </c>
      <c r="FZ246" s="9">
        <f>FY245*1</f>
        <v>0</v>
      </c>
      <c r="GC246" s="9">
        <f>GB245*0.25</f>
        <v>0</v>
      </c>
      <c r="GE246" s="9">
        <f>GD245*0.5</f>
        <v>0</v>
      </c>
      <c r="GG246" s="9">
        <f>GF245*0.75</f>
        <v>63.374999999994543</v>
      </c>
      <c r="GI246" s="9">
        <f>GH245*1</f>
        <v>0</v>
      </c>
      <c r="GL246" s="9">
        <f>GK245*0.25</f>
        <v>0</v>
      </c>
      <c r="GN246" s="9">
        <f>GM245*0.5</f>
        <v>0</v>
      </c>
      <c r="GP246" s="9">
        <f>GO245*0.75</f>
        <v>2307.9375000000014</v>
      </c>
      <c r="GR246" s="9">
        <f>GQ245*1</f>
        <v>0</v>
      </c>
      <c r="GU246" s="9">
        <f>GT245*0.25</f>
        <v>0</v>
      </c>
      <c r="GW246" s="9">
        <f>GV245*0.5</f>
        <v>0</v>
      </c>
      <c r="GY246" s="9">
        <f>GX245*0.75</f>
        <v>0</v>
      </c>
      <c r="HA246" s="9">
        <f>GZ245*1</f>
        <v>0</v>
      </c>
      <c r="HD246" s="9">
        <f>HC245*0.25</f>
        <v>0</v>
      </c>
      <c r="HF246" s="9">
        <f>HE245*0.5</f>
        <v>0</v>
      </c>
      <c r="HH246" s="9">
        <f>HG245*0.75</f>
        <v>186.07500000000164</v>
      </c>
      <c r="HJ246" s="9">
        <f>HI245*1</f>
        <v>0</v>
      </c>
      <c r="HM246" s="9">
        <f>HL245*0.25</f>
        <v>0</v>
      </c>
      <c r="HO246" s="9">
        <f>HN245*0.5</f>
        <v>0</v>
      </c>
      <c r="HQ246" s="9">
        <f>HP245*0.75</f>
        <v>442.57500000000027</v>
      </c>
      <c r="HS246" s="9">
        <f>HR245*1</f>
        <v>0</v>
      </c>
      <c r="HV246" s="9">
        <f>HU245*0.25</f>
        <v>0</v>
      </c>
      <c r="HX246" s="9">
        <f>HW245*0.5</f>
        <v>0</v>
      </c>
      <c r="HZ246" s="9">
        <f>HY245*0.75</f>
        <v>2406.9749999999954</v>
      </c>
      <c r="IB246" s="9">
        <f>IA245*1</f>
        <v>0</v>
      </c>
      <c r="IE246" s="9">
        <f>ID245*0.25</f>
        <v>0</v>
      </c>
      <c r="IG246" s="9">
        <f>IF245*0.5</f>
        <v>0</v>
      </c>
      <c r="II246" s="9">
        <f>IH245*0.75</f>
        <v>0</v>
      </c>
      <c r="IK246" s="9">
        <f>IJ245*1</f>
        <v>0</v>
      </c>
      <c r="IN246" s="9">
        <f>IM245*0.25</f>
        <v>0</v>
      </c>
      <c r="IP246" s="9">
        <f>IO245*0.5</f>
        <v>0</v>
      </c>
      <c r="IR246" s="9">
        <f>IQ245*0.75</f>
        <v>151.12499999999454</v>
      </c>
      <c r="IT246" s="9">
        <f>IS245*1</f>
        <v>0</v>
      </c>
      <c r="IW246" s="9">
        <f>IV245*0.25</f>
        <v>0</v>
      </c>
      <c r="IY246" s="9">
        <f>IX245*0.5</f>
        <v>0</v>
      </c>
      <c r="JA246" s="9">
        <f>IZ245*0.75</f>
        <v>95.099999999991269</v>
      </c>
      <c r="JC246" s="9">
        <f>JB245*1</f>
        <v>0</v>
      </c>
      <c r="JF246" s="9">
        <f>JE245*0.25</f>
        <v>0</v>
      </c>
      <c r="JH246" s="9">
        <f>JG245*0.5</f>
        <v>0</v>
      </c>
      <c r="JJ246" s="9">
        <f>JI245*0.75</f>
        <v>153.89999999998963</v>
      </c>
      <c r="JL246" s="9">
        <f>JK245*1</f>
        <v>0</v>
      </c>
      <c r="JO246" s="9">
        <f>JN245*0.25</f>
        <v>0</v>
      </c>
      <c r="JQ246" s="9">
        <f>JP245*0.5</f>
        <v>0</v>
      </c>
      <c r="JS246" s="9">
        <f>JR245*0.75</f>
        <v>0</v>
      </c>
      <c r="JU246" s="9">
        <f>JT245*1</f>
        <v>0</v>
      </c>
      <c r="JX246" s="9">
        <f>JW245*0.25</f>
        <v>0</v>
      </c>
      <c r="JZ246" s="9">
        <f>JY245*0.5</f>
        <v>0</v>
      </c>
      <c r="KB246" s="9">
        <f>KA245*0.75</f>
        <v>0</v>
      </c>
      <c r="KD246" s="9">
        <f>KC245*1</f>
        <v>2588.9000000000415</v>
      </c>
      <c r="KG246" s="9">
        <f>KF245*0.25</f>
        <v>0</v>
      </c>
      <c r="KI246" s="9">
        <f>KH245*0.5</f>
        <v>0</v>
      </c>
      <c r="KK246" s="9">
        <f>KJ245*0.75</f>
        <v>112.49999999999454</v>
      </c>
      <c r="KM246" s="9">
        <f>KL245*1</f>
        <v>0</v>
      </c>
      <c r="KP246" s="9">
        <f>KO245*0.25</f>
        <v>0</v>
      </c>
      <c r="KR246" s="9">
        <f>KQ245*0.5</f>
        <v>0</v>
      </c>
      <c r="KT246" s="9">
        <f>KS245*0.75</f>
        <v>0</v>
      </c>
      <c r="KV246" s="9">
        <f>KU245*1</f>
        <v>0</v>
      </c>
      <c r="KY246" s="9">
        <f>KX245*0.25</f>
        <v>0</v>
      </c>
      <c r="LA246" s="9">
        <f>KZ245*0.5</f>
        <v>0</v>
      </c>
      <c r="LC246" s="9">
        <f>LB245*0.75</f>
        <v>0</v>
      </c>
      <c r="LE246" s="9">
        <f>LD245*1</f>
        <v>0</v>
      </c>
      <c r="LH246" s="9">
        <f>LG245*0.25</f>
        <v>0</v>
      </c>
      <c r="LJ246" s="9">
        <f>LI245*0.5</f>
        <v>0</v>
      </c>
      <c r="LL246" s="9">
        <f>LK245*0.75</f>
        <v>0</v>
      </c>
      <c r="LN246" s="9">
        <f>LM245*1</f>
        <v>0</v>
      </c>
      <c r="LQ246" s="9">
        <f>LP245*0.25</f>
        <v>0</v>
      </c>
      <c r="LS246" s="9">
        <f>LR245*0.5</f>
        <v>0</v>
      </c>
      <c r="LU246" s="9">
        <f>LT245*0.75</f>
        <v>446.09999999999945</v>
      </c>
      <c r="LW246" s="9">
        <f>LV245*1</f>
        <v>0</v>
      </c>
      <c r="LZ246" s="9">
        <f>LY245*0.25</f>
        <v>0</v>
      </c>
      <c r="MB246" s="9">
        <f>MA245*0.5</f>
        <v>0</v>
      </c>
      <c r="MD246" s="9">
        <f>MC245*0.75</f>
        <v>0</v>
      </c>
      <c r="MF246" s="9">
        <f>ME245*1</f>
        <v>0</v>
      </c>
      <c r="MI246" s="9">
        <f>MH245*0.25</f>
        <v>0</v>
      </c>
      <c r="MK246" s="9">
        <f>MJ245*0.5</f>
        <v>0</v>
      </c>
      <c r="MM246" s="9">
        <f>ML245*0.75</f>
        <v>0</v>
      </c>
      <c r="MO246" s="9">
        <f>MN245*1</f>
        <v>1074.0000000000036</v>
      </c>
      <c r="MR246" s="9">
        <f>MQ245*0.25</f>
        <v>0</v>
      </c>
      <c r="MT246" s="9">
        <f>MS245*0.5</f>
        <v>0</v>
      </c>
      <c r="MV246" s="9">
        <f>MU245*0.75</f>
        <v>164.625</v>
      </c>
      <c r="MX246" s="9">
        <f>MW245*1</f>
        <v>0</v>
      </c>
      <c r="NA246" s="9">
        <f>MZ245*0.25</f>
        <v>0</v>
      </c>
      <c r="NC246" s="9">
        <f>NB245*0.5</f>
        <v>0</v>
      </c>
      <c r="NE246" s="9">
        <f>ND245*0.75</f>
        <v>1032.1499999999965</v>
      </c>
      <c r="NG246" s="9">
        <f>NF245*1</f>
        <v>0</v>
      </c>
      <c r="NH246" s="43"/>
    </row>
    <row r="247" spans="1:372" s="40" customFormat="1" ht="18">
      <c r="A247" s="39"/>
      <c r="B247" s="48"/>
      <c r="C247" s="45"/>
      <c r="D247" s="21"/>
      <c r="E247" s="38"/>
      <c r="F247" s="63"/>
      <c r="G247" s="38"/>
      <c r="H247" s="21"/>
      <c r="I247" s="21"/>
      <c r="J247" s="21"/>
      <c r="K247" s="38"/>
      <c r="L247" s="44"/>
      <c r="M247" s="21"/>
      <c r="N247" s="38"/>
      <c r="O247" s="21"/>
      <c r="P247" s="38"/>
      <c r="Q247" s="21"/>
      <c r="R247" s="21"/>
      <c r="S247" s="21"/>
      <c r="T247" s="38"/>
      <c r="U247" s="44"/>
      <c r="V247" s="21"/>
      <c r="W247" s="38"/>
      <c r="X247" s="21"/>
      <c r="Y247" s="38"/>
      <c r="Z247" s="63"/>
      <c r="AA247" s="21"/>
      <c r="AB247" s="149"/>
      <c r="AC247" s="38"/>
      <c r="AD247" s="44"/>
      <c r="AE247" s="21"/>
      <c r="AF247" s="38"/>
      <c r="AG247" s="21"/>
      <c r="AH247" s="38"/>
      <c r="AI247" s="21"/>
      <c r="AJ247" s="21"/>
      <c r="AK247" s="21"/>
      <c r="AL247" s="38"/>
      <c r="AM247" s="44"/>
      <c r="AN247" s="21"/>
      <c r="AO247" s="38"/>
      <c r="AP247" s="21"/>
      <c r="AQ247" s="38"/>
      <c r="AR247" s="21"/>
      <c r="AS247" s="21"/>
      <c r="AT247" s="21"/>
      <c r="AU247" s="38"/>
      <c r="AV247" s="44"/>
      <c r="AW247" s="63"/>
      <c r="AX247" s="38"/>
      <c r="AY247" s="63"/>
      <c r="AZ247" s="38"/>
      <c r="BA247" s="63"/>
      <c r="BB247" s="21"/>
      <c r="BC247" s="63"/>
      <c r="BD247" s="38"/>
      <c r="BE247" s="44"/>
      <c r="BF247" s="21"/>
      <c r="BG247" s="38"/>
      <c r="BH247" s="21"/>
      <c r="BI247" s="38"/>
      <c r="BJ247" s="21"/>
      <c r="BK247" s="21"/>
      <c r="BL247" s="21"/>
      <c r="BM247" s="38"/>
      <c r="BN247" s="44"/>
      <c r="BO247" s="21"/>
      <c r="BP247" s="38"/>
      <c r="BQ247" s="21"/>
      <c r="BR247" s="38"/>
      <c r="BS247" s="21"/>
      <c r="BT247" s="21"/>
      <c r="BU247" s="21"/>
      <c r="BV247" s="38"/>
      <c r="BW247" s="44"/>
      <c r="BX247"/>
      <c r="BY247" s="38"/>
      <c r="BZ247"/>
      <c r="CA247" s="38"/>
      <c r="CB247"/>
      <c r="CC247" s="21"/>
      <c r="CD247"/>
      <c r="CE247" s="38"/>
      <c r="CF247" s="44"/>
      <c r="CG247" s="63"/>
      <c r="CH247" s="38"/>
      <c r="CI247" s="63"/>
      <c r="CJ247" s="38"/>
      <c r="CK247" s="63"/>
      <c r="CL247" s="21"/>
      <c r="CM247" s="63"/>
      <c r="CN247" s="38"/>
      <c r="CO247" s="44"/>
      <c r="CP247" s="63"/>
      <c r="CQ247" s="38"/>
      <c r="CR247" s="63"/>
      <c r="CS247" s="38"/>
      <c r="CT247" s="63"/>
      <c r="CU247" s="21"/>
      <c r="CV247" s="63"/>
      <c r="CW247" s="38"/>
      <c r="CX247" s="44"/>
      <c r="CY247" s="63"/>
      <c r="CZ247" s="38"/>
      <c r="DA247" s="63"/>
      <c r="DB247" s="38"/>
      <c r="DC247" s="63"/>
      <c r="DD247" s="21"/>
      <c r="DE247" s="63"/>
      <c r="DF247" s="38"/>
      <c r="DG247" s="44"/>
      <c r="DH247" s="63"/>
      <c r="DI247" s="38"/>
      <c r="DJ247" s="63"/>
      <c r="DK247" s="38"/>
      <c r="DL247" s="63"/>
      <c r="DM247" s="21"/>
      <c r="DN247" s="63"/>
      <c r="DO247" s="38"/>
      <c r="DP247" s="44"/>
      <c r="DQ247" s="63"/>
      <c r="DR247" s="38"/>
      <c r="DS247" s="63"/>
      <c r="DT247" s="38"/>
      <c r="DU247" s="63"/>
      <c r="DV247" s="21"/>
      <c r="DW247" s="63"/>
      <c r="DX247" s="38"/>
      <c r="DY247" s="44"/>
      <c r="DZ247" s="63"/>
      <c r="EA247" s="38"/>
      <c r="EB247" s="63"/>
      <c r="EC247" s="38"/>
      <c r="ED247" s="63"/>
      <c r="EE247" s="21"/>
      <c r="EF247" s="63"/>
      <c r="EG247" s="38"/>
      <c r="EH247" s="44"/>
      <c r="EI247" s="63"/>
      <c r="EJ247" s="38"/>
      <c r="EK247" s="63"/>
      <c r="EL247" s="38"/>
      <c r="EM247" s="63"/>
      <c r="EN247" s="21"/>
      <c r="EO247" s="63"/>
      <c r="EP247" s="38"/>
      <c r="EQ247" s="44"/>
      <c r="ER247" s="63"/>
      <c r="ES247" s="38"/>
      <c r="ET247" s="63"/>
      <c r="EU247" s="38"/>
      <c r="EV247" s="63"/>
      <c r="EW247" s="21"/>
      <c r="EX247" s="63"/>
      <c r="EY247" s="38"/>
      <c r="EZ247" s="44"/>
      <c r="FA247" s="63"/>
      <c r="FB247" s="38"/>
      <c r="FC247" s="63"/>
      <c r="FD247" s="38"/>
      <c r="FE247" s="63"/>
      <c r="FF247" s="21"/>
      <c r="FG247" s="63"/>
      <c r="FH247" s="38"/>
      <c r="FI247" s="44"/>
      <c r="FJ247" s="63"/>
      <c r="FK247" s="38"/>
      <c r="FL247" s="63"/>
      <c r="FM247" s="38"/>
      <c r="FN247" s="63"/>
      <c r="FO247" s="21"/>
      <c r="FP247" s="63"/>
      <c r="FQ247" s="38"/>
      <c r="FR247" s="44"/>
      <c r="FS247" s="63"/>
      <c r="FT247" s="38"/>
      <c r="FU247" s="63"/>
      <c r="FV247" s="38"/>
      <c r="FW247" s="63"/>
      <c r="FX247" s="21"/>
      <c r="FY247" s="63"/>
      <c r="FZ247" s="38"/>
      <c r="GA247" s="44"/>
      <c r="GB247" s="21"/>
      <c r="GC247" s="38"/>
      <c r="GD247" s="21"/>
      <c r="GE247" s="38"/>
      <c r="GF247" s="21"/>
      <c r="GG247" s="21"/>
      <c r="GH247" s="21"/>
      <c r="GI247" s="38"/>
      <c r="GJ247" s="44"/>
      <c r="GK247" s="63"/>
      <c r="GL247" s="38"/>
      <c r="GM247" s="63"/>
      <c r="GN247" s="38"/>
      <c r="GO247" s="63"/>
      <c r="GP247" s="21"/>
      <c r="GQ247" s="63"/>
      <c r="GR247" s="38"/>
      <c r="GS247" s="44"/>
      <c r="GT247" s="21"/>
      <c r="GU247" s="38"/>
      <c r="GV247" s="21"/>
      <c r="GW247" s="38"/>
      <c r="GX247" s="21"/>
      <c r="GY247" s="21"/>
      <c r="GZ247" s="21"/>
      <c r="HA247" s="38"/>
      <c r="HB247" s="44"/>
      <c r="HC247" s="21"/>
      <c r="HD247" s="38"/>
      <c r="HE247" s="21"/>
      <c r="HF247" s="38"/>
      <c r="HG247" s="21"/>
      <c r="HH247" s="21"/>
      <c r="HI247" s="21"/>
      <c r="HJ247" s="38"/>
      <c r="HK247" s="44"/>
      <c r="HL247" s="21"/>
      <c r="HM247" s="38"/>
      <c r="HN247" s="21"/>
      <c r="HO247" s="38"/>
      <c r="HP247" s="21"/>
      <c r="HQ247" s="21"/>
      <c r="HR247" s="21"/>
      <c r="HS247" s="38"/>
      <c r="HT247" s="44"/>
      <c r="HU247" s="21"/>
      <c r="HV247" s="38"/>
      <c r="HW247" s="21"/>
      <c r="HX247" s="38"/>
      <c r="HY247" s="21"/>
      <c r="HZ247" s="21"/>
      <c r="IA247" s="21"/>
      <c r="IB247" s="38"/>
      <c r="IC247" s="44"/>
      <c r="ID247" s="21"/>
      <c r="IE247" s="38"/>
      <c r="IF247" s="21"/>
      <c r="IG247" s="38"/>
      <c r="IH247" s="21"/>
      <c r="II247" s="21"/>
      <c r="IJ247" s="21"/>
      <c r="IK247" s="38"/>
      <c r="IL247" s="44"/>
      <c r="IM247" s="21"/>
      <c r="IN247" s="38"/>
      <c r="IO247" s="21"/>
      <c r="IP247" s="38"/>
      <c r="IQ247" s="21"/>
      <c r="IR247" s="21"/>
      <c r="IS247" s="21"/>
      <c r="IT247" s="38"/>
      <c r="IU247" s="44"/>
      <c r="IV247" s="21"/>
      <c r="IW247" s="38"/>
      <c r="IX247" s="21"/>
      <c r="IY247" s="38"/>
      <c r="IZ247" s="21"/>
      <c r="JA247" s="21"/>
      <c r="JB247" s="21"/>
      <c r="JC247" s="38"/>
      <c r="JD247" s="44"/>
      <c r="JE247" s="21"/>
      <c r="JF247" s="38"/>
      <c r="JG247" s="21"/>
      <c r="JH247" s="38"/>
      <c r="JI247" s="21"/>
      <c r="JJ247" s="21"/>
      <c r="JK247" s="21"/>
      <c r="JL247" s="38"/>
      <c r="JM247" s="44"/>
      <c r="JN247" s="21"/>
      <c r="JO247" s="38"/>
      <c r="JP247" s="21"/>
      <c r="JQ247" s="38"/>
      <c r="JR247" s="21"/>
      <c r="JS247" s="21"/>
      <c r="JT247" s="21"/>
      <c r="JU247" s="38"/>
      <c r="JV247" s="44"/>
      <c r="JW247" s="21"/>
      <c r="JX247" s="38"/>
      <c r="JY247" s="21"/>
      <c r="JZ247" s="38"/>
      <c r="KA247" s="21"/>
      <c r="KB247" s="21"/>
      <c r="KC247" s="21"/>
      <c r="KD247" s="38"/>
      <c r="KE247" s="44"/>
      <c r="KF247" s="21"/>
      <c r="KG247" s="38"/>
      <c r="KH247" s="21"/>
      <c r="KI247" s="38"/>
      <c r="KJ247" s="21"/>
      <c r="KK247" s="21"/>
      <c r="KL247" s="21"/>
      <c r="KM247" s="38"/>
      <c r="KN247" s="44"/>
      <c r="KO247" s="21"/>
      <c r="KP247" s="38"/>
      <c r="KQ247" s="21"/>
      <c r="KR247" s="38"/>
      <c r="KS247" s="21"/>
      <c r="KT247" s="21"/>
      <c r="KU247" s="21"/>
      <c r="KV247" s="38"/>
      <c r="KW247" s="44"/>
      <c r="KX247" s="21"/>
      <c r="KY247" s="38"/>
      <c r="KZ247" s="21"/>
      <c r="LA247" s="38"/>
      <c r="LB247" s="21"/>
      <c r="LC247" s="21"/>
      <c r="LD247" s="21"/>
      <c r="LE247" s="38"/>
      <c r="LF247" s="44"/>
      <c r="LG247" s="21"/>
      <c r="LH247" s="38"/>
      <c r="LI247" s="21"/>
      <c r="LJ247" s="38"/>
      <c r="LK247" s="21"/>
      <c r="LL247" s="21"/>
      <c r="LM247" s="21"/>
      <c r="LN247" s="38"/>
      <c r="LO247" s="44"/>
      <c r="LP247" s="21"/>
      <c r="LQ247" s="38"/>
      <c r="LR247" s="21"/>
      <c r="LS247" s="38"/>
      <c r="LT247" s="21"/>
      <c r="LU247" s="21"/>
      <c r="LV247" s="21"/>
      <c r="LW247" s="38"/>
      <c r="LX247" s="44"/>
      <c r="LY247" s="21"/>
      <c r="LZ247" s="38"/>
      <c r="MA247" s="21"/>
      <c r="MB247" s="38"/>
      <c r="MC247" s="21"/>
      <c r="MD247" s="21"/>
      <c r="ME247" s="21"/>
      <c r="MF247" s="38"/>
      <c r="MG247" s="44"/>
      <c r="MH247" s="21"/>
      <c r="MI247" s="38"/>
      <c r="MJ247" s="21"/>
      <c r="MK247" s="38"/>
      <c r="ML247" s="21"/>
      <c r="MM247" s="21"/>
      <c r="MN247" s="21"/>
      <c r="MO247" s="38"/>
      <c r="MP247" s="44"/>
      <c r="MQ247" s="21"/>
      <c r="MR247" s="38"/>
      <c r="MS247" s="21"/>
      <c r="MT247" s="38"/>
      <c r="MU247" s="21"/>
      <c r="MV247" s="21"/>
      <c r="MW247" s="21"/>
      <c r="MX247" s="38"/>
      <c r="MY247" s="44"/>
      <c r="MZ247" s="21"/>
      <c r="NA247" s="38"/>
      <c r="NB247" s="21"/>
      <c r="NC247" s="38"/>
      <c r="ND247" s="21"/>
      <c r="NE247" s="21"/>
      <c r="NF247" s="21"/>
      <c r="NG247" s="38"/>
      <c r="NH247" s="44"/>
    </row>
    <row r="248" spans="1:372" ht="18">
      <c r="A248" s="42" t="s">
        <v>31</v>
      </c>
      <c r="B248" s="49"/>
      <c r="D248">
        <v>372.9</v>
      </c>
      <c r="E248" s="1" t="s">
        <v>187</v>
      </c>
      <c r="F248" s="400">
        <v>456.4</v>
      </c>
      <c r="G248" s="1" t="s">
        <v>183</v>
      </c>
      <c r="H248" s="115"/>
      <c r="I248" s="1" t="s">
        <v>184</v>
      </c>
      <c r="J248" s="115"/>
      <c r="K248" s="1" t="s">
        <v>185</v>
      </c>
      <c r="M248">
        <v>120</v>
      </c>
      <c r="N248" s="1" t="s">
        <v>187</v>
      </c>
      <c r="O248" s="18">
        <v>317.99999999999989</v>
      </c>
      <c r="P248" s="1" t="s">
        <v>183</v>
      </c>
      <c r="Q248" s="18"/>
      <c r="R248" s="1" t="s">
        <v>184</v>
      </c>
      <c r="S248" s="18"/>
      <c r="T248" s="1" t="s">
        <v>185</v>
      </c>
      <c r="V248" s="18">
        <v>997.80000000000041</v>
      </c>
      <c r="W248" s="1" t="s">
        <v>187</v>
      </c>
      <c r="X248" s="18">
        <v>693.19999999999982</v>
      </c>
      <c r="Y248" s="1" t="s">
        <v>183</v>
      </c>
      <c r="Z248" s="18">
        <v>756.5</v>
      </c>
      <c r="AA248" s="1" t="s">
        <v>184</v>
      </c>
      <c r="AB248" s="18">
        <v>687.60000000000014</v>
      </c>
      <c r="AC248" s="1" t="s">
        <v>185</v>
      </c>
      <c r="AE248" s="18">
        <v>98.5</v>
      </c>
      <c r="AF248" s="1" t="s">
        <v>187</v>
      </c>
      <c r="AG248" s="18">
        <v>127.5</v>
      </c>
      <c r="AH248" s="1" t="s">
        <v>183</v>
      </c>
      <c r="AI248" s="18">
        <v>217.79999999999995</v>
      </c>
      <c r="AJ248" s="1" t="s">
        <v>184</v>
      </c>
      <c r="AK248" s="18">
        <v>192</v>
      </c>
      <c r="AL248" s="1" t="s">
        <v>185</v>
      </c>
      <c r="AN248" s="18">
        <v>334.09999999999991</v>
      </c>
      <c r="AO248" s="1" t="s">
        <v>187</v>
      </c>
      <c r="AP248" s="18">
        <v>43.499999999999545</v>
      </c>
      <c r="AQ248" s="1" t="s">
        <v>183</v>
      </c>
      <c r="AR248" s="1">
        <v>885.19999999999936</v>
      </c>
      <c r="AS248" s="1" t="s">
        <v>184</v>
      </c>
      <c r="AT248" s="18">
        <v>367.60000000000036</v>
      </c>
      <c r="AU248" s="1" t="s">
        <v>185</v>
      </c>
      <c r="AW248" s="18">
        <v>780.30000000000018</v>
      </c>
      <c r="AX248" s="1" t="s">
        <v>187</v>
      </c>
      <c r="AY248" s="18">
        <v>542.60000000000036</v>
      </c>
      <c r="AZ248" s="1" t="s">
        <v>183</v>
      </c>
      <c r="BA248" s="18">
        <v>847.10000000000036</v>
      </c>
      <c r="BB248" s="1" t="s">
        <v>184</v>
      </c>
      <c r="BC248" s="18">
        <v>685.90000000000055</v>
      </c>
      <c r="BD248" s="1" t="s">
        <v>185</v>
      </c>
      <c r="BF248" s="18">
        <v>907.10000000000127</v>
      </c>
      <c r="BG248" s="1" t="s">
        <v>187</v>
      </c>
      <c r="BH248" s="18">
        <v>439.70000000000073</v>
      </c>
      <c r="BI248" s="1" t="s">
        <v>183</v>
      </c>
      <c r="BJ248" s="18">
        <v>1299.6999999999989</v>
      </c>
      <c r="BK248" s="1" t="s">
        <v>184</v>
      </c>
      <c r="BL248" s="18">
        <v>974.599999999999</v>
      </c>
      <c r="BM248" s="1" t="s">
        <v>185</v>
      </c>
      <c r="BO248" s="18">
        <v>682.14999999999964</v>
      </c>
      <c r="BP248" s="1" t="s">
        <v>187</v>
      </c>
      <c r="BQ248" s="18">
        <v>434.59999999999991</v>
      </c>
      <c r="BR248" s="1" t="s">
        <v>183</v>
      </c>
      <c r="BS248" s="18">
        <v>464.39999999999873</v>
      </c>
      <c r="BT248" s="1" t="s">
        <v>184</v>
      </c>
      <c r="BU248" s="18">
        <v>424</v>
      </c>
      <c r="BV248" s="1" t="s">
        <v>185</v>
      </c>
      <c r="BX248">
        <v>142.39999999999873</v>
      </c>
      <c r="BY248" s="1" t="s">
        <v>187</v>
      </c>
      <c r="BZ248" s="401">
        <v>0</v>
      </c>
      <c r="CA248" s="1" t="s">
        <v>183</v>
      </c>
      <c r="CB248" s="18">
        <v>347.79999999999836</v>
      </c>
      <c r="CC248" s="1" t="s">
        <v>184</v>
      </c>
      <c r="CD248" s="18">
        <v>192.19999999999891</v>
      </c>
      <c r="CE248" s="1" t="s">
        <v>185</v>
      </c>
      <c r="CG248" s="18">
        <v>1026.9999999999982</v>
      </c>
      <c r="CH248" s="1" t="s">
        <v>187</v>
      </c>
      <c r="CI248" s="18"/>
      <c r="CJ248" s="1" t="s">
        <v>183</v>
      </c>
      <c r="CK248" s="18">
        <v>219.199999999998</v>
      </c>
      <c r="CL248" s="1" t="s">
        <v>184</v>
      </c>
      <c r="CM248" s="18">
        <v>1024.8000000000011</v>
      </c>
      <c r="CN248" s="1" t="s">
        <v>185</v>
      </c>
      <c r="CP248" s="18">
        <v>228.39999999999873</v>
      </c>
      <c r="CQ248" s="1" t="s">
        <v>187</v>
      </c>
      <c r="CR248" s="18"/>
      <c r="CS248" s="1" t="s">
        <v>183</v>
      </c>
      <c r="CT248" s="18">
        <v>273.79999999999927</v>
      </c>
      <c r="CU248" s="1" t="s">
        <v>184</v>
      </c>
      <c r="CV248" s="18">
        <v>230.89999999999964</v>
      </c>
      <c r="CW248" s="1" t="s">
        <v>185</v>
      </c>
      <c r="CY248" s="18">
        <v>142.29999999999836</v>
      </c>
      <c r="CZ248" s="1" t="s">
        <v>187</v>
      </c>
      <c r="DA248" s="18">
        <v>144.00000000000182</v>
      </c>
      <c r="DB248" s="1" t="s">
        <v>183</v>
      </c>
      <c r="DC248" s="18">
        <v>178.49999999999909</v>
      </c>
      <c r="DD248" s="1" t="s">
        <v>184</v>
      </c>
      <c r="DE248" s="18">
        <v>251.60000000000036</v>
      </c>
      <c r="DF248" s="1" t="s">
        <v>185</v>
      </c>
      <c r="DH248" s="18">
        <v>267.19999999999982</v>
      </c>
      <c r="DI248" s="1" t="s">
        <v>187</v>
      </c>
      <c r="DJ248" s="18"/>
      <c r="DK248" s="1" t="s">
        <v>183</v>
      </c>
      <c r="DL248" s="18">
        <v>63.999999999998181</v>
      </c>
      <c r="DM248" s="1" t="s">
        <v>184</v>
      </c>
      <c r="DN248" s="18">
        <v>196.90000000000146</v>
      </c>
      <c r="DO248" s="1" t="s">
        <v>185</v>
      </c>
      <c r="DQ248" s="401">
        <v>367.59999999999945</v>
      </c>
      <c r="DR248" s="1" t="s">
        <v>187</v>
      </c>
      <c r="DS248" s="18">
        <v>59.600000000000364</v>
      </c>
      <c r="DT248" s="1" t="s">
        <v>183</v>
      </c>
      <c r="DU248" s="18">
        <v>218.09999999999764</v>
      </c>
      <c r="DV248" s="1" t="s">
        <v>184</v>
      </c>
      <c r="DW248" s="18">
        <v>234.00000000000091</v>
      </c>
      <c r="DX248" s="1" t="s">
        <v>185</v>
      </c>
      <c r="DZ248" s="18">
        <v>822.80000000000109</v>
      </c>
      <c r="EA248" s="1" t="s">
        <v>187</v>
      </c>
      <c r="EB248" s="18"/>
      <c r="EC248" s="1" t="s">
        <v>183</v>
      </c>
      <c r="ED248" s="18">
        <v>841.89999999999873</v>
      </c>
      <c r="EE248" s="1" t="s">
        <v>184</v>
      </c>
      <c r="EF248" s="18"/>
      <c r="EG248" s="1" t="s">
        <v>185</v>
      </c>
      <c r="EI248" s="401">
        <v>95.800000000001091</v>
      </c>
      <c r="EJ248" s="1" t="s">
        <v>187</v>
      </c>
      <c r="EK248" s="401"/>
      <c r="EL248" s="1" t="s">
        <v>183</v>
      </c>
      <c r="EM248" s="18">
        <v>183.99999999999636</v>
      </c>
      <c r="EN248" s="1" t="s">
        <v>184</v>
      </c>
      <c r="EO248" s="18"/>
      <c r="EP248" s="1" t="s">
        <v>185</v>
      </c>
      <c r="ER248" s="18">
        <v>380.39999999999964</v>
      </c>
      <c r="ES248" s="1" t="s">
        <v>187</v>
      </c>
      <c r="ET248" s="18"/>
      <c r="EU248" s="1" t="s">
        <v>183</v>
      </c>
      <c r="EV248" s="18">
        <v>672.90000000000146</v>
      </c>
      <c r="EW248" s="1" t="s">
        <v>184</v>
      </c>
      <c r="EX248" s="18"/>
      <c r="EY248" s="1" t="s">
        <v>185</v>
      </c>
      <c r="FA248" s="401">
        <v>417.5</v>
      </c>
      <c r="FB248" s="1" t="s">
        <v>187</v>
      </c>
      <c r="FC248" s="401">
        <v>332.90000000000146</v>
      </c>
      <c r="FD248" s="1" t="s">
        <v>183</v>
      </c>
      <c r="FE248" s="18">
        <v>647.50000000000364</v>
      </c>
      <c r="FF248" s="1" t="s">
        <v>184</v>
      </c>
      <c r="FG248" s="18"/>
      <c r="FH248" s="1" t="s">
        <v>185</v>
      </c>
      <c r="FJ248" s="401">
        <v>429.24999999999818</v>
      </c>
      <c r="FK248" s="1" t="s">
        <v>187</v>
      </c>
      <c r="FL248" s="18">
        <v>640.59999999999854</v>
      </c>
      <c r="FM248" s="1" t="s">
        <v>183</v>
      </c>
      <c r="FN248" s="18">
        <v>558.19999999999709</v>
      </c>
      <c r="FO248" s="1" t="s">
        <v>184</v>
      </c>
      <c r="FP248" s="18"/>
      <c r="FQ248" s="1" t="s">
        <v>185</v>
      </c>
      <c r="FS248" s="401">
        <v>592.29999999999745</v>
      </c>
      <c r="FT248" s="1" t="s">
        <v>187</v>
      </c>
      <c r="FU248" s="401"/>
      <c r="FV248" s="1" t="s">
        <v>183</v>
      </c>
      <c r="FW248" s="18">
        <v>215.99999999999818</v>
      </c>
      <c r="FX248" s="1" t="s">
        <v>184</v>
      </c>
      <c r="FY248" s="18"/>
      <c r="FZ248" s="1" t="s">
        <v>185</v>
      </c>
      <c r="GB248" s="18">
        <v>0</v>
      </c>
      <c r="GC248" s="1" t="s">
        <v>187</v>
      </c>
      <c r="GD248" s="18"/>
      <c r="GE248" s="1" t="s">
        <v>183</v>
      </c>
      <c r="GF248" s="18">
        <v>77.999999999996362</v>
      </c>
      <c r="GG248" s="1" t="s">
        <v>184</v>
      </c>
      <c r="GH248" s="18"/>
      <c r="GI248" s="1" t="s">
        <v>185</v>
      </c>
      <c r="GK248" s="401">
        <v>3774.549999999992</v>
      </c>
      <c r="GL248" s="1" t="s">
        <v>187</v>
      </c>
      <c r="GM248" s="18">
        <v>1175.3000000000011</v>
      </c>
      <c r="GN248" s="1" t="s">
        <v>183</v>
      </c>
      <c r="GO248" s="18">
        <v>3370.6000000000022</v>
      </c>
      <c r="GP248" s="1" t="s">
        <v>184</v>
      </c>
      <c r="GQ248" s="18"/>
      <c r="GR248" s="1" t="s">
        <v>185</v>
      </c>
      <c r="GT248" s="401">
        <v>523.59999999999309</v>
      </c>
      <c r="GU248" s="1" t="s">
        <v>187</v>
      </c>
      <c r="GV248" s="401"/>
      <c r="GW248" s="1" t="s">
        <v>183</v>
      </c>
      <c r="GX248" s="401"/>
      <c r="GY248" s="1" t="s">
        <v>184</v>
      </c>
      <c r="GZ248" s="401"/>
      <c r="HA248" s="1" t="s">
        <v>185</v>
      </c>
      <c r="HC248" s="18">
        <v>503.19999999999709</v>
      </c>
      <c r="HD248" s="1" t="s">
        <v>187</v>
      </c>
      <c r="HE248" s="18">
        <v>993.80000000000109</v>
      </c>
      <c r="HF248" s="1" t="s">
        <v>183</v>
      </c>
      <c r="HG248" s="18">
        <v>430.69999999999891</v>
      </c>
      <c r="HH248" s="1" t="s">
        <v>184</v>
      </c>
      <c r="HI248" s="18"/>
      <c r="HJ248" s="1" t="s">
        <v>185</v>
      </c>
      <c r="HL248" s="401">
        <v>815.79999999999927</v>
      </c>
      <c r="HM248" s="1" t="s">
        <v>187</v>
      </c>
      <c r="HN248" s="401"/>
      <c r="HO248" s="1" t="s">
        <v>183</v>
      </c>
      <c r="HP248" s="18">
        <v>379.39999999999782</v>
      </c>
      <c r="HQ248" s="1" t="s">
        <v>184</v>
      </c>
      <c r="HR248" s="18"/>
      <c r="HS248" s="1" t="s">
        <v>185</v>
      </c>
      <c r="HU248" s="401">
        <v>4053.3999999999942</v>
      </c>
      <c r="HV248" s="1" t="s">
        <v>187</v>
      </c>
      <c r="HW248" s="18">
        <v>4773.100000000004</v>
      </c>
      <c r="HX248" s="1" t="s">
        <v>183</v>
      </c>
      <c r="HY248" s="18">
        <v>3091.0999999999931</v>
      </c>
      <c r="HZ248" s="1" t="s">
        <v>184</v>
      </c>
      <c r="IA248" s="18"/>
      <c r="IB248" s="1" t="s">
        <v>185</v>
      </c>
      <c r="ID248" s="401">
        <v>0</v>
      </c>
      <c r="IE248" s="1" t="s">
        <v>187</v>
      </c>
      <c r="IF248" s="401"/>
      <c r="IG248" s="1" t="s">
        <v>183</v>
      </c>
      <c r="IH248" s="401"/>
      <c r="II248" s="1" t="s">
        <v>184</v>
      </c>
      <c r="IJ248" s="401"/>
      <c r="IK248" s="1" t="s">
        <v>185</v>
      </c>
      <c r="IM248" s="18">
        <v>346.99999999999636</v>
      </c>
      <c r="IN248" s="1" t="s">
        <v>187</v>
      </c>
      <c r="IO248" s="18"/>
      <c r="IP248" s="1" t="s">
        <v>183</v>
      </c>
      <c r="IQ248" s="18">
        <v>156.09999999999127</v>
      </c>
      <c r="IR248" s="1" t="s">
        <v>184</v>
      </c>
      <c r="IS248" s="18"/>
      <c r="IT248" s="1" t="s">
        <v>185</v>
      </c>
      <c r="IV248" s="401">
        <v>349.5</v>
      </c>
      <c r="IW248" s="1" t="s">
        <v>187</v>
      </c>
      <c r="IX248" s="18">
        <v>425.10000000000173</v>
      </c>
      <c r="IY248" s="1" t="s">
        <v>183</v>
      </c>
      <c r="IZ248" s="18">
        <v>348.29999999999927</v>
      </c>
      <c r="JA248" s="1" t="s">
        <v>184</v>
      </c>
      <c r="JB248" s="18"/>
      <c r="JC248" s="1" t="s">
        <v>185</v>
      </c>
      <c r="JE248" s="401">
        <v>222.39999999999782</v>
      </c>
      <c r="JF248" s="1" t="s">
        <v>187</v>
      </c>
      <c r="JG248" s="401">
        <v>472.79999999999927</v>
      </c>
      <c r="JH248" s="1" t="s">
        <v>183</v>
      </c>
      <c r="JI248" s="18">
        <v>149.19999999999709</v>
      </c>
      <c r="JJ248" s="1" t="s">
        <v>184</v>
      </c>
      <c r="JK248" s="18"/>
      <c r="JL248" s="1" t="s">
        <v>185</v>
      </c>
      <c r="JN248" s="401">
        <v>203.49999999999636</v>
      </c>
      <c r="JO248" s="1" t="s">
        <v>187</v>
      </c>
      <c r="JP248" s="401"/>
      <c r="JQ248" s="1" t="s">
        <v>183</v>
      </c>
      <c r="JR248" s="401"/>
      <c r="JS248" s="1" t="s">
        <v>184</v>
      </c>
      <c r="JT248" s="401"/>
      <c r="JU248" s="1" t="s">
        <v>185</v>
      </c>
      <c r="JW248">
        <v>3121.2</v>
      </c>
      <c r="JX248" s="1" t="s">
        <v>187</v>
      </c>
      <c r="JY248" s="18">
        <v>3775.7999999999956</v>
      </c>
      <c r="JZ248" s="1" t="s">
        <v>183</v>
      </c>
      <c r="KA248" s="18">
        <v>3080.6000000000113</v>
      </c>
      <c r="KB248" s="1" t="s">
        <v>184</v>
      </c>
      <c r="KC248" s="18">
        <v>3014.0999999997293</v>
      </c>
      <c r="KD248" s="1" t="s">
        <v>185</v>
      </c>
      <c r="KF248" s="18">
        <v>156.39999999999418</v>
      </c>
      <c r="KG248" s="1" t="s">
        <v>187</v>
      </c>
      <c r="KH248" s="401">
        <v>177</v>
      </c>
      <c r="KI248" s="1" t="s">
        <v>183</v>
      </c>
      <c r="KJ248" s="18">
        <v>282.59999999999491</v>
      </c>
      <c r="KK248" s="1" t="s">
        <v>184</v>
      </c>
      <c r="KL248" s="18"/>
      <c r="KM248" s="1" t="s">
        <v>185</v>
      </c>
      <c r="KO248" s="401">
        <v>369.09999999999491</v>
      </c>
      <c r="KP248" s="1" t="s">
        <v>187</v>
      </c>
      <c r="KQ248" s="401"/>
      <c r="KR248" s="1" t="s">
        <v>183</v>
      </c>
      <c r="KS248" s="401"/>
      <c r="KT248" s="1" t="s">
        <v>184</v>
      </c>
      <c r="KU248" s="401"/>
      <c r="KV248" s="1" t="s">
        <v>185</v>
      </c>
      <c r="KX248" s="18">
        <v>142.99999999999636</v>
      </c>
      <c r="KY248" s="1" t="s">
        <v>187</v>
      </c>
      <c r="KZ248" s="18"/>
      <c r="LA248" s="1" t="s">
        <v>183</v>
      </c>
      <c r="LB248" s="18"/>
      <c r="LC248" s="1" t="s">
        <v>184</v>
      </c>
      <c r="LD248" s="18"/>
      <c r="LE248" s="1" t="s">
        <v>185</v>
      </c>
      <c r="LG248" s="232">
        <v>150.40000000000146</v>
      </c>
      <c r="LH248" s="1" t="s">
        <v>187</v>
      </c>
      <c r="LI248" s="232"/>
      <c r="LJ248" s="1" t="s">
        <v>183</v>
      </c>
      <c r="LK248" s="232"/>
      <c r="LL248" s="1" t="s">
        <v>184</v>
      </c>
      <c r="LM248" s="18"/>
      <c r="LN248" s="1" t="s">
        <v>185</v>
      </c>
      <c r="LP248" s="18">
        <v>633.99999999998909</v>
      </c>
      <c r="LQ248" s="1" t="s">
        <v>187</v>
      </c>
      <c r="LR248" s="18">
        <v>28.800000000002001</v>
      </c>
      <c r="LS248" s="1" t="s">
        <v>183</v>
      </c>
      <c r="LT248" s="18">
        <v>589.59999999999491</v>
      </c>
      <c r="LU248" s="1" t="s">
        <v>184</v>
      </c>
      <c r="LV248" s="18"/>
      <c r="LW248" s="1" t="s">
        <v>185</v>
      </c>
      <c r="LY248" s="18">
        <v>502.09999999999127</v>
      </c>
      <c r="LZ248" s="1" t="s">
        <v>187</v>
      </c>
      <c r="MA248" s="18"/>
      <c r="MB248" s="1" t="s">
        <v>183</v>
      </c>
      <c r="MC248" s="18"/>
      <c r="MD248" s="1" t="s">
        <v>184</v>
      </c>
      <c r="ME248" s="18"/>
      <c r="MF248" s="1" t="s">
        <v>185</v>
      </c>
      <c r="MH248">
        <v>825.1</v>
      </c>
      <c r="MI248" s="1" t="s">
        <v>187</v>
      </c>
      <c r="MJ248" s="74">
        <v>248.19999999998618</v>
      </c>
      <c r="MK248" s="1" t="s">
        <v>183</v>
      </c>
      <c r="ML248" s="18">
        <v>824.50000000000728</v>
      </c>
      <c r="MM248" s="1" t="s">
        <v>184</v>
      </c>
      <c r="MN248" s="18">
        <v>1529.4999999999854</v>
      </c>
      <c r="MO248" s="1" t="s">
        <v>185</v>
      </c>
      <c r="MQ248">
        <v>225</v>
      </c>
      <c r="MR248" s="1" t="s">
        <v>187</v>
      </c>
      <c r="MS248" s="18">
        <v>271.00000000000364</v>
      </c>
      <c r="MT248" s="1" t="s">
        <v>183</v>
      </c>
      <c r="MU248">
        <v>317.99999999998545</v>
      </c>
      <c r="MV248" s="1" t="s">
        <v>184</v>
      </c>
      <c r="MX248" s="1" t="s">
        <v>185</v>
      </c>
      <c r="NA248" s="1" t="s">
        <v>187</v>
      </c>
      <c r="NC248" s="1" t="s">
        <v>183</v>
      </c>
      <c r="ND248" s="402">
        <v>1307.0999999999985</v>
      </c>
      <c r="NE248" s="1" t="s">
        <v>184</v>
      </c>
      <c r="NF248" s="402"/>
      <c r="NG248" s="1" t="s">
        <v>185</v>
      </c>
      <c r="NH248" s="43"/>
    </row>
    <row r="249" spans="1:372" ht="18">
      <c r="A249" s="403" t="s">
        <v>1938</v>
      </c>
      <c r="B249" s="49">
        <f>SUM(D249:AAP249)</f>
        <v>42297.512499999662</v>
      </c>
      <c r="D249"/>
      <c r="E249" s="9">
        <f>D248*0.25</f>
        <v>93.224999999999994</v>
      </c>
      <c r="F249" s="18"/>
      <c r="G249" s="9">
        <f>F248*0.5</f>
        <v>228.2</v>
      </c>
      <c r="I249" s="9">
        <f>H248*0.75</f>
        <v>0</v>
      </c>
      <c r="K249" s="9">
        <f>J248*1</f>
        <v>0</v>
      </c>
      <c r="N249" s="9">
        <f>M248*0.25</f>
        <v>30</v>
      </c>
      <c r="P249" s="9">
        <f>O248*0.5</f>
        <v>158.99999999999994</v>
      </c>
      <c r="R249" s="9">
        <f>Q248*0.75</f>
        <v>0</v>
      </c>
      <c r="T249" s="9">
        <f>S248*1</f>
        <v>0</v>
      </c>
      <c r="V249" s="18"/>
      <c r="W249" s="9">
        <f>V248*0.25</f>
        <v>249.4500000000001</v>
      </c>
      <c r="Y249" s="9">
        <f>X248*0.5</f>
        <v>346.59999999999991</v>
      </c>
      <c r="Z249" s="18"/>
      <c r="AA249" s="9">
        <f>Z248*0.75</f>
        <v>567.375</v>
      </c>
      <c r="AB249" s="18"/>
      <c r="AC249" s="9">
        <f>AB248*1</f>
        <v>687.60000000000014</v>
      </c>
      <c r="AE249" s="18"/>
      <c r="AF249" s="9">
        <f>AE248*0.25</f>
        <v>24.625</v>
      </c>
      <c r="AG249" s="18"/>
      <c r="AH249" s="9">
        <f>AG248*0.5</f>
        <v>63.75</v>
      </c>
      <c r="AJ249" s="9">
        <f>AI248*0.75</f>
        <v>163.34999999999997</v>
      </c>
      <c r="AL249" s="9">
        <f>AK248*1</f>
        <v>192</v>
      </c>
      <c r="AN249" s="18"/>
      <c r="AO249" s="9">
        <f>AN248*0.25</f>
        <v>83.524999999999977</v>
      </c>
      <c r="AQ249" s="9">
        <f>AP248*0.5</f>
        <v>21.749999999999773</v>
      </c>
      <c r="AS249" s="9">
        <f>AR248*0.75</f>
        <v>663.89999999999952</v>
      </c>
      <c r="AU249" s="9">
        <f>AT248*1</f>
        <v>367.60000000000036</v>
      </c>
      <c r="AW249" s="18"/>
      <c r="AX249" s="9">
        <f>AW248*0.25</f>
        <v>195.07500000000005</v>
      </c>
      <c r="AZ249" s="9">
        <f>AY248*0.5</f>
        <v>271.30000000000018</v>
      </c>
      <c r="BB249" s="9">
        <f>BA248*0.75</f>
        <v>635.32500000000027</v>
      </c>
      <c r="BD249" s="9">
        <f>BC248*1</f>
        <v>685.90000000000055</v>
      </c>
      <c r="BF249" s="18"/>
      <c r="BG249" s="9">
        <f>BF248*0.25</f>
        <v>226.77500000000032</v>
      </c>
      <c r="BI249" s="9">
        <f>BH248*0.5</f>
        <v>219.85000000000036</v>
      </c>
      <c r="BK249" s="9">
        <f>BJ248*0.75</f>
        <v>974.77499999999918</v>
      </c>
      <c r="BM249" s="9">
        <f>BL248*1</f>
        <v>974.599999999999</v>
      </c>
      <c r="BP249" s="9">
        <f>BO248*0.25</f>
        <v>170.53749999999991</v>
      </c>
      <c r="BR249" s="9">
        <f>BQ248*0.5</f>
        <v>217.29999999999995</v>
      </c>
      <c r="BT249" s="9">
        <f>BS248*0.75</f>
        <v>348.29999999999905</v>
      </c>
      <c r="BV249" s="9">
        <f>BU248*1</f>
        <v>424</v>
      </c>
      <c r="BY249" s="9">
        <f>BX248*0.25</f>
        <v>35.599999999999682</v>
      </c>
      <c r="CA249" s="9">
        <f>BZ248*0.5</f>
        <v>0</v>
      </c>
      <c r="CC249" s="9">
        <f>CB248*0.75</f>
        <v>260.84999999999877</v>
      </c>
      <c r="CE249" s="9">
        <f t="shared" ref="CE249" si="480">CD248*1</f>
        <v>192.19999999999891</v>
      </c>
      <c r="CG249" s="18"/>
      <c r="CH249" s="9">
        <f>CG248*0.25</f>
        <v>256.74999999999955</v>
      </c>
      <c r="CI249" s="18"/>
      <c r="CJ249" s="9">
        <f>CI248*0.5</f>
        <v>0</v>
      </c>
      <c r="CK249" s="18"/>
      <c r="CL249" s="9">
        <f>CK248*0.75</f>
        <v>164.3999999999985</v>
      </c>
      <c r="CM249" s="18"/>
      <c r="CN249" s="9">
        <f t="shared" ref="CN249" si="481">CM248*1</f>
        <v>1024.8000000000011</v>
      </c>
      <c r="CP249" s="18"/>
      <c r="CQ249" s="9">
        <f>CP248*0.25</f>
        <v>57.099999999999682</v>
      </c>
      <c r="CR249" s="18"/>
      <c r="CS249" s="9">
        <f>CR248*0.5</f>
        <v>0</v>
      </c>
      <c r="CT249" s="18"/>
      <c r="CU249" s="9">
        <f>CT248*0.75</f>
        <v>205.34999999999945</v>
      </c>
      <c r="CV249" s="18"/>
      <c r="CW249" s="9">
        <f t="shared" ref="CW249" si="482">CV248*1</f>
        <v>230.89999999999964</v>
      </c>
      <c r="CY249" s="18"/>
      <c r="CZ249" s="9">
        <f>CY248*0.25</f>
        <v>35.574999999999591</v>
      </c>
      <c r="DA249" s="18"/>
      <c r="DB249" s="9">
        <f>DA248*0.5</f>
        <v>72.000000000000909</v>
      </c>
      <c r="DC249" s="18"/>
      <c r="DD249" s="9">
        <f>DC248*0.75</f>
        <v>133.87499999999932</v>
      </c>
      <c r="DE249" s="18"/>
      <c r="DF249" s="9">
        <f t="shared" ref="DF249" si="483">DE248*1</f>
        <v>251.60000000000036</v>
      </c>
      <c r="DH249" s="18"/>
      <c r="DI249" s="9">
        <f>DH248*0.25</f>
        <v>66.799999999999955</v>
      </c>
      <c r="DJ249" s="18"/>
      <c r="DK249" s="9">
        <f>DJ248*0.5</f>
        <v>0</v>
      </c>
      <c r="DL249" s="18"/>
      <c r="DM249" s="9">
        <f>DL248*0.75</f>
        <v>47.999999999998636</v>
      </c>
      <c r="DN249" s="18"/>
      <c r="DO249" s="9">
        <f t="shared" ref="DO249" si="484">DN248*1</f>
        <v>196.90000000000146</v>
      </c>
      <c r="DQ249" s="18"/>
      <c r="DR249" s="9">
        <f>DQ248*0.25</f>
        <v>91.899999999999864</v>
      </c>
      <c r="DS249" s="18"/>
      <c r="DT249" s="9">
        <f>DS248*0.5</f>
        <v>29.800000000000182</v>
      </c>
      <c r="DU249" s="18"/>
      <c r="DV249" s="9">
        <f>DU248*0.75</f>
        <v>163.57499999999823</v>
      </c>
      <c r="DW249" s="18"/>
      <c r="DX249" s="9">
        <f t="shared" ref="DX249" si="485">DW248*1</f>
        <v>234.00000000000091</v>
      </c>
      <c r="DZ249" s="18"/>
      <c r="EA249" s="9">
        <f>DZ248*0.25</f>
        <v>205.70000000000027</v>
      </c>
      <c r="EB249" s="18"/>
      <c r="EC249" s="9">
        <f>EB248*0.5</f>
        <v>0</v>
      </c>
      <c r="ED249" s="18"/>
      <c r="EE249" s="9">
        <f>ED248*0.75</f>
        <v>631.42499999999905</v>
      </c>
      <c r="EF249" s="18"/>
      <c r="EG249" s="9">
        <f>EF248*1</f>
        <v>0</v>
      </c>
      <c r="EI249" s="18"/>
      <c r="EJ249" s="9">
        <f>EI248*0.25</f>
        <v>23.950000000000273</v>
      </c>
      <c r="EK249" s="18"/>
      <c r="EL249" s="9">
        <f>EK248*0.5</f>
        <v>0</v>
      </c>
      <c r="EM249" s="18"/>
      <c r="EN249" s="9">
        <f>EM248*0.75</f>
        <v>137.99999999999727</v>
      </c>
      <c r="EO249" s="18"/>
      <c r="EP249" s="9">
        <f>EO248*1</f>
        <v>0</v>
      </c>
      <c r="ER249" s="18"/>
      <c r="ES249" s="9">
        <f>ER248*0.25</f>
        <v>95.099999999999909</v>
      </c>
      <c r="ET249" s="18"/>
      <c r="EU249" s="9">
        <f>ET248*0.5</f>
        <v>0</v>
      </c>
      <c r="EV249" s="18"/>
      <c r="EW249" s="9">
        <f>EV248*0.75</f>
        <v>504.67500000000109</v>
      </c>
      <c r="EX249" s="18"/>
      <c r="EY249" s="9">
        <f>EX248*1</f>
        <v>0</v>
      </c>
      <c r="FA249" s="18"/>
      <c r="FB249" s="9">
        <f>FA248*0.25</f>
        <v>104.375</v>
      </c>
      <c r="FD249" s="9">
        <f>FC248*0.5</f>
        <v>166.45000000000073</v>
      </c>
      <c r="FF249" s="9">
        <f>FE248*0.75</f>
        <v>485.62500000000273</v>
      </c>
      <c r="FH249" s="9">
        <f>FG248*1</f>
        <v>0</v>
      </c>
      <c r="FJ249" s="18"/>
      <c r="FK249" s="9">
        <f>FJ248*0.25</f>
        <v>107.31249999999955</v>
      </c>
      <c r="FL249" s="18"/>
      <c r="FM249" s="9">
        <f>FL248*0.5</f>
        <v>320.29999999999927</v>
      </c>
      <c r="FN249" s="18"/>
      <c r="FO249" s="9">
        <f>FN248*0.75</f>
        <v>418.64999999999782</v>
      </c>
      <c r="FP249" s="18"/>
      <c r="FQ249" s="9">
        <f>FP248*1</f>
        <v>0</v>
      </c>
      <c r="FS249" s="18"/>
      <c r="FT249" s="9">
        <f>FS248*0.25</f>
        <v>148.07499999999936</v>
      </c>
      <c r="FU249" s="18"/>
      <c r="FV249" s="9">
        <f>FU248*0.5</f>
        <v>0</v>
      </c>
      <c r="FW249" s="18"/>
      <c r="FX249" s="9">
        <f>FW248*0.75</f>
        <v>161.99999999999864</v>
      </c>
      <c r="FY249" s="18"/>
      <c r="FZ249" s="9">
        <f>FY248*1</f>
        <v>0</v>
      </c>
      <c r="GB249" s="18"/>
      <c r="GC249" s="9">
        <f>GB248*0.25</f>
        <v>0</v>
      </c>
      <c r="GD249" s="18"/>
      <c r="GE249" s="9">
        <f>GD248*0.5</f>
        <v>0</v>
      </c>
      <c r="GF249" s="18"/>
      <c r="GG249" s="9">
        <f>GF248*0.75</f>
        <v>58.499999999997272</v>
      </c>
      <c r="GH249" s="18"/>
      <c r="GI249" s="9">
        <f>GH248*1</f>
        <v>0</v>
      </c>
      <c r="GK249" s="18"/>
      <c r="GL249" s="9">
        <f>GK248*0.25</f>
        <v>943.637499999998</v>
      </c>
      <c r="GM249" s="18"/>
      <c r="GN249" s="9">
        <f>GM248*0.5</f>
        <v>587.65000000000055</v>
      </c>
      <c r="GO249" s="18"/>
      <c r="GP249" s="9">
        <f>GO248*0.75</f>
        <v>2527.9500000000016</v>
      </c>
      <c r="GQ249" s="18"/>
      <c r="GR249" s="9">
        <f>GQ248*1</f>
        <v>0</v>
      </c>
      <c r="GT249" s="18"/>
      <c r="GU249" s="9">
        <f>GT248*0.25</f>
        <v>130.89999999999827</v>
      </c>
      <c r="GV249" s="18"/>
      <c r="GW249" s="9">
        <f>GV248*0.5</f>
        <v>0</v>
      </c>
      <c r="GX249" s="18"/>
      <c r="GY249" s="9">
        <f>GX248*0.75</f>
        <v>0</v>
      </c>
      <c r="GZ249" s="18"/>
      <c r="HA249" s="9">
        <f>GZ248*1</f>
        <v>0</v>
      </c>
      <c r="HD249" s="9">
        <f>HC248*0.25</f>
        <v>125.79999999999927</v>
      </c>
      <c r="HF249" s="9">
        <f>HE248*0.5</f>
        <v>496.90000000000055</v>
      </c>
      <c r="HH249" s="9">
        <f>HG248*0.75</f>
        <v>323.02499999999918</v>
      </c>
      <c r="HJ249" s="9">
        <f>HI248*1</f>
        <v>0</v>
      </c>
      <c r="HM249" s="9">
        <f>HL248*0.25</f>
        <v>203.94999999999982</v>
      </c>
      <c r="HO249" s="9">
        <f>HN248*0.5</f>
        <v>0</v>
      </c>
      <c r="HQ249" s="9">
        <f>HP248*0.75</f>
        <v>284.54999999999836</v>
      </c>
      <c r="HS249" s="9">
        <f>HR248*1</f>
        <v>0</v>
      </c>
      <c r="HV249" s="9">
        <f>HU248*0.25</f>
        <v>1013.3499999999985</v>
      </c>
      <c r="HX249" s="9">
        <f>HW248*0.5</f>
        <v>2386.550000000002</v>
      </c>
      <c r="HZ249" s="9">
        <f>HY248*0.75</f>
        <v>2318.3249999999948</v>
      </c>
      <c r="IB249" s="9">
        <f>IA248*1</f>
        <v>0</v>
      </c>
      <c r="IE249" s="9">
        <f>ID248*0.25</f>
        <v>0</v>
      </c>
      <c r="IG249" s="9">
        <f>IF248*0.5</f>
        <v>0</v>
      </c>
      <c r="II249" s="9">
        <f>IH248*0.75</f>
        <v>0</v>
      </c>
      <c r="IK249" s="9">
        <f>IJ248*1</f>
        <v>0</v>
      </c>
      <c r="IN249" s="9">
        <f>IM248*0.25</f>
        <v>86.749999999999091</v>
      </c>
      <c r="IP249" s="9">
        <f>IO248*0.5</f>
        <v>0</v>
      </c>
      <c r="IR249" s="9">
        <f>IQ248*0.75</f>
        <v>117.07499999999345</v>
      </c>
      <c r="IT249" s="9">
        <f>IS248*1</f>
        <v>0</v>
      </c>
      <c r="IW249" s="9">
        <f>IV248*0.25</f>
        <v>87.375</v>
      </c>
      <c r="IY249" s="9">
        <f>IX248*0.5</f>
        <v>212.55000000000086</v>
      </c>
      <c r="JA249" s="9">
        <f>IZ248*0.75</f>
        <v>261.22499999999945</v>
      </c>
      <c r="JC249" s="9">
        <f>JB248*1</f>
        <v>0</v>
      </c>
      <c r="JF249" s="9">
        <f>JE248*0.25</f>
        <v>55.599999999999454</v>
      </c>
      <c r="JH249" s="9">
        <f>JG248*0.5</f>
        <v>236.39999999999964</v>
      </c>
      <c r="JJ249" s="9">
        <f>JI248*0.75</f>
        <v>111.89999999999782</v>
      </c>
      <c r="JL249" s="9">
        <f>JK248*1</f>
        <v>0</v>
      </c>
      <c r="JO249" s="9">
        <f>JN248*0.25</f>
        <v>50.874999999999091</v>
      </c>
      <c r="JQ249" s="9">
        <f>JP248*0.5</f>
        <v>0</v>
      </c>
      <c r="JS249" s="9">
        <f>JR248*0.75</f>
        <v>0</v>
      </c>
      <c r="JU249" s="9">
        <f>JT248*1</f>
        <v>0</v>
      </c>
      <c r="JX249" s="9">
        <f>JW248*0.25</f>
        <v>780.3</v>
      </c>
      <c r="JZ249" s="9">
        <f>JY248*0.5</f>
        <v>1887.8999999999978</v>
      </c>
      <c r="KB249" s="9">
        <f>KA248*0.75</f>
        <v>2310.4500000000085</v>
      </c>
      <c r="KD249" s="9">
        <f>KC248*1</f>
        <v>3014.0999999997293</v>
      </c>
      <c r="KG249" s="9">
        <f>KF248*0.25</f>
        <v>39.099999999998545</v>
      </c>
      <c r="KI249" s="9">
        <f>KH248*0.5</f>
        <v>88.5</v>
      </c>
      <c r="KK249" s="9">
        <f>KJ248*0.75</f>
        <v>211.94999999999618</v>
      </c>
      <c r="KM249" s="9">
        <f>KL248*1</f>
        <v>0</v>
      </c>
      <c r="KP249" s="9">
        <f>KO248*0.25</f>
        <v>92.274999999998727</v>
      </c>
      <c r="KR249" s="9">
        <f>KQ248*0.5</f>
        <v>0</v>
      </c>
      <c r="KT249" s="9">
        <f>KS248*0.75</f>
        <v>0</v>
      </c>
      <c r="KV249" s="9">
        <f>KU248*1</f>
        <v>0</v>
      </c>
      <c r="KY249" s="9">
        <f>KX248*0.25</f>
        <v>35.749999999999091</v>
      </c>
      <c r="LA249" s="9">
        <f>KZ248*0.5</f>
        <v>0</v>
      </c>
      <c r="LC249" s="9">
        <f>LB248*0.75</f>
        <v>0</v>
      </c>
      <c r="LE249" s="9">
        <f>LD248*1</f>
        <v>0</v>
      </c>
      <c r="LH249" s="9">
        <f>LG248*0.25</f>
        <v>37.600000000000364</v>
      </c>
      <c r="LJ249" s="9">
        <f>LI248*0.5</f>
        <v>0</v>
      </c>
      <c r="LL249" s="9">
        <f>LK248*0.75</f>
        <v>0</v>
      </c>
      <c r="LN249" s="9">
        <f>LM248*1</f>
        <v>0</v>
      </c>
      <c r="LQ249" s="9">
        <f>LP248*0.25</f>
        <v>158.49999999999727</v>
      </c>
      <c r="LS249" s="9">
        <f>LR248*0.5</f>
        <v>14.400000000001</v>
      </c>
      <c r="LU249" s="9">
        <f>LT248*0.75</f>
        <v>442.19999999999618</v>
      </c>
      <c r="LW249" s="9">
        <f>LV248*1</f>
        <v>0</v>
      </c>
      <c r="LZ249" s="9">
        <f>LY248*0.25</f>
        <v>125.52499999999782</v>
      </c>
      <c r="MB249" s="9">
        <f>MA248*0.5</f>
        <v>0</v>
      </c>
      <c r="MD249" s="9">
        <f>MC248*0.75</f>
        <v>0</v>
      </c>
      <c r="MF249" s="9">
        <f>ME248*1</f>
        <v>0</v>
      </c>
      <c r="MI249" s="9">
        <f>MH248*0.25</f>
        <v>206.27500000000001</v>
      </c>
      <c r="MK249" s="9">
        <f>MJ248*0.5</f>
        <v>124.09999999999309</v>
      </c>
      <c r="MM249" s="9">
        <f>ML248*0.75</f>
        <v>618.37500000000546</v>
      </c>
      <c r="MO249" s="9">
        <f>MN248*1</f>
        <v>1529.4999999999854</v>
      </c>
      <c r="MR249" s="9">
        <f>MQ248*0.25</f>
        <v>56.25</v>
      </c>
      <c r="MT249" s="9">
        <f>MS248*0.5</f>
        <v>135.50000000000182</v>
      </c>
      <c r="MV249" s="9">
        <f>MU248*0.75</f>
        <v>238.49999999998909</v>
      </c>
      <c r="MX249" s="9">
        <f>MW248*1</f>
        <v>0</v>
      </c>
      <c r="NA249" s="9">
        <f>MZ248*0.25</f>
        <v>0</v>
      </c>
      <c r="NC249" s="9">
        <f>NB248*0.5</f>
        <v>0</v>
      </c>
      <c r="NE249" s="9">
        <f>ND248*0.75</f>
        <v>980.32499999999891</v>
      </c>
      <c r="NG249" s="9">
        <f>NF248*1</f>
        <v>0</v>
      </c>
      <c r="NH249" s="43"/>
    </row>
    <row r="250" spans="1:372" s="40" customFormat="1" ht="15.75">
      <c r="A250" s="403" t="s">
        <v>3668</v>
      </c>
      <c r="B250" s="206"/>
      <c r="C250" s="205"/>
      <c r="E250" s="61"/>
      <c r="F250" s="149"/>
      <c r="G250" s="61"/>
      <c r="I250" s="61"/>
      <c r="L250" s="205"/>
      <c r="N250" s="61"/>
      <c r="P250" s="61"/>
      <c r="R250" s="61"/>
      <c r="U250" s="205"/>
      <c r="V250" s="149"/>
      <c r="W250" s="61"/>
      <c r="X250" s="149"/>
      <c r="Y250" s="61"/>
      <c r="Z250" s="149"/>
      <c r="AB250" s="18"/>
      <c r="AC250" s="38"/>
      <c r="AD250" s="205"/>
      <c r="AE250" s="149"/>
      <c r="AF250" s="237"/>
      <c r="AG250" s="149"/>
      <c r="AL250" s="38"/>
      <c r="AM250" s="205"/>
      <c r="AN250" s="149"/>
      <c r="AO250" s="237"/>
      <c r="AU250" s="38"/>
      <c r="AV250" s="205"/>
      <c r="AW250" s="149"/>
      <c r="AX250" s="237"/>
      <c r="AY250" s="149"/>
      <c r="BA250" s="149"/>
      <c r="BC250" s="149"/>
      <c r="BD250" s="38"/>
      <c r="BE250" s="205"/>
      <c r="BF250" s="149"/>
      <c r="BG250" s="237"/>
      <c r="BM250" s="38"/>
      <c r="BN250" s="205"/>
      <c r="BP250" s="237"/>
      <c r="BV250" s="38"/>
      <c r="BW250" s="205"/>
      <c r="BY250" s="237"/>
      <c r="CE250" s="38"/>
      <c r="CF250" s="205"/>
      <c r="CG250" s="149"/>
      <c r="CH250" s="237"/>
      <c r="CI250" s="149"/>
      <c r="CK250" s="149"/>
      <c r="CM250" s="149"/>
      <c r="CN250" s="38"/>
      <c r="CO250" s="205"/>
      <c r="CP250" s="149"/>
      <c r="CQ250" s="237"/>
      <c r="CR250" s="149"/>
      <c r="CT250" s="149"/>
      <c r="CV250" s="149"/>
      <c r="CW250" s="38"/>
      <c r="CX250" s="205"/>
      <c r="CY250" s="149"/>
      <c r="CZ250" s="237"/>
      <c r="DA250" s="149"/>
      <c r="DC250" s="149"/>
      <c r="DE250" s="149"/>
      <c r="DF250" s="38"/>
      <c r="DG250" s="205"/>
      <c r="DH250" s="149"/>
      <c r="DI250" s="237"/>
      <c r="DJ250" s="149"/>
      <c r="DL250" s="149"/>
      <c r="DN250" s="149"/>
      <c r="DO250" s="38"/>
      <c r="DP250" s="205"/>
      <c r="DQ250" s="149"/>
      <c r="DR250" s="237"/>
      <c r="DS250" s="149"/>
      <c r="DU250" s="149"/>
      <c r="DW250" s="149"/>
      <c r="DX250" s="38"/>
      <c r="DY250" s="205"/>
      <c r="DZ250" s="149"/>
      <c r="EA250" s="237"/>
      <c r="EB250" s="149"/>
      <c r="ED250" s="149"/>
      <c r="EF250" s="149"/>
      <c r="EG250" s="38"/>
      <c r="EH250" s="205"/>
      <c r="EI250" s="149"/>
      <c r="EJ250" s="237"/>
      <c r="EK250" s="149"/>
      <c r="EM250" s="149"/>
      <c r="EO250" s="149"/>
      <c r="EP250" s="38"/>
      <c r="EQ250" s="205"/>
      <c r="ER250" s="149"/>
      <c r="ES250" s="237"/>
      <c r="ET250" s="149"/>
      <c r="EV250" s="149"/>
      <c r="EX250" s="149"/>
      <c r="EY250" s="38"/>
      <c r="EZ250" s="205"/>
      <c r="FA250" s="149"/>
      <c r="FB250" s="237"/>
      <c r="FH250" s="38"/>
      <c r="FI250" s="205"/>
      <c r="FJ250" s="149"/>
      <c r="FK250" s="237"/>
      <c r="FL250" s="149"/>
      <c r="FN250" s="149"/>
      <c r="FP250" s="149"/>
      <c r="FQ250" s="38"/>
      <c r="FR250" s="205"/>
      <c r="FS250" s="149"/>
      <c r="FT250" s="237"/>
      <c r="FU250" s="149"/>
      <c r="FW250" s="149"/>
      <c r="FY250" s="149"/>
      <c r="FZ250" s="38"/>
      <c r="GA250" s="205"/>
      <c r="GB250" s="149"/>
      <c r="GC250" s="237"/>
      <c r="GD250" s="149"/>
      <c r="GF250" s="149"/>
      <c r="GH250" s="149"/>
      <c r="GI250" s="38"/>
      <c r="GJ250" s="205"/>
      <c r="GK250" s="149"/>
      <c r="GL250" s="237"/>
      <c r="GM250" s="149"/>
      <c r="GO250" s="149"/>
      <c r="GQ250" s="149"/>
      <c r="GR250" s="38"/>
      <c r="GS250" s="205"/>
      <c r="GT250" s="149"/>
      <c r="GU250" s="237"/>
      <c r="GV250" s="149"/>
      <c r="GX250" s="149"/>
      <c r="GZ250" s="149"/>
      <c r="HB250" s="205"/>
      <c r="HD250" s="237"/>
      <c r="HJ250" s="38"/>
      <c r="HK250" s="205"/>
      <c r="HM250" s="237"/>
      <c r="HS250" s="38"/>
      <c r="HT250" s="205"/>
      <c r="HV250" s="237"/>
      <c r="IB250" s="38"/>
      <c r="IC250" s="205"/>
      <c r="IE250" s="237"/>
      <c r="IL250" s="205"/>
      <c r="IN250" s="237"/>
      <c r="IT250" s="38"/>
      <c r="IU250" s="205"/>
      <c r="IW250" s="237"/>
      <c r="JC250" s="38"/>
      <c r="JD250" s="205"/>
      <c r="JF250" s="237"/>
      <c r="JL250" s="38"/>
      <c r="JM250" s="205"/>
      <c r="JO250" s="237"/>
      <c r="JV250" s="205"/>
      <c r="JX250" s="237"/>
      <c r="KD250" s="38"/>
      <c r="KE250" s="205"/>
      <c r="KG250" s="237"/>
      <c r="KM250" s="38"/>
      <c r="KN250" s="205"/>
      <c r="KP250" s="237"/>
      <c r="KW250" s="205"/>
      <c r="KY250" s="237"/>
      <c r="LF250" s="205"/>
      <c r="LH250" s="237"/>
      <c r="LN250" s="38"/>
      <c r="LO250" s="205"/>
      <c r="LQ250" s="237"/>
      <c r="LW250" s="38"/>
      <c r="LX250" s="205"/>
      <c r="LZ250" s="237"/>
      <c r="MG250" s="205"/>
      <c r="MI250" s="237"/>
      <c r="MO250" s="38"/>
      <c r="MP250" s="205"/>
      <c r="MR250" s="237"/>
      <c r="MX250" s="38"/>
      <c r="MY250" s="205"/>
      <c r="NA250" s="237"/>
      <c r="NG250" s="38"/>
      <c r="NH250" s="205"/>
    </row>
    <row r="251" spans="1:372" ht="18">
      <c r="A251" s="42" t="s">
        <v>861</v>
      </c>
      <c r="B251" s="49"/>
      <c r="D251">
        <v>243.5</v>
      </c>
      <c r="E251" s="1" t="s">
        <v>187</v>
      </c>
      <c r="F251" s="400">
        <v>245.3</v>
      </c>
      <c r="G251" s="1" t="s">
        <v>183</v>
      </c>
      <c r="H251" s="115"/>
      <c r="I251" s="1" t="s">
        <v>184</v>
      </c>
      <c r="J251" s="115"/>
      <c r="K251" s="1" t="s">
        <v>185</v>
      </c>
      <c r="M251">
        <v>308</v>
      </c>
      <c r="N251" s="1" t="s">
        <v>187</v>
      </c>
      <c r="O251" s="18">
        <v>179.40000000000003</v>
      </c>
      <c r="P251" s="1" t="s">
        <v>183</v>
      </c>
      <c r="Q251" s="18"/>
      <c r="R251" s="1" t="s">
        <v>184</v>
      </c>
      <c r="S251" s="18"/>
      <c r="T251" s="1" t="s">
        <v>185</v>
      </c>
      <c r="V251" s="18">
        <v>647.80000000000041</v>
      </c>
      <c r="W251" s="1" t="s">
        <v>187</v>
      </c>
      <c r="X251" s="18">
        <v>331.20000000000005</v>
      </c>
      <c r="Y251" s="1" t="s">
        <v>183</v>
      </c>
      <c r="Z251" s="18">
        <v>650.20000000000005</v>
      </c>
      <c r="AA251" s="1" t="s">
        <v>184</v>
      </c>
      <c r="AB251" s="18">
        <v>614.80000000000007</v>
      </c>
      <c r="AC251" s="1" t="s">
        <v>185</v>
      </c>
      <c r="AE251" s="18">
        <v>407.5</v>
      </c>
      <c r="AF251" s="1" t="s">
        <v>187</v>
      </c>
      <c r="AG251" s="18">
        <v>410.49999999999932</v>
      </c>
      <c r="AH251" s="1" t="s">
        <v>183</v>
      </c>
      <c r="AI251" s="18">
        <v>294.39999999999986</v>
      </c>
      <c r="AJ251" s="1" t="s">
        <v>184</v>
      </c>
      <c r="AK251" s="18">
        <v>306.80000000000018</v>
      </c>
      <c r="AL251" s="1" t="s">
        <v>185</v>
      </c>
      <c r="AN251" s="18">
        <v>363.89999999999918</v>
      </c>
      <c r="AO251" s="1" t="s">
        <v>187</v>
      </c>
      <c r="AP251" s="18">
        <v>283.39999999999918</v>
      </c>
      <c r="AQ251" s="1" t="s">
        <v>183</v>
      </c>
      <c r="AR251" s="1">
        <v>632.5</v>
      </c>
      <c r="AS251" s="1" t="s">
        <v>184</v>
      </c>
      <c r="AT251" s="18">
        <v>275.60000000000036</v>
      </c>
      <c r="AU251" s="1" t="s">
        <v>185</v>
      </c>
      <c r="AW251" s="18">
        <v>699.69999999999982</v>
      </c>
      <c r="AX251" s="1" t="s">
        <v>187</v>
      </c>
      <c r="AY251" s="18">
        <v>368.79999999999882</v>
      </c>
      <c r="AZ251" s="1" t="s">
        <v>183</v>
      </c>
      <c r="BA251" s="18">
        <v>441.99999999999955</v>
      </c>
      <c r="BB251" s="1" t="s">
        <v>184</v>
      </c>
      <c r="BC251" s="18">
        <v>718.70000000000027</v>
      </c>
      <c r="BD251" s="1" t="s">
        <v>185</v>
      </c>
      <c r="BF251" s="18">
        <v>547.24999999999864</v>
      </c>
      <c r="BG251" s="1" t="s">
        <v>187</v>
      </c>
      <c r="BH251" s="18">
        <v>361.80000000000018</v>
      </c>
      <c r="BI251" s="1" t="s">
        <v>183</v>
      </c>
      <c r="BJ251" s="18">
        <v>989.49999999999909</v>
      </c>
      <c r="BK251" s="1" t="s">
        <v>184</v>
      </c>
      <c r="BL251" s="18">
        <v>926.50000000000091</v>
      </c>
      <c r="BM251" s="1" t="s">
        <v>185</v>
      </c>
      <c r="BO251" s="18">
        <v>571.14999999999964</v>
      </c>
      <c r="BP251" s="1" t="s">
        <v>187</v>
      </c>
      <c r="BQ251" s="18">
        <v>626.39999999999873</v>
      </c>
      <c r="BR251" s="1" t="s">
        <v>183</v>
      </c>
      <c r="BS251" s="18">
        <v>592.20000000000073</v>
      </c>
      <c r="BT251" s="1" t="s">
        <v>184</v>
      </c>
      <c r="BU251" s="18">
        <v>329.30000000000018</v>
      </c>
      <c r="BV251" s="1" t="s">
        <v>185</v>
      </c>
      <c r="BX251">
        <v>655.80000000000018</v>
      </c>
      <c r="BY251" s="1" t="s">
        <v>187</v>
      </c>
      <c r="BZ251" s="401">
        <v>45.400000000003274</v>
      </c>
      <c r="CA251" s="1" t="s">
        <v>183</v>
      </c>
      <c r="CB251" s="18">
        <v>333.60000000000036</v>
      </c>
      <c r="CC251" s="1" t="s">
        <v>184</v>
      </c>
      <c r="CD251" s="18">
        <v>427.90000000000055</v>
      </c>
      <c r="CE251" s="1" t="s">
        <v>185</v>
      </c>
      <c r="CG251" s="18">
        <v>529.49999999999909</v>
      </c>
      <c r="CH251" s="1" t="s">
        <v>187</v>
      </c>
      <c r="CI251" s="18"/>
      <c r="CJ251" s="1" t="s">
        <v>183</v>
      </c>
      <c r="CK251" s="18">
        <v>147.69999999999982</v>
      </c>
      <c r="CL251" s="1" t="s">
        <v>184</v>
      </c>
      <c r="CM251" s="18">
        <v>476.09999999999764</v>
      </c>
      <c r="CN251" s="1" t="s">
        <v>185</v>
      </c>
      <c r="CP251" s="18">
        <v>372.75</v>
      </c>
      <c r="CQ251" s="1" t="s">
        <v>187</v>
      </c>
      <c r="CR251" s="18"/>
      <c r="CS251" s="1" t="s">
        <v>183</v>
      </c>
      <c r="CT251" s="18">
        <v>436.50000000000091</v>
      </c>
      <c r="CU251" s="1" t="s">
        <v>184</v>
      </c>
      <c r="CV251" s="18">
        <v>268.89999999999964</v>
      </c>
      <c r="CW251" s="1" t="s">
        <v>185</v>
      </c>
      <c r="CY251" s="18">
        <v>220.49999999999818</v>
      </c>
      <c r="CZ251" s="1" t="s">
        <v>187</v>
      </c>
      <c r="DA251" s="18">
        <v>286.80000000000291</v>
      </c>
      <c r="DB251" s="1" t="s">
        <v>183</v>
      </c>
      <c r="DC251" s="18">
        <v>303.89999999999964</v>
      </c>
      <c r="DD251" s="1" t="s">
        <v>184</v>
      </c>
      <c r="DE251" s="18">
        <v>233.49999999999909</v>
      </c>
      <c r="DF251" s="1" t="s">
        <v>185</v>
      </c>
      <c r="DH251" s="18">
        <v>333.09999999999764</v>
      </c>
      <c r="DI251" s="1" t="s">
        <v>187</v>
      </c>
      <c r="DJ251" s="18"/>
      <c r="DK251" s="1" t="s">
        <v>183</v>
      </c>
      <c r="DL251" s="18">
        <v>74.600000000000364</v>
      </c>
      <c r="DM251" s="1" t="s">
        <v>184</v>
      </c>
      <c r="DN251" s="18">
        <v>209.69999999999891</v>
      </c>
      <c r="DO251" s="1" t="s">
        <v>185</v>
      </c>
      <c r="DQ251" s="401">
        <v>481.59999999999764</v>
      </c>
      <c r="DR251" s="1" t="s">
        <v>187</v>
      </c>
      <c r="DS251" s="18">
        <v>399.50000000000182</v>
      </c>
      <c r="DT251" s="1" t="s">
        <v>183</v>
      </c>
      <c r="DU251" s="18">
        <v>524.29999999999927</v>
      </c>
      <c r="DV251" s="1" t="s">
        <v>184</v>
      </c>
      <c r="DW251" s="18">
        <v>216.49999999999909</v>
      </c>
      <c r="DX251" s="1" t="s">
        <v>185</v>
      </c>
      <c r="DZ251" s="18">
        <v>351.89999999999691</v>
      </c>
      <c r="EA251" s="1" t="s">
        <v>187</v>
      </c>
      <c r="EB251" s="18"/>
      <c r="EC251" s="1" t="s">
        <v>183</v>
      </c>
      <c r="ED251" s="18">
        <v>691.49999999999909</v>
      </c>
      <c r="EE251" s="1" t="s">
        <v>184</v>
      </c>
      <c r="EF251" s="18"/>
      <c r="EG251" s="1" t="s">
        <v>185</v>
      </c>
      <c r="EI251" s="401">
        <v>342.24999999999727</v>
      </c>
      <c r="EJ251" s="1" t="s">
        <v>187</v>
      </c>
      <c r="EK251" s="401"/>
      <c r="EL251" s="1" t="s">
        <v>183</v>
      </c>
      <c r="EM251" s="18">
        <v>213.79999999999563</v>
      </c>
      <c r="EN251" s="1" t="s">
        <v>184</v>
      </c>
      <c r="EO251" s="18"/>
      <c r="EP251" s="1" t="s">
        <v>185</v>
      </c>
      <c r="ER251" s="18">
        <v>399.80000000000109</v>
      </c>
      <c r="ES251" s="1" t="s">
        <v>187</v>
      </c>
      <c r="ET251" s="18"/>
      <c r="EU251" s="1" t="s">
        <v>183</v>
      </c>
      <c r="EV251" s="18">
        <v>355.89999999999873</v>
      </c>
      <c r="EW251" s="1" t="s">
        <v>184</v>
      </c>
      <c r="EX251" s="18"/>
      <c r="EY251" s="1" t="s">
        <v>185</v>
      </c>
      <c r="FA251" s="401">
        <v>343.40000000000146</v>
      </c>
      <c r="FB251" s="1" t="s">
        <v>187</v>
      </c>
      <c r="FC251" s="401">
        <v>202.00000000000182</v>
      </c>
      <c r="FD251" s="1" t="s">
        <v>183</v>
      </c>
      <c r="FE251" s="18">
        <v>399.199999999998</v>
      </c>
      <c r="FF251" s="1" t="s">
        <v>184</v>
      </c>
      <c r="FG251" s="18"/>
      <c r="FH251" s="1" t="s">
        <v>185</v>
      </c>
      <c r="FJ251" s="401">
        <v>225</v>
      </c>
      <c r="FK251" s="1" t="s">
        <v>187</v>
      </c>
      <c r="FL251" s="18">
        <v>481.50000000000182</v>
      </c>
      <c r="FM251" s="1" t="s">
        <v>183</v>
      </c>
      <c r="FN251" s="18">
        <v>395.29999999999654</v>
      </c>
      <c r="FO251" s="1" t="s">
        <v>184</v>
      </c>
      <c r="FP251" s="18"/>
      <c r="FQ251" s="1" t="s">
        <v>185</v>
      </c>
      <c r="FS251" s="401">
        <v>264.59999999999854</v>
      </c>
      <c r="FT251" s="1" t="s">
        <v>187</v>
      </c>
      <c r="FU251" s="401"/>
      <c r="FV251" s="1" t="s">
        <v>183</v>
      </c>
      <c r="FW251" s="18">
        <v>55.899999999996908</v>
      </c>
      <c r="FX251" s="1" t="s">
        <v>184</v>
      </c>
      <c r="FY251" s="18"/>
      <c r="FZ251" s="1" t="s">
        <v>185</v>
      </c>
      <c r="GB251" s="18">
        <v>105</v>
      </c>
      <c r="GC251" s="1" t="s">
        <v>187</v>
      </c>
      <c r="GD251" s="18"/>
      <c r="GE251" s="1" t="s">
        <v>183</v>
      </c>
      <c r="GF251" s="18">
        <v>212.49999999999272</v>
      </c>
      <c r="GG251" s="1" t="s">
        <v>184</v>
      </c>
      <c r="GH251" s="18"/>
      <c r="GI251" s="1" t="s">
        <v>185</v>
      </c>
      <c r="GK251" s="401">
        <v>1368.2999999999938</v>
      </c>
      <c r="GL251" s="1" t="s">
        <v>187</v>
      </c>
      <c r="GM251" s="18">
        <v>1908.7999999999993</v>
      </c>
      <c r="GN251" s="1" t="s">
        <v>183</v>
      </c>
      <c r="GO251" s="18">
        <v>2200.5999999999967</v>
      </c>
      <c r="GP251" s="1" t="s">
        <v>184</v>
      </c>
      <c r="GQ251" s="18"/>
      <c r="GR251" s="1" t="s">
        <v>185</v>
      </c>
      <c r="GT251" s="401">
        <v>541.54999999999382</v>
      </c>
      <c r="GU251" s="1" t="s">
        <v>187</v>
      </c>
      <c r="GV251" s="401"/>
      <c r="GW251" s="1" t="s">
        <v>183</v>
      </c>
      <c r="GX251" s="401"/>
      <c r="GY251" s="1" t="s">
        <v>184</v>
      </c>
      <c r="GZ251" s="401"/>
      <c r="HA251" s="1" t="s">
        <v>185</v>
      </c>
      <c r="HC251" s="18">
        <v>458.69999999999891</v>
      </c>
      <c r="HD251" s="1" t="s">
        <v>187</v>
      </c>
      <c r="HE251" s="18">
        <v>705.5</v>
      </c>
      <c r="HF251" s="1" t="s">
        <v>183</v>
      </c>
      <c r="HG251" s="18">
        <v>373.29999999999927</v>
      </c>
      <c r="HH251" s="1" t="s">
        <v>184</v>
      </c>
      <c r="HI251" s="18"/>
      <c r="HJ251" s="1" t="s">
        <v>185</v>
      </c>
      <c r="HL251" s="401">
        <v>1023.7000000000007</v>
      </c>
      <c r="HM251" s="1" t="s">
        <v>187</v>
      </c>
      <c r="HN251" s="401"/>
      <c r="HO251" s="1" t="s">
        <v>183</v>
      </c>
      <c r="HP251" s="18">
        <v>454.60000000000036</v>
      </c>
      <c r="HQ251" s="1" t="s">
        <v>184</v>
      </c>
      <c r="HR251" s="18"/>
      <c r="HS251" s="1" t="s">
        <v>185</v>
      </c>
      <c r="HU251" s="401">
        <v>3377.1999999999953</v>
      </c>
      <c r="HV251" s="1" t="s">
        <v>187</v>
      </c>
      <c r="HW251" s="18">
        <v>4006.7500000000018</v>
      </c>
      <c r="HX251" s="1" t="s">
        <v>183</v>
      </c>
      <c r="HY251" s="18">
        <v>3146.1999999999971</v>
      </c>
      <c r="HZ251" s="1" t="s">
        <v>184</v>
      </c>
      <c r="IA251" s="18"/>
      <c r="IB251" s="1" t="s">
        <v>185</v>
      </c>
      <c r="ID251" s="401">
        <v>417.99999999999636</v>
      </c>
      <c r="IE251" s="1" t="s">
        <v>187</v>
      </c>
      <c r="IF251" s="401"/>
      <c r="IG251" s="1" t="s">
        <v>183</v>
      </c>
      <c r="IH251" s="401"/>
      <c r="II251" s="1" t="s">
        <v>184</v>
      </c>
      <c r="IJ251" s="401"/>
      <c r="IK251" s="1" t="s">
        <v>185</v>
      </c>
      <c r="IM251" s="18">
        <v>189.79999999999563</v>
      </c>
      <c r="IN251" s="1" t="s">
        <v>187</v>
      </c>
      <c r="IO251" s="18"/>
      <c r="IP251" s="1" t="s">
        <v>183</v>
      </c>
      <c r="IQ251" s="18">
        <v>108.299999999992</v>
      </c>
      <c r="IR251" s="1" t="s">
        <v>184</v>
      </c>
      <c r="IS251" s="18"/>
      <c r="IT251" s="1" t="s">
        <v>185</v>
      </c>
      <c r="IV251" s="401">
        <v>253.29999999999927</v>
      </c>
      <c r="IW251" s="1" t="s">
        <v>187</v>
      </c>
      <c r="IX251" s="18">
        <v>398.09999999999945</v>
      </c>
      <c r="IY251" s="1" t="s">
        <v>183</v>
      </c>
      <c r="IZ251" s="18">
        <v>385.19999999999709</v>
      </c>
      <c r="JA251" s="1" t="s">
        <v>184</v>
      </c>
      <c r="JB251" s="18"/>
      <c r="JC251" s="1" t="s">
        <v>185</v>
      </c>
      <c r="JE251" s="401">
        <v>365.99999999999272</v>
      </c>
      <c r="JF251" s="1" t="s">
        <v>187</v>
      </c>
      <c r="JG251" s="401">
        <v>605.40000000000146</v>
      </c>
      <c r="JH251" s="1" t="s">
        <v>183</v>
      </c>
      <c r="JI251" s="18">
        <v>401.80000000000291</v>
      </c>
      <c r="JJ251" s="1" t="s">
        <v>184</v>
      </c>
      <c r="JK251" s="18"/>
      <c r="JL251" s="1" t="s">
        <v>185</v>
      </c>
      <c r="JN251" s="401">
        <v>489.45000000000073</v>
      </c>
      <c r="JO251" s="1" t="s">
        <v>187</v>
      </c>
      <c r="JP251" s="401"/>
      <c r="JQ251" s="1" t="s">
        <v>183</v>
      </c>
      <c r="JR251" s="401"/>
      <c r="JS251" s="1" t="s">
        <v>184</v>
      </c>
      <c r="JT251" s="401"/>
      <c r="JU251" s="1" t="s">
        <v>185</v>
      </c>
      <c r="JX251" s="1" t="s">
        <v>187</v>
      </c>
      <c r="JY251" s="18">
        <v>1790.9999999999927</v>
      </c>
      <c r="JZ251" s="1" t="s">
        <v>183</v>
      </c>
      <c r="KA251" s="18">
        <v>2294.5999999999549</v>
      </c>
      <c r="KB251" s="1" t="s">
        <v>184</v>
      </c>
      <c r="KC251" s="18">
        <v>1954.6999999998479</v>
      </c>
      <c r="KD251" s="1" t="s">
        <v>185</v>
      </c>
      <c r="KF251" s="18">
        <v>114.69999999999709</v>
      </c>
      <c r="KG251" s="1" t="s">
        <v>187</v>
      </c>
      <c r="KH251" s="401">
        <v>184.80000000000109</v>
      </c>
      <c r="KI251" s="1" t="s">
        <v>183</v>
      </c>
      <c r="KJ251" s="18">
        <v>447.60000000000218</v>
      </c>
      <c r="KK251" s="1" t="s">
        <v>184</v>
      </c>
      <c r="KL251" s="18"/>
      <c r="KM251" s="1" t="s">
        <v>185</v>
      </c>
      <c r="KO251" s="401">
        <v>574.99999999999636</v>
      </c>
      <c r="KP251" s="1" t="s">
        <v>187</v>
      </c>
      <c r="KQ251" s="401"/>
      <c r="KR251" s="1" t="s">
        <v>183</v>
      </c>
      <c r="KS251" s="401"/>
      <c r="KT251" s="1" t="s">
        <v>184</v>
      </c>
      <c r="KU251" s="401"/>
      <c r="KV251" s="1" t="s">
        <v>185</v>
      </c>
      <c r="KX251" s="18">
        <v>245.54999999999927</v>
      </c>
      <c r="KY251" s="1" t="s">
        <v>187</v>
      </c>
      <c r="KZ251" s="18"/>
      <c r="LA251" s="1" t="s">
        <v>183</v>
      </c>
      <c r="LB251" s="18"/>
      <c r="LC251" s="1" t="s">
        <v>184</v>
      </c>
      <c r="LD251" s="18"/>
      <c r="LE251" s="1" t="s">
        <v>185</v>
      </c>
      <c r="LG251" s="232">
        <v>269.29999999999745</v>
      </c>
      <c r="LH251" s="1" t="s">
        <v>187</v>
      </c>
      <c r="LI251" s="232"/>
      <c r="LJ251" s="1" t="s">
        <v>183</v>
      </c>
      <c r="LK251" s="232"/>
      <c r="LL251" s="1" t="s">
        <v>184</v>
      </c>
      <c r="LM251" s="18"/>
      <c r="LN251" s="1" t="s">
        <v>185</v>
      </c>
      <c r="LP251" s="18">
        <v>218.59999999999127</v>
      </c>
      <c r="LQ251" s="1" t="s">
        <v>187</v>
      </c>
      <c r="LR251" s="18">
        <v>74.5</v>
      </c>
      <c r="LS251" s="1" t="s">
        <v>183</v>
      </c>
      <c r="LT251" s="18">
        <v>377.34999999999491</v>
      </c>
      <c r="LU251" s="1" t="s">
        <v>184</v>
      </c>
      <c r="LV251" s="18"/>
      <c r="LW251" s="1" t="s">
        <v>185</v>
      </c>
      <c r="LY251" s="18">
        <v>443.69999999999345</v>
      </c>
      <c r="LZ251" s="1" t="s">
        <v>187</v>
      </c>
      <c r="MA251" s="18"/>
      <c r="MB251" s="1" t="s">
        <v>183</v>
      </c>
      <c r="MC251" s="18"/>
      <c r="MD251" s="1" t="s">
        <v>184</v>
      </c>
      <c r="ME251" s="18"/>
      <c r="MF251" s="1" t="s">
        <v>185</v>
      </c>
      <c r="MI251" s="1" t="s">
        <v>187</v>
      </c>
      <c r="MJ251" s="74">
        <v>576.59999999998399</v>
      </c>
      <c r="MK251" s="1" t="s">
        <v>183</v>
      </c>
      <c r="ML251" s="18">
        <v>1093.6000000000022</v>
      </c>
      <c r="MM251" s="1" t="s">
        <v>184</v>
      </c>
      <c r="MN251" s="18">
        <v>1317.7999999999884</v>
      </c>
      <c r="MO251" s="1" t="s">
        <v>185</v>
      </c>
      <c r="MQ251">
        <v>279.50000000000364</v>
      </c>
      <c r="MR251" s="1" t="s">
        <v>187</v>
      </c>
      <c r="MS251" s="18">
        <v>382.24999999999636</v>
      </c>
      <c r="MT251" s="1" t="s">
        <v>183</v>
      </c>
      <c r="MU251">
        <v>259.74999999999272</v>
      </c>
      <c r="MV251" s="1" t="s">
        <v>184</v>
      </c>
      <c r="MX251" s="1" t="s">
        <v>185</v>
      </c>
      <c r="NA251" s="1" t="s">
        <v>187</v>
      </c>
      <c r="NC251" s="1" t="s">
        <v>183</v>
      </c>
      <c r="ND251" s="402">
        <v>1429.4999999999945</v>
      </c>
      <c r="NE251" s="1" t="s">
        <v>184</v>
      </c>
      <c r="NF251" s="402"/>
      <c r="NG251" s="1" t="s">
        <v>185</v>
      </c>
      <c r="NH251" s="43"/>
    </row>
    <row r="252" spans="1:372" ht="18">
      <c r="A252" s="403" t="s">
        <v>3671</v>
      </c>
      <c r="B252" s="49">
        <f>SUM(D252:AAP252)</f>
        <v>36004.662499999744</v>
      </c>
      <c r="D252"/>
      <c r="E252" s="9">
        <f>D251*0.25</f>
        <v>60.875</v>
      </c>
      <c r="F252" s="18"/>
      <c r="G252" s="9">
        <f>F251*0.5</f>
        <v>122.65</v>
      </c>
      <c r="I252" s="9">
        <f>H251*0.75</f>
        <v>0</v>
      </c>
      <c r="K252" s="9">
        <f>J251*1</f>
        <v>0</v>
      </c>
      <c r="N252" s="9">
        <f>M251*0.25</f>
        <v>77</v>
      </c>
      <c r="P252" s="9">
        <f>O251*0.5</f>
        <v>89.700000000000017</v>
      </c>
      <c r="R252" s="9">
        <f>Q251*0.75</f>
        <v>0</v>
      </c>
      <c r="T252" s="9">
        <f>S251*1</f>
        <v>0</v>
      </c>
      <c r="V252" s="18"/>
      <c r="W252" s="9">
        <f>V251*0.25</f>
        <v>161.9500000000001</v>
      </c>
      <c r="X252" s="18"/>
      <c r="Y252" s="9">
        <f>X251*0.5</f>
        <v>165.60000000000002</v>
      </c>
      <c r="Z252" s="18"/>
      <c r="AA252" s="9">
        <f>Z251*0.75</f>
        <v>487.65000000000003</v>
      </c>
      <c r="AB252" s="18"/>
      <c r="AC252" s="9">
        <f>AB251*1</f>
        <v>614.80000000000007</v>
      </c>
      <c r="AE252" s="18"/>
      <c r="AF252" s="9">
        <f>AE251*0.25</f>
        <v>101.875</v>
      </c>
      <c r="AG252" s="18"/>
      <c r="AH252" s="9">
        <f>AG251*0.5</f>
        <v>205.24999999999966</v>
      </c>
      <c r="AJ252" s="9">
        <f>AI251*0.75</f>
        <v>220.7999999999999</v>
      </c>
      <c r="AL252" s="9">
        <f>AK251*1</f>
        <v>306.80000000000018</v>
      </c>
      <c r="AN252" s="18"/>
      <c r="AO252" s="9">
        <f>AN251*0.25</f>
        <v>90.974999999999795</v>
      </c>
      <c r="AQ252" s="9">
        <f>AP251*0.5</f>
        <v>141.69999999999959</v>
      </c>
      <c r="AS252" s="9">
        <f>AR251*0.75</f>
        <v>474.375</v>
      </c>
      <c r="AU252" s="9">
        <f>AT251*1</f>
        <v>275.60000000000036</v>
      </c>
      <c r="AW252" s="18"/>
      <c r="AX252" s="9">
        <f>AW251*0.25</f>
        <v>174.92499999999995</v>
      </c>
      <c r="AZ252" s="9">
        <f>AY251*0.5</f>
        <v>184.39999999999941</v>
      </c>
      <c r="BB252" s="9">
        <f>BA251*0.75</f>
        <v>331.49999999999966</v>
      </c>
      <c r="BD252" s="9">
        <f>BC251*1</f>
        <v>718.70000000000027</v>
      </c>
      <c r="BF252" s="18"/>
      <c r="BG252" s="9">
        <f>BF251*0.25</f>
        <v>136.81249999999966</v>
      </c>
      <c r="BI252" s="9">
        <f>BH251*0.5</f>
        <v>180.90000000000009</v>
      </c>
      <c r="BK252" s="9">
        <f>BJ251*0.75</f>
        <v>742.12499999999932</v>
      </c>
      <c r="BM252" s="9">
        <f>BL251*1</f>
        <v>926.50000000000091</v>
      </c>
      <c r="BP252" s="9">
        <f>BO251*0.25</f>
        <v>142.78749999999991</v>
      </c>
      <c r="BR252" s="9">
        <f>BQ251*0.5</f>
        <v>313.19999999999936</v>
      </c>
      <c r="BT252" s="9">
        <f>BS251*0.75</f>
        <v>444.15000000000055</v>
      </c>
      <c r="BV252" s="9">
        <f>BU251*1</f>
        <v>329.30000000000018</v>
      </c>
      <c r="BY252" s="9">
        <f>BX251*0.25</f>
        <v>163.95000000000005</v>
      </c>
      <c r="CA252" s="9">
        <f>BZ251*0.5</f>
        <v>22.700000000001637</v>
      </c>
      <c r="CC252" s="9">
        <f>CB251*0.75</f>
        <v>250.20000000000027</v>
      </c>
      <c r="CE252" s="9">
        <f t="shared" ref="CE252" si="486">CD251*1</f>
        <v>427.90000000000055</v>
      </c>
      <c r="CG252" s="18"/>
      <c r="CH252" s="9">
        <f>CG251*0.25</f>
        <v>132.37499999999977</v>
      </c>
      <c r="CI252" s="18"/>
      <c r="CJ252" s="9">
        <f>CI251*0.5</f>
        <v>0</v>
      </c>
      <c r="CK252" s="18"/>
      <c r="CL252" s="9">
        <f>CK251*0.75</f>
        <v>110.77499999999986</v>
      </c>
      <c r="CM252" s="18"/>
      <c r="CN252" s="9">
        <f t="shared" ref="CN252" si="487">CM251*1</f>
        <v>476.09999999999764</v>
      </c>
      <c r="CP252" s="18"/>
      <c r="CQ252" s="9">
        <f>CP251*0.25</f>
        <v>93.1875</v>
      </c>
      <c r="CR252" s="18"/>
      <c r="CS252" s="9">
        <f>CR251*0.5</f>
        <v>0</v>
      </c>
      <c r="CT252" s="18"/>
      <c r="CU252" s="9">
        <f>CT251*0.75</f>
        <v>327.37500000000068</v>
      </c>
      <c r="CV252" s="18"/>
      <c r="CW252" s="9">
        <f t="shared" ref="CW252" si="488">CV251*1</f>
        <v>268.89999999999964</v>
      </c>
      <c r="CY252" s="18"/>
      <c r="CZ252" s="9">
        <f>CY251*0.25</f>
        <v>55.124999999999545</v>
      </c>
      <c r="DA252" s="18"/>
      <c r="DB252" s="9">
        <f>DA251*0.5</f>
        <v>143.40000000000146</v>
      </c>
      <c r="DC252" s="18"/>
      <c r="DD252" s="9">
        <f>DC251*0.75</f>
        <v>227.92499999999973</v>
      </c>
      <c r="DE252" s="18"/>
      <c r="DF252" s="9">
        <f t="shared" ref="DF252" si="489">DE251*1</f>
        <v>233.49999999999909</v>
      </c>
      <c r="DH252" s="18"/>
      <c r="DI252" s="9">
        <f>DH251*0.25</f>
        <v>83.274999999999409</v>
      </c>
      <c r="DJ252" s="18"/>
      <c r="DK252" s="9">
        <f>DJ251*0.5</f>
        <v>0</v>
      </c>
      <c r="DL252" s="18"/>
      <c r="DM252" s="9">
        <f>DL251*0.75</f>
        <v>55.950000000000273</v>
      </c>
      <c r="DN252" s="18"/>
      <c r="DO252" s="9">
        <f t="shared" ref="DO252" si="490">DN251*1</f>
        <v>209.69999999999891</v>
      </c>
      <c r="DQ252" s="18"/>
      <c r="DR252" s="9">
        <f>DQ251*0.25</f>
        <v>120.39999999999941</v>
      </c>
      <c r="DS252" s="18"/>
      <c r="DT252" s="9">
        <f>DS251*0.5</f>
        <v>199.75000000000091</v>
      </c>
      <c r="DU252" s="18"/>
      <c r="DV252" s="9">
        <f>DU251*0.75</f>
        <v>393.22499999999945</v>
      </c>
      <c r="DW252" s="18"/>
      <c r="DX252" s="9">
        <f t="shared" ref="DX252" si="491">DW251*1</f>
        <v>216.49999999999909</v>
      </c>
      <c r="DZ252" s="18"/>
      <c r="EA252" s="9">
        <f>DZ251*0.25</f>
        <v>87.974999999999227</v>
      </c>
      <c r="EB252" s="18"/>
      <c r="EC252" s="9">
        <f>EB251*0.5</f>
        <v>0</v>
      </c>
      <c r="ED252" s="18"/>
      <c r="EE252" s="9">
        <f>ED251*0.75</f>
        <v>518.62499999999932</v>
      </c>
      <c r="EF252" s="18"/>
      <c r="EG252" s="9">
        <f>EF251*1</f>
        <v>0</v>
      </c>
      <c r="EI252" s="18"/>
      <c r="EJ252" s="9">
        <f>EI251*0.25</f>
        <v>85.562499999999318</v>
      </c>
      <c r="EK252" s="18"/>
      <c r="EL252" s="9">
        <f>EK251*0.5</f>
        <v>0</v>
      </c>
      <c r="EM252" s="18"/>
      <c r="EN252" s="9">
        <f>EM251*0.75</f>
        <v>160.34999999999673</v>
      </c>
      <c r="EO252" s="18"/>
      <c r="EP252" s="9">
        <f>EO251*1</f>
        <v>0</v>
      </c>
      <c r="ER252" s="18"/>
      <c r="ES252" s="9">
        <f>ER251*0.25</f>
        <v>99.950000000000273</v>
      </c>
      <c r="ET252" s="18"/>
      <c r="EU252" s="9">
        <f>ET251*0.5</f>
        <v>0</v>
      </c>
      <c r="EV252" s="18"/>
      <c r="EW252" s="9">
        <f>EV251*0.75</f>
        <v>266.92499999999905</v>
      </c>
      <c r="EX252" s="18"/>
      <c r="EY252" s="9">
        <f>EX251*1</f>
        <v>0</v>
      </c>
      <c r="FA252" s="18"/>
      <c r="FB252" s="9">
        <f>FA251*0.25</f>
        <v>85.850000000000364</v>
      </c>
      <c r="FD252" s="9">
        <f>FC251*0.5</f>
        <v>101.00000000000091</v>
      </c>
      <c r="FF252" s="9">
        <f>FE251*0.75</f>
        <v>299.3999999999985</v>
      </c>
      <c r="FH252" s="9">
        <f>FG251*1</f>
        <v>0</v>
      </c>
      <c r="FJ252" s="18"/>
      <c r="FK252" s="9">
        <f>FJ251*0.25</f>
        <v>56.25</v>
      </c>
      <c r="FL252" s="18"/>
      <c r="FM252" s="9">
        <f>FL251*0.5</f>
        <v>240.75000000000091</v>
      </c>
      <c r="FN252" s="18"/>
      <c r="FO252" s="9">
        <f>FN251*0.75</f>
        <v>296.47499999999741</v>
      </c>
      <c r="FP252" s="18"/>
      <c r="FQ252" s="9">
        <f>FP251*1</f>
        <v>0</v>
      </c>
      <c r="FS252" s="18"/>
      <c r="FT252" s="9">
        <f>FS251*0.25</f>
        <v>66.149999999999636</v>
      </c>
      <c r="FU252" s="18"/>
      <c r="FV252" s="9">
        <f>FU251*0.5</f>
        <v>0</v>
      </c>
      <c r="FW252" s="18"/>
      <c r="FX252" s="9">
        <f>FW251*0.75</f>
        <v>41.924999999997681</v>
      </c>
      <c r="FY252" s="18"/>
      <c r="FZ252" s="9">
        <f>FY251*1</f>
        <v>0</v>
      </c>
      <c r="GB252" s="18"/>
      <c r="GC252" s="9">
        <f>GB251*0.25</f>
        <v>26.25</v>
      </c>
      <c r="GD252" s="18"/>
      <c r="GE252" s="9">
        <f>GD251*0.5</f>
        <v>0</v>
      </c>
      <c r="GF252" s="18"/>
      <c r="GG252" s="9">
        <f>GF251*0.75</f>
        <v>159.37499999999454</v>
      </c>
      <c r="GH252" s="18"/>
      <c r="GI252" s="9">
        <f>GH251*1</f>
        <v>0</v>
      </c>
      <c r="GK252" s="18"/>
      <c r="GL252" s="9">
        <f>GK251*0.25</f>
        <v>342.07499999999845</v>
      </c>
      <c r="GM252" s="18"/>
      <c r="GN252" s="9">
        <f>GM251*0.5</f>
        <v>954.39999999999964</v>
      </c>
      <c r="GO252" s="18"/>
      <c r="GP252" s="9">
        <f>GO251*0.75</f>
        <v>1650.4499999999975</v>
      </c>
      <c r="GQ252" s="18"/>
      <c r="GR252" s="9">
        <f>GQ251*1</f>
        <v>0</v>
      </c>
      <c r="GT252" s="18"/>
      <c r="GU252" s="9">
        <f>GT251*0.25</f>
        <v>135.38749999999845</v>
      </c>
      <c r="GV252" s="18"/>
      <c r="GW252" s="9">
        <f>GV251*0.5</f>
        <v>0</v>
      </c>
      <c r="GX252" s="18"/>
      <c r="GY252" s="9">
        <f>GX251*0.75</f>
        <v>0</v>
      </c>
      <c r="GZ252" s="18"/>
      <c r="HA252" s="9">
        <f>GZ251*1</f>
        <v>0</v>
      </c>
      <c r="HD252" s="9">
        <f>HC251*0.25</f>
        <v>114.67499999999973</v>
      </c>
      <c r="HF252" s="9">
        <f>HE251*0.5</f>
        <v>352.75</v>
      </c>
      <c r="HH252" s="9">
        <f>HG251*0.75</f>
        <v>279.97499999999945</v>
      </c>
      <c r="HJ252" s="9">
        <f>HI251*1</f>
        <v>0</v>
      </c>
      <c r="HM252" s="9">
        <f>HL251*0.25</f>
        <v>255.92500000000018</v>
      </c>
      <c r="HO252" s="9">
        <f>HN251*0.5</f>
        <v>0</v>
      </c>
      <c r="HQ252" s="9">
        <f>HP251*0.75</f>
        <v>340.95000000000027</v>
      </c>
      <c r="HS252" s="9">
        <f>HR251*1</f>
        <v>0</v>
      </c>
      <c r="HV252" s="9">
        <f>HU251*0.25</f>
        <v>844.29999999999882</v>
      </c>
      <c r="HX252" s="9">
        <f>HW251*0.5</f>
        <v>2003.3750000000009</v>
      </c>
      <c r="HZ252" s="9">
        <f>HY251*0.75</f>
        <v>2359.6499999999978</v>
      </c>
      <c r="IB252" s="9">
        <f>IA251*1</f>
        <v>0</v>
      </c>
      <c r="IE252" s="9">
        <f>ID251*0.25</f>
        <v>104.49999999999909</v>
      </c>
      <c r="IG252" s="9">
        <f>IF251*0.5</f>
        <v>0</v>
      </c>
      <c r="II252" s="9">
        <f>IH251*0.75</f>
        <v>0</v>
      </c>
      <c r="IK252" s="9">
        <f>IJ251*1</f>
        <v>0</v>
      </c>
      <c r="IN252" s="9">
        <f>IM251*0.25</f>
        <v>47.449999999998909</v>
      </c>
      <c r="IP252" s="9">
        <f>IO251*0.5</f>
        <v>0</v>
      </c>
      <c r="IR252" s="9">
        <f>IQ251*0.75</f>
        <v>81.224999999993997</v>
      </c>
      <c r="IT252" s="9">
        <f>IS251*1</f>
        <v>0</v>
      </c>
      <c r="IW252" s="9">
        <f>IV251*0.25</f>
        <v>63.324999999999818</v>
      </c>
      <c r="IY252" s="9">
        <f>IX251*0.5</f>
        <v>199.04999999999973</v>
      </c>
      <c r="JA252" s="9">
        <f>IZ251*0.75</f>
        <v>288.89999999999782</v>
      </c>
      <c r="JC252" s="9">
        <f>JB251*1</f>
        <v>0</v>
      </c>
      <c r="JF252" s="9">
        <f>JE251*0.25</f>
        <v>91.499999999998181</v>
      </c>
      <c r="JH252" s="9">
        <f>JG251*0.5</f>
        <v>302.70000000000073</v>
      </c>
      <c r="JJ252" s="9">
        <f>JI251*0.75</f>
        <v>301.35000000000218</v>
      </c>
      <c r="JL252" s="9">
        <f>JK251*1</f>
        <v>0</v>
      </c>
      <c r="JO252" s="9">
        <f>JN251*0.25</f>
        <v>122.36250000000018</v>
      </c>
      <c r="JQ252" s="9">
        <f>JP251*0.5</f>
        <v>0</v>
      </c>
      <c r="JS252" s="9">
        <f>JR251*0.75</f>
        <v>0</v>
      </c>
      <c r="JU252" s="9">
        <f>JT251*1</f>
        <v>0</v>
      </c>
      <c r="JX252" s="9">
        <f>JW251*0.25</f>
        <v>0</v>
      </c>
      <c r="JZ252" s="9">
        <f>JY251*0.5</f>
        <v>895.49999999999636</v>
      </c>
      <c r="KB252" s="9">
        <f>KA251*0.75</f>
        <v>1720.9499999999662</v>
      </c>
      <c r="KD252" s="9">
        <f>KC251*1</f>
        <v>1954.6999999998479</v>
      </c>
      <c r="KG252" s="9">
        <f>KF251*0.25</f>
        <v>28.674999999999272</v>
      </c>
      <c r="KI252" s="9">
        <f>KH251*0.5</f>
        <v>92.400000000000546</v>
      </c>
      <c r="KK252" s="9">
        <f>KJ251*0.75</f>
        <v>335.70000000000164</v>
      </c>
      <c r="KM252" s="9">
        <f>KL251*1</f>
        <v>0</v>
      </c>
      <c r="KP252" s="9">
        <f>KO251*0.25</f>
        <v>143.74999999999909</v>
      </c>
      <c r="KR252" s="9">
        <f>KQ251*0.5</f>
        <v>0</v>
      </c>
      <c r="KT252" s="9">
        <f>KS251*0.75</f>
        <v>0</v>
      </c>
      <c r="KV252" s="9">
        <f>KU251*1</f>
        <v>0</v>
      </c>
      <c r="KY252" s="9">
        <f>KX251*0.25</f>
        <v>61.387499999999818</v>
      </c>
      <c r="LA252" s="9">
        <f>KZ251*0.5</f>
        <v>0</v>
      </c>
      <c r="LC252" s="9">
        <f>LB251*0.75</f>
        <v>0</v>
      </c>
      <c r="LE252" s="9">
        <f>LD251*1</f>
        <v>0</v>
      </c>
      <c r="LH252" s="9">
        <f>LG251*0.25</f>
        <v>67.324999999999363</v>
      </c>
      <c r="LJ252" s="9">
        <f>LI251*0.5</f>
        <v>0</v>
      </c>
      <c r="LL252" s="9">
        <f>LK251*0.75</f>
        <v>0</v>
      </c>
      <c r="LN252" s="9">
        <f>LM251*1</f>
        <v>0</v>
      </c>
      <c r="LQ252" s="9">
        <f>LP251*0.25</f>
        <v>54.649999999997817</v>
      </c>
      <c r="LS252" s="9">
        <f>LR251*0.5</f>
        <v>37.25</v>
      </c>
      <c r="LU252" s="9">
        <f>LT251*0.75</f>
        <v>283.01249999999618</v>
      </c>
      <c r="LW252" s="9">
        <f>LV251*1</f>
        <v>0</v>
      </c>
      <c r="LZ252" s="9">
        <f>LY251*0.25</f>
        <v>110.92499999999836</v>
      </c>
      <c r="MB252" s="9">
        <f>MA251*0.5</f>
        <v>0</v>
      </c>
      <c r="MD252" s="9">
        <f>MC251*0.75</f>
        <v>0</v>
      </c>
      <c r="MF252" s="9">
        <f>ME251*1</f>
        <v>0</v>
      </c>
      <c r="MI252" s="9">
        <f>MH251*0.25</f>
        <v>0</v>
      </c>
      <c r="MK252" s="9">
        <f>MJ251*0.5</f>
        <v>288.299999999992</v>
      </c>
      <c r="MM252" s="9">
        <f>ML251*0.75</f>
        <v>820.20000000000164</v>
      </c>
      <c r="MO252" s="9">
        <f>MN251*1</f>
        <v>1317.7999999999884</v>
      </c>
      <c r="MR252" s="9">
        <f>MQ251*0.25</f>
        <v>69.875000000000909</v>
      </c>
      <c r="MT252" s="9">
        <f>MS251*0.5</f>
        <v>191.12499999999818</v>
      </c>
      <c r="MV252" s="9">
        <f>MU251*0.75</f>
        <v>194.81249999999454</v>
      </c>
      <c r="MX252" s="9">
        <f>MW251*1</f>
        <v>0</v>
      </c>
      <c r="NA252" s="9">
        <f>MZ251*0.25</f>
        <v>0</v>
      </c>
      <c r="NC252" s="9">
        <f>NB251*0.5</f>
        <v>0</v>
      </c>
      <c r="NE252" s="9">
        <f>ND251*0.75</f>
        <v>1072.1249999999959</v>
      </c>
      <c r="NG252" s="9">
        <f>NF251*1</f>
        <v>0</v>
      </c>
      <c r="NH252" s="43"/>
    </row>
    <row r="253" spans="1:372" s="40" customFormat="1" ht="15.75">
      <c r="A253" s="404"/>
      <c r="B253" s="206"/>
      <c r="C253" s="205"/>
      <c r="E253" s="61"/>
      <c r="F253" s="149"/>
      <c r="G253" s="61"/>
      <c r="I253" s="61"/>
      <c r="L253" s="205"/>
      <c r="N253" s="61"/>
      <c r="P253" s="61"/>
      <c r="R253" s="61"/>
      <c r="U253" s="205"/>
      <c r="V253" s="149"/>
      <c r="W253" s="61"/>
      <c r="X253" s="149"/>
      <c r="Y253" s="61"/>
      <c r="Z253" s="149"/>
      <c r="AB253" s="149"/>
      <c r="AC253" s="38"/>
      <c r="AD253" s="205"/>
      <c r="AE253" s="149"/>
      <c r="AF253" s="237"/>
      <c r="AG253" s="149"/>
      <c r="AL253" s="38"/>
      <c r="AM253" s="205"/>
      <c r="AN253" s="149"/>
      <c r="AO253" s="237"/>
      <c r="AP253" s="149"/>
      <c r="AR253" s="149"/>
      <c r="AT253" s="149"/>
      <c r="AU253" s="38"/>
      <c r="AV253" s="205"/>
      <c r="AW253" s="149"/>
      <c r="AX253" s="237"/>
      <c r="AY253" s="149"/>
      <c r="BA253" s="149"/>
      <c r="BC253" s="149"/>
      <c r="BD253" s="38"/>
      <c r="BE253" s="205"/>
      <c r="BF253" s="149"/>
      <c r="BG253" s="237"/>
      <c r="BM253" s="38"/>
      <c r="BN253" s="205"/>
      <c r="BP253" s="237"/>
      <c r="BV253" s="38"/>
      <c r="BW253" s="205"/>
      <c r="BY253" s="237"/>
      <c r="CE253" s="38"/>
      <c r="CF253" s="205"/>
      <c r="CG253" s="149"/>
      <c r="CH253" s="237"/>
      <c r="CI253" s="149"/>
      <c r="CK253" s="149"/>
      <c r="CM253" s="149"/>
      <c r="CN253" s="38"/>
      <c r="CO253" s="205"/>
      <c r="CP253" s="149"/>
      <c r="CQ253" s="237"/>
      <c r="CR253" s="149"/>
      <c r="CT253" s="149"/>
      <c r="CV253" s="149"/>
      <c r="CW253" s="38"/>
      <c r="CX253" s="205"/>
      <c r="CY253" s="149"/>
      <c r="CZ253" s="237"/>
      <c r="DA253" s="149"/>
      <c r="DC253" s="149"/>
      <c r="DE253" s="149"/>
      <c r="DF253" s="38"/>
      <c r="DG253" s="205"/>
      <c r="DH253" s="149"/>
      <c r="DI253" s="237"/>
      <c r="DJ253" s="149"/>
      <c r="DL253" s="149"/>
      <c r="DN253" s="149"/>
      <c r="DO253" s="38"/>
      <c r="DP253" s="205"/>
      <c r="DQ253" s="149"/>
      <c r="DR253" s="237"/>
      <c r="DS253" s="149"/>
      <c r="DU253" s="149"/>
      <c r="DW253" s="149"/>
      <c r="DX253" s="38"/>
      <c r="DY253" s="205"/>
      <c r="DZ253" s="149"/>
      <c r="EA253" s="237"/>
      <c r="EB253" s="149"/>
      <c r="ED253" s="149"/>
      <c r="EF253" s="149"/>
      <c r="EG253" s="38"/>
      <c r="EH253" s="205"/>
      <c r="EI253" s="149"/>
      <c r="EJ253" s="237"/>
      <c r="EK253" s="149"/>
      <c r="EM253" s="149"/>
      <c r="EO253" s="149"/>
      <c r="EP253" s="38"/>
      <c r="EQ253" s="205"/>
      <c r="ER253" s="149"/>
      <c r="ES253" s="237"/>
      <c r="ET253" s="149"/>
      <c r="EV253" s="149"/>
      <c r="EX253" s="149"/>
      <c r="EY253" s="38"/>
      <c r="EZ253" s="205"/>
      <c r="FA253" s="149"/>
      <c r="FB253" s="237"/>
      <c r="FH253" s="38"/>
      <c r="FI253" s="205"/>
      <c r="FJ253" s="149"/>
      <c r="FK253" s="237"/>
      <c r="FL253" s="149"/>
      <c r="FN253" s="149"/>
      <c r="FP253" s="149"/>
      <c r="FQ253" s="38"/>
      <c r="FR253" s="205"/>
      <c r="FS253" s="149"/>
      <c r="FT253" s="237"/>
      <c r="FU253" s="149"/>
      <c r="FW253" s="149"/>
      <c r="FY253" s="149"/>
      <c r="FZ253" s="38"/>
      <c r="GA253" s="205"/>
      <c r="GB253" s="149"/>
      <c r="GC253" s="237"/>
      <c r="GD253" s="149"/>
      <c r="GF253" s="149"/>
      <c r="GH253" s="149"/>
      <c r="GI253" s="38"/>
      <c r="GJ253" s="205"/>
      <c r="GK253" s="149"/>
      <c r="GL253" s="237"/>
      <c r="GM253" s="149"/>
      <c r="GO253" s="149"/>
      <c r="GQ253" s="149"/>
      <c r="GR253" s="38"/>
      <c r="GS253" s="205"/>
      <c r="GT253" s="149"/>
      <c r="GU253" s="237"/>
      <c r="GV253" s="149"/>
      <c r="GX253" s="149"/>
      <c r="GZ253" s="149"/>
      <c r="HB253" s="205"/>
      <c r="HD253" s="237"/>
      <c r="HJ253" s="38"/>
      <c r="HK253" s="205"/>
      <c r="HM253" s="237"/>
      <c r="HS253" s="38"/>
      <c r="HT253" s="205"/>
      <c r="HV253" s="237"/>
      <c r="IB253" s="38"/>
      <c r="IC253" s="205"/>
      <c r="IE253" s="237"/>
      <c r="IL253" s="205"/>
      <c r="IN253" s="237"/>
      <c r="IT253" s="38"/>
      <c r="IU253" s="205"/>
      <c r="IW253" s="237"/>
      <c r="JC253" s="38"/>
      <c r="JD253" s="205"/>
      <c r="JF253" s="237"/>
      <c r="JL253" s="38"/>
      <c r="JM253" s="205"/>
      <c r="JO253" s="237"/>
      <c r="JV253" s="205"/>
      <c r="JX253" s="237"/>
      <c r="KD253" s="38"/>
      <c r="KE253" s="205"/>
      <c r="KG253" s="237"/>
      <c r="KM253" s="38"/>
      <c r="KN253" s="205"/>
      <c r="KP253" s="237"/>
      <c r="KW253" s="205"/>
      <c r="KY253" s="237"/>
      <c r="LF253" s="205"/>
      <c r="LH253" s="237"/>
      <c r="LN253" s="38"/>
      <c r="LO253" s="205"/>
      <c r="LQ253" s="237"/>
      <c r="LW253" s="38"/>
      <c r="LX253" s="205"/>
      <c r="LZ253" s="237"/>
      <c r="MG253" s="205"/>
      <c r="MI253" s="237"/>
      <c r="MO253" s="38"/>
      <c r="MP253" s="205"/>
      <c r="MR253" s="237"/>
      <c r="MX253" s="38"/>
      <c r="MY253" s="205"/>
      <c r="NA253" s="237"/>
      <c r="NG253" s="38"/>
      <c r="NH253" s="205"/>
    </row>
    <row r="254" spans="1:372" ht="18">
      <c r="A254" s="42" t="s">
        <v>826</v>
      </c>
      <c r="B254" s="49"/>
      <c r="D254">
        <v>256.89999999999998</v>
      </c>
      <c r="E254" s="1" t="s">
        <v>187</v>
      </c>
      <c r="F254" s="400">
        <v>308.3</v>
      </c>
      <c r="G254" s="1" t="s">
        <v>183</v>
      </c>
      <c r="H254" s="115"/>
      <c r="I254" s="1" t="s">
        <v>184</v>
      </c>
      <c r="J254" s="115"/>
      <c r="K254" s="1" t="s">
        <v>185</v>
      </c>
      <c r="M254">
        <v>174</v>
      </c>
      <c r="N254" s="1" t="s">
        <v>187</v>
      </c>
      <c r="O254" s="18">
        <v>75.499999999999943</v>
      </c>
      <c r="P254" s="1" t="s">
        <v>183</v>
      </c>
      <c r="Q254" s="18"/>
      <c r="R254" s="1" t="s">
        <v>184</v>
      </c>
      <c r="S254" s="18"/>
      <c r="T254" s="1" t="s">
        <v>185</v>
      </c>
      <c r="V254" s="18">
        <v>577.89999999999986</v>
      </c>
      <c r="W254" s="1" t="s">
        <v>187</v>
      </c>
      <c r="X254" s="18">
        <v>382.90000000000055</v>
      </c>
      <c r="Y254" s="1" t="s">
        <v>183</v>
      </c>
      <c r="Z254" s="18">
        <v>819.10000000000025</v>
      </c>
      <c r="AA254" s="1" t="s">
        <v>184</v>
      </c>
      <c r="AB254" s="18">
        <v>751.05000000000018</v>
      </c>
      <c r="AC254" s="1" t="s">
        <v>185</v>
      </c>
      <c r="AE254" s="18">
        <v>75.599999999999682</v>
      </c>
      <c r="AF254" s="1" t="s">
        <v>187</v>
      </c>
      <c r="AG254" s="18">
        <v>63.000000000000455</v>
      </c>
      <c r="AH254" s="1" t="s">
        <v>183</v>
      </c>
      <c r="AI254" s="18">
        <v>120.00000000000023</v>
      </c>
      <c r="AJ254" s="1" t="s">
        <v>184</v>
      </c>
      <c r="AK254" s="18">
        <v>158.2000000000005</v>
      </c>
      <c r="AL254" s="1" t="s">
        <v>185</v>
      </c>
      <c r="AN254" s="18">
        <v>354</v>
      </c>
      <c r="AO254" s="1" t="s">
        <v>187</v>
      </c>
      <c r="AP254" s="18">
        <v>214.20000000000073</v>
      </c>
      <c r="AQ254" s="1" t="s">
        <v>183</v>
      </c>
      <c r="AR254" s="1">
        <v>674.90000000000032</v>
      </c>
      <c r="AS254" s="1" t="s">
        <v>184</v>
      </c>
      <c r="AT254" s="18">
        <v>198.00000000000068</v>
      </c>
      <c r="AU254" s="1" t="s">
        <v>185</v>
      </c>
      <c r="AW254" s="18">
        <v>689.900000000001</v>
      </c>
      <c r="AX254" s="1" t="s">
        <v>187</v>
      </c>
      <c r="AY254" s="18">
        <v>417.00000000000045</v>
      </c>
      <c r="AZ254" s="1" t="s">
        <v>183</v>
      </c>
      <c r="BA254" s="18">
        <v>451.50000000000045</v>
      </c>
      <c r="BB254" s="1" t="s">
        <v>184</v>
      </c>
      <c r="BC254" s="18">
        <v>553.10000000000036</v>
      </c>
      <c r="BD254" s="1" t="s">
        <v>185</v>
      </c>
      <c r="BF254" s="18">
        <v>395.80000000000064</v>
      </c>
      <c r="BG254" s="1" t="s">
        <v>187</v>
      </c>
      <c r="BH254" s="18">
        <v>411.90000000000055</v>
      </c>
      <c r="BI254" s="1" t="s">
        <v>183</v>
      </c>
      <c r="BJ254" s="18">
        <v>1214.8000000000006</v>
      </c>
      <c r="BK254" s="1" t="s">
        <v>184</v>
      </c>
      <c r="BL254" s="18">
        <v>702.30000000000018</v>
      </c>
      <c r="BM254" s="1" t="s">
        <v>185</v>
      </c>
      <c r="BO254" s="18">
        <v>574.70000000000073</v>
      </c>
      <c r="BP254" s="1" t="s">
        <v>187</v>
      </c>
      <c r="BQ254" s="18">
        <v>339.19999999999982</v>
      </c>
      <c r="BR254" s="1" t="s">
        <v>183</v>
      </c>
      <c r="BS254" s="18">
        <v>357.50000000000091</v>
      </c>
      <c r="BT254" s="1" t="s">
        <v>184</v>
      </c>
      <c r="BU254" s="18">
        <v>301.34999999999991</v>
      </c>
      <c r="BV254" s="1" t="s">
        <v>185</v>
      </c>
      <c r="BX254">
        <v>6.2000000000007276</v>
      </c>
      <c r="BY254" s="1" t="s">
        <v>187</v>
      </c>
      <c r="BZ254" s="401">
        <v>97.499999999996362</v>
      </c>
      <c r="CA254" s="1" t="s">
        <v>183</v>
      </c>
      <c r="CB254" s="18">
        <v>174</v>
      </c>
      <c r="CC254" s="1" t="s">
        <v>184</v>
      </c>
      <c r="CD254" s="18">
        <v>143.89999999999918</v>
      </c>
      <c r="CE254" s="1" t="s">
        <v>185</v>
      </c>
      <c r="CG254" s="18">
        <v>642.60000000000127</v>
      </c>
      <c r="CH254" s="1" t="s">
        <v>187</v>
      </c>
      <c r="CI254" s="18"/>
      <c r="CJ254" s="1" t="s">
        <v>183</v>
      </c>
      <c r="CK254" s="18">
        <v>510.89999999999964</v>
      </c>
      <c r="CL254" s="1" t="s">
        <v>184</v>
      </c>
      <c r="CM254" s="18">
        <v>519.59999999999945</v>
      </c>
      <c r="CN254" s="1" t="s">
        <v>185</v>
      </c>
      <c r="CP254" s="18">
        <v>230.40000000000009</v>
      </c>
      <c r="CQ254" s="1" t="s">
        <v>187</v>
      </c>
      <c r="CR254" s="18"/>
      <c r="CS254" s="1" t="s">
        <v>183</v>
      </c>
      <c r="CT254" s="18">
        <v>169.50000000000091</v>
      </c>
      <c r="CU254" s="1" t="s">
        <v>184</v>
      </c>
      <c r="CV254" s="18">
        <v>458.90000000000055</v>
      </c>
      <c r="CW254" s="1" t="s">
        <v>185</v>
      </c>
      <c r="CY254" s="18">
        <v>409.60000000000218</v>
      </c>
      <c r="CZ254" s="1" t="s">
        <v>187</v>
      </c>
      <c r="DA254" s="18">
        <v>123.49999999999454</v>
      </c>
      <c r="DB254" s="1" t="s">
        <v>183</v>
      </c>
      <c r="DC254" s="18">
        <v>171.90000000000055</v>
      </c>
      <c r="DD254" s="1" t="s">
        <v>184</v>
      </c>
      <c r="DE254" s="18">
        <v>185.79999999999927</v>
      </c>
      <c r="DF254" s="1" t="s">
        <v>185</v>
      </c>
      <c r="DH254" s="18">
        <v>155.20000000000164</v>
      </c>
      <c r="DI254" s="1" t="s">
        <v>187</v>
      </c>
      <c r="DJ254" s="18"/>
      <c r="DK254" s="1" t="s">
        <v>183</v>
      </c>
      <c r="DL254" s="18">
        <v>11.600000000000364</v>
      </c>
      <c r="DM254" s="1" t="s">
        <v>184</v>
      </c>
      <c r="DN254" s="18">
        <v>180.15000000000055</v>
      </c>
      <c r="DO254" s="1" t="s">
        <v>185</v>
      </c>
      <c r="DQ254" s="401">
        <v>313.20000000000073</v>
      </c>
      <c r="DR254" s="1" t="s">
        <v>187</v>
      </c>
      <c r="DS254" s="18">
        <v>207.99999999999636</v>
      </c>
      <c r="DT254" s="1" t="s">
        <v>183</v>
      </c>
      <c r="DU254" s="18">
        <v>246.5</v>
      </c>
      <c r="DV254" s="1" t="s">
        <v>184</v>
      </c>
      <c r="DW254" s="18">
        <v>369.25000000000091</v>
      </c>
      <c r="DX254" s="1" t="s">
        <v>185</v>
      </c>
      <c r="DZ254" s="18">
        <v>248.50000000000091</v>
      </c>
      <c r="EA254" s="1" t="s">
        <v>187</v>
      </c>
      <c r="EB254" s="18"/>
      <c r="EC254" s="1" t="s">
        <v>183</v>
      </c>
      <c r="ED254" s="18">
        <v>833.05000000000018</v>
      </c>
      <c r="EE254" s="1" t="s">
        <v>184</v>
      </c>
      <c r="EF254" s="18"/>
      <c r="EG254" s="1" t="s">
        <v>185</v>
      </c>
      <c r="EI254" s="401">
        <v>46.100000000001273</v>
      </c>
      <c r="EJ254" s="1" t="s">
        <v>187</v>
      </c>
      <c r="EK254" s="401"/>
      <c r="EL254" s="1" t="s">
        <v>183</v>
      </c>
      <c r="EM254" s="18">
        <v>197.49999999999636</v>
      </c>
      <c r="EN254" s="1" t="s">
        <v>184</v>
      </c>
      <c r="EO254" s="18"/>
      <c r="EP254" s="1" t="s">
        <v>185</v>
      </c>
      <c r="ER254" s="18">
        <v>232.65000000000146</v>
      </c>
      <c r="ES254" s="1" t="s">
        <v>187</v>
      </c>
      <c r="ET254" s="18"/>
      <c r="EU254" s="1" t="s">
        <v>183</v>
      </c>
      <c r="EV254" s="18">
        <v>245.00000000000091</v>
      </c>
      <c r="EW254" s="1" t="s">
        <v>184</v>
      </c>
      <c r="EX254" s="18"/>
      <c r="EY254" s="1" t="s">
        <v>185</v>
      </c>
      <c r="FA254" s="401">
        <v>309.75000000000091</v>
      </c>
      <c r="FB254" s="1" t="s">
        <v>187</v>
      </c>
      <c r="FC254" s="401">
        <v>178.79999999999745</v>
      </c>
      <c r="FD254" s="1" t="s">
        <v>183</v>
      </c>
      <c r="FE254" s="18">
        <v>423.40000000000146</v>
      </c>
      <c r="FF254" s="1" t="s">
        <v>184</v>
      </c>
      <c r="FG254" s="18"/>
      <c r="FH254" s="1" t="s">
        <v>185</v>
      </c>
      <c r="FJ254" s="401">
        <v>167.69999999999982</v>
      </c>
      <c r="FK254" s="1" t="s">
        <v>187</v>
      </c>
      <c r="FL254" s="18">
        <v>405.399999999996</v>
      </c>
      <c r="FM254" s="1" t="s">
        <v>183</v>
      </c>
      <c r="FN254" s="18">
        <v>496.60000000000309</v>
      </c>
      <c r="FO254" s="1" t="s">
        <v>184</v>
      </c>
      <c r="FP254" s="18"/>
      <c r="FQ254" s="1" t="s">
        <v>185</v>
      </c>
      <c r="FS254" s="401">
        <v>195.60000000000127</v>
      </c>
      <c r="FT254" s="1" t="s">
        <v>187</v>
      </c>
      <c r="FU254" s="401"/>
      <c r="FV254" s="1" t="s">
        <v>183</v>
      </c>
      <c r="FW254" s="18">
        <v>207.90000000000327</v>
      </c>
      <c r="FX254" s="1" t="s">
        <v>184</v>
      </c>
      <c r="FY254" s="18"/>
      <c r="FZ254" s="1" t="s">
        <v>185</v>
      </c>
      <c r="GB254" s="18">
        <v>334.5</v>
      </c>
      <c r="GC254" s="1" t="s">
        <v>187</v>
      </c>
      <c r="GD254" s="18"/>
      <c r="GE254" s="1" t="s">
        <v>183</v>
      </c>
      <c r="GF254" s="18">
        <v>286.5</v>
      </c>
      <c r="GG254" s="1" t="s">
        <v>184</v>
      </c>
      <c r="GH254" s="18"/>
      <c r="GI254" s="1" t="s">
        <v>185</v>
      </c>
      <c r="GK254" s="401">
        <v>2068.8999999999996</v>
      </c>
      <c r="GL254" s="1" t="s">
        <v>187</v>
      </c>
      <c r="GM254" s="18">
        <v>1541.3499999999985</v>
      </c>
      <c r="GN254" s="1" t="s">
        <v>183</v>
      </c>
      <c r="GO254" s="18">
        <v>2566.9000000000051</v>
      </c>
      <c r="GP254" s="1" t="s">
        <v>184</v>
      </c>
      <c r="GQ254" s="18"/>
      <c r="GR254" s="1" t="s">
        <v>185</v>
      </c>
      <c r="GT254" s="401">
        <v>96.300000000002001</v>
      </c>
      <c r="GU254" s="1" t="s">
        <v>187</v>
      </c>
      <c r="GV254" s="401"/>
      <c r="GW254" s="1" t="s">
        <v>183</v>
      </c>
      <c r="GX254" s="401"/>
      <c r="GY254" s="1" t="s">
        <v>184</v>
      </c>
      <c r="GZ254" s="401"/>
      <c r="HA254" s="1" t="s">
        <v>185</v>
      </c>
      <c r="HC254" s="18">
        <v>417.70000000000073</v>
      </c>
      <c r="HD254" s="1" t="s">
        <v>187</v>
      </c>
      <c r="HE254" s="18">
        <v>585.94999999999982</v>
      </c>
      <c r="HF254" s="1" t="s">
        <v>183</v>
      </c>
      <c r="HG254" s="18">
        <v>298.40000000000327</v>
      </c>
      <c r="HH254" s="1" t="s">
        <v>184</v>
      </c>
      <c r="HI254" s="18"/>
      <c r="HJ254" s="1" t="s">
        <v>185</v>
      </c>
      <c r="HL254" s="401">
        <v>765.70000000000073</v>
      </c>
      <c r="HM254" s="1" t="s">
        <v>187</v>
      </c>
      <c r="HN254" s="401"/>
      <c r="HO254" s="1" t="s">
        <v>183</v>
      </c>
      <c r="HP254" s="18">
        <v>334.80000000000109</v>
      </c>
      <c r="HQ254" s="1" t="s">
        <v>184</v>
      </c>
      <c r="HR254" s="18"/>
      <c r="HS254" s="1" t="s">
        <v>185</v>
      </c>
      <c r="HU254" s="401">
        <v>2792.6499999999978</v>
      </c>
      <c r="HV254" s="1" t="s">
        <v>187</v>
      </c>
      <c r="HW254" s="18">
        <v>2565.3999999999996</v>
      </c>
      <c r="HX254" s="1" t="s">
        <v>183</v>
      </c>
      <c r="HY254" s="18">
        <v>2931.7000000000153</v>
      </c>
      <c r="HZ254" s="1" t="s">
        <v>184</v>
      </c>
      <c r="IA254" s="18"/>
      <c r="IB254" s="1" t="s">
        <v>185</v>
      </c>
      <c r="ID254" s="401">
        <v>264.00000000000182</v>
      </c>
      <c r="IE254" s="1" t="s">
        <v>187</v>
      </c>
      <c r="IF254" s="401"/>
      <c r="IG254" s="1" t="s">
        <v>183</v>
      </c>
      <c r="IH254" s="401"/>
      <c r="II254" s="1" t="s">
        <v>184</v>
      </c>
      <c r="IJ254" s="401"/>
      <c r="IK254" s="1" t="s">
        <v>185</v>
      </c>
      <c r="IM254" s="18">
        <v>196.65000000000146</v>
      </c>
      <c r="IN254" s="1" t="s">
        <v>187</v>
      </c>
      <c r="IO254" s="18"/>
      <c r="IP254" s="1" t="s">
        <v>183</v>
      </c>
      <c r="IQ254" s="18">
        <v>164.89999999999964</v>
      </c>
      <c r="IR254" s="1" t="s">
        <v>184</v>
      </c>
      <c r="IS254" s="18"/>
      <c r="IT254" s="1" t="s">
        <v>185</v>
      </c>
      <c r="IV254" s="401">
        <v>376.90000000000146</v>
      </c>
      <c r="IW254" s="1" t="s">
        <v>187</v>
      </c>
      <c r="IX254" s="18">
        <v>533.10000000000082</v>
      </c>
      <c r="IY254" s="1" t="s">
        <v>183</v>
      </c>
      <c r="IZ254" s="18">
        <v>291.49999999999272</v>
      </c>
      <c r="JA254" s="1" t="s">
        <v>184</v>
      </c>
      <c r="JB254" s="18"/>
      <c r="JC254" s="1" t="s">
        <v>185</v>
      </c>
      <c r="JE254" s="401">
        <v>357.80000000000109</v>
      </c>
      <c r="JF254" s="1" t="s">
        <v>187</v>
      </c>
      <c r="JG254" s="401">
        <v>257.59999999999491</v>
      </c>
      <c r="JH254" s="1" t="s">
        <v>183</v>
      </c>
      <c r="JI254" s="18">
        <v>194.09999999999127</v>
      </c>
      <c r="JJ254" s="1" t="s">
        <v>184</v>
      </c>
      <c r="JK254" s="18"/>
      <c r="JL254" s="1" t="s">
        <v>185</v>
      </c>
      <c r="JN254" s="401">
        <v>280.99999999999636</v>
      </c>
      <c r="JO254" s="1" t="s">
        <v>187</v>
      </c>
      <c r="JP254" s="401"/>
      <c r="JQ254" s="1" t="s">
        <v>183</v>
      </c>
      <c r="JR254" s="401"/>
      <c r="JS254" s="1" t="s">
        <v>184</v>
      </c>
      <c r="JT254" s="401"/>
      <c r="JU254" s="1" t="s">
        <v>185</v>
      </c>
      <c r="JX254" s="1" t="s">
        <v>187</v>
      </c>
      <c r="JY254" s="18">
        <v>1811.4000000000051</v>
      </c>
      <c r="JZ254" s="1" t="s">
        <v>183</v>
      </c>
      <c r="KA254" s="18">
        <v>2249.9999999999909</v>
      </c>
      <c r="KB254" s="1" t="s">
        <v>184</v>
      </c>
      <c r="KC254" s="18">
        <v>2831.7500000000546</v>
      </c>
      <c r="KD254" s="1" t="s">
        <v>185</v>
      </c>
      <c r="KF254" s="18">
        <v>157.79999999999927</v>
      </c>
      <c r="KG254" s="1" t="s">
        <v>187</v>
      </c>
      <c r="KH254" s="401">
        <v>0</v>
      </c>
      <c r="KI254" s="1" t="s">
        <v>183</v>
      </c>
      <c r="KJ254" s="18">
        <v>337.99999999998909</v>
      </c>
      <c r="KK254" s="1" t="s">
        <v>184</v>
      </c>
      <c r="KL254" s="18"/>
      <c r="KM254" s="1" t="s">
        <v>185</v>
      </c>
      <c r="KO254" s="401">
        <v>111.54999999999927</v>
      </c>
      <c r="KP254" s="1" t="s">
        <v>187</v>
      </c>
      <c r="KQ254" s="401"/>
      <c r="KR254" s="1" t="s">
        <v>183</v>
      </c>
      <c r="KS254" s="401"/>
      <c r="KT254" s="1" t="s">
        <v>184</v>
      </c>
      <c r="KU254" s="401"/>
      <c r="KV254" s="1" t="s">
        <v>185</v>
      </c>
      <c r="KX254" s="18">
        <v>220.45000000000437</v>
      </c>
      <c r="KY254" s="1" t="s">
        <v>187</v>
      </c>
      <c r="KZ254" s="18"/>
      <c r="LA254" s="1" t="s">
        <v>183</v>
      </c>
      <c r="LB254" s="18"/>
      <c r="LC254" s="1" t="s">
        <v>184</v>
      </c>
      <c r="LD254" s="18"/>
      <c r="LE254" s="1" t="s">
        <v>185</v>
      </c>
      <c r="LG254" s="232">
        <v>376.70000000000164</v>
      </c>
      <c r="LH254" s="1" t="s">
        <v>187</v>
      </c>
      <c r="LI254" s="232"/>
      <c r="LJ254" s="1" t="s">
        <v>183</v>
      </c>
      <c r="LK254" s="232"/>
      <c r="LL254" s="1" t="s">
        <v>184</v>
      </c>
      <c r="LM254" s="18"/>
      <c r="LN254" s="1" t="s">
        <v>185</v>
      </c>
      <c r="LP254" s="18">
        <v>606.40000000000509</v>
      </c>
      <c r="LQ254" s="1" t="s">
        <v>187</v>
      </c>
      <c r="LR254" s="18">
        <v>379.40000000000055</v>
      </c>
      <c r="LS254" s="1" t="s">
        <v>183</v>
      </c>
      <c r="LT254" s="18">
        <v>532.65000000000146</v>
      </c>
      <c r="LU254" s="1" t="s">
        <v>184</v>
      </c>
      <c r="LV254" s="18"/>
      <c r="LW254" s="1" t="s">
        <v>185</v>
      </c>
      <c r="LY254" s="18">
        <v>50.700000000004366</v>
      </c>
      <c r="LZ254" s="1" t="s">
        <v>187</v>
      </c>
      <c r="MA254" s="18"/>
      <c r="MB254" s="1" t="s">
        <v>183</v>
      </c>
      <c r="MC254" s="18"/>
      <c r="MD254" s="1" t="s">
        <v>184</v>
      </c>
      <c r="ME254" s="18"/>
      <c r="MF254" s="1" t="s">
        <v>185</v>
      </c>
      <c r="MI254" s="1" t="s">
        <v>187</v>
      </c>
      <c r="MJ254" s="74">
        <v>428.20000000001164</v>
      </c>
      <c r="MK254" s="1" t="s">
        <v>183</v>
      </c>
      <c r="ML254" s="18">
        <v>737.09999999999673</v>
      </c>
      <c r="MM254" s="1" t="s">
        <v>184</v>
      </c>
      <c r="MN254" s="18">
        <v>770.29999999999927</v>
      </c>
      <c r="MO254" s="1" t="s">
        <v>185</v>
      </c>
      <c r="MQ254">
        <v>264.00000000000364</v>
      </c>
      <c r="MR254" s="1" t="s">
        <v>187</v>
      </c>
      <c r="MS254" s="18">
        <v>220.49999999999636</v>
      </c>
      <c r="MT254" s="1" t="s">
        <v>183</v>
      </c>
      <c r="MU254">
        <v>251.00000000000728</v>
      </c>
      <c r="MV254" s="1" t="s">
        <v>184</v>
      </c>
      <c r="MX254" s="1" t="s">
        <v>185</v>
      </c>
      <c r="NA254" s="1" t="s">
        <v>187</v>
      </c>
      <c r="NC254" s="1" t="s">
        <v>183</v>
      </c>
      <c r="ND254" s="402">
        <v>1293.4500000000007</v>
      </c>
      <c r="NE254" s="1" t="s">
        <v>184</v>
      </c>
      <c r="NF254" s="402"/>
      <c r="NG254" s="1" t="s">
        <v>185</v>
      </c>
      <c r="NH254" s="43"/>
    </row>
    <row r="255" spans="1:372" ht="18">
      <c r="A255" s="403" t="s">
        <v>3671</v>
      </c>
      <c r="B255" s="49">
        <f>SUM(D255:AAP255)</f>
        <v>32694.187500000065</v>
      </c>
      <c r="D255"/>
      <c r="E255" s="9">
        <f>D254*0.25</f>
        <v>64.224999999999994</v>
      </c>
      <c r="F255" s="18"/>
      <c r="G255" s="9">
        <f>F254*0.5</f>
        <v>154.15</v>
      </c>
      <c r="I255" s="9">
        <f>H254*0.75</f>
        <v>0</v>
      </c>
      <c r="K255" s="9">
        <f>J254*1</f>
        <v>0</v>
      </c>
      <c r="N255" s="9">
        <f>M254*0.25</f>
        <v>43.5</v>
      </c>
      <c r="P255" s="9">
        <f>O254*0.5</f>
        <v>37.749999999999972</v>
      </c>
      <c r="R255" s="9">
        <f>Q254*0.75</f>
        <v>0</v>
      </c>
      <c r="T255" s="9">
        <f>S254*1</f>
        <v>0</v>
      </c>
      <c r="W255" s="9">
        <f>V254*0.25</f>
        <v>144.47499999999997</v>
      </c>
      <c r="Y255" s="9">
        <f>X254*0.5</f>
        <v>191.45000000000027</v>
      </c>
      <c r="Z255" s="18"/>
      <c r="AA255" s="9">
        <f>Z254*0.75</f>
        <v>614.32500000000016</v>
      </c>
      <c r="AB255" s="18"/>
      <c r="AC255" s="9">
        <f>AB254*1</f>
        <v>751.05000000000018</v>
      </c>
      <c r="AE255" s="18"/>
      <c r="AF255" s="9">
        <f>AE254*0.25</f>
        <v>18.89999999999992</v>
      </c>
      <c r="AG255" s="18"/>
      <c r="AH255" s="9">
        <f>AG254*0.5</f>
        <v>31.500000000000227</v>
      </c>
      <c r="AI255" s="18"/>
      <c r="AJ255" s="9">
        <f>AI254*0.75</f>
        <v>90.000000000000171</v>
      </c>
      <c r="AK255" s="18"/>
      <c r="AL255" s="9">
        <f>AK254*1</f>
        <v>158.2000000000005</v>
      </c>
      <c r="AN255" s="18"/>
      <c r="AO255" s="9">
        <f>AN254*0.25</f>
        <v>88.5</v>
      </c>
      <c r="AP255" s="18"/>
      <c r="AQ255" s="9">
        <f>AP254*0.5</f>
        <v>107.10000000000036</v>
      </c>
      <c r="AR255" s="18"/>
      <c r="AS255" s="9">
        <f>AR254*0.75</f>
        <v>506.17500000000024</v>
      </c>
      <c r="AT255" s="18"/>
      <c r="AU255" s="9">
        <f>AT254*1</f>
        <v>198.00000000000068</v>
      </c>
      <c r="AW255" s="18"/>
      <c r="AX255" s="9">
        <f>AW254*0.25</f>
        <v>172.47500000000025</v>
      </c>
      <c r="AZ255" s="9">
        <f>AY254*0.5</f>
        <v>208.50000000000023</v>
      </c>
      <c r="BB255" s="9">
        <f>BA254*0.75</f>
        <v>338.62500000000034</v>
      </c>
      <c r="BD255" s="9">
        <f>BC254*1</f>
        <v>553.10000000000036</v>
      </c>
      <c r="BF255" s="18"/>
      <c r="BG255" s="9">
        <f>BF254*0.25</f>
        <v>98.950000000000159</v>
      </c>
      <c r="BH255" s="18"/>
      <c r="BI255" s="9">
        <f>BH254*0.5</f>
        <v>205.95000000000027</v>
      </c>
      <c r="BJ255" s="18"/>
      <c r="BK255" s="9">
        <f>BJ254*0.75</f>
        <v>911.10000000000048</v>
      </c>
      <c r="BL255" s="18"/>
      <c r="BM255" s="9">
        <f>BL254*1</f>
        <v>702.30000000000018</v>
      </c>
      <c r="BP255" s="9">
        <f>BO254*0.25</f>
        <v>143.67500000000018</v>
      </c>
      <c r="BR255" s="9">
        <f>BQ254*0.5</f>
        <v>169.59999999999991</v>
      </c>
      <c r="BT255" s="9">
        <f>BS254*0.75</f>
        <v>268.12500000000068</v>
      </c>
      <c r="BV255" s="9">
        <f>BU254*1</f>
        <v>301.34999999999991</v>
      </c>
      <c r="BY255" s="9">
        <f>BX254*0.25</f>
        <v>1.5500000000001819</v>
      </c>
      <c r="CA255" s="9">
        <f>BZ254*0.5</f>
        <v>48.749999999998181</v>
      </c>
      <c r="CC255" s="9">
        <f>CB254*0.75</f>
        <v>130.5</v>
      </c>
      <c r="CE255" s="9">
        <f t="shared" ref="CE255" si="492">CD254*1</f>
        <v>143.89999999999918</v>
      </c>
      <c r="CG255" s="18"/>
      <c r="CH255" s="9">
        <f>CG254*0.25</f>
        <v>160.65000000000032</v>
      </c>
      <c r="CI255" s="18"/>
      <c r="CJ255" s="9">
        <f>CI254*0.5</f>
        <v>0</v>
      </c>
      <c r="CK255" s="18"/>
      <c r="CL255" s="9">
        <f>CK254*0.75</f>
        <v>383.17499999999973</v>
      </c>
      <c r="CM255" s="18"/>
      <c r="CN255" s="9">
        <f t="shared" ref="CN255" si="493">CM254*1</f>
        <v>519.59999999999945</v>
      </c>
      <c r="CP255" s="18"/>
      <c r="CQ255" s="9">
        <f>CP254*0.25</f>
        <v>57.600000000000023</v>
      </c>
      <c r="CR255" s="18"/>
      <c r="CS255" s="9">
        <f>CR254*0.5</f>
        <v>0</v>
      </c>
      <c r="CT255" s="18"/>
      <c r="CU255" s="9">
        <f>CT254*0.75</f>
        <v>127.12500000000068</v>
      </c>
      <c r="CV255" s="18"/>
      <c r="CW255" s="9">
        <f t="shared" ref="CW255" si="494">CV254*1</f>
        <v>458.90000000000055</v>
      </c>
      <c r="CY255" s="18"/>
      <c r="CZ255" s="9">
        <f>CY254*0.25</f>
        <v>102.40000000000055</v>
      </c>
      <c r="DA255" s="18"/>
      <c r="DB255" s="9">
        <f>DA254*0.5</f>
        <v>61.749999999997272</v>
      </c>
      <c r="DC255" s="18"/>
      <c r="DD255" s="9">
        <f>DC254*0.75</f>
        <v>128.92500000000041</v>
      </c>
      <c r="DE255" s="18"/>
      <c r="DF255" s="9">
        <f t="shared" ref="DF255" si="495">DE254*1</f>
        <v>185.79999999999927</v>
      </c>
      <c r="DH255" s="18"/>
      <c r="DI255" s="9">
        <f>DH254*0.25</f>
        <v>38.800000000000409</v>
      </c>
      <c r="DJ255" s="18"/>
      <c r="DK255" s="9">
        <f>DJ254*0.5</f>
        <v>0</v>
      </c>
      <c r="DL255" s="18"/>
      <c r="DM255" s="9">
        <f>DL254*0.75</f>
        <v>8.7000000000002728</v>
      </c>
      <c r="DN255" s="18"/>
      <c r="DO255" s="9">
        <f t="shared" ref="DO255" si="496">DN254*1</f>
        <v>180.15000000000055</v>
      </c>
      <c r="DQ255" s="18"/>
      <c r="DR255" s="9">
        <f>DQ254*0.25</f>
        <v>78.300000000000182</v>
      </c>
      <c r="DS255" s="18"/>
      <c r="DT255" s="9">
        <f>DS254*0.5</f>
        <v>103.99999999999818</v>
      </c>
      <c r="DU255" s="18"/>
      <c r="DV255" s="9">
        <f>DU254*0.75</f>
        <v>184.875</v>
      </c>
      <c r="DW255" s="18"/>
      <c r="DX255" s="9">
        <f t="shared" ref="DX255" si="497">DW254*1</f>
        <v>369.25000000000091</v>
      </c>
      <c r="DZ255" s="18"/>
      <c r="EA255" s="9">
        <f>DZ254*0.25</f>
        <v>62.125000000000227</v>
      </c>
      <c r="EB255" s="18"/>
      <c r="EC255" s="9">
        <f>EB254*0.5</f>
        <v>0</v>
      </c>
      <c r="ED255" s="18"/>
      <c r="EE255" s="9">
        <f>ED254*0.75</f>
        <v>624.78750000000014</v>
      </c>
      <c r="EF255" s="18"/>
      <c r="EG255" s="9">
        <f>EF254*1</f>
        <v>0</v>
      </c>
      <c r="EI255" s="18"/>
      <c r="EJ255" s="9">
        <f>EI254*0.25</f>
        <v>11.525000000000318</v>
      </c>
      <c r="EK255" s="18"/>
      <c r="EL255" s="9">
        <f>EK254*0.5</f>
        <v>0</v>
      </c>
      <c r="EM255" s="18"/>
      <c r="EN255" s="9">
        <f>EM254*0.75</f>
        <v>148.12499999999727</v>
      </c>
      <c r="EO255" s="18"/>
      <c r="EP255" s="9">
        <f>EO254*1</f>
        <v>0</v>
      </c>
      <c r="ER255" s="18"/>
      <c r="ES255" s="9">
        <f>ER254*0.25</f>
        <v>58.162500000000364</v>
      </c>
      <c r="ET255" s="18"/>
      <c r="EU255" s="9">
        <f>ET254*0.5</f>
        <v>0</v>
      </c>
      <c r="EV255" s="18"/>
      <c r="EW255" s="9">
        <f>EV254*0.75</f>
        <v>183.75000000000068</v>
      </c>
      <c r="EX255" s="18"/>
      <c r="EY255" s="9">
        <f>EX254*1</f>
        <v>0</v>
      </c>
      <c r="FA255" s="18"/>
      <c r="FB255" s="9">
        <f>FA254*0.25</f>
        <v>77.437500000000227</v>
      </c>
      <c r="FD255" s="9">
        <f>FC254*0.5</f>
        <v>89.399999999998727</v>
      </c>
      <c r="FF255" s="9">
        <f>FE254*0.75</f>
        <v>317.55000000000109</v>
      </c>
      <c r="FH255" s="9">
        <f>FG254*1</f>
        <v>0</v>
      </c>
      <c r="FJ255" s="18"/>
      <c r="FK255" s="9">
        <f>FJ254*0.25</f>
        <v>41.924999999999955</v>
      </c>
      <c r="FL255" s="18"/>
      <c r="FM255" s="9">
        <f>FL254*0.5</f>
        <v>202.699999999998</v>
      </c>
      <c r="FN255" s="18"/>
      <c r="FO255" s="9">
        <f>FN254*0.75</f>
        <v>372.45000000000232</v>
      </c>
      <c r="FP255" s="18"/>
      <c r="FQ255" s="9">
        <f>FP254*1</f>
        <v>0</v>
      </c>
      <c r="FS255" s="18"/>
      <c r="FT255" s="9">
        <f>FS254*0.25</f>
        <v>48.900000000000318</v>
      </c>
      <c r="FU255" s="18"/>
      <c r="FV255" s="9">
        <f>FU254*0.5</f>
        <v>0</v>
      </c>
      <c r="FW255" s="18"/>
      <c r="FX255" s="9">
        <f>FW254*0.75</f>
        <v>155.92500000000246</v>
      </c>
      <c r="FY255" s="18"/>
      <c r="FZ255" s="9">
        <f>FY254*1</f>
        <v>0</v>
      </c>
      <c r="GB255" s="18"/>
      <c r="GC255" s="9">
        <f>GB254*0.25</f>
        <v>83.625</v>
      </c>
      <c r="GD255" s="18"/>
      <c r="GE255" s="9">
        <f>GD254*0.5</f>
        <v>0</v>
      </c>
      <c r="GF255" s="18"/>
      <c r="GG255" s="9">
        <f>GF254*0.75</f>
        <v>214.875</v>
      </c>
      <c r="GH255" s="18"/>
      <c r="GI255" s="9">
        <f>GH254*1</f>
        <v>0</v>
      </c>
      <c r="GK255" s="18"/>
      <c r="GL255" s="9">
        <f>GK254*0.25</f>
        <v>517.22499999999991</v>
      </c>
      <c r="GM255" s="18"/>
      <c r="GN255" s="9">
        <f>GM254*0.5</f>
        <v>770.67499999999927</v>
      </c>
      <c r="GO255" s="18"/>
      <c r="GP255" s="9">
        <f>GO254*0.75</f>
        <v>1925.1750000000038</v>
      </c>
      <c r="GQ255" s="18"/>
      <c r="GR255" s="9">
        <f>GQ254*1</f>
        <v>0</v>
      </c>
      <c r="GT255" s="18"/>
      <c r="GU255" s="9">
        <f>GT254*0.25</f>
        <v>24.0750000000005</v>
      </c>
      <c r="GV255" s="18"/>
      <c r="GW255" s="9">
        <f>GV254*0.5</f>
        <v>0</v>
      </c>
      <c r="GX255" s="18"/>
      <c r="GY255" s="9">
        <f>GX254*0.75</f>
        <v>0</v>
      </c>
      <c r="GZ255" s="18"/>
      <c r="HA255" s="9">
        <f>GZ254*1</f>
        <v>0</v>
      </c>
      <c r="HD255" s="9">
        <f>HC254*0.25</f>
        <v>104.42500000000018</v>
      </c>
      <c r="HF255" s="9">
        <f>HE254*0.5</f>
        <v>292.97499999999991</v>
      </c>
      <c r="HH255" s="9">
        <f>HG254*0.75</f>
        <v>223.80000000000246</v>
      </c>
      <c r="HJ255" s="9">
        <f>HI254*1</f>
        <v>0</v>
      </c>
      <c r="HM255" s="9">
        <f>HL254*0.25</f>
        <v>191.42500000000018</v>
      </c>
      <c r="HO255" s="9">
        <f>HN254*0.5</f>
        <v>0</v>
      </c>
      <c r="HQ255" s="9">
        <f>HP254*0.75</f>
        <v>251.10000000000082</v>
      </c>
      <c r="HS255" s="9">
        <f>HR254*1</f>
        <v>0</v>
      </c>
      <c r="HV255" s="9">
        <f>HU254*0.25</f>
        <v>698.16249999999945</v>
      </c>
      <c r="HX255" s="9">
        <f>HW254*0.5</f>
        <v>1282.6999999999998</v>
      </c>
      <c r="HZ255" s="9">
        <f>HY254*0.75</f>
        <v>2198.7750000000115</v>
      </c>
      <c r="IB255" s="9">
        <f>IA254*1</f>
        <v>0</v>
      </c>
      <c r="IE255" s="9">
        <f>ID254*0.25</f>
        <v>66.000000000000455</v>
      </c>
      <c r="IG255" s="9">
        <f>IF254*0.5</f>
        <v>0</v>
      </c>
      <c r="II255" s="9">
        <f>IH254*0.75</f>
        <v>0</v>
      </c>
      <c r="IK255" s="9">
        <f>IJ254*1</f>
        <v>0</v>
      </c>
      <c r="IN255" s="9">
        <f>IM254*0.25</f>
        <v>49.162500000000364</v>
      </c>
      <c r="IP255" s="9">
        <f>IO254*0.5</f>
        <v>0</v>
      </c>
      <c r="IR255" s="9">
        <f>IQ254*0.75</f>
        <v>123.67499999999973</v>
      </c>
      <c r="IT255" s="9">
        <f>IS254*1</f>
        <v>0</v>
      </c>
      <c r="IW255" s="9">
        <f>IV254*0.25</f>
        <v>94.225000000000364</v>
      </c>
      <c r="IY255" s="9">
        <f>IX254*0.5</f>
        <v>266.55000000000041</v>
      </c>
      <c r="JA255" s="9">
        <f>IZ254*0.75</f>
        <v>218.62499999999454</v>
      </c>
      <c r="JC255" s="9">
        <f>JB254*1</f>
        <v>0</v>
      </c>
      <c r="JF255" s="9">
        <f>JE254*0.25</f>
        <v>89.450000000000273</v>
      </c>
      <c r="JH255" s="9">
        <f>JG254*0.5</f>
        <v>128.79999999999745</v>
      </c>
      <c r="JJ255" s="9">
        <f>JI254*0.75</f>
        <v>145.57499999999345</v>
      </c>
      <c r="JL255" s="9">
        <f>JK254*1</f>
        <v>0</v>
      </c>
      <c r="JO255" s="9">
        <f>JN254*0.25</f>
        <v>70.249999999999091</v>
      </c>
      <c r="JQ255" s="9">
        <f>JP254*0.5</f>
        <v>0</v>
      </c>
      <c r="JS255" s="9">
        <f>JR254*0.75</f>
        <v>0</v>
      </c>
      <c r="JU255" s="9">
        <f>JT254*1</f>
        <v>0</v>
      </c>
      <c r="JX255" s="9">
        <f>JW254*0.25</f>
        <v>0</v>
      </c>
      <c r="JZ255" s="9">
        <f>JY254*0.5</f>
        <v>905.70000000000255</v>
      </c>
      <c r="KB255" s="9">
        <f>KA254*0.75</f>
        <v>1687.4999999999932</v>
      </c>
      <c r="KD255" s="9">
        <f>KC254*1</f>
        <v>2831.7500000000546</v>
      </c>
      <c r="KG255" s="9">
        <f>KF254*0.25</f>
        <v>39.449999999999818</v>
      </c>
      <c r="KI255" s="9">
        <f>KH254*0.5</f>
        <v>0</v>
      </c>
      <c r="KK255" s="9">
        <f>KJ254*0.75</f>
        <v>253.49999999999181</v>
      </c>
      <c r="KM255" s="9">
        <f>KL254*1</f>
        <v>0</v>
      </c>
      <c r="KP255" s="9">
        <f>KO254*0.25</f>
        <v>27.887499999999818</v>
      </c>
      <c r="KR255" s="9">
        <f>KQ254*0.5</f>
        <v>0</v>
      </c>
      <c r="KT255" s="9">
        <f>KS254*0.75</f>
        <v>0</v>
      </c>
      <c r="KV255" s="9">
        <f>KU254*1</f>
        <v>0</v>
      </c>
      <c r="KY255" s="9">
        <f>KX254*0.25</f>
        <v>55.112500000001091</v>
      </c>
      <c r="LA255" s="9">
        <f>KZ254*0.5</f>
        <v>0</v>
      </c>
      <c r="LC255" s="9">
        <f>LB254*0.75</f>
        <v>0</v>
      </c>
      <c r="LE255" s="9">
        <f>LD254*1</f>
        <v>0</v>
      </c>
      <c r="LH255" s="9">
        <f>LG254*0.25</f>
        <v>94.175000000000409</v>
      </c>
      <c r="LJ255" s="9">
        <f>LI254*0.5</f>
        <v>0</v>
      </c>
      <c r="LL255" s="9">
        <f>LK254*0.75</f>
        <v>0</v>
      </c>
      <c r="LN255" s="9">
        <f>LM254*1</f>
        <v>0</v>
      </c>
      <c r="LQ255" s="9">
        <f>LP254*0.25</f>
        <v>151.60000000000127</v>
      </c>
      <c r="LS255" s="9">
        <f>LR254*0.5</f>
        <v>189.70000000000027</v>
      </c>
      <c r="LU255" s="9">
        <f>LT254*0.75</f>
        <v>399.48750000000109</v>
      </c>
      <c r="LW255" s="9">
        <f>LV254*1</f>
        <v>0</v>
      </c>
      <c r="LZ255" s="9">
        <f>LY254*0.25</f>
        <v>12.675000000001091</v>
      </c>
      <c r="MB255" s="9">
        <f>MA254*0.5</f>
        <v>0</v>
      </c>
      <c r="MD255" s="9">
        <f>MC254*0.75</f>
        <v>0</v>
      </c>
      <c r="MF255" s="9">
        <f>ME254*1</f>
        <v>0</v>
      </c>
      <c r="MI255" s="9">
        <f>MH254*0.25</f>
        <v>0</v>
      </c>
      <c r="MK255" s="9">
        <f>MJ254*0.5</f>
        <v>214.10000000000582</v>
      </c>
      <c r="MM255" s="9">
        <f>ML254*0.75</f>
        <v>552.82499999999754</v>
      </c>
      <c r="MO255" s="9">
        <f>MN254*1</f>
        <v>770.29999999999927</v>
      </c>
      <c r="MR255" s="9">
        <f>MQ254*0.25</f>
        <v>66.000000000000909</v>
      </c>
      <c r="MT255" s="9">
        <f>MS254*0.5</f>
        <v>110.24999999999818</v>
      </c>
      <c r="MV255" s="9">
        <f>MU254*0.75</f>
        <v>188.25000000000546</v>
      </c>
      <c r="MX255" s="9">
        <f>MW254*1</f>
        <v>0</v>
      </c>
      <c r="NA255" s="9">
        <f>MZ254*0.25</f>
        <v>0</v>
      </c>
      <c r="NC255" s="9">
        <f>NB254*0.5</f>
        <v>0</v>
      </c>
      <c r="NE255" s="9">
        <f>ND254*0.75</f>
        <v>970.08750000000055</v>
      </c>
      <c r="NG255" s="9">
        <f>NF254*1</f>
        <v>0</v>
      </c>
      <c r="NH255" s="43"/>
    </row>
    <row r="256" spans="1:372" s="40" customFormat="1" ht="15.75">
      <c r="A256" s="404"/>
      <c r="B256" s="206"/>
      <c r="C256" s="205"/>
      <c r="E256" s="61"/>
      <c r="F256" s="149"/>
      <c r="G256" s="61"/>
      <c r="I256" s="61"/>
      <c r="L256" s="205"/>
      <c r="N256" s="61"/>
      <c r="P256" s="61"/>
      <c r="R256" s="61"/>
      <c r="U256" s="205"/>
      <c r="W256" s="61"/>
      <c r="Y256" s="61"/>
      <c r="Z256" s="149"/>
      <c r="AB256" s="18"/>
      <c r="AC256" s="38"/>
      <c r="AD256" s="205"/>
      <c r="AE256" s="149"/>
      <c r="AF256" s="237"/>
      <c r="AG256" s="149"/>
      <c r="AI256" s="149"/>
      <c r="AK256" s="149"/>
      <c r="AL256" s="38"/>
      <c r="AM256" s="205"/>
      <c r="AN256" s="149"/>
      <c r="AO256" s="237"/>
      <c r="AP256" s="149"/>
      <c r="AR256" s="149"/>
      <c r="AT256" s="149"/>
      <c r="AU256" s="38"/>
      <c r="AV256" s="205"/>
      <c r="AW256" s="149"/>
      <c r="AX256" s="237"/>
      <c r="AY256" s="149"/>
      <c r="BA256" s="149"/>
      <c r="BC256" s="149"/>
      <c r="BD256" s="38"/>
      <c r="BE256" s="205"/>
      <c r="BF256" s="149"/>
      <c r="BG256" s="237"/>
      <c r="BH256" s="149"/>
      <c r="BJ256" s="149"/>
      <c r="BL256" s="149"/>
      <c r="BM256" s="38"/>
      <c r="BN256" s="205"/>
      <c r="BP256" s="237"/>
      <c r="BV256" s="38"/>
      <c r="BW256" s="205"/>
      <c r="BY256" s="237"/>
      <c r="CE256" s="38"/>
      <c r="CF256" s="205"/>
      <c r="CG256" s="149"/>
      <c r="CH256" s="237"/>
      <c r="CI256" s="149"/>
      <c r="CK256" s="149"/>
      <c r="CM256" s="149"/>
      <c r="CN256" s="38"/>
      <c r="CO256" s="205"/>
      <c r="CP256" s="149"/>
      <c r="CQ256" s="237"/>
      <c r="CR256" s="149"/>
      <c r="CT256" s="149"/>
      <c r="CV256" s="149"/>
      <c r="CW256" s="38"/>
      <c r="CX256" s="205"/>
      <c r="CY256" s="149"/>
      <c r="CZ256" s="237"/>
      <c r="DA256" s="149"/>
      <c r="DC256" s="149"/>
      <c r="DE256" s="149"/>
      <c r="DF256" s="38"/>
      <c r="DG256" s="205"/>
      <c r="DH256" s="149"/>
      <c r="DI256" s="237"/>
      <c r="DJ256" s="149"/>
      <c r="DL256" s="149"/>
      <c r="DN256" s="149"/>
      <c r="DO256" s="38"/>
      <c r="DP256" s="205"/>
      <c r="DQ256" s="149"/>
      <c r="DR256" s="237"/>
      <c r="DS256" s="149"/>
      <c r="DU256" s="149"/>
      <c r="DW256" s="149"/>
      <c r="DX256" s="38"/>
      <c r="DY256" s="205"/>
      <c r="DZ256" s="149"/>
      <c r="EA256" s="237"/>
      <c r="EB256" s="149"/>
      <c r="ED256" s="149"/>
      <c r="EF256" s="149"/>
      <c r="EG256" s="38"/>
      <c r="EH256" s="205"/>
      <c r="EI256" s="149"/>
      <c r="EJ256" s="237"/>
      <c r="EK256" s="149"/>
      <c r="EM256" s="149"/>
      <c r="EO256" s="149"/>
      <c r="EP256" s="38"/>
      <c r="EQ256" s="205"/>
      <c r="ER256" s="149"/>
      <c r="ES256" s="237"/>
      <c r="ET256" s="149"/>
      <c r="EV256" s="149"/>
      <c r="EX256" s="149"/>
      <c r="EY256" s="38"/>
      <c r="EZ256" s="205"/>
      <c r="FA256" s="149"/>
      <c r="FB256" s="237"/>
      <c r="FH256" s="38"/>
      <c r="FI256" s="205"/>
      <c r="FJ256" s="149"/>
      <c r="FK256" s="237"/>
      <c r="FL256" s="149"/>
      <c r="FN256" s="149"/>
      <c r="FP256" s="149"/>
      <c r="FQ256" s="38"/>
      <c r="FR256" s="205"/>
      <c r="FS256" s="149"/>
      <c r="FT256" s="237"/>
      <c r="FU256" s="149"/>
      <c r="FW256" s="149"/>
      <c r="FY256" s="149"/>
      <c r="FZ256" s="38"/>
      <c r="GA256" s="205"/>
      <c r="GB256" s="149"/>
      <c r="GC256" s="237"/>
      <c r="GD256" s="149"/>
      <c r="GF256" s="149"/>
      <c r="GH256" s="149"/>
      <c r="GI256" s="38"/>
      <c r="GJ256" s="205"/>
      <c r="GK256" s="149"/>
      <c r="GL256" s="237"/>
      <c r="GM256" s="149"/>
      <c r="GO256" s="149"/>
      <c r="GQ256" s="149"/>
      <c r="GR256" s="38"/>
      <c r="GS256" s="205"/>
      <c r="GT256" s="149"/>
      <c r="GU256" s="237"/>
      <c r="GV256" s="149"/>
      <c r="GX256" s="149"/>
      <c r="GZ256" s="149"/>
      <c r="HB256" s="205"/>
      <c r="HD256" s="237"/>
      <c r="HJ256" s="38"/>
      <c r="HK256" s="205"/>
      <c r="HM256" s="237"/>
      <c r="HS256" s="38"/>
      <c r="HT256" s="205"/>
      <c r="HV256" s="237"/>
      <c r="IB256" s="38"/>
      <c r="IC256" s="205"/>
      <c r="IE256" s="237"/>
      <c r="IL256" s="205"/>
      <c r="IN256" s="237"/>
      <c r="IT256" s="38"/>
      <c r="IU256" s="205"/>
      <c r="IW256" s="237"/>
      <c r="JC256" s="38"/>
      <c r="JD256" s="205"/>
      <c r="JF256" s="237"/>
      <c r="JL256" s="38"/>
      <c r="JM256" s="205"/>
      <c r="JO256" s="237"/>
      <c r="JV256" s="205"/>
      <c r="JX256" s="237"/>
      <c r="KD256" s="38"/>
      <c r="KE256" s="205"/>
      <c r="KG256" s="237"/>
      <c r="KM256" s="38"/>
      <c r="KN256" s="205"/>
      <c r="KP256" s="237"/>
      <c r="KW256" s="205"/>
      <c r="KY256" s="237"/>
      <c r="LF256" s="205"/>
      <c r="LH256" s="237"/>
      <c r="LN256" s="38"/>
      <c r="LO256" s="205"/>
      <c r="LQ256" s="237"/>
      <c r="LW256" s="38"/>
      <c r="LX256" s="205"/>
      <c r="LZ256" s="237"/>
      <c r="MG256" s="205"/>
      <c r="MI256" s="237"/>
      <c r="MO256" s="38"/>
      <c r="MP256" s="205"/>
      <c r="MR256" s="237"/>
      <c r="MX256" s="38"/>
      <c r="MY256" s="205"/>
      <c r="NA256" s="237"/>
      <c r="NG256" s="38"/>
      <c r="NH256" s="205"/>
    </row>
    <row r="257" spans="1:372" ht="18">
      <c r="A257" s="42" t="s">
        <v>853</v>
      </c>
      <c r="B257" s="49"/>
      <c r="D257">
        <v>386.8</v>
      </c>
      <c r="E257" s="1" t="s">
        <v>187</v>
      </c>
      <c r="F257" s="400">
        <v>160.19999999999999</v>
      </c>
      <c r="G257" s="1" t="s">
        <v>183</v>
      </c>
      <c r="H257" s="115"/>
      <c r="I257" s="1" t="s">
        <v>184</v>
      </c>
      <c r="J257" s="115"/>
      <c r="K257" s="1" t="s">
        <v>185</v>
      </c>
      <c r="M257">
        <v>160.5</v>
      </c>
      <c r="N257" s="1" t="s">
        <v>187</v>
      </c>
      <c r="O257" s="18">
        <v>93</v>
      </c>
      <c r="P257" s="1" t="s">
        <v>183</v>
      </c>
      <c r="Q257" s="18"/>
      <c r="R257" s="1" t="s">
        <v>184</v>
      </c>
      <c r="S257" s="18"/>
      <c r="T257" s="1" t="s">
        <v>185</v>
      </c>
      <c r="V257" s="18">
        <v>651.79999999999973</v>
      </c>
      <c r="W257" s="1" t="s">
        <v>187</v>
      </c>
      <c r="X257" s="18">
        <v>436.69999999999959</v>
      </c>
      <c r="Y257" s="1" t="s">
        <v>183</v>
      </c>
      <c r="Z257" s="18">
        <v>510.49999999999994</v>
      </c>
      <c r="AA257" s="1" t="s">
        <v>184</v>
      </c>
      <c r="AB257" s="18">
        <v>347.6500000000002</v>
      </c>
      <c r="AC257" s="1" t="s">
        <v>185</v>
      </c>
      <c r="AE257" s="18">
        <v>275.50000000000023</v>
      </c>
      <c r="AF257" s="1" t="s">
        <v>187</v>
      </c>
      <c r="AG257" s="18">
        <v>366.19999999999959</v>
      </c>
      <c r="AH257" s="1" t="s">
        <v>183</v>
      </c>
      <c r="AI257" s="18">
        <v>110.20000000000005</v>
      </c>
      <c r="AJ257" s="1" t="s">
        <v>184</v>
      </c>
      <c r="AK257" s="18">
        <v>302.4000000000002</v>
      </c>
      <c r="AL257" s="1" t="s">
        <v>185</v>
      </c>
      <c r="AN257" s="18">
        <v>148.10000000000036</v>
      </c>
      <c r="AO257" s="1" t="s">
        <v>187</v>
      </c>
      <c r="AP257" s="18">
        <v>421.40000000000055</v>
      </c>
      <c r="AQ257" s="1" t="s">
        <v>183</v>
      </c>
      <c r="AR257" s="1">
        <v>671.80000000000018</v>
      </c>
      <c r="AS257" s="1" t="s">
        <v>184</v>
      </c>
      <c r="AT257" s="18">
        <v>258.30000000000018</v>
      </c>
      <c r="AU257" s="1" t="s">
        <v>185</v>
      </c>
      <c r="AW257" s="18">
        <v>364.00000000000045</v>
      </c>
      <c r="AX257" s="1" t="s">
        <v>187</v>
      </c>
      <c r="AY257" s="18">
        <v>368.40000000000009</v>
      </c>
      <c r="AZ257" s="1" t="s">
        <v>183</v>
      </c>
      <c r="BA257" s="18">
        <v>397.49999999999955</v>
      </c>
      <c r="BB257" s="1" t="s">
        <v>184</v>
      </c>
      <c r="BC257" s="18">
        <v>527.40000000000009</v>
      </c>
      <c r="BD257" s="1" t="s">
        <v>185</v>
      </c>
      <c r="BF257" s="18">
        <v>614.59999999999991</v>
      </c>
      <c r="BG257" s="1" t="s">
        <v>187</v>
      </c>
      <c r="BH257" s="18">
        <v>332.09999999999945</v>
      </c>
      <c r="BI257" s="1" t="s">
        <v>183</v>
      </c>
      <c r="BJ257" s="18">
        <v>892.20000000000027</v>
      </c>
      <c r="BK257" s="1" t="s">
        <v>184</v>
      </c>
      <c r="BL257" s="18">
        <v>721.60000000000036</v>
      </c>
      <c r="BM257" s="1" t="s">
        <v>185</v>
      </c>
      <c r="BO257" s="18">
        <v>488.29999999999927</v>
      </c>
      <c r="BP257" s="1" t="s">
        <v>187</v>
      </c>
      <c r="BQ257" s="18">
        <v>455.60000000000082</v>
      </c>
      <c r="BR257" s="1" t="s">
        <v>183</v>
      </c>
      <c r="BS257" s="18">
        <v>549.60000000000036</v>
      </c>
      <c r="BT257" s="1" t="s">
        <v>184</v>
      </c>
      <c r="BU257" s="18">
        <v>257.75000000000045</v>
      </c>
      <c r="BV257" s="1" t="s">
        <v>185</v>
      </c>
      <c r="BX257">
        <v>320</v>
      </c>
      <c r="BY257" s="1" t="s">
        <v>187</v>
      </c>
      <c r="BZ257" s="401">
        <v>329</v>
      </c>
      <c r="CA257" s="1" t="s">
        <v>183</v>
      </c>
      <c r="CB257" s="18">
        <v>362.69999999999982</v>
      </c>
      <c r="CC257" s="1" t="s">
        <v>184</v>
      </c>
      <c r="CD257" s="18">
        <v>392.50000000000045</v>
      </c>
      <c r="CE257" s="1" t="s">
        <v>185</v>
      </c>
      <c r="CG257" s="18">
        <v>604.10000000000036</v>
      </c>
      <c r="CH257" s="1" t="s">
        <v>187</v>
      </c>
      <c r="CI257" s="18"/>
      <c r="CJ257" s="1" t="s">
        <v>183</v>
      </c>
      <c r="CK257" s="18">
        <v>208.60000000000036</v>
      </c>
      <c r="CL257" s="1" t="s">
        <v>184</v>
      </c>
      <c r="CM257" s="18">
        <v>246.29999999999836</v>
      </c>
      <c r="CN257" s="1" t="s">
        <v>185</v>
      </c>
      <c r="CP257" s="18">
        <v>430.39999999999964</v>
      </c>
      <c r="CQ257" s="1" t="s">
        <v>187</v>
      </c>
      <c r="CR257" s="18"/>
      <c r="CS257" s="1" t="s">
        <v>183</v>
      </c>
      <c r="CT257" s="18">
        <v>571.59999999999945</v>
      </c>
      <c r="CU257" s="1" t="s">
        <v>184</v>
      </c>
      <c r="CV257" s="18">
        <v>468.50000000000091</v>
      </c>
      <c r="CW257" s="1" t="s">
        <v>185</v>
      </c>
      <c r="CY257" s="18">
        <v>329.49999999999909</v>
      </c>
      <c r="CZ257" s="1" t="s">
        <v>187</v>
      </c>
      <c r="DA257" s="18">
        <v>514.19999999999891</v>
      </c>
      <c r="DB257" s="1" t="s">
        <v>183</v>
      </c>
      <c r="DC257" s="18">
        <v>226.59999999999945</v>
      </c>
      <c r="DD257" s="1" t="s">
        <v>184</v>
      </c>
      <c r="DE257" s="18">
        <v>314.29999999999927</v>
      </c>
      <c r="DF257" s="1" t="s">
        <v>185</v>
      </c>
      <c r="DH257" s="18">
        <v>418.59999999999945</v>
      </c>
      <c r="DI257" s="1" t="s">
        <v>187</v>
      </c>
      <c r="DJ257" s="18"/>
      <c r="DK257" s="1" t="s">
        <v>183</v>
      </c>
      <c r="DL257" s="18">
        <v>282.30000000000018</v>
      </c>
      <c r="DM257" s="1" t="s">
        <v>184</v>
      </c>
      <c r="DN257" s="18">
        <v>263.24999999999818</v>
      </c>
      <c r="DO257" s="1" t="s">
        <v>185</v>
      </c>
      <c r="DQ257" s="401">
        <v>486.20000000000164</v>
      </c>
      <c r="DR257" s="1" t="s">
        <v>187</v>
      </c>
      <c r="DS257" s="18">
        <v>389.5</v>
      </c>
      <c r="DT257" s="1" t="s">
        <v>183</v>
      </c>
      <c r="DU257" s="18">
        <v>480.90000000000055</v>
      </c>
      <c r="DV257" s="1" t="s">
        <v>184</v>
      </c>
      <c r="DW257" s="18">
        <v>434.74999999999909</v>
      </c>
      <c r="DX257" s="1" t="s">
        <v>185</v>
      </c>
      <c r="DZ257" s="18">
        <v>93.200000000000728</v>
      </c>
      <c r="EA257" s="1" t="s">
        <v>187</v>
      </c>
      <c r="EB257" s="18"/>
      <c r="EC257" s="1" t="s">
        <v>183</v>
      </c>
      <c r="ED257" s="18">
        <v>601.60000000000127</v>
      </c>
      <c r="EE257" s="1" t="s">
        <v>184</v>
      </c>
      <c r="EF257" s="18"/>
      <c r="EG257" s="1" t="s">
        <v>185</v>
      </c>
      <c r="EI257" s="401">
        <v>344.90000000000055</v>
      </c>
      <c r="EJ257" s="1" t="s">
        <v>187</v>
      </c>
      <c r="EK257" s="401"/>
      <c r="EL257" s="1" t="s">
        <v>183</v>
      </c>
      <c r="EM257" s="18">
        <v>209.39999999999782</v>
      </c>
      <c r="EN257" s="1" t="s">
        <v>184</v>
      </c>
      <c r="EO257" s="18"/>
      <c r="EP257" s="1" t="s">
        <v>185</v>
      </c>
      <c r="ER257" s="18">
        <v>202.10000000000127</v>
      </c>
      <c r="ES257" s="1" t="s">
        <v>187</v>
      </c>
      <c r="ET257" s="18"/>
      <c r="EU257" s="1" t="s">
        <v>183</v>
      </c>
      <c r="EV257" s="18">
        <v>245.00000000000182</v>
      </c>
      <c r="EW257" s="1" t="s">
        <v>184</v>
      </c>
      <c r="EX257" s="18"/>
      <c r="EY257" s="1" t="s">
        <v>185</v>
      </c>
      <c r="FA257" s="401">
        <v>159.10000000000036</v>
      </c>
      <c r="FB257" s="1" t="s">
        <v>187</v>
      </c>
      <c r="FC257" s="401">
        <v>84.500000000003638</v>
      </c>
      <c r="FD257" s="1" t="s">
        <v>183</v>
      </c>
      <c r="FE257" s="18">
        <v>415.40000000000236</v>
      </c>
      <c r="FF257" s="1" t="s">
        <v>184</v>
      </c>
      <c r="FG257" s="18"/>
      <c r="FH257" s="1" t="s">
        <v>185</v>
      </c>
      <c r="FJ257" s="401">
        <v>49.000000000001819</v>
      </c>
      <c r="FK257" s="1" t="s">
        <v>187</v>
      </c>
      <c r="FL257" s="18">
        <v>520.20000000000255</v>
      </c>
      <c r="FM257" s="1" t="s">
        <v>183</v>
      </c>
      <c r="FN257" s="18">
        <v>464.80000000000109</v>
      </c>
      <c r="FO257" s="1" t="s">
        <v>184</v>
      </c>
      <c r="FP257" s="18"/>
      <c r="FQ257" s="1" t="s">
        <v>185</v>
      </c>
      <c r="FS257" s="401">
        <v>421.20000000000073</v>
      </c>
      <c r="FT257" s="1" t="s">
        <v>187</v>
      </c>
      <c r="FU257" s="401"/>
      <c r="FV257" s="1" t="s">
        <v>183</v>
      </c>
      <c r="FW257" s="18">
        <v>236.5</v>
      </c>
      <c r="FX257" s="1" t="s">
        <v>184</v>
      </c>
      <c r="FY257" s="18"/>
      <c r="FZ257" s="1" t="s">
        <v>185</v>
      </c>
      <c r="GB257" s="18">
        <v>22.500000000001819</v>
      </c>
      <c r="GC257" s="1" t="s">
        <v>187</v>
      </c>
      <c r="GD257" s="18"/>
      <c r="GE257" s="1" t="s">
        <v>183</v>
      </c>
      <c r="GF257" s="18">
        <v>15.399999999997817</v>
      </c>
      <c r="GG257" s="1" t="s">
        <v>184</v>
      </c>
      <c r="GH257" s="18"/>
      <c r="GI257" s="1" t="s">
        <v>185</v>
      </c>
      <c r="GK257" s="401">
        <v>1646.9999999999982</v>
      </c>
      <c r="GL257" s="1" t="s">
        <v>187</v>
      </c>
      <c r="GM257" s="18">
        <v>1114.2000000000007</v>
      </c>
      <c r="GN257" s="1" t="s">
        <v>183</v>
      </c>
      <c r="GO257" s="18">
        <v>1888.6000000000004</v>
      </c>
      <c r="GP257" s="1" t="s">
        <v>184</v>
      </c>
      <c r="GQ257" s="18"/>
      <c r="GR257" s="1" t="s">
        <v>185</v>
      </c>
      <c r="GT257" s="401">
        <v>104.89999999999964</v>
      </c>
      <c r="GU257" s="1" t="s">
        <v>187</v>
      </c>
      <c r="GV257" s="401"/>
      <c r="GW257" s="1" t="s">
        <v>183</v>
      </c>
      <c r="GX257" s="401"/>
      <c r="GY257" s="1" t="s">
        <v>184</v>
      </c>
      <c r="GZ257" s="401"/>
      <c r="HA257" s="1" t="s">
        <v>185</v>
      </c>
      <c r="HC257" s="18">
        <v>412</v>
      </c>
      <c r="HD257" s="1" t="s">
        <v>187</v>
      </c>
      <c r="HE257" s="18">
        <v>664.30000000000018</v>
      </c>
      <c r="HF257" s="1" t="s">
        <v>183</v>
      </c>
      <c r="HG257" s="18">
        <v>220.60000000000036</v>
      </c>
      <c r="HH257" s="1" t="s">
        <v>184</v>
      </c>
      <c r="HI257" s="18"/>
      <c r="HJ257" s="1" t="s">
        <v>185</v>
      </c>
      <c r="HL257" s="401">
        <v>346.59999999999673</v>
      </c>
      <c r="HM257" s="1" t="s">
        <v>187</v>
      </c>
      <c r="HN257" s="401"/>
      <c r="HO257" s="1" t="s">
        <v>183</v>
      </c>
      <c r="HP257" s="18">
        <v>553.79999999999927</v>
      </c>
      <c r="HQ257" s="1" t="s">
        <v>184</v>
      </c>
      <c r="HR257" s="18"/>
      <c r="HS257" s="1" t="s">
        <v>185</v>
      </c>
      <c r="HU257" s="401">
        <v>2374.6999999999971</v>
      </c>
      <c r="HV257" s="1" t="s">
        <v>187</v>
      </c>
      <c r="HW257" s="18">
        <v>3816.300000000002</v>
      </c>
      <c r="HX257" s="1" t="s">
        <v>183</v>
      </c>
      <c r="HY257" s="18">
        <v>3547.8999999999905</v>
      </c>
      <c r="HZ257" s="1" t="s">
        <v>184</v>
      </c>
      <c r="IA257" s="18"/>
      <c r="IB257" s="1" t="s">
        <v>185</v>
      </c>
      <c r="ID257" s="401">
        <v>210.899999999996</v>
      </c>
      <c r="IE257" s="1" t="s">
        <v>187</v>
      </c>
      <c r="IF257" s="401"/>
      <c r="IG257" s="1" t="s">
        <v>183</v>
      </c>
      <c r="IH257" s="401"/>
      <c r="II257" s="1" t="s">
        <v>184</v>
      </c>
      <c r="IJ257" s="401"/>
      <c r="IK257" s="1" t="s">
        <v>185</v>
      </c>
      <c r="IM257" s="18">
        <v>234.49999999999636</v>
      </c>
      <c r="IN257" s="1" t="s">
        <v>187</v>
      </c>
      <c r="IO257" s="18"/>
      <c r="IP257" s="1" t="s">
        <v>183</v>
      </c>
      <c r="IQ257" s="18">
        <v>152</v>
      </c>
      <c r="IR257" s="1" t="s">
        <v>184</v>
      </c>
      <c r="IS257" s="18"/>
      <c r="IT257" s="1" t="s">
        <v>185</v>
      </c>
      <c r="IV257" s="401">
        <v>183.29999999999745</v>
      </c>
      <c r="IW257" s="1" t="s">
        <v>187</v>
      </c>
      <c r="IX257" s="18">
        <v>466.70000000000164</v>
      </c>
      <c r="IY257" s="1" t="s">
        <v>183</v>
      </c>
      <c r="IZ257" s="18">
        <v>103.09999999999491</v>
      </c>
      <c r="JA257" s="1" t="s">
        <v>184</v>
      </c>
      <c r="JB257" s="18"/>
      <c r="JC257" s="1" t="s">
        <v>185</v>
      </c>
      <c r="JE257" s="401">
        <v>499.29999999999745</v>
      </c>
      <c r="JF257" s="1" t="s">
        <v>187</v>
      </c>
      <c r="JG257" s="401">
        <v>575.40000000000146</v>
      </c>
      <c r="JH257" s="1" t="s">
        <v>183</v>
      </c>
      <c r="JI257" s="18">
        <v>175.49999999998909</v>
      </c>
      <c r="JJ257" s="1" t="s">
        <v>184</v>
      </c>
      <c r="JK257" s="18"/>
      <c r="JL257" s="1" t="s">
        <v>185</v>
      </c>
      <c r="JN257" s="401">
        <v>298.50000000000364</v>
      </c>
      <c r="JO257" s="1" t="s">
        <v>187</v>
      </c>
      <c r="JP257" s="401"/>
      <c r="JQ257" s="1" t="s">
        <v>183</v>
      </c>
      <c r="JR257" s="401"/>
      <c r="JS257" s="1" t="s">
        <v>184</v>
      </c>
      <c r="JT257" s="401"/>
      <c r="JU257" s="1" t="s">
        <v>185</v>
      </c>
      <c r="JX257" s="1" t="s">
        <v>187</v>
      </c>
      <c r="JY257" s="18">
        <v>2765.0000000000073</v>
      </c>
      <c r="JZ257" s="1" t="s">
        <v>183</v>
      </c>
      <c r="KA257" s="18">
        <v>1235.9000000001015</v>
      </c>
      <c r="KB257" s="1" t="s">
        <v>184</v>
      </c>
      <c r="KC257" s="18">
        <v>2241.4000000002015</v>
      </c>
      <c r="KD257" s="1" t="s">
        <v>185</v>
      </c>
      <c r="KF257" s="18">
        <v>308.40000000000146</v>
      </c>
      <c r="KG257" s="1" t="s">
        <v>187</v>
      </c>
      <c r="KH257" s="401">
        <v>131.99999999999909</v>
      </c>
      <c r="KI257" s="1" t="s">
        <v>183</v>
      </c>
      <c r="KJ257" s="18">
        <v>207.59999999999491</v>
      </c>
      <c r="KK257" s="1" t="s">
        <v>184</v>
      </c>
      <c r="KL257" s="18"/>
      <c r="KM257" s="1" t="s">
        <v>185</v>
      </c>
      <c r="KO257" s="401">
        <v>329.29999999999927</v>
      </c>
      <c r="KP257" s="1" t="s">
        <v>187</v>
      </c>
      <c r="KQ257" s="401"/>
      <c r="KR257" s="1" t="s">
        <v>183</v>
      </c>
      <c r="KS257" s="401"/>
      <c r="KT257" s="1" t="s">
        <v>184</v>
      </c>
      <c r="KU257" s="401"/>
      <c r="KV257" s="1" t="s">
        <v>185</v>
      </c>
      <c r="KX257" s="18">
        <v>127</v>
      </c>
      <c r="KY257" s="1" t="s">
        <v>187</v>
      </c>
      <c r="KZ257" s="18"/>
      <c r="LA257" s="1" t="s">
        <v>183</v>
      </c>
      <c r="LB257" s="18"/>
      <c r="LC257" s="1" t="s">
        <v>184</v>
      </c>
      <c r="LD257" s="18"/>
      <c r="LE257" s="1" t="s">
        <v>185</v>
      </c>
      <c r="LG257" s="232">
        <v>385.80000000000109</v>
      </c>
      <c r="LH257" s="1" t="s">
        <v>187</v>
      </c>
      <c r="LI257" s="232"/>
      <c r="LJ257" s="1" t="s">
        <v>183</v>
      </c>
      <c r="LK257" s="232"/>
      <c r="LL257" s="1" t="s">
        <v>184</v>
      </c>
      <c r="LM257" s="18"/>
      <c r="LN257" s="1" t="s">
        <v>185</v>
      </c>
      <c r="LP257" s="18">
        <v>258.60000000000946</v>
      </c>
      <c r="LQ257" s="1" t="s">
        <v>187</v>
      </c>
      <c r="LR257" s="18">
        <v>276.30000000000018</v>
      </c>
      <c r="LS257" s="1" t="s">
        <v>183</v>
      </c>
      <c r="LT257" s="18">
        <v>369.50000000000364</v>
      </c>
      <c r="LU257" s="1" t="s">
        <v>184</v>
      </c>
      <c r="LV257" s="18"/>
      <c r="LW257" s="1" t="s">
        <v>185</v>
      </c>
      <c r="LY257" s="18">
        <v>475.30000000001019</v>
      </c>
      <c r="LZ257" s="1" t="s">
        <v>187</v>
      </c>
      <c r="MA257" s="18"/>
      <c r="MB257" s="1" t="s">
        <v>183</v>
      </c>
      <c r="MC257" s="18"/>
      <c r="MD257" s="1" t="s">
        <v>184</v>
      </c>
      <c r="ME257" s="18"/>
      <c r="MF257" s="1" t="s">
        <v>185</v>
      </c>
      <c r="MI257" s="1" t="s">
        <v>187</v>
      </c>
      <c r="MJ257" s="74">
        <v>545.50000000001455</v>
      </c>
      <c r="MK257" s="1" t="s">
        <v>183</v>
      </c>
      <c r="ML257" s="18">
        <v>1096.5000000000055</v>
      </c>
      <c r="MM257" s="1" t="s">
        <v>184</v>
      </c>
      <c r="MN257" s="18">
        <v>1417.6000000000204</v>
      </c>
      <c r="MO257" s="1" t="s">
        <v>185</v>
      </c>
      <c r="MQ257">
        <v>322.49999999999272</v>
      </c>
      <c r="MR257" s="1" t="s">
        <v>187</v>
      </c>
      <c r="MS257" s="18">
        <v>280.00000000000728</v>
      </c>
      <c r="MT257" s="1" t="s">
        <v>183</v>
      </c>
      <c r="MU257">
        <v>268.00000000000728</v>
      </c>
      <c r="MV257" s="1" t="s">
        <v>184</v>
      </c>
      <c r="MX257" s="1" t="s">
        <v>185</v>
      </c>
      <c r="NA257" s="1" t="s">
        <v>187</v>
      </c>
      <c r="NC257" s="1" t="s">
        <v>183</v>
      </c>
      <c r="ND257" s="402">
        <v>1383.799999999992</v>
      </c>
      <c r="NE257" s="1" t="s">
        <v>184</v>
      </c>
      <c r="NF257" s="402"/>
      <c r="NG257" s="1" t="s">
        <v>185</v>
      </c>
      <c r="NH257" s="43"/>
    </row>
    <row r="258" spans="1:372" ht="18">
      <c r="A258" s="403" t="s">
        <v>3671</v>
      </c>
      <c r="B258" s="49">
        <f>SUM(D258:AAP258)</f>
        <v>33610.85000000029</v>
      </c>
      <c r="D258"/>
      <c r="E258" s="9">
        <f>D257*0.25</f>
        <v>96.7</v>
      </c>
      <c r="F258" s="18"/>
      <c r="G258" s="9">
        <f>F257*0.5</f>
        <v>80.099999999999994</v>
      </c>
      <c r="I258" s="9">
        <f>H257*0.75</f>
        <v>0</v>
      </c>
      <c r="K258" s="9">
        <f>J257*1</f>
        <v>0</v>
      </c>
      <c r="N258" s="9">
        <f>M257*0.25</f>
        <v>40.125</v>
      </c>
      <c r="P258" s="9">
        <f>O257*0.5</f>
        <v>46.5</v>
      </c>
      <c r="R258" s="9">
        <f>Q257*0.75</f>
        <v>0</v>
      </c>
      <c r="T258" s="9">
        <f>S257*1</f>
        <v>0</v>
      </c>
      <c r="W258" s="9">
        <f>V257*0.25</f>
        <v>162.94999999999993</v>
      </c>
      <c r="Y258" s="9">
        <f>X257*0.5</f>
        <v>218.3499999999998</v>
      </c>
      <c r="Z258" s="18"/>
      <c r="AA258" s="9">
        <f>Z257*0.75</f>
        <v>382.87499999999994</v>
      </c>
      <c r="AB258" s="18"/>
      <c r="AC258" s="9">
        <f>AB257*1</f>
        <v>347.6500000000002</v>
      </c>
      <c r="AE258" s="18"/>
      <c r="AF258" s="9">
        <f>AE257*0.25</f>
        <v>68.875000000000057</v>
      </c>
      <c r="AG258" s="18"/>
      <c r="AH258" s="9">
        <f>AG257*0.5</f>
        <v>183.0999999999998</v>
      </c>
      <c r="AI258" s="18"/>
      <c r="AJ258" s="9">
        <f>AI257*0.75</f>
        <v>82.650000000000034</v>
      </c>
      <c r="AK258" s="18"/>
      <c r="AL258" s="9">
        <f>AK257*1</f>
        <v>302.4000000000002</v>
      </c>
      <c r="AN258" s="18"/>
      <c r="AO258" s="9">
        <f>AN257*0.25</f>
        <v>37.025000000000091</v>
      </c>
      <c r="AP258" s="18"/>
      <c r="AQ258" s="9">
        <f>AP257*0.5</f>
        <v>210.70000000000027</v>
      </c>
      <c r="AR258" s="18"/>
      <c r="AS258" s="9">
        <f>AR257*0.75</f>
        <v>503.85000000000014</v>
      </c>
      <c r="AT258" s="18"/>
      <c r="AU258" s="9">
        <f>AT257*1</f>
        <v>258.30000000000018</v>
      </c>
      <c r="AW258" s="18"/>
      <c r="AX258" s="9">
        <f>AW257*0.25</f>
        <v>91.000000000000114</v>
      </c>
      <c r="AZ258" s="9">
        <f>AY257*0.5</f>
        <v>184.20000000000005</v>
      </c>
      <c r="BB258" s="9">
        <f>BA257*0.75</f>
        <v>298.12499999999966</v>
      </c>
      <c r="BD258" s="9">
        <f>BC257*1</f>
        <v>527.40000000000009</v>
      </c>
      <c r="BF258" s="18"/>
      <c r="BG258" s="9">
        <f>BF257*0.25</f>
        <v>153.64999999999998</v>
      </c>
      <c r="BH258" s="18"/>
      <c r="BI258" s="9">
        <f>BH257*0.5</f>
        <v>166.04999999999973</v>
      </c>
      <c r="BJ258" s="18"/>
      <c r="BK258" s="9">
        <f>BJ257*0.75</f>
        <v>669.1500000000002</v>
      </c>
      <c r="BL258" s="18"/>
      <c r="BM258" s="9">
        <f>BL257*1</f>
        <v>721.60000000000036</v>
      </c>
      <c r="BP258" s="9">
        <f>BO257*0.25</f>
        <v>122.07499999999982</v>
      </c>
      <c r="BR258" s="9">
        <f>BQ257*0.5</f>
        <v>227.80000000000041</v>
      </c>
      <c r="BT258" s="9">
        <f>BS257*0.75</f>
        <v>412.20000000000027</v>
      </c>
      <c r="BV258" s="9">
        <f>BU257*1</f>
        <v>257.75000000000045</v>
      </c>
      <c r="BY258" s="9">
        <f>BX257*0.25</f>
        <v>80</v>
      </c>
      <c r="CA258" s="9">
        <f>BZ257*0.5</f>
        <v>164.5</v>
      </c>
      <c r="CC258" s="9">
        <f>CB257*0.75</f>
        <v>272.02499999999986</v>
      </c>
      <c r="CE258" s="9">
        <f t="shared" ref="CE258" si="498">CD257*1</f>
        <v>392.50000000000045</v>
      </c>
      <c r="CG258" s="18"/>
      <c r="CH258" s="9">
        <f>CG257*0.25</f>
        <v>151.02500000000009</v>
      </c>
      <c r="CI258" s="18"/>
      <c r="CJ258" s="9">
        <f>CI257*0.5</f>
        <v>0</v>
      </c>
      <c r="CK258" s="18"/>
      <c r="CL258" s="9">
        <f>CK257*0.75</f>
        <v>156.45000000000027</v>
      </c>
      <c r="CM258" s="18"/>
      <c r="CN258" s="9">
        <f t="shared" ref="CN258" si="499">CM257*1</f>
        <v>246.29999999999836</v>
      </c>
      <c r="CP258" s="18"/>
      <c r="CQ258" s="9">
        <f>CP257*0.25</f>
        <v>107.59999999999991</v>
      </c>
      <c r="CR258" s="18"/>
      <c r="CS258" s="9">
        <f>CR257*0.5</f>
        <v>0</v>
      </c>
      <c r="CT258" s="18"/>
      <c r="CU258" s="9">
        <f>CT257*0.75</f>
        <v>428.69999999999959</v>
      </c>
      <c r="CV258" s="18"/>
      <c r="CW258" s="9">
        <f t="shared" ref="CW258" si="500">CV257*1</f>
        <v>468.50000000000091</v>
      </c>
      <c r="CY258" s="18"/>
      <c r="CZ258" s="9">
        <f>CY257*0.25</f>
        <v>82.374999999999773</v>
      </c>
      <c r="DA258" s="18"/>
      <c r="DB258" s="9">
        <f>DA257*0.5</f>
        <v>257.09999999999945</v>
      </c>
      <c r="DC258" s="18"/>
      <c r="DD258" s="9">
        <f>DC257*0.75</f>
        <v>169.94999999999959</v>
      </c>
      <c r="DE258" s="18"/>
      <c r="DF258" s="9">
        <f t="shared" ref="DF258" si="501">DE257*1</f>
        <v>314.29999999999927</v>
      </c>
      <c r="DH258" s="18"/>
      <c r="DI258" s="9">
        <f>DH257*0.25</f>
        <v>104.64999999999986</v>
      </c>
      <c r="DJ258" s="18"/>
      <c r="DK258" s="9">
        <f>DJ257*0.5</f>
        <v>0</v>
      </c>
      <c r="DL258" s="18"/>
      <c r="DM258" s="9">
        <f>DL257*0.75</f>
        <v>211.72500000000014</v>
      </c>
      <c r="DN258" s="18"/>
      <c r="DO258" s="9">
        <f t="shared" ref="DO258" si="502">DN257*1</f>
        <v>263.24999999999818</v>
      </c>
      <c r="DQ258" s="18"/>
      <c r="DR258" s="9">
        <f>DQ257*0.25</f>
        <v>121.55000000000041</v>
      </c>
      <c r="DS258" s="18"/>
      <c r="DT258" s="9">
        <f>DS257*0.5</f>
        <v>194.75</v>
      </c>
      <c r="DU258" s="18"/>
      <c r="DV258" s="9">
        <f>DU257*0.75</f>
        <v>360.67500000000041</v>
      </c>
      <c r="DW258" s="18"/>
      <c r="DX258" s="9">
        <f t="shared" ref="DX258" si="503">DW257*1</f>
        <v>434.74999999999909</v>
      </c>
      <c r="DZ258" s="18"/>
      <c r="EA258" s="9">
        <f>DZ257*0.25</f>
        <v>23.300000000000182</v>
      </c>
      <c r="EB258" s="18"/>
      <c r="EC258" s="9">
        <f>EB257*0.5</f>
        <v>0</v>
      </c>
      <c r="ED258" s="18"/>
      <c r="EE258" s="9">
        <f>ED257*0.75</f>
        <v>451.20000000000095</v>
      </c>
      <c r="EF258" s="18"/>
      <c r="EG258" s="9">
        <f>EF257*1</f>
        <v>0</v>
      </c>
      <c r="EI258" s="18"/>
      <c r="EJ258" s="9">
        <f>EI257*0.25</f>
        <v>86.225000000000136</v>
      </c>
      <c r="EK258" s="18"/>
      <c r="EL258" s="9">
        <f>EK257*0.5</f>
        <v>0</v>
      </c>
      <c r="EM258" s="18"/>
      <c r="EN258" s="9">
        <f>EM257*0.75</f>
        <v>157.04999999999836</v>
      </c>
      <c r="EO258" s="18"/>
      <c r="EP258" s="9">
        <f>EO257*1</f>
        <v>0</v>
      </c>
      <c r="ER258" s="18"/>
      <c r="ES258" s="9">
        <f>ER257*0.25</f>
        <v>50.525000000000318</v>
      </c>
      <c r="ET258" s="18"/>
      <c r="EU258" s="9">
        <f>ET257*0.5</f>
        <v>0</v>
      </c>
      <c r="EV258" s="18"/>
      <c r="EW258" s="9">
        <f>EV257*0.75</f>
        <v>183.75000000000136</v>
      </c>
      <c r="EX258" s="18"/>
      <c r="EY258" s="9">
        <f>EX257*1</f>
        <v>0</v>
      </c>
      <c r="FA258" s="18"/>
      <c r="FB258" s="9">
        <f>FA257*0.25</f>
        <v>39.775000000000091</v>
      </c>
      <c r="FD258" s="9">
        <f>FC257*0.5</f>
        <v>42.250000000001819</v>
      </c>
      <c r="FF258" s="9">
        <f>FE257*0.75</f>
        <v>311.55000000000177</v>
      </c>
      <c r="FH258" s="9">
        <f>FG257*1</f>
        <v>0</v>
      </c>
      <c r="FJ258" s="18"/>
      <c r="FK258" s="9">
        <f>FJ257*0.25</f>
        <v>12.250000000000455</v>
      </c>
      <c r="FL258" s="18"/>
      <c r="FM258" s="9">
        <f>FL257*0.5</f>
        <v>260.10000000000127</v>
      </c>
      <c r="FN258" s="18"/>
      <c r="FO258" s="9">
        <f>FN257*0.75</f>
        <v>348.60000000000082</v>
      </c>
      <c r="FP258" s="18"/>
      <c r="FQ258" s="9">
        <f>FP257*1</f>
        <v>0</v>
      </c>
      <c r="FS258" s="18"/>
      <c r="FT258" s="9">
        <f>FS257*0.25</f>
        <v>105.30000000000018</v>
      </c>
      <c r="FU258" s="18"/>
      <c r="FV258" s="9">
        <f>FU257*0.5</f>
        <v>0</v>
      </c>
      <c r="FW258" s="18"/>
      <c r="FX258" s="9">
        <f>FW257*0.75</f>
        <v>177.375</v>
      </c>
      <c r="FY258" s="18"/>
      <c r="FZ258" s="9">
        <f>FY257*1</f>
        <v>0</v>
      </c>
      <c r="GB258" s="18"/>
      <c r="GC258" s="9">
        <f>GB257*0.25</f>
        <v>5.6250000000004547</v>
      </c>
      <c r="GD258" s="18"/>
      <c r="GE258" s="9">
        <f>GD257*0.5</f>
        <v>0</v>
      </c>
      <c r="GF258" s="18"/>
      <c r="GG258" s="9">
        <f>GF257*0.75</f>
        <v>11.549999999998363</v>
      </c>
      <c r="GH258" s="18"/>
      <c r="GI258" s="9">
        <f>GH257*1</f>
        <v>0</v>
      </c>
      <c r="GK258" s="18"/>
      <c r="GL258" s="9">
        <f>GK257*0.25</f>
        <v>411.74999999999955</v>
      </c>
      <c r="GM258" s="18"/>
      <c r="GN258" s="9">
        <f>GM257*0.5</f>
        <v>557.10000000000036</v>
      </c>
      <c r="GO258" s="18"/>
      <c r="GP258" s="9">
        <f>GO257*0.75</f>
        <v>1416.4500000000003</v>
      </c>
      <c r="GQ258" s="18"/>
      <c r="GR258" s="9">
        <f>GQ257*1</f>
        <v>0</v>
      </c>
      <c r="GT258" s="18"/>
      <c r="GU258" s="9">
        <f>GT257*0.25</f>
        <v>26.224999999999909</v>
      </c>
      <c r="GV258" s="18"/>
      <c r="GW258" s="9">
        <f>GV257*0.5</f>
        <v>0</v>
      </c>
      <c r="GX258" s="18"/>
      <c r="GY258" s="9">
        <f>GX257*0.75</f>
        <v>0</v>
      </c>
      <c r="GZ258" s="18"/>
      <c r="HA258" s="9">
        <f>GZ257*1</f>
        <v>0</v>
      </c>
      <c r="HD258" s="9">
        <f>HC257*0.25</f>
        <v>103</v>
      </c>
      <c r="HF258" s="9">
        <f>HE257*0.5</f>
        <v>332.15000000000009</v>
      </c>
      <c r="HH258" s="9">
        <f>HG257*0.75</f>
        <v>165.45000000000027</v>
      </c>
      <c r="HJ258" s="9">
        <f>HI257*1</f>
        <v>0</v>
      </c>
      <c r="HM258" s="9">
        <f>HL257*0.25</f>
        <v>86.649999999999181</v>
      </c>
      <c r="HO258" s="9">
        <f>HN257*0.5</f>
        <v>0</v>
      </c>
      <c r="HQ258" s="9">
        <f>HP257*0.75</f>
        <v>415.34999999999945</v>
      </c>
      <c r="HS258" s="9">
        <f>HR257*1</f>
        <v>0</v>
      </c>
      <c r="HV258" s="9">
        <f>HU257*0.25</f>
        <v>593.67499999999927</v>
      </c>
      <c r="HX258" s="9">
        <f>HW257*0.5</f>
        <v>1908.150000000001</v>
      </c>
      <c r="HZ258" s="9">
        <f>HY257*0.75</f>
        <v>2660.9249999999929</v>
      </c>
      <c r="IB258" s="9">
        <f>IA257*1</f>
        <v>0</v>
      </c>
      <c r="IE258" s="9">
        <f>ID257*0.25</f>
        <v>52.724999999999</v>
      </c>
      <c r="IG258" s="9">
        <f>IF257*0.5</f>
        <v>0</v>
      </c>
      <c r="II258" s="9">
        <f>IH257*0.75</f>
        <v>0</v>
      </c>
      <c r="IK258" s="9">
        <f>IJ257*1</f>
        <v>0</v>
      </c>
      <c r="IN258" s="9">
        <f>IM257*0.25</f>
        <v>58.624999999999091</v>
      </c>
      <c r="IP258" s="9">
        <f>IO257*0.5</f>
        <v>0</v>
      </c>
      <c r="IR258" s="9">
        <f>IQ257*0.75</f>
        <v>114</v>
      </c>
      <c r="IT258" s="9">
        <f>IS257*1</f>
        <v>0</v>
      </c>
      <c r="IW258" s="9">
        <f>IV257*0.25</f>
        <v>45.824999999999363</v>
      </c>
      <c r="IY258" s="9">
        <f>IX257*0.5</f>
        <v>233.35000000000082</v>
      </c>
      <c r="JA258" s="9">
        <f>IZ257*0.75</f>
        <v>77.32499999999618</v>
      </c>
      <c r="JC258" s="9">
        <f>JB257*1</f>
        <v>0</v>
      </c>
      <c r="JF258" s="9">
        <f>JE257*0.25</f>
        <v>124.82499999999936</v>
      </c>
      <c r="JH258" s="9">
        <f>JG257*0.5</f>
        <v>287.70000000000073</v>
      </c>
      <c r="JJ258" s="9">
        <f>JI257*0.75</f>
        <v>131.62499999999181</v>
      </c>
      <c r="JL258" s="9">
        <f>JK257*1</f>
        <v>0</v>
      </c>
      <c r="JO258" s="9">
        <f>JN257*0.25</f>
        <v>74.625000000000909</v>
      </c>
      <c r="JQ258" s="9">
        <f>JP257*0.5</f>
        <v>0</v>
      </c>
      <c r="JS258" s="9">
        <f>JR257*0.75</f>
        <v>0</v>
      </c>
      <c r="JU258" s="9">
        <f>JT257*1</f>
        <v>0</v>
      </c>
      <c r="JX258" s="9">
        <f>JW257*0.25</f>
        <v>0</v>
      </c>
      <c r="JZ258" s="9">
        <f>JY257*0.5</f>
        <v>1382.5000000000036</v>
      </c>
      <c r="KB258" s="9">
        <f>KA257*0.75</f>
        <v>926.92500000007612</v>
      </c>
      <c r="KD258" s="9">
        <f>KC257*1</f>
        <v>2241.4000000002015</v>
      </c>
      <c r="KG258" s="9">
        <f>KF257*0.25</f>
        <v>77.100000000000364</v>
      </c>
      <c r="KI258" s="9">
        <f>KH257*0.5</f>
        <v>65.999999999999545</v>
      </c>
      <c r="KK258" s="9">
        <f>KJ257*0.75</f>
        <v>155.69999999999618</v>
      </c>
      <c r="KM258" s="9">
        <f>KL257*1</f>
        <v>0</v>
      </c>
      <c r="KP258" s="9">
        <f>KO257*0.25</f>
        <v>82.324999999999818</v>
      </c>
      <c r="KR258" s="9">
        <f>KQ257*0.5</f>
        <v>0</v>
      </c>
      <c r="KT258" s="9">
        <f>KS257*0.75</f>
        <v>0</v>
      </c>
      <c r="KV258" s="9">
        <f>KU257*1</f>
        <v>0</v>
      </c>
      <c r="KY258" s="9">
        <f>KX257*0.25</f>
        <v>31.75</v>
      </c>
      <c r="LA258" s="9">
        <f>KZ257*0.5</f>
        <v>0</v>
      </c>
      <c r="LC258" s="9">
        <f>LB257*0.75</f>
        <v>0</v>
      </c>
      <c r="LE258" s="9">
        <f>LD257*1</f>
        <v>0</v>
      </c>
      <c r="LH258" s="9">
        <f>LG257*0.25</f>
        <v>96.450000000000273</v>
      </c>
      <c r="LJ258" s="9">
        <f>LI257*0.5</f>
        <v>0</v>
      </c>
      <c r="LL258" s="9">
        <f>LK257*0.75</f>
        <v>0</v>
      </c>
      <c r="LN258" s="9">
        <f>LM257*1</f>
        <v>0</v>
      </c>
      <c r="LQ258" s="9">
        <f>LP257*0.25</f>
        <v>64.650000000002365</v>
      </c>
      <c r="LS258" s="9">
        <f>LR257*0.5</f>
        <v>138.15000000000009</v>
      </c>
      <c r="LU258" s="9">
        <f>LT257*0.75</f>
        <v>277.12500000000273</v>
      </c>
      <c r="LW258" s="9">
        <f>LV257*1</f>
        <v>0</v>
      </c>
      <c r="LZ258" s="9">
        <f>LY257*0.25</f>
        <v>118.82500000000255</v>
      </c>
      <c r="MB258" s="9">
        <f>MA257*0.5</f>
        <v>0</v>
      </c>
      <c r="MD258" s="9">
        <f>MC257*0.75</f>
        <v>0</v>
      </c>
      <c r="MF258" s="9">
        <f>ME257*1</f>
        <v>0</v>
      </c>
      <c r="MI258" s="9">
        <f>MH257*0.25</f>
        <v>0</v>
      </c>
      <c r="MK258" s="9">
        <f>MJ257*0.5</f>
        <v>272.75000000000728</v>
      </c>
      <c r="MM258" s="9">
        <f>ML257*0.75</f>
        <v>822.37500000000409</v>
      </c>
      <c r="MO258" s="9">
        <f>MN257*1</f>
        <v>1417.6000000000204</v>
      </c>
      <c r="MR258" s="9">
        <f>MQ257*0.25</f>
        <v>80.624999999998181</v>
      </c>
      <c r="MT258" s="9">
        <f>MS257*0.5</f>
        <v>140.00000000000364</v>
      </c>
      <c r="MV258" s="9">
        <f>MU257*0.75</f>
        <v>201.00000000000546</v>
      </c>
      <c r="MX258" s="9">
        <f>MW257*1</f>
        <v>0</v>
      </c>
      <c r="NA258" s="9">
        <f>MZ257*0.25</f>
        <v>0</v>
      </c>
      <c r="NC258" s="9">
        <f>NB257*0.5</f>
        <v>0</v>
      </c>
      <c r="NE258" s="9">
        <f>ND257*0.75</f>
        <v>1037.849999999994</v>
      </c>
      <c r="NG258" s="9">
        <f>NF257*1</f>
        <v>0</v>
      </c>
      <c r="NH258" s="43"/>
    </row>
    <row r="259" spans="1:372" s="40" customFormat="1" ht="15.75">
      <c r="A259" s="42"/>
      <c r="B259" s="206"/>
      <c r="C259" s="205"/>
      <c r="E259" s="237"/>
      <c r="F259" s="149"/>
      <c r="G259" s="61"/>
      <c r="L259" s="205"/>
      <c r="N259" s="237"/>
      <c r="P259" s="61"/>
      <c r="U259" s="205"/>
      <c r="V259" s="149"/>
      <c r="W259" s="237"/>
      <c r="X259" s="149"/>
      <c r="Y259" s="61"/>
      <c r="Z259" s="149"/>
      <c r="AB259"/>
      <c r="AC259" s="38"/>
      <c r="AD259" s="205"/>
      <c r="AE259" s="149"/>
      <c r="AF259" s="237"/>
      <c r="AG259" s="149"/>
      <c r="AI259" s="149"/>
      <c r="AK259" s="149"/>
      <c r="AL259" s="38"/>
      <c r="AM259" s="205"/>
      <c r="AN259" s="149"/>
      <c r="AO259" s="237"/>
      <c r="AP259" s="149"/>
      <c r="AR259" s="149"/>
      <c r="AT259" s="149"/>
      <c r="AU259" s="38"/>
      <c r="AV259" s="205"/>
      <c r="AW259" s="149"/>
      <c r="AX259" s="237"/>
      <c r="AY259" s="149"/>
      <c r="BA259" s="149"/>
      <c r="BC259" s="149"/>
      <c r="BD259" s="38"/>
      <c r="BE259" s="205"/>
      <c r="BF259" s="149"/>
      <c r="BG259" s="237"/>
      <c r="BH259" s="149"/>
      <c r="BJ259" s="149"/>
      <c r="BL259" s="149"/>
      <c r="BM259" s="38"/>
      <c r="BN259" s="205"/>
      <c r="BP259" s="237"/>
      <c r="BV259" s="38"/>
      <c r="BW259" s="205"/>
      <c r="BY259" s="237"/>
      <c r="CE259" s="38"/>
      <c r="CF259" s="205"/>
      <c r="CG259" s="149"/>
      <c r="CH259" s="237"/>
      <c r="CI259" s="149"/>
      <c r="CK259" s="149"/>
      <c r="CM259" s="149"/>
      <c r="CN259" s="38"/>
      <c r="CO259" s="205"/>
      <c r="CP259" s="149"/>
      <c r="CQ259" s="237"/>
      <c r="CR259" s="149"/>
      <c r="CT259" s="149"/>
      <c r="CV259" s="149"/>
      <c r="CW259" s="38"/>
      <c r="CX259" s="205"/>
      <c r="CY259" s="149"/>
      <c r="CZ259" s="237"/>
      <c r="DA259" s="149"/>
      <c r="DC259" s="149"/>
      <c r="DE259" s="149"/>
      <c r="DF259" s="38"/>
      <c r="DG259" s="205"/>
      <c r="DH259" s="149"/>
      <c r="DI259" s="237"/>
      <c r="DJ259" s="149"/>
      <c r="DL259" s="149"/>
      <c r="DN259" s="149"/>
      <c r="DO259" s="38"/>
      <c r="DP259" s="205"/>
      <c r="DQ259" s="149"/>
      <c r="DR259" s="237"/>
      <c r="DS259" s="149"/>
      <c r="DU259" s="149"/>
      <c r="DW259" s="149"/>
      <c r="DX259" s="38"/>
      <c r="DY259" s="205"/>
      <c r="DZ259" s="149"/>
      <c r="EA259" s="237"/>
      <c r="EB259" s="149"/>
      <c r="ED259" s="149"/>
      <c r="EF259" s="149"/>
      <c r="EG259" s="38"/>
      <c r="EH259" s="205"/>
      <c r="EI259" s="149"/>
      <c r="EJ259" s="237"/>
      <c r="EK259" s="149"/>
      <c r="EM259" s="149"/>
      <c r="EO259" s="149"/>
      <c r="EP259" s="38"/>
      <c r="EQ259" s="205"/>
      <c r="ER259" s="149"/>
      <c r="ES259" s="237"/>
      <c r="ET259" s="149"/>
      <c r="EV259" s="149"/>
      <c r="EX259" s="149"/>
      <c r="EY259" s="38"/>
      <c r="EZ259" s="205"/>
      <c r="FA259" s="149"/>
      <c r="FB259" s="237"/>
      <c r="FH259" s="38"/>
      <c r="FI259" s="205"/>
      <c r="FJ259" s="149"/>
      <c r="FK259" s="237"/>
      <c r="FL259" s="149"/>
      <c r="FN259" s="149"/>
      <c r="FP259" s="149"/>
      <c r="FQ259" s="38"/>
      <c r="FR259" s="205"/>
      <c r="FS259" s="149"/>
      <c r="FT259" s="237"/>
      <c r="FU259" s="149"/>
      <c r="FW259" s="149"/>
      <c r="FY259" s="149"/>
      <c r="FZ259" s="38"/>
      <c r="GA259" s="205"/>
      <c r="GB259" s="149"/>
      <c r="GC259" s="237"/>
      <c r="GD259" s="149"/>
      <c r="GF259" s="149"/>
      <c r="GH259" s="149"/>
      <c r="GI259" s="38"/>
      <c r="GJ259" s="205"/>
      <c r="GK259" s="149"/>
      <c r="GL259" s="237"/>
      <c r="GM259" s="149"/>
      <c r="GO259" s="149"/>
      <c r="GQ259" s="149"/>
      <c r="GR259" s="38"/>
      <c r="GS259" s="205"/>
      <c r="GT259" s="149"/>
      <c r="GU259" s="237"/>
      <c r="GV259" s="149"/>
      <c r="GX259" s="149"/>
      <c r="GZ259" s="149"/>
      <c r="HB259" s="205"/>
      <c r="HD259" s="237"/>
      <c r="HJ259" s="38"/>
      <c r="HK259" s="205"/>
      <c r="HM259" s="237"/>
      <c r="HS259" s="38"/>
      <c r="HT259" s="205"/>
      <c r="HV259" s="237"/>
      <c r="IB259" s="38"/>
      <c r="IC259" s="205"/>
      <c r="IE259" s="237"/>
      <c r="IL259" s="205"/>
      <c r="IN259" s="237"/>
      <c r="IT259" s="38"/>
      <c r="IU259" s="205"/>
      <c r="IW259" s="237"/>
      <c r="JC259" s="38"/>
      <c r="JD259" s="205"/>
      <c r="JF259" s="237"/>
      <c r="JL259" s="38"/>
      <c r="JM259" s="205"/>
      <c r="JO259" s="237"/>
      <c r="JV259" s="205"/>
      <c r="JX259" s="237"/>
      <c r="KD259" s="38"/>
      <c r="KE259" s="205"/>
      <c r="KG259" s="237"/>
      <c r="KM259" s="38"/>
      <c r="KN259" s="205"/>
      <c r="KP259" s="237"/>
      <c r="KW259" s="205"/>
      <c r="KY259" s="237"/>
      <c r="LF259" s="205"/>
      <c r="LH259" s="237"/>
      <c r="LN259" s="38"/>
      <c r="LO259" s="205"/>
      <c r="LQ259" s="237"/>
      <c r="LW259" s="38"/>
      <c r="LX259" s="205"/>
      <c r="LZ259" s="237"/>
      <c r="MG259" s="205"/>
      <c r="MI259" s="237"/>
      <c r="MO259" s="38"/>
      <c r="MP259" s="205"/>
      <c r="MR259" s="237"/>
      <c r="MX259" s="38"/>
      <c r="MY259" s="205"/>
      <c r="NA259" s="237"/>
      <c r="NG259" s="38"/>
      <c r="NH259" s="205"/>
    </row>
    <row r="260" spans="1:372" ht="18">
      <c r="A260" s="42" t="s">
        <v>33</v>
      </c>
      <c r="B260" s="49"/>
      <c r="D260">
        <v>122.8</v>
      </c>
      <c r="E260" s="1" t="s">
        <v>187</v>
      </c>
      <c r="F260" s="400">
        <v>320</v>
      </c>
      <c r="G260" s="1" t="s">
        <v>183</v>
      </c>
      <c r="H260" s="115"/>
      <c r="I260" s="1" t="s">
        <v>184</v>
      </c>
      <c r="J260" s="115"/>
      <c r="K260" s="1" t="s">
        <v>185</v>
      </c>
      <c r="M260">
        <v>100.8</v>
      </c>
      <c r="N260" s="1" t="s">
        <v>187</v>
      </c>
      <c r="O260" s="18">
        <v>128.89999999999998</v>
      </c>
      <c r="P260" s="1" t="s">
        <v>183</v>
      </c>
      <c r="Q260" s="18"/>
      <c r="R260" s="1" t="s">
        <v>184</v>
      </c>
      <c r="S260" s="18"/>
      <c r="T260" s="1" t="s">
        <v>185</v>
      </c>
      <c r="V260" s="18">
        <v>757.29999999999984</v>
      </c>
      <c r="W260" s="1" t="s">
        <v>187</v>
      </c>
      <c r="X260" s="18">
        <v>589.00000000000045</v>
      </c>
      <c r="Y260" s="1" t="s">
        <v>183</v>
      </c>
      <c r="Z260" s="18">
        <v>645.29999999999995</v>
      </c>
      <c r="AA260" s="1" t="s">
        <v>184</v>
      </c>
      <c r="AB260" s="18">
        <v>651.70000000000027</v>
      </c>
      <c r="AC260" s="1" t="s">
        <v>185</v>
      </c>
      <c r="AE260" s="18">
        <v>178.19999999999982</v>
      </c>
      <c r="AF260" s="1" t="s">
        <v>187</v>
      </c>
      <c r="AG260" s="18">
        <v>115.5</v>
      </c>
      <c r="AH260" s="1" t="s">
        <v>183</v>
      </c>
      <c r="AI260" s="18">
        <v>366.49999999999977</v>
      </c>
      <c r="AJ260" s="1" t="s">
        <v>184</v>
      </c>
      <c r="AK260" s="18">
        <v>180.00000000000045</v>
      </c>
      <c r="AL260" s="1" t="s">
        <v>185</v>
      </c>
      <c r="AN260" s="18">
        <v>256.79999999999995</v>
      </c>
      <c r="AO260" s="1" t="s">
        <v>187</v>
      </c>
      <c r="AP260" s="18">
        <v>204</v>
      </c>
      <c r="AQ260" s="1" t="s">
        <v>183</v>
      </c>
      <c r="AR260" s="1">
        <v>749.40000000000009</v>
      </c>
      <c r="AS260" s="1" t="s">
        <v>184</v>
      </c>
      <c r="AT260" s="18">
        <v>400.40000000000009</v>
      </c>
      <c r="AU260" s="1" t="s">
        <v>185</v>
      </c>
      <c r="AW260" s="18">
        <v>693.90000000000009</v>
      </c>
      <c r="AX260" s="1" t="s">
        <v>187</v>
      </c>
      <c r="AY260" s="18">
        <v>365</v>
      </c>
      <c r="AZ260" s="1" t="s">
        <v>183</v>
      </c>
      <c r="BA260" s="18">
        <v>477.69999999999982</v>
      </c>
      <c r="BB260" s="1" t="s">
        <v>184</v>
      </c>
      <c r="BC260" s="18">
        <v>894.69999999999936</v>
      </c>
      <c r="BD260" s="1" t="s">
        <v>185</v>
      </c>
      <c r="BF260" s="18">
        <v>672.89999999999964</v>
      </c>
      <c r="BG260" s="1" t="s">
        <v>187</v>
      </c>
      <c r="BH260" s="18">
        <v>851.89999999999873</v>
      </c>
      <c r="BI260" s="1" t="s">
        <v>183</v>
      </c>
      <c r="BJ260" s="18">
        <v>1082.6999999999994</v>
      </c>
      <c r="BK260" s="1" t="s">
        <v>184</v>
      </c>
      <c r="BL260" s="18">
        <v>1326.900000000001</v>
      </c>
      <c r="BM260" s="1" t="s">
        <v>185</v>
      </c>
      <c r="BO260" s="18">
        <v>802.75</v>
      </c>
      <c r="BP260" s="1" t="s">
        <v>187</v>
      </c>
      <c r="BQ260" s="18">
        <v>503.40000000000009</v>
      </c>
      <c r="BR260" s="1" t="s">
        <v>183</v>
      </c>
      <c r="BS260" s="18">
        <v>551.90000000000146</v>
      </c>
      <c r="BT260" s="1" t="s">
        <v>184</v>
      </c>
      <c r="BU260" s="18">
        <v>251.20000000000164</v>
      </c>
      <c r="BV260" s="1" t="s">
        <v>185</v>
      </c>
      <c r="BX260">
        <v>458.99999999999909</v>
      </c>
      <c r="BY260" s="1" t="s">
        <v>187</v>
      </c>
      <c r="BZ260" s="401">
        <v>112.49999999999636</v>
      </c>
      <c r="CA260" s="1" t="s">
        <v>183</v>
      </c>
      <c r="CB260" s="18">
        <v>521.60000000000127</v>
      </c>
      <c r="CC260" s="1" t="s">
        <v>184</v>
      </c>
      <c r="CD260" s="18">
        <v>388.90000000000146</v>
      </c>
      <c r="CE260" s="1" t="s">
        <v>185</v>
      </c>
      <c r="CG260" s="18">
        <v>493.99999999999909</v>
      </c>
      <c r="CH260" s="1" t="s">
        <v>187</v>
      </c>
      <c r="CI260" s="18"/>
      <c r="CJ260" s="1" t="s">
        <v>183</v>
      </c>
      <c r="CK260" s="18">
        <v>256.90000000000055</v>
      </c>
      <c r="CL260" s="1" t="s">
        <v>184</v>
      </c>
      <c r="CM260" s="18">
        <v>430.79999999999927</v>
      </c>
      <c r="CN260" s="1" t="s">
        <v>185</v>
      </c>
      <c r="CP260" s="18">
        <v>272.69999999999891</v>
      </c>
      <c r="CQ260" s="1" t="s">
        <v>187</v>
      </c>
      <c r="CR260" s="18"/>
      <c r="CS260" s="1" t="s">
        <v>183</v>
      </c>
      <c r="CT260" s="18">
        <v>163.90000000000146</v>
      </c>
      <c r="CU260" s="1" t="s">
        <v>184</v>
      </c>
      <c r="CV260" s="18">
        <v>158.80000000000109</v>
      </c>
      <c r="CW260" s="1" t="s">
        <v>185</v>
      </c>
      <c r="CY260" s="18">
        <v>278.5</v>
      </c>
      <c r="CZ260" s="1" t="s">
        <v>187</v>
      </c>
      <c r="DA260" s="18">
        <v>181.99999999999636</v>
      </c>
      <c r="DB260" s="1" t="s">
        <v>183</v>
      </c>
      <c r="DC260" s="18">
        <v>171.40000000000055</v>
      </c>
      <c r="DD260" s="1" t="s">
        <v>184</v>
      </c>
      <c r="DE260" s="18">
        <v>190.69999999999982</v>
      </c>
      <c r="DF260" s="1" t="s">
        <v>185</v>
      </c>
      <c r="DH260" s="18">
        <v>194.39999999999964</v>
      </c>
      <c r="DI260" s="1" t="s">
        <v>187</v>
      </c>
      <c r="DJ260" s="18"/>
      <c r="DK260" s="1" t="s">
        <v>183</v>
      </c>
      <c r="DL260" s="18">
        <v>6.0000000000009095</v>
      </c>
      <c r="DM260" s="1" t="s">
        <v>184</v>
      </c>
      <c r="DN260" s="18">
        <v>179.99999999999909</v>
      </c>
      <c r="DO260" s="1" t="s">
        <v>185</v>
      </c>
      <c r="DQ260" s="401">
        <v>387.29999999999927</v>
      </c>
      <c r="DR260" s="1" t="s">
        <v>187</v>
      </c>
      <c r="DS260" s="18">
        <v>164.29999999999563</v>
      </c>
      <c r="DT260" s="1" t="s">
        <v>183</v>
      </c>
      <c r="DU260" s="18">
        <v>333.00000000000091</v>
      </c>
      <c r="DV260" s="1" t="s">
        <v>184</v>
      </c>
      <c r="DW260" s="18">
        <v>207</v>
      </c>
      <c r="DX260" s="1" t="s">
        <v>185</v>
      </c>
      <c r="DZ260" s="18">
        <v>205.19999999999891</v>
      </c>
      <c r="EA260" s="1" t="s">
        <v>187</v>
      </c>
      <c r="EB260" s="18"/>
      <c r="EC260" s="1" t="s">
        <v>183</v>
      </c>
      <c r="ED260" s="18">
        <v>969.50000000000091</v>
      </c>
      <c r="EE260" s="1" t="s">
        <v>184</v>
      </c>
      <c r="EF260" s="18"/>
      <c r="EG260" s="1" t="s">
        <v>185</v>
      </c>
      <c r="EI260" s="401">
        <v>102.69999999999982</v>
      </c>
      <c r="EJ260" s="1" t="s">
        <v>187</v>
      </c>
      <c r="EK260" s="401"/>
      <c r="EL260" s="1" t="s">
        <v>183</v>
      </c>
      <c r="EM260" s="18">
        <v>188.5</v>
      </c>
      <c r="EN260" s="1" t="s">
        <v>184</v>
      </c>
      <c r="EO260" s="18"/>
      <c r="EP260" s="1" t="s">
        <v>185</v>
      </c>
      <c r="ER260" s="18">
        <v>352.80000000000018</v>
      </c>
      <c r="ES260" s="1" t="s">
        <v>187</v>
      </c>
      <c r="ET260" s="18"/>
      <c r="EU260" s="1" t="s">
        <v>183</v>
      </c>
      <c r="EV260" s="18">
        <v>437.49999999999909</v>
      </c>
      <c r="EW260" s="1" t="s">
        <v>184</v>
      </c>
      <c r="EX260" s="18"/>
      <c r="EY260" s="1" t="s">
        <v>185</v>
      </c>
      <c r="FA260" s="401">
        <v>260.70000000000073</v>
      </c>
      <c r="FB260" s="1" t="s">
        <v>187</v>
      </c>
      <c r="FC260" s="401">
        <v>164.19999999999709</v>
      </c>
      <c r="FD260" s="1" t="s">
        <v>183</v>
      </c>
      <c r="FE260" s="18">
        <v>484.09999999999945</v>
      </c>
      <c r="FF260" s="1" t="s">
        <v>184</v>
      </c>
      <c r="FG260" s="18"/>
      <c r="FH260" s="1" t="s">
        <v>185</v>
      </c>
      <c r="FJ260" s="401">
        <v>426.95000000000255</v>
      </c>
      <c r="FK260" s="1" t="s">
        <v>187</v>
      </c>
      <c r="FL260" s="18">
        <v>473.39999999999782</v>
      </c>
      <c r="FM260" s="1" t="s">
        <v>183</v>
      </c>
      <c r="FN260" s="18">
        <v>453.10000000000218</v>
      </c>
      <c r="FO260" s="1" t="s">
        <v>184</v>
      </c>
      <c r="FP260" s="18"/>
      <c r="FQ260" s="1" t="s">
        <v>185</v>
      </c>
      <c r="FS260" s="401">
        <v>286.90000000000146</v>
      </c>
      <c r="FT260" s="1" t="s">
        <v>187</v>
      </c>
      <c r="FU260" s="401"/>
      <c r="FV260" s="1" t="s">
        <v>183</v>
      </c>
      <c r="FW260" s="18">
        <v>304.55000000000109</v>
      </c>
      <c r="FX260" s="1" t="s">
        <v>184</v>
      </c>
      <c r="FY260" s="18"/>
      <c r="FZ260" s="1" t="s">
        <v>185</v>
      </c>
      <c r="GB260" s="18">
        <v>63.700000000002547</v>
      </c>
      <c r="GC260" s="1" t="s">
        <v>187</v>
      </c>
      <c r="GD260" s="18"/>
      <c r="GE260" s="1" t="s">
        <v>183</v>
      </c>
      <c r="GF260" s="18">
        <v>287.00000000000728</v>
      </c>
      <c r="GG260" s="1" t="s">
        <v>184</v>
      </c>
      <c r="GH260" s="18"/>
      <c r="GI260" s="1" t="s">
        <v>185</v>
      </c>
      <c r="GK260" s="401">
        <v>3499.4499999999989</v>
      </c>
      <c r="GL260" s="1" t="s">
        <v>187</v>
      </c>
      <c r="GM260" s="18">
        <v>1405.399999999996</v>
      </c>
      <c r="GN260" s="1" t="s">
        <v>183</v>
      </c>
      <c r="GO260" s="18">
        <v>3070.7000000000007</v>
      </c>
      <c r="GP260" s="1" t="s">
        <v>184</v>
      </c>
      <c r="GQ260" s="18"/>
      <c r="GR260" s="1" t="s">
        <v>185</v>
      </c>
      <c r="GT260" s="401">
        <v>357.30000000000291</v>
      </c>
      <c r="GU260" s="1" t="s">
        <v>187</v>
      </c>
      <c r="GV260" s="401"/>
      <c r="GW260" s="1" t="s">
        <v>183</v>
      </c>
      <c r="GX260" s="401"/>
      <c r="GY260" s="1" t="s">
        <v>184</v>
      </c>
      <c r="GZ260" s="401"/>
      <c r="HA260" s="1" t="s">
        <v>185</v>
      </c>
      <c r="HC260" s="18">
        <v>431.89999999999964</v>
      </c>
      <c r="HD260" s="1" t="s">
        <v>187</v>
      </c>
      <c r="HE260" s="18">
        <v>903.10000000000036</v>
      </c>
      <c r="HF260" s="1" t="s">
        <v>183</v>
      </c>
      <c r="HG260" s="18">
        <v>543.39999999999964</v>
      </c>
      <c r="HH260" s="1" t="s">
        <v>184</v>
      </c>
      <c r="HI260" s="18"/>
      <c r="HJ260" s="1" t="s">
        <v>185</v>
      </c>
      <c r="HL260" s="401">
        <v>688.10000000000764</v>
      </c>
      <c r="HM260" s="1" t="s">
        <v>187</v>
      </c>
      <c r="HN260" s="401"/>
      <c r="HO260" s="1" t="s">
        <v>183</v>
      </c>
      <c r="HP260" s="18">
        <v>534.99999999999818</v>
      </c>
      <c r="HQ260" s="1" t="s">
        <v>184</v>
      </c>
      <c r="HR260" s="18"/>
      <c r="HS260" s="1" t="s">
        <v>185</v>
      </c>
      <c r="HU260" s="401">
        <v>3137.4999999999982</v>
      </c>
      <c r="HV260" s="1" t="s">
        <v>187</v>
      </c>
      <c r="HW260" s="18">
        <v>3674.5999999999949</v>
      </c>
      <c r="HX260" s="1" t="s">
        <v>183</v>
      </c>
      <c r="HY260" s="18">
        <v>4163.2999999999975</v>
      </c>
      <c r="HZ260" s="1" t="s">
        <v>184</v>
      </c>
      <c r="IA260" s="18"/>
      <c r="IB260" s="1" t="s">
        <v>185</v>
      </c>
      <c r="ID260" s="401">
        <v>0</v>
      </c>
      <c r="IE260" s="1" t="s">
        <v>187</v>
      </c>
      <c r="IF260" s="401"/>
      <c r="IG260" s="1" t="s">
        <v>183</v>
      </c>
      <c r="IH260" s="401"/>
      <c r="II260" s="1" t="s">
        <v>184</v>
      </c>
      <c r="IJ260" s="401"/>
      <c r="IK260" s="1" t="s">
        <v>185</v>
      </c>
      <c r="IM260" s="18">
        <v>228.29999999999927</v>
      </c>
      <c r="IN260" s="1" t="s">
        <v>187</v>
      </c>
      <c r="IO260" s="18"/>
      <c r="IP260" s="1" t="s">
        <v>183</v>
      </c>
      <c r="IQ260" s="18">
        <v>199.20000000000437</v>
      </c>
      <c r="IR260" s="1" t="s">
        <v>184</v>
      </c>
      <c r="IS260" s="18"/>
      <c r="IT260" s="1" t="s">
        <v>185</v>
      </c>
      <c r="IV260" s="401">
        <v>460.59999999999854</v>
      </c>
      <c r="IW260" s="1" t="s">
        <v>187</v>
      </c>
      <c r="IX260" s="18">
        <v>475.00000000000045</v>
      </c>
      <c r="IY260" s="1" t="s">
        <v>183</v>
      </c>
      <c r="IZ260" s="18">
        <v>99.200000000004366</v>
      </c>
      <c r="JA260" s="1" t="s">
        <v>184</v>
      </c>
      <c r="JB260" s="18"/>
      <c r="JC260" s="1" t="s">
        <v>185</v>
      </c>
      <c r="JE260" s="401">
        <v>187.799999999992</v>
      </c>
      <c r="JF260" s="1" t="s">
        <v>187</v>
      </c>
      <c r="JG260" s="401">
        <v>126.89999999999782</v>
      </c>
      <c r="JH260" s="1" t="s">
        <v>183</v>
      </c>
      <c r="JI260" s="18">
        <v>159.59999999999854</v>
      </c>
      <c r="JJ260" s="1" t="s">
        <v>184</v>
      </c>
      <c r="JK260" s="18"/>
      <c r="JL260" s="1" t="s">
        <v>185</v>
      </c>
      <c r="JN260" s="401">
        <v>158.99999999999272</v>
      </c>
      <c r="JO260" s="1" t="s">
        <v>187</v>
      </c>
      <c r="JP260" s="401"/>
      <c r="JQ260" s="1" t="s">
        <v>183</v>
      </c>
      <c r="JR260" s="401"/>
      <c r="JS260" s="1" t="s">
        <v>184</v>
      </c>
      <c r="JT260" s="401"/>
      <c r="JU260" s="1" t="s">
        <v>185</v>
      </c>
      <c r="JW260">
        <v>3282.4</v>
      </c>
      <c r="JX260" s="1" t="s">
        <v>187</v>
      </c>
      <c r="JY260" s="18">
        <v>2576.2000000000044</v>
      </c>
      <c r="JZ260" s="1" t="s">
        <v>183</v>
      </c>
      <c r="KA260" s="18">
        <v>2763.6999999999389</v>
      </c>
      <c r="KB260" s="1" t="s">
        <v>184</v>
      </c>
      <c r="KC260" s="18">
        <v>3247.5000000001273</v>
      </c>
      <c r="KD260" s="1" t="s">
        <v>185</v>
      </c>
      <c r="KF260" s="18">
        <v>213.89999999999418</v>
      </c>
      <c r="KG260" s="1" t="s">
        <v>187</v>
      </c>
      <c r="KH260" s="401">
        <v>35.999999999999091</v>
      </c>
      <c r="KI260" s="1" t="s">
        <v>183</v>
      </c>
      <c r="KJ260" s="18">
        <v>150</v>
      </c>
      <c r="KK260" s="1" t="s">
        <v>184</v>
      </c>
      <c r="KL260" s="18"/>
      <c r="KM260" s="1" t="s">
        <v>185</v>
      </c>
      <c r="KO260" s="401">
        <v>265.29999999999927</v>
      </c>
      <c r="KP260" s="1" t="s">
        <v>187</v>
      </c>
      <c r="KQ260" s="401"/>
      <c r="KR260" s="1" t="s">
        <v>183</v>
      </c>
      <c r="KS260" s="401"/>
      <c r="KT260" s="1" t="s">
        <v>184</v>
      </c>
      <c r="KU260" s="401"/>
      <c r="KV260" s="1" t="s">
        <v>185</v>
      </c>
      <c r="KX260" s="18">
        <v>164.89999999999418</v>
      </c>
      <c r="KY260" s="1" t="s">
        <v>187</v>
      </c>
      <c r="KZ260" s="18"/>
      <c r="LA260" s="1" t="s">
        <v>183</v>
      </c>
      <c r="LB260" s="18"/>
      <c r="LC260" s="1" t="s">
        <v>184</v>
      </c>
      <c r="LD260" s="18"/>
      <c r="LE260" s="1" t="s">
        <v>185</v>
      </c>
      <c r="LG260" s="232">
        <v>164.59999999999945</v>
      </c>
      <c r="LH260" s="1" t="s">
        <v>187</v>
      </c>
      <c r="LI260" s="232"/>
      <c r="LJ260" s="1" t="s">
        <v>183</v>
      </c>
      <c r="LK260" s="232"/>
      <c r="LL260" s="1" t="s">
        <v>184</v>
      </c>
      <c r="LM260" s="18"/>
      <c r="LN260" s="1" t="s">
        <v>185</v>
      </c>
      <c r="LP260" s="18">
        <v>388.49999999999272</v>
      </c>
      <c r="LQ260" s="1" t="s">
        <v>187</v>
      </c>
      <c r="LR260" s="18">
        <v>321.19999999999891</v>
      </c>
      <c r="LS260" s="1" t="s">
        <v>183</v>
      </c>
      <c r="LT260" s="18">
        <v>516.40000000000146</v>
      </c>
      <c r="LU260" s="1" t="s">
        <v>184</v>
      </c>
      <c r="LV260" s="18"/>
      <c r="LW260" s="1" t="s">
        <v>185</v>
      </c>
      <c r="LY260" s="18">
        <v>549.19999999999345</v>
      </c>
      <c r="LZ260" s="1" t="s">
        <v>187</v>
      </c>
      <c r="MA260" s="18"/>
      <c r="MB260" s="1" t="s">
        <v>183</v>
      </c>
      <c r="MC260" s="18"/>
      <c r="MD260" s="1" t="s">
        <v>184</v>
      </c>
      <c r="ME260" s="18"/>
      <c r="MF260" s="1" t="s">
        <v>185</v>
      </c>
      <c r="MH260">
        <v>1081</v>
      </c>
      <c r="MI260" s="1" t="s">
        <v>187</v>
      </c>
      <c r="MJ260" s="74">
        <v>595.19999999999345</v>
      </c>
      <c r="MK260" s="1" t="s">
        <v>183</v>
      </c>
      <c r="ML260" s="18">
        <v>1220.3999999999924</v>
      </c>
      <c r="MM260" s="1" t="s">
        <v>184</v>
      </c>
      <c r="MN260" s="18">
        <v>1138.5000000000036</v>
      </c>
      <c r="MO260" s="1" t="s">
        <v>185</v>
      </c>
      <c r="MQ260">
        <v>227.50000000001455</v>
      </c>
      <c r="MR260" s="1" t="s">
        <v>187</v>
      </c>
      <c r="MS260" s="18">
        <v>315.99999999999272</v>
      </c>
      <c r="MT260" s="1" t="s">
        <v>183</v>
      </c>
      <c r="MU260">
        <v>228.00000000000728</v>
      </c>
      <c r="MV260" s="1" t="s">
        <v>184</v>
      </c>
      <c r="MX260" s="1" t="s">
        <v>185</v>
      </c>
      <c r="NA260" s="1" t="s">
        <v>187</v>
      </c>
      <c r="NC260" s="1" t="s">
        <v>183</v>
      </c>
      <c r="ND260" s="402">
        <v>1474.1999999999935</v>
      </c>
      <c r="NE260" s="1" t="s">
        <v>184</v>
      </c>
      <c r="NF260" s="402"/>
      <c r="NG260" s="1" t="s">
        <v>185</v>
      </c>
      <c r="NH260" s="43"/>
    </row>
    <row r="261" spans="1:372" ht="18">
      <c r="A261" s="403" t="s">
        <v>1939</v>
      </c>
      <c r="B261" s="49">
        <f>SUM(D261:AAP261)</f>
        <v>40343.575000000077</v>
      </c>
      <c r="D261"/>
      <c r="E261" s="9">
        <f>D260*0.25</f>
        <v>30.7</v>
      </c>
      <c r="F261" s="18"/>
      <c r="G261" s="9">
        <f>F260*0.5</f>
        <v>160</v>
      </c>
      <c r="I261" s="9">
        <f>H260*0.75</f>
        <v>0</v>
      </c>
      <c r="K261" s="9">
        <f>J260*1</f>
        <v>0</v>
      </c>
      <c r="N261" s="9">
        <f>M260*0.25</f>
        <v>25.2</v>
      </c>
      <c r="P261" s="9">
        <f>O260*0.5</f>
        <v>64.449999999999989</v>
      </c>
      <c r="R261" s="9">
        <f>Q260*0.75</f>
        <v>0</v>
      </c>
      <c r="T261" s="9">
        <f>S260*1</f>
        <v>0</v>
      </c>
      <c r="V261" s="18"/>
      <c r="W261" s="9">
        <f>V260*0.25</f>
        <v>189.32499999999996</v>
      </c>
      <c r="Y261" s="9">
        <f>X260*0.5</f>
        <v>294.50000000000023</v>
      </c>
      <c r="Z261" s="18"/>
      <c r="AA261" s="9">
        <f>Z260*0.75</f>
        <v>483.97499999999997</v>
      </c>
      <c r="AC261" s="9">
        <f>AB260*1</f>
        <v>651.70000000000027</v>
      </c>
      <c r="AE261" s="18"/>
      <c r="AF261" s="9">
        <f>AE260*0.25</f>
        <v>44.549999999999955</v>
      </c>
      <c r="AG261" s="18"/>
      <c r="AH261" s="9">
        <f>AG260*0.5</f>
        <v>57.75</v>
      </c>
      <c r="AI261" s="18"/>
      <c r="AJ261" s="9">
        <f>AI260*0.75</f>
        <v>274.87499999999983</v>
      </c>
      <c r="AK261" s="18"/>
      <c r="AL261" s="9">
        <f>AK260*1</f>
        <v>180.00000000000045</v>
      </c>
      <c r="AN261" s="18"/>
      <c r="AO261" s="9">
        <f>AN260*0.25</f>
        <v>64.199999999999989</v>
      </c>
      <c r="AP261" s="18"/>
      <c r="AQ261" s="9">
        <f>AP260*0.5</f>
        <v>102</v>
      </c>
      <c r="AR261" s="18"/>
      <c r="AS261" s="9">
        <f>AR260*0.75</f>
        <v>562.05000000000007</v>
      </c>
      <c r="AT261" s="18"/>
      <c r="AU261" s="9">
        <f>AT260*1</f>
        <v>400.40000000000009</v>
      </c>
      <c r="AW261" s="18"/>
      <c r="AX261" s="9">
        <f>AW260*0.25</f>
        <v>173.47500000000002</v>
      </c>
      <c r="AZ261" s="9">
        <f>AY260*0.5</f>
        <v>182.5</v>
      </c>
      <c r="BB261" s="9">
        <f>BA260*0.75</f>
        <v>358.27499999999986</v>
      </c>
      <c r="BD261" s="9">
        <f>BC260*1</f>
        <v>894.69999999999936</v>
      </c>
      <c r="BF261" s="18"/>
      <c r="BG261" s="9">
        <f>BF260*0.25</f>
        <v>168.22499999999991</v>
      </c>
      <c r="BH261" s="18"/>
      <c r="BI261" s="9">
        <f>BH260*0.5</f>
        <v>425.94999999999936</v>
      </c>
      <c r="BJ261" s="18"/>
      <c r="BK261" s="9">
        <f>BJ260*0.75</f>
        <v>812.02499999999952</v>
      </c>
      <c r="BL261" s="18"/>
      <c r="BM261" s="9">
        <f>BL260*1</f>
        <v>1326.900000000001</v>
      </c>
      <c r="BP261" s="9">
        <f>BO260*0.25</f>
        <v>200.6875</v>
      </c>
      <c r="BR261" s="9">
        <f>BQ260*0.5</f>
        <v>251.70000000000005</v>
      </c>
      <c r="BT261" s="9">
        <f>BS260*0.75</f>
        <v>413.92500000000109</v>
      </c>
      <c r="BV261" s="9">
        <f>BU260*1</f>
        <v>251.20000000000164</v>
      </c>
      <c r="BY261" s="9">
        <f>BX260*0.25</f>
        <v>114.74999999999977</v>
      </c>
      <c r="CA261" s="9">
        <f>BZ260*0.5</f>
        <v>56.249999999998181</v>
      </c>
      <c r="CC261" s="9">
        <f>CB260*0.75</f>
        <v>391.20000000000095</v>
      </c>
      <c r="CE261" s="9">
        <f t="shared" ref="CE261" si="504">CD260*1</f>
        <v>388.90000000000146</v>
      </c>
      <c r="CG261" s="18"/>
      <c r="CH261" s="9">
        <f>CG260*0.25</f>
        <v>123.49999999999977</v>
      </c>
      <c r="CI261" s="18"/>
      <c r="CJ261" s="9">
        <f>CI260*0.5</f>
        <v>0</v>
      </c>
      <c r="CK261" s="18"/>
      <c r="CL261" s="9">
        <f>CK260*0.75</f>
        <v>192.67500000000041</v>
      </c>
      <c r="CN261" s="9">
        <f t="shared" ref="CN261" si="505">CM260*1</f>
        <v>430.79999999999927</v>
      </c>
      <c r="CP261" s="18"/>
      <c r="CQ261" s="9">
        <f>CP260*0.25</f>
        <v>68.174999999999727</v>
      </c>
      <c r="CR261" s="18"/>
      <c r="CS261" s="9">
        <f>CR260*0.5</f>
        <v>0</v>
      </c>
      <c r="CT261" s="18"/>
      <c r="CU261" s="9">
        <f>CT260*0.75</f>
        <v>122.92500000000109</v>
      </c>
      <c r="CV261" s="18"/>
      <c r="CW261" s="9">
        <f t="shared" ref="CW261" si="506">CV260*1</f>
        <v>158.80000000000109</v>
      </c>
      <c r="CY261" s="18"/>
      <c r="CZ261" s="9">
        <f>CY260*0.25</f>
        <v>69.625</v>
      </c>
      <c r="DA261" s="18"/>
      <c r="DB261" s="9">
        <f>DA260*0.5</f>
        <v>90.999999999998181</v>
      </c>
      <c r="DC261" s="18"/>
      <c r="DD261" s="9">
        <f>DC260*0.75</f>
        <v>128.55000000000041</v>
      </c>
      <c r="DE261" s="18"/>
      <c r="DF261" s="9">
        <f t="shared" ref="DF261" si="507">DE260*1</f>
        <v>190.69999999999982</v>
      </c>
      <c r="DH261" s="18"/>
      <c r="DI261" s="9">
        <f>DH260*0.25</f>
        <v>48.599999999999909</v>
      </c>
      <c r="DJ261" s="18"/>
      <c r="DK261" s="9">
        <f>DJ260*0.5</f>
        <v>0</v>
      </c>
      <c r="DL261" s="18"/>
      <c r="DM261" s="9">
        <f>DL260*0.75</f>
        <v>4.5000000000006821</v>
      </c>
      <c r="DN261" s="18"/>
      <c r="DO261" s="9">
        <f t="shared" ref="DO261" si="508">DN260*1</f>
        <v>179.99999999999909</v>
      </c>
      <c r="DQ261" s="18"/>
      <c r="DR261" s="9">
        <f>DQ260*0.25</f>
        <v>96.824999999999818</v>
      </c>
      <c r="DS261" s="18"/>
      <c r="DT261" s="9">
        <f>DS260*0.5</f>
        <v>82.149999999997817</v>
      </c>
      <c r="DU261" s="18"/>
      <c r="DV261" s="9">
        <f>DU260*0.75</f>
        <v>249.75000000000068</v>
      </c>
      <c r="DW261" s="18"/>
      <c r="DX261" s="9">
        <f t="shared" ref="DX261" si="509">DW260*1</f>
        <v>207</v>
      </c>
      <c r="DZ261" s="18"/>
      <c r="EA261" s="9">
        <f>DZ260*0.25</f>
        <v>51.299999999999727</v>
      </c>
      <c r="EB261" s="18"/>
      <c r="EC261" s="9">
        <f>EB260*0.5</f>
        <v>0</v>
      </c>
      <c r="ED261" s="18"/>
      <c r="EE261" s="9">
        <f>ED260*0.75</f>
        <v>727.12500000000068</v>
      </c>
      <c r="EF261" s="18"/>
      <c r="EG261" s="9">
        <f>EF260*1</f>
        <v>0</v>
      </c>
      <c r="EI261" s="18"/>
      <c r="EJ261" s="9">
        <f>EI260*0.25</f>
        <v>25.674999999999955</v>
      </c>
      <c r="EK261" s="18"/>
      <c r="EL261" s="9">
        <f>EK260*0.5</f>
        <v>0</v>
      </c>
      <c r="EM261" s="18"/>
      <c r="EN261" s="9">
        <f>EM260*0.75</f>
        <v>141.375</v>
      </c>
      <c r="EO261" s="18"/>
      <c r="EP261" s="9">
        <f>EO260*1</f>
        <v>0</v>
      </c>
      <c r="ER261" s="18"/>
      <c r="ES261" s="9">
        <f>ER260*0.25</f>
        <v>88.200000000000045</v>
      </c>
      <c r="ET261" s="18"/>
      <c r="EU261" s="9">
        <f>ET260*0.5</f>
        <v>0</v>
      </c>
      <c r="EV261" s="18"/>
      <c r="EW261" s="9">
        <f>EV260*0.75</f>
        <v>328.12499999999932</v>
      </c>
      <c r="EX261" s="18"/>
      <c r="EY261" s="9">
        <f>EX260*1</f>
        <v>0</v>
      </c>
      <c r="FA261" s="18"/>
      <c r="FB261" s="9">
        <f>FA260*0.25</f>
        <v>65.175000000000182</v>
      </c>
      <c r="FD261" s="9">
        <f>FC260*0.5</f>
        <v>82.099999999998545</v>
      </c>
      <c r="FF261" s="9">
        <f>FE260*0.75</f>
        <v>363.07499999999959</v>
      </c>
      <c r="FH261" s="9">
        <f>FG260*1</f>
        <v>0</v>
      </c>
      <c r="FJ261" s="18"/>
      <c r="FK261" s="9">
        <f>FJ260*0.25</f>
        <v>106.73750000000064</v>
      </c>
      <c r="FL261" s="18"/>
      <c r="FM261" s="9">
        <f>FL260*0.5</f>
        <v>236.69999999999891</v>
      </c>
      <c r="FN261" s="18"/>
      <c r="FO261" s="9">
        <f>FN260*0.75</f>
        <v>339.82500000000164</v>
      </c>
      <c r="FP261" s="18"/>
      <c r="FQ261" s="9">
        <f>FP260*1</f>
        <v>0</v>
      </c>
      <c r="FS261" s="18"/>
      <c r="FT261" s="9">
        <f>FS260*0.25</f>
        <v>71.725000000000364</v>
      </c>
      <c r="FU261" s="18"/>
      <c r="FV261" s="9">
        <f>FU260*0.5</f>
        <v>0</v>
      </c>
      <c r="FW261" s="18"/>
      <c r="FX261" s="9">
        <f>FW260*0.75</f>
        <v>228.41250000000082</v>
      </c>
      <c r="FY261" s="18"/>
      <c r="FZ261" s="9">
        <f>FY260*1</f>
        <v>0</v>
      </c>
      <c r="GB261" s="18"/>
      <c r="GC261" s="9">
        <f>GB260*0.25</f>
        <v>15.925000000000637</v>
      </c>
      <c r="GD261" s="18"/>
      <c r="GE261" s="9">
        <f>GD260*0.5</f>
        <v>0</v>
      </c>
      <c r="GF261" s="18"/>
      <c r="GG261" s="9">
        <f>GF260*0.75</f>
        <v>215.25000000000546</v>
      </c>
      <c r="GH261" s="18"/>
      <c r="GI261" s="9">
        <f>GH260*1</f>
        <v>0</v>
      </c>
      <c r="GK261" s="18"/>
      <c r="GL261" s="9">
        <f>GK260*0.25</f>
        <v>874.86249999999973</v>
      </c>
      <c r="GM261" s="18"/>
      <c r="GN261" s="9">
        <f>GM260*0.5</f>
        <v>702.699999999998</v>
      </c>
      <c r="GO261" s="18"/>
      <c r="GP261" s="9">
        <f>GO260*0.75</f>
        <v>2303.0250000000005</v>
      </c>
      <c r="GQ261" s="18"/>
      <c r="GR261" s="9">
        <f>GQ260*1</f>
        <v>0</v>
      </c>
      <c r="GT261" s="18"/>
      <c r="GU261" s="9">
        <f>GT260*0.25</f>
        <v>89.325000000000728</v>
      </c>
      <c r="GV261" s="18"/>
      <c r="GW261" s="9">
        <f>GV260*0.5</f>
        <v>0</v>
      </c>
      <c r="GX261" s="18"/>
      <c r="GY261" s="9">
        <f>GX260*0.75</f>
        <v>0</v>
      </c>
      <c r="GZ261" s="18"/>
      <c r="HA261" s="9">
        <f>GZ260*1</f>
        <v>0</v>
      </c>
      <c r="HD261" s="9">
        <f>HC260*0.25</f>
        <v>107.97499999999991</v>
      </c>
      <c r="HF261" s="9">
        <f>HE260*0.5</f>
        <v>451.55000000000018</v>
      </c>
      <c r="HH261" s="9">
        <f>HG260*0.75</f>
        <v>407.54999999999973</v>
      </c>
      <c r="HJ261" s="9">
        <f>HI260*1</f>
        <v>0</v>
      </c>
      <c r="HM261" s="9">
        <f>HL260*0.25</f>
        <v>172.02500000000191</v>
      </c>
      <c r="HO261" s="9">
        <f>HN260*0.5</f>
        <v>0</v>
      </c>
      <c r="HQ261" s="9">
        <f>HP260*0.75</f>
        <v>401.24999999999864</v>
      </c>
      <c r="HS261" s="9">
        <f>HR260*1</f>
        <v>0</v>
      </c>
      <c r="HV261" s="9">
        <f>HU260*0.25</f>
        <v>784.37499999999955</v>
      </c>
      <c r="HX261" s="9">
        <f>HW260*0.5</f>
        <v>1837.2999999999975</v>
      </c>
      <c r="HZ261" s="9">
        <f>HY260*0.75</f>
        <v>3122.4749999999981</v>
      </c>
      <c r="IB261" s="9">
        <f>IA260*1</f>
        <v>0</v>
      </c>
      <c r="IE261" s="9">
        <f>ID260*0.25</f>
        <v>0</v>
      </c>
      <c r="IG261" s="9">
        <f>IF260*0.5</f>
        <v>0</v>
      </c>
      <c r="II261" s="9">
        <f>IH260*0.75</f>
        <v>0</v>
      </c>
      <c r="IK261" s="9">
        <f>IJ260*1</f>
        <v>0</v>
      </c>
      <c r="IN261" s="9">
        <f>IM260*0.25</f>
        <v>57.074999999999818</v>
      </c>
      <c r="IP261" s="9">
        <f>IO260*0.5</f>
        <v>0</v>
      </c>
      <c r="IR261" s="9">
        <f>IQ260*0.75</f>
        <v>149.40000000000327</v>
      </c>
      <c r="IT261" s="9">
        <f>IS260*1</f>
        <v>0</v>
      </c>
      <c r="IW261" s="9">
        <f>IV260*0.25</f>
        <v>115.14999999999964</v>
      </c>
      <c r="IY261" s="9">
        <f>IX260*0.5</f>
        <v>237.50000000000023</v>
      </c>
      <c r="JA261" s="9">
        <f>IZ260*0.75</f>
        <v>74.400000000003274</v>
      </c>
      <c r="JC261" s="9">
        <f>JB260*1</f>
        <v>0</v>
      </c>
      <c r="JF261" s="9">
        <f>JE260*0.25</f>
        <v>46.949999999997999</v>
      </c>
      <c r="JH261" s="9">
        <f>JG260*0.5</f>
        <v>63.449999999998909</v>
      </c>
      <c r="JJ261" s="9">
        <f>JI260*0.75</f>
        <v>119.69999999999891</v>
      </c>
      <c r="JL261" s="9">
        <f>JK260*1</f>
        <v>0</v>
      </c>
      <c r="JO261" s="9">
        <f>JN260*0.25</f>
        <v>39.749999999998181</v>
      </c>
      <c r="JQ261" s="9">
        <f>JP260*0.5</f>
        <v>0</v>
      </c>
      <c r="JS261" s="9">
        <f>JR260*0.75</f>
        <v>0</v>
      </c>
      <c r="JU261" s="9">
        <f>JT260*1</f>
        <v>0</v>
      </c>
      <c r="JX261" s="9">
        <f>JW260*0.25</f>
        <v>820.6</v>
      </c>
      <c r="JZ261" s="9">
        <f>JY260*0.5</f>
        <v>1288.1000000000022</v>
      </c>
      <c r="KB261" s="9">
        <f>KA260*0.75</f>
        <v>2072.7749999999542</v>
      </c>
      <c r="KD261" s="9">
        <f>KC260*1</f>
        <v>3247.5000000001273</v>
      </c>
      <c r="KG261" s="9">
        <f>KF260*0.25</f>
        <v>53.474999999998545</v>
      </c>
      <c r="KI261" s="9">
        <f>KH260*0.5</f>
        <v>17.999999999999545</v>
      </c>
      <c r="KK261" s="9">
        <f>KJ260*0.75</f>
        <v>112.5</v>
      </c>
      <c r="KM261" s="9">
        <f>KL260*1</f>
        <v>0</v>
      </c>
      <c r="KP261" s="9">
        <f>KO260*0.25</f>
        <v>66.324999999999818</v>
      </c>
      <c r="KR261" s="9">
        <f>KQ260*0.5</f>
        <v>0</v>
      </c>
      <c r="KT261" s="9">
        <f>KS260*0.75</f>
        <v>0</v>
      </c>
      <c r="KV261" s="9">
        <f>KU260*1</f>
        <v>0</v>
      </c>
      <c r="KY261" s="9">
        <f>KX260*0.25</f>
        <v>41.224999999998545</v>
      </c>
      <c r="LA261" s="9">
        <f>KZ260*0.5</f>
        <v>0</v>
      </c>
      <c r="LC261" s="9">
        <f>LB260*0.75</f>
        <v>0</v>
      </c>
      <c r="LE261" s="9">
        <f>LD260*1</f>
        <v>0</v>
      </c>
      <c r="LH261" s="9">
        <f>LG260*0.25</f>
        <v>41.149999999999864</v>
      </c>
      <c r="LJ261" s="9">
        <f>LI260*0.5</f>
        <v>0</v>
      </c>
      <c r="LL261" s="9">
        <f>LK260*0.75</f>
        <v>0</v>
      </c>
      <c r="LN261" s="9">
        <f>LM260*1</f>
        <v>0</v>
      </c>
      <c r="LQ261" s="9">
        <f>LP260*0.25</f>
        <v>97.124999999998181</v>
      </c>
      <c r="LS261" s="9">
        <f>LR260*0.5</f>
        <v>160.59999999999945</v>
      </c>
      <c r="LU261" s="9">
        <f>LT260*0.75</f>
        <v>387.30000000000109</v>
      </c>
      <c r="LW261" s="9">
        <f>LV260*1</f>
        <v>0</v>
      </c>
      <c r="LZ261" s="9">
        <f>LY260*0.25</f>
        <v>137.29999999999836</v>
      </c>
      <c r="MB261" s="9">
        <f>MA260*0.5</f>
        <v>0</v>
      </c>
      <c r="MD261" s="9">
        <f>MC260*0.75</f>
        <v>0</v>
      </c>
      <c r="MF261" s="9">
        <f>ME260*1</f>
        <v>0</v>
      </c>
      <c r="MI261" s="9">
        <f>MH260*0.25</f>
        <v>270.25</v>
      </c>
      <c r="MK261" s="9">
        <f>MJ260*0.5</f>
        <v>297.59999999999673</v>
      </c>
      <c r="MM261" s="9">
        <f>ML260*0.75</f>
        <v>915.29999999999427</v>
      </c>
      <c r="MO261" s="9">
        <f>MN260*1</f>
        <v>1138.5000000000036</v>
      </c>
      <c r="MR261" s="9">
        <f>MQ260*0.25</f>
        <v>56.875000000003638</v>
      </c>
      <c r="MT261" s="9">
        <f>MS260*0.5</f>
        <v>157.99999999999636</v>
      </c>
      <c r="MV261" s="9">
        <f>MU260*0.75</f>
        <v>171.00000000000546</v>
      </c>
      <c r="MX261" s="9">
        <f>MW260*1</f>
        <v>0</v>
      </c>
      <c r="NA261" s="9">
        <f>MZ260*0.25</f>
        <v>0</v>
      </c>
      <c r="NC261" s="9">
        <f>NB260*0.5</f>
        <v>0</v>
      </c>
      <c r="NE261" s="9">
        <f>ND260*0.75</f>
        <v>1105.6499999999951</v>
      </c>
      <c r="NG261" s="9">
        <f>NF260*1</f>
        <v>0</v>
      </c>
      <c r="NH261" s="43"/>
    </row>
    <row r="262" spans="1:372" s="40" customFormat="1" ht="15.75">
      <c r="A262" s="403" t="s">
        <v>3666</v>
      </c>
      <c r="B262" s="206"/>
      <c r="C262" s="205"/>
      <c r="E262" s="237"/>
      <c r="F262" s="149"/>
      <c r="G262" s="61"/>
      <c r="L262" s="205"/>
      <c r="N262" s="237"/>
      <c r="P262" s="61"/>
      <c r="U262" s="205"/>
      <c r="V262" s="149"/>
      <c r="W262" s="237"/>
      <c r="Y262" s="61"/>
      <c r="Z262" s="149"/>
      <c r="AC262" s="38"/>
      <c r="AD262" s="205"/>
      <c r="AE262" s="149"/>
      <c r="AF262" s="237"/>
      <c r="AG262" s="149"/>
      <c r="AI262" s="149"/>
      <c r="AK262" s="149"/>
      <c r="AL262" s="38"/>
      <c r="AM262" s="205"/>
      <c r="AN262" s="149"/>
      <c r="AO262" s="237"/>
      <c r="AP262" s="149"/>
      <c r="AU262" s="38"/>
      <c r="AV262" s="205"/>
      <c r="AW262" s="149"/>
      <c r="AX262" s="237"/>
      <c r="BD262" s="38"/>
      <c r="BE262" s="205"/>
      <c r="BF262" s="149"/>
      <c r="BG262" s="237"/>
      <c r="BH262" s="149"/>
      <c r="BM262" s="38"/>
      <c r="BN262" s="205"/>
      <c r="BP262" s="237"/>
      <c r="BV262" s="38"/>
      <c r="BW262" s="205"/>
      <c r="BY262" s="237"/>
      <c r="CE262" s="38"/>
      <c r="CF262" s="205"/>
      <c r="CG262" s="149"/>
      <c r="CH262" s="237"/>
      <c r="CI262" s="149"/>
      <c r="CN262" s="38"/>
      <c r="CO262" s="205"/>
      <c r="CP262" s="149"/>
      <c r="CQ262" s="237"/>
      <c r="CR262" s="149"/>
      <c r="CW262" s="38"/>
      <c r="CX262" s="205"/>
      <c r="CY262" s="149"/>
      <c r="CZ262" s="237"/>
      <c r="DA262" s="149"/>
      <c r="DF262" s="38"/>
      <c r="DG262" s="205"/>
      <c r="DH262" s="149"/>
      <c r="DI262" s="237"/>
      <c r="DJ262" s="149"/>
      <c r="DO262" s="38"/>
      <c r="DP262" s="205"/>
      <c r="DQ262" s="149"/>
      <c r="DR262" s="237"/>
      <c r="DS262" s="149"/>
      <c r="DX262" s="38"/>
      <c r="DY262" s="205"/>
      <c r="DZ262" s="149"/>
      <c r="EA262" s="237"/>
      <c r="EB262" s="149"/>
      <c r="EG262" s="38"/>
      <c r="EH262" s="205"/>
      <c r="EI262" s="149"/>
      <c r="EJ262" s="237"/>
      <c r="EK262" s="149"/>
      <c r="EP262" s="38"/>
      <c r="EQ262" s="205"/>
      <c r="ER262" s="149"/>
      <c r="ES262" s="237"/>
      <c r="ET262" s="149"/>
      <c r="EY262" s="38"/>
      <c r="EZ262" s="205"/>
      <c r="FA262" s="149"/>
      <c r="FB262" s="237"/>
      <c r="FH262" s="38"/>
      <c r="FI262" s="205"/>
      <c r="FJ262" s="149"/>
      <c r="FK262" s="237"/>
      <c r="FL262" s="149"/>
      <c r="FQ262" s="38"/>
      <c r="FR262" s="205"/>
      <c r="FS262" s="149"/>
      <c r="FT262" s="237"/>
      <c r="FU262" s="149"/>
      <c r="FZ262" s="38"/>
      <c r="GA262" s="205"/>
      <c r="GB262" s="149"/>
      <c r="GC262" s="237"/>
      <c r="GD262" s="149"/>
      <c r="GI262" s="38"/>
      <c r="GJ262" s="205"/>
      <c r="GK262" s="149"/>
      <c r="GL262" s="237"/>
      <c r="GM262" s="149"/>
      <c r="GR262" s="38"/>
      <c r="GS262" s="205"/>
      <c r="GT262" s="149"/>
      <c r="GU262" s="237"/>
      <c r="GV262" s="149"/>
      <c r="GX262" s="149"/>
      <c r="GZ262" s="149"/>
      <c r="HB262" s="205"/>
      <c r="HD262" s="237"/>
      <c r="HJ262" s="38"/>
      <c r="HK262" s="205"/>
      <c r="HM262" s="237"/>
      <c r="HS262" s="38"/>
      <c r="HT262" s="205"/>
      <c r="HV262" s="237"/>
      <c r="IB262" s="38"/>
      <c r="IC262" s="205"/>
      <c r="IE262" s="237"/>
      <c r="IL262" s="205"/>
      <c r="IN262" s="237"/>
      <c r="IT262" s="38"/>
      <c r="IU262" s="205"/>
      <c r="IW262" s="237"/>
      <c r="JC262" s="38"/>
      <c r="JD262" s="205"/>
      <c r="JF262" s="237"/>
      <c r="JL262" s="38"/>
      <c r="JM262" s="205"/>
      <c r="JO262" s="237"/>
      <c r="JV262" s="205"/>
      <c r="JX262" s="237"/>
      <c r="KD262" s="38"/>
      <c r="KE262" s="205"/>
      <c r="KG262" s="237"/>
      <c r="KM262" s="38"/>
      <c r="KN262" s="205"/>
      <c r="KP262" s="237"/>
      <c r="KW262" s="205"/>
      <c r="KY262" s="237"/>
      <c r="LF262" s="205"/>
      <c r="LH262" s="237"/>
      <c r="LN262" s="38"/>
      <c r="LO262" s="205"/>
      <c r="LQ262" s="237"/>
      <c r="LW262" s="38"/>
      <c r="LX262" s="205"/>
      <c r="LZ262" s="237"/>
      <c r="MG262" s="205"/>
      <c r="MI262" s="237"/>
      <c r="MO262" s="38"/>
      <c r="MP262" s="205"/>
      <c r="MR262" s="237"/>
      <c r="MX262" s="38"/>
      <c r="MY262" s="205"/>
      <c r="NA262" s="237"/>
      <c r="NG262" s="38"/>
      <c r="NH262" s="205"/>
    </row>
    <row r="263" spans="1:372" ht="15">
      <c r="A263" s="89" t="s">
        <v>1857</v>
      </c>
      <c r="D263"/>
      <c r="E263" s="1" t="s">
        <v>187</v>
      </c>
      <c r="F263" s="400">
        <v>215.49999999999997</v>
      </c>
      <c r="G263" s="1" t="s">
        <v>183</v>
      </c>
      <c r="H263" s="115"/>
      <c r="I263" s="1" t="s">
        <v>184</v>
      </c>
      <c r="J263" s="115"/>
      <c r="K263" s="1" t="s">
        <v>185</v>
      </c>
      <c r="N263" s="1" t="s">
        <v>187</v>
      </c>
      <c r="O263" s="18">
        <v>172.49999999999994</v>
      </c>
      <c r="P263" s="1" t="s">
        <v>183</v>
      </c>
      <c r="Q263" s="18"/>
      <c r="R263" s="1" t="s">
        <v>184</v>
      </c>
      <c r="S263" s="18"/>
      <c r="T263" s="1" t="s">
        <v>185</v>
      </c>
      <c r="W263" s="1" t="s">
        <v>187</v>
      </c>
      <c r="X263" s="18">
        <v>174</v>
      </c>
      <c r="Y263" s="1" t="s">
        <v>183</v>
      </c>
      <c r="Z263" s="18"/>
      <c r="AA263" s="1" t="s">
        <v>184</v>
      </c>
      <c r="AC263" s="1" t="s">
        <v>185</v>
      </c>
      <c r="AF263" s="1" t="s">
        <v>187</v>
      </c>
      <c r="AG263" s="18">
        <v>216.89999999999986</v>
      </c>
      <c r="AH263" s="1" t="s">
        <v>183</v>
      </c>
      <c r="AI263" s="18"/>
      <c r="AJ263" s="1" t="s">
        <v>184</v>
      </c>
      <c r="AK263" s="18"/>
      <c r="AL263" s="1" t="s">
        <v>185</v>
      </c>
      <c r="AO263" s="1" t="s">
        <v>187</v>
      </c>
      <c r="AP263" s="18">
        <v>235</v>
      </c>
      <c r="AQ263" s="1" t="s">
        <v>183</v>
      </c>
      <c r="AS263" s="1" t="s">
        <v>184</v>
      </c>
      <c r="AU263" s="1" t="s">
        <v>185</v>
      </c>
      <c r="AX263" s="1" t="s">
        <v>187</v>
      </c>
      <c r="AY263" s="18">
        <v>323.09999999999991</v>
      </c>
      <c r="AZ263" s="1" t="s">
        <v>183</v>
      </c>
      <c r="BB263" s="1" t="s">
        <v>184</v>
      </c>
      <c r="BD263" s="1" t="s">
        <v>185</v>
      </c>
      <c r="BG263" s="1" t="s">
        <v>187</v>
      </c>
      <c r="BH263" s="18">
        <v>461.60000000000218</v>
      </c>
      <c r="BI263" s="1" t="s">
        <v>183</v>
      </c>
      <c r="BK263" s="1" t="s">
        <v>184</v>
      </c>
      <c r="BM263" s="1" t="s">
        <v>185</v>
      </c>
      <c r="BP263" s="1" t="s">
        <v>187</v>
      </c>
      <c r="BQ263" s="18">
        <v>485.39999999999964</v>
      </c>
      <c r="BR263" s="1" t="s">
        <v>183</v>
      </c>
      <c r="BT263" s="1" t="s">
        <v>184</v>
      </c>
      <c r="BV263" s="1" t="s">
        <v>185</v>
      </c>
      <c r="BY263" s="1" t="s">
        <v>187</v>
      </c>
      <c r="BZ263" s="401">
        <v>252.10000000000218</v>
      </c>
      <c r="CA263" s="1" t="s">
        <v>183</v>
      </c>
      <c r="CC263" s="1" t="s">
        <v>184</v>
      </c>
      <c r="CE263" s="1" t="s">
        <v>185</v>
      </c>
      <c r="CH263" s="1" t="s">
        <v>187</v>
      </c>
      <c r="CJ263" s="1" t="s">
        <v>183</v>
      </c>
      <c r="CL263" s="1" t="s">
        <v>184</v>
      </c>
      <c r="CN263" s="1" t="s">
        <v>185</v>
      </c>
      <c r="CQ263" s="1" t="s">
        <v>187</v>
      </c>
      <c r="CS263" s="1" t="s">
        <v>183</v>
      </c>
      <c r="CU263" s="1" t="s">
        <v>184</v>
      </c>
      <c r="CW263" s="1" t="s">
        <v>185</v>
      </c>
      <c r="CZ263" s="1" t="s">
        <v>187</v>
      </c>
      <c r="DA263" s="18">
        <v>265.60000000000218</v>
      </c>
      <c r="DB263" s="1" t="s">
        <v>183</v>
      </c>
      <c r="DD263" s="1" t="s">
        <v>184</v>
      </c>
      <c r="DF263" s="1" t="s">
        <v>185</v>
      </c>
      <c r="DI263" s="1" t="s">
        <v>187</v>
      </c>
      <c r="DK263" s="1" t="s">
        <v>183</v>
      </c>
      <c r="DM263" s="1" t="s">
        <v>184</v>
      </c>
      <c r="DO263" s="1" t="s">
        <v>185</v>
      </c>
      <c r="DR263" s="1" t="s">
        <v>187</v>
      </c>
      <c r="DS263" s="18">
        <v>417.40000000000146</v>
      </c>
      <c r="DT263" s="1" t="s">
        <v>183</v>
      </c>
      <c r="DV263" s="1" t="s">
        <v>184</v>
      </c>
      <c r="DX263" s="1" t="s">
        <v>185</v>
      </c>
      <c r="EA263" s="1" t="s">
        <v>187</v>
      </c>
      <c r="EC263" s="1" t="s">
        <v>183</v>
      </c>
      <c r="EE263" s="1" t="s">
        <v>184</v>
      </c>
      <c r="EG263" s="1" t="s">
        <v>185</v>
      </c>
      <c r="EJ263" s="1" t="s">
        <v>187</v>
      </c>
      <c r="EL263" s="1" t="s">
        <v>183</v>
      </c>
      <c r="EN263" s="1" t="s">
        <v>184</v>
      </c>
      <c r="EP263" s="1" t="s">
        <v>185</v>
      </c>
      <c r="ES263" s="1" t="s">
        <v>187</v>
      </c>
      <c r="EU263" s="1" t="s">
        <v>183</v>
      </c>
      <c r="EW263" s="1" t="s">
        <v>184</v>
      </c>
      <c r="EY263" s="1" t="s">
        <v>185</v>
      </c>
      <c r="FB263" s="1" t="s">
        <v>187</v>
      </c>
      <c r="FC263" s="401">
        <v>129.60000000000218</v>
      </c>
      <c r="FD263" s="1" t="s">
        <v>183</v>
      </c>
      <c r="FF263" s="1" t="s">
        <v>184</v>
      </c>
      <c r="FH263" s="1" t="s">
        <v>185</v>
      </c>
      <c r="FK263" s="1" t="s">
        <v>187</v>
      </c>
      <c r="FL263" s="18">
        <v>452.80000000000109</v>
      </c>
      <c r="FM263" s="1" t="s">
        <v>183</v>
      </c>
      <c r="FO263" s="1" t="s">
        <v>184</v>
      </c>
      <c r="FQ263" s="1" t="s">
        <v>185</v>
      </c>
      <c r="FT263" s="1" t="s">
        <v>187</v>
      </c>
      <c r="FV263" s="1" t="s">
        <v>183</v>
      </c>
      <c r="FX263" s="1" t="s">
        <v>184</v>
      </c>
      <c r="FZ263" s="1" t="s">
        <v>185</v>
      </c>
      <c r="GC263" s="1" t="s">
        <v>187</v>
      </c>
      <c r="GE263" s="1" t="s">
        <v>183</v>
      </c>
      <c r="GG263" s="1" t="s">
        <v>184</v>
      </c>
      <c r="GI263" s="1" t="s">
        <v>185</v>
      </c>
      <c r="GL263" s="1" t="s">
        <v>187</v>
      </c>
      <c r="GM263" s="18">
        <v>1447.0000000000018</v>
      </c>
      <c r="GN263" s="1" t="s">
        <v>183</v>
      </c>
      <c r="GP263" s="1" t="s">
        <v>184</v>
      </c>
      <c r="GR263" s="1" t="s">
        <v>185</v>
      </c>
      <c r="GU263" s="1" t="s">
        <v>187</v>
      </c>
      <c r="GW263" s="1" t="s">
        <v>183</v>
      </c>
      <c r="GY263" s="1" t="s">
        <v>184</v>
      </c>
      <c r="HA263" s="1" t="s">
        <v>185</v>
      </c>
      <c r="HD263" s="1" t="s">
        <v>187</v>
      </c>
      <c r="HE263" s="18">
        <v>644.70000000000164</v>
      </c>
      <c r="HF263" s="1" t="s">
        <v>183</v>
      </c>
      <c r="HH263" s="1" t="s">
        <v>184</v>
      </c>
      <c r="HJ263" s="1" t="s">
        <v>185</v>
      </c>
      <c r="HM263" s="1" t="s">
        <v>187</v>
      </c>
      <c r="HO263" s="1" t="s">
        <v>183</v>
      </c>
      <c r="HQ263" s="1" t="s">
        <v>184</v>
      </c>
      <c r="HS263" s="1" t="s">
        <v>185</v>
      </c>
      <c r="HV263" s="1" t="s">
        <v>187</v>
      </c>
      <c r="HW263" s="18">
        <v>2970.8000000000011</v>
      </c>
      <c r="HX263" s="1" t="s">
        <v>183</v>
      </c>
      <c r="HZ263" s="1" t="s">
        <v>184</v>
      </c>
      <c r="IB263" s="1" t="s">
        <v>185</v>
      </c>
      <c r="IE263" s="1" t="s">
        <v>187</v>
      </c>
      <c r="IG263" s="1" t="s">
        <v>183</v>
      </c>
      <c r="II263" s="1" t="s">
        <v>184</v>
      </c>
      <c r="IK263" s="1" t="s">
        <v>185</v>
      </c>
      <c r="IN263" s="1" t="s">
        <v>187</v>
      </c>
      <c r="IP263" s="1" t="s">
        <v>183</v>
      </c>
      <c r="IR263" s="1" t="s">
        <v>184</v>
      </c>
      <c r="IT263" s="1" t="s">
        <v>185</v>
      </c>
      <c r="IW263" s="1" t="s">
        <v>187</v>
      </c>
      <c r="IX263" s="18">
        <v>385.49999999999955</v>
      </c>
      <c r="IY263" s="1" t="s">
        <v>183</v>
      </c>
      <c r="JA263" s="1" t="s">
        <v>184</v>
      </c>
      <c r="JC263" s="1" t="s">
        <v>185</v>
      </c>
      <c r="JF263" s="1" t="s">
        <v>187</v>
      </c>
      <c r="JG263" s="401">
        <v>239.00000000000182</v>
      </c>
      <c r="JH263" s="1" t="s">
        <v>183</v>
      </c>
      <c r="JJ263" s="1" t="s">
        <v>184</v>
      </c>
      <c r="JL263" s="1" t="s">
        <v>185</v>
      </c>
      <c r="JO263" s="1" t="s">
        <v>187</v>
      </c>
      <c r="JQ263" s="1" t="s">
        <v>183</v>
      </c>
      <c r="JS263" s="1" t="s">
        <v>184</v>
      </c>
      <c r="JU263" s="1" t="s">
        <v>185</v>
      </c>
      <c r="JX263" s="1" t="s">
        <v>187</v>
      </c>
      <c r="JZ263" s="1" t="s">
        <v>183</v>
      </c>
      <c r="KA263" s="18">
        <v>1584.4000000000233</v>
      </c>
      <c r="KB263" s="1" t="s">
        <v>184</v>
      </c>
      <c r="KD263" s="1" t="s">
        <v>185</v>
      </c>
      <c r="KG263" s="1" t="s">
        <v>187</v>
      </c>
      <c r="KH263" s="401">
        <v>1.5000000000009095</v>
      </c>
      <c r="KI263" s="1" t="s">
        <v>183</v>
      </c>
      <c r="KK263" s="1" t="s">
        <v>184</v>
      </c>
      <c r="KM263" s="1" t="s">
        <v>185</v>
      </c>
      <c r="KP263" s="1" t="s">
        <v>187</v>
      </c>
      <c r="KR263" s="1" t="s">
        <v>183</v>
      </c>
      <c r="KT263" s="1" t="s">
        <v>184</v>
      </c>
      <c r="KV263" s="1" t="s">
        <v>185</v>
      </c>
      <c r="KY263" s="1" t="s">
        <v>187</v>
      </c>
      <c r="LA263" s="1" t="s">
        <v>183</v>
      </c>
      <c r="LC263" s="1" t="s">
        <v>184</v>
      </c>
      <c r="LE263" s="1" t="s">
        <v>185</v>
      </c>
      <c r="LH263" s="1" t="s">
        <v>187</v>
      </c>
      <c r="LJ263" s="1" t="s">
        <v>183</v>
      </c>
      <c r="LL263" s="1" t="s">
        <v>184</v>
      </c>
      <c r="LN263" s="1" t="s">
        <v>185</v>
      </c>
      <c r="LQ263" s="1" t="s">
        <v>187</v>
      </c>
      <c r="LR263" s="18">
        <v>393.50000000000091</v>
      </c>
      <c r="LS263" s="1" t="s">
        <v>183</v>
      </c>
      <c r="LU263" s="1" t="s">
        <v>184</v>
      </c>
      <c r="LW263" s="1" t="s">
        <v>185</v>
      </c>
      <c r="LZ263" s="1" t="s">
        <v>187</v>
      </c>
      <c r="MB263" s="1" t="s">
        <v>183</v>
      </c>
      <c r="MD263" s="1" t="s">
        <v>184</v>
      </c>
      <c r="MF263" s="1" t="s">
        <v>185</v>
      </c>
      <c r="MI263" s="1" t="s">
        <v>187</v>
      </c>
      <c r="MK263" s="1" t="s">
        <v>183</v>
      </c>
      <c r="ML263" s="18">
        <v>959.00000000000364</v>
      </c>
      <c r="MM263" s="1" t="s">
        <v>184</v>
      </c>
      <c r="MO263" s="1" t="s">
        <v>185</v>
      </c>
      <c r="MR263" s="1" t="s">
        <v>187</v>
      </c>
      <c r="MS263" s="18">
        <v>341.50000000000364</v>
      </c>
      <c r="MT263" s="1" t="s">
        <v>183</v>
      </c>
      <c r="MV263" s="1" t="s">
        <v>184</v>
      </c>
      <c r="MX263" s="1" t="s">
        <v>185</v>
      </c>
      <c r="NA263" s="1" t="s">
        <v>187</v>
      </c>
      <c r="NC263" s="1" t="s">
        <v>183</v>
      </c>
      <c r="NE263" s="1" t="s">
        <v>184</v>
      </c>
      <c r="NG263" s="1" t="s">
        <v>185</v>
      </c>
      <c r="NH263" s="43"/>
    </row>
    <row r="264" spans="1:372" ht="18">
      <c r="A264" s="93">
        <v>2020</v>
      </c>
      <c r="B264" s="49">
        <f>SUM(D264:AAP264)</f>
        <v>7020.0500000000311</v>
      </c>
      <c r="D264"/>
      <c r="E264" s="9">
        <f>D263*0.25</f>
        <v>0</v>
      </c>
      <c r="F264" s="18"/>
      <c r="G264" s="9">
        <f>F263*0.5</f>
        <v>107.74999999999999</v>
      </c>
      <c r="I264" s="9">
        <f>H263*0.75</f>
        <v>0</v>
      </c>
      <c r="K264" s="9">
        <f>J263*1</f>
        <v>0</v>
      </c>
      <c r="N264" s="9">
        <f>M263*0.25</f>
        <v>0</v>
      </c>
      <c r="P264" s="9">
        <f>O263*0.5</f>
        <v>86.249999999999972</v>
      </c>
      <c r="R264" s="9">
        <f>Q263*0.75</f>
        <v>0</v>
      </c>
      <c r="T264" s="9">
        <f>S263*1</f>
        <v>0</v>
      </c>
      <c r="W264" s="9">
        <f>V263*0.25</f>
        <v>0</v>
      </c>
      <c r="Y264" s="9">
        <f>X263*0.5</f>
        <v>87</v>
      </c>
      <c r="Z264" s="18"/>
      <c r="AA264" s="9">
        <f>Z263*0.75</f>
        <v>0</v>
      </c>
      <c r="AB264" s="18"/>
      <c r="AC264" s="9">
        <f>AB263*1</f>
        <v>0</v>
      </c>
      <c r="AF264" s="9">
        <f>AE263*0.25</f>
        <v>0</v>
      </c>
      <c r="AH264" s="9">
        <f>AG263*0.5</f>
        <v>108.44999999999993</v>
      </c>
      <c r="AJ264" s="9">
        <f>AI263*0.75</f>
        <v>0</v>
      </c>
      <c r="AL264" s="9">
        <f>AK263*1</f>
        <v>0</v>
      </c>
      <c r="AO264" s="9">
        <f>AN263*0.25</f>
        <v>0</v>
      </c>
      <c r="AQ264" s="9">
        <f>AP263*0.5</f>
        <v>117.5</v>
      </c>
      <c r="AS264" s="9">
        <f>AR263*0.75</f>
        <v>0</v>
      </c>
      <c r="AU264" s="9">
        <f>AT263*1</f>
        <v>0</v>
      </c>
      <c r="AX264" s="9">
        <f>AW263*0.25</f>
        <v>0</v>
      </c>
      <c r="AZ264" s="9">
        <f>AY263*0.5</f>
        <v>161.54999999999995</v>
      </c>
      <c r="BB264" s="9">
        <f>BA263*0.75</f>
        <v>0</v>
      </c>
      <c r="BD264" s="9">
        <f>BC263*1</f>
        <v>0</v>
      </c>
      <c r="BG264" s="9">
        <f>BF263*0.25</f>
        <v>0</v>
      </c>
      <c r="BI264" s="9">
        <f>BH263*0.5</f>
        <v>230.80000000000109</v>
      </c>
      <c r="BK264" s="9">
        <f>BJ263*0.75</f>
        <v>0</v>
      </c>
      <c r="BM264" s="9">
        <f>BL263*1</f>
        <v>0</v>
      </c>
      <c r="BP264" s="9">
        <f>BO263*0.25</f>
        <v>0</v>
      </c>
      <c r="BR264" s="9">
        <f>BQ263*0.5</f>
        <v>242.69999999999982</v>
      </c>
      <c r="BT264" s="9">
        <f>BS263*0.75</f>
        <v>0</v>
      </c>
      <c r="BV264" s="9">
        <f>BU263*1</f>
        <v>0</v>
      </c>
      <c r="BY264" s="9">
        <f>BX263*0.25</f>
        <v>0</v>
      </c>
      <c r="CA264" s="9">
        <f>BZ263*0.5</f>
        <v>126.05000000000109</v>
      </c>
      <c r="CC264" s="9">
        <f>CB263*0.75</f>
        <v>0</v>
      </c>
      <c r="CE264" s="9">
        <f t="shared" ref="CE264" si="510">CD263*1</f>
        <v>0</v>
      </c>
      <c r="CH264" s="9">
        <f>CG263*0.25</f>
        <v>0</v>
      </c>
      <c r="CJ264" s="9">
        <f>CI263*0.5</f>
        <v>0</v>
      </c>
      <c r="CL264" s="9">
        <f>CK263*0.75</f>
        <v>0</v>
      </c>
      <c r="CN264" s="9">
        <f t="shared" ref="CN264" si="511">CM263*1</f>
        <v>0</v>
      </c>
      <c r="CQ264" s="9">
        <f>CP263*0.25</f>
        <v>0</v>
      </c>
      <c r="CS264" s="9">
        <f>CR263*0.5</f>
        <v>0</v>
      </c>
      <c r="CU264" s="9">
        <f>CT263*0.75</f>
        <v>0</v>
      </c>
      <c r="CW264" s="9">
        <f t="shared" ref="CW264" si="512">CV263*1</f>
        <v>0</v>
      </c>
      <c r="CZ264" s="9">
        <f>CY263*0.25</f>
        <v>0</v>
      </c>
      <c r="DB264" s="9">
        <f>DA263*0.5</f>
        <v>132.80000000000109</v>
      </c>
      <c r="DD264" s="9">
        <f>DC263*0.75</f>
        <v>0</v>
      </c>
      <c r="DF264" s="9">
        <f t="shared" ref="DF264" si="513">DE263*1</f>
        <v>0</v>
      </c>
      <c r="DI264" s="9">
        <f>DH263*0.25</f>
        <v>0</v>
      </c>
      <c r="DK264" s="9">
        <f>DJ263*0.5</f>
        <v>0</v>
      </c>
      <c r="DM264" s="9">
        <f>DL263*0.75</f>
        <v>0</v>
      </c>
      <c r="DO264" s="9">
        <f t="shared" ref="DO264" si="514">DN263*1</f>
        <v>0</v>
      </c>
      <c r="DR264" s="9">
        <f>DQ263*0.25</f>
        <v>0</v>
      </c>
      <c r="DT264" s="9">
        <f>DS263*0.5</f>
        <v>208.70000000000073</v>
      </c>
      <c r="DV264" s="9">
        <f>DU263*0.75</f>
        <v>0</v>
      </c>
      <c r="DX264" s="9">
        <f t="shared" ref="DX264" si="515">DW263*1</f>
        <v>0</v>
      </c>
      <c r="EA264" s="9">
        <f>DZ263*0.25</f>
        <v>0</v>
      </c>
      <c r="EC264" s="9">
        <f>EB263*0.5</f>
        <v>0</v>
      </c>
      <c r="EE264" s="9">
        <f>ED263*0.75</f>
        <v>0</v>
      </c>
      <c r="EG264" s="9">
        <f>EF263*1</f>
        <v>0</v>
      </c>
      <c r="EJ264" s="9">
        <f>EI263*0.25</f>
        <v>0</v>
      </c>
      <c r="EL264" s="9">
        <f>EK263*0.5</f>
        <v>0</v>
      </c>
      <c r="EN264" s="9">
        <f>EM263*0.75</f>
        <v>0</v>
      </c>
      <c r="EP264" s="9">
        <f>EO263*1</f>
        <v>0</v>
      </c>
      <c r="ES264" s="9">
        <f>ER263*0.25</f>
        <v>0</v>
      </c>
      <c r="EU264" s="9">
        <f>ET263*0.5</f>
        <v>0</v>
      </c>
      <c r="EW264" s="9">
        <f>EV263*0.75</f>
        <v>0</v>
      </c>
      <c r="EY264" s="9">
        <f>EX263*1</f>
        <v>0</v>
      </c>
      <c r="FB264" s="9">
        <f>FA263*0.25</f>
        <v>0</v>
      </c>
      <c r="FD264" s="9">
        <f>FC263*0.5</f>
        <v>64.800000000001091</v>
      </c>
      <c r="FF264" s="9">
        <f>FE263*0.75</f>
        <v>0</v>
      </c>
      <c r="FH264" s="9">
        <f>FG263*1</f>
        <v>0</v>
      </c>
      <c r="FK264" s="9">
        <f>FJ263*0.25</f>
        <v>0</v>
      </c>
      <c r="FM264" s="9">
        <f>FL263*0.5</f>
        <v>226.40000000000055</v>
      </c>
      <c r="FO264" s="9">
        <f>FN263*0.75</f>
        <v>0</v>
      </c>
      <c r="FQ264" s="9">
        <f>FP263*1</f>
        <v>0</v>
      </c>
      <c r="FT264" s="9">
        <f>FS263*0.25</f>
        <v>0</v>
      </c>
      <c r="FV264" s="9">
        <f>FU263*0.5</f>
        <v>0</v>
      </c>
      <c r="FX264" s="9">
        <f>FW263*0.75</f>
        <v>0</v>
      </c>
      <c r="FZ264" s="9">
        <f>FY263*1</f>
        <v>0</v>
      </c>
      <c r="GC264" s="9">
        <f>GB263*0.25</f>
        <v>0</v>
      </c>
      <c r="GE264" s="9">
        <f>GD263*0.5</f>
        <v>0</v>
      </c>
      <c r="GG264" s="9">
        <f>GF263*0.75</f>
        <v>0</v>
      </c>
      <c r="GI264" s="9">
        <f>GH263*1</f>
        <v>0</v>
      </c>
      <c r="GL264" s="9">
        <f>GK263*0.25</f>
        <v>0</v>
      </c>
      <c r="GN264" s="9">
        <f>GM263*0.5</f>
        <v>723.50000000000091</v>
      </c>
      <c r="GP264" s="9">
        <f>GO263*0.75</f>
        <v>0</v>
      </c>
      <c r="GR264" s="9">
        <f>GQ263*1</f>
        <v>0</v>
      </c>
      <c r="GU264" s="9">
        <f>GT263*0.25</f>
        <v>0</v>
      </c>
      <c r="GW264" s="9">
        <f>GV263*0.5</f>
        <v>0</v>
      </c>
      <c r="GY264" s="9">
        <f>GX263*0.75</f>
        <v>0</v>
      </c>
      <c r="HA264" s="9">
        <f>GZ263*1</f>
        <v>0</v>
      </c>
      <c r="HD264" s="9">
        <f>HC263*0.25</f>
        <v>0</v>
      </c>
      <c r="HF264" s="9">
        <f>HE263*0.5</f>
        <v>322.35000000000082</v>
      </c>
      <c r="HH264" s="9">
        <f>HG263*0.75</f>
        <v>0</v>
      </c>
      <c r="HJ264" s="9">
        <f>HI263*1</f>
        <v>0</v>
      </c>
      <c r="HM264" s="9">
        <f>HL263*0.25</f>
        <v>0</v>
      </c>
      <c r="HO264" s="9">
        <f>HN263*0.5</f>
        <v>0</v>
      </c>
      <c r="HQ264" s="9">
        <f>HP263*0.75</f>
        <v>0</v>
      </c>
      <c r="HS264" s="9">
        <f>HR263*1</f>
        <v>0</v>
      </c>
      <c r="HV264" s="9">
        <f>HU263*0.25</f>
        <v>0</v>
      </c>
      <c r="HX264" s="9">
        <f>HW263*0.5</f>
        <v>1485.4000000000005</v>
      </c>
      <c r="HZ264" s="9">
        <f>HY263*0.75</f>
        <v>0</v>
      </c>
      <c r="IB264" s="9">
        <f>IA263*1</f>
        <v>0</v>
      </c>
      <c r="IE264" s="9">
        <f>ID263*0.25</f>
        <v>0</v>
      </c>
      <c r="IG264" s="9">
        <f>IF263*0.5</f>
        <v>0</v>
      </c>
      <c r="II264" s="9">
        <f>IH263*0.75</f>
        <v>0</v>
      </c>
      <c r="IK264" s="9">
        <f>IJ263*1</f>
        <v>0</v>
      </c>
      <c r="IN264" s="9">
        <f>IM263*0.25</f>
        <v>0</v>
      </c>
      <c r="IP264" s="9">
        <f>IO263*0.5</f>
        <v>0</v>
      </c>
      <c r="IR264" s="9">
        <f>IQ263*0.75</f>
        <v>0</v>
      </c>
      <c r="IT264" s="9">
        <f>IS263*1</f>
        <v>0</v>
      </c>
      <c r="IW264" s="9">
        <f>IV263*0.25</f>
        <v>0</v>
      </c>
      <c r="IY264" s="9">
        <f>IX263*0.5</f>
        <v>192.74999999999977</v>
      </c>
      <c r="JA264" s="9">
        <f>IZ263*0.75</f>
        <v>0</v>
      </c>
      <c r="JC264" s="9">
        <f>JB263*1</f>
        <v>0</v>
      </c>
      <c r="JF264" s="9">
        <f>JE263*0.25</f>
        <v>0</v>
      </c>
      <c r="JH264" s="9">
        <f>JG263*0.5</f>
        <v>119.50000000000091</v>
      </c>
      <c r="JJ264" s="9">
        <f>JI263*0.75</f>
        <v>0</v>
      </c>
      <c r="JL264" s="9">
        <f>JK263*1</f>
        <v>0</v>
      </c>
      <c r="JO264" s="9">
        <f>JN263*0.25</f>
        <v>0</v>
      </c>
      <c r="JQ264" s="9">
        <f>JP263*0.5</f>
        <v>0</v>
      </c>
      <c r="JS264" s="9">
        <f>JR263*0.75</f>
        <v>0</v>
      </c>
      <c r="JU264" s="9">
        <f>JT263*1</f>
        <v>0</v>
      </c>
      <c r="JX264" s="9">
        <f>JW263*0.25</f>
        <v>0</v>
      </c>
      <c r="JZ264" s="9">
        <f>JY263*0.5</f>
        <v>0</v>
      </c>
      <c r="KB264" s="9">
        <f>KA263*0.75</f>
        <v>1188.3000000000175</v>
      </c>
      <c r="KD264" s="9">
        <f>KC263*1</f>
        <v>0</v>
      </c>
      <c r="KG264" s="9">
        <f>KF263*0.25</f>
        <v>0</v>
      </c>
      <c r="KI264" s="9">
        <f>KH263*0.5</f>
        <v>0.75000000000045475</v>
      </c>
      <c r="KK264" s="9">
        <f>KJ263*0.75</f>
        <v>0</v>
      </c>
      <c r="KM264" s="9">
        <f>KL263*1</f>
        <v>0</v>
      </c>
      <c r="KP264" s="9">
        <f>KO263*0.25</f>
        <v>0</v>
      </c>
      <c r="KR264" s="9">
        <f>KQ263*0.5</f>
        <v>0</v>
      </c>
      <c r="KT264" s="9">
        <f>KS263*0.75</f>
        <v>0</v>
      </c>
      <c r="KV264" s="9">
        <f>KU263*1</f>
        <v>0</v>
      </c>
      <c r="KY264" s="9">
        <f>KX263*0.25</f>
        <v>0</v>
      </c>
      <c r="LA264" s="9">
        <f>KZ263*0.5</f>
        <v>0</v>
      </c>
      <c r="LC264" s="9">
        <f>LB263*0.75</f>
        <v>0</v>
      </c>
      <c r="LE264" s="9">
        <f>LD263*1</f>
        <v>0</v>
      </c>
      <c r="LH264" s="9">
        <f>LG263*0.25</f>
        <v>0</v>
      </c>
      <c r="LJ264" s="9">
        <f>LI263*0.5</f>
        <v>0</v>
      </c>
      <c r="LL264" s="9">
        <f>LK263*0.75</f>
        <v>0</v>
      </c>
      <c r="LN264" s="9">
        <f>LM263*1</f>
        <v>0</v>
      </c>
      <c r="LQ264" s="9">
        <f>LP263*0.25</f>
        <v>0</v>
      </c>
      <c r="LS264" s="9">
        <f>LR263*0.5</f>
        <v>196.75000000000045</v>
      </c>
      <c r="LU264" s="9">
        <f>LT263*0.75</f>
        <v>0</v>
      </c>
      <c r="LW264" s="9">
        <f>LV263*1</f>
        <v>0</v>
      </c>
      <c r="LZ264" s="9">
        <f>LY263*0.25</f>
        <v>0</v>
      </c>
      <c r="MB264" s="9">
        <f>MA263*0.5</f>
        <v>0</v>
      </c>
      <c r="MD264" s="9">
        <f>MC263*0.75</f>
        <v>0</v>
      </c>
      <c r="MF264" s="9">
        <f>ME263*1</f>
        <v>0</v>
      </c>
      <c r="MI264" s="9">
        <f>MH263*0.25</f>
        <v>0</v>
      </c>
      <c r="MK264" s="9">
        <f>MJ263*0.5</f>
        <v>0</v>
      </c>
      <c r="MM264" s="9">
        <f>ML263*0.75</f>
        <v>719.25000000000273</v>
      </c>
      <c r="MO264" s="9">
        <f>MN263*1</f>
        <v>0</v>
      </c>
      <c r="MR264" s="9">
        <f>MQ263*0.25</f>
        <v>0</v>
      </c>
      <c r="MT264" s="9">
        <f>MS263*0.5</f>
        <v>170.75000000000182</v>
      </c>
      <c r="MV264" s="9">
        <f>MU263*0.75</f>
        <v>0</v>
      </c>
      <c r="MX264" s="9">
        <f>MW263*1</f>
        <v>0</v>
      </c>
      <c r="NA264" s="9">
        <f>MZ263*0.25</f>
        <v>0</v>
      </c>
      <c r="NC264" s="9">
        <f>NB263*0.5</f>
        <v>0</v>
      </c>
      <c r="NE264" s="9">
        <f>ND263*0.75</f>
        <v>0</v>
      </c>
      <c r="NG264" s="9">
        <f>NF263*1</f>
        <v>0</v>
      </c>
      <c r="NH264" s="43"/>
    </row>
    <row r="265" spans="1:372" s="40" customFormat="1" ht="15">
      <c r="A265" s="203"/>
      <c r="B265" s="204"/>
      <c r="C265" s="205"/>
      <c r="E265" s="237"/>
      <c r="F265" s="149"/>
      <c r="L265" s="205"/>
      <c r="N265" s="237"/>
      <c r="U265" s="205"/>
      <c r="W265" s="237"/>
      <c r="Z265" s="149"/>
      <c r="AC265" s="38"/>
      <c r="AD265" s="205"/>
      <c r="AF265" s="237"/>
      <c r="AL265" s="38"/>
      <c r="AM265" s="205"/>
      <c r="AO265" s="237"/>
      <c r="AU265" s="38"/>
      <c r="AV265" s="205"/>
      <c r="AX265" s="237"/>
      <c r="BD265" s="38"/>
      <c r="BE265" s="205"/>
      <c r="BG265" s="237"/>
      <c r="BM265" s="38"/>
      <c r="BN265" s="205"/>
      <c r="BP265" s="237"/>
      <c r="BV265" s="38"/>
      <c r="BW265" s="205"/>
      <c r="BY265" s="237"/>
      <c r="CE265" s="38"/>
      <c r="CF265" s="205"/>
      <c r="CH265" s="237"/>
      <c r="CN265" s="38"/>
      <c r="CO265" s="205"/>
      <c r="CQ265" s="237"/>
      <c r="CW265" s="38"/>
      <c r="CX265" s="205"/>
      <c r="CZ265" s="237"/>
      <c r="DF265" s="38"/>
      <c r="DG265" s="205"/>
      <c r="DI265" s="237"/>
      <c r="DO265" s="38"/>
      <c r="DP265" s="205"/>
      <c r="DR265" s="237"/>
      <c r="DX265" s="38"/>
      <c r="DY265" s="205"/>
      <c r="EA265" s="237"/>
      <c r="EG265" s="38"/>
      <c r="EH265" s="205"/>
      <c r="EJ265" s="237"/>
      <c r="EP265" s="38"/>
      <c r="EQ265" s="205"/>
      <c r="ES265" s="237"/>
      <c r="EY265" s="38"/>
      <c r="EZ265" s="205"/>
      <c r="FB265" s="237"/>
      <c r="FH265" s="38"/>
      <c r="FI265" s="205"/>
      <c r="FK265" s="237"/>
      <c r="FQ265" s="38"/>
      <c r="FR265" s="205"/>
      <c r="FT265" s="237"/>
      <c r="FZ265" s="38"/>
      <c r="GA265" s="205"/>
      <c r="GC265" s="237"/>
      <c r="GI265" s="38"/>
      <c r="GJ265" s="205"/>
      <c r="GL265" s="237"/>
      <c r="GR265" s="38"/>
      <c r="GS265" s="205"/>
      <c r="GU265" s="237"/>
      <c r="HB265" s="205"/>
      <c r="HD265" s="237"/>
      <c r="HJ265" s="38"/>
      <c r="HK265" s="205"/>
      <c r="HM265" s="237"/>
      <c r="HS265" s="38"/>
      <c r="HT265" s="205"/>
      <c r="HV265" s="237"/>
      <c r="IB265" s="38"/>
      <c r="IC265" s="205"/>
      <c r="IE265" s="237"/>
      <c r="IL265" s="205"/>
      <c r="IN265" s="237"/>
      <c r="IT265" s="38"/>
      <c r="IU265" s="205"/>
      <c r="IW265" s="237"/>
      <c r="JC265" s="38"/>
      <c r="JD265" s="205"/>
      <c r="JF265" s="237"/>
      <c r="JL265" s="38"/>
      <c r="JM265" s="205"/>
      <c r="JO265" s="237"/>
      <c r="JV265" s="205"/>
      <c r="JX265" s="237"/>
      <c r="KD265" s="38"/>
      <c r="KE265" s="205"/>
      <c r="KG265" s="237"/>
      <c r="KM265" s="38"/>
      <c r="KN265" s="205"/>
      <c r="KP265" s="237"/>
      <c r="KW265" s="205"/>
      <c r="KY265" s="237"/>
      <c r="LF265" s="205"/>
      <c r="LH265" s="237"/>
      <c r="LN265" s="38"/>
      <c r="LO265" s="205"/>
      <c r="LQ265" s="237"/>
      <c r="LW265" s="38"/>
      <c r="LX265" s="205"/>
      <c r="LZ265" s="237"/>
      <c r="MG265" s="205"/>
      <c r="MI265" s="237"/>
      <c r="MO265" s="38"/>
      <c r="MP265" s="205"/>
      <c r="MR265" s="237"/>
      <c r="MX265" s="38"/>
      <c r="MY265" s="205"/>
      <c r="NA265" s="237"/>
      <c r="NG265" s="38"/>
      <c r="NH265" s="205"/>
    </row>
    <row r="266" spans="1:372" ht="18">
      <c r="A266" s="42" t="s">
        <v>35</v>
      </c>
      <c r="B266" s="49"/>
      <c r="D266">
        <v>263</v>
      </c>
      <c r="E266" s="1" t="s">
        <v>187</v>
      </c>
      <c r="F266" s="400">
        <v>634.10000000000014</v>
      </c>
      <c r="G266" s="1" t="s">
        <v>183</v>
      </c>
      <c r="H266" s="115"/>
      <c r="I266" s="1" t="s">
        <v>184</v>
      </c>
      <c r="J266" s="115"/>
      <c r="K266" s="1" t="s">
        <v>185</v>
      </c>
      <c r="M266">
        <v>164.8</v>
      </c>
      <c r="N266" s="1" t="s">
        <v>187</v>
      </c>
      <c r="O266" s="18">
        <v>416.5</v>
      </c>
      <c r="P266" s="1" t="s">
        <v>183</v>
      </c>
      <c r="Q266" s="18"/>
      <c r="R266" s="1" t="s">
        <v>184</v>
      </c>
      <c r="S266" s="18"/>
      <c r="T266" s="1" t="s">
        <v>185</v>
      </c>
      <c r="V266" s="18">
        <v>409.59999999999991</v>
      </c>
      <c r="W266" s="1" t="s">
        <v>187</v>
      </c>
      <c r="X266" s="18">
        <v>549.40000000000055</v>
      </c>
      <c r="Y266" s="1" t="s">
        <v>183</v>
      </c>
      <c r="Z266" s="18"/>
      <c r="AA266" s="1" t="s">
        <v>184</v>
      </c>
      <c r="AC266" s="1" t="s">
        <v>185</v>
      </c>
      <c r="AE266" s="18">
        <v>318.99999999999977</v>
      </c>
      <c r="AF266" s="1" t="s">
        <v>187</v>
      </c>
      <c r="AG266" s="18">
        <v>242.20000000000027</v>
      </c>
      <c r="AH266" s="1" t="s">
        <v>183</v>
      </c>
      <c r="AI266" s="18"/>
      <c r="AJ266" s="1" t="s">
        <v>184</v>
      </c>
      <c r="AL266" s="1" t="s">
        <v>185</v>
      </c>
      <c r="AN266" s="18">
        <v>37.800000000000182</v>
      </c>
      <c r="AO266" s="1" t="s">
        <v>187</v>
      </c>
      <c r="AP266" s="18">
        <v>264.09999999999991</v>
      </c>
      <c r="AQ266" s="1" t="s">
        <v>183</v>
      </c>
      <c r="AS266" s="1" t="s">
        <v>184</v>
      </c>
      <c r="AU266" s="1" t="s">
        <v>185</v>
      </c>
      <c r="AW266" s="18">
        <v>579.29999999999973</v>
      </c>
      <c r="AX266" s="1" t="s">
        <v>187</v>
      </c>
      <c r="AY266" s="18">
        <v>273.99999999999955</v>
      </c>
      <c r="AZ266" s="1" t="s">
        <v>183</v>
      </c>
      <c r="BB266" s="1" t="s">
        <v>184</v>
      </c>
      <c r="BD266" s="1" t="s">
        <v>185</v>
      </c>
      <c r="BF266" s="18">
        <v>257.29999999999927</v>
      </c>
      <c r="BG266" s="1" t="s">
        <v>187</v>
      </c>
      <c r="BH266" s="18">
        <v>478.74999999999727</v>
      </c>
      <c r="BI266" s="1" t="s">
        <v>183</v>
      </c>
      <c r="BK266" s="1" t="s">
        <v>184</v>
      </c>
      <c r="BM266" s="1" t="s">
        <v>185</v>
      </c>
      <c r="BO266" s="18">
        <v>293.69999999999982</v>
      </c>
      <c r="BP266" s="1" t="s">
        <v>187</v>
      </c>
      <c r="BQ266" s="18">
        <v>353.29999999999973</v>
      </c>
      <c r="BR266" s="1" t="s">
        <v>183</v>
      </c>
      <c r="BT266" s="1" t="s">
        <v>184</v>
      </c>
      <c r="BV266" s="1" t="s">
        <v>185</v>
      </c>
      <c r="BX266">
        <v>253.49999999999955</v>
      </c>
      <c r="BY266" s="1" t="s">
        <v>187</v>
      </c>
      <c r="BZ266" s="401">
        <v>180</v>
      </c>
      <c r="CA266" s="1" t="s">
        <v>183</v>
      </c>
      <c r="CC266" s="1" t="s">
        <v>184</v>
      </c>
      <c r="CE266" s="1" t="s">
        <v>185</v>
      </c>
      <c r="CG266" s="18">
        <v>584.79999999999973</v>
      </c>
      <c r="CH266" s="1" t="s">
        <v>187</v>
      </c>
      <c r="CI266" s="18"/>
      <c r="CJ266" s="1" t="s">
        <v>183</v>
      </c>
      <c r="CL266" s="1" t="s">
        <v>184</v>
      </c>
      <c r="CN266" s="1" t="s">
        <v>185</v>
      </c>
      <c r="CP266" s="18">
        <v>166.29999999999927</v>
      </c>
      <c r="CQ266" s="1" t="s">
        <v>187</v>
      </c>
      <c r="CR266" s="18"/>
      <c r="CS266" s="1" t="s">
        <v>183</v>
      </c>
      <c r="CU266" s="1" t="s">
        <v>184</v>
      </c>
      <c r="CW266" s="1" t="s">
        <v>185</v>
      </c>
      <c r="CY266" s="18">
        <v>237.39999999999964</v>
      </c>
      <c r="CZ266" s="1" t="s">
        <v>187</v>
      </c>
      <c r="DA266" s="18">
        <v>422.30000000000109</v>
      </c>
      <c r="DB266" s="1" t="s">
        <v>183</v>
      </c>
      <c r="DD266" s="1" t="s">
        <v>184</v>
      </c>
      <c r="DF266" s="1" t="s">
        <v>185</v>
      </c>
      <c r="DH266" s="18">
        <v>65.699999999998909</v>
      </c>
      <c r="DI266" s="1" t="s">
        <v>187</v>
      </c>
      <c r="DJ266" s="18"/>
      <c r="DK266" s="1" t="s">
        <v>183</v>
      </c>
      <c r="DM266" s="1" t="s">
        <v>184</v>
      </c>
      <c r="DO266" s="1" t="s">
        <v>185</v>
      </c>
      <c r="DQ266" s="401">
        <v>292.19999999999982</v>
      </c>
      <c r="DR266" s="1" t="s">
        <v>187</v>
      </c>
      <c r="DS266" s="18">
        <v>489</v>
      </c>
      <c r="DT266" s="1" t="s">
        <v>183</v>
      </c>
      <c r="DV266" s="1" t="s">
        <v>184</v>
      </c>
      <c r="DX266" s="1" t="s">
        <v>185</v>
      </c>
      <c r="DZ266" s="18">
        <v>419</v>
      </c>
      <c r="EA266" s="1" t="s">
        <v>187</v>
      </c>
      <c r="EB266" s="18"/>
      <c r="EC266" s="1" t="s">
        <v>183</v>
      </c>
      <c r="EE266" s="1" t="s">
        <v>184</v>
      </c>
      <c r="EG266" s="1" t="s">
        <v>185</v>
      </c>
      <c r="EI266" s="401">
        <v>162.5</v>
      </c>
      <c r="EJ266" s="1" t="s">
        <v>187</v>
      </c>
      <c r="EK266" s="401"/>
      <c r="EL266" s="1" t="s">
        <v>183</v>
      </c>
      <c r="EN266" s="1" t="s">
        <v>184</v>
      </c>
      <c r="EP266" s="1" t="s">
        <v>185</v>
      </c>
      <c r="ER266" s="18">
        <v>121.5</v>
      </c>
      <c r="ES266" s="1" t="s">
        <v>187</v>
      </c>
      <c r="ET266" s="18"/>
      <c r="EU266" s="1" t="s">
        <v>183</v>
      </c>
      <c r="EW266" s="1" t="s">
        <v>184</v>
      </c>
      <c r="EY266" s="1" t="s">
        <v>185</v>
      </c>
      <c r="FA266" s="401">
        <v>224.30000000000018</v>
      </c>
      <c r="FB266" s="1" t="s">
        <v>187</v>
      </c>
      <c r="FC266" s="401">
        <v>210</v>
      </c>
      <c r="FD266" s="1" t="s">
        <v>183</v>
      </c>
      <c r="FF266" s="1" t="s">
        <v>184</v>
      </c>
      <c r="FH266" s="1" t="s">
        <v>185</v>
      </c>
      <c r="FJ266" s="401">
        <v>237.30000000000109</v>
      </c>
      <c r="FK266" s="1" t="s">
        <v>187</v>
      </c>
      <c r="FL266" s="18">
        <v>525.35000000000036</v>
      </c>
      <c r="FM266" s="1" t="s">
        <v>183</v>
      </c>
      <c r="FO266" s="1" t="s">
        <v>184</v>
      </c>
      <c r="FQ266" s="1" t="s">
        <v>185</v>
      </c>
      <c r="FS266" s="401">
        <v>207.90000000000055</v>
      </c>
      <c r="FT266" s="1" t="s">
        <v>187</v>
      </c>
      <c r="FU266" s="401"/>
      <c r="FV266" s="1" t="s">
        <v>183</v>
      </c>
      <c r="FX266" s="1" t="s">
        <v>184</v>
      </c>
      <c r="FZ266" s="1" t="s">
        <v>185</v>
      </c>
      <c r="GB266" s="18">
        <v>113.00000000000091</v>
      </c>
      <c r="GC266" s="1" t="s">
        <v>187</v>
      </c>
      <c r="GD266" s="18"/>
      <c r="GE266" s="1" t="s">
        <v>183</v>
      </c>
      <c r="GG266" s="1" t="s">
        <v>184</v>
      </c>
      <c r="GI266" s="1" t="s">
        <v>185</v>
      </c>
      <c r="GK266" s="401">
        <v>2279.4999999999982</v>
      </c>
      <c r="GL266" s="1" t="s">
        <v>187</v>
      </c>
      <c r="GM266" s="18">
        <v>1413.4000000000033</v>
      </c>
      <c r="GN266" s="1" t="s">
        <v>183</v>
      </c>
      <c r="GP266" s="1" t="s">
        <v>184</v>
      </c>
      <c r="GR266" s="1" t="s">
        <v>185</v>
      </c>
      <c r="GT266" s="401">
        <v>81.000000000000909</v>
      </c>
      <c r="GU266" s="1" t="s">
        <v>187</v>
      </c>
      <c r="GV266" s="401"/>
      <c r="GW266" s="1" t="s">
        <v>183</v>
      </c>
      <c r="GX266" s="401"/>
      <c r="GY266" s="1" t="s">
        <v>184</v>
      </c>
      <c r="GZ266" s="401"/>
      <c r="HA266" s="1" t="s">
        <v>185</v>
      </c>
      <c r="HC266" s="18">
        <v>484.99999999999636</v>
      </c>
      <c r="HD266" s="1" t="s">
        <v>187</v>
      </c>
      <c r="HE266" s="18">
        <v>416.5</v>
      </c>
      <c r="HF266" s="1" t="s">
        <v>183</v>
      </c>
      <c r="HH266" s="1" t="s">
        <v>184</v>
      </c>
      <c r="HJ266" s="1" t="s">
        <v>185</v>
      </c>
      <c r="HL266" s="401">
        <v>181.69999999999527</v>
      </c>
      <c r="HM266" s="1" t="s">
        <v>187</v>
      </c>
      <c r="HN266" s="401"/>
      <c r="HO266" s="1" t="s">
        <v>183</v>
      </c>
      <c r="HQ266" s="1" t="s">
        <v>184</v>
      </c>
      <c r="HS266" s="1" t="s">
        <v>185</v>
      </c>
      <c r="HU266" s="401">
        <v>3110.8000000000011</v>
      </c>
      <c r="HV266" s="1" t="s">
        <v>187</v>
      </c>
      <c r="HW266" s="18">
        <v>3317.7000000000007</v>
      </c>
      <c r="HX266" s="1" t="s">
        <v>183</v>
      </c>
      <c r="HZ266" s="1" t="s">
        <v>184</v>
      </c>
      <c r="IB266" s="1" t="s">
        <v>185</v>
      </c>
      <c r="ID266" s="401">
        <v>55.000000000003638</v>
      </c>
      <c r="IE266" s="1" t="s">
        <v>187</v>
      </c>
      <c r="IF266" s="401"/>
      <c r="IG266" s="1" t="s">
        <v>183</v>
      </c>
      <c r="IH266" s="401"/>
      <c r="II266" s="1" t="s">
        <v>184</v>
      </c>
      <c r="IJ266" s="401"/>
      <c r="IK266" s="1" t="s">
        <v>185</v>
      </c>
      <c r="IM266" s="18">
        <v>216.00000000000364</v>
      </c>
      <c r="IN266" s="1" t="s">
        <v>187</v>
      </c>
      <c r="IO266" s="18"/>
      <c r="IP266" s="1" t="s">
        <v>183</v>
      </c>
      <c r="IR266" s="1" t="s">
        <v>184</v>
      </c>
      <c r="IT266" s="1" t="s">
        <v>185</v>
      </c>
      <c r="IV266" s="401">
        <v>111.20000000000437</v>
      </c>
      <c r="IW266" s="1" t="s">
        <v>187</v>
      </c>
      <c r="IX266" s="18">
        <v>218.5</v>
      </c>
      <c r="IY266" s="1" t="s">
        <v>183</v>
      </c>
      <c r="JA266" s="1" t="s">
        <v>184</v>
      </c>
      <c r="JC266" s="1" t="s">
        <v>185</v>
      </c>
      <c r="JE266" s="401">
        <v>83.200000000002547</v>
      </c>
      <c r="JF266" s="1" t="s">
        <v>187</v>
      </c>
      <c r="JG266" s="401">
        <v>490.10000000000036</v>
      </c>
      <c r="JH266" s="1" t="s">
        <v>183</v>
      </c>
      <c r="JJ266" s="1" t="s">
        <v>184</v>
      </c>
      <c r="JL266" s="1" t="s">
        <v>185</v>
      </c>
      <c r="JN266" s="401">
        <v>267.50000000000182</v>
      </c>
      <c r="JO266" s="1" t="s">
        <v>187</v>
      </c>
      <c r="JP266" s="401"/>
      <c r="JQ266" s="1" t="s">
        <v>183</v>
      </c>
      <c r="JR266" s="401"/>
      <c r="JS266" s="1" t="s">
        <v>184</v>
      </c>
      <c r="JT266" s="401"/>
      <c r="JU266" s="1" t="s">
        <v>185</v>
      </c>
      <c r="JW266">
        <v>3350.7</v>
      </c>
      <c r="JX266" s="1" t="s">
        <v>187</v>
      </c>
      <c r="JY266" s="18">
        <v>2328.7000000000007</v>
      </c>
      <c r="JZ266" s="1" t="s">
        <v>183</v>
      </c>
      <c r="KA266" s="18">
        <v>1881.7000000000007</v>
      </c>
      <c r="KB266" s="1" t="s">
        <v>184</v>
      </c>
      <c r="KD266" s="1" t="s">
        <v>185</v>
      </c>
      <c r="KF266" s="18">
        <v>73.200000000002547</v>
      </c>
      <c r="KG266" s="1" t="s">
        <v>187</v>
      </c>
      <c r="KH266" s="401">
        <v>0</v>
      </c>
      <c r="KI266" s="1" t="s">
        <v>183</v>
      </c>
      <c r="KK266" s="1" t="s">
        <v>184</v>
      </c>
      <c r="KM266" s="1" t="s">
        <v>185</v>
      </c>
      <c r="KO266" s="401">
        <v>199.50000000000364</v>
      </c>
      <c r="KP266" s="1" t="s">
        <v>187</v>
      </c>
      <c r="KQ266" s="401"/>
      <c r="KR266" s="1" t="s">
        <v>183</v>
      </c>
      <c r="KS266" s="401"/>
      <c r="KT266" s="1" t="s">
        <v>184</v>
      </c>
      <c r="KU266" s="401"/>
      <c r="KV266" s="1" t="s">
        <v>185</v>
      </c>
      <c r="KX266" s="18">
        <v>125.60000000000582</v>
      </c>
      <c r="KY266" s="1" t="s">
        <v>187</v>
      </c>
      <c r="KZ266" s="18"/>
      <c r="LA266" s="1" t="s">
        <v>183</v>
      </c>
      <c r="LB266" s="18"/>
      <c r="LC266" s="1" t="s">
        <v>184</v>
      </c>
      <c r="LD266" s="18"/>
      <c r="LE266" s="1" t="s">
        <v>185</v>
      </c>
      <c r="LG266" s="232">
        <v>116.39999999999964</v>
      </c>
      <c r="LH266" s="1" t="s">
        <v>187</v>
      </c>
      <c r="LI266" s="232"/>
      <c r="LJ266" s="1" t="s">
        <v>183</v>
      </c>
      <c r="LK266" s="232"/>
      <c r="LL266" s="1" t="s">
        <v>184</v>
      </c>
      <c r="LN266" s="1" t="s">
        <v>185</v>
      </c>
      <c r="LP266" s="18">
        <v>364.80000000000291</v>
      </c>
      <c r="LQ266" s="1" t="s">
        <v>187</v>
      </c>
      <c r="LR266" s="18">
        <v>248.64999999999873</v>
      </c>
      <c r="LS266" s="1" t="s">
        <v>183</v>
      </c>
      <c r="LU266" s="1" t="s">
        <v>184</v>
      </c>
      <c r="LW266" s="1" t="s">
        <v>185</v>
      </c>
      <c r="LY266" s="18">
        <v>348.40000000000146</v>
      </c>
      <c r="LZ266" s="1" t="s">
        <v>187</v>
      </c>
      <c r="MA266" s="18"/>
      <c r="MB266" s="1" t="s">
        <v>183</v>
      </c>
      <c r="MC266" s="18"/>
      <c r="MD266" s="1" t="s">
        <v>184</v>
      </c>
      <c r="ME266" s="18"/>
      <c r="MF266" s="1" t="s">
        <v>185</v>
      </c>
      <c r="MH266">
        <v>987.9</v>
      </c>
      <c r="MI266" s="1" t="s">
        <v>187</v>
      </c>
      <c r="MJ266" s="74">
        <v>465.40000000000146</v>
      </c>
      <c r="MK266" s="1" t="s">
        <v>183</v>
      </c>
      <c r="ML266" s="18">
        <v>554.69999999999891</v>
      </c>
      <c r="MM266" s="1" t="s">
        <v>184</v>
      </c>
      <c r="MO266" s="1" t="s">
        <v>185</v>
      </c>
      <c r="MQ266">
        <v>171.49999999999091</v>
      </c>
      <c r="MR266" s="1" t="s">
        <v>187</v>
      </c>
      <c r="MS266" s="18">
        <v>298.50000000000364</v>
      </c>
      <c r="MT266" s="1" t="s">
        <v>183</v>
      </c>
      <c r="MV266" s="1" t="s">
        <v>184</v>
      </c>
      <c r="MX266" s="1" t="s">
        <v>185</v>
      </c>
      <c r="NA266" s="1" t="s">
        <v>187</v>
      </c>
      <c r="NC266" s="1" t="s">
        <v>183</v>
      </c>
      <c r="NE266" s="1" t="s">
        <v>184</v>
      </c>
      <c r="NG266" s="1" t="s">
        <v>185</v>
      </c>
      <c r="NH266" s="43"/>
    </row>
    <row r="267" spans="1:372" ht="18">
      <c r="A267" s="403" t="s">
        <v>1939</v>
      </c>
      <c r="B267" s="49">
        <f>SUM(D267:AAP267)</f>
        <v>13450.225000000008</v>
      </c>
      <c r="D267"/>
      <c r="E267" s="9">
        <f>D266*0.25</f>
        <v>65.75</v>
      </c>
      <c r="F267" s="18"/>
      <c r="G267" s="9">
        <f>F266*0.5</f>
        <v>317.05000000000007</v>
      </c>
      <c r="I267" s="9">
        <f>H266*0.75</f>
        <v>0</v>
      </c>
      <c r="K267" s="9">
        <f>J266*1</f>
        <v>0</v>
      </c>
      <c r="N267" s="9">
        <f>M266*0.25</f>
        <v>41.2</v>
      </c>
      <c r="P267" s="9">
        <f>O266*0.5</f>
        <v>208.25</v>
      </c>
      <c r="R267" s="9">
        <f>Q266*0.75</f>
        <v>0</v>
      </c>
      <c r="T267" s="9">
        <f>S266*1</f>
        <v>0</v>
      </c>
      <c r="V267" s="18"/>
      <c r="W267" s="9">
        <f>V266*0.25</f>
        <v>102.39999999999998</v>
      </c>
      <c r="Y267" s="9">
        <f>X266*0.5</f>
        <v>274.70000000000027</v>
      </c>
      <c r="Z267" s="18"/>
      <c r="AA267" s="9">
        <f>Z266*0.75</f>
        <v>0</v>
      </c>
      <c r="AC267" s="9">
        <f>AB266*1</f>
        <v>0</v>
      </c>
      <c r="AE267" s="18"/>
      <c r="AF267" s="9">
        <f>AE266*0.25</f>
        <v>79.749999999999943</v>
      </c>
      <c r="AG267" s="18"/>
      <c r="AH267" s="9">
        <f>AG266*0.5</f>
        <v>121.10000000000014</v>
      </c>
      <c r="AI267" s="18"/>
      <c r="AJ267" s="9">
        <f>AI266*0.75</f>
        <v>0</v>
      </c>
      <c r="AL267" s="9">
        <f>AK266*1</f>
        <v>0</v>
      </c>
      <c r="AN267" s="18"/>
      <c r="AO267" s="9">
        <f>AN266*0.25</f>
        <v>9.4500000000000455</v>
      </c>
      <c r="AQ267" s="9">
        <f>AP266*0.5</f>
        <v>132.04999999999995</v>
      </c>
      <c r="AS267" s="9">
        <f>AR266*0.75</f>
        <v>0</v>
      </c>
      <c r="AU267" s="9">
        <f>AT266*1</f>
        <v>0</v>
      </c>
      <c r="AW267" s="18"/>
      <c r="AX267" s="9">
        <f>AW266*0.25</f>
        <v>144.82499999999993</v>
      </c>
      <c r="AZ267" s="9">
        <f>AY266*0.5</f>
        <v>136.99999999999977</v>
      </c>
      <c r="BB267" s="9">
        <f>BA266*0.75</f>
        <v>0</v>
      </c>
      <c r="BD267" s="9">
        <f>BC266*1</f>
        <v>0</v>
      </c>
      <c r="BF267" s="18"/>
      <c r="BG267" s="9">
        <f>BF266*0.25</f>
        <v>64.324999999999818</v>
      </c>
      <c r="BH267" s="18"/>
      <c r="BI267" s="9">
        <f>BH266*0.5</f>
        <v>239.37499999999864</v>
      </c>
      <c r="BK267" s="9">
        <f>BJ266*0.75</f>
        <v>0</v>
      </c>
      <c r="BM267" s="9">
        <f>BL266*1</f>
        <v>0</v>
      </c>
      <c r="BP267" s="9">
        <f>BO266*0.25</f>
        <v>73.424999999999955</v>
      </c>
      <c r="BR267" s="9">
        <f>BQ266*0.5</f>
        <v>176.64999999999986</v>
      </c>
      <c r="BT267" s="9">
        <f>BS266*0.75</f>
        <v>0</v>
      </c>
      <c r="BV267" s="9">
        <f>BU266*1</f>
        <v>0</v>
      </c>
      <c r="BY267" s="9">
        <f>BX266*0.25</f>
        <v>63.374999999999886</v>
      </c>
      <c r="CA267" s="9">
        <f>BZ266*0.5</f>
        <v>90</v>
      </c>
      <c r="CC267" s="9">
        <f>CB266*0.75</f>
        <v>0</v>
      </c>
      <c r="CE267" s="9">
        <f t="shared" ref="CE267" si="516">CD266*1</f>
        <v>0</v>
      </c>
      <c r="CG267" s="18"/>
      <c r="CH267" s="9">
        <f>CG266*0.25</f>
        <v>146.19999999999993</v>
      </c>
      <c r="CI267" s="18"/>
      <c r="CJ267" s="9">
        <f>CI266*0.5</f>
        <v>0</v>
      </c>
      <c r="CL267" s="9">
        <f>CK266*0.75</f>
        <v>0</v>
      </c>
      <c r="CN267" s="9">
        <f t="shared" ref="CN267" si="517">CM266*1</f>
        <v>0</v>
      </c>
      <c r="CP267" s="18"/>
      <c r="CQ267" s="9">
        <f>CP266*0.25</f>
        <v>41.574999999999818</v>
      </c>
      <c r="CR267" s="18"/>
      <c r="CS267" s="9">
        <f>CR266*0.5</f>
        <v>0</v>
      </c>
      <c r="CU267" s="9">
        <f>CT266*0.75</f>
        <v>0</v>
      </c>
      <c r="CW267" s="9">
        <f t="shared" ref="CW267" si="518">CV266*1</f>
        <v>0</v>
      </c>
      <c r="CY267" s="18"/>
      <c r="CZ267" s="9">
        <f>CY266*0.25</f>
        <v>59.349999999999909</v>
      </c>
      <c r="DA267" s="18"/>
      <c r="DB267" s="9">
        <f>DA266*0.5</f>
        <v>211.15000000000055</v>
      </c>
      <c r="DD267" s="9">
        <f>DC266*0.75</f>
        <v>0</v>
      </c>
      <c r="DF267" s="9">
        <f t="shared" ref="DF267" si="519">DE266*1</f>
        <v>0</v>
      </c>
      <c r="DH267" s="18"/>
      <c r="DI267" s="9">
        <f>DH266*0.25</f>
        <v>16.424999999999727</v>
      </c>
      <c r="DJ267" s="18"/>
      <c r="DK267" s="9">
        <f>DJ266*0.5</f>
        <v>0</v>
      </c>
      <c r="DM267" s="9">
        <f>DL266*0.75</f>
        <v>0</v>
      </c>
      <c r="DO267" s="9">
        <f t="shared" ref="DO267" si="520">DN266*1</f>
        <v>0</v>
      </c>
      <c r="DQ267" s="18"/>
      <c r="DR267" s="9">
        <f>DQ266*0.25</f>
        <v>73.049999999999955</v>
      </c>
      <c r="DS267" s="18"/>
      <c r="DT267" s="9">
        <f>DS266*0.5</f>
        <v>244.5</v>
      </c>
      <c r="DV267" s="9">
        <f>DU266*0.75</f>
        <v>0</v>
      </c>
      <c r="DX267" s="9">
        <f t="shared" ref="DX267" si="521">DW266*1</f>
        <v>0</v>
      </c>
      <c r="DZ267" s="18"/>
      <c r="EA267" s="9">
        <f>DZ266*0.25</f>
        <v>104.75</v>
      </c>
      <c r="EB267" s="18"/>
      <c r="EC267" s="9">
        <f>EB266*0.5</f>
        <v>0</v>
      </c>
      <c r="EE267" s="9">
        <f>ED266*0.75</f>
        <v>0</v>
      </c>
      <c r="EG267" s="9">
        <f>EF266*1</f>
        <v>0</v>
      </c>
      <c r="EI267" s="18"/>
      <c r="EJ267" s="9">
        <f>EI266*0.25</f>
        <v>40.625</v>
      </c>
      <c r="EK267" s="18"/>
      <c r="EL267" s="9">
        <f>EK266*0.5</f>
        <v>0</v>
      </c>
      <c r="EN267" s="9">
        <f>EM266*0.75</f>
        <v>0</v>
      </c>
      <c r="EP267" s="9">
        <f>EO266*1</f>
        <v>0</v>
      </c>
      <c r="ER267" s="18"/>
      <c r="ES267" s="9">
        <f>ER266*0.25</f>
        <v>30.375</v>
      </c>
      <c r="ET267" s="18"/>
      <c r="EU267" s="9">
        <f>ET266*0.5</f>
        <v>0</v>
      </c>
      <c r="EW267" s="9">
        <f>EV266*0.75</f>
        <v>0</v>
      </c>
      <c r="EY267" s="9">
        <f>EX266*1</f>
        <v>0</v>
      </c>
      <c r="FA267" s="18"/>
      <c r="FB267" s="9">
        <f>FA266*0.25</f>
        <v>56.075000000000045</v>
      </c>
      <c r="FC267" s="18"/>
      <c r="FD267" s="9">
        <f>FC266*0.5</f>
        <v>105</v>
      </c>
      <c r="FF267" s="9">
        <f>FE266*0.75</f>
        <v>0</v>
      </c>
      <c r="FH267" s="9">
        <f>FG266*1</f>
        <v>0</v>
      </c>
      <c r="FJ267" s="18"/>
      <c r="FK267" s="9">
        <f>FJ266*0.25</f>
        <v>59.325000000000273</v>
      </c>
      <c r="FL267" s="18"/>
      <c r="FM267" s="9">
        <f>FL266*0.5</f>
        <v>262.67500000000018</v>
      </c>
      <c r="FO267" s="9">
        <f>FN266*0.75</f>
        <v>0</v>
      </c>
      <c r="FQ267" s="9">
        <f>FP266*1</f>
        <v>0</v>
      </c>
      <c r="FS267" s="18"/>
      <c r="FT267" s="9">
        <f>FS266*0.25</f>
        <v>51.975000000000136</v>
      </c>
      <c r="FU267" s="18"/>
      <c r="FV267" s="9">
        <f>FU266*0.5</f>
        <v>0</v>
      </c>
      <c r="FX267" s="9">
        <f>FW266*0.75</f>
        <v>0</v>
      </c>
      <c r="FZ267" s="9">
        <f>FY266*1</f>
        <v>0</v>
      </c>
      <c r="GB267" s="18"/>
      <c r="GC267" s="9">
        <f>GB266*0.25</f>
        <v>28.250000000000227</v>
      </c>
      <c r="GD267" s="18"/>
      <c r="GE267" s="9">
        <f>GD266*0.5</f>
        <v>0</v>
      </c>
      <c r="GG267" s="9">
        <f>GF266*0.75</f>
        <v>0</v>
      </c>
      <c r="GI267" s="9">
        <f>GH266*1</f>
        <v>0</v>
      </c>
      <c r="GK267" s="18"/>
      <c r="GL267" s="9">
        <f>GK266*0.25</f>
        <v>569.87499999999955</v>
      </c>
      <c r="GM267" s="18"/>
      <c r="GN267" s="9">
        <f>GM266*0.5</f>
        <v>706.70000000000164</v>
      </c>
      <c r="GP267" s="9">
        <f>GO266*0.75</f>
        <v>0</v>
      </c>
      <c r="GR267" s="9">
        <f>GQ266*1</f>
        <v>0</v>
      </c>
      <c r="GT267" s="18"/>
      <c r="GU267" s="9">
        <f>GT266*0.25</f>
        <v>20.250000000000227</v>
      </c>
      <c r="GV267" s="18"/>
      <c r="GW267" s="9">
        <f>GV266*0.5</f>
        <v>0</v>
      </c>
      <c r="GX267" s="18"/>
      <c r="GY267" s="9">
        <f>GX266*0.75</f>
        <v>0</v>
      </c>
      <c r="GZ267" s="18"/>
      <c r="HA267" s="9">
        <f>GZ266*1</f>
        <v>0</v>
      </c>
      <c r="HD267" s="9">
        <f>HC266*0.25</f>
        <v>121.24999999999909</v>
      </c>
      <c r="HF267" s="9">
        <f>HE266*0.5</f>
        <v>208.25</v>
      </c>
      <c r="HH267" s="9">
        <f>HG266*0.75</f>
        <v>0</v>
      </c>
      <c r="HJ267" s="9">
        <f>HI266*1</f>
        <v>0</v>
      </c>
      <c r="HM267" s="9">
        <f>HL266*0.25</f>
        <v>45.424999999998818</v>
      </c>
      <c r="HO267" s="9">
        <f>HN266*0.5</f>
        <v>0</v>
      </c>
      <c r="HQ267" s="9">
        <f>HP266*0.75</f>
        <v>0</v>
      </c>
      <c r="HS267" s="9">
        <f>HR266*1</f>
        <v>0</v>
      </c>
      <c r="HV267" s="9">
        <f>HU266*0.25</f>
        <v>777.70000000000027</v>
      </c>
      <c r="HX267" s="9">
        <f>HW266*0.5</f>
        <v>1658.8500000000004</v>
      </c>
      <c r="HZ267" s="9">
        <f>HY266*0.75</f>
        <v>0</v>
      </c>
      <c r="IB267" s="9">
        <f>IA266*1</f>
        <v>0</v>
      </c>
      <c r="IE267" s="9">
        <f>ID266*0.25</f>
        <v>13.750000000000909</v>
      </c>
      <c r="IG267" s="9">
        <f>IF266*0.5</f>
        <v>0</v>
      </c>
      <c r="II267" s="9">
        <f>IH266*0.75</f>
        <v>0</v>
      </c>
      <c r="IK267" s="9">
        <f>IJ266*1</f>
        <v>0</v>
      </c>
      <c r="IN267" s="9">
        <f>IM266*0.25</f>
        <v>54.000000000000909</v>
      </c>
      <c r="IP267" s="9">
        <f>IO266*0.5</f>
        <v>0</v>
      </c>
      <c r="IR267" s="9">
        <f>IQ266*0.75</f>
        <v>0</v>
      </c>
      <c r="IT267" s="9">
        <f>IS266*1</f>
        <v>0</v>
      </c>
      <c r="IW267" s="9">
        <f>IV266*0.25</f>
        <v>27.800000000001091</v>
      </c>
      <c r="IY267" s="9">
        <f>IX266*0.5</f>
        <v>109.25</v>
      </c>
      <c r="JA267" s="9">
        <f>IZ266*0.75</f>
        <v>0</v>
      </c>
      <c r="JC267" s="9">
        <f>JB266*1</f>
        <v>0</v>
      </c>
      <c r="JF267" s="9">
        <f>JE266*0.25</f>
        <v>20.800000000000637</v>
      </c>
      <c r="JH267" s="9">
        <f>JG266*0.5</f>
        <v>245.05000000000018</v>
      </c>
      <c r="JJ267" s="9">
        <f>JI266*0.75</f>
        <v>0</v>
      </c>
      <c r="JL267" s="9">
        <f>JK266*1</f>
        <v>0</v>
      </c>
      <c r="JO267" s="9">
        <f>JN266*0.25</f>
        <v>66.875000000000455</v>
      </c>
      <c r="JQ267" s="9">
        <f>JP266*0.5</f>
        <v>0</v>
      </c>
      <c r="JS267" s="9">
        <f>JR266*0.75</f>
        <v>0</v>
      </c>
      <c r="JU267" s="9">
        <f>JT266*1</f>
        <v>0</v>
      </c>
      <c r="JX267" s="9">
        <f>JW266*0.25</f>
        <v>837.67499999999995</v>
      </c>
      <c r="JZ267" s="9">
        <f>JY266*0.5</f>
        <v>1164.3500000000004</v>
      </c>
      <c r="KB267" s="9">
        <f>KA266*0.75</f>
        <v>1411.2750000000005</v>
      </c>
      <c r="KD267" s="9">
        <f>KC266*1</f>
        <v>0</v>
      </c>
      <c r="KG267" s="9">
        <f>KF266*0.25</f>
        <v>18.300000000000637</v>
      </c>
      <c r="KI267" s="9">
        <f>KH266*0.5</f>
        <v>0</v>
      </c>
      <c r="KK267" s="9">
        <f>KJ266*0.75</f>
        <v>0</v>
      </c>
      <c r="KM267" s="9">
        <f>KL266*1</f>
        <v>0</v>
      </c>
      <c r="KP267" s="9">
        <f>KO266*0.25</f>
        <v>49.875000000000909</v>
      </c>
      <c r="KR267" s="9">
        <f>KQ266*0.5</f>
        <v>0</v>
      </c>
      <c r="KT267" s="9">
        <f>KS266*0.75</f>
        <v>0</v>
      </c>
      <c r="KV267" s="9">
        <f>KU266*1</f>
        <v>0</v>
      </c>
      <c r="KY267" s="9">
        <f>KX266*0.25</f>
        <v>31.400000000001455</v>
      </c>
      <c r="LA267" s="9">
        <f>KZ266*0.5</f>
        <v>0</v>
      </c>
      <c r="LC267" s="9">
        <f>LB266*0.75</f>
        <v>0</v>
      </c>
      <c r="LE267" s="9">
        <f>LD266*1</f>
        <v>0</v>
      </c>
      <c r="LH267" s="9">
        <f>LG266*0.25</f>
        <v>29.099999999999909</v>
      </c>
      <c r="LJ267" s="9">
        <f>LI266*0.5</f>
        <v>0</v>
      </c>
      <c r="LL267" s="9">
        <f>LK266*0.75</f>
        <v>0</v>
      </c>
      <c r="LN267" s="9">
        <f>LM266*1</f>
        <v>0</v>
      </c>
      <c r="LQ267" s="9">
        <f>LP266*0.25</f>
        <v>91.200000000000728</v>
      </c>
      <c r="LS267" s="9">
        <f>LR266*0.5</f>
        <v>124.32499999999936</v>
      </c>
      <c r="LU267" s="9">
        <f>LT266*0.75</f>
        <v>0</v>
      </c>
      <c r="LW267" s="9">
        <f>LV266*1</f>
        <v>0</v>
      </c>
      <c r="LZ267" s="9">
        <f>LY266*0.25</f>
        <v>87.100000000000364</v>
      </c>
      <c r="MB267" s="9">
        <f>MA266*0.5</f>
        <v>0</v>
      </c>
      <c r="MD267" s="9">
        <f>MC266*0.75</f>
        <v>0</v>
      </c>
      <c r="MF267" s="9">
        <f>ME266*1</f>
        <v>0</v>
      </c>
      <c r="MI267" s="9">
        <f>MH266*0.25</f>
        <v>246.97499999999999</v>
      </c>
      <c r="MK267" s="9">
        <f>MJ266*0.5</f>
        <v>232.70000000000073</v>
      </c>
      <c r="MM267" s="9">
        <f>ML266*0.75</f>
        <v>416.02499999999918</v>
      </c>
      <c r="MO267" s="9">
        <f>MN266*1</f>
        <v>0</v>
      </c>
      <c r="MR267" s="9">
        <f>MQ266*0.25</f>
        <v>42.874999999997726</v>
      </c>
      <c r="MT267" s="9">
        <f>MS266*0.5</f>
        <v>149.25000000000182</v>
      </c>
      <c r="MV267" s="9">
        <f>MU266*0.75</f>
        <v>0</v>
      </c>
      <c r="MX267" s="9">
        <f>MW266*1</f>
        <v>0</v>
      </c>
      <c r="NA267" s="9">
        <f>MZ266*0.25</f>
        <v>0</v>
      </c>
      <c r="NC267" s="9">
        <f>NB266*0.5</f>
        <v>0</v>
      </c>
      <c r="NE267" s="9">
        <f>ND266*0.75</f>
        <v>0</v>
      </c>
      <c r="NG267" s="9">
        <f>NF266*1</f>
        <v>0</v>
      </c>
      <c r="NH267" s="43"/>
    </row>
    <row r="268" spans="1:372" s="40" customFormat="1" ht="15.75">
      <c r="A268" s="42"/>
      <c r="B268" s="206"/>
      <c r="C268" s="205"/>
      <c r="E268" s="237"/>
      <c r="F268" s="149"/>
      <c r="G268" s="61"/>
      <c r="L268" s="205"/>
      <c r="N268" s="237"/>
      <c r="P268" s="61"/>
      <c r="U268" s="205"/>
      <c r="V268" s="149"/>
      <c r="W268" s="237"/>
      <c r="Y268" s="61"/>
      <c r="Z268" s="149"/>
      <c r="AC268" s="38"/>
      <c r="AD268" s="205"/>
      <c r="AE268" s="149"/>
      <c r="AF268" s="237"/>
      <c r="AG268" s="149"/>
      <c r="AI268" s="149"/>
      <c r="AL268" s="38"/>
      <c r="AM268" s="205"/>
      <c r="AN268" s="149"/>
      <c r="AO268" s="237"/>
      <c r="AP268" s="149"/>
      <c r="AU268" s="38"/>
      <c r="AV268" s="205"/>
      <c r="AW268" s="149"/>
      <c r="AX268" s="237"/>
      <c r="AY268" s="149"/>
      <c r="BD268" s="38"/>
      <c r="BE268" s="205"/>
      <c r="BF268" s="149"/>
      <c r="BG268" s="237"/>
      <c r="BH268" s="149"/>
      <c r="BM268" s="38"/>
      <c r="BN268" s="205"/>
      <c r="BP268" s="237"/>
      <c r="BV268" s="38"/>
      <c r="BW268" s="205"/>
      <c r="BY268" s="237"/>
      <c r="CE268" s="38"/>
      <c r="CF268" s="205"/>
      <c r="CG268" s="149"/>
      <c r="CH268" s="237"/>
      <c r="CI268" s="149"/>
      <c r="CN268" s="38"/>
      <c r="CO268" s="205"/>
      <c r="CP268" s="149"/>
      <c r="CQ268" s="237"/>
      <c r="CR268" s="149"/>
      <c r="CW268" s="38"/>
      <c r="CX268" s="205"/>
      <c r="CY268" s="149"/>
      <c r="CZ268" s="237"/>
      <c r="DA268" s="149"/>
      <c r="DF268" s="38"/>
      <c r="DG268" s="205"/>
      <c r="DH268" s="149"/>
      <c r="DI268" s="237"/>
      <c r="DJ268" s="149"/>
      <c r="DO268" s="38"/>
      <c r="DP268" s="205"/>
      <c r="DQ268" s="149"/>
      <c r="DR268" s="237"/>
      <c r="DS268" s="149"/>
      <c r="DX268" s="38"/>
      <c r="DY268" s="205"/>
      <c r="DZ268" s="149"/>
      <c r="EA268" s="237"/>
      <c r="EB268" s="149"/>
      <c r="EG268" s="38"/>
      <c r="EH268" s="205"/>
      <c r="EI268" s="149"/>
      <c r="EJ268" s="237"/>
      <c r="EK268" s="149"/>
      <c r="EP268" s="38"/>
      <c r="EQ268" s="205"/>
      <c r="ER268" s="149"/>
      <c r="ES268" s="237"/>
      <c r="ET268" s="149"/>
      <c r="EY268" s="38"/>
      <c r="EZ268" s="205"/>
      <c r="FA268" s="149"/>
      <c r="FB268" s="237"/>
      <c r="FC268" s="149"/>
      <c r="FH268" s="38"/>
      <c r="FI268" s="205"/>
      <c r="FJ268" s="149"/>
      <c r="FK268" s="237"/>
      <c r="FL268" s="149"/>
      <c r="FQ268" s="38"/>
      <c r="FR268" s="205"/>
      <c r="FS268" s="149"/>
      <c r="FT268" s="237"/>
      <c r="FU268" s="149"/>
      <c r="FZ268" s="38"/>
      <c r="GA268" s="205"/>
      <c r="GB268" s="149"/>
      <c r="GC268" s="237"/>
      <c r="GD268" s="149"/>
      <c r="GI268" s="38"/>
      <c r="GJ268" s="205"/>
      <c r="GK268" s="149"/>
      <c r="GL268" s="237"/>
      <c r="GM268" s="149"/>
      <c r="GR268" s="38"/>
      <c r="GS268" s="205"/>
      <c r="GT268" s="149"/>
      <c r="GU268" s="237"/>
      <c r="GV268" s="149"/>
      <c r="GX268" s="149"/>
      <c r="GZ268" s="149"/>
      <c r="HB268" s="205"/>
      <c r="HD268" s="237"/>
      <c r="HJ268" s="38"/>
      <c r="HK268" s="205"/>
      <c r="HM268" s="237"/>
      <c r="HS268" s="38"/>
      <c r="HT268" s="205"/>
      <c r="HV268" s="237"/>
      <c r="IB268" s="38"/>
      <c r="IC268" s="205"/>
      <c r="IE268" s="237"/>
      <c r="IL268" s="205"/>
      <c r="IN268" s="237"/>
      <c r="IT268" s="38"/>
      <c r="IU268" s="205"/>
      <c r="IW268" s="237"/>
      <c r="JC268" s="38"/>
      <c r="JD268" s="205"/>
      <c r="JF268" s="237"/>
      <c r="JL268" s="38"/>
      <c r="JM268" s="205"/>
      <c r="JO268" s="237"/>
      <c r="JV268" s="205"/>
      <c r="JX268" s="237"/>
      <c r="KD268" s="38"/>
      <c r="KE268" s="205"/>
      <c r="KG268" s="237"/>
      <c r="KM268" s="38"/>
      <c r="KN268" s="205"/>
      <c r="KP268" s="237"/>
      <c r="KW268" s="205"/>
      <c r="KY268" s="237"/>
      <c r="LF268" s="205"/>
      <c r="LH268" s="237"/>
      <c r="LN268" s="38"/>
      <c r="LO268" s="205"/>
      <c r="LQ268" s="237"/>
      <c r="LW268" s="38"/>
      <c r="LX268" s="205"/>
      <c r="LZ268" s="237"/>
      <c r="MG268" s="205"/>
      <c r="MI268" s="237"/>
      <c r="MO268" s="38"/>
      <c r="MP268" s="205"/>
      <c r="MR268" s="237"/>
      <c r="MX268" s="38"/>
      <c r="MY268" s="205"/>
      <c r="NA268" s="237"/>
      <c r="NG268" s="38"/>
      <c r="NH268" s="205"/>
    </row>
    <row r="269" spans="1:372" ht="18">
      <c r="A269" s="42" t="s">
        <v>37</v>
      </c>
      <c r="B269" s="49"/>
      <c r="D269">
        <v>430.5</v>
      </c>
      <c r="E269" s="1" t="s">
        <v>187</v>
      </c>
      <c r="F269" s="400">
        <v>147.80000000000001</v>
      </c>
      <c r="G269" s="1" t="s">
        <v>183</v>
      </c>
      <c r="H269" s="115"/>
      <c r="I269" s="1" t="s">
        <v>184</v>
      </c>
      <c r="J269" s="115"/>
      <c r="K269" s="1" t="s">
        <v>185</v>
      </c>
      <c r="M269">
        <v>111</v>
      </c>
      <c r="N269" s="1" t="s">
        <v>187</v>
      </c>
      <c r="O269" s="18">
        <v>101</v>
      </c>
      <c r="P269" s="1" t="s">
        <v>183</v>
      </c>
      <c r="Q269" s="18"/>
      <c r="R269" s="1" t="s">
        <v>184</v>
      </c>
      <c r="S269" s="18"/>
      <c r="T269" s="1" t="s">
        <v>185</v>
      </c>
      <c r="V269" s="18">
        <v>839.30000000000018</v>
      </c>
      <c r="W269" s="1" t="s">
        <v>187</v>
      </c>
      <c r="X269" s="18">
        <v>487.99999999999955</v>
      </c>
      <c r="Y269" s="1" t="s">
        <v>183</v>
      </c>
      <c r="Z269" s="18">
        <v>773.30000000000018</v>
      </c>
      <c r="AA269" s="1" t="s">
        <v>184</v>
      </c>
      <c r="AB269" s="18">
        <v>648.69999999999993</v>
      </c>
      <c r="AC269" s="1" t="s">
        <v>185</v>
      </c>
      <c r="AE269" s="18">
        <v>32.400000000000318</v>
      </c>
      <c r="AF269" s="1" t="s">
        <v>187</v>
      </c>
      <c r="AG269" s="18">
        <v>247.49999999999955</v>
      </c>
      <c r="AH269" s="1" t="s">
        <v>183</v>
      </c>
      <c r="AI269" s="18">
        <v>208.10000000000014</v>
      </c>
      <c r="AJ269" s="1" t="s">
        <v>184</v>
      </c>
      <c r="AK269" s="18">
        <v>191.49999999999977</v>
      </c>
      <c r="AL269" s="1" t="s">
        <v>185</v>
      </c>
      <c r="AN269" s="18">
        <v>209.49999999999932</v>
      </c>
      <c r="AO269" s="1" t="s">
        <v>187</v>
      </c>
      <c r="AP269" s="18">
        <v>114.30000000000064</v>
      </c>
      <c r="AQ269" s="1" t="s">
        <v>183</v>
      </c>
      <c r="AR269" s="1">
        <v>750</v>
      </c>
      <c r="AS269" s="1" t="s">
        <v>184</v>
      </c>
      <c r="AT269" s="18">
        <v>340.39999999999986</v>
      </c>
      <c r="AU269" s="1" t="s">
        <v>185</v>
      </c>
      <c r="AW269" s="18">
        <v>461.69999999999982</v>
      </c>
      <c r="AX269" s="1" t="s">
        <v>187</v>
      </c>
      <c r="AY269" s="18">
        <v>305.40000000000009</v>
      </c>
      <c r="AZ269" s="1" t="s">
        <v>183</v>
      </c>
      <c r="BA269" s="18">
        <v>726.99999999999955</v>
      </c>
      <c r="BB269" s="1" t="s">
        <v>184</v>
      </c>
      <c r="BC269" s="18">
        <v>970.20000000000073</v>
      </c>
      <c r="BD269" s="1" t="s">
        <v>185</v>
      </c>
      <c r="BF269" s="18">
        <v>653.20000000000118</v>
      </c>
      <c r="BG269" s="1" t="s">
        <v>187</v>
      </c>
      <c r="BH269" s="18">
        <v>681.29999999999836</v>
      </c>
      <c r="BI269" s="1" t="s">
        <v>183</v>
      </c>
      <c r="BJ269" s="18">
        <v>1309.5999999999999</v>
      </c>
      <c r="BK269" s="1" t="s">
        <v>184</v>
      </c>
      <c r="BL269" s="18">
        <v>1058.900000000001</v>
      </c>
      <c r="BM269" s="1" t="s">
        <v>185</v>
      </c>
      <c r="BO269" s="18">
        <v>471.40000000000055</v>
      </c>
      <c r="BP269" s="1" t="s">
        <v>187</v>
      </c>
      <c r="BQ269" s="18">
        <v>313.50000000000045</v>
      </c>
      <c r="BR269" s="1" t="s">
        <v>183</v>
      </c>
      <c r="BS269" s="18">
        <v>462.90000000000146</v>
      </c>
      <c r="BT269" s="1" t="s">
        <v>184</v>
      </c>
      <c r="BU269" s="18">
        <v>297.90000000000055</v>
      </c>
      <c r="BV269" s="1" t="s">
        <v>185</v>
      </c>
      <c r="BX269">
        <v>379.8</v>
      </c>
      <c r="BY269" s="1" t="s">
        <v>187</v>
      </c>
      <c r="BZ269" s="401">
        <v>69.900000000003274</v>
      </c>
      <c r="CA269" s="1" t="s">
        <v>183</v>
      </c>
      <c r="CB269" s="18">
        <v>380.20000000000073</v>
      </c>
      <c r="CC269" s="1" t="s">
        <v>184</v>
      </c>
      <c r="CD269" s="18">
        <v>248.19999999999982</v>
      </c>
      <c r="CE269" s="1" t="s">
        <v>185</v>
      </c>
      <c r="CG269" s="18">
        <v>729.10000000000036</v>
      </c>
      <c r="CH269" s="1" t="s">
        <v>187</v>
      </c>
      <c r="CI269" s="18"/>
      <c r="CJ269" s="1" t="s">
        <v>183</v>
      </c>
      <c r="CK269" s="18">
        <v>345.70000000000255</v>
      </c>
      <c r="CL269" s="1" t="s">
        <v>184</v>
      </c>
      <c r="CM269" s="18">
        <v>635.84999999999945</v>
      </c>
      <c r="CN269" s="1" t="s">
        <v>185</v>
      </c>
      <c r="CP269" s="18">
        <v>70.800000000000182</v>
      </c>
      <c r="CQ269" s="1" t="s">
        <v>187</v>
      </c>
      <c r="CR269" s="18"/>
      <c r="CS269" s="1" t="s">
        <v>183</v>
      </c>
      <c r="CT269" s="18">
        <v>249.40000000000236</v>
      </c>
      <c r="CU269" s="1" t="s">
        <v>184</v>
      </c>
      <c r="CV269" s="18">
        <v>170.60000000000036</v>
      </c>
      <c r="CW269" s="1" t="s">
        <v>185</v>
      </c>
      <c r="CY269" s="18">
        <v>354.90000000000146</v>
      </c>
      <c r="CZ269" s="1" t="s">
        <v>187</v>
      </c>
      <c r="DA269" s="18">
        <v>294</v>
      </c>
      <c r="DB269" s="1" t="s">
        <v>183</v>
      </c>
      <c r="DC269" s="18">
        <v>190.50000000000273</v>
      </c>
      <c r="DD269" s="1" t="s">
        <v>184</v>
      </c>
      <c r="DE269" s="18">
        <v>168.19999999999982</v>
      </c>
      <c r="DF269" s="1" t="s">
        <v>185</v>
      </c>
      <c r="DH269" s="18">
        <v>274.30000000000109</v>
      </c>
      <c r="DI269" s="1" t="s">
        <v>187</v>
      </c>
      <c r="DJ269" s="18"/>
      <c r="DK269" s="1" t="s">
        <v>183</v>
      </c>
      <c r="DL269" s="18">
        <v>175.90000000000236</v>
      </c>
      <c r="DM269" s="1" t="s">
        <v>184</v>
      </c>
      <c r="DN269" s="18">
        <v>180</v>
      </c>
      <c r="DO269" s="1" t="s">
        <v>185</v>
      </c>
      <c r="DQ269" s="401">
        <v>326.90000000000055</v>
      </c>
      <c r="DR269" s="1" t="s">
        <v>187</v>
      </c>
      <c r="DS269" s="18">
        <v>352.40000000000146</v>
      </c>
      <c r="DT269" s="1" t="s">
        <v>183</v>
      </c>
      <c r="DU269" s="18">
        <v>356.70000000000073</v>
      </c>
      <c r="DV269" s="1" t="s">
        <v>184</v>
      </c>
      <c r="DW269" s="18">
        <v>202.5</v>
      </c>
      <c r="DX269" s="1" t="s">
        <v>185</v>
      </c>
      <c r="DZ269" s="18">
        <v>731.30000000000018</v>
      </c>
      <c r="EA269" s="1" t="s">
        <v>187</v>
      </c>
      <c r="EB269" s="18"/>
      <c r="EC269" s="1" t="s">
        <v>183</v>
      </c>
      <c r="ED269" s="18">
        <v>908.29999999999927</v>
      </c>
      <c r="EE269" s="1" t="s">
        <v>184</v>
      </c>
      <c r="EF269" s="18"/>
      <c r="EG269" s="1" t="s">
        <v>185</v>
      </c>
      <c r="EI269" s="401">
        <v>119.09999999999945</v>
      </c>
      <c r="EJ269" s="1" t="s">
        <v>187</v>
      </c>
      <c r="EK269" s="401"/>
      <c r="EL269" s="1" t="s">
        <v>183</v>
      </c>
      <c r="EM269" s="18">
        <v>259.09999999999491</v>
      </c>
      <c r="EN269" s="1" t="s">
        <v>184</v>
      </c>
      <c r="EO269" s="18"/>
      <c r="EP269" s="1" t="s">
        <v>185</v>
      </c>
      <c r="ER269" s="18">
        <v>424.49999999999909</v>
      </c>
      <c r="ES269" s="1" t="s">
        <v>187</v>
      </c>
      <c r="ET269" s="18"/>
      <c r="EU269" s="1" t="s">
        <v>183</v>
      </c>
      <c r="EV269" s="18">
        <v>380.69999999999891</v>
      </c>
      <c r="EW269" s="1" t="s">
        <v>184</v>
      </c>
      <c r="EX269" s="18"/>
      <c r="EY269" s="1" t="s">
        <v>185</v>
      </c>
      <c r="FA269" s="401">
        <v>438.19999999999709</v>
      </c>
      <c r="FB269" s="1" t="s">
        <v>187</v>
      </c>
      <c r="FC269" s="401">
        <v>218.5</v>
      </c>
      <c r="FD269" s="1" t="s">
        <v>183</v>
      </c>
      <c r="FE269" s="18">
        <v>461.99999999999818</v>
      </c>
      <c r="FF269" s="1" t="s">
        <v>184</v>
      </c>
      <c r="FG269" s="18"/>
      <c r="FH269" s="1" t="s">
        <v>185</v>
      </c>
      <c r="FJ269" s="401">
        <v>284.30000000000109</v>
      </c>
      <c r="FK269" s="1" t="s">
        <v>187</v>
      </c>
      <c r="FL269" s="18">
        <v>537.29999999999927</v>
      </c>
      <c r="FM269" s="1" t="s">
        <v>183</v>
      </c>
      <c r="FN269" s="18">
        <v>548.19999999999527</v>
      </c>
      <c r="FO269" s="1" t="s">
        <v>184</v>
      </c>
      <c r="FP269" s="18"/>
      <c r="FQ269" s="1" t="s">
        <v>185</v>
      </c>
      <c r="FS269" s="401">
        <v>367.10000000000218</v>
      </c>
      <c r="FT269" s="1" t="s">
        <v>187</v>
      </c>
      <c r="FU269" s="401"/>
      <c r="FV269" s="1" t="s">
        <v>183</v>
      </c>
      <c r="FW269" s="18">
        <v>246.89999999999964</v>
      </c>
      <c r="FX269" s="1" t="s">
        <v>184</v>
      </c>
      <c r="FY269" s="18"/>
      <c r="FZ269" s="1" t="s">
        <v>185</v>
      </c>
      <c r="GB269" s="18">
        <v>150.00000000000364</v>
      </c>
      <c r="GC269" s="1" t="s">
        <v>187</v>
      </c>
      <c r="GD269" s="18"/>
      <c r="GE269" s="1" t="s">
        <v>183</v>
      </c>
      <c r="GF269" s="18">
        <v>284.99999999999636</v>
      </c>
      <c r="GG269" s="1" t="s">
        <v>184</v>
      </c>
      <c r="GH269" s="18"/>
      <c r="GI269" s="1" t="s">
        <v>185</v>
      </c>
      <c r="GK269" s="401">
        <v>2463.600000000004</v>
      </c>
      <c r="GL269" s="1" t="s">
        <v>187</v>
      </c>
      <c r="GM269" s="18">
        <v>890.30000000000109</v>
      </c>
      <c r="GN269" s="1" t="s">
        <v>183</v>
      </c>
      <c r="GO269" s="18">
        <v>3793.4499999999989</v>
      </c>
      <c r="GP269" s="1" t="s">
        <v>184</v>
      </c>
      <c r="GQ269" s="18"/>
      <c r="GR269" s="1" t="s">
        <v>185</v>
      </c>
      <c r="GT269" s="401">
        <v>338.80000000000291</v>
      </c>
      <c r="GU269" s="1" t="s">
        <v>187</v>
      </c>
      <c r="GV269" s="401"/>
      <c r="GW269" s="1" t="s">
        <v>183</v>
      </c>
      <c r="GX269" s="401"/>
      <c r="GY269" s="1" t="s">
        <v>184</v>
      </c>
      <c r="GZ269" s="401"/>
      <c r="HA269" s="1" t="s">
        <v>185</v>
      </c>
      <c r="HC269" s="18">
        <v>455.00000000000182</v>
      </c>
      <c r="HD269" s="1" t="s">
        <v>187</v>
      </c>
      <c r="HE269" s="18">
        <v>834.19999999999982</v>
      </c>
      <c r="HF269" s="1" t="s">
        <v>183</v>
      </c>
      <c r="HG269" s="18">
        <v>426.89999999999782</v>
      </c>
      <c r="HH269" s="1" t="s">
        <v>184</v>
      </c>
      <c r="HI269" s="18"/>
      <c r="HJ269" s="1" t="s">
        <v>185</v>
      </c>
      <c r="HL269" s="401">
        <v>779.90000000000327</v>
      </c>
      <c r="HM269" s="1" t="s">
        <v>187</v>
      </c>
      <c r="HN269" s="401"/>
      <c r="HO269" s="1" t="s">
        <v>183</v>
      </c>
      <c r="HP269" s="18">
        <v>234.10500000000138</v>
      </c>
      <c r="HQ269" s="1" t="s">
        <v>184</v>
      </c>
      <c r="HR269" s="18"/>
      <c r="HS269" s="1" t="s">
        <v>185</v>
      </c>
      <c r="HU269" s="401">
        <v>3955.0000000000055</v>
      </c>
      <c r="HV269" s="1" t="s">
        <v>187</v>
      </c>
      <c r="HW269" s="18">
        <v>3362.1000000000004</v>
      </c>
      <c r="HX269" s="1" t="s">
        <v>183</v>
      </c>
      <c r="HY269" s="18">
        <v>3132.4000000000106</v>
      </c>
      <c r="HZ269" s="1" t="s">
        <v>184</v>
      </c>
      <c r="IA269" s="18"/>
      <c r="IB269" s="1" t="s">
        <v>185</v>
      </c>
      <c r="ID269" s="401">
        <v>57.299999999999272</v>
      </c>
      <c r="IE269" s="1" t="s">
        <v>187</v>
      </c>
      <c r="IF269" s="401"/>
      <c r="IG269" s="1" t="s">
        <v>183</v>
      </c>
      <c r="IH269" s="401"/>
      <c r="II269" s="1" t="s">
        <v>184</v>
      </c>
      <c r="IJ269" s="401"/>
      <c r="IK269" s="1" t="s">
        <v>185</v>
      </c>
      <c r="IM269" s="18">
        <v>199.30000000000291</v>
      </c>
      <c r="IN269" s="1" t="s">
        <v>187</v>
      </c>
      <c r="IO269" s="18"/>
      <c r="IP269" s="1" t="s">
        <v>183</v>
      </c>
      <c r="IQ269" s="18">
        <v>141.70000000000073</v>
      </c>
      <c r="IR269" s="1" t="s">
        <v>184</v>
      </c>
      <c r="IS269" s="18"/>
      <c r="IT269" s="1" t="s">
        <v>185</v>
      </c>
      <c r="IV269" s="401">
        <v>257.50000000000364</v>
      </c>
      <c r="IW269" s="1" t="s">
        <v>187</v>
      </c>
      <c r="IX269" s="18">
        <v>417.80000000000018</v>
      </c>
      <c r="IY269" s="1" t="s">
        <v>183</v>
      </c>
      <c r="IZ269" s="18">
        <v>352.80000000000655</v>
      </c>
      <c r="JA269" s="1" t="s">
        <v>184</v>
      </c>
      <c r="JB269" s="18"/>
      <c r="JC269" s="1" t="s">
        <v>185</v>
      </c>
      <c r="JE269" s="401">
        <v>276.5</v>
      </c>
      <c r="JF269" s="1" t="s">
        <v>187</v>
      </c>
      <c r="JG269" s="401">
        <v>352</v>
      </c>
      <c r="JH269" s="1" t="s">
        <v>183</v>
      </c>
      <c r="JI269" s="18">
        <v>281.79999999999927</v>
      </c>
      <c r="JJ269" s="1" t="s">
        <v>184</v>
      </c>
      <c r="JK269" s="18"/>
      <c r="JL269" s="1" t="s">
        <v>185</v>
      </c>
      <c r="JN269" s="401">
        <v>130.50000000000728</v>
      </c>
      <c r="JO269" s="1" t="s">
        <v>187</v>
      </c>
      <c r="JP269" s="401"/>
      <c r="JQ269" s="1" t="s">
        <v>183</v>
      </c>
      <c r="JR269" s="401"/>
      <c r="JS269" s="1" t="s">
        <v>184</v>
      </c>
      <c r="JT269" s="401"/>
      <c r="JU269" s="1" t="s">
        <v>185</v>
      </c>
      <c r="JW269">
        <v>2489.6</v>
      </c>
      <c r="JX269" s="1" t="s">
        <v>187</v>
      </c>
      <c r="JY269" s="18">
        <v>2158.0000000000073</v>
      </c>
      <c r="JZ269" s="1" t="s">
        <v>183</v>
      </c>
      <c r="KA269" s="18">
        <v>2637.3999999999978</v>
      </c>
      <c r="KB269" s="1" t="s">
        <v>184</v>
      </c>
      <c r="KC269" s="18">
        <v>3030.6999999998734</v>
      </c>
      <c r="KD269" s="1" t="s">
        <v>185</v>
      </c>
      <c r="KF269" s="18">
        <v>189.80000000000655</v>
      </c>
      <c r="KG269" s="1" t="s">
        <v>187</v>
      </c>
      <c r="KH269" s="401">
        <v>0</v>
      </c>
      <c r="KI269" s="1" t="s">
        <v>183</v>
      </c>
      <c r="KJ269" s="18">
        <v>233</v>
      </c>
      <c r="KK269" s="1" t="s">
        <v>184</v>
      </c>
      <c r="KL269" s="18"/>
      <c r="KM269" s="1" t="s">
        <v>185</v>
      </c>
      <c r="KO269" s="401">
        <v>349.00000000000728</v>
      </c>
      <c r="KP269" s="1" t="s">
        <v>187</v>
      </c>
      <c r="KQ269" s="401"/>
      <c r="KR269" s="1" t="s">
        <v>183</v>
      </c>
      <c r="KS269" s="401"/>
      <c r="KT269" s="1" t="s">
        <v>184</v>
      </c>
      <c r="KU269" s="401"/>
      <c r="KV269" s="1" t="s">
        <v>185</v>
      </c>
      <c r="KX269" s="18">
        <v>76.200000000008004</v>
      </c>
      <c r="KY269" s="1" t="s">
        <v>187</v>
      </c>
      <c r="KZ269" s="18"/>
      <c r="LA269" s="1" t="s">
        <v>183</v>
      </c>
      <c r="LB269" s="18"/>
      <c r="LC269" s="1" t="s">
        <v>184</v>
      </c>
      <c r="LD269" s="18"/>
      <c r="LE269" s="1" t="s">
        <v>185</v>
      </c>
      <c r="LG269" s="232">
        <v>75.699999999998909</v>
      </c>
      <c r="LH269" s="1" t="s">
        <v>187</v>
      </c>
      <c r="LI269" s="232"/>
      <c r="LJ269" s="1" t="s">
        <v>183</v>
      </c>
      <c r="LK269" s="232"/>
      <c r="LL269" s="1" t="s">
        <v>184</v>
      </c>
      <c r="LM269" s="18"/>
      <c r="LN269" s="1" t="s">
        <v>185</v>
      </c>
      <c r="LP269" s="18">
        <v>407.40000000000509</v>
      </c>
      <c r="LQ269" s="1" t="s">
        <v>187</v>
      </c>
      <c r="LR269" s="18">
        <v>393.00000000000045</v>
      </c>
      <c r="LS269" s="1" t="s">
        <v>183</v>
      </c>
      <c r="LT269" s="18">
        <v>577.19999999998981</v>
      </c>
      <c r="LU269" s="1" t="s">
        <v>184</v>
      </c>
      <c r="LV269" s="18"/>
      <c r="LW269" s="1" t="s">
        <v>185</v>
      </c>
      <c r="LY269" s="18">
        <v>499.80000000000655</v>
      </c>
      <c r="LZ269" s="1" t="s">
        <v>187</v>
      </c>
      <c r="MA269" s="18"/>
      <c r="MB269" s="1" t="s">
        <v>183</v>
      </c>
      <c r="MC269" s="18"/>
      <c r="MD269" s="1" t="s">
        <v>184</v>
      </c>
      <c r="ME269" s="18"/>
      <c r="MF269" s="1" t="s">
        <v>185</v>
      </c>
      <c r="MH269">
        <v>675.4</v>
      </c>
      <c r="MI269" s="1" t="s">
        <v>187</v>
      </c>
      <c r="MJ269" s="74">
        <v>624.60000000000946</v>
      </c>
      <c r="MK269" s="1" t="s">
        <v>183</v>
      </c>
      <c r="ML269" s="18">
        <v>855.49999999999818</v>
      </c>
      <c r="MM269" s="1" t="s">
        <v>184</v>
      </c>
      <c r="MN269" s="18">
        <v>902.49999999999272</v>
      </c>
      <c r="MO269" s="1" t="s">
        <v>185</v>
      </c>
      <c r="MQ269">
        <v>244.50000000000728</v>
      </c>
      <c r="MR269" s="1" t="s">
        <v>187</v>
      </c>
      <c r="MS269" s="18">
        <v>278.50000000000364</v>
      </c>
      <c r="MT269" s="1" t="s">
        <v>183</v>
      </c>
      <c r="MU269">
        <v>294.49999999999272</v>
      </c>
      <c r="MV269" s="1" t="s">
        <v>184</v>
      </c>
      <c r="MX269" s="1" t="s">
        <v>185</v>
      </c>
      <c r="NA269" s="1" t="s">
        <v>187</v>
      </c>
      <c r="NC269" s="1" t="s">
        <v>183</v>
      </c>
      <c r="ND269" s="402">
        <v>1151.6000000000058</v>
      </c>
      <c r="NE269" s="1" t="s">
        <v>184</v>
      </c>
      <c r="NF269" s="402"/>
      <c r="NG269" s="1" t="s">
        <v>185</v>
      </c>
      <c r="NH269" s="43"/>
    </row>
    <row r="270" spans="1:372" ht="18">
      <c r="A270" s="403" t="s">
        <v>1939</v>
      </c>
      <c r="B270" s="49">
        <f>SUM(D270:AAP270)</f>
        <v>38430.766249999899</v>
      </c>
      <c r="D270"/>
      <c r="E270" s="9">
        <f>D269*0.25</f>
        <v>107.625</v>
      </c>
      <c r="F270" s="18"/>
      <c r="G270" s="9">
        <f>F269*0.5</f>
        <v>73.900000000000006</v>
      </c>
      <c r="I270" s="9">
        <f>H269*0.75</f>
        <v>0</v>
      </c>
      <c r="K270" s="9">
        <f>J269*1</f>
        <v>0</v>
      </c>
      <c r="N270" s="9">
        <f>M269*0.25</f>
        <v>27.75</v>
      </c>
      <c r="P270" s="9">
        <f>O269*0.5</f>
        <v>50.5</v>
      </c>
      <c r="R270" s="9">
        <f>Q269*0.75</f>
        <v>0</v>
      </c>
      <c r="T270" s="9">
        <f>S269*1</f>
        <v>0</v>
      </c>
      <c r="V270" s="18"/>
      <c r="W270" s="9">
        <f>V269*0.25</f>
        <v>209.82500000000005</v>
      </c>
      <c r="Y270" s="9">
        <f>X269*0.5</f>
        <v>243.99999999999977</v>
      </c>
      <c r="Z270" s="18"/>
      <c r="AA270" s="9">
        <f>Z269*0.75</f>
        <v>579.97500000000014</v>
      </c>
      <c r="AC270" s="9">
        <f>AB269*1</f>
        <v>648.69999999999993</v>
      </c>
      <c r="AE270" s="18"/>
      <c r="AF270" s="9">
        <f>AE269*0.25</f>
        <v>8.1000000000000796</v>
      </c>
      <c r="AG270" s="18"/>
      <c r="AH270" s="9">
        <f>AG269*0.5</f>
        <v>123.74999999999977</v>
      </c>
      <c r="AI270" s="18"/>
      <c r="AJ270" s="9">
        <f>AI269*0.75</f>
        <v>156.0750000000001</v>
      </c>
      <c r="AL270" s="9">
        <f>AK269*1</f>
        <v>191.49999999999977</v>
      </c>
      <c r="AN270" s="18"/>
      <c r="AO270" s="9">
        <f>AN269*0.25</f>
        <v>52.374999999999829</v>
      </c>
      <c r="AP270" s="18"/>
      <c r="AQ270" s="9">
        <f>AP269*0.5</f>
        <v>57.150000000000318</v>
      </c>
      <c r="AR270" s="18"/>
      <c r="AS270" s="9">
        <f>AR269*0.75</f>
        <v>562.5</v>
      </c>
      <c r="AU270" s="9">
        <f>AT269*1</f>
        <v>340.39999999999986</v>
      </c>
      <c r="AW270" s="18"/>
      <c r="AX270" s="9">
        <f>AW269*0.25</f>
        <v>115.42499999999995</v>
      </c>
      <c r="AZ270" s="9">
        <f>AY269*0.5</f>
        <v>152.70000000000005</v>
      </c>
      <c r="BB270" s="9">
        <f>BA269*0.75</f>
        <v>545.24999999999966</v>
      </c>
      <c r="BD270" s="9">
        <f>BC269*1</f>
        <v>970.20000000000073</v>
      </c>
      <c r="BF270" s="18"/>
      <c r="BG270" s="9">
        <f>BF269*0.25</f>
        <v>163.3000000000003</v>
      </c>
      <c r="BI270" s="9">
        <f>BH269*0.5</f>
        <v>340.64999999999918</v>
      </c>
      <c r="BK270" s="9">
        <f>BJ269*0.75</f>
        <v>982.19999999999993</v>
      </c>
      <c r="BM270" s="9">
        <f>BL269*1</f>
        <v>1058.900000000001</v>
      </c>
      <c r="BP270" s="9">
        <f>BO269*0.25</f>
        <v>117.85000000000014</v>
      </c>
      <c r="BR270" s="9">
        <f>BQ269*0.5</f>
        <v>156.75000000000023</v>
      </c>
      <c r="BT270" s="9">
        <f>BS269*0.75</f>
        <v>347.17500000000109</v>
      </c>
      <c r="BV270" s="9">
        <f>BU269*1</f>
        <v>297.90000000000055</v>
      </c>
      <c r="BY270" s="9">
        <f>BX269*0.25</f>
        <v>94.95</v>
      </c>
      <c r="CA270" s="9">
        <f>BZ269*0.5</f>
        <v>34.950000000001637</v>
      </c>
      <c r="CC270" s="9">
        <f>CB269*0.75</f>
        <v>285.15000000000055</v>
      </c>
      <c r="CE270" s="9">
        <f t="shared" ref="CE270" si="522">CD269*1</f>
        <v>248.19999999999982</v>
      </c>
      <c r="CG270" s="18"/>
      <c r="CH270" s="9">
        <f>CG269*0.25</f>
        <v>182.27500000000009</v>
      </c>
      <c r="CI270" s="18"/>
      <c r="CJ270" s="9">
        <f>CI269*0.5</f>
        <v>0</v>
      </c>
      <c r="CK270" s="18"/>
      <c r="CL270" s="9">
        <f>CK269*0.75</f>
        <v>259.27500000000191</v>
      </c>
      <c r="CN270" s="9">
        <f t="shared" ref="CN270" si="523">CM269*1</f>
        <v>635.84999999999945</v>
      </c>
      <c r="CP270" s="18"/>
      <c r="CQ270" s="9">
        <f>CP269*0.25</f>
        <v>17.700000000000045</v>
      </c>
      <c r="CR270" s="18"/>
      <c r="CS270" s="9">
        <f>CR269*0.5</f>
        <v>0</v>
      </c>
      <c r="CT270" s="18"/>
      <c r="CU270" s="9">
        <f>CT269*0.75</f>
        <v>187.05000000000177</v>
      </c>
      <c r="CV270" s="18"/>
      <c r="CW270" s="9">
        <f t="shared" ref="CW270" si="524">CV269*1</f>
        <v>170.60000000000036</v>
      </c>
      <c r="CY270" s="18"/>
      <c r="CZ270" s="9">
        <f>CY269*0.25</f>
        <v>88.725000000000364</v>
      </c>
      <c r="DA270" s="18"/>
      <c r="DB270" s="9">
        <f>DA269*0.5</f>
        <v>147</v>
      </c>
      <c r="DC270" s="18"/>
      <c r="DD270" s="9">
        <f>DC269*0.75</f>
        <v>142.87500000000205</v>
      </c>
      <c r="DE270" s="18"/>
      <c r="DF270" s="9">
        <f t="shared" ref="DF270" si="525">DE269*1</f>
        <v>168.19999999999982</v>
      </c>
      <c r="DH270" s="18"/>
      <c r="DI270" s="9">
        <f>DH269*0.25</f>
        <v>68.575000000000273</v>
      </c>
      <c r="DJ270" s="18"/>
      <c r="DK270" s="9">
        <f>DJ269*0.5</f>
        <v>0</v>
      </c>
      <c r="DL270" s="18"/>
      <c r="DM270" s="9">
        <f>DL269*0.75</f>
        <v>131.92500000000177</v>
      </c>
      <c r="DN270" s="18"/>
      <c r="DO270" s="9">
        <f t="shared" ref="DO270" si="526">DN269*1</f>
        <v>180</v>
      </c>
      <c r="DQ270" s="18"/>
      <c r="DR270" s="9">
        <f>DQ269*0.25</f>
        <v>81.725000000000136</v>
      </c>
      <c r="DS270" s="18"/>
      <c r="DT270" s="9">
        <f>DS269*0.5</f>
        <v>176.20000000000073</v>
      </c>
      <c r="DU270" s="18"/>
      <c r="DV270" s="9">
        <f>DU269*0.75</f>
        <v>267.52500000000055</v>
      </c>
      <c r="DW270" s="18"/>
      <c r="DX270" s="9">
        <f t="shared" ref="DX270" si="527">DW269*1</f>
        <v>202.5</v>
      </c>
      <c r="DZ270" s="18"/>
      <c r="EA270" s="9">
        <f>DZ269*0.25</f>
        <v>182.82500000000005</v>
      </c>
      <c r="EB270" s="18"/>
      <c r="EC270" s="9">
        <f>EB269*0.5</f>
        <v>0</v>
      </c>
      <c r="ED270" s="18"/>
      <c r="EE270" s="9">
        <f>ED269*0.75</f>
        <v>681.22499999999945</v>
      </c>
      <c r="EF270" s="18"/>
      <c r="EG270" s="9">
        <f>EF269*1</f>
        <v>0</v>
      </c>
      <c r="EI270" s="18"/>
      <c r="EJ270" s="9">
        <f>EI269*0.25</f>
        <v>29.774999999999864</v>
      </c>
      <c r="EK270" s="18"/>
      <c r="EL270" s="9">
        <f>EK269*0.5</f>
        <v>0</v>
      </c>
      <c r="EM270" s="18"/>
      <c r="EN270" s="9">
        <f>EM269*0.75</f>
        <v>194.32499999999618</v>
      </c>
      <c r="EO270" s="18"/>
      <c r="EP270" s="9">
        <f>EO269*1</f>
        <v>0</v>
      </c>
      <c r="ER270" s="18"/>
      <c r="ES270" s="9">
        <f>ER269*0.25</f>
        <v>106.12499999999977</v>
      </c>
      <c r="ET270" s="18"/>
      <c r="EU270" s="9">
        <f>ET269*0.5</f>
        <v>0</v>
      </c>
      <c r="EV270" s="18"/>
      <c r="EW270" s="9">
        <f>EV269*0.75</f>
        <v>285.52499999999918</v>
      </c>
      <c r="EX270" s="18"/>
      <c r="EY270" s="9">
        <f>EX269*1</f>
        <v>0</v>
      </c>
      <c r="FA270" s="18"/>
      <c r="FB270" s="9">
        <f>FA269*0.25</f>
        <v>109.54999999999927</v>
      </c>
      <c r="FC270" s="18"/>
      <c r="FD270" s="9">
        <f>FC269*0.5</f>
        <v>109.25</v>
      </c>
      <c r="FE270" s="18"/>
      <c r="FF270" s="9">
        <f>FE269*0.75</f>
        <v>346.49999999999864</v>
      </c>
      <c r="FG270" s="18"/>
      <c r="FH270" s="9">
        <f>FG269*1</f>
        <v>0</v>
      </c>
      <c r="FJ270" s="18"/>
      <c r="FK270" s="9">
        <f>FJ269*0.25</f>
        <v>71.075000000000273</v>
      </c>
      <c r="FL270" s="18"/>
      <c r="FM270" s="9">
        <f>FL269*0.5</f>
        <v>268.64999999999964</v>
      </c>
      <c r="FN270" s="18"/>
      <c r="FO270" s="9">
        <f>FN269*0.75</f>
        <v>411.14999999999645</v>
      </c>
      <c r="FP270" s="18"/>
      <c r="FQ270" s="9">
        <f>FP269*1</f>
        <v>0</v>
      </c>
      <c r="FS270" s="18"/>
      <c r="FT270" s="9">
        <f>FS269*0.25</f>
        <v>91.775000000000546</v>
      </c>
      <c r="FU270" s="18"/>
      <c r="FV270" s="9">
        <f>FU269*0.5</f>
        <v>0</v>
      </c>
      <c r="FW270" s="18"/>
      <c r="FX270" s="9">
        <f>FW269*0.75</f>
        <v>185.17499999999973</v>
      </c>
      <c r="FY270" s="18"/>
      <c r="FZ270" s="9">
        <f>FY269*1</f>
        <v>0</v>
      </c>
      <c r="GB270" s="18"/>
      <c r="GC270" s="9">
        <f>GB269*0.25</f>
        <v>37.500000000000909</v>
      </c>
      <c r="GD270" s="18"/>
      <c r="GE270" s="9">
        <f>GD269*0.5</f>
        <v>0</v>
      </c>
      <c r="GF270" s="18"/>
      <c r="GG270" s="9">
        <f>GF269*0.75</f>
        <v>213.74999999999727</v>
      </c>
      <c r="GH270" s="18"/>
      <c r="GI270" s="9">
        <f>GH269*1</f>
        <v>0</v>
      </c>
      <c r="GK270" s="18"/>
      <c r="GL270" s="9">
        <f>GK269*0.25</f>
        <v>615.900000000001</v>
      </c>
      <c r="GM270" s="18"/>
      <c r="GN270" s="9">
        <f>GM269*0.5</f>
        <v>445.15000000000055</v>
      </c>
      <c r="GO270" s="18"/>
      <c r="GP270" s="9">
        <f>GO269*0.75</f>
        <v>2845.0874999999992</v>
      </c>
      <c r="GQ270" s="18"/>
      <c r="GR270" s="9">
        <f>GQ269*1</f>
        <v>0</v>
      </c>
      <c r="GT270" s="18"/>
      <c r="GU270" s="9">
        <f>GT269*0.25</f>
        <v>84.700000000000728</v>
      </c>
      <c r="GV270" s="18"/>
      <c r="GW270" s="9">
        <f>GV269*0.5</f>
        <v>0</v>
      </c>
      <c r="GX270" s="18"/>
      <c r="GY270" s="9">
        <f>GX269*0.75</f>
        <v>0</v>
      </c>
      <c r="GZ270" s="18"/>
      <c r="HA270" s="9">
        <f>GZ269*1</f>
        <v>0</v>
      </c>
      <c r="HD270" s="9">
        <f>HC269*0.25</f>
        <v>113.75000000000045</v>
      </c>
      <c r="HF270" s="9">
        <f>HE269*0.5</f>
        <v>417.09999999999991</v>
      </c>
      <c r="HH270" s="9">
        <f>HG269*0.75</f>
        <v>320.17499999999836</v>
      </c>
      <c r="HJ270" s="9">
        <f>HI269*1</f>
        <v>0</v>
      </c>
      <c r="HM270" s="9">
        <f>HL269*0.25</f>
        <v>194.97500000000082</v>
      </c>
      <c r="HO270" s="9">
        <f>HN269*0.5</f>
        <v>0</v>
      </c>
      <c r="HQ270" s="9">
        <f>HP269*0.75</f>
        <v>175.57875000000104</v>
      </c>
      <c r="HS270" s="9">
        <f>HR269*1</f>
        <v>0</v>
      </c>
      <c r="HV270" s="9">
        <f>HU269*0.25</f>
        <v>988.75000000000136</v>
      </c>
      <c r="HX270" s="9">
        <f>HW269*0.5</f>
        <v>1681.0500000000002</v>
      </c>
      <c r="HZ270" s="9">
        <f>HY269*0.75</f>
        <v>2349.3000000000079</v>
      </c>
      <c r="IB270" s="9">
        <f>IA269*1</f>
        <v>0</v>
      </c>
      <c r="IE270" s="9">
        <f>ID269*0.25</f>
        <v>14.324999999999818</v>
      </c>
      <c r="IG270" s="9">
        <f>IF269*0.5</f>
        <v>0</v>
      </c>
      <c r="II270" s="9">
        <f>IH269*0.75</f>
        <v>0</v>
      </c>
      <c r="IK270" s="9">
        <f>IJ269*1</f>
        <v>0</v>
      </c>
      <c r="IN270" s="9">
        <f>IM269*0.25</f>
        <v>49.825000000000728</v>
      </c>
      <c r="IP270" s="9">
        <f>IO269*0.5</f>
        <v>0</v>
      </c>
      <c r="IR270" s="9">
        <f>IQ269*0.75</f>
        <v>106.27500000000055</v>
      </c>
      <c r="IT270" s="9">
        <f>IS269*1</f>
        <v>0</v>
      </c>
      <c r="IW270" s="9">
        <f>IV269*0.25</f>
        <v>64.375000000000909</v>
      </c>
      <c r="IY270" s="9">
        <f>IX269*0.5</f>
        <v>208.90000000000009</v>
      </c>
      <c r="JA270" s="9">
        <f>IZ269*0.75</f>
        <v>264.60000000000491</v>
      </c>
      <c r="JC270" s="9">
        <f>JB269*1</f>
        <v>0</v>
      </c>
      <c r="JF270" s="9">
        <f>JE269*0.25</f>
        <v>69.125</v>
      </c>
      <c r="JH270" s="9">
        <f>JG269*0.5</f>
        <v>176</v>
      </c>
      <c r="JJ270" s="9">
        <f>JI269*0.75</f>
        <v>211.34999999999945</v>
      </c>
      <c r="JL270" s="9">
        <f>JK269*1</f>
        <v>0</v>
      </c>
      <c r="JO270" s="9">
        <f>JN269*0.25</f>
        <v>32.625000000001819</v>
      </c>
      <c r="JQ270" s="9">
        <f>JP269*0.5</f>
        <v>0</v>
      </c>
      <c r="JS270" s="9">
        <f>JR269*0.75</f>
        <v>0</v>
      </c>
      <c r="JU270" s="9">
        <f>JT269*1</f>
        <v>0</v>
      </c>
      <c r="JX270" s="9">
        <f>JW269*0.25</f>
        <v>622.4</v>
      </c>
      <c r="JZ270" s="9">
        <f>JY269*0.5</f>
        <v>1079.0000000000036</v>
      </c>
      <c r="KB270" s="9">
        <f>KA269*0.75</f>
        <v>1978.0499999999984</v>
      </c>
      <c r="KD270" s="9">
        <f>KC269*1</f>
        <v>3030.6999999998734</v>
      </c>
      <c r="KG270" s="9">
        <f>KF269*0.25</f>
        <v>47.450000000001637</v>
      </c>
      <c r="KI270" s="9">
        <f>KH269*0.5</f>
        <v>0</v>
      </c>
      <c r="KK270" s="9">
        <f>KJ269*0.75</f>
        <v>174.75</v>
      </c>
      <c r="KM270" s="9">
        <f>KL269*1</f>
        <v>0</v>
      </c>
      <c r="KP270" s="9">
        <f>KO269*0.25</f>
        <v>87.250000000001819</v>
      </c>
      <c r="KR270" s="9">
        <f>KQ269*0.5</f>
        <v>0</v>
      </c>
      <c r="KT270" s="9">
        <f>KS269*0.75</f>
        <v>0</v>
      </c>
      <c r="KV270" s="9">
        <f>KU269*1</f>
        <v>0</v>
      </c>
      <c r="KY270" s="9">
        <f>KX269*0.25</f>
        <v>19.050000000002001</v>
      </c>
      <c r="LA270" s="9">
        <f>KZ269*0.5</f>
        <v>0</v>
      </c>
      <c r="LC270" s="9">
        <f>LB269*0.75</f>
        <v>0</v>
      </c>
      <c r="LE270" s="9">
        <f>LD269*1</f>
        <v>0</v>
      </c>
      <c r="LH270" s="9">
        <f>LG269*0.25</f>
        <v>18.924999999999727</v>
      </c>
      <c r="LJ270" s="9">
        <f>LI269*0.5</f>
        <v>0</v>
      </c>
      <c r="LL270" s="9">
        <f>LK269*0.75</f>
        <v>0</v>
      </c>
      <c r="LN270" s="9">
        <f>LM269*1</f>
        <v>0</v>
      </c>
      <c r="LQ270" s="9">
        <f>LP269*0.25</f>
        <v>101.85000000000127</v>
      </c>
      <c r="LS270" s="9">
        <f>LR269*0.5</f>
        <v>196.50000000000023</v>
      </c>
      <c r="LU270" s="9">
        <f>LT269*0.75</f>
        <v>432.89999999999236</v>
      </c>
      <c r="LW270" s="9">
        <f>LV269*1</f>
        <v>0</v>
      </c>
      <c r="LZ270" s="9">
        <f>LY269*0.25</f>
        <v>124.95000000000164</v>
      </c>
      <c r="MB270" s="9">
        <f>MA269*0.5</f>
        <v>0</v>
      </c>
      <c r="MD270" s="9">
        <f>MC269*0.75</f>
        <v>0</v>
      </c>
      <c r="MF270" s="9">
        <f>ME269*1</f>
        <v>0</v>
      </c>
      <c r="MI270" s="9">
        <f>MH269*0.25</f>
        <v>168.85</v>
      </c>
      <c r="MK270" s="9">
        <f>MJ269*0.5</f>
        <v>312.30000000000473</v>
      </c>
      <c r="MM270" s="9">
        <f>ML269*0.75</f>
        <v>641.62499999999864</v>
      </c>
      <c r="MO270" s="9">
        <f>MN269*1</f>
        <v>902.49999999999272</v>
      </c>
      <c r="MR270" s="9">
        <f>MQ269*0.25</f>
        <v>61.125000000001819</v>
      </c>
      <c r="MT270" s="9">
        <f>MS269*0.5</f>
        <v>139.25000000000182</v>
      </c>
      <c r="MV270" s="9">
        <f>MU269*0.75</f>
        <v>220.87499999999454</v>
      </c>
      <c r="MX270" s="9">
        <f>MW269*1</f>
        <v>0</v>
      </c>
      <c r="NA270" s="9">
        <f>MZ269*0.25</f>
        <v>0</v>
      </c>
      <c r="NC270" s="9">
        <f>NB269*0.5</f>
        <v>0</v>
      </c>
      <c r="NE270" s="9">
        <f>ND269*0.75</f>
        <v>863.70000000000437</v>
      </c>
      <c r="NG270" s="9">
        <f>NF269*1</f>
        <v>0</v>
      </c>
      <c r="NH270" s="43"/>
    </row>
    <row r="271" spans="1:372" ht="15.75">
      <c r="A271" s="403" t="s">
        <v>3666</v>
      </c>
      <c r="B271" s="206"/>
      <c r="C271" s="205"/>
      <c r="D271" s="40"/>
      <c r="E271" s="237"/>
      <c r="F271" s="149"/>
      <c r="G271" s="61"/>
      <c r="H271" s="40"/>
      <c r="I271" s="40"/>
      <c r="J271" s="40"/>
      <c r="K271" s="40"/>
      <c r="L271" s="205"/>
      <c r="M271" s="40"/>
      <c r="N271" s="237"/>
      <c r="O271" s="40"/>
      <c r="P271" s="61"/>
      <c r="Q271" s="40"/>
      <c r="R271" s="40"/>
      <c r="S271" s="40"/>
      <c r="T271" s="40"/>
      <c r="U271" s="205"/>
      <c r="V271" s="149"/>
      <c r="W271" s="237"/>
      <c r="X271" s="40"/>
      <c r="Y271" s="61"/>
      <c r="Z271" s="149"/>
      <c r="AA271" s="40"/>
      <c r="AC271" s="38"/>
      <c r="AD271" s="205"/>
      <c r="AE271" s="149"/>
      <c r="AF271" s="237"/>
      <c r="AG271" s="149"/>
      <c r="AH271" s="40"/>
      <c r="AI271" s="149"/>
      <c r="AJ271" s="40"/>
      <c r="AL271" s="38"/>
      <c r="AM271" s="205"/>
      <c r="AN271" s="149"/>
      <c r="AO271" s="237"/>
      <c r="AP271" s="149"/>
      <c r="AQ271" s="40"/>
      <c r="AR271" s="149"/>
      <c r="AS271" s="40"/>
      <c r="AU271" s="38"/>
      <c r="AV271" s="205"/>
      <c r="AW271" s="149"/>
      <c r="AX271" s="237"/>
      <c r="AY271" s="149"/>
      <c r="AZ271" s="40"/>
      <c r="BA271" s="149"/>
      <c r="BB271" s="40"/>
      <c r="BD271" s="38"/>
      <c r="BE271" s="205"/>
      <c r="BF271" s="149"/>
      <c r="BG271" s="237"/>
      <c r="BH271" s="40"/>
      <c r="BI271" s="40"/>
      <c r="BJ271" s="40"/>
      <c r="BK271" s="40"/>
      <c r="BM271" s="38"/>
      <c r="BN271" s="205"/>
      <c r="BO271" s="40"/>
      <c r="BP271" s="237"/>
      <c r="BQ271" s="40"/>
      <c r="BR271" s="40"/>
      <c r="BS271" s="40"/>
      <c r="BT271" s="40"/>
      <c r="BV271" s="38"/>
      <c r="BW271" s="205"/>
      <c r="BX271" s="40"/>
      <c r="BY271" s="237"/>
      <c r="BZ271" s="40"/>
      <c r="CA271" s="40"/>
      <c r="CB271" s="40"/>
      <c r="CC271" s="40"/>
      <c r="CE271" s="38"/>
      <c r="CF271" s="205"/>
      <c r="CG271" s="149"/>
      <c r="CH271" s="237"/>
      <c r="CI271" s="149"/>
      <c r="CJ271" s="40"/>
      <c r="CK271" s="149"/>
      <c r="CL271" s="40"/>
      <c r="CN271" s="38"/>
      <c r="CO271" s="205"/>
      <c r="CP271" s="149"/>
      <c r="CQ271" s="237"/>
      <c r="CR271" s="149"/>
      <c r="CS271" s="40"/>
      <c r="CT271" s="149"/>
      <c r="CU271" s="40"/>
      <c r="CV271" s="149"/>
      <c r="CW271" s="38"/>
      <c r="CX271" s="205"/>
      <c r="CY271" s="149"/>
      <c r="CZ271" s="237"/>
      <c r="DA271" s="149"/>
      <c r="DB271" s="40"/>
      <c r="DC271" s="149"/>
      <c r="DD271" s="40"/>
      <c r="DE271" s="149"/>
      <c r="DF271" s="38"/>
      <c r="DG271" s="205"/>
      <c r="DH271" s="149"/>
      <c r="DI271" s="237"/>
      <c r="DJ271" s="149"/>
      <c r="DK271" s="40"/>
      <c r="DL271" s="149"/>
      <c r="DM271" s="40"/>
      <c r="DN271" s="149"/>
      <c r="DO271" s="38"/>
      <c r="DP271" s="205"/>
      <c r="DQ271" s="149"/>
      <c r="DR271" s="237"/>
      <c r="DS271" s="149"/>
      <c r="DT271" s="40"/>
      <c r="DU271" s="149"/>
      <c r="DV271" s="40"/>
      <c r="DW271" s="149"/>
      <c r="DX271" s="38"/>
      <c r="DY271" s="205"/>
      <c r="DZ271" s="149"/>
      <c r="EA271" s="237"/>
      <c r="EB271" s="149"/>
      <c r="EC271" s="40"/>
      <c r="ED271" s="149"/>
      <c r="EE271" s="40"/>
      <c r="EF271" s="149"/>
      <c r="EG271" s="38"/>
      <c r="EH271" s="205"/>
      <c r="EI271" s="149"/>
      <c r="EJ271" s="237"/>
      <c r="EK271" s="149"/>
      <c r="EL271" s="40"/>
      <c r="EM271" s="149"/>
      <c r="EN271" s="40"/>
      <c r="EO271" s="149"/>
      <c r="EP271" s="38"/>
      <c r="EQ271" s="205"/>
      <c r="ER271" s="149"/>
      <c r="ES271" s="237"/>
      <c r="ET271" s="149"/>
      <c r="EU271" s="40"/>
      <c r="EV271" s="149"/>
      <c r="EW271" s="40"/>
      <c r="EX271" s="149"/>
      <c r="EY271" s="38"/>
      <c r="EZ271" s="205"/>
      <c r="FA271" s="149"/>
      <c r="FB271" s="237"/>
      <c r="FC271" s="149"/>
      <c r="FD271" s="40"/>
      <c r="FE271" s="149"/>
      <c r="FF271" s="40"/>
      <c r="FG271" s="149"/>
      <c r="FH271" s="38"/>
      <c r="FI271" s="205"/>
      <c r="FJ271" s="149"/>
      <c r="FK271" s="237"/>
      <c r="FL271" s="149"/>
      <c r="FM271" s="40"/>
      <c r="FN271" s="149"/>
      <c r="FO271" s="40"/>
      <c r="FP271" s="149"/>
      <c r="FQ271" s="38"/>
      <c r="FR271" s="205"/>
      <c r="FS271" s="149"/>
      <c r="FT271" s="237"/>
      <c r="FU271" s="149"/>
      <c r="FV271" s="40"/>
      <c r="FW271" s="149"/>
      <c r="FX271" s="40"/>
      <c r="FY271" s="149"/>
      <c r="FZ271" s="38"/>
      <c r="GA271" s="205"/>
      <c r="GB271" s="149"/>
      <c r="GC271" s="237"/>
      <c r="GD271" s="149"/>
      <c r="GE271" s="40"/>
      <c r="GF271" s="149"/>
      <c r="GG271" s="40"/>
      <c r="GH271" s="149"/>
      <c r="GI271" s="38"/>
      <c r="GJ271" s="205"/>
      <c r="GK271" s="149"/>
      <c r="GL271" s="237"/>
      <c r="GM271" s="149"/>
      <c r="GN271" s="40"/>
      <c r="GO271" s="149"/>
      <c r="GP271" s="40"/>
      <c r="GQ271" s="149"/>
      <c r="GR271" s="38"/>
      <c r="GS271" s="205"/>
      <c r="GT271" s="149"/>
      <c r="GU271" s="237"/>
      <c r="GV271" s="149"/>
      <c r="GW271" s="40"/>
      <c r="GX271" s="149"/>
      <c r="GY271" s="40"/>
      <c r="GZ271" s="149"/>
      <c r="HA271" s="40"/>
      <c r="HB271" s="205"/>
      <c r="HC271" s="40"/>
      <c r="HD271" s="237"/>
      <c r="HE271" s="40"/>
      <c r="HF271" s="40"/>
      <c r="HG271" s="40"/>
      <c r="HH271" s="40"/>
      <c r="HI271" s="40"/>
      <c r="HJ271" s="38"/>
      <c r="HK271" s="205"/>
      <c r="HL271" s="40"/>
      <c r="HM271" s="237"/>
      <c r="HN271" s="40"/>
      <c r="HO271" s="40"/>
      <c r="HP271" s="40"/>
      <c r="HQ271" s="40"/>
      <c r="HR271" s="40"/>
      <c r="HS271" s="38"/>
      <c r="HT271" s="205"/>
      <c r="HU271" s="40"/>
      <c r="HV271" s="237"/>
      <c r="HW271" s="40"/>
      <c r="HX271" s="40"/>
      <c r="HY271" s="40"/>
      <c r="HZ271" s="40"/>
      <c r="IA271" s="40"/>
      <c r="IB271" s="38"/>
      <c r="IC271" s="205"/>
      <c r="ID271" s="40"/>
      <c r="IE271" s="237"/>
      <c r="IF271" s="40"/>
      <c r="IG271" s="40"/>
      <c r="IH271" s="40"/>
      <c r="II271" s="40"/>
      <c r="IJ271" s="40"/>
      <c r="IK271" s="40"/>
      <c r="IL271" s="205"/>
      <c r="IM271" s="40"/>
      <c r="IN271" s="237"/>
      <c r="IO271" s="40"/>
      <c r="IP271" s="40"/>
      <c r="IQ271" s="40"/>
      <c r="IR271" s="40"/>
      <c r="IS271" s="40"/>
      <c r="IT271" s="38"/>
      <c r="IU271" s="205"/>
      <c r="IV271" s="40"/>
      <c r="IW271" s="237"/>
      <c r="IX271" s="40"/>
      <c r="IY271" s="40"/>
      <c r="IZ271" s="40"/>
      <c r="JA271" s="40"/>
      <c r="JB271" s="40"/>
      <c r="JC271" s="38"/>
      <c r="JD271" s="205"/>
      <c r="JE271" s="40"/>
      <c r="JF271" s="237"/>
      <c r="JG271" s="40"/>
      <c r="JH271" s="40"/>
      <c r="JI271" s="40"/>
      <c r="JJ271" s="40"/>
      <c r="JK271" s="40"/>
      <c r="JL271" s="38"/>
      <c r="JM271" s="205"/>
      <c r="JN271" s="40"/>
      <c r="JO271" s="237"/>
      <c r="JP271" s="40"/>
      <c r="JQ271" s="40"/>
      <c r="JR271" s="40"/>
      <c r="JS271" s="40"/>
      <c r="JT271" s="40"/>
      <c r="JU271" s="40"/>
      <c r="JV271" s="205"/>
      <c r="JW271" s="40"/>
      <c r="JX271" s="237"/>
      <c r="JY271" s="40"/>
      <c r="JZ271" s="40"/>
      <c r="KA271" s="40"/>
      <c r="KB271" s="40"/>
      <c r="KC271" s="40"/>
      <c r="KD271" s="38"/>
      <c r="KE271" s="205"/>
      <c r="KF271" s="40"/>
      <c r="KG271" s="237"/>
      <c r="KH271" s="40"/>
      <c r="KI271" s="40"/>
      <c r="KJ271" s="40"/>
      <c r="KK271" s="40"/>
      <c r="KL271" s="40"/>
      <c r="KM271" s="38"/>
      <c r="KN271" s="205"/>
      <c r="KO271" s="40"/>
      <c r="KP271" s="237"/>
      <c r="KQ271" s="40"/>
      <c r="KR271" s="40"/>
      <c r="KS271" s="40"/>
      <c r="KT271" s="40"/>
      <c r="KU271" s="40"/>
      <c r="KV271" s="40"/>
      <c r="KW271" s="205"/>
      <c r="KX271" s="40"/>
      <c r="KY271" s="237"/>
      <c r="KZ271" s="40"/>
      <c r="LA271" s="40"/>
      <c r="LB271" s="40"/>
      <c r="LC271" s="40"/>
      <c r="LD271" s="40"/>
      <c r="LE271" s="40"/>
      <c r="LF271" s="205"/>
      <c r="LG271" s="40"/>
      <c r="LH271" s="237"/>
      <c r="LI271" s="40"/>
      <c r="LJ271" s="40"/>
      <c r="LK271" s="40"/>
      <c r="LL271" s="40"/>
      <c r="LM271" s="40"/>
      <c r="LN271" s="38"/>
      <c r="LO271" s="205"/>
      <c r="LP271" s="40"/>
      <c r="LQ271" s="237"/>
      <c r="LR271" s="40"/>
      <c r="LS271" s="40"/>
      <c r="LT271" s="40"/>
      <c r="LU271" s="40"/>
      <c r="LV271" s="40"/>
      <c r="LW271" s="38"/>
      <c r="LX271" s="205"/>
      <c r="LY271" s="40"/>
      <c r="LZ271" s="237"/>
      <c r="MA271" s="40"/>
      <c r="MB271" s="40"/>
      <c r="MC271" s="40"/>
      <c r="MD271" s="40"/>
      <c r="ME271" s="40"/>
      <c r="MF271" s="40"/>
      <c r="MG271" s="205"/>
      <c r="MH271" s="40"/>
      <c r="MI271" s="237"/>
      <c r="MJ271" s="40"/>
      <c r="MK271" s="40"/>
      <c r="ML271" s="40"/>
      <c r="MM271" s="40"/>
      <c r="MN271" s="40"/>
      <c r="MO271" s="38"/>
      <c r="MP271" s="205"/>
      <c r="MQ271" s="40"/>
      <c r="MR271" s="237"/>
      <c r="MS271" s="40"/>
      <c r="MT271" s="40"/>
      <c r="MU271" s="40"/>
      <c r="MV271" s="40"/>
      <c r="MW271" s="40"/>
      <c r="MX271" s="38"/>
      <c r="MY271" s="205"/>
      <c r="MZ271" s="40"/>
      <c r="NA271" s="237"/>
      <c r="NB271" s="40"/>
      <c r="NC271" s="40"/>
      <c r="ND271" s="40"/>
      <c r="NE271" s="40"/>
      <c r="NF271" s="40"/>
      <c r="NG271" s="38"/>
      <c r="NH271" s="205"/>
    </row>
    <row r="272" spans="1:372" ht="18">
      <c r="A272" s="40" t="s">
        <v>143</v>
      </c>
      <c r="B272" s="49"/>
      <c r="D272">
        <v>403.1</v>
      </c>
      <c r="E272" s="1" t="s">
        <v>187</v>
      </c>
      <c r="F272" s="400">
        <v>211.49999999999997</v>
      </c>
      <c r="G272" s="1" t="s">
        <v>183</v>
      </c>
      <c r="H272" s="115"/>
      <c r="I272" s="1" t="s">
        <v>184</v>
      </c>
      <c r="J272" s="115"/>
      <c r="K272" s="1" t="s">
        <v>185</v>
      </c>
      <c r="M272">
        <v>21.5</v>
      </c>
      <c r="N272" s="1" t="s">
        <v>187</v>
      </c>
      <c r="O272" s="18">
        <v>55</v>
      </c>
      <c r="P272" s="1" t="s">
        <v>183</v>
      </c>
      <c r="Q272" s="18"/>
      <c r="R272" s="1" t="s">
        <v>184</v>
      </c>
      <c r="S272" s="18"/>
      <c r="T272" s="1" t="s">
        <v>185</v>
      </c>
      <c r="V272" s="18">
        <v>580.60000000000059</v>
      </c>
      <c r="W272" s="1" t="s">
        <v>187</v>
      </c>
      <c r="X272" s="18">
        <v>310.79999999999973</v>
      </c>
      <c r="Y272" s="1" t="s">
        <v>183</v>
      </c>
      <c r="Z272" s="18">
        <v>553.40000000000009</v>
      </c>
      <c r="AA272" s="1" t="s">
        <v>184</v>
      </c>
      <c r="AB272" s="18">
        <v>619.30000000000007</v>
      </c>
      <c r="AC272" s="1" t="s">
        <v>185</v>
      </c>
      <c r="AE272" s="18">
        <v>123.7000000000005</v>
      </c>
      <c r="AF272" s="1" t="s">
        <v>187</v>
      </c>
      <c r="AG272" s="18">
        <v>209.39999999999986</v>
      </c>
      <c r="AH272" s="1" t="s">
        <v>183</v>
      </c>
      <c r="AI272" s="18">
        <v>130.10000000000014</v>
      </c>
      <c r="AJ272" s="1" t="s">
        <v>184</v>
      </c>
      <c r="AK272" s="18">
        <v>200.10000000000127</v>
      </c>
      <c r="AL272" s="1" t="s">
        <v>185</v>
      </c>
      <c r="AN272" s="18">
        <v>124.79999999999995</v>
      </c>
      <c r="AO272" s="1" t="s">
        <v>187</v>
      </c>
      <c r="AP272" s="18">
        <v>412.89999999999918</v>
      </c>
      <c r="AQ272" s="1" t="s">
        <v>183</v>
      </c>
      <c r="AR272" s="1">
        <v>663.40000000000009</v>
      </c>
      <c r="AS272" s="1" t="s">
        <v>184</v>
      </c>
      <c r="AT272" s="18">
        <v>282.40000000000055</v>
      </c>
      <c r="AU272" s="1" t="s">
        <v>185</v>
      </c>
      <c r="AW272" s="18">
        <v>839.09999999999991</v>
      </c>
      <c r="AX272" s="1" t="s">
        <v>187</v>
      </c>
      <c r="AY272" s="18">
        <v>1012.1000000000001</v>
      </c>
      <c r="AZ272" s="1" t="s">
        <v>183</v>
      </c>
      <c r="BA272" s="18">
        <v>564.29999999999973</v>
      </c>
      <c r="BB272" s="1" t="s">
        <v>184</v>
      </c>
      <c r="BC272" s="18">
        <v>783.00000000000091</v>
      </c>
      <c r="BD272" s="1" t="s">
        <v>185</v>
      </c>
      <c r="BF272" s="18">
        <v>331.40000000000055</v>
      </c>
      <c r="BG272" s="1" t="s">
        <v>187</v>
      </c>
      <c r="BH272" s="18">
        <v>282.84999999999854</v>
      </c>
      <c r="BI272" s="1" t="s">
        <v>183</v>
      </c>
      <c r="BJ272" s="18">
        <v>1066.4999999999995</v>
      </c>
      <c r="BK272" s="1" t="s">
        <v>184</v>
      </c>
      <c r="BL272" s="18">
        <v>1256.2000000000003</v>
      </c>
      <c r="BM272" s="1" t="s">
        <v>185</v>
      </c>
      <c r="BO272" s="18">
        <v>462.50000000000045</v>
      </c>
      <c r="BP272" s="1" t="s">
        <v>187</v>
      </c>
      <c r="BQ272" s="18">
        <v>621.40000000000055</v>
      </c>
      <c r="BR272" s="1" t="s">
        <v>183</v>
      </c>
      <c r="BS272" s="18">
        <v>454.19999999999982</v>
      </c>
      <c r="BT272" s="1" t="s">
        <v>184</v>
      </c>
      <c r="BU272" s="18">
        <v>435.60000000000036</v>
      </c>
      <c r="BV272" s="1" t="s">
        <v>185</v>
      </c>
      <c r="BX272">
        <v>311</v>
      </c>
      <c r="BY272" s="1" t="s">
        <v>187</v>
      </c>
      <c r="BZ272" s="401">
        <v>29.999999999996362</v>
      </c>
      <c r="CA272" s="1" t="s">
        <v>183</v>
      </c>
      <c r="CB272" s="18">
        <v>187.49999999999909</v>
      </c>
      <c r="CC272" s="1" t="s">
        <v>184</v>
      </c>
      <c r="CD272" s="18">
        <v>311.30000000000018</v>
      </c>
      <c r="CE272" s="1" t="s">
        <v>185</v>
      </c>
      <c r="CG272" s="18">
        <v>974.50000000000182</v>
      </c>
      <c r="CH272" s="1" t="s">
        <v>187</v>
      </c>
      <c r="CI272" s="18"/>
      <c r="CJ272" s="1" t="s">
        <v>183</v>
      </c>
      <c r="CK272" s="18">
        <v>168.59999999999945</v>
      </c>
      <c r="CL272" s="1" t="s">
        <v>184</v>
      </c>
      <c r="CM272" s="18">
        <v>596.50000000000182</v>
      </c>
      <c r="CN272" s="1" t="s">
        <v>185</v>
      </c>
      <c r="CP272" s="18">
        <v>220.69999999999982</v>
      </c>
      <c r="CQ272" s="1" t="s">
        <v>187</v>
      </c>
      <c r="CR272" s="18"/>
      <c r="CS272" s="1" t="s">
        <v>183</v>
      </c>
      <c r="CT272" s="18">
        <v>222.29999999999927</v>
      </c>
      <c r="CU272" s="1" t="s">
        <v>184</v>
      </c>
      <c r="CV272" s="18">
        <v>260.80000000000109</v>
      </c>
      <c r="CW272" s="1" t="s">
        <v>185</v>
      </c>
      <c r="CY272" s="18">
        <v>220.00000000000182</v>
      </c>
      <c r="CZ272" s="1" t="s">
        <v>187</v>
      </c>
      <c r="DA272" s="18">
        <v>114.49999999999636</v>
      </c>
      <c r="DB272" s="1" t="s">
        <v>183</v>
      </c>
      <c r="DC272" s="18">
        <v>247.89999999999964</v>
      </c>
      <c r="DD272" s="1" t="s">
        <v>184</v>
      </c>
      <c r="DE272" s="18">
        <v>265.80000000000109</v>
      </c>
      <c r="DF272" s="1" t="s">
        <v>185</v>
      </c>
      <c r="DH272" s="18">
        <v>154.50000000000182</v>
      </c>
      <c r="DI272" s="1" t="s">
        <v>187</v>
      </c>
      <c r="DJ272" s="18"/>
      <c r="DK272" s="1" t="s">
        <v>183</v>
      </c>
      <c r="DL272" s="18">
        <v>105.49999999999909</v>
      </c>
      <c r="DM272" s="1" t="s">
        <v>184</v>
      </c>
      <c r="DN272" s="18">
        <v>270.00000000000182</v>
      </c>
      <c r="DO272" s="1" t="s">
        <v>185</v>
      </c>
      <c r="DQ272" s="401">
        <v>360.70000000000255</v>
      </c>
      <c r="DR272" s="1" t="s">
        <v>187</v>
      </c>
      <c r="DS272" s="18">
        <v>309.19999999999709</v>
      </c>
      <c r="DT272" s="1" t="s">
        <v>183</v>
      </c>
      <c r="DU272" s="18">
        <v>432.09999999999854</v>
      </c>
      <c r="DV272" s="1" t="s">
        <v>184</v>
      </c>
      <c r="DW272" s="18">
        <v>213.00000000000091</v>
      </c>
      <c r="DX272" s="1" t="s">
        <v>185</v>
      </c>
      <c r="DZ272" s="18">
        <v>610.90000000000055</v>
      </c>
      <c r="EA272" s="1" t="s">
        <v>187</v>
      </c>
      <c r="EB272" s="18"/>
      <c r="EC272" s="1" t="s">
        <v>183</v>
      </c>
      <c r="ED272" s="18">
        <v>1108.0999999999985</v>
      </c>
      <c r="EE272" s="1" t="s">
        <v>184</v>
      </c>
      <c r="EF272" s="18"/>
      <c r="EG272" s="1" t="s">
        <v>185</v>
      </c>
      <c r="EI272" s="401">
        <v>96.200000000000728</v>
      </c>
      <c r="EJ272" s="1" t="s">
        <v>187</v>
      </c>
      <c r="EK272" s="401"/>
      <c r="EL272" s="1" t="s">
        <v>183</v>
      </c>
      <c r="EM272" s="18">
        <v>183.5</v>
      </c>
      <c r="EN272" s="1" t="s">
        <v>184</v>
      </c>
      <c r="EO272" s="18"/>
      <c r="EP272" s="1" t="s">
        <v>185</v>
      </c>
      <c r="ER272" s="18">
        <v>351.00000000000091</v>
      </c>
      <c r="ES272" s="1" t="s">
        <v>187</v>
      </c>
      <c r="ET272" s="18"/>
      <c r="EU272" s="1" t="s">
        <v>183</v>
      </c>
      <c r="EV272" s="18">
        <v>482.99999999999909</v>
      </c>
      <c r="EW272" s="1" t="s">
        <v>184</v>
      </c>
      <c r="EX272" s="18"/>
      <c r="EY272" s="1" t="s">
        <v>185</v>
      </c>
      <c r="FA272" s="401">
        <v>320</v>
      </c>
      <c r="FB272" s="1" t="s">
        <v>187</v>
      </c>
      <c r="FC272" s="401">
        <v>65.299999999997453</v>
      </c>
      <c r="FD272" s="1" t="s">
        <v>183</v>
      </c>
      <c r="FE272" s="18">
        <v>504</v>
      </c>
      <c r="FF272" s="1" t="s">
        <v>184</v>
      </c>
      <c r="FG272" s="18"/>
      <c r="FH272" s="1" t="s">
        <v>185</v>
      </c>
      <c r="FJ272" s="401">
        <v>437.19999999999982</v>
      </c>
      <c r="FK272" s="1" t="s">
        <v>187</v>
      </c>
      <c r="FL272" s="18">
        <v>486.899999999996</v>
      </c>
      <c r="FM272" s="1" t="s">
        <v>183</v>
      </c>
      <c r="FN272" s="18">
        <v>609.09999999999854</v>
      </c>
      <c r="FO272" s="1" t="s">
        <v>184</v>
      </c>
      <c r="FP272" s="18"/>
      <c r="FQ272" s="1" t="s">
        <v>185</v>
      </c>
      <c r="FS272" s="401">
        <v>120.50000000000182</v>
      </c>
      <c r="FT272" s="1" t="s">
        <v>187</v>
      </c>
      <c r="FU272" s="401"/>
      <c r="FV272" s="1" t="s">
        <v>183</v>
      </c>
      <c r="FW272" s="18">
        <v>439.40000000000146</v>
      </c>
      <c r="FX272" s="1" t="s">
        <v>184</v>
      </c>
      <c r="FY272" s="18"/>
      <c r="FZ272" s="1" t="s">
        <v>185</v>
      </c>
      <c r="GB272" s="18">
        <v>131.30000000000109</v>
      </c>
      <c r="GC272" s="1" t="s">
        <v>187</v>
      </c>
      <c r="GD272" s="18"/>
      <c r="GE272" s="1" t="s">
        <v>183</v>
      </c>
      <c r="GF272" s="18">
        <v>154.70000000000073</v>
      </c>
      <c r="GG272" s="1" t="s">
        <v>184</v>
      </c>
      <c r="GH272" s="18"/>
      <c r="GI272" s="1" t="s">
        <v>185</v>
      </c>
      <c r="GK272" s="401">
        <v>2455.4000000000033</v>
      </c>
      <c r="GL272" s="1" t="s">
        <v>187</v>
      </c>
      <c r="GM272" s="18">
        <v>1191.2999999999975</v>
      </c>
      <c r="GN272" s="1" t="s">
        <v>183</v>
      </c>
      <c r="GO272" s="18">
        <v>1836.4500000000062</v>
      </c>
      <c r="GP272" s="1" t="s">
        <v>184</v>
      </c>
      <c r="GQ272" s="18"/>
      <c r="GR272" s="1" t="s">
        <v>185</v>
      </c>
      <c r="GT272" s="401">
        <v>800.10000000000036</v>
      </c>
      <c r="GU272" s="1" t="s">
        <v>187</v>
      </c>
      <c r="GV272" s="401"/>
      <c r="GW272" s="1" t="s">
        <v>183</v>
      </c>
      <c r="GX272" s="401"/>
      <c r="GY272" s="1" t="s">
        <v>184</v>
      </c>
      <c r="GZ272" s="401"/>
      <c r="HA272" s="1" t="s">
        <v>185</v>
      </c>
      <c r="HC272" s="18">
        <v>697.00000000000182</v>
      </c>
      <c r="HD272" s="1" t="s">
        <v>187</v>
      </c>
      <c r="HE272" s="18">
        <v>865.39999999999964</v>
      </c>
      <c r="HF272" s="1" t="s">
        <v>183</v>
      </c>
      <c r="HG272" s="18">
        <v>458.100000000004</v>
      </c>
      <c r="HH272" s="1" t="s">
        <v>184</v>
      </c>
      <c r="HI272" s="18"/>
      <c r="HJ272" s="1" t="s">
        <v>185</v>
      </c>
      <c r="HL272" s="401">
        <v>639.30000000000291</v>
      </c>
      <c r="HM272" s="1" t="s">
        <v>187</v>
      </c>
      <c r="HN272" s="401"/>
      <c r="HO272" s="1" t="s">
        <v>183</v>
      </c>
      <c r="HP272" s="18">
        <v>242.50000000000182</v>
      </c>
      <c r="HQ272" s="1" t="s">
        <v>184</v>
      </c>
      <c r="HR272" s="18"/>
      <c r="HS272" s="1" t="s">
        <v>185</v>
      </c>
      <c r="HU272" s="401">
        <v>3457.3000000000011</v>
      </c>
      <c r="HV272" s="1" t="s">
        <v>187</v>
      </c>
      <c r="HW272" s="18">
        <v>3427.4999999999982</v>
      </c>
      <c r="HX272" s="1" t="s">
        <v>183</v>
      </c>
      <c r="HY272" s="18">
        <v>4336.9000000000487</v>
      </c>
      <c r="HZ272" s="1" t="s">
        <v>184</v>
      </c>
      <c r="IA272" s="18"/>
      <c r="IB272" s="1" t="s">
        <v>185</v>
      </c>
      <c r="ID272" s="401">
        <v>42.599999999998545</v>
      </c>
      <c r="IE272" s="1" t="s">
        <v>187</v>
      </c>
      <c r="IF272" s="401"/>
      <c r="IG272" s="1" t="s">
        <v>183</v>
      </c>
      <c r="IH272" s="401"/>
      <c r="II272" s="1" t="s">
        <v>184</v>
      </c>
      <c r="IJ272" s="401"/>
      <c r="IK272" s="1" t="s">
        <v>185</v>
      </c>
      <c r="IM272" s="18">
        <v>247.70000000000073</v>
      </c>
      <c r="IN272" s="1" t="s">
        <v>187</v>
      </c>
      <c r="IO272" s="18"/>
      <c r="IP272" s="1" t="s">
        <v>183</v>
      </c>
      <c r="IQ272" s="18">
        <v>307.09999999999854</v>
      </c>
      <c r="IR272" s="1" t="s">
        <v>184</v>
      </c>
      <c r="IS272" s="18"/>
      <c r="IT272" s="1" t="s">
        <v>185</v>
      </c>
      <c r="IV272" s="401">
        <v>268.80000000000291</v>
      </c>
      <c r="IW272" s="1" t="s">
        <v>187</v>
      </c>
      <c r="IX272" s="18">
        <v>178.400000000001</v>
      </c>
      <c r="IY272" s="1" t="s">
        <v>183</v>
      </c>
      <c r="IZ272" s="18">
        <v>297.30000000000655</v>
      </c>
      <c r="JA272" s="1" t="s">
        <v>184</v>
      </c>
      <c r="JB272" s="18"/>
      <c r="JC272" s="1" t="s">
        <v>185</v>
      </c>
      <c r="JE272" s="401">
        <v>399.60000000000218</v>
      </c>
      <c r="JF272" s="1" t="s">
        <v>187</v>
      </c>
      <c r="JG272" s="401">
        <v>316.899999999996</v>
      </c>
      <c r="JH272" s="1" t="s">
        <v>183</v>
      </c>
      <c r="JI272" s="18">
        <v>302.00000000000364</v>
      </c>
      <c r="JJ272" s="1" t="s">
        <v>184</v>
      </c>
      <c r="JK272" s="18"/>
      <c r="JL272" s="1" t="s">
        <v>185</v>
      </c>
      <c r="JN272" s="401">
        <v>155.70000000000073</v>
      </c>
      <c r="JO272" s="1" t="s">
        <v>187</v>
      </c>
      <c r="JP272" s="401"/>
      <c r="JQ272" s="1" t="s">
        <v>183</v>
      </c>
      <c r="JR272" s="401"/>
      <c r="JS272" s="1" t="s">
        <v>184</v>
      </c>
      <c r="JT272" s="401"/>
      <c r="JU272" s="1" t="s">
        <v>185</v>
      </c>
      <c r="JW272">
        <v>2810.5</v>
      </c>
      <c r="JX272" s="1" t="s">
        <v>187</v>
      </c>
      <c r="JY272" s="18">
        <v>3435.5000000000036</v>
      </c>
      <c r="JZ272" s="1" t="s">
        <v>183</v>
      </c>
      <c r="KA272" s="18">
        <v>2517.9999999999764</v>
      </c>
      <c r="KB272" s="1" t="s">
        <v>184</v>
      </c>
      <c r="KC272" s="18">
        <v>2493.7999999999956</v>
      </c>
      <c r="KD272" s="1" t="s">
        <v>185</v>
      </c>
      <c r="KF272" s="18">
        <v>142.80000000000655</v>
      </c>
      <c r="KG272" s="1" t="s">
        <v>187</v>
      </c>
      <c r="KH272" s="401">
        <v>257.99999999999818</v>
      </c>
      <c r="KI272" s="1" t="s">
        <v>183</v>
      </c>
      <c r="KJ272" s="18">
        <v>232.50000000000728</v>
      </c>
      <c r="KK272" s="1" t="s">
        <v>184</v>
      </c>
      <c r="KL272" s="18"/>
      <c r="KM272" s="1" t="s">
        <v>185</v>
      </c>
      <c r="KO272" s="401">
        <v>149.90000000000509</v>
      </c>
      <c r="KP272" s="1" t="s">
        <v>187</v>
      </c>
      <c r="KQ272" s="401"/>
      <c r="KR272" s="1" t="s">
        <v>183</v>
      </c>
      <c r="KS272" s="401"/>
      <c r="KT272" s="1" t="s">
        <v>184</v>
      </c>
      <c r="KU272" s="401"/>
      <c r="KV272" s="1" t="s">
        <v>185</v>
      </c>
      <c r="KX272" s="18">
        <v>118.50000000001455</v>
      </c>
      <c r="KY272" s="1" t="s">
        <v>187</v>
      </c>
      <c r="KZ272" s="18"/>
      <c r="LA272" s="1" t="s">
        <v>183</v>
      </c>
      <c r="LB272" s="18"/>
      <c r="LC272" s="1" t="s">
        <v>184</v>
      </c>
      <c r="LD272" s="18"/>
      <c r="LE272" s="1" t="s">
        <v>185</v>
      </c>
      <c r="LG272" s="232">
        <v>79.800000000001091</v>
      </c>
      <c r="LH272" s="1" t="s">
        <v>187</v>
      </c>
      <c r="LI272" s="232"/>
      <c r="LJ272" s="1" t="s">
        <v>183</v>
      </c>
      <c r="LK272" s="232"/>
      <c r="LL272" s="1" t="s">
        <v>184</v>
      </c>
      <c r="LM272" s="18"/>
      <c r="LN272" s="1" t="s">
        <v>185</v>
      </c>
      <c r="LP272" s="18">
        <v>361.1000000000131</v>
      </c>
      <c r="LQ272" s="1" t="s">
        <v>187</v>
      </c>
      <c r="LR272" s="18">
        <v>220.50000000000091</v>
      </c>
      <c r="LS272" s="1" t="s">
        <v>183</v>
      </c>
      <c r="LT272" s="18">
        <v>673.00000000000364</v>
      </c>
      <c r="LU272" s="1" t="s">
        <v>184</v>
      </c>
      <c r="LV272" s="18"/>
      <c r="LW272" s="1" t="s">
        <v>185</v>
      </c>
      <c r="LY272" s="18">
        <v>350.10000000000946</v>
      </c>
      <c r="LZ272" s="1" t="s">
        <v>187</v>
      </c>
      <c r="MA272" s="18"/>
      <c r="MB272" s="1" t="s">
        <v>183</v>
      </c>
      <c r="MC272" s="18"/>
      <c r="MD272" s="1" t="s">
        <v>184</v>
      </c>
      <c r="ME272" s="18"/>
      <c r="MF272" s="1" t="s">
        <v>185</v>
      </c>
      <c r="MH272">
        <v>682.6</v>
      </c>
      <c r="MI272" s="1" t="s">
        <v>187</v>
      </c>
      <c r="MJ272" s="74">
        <v>696.40000000001965</v>
      </c>
      <c r="MK272" s="1" t="s">
        <v>183</v>
      </c>
      <c r="ML272" s="18">
        <v>1210.4999999999982</v>
      </c>
      <c r="MM272" s="1" t="s">
        <v>184</v>
      </c>
      <c r="MN272" s="18">
        <v>1196.7000000000007</v>
      </c>
      <c r="MO272" s="1" t="s">
        <v>185</v>
      </c>
      <c r="MQ272">
        <v>361.00000000000364</v>
      </c>
      <c r="MR272" s="1" t="s">
        <v>187</v>
      </c>
      <c r="MS272" s="18">
        <v>362.99999999999636</v>
      </c>
      <c r="MT272" s="1" t="s">
        <v>183</v>
      </c>
      <c r="MU272">
        <v>302.00000000001455</v>
      </c>
      <c r="MV272" s="1" t="s">
        <v>184</v>
      </c>
      <c r="MX272" s="1" t="s">
        <v>185</v>
      </c>
      <c r="NA272" s="1" t="s">
        <v>187</v>
      </c>
      <c r="NC272" s="1" t="s">
        <v>183</v>
      </c>
      <c r="ND272" s="402">
        <v>1184.6000000000022</v>
      </c>
      <c r="NE272" s="1" t="s">
        <v>184</v>
      </c>
      <c r="NF272" s="402"/>
      <c r="NG272" s="1" t="s">
        <v>185</v>
      </c>
      <c r="NH272" s="43"/>
    </row>
    <row r="273" spans="1:372" ht="18">
      <c r="A273" s="93" t="s">
        <v>3673</v>
      </c>
      <c r="B273" s="49">
        <f>SUM(D273:AAP273)</f>
        <v>38709.537500000086</v>
      </c>
      <c r="D273"/>
      <c r="E273" s="9">
        <f>D272*0.25</f>
        <v>100.77500000000001</v>
      </c>
      <c r="F273" s="18"/>
      <c r="G273" s="9">
        <f>F272*0.5</f>
        <v>105.74999999999999</v>
      </c>
      <c r="I273" s="9">
        <f>H272*0.75</f>
        <v>0</v>
      </c>
      <c r="K273" s="9">
        <f>J272*1</f>
        <v>0</v>
      </c>
      <c r="N273" s="9">
        <f>M272*0.25</f>
        <v>5.375</v>
      </c>
      <c r="P273" s="9">
        <f>O272*0.5</f>
        <v>27.5</v>
      </c>
      <c r="R273" s="9">
        <f>Q272*0.75</f>
        <v>0</v>
      </c>
      <c r="T273" s="9">
        <f>S272*1</f>
        <v>0</v>
      </c>
      <c r="W273" s="9">
        <f>V272*0.25</f>
        <v>145.15000000000015</v>
      </c>
      <c r="Y273" s="9">
        <f>X272*0.5</f>
        <v>155.39999999999986</v>
      </c>
      <c r="Z273" s="18"/>
      <c r="AA273" s="9">
        <f>Z272*0.75</f>
        <v>415.05000000000007</v>
      </c>
      <c r="AB273" s="18"/>
      <c r="AC273" s="9">
        <f>AB272*1</f>
        <v>619.30000000000007</v>
      </c>
      <c r="AE273" s="18"/>
      <c r="AF273" s="9">
        <f>AE272*0.25</f>
        <v>30.925000000000125</v>
      </c>
      <c r="AG273" s="18"/>
      <c r="AH273" s="9">
        <f>AG272*0.5</f>
        <v>104.69999999999993</v>
      </c>
      <c r="AJ273" s="9">
        <f>AI272*0.75</f>
        <v>97.575000000000102</v>
      </c>
      <c r="AL273" s="9">
        <f>AK272*1</f>
        <v>200.10000000000127</v>
      </c>
      <c r="AN273" s="18"/>
      <c r="AO273" s="9">
        <f>AN272*0.25</f>
        <v>31.199999999999989</v>
      </c>
      <c r="AP273" s="18"/>
      <c r="AQ273" s="9">
        <f>AP272*0.5</f>
        <v>206.44999999999959</v>
      </c>
      <c r="AR273" s="18"/>
      <c r="AS273" s="9">
        <f>AR272*0.75</f>
        <v>497.55000000000007</v>
      </c>
      <c r="AT273" s="18"/>
      <c r="AU273" s="9">
        <f>AT272*1</f>
        <v>282.40000000000055</v>
      </c>
      <c r="AW273" s="18"/>
      <c r="AX273" s="9">
        <f>AW272*0.25</f>
        <v>209.77499999999998</v>
      </c>
      <c r="AZ273" s="9">
        <f>AY272*0.5</f>
        <v>506.05000000000007</v>
      </c>
      <c r="BB273" s="9">
        <f>BA272*0.75</f>
        <v>423.2249999999998</v>
      </c>
      <c r="BD273" s="9">
        <f>BC272*1</f>
        <v>783.00000000000091</v>
      </c>
      <c r="BF273" s="18"/>
      <c r="BG273" s="9">
        <f>BF272*0.25</f>
        <v>82.850000000000136</v>
      </c>
      <c r="BI273" s="9">
        <f>BH272*0.5</f>
        <v>141.42499999999927</v>
      </c>
      <c r="BK273" s="9">
        <f>BJ272*0.75</f>
        <v>799.87499999999966</v>
      </c>
      <c r="BM273" s="9">
        <f>BL272*1</f>
        <v>1256.2000000000003</v>
      </c>
      <c r="BP273" s="9">
        <f>BO272*0.25</f>
        <v>115.62500000000011</v>
      </c>
      <c r="BR273" s="9">
        <f>BQ272*0.5</f>
        <v>310.70000000000027</v>
      </c>
      <c r="BT273" s="9">
        <f>BS272*0.75</f>
        <v>340.64999999999986</v>
      </c>
      <c r="BV273" s="9">
        <f>BU272*1</f>
        <v>435.60000000000036</v>
      </c>
      <c r="BY273" s="9">
        <f>BX272*0.25</f>
        <v>77.75</v>
      </c>
      <c r="CA273" s="9">
        <f>BZ272*0.5</f>
        <v>14.999999999998181</v>
      </c>
      <c r="CC273" s="9">
        <f>CB272*0.75</f>
        <v>140.62499999999932</v>
      </c>
      <c r="CE273" s="9">
        <f t="shared" ref="CE273" si="528">CD272*1</f>
        <v>311.30000000000018</v>
      </c>
      <c r="CG273" s="18"/>
      <c r="CH273" s="9">
        <f>CG272*0.25</f>
        <v>243.62500000000045</v>
      </c>
      <c r="CI273" s="18"/>
      <c r="CJ273" s="9">
        <f>CI272*0.5</f>
        <v>0</v>
      </c>
      <c r="CK273" s="18"/>
      <c r="CL273" s="9">
        <f>CK272*0.75</f>
        <v>126.44999999999959</v>
      </c>
      <c r="CM273" s="18"/>
      <c r="CN273" s="9">
        <f t="shared" ref="CN273" si="529">CM272*1</f>
        <v>596.50000000000182</v>
      </c>
      <c r="CP273" s="18"/>
      <c r="CQ273" s="9">
        <f>CP272*0.25</f>
        <v>55.174999999999955</v>
      </c>
      <c r="CR273" s="18"/>
      <c r="CS273" s="9">
        <f>CR272*0.5</f>
        <v>0</v>
      </c>
      <c r="CT273" s="18"/>
      <c r="CU273" s="9">
        <f>CT272*0.75</f>
        <v>166.72499999999945</v>
      </c>
      <c r="CV273" s="18"/>
      <c r="CW273" s="9">
        <f t="shared" ref="CW273" si="530">CV272*1</f>
        <v>260.80000000000109</v>
      </c>
      <c r="CY273" s="18"/>
      <c r="CZ273" s="9">
        <f>CY272*0.25</f>
        <v>55.000000000000455</v>
      </c>
      <c r="DA273" s="18"/>
      <c r="DB273" s="9">
        <f>DA272*0.5</f>
        <v>57.249999999998181</v>
      </c>
      <c r="DC273" s="18"/>
      <c r="DD273" s="9">
        <f>DC272*0.75</f>
        <v>185.92499999999973</v>
      </c>
      <c r="DE273" s="18"/>
      <c r="DF273" s="9">
        <f t="shared" ref="DF273" si="531">DE272*1</f>
        <v>265.80000000000109</v>
      </c>
      <c r="DH273" s="18"/>
      <c r="DI273" s="9">
        <f>DH272*0.25</f>
        <v>38.625000000000455</v>
      </c>
      <c r="DJ273" s="18"/>
      <c r="DK273" s="9">
        <f>DJ272*0.5</f>
        <v>0</v>
      </c>
      <c r="DL273" s="18"/>
      <c r="DM273" s="9">
        <f>DL272*0.75</f>
        <v>79.124999999999318</v>
      </c>
      <c r="DN273" s="18"/>
      <c r="DO273" s="9">
        <f t="shared" ref="DO273" si="532">DN272*1</f>
        <v>270.00000000000182</v>
      </c>
      <c r="DQ273" s="18"/>
      <c r="DR273" s="9">
        <f>DQ272*0.25</f>
        <v>90.175000000000637</v>
      </c>
      <c r="DS273" s="18"/>
      <c r="DT273" s="9">
        <f>DS272*0.5</f>
        <v>154.59999999999854</v>
      </c>
      <c r="DU273" s="18"/>
      <c r="DV273" s="9">
        <f>DU272*0.75</f>
        <v>324.07499999999891</v>
      </c>
      <c r="DW273" s="18"/>
      <c r="DX273" s="9">
        <f t="shared" ref="DX273" si="533">DW272*1</f>
        <v>213.00000000000091</v>
      </c>
      <c r="DZ273" s="18"/>
      <c r="EA273" s="9">
        <f>DZ272*0.25</f>
        <v>152.72500000000014</v>
      </c>
      <c r="EB273" s="18"/>
      <c r="EC273" s="9">
        <f>EB272*0.5</f>
        <v>0</v>
      </c>
      <c r="ED273" s="18"/>
      <c r="EE273" s="9">
        <f>ED272*0.75</f>
        <v>831.07499999999891</v>
      </c>
      <c r="EF273" s="18"/>
      <c r="EG273" s="9">
        <f>EF272*1</f>
        <v>0</v>
      </c>
      <c r="EI273" s="18"/>
      <c r="EJ273" s="9">
        <f>EI272*0.25</f>
        <v>24.050000000000182</v>
      </c>
      <c r="EK273" s="18"/>
      <c r="EL273" s="9">
        <f>EK272*0.5</f>
        <v>0</v>
      </c>
      <c r="EM273" s="18"/>
      <c r="EN273" s="9">
        <f>EM272*0.75</f>
        <v>137.625</v>
      </c>
      <c r="EO273" s="18"/>
      <c r="EP273" s="9">
        <f>EO272*1</f>
        <v>0</v>
      </c>
      <c r="ER273" s="18"/>
      <c r="ES273" s="9">
        <f>ER272*0.25</f>
        <v>87.750000000000227</v>
      </c>
      <c r="ET273" s="18"/>
      <c r="EU273" s="9">
        <f>ET272*0.5</f>
        <v>0</v>
      </c>
      <c r="EV273" s="18"/>
      <c r="EW273" s="9">
        <f>EV272*0.75</f>
        <v>362.24999999999932</v>
      </c>
      <c r="EX273" s="18"/>
      <c r="EY273" s="9">
        <f>EX272*1</f>
        <v>0</v>
      </c>
      <c r="FA273" s="18"/>
      <c r="FB273" s="9">
        <f>FA272*0.25</f>
        <v>80</v>
      </c>
      <c r="FC273" s="18"/>
      <c r="FD273" s="9">
        <f>FC272*0.5</f>
        <v>32.649999999998727</v>
      </c>
      <c r="FE273" s="18"/>
      <c r="FF273" s="9">
        <f>FE272*0.75</f>
        <v>378</v>
      </c>
      <c r="FG273" s="18"/>
      <c r="FH273" s="9">
        <f>FG272*1</f>
        <v>0</v>
      </c>
      <c r="FJ273" s="18"/>
      <c r="FK273" s="9">
        <f>FJ272*0.25</f>
        <v>109.29999999999995</v>
      </c>
      <c r="FL273" s="18"/>
      <c r="FM273" s="9">
        <f>FL272*0.5</f>
        <v>243.449999999998</v>
      </c>
      <c r="FN273" s="18"/>
      <c r="FO273" s="9">
        <f>FN272*0.75</f>
        <v>456.82499999999891</v>
      </c>
      <c r="FP273" s="18"/>
      <c r="FQ273" s="9">
        <f>FP272*1</f>
        <v>0</v>
      </c>
      <c r="FS273" s="18"/>
      <c r="FT273" s="9">
        <f>FS272*0.25</f>
        <v>30.125000000000455</v>
      </c>
      <c r="FU273" s="18"/>
      <c r="FV273" s="9">
        <f>FU272*0.5</f>
        <v>0</v>
      </c>
      <c r="FW273" s="18"/>
      <c r="FX273" s="9">
        <f>FW272*0.75</f>
        <v>329.55000000000109</v>
      </c>
      <c r="FY273" s="18"/>
      <c r="FZ273" s="9">
        <f>FY272*1</f>
        <v>0</v>
      </c>
      <c r="GB273" s="18"/>
      <c r="GC273" s="9">
        <f>GB272*0.25</f>
        <v>32.825000000000273</v>
      </c>
      <c r="GD273" s="18"/>
      <c r="GE273" s="9">
        <f>GD272*0.5</f>
        <v>0</v>
      </c>
      <c r="GF273" s="18"/>
      <c r="GG273" s="9">
        <f>GF272*0.75</f>
        <v>116.02500000000055</v>
      </c>
      <c r="GH273" s="18"/>
      <c r="GI273" s="9">
        <f>GH272*1</f>
        <v>0</v>
      </c>
      <c r="GK273" s="18"/>
      <c r="GL273" s="9">
        <f>GK272*0.25</f>
        <v>613.85000000000082</v>
      </c>
      <c r="GM273" s="18"/>
      <c r="GN273" s="9">
        <f>GM272*0.5</f>
        <v>595.64999999999873</v>
      </c>
      <c r="GO273" s="18"/>
      <c r="GP273" s="9">
        <f>GO272*0.75</f>
        <v>1377.3375000000046</v>
      </c>
      <c r="GQ273" s="18"/>
      <c r="GR273" s="9">
        <f>GQ272*1</f>
        <v>0</v>
      </c>
      <c r="GT273" s="18"/>
      <c r="GU273" s="9">
        <f>GT272*0.25</f>
        <v>200.02500000000009</v>
      </c>
      <c r="GV273" s="18"/>
      <c r="GW273" s="9">
        <f>GV272*0.5</f>
        <v>0</v>
      </c>
      <c r="GX273" s="18"/>
      <c r="GY273" s="9">
        <f>GX272*0.75</f>
        <v>0</v>
      </c>
      <c r="GZ273" s="18"/>
      <c r="HA273" s="9">
        <f>GZ272*1</f>
        <v>0</v>
      </c>
      <c r="HD273" s="9">
        <f>HC272*0.25</f>
        <v>174.25000000000045</v>
      </c>
      <c r="HF273" s="9">
        <f>HE272*0.5</f>
        <v>432.69999999999982</v>
      </c>
      <c r="HH273" s="9">
        <f>HG272*0.75</f>
        <v>343.575000000003</v>
      </c>
      <c r="HJ273" s="9">
        <f>HI272*1</f>
        <v>0</v>
      </c>
      <c r="HM273" s="9">
        <f>HL272*0.25</f>
        <v>159.82500000000073</v>
      </c>
      <c r="HO273" s="9">
        <f>HN272*0.5</f>
        <v>0</v>
      </c>
      <c r="HQ273" s="9">
        <f>HP272*0.75</f>
        <v>181.87500000000136</v>
      </c>
      <c r="HS273" s="9">
        <f>HR272*1</f>
        <v>0</v>
      </c>
      <c r="HV273" s="9">
        <f>HU272*0.25</f>
        <v>864.32500000000027</v>
      </c>
      <c r="HX273" s="9">
        <f>HW272*0.5</f>
        <v>1713.7499999999991</v>
      </c>
      <c r="HZ273" s="9">
        <f>HY272*0.75</f>
        <v>3252.6750000000366</v>
      </c>
      <c r="IB273" s="9">
        <f>IA272*1</f>
        <v>0</v>
      </c>
      <c r="IE273" s="9">
        <f>ID272*0.25</f>
        <v>10.649999999999636</v>
      </c>
      <c r="IG273" s="9">
        <f>IF272*0.5</f>
        <v>0</v>
      </c>
      <c r="II273" s="9">
        <f>IH272*0.75</f>
        <v>0</v>
      </c>
      <c r="IK273" s="9">
        <f>IJ272*1</f>
        <v>0</v>
      </c>
      <c r="IN273" s="9">
        <f>IM272*0.25</f>
        <v>61.925000000000182</v>
      </c>
      <c r="IP273" s="9">
        <f>IO272*0.5</f>
        <v>0</v>
      </c>
      <c r="IR273" s="9">
        <f>IQ272*0.75</f>
        <v>230.32499999999891</v>
      </c>
      <c r="IT273" s="9">
        <f>IS272*1</f>
        <v>0</v>
      </c>
      <c r="IW273" s="9">
        <f>IV272*0.25</f>
        <v>67.200000000000728</v>
      </c>
      <c r="IY273" s="9">
        <f>IX272*0.5</f>
        <v>89.2000000000005</v>
      </c>
      <c r="JA273" s="9">
        <f>IZ272*0.75</f>
        <v>222.97500000000491</v>
      </c>
      <c r="JC273" s="9">
        <f>JB272*1</f>
        <v>0</v>
      </c>
      <c r="JF273" s="9">
        <f>JE272*0.25</f>
        <v>99.900000000000546</v>
      </c>
      <c r="JH273" s="9">
        <f>JG272*0.5</f>
        <v>158.449999999998</v>
      </c>
      <c r="JJ273" s="9">
        <f>JI272*0.75</f>
        <v>226.50000000000273</v>
      </c>
      <c r="JL273" s="9">
        <f>JK272*1</f>
        <v>0</v>
      </c>
      <c r="JO273" s="9">
        <f>JN272*0.25</f>
        <v>38.925000000000182</v>
      </c>
      <c r="JQ273" s="9">
        <f>JP272*0.5</f>
        <v>0</v>
      </c>
      <c r="JS273" s="9">
        <f>JR272*0.75</f>
        <v>0</v>
      </c>
      <c r="JU273" s="9">
        <f>JT272*1</f>
        <v>0</v>
      </c>
      <c r="JX273" s="9">
        <f>JW272*0.25</f>
        <v>702.625</v>
      </c>
      <c r="JZ273" s="9">
        <f>JY272*0.5</f>
        <v>1717.7500000000018</v>
      </c>
      <c r="KB273" s="9">
        <f>KA272*0.75</f>
        <v>1888.4999999999823</v>
      </c>
      <c r="KD273" s="9">
        <f>KC272*1</f>
        <v>2493.7999999999956</v>
      </c>
      <c r="KG273" s="9">
        <f>KF272*0.25</f>
        <v>35.700000000001637</v>
      </c>
      <c r="KI273" s="9">
        <f>KH272*0.5</f>
        <v>128.99999999999909</v>
      </c>
      <c r="KK273" s="9">
        <f>KJ272*0.75</f>
        <v>174.37500000000546</v>
      </c>
      <c r="KM273" s="9">
        <f>KL272*1</f>
        <v>0</v>
      </c>
      <c r="KP273" s="9">
        <f>KO272*0.25</f>
        <v>37.475000000001273</v>
      </c>
      <c r="KR273" s="9">
        <f>KQ272*0.5</f>
        <v>0</v>
      </c>
      <c r="KT273" s="9">
        <f>KS272*0.75</f>
        <v>0</v>
      </c>
      <c r="KV273" s="9">
        <f>KU272*1</f>
        <v>0</v>
      </c>
      <c r="KY273" s="9">
        <f>KX272*0.25</f>
        <v>29.625000000003638</v>
      </c>
      <c r="LA273" s="9">
        <f>KZ272*0.5</f>
        <v>0</v>
      </c>
      <c r="LC273" s="9">
        <f>LB272*0.75</f>
        <v>0</v>
      </c>
      <c r="LE273" s="9">
        <f>LD272*1</f>
        <v>0</v>
      </c>
      <c r="LH273" s="9">
        <f>LG272*0.25</f>
        <v>19.950000000000273</v>
      </c>
      <c r="LJ273" s="9">
        <f>LI272*0.5</f>
        <v>0</v>
      </c>
      <c r="LL273" s="9">
        <f>LK272*0.75</f>
        <v>0</v>
      </c>
      <c r="LN273" s="9">
        <f>LM272*1</f>
        <v>0</v>
      </c>
      <c r="LQ273" s="9">
        <f>LP272*0.25</f>
        <v>90.275000000003274</v>
      </c>
      <c r="LS273" s="9">
        <f>LR272*0.5</f>
        <v>110.25000000000045</v>
      </c>
      <c r="LU273" s="9">
        <f>LT272*0.75</f>
        <v>504.75000000000273</v>
      </c>
      <c r="LW273" s="9">
        <f>LV272*1</f>
        <v>0</v>
      </c>
      <c r="LZ273" s="9">
        <f>LY272*0.25</f>
        <v>87.525000000002365</v>
      </c>
      <c r="MB273" s="9">
        <f>MA272*0.5</f>
        <v>0</v>
      </c>
      <c r="MD273" s="9">
        <f>MC272*0.75</f>
        <v>0</v>
      </c>
      <c r="MF273" s="9">
        <f>ME272*1</f>
        <v>0</v>
      </c>
      <c r="MI273" s="9">
        <f>MH272*0.25</f>
        <v>170.65</v>
      </c>
      <c r="MK273" s="9">
        <f>MJ272*0.5</f>
        <v>348.20000000000982</v>
      </c>
      <c r="MM273" s="9">
        <f>ML272*0.75</f>
        <v>907.87499999999864</v>
      </c>
      <c r="MO273" s="9">
        <f>MN272*1</f>
        <v>1196.7000000000007</v>
      </c>
      <c r="MR273" s="9">
        <f>MQ272*0.25</f>
        <v>90.250000000000909</v>
      </c>
      <c r="MT273" s="9">
        <f>MS272*0.5</f>
        <v>181.49999999999818</v>
      </c>
      <c r="MV273" s="9">
        <f>MU272*0.75</f>
        <v>226.50000000001091</v>
      </c>
      <c r="MX273" s="9">
        <f>MW272*1</f>
        <v>0</v>
      </c>
      <c r="NA273" s="9">
        <f>MZ272*0.25</f>
        <v>0</v>
      </c>
      <c r="NC273" s="9">
        <f>NB272*0.5</f>
        <v>0</v>
      </c>
      <c r="NE273" s="9">
        <f>ND272*0.75</f>
        <v>888.45000000000164</v>
      </c>
      <c r="NG273" s="9">
        <f>NF272*1</f>
        <v>0</v>
      </c>
      <c r="NH273" s="43"/>
    </row>
    <row r="274" spans="1:372" ht="15.75">
      <c r="A274" s="40"/>
      <c r="B274" s="206"/>
      <c r="C274" s="205"/>
      <c r="D274" s="40"/>
      <c r="E274" s="237"/>
      <c r="F274" s="149"/>
      <c r="G274" s="237"/>
      <c r="H274" s="40"/>
      <c r="I274" s="40"/>
      <c r="J274" s="40"/>
      <c r="K274" s="40"/>
      <c r="L274" s="205"/>
      <c r="M274" s="40"/>
      <c r="N274" s="237"/>
      <c r="O274" s="40"/>
      <c r="P274" s="237"/>
      <c r="Q274" s="40"/>
      <c r="R274" s="40"/>
      <c r="S274" s="40"/>
      <c r="T274" s="40"/>
      <c r="U274" s="205"/>
      <c r="V274" s="40"/>
      <c r="W274" s="237"/>
      <c r="X274" s="40"/>
      <c r="Y274" s="237"/>
      <c r="Z274" s="149"/>
      <c r="AA274" s="40"/>
      <c r="AB274" s="149"/>
      <c r="AC274" s="38"/>
      <c r="AD274" s="205"/>
      <c r="AE274" s="149"/>
      <c r="AF274" s="237"/>
      <c r="AG274" s="149"/>
      <c r="AH274" s="40"/>
      <c r="AI274" s="40"/>
      <c r="AJ274" s="40"/>
      <c r="AK274" s="40"/>
      <c r="AL274" s="38"/>
      <c r="AM274" s="205"/>
      <c r="AN274" s="149"/>
      <c r="AO274" s="237"/>
      <c r="AP274" s="149"/>
      <c r="AQ274" s="40"/>
      <c r="AR274" s="149"/>
      <c r="AS274" s="40"/>
      <c r="AT274" s="149"/>
      <c r="AU274" s="38"/>
      <c r="AV274" s="205"/>
      <c r="AW274" s="149"/>
      <c r="AX274" s="237"/>
      <c r="AY274" s="149"/>
      <c r="AZ274" s="40"/>
      <c r="BA274" s="149"/>
      <c r="BB274" s="40"/>
      <c r="BC274" s="149"/>
      <c r="BD274" s="38"/>
      <c r="BE274" s="205"/>
      <c r="BF274" s="149"/>
      <c r="BG274" s="237"/>
      <c r="BH274" s="40"/>
      <c r="BI274" s="40"/>
      <c r="BJ274" s="40"/>
      <c r="BK274" s="40"/>
      <c r="BL274" s="40"/>
      <c r="BM274" s="38"/>
      <c r="BN274" s="205"/>
      <c r="BO274" s="40"/>
      <c r="BP274" s="237"/>
      <c r="BQ274" s="40"/>
      <c r="BR274" s="40"/>
      <c r="BS274" s="40"/>
      <c r="BT274" s="40"/>
      <c r="BU274" s="40"/>
      <c r="BV274" s="38"/>
      <c r="BW274" s="205"/>
      <c r="BX274" s="40"/>
      <c r="BY274" s="237"/>
      <c r="BZ274" s="40"/>
      <c r="CA274" s="40"/>
      <c r="CB274" s="40"/>
      <c r="CC274" s="40"/>
      <c r="CD274" s="40"/>
      <c r="CE274" s="38"/>
      <c r="CF274" s="205"/>
      <c r="CG274" s="149"/>
      <c r="CH274" s="237"/>
      <c r="CI274" s="149"/>
      <c r="CJ274" s="40"/>
      <c r="CK274" s="149"/>
      <c r="CL274" s="40"/>
      <c r="CM274" s="149"/>
      <c r="CN274" s="38"/>
      <c r="CO274" s="205"/>
      <c r="CP274" s="149"/>
      <c r="CQ274" s="237"/>
      <c r="CR274" s="149"/>
      <c r="CS274" s="40"/>
      <c r="CT274" s="149"/>
      <c r="CU274" s="40"/>
      <c r="CV274" s="149"/>
      <c r="CW274" s="38"/>
      <c r="CX274" s="205"/>
      <c r="CY274" s="149"/>
      <c r="CZ274" s="237"/>
      <c r="DA274" s="149"/>
      <c r="DB274" s="40"/>
      <c r="DC274" s="149"/>
      <c r="DD274" s="40"/>
      <c r="DE274" s="149"/>
      <c r="DF274" s="38"/>
      <c r="DG274" s="205"/>
      <c r="DH274" s="149"/>
      <c r="DI274" s="237"/>
      <c r="DJ274" s="149"/>
      <c r="DK274" s="40"/>
      <c r="DL274" s="149"/>
      <c r="DM274" s="40"/>
      <c r="DN274" s="149"/>
      <c r="DO274" s="38"/>
      <c r="DP274" s="205"/>
      <c r="DQ274" s="149"/>
      <c r="DR274" s="237"/>
      <c r="DS274" s="149"/>
      <c r="DT274" s="40"/>
      <c r="DU274" s="149"/>
      <c r="DV274" s="40"/>
      <c r="DW274" s="149"/>
      <c r="DX274" s="38"/>
      <c r="DY274" s="205"/>
      <c r="DZ274" s="149"/>
      <c r="EA274" s="237"/>
      <c r="EB274" s="149"/>
      <c r="EC274" s="40"/>
      <c r="ED274" s="149"/>
      <c r="EE274" s="40"/>
      <c r="EF274" s="149"/>
      <c r="EG274" s="38"/>
      <c r="EH274" s="205"/>
      <c r="EI274" s="149"/>
      <c r="EJ274" s="237"/>
      <c r="EK274" s="149"/>
      <c r="EL274" s="40"/>
      <c r="EM274" s="149"/>
      <c r="EN274" s="40"/>
      <c r="EO274" s="149"/>
      <c r="EP274" s="38"/>
      <c r="EQ274" s="205"/>
      <c r="ER274" s="149"/>
      <c r="ES274" s="237"/>
      <c r="ET274" s="149"/>
      <c r="EU274" s="40"/>
      <c r="EV274" s="149"/>
      <c r="EW274" s="40"/>
      <c r="EX274" s="149"/>
      <c r="EY274" s="38"/>
      <c r="EZ274" s="205"/>
      <c r="FA274" s="149"/>
      <c r="FB274" s="237"/>
      <c r="FC274" s="149"/>
      <c r="FD274" s="40"/>
      <c r="FE274" s="149"/>
      <c r="FF274" s="40"/>
      <c r="FG274" s="149"/>
      <c r="FH274" s="38"/>
      <c r="FI274" s="205"/>
      <c r="FJ274" s="149"/>
      <c r="FK274" s="237"/>
      <c r="FL274" s="149"/>
      <c r="FM274" s="40"/>
      <c r="FN274" s="149"/>
      <c r="FO274" s="40"/>
      <c r="FP274" s="149"/>
      <c r="FQ274" s="38"/>
      <c r="FR274" s="205"/>
      <c r="FS274" s="149"/>
      <c r="FT274" s="237"/>
      <c r="FU274" s="149"/>
      <c r="FV274" s="40"/>
      <c r="FW274" s="149"/>
      <c r="FX274" s="40"/>
      <c r="FY274" s="149"/>
      <c r="FZ274" s="38"/>
      <c r="GA274" s="205"/>
      <c r="GB274" s="149"/>
      <c r="GC274" s="237"/>
      <c r="GD274" s="149"/>
      <c r="GE274" s="40"/>
      <c r="GF274" s="149"/>
      <c r="GG274" s="40"/>
      <c r="GH274" s="149"/>
      <c r="GI274" s="38"/>
      <c r="GJ274" s="205"/>
      <c r="GK274" s="149"/>
      <c r="GL274" s="237"/>
      <c r="GM274" s="149"/>
      <c r="GN274" s="40"/>
      <c r="GO274" s="149"/>
      <c r="GP274" s="40"/>
      <c r="GQ274" s="149"/>
      <c r="GR274" s="38"/>
      <c r="GS274" s="205"/>
      <c r="GT274" s="149"/>
      <c r="GU274" s="237"/>
      <c r="GV274" s="149"/>
      <c r="GW274" s="40"/>
      <c r="GX274" s="149"/>
      <c r="GY274" s="40"/>
      <c r="GZ274" s="149"/>
      <c r="HA274" s="40"/>
      <c r="HB274" s="205"/>
      <c r="HC274" s="40"/>
      <c r="HD274" s="237"/>
      <c r="HE274" s="40"/>
      <c r="HF274" s="40"/>
      <c r="HG274" s="40"/>
      <c r="HH274" s="40"/>
      <c r="HI274" s="40"/>
      <c r="HJ274" s="38"/>
      <c r="HK274" s="205"/>
      <c r="HL274" s="40"/>
      <c r="HM274" s="237"/>
      <c r="HN274" s="40"/>
      <c r="HO274" s="40"/>
      <c r="HP274" s="40"/>
      <c r="HQ274" s="40"/>
      <c r="HR274" s="40"/>
      <c r="HS274" s="38"/>
      <c r="HT274" s="205"/>
      <c r="HU274" s="40"/>
      <c r="HV274" s="237"/>
      <c r="HW274" s="40"/>
      <c r="HX274" s="40"/>
      <c r="HY274" s="40"/>
      <c r="HZ274" s="40"/>
      <c r="IA274" s="40"/>
      <c r="IB274" s="38"/>
      <c r="IC274" s="205"/>
      <c r="ID274" s="40"/>
      <c r="IE274" s="237"/>
      <c r="IF274" s="40"/>
      <c r="IG274" s="40"/>
      <c r="IH274" s="40"/>
      <c r="II274" s="40"/>
      <c r="IJ274" s="40"/>
      <c r="IK274" s="40"/>
      <c r="IL274" s="205"/>
      <c r="IM274" s="40"/>
      <c r="IN274" s="237"/>
      <c r="IO274" s="40"/>
      <c r="IP274" s="40"/>
      <c r="IQ274" s="40"/>
      <c r="IR274" s="40"/>
      <c r="IS274" s="40"/>
      <c r="IT274" s="38"/>
      <c r="IU274" s="205"/>
      <c r="IV274" s="40"/>
      <c r="IW274" s="237"/>
      <c r="IX274" s="40"/>
      <c r="IY274" s="40"/>
      <c r="IZ274" s="40"/>
      <c r="JA274" s="40"/>
      <c r="JB274" s="40"/>
      <c r="JC274" s="38"/>
      <c r="JD274" s="205"/>
      <c r="JE274" s="40"/>
      <c r="JF274" s="237"/>
      <c r="JG274" s="40"/>
      <c r="JH274" s="40"/>
      <c r="JI274" s="40"/>
      <c r="JJ274" s="40"/>
      <c r="JK274" s="40"/>
      <c r="JL274" s="38"/>
      <c r="JM274" s="205"/>
      <c r="JN274" s="40"/>
      <c r="JO274" s="237"/>
      <c r="JP274" s="40"/>
      <c r="JQ274" s="40"/>
      <c r="JR274" s="40"/>
      <c r="JS274" s="40"/>
      <c r="JT274" s="40"/>
      <c r="JU274" s="40"/>
      <c r="JV274" s="205"/>
      <c r="JW274" s="40"/>
      <c r="JX274" s="237"/>
      <c r="JY274" s="40"/>
      <c r="JZ274" s="40"/>
      <c r="KA274" s="40"/>
      <c r="KB274" s="40"/>
      <c r="KC274" s="40"/>
      <c r="KD274" s="38"/>
      <c r="KE274" s="205"/>
      <c r="KF274" s="40"/>
      <c r="KG274" s="237"/>
      <c r="KH274" s="40"/>
      <c r="KI274" s="40"/>
      <c r="KJ274" s="40"/>
      <c r="KK274" s="40"/>
      <c r="KL274" s="40"/>
      <c r="KM274" s="38"/>
      <c r="KN274" s="205"/>
      <c r="KO274" s="40"/>
      <c r="KP274" s="237"/>
      <c r="KQ274" s="40"/>
      <c r="KR274" s="40"/>
      <c r="KS274" s="40"/>
      <c r="KT274" s="40"/>
      <c r="KU274" s="40"/>
      <c r="KV274" s="40"/>
      <c r="KW274" s="205"/>
      <c r="KX274" s="40"/>
      <c r="KY274" s="237"/>
      <c r="KZ274" s="40"/>
      <c r="LA274" s="40"/>
      <c r="LB274" s="40"/>
      <c r="LC274" s="40"/>
      <c r="LD274" s="40"/>
      <c r="LE274" s="40"/>
      <c r="LF274" s="205"/>
      <c r="LG274" s="40"/>
      <c r="LH274" s="237"/>
      <c r="LI274" s="40"/>
      <c r="LJ274" s="40"/>
      <c r="LK274" s="40"/>
      <c r="LL274" s="40"/>
      <c r="LM274" s="40"/>
      <c r="LN274" s="38"/>
      <c r="LO274" s="205"/>
      <c r="LP274" s="40"/>
      <c r="LQ274" s="237"/>
      <c r="LR274" s="40"/>
      <c r="LS274" s="40"/>
      <c r="LT274" s="40"/>
      <c r="LU274" s="40"/>
      <c r="LV274" s="40"/>
      <c r="LW274" s="38"/>
      <c r="LX274" s="205"/>
      <c r="LY274" s="40"/>
      <c r="LZ274" s="237"/>
      <c r="MA274" s="40"/>
      <c r="MB274" s="40"/>
      <c r="MC274" s="40"/>
      <c r="MD274" s="40"/>
      <c r="ME274" s="40"/>
      <c r="MF274" s="40"/>
      <c r="MG274" s="205"/>
      <c r="MH274" s="40"/>
      <c r="MI274" s="237"/>
      <c r="MJ274" s="40"/>
      <c r="MK274" s="40"/>
      <c r="ML274" s="40"/>
      <c r="MM274" s="40"/>
      <c r="MN274" s="40"/>
      <c r="MO274" s="38"/>
      <c r="MP274" s="205"/>
      <c r="MQ274" s="40"/>
      <c r="MR274" s="237"/>
      <c r="MS274" s="40"/>
      <c r="MT274" s="40"/>
      <c r="MU274" s="40"/>
      <c r="MV274" s="40"/>
      <c r="MW274" s="40"/>
      <c r="MX274" s="38"/>
      <c r="MY274" s="205"/>
      <c r="MZ274" s="40"/>
      <c r="NA274" s="237"/>
      <c r="NB274" s="40"/>
      <c r="NC274" s="40"/>
      <c r="ND274" s="40"/>
      <c r="NE274" s="40"/>
      <c r="NF274" s="40"/>
      <c r="NG274" s="38"/>
      <c r="NH274" s="205"/>
    </row>
    <row r="275" spans="1:372" ht="15">
      <c r="A275" s="89" t="s">
        <v>1843</v>
      </c>
      <c r="D275"/>
      <c r="E275" s="1" t="s">
        <v>187</v>
      </c>
      <c r="F275" s="400">
        <v>348.5</v>
      </c>
      <c r="G275" s="1" t="s">
        <v>183</v>
      </c>
      <c r="H275" s="115"/>
      <c r="I275" s="1" t="s">
        <v>184</v>
      </c>
      <c r="J275" s="115"/>
      <c r="K275" s="1" t="s">
        <v>185</v>
      </c>
      <c r="N275" s="1" t="s">
        <v>187</v>
      </c>
      <c r="O275" s="18">
        <v>234.79999999999995</v>
      </c>
      <c r="P275" s="1" t="s">
        <v>183</v>
      </c>
      <c r="Q275" s="18"/>
      <c r="R275" s="1" t="s">
        <v>184</v>
      </c>
      <c r="S275" s="18"/>
      <c r="T275" s="1" t="s">
        <v>185</v>
      </c>
      <c r="W275" s="1" t="s">
        <v>187</v>
      </c>
      <c r="X275" s="18">
        <v>371.29999999999973</v>
      </c>
      <c r="Y275" s="1" t="s">
        <v>183</v>
      </c>
      <c r="Z275" s="18">
        <v>512.70000000000027</v>
      </c>
      <c r="AA275" s="1" t="s">
        <v>184</v>
      </c>
      <c r="AB275" s="18">
        <v>498.60000000000014</v>
      </c>
      <c r="AC275" s="1" t="s">
        <v>185</v>
      </c>
      <c r="AF275" s="1" t="s">
        <v>187</v>
      </c>
      <c r="AG275" s="18">
        <v>268.5</v>
      </c>
      <c r="AH275" s="1" t="s">
        <v>183</v>
      </c>
      <c r="AI275" s="18">
        <v>241.30000000000041</v>
      </c>
      <c r="AJ275" s="1" t="s">
        <v>184</v>
      </c>
      <c r="AK275" s="18">
        <v>374.49999999999955</v>
      </c>
      <c r="AL275" s="1" t="s">
        <v>185</v>
      </c>
      <c r="AO275" s="1" t="s">
        <v>187</v>
      </c>
      <c r="AP275" s="18">
        <v>325.19999999999936</v>
      </c>
      <c r="AQ275" s="1" t="s">
        <v>183</v>
      </c>
      <c r="AR275" s="1">
        <v>832.99999999999886</v>
      </c>
      <c r="AS275" s="1" t="s">
        <v>184</v>
      </c>
      <c r="AT275" s="18">
        <v>263.19999999999982</v>
      </c>
      <c r="AU275" s="1" t="s">
        <v>185</v>
      </c>
      <c r="AX275" s="1" t="s">
        <v>187</v>
      </c>
      <c r="AY275" s="18">
        <v>727.09999999999991</v>
      </c>
      <c r="AZ275" s="1" t="s">
        <v>183</v>
      </c>
      <c r="BA275" s="18">
        <v>660.49999999999909</v>
      </c>
      <c r="BB275" s="1" t="s">
        <v>184</v>
      </c>
      <c r="BC275" s="18">
        <v>732.89999999999964</v>
      </c>
      <c r="BD275" s="1" t="s">
        <v>185</v>
      </c>
      <c r="BG275" s="1" t="s">
        <v>187</v>
      </c>
      <c r="BH275" s="18">
        <v>502.60000000000036</v>
      </c>
      <c r="BI275" s="1" t="s">
        <v>183</v>
      </c>
      <c r="BJ275" s="18">
        <v>1215.9000000000001</v>
      </c>
      <c r="BK275" s="1" t="s">
        <v>184</v>
      </c>
      <c r="BL275" s="18">
        <v>1056.9000000000005</v>
      </c>
      <c r="BM275" s="1" t="s">
        <v>185</v>
      </c>
      <c r="BP275" s="1" t="s">
        <v>187</v>
      </c>
      <c r="BQ275" s="18">
        <v>670.40000000000055</v>
      </c>
      <c r="BR275" s="1" t="s">
        <v>183</v>
      </c>
      <c r="BS275" s="18">
        <v>663.30000000000018</v>
      </c>
      <c r="BT275" s="1" t="s">
        <v>184</v>
      </c>
      <c r="BU275" s="18">
        <v>482.80000000000109</v>
      </c>
      <c r="BV275" s="1" t="s">
        <v>185</v>
      </c>
      <c r="BY275" s="1" t="s">
        <v>187</v>
      </c>
      <c r="BZ275" s="401">
        <v>161.59999999999491</v>
      </c>
      <c r="CA275" s="1" t="s">
        <v>183</v>
      </c>
      <c r="CB275" s="18">
        <v>426.30000000000109</v>
      </c>
      <c r="CC275" s="1" t="s">
        <v>184</v>
      </c>
      <c r="CD275" s="18">
        <v>538.10000000000036</v>
      </c>
      <c r="CE275" s="1" t="s">
        <v>185</v>
      </c>
      <c r="CH275" s="1" t="s">
        <v>187</v>
      </c>
      <c r="CJ275" s="1" t="s">
        <v>183</v>
      </c>
      <c r="CK275" s="18">
        <v>194.10000000000127</v>
      </c>
      <c r="CL275" s="1" t="s">
        <v>184</v>
      </c>
      <c r="CM275" s="18">
        <v>486.09999999999945</v>
      </c>
      <c r="CN275" s="1" t="s">
        <v>185</v>
      </c>
      <c r="CQ275" s="1" t="s">
        <v>187</v>
      </c>
      <c r="CS275" s="1" t="s">
        <v>183</v>
      </c>
      <c r="CT275" s="18">
        <v>435.40000000000146</v>
      </c>
      <c r="CU275" s="1" t="s">
        <v>184</v>
      </c>
      <c r="CV275" s="18">
        <v>177</v>
      </c>
      <c r="CW275" s="1" t="s">
        <v>185</v>
      </c>
      <c r="CZ275" s="1" t="s">
        <v>187</v>
      </c>
      <c r="DA275" s="18">
        <v>453.99999999999454</v>
      </c>
      <c r="DB275" s="1" t="s">
        <v>183</v>
      </c>
      <c r="DC275" s="18">
        <v>415.20000000000073</v>
      </c>
      <c r="DD275" s="1" t="s">
        <v>184</v>
      </c>
      <c r="DE275" s="18">
        <v>372.50000000000091</v>
      </c>
      <c r="DF275" s="1" t="s">
        <v>185</v>
      </c>
      <c r="DI275" s="1" t="s">
        <v>187</v>
      </c>
      <c r="DK275" s="1" t="s">
        <v>183</v>
      </c>
      <c r="DL275" s="18">
        <v>116.20000000000164</v>
      </c>
      <c r="DM275" s="1" t="s">
        <v>184</v>
      </c>
      <c r="DN275" s="18">
        <v>349.29999999999927</v>
      </c>
      <c r="DO275" s="1" t="s">
        <v>185</v>
      </c>
      <c r="DR275" s="1" t="s">
        <v>187</v>
      </c>
      <c r="DS275" s="18">
        <v>398.79999999999563</v>
      </c>
      <c r="DT275" s="1" t="s">
        <v>183</v>
      </c>
      <c r="DU275" s="18">
        <v>477.80000000000018</v>
      </c>
      <c r="DV275" s="1" t="s">
        <v>184</v>
      </c>
      <c r="DW275" s="18">
        <v>417.39999999999964</v>
      </c>
      <c r="DX275" s="1" t="s">
        <v>185</v>
      </c>
      <c r="EA275" s="1" t="s">
        <v>187</v>
      </c>
      <c r="EC275" s="1" t="s">
        <v>183</v>
      </c>
      <c r="ED275" s="18">
        <v>723.10000000000036</v>
      </c>
      <c r="EE275" s="1" t="s">
        <v>184</v>
      </c>
      <c r="EF275" s="18"/>
      <c r="EG275" s="1" t="s">
        <v>185</v>
      </c>
      <c r="EJ275" s="1" t="s">
        <v>187</v>
      </c>
      <c r="EL275" s="1" t="s">
        <v>183</v>
      </c>
      <c r="EM275" s="18">
        <v>406.99999999999636</v>
      </c>
      <c r="EN275" s="1" t="s">
        <v>184</v>
      </c>
      <c r="EO275" s="18"/>
      <c r="EP275" s="1" t="s">
        <v>185</v>
      </c>
      <c r="ES275" s="1" t="s">
        <v>187</v>
      </c>
      <c r="EU275" s="1" t="s">
        <v>183</v>
      </c>
      <c r="EV275" s="18">
        <v>580.00000000000273</v>
      </c>
      <c r="EW275" s="1" t="s">
        <v>184</v>
      </c>
      <c r="EX275" s="18"/>
      <c r="EY275" s="1" t="s">
        <v>185</v>
      </c>
      <c r="FB275" s="1" t="s">
        <v>187</v>
      </c>
      <c r="FC275" s="401">
        <v>76.599999999998545</v>
      </c>
      <c r="FD275" s="1" t="s">
        <v>183</v>
      </c>
      <c r="FE275" s="18">
        <v>543.39999999999964</v>
      </c>
      <c r="FF275" s="1" t="s">
        <v>184</v>
      </c>
      <c r="FG275" s="18"/>
      <c r="FH275" s="1" t="s">
        <v>185</v>
      </c>
      <c r="FK275" s="1" t="s">
        <v>187</v>
      </c>
      <c r="FL275" s="18">
        <v>504.89999999999236</v>
      </c>
      <c r="FM275" s="1" t="s">
        <v>183</v>
      </c>
      <c r="FN275" s="18">
        <v>588.59999999999854</v>
      </c>
      <c r="FO275" s="1" t="s">
        <v>184</v>
      </c>
      <c r="FP275" s="18"/>
      <c r="FQ275" s="1" t="s">
        <v>185</v>
      </c>
      <c r="FT275" s="1" t="s">
        <v>187</v>
      </c>
      <c r="FV275" s="1" t="s">
        <v>183</v>
      </c>
      <c r="FW275" s="18">
        <v>642.95000000000255</v>
      </c>
      <c r="FX275" s="1" t="s">
        <v>184</v>
      </c>
      <c r="FY275" s="18"/>
      <c r="FZ275" s="1" t="s">
        <v>185</v>
      </c>
      <c r="GC275" s="1" t="s">
        <v>187</v>
      </c>
      <c r="GE275" s="1" t="s">
        <v>183</v>
      </c>
      <c r="GF275" s="18">
        <v>207.79999999999927</v>
      </c>
      <c r="GG275" s="1" t="s">
        <v>184</v>
      </c>
      <c r="GH275" s="18"/>
      <c r="GI275" s="1" t="s">
        <v>185</v>
      </c>
      <c r="GL275" s="1" t="s">
        <v>187</v>
      </c>
      <c r="GM275" s="18">
        <v>1144.8999999999996</v>
      </c>
      <c r="GN275" s="1" t="s">
        <v>183</v>
      </c>
      <c r="GO275" s="18">
        <v>2427.8000000000011</v>
      </c>
      <c r="GP275" s="1" t="s">
        <v>184</v>
      </c>
      <c r="GQ275" s="18"/>
      <c r="GR275" s="1" t="s">
        <v>185</v>
      </c>
      <c r="GU275" s="1" t="s">
        <v>187</v>
      </c>
      <c r="GW275" s="1" t="s">
        <v>183</v>
      </c>
      <c r="GY275" s="1" t="s">
        <v>184</v>
      </c>
      <c r="HA275" s="1" t="s">
        <v>185</v>
      </c>
      <c r="HD275" s="1" t="s">
        <v>187</v>
      </c>
      <c r="HE275" s="18">
        <v>987.30000000000018</v>
      </c>
      <c r="HF275" s="1" t="s">
        <v>183</v>
      </c>
      <c r="HG275" s="18">
        <v>373.10000000000036</v>
      </c>
      <c r="HH275" s="1" t="s">
        <v>184</v>
      </c>
      <c r="HI275" s="18"/>
      <c r="HJ275" s="1" t="s">
        <v>185</v>
      </c>
      <c r="HM275" s="1" t="s">
        <v>187</v>
      </c>
      <c r="HO275" s="1" t="s">
        <v>183</v>
      </c>
      <c r="HP275" s="18">
        <v>720.29999999999927</v>
      </c>
      <c r="HQ275" s="1" t="s">
        <v>184</v>
      </c>
      <c r="HR275" s="18"/>
      <c r="HS275" s="1" t="s">
        <v>185</v>
      </c>
      <c r="HV275" s="1" t="s">
        <v>187</v>
      </c>
      <c r="HW275" s="18">
        <v>3655.3999999999969</v>
      </c>
      <c r="HX275" s="1" t="s">
        <v>183</v>
      </c>
      <c r="HY275" s="18">
        <v>3642.600000000024</v>
      </c>
      <c r="HZ275" s="1" t="s">
        <v>184</v>
      </c>
      <c r="IA275" s="18"/>
      <c r="IB275" s="1" t="s">
        <v>185</v>
      </c>
      <c r="IE275" s="1" t="s">
        <v>187</v>
      </c>
      <c r="IG275" s="1" t="s">
        <v>183</v>
      </c>
      <c r="II275" s="1" t="s">
        <v>184</v>
      </c>
      <c r="IK275" s="1" t="s">
        <v>185</v>
      </c>
      <c r="IN275" s="1" t="s">
        <v>187</v>
      </c>
      <c r="IP275" s="1" t="s">
        <v>183</v>
      </c>
      <c r="IQ275" s="18">
        <v>152.00000000000728</v>
      </c>
      <c r="IR275" s="1" t="s">
        <v>184</v>
      </c>
      <c r="IS275" s="18"/>
      <c r="IT275" s="1" t="s">
        <v>185</v>
      </c>
      <c r="IW275" s="1" t="s">
        <v>187</v>
      </c>
      <c r="IX275" s="18">
        <v>496.10000000000036</v>
      </c>
      <c r="IY275" s="1" t="s">
        <v>183</v>
      </c>
      <c r="IZ275" s="18">
        <v>143.00000000000364</v>
      </c>
      <c r="JA275" s="1" t="s">
        <v>184</v>
      </c>
      <c r="JB275" s="18"/>
      <c r="JC275" s="1" t="s">
        <v>185</v>
      </c>
      <c r="JF275" s="1" t="s">
        <v>187</v>
      </c>
      <c r="JG275" s="401">
        <v>507.899999999996</v>
      </c>
      <c r="JH275" s="1" t="s">
        <v>183</v>
      </c>
      <c r="JI275" s="18">
        <v>359.50000000000728</v>
      </c>
      <c r="JJ275" s="1" t="s">
        <v>184</v>
      </c>
      <c r="JK275" s="18"/>
      <c r="JL275" s="1" t="s">
        <v>185</v>
      </c>
      <c r="JO275" s="1" t="s">
        <v>187</v>
      </c>
      <c r="JQ275" s="1" t="s">
        <v>183</v>
      </c>
      <c r="JS275" s="1" t="s">
        <v>184</v>
      </c>
      <c r="JU275" s="1" t="s">
        <v>185</v>
      </c>
      <c r="JX275" s="1" t="s">
        <v>187</v>
      </c>
      <c r="JZ275" s="1" t="s">
        <v>183</v>
      </c>
      <c r="KA275" s="18">
        <v>1189.9999999999091</v>
      </c>
      <c r="KB275" s="1" t="s">
        <v>184</v>
      </c>
      <c r="KC275" s="18">
        <v>3155.8999999999069</v>
      </c>
      <c r="KD275" s="1" t="s">
        <v>185</v>
      </c>
      <c r="KG275" s="1" t="s">
        <v>187</v>
      </c>
      <c r="KH275" s="401">
        <v>259.49999999999909</v>
      </c>
      <c r="KI275" s="1" t="s">
        <v>183</v>
      </c>
      <c r="KJ275" s="18">
        <v>222.50000000000364</v>
      </c>
      <c r="KK275" s="1" t="s">
        <v>184</v>
      </c>
      <c r="KL275" s="18"/>
      <c r="KM275" s="1" t="s">
        <v>185</v>
      </c>
      <c r="KP275" s="1" t="s">
        <v>187</v>
      </c>
      <c r="KR275" s="1" t="s">
        <v>183</v>
      </c>
      <c r="KT275" s="1" t="s">
        <v>184</v>
      </c>
      <c r="KV275" s="1" t="s">
        <v>185</v>
      </c>
      <c r="KY275" s="1" t="s">
        <v>187</v>
      </c>
      <c r="LA275" s="1" t="s">
        <v>183</v>
      </c>
      <c r="LC275" s="1" t="s">
        <v>184</v>
      </c>
      <c r="LE275" s="1" t="s">
        <v>185</v>
      </c>
      <c r="LH275" s="1" t="s">
        <v>187</v>
      </c>
      <c r="LJ275" s="1" t="s">
        <v>183</v>
      </c>
      <c r="LL275" s="1" t="s">
        <v>184</v>
      </c>
      <c r="LM275" s="18"/>
      <c r="LN275" s="1" t="s">
        <v>185</v>
      </c>
      <c r="LQ275" s="1" t="s">
        <v>187</v>
      </c>
      <c r="LR275" s="18">
        <v>171.50000000000091</v>
      </c>
      <c r="LS275" s="1" t="s">
        <v>183</v>
      </c>
      <c r="LT275" s="18">
        <v>448.99999999999636</v>
      </c>
      <c r="LU275" s="1" t="s">
        <v>184</v>
      </c>
      <c r="LV275" s="18"/>
      <c r="LW275" s="1" t="s">
        <v>185</v>
      </c>
      <c r="LZ275" s="1" t="s">
        <v>187</v>
      </c>
      <c r="MB275" s="1" t="s">
        <v>183</v>
      </c>
      <c r="MD275" s="1" t="s">
        <v>184</v>
      </c>
      <c r="MF275" s="1" t="s">
        <v>185</v>
      </c>
      <c r="MI275" s="1" t="s">
        <v>187</v>
      </c>
      <c r="MK275" s="1" t="s">
        <v>183</v>
      </c>
      <c r="ML275" s="18">
        <v>1119.3999999999942</v>
      </c>
      <c r="MM275" s="1" t="s">
        <v>184</v>
      </c>
      <c r="MN275" s="18">
        <v>1192.7999999999811</v>
      </c>
      <c r="MO275" s="1" t="s">
        <v>185</v>
      </c>
      <c r="MR275" s="1" t="s">
        <v>187</v>
      </c>
      <c r="MS275" s="18">
        <v>304.49999999999454</v>
      </c>
      <c r="MT275" s="1" t="s">
        <v>183</v>
      </c>
      <c r="MU275">
        <v>270.99999999998545</v>
      </c>
      <c r="MV275" s="1" t="s">
        <v>184</v>
      </c>
      <c r="MX275" s="1" t="s">
        <v>185</v>
      </c>
      <c r="NA275" s="1" t="s">
        <v>187</v>
      </c>
      <c r="NC275" s="1" t="s">
        <v>183</v>
      </c>
      <c r="ND275" s="402">
        <v>1394.3000000000138</v>
      </c>
      <c r="NE275" s="1" t="s">
        <v>184</v>
      </c>
      <c r="NF275" s="402"/>
      <c r="NG275" s="1" t="s">
        <v>185</v>
      </c>
      <c r="NH275" s="43"/>
    </row>
    <row r="276" spans="1:372" ht="18">
      <c r="A276" s="93" t="s">
        <v>3668</v>
      </c>
      <c r="B276" s="49">
        <f>SUM(D276:AAP276)</f>
        <v>33145.487499999836</v>
      </c>
      <c r="D276"/>
      <c r="E276" s="9">
        <f>D275*0.25</f>
        <v>0</v>
      </c>
      <c r="F276" s="18"/>
      <c r="G276" s="9">
        <f>F275*0.5</f>
        <v>174.25</v>
      </c>
      <c r="I276" s="9">
        <f>H275*0.75</f>
        <v>0</v>
      </c>
      <c r="K276" s="9">
        <f>J275*1</f>
        <v>0</v>
      </c>
      <c r="N276" s="9">
        <f>M275*0.25</f>
        <v>0</v>
      </c>
      <c r="P276" s="9">
        <f>O275*0.5</f>
        <v>117.39999999999998</v>
      </c>
      <c r="R276" s="9">
        <f>Q275*0.75</f>
        <v>0</v>
      </c>
      <c r="T276" s="9">
        <f>S275*1</f>
        <v>0</v>
      </c>
      <c r="W276" s="9">
        <f>V275*0.25</f>
        <v>0</v>
      </c>
      <c r="Y276" s="9">
        <f>X275*0.5</f>
        <v>185.64999999999986</v>
      </c>
      <c r="Z276" s="18"/>
      <c r="AA276" s="9">
        <f>Z275*0.75</f>
        <v>384.5250000000002</v>
      </c>
      <c r="AB276" s="18"/>
      <c r="AC276" s="9">
        <f>AB275*1</f>
        <v>498.60000000000014</v>
      </c>
      <c r="AF276" s="9">
        <f>AE275*0.25</f>
        <v>0</v>
      </c>
      <c r="AH276" s="9">
        <f>AG275*0.5</f>
        <v>134.25</v>
      </c>
      <c r="AJ276" s="9">
        <f>AI275*0.75</f>
        <v>180.97500000000031</v>
      </c>
      <c r="AL276" s="9">
        <f>AK275*1</f>
        <v>374.49999999999955</v>
      </c>
      <c r="AO276" s="9">
        <f>AN275*0.25</f>
        <v>0</v>
      </c>
      <c r="AQ276" s="9">
        <f>AP275*0.5</f>
        <v>162.59999999999968</v>
      </c>
      <c r="AS276" s="9">
        <f>AR275*0.75</f>
        <v>624.74999999999909</v>
      </c>
      <c r="AU276" s="9">
        <f>AT275*1</f>
        <v>263.19999999999982</v>
      </c>
      <c r="AX276" s="9">
        <f>AW275*0.25</f>
        <v>0</v>
      </c>
      <c r="AZ276" s="9">
        <f>AY275*0.5</f>
        <v>363.54999999999995</v>
      </c>
      <c r="BB276" s="9">
        <f>BA275*0.75</f>
        <v>495.37499999999932</v>
      </c>
      <c r="BD276" s="9">
        <f>BC275*1</f>
        <v>732.89999999999964</v>
      </c>
      <c r="BG276" s="9">
        <f>BF275*0.25</f>
        <v>0</v>
      </c>
      <c r="BI276" s="9">
        <f>BH275*0.5</f>
        <v>251.30000000000018</v>
      </c>
      <c r="BK276" s="9">
        <f>BJ275*0.75</f>
        <v>911.92500000000007</v>
      </c>
      <c r="BM276" s="9">
        <f>BL275*1</f>
        <v>1056.9000000000005</v>
      </c>
      <c r="BP276" s="9">
        <f>BO275*0.25</f>
        <v>0</v>
      </c>
      <c r="BR276" s="9">
        <f>BQ275*0.5</f>
        <v>335.20000000000027</v>
      </c>
      <c r="BT276" s="9">
        <f>BS275*0.75</f>
        <v>497.47500000000014</v>
      </c>
      <c r="BV276" s="9">
        <f>BU275*1</f>
        <v>482.80000000000109</v>
      </c>
      <c r="BY276" s="9">
        <f>BX275*0.25</f>
        <v>0</v>
      </c>
      <c r="CA276" s="9">
        <f>BZ275*0.5</f>
        <v>80.799999999997453</v>
      </c>
      <c r="CC276" s="9">
        <f>CB275*0.75</f>
        <v>319.72500000000082</v>
      </c>
      <c r="CE276" s="9">
        <f t="shared" ref="CE276" si="534">CD275*1</f>
        <v>538.10000000000036</v>
      </c>
      <c r="CH276" s="9">
        <f>CG275*0.25</f>
        <v>0</v>
      </c>
      <c r="CJ276" s="9">
        <f>CI275*0.5</f>
        <v>0</v>
      </c>
      <c r="CL276" s="9">
        <f>CK275*0.75</f>
        <v>145.57500000000095</v>
      </c>
      <c r="CN276" s="9">
        <f t="shared" ref="CN276" si="535">CM275*1</f>
        <v>486.09999999999945</v>
      </c>
      <c r="CQ276" s="9">
        <f>CP275*0.25</f>
        <v>0</v>
      </c>
      <c r="CS276" s="9">
        <f>CR275*0.5</f>
        <v>0</v>
      </c>
      <c r="CU276" s="9">
        <f>CT275*0.75</f>
        <v>326.55000000000109</v>
      </c>
      <c r="CW276" s="9">
        <f t="shared" ref="CW276" si="536">CV275*1</f>
        <v>177</v>
      </c>
      <c r="CZ276" s="9">
        <f>CY275*0.25</f>
        <v>0</v>
      </c>
      <c r="DB276" s="9">
        <f>DA275*0.5</f>
        <v>226.99999999999727</v>
      </c>
      <c r="DD276" s="9">
        <f>DC275*0.75</f>
        <v>311.40000000000055</v>
      </c>
      <c r="DF276" s="9">
        <f t="shared" ref="DF276" si="537">DE275*1</f>
        <v>372.50000000000091</v>
      </c>
      <c r="DI276" s="9">
        <f>DH275*0.25</f>
        <v>0</v>
      </c>
      <c r="DK276" s="9">
        <f>DJ275*0.5</f>
        <v>0</v>
      </c>
      <c r="DM276" s="9">
        <f>DL275*0.75</f>
        <v>87.150000000001228</v>
      </c>
      <c r="DO276" s="9">
        <f t="shared" ref="DO276" si="538">DN275*1</f>
        <v>349.29999999999927</v>
      </c>
      <c r="DR276" s="9">
        <f>DQ275*0.25</f>
        <v>0</v>
      </c>
      <c r="DT276" s="9">
        <f>DS275*0.5</f>
        <v>199.39999999999782</v>
      </c>
      <c r="DV276" s="9">
        <f>DU275*0.75</f>
        <v>358.35000000000014</v>
      </c>
      <c r="DX276" s="9">
        <f t="shared" ref="DX276" si="539">DW275*1</f>
        <v>417.39999999999964</v>
      </c>
      <c r="EA276" s="9">
        <f>DZ275*0.25</f>
        <v>0</v>
      </c>
      <c r="EC276" s="9">
        <f>EB275*0.5</f>
        <v>0</v>
      </c>
      <c r="EE276" s="9">
        <f>ED275*0.75</f>
        <v>542.32500000000027</v>
      </c>
      <c r="EG276" s="9">
        <f>EF275*1</f>
        <v>0</v>
      </c>
      <c r="EJ276" s="9">
        <f>EI275*0.25</f>
        <v>0</v>
      </c>
      <c r="EL276" s="9">
        <f>EK275*0.5</f>
        <v>0</v>
      </c>
      <c r="EN276" s="9">
        <f>EM275*0.75</f>
        <v>305.24999999999727</v>
      </c>
      <c r="EP276" s="9">
        <f>EO275*1</f>
        <v>0</v>
      </c>
      <c r="ES276" s="9">
        <f>ER275*0.25</f>
        <v>0</v>
      </c>
      <c r="EU276" s="9">
        <f>ET275*0.5</f>
        <v>0</v>
      </c>
      <c r="EW276" s="9">
        <f>EV275*0.75</f>
        <v>435.00000000000205</v>
      </c>
      <c r="EY276" s="9">
        <f>EX275*1</f>
        <v>0</v>
      </c>
      <c r="FB276" s="9">
        <f>FA275*0.25</f>
        <v>0</v>
      </c>
      <c r="FD276" s="9">
        <f>FC275*0.5</f>
        <v>38.299999999999272</v>
      </c>
      <c r="FF276" s="9">
        <f>FE275*0.75</f>
        <v>407.54999999999973</v>
      </c>
      <c r="FH276" s="9">
        <f>FG275*1</f>
        <v>0</v>
      </c>
      <c r="FK276" s="9">
        <f>FJ275*0.25</f>
        <v>0</v>
      </c>
      <c r="FM276" s="9">
        <f>FL275*0.5</f>
        <v>252.44999999999618</v>
      </c>
      <c r="FO276" s="9">
        <f>FN275*0.75</f>
        <v>441.44999999999891</v>
      </c>
      <c r="FQ276" s="9">
        <f>FP275*1</f>
        <v>0</v>
      </c>
      <c r="FT276" s="9">
        <f>FS275*0.25</f>
        <v>0</v>
      </c>
      <c r="FV276" s="9">
        <f>FU275*0.5</f>
        <v>0</v>
      </c>
      <c r="FX276" s="9">
        <f>FW275*0.75</f>
        <v>482.21250000000191</v>
      </c>
      <c r="FZ276" s="9">
        <f>FY275*1</f>
        <v>0</v>
      </c>
      <c r="GC276" s="9">
        <f>GB275*0.25</f>
        <v>0</v>
      </c>
      <c r="GE276" s="9">
        <f>GD275*0.5</f>
        <v>0</v>
      </c>
      <c r="GG276" s="9">
        <f>GF275*0.75</f>
        <v>155.84999999999945</v>
      </c>
      <c r="GI276" s="9">
        <f>GH275*1</f>
        <v>0</v>
      </c>
      <c r="GL276" s="9">
        <f>GK275*0.25</f>
        <v>0</v>
      </c>
      <c r="GN276" s="9">
        <f>GM275*0.5</f>
        <v>572.44999999999982</v>
      </c>
      <c r="GP276" s="9">
        <f>GO275*0.75</f>
        <v>1820.8500000000008</v>
      </c>
      <c r="GR276" s="9">
        <f>GQ275*1</f>
        <v>0</v>
      </c>
      <c r="GU276" s="9">
        <f>GT275*0.25</f>
        <v>0</v>
      </c>
      <c r="GW276" s="9">
        <f>GV275*0.5</f>
        <v>0</v>
      </c>
      <c r="GY276" s="9">
        <f>GX275*0.75</f>
        <v>0</v>
      </c>
      <c r="HA276" s="9">
        <f>GZ275*1</f>
        <v>0</v>
      </c>
      <c r="HD276" s="9">
        <f>HC275*0.25</f>
        <v>0</v>
      </c>
      <c r="HF276" s="9">
        <f>HE275*0.5</f>
        <v>493.65000000000009</v>
      </c>
      <c r="HH276" s="9">
        <f>HG275*0.75</f>
        <v>279.82500000000027</v>
      </c>
      <c r="HJ276" s="9">
        <f>HI275*1</f>
        <v>0</v>
      </c>
      <c r="HM276" s="9">
        <f>HL275*0.25</f>
        <v>0</v>
      </c>
      <c r="HO276" s="9">
        <f>HN275*0.5</f>
        <v>0</v>
      </c>
      <c r="HQ276" s="9">
        <f>HP275*0.75</f>
        <v>540.22499999999945</v>
      </c>
      <c r="HS276" s="9">
        <f>HR275*1</f>
        <v>0</v>
      </c>
      <c r="HV276" s="9">
        <f>HU275*0.25</f>
        <v>0</v>
      </c>
      <c r="HX276" s="9">
        <f>HW275*0.5</f>
        <v>1827.6999999999985</v>
      </c>
      <c r="HZ276" s="9">
        <f>HY275*0.75</f>
        <v>2731.950000000018</v>
      </c>
      <c r="IB276" s="9">
        <f>IA275*1</f>
        <v>0</v>
      </c>
      <c r="IE276" s="9">
        <f>ID275*0.25</f>
        <v>0</v>
      </c>
      <c r="IG276" s="9">
        <f>IF275*0.5</f>
        <v>0</v>
      </c>
      <c r="II276" s="9">
        <f>IH275*0.75</f>
        <v>0</v>
      </c>
      <c r="IK276" s="9">
        <f>IJ275*1</f>
        <v>0</v>
      </c>
      <c r="IN276" s="9">
        <f>IM275*0.25</f>
        <v>0</v>
      </c>
      <c r="IP276" s="9">
        <f>IO275*0.5</f>
        <v>0</v>
      </c>
      <c r="IR276" s="9">
        <f>IQ275*0.75</f>
        <v>114.00000000000546</v>
      </c>
      <c r="IT276" s="9">
        <f>IS275*1</f>
        <v>0</v>
      </c>
      <c r="IW276" s="9">
        <f>IV275*0.25</f>
        <v>0</v>
      </c>
      <c r="IY276" s="9">
        <f>IX275*0.5</f>
        <v>248.05000000000018</v>
      </c>
      <c r="JA276" s="9">
        <f>IZ275*0.75</f>
        <v>107.25000000000273</v>
      </c>
      <c r="JC276" s="9">
        <f>JB275*1</f>
        <v>0</v>
      </c>
      <c r="JF276" s="9">
        <f>JE275*0.25</f>
        <v>0</v>
      </c>
      <c r="JH276" s="9">
        <f>JG275*0.5</f>
        <v>253.949999999998</v>
      </c>
      <c r="JJ276" s="9">
        <f>JI275*0.75</f>
        <v>269.62500000000546</v>
      </c>
      <c r="JL276" s="9">
        <f>JK275*1</f>
        <v>0</v>
      </c>
      <c r="JO276" s="9">
        <f>JN275*0.25</f>
        <v>0</v>
      </c>
      <c r="JQ276" s="9">
        <f>JP275*0.5</f>
        <v>0</v>
      </c>
      <c r="JS276" s="9">
        <f>JR275*0.75</f>
        <v>0</v>
      </c>
      <c r="JU276" s="9">
        <f>JT275*1</f>
        <v>0</v>
      </c>
      <c r="JX276" s="9">
        <f>JW275*0.25</f>
        <v>0</v>
      </c>
      <c r="JZ276" s="9">
        <f>JY275*0.5</f>
        <v>0</v>
      </c>
      <c r="KB276" s="9">
        <f>KA275*0.75</f>
        <v>892.49999999993179</v>
      </c>
      <c r="KD276" s="9">
        <f>KC275*1</f>
        <v>3155.8999999999069</v>
      </c>
      <c r="KG276" s="9">
        <f>KF275*0.25</f>
        <v>0</v>
      </c>
      <c r="KI276" s="9">
        <f>KH275*0.5</f>
        <v>129.74999999999955</v>
      </c>
      <c r="KK276" s="9">
        <f>KJ275*0.75</f>
        <v>166.87500000000273</v>
      </c>
      <c r="KM276" s="9">
        <f>KL275*1</f>
        <v>0</v>
      </c>
      <c r="KP276" s="9">
        <f>KO275*0.25</f>
        <v>0</v>
      </c>
      <c r="KR276" s="9">
        <f>KQ275*0.5</f>
        <v>0</v>
      </c>
      <c r="KT276" s="9">
        <f>KS275*0.75</f>
        <v>0</v>
      </c>
      <c r="KV276" s="9">
        <f>KU275*1</f>
        <v>0</v>
      </c>
      <c r="KY276" s="9">
        <f>KX275*0.25</f>
        <v>0</v>
      </c>
      <c r="LA276" s="9">
        <f>KZ275*0.5</f>
        <v>0</v>
      </c>
      <c r="LC276" s="9">
        <f>LB275*0.75</f>
        <v>0</v>
      </c>
      <c r="LE276" s="9">
        <f>LD275*1</f>
        <v>0</v>
      </c>
      <c r="LH276" s="9">
        <f>LG275*0.25</f>
        <v>0</v>
      </c>
      <c r="LJ276" s="9">
        <f>LI275*0.5</f>
        <v>0</v>
      </c>
      <c r="LL276" s="9">
        <f>LK275*0.75</f>
        <v>0</v>
      </c>
      <c r="LN276" s="9">
        <f>LM275*1</f>
        <v>0</v>
      </c>
      <c r="LQ276" s="9">
        <f>LP275*0.25</f>
        <v>0</v>
      </c>
      <c r="LS276" s="9">
        <f>LR275*0.5</f>
        <v>85.750000000000455</v>
      </c>
      <c r="LU276" s="9">
        <f>LT275*0.75</f>
        <v>336.74999999999727</v>
      </c>
      <c r="LW276" s="9">
        <f>LV275*1</f>
        <v>0</v>
      </c>
      <c r="LZ276" s="9">
        <f>LY275*0.25</f>
        <v>0</v>
      </c>
      <c r="MB276" s="9">
        <f>MA275*0.5</f>
        <v>0</v>
      </c>
      <c r="MD276" s="9">
        <f>MC275*0.75</f>
        <v>0</v>
      </c>
      <c r="MF276" s="9">
        <f>ME275*1</f>
        <v>0</v>
      </c>
      <c r="MI276" s="9">
        <f>MH275*0.25</f>
        <v>0</v>
      </c>
      <c r="MK276" s="9">
        <f>MJ275*0.5</f>
        <v>0</v>
      </c>
      <c r="MM276" s="9">
        <f>ML275*0.75</f>
        <v>839.54999999999563</v>
      </c>
      <c r="MO276" s="9">
        <f>MN275*1</f>
        <v>1192.7999999999811</v>
      </c>
      <c r="MR276" s="9">
        <f>MQ275*0.25</f>
        <v>0</v>
      </c>
      <c r="MT276" s="9">
        <f>MS275*0.5</f>
        <v>152.24999999999727</v>
      </c>
      <c r="MV276" s="9">
        <f>MU275*0.75</f>
        <v>203.24999999998909</v>
      </c>
      <c r="MX276" s="9">
        <f>MW275*1</f>
        <v>0</v>
      </c>
      <c r="NA276" s="9">
        <f>MZ275*0.25</f>
        <v>0</v>
      </c>
      <c r="NC276" s="9">
        <f>NB275*0.5</f>
        <v>0</v>
      </c>
      <c r="NE276" s="9">
        <f>ND275*0.75</f>
        <v>1045.7250000000104</v>
      </c>
      <c r="NG276" s="9">
        <f>NF275*1</f>
        <v>0</v>
      </c>
      <c r="NH276" s="43"/>
    </row>
    <row r="277" spans="1:372" ht="15">
      <c r="A277" s="203"/>
      <c r="B277" s="204"/>
      <c r="C277" s="205"/>
      <c r="D277" s="40"/>
      <c r="E277" s="237"/>
      <c r="F277" s="149"/>
      <c r="G277" s="40"/>
      <c r="H277" s="40"/>
      <c r="I277" s="40"/>
      <c r="J277" s="40"/>
      <c r="K277" s="40"/>
      <c r="L277" s="205"/>
      <c r="M277" s="40"/>
      <c r="N277" s="237"/>
      <c r="O277" s="40"/>
      <c r="P277" s="40"/>
      <c r="Q277" s="40"/>
      <c r="R277" s="40"/>
      <c r="S277" s="40"/>
      <c r="T277" s="40"/>
      <c r="U277" s="205"/>
      <c r="V277" s="40"/>
      <c r="W277" s="237"/>
      <c r="X277" s="40"/>
      <c r="Y277" s="40"/>
      <c r="Z277" s="149"/>
      <c r="AA277" s="40"/>
      <c r="AB277" s="149"/>
      <c r="AC277" s="38"/>
      <c r="AD277" s="205"/>
      <c r="AE277" s="40"/>
      <c r="AF277" s="237"/>
      <c r="AG277" s="40"/>
      <c r="AH277" s="40"/>
      <c r="AI277" s="40"/>
      <c r="AJ277" s="40"/>
      <c r="AK277" s="40"/>
      <c r="AL277" s="38"/>
      <c r="AM277" s="205"/>
      <c r="AN277" s="40"/>
      <c r="AO277" s="237"/>
      <c r="AP277" s="40"/>
      <c r="AQ277" s="40"/>
      <c r="AR277" s="40"/>
      <c r="AS277" s="40"/>
      <c r="AT277" s="40"/>
      <c r="AU277" s="38"/>
      <c r="AV277" s="205"/>
      <c r="AW277" s="40"/>
      <c r="AX277" s="237"/>
      <c r="AY277" s="40"/>
      <c r="AZ277" s="40"/>
      <c r="BA277" s="40"/>
      <c r="BB277" s="40"/>
      <c r="BC277" s="40"/>
      <c r="BD277" s="38"/>
      <c r="BE277" s="205"/>
      <c r="BF277" s="40"/>
      <c r="BG277" s="237"/>
      <c r="BH277" s="40"/>
      <c r="BI277" s="40"/>
      <c r="BJ277" s="40"/>
      <c r="BK277" s="40"/>
      <c r="BL277" s="40"/>
      <c r="BM277" s="38"/>
      <c r="BN277" s="205"/>
      <c r="BO277" s="40"/>
      <c r="BP277" s="237"/>
      <c r="BQ277" s="40"/>
      <c r="BR277" s="40"/>
      <c r="BS277" s="40"/>
      <c r="BT277" s="40"/>
      <c r="BU277" s="40"/>
      <c r="BV277" s="38"/>
      <c r="BW277" s="205"/>
      <c r="BX277" s="40"/>
      <c r="BY277" s="237"/>
      <c r="BZ277" s="40"/>
      <c r="CA277" s="40"/>
      <c r="CB277" s="40"/>
      <c r="CC277" s="40"/>
      <c r="CD277" s="40"/>
      <c r="CE277" s="38"/>
      <c r="CF277" s="205"/>
      <c r="CG277" s="40"/>
      <c r="CH277" s="237"/>
      <c r="CI277" s="40"/>
      <c r="CJ277" s="40"/>
      <c r="CK277" s="40"/>
      <c r="CL277" s="40"/>
      <c r="CM277" s="40"/>
      <c r="CN277" s="38"/>
      <c r="CO277" s="205"/>
      <c r="CP277" s="40"/>
      <c r="CQ277" s="237"/>
      <c r="CR277" s="40"/>
      <c r="CS277" s="40"/>
      <c r="CT277" s="40"/>
      <c r="CU277" s="40"/>
      <c r="CV277" s="40"/>
      <c r="CW277" s="38"/>
      <c r="CX277" s="205"/>
      <c r="CY277" s="40"/>
      <c r="CZ277" s="237"/>
      <c r="DA277" s="40"/>
      <c r="DB277" s="40"/>
      <c r="DC277" s="40"/>
      <c r="DD277" s="40"/>
      <c r="DE277" s="40"/>
      <c r="DF277" s="38"/>
      <c r="DG277" s="205"/>
      <c r="DH277" s="40"/>
      <c r="DI277" s="237"/>
      <c r="DJ277" s="40"/>
      <c r="DK277" s="40"/>
      <c r="DL277" s="40"/>
      <c r="DM277" s="40"/>
      <c r="DO277" s="38"/>
      <c r="DP277" s="205"/>
      <c r="DQ277" s="40"/>
      <c r="DR277" s="237"/>
      <c r="DS277" s="40"/>
      <c r="DT277" s="40"/>
      <c r="DU277" s="40"/>
      <c r="DV277" s="40"/>
      <c r="DW277" s="40"/>
      <c r="DX277" s="38"/>
      <c r="DY277" s="205"/>
      <c r="DZ277" s="40"/>
      <c r="EA277" s="237"/>
      <c r="EB277" s="40"/>
      <c r="EC277" s="40"/>
      <c r="ED277" s="40"/>
      <c r="EE277" s="40"/>
      <c r="EF277" s="40"/>
      <c r="EG277" s="38"/>
      <c r="EH277" s="205"/>
      <c r="EI277" s="40"/>
      <c r="EJ277" s="237"/>
      <c r="EK277" s="40"/>
      <c r="EL277" s="40"/>
      <c r="EM277" s="40"/>
      <c r="EN277" s="40"/>
      <c r="EO277" s="40"/>
      <c r="EP277" s="38"/>
      <c r="EQ277" s="205"/>
      <c r="ER277" s="40"/>
      <c r="ES277" s="237"/>
      <c r="ET277" s="40"/>
      <c r="EU277" s="40"/>
      <c r="EV277" s="40"/>
      <c r="EW277" s="40"/>
      <c r="EX277" s="40"/>
      <c r="EY277" s="38"/>
      <c r="EZ277" s="205"/>
      <c r="FA277" s="40"/>
      <c r="FB277" s="237"/>
      <c r="FC277" s="40"/>
      <c r="FD277" s="40"/>
      <c r="FE277" s="40"/>
      <c r="FF277" s="40"/>
      <c r="FG277" s="40"/>
      <c r="FH277" s="38"/>
      <c r="FI277" s="205"/>
      <c r="FJ277" s="40"/>
      <c r="FK277" s="237"/>
      <c r="FL277" s="40"/>
      <c r="FM277" s="40"/>
      <c r="FN277" s="40"/>
      <c r="FO277" s="40"/>
      <c r="FP277" s="40"/>
      <c r="FQ277" s="38"/>
      <c r="FR277" s="205"/>
      <c r="FS277" s="40"/>
      <c r="FT277" s="237"/>
      <c r="FU277" s="40"/>
      <c r="FV277" s="40"/>
      <c r="FW277" s="40"/>
      <c r="FX277" s="40"/>
      <c r="FY277" s="40"/>
      <c r="FZ277" s="38"/>
      <c r="GA277" s="205"/>
      <c r="GB277" s="40"/>
      <c r="GC277" s="237"/>
      <c r="GD277" s="40"/>
      <c r="GE277" s="40"/>
      <c r="GF277" s="40"/>
      <c r="GG277" s="40"/>
      <c r="GH277" s="40"/>
      <c r="GI277" s="38"/>
      <c r="GJ277" s="205"/>
      <c r="GK277" s="40"/>
      <c r="GL277" s="237"/>
      <c r="GM277" s="40"/>
      <c r="GN277" s="40"/>
      <c r="GO277" s="40"/>
      <c r="GP277" s="40"/>
      <c r="GQ277" s="40"/>
      <c r="GR277" s="38"/>
      <c r="GS277" s="205"/>
      <c r="GT277" s="40"/>
      <c r="GU277" s="237"/>
      <c r="GV277" s="40"/>
      <c r="GW277" s="40"/>
      <c r="GX277" s="40"/>
      <c r="GY277" s="40"/>
      <c r="GZ277" s="40"/>
      <c r="HA277" s="40"/>
      <c r="HB277" s="205"/>
      <c r="HC277" s="40"/>
      <c r="HD277" s="237"/>
      <c r="HE277" s="40"/>
      <c r="HF277" s="40"/>
      <c r="HG277" s="40"/>
      <c r="HH277" s="40"/>
      <c r="HI277" s="40"/>
      <c r="HJ277" s="38"/>
      <c r="HK277" s="205"/>
      <c r="HL277" s="40"/>
      <c r="HM277" s="237"/>
      <c r="HN277" s="40"/>
      <c r="HO277" s="40"/>
      <c r="HP277" s="40"/>
      <c r="HQ277" s="40"/>
      <c r="HR277" s="40"/>
      <c r="HS277" s="38"/>
      <c r="HT277" s="205"/>
      <c r="HU277" s="40"/>
      <c r="HV277" s="237"/>
      <c r="HW277" s="40"/>
      <c r="HX277" s="40"/>
      <c r="HY277" s="40"/>
      <c r="HZ277" s="40"/>
      <c r="IA277" s="40"/>
      <c r="IB277" s="38"/>
      <c r="IC277" s="205"/>
      <c r="ID277" s="40"/>
      <c r="IE277" s="237"/>
      <c r="IF277" s="40"/>
      <c r="IG277" s="40"/>
      <c r="IH277" s="40"/>
      <c r="II277" s="40"/>
      <c r="IJ277" s="40"/>
      <c r="IK277" s="40"/>
      <c r="IL277" s="205"/>
      <c r="IM277" s="40"/>
      <c r="IN277" s="237"/>
      <c r="IO277" s="40"/>
      <c r="IP277" s="40"/>
      <c r="IQ277" s="40"/>
      <c r="IR277" s="40"/>
      <c r="IS277" s="40"/>
      <c r="IT277" s="38"/>
      <c r="IU277" s="205"/>
      <c r="IV277" s="40"/>
      <c r="IW277" s="237"/>
      <c r="IX277" s="40"/>
      <c r="IY277" s="40"/>
      <c r="IZ277" s="40"/>
      <c r="JA277" s="40"/>
      <c r="JB277" s="40"/>
      <c r="JC277" s="38"/>
      <c r="JD277" s="205"/>
      <c r="JE277" s="40"/>
      <c r="JF277" s="237"/>
      <c r="JG277" s="40"/>
      <c r="JH277" s="40"/>
      <c r="JI277" s="40"/>
      <c r="JJ277" s="40"/>
      <c r="JK277" s="40"/>
      <c r="JL277" s="38"/>
      <c r="JM277" s="205"/>
      <c r="JN277" s="40"/>
      <c r="JO277" s="237"/>
      <c r="JP277" s="40"/>
      <c r="JQ277" s="40"/>
      <c r="JR277" s="40"/>
      <c r="JS277" s="40"/>
      <c r="JT277" s="40"/>
      <c r="JU277" s="40"/>
      <c r="JV277" s="205"/>
      <c r="JW277" s="40"/>
      <c r="JX277" s="237"/>
      <c r="JY277" s="40"/>
      <c r="JZ277" s="40"/>
      <c r="KA277" s="40"/>
      <c r="KB277" s="40"/>
      <c r="KC277" s="40"/>
      <c r="KD277" s="38"/>
      <c r="KE277" s="205"/>
      <c r="KF277" s="40"/>
      <c r="KG277" s="237"/>
      <c r="KH277" s="40"/>
      <c r="KI277" s="40"/>
      <c r="KJ277" s="40"/>
      <c r="KK277" s="40"/>
      <c r="KL277" s="40"/>
      <c r="KM277" s="38"/>
      <c r="KN277" s="205"/>
      <c r="KO277" s="40"/>
      <c r="KP277" s="237"/>
      <c r="KQ277" s="40"/>
      <c r="KR277" s="40"/>
      <c r="KS277" s="40"/>
      <c r="KT277" s="40"/>
      <c r="KU277" s="40"/>
      <c r="KV277" s="40"/>
      <c r="KW277" s="205"/>
      <c r="KX277" s="40"/>
      <c r="KY277" s="237"/>
      <c r="KZ277" s="40"/>
      <c r="LA277" s="40"/>
      <c r="LB277" s="40"/>
      <c r="LC277" s="40"/>
      <c r="LD277" s="40"/>
      <c r="LE277" s="40"/>
      <c r="LF277" s="205"/>
      <c r="LG277" s="40"/>
      <c r="LH277" s="237"/>
      <c r="LI277" s="40"/>
      <c r="LJ277" s="40"/>
      <c r="LK277" s="40"/>
      <c r="LL277" s="40"/>
      <c r="LM277" s="40"/>
      <c r="LN277" s="38"/>
      <c r="LO277" s="205"/>
      <c r="LP277" s="40"/>
      <c r="LQ277" s="237"/>
      <c r="LR277" s="40"/>
      <c r="LS277" s="40"/>
      <c r="LT277" s="40"/>
      <c r="LU277" s="40"/>
      <c r="LV277" s="40"/>
      <c r="LW277" s="38"/>
      <c r="LX277" s="205"/>
      <c r="LY277" s="40"/>
      <c r="LZ277" s="237"/>
      <c r="MA277" s="40"/>
      <c r="MB277" s="40"/>
      <c r="MC277" s="40"/>
      <c r="MD277" s="40"/>
      <c r="ME277" s="40"/>
      <c r="MF277" s="40"/>
      <c r="MG277" s="205"/>
      <c r="MH277" s="40"/>
      <c r="MI277" s="237"/>
      <c r="MJ277" s="40"/>
      <c r="MK277" s="40"/>
      <c r="ML277" s="40"/>
      <c r="MM277" s="40"/>
      <c r="MN277" s="40"/>
      <c r="MO277" s="38"/>
      <c r="MP277" s="205"/>
      <c r="MQ277" s="40"/>
      <c r="MR277" s="237"/>
      <c r="MS277" s="40"/>
      <c r="MT277" s="40"/>
      <c r="MU277" s="40"/>
      <c r="MV277" s="40"/>
      <c r="MW277" s="40"/>
      <c r="MX277" s="38"/>
      <c r="MY277" s="205"/>
      <c r="MZ277" s="40"/>
      <c r="NA277" s="237"/>
      <c r="NB277" s="40"/>
      <c r="NC277" s="40"/>
      <c r="ND277" s="40"/>
      <c r="NE277" s="40"/>
      <c r="NF277" s="40"/>
      <c r="NG277" s="38"/>
      <c r="NH277" s="205"/>
    </row>
    <row r="278" spans="1:372" ht="18">
      <c r="A278" s="42" t="s">
        <v>39</v>
      </c>
      <c r="B278" s="49"/>
      <c r="D278">
        <v>475.9</v>
      </c>
      <c r="E278" s="1" t="s">
        <v>187</v>
      </c>
      <c r="F278" s="400">
        <v>586.5</v>
      </c>
      <c r="G278" s="1" t="s">
        <v>183</v>
      </c>
      <c r="H278" s="115"/>
      <c r="I278" s="1" t="s">
        <v>184</v>
      </c>
      <c r="J278" s="115"/>
      <c r="K278" s="1" t="s">
        <v>185</v>
      </c>
      <c r="M278">
        <v>393.5</v>
      </c>
      <c r="N278" s="1" t="s">
        <v>187</v>
      </c>
      <c r="O278" s="18">
        <v>294.79999999999973</v>
      </c>
      <c r="P278" s="1" t="s">
        <v>183</v>
      </c>
      <c r="Q278" s="18"/>
      <c r="R278" s="1" t="s">
        <v>184</v>
      </c>
      <c r="S278" s="18"/>
      <c r="T278" s="1" t="s">
        <v>185</v>
      </c>
      <c r="V278" s="18">
        <v>661.80000000000041</v>
      </c>
      <c r="W278" s="1" t="s">
        <v>187</v>
      </c>
      <c r="X278" s="18">
        <v>331.5</v>
      </c>
      <c r="Y278" s="1" t="s">
        <v>183</v>
      </c>
      <c r="Z278" s="18">
        <v>702.59999999999991</v>
      </c>
      <c r="AA278" s="1" t="s">
        <v>184</v>
      </c>
      <c r="AB278" s="18">
        <v>536.59999999999991</v>
      </c>
      <c r="AC278" s="1" t="s">
        <v>185</v>
      </c>
      <c r="AE278" s="18">
        <v>193.80000000000064</v>
      </c>
      <c r="AF278" s="1" t="s">
        <v>187</v>
      </c>
      <c r="AG278" s="18">
        <v>0</v>
      </c>
      <c r="AH278" s="1" t="s">
        <v>183</v>
      </c>
      <c r="AI278" s="18">
        <v>74.699999999999818</v>
      </c>
      <c r="AJ278" s="1" t="s">
        <v>184</v>
      </c>
      <c r="AK278" s="18">
        <v>224.40000000000032</v>
      </c>
      <c r="AL278" s="1" t="s">
        <v>185</v>
      </c>
      <c r="AN278" s="18">
        <v>370.00000000000045</v>
      </c>
      <c r="AO278" s="1" t="s">
        <v>187</v>
      </c>
      <c r="AP278" s="18">
        <v>104</v>
      </c>
      <c r="AQ278" s="1" t="s">
        <v>183</v>
      </c>
      <c r="AR278" s="1">
        <v>720.10000000000036</v>
      </c>
      <c r="AS278" s="1" t="s">
        <v>184</v>
      </c>
      <c r="AT278" s="18">
        <v>167.10000000000036</v>
      </c>
      <c r="AU278" s="1" t="s">
        <v>185</v>
      </c>
      <c r="AW278" s="18">
        <v>456</v>
      </c>
      <c r="AX278" s="1" t="s">
        <v>187</v>
      </c>
      <c r="AY278" s="18">
        <v>325.00000000000045</v>
      </c>
      <c r="AZ278" s="1" t="s">
        <v>183</v>
      </c>
      <c r="BA278" s="18">
        <v>533.69999999999982</v>
      </c>
      <c r="BB278" s="1" t="s">
        <v>184</v>
      </c>
      <c r="BC278" s="18">
        <v>870.25000000000045</v>
      </c>
      <c r="BD278" s="1" t="s">
        <v>185</v>
      </c>
      <c r="BF278" s="18">
        <v>1054.0000000000009</v>
      </c>
      <c r="BG278" s="1" t="s">
        <v>187</v>
      </c>
      <c r="BH278" s="18">
        <v>717.09999999999945</v>
      </c>
      <c r="BI278" s="1" t="s">
        <v>183</v>
      </c>
      <c r="BJ278" s="18">
        <v>1229.8000000000002</v>
      </c>
      <c r="BK278" s="1" t="s">
        <v>184</v>
      </c>
      <c r="BL278" s="18">
        <v>796.30000000000064</v>
      </c>
      <c r="BM278" s="1" t="s">
        <v>185</v>
      </c>
      <c r="BO278" s="18">
        <v>498.15000000000055</v>
      </c>
      <c r="BP278" s="1" t="s">
        <v>187</v>
      </c>
      <c r="BQ278" s="18">
        <v>312.89999999999964</v>
      </c>
      <c r="BR278" s="1" t="s">
        <v>183</v>
      </c>
      <c r="BS278" s="18">
        <v>250.60000000000082</v>
      </c>
      <c r="BT278" s="1" t="s">
        <v>184</v>
      </c>
      <c r="BU278" s="18">
        <v>311.45000000000027</v>
      </c>
      <c r="BV278" s="1" t="s">
        <v>185</v>
      </c>
      <c r="BX278">
        <v>605.70000000000005</v>
      </c>
      <c r="BY278" s="1" t="s">
        <v>187</v>
      </c>
      <c r="BZ278" s="401">
        <v>110.50000000000182</v>
      </c>
      <c r="CA278" s="1" t="s">
        <v>183</v>
      </c>
      <c r="CB278" s="18">
        <v>419.10000000000036</v>
      </c>
      <c r="CC278" s="1" t="s">
        <v>184</v>
      </c>
      <c r="CD278" s="18">
        <v>169.5</v>
      </c>
      <c r="CE278" s="1" t="s">
        <v>185</v>
      </c>
      <c r="CG278" s="18">
        <v>770.90000000000146</v>
      </c>
      <c r="CH278" s="1" t="s">
        <v>187</v>
      </c>
      <c r="CI278" s="18"/>
      <c r="CJ278" s="1" t="s">
        <v>183</v>
      </c>
      <c r="CK278" s="18">
        <v>623.39999999999873</v>
      </c>
      <c r="CL278" s="1" t="s">
        <v>184</v>
      </c>
      <c r="CM278" s="18">
        <v>585.60000000000105</v>
      </c>
      <c r="CN278" s="1" t="s">
        <v>185</v>
      </c>
      <c r="CP278" s="18">
        <v>166.60000000000036</v>
      </c>
      <c r="CQ278" s="1" t="s">
        <v>187</v>
      </c>
      <c r="CR278" s="18"/>
      <c r="CS278" s="1" t="s">
        <v>183</v>
      </c>
      <c r="CT278" s="18">
        <v>150.59999999999945</v>
      </c>
      <c r="CU278" s="1" t="s">
        <v>184</v>
      </c>
      <c r="CV278" s="18">
        <v>198</v>
      </c>
      <c r="CW278" s="1" t="s">
        <v>185</v>
      </c>
      <c r="CY278" s="18">
        <v>241.00000000000091</v>
      </c>
      <c r="CZ278" s="1" t="s">
        <v>187</v>
      </c>
      <c r="DA278" s="18">
        <v>52.000000000003638</v>
      </c>
      <c r="DB278" s="1" t="s">
        <v>183</v>
      </c>
      <c r="DC278" s="18">
        <v>155.99999999999909</v>
      </c>
      <c r="DD278" s="1" t="s">
        <v>184</v>
      </c>
      <c r="DE278" s="18">
        <v>142.14999999999964</v>
      </c>
      <c r="DF278" s="1" t="s">
        <v>185</v>
      </c>
      <c r="DH278" s="18">
        <v>239.60000000000036</v>
      </c>
      <c r="DI278" s="1" t="s">
        <v>187</v>
      </c>
      <c r="DJ278" s="18"/>
      <c r="DK278" s="1" t="s">
        <v>183</v>
      </c>
      <c r="DL278" s="18">
        <v>145.99999999999909</v>
      </c>
      <c r="DM278" s="1" t="s">
        <v>184</v>
      </c>
      <c r="DN278" s="18">
        <v>69.300000000000182</v>
      </c>
      <c r="DO278" s="1" t="s">
        <v>185</v>
      </c>
      <c r="DQ278" s="401">
        <v>365.70000000000073</v>
      </c>
      <c r="DR278" s="1" t="s">
        <v>187</v>
      </c>
      <c r="DS278" s="18">
        <v>177.10000000000218</v>
      </c>
      <c r="DT278" s="1" t="s">
        <v>183</v>
      </c>
      <c r="DU278" s="18">
        <v>249.20000000000073</v>
      </c>
      <c r="DV278" s="1" t="s">
        <v>184</v>
      </c>
      <c r="DW278" s="18">
        <v>97.700000000000728</v>
      </c>
      <c r="DX278" s="1" t="s">
        <v>185</v>
      </c>
      <c r="DZ278" s="18">
        <v>352.70000000000073</v>
      </c>
      <c r="EA278" s="1" t="s">
        <v>187</v>
      </c>
      <c r="EB278" s="18"/>
      <c r="EC278" s="1" t="s">
        <v>183</v>
      </c>
      <c r="ED278" s="18">
        <v>937.39999999999964</v>
      </c>
      <c r="EE278" s="1" t="s">
        <v>184</v>
      </c>
      <c r="EF278" s="18"/>
      <c r="EG278" s="1" t="s">
        <v>185</v>
      </c>
      <c r="EI278" s="401">
        <v>102.30000000000018</v>
      </c>
      <c r="EJ278" s="1" t="s">
        <v>187</v>
      </c>
      <c r="EK278" s="401"/>
      <c r="EL278" s="1" t="s">
        <v>183</v>
      </c>
      <c r="EM278" s="18">
        <v>252.50000000000364</v>
      </c>
      <c r="EN278" s="1" t="s">
        <v>184</v>
      </c>
      <c r="EO278" s="18"/>
      <c r="EP278" s="1" t="s">
        <v>185</v>
      </c>
      <c r="ER278" s="18">
        <v>318.39999999999964</v>
      </c>
      <c r="ES278" s="1" t="s">
        <v>187</v>
      </c>
      <c r="ET278" s="18"/>
      <c r="EU278" s="1" t="s">
        <v>183</v>
      </c>
      <c r="EV278" s="18">
        <v>374.90000000000146</v>
      </c>
      <c r="EW278" s="1" t="s">
        <v>184</v>
      </c>
      <c r="EX278" s="18"/>
      <c r="EY278" s="1" t="s">
        <v>185</v>
      </c>
      <c r="FA278" s="401">
        <v>292.70000000000073</v>
      </c>
      <c r="FB278" s="1" t="s">
        <v>187</v>
      </c>
      <c r="FC278" s="401">
        <v>67.500000000003638</v>
      </c>
      <c r="FD278" s="1" t="s">
        <v>183</v>
      </c>
      <c r="FE278" s="18">
        <v>451.60000000000127</v>
      </c>
      <c r="FF278" s="1" t="s">
        <v>184</v>
      </c>
      <c r="FG278" s="18"/>
      <c r="FH278" s="1" t="s">
        <v>185</v>
      </c>
      <c r="FJ278" s="401">
        <v>406.55000000000109</v>
      </c>
      <c r="FK278" s="1" t="s">
        <v>187</v>
      </c>
      <c r="FL278" s="18">
        <v>423.30000000000291</v>
      </c>
      <c r="FM278" s="1" t="s">
        <v>183</v>
      </c>
      <c r="FN278" s="18">
        <v>501.10000000000218</v>
      </c>
      <c r="FO278" s="1" t="s">
        <v>184</v>
      </c>
      <c r="FP278" s="18"/>
      <c r="FQ278" s="1" t="s">
        <v>185</v>
      </c>
      <c r="FS278" s="401">
        <v>414.99999999999818</v>
      </c>
      <c r="FT278" s="1" t="s">
        <v>187</v>
      </c>
      <c r="FU278" s="401"/>
      <c r="FV278" s="1" t="s">
        <v>183</v>
      </c>
      <c r="FW278" s="18">
        <v>475.15000000000327</v>
      </c>
      <c r="FX278" s="1" t="s">
        <v>184</v>
      </c>
      <c r="FY278" s="18"/>
      <c r="FZ278" s="1" t="s">
        <v>185</v>
      </c>
      <c r="GB278" s="18">
        <v>33.800000000001091</v>
      </c>
      <c r="GC278" s="1" t="s">
        <v>187</v>
      </c>
      <c r="GD278" s="18"/>
      <c r="GE278" s="1" t="s">
        <v>183</v>
      </c>
      <c r="GF278" s="18">
        <v>141.50000000000364</v>
      </c>
      <c r="GG278" s="1" t="s">
        <v>184</v>
      </c>
      <c r="GH278" s="18"/>
      <c r="GI278" s="1" t="s">
        <v>185</v>
      </c>
      <c r="GK278" s="401">
        <v>3475.6499999999996</v>
      </c>
      <c r="GL278" s="1" t="s">
        <v>187</v>
      </c>
      <c r="GM278" s="18">
        <v>2176.7999999999975</v>
      </c>
      <c r="GN278" s="1" t="s">
        <v>183</v>
      </c>
      <c r="GO278" s="18">
        <v>2791.3999999999996</v>
      </c>
      <c r="GP278" s="1" t="s">
        <v>184</v>
      </c>
      <c r="GQ278" s="18"/>
      <c r="GR278" s="1" t="s">
        <v>185</v>
      </c>
      <c r="GT278" s="401">
        <v>443.89999999999782</v>
      </c>
      <c r="GU278" s="1" t="s">
        <v>187</v>
      </c>
      <c r="GV278" s="401"/>
      <c r="GW278" s="1" t="s">
        <v>183</v>
      </c>
      <c r="GX278" s="401"/>
      <c r="GY278" s="1" t="s">
        <v>184</v>
      </c>
      <c r="GZ278" s="401"/>
      <c r="HA278" s="1" t="s">
        <v>185</v>
      </c>
      <c r="HC278" s="18">
        <v>702.5</v>
      </c>
      <c r="HD278" s="1" t="s">
        <v>187</v>
      </c>
      <c r="HE278" s="18">
        <v>690.89999999999964</v>
      </c>
      <c r="HF278" s="1" t="s">
        <v>183</v>
      </c>
      <c r="HG278" s="18">
        <v>829.00000000000364</v>
      </c>
      <c r="HH278" s="1" t="s">
        <v>184</v>
      </c>
      <c r="HI278" s="18"/>
      <c r="HJ278" s="1" t="s">
        <v>185</v>
      </c>
      <c r="HL278" s="401">
        <v>845.29999999999927</v>
      </c>
      <c r="HM278" s="1" t="s">
        <v>187</v>
      </c>
      <c r="HN278" s="401"/>
      <c r="HO278" s="1" t="s">
        <v>183</v>
      </c>
      <c r="HP278" s="18">
        <v>396.00000000000182</v>
      </c>
      <c r="HQ278" s="1" t="s">
        <v>184</v>
      </c>
      <c r="HR278" s="18"/>
      <c r="HS278" s="1" t="s">
        <v>185</v>
      </c>
      <c r="HU278" s="401">
        <v>4083.7999999999975</v>
      </c>
      <c r="HV278" s="1" t="s">
        <v>187</v>
      </c>
      <c r="HW278" s="18">
        <v>3365.6000000000022</v>
      </c>
      <c r="HX278" s="1" t="s">
        <v>183</v>
      </c>
      <c r="HY278" s="18">
        <v>3585.8999999999924</v>
      </c>
      <c r="HZ278" s="1" t="s">
        <v>184</v>
      </c>
      <c r="IA278" s="18"/>
      <c r="IB278" s="1" t="s">
        <v>185</v>
      </c>
      <c r="ID278" s="401">
        <v>172.50000000000364</v>
      </c>
      <c r="IE278" s="1" t="s">
        <v>187</v>
      </c>
      <c r="IF278" s="401"/>
      <c r="IG278" s="1" t="s">
        <v>183</v>
      </c>
      <c r="IH278" s="401"/>
      <c r="II278" s="1" t="s">
        <v>184</v>
      </c>
      <c r="IJ278" s="401"/>
      <c r="IK278" s="1" t="s">
        <v>185</v>
      </c>
      <c r="IM278" s="18">
        <v>80.799999999999272</v>
      </c>
      <c r="IN278" s="1" t="s">
        <v>187</v>
      </c>
      <c r="IO278" s="18"/>
      <c r="IP278" s="1" t="s">
        <v>183</v>
      </c>
      <c r="IQ278" s="18">
        <v>189</v>
      </c>
      <c r="IR278" s="1" t="s">
        <v>184</v>
      </c>
      <c r="IS278" s="18"/>
      <c r="IT278" s="1" t="s">
        <v>185</v>
      </c>
      <c r="IV278" s="401">
        <v>299</v>
      </c>
      <c r="IW278" s="1" t="s">
        <v>187</v>
      </c>
      <c r="IX278" s="18">
        <v>375.29999999999927</v>
      </c>
      <c r="IY278" s="1" t="s">
        <v>183</v>
      </c>
      <c r="IZ278" s="18">
        <v>93.600000000002183</v>
      </c>
      <c r="JA278" s="1" t="s">
        <v>184</v>
      </c>
      <c r="JB278" s="18"/>
      <c r="JC278" s="1" t="s">
        <v>185</v>
      </c>
      <c r="JE278" s="401">
        <v>306.59999999999491</v>
      </c>
      <c r="JF278" s="1" t="s">
        <v>187</v>
      </c>
      <c r="JG278" s="401">
        <v>206.70000000000255</v>
      </c>
      <c r="JH278" s="1" t="s">
        <v>183</v>
      </c>
      <c r="JI278" s="18">
        <v>219.30000000000291</v>
      </c>
      <c r="JJ278" s="1" t="s">
        <v>184</v>
      </c>
      <c r="JK278" s="18"/>
      <c r="JL278" s="1" t="s">
        <v>185</v>
      </c>
      <c r="JN278" s="401">
        <v>387.59999999999854</v>
      </c>
      <c r="JO278" s="1" t="s">
        <v>187</v>
      </c>
      <c r="JP278" s="401"/>
      <c r="JQ278" s="1" t="s">
        <v>183</v>
      </c>
      <c r="JR278" s="401"/>
      <c r="JS278" s="1" t="s">
        <v>184</v>
      </c>
      <c r="JT278" s="401"/>
      <c r="JU278" s="1" t="s">
        <v>185</v>
      </c>
      <c r="JW278">
        <v>2380.5</v>
      </c>
      <c r="JX278" s="1" t="s">
        <v>187</v>
      </c>
      <c r="JY278" s="18">
        <v>2032.8999999999942</v>
      </c>
      <c r="JZ278" s="1" t="s">
        <v>183</v>
      </c>
      <c r="KA278" s="18">
        <v>2422.9999999999509</v>
      </c>
      <c r="KB278" s="1" t="s">
        <v>184</v>
      </c>
      <c r="KC278" s="18">
        <v>3628.4999999999854</v>
      </c>
      <c r="KD278" s="1" t="s">
        <v>185</v>
      </c>
      <c r="KF278" s="18">
        <v>169.5</v>
      </c>
      <c r="KG278" s="1" t="s">
        <v>187</v>
      </c>
      <c r="KH278" s="401">
        <v>0</v>
      </c>
      <c r="KI278" s="1" t="s">
        <v>183</v>
      </c>
      <c r="KJ278" s="18">
        <v>154.40000000000509</v>
      </c>
      <c r="KK278" s="1" t="s">
        <v>184</v>
      </c>
      <c r="KL278" s="18"/>
      <c r="KM278" s="1" t="s">
        <v>185</v>
      </c>
      <c r="KO278" s="401">
        <v>283.79999999999927</v>
      </c>
      <c r="KP278" s="1" t="s">
        <v>187</v>
      </c>
      <c r="KQ278" s="401"/>
      <c r="KR278" s="1" t="s">
        <v>183</v>
      </c>
      <c r="KS278" s="401"/>
      <c r="KT278" s="1" t="s">
        <v>184</v>
      </c>
      <c r="KU278" s="401"/>
      <c r="KV278" s="1" t="s">
        <v>185</v>
      </c>
      <c r="KX278" s="18">
        <v>252.49999999999272</v>
      </c>
      <c r="KY278" s="1" t="s">
        <v>187</v>
      </c>
      <c r="KZ278" s="18"/>
      <c r="LA278" s="1" t="s">
        <v>183</v>
      </c>
      <c r="LB278" s="18"/>
      <c r="LC278" s="1" t="s">
        <v>184</v>
      </c>
      <c r="LD278" s="18"/>
      <c r="LE278" s="1" t="s">
        <v>185</v>
      </c>
      <c r="LG278" s="232">
        <v>94.400000000000546</v>
      </c>
      <c r="LH278" s="1" t="s">
        <v>187</v>
      </c>
      <c r="LI278" s="232"/>
      <c r="LJ278" s="1" t="s">
        <v>183</v>
      </c>
      <c r="LK278" s="232"/>
      <c r="LL278" s="1" t="s">
        <v>184</v>
      </c>
      <c r="LM278" s="18"/>
      <c r="LN278" s="1" t="s">
        <v>185</v>
      </c>
      <c r="LP278" s="18">
        <v>278.19999999999709</v>
      </c>
      <c r="LQ278" s="1" t="s">
        <v>187</v>
      </c>
      <c r="LR278" s="18">
        <v>403.30000000000018</v>
      </c>
      <c r="LS278" s="1" t="s">
        <v>183</v>
      </c>
      <c r="LT278" s="18">
        <v>567.60000000000218</v>
      </c>
      <c r="LU278" s="1" t="s">
        <v>184</v>
      </c>
      <c r="LV278" s="18"/>
      <c r="LW278" s="1" t="s">
        <v>185</v>
      </c>
      <c r="LY278" s="18">
        <v>402.09999999999854</v>
      </c>
      <c r="LZ278" s="1" t="s">
        <v>187</v>
      </c>
      <c r="MA278" s="18"/>
      <c r="MB278" s="1" t="s">
        <v>183</v>
      </c>
      <c r="MC278" s="18"/>
      <c r="MD278" s="1" t="s">
        <v>184</v>
      </c>
      <c r="ME278" s="18"/>
      <c r="MF278" s="1" t="s">
        <v>185</v>
      </c>
      <c r="MH278">
        <v>835.6</v>
      </c>
      <c r="MI278" s="1" t="s">
        <v>187</v>
      </c>
      <c r="MJ278" s="74">
        <v>344.20000000000073</v>
      </c>
      <c r="MK278" s="1" t="s">
        <v>183</v>
      </c>
      <c r="ML278" s="18">
        <v>895.100000000004</v>
      </c>
      <c r="MM278" s="1" t="s">
        <v>184</v>
      </c>
      <c r="MN278" s="18">
        <v>975.99999999999636</v>
      </c>
      <c r="MO278" s="1" t="s">
        <v>185</v>
      </c>
      <c r="MQ278">
        <v>177.5</v>
      </c>
      <c r="MR278" s="1" t="s">
        <v>187</v>
      </c>
      <c r="MS278" s="18">
        <v>201.49999999999636</v>
      </c>
      <c r="MT278" s="1" t="s">
        <v>183</v>
      </c>
      <c r="MU278">
        <v>262</v>
      </c>
      <c r="MV278" s="1" t="s">
        <v>184</v>
      </c>
      <c r="MX278" s="1" t="s">
        <v>185</v>
      </c>
      <c r="NA278" s="1" t="s">
        <v>187</v>
      </c>
      <c r="NC278" s="1" t="s">
        <v>183</v>
      </c>
      <c r="ND278" s="402">
        <v>1377.8999999999942</v>
      </c>
      <c r="NE278" s="1" t="s">
        <v>184</v>
      </c>
      <c r="NF278" s="402"/>
      <c r="NG278" s="1" t="s">
        <v>185</v>
      </c>
      <c r="NH278" s="43"/>
    </row>
    <row r="279" spans="1:372" ht="18">
      <c r="A279" s="403" t="s">
        <v>1938</v>
      </c>
      <c r="B279" s="49">
        <f>SUM(D279:AAP279)</f>
        <v>38074.624999999978</v>
      </c>
      <c r="D279"/>
      <c r="E279" s="9">
        <f>D278*0.25</f>
        <v>118.97499999999999</v>
      </c>
      <c r="F279" s="18"/>
      <c r="G279" s="9">
        <f>F278*0.5</f>
        <v>293.25</v>
      </c>
      <c r="I279" s="9">
        <f>H278*0.75</f>
        <v>0</v>
      </c>
      <c r="K279" s="9">
        <f>J278*1</f>
        <v>0</v>
      </c>
      <c r="N279" s="9">
        <f>M278*0.25</f>
        <v>98.375</v>
      </c>
      <c r="P279" s="9">
        <f>O278*0.5</f>
        <v>147.39999999999986</v>
      </c>
      <c r="R279" s="9">
        <f>Q278*0.75</f>
        <v>0</v>
      </c>
      <c r="T279" s="9">
        <f>S278*1</f>
        <v>0</v>
      </c>
      <c r="V279" s="18"/>
      <c r="W279" s="9">
        <f>V278*0.25</f>
        <v>165.4500000000001</v>
      </c>
      <c r="X279" s="18"/>
      <c r="Y279" s="9">
        <f>X278*0.5</f>
        <v>165.75</v>
      </c>
      <c r="Z279" s="18"/>
      <c r="AA279" s="9">
        <f>Z278*0.75</f>
        <v>526.94999999999993</v>
      </c>
      <c r="AB279" s="18"/>
      <c r="AC279" s="9">
        <f>AB278*1</f>
        <v>536.59999999999991</v>
      </c>
      <c r="AE279" s="18"/>
      <c r="AF279" s="9">
        <f>AE278*0.25</f>
        <v>48.450000000000159</v>
      </c>
      <c r="AG279" s="18"/>
      <c r="AH279" s="9">
        <f>AG278*0.5</f>
        <v>0</v>
      </c>
      <c r="AI279" s="18"/>
      <c r="AJ279" s="9">
        <f>AI278*0.75</f>
        <v>56.024999999999864</v>
      </c>
      <c r="AK279" s="18"/>
      <c r="AL279" s="9">
        <f>AK278*1</f>
        <v>224.40000000000032</v>
      </c>
      <c r="AN279" s="18"/>
      <c r="AO279" s="9">
        <f>AN278*0.25</f>
        <v>92.500000000000114</v>
      </c>
      <c r="AQ279" s="9">
        <f>AP278*0.5</f>
        <v>52</v>
      </c>
      <c r="AS279" s="9">
        <f>AR278*0.75</f>
        <v>540.07500000000027</v>
      </c>
      <c r="AU279" s="9">
        <f>AT278*1</f>
        <v>167.10000000000036</v>
      </c>
      <c r="AW279" s="18"/>
      <c r="AX279" s="9">
        <f>AW278*0.25</f>
        <v>114</v>
      </c>
      <c r="AZ279" s="9">
        <f>AY278*0.5</f>
        <v>162.50000000000023</v>
      </c>
      <c r="BB279" s="9">
        <f>BA278*0.75</f>
        <v>400.27499999999986</v>
      </c>
      <c r="BD279" s="9">
        <f>BC278*1</f>
        <v>870.25000000000045</v>
      </c>
      <c r="BF279" s="18"/>
      <c r="BG279" s="9">
        <f>BF278*0.25</f>
        <v>263.50000000000023</v>
      </c>
      <c r="BH279" s="18"/>
      <c r="BI279" s="9">
        <f>BH278*0.5</f>
        <v>358.54999999999973</v>
      </c>
      <c r="BJ279" s="18"/>
      <c r="BK279" s="9">
        <f>BJ278*0.75</f>
        <v>922.35000000000014</v>
      </c>
      <c r="BL279" s="18"/>
      <c r="BM279" s="9">
        <f>BL278*1</f>
        <v>796.30000000000064</v>
      </c>
      <c r="BP279" s="9">
        <f>BO278*0.25</f>
        <v>124.53750000000014</v>
      </c>
      <c r="BR279" s="9">
        <f>BQ278*0.5</f>
        <v>156.44999999999982</v>
      </c>
      <c r="BT279" s="9">
        <f>BS278*0.75</f>
        <v>187.95000000000061</v>
      </c>
      <c r="BV279" s="9">
        <f>BU278*1</f>
        <v>311.45000000000027</v>
      </c>
      <c r="BY279" s="9">
        <f>BX278*0.25</f>
        <v>151.42500000000001</v>
      </c>
      <c r="CA279" s="9">
        <f>BZ278*0.5</f>
        <v>55.250000000000909</v>
      </c>
      <c r="CC279" s="9">
        <f>CB278*0.75</f>
        <v>314.32500000000027</v>
      </c>
      <c r="CE279" s="9">
        <f t="shared" ref="CE279" si="540">CD278*1</f>
        <v>169.5</v>
      </c>
      <c r="CG279" s="18"/>
      <c r="CH279" s="9">
        <f>CG278*0.25</f>
        <v>192.72500000000036</v>
      </c>
      <c r="CI279" s="18"/>
      <c r="CJ279" s="9">
        <f>CI278*0.5</f>
        <v>0</v>
      </c>
      <c r="CK279" s="18"/>
      <c r="CL279" s="9">
        <f>CK278*0.75</f>
        <v>467.54999999999905</v>
      </c>
      <c r="CM279" s="18"/>
      <c r="CN279" s="9">
        <f t="shared" ref="CN279" si="541">CM278*1</f>
        <v>585.60000000000105</v>
      </c>
      <c r="CP279" s="18"/>
      <c r="CQ279" s="9">
        <f>CP278*0.25</f>
        <v>41.650000000000091</v>
      </c>
      <c r="CR279" s="18"/>
      <c r="CS279" s="9">
        <f>CR278*0.5</f>
        <v>0</v>
      </c>
      <c r="CT279" s="18"/>
      <c r="CU279" s="9">
        <f>CT278*0.75</f>
        <v>112.94999999999959</v>
      </c>
      <c r="CV279" s="18"/>
      <c r="CW279" s="9">
        <f t="shared" ref="CW279" si="542">CV278*1</f>
        <v>198</v>
      </c>
      <c r="CY279" s="18"/>
      <c r="CZ279" s="9">
        <f>CY278*0.25</f>
        <v>60.250000000000227</v>
      </c>
      <c r="DA279" s="18"/>
      <c r="DB279" s="9">
        <f>DA278*0.5</f>
        <v>26.000000000001819</v>
      </c>
      <c r="DC279" s="18"/>
      <c r="DD279" s="9">
        <f>DC278*0.75</f>
        <v>116.99999999999932</v>
      </c>
      <c r="DE279" s="18"/>
      <c r="DF279" s="9">
        <f t="shared" ref="DF279" si="543">DE278*1</f>
        <v>142.14999999999964</v>
      </c>
      <c r="DH279" s="18"/>
      <c r="DI279" s="9">
        <f>DH278*0.25</f>
        <v>59.900000000000091</v>
      </c>
      <c r="DJ279" s="18"/>
      <c r="DK279" s="9">
        <f>DJ278*0.5</f>
        <v>0</v>
      </c>
      <c r="DL279" s="18"/>
      <c r="DM279" s="9">
        <f>DL278*0.75</f>
        <v>109.49999999999932</v>
      </c>
      <c r="DO279" s="9">
        <f t="shared" ref="DO279" si="544">DN278*1</f>
        <v>69.300000000000182</v>
      </c>
      <c r="DQ279" s="18"/>
      <c r="DR279" s="9">
        <f>DQ278*0.25</f>
        <v>91.425000000000182</v>
      </c>
      <c r="DS279" s="18"/>
      <c r="DT279" s="9">
        <f>DS278*0.5</f>
        <v>88.550000000001091</v>
      </c>
      <c r="DU279" s="18"/>
      <c r="DV279" s="9">
        <f>DU278*0.75</f>
        <v>186.90000000000055</v>
      </c>
      <c r="DW279" s="18"/>
      <c r="DX279" s="9">
        <f t="shared" ref="DX279" si="545">DW278*1</f>
        <v>97.700000000000728</v>
      </c>
      <c r="DZ279" s="18"/>
      <c r="EA279" s="9">
        <f>DZ278*0.25</f>
        <v>88.175000000000182</v>
      </c>
      <c r="EB279" s="18"/>
      <c r="EC279" s="9">
        <f>EB278*0.5</f>
        <v>0</v>
      </c>
      <c r="ED279" s="18"/>
      <c r="EE279" s="9">
        <f>ED278*0.75</f>
        <v>703.04999999999973</v>
      </c>
      <c r="EF279" s="18"/>
      <c r="EG279" s="9">
        <f>EF278*1</f>
        <v>0</v>
      </c>
      <c r="EI279" s="18"/>
      <c r="EJ279" s="9">
        <f>EI278*0.25</f>
        <v>25.575000000000045</v>
      </c>
      <c r="EK279" s="18"/>
      <c r="EL279" s="9">
        <f>EK278*0.5</f>
        <v>0</v>
      </c>
      <c r="EM279" s="18"/>
      <c r="EN279" s="9">
        <f>EM278*0.75</f>
        <v>189.37500000000273</v>
      </c>
      <c r="EO279" s="18"/>
      <c r="EP279" s="9">
        <f>EO278*1</f>
        <v>0</v>
      </c>
      <c r="ER279" s="18"/>
      <c r="ES279" s="9">
        <f>ER278*0.25</f>
        <v>79.599999999999909</v>
      </c>
      <c r="ET279" s="18"/>
      <c r="EU279" s="9">
        <f>ET278*0.5</f>
        <v>0</v>
      </c>
      <c r="EV279" s="18"/>
      <c r="EW279" s="9">
        <f>EV278*0.75</f>
        <v>281.17500000000109</v>
      </c>
      <c r="EX279" s="18"/>
      <c r="EY279" s="9">
        <f>EX278*1</f>
        <v>0</v>
      </c>
      <c r="FA279" s="18"/>
      <c r="FB279" s="9">
        <f>FA278*0.25</f>
        <v>73.175000000000182</v>
      </c>
      <c r="FC279" s="18"/>
      <c r="FD279" s="9">
        <f>FC278*0.5</f>
        <v>33.750000000001819</v>
      </c>
      <c r="FE279" s="18"/>
      <c r="FF279" s="9">
        <f>FE278*0.75</f>
        <v>338.70000000000095</v>
      </c>
      <c r="FG279" s="18"/>
      <c r="FH279" s="9">
        <f>FG278*1</f>
        <v>0</v>
      </c>
      <c r="FJ279" s="18"/>
      <c r="FK279" s="9">
        <f>FJ278*0.25</f>
        <v>101.63750000000027</v>
      </c>
      <c r="FL279" s="18"/>
      <c r="FM279" s="9">
        <f>FL278*0.5</f>
        <v>211.65000000000146</v>
      </c>
      <c r="FN279" s="18"/>
      <c r="FO279" s="9">
        <f>FN278*0.75</f>
        <v>375.82500000000164</v>
      </c>
      <c r="FP279" s="18"/>
      <c r="FQ279" s="9">
        <f>FP278*1</f>
        <v>0</v>
      </c>
      <c r="FS279" s="18"/>
      <c r="FT279" s="9">
        <f>FS278*0.25</f>
        <v>103.74999999999955</v>
      </c>
      <c r="FU279" s="18"/>
      <c r="FV279" s="9">
        <f>FU278*0.5</f>
        <v>0</v>
      </c>
      <c r="FW279" s="18"/>
      <c r="FX279" s="9">
        <f>FW278*0.75</f>
        <v>356.36250000000246</v>
      </c>
      <c r="FY279" s="18"/>
      <c r="FZ279" s="9">
        <f>FY278*1</f>
        <v>0</v>
      </c>
      <c r="GB279" s="18"/>
      <c r="GC279" s="9">
        <f>GB278*0.25</f>
        <v>8.4500000000002728</v>
      </c>
      <c r="GD279" s="18"/>
      <c r="GE279" s="9">
        <f>GD278*0.5</f>
        <v>0</v>
      </c>
      <c r="GF279" s="18"/>
      <c r="GG279" s="9">
        <f>GF278*0.75</f>
        <v>106.12500000000273</v>
      </c>
      <c r="GH279" s="18"/>
      <c r="GI279" s="9">
        <f>GH278*1</f>
        <v>0</v>
      </c>
      <c r="GK279" s="18"/>
      <c r="GL279" s="9">
        <f>GK278*0.25</f>
        <v>868.91249999999991</v>
      </c>
      <c r="GM279" s="18"/>
      <c r="GN279" s="9">
        <f>GM278*0.5</f>
        <v>1088.3999999999987</v>
      </c>
      <c r="GO279" s="18"/>
      <c r="GP279" s="9">
        <f>GO278*0.75</f>
        <v>2093.5499999999997</v>
      </c>
      <c r="GQ279" s="18"/>
      <c r="GR279" s="9">
        <f>GQ278*1</f>
        <v>0</v>
      </c>
      <c r="GT279" s="18"/>
      <c r="GU279" s="9">
        <f>GT278*0.25</f>
        <v>110.97499999999945</v>
      </c>
      <c r="GV279" s="18"/>
      <c r="GW279" s="9">
        <f>GV278*0.5</f>
        <v>0</v>
      </c>
      <c r="GX279" s="18"/>
      <c r="GY279" s="9">
        <f>GX278*0.75</f>
        <v>0</v>
      </c>
      <c r="GZ279" s="18"/>
      <c r="HA279" s="9">
        <f>GZ278*1</f>
        <v>0</v>
      </c>
      <c r="HD279" s="9">
        <f>HC278*0.25</f>
        <v>175.625</v>
      </c>
      <c r="HF279" s="9">
        <f>HE278*0.5</f>
        <v>345.44999999999982</v>
      </c>
      <c r="HH279" s="9">
        <f>HG278*0.75</f>
        <v>621.75000000000273</v>
      </c>
      <c r="HJ279" s="9">
        <f>HI278*1</f>
        <v>0</v>
      </c>
      <c r="HM279" s="9">
        <f>HL278*0.25</f>
        <v>211.32499999999982</v>
      </c>
      <c r="HO279" s="9">
        <f>HN278*0.5</f>
        <v>0</v>
      </c>
      <c r="HQ279" s="9">
        <f>HP278*0.75</f>
        <v>297.00000000000136</v>
      </c>
      <c r="HS279" s="9">
        <f>HR278*1</f>
        <v>0</v>
      </c>
      <c r="HV279" s="9">
        <f>HU278*0.25</f>
        <v>1020.9499999999994</v>
      </c>
      <c r="HX279" s="9">
        <f>HW278*0.5</f>
        <v>1682.8000000000011</v>
      </c>
      <c r="HZ279" s="9">
        <f>HY278*0.75</f>
        <v>2689.4249999999943</v>
      </c>
      <c r="IB279" s="9">
        <f>IA278*1</f>
        <v>0</v>
      </c>
      <c r="IE279" s="9">
        <f>ID278*0.25</f>
        <v>43.125000000000909</v>
      </c>
      <c r="IG279" s="9">
        <f>IF278*0.5</f>
        <v>0</v>
      </c>
      <c r="II279" s="9">
        <f>IH278*0.75</f>
        <v>0</v>
      </c>
      <c r="IK279" s="9">
        <f>IJ278*1</f>
        <v>0</v>
      </c>
      <c r="IN279" s="9">
        <f>IM278*0.25</f>
        <v>20.199999999999818</v>
      </c>
      <c r="IP279" s="9">
        <f>IO278*0.5</f>
        <v>0</v>
      </c>
      <c r="IR279" s="9">
        <f>IQ278*0.75</f>
        <v>141.75</v>
      </c>
      <c r="IT279" s="9">
        <f>IS278*1</f>
        <v>0</v>
      </c>
      <c r="IW279" s="9">
        <f>IV278*0.25</f>
        <v>74.75</v>
      </c>
      <c r="IY279" s="9">
        <f>IX278*0.5</f>
        <v>187.64999999999964</v>
      </c>
      <c r="JA279" s="9">
        <f>IZ278*0.75</f>
        <v>70.200000000001637</v>
      </c>
      <c r="JC279" s="9">
        <f>JB278*1</f>
        <v>0</v>
      </c>
      <c r="JF279" s="9">
        <f>JE278*0.25</f>
        <v>76.649999999998727</v>
      </c>
      <c r="JH279" s="9">
        <f>JG278*0.5</f>
        <v>103.35000000000127</v>
      </c>
      <c r="JJ279" s="9">
        <f>JI278*0.75</f>
        <v>164.47500000000218</v>
      </c>
      <c r="JL279" s="9">
        <f>JK278*1</f>
        <v>0</v>
      </c>
      <c r="JO279" s="9">
        <f>JN278*0.25</f>
        <v>96.899999999999636</v>
      </c>
      <c r="JQ279" s="9">
        <f>JP278*0.5</f>
        <v>0</v>
      </c>
      <c r="JS279" s="9">
        <f>JR278*0.75</f>
        <v>0</v>
      </c>
      <c r="JU279" s="9">
        <f>JT278*1</f>
        <v>0</v>
      </c>
      <c r="JX279" s="9">
        <f>JW278*0.25</f>
        <v>595.125</v>
      </c>
      <c r="JZ279" s="9">
        <f>JY278*0.5</f>
        <v>1016.4499999999971</v>
      </c>
      <c r="KB279" s="9">
        <f>KA278*0.75</f>
        <v>1817.2499999999632</v>
      </c>
      <c r="KD279" s="9">
        <f>KC278*1</f>
        <v>3628.4999999999854</v>
      </c>
      <c r="KG279" s="9">
        <f>KF278*0.25</f>
        <v>42.375</v>
      </c>
      <c r="KI279" s="9">
        <f>KH278*0.5</f>
        <v>0</v>
      </c>
      <c r="KK279" s="9">
        <f>KJ278*0.75</f>
        <v>115.80000000000382</v>
      </c>
      <c r="KM279" s="9">
        <f>KL278*1</f>
        <v>0</v>
      </c>
      <c r="KP279" s="9">
        <f>KO278*0.25</f>
        <v>70.949999999999818</v>
      </c>
      <c r="KR279" s="9">
        <f>KQ278*0.5</f>
        <v>0</v>
      </c>
      <c r="KT279" s="9">
        <f>KS278*0.75</f>
        <v>0</v>
      </c>
      <c r="KV279" s="9">
        <f>KU278*1</f>
        <v>0</v>
      </c>
      <c r="KY279" s="9">
        <f>KX278*0.25</f>
        <v>63.124999999998181</v>
      </c>
      <c r="LA279" s="9">
        <f>KZ278*0.5</f>
        <v>0</v>
      </c>
      <c r="LC279" s="9">
        <f>LB278*0.75</f>
        <v>0</v>
      </c>
      <c r="LE279" s="9">
        <f>LD278*1</f>
        <v>0</v>
      </c>
      <c r="LH279" s="9">
        <f>LG278*0.25</f>
        <v>23.600000000000136</v>
      </c>
      <c r="LJ279" s="9">
        <f>LI278*0.5</f>
        <v>0</v>
      </c>
      <c r="LL279" s="9">
        <f>LK278*0.75</f>
        <v>0</v>
      </c>
      <c r="LN279" s="9">
        <f>LM278*1</f>
        <v>0</v>
      </c>
      <c r="LQ279" s="9">
        <f>LP278*0.25</f>
        <v>69.549999999999272</v>
      </c>
      <c r="LS279" s="9">
        <f>LR278*0.5</f>
        <v>201.65000000000009</v>
      </c>
      <c r="LU279" s="9">
        <f>LT278*0.75</f>
        <v>425.70000000000164</v>
      </c>
      <c r="LW279" s="9">
        <f>LV278*1</f>
        <v>0</v>
      </c>
      <c r="LZ279" s="9">
        <f>LY278*0.25</f>
        <v>100.52499999999964</v>
      </c>
      <c r="MB279" s="9">
        <f>MA278*0.5</f>
        <v>0</v>
      </c>
      <c r="MD279" s="9">
        <f>MC278*0.75</f>
        <v>0</v>
      </c>
      <c r="MF279" s="9">
        <f>ME278*1</f>
        <v>0</v>
      </c>
      <c r="MI279" s="9">
        <f>MH278*0.25</f>
        <v>208.9</v>
      </c>
      <c r="MK279" s="9">
        <f>MJ278*0.5</f>
        <v>172.10000000000036</v>
      </c>
      <c r="MM279" s="9">
        <f>ML278*0.75</f>
        <v>671.325000000003</v>
      </c>
      <c r="MO279" s="9">
        <f>MN278*1</f>
        <v>975.99999999999636</v>
      </c>
      <c r="MR279" s="9">
        <f>MQ278*0.25</f>
        <v>44.375</v>
      </c>
      <c r="MT279" s="9">
        <f>MS278*0.5</f>
        <v>100.74999999999818</v>
      </c>
      <c r="MV279" s="9">
        <f>MU278*0.75</f>
        <v>196.5</v>
      </c>
      <c r="MX279" s="9">
        <f>MW278*1</f>
        <v>0</v>
      </c>
      <c r="NA279" s="9">
        <f>MZ278*0.25</f>
        <v>0</v>
      </c>
      <c r="NC279" s="9">
        <f>NB278*0.5</f>
        <v>0</v>
      </c>
      <c r="NE279" s="9">
        <f>ND278*0.75</f>
        <v>1033.4249999999956</v>
      </c>
      <c r="NG279" s="9">
        <f>NF278*1</f>
        <v>0</v>
      </c>
      <c r="NH279" s="43"/>
    </row>
    <row r="280" spans="1:372" ht="18">
      <c r="A280" s="403" t="s">
        <v>3668</v>
      </c>
      <c r="B280" s="49"/>
      <c r="D280"/>
      <c r="E280" s="9"/>
      <c r="F280" s="18"/>
      <c r="G280" s="9"/>
      <c r="I280" s="9"/>
      <c r="K280" s="9"/>
      <c r="N280" s="9"/>
      <c r="P280" s="9"/>
      <c r="R280" s="9"/>
      <c r="T280" s="9"/>
      <c r="V280" s="18"/>
      <c r="W280" s="9"/>
      <c r="X280" s="18"/>
      <c r="Y280" s="9"/>
      <c r="Z280" s="18"/>
      <c r="AA280" s="9"/>
      <c r="AB280" s="18"/>
      <c r="AC280" s="38"/>
      <c r="AE280" s="18"/>
      <c r="AF280" s="9"/>
      <c r="AG280" s="18"/>
      <c r="AH280" s="9"/>
      <c r="AI280" s="18"/>
      <c r="AJ280" s="9"/>
      <c r="AK280" s="18"/>
      <c r="AL280" s="38"/>
      <c r="AN280" s="18"/>
      <c r="AO280" s="9"/>
      <c r="AQ280" s="9"/>
      <c r="AS280" s="9"/>
      <c r="AU280" s="38"/>
      <c r="AW280" s="18"/>
      <c r="AX280" s="9"/>
      <c r="AZ280" s="9"/>
      <c r="BB280" s="9"/>
      <c r="BD280" s="38"/>
      <c r="BF280" s="18"/>
      <c r="BG280" s="9"/>
      <c r="BH280" s="18"/>
      <c r="BI280" s="9"/>
      <c r="BJ280" s="18"/>
      <c r="BK280" s="9"/>
      <c r="BL280" s="18"/>
      <c r="BM280" s="38"/>
      <c r="BP280" s="9"/>
      <c r="BR280" s="9"/>
      <c r="BT280" s="9"/>
      <c r="BV280" s="38"/>
      <c r="BY280" s="9"/>
      <c r="CA280" s="9"/>
      <c r="CC280" s="9"/>
      <c r="CE280" s="38"/>
      <c r="CG280" s="18"/>
      <c r="CH280" s="9"/>
      <c r="CI280" s="18"/>
      <c r="CJ280" s="9"/>
      <c r="CK280" s="18"/>
      <c r="CL280" s="9"/>
      <c r="CM280" s="18"/>
      <c r="CN280" s="38"/>
      <c r="CP280" s="18"/>
      <c r="CQ280" s="9"/>
      <c r="CR280" s="18"/>
      <c r="CS280" s="9"/>
      <c r="CT280" s="18"/>
      <c r="CU280" s="9"/>
      <c r="CW280" s="38"/>
      <c r="CY280" s="18"/>
      <c r="CZ280" s="9"/>
      <c r="DA280" s="18"/>
      <c r="DB280" s="9"/>
      <c r="DC280" s="18"/>
      <c r="DD280" s="9"/>
      <c r="DF280" s="38"/>
      <c r="DH280" s="40"/>
      <c r="DI280" s="237"/>
      <c r="DJ280" s="40"/>
      <c r="DK280" s="40"/>
      <c r="DL280" s="40"/>
      <c r="DM280" s="40"/>
      <c r="DO280" s="38"/>
      <c r="DQ280" s="18"/>
      <c r="DR280" s="9"/>
      <c r="DS280" s="18"/>
      <c r="DT280" s="9"/>
      <c r="DU280" s="18"/>
      <c r="DV280" s="9"/>
      <c r="DX280" s="38"/>
      <c r="DZ280" s="18"/>
      <c r="EA280" s="9"/>
      <c r="EB280" s="18"/>
      <c r="EC280" s="9"/>
      <c r="ED280" s="18"/>
      <c r="EE280" s="9"/>
      <c r="EF280" s="18"/>
      <c r="EG280" s="9"/>
      <c r="EI280" s="18"/>
      <c r="EJ280" s="9"/>
      <c r="EK280" s="18"/>
      <c r="EL280" s="9"/>
      <c r="EM280" s="18"/>
      <c r="EN280" s="9"/>
      <c r="EO280" s="18"/>
      <c r="EP280" s="9"/>
      <c r="ER280" s="18"/>
      <c r="ES280" s="9"/>
      <c r="ET280" s="18"/>
      <c r="EU280" s="9"/>
      <c r="EV280" s="18"/>
      <c r="EW280" s="9"/>
      <c r="EX280" s="18"/>
      <c r="EY280" s="9"/>
      <c r="FA280" s="18"/>
      <c r="FB280" s="9"/>
      <c r="FC280" s="18"/>
      <c r="FD280" s="9"/>
      <c r="FE280" s="18"/>
      <c r="FF280" s="9"/>
      <c r="FG280" s="18"/>
      <c r="FH280" s="9"/>
      <c r="FJ280" s="18"/>
      <c r="FK280" s="9"/>
      <c r="FL280" s="18"/>
      <c r="FM280" s="9"/>
      <c r="FN280" s="18"/>
      <c r="FO280" s="9"/>
      <c r="FP280" s="18"/>
      <c r="FQ280" s="9"/>
      <c r="FS280" s="18"/>
      <c r="FT280" s="9"/>
      <c r="FU280" s="18"/>
      <c r="FV280" s="9"/>
      <c r="FW280" s="18"/>
      <c r="FX280" s="9"/>
      <c r="FY280" s="18"/>
      <c r="FZ280" s="9"/>
      <c r="GB280" s="18"/>
      <c r="GC280" s="9"/>
      <c r="GD280" s="18"/>
      <c r="GE280" s="9"/>
      <c r="GF280" s="18"/>
      <c r="GG280" s="9"/>
      <c r="GH280" s="18"/>
      <c r="GI280" s="9"/>
      <c r="GK280" s="18"/>
      <c r="GL280" s="9"/>
      <c r="GM280" s="18"/>
      <c r="GN280" s="9"/>
      <c r="GO280" s="18"/>
      <c r="GP280" s="9"/>
      <c r="GQ280" s="18"/>
      <c r="GR280" s="9"/>
      <c r="GT280" s="18"/>
      <c r="GU280" s="9"/>
      <c r="GV280" s="18"/>
      <c r="GW280" s="9"/>
      <c r="GX280" s="18"/>
      <c r="GY280" s="9"/>
      <c r="GZ280" s="18"/>
      <c r="HA280" s="9"/>
      <c r="HD280" s="9"/>
      <c r="HF280" s="9"/>
      <c r="HH280" s="9"/>
      <c r="HJ280" s="9"/>
      <c r="HM280" s="9"/>
      <c r="HO280" s="9"/>
      <c r="HQ280" s="9"/>
      <c r="HS280" s="9"/>
      <c r="HV280" s="9"/>
      <c r="HX280" s="9"/>
      <c r="HZ280" s="9"/>
      <c r="IB280" s="9"/>
      <c r="IE280" s="9"/>
      <c r="IG280" s="9"/>
      <c r="II280" s="9"/>
      <c r="IK280" s="9"/>
      <c r="IN280" s="9"/>
      <c r="IP280" s="9"/>
      <c r="IR280" s="9"/>
      <c r="IT280" s="9"/>
      <c r="IW280" s="9"/>
      <c r="IY280" s="9"/>
      <c r="JA280" s="9"/>
      <c r="JC280" s="9"/>
      <c r="JF280" s="9"/>
      <c r="JH280" s="9"/>
      <c r="JJ280" s="9"/>
      <c r="JL280" s="9"/>
      <c r="JO280" s="9"/>
      <c r="JQ280" s="9"/>
      <c r="JS280" s="9"/>
      <c r="JU280" s="9"/>
      <c r="JX280" s="9"/>
      <c r="JZ280" s="9"/>
      <c r="KB280" s="9"/>
      <c r="KD280" s="9"/>
      <c r="KG280" s="9"/>
      <c r="KI280" s="9"/>
      <c r="KK280" s="9"/>
      <c r="KM280" s="9"/>
      <c r="KP280" s="9"/>
      <c r="KR280" s="9"/>
      <c r="KT280" s="9"/>
      <c r="KV280" s="9"/>
      <c r="KY280" s="9"/>
      <c r="LA280" s="9"/>
      <c r="LC280" s="9"/>
      <c r="LE280" s="9"/>
      <c r="LH280" s="9"/>
      <c r="LJ280" s="9"/>
      <c r="LL280" s="9"/>
      <c r="LN280" s="9"/>
      <c r="LQ280" s="9"/>
      <c r="LS280" s="9"/>
      <c r="LU280" s="9"/>
      <c r="LW280" s="9"/>
      <c r="LZ280" s="9"/>
      <c r="MB280" s="9"/>
      <c r="MD280" s="9"/>
      <c r="MF280" s="9"/>
      <c r="MI280" s="9"/>
      <c r="MK280" s="9"/>
      <c r="MM280" s="9"/>
      <c r="MO280" s="9"/>
      <c r="MR280" s="9"/>
      <c r="MT280" s="9"/>
      <c r="MV280" s="9"/>
      <c r="MX280" s="9"/>
      <c r="NA280" s="9"/>
      <c r="NC280" s="9"/>
      <c r="NE280" s="9"/>
      <c r="NG280" s="9"/>
      <c r="NH280" s="43"/>
    </row>
    <row r="281" spans="1:372" ht="18">
      <c r="A281" s="42" t="s">
        <v>2260</v>
      </c>
      <c r="B281" s="49"/>
      <c r="D281"/>
      <c r="E281" s="1" t="s">
        <v>187</v>
      </c>
      <c r="F281" s="400"/>
      <c r="G281" s="1" t="s">
        <v>183</v>
      </c>
      <c r="H281" s="115"/>
      <c r="I281" s="1" t="s">
        <v>184</v>
      </c>
      <c r="J281" s="115"/>
      <c r="K281" s="1" t="s">
        <v>185</v>
      </c>
      <c r="N281" s="1" t="s">
        <v>187</v>
      </c>
      <c r="O281" s="18"/>
      <c r="P281" s="1" t="s">
        <v>183</v>
      </c>
      <c r="Q281" s="18"/>
      <c r="R281" s="1" t="s">
        <v>184</v>
      </c>
      <c r="S281" s="18"/>
      <c r="T281" s="1" t="s">
        <v>185</v>
      </c>
      <c r="V281" s="18"/>
      <c r="W281" s="1" t="s">
        <v>187</v>
      </c>
      <c r="X281" s="18"/>
      <c r="Y281" s="1" t="s">
        <v>183</v>
      </c>
      <c r="Z281" s="18"/>
      <c r="AA281" s="1" t="s">
        <v>184</v>
      </c>
      <c r="AB281" s="18">
        <v>316.89999999999986</v>
      </c>
      <c r="AC281" s="1" t="s">
        <v>185</v>
      </c>
      <c r="AF281" s="1" t="s">
        <v>187</v>
      </c>
      <c r="AG281" s="18"/>
      <c r="AH281" s="1" t="s">
        <v>183</v>
      </c>
      <c r="AI281" s="18"/>
      <c r="AJ281" s="1" t="s">
        <v>184</v>
      </c>
      <c r="AK281" s="18">
        <v>562.10000000000014</v>
      </c>
      <c r="AL281" s="1" t="s">
        <v>185</v>
      </c>
      <c r="AO281" s="1" t="s">
        <v>187</v>
      </c>
      <c r="AP281" s="18"/>
      <c r="AQ281" s="1" t="s">
        <v>183</v>
      </c>
      <c r="AR281" s="18"/>
      <c r="AS281" s="1" t="s">
        <v>184</v>
      </c>
      <c r="AT281" s="18">
        <v>393.50000000000045</v>
      </c>
      <c r="AU281" s="1" t="s">
        <v>185</v>
      </c>
      <c r="AX281" s="1" t="s">
        <v>187</v>
      </c>
      <c r="AZ281" s="1" t="s">
        <v>183</v>
      </c>
      <c r="BB281" s="1" t="s">
        <v>184</v>
      </c>
      <c r="BC281" s="18">
        <v>650.60000000000127</v>
      </c>
      <c r="BD281" s="1" t="s">
        <v>185</v>
      </c>
      <c r="BG281" s="1" t="s">
        <v>187</v>
      </c>
      <c r="BH281" s="18"/>
      <c r="BI281" s="1" t="s">
        <v>183</v>
      </c>
      <c r="BJ281" s="18"/>
      <c r="BK281" s="1" t="s">
        <v>184</v>
      </c>
      <c r="BL281" s="18">
        <v>727.50000000000136</v>
      </c>
      <c r="BM281" s="1" t="s">
        <v>185</v>
      </c>
      <c r="BP281" s="1" t="s">
        <v>187</v>
      </c>
      <c r="BQ281" s="18"/>
      <c r="BR281" s="1" t="s">
        <v>183</v>
      </c>
      <c r="BS281" s="18"/>
      <c r="BT281" s="1" t="s">
        <v>184</v>
      </c>
      <c r="BU281" s="18">
        <v>331.80000000000109</v>
      </c>
      <c r="BV281" s="1" t="s">
        <v>185</v>
      </c>
      <c r="BX281" s="18"/>
      <c r="BY281" s="1" t="s">
        <v>187</v>
      </c>
      <c r="BZ281" s="18"/>
      <c r="CA281" s="1" t="s">
        <v>183</v>
      </c>
      <c r="CB281" s="18"/>
      <c r="CC281" s="1" t="s">
        <v>184</v>
      </c>
      <c r="CD281" s="18">
        <v>202.00000000000182</v>
      </c>
      <c r="CE281" s="1" t="s">
        <v>185</v>
      </c>
      <c r="CG281" s="18"/>
      <c r="CH281" s="1" t="s">
        <v>187</v>
      </c>
      <c r="CI281" s="18"/>
      <c r="CJ281" s="1" t="s">
        <v>183</v>
      </c>
      <c r="CK281" s="18"/>
      <c r="CL281" s="1" t="s">
        <v>184</v>
      </c>
      <c r="CM281" s="18">
        <v>143.40000000000236</v>
      </c>
      <c r="CN281" s="1" t="s">
        <v>185</v>
      </c>
      <c r="CP281" s="18"/>
      <c r="CQ281" s="1" t="s">
        <v>187</v>
      </c>
      <c r="CR281" s="18"/>
      <c r="CS281" s="1" t="s">
        <v>183</v>
      </c>
      <c r="CT281" s="18"/>
      <c r="CU281" s="1" t="s">
        <v>184</v>
      </c>
      <c r="CV281" s="18">
        <v>432.40000000000236</v>
      </c>
      <c r="CW281" s="1" t="s">
        <v>185</v>
      </c>
      <c r="CY281" s="18"/>
      <c r="CZ281" s="9" t="s">
        <v>187</v>
      </c>
      <c r="DA281" s="18"/>
      <c r="DB281" s="9" t="s">
        <v>183</v>
      </c>
      <c r="DC281" s="18"/>
      <c r="DD281" s="9" t="s">
        <v>184</v>
      </c>
      <c r="DE281" s="18">
        <v>291.300000000002</v>
      </c>
      <c r="DF281" s="1" t="s">
        <v>185</v>
      </c>
      <c r="DH281" s="18"/>
      <c r="DI281" s="1" t="s">
        <v>187</v>
      </c>
      <c r="DJ281" s="18"/>
      <c r="DK281" s="1" t="s">
        <v>183</v>
      </c>
      <c r="DL281" s="18"/>
      <c r="DM281" s="1" t="s">
        <v>184</v>
      </c>
      <c r="DN281" s="18">
        <v>465.70000000000255</v>
      </c>
      <c r="DO281" s="1" t="s">
        <v>185</v>
      </c>
      <c r="DQ281" s="18"/>
      <c r="DR281" s="1" t="s">
        <v>187</v>
      </c>
      <c r="DS281" s="18"/>
      <c r="DT281" s="1" t="s">
        <v>183</v>
      </c>
      <c r="DU281" s="18"/>
      <c r="DV281" s="1" t="s">
        <v>184</v>
      </c>
      <c r="DW281" s="18">
        <v>294.70000000000164</v>
      </c>
      <c r="DX281" s="1" t="s">
        <v>185</v>
      </c>
      <c r="DZ281" s="18"/>
      <c r="EA281" s="1" t="s">
        <v>187</v>
      </c>
      <c r="EB281" s="18"/>
      <c r="EC281" s="1" t="s">
        <v>183</v>
      </c>
      <c r="ED281" s="18"/>
      <c r="EE281" s="1" t="s">
        <v>184</v>
      </c>
      <c r="EF281" s="18"/>
      <c r="EG281" s="1" t="s">
        <v>185</v>
      </c>
      <c r="EI281" s="18"/>
      <c r="EJ281" s="1" t="s">
        <v>187</v>
      </c>
      <c r="EK281" s="18"/>
      <c r="EL281" s="1" t="s">
        <v>183</v>
      </c>
      <c r="EM281" s="18"/>
      <c r="EN281" s="1" t="s">
        <v>184</v>
      </c>
      <c r="EO281" s="18"/>
      <c r="EP281" s="1" t="s">
        <v>185</v>
      </c>
      <c r="ER281" s="18"/>
      <c r="ES281" s="1" t="s">
        <v>187</v>
      </c>
      <c r="ET281" s="18"/>
      <c r="EU281" s="1" t="s">
        <v>183</v>
      </c>
      <c r="EV281" s="18"/>
      <c r="EW281" s="1" t="s">
        <v>184</v>
      </c>
      <c r="EX281" s="18"/>
      <c r="EY281" s="1" t="s">
        <v>185</v>
      </c>
      <c r="FA281" s="18"/>
      <c r="FB281" s="9"/>
      <c r="FC281" s="18"/>
      <c r="FD281" s="9"/>
      <c r="FE281" s="18"/>
      <c r="FF281" s="9"/>
      <c r="FG281" s="18"/>
      <c r="FH281" s="9"/>
      <c r="FJ281" s="18"/>
      <c r="FK281" s="9"/>
      <c r="FL281" s="18"/>
      <c r="FM281" s="9"/>
      <c r="FN281" s="18"/>
      <c r="FO281" s="9"/>
      <c r="FP281" s="18"/>
      <c r="FQ281" s="9"/>
      <c r="FS281" s="18"/>
      <c r="FT281" s="9"/>
      <c r="FU281" s="18"/>
      <c r="FV281" s="9"/>
      <c r="FW281" s="18"/>
      <c r="FX281" s="9"/>
      <c r="FY281" s="18"/>
      <c r="FZ281" s="9"/>
      <c r="GB281" s="18"/>
      <c r="GC281" s="9"/>
      <c r="GD281" s="18"/>
      <c r="GE281" s="9"/>
      <c r="GF281" s="18"/>
      <c r="GG281" s="9"/>
      <c r="GH281" s="18"/>
      <c r="GI281" s="9"/>
      <c r="GK281" s="18"/>
      <c r="GL281" s="9"/>
      <c r="GM281" s="18"/>
      <c r="GN281" s="9"/>
      <c r="GO281" s="18"/>
      <c r="GP281" s="9"/>
      <c r="GQ281" s="18"/>
      <c r="GR281" s="9"/>
      <c r="GT281" s="18"/>
      <c r="GU281" s="9"/>
      <c r="GV281" s="18"/>
      <c r="GW281" s="9"/>
      <c r="GX281" s="18"/>
      <c r="GY281" s="9"/>
      <c r="GZ281" s="18"/>
      <c r="HA281" s="9"/>
      <c r="HD281" s="9"/>
      <c r="HF281" s="9"/>
      <c r="HH281" s="9"/>
      <c r="HJ281" s="9"/>
      <c r="HM281" s="9"/>
      <c r="HO281" s="9"/>
      <c r="HQ281" s="9"/>
      <c r="HS281" s="9"/>
      <c r="HV281" s="9"/>
      <c r="HX281" s="9"/>
      <c r="HZ281" s="9"/>
      <c r="IB281" s="9"/>
      <c r="IE281" s="9"/>
      <c r="IG281" s="9"/>
      <c r="II281" s="9"/>
      <c r="IK281" s="9"/>
      <c r="IN281" s="9"/>
      <c r="IP281" s="9"/>
      <c r="IR281" s="9"/>
      <c r="IT281" s="9"/>
      <c r="IW281" s="9"/>
      <c r="IY281" s="9"/>
      <c r="JA281" s="9"/>
      <c r="JC281" s="9"/>
      <c r="JF281" s="9"/>
      <c r="JH281" s="9"/>
      <c r="JJ281" s="9"/>
      <c r="JL281" s="9"/>
      <c r="JO281" s="9"/>
      <c r="JQ281" s="9"/>
      <c r="JS281" s="9"/>
      <c r="JU281" s="9"/>
      <c r="JX281" s="9"/>
      <c r="JZ281" s="9"/>
      <c r="KB281" s="9"/>
      <c r="KD281" s="9"/>
      <c r="KG281" s="9"/>
      <c r="KI281" s="9"/>
      <c r="KK281" s="9"/>
      <c r="KM281" s="9"/>
      <c r="KP281" s="9"/>
      <c r="KR281" s="9"/>
      <c r="KT281" s="9"/>
      <c r="KV281" s="9"/>
      <c r="KY281" s="9"/>
      <c r="LA281" s="9"/>
      <c r="LC281" s="9"/>
      <c r="LE281" s="9"/>
      <c r="LH281" s="9"/>
      <c r="LJ281" s="9"/>
      <c r="LL281" s="9"/>
      <c r="LN281" s="9"/>
      <c r="LQ281" s="9"/>
      <c r="LS281" s="9"/>
      <c r="LU281" s="9"/>
      <c r="LW281" s="9"/>
      <c r="LZ281" s="9"/>
      <c r="MB281" s="9"/>
      <c r="MD281" s="9"/>
      <c r="MF281" s="9"/>
      <c r="MI281" s="9"/>
      <c r="MK281" s="9"/>
      <c r="MM281" s="9"/>
      <c r="MO281" s="9"/>
      <c r="MR281" s="9"/>
      <c r="MT281" s="9"/>
      <c r="MV281" s="9"/>
      <c r="MX281" s="9"/>
      <c r="NA281" s="9"/>
      <c r="NC281" s="9"/>
      <c r="NE281" s="9"/>
      <c r="NG281" s="9"/>
      <c r="NH281" s="43"/>
    </row>
    <row r="282" spans="1:372" ht="18">
      <c r="A282" s="403">
        <v>2022</v>
      </c>
      <c r="B282" s="49">
        <f>SUM(D282:AAP282)</f>
        <v>4811.9000000000169</v>
      </c>
      <c r="D282"/>
      <c r="E282" s="9">
        <f>D281*0.25</f>
        <v>0</v>
      </c>
      <c r="F282" s="18"/>
      <c r="G282" s="9">
        <f>F281*0.5</f>
        <v>0</v>
      </c>
      <c r="I282" s="9">
        <f>H281*0.75</f>
        <v>0</v>
      </c>
      <c r="K282" s="9">
        <f>J281*1</f>
        <v>0</v>
      </c>
      <c r="N282" s="9">
        <f>M281*0.25</f>
        <v>0</v>
      </c>
      <c r="P282" s="9">
        <f>O281*0.5</f>
        <v>0</v>
      </c>
      <c r="R282" s="9">
        <f>Q281*0.75</f>
        <v>0</v>
      </c>
      <c r="T282" s="9">
        <f>S281*1</f>
        <v>0</v>
      </c>
      <c r="V282" s="18"/>
      <c r="W282" s="9">
        <f>V281*0.25</f>
        <v>0</v>
      </c>
      <c r="X282" s="18"/>
      <c r="Y282" s="9">
        <f>X281*0.5</f>
        <v>0</v>
      </c>
      <c r="Z282" s="18"/>
      <c r="AA282" s="9">
        <f>Z281*0.75</f>
        <v>0</v>
      </c>
      <c r="AB282" s="18"/>
      <c r="AC282" s="9">
        <f>AB281*1</f>
        <v>316.89999999999986</v>
      </c>
      <c r="AF282" s="9">
        <f>AE281*0.25</f>
        <v>0</v>
      </c>
      <c r="AH282" s="9">
        <f>AG281*0.5</f>
        <v>0</v>
      </c>
      <c r="AI282" s="21"/>
      <c r="AJ282" s="9">
        <f>AI281*0.75</f>
        <v>0</v>
      </c>
      <c r="AK282" s="21"/>
      <c r="AL282" s="9">
        <f>AK281*1</f>
        <v>562.10000000000014</v>
      </c>
      <c r="AO282" s="9">
        <f>AN281*0.25</f>
        <v>0</v>
      </c>
      <c r="AQ282" s="9">
        <f>AP281*0.5</f>
        <v>0</v>
      </c>
      <c r="AR282" s="21"/>
      <c r="AS282" s="9">
        <f>AR281*0.75</f>
        <v>0</v>
      </c>
      <c r="AU282" s="9">
        <f>AT281*1</f>
        <v>393.50000000000045</v>
      </c>
      <c r="AX282" s="9">
        <f>AW281*0.25</f>
        <v>0</v>
      </c>
      <c r="AZ282" s="9">
        <f>AY281*0.5</f>
        <v>0</v>
      </c>
      <c r="BA282" s="21"/>
      <c r="BB282" s="9">
        <f>BA281*0.75</f>
        <v>0</v>
      </c>
      <c r="BC282" s="21"/>
      <c r="BD282" s="9">
        <f>BC281*1</f>
        <v>650.60000000000127</v>
      </c>
      <c r="BG282" s="9">
        <f>BF281*0.25</f>
        <v>0</v>
      </c>
      <c r="BI282" s="9">
        <f>BH281*0.5</f>
        <v>0</v>
      </c>
      <c r="BJ282" s="21"/>
      <c r="BK282" s="9">
        <f>BJ281*0.75</f>
        <v>0</v>
      </c>
      <c r="BL282" s="21"/>
      <c r="BM282" s="9">
        <f>BL281*1</f>
        <v>727.50000000000136</v>
      </c>
      <c r="BP282" s="9">
        <f>BO281*0.25</f>
        <v>0</v>
      </c>
      <c r="BR282" s="9">
        <f>BQ281*0.5</f>
        <v>0</v>
      </c>
      <c r="BT282" s="9">
        <f>BS281*0.75</f>
        <v>0</v>
      </c>
      <c r="BV282" s="9">
        <f>BU281*1</f>
        <v>331.80000000000109</v>
      </c>
      <c r="BY282" s="9">
        <f>BX281*0.25</f>
        <v>0</v>
      </c>
      <c r="CA282" s="9">
        <f>BZ281*0.5</f>
        <v>0</v>
      </c>
      <c r="CC282" s="9">
        <f>CB281*0.75</f>
        <v>0</v>
      </c>
      <c r="CE282" s="9">
        <f t="shared" ref="CE282" si="546">CD281*1</f>
        <v>202.00000000000182</v>
      </c>
      <c r="CH282" s="9">
        <f>CG281*0.25</f>
        <v>0</v>
      </c>
      <c r="CJ282" s="9">
        <f>CI281*0.5</f>
        <v>0</v>
      </c>
      <c r="CL282" s="9">
        <f>CK281*0.75</f>
        <v>0</v>
      </c>
      <c r="CN282" s="9">
        <f t="shared" ref="CN282" si="547">CM281*1</f>
        <v>143.40000000000236</v>
      </c>
      <c r="CQ282" s="9">
        <f>CP281*0.25</f>
        <v>0</v>
      </c>
      <c r="CS282" s="9">
        <f>CR281*0.5</f>
        <v>0</v>
      </c>
      <c r="CU282" s="9">
        <f>CT281*0.75</f>
        <v>0</v>
      </c>
      <c r="CW282" s="9">
        <f t="shared" ref="CW282" si="548">CV281*1</f>
        <v>432.40000000000236</v>
      </c>
      <c r="CY282" s="18"/>
      <c r="CZ282" s="9">
        <v>0</v>
      </c>
      <c r="DA282" s="18"/>
      <c r="DB282" s="9">
        <v>0</v>
      </c>
      <c r="DC282" s="18"/>
      <c r="DD282" s="9">
        <v>0</v>
      </c>
      <c r="DF282" s="9">
        <f t="shared" ref="DF282" si="549">DE281*1</f>
        <v>291.300000000002</v>
      </c>
      <c r="DI282" s="9">
        <f>DH281*0.25</f>
        <v>0</v>
      </c>
      <c r="DK282" s="9">
        <f>DJ281*0.5</f>
        <v>0</v>
      </c>
      <c r="DM282" s="9">
        <f>DL281*0.75</f>
        <v>0</v>
      </c>
      <c r="DO282" s="9">
        <f t="shared" ref="DO282" si="550">DN281*1</f>
        <v>465.70000000000255</v>
      </c>
      <c r="DR282" s="9">
        <f>DQ281*0.25</f>
        <v>0</v>
      </c>
      <c r="DT282" s="9">
        <f>DS281*0.5</f>
        <v>0</v>
      </c>
      <c r="DV282" s="9">
        <f>DU281*0.75</f>
        <v>0</v>
      </c>
      <c r="DX282" s="9">
        <f t="shared" ref="DX282" si="551">DW281*1</f>
        <v>294.70000000000164</v>
      </c>
      <c r="EA282" s="9">
        <f>DZ281*0.25</f>
        <v>0</v>
      </c>
      <c r="EC282" s="9">
        <f>EB281*0.5</f>
        <v>0</v>
      </c>
      <c r="EE282" s="9">
        <f>ED281*0.75</f>
        <v>0</v>
      </c>
      <c r="EG282" s="9">
        <f>EF281*1</f>
        <v>0</v>
      </c>
      <c r="EJ282" s="9">
        <f>EI281*0.25</f>
        <v>0</v>
      </c>
      <c r="EL282" s="9">
        <f>EK281*0.5</f>
        <v>0</v>
      </c>
      <c r="EN282" s="9">
        <f>EM281*0.75</f>
        <v>0</v>
      </c>
      <c r="EP282" s="9">
        <f>EO281*1</f>
        <v>0</v>
      </c>
      <c r="ES282" s="9">
        <f>ER281*0.25</f>
        <v>0</v>
      </c>
      <c r="EU282" s="9">
        <f>ET281*0.5</f>
        <v>0</v>
      </c>
      <c r="EW282" s="9">
        <f>EV281*0.75</f>
        <v>0</v>
      </c>
      <c r="EY282" s="9">
        <f>EX281*1</f>
        <v>0</v>
      </c>
      <c r="FA282" s="18"/>
      <c r="FB282" s="9"/>
      <c r="FC282" s="18"/>
      <c r="FD282" s="9"/>
      <c r="FE282" s="18"/>
      <c r="FF282" s="9"/>
      <c r="FG282" s="18"/>
      <c r="FH282" s="9"/>
      <c r="FJ282" s="18"/>
      <c r="FK282" s="9"/>
      <c r="FL282" s="18"/>
      <c r="FM282" s="9"/>
      <c r="FN282" s="18"/>
      <c r="FO282" s="9"/>
      <c r="FP282" s="18"/>
      <c r="FQ282" s="9"/>
      <c r="FS282" s="18"/>
      <c r="FT282" s="9"/>
      <c r="FU282" s="18"/>
      <c r="FV282" s="9"/>
      <c r="FW282" s="18"/>
      <c r="FX282" s="9"/>
      <c r="FY282" s="18"/>
      <c r="FZ282" s="9"/>
      <c r="GB282" s="18"/>
      <c r="GC282" s="9"/>
      <c r="GD282" s="18"/>
      <c r="GE282" s="9"/>
      <c r="GF282" s="18"/>
      <c r="GG282" s="9"/>
      <c r="GH282" s="18"/>
      <c r="GI282" s="9"/>
      <c r="GK282" s="18"/>
      <c r="GL282" s="9"/>
      <c r="GM282" s="18"/>
      <c r="GN282" s="9"/>
      <c r="GO282" s="18"/>
      <c r="GP282" s="9"/>
      <c r="GQ282" s="18"/>
      <c r="GR282" s="9"/>
      <c r="GT282" s="18"/>
      <c r="GU282" s="9"/>
      <c r="GV282" s="18"/>
      <c r="GW282" s="9"/>
      <c r="GX282" s="18"/>
      <c r="GY282" s="9"/>
      <c r="GZ282" s="18"/>
      <c r="HA282" s="9"/>
      <c r="HD282" s="9"/>
      <c r="HF282" s="9"/>
      <c r="HH282" s="9"/>
      <c r="HJ282" s="9"/>
      <c r="HM282" s="9"/>
      <c r="HO282" s="9"/>
      <c r="HQ282" s="9"/>
      <c r="HS282" s="9"/>
      <c r="HV282" s="9"/>
      <c r="HX282" s="9"/>
      <c r="HZ282" s="9"/>
      <c r="IB282" s="9"/>
      <c r="IE282" s="9"/>
      <c r="IG282" s="9"/>
      <c r="II282" s="9"/>
      <c r="IK282" s="9"/>
      <c r="IN282" s="9"/>
      <c r="IP282" s="9"/>
      <c r="IR282" s="9"/>
      <c r="IT282" s="9"/>
      <c r="IW282" s="9"/>
      <c r="IY282" s="9"/>
      <c r="JA282" s="9"/>
      <c r="JC282" s="9"/>
      <c r="JF282" s="9"/>
      <c r="JH282" s="9"/>
      <c r="JJ282" s="9"/>
      <c r="JL282" s="9"/>
      <c r="JO282" s="9"/>
      <c r="JQ282" s="9"/>
      <c r="JS282" s="9"/>
      <c r="JU282" s="9"/>
      <c r="JX282" s="9"/>
      <c r="JZ282" s="9"/>
      <c r="KB282" s="9"/>
      <c r="KD282" s="9"/>
      <c r="KG282" s="9"/>
      <c r="KI282" s="9"/>
      <c r="KK282" s="9"/>
      <c r="KM282" s="9"/>
      <c r="KP282" s="9"/>
      <c r="KR282" s="9"/>
      <c r="KT282" s="9"/>
      <c r="KV282" s="9"/>
      <c r="KY282" s="9"/>
      <c r="LA282" s="9"/>
      <c r="LC282" s="9"/>
      <c r="LE282" s="9"/>
      <c r="LH282" s="9"/>
      <c r="LJ282" s="9"/>
      <c r="LL282" s="9"/>
      <c r="LN282" s="9"/>
      <c r="LQ282" s="9"/>
      <c r="LS282" s="9"/>
      <c r="LU282" s="9"/>
      <c r="LW282" s="9"/>
      <c r="LZ282" s="9"/>
      <c r="MB282" s="9"/>
      <c r="MD282" s="9"/>
      <c r="MF282" s="9"/>
      <c r="MI282" s="9"/>
      <c r="MK282" s="9"/>
      <c r="MM282" s="9"/>
      <c r="MO282" s="9"/>
      <c r="MR282" s="9"/>
      <c r="MT282" s="9"/>
      <c r="MV282" s="9"/>
      <c r="MX282" s="9"/>
      <c r="NA282" s="9"/>
      <c r="NC282" s="9"/>
      <c r="NE282" s="9"/>
      <c r="NG282" s="9"/>
      <c r="NH282" s="43"/>
    </row>
    <row r="283" spans="1:372" ht="15.75">
      <c r="B283" s="206"/>
      <c r="C283" s="205"/>
      <c r="D283" s="40"/>
      <c r="E283" s="237"/>
      <c r="F283" s="149"/>
      <c r="G283" s="61"/>
      <c r="H283" s="40"/>
      <c r="I283" s="40"/>
      <c r="J283" s="40"/>
      <c r="K283" s="40"/>
      <c r="L283" s="205"/>
      <c r="M283" s="40"/>
      <c r="N283" s="237"/>
      <c r="O283" s="40"/>
      <c r="P283" s="61"/>
      <c r="Q283" s="40"/>
      <c r="R283" s="40"/>
      <c r="S283" s="40"/>
      <c r="T283" s="40"/>
      <c r="U283" s="205"/>
      <c r="V283" s="149"/>
      <c r="W283" s="237"/>
      <c r="X283" s="149"/>
      <c r="Y283" s="61"/>
      <c r="Z283" s="149"/>
      <c r="AA283" s="40"/>
      <c r="AB283" s="149"/>
      <c r="AC283" s="38"/>
      <c r="AD283" s="205"/>
      <c r="AE283" s="149"/>
      <c r="AF283" s="237"/>
      <c r="AG283" s="149"/>
      <c r="AH283" s="40"/>
      <c r="AI283" s="149"/>
      <c r="AJ283" s="40"/>
      <c r="AK283" s="149"/>
      <c r="AL283" s="38"/>
      <c r="AM283" s="205"/>
      <c r="AN283" s="149"/>
      <c r="AO283" s="237"/>
      <c r="AP283" s="40"/>
      <c r="AQ283" s="40"/>
      <c r="AR283" s="40"/>
      <c r="AS283" s="40"/>
      <c r="AT283" s="40"/>
      <c r="AU283" s="38"/>
      <c r="AV283" s="205"/>
      <c r="AW283" s="149"/>
      <c r="AX283" s="237"/>
      <c r="AY283" s="40"/>
      <c r="AZ283" s="40"/>
      <c r="BA283" s="40"/>
      <c r="BB283" s="40"/>
      <c r="BC283" s="40"/>
      <c r="BD283" s="38"/>
      <c r="BE283" s="205"/>
      <c r="BF283" s="149"/>
      <c r="BG283" s="237"/>
      <c r="BH283" s="149"/>
      <c r="BI283" s="40"/>
      <c r="BJ283" s="149"/>
      <c r="BK283" s="40"/>
      <c r="BL283" s="149"/>
      <c r="BM283" s="38"/>
      <c r="BN283" s="205"/>
      <c r="BO283" s="40"/>
      <c r="BP283" s="237"/>
      <c r="BQ283" s="40"/>
      <c r="BR283" s="40"/>
      <c r="BS283" s="40"/>
      <c r="BT283" s="40"/>
      <c r="BU283" s="40"/>
      <c r="BV283" s="38"/>
      <c r="BW283" s="205"/>
      <c r="BX283" s="40"/>
      <c r="BY283" s="237"/>
      <c r="BZ283" s="40"/>
      <c r="CA283" s="40"/>
      <c r="CB283" s="40"/>
      <c r="CC283" s="40"/>
      <c r="CD283" s="40"/>
      <c r="CE283" s="38"/>
      <c r="CF283" s="205"/>
      <c r="CG283" s="149"/>
      <c r="CH283" s="237"/>
      <c r="CI283" s="149"/>
      <c r="CJ283" s="40"/>
      <c r="CK283" s="149"/>
      <c r="CL283" s="40"/>
      <c r="CM283" s="149"/>
      <c r="CN283" s="38"/>
      <c r="CO283" s="205"/>
      <c r="CP283" s="149"/>
      <c r="CQ283" s="237"/>
      <c r="CR283" s="149"/>
      <c r="CS283" s="40"/>
      <c r="CT283" s="149"/>
      <c r="CU283" s="40"/>
      <c r="CW283" s="38"/>
      <c r="CX283" s="205"/>
      <c r="CY283" s="149"/>
      <c r="CZ283" s="237"/>
      <c r="DA283" s="149"/>
      <c r="DB283" s="40"/>
      <c r="DC283" s="149"/>
      <c r="DD283" s="40"/>
      <c r="DF283" s="38"/>
      <c r="DG283" s="205"/>
      <c r="DH283" s="40"/>
      <c r="DI283" s="237"/>
      <c r="DJ283" s="40"/>
      <c r="DK283" s="40"/>
      <c r="DL283" s="40"/>
      <c r="DM283" s="40"/>
      <c r="DO283" s="38"/>
      <c r="DP283" s="205"/>
      <c r="DQ283" s="149"/>
      <c r="DR283" s="237"/>
      <c r="DS283" s="149"/>
      <c r="DT283" s="40"/>
      <c r="DU283" s="149"/>
      <c r="DV283" s="40"/>
      <c r="DX283" s="38"/>
      <c r="DY283" s="205"/>
      <c r="DZ283" s="149"/>
      <c r="EA283" s="237"/>
      <c r="EB283" s="149"/>
      <c r="EC283" s="40"/>
      <c r="ED283" s="149"/>
      <c r="EE283" s="40"/>
      <c r="EF283" s="149"/>
      <c r="EG283" s="38"/>
      <c r="EH283" s="205"/>
      <c r="EI283" s="149"/>
      <c r="EJ283" s="237"/>
      <c r="EK283" s="149"/>
      <c r="EL283" s="40"/>
      <c r="EM283" s="149"/>
      <c r="EN283" s="40"/>
      <c r="EO283" s="149"/>
      <c r="EP283" s="38"/>
      <c r="EQ283" s="205"/>
      <c r="ER283" s="149"/>
      <c r="ES283" s="237"/>
      <c r="ET283" s="149"/>
      <c r="EU283" s="40"/>
      <c r="EV283" s="149"/>
      <c r="EW283" s="40"/>
      <c r="EX283" s="149"/>
      <c r="EY283" s="38"/>
      <c r="EZ283" s="205"/>
      <c r="FA283" s="149"/>
      <c r="FB283" s="237"/>
      <c r="FC283" s="149"/>
      <c r="FD283" s="40"/>
      <c r="FE283" s="149"/>
      <c r="FF283" s="40"/>
      <c r="FG283" s="149"/>
      <c r="FH283" s="38"/>
      <c r="FI283" s="205"/>
      <c r="FJ283" s="149"/>
      <c r="FK283" s="237"/>
      <c r="FL283" s="149"/>
      <c r="FM283" s="40"/>
      <c r="FN283" s="149"/>
      <c r="FO283" s="40"/>
      <c r="FP283" s="149"/>
      <c r="FQ283" s="38"/>
      <c r="FR283" s="205"/>
      <c r="FS283" s="149"/>
      <c r="FT283" s="237"/>
      <c r="FU283" s="149"/>
      <c r="FV283" s="40"/>
      <c r="FW283" s="149"/>
      <c r="FX283" s="40"/>
      <c r="FY283" s="149"/>
      <c r="FZ283" s="38"/>
      <c r="GA283" s="205"/>
      <c r="GB283" s="149"/>
      <c r="GC283" s="237"/>
      <c r="GD283" s="149"/>
      <c r="GE283" s="40"/>
      <c r="GF283" s="149"/>
      <c r="GG283" s="40"/>
      <c r="GH283" s="149"/>
      <c r="GI283" s="38"/>
      <c r="GJ283" s="205"/>
      <c r="GK283" s="149"/>
      <c r="GL283" s="237"/>
      <c r="GM283" s="149"/>
      <c r="GN283" s="40"/>
      <c r="GO283" s="149"/>
      <c r="GP283" s="40"/>
      <c r="GQ283" s="149"/>
      <c r="GR283" s="38"/>
      <c r="GS283" s="205"/>
      <c r="GT283" s="149"/>
      <c r="GU283" s="237"/>
      <c r="GV283" s="149"/>
      <c r="GW283" s="40"/>
      <c r="GX283" s="149"/>
      <c r="GY283" s="40"/>
      <c r="GZ283" s="149"/>
      <c r="HA283" s="40"/>
      <c r="HB283" s="205"/>
      <c r="HC283" s="40"/>
      <c r="HD283" s="237"/>
      <c r="HE283" s="40"/>
      <c r="HF283" s="40"/>
      <c r="HG283" s="40"/>
      <c r="HH283" s="40"/>
      <c r="HI283" s="40"/>
      <c r="HJ283" s="38"/>
      <c r="HK283" s="205"/>
      <c r="HL283" s="40"/>
      <c r="HM283" s="237"/>
      <c r="HN283" s="40"/>
      <c r="HO283" s="40"/>
      <c r="HP283" s="40"/>
      <c r="HQ283" s="40"/>
      <c r="HR283" s="40"/>
      <c r="HS283" s="38"/>
      <c r="HT283" s="205"/>
      <c r="HU283" s="40"/>
      <c r="HV283" s="237"/>
      <c r="HW283" s="40"/>
      <c r="HX283" s="40"/>
      <c r="HY283" s="40"/>
      <c r="HZ283" s="40"/>
      <c r="IA283" s="40"/>
      <c r="IB283" s="38"/>
      <c r="IC283" s="205"/>
      <c r="ID283" s="40"/>
      <c r="IE283" s="237"/>
      <c r="IF283" s="40"/>
      <c r="IG283" s="40"/>
      <c r="IH283" s="40"/>
      <c r="II283" s="40"/>
      <c r="IJ283" s="40"/>
      <c r="IK283" s="40"/>
      <c r="IL283" s="205"/>
      <c r="IM283" s="40"/>
      <c r="IN283" s="237"/>
      <c r="IO283" s="40"/>
      <c r="IP283" s="40"/>
      <c r="IQ283" s="40"/>
      <c r="IR283" s="40"/>
      <c r="IS283" s="40"/>
      <c r="IT283" s="38"/>
      <c r="IU283" s="205"/>
      <c r="IV283" s="40"/>
      <c r="IW283" s="237"/>
      <c r="IX283" s="40"/>
      <c r="IY283" s="40"/>
      <c r="IZ283" s="40"/>
      <c r="JA283" s="40"/>
      <c r="JB283" s="40"/>
      <c r="JC283" s="38"/>
      <c r="JD283" s="205"/>
      <c r="JE283" s="40"/>
      <c r="JF283" s="237"/>
      <c r="JG283" s="40"/>
      <c r="JH283" s="40"/>
      <c r="JI283" s="40"/>
      <c r="JJ283" s="40"/>
      <c r="JK283" s="40"/>
      <c r="JL283" s="38"/>
      <c r="JM283" s="205"/>
      <c r="JN283" s="40"/>
      <c r="JO283" s="237"/>
      <c r="JP283" s="40"/>
      <c r="JQ283" s="40"/>
      <c r="JR283" s="40"/>
      <c r="JS283" s="40"/>
      <c r="JT283" s="40"/>
      <c r="JU283" s="40"/>
      <c r="JV283" s="205"/>
      <c r="JW283" s="40"/>
      <c r="JX283" s="237"/>
      <c r="JY283" s="40"/>
      <c r="JZ283" s="40"/>
      <c r="KA283" s="40"/>
      <c r="KB283" s="40"/>
      <c r="KC283" s="40"/>
      <c r="KD283" s="38"/>
      <c r="KE283" s="205"/>
      <c r="KF283" s="40"/>
      <c r="KG283" s="237"/>
      <c r="KH283" s="40"/>
      <c r="KI283" s="40"/>
      <c r="KJ283" s="40"/>
      <c r="KK283" s="40"/>
      <c r="KL283" s="40"/>
      <c r="KM283" s="38"/>
      <c r="KN283" s="205"/>
      <c r="KO283" s="40"/>
      <c r="KP283" s="237"/>
      <c r="KQ283" s="40"/>
      <c r="KR283" s="40"/>
      <c r="KS283" s="40"/>
      <c r="KT283" s="40"/>
      <c r="KU283" s="40"/>
      <c r="KV283" s="40"/>
      <c r="KW283" s="205"/>
      <c r="KX283" s="40"/>
      <c r="KY283" s="237"/>
      <c r="KZ283" s="40"/>
      <c r="LA283" s="40"/>
      <c r="LB283" s="40"/>
      <c r="LC283" s="40"/>
      <c r="LD283" s="40"/>
      <c r="LE283" s="40"/>
      <c r="LF283" s="205"/>
      <c r="LG283" s="40"/>
      <c r="LH283" s="237"/>
      <c r="LI283" s="40"/>
      <c r="LJ283" s="40"/>
      <c r="LK283" s="40"/>
      <c r="LL283" s="40"/>
      <c r="LM283" s="40"/>
      <c r="LN283" s="38"/>
      <c r="LO283" s="205"/>
      <c r="LP283" s="40"/>
      <c r="LQ283" s="237"/>
      <c r="LR283" s="40"/>
      <c r="LS283" s="40"/>
      <c r="LT283" s="40"/>
      <c r="LU283" s="40"/>
      <c r="LV283" s="40"/>
      <c r="LW283" s="38"/>
      <c r="LX283" s="205"/>
      <c r="LY283" s="40"/>
      <c r="LZ283" s="237"/>
      <c r="MA283" s="40"/>
      <c r="MB283" s="40"/>
      <c r="MC283" s="40"/>
      <c r="MD283" s="40"/>
      <c r="ME283" s="40"/>
      <c r="MF283" s="40"/>
      <c r="MG283" s="205"/>
      <c r="MH283" s="40"/>
      <c r="MI283" s="237"/>
      <c r="MJ283" s="40"/>
      <c r="MK283" s="40"/>
      <c r="ML283" s="40"/>
      <c r="MM283" s="40"/>
      <c r="MN283" s="40"/>
      <c r="MO283" s="38"/>
      <c r="MP283" s="205"/>
      <c r="MQ283" s="40"/>
      <c r="MR283" s="237"/>
      <c r="MS283" s="40"/>
      <c r="MT283" s="40"/>
      <c r="MU283" s="40"/>
      <c r="MV283" s="40"/>
      <c r="MW283" s="40"/>
      <c r="MX283" s="38"/>
      <c r="MY283" s="205"/>
      <c r="MZ283" s="40"/>
      <c r="NA283" s="237"/>
      <c r="NB283" s="40"/>
      <c r="NC283" s="40"/>
      <c r="ND283" s="40"/>
      <c r="NE283" s="40"/>
      <c r="NF283" s="40"/>
      <c r="NG283" s="38"/>
      <c r="NH283" s="205"/>
    </row>
    <row r="284" spans="1:372" ht="18">
      <c r="A284" s="40" t="s">
        <v>144</v>
      </c>
      <c r="B284" s="49"/>
      <c r="D284">
        <v>352.3</v>
      </c>
      <c r="E284" s="1" t="s">
        <v>187</v>
      </c>
      <c r="F284" s="400">
        <v>101.4</v>
      </c>
      <c r="G284" s="1" t="s">
        <v>183</v>
      </c>
      <c r="H284" s="115"/>
      <c r="I284" s="1" t="s">
        <v>184</v>
      </c>
      <c r="J284" s="115"/>
      <c r="K284" s="1" t="s">
        <v>185</v>
      </c>
      <c r="M284">
        <v>184.6</v>
      </c>
      <c r="N284" s="1" t="s">
        <v>187</v>
      </c>
      <c r="O284" s="18">
        <v>144.00000000000003</v>
      </c>
      <c r="P284" s="1" t="s">
        <v>183</v>
      </c>
      <c r="Q284" s="18"/>
      <c r="R284" s="1" t="s">
        <v>184</v>
      </c>
      <c r="S284" s="18"/>
      <c r="T284" s="1" t="s">
        <v>185</v>
      </c>
      <c r="V284" s="18">
        <v>808.70000000000027</v>
      </c>
      <c r="W284" s="1" t="s">
        <v>187</v>
      </c>
      <c r="X284" s="18">
        <v>295.19999999999993</v>
      </c>
      <c r="Y284" s="1" t="s">
        <v>183</v>
      </c>
      <c r="Z284" s="18">
        <v>544.59999999999991</v>
      </c>
      <c r="AA284" s="1" t="s">
        <v>184</v>
      </c>
      <c r="AB284" s="18">
        <v>517.24999999999977</v>
      </c>
      <c r="AC284" s="1" t="s">
        <v>185</v>
      </c>
      <c r="AE284" s="18">
        <v>158.80000000000041</v>
      </c>
      <c r="AF284" s="1" t="s">
        <v>187</v>
      </c>
      <c r="AG284" s="18">
        <v>248.99999999999977</v>
      </c>
      <c r="AH284" s="1" t="s">
        <v>183</v>
      </c>
      <c r="AI284" s="18">
        <v>148.89999999999986</v>
      </c>
      <c r="AJ284" s="1" t="s">
        <v>184</v>
      </c>
      <c r="AK284" s="18">
        <v>159.40000000000032</v>
      </c>
      <c r="AL284" s="1" t="s">
        <v>185</v>
      </c>
      <c r="AN284" s="18">
        <v>165.10000000000082</v>
      </c>
      <c r="AO284" s="1" t="s">
        <v>187</v>
      </c>
      <c r="AP284" s="18">
        <v>378.60000000000036</v>
      </c>
      <c r="AQ284" s="1" t="s">
        <v>183</v>
      </c>
      <c r="AR284" s="1">
        <v>530.29999999999973</v>
      </c>
      <c r="AS284" s="1" t="s">
        <v>184</v>
      </c>
      <c r="AT284" s="18">
        <v>300.00000000000023</v>
      </c>
      <c r="AU284" s="1" t="s">
        <v>185</v>
      </c>
      <c r="AW284" s="18">
        <v>473.40000000000055</v>
      </c>
      <c r="AX284" s="1" t="s">
        <v>187</v>
      </c>
      <c r="AY284" s="18">
        <v>406.70000000000005</v>
      </c>
      <c r="AZ284" s="1" t="s">
        <v>183</v>
      </c>
      <c r="BA284" s="18">
        <v>585.90000000000032</v>
      </c>
      <c r="BB284" s="1" t="s">
        <v>184</v>
      </c>
      <c r="BC284" s="18">
        <v>683.70000000000073</v>
      </c>
      <c r="BD284" s="1" t="s">
        <v>185</v>
      </c>
      <c r="BF284" s="18">
        <v>485.95000000000073</v>
      </c>
      <c r="BG284" s="1" t="s">
        <v>187</v>
      </c>
      <c r="BH284" s="18">
        <v>238.40000000000055</v>
      </c>
      <c r="BI284" s="1" t="s">
        <v>183</v>
      </c>
      <c r="BJ284" s="18">
        <v>933.30000000000018</v>
      </c>
      <c r="BK284" s="1" t="s">
        <v>184</v>
      </c>
      <c r="BL284" s="18">
        <v>769.10000000000082</v>
      </c>
      <c r="BM284" s="1" t="s">
        <v>185</v>
      </c>
      <c r="BO284" s="18">
        <v>367.75000000000136</v>
      </c>
      <c r="BP284" s="1" t="s">
        <v>187</v>
      </c>
      <c r="BQ284" s="18">
        <v>589.09999999999991</v>
      </c>
      <c r="BR284" s="1" t="s">
        <v>183</v>
      </c>
      <c r="BS284" s="18">
        <v>673.09999999999991</v>
      </c>
      <c r="BT284" s="1" t="s">
        <v>184</v>
      </c>
      <c r="BU284" s="18">
        <v>347.95000000000073</v>
      </c>
      <c r="BV284" s="1" t="s">
        <v>185</v>
      </c>
      <c r="BX284">
        <v>344</v>
      </c>
      <c r="BY284" s="1" t="s">
        <v>187</v>
      </c>
      <c r="BZ284" s="401">
        <v>4.2000000000025466</v>
      </c>
      <c r="CA284" s="1" t="s">
        <v>183</v>
      </c>
      <c r="CB284" s="18">
        <v>381.69999999999982</v>
      </c>
      <c r="CC284" s="1" t="s">
        <v>184</v>
      </c>
      <c r="CD284" s="18">
        <v>19.500000000000455</v>
      </c>
      <c r="CE284" s="1" t="s">
        <v>185</v>
      </c>
      <c r="CG284" s="18">
        <v>211.40000000000055</v>
      </c>
      <c r="CH284" s="1" t="s">
        <v>187</v>
      </c>
      <c r="CI284" s="18"/>
      <c r="CJ284" s="1" t="s">
        <v>183</v>
      </c>
      <c r="CK284" s="18">
        <v>351.49999999999909</v>
      </c>
      <c r="CL284" s="1" t="s">
        <v>184</v>
      </c>
      <c r="CM284" s="18">
        <v>516.89999999999964</v>
      </c>
      <c r="CN284" s="1" t="s">
        <v>185</v>
      </c>
      <c r="CP284" s="18">
        <v>237.04999999999927</v>
      </c>
      <c r="CQ284" s="1" t="s">
        <v>187</v>
      </c>
      <c r="CR284" s="18"/>
      <c r="CS284" s="1" t="s">
        <v>183</v>
      </c>
      <c r="CT284" s="18">
        <v>235</v>
      </c>
      <c r="CU284" s="1" t="s">
        <v>184</v>
      </c>
      <c r="CV284" s="18">
        <v>365.69999999999936</v>
      </c>
      <c r="CW284" s="1" t="s">
        <v>185</v>
      </c>
      <c r="CY284" s="18">
        <v>221.30000000000109</v>
      </c>
      <c r="CZ284" s="1" t="s">
        <v>187</v>
      </c>
      <c r="DA284" s="18">
        <v>113.10000000000582</v>
      </c>
      <c r="DB284" s="1" t="s">
        <v>183</v>
      </c>
      <c r="DC284" s="18">
        <v>290.5</v>
      </c>
      <c r="DD284" s="1" t="s">
        <v>184</v>
      </c>
      <c r="DE284" s="18">
        <v>266.90000000000055</v>
      </c>
      <c r="DF284" s="1" t="s">
        <v>185</v>
      </c>
      <c r="DH284" s="18">
        <v>67.400000000000546</v>
      </c>
      <c r="DI284" s="1" t="s">
        <v>187</v>
      </c>
      <c r="DJ284" s="18"/>
      <c r="DK284" s="1" t="s">
        <v>183</v>
      </c>
      <c r="DL284" s="18">
        <v>263.5</v>
      </c>
      <c r="DM284" s="1" t="s">
        <v>184</v>
      </c>
      <c r="DN284" s="18">
        <v>176.64999999999964</v>
      </c>
      <c r="DO284" s="1" t="s">
        <v>185</v>
      </c>
      <c r="DQ284" s="401">
        <v>163.40000000000055</v>
      </c>
      <c r="DR284" s="1" t="s">
        <v>187</v>
      </c>
      <c r="DS284" s="18">
        <v>270.80000000000291</v>
      </c>
      <c r="DT284" s="1" t="s">
        <v>183</v>
      </c>
      <c r="DU284" s="18">
        <v>492.10000000000036</v>
      </c>
      <c r="DV284" s="1" t="s">
        <v>184</v>
      </c>
      <c r="DW284" s="18">
        <v>274.64999999999964</v>
      </c>
      <c r="DX284" s="1" t="s">
        <v>185</v>
      </c>
      <c r="DZ284" s="18">
        <v>291.00000000000091</v>
      </c>
      <c r="EA284" s="1" t="s">
        <v>187</v>
      </c>
      <c r="EB284" s="18"/>
      <c r="EC284" s="1" t="s">
        <v>183</v>
      </c>
      <c r="ED284" s="18">
        <v>695.30000000000109</v>
      </c>
      <c r="EE284" s="1" t="s">
        <v>184</v>
      </c>
      <c r="EF284" s="18"/>
      <c r="EG284" s="1" t="s">
        <v>185</v>
      </c>
      <c r="EI284" s="401">
        <v>231.05000000000109</v>
      </c>
      <c r="EJ284" s="1" t="s">
        <v>187</v>
      </c>
      <c r="EK284" s="401"/>
      <c r="EL284" s="1" t="s">
        <v>183</v>
      </c>
      <c r="EM284" s="18">
        <v>275.20000000000073</v>
      </c>
      <c r="EN284" s="1" t="s">
        <v>184</v>
      </c>
      <c r="EO284" s="18"/>
      <c r="EP284" s="1" t="s">
        <v>185</v>
      </c>
      <c r="ER284" s="18">
        <v>218.80000000000109</v>
      </c>
      <c r="ES284" s="1" t="s">
        <v>187</v>
      </c>
      <c r="ET284" s="18"/>
      <c r="EU284" s="1" t="s">
        <v>183</v>
      </c>
      <c r="EV284" s="18">
        <v>354</v>
      </c>
      <c r="EW284" s="1" t="s">
        <v>184</v>
      </c>
      <c r="EX284" s="18"/>
      <c r="EY284" s="1" t="s">
        <v>185</v>
      </c>
      <c r="FA284" s="401">
        <v>155.30000000000018</v>
      </c>
      <c r="FB284" s="1" t="s">
        <v>187</v>
      </c>
      <c r="FC284" s="401">
        <v>163.50000000000546</v>
      </c>
      <c r="FD284" s="1" t="s">
        <v>183</v>
      </c>
      <c r="FE284" s="18">
        <v>400.5</v>
      </c>
      <c r="FF284" s="1" t="s">
        <v>184</v>
      </c>
      <c r="FG284" s="18"/>
      <c r="FH284" s="1" t="s">
        <v>185</v>
      </c>
      <c r="FJ284" s="401">
        <v>81</v>
      </c>
      <c r="FK284" s="1" t="s">
        <v>187</v>
      </c>
      <c r="FL284" s="18">
        <v>588.10000000000582</v>
      </c>
      <c r="FM284" s="1" t="s">
        <v>183</v>
      </c>
      <c r="FN284" s="18">
        <v>452.49999999999818</v>
      </c>
      <c r="FO284" s="1" t="s">
        <v>184</v>
      </c>
      <c r="FP284" s="18"/>
      <c r="FQ284" s="1" t="s">
        <v>185</v>
      </c>
      <c r="FS284" s="401">
        <v>494.69999999999982</v>
      </c>
      <c r="FT284" s="1" t="s">
        <v>187</v>
      </c>
      <c r="FU284" s="401"/>
      <c r="FV284" s="1" t="s">
        <v>183</v>
      </c>
      <c r="FW284" s="18">
        <v>328.10000000000036</v>
      </c>
      <c r="FX284" s="1" t="s">
        <v>184</v>
      </c>
      <c r="FY284" s="18"/>
      <c r="FZ284" s="1" t="s">
        <v>185</v>
      </c>
      <c r="GB284" s="18">
        <v>225.80000000000018</v>
      </c>
      <c r="GC284" s="1" t="s">
        <v>187</v>
      </c>
      <c r="GD284" s="18"/>
      <c r="GE284" s="1" t="s">
        <v>183</v>
      </c>
      <c r="GF284" s="18">
        <v>281.40000000000146</v>
      </c>
      <c r="GG284" s="1" t="s">
        <v>184</v>
      </c>
      <c r="GH284" s="18"/>
      <c r="GI284" s="1" t="s">
        <v>185</v>
      </c>
      <c r="GK284" s="401">
        <v>1977.9999999999973</v>
      </c>
      <c r="GL284" s="1" t="s">
        <v>187</v>
      </c>
      <c r="GM284" s="18">
        <v>890.40000000000146</v>
      </c>
      <c r="GN284" s="1" t="s">
        <v>183</v>
      </c>
      <c r="GO284" s="18">
        <v>1346.6999999999989</v>
      </c>
      <c r="GP284" s="1" t="s">
        <v>184</v>
      </c>
      <c r="GQ284" s="18"/>
      <c r="GR284" s="1" t="s">
        <v>185</v>
      </c>
      <c r="GT284" s="401">
        <v>249.15000000000055</v>
      </c>
      <c r="GU284" s="1" t="s">
        <v>187</v>
      </c>
      <c r="GV284" s="401"/>
      <c r="GW284" s="1" t="s">
        <v>183</v>
      </c>
      <c r="GX284" s="401"/>
      <c r="GY284" s="1" t="s">
        <v>184</v>
      </c>
      <c r="GZ284" s="401"/>
      <c r="HA284" s="1" t="s">
        <v>185</v>
      </c>
      <c r="HC284" s="18">
        <v>462.20000000000073</v>
      </c>
      <c r="HD284" s="1" t="s">
        <v>187</v>
      </c>
      <c r="HE284" s="18">
        <v>803.59999999999945</v>
      </c>
      <c r="HF284" s="1" t="s">
        <v>183</v>
      </c>
      <c r="HG284" s="18">
        <v>404.10000000000036</v>
      </c>
      <c r="HH284" s="1" t="s">
        <v>184</v>
      </c>
      <c r="HI284" s="18"/>
      <c r="HJ284" s="1" t="s">
        <v>185</v>
      </c>
      <c r="HL284" s="401">
        <v>642.50000000000182</v>
      </c>
      <c r="HM284" s="1" t="s">
        <v>187</v>
      </c>
      <c r="HN284" s="401"/>
      <c r="HO284" s="1" t="s">
        <v>183</v>
      </c>
      <c r="HP284" s="18">
        <v>315.29999999999927</v>
      </c>
      <c r="HQ284" s="1" t="s">
        <v>184</v>
      </c>
      <c r="HR284" s="18"/>
      <c r="HS284" s="1" t="s">
        <v>185</v>
      </c>
      <c r="HU284" s="401">
        <v>2883.1000000000022</v>
      </c>
      <c r="HV284" s="1" t="s">
        <v>187</v>
      </c>
      <c r="HW284" s="18">
        <v>3701.2000000000025</v>
      </c>
      <c r="HX284" s="1" t="s">
        <v>183</v>
      </c>
      <c r="HY284" s="18">
        <v>3614.7999999999683</v>
      </c>
      <c r="HZ284" s="1" t="s">
        <v>184</v>
      </c>
      <c r="IA284" s="18"/>
      <c r="IB284" s="1" t="s">
        <v>185</v>
      </c>
      <c r="ID284" s="401">
        <v>144.00000000000364</v>
      </c>
      <c r="IE284" s="1" t="s">
        <v>187</v>
      </c>
      <c r="IF284" s="401"/>
      <c r="IG284" s="1" t="s">
        <v>183</v>
      </c>
      <c r="IH284" s="401"/>
      <c r="II284" s="1" t="s">
        <v>184</v>
      </c>
      <c r="IJ284" s="401"/>
      <c r="IK284" s="1" t="s">
        <v>185</v>
      </c>
      <c r="IM284" s="18">
        <v>143.30000000000291</v>
      </c>
      <c r="IN284" s="1" t="s">
        <v>187</v>
      </c>
      <c r="IO284" s="18"/>
      <c r="IP284" s="1" t="s">
        <v>183</v>
      </c>
      <c r="IQ284" s="18">
        <v>249.59999999999491</v>
      </c>
      <c r="IR284" s="1" t="s">
        <v>184</v>
      </c>
      <c r="IS284" s="18"/>
      <c r="IT284" s="1" t="s">
        <v>185</v>
      </c>
      <c r="IV284" s="401">
        <v>242.20000000000618</v>
      </c>
      <c r="IW284" s="1" t="s">
        <v>187</v>
      </c>
      <c r="IX284" s="18">
        <v>320.80000000000018</v>
      </c>
      <c r="IY284" s="1" t="s">
        <v>183</v>
      </c>
      <c r="IZ284" s="18">
        <v>450.09999999999491</v>
      </c>
      <c r="JA284" s="1" t="s">
        <v>184</v>
      </c>
      <c r="JB284" s="18"/>
      <c r="JC284" s="1" t="s">
        <v>185</v>
      </c>
      <c r="JE284" s="401">
        <v>27.500000000010914</v>
      </c>
      <c r="JF284" s="1" t="s">
        <v>187</v>
      </c>
      <c r="JG284" s="401">
        <v>156.600000000004</v>
      </c>
      <c r="JH284" s="1" t="s">
        <v>183</v>
      </c>
      <c r="JI284" s="18">
        <v>517.19999999999709</v>
      </c>
      <c r="JJ284" s="1" t="s">
        <v>184</v>
      </c>
      <c r="JK284" s="18"/>
      <c r="JL284" s="1" t="s">
        <v>185</v>
      </c>
      <c r="JN284" s="401">
        <v>309.75000000001091</v>
      </c>
      <c r="JO284" s="1" t="s">
        <v>187</v>
      </c>
      <c r="JP284" s="401"/>
      <c r="JQ284" s="1" t="s">
        <v>183</v>
      </c>
      <c r="JR284" s="401"/>
      <c r="JS284" s="1" t="s">
        <v>184</v>
      </c>
      <c r="JT284" s="401"/>
      <c r="JU284" s="1" t="s">
        <v>185</v>
      </c>
      <c r="JW284">
        <v>1892.5</v>
      </c>
      <c r="JX284" s="1" t="s">
        <v>187</v>
      </c>
      <c r="JY284" s="18">
        <v>2153.9000000000015</v>
      </c>
      <c r="JZ284" s="1" t="s">
        <v>183</v>
      </c>
      <c r="KA284" s="18">
        <v>2217.1000000000531</v>
      </c>
      <c r="KB284" s="1" t="s">
        <v>184</v>
      </c>
      <c r="KC284" s="18">
        <v>1375.1999999999898</v>
      </c>
      <c r="KD284" s="1" t="s">
        <v>185</v>
      </c>
      <c r="KF284" s="18">
        <v>160.10000000000946</v>
      </c>
      <c r="KG284" s="1" t="s">
        <v>187</v>
      </c>
      <c r="KH284" s="401">
        <v>144</v>
      </c>
      <c r="KI284" s="1" t="s">
        <v>183</v>
      </c>
      <c r="KJ284" s="18">
        <v>130</v>
      </c>
      <c r="KK284" s="1" t="s">
        <v>184</v>
      </c>
      <c r="KL284" s="18"/>
      <c r="KM284" s="1" t="s">
        <v>185</v>
      </c>
      <c r="KO284" s="401">
        <v>194.40000000000873</v>
      </c>
      <c r="KP284" s="1" t="s">
        <v>187</v>
      </c>
      <c r="KQ284" s="401"/>
      <c r="KR284" s="1" t="s">
        <v>183</v>
      </c>
      <c r="KS284" s="401"/>
      <c r="KT284" s="1" t="s">
        <v>184</v>
      </c>
      <c r="KU284" s="401"/>
      <c r="KV284" s="1" t="s">
        <v>185</v>
      </c>
      <c r="KX284" s="18">
        <v>109.15000000000691</v>
      </c>
      <c r="KY284" s="1" t="s">
        <v>187</v>
      </c>
      <c r="KZ284" s="18"/>
      <c r="LA284" s="1" t="s">
        <v>183</v>
      </c>
      <c r="LB284" s="18"/>
      <c r="LC284" s="1" t="s">
        <v>184</v>
      </c>
      <c r="LD284" s="18"/>
      <c r="LE284" s="1" t="s">
        <v>185</v>
      </c>
      <c r="LG284" s="232">
        <v>45.500000000000909</v>
      </c>
      <c r="LH284" s="1" t="s">
        <v>187</v>
      </c>
      <c r="LI284" s="232"/>
      <c r="LJ284" s="1" t="s">
        <v>183</v>
      </c>
      <c r="LK284" s="232"/>
      <c r="LL284" s="1" t="s">
        <v>184</v>
      </c>
      <c r="LM284" s="18"/>
      <c r="LN284" s="1" t="s">
        <v>185</v>
      </c>
      <c r="LP284" s="18">
        <v>591.40000000000146</v>
      </c>
      <c r="LQ284" s="1" t="s">
        <v>187</v>
      </c>
      <c r="LR284" s="18">
        <v>306.89999999999964</v>
      </c>
      <c r="LS284" s="1" t="s">
        <v>183</v>
      </c>
      <c r="LT284" s="18">
        <v>376.90000000000146</v>
      </c>
      <c r="LU284" s="1" t="s">
        <v>184</v>
      </c>
      <c r="LV284" s="18"/>
      <c r="LW284" s="1" t="s">
        <v>185</v>
      </c>
      <c r="LY284" s="18">
        <v>202.80000000000291</v>
      </c>
      <c r="LZ284" s="1" t="s">
        <v>187</v>
      </c>
      <c r="MA284" s="18"/>
      <c r="MB284" s="1" t="s">
        <v>183</v>
      </c>
      <c r="MC284" s="18"/>
      <c r="MD284" s="1" t="s">
        <v>184</v>
      </c>
      <c r="ME284" s="18"/>
      <c r="MF284" s="1" t="s">
        <v>185</v>
      </c>
      <c r="MH284">
        <v>844.6</v>
      </c>
      <c r="MI284" s="1" t="s">
        <v>187</v>
      </c>
      <c r="MJ284" s="74">
        <v>754.80000000000291</v>
      </c>
      <c r="MK284" s="1" t="s">
        <v>183</v>
      </c>
      <c r="ML284" s="18">
        <v>1091.0000000000073</v>
      </c>
      <c r="MM284" s="1" t="s">
        <v>184</v>
      </c>
      <c r="MN284" s="18">
        <v>828.29999999999927</v>
      </c>
      <c r="MO284" s="1" t="s">
        <v>185</v>
      </c>
      <c r="MQ284">
        <v>243.00000000000364</v>
      </c>
      <c r="MR284" s="1" t="s">
        <v>187</v>
      </c>
      <c r="MS284" s="18">
        <v>337.00000000000364</v>
      </c>
      <c r="MT284" s="1" t="s">
        <v>183</v>
      </c>
      <c r="MU284">
        <v>358.5</v>
      </c>
      <c r="MV284" s="1" t="s">
        <v>184</v>
      </c>
      <c r="MX284" s="1" t="s">
        <v>185</v>
      </c>
      <c r="NA284" s="1" t="s">
        <v>187</v>
      </c>
      <c r="NC284" s="1" t="s">
        <v>183</v>
      </c>
      <c r="ND284" s="402">
        <v>1314.4999999999909</v>
      </c>
      <c r="NE284" s="1" t="s">
        <v>184</v>
      </c>
      <c r="NF284" s="402"/>
      <c r="NG284" s="1" t="s">
        <v>185</v>
      </c>
      <c r="NH284" s="43"/>
    </row>
    <row r="285" spans="1:372" ht="18">
      <c r="A285" s="93" t="s">
        <v>3673</v>
      </c>
      <c r="B285" s="49">
        <f>SUM(D285:AAP285)</f>
        <v>32935.237500000047</v>
      </c>
      <c r="D285"/>
      <c r="E285" s="9">
        <f>D284*0.25</f>
        <v>88.075000000000003</v>
      </c>
      <c r="F285" s="18"/>
      <c r="G285" s="9">
        <f>F284*0.5</f>
        <v>50.7</v>
      </c>
      <c r="I285" s="9">
        <f>H284*0.75</f>
        <v>0</v>
      </c>
      <c r="K285" s="9">
        <f>J284*1</f>
        <v>0</v>
      </c>
      <c r="N285" s="9">
        <f>M284*0.25</f>
        <v>46.15</v>
      </c>
      <c r="P285" s="9">
        <f>O284*0.5</f>
        <v>72.000000000000014</v>
      </c>
      <c r="R285" s="9">
        <f>Q284*0.75</f>
        <v>0</v>
      </c>
      <c r="T285" s="9">
        <f>S284*1</f>
        <v>0</v>
      </c>
      <c r="V285" s="18"/>
      <c r="W285" s="9">
        <f>V284*0.25</f>
        <v>202.17500000000007</v>
      </c>
      <c r="X285" s="18"/>
      <c r="Y285" s="9">
        <f>X284*0.5</f>
        <v>147.59999999999997</v>
      </c>
      <c r="Z285" s="18"/>
      <c r="AA285" s="9">
        <f>Z284*0.75</f>
        <v>408.44999999999993</v>
      </c>
      <c r="AB285" s="18"/>
      <c r="AC285" s="9">
        <f>AB284*1</f>
        <v>517.24999999999977</v>
      </c>
      <c r="AE285" s="18"/>
      <c r="AF285" s="9">
        <f>AE284*0.25</f>
        <v>39.700000000000102</v>
      </c>
      <c r="AG285" s="18"/>
      <c r="AH285" s="9">
        <f>AG284*0.5</f>
        <v>124.49999999999989</v>
      </c>
      <c r="AI285" s="18"/>
      <c r="AJ285" s="9">
        <f>AI284*0.75</f>
        <v>111.6749999999999</v>
      </c>
      <c r="AK285" s="18"/>
      <c r="AL285" s="9">
        <f>AK284*1</f>
        <v>159.40000000000032</v>
      </c>
      <c r="AN285" s="18"/>
      <c r="AO285" s="9">
        <f>AN284*0.25</f>
        <v>41.275000000000205</v>
      </c>
      <c r="AQ285" s="9">
        <f>AP284*0.5</f>
        <v>189.30000000000018</v>
      </c>
      <c r="AS285" s="9">
        <f>AR284*0.75</f>
        <v>397.7249999999998</v>
      </c>
      <c r="AU285" s="9">
        <f>AT284*1</f>
        <v>300.00000000000023</v>
      </c>
      <c r="AW285" s="18"/>
      <c r="AX285" s="9">
        <f>AW284*0.25</f>
        <v>118.35000000000014</v>
      </c>
      <c r="AZ285" s="9">
        <f>AY284*0.5</f>
        <v>203.35000000000002</v>
      </c>
      <c r="BB285" s="9">
        <f>BA284*0.75</f>
        <v>439.42500000000024</v>
      </c>
      <c r="BD285" s="9">
        <f>BC284*1</f>
        <v>683.70000000000073</v>
      </c>
      <c r="BF285" s="18"/>
      <c r="BG285" s="9">
        <f>BF284*0.25</f>
        <v>121.48750000000018</v>
      </c>
      <c r="BH285" s="18"/>
      <c r="BI285" s="9">
        <f>BH284*0.5</f>
        <v>119.20000000000027</v>
      </c>
      <c r="BJ285" s="18"/>
      <c r="BK285" s="9">
        <f>BJ284*0.75</f>
        <v>699.97500000000014</v>
      </c>
      <c r="BL285" s="18"/>
      <c r="BM285" s="9">
        <f>BL284*1</f>
        <v>769.10000000000082</v>
      </c>
      <c r="BP285" s="9">
        <f>BO284*0.25</f>
        <v>91.937500000000341</v>
      </c>
      <c r="BR285" s="9">
        <f>BQ284*0.5</f>
        <v>294.54999999999995</v>
      </c>
      <c r="BT285" s="9">
        <f>BS284*0.75</f>
        <v>504.82499999999993</v>
      </c>
      <c r="BV285" s="9">
        <f>BU284*1</f>
        <v>347.95000000000073</v>
      </c>
      <c r="BY285" s="9">
        <f>BX284*0.25</f>
        <v>86</v>
      </c>
      <c r="CA285" s="9">
        <f>BZ284*0.5</f>
        <v>2.1000000000012733</v>
      </c>
      <c r="CC285" s="9">
        <f>CB284*0.75</f>
        <v>286.27499999999986</v>
      </c>
      <c r="CE285" s="9">
        <f t="shared" ref="CE285" si="552">CD284*1</f>
        <v>19.500000000000455</v>
      </c>
      <c r="CG285" s="18"/>
      <c r="CH285" s="9">
        <f>CG284*0.25</f>
        <v>52.850000000000136</v>
      </c>
      <c r="CI285" s="18"/>
      <c r="CJ285" s="9">
        <f>CI284*0.5</f>
        <v>0</v>
      </c>
      <c r="CK285" s="18"/>
      <c r="CL285" s="9">
        <f>CK284*0.75</f>
        <v>263.62499999999932</v>
      </c>
      <c r="CM285" s="18"/>
      <c r="CN285" s="9">
        <f t="shared" ref="CN285" si="553">CM284*1</f>
        <v>516.89999999999964</v>
      </c>
      <c r="CP285" s="18"/>
      <c r="CQ285" s="9">
        <f>CP284*0.25</f>
        <v>59.262499999999818</v>
      </c>
      <c r="CR285" s="18"/>
      <c r="CS285" s="9">
        <f>CR284*0.5</f>
        <v>0</v>
      </c>
      <c r="CT285" s="18"/>
      <c r="CU285" s="9">
        <f>CT284*0.75</f>
        <v>176.25</v>
      </c>
      <c r="CW285" s="9">
        <f t="shared" ref="CW285" si="554">CV284*1</f>
        <v>365.69999999999936</v>
      </c>
      <c r="CY285" s="18"/>
      <c r="CZ285" s="9">
        <f>CY284*0.25</f>
        <v>55.325000000000273</v>
      </c>
      <c r="DA285" s="18"/>
      <c r="DB285" s="9">
        <f>DA284*0.5</f>
        <v>56.55000000000291</v>
      </c>
      <c r="DC285" s="18"/>
      <c r="DD285" s="9">
        <f>DC284*0.75</f>
        <v>217.875</v>
      </c>
      <c r="DF285" s="9">
        <f t="shared" ref="DF285" si="555">DE284*1</f>
        <v>266.90000000000055</v>
      </c>
      <c r="DH285" s="18"/>
      <c r="DI285" s="9">
        <f>DH284*0.25</f>
        <v>16.850000000000136</v>
      </c>
      <c r="DJ285" s="18"/>
      <c r="DK285" s="9">
        <f>DJ284*0.5</f>
        <v>0</v>
      </c>
      <c r="DL285" s="18"/>
      <c r="DM285" s="9">
        <f>DL284*0.75</f>
        <v>197.625</v>
      </c>
      <c r="DO285" s="9">
        <f t="shared" ref="DO285" si="556">DN284*1</f>
        <v>176.64999999999964</v>
      </c>
      <c r="DQ285" s="18"/>
      <c r="DR285" s="9">
        <f>DQ284*0.25</f>
        <v>40.850000000000136</v>
      </c>
      <c r="DS285" s="18"/>
      <c r="DT285" s="9">
        <f>DS284*0.5</f>
        <v>135.40000000000146</v>
      </c>
      <c r="DU285" s="18"/>
      <c r="DV285" s="9">
        <f>DU284*0.75</f>
        <v>369.07500000000027</v>
      </c>
      <c r="DX285" s="9">
        <f t="shared" ref="DX285" si="557">DW284*1</f>
        <v>274.64999999999964</v>
      </c>
      <c r="DZ285" s="18"/>
      <c r="EA285" s="9">
        <f>DZ284*0.25</f>
        <v>72.750000000000227</v>
      </c>
      <c r="EB285" s="18"/>
      <c r="EC285" s="9">
        <f>EB284*0.5</f>
        <v>0</v>
      </c>
      <c r="ED285" s="18"/>
      <c r="EE285" s="9">
        <f>ED284*0.75</f>
        <v>521.47500000000082</v>
      </c>
      <c r="EF285" s="18"/>
      <c r="EG285" s="9">
        <f>EF284*1</f>
        <v>0</v>
      </c>
      <c r="EI285" s="18"/>
      <c r="EJ285" s="9">
        <f>EI284*0.25</f>
        <v>57.762500000000273</v>
      </c>
      <c r="EK285" s="18"/>
      <c r="EL285" s="9">
        <f>EK284*0.5</f>
        <v>0</v>
      </c>
      <c r="EM285" s="18"/>
      <c r="EN285" s="9">
        <f>EM284*0.75</f>
        <v>206.40000000000055</v>
      </c>
      <c r="EO285" s="18"/>
      <c r="EP285" s="9">
        <f>EO284*1</f>
        <v>0</v>
      </c>
      <c r="ER285" s="18"/>
      <c r="ES285" s="9">
        <f>ER284*0.25</f>
        <v>54.700000000000273</v>
      </c>
      <c r="ET285" s="18"/>
      <c r="EU285" s="9">
        <f>ET284*0.5</f>
        <v>0</v>
      </c>
      <c r="EV285" s="18"/>
      <c r="EW285" s="9">
        <f>EV284*0.75</f>
        <v>265.5</v>
      </c>
      <c r="EX285" s="18"/>
      <c r="EY285" s="9">
        <f>EX284*1</f>
        <v>0</v>
      </c>
      <c r="FA285" s="18"/>
      <c r="FB285" s="9">
        <f>FA284*0.25</f>
        <v>38.825000000000045</v>
      </c>
      <c r="FC285" s="18"/>
      <c r="FD285" s="9">
        <f>FC284*0.5</f>
        <v>81.750000000002728</v>
      </c>
      <c r="FE285" s="18"/>
      <c r="FF285" s="9">
        <f>FE284*0.75</f>
        <v>300.375</v>
      </c>
      <c r="FG285" s="18"/>
      <c r="FH285" s="9">
        <f>FG284*1</f>
        <v>0</v>
      </c>
      <c r="FJ285" s="18"/>
      <c r="FK285" s="9">
        <f>FJ284*0.25</f>
        <v>20.25</v>
      </c>
      <c r="FL285" s="18"/>
      <c r="FM285" s="9">
        <f>FL284*0.5</f>
        <v>294.05000000000291</v>
      </c>
      <c r="FN285" s="18"/>
      <c r="FO285" s="9">
        <f>FN284*0.75</f>
        <v>339.37499999999864</v>
      </c>
      <c r="FP285" s="18"/>
      <c r="FQ285" s="9">
        <f>FP284*1</f>
        <v>0</v>
      </c>
      <c r="FS285" s="18"/>
      <c r="FT285" s="9">
        <f>FS284*0.25</f>
        <v>123.67499999999995</v>
      </c>
      <c r="FU285" s="18"/>
      <c r="FV285" s="9">
        <f>FU284*0.5</f>
        <v>0</v>
      </c>
      <c r="FW285" s="18"/>
      <c r="FX285" s="9">
        <f>FW284*0.75</f>
        <v>246.07500000000027</v>
      </c>
      <c r="FY285" s="18"/>
      <c r="FZ285" s="9">
        <f>FY284*1</f>
        <v>0</v>
      </c>
      <c r="GB285" s="18"/>
      <c r="GC285" s="9">
        <f>GB284*0.25</f>
        <v>56.450000000000045</v>
      </c>
      <c r="GD285" s="18"/>
      <c r="GE285" s="9">
        <f>GD284*0.5</f>
        <v>0</v>
      </c>
      <c r="GF285" s="18"/>
      <c r="GG285" s="9">
        <f>GF284*0.75</f>
        <v>211.05000000000109</v>
      </c>
      <c r="GH285" s="18"/>
      <c r="GI285" s="9">
        <f>GH284*1</f>
        <v>0</v>
      </c>
      <c r="GK285" s="18"/>
      <c r="GL285" s="9">
        <f>GK284*0.25</f>
        <v>494.49999999999932</v>
      </c>
      <c r="GM285" s="18"/>
      <c r="GN285" s="9">
        <f>GM284*0.5</f>
        <v>445.20000000000073</v>
      </c>
      <c r="GO285" s="18"/>
      <c r="GP285" s="9">
        <f>GO284*0.75</f>
        <v>1010.0249999999992</v>
      </c>
      <c r="GQ285" s="18"/>
      <c r="GR285" s="9">
        <f>GQ284*1</f>
        <v>0</v>
      </c>
      <c r="GT285" s="18"/>
      <c r="GU285" s="9">
        <f>GT284*0.25</f>
        <v>62.287500000000136</v>
      </c>
      <c r="GV285" s="18"/>
      <c r="GW285" s="9">
        <f>GV284*0.5</f>
        <v>0</v>
      </c>
      <c r="GX285" s="18"/>
      <c r="GY285" s="9">
        <f>GX284*0.75</f>
        <v>0</v>
      </c>
      <c r="GZ285" s="18"/>
      <c r="HA285" s="9">
        <f>GZ284*1</f>
        <v>0</v>
      </c>
      <c r="HD285" s="9">
        <f>HC284*0.25</f>
        <v>115.55000000000018</v>
      </c>
      <c r="HF285" s="9">
        <f>HE284*0.5</f>
        <v>401.79999999999973</v>
      </c>
      <c r="HH285" s="9">
        <f>HG284*0.75</f>
        <v>303.07500000000027</v>
      </c>
      <c r="HJ285" s="9">
        <f>HI284*1</f>
        <v>0</v>
      </c>
      <c r="HM285" s="9">
        <f>HL284*0.25</f>
        <v>160.62500000000045</v>
      </c>
      <c r="HO285" s="9">
        <f>HN284*0.5</f>
        <v>0</v>
      </c>
      <c r="HQ285" s="9">
        <f>HP284*0.75</f>
        <v>236.47499999999945</v>
      </c>
      <c r="HS285" s="9">
        <f>HR284*1</f>
        <v>0</v>
      </c>
      <c r="HV285" s="9">
        <f>HU284*0.25</f>
        <v>720.77500000000055</v>
      </c>
      <c r="HX285" s="9">
        <f>HW284*0.5</f>
        <v>1850.6000000000013</v>
      </c>
      <c r="HZ285" s="9">
        <f>HY284*0.75</f>
        <v>2711.0999999999763</v>
      </c>
      <c r="IB285" s="9">
        <f>IA284*1</f>
        <v>0</v>
      </c>
      <c r="IE285" s="9">
        <f>ID284*0.25</f>
        <v>36.000000000000909</v>
      </c>
      <c r="IG285" s="9">
        <f>IF284*0.5</f>
        <v>0</v>
      </c>
      <c r="II285" s="9">
        <f>IH284*0.75</f>
        <v>0</v>
      </c>
      <c r="IK285" s="9">
        <f>IJ284*1</f>
        <v>0</v>
      </c>
      <c r="IN285" s="9">
        <f>IM284*0.25</f>
        <v>35.825000000000728</v>
      </c>
      <c r="IP285" s="9">
        <f>IO284*0.5</f>
        <v>0</v>
      </c>
      <c r="IR285" s="9">
        <f>IQ284*0.75</f>
        <v>187.19999999999618</v>
      </c>
      <c r="IT285" s="9">
        <f>IS284*1</f>
        <v>0</v>
      </c>
      <c r="IW285" s="9">
        <f>IV284*0.25</f>
        <v>60.550000000001546</v>
      </c>
      <c r="IY285" s="9">
        <f>IX284*0.5</f>
        <v>160.40000000000009</v>
      </c>
      <c r="JA285" s="9">
        <f>IZ284*0.75</f>
        <v>337.57499999999618</v>
      </c>
      <c r="JC285" s="9">
        <f>JB284*1</f>
        <v>0</v>
      </c>
      <c r="JF285" s="9">
        <f>JE284*0.25</f>
        <v>6.8750000000027285</v>
      </c>
      <c r="JH285" s="9">
        <f>JG284*0.5</f>
        <v>78.300000000002001</v>
      </c>
      <c r="JJ285" s="9">
        <f>JI284*0.75</f>
        <v>387.89999999999782</v>
      </c>
      <c r="JL285" s="9">
        <f>JK284*1</f>
        <v>0</v>
      </c>
      <c r="JO285" s="9">
        <f>JN284*0.25</f>
        <v>77.437500000002728</v>
      </c>
      <c r="JQ285" s="9">
        <f>JP284*0.5</f>
        <v>0</v>
      </c>
      <c r="JS285" s="9">
        <f>JR284*0.75</f>
        <v>0</v>
      </c>
      <c r="JU285" s="9">
        <f>JT284*1</f>
        <v>0</v>
      </c>
      <c r="JX285" s="9">
        <f>JW284*0.25</f>
        <v>473.125</v>
      </c>
      <c r="JZ285" s="9">
        <f>JY284*0.5</f>
        <v>1076.9500000000007</v>
      </c>
      <c r="KB285" s="9">
        <f>KA284*0.75</f>
        <v>1662.8250000000398</v>
      </c>
      <c r="KD285" s="9">
        <f>KC284*1</f>
        <v>1375.1999999999898</v>
      </c>
      <c r="KG285" s="9">
        <f>KF284*0.25</f>
        <v>40.025000000002365</v>
      </c>
      <c r="KI285" s="9">
        <f>KH284*0.5</f>
        <v>72</v>
      </c>
      <c r="KK285" s="9">
        <f>KJ284*0.75</f>
        <v>97.5</v>
      </c>
      <c r="KM285" s="9">
        <f>KL284*1</f>
        <v>0</v>
      </c>
      <c r="KP285" s="9">
        <f>KO284*0.25</f>
        <v>48.600000000002183</v>
      </c>
      <c r="KR285" s="9">
        <f>KQ284*0.5</f>
        <v>0</v>
      </c>
      <c r="KT285" s="9">
        <f>KS284*0.75</f>
        <v>0</v>
      </c>
      <c r="KV285" s="9">
        <f>KU284*1</f>
        <v>0</v>
      </c>
      <c r="KY285" s="9">
        <f>KX284*0.25</f>
        <v>27.287500000001728</v>
      </c>
      <c r="LA285" s="9">
        <f>KZ284*0.5</f>
        <v>0</v>
      </c>
      <c r="LC285" s="9">
        <f>LB284*0.75</f>
        <v>0</v>
      </c>
      <c r="LE285" s="9">
        <f>LD284*1</f>
        <v>0</v>
      </c>
      <c r="LH285" s="9">
        <f>LG284*0.25</f>
        <v>11.375000000000227</v>
      </c>
      <c r="LJ285" s="9">
        <f>LI284*0.5</f>
        <v>0</v>
      </c>
      <c r="LL285" s="9">
        <f>LK284*0.75</f>
        <v>0</v>
      </c>
      <c r="LN285" s="9">
        <f>LM284*1</f>
        <v>0</v>
      </c>
      <c r="LQ285" s="9">
        <f>LP284*0.25</f>
        <v>147.85000000000036</v>
      </c>
      <c r="LS285" s="9">
        <f>LR284*0.5</f>
        <v>153.44999999999982</v>
      </c>
      <c r="LU285" s="9">
        <f>LT284*0.75</f>
        <v>282.67500000000109</v>
      </c>
      <c r="LW285" s="9">
        <f>LV284*1</f>
        <v>0</v>
      </c>
      <c r="LZ285" s="9">
        <f>LY284*0.25</f>
        <v>50.700000000000728</v>
      </c>
      <c r="MB285" s="9">
        <f>MA284*0.5</f>
        <v>0</v>
      </c>
      <c r="MD285" s="9">
        <f>MC284*0.75</f>
        <v>0</v>
      </c>
      <c r="MF285" s="9">
        <f>ME284*1</f>
        <v>0</v>
      </c>
      <c r="MI285" s="9">
        <f>MH284*0.25</f>
        <v>211.15</v>
      </c>
      <c r="MK285" s="9">
        <f>MJ284*0.5</f>
        <v>377.40000000000146</v>
      </c>
      <c r="MM285" s="9">
        <f>ML284*0.75</f>
        <v>818.25000000000546</v>
      </c>
      <c r="MO285" s="9">
        <f>MN284*1</f>
        <v>828.29999999999927</v>
      </c>
      <c r="MR285" s="9">
        <f>MQ284*0.25</f>
        <v>60.750000000000909</v>
      </c>
      <c r="MT285" s="9">
        <f>MS284*0.5</f>
        <v>168.50000000000182</v>
      </c>
      <c r="MV285" s="9">
        <f>MU284*0.75</f>
        <v>268.875</v>
      </c>
      <c r="MX285" s="9">
        <f>MW284*1</f>
        <v>0</v>
      </c>
      <c r="NA285" s="9">
        <f>MZ284*0.25</f>
        <v>0</v>
      </c>
      <c r="NC285" s="9">
        <f>NB284*0.5</f>
        <v>0</v>
      </c>
      <c r="NE285" s="9">
        <f>ND284*0.75</f>
        <v>985.87499999999318</v>
      </c>
      <c r="NG285" s="9">
        <f>NF284*1</f>
        <v>0</v>
      </c>
      <c r="NH285" s="43"/>
    </row>
    <row r="286" spans="1:372" s="95" customFormat="1" ht="18">
      <c r="A286" s="40"/>
      <c r="B286" s="206"/>
      <c r="C286" s="205"/>
      <c r="D286" s="40"/>
      <c r="E286" s="237"/>
      <c r="F286" s="149"/>
      <c r="G286" s="237"/>
      <c r="H286" s="40"/>
      <c r="I286" s="40"/>
      <c r="J286" s="40"/>
      <c r="K286" s="40"/>
      <c r="L286" s="205"/>
      <c r="M286" s="40"/>
      <c r="N286" s="237"/>
      <c r="O286" s="40"/>
      <c r="P286" s="237"/>
      <c r="Q286" s="40"/>
      <c r="R286" s="40"/>
      <c r="S286" s="40"/>
      <c r="T286" s="40"/>
      <c r="U286" s="205"/>
      <c r="V286" s="149"/>
      <c r="W286" s="237"/>
      <c r="X286" s="149"/>
      <c r="Y286" s="237"/>
      <c r="Z286" s="149"/>
      <c r="AA286" s="40"/>
      <c r="AB286" s="149"/>
      <c r="AC286" s="38"/>
      <c r="AD286" s="205"/>
      <c r="AE286" s="149"/>
      <c r="AF286" s="237"/>
      <c r="AG286" s="149"/>
      <c r="AH286" s="40"/>
      <c r="AI286" s="149"/>
      <c r="AJ286" s="40"/>
      <c r="AK286" s="149"/>
      <c r="AL286" s="38"/>
      <c r="AM286" s="205"/>
      <c r="AN286" s="149"/>
      <c r="AO286" s="237"/>
      <c r="AP286" s="40"/>
      <c r="AQ286" s="40"/>
      <c r="AR286" s="40"/>
      <c r="AS286" s="40"/>
      <c r="AT286" s="40"/>
      <c r="AU286" s="38"/>
      <c r="AV286" s="205"/>
      <c r="AW286" s="149"/>
      <c r="AX286" s="237"/>
      <c r="AY286" s="149"/>
      <c r="AZ286" s="40"/>
      <c r="BA286" s="149"/>
      <c r="BB286" s="40"/>
      <c r="BC286" s="149"/>
      <c r="BD286" s="38"/>
      <c r="BE286" s="205"/>
      <c r="BF286" s="149"/>
      <c r="BG286" s="237"/>
      <c r="BH286" s="149"/>
      <c r="BI286" s="40"/>
      <c r="BJ286" s="149"/>
      <c r="BK286" s="40"/>
      <c r="BL286" s="149"/>
      <c r="BM286" s="38"/>
      <c r="BN286" s="205"/>
      <c r="BO286" s="40"/>
      <c r="BP286" s="237"/>
      <c r="BQ286" s="40"/>
      <c r="BR286" s="40"/>
      <c r="BS286" s="40"/>
      <c r="BT286" s="40"/>
      <c r="BU286" s="40"/>
      <c r="BV286" s="38"/>
      <c r="BW286" s="205"/>
      <c r="BX286" s="40"/>
      <c r="BY286" s="237"/>
      <c r="BZ286" s="40"/>
      <c r="CA286" s="40"/>
      <c r="CB286" s="40"/>
      <c r="CC286" s="40"/>
      <c r="CD286" s="40"/>
      <c r="CE286" s="38"/>
      <c r="CF286" s="205"/>
      <c r="CG286" s="149"/>
      <c r="CH286" s="237"/>
      <c r="CI286" s="149"/>
      <c r="CJ286" s="40"/>
      <c r="CK286" s="149"/>
      <c r="CL286" s="40"/>
      <c r="CM286" s="149"/>
      <c r="CN286" s="38"/>
      <c r="CO286" s="205"/>
      <c r="CP286" s="149"/>
      <c r="CQ286" s="237"/>
      <c r="CR286" s="149"/>
      <c r="CS286" s="40"/>
      <c r="CT286" s="149"/>
      <c r="CU286" s="40"/>
      <c r="CW286" s="38"/>
      <c r="CX286" s="205"/>
      <c r="CY286" s="149"/>
      <c r="CZ286" s="237"/>
      <c r="DA286" s="149"/>
      <c r="DB286" s="40"/>
      <c r="DC286" s="149"/>
      <c r="DD286" s="40"/>
      <c r="DF286" s="38"/>
      <c r="DG286" s="205"/>
      <c r="DH286" s="149"/>
      <c r="DI286" s="237"/>
      <c r="DJ286" s="149"/>
      <c r="DK286" s="40"/>
      <c r="DL286" s="149"/>
      <c r="DM286" s="40"/>
      <c r="DO286" s="38"/>
      <c r="DP286" s="205"/>
      <c r="DQ286" s="149"/>
      <c r="DR286" s="237"/>
      <c r="DS286" s="149"/>
      <c r="DT286" s="40"/>
      <c r="DU286" s="149"/>
      <c r="DV286" s="40"/>
      <c r="DX286" s="38"/>
      <c r="DY286" s="205"/>
      <c r="DZ286" s="149"/>
      <c r="EA286" s="237"/>
      <c r="EB286" s="149"/>
      <c r="EC286" s="40"/>
      <c r="ED286" s="149"/>
      <c r="EE286" s="40"/>
      <c r="EF286" s="149"/>
      <c r="EG286" s="38"/>
      <c r="EH286" s="205"/>
      <c r="EI286" s="149"/>
      <c r="EJ286" s="237"/>
      <c r="EK286" s="149"/>
      <c r="EL286" s="40"/>
      <c r="EM286" s="149"/>
      <c r="EN286" s="40"/>
      <c r="EO286" s="149"/>
      <c r="EP286" s="38"/>
      <c r="EQ286" s="205"/>
      <c r="ER286" s="149"/>
      <c r="ES286" s="237"/>
      <c r="ET286" s="149"/>
      <c r="EU286" s="40"/>
      <c r="EV286" s="149"/>
      <c r="EW286" s="40"/>
      <c r="EX286" s="149"/>
      <c r="EY286" s="38"/>
      <c r="EZ286" s="205"/>
      <c r="FA286" s="149"/>
      <c r="FB286" s="237"/>
      <c r="FC286" s="149"/>
      <c r="FD286" s="40"/>
      <c r="FE286" s="149"/>
      <c r="FF286" s="40"/>
      <c r="FG286" s="149"/>
      <c r="FH286" s="38"/>
      <c r="FI286" s="205"/>
      <c r="FJ286" s="149"/>
      <c r="FK286" s="237"/>
      <c r="FL286" s="149"/>
      <c r="FM286" s="40"/>
      <c r="FN286" s="149"/>
      <c r="FO286" s="40"/>
      <c r="FP286" s="149"/>
      <c r="FQ286" s="38"/>
      <c r="FR286" s="205"/>
      <c r="FS286" s="149"/>
      <c r="FT286" s="237"/>
      <c r="FU286" s="149"/>
      <c r="FV286" s="40"/>
      <c r="FW286" s="149"/>
      <c r="FX286" s="40"/>
      <c r="FY286" s="149"/>
      <c r="FZ286" s="38"/>
      <c r="GA286" s="205"/>
      <c r="GB286" s="149"/>
      <c r="GC286" s="237"/>
      <c r="GD286" s="149"/>
      <c r="GE286" s="40"/>
      <c r="GF286" s="149"/>
      <c r="GG286" s="40"/>
      <c r="GH286" s="149"/>
      <c r="GI286" s="38"/>
      <c r="GJ286" s="205"/>
      <c r="GK286" s="149"/>
      <c r="GL286" s="237"/>
      <c r="GM286" s="149"/>
      <c r="GN286" s="40"/>
      <c r="GO286" s="149"/>
      <c r="GP286" s="40"/>
      <c r="GQ286" s="149"/>
      <c r="GR286" s="38"/>
      <c r="GS286" s="205"/>
      <c r="GT286" s="149"/>
      <c r="GU286" s="237"/>
      <c r="GV286" s="149"/>
      <c r="GW286" s="40"/>
      <c r="GX286" s="149"/>
      <c r="GY286" s="40"/>
      <c r="GZ286" s="149"/>
      <c r="HA286" s="40"/>
      <c r="HB286" s="205"/>
      <c r="HC286" s="40"/>
      <c r="HD286" s="237"/>
      <c r="HE286" s="40"/>
      <c r="HF286" s="40"/>
      <c r="HG286" s="40"/>
      <c r="HH286" s="40"/>
      <c r="HI286" s="40"/>
      <c r="HJ286" s="38"/>
      <c r="HK286" s="205"/>
      <c r="HL286" s="40"/>
      <c r="HM286" s="237"/>
      <c r="HN286" s="40"/>
      <c r="HO286" s="40"/>
      <c r="HP286" s="40"/>
      <c r="HQ286" s="40"/>
      <c r="HR286" s="40"/>
      <c r="HS286" s="38"/>
      <c r="HT286" s="205"/>
      <c r="HU286" s="40"/>
      <c r="HV286" s="237"/>
      <c r="HW286" s="40"/>
      <c r="HX286" s="40"/>
      <c r="HY286" s="40"/>
      <c r="HZ286" s="40"/>
      <c r="IA286" s="40"/>
      <c r="IB286" s="38"/>
      <c r="IC286" s="205"/>
      <c r="ID286" s="40"/>
      <c r="IE286" s="237"/>
      <c r="IF286" s="40"/>
      <c r="IG286" s="40"/>
      <c r="IH286" s="40"/>
      <c r="II286" s="40"/>
      <c r="IJ286" s="40"/>
      <c r="IK286" s="40"/>
      <c r="IL286" s="205"/>
      <c r="IM286" s="40"/>
      <c r="IN286" s="237"/>
      <c r="IO286" s="40"/>
      <c r="IP286" s="40"/>
      <c r="IQ286" s="40"/>
      <c r="IR286" s="40"/>
      <c r="IS286" s="40"/>
      <c r="IT286" s="38"/>
      <c r="IU286" s="205"/>
      <c r="IV286" s="40"/>
      <c r="IW286" s="237"/>
      <c r="IX286" s="40"/>
      <c r="IY286" s="40"/>
      <c r="IZ286" s="40"/>
      <c r="JA286" s="40"/>
      <c r="JB286" s="40"/>
      <c r="JC286" s="38"/>
      <c r="JD286" s="205"/>
      <c r="JE286" s="40"/>
      <c r="JF286" s="237"/>
      <c r="JG286" s="40"/>
      <c r="JH286" s="40"/>
      <c r="JI286" s="40"/>
      <c r="JJ286" s="40"/>
      <c r="JK286" s="40"/>
      <c r="JL286" s="38"/>
      <c r="JM286" s="205"/>
      <c r="JN286" s="40"/>
      <c r="JO286" s="237"/>
      <c r="JP286" s="40"/>
      <c r="JQ286" s="40"/>
      <c r="JR286" s="40"/>
      <c r="JS286" s="40"/>
      <c r="JT286" s="40"/>
      <c r="JU286" s="40"/>
      <c r="JV286" s="205"/>
      <c r="JW286" s="40"/>
      <c r="JX286" s="237"/>
      <c r="JY286" s="40"/>
      <c r="JZ286" s="40"/>
      <c r="KA286" s="40"/>
      <c r="KB286" s="40"/>
      <c r="KC286" s="40"/>
      <c r="KD286" s="38"/>
      <c r="KE286" s="205"/>
      <c r="KF286" s="40"/>
      <c r="KG286" s="237"/>
      <c r="KH286" s="40"/>
      <c r="KI286" s="40"/>
      <c r="KJ286" s="40"/>
      <c r="KK286" s="40"/>
      <c r="KL286" s="40"/>
      <c r="KM286" s="38"/>
      <c r="KN286" s="205"/>
      <c r="KO286" s="40"/>
      <c r="KP286" s="237"/>
      <c r="KQ286" s="40"/>
      <c r="KR286" s="40"/>
      <c r="KS286" s="40"/>
      <c r="KT286" s="40"/>
      <c r="KU286" s="40"/>
      <c r="KV286" s="40"/>
      <c r="KW286" s="205"/>
      <c r="KX286" s="40"/>
      <c r="KY286" s="237"/>
      <c r="KZ286" s="40"/>
      <c r="LA286" s="40"/>
      <c r="LB286" s="40"/>
      <c r="LC286" s="40"/>
      <c r="LD286" s="40"/>
      <c r="LE286" s="40"/>
      <c r="LF286" s="205"/>
      <c r="LG286" s="40"/>
      <c r="LH286" s="237"/>
      <c r="LI286" s="40"/>
      <c r="LJ286" s="40"/>
      <c r="LK286" s="40"/>
      <c r="LL286" s="40"/>
      <c r="LM286" s="40"/>
      <c r="LN286" s="38"/>
      <c r="LO286" s="205"/>
      <c r="LP286" s="40"/>
      <c r="LQ286" s="237"/>
      <c r="LR286" s="40"/>
      <c r="LS286" s="40"/>
      <c r="LT286" s="40"/>
      <c r="LU286" s="40"/>
      <c r="LV286" s="40"/>
      <c r="LW286" s="38"/>
      <c r="LX286" s="205"/>
      <c r="LY286" s="40"/>
      <c r="LZ286" s="237"/>
      <c r="MA286" s="40"/>
      <c r="MB286" s="40"/>
      <c r="MC286" s="40"/>
      <c r="MD286" s="40"/>
      <c r="ME286" s="40"/>
      <c r="MF286" s="40"/>
      <c r="MG286" s="205"/>
      <c r="MH286" s="40"/>
      <c r="MI286" s="237"/>
      <c r="MJ286" s="40"/>
      <c r="MK286" s="40"/>
      <c r="ML286" s="40"/>
      <c r="MM286" s="40"/>
      <c r="MN286" s="40"/>
      <c r="MO286" s="38"/>
      <c r="MP286" s="205"/>
      <c r="MQ286" s="40"/>
      <c r="MR286" s="237"/>
      <c r="MS286" s="40"/>
      <c r="MT286" s="40"/>
      <c r="MU286" s="40"/>
      <c r="MV286" s="40"/>
      <c r="MW286" s="40"/>
      <c r="MX286" s="38"/>
      <c r="MY286" s="205"/>
      <c r="MZ286" s="40"/>
      <c r="NA286" s="237"/>
      <c r="NB286" s="40"/>
      <c r="NC286" s="40"/>
      <c r="ND286" s="40"/>
      <c r="NE286" s="40"/>
      <c r="NF286" s="40"/>
      <c r="NG286" s="38"/>
      <c r="NH286" s="205"/>
    </row>
    <row r="287" spans="1:372" ht="15">
      <c r="A287" s="89" t="s">
        <v>1840</v>
      </c>
      <c r="D287"/>
      <c r="E287" s="1" t="s">
        <v>187</v>
      </c>
      <c r="F287" s="400">
        <v>86.699999999999989</v>
      </c>
      <c r="G287" s="1" t="s">
        <v>183</v>
      </c>
      <c r="H287" s="115"/>
      <c r="I287" s="1" t="s">
        <v>184</v>
      </c>
      <c r="J287" s="115"/>
      <c r="K287" s="1" t="s">
        <v>185</v>
      </c>
      <c r="N287" s="1" t="s">
        <v>187</v>
      </c>
      <c r="O287" s="18">
        <v>41.69999999999996</v>
      </c>
      <c r="P287" s="1" t="s">
        <v>183</v>
      </c>
      <c r="Q287" s="18"/>
      <c r="R287" s="1" t="s">
        <v>184</v>
      </c>
      <c r="S287" s="18"/>
      <c r="T287" s="1" t="s">
        <v>185</v>
      </c>
      <c r="W287" s="1" t="s">
        <v>187</v>
      </c>
      <c r="X287" s="18">
        <v>251.20000000000027</v>
      </c>
      <c r="Y287" s="1" t="s">
        <v>183</v>
      </c>
      <c r="Z287" s="18">
        <v>812.69999999999982</v>
      </c>
      <c r="AA287" s="1" t="s">
        <v>184</v>
      </c>
      <c r="AB287" s="18">
        <v>583.70000000000005</v>
      </c>
      <c r="AC287" s="1" t="s">
        <v>185</v>
      </c>
      <c r="AF287" s="1" t="s">
        <v>187</v>
      </c>
      <c r="AG287" s="18">
        <v>104</v>
      </c>
      <c r="AH287" s="1" t="s">
        <v>183</v>
      </c>
      <c r="AI287" s="18">
        <v>284.89999999999986</v>
      </c>
      <c r="AJ287" s="1" t="s">
        <v>184</v>
      </c>
      <c r="AK287" s="18">
        <v>290.70000000000027</v>
      </c>
      <c r="AL287" s="1" t="s">
        <v>185</v>
      </c>
      <c r="AO287" s="1" t="s">
        <v>187</v>
      </c>
      <c r="AP287" s="18">
        <v>197.90000000000009</v>
      </c>
      <c r="AQ287" s="1" t="s">
        <v>183</v>
      </c>
      <c r="AR287" s="1">
        <v>721.19999999999982</v>
      </c>
      <c r="AS287" s="1" t="s">
        <v>184</v>
      </c>
      <c r="AT287" s="18">
        <v>289.50000000000045</v>
      </c>
      <c r="AU287" s="1" t="s">
        <v>185</v>
      </c>
      <c r="AX287" s="1" t="s">
        <v>187</v>
      </c>
      <c r="AY287" s="18">
        <v>265.99999999999977</v>
      </c>
      <c r="AZ287" s="1" t="s">
        <v>183</v>
      </c>
      <c r="BA287" s="18">
        <v>519.80000000000018</v>
      </c>
      <c r="BB287" s="1" t="s">
        <v>184</v>
      </c>
      <c r="BC287" s="18">
        <v>605.09999999999991</v>
      </c>
      <c r="BD287" s="1" t="s">
        <v>185</v>
      </c>
      <c r="BG287" s="1" t="s">
        <v>187</v>
      </c>
      <c r="BH287" s="18">
        <v>333.19999999999982</v>
      </c>
      <c r="BI287" s="1" t="s">
        <v>183</v>
      </c>
      <c r="BJ287" s="18">
        <v>1186.2000000000012</v>
      </c>
      <c r="BK287" s="1" t="s">
        <v>184</v>
      </c>
      <c r="BL287" s="18">
        <v>959.34999999999991</v>
      </c>
      <c r="BM287" s="1" t="s">
        <v>185</v>
      </c>
      <c r="BP287" s="1" t="s">
        <v>187</v>
      </c>
      <c r="BQ287" s="18">
        <v>464.89999999999964</v>
      </c>
      <c r="BR287" s="1" t="s">
        <v>183</v>
      </c>
      <c r="BS287" s="18">
        <v>575.19999999999891</v>
      </c>
      <c r="BT287" s="1" t="s">
        <v>184</v>
      </c>
      <c r="BU287" s="18">
        <v>563.20000000000073</v>
      </c>
      <c r="BV287" s="1" t="s">
        <v>185</v>
      </c>
      <c r="BY287" s="1" t="s">
        <v>187</v>
      </c>
      <c r="BZ287">
        <v>0</v>
      </c>
      <c r="CA287" s="1" t="s">
        <v>183</v>
      </c>
      <c r="CB287" s="18">
        <v>443.89999999999873</v>
      </c>
      <c r="CC287" s="1" t="s">
        <v>184</v>
      </c>
      <c r="CD287" s="18">
        <v>516.90000000000055</v>
      </c>
      <c r="CE287" s="1" t="s">
        <v>185</v>
      </c>
      <c r="CH287" s="1" t="s">
        <v>187</v>
      </c>
      <c r="CJ287" s="1" t="s">
        <v>183</v>
      </c>
      <c r="CK287" s="18">
        <v>377.89999999999873</v>
      </c>
      <c r="CL287" s="1" t="s">
        <v>184</v>
      </c>
      <c r="CM287" s="18">
        <v>210</v>
      </c>
      <c r="CN287" s="1" t="s">
        <v>185</v>
      </c>
      <c r="CQ287" s="1" t="s">
        <v>187</v>
      </c>
      <c r="CS287" s="1" t="s">
        <v>183</v>
      </c>
      <c r="CT287" s="18">
        <v>159.09999999999945</v>
      </c>
      <c r="CU287" s="1" t="s">
        <v>184</v>
      </c>
      <c r="CV287" s="18">
        <v>361.59999999999945</v>
      </c>
      <c r="CW287" s="1" t="s">
        <v>185</v>
      </c>
      <c r="CZ287" s="1" t="s">
        <v>187</v>
      </c>
      <c r="DA287" s="18">
        <v>204.10000000000036</v>
      </c>
      <c r="DB287" s="1" t="s">
        <v>183</v>
      </c>
      <c r="DC287" s="18">
        <v>169.19999999999891</v>
      </c>
      <c r="DD287" s="1" t="s">
        <v>184</v>
      </c>
      <c r="DE287" s="18">
        <v>279.80000000000018</v>
      </c>
      <c r="DF287" s="1" t="s">
        <v>185</v>
      </c>
      <c r="DI287" s="1" t="s">
        <v>187</v>
      </c>
      <c r="DK287" s="1" t="s">
        <v>183</v>
      </c>
      <c r="DL287" s="18">
        <v>131.69999999999982</v>
      </c>
      <c r="DM287" s="1" t="s">
        <v>184</v>
      </c>
      <c r="DN287" s="18">
        <v>210.5</v>
      </c>
      <c r="DO287" s="1" t="s">
        <v>185</v>
      </c>
      <c r="DR287" s="1" t="s">
        <v>187</v>
      </c>
      <c r="DS287" s="18">
        <v>97.000000000001819</v>
      </c>
      <c r="DT287" s="1" t="s">
        <v>183</v>
      </c>
      <c r="DU287" s="18">
        <v>353.79999999999927</v>
      </c>
      <c r="DV287" s="1" t="s">
        <v>184</v>
      </c>
      <c r="DW287" s="18">
        <v>264.00000000000091</v>
      </c>
      <c r="DX287" s="1" t="s">
        <v>185</v>
      </c>
      <c r="EA287" s="1" t="s">
        <v>187</v>
      </c>
      <c r="EC287" s="1" t="s">
        <v>183</v>
      </c>
      <c r="ED287" s="18">
        <v>843.89999999999873</v>
      </c>
      <c r="EE287" s="1" t="s">
        <v>184</v>
      </c>
      <c r="EF287" s="18"/>
      <c r="EG287" s="1" t="s">
        <v>185</v>
      </c>
      <c r="EJ287" s="1" t="s">
        <v>187</v>
      </c>
      <c r="EL287" s="1" t="s">
        <v>183</v>
      </c>
      <c r="EM287" s="18">
        <v>251.49999999999636</v>
      </c>
      <c r="EN287" s="1" t="s">
        <v>184</v>
      </c>
      <c r="EO287" s="18"/>
      <c r="EP287" s="1" t="s">
        <v>185</v>
      </c>
      <c r="ES287" s="1" t="s">
        <v>187</v>
      </c>
      <c r="EU287" s="1" t="s">
        <v>183</v>
      </c>
      <c r="EV287" s="18">
        <v>448.39999999999873</v>
      </c>
      <c r="EW287" s="1" t="s">
        <v>184</v>
      </c>
      <c r="EX287" s="18"/>
      <c r="EY287" s="1" t="s">
        <v>185</v>
      </c>
      <c r="FB287" s="1" t="s">
        <v>187</v>
      </c>
      <c r="FC287" s="401">
        <v>234.70000000000073</v>
      </c>
      <c r="FD287" s="1" t="s">
        <v>183</v>
      </c>
      <c r="FE287" s="18">
        <v>542.89999999999964</v>
      </c>
      <c r="FF287" s="1" t="s">
        <v>184</v>
      </c>
      <c r="FG287" s="18"/>
      <c r="FH287" s="1" t="s">
        <v>185</v>
      </c>
      <c r="FK287" s="1" t="s">
        <v>187</v>
      </c>
      <c r="FL287" s="18">
        <v>571.60000000000036</v>
      </c>
      <c r="FM287" s="1" t="s">
        <v>183</v>
      </c>
      <c r="FN287" s="18">
        <v>494.50000000000364</v>
      </c>
      <c r="FO287" s="1" t="s">
        <v>184</v>
      </c>
      <c r="FP287" s="18"/>
      <c r="FQ287" s="1" t="s">
        <v>185</v>
      </c>
      <c r="FT287" s="1" t="s">
        <v>187</v>
      </c>
      <c r="FV287" s="1" t="s">
        <v>183</v>
      </c>
      <c r="FW287" s="18">
        <v>278.30000000000109</v>
      </c>
      <c r="FX287" s="1" t="s">
        <v>184</v>
      </c>
      <c r="FY287" s="18"/>
      <c r="FZ287" s="1" t="s">
        <v>185</v>
      </c>
      <c r="GC287" s="1" t="s">
        <v>187</v>
      </c>
      <c r="GE287" s="1" t="s">
        <v>183</v>
      </c>
      <c r="GF287" s="18">
        <v>149.19999999999709</v>
      </c>
      <c r="GG287" s="1" t="s">
        <v>184</v>
      </c>
      <c r="GH287" s="18"/>
      <c r="GI287" s="1" t="s">
        <v>185</v>
      </c>
      <c r="GL287" s="1" t="s">
        <v>187</v>
      </c>
      <c r="GM287" s="18">
        <v>1576.600000000004</v>
      </c>
      <c r="GN287" s="1" t="s">
        <v>183</v>
      </c>
      <c r="GO287" s="18">
        <v>2980.3000000000029</v>
      </c>
      <c r="GP287" s="1" t="s">
        <v>184</v>
      </c>
      <c r="GQ287" s="18"/>
      <c r="GR287" s="1" t="s">
        <v>185</v>
      </c>
      <c r="GU287" s="1" t="s">
        <v>187</v>
      </c>
      <c r="GW287" s="1" t="s">
        <v>183</v>
      </c>
      <c r="GY287" s="1" t="s">
        <v>184</v>
      </c>
      <c r="HA287" s="1" t="s">
        <v>185</v>
      </c>
      <c r="HD287" s="1" t="s">
        <v>187</v>
      </c>
      <c r="HE287" s="18">
        <v>740.65000000000009</v>
      </c>
      <c r="HF287" s="1" t="s">
        <v>183</v>
      </c>
      <c r="HG287" s="18">
        <v>372.60000000000218</v>
      </c>
      <c r="HH287" s="1" t="s">
        <v>184</v>
      </c>
      <c r="HI287" s="18"/>
      <c r="HJ287" s="1" t="s">
        <v>185</v>
      </c>
      <c r="HM287" s="1" t="s">
        <v>187</v>
      </c>
      <c r="HO287" s="1" t="s">
        <v>183</v>
      </c>
      <c r="HP287" s="18">
        <v>413.60000000000218</v>
      </c>
      <c r="HQ287" s="1" t="s">
        <v>184</v>
      </c>
      <c r="HR287" s="18"/>
      <c r="HS287" s="1" t="s">
        <v>185</v>
      </c>
      <c r="HV287" s="1" t="s">
        <v>187</v>
      </c>
      <c r="HW287" s="18">
        <v>4088.9500000000007</v>
      </c>
      <c r="HX287" s="1" t="s">
        <v>183</v>
      </c>
      <c r="HY287" s="18">
        <v>3314.300000000112</v>
      </c>
      <c r="HZ287" s="1" t="s">
        <v>184</v>
      </c>
      <c r="IA287" s="18"/>
      <c r="IB287" s="1" t="s">
        <v>185</v>
      </c>
      <c r="IE287" s="1" t="s">
        <v>187</v>
      </c>
      <c r="IG287" s="1" t="s">
        <v>183</v>
      </c>
      <c r="II287" s="1" t="s">
        <v>184</v>
      </c>
      <c r="IK287" s="1" t="s">
        <v>185</v>
      </c>
      <c r="IN287" s="1" t="s">
        <v>187</v>
      </c>
      <c r="IP287" s="1" t="s">
        <v>183</v>
      </c>
      <c r="IQ287" s="18">
        <v>313.90000000000146</v>
      </c>
      <c r="IR287" s="1" t="s">
        <v>184</v>
      </c>
      <c r="IS287" s="18"/>
      <c r="IT287" s="1" t="s">
        <v>185</v>
      </c>
      <c r="IW287" s="1" t="s">
        <v>187</v>
      </c>
      <c r="IX287" s="18">
        <v>221.29999999999927</v>
      </c>
      <c r="IY287" s="1" t="s">
        <v>183</v>
      </c>
      <c r="IZ287" s="18">
        <v>425.20000000000073</v>
      </c>
      <c r="JA287" s="1" t="s">
        <v>184</v>
      </c>
      <c r="JB287" s="18"/>
      <c r="JC287" s="1" t="s">
        <v>185</v>
      </c>
      <c r="JF287" s="1" t="s">
        <v>187</v>
      </c>
      <c r="JG287" s="401">
        <v>156.19999999999891</v>
      </c>
      <c r="JH287" s="1" t="s">
        <v>183</v>
      </c>
      <c r="JI287" s="18">
        <v>338.40000000000509</v>
      </c>
      <c r="JJ287" s="1" t="s">
        <v>184</v>
      </c>
      <c r="JK287" s="18"/>
      <c r="JL287" s="1" t="s">
        <v>185</v>
      </c>
      <c r="JO287" s="1" t="s">
        <v>187</v>
      </c>
      <c r="JQ287" s="1" t="s">
        <v>183</v>
      </c>
      <c r="JS287" s="1" t="s">
        <v>184</v>
      </c>
      <c r="JU287" s="1" t="s">
        <v>185</v>
      </c>
      <c r="JX287" s="1" t="s">
        <v>187</v>
      </c>
      <c r="JZ287" s="1" t="s">
        <v>183</v>
      </c>
      <c r="KA287" s="18">
        <v>2663.6000000000131</v>
      </c>
      <c r="KB287" s="1" t="s">
        <v>184</v>
      </c>
      <c r="KC287" s="18">
        <v>2133.1999999999534</v>
      </c>
      <c r="KD287" s="1" t="s">
        <v>185</v>
      </c>
      <c r="KG287" s="1" t="s">
        <v>187</v>
      </c>
      <c r="KH287" s="401">
        <v>145.49999999999909</v>
      </c>
      <c r="KI287" s="1" t="s">
        <v>183</v>
      </c>
      <c r="KJ287" s="18">
        <v>180.00000000000364</v>
      </c>
      <c r="KK287" s="1" t="s">
        <v>184</v>
      </c>
      <c r="KL287" s="18"/>
      <c r="KM287" s="1" t="s">
        <v>185</v>
      </c>
      <c r="KP287" s="1" t="s">
        <v>187</v>
      </c>
      <c r="KR287" s="1" t="s">
        <v>183</v>
      </c>
      <c r="KT287" s="1" t="s">
        <v>184</v>
      </c>
      <c r="KV287" s="1" t="s">
        <v>185</v>
      </c>
      <c r="KY287" s="1" t="s">
        <v>187</v>
      </c>
      <c r="LA287" s="1" t="s">
        <v>183</v>
      </c>
      <c r="LC287" s="1" t="s">
        <v>184</v>
      </c>
      <c r="LE287" s="1" t="s">
        <v>185</v>
      </c>
      <c r="LH287" s="1" t="s">
        <v>187</v>
      </c>
      <c r="LJ287" s="1" t="s">
        <v>183</v>
      </c>
      <c r="LL287" s="1" t="s">
        <v>184</v>
      </c>
      <c r="LM287" s="18"/>
      <c r="LN287" s="1" t="s">
        <v>185</v>
      </c>
      <c r="LQ287" s="1" t="s">
        <v>187</v>
      </c>
      <c r="LR287" s="18">
        <v>183.99999999999955</v>
      </c>
      <c r="LS287" s="1" t="s">
        <v>183</v>
      </c>
      <c r="LT287" s="18">
        <v>564.79999999999927</v>
      </c>
      <c r="LU287" s="1" t="s">
        <v>184</v>
      </c>
      <c r="LV287" s="18"/>
      <c r="LW287" s="1" t="s">
        <v>185</v>
      </c>
      <c r="LZ287" s="1" t="s">
        <v>187</v>
      </c>
      <c r="MB287" s="1" t="s">
        <v>183</v>
      </c>
      <c r="MD287" s="1" t="s">
        <v>184</v>
      </c>
      <c r="MF287" s="1" t="s">
        <v>185</v>
      </c>
      <c r="MI287" s="1" t="s">
        <v>187</v>
      </c>
      <c r="MK287" s="1" t="s">
        <v>183</v>
      </c>
      <c r="ML287" s="18">
        <v>622.15000000000327</v>
      </c>
      <c r="MM287" s="1" t="s">
        <v>184</v>
      </c>
      <c r="MN287" s="18">
        <v>1216.2999999999956</v>
      </c>
      <c r="MO287" s="1" t="s">
        <v>185</v>
      </c>
      <c r="MR287" s="1" t="s">
        <v>187</v>
      </c>
      <c r="MS287" s="18">
        <v>302.50000000000728</v>
      </c>
      <c r="MT287" s="1" t="s">
        <v>183</v>
      </c>
      <c r="MU287">
        <v>248.99999999998909</v>
      </c>
      <c r="MV287" s="1" t="s">
        <v>184</v>
      </c>
      <c r="MX287" s="1" t="s">
        <v>185</v>
      </c>
      <c r="NA287" s="1" t="s">
        <v>187</v>
      </c>
      <c r="NC287" s="1" t="s">
        <v>183</v>
      </c>
      <c r="ND287" s="402">
        <v>1508.3999999999942</v>
      </c>
      <c r="NE287" s="1" t="s">
        <v>184</v>
      </c>
      <c r="NF287" s="402"/>
      <c r="NG287" s="1" t="s">
        <v>185</v>
      </c>
      <c r="NH287" s="43"/>
    </row>
    <row r="288" spans="1:372" s="95" customFormat="1" ht="18">
      <c r="A288" s="93" t="s">
        <v>3668</v>
      </c>
      <c r="B288" s="49">
        <f>SUM(D288:AAP288)</f>
        <v>30636.112500000054</v>
      </c>
      <c r="C288" s="43"/>
      <c r="D288"/>
      <c r="E288" s="9">
        <f>D287*0.25</f>
        <v>0</v>
      </c>
      <c r="F288" s="18"/>
      <c r="G288" s="9">
        <f>F287*0.5</f>
        <v>43.349999999999994</v>
      </c>
      <c r="H288"/>
      <c r="I288" s="9">
        <f>H287*0.75</f>
        <v>0</v>
      </c>
      <c r="J288"/>
      <c r="K288" s="9">
        <f>J287*1</f>
        <v>0</v>
      </c>
      <c r="L288" s="43"/>
      <c r="M288"/>
      <c r="N288" s="9">
        <f>M287*0.25</f>
        <v>0</v>
      </c>
      <c r="O288"/>
      <c r="P288" s="9">
        <f>O287*0.5</f>
        <v>20.84999999999998</v>
      </c>
      <c r="Q288"/>
      <c r="R288" s="9">
        <f>Q287*0.75</f>
        <v>0</v>
      </c>
      <c r="S288"/>
      <c r="T288" s="9">
        <f>S287*1</f>
        <v>0</v>
      </c>
      <c r="U288" s="43"/>
      <c r="V288"/>
      <c r="W288" s="9">
        <f>V287*0.25</f>
        <v>0</v>
      </c>
      <c r="X288"/>
      <c r="Y288" s="9">
        <f>X287*0.5</f>
        <v>125.60000000000014</v>
      </c>
      <c r="Z288" s="18"/>
      <c r="AA288" s="9">
        <f>Z287*0.75</f>
        <v>609.52499999999986</v>
      </c>
      <c r="AB288" s="18"/>
      <c r="AC288" s="9">
        <f>AB287*1</f>
        <v>583.70000000000005</v>
      </c>
      <c r="AD288" s="43"/>
      <c r="AE288"/>
      <c r="AF288" s="9">
        <f>AE287*0.25</f>
        <v>0</v>
      </c>
      <c r="AG288"/>
      <c r="AH288" s="9">
        <f>AG287*0.5</f>
        <v>52</v>
      </c>
      <c r="AI288"/>
      <c r="AJ288" s="9">
        <f>AI287*0.75</f>
        <v>213.6749999999999</v>
      </c>
      <c r="AK288"/>
      <c r="AL288" s="9">
        <f>AK287*1</f>
        <v>290.70000000000027</v>
      </c>
      <c r="AM288" s="43"/>
      <c r="AN288"/>
      <c r="AO288" s="9">
        <f>AN287*0.25</f>
        <v>0</v>
      </c>
      <c r="AP288"/>
      <c r="AQ288" s="9">
        <f>AP287*0.5</f>
        <v>98.950000000000045</v>
      </c>
      <c r="AR288"/>
      <c r="AS288" s="9">
        <f>AR287*0.75</f>
        <v>540.89999999999986</v>
      </c>
      <c r="AT288"/>
      <c r="AU288" s="9">
        <f>AT287*1</f>
        <v>289.50000000000045</v>
      </c>
      <c r="AV288" s="43"/>
      <c r="AW288"/>
      <c r="AX288" s="9">
        <f>AW287*0.25</f>
        <v>0</v>
      </c>
      <c r="AY288"/>
      <c r="AZ288" s="9">
        <f>AY287*0.5</f>
        <v>132.99999999999989</v>
      </c>
      <c r="BA288"/>
      <c r="BB288" s="9">
        <f>BA287*0.75</f>
        <v>389.85000000000014</v>
      </c>
      <c r="BC288"/>
      <c r="BD288" s="9">
        <f>BC287*1</f>
        <v>605.09999999999991</v>
      </c>
      <c r="BE288" s="43"/>
      <c r="BF288"/>
      <c r="BG288" s="9">
        <f>BF287*0.25</f>
        <v>0</v>
      </c>
      <c r="BH288"/>
      <c r="BI288" s="9">
        <f>BH287*0.5</f>
        <v>166.59999999999991</v>
      </c>
      <c r="BJ288"/>
      <c r="BK288" s="9">
        <f>BJ287*0.75</f>
        <v>889.65000000000089</v>
      </c>
      <c r="BL288"/>
      <c r="BM288" s="9">
        <f>BL287*1</f>
        <v>959.34999999999991</v>
      </c>
      <c r="BN288" s="43"/>
      <c r="BO288"/>
      <c r="BP288" s="9">
        <f>BO287*0.25</f>
        <v>0</v>
      </c>
      <c r="BQ288"/>
      <c r="BR288" s="9">
        <f>BQ287*0.5</f>
        <v>232.44999999999982</v>
      </c>
      <c r="BS288"/>
      <c r="BT288" s="9">
        <f>BS287*0.75</f>
        <v>431.39999999999918</v>
      </c>
      <c r="BU288"/>
      <c r="BV288" s="9">
        <f>BU287*1</f>
        <v>563.20000000000073</v>
      </c>
      <c r="BW288" s="43"/>
      <c r="BX288"/>
      <c r="BY288" s="9">
        <f>BX287*0.25</f>
        <v>0</v>
      </c>
      <c r="BZ288"/>
      <c r="CA288" s="9">
        <f>BZ287*0.5</f>
        <v>0</v>
      </c>
      <c r="CB288"/>
      <c r="CC288" s="9">
        <f>CB287*0.75</f>
        <v>332.92499999999905</v>
      </c>
      <c r="CD288"/>
      <c r="CE288" s="9">
        <f t="shared" ref="CE288" si="558">CD287*1</f>
        <v>516.90000000000055</v>
      </c>
      <c r="CF288" s="43"/>
      <c r="CG288"/>
      <c r="CH288" s="9">
        <f>CG287*0.25</f>
        <v>0</v>
      </c>
      <c r="CI288"/>
      <c r="CJ288" s="9">
        <f>CI287*0.5</f>
        <v>0</v>
      </c>
      <c r="CK288"/>
      <c r="CL288" s="9">
        <f>CK287*0.75</f>
        <v>283.42499999999905</v>
      </c>
      <c r="CM288"/>
      <c r="CN288" s="9">
        <f t="shared" ref="CN288" si="559">CM287*1</f>
        <v>210</v>
      </c>
      <c r="CO288" s="43"/>
      <c r="CP288"/>
      <c r="CQ288" s="9">
        <f>CP287*0.25</f>
        <v>0</v>
      </c>
      <c r="CR288"/>
      <c r="CS288" s="9">
        <f>CR287*0.5</f>
        <v>0</v>
      </c>
      <c r="CT288"/>
      <c r="CU288" s="9">
        <f>CT287*0.75</f>
        <v>119.32499999999959</v>
      </c>
      <c r="CW288" s="9">
        <f t="shared" ref="CW288" si="560">CV287*1</f>
        <v>361.59999999999945</v>
      </c>
      <c r="CX288" s="43"/>
      <c r="CY288"/>
      <c r="CZ288" s="9">
        <f>CY287*0.25</f>
        <v>0</v>
      </c>
      <c r="DA288"/>
      <c r="DB288" s="9">
        <f>DA287*0.5</f>
        <v>102.05000000000018</v>
      </c>
      <c r="DC288"/>
      <c r="DD288" s="9">
        <f>DC287*0.75</f>
        <v>126.89999999999918</v>
      </c>
      <c r="DF288" s="9">
        <f t="shared" ref="DF288" si="561">DE287*1</f>
        <v>279.80000000000018</v>
      </c>
      <c r="DG288" s="43"/>
      <c r="DH288"/>
      <c r="DI288" s="9">
        <f>DH287*0.25</f>
        <v>0</v>
      </c>
      <c r="DJ288"/>
      <c r="DK288" s="9">
        <f>DJ287*0.5</f>
        <v>0</v>
      </c>
      <c r="DL288"/>
      <c r="DM288" s="9">
        <f>DL287*0.75</f>
        <v>98.774999999999864</v>
      </c>
      <c r="DO288" s="9">
        <f t="shared" ref="DO288" si="562">DN287*1</f>
        <v>210.5</v>
      </c>
      <c r="DP288" s="43"/>
      <c r="DQ288"/>
      <c r="DR288" s="9">
        <f>DQ287*0.25</f>
        <v>0</v>
      </c>
      <c r="DS288"/>
      <c r="DT288" s="9">
        <f>DS287*0.5</f>
        <v>48.500000000000909</v>
      </c>
      <c r="DU288"/>
      <c r="DV288" s="9">
        <f>DU287*0.75</f>
        <v>265.34999999999945</v>
      </c>
      <c r="DX288" s="9">
        <f t="shared" ref="DX288" si="563">DW287*1</f>
        <v>264.00000000000091</v>
      </c>
      <c r="DY288" s="43"/>
      <c r="DZ288"/>
      <c r="EA288" s="9">
        <f>DZ287*0.25</f>
        <v>0</v>
      </c>
      <c r="EB288"/>
      <c r="EC288" s="9">
        <f>EB287*0.5</f>
        <v>0</v>
      </c>
      <c r="ED288"/>
      <c r="EE288" s="9">
        <f>ED287*0.75</f>
        <v>632.92499999999905</v>
      </c>
      <c r="EF288"/>
      <c r="EG288" s="9">
        <f>EF287*1</f>
        <v>0</v>
      </c>
      <c r="EH288" s="43"/>
      <c r="EI288"/>
      <c r="EJ288" s="9">
        <f>EI287*0.25</f>
        <v>0</v>
      </c>
      <c r="EK288"/>
      <c r="EL288" s="9">
        <f>EK287*0.5</f>
        <v>0</v>
      </c>
      <c r="EM288"/>
      <c r="EN288" s="9">
        <f>EM287*0.75</f>
        <v>188.62499999999727</v>
      </c>
      <c r="EO288"/>
      <c r="EP288" s="9">
        <f>EO287*1</f>
        <v>0</v>
      </c>
      <c r="EQ288" s="43"/>
      <c r="ER288"/>
      <c r="ES288" s="9">
        <f>ER287*0.25</f>
        <v>0</v>
      </c>
      <c r="ET288"/>
      <c r="EU288" s="9">
        <f>ET287*0.5</f>
        <v>0</v>
      </c>
      <c r="EV288"/>
      <c r="EW288" s="9">
        <f>EV287*0.75</f>
        <v>336.29999999999905</v>
      </c>
      <c r="EX288"/>
      <c r="EY288" s="9">
        <f>EX287*1</f>
        <v>0</v>
      </c>
      <c r="EZ288" s="43"/>
      <c r="FA288"/>
      <c r="FB288" s="9">
        <f>FA287*0.25</f>
        <v>0</v>
      </c>
      <c r="FC288"/>
      <c r="FD288" s="9">
        <f>FC287*0.5</f>
        <v>117.35000000000036</v>
      </c>
      <c r="FE288"/>
      <c r="FF288" s="9">
        <f>FE287*0.75</f>
        <v>407.17499999999973</v>
      </c>
      <c r="FG288"/>
      <c r="FH288" s="9">
        <f>FG287*1</f>
        <v>0</v>
      </c>
      <c r="FI288" s="43"/>
      <c r="FJ288"/>
      <c r="FK288" s="9">
        <f>FJ287*0.25</f>
        <v>0</v>
      </c>
      <c r="FL288"/>
      <c r="FM288" s="9">
        <f>FL287*0.5</f>
        <v>285.80000000000018</v>
      </c>
      <c r="FN288"/>
      <c r="FO288" s="9">
        <f>FN287*0.75</f>
        <v>370.87500000000273</v>
      </c>
      <c r="FP288"/>
      <c r="FQ288" s="9">
        <f>FP287*1</f>
        <v>0</v>
      </c>
      <c r="FR288" s="43"/>
      <c r="FS288"/>
      <c r="FT288" s="9">
        <f>FS287*0.25</f>
        <v>0</v>
      </c>
      <c r="FU288"/>
      <c r="FV288" s="9">
        <f>FU287*0.5</f>
        <v>0</v>
      </c>
      <c r="FW288"/>
      <c r="FX288" s="9">
        <f>FW287*0.75</f>
        <v>208.72500000000082</v>
      </c>
      <c r="FY288"/>
      <c r="FZ288" s="9">
        <f>FY287*1</f>
        <v>0</v>
      </c>
      <c r="GA288" s="43"/>
      <c r="GB288"/>
      <c r="GC288" s="9">
        <f>GB287*0.25</f>
        <v>0</v>
      </c>
      <c r="GD288"/>
      <c r="GE288" s="9">
        <f>GD287*0.5</f>
        <v>0</v>
      </c>
      <c r="GF288"/>
      <c r="GG288" s="9">
        <f>GF287*0.75</f>
        <v>111.89999999999782</v>
      </c>
      <c r="GH288"/>
      <c r="GI288" s="9">
        <f>GH287*1</f>
        <v>0</v>
      </c>
      <c r="GJ288" s="43"/>
      <c r="GK288"/>
      <c r="GL288" s="9">
        <f>GK287*0.25</f>
        <v>0</v>
      </c>
      <c r="GM288"/>
      <c r="GN288" s="9">
        <f>GM287*0.5</f>
        <v>788.300000000002</v>
      </c>
      <c r="GO288"/>
      <c r="GP288" s="9">
        <f>GO287*0.75</f>
        <v>2235.2250000000022</v>
      </c>
      <c r="GQ288"/>
      <c r="GR288" s="9">
        <f>GQ287*1</f>
        <v>0</v>
      </c>
      <c r="GS288" s="43"/>
      <c r="GT288"/>
      <c r="GU288" s="9">
        <f>GT287*0.25</f>
        <v>0</v>
      </c>
      <c r="GV288"/>
      <c r="GW288" s="9">
        <f>GV287*0.5</f>
        <v>0</v>
      </c>
      <c r="GX288"/>
      <c r="GY288" s="9">
        <f>GX287*0.75</f>
        <v>0</v>
      </c>
      <c r="GZ288"/>
      <c r="HA288" s="9">
        <f>GZ287*1</f>
        <v>0</v>
      </c>
      <c r="HB288" s="43"/>
      <c r="HC288"/>
      <c r="HD288" s="9">
        <f>HC287*0.25</f>
        <v>0</v>
      </c>
      <c r="HE288"/>
      <c r="HF288" s="9">
        <f>HE287*0.5</f>
        <v>370.32500000000005</v>
      </c>
      <c r="HG288"/>
      <c r="HH288" s="9">
        <f>HG287*0.75</f>
        <v>279.45000000000164</v>
      </c>
      <c r="HI288"/>
      <c r="HJ288" s="9">
        <f>HI287*1</f>
        <v>0</v>
      </c>
      <c r="HK288" s="43"/>
      <c r="HL288"/>
      <c r="HM288" s="9">
        <f>HL287*0.25</f>
        <v>0</v>
      </c>
      <c r="HN288"/>
      <c r="HO288" s="9">
        <f>HN287*0.5</f>
        <v>0</v>
      </c>
      <c r="HP288"/>
      <c r="HQ288" s="9">
        <f>HP287*0.75</f>
        <v>310.20000000000164</v>
      </c>
      <c r="HR288"/>
      <c r="HS288" s="9">
        <f>HR287*1</f>
        <v>0</v>
      </c>
      <c r="HT288" s="43"/>
      <c r="HU288"/>
      <c r="HV288" s="9">
        <f>HU287*0.25</f>
        <v>0</v>
      </c>
      <c r="HW288"/>
      <c r="HX288" s="9">
        <f>HW287*0.5</f>
        <v>2044.4750000000004</v>
      </c>
      <c r="HY288"/>
      <c r="HZ288" s="9">
        <f>HY287*0.75</f>
        <v>2485.725000000084</v>
      </c>
      <c r="IA288"/>
      <c r="IB288" s="9">
        <f>IA287*1</f>
        <v>0</v>
      </c>
      <c r="IC288" s="43"/>
      <c r="ID288"/>
      <c r="IE288" s="9">
        <f>ID287*0.25</f>
        <v>0</v>
      </c>
      <c r="IF288"/>
      <c r="IG288" s="9">
        <f>IF287*0.5</f>
        <v>0</v>
      </c>
      <c r="IH288"/>
      <c r="II288" s="9">
        <f>IH287*0.75</f>
        <v>0</v>
      </c>
      <c r="IJ288"/>
      <c r="IK288" s="9">
        <f>IJ287*1</f>
        <v>0</v>
      </c>
      <c r="IL288" s="43"/>
      <c r="IM288"/>
      <c r="IN288" s="9">
        <f>IM287*0.25</f>
        <v>0</v>
      </c>
      <c r="IO288"/>
      <c r="IP288" s="9">
        <f>IO287*0.5</f>
        <v>0</v>
      </c>
      <c r="IQ288"/>
      <c r="IR288" s="9">
        <f>IQ287*0.75</f>
        <v>235.42500000000109</v>
      </c>
      <c r="IS288"/>
      <c r="IT288" s="9">
        <f>IS287*1</f>
        <v>0</v>
      </c>
      <c r="IU288" s="43"/>
      <c r="IV288"/>
      <c r="IW288" s="9">
        <f>IV287*0.25</f>
        <v>0</v>
      </c>
      <c r="IX288"/>
      <c r="IY288" s="9">
        <f>IX287*0.5</f>
        <v>110.64999999999964</v>
      </c>
      <c r="IZ288"/>
      <c r="JA288" s="9">
        <f>IZ287*0.75</f>
        <v>318.90000000000055</v>
      </c>
      <c r="JB288"/>
      <c r="JC288" s="9">
        <f>JB287*1</f>
        <v>0</v>
      </c>
      <c r="JD288" s="43"/>
      <c r="JE288"/>
      <c r="JF288" s="9">
        <f>JE287*0.25</f>
        <v>0</v>
      </c>
      <c r="JG288"/>
      <c r="JH288" s="9">
        <f>JG287*0.5</f>
        <v>78.099999999999454</v>
      </c>
      <c r="JI288"/>
      <c r="JJ288" s="9">
        <f>JI287*0.75</f>
        <v>253.80000000000382</v>
      </c>
      <c r="JK288"/>
      <c r="JL288" s="9">
        <f>JK287*1</f>
        <v>0</v>
      </c>
      <c r="JM288" s="43"/>
      <c r="JN288"/>
      <c r="JO288" s="9">
        <f>JN287*0.25</f>
        <v>0</v>
      </c>
      <c r="JP288"/>
      <c r="JQ288" s="9">
        <f>JP287*0.5</f>
        <v>0</v>
      </c>
      <c r="JR288"/>
      <c r="JS288" s="9">
        <f>JR287*0.75</f>
        <v>0</v>
      </c>
      <c r="JT288"/>
      <c r="JU288" s="9">
        <f>JT287*1</f>
        <v>0</v>
      </c>
      <c r="JV288" s="43"/>
      <c r="JW288"/>
      <c r="JX288" s="9">
        <f>JW287*0.25</f>
        <v>0</v>
      </c>
      <c r="JY288"/>
      <c r="JZ288" s="9">
        <f>JY287*0.5</f>
        <v>0</v>
      </c>
      <c r="KA288"/>
      <c r="KB288" s="9">
        <f>KA287*0.75</f>
        <v>1997.7000000000098</v>
      </c>
      <c r="KC288"/>
      <c r="KD288" s="9">
        <f>KC287*1</f>
        <v>2133.1999999999534</v>
      </c>
      <c r="KE288" s="43"/>
      <c r="KF288"/>
      <c r="KG288" s="9">
        <f>KF287*0.25</f>
        <v>0</v>
      </c>
      <c r="KH288"/>
      <c r="KI288" s="9">
        <f>KH287*0.5</f>
        <v>72.749999999999545</v>
      </c>
      <c r="KJ288"/>
      <c r="KK288" s="9">
        <f>KJ287*0.75</f>
        <v>135.00000000000273</v>
      </c>
      <c r="KL288"/>
      <c r="KM288" s="9">
        <f>KL287*1</f>
        <v>0</v>
      </c>
      <c r="KN288" s="43"/>
      <c r="KO288"/>
      <c r="KP288" s="9">
        <f>KO287*0.25</f>
        <v>0</v>
      </c>
      <c r="KQ288"/>
      <c r="KR288" s="9">
        <f>KQ287*0.5</f>
        <v>0</v>
      </c>
      <c r="KS288"/>
      <c r="KT288" s="9">
        <f>KS287*0.75</f>
        <v>0</v>
      </c>
      <c r="KU288"/>
      <c r="KV288" s="9">
        <f>KU287*1</f>
        <v>0</v>
      </c>
      <c r="KW288" s="43"/>
      <c r="KX288"/>
      <c r="KY288" s="9">
        <f>KX287*0.25</f>
        <v>0</v>
      </c>
      <c r="KZ288"/>
      <c r="LA288" s="9">
        <f>KZ287*0.5</f>
        <v>0</v>
      </c>
      <c r="LB288"/>
      <c r="LC288" s="9">
        <f>LB287*0.75</f>
        <v>0</v>
      </c>
      <c r="LD288"/>
      <c r="LE288" s="9">
        <f>LD287*1</f>
        <v>0</v>
      </c>
      <c r="LF288" s="43"/>
      <c r="LG288"/>
      <c r="LH288" s="9">
        <f>LG287*0.25</f>
        <v>0</v>
      </c>
      <c r="LI288"/>
      <c r="LJ288" s="9">
        <f>LI287*0.5</f>
        <v>0</v>
      </c>
      <c r="LK288"/>
      <c r="LL288" s="9">
        <f>LK287*0.75</f>
        <v>0</v>
      </c>
      <c r="LM288"/>
      <c r="LN288" s="9">
        <f>LM287*1</f>
        <v>0</v>
      </c>
      <c r="LO288" s="43"/>
      <c r="LP288"/>
      <c r="LQ288" s="9">
        <f>LP287*0.25</f>
        <v>0</v>
      </c>
      <c r="LR288"/>
      <c r="LS288" s="9">
        <f>LR287*0.5</f>
        <v>91.999999999999773</v>
      </c>
      <c r="LT288"/>
      <c r="LU288" s="9">
        <f>LT287*0.75</f>
        <v>423.59999999999945</v>
      </c>
      <c r="LV288"/>
      <c r="LW288" s="9">
        <f>LV287*1</f>
        <v>0</v>
      </c>
      <c r="LX288" s="43"/>
      <c r="LY288"/>
      <c r="LZ288" s="9">
        <f>LY287*0.25</f>
        <v>0</v>
      </c>
      <c r="MA288"/>
      <c r="MB288" s="9">
        <f>MA287*0.5</f>
        <v>0</v>
      </c>
      <c r="MC288"/>
      <c r="MD288" s="9">
        <f>MC287*0.75</f>
        <v>0</v>
      </c>
      <c r="ME288"/>
      <c r="MF288" s="9">
        <f>ME287*1</f>
        <v>0</v>
      </c>
      <c r="MG288" s="43"/>
      <c r="MH288"/>
      <c r="MI288" s="9">
        <f>MH287*0.25</f>
        <v>0</v>
      </c>
      <c r="MJ288"/>
      <c r="MK288" s="9">
        <f>MJ287*0.5</f>
        <v>0</v>
      </c>
      <c r="ML288"/>
      <c r="MM288" s="9">
        <f>ML287*0.75</f>
        <v>466.61250000000246</v>
      </c>
      <c r="MN288"/>
      <c r="MO288" s="9">
        <f>MN287*1</f>
        <v>1216.2999999999956</v>
      </c>
      <c r="MP288" s="43"/>
      <c r="MQ288"/>
      <c r="MR288" s="9">
        <f>MQ287*0.25</f>
        <v>0</v>
      </c>
      <c r="MS288"/>
      <c r="MT288" s="9">
        <f>MS287*0.5</f>
        <v>151.25000000000364</v>
      </c>
      <c r="MU288"/>
      <c r="MV288" s="9">
        <f>MU287*0.75</f>
        <v>186.74999999999181</v>
      </c>
      <c r="MW288"/>
      <c r="MX288" s="9">
        <f>MW287*1</f>
        <v>0</v>
      </c>
      <c r="MY288" s="43"/>
      <c r="MZ288"/>
      <c r="NA288" s="9">
        <f>MZ287*0.25</f>
        <v>0</v>
      </c>
      <c r="NB288"/>
      <c r="NC288" s="9">
        <f>NB287*0.5</f>
        <v>0</v>
      </c>
      <c r="ND288"/>
      <c r="NE288" s="9">
        <f>ND287*0.75</f>
        <v>1131.2999999999956</v>
      </c>
      <c r="NF288"/>
      <c r="NG288" s="9">
        <f>NF287*1</f>
        <v>0</v>
      </c>
      <c r="NH288" s="43"/>
    </row>
    <row r="289" spans="1:372" ht="15">
      <c r="A289" s="203"/>
      <c r="B289" s="204"/>
      <c r="C289" s="205"/>
      <c r="D289" s="40"/>
      <c r="E289" s="237"/>
      <c r="F289" s="149"/>
      <c r="G289" s="40"/>
      <c r="H289" s="40"/>
      <c r="I289" s="40"/>
      <c r="J289" s="40"/>
      <c r="K289" s="40"/>
      <c r="L289" s="205"/>
      <c r="M289" s="40"/>
      <c r="N289" s="237"/>
      <c r="O289" s="40"/>
      <c r="P289" s="40"/>
      <c r="Q289" s="40"/>
      <c r="R289" s="40"/>
      <c r="S289" s="40"/>
      <c r="T289" s="40"/>
      <c r="U289" s="205"/>
      <c r="V289" s="40"/>
      <c r="W289" s="237"/>
      <c r="X289" s="40"/>
      <c r="Y289" s="40"/>
      <c r="Z289" s="149"/>
      <c r="AA289" s="40"/>
      <c r="AB289" s="149"/>
      <c r="AC289" s="38"/>
      <c r="AD289" s="205"/>
      <c r="AE289" s="40"/>
      <c r="AF289" s="237"/>
      <c r="AG289" s="40"/>
      <c r="AH289" s="40"/>
      <c r="AI289" s="40"/>
      <c r="AJ289" s="40"/>
      <c r="AK289" s="40"/>
      <c r="AL289" s="38"/>
      <c r="AM289" s="205"/>
      <c r="AN289" s="40"/>
      <c r="AO289" s="237"/>
      <c r="AP289" s="40"/>
      <c r="AQ289" s="40"/>
      <c r="AR289" s="40"/>
      <c r="AS289" s="40"/>
      <c r="AT289" s="40"/>
      <c r="AU289" s="38"/>
      <c r="AV289" s="205"/>
      <c r="AW289" s="40"/>
      <c r="AX289" s="237"/>
      <c r="AY289" s="40"/>
      <c r="AZ289" s="40"/>
      <c r="BA289" s="40"/>
      <c r="BB289" s="40"/>
      <c r="BC289" s="40"/>
      <c r="BD289" s="38"/>
      <c r="BE289" s="205"/>
      <c r="BF289" s="40"/>
      <c r="BG289" s="237"/>
      <c r="BH289" s="40"/>
      <c r="BI289" s="40"/>
      <c r="BJ289" s="40"/>
      <c r="BK289" s="40"/>
      <c r="BL289" s="40"/>
      <c r="BM289" s="38"/>
      <c r="BN289" s="205"/>
      <c r="BO289" s="40"/>
      <c r="BP289" s="237"/>
      <c r="BQ289" s="40"/>
      <c r="BR289" s="40"/>
      <c r="BS289" s="40"/>
      <c r="BT289" s="40"/>
      <c r="BU289" s="40"/>
      <c r="BV289" s="38"/>
      <c r="BW289" s="205"/>
      <c r="BX289" s="40"/>
      <c r="BY289" s="237"/>
      <c r="BZ289" s="40"/>
      <c r="CA289" s="40"/>
      <c r="CB289" s="40"/>
      <c r="CC289" s="40"/>
      <c r="CD289" s="40"/>
      <c r="CE289" s="38"/>
      <c r="CF289" s="205"/>
      <c r="CG289" s="40"/>
      <c r="CH289" s="237"/>
      <c r="CI289" s="40"/>
      <c r="CJ289" s="40"/>
      <c r="CK289" s="40"/>
      <c r="CL289" s="40"/>
      <c r="CM289" s="40"/>
      <c r="CN289" s="38"/>
      <c r="CO289" s="205"/>
      <c r="CP289" s="40"/>
      <c r="CQ289" s="237"/>
      <c r="CR289" s="40"/>
      <c r="CS289" s="40"/>
      <c r="CT289" s="40"/>
      <c r="CU289" s="40"/>
      <c r="CW289" s="38"/>
      <c r="CX289" s="205"/>
      <c r="CY289" s="40"/>
      <c r="CZ289" s="237"/>
      <c r="DA289" s="40"/>
      <c r="DB289" s="40"/>
      <c r="DC289" s="40"/>
      <c r="DD289" s="40"/>
      <c r="DF289" s="38"/>
      <c r="DG289" s="205"/>
      <c r="DH289" s="40"/>
      <c r="DI289" s="237"/>
      <c r="DJ289" s="40"/>
      <c r="DK289" s="40"/>
      <c r="DL289" s="40"/>
      <c r="DM289" s="40"/>
      <c r="DO289" s="38"/>
      <c r="DP289" s="205"/>
      <c r="DQ289" s="40"/>
      <c r="DR289" s="237"/>
      <c r="DS289" s="40"/>
      <c r="DT289" s="40"/>
      <c r="DU289" s="40"/>
      <c r="DV289" s="40"/>
      <c r="DX289" s="38"/>
      <c r="DY289" s="205"/>
      <c r="DZ289" s="40"/>
      <c r="EA289" s="237"/>
      <c r="EB289" s="40"/>
      <c r="EC289" s="40"/>
      <c r="ED289" s="40"/>
      <c r="EE289" s="40"/>
      <c r="EF289" s="40"/>
      <c r="EG289" s="38"/>
      <c r="EH289" s="205"/>
      <c r="EI289" s="40"/>
      <c r="EJ289" s="237"/>
      <c r="EK289" s="40"/>
      <c r="EL289" s="40"/>
      <c r="EM289" s="40"/>
      <c r="EN289" s="40"/>
      <c r="EO289" s="40"/>
      <c r="EP289" s="38"/>
      <c r="EQ289" s="205"/>
      <c r="ER289" s="40"/>
      <c r="ES289" s="237"/>
      <c r="ET289" s="40"/>
      <c r="EU289" s="40"/>
      <c r="EV289" s="40"/>
      <c r="EW289" s="40"/>
      <c r="EX289" s="40"/>
      <c r="EY289" s="38"/>
      <c r="EZ289" s="205"/>
      <c r="FA289" s="40"/>
      <c r="FB289" s="237"/>
      <c r="FC289" s="40"/>
      <c r="FD289" s="40"/>
      <c r="FE289" s="40"/>
      <c r="FF289" s="40"/>
      <c r="FG289" s="40"/>
      <c r="FH289" s="38"/>
      <c r="FI289" s="205"/>
      <c r="FJ289" s="40"/>
      <c r="FK289" s="237"/>
      <c r="FL289" s="40"/>
      <c r="FM289" s="40"/>
      <c r="FN289" s="40"/>
      <c r="FO289" s="40"/>
      <c r="FP289" s="40"/>
      <c r="FQ289" s="38"/>
      <c r="FR289" s="205"/>
      <c r="FS289" s="40"/>
      <c r="FT289" s="237"/>
      <c r="FU289" s="40"/>
      <c r="FV289" s="40"/>
      <c r="FW289" s="40"/>
      <c r="FX289" s="40"/>
      <c r="FY289" s="40"/>
      <c r="FZ289" s="38"/>
      <c r="GA289" s="205"/>
      <c r="GB289" s="40"/>
      <c r="GC289" s="237"/>
      <c r="GD289" s="40"/>
      <c r="GE289" s="40"/>
      <c r="GF289" s="40"/>
      <c r="GG289" s="40"/>
      <c r="GH289" s="40"/>
      <c r="GI289" s="38"/>
      <c r="GJ289" s="205"/>
      <c r="GK289" s="40"/>
      <c r="GL289" s="237"/>
      <c r="GM289" s="40"/>
      <c r="GN289" s="40"/>
      <c r="GO289" s="40"/>
      <c r="GP289" s="40"/>
      <c r="GQ289" s="40"/>
      <c r="GR289" s="38"/>
      <c r="GS289" s="205"/>
      <c r="GT289" s="40"/>
      <c r="GU289" s="237"/>
      <c r="GV289" s="40"/>
      <c r="GW289" s="40"/>
      <c r="GX289" s="40"/>
      <c r="GY289" s="40"/>
      <c r="GZ289" s="40"/>
      <c r="HA289" s="40"/>
      <c r="HB289" s="205"/>
      <c r="HC289" s="40"/>
      <c r="HD289" s="237"/>
      <c r="HE289" s="40"/>
      <c r="HF289" s="40"/>
      <c r="HG289" s="40"/>
      <c r="HH289" s="40"/>
      <c r="HI289" s="40"/>
      <c r="HJ289" s="38"/>
      <c r="HK289" s="205"/>
      <c r="HL289" s="40"/>
      <c r="HM289" s="237"/>
      <c r="HN289" s="40"/>
      <c r="HO289" s="40"/>
      <c r="HP289" s="40"/>
      <c r="HQ289" s="40"/>
      <c r="HR289" s="40"/>
      <c r="HS289" s="38"/>
      <c r="HT289" s="205"/>
      <c r="HU289" s="40"/>
      <c r="HV289" s="237"/>
      <c r="HW289" s="40"/>
      <c r="HX289" s="40"/>
      <c r="HY289" s="40"/>
      <c r="HZ289" s="40"/>
      <c r="IA289" s="40"/>
      <c r="IB289" s="38"/>
      <c r="IC289" s="205"/>
      <c r="ID289" s="40"/>
      <c r="IE289" s="237"/>
      <c r="IF289" s="40"/>
      <c r="IG289" s="40"/>
      <c r="IH289" s="40"/>
      <c r="II289" s="40"/>
      <c r="IJ289" s="40"/>
      <c r="IK289" s="40"/>
      <c r="IL289" s="205"/>
      <c r="IM289" s="40"/>
      <c r="IN289" s="237"/>
      <c r="IO289" s="40"/>
      <c r="IP289" s="40"/>
      <c r="IQ289" s="40"/>
      <c r="IR289" s="40"/>
      <c r="IS289" s="40"/>
      <c r="IT289" s="38"/>
      <c r="IU289" s="205"/>
      <c r="IV289" s="40"/>
      <c r="IW289" s="237"/>
      <c r="IX289" s="40"/>
      <c r="IY289" s="40"/>
      <c r="IZ289" s="40"/>
      <c r="JA289" s="40"/>
      <c r="JB289" s="40"/>
      <c r="JC289" s="38"/>
      <c r="JD289" s="205"/>
      <c r="JE289" s="40"/>
      <c r="JF289" s="237"/>
      <c r="JG289" s="40"/>
      <c r="JH289" s="40"/>
      <c r="JI289" s="40"/>
      <c r="JJ289" s="40"/>
      <c r="JK289" s="40"/>
      <c r="JL289" s="38"/>
      <c r="JM289" s="205"/>
      <c r="JN289" s="40"/>
      <c r="JO289" s="237"/>
      <c r="JP289" s="40"/>
      <c r="JQ289" s="40"/>
      <c r="JR289" s="40"/>
      <c r="JS289" s="40"/>
      <c r="JT289" s="40"/>
      <c r="JU289" s="40"/>
      <c r="JV289" s="205"/>
      <c r="JW289" s="40"/>
      <c r="JX289" s="237"/>
      <c r="JY289" s="40"/>
      <c r="JZ289" s="40"/>
      <c r="KA289" s="40"/>
      <c r="KB289" s="40"/>
      <c r="KC289" s="40"/>
      <c r="KD289" s="38"/>
      <c r="KE289" s="205"/>
      <c r="KF289" s="40"/>
      <c r="KG289" s="237"/>
      <c r="KH289" s="40"/>
      <c r="KI289" s="40"/>
      <c r="KJ289" s="40"/>
      <c r="KK289" s="40"/>
      <c r="KL289" s="40"/>
      <c r="KM289" s="38"/>
      <c r="KN289" s="205"/>
      <c r="KO289" s="40"/>
      <c r="KP289" s="237"/>
      <c r="KQ289" s="40"/>
      <c r="KR289" s="40"/>
      <c r="KS289" s="40"/>
      <c r="KT289" s="40"/>
      <c r="KU289" s="40"/>
      <c r="KV289" s="40"/>
      <c r="KW289" s="205"/>
      <c r="KX289" s="40"/>
      <c r="KY289" s="237"/>
      <c r="KZ289" s="40"/>
      <c r="LA289" s="40"/>
      <c r="LB289" s="40"/>
      <c r="LC289" s="40"/>
      <c r="LD289" s="40"/>
      <c r="LE289" s="40"/>
      <c r="LF289" s="205"/>
      <c r="LG289" s="40"/>
      <c r="LH289" s="237"/>
      <c r="LI289" s="40"/>
      <c r="LJ289" s="40"/>
      <c r="LK289" s="40"/>
      <c r="LL289" s="40"/>
      <c r="LM289" s="40"/>
      <c r="LN289" s="38"/>
      <c r="LO289" s="205"/>
      <c r="LP289" s="40"/>
      <c r="LQ289" s="237"/>
      <c r="LR289" s="40"/>
      <c r="LS289" s="40"/>
      <c r="LT289" s="40"/>
      <c r="LU289" s="40"/>
      <c r="LV289" s="40"/>
      <c r="LW289" s="38"/>
      <c r="LX289" s="205"/>
      <c r="LY289" s="40"/>
      <c r="LZ289" s="237"/>
      <c r="MA289" s="40"/>
      <c r="MB289" s="40"/>
      <c r="MC289" s="40"/>
      <c r="MD289" s="40"/>
      <c r="ME289" s="40"/>
      <c r="MF289" s="40"/>
      <c r="MG289" s="205"/>
      <c r="MH289" s="40"/>
      <c r="MI289" s="237"/>
      <c r="MJ289" s="40"/>
      <c r="MK289" s="40"/>
      <c r="ML289" s="40"/>
      <c r="MM289" s="40"/>
      <c r="MN289" s="40"/>
      <c r="MO289" s="38"/>
      <c r="MP289" s="205"/>
      <c r="MQ289" s="40"/>
      <c r="MR289" s="237"/>
      <c r="MS289" s="40"/>
      <c r="MT289" s="40"/>
      <c r="MU289" s="40"/>
      <c r="MV289" s="40"/>
      <c r="MW289" s="40"/>
      <c r="MX289" s="38"/>
      <c r="MY289" s="205"/>
      <c r="MZ289" s="40"/>
      <c r="NA289" s="237"/>
      <c r="NB289" s="40"/>
      <c r="NC289" s="40"/>
      <c r="ND289" s="40"/>
      <c r="NE289" s="40"/>
      <c r="NF289" s="40"/>
      <c r="NG289" s="38"/>
      <c r="NH289" s="205"/>
    </row>
    <row r="290" spans="1:372" ht="18">
      <c r="A290" s="41" t="s">
        <v>155</v>
      </c>
      <c r="B290" s="49"/>
      <c r="D290">
        <v>234.7</v>
      </c>
      <c r="E290" s="1" t="s">
        <v>187</v>
      </c>
      <c r="F290" s="400">
        <v>388.7</v>
      </c>
      <c r="G290" s="1" t="s">
        <v>183</v>
      </c>
      <c r="H290" s="115"/>
      <c r="I290" s="1" t="s">
        <v>184</v>
      </c>
      <c r="J290" s="115"/>
      <c r="K290" s="1" t="s">
        <v>185</v>
      </c>
      <c r="M290">
        <v>171.7</v>
      </c>
      <c r="N290" s="1" t="s">
        <v>187</v>
      </c>
      <c r="O290" s="18">
        <v>278.29999999999995</v>
      </c>
      <c r="P290" s="1" t="s">
        <v>183</v>
      </c>
      <c r="Q290" s="18"/>
      <c r="R290" s="1" t="s">
        <v>184</v>
      </c>
      <c r="S290" s="18"/>
      <c r="T290" s="1" t="s">
        <v>185</v>
      </c>
      <c r="V290" s="18">
        <v>764.8</v>
      </c>
      <c r="W290" s="1" t="s">
        <v>187</v>
      </c>
      <c r="X290" s="18">
        <v>574.10000000000036</v>
      </c>
      <c r="Y290" s="1" t="s">
        <v>183</v>
      </c>
      <c r="Z290" s="18">
        <v>533.09999999999968</v>
      </c>
      <c r="AA290" s="1" t="s">
        <v>184</v>
      </c>
      <c r="AB290" s="18">
        <v>794.95000000000027</v>
      </c>
      <c r="AC290" s="1" t="s">
        <v>185</v>
      </c>
      <c r="AE290" s="18">
        <v>84.5</v>
      </c>
      <c r="AF290" s="1" t="s">
        <v>187</v>
      </c>
      <c r="AG290" s="18">
        <v>160.50000000000045</v>
      </c>
      <c r="AH290" s="1" t="s">
        <v>183</v>
      </c>
      <c r="AI290" s="18">
        <v>139.99999999999977</v>
      </c>
      <c r="AJ290" s="1" t="s">
        <v>184</v>
      </c>
      <c r="AK290" s="18">
        <v>191</v>
      </c>
      <c r="AL290" s="1" t="s">
        <v>185</v>
      </c>
      <c r="AN290" s="18">
        <v>44</v>
      </c>
      <c r="AO290" s="1" t="s">
        <v>187</v>
      </c>
      <c r="AP290" s="18">
        <v>221.80000000000064</v>
      </c>
      <c r="AQ290" s="1" t="s">
        <v>183</v>
      </c>
      <c r="AR290" s="1">
        <v>728.50000000000023</v>
      </c>
      <c r="AS290" s="1" t="s">
        <v>184</v>
      </c>
      <c r="AT290" s="18">
        <v>370</v>
      </c>
      <c r="AU290" s="1" t="s">
        <v>185</v>
      </c>
      <c r="AW290" s="18">
        <v>650.79999999999905</v>
      </c>
      <c r="AX290" s="1" t="s">
        <v>187</v>
      </c>
      <c r="AY290" s="18">
        <v>478.20000000000027</v>
      </c>
      <c r="AZ290" s="1" t="s">
        <v>183</v>
      </c>
      <c r="BA290" s="18">
        <v>660.80000000000064</v>
      </c>
      <c r="BB290" s="1" t="s">
        <v>184</v>
      </c>
      <c r="BC290" s="18">
        <v>772.900000000001</v>
      </c>
      <c r="BD290" s="1" t="s">
        <v>185</v>
      </c>
      <c r="BF290" s="18">
        <v>378.19999999999936</v>
      </c>
      <c r="BG290" s="1" t="s">
        <v>187</v>
      </c>
      <c r="BH290" s="18">
        <v>631.99999999999909</v>
      </c>
      <c r="BI290" s="1" t="s">
        <v>183</v>
      </c>
      <c r="BJ290" s="18">
        <v>1114.5999999999999</v>
      </c>
      <c r="BK290" s="1" t="s">
        <v>184</v>
      </c>
      <c r="BL290" s="18">
        <v>805.89999999999964</v>
      </c>
      <c r="BM290" s="1" t="s">
        <v>185</v>
      </c>
      <c r="BO290" s="18">
        <v>268.599999999999</v>
      </c>
      <c r="BP290" s="1" t="s">
        <v>187</v>
      </c>
      <c r="BQ290" s="18">
        <v>475.50000000000045</v>
      </c>
      <c r="BR290" s="1" t="s">
        <v>183</v>
      </c>
      <c r="BS290" s="18">
        <v>387.09999999999991</v>
      </c>
      <c r="BT290" s="1" t="s">
        <v>184</v>
      </c>
      <c r="BU290" s="18">
        <v>370.60000000000036</v>
      </c>
      <c r="BV290" s="1" t="s">
        <v>185</v>
      </c>
      <c r="BX290">
        <v>638.5</v>
      </c>
      <c r="BY290" s="1" t="s">
        <v>187</v>
      </c>
      <c r="BZ290" s="401">
        <v>0</v>
      </c>
      <c r="CA290" s="1" t="s">
        <v>183</v>
      </c>
      <c r="CB290" s="18">
        <v>291.09999999999945</v>
      </c>
      <c r="CC290" s="1" t="s">
        <v>184</v>
      </c>
      <c r="CD290" s="18">
        <v>514.30000000000018</v>
      </c>
      <c r="CE290" s="1" t="s">
        <v>185</v>
      </c>
      <c r="CG290" s="18">
        <v>632.39999999999964</v>
      </c>
      <c r="CH290" s="1" t="s">
        <v>187</v>
      </c>
      <c r="CI290" s="18"/>
      <c r="CJ290" s="1" t="s">
        <v>183</v>
      </c>
      <c r="CK290" s="18">
        <v>229.89999999999782</v>
      </c>
      <c r="CL290" s="1" t="s">
        <v>184</v>
      </c>
      <c r="CM290" s="18">
        <v>618.49999999999909</v>
      </c>
      <c r="CN290" s="1" t="s">
        <v>185</v>
      </c>
      <c r="CP290" s="18">
        <v>73.399999999998727</v>
      </c>
      <c r="CQ290" s="1" t="s">
        <v>187</v>
      </c>
      <c r="CR290" s="18"/>
      <c r="CS290" s="1" t="s">
        <v>183</v>
      </c>
      <c r="CT290" s="18">
        <v>167.99999999999909</v>
      </c>
      <c r="CU290" s="1" t="s">
        <v>184</v>
      </c>
      <c r="CV290" s="18">
        <v>316.50000000000091</v>
      </c>
      <c r="CW290" s="1" t="s">
        <v>185</v>
      </c>
      <c r="CY290" s="18">
        <v>153.59999999999945</v>
      </c>
      <c r="CZ290" s="1" t="s">
        <v>187</v>
      </c>
      <c r="DA290" s="18">
        <v>259</v>
      </c>
      <c r="DB290" s="1" t="s">
        <v>183</v>
      </c>
      <c r="DC290" s="18">
        <v>155.99999999999818</v>
      </c>
      <c r="DD290" s="1" t="s">
        <v>184</v>
      </c>
      <c r="DE290" s="18">
        <v>348.69999999999891</v>
      </c>
      <c r="DF290" s="1" t="s">
        <v>185</v>
      </c>
      <c r="DH290" s="18">
        <v>150</v>
      </c>
      <c r="DI290" s="1" t="s">
        <v>187</v>
      </c>
      <c r="DJ290" s="18"/>
      <c r="DK290" s="1" t="s">
        <v>183</v>
      </c>
      <c r="DL290" s="18">
        <v>5.5999999999985448</v>
      </c>
      <c r="DM290" s="1" t="s">
        <v>184</v>
      </c>
      <c r="DN290" s="18">
        <v>330.19999999999891</v>
      </c>
      <c r="DO290" s="1" t="s">
        <v>185</v>
      </c>
      <c r="DQ290" s="401">
        <v>198</v>
      </c>
      <c r="DR290" s="1" t="s">
        <v>187</v>
      </c>
      <c r="DS290" s="18">
        <v>255.5</v>
      </c>
      <c r="DT290" s="1" t="s">
        <v>183</v>
      </c>
      <c r="DU290" s="18">
        <v>244.90000000000055</v>
      </c>
      <c r="DV290" s="1" t="s">
        <v>184</v>
      </c>
      <c r="DW290" s="18">
        <v>275.99999999999909</v>
      </c>
      <c r="DX290" s="1" t="s">
        <v>185</v>
      </c>
      <c r="DZ290" s="18">
        <v>527.39999999999964</v>
      </c>
      <c r="EA290" s="1" t="s">
        <v>187</v>
      </c>
      <c r="EB290" s="18"/>
      <c r="EC290" s="1" t="s">
        <v>183</v>
      </c>
      <c r="ED290" s="18">
        <v>898.49999999999909</v>
      </c>
      <c r="EE290" s="1" t="s">
        <v>184</v>
      </c>
      <c r="EF290" s="18"/>
      <c r="EG290" s="1" t="s">
        <v>185</v>
      </c>
      <c r="EI290" s="401">
        <v>97.499999999999091</v>
      </c>
      <c r="EJ290" s="1" t="s">
        <v>187</v>
      </c>
      <c r="EK290" s="401"/>
      <c r="EL290" s="1" t="s">
        <v>183</v>
      </c>
      <c r="EM290" s="18">
        <v>192.49999999998545</v>
      </c>
      <c r="EN290" s="1" t="s">
        <v>184</v>
      </c>
      <c r="EO290" s="18"/>
      <c r="EP290" s="1" t="s">
        <v>185</v>
      </c>
      <c r="ER290" s="18">
        <v>341.79999999999836</v>
      </c>
      <c r="ES290" s="1" t="s">
        <v>187</v>
      </c>
      <c r="ET290" s="18"/>
      <c r="EU290" s="1" t="s">
        <v>183</v>
      </c>
      <c r="EV290" s="18">
        <v>487.19999999999982</v>
      </c>
      <c r="EW290" s="1" t="s">
        <v>184</v>
      </c>
      <c r="EX290" s="18"/>
      <c r="EY290" s="1" t="s">
        <v>185</v>
      </c>
      <c r="FA290" s="401">
        <v>263.39999999999873</v>
      </c>
      <c r="FB290" s="1" t="s">
        <v>187</v>
      </c>
      <c r="FC290" s="401">
        <v>312.79999999999927</v>
      </c>
      <c r="FD290" s="1" t="s">
        <v>183</v>
      </c>
      <c r="FE290" s="18">
        <v>545.49999999999909</v>
      </c>
      <c r="FF290" s="1" t="s">
        <v>184</v>
      </c>
      <c r="FG290" s="18"/>
      <c r="FH290" s="1" t="s">
        <v>185</v>
      </c>
      <c r="FJ290" s="401">
        <v>184.09999999999945</v>
      </c>
      <c r="FK290" s="1" t="s">
        <v>187</v>
      </c>
      <c r="FL290" s="18">
        <v>670.30000000000109</v>
      </c>
      <c r="FM290" s="1" t="s">
        <v>183</v>
      </c>
      <c r="FN290" s="18">
        <v>485.49999999999909</v>
      </c>
      <c r="FO290" s="1" t="s">
        <v>184</v>
      </c>
      <c r="FP290" s="18"/>
      <c r="FQ290" s="1" t="s">
        <v>185</v>
      </c>
      <c r="FS290" s="401">
        <v>393.80000000000018</v>
      </c>
      <c r="FT290" s="1" t="s">
        <v>187</v>
      </c>
      <c r="FU290" s="401"/>
      <c r="FV290" s="1" t="s">
        <v>183</v>
      </c>
      <c r="FW290" s="18">
        <v>364.89999999999964</v>
      </c>
      <c r="FX290" s="1" t="s">
        <v>184</v>
      </c>
      <c r="FY290" s="18"/>
      <c r="FZ290" s="1" t="s">
        <v>185</v>
      </c>
      <c r="GB290" s="18">
        <v>32.899999999999636</v>
      </c>
      <c r="GC290" s="1" t="s">
        <v>187</v>
      </c>
      <c r="GD290" s="18"/>
      <c r="GE290" s="1" t="s">
        <v>183</v>
      </c>
      <c r="GF290" s="18">
        <v>239.59999999998763</v>
      </c>
      <c r="GG290" s="1" t="s">
        <v>184</v>
      </c>
      <c r="GH290" s="18"/>
      <c r="GI290" s="1" t="s">
        <v>185</v>
      </c>
      <c r="GK290" s="401">
        <v>1976.4000000000051</v>
      </c>
      <c r="GL290" s="1" t="s">
        <v>187</v>
      </c>
      <c r="GM290" s="18">
        <v>1912.9999999999927</v>
      </c>
      <c r="GN290" s="1" t="s">
        <v>183</v>
      </c>
      <c r="GO290" s="18">
        <v>3635.4499999999971</v>
      </c>
      <c r="GP290" s="1" t="s">
        <v>184</v>
      </c>
      <c r="GQ290" s="18"/>
      <c r="GR290" s="1" t="s">
        <v>185</v>
      </c>
      <c r="GT290" s="401">
        <v>595.600000000004</v>
      </c>
      <c r="GU290" s="1" t="s">
        <v>187</v>
      </c>
      <c r="GV290" s="401"/>
      <c r="GW290" s="1" t="s">
        <v>183</v>
      </c>
      <c r="GX290" s="401"/>
      <c r="GY290" s="1" t="s">
        <v>184</v>
      </c>
      <c r="GZ290" s="401"/>
      <c r="HA290" s="1" t="s">
        <v>185</v>
      </c>
      <c r="HC290" s="18">
        <v>404.30000000000655</v>
      </c>
      <c r="HD290" s="1" t="s">
        <v>187</v>
      </c>
      <c r="HE290" s="18">
        <v>1126.1999999999989</v>
      </c>
      <c r="HF290" s="1" t="s">
        <v>183</v>
      </c>
      <c r="HG290" s="18">
        <v>241.79999999999563</v>
      </c>
      <c r="HH290" s="1" t="s">
        <v>184</v>
      </c>
      <c r="HI290" s="18"/>
      <c r="HJ290" s="1" t="s">
        <v>185</v>
      </c>
      <c r="HL290" s="401">
        <v>703.90000000000509</v>
      </c>
      <c r="HM290" s="1" t="s">
        <v>187</v>
      </c>
      <c r="HN290" s="401"/>
      <c r="HO290" s="1" t="s">
        <v>183</v>
      </c>
      <c r="HP290" s="18">
        <v>589.5</v>
      </c>
      <c r="HQ290" s="1" t="s">
        <v>184</v>
      </c>
      <c r="HR290" s="18"/>
      <c r="HS290" s="1" t="s">
        <v>185</v>
      </c>
      <c r="HU290" s="401">
        <v>2935.700000000008</v>
      </c>
      <c r="HV290" s="1" t="s">
        <v>187</v>
      </c>
      <c r="HW290" s="18">
        <v>5145.1999999999971</v>
      </c>
      <c r="HX290" s="1" t="s">
        <v>183</v>
      </c>
      <c r="HY290" s="18">
        <v>3172.0000000000273</v>
      </c>
      <c r="HZ290" s="1" t="s">
        <v>184</v>
      </c>
      <c r="IA290" s="18"/>
      <c r="IB290" s="1" t="s">
        <v>185</v>
      </c>
      <c r="ID290" s="401">
        <v>252.00000000000546</v>
      </c>
      <c r="IE290" s="1" t="s">
        <v>187</v>
      </c>
      <c r="IF290" s="401"/>
      <c r="IG290" s="1" t="s">
        <v>183</v>
      </c>
      <c r="IH290" s="401"/>
      <c r="II290" s="1" t="s">
        <v>184</v>
      </c>
      <c r="IJ290" s="401"/>
      <c r="IK290" s="1" t="s">
        <v>185</v>
      </c>
      <c r="IM290" s="18">
        <v>270.70000000000437</v>
      </c>
      <c r="IN290" s="1" t="s">
        <v>187</v>
      </c>
      <c r="IO290" s="18"/>
      <c r="IP290" s="1" t="s">
        <v>183</v>
      </c>
      <c r="IQ290" s="18">
        <v>121.80000000000291</v>
      </c>
      <c r="IR290" s="1" t="s">
        <v>184</v>
      </c>
      <c r="IS290" s="18"/>
      <c r="IT290" s="1" t="s">
        <v>185</v>
      </c>
      <c r="IV290" s="401">
        <v>185.50000000000546</v>
      </c>
      <c r="IW290" s="1" t="s">
        <v>187</v>
      </c>
      <c r="IX290" s="18">
        <v>513.49999999999909</v>
      </c>
      <c r="IY290" s="1" t="s">
        <v>183</v>
      </c>
      <c r="IZ290" s="18">
        <v>28.69999999999709</v>
      </c>
      <c r="JA290" s="1" t="s">
        <v>184</v>
      </c>
      <c r="JB290" s="18"/>
      <c r="JC290" s="1" t="s">
        <v>185</v>
      </c>
      <c r="JE290" s="401">
        <v>312.19999999999709</v>
      </c>
      <c r="JF290" s="1" t="s">
        <v>187</v>
      </c>
      <c r="JG290" s="401">
        <v>485.10000000000218</v>
      </c>
      <c r="JH290" s="1" t="s">
        <v>183</v>
      </c>
      <c r="JI290" s="18">
        <v>98.799999999991996</v>
      </c>
      <c r="JJ290" s="1" t="s">
        <v>184</v>
      </c>
      <c r="JK290" s="18"/>
      <c r="JL290" s="1" t="s">
        <v>185</v>
      </c>
      <c r="JN290" s="401">
        <v>247.19999999999709</v>
      </c>
      <c r="JO290" s="1" t="s">
        <v>187</v>
      </c>
      <c r="JP290" s="401"/>
      <c r="JQ290" s="1" t="s">
        <v>183</v>
      </c>
      <c r="JR290" s="401"/>
      <c r="JS290" s="1" t="s">
        <v>184</v>
      </c>
      <c r="JT290" s="401"/>
      <c r="JU290" s="1" t="s">
        <v>185</v>
      </c>
      <c r="JW290">
        <v>1385</v>
      </c>
      <c r="JX290" s="1" t="s">
        <v>187</v>
      </c>
      <c r="JY290" s="18">
        <v>3344.5000000000036</v>
      </c>
      <c r="JZ290" s="1" t="s">
        <v>183</v>
      </c>
      <c r="KA290" s="18">
        <v>3960.8999999999505</v>
      </c>
      <c r="KB290" s="1" t="s">
        <v>184</v>
      </c>
      <c r="KC290" s="18">
        <v>3445.3999999998705</v>
      </c>
      <c r="KD290" s="1" t="s">
        <v>185</v>
      </c>
      <c r="KF290" s="18">
        <v>205.79999999999927</v>
      </c>
      <c r="KG290" s="1" t="s">
        <v>187</v>
      </c>
      <c r="KH290" s="401">
        <v>0</v>
      </c>
      <c r="KI290" s="1" t="s">
        <v>183</v>
      </c>
      <c r="KJ290" s="18">
        <v>189.49999999999272</v>
      </c>
      <c r="KK290" s="1" t="s">
        <v>184</v>
      </c>
      <c r="KL290" s="18"/>
      <c r="KM290" s="1" t="s">
        <v>185</v>
      </c>
      <c r="KO290" s="401">
        <v>160.79999999999927</v>
      </c>
      <c r="KP290" s="1" t="s">
        <v>187</v>
      </c>
      <c r="KQ290" s="401"/>
      <c r="KR290" s="1" t="s">
        <v>183</v>
      </c>
      <c r="KS290" s="401"/>
      <c r="KT290" s="1" t="s">
        <v>184</v>
      </c>
      <c r="KU290" s="401"/>
      <c r="KV290" s="1" t="s">
        <v>185</v>
      </c>
      <c r="KX290" s="18">
        <v>120.29999999999563</v>
      </c>
      <c r="KY290" s="1" t="s">
        <v>187</v>
      </c>
      <c r="KZ290" s="18"/>
      <c r="LA290" s="1" t="s">
        <v>183</v>
      </c>
      <c r="LB290" s="18"/>
      <c r="LC290" s="1" t="s">
        <v>184</v>
      </c>
      <c r="LD290" s="18"/>
      <c r="LE290" s="1" t="s">
        <v>185</v>
      </c>
      <c r="LG290" s="232">
        <v>269.39999999999873</v>
      </c>
      <c r="LH290" s="1" t="s">
        <v>187</v>
      </c>
      <c r="LI290" s="232"/>
      <c r="LJ290" s="1" t="s">
        <v>183</v>
      </c>
      <c r="LK290" s="232"/>
      <c r="LL290" s="1" t="s">
        <v>184</v>
      </c>
      <c r="LM290" s="18"/>
      <c r="LN290" s="1" t="s">
        <v>185</v>
      </c>
      <c r="LP290" s="18">
        <v>453.59999999999854</v>
      </c>
      <c r="LQ290" s="1" t="s">
        <v>187</v>
      </c>
      <c r="LR290" s="18">
        <v>83.999999999998181</v>
      </c>
      <c r="LS290" s="1" t="s">
        <v>183</v>
      </c>
      <c r="LT290" s="18">
        <v>697.09999999998763</v>
      </c>
      <c r="LU290" s="1" t="s">
        <v>184</v>
      </c>
      <c r="LV290" s="18"/>
      <c r="LW290" s="1" t="s">
        <v>185</v>
      </c>
      <c r="LY290" s="18">
        <v>619.29999999999927</v>
      </c>
      <c r="LZ290" s="1" t="s">
        <v>187</v>
      </c>
      <c r="MA290" s="18"/>
      <c r="MB290" s="1" t="s">
        <v>183</v>
      </c>
      <c r="MC290" s="18"/>
      <c r="MD290" s="1" t="s">
        <v>184</v>
      </c>
      <c r="ME290" s="18"/>
      <c r="MF290" s="1" t="s">
        <v>185</v>
      </c>
      <c r="MH290">
        <v>1066.3</v>
      </c>
      <c r="MI290" s="1" t="s">
        <v>187</v>
      </c>
      <c r="MJ290" s="74">
        <v>514.30000000000291</v>
      </c>
      <c r="MK290" s="1" t="s">
        <v>183</v>
      </c>
      <c r="ML290" s="18">
        <v>1060.5999999999949</v>
      </c>
      <c r="MM290" s="1" t="s">
        <v>184</v>
      </c>
      <c r="MN290" s="18">
        <v>926.1999999999789</v>
      </c>
      <c r="MO290" s="1" t="s">
        <v>185</v>
      </c>
      <c r="MQ290">
        <v>292.00000000000728</v>
      </c>
      <c r="MR290" s="1" t="s">
        <v>187</v>
      </c>
      <c r="MS290" s="18">
        <v>299.49999999999272</v>
      </c>
      <c r="MT290" s="1" t="s">
        <v>183</v>
      </c>
      <c r="MU290">
        <v>281.49999999997817</v>
      </c>
      <c r="MV290" s="1" t="s">
        <v>184</v>
      </c>
      <c r="MX290" s="1" t="s">
        <v>185</v>
      </c>
      <c r="NA290" s="1" t="s">
        <v>187</v>
      </c>
      <c r="NC290" s="1" t="s">
        <v>183</v>
      </c>
      <c r="ND290" s="402">
        <v>1309.4000000000051</v>
      </c>
      <c r="NE290" s="1" t="s">
        <v>184</v>
      </c>
      <c r="NF290" s="402"/>
      <c r="NG290" s="1" t="s">
        <v>185</v>
      </c>
      <c r="NH290" s="43"/>
    </row>
    <row r="291" spans="1:372" ht="18">
      <c r="A291" s="93" t="s">
        <v>3667</v>
      </c>
      <c r="B291" s="49">
        <f>SUM(D291:AAP291)</f>
        <v>41277.437499999753</v>
      </c>
      <c r="D291"/>
      <c r="E291" s="9">
        <f>D290*0.25</f>
        <v>58.674999999999997</v>
      </c>
      <c r="F291" s="18"/>
      <c r="G291" s="9">
        <f>F290*0.5</f>
        <v>194.35</v>
      </c>
      <c r="I291" s="9">
        <f>H290*0.75</f>
        <v>0</v>
      </c>
      <c r="K291" s="9">
        <f>J290*1</f>
        <v>0</v>
      </c>
      <c r="N291" s="9">
        <f>M290*0.25</f>
        <v>42.924999999999997</v>
      </c>
      <c r="P291" s="9">
        <f>O290*0.5</f>
        <v>139.14999999999998</v>
      </c>
      <c r="R291" s="9">
        <f>Q290*0.75</f>
        <v>0</v>
      </c>
      <c r="T291" s="9">
        <f>S290*1</f>
        <v>0</v>
      </c>
      <c r="V291" s="18"/>
      <c r="W291" s="9">
        <f>V290*0.25</f>
        <v>191.2</v>
      </c>
      <c r="X291" s="18"/>
      <c r="Y291" s="9">
        <f>X290*0.5</f>
        <v>287.05000000000018</v>
      </c>
      <c r="Z291" s="18"/>
      <c r="AA291" s="9">
        <f>Z290*0.75</f>
        <v>399.82499999999976</v>
      </c>
      <c r="AB291" s="18"/>
      <c r="AC291" s="9">
        <f>AB290*1</f>
        <v>794.95000000000027</v>
      </c>
      <c r="AE291" s="18"/>
      <c r="AF291" s="9">
        <f>AE290*0.25</f>
        <v>21.125</v>
      </c>
      <c r="AG291" s="18"/>
      <c r="AH291" s="9">
        <f>AG290*0.5</f>
        <v>80.250000000000227</v>
      </c>
      <c r="AI291" s="18"/>
      <c r="AJ291" s="9">
        <f>AI290*0.75</f>
        <v>104.99999999999983</v>
      </c>
      <c r="AK291" s="18"/>
      <c r="AL291" s="9">
        <f>AK290*1</f>
        <v>191</v>
      </c>
      <c r="AN291" s="18"/>
      <c r="AO291" s="9">
        <f>AN290*0.25</f>
        <v>11</v>
      </c>
      <c r="AP291" s="18"/>
      <c r="AQ291" s="9">
        <f>AP290*0.5</f>
        <v>110.90000000000032</v>
      </c>
      <c r="AR291" s="18"/>
      <c r="AS291" s="9">
        <f>AR290*0.75</f>
        <v>546.37500000000023</v>
      </c>
      <c r="AT291" s="18"/>
      <c r="AU291" s="9">
        <f>AT290*1</f>
        <v>370</v>
      </c>
      <c r="AW291" s="18"/>
      <c r="AX291" s="9">
        <f>AW290*0.25</f>
        <v>162.69999999999976</v>
      </c>
      <c r="AZ291" s="9">
        <f>AY290*0.5</f>
        <v>239.10000000000014</v>
      </c>
      <c r="BB291" s="9">
        <f>BA290*0.75</f>
        <v>495.60000000000048</v>
      </c>
      <c r="BD291" s="9">
        <f>BC290*1</f>
        <v>772.900000000001</v>
      </c>
      <c r="BF291" s="18"/>
      <c r="BG291" s="9">
        <f>BF290*0.25</f>
        <v>94.549999999999841</v>
      </c>
      <c r="BH291" s="18"/>
      <c r="BI291" s="9">
        <f>BH290*0.5</f>
        <v>315.99999999999955</v>
      </c>
      <c r="BJ291" s="18"/>
      <c r="BK291" s="9">
        <f>BJ290*0.75</f>
        <v>835.94999999999993</v>
      </c>
      <c r="BL291" s="18"/>
      <c r="BM291" s="9">
        <f>BL290*1</f>
        <v>805.89999999999964</v>
      </c>
      <c r="BP291" s="9">
        <f>BO290*0.25</f>
        <v>67.14999999999975</v>
      </c>
      <c r="BR291" s="9">
        <f>BQ290*0.5</f>
        <v>237.75000000000023</v>
      </c>
      <c r="BT291" s="9">
        <f>BS290*0.75</f>
        <v>290.32499999999993</v>
      </c>
      <c r="BV291" s="9">
        <f>BU290*1</f>
        <v>370.60000000000036</v>
      </c>
      <c r="BY291" s="9">
        <f>BX290*0.25</f>
        <v>159.625</v>
      </c>
      <c r="CA291" s="9">
        <f>BZ290*0.5</f>
        <v>0</v>
      </c>
      <c r="CC291" s="9">
        <f>CB290*0.75</f>
        <v>218.32499999999959</v>
      </c>
      <c r="CE291" s="9">
        <f t="shared" ref="CE291" si="564">CD290*1</f>
        <v>514.30000000000018</v>
      </c>
      <c r="CG291" s="18"/>
      <c r="CH291" s="9">
        <f>CG290*0.25</f>
        <v>158.09999999999991</v>
      </c>
      <c r="CI291" s="18"/>
      <c r="CJ291" s="9">
        <f>CI290*0.5</f>
        <v>0</v>
      </c>
      <c r="CK291" s="18"/>
      <c r="CL291" s="9">
        <f>CK290*0.75</f>
        <v>172.42499999999836</v>
      </c>
      <c r="CM291" s="18"/>
      <c r="CN291" s="9">
        <f t="shared" ref="CN291" si="565">CM290*1</f>
        <v>618.49999999999909</v>
      </c>
      <c r="CP291" s="18"/>
      <c r="CQ291" s="9">
        <f>CP290*0.25</f>
        <v>18.349999999999682</v>
      </c>
      <c r="CR291" s="18"/>
      <c r="CS291" s="9">
        <f>CR290*0.5</f>
        <v>0</v>
      </c>
      <c r="CT291" s="18"/>
      <c r="CU291" s="9">
        <f>CT290*0.75</f>
        <v>125.99999999999932</v>
      </c>
      <c r="CW291" s="9">
        <f t="shared" ref="CW291" si="566">CV290*1</f>
        <v>316.50000000000091</v>
      </c>
      <c r="CY291" s="18"/>
      <c r="CZ291" s="9">
        <f>CY290*0.25</f>
        <v>38.399999999999864</v>
      </c>
      <c r="DA291" s="18"/>
      <c r="DB291" s="9">
        <f>DA290*0.5</f>
        <v>129.5</v>
      </c>
      <c r="DC291" s="18"/>
      <c r="DD291" s="9">
        <f>DC290*0.75</f>
        <v>116.99999999999864</v>
      </c>
      <c r="DF291" s="9">
        <f t="shared" ref="DF291" si="567">DE290*1</f>
        <v>348.69999999999891</v>
      </c>
      <c r="DH291" s="18"/>
      <c r="DI291" s="9">
        <f>DH290*0.25</f>
        <v>37.5</v>
      </c>
      <c r="DJ291" s="18"/>
      <c r="DK291" s="9">
        <f>DJ290*0.5</f>
        <v>0</v>
      </c>
      <c r="DL291" s="18"/>
      <c r="DM291" s="9">
        <f>DL290*0.75</f>
        <v>4.1999999999989086</v>
      </c>
      <c r="DO291" s="9">
        <f t="shared" ref="DO291" si="568">DN290*1</f>
        <v>330.19999999999891</v>
      </c>
      <c r="DQ291" s="18"/>
      <c r="DR291" s="9">
        <f>DQ290*0.25</f>
        <v>49.5</v>
      </c>
      <c r="DS291" s="18"/>
      <c r="DT291" s="9">
        <f>DS290*0.5</f>
        <v>127.75</v>
      </c>
      <c r="DU291" s="18"/>
      <c r="DV291" s="9">
        <f>DU290*0.75</f>
        <v>183.67500000000041</v>
      </c>
      <c r="DX291" s="9">
        <f t="shared" ref="DX291" si="569">DW290*1</f>
        <v>275.99999999999909</v>
      </c>
      <c r="DZ291" s="18"/>
      <c r="EA291" s="9">
        <f>DZ290*0.25</f>
        <v>131.84999999999991</v>
      </c>
      <c r="EB291" s="18"/>
      <c r="EC291" s="9">
        <f>EB290*0.5</f>
        <v>0</v>
      </c>
      <c r="ED291" s="18"/>
      <c r="EE291" s="9">
        <f>ED290*0.75</f>
        <v>673.87499999999932</v>
      </c>
      <c r="EF291" s="18"/>
      <c r="EG291" s="9">
        <f>EF290*1</f>
        <v>0</v>
      </c>
      <c r="EI291" s="18"/>
      <c r="EJ291" s="9">
        <f>EI290*0.25</f>
        <v>24.374999999999773</v>
      </c>
      <c r="EK291" s="18"/>
      <c r="EL291" s="9">
        <f>EK290*0.5</f>
        <v>0</v>
      </c>
      <c r="EM291" s="18"/>
      <c r="EN291" s="9">
        <f>EM290*0.75</f>
        <v>144.37499999998909</v>
      </c>
      <c r="EO291" s="18"/>
      <c r="EP291" s="9">
        <f>EO290*1</f>
        <v>0</v>
      </c>
      <c r="ER291" s="18"/>
      <c r="ES291" s="9">
        <f>ER290*0.25</f>
        <v>85.449999999999591</v>
      </c>
      <c r="ET291" s="18"/>
      <c r="EU291" s="9">
        <f>ET290*0.5</f>
        <v>0</v>
      </c>
      <c r="EV291" s="18"/>
      <c r="EW291" s="9">
        <f>EV290*0.75</f>
        <v>365.39999999999986</v>
      </c>
      <c r="EX291" s="18"/>
      <c r="EY291" s="9">
        <f>EX290*1</f>
        <v>0</v>
      </c>
      <c r="FA291" s="18"/>
      <c r="FB291" s="9">
        <f>FA290*0.25</f>
        <v>65.849999999999682</v>
      </c>
      <c r="FC291" s="18"/>
      <c r="FD291" s="9">
        <f>FC290*0.5</f>
        <v>156.39999999999964</v>
      </c>
      <c r="FE291" s="18"/>
      <c r="FF291" s="9">
        <f>FE290*0.75</f>
        <v>409.12499999999932</v>
      </c>
      <c r="FG291" s="18"/>
      <c r="FH291" s="9">
        <f>FG290*1</f>
        <v>0</v>
      </c>
      <c r="FJ291" s="18"/>
      <c r="FK291" s="9">
        <f>FJ290*0.25</f>
        <v>46.024999999999864</v>
      </c>
      <c r="FL291" s="18"/>
      <c r="FM291" s="9">
        <f>FL290*0.5</f>
        <v>335.15000000000055</v>
      </c>
      <c r="FN291" s="18"/>
      <c r="FO291" s="9">
        <f>FN290*0.75</f>
        <v>364.12499999999932</v>
      </c>
      <c r="FP291" s="18"/>
      <c r="FQ291" s="9">
        <f>FP290*1</f>
        <v>0</v>
      </c>
      <c r="FS291" s="18"/>
      <c r="FT291" s="9">
        <f>FS290*0.25</f>
        <v>98.450000000000045</v>
      </c>
      <c r="FU291" s="18"/>
      <c r="FV291" s="9">
        <f>FU290*0.5</f>
        <v>0</v>
      </c>
      <c r="FW291" s="18"/>
      <c r="FX291" s="9">
        <f>FW290*0.75</f>
        <v>273.67499999999973</v>
      </c>
      <c r="FY291" s="18"/>
      <c r="FZ291" s="9">
        <f>FY290*1</f>
        <v>0</v>
      </c>
      <c r="GB291" s="18"/>
      <c r="GC291" s="9">
        <f>GB290*0.25</f>
        <v>8.2249999999999091</v>
      </c>
      <c r="GD291" s="18"/>
      <c r="GE291" s="9">
        <f>GD290*0.5</f>
        <v>0</v>
      </c>
      <c r="GF291" s="18"/>
      <c r="GG291" s="9">
        <f>GF290*0.75</f>
        <v>179.69999999999072</v>
      </c>
      <c r="GH291" s="18"/>
      <c r="GI291" s="9">
        <f>GH290*1</f>
        <v>0</v>
      </c>
      <c r="GK291" s="18"/>
      <c r="GL291" s="9">
        <f>GK290*0.25</f>
        <v>494.10000000000127</v>
      </c>
      <c r="GM291" s="18"/>
      <c r="GN291" s="9">
        <f>GM290*0.5</f>
        <v>956.49999999999636</v>
      </c>
      <c r="GO291" s="18"/>
      <c r="GP291" s="9">
        <f>GO290*0.75</f>
        <v>2726.5874999999978</v>
      </c>
      <c r="GQ291" s="18"/>
      <c r="GR291" s="9">
        <f>GQ290*1</f>
        <v>0</v>
      </c>
      <c r="GT291" s="18"/>
      <c r="GU291" s="9">
        <f>GT290*0.25</f>
        <v>148.900000000001</v>
      </c>
      <c r="GV291" s="18"/>
      <c r="GW291" s="9">
        <f>GV290*0.5</f>
        <v>0</v>
      </c>
      <c r="GX291" s="18"/>
      <c r="GY291" s="9">
        <f>GX290*0.75</f>
        <v>0</v>
      </c>
      <c r="GZ291" s="18"/>
      <c r="HA291" s="9">
        <f>GZ290*1</f>
        <v>0</v>
      </c>
      <c r="HD291" s="9">
        <f>HC290*0.25</f>
        <v>101.07500000000164</v>
      </c>
      <c r="HF291" s="9">
        <f>HE290*0.5</f>
        <v>563.09999999999945</v>
      </c>
      <c r="HH291" s="9">
        <f>HG290*0.75</f>
        <v>181.34999999999673</v>
      </c>
      <c r="HJ291" s="9">
        <f>HI290*1</f>
        <v>0</v>
      </c>
      <c r="HM291" s="9">
        <f>HL290*0.25</f>
        <v>175.97500000000127</v>
      </c>
      <c r="HO291" s="9">
        <f>HN290*0.5</f>
        <v>0</v>
      </c>
      <c r="HQ291" s="9">
        <f>HP290*0.75</f>
        <v>442.125</v>
      </c>
      <c r="HS291" s="9">
        <f>HR290*1</f>
        <v>0</v>
      </c>
      <c r="HV291" s="9">
        <f>HU290*0.25</f>
        <v>733.925000000002</v>
      </c>
      <c r="HX291" s="9">
        <f>HW290*0.5</f>
        <v>2572.5999999999985</v>
      </c>
      <c r="HZ291" s="9">
        <f>HY290*0.75</f>
        <v>2379.0000000000205</v>
      </c>
      <c r="IB291" s="9">
        <f>IA290*1</f>
        <v>0</v>
      </c>
      <c r="IE291" s="9">
        <f>ID290*0.25</f>
        <v>63.000000000001364</v>
      </c>
      <c r="IG291" s="9">
        <f>IF290*0.5</f>
        <v>0</v>
      </c>
      <c r="II291" s="9">
        <f>IH290*0.75</f>
        <v>0</v>
      </c>
      <c r="IK291" s="9">
        <f>IJ290*1</f>
        <v>0</v>
      </c>
      <c r="IN291" s="9">
        <f>IM290*0.25</f>
        <v>67.675000000001091</v>
      </c>
      <c r="IP291" s="9">
        <f>IO290*0.5</f>
        <v>0</v>
      </c>
      <c r="IR291" s="9">
        <f>IQ290*0.75</f>
        <v>91.350000000002183</v>
      </c>
      <c r="IT291" s="9">
        <f>IS290*1</f>
        <v>0</v>
      </c>
      <c r="IW291" s="9">
        <f>IV290*0.25</f>
        <v>46.375000000001364</v>
      </c>
      <c r="IY291" s="9">
        <f>IX290*0.5</f>
        <v>256.74999999999955</v>
      </c>
      <c r="JA291" s="9">
        <f>IZ290*0.75</f>
        <v>21.524999999997817</v>
      </c>
      <c r="JC291" s="9">
        <f>JB290*1</f>
        <v>0</v>
      </c>
      <c r="JF291" s="9">
        <f>JE290*0.25</f>
        <v>78.049999999999272</v>
      </c>
      <c r="JH291" s="9">
        <f>JG290*0.5</f>
        <v>242.55000000000109</v>
      </c>
      <c r="JJ291" s="9">
        <f>JI290*0.75</f>
        <v>74.099999999993997</v>
      </c>
      <c r="JL291" s="9">
        <f>JK290*1</f>
        <v>0</v>
      </c>
      <c r="JO291" s="9">
        <f>JN290*0.25</f>
        <v>61.799999999999272</v>
      </c>
      <c r="JQ291" s="9">
        <f>JP290*0.5</f>
        <v>0</v>
      </c>
      <c r="JS291" s="9">
        <f>JR290*0.75</f>
        <v>0</v>
      </c>
      <c r="JU291" s="9">
        <f>JT290*1</f>
        <v>0</v>
      </c>
      <c r="JX291" s="9">
        <f>JW290*0.25</f>
        <v>346.25</v>
      </c>
      <c r="JZ291" s="9">
        <f>JY290*0.5</f>
        <v>1672.2500000000018</v>
      </c>
      <c r="KB291" s="9">
        <f>KA290*0.75</f>
        <v>2970.6749999999629</v>
      </c>
      <c r="KD291" s="9">
        <f>KC290*1</f>
        <v>3445.3999999998705</v>
      </c>
      <c r="KG291" s="9">
        <f>KF290*0.25</f>
        <v>51.449999999999818</v>
      </c>
      <c r="KI291" s="9">
        <f>KH290*0.5</f>
        <v>0</v>
      </c>
      <c r="KK291" s="9">
        <f>KJ290*0.75</f>
        <v>142.12499999999454</v>
      </c>
      <c r="KM291" s="9">
        <f>KL290*1</f>
        <v>0</v>
      </c>
      <c r="KP291" s="9">
        <f>KO290*0.25</f>
        <v>40.199999999999818</v>
      </c>
      <c r="KR291" s="9">
        <f>KQ290*0.5</f>
        <v>0</v>
      </c>
      <c r="KT291" s="9">
        <f>KS290*0.75</f>
        <v>0</v>
      </c>
      <c r="KV291" s="9">
        <f>KU290*1</f>
        <v>0</v>
      </c>
      <c r="KY291" s="9">
        <f>KX290*0.25</f>
        <v>30.074999999998909</v>
      </c>
      <c r="LA291" s="9">
        <f>KZ290*0.5</f>
        <v>0</v>
      </c>
      <c r="LC291" s="9">
        <f>LB290*0.75</f>
        <v>0</v>
      </c>
      <c r="LE291" s="9">
        <f>LD290*1</f>
        <v>0</v>
      </c>
      <c r="LH291" s="9">
        <f>LG290*0.25</f>
        <v>67.349999999999682</v>
      </c>
      <c r="LJ291" s="9">
        <f>LI290*0.5</f>
        <v>0</v>
      </c>
      <c r="LL291" s="9">
        <f>LK290*0.75</f>
        <v>0</v>
      </c>
      <c r="LN291" s="9">
        <f>LM290*1</f>
        <v>0</v>
      </c>
      <c r="LQ291" s="9">
        <f>LP290*0.25</f>
        <v>113.39999999999964</v>
      </c>
      <c r="LS291" s="9">
        <f>LR290*0.5</f>
        <v>41.999999999999091</v>
      </c>
      <c r="LU291" s="9">
        <f>LT290*0.75</f>
        <v>522.82499999999072</v>
      </c>
      <c r="LW291" s="9">
        <f>LV290*1</f>
        <v>0</v>
      </c>
      <c r="LZ291" s="9">
        <f>LY290*0.25</f>
        <v>154.82499999999982</v>
      </c>
      <c r="MB291" s="9">
        <f>MA290*0.5</f>
        <v>0</v>
      </c>
      <c r="MD291" s="9">
        <f>MC290*0.75</f>
        <v>0</v>
      </c>
      <c r="MF291" s="9">
        <f>ME290*1</f>
        <v>0</v>
      </c>
      <c r="MI291" s="9">
        <f>MH290*0.25</f>
        <v>266.57499999999999</v>
      </c>
      <c r="MK291" s="9">
        <f>MJ290*0.5</f>
        <v>257.15000000000146</v>
      </c>
      <c r="MM291" s="9">
        <f>ML290*0.75</f>
        <v>795.44999999999618</v>
      </c>
      <c r="MO291" s="9">
        <f>MN290*1</f>
        <v>926.1999999999789</v>
      </c>
      <c r="MR291" s="9">
        <f>MQ290*0.25</f>
        <v>73.000000000001819</v>
      </c>
      <c r="MT291" s="9">
        <f>MS290*0.5</f>
        <v>149.74999999999636</v>
      </c>
      <c r="MV291" s="9">
        <f>MU290*0.75</f>
        <v>211.12499999998363</v>
      </c>
      <c r="MX291" s="9">
        <f>MW290*1</f>
        <v>0</v>
      </c>
      <c r="NA291" s="9">
        <f>MZ290*0.25</f>
        <v>0</v>
      </c>
      <c r="NC291" s="9">
        <f>NB290*0.5</f>
        <v>0</v>
      </c>
      <c r="NE291" s="9">
        <f>ND290*0.75</f>
        <v>982.05000000000382</v>
      </c>
      <c r="NG291" s="9">
        <f>NF290*1</f>
        <v>0</v>
      </c>
      <c r="NH291" s="43"/>
    </row>
    <row r="292" spans="1:372" s="95" customFormat="1" ht="18">
      <c r="A292" s="203"/>
      <c r="B292" s="206"/>
      <c r="C292" s="205"/>
      <c r="D292" s="40"/>
      <c r="E292" s="61"/>
      <c r="F292" s="149"/>
      <c r="G292" s="61"/>
      <c r="H292" s="40"/>
      <c r="I292" s="61"/>
      <c r="J292" s="40"/>
      <c r="K292" s="40"/>
      <c r="L292" s="205"/>
      <c r="M292" s="40"/>
      <c r="N292" s="61"/>
      <c r="O292" s="40"/>
      <c r="P292" s="61"/>
      <c r="Q292" s="40"/>
      <c r="R292" s="61"/>
      <c r="S292" s="40"/>
      <c r="T292" s="40"/>
      <c r="U292" s="205"/>
      <c r="V292" s="149"/>
      <c r="W292" s="61"/>
      <c r="X292" s="149"/>
      <c r="Y292" s="61"/>
      <c r="Z292" s="149"/>
      <c r="AA292" s="40"/>
      <c r="AC292" s="38"/>
      <c r="AD292" s="205"/>
      <c r="AE292" s="149"/>
      <c r="AF292" s="237"/>
      <c r="AG292" s="149"/>
      <c r="AH292" s="40"/>
      <c r="AI292" s="149"/>
      <c r="AJ292" s="40"/>
      <c r="AL292" s="38"/>
      <c r="AM292" s="205"/>
      <c r="AN292" s="149"/>
      <c r="AO292" s="237"/>
      <c r="AP292" s="149"/>
      <c r="AQ292" s="40"/>
      <c r="AR292" s="40"/>
      <c r="AS292" s="40"/>
      <c r="AU292" s="38"/>
      <c r="AV292" s="205"/>
      <c r="AW292" s="149"/>
      <c r="AX292" s="237"/>
      <c r="AY292" s="149"/>
      <c r="AZ292" s="40"/>
      <c r="BA292" s="40"/>
      <c r="BB292" s="40"/>
      <c r="BD292" s="38"/>
      <c r="BE292" s="205"/>
      <c r="BF292" s="149"/>
      <c r="BG292" s="237"/>
      <c r="BH292" s="149"/>
      <c r="BI292" s="40"/>
      <c r="BJ292" s="40"/>
      <c r="BK292" s="40"/>
      <c r="BM292" s="38"/>
      <c r="BN292" s="205"/>
      <c r="BO292" s="40"/>
      <c r="BP292" s="237"/>
      <c r="BQ292" s="40"/>
      <c r="BR292" s="40"/>
      <c r="BS292" s="40"/>
      <c r="BT292" s="40"/>
      <c r="BV292" s="38"/>
      <c r="BW292" s="205"/>
      <c r="BX292" s="40"/>
      <c r="BY292" s="237"/>
      <c r="BZ292" s="40"/>
      <c r="CA292" s="40"/>
      <c r="CB292" s="40"/>
      <c r="CC292" s="40"/>
      <c r="CE292" s="38"/>
      <c r="CF292" s="205"/>
      <c r="CG292" s="149"/>
      <c r="CH292" s="237"/>
      <c r="CI292" s="149"/>
      <c r="CJ292" s="40"/>
      <c r="CK292" s="40"/>
      <c r="CL292" s="40"/>
      <c r="CN292" s="38"/>
      <c r="CO292" s="205"/>
      <c r="CP292" s="149"/>
      <c r="CQ292" s="237"/>
      <c r="CR292" s="149"/>
      <c r="CS292" s="40"/>
      <c r="CT292" s="40"/>
      <c r="CU292" s="40"/>
      <c r="CW292" s="38"/>
      <c r="CX292" s="205"/>
      <c r="CY292" s="149"/>
      <c r="CZ292" s="237"/>
      <c r="DA292" s="149"/>
      <c r="DB292" s="40"/>
      <c r="DC292" s="40"/>
      <c r="DD292" s="40"/>
      <c r="DF292" s="38"/>
      <c r="DG292" s="205"/>
      <c r="DH292" s="149"/>
      <c r="DI292" s="237"/>
      <c r="DJ292" s="149"/>
      <c r="DK292" s="40"/>
      <c r="DL292" s="40"/>
      <c r="DM292" s="40"/>
      <c r="DO292" s="38"/>
      <c r="DP292" s="205"/>
      <c r="DQ292" s="149"/>
      <c r="DR292" s="237"/>
      <c r="DS292" s="149"/>
      <c r="DT292" s="40"/>
      <c r="DU292" s="40"/>
      <c r="DV292" s="40"/>
      <c r="DX292" s="38"/>
      <c r="DY292" s="205"/>
      <c r="DZ292" s="149"/>
      <c r="EA292" s="237"/>
      <c r="EB292" s="149"/>
      <c r="EC292" s="40"/>
      <c r="ED292" s="40"/>
      <c r="EE292" s="40"/>
      <c r="EF292" s="40"/>
      <c r="EG292" s="38"/>
      <c r="EH292" s="205"/>
      <c r="EI292" s="149"/>
      <c r="EJ292" s="237"/>
      <c r="EK292" s="149"/>
      <c r="EL292" s="40"/>
      <c r="EM292" s="40"/>
      <c r="EN292" s="40"/>
      <c r="EO292" s="40"/>
      <c r="EP292" s="38"/>
      <c r="EQ292" s="205"/>
      <c r="ER292" s="149"/>
      <c r="ES292" s="237"/>
      <c r="ET292" s="149"/>
      <c r="EU292" s="40"/>
      <c r="EV292" s="40"/>
      <c r="EW292" s="40"/>
      <c r="EX292" s="40"/>
      <c r="EY292" s="38"/>
      <c r="EZ292" s="205"/>
      <c r="FA292" s="149"/>
      <c r="FB292" s="237"/>
      <c r="FC292" s="149"/>
      <c r="FD292" s="40"/>
      <c r="FE292" s="40"/>
      <c r="FF292" s="40"/>
      <c r="FG292" s="40"/>
      <c r="FH292" s="38"/>
      <c r="FI292" s="205"/>
      <c r="FJ292" s="149"/>
      <c r="FK292" s="237"/>
      <c r="FL292" s="149"/>
      <c r="FM292" s="40"/>
      <c r="FN292" s="40"/>
      <c r="FO292" s="40"/>
      <c r="FP292" s="40"/>
      <c r="FQ292" s="38"/>
      <c r="FR292" s="205"/>
      <c r="FS292" s="149"/>
      <c r="FT292" s="237"/>
      <c r="FU292" s="149"/>
      <c r="FV292" s="40"/>
      <c r="FW292" s="40"/>
      <c r="FX292" s="40"/>
      <c r="FY292" s="40"/>
      <c r="FZ292" s="38"/>
      <c r="GA292" s="205"/>
      <c r="GB292" s="149"/>
      <c r="GC292" s="237"/>
      <c r="GD292" s="149"/>
      <c r="GE292" s="40"/>
      <c r="GF292" s="40"/>
      <c r="GG292" s="40"/>
      <c r="GH292" s="40"/>
      <c r="GI292" s="38"/>
      <c r="GJ292" s="205"/>
      <c r="GK292" s="149"/>
      <c r="GL292" s="237"/>
      <c r="GM292" s="149"/>
      <c r="GN292" s="40"/>
      <c r="GO292" s="40"/>
      <c r="GP292" s="40"/>
      <c r="GQ292" s="40"/>
      <c r="GR292" s="38"/>
      <c r="GS292" s="205"/>
      <c r="GT292" s="149"/>
      <c r="GU292" s="237"/>
      <c r="GV292" s="149"/>
      <c r="GW292" s="40"/>
      <c r="GX292" s="149"/>
      <c r="GY292" s="40"/>
      <c r="GZ292" s="149"/>
      <c r="HA292" s="40"/>
      <c r="HB292" s="205"/>
      <c r="HC292" s="40"/>
      <c r="HD292" s="237"/>
      <c r="HE292" s="40"/>
      <c r="HF292" s="40"/>
      <c r="HG292" s="40"/>
      <c r="HH292" s="40"/>
      <c r="HI292" s="40"/>
      <c r="HJ292" s="38"/>
      <c r="HK292" s="205"/>
      <c r="HL292" s="40"/>
      <c r="HM292" s="237"/>
      <c r="HN292" s="40"/>
      <c r="HO292" s="40"/>
      <c r="HP292" s="40"/>
      <c r="HQ292" s="40"/>
      <c r="HR292" s="40"/>
      <c r="HS292" s="38"/>
      <c r="HT292" s="205"/>
      <c r="HU292" s="40"/>
      <c r="HV292" s="237"/>
      <c r="HW292" s="40"/>
      <c r="HX292" s="40"/>
      <c r="HY292" s="40"/>
      <c r="HZ292" s="40"/>
      <c r="IA292" s="40"/>
      <c r="IB292" s="38"/>
      <c r="IC292" s="205"/>
      <c r="ID292" s="40"/>
      <c r="IE292" s="237"/>
      <c r="IF292" s="40"/>
      <c r="IG292" s="40"/>
      <c r="IH292" s="40"/>
      <c r="II292" s="40"/>
      <c r="IJ292" s="40"/>
      <c r="IK292" s="40"/>
      <c r="IL292" s="205"/>
      <c r="IM292" s="40"/>
      <c r="IN292" s="237"/>
      <c r="IO292" s="40"/>
      <c r="IP292" s="40"/>
      <c r="IQ292" s="40"/>
      <c r="IR292" s="40"/>
      <c r="IS292" s="40"/>
      <c r="IT292" s="38"/>
      <c r="IU292" s="205"/>
      <c r="IV292" s="40"/>
      <c r="IW292" s="237"/>
      <c r="IX292" s="40"/>
      <c r="IY292" s="40"/>
      <c r="IZ292" s="40"/>
      <c r="JA292" s="40"/>
      <c r="JB292" s="40"/>
      <c r="JC292" s="38"/>
      <c r="JD292" s="205"/>
      <c r="JE292" s="40"/>
      <c r="JF292" s="237"/>
      <c r="JG292" s="40"/>
      <c r="JH292" s="40"/>
      <c r="JI292" s="40"/>
      <c r="JJ292" s="40"/>
      <c r="JK292" s="40"/>
      <c r="JL292" s="38"/>
      <c r="JM292" s="205"/>
      <c r="JN292" s="40"/>
      <c r="JO292" s="237"/>
      <c r="JP292" s="40"/>
      <c r="JQ292" s="40"/>
      <c r="JR292" s="40"/>
      <c r="JS292" s="40"/>
      <c r="JT292" s="40"/>
      <c r="JU292" s="40"/>
      <c r="JV292" s="205"/>
      <c r="JW292" s="40"/>
      <c r="JX292" s="237"/>
      <c r="JY292" s="40"/>
      <c r="JZ292" s="40"/>
      <c r="KA292" s="40"/>
      <c r="KB292" s="40"/>
      <c r="KC292" s="40"/>
      <c r="KD292" s="38"/>
      <c r="KE292" s="205"/>
      <c r="KF292" s="40"/>
      <c r="KG292" s="237"/>
      <c r="KH292" s="40"/>
      <c r="KI292" s="40"/>
      <c r="KJ292" s="40"/>
      <c r="KK292" s="40"/>
      <c r="KL292" s="40"/>
      <c r="KM292" s="38"/>
      <c r="KN292" s="205"/>
      <c r="KO292" s="40"/>
      <c r="KP292" s="237"/>
      <c r="KQ292" s="40"/>
      <c r="KR292" s="40"/>
      <c r="KS292" s="40"/>
      <c r="KT292" s="40"/>
      <c r="KU292" s="40"/>
      <c r="KV292" s="40"/>
      <c r="KW292" s="205"/>
      <c r="KX292" s="40"/>
      <c r="KY292" s="237"/>
      <c r="KZ292" s="40"/>
      <c r="LA292" s="40"/>
      <c r="LB292" s="40"/>
      <c r="LC292" s="40"/>
      <c r="LD292" s="40"/>
      <c r="LE292" s="40"/>
      <c r="LF292" s="205"/>
      <c r="LG292" s="40"/>
      <c r="LH292" s="237"/>
      <c r="LI292" s="40"/>
      <c r="LJ292" s="40"/>
      <c r="LK292" s="40"/>
      <c r="LL292" s="40"/>
      <c r="LM292" s="40"/>
      <c r="LN292" s="38"/>
      <c r="LO292" s="205"/>
      <c r="LP292" s="40"/>
      <c r="LQ292" s="237"/>
      <c r="LR292" s="40"/>
      <c r="LS292" s="40"/>
      <c r="LT292" s="40"/>
      <c r="LU292" s="40"/>
      <c r="LV292" s="40"/>
      <c r="LW292" s="38"/>
      <c r="LX292" s="205"/>
      <c r="LY292" s="40"/>
      <c r="LZ292" s="237"/>
      <c r="MA292" s="40"/>
      <c r="MB292" s="40"/>
      <c r="MC292" s="40"/>
      <c r="MD292" s="40"/>
      <c r="ME292" s="40"/>
      <c r="MF292" s="40"/>
      <c r="MG292" s="205"/>
      <c r="MH292" s="40"/>
      <c r="MI292" s="237"/>
      <c r="MJ292" s="40"/>
      <c r="MK292" s="40"/>
      <c r="ML292" s="40"/>
      <c r="MM292" s="40"/>
      <c r="MN292" s="40"/>
      <c r="MO292" s="38"/>
      <c r="MP292" s="205"/>
      <c r="MQ292" s="40"/>
      <c r="MR292" s="237"/>
      <c r="MS292" s="40"/>
      <c r="MT292" s="40"/>
      <c r="MU292" s="40"/>
      <c r="MV292" s="40"/>
      <c r="MW292" s="40"/>
      <c r="MX292" s="38"/>
      <c r="MY292" s="205"/>
      <c r="MZ292" s="40"/>
      <c r="NA292" s="237"/>
      <c r="NB292" s="40"/>
      <c r="NC292" s="40"/>
      <c r="ND292" s="40"/>
      <c r="NE292" s="40"/>
      <c r="NF292" s="40"/>
      <c r="NG292" s="38"/>
      <c r="NH292" s="205"/>
    </row>
    <row r="293" spans="1:372" ht="15">
      <c r="A293" s="89" t="s">
        <v>1839</v>
      </c>
      <c r="D293"/>
      <c r="E293" s="1" t="s">
        <v>187</v>
      </c>
      <c r="F293" s="400">
        <v>230.3</v>
      </c>
      <c r="G293" s="1" t="s">
        <v>183</v>
      </c>
      <c r="H293" s="115"/>
      <c r="I293" s="1" t="s">
        <v>184</v>
      </c>
      <c r="J293" s="115"/>
      <c r="K293" s="1" t="s">
        <v>185</v>
      </c>
      <c r="N293" s="1" t="s">
        <v>187</v>
      </c>
      <c r="O293" s="18">
        <v>185.2</v>
      </c>
      <c r="P293" s="1" t="s">
        <v>183</v>
      </c>
      <c r="Q293" s="18"/>
      <c r="R293" s="1" t="s">
        <v>184</v>
      </c>
      <c r="S293" s="18"/>
      <c r="T293" s="1" t="s">
        <v>185</v>
      </c>
      <c r="W293" s="1" t="s">
        <v>187</v>
      </c>
      <c r="X293" s="18">
        <v>407.50000000000023</v>
      </c>
      <c r="Y293" s="1" t="s">
        <v>183</v>
      </c>
      <c r="Z293" s="18"/>
      <c r="AA293" s="1" t="s">
        <v>184</v>
      </c>
      <c r="AC293" s="1" t="s">
        <v>185</v>
      </c>
      <c r="AF293" s="1" t="s">
        <v>187</v>
      </c>
      <c r="AG293" s="18">
        <v>240.40000000000032</v>
      </c>
      <c r="AH293" s="1" t="s">
        <v>183</v>
      </c>
      <c r="AI293" s="18"/>
      <c r="AJ293" s="1" t="s">
        <v>184</v>
      </c>
      <c r="AL293" s="1" t="s">
        <v>185</v>
      </c>
      <c r="AO293" s="1" t="s">
        <v>187</v>
      </c>
      <c r="AP293" s="18">
        <v>371.00000000000045</v>
      </c>
      <c r="AQ293" s="1" t="s">
        <v>183</v>
      </c>
      <c r="AS293" s="1" t="s">
        <v>184</v>
      </c>
      <c r="AU293" s="1" t="s">
        <v>185</v>
      </c>
      <c r="AX293" s="1" t="s">
        <v>187</v>
      </c>
      <c r="AY293" s="18">
        <v>498.30000000000064</v>
      </c>
      <c r="AZ293" s="1" t="s">
        <v>183</v>
      </c>
      <c r="BB293" s="1" t="s">
        <v>184</v>
      </c>
      <c r="BD293" s="1" t="s">
        <v>185</v>
      </c>
      <c r="BG293" s="1" t="s">
        <v>187</v>
      </c>
      <c r="BH293" s="18">
        <v>575.10000000000036</v>
      </c>
      <c r="BI293" s="1" t="s">
        <v>183</v>
      </c>
      <c r="BK293" s="1" t="s">
        <v>184</v>
      </c>
      <c r="BM293" s="1" t="s">
        <v>185</v>
      </c>
      <c r="BP293" s="1" t="s">
        <v>187</v>
      </c>
      <c r="BQ293" s="18">
        <v>61.100000000000364</v>
      </c>
      <c r="BR293" s="1" t="s">
        <v>183</v>
      </c>
      <c r="BT293" s="1" t="s">
        <v>184</v>
      </c>
      <c r="BV293" s="1" t="s">
        <v>185</v>
      </c>
      <c r="BY293" s="1" t="s">
        <v>187</v>
      </c>
      <c r="BZ293" s="401">
        <v>158.5</v>
      </c>
      <c r="CA293" s="1" t="s">
        <v>183</v>
      </c>
      <c r="CC293" s="1" t="s">
        <v>184</v>
      </c>
      <c r="CE293" s="1" t="s">
        <v>185</v>
      </c>
      <c r="CH293" s="1" t="s">
        <v>187</v>
      </c>
      <c r="CJ293" s="1" t="s">
        <v>183</v>
      </c>
      <c r="CL293" s="1" t="s">
        <v>184</v>
      </c>
      <c r="CN293" s="1" t="s">
        <v>185</v>
      </c>
      <c r="CQ293" s="1" t="s">
        <v>187</v>
      </c>
      <c r="CS293" s="1" t="s">
        <v>183</v>
      </c>
      <c r="CU293" s="1" t="s">
        <v>184</v>
      </c>
      <c r="CW293" s="1" t="s">
        <v>185</v>
      </c>
      <c r="CZ293" s="1" t="s">
        <v>187</v>
      </c>
      <c r="DA293" s="18">
        <v>170.40000000000146</v>
      </c>
      <c r="DB293" s="1" t="s">
        <v>183</v>
      </c>
      <c r="DD293" s="1" t="s">
        <v>184</v>
      </c>
      <c r="DF293" s="1" t="s">
        <v>185</v>
      </c>
      <c r="DI293" s="1" t="s">
        <v>187</v>
      </c>
      <c r="DK293" s="1" t="s">
        <v>183</v>
      </c>
      <c r="DM293" s="1" t="s">
        <v>184</v>
      </c>
      <c r="DO293" s="1" t="s">
        <v>185</v>
      </c>
      <c r="DR293" s="1" t="s">
        <v>187</v>
      </c>
      <c r="DS293" s="18">
        <v>159.39999999999964</v>
      </c>
      <c r="DT293" s="1" t="s">
        <v>183</v>
      </c>
      <c r="DV293" s="1" t="s">
        <v>184</v>
      </c>
      <c r="DX293" s="1" t="s">
        <v>185</v>
      </c>
      <c r="EA293" s="1" t="s">
        <v>187</v>
      </c>
      <c r="EC293" s="1" t="s">
        <v>183</v>
      </c>
      <c r="EE293" s="1" t="s">
        <v>184</v>
      </c>
      <c r="EG293" s="1" t="s">
        <v>185</v>
      </c>
      <c r="EJ293" s="1" t="s">
        <v>187</v>
      </c>
      <c r="EL293" s="1" t="s">
        <v>183</v>
      </c>
      <c r="EN293" s="1" t="s">
        <v>184</v>
      </c>
      <c r="EP293" s="1" t="s">
        <v>185</v>
      </c>
      <c r="ES293" s="1" t="s">
        <v>187</v>
      </c>
      <c r="EU293" s="1" t="s">
        <v>183</v>
      </c>
      <c r="EW293" s="1" t="s">
        <v>184</v>
      </c>
      <c r="EY293" s="1" t="s">
        <v>185</v>
      </c>
      <c r="FB293" s="1" t="s">
        <v>187</v>
      </c>
      <c r="FC293" s="401">
        <v>44</v>
      </c>
      <c r="FD293" s="1" t="s">
        <v>183</v>
      </c>
      <c r="FF293" s="1" t="s">
        <v>184</v>
      </c>
      <c r="FH293" s="1" t="s">
        <v>185</v>
      </c>
      <c r="FK293" s="1" t="s">
        <v>187</v>
      </c>
      <c r="FL293" s="18">
        <v>344</v>
      </c>
      <c r="FM293" s="1" t="s">
        <v>183</v>
      </c>
      <c r="FO293" s="1" t="s">
        <v>184</v>
      </c>
      <c r="FQ293" s="1" t="s">
        <v>185</v>
      </c>
      <c r="FT293" s="1" t="s">
        <v>187</v>
      </c>
      <c r="FV293" s="1" t="s">
        <v>183</v>
      </c>
      <c r="FX293" s="1" t="s">
        <v>184</v>
      </c>
      <c r="FZ293" s="1" t="s">
        <v>185</v>
      </c>
      <c r="GC293" s="1" t="s">
        <v>187</v>
      </c>
      <c r="GE293" s="1" t="s">
        <v>183</v>
      </c>
      <c r="GG293" s="1" t="s">
        <v>184</v>
      </c>
      <c r="GI293" s="1" t="s">
        <v>185</v>
      </c>
      <c r="GL293" s="1" t="s">
        <v>187</v>
      </c>
      <c r="GM293" s="18">
        <v>1932.7999999999956</v>
      </c>
      <c r="GN293" s="1" t="s">
        <v>183</v>
      </c>
      <c r="GP293" s="1" t="s">
        <v>184</v>
      </c>
      <c r="GR293" s="1" t="s">
        <v>185</v>
      </c>
      <c r="GU293" s="1" t="s">
        <v>187</v>
      </c>
      <c r="GW293" s="1" t="s">
        <v>183</v>
      </c>
      <c r="GY293" s="1" t="s">
        <v>184</v>
      </c>
      <c r="HA293" s="1" t="s">
        <v>185</v>
      </c>
      <c r="HD293" s="1" t="s">
        <v>187</v>
      </c>
      <c r="HE293" s="18">
        <v>380.09999999999945</v>
      </c>
      <c r="HF293" s="1" t="s">
        <v>183</v>
      </c>
      <c r="HH293" s="1" t="s">
        <v>184</v>
      </c>
      <c r="HJ293" s="1" t="s">
        <v>185</v>
      </c>
      <c r="HM293" s="1" t="s">
        <v>187</v>
      </c>
      <c r="HO293" s="1" t="s">
        <v>183</v>
      </c>
      <c r="HQ293" s="1" t="s">
        <v>184</v>
      </c>
      <c r="HS293" s="1" t="s">
        <v>185</v>
      </c>
      <c r="HV293" s="1" t="s">
        <v>187</v>
      </c>
      <c r="HW293" s="18">
        <v>2958</v>
      </c>
      <c r="HX293" s="1" t="s">
        <v>183</v>
      </c>
      <c r="HZ293" s="1" t="s">
        <v>184</v>
      </c>
      <c r="IB293" s="1" t="s">
        <v>185</v>
      </c>
      <c r="IE293" s="1" t="s">
        <v>187</v>
      </c>
      <c r="IG293" s="1" t="s">
        <v>183</v>
      </c>
      <c r="II293" s="1" t="s">
        <v>184</v>
      </c>
      <c r="IK293" s="1" t="s">
        <v>185</v>
      </c>
      <c r="IN293" s="1" t="s">
        <v>187</v>
      </c>
      <c r="IP293" s="1" t="s">
        <v>183</v>
      </c>
      <c r="IR293" s="1" t="s">
        <v>184</v>
      </c>
      <c r="IT293" s="1" t="s">
        <v>185</v>
      </c>
      <c r="IW293" s="1" t="s">
        <v>187</v>
      </c>
      <c r="IX293" s="18">
        <v>579.599999999999</v>
      </c>
      <c r="IY293" s="1" t="s">
        <v>183</v>
      </c>
      <c r="JA293" s="1" t="s">
        <v>184</v>
      </c>
      <c r="JC293" s="1" t="s">
        <v>185</v>
      </c>
      <c r="JF293" s="1" t="s">
        <v>187</v>
      </c>
      <c r="JG293" s="401">
        <v>345.39999999999964</v>
      </c>
      <c r="JH293" s="1" t="s">
        <v>183</v>
      </c>
      <c r="JJ293" s="1" t="s">
        <v>184</v>
      </c>
      <c r="JL293" s="1" t="s">
        <v>185</v>
      </c>
      <c r="JO293" s="1" t="s">
        <v>187</v>
      </c>
      <c r="JQ293" s="1" t="s">
        <v>183</v>
      </c>
      <c r="JS293" s="1" t="s">
        <v>184</v>
      </c>
      <c r="JU293" s="1" t="s">
        <v>185</v>
      </c>
      <c r="JX293" s="1" t="s">
        <v>187</v>
      </c>
      <c r="JZ293" s="1" t="s">
        <v>183</v>
      </c>
      <c r="KA293" s="18">
        <v>2493.4999999999345</v>
      </c>
      <c r="KB293" s="1" t="s">
        <v>184</v>
      </c>
      <c r="KD293" s="1" t="s">
        <v>185</v>
      </c>
      <c r="KG293" s="1" t="s">
        <v>187</v>
      </c>
      <c r="KH293" s="401">
        <v>70.000000000001819</v>
      </c>
      <c r="KI293" s="1" t="s">
        <v>183</v>
      </c>
      <c r="KK293" s="1" t="s">
        <v>184</v>
      </c>
      <c r="KM293" s="1" t="s">
        <v>185</v>
      </c>
      <c r="KP293" s="1" t="s">
        <v>187</v>
      </c>
      <c r="KR293" s="1" t="s">
        <v>183</v>
      </c>
      <c r="KT293" s="1" t="s">
        <v>184</v>
      </c>
      <c r="KV293" s="1" t="s">
        <v>185</v>
      </c>
      <c r="KY293" s="1" t="s">
        <v>187</v>
      </c>
      <c r="LA293" s="1" t="s">
        <v>183</v>
      </c>
      <c r="LC293" s="1" t="s">
        <v>184</v>
      </c>
      <c r="LE293" s="1" t="s">
        <v>185</v>
      </c>
      <c r="LH293" s="1" t="s">
        <v>187</v>
      </c>
      <c r="LJ293" s="1" t="s">
        <v>183</v>
      </c>
      <c r="LL293" s="1" t="s">
        <v>184</v>
      </c>
      <c r="LN293" s="1" t="s">
        <v>185</v>
      </c>
      <c r="LQ293" s="1" t="s">
        <v>187</v>
      </c>
      <c r="LR293" s="18">
        <v>340.89999999999873</v>
      </c>
      <c r="LS293" s="1" t="s">
        <v>183</v>
      </c>
      <c r="LU293" s="1" t="s">
        <v>184</v>
      </c>
      <c r="LW293" s="1" t="s">
        <v>185</v>
      </c>
      <c r="LZ293" s="1" t="s">
        <v>187</v>
      </c>
      <c r="MB293" s="1" t="s">
        <v>183</v>
      </c>
      <c r="MD293" s="1" t="s">
        <v>184</v>
      </c>
      <c r="MF293" s="1" t="s">
        <v>185</v>
      </c>
      <c r="MI293" s="1" t="s">
        <v>187</v>
      </c>
      <c r="MK293" s="1" t="s">
        <v>183</v>
      </c>
      <c r="ML293" s="18">
        <v>533.60000000000036</v>
      </c>
      <c r="MM293" s="1" t="s">
        <v>184</v>
      </c>
      <c r="MO293" s="1" t="s">
        <v>185</v>
      </c>
      <c r="MR293" s="1" t="s">
        <v>187</v>
      </c>
      <c r="MS293" s="18">
        <v>259.99999999999636</v>
      </c>
      <c r="MT293" s="1" t="s">
        <v>183</v>
      </c>
      <c r="MV293" s="1" t="s">
        <v>184</v>
      </c>
      <c r="MX293" s="1" t="s">
        <v>185</v>
      </c>
      <c r="NA293" s="1" t="s">
        <v>187</v>
      </c>
      <c r="NC293" s="1" t="s">
        <v>183</v>
      </c>
      <c r="NE293" s="1" t="s">
        <v>184</v>
      </c>
      <c r="NG293" s="1" t="s">
        <v>185</v>
      </c>
      <c r="NH293" s="43"/>
    </row>
    <row r="294" spans="1:372" s="95" customFormat="1" ht="18">
      <c r="A294" s="93">
        <v>2020</v>
      </c>
      <c r="B294" s="49">
        <f>SUM(D294:AAP294)</f>
        <v>7426.324999999948</v>
      </c>
      <c r="C294" s="43"/>
      <c r="D294"/>
      <c r="E294" s="9">
        <f>D293*0.25</f>
        <v>0</v>
      </c>
      <c r="F294" s="18"/>
      <c r="G294" s="9">
        <f>F293*0.5</f>
        <v>115.15</v>
      </c>
      <c r="H294"/>
      <c r="I294" s="9">
        <f>H293*0.75</f>
        <v>0</v>
      </c>
      <c r="J294"/>
      <c r="K294" s="9">
        <f>J293*1</f>
        <v>0</v>
      </c>
      <c r="L294" s="43"/>
      <c r="M294"/>
      <c r="N294" s="9">
        <f>M293*0.25</f>
        <v>0</v>
      </c>
      <c r="O294"/>
      <c r="P294" s="9">
        <f>O293*0.5</f>
        <v>92.6</v>
      </c>
      <c r="Q294"/>
      <c r="R294" s="9">
        <f>Q293*0.75</f>
        <v>0</v>
      </c>
      <c r="S294"/>
      <c r="T294" s="9">
        <f>S293*1</f>
        <v>0</v>
      </c>
      <c r="U294" s="43"/>
      <c r="V294"/>
      <c r="W294" s="9">
        <f>V293*0.25</f>
        <v>0</v>
      </c>
      <c r="X294"/>
      <c r="Y294" s="9">
        <f>X293*0.5</f>
        <v>203.75000000000011</v>
      </c>
      <c r="Z294" s="18"/>
      <c r="AA294" s="9">
        <f>Z293*0.75</f>
        <v>0</v>
      </c>
      <c r="AC294" s="9">
        <f>AB293*1</f>
        <v>0</v>
      </c>
      <c r="AD294" s="43"/>
      <c r="AE294"/>
      <c r="AF294" s="9">
        <f>AE293*0.25</f>
        <v>0</v>
      </c>
      <c r="AG294"/>
      <c r="AH294" s="9">
        <f>AG293*0.5</f>
        <v>120.20000000000016</v>
      </c>
      <c r="AI294"/>
      <c r="AJ294" s="9">
        <f>AI293*0.75</f>
        <v>0</v>
      </c>
      <c r="AL294" s="9">
        <f>AK293*1</f>
        <v>0</v>
      </c>
      <c r="AM294" s="43"/>
      <c r="AN294"/>
      <c r="AO294" s="9">
        <f>AN293*0.25</f>
        <v>0</v>
      </c>
      <c r="AP294"/>
      <c r="AQ294" s="9">
        <f>AP293*0.5</f>
        <v>185.50000000000023</v>
      </c>
      <c r="AR294"/>
      <c r="AS294" s="9">
        <f>AR293*0.75</f>
        <v>0</v>
      </c>
      <c r="AU294" s="9">
        <f>AT293*1</f>
        <v>0</v>
      </c>
      <c r="AV294" s="43"/>
      <c r="AW294"/>
      <c r="AX294" s="9">
        <f>AW293*0.25</f>
        <v>0</v>
      </c>
      <c r="AY294"/>
      <c r="AZ294" s="9">
        <f>AY293*0.5</f>
        <v>249.15000000000032</v>
      </c>
      <c r="BA294" s="18"/>
      <c r="BB294" s="9">
        <f>BA293*0.75</f>
        <v>0</v>
      </c>
      <c r="BD294" s="9">
        <f>BC293*1</f>
        <v>0</v>
      </c>
      <c r="BE294" s="43"/>
      <c r="BF294"/>
      <c r="BG294" s="9">
        <f>BF293*0.25</f>
        <v>0</v>
      </c>
      <c r="BH294"/>
      <c r="BI294" s="9">
        <f>BH293*0.5</f>
        <v>287.55000000000018</v>
      </c>
      <c r="BJ294"/>
      <c r="BK294" s="9">
        <f>BJ293*0.75</f>
        <v>0</v>
      </c>
      <c r="BM294" s="9">
        <f>BL293*1</f>
        <v>0</v>
      </c>
      <c r="BN294" s="43"/>
      <c r="BO294"/>
      <c r="BP294" s="9">
        <f>BO293*0.25</f>
        <v>0</v>
      </c>
      <c r="BQ294"/>
      <c r="BR294" s="9">
        <f>BQ293*0.5</f>
        <v>30.550000000000182</v>
      </c>
      <c r="BS294"/>
      <c r="BT294" s="9">
        <f>BS293*0.75</f>
        <v>0</v>
      </c>
      <c r="BV294" s="9">
        <f>BU293*1</f>
        <v>0</v>
      </c>
      <c r="BW294" s="43"/>
      <c r="BX294"/>
      <c r="BY294" s="9">
        <f>BX293*0.25</f>
        <v>0</v>
      </c>
      <c r="BZ294"/>
      <c r="CA294" s="9">
        <f>BZ293*0.5</f>
        <v>79.25</v>
      </c>
      <c r="CB294"/>
      <c r="CC294" s="9">
        <f>CB293*0.75</f>
        <v>0</v>
      </c>
      <c r="CE294" s="9">
        <f t="shared" ref="CE294" si="570">CD293*1</f>
        <v>0</v>
      </c>
      <c r="CF294" s="43"/>
      <c r="CG294"/>
      <c r="CH294" s="9">
        <f>CG293*0.25</f>
        <v>0</v>
      </c>
      <c r="CI294"/>
      <c r="CJ294" s="9">
        <f>CI293*0.5</f>
        <v>0</v>
      </c>
      <c r="CK294"/>
      <c r="CL294" s="9">
        <f>CK293*0.75</f>
        <v>0</v>
      </c>
      <c r="CN294" s="9">
        <f t="shared" ref="CN294" si="571">CM293*1</f>
        <v>0</v>
      </c>
      <c r="CO294" s="43"/>
      <c r="CP294"/>
      <c r="CQ294" s="9">
        <f>CP293*0.25</f>
        <v>0</v>
      </c>
      <c r="CR294"/>
      <c r="CS294" s="9">
        <f>CR293*0.5</f>
        <v>0</v>
      </c>
      <c r="CT294"/>
      <c r="CU294" s="9">
        <f>CT293*0.75</f>
        <v>0</v>
      </c>
      <c r="CW294" s="9">
        <f t="shared" ref="CW294" si="572">CV293*1</f>
        <v>0</v>
      </c>
      <c r="CX294" s="43"/>
      <c r="CY294"/>
      <c r="CZ294" s="9">
        <f>CY293*0.25</f>
        <v>0</v>
      </c>
      <c r="DA294"/>
      <c r="DB294" s="9">
        <f>DA293*0.5</f>
        <v>85.200000000000728</v>
      </c>
      <c r="DC294"/>
      <c r="DD294" s="9">
        <f>DC293*0.75</f>
        <v>0</v>
      </c>
      <c r="DF294" s="9">
        <f t="shared" ref="DF294" si="573">DE293*1</f>
        <v>0</v>
      </c>
      <c r="DG294" s="43"/>
      <c r="DH294"/>
      <c r="DI294" s="9">
        <f>DH293*0.25</f>
        <v>0</v>
      </c>
      <c r="DJ294"/>
      <c r="DK294" s="9">
        <f>DJ293*0.5</f>
        <v>0</v>
      </c>
      <c r="DL294"/>
      <c r="DM294" s="9">
        <f>DL293*0.75</f>
        <v>0</v>
      </c>
      <c r="DO294" s="9">
        <f t="shared" ref="DO294" si="574">DN293*1</f>
        <v>0</v>
      </c>
      <c r="DP294" s="43"/>
      <c r="DQ294"/>
      <c r="DR294" s="9">
        <f>DQ293*0.25</f>
        <v>0</v>
      </c>
      <c r="DS294"/>
      <c r="DT294" s="9">
        <f>DS293*0.5</f>
        <v>79.699999999999818</v>
      </c>
      <c r="DU294"/>
      <c r="DV294" s="9">
        <f>DU293*0.75</f>
        <v>0</v>
      </c>
      <c r="DX294" s="9">
        <f t="shared" ref="DX294" si="575">DW293*1</f>
        <v>0</v>
      </c>
      <c r="DY294" s="43"/>
      <c r="DZ294"/>
      <c r="EA294" s="9">
        <f>DZ293*0.25</f>
        <v>0</v>
      </c>
      <c r="EB294"/>
      <c r="EC294" s="9">
        <f>EB293*0.5</f>
        <v>0</v>
      </c>
      <c r="ED294"/>
      <c r="EE294" s="9">
        <f>ED293*0.75</f>
        <v>0</v>
      </c>
      <c r="EF294"/>
      <c r="EG294" s="9">
        <f>EF293*1</f>
        <v>0</v>
      </c>
      <c r="EH294" s="43"/>
      <c r="EI294"/>
      <c r="EJ294" s="9">
        <f>EI293*0.25</f>
        <v>0</v>
      </c>
      <c r="EK294"/>
      <c r="EL294" s="9">
        <f>EK293*0.5</f>
        <v>0</v>
      </c>
      <c r="EM294"/>
      <c r="EN294" s="9">
        <f>EM293*0.75</f>
        <v>0</v>
      </c>
      <c r="EO294"/>
      <c r="EP294" s="9">
        <f>EO293*1</f>
        <v>0</v>
      </c>
      <c r="EQ294" s="43"/>
      <c r="ER294"/>
      <c r="ES294" s="9">
        <f>ER293*0.25</f>
        <v>0</v>
      </c>
      <c r="ET294"/>
      <c r="EU294" s="9">
        <f>ET293*0.5</f>
        <v>0</v>
      </c>
      <c r="EV294"/>
      <c r="EW294" s="9">
        <f>EV293*0.75</f>
        <v>0</v>
      </c>
      <c r="EX294"/>
      <c r="EY294" s="9">
        <f>EX293*1</f>
        <v>0</v>
      </c>
      <c r="EZ294" s="43"/>
      <c r="FA294"/>
      <c r="FB294" s="9">
        <f>FA293*0.25</f>
        <v>0</v>
      </c>
      <c r="FC294"/>
      <c r="FD294" s="9">
        <f>FC293*0.5</f>
        <v>22</v>
      </c>
      <c r="FE294"/>
      <c r="FF294" s="9">
        <f>FE293*0.75</f>
        <v>0</v>
      </c>
      <c r="FG294"/>
      <c r="FH294" s="9">
        <f>FG293*1</f>
        <v>0</v>
      </c>
      <c r="FI294" s="43"/>
      <c r="FJ294"/>
      <c r="FK294" s="9">
        <f>FJ293*0.25</f>
        <v>0</v>
      </c>
      <c r="FL294"/>
      <c r="FM294" s="9">
        <f>FL293*0.5</f>
        <v>172</v>
      </c>
      <c r="FN294"/>
      <c r="FO294" s="9">
        <f>FN293*0.75</f>
        <v>0</v>
      </c>
      <c r="FP294"/>
      <c r="FQ294" s="9">
        <f>FP293*1</f>
        <v>0</v>
      </c>
      <c r="FR294" s="43"/>
      <c r="FS294"/>
      <c r="FT294" s="9">
        <f>FS293*0.25</f>
        <v>0</v>
      </c>
      <c r="FU294"/>
      <c r="FV294" s="9">
        <f>FU293*0.5</f>
        <v>0</v>
      </c>
      <c r="FW294"/>
      <c r="FX294" s="9">
        <f>FW293*0.75</f>
        <v>0</v>
      </c>
      <c r="FY294"/>
      <c r="FZ294" s="9">
        <f>FY293*1</f>
        <v>0</v>
      </c>
      <c r="GA294" s="43"/>
      <c r="GB294"/>
      <c r="GC294" s="9">
        <f>GB293*0.25</f>
        <v>0</v>
      </c>
      <c r="GD294"/>
      <c r="GE294" s="9">
        <f>GD293*0.5</f>
        <v>0</v>
      </c>
      <c r="GF294"/>
      <c r="GG294" s="9">
        <f>GF293*0.75</f>
        <v>0</v>
      </c>
      <c r="GH294"/>
      <c r="GI294" s="9">
        <f>GH293*1</f>
        <v>0</v>
      </c>
      <c r="GJ294" s="43"/>
      <c r="GK294"/>
      <c r="GL294" s="9">
        <f>GK293*0.25</f>
        <v>0</v>
      </c>
      <c r="GM294"/>
      <c r="GN294" s="9">
        <f>GM293*0.5</f>
        <v>966.39999999999782</v>
      </c>
      <c r="GO294"/>
      <c r="GP294" s="9">
        <f>GO293*0.75</f>
        <v>0</v>
      </c>
      <c r="GQ294"/>
      <c r="GR294" s="9">
        <f>GQ293*1</f>
        <v>0</v>
      </c>
      <c r="GS294" s="43"/>
      <c r="GT294"/>
      <c r="GU294" s="9">
        <f>GT293*0.25</f>
        <v>0</v>
      </c>
      <c r="GV294"/>
      <c r="GW294" s="9">
        <f>GV293*0.5</f>
        <v>0</v>
      </c>
      <c r="GX294"/>
      <c r="GY294" s="9">
        <f>GX293*0.75</f>
        <v>0</v>
      </c>
      <c r="GZ294"/>
      <c r="HA294" s="9">
        <f>GZ293*1</f>
        <v>0</v>
      </c>
      <c r="HB294" s="43"/>
      <c r="HC294"/>
      <c r="HD294" s="9">
        <f>HC293*0.25</f>
        <v>0</v>
      </c>
      <c r="HE294"/>
      <c r="HF294" s="9">
        <f>HE293*0.5</f>
        <v>190.04999999999973</v>
      </c>
      <c r="HG294"/>
      <c r="HH294" s="9">
        <f>HG293*0.75</f>
        <v>0</v>
      </c>
      <c r="HI294"/>
      <c r="HJ294" s="9">
        <f>HI293*1</f>
        <v>0</v>
      </c>
      <c r="HK294" s="43"/>
      <c r="HL294"/>
      <c r="HM294" s="9">
        <f>HL293*0.25</f>
        <v>0</v>
      </c>
      <c r="HN294"/>
      <c r="HO294" s="9">
        <f>HN293*0.5</f>
        <v>0</v>
      </c>
      <c r="HP294"/>
      <c r="HQ294" s="9">
        <f>HP293*0.75</f>
        <v>0</v>
      </c>
      <c r="HR294"/>
      <c r="HS294" s="9">
        <f>HR293*1</f>
        <v>0</v>
      </c>
      <c r="HT294" s="43"/>
      <c r="HU294"/>
      <c r="HV294" s="9">
        <f>HU293*0.25</f>
        <v>0</v>
      </c>
      <c r="HW294"/>
      <c r="HX294" s="9">
        <f>HW293*0.5</f>
        <v>1479</v>
      </c>
      <c r="HY294"/>
      <c r="HZ294" s="9">
        <f>HY293*0.75</f>
        <v>0</v>
      </c>
      <c r="IA294"/>
      <c r="IB294" s="9">
        <f>IA293*1</f>
        <v>0</v>
      </c>
      <c r="IC294" s="43"/>
      <c r="ID294"/>
      <c r="IE294" s="9">
        <f>ID293*0.25</f>
        <v>0</v>
      </c>
      <c r="IF294"/>
      <c r="IG294" s="9">
        <f>IF293*0.5</f>
        <v>0</v>
      </c>
      <c r="IH294"/>
      <c r="II294" s="9">
        <f>IH293*0.75</f>
        <v>0</v>
      </c>
      <c r="IJ294"/>
      <c r="IK294" s="9">
        <f>IJ293*1</f>
        <v>0</v>
      </c>
      <c r="IL294" s="43"/>
      <c r="IM294"/>
      <c r="IN294" s="9">
        <f>IM293*0.25</f>
        <v>0</v>
      </c>
      <c r="IO294"/>
      <c r="IP294" s="9">
        <f>IO293*0.5</f>
        <v>0</v>
      </c>
      <c r="IQ294"/>
      <c r="IR294" s="9">
        <f>IQ293*0.75</f>
        <v>0</v>
      </c>
      <c r="IS294"/>
      <c r="IT294" s="9">
        <f>IS293*1</f>
        <v>0</v>
      </c>
      <c r="IU294" s="43"/>
      <c r="IV294"/>
      <c r="IW294" s="9">
        <f>IV293*0.25</f>
        <v>0</v>
      </c>
      <c r="IX294"/>
      <c r="IY294" s="9">
        <f>IX293*0.5</f>
        <v>289.7999999999995</v>
      </c>
      <c r="IZ294"/>
      <c r="JA294" s="9">
        <f>IZ293*0.75</f>
        <v>0</v>
      </c>
      <c r="JB294"/>
      <c r="JC294" s="9">
        <f>JB293*1</f>
        <v>0</v>
      </c>
      <c r="JD294" s="43"/>
      <c r="JE294"/>
      <c r="JF294" s="9">
        <f>JE293*0.25</f>
        <v>0</v>
      </c>
      <c r="JG294"/>
      <c r="JH294" s="9">
        <f>JG293*0.5</f>
        <v>172.69999999999982</v>
      </c>
      <c r="JI294"/>
      <c r="JJ294" s="9">
        <f>JI293*0.75</f>
        <v>0</v>
      </c>
      <c r="JK294"/>
      <c r="JL294" s="9">
        <f>JK293*1</f>
        <v>0</v>
      </c>
      <c r="JM294" s="43"/>
      <c r="JN294"/>
      <c r="JO294" s="9">
        <f>JN293*0.25</f>
        <v>0</v>
      </c>
      <c r="JP294"/>
      <c r="JQ294" s="9">
        <f>JP293*0.5</f>
        <v>0</v>
      </c>
      <c r="JR294"/>
      <c r="JS294" s="9">
        <f>JR293*0.75</f>
        <v>0</v>
      </c>
      <c r="JT294"/>
      <c r="JU294" s="9">
        <f>JT293*1</f>
        <v>0</v>
      </c>
      <c r="JV294" s="43"/>
      <c r="JW294"/>
      <c r="JX294" s="9">
        <f>JW293*0.25</f>
        <v>0</v>
      </c>
      <c r="JY294"/>
      <c r="JZ294" s="9">
        <f>JY293*0.5</f>
        <v>0</v>
      </c>
      <c r="KA294"/>
      <c r="KB294" s="9">
        <f>KA293*0.75</f>
        <v>1870.1249999999509</v>
      </c>
      <c r="KC294"/>
      <c r="KD294" s="9">
        <f>KC293*1</f>
        <v>0</v>
      </c>
      <c r="KE294" s="43"/>
      <c r="KF294"/>
      <c r="KG294" s="9">
        <f>KF293*0.25</f>
        <v>0</v>
      </c>
      <c r="KH294"/>
      <c r="KI294" s="9">
        <f>KH293*0.5</f>
        <v>35.000000000000909</v>
      </c>
      <c r="KJ294"/>
      <c r="KK294" s="9">
        <f>KJ293*0.75</f>
        <v>0</v>
      </c>
      <c r="KL294"/>
      <c r="KM294" s="9">
        <f>KL293*1</f>
        <v>0</v>
      </c>
      <c r="KN294" s="43"/>
      <c r="KO294"/>
      <c r="KP294" s="9">
        <f>KO293*0.25</f>
        <v>0</v>
      </c>
      <c r="KQ294"/>
      <c r="KR294" s="9">
        <f>KQ293*0.5</f>
        <v>0</v>
      </c>
      <c r="KS294"/>
      <c r="KT294" s="9">
        <f>KS293*0.75</f>
        <v>0</v>
      </c>
      <c r="KU294"/>
      <c r="KV294" s="9">
        <f>KU293*1</f>
        <v>0</v>
      </c>
      <c r="KW294" s="43"/>
      <c r="KX294"/>
      <c r="KY294" s="9">
        <f>KX293*0.25</f>
        <v>0</v>
      </c>
      <c r="KZ294"/>
      <c r="LA294" s="9">
        <f>KZ293*0.5</f>
        <v>0</v>
      </c>
      <c r="LB294"/>
      <c r="LC294" s="9">
        <f>LB293*0.75</f>
        <v>0</v>
      </c>
      <c r="LD294"/>
      <c r="LE294" s="9">
        <f>LD293*1</f>
        <v>0</v>
      </c>
      <c r="LF294" s="43"/>
      <c r="LG294"/>
      <c r="LH294" s="9">
        <f>LG293*0.25</f>
        <v>0</v>
      </c>
      <c r="LI294"/>
      <c r="LJ294" s="9">
        <f>LI293*0.5</f>
        <v>0</v>
      </c>
      <c r="LK294"/>
      <c r="LL294" s="9">
        <f>LK293*0.75</f>
        <v>0</v>
      </c>
      <c r="LM294"/>
      <c r="LN294" s="9">
        <f>LM293*1</f>
        <v>0</v>
      </c>
      <c r="LO294" s="43"/>
      <c r="LP294"/>
      <c r="LQ294" s="9">
        <f>LP293*0.25</f>
        <v>0</v>
      </c>
      <c r="LR294"/>
      <c r="LS294" s="9">
        <f>LR293*0.5</f>
        <v>170.44999999999936</v>
      </c>
      <c r="LT294"/>
      <c r="LU294" s="9">
        <f>LT293*0.75</f>
        <v>0</v>
      </c>
      <c r="LV294"/>
      <c r="LW294" s="9">
        <f>LV293*1</f>
        <v>0</v>
      </c>
      <c r="LX294" s="43"/>
      <c r="LY294"/>
      <c r="LZ294" s="9">
        <f>LY293*0.25</f>
        <v>0</v>
      </c>
      <c r="MA294"/>
      <c r="MB294" s="9">
        <f>MA293*0.5</f>
        <v>0</v>
      </c>
      <c r="MC294"/>
      <c r="MD294" s="9">
        <f>MC293*0.75</f>
        <v>0</v>
      </c>
      <c r="ME294"/>
      <c r="MF294" s="9">
        <f>ME293*1</f>
        <v>0</v>
      </c>
      <c r="MG294" s="43"/>
      <c r="MH294"/>
      <c r="MI294" s="9">
        <f>MH293*0.25</f>
        <v>0</v>
      </c>
      <c r="MJ294"/>
      <c r="MK294" s="9">
        <f>MJ293*0.5</f>
        <v>0</v>
      </c>
      <c r="ML294"/>
      <c r="MM294" s="9">
        <f>ML293*0.75</f>
        <v>400.20000000000027</v>
      </c>
      <c r="MN294"/>
      <c r="MO294" s="9">
        <f>MN293*1</f>
        <v>0</v>
      </c>
      <c r="MP294" s="43"/>
      <c r="MQ294"/>
      <c r="MR294" s="9">
        <f>MQ293*0.25</f>
        <v>0</v>
      </c>
      <c r="MS294"/>
      <c r="MT294" s="9">
        <f>MS293*0.5</f>
        <v>129.99999999999818</v>
      </c>
      <c r="MU294"/>
      <c r="MV294" s="9">
        <f>MU293*0.75</f>
        <v>0</v>
      </c>
      <c r="MW294"/>
      <c r="MX294" s="9">
        <f>MW293*1</f>
        <v>0</v>
      </c>
      <c r="MY294" s="43"/>
      <c r="MZ294"/>
      <c r="NA294" s="9">
        <f>MZ293*0.25</f>
        <v>0</v>
      </c>
      <c r="NB294"/>
      <c r="NC294" s="9">
        <f>NB293*0.5</f>
        <v>0</v>
      </c>
      <c r="ND294"/>
      <c r="NE294" s="9">
        <f>ND293*0.75</f>
        <v>0</v>
      </c>
      <c r="NF294"/>
      <c r="NG294" s="9">
        <f>NF293*1</f>
        <v>0</v>
      </c>
      <c r="NH294" s="43"/>
    </row>
    <row r="295" spans="1:372" ht="15">
      <c r="A295" s="203"/>
      <c r="B295" s="204"/>
      <c r="C295" s="205"/>
      <c r="D295" s="40"/>
      <c r="E295" s="237"/>
      <c r="F295" s="149"/>
      <c r="G295" s="40"/>
      <c r="H295" s="40"/>
      <c r="I295" s="40"/>
      <c r="J295" s="40"/>
      <c r="K295" s="40"/>
      <c r="L295" s="205"/>
      <c r="M295" s="40"/>
      <c r="N295" s="237"/>
      <c r="O295" s="40"/>
      <c r="P295" s="40"/>
      <c r="Q295" s="40"/>
      <c r="R295" s="40"/>
      <c r="S295" s="40"/>
      <c r="T295" s="40"/>
      <c r="U295" s="205"/>
      <c r="V295" s="40"/>
      <c r="W295" s="237"/>
      <c r="X295" s="40"/>
      <c r="Y295" s="40"/>
      <c r="Z295" s="149"/>
      <c r="AA295" s="40"/>
      <c r="AC295" s="38"/>
      <c r="AD295" s="205"/>
      <c r="AE295" s="40"/>
      <c r="AF295" s="237"/>
      <c r="AG295" s="40"/>
      <c r="AH295" s="40"/>
      <c r="AI295" s="40"/>
      <c r="AJ295" s="40"/>
      <c r="AL295" s="38"/>
      <c r="AM295" s="205"/>
      <c r="AN295" s="40"/>
      <c r="AO295" s="237"/>
      <c r="AP295" s="40"/>
      <c r="AQ295" s="40"/>
      <c r="AR295" s="40"/>
      <c r="AS295" s="40"/>
      <c r="AU295" s="38"/>
      <c r="AV295" s="205"/>
      <c r="AW295" s="40"/>
      <c r="AX295" s="237"/>
      <c r="AY295" s="40"/>
      <c r="AZ295" s="40"/>
      <c r="BA295" s="40"/>
      <c r="BB295" s="40"/>
      <c r="BD295" s="38"/>
      <c r="BE295" s="205"/>
      <c r="BF295" s="40"/>
      <c r="BG295" s="237"/>
      <c r="BH295" s="40"/>
      <c r="BI295" s="40"/>
      <c r="BJ295" s="40"/>
      <c r="BK295" s="40"/>
      <c r="BM295" s="38"/>
      <c r="BN295" s="205"/>
      <c r="BO295" s="40"/>
      <c r="BP295" s="237"/>
      <c r="BQ295" s="40"/>
      <c r="BR295" s="40"/>
      <c r="BS295" s="40"/>
      <c r="BT295" s="40"/>
      <c r="BV295" s="38"/>
      <c r="BW295" s="205"/>
      <c r="BX295" s="40"/>
      <c r="BY295" s="237"/>
      <c r="BZ295" s="40"/>
      <c r="CA295" s="40"/>
      <c r="CB295" s="40"/>
      <c r="CC295" s="40"/>
      <c r="CE295" s="38"/>
      <c r="CF295" s="205"/>
      <c r="CG295" s="40"/>
      <c r="CH295" s="237"/>
      <c r="CI295" s="40"/>
      <c r="CJ295" s="40"/>
      <c r="CK295" s="40"/>
      <c r="CL295" s="40"/>
      <c r="CN295" s="38"/>
      <c r="CO295" s="205"/>
      <c r="CP295" s="40"/>
      <c r="CQ295" s="237"/>
      <c r="CR295" s="40"/>
      <c r="CS295" s="40"/>
      <c r="CT295" s="40"/>
      <c r="CU295" s="40"/>
      <c r="CW295" s="38"/>
      <c r="CX295" s="205"/>
      <c r="CY295" s="40"/>
      <c r="CZ295" s="237"/>
      <c r="DA295" s="40"/>
      <c r="DB295" s="40"/>
      <c r="DC295" s="40"/>
      <c r="DD295" s="40"/>
      <c r="DF295" s="38"/>
      <c r="DG295" s="205"/>
      <c r="DH295" s="40"/>
      <c r="DI295" s="237"/>
      <c r="DJ295" s="40"/>
      <c r="DK295" s="40"/>
      <c r="DL295" s="40"/>
      <c r="DM295" s="40"/>
      <c r="DO295" s="38"/>
      <c r="DP295" s="205"/>
      <c r="DQ295" s="40"/>
      <c r="DR295" s="237"/>
      <c r="DS295" s="40"/>
      <c r="DT295" s="40"/>
      <c r="DU295" s="40"/>
      <c r="DV295" s="40"/>
      <c r="DX295" s="38"/>
      <c r="DY295" s="205"/>
      <c r="DZ295" s="40"/>
      <c r="EA295" s="237"/>
      <c r="EB295" s="40"/>
      <c r="EC295" s="40"/>
      <c r="ED295" s="40"/>
      <c r="EE295" s="40"/>
      <c r="EF295" s="40"/>
      <c r="EG295" s="38"/>
      <c r="EH295" s="205"/>
      <c r="EI295" s="40"/>
      <c r="EJ295" s="237"/>
      <c r="EK295" s="40"/>
      <c r="EL295" s="40"/>
      <c r="EM295" s="40"/>
      <c r="EN295" s="40"/>
      <c r="EO295" s="40"/>
      <c r="EP295" s="38"/>
      <c r="EQ295" s="205"/>
      <c r="ER295" s="40"/>
      <c r="ES295" s="237"/>
      <c r="ET295" s="40"/>
      <c r="EU295" s="40"/>
      <c r="EV295" s="40"/>
      <c r="EW295" s="40"/>
      <c r="EX295" s="40"/>
      <c r="EY295" s="38"/>
      <c r="EZ295" s="205"/>
      <c r="FA295" s="40"/>
      <c r="FB295" s="237"/>
      <c r="FC295" s="40"/>
      <c r="FD295" s="40"/>
      <c r="FE295" s="40"/>
      <c r="FF295" s="40"/>
      <c r="FG295" s="40"/>
      <c r="FH295" s="38"/>
      <c r="FI295" s="205"/>
      <c r="FJ295" s="40"/>
      <c r="FK295" s="237"/>
      <c r="FL295" s="40"/>
      <c r="FM295" s="40"/>
      <c r="FN295" s="40"/>
      <c r="FO295" s="40"/>
      <c r="FP295" s="40"/>
      <c r="FQ295" s="38"/>
      <c r="FR295" s="205"/>
      <c r="FS295" s="40"/>
      <c r="FT295" s="237"/>
      <c r="FU295" s="40"/>
      <c r="FV295" s="40"/>
      <c r="FW295" s="40"/>
      <c r="FX295" s="40"/>
      <c r="FY295" s="40"/>
      <c r="FZ295" s="38"/>
      <c r="GA295" s="205"/>
      <c r="GB295" s="40"/>
      <c r="GC295" s="237"/>
      <c r="GD295" s="40"/>
      <c r="GE295" s="40"/>
      <c r="GF295" s="40"/>
      <c r="GG295" s="40"/>
      <c r="GH295" s="40"/>
      <c r="GI295" s="38"/>
      <c r="GJ295" s="205"/>
      <c r="GK295" s="40"/>
      <c r="GL295" s="237"/>
      <c r="GM295" s="40"/>
      <c r="GN295" s="40"/>
      <c r="GO295" s="40"/>
      <c r="GP295" s="40"/>
      <c r="GQ295" s="40"/>
      <c r="GR295" s="38"/>
      <c r="GS295" s="205"/>
      <c r="GT295" s="40"/>
      <c r="GU295" s="237"/>
      <c r="GV295" s="40"/>
      <c r="GW295" s="40"/>
      <c r="GX295" s="40"/>
      <c r="GY295" s="40"/>
      <c r="GZ295" s="40"/>
      <c r="HA295" s="40"/>
      <c r="HB295" s="205"/>
      <c r="HC295" s="40"/>
      <c r="HD295" s="237"/>
      <c r="HE295" s="40"/>
      <c r="HF295" s="40"/>
      <c r="HG295" s="40"/>
      <c r="HH295" s="40"/>
      <c r="HI295" s="40"/>
      <c r="HJ295" s="38"/>
      <c r="HK295" s="205"/>
      <c r="HL295" s="40"/>
      <c r="HM295" s="237"/>
      <c r="HN295" s="40"/>
      <c r="HO295" s="40"/>
      <c r="HP295" s="40"/>
      <c r="HQ295" s="40"/>
      <c r="HR295" s="40"/>
      <c r="HS295" s="38"/>
      <c r="HT295" s="205"/>
      <c r="HU295" s="40"/>
      <c r="HV295" s="237"/>
      <c r="HW295" s="40"/>
      <c r="HX295" s="40"/>
      <c r="HY295" s="40"/>
      <c r="HZ295" s="40"/>
      <c r="IA295" s="40"/>
      <c r="IB295" s="38"/>
      <c r="IC295" s="205"/>
      <c r="ID295" s="40"/>
      <c r="IE295" s="237"/>
      <c r="IF295" s="40"/>
      <c r="IG295" s="40"/>
      <c r="IH295" s="40"/>
      <c r="II295" s="40"/>
      <c r="IJ295" s="40"/>
      <c r="IK295" s="40"/>
      <c r="IL295" s="205"/>
      <c r="IM295" s="40"/>
      <c r="IN295" s="237"/>
      <c r="IO295" s="40"/>
      <c r="IP295" s="40"/>
      <c r="IQ295" s="40"/>
      <c r="IR295" s="40"/>
      <c r="IS295" s="40"/>
      <c r="IT295" s="38"/>
      <c r="IU295" s="205"/>
      <c r="IV295" s="40"/>
      <c r="IW295" s="237"/>
      <c r="IX295" s="40"/>
      <c r="IY295" s="40"/>
      <c r="IZ295" s="40"/>
      <c r="JA295" s="40"/>
      <c r="JB295" s="40"/>
      <c r="JC295" s="38"/>
      <c r="JD295" s="205"/>
      <c r="JE295" s="40"/>
      <c r="JF295" s="237"/>
      <c r="JG295" s="40"/>
      <c r="JH295" s="40"/>
      <c r="JI295" s="40"/>
      <c r="JJ295" s="40"/>
      <c r="JK295" s="40"/>
      <c r="JL295" s="38"/>
      <c r="JM295" s="205"/>
      <c r="JN295" s="40"/>
      <c r="JO295" s="237"/>
      <c r="JP295" s="40"/>
      <c r="JQ295" s="40"/>
      <c r="JR295" s="40"/>
      <c r="JS295" s="40"/>
      <c r="JT295" s="40"/>
      <c r="JU295" s="40"/>
      <c r="JV295" s="205"/>
      <c r="JW295" s="40"/>
      <c r="JX295" s="237"/>
      <c r="JY295" s="40"/>
      <c r="JZ295" s="40"/>
      <c r="KA295" s="40"/>
      <c r="KB295" s="40"/>
      <c r="KC295" s="40"/>
      <c r="KD295" s="38"/>
      <c r="KE295" s="205"/>
      <c r="KF295" s="40"/>
      <c r="KG295" s="237"/>
      <c r="KH295" s="40"/>
      <c r="KI295" s="40"/>
      <c r="KJ295" s="40"/>
      <c r="KK295" s="40"/>
      <c r="KL295" s="40"/>
      <c r="KM295" s="38"/>
      <c r="KN295" s="205"/>
      <c r="KO295" s="40"/>
      <c r="KP295" s="237"/>
      <c r="KQ295" s="40"/>
      <c r="KR295" s="40"/>
      <c r="KS295" s="40"/>
      <c r="KT295" s="40"/>
      <c r="KU295" s="40"/>
      <c r="KV295" s="40"/>
      <c r="KW295" s="205"/>
      <c r="KX295" s="40"/>
      <c r="KY295" s="237"/>
      <c r="KZ295" s="40"/>
      <c r="LA295" s="40"/>
      <c r="LB295" s="40"/>
      <c r="LC295" s="40"/>
      <c r="LD295" s="40"/>
      <c r="LE295" s="40"/>
      <c r="LF295" s="205"/>
      <c r="LG295" s="40"/>
      <c r="LH295" s="237"/>
      <c r="LI295" s="40"/>
      <c r="LJ295" s="40"/>
      <c r="LK295" s="40"/>
      <c r="LL295" s="40"/>
      <c r="LM295" s="40"/>
      <c r="LN295" s="38"/>
      <c r="LO295" s="205"/>
      <c r="LP295" s="40"/>
      <c r="LQ295" s="237"/>
      <c r="LR295" s="40"/>
      <c r="LS295" s="40"/>
      <c r="LT295" s="40"/>
      <c r="LU295" s="40"/>
      <c r="LV295" s="40"/>
      <c r="LW295" s="38"/>
      <c r="LX295" s="205"/>
      <c r="LY295" s="40"/>
      <c r="LZ295" s="237"/>
      <c r="MA295" s="40"/>
      <c r="MB295" s="40"/>
      <c r="MC295" s="40"/>
      <c r="MD295" s="40"/>
      <c r="ME295" s="40"/>
      <c r="MF295" s="40"/>
      <c r="MG295" s="205"/>
      <c r="MH295" s="40"/>
      <c r="MI295" s="237"/>
      <c r="MJ295" s="40"/>
      <c r="MK295" s="40"/>
      <c r="ML295" s="40"/>
      <c r="MM295" s="40"/>
      <c r="MN295" s="40"/>
      <c r="MO295" s="38"/>
      <c r="MP295" s="205"/>
      <c r="MQ295" s="40"/>
      <c r="MR295" s="237"/>
      <c r="MS295" s="40"/>
      <c r="MT295" s="40"/>
      <c r="MU295" s="40"/>
      <c r="MV295" s="40"/>
      <c r="MW295" s="40"/>
      <c r="MX295" s="38"/>
      <c r="MY295" s="205"/>
      <c r="MZ295" s="40"/>
      <c r="NA295" s="237"/>
      <c r="NB295" s="40"/>
      <c r="NC295" s="40"/>
      <c r="ND295" s="40"/>
      <c r="NE295" s="40"/>
      <c r="NF295" s="40"/>
      <c r="NG295" s="38"/>
      <c r="NH295" s="205"/>
    </row>
    <row r="296" spans="1:372" ht="18">
      <c r="A296" s="41" t="s">
        <v>824</v>
      </c>
      <c r="B296" s="49"/>
      <c r="D296">
        <v>431.4</v>
      </c>
      <c r="E296" s="1" t="s">
        <v>187</v>
      </c>
      <c r="F296" s="400">
        <v>246.1</v>
      </c>
      <c r="G296" s="1" t="s">
        <v>183</v>
      </c>
      <c r="H296" s="115"/>
      <c r="I296" s="1" t="s">
        <v>184</v>
      </c>
      <c r="J296" s="115"/>
      <c r="K296" s="1" t="s">
        <v>185</v>
      </c>
      <c r="M296">
        <v>173.9</v>
      </c>
      <c r="N296" s="1" t="s">
        <v>187</v>
      </c>
      <c r="O296" s="18">
        <v>142.89999999999998</v>
      </c>
      <c r="P296" s="1" t="s">
        <v>183</v>
      </c>
      <c r="Q296" s="18"/>
      <c r="R296" s="1" t="s">
        <v>184</v>
      </c>
      <c r="S296" s="18"/>
      <c r="T296" s="1" t="s">
        <v>185</v>
      </c>
      <c r="V296" s="18">
        <v>692.89999999999986</v>
      </c>
      <c r="W296" s="1" t="s">
        <v>187</v>
      </c>
      <c r="X296" s="18">
        <v>288.79999999999973</v>
      </c>
      <c r="Y296" s="1" t="s">
        <v>183</v>
      </c>
      <c r="Z296" s="18">
        <v>500.9</v>
      </c>
      <c r="AA296" s="1" t="s">
        <v>184</v>
      </c>
      <c r="AB296" s="18">
        <v>596.60000000000048</v>
      </c>
      <c r="AC296" s="1" t="s">
        <v>185</v>
      </c>
      <c r="AE296" s="18">
        <v>71.099999999999909</v>
      </c>
      <c r="AF296" s="1" t="s">
        <v>187</v>
      </c>
      <c r="AG296" s="18">
        <v>214</v>
      </c>
      <c r="AH296" s="1" t="s">
        <v>183</v>
      </c>
      <c r="AI296" s="18">
        <v>155.69999999999993</v>
      </c>
      <c r="AJ296" s="1" t="s">
        <v>184</v>
      </c>
      <c r="AK296" s="18">
        <v>313.50000000000023</v>
      </c>
      <c r="AL296" s="1" t="s">
        <v>185</v>
      </c>
      <c r="AN296" s="18">
        <v>226.30000000000064</v>
      </c>
      <c r="AO296" s="1" t="s">
        <v>187</v>
      </c>
      <c r="AP296" s="18">
        <v>216.400000000001</v>
      </c>
      <c r="AQ296" s="1" t="s">
        <v>183</v>
      </c>
      <c r="AR296" s="1">
        <v>641.00000000000023</v>
      </c>
      <c r="AS296" s="1" t="s">
        <v>184</v>
      </c>
      <c r="AT296" s="18">
        <v>243.90000000000009</v>
      </c>
      <c r="AU296" s="1" t="s">
        <v>185</v>
      </c>
      <c r="AW296" s="18">
        <v>447.80000000000064</v>
      </c>
      <c r="AX296" s="1" t="s">
        <v>187</v>
      </c>
      <c r="AY296" s="18">
        <v>408.09999999999968</v>
      </c>
      <c r="AZ296" s="1" t="s">
        <v>183</v>
      </c>
      <c r="BA296" s="18">
        <v>706.50000000000023</v>
      </c>
      <c r="BB296" s="1" t="s">
        <v>184</v>
      </c>
      <c r="BC296" s="18">
        <v>599.49999999999955</v>
      </c>
      <c r="BD296" s="1" t="s">
        <v>185</v>
      </c>
      <c r="BF296" s="18">
        <v>603.90000000000055</v>
      </c>
      <c r="BG296" s="1" t="s">
        <v>187</v>
      </c>
      <c r="BH296" s="18">
        <v>421.60000000000036</v>
      </c>
      <c r="BI296" s="1" t="s">
        <v>183</v>
      </c>
      <c r="BJ296" s="18">
        <v>1090.1000000000004</v>
      </c>
      <c r="BK296" s="1" t="s">
        <v>184</v>
      </c>
      <c r="BL296" s="18">
        <v>1114.7999999999988</v>
      </c>
      <c r="BM296" s="1" t="s">
        <v>185</v>
      </c>
      <c r="BO296" s="18">
        <v>406.00000000000091</v>
      </c>
      <c r="BP296" s="1" t="s">
        <v>187</v>
      </c>
      <c r="BQ296" s="18">
        <v>504.80000000000064</v>
      </c>
      <c r="BR296" s="1" t="s">
        <v>183</v>
      </c>
      <c r="BS296" s="18">
        <v>557.59999999999991</v>
      </c>
      <c r="BT296" s="1" t="s">
        <v>184</v>
      </c>
      <c r="BU296" s="18">
        <v>404.39999999999964</v>
      </c>
      <c r="BV296" s="1" t="s">
        <v>185</v>
      </c>
      <c r="BX296">
        <v>231.2</v>
      </c>
      <c r="BY296" s="1" t="s">
        <v>187</v>
      </c>
      <c r="BZ296" s="401">
        <v>107.40000000000327</v>
      </c>
      <c r="CA296" s="1" t="s">
        <v>183</v>
      </c>
      <c r="CB296" s="18">
        <v>241.00000000000091</v>
      </c>
      <c r="CC296" s="1" t="s">
        <v>184</v>
      </c>
      <c r="CD296" s="18">
        <v>301.49999999999909</v>
      </c>
      <c r="CE296" s="1" t="s">
        <v>185</v>
      </c>
      <c r="CG296" s="18">
        <v>633.19999999999982</v>
      </c>
      <c r="CH296" s="1" t="s">
        <v>187</v>
      </c>
      <c r="CI296" s="18"/>
      <c r="CJ296" s="1" t="s">
        <v>183</v>
      </c>
      <c r="CK296" s="18">
        <v>127.800000000002</v>
      </c>
      <c r="CL296" s="1" t="s">
        <v>184</v>
      </c>
      <c r="CM296" s="18">
        <v>455.49999999999909</v>
      </c>
      <c r="CN296" s="1" t="s">
        <v>185</v>
      </c>
      <c r="CP296" s="18">
        <v>233.20000000000027</v>
      </c>
      <c r="CQ296" s="1" t="s">
        <v>187</v>
      </c>
      <c r="CR296" s="18"/>
      <c r="CS296" s="1" t="s">
        <v>183</v>
      </c>
      <c r="CT296" s="18">
        <v>247.00000000000091</v>
      </c>
      <c r="CU296" s="1" t="s">
        <v>184</v>
      </c>
      <c r="CV296" s="18">
        <v>374.39999999999873</v>
      </c>
      <c r="CW296" s="1" t="s">
        <v>185</v>
      </c>
      <c r="CY296" s="18">
        <v>223.40000000000055</v>
      </c>
      <c r="CZ296" s="1" t="s">
        <v>187</v>
      </c>
      <c r="DA296" s="18">
        <v>177.30000000000291</v>
      </c>
      <c r="DB296" s="1" t="s">
        <v>183</v>
      </c>
      <c r="DC296" s="18">
        <v>260.00000000000182</v>
      </c>
      <c r="DD296" s="1" t="s">
        <v>184</v>
      </c>
      <c r="DE296" s="18">
        <v>295.99999999999909</v>
      </c>
      <c r="DF296" s="1" t="s">
        <v>185</v>
      </c>
      <c r="DH296" s="18">
        <v>325.00000000000091</v>
      </c>
      <c r="DI296" s="1" t="s">
        <v>187</v>
      </c>
      <c r="DJ296" s="18"/>
      <c r="DK296" s="1" t="s">
        <v>183</v>
      </c>
      <c r="DL296" s="18">
        <v>47.900000000001455</v>
      </c>
      <c r="DM296" s="1" t="s">
        <v>184</v>
      </c>
      <c r="DN296" s="18">
        <v>440.49999999999818</v>
      </c>
      <c r="DO296" s="1" t="s">
        <v>185</v>
      </c>
      <c r="DQ296" s="401">
        <v>358.10000000000127</v>
      </c>
      <c r="DR296" s="1" t="s">
        <v>187</v>
      </c>
      <c r="DS296" s="18">
        <v>121.40000000000327</v>
      </c>
      <c r="DT296" s="1" t="s">
        <v>183</v>
      </c>
      <c r="DU296" s="18">
        <v>327.10000000000218</v>
      </c>
      <c r="DV296" s="1" t="s">
        <v>184</v>
      </c>
      <c r="DW296" s="18">
        <v>363.29999999999836</v>
      </c>
      <c r="DX296" s="1" t="s">
        <v>185</v>
      </c>
      <c r="DZ296" s="18">
        <v>105.60000000000036</v>
      </c>
      <c r="EA296" s="1" t="s">
        <v>187</v>
      </c>
      <c r="EB296" s="18"/>
      <c r="EC296" s="1" t="s">
        <v>183</v>
      </c>
      <c r="ED296" s="18">
        <v>958.90000000000055</v>
      </c>
      <c r="EE296" s="1" t="s">
        <v>184</v>
      </c>
      <c r="EF296" s="18"/>
      <c r="EG296" s="1" t="s">
        <v>185</v>
      </c>
      <c r="EI296" s="401">
        <v>257</v>
      </c>
      <c r="EJ296" s="1" t="s">
        <v>187</v>
      </c>
      <c r="EK296" s="401"/>
      <c r="EL296" s="1" t="s">
        <v>183</v>
      </c>
      <c r="EM296" s="18">
        <v>188.39999999999418</v>
      </c>
      <c r="EN296" s="1" t="s">
        <v>184</v>
      </c>
      <c r="EO296" s="18"/>
      <c r="EP296" s="1" t="s">
        <v>185</v>
      </c>
      <c r="ER296" s="18">
        <v>200.60000000000036</v>
      </c>
      <c r="ES296" s="1" t="s">
        <v>187</v>
      </c>
      <c r="ET296" s="18"/>
      <c r="EU296" s="1" t="s">
        <v>183</v>
      </c>
      <c r="EV296" s="18">
        <v>426.40000000000055</v>
      </c>
      <c r="EW296" s="1" t="s">
        <v>184</v>
      </c>
      <c r="EX296" s="18"/>
      <c r="EY296" s="1" t="s">
        <v>185</v>
      </c>
      <c r="FA296" s="401">
        <v>211.20000000000073</v>
      </c>
      <c r="FB296" s="1" t="s">
        <v>187</v>
      </c>
      <c r="FC296" s="401">
        <v>111.20000000000073</v>
      </c>
      <c r="FD296" s="1" t="s">
        <v>183</v>
      </c>
      <c r="FE296" s="18">
        <v>480.00000000000091</v>
      </c>
      <c r="FF296" s="1" t="s">
        <v>184</v>
      </c>
      <c r="FG296" s="18"/>
      <c r="FH296" s="1" t="s">
        <v>185</v>
      </c>
      <c r="FJ296" s="401">
        <v>122.70000000000073</v>
      </c>
      <c r="FK296" s="1" t="s">
        <v>187</v>
      </c>
      <c r="FL296" s="18">
        <v>561.30000000000109</v>
      </c>
      <c r="FM296" s="1" t="s">
        <v>183</v>
      </c>
      <c r="FN296" s="18">
        <v>628.800000000002</v>
      </c>
      <c r="FO296" s="1" t="s">
        <v>184</v>
      </c>
      <c r="FP296" s="18"/>
      <c r="FQ296" s="1" t="s">
        <v>185</v>
      </c>
      <c r="FS296" s="401">
        <v>462.00000000000091</v>
      </c>
      <c r="FT296" s="1" t="s">
        <v>187</v>
      </c>
      <c r="FU296" s="401"/>
      <c r="FV296" s="1" t="s">
        <v>183</v>
      </c>
      <c r="FW296" s="18">
        <v>364.99999999999818</v>
      </c>
      <c r="FX296" s="1" t="s">
        <v>184</v>
      </c>
      <c r="FY296" s="18"/>
      <c r="FZ296" s="1" t="s">
        <v>185</v>
      </c>
      <c r="GB296" s="18">
        <v>0</v>
      </c>
      <c r="GC296" s="1" t="s">
        <v>187</v>
      </c>
      <c r="GD296" s="18"/>
      <c r="GE296" s="1" t="s">
        <v>183</v>
      </c>
      <c r="GF296" s="18">
        <v>207.99999999999636</v>
      </c>
      <c r="GG296" s="1" t="s">
        <v>184</v>
      </c>
      <c r="GH296" s="18"/>
      <c r="GI296" s="1" t="s">
        <v>185</v>
      </c>
      <c r="GK296" s="401">
        <v>2153.0999999999967</v>
      </c>
      <c r="GL296" s="1" t="s">
        <v>187</v>
      </c>
      <c r="GM296" s="18">
        <v>647.00000000000182</v>
      </c>
      <c r="GN296" s="1" t="s">
        <v>183</v>
      </c>
      <c r="GO296" s="18">
        <v>2761.600000000004</v>
      </c>
      <c r="GP296" s="1" t="s">
        <v>184</v>
      </c>
      <c r="GQ296" s="18"/>
      <c r="GR296" s="1" t="s">
        <v>185</v>
      </c>
      <c r="GT296" s="401">
        <v>235.50000000000091</v>
      </c>
      <c r="GU296" s="1" t="s">
        <v>187</v>
      </c>
      <c r="GV296" s="401"/>
      <c r="GW296" s="1" t="s">
        <v>183</v>
      </c>
      <c r="GX296" s="401"/>
      <c r="GY296" s="1" t="s">
        <v>184</v>
      </c>
      <c r="GZ296" s="401"/>
      <c r="HA296" s="1" t="s">
        <v>185</v>
      </c>
      <c r="HC296" s="18">
        <v>427.69999999999709</v>
      </c>
      <c r="HD296" s="1" t="s">
        <v>187</v>
      </c>
      <c r="HE296" s="18">
        <v>780.60000000000036</v>
      </c>
      <c r="HF296" s="1" t="s">
        <v>183</v>
      </c>
      <c r="HG296" s="18">
        <v>316.50000000000364</v>
      </c>
      <c r="HH296" s="1" t="s">
        <v>184</v>
      </c>
      <c r="HI296" s="18"/>
      <c r="HJ296" s="1" t="s">
        <v>185</v>
      </c>
      <c r="HL296" s="401">
        <v>383.29999999999927</v>
      </c>
      <c r="HM296" s="1" t="s">
        <v>187</v>
      </c>
      <c r="HN296" s="401"/>
      <c r="HO296" s="1" t="s">
        <v>183</v>
      </c>
      <c r="HP296" s="18">
        <v>310.20000000000255</v>
      </c>
      <c r="HQ296" s="1" t="s">
        <v>184</v>
      </c>
      <c r="HR296" s="18"/>
      <c r="HS296" s="1" t="s">
        <v>185</v>
      </c>
      <c r="HU296" s="401">
        <v>2923.8999999999978</v>
      </c>
      <c r="HV296" s="1" t="s">
        <v>187</v>
      </c>
      <c r="HW296" s="18">
        <v>3818.9999999999991</v>
      </c>
      <c r="HX296" s="1" t="s">
        <v>183</v>
      </c>
      <c r="HY296" s="18">
        <v>4028.1000000000622</v>
      </c>
      <c r="HZ296" s="1" t="s">
        <v>184</v>
      </c>
      <c r="IA296" s="18"/>
      <c r="IB296" s="1" t="s">
        <v>185</v>
      </c>
      <c r="ID296" s="401">
        <v>193.19999999999527</v>
      </c>
      <c r="IE296" s="1" t="s">
        <v>187</v>
      </c>
      <c r="IF296" s="401"/>
      <c r="IG296" s="1" t="s">
        <v>183</v>
      </c>
      <c r="IH296" s="401"/>
      <c r="II296" s="1" t="s">
        <v>184</v>
      </c>
      <c r="IJ296" s="401"/>
      <c r="IK296" s="1" t="s">
        <v>185</v>
      </c>
      <c r="IM296" s="18">
        <v>276.19999999999527</v>
      </c>
      <c r="IN296" s="1" t="s">
        <v>187</v>
      </c>
      <c r="IO296" s="18"/>
      <c r="IP296" s="1" t="s">
        <v>183</v>
      </c>
      <c r="IQ296" s="18">
        <v>236.89999999999418</v>
      </c>
      <c r="IR296" s="1" t="s">
        <v>184</v>
      </c>
      <c r="IS296" s="18"/>
      <c r="IT296" s="1" t="s">
        <v>185</v>
      </c>
      <c r="IV296" s="401">
        <v>190.89999999999782</v>
      </c>
      <c r="IW296" s="1" t="s">
        <v>187</v>
      </c>
      <c r="IX296" s="18">
        <v>242.30000000000109</v>
      </c>
      <c r="IY296" s="1" t="s">
        <v>183</v>
      </c>
      <c r="IZ296" s="18">
        <v>110.09999999999854</v>
      </c>
      <c r="JA296" s="1" t="s">
        <v>184</v>
      </c>
      <c r="JB296" s="18"/>
      <c r="JC296" s="1" t="s">
        <v>185</v>
      </c>
      <c r="JE296" s="401">
        <v>460.69999999999527</v>
      </c>
      <c r="JF296" s="1" t="s">
        <v>187</v>
      </c>
      <c r="JG296" s="401">
        <v>76.30000000000291</v>
      </c>
      <c r="JH296" s="1" t="s">
        <v>183</v>
      </c>
      <c r="JI296" s="18">
        <v>92.100000000002183</v>
      </c>
      <c r="JJ296" s="1" t="s">
        <v>184</v>
      </c>
      <c r="JK296" s="18"/>
      <c r="JL296" s="1" t="s">
        <v>185</v>
      </c>
      <c r="JN296" s="401">
        <v>182.19999999999345</v>
      </c>
      <c r="JO296" s="1" t="s">
        <v>187</v>
      </c>
      <c r="JP296" s="401"/>
      <c r="JQ296" s="1" t="s">
        <v>183</v>
      </c>
      <c r="JR296" s="401"/>
      <c r="JS296" s="1" t="s">
        <v>184</v>
      </c>
      <c r="JT296" s="401"/>
      <c r="JU296" s="1" t="s">
        <v>185</v>
      </c>
      <c r="JX296" s="1" t="s">
        <v>187</v>
      </c>
      <c r="JY296" s="18">
        <v>3349.1000000000095</v>
      </c>
      <c r="JZ296" s="1" t="s">
        <v>183</v>
      </c>
      <c r="KA296" s="18">
        <v>2259.0000000000946</v>
      </c>
      <c r="KB296" s="1" t="s">
        <v>184</v>
      </c>
      <c r="KC296" s="18">
        <v>3197.1000000000531</v>
      </c>
      <c r="KD296" s="1" t="s">
        <v>185</v>
      </c>
      <c r="KF296" s="18">
        <v>456.39999999999418</v>
      </c>
      <c r="KG296" s="1" t="s">
        <v>187</v>
      </c>
      <c r="KH296" s="401">
        <v>234.00000000000091</v>
      </c>
      <c r="KI296" s="1" t="s">
        <v>183</v>
      </c>
      <c r="KJ296" s="18">
        <v>140.00000000000364</v>
      </c>
      <c r="KK296" s="1" t="s">
        <v>184</v>
      </c>
      <c r="KL296" s="18"/>
      <c r="KM296" s="1" t="s">
        <v>185</v>
      </c>
      <c r="KO296" s="401">
        <v>461.99999999998909</v>
      </c>
      <c r="KP296" s="1" t="s">
        <v>187</v>
      </c>
      <c r="KQ296" s="401"/>
      <c r="KR296" s="1" t="s">
        <v>183</v>
      </c>
      <c r="KS296" s="401"/>
      <c r="KT296" s="1" t="s">
        <v>184</v>
      </c>
      <c r="KU296" s="401"/>
      <c r="KV296" s="1" t="s">
        <v>185</v>
      </c>
      <c r="KX296" s="18">
        <v>86.599999999991269</v>
      </c>
      <c r="KY296" s="1" t="s">
        <v>187</v>
      </c>
      <c r="KZ296" s="18"/>
      <c r="LA296" s="1" t="s">
        <v>183</v>
      </c>
      <c r="LB296" s="18"/>
      <c r="LC296" s="1" t="s">
        <v>184</v>
      </c>
      <c r="LD296" s="18"/>
      <c r="LE296" s="1" t="s">
        <v>185</v>
      </c>
      <c r="LG296" s="232">
        <v>8.4000000000005457</v>
      </c>
      <c r="LH296" s="1" t="s">
        <v>187</v>
      </c>
      <c r="LI296" s="232"/>
      <c r="LJ296" s="1" t="s">
        <v>183</v>
      </c>
      <c r="LK296" s="232"/>
      <c r="LL296" s="1" t="s">
        <v>184</v>
      </c>
      <c r="LM296" s="18"/>
      <c r="LN296" s="1" t="s">
        <v>185</v>
      </c>
      <c r="LP296" s="18">
        <v>418.39999999999782</v>
      </c>
      <c r="LQ296" s="1" t="s">
        <v>187</v>
      </c>
      <c r="LR296" s="18">
        <v>287.40000000000009</v>
      </c>
      <c r="LS296" s="1" t="s">
        <v>183</v>
      </c>
      <c r="LT296" s="18">
        <v>589.10000000000218</v>
      </c>
      <c r="LU296" s="1" t="s">
        <v>184</v>
      </c>
      <c r="LV296" s="18"/>
      <c r="LW296" s="1" t="s">
        <v>185</v>
      </c>
      <c r="LY296" s="18">
        <v>192.200000000008</v>
      </c>
      <c r="LZ296" s="1" t="s">
        <v>187</v>
      </c>
      <c r="MA296" s="18"/>
      <c r="MB296" s="1" t="s">
        <v>183</v>
      </c>
      <c r="MC296" s="18"/>
      <c r="MD296" s="1" t="s">
        <v>184</v>
      </c>
      <c r="ME296" s="18"/>
      <c r="MF296" s="1" t="s">
        <v>185</v>
      </c>
      <c r="MI296" s="1" t="s">
        <v>187</v>
      </c>
      <c r="MJ296" s="74">
        <v>574.40000000001601</v>
      </c>
      <c r="MK296" s="1" t="s">
        <v>183</v>
      </c>
      <c r="ML296" s="18">
        <v>1110.3000000000011</v>
      </c>
      <c r="MM296" s="1" t="s">
        <v>184</v>
      </c>
      <c r="MN296" s="18">
        <v>761.80000000001019</v>
      </c>
      <c r="MO296" s="1" t="s">
        <v>185</v>
      </c>
      <c r="MQ296">
        <v>373.49999999999636</v>
      </c>
      <c r="MR296" s="1" t="s">
        <v>187</v>
      </c>
      <c r="MS296" s="18">
        <v>274.50000000000728</v>
      </c>
      <c r="MT296" s="1" t="s">
        <v>183</v>
      </c>
      <c r="MU296">
        <v>177.00000000000364</v>
      </c>
      <c r="MV296" s="1" t="s">
        <v>184</v>
      </c>
      <c r="MX296" s="1" t="s">
        <v>185</v>
      </c>
      <c r="NA296" s="1" t="s">
        <v>187</v>
      </c>
      <c r="NC296" s="1" t="s">
        <v>183</v>
      </c>
      <c r="ND296" s="402">
        <v>1113.5999999999985</v>
      </c>
      <c r="NE296" s="1" t="s">
        <v>184</v>
      </c>
      <c r="NF296" s="402"/>
      <c r="NG296" s="1" t="s">
        <v>185</v>
      </c>
      <c r="NH296" s="43"/>
    </row>
    <row r="297" spans="1:372" ht="18">
      <c r="A297" s="93" t="s">
        <v>3671</v>
      </c>
      <c r="B297" s="49">
        <f>SUM(D297:AAP297)</f>
        <v>36377.875000000204</v>
      </c>
      <c r="D297"/>
      <c r="E297" s="9">
        <f>D296*0.25</f>
        <v>107.85</v>
      </c>
      <c r="F297" s="18"/>
      <c r="G297" s="9">
        <f>F296*0.5</f>
        <v>123.05</v>
      </c>
      <c r="I297" s="9">
        <f>H296*0.75</f>
        <v>0</v>
      </c>
      <c r="K297" s="9">
        <f>J296*1</f>
        <v>0</v>
      </c>
      <c r="N297" s="9">
        <f>M296*0.25</f>
        <v>43.475000000000001</v>
      </c>
      <c r="P297" s="9">
        <f>O296*0.5</f>
        <v>71.449999999999989</v>
      </c>
      <c r="R297" s="9">
        <f>Q296*0.75</f>
        <v>0</v>
      </c>
      <c r="T297" s="9">
        <f>S296*1</f>
        <v>0</v>
      </c>
      <c r="V297" s="18"/>
      <c r="W297" s="9">
        <f>V296*0.25</f>
        <v>173.22499999999997</v>
      </c>
      <c r="X297" s="18"/>
      <c r="Y297" s="9">
        <f>X296*0.5</f>
        <v>144.39999999999986</v>
      </c>
      <c r="Z297" s="18"/>
      <c r="AA297" s="9">
        <f>Z296*0.75</f>
        <v>375.67499999999995</v>
      </c>
      <c r="AC297" s="9">
        <f>AB296*1</f>
        <v>596.60000000000048</v>
      </c>
      <c r="AE297" s="18"/>
      <c r="AF297" s="9">
        <f>AE296*0.25</f>
        <v>17.774999999999977</v>
      </c>
      <c r="AG297" s="18"/>
      <c r="AH297" s="9">
        <f>AG296*0.5</f>
        <v>107</v>
      </c>
      <c r="AJ297" s="9">
        <f>AI296*0.75</f>
        <v>116.77499999999995</v>
      </c>
      <c r="AL297" s="9">
        <f>AK296*1</f>
        <v>313.50000000000023</v>
      </c>
      <c r="AN297" s="18"/>
      <c r="AO297" s="9">
        <f>AN296*0.25</f>
        <v>56.575000000000159</v>
      </c>
      <c r="AP297" s="18"/>
      <c r="AQ297" s="9">
        <f>AP296*0.5</f>
        <v>108.2000000000005</v>
      </c>
      <c r="AS297" s="9">
        <f>AR296*0.75</f>
        <v>480.75000000000017</v>
      </c>
      <c r="AU297" s="9">
        <f>AT296*1</f>
        <v>243.90000000000009</v>
      </c>
      <c r="AW297" s="18"/>
      <c r="AX297" s="9">
        <f>AW296*0.25</f>
        <v>111.95000000000016</v>
      </c>
      <c r="AZ297" s="9">
        <f>AY296*0.5</f>
        <v>204.04999999999984</v>
      </c>
      <c r="BB297" s="9">
        <f>BA296*0.75</f>
        <v>529.87500000000023</v>
      </c>
      <c r="BD297" s="9">
        <f>BC296*1</f>
        <v>599.49999999999955</v>
      </c>
      <c r="BF297" s="18"/>
      <c r="BG297" s="9">
        <f>BF296*0.25</f>
        <v>150.97500000000014</v>
      </c>
      <c r="BH297" s="18"/>
      <c r="BI297" s="9">
        <f>BH296*0.5</f>
        <v>210.80000000000018</v>
      </c>
      <c r="BK297" s="9">
        <f>BJ296*0.75</f>
        <v>817.57500000000027</v>
      </c>
      <c r="BM297" s="9">
        <f>BL296*1</f>
        <v>1114.7999999999988</v>
      </c>
      <c r="BP297" s="9">
        <f>BO296*0.25</f>
        <v>101.50000000000023</v>
      </c>
      <c r="BR297" s="9">
        <f>BQ296*0.5</f>
        <v>252.40000000000032</v>
      </c>
      <c r="BT297" s="9">
        <f>BS296*0.75</f>
        <v>418.19999999999993</v>
      </c>
      <c r="BV297" s="9">
        <f>BU296*1</f>
        <v>404.39999999999964</v>
      </c>
      <c r="BY297" s="9">
        <f>BX296*0.25</f>
        <v>57.8</v>
      </c>
      <c r="CA297" s="9">
        <f>BZ296*0.5</f>
        <v>53.700000000001637</v>
      </c>
      <c r="CC297" s="9">
        <f>CB296*0.75</f>
        <v>180.75000000000068</v>
      </c>
      <c r="CE297" s="9">
        <f t="shared" ref="CE297" si="576">CD296*1</f>
        <v>301.49999999999909</v>
      </c>
      <c r="CG297" s="18"/>
      <c r="CH297" s="9">
        <f>CG296*0.25</f>
        <v>158.29999999999995</v>
      </c>
      <c r="CI297" s="18"/>
      <c r="CJ297" s="9">
        <f>CI296*0.5</f>
        <v>0</v>
      </c>
      <c r="CL297" s="9">
        <f>CK296*0.75</f>
        <v>95.850000000001501</v>
      </c>
      <c r="CN297" s="9">
        <f t="shared" ref="CN297" si="577">CM296*1</f>
        <v>455.49999999999909</v>
      </c>
      <c r="CP297" s="18"/>
      <c r="CQ297" s="9">
        <f>CP296*0.25</f>
        <v>58.300000000000068</v>
      </c>
      <c r="CR297" s="18"/>
      <c r="CS297" s="9">
        <f>CR296*0.5</f>
        <v>0</v>
      </c>
      <c r="CU297" s="9">
        <f>CT296*0.75</f>
        <v>185.25000000000068</v>
      </c>
      <c r="CW297" s="9">
        <f t="shared" ref="CW297" si="578">CV296*1</f>
        <v>374.39999999999873</v>
      </c>
      <c r="CY297" s="18"/>
      <c r="CZ297" s="9">
        <f>CY296*0.25</f>
        <v>55.850000000000136</v>
      </c>
      <c r="DA297" s="18"/>
      <c r="DB297" s="9">
        <f>DA296*0.5</f>
        <v>88.650000000001455</v>
      </c>
      <c r="DD297" s="9">
        <f>DC296*0.75</f>
        <v>195.00000000000136</v>
      </c>
      <c r="DF297" s="9">
        <f t="shared" ref="DF297" si="579">DE296*1</f>
        <v>295.99999999999909</v>
      </c>
      <c r="DH297" s="18"/>
      <c r="DI297" s="9">
        <f>DH296*0.25</f>
        <v>81.250000000000227</v>
      </c>
      <c r="DJ297" s="18"/>
      <c r="DK297" s="9">
        <f>DJ296*0.5</f>
        <v>0</v>
      </c>
      <c r="DM297" s="9">
        <f>DL296*0.75</f>
        <v>35.925000000001091</v>
      </c>
      <c r="DO297" s="9">
        <f t="shared" ref="DO297" si="580">DN296*1</f>
        <v>440.49999999999818</v>
      </c>
      <c r="DQ297" s="18"/>
      <c r="DR297" s="9">
        <f>DQ296*0.25</f>
        <v>89.525000000000318</v>
      </c>
      <c r="DS297" s="18"/>
      <c r="DT297" s="9">
        <f>DS296*0.5</f>
        <v>60.700000000001637</v>
      </c>
      <c r="DV297" s="9">
        <f>DU296*0.75</f>
        <v>245.32500000000164</v>
      </c>
      <c r="DX297" s="9">
        <f t="shared" ref="DX297" si="581">DW296*1</f>
        <v>363.29999999999836</v>
      </c>
      <c r="DZ297" s="18"/>
      <c r="EA297" s="9">
        <f>DZ296*0.25</f>
        <v>26.400000000000091</v>
      </c>
      <c r="EB297" s="18"/>
      <c r="EC297" s="9">
        <f>EB296*0.5</f>
        <v>0</v>
      </c>
      <c r="EE297" s="9">
        <f>ED296*0.75</f>
        <v>719.17500000000041</v>
      </c>
      <c r="EG297" s="9">
        <f>EF296*1</f>
        <v>0</v>
      </c>
      <c r="EI297" s="18"/>
      <c r="EJ297" s="9">
        <f>EI296*0.25</f>
        <v>64.25</v>
      </c>
      <c r="EK297" s="18"/>
      <c r="EL297" s="9">
        <f>EK296*0.5</f>
        <v>0</v>
      </c>
      <c r="EN297" s="9">
        <f>EM296*0.75</f>
        <v>141.29999999999563</v>
      </c>
      <c r="EP297" s="9">
        <f>EO296*1</f>
        <v>0</v>
      </c>
      <c r="ES297" s="9">
        <f>ER296*0.25</f>
        <v>50.150000000000091</v>
      </c>
      <c r="EU297" s="9">
        <f>ET296*0.5</f>
        <v>0</v>
      </c>
      <c r="EW297" s="9">
        <f>EV296*0.75</f>
        <v>319.80000000000041</v>
      </c>
      <c r="EY297" s="9">
        <f>EX296*1</f>
        <v>0</v>
      </c>
      <c r="FA297" s="18"/>
      <c r="FB297" s="9">
        <f>FA296*0.25</f>
        <v>52.800000000000182</v>
      </c>
      <c r="FC297" s="18"/>
      <c r="FD297" s="9">
        <f>FC296*0.5</f>
        <v>55.600000000000364</v>
      </c>
      <c r="FF297" s="9">
        <f>FE296*0.75</f>
        <v>360.00000000000068</v>
      </c>
      <c r="FH297" s="9">
        <f>FG296*1</f>
        <v>0</v>
      </c>
      <c r="FJ297" s="18"/>
      <c r="FK297" s="9">
        <f>FJ296*0.25</f>
        <v>30.675000000000182</v>
      </c>
      <c r="FL297" s="18"/>
      <c r="FM297" s="9">
        <f>FL296*0.5</f>
        <v>280.65000000000055</v>
      </c>
      <c r="FO297" s="9">
        <f>FN296*0.75</f>
        <v>471.6000000000015</v>
      </c>
      <c r="FQ297" s="9">
        <f>FP296*1</f>
        <v>0</v>
      </c>
      <c r="FS297" s="18"/>
      <c r="FT297" s="9">
        <f>FS296*0.25</f>
        <v>115.50000000000023</v>
      </c>
      <c r="FU297" s="18"/>
      <c r="FV297" s="9">
        <f>FU296*0.5</f>
        <v>0</v>
      </c>
      <c r="FX297" s="9">
        <f>FW296*0.75</f>
        <v>273.74999999999864</v>
      </c>
      <c r="FZ297" s="9">
        <f>FY296*1</f>
        <v>0</v>
      </c>
      <c r="GB297" s="18"/>
      <c r="GC297" s="9">
        <f>GB296*0.25</f>
        <v>0</v>
      </c>
      <c r="GD297" s="18"/>
      <c r="GE297" s="9">
        <f>GD296*0.5</f>
        <v>0</v>
      </c>
      <c r="GG297" s="9">
        <f>GF296*0.75</f>
        <v>155.99999999999727</v>
      </c>
      <c r="GI297" s="9">
        <f>GH296*1</f>
        <v>0</v>
      </c>
      <c r="GK297" s="18"/>
      <c r="GL297" s="9">
        <f>GK296*0.25</f>
        <v>538.27499999999918</v>
      </c>
      <c r="GM297" s="18"/>
      <c r="GN297" s="9">
        <f>GM296*0.5</f>
        <v>323.50000000000091</v>
      </c>
      <c r="GP297" s="9">
        <f>GO296*0.75</f>
        <v>2071.200000000003</v>
      </c>
      <c r="GR297" s="9">
        <f>GQ296*1</f>
        <v>0</v>
      </c>
      <c r="GT297" s="18"/>
      <c r="GU297" s="9">
        <f>GT296*0.25</f>
        <v>58.875000000000227</v>
      </c>
      <c r="GV297" s="18"/>
      <c r="GW297" s="9">
        <f>GV296*0.5</f>
        <v>0</v>
      </c>
      <c r="GX297" s="18"/>
      <c r="GY297" s="9">
        <f>GX296*0.75</f>
        <v>0</v>
      </c>
      <c r="GZ297" s="18"/>
      <c r="HA297" s="9">
        <f>GZ296*1</f>
        <v>0</v>
      </c>
      <c r="HD297" s="9">
        <f>HC296*0.25</f>
        <v>106.92499999999927</v>
      </c>
      <c r="HF297" s="9">
        <f>HE296*0.5</f>
        <v>390.30000000000018</v>
      </c>
      <c r="HH297" s="9">
        <f>HG296*0.75</f>
        <v>237.37500000000273</v>
      </c>
      <c r="HJ297" s="9">
        <f>HI296*1</f>
        <v>0</v>
      </c>
      <c r="HM297" s="9">
        <f>HL296*0.25</f>
        <v>95.824999999999818</v>
      </c>
      <c r="HO297" s="9">
        <f>HN296*0.5</f>
        <v>0</v>
      </c>
      <c r="HQ297" s="9">
        <f>HP296*0.75</f>
        <v>232.65000000000191</v>
      </c>
      <c r="HS297" s="9">
        <f>HR296*1</f>
        <v>0</v>
      </c>
      <c r="HV297" s="9">
        <f>HU296*0.25</f>
        <v>730.97499999999945</v>
      </c>
      <c r="HX297" s="9">
        <f>HW296*0.5</f>
        <v>1909.4999999999995</v>
      </c>
      <c r="HZ297" s="9">
        <f>HY296*0.75</f>
        <v>3021.0750000000467</v>
      </c>
      <c r="IB297" s="9">
        <f>IA296*1</f>
        <v>0</v>
      </c>
      <c r="IE297" s="9">
        <f>ID296*0.25</f>
        <v>48.299999999998818</v>
      </c>
      <c r="IG297" s="9">
        <f>IF296*0.5</f>
        <v>0</v>
      </c>
      <c r="II297" s="9">
        <f>IH296*0.75</f>
        <v>0</v>
      </c>
      <c r="IK297" s="9">
        <f>IJ296*1</f>
        <v>0</v>
      </c>
      <c r="IN297" s="9">
        <f>IM296*0.25</f>
        <v>69.049999999998818</v>
      </c>
      <c r="IP297" s="9">
        <f>IO296*0.5</f>
        <v>0</v>
      </c>
      <c r="IR297" s="9">
        <f>IQ296*0.75</f>
        <v>177.67499999999563</v>
      </c>
      <c r="IT297" s="9">
        <f>IS296*1</f>
        <v>0</v>
      </c>
      <c r="IW297" s="9">
        <f>IV296*0.25</f>
        <v>47.724999999999454</v>
      </c>
      <c r="IY297" s="9">
        <f>IX296*0.5</f>
        <v>121.15000000000055</v>
      </c>
      <c r="JA297" s="9">
        <f>IZ296*0.75</f>
        <v>82.574999999998909</v>
      </c>
      <c r="JC297" s="9">
        <f>JB296*1</f>
        <v>0</v>
      </c>
      <c r="JF297" s="9">
        <f>JE296*0.25</f>
        <v>115.17499999999882</v>
      </c>
      <c r="JH297" s="9">
        <f>JG296*0.5</f>
        <v>38.150000000001455</v>
      </c>
      <c r="JJ297" s="9">
        <f>JI296*0.75</f>
        <v>69.075000000001637</v>
      </c>
      <c r="JL297" s="9">
        <f>JK296*1</f>
        <v>0</v>
      </c>
      <c r="JO297" s="9">
        <f>JN296*0.25</f>
        <v>45.549999999998363</v>
      </c>
      <c r="JQ297" s="9">
        <f>JP296*0.5</f>
        <v>0</v>
      </c>
      <c r="JS297" s="9">
        <f>JR296*0.75</f>
        <v>0</v>
      </c>
      <c r="JU297" s="9">
        <f>JT296*1</f>
        <v>0</v>
      </c>
      <c r="JX297" s="9">
        <f>JW296*0.25</f>
        <v>0</v>
      </c>
      <c r="JZ297" s="9">
        <f>JY296*0.5</f>
        <v>1674.5500000000047</v>
      </c>
      <c r="KB297" s="9">
        <f>KA296*0.75</f>
        <v>1694.2500000000709</v>
      </c>
      <c r="KD297" s="9">
        <f>KC296*1</f>
        <v>3197.1000000000531</v>
      </c>
      <c r="KG297" s="9">
        <f>KF296*0.25</f>
        <v>114.09999999999854</v>
      </c>
      <c r="KI297" s="9">
        <f>KH296*0.5</f>
        <v>117.00000000000045</v>
      </c>
      <c r="KK297" s="9">
        <f>KJ296*0.75</f>
        <v>105.00000000000273</v>
      </c>
      <c r="KM297" s="9">
        <f>KL296*1</f>
        <v>0</v>
      </c>
      <c r="KP297" s="9">
        <f>KO296*0.25</f>
        <v>115.49999999999727</v>
      </c>
      <c r="KR297" s="9">
        <f>KQ296*0.5</f>
        <v>0</v>
      </c>
      <c r="KT297" s="9">
        <f>KS296*0.75</f>
        <v>0</v>
      </c>
      <c r="KV297" s="9">
        <f>KU296*1</f>
        <v>0</v>
      </c>
      <c r="KY297" s="9">
        <f>KX296*0.25</f>
        <v>21.649999999997817</v>
      </c>
      <c r="LA297" s="9">
        <f>KZ296*0.5</f>
        <v>0</v>
      </c>
      <c r="LC297" s="9">
        <f>LB296*0.75</f>
        <v>0</v>
      </c>
      <c r="LE297" s="9">
        <f>LD296*1</f>
        <v>0</v>
      </c>
      <c r="LH297" s="9">
        <f>LG296*0.25</f>
        <v>2.1000000000001364</v>
      </c>
      <c r="LJ297" s="9">
        <f>LI296*0.5</f>
        <v>0</v>
      </c>
      <c r="LL297" s="9">
        <f>LK296*0.75</f>
        <v>0</v>
      </c>
      <c r="LN297" s="9">
        <f>LM296*1</f>
        <v>0</v>
      </c>
      <c r="LQ297" s="9">
        <f>LP296*0.25</f>
        <v>104.59999999999945</v>
      </c>
      <c r="LS297" s="9">
        <f>LR296*0.5</f>
        <v>143.70000000000005</v>
      </c>
      <c r="LU297" s="9">
        <f>LT296*0.75</f>
        <v>441.82500000000164</v>
      </c>
      <c r="LW297" s="9">
        <f>LV296*1</f>
        <v>0</v>
      </c>
      <c r="LZ297" s="9">
        <f>LY296*0.25</f>
        <v>48.050000000002001</v>
      </c>
      <c r="MB297" s="9">
        <f>MA296*0.5</f>
        <v>0</v>
      </c>
      <c r="MD297" s="9">
        <f>MC296*0.75</f>
        <v>0</v>
      </c>
      <c r="MF297" s="9">
        <f>ME296*1</f>
        <v>0</v>
      </c>
      <c r="MI297" s="9">
        <f>MH296*0.25</f>
        <v>0</v>
      </c>
      <c r="MK297" s="9">
        <f>MJ296*0.5</f>
        <v>287.200000000008</v>
      </c>
      <c r="MM297" s="9">
        <f>ML296*0.75</f>
        <v>832.72500000000082</v>
      </c>
      <c r="MO297" s="9">
        <f>MN296*1</f>
        <v>761.80000000001019</v>
      </c>
      <c r="MR297" s="9">
        <f>MQ296*0.25</f>
        <v>93.374999999999091</v>
      </c>
      <c r="MT297" s="9">
        <f>MS296*0.5</f>
        <v>137.25000000000364</v>
      </c>
      <c r="MV297" s="9">
        <f>MU296*0.75</f>
        <v>132.75000000000273</v>
      </c>
      <c r="MX297" s="9">
        <f>MW296*1</f>
        <v>0</v>
      </c>
      <c r="NA297" s="9">
        <f>MZ296*0.25</f>
        <v>0</v>
      </c>
      <c r="NC297" s="9">
        <f>NB296*0.5</f>
        <v>0</v>
      </c>
      <c r="NE297" s="9">
        <f>ND296*0.75</f>
        <v>835.19999999999891</v>
      </c>
      <c r="NG297" s="9">
        <f>NF296*1</f>
        <v>0</v>
      </c>
      <c r="NH297" s="43"/>
    </row>
    <row r="298" spans="1:372" s="95" customFormat="1" ht="18">
      <c r="A298" s="93"/>
      <c r="B298" s="49"/>
      <c r="C298" s="43"/>
      <c r="D298"/>
      <c r="E298" s="9"/>
      <c r="F298" s="18"/>
      <c r="G298" s="9"/>
      <c r="H298"/>
      <c r="I298" s="9"/>
      <c r="J298"/>
      <c r="K298" s="9"/>
      <c r="L298" s="43"/>
      <c r="M298"/>
      <c r="N298" s="9"/>
      <c r="O298"/>
      <c r="P298" s="9"/>
      <c r="Q298"/>
      <c r="R298" s="9"/>
      <c r="S298"/>
      <c r="T298" s="9"/>
      <c r="U298" s="43"/>
      <c r="V298" s="18"/>
      <c r="W298" s="9"/>
      <c r="X298" s="18"/>
      <c r="Y298" s="9"/>
      <c r="Z298" s="18"/>
      <c r="AA298" s="9"/>
      <c r="AC298" s="38"/>
      <c r="AD298" s="43"/>
      <c r="AE298" s="18"/>
      <c r="AF298" s="9"/>
      <c r="AG298" s="18"/>
      <c r="AH298" s="9"/>
      <c r="AI298"/>
      <c r="AJ298" s="9"/>
      <c r="AL298" s="38"/>
      <c r="AM298" s="43"/>
      <c r="AN298" s="18"/>
      <c r="AO298" s="9"/>
      <c r="AP298" s="18"/>
      <c r="AQ298" s="9"/>
      <c r="AR298"/>
      <c r="AS298" s="9"/>
      <c r="AU298" s="38"/>
      <c r="AV298" s="43"/>
      <c r="AW298" s="18"/>
      <c r="AX298" s="9"/>
      <c r="AY298" s="18"/>
      <c r="AZ298" s="9"/>
      <c r="BA298"/>
      <c r="BB298" s="9"/>
      <c r="BD298" s="38"/>
      <c r="BE298" s="43"/>
      <c r="BF298" s="18"/>
      <c r="BG298" s="9"/>
      <c r="BH298" s="18"/>
      <c r="BI298" s="9"/>
      <c r="BJ298"/>
      <c r="BK298" s="9"/>
      <c r="BM298" s="38"/>
      <c r="BN298" s="43"/>
      <c r="BO298"/>
      <c r="BP298" s="9"/>
      <c r="BQ298"/>
      <c r="BR298" s="9"/>
      <c r="BS298"/>
      <c r="BT298" s="9"/>
      <c r="BV298" s="38"/>
      <c r="BW298" s="43"/>
      <c r="BX298"/>
      <c r="BY298" s="9"/>
      <c r="BZ298"/>
      <c r="CA298" s="9"/>
      <c r="CB298"/>
      <c r="CC298" s="9"/>
      <c r="CE298" s="38"/>
      <c r="CF298" s="43"/>
      <c r="CG298" s="18"/>
      <c r="CH298" s="9"/>
      <c r="CI298" s="18"/>
      <c r="CJ298" s="9"/>
      <c r="CK298"/>
      <c r="CL298" s="9"/>
      <c r="CN298" s="38"/>
      <c r="CO298" s="43"/>
      <c r="CP298" s="18"/>
      <c r="CQ298" s="9"/>
      <c r="CR298" s="18"/>
      <c r="CS298" s="9"/>
      <c r="CT298"/>
      <c r="CU298" s="9"/>
      <c r="CW298" s="38"/>
      <c r="CX298" s="43"/>
      <c r="CY298" s="18"/>
      <c r="CZ298" s="9"/>
      <c r="DA298" s="18"/>
      <c r="DB298" s="9"/>
      <c r="DC298"/>
      <c r="DD298" s="9"/>
      <c r="DF298" s="38"/>
      <c r="DG298" s="43"/>
      <c r="DH298" s="18"/>
      <c r="DI298" s="9"/>
      <c r="DJ298" s="18"/>
      <c r="DK298" s="9"/>
      <c r="DL298"/>
      <c r="DM298" s="9"/>
      <c r="DO298" s="38"/>
      <c r="DP298" s="43"/>
      <c r="DQ298" s="18"/>
      <c r="DR298" s="9"/>
      <c r="DS298" s="18"/>
      <c r="DT298" s="9"/>
      <c r="DU298"/>
      <c r="DV298" s="9"/>
      <c r="DX298" s="38"/>
      <c r="DY298" s="43"/>
      <c r="DZ298" s="18"/>
      <c r="EA298" s="9"/>
      <c r="EB298" s="18"/>
      <c r="EC298" s="9"/>
      <c r="ED298"/>
      <c r="EE298" s="9"/>
      <c r="EF298"/>
      <c r="EG298" s="38"/>
      <c r="EH298" s="43"/>
      <c r="EI298" s="18"/>
      <c r="EJ298" s="9"/>
      <c r="EK298" s="18"/>
      <c r="EL298" s="9"/>
      <c r="EM298"/>
      <c r="EN298" s="9"/>
      <c r="EO298"/>
      <c r="EP298" s="38"/>
      <c r="EQ298" s="43"/>
      <c r="ER298"/>
      <c r="ES298" s="9"/>
      <c r="ET298"/>
      <c r="EU298" s="9"/>
      <c r="EV298"/>
      <c r="EW298" s="9"/>
      <c r="EX298"/>
      <c r="EY298" s="38"/>
      <c r="EZ298" s="43"/>
      <c r="FA298" s="18"/>
      <c r="FB298" s="9"/>
      <c r="FC298" s="18"/>
      <c r="FD298" s="9"/>
      <c r="FE298"/>
      <c r="FF298" s="9"/>
      <c r="FG298"/>
      <c r="FH298" s="38"/>
      <c r="FI298" s="43"/>
      <c r="FJ298" s="18"/>
      <c r="FK298" s="9"/>
      <c r="FL298" s="18"/>
      <c r="FM298" s="9"/>
      <c r="FN298"/>
      <c r="FO298" s="9"/>
      <c r="FP298"/>
      <c r="FQ298" s="38"/>
      <c r="FR298" s="43"/>
      <c r="FS298" s="18"/>
      <c r="FT298" s="9"/>
      <c r="FU298" s="18"/>
      <c r="FV298" s="9"/>
      <c r="FW298"/>
      <c r="FX298" s="9"/>
      <c r="FY298"/>
      <c r="FZ298" s="38"/>
      <c r="GA298" s="43"/>
      <c r="GB298" s="18"/>
      <c r="GC298" s="9"/>
      <c r="GD298" s="18"/>
      <c r="GE298" s="9"/>
      <c r="GF298"/>
      <c r="GG298" s="9"/>
      <c r="GH298"/>
      <c r="GI298" s="38"/>
      <c r="GJ298" s="43"/>
      <c r="GK298" s="18"/>
      <c r="GL298" s="9"/>
      <c r="GM298" s="18"/>
      <c r="GN298" s="9"/>
      <c r="GO298"/>
      <c r="GP298" s="9"/>
      <c r="GQ298"/>
      <c r="GR298" s="38"/>
      <c r="GS298" s="43"/>
      <c r="GT298" s="18"/>
      <c r="GU298" s="9"/>
      <c r="GV298" s="18"/>
      <c r="GW298" s="9"/>
      <c r="GX298" s="18"/>
      <c r="GY298" s="9"/>
      <c r="GZ298" s="18"/>
      <c r="HA298" s="9"/>
      <c r="HB298" s="43"/>
      <c r="HC298"/>
      <c r="HD298" s="9"/>
      <c r="HE298"/>
      <c r="HF298" s="9"/>
      <c r="HG298"/>
      <c r="HH298" s="9"/>
      <c r="HI298"/>
      <c r="HJ298" s="38"/>
      <c r="HK298" s="43"/>
      <c r="HL298"/>
      <c r="HM298" s="9"/>
      <c r="HN298"/>
      <c r="HO298" s="9"/>
      <c r="HP298"/>
      <c r="HQ298" s="9"/>
      <c r="HR298"/>
      <c r="HS298" s="38"/>
      <c r="HT298" s="43"/>
      <c r="HU298"/>
      <c r="HV298" s="9"/>
      <c r="HW298"/>
      <c r="HX298" s="9"/>
      <c r="HY298"/>
      <c r="HZ298" s="9"/>
      <c r="IA298"/>
      <c r="IB298" s="38"/>
      <c r="IC298" s="43"/>
      <c r="ID298"/>
      <c r="IE298" s="9"/>
      <c r="IF298"/>
      <c r="IG298" s="9"/>
      <c r="IH298"/>
      <c r="II298" s="9"/>
      <c r="IJ298"/>
      <c r="IK298" s="9"/>
      <c r="IL298" s="43"/>
      <c r="IM298"/>
      <c r="IN298" s="9"/>
      <c r="IO298"/>
      <c r="IP298" s="9"/>
      <c r="IQ298"/>
      <c r="IR298" s="9"/>
      <c r="IS298"/>
      <c r="IT298" s="38"/>
      <c r="IU298" s="43"/>
      <c r="IV298"/>
      <c r="IW298" s="9"/>
      <c r="IX298"/>
      <c r="IY298" s="9"/>
      <c r="IZ298"/>
      <c r="JA298" s="9"/>
      <c r="JB298"/>
      <c r="JC298" s="38"/>
      <c r="JD298" s="43"/>
      <c r="JE298"/>
      <c r="JF298" s="9"/>
      <c r="JG298"/>
      <c r="JH298" s="9"/>
      <c r="JI298"/>
      <c r="JJ298" s="9"/>
      <c r="JK298"/>
      <c r="JL298" s="38"/>
      <c r="JM298" s="43"/>
      <c r="JN298"/>
      <c r="JO298" s="9"/>
      <c r="JP298"/>
      <c r="JQ298" s="9"/>
      <c r="JR298"/>
      <c r="JS298" s="9"/>
      <c r="JT298"/>
      <c r="JU298" s="9"/>
      <c r="JV298" s="43"/>
      <c r="JW298"/>
      <c r="JX298" s="9"/>
      <c r="JY298"/>
      <c r="JZ298" s="9"/>
      <c r="KA298"/>
      <c r="KB298" s="9"/>
      <c r="KC298"/>
      <c r="KD298" s="38"/>
      <c r="KE298" s="43"/>
      <c r="KF298"/>
      <c r="KG298" s="9"/>
      <c r="KH298"/>
      <c r="KI298" s="9"/>
      <c r="KJ298"/>
      <c r="KK298" s="9"/>
      <c r="KL298"/>
      <c r="KM298" s="38"/>
      <c r="KN298" s="43"/>
      <c r="KO298"/>
      <c r="KP298" s="9"/>
      <c r="KQ298"/>
      <c r="KR298" s="9"/>
      <c r="KS298"/>
      <c r="KT298" s="9"/>
      <c r="KU298"/>
      <c r="KV298" s="9"/>
      <c r="KW298" s="43"/>
      <c r="KX298"/>
      <c r="KY298" s="9"/>
      <c r="KZ298"/>
      <c r="LA298" s="9"/>
      <c r="LB298"/>
      <c r="LC298" s="9"/>
      <c r="LD298"/>
      <c r="LE298" s="9"/>
      <c r="LF298" s="43"/>
      <c r="LG298"/>
      <c r="LH298" s="9"/>
      <c r="LI298"/>
      <c r="LJ298" s="9"/>
      <c r="LK298"/>
      <c r="LL298" s="9"/>
      <c r="LM298"/>
      <c r="LN298" s="38"/>
      <c r="LO298" s="43"/>
      <c r="LP298"/>
      <c r="LQ298" s="9"/>
      <c r="LR298"/>
      <c r="LS298" s="9"/>
      <c r="LT298"/>
      <c r="LU298" s="9"/>
      <c r="LV298"/>
      <c r="LW298" s="38"/>
      <c r="LX298" s="43"/>
      <c r="LY298"/>
      <c r="LZ298" s="9"/>
      <c r="MA298"/>
      <c r="MB298" s="9"/>
      <c r="MC298"/>
      <c r="MD298" s="9"/>
      <c r="ME298"/>
      <c r="MF298" s="9"/>
      <c r="MG298" s="43"/>
      <c r="MH298"/>
      <c r="MI298" s="9"/>
      <c r="MJ298"/>
      <c r="MK298" s="9"/>
      <c r="ML298"/>
      <c r="MM298" s="9"/>
      <c r="MN298"/>
      <c r="MO298" s="38"/>
      <c r="MP298" s="43"/>
      <c r="MQ298"/>
      <c r="MR298" s="9"/>
      <c r="MS298"/>
      <c r="MT298" s="9"/>
      <c r="MU298"/>
      <c r="MV298" s="9"/>
      <c r="MW298"/>
      <c r="MX298" s="38"/>
      <c r="MY298" s="43"/>
      <c r="MZ298"/>
      <c r="NA298" s="9"/>
      <c r="NB298"/>
      <c r="NC298" s="9"/>
      <c r="ND298"/>
      <c r="NE298" s="9"/>
      <c r="NF298"/>
      <c r="NG298" s="38"/>
      <c r="NH298" s="43"/>
    </row>
    <row r="299" spans="1:372" ht="15">
      <c r="A299" s="89" t="s">
        <v>2223</v>
      </c>
      <c r="B299" s="21"/>
      <c r="C299" s="45"/>
      <c r="D299"/>
      <c r="E299" s="1" t="s">
        <v>187</v>
      </c>
      <c r="F299" s="400"/>
      <c r="G299" s="1" t="s">
        <v>183</v>
      </c>
      <c r="H299" s="115"/>
      <c r="I299" s="1" t="s">
        <v>184</v>
      </c>
      <c r="J299" s="115"/>
      <c r="K299" s="1" t="s">
        <v>185</v>
      </c>
      <c r="N299" s="1" t="s">
        <v>187</v>
      </c>
      <c r="O299" s="18"/>
      <c r="P299" s="1" t="s">
        <v>183</v>
      </c>
      <c r="Q299" s="18"/>
      <c r="R299" s="1" t="s">
        <v>184</v>
      </c>
      <c r="S299" s="18"/>
      <c r="T299" s="1" t="s">
        <v>185</v>
      </c>
      <c r="W299" s="1" t="s">
        <v>187</v>
      </c>
      <c r="X299" s="18"/>
      <c r="Y299" s="1" t="s">
        <v>183</v>
      </c>
      <c r="Z299" s="18">
        <v>547.1</v>
      </c>
      <c r="AA299" s="1" t="s">
        <v>184</v>
      </c>
      <c r="AB299" s="18">
        <v>662.54999999999984</v>
      </c>
      <c r="AC299" s="1" t="s">
        <v>185</v>
      </c>
      <c r="AF299" s="1" t="s">
        <v>187</v>
      </c>
      <c r="AG299" s="18"/>
      <c r="AH299" s="1" t="s">
        <v>183</v>
      </c>
      <c r="AI299" s="18">
        <v>245.5</v>
      </c>
      <c r="AJ299" s="1" t="s">
        <v>184</v>
      </c>
      <c r="AK299" s="18">
        <v>189</v>
      </c>
      <c r="AL299" s="1" t="s">
        <v>185</v>
      </c>
      <c r="AO299" s="1" t="s">
        <v>187</v>
      </c>
      <c r="AP299" s="18"/>
      <c r="AQ299" s="1" t="s">
        <v>183</v>
      </c>
      <c r="AR299" s="1">
        <v>672.59999999999945</v>
      </c>
      <c r="AS299" s="1" t="s">
        <v>184</v>
      </c>
      <c r="AT299" s="18">
        <v>273.79999999999927</v>
      </c>
      <c r="AU299" s="1" t="s">
        <v>185</v>
      </c>
      <c r="AX299" s="1" t="s">
        <v>187</v>
      </c>
      <c r="AZ299" s="1" t="s">
        <v>183</v>
      </c>
      <c r="BA299" s="18">
        <v>745.90000000000009</v>
      </c>
      <c r="BB299" s="1" t="s">
        <v>184</v>
      </c>
      <c r="BC299" s="18">
        <v>911.19999999999982</v>
      </c>
      <c r="BD299" s="1" t="s">
        <v>185</v>
      </c>
      <c r="BG299" s="1" t="s">
        <v>187</v>
      </c>
      <c r="BH299" s="18"/>
      <c r="BI299" s="1" t="s">
        <v>183</v>
      </c>
      <c r="BJ299" s="18">
        <v>1195.8000000000002</v>
      </c>
      <c r="BK299" s="1" t="s">
        <v>184</v>
      </c>
      <c r="BL299" s="18">
        <v>1010.3999999999983</v>
      </c>
      <c r="BM299" s="1" t="s">
        <v>185</v>
      </c>
      <c r="BP299" s="1" t="s">
        <v>187</v>
      </c>
      <c r="BQ299" s="18"/>
      <c r="BR299" s="1" t="s">
        <v>183</v>
      </c>
      <c r="BS299" s="18">
        <v>452.300000000002</v>
      </c>
      <c r="BT299" s="1" t="s">
        <v>184</v>
      </c>
      <c r="BU299" s="18">
        <v>295.44999999999891</v>
      </c>
      <c r="BV299" s="1" t="s">
        <v>185</v>
      </c>
      <c r="BY299" s="1" t="s">
        <v>187</v>
      </c>
      <c r="BZ299" s="401"/>
      <c r="CA299" s="1" t="s">
        <v>183</v>
      </c>
      <c r="CB299" s="18">
        <v>421.90000000000146</v>
      </c>
      <c r="CC299" s="1" t="s">
        <v>184</v>
      </c>
      <c r="CD299" s="18">
        <v>336.09999999999854</v>
      </c>
      <c r="CE299" s="1" t="s">
        <v>185</v>
      </c>
      <c r="CH299" s="1" t="s">
        <v>187</v>
      </c>
      <c r="CJ299" s="1" t="s">
        <v>183</v>
      </c>
      <c r="CK299" s="18">
        <v>146.70000000000164</v>
      </c>
      <c r="CL299" s="1" t="s">
        <v>184</v>
      </c>
      <c r="CM299" s="18">
        <v>664.40000000000055</v>
      </c>
      <c r="CN299" s="1" t="s">
        <v>185</v>
      </c>
      <c r="CQ299" s="1" t="s">
        <v>187</v>
      </c>
      <c r="CS299" s="1" t="s">
        <v>183</v>
      </c>
      <c r="CT299" s="18">
        <v>215.50000000000182</v>
      </c>
      <c r="CU299" s="1" t="s">
        <v>184</v>
      </c>
      <c r="CV299" s="18">
        <v>158.39999999999873</v>
      </c>
      <c r="CW299" s="1" t="s">
        <v>185</v>
      </c>
      <c r="CZ299" s="1" t="s">
        <v>187</v>
      </c>
      <c r="DA299" s="18"/>
      <c r="DB299" s="1" t="s">
        <v>183</v>
      </c>
      <c r="DC299" s="18">
        <v>282.90000000000146</v>
      </c>
      <c r="DD299" s="1" t="s">
        <v>184</v>
      </c>
      <c r="DE299" s="18">
        <v>149.99999999999909</v>
      </c>
      <c r="DF299" s="1" t="s">
        <v>185</v>
      </c>
      <c r="DI299" s="1" t="s">
        <v>187</v>
      </c>
      <c r="DK299" s="1" t="s">
        <v>183</v>
      </c>
      <c r="DL299" s="18">
        <v>100.300000000002</v>
      </c>
      <c r="DM299" s="1" t="s">
        <v>184</v>
      </c>
      <c r="DN299" s="18">
        <v>195.04999999999927</v>
      </c>
      <c r="DO299" s="1" t="s">
        <v>185</v>
      </c>
      <c r="DR299" s="1" t="s">
        <v>187</v>
      </c>
      <c r="DS299" s="18"/>
      <c r="DT299" s="1" t="s">
        <v>183</v>
      </c>
      <c r="DU299" s="18">
        <v>319.60000000000218</v>
      </c>
      <c r="DV299" s="1" t="s">
        <v>184</v>
      </c>
      <c r="DW299" s="18">
        <v>209.24999999999818</v>
      </c>
      <c r="DX299" s="1" t="s">
        <v>185</v>
      </c>
      <c r="EA299" s="1" t="s">
        <v>187</v>
      </c>
      <c r="EC299" s="1" t="s">
        <v>183</v>
      </c>
      <c r="ED299" s="18">
        <v>721.70000000000164</v>
      </c>
      <c r="EE299" s="1" t="s">
        <v>184</v>
      </c>
      <c r="EF299" s="18"/>
      <c r="EG299" s="1" t="s">
        <v>185</v>
      </c>
      <c r="EJ299" s="1" t="s">
        <v>187</v>
      </c>
      <c r="EL299" s="1" t="s">
        <v>183</v>
      </c>
      <c r="EM299" s="18">
        <v>175.50000000000728</v>
      </c>
      <c r="EN299" s="1" t="s">
        <v>184</v>
      </c>
      <c r="EO299" s="18"/>
      <c r="EP299" s="1" t="s">
        <v>185</v>
      </c>
      <c r="ES299" s="1" t="s">
        <v>187</v>
      </c>
      <c r="EU299" s="1" t="s">
        <v>183</v>
      </c>
      <c r="EV299" s="18">
        <v>424.89999999999964</v>
      </c>
      <c r="EW299" s="1" t="s">
        <v>184</v>
      </c>
      <c r="EX299" s="18"/>
      <c r="EY299" s="1" t="s">
        <v>185</v>
      </c>
      <c r="FB299" s="1" t="s">
        <v>187</v>
      </c>
      <c r="FC299" s="401"/>
      <c r="FD299" s="1" t="s">
        <v>183</v>
      </c>
      <c r="FE299" s="18">
        <v>381.39999999999964</v>
      </c>
      <c r="FF299" s="1" t="s">
        <v>184</v>
      </c>
      <c r="FG299" s="18"/>
      <c r="FH299" s="1" t="s">
        <v>185</v>
      </c>
      <c r="FK299" s="1" t="s">
        <v>187</v>
      </c>
      <c r="FL299" s="18"/>
      <c r="FM299" s="1" t="s">
        <v>183</v>
      </c>
      <c r="FN299" s="18">
        <v>430.80000000000018</v>
      </c>
      <c r="FO299" s="1" t="s">
        <v>184</v>
      </c>
      <c r="FP299" s="18"/>
      <c r="FQ299" s="1" t="s">
        <v>185</v>
      </c>
      <c r="FT299" s="1" t="s">
        <v>187</v>
      </c>
      <c r="FV299" s="1" t="s">
        <v>183</v>
      </c>
      <c r="FW299" s="18">
        <v>388.79999999999745</v>
      </c>
      <c r="FX299" s="1" t="s">
        <v>184</v>
      </c>
      <c r="FY299" s="18"/>
      <c r="FZ299" s="1" t="s">
        <v>185</v>
      </c>
      <c r="GC299" s="1" t="s">
        <v>187</v>
      </c>
      <c r="GE299" s="1" t="s">
        <v>183</v>
      </c>
      <c r="GF299" s="18">
        <v>325.20000000000437</v>
      </c>
      <c r="GG299" s="1" t="s">
        <v>184</v>
      </c>
      <c r="GH299" s="18"/>
      <c r="GI299" s="1" t="s">
        <v>185</v>
      </c>
      <c r="GL299" s="1" t="s">
        <v>187</v>
      </c>
      <c r="GM299" s="18"/>
      <c r="GN299" s="1" t="s">
        <v>183</v>
      </c>
      <c r="GO299" s="18">
        <v>3792.9999999999982</v>
      </c>
      <c r="GP299" s="1" t="s">
        <v>184</v>
      </c>
      <c r="GQ299" s="18"/>
      <c r="GR299" s="1" t="s">
        <v>185</v>
      </c>
      <c r="GU299" s="1" t="s">
        <v>187</v>
      </c>
      <c r="GW299" s="1" t="s">
        <v>183</v>
      </c>
      <c r="GY299" s="1" t="s">
        <v>184</v>
      </c>
      <c r="HA299" s="1" t="s">
        <v>185</v>
      </c>
      <c r="HD299" s="1" t="s">
        <v>187</v>
      </c>
      <c r="HE299" s="18"/>
      <c r="HF299" s="1" t="s">
        <v>183</v>
      </c>
      <c r="HG299" s="18">
        <v>383.90000000000146</v>
      </c>
      <c r="HH299" s="1" t="s">
        <v>184</v>
      </c>
      <c r="HI299" s="18"/>
      <c r="HJ299" s="1" t="s">
        <v>185</v>
      </c>
      <c r="HM299" s="1" t="s">
        <v>187</v>
      </c>
      <c r="HO299" s="1" t="s">
        <v>183</v>
      </c>
      <c r="HP299" s="18">
        <v>540.30000000000291</v>
      </c>
      <c r="HQ299" s="1" t="s">
        <v>184</v>
      </c>
      <c r="HR299" s="18"/>
      <c r="HS299" s="1" t="s">
        <v>185</v>
      </c>
      <c r="HV299" s="1" t="s">
        <v>187</v>
      </c>
      <c r="HW299" s="18"/>
      <c r="HX299" s="1" t="s">
        <v>183</v>
      </c>
      <c r="HY299" s="18">
        <v>3358.1000000000004</v>
      </c>
      <c r="HZ299" s="1" t="s">
        <v>184</v>
      </c>
      <c r="IA299" s="18"/>
      <c r="IB299" s="1" t="s">
        <v>185</v>
      </c>
      <c r="IE299" s="1" t="s">
        <v>187</v>
      </c>
      <c r="IG299" s="1" t="s">
        <v>183</v>
      </c>
      <c r="II299" s="1" t="s">
        <v>184</v>
      </c>
      <c r="IK299" s="1" t="s">
        <v>185</v>
      </c>
      <c r="IN299" s="1" t="s">
        <v>187</v>
      </c>
      <c r="IP299" s="1" t="s">
        <v>183</v>
      </c>
      <c r="IQ299" s="18">
        <v>172.89999999999782</v>
      </c>
      <c r="IR299" s="1" t="s">
        <v>184</v>
      </c>
      <c r="IS299" s="18"/>
      <c r="IT299" s="1" t="s">
        <v>185</v>
      </c>
      <c r="IW299" s="1" t="s">
        <v>187</v>
      </c>
      <c r="IX299" s="18"/>
      <c r="IY299" s="1" t="s">
        <v>183</v>
      </c>
      <c r="IZ299" s="18">
        <v>30.500000000007276</v>
      </c>
      <c r="JA299" s="1" t="s">
        <v>184</v>
      </c>
      <c r="JB299" s="18"/>
      <c r="JC299" s="1" t="s">
        <v>185</v>
      </c>
      <c r="JF299" s="1" t="s">
        <v>187</v>
      </c>
      <c r="JG299" s="401"/>
      <c r="JH299" s="1" t="s">
        <v>183</v>
      </c>
      <c r="JI299" s="18">
        <v>176.80000000000291</v>
      </c>
      <c r="JJ299" s="1" t="s">
        <v>184</v>
      </c>
      <c r="JK299" s="18"/>
      <c r="JL299" s="1" t="s">
        <v>185</v>
      </c>
      <c r="JO299" s="1" t="s">
        <v>187</v>
      </c>
      <c r="JQ299" s="1" t="s">
        <v>183</v>
      </c>
      <c r="JS299" s="1" t="s">
        <v>184</v>
      </c>
      <c r="JU299" s="1" t="s">
        <v>185</v>
      </c>
      <c r="JX299" s="1" t="s">
        <v>187</v>
      </c>
      <c r="JZ299" s="1" t="s">
        <v>183</v>
      </c>
      <c r="KA299" s="18"/>
      <c r="KB299" s="1" t="s">
        <v>184</v>
      </c>
      <c r="KC299" s="18">
        <v>3209.3000000000102</v>
      </c>
      <c r="KD299" s="1" t="s">
        <v>185</v>
      </c>
      <c r="KG299" s="1" t="s">
        <v>187</v>
      </c>
      <c r="KH299" s="401"/>
      <c r="KI299" s="1" t="s">
        <v>183</v>
      </c>
      <c r="KJ299" s="18">
        <v>184.10000000000946</v>
      </c>
      <c r="KK299" s="1" t="s">
        <v>184</v>
      </c>
      <c r="KL299" s="18"/>
      <c r="KM299" s="1" t="s">
        <v>185</v>
      </c>
      <c r="KP299" s="1" t="s">
        <v>187</v>
      </c>
      <c r="KR299" s="1" t="s">
        <v>183</v>
      </c>
      <c r="KT299" s="1" t="s">
        <v>184</v>
      </c>
      <c r="KV299" s="1" t="s">
        <v>185</v>
      </c>
      <c r="KY299" s="1" t="s">
        <v>187</v>
      </c>
      <c r="LA299" s="1" t="s">
        <v>183</v>
      </c>
      <c r="LC299" s="1" t="s">
        <v>184</v>
      </c>
      <c r="LE299" s="1" t="s">
        <v>185</v>
      </c>
      <c r="LH299" s="1" t="s">
        <v>187</v>
      </c>
      <c r="LJ299" s="1" t="s">
        <v>183</v>
      </c>
      <c r="LL299" s="1" t="s">
        <v>184</v>
      </c>
      <c r="LM299" s="18"/>
      <c r="LN299" s="1" t="s">
        <v>185</v>
      </c>
      <c r="LQ299" s="1" t="s">
        <v>187</v>
      </c>
      <c r="LR299" s="18"/>
      <c r="LS299" s="1" t="s">
        <v>183</v>
      </c>
      <c r="LT299" s="18">
        <v>439.50000000000364</v>
      </c>
      <c r="LU299" s="1" t="s">
        <v>184</v>
      </c>
      <c r="LV299" s="18"/>
      <c r="LW299" s="1" t="s">
        <v>185</v>
      </c>
      <c r="LZ299" s="1" t="s">
        <v>187</v>
      </c>
      <c r="MB299" s="1" t="s">
        <v>183</v>
      </c>
      <c r="MD299" s="1" t="s">
        <v>184</v>
      </c>
      <c r="MF299" s="1" t="s">
        <v>185</v>
      </c>
      <c r="MI299" s="1" t="s">
        <v>187</v>
      </c>
      <c r="MK299" s="1" t="s">
        <v>183</v>
      </c>
      <c r="ML299" s="18"/>
      <c r="MM299" s="1" t="s">
        <v>184</v>
      </c>
      <c r="MN299" s="18">
        <v>1148.7999999999956</v>
      </c>
      <c r="MO299" s="1" t="s">
        <v>185</v>
      </c>
      <c r="MR299" s="1" t="s">
        <v>187</v>
      </c>
      <c r="MS299" s="18"/>
      <c r="MT299" s="1" t="s">
        <v>183</v>
      </c>
      <c r="MU299">
        <v>237.5</v>
      </c>
      <c r="MV299" s="1" t="s">
        <v>184</v>
      </c>
      <c r="MX299" s="1" t="s">
        <v>185</v>
      </c>
      <c r="NA299" s="1" t="s">
        <v>187</v>
      </c>
      <c r="NC299" s="1" t="s">
        <v>183</v>
      </c>
      <c r="ND299" s="402">
        <v>1483.4999999999927</v>
      </c>
      <c r="NE299" s="1" t="s">
        <v>184</v>
      </c>
      <c r="NF299" s="402"/>
      <c r="NG299" s="1" t="s">
        <v>185</v>
      </c>
      <c r="NH299" s="43"/>
    </row>
    <row r="300" spans="1:372" ht="18">
      <c r="A300" s="93" t="s">
        <v>3666</v>
      </c>
      <c r="B300" s="49">
        <f>SUM(D300:AAP300)</f>
        <v>23659.575000000033</v>
      </c>
      <c r="C300" s="45"/>
      <c r="D300"/>
      <c r="E300" s="9">
        <f>D299*0.25</f>
        <v>0</v>
      </c>
      <c r="F300" s="18"/>
      <c r="G300" s="9">
        <f>F299*0.5</f>
        <v>0</v>
      </c>
      <c r="I300" s="9">
        <f>H299*0.75</f>
        <v>0</v>
      </c>
      <c r="K300" s="9">
        <f>J299*1</f>
        <v>0</v>
      </c>
      <c r="N300" s="9">
        <f>M299*0.25</f>
        <v>0</v>
      </c>
      <c r="P300" s="9">
        <f>O299*0.5</f>
        <v>0</v>
      </c>
      <c r="R300" s="9">
        <f>Q299*0.75</f>
        <v>0</v>
      </c>
      <c r="T300" s="9">
        <f>S299*1</f>
        <v>0</v>
      </c>
      <c r="W300" s="9">
        <f>V299*0.25</f>
        <v>0</v>
      </c>
      <c r="Y300" s="9">
        <f>X299*0.5</f>
        <v>0</v>
      </c>
      <c r="AA300" s="9">
        <f>Z299*0.75</f>
        <v>410.32500000000005</v>
      </c>
      <c r="AC300" s="9">
        <f>AB299*1</f>
        <v>662.54999999999984</v>
      </c>
      <c r="AF300" s="9">
        <f>AE299*0.25</f>
        <v>0</v>
      </c>
      <c r="AH300" s="9">
        <f>AG299*0.5</f>
        <v>0</v>
      </c>
      <c r="AI300" s="21"/>
      <c r="AJ300" s="9">
        <f>AI299*0.75</f>
        <v>184.125</v>
      </c>
      <c r="AK300" s="21"/>
      <c r="AL300" s="9">
        <f>AK299*1</f>
        <v>189</v>
      </c>
      <c r="AO300" s="9">
        <f>AN299*0.25</f>
        <v>0</v>
      </c>
      <c r="AQ300" s="9">
        <f>AP299*0.5</f>
        <v>0</v>
      </c>
      <c r="AS300" s="9">
        <f>AR299*0.75</f>
        <v>504.44999999999959</v>
      </c>
      <c r="AU300" s="9">
        <f>AT299*1</f>
        <v>273.79999999999927</v>
      </c>
      <c r="AX300" s="9">
        <f>AW299*0.25</f>
        <v>0</v>
      </c>
      <c r="AZ300" s="9">
        <f>AY299*0.5</f>
        <v>0</v>
      </c>
      <c r="BB300" s="9">
        <f>BA299*0.75</f>
        <v>559.42500000000007</v>
      </c>
      <c r="BD300" s="9">
        <f>BC299*1</f>
        <v>911.19999999999982</v>
      </c>
      <c r="BG300" s="9">
        <f>BF299*0.25</f>
        <v>0</v>
      </c>
      <c r="BI300" s="9">
        <f>BH299*0.5</f>
        <v>0</v>
      </c>
      <c r="BK300" s="9">
        <f>BJ299*0.75</f>
        <v>896.85000000000014</v>
      </c>
      <c r="BM300" s="9">
        <f>BL299*1</f>
        <v>1010.3999999999983</v>
      </c>
      <c r="BP300" s="9">
        <f>BO299*0.25</f>
        <v>0</v>
      </c>
      <c r="BR300" s="9">
        <f>BQ299*0.5</f>
        <v>0</v>
      </c>
      <c r="BT300" s="9">
        <f>BS299*0.75</f>
        <v>339.2250000000015</v>
      </c>
      <c r="BV300" s="9">
        <f>BU299*1</f>
        <v>295.44999999999891</v>
      </c>
      <c r="BY300" s="9">
        <f>BX299*0.25</f>
        <v>0</v>
      </c>
      <c r="CA300" s="9">
        <f>BZ299*0.5</f>
        <v>0</v>
      </c>
      <c r="CC300" s="9">
        <f>CB299*0.75</f>
        <v>316.42500000000109</v>
      </c>
      <c r="CE300" s="9">
        <f t="shared" ref="CE300" si="582">CD299*1</f>
        <v>336.09999999999854</v>
      </c>
      <c r="CH300" s="9">
        <f>CG299*0.25</f>
        <v>0</v>
      </c>
      <c r="CJ300" s="9">
        <f>CI299*0.5</f>
        <v>0</v>
      </c>
      <c r="CL300" s="9">
        <f>CK299*0.75</f>
        <v>110.02500000000123</v>
      </c>
      <c r="CN300" s="9">
        <f t="shared" ref="CN300" si="583">CM299*1</f>
        <v>664.40000000000055</v>
      </c>
      <c r="CQ300" s="9">
        <f>CP299*0.25</f>
        <v>0</v>
      </c>
      <c r="CS300" s="9">
        <f>CR299*0.5</f>
        <v>0</v>
      </c>
      <c r="CU300" s="9">
        <f>CT299*0.75</f>
        <v>161.62500000000136</v>
      </c>
      <c r="CW300" s="9">
        <f t="shared" ref="CW300" si="584">CV299*1</f>
        <v>158.39999999999873</v>
      </c>
      <c r="CZ300" s="9">
        <f>CY299*0.25</f>
        <v>0</v>
      </c>
      <c r="DB300" s="9">
        <f>DA299*0.5</f>
        <v>0</v>
      </c>
      <c r="DD300" s="9">
        <f>DC299*0.75</f>
        <v>212.17500000000109</v>
      </c>
      <c r="DF300" s="9">
        <f t="shared" ref="DF300" si="585">DE299*1</f>
        <v>149.99999999999909</v>
      </c>
      <c r="DI300" s="9">
        <f>DH299*0.25</f>
        <v>0</v>
      </c>
      <c r="DK300" s="9">
        <f>DJ299*0.5</f>
        <v>0</v>
      </c>
      <c r="DM300" s="9">
        <f>DL299*0.75</f>
        <v>75.225000000001501</v>
      </c>
      <c r="DO300" s="9">
        <f t="shared" ref="DO300" si="586">DN299*1</f>
        <v>195.04999999999927</v>
      </c>
      <c r="DR300" s="9">
        <f>DQ299*0.25</f>
        <v>0</v>
      </c>
      <c r="DT300" s="9">
        <f>DS299*0.5</f>
        <v>0</v>
      </c>
      <c r="DU300" s="21"/>
      <c r="DV300" s="9">
        <f>DU299*0.75</f>
        <v>239.70000000000164</v>
      </c>
      <c r="DW300" s="21"/>
      <c r="DX300" s="9">
        <f t="shared" ref="DX300" si="587">DW299*1</f>
        <v>209.24999999999818</v>
      </c>
      <c r="EA300" s="9">
        <f>DZ299*0.25</f>
        <v>0</v>
      </c>
      <c r="EC300" s="9">
        <f>EB299*0.5</f>
        <v>0</v>
      </c>
      <c r="EE300" s="9">
        <f>ED299*0.75</f>
        <v>541.27500000000123</v>
      </c>
      <c r="EG300" s="9">
        <f>EF299*1</f>
        <v>0</v>
      </c>
      <c r="EJ300" s="9">
        <f>EI299*0.25</f>
        <v>0</v>
      </c>
      <c r="EL300" s="9">
        <f>EK299*0.5</f>
        <v>0</v>
      </c>
      <c r="EN300" s="9">
        <f>EM299*0.75</f>
        <v>131.62500000000546</v>
      </c>
      <c r="EP300" s="9">
        <f>EO299*1</f>
        <v>0</v>
      </c>
      <c r="ES300" s="9">
        <f>ER299*0.25</f>
        <v>0</v>
      </c>
      <c r="EU300" s="9">
        <f>ET299*0.5</f>
        <v>0</v>
      </c>
      <c r="EW300" s="9">
        <f>EV299*0.75</f>
        <v>318.67499999999973</v>
      </c>
      <c r="EY300" s="9">
        <f>EX299*1</f>
        <v>0</v>
      </c>
      <c r="FB300" s="9">
        <f>FA299*0.25</f>
        <v>0</v>
      </c>
      <c r="FD300" s="9">
        <f>FC299*0.5</f>
        <v>0</v>
      </c>
      <c r="FF300" s="9">
        <f>FE299*0.75</f>
        <v>286.04999999999973</v>
      </c>
      <c r="FH300" s="9">
        <f>FG299*1</f>
        <v>0</v>
      </c>
      <c r="FK300" s="9">
        <f>FJ299*0.25</f>
        <v>0</v>
      </c>
      <c r="FM300" s="9">
        <f>FL299*0.5</f>
        <v>0</v>
      </c>
      <c r="FO300" s="9">
        <f>FN299*0.75</f>
        <v>323.10000000000014</v>
      </c>
      <c r="FQ300" s="9">
        <f>FP299*1</f>
        <v>0</v>
      </c>
      <c r="FT300" s="9">
        <f>FS299*0.25</f>
        <v>0</v>
      </c>
      <c r="FV300" s="9">
        <f>FU299*0.5</f>
        <v>0</v>
      </c>
      <c r="FX300" s="9">
        <f>FW299*0.75</f>
        <v>291.59999999999809</v>
      </c>
      <c r="FZ300" s="9">
        <f>FY299*1</f>
        <v>0</v>
      </c>
      <c r="GC300" s="9">
        <f>GB299*0.25</f>
        <v>0</v>
      </c>
      <c r="GE300" s="9">
        <f>GD299*0.5</f>
        <v>0</v>
      </c>
      <c r="GG300" s="9">
        <f>GF299*0.75</f>
        <v>243.90000000000327</v>
      </c>
      <c r="GI300" s="9">
        <f>GH299*1</f>
        <v>0</v>
      </c>
      <c r="GL300" s="9">
        <f>GK299*0.25</f>
        <v>0</v>
      </c>
      <c r="GN300" s="9">
        <f>GM299*0.5</f>
        <v>0</v>
      </c>
      <c r="GP300" s="9">
        <f>GO299*0.75</f>
        <v>2844.7499999999986</v>
      </c>
      <c r="GR300" s="9">
        <f>GQ299*1</f>
        <v>0</v>
      </c>
      <c r="GU300" s="9">
        <f>GT299*0.25</f>
        <v>0</v>
      </c>
      <c r="GW300" s="9">
        <f>GV299*0.5</f>
        <v>0</v>
      </c>
      <c r="GY300" s="9">
        <f>GX299*0.75</f>
        <v>0</v>
      </c>
      <c r="HA300" s="9">
        <f>GZ299*1</f>
        <v>0</v>
      </c>
      <c r="HD300" s="9">
        <f>HC299*0.25</f>
        <v>0</v>
      </c>
      <c r="HF300" s="9">
        <f>HE299*0.5</f>
        <v>0</v>
      </c>
      <c r="HH300" s="9">
        <f>HG299*0.75</f>
        <v>287.92500000000109</v>
      </c>
      <c r="HJ300" s="9">
        <f>HI299*1</f>
        <v>0</v>
      </c>
      <c r="HM300" s="9">
        <f>HL299*0.25</f>
        <v>0</v>
      </c>
      <c r="HO300" s="9">
        <f>HN299*0.5</f>
        <v>0</v>
      </c>
      <c r="HQ300" s="9">
        <f>HP299*0.75</f>
        <v>405.22500000000218</v>
      </c>
      <c r="HS300" s="9">
        <f>HR299*1</f>
        <v>0</v>
      </c>
      <c r="HV300" s="9">
        <f>HU299*0.25</f>
        <v>0</v>
      </c>
      <c r="HX300" s="9">
        <f>HW299*0.5</f>
        <v>0</v>
      </c>
      <c r="HZ300" s="9">
        <f>HY299*0.75</f>
        <v>2518.5750000000003</v>
      </c>
      <c r="IB300" s="9">
        <f>IA299*1</f>
        <v>0</v>
      </c>
      <c r="IE300" s="9">
        <f>ID299*0.25</f>
        <v>0</v>
      </c>
      <c r="IG300" s="9">
        <f>IF299*0.5</f>
        <v>0</v>
      </c>
      <c r="II300" s="9">
        <f>IH299*0.75</f>
        <v>0</v>
      </c>
      <c r="IK300" s="9">
        <f>IJ299*1</f>
        <v>0</v>
      </c>
      <c r="IN300" s="9">
        <f>IM299*0.25</f>
        <v>0</v>
      </c>
      <c r="IP300" s="9">
        <f>IO299*0.5</f>
        <v>0</v>
      </c>
      <c r="IR300" s="9">
        <f>IQ299*0.75</f>
        <v>129.67499999999836</v>
      </c>
      <c r="IT300" s="9">
        <f>IS299*1</f>
        <v>0</v>
      </c>
      <c r="IW300" s="9">
        <f>IV299*0.25</f>
        <v>0</v>
      </c>
      <c r="IY300" s="9">
        <f>IX299*0.5</f>
        <v>0</v>
      </c>
      <c r="JA300" s="9">
        <f>IZ299*0.75</f>
        <v>22.875000000005457</v>
      </c>
      <c r="JC300" s="9">
        <f>JB299*1</f>
        <v>0</v>
      </c>
      <c r="JF300" s="9">
        <f>JE299*0.25</f>
        <v>0</v>
      </c>
      <c r="JH300" s="9">
        <f>JG299*0.5</f>
        <v>0</v>
      </c>
      <c r="JJ300" s="9">
        <f>JI299*0.75</f>
        <v>132.60000000000218</v>
      </c>
      <c r="JL300" s="9">
        <f>JK299*1</f>
        <v>0</v>
      </c>
      <c r="JO300" s="9">
        <f>JN299*0.25</f>
        <v>0</v>
      </c>
      <c r="JQ300" s="9">
        <f>JP299*0.5</f>
        <v>0</v>
      </c>
      <c r="JS300" s="9">
        <f>JR299*0.75</f>
        <v>0</v>
      </c>
      <c r="JU300" s="9">
        <f>JT299*1</f>
        <v>0</v>
      </c>
      <c r="JX300" s="9">
        <f>JW299*0.25</f>
        <v>0</v>
      </c>
      <c r="JZ300" s="9">
        <f>JY299*0.5</f>
        <v>0</v>
      </c>
      <c r="KB300" s="9">
        <f>KA299*0.75</f>
        <v>0</v>
      </c>
      <c r="KD300" s="9">
        <f>KC299*1</f>
        <v>3209.3000000000102</v>
      </c>
      <c r="KG300" s="9">
        <f>KF299*0.25</f>
        <v>0</v>
      </c>
      <c r="KI300" s="9">
        <f>KH299*0.5</f>
        <v>0</v>
      </c>
      <c r="KK300" s="9">
        <f>KJ299*0.75</f>
        <v>138.07500000000709</v>
      </c>
      <c r="KM300" s="9">
        <f>KL299*1</f>
        <v>0</v>
      </c>
      <c r="KP300" s="9">
        <f>KO299*0.25</f>
        <v>0</v>
      </c>
      <c r="KR300" s="9">
        <f>KQ299*0.5</f>
        <v>0</v>
      </c>
      <c r="KT300" s="9">
        <f>KS299*0.75</f>
        <v>0</v>
      </c>
      <c r="KV300" s="9">
        <f>KU299*1</f>
        <v>0</v>
      </c>
      <c r="KY300" s="9">
        <f>KX299*0.25</f>
        <v>0</v>
      </c>
      <c r="LA300" s="9">
        <f>KZ299*0.5</f>
        <v>0</v>
      </c>
      <c r="LC300" s="9">
        <f>LB299*0.75</f>
        <v>0</v>
      </c>
      <c r="LE300" s="9">
        <f>LD299*1</f>
        <v>0</v>
      </c>
      <c r="LH300" s="9">
        <f>LG299*0.25</f>
        <v>0</v>
      </c>
      <c r="LJ300" s="9">
        <f>LI299*0.5</f>
        <v>0</v>
      </c>
      <c r="LL300" s="9">
        <f>LK299*0.75</f>
        <v>0</v>
      </c>
      <c r="LN300" s="9">
        <f>LM299*1</f>
        <v>0</v>
      </c>
      <c r="LQ300" s="9">
        <f>LP299*0.25</f>
        <v>0</v>
      </c>
      <c r="LS300" s="9">
        <f>LR299*0.5</f>
        <v>0</v>
      </c>
      <c r="LU300" s="9">
        <f>LT299*0.75</f>
        <v>329.62500000000273</v>
      </c>
      <c r="LW300" s="9">
        <f>LV299*1</f>
        <v>0</v>
      </c>
      <c r="LZ300" s="9">
        <f>LY299*0.25</f>
        <v>0</v>
      </c>
      <c r="MB300" s="9">
        <f>MA299*0.5</f>
        <v>0</v>
      </c>
      <c r="MD300" s="9">
        <f>MC299*0.75</f>
        <v>0</v>
      </c>
      <c r="MF300" s="9">
        <f>ME299*1</f>
        <v>0</v>
      </c>
      <c r="MI300" s="9">
        <f>MH299*0.25</f>
        <v>0</v>
      </c>
      <c r="MK300" s="9">
        <f>MJ299*0.5</f>
        <v>0</v>
      </c>
      <c r="MM300" s="9">
        <f>ML299*0.75</f>
        <v>0</v>
      </c>
      <c r="MO300" s="9">
        <f>MN299*1</f>
        <v>1148.7999999999956</v>
      </c>
      <c r="MR300" s="9">
        <f>MQ299*0.25</f>
        <v>0</v>
      </c>
      <c r="MT300" s="9">
        <f>MS299*0.5</f>
        <v>0</v>
      </c>
      <c r="MV300" s="9">
        <f>MU299*0.75</f>
        <v>178.125</v>
      </c>
      <c r="MX300" s="9">
        <f>MW299*1</f>
        <v>0</v>
      </c>
      <c r="NA300" s="9">
        <f>MZ299*0.25</f>
        <v>0</v>
      </c>
      <c r="NC300" s="9">
        <f>NB299*0.5</f>
        <v>0</v>
      </c>
      <c r="NE300" s="9">
        <f>ND299*0.75</f>
        <v>1112.6249999999945</v>
      </c>
      <c r="NG300" s="9">
        <f>NF299*1</f>
        <v>0</v>
      </c>
      <c r="NH300" s="43"/>
    </row>
    <row r="301" spans="1:372" ht="18">
      <c r="A301" s="39"/>
      <c r="B301" s="48"/>
      <c r="C301" s="45"/>
      <c r="D301" s="21"/>
      <c r="E301" s="38"/>
      <c r="F301" s="21"/>
      <c r="G301" s="38"/>
      <c r="H301" s="21"/>
      <c r="I301" s="21"/>
      <c r="J301" s="21"/>
      <c r="K301" s="38"/>
      <c r="L301" s="44"/>
      <c r="M301" s="21"/>
      <c r="N301" s="38"/>
      <c r="O301" s="21"/>
      <c r="P301" s="38"/>
      <c r="Q301" s="21"/>
      <c r="R301" s="21"/>
      <c r="S301" s="21"/>
      <c r="T301" s="38"/>
      <c r="U301" s="44"/>
      <c r="V301" s="21"/>
      <c r="W301" s="38"/>
      <c r="X301" s="21"/>
      <c r="Y301" s="38"/>
      <c r="Z301" s="21"/>
      <c r="AA301" s="21"/>
      <c r="AB301" s="21"/>
      <c r="AC301" s="38"/>
      <c r="AD301" s="44"/>
      <c r="AE301" s="21"/>
      <c r="AF301" s="38"/>
      <c r="AG301" s="21"/>
      <c r="AH301" s="38"/>
      <c r="AI301" s="21"/>
      <c r="AJ301" s="21"/>
      <c r="AK301" s="21"/>
      <c r="AL301" s="38"/>
      <c r="AM301" s="44"/>
      <c r="AN301" s="21"/>
      <c r="AO301" s="38"/>
      <c r="AP301" s="21"/>
      <c r="AQ301" s="38"/>
      <c r="AR301" s="21"/>
      <c r="AS301" s="21"/>
      <c r="AT301" s="21"/>
      <c r="AU301" s="38"/>
      <c r="AV301" s="44"/>
      <c r="AW301" s="63"/>
      <c r="AX301" s="38"/>
      <c r="AY301" s="63"/>
      <c r="AZ301" s="38"/>
      <c r="BA301" s="63"/>
      <c r="BB301" s="21"/>
      <c r="BC301" s="63"/>
      <c r="BD301" s="38"/>
      <c r="BE301" s="44"/>
      <c r="BF301" s="21"/>
      <c r="BG301" s="38"/>
      <c r="BH301" s="21"/>
      <c r="BI301" s="38"/>
      <c r="BJ301" s="21"/>
      <c r="BK301" s="21"/>
      <c r="BL301" s="21"/>
      <c r="BM301" s="38"/>
      <c r="BN301" s="44"/>
      <c r="BO301" s="21"/>
      <c r="BP301" s="38"/>
      <c r="BQ301" s="21"/>
      <c r="BR301" s="38"/>
      <c r="BS301" s="21"/>
      <c r="BT301" s="21"/>
      <c r="BU301" s="21"/>
      <c r="BV301" s="38"/>
      <c r="BW301" s="44"/>
      <c r="BY301" s="38"/>
      <c r="CA301" s="38"/>
      <c r="CC301" s="21"/>
      <c r="CE301" s="38"/>
      <c r="CF301" s="44"/>
      <c r="CG301" s="21"/>
      <c r="CH301" s="38"/>
      <c r="CI301" s="21"/>
      <c r="CJ301" s="38"/>
      <c r="CK301" s="63"/>
      <c r="CL301" s="21"/>
      <c r="CM301" s="63"/>
      <c r="CN301" s="38"/>
      <c r="CO301" s="44"/>
      <c r="CP301" s="21"/>
      <c r="CQ301" s="38"/>
      <c r="CR301" s="21"/>
      <c r="CS301" s="38"/>
      <c r="CT301" s="63"/>
      <c r="CU301" s="21"/>
      <c r="CV301" s="63"/>
      <c r="CW301" s="38"/>
      <c r="CX301" s="44"/>
      <c r="CY301" s="21"/>
      <c r="CZ301" s="38"/>
      <c r="DA301" s="21"/>
      <c r="DB301" s="38"/>
      <c r="DC301" s="63"/>
      <c r="DD301" s="21"/>
      <c r="DE301" s="63"/>
      <c r="DF301" s="38"/>
      <c r="DG301" s="44"/>
      <c r="DH301" s="21"/>
      <c r="DI301" s="38"/>
      <c r="DJ301" s="21"/>
      <c r="DK301" s="38"/>
      <c r="DL301" s="63"/>
      <c r="DM301" s="21"/>
      <c r="DN301" s="63"/>
      <c r="DO301" s="38"/>
      <c r="DP301" s="44"/>
      <c r="DQ301" s="21"/>
      <c r="DR301" s="38"/>
      <c r="DS301" s="21"/>
      <c r="DT301" s="38"/>
      <c r="DU301" s="63"/>
      <c r="DV301" s="21"/>
      <c r="DW301" s="21"/>
      <c r="DX301" s="38"/>
      <c r="DY301" s="44"/>
      <c r="DZ301" s="21"/>
      <c r="EA301" s="38"/>
      <c r="EB301" s="21"/>
      <c r="EC301" s="38"/>
      <c r="ED301" s="63"/>
      <c r="EE301" s="21"/>
      <c r="EF301" s="63"/>
      <c r="EG301" s="38"/>
      <c r="EH301" s="44"/>
      <c r="EI301" s="21"/>
      <c r="EJ301" s="38"/>
      <c r="EK301" s="63"/>
      <c r="EL301" s="38"/>
      <c r="EM301" s="63"/>
      <c r="EN301" s="21"/>
      <c r="EO301" s="63"/>
      <c r="EP301" s="38"/>
      <c r="EQ301" s="44"/>
      <c r="ER301" s="21"/>
      <c r="ES301" s="38"/>
      <c r="ET301" s="21"/>
      <c r="EU301" s="38"/>
      <c r="EV301" s="63"/>
      <c r="EW301" s="21"/>
      <c r="EX301" s="63"/>
      <c r="EY301" s="38"/>
      <c r="EZ301" s="44"/>
      <c r="FA301" s="21"/>
      <c r="FB301" s="38"/>
      <c r="FC301" s="21"/>
      <c r="FD301" s="38"/>
      <c r="FE301" s="63"/>
      <c r="FF301" s="21"/>
      <c r="FG301" s="63"/>
      <c r="FH301" s="38"/>
      <c r="FI301" s="44"/>
      <c r="FJ301" s="21"/>
      <c r="FK301" s="38"/>
      <c r="FL301" s="21"/>
      <c r="FM301" s="38"/>
      <c r="FN301" s="63"/>
      <c r="FO301" s="21"/>
      <c r="FP301" s="63"/>
      <c r="FQ301" s="38"/>
      <c r="FR301" s="44"/>
      <c r="FS301" s="21"/>
      <c r="FT301" s="38"/>
      <c r="FU301" s="21"/>
      <c r="FV301" s="38"/>
      <c r="FW301" s="63"/>
      <c r="FX301" s="21"/>
      <c r="FY301" s="63"/>
      <c r="FZ301" s="38"/>
      <c r="GA301" s="44"/>
      <c r="GB301" s="21"/>
      <c r="GC301" s="38"/>
      <c r="GD301" s="21"/>
      <c r="GE301" s="38"/>
      <c r="GF301" s="21"/>
      <c r="GG301" s="21"/>
      <c r="GH301" s="21"/>
      <c r="GI301" s="38"/>
      <c r="GJ301" s="44"/>
      <c r="GK301" s="21"/>
      <c r="GL301" s="38"/>
      <c r="GM301" s="21"/>
      <c r="GN301" s="38"/>
      <c r="GO301" s="63"/>
      <c r="GP301" s="21"/>
      <c r="GQ301" s="63"/>
      <c r="GR301" s="38"/>
      <c r="GS301" s="44"/>
      <c r="GT301" s="21"/>
      <c r="GU301" s="38"/>
      <c r="GV301" s="21"/>
      <c r="GW301" s="38"/>
      <c r="GX301" s="21"/>
      <c r="GY301" s="21"/>
      <c r="GZ301" s="21"/>
      <c r="HA301" s="38"/>
      <c r="HB301" s="44"/>
      <c r="HC301" s="21"/>
      <c r="HD301" s="38"/>
      <c r="HE301" s="21"/>
      <c r="HF301" s="38"/>
      <c r="HG301" s="21"/>
      <c r="HH301" s="21"/>
      <c r="HI301" s="21"/>
      <c r="HJ301" s="38"/>
      <c r="HK301" s="44"/>
      <c r="HL301" s="21"/>
      <c r="HM301" s="38"/>
      <c r="HN301" s="21"/>
      <c r="HO301" s="38"/>
      <c r="HP301" s="21"/>
      <c r="HQ301" s="21"/>
      <c r="HR301" s="21"/>
      <c r="HS301" s="38"/>
      <c r="HT301" s="44"/>
      <c r="HU301" s="21"/>
      <c r="HV301" s="38"/>
      <c r="HW301" s="21"/>
      <c r="HX301" s="38"/>
      <c r="HY301" s="21"/>
      <c r="HZ301" s="21"/>
      <c r="IA301" s="21"/>
      <c r="IB301" s="38"/>
      <c r="IC301" s="44"/>
      <c r="ID301" s="21"/>
      <c r="IE301" s="38"/>
      <c r="IF301" s="21"/>
      <c r="IG301" s="38"/>
      <c r="IH301" s="21"/>
      <c r="II301" s="21"/>
      <c r="IJ301" s="21"/>
      <c r="IK301" s="38"/>
      <c r="IL301" s="44"/>
      <c r="IM301" s="21"/>
      <c r="IN301" s="38"/>
      <c r="IO301" s="21"/>
      <c r="IP301" s="38"/>
      <c r="IQ301" s="21"/>
      <c r="IR301" s="21"/>
      <c r="IS301" s="21"/>
      <c r="IT301" s="38"/>
      <c r="IU301" s="44"/>
      <c r="IV301" s="21"/>
      <c r="IW301" s="38"/>
      <c r="IX301" s="21"/>
      <c r="IY301" s="38"/>
      <c r="IZ301" s="21"/>
      <c r="JA301" s="21"/>
      <c r="JB301" s="21"/>
      <c r="JC301" s="38"/>
      <c r="JD301" s="44"/>
      <c r="JE301" s="21"/>
      <c r="JF301" s="38"/>
      <c r="JG301" s="21"/>
      <c r="JH301" s="38"/>
      <c r="JI301" s="21"/>
      <c r="JJ301" s="21"/>
      <c r="JK301" s="21"/>
      <c r="JL301" s="38"/>
      <c r="JM301" s="44"/>
      <c r="JN301" s="21"/>
      <c r="JO301" s="38"/>
      <c r="JP301" s="21"/>
      <c r="JQ301" s="38"/>
      <c r="JR301" s="21"/>
      <c r="JS301" s="21"/>
      <c r="JT301" s="21"/>
      <c r="JU301" s="38"/>
      <c r="JV301" s="44"/>
      <c r="JW301" s="21"/>
      <c r="JX301" s="38"/>
      <c r="JY301" s="21"/>
      <c r="JZ301" s="38"/>
      <c r="KA301" s="21"/>
      <c r="KB301" s="21"/>
      <c r="KC301" s="21"/>
      <c r="KD301" s="38"/>
      <c r="KE301" s="44"/>
      <c r="KF301" s="21"/>
      <c r="KG301" s="38"/>
      <c r="KH301" s="21"/>
      <c r="KI301" s="38"/>
      <c r="KJ301" s="21"/>
      <c r="KK301" s="21"/>
      <c r="KL301" s="21"/>
      <c r="KM301" s="38"/>
      <c r="KN301" s="44"/>
      <c r="KO301" s="21"/>
      <c r="KP301" s="38"/>
      <c r="KQ301" s="21"/>
      <c r="KR301" s="38"/>
      <c r="KS301" s="21"/>
      <c r="KT301" s="21"/>
      <c r="KU301" s="21"/>
      <c r="KV301" s="38"/>
      <c r="KW301" s="44"/>
      <c r="KX301" s="21"/>
      <c r="KY301" s="38"/>
      <c r="KZ301" s="21"/>
      <c r="LA301" s="38"/>
      <c r="LB301" s="21"/>
      <c r="LC301" s="21"/>
      <c r="LD301" s="21"/>
      <c r="LE301" s="38"/>
      <c r="LF301" s="44"/>
      <c r="LG301" s="21"/>
      <c r="LH301" s="38"/>
      <c r="LI301" s="21"/>
      <c r="LJ301" s="38"/>
      <c r="LK301" s="21"/>
      <c r="LL301" s="21"/>
      <c r="LM301" s="21"/>
      <c r="LN301" s="38"/>
      <c r="LO301" s="44"/>
      <c r="LP301" s="21"/>
      <c r="LQ301" s="38"/>
      <c r="LR301" s="21"/>
      <c r="LS301" s="38"/>
      <c r="LT301" s="21"/>
      <c r="LU301" s="21"/>
      <c r="LV301" s="21"/>
      <c r="LW301" s="38"/>
      <c r="LX301" s="44"/>
      <c r="LY301" s="21"/>
      <c r="LZ301" s="38"/>
      <c r="MA301" s="21"/>
      <c r="MB301" s="38"/>
      <c r="MC301" s="21"/>
      <c r="MD301" s="21"/>
      <c r="ME301" s="21"/>
      <c r="MF301" s="38"/>
      <c r="MG301" s="44"/>
      <c r="MH301" s="21"/>
      <c r="MI301" s="38"/>
      <c r="MJ301" s="21"/>
      <c r="MK301" s="38"/>
      <c r="ML301" s="21"/>
      <c r="MM301" s="21"/>
      <c r="MN301" s="21"/>
      <c r="MO301" s="38"/>
      <c r="MP301" s="44"/>
      <c r="MQ301" s="21"/>
      <c r="MR301" s="38"/>
      <c r="MS301" s="21"/>
      <c r="MT301" s="38"/>
      <c r="MU301" s="21"/>
      <c r="MV301" s="21"/>
      <c r="MW301" s="21"/>
      <c r="MX301" s="38"/>
      <c r="MY301" s="44"/>
      <c r="MZ301" s="21"/>
      <c r="NA301" s="21"/>
      <c r="NB301" s="21"/>
      <c r="NC301" s="21"/>
      <c r="ND301" s="21"/>
      <c r="NE301" s="21"/>
      <c r="NF301" s="21"/>
      <c r="NG301" s="38"/>
      <c r="NH301" s="44"/>
    </row>
    <row r="302" spans="1:372" ht="15">
      <c r="NH302" s="44"/>
    </row>
    <row r="303" spans="1:372" ht="15">
      <c r="NH303" s="44"/>
    </row>
    <row r="304" spans="1:372">
      <c r="NH304" s="43"/>
    </row>
    <row r="305" spans="1:372">
      <c r="NH305" s="43"/>
    </row>
    <row r="306" spans="1:372" ht="20.25">
      <c r="A306" s="405" t="s">
        <v>1610</v>
      </c>
      <c r="D306" s="405" t="s">
        <v>226</v>
      </c>
      <c r="E306" s="49"/>
      <c r="M306" s="405" t="s">
        <v>227</v>
      </c>
      <c r="N306" s="3"/>
      <c r="O306" s="3"/>
      <c r="P306" s="9"/>
      <c r="V306" s="405" t="s">
        <v>251</v>
      </c>
      <c r="W306" s="3"/>
      <c r="X306" s="3"/>
      <c r="Y306" s="10"/>
      <c r="AE306" s="405" t="s">
        <v>279</v>
      </c>
      <c r="AF306" s="3"/>
      <c r="AG306" s="3"/>
      <c r="AH306" s="9"/>
      <c r="AN306" s="405" t="s">
        <v>1520</v>
      </c>
      <c r="AO306" s="3"/>
      <c r="AP306" s="84"/>
      <c r="AQ306" s="3"/>
      <c r="AW306" s="405" t="s">
        <v>2060</v>
      </c>
      <c r="AX306" s="41"/>
      <c r="AY306" s="41"/>
      <c r="AZ306" s="183"/>
      <c r="BF306" s="405" t="s">
        <v>3674</v>
      </c>
      <c r="BG306" s="18"/>
      <c r="BH306" s="406"/>
      <c r="BI306" s="18"/>
      <c r="BJ306" s="18"/>
      <c r="BO306" s="402"/>
      <c r="BP306" s="18"/>
      <c r="BQ306" s="406"/>
      <c r="BR306" s="18"/>
      <c r="BS306" s="18"/>
      <c r="BX306" s="402"/>
      <c r="BY306" s="18"/>
      <c r="BZ306" s="406"/>
      <c r="CA306" s="18"/>
      <c r="CB306" s="18"/>
      <c r="CG306" s="402"/>
      <c r="CH306" s="18"/>
      <c r="CI306" s="406"/>
      <c r="CJ306" s="18"/>
      <c r="CK306" s="18"/>
      <c r="CP306" s="402"/>
      <c r="CQ306" s="18"/>
      <c r="CR306" s="406"/>
      <c r="CS306" s="18"/>
      <c r="CT306" s="18"/>
      <c r="CY306" s="402"/>
      <c r="CZ306" s="18"/>
      <c r="DA306" s="406"/>
      <c r="DB306" s="18"/>
      <c r="DC306" s="18"/>
      <c r="DH306" s="402"/>
      <c r="DI306" s="18"/>
      <c r="DJ306" s="406"/>
      <c r="DK306" s="18"/>
      <c r="DL306" s="18"/>
      <c r="DQ306" s="441"/>
      <c r="DR306" s="1"/>
      <c r="DS306" s="445"/>
      <c r="DT306" s="1"/>
      <c r="DU306" s="1"/>
      <c r="DZ306" s="402" t="s">
        <v>2225</v>
      </c>
      <c r="EA306" s="18"/>
      <c r="EB306" s="406" t="s">
        <v>2072</v>
      </c>
      <c r="EC306" s="18" t="s">
        <v>2515</v>
      </c>
      <c r="ED306" s="18"/>
      <c r="EE306" s="18">
        <v>950.39999999999782</v>
      </c>
      <c r="EI306" s="402" t="s">
        <v>2225</v>
      </c>
      <c r="EJ306" s="18"/>
      <c r="EK306" s="406" t="s">
        <v>2072</v>
      </c>
      <c r="EL306" s="18" t="s">
        <v>2515</v>
      </c>
      <c r="EM306" s="18"/>
      <c r="EN306" s="18">
        <v>137.89999999999691</v>
      </c>
      <c r="ER306" s="402" t="s">
        <v>2225</v>
      </c>
      <c r="ES306" s="18"/>
      <c r="ET306" s="406" t="s">
        <v>2072</v>
      </c>
      <c r="EU306" s="18" t="s">
        <v>2515</v>
      </c>
      <c r="EV306" s="18"/>
      <c r="EW306" s="18">
        <v>7.6999999999989086</v>
      </c>
      <c r="FA306" s="402" t="s">
        <v>2225</v>
      </c>
      <c r="FB306" s="18"/>
      <c r="FC306" s="406" t="s">
        <v>2072</v>
      </c>
      <c r="FD306" s="18" t="s">
        <v>2515</v>
      </c>
      <c r="FE306" s="18"/>
      <c r="FF306" s="18">
        <v>391.79999999999654</v>
      </c>
      <c r="FJ306" s="402" t="s">
        <v>2225</v>
      </c>
      <c r="FK306" s="18"/>
      <c r="FL306" s="406" t="s">
        <v>2072</v>
      </c>
      <c r="FM306" s="18" t="s">
        <v>2515</v>
      </c>
      <c r="FN306" s="18"/>
      <c r="FO306" s="18">
        <v>500.79999999999836</v>
      </c>
      <c r="FS306" s="402" t="s">
        <v>2225</v>
      </c>
      <c r="FT306" s="18"/>
      <c r="FU306" s="406" t="s">
        <v>2072</v>
      </c>
      <c r="FV306" s="18" t="s">
        <v>2515</v>
      </c>
      <c r="FW306" s="18"/>
      <c r="FX306" s="18">
        <v>409.90000000000146</v>
      </c>
      <c r="GB306" s="402" t="s">
        <v>2225</v>
      </c>
      <c r="GC306" s="18"/>
      <c r="GD306" s="406" t="s">
        <v>2072</v>
      </c>
      <c r="GE306" s="18" t="s">
        <v>2515</v>
      </c>
      <c r="GF306" s="18"/>
      <c r="GG306" s="18">
        <v>183.00000000000182</v>
      </c>
      <c r="GK306" s="402" t="s">
        <v>2225</v>
      </c>
      <c r="GL306" s="18"/>
      <c r="GM306" s="406" t="s">
        <v>2072</v>
      </c>
      <c r="GN306" s="18" t="s">
        <v>2515</v>
      </c>
      <c r="GO306" s="18"/>
      <c r="GP306" s="18">
        <v>3025.0999999999995</v>
      </c>
      <c r="HC306" s="402" t="s">
        <v>2225</v>
      </c>
      <c r="HD306" s="18"/>
      <c r="HE306" s="18">
        <v>302.40000000000327</v>
      </c>
      <c r="HF306" s="18"/>
      <c r="HG306" s="18"/>
      <c r="HL306" s="402" t="s">
        <v>2225</v>
      </c>
      <c r="HM306" s="18"/>
      <c r="HN306" s="18">
        <v>350.19999999999891</v>
      </c>
      <c r="HO306" s="18"/>
      <c r="HP306" s="18"/>
      <c r="HU306" s="18" t="s">
        <v>2225</v>
      </c>
      <c r="HV306" s="486"/>
      <c r="HW306" s="487">
        <v>1715.49999999998</v>
      </c>
      <c r="HX306" s="18"/>
      <c r="HY306" s="18"/>
      <c r="HZ306" s="18"/>
      <c r="IM306" s="402" t="s">
        <v>2225</v>
      </c>
      <c r="IN306" s="18"/>
      <c r="IO306" s="18">
        <v>304.10000000000036</v>
      </c>
      <c r="IP306" s="18"/>
      <c r="IQ306" s="18"/>
      <c r="IV306" s="402" t="s">
        <v>2225</v>
      </c>
      <c r="IW306" s="18"/>
      <c r="IX306" s="18">
        <v>244.40000000000146</v>
      </c>
      <c r="IY306" s="18"/>
      <c r="IZ306" s="18"/>
      <c r="JN306" s="488" t="s">
        <v>2225</v>
      </c>
      <c r="JO306" s="401"/>
      <c r="JP306" s="401">
        <v>206.40000000000146</v>
      </c>
      <c r="JW306" s="402"/>
      <c r="JX306" s="18"/>
      <c r="JY306" s="410"/>
      <c r="JZ306" s="18"/>
      <c r="KA306" s="18"/>
      <c r="KF306" s="402" t="s">
        <v>2225</v>
      </c>
      <c r="KG306" s="18"/>
      <c r="KH306" s="18">
        <v>141.89999999999964</v>
      </c>
      <c r="KI306" s="18"/>
      <c r="KJ306" s="18"/>
      <c r="KO306" s="402" t="s">
        <v>2225</v>
      </c>
      <c r="KP306" s="18"/>
      <c r="KQ306" s="18">
        <v>236.00000000000182</v>
      </c>
      <c r="KX306" s="402" t="s">
        <v>2225</v>
      </c>
      <c r="KY306" s="18"/>
      <c r="KZ306" s="18">
        <v>247.89999999999782</v>
      </c>
      <c r="LG306" s="402"/>
      <c r="LH306" s="18"/>
      <c r="LI306" s="408"/>
      <c r="LJ306" s="18"/>
      <c r="LK306" s="18"/>
      <c r="LP306" s="488" t="s">
        <v>2225</v>
      </c>
      <c r="LQ306" s="401"/>
      <c r="LR306" s="406" t="s">
        <v>2072</v>
      </c>
      <c r="LS306" s="401" t="s">
        <v>2515</v>
      </c>
      <c r="LT306" s="401"/>
      <c r="LU306" s="401">
        <v>567.99999999999636</v>
      </c>
      <c r="MH306" s="65"/>
      <c r="MI306" s="3"/>
      <c r="MJ306" s="80"/>
      <c r="MK306" s="80"/>
      <c r="ML306" s="234"/>
      <c r="MQ306" s="402" t="s">
        <v>2225</v>
      </c>
      <c r="MR306" s="18"/>
      <c r="MS306" s="18">
        <v>112.5</v>
      </c>
      <c r="MT306" s="18">
        <v>234.49999999999818</v>
      </c>
      <c r="MU306" s="18"/>
      <c r="MV306">
        <f>SUM(MS306:MT306)</f>
        <v>346.99999999999818</v>
      </c>
      <c r="MZ306" s="65"/>
      <c r="NA306" s="3"/>
      <c r="NB306" s="92"/>
      <c r="NC306" s="84"/>
      <c r="ND306" s="3"/>
      <c r="NF306" s="18"/>
      <c r="NH306" s="43"/>
    </row>
    <row r="307" spans="1:372" ht="18">
      <c r="D307" s="42"/>
      <c r="E307" s="49"/>
      <c r="M307" s="42"/>
      <c r="N307" s="3"/>
      <c r="O307" s="3"/>
      <c r="P307" s="9"/>
      <c r="V307" s="3"/>
      <c r="W307" s="3"/>
      <c r="X307" s="3"/>
      <c r="Y307" s="10"/>
      <c r="AE307" s="3"/>
      <c r="AF307" s="3"/>
      <c r="AG307" s="3"/>
      <c r="AH307" s="9"/>
      <c r="AN307" s="87"/>
      <c r="AO307" s="3"/>
      <c r="AP307" s="84"/>
      <c r="AQ307" s="3"/>
      <c r="AW307" s="3"/>
      <c r="AX307" s="3"/>
      <c r="AY307" s="84"/>
      <c r="AZ307" s="143"/>
      <c r="BF307" s="411"/>
      <c r="BG307" s="18"/>
      <c r="BH307" s="406"/>
      <c r="BI307" s="18"/>
      <c r="BJ307" s="18"/>
      <c r="BO307" s="412"/>
      <c r="BP307" s="18"/>
      <c r="BQ307" s="406"/>
      <c r="BR307" s="18"/>
      <c r="BS307" s="18"/>
      <c r="BX307" s="411"/>
      <c r="BY307" s="18"/>
      <c r="BZ307" s="406"/>
      <c r="CA307" s="18"/>
      <c r="CB307" s="18"/>
      <c r="CG307" s="411"/>
      <c r="CH307" s="18"/>
      <c r="CI307" s="406"/>
      <c r="CJ307" s="18"/>
      <c r="CK307" s="18"/>
      <c r="CP307" s="411"/>
      <c r="CQ307" s="18"/>
      <c r="CR307" s="406"/>
      <c r="CS307" s="18"/>
      <c r="CT307" s="18"/>
      <c r="CY307" s="411"/>
      <c r="CZ307" s="18"/>
      <c r="DA307" s="406"/>
      <c r="DB307" s="18"/>
      <c r="DC307" s="18"/>
      <c r="DH307" s="411"/>
      <c r="DI307" s="18"/>
      <c r="DJ307" s="406"/>
      <c r="DK307" s="18"/>
      <c r="DL307" s="18"/>
      <c r="DQ307" s="221"/>
      <c r="DR307" s="1"/>
      <c r="DS307" s="445"/>
      <c r="DT307" s="1"/>
      <c r="DU307" s="1"/>
      <c r="DZ307" s="411" t="s">
        <v>1838</v>
      </c>
      <c r="EA307" s="18"/>
      <c r="EB307" s="406" t="s">
        <v>1659</v>
      </c>
      <c r="EC307" s="18" t="s">
        <v>2516</v>
      </c>
      <c r="ED307" s="18"/>
      <c r="EE307" s="18">
        <v>294.80000000000109</v>
      </c>
      <c r="EI307" s="411" t="s">
        <v>1838</v>
      </c>
      <c r="EJ307" s="18"/>
      <c r="EK307" s="406" t="s">
        <v>1659</v>
      </c>
      <c r="EL307" s="18" t="s">
        <v>2516</v>
      </c>
      <c r="EM307" s="18"/>
      <c r="EN307" s="18">
        <v>130.00000000000182</v>
      </c>
      <c r="ER307" s="411" t="s">
        <v>1838</v>
      </c>
      <c r="ES307" s="18"/>
      <c r="ET307" s="406" t="s">
        <v>1659</v>
      </c>
      <c r="EU307" s="18" t="s">
        <v>2516</v>
      </c>
      <c r="EV307" s="18"/>
      <c r="EW307" s="18">
        <v>190.39999999999964</v>
      </c>
      <c r="FA307" s="411" t="s">
        <v>1838</v>
      </c>
      <c r="FB307" s="18"/>
      <c r="FC307" s="406" t="s">
        <v>1659</v>
      </c>
      <c r="FD307" s="18" t="s">
        <v>2516</v>
      </c>
      <c r="FE307" s="18"/>
      <c r="FF307" s="18">
        <v>269.80000000000109</v>
      </c>
      <c r="FJ307" s="411" t="s">
        <v>1838</v>
      </c>
      <c r="FK307" s="18"/>
      <c r="FL307" s="406" t="s">
        <v>1659</v>
      </c>
      <c r="FM307" s="18" t="s">
        <v>2516</v>
      </c>
      <c r="FN307" s="18"/>
      <c r="FO307" s="18">
        <v>233.80000000000109</v>
      </c>
      <c r="FS307" s="412" t="s">
        <v>1838</v>
      </c>
      <c r="FT307" s="18"/>
      <c r="FU307" s="406" t="s">
        <v>1659</v>
      </c>
      <c r="FV307" s="18" t="s">
        <v>2516</v>
      </c>
      <c r="FW307" s="18"/>
      <c r="FX307" s="18">
        <v>328.50000000000273</v>
      </c>
      <c r="GB307" s="411" t="s">
        <v>1838</v>
      </c>
      <c r="GC307" s="18"/>
      <c r="GD307" s="406" t="s">
        <v>1659</v>
      </c>
      <c r="GE307" s="18" t="s">
        <v>2516</v>
      </c>
      <c r="GF307" s="18"/>
      <c r="GG307" s="18">
        <v>33.000000000002728</v>
      </c>
      <c r="GK307" s="411" t="s">
        <v>1838</v>
      </c>
      <c r="GL307" s="18"/>
      <c r="GM307" s="406" t="s">
        <v>1659</v>
      </c>
      <c r="GN307" s="18" t="s">
        <v>2516</v>
      </c>
      <c r="GO307" s="18"/>
      <c r="GP307" s="18">
        <v>2548.5999999999995</v>
      </c>
      <c r="HC307" s="412" t="s">
        <v>1838</v>
      </c>
      <c r="HD307" s="18"/>
      <c r="HE307" s="18">
        <v>402.90000000000327</v>
      </c>
      <c r="HF307" s="18"/>
      <c r="HG307" s="18"/>
      <c r="HL307" s="412" t="s">
        <v>1838</v>
      </c>
      <c r="HM307" s="18"/>
      <c r="HN307" s="18">
        <v>284.59999999999854</v>
      </c>
      <c r="HO307" s="18"/>
      <c r="HP307" s="18"/>
      <c r="HU307" s="18" t="s">
        <v>1838</v>
      </c>
      <c r="HV307" s="486"/>
      <c r="HW307" s="487">
        <v>4700.1999999999807</v>
      </c>
      <c r="HX307" s="18"/>
      <c r="HY307" s="18"/>
      <c r="HZ307" s="18"/>
      <c r="IM307" s="411" t="s">
        <v>1838</v>
      </c>
      <c r="IN307" s="18"/>
      <c r="IO307" s="18">
        <v>190.49999999999636</v>
      </c>
      <c r="IP307" s="18"/>
      <c r="IQ307" s="18"/>
      <c r="IV307" s="412" t="s">
        <v>1838</v>
      </c>
      <c r="IW307" s="18"/>
      <c r="IX307" s="18">
        <v>195.29999999999563</v>
      </c>
      <c r="IY307" s="18"/>
      <c r="IZ307" s="18"/>
      <c r="JE307" s="402"/>
      <c r="JF307" s="18"/>
      <c r="JG307" s="409"/>
      <c r="JH307" s="18"/>
      <c r="JI307" s="18"/>
      <c r="JN307" s="411" t="s">
        <v>1838</v>
      </c>
      <c r="JO307" s="401"/>
      <c r="JP307" s="401">
        <v>298.89999999999418</v>
      </c>
      <c r="JW307" s="412"/>
      <c r="JX307" s="18"/>
      <c r="JY307" s="410"/>
      <c r="JZ307" s="18"/>
      <c r="KA307" s="18"/>
      <c r="KF307" s="412" t="s">
        <v>1838</v>
      </c>
      <c r="KG307" s="18"/>
      <c r="KH307" s="18">
        <v>256.59999999999491</v>
      </c>
      <c r="KI307" s="18"/>
      <c r="KJ307" s="18"/>
      <c r="KO307" s="412" t="s">
        <v>1838</v>
      </c>
      <c r="KP307" s="18"/>
      <c r="KQ307" s="18">
        <v>240.99999999999636</v>
      </c>
      <c r="KX307" s="412" t="s">
        <v>1838</v>
      </c>
      <c r="KY307" s="18"/>
      <c r="KZ307" s="18">
        <v>363.99999999999272</v>
      </c>
      <c r="LG307" s="412"/>
      <c r="LH307" s="18"/>
      <c r="LI307" s="408"/>
      <c r="LJ307" s="18"/>
      <c r="LK307" s="18"/>
      <c r="LP307" s="411" t="s">
        <v>1838</v>
      </c>
      <c r="LQ307" s="401"/>
      <c r="LR307" s="406" t="s">
        <v>1659</v>
      </c>
      <c r="LS307" s="401" t="s">
        <v>2516</v>
      </c>
      <c r="LT307" s="401"/>
      <c r="LU307" s="401">
        <v>294.29999999999927</v>
      </c>
      <c r="MH307" s="87"/>
      <c r="MI307" s="3"/>
      <c r="MJ307" s="80"/>
      <c r="MK307" s="80"/>
      <c r="ML307" s="234"/>
      <c r="MQ307" s="412" t="s">
        <v>1838</v>
      </c>
      <c r="MR307" s="18"/>
      <c r="MS307" s="18">
        <v>211.99999999999818</v>
      </c>
      <c r="MT307" s="18">
        <v>134.99999999999818</v>
      </c>
      <c r="MU307" s="18"/>
      <c r="MV307">
        <f t="shared" ref="MV307:MV370" si="588">SUM(MS307:MT307)</f>
        <v>346.99999999999636</v>
      </c>
      <c r="MZ307" s="87"/>
      <c r="NA307" s="3"/>
      <c r="NB307" s="286"/>
      <c r="NC307" s="84"/>
      <c r="ND307" s="3"/>
      <c r="NF307" s="18"/>
      <c r="NH307" s="43"/>
    </row>
    <row r="308" spans="1:372" ht="18">
      <c r="A308" s="42" t="s">
        <v>15</v>
      </c>
      <c r="B308" s="65" t="s">
        <v>1580</v>
      </c>
      <c r="D308" s="42" t="s">
        <v>21</v>
      </c>
      <c r="E308" s="49"/>
      <c r="M308" s="42" t="s">
        <v>21</v>
      </c>
      <c r="N308" s="3"/>
      <c r="O308" s="3"/>
      <c r="P308" s="55"/>
      <c r="R308" s="56"/>
      <c r="V308" s="42" t="s">
        <v>21</v>
      </c>
      <c r="W308" s="3"/>
      <c r="X308" s="3"/>
      <c r="Y308" s="10"/>
      <c r="AE308" s="42" t="s">
        <v>21</v>
      </c>
      <c r="AH308" s="49"/>
      <c r="AN308" s="42" t="s">
        <v>31</v>
      </c>
      <c r="AO308" s="9"/>
      <c r="AP308" s="3"/>
      <c r="AQ308" s="177">
        <v>61535.249999999898</v>
      </c>
      <c r="AR308" t="s">
        <v>1521</v>
      </c>
      <c r="AS308" s="65" t="s">
        <v>1580</v>
      </c>
      <c r="AW308" s="42" t="s">
        <v>31</v>
      </c>
      <c r="AX308" s="9"/>
      <c r="AY308" s="3"/>
      <c r="AZ308" s="177">
        <v>54485.262499999983</v>
      </c>
      <c r="BA308" s="252" t="s">
        <v>2079</v>
      </c>
      <c r="BB308" s="65" t="s">
        <v>1580</v>
      </c>
      <c r="BF308" s="41" t="s">
        <v>154</v>
      </c>
      <c r="BG308" s="9"/>
      <c r="BH308" s="376"/>
      <c r="BI308" s="177">
        <v>56751.674999999799</v>
      </c>
      <c r="BJ308" s="252" t="s">
        <v>3675</v>
      </c>
      <c r="BK308" s="65" t="s">
        <v>1580</v>
      </c>
      <c r="BO308" s="18"/>
      <c r="BP308" s="18"/>
      <c r="BQ308" s="406"/>
      <c r="BR308" s="18"/>
      <c r="BS308" s="18"/>
      <c r="BX308" s="18"/>
      <c r="BY308" s="18"/>
      <c r="BZ308" s="406"/>
      <c r="CA308" s="18"/>
      <c r="CB308" s="18"/>
      <c r="CG308" s="18"/>
      <c r="CH308" s="18"/>
      <c r="CI308" s="406"/>
      <c r="CJ308" s="18"/>
      <c r="CK308" s="18"/>
      <c r="CP308" s="18"/>
      <c r="CQ308" s="18"/>
      <c r="CR308" s="406"/>
      <c r="CS308" s="18"/>
      <c r="CT308" s="18"/>
      <c r="CY308" s="18"/>
      <c r="CZ308" s="18"/>
      <c r="DA308" s="406"/>
      <c r="DB308" s="18"/>
      <c r="DC308" s="18"/>
      <c r="DH308" s="18"/>
      <c r="DI308" s="18"/>
      <c r="DJ308" s="406"/>
      <c r="DK308" s="18"/>
      <c r="DL308" s="18"/>
      <c r="DQ308" s="1"/>
      <c r="DR308" s="1"/>
      <c r="DS308" s="445"/>
      <c r="DT308" s="1"/>
      <c r="DU308" s="1"/>
      <c r="DZ308" s="18" t="s">
        <v>156</v>
      </c>
      <c r="EA308" s="18"/>
      <c r="EB308" s="406" t="s">
        <v>1641</v>
      </c>
      <c r="EC308" s="18" t="s">
        <v>2242</v>
      </c>
      <c r="ED308" s="18"/>
      <c r="EE308" s="18">
        <v>546.04999999999927</v>
      </c>
      <c r="EI308" s="18" t="s">
        <v>156</v>
      </c>
      <c r="EJ308" s="18"/>
      <c r="EK308" s="406" t="s">
        <v>1641</v>
      </c>
      <c r="EL308" s="18" t="s">
        <v>2242</v>
      </c>
      <c r="EM308" s="18"/>
      <c r="EN308" s="18">
        <v>210.30000000000018</v>
      </c>
      <c r="ER308" s="18" t="s">
        <v>156</v>
      </c>
      <c r="ES308" s="18"/>
      <c r="ET308" s="406" t="s">
        <v>1641</v>
      </c>
      <c r="EU308" s="18" t="s">
        <v>2242</v>
      </c>
      <c r="EV308" s="18"/>
      <c r="EW308" s="18">
        <v>141.80000000000018</v>
      </c>
      <c r="FA308" s="18" t="s">
        <v>156</v>
      </c>
      <c r="FB308" s="18"/>
      <c r="FC308" s="406" t="s">
        <v>1641</v>
      </c>
      <c r="FD308" s="18" t="s">
        <v>2242</v>
      </c>
      <c r="FE308" s="18"/>
      <c r="FF308" s="18">
        <v>248.60000000000036</v>
      </c>
      <c r="FJ308" s="18" t="s">
        <v>156</v>
      </c>
      <c r="FK308" s="18"/>
      <c r="FL308" s="406" t="s">
        <v>1641</v>
      </c>
      <c r="FM308" s="18" t="s">
        <v>2242</v>
      </c>
      <c r="FN308" s="18"/>
      <c r="FO308" s="18">
        <v>222.80000000000109</v>
      </c>
      <c r="FS308" s="18" t="s">
        <v>156</v>
      </c>
      <c r="FT308" s="18"/>
      <c r="FU308" s="406" t="s">
        <v>1641</v>
      </c>
      <c r="FV308" s="18" t="s">
        <v>2242</v>
      </c>
      <c r="FW308" s="18"/>
      <c r="FX308" s="18">
        <v>467.10000000000127</v>
      </c>
      <c r="GB308" s="18" t="s">
        <v>156</v>
      </c>
      <c r="GC308" s="18"/>
      <c r="GD308" s="406" t="s">
        <v>1641</v>
      </c>
      <c r="GE308" s="18" t="s">
        <v>2242</v>
      </c>
      <c r="GF308" s="18"/>
      <c r="GG308" s="18">
        <v>244.70000000000164</v>
      </c>
      <c r="GK308" s="18" t="s">
        <v>156</v>
      </c>
      <c r="GL308" s="18"/>
      <c r="GM308" s="406" t="s">
        <v>1641</v>
      </c>
      <c r="GN308" s="18" t="s">
        <v>2242</v>
      </c>
      <c r="GO308" s="18"/>
      <c r="GP308" s="18">
        <v>2411.2000000000012</v>
      </c>
      <c r="HC308" s="18" t="s">
        <v>156</v>
      </c>
      <c r="HD308" s="18"/>
      <c r="HE308" s="18">
        <v>585.84999999999854</v>
      </c>
      <c r="HF308" s="18"/>
      <c r="HG308" s="18"/>
      <c r="HL308" s="18" t="s">
        <v>156</v>
      </c>
      <c r="HM308" s="18"/>
      <c r="HN308" s="18">
        <v>227.49999999999454</v>
      </c>
      <c r="HO308" s="18"/>
      <c r="HP308" s="18"/>
      <c r="HU308" s="18" t="s">
        <v>156</v>
      </c>
      <c r="HV308" s="486"/>
      <c r="HW308" s="487">
        <v>2872.2499999999782</v>
      </c>
      <c r="HX308" s="18"/>
      <c r="HY308" s="18"/>
      <c r="HZ308" s="18"/>
      <c r="IM308" s="18" t="s">
        <v>156</v>
      </c>
      <c r="IN308" s="18"/>
      <c r="IO308" s="18">
        <v>190.29999999999745</v>
      </c>
      <c r="IP308" s="18"/>
      <c r="IQ308" s="18"/>
      <c r="IV308" s="18" t="s">
        <v>156</v>
      </c>
      <c r="IW308" s="18"/>
      <c r="IX308" s="18">
        <v>96.69999999999709</v>
      </c>
      <c r="IY308" s="18"/>
      <c r="IZ308" s="18"/>
      <c r="JE308" s="411"/>
      <c r="JF308" s="18"/>
      <c r="JG308" s="409"/>
      <c r="JH308" s="18"/>
      <c r="JI308" s="18"/>
      <c r="JN308" s="401" t="s">
        <v>156</v>
      </c>
      <c r="JO308" s="401"/>
      <c r="JP308" s="401">
        <v>337.69999999999345</v>
      </c>
      <c r="JW308" s="18"/>
      <c r="JX308" s="18"/>
      <c r="JY308" s="410"/>
      <c r="JZ308" s="18"/>
      <c r="KA308" s="18"/>
      <c r="KF308" s="18" t="s">
        <v>156</v>
      </c>
      <c r="KG308" s="18"/>
      <c r="KH308" s="18">
        <v>207.89999999999418</v>
      </c>
      <c r="KI308" s="18"/>
      <c r="KJ308" s="18"/>
      <c r="KO308" s="18" t="s">
        <v>156</v>
      </c>
      <c r="KP308" s="18"/>
      <c r="KQ308" s="18">
        <v>132.99999999999636</v>
      </c>
      <c r="KX308" s="18" t="s">
        <v>156</v>
      </c>
      <c r="KY308" s="18"/>
      <c r="KZ308" s="18">
        <v>317.5</v>
      </c>
      <c r="LG308" s="18"/>
      <c r="LH308" s="18"/>
      <c r="LI308" s="407"/>
      <c r="LJ308" s="18"/>
      <c r="LK308" s="18"/>
      <c r="LP308" s="401" t="s">
        <v>156</v>
      </c>
      <c r="LQ308" s="401"/>
      <c r="LR308" s="406" t="s">
        <v>1641</v>
      </c>
      <c r="LS308" s="401" t="s">
        <v>2242</v>
      </c>
      <c r="LT308" s="401"/>
      <c r="LU308" s="401">
        <v>393.00000000000364</v>
      </c>
      <c r="MH308" s="3"/>
      <c r="MI308" s="3"/>
      <c r="MJ308" s="80"/>
      <c r="MK308" s="80"/>
      <c r="ML308" s="234"/>
      <c r="MQ308" s="18" t="s">
        <v>156</v>
      </c>
      <c r="MR308" s="18"/>
      <c r="MS308" s="18">
        <v>50.499999999994543</v>
      </c>
      <c r="MT308" s="18">
        <v>167.49999999999454</v>
      </c>
      <c r="MU308" s="18"/>
      <c r="MV308">
        <f t="shared" si="588"/>
        <v>217.99999999998909</v>
      </c>
      <c r="MZ308" s="3"/>
      <c r="NA308" s="3"/>
      <c r="NB308" s="312"/>
      <c r="NC308" s="84"/>
      <c r="ND308" s="3"/>
      <c r="NF308" s="18"/>
      <c r="NH308" s="43"/>
    </row>
    <row r="309" spans="1:372" ht="18">
      <c r="A309" s="53">
        <v>2014</v>
      </c>
      <c r="B309"/>
      <c r="D309" s="52" t="s">
        <v>225</v>
      </c>
      <c r="G309" s="49">
        <v>10338</v>
      </c>
      <c r="H309" s="65" t="s">
        <v>1580</v>
      </c>
      <c r="M309" s="53" t="s">
        <v>1611</v>
      </c>
      <c r="N309" s="3"/>
      <c r="O309" s="3"/>
      <c r="P309" s="59">
        <v>27401</v>
      </c>
      <c r="Q309" t="s">
        <v>228</v>
      </c>
      <c r="R309" s="65" t="s">
        <v>1580</v>
      </c>
      <c r="V309" s="53" t="s">
        <v>1613</v>
      </c>
      <c r="W309" s="3"/>
      <c r="X309" s="3"/>
      <c r="Y309" s="59">
        <v>45612</v>
      </c>
      <c r="Z309" t="s">
        <v>252</v>
      </c>
      <c r="AA309" s="65" t="s">
        <v>1580</v>
      </c>
      <c r="AE309" s="53" t="s">
        <v>223</v>
      </c>
      <c r="AH309" s="49">
        <v>56935</v>
      </c>
      <c r="AI309" t="s">
        <v>386</v>
      </c>
      <c r="AJ309" s="65" t="s">
        <v>1580</v>
      </c>
      <c r="AN309" s="53" t="s">
        <v>875</v>
      </c>
      <c r="AO309" s="9"/>
      <c r="AP309" s="1"/>
      <c r="AW309" s="53" t="s">
        <v>1940</v>
      </c>
      <c r="AZ309" s="95"/>
      <c r="BF309" s="52" t="s">
        <v>3662</v>
      </c>
      <c r="BJ309" s="18"/>
      <c r="BO309" s="402"/>
      <c r="BP309" s="18"/>
      <c r="BQ309" s="406"/>
      <c r="BR309" s="18"/>
      <c r="BS309" s="18"/>
      <c r="BX309" s="402"/>
      <c r="BY309" s="18"/>
      <c r="BZ309" s="406"/>
      <c r="CA309" s="18"/>
      <c r="CB309" s="18"/>
      <c r="CG309" s="402"/>
      <c r="CH309" s="18"/>
      <c r="CI309" s="406"/>
      <c r="CJ309" s="18"/>
      <c r="CK309" s="18"/>
      <c r="CP309" s="402"/>
      <c r="CQ309" s="18"/>
      <c r="CR309" s="406"/>
      <c r="CS309" s="18"/>
      <c r="CT309" s="18"/>
      <c r="CY309" s="402"/>
      <c r="CZ309" s="18"/>
      <c r="DA309" s="406"/>
      <c r="DB309" s="18"/>
      <c r="DC309" s="18"/>
      <c r="DH309" s="402"/>
      <c r="DI309" s="18"/>
      <c r="DJ309" s="406"/>
      <c r="DK309" s="18"/>
      <c r="DL309" s="18"/>
      <c r="DQ309" s="441"/>
      <c r="DR309" s="1"/>
      <c r="DS309" s="445"/>
      <c r="DT309" s="1"/>
      <c r="DU309" s="1"/>
      <c r="DZ309" s="402" t="s">
        <v>2218</v>
      </c>
      <c r="EA309" s="18"/>
      <c r="EB309" s="406" t="s">
        <v>2077</v>
      </c>
      <c r="EC309" s="18" t="s">
        <v>2517</v>
      </c>
      <c r="ED309" s="18"/>
      <c r="EE309" s="18">
        <v>696.99999999999909</v>
      </c>
      <c r="EI309" s="402" t="s">
        <v>2218</v>
      </c>
      <c r="EJ309" s="18"/>
      <c r="EK309" s="406" t="s">
        <v>2077</v>
      </c>
      <c r="EL309" s="18" t="s">
        <v>2517</v>
      </c>
      <c r="EM309" s="18"/>
      <c r="EN309" s="18">
        <v>379.10000000000036</v>
      </c>
      <c r="ER309" s="402" t="s">
        <v>2218</v>
      </c>
      <c r="ES309" s="18"/>
      <c r="ET309" s="406" t="s">
        <v>2077</v>
      </c>
      <c r="EU309" s="18" t="s">
        <v>2517</v>
      </c>
      <c r="EV309" s="18"/>
      <c r="EW309" s="18">
        <v>269.70000000000073</v>
      </c>
      <c r="FA309" s="402" t="s">
        <v>2218</v>
      </c>
      <c r="FB309" s="18"/>
      <c r="FC309" s="406" t="s">
        <v>2077</v>
      </c>
      <c r="FD309" s="18" t="s">
        <v>2517</v>
      </c>
      <c r="FE309" s="18"/>
      <c r="FF309" s="18">
        <v>336.5</v>
      </c>
      <c r="FJ309" s="402" t="s">
        <v>2218</v>
      </c>
      <c r="FK309" s="18"/>
      <c r="FL309" s="406" t="s">
        <v>2077</v>
      </c>
      <c r="FM309" s="18" t="s">
        <v>2517</v>
      </c>
      <c r="FN309" s="18"/>
      <c r="FO309" s="18">
        <v>516.99999999999818</v>
      </c>
      <c r="FS309" s="402" t="s">
        <v>2218</v>
      </c>
      <c r="FT309" s="18"/>
      <c r="FU309" s="406" t="s">
        <v>2077</v>
      </c>
      <c r="FV309" s="18" t="s">
        <v>2517</v>
      </c>
      <c r="FW309" s="18"/>
      <c r="FX309" s="18">
        <v>91.799999999999272</v>
      </c>
      <c r="GB309" s="402" t="s">
        <v>2218</v>
      </c>
      <c r="GC309" s="18"/>
      <c r="GD309" s="406" t="s">
        <v>2077</v>
      </c>
      <c r="GE309" s="18" t="s">
        <v>2517</v>
      </c>
      <c r="GF309" s="18"/>
      <c r="GG309" s="18">
        <v>285.99999999999909</v>
      </c>
      <c r="GK309" s="402" t="s">
        <v>2218</v>
      </c>
      <c r="GL309" s="18"/>
      <c r="GM309" s="406" t="s">
        <v>2077</v>
      </c>
      <c r="GN309" s="18" t="s">
        <v>2517</v>
      </c>
      <c r="GO309" s="18"/>
      <c r="GP309" s="18">
        <v>1724.3999999999996</v>
      </c>
      <c r="HC309" s="402" t="s">
        <v>2218</v>
      </c>
      <c r="HD309" s="18"/>
      <c r="HE309" s="18">
        <v>249.59999999999673</v>
      </c>
      <c r="HF309" s="18"/>
      <c r="HG309" s="18"/>
      <c r="HL309" s="402" t="s">
        <v>2218</v>
      </c>
      <c r="HM309" s="18"/>
      <c r="HN309" s="18">
        <v>579.30000000000109</v>
      </c>
      <c r="HO309" s="18"/>
      <c r="HP309" s="18"/>
      <c r="HU309" s="18" t="s">
        <v>2218</v>
      </c>
      <c r="HV309" s="486"/>
      <c r="HW309" s="487">
        <v>1439.8999999999869</v>
      </c>
      <c r="HX309" s="18"/>
      <c r="HY309" s="18"/>
      <c r="HZ309" s="18"/>
      <c r="IM309" s="402" t="s">
        <v>2218</v>
      </c>
      <c r="IN309" s="18"/>
      <c r="IO309" s="18">
        <v>209.79999999999927</v>
      </c>
      <c r="IP309" s="18"/>
      <c r="IQ309" s="18"/>
      <c r="IV309" s="402" t="s">
        <v>2218</v>
      </c>
      <c r="IW309" s="18"/>
      <c r="IX309" s="18">
        <v>491.89999999999782</v>
      </c>
      <c r="IY309" s="18"/>
      <c r="IZ309" s="18"/>
      <c r="JE309" s="18"/>
      <c r="JF309" s="18"/>
      <c r="JG309" s="406"/>
      <c r="JH309" s="18"/>
      <c r="JI309" s="18"/>
      <c r="JN309" s="488" t="s">
        <v>2218</v>
      </c>
      <c r="JO309" s="401"/>
      <c r="JP309" s="401">
        <v>229.49999999999636</v>
      </c>
      <c r="JW309" s="402"/>
      <c r="JX309" s="18"/>
      <c r="JY309" s="410"/>
      <c r="JZ309" s="18"/>
      <c r="KA309" s="18"/>
      <c r="KF309" s="402" t="s">
        <v>2218</v>
      </c>
      <c r="KG309" s="18"/>
      <c r="KH309" s="18">
        <v>58.199999999998909</v>
      </c>
      <c r="KI309" s="18"/>
      <c r="KJ309" s="18"/>
      <c r="KO309" s="402" t="s">
        <v>2218</v>
      </c>
      <c r="KP309" s="18"/>
      <c r="KQ309" s="18">
        <v>138</v>
      </c>
      <c r="KX309" s="402" t="s">
        <v>2218</v>
      </c>
      <c r="KY309" s="18"/>
      <c r="KZ309" s="18">
        <v>29.899999999999636</v>
      </c>
      <c r="LG309" s="402"/>
      <c r="LH309" s="18"/>
      <c r="LI309" s="407"/>
      <c r="LJ309" s="18"/>
      <c r="LK309" s="18"/>
      <c r="LP309" s="488" t="s">
        <v>2218</v>
      </c>
      <c r="LQ309" s="401"/>
      <c r="LR309" s="406" t="s">
        <v>2077</v>
      </c>
      <c r="LS309" s="401" t="s">
        <v>2517</v>
      </c>
      <c r="LT309" s="401"/>
      <c r="LU309" s="401">
        <v>112.80000000000109</v>
      </c>
      <c r="MH309" s="65"/>
      <c r="MI309" s="3"/>
      <c r="MJ309" s="80"/>
      <c r="MK309" s="80"/>
      <c r="ML309" s="234"/>
      <c r="MQ309" s="402" t="s">
        <v>2218</v>
      </c>
      <c r="MR309" s="18"/>
      <c r="MS309" s="18">
        <v>158.5</v>
      </c>
      <c r="MT309" s="18">
        <v>91</v>
      </c>
      <c r="MU309" s="18"/>
      <c r="MV309">
        <f t="shared" si="588"/>
        <v>249.5</v>
      </c>
      <c r="MZ309" s="65"/>
      <c r="NA309" s="3"/>
      <c r="NB309" s="313"/>
      <c r="NC309" s="84"/>
      <c r="ND309" s="41"/>
      <c r="NF309" s="18"/>
      <c r="NH309" s="43"/>
    </row>
    <row r="310" spans="1:372" ht="18">
      <c r="A310" s="42" t="s">
        <v>21</v>
      </c>
      <c r="B310" s="65" t="s">
        <v>1581</v>
      </c>
      <c r="D310" s="42" t="s">
        <v>31</v>
      </c>
      <c r="G310" s="49"/>
      <c r="M310" s="42" t="s">
        <v>31</v>
      </c>
      <c r="N310" s="3"/>
      <c r="O310" s="3"/>
      <c r="P310" s="60"/>
      <c r="V310" s="42" t="s">
        <v>31</v>
      </c>
      <c r="W310" s="3"/>
      <c r="X310" s="3"/>
      <c r="Y310" s="60"/>
      <c r="AE310" s="42" t="s">
        <v>31</v>
      </c>
      <c r="AH310" s="49"/>
      <c r="AN310" s="42" t="s">
        <v>21</v>
      </c>
      <c r="AO310" s="9"/>
      <c r="AP310" s="1"/>
      <c r="AQ310" s="177">
        <v>59758.550000000061</v>
      </c>
      <c r="AR310" t="s">
        <v>1522</v>
      </c>
      <c r="AS310" s="65" t="s">
        <v>1581</v>
      </c>
      <c r="AW310" s="42" t="s">
        <v>21</v>
      </c>
      <c r="AX310" s="9"/>
      <c r="AY310" s="3"/>
      <c r="AZ310" s="177">
        <v>52280.250000000058</v>
      </c>
      <c r="BA310" s="252" t="s">
        <v>2080</v>
      </c>
      <c r="BB310" s="65" t="s">
        <v>1581</v>
      </c>
      <c r="BF310" s="42" t="s">
        <v>31</v>
      </c>
      <c r="BG310" s="9"/>
      <c r="BH310" s="376"/>
      <c r="BI310" s="177">
        <v>55629.624999999636</v>
      </c>
      <c r="BJ310" s="252" t="s">
        <v>3676</v>
      </c>
      <c r="BK310" s="65" t="s">
        <v>1581</v>
      </c>
      <c r="BO310" s="412"/>
      <c r="BP310" s="18"/>
      <c r="BQ310" s="406"/>
      <c r="BR310" s="18"/>
      <c r="BS310" s="18"/>
      <c r="BX310" s="411"/>
      <c r="BY310" s="18"/>
      <c r="BZ310" s="406"/>
      <c r="CA310" s="18"/>
      <c r="CB310" s="18"/>
      <c r="CG310" s="411"/>
      <c r="CH310" s="18"/>
      <c r="CI310" s="406"/>
      <c r="CJ310" s="18"/>
      <c r="CK310" s="18"/>
      <c r="CP310" s="411"/>
      <c r="CQ310" s="18"/>
      <c r="CR310" s="406"/>
      <c r="CS310" s="18"/>
      <c r="CT310" s="18"/>
      <c r="CY310" s="411"/>
      <c r="CZ310" s="18"/>
      <c r="DA310" s="406"/>
      <c r="DB310" s="18"/>
      <c r="DC310" s="18"/>
      <c r="DH310" s="411"/>
      <c r="DI310" s="18"/>
      <c r="DJ310" s="406"/>
      <c r="DK310" s="18"/>
      <c r="DL310" s="18"/>
      <c r="DQ310" s="221"/>
      <c r="DR310" s="1"/>
      <c r="DS310" s="445"/>
      <c r="DT310" s="1"/>
      <c r="DU310" s="1"/>
      <c r="DZ310" s="411" t="s">
        <v>1833</v>
      </c>
      <c r="EA310" s="18"/>
      <c r="EB310" s="406" t="s">
        <v>1661</v>
      </c>
      <c r="EC310" s="18" t="s">
        <v>2247</v>
      </c>
      <c r="ED310" s="18"/>
      <c r="EE310" s="18">
        <v>546.199999999998</v>
      </c>
      <c r="EI310" s="411" t="s">
        <v>1833</v>
      </c>
      <c r="EJ310" s="18"/>
      <c r="EK310" s="406" t="s">
        <v>1661</v>
      </c>
      <c r="EL310" s="18" t="s">
        <v>2247</v>
      </c>
      <c r="EM310" s="18"/>
      <c r="EN310" s="18">
        <v>241.899999999996</v>
      </c>
      <c r="ER310" s="411" t="s">
        <v>1833</v>
      </c>
      <c r="ES310" s="18"/>
      <c r="ET310" s="406" t="s">
        <v>1661</v>
      </c>
      <c r="EU310" s="18" t="s">
        <v>2247</v>
      </c>
      <c r="EV310" s="18"/>
      <c r="EW310" s="18">
        <v>178.09999999999854</v>
      </c>
      <c r="FA310" s="411" t="s">
        <v>1833</v>
      </c>
      <c r="FB310" s="18"/>
      <c r="FC310" s="406" t="s">
        <v>1661</v>
      </c>
      <c r="FD310" s="18" t="s">
        <v>2247</v>
      </c>
      <c r="FE310" s="18"/>
      <c r="FF310" s="18">
        <v>162.29999999999745</v>
      </c>
      <c r="FJ310" s="411" t="s">
        <v>1833</v>
      </c>
      <c r="FK310" s="18"/>
      <c r="FL310" s="406" t="s">
        <v>1661</v>
      </c>
      <c r="FM310" s="18" t="s">
        <v>2247</v>
      </c>
      <c r="FN310" s="18"/>
      <c r="FO310" s="18">
        <v>430.29999999999927</v>
      </c>
      <c r="FS310" s="412" t="s">
        <v>1833</v>
      </c>
      <c r="FT310" s="18"/>
      <c r="FU310" s="406" t="s">
        <v>1661</v>
      </c>
      <c r="FV310" s="18" t="s">
        <v>2247</v>
      </c>
      <c r="FW310" s="18"/>
      <c r="FX310" s="18">
        <v>393.20000000000073</v>
      </c>
      <c r="GB310" s="411" t="s">
        <v>1833</v>
      </c>
      <c r="GC310" s="18"/>
      <c r="GD310" s="406" t="s">
        <v>1661</v>
      </c>
      <c r="GE310" s="18" t="s">
        <v>2247</v>
      </c>
      <c r="GF310" s="18"/>
      <c r="GG310" s="18">
        <v>238.00000000000182</v>
      </c>
      <c r="GK310" s="411" t="s">
        <v>1833</v>
      </c>
      <c r="GL310" s="18"/>
      <c r="GM310" s="406" t="s">
        <v>1661</v>
      </c>
      <c r="GN310" s="18" t="s">
        <v>2247</v>
      </c>
      <c r="GO310" s="18"/>
      <c r="GP310" s="18">
        <v>1816.7999999999997</v>
      </c>
      <c r="HC310" s="412" t="s">
        <v>1833</v>
      </c>
      <c r="HD310" s="18"/>
      <c r="HE310" s="18">
        <v>609.89999999999782</v>
      </c>
      <c r="HF310" s="18"/>
      <c r="HG310" s="18"/>
      <c r="HL310" s="412" t="s">
        <v>1833</v>
      </c>
      <c r="HM310" s="18"/>
      <c r="HN310" s="18">
        <v>315.79999999999563</v>
      </c>
      <c r="HO310" s="18"/>
      <c r="HP310" s="18"/>
      <c r="HU310" s="18" t="s">
        <v>1833</v>
      </c>
      <c r="HV310" s="486"/>
      <c r="HW310" s="487">
        <v>3442.7999999999029</v>
      </c>
      <c r="HX310" s="18"/>
      <c r="HY310" s="18"/>
      <c r="HZ310" s="18"/>
      <c r="IM310" s="411" t="s">
        <v>1833</v>
      </c>
      <c r="IN310" s="18"/>
      <c r="IO310" s="18">
        <v>389.49999999999636</v>
      </c>
      <c r="IP310" s="18"/>
      <c r="IQ310" s="18"/>
      <c r="IV310" s="412" t="s">
        <v>1833</v>
      </c>
      <c r="IW310" s="18"/>
      <c r="IX310" s="18">
        <v>374.99999999999636</v>
      </c>
      <c r="IY310" s="18"/>
      <c r="IZ310" s="18"/>
      <c r="JE310" s="402"/>
      <c r="JF310" s="18"/>
      <c r="JG310" s="406"/>
      <c r="JH310" s="18"/>
      <c r="JI310" s="18"/>
      <c r="JN310" s="411" t="s">
        <v>1833</v>
      </c>
      <c r="JO310" s="401"/>
      <c r="JP310" s="401">
        <v>258.59999999999491</v>
      </c>
      <c r="JW310" s="412"/>
      <c r="JX310" s="18"/>
      <c r="JY310" s="410"/>
      <c r="JZ310" s="18"/>
      <c r="KA310" s="18"/>
      <c r="KF310" s="412" t="s">
        <v>1833</v>
      </c>
      <c r="KG310" s="18"/>
      <c r="KH310" s="18">
        <v>318.49999999999636</v>
      </c>
      <c r="KI310" s="18"/>
      <c r="KJ310" s="18"/>
      <c r="KO310" s="412" t="s">
        <v>1833</v>
      </c>
      <c r="KP310" s="18"/>
      <c r="KQ310" s="18">
        <v>107.99999999999636</v>
      </c>
      <c r="KX310" s="412" t="s">
        <v>1833</v>
      </c>
      <c r="KY310" s="18"/>
      <c r="KZ310" s="18">
        <v>320</v>
      </c>
      <c r="LG310" s="412"/>
      <c r="LH310" s="18"/>
      <c r="LI310" s="407"/>
      <c r="LJ310" s="18"/>
      <c r="LK310" s="18"/>
      <c r="LP310" s="411" t="s">
        <v>1833</v>
      </c>
      <c r="LQ310" s="401"/>
      <c r="LR310" s="406" t="s">
        <v>1661</v>
      </c>
      <c r="LS310" s="401" t="s">
        <v>2247</v>
      </c>
      <c r="LT310" s="401"/>
      <c r="LU310" s="401">
        <v>326.39999999999418</v>
      </c>
      <c r="MH310" s="87"/>
      <c r="MI310" s="3"/>
      <c r="MJ310" s="80"/>
      <c r="MK310" s="80"/>
      <c r="ML310" s="234"/>
      <c r="MQ310" s="412" t="s">
        <v>1833</v>
      </c>
      <c r="MR310" s="18"/>
      <c r="MS310" s="18">
        <v>175.49999999999636</v>
      </c>
      <c r="MT310" s="18">
        <v>197.99999999999454</v>
      </c>
      <c r="MU310" s="18"/>
      <c r="MV310">
        <f t="shared" si="588"/>
        <v>373.49999999999091</v>
      </c>
      <c r="MZ310" s="87"/>
      <c r="NA310" s="3"/>
      <c r="NB310" s="313"/>
      <c r="NC310" s="84"/>
      <c r="ND310" s="3"/>
      <c r="NF310" s="18"/>
      <c r="NH310" s="43"/>
    </row>
    <row r="311" spans="1:372" ht="18">
      <c r="A311" s="53">
        <v>2014</v>
      </c>
      <c r="B311" s="65"/>
      <c r="D311" s="52" t="s">
        <v>225</v>
      </c>
      <c r="G311" s="49">
        <v>9197</v>
      </c>
      <c r="H311" s="65" t="s">
        <v>1581</v>
      </c>
      <c r="M311" s="53" t="s">
        <v>1611</v>
      </c>
      <c r="N311" s="3"/>
      <c r="O311" s="3"/>
      <c r="P311" s="57">
        <v>25671</v>
      </c>
      <c r="Q311" t="s">
        <v>229</v>
      </c>
      <c r="R311" s="65" t="s">
        <v>1581</v>
      </c>
      <c r="V311" s="53" t="s">
        <v>1613</v>
      </c>
      <c r="W311" s="3"/>
      <c r="X311" s="3"/>
      <c r="Y311" s="57">
        <v>42103</v>
      </c>
      <c r="Z311" t="s">
        <v>253</v>
      </c>
      <c r="AA311" s="65" t="s">
        <v>1581</v>
      </c>
      <c r="AE311" s="53" t="s">
        <v>223</v>
      </c>
      <c r="AH311" s="49">
        <v>54486</v>
      </c>
      <c r="AI311" t="s">
        <v>387</v>
      </c>
      <c r="AJ311" s="65" t="s">
        <v>1581</v>
      </c>
      <c r="AN311" s="53" t="s">
        <v>875</v>
      </c>
      <c r="AO311" s="9"/>
      <c r="AP311" s="3"/>
      <c r="AS311" s="65"/>
      <c r="AW311" s="53" t="s">
        <v>1940</v>
      </c>
      <c r="AX311" s="9"/>
      <c r="AZ311" s="95"/>
      <c r="BB311" s="65"/>
      <c r="BF311" s="53" t="s">
        <v>3662</v>
      </c>
      <c r="BJ311" s="18"/>
      <c r="BO311" s="412"/>
      <c r="BP311" s="18"/>
      <c r="BQ311" s="406"/>
      <c r="BR311" s="18"/>
      <c r="BS311" s="18"/>
      <c r="BX311" s="411"/>
      <c r="BY311" s="18"/>
      <c r="BZ311" s="406"/>
      <c r="CA311" s="18"/>
      <c r="CB311" s="18"/>
      <c r="CG311" s="411"/>
      <c r="CH311" s="18"/>
      <c r="CI311" s="406"/>
      <c r="CJ311" s="18"/>
      <c r="CK311" s="18"/>
      <c r="CP311" s="411"/>
      <c r="CQ311" s="18"/>
      <c r="CR311" s="406"/>
      <c r="CS311" s="18"/>
      <c r="CT311" s="18"/>
      <c r="CY311" s="411"/>
      <c r="CZ311" s="18"/>
      <c r="DA311" s="406"/>
      <c r="DB311" s="18"/>
      <c r="DC311" s="18"/>
      <c r="DH311" s="411"/>
      <c r="DI311" s="18"/>
      <c r="DJ311" s="406"/>
      <c r="DK311" s="18"/>
      <c r="DL311" s="18"/>
      <c r="DQ311" s="221"/>
      <c r="DR311" s="1"/>
      <c r="DS311" s="445"/>
      <c r="DT311" s="1"/>
      <c r="DU311" s="1"/>
      <c r="DZ311" s="411" t="s">
        <v>1828</v>
      </c>
      <c r="EA311" s="18"/>
      <c r="EB311" s="406" t="s">
        <v>1650</v>
      </c>
      <c r="EC311" s="18" t="s">
        <v>2503</v>
      </c>
      <c r="ED311" s="18"/>
      <c r="EE311" s="18">
        <v>734.80000000000018</v>
      </c>
      <c r="EI311" s="411" t="s">
        <v>1828</v>
      </c>
      <c r="EJ311" s="18"/>
      <c r="EK311" s="406" t="s">
        <v>1650</v>
      </c>
      <c r="EL311" s="18" t="s">
        <v>2503</v>
      </c>
      <c r="EM311" s="18"/>
      <c r="EN311" s="18">
        <v>129.99999999999818</v>
      </c>
      <c r="ER311" s="411" t="s">
        <v>1828</v>
      </c>
      <c r="ES311" s="18"/>
      <c r="ET311" s="406" t="s">
        <v>1650</v>
      </c>
      <c r="EU311" s="18" t="s">
        <v>2503</v>
      </c>
      <c r="EV311" s="18"/>
      <c r="EW311" s="18">
        <v>264.19999999999891</v>
      </c>
      <c r="FA311" s="411" t="s">
        <v>1828</v>
      </c>
      <c r="FB311" s="18"/>
      <c r="FC311" s="406" t="s">
        <v>1650</v>
      </c>
      <c r="FD311" s="18" t="s">
        <v>2503</v>
      </c>
      <c r="FE311" s="18"/>
      <c r="FF311" s="18">
        <v>205.89999999999964</v>
      </c>
      <c r="FJ311" s="411" t="s">
        <v>1828</v>
      </c>
      <c r="FK311" s="18"/>
      <c r="FL311" s="406" t="s">
        <v>1650</v>
      </c>
      <c r="FM311" s="18" t="s">
        <v>2503</v>
      </c>
      <c r="FN311" s="18"/>
      <c r="FO311" s="18">
        <v>515.20000000000437</v>
      </c>
      <c r="FS311" s="412" t="s">
        <v>1828</v>
      </c>
      <c r="FT311" s="18"/>
      <c r="FU311" s="406" t="s">
        <v>1650</v>
      </c>
      <c r="FV311" s="18" t="s">
        <v>2503</v>
      </c>
      <c r="FW311" s="18"/>
      <c r="FX311" s="18">
        <v>623.45000000000437</v>
      </c>
      <c r="GB311" s="411" t="s">
        <v>1828</v>
      </c>
      <c r="GC311" s="18"/>
      <c r="GD311" s="406" t="s">
        <v>1650</v>
      </c>
      <c r="GE311" s="18" t="s">
        <v>2503</v>
      </c>
      <c r="GF311" s="18"/>
      <c r="GG311" s="18">
        <v>244.30000000000837</v>
      </c>
      <c r="GK311" s="411" t="s">
        <v>1828</v>
      </c>
      <c r="GL311" s="18"/>
      <c r="GM311" s="406" t="s">
        <v>1650</v>
      </c>
      <c r="GN311" s="18" t="s">
        <v>2503</v>
      </c>
      <c r="GO311" s="18"/>
      <c r="GP311" s="18">
        <v>2496.5999999999995</v>
      </c>
      <c r="HC311" s="412" t="s">
        <v>1828</v>
      </c>
      <c r="HD311" s="18"/>
      <c r="HE311" s="18">
        <v>960.30000000000291</v>
      </c>
      <c r="HF311" s="18"/>
      <c r="HG311" s="18"/>
      <c r="HL311" s="412" t="s">
        <v>1828</v>
      </c>
      <c r="HM311" s="18"/>
      <c r="HN311" s="18">
        <v>619.90000000000509</v>
      </c>
      <c r="HO311" s="18"/>
      <c r="HP311" s="18"/>
      <c r="HU311" s="18" t="s">
        <v>1828</v>
      </c>
      <c r="HV311" s="486"/>
      <c r="HW311" s="487">
        <v>3990.9000000000015</v>
      </c>
      <c r="HX311" s="18"/>
      <c r="HY311" s="18"/>
      <c r="HZ311" s="18"/>
      <c r="IM311" s="411" t="s">
        <v>1828</v>
      </c>
      <c r="IN311" s="18"/>
      <c r="IO311" s="18">
        <v>180</v>
      </c>
      <c r="IP311" s="18"/>
      <c r="IQ311" s="18"/>
      <c r="IV311" s="412" t="s">
        <v>1828</v>
      </c>
      <c r="IW311" s="18"/>
      <c r="IX311" s="18">
        <v>500.299999999992</v>
      </c>
      <c r="IY311" s="18"/>
      <c r="IZ311" s="18"/>
      <c r="JE311" s="411"/>
      <c r="JF311" s="18"/>
      <c r="JG311" s="406"/>
      <c r="JH311" s="18"/>
      <c r="JI311" s="18"/>
      <c r="JN311" s="411" t="s">
        <v>1828</v>
      </c>
      <c r="JO311" s="401"/>
      <c r="JP311" s="401">
        <v>296.20000000000437</v>
      </c>
      <c r="JW311" s="412"/>
      <c r="JX311" s="18"/>
      <c r="JY311" s="410"/>
      <c r="JZ311" s="18"/>
      <c r="KA311" s="18"/>
      <c r="KF311" s="412" t="s">
        <v>1828</v>
      </c>
      <c r="KG311" s="18"/>
      <c r="KH311" s="18">
        <v>257.50000000000364</v>
      </c>
      <c r="KI311" s="18"/>
      <c r="KJ311" s="18"/>
      <c r="KO311" s="412" t="s">
        <v>1828</v>
      </c>
      <c r="KP311" s="18"/>
      <c r="KQ311" s="18">
        <v>360.30000000000291</v>
      </c>
      <c r="KX311" s="412" t="s">
        <v>1828</v>
      </c>
      <c r="KY311" s="18"/>
      <c r="KZ311" s="18">
        <v>492.60000000000218</v>
      </c>
      <c r="LG311" s="412"/>
      <c r="LH311" s="18"/>
      <c r="LI311" s="408"/>
      <c r="LJ311" s="18"/>
      <c r="LK311" s="18"/>
      <c r="LP311" s="411" t="s">
        <v>1828</v>
      </c>
      <c r="LQ311" s="401"/>
      <c r="LR311" s="406" t="s">
        <v>1650</v>
      </c>
      <c r="LS311" s="401" t="s">
        <v>2503</v>
      </c>
      <c r="LT311" s="401"/>
      <c r="LU311" s="401">
        <v>500</v>
      </c>
      <c r="MH311" s="87"/>
      <c r="MI311" s="68"/>
      <c r="MJ311" s="80"/>
      <c r="MK311" s="80"/>
      <c r="ML311" s="234"/>
      <c r="MQ311" s="412" t="s">
        <v>1828</v>
      </c>
      <c r="MR311" s="18"/>
      <c r="MS311" s="18">
        <v>241.00000000000546</v>
      </c>
      <c r="MT311" s="18">
        <v>203.50000000000546</v>
      </c>
      <c r="MU311" s="18"/>
      <c r="MV311">
        <f t="shared" si="588"/>
        <v>444.50000000001091</v>
      </c>
      <c r="MZ311" s="87"/>
      <c r="NA311" s="68"/>
      <c r="NB311" s="92"/>
      <c r="NC311" s="84"/>
      <c r="ND311" s="3"/>
      <c r="NF311" s="18"/>
      <c r="NH311" s="43"/>
    </row>
    <row r="312" spans="1:372" ht="18">
      <c r="A312" s="42" t="s">
        <v>39</v>
      </c>
      <c r="B312" s="65" t="s">
        <v>1582</v>
      </c>
      <c r="D312" s="42" t="s">
        <v>15</v>
      </c>
      <c r="G312" s="49"/>
      <c r="H312" s="65"/>
      <c r="M312" s="42" t="s">
        <v>15</v>
      </c>
      <c r="N312" s="3"/>
      <c r="O312" s="3"/>
      <c r="P312" s="58"/>
      <c r="R312" s="65"/>
      <c r="V312" s="42" t="s">
        <v>17</v>
      </c>
      <c r="W312" s="3"/>
      <c r="X312" s="3"/>
      <c r="Y312" s="57"/>
      <c r="AA312" s="65"/>
      <c r="AE312" s="42" t="s">
        <v>17</v>
      </c>
      <c r="AH312" s="49"/>
      <c r="AJ312" s="65"/>
      <c r="AN312" s="42" t="s">
        <v>11</v>
      </c>
      <c r="AO312" s="9"/>
      <c r="AP312" s="1"/>
      <c r="AQ312" s="177">
        <v>59632.025000000045</v>
      </c>
      <c r="AR312" t="s">
        <v>1523</v>
      </c>
      <c r="AS312" s="65" t="s">
        <v>1582</v>
      </c>
      <c r="AW312" s="42" t="s">
        <v>11</v>
      </c>
      <c r="AX312" s="9"/>
      <c r="AY312" s="3"/>
      <c r="AZ312" s="177">
        <v>51534.462500000038</v>
      </c>
      <c r="BA312" s="252" t="s">
        <v>2081</v>
      </c>
      <c r="BB312" s="65" t="s">
        <v>1582</v>
      </c>
      <c r="BF312" s="40" t="s">
        <v>21</v>
      </c>
      <c r="BG312" s="9"/>
      <c r="BH312" s="376"/>
      <c r="BI312" s="177">
        <v>54865.149999999849</v>
      </c>
      <c r="BJ312" s="252" t="s">
        <v>3677</v>
      </c>
      <c r="BK312" s="65" t="s">
        <v>1582</v>
      </c>
      <c r="BO312" s="402"/>
      <c r="BP312" s="18"/>
      <c r="BQ312" s="406"/>
      <c r="BR312" s="18"/>
      <c r="BS312" s="18"/>
      <c r="BX312" s="402"/>
      <c r="BY312" s="18"/>
      <c r="BZ312" s="406"/>
      <c r="CA312" s="18"/>
      <c r="CB312" s="18"/>
      <c r="CG312" s="402"/>
      <c r="CH312" s="18"/>
      <c r="CI312" s="406"/>
      <c r="CJ312" s="18"/>
      <c r="CK312" s="18"/>
      <c r="CP312" s="402"/>
      <c r="CQ312" s="18"/>
      <c r="CR312" s="406"/>
      <c r="CS312" s="18"/>
      <c r="CT312" s="18"/>
      <c r="CY312" s="402"/>
      <c r="CZ312" s="18"/>
      <c r="DA312" s="406"/>
      <c r="DB312" s="18"/>
      <c r="DC312" s="18"/>
      <c r="DH312" s="402"/>
      <c r="DI312" s="18"/>
      <c r="DJ312" s="406"/>
      <c r="DK312" s="18"/>
      <c r="DL312" s="18"/>
      <c r="DQ312" s="441"/>
      <c r="DR312" s="1"/>
      <c r="DS312" s="445"/>
      <c r="DT312" s="1"/>
      <c r="DU312" s="1"/>
      <c r="DZ312" s="402" t="s">
        <v>1</v>
      </c>
      <c r="EA312" s="18"/>
      <c r="EB312" s="406" t="s">
        <v>1643</v>
      </c>
      <c r="EC312" s="18" t="s">
        <v>2517</v>
      </c>
      <c r="ED312" s="18"/>
      <c r="EE312" s="18">
        <v>383.60000000000127</v>
      </c>
      <c r="EI312" s="402" t="s">
        <v>1</v>
      </c>
      <c r="EJ312" s="18"/>
      <c r="EK312" s="406" t="s">
        <v>1643</v>
      </c>
      <c r="EL312" s="18" t="s">
        <v>2517</v>
      </c>
      <c r="EM312" s="18"/>
      <c r="EN312" s="18">
        <v>163.800000000002</v>
      </c>
      <c r="ER312" s="402" t="s">
        <v>1</v>
      </c>
      <c r="ES312" s="18"/>
      <c r="ET312" s="406" t="s">
        <v>1643</v>
      </c>
      <c r="EU312" s="18" t="s">
        <v>2517</v>
      </c>
      <c r="EV312" s="18"/>
      <c r="EW312" s="18">
        <v>346.19999999999982</v>
      </c>
      <c r="FA312" s="402" t="s">
        <v>1</v>
      </c>
      <c r="FB312" s="18"/>
      <c r="FC312" s="406" t="s">
        <v>1643</v>
      </c>
      <c r="FD312" s="18" t="s">
        <v>2517</v>
      </c>
      <c r="FE312" s="18"/>
      <c r="FF312" s="18">
        <v>273.70000000000164</v>
      </c>
      <c r="FJ312" s="402" t="s">
        <v>1</v>
      </c>
      <c r="FK312" s="18"/>
      <c r="FL312" s="406" t="s">
        <v>1643</v>
      </c>
      <c r="FM312" s="18" t="s">
        <v>2517</v>
      </c>
      <c r="FN312" s="18"/>
      <c r="FO312" s="18">
        <v>64.500000000001819</v>
      </c>
      <c r="FS312" s="402" t="s">
        <v>1</v>
      </c>
      <c r="FT312" s="18"/>
      <c r="FU312" s="406" t="s">
        <v>1643</v>
      </c>
      <c r="FV312" s="18" t="s">
        <v>2517</v>
      </c>
      <c r="FW312" s="18"/>
      <c r="FX312" s="18">
        <v>418.50000000000182</v>
      </c>
      <c r="GB312" s="402" t="s">
        <v>1</v>
      </c>
      <c r="GC312" s="18"/>
      <c r="GD312" s="406" t="s">
        <v>1643</v>
      </c>
      <c r="GE312" s="18" t="s">
        <v>2517</v>
      </c>
      <c r="GF312" s="18"/>
      <c r="GG312" s="18">
        <v>332.40000000000146</v>
      </c>
      <c r="GK312" s="402" t="s">
        <v>1</v>
      </c>
      <c r="GL312" s="18"/>
      <c r="GM312" s="406" t="s">
        <v>1643</v>
      </c>
      <c r="GN312" s="18" t="s">
        <v>2517</v>
      </c>
      <c r="GO312" s="18"/>
      <c r="GP312" s="18">
        <v>1183.599999999999</v>
      </c>
      <c r="HC312" s="402" t="s">
        <v>1</v>
      </c>
      <c r="HD312" s="18"/>
      <c r="HE312" s="18">
        <v>402.89999999999782</v>
      </c>
      <c r="HF312" s="18"/>
      <c r="HG312" s="18"/>
      <c r="HL312" s="402" t="s">
        <v>1</v>
      </c>
      <c r="HM312" s="18"/>
      <c r="HN312" s="18">
        <v>312.89999999999782</v>
      </c>
      <c r="HO312" s="18"/>
      <c r="HP312" s="18"/>
      <c r="HU312" s="18" t="s">
        <v>1</v>
      </c>
      <c r="HV312" s="486"/>
      <c r="HW312" s="487">
        <v>3823.9999999999727</v>
      </c>
      <c r="HX312" s="18"/>
      <c r="HY312" s="18"/>
      <c r="HZ312" s="18"/>
      <c r="IM312" s="402" t="s">
        <v>1</v>
      </c>
      <c r="IN312" s="18"/>
      <c r="IO312" s="18">
        <v>273.30000000000109</v>
      </c>
      <c r="IP312" s="18"/>
      <c r="IQ312" s="18"/>
      <c r="IV312" s="402" t="s">
        <v>1</v>
      </c>
      <c r="IW312" s="18"/>
      <c r="IX312" s="18">
        <v>49.399999999997817</v>
      </c>
      <c r="IY312" s="18"/>
      <c r="IZ312" s="18"/>
      <c r="JE312" s="411"/>
      <c r="JF312" s="18"/>
      <c r="JG312" s="409"/>
      <c r="JH312" s="18"/>
      <c r="JI312" s="18"/>
      <c r="JN312" s="488" t="s">
        <v>1</v>
      </c>
      <c r="JO312" s="401"/>
      <c r="JP312" s="401">
        <v>0</v>
      </c>
      <c r="JW312" s="402"/>
      <c r="JX312" s="18"/>
      <c r="JY312" s="410"/>
      <c r="JZ312" s="18"/>
      <c r="KA312" s="18"/>
      <c r="KF312" s="402" t="s">
        <v>1</v>
      </c>
      <c r="KG312" s="18"/>
      <c r="KH312" s="18">
        <v>38.999999999992724</v>
      </c>
      <c r="KI312" s="18"/>
      <c r="KJ312" s="18"/>
      <c r="KO312" s="402" t="s">
        <v>1</v>
      </c>
      <c r="KP312" s="18"/>
      <c r="KQ312" s="18">
        <v>175.399999999996</v>
      </c>
      <c r="KX312" s="402" t="s">
        <v>1</v>
      </c>
      <c r="KY312" s="18"/>
      <c r="KZ312" s="18">
        <v>395.89999999999236</v>
      </c>
      <c r="LG312" s="402"/>
      <c r="LH312" s="18"/>
      <c r="LI312" s="407"/>
      <c r="LJ312" s="18"/>
      <c r="LK312" s="18"/>
      <c r="LP312" s="488" t="s">
        <v>1</v>
      </c>
      <c r="LQ312" s="401"/>
      <c r="LR312" s="406" t="s">
        <v>1643</v>
      </c>
      <c r="LS312" s="401" t="s">
        <v>2517</v>
      </c>
      <c r="LT312" s="401"/>
      <c r="LU312" s="401">
        <v>345.39999999999782</v>
      </c>
      <c r="MH312" s="65"/>
      <c r="MI312" s="3"/>
      <c r="MJ312" s="80"/>
      <c r="MK312" s="80"/>
      <c r="ML312" s="234"/>
      <c r="MQ312" s="402" t="s">
        <v>1</v>
      </c>
      <c r="MR312" s="18"/>
      <c r="MS312" s="18">
        <v>121.99999999999818</v>
      </c>
      <c r="MT312" s="18">
        <v>47.999999999998181</v>
      </c>
      <c r="MU312" s="18"/>
      <c r="MV312">
        <f t="shared" si="588"/>
        <v>169.99999999999636</v>
      </c>
      <c r="MZ312" s="65"/>
      <c r="NA312" s="3"/>
      <c r="NB312" s="313"/>
      <c r="NC312" s="84"/>
      <c r="ND312" s="41"/>
      <c r="NF312" s="18"/>
      <c r="NH312" s="43"/>
    </row>
    <row r="313" spans="1:372" ht="18">
      <c r="A313" s="53">
        <v>2014</v>
      </c>
      <c r="B313" s="65"/>
      <c r="D313" s="52" t="s">
        <v>225</v>
      </c>
      <c r="G313" s="49">
        <v>8932</v>
      </c>
      <c r="H313" s="65" t="s">
        <v>1582</v>
      </c>
      <c r="M313" s="53" t="s">
        <v>1611</v>
      </c>
      <c r="N313" s="3"/>
      <c r="O313" s="3"/>
      <c r="P313" s="57">
        <v>25309</v>
      </c>
      <c r="Q313" t="s">
        <v>230</v>
      </c>
      <c r="R313" s="65" t="s">
        <v>1582</v>
      </c>
      <c r="V313" s="53" t="s">
        <v>222</v>
      </c>
      <c r="Y313" s="57">
        <v>41707</v>
      </c>
      <c r="Z313" t="s">
        <v>254</v>
      </c>
      <c r="AA313" s="65" t="s">
        <v>1582</v>
      </c>
      <c r="AE313" s="53" t="s">
        <v>223</v>
      </c>
      <c r="AH313" s="49">
        <v>54363</v>
      </c>
      <c r="AI313" t="s">
        <v>388</v>
      </c>
      <c r="AJ313" s="65" t="s">
        <v>1582</v>
      </c>
      <c r="AN313" s="53" t="s">
        <v>875</v>
      </c>
      <c r="AO313" s="9"/>
      <c r="AP313" s="1"/>
      <c r="AS313" s="65"/>
      <c r="AV313" s="179"/>
      <c r="AW313" s="53" t="s">
        <v>1940</v>
      </c>
      <c r="AX313" s="95"/>
      <c r="AY313" s="95"/>
      <c r="AZ313" s="95"/>
      <c r="BA313" s="95"/>
      <c r="BB313" s="65"/>
      <c r="BC313" s="180"/>
      <c r="BD313" s="95"/>
      <c r="BE313" s="179"/>
      <c r="BF313" s="53" t="s">
        <v>3662</v>
      </c>
      <c r="BJ313" s="18"/>
      <c r="BK313" s="95"/>
      <c r="BL313" s="95"/>
      <c r="BM313" s="95"/>
      <c r="BN313" s="179"/>
      <c r="BO313" s="402"/>
      <c r="BP313" s="18"/>
      <c r="BQ313" s="406"/>
      <c r="BR313" s="18"/>
      <c r="BS313" s="18"/>
      <c r="BU313" s="95"/>
      <c r="BV313" s="95"/>
      <c r="BW313" s="179"/>
      <c r="BX313" s="402"/>
      <c r="BY313" s="18"/>
      <c r="BZ313" s="406"/>
      <c r="CA313" s="18"/>
      <c r="CB313" s="18"/>
      <c r="CD313" s="95"/>
      <c r="CE313" s="95"/>
      <c r="CF313" s="179"/>
      <c r="CG313" s="402"/>
      <c r="CH313" s="18"/>
      <c r="CI313" s="406"/>
      <c r="CJ313" s="18"/>
      <c r="CK313" s="18"/>
      <c r="CM313" s="95"/>
      <c r="CN313" s="95"/>
      <c r="CO313" s="179"/>
      <c r="CP313" s="402"/>
      <c r="CQ313" s="18"/>
      <c r="CR313" s="406"/>
      <c r="CS313" s="18"/>
      <c r="CT313" s="18"/>
      <c r="CV313" s="95"/>
      <c r="CW313" s="95"/>
      <c r="CX313" s="179"/>
      <c r="CY313" s="402"/>
      <c r="CZ313" s="18"/>
      <c r="DA313" s="406"/>
      <c r="DB313" s="18"/>
      <c r="DC313" s="18"/>
      <c r="DE313" s="95"/>
      <c r="DF313" s="95"/>
      <c r="DG313" s="179"/>
      <c r="DH313" s="402"/>
      <c r="DI313" s="18"/>
      <c r="DJ313" s="406"/>
      <c r="DK313" s="18"/>
      <c r="DL313" s="18"/>
      <c r="DN313" s="95"/>
      <c r="DO313" s="95"/>
      <c r="DP313" s="179"/>
      <c r="DQ313" s="441"/>
      <c r="DR313" s="1"/>
      <c r="DS313" s="445"/>
      <c r="DT313" s="1"/>
      <c r="DU313" s="1"/>
      <c r="DW313" s="95"/>
      <c r="DX313" s="95"/>
      <c r="DY313" s="179"/>
      <c r="DZ313" s="402" t="s">
        <v>2224</v>
      </c>
      <c r="EA313" s="18"/>
      <c r="EB313" s="406" t="s">
        <v>2069</v>
      </c>
      <c r="EC313" s="18" t="s">
        <v>2518</v>
      </c>
      <c r="ED313" s="18"/>
      <c r="EE313" s="18">
        <v>565.89999999999873</v>
      </c>
      <c r="EF313" s="95"/>
      <c r="EG313" s="95"/>
      <c r="EH313" s="179"/>
      <c r="EI313" s="402" t="s">
        <v>2224</v>
      </c>
      <c r="EJ313" s="18"/>
      <c r="EK313" s="406" t="s">
        <v>2069</v>
      </c>
      <c r="EL313" s="18" t="s">
        <v>2518</v>
      </c>
      <c r="EM313" s="18"/>
      <c r="EN313" s="18">
        <v>223.99999999999909</v>
      </c>
      <c r="EO313" s="95"/>
      <c r="EP313" s="95"/>
      <c r="EQ313" s="179"/>
      <c r="ER313" s="402" t="s">
        <v>2224</v>
      </c>
      <c r="ES313" s="18"/>
      <c r="ET313" s="406" t="s">
        <v>2069</v>
      </c>
      <c r="EU313" s="18" t="s">
        <v>2518</v>
      </c>
      <c r="EV313" s="18"/>
      <c r="EW313" s="18">
        <v>186.69999999999891</v>
      </c>
      <c r="EX313" s="95"/>
      <c r="EY313" s="95"/>
      <c r="EZ313" s="179"/>
      <c r="FA313" s="402" t="s">
        <v>2224</v>
      </c>
      <c r="FB313" s="18"/>
      <c r="FC313" s="406" t="s">
        <v>2069</v>
      </c>
      <c r="FD313" s="18" t="s">
        <v>2518</v>
      </c>
      <c r="FE313" s="18"/>
      <c r="FF313" s="18">
        <v>152.79999999999836</v>
      </c>
      <c r="FG313" s="95"/>
      <c r="FH313" s="95"/>
      <c r="FI313" s="179"/>
      <c r="FJ313" s="402" t="s">
        <v>2224</v>
      </c>
      <c r="FK313" s="18"/>
      <c r="FL313" s="406" t="s">
        <v>2069</v>
      </c>
      <c r="FM313" s="18" t="s">
        <v>2518</v>
      </c>
      <c r="FN313" s="18"/>
      <c r="FO313" s="18">
        <v>402.79999999999745</v>
      </c>
      <c r="FP313" s="95"/>
      <c r="FQ313" s="95"/>
      <c r="FR313" s="179"/>
      <c r="FS313" s="402" t="s">
        <v>2224</v>
      </c>
      <c r="FT313" s="18"/>
      <c r="FU313" s="406" t="s">
        <v>2069</v>
      </c>
      <c r="FV313" s="18" t="s">
        <v>2518</v>
      </c>
      <c r="FW313" s="18"/>
      <c r="FX313" s="18">
        <v>345.19999999999709</v>
      </c>
      <c r="FY313" s="95"/>
      <c r="FZ313" s="95"/>
      <c r="GA313" s="179"/>
      <c r="GB313" s="402" t="s">
        <v>2224</v>
      </c>
      <c r="GC313" s="18"/>
      <c r="GD313" s="406" t="s">
        <v>2069</v>
      </c>
      <c r="GE313" s="18" t="s">
        <v>2518</v>
      </c>
      <c r="GF313" s="18"/>
      <c r="GG313" s="18">
        <v>179.99999999999636</v>
      </c>
      <c r="GH313" s="95"/>
      <c r="GI313" s="95"/>
      <c r="GJ313" s="179"/>
      <c r="GK313" s="402" t="s">
        <v>2224</v>
      </c>
      <c r="GL313" s="18"/>
      <c r="GM313" s="406" t="s">
        <v>2069</v>
      </c>
      <c r="GN313" s="18" t="s">
        <v>2518</v>
      </c>
      <c r="GO313" s="18"/>
      <c r="GP313" s="18">
        <v>2609.3999999999983</v>
      </c>
      <c r="GQ313" s="95"/>
      <c r="GR313" s="95"/>
      <c r="GS313" s="179"/>
      <c r="GT313" s="95"/>
      <c r="GU313" s="95"/>
      <c r="GV313" s="95"/>
      <c r="GW313" s="95"/>
      <c r="GX313" s="95"/>
      <c r="GY313" s="95"/>
      <c r="GZ313" s="95"/>
      <c r="HA313" s="95"/>
      <c r="HB313" s="179"/>
      <c r="HC313" s="402" t="s">
        <v>2224</v>
      </c>
      <c r="HD313" s="18"/>
      <c r="HE313" s="18">
        <v>621.09999999999309</v>
      </c>
      <c r="HF313" s="18"/>
      <c r="HG313" s="18"/>
      <c r="HH313" s="95"/>
      <c r="HI313" s="95"/>
      <c r="HJ313" s="95"/>
      <c r="HK313" s="179"/>
      <c r="HL313" s="402" t="s">
        <v>2224</v>
      </c>
      <c r="HM313" s="18"/>
      <c r="HN313" s="18">
        <v>498.89999999999236</v>
      </c>
      <c r="HO313" s="18"/>
      <c r="HP313" s="18"/>
      <c r="HQ313" s="95"/>
      <c r="HR313" s="95"/>
      <c r="HS313" s="95"/>
      <c r="HT313" s="179"/>
      <c r="HU313" s="18" t="s">
        <v>2224</v>
      </c>
      <c r="HV313" s="486"/>
      <c r="HW313" s="487">
        <v>2995.0999999998912</v>
      </c>
      <c r="HX313" s="18"/>
      <c r="HY313" s="18"/>
      <c r="HZ313" s="18"/>
      <c r="IA313" s="95"/>
      <c r="IB313" s="95"/>
      <c r="IC313" s="179"/>
      <c r="ID313" s="95"/>
      <c r="IE313" s="95"/>
      <c r="IF313" s="95"/>
      <c r="IG313" s="95"/>
      <c r="IH313" s="95"/>
      <c r="II313" s="95"/>
      <c r="IJ313" s="95"/>
      <c r="IK313" s="95"/>
      <c r="IL313" s="179"/>
      <c r="IM313" s="402" t="s">
        <v>2224</v>
      </c>
      <c r="IN313" s="18"/>
      <c r="IO313" s="18">
        <v>215.99999999999272</v>
      </c>
      <c r="IP313" s="18"/>
      <c r="IQ313" s="18"/>
      <c r="IR313" s="95"/>
      <c r="IS313" s="95"/>
      <c r="IT313" s="95"/>
      <c r="IU313" s="179"/>
      <c r="IV313" s="402" t="s">
        <v>2224</v>
      </c>
      <c r="IW313" s="18"/>
      <c r="IX313" s="18">
        <v>204.49999999999636</v>
      </c>
      <c r="IY313" s="18"/>
      <c r="IZ313" s="18"/>
      <c r="JA313" s="95"/>
      <c r="JB313" s="95"/>
      <c r="JC313" s="95"/>
      <c r="JD313" s="179"/>
      <c r="JE313" s="402"/>
      <c r="JF313" s="18"/>
      <c r="JG313" s="406"/>
      <c r="JH313" s="18"/>
      <c r="JI313" s="18"/>
      <c r="JJ313" s="95"/>
      <c r="JK313" s="95"/>
      <c r="JL313" s="95"/>
      <c r="JM313" s="179"/>
      <c r="JN313" s="488" t="s">
        <v>2224</v>
      </c>
      <c r="JO313" s="401"/>
      <c r="JP313" s="401">
        <v>235.70000000000073</v>
      </c>
      <c r="JQ313" s="95"/>
      <c r="JR313" s="95"/>
      <c r="JS313" s="95"/>
      <c r="JT313" s="95"/>
      <c r="JU313" s="95"/>
      <c r="JV313" s="179"/>
      <c r="JW313" s="402"/>
      <c r="JX313" s="18"/>
      <c r="JY313" s="410"/>
      <c r="JZ313" s="18"/>
      <c r="KA313" s="18"/>
      <c r="KB313" s="95"/>
      <c r="KC313" s="95"/>
      <c r="KD313" s="95"/>
      <c r="KE313" s="179"/>
      <c r="KF313" s="402" t="s">
        <v>2224</v>
      </c>
      <c r="KG313" s="18"/>
      <c r="KH313" s="18">
        <v>144.00000000000364</v>
      </c>
      <c r="KI313" s="18"/>
      <c r="KJ313" s="18"/>
      <c r="KK313" s="95"/>
      <c r="KL313" s="95"/>
      <c r="KM313" s="95"/>
      <c r="KN313" s="179"/>
      <c r="KO313" s="402" t="s">
        <v>2224</v>
      </c>
      <c r="KP313" s="18"/>
      <c r="KQ313" s="18">
        <v>161.79999999999927</v>
      </c>
      <c r="KR313" s="95"/>
      <c r="KS313" s="95"/>
      <c r="KT313" s="95"/>
      <c r="KU313" s="95"/>
      <c r="KV313" s="95"/>
      <c r="KW313" s="179"/>
      <c r="KX313" s="402" t="s">
        <v>2224</v>
      </c>
      <c r="KY313" s="18"/>
      <c r="KZ313" s="18">
        <v>415.5</v>
      </c>
      <c r="LA313" s="95"/>
      <c r="LB313" s="95"/>
      <c r="LC313" s="95"/>
      <c r="LD313" s="95"/>
      <c r="LE313" s="95"/>
      <c r="LF313" s="179"/>
      <c r="LG313" s="402"/>
      <c r="LH313" s="18"/>
      <c r="LI313" s="407"/>
      <c r="LJ313" s="18"/>
      <c r="LK313" s="18"/>
      <c r="LL313" s="95"/>
      <c r="LM313" s="95"/>
      <c r="LN313" s="95"/>
      <c r="LO313" s="179"/>
      <c r="LP313" s="488" t="s">
        <v>2224</v>
      </c>
      <c r="LQ313" s="401"/>
      <c r="LR313" s="406" t="s">
        <v>2069</v>
      </c>
      <c r="LS313" s="401" t="s">
        <v>2518</v>
      </c>
      <c r="LT313" s="401"/>
      <c r="LU313" s="401">
        <v>251.19999999999709</v>
      </c>
      <c r="LV313" s="95"/>
      <c r="LW313" s="95"/>
      <c r="LX313" s="179"/>
      <c r="LY313" s="95"/>
      <c r="LZ313" s="95"/>
      <c r="MA313" s="95"/>
      <c r="MB313" s="95"/>
      <c r="MC313" s="95"/>
      <c r="MD313" s="95"/>
      <c r="ME313" s="95"/>
      <c r="MF313" s="95"/>
      <c r="MG313" s="179"/>
      <c r="MH313" s="65"/>
      <c r="MI313" s="3"/>
      <c r="MJ313" s="80"/>
      <c r="MK313" s="80"/>
      <c r="ML313" s="234"/>
      <c r="MM313" s="95"/>
      <c r="MN313" s="95"/>
      <c r="MO313" s="95"/>
      <c r="MP313" s="179"/>
      <c r="MQ313" s="402" t="s">
        <v>2224</v>
      </c>
      <c r="MR313" s="18"/>
      <c r="MS313" s="18">
        <v>125.99999999999272</v>
      </c>
      <c r="MT313" s="18">
        <v>87.999999999992724</v>
      </c>
      <c r="MU313" s="18"/>
      <c r="MV313">
        <f t="shared" si="588"/>
        <v>213.99999999998545</v>
      </c>
      <c r="MW313" s="95"/>
      <c r="MX313" s="95"/>
      <c r="MY313" s="179"/>
      <c r="MZ313" s="65"/>
      <c r="NA313" s="3"/>
      <c r="NB313" s="313"/>
      <c r="NC313" s="84"/>
      <c r="ND313" s="3"/>
      <c r="NE313" s="95"/>
      <c r="NF313" s="18"/>
      <c r="NG313" s="95"/>
      <c r="NH313" s="179"/>
    </row>
    <row r="314" spans="1:372" ht="18">
      <c r="A314" s="41" t="s">
        <v>180</v>
      </c>
      <c r="B314" s="65" t="s">
        <v>1583</v>
      </c>
      <c r="D314" s="42" t="s">
        <v>178</v>
      </c>
      <c r="G314" s="49"/>
      <c r="H314" s="65"/>
      <c r="M314" s="42" t="s">
        <v>17</v>
      </c>
      <c r="N314" s="3"/>
      <c r="O314" s="3"/>
      <c r="P314" s="57"/>
      <c r="R314" s="65"/>
      <c r="V314" s="42" t="s">
        <v>39</v>
      </c>
      <c r="W314" s="3"/>
      <c r="X314" s="3"/>
      <c r="Y314" s="57"/>
      <c r="AA314" s="65"/>
      <c r="AE314" s="42" t="s">
        <v>25</v>
      </c>
      <c r="AH314" s="49"/>
      <c r="AJ314" s="65"/>
      <c r="AN314" s="42" t="s">
        <v>17</v>
      </c>
      <c r="AO314" s="4"/>
      <c r="AP314" s="1"/>
      <c r="AQ314" s="177">
        <v>58074.64999999998</v>
      </c>
      <c r="AR314" t="s">
        <v>1524</v>
      </c>
      <c r="AS314" s="65" t="s">
        <v>1583</v>
      </c>
      <c r="AW314" s="42" t="s">
        <v>17</v>
      </c>
      <c r="AX314" s="9"/>
      <c r="AY314" s="3"/>
      <c r="AZ314" s="177">
        <v>50945.962499999878</v>
      </c>
      <c r="BA314" s="252" t="s">
        <v>2082</v>
      </c>
      <c r="BB314" s="65" t="s">
        <v>1583</v>
      </c>
      <c r="BF314" s="42" t="s">
        <v>11</v>
      </c>
      <c r="BG314" s="9"/>
      <c r="BH314" s="376"/>
      <c r="BI314" s="177">
        <v>54739.450000000084</v>
      </c>
      <c r="BJ314" s="252" t="s">
        <v>3678</v>
      </c>
      <c r="BK314" s="65" t="s">
        <v>1583</v>
      </c>
      <c r="BO314" s="402"/>
      <c r="BP314" s="18"/>
      <c r="BQ314" s="406"/>
      <c r="BR314" s="18"/>
      <c r="BS314" s="18"/>
      <c r="BX314" s="402"/>
      <c r="BY314" s="18"/>
      <c r="BZ314" s="406"/>
      <c r="CA314" s="18"/>
      <c r="CB314" s="18"/>
      <c r="CG314" s="402"/>
      <c r="CH314" s="18"/>
      <c r="CI314" s="406"/>
      <c r="CJ314" s="18"/>
      <c r="CK314" s="18"/>
      <c r="CP314" s="402"/>
      <c r="CQ314" s="18"/>
      <c r="CR314" s="406"/>
      <c r="CS314" s="18"/>
      <c r="CT314" s="18"/>
      <c r="CY314" s="402"/>
      <c r="CZ314" s="18"/>
      <c r="DA314" s="406"/>
      <c r="DB314" s="18"/>
      <c r="DC314" s="18"/>
      <c r="DH314" s="402"/>
      <c r="DI314" s="18"/>
      <c r="DJ314" s="406"/>
      <c r="DK314" s="18"/>
      <c r="DL314" s="18"/>
      <c r="DQ314" s="441"/>
      <c r="DR314" s="1"/>
      <c r="DS314" s="445"/>
      <c r="DT314" s="1"/>
      <c r="DU314" s="1"/>
      <c r="DZ314" s="402" t="s">
        <v>2252</v>
      </c>
      <c r="EA314" s="18"/>
      <c r="EB314" s="406" t="s">
        <v>2484</v>
      </c>
      <c r="EC314" s="18" t="s">
        <v>2525</v>
      </c>
      <c r="ED314" s="18"/>
      <c r="EE314" s="18">
        <v>789.40000000000236</v>
      </c>
      <c r="EI314" s="402" t="s">
        <v>2252</v>
      </c>
      <c r="EJ314" s="18"/>
      <c r="EK314" s="406" t="s">
        <v>2484</v>
      </c>
      <c r="EL314" s="18" t="s">
        <v>2525</v>
      </c>
      <c r="EM314" s="18"/>
      <c r="EN314" s="18">
        <v>268.50000000000182</v>
      </c>
      <c r="ER314" s="402" t="s">
        <v>2252</v>
      </c>
      <c r="ES314" s="18"/>
      <c r="ET314" s="406" t="s">
        <v>2484</v>
      </c>
      <c r="EU314" s="18" t="s">
        <v>2525</v>
      </c>
      <c r="EV314" s="18"/>
      <c r="EW314" s="18">
        <v>130.40000000000055</v>
      </c>
      <c r="FA314" s="402" t="s">
        <v>2252</v>
      </c>
      <c r="FB314" s="18"/>
      <c r="FC314" s="406" t="s">
        <v>2484</v>
      </c>
      <c r="FD314" s="18" t="s">
        <v>2525</v>
      </c>
      <c r="FE314" s="18"/>
      <c r="FF314" s="18">
        <v>264.40000000000146</v>
      </c>
      <c r="FJ314" s="402" t="s">
        <v>2252</v>
      </c>
      <c r="FK314" s="18"/>
      <c r="FL314" s="406" t="s">
        <v>2484</v>
      </c>
      <c r="FM314" s="18" t="s">
        <v>2525</v>
      </c>
      <c r="FN314" s="18"/>
      <c r="FO314" s="18">
        <v>423.29999999999745</v>
      </c>
      <c r="FS314" s="402" t="s">
        <v>2252</v>
      </c>
      <c r="FT314" s="18"/>
      <c r="FU314" s="406" t="s">
        <v>2484</v>
      </c>
      <c r="FV314" s="18" t="s">
        <v>2525</v>
      </c>
      <c r="FW314" s="18"/>
      <c r="FX314" s="18">
        <v>537.49999999999818</v>
      </c>
      <c r="GB314" s="402" t="s">
        <v>2252</v>
      </c>
      <c r="GC314" s="18"/>
      <c r="GD314" s="406" t="s">
        <v>2484</v>
      </c>
      <c r="GE314" s="18" t="s">
        <v>2525</v>
      </c>
      <c r="GF314" s="18"/>
      <c r="GG314" s="18">
        <v>115.49999999999818</v>
      </c>
      <c r="GK314" s="402" t="s">
        <v>2252</v>
      </c>
      <c r="GL314" s="18"/>
      <c r="GM314" s="406" t="s">
        <v>2484</v>
      </c>
      <c r="GN314" s="18" t="s">
        <v>2525</v>
      </c>
      <c r="GO314" s="18"/>
      <c r="GP314" s="18">
        <v>1856.9000000000005</v>
      </c>
      <c r="HC314" s="402" t="s">
        <v>2252</v>
      </c>
      <c r="HD314" s="18"/>
      <c r="HE314" s="18">
        <v>463.70000000000073</v>
      </c>
      <c r="HF314" s="18"/>
      <c r="HG314" s="18"/>
      <c r="HL314" s="402" t="s">
        <v>2252</v>
      </c>
      <c r="HM314" s="18"/>
      <c r="HN314" s="18">
        <v>462.79999999999927</v>
      </c>
      <c r="HO314" s="18"/>
      <c r="HP314" s="18"/>
      <c r="HU314" s="18" t="s">
        <v>2252</v>
      </c>
      <c r="HV314" s="486"/>
      <c r="HW314" s="487">
        <v>3417.6999999999989</v>
      </c>
      <c r="HX314" s="18"/>
      <c r="HY314" s="18"/>
      <c r="HZ314" s="18"/>
      <c r="IM314" s="402" t="s">
        <v>2252</v>
      </c>
      <c r="IN314" s="18"/>
      <c r="IO314" s="18">
        <v>320.00000000000728</v>
      </c>
      <c r="IP314" s="18"/>
      <c r="IQ314" s="18"/>
      <c r="IV314" s="402" t="s">
        <v>2252</v>
      </c>
      <c r="IW314" s="18"/>
      <c r="IX314" s="18">
        <v>252.50000000000364</v>
      </c>
      <c r="IY314" s="18"/>
      <c r="IZ314" s="18"/>
      <c r="JE314" s="402"/>
      <c r="JF314" s="18"/>
      <c r="JG314" s="406"/>
      <c r="JH314" s="18"/>
      <c r="JI314" s="18"/>
      <c r="JN314" s="488" t="s">
        <v>2252</v>
      </c>
      <c r="JO314" s="401"/>
      <c r="JP314" s="401">
        <v>371.40000000000509</v>
      </c>
      <c r="JW314" s="412"/>
      <c r="JX314" s="18"/>
      <c r="JY314" s="410"/>
      <c r="JZ314" s="18"/>
      <c r="KA314" s="18"/>
      <c r="KF314" s="402" t="s">
        <v>2252</v>
      </c>
      <c r="KG314" s="18"/>
      <c r="KH314" s="18">
        <v>256.80000000000291</v>
      </c>
      <c r="KI314" s="18"/>
      <c r="KJ314" s="18"/>
      <c r="KO314" s="402" t="s">
        <v>2252</v>
      </c>
      <c r="KP314" s="18"/>
      <c r="KQ314" s="18">
        <v>166.00000000000364</v>
      </c>
      <c r="KX314" s="402" t="s">
        <v>2252</v>
      </c>
      <c r="KY314" s="18"/>
      <c r="KZ314" s="18">
        <v>389.69999999999709</v>
      </c>
      <c r="LG314" s="412"/>
      <c r="LH314" s="18"/>
      <c r="LI314" s="408"/>
      <c r="LJ314" s="18"/>
      <c r="LK314" s="18"/>
      <c r="LP314" s="488" t="s">
        <v>2252</v>
      </c>
      <c r="LQ314" s="401"/>
      <c r="LR314" s="406" t="s">
        <v>2484</v>
      </c>
      <c r="LS314" s="401" t="s">
        <v>2525</v>
      </c>
      <c r="LT314" s="401"/>
      <c r="LU314" s="401">
        <v>465.5</v>
      </c>
      <c r="MH314" s="87"/>
      <c r="MI314" s="3"/>
      <c r="MJ314" s="80"/>
      <c r="MK314" s="80"/>
      <c r="ML314" s="234"/>
      <c r="MQ314" s="402" t="s">
        <v>2252</v>
      </c>
      <c r="MR314" s="18"/>
      <c r="MS314" s="18">
        <v>110.5</v>
      </c>
      <c r="MT314" s="18">
        <v>71</v>
      </c>
      <c r="MU314" s="18"/>
      <c r="MV314">
        <f t="shared" si="588"/>
        <v>181.5</v>
      </c>
      <c r="MZ314" s="87"/>
      <c r="NA314" s="3"/>
      <c r="NB314" s="92"/>
      <c r="NC314" s="84"/>
      <c r="ND314" s="3"/>
      <c r="NF314" s="18"/>
      <c r="NH314" s="43"/>
    </row>
    <row r="315" spans="1:372" ht="18">
      <c r="A315" s="53">
        <v>2014</v>
      </c>
      <c r="B315" s="65"/>
      <c r="D315" s="53">
        <v>2015</v>
      </c>
      <c r="G315" s="49">
        <v>8362</v>
      </c>
      <c r="H315" s="65" t="s">
        <v>1583</v>
      </c>
      <c r="M315" s="53" t="s">
        <v>1612</v>
      </c>
      <c r="P315" s="57">
        <v>24938</v>
      </c>
      <c r="Q315" t="s">
        <v>231</v>
      </c>
      <c r="R315" s="65" t="s">
        <v>1583</v>
      </c>
      <c r="V315" s="53" t="s">
        <v>1613</v>
      </c>
      <c r="W315" s="3"/>
      <c r="X315" s="3"/>
      <c r="Y315" s="57">
        <v>39913</v>
      </c>
      <c r="Z315" t="s">
        <v>255</v>
      </c>
      <c r="AA315" s="65" t="s">
        <v>1583</v>
      </c>
      <c r="AE315" s="53" t="s">
        <v>223</v>
      </c>
      <c r="AH315" s="49">
        <v>51525</v>
      </c>
      <c r="AI315" t="s">
        <v>389</v>
      </c>
      <c r="AJ315" s="65" t="s">
        <v>1583</v>
      </c>
      <c r="AN315" s="53" t="s">
        <v>875</v>
      </c>
      <c r="AO315" s="9"/>
      <c r="AP315" s="3"/>
      <c r="AS315" s="65"/>
      <c r="AV315" s="179"/>
      <c r="AW315" s="53" t="s">
        <v>1940</v>
      </c>
      <c r="AX315" s="95"/>
      <c r="AY315" s="95"/>
      <c r="AZ315" s="95"/>
      <c r="BA315" s="95"/>
      <c r="BB315" s="65"/>
      <c r="BC315" s="180"/>
      <c r="BD315" s="95"/>
      <c r="BE315" s="179"/>
      <c r="BF315" s="53" t="s">
        <v>3662</v>
      </c>
      <c r="BJ315" s="18"/>
      <c r="BK315" s="95"/>
      <c r="BL315" s="95"/>
      <c r="BM315" s="95"/>
      <c r="BN315" s="179"/>
      <c r="BO315" s="412"/>
      <c r="BP315" s="18"/>
      <c r="BQ315" s="406"/>
      <c r="BR315" s="18"/>
      <c r="BS315" s="18"/>
      <c r="BU315" s="95"/>
      <c r="BV315" s="95"/>
      <c r="BW315" s="179"/>
      <c r="BX315" s="411"/>
      <c r="BY315" s="18"/>
      <c r="BZ315" s="406"/>
      <c r="CA315" s="18"/>
      <c r="CB315" s="18"/>
      <c r="CD315" s="95"/>
      <c r="CE315" s="95"/>
      <c r="CF315" s="179"/>
      <c r="CG315" s="411"/>
      <c r="CH315" s="18"/>
      <c r="CI315" s="406"/>
      <c r="CJ315" s="18"/>
      <c r="CK315" s="18"/>
      <c r="CM315" s="95"/>
      <c r="CN315" s="95"/>
      <c r="CO315" s="179"/>
      <c r="CP315" s="411"/>
      <c r="CQ315" s="18"/>
      <c r="CR315" s="406"/>
      <c r="CS315" s="18"/>
      <c r="CT315" s="18"/>
      <c r="CV315" s="95"/>
      <c r="CW315" s="95"/>
      <c r="CX315" s="179"/>
      <c r="CY315" s="411"/>
      <c r="CZ315" s="18"/>
      <c r="DA315" s="406"/>
      <c r="DB315" s="18"/>
      <c r="DC315" s="18"/>
      <c r="DE315" s="95"/>
      <c r="DF315" s="95"/>
      <c r="DG315" s="179"/>
      <c r="DH315" s="411"/>
      <c r="DI315" s="18"/>
      <c r="DJ315" s="406"/>
      <c r="DK315" s="18"/>
      <c r="DL315" s="18"/>
      <c r="DN315" s="95"/>
      <c r="DO315" s="95"/>
      <c r="DP315" s="179"/>
      <c r="DQ315" s="221"/>
      <c r="DR315" s="1"/>
      <c r="DS315" s="445"/>
      <c r="DT315" s="1"/>
      <c r="DU315" s="1"/>
      <c r="DW315" s="95"/>
      <c r="DX315" s="95"/>
      <c r="DY315" s="179"/>
      <c r="DZ315" s="411" t="s">
        <v>1834</v>
      </c>
      <c r="EA315" s="18"/>
      <c r="EB315" s="406" t="s">
        <v>1653</v>
      </c>
      <c r="EC315" s="18" t="s">
        <v>2503</v>
      </c>
      <c r="ED315" s="18"/>
      <c r="EE315" s="18">
        <v>714.49999999999727</v>
      </c>
      <c r="EF315" s="95"/>
      <c r="EG315" s="95"/>
      <c r="EH315" s="179"/>
      <c r="EI315" s="411" t="s">
        <v>1834</v>
      </c>
      <c r="EJ315" s="18"/>
      <c r="EK315" s="406" t="s">
        <v>1653</v>
      </c>
      <c r="EL315" s="18" t="s">
        <v>2503</v>
      </c>
      <c r="EM315" s="18"/>
      <c r="EN315" s="18">
        <v>319.49999999999727</v>
      </c>
      <c r="EO315" s="95"/>
      <c r="EP315" s="95"/>
      <c r="EQ315" s="179"/>
      <c r="ER315" s="411" t="s">
        <v>1834</v>
      </c>
      <c r="ES315" s="18"/>
      <c r="ET315" s="406" t="s">
        <v>1653</v>
      </c>
      <c r="EU315" s="18" t="s">
        <v>2503</v>
      </c>
      <c r="EV315" s="18"/>
      <c r="EW315" s="18">
        <v>178.59999999999764</v>
      </c>
      <c r="EX315" s="95"/>
      <c r="EY315" s="95"/>
      <c r="EZ315" s="179"/>
      <c r="FA315" s="411" t="s">
        <v>1834</v>
      </c>
      <c r="FB315" s="18"/>
      <c r="FC315" s="406" t="s">
        <v>1653</v>
      </c>
      <c r="FD315" s="18" t="s">
        <v>2503</v>
      </c>
      <c r="FE315" s="18"/>
      <c r="FF315" s="18">
        <v>134.39999999999782</v>
      </c>
      <c r="FG315" s="95"/>
      <c r="FH315" s="95"/>
      <c r="FI315" s="179"/>
      <c r="FJ315" s="411" t="s">
        <v>1834</v>
      </c>
      <c r="FK315" s="18"/>
      <c r="FL315" s="406" t="s">
        <v>1653</v>
      </c>
      <c r="FM315" s="18" t="s">
        <v>2503</v>
      </c>
      <c r="FN315" s="18"/>
      <c r="FO315" s="18">
        <v>429.29999999999654</v>
      </c>
      <c r="FP315" s="95"/>
      <c r="FQ315" s="95"/>
      <c r="FR315" s="179"/>
      <c r="FS315" s="412" t="s">
        <v>1834</v>
      </c>
      <c r="FT315" s="18"/>
      <c r="FU315" s="406" t="s">
        <v>1653</v>
      </c>
      <c r="FV315" s="18" t="s">
        <v>2503</v>
      </c>
      <c r="FW315" s="18"/>
      <c r="FX315" s="18">
        <v>250.19999999999891</v>
      </c>
      <c r="FY315" s="95"/>
      <c r="FZ315" s="95"/>
      <c r="GA315" s="179"/>
      <c r="GB315" s="411" t="s">
        <v>1834</v>
      </c>
      <c r="GC315" s="18"/>
      <c r="GD315" s="406" t="s">
        <v>1653</v>
      </c>
      <c r="GE315" s="18" t="s">
        <v>2503</v>
      </c>
      <c r="GF315" s="18"/>
      <c r="GG315" s="18">
        <v>206.99999999999818</v>
      </c>
      <c r="GH315" s="95"/>
      <c r="GI315" s="95"/>
      <c r="GJ315" s="179"/>
      <c r="GK315" s="411" t="s">
        <v>1834</v>
      </c>
      <c r="GL315" s="18"/>
      <c r="GM315" s="406" t="s">
        <v>1653</v>
      </c>
      <c r="GN315" s="18" t="s">
        <v>2503</v>
      </c>
      <c r="GO315" s="18"/>
      <c r="GP315" s="18">
        <v>1569.6000000000008</v>
      </c>
      <c r="GQ315" s="95"/>
      <c r="GR315" s="95"/>
      <c r="GS315" s="179"/>
      <c r="GT315" s="95"/>
      <c r="GU315" s="95"/>
      <c r="GV315" s="95"/>
      <c r="GW315" s="95"/>
      <c r="GX315" s="95"/>
      <c r="GY315" s="95"/>
      <c r="GZ315" s="95"/>
      <c r="HA315" s="95"/>
      <c r="HB315" s="179"/>
      <c r="HC315" s="412" t="s">
        <v>1834</v>
      </c>
      <c r="HD315" s="18"/>
      <c r="HE315" s="18">
        <v>865.35000000000218</v>
      </c>
      <c r="HF315" s="18"/>
      <c r="HG315" s="18"/>
      <c r="HH315" s="95"/>
      <c r="HI315" s="95"/>
      <c r="HJ315" s="95"/>
      <c r="HK315" s="179"/>
      <c r="HL315" s="412" t="s">
        <v>1834</v>
      </c>
      <c r="HM315" s="18"/>
      <c r="HN315" s="18">
        <v>549</v>
      </c>
      <c r="HO315" s="18"/>
      <c r="HP315" s="18"/>
      <c r="HQ315" s="95"/>
      <c r="HR315" s="95"/>
      <c r="HS315" s="95"/>
      <c r="HT315" s="179"/>
      <c r="HU315" s="18" t="s">
        <v>1834</v>
      </c>
      <c r="HV315" s="486"/>
      <c r="HW315" s="487">
        <v>4750.8999999999651</v>
      </c>
      <c r="HX315" s="18"/>
      <c r="HY315" s="18"/>
      <c r="HZ315" s="18"/>
      <c r="IA315" s="95"/>
      <c r="IB315" s="95"/>
      <c r="IC315" s="179"/>
      <c r="ID315" s="95"/>
      <c r="IE315" s="95"/>
      <c r="IF315" s="95"/>
      <c r="IG315" s="95"/>
      <c r="IH315" s="95"/>
      <c r="II315" s="95"/>
      <c r="IJ315" s="95"/>
      <c r="IK315" s="95"/>
      <c r="IL315" s="179"/>
      <c r="IM315" s="411" t="s">
        <v>1834</v>
      </c>
      <c r="IN315" s="18"/>
      <c r="IO315" s="18">
        <v>318.799999999992</v>
      </c>
      <c r="IP315" s="18"/>
      <c r="IQ315" s="18"/>
      <c r="IR315" s="95"/>
      <c r="IS315" s="95"/>
      <c r="IT315" s="95"/>
      <c r="IU315" s="179"/>
      <c r="IV315" s="412" t="s">
        <v>1834</v>
      </c>
      <c r="IW315" s="18"/>
      <c r="IX315" s="18">
        <v>268.90000000000146</v>
      </c>
      <c r="IY315" s="18"/>
      <c r="IZ315" s="18"/>
      <c r="JA315" s="95"/>
      <c r="JB315" s="95"/>
      <c r="JC315" s="95"/>
      <c r="JD315" s="179"/>
      <c r="JE315" s="411"/>
      <c r="JF315" s="18"/>
      <c r="JG315" s="409"/>
      <c r="JH315" s="18"/>
      <c r="JI315" s="18"/>
      <c r="JJ315" s="95"/>
      <c r="JK315" s="95"/>
      <c r="JL315" s="95"/>
      <c r="JM315" s="179"/>
      <c r="JN315" s="411" t="s">
        <v>1834</v>
      </c>
      <c r="JO315" s="401"/>
      <c r="JP315" s="401">
        <v>316.49999999999636</v>
      </c>
      <c r="JQ315" s="95"/>
      <c r="JR315" s="95"/>
      <c r="JS315" s="95"/>
      <c r="JT315" s="95"/>
      <c r="JU315" s="95"/>
      <c r="JV315" s="179"/>
      <c r="JW315" s="18"/>
      <c r="JX315" s="18"/>
      <c r="JY315" s="410"/>
      <c r="JZ315" s="18"/>
      <c r="KA315" s="18"/>
      <c r="KB315" s="95"/>
      <c r="KC315" s="95"/>
      <c r="KD315" s="95"/>
      <c r="KE315" s="179"/>
      <c r="KF315" s="412" t="s">
        <v>1834</v>
      </c>
      <c r="KG315" s="18"/>
      <c r="KH315" s="18">
        <v>172.5</v>
      </c>
      <c r="KI315" s="18"/>
      <c r="KJ315" s="18"/>
      <c r="KK315" s="95"/>
      <c r="KL315" s="95"/>
      <c r="KM315" s="95"/>
      <c r="KN315" s="179"/>
      <c r="KO315" s="412" t="s">
        <v>1834</v>
      </c>
      <c r="KP315" s="18"/>
      <c r="KQ315" s="18">
        <v>126.70000000000073</v>
      </c>
      <c r="KR315" s="95"/>
      <c r="KS315" s="95"/>
      <c r="KT315" s="95"/>
      <c r="KU315" s="95"/>
      <c r="KV315" s="95"/>
      <c r="KW315" s="179"/>
      <c r="KX315" s="412" t="s">
        <v>1834</v>
      </c>
      <c r="KY315" s="18"/>
      <c r="KZ315" s="18">
        <v>513</v>
      </c>
      <c r="LA315" s="95"/>
      <c r="LB315" s="95"/>
      <c r="LC315" s="95"/>
      <c r="LD315" s="95"/>
      <c r="LE315" s="95"/>
      <c r="LF315" s="179"/>
      <c r="LG315" s="18"/>
      <c r="LH315" s="18"/>
      <c r="LI315" s="407"/>
      <c r="LJ315" s="18"/>
      <c r="LK315" s="18"/>
      <c r="LL315" s="95"/>
      <c r="LM315" s="95"/>
      <c r="LN315" s="95"/>
      <c r="LO315" s="179"/>
      <c r="LP315" s="411" t="s">
        <v>1834</v>
      </c>
      <c r="LQ315" s="401"/>
      <c r="LR315" s="406" t="s">
        <v>1653</v>
      </c>
      <c r="LS315" s="401" t="s">
        <v>2503</v>
      </c>
      <c r="LT315" s="401"/>
      <c r="LU315" s="401">
        <v>361.40000000000873</v>
      </c>
      <c r="LV315" s="95"/>
      <c r="LW315" s="95"/>
      <c r="LX315" s="179"/>
      <c r="LY315" s="95"/>
      <c r="LZ315" s="95"/>
      <c r="MA315" s="95"/>
      <c r="MB315" s="95"/>
      <c r="MC315" s="95"/>
      <c r="MD315" s="95"/>
      <c r="ME315" s="95"/>
      <c r="MF315" s="95"/>
      <c r="MG315" s="179"/>
      <c r="MH315" s="3"/>
      <c r="MI315" s="3"/>
      <c r="MJ315" s="80"/>
      <c r="MK315" s="80"/>
      <c r="ML315" s="234"/>
      <c r="MM315" s="95"/>
      <c r="MN315" s="95"/>
      <c r="MO315" s="95"/>
      <c r="MP315" s="179"/>
      <c r="MQ315" s="412" t="s">
        <v>1834</v>
      </c>
      <c r="MR315" s="18"/>
      <c r="MS315" s="18">
        <v>171</v>
      </c>
      <c r="MT315" s="18">
        <v>123.5</v>
      </c>
      <c r="MU315" s="18"/>
      <c r="MV315">
        <f t="shared" si="588"/>
        <v>294.5</v>
      </c>
      <c r="MW315" s="95"/>
      <c r="MX315" s="95"/>
      <c r="MY315" s="179"/>
      <c r="MZ315" s="3"/>
      <c r="NA315" s="3"/>
      <c r="NB315" s="313"/>
      <c r="NC315" s="84"/>
      <c r="ND315" s="41"/>
      <c r="NE315" s="95"/>
      <c r="NF315" s="18"/>
      <c r="NG315" s="95"/>
      <c r="NH315" s="179"/>
    </row>
    <row r="316" spans="1:372" ht="18">
      <c r="A316" s="42" t="s">
        <v>9</v>
      </c>
      <c r="B316" s="65" t="s">
        <v>1584</v>
      </c>
      <c r="D316" s="42" t="s">
        <v>39</v>
      </c>
      <c r="G316" s="49"/>
      <c r="H316" s="65"/>
      <c r="M316" s="42" t="s">
        <v>25</v>
      </c>
      <c r="P316" s="57"/>
      <c r="R316" s="65"/>
      <c r="V316" s="42" t="s">
        <v>25</v>
      </c>
      <c r="Y316" s="57"/>
      <c r="AA316" s="65"/>
      <c r="AE316" s="42" t="s">
        <v>11</v>
      </c>
      <c r="AH316" s="49"/>
      <c r="AJ316" s="65"/>
      <c r="AN316" s="42" t="s">
        <v>25</v>
      </c>
      <c r="AO316" s="9"/>
      <c r="AP316" s="3"/>
      <c r="AQ316" s="177">
        <v>54296.30000000001</v>
      </c>
      <c r="AR316" t="s">
        <v>1525</v>
      </c>
      <c r="AS316" s="65" t="s">
        <v>1584</v>
      </c>
      <c r="AW316" s="41" t="s">
        <v>141</v>
      </c>
      <c r="AX316" s="9"/>
      <c r="AY316" s="3"/>
      <c r="AZ316" s="177">
        <v>49663.662499999897</v>
      </c>
      <c r="BA316" s="252" t="s">
        <v>2083</v>
      </c>
      <c r="BB316" s="65" t="s">
        <v>1584</v>
      </c>
      <c r="BF316" s="42" t="s">
        <v>17</v>
      </c>
      <c r="BG316" s="9"/>
      <c r="BH316" s="376"/>
      <c r="BI316" s="177">
        <v>53022.550000000287</v>
      </c>
      <c r="BJ316" s="252" t="s">
        <v>3679</v>
      </c>
      <c r="BK316" s="65" t="s">
        <v>1584</v>
      </c>
      <c r="BO316" s="18"/>
      <c r="BP316" s="18"/>
      <c r="BQ316" s="406"/>
      <c r="BR316" s="18"/>
      <c r="BS316" s="18"/>
      <c r="BX316" s="18"/>
      <c r="BY316" s="18"/>
      <c r="BZ316" s="406"/>
      <c r="CA316" s="18"/>
      <c r="CB316" s="18"/>
      <c r="CG316" s="18"/>
      <c r="CH316" s="18"/>
      <c r="CI316" s="406"/>
      <c r="CJ316" s="18"/>
      <c r="CK316" s="18"/>
      <c r="CP316" s="18"/>
      <c r="CQ316" s="18"/>
      <c r="CR316" s="406"/>
      <c r="CS316" s="18"/>
      <c r="CT316" s="18"/>
      <c r="CY316" s="18"/>
      <c r="CZ316" s="18"/>
      <c r="DA316" s="406"/>
      <c r="DB316" s="18"/>
      <c r="DC316" s="18"/>
      <c r="DH316" s="18"/>
      <c r="DI316" s="18"/>
      <c r="DJ316" s="406"/>
      <c r="DK316" s="18"/>
      <c r="DL316" s="18"/>
      <c r="DQ316" s="1"/>
      <c r="DR316" s="1"/>
      <c r="DS316" s="445"/>
      <c r="DT316" s="1"/>
      <c r="DU316" s="1"/>
      <c r="DZ316" s="18" t="s">
        <v>842</v>
      </c>
      <c r="EA316" s="18"/>
      <c r="EB316" s="406" t="s">
        <v>1642</v>
      </c>
      <c r="EC316" s="18" t="s">
        <v>2508</v>
      </c>
      <c r="ED316" s="18"/>
      <c r="EE316" s="18">
        <v>227.90000000000055</v>
      </c>
      <c r="EI316" s="18" t="s">
        <v>842</v>
      </c>
      <c r="EJ316" s="18"/>
      <c r="EK316" s="406" t="s">
        <v>1642</v>
      </c>
      <c r="EL316" s="18" t="s">
        <v>2508</v>
      </c>
      <c r="EM316" s="18"/>
      <c r="EN316" s="18">
        <v>391</v>
      </c>
      <c r="ER316" s="18" t="s">
        <v>842</v>
      </c>
      <c r="ES316" s="18"/>
      <c r="ET316" s="406" t="s">
        <v>1642</v>
      </c>
      <c r="EU316" s="18" t="s">
        <v>2508</v>
      </c>
      <c r="EV316" s="18"/>
      <c r="EW316" s="18">
        <v>391.20000000000073</v>
      </c>
      <c r="FA316" s="18" t="s">
        <v>842</v>
      </c>
      <c r="FB316" s="18"/>
      <c r="FC316" s="406" t="s">
        <v>1642</v>
      </c>
      <c r="FD316" s="18" t="s">
        <v>2508</v>
      </c>
      <c r="FE316" s="18"/>
      <c r="FF316" s="18">
        <v>174.60000000000036</v>
      </c>
      <c r="FJ316" s="18" t="s">
        <v>842</v>
      </c>
      <c r="FK316" s="18"/>
      <c r="FL316" s="406" t="s">
        <v>1642</v>
      </c>
      <c r="FM316" s="18" t="s">
        <v>2508</v>
      </c>
      <c r="FN316" s="18"/>
      <c r="FO316" s="18">
        <v>150.19999999999982</v>
      </c>
      <c r="FS316" s="18" t="s">
        <v>842</v>
      </c>
      <c r="FT316" s="18"/>
      <c r="FU316" s="406" t="s">
        <v>1642</v>
      </c>
      <c r="FV316" s="18" t="s">
        <v>2508</v>
      </c>
      <c r="FW316" s="18"/>
      <c r="FX316" s="18">
        <v>163.50000000000091</v>
      </c>
      <c r="GB316" s="18" t="s">
        <v>842</v>
      </c>
      <c r="GC316" s="18"/>
      <c r="GD316" s="406" t="s">
        <v>1642</v>
      </c>
      <c r="GE316" s="18" t="s">
        <v>2508</v>
      </c>
      <c r="GF316" s="18"/>
      <c r="GG316" s="18">
        <v>36.000000000000909</v>
      </c>
      <c r="GK316" s="18" t="s">
        <v>842</v>
      </c>
      <c r="GL316" s="18"/>
      <c r="GM316" s="406" t="s">
        <v>1642</v>
      </c>
      <c r="GN316" s="18" t="s">
        <v>2508</v>
      </c>
      <c r="GO316" s="18"/>
      <c r="GP316" s="18">
        <v>3166.7000000000016</v>
      </c>
      <c r="HC316" s="18" t="s">
        <v>842</v>
      </c>
      <c r="HD316" s="18"/>
      <c r="HE316" s="18">
        <v>575.00000000000364</v>
      </c>
      <c r="HF316" s="18"/>
      <c r="HG316" s="18"/>
      <c r="HL316" s="18" t="s">
        <v>842</v>
      </c>
      <c r="HM316" s="18"/>
      <c r="HN316" s="18">
        <v>416.10000000000218</v>
      </c>
      <c r="HO316" s="18"/>
      <c r="HP316" s="18"/>
      <c r="HU316" s="18" t="s">
        <v>842</v>
      </c>
      <c r="HV316" s="486"/>
      <c r="HW316" s="487">
        <v>3283.7000000000553</v>
      </c>
      <c r="HX316" s="18"/>
      <c r="HY316" s="18"/>
      <c r="HZ316" s="18"/>
      <c r="IM316" s="18" t="s">
        <v>842</v>
      </c>
      <c r="IN316" s="18"/>
      <c r="IO316" s="18">
        <v>231.50000000000364</v>
      </c>
      <c r="IP316" s="18"/>
      <c r="IQ316" s="18"/>
      <c r="IV316" s="18" t="s">
        <v>842</v>
      </c>
      <c r="IW316" s="18"/>
      <c r="IX316" s="18">
        <v>444.30000000000655</v>
      </c>
      <c r="IY316" s="18"/>
      <c r="IZ316" s="18"/>
      <c r="JE316" s="18"/>
      <c r="JF316" s="18"/>
      <c r="JG316" s="406"/>
      <c r="JH316" s="18"/>
      <c r="JI316" s="18"/>
      <c r="JN316" s="401" t="s">
        <v>842</v>
      </c>
      <c r="JO316" s="401"/>
      <c r="JP316" s="401">
        <v>299.00000000001091</v>
      </c>
      <c r="JW316" s="18"/>
      <c r="JX316" s="18"/>
      <c r="JY316" s="410"/>
      <c r="JZ316" s="18"/>
      <c r="KA316" s="18"/>
      <c r="KF316" s="18" t="s">
        <v>842</v>
      </c>
      <c r="KG316" s="18"/>
      <c r="KH316" s="18">
        <v>183.30000000000291</v>
      </c>
      <c r="KI316" s="18"/>
      <c r="KJ316" s="18"/>
      <c r="KO316" s="18" t="s">
        <v>842</v>
      </c>
      <c r="KP316" s="18"/>
      <c r="KQ316" s="18">
        <v>115.10000000000218</v>
      </c>
      <c r="KX316" s="18" t="s">
        <v>842</v>
      </c>
      <c r="KY316" s="18"/>
      <c r="KZ316" s="18">
        <v>395.80000000000291</v>
      </c>
      <c r="LG316" s="18"/>
      <c r="LH316" s="18"/>
      <c r="LI316" s="407"/>
      <c r="LJ316" s="18"/>
      <c r="LK316" s="18"/>
      <c r="LP316" s="401" t="s">
        <v>842</v>
      </c>
      <c r="LQ316" s="401"/>
      <c r="LR316" s="406" t="s">
        <v>1642</v>
      </c>
      <c r="LS316" s="401" t="s">
        <v>2508</v>
      </c>
      <c r="LT316" s="401"/>
      <c r="LU316" s="401">
        <v>401.10000000000946</v>
      </c>
      <c r="MH316" s="3"/>
      <c r="MI316" s="68"/>
      <c r="MJ316" s="80"/>
      <c r="MK316" s="80"/>
      <c r="ML316" s="234"/>
      <c r="MQ316" s="18" t="s">
        <v>842</v>
      </c>
      <c r="MR316" s="18"/>
      <c r="MS316" s="18">
        <v>223.00000000000182</v>
      </c>
      <c r="MT316" s="18">
        <v>77.000000000001819</v>
      </c>
      <c r="MU316" s="18"/>
      <c r="MV316">
        <f t="shared" si="588"/>
        <v>300.00000000000364</v>
      </c>
      <c r="MZ316" s="3"/>
      <c r="NA316" s="68"/>
      <c r="NB316" s="313"/>
      <c r="NC316" s="84"/>
      <c r="ND316" s="3"/>
      <c r="NF316" s="18"/>
      <c r="NH316" s="43"/>
    </row>
    <row r="317" spans="1:372" ht="18">
      <c r="A317" s="53">
        <v>2014</v>
      </c>
      <c r="B317"/>
      <c r="D317" s="52" t="s">
        <v>225</v>
      </c>
      <c r="G317" s="49">
        <v>8089</v>
      </c>
      <c r="H317" s="65" t="s">
        <v>1584</v>
      </c>
      <c r="M317" s="53" t="s">
        <v>1612</v>
      </c>
      <c r="P317" s="57">
        <v>24503</v>
      </c>
      <c r="Q317" t="s">
        <v>232</v>
      </c>
      <c r="R317" s="65" t="s">
        <v>1584</v>
      </c>
      <c r="V317" s="53" t="s">
        <v>222</v>
      </c>
      <c r="Y317" s="57">
        <v>39349</v>
      </c>
      <c r="Z317" t="s">
        <v>256</v>
      </c>
      <c r="AA317" s="65" t="s">
        <v>1584</v>
      </c>
      <c r="AE317" s="53" t="s">
        <v>221</v>
      </c>
      <c r="AH317" s="49">
        <v>50806</v>
      </c>
      <c r="AI317" t="s">
        <v>390</v>
      </c>
      <c r="AJ317" s="65" t="s">
        <v>1584</v>
      </c>
      <c r="AN317" s="53" t="s">
        <v>875</v>
      </c>
      <c r="AO317" s="9"/>
      <c r="AP317" s="1"/>
      <c r="AW317" s="52" t="s">
        <v>2156</v>
      </c>
      <c r="AZ317" s="95"/>
      <c r="BF317" s="53" t="s">
        <v>3662</v>
      </c>
      <c r="BJ317" s="18"/>
      <c r="BO317" s="402"/>
      <c r="BP317" s="18"/>
      <c r="BQ317" s="406"/>
      <c r="BR317" s="18"/>
      <c r="BS317" s="18"/>
      <c r="BX317" s="402"/>
      <c r="BY317" s="18"/>
      <c r="BZ317" s="406"/>
      <c r="CA317" s="18"/>
      <c r="CB317" s="18"/>
      <c r="CG317" s="402"/>
      <c r="CH317" s="18"/>
      <c r="CI317" s="406"/>
      <c r="CJ317" s="18"/>
      <c r="CK317" s="18"/>
      <c r="CP317" s="402"/>
      <c r="CQ317" s="18"/>
      <c r="CR317" s="406"/>
      <c r="CS317" s="18"/>
      <c r="CT317" s="18"/>
      <c r="CY317" s="402"/>
      <c r="CZ317" s="18"/>
      <c r="DA317" s="406"/>
      <c r="DB317" s="18"/>
      <c r="DC317" s="18"/>
      <c r="DH317" s="402"/>
      <c r="DI317" s="18"/>
      <c r="DJ317" s="406"/>
      <c r="DK317" s="18"/>
      <c r="DL317" s="18"/>
      <c r="DQ317" s="441"/>
      <c r="DR317" s="1"/>
      <c r="DS317" s="445"/>
      <c r="DT317" s="1"/>
      <c r="DU317" s="1"/>
      <c r="DZ317" s="402" t="s">
        <v>2284</v>
      </c>
      <c r="EA317" s="18"/>
      <c r="EB317" s="406" t="s">
        <v>2197</v>
      </c>
      <c r="EC317" s="18" t="s">
        <v>2521</v>
      </c>
      <c r="ED317" s="18"/>
      <c r="EE317" s="18">
        <v>482.49999999999909</v>
      </c>
      <c r="EI317" s="402" t="s">
        <v>2284</v>
      </c>
      <c r="EJ317" s="18"/>
      <c r="EK317" s="406" t="s">
        <v>2197</v>
      </c>
      <c r="EL317" s="18" t="s">
        <v>2521</v>
      </c>
      <c r="EM317" s="18"/>
      <c r="EN317" s="18">
        <v>442.89999999999964</v>
      </c>
      <c r="ER317" s="402" t="s">
        <v>2284</v>
      </c>
      <c r="ES317" s="18"/>
      <c r="ET317" s="406" t="s">
        <v>2197</v>
      </c>
      <c r="EU317" s="18" t="s">
        <v>2521</v>
      </c>
      <c r="EV317" s="18"/>
      <c r="EW317" s="18">
        <v>489.45000000000073</v>
      </c>
      <c r="FA317" s="402" t="s">
        <v>2284</v>
      </c>
      <c r="FB317" s="18"/>
      <c r="FC317" s="406" t="s">
        <v>2197</v>
      </c>
      <c r="FD317" s="18" t="s">
        <v>2521</v>
      </c>
      <c r="FE317" s="18"/>
      <c r="FF317" s="18">
        <v>362.10000000000036</v>
      </c>
      <c r="FJ317" s="402" t="s">
        <v>2284</v>
      </c>
      <c r="FK317" s="18"/>
      <c r="FL317" s="406" t="s">
        <v>2197</v>
      </c>
      <c r="FM317" s="18" t="s">
        <v>2521</v>
      </c>
      <c r="FN317" s="18"/>
      <c r="FO317" s="18">
        <v>122.50000000000091</v>
      </c>
      <c r="FS317" s="402" t="s">
        <v>2284</v>
      </c>
      <c r="FT317" s="18"/>
      <c r="FU317" s="406" t="s">
        <v>2197</v>
      </c>
      <c r="FV317" s="18" t="s">
        <v>2521</v>
      </c>
      <c r="FW317" s="18"/>
      <c r="FX317" s="18">
        <v>534.39999999999873</v>
      </c>
      <c r="GB317" s="402" t="s">
        <v>2284</v>
      </c>
      <c r="GC317" s="18"/>
      <c r="GD317" s="406" t="s">
        <v>2197</v>
      </c>
      <c r="GE317" s="18" t="s">
        <v>2521</v>
      </c>
      <c r="GF317" s="18"/>
      <c r="GG317" s="18">
        <v>79.199999999997999</v>
      </c>
      <c r="GK317" s="402" t="s">
        <v>2284</v>
      </c>
      <c r="GL317" s="18"/>
      <c r="GM317" s="406" t="s">
        <v>2197</v>
      </c>
      <c r="GN317" s="18" t="s">
        <v>2521</v>
      </c>
      <c r="GO317" s="18"/>
      <c r="GP317" s="18">
        <v>1187.2</v>
      </c>
      <c r="HC317" s="402" t="s">
        <v>2284</v>
      </c>
      <c r="HD317" s="18"/>
      <c r="HE317" s="18">
        <v>440.80000000000291</v>
      </c>
      <c r="HF317" s="18"/>
      <c r="HG317" s="18"/>
      <c r="HL317" s="402" t="s">
        <v>2284</v>
      </c>
      <c r="HM317" s="18"/>
      <c r="HN317" s="18">
        <v>334.80000000000291</v>
      </c>
      <c r="HO317" s="18"/>
      <c r="HP317" s="18"/>
      <c r="HU317" s="18" t="s">
        <v>2284</v>
      </c>
      <c r="HV317" s="486"/>
      <c r="HW317" s="487">
        <v>2291.9000000000815</v>
      </c>
      <c r="HX317" s="18"/>
      <c r="HY317" s="18"/>
      <c r="HZ317" s="18"/>
      <c r="IM317" s="402" t="s">
        <v>2284</v>
      </c>
      <c r="IN317" s="18"/>
      <c r="IO317" s="18">
        <v>240.00000000000364</v>
      </c>
      <c r="IP317" s="18"/>
      <c r="IQ317" s="18"/>
      <c r="IV317" s="402" t="s">
        <v>2284</v>
      </c>
      <c r="IW317" s="18"/>
      <c r="IX317" s="18">
        <v>137.49999999999818</v>
      </c>
      <c r="IY317" s="18"/>
      <c r="IZ317" s="18"/>
      <c r="JE317" s="18"/>
      <c r="JF317" s="18"/>
      <c r="JG317" s="406"/>
      <c r="JH317" s="18"/>
      <c r="JI317" s="18"/>
      <c r="JN317" s="488" t="s">
        <v>2284</v>
      </c>
      <c r="JO317" s="401"/>
      <c r="JP317" s="401">
        <v>60.199999999998909</v>
      </c>
      <c r="JW317" s="402"/>
      <c r="JX317" s="18"/>
      <c r="JY317" s="410"/>
      <c r="JZ317" s="18"/>
      <c r="KA317" s="18"/>
      <c r="KF317" s="402" t="s">
        <v>2284</v>
      </c>
      <c r="KG317" s="18"/>
      <c r="KH317" s="18">
        <v>9.8000000000010914</v>
      </c>
      <c r="KI317" s="18"/>
      <c r="KJ317" s="18"/>
      <c r="KO317" s="402" t="s">
        <v>2284</v>
      </c>
      <c r="KP317" s="18"/>
      <c r="KQ317" s="18">
        <v>238.59999999999854</v>
      </c>
      <c r="KX317" s="402" t="s">
        <v>2284</v>
      </c>
      <c r="KY317" s="18"/>
      <c r="KZ317" s="18">
        <v>385.69999999999891</v>
      </c>
      <c r="LG317" s="402"/>
      <c r="LH317" s="18"/>
      <c r="LI317" s="408"/>
      <c r="LJ317" s="18"/>
      <c r="LK317" s="18"/>
      <c r="LP317" s="488" t="s">
        <v>2284</v>
      </c>
      <c r="LQ317" s="401"/>
      <c r="LR317" s="406" t="s">
        <v>2197</v>
      </c>
      <c r="LS317" s="401" t="s">
        <v>2521</v>
      </c>
      <c r="LT317" s="401"/>
      <c r="LU317" s="401">
        <v>288</v>
      </c>
      <c r="MH317" s="65"/>
      <c r="MI317" s="3"/>
      <c r="MJ317" s="80"/>
      <c r="MK317" s="80"/>
      <c r="ML317" s="234"/>
      <c r="MQ317" s="402" t="s">
        <v>2284</v>
      </c>
      <c r="MR317" s="18"/>
      <c r="MS317" s="18">
        <v>57.500000000003638</v>
      </c>
      <c r="MT317" s="18">
        <v>67.500000000003638</v>
      </c>
      <c r="MU317" s="18"/>
      <c r="MV317">
        <f t="shared" si="588"/>
        <v>125.00000000000728</v>
      </c>
      <c r="MZ317" s="65"/>
      <c r="NA317" s="3"/>
      <c r="NB317" s="92"/>
      <c r="NC317" s="84"/>
      <c r="ND317" s="41"/>
      <c r="NF317" s="18"/>
      <c r="NH317" s="43"/>
    </row>
    <row r="318" spans="1:372" ht="18">
      <c r="A318" s="42" t="s">
        <v>31</v>
      </c>
      <c r="B318" s="65" t="s">
        <v>1585</v>
      </c>
      <c r="D318" s="42" t="s">
        <v>35</v>
      </c>
      <c r="G318" s="49"/>
      <c r="M318" s="42" t="s">
        <v>39</v>
      </c>
      <c r="N318" s="3"/>
      <c r="O318" s="3"/>
      <c r="P318" s="57"/>
      <c r="V318" s="42" t="s">
        <v>11</v>
      </c>
      <c r="Y318" s="18"/>
      <c r="AE318" s="42" t="s">
        <v>9</v>
      </c>
      <c r="AG318" s="3"/>
      <c r="AH318" s="49"/>
      <c r="AN318" s="42" t="s">
        <v>9</v>
      </c>
      <c r="AO318" s="9"/>
      <c r="AP318" s="3"/>
      <c r="AQ318" s="177">
        <v>54075.012500000004</v>
      </c>
      <c r="AR318" t="s">
        <v>1526</v>
      </c>
      <c r="AS318" s="65" t="s">
        <v>1585</v>
      </c>
      <c r="AW318" s="40" t="s">
        <v>143</v>
      </c>
      <c r="AX318" s="9"/>
      <c r="AY318" s="3"/>
      <c r="AZ318" s="177">
        <v>48911.887500000041</v>
      </c>
      <c r="BA318" s="252" t="s">
        <v>2084</v>
      </c>
      <c r="BB318" s="65" t="s">
        <v>1585</v>
      </c>
      <c r="BF318" s="41" t="s">
        <v>141</v>
      </c>
      <c r="BG318" s="9"/>
      <c r="BH318" s="376"/>
      <c r="BI318" s="177">
        <v>52995.749999999724</v>
      </c>
      <c r="BJ318" s="252" t="s">
        <v>3680</v>
      </c>
      <c r="BK318" s="65" t="s">
        <v>1585</v>
      </c>
      <c r="BO318" s="18"/>
      <c r="BP318" s="18"/>
      <c r="BQ318" s="406"/>
      <c r="BR318" s="18"/>
      <c r="BS318" s="18"/>
      <c r="BX318" s="18"/>
      <c r="BY318" s="18"/>
      <c r="BZ318" s="406"/>
      <c r="CA318" s="18"/>
      <c r="CB318" s="18"/>
      <c r="CG318" s="18"/>
      <c r="CH318" s="18"/>
      <c r="CI318" s="406"/>
      <c r="CJ318" s="18"/>
      <c r="CK318" s="18"/>
      <c r="CP318" s="18"/>
      <c r="CQ318" s="18"/>
      <c r="CR318" s="406"/>
      <c r="CS318" s="18"/>
      <c r="CT318" s="18"/>
      <c r="CY318" s="18"/>
      <c r="CZ318" s="18"/>
      <c r="DA318" s="406"/>
      <c r="DB318" s="18"/>
      <c r="DC318" s="18"/>
      <c r="DH318" s="18"/>
      <c r="DI318" s="18"/>
      <c r="DJ318" s="406"/>
      <c r="DK318" s="18"/>
      <c r="DL318" s="18"/>
      <c r="DQ318" s="1"/>
      <c r="DR318" s="1"/>
      <c r="DS318" s="445"/>
      <c r="DT318" s="1"/>
      <c r="DU318" s="1"/>
      <c r="DZ318" s="18" t="s">
        <v>859</v>
      </c>
      <c r="EA318" s="18"/>
      <c r="EB318" s="406" t="s">
        <v>1647</v>
      </c>
      <c r="EC318" s="18" t="s">
        <v>2517</v>
      </c>
      <c r="ED318" s="18"/>
      <c r="EE318" s="18">
        <v>477.30000000000109</v>
      </c>
      <c r="EI318" s="18" t="s">
        <v>859</v>
      </c>
      <c r="EJ318" s="18"/>
      <c r="EK318" s="406" t="s">
        <v>1647</v>
      </c>
      <c r="EL318" s="18" t="s">
        <v>2517</v>
      </c>
      <c r="EM318" s="18"/>
      <c r="EN318" s="18">
        <v>532</v>
      </c>
      <c r="ER318" s="18" t="s">
        <v>859</v>
      </c>
      <c r="ES318" s="18"/>
      <c r="ET318" s="406" t="s">
        <v>1647</v>
      </c>
      <c r="EU318" s="18" t="s">
        <v>2517</v>
      </c>
      <c r="EV318" s="18"/>
      <c r="EW318" s="18">
        <v>398.90000000000055</v>
      </c>
      <c r="FA318" s="18" t="s">
        <v>859</v>
      </c>
      <c r="FB318" s="18"/>
      <c r="FC318" s="406" t="s">
        <v>1647</v>
      </c>
      <c r="FD318" s="18" t="s">
        <v>2517</v>
      </c>
      <c r="FE318" s="18"/>
      <c r="FF318" s="18">
        <v>209.60000000000036</v>
      </c>
      <c r="FJ318" s="18" t="s">
        <v>859</v>
      </c>
      <c r="FK318" s="18"/>
      <c r="FL318" s="406" t="s">
        <v>1647</v>
      </c>
      <c r="FM318" s="18" t="s">
        <v>2517</v>
      </c>
      <c r="FN318" s="18"/>
      <c r="FO318" s="18">
        <v>343.89999999999964</v>
      </c>
      <c r="FS318" s="18" t="s">
        <v>859</v>
      </c>
      <c r="FT318" s="18"/>
      <c r="FU318" s="406" t="s">
        <v>1647</v>
      </c>
      <c r="FV318" s="18" t="s">
        <v>2517</v>
      </c>
      <c r="FW318" s="18"/>
      <c r="FX318" s="18">
        <v>190.59999999999854</v>
      </c>
      <c r="GB318" s="18" t="s">
        <v>859</v>
      </c>
      <c r="GC318" s="18"/>
      <c r="GD318" s="406" t="s">
        <v>1647</v>
      </c>
      <c r="GE318" s="18" t="s">
        <v>2517</v>
      </c>
      <c r="GF318" s="18"/>
      <c r="GG318" s="18">
        <v>281.99999999999909</v>
      </c>
      <c r="GK318" s="18" t="s">
        <v>859</v>
      </c>
      <c r="GL318" s="18"/>
      <c r="GM318" s="406" t="s">
        <v>1647</v>
      </c>
      <c r="GN318" s="18" t="s">
        <v>2517</v>
      </c>
      <c r="GO318" s="18"/>
      <c r="GP318" s="18">
        <v>1360.7999999999984</v>
      </c>
      <c r="HC318" s="18" t="s">
        <v>859</v>
      </c>
      <c r="HD318" s="18"/>
      <c r="HE318" s="18">
        <v>328.29999999999927</v>
      </c>
      <c r="HF318" s="18"/>
      <c r="HG318" s="18"/>
      <c r="HL318" s="18" t="s">
        <v>859</v>
      </c>
      <c r="HM318" s="18"/>
      <c r="HN318" s="18">
        <v>452.90000000000146</v>
      </c>
      <c r="HO318" s="18"/>
      <c r="HP318" s="18"/>
      <c r="HU318" s="18" t="s">
        <v>859</v>
      </c>
      <c r="HV318" s="486"/>
      <c r="HW318" s="487">
        <v>3516.1000000000786</v>
      </c>
      <c r="HX318" s="18"/>
      <c r="HY318" s="18"/>
      <c r="HZ318" s="18"/>
      <c r="IM318" s="18" t="s">
        <v>859</v>
      </c>
      <c r="IN318" s="18"/>
      <c r="IO318" s="18">
        <v>331.50000000000364</v>
      </c>
      <c r="IP318" s="18"/>
      <c r="IQ318" s="18"/>
      <c r="IV318" s="18" t="s">
        <v>859</v>
      </c>
      <c r="IW318" s="18"/>
      <c r="IX318" s="18">
        <v>157.40000000000509</v>
      </c>
      <c r="IY318" s="18"/>
      <c r="IZ318" s="18"/>
      <c r="JE318" s="402"/>
      <c r="JF318" s="18"/>
      <c r="JG318" s="409"/>
      <c r="JH318" s="18"/>
      <c r="JI318" s="18"/>
      <c r="JN318" s="401" t="s">
        <v>859</v>
      </c>
      <c r="JO318" s="401"/>
      <c r="JP318" s="401">
        <v>273.59999999999854</v>
      </c>
      <c r="JW318" s="402"/>
      <c r="JX318" s="18"/>
      <c r="JY318" s="410"/>
      <c r="JZ318" s="18"/>
      <c r="KA318" s="18"/>
      <c r="KF318" s="18" t="s">
        <v>859</v>
      </c>
      <c r="KG318" s="18"/>
      <c r="KH318" s="18">
        <v>319.29999999999927</v>
      </c>
      <c r="KI318" s="18"/>
      <c r="KJ318" s="18"/>
      <c r="KO318" s="18" t="s">
        <v>859</v>
      </c>
      <c r="KP318" s="18"/>
      <c r="KQ318" s="18">
        <v>393.29999999998836</v>
      </c>
      <c r="KX318" s="18" t="s">
        <v>859</v>
      </c>
      <c r="KY318" s="18"/>
      <c r="KZ318" s="18">
        <v>366.29999999998836</v>
      </c>
      <c r="LG318" s="402"/>
      <c r="LH318" s="18"/>
      <c r="LI318" s="407"/>
      <c r="LJ318" s="18"/>
      <c r="LK318" s="18"/>
      <c r="LP318" s="401" t="s">
        <v>859</v>
      </c>
      <c r="LQ318" s="401"/>
      <c r="LR318" s="406" t="s">
        <v>1647</v>
      </c>
      <c r="LS318" s="401" t="s">
        <v>2517</v>
      </c>
      <c r="LT318" s="401"/>
      <c r="LU318" s="401">
        <v>250.99999999999272</v>
      </c>
      <c r="MH318" s="65"/>
      <c r="MI318" s="3"/>
      <c r="MJ318" s="80"/>
      <c r="MK318" s="80"/>
      <c r="ML318" s="234"/>
      <c r="MQ318" s="18" t="s">
        <v>859</v>
      </c>
      <c r="MR318" s="18"/>
      <c r="MS318" s="18">
        <v>226</v>
      </c>
      <c r="MT318" s="18">
        <v>177</v>
      </c>
      <c r="MU318" s="18"/>
      <c r="MV318">
        <f t="shared" si="588"/>
        <v>403</v>
      </c>
      <c r="MZ318" s="65"/>
      <c r="NA318" s="3"/>
      <c r="NB318" s="313"/>
      <c r="NC318" s="84"/>
      <c r="ND318" s="3"/>
      <c r="NF318" s="18"/>
      <c r="NH318" s="43"/>
    </row>
    <row r="319" spans="1:372" ht="18">
      <c r="A319" s="53">
        <v>2014</v>
      </c>
      <c r="D319" s="53">
        <v>2015</v>
      </c>
      <c r="G319" s="49">
        <v>7492</v>
      </c>
      <c r="H319" s="65" t="s">
        <v>1585</v>
      </c>
      <c r="M319" s="53" t="s">
        <v>1611</v>
      </c>
      <c r="N319" s="3"/>
      <c r="O319" s="3"/>
      <c r="P319" s="57">
        <v>24418</v>
      </c>
      <c r="Q319" t="s">
        <v>233</v>
      </c>
      <c r="R319" s="65" t="s">
        <v>1585</v>
      </c>
      <c r="V319" s="53" t="s">
        <v>1614</v>
      </c>
      <c r="Y319" s="57">
        <v>39251</v>
      </c>
      <c r="Z319" t="s">
        <v>257</v>
      </c>
      <c r="AA319" s="65" t="s">
        <v>1585</v>
      </c>
      <c r="AE319" s="53" t="s">
        <v>223</v>
      </c>
      <c r="AH319" s="49">
        <v>50794</v>
      </c>
      <c r="AI319" t="s">
        <v>391</v>
      </c>
      <c r="AJ319" s="65" t="s">
        <v>1585</v>
      </c>
      <c r="AN319" s="53" t="s">
        <v>875</v>
      </c>
      <c r="AO319" s="10"/>
      <c r="AP319" s="1"/>
      <c r="AS319" s="65"/>
      <c r="AV319" s="179"/>
      <c r="AW319" s="52" t="s">
        <v>1940</v>
      </c>
      <c r="AX319" s="95"/>
      <c r="AY319" s="95"/>
      <c r="AZ319" s="95"/>
      <c r="BA319" s="95"/>
      <c r="BB319" s="65"/>
      <c r="BC319" s="180"/>
      <c r="BD319" s="95"/>
      <c r="BE319" s="179"/>
      <c r="BF319" s="52" t="s">
        <v>5028</v>
      </c>
      <c r="BJ319" s="18"/>
      <c r="BK319" s="95"/>
      <c r="BL319" s="95"/>
      <c r="BM319" s="95"/>
      <c r="BN319" s="179"/>
      <c r="BO319" s="402"/>
      <c r="BP319" s="18"/>
      <c r="BQ319" s="406"/>
      <c r="BR319" s="18"/>
      <c r="BS319" s="18"/>
      <c r="BU319" s="95"/>
      <c r="BV319" s="95"/>
      <c r="BW319" s="179"/>
      <c r="BX319" s="402"/>
      <c r="BY319" s="18"/>
      <c r="BZ319" s="406"/>
      <c r="CA319" s="18"/>
      <c r="CB319" s="18"/>
      <c r="CD319" s="95"/>
      <c r="CE319" s="95"/>
      <c r="CF319" s="179"/>
      <c r="CG319" s="402"/>
      <c r="CH319" s="18"/>
      <c r="CI319" s="406"/>
      <c r="CJ319" s="18"/>
      <c r="CK319" s="18"/>
      <c r="CM319" s="95"/>
      <c r="CN319" s="95"/>
      <c r="CO319" s="179"/>
      <c r="CP319" s="402"/>
      <c r="CQ319" s="18"/>
      <c r="CR319" s="406"/>
      <c r="CS319" s="18"/>
      <c r="CT319" s="18"/>
      <c r="CV319" s="95"/>
      <c r="CW319" s="95"/>
      <c r="CX319" s="179"/>
      <c r="CY319" s="402"/>
      <c r="CZ319" s="18"/>
      <c r="DA319" s="406"/>
      <c r="DB319" s="18"/>
      <c r="DC319" s="18"/>
      <c r="DE319" s="95"/>
      <c r="DF319" s="95"/>
      <c r="DG319" s="179"/>
      <c r="DH319" s="402"/>
      <c r="DI319" s="18"/>
      <c r="DJ319" s="406"/>
      <c r="DK319" s="18"/>
      <c r="DL319" s="18"/>
      <c r="DN319" s="95"/>
      <c r="DO319" s="95"/>
      <c r="DP319" s="179"/>
      <c r="DQ319" s="441"/>
      <c r="DR319" s="1"/>
      <c r="DS319" s="445"/>
      <c r="DT319" s="1"/>
      <c r="DU319" s="1"/>
      <c r="DW319" s="95"/>
      <c r="DX319" s="95"/>
      <c r="DY319" s="179"/>
      <c r="DZ319" s="402" t="s">
        <v>2221</v>
      </c>
      <c r="EA319" s="18"/>
      <c r="EB319" s="406" t="s">
        <v>2066</v>
      </c>
      <c r="EC319" s="18" t="s">
        <v>2511</v>
      </c>
      <c r="ED319" s="18"/>
      <c r="EE319" s="18">
        <v>647.20000000000164</v>
      </c>
      <c r="EF319" s="95"/>
      <c r="EG319" s="95"/>
      <c r="EH319" s="179"/>
      <c r="EI319" s="402" t="s">
        <v>2221</v>
      </c>
      <c r="EJ319" s="18"/>
      <c r="EK319" s="406" t="s">
        <v>2066</v>
      </c>
      <c r="EL319" s="18" t="s">
        <v>2511</v>
      </c>
      <c r="EM319" s="18"/>
      <c r="EN319" s="18">
        <v>263.10000000000036</v>
      </c>
      <c r="EO319" s="95"/>
      <c r="EP319" s="95"/>
      <c r="EQ319" s="179"/>
      <c r="ER319" s="402" t="s">
        <v>2221</v>
      </c>
      <c r="ES319" s="18"/>
      <c r="ET319" s="406" t="s">
        <v>2066</v>
      </c>
      <c r="EU319" s="18" t="s">
        <v>2511</v>
      </c>
      <c r="EV319" s="18"/>
      <c r="EW319" s="18">
        <v>91.799999999999272</v>
      </c>
      <c r="EX319" s="95"/>
      <c r="EY319" s="95"/>
      <c r="EZ319" s="179"/>
      <c r="FA319" s="402" t="s">
        <v>2221</v>
      </c>
      <c r="FB319" s="18"/>
      <c r="FC319" s="406" t="s">
        <v>2066</v>
      </c>
      <c r="FD319" s="18" t="s">
        <v>2511</v>
      </c>
      <c r="FE319" s="18"/>
      <c r="FF319" s="18">
        <v>198.79999999999927</v>
      </c>
      <c r="FG319" s="95"/>
      <c r="FH319" s="95"/>
      <c r="FI319" s="179"/>
      <c r="FJ319" s="402" t="s">
        <v>2221</v>
      </c>
      <c r="FK319" s="18"/>
      <c r="FL319" s="406" t="s">
        <v>2066</v>
      </c>
      <c r="FM319" s="18" t="s">
        <v>2511</v>
      </c>
      <c r="FN319" s="18"/>
      <c r="FO319" s="18">
        <v>405.89999999999964</v>
      </c>
      <c r="FP319" s="95"/>
      <c r="FQ319" s="95"/>
      <c r="FR319" s="179"/>
      <c r="FS319" s="402" t="s">
        <v>2221</v>
      </c>
      <c r="FT319" s="18"/>
      <c r="FU319" s="406" t="s">
        <v>2066</v>
      </c>
      <c r="FV319" s="18" t="s">
        <v>2511</v>
      </c>
      <c r="FW319" s="18"/>
      <c r="FX319" s="18">
        <v>314.99999999999636</v>
      </c>
      <c r="FY319" s="95"/>
      <c r="FZ319" s="95"/>
      <c r="GA319" s="179"/>
      <c r="GB319" s="402" t="s">
        <v>2221</v>
      </c>
      <c r="GC319" s="18"/>
      <c r="GD319" s="406" t="s">
        <v>2066</v>
      </c>
      <c r="GE319" s="18" t="s">
        <v>2511</v>
      </c>
      <c r="GF319" s="18"/>
      <c r="GG319" s="18">
        <v>208.19999999999709</v>
      </c>
      <c r="GH319" s="95"/>
      <c r="GI319" s="95"/>
      <c r="GJ319" s="179"/>
      <c r="GK319" s="402" t="s">
        <v>2221</v>
      </c>
      <c r="GL319" s="18"/>
      <c r="GM319" s="406" t="s">
        <v>2066</v>
      </c>
      <c r="GN319" s="18" t="s">
        <v>2511</v>
      </c>
      <c r="GO319" s="18"/>
      <c r="GP319" s="18">
        <v>2432.199999999998</v>
      </c>
      <c r="GQ319" s="95"/>
      <c r="GR319" s="95"/>
      <c r="GS319" s="179"/>
      <c r="GT319" s="95"/>
      <c r="GU319" s="95"/>
      <c r="GV319" s="95"/>
      <c r="GW319" s="95"/>
      <c r="GX319" s="95"/>
      <c r="GY319" s="95"/>
      <c r="GZ319" s="95"/>
      <c r="HA319" s="95"/>
      <c r="HB319" s="179"/>
      <c r="HC319" s="402" t="s">
        <v>2221</v>
      </c>
      <c r="HD319" s="18"/>
      <c r="HE319" s="18">
        <v>660.89999999999418</v>
      </c>
      <c r="HF319" s="18"/>
      <c r="HG319" s="18"/>
      <c r="HH319" s="95"/>
      <c r="HI319" s="95"/>
      <c r="HJ319" s="95"/>
      <c r="HK319" s="179"/>
      <c r="HL319" s="402" t="s">
        <v>2221</v>
      </c>
      <c r="HM319" s="18"/>
      <c r="HN319" s="18">
        <v>435.59999999999491</v>
      </c>
      <c r="HO319" s="18"/>
      <c r="HP319" s="18"/>
      <c r="HQ319" s="95"/>
      <c r="HR319" s="95"/>
      <c r="HS319" s="95"/>
      <c r="HT319" s="179"/>
      <c r="HU319" s="18" t="s">
        <v>2221</v>
      </c>
      <c r="HV319" s="486"/>
      <c r="HW319" s="487">
        <v>3752.7999999999047</v>
      </c>
      <c r="HX319" s="18"/>
      <c r="HY319" s="18"/>
      <c r="HZ319" s="18"/>
      <c r="IA319" s="95"/>
      <c r="IB319" s="95"/>
      <c r="IC319" s="179"/>
      <c r="ID319" s="95"/>
      <c r="IE319" s="95"/>
      <c r="IF319" s="95"/>
      <c r="IG319" s="95"/>
      <c r="IH319" s="95"/>
      <c r="II319" s="95"/>
      <c r="IJ319" s="95"/>
      <c r="IK319" s="95"/>
      <c r="IL319" s="179"/>
      <c r="IM319" s="402" t="s">
        <v>2221</v>
      </c>
      <c r="IN319" s="18"/>
      <c r="IO319" s="18">
        <v>256.99999999999636</v>
      </c>
      <c r="IP319" s="18"/>
      <c r="IQ319" s="18"/>
      <c r="IR319" s="95"/>
      <c r="IS319" s="95"/>
      <c r="IT319" s="95"/>
      <c r="IU319" s="179"/>
      <c r="IV319" s="402" t="s">
        <v>2221</v>
      </c>
      <c r="IW319" s="18"/>
      <c r="IX319" s="18">
        <v>364.80000000000655</v>
      </c>
      <c r="IY319" s="18"/>
      <c r="IZ319" s="18"/>
      <c r="JA319" s="95"/>
      <c r="JB319" s="95"/>
      <c r="JC319" s="95"/>
      <c r="JD319" s="179"/>
      <c r="JE319" s="402"/>
      <c r="JF319" s="18"/>
      <c r="JG319" s="406"/>
      <c r="JH319" s="18"/>
      <c r="JI319" s="18"/>
      <c r="JJ319" s="95"/>
      <c r="JK319" s="95"/>
      <c r="JL319" s="95"/>
      <c r="JM319" s="179"/>
      <c r="JN319" s="488" t="s">
        <v>2221</v>
      </c>
      <c r="JO319" s="401"/>
      <c r="JP319" s="401">
        <v>297.09999999999854</v>
      </c>
      <c r="JQ319" s="95"/>
      <c r="JR319" s="95"/>
      <c r="JS319" s="95"/>
      <c r="JT319" s="95"/>
      <c r="JU319" s="95"/>
      <c r="JV319" s="179"/>
      <c r="JW319" s="18"/>
      <c r="JX319" s="18"/>
      <c r="JY319" s="410"/>
      <c r="JZ319" s="18"/>
      <c r="KA319" s="18"/>
      <c r="KB319" s="95"/>
      <c r="KC319" s="95"/>
      <c r="KD319" s="95"/>
      <c r="KE319" s="179"/>
      <c r="KF319" s="402" t="s">
        <v>2221</v>
      </c>
      <c r="KG319" s="18"/>
      <c r="KH319" s="18">
        <v>250.40000000000146</v>
      </c>
      <c r="KI319" s="18"/>
      <c r="KJ319" s="18"/>
      <c r="KK319" s="95"/>
      <c r="KL319" s="95"/>
      <c r="KM319" s="95"/>
      <c r="KN319" s="179"/>
      <c r="KO319" s="402" t="s">
        <v>2221</v>
      </c>
      <c r="KP319" s="18"/>
      <c r="KQ319" s="18">
        <v>268.39999999999782</v>
      </c>
      <c r="KR319" s="95"/>
      <c r="KS319" s="95"/>
      <c r="KT319" s="95"/>
      <c r="KU319" s="95"/>
      <c r="KV319" s="95"/>
      <c r="KW319" s="179"/>
      <c r="KX319" s="402" t="s">
        <v>2221</v>
      </c>
      <c r="KY319" s="18"/>
      <c r="KZ319" s="18">
        <v>437</v>
      </c>
      <c r="LA319" s="95"/>
      <c r="LB319" s="95"/>
      <c r="LC319" s="95"/>
      <c r="LD319" s="95"/>
      <c r="LE319" s="95"/>
      <c r="LF319" s="179"/>
      <c r="LG319" s="18"/>
      <c r="LH319" s="18"/>
      <c r="LI319" s="407"/>
      <c r="LJ319" s="18"/>
      <c r="LK319" s="18"/>
      <c r="LL319" s="95"/>
      <c r="LM319" s="95"/>
      <c r="LN319" s="95"/>
      <c r="LO319" s="179"/>
      <c r="LP319" s="488" t="s">
        <v>2221</v>
      </c>
      <c r="LQ319" s="401"/>
      <c r="LR319" s="406" t="s">
        <v>2066</v>
      </c>
      <c r="LS319" s="401" t="s">
        <v>2511</v>
      </c>
      <c r="LT319" s="401"/>
      <c r="LU319" s="401">
        <v>193.19999999999709</v>
      </c>
      <c r="LV319" s="95"/>
      <c r="LW319" s="95"/>
      <c r="LX319" s="179"/>
      <c r="LY319" s="95"/>
      <c r="LZ319" s="95"/>
      <c r="MA319" s="95"/>
      <c r="MB319" s="95"/>
      <c r="MC319" s="95"/>
      <c r="MD319" s="95"/>
      <c r="ME319" s="95"/>
      <c r="MF319" s="95"/>
      <c r="MG319" s="179"/>
      <c r="MH319" s="3"/>
      <c r="MI319" s="68"/>
      <c r="MJ319" s="80"/>
      <c r="MK319" s="80"/>
      <c r="ML319" s="234"/>
      <c r="MM319" s="95"/>
      <c r="MN319" s="95"/>
      <c r="MO319" s="95"/>
      <c r="MP319" s="179"/>
      <c r="MQ319" s="402" t="s">
        <v>2221</v>
      </c>
      <c r="MR319" s="18"/>
      <c r="MS319" s="18">
        <v>200.49999999999636</v>
      </c>
      <c r="MT319" s="18">
        <v>184.99999999999636</v>
      </c>
      <c r="MU319" s="18"/>
      <c r="MV319">
        <f t="shared" si="588"/>
        <v>385.49999999999272</v>
      </c>
      <c r="MW319" s="95"/>
      <c r="MX319" s="95"/>
      <c r="MY319" s="179"/>
      <c r="MZ319" s="3"/>
      <c r="NA319" s="68"/>
      <c r="NB319" s="313"/>
      <c r="NC319" s="84"/>
      <c r="ND319" s="41"/>
      <c r="NE319" s="95"/>
      <c r="NF319" s="18"/>
      <c r="NG319" s="95"/>
      <c r="NH319" s="179"/>
    </row>
    <row r="320" spans="1:372" ht="18">
      <c r="D320" s="42" t="s">
        <v>17</v>
      </c>
      <c r="G320" s="49"/>
      <c r="H320" s="65"/>
      <c r="M320" s="42" t="s">
        <v>178</v>
      </c>
      <c r="N320" s="3"/>
      <c r="O320" s="3"/>
      <c r="P320" s="57"/>
      <c r="R320" s="65"/>
      <c r="V320" s="42" t="s">
        <v>15</v>
      </c>
      <c r="W320" s="3"/>
      <c r="X320" s="3"/>
      <c r="Y320" s="58"/>
      <c r="AA320" s="65"/>
      <c r="AE320" s="42" t="s">
        <v>33</v>
      </c>
      <c r="AH320" s="49"/>
      <c r="AJ320" s="65"/>
      <c r="AN320" s="42" t="s">
        <v>39</v>
      </c>
      <c r="AO320" s="9"/>
      <c r="AP320" s="1"/>
      <c r="AQ320" s="177">
        <v>53931.899999999994</v>
      </c>
      <c r="AR320" t="s">
        <v>1527</v>
      </c>
      <c r="AS320" s="65" t="s">
        <v>1586</v>
      </c>
      <c r="AW320" s="42" t="s">
        <v>25</v>
      </c>
      <c r="AX320" s="9"/>
      <c r="AY320" s="3"/>
      <c r="AZ320" s="177">
        <v>48875.137500000041</v>
      </c>
      <c r="BA320" s="252" t="s">
        <v>2085</v>
      </c>
      <c r="BB320" s="65" t="s">
        <v>1586</v>
      </c>
      <c r="BF320" s="41" t="s">
        <v>155</v>
      </c>
      <c r="BG320" s="4"/>
      <c r="BH320" s="376"/>
      <c r="BI320" s="177">
        <v>52057.474999999744</v>
      </c>
      <c r="BJ320" s="252" t="s">
        <v>3681</v>
      </c>
      <c r="BK320" s="65" t="s">
        <v>1586</v>
      </c>
      <c r="BO320" s="18"/>
      <c r="BP320" s="18"/>
      <c r="BQ320" s="406"/>
      <c r="BR320" s="18"/>
      <c r="BS320" s="18"/>
      <c r="BX320" s="18"/>
      <c r="BY320" s="18"/>
      <c r="BZ320" s="406"/>
      <c r="CA320" s="18"/>
      <c r="CB320" s="18"/>
      <c r="CG320" s="18"/>
      <c r="CH320" s="18"/>
      <c r="CI320" s="406"/>
      <c r="CJ320" s="18"/>
      <c r="CK320" s="18"/>
      <c r="CP320" s="18"/>
      <c r="CQ320" s="18"/>
      <c r="CR320" s="406"/>
      <c r="CS320" s="18"/>
      <c r="CT320" s="18"/>
      <c r="CY320" s="18"/>
      <c r="CZ320" s="18"/>
      <c r="DA320" s="406"/>
      <c r="DB320" s="18"/>
      <c r="DC320" s="18"/>
      <c r="DH320" s="18"/>
      <c r="DI320" s="18"/>
      <c r="DJ320" s="406"/>
      <c r="DK320" s="18"/>
      <c r="DL320" s="18"/>
      <c r="DQ320" s="1"/>
      <c r="DR320" s="1"/>
      <c r="DS320" s="445"/>
      <c r="DT320" s="1"/>
      <c r="DU320" s="1"/>
      <c r="DZ320" s="18" t="s">
        <v>153</v>
      </c>
      <c r="EA320" s="18"/>
      <c r="EB320" s="406" t="s">
        <v>1595</v>
      </c>
      <c r="EC320" s="18" t="s">
        <v>2502</v>
      </c>
      <c r="ED320" s="18"/>
      <c r="EE320" s="18">
        <v>378.89999999999873</v>
      </c>
      <c r="EI320" s="18" t="s">
        <v>153</v>
      </c>
      <c r="EJ320" s="18"/>
      <c r="EK320" s="406" t="s">
        <v>1595</v>
      </c>
      <c r="EL320" s="18" t="s">
        <v>2502</v>
      </c>
      <c r="EM320" s="18"/>
      <c r="EN320" s="18">
        <v>281.19999999999891</v>
      </c>
      <c r="ER320" s="18" t="s">
        <v>153</v>
      </c>
      <c r="ES320" s="18"/>
      <c r="ET320" s="406" t="s">
        <v>1595</v>
      </c>
      <c r="EU320" s="18" t="s">
        <v>2502</v>
      </c>
      <c r="EV320" s="18"/>
      <c r="EW320" s="18">
        <v>221.99999999999909</v>
      </c>
      <c r="FA320" s="18" t="s">
        <v>153</v>
      </c>
      <c r="FB320" s="18"/>
      <c r="FC320" s="406" t="s">
        <v>1595</v>
      </c>
      <c r="FD320" s="18" t="s">
        <v>2502</v>
      </c>
      <c r="FE320" s="18"/>
      <c r="FF320" s="18">
        <v>140.39999999999873</v>
      </c>
      <c r="FJ320" s="18" t="s">
        <v>153</v>
      </c>
      <c r="FK320" s="18"/>
      <c r="FL320" s="406" t="s">
        <v>1595</v>
      </c>
      <c r="FM320" s="18" t="s">
        <v>2502</v>
      </c>
      <c r="FN320" s="18"/>
      <c r="FO320" s="18">
        <v>277.19999999999891</v>
      </c>
      <c r="FS320" s="18" t="s">
        <v>153</v>
      </c>
      <c r="FT320" s="18"/>
      <c r="FU320" s="406" t="s">
        <v>1595</v>
      </c>
      <c r="FV320" s="18" t="s">
        <v>2502</v>
      </c>
      <c r="FW320" s="18"/>
      <c r="FX320" s="18">
        <v>405.10000000000036</v>
      </c>
      <c r="GB320" s="18" t="s">
        <v>153</v>
      </c>
      <c r="GC320" s="18"/>
      <c r="GD320" s="406" t="s">
        <v>1595</v>
      </c>
      <c r="GE320" s="18" t="s">
        <v>2502</v>
      </c>
      <c r="GF320" s="18"/>
      <c r="GG320" s="18">
        <v>352.5</v>
      </c>
      <c r="GK320" s="18" t="s">
        <v>153</v>
      </c>
      <c r="GL320" s="18"/>
      <c r="GM320" s="406" t="s">
        <v>1595</v>
      </c>
      <c r="GN320" s="18" t="s">
        <v>2502</v>
      </c>
      <c r="GO320" s="18"/>
      <c r="GP320" s="18">
        <v>1332.9000000000005</v>
      </c>
      <c r="HC320" s="18" t="s">
        <v>153</v>
      </c>
      <c r="HD320" s="18"/>
      <c r="HE320" s="18">
        <v>717.10000000000218</v>
      </c>
      <c r="HF320" s="18"/>
      <c r="HG320" s="18"/>
      <c r="HL320" s="18" t="s">
        <v>153</v>
      </c>
      <c r="HM320" s="18"/>
      <c r="HN320" s="18">
        <v>287.49999999999818</v>
      </c>
      <c r="HO320" s="18"/>
      <c r="HP320" s="18"/>
      <c r="HU320" s="18" t="s">
        <v>153</v>
      </c>
      <c r="HV320" s="486"/>
      <c r="HW320" s="487">
        <v>3975.5000000000327</v>
      </c>
      <c r="HX320" s="18"/>
      <c r="HY320" s="18"/>
      <c r="HZ320" s="18"/>
      <c r="IM320" s="18" t="s">
        <v>153</v>
      </c>
      <c r="IN320" s="18"/>
      <c r="IO320" s="18">
        <v>298.00000000000728</v>
      </c>
      <c r="IP320" s="18"/>
      <c r="IQ320" s="18"/>
      <c r="IV320" s="18" t="s">
        <v>153</v>
      </c>
      <c r="IW320" s="18"/>
      <c r="IX320" s="18">
        <v>545.10000000000582</v>
      </c>
      <c r="IY320" s="18"/>
      <c r="IZ320" s="18"/>
      <c r="JE320" s="18"/>
      <c r="JF320" s="18"/>
      <c r="JG320" s="406"/>
      <c r="JH320" s="18"/>
      <c r="JI320" s="18"/>
      <c r="JN320" s="401" t="s">
        <v>153</v>
      </c>
      <c r="JO320" s="401"/>
      <c r="JP320" s="401">
        <v>365.1000000000131</v>
      </c>
      <c r="JW320" s="402"/>
      <c r="JX320" s="18"/>
      <c r="JY320" s="410"/>
      <c r="JZ320" s="18"/>
      <c r="KA320" s="18"/>
      <c r="KF320" s="18" t="s">
        <v>153</v>
      </c>
      <c r="KG320" s="18"/>
      <c r="KH320" s="18">
        <v>180.00000000001455</v>
      </c>
      <c r="KI320" s="18"/>
      <c r="KJ320" s="18"/>
      <c r="KO320" s="18" t="s">
        <v>153</v>
      </c>
      <c r="KP320" s="18"/>
      <c r="KQ320" s="18">
        <v>341.80000000001382</v>
      </c>
      <c r="KX320" s="18" t="s">
        <v>153</v>
      </c>
      <c r="KY320" s="18"/>
      <c r="KZ320" s="18">
        <v>452.50000000001455</v>
      </c>
      <c r="LG320" s="402"/>
      <c r="LH320" s="18"/>
      <c r="LI320" s="407"/>
      <c r="LJ320" s="18"/>
      <c r="LK320" s="18"/>
      <c r="LP320" s="401" t="s">
        <v>153</v>
      </c>
      <c r="LQ320" s="401"/>
      <c r="LR320" s="406" t="s">
        <v>1595</v>
      </c>
      <c r="LS320" s="401" t="s">
        <v>2502</v>
      </c>
      <c r="LT320" s="401"/>
      <c r="LU320" s="401">
        <v>240.30000000001382</v>
      </c>
      <c r="MH320" s="65"/>
      <c r="MI320" s="3"/>
      <c r="MJ320" s="80"/>
      <c r="MK320" s="80"/>
      <c r="ML320" s="234"/>
      <c r="MQ320" s="18" t="s">
        <v>153</v>
      </c>
      <c r="MR320" s="18"/>
      <c r="MS320" s="18">
        <v>216.99999999999818</v>
      </c>
      <c r="MT320" s="18">
        <v>125.49999999999818</v>
      </c>
      <c r="MU320" s="18"/>
      <c r="MV320">
        <f t="shared" si="588"/>
        <v>342.49999999999636</v>
      </c>
      <c r="MZ320" s="65"/>
      <c r="NA320" s="3"/>
      <c r="NB320" s="313"/>
      <c r="NC320" s="84"/>
      <c r="ND320" s="41"/>
      <c r="NF320" s="18"/>
      <c r="NH320" s="43"/>
    </row>
    <row r="321" spans="1:372" ht="18">
      <c r="D321" s="53">
        <v>2015</v>
      </c>
      <c r="G321" s="49">
        <v>7446</v>
      </c>
      <c r="H321" s="65" t="s">
        <v>1586</v>
      </c>
      <c r="M321" s="53" t="s">
        <v>1612</v>
      </c>
      <c r="N321" s="3"/>
      <c r="O321" s="3"/>
      <c r="P321" s="57">
        <v>24259</v>
      </c>
      <c r="Q321" t="s">
        <v>234</v>
      </c>
      <c r="R321" s="65" t="s">
        <v>1586</v>
      </c>
      <c r="V321" s="53" t="s">
        <v>1613</v>
      </c>
      <c r="W321" s="3"/>
      <c r="X321" s="3"/>
      <c r="Y321" s="57">
        <v>39033</v>
      </c>
      <c r="Z321" t="s">
        <v>258</v>
      </c>
      <c r="AA321" s="65" t="s">
        <v>1586</v>
      </c>
      <c r="AE321" s="53" t="s">
        <v>223</v>
      </c>
      <c r="AH321" s="49">
        <v>48542</v>
      </c>
      <c r="AI321" t="s">
        <v>392</v>
      </c>
      <c r="AJ321" s="65" t="s">
        <v>1586</v>
      </c>
      <c r="AN321" s="53" t="s">
        <v>875</v>
      </c>
      <c r="AO321" s="9"/>
      <c r="AP321" s="3"/>
      <c r="AS321" s="3"/>
      <c r="AV321" s="179"/>
      <c r="AW321" s="53" t="s">
        <v>1940</v>
      </c>
      <c r="AX321" s="95"/>
      <c r="AY321" s="95"/>
      <c r="AZ321" s="95"/>
      <c r="BA321" s="95"/>
      <c r="BB321" s="3"/>
      <c r="BC321" s="180"/>
      <c r="BD321" s="95"/>
      <c r="BE321" s="179"/>
      <c r="BF321" s="52" t="s">
        <v>3662</v>
      </c>
      <c r="BJ321" s="18"/>
      <c r="BK321" s="95"/>
      <c r="BL321" s="95"/>
      <c r="BM321" s="95"/>
      <c r="BN321" s="179"/>
      <c r="BO321" s="402"/>
      <c r="BP321" s="18"/>
      <c r="BQ321" s="406"/>
      <c r="BR321" s="18"/>
      <c r="BS321" s="18"/>
      <c r="BU321" s="95"/>
      <c r="BV321" s="95"/>
      <c r="BW321" s="179"/>
      <c r="BX321" s="402"/>
      <c r="BY321" s="18"/>
      <c r="BZ321" s="406"/>
      <c r="CA321" s="18"/>
      <c r="CB321" s="18"/>
      <c r="CD321" s="95"/>
      <c r="CE321" s="95"/>
      <c r="CF321" s="179"/>
      <c r="CG321" s="402"/>
      <c r="CH321" s="18"/>
      <c r="CI321" s="406"/>
      <c r="CJ321" s="18"/>
      <c r="CK321" s="18"/>
      <c r="CM321" s="95"/>
      <c r="CN321" s="95"/>
      <c r="CO321" s="179"/>
      <c r="CP321" s="402"/>
      <c r="CQ321" s="18"/>
      <c r="CR321" s="406"/>
      <c r="CS321" s="18"/>
      <c r="CT321" s="18"/>
      <c r="CV321" s="95"/>
      <c r="CW321" s="95"/>
      <c r="CX321" s="179"/>
      <c r="CY321" s="402"/>
      <c r="CZ321" s="18"/>
      <c r="DA321" s="406"/>
      <c r="DB321" s="18"/>
      <c r="DC321" s="18"/>
      <c r="DE321" s="95"/>
      <c r="DF321" s="95"/>
      <c r="DG321" s="179"/>
      <c r="DH321" s="402"/>
      <c r="DI321" s="18"/>
      <c r="DJ321" s="406"/>
      <c r="DK321" s="18"/>
      <c r="DL321" s="18"/>
      <c r="DN321" s="95"/>
      <c r="DO321" s="95"/>
      <c r="DP321" s="179"/>
      <c r="DQ321" s="441"/>
      <c r="DR321" s="1"/>
      <c r="DS321" s="445"/>
      <c r="DT321" s="1"/>
      <c r="DU321" s="1"/>
      <c r="DW321" s="95"/>
      <c r="DX321" s="95"/>
      <c r="DY321" s="179"/>
      <c r="DZ321" s="402" t="s">
        <v>2253</v>
      </c>
      <c r="EA321" s="18"/>
      <c r="EB321" s="406" t="s">
        <v>2485</v>
      </c>
      <c r="EC321" s="18" t="s">
        <v>2521</v>
      </c>
      <c r="ED321" s="18"/>
      <c r="EE321" s="18">
        <v>555.69999999999618</v>
      </c>
      <c r="EF321" s="95"/>
      <c r="EG321" s="95"/>
      <c r="EH321" s="179"/>
      <c r="EI321" s="402" t="s">
        <v>2253</v>
      </c>
      <c r="EJ321" s="18"/>
      <c r="EK321" s="406" t="s">
        <v>2485</v>
      </c>
      <c r="EL321" s="18" t="s">
        <v>2521</v>
      </c>
      <c r="EM321" s="18"/>
      <c r="EN321" s="18">
        <v>345.49999999999545</v>
      </c>
      <c r="EO321" s="95"/>
      <c r="EP321" s="95"/>
      <c r="EQ321" s="179"/>
      <c r="ER321" s="402" t="s">
        <v>2253</v>
      </c>
      <c r="ES321" s="18"/>
      <c r="ET321" s="406" t="s">
        <v>2485</v>
      </c>
      <c r="EU321" s="18" t="s">
        <v>2521</v>
      </c>
      <c r="EV321" s="18"/>
      <c r="EW321" s="18">
        <v>134.19999999999618</v>
      </c>
      <c r="EX321" s="95"/>
      <c r="EY321" s="95"/>
      <c r="EZ321" s="179"/>
      <c r="FA321" s="402" t="s">
        <v>2253</v>
      </c>
      <c r="FB321" s="18"/>
      <c r="FC321" s="406" t="s">
        <v>2485</v>
      </c>
      <c r="FD321" s="18" t="s">
        <v>2521</v>
      </c>
      <c r="FE321" s="18"/>
      <c r="FF321" s="18">
        <v>149.99999999999454</v>
      </c>
      <c r="FG321" s="95"/>
      <c r="FH321" s="95"/>
      <c r="FI321" s="179"/>
      <c r="FJ321" s="402" t="s">
        <v>2253</v>
      </c>
      <c r="FK321" s="18"/>
      <c r="FL321" s="406" t="s">
        <v>2485</v>
      </c>
      <c r="FM321" s="18" t="s">
        <v>2521</v>
      </c>
      <c r="FN321" s="18"/>
      <c r="FO321" s="18">
        <v>263.39999999999509</v>
      </c>
      <c r="FP321" s="95"/>
      <c r="FQ321" s="95"/>
      <c r="FR321" s="179"/>
      <c r="FS321" s="402" t="s">
        <v>2253</v>
      </c>
      <c r="FT321" s="18"/>
      <c r="FU321" s="406" t="s">
        <v>2485</v>
      </c>
      <c r="FV321" s="18" t="s">
        <v>2521</v>
      </c>
      <c r="FW321" s="18"/>
      <c r="FX321" s="18">
        <v>297.49999999999636</v>
      </c>
      <c r="FY321" s="95"/>
      <c r="FZ321" s="95"/>
      <c r="GA321" s="179"/>
      <c r="GB321" s="402" t="s">
        <v>2253</v>
      </c>
      <c r="GC321" s="18"/>
      <c r="GD321" s="406" t="s">
        <v>2485</v>
      </c>
      <c r="GE321" s="18" t="s">
        <v>2521</v>
      </c>
      <c r="GF321" s="18"/>
      <c r="GG321" s="18">
        <v>316.99999999999636</v>
      </c>
      <c r="GH321" s="95"/>
      <c r="GI321" s="95"/>
      <c r="GJ321" s="179"/>
      <c r="GK321" s="402" t="s">
        <v>2253</v>
      </c>
      <c r="GL321" s="18"/>
      <c r="GM321" s="406" t="s">
        <v>2485</v>
      </c>
      <c r="GN321" s="18" t="s">
        <v>2521</v>
      </c>
      <c r="GO321" s="18"/>
      <c r="GP321" s="18">
        <v>1455.8999999999987</v>
      </c>
      <c r="GQ321" s="95"/>
      <c r="GR321" s="95"/>
      <c r="GS321" s="179"/>
      <c r="GT321" s="95"/>
      <c r="GU321" s="95"/>
      <c r="GV321" s="95"/>
      <c r="GW321" s="95"/>
      <c r="GX321" s="95"/>
      <c r="GY321" s="95"/>
      <c r="GZ321" s="95"/>
      <c r="HA321" s="95"/>
      <c r="HB321" s="179"/>
      <c r="HC321" s="402" t="s">
        <v>2253</v>
      </c>
      <c r="HD321" s="18"/>
      <c r="HE321" s="18">
        <v>749.70000000000073</v>
      </c>
      <c r="HF321" s="18"/>
      <c r="HG321" s="18"/>
      <c r="HH321" s="95"/>
      <c r="HI321" s="95"/>
      <c r="HJ321" s="95"/>
      <c r="HK321" s="179"/>
      <c r="HL321" s="402" t="s">
        <v>2253</v>
      </c>
      <c r="HM321" s="18"/>
      <c r="HN321" s="18">
        <v>289.30000000000291</v>
      </c>
      <c r="HO321" s="18"/>
      <c r="HP321" s="18"/>
      <c r="HQ321" s="95"/>
      <c r="HR321" s="95"/>
      <c r="HS321" s="95"/>
      <c r="HT321" s="179"/>
      <c r="HU321" s="18" t="s">
        <v>2253</v>
      </c>
      <c r="HV321" s="486"/>
      <c r="HW321" s="487">
        <v>1607.9000000000251</v>
      </c>
      <c r="HX321" s="18"/>
      <c r="HY321" s="18"/>
      <c r="HZ321" s="18"/>
      <c r="IA321" s="95"/>
      <c r="IB321" s="95"/>
      <c r="IC321" s="179"/>
      <c r="ID321" s="95"/>
      <c r="IE321" s="95"/>
      <c r="IF321" s="95"/>
      <c r="IG321" s="95"/>
      <c r="IH321" s="95"/>
      <c r="II321" s="95"/>
      <c r="IJ321" s="95"/>
      <c r="IK321" s="95"/>
      <c r="IL321" s="179"/>
      <c r="IM321" s="402" t="s">
        <v>2253</v>
      </c>
      <c r="IN321" s="18"/>
      <c r="IO321" s="18">
        <v>289.60000000000218</v>
      </c>
      <c r="IP321" s="18"/>
      <c r="IQ321" s="18"/>
      <c r="IR321" s="95"/>
      <c r="IS321" s="95"/>
      <c r="IT321" s="95"/>
      <c r="IU321" s="179"/>
      <c r="IV321" s="402" t="s">
        <v>2253</v>
      </c>
      <c r="IW321" s="18"/>
      <c r="IX321" s="18">
        <v>381.50000000000364</v>
      </c>
      <c r="IY321" s="18"/>
      <c r="IZ321" s="18"/>
      <c r="JA321" s="95"/>
      <c r="JB321" s="95"/>
      <c r="JC321" s="95"/>
      <c r="JD321" s="179"/>
      <c r="JE321" s="402"/>
      <c r="JF321" s="18"/>
      <c r="JG321" s="406"/>
      <c r="JH321" s="18"/>
      <c r="JI321" s="18"/>
      <c r="JJ321" s="95"/>
      <c r="JK321" s="95"/>
      <c r="JL321" s="95"/>
      <c r="JM321" s="179"/>
      <c r="JN321" s="488" t="s">
        <v>2253</v>
      </c>
      <c r="JO321" s="401"/>
      <c r="JP321" s="401">
        <v>100.69999999999709</v>
      </c>
      <c r="JQ321" s="95"/>
      <c r="JR321" s="95"/>
      <c r="JS321" s="95"/>
      <c r="JT321" s="95"/>
      <c r="JU321" s="95"/>
      <c r="JV321" s="179"/>
      <c r="JW321" s="402"/>
      <c r="JX321" s="18"/>
      <c r="JY321" s="410"/>
      <c r="JZ321" s="18"/>
      <c r="KA321" s="18"/>
      <c r="KB321" s="95"/>
      <c r="KC321" s="95"/>
      <c r="KD321" s="95"/>
      <c r="KE321" s="179"/>
      <c r="KF321" s="402" t="s">
        <v>2253</v>
      </c>
      <c r="KG321" s="18"/>
      <c r="KH321" s="18">
        <v>33</v>
      </c>
      <c r="KI321" s="18"/>
      <c r="KJ321" s="18"/>
      <c r="KK321" s="95"/>
      <c r="KL321" s="95"/>
      <c r="KM321" s="95"/>
      <c r="KN321" s="179"/>
      <c r="KO321" s="402" t="s">
        <v>2253</v>
      </c>
      <c r="KP321" s="18"/>
      <c r="KQ321" s="18">
        <v>33.600000000000364</v>
      </c>
      <c r="KR321" s="95"/>
      <c r="KS321" s="95"/>
      <c r="KT321" s="95"/>
      <c r="KU321" s="95"/>
      <c r="KV321" s="95"/>
      <c r="KW321" s="179"/>
      <c r="KX321" s="402" t="s">
        <v>2253</v>
      </c>
      <c r="KY321" s="18"/>
      <c r="KZ321" s="18">
        <v>118.79999999999745</v>
      </c>
      <c r="LA321" s="95"/>
      <c r="LB321" s="95"/>
      <c r="LC321" s="95"/>
      <c r="LD321" s="95"/>
      <c r="LE321" s="95"/>
      <c r="LF321" s="179"/>
      <c r="LG321" s="402"/>
      <c r="LH321" s="18"/>
      <c r="LI321" s="408"/>
      <c r="LJ321" s="18"/>
      <c r="LK321" s="18"/>
      <c r="LL321" s="95"/>
      <c r="LM321" s="95"/>
      <c r="LN321" s="95"/>
      <c r="LO321" s="179"/>
      <c r="LP321" s="488" t="s">
        <v>2253</v>
      </c>
      <c r="LQ321" s="401"/>
      <c r="LR321" s="406" t="s">
        <v>2485</v>
      </c>
      <c r="LS321" s="401" t="s">
        <v>2521</v>
      </c>
      <c r="LT321" s="401"/>
      <c r="LU321" s="401">
        <v>223.49999999999454</v>
      </c>
      <c r="LV321" s="95"/>
      <c r="LW321" s="95"/>
      <c r="LX321" s="179"/>
      <c r="LY321" s="95"/>
      <c r="LZ321" s="95"/>
      <c r="MA321" s="95"/>
      <c r="MB321" s="95"/>
      <c r="MC321" s="95"/>
      <c r="MD321" s="95"/>
      <c r="ME321" s="95"/>
      <c r="MF321" s="95"/>
      <c r="MG321" s="179"/>
      <c r="MH321" s="65"/>
      <c r="MI321" s="3"/>
      <c r="MJ321" s="80"/>
      <c r="MK321" s="80"/>
      <c r="ML321" s="234"/>
      <c r="MM321" s="95"/>
      <c r="MN321" s="95"/>
      <c r="MO321" s="95"/>
      <c r="MP321" s="179"/>
      <c r="MQ321" s="402" t="s">
        <v>2253</v>
      </c>
      <c r="MR321" s="18"/>
      <c r="MS321" s="18">
        <v>160.50000000000182</v>
      </c>
      <c r="MT321" s="18">
        <v>132.00000000000182</v>
      </c>
      <c r="MU321" s="18"/>
      <c r="MV321">
        <f t="shared" si="588"/>
        <v>292.50000000000364</v>
      </c>
      <c r="MW321" s="95"/>
      <c r="MX321" s="95"/>
      <c r="MY321" s="179"/>
      <c r="MZ321" s="65"/>
      <c r="NA321" s="3"/>
      <c r="NB321" s="92"/>
      <c r="NC321" s="84"/>
      <c r="ND321" s="3"/>
      <c r="NE321" s="95"/>
      <c r="NF321" s="18"/>
      <c r="NG321" s="95"/>
      <c r="NH321" s="179"/>
    </row>
    <row r="322" spans="1:372" ht="18">
      <c r="D322" s="41" t="s">
        <v>180</v>
      </c>
      <c r="G322" s="49"/>
      <c r="H322" s="3"/>
      <c r="M322" s="42" t="s">
        <v>9</v>
      </c>
      <c r="P322" s="57"/>
      <c r="R322" s="3"/>
      <c r="V322" s="42" t="s">
        <v>9</v>
      </c>
      <c r="Y322" s="57"/>
      <c r="AA322" s="3"/>
      <c r="AE322" s="42" t="s">
        <v>39</v>
      </c>
      <c r="AH322" s="49"/>
      <c r="AJ322" s="3"/>
      <c r="AN322" s="42" t="s">
        <v>33</v>
      </c>
      <c r="AO322" s="9"/>
      <c r="AP322" s="1"/>
      <c r="AQ322" s="177">
        <v>53818.049999999974</v>
      </c>
      <c r="AR322" t="s">
        <v>1528</v>
      </c>
      <c r="AS322" t="s">
        <v>1587</v>
      </c>
      <c r="AW322" s="41" t="s">
        <v>154</v>
      </c>
      <c r="AX322" s="9"/>
      <c r="AY322" s="3"/>
      <c r="AZ322" s="177">
        <v>48443.112499999988</v>
      </c>
      <c r="BA322" s="252" t="s">
        <v>2086</v>
      </c>
      <c r="BB322" t="s">
        <v>1587</v>
      </c>
      <c r="BF322" s="40" t="s">
        <v>142</v>
      </c>
      <c r="BG322" s="9"/>
      <c r="BH322" s="376"/>
      <c r="BI322" s="177">
        <v>52047.224999999882</v>
      </c>
      <c r="BJ322" s="252" t="s">
        <v>3682</v>
      </c>
      <c r="BK322" t="s">
        <v>1587</v>
      </c>
      <c r="BO322" s="18"/>
      <c r="BP322" s="18"/>
      <c r="BQ322" s="406"/>
      <c r="BR322" s="18"/>
      <c r="BS322" s="18"/>
      <c r="BX322" s="18"/>
      <c r="BY322" s="18"/>
      <c r="BZ322" s="406"/>
      <c r="CA322" s="18"/>
      <c r="CB322" s="18"/>
      <c r="CG322" s="18"/>
      <c r="CH322" s="18"/>
      <c r="CI322" s="406"/>
      <c r="CJ322" s="18"/>
      <c r="CK322" s="18"/>
      <c r="CP322" s="18"/>
      <c r="CQ322" s="18"/>
      <c r="CR322" s="406"/>
      <c r="CS322" s="18"/>
      <c r="CT322" s="18"/>
      <c r="CY322" s="18"/>
      <c r="CZ322" s="18"/>
      <c r="DA322" s="406"/>
      <c r="DB322" s="18"/>
      <c r="DC322" s="18"/>
      <c r="DH322" s="18"/>
      <c r="DI322" s="18"/>
      <c r="DJ322" s="406"/>
      <c r="DK322" s="18"/>
      <c r="DL322" s="18"/>
      <c r="DQ322" s="1"/>
      <c r="DR322" s="1"/>
      <c r="DS322" s="445"/>
      <c r="DT322" s="1"/>
      <c r="DU322" s="1"/>
      <c r="DZ322" s="18" t="s">
        <v>9</v>
      </c>
      <c r="EA322" s="18"/>
      <c r="EB322" s="406" t="s">
        <v>1593</v>
      </c>
      <c r="EC322" s="18" t="s">
        <v>2504</v>
      </c>
      <c r="ED322" s="18"/>
      <c r="EE322" s="18">
        <v>682.29999999999745</v>
      </c>
      <c r="EI322" s="18" t="s">
        <v>9</v>
      </c>
      <c r="EJ322" s="18"/>
      <c r="EK322" s="406" t="s">
        <v>1593</v>
      </c>
      <c r="EL322" s="18" t="s">
        <v>2504</v>
      </c>
      <c r="EM322" s="18"/>
      <c r="EN322" s="18">
        <v>160.09999999999673</v>
      </c>
      <c r="ER322" s="18" t="s">
        <v>9</v>
      </c>
      <c r="ES322" s="18"/>
      <c r="ET322" s="406" t="s">
        <v>1593</v>
      </c>
      <c r="EU322" s="18" t="s">
        <v>2504</v>
      </c>
      <c r="EV322" s="18"/>
      <c r="EW322" s="18">
        <v>137.39999999999964</v>
      </c>
      <c r="FA322" s="18" t="s">
        <v>9</v>
      </c>
      <c r="FB322" s="18"/>
      <c r="FC322" s="406" t="s">
        <v>1593</v>
      </c>
      <c r="FD322" s="18" t="s">
        <v>2504</v>
      </c>
      <c r="FE322" s="18"/>
      <c r="FF322" s="18">
        <v>269.99999999999727</v>
      </c>
      <c r="FJ322" s="18" t="s">
        <v>9</v>
      </c>
      <c r="FK322" s="18"/>
      <c r="FL322" s="406" t="s">
        <v>1593</v>
      </c>
      <c r="FM322" s="18" t="s">
        <v>2504</v>
      </c>
      <c r="FN322" s="18"/>
      <c r="FO322" s="18">
        <v>404.89999999999782</v>
      </c>
      <c r="FS322" s="18" t="s">
        <v>9</v>
      </c>
      <c r="FT322" s="18"/>
      <c r="FU322" s="406" t="s">
        <v>1593</v>
      </c>
      <c r="FV322" s="18" t="s">
        <v>2504</v>
      </c>
      <c r="FW322" s="18"/>
      <c r="FX322" s="18">
        <v>325.59999999999854</v>
      </c>
      <c r="GB322" s="18" t="s">
        <v>9</v>
      </c>
      <c r="GC322" s="18"/>
      <c r="GD322" s="406" t="s">
        <v>1593</v>
      </c>
      <c r="GE322" s="18" t="s">
        <v>2504</v>
      </c>
      <c r="GF322" s="18"/>
      <c r="GG322" s="18">
        <v>34.399999999997817</v>
      </c>
      <c r="GK322" s="18" t="s">
        <v>9</v>
      </c>
      <c r="GL322" s="18"/>
      <c r="GM322" s="406" t="s">
        <v>1593</v>
      </c>
      <c r="GN322" s="18" t="s">
        <v>2504</v>
      </c>
      <c r="GO322" s="18"/>
      <c r="GP322" s="18">
        <v>1749.1</v>
      </c>
      <c r="HC322" s="18" t="s">
        <v>9</v>
      </c>
      <c r="HD322" s="18"/>
      <c r="HE322" s="18">
        <v>752.34999999999673</v>
      </c>
      <c r="HF322" s="18"/>
      <c r="HG322" s="18"/>
      <c r="HL322" s="18" t="s">
        <v>9</v>
      </c>
      <c r="HM322" s="18"/>
      <c r="HN322" s="18">
        <v>477.60000000000036</v>
      </c>
      <c r="HO322" s="18"/>
      <c r="HP322" s="18"/>
      <c r="HU322" s="18" t="s">
        <v>9</v>
      </c>
      <c r="HV322" s="486"/>
      <c r="HW322" s="487">
        <v>3467.4999999999509</v>
      </c>
      <c r="HX322" s="18"/>
      <c r="HY322" s="18"/>
      <c r="HZ322" s="18"/>
      <c r="IM322" s="18" t="s">
        <v>9</v>
      </c>
      <c r="IN322" s="18"/>
      <c r="IO322" s="18">
        <v>404.29999999999745</v>
      </c>
      <c r="IP322" s="18"/>
      <c r="IQ322" s="18"/>
      <c r="IV322" s="18" t="s">
        <v>9</v>
      </c>
      <c r="IW322" s="18"/>
      <c r="IX322" s="18">
        <v>270.99999999999818</v>
      </c>
      <c r="IY322" s="18"/>
      <c r="IZ322" s="18"/>
      <c r="JE322" s="402"/>
      <c r="JF322" s="18"/>
      <c r="JG322" s="409"/>
      <c r="JH322" s="18"/>
      <c r="JI322" s="18"/>
      <c r="JN322" s="401" t="s">
        <v>9</v>
      </c>
      <c r="JO322" s="401"/>
      <c r="JP322" s="401">
        <v>190.49999999999636</v>
      </c>
      <c r="JW322" s="402"/>
      <c r="JX322" s="18"/>
      <c r="JY322" s="410"/>
      <c r="JZ322" s="18"/>
      <c r="KA322" s="18"/>
      <c r="KF322" s="18" t="s">
        <v>9</v>
      </c>
      <c r="KG322" s="18"/>
      <c r="KH322" s="18">
        <v>215.40000000000146</v>
      </c>
      <c r="KI322" s="18"/>
      <c r="KJ322" s="18"/>
      <c r="KO322" s="18" t="s">
        <v>9</v>
      </c>
      <c r="KP322" s="18"/>
      <c r="KQ322" s="18">
        <v>183.69999999999709</v>
      </c>
      <c r="KX322" s="18" t="s">
        <v>9</v>
      </c>
      <c r="KY322" s="18"/>
      <c r="KZ322" s="18">
        <v>478.60000000000946</v>
      </c>
      <c r="LG322" s="402"/>
      <c r="LH322" s="18"/>
      <c r="LI322" s="407"/>
      <c r="LJ322" s="18"/>
      <c r="LK322" s="18"/>
      <c r="LP322" s="401" t="s">
        <v>9</v>
      </c>
      <c r="LQ322" s="401"/>
      <c r="LR322" s="406" t="s">
        <v>1593</v>
      </c>
      <c r="LS322" s="401" t="s">
        <v>2504</v>
      </c>
      <c r="LT322" s="401"/>
      <c r="LU322" s="401">
        <v>350.70000000000437</v>
      </c>
      <c r="MH322" s="65"/>
      <c r="MI322" s="3"/>
      <c r="MJ322" s="80"/>
      <c r="MK322" s="80"/>
      <c r="ML322" s="234"/>
      <c r="MQ322" s="18" t="s">
        <v>9</v>
      </c>
      <c r="MR322" s="18"/>
      <c r="MS322" s="18">
        <v>194</v>
      </c>
      <c r="MT322" s="18">
        <v>106.5</v>
      </c>
      <c r="MU322" s="18"/>
      <c r="MV322">
        <f t="shared" si="588"/>
        <v>300.5</v>
      </c>
      <c r="MZ322" s="65"/>
      <c r="NA322" s="3"/>
      <c r="NB322" s="313"/>
      <c r="NC322" s="84"/>
      <c r="ND322" s="41"/>
      <c r="NF322" s="18"/>
      <c r="NH322" s="43"/>
    </row>
    <row r="323" spans="1:372" ht="18">
      <c r="D323" s="52" t="s">
        <v>225</v>
      </c>
      <c r="G323" s="49">
        <v>7415</v>
      </c>
      <c r="H323" t="s">
        <v>1587</v>
      </c>
      <c r="M323" s="53" t="s">
        <v>1611</v>
      </c>
      <c r="P323" s="57">
        <v>22594</v>
      </c>
      <c r="Q323" t="s">
        <v>235</v>
      </c>
      <c r="R323" t="s">
        <v>1587</v>
      </c>
      <c r="V323" s="53" t="s">
        <v>1613</v>
      </c>
      <c r="Y323" s="57">
        <v>38876</v>
      </c>
      <c r="Z323" t="s">
        <v>259</v>
      </c>
      <c r="AA323" t="s">
        <v>1587</v>
      </c>
      <c r="AE323" s="53" t="s">
        <v>223</v>
      </c>
      <c r="AH323" s="49">
        <v>47875</v>
      </c>
      <c r="AI323" t="s">
        <v>393</v>
      </c>
      <c r="AJ323" t="s">
        <v>1587</v>
      </c>
      <c r="AN323" s="53" t="s">
        <v>875</v>
      </c>
      <c r="AO323" s="9"/>
      <c r="AP323" s="1"/>
      <c r="AS323" s="65"/>
      <c r="AW323" s="52" t="s">
        <v>1935</v>
      </c>
      <c r="AZ323" s="95"/>
      <c r="BB323" s="65"/>
      <c r="BF323" s="52" t="s">
        <v>5028</v>
      </c>
      <c r="BJ323" s="18"/>
      <c r="BO323" s="402"/>
      <c r="BP323" s="18"/>
      <c r="BQ323" s="406"/>
      <c r="BR323" s="18"/>
      <c r="BS323" s="18"/>
      <c r="BX323" s="402"/>
      <c r="BY323" s="18"/>
      <c r="BZ323" s="406"/>
      <c r="CA323" s="18"/>
      <c r="CB323" s="18"/>
      <c r="CG323" s="402"/>
      <c r="CH323" s="18"/>
      <c r="CI323" s="406"/>
      <c r="CJ323" s="18"/>
      <c r="CK323" s="18"/>
      <c r="CP323" s="402"/>
      <c r="CQ323" s="18"/>
      <c r="CR323" s="406"/>
      <c r="CS323" s="18"/>
      <c r="CT323" s="18"/>
      <c r="CY323" s="402"/>
      <c r="CZ323" s="18"/>
      <c r="DA323" s="406"/>
      <c r="DB323" s="18"/>
      <c r="DC323" s="18"/>
      <c r="DH323" s="402"/>
      <c r="DI323" s="18"/>
      <c r="DJ323" s="406"/>
      <c r="DK323" s="18"/>
      <c r="DL323" s="18"/>
      <c r="DQ323" s="441"/>
      <c r="DR323" s="1"/>
      <c r="DS323" s="445"/>
      <c r="DT323" s="1"/>
      <c r="DU323" s="1"/>
      <c r="DZ323" s="402" t="s">
        <v>2236</v>
      </c>
      <c r="EA323" s="18"/>
      <c r="EB323" s="406" t="s">
        <v>2068</v>
      </c>
      <c r="EC323" s="18" t="s">
        <v>2246</v>
      </c>
      <c r="ED323" s="18"/>
      <c r="EE323" s="18">
        <v>707.5</v>
      </c>
      <c r="EI323" s="402" t="s">
        <v>2236</v>
      </c>
      <c r="EJ323" s="18"/>
      <c r="EK323" s="406" t="s">
        <v>2068</v>
      </c>
      <c r="EL323" s="18" t="s">
        <v>2246</v>
      </c>
      <c r="EM323" s="18"/>
      <c r="EN323" s="18">
        <v>174.89999999999964</v>
      </c>
      <c r="ER323" s="402" t="s">
        <v>2236</v>
      </c>
      <c r="ES323" s="18"/>
      <c r="ET323" s="406" t="s">
        <v>2068</v>
      </c>
      <c r="EU323" s="18" t="s">
        <v>2246</v>
      </c>
      <c r="EV323" s="18"/>
      <c r="EW323" s="18">
        <v>110.99999999999909</v>
      </c>
      <c r="FA323" s="402" t="s">
        <v>2236</v>
      </c>
      <c r="FB323" s="18"/>
      <c r="FC323" s="406" t="s">
        <v>2068</v>
      </c>
      <c r="FD323" s="18" t="s">
        <v>2246</v>
      </c>
      <c r="FE323" s="18"/>
      <c r="FF323" s="18">
        <v>224.89999999999964</v>
      </c>
      <c r="FJ323" s="402" t="s">
        <v>2236</v>
      </c>
      <c r="FK323" s="18"/>
      <c r="FL323" s="406" t="s">
        <v>2068</v>
      </c>
      <c r="FM323" s="18" t="s">
        <v>2246</v>
      </c>
      <c r="FN323" s="18"/>
      <c r="FO323" s="18">
        <v>327.30000000000109</v>
      </c>
      <c r="FS323" s="402" t="s">
        <v>2236</v>
      </c>
      <c r="FT323" s="18"/>
      <c r="FU323" s="406" t="s">
        <v>2068</v>
      </c>
      <c r="FV323" s="18" t="s">
        <v>2246</v>
      </c>
      <c r="FW323" s="18"/>
      <c r="FX323" s="18">
        <v>438.90000000000509</v>
      </c>
      <c r="GB323" s="402" t="s">
        <v>2236</v>
      </c>
      <c r="GC323" s="18"/>
      <c r="GD323" s="406" t="s">
        <v>2068</v>
      </c>
      <c r="GE323" s="18" t="s">
        <v>2246</v>
      </c>
      <c r="GF323" s="18"/>
      <c r="GG323" s="18">
        <v>42.000000000005457</v>
      </c>
      <c r="GK323" s="402" t="s">
        <v>2236</v>
      </c>
      <c r="GL323" s="18"/>
      <c r="GM323" s="406" t="s">
        <v>2068</v>
      </c>
      <c r="GN323" s="18" t="s">
        <v>2246</v>
      </c>
      <c r="GO323" s="18"/>
      <c r="GP323" s="18">
        <v>2941.6999999999989</v>
      </c>
      <c r="HC323" s="402" t="s">
        <v>2236</v>
      </c>
      <c r="HD323" s="18"/>
      <c r="HE323" s="18">
        <v>628.30000000000109</v>
      </c>
      <c r="HF323" s="18"/>
      <c r="HG323" s="18"/>
      <c r="HL323" s="402" t="s">
        <v>2236</v>
      </c>
      <c r="HM323" s="18"/>
      <c r="HN323" s="18">
        <v>374.30000000000291</v>
      </c>
      <c r="HO323" s="18"/>
      <c r="HP323" s="18"/>
      <c r="HU323" s="18" t="s">
        <v>2236</v>
      </c>
      <c r="HV323" s="486"/>
      <c r="HW323" s="487">
        <v>3875.8000000000429</v>
      </c>
      <c r="HX323" s="18"/>
      <c r="HY323" s="18"/>
      <c r="HZ323" s="18"/>
      <c r="IM323" s="402" t="s">
        <v>2236</v>
      </c>
      <c r="IN323" s="18"/>
      <c r="IO323" s="18">
        <v>456.59999999998763</v>
      </c>
      <c r="IP323" s="18"/>
      <c r="IQ323" s="18"/>
      <c r="IV323" s="402" t="s">
        <v>2236</v>
      </c>
      <c r="IW323" s="18"/>
      <c r="IX323" s="18">
        <v>288.59999999999491</v>
      </c>
      <c r="IY323" s="18"/>
      <c r="IZ323" s="18"/>
      <c r="JE323" s="402"/>
      <c r="JF323" s="18"/>
      <c r="JG323" s="406"/>
      <c r="JH323" s="18"/>
      <c r="JI323" s="18"/>
      <c r="JN323" s="488" t="s">
        <v>2236</v>
      </c>
      <c r="JO323" s="401"/>
      <c r="JP323" s="401">
        <v>329.49999999999272</v>
      </c>
      <c r="JW323" s="402"/>
      <c r="JX323" s="18"/>
      <c r="JY323" s="410"/>
      <c r="JZ323" s="18"/>
      <c r="KA323" s="18"/>
      <c r="KF323" s="402" t="s">
        <v>2236</v>
      </c>
      <c r="KG323" s="18"/>
      <c r="KH323" s="18">
        <v>167.99999999999636</v>
      </c>
      <c r="KI323" s="18"/>
      <c r="KJ323" s="18"/>
      <c r="KO323" s="402" t="s">
        <v>2236</v>
      </c>
      <c r="KP323" s="18"/>
      <c r="KQ323" s="18">
        <v>123.39999999999782</v>
      </c>
      <c r="KX323" s="402" t="s">
        <v>2236</v>
      </c>
      <c r="KY323" s="18"/>
      <c r="KZ323" s="18">
        <v>515.19999999999345</v>
      </c>
      <c r="LG323" s="402"/>
      <c r="LH323" s="18"/>
      <c r="LI323" s="408"/>
      <c r="LJ323" s="18"/>
      <c r="LK323" s="18"/>
      <c r="LP323" s="488" t="s">
        <v>2236</v>
      </c>
      <c r="LQ323" s="401"/>
      <c r="LR323" s="406" t="s">
        <v>2068</v>
      </c>
      <c r="LS323" s="401" t="s">
        <v>2246</v>
      </c>
      <c r="LT323" s="401"/>
      <c r="LU323" s="401">
        <v>384.49999999999272</v>
      </c>
      <c r="MH323" s="65"/>
      <c r="MI323" s="3"/>
      <c r="MJ323" s="80"/>
      <c r="MK323" s="80"/>
      <c r="ML323" s="234"/>
      <c r="MQ323" s="402" t="s">
        <v>2236</v>
      </c>
      <c r="MR323" s="18"/>
      <c r="MS323" s="18">
        <v>151.50000000000182</v>
      </c>
      <c r="MT323" s="18">
        <v>172.00000000000182</v>
      </c>
      <c r="MU323" s="18"/>
      <c r="MV323">
        <f t="shared" si="588"/>
        <v>323.50000000000364</v>
      </c>
      <c r="MZ323" s="65"/>
      <c r="NA323" s="3"/>
      <c r="NB323" s="286"/>
      <c r="NC323" s="84"/>
      <c r="ND323" s="3"/>
      <c r="NF323" s="18"/>
      <c r="NH323" s="43"/>
    </row>
    <row r="324" spans="1:372" ht="18">
      <c r="D324" s="42" t="s">
        <v>25</v>
      </c>
      <c r="G324" s="49"/>
      <c r="H324" s="65"/>
      <c r="M324" s="42" t="s">
        <v>19</v>
      </c>
      <c r="P324" s="57"/>
      <c r="R324" s="65"/>
      <c r="V324" s="42" t="s">
        <v>178</v>
      </c>
      <c r="W324" s="3"/>
      <c r="X324" s="3"/>
      <c r="Y324" s="57"/>
      <c r="AA324" s="65"/>
      <c r="AE324" s="42" t="s">
        <v>19</v>
      </c>
      <c r="AH324" s="49"/>
      <c r="AJ324" s="65"/>
      <c r="AN324" s="42" t="s">
        <v>19</v>
      </c>
      <c r="AO324" s="9"/>
      <c r="AP324" s="1"/>
      <c r="AQ324" s="177">
        <v>52291.95000000007</v>
      </c>
      <c r="AR324" t="s">
        <v>1529</v>
      </c>
      <c r="AS324" s="65" t="s">
        <v>1588</v>
      </c>
      <c r="AW324" s="40" t="s">
        <v>142</v>
      </c>
      <c r="AX324" s="9"/>
      <c r="AY324" s="3"/>
      <c r="AZ324" s="177">
        <v>48424.437499999927</v>
      </c>
      <c r="BA324" s="252" t="s">
        <v>2087</v>
      </c>
      <c r="BB324" s="65" t="s">
        <v>1588</v>
      </c>
      <c r="BF324" s="42" t="s">
        <v>33</v>
      </c>
      <c r="BG324" s="9"/>
      <c r="BH324" s="376"/>
      <c r="BI324" s="177">
        <v>51845.150000000052</v>
      </c>
      <c r="BJ324" s="252" t="s">
        <v>3683</v>
      </c>
      <c r="BK324" s="65" t="s">
        <v>1588</v>
      </c>
      <c r="BO324" s="402"/>
      <c r="BP324" s="18"/>
      <c r="BQ324" s="406"/>
      <c r="BR324" s="18"/>
      <c r="BS324" s="18"/>
      <c r="BX324" s="402"/>
      <c r="BY324" s="18"/>
      <c r="BZ324" s="406"/>
      <c r="CA324" s="18"/>
      <c r="CB324" s="18"/>
      <c r="CG324" s="402"/>
      <c r="CH324" s="18"/>
      <c r="CI324" s="406"/>
      <c r="CJ324" s="18"/>
      <c r="CK324" s="18"/>
      <c r="CP324" s="402"/>
      <c r="CQ324" s="18"/>
      <c r="CR324" s="406"/>
      <c r="CS324" s="18"/>
      <c r="CT324" s="18"/>
      <c r="CY324" s="402"/>
      <c r="CZ324" s="18"/>
      <c r="DA324" s="406"/>
      <c r="DB324" s="18"/>
      <c r="DC324" s="18"/>
      <c r="DH324" s="402"/>
      <c r="DI324" s="18"/>
      <c r="DJ324" s="406"/>
      <c r="DK324" s="18"/>
      <c r="DL324" s="18"/>
      <c r="DQ324" s="441"/>
      <c r="DR324" s="1"/>
      <c r="DS324" s="445"/>
      <c r="DT324" s="1"/>
      <c r="DU324" s="1"/>
      <c r="DZ324" s="402" t="s">
        <v>11</v>
      </c>
      <c r="EA324" s="18"/>
      <c r="EB324" s="406" t="s">
        <v>1632</v>
      </c>
      <c r="EC324" s="18" t="s">
        <v>2238</v>
      </c>
      <c r="ED324" s="18"/>
      <c r="EE324" s="18">
        <v>440.70000000000073</v>
      </c>
      <c r="EI324" s="402" t="s">
        <v>11</v>
      </c>
      <c r="EJ324" s="18"/>
      <c r="EK324" s="406" t="s">
        <v>1632</v>
      </c>
      <c r="EL324" s="18" t="s">
        <v>2238</v>
      </c>
      <c r="EM324" s="18"/>
      <c r="EN324" s="18">
        <v>129.99999999999909</v>
      </c>
      <c r="ER324" s="402" t="s">
        <v>11</v>
      </c>
      <c r="ES324" s="18"/>
      <c r="ET324" s="406" t="s">
        <v>1632</v>
      </c>
      <c r="EU324" s="18" t="s">
        <v>2238</v>
      </c>
      <c r="EV324" s="18"/>
      <c r="EW324" s="18">
        <v>85.000000000000909</v>
      </c>
      <c r="FA324" s="402" t="s">
        <v>11</v>
      </c>
      <c r="FB324" s="18"/>
      <c r="FC324" s="406" t="s">
        <v>1632</v>
      </c>
      <c r="FD324" s="18" t="s">
        <v>2238</v>
      </c>
      <c r="FE324" s="18"/>
      <c r="FF324" s="18">
        <v>222.19999999999982</v>
      </c>
      <c r="FJ324" s="402" t="s">
        <v>11</v>
      </c>
      <c r="FK324" s="18"/>
      <c r="FL324" s="406" t="s">
        <v>1632</v>
      </c>
      <c r="FM324" s="18" t="s">
        <v>2238</v>
      </c>
      <c r="FN324" s="18"/>
      <c r="FO324" s="18">
        <v>432.79999999999654</v>
      </c>
      <c r="FS324" s="402" t="s">
        <v>11</v>
      </c>
      <c r="FT324" s="18"/>
      <c r="FU324" s="406" t="s">
        <v>1632</v>
      </c>
      <c r="FV324" s="18" t="s">
        <v>2238</v>
      </c>
      <c r="FW324" s="18"/>
      <c r="FX324" s="18">
        <v>477.49999999999818</v>
      </c>
      <c r="GB324" s="402" t="s">
        <v>11</v>
      </c>
      <c r="GC324" s="18"/>
      <c r="GD324" s="406" t="s">
        <v>1632</v>
      </c>
      <c r="GE324" s="18" t="s">
        <v>2238</v>
      </c>
      <c r="GF324" s="18"/>
      <c r="GG324" s="18">
        <v>244</v>
      </c>
      <c r="GK324" s="402" t="s">
        <v>11</v>
      </c>
      <c r="GL324" s="18"/>
      <c r="GM324" s="406" t="s">
        <v>1632</v>
      </c>
      <c r="GN324" s="18" t="s">
        <v>2238</v>
      </c>
      <c r="GO324" s="18"/>
      <c r="GP324" s="18">
        <v>2427.8000000000002</v>
      </c>
      <c r="HC324" s="402" t="s">
        <v>11</v>
      </c>
      <c r="HD324" s="18"/>
      <c r="HE324" s="18">
        <v>625.90000000000146</v>
      </c>
      <c r="HF324" s="18"/>
      <c r="HG324" s="18"/>
      <c r="HL324" s="402" t="s">
        <v>11</v>
      </c>
      <c r="HM324" s="18"/>
      <c r="HN324" s="18">
        <v>651.30000000000291</v>
      </c>
      <c r="HO324" s="18"/>
      <c r="HP324" s="18"/>
      <c r="HU324" s="18" t="s">
        <v>11</v>
      </c>
      <c r="HV324" s="486"/>
      <c r="HW324" s="487">
        <v>3688.0000000000273</v>
      </c>
      <c r="HX324" s="18"/>
      <c r="HY324" s="18"/>
      <c r="HZ324" s="18"/>
      <c r="IM324" s="402" t="s">
        <v>11</v>
      </c>
      <c r="IN324" s="18"/>
      <c r="IO324" s="18">
        <v>382.5</v>
      </c>
      <c r="IP324" s="18"/>
      <c r="IQ324" s="18"/>
      <c r="IV324" s="402" t="s">
        <v>11</v>
      </c>
      <c r="IW324" s="18"/>
      <c r="IX324" s="18">
        <v>321.09999999999854</v>
      </c>
      <c r="IY324" s="18"/>
      <c r="IZ324" s="18"/>
      <c r="JE324" s="402"/>
      <c r="JF324" s="18"/>
      <c r="JG324" s="409"/>
      <c r="JH324" s="18"/>
      <c r="JI324" s="18"/>
      <c r="JN324" s="488" t="s">
        <v>11</v>
      </c>
      <c r="JO324" s="401"/>
      <c r="JP324" s="401">
        <v>223.29999999999927</v>
      </c>
      <c r="JW324" s="412"/>
      <c r="JX324" s="18"/>
      <c r="JY324" s="410"/>
      <c r="JZ324" s="18"/>
      <c r="KA324" s="18"/>
      <c r="KF324" s="402" t="s">
        <v>11</v>
      </c>
      <c r="KG324" s="18"/>
      <c r="KH324" s="18">
        <v>242.90000000000146</v>
      </c>
      <c r="KI324" s="18"/>
      <c r="KJ324" s="18"/>
      <c r="KO324" s="402" t="s">
        <v>11</v>
      </c>
      <c r="KP324" s="18"/>
      <c r="KQ324" s="18">
        <v>296.80000000000291</v>
      </c>
      <c r="KX324" s="402" t="s">
        <v>11</v>
      </c>
      <c r="KY324" s="18"/>
      <c r="KZ324" s="18">
        <v>348.5</v>
      </c>
      <c r="LG324" s="412"/>
      <c r="LH324" s="18"/>
      <c r="LI324" s="407"/>
      <c r="LJ324" s="18"/>
      <c r="LK324" s="18"/>
      <c r="LP324" s="488" t="s">
        <v>11</v>
      </c>
      <c r="LQ324" s="401"/>
      <c r="LR324" s="406" t="s">
        <v>1632</v>
      </c>
      <c r="LS324" s="401" t="s">
        <v>2238</v>
      </c>
      <c r="LT324" s="401"/>
      <c r="LU324" s="401">
        <v>452.40000000001601</v>
      </c>
      <c r="MH324" s="87"/>
      <c r="MI324" s="68"/>
      <c r="MJ324" s="80"/>
      <c r="MK324" s="80"/>
      <c r="ML324" s="234"/>
      <c r="MQ324" s="402" t="s">
        <v>11</v>
      </c>
      <c r="MR324" s="18"/>
      <c r="MS324" s="18">
        <v>181.50000000000364</v>
      </c>
      <c r="MT324" s="18">
        <v>105.50000000000364</v>
      </c>
      <c r="MU324" s="18"/>
      <c r="MV324">
        <f t="shared" si="588"/>
        <v>287.00000000000728</v>
      </c>
      <c r="MZ324" s="87"/>
      <c r="NA324" s="68"/>
      <c r="NB324" s="313"/>
      <c r="NC324" s="84"/>
      <c r="ND324" s="41"/>
      <c r="NF324" s="18"/>
      <c r="NH324" s="43"/>
    </row>
    <row r="325" spans="1:372" ht="18">
      <c r="A325" s="95"/>
      <c r="D325" s="53">
        <v>2015</v>
      </c>
      <c r="G325" s="49">
        <v>7405</v>
      </c>
      <c r="H325" s="65" t="s">
        <v>1588</v>
      </c>
      <c r="M325" s="53" t="s">
        <v>1612</v>
      </c>
      <c r="P325" s="57">
        <v>21470</v>
      </c>
      <c r="Q325" t="s">
        <v>236</v>
      </c>
      <c r="R325" s="65" t="s">
        <v>1588</v>
      </c>
      <c r="V325" s="53" t="s">
        <v>222</v>
      </c>
      <c r="W325" s="3"/>
      <c r="X325" s="3"/>
      <c r="Y325" s="57">
        <v>38617</v>
      </c>
      <c r="Z325" t="s">
        <v>260</v>
      </c>
      <c r="AA325" s="65" t="s">
        <v>1588</v>
      </c>
      <c r="AE325" s="53" t="s">
        <v>223</v>
      </c>
      <c r="AH325" s="49">
        <v>46784</v>
      </c>
      <c r="AI325" t="s">
        <v>394</v>
      </c>
      <c r="AJ325" s="65" t="s">
        <v>1588</v>
      </c>
      <c r="AN325" s="53" t="s">
        <v>875</v>
      </c>
      <c r="AO325" s="9"/>
      <c r="AP325" s="3"/>
      <c r="AS325" s="65"/>
      <c r="AV325" s="179"/>
      <c r="AW325" s="52" t="s">
        <v>2156</v>
      </c>
      <c r="AX325" s="95"/>
      <c r="AY325" s="95"/>
      <c r="AZ325" s="95"/>
      <c r="BA325" s="95"/>
      <c r="BB325" s="65"/>
      <c r="BC325" s="180"/>
      <c r="BD325" s="95"/>
      <c r="BE325" s="179"/>
      <c r="BF325" s="53" t="s">
        <v>3662</v>
      </c>
      <c r="BJ325" s="18"/>
      <c r="BK325" s="95"/>
      <c r="BL325" s="95"/>
      <c r="BM325" s="95"/>
      <c r="BN325" s="179"/>
      <c r="BO325" s="402"/>
      <c r="BP325" s="18"/>
      <c r="BQ325" s="406"/>
      <c r="BR325" s="18"/>
      <c r="BS325" s="18"/>
      <c r="BU325" s="95"/>
      <c r="BV325" s="95"/>
      <c r="BW325" s="179"/>
      <c r="BX325" s="402"/>
      <c r="BY325" s="18"/>
      <c r="BZ325" s="406"/>
      <c r="CA325" s="18"/>
      <c r="CB325" s="18"/>
      <c r="CD325" s="95"/>
      <c r="CE325" s="95"/>
      <c r="CF325" s="179"/>
      <c r="CG325" s="402"/>
      <c r="CH325" s="18"/>
      <c r="CI325" s="406"/>
      <c r="CJ325" s="18"/>
      <c r="CK325" s="18"/>
      <c r="CM325" s="95"/>
      <c r="CN325" s="95"/>
      <c r="CO325" s="179"/>
      <c r="CP325" s="402"/>
      <c r="CQ325" s="18"/>
      <c r="CR325" s="406"/>
      <c r="CS325" s="18"/>
      <c r="CT325" s="18"/>
      <c r="CV325" s="95"/>
      <c r="CW325" s="95"/>
      <c r="CX325" s="179"/>
      <c r="CY325" s="402"/>
      <c r="CZ325" s="18"/>
      <c r="DA325" s="406"/>
      <c r="DB325" s="18"/>
      <c r="DC325" s="18"/>
      <c r="DE325" s="95"/>
      <c r="DF325" s="95"/>
      <c r="DG325" s="179"/>
      <c r="DH325" s="402"/>
      <c r="DI325" s="18"/>
      <c r="DJ325" s="406"/>
      <c r="DK325" s="18"/>
      <c r="DL325" s="18"/>
      <c r="DN325" s="95"/>
      <c r="DO325" s="95"/>
      <c r="DP325" s="179"/>
      <c r="DQ325" s="441"/>
      <c r="DR325" s="1"/>
      <c r="DS325" s="445"/>
      <c r="DT325" s="1"/>
      <c r="DU325" s="1"/>
      <c r="DW325" s="95"/>
      <c r="DX325" s="95"/>
      <c r="DY325" s="179"/>
      <c r="DZ325" s="402" t="s">
        <v>2254</v>
      </c>
      <c r="EA325" s="18"/>
      <c r="EB325" s="406" t="s">
        <v>2489</v>
      </c>
      <c r="EC325" s="18" t="s">
        <v>2524</v>
      </c>
      <c r="ED325" s="18"/>
      <c r="EE325" s="18">
        <v>723.80000000000018</v>
      </c>
      <c r="EF325" s="95"/>
      <c r="EG325" s="95"/>
      <c r="EH325" s="179"/>
      <c r="EI325" s="402" t="s">
        <v>2254</v>
      </c>
      <c r="EJ325" s="18"/>
      <c r="EK325" s="406" t="s">
        <v>2489</v>
      </c>
      <c r="EL325" s="18" t="s">
        <v>2524</v>
      </c>
      <c r="EM325" s="18"/>
      <c r="EN325" s="18">
        <v>366.00000000000091</v>
      </c>
      <c r="EO325" s="95"/>
      <c r="EP325" s="95"/>
      <c r="EQ325" s="179"/>
      <c r="ER325" s="402" t="s">
        <v>2254</v>
      </c>
      <c r="ES325" s="18"/>
      <c r="ET325" s="406" t="s">
        <v>2489</v>
      </c>
      <c r="EU325" s="18" t="s">
        <v>2524</v>
      </c>
      <c r="EV325" s="18"/>
      <c r="EW325" s="18">
        <v>322.59999999999945</v>
      </c>
      <c r="EX325" s="95"/>
      <c r="EY325" s="95"/>
      <c r="EZ325" s="179"/>
      <c r="FA325" s="402" t="s">
        <v>2254</v>
      </c>
      <c r="FB325" s="18"/>
      <c r="FC325" s="406" t="s">
        <v>2489</v>
      </c>
      <c r="FD325" s="18" t="s">
        <v>2524</v>
      </c>
      <c r="FE325" s="18"/>
      <c r="FF325" s="18">
        <v>296.29999999999927</v>
      </c>
      <c r="FG325" s="95"/>
      <c r="FH325" s="95"/>
      <c r="FI325" s="179"/>
      <c r="FJ325" s="402" t="s">
        <v>2254</v>
      </c>
      <c r="FK325" s="18"/>
      <c r="FL325" s="406" t="s">
        <v>2489</v>
      </c>
      <c r="FM325" s="18" t="s">
        <v>2524</v>
      </c>
      <c r="FN325" s="18"/>
      <c r="FO325" s="18">
        <v>303.10000000000127</v>
      </c>
      <c r="FP325" s="95"/>
      <c r="FQ325" s="95"/>
      <c r="FR325" s="179"/>
      <c r="FS325" s="402" t="s">
        <v>2254</v>
      </c>
      <c r="FT325" s="18"/>
      <c r="FU325" s="406" t="s">
        <v>2489</v>
      </c>
      <c r="FV325" s="18" t="s">
        <v>2524</v>
      </c>
      <c r="FW325" s="18"/>
      <c r="FX325" s="18">
        <v>441.600000000004</v>
      </c>
      <c r="FY325" s="95"/>
      <c r="FZ325" s="95"/>
      <c r="GA325" s="179"/>
      <c r="GB325" s="402" t="s">
        <v>2254</v>
      </c>
      <c r="GC325" s="18"/>
      <c r="GD325" s="406" t="s">
        <v>2489</v>
      </c>
      <c r="GE325" s="18" t="s">
        <v>2524</v>
      </c>
      <c r="GF325" s="18"/>
      <c r="GG325" s="18">
        <v>416.10000000000036</v>
      </c>
      <c r="GH325" s="95"/>
      <c r="GI325" s="95"/>
      <c r="GJ325" s="179"/>
      <c r="GK325" s="402" t="s">
        <v>2254</v>
      </c>
      <c r="GL325" s="18"/>
      <c r="GM325" s="406" t="s">
        <v>2489</v>
      </c>
      <c r="GN325" s="18" t="s">
        <v>2524</v>
      </c>
      <c r="GO325" s="18"/>
      <c r="GP325" s="18">
        <v>1997.8</v>
      </c>
      <c r="GQ325" s="95"/>
      <c r="GR325" s="95"/>
      <c r="GS325" s="179"/>
      <c r="GT325" s="95"/>
      <c r="GU325" s="95"/>
      <c r="GV325" s="95"/>
      <c r="GW325" s="95"/>
      <c r="GX325" s="95"/>
      <c r="GY325" s="95"/>
      <c r="GZ325" s="95"/>
      <c r="HA325" s="95"/>
      <c r="HB325" s="179"/>
      <c r="HC325" s="402" t="s">
        <v>2254</v>
      </c>
      <c r="HD325" s="18"/>
      <c r="HE325" s="18">
        <v>479.70000000000073</v>
      </c>
      <c r="HF325" s="18"/>
      <c r="HG325" s="18"/>
      <c r="HH325" s="95"/>
      <c r="HI325" s="95"/>
      <c r="HJ325" s="95"/>
      <c r="HK325" s="179"/>
      <c r="HL325" s="402" t="s">
        <v>2254</v>
      </c>
      <c r="HM325" s="18"/>
      <c r="HN325" s="18">
        <v>560.40000000000146</v>
      </c>
      <c r="HO325" s="18"/>
      <c r="HP325" s="18"/>
      <c r="HQ325" s="95"/>
      <c r="HR325" s="95"/>
      <c r="HS325" s="95"/>
      <c r="HT325" s="179"/>
      <c r="HU325" s="18" t="s">
        <v>2254</v>
      </c>
      <c r="HV325" s="486"/>
      <c r="HW325" s="487">
        <v>3644.5000000000418</v>
      </c>
      <c r="HX325" s="18"/>
      <c r="HY325" s="18"/>
      <c r="HZ325" s="18"/>
      <c r="IA325" s="95"/>
      <c r="IB325" s="95"/>
      <c r="IC325" s="179"/>
      <c r="ID325" s="95"/>
      <c r="IE325" s="95"/>
      <c r="IF325" s="95"/>
      <c r="IG325" s="95"/>
      <c r="IH325" s="95"/>
      <c r="II325" s="95"/>
      <c r="IJ325" s="95"/>
      <c r="IK325" s="95"/>
      <c r="IL325" s="179"/>
      <c r="IM325" s="402" t="s">
        <v>2254</v>
      </c>
      <c r="IN325" s="18"/>
      <c r="IO325" s="18">
        <v>427.30000000000655</v>
      </c>
      <c r="IP325" s="18"/>
      <c r="IQ325" s="18"/>
      <c r="IR325" s="95"/>
      <c r="IS325" s="95"/>
      <c r="IT325" s="95"/>
      <c r="IU325" s="179"/>
      <c r="IV325" s="402" t="s">
        <v>2254</v>
      </c>
      <c r="IW325" s="18"/>
      <c r="IX325" s="18">
        <v>110.90000000000509</v>
      </c>
      <c r="IY325" s="18"/>
      <c r="IZ325" s="18"/>
      <c r="JA325" s="95"/>
      <c r="JB325" s="95"/>
      <c r="JC325" s="95"/>
      <c r="JD325" s="179"/>
      <c r="JE325" s="411"/>
      <c r="JF325" s="18"/>
      <c r="JG325" s="406"/>
      <c r="JH325" s="18"/>
      <c r="JI325" s="18"/>
      <c r="JJ325" s="95"/>
      <c r="JK325" s="95"/>
      <c r="JL325" s="95"/>
      <c r="JM325" s="179"/>
      <c r="JN325" s="488" t="s">
        <v>2254</v>
      </c>
      <c r="JO325" s="401"/>
      <c r="JP325" s="401">
        <v>166.00000000000364</v>
      </c>
      <c r="JQ325" s="95"/>
      <c r="JR325" s="95"/>
      <c r="JS325" s="95"/>
      <c r="JT325" s="95"/>
      <c r="JU325" s="95"/>
      <c r="JV325" s="179"/>
      <c r="JW325" s="18"/>
      <c r="JX325" s="18"/>
      <c r="JY325" s="410"/>
      <c r="JZ325" s="18"/>
      <c r="KA325" s="18"/>
      <c r="KB325" s="95"/>
      <c r="KC325" s="95"/>
      <c r="KD325" s="95"/>
      <c r="KE325" s="179"/>
      <c r="KF325" s="402" t="s">
        <v>2254</v>
      </c>
      <c r="KG325" s="18"/>
      <c r="KH325" s="18">
        <v>156</v>
      </c>
      <c r="KI325" s="18"/>
      <c r="KJ325" s="18"/>
      <c r="KK325" s="95"/>
      <c r="KL325" s="95"/>
      <c r="KM325" s="95"/>
      <c r="KN325" s="179"/>
      <c r="KO325" s="402" t="s">
        <v>2254</v>
      </c>
      <c r="KP325" s="18"/>
      <c r="KQ325" s="18">
        <v>99.900000000001455</v>
      </c>
      <c r="KR325" s="95"/>
      <c r="KS325" s="95"/>
      <c r="KT325" s="95"/>
      <c r="KU325" s="95"/>
      <c r="KV325" s="95"/>
      <c r="KW325" s="179"/>
      <c r="KX325" s="402" t="s">
        <v>2254</v>
      </c>
      <c r="KY325" s="18"/>
      <c r="KZ325" s="18">
        <v>274</v>
      </c>
      <c r="LA325" s="95"/>
      <c r="LB325" s="95"/>
      <c r="LC325" s="95"/>
      <c r="LD325" s="95"/>
      <c r="LE325" s="95"/>
      <c r="LF325" s="179"/>
      <c r="LG325" s="18"/>
      <c r="LH325" s="18"/>
      <c r="LI325" s="407"/>
      <c r="LJ325" s="18"/>
      <c r="LK325" s="18"/>
      <c r="LL325" s="95"/>
      <c r="LM325" s="95"/>
      <c r="LN325" s="95"/>
      <c r="LO325" s="179"/>
      <c r="LP325" s="488" t="s">
        <v>2254</v>
      </c>
      <c r="LQ325" s="401"/>
      <c r="LR325" s="406" t="s">
        <v>2489</v>
      </c>
      <c r="LS325" s="401" t="s">
        <v>2524</v>
      </c>
      <c r="LT325" s="401"/>
      <c r="LU325" s="401">
        <v>156.09999999999854</v>
      </c>
      <c r="LV325" s="95"/>
      <c r="LW325" s="95"/>
      <c r="LX325" s="179"/>
      <c r="LY325" s="95"/>
      <c r="LZ325" s="95"/>
      <c r="MA325" s="95"/>
      <c r="MB325" s="95"/>
      <c r="MC325" s="95"/>
      <c r="MD325" s="95"/>
      <c r="ME325" s="95"/>
      <c r="MF325" s="95"/>
      <c r="MG325" s="179"/>
      <c r="MH325" s="3"/>
      <c r="MI325" s="68"/>
      <c r="MJ325" s="80"/>
      <c r="MK325" s="80"/>
      <c r="ML325" s="234"/>
      <c r="MM325" s="95"/>
      <c r="MN325" s="95"/>
      <c r="MO325" s="95"/>
      <c r="MP325" s="179"/>
      <c r="MQ325" s="402" t="s">
        <v>2254</v>
      </c>
      <c r="MR325" s="18"/>
      <c r="MS325" s="18">
        <v>176.00000000000182</v>
      </c>
      <c r="MT325" s="18">
        <v>80.500000000001819</v>
      </c>
      <c r="MU325" s="18"/>
      <c r="MV325">
        <f t="shared" si="588"/>
        <v>256.50000000000364</v>
      </c>
      <c r="MW325" s="95"/>
      <c r="MX325" s="95"/>
      <c r="MY325" s="179"/>
      <c r="MZ325" s="3"/>
      <c r="NA325" s="68"/>
      <c r="NB325" s="313"/>
      <c r="NC325" s="84"/>
      <c r="ND325" s="41"/>
      <c r="NE325" s="95"/>
      <c r="NF325" s="18"/>
      <c r="NG325" s="95"/>
      <c r="NH325" s="179"/>
    </row>
    <row r="326" spans="1:372" ht="18">
      <c r="D326" s="42" t="s">
        <v>9</v>
      </c>
      <c r="G326" s="49"/>
      <c r="H326" s="65"/>
      <c r="M326" s="42" t="s">
        <v>11</v>
      </c>
      <c r="P326" s="18"/>
      <c r="R326" s="65"/>
      <c r="V326" s="42" t="s">
        <v>33</v>
      </c>
      <c r="Y326" s="57"/>
      <c r="AA326" s="65"/>
      <c r="AE326" s="42" t="s">
        <v>6</v>
      </c>
      <c r="AG326" s="3"/>
      <c r="AH326" s="49"/>
      <c r="AJ326" s="65"/>
      <c r="AN326" s="40" t="s">
        <v>143</v>
      </c>
      <c r="AO326" s="9"/>
      <c r="AP326" s="1"/>
      <c r="AQ326" s="177">
        <v>51809.475000000079</v>
      </c>
      <c r="AR326" t="s">
        <v>1530</v>
      </c>
      <c r="AS326" s="65" t="s">
        <v>1589</v>
      </c>
      <c r="AW326" s="42" t="s">
        <v>33</v>
      </c>
      <c r="AX326" s="4"/>
      <c r="AY326" s="3"/>
      <c r="AZ326" s="177">
        <v>48170.512499999859</v>
      </c>
      <c r="BA326" s="252" t="s">
        <v>2088</v>
      </c>
      <c r="BB326" s="65" t="s">
        <v>1589</v>
      </c>
      <c r="BF326" s="42" t="s">
        <v>25</v>
      </c>
      <c r="BG326" s="9"/>
      <c r="BH326" s="376"/>
      <c r="BI326" s="177">
        <v>50888.962500000125</v>
      </c>
      <c r="BJ326" s="252" t="s">
        <v>3684</v>
      </c>
      <c r="BK326" s="65" t="s">
        <v>1589</v>
      </c>
      <c r="BO326" s="412"/>
      <c r="BP326" s="18"/>
      <c r="BQ326" s="406"/>
      <c r="BR326" s="18"/>
      <c r="BS326" s="18"/>
      <c r="BX326" s="411"/>
      <c r="BY326" s="18"/>
      <c r="BZ326" s="406"/>
      <c r="CA326" s="18"/>
      <c r="CB326" s="18"/>
      <c r="CG326" s="411"/>
      <c r="CH326" s="18"/>
      <c r="CI326" s="406"/>
      <c r="CJ326" s="18"/>
      <c r="CK326" s="18"/>
      <c r="CP326" s="411"/>
      <c r="CQ326" s="18"/>
      <c r="CR326" s="406"/>
      <c r="CS326" s="18"/>
      <c r="CT326" s="18"/>
      <c r="CY326" s="411"/>
      <c r="CZ326" s="18"/>
      <c r="DA326" s="406"/>
      <c r="DB326" s="18"/>
      <c r="DC326" s="18"/>
      <c r="DH326" s="411"/>
      <c r="DI326" s="18"/>
      <c r="DJ326" s="406"/>
      <c r="DK326" s="18"/>
      <c r="DL326" s="18"/>
      <c r="DQ326" s="221"/>
      <c r="DR326" s="1"/>
      <c r="DS326" s="445"/>
      <c r="DT326" s="1"/>
      <c r="DU326" s="1"/>
      <c r="DZ326" s="411" t="s">
        <v>1836</v>
      </c>
      <c r="EA326" s="18"/>
      <c r="EB326" s="406" t="s">
        <v>1660</v>
      </c>
      <c r="EC326" s="18" t="s">
        <v>2518</v>
      </c>
      <c r="ED326" s="18"/>
      <c r="EE326" s="18">
        <v>511.09999999999945</v>
      </c>
      <c r="EI326" s="411" t="s">
        <v>1836</v>
      </c>
      <c r="EJ326" s="18"/>
      <c r="EK326" s="406" t="s">
        <v>1660</v>
      </c>
      <c r="EL326" s="18" t="s">
        <v>2518</v>
      </c>
      <c r="EM326" s="18"/>
      <c r="EN326" s="18">
        <v>140.00000000000091</v>
      </c>
      <c r="ER326" s="411" t="s">
        <v>1836</v>
      </c>
      <c r="ES326" s="18"/>
      <c r="ET326" s="406" t="s">
        <v>1660</v>
      </c>
      <c r="EU326" s="18" t="s">
        <v>2518</v>
      </c>
      <c r="EV326" s="18"/>
      <c r="EW326" s="18">
        <v>62.400000000000546</v>
      </c>
      <c r="FA326" s="411" t="s">
        <v>1836</v>
      </c>
      <c r="FB326" s="18"/>
      <c r="FC326" s="406" t="s">
        <v>1660</v>
      </c>
      <c r="FD326" s="18" t="s">
        <v>2518</v>
      </c>
      <c r="FE326" s="18"/>
      <c r="FF326" s="18">
        <v>269.55000000000109</v>
      </c>
      <c r="FJ326" s="411" t="s">
        <v>1836</v>
      </c>
      <c r="FK326" s="18"/>
      <c r="FL326" s="406" t="s">
        <v>1660</v>
      </c>
      <c r="FM326" s="18" t="s">
        <v>2518</v>
      </c>
      <c r="FN326" s="18"/>
      <c r="FO326" s="18">
        <v>412.40000000000146</v>
      </c>
      <c r="FS326" s="412" t="s">
        <v>1836</v>
      </c>
      <c r="FT326" s="18"/>
      <c r="FU326" s="406" t="s">
        <v>1660</v>
      </c>
      <c r="FV326" s="18" t="s">
        <v>2518</v>
      </c>
      <c r="FW326" s="18"/>
      <c r="FX326" s="18">
        <v>303.40000000000146</v>
      </c>
      <c r="GB326" s="411" t="s">
        <v>1836</v>
      </c>
      <c r="GC326" s="18"/>
      <c r="GD326" s="406" t="s">
        <v>1660</v>
      </c>
      <c r="GE326" s="18" t="s">
        <v>2518</v>
      </c>
      <c r="GF326" s="18"/>
      <c r="GG326" s="18">
        <v>238.70000000000073</v>
      </c>
      <c r="GK326" s="411" t="s">
        <v>1836</v>
      </c>
      <c r="GL326" s="18"/>
      <c r="GM326" s="406" t="s">
        <v>1660</v>
      </c>
      <c r="GN326" s="18" t="s">
        <v>2518</v>
      </c>
      <c r="GO326" s="18"/>
      <c r="GP326" s="18">
        <v>2382.0999999999995</v>
      </c>
      <c r="HC326" s="412" t="s">
        <v>1836</v>
      </c>
      <c r="HD326" s="18"/>
      <c r="HE326" s="18">
        <v>571.89999999999964</v>
      </c>
      <c r="HF326" s="18"/>
      <c r="HG326" s="18"/>
      <c r="HL326" s="412" t="s">
        <v>1836</v>
      </c>
      <c r="HM326" s="18"/>
      <c r="HN326" s="18">
        <v>316.30000000000291</v>
      </c>
      <c r="HO326" s="18"/>
      <c r="HP326" s="18"/>
      <c r="HU326" s="18" t="s">
        <v>1836</v>
      </c>
      <c r="HV326" s="486"/>
      <c r="HW326" s="487">
        <v>3403.3500000000768</v>
      </c>
      <c r="HX326" s="18"/>
      <c r="HY326" s="18"/>
      <c r="HZ326" s="18"/>
      <c r="IM326" s="411" t="s">
        <v>1836</v>
      </c>
      <c r="IN326" s="18"/>
      <c r="IO326" s="18">
        <v>313.00000000000364</v>
      </c>
      <c r="IP326" s="18"/>
      <c r="IQ326" s="18"/>
      <c r="IV326" s="412" t="s">
        <v>1836</v>
      </c>
      <c r="IW326" s="18"/>
      <c r="IX326" s="18">
        <v>46.300000000006548</v>
      </c>
      <c r="IY326" s="18"/>
      <c r="IZ326" s="18"/>
      <c r="JE326" s="18"/>
      <c r="JF326" s="18"/>
      <c r="JG326" s="406"/>
      <c r="JH326" s="18"/>
      <c r="JI326" s="18"/>
      <c r="JN326" s="411" t="s">
        <v>1836</v>
      </c>
      <c r="JO326" s="401"/>
      <c r="JP326" s="401">
        <v>248.40000000000873</v>
      </c>
      <c r="JW326" s="402"/>
      <c r="JX326" s="18"/>
      <c r="JY326" s="410"/>
      <c r="JZ326" s="18"/>
      <c r="KA326" s="18"/>
      <c r="KF326" s="412" t="s">
        <v>1836</v>
      </c>
      <c r="KG326" s="18"/>
      <c r="KH326" s="18">
        <v>197.70000000000073</v>
      </c>
      <c r="KI326" s="18"/>
      <c r="KJ326" s="18"/>
      <c r="KO326" s="412" t="s">
        <v>1836</v>
      </c>
      <c r="KP326" s="18"/>
      <c r="KQ326" s="18">
        <v>189.10000000000218</v>
      </c>
      <c r="KX326" s="412" t="s">
        <v>1836</v>
      </c>
      <c r="KY326" s="18"/>
      <c r="KZ326" s="18">
        <v>543.20000000000437</v>
      </c>
      <c r="LG326" s="402"/>
      <c r="LH326" s="18"/>
      <c r="LI326" s="407"/>
      <c r="LJ326" s="18"/>
      <c r="LK326" s="18"/>
      <c r="LP326" s="411" t="s">
        <v>1836</v>
      </c>
      <c r="LQ326" s="401"/>
      <c r="LR326" s="406" t="s">
        <v>1660</v>
      </c>
      <c r="LS326" s="401" t="s">
        <v>2518</v>
      </c>
      <c r="LT326" s="401"/>
      <c r="LU326" s="401">
        <v>616.70000000001164</v>
      </c>
      <c r="MH326" s="65"/>
      <c r="MI326" s="3"/>
      <c r="MJ326" s="80"/>
      <c r="MK326" s="80"/>
      <c r="ML326" s="234"/>
      <c r="MQ326" s="412" t="s">
        <v>1836</v>
      </c>
      <c r="MR326" s="18"/>
      <c r="MS326" s="18">
        <v>108.00000000000364</v>
      </c>
      <c r="MT326" s="18">
        <v>190.00000000000364</v>
      </c>
      <c r="MU326" s="18"/>
      <c r="MV326">
        <f t="shared" si="588"/>
        <v>298.00000000000728</v>
      </c>
      <c r="MZ326" s="65"/>
      <c r="NA326" s="3"/>
      <c r="NB326" s="313"/>
      <c r="NC326" s="84"/>
      <c r="ND326" s="3"/>
      <c r="NF326" s="18"/>
      <c r="NH326" s="43"/>
    </row>
    <row r="327" spans="1:372" ht="18">
      <c r="D327" s="52" t="s">
        <v>225</v>
      </c>
      <c r="G327" s="49">
        <v>6409</v>
      </c>
      <c r="H327" s="65" t="s">
        <v>1589</v>
      </c>
      <c r="M327" s="53">
        <v>2016</v>
      </c>
      <c r="P327" s="57">
        <v>20964</v>
      </c>
      <c r="Q327" t="s">
        <v>237</v>
      </c>
      <c r="R327" s="65" t="s">
        <v>1589</v>
      </c>
      <c r="V327" s="53" t="s">
        <v>222</v>
      </c>
      <c r="Y327" s="57">
        <v>37578</v>
      </c>
      <c r="Z327" t="s">
        <v>263</v>
      </c>
      <c r="AA327" s="65" t="s">
        <v>1589</v>
      </c>
      <c r="AE327" s="53" t="s">
        <v>221</v>
      </c>
      <c r="AG327" s="3"/>
      <c r="AH327" s="49">
        <v>46214</v>
      </c>
      <c r="AI327" t="s">
        <v>395</v>
      </c>
      <c r="AJ327" s="65" t="s">
        <v>1589</v>
      </c>
      <c r="AN327" s="52" t="s">
        <v>877</v>
      </c>
      <c r="AO327" s="9"/>
      <c r="AP327" s="1"/>
      <c r="AS327" s="65"/>
      <c r="AW327" s="53" t="s">
        <v>1940</v>
      </c>
      <c r="AZ327" s="95"/>
      <c r="BB327" s="65"/>
      <c r="BF327" s="53" t="s">
        <v>3662</v>
      </c>
      <c r="BJ327" s="18"/>
      <c r="BO327" s="18"/>
      <c r="BP327" s="18"/>
      <c r="BQ327" s="406"/>
      <c r="BR327" s="18"/>
      <c r="BS327" s="18"/>
      <c r="BX327" s="18"/>
      <c r="BY327" s="18"/>
      <c r="BZ327" s="406"/>
      <c r="CA327" s="18"/>
      <c r="CB327" s="18"/>
      <c r="CG327" s="18"/>
      <c r="CH327" s="18"/>
      <c r="CI327" s="406"/>
      <c r="CJ327" s="18"/>
      <c r="CK327" s="18"/>
      <c r="CP327" s="18"/>
      <c r="CQ327" s="18"/>
      <c r="CR327" s="406"/>
      <c r="CS327" s="18"/>
      <c r="CT327" s="18"/>
      <c r="CY327" s="18"/>
      <c r="CZ327" s="18"/>
      <c r="DA327" s="406"/>
      <c r="DB327" s="18"/>
      <c r="DC327" s="18"/>
      <c r="DH327" s="18"/>
      <c r="DI327" s="18"/>
      <c r="DJ327" s="406"/>
      <c r="DK327" s="18"/>
      <c r="DL327" s="18"/>
      <c r="DQ327" s="1"/>
      <c r="DR327" s="1"/>
      <c r="DS327" s="445"/>
      <c r="DT327" s="1"/>
      <c r="DU327" s="1"/>
      <c r="DZ327" s="18" t="s">
        <v>799</v>
      </c>
      <c r="EA327" s="18"/>
      <c r="EB327" s="406" t="s">
        <v>1654</v>
      </c>
      <c r="EC327" s="18" t="s">
        <v>2509</v>
      </c>
      <c r="ED327" s="18"/>
      <c r="EE327" s="18">
        <v>416.80000000000109</v>
      </c>
      <c r="EI327" s="18" t="s">
        <v>799</v>
      </c>
      <c r="EJ327" s="18"/>
      <c r="EK327" s="406" t="s">
        <v>1654</v>
      </c>
      <c r="EL327" s="18" t="s">
        <v>2509</v>
      </c>
      <c r="EM327" s="18"/>
      <c r="EN327" s="18">
        <v>309.50000000000273</v>
      </c>
      <c r="ER327" s="18" t="s">
        <v>799</v>
      </c>
      <c r="ES327" s="18"/>
      <c r="ET327" s="406" t="s">
        <v>1654</v>
      </c>
      <c r="EU327" s="18" t="s">
        <v>2509</v>
      </c>
      <c r="EV327" s="18"/>
      <c r="EW327" s="18">
        <v>338.90000000000146</v>
      </c>
      <c r="FA327" s="18" t="s">
        <v>799</v>
      </c>
      <c r="FB327" s="18"/>
      <c r="FC327" s="406" t="s">
        <v>1654</v>
      </c>
      <c r="FD327" s="18" t="s">
        <v>2509</v>
      </c>
      <c r="FE327" s="18"/>
      <c r="FF327" s="18">
        <v>230.40000000000146</v>
      </c>
      <c r="FJ327" s="18" t="s">
        <v>799</v>
      </c>
      <c r="FK327" s="18"/>
      <c r="FL327" s="406" t="s">
        <v>1654</v>
      </c>
      <c r="FM327" s="18" t="s">
        <v>2509</v>
      </c>
      <c r="FN327" s="18"/>
      <c r="FO327" s="18">
        <v>165.75000000000091</v>
      </c>
      <c r="FS327" s="18" t="s">
        <v>799</v>
      </c>
      <c r="FT327" s="18"/>
      <c r="FU327" s="406" t="s">
        <v>1654</v>
      </c>
      <c r="FV327" s="18" t="s">
        <v>2509</v>
      </c>
      <c r="FW327" s="18"/>
      <c r="FX327" s="18">
        <v>288.60000000000036</v>
      </c>
      <c r="GB327" s="18" t="s">
        <v>799</v>
      </c>
      <c r="GC327" s="18"/>
      <c r="GD327" s="406" t="s">
        <v>1654</v>
      </c>
      <c r="GE327" s="18" t="s">
        <v>2509</v>
      </c>
      <c r="GF327" s="18"/>
      <c r="GG327" s="18">
        <v>14.300000000000182</v>
      </c>
      <c r="GK327" s="18" t="s">
        <v>799</v>
      </c>
      <c r="GL327" s="18"/>
      <c r="GM327" s="406" t="s">
        <v>1654</v>
      </c>
      <c r="GN327" s="18" t="s">
        <v>2509</v>
      </c>
      <c r="GO327" s="18"/>
      <c r="GP327" s="18">
        <v>1803.7</v>
      </c>
      <c r="HC327" s="18" t="s">
        <v>799</v>
      </c>
      <c r="HD327" s="18"/>
      <c r="HE327" s="18">
        <v>630.99999999999636</v>
      </c>
      <c r="HF327" s="18"/>
      <c r="HG327" s="18"/>
      <c r="HL327" s="18" t="s">
        <v>799</v>
      </c>
      <c r="HM327" s="18"/>
      <c r="HN327" s="18">
        <v>36.599999999996726</v>
      </c>
      <c r="HO327" s="18"/>
      <c r="HP327" s="18"/>
      <c r="HU327" s="18" t="s">
        <v>799</v>
      </c>
      <c r="HV327" s="486"/>
      <c r="HW327" s="487">
        <v>3108.6999999999334</v>
      </c>
      <c r="HX327" s="18"/>
      <c r="HY327" s="18"/>
      <c r="HZ327" s="18"/>
      <c r="IM327" s="18" t="s">
        <v>799</v>
      </c>
      <c r="IN327" s="18"/>
      <c r="IO327" s="18">
        <v>303.49999999999818</v>
      </c>
      <c r="IP327" s="18"/>
      <c r="IQ327" s="18"/>
      <c r="IV327" s="18" t="s">
        <v>799</v>
      </c>
      <c r="IW327" s="18"/>
      <c r="IX327" s="18">
        <v>18.400000000001455</v>
      </c>
      <c r="IY327" s="18"/>
      <c r="IZ327" s="18"/>
      <c r="JE327" s="402"/>
      <c r="JF327" s="18"/>
      <c r="JG327" s="406"/>
      <c r="JH327" s="18"/>
      <c r="JI327" s="18"/>
      <c r="JN327" s="401" t="s">
        <v>799</v>
      </c>
      <c r="JO327" s="401"/>
      <c r="JP327" s="401">
        <v>204.19999999999891</v>
      </c>
      <c r="JW327" s="18"/>
      <c r="JX327" s="18"/>
      <c r="JY327" s="410"/>
      <c r="JZ327" s="18"/>
      <c r="KA327" s="18"/>
      <c r="KF327" s="18" t="s">
        <v>799</v>
      </c>
      <c r="KG327" s="18"/>
      <c r="KH327" s="18">
        <v>255.399999999996</v>
      </c>
      <c r="KI327" s="18"/>
      <c r="KJ327" s="18"/>
      <c r="KO327" s="18" t="s">
        <v>799</v>
      </c>
      <c r="KP327" s="18"/>
      <c r="KQ327" s="18">
        <v>169.44999999999709</v>
      </c>
      <c r="KX327" s="18" t="s">
        <v>799</v>
      </c>
      <c r="KY327" s="18"/>
      <c r="KZ327" s="18">
        <v>409.49999999999818</v>
      </c>
      <c r="LG327" s="18"/>
      <c r="LH327" s="18"/>
      <c r="LI327" s="407"/>
      <c r="LJ327" s="18"/>
      <c r="LK327" s="18"/>
      <c r="LP327" s="401" t="s">
        <v>799</v>
      </c>
      <c r="LQ327" s="401"/>
      <c r="LR327" s="406" t="s">
        <v>1654</v>
      </c>
      <c r="LS327" s="401" t="s">
        <v>2509</v>
      </c>
      <c r="LT327" s="401"/>
      <c r="LU327" s="401">
        <v>332.79999999999927</v>
      </c>
      <c r="MH327" s="3"/>
      <c r="MI327" s="3"/>
      <c r="MJ327" s="80"/>
      <c r="MK327" s="80"/>
      <c r="ML327" s="234"/>
      <c r="MQ327" s="18" t="s">
        <v>799</v>
      </c>
      <c r="MR327" s="18"/>
      <c r="MS327" s="18">
        <v>140.49999999999636</v>
      </c>
      <c r="MT327" s="18">
        <v>24.999999999996362</v>
      </c>
      <c r="MU327" s="18"/>
      <c r="MV327">
        <f t="shared" si="588"/>
        <v>165.49999999999272</v>
      </c>
      <c r="MZ327" s="3"/>
      <c r="NA327" s="3"/>
      <c r="NB327" s="313"/>
      <c r="NC327" s="84"/>
      <c r="ND327" s="3"/>
      <c r="NF327" s="18"/>
      <c r="NH327" s="43"/>
    </row>
    <row r="328" spans="1:372" ht="18">
      <c r="D328" s="42" t="s">
        <v>19</v>
      </c>
      <c r="G328" s="49"/>
      <c r="H328" s="65"/>
      <c r="M328" s="42" t="s">
        <v>35</v>
      </c>
      <c r="N328" s="3"/>
      <c r="O328" s="3"/>
      <c r="P328" s="57"/>
      <c r="R328" s="65"/>
      <c r="V328" s="42" t="s">
        <v>6</v>
      </c>
      <c r="Y328" s="18"/>
      <c r="AA328" s="65"/>
      <c r="AE328" s="42" t="s">
        <v>27</v>
      </c>
      <c r="AH328" s="49"/>
      <c r="AJ328" s="65"/>
      <c r="AN328" s="42" t="s">
        <v>27</v>
      </c>
      <c r="AO328" s="4"/>
      <c r="AP328" s="1"/>
      <c r="AQ328" s="177">
        <v>51554.024999999943</v>
      </c>
      <c r="AR328" t="s">
        <v>1531</v>
      </c>
      <c r="AS328" t="s">
        <v>1590</v>
      </c>
      <c r="AW328" s="42" t="s">
        <v>39</v>
      </c>
      <c r="AX328" s="9"/>
      <c r="AY328" s="3"/>
      <c r="AZ328" s="177">
        <v>47133.962499999965</v>
      </c>
      <c r="BA328" s="252" t="s">
        <v>2089</v>
      </c>
      <c r="BB328" t="s">
        <v>1590</v>
      </c>
      <c r="BF328" s="42" t="s">
        <v>39</v>
      </c>
      <c r="BG328" s="4"/>
      <c r="BH328" s="376"/>
      <c r="BI328" s="177">
        <v>50767.774999999965</v>
      </c>
      <c r="BJ328" s="252" t="s">
        <v>3685</v>
      </c>
      <c r="BK328" t="s">
        <v>1590</v>
      </c>
      <c r="BO328" s="402"/>
      <c r="BP328" s="18"/>
      <c r="BQ328" s="406"/>
      <c r="BR328" s="18"/>
      <c r="BS328" s="18"/>
      <c r="BX328" s="402"/>
      <c r="BY328" s="18"/>
      <c r="BZ328" s="406"/>
      <c r="CA328" s="18"/>
      <c r="CB328" s="18"/>
      <c r="CG328" s="402"/>
      <c r="CH328" s="18"/>
      <c r="CI328" s="406"/>
      <c r="CJ328" s="18"/>
      <c r="CK328" s="18"/>
      <c r="CP328" s="402"/>
      <c r="CQ328" s="18"/>
      <c r="CR328" s="406"/>
      <c r="CS328" s="18"/>
      <c r="CT328" s="18"/>
      <c r="CY328" s="402"/>
      <c r="CZ328" s="18"/>
      <c r="DA328" s="406"/>
      <c r="DB328" s="18"/>
      <c r="DC328" s="18"/>
      <c r="DH328" s="402"/>
      <c r="DI328" s="18"/>
      <c r="DJ328" s="406"/>
      <c r="DK328" s="18"/>
      <c r="DL328" s="18"/>
      <c r="DQ328" s="441"/>
      <c r="DR328" s="1"/>
      <c r="DS328" s="445"/>
      <c r="DT328" s="1"/>
      <c r="DU328" s="1"/>
      <c r="DZ328" s="402" t="s">
        <v>2226</v>
      </c>
      <c r="EA328" s="18"/>
      <c r="EB328" s="406" t="s">
        <v>2070</v>
      </c>
      <c r="EC328" s="18" t="s">
        <v>2247</v>
      </c>
      <c r="ED328" s="18"/>
      <c r="EE328" s="18">
        <v>504.90000000000055</v>
      </c>
      <c r="EI328" s="402" t="s">
        <v>2226</v>
      </c>
      <c r="EJ328" s="18"/>
      <c r="EK328" s="406" t="s">
        <v>2070</v>
      </c>
      <c r="EL328" s="18" t="s">
        <v>2247</v>
      </c>
      <c r="EM328" s="18"/>
      <c r="EN328" s="18">
        <v>148.40000000000055</v>
      </c>
      <c r="ER328" s="402" t="s">
        <v>2226</v>
      </c>
      <c r="ES328" s="18"/>
      <c r="ET328" s="406" t="s">
        <v>2070</v>
      </c>
      <c r="EU328" s="18" t="s">
        <v>2247</v>
      </c>
      <c r="EV328" s="18"/>
      <c r="EW328" s="18">
        <v>263.19999999999982</v>
      </c>
      <c r="FA328" s="402" t="s">
        <v>2226</v>
      </c>
      <c r="FB328" s="18"/>
      <c r="FC328" s="406" t="s">
        <v>2070</v>
      </c>
      <c r="FD328" s="18" t="s">
        <v>2247</v>
      </c>
      <c r="FE328" s="18"/>
      <c r="FF328" s="18">
        <v>200.89999999999964</v>
      </c>
      <c r="FJ328" s="402" t="s">
        <v>2226</v>
      </c>
      <c r="FK328" s="18"/>
      <c r="FL328" s="406" t="s">
        <v>2070</v>
      </c>
      <c r="FM328" s="18" t="s">
        <v>2247</v>
      </c>
      <c r="FN328" s="18"/>
      <c r="FO328" s="18">
        <v>321.00000000000091</v>
      </c>
      <c r="FS328" s="402" t="s">
        <v>2226</v>
      </c>
      <c r="FT328" s="18"/>
      <c r="FU328" s="406" t="s">
        <v>2070</v>
      </c>
      <c r="FV328" s="18" t="s">
        <v>2247</v>
      </c>
      <c r="FW328" s="18"/>
      <c r="FX328" s="18">
        <v>217.10000000000127</v>
      </c>
      <c r="GB328" s="402" t="s">
        <v>2226</v>
      </c>
      <c r="GC328" s="18"/>
      <c r="GD328" s="406" t="s">
        <v>2070</v>
      </c>
      <c r="GE328" s="18" t="s">
        <v>2247</v>
      </c>
      <c r="GF328" s="18"/>
      <c r="GG328" s="18">
        <v>91.200000000000728</v>
      </c>
      <c r="GK328" s="402" t="s">
        <v>2226</v>
      </c>
      <c r="GL328" s="18"/>
      <c r="GM328" s="406" t="s">
        <v>2070</v>
      </c>
      <c r="GN328" s="18" t="s">
        <v>2247</v>
      </c>
      <c r="GO328" s="18"/>
      <c r="GP328" s="18">
        <v>1254.9000000000001</v>
      </c>
      <c r="HC328" s="402" t="s">
        <v>2226</v>
      </c>
      <c r="HD328" s="18"/>
      <c r="HE328" s="18">
        <v>610.90000000000146</v>
      </c>
      <c r="HF328" s="18"/>
      <c r="HG328" s="18"/>
      <c r="HL328" s="402" t="s">
        <v>2226</v>
      </c>
      <c r="HM328" s="18"/>
      <c r="HN328" s="18">
        <v>380.90000000000146</v>
      </c>
      <c r="HO328" s="18"/>
      <c r="HP328" s="18"/>
      <c r="HU328" s="18" t="s">
        <v>2226</v>
      </c>
      <c r="HV328" s="486"/>
      <c r="HW328" s="487">
        <v>3990.3999999999851</v>
      </c>
      <c r="HX328" s="18"/>
      <c r="HY328" s="18"/>
      <c r="HZ328" s="18"/>
      <c r="IM328" s="402" t="s">
        <v>2226</v>
      </c>
      <c r="IN328" s="18"/>
      <c r="IO328" s="18">
        <v>398.79999999999563</v>
      </c>
      <c r="IP328" s="18"/>
      <c r="IQ328" s="18"/>
      <c r="IV328" s="402" t="s">
        <v>2226</v>
      </c>
      <c r="IW328" s="18"/>
      <c r="IX328" s="18">
        <v>213.19999999999709</v>
      </c>
      <c r="IY328" s="18"/>
      <c r="IZ328" s="18"/>
      <c r="JE328" s="18"/>
      <c r="JF328" s="18"/>
      <c r="JG328" s="406"/>
      <c r="JH328" s="18"/>
      <c r="JI328" s="18"/>
      <c r="JN328" s="488" t="s">
        <v>2226</v>
      </c>
      <c r="JO328" s="401"/>
      <c r="JP328" s="401">
        <v>261.49999999999454</v>
      </c>
      <c r="JW328" s="402"/>
      <c r="JX328" s="18"/>
      <c r="JY328" s="410"/>
      <c r="JZ328" s="18"/>
      <c r="KA328" s="18"/>
      <c r="KF328" s="402" t="s">
        <v>2226</v>
      </c>
      <c r="KG328" s="18"/>
      <c r="KH328" s="18">
        <v>221.59999999999491</v>
      </c>
      <c r="KI328" s="18"/>
      <c r="KJ328" s="18"/>
      <c r="KO328" s="402" t="s">
        <v>2226</v>
      </c>
      <c r="KP328" s="18"/>
      <c r="KQ328" s="18">
        <v>489.19999999999345</v>
      </c>
      <c r="KX328" s="402" t="s">
        <v>2226</v>
      </c>
      <c r="KY328" s="18"/>
      <c r="KZ328" s="18">
        <v>485.89999999999054</v>
      </c>
      <c r="LG328" s="402"/>
      <c r="LH328" s="18"/>
      <c r="LI328" s="407"/>
      <c r="LJ328" s="18"/>
      <c r="LK328" s="18"/>
      <c r="LP328" s="488" t="s">
        <v>2226</v>
      </c>
      <c r="LQ328" s="401"/>
      <c r="LR328" s="406" t="s">
        <v>2070</v>
      </c>
      <c r="LS328" s="401" t="s">
        <v>2247</v>
      </c>
      <c r="LT328" s="401"/>
      <c r="LU328" s="401">
        <v>290.60000000000218</v>
      </c>
      <c r="MH328" s="65"/>
      <c r="MI328" s="68"/>
      <c r="MJ328" s="80"/>
      <c r="MK328" s="80"/>
      <c r="ML328" s="234"/>
      <c r="MQ328" s="402" t="s">
        <v>2226</v>
      </c>
      <c r="MR328" s="18"/>
      <c r="MS328" s="18">
        <v>99.5</v>
      </c>
      <c r="MT328" s="18">
        <v>102</v>
      </c>
      <c r="MU328" s="18"/>
      <c r="MV328">
        <f t="shared" si="588"/>
        <v>201.5</v>
      </c>
      <c r="MZ328" s="65"/>
      <c r="NA328" s="68"/>
      <c r="NB328" s="313"/>
      <c r="NC328" s="84"/>
      <c r="ND328" s="41"/>
      <c r="NF328" s="18"/>
      <c r="NH328" s="43"/>
    </row>
    <row r="329" spans="1:372" ht="18">
      <c r="D329" s="53">
        <v>2015</v>
      </c>
      <c r="G329" s="49">
        <v>6335</v>
      </c>
      <c r="H329" t="s">
        <v>1590</v>
      </c>
      <c r="M329" s="53" t="s">
        <v>1612</v>
      </c>
      <c r="N329" s="3"/>
      <c r="O329" s="3"/>
      <c r="P329" s="57">
        <v>20591</v>
      </c>
      <c r="Q329" t="s">
        <v>238</v>
      </c>
      <c r="R329" t="s">
        <v>1590</v>
      </c>
      <c r="V329" s="53" t="s">
        <v>1614</v>
      </c>
      <c r="Y329" s="57">
        <v>36631</v>
      </c>
      <c r="Z329" t="s">
        <v>261</v>
      </c>
      <c r="AA329" t="s">
        <v>1590</v>
      </c>
      <c r="AE329" s="53" t="s">
        <v>221</v>
      </c>
      <c r="AH329" s="49">
        <v>45938</v>
      </c>
      <c r="AI329" t="s">
        <v>396</v>
      </c>
      <c r="AJ329" t="s">
        <v>1590</v>
      </c>
      <c r="AN329" s="53" t="s">
        <v>875</v>
      </c>
      <c r="AO329" s="9"/>
      <c r="AP329" s="1"/>
      <c r="AS329" s="3"/>
      <c r="AW329" s="53" t="s">
        <v>1940</v>
      </c>
      <c r="AZ329" s="95"/>
      <c r="BB329" s="3"/>
      <c r="BF329" s="53" t="s">
        <v>3662</v>
      </c>
      <c r="BJ329" s="18"/>
      <c r="BO329" s="18"/>
      <c r="BP329" s="18"/>
      <c r="BQ329" s="406"/>
      <c r="BR329" s="18"/>
      <c r="BS329" s="18"/>
      <c r="BX329" s="18"/>
      <c r="BY329" s="18"/>
      <c r="BZ329" s="406"/>
      <c r="CA329" s="18"/>
      <c r="CB329" s="18"/>
      <c r="CG329" s="18"/>
      <c r="CH329" s="18"/>
      <c r="CI329" s="406"/>
      <c r="CJ329" s="18"/>
      <c r="CK329" s="18"/>
      <c r="CP329" s="18"/>
      <c r="CQ329" s="18"/>
      <c r="CR329" s="406"/>
      <c r="CS329" s="18"/>
      <c r="CT329" s="18"/>
      <c r="CY329" s="18"/>
      <c r="CZ329" s="18"/>
      <c r="DA329" s="406"/>
      <c r="DB329" s="18"/>
      <c r="DC329" s="18"/>
      <c r="DH329" s="18"/>
      <c r="DI329" s="18"/>
      <c r="DJ329" s="406"/>
      <c r="DK329" s="18"/>
      <c r="DL329" s="18"/>
      <c r="DQ329" s="1"/>
      <c r="DR329" s="1"/>
      <c r="DS329" s="445"/>
      <c r="DT329" s="1"/>
      <c r="DU329" s="1"/>
      <c r="DZ329" s="18" t="s">
        <v>854</v>
      </c>
      <c r="EA329" s="18"/>
      <c r="EB329" s="406" t="s">
        <v>1607</v>
      </c>
      <c r="EC329" s="18" t="s">
        <v>2504</v>
      </c>
      <c r="ED329" s="18"/>
      <c r="EE329" s="18">
        <v>603.79999999999927</v>
      </c>
      <c r="EI329" s="18" t="s">
        <v>854</v>
      </c>
      <c r="EJ329" s="18"/>
      <c r="EK329" s="406" t="s">
        <v>1607</v>
      </c>
      <c r="EL329" s="18" t="s">
        <v>2504</v>
      </c>
      <c r="EM329" s="18"/>
      <c r="EN329" s="18">
        <v>163.10000000000127</v>
      </c>
      <c r="ER329" s="18" t="s">
        <v>854</v>
      </c>
      <c r="ES329" s="18"/>
      <c r="ET329" s="406" t="s">
        <v>1607</v>
      </c>
      <c r="EU329" s="18" t="s">
        <v>2504</v>
      </c>
      <c r="EV329" s="18"/>
      <c r="EW329" s="18">
        <v>45</v>
      </c>
      <c r="FA329" s="18" t="s">
        <v>854</v>
      </c>
      <c r="FB329" s="18"/>
      <c r="FC329" s="406" t="s">
        <v>1607</v>
      </c>
      <c r="FD329" s="18" t="s">
        <v>2504</v>
      </c>
      <c r="FE329" s="18"/>
      <c r="FF329" s="18">
        <v>145.10000000000036</v>
      </c>
      <c r="FJ329" s="18" t="s">
        <v>854</v>
      </c>
      <c r="FK329" s="18"/>
      <c r="FL329" s="406" t="s">
        <v>1607</v>
      </c>
      <c r="FM329" s="18" t="s">
        <v>2504</v>
      </c>
      <c r="FN329" s="18"/>
      <c r="FO329" s="18">
        <v>395.20000000000073</v>
      </c>
      <c r="FS329" s="18" t="s">
        <v>854</v>
      </c>
      <c r="FT329" s="18"/>
      <c r="FU329" s="406" t="s">
        <v>1607</v>
      </c>
      <c r="FV329" s="18" t="s">
        <v>2504</v>
      </c>
      <c r="FW329" s="18"/>
      <c r="FX329" s="18">
        <v>536.10000000000218</v>
      </c>
      <c r="GB329" s="18" t="s">
        <v>854</v>
      </c>
      <c r="GC329" s="18"/>
      <c r="GD329" s="406" t="s">
        <v>1607</v>
      </c>
      <c r="GE329" s="18" t="s">
        <v>2504</v>
      </c>
      <c r="GF329" s="18"/>
      <c r="GG329" s="18">
        <v>56.300000000001091</v>
      </c>
      <c r="GK329" s="18" t="s">
        <v>854</v>
      </c>
      <c r="GL329" s="18"/>
      <c r="GM329" s="406" t="s">
        <v>1607</v>
      </c>
      <c r="GN329" s="18" t="s">
        <v>2504</v>
      </c>
      <c r="GO329" s="18"/>
      <c r="GP329" s="18">
        <v>3046.2499999999991</v>
      </c>
      <c r="HC329" s="18" t="s">
        <v>854</v>
      </c>
      <c r="HD329" s="18"/>
      <c r="HE329" s="18">
        <v>877.30000000000291</v>
      </c>
      <c r="HF329" s="18"/>
      <c r="HG329" s="18"/>
      <c r="HL329" s="18" t="s">
        <v>854</v>
      </c>
      <c r="HM329" s="18"/>
      <c r="HN329" s="18">
        <v>724.50000000000182</v>
      </c>
      <c r="HO329" s="18"/>
      <c r="HP329" s="18"/>
      <c r="HU329" s="18" t="s">
        <v>854</v>
      </c>
      <c r="HV329" s="486"/>
      <c r="HW329" s="487">
        <v>4175.0999999999585</v>
      </c>
      <c r="HX329" s="18"/>
      <c r="HY329" s="18"/>
      <c r="HZ329" s="18"/>
      <c r="IM329" s="18" t="s">
        <v>854</v>
      </c>
      <c r="IN329" s="18"/>
      <c r="IO329" s="18">
        <v>328.5</v>
      </c>
      <c r="IP329" s="18"/>
      <c r="IQ329" s="18"/>
      <c r="IV329" s="18" t="s">
        <v>854</v>
      </c>
      <c r="IW329" s="18"/>
      <c r="IX329" s="18">
        <v>618.80000000000655</v>
      </c>
      <c r="IY329" s="18"/>
      <c r="IZ329" s="18"/>
      <c r="JE329" s="402"/>
      <c r="JF329" s="18"/>
      <c r="JG329" s="406"/>
      <c r="JH329" s="18"/>
      <c r="JI329" s="18"/>
      <c r="JN329" s="401" t="s">
        <v>854</v>
      </c>
      <c r="JO329" s="401"/>
      <c r="JP329" s="401">
        <v>261</v>
      </c>
      <c r="JW329" s="18"/>
      <c r="JX329" s="18"/>
      <c r="JY329" s="410"/>
      <c r="JZ329" s="18"/>
      <c r="KA329" s="18"/>
      <c r="KF329" s="18" t="s">
        <v>854</v>
      </c>
      <c r="KG329" s="18"/>
      <c r="KH329" s="18">
        <v>308.24999999999636</v>
      </c>
      <c r="KI329" s="18"/>
      <c r="KJ329" s="18"/>
      <c r="KO329" s="18" t="s">
        <v>854</v>
      </c>
      <c r="KP329" s="18"/>
      <c r="KQ329" s="18">
        <v>338.64999999999418</v>
      </c>
      <c r="KX329" s="18" t="s">
        <v>854</v>
      </c>
      <c r="KY329" s="18"/>
      <c r="KZ329" s="18">
        <v>411.29999999999927</v>
      </c>
      <c r="LG329" s="18"/>
      <c r="LH329" s="18"/>
      <c r="LI329" s="408"/>
      <c r="LJ329" s="18"/>
      <c r="LK329" s="18"/>
      <c r="LP329" s="401" t="s">
        <v>854</v>
      </c>
      <c r="LQ329" s="401"/>
      <c r="LR329" s="406" t="s">
        <v>1607</v>
      </c>
      <c r="LS329" s="401" t="s">
        <v>2504</v>
      </c>
      <c r="LT329" s="401"/>
      <c r="LU329" s="401">
        <v>399.70000000000437</v>
      </c>
      <c r="MH329" s="3"/>
      <c r="MI329" s="3"/>
      <c r="MJ329" s="80"/>
      <c r="MK329" s="80"/>
      <c r="ML329" s="234"/>
      <c r="MQ329" s="18" t="s">
        <v>854</v>
      </c>
      <c r="MR329" s="18"/>
      <c r="MS329" s="18">
        <v>309.50000000000182</v>
      </c>
      <c r="MT329" s="18">
        <v>160.50000000000182</v>
      </c>
      <c r="MU329" s="18"/>
      <c r="MV329">
        <f t="shared" si="588"/>
        <v>470.00000000000364</v>
      </c>
      <c r="MZ329" s="3"/>
      <c r="NA329" s="3"/>
      <c r="NB329" s="92"/>
      <c r="NC329" s="84"/>
      <c r="ND329" s="41"/>
      <c r="NF329" s="18"/>
      <c r="NH329" s="43"/>
    </row>
    <row r="330" spans="1:372" ht="18">
      <c r="D330" s="41" t="s">
        <v>181</v>
      </c>
      <c r="G330" s="49"/>
      <c r="H330" s="3"/>
      <c r="M330" s="42" t="s">
        <v>27</v>
      </c>
      <c r="P330" s="18"/>
      <c r="R330" s="3"/>
      <c r="V330" s="42" t="s">
        <v>19</v>
      </c>
      <c r="Y330" s="57"/>
      <c r="AA330" s="3"/>
      <c r="AE330" s="42" t="s">
        <v>15</v>
      </c>
      <c r="AH330" s="49"/>
      <c r="AJ330" s="3"/>
      <c r="AN330" s="42" t="s">
        <v>6</v>
      </c>
      <c r="AO330" s="9"/>
      <c r="AP330" s="1"/>
      <c r="AQ330" s="177">
        <v>51476.937500000087</v>
      </c>
      <c r="AR330" t="s">
        <v>1532</v>
      </c>
      <c r="AS330" s="65" t="s">
        <v>1591</v>
      </c>
      <c r="AW330" s="42" t="s">
        <v>9</v>
      </c>
      <c r="AX330" s="9"/>
      <c r="AY330" s="3"/>
      <c r="AZ330" s="177">
        <v>46647.224999999999</v>
      </c>
      <c r="BA330" s="252" t="s">
        <v>2090</v>
      </c>
      <c r="BB330" s="65" t="s">
        <v>1591</v>
      </c>
      <c r="BF330" s="40" t="s">
        <v>143</v>
      </c>
      <c r="BG330" s="9"/>
      <c r="BH330" s="376"/>
      <c r="BI330" s="177">
        <v>49837.962500000125</v>
      </c>
      <c r="BJ330" s="252" t="s">
        <v>3686</v>
      </c>
      <c r="BK330" s="65" t="s">
        <v>1591</v>
      </c>
      <c r="BO330" s="402"/>
      <c r="BP330" s="18"/>
      <c r="BQ330" s="406"/>
      <c r="BR330" s="18"/>
      <c r="BS330" s="18"/>
      <c r="BX330" s="402"/>
      <c r="BY330" s="18"/>
      <c r="BZ330" s="406"/>
      <c r="CA330" s="18"/>
      <c r="CB330" s="18"/>
      <c r="CG330" s="402"/>
      <c r="CH330" s="18"/>
      <c r="CI330" s="406"/>
      <c r="CJ330" s="18"/>
      <c r="CK330" s="18"/>
      <c r="CP330" s="402"/>
      <c r="CQ330" s="18"/>
      <c r="CR330" s="406"/>
      <c r="CS330" s="18"/>
      <c r="CT330" s="18"/>
      <c r="CY330" s="402"/>
      <c r="CZ330" s="18"/>
      <c r="DA330" s="406"/>
      <c r="DB330" s="18"/>
      <c r="DC330" s="18"/>
      <c r="DH330" s="402"/>
      <c r="DI330" s="18"/>
      <c r="DJ330" s="406"/>
      <c r="DK330" s="18"/>
      <c r="DL330" s="18"/>
      <c r="DQ330" s="441"/>
      <c r="DR330" s="1"/>
      <c r="DS330" s="445"/>
      <c r="DT330" s="1"/>
      <c r="DU330" s="1"/>
      <c r="DZ330" s="402" t="s">
        <v>13</v>
      </c>
      <c r="EA330" s="18"/>
      <c r="EB330" s="406" t="s">
        <v>1639</v>
      </c>
      <c r="EC330" s="18" t="s">
        <v>2510</v>
      </c>
      <c r="ED330" s="18"/>
      <c r="EE330" s="18">
        <v>436.89999999999964</v>
      </c>
      <c r="EI330" s="402" t="s">
        <v>13</v>
      </c>
      <c r="EJ330" s="18"/>
      <c r="EK330" s="406" t="s">
        <v>1639</v>
      </c>
      <c r="EL330" s="18" t="s">
        <v>2510</v>
      </c>
      <c r="EM330" s="18"/>
      <c r="EN330" s="18">
        <v>319</v>
      </c>
      <c r="ER330" s="402" t="s">
        <v>13</v>
      </c>
      <c r="ES330" s="18"/>
      <c r="ET330" s="406" t="s">
        <v>1639</v>
      </c>
      <c r="EU330" s="18" t="s">
        <v>2510</v>
      </c>
      <c r="EV330" s="18"/>
      <c r="EW330" s="18">
        <v>576.20000000000164</v>
      </c>
      <c r="FA330" s="402" t="s">
        <v>13</v>
      </c>
      <c r="FB330" s="18"/>
      <c r="FC330" s="406" t="s">
        <v>1639</v>
      </c>
      <c r="FD330" s="18" t="s">
        <v>2510</v>
      </c>
      <c r="FE330" s="18"/>
      <c r="FF330" s="18">
        <v>239.19999999999709</v>
      </c>
      <c r="FJ330" s="402" t="s">
        <v>13</v>
      </c>
      <c r="FK330" s="18"/>
      <c r="FL330" s="406" t="s">
        <v>1639</v>
      </c>
      <c r="FM330" s="18" t="s">
        <v>2510</v>
      </c>
      <c r="FN330" s="18"/>
      <c r="FO330" s="18">
        <v>422.64999999999964</v>
      </c>
      <c r="FS330" s="402" t="s">
        <v>13</v>
      </c>
      <c r="FT330" s="18"/>
      <c r="FU330" s="406" t="s">
        <v>1639</v>
      </c>
      <c r="FV330" s="18" t="s">
        <v>2510</v>
      </c>
      <c r="FW330" s="18"/>
      <c r="FX330" s="18">
        <v>325.59999999999673</v>
      </c>
      <c r="GB330" s="402" t="s">
        <v>13</v>
      </c>
      <c r="GC330" s="18"/>
      <c r="GD330" s="406" t="s">
        <v>1639</v>
      </c>
      <c r="GE330" s="18" t="s">
        <v>2510</v>
      </c>
      <c r="GF330" s="18"/>
      <c r="GG330" s="18">
        <v>125.49999999999636</v>
      </c>
      <c r="GK330" s="402" t="s">
        <v>13</v>
      </c>
      <c r="GL330" s="18"/>
      <c r="GM330" s="406" t="s">
        <v>1639</v>
      </c>
      <c r="GN330" s="18" t="s">
        <v>2510</v>
      </c>
      <c r="GO330" s="18"/>
      <c r="GP330" s="18">
        <v>2231.5</v>
      </c>
      <c r="HC330" s="402" t="s">
        <v>13</v>
      </c>
      <c r="HD330" s="18"/>
      <c r="HE330" s="18">
        <v>378.5</v>
      </c>
      <c r="HF330" s="18"/>
      <c r="HG330" s="18"/>
      <c r="HL330" s="402" t="s">
        <v>13</v>
      </c>
      <c r="HM330" s="18"/>
      <c r="HN330" s="18">
        <v>588.30000000000291</v>
      </c>
      <c r="HO330" s="18"/>
      <c r="HP330" s="18"/>
      <c r="HU330" s="18" t="s">
        <v>13</v>
      </c>
      <c r="HV330" s="486"/>
      <c r="HW330" s="487">
        <v>3513.8000000000466</v>
      </c>
      <c r="HX330" s="18"/>
      <c r="HY330" s="18"/>
      <c r="HZ330" s="18"/>
      <c r="IM330" s="402" t="s">
        <v>13</v>
      </c>
      <c r="IN330" s="18"/>
      <c r="IO330" s="18">
        <v>171.89999999999782</v>
      </c>
      <c r="IP330" s="18"/>
      <c r="IQ330" s="18"/>
      <c r="IV330" s="402" t="s">
        <v>13</v>
      </c>
      <c r="IW330" s="18"/>
      <c r="IX330" s="18">
        <v>83.099999999998545</v>
      </c>
      <c r="IY330" s="18"/>
      <c r="IZ330" s="18"/>
      <c r="JE330" s="18"/>
      <c r="JF330" s="18"/>
      <c r="JG330" s="409"/>
      <c r="JH330" s="18"/>
      <c r="JI330" s="18"/>
      <c r="JN330" s="488" t="s">
        <v>13</v>
      </c>
      <c r="JO330" s="401"/>
      <c r="JP330" s="401">
        <v>165.00000000000364</v>
      </c>
      <c r="JW330" s="402"/>
      <c r="JX330" s="18"/>
      <c r="JY330" s="410"/>
      <c r="JZ330" s="18"/>
      <c r="KA330" s="18"/>
      <c r="KF330" s="402" t="s">
        <v>13</v>
      </c>
      <c r="KG330" s="18"/>
      <c r="KH330" s="18">
        <v>239.70000000000073</v>
      </c>
      <c r="KI330" s="18"/>
      <c r="KJ330" s="18"/>
      <c r="KO330" s="402" t="s">
        <v>13</v>
      </c>
      <c r="KP330" s="18"/>
      <c r="KQ330" s="18">
        <v>470.44999999999345</v>
      </c>
      <c r="KX330" s="402" t="s">
        <v>13</v>
      </c>
      <c r="KY330" s="18"/>
      <c r="KZ330" s="18">
        <v>469.39999999999782</v>
      </c>
      <c r="LG330" s="402"/>
      <c r="LH330" s="18"/>
      <c r="LI330" s="407"/>
      <c r="LJ330" s="18"/>
      <c r="LK330" s="18"/>
      <c r="LP330" s="488" t="s">
        <v>13</v>
      </c>
      <c r="LQ330" s="401"/>
      <c r="LR330" s="406" t="s">
        <v>1639</v>
      </c>
      <c r="LS330" s="401" t="s">
        <v>2510</v>
      </c>
      <c r="LT330" s="401"/>
      <c r="LU330" s="401">
        <v>347.89999999999782</v>
      </c>
      <c r="MH330" s="65"/>
      <c r="MI330" s="3"/>
      <c r="MJ330" s="80"/>
      <c r="MK330" s="80"/>
      <c r="ML330" s="234"/>
      <c r="MQ330" s="402" t="s">
        <v>13</v>
      </c>
      <c r="MR330" s="18"/>
      <c r="MS330" s="18">
        <v>185.00000000000364</v>
      </c>
      <c r="MT330" s="18">
        <v>87.500000000003638</v>
      </c>
      <c r="MU330" s="18"/>
      <c r="MV330">
        <f t="shared" si="588"/>
        <v>272.50000000000728</v>
      </c>
      <c r="MZ330" s="65"/>
      <c r="NA330" s="3"/>
      <c r="NB330" s="313"/>
      <c r="NC330" s="84"/>
      <c r="ND330" s="41"/>
      <c r="NF330" s="18"/>
      <c r="NH330" s="43"/>
    </row>
    <row r="331" spans="1:372" ht="18">
      <c r="D331" s="52">
        <v>2015</v>
      </c>
      <c r="G331" s="49">
        <v>5767</v>
      </c>
      <c r="H331" s="65" t="s">
        <v>1591</v>
      </c>
      <c r="M331" s="53">
        <v>2016</v>
      </c>
      <c r="P331" s="57">
        <v>20444</v>
      </c>
      <c r="Q331" t="s">
        <v>239</v>
      </c>
      <c r="R331" s="65" t="s">
        <v>1591</v>
      </c>
      <c r="V331" s="53" t="s">
        <v>222</v>
      </c>
      <c r="Y331" s="57">
        <v>36460</v>
      </c>
      <c r="Z331" t="s">
        <v>262</v>
      </c>
      <c r="AA331" s="65" t="s">
        <v>1591</v>
      </c>
      <c r="AE331" s="53" t="s">
        <v>223</v>
      </c>
      <c r="AH331" s="49">
        <v>44747</v>
      </c>
      <c r="AI331" t="s">
        <v>397</v>
      </c>
      <c r="AJ331" s="65" t="s">
        <v>1591</v>
      </c>
      <c r="AN331" s="53" t="s">
        <v>875</v>
      </c>
      <c r="AO331" s="224"/>
      <c r="AP331" s="1"/>
      <c r="AS331" s="3"/>
      <c r="AW331" s="53" t="s">
        <v>5027</v>
      </c>
      <c r="AZ331" s="95"/>
      <c r="BB331" s="3"/>
      <c r="BF331" s="52" t="s">
        <v>3662</v>
      </c>
      <c r="BJ331" s="18"/>
      <c r="BO331" s="18"/>
      <c r="BP331" s="18"/>
      <c r="BQ331" s="406"/>
      <c r="BR331" s="18"/>
      <c r="BS331" s="18"/>
      <c r="BX331" s="18"/>
      <c r="BY331" s="18"/>
      <c r="BZ331" s="406"/>
      <c r="CA331" s="18"/>
      <c r="CB331" s="18"/>
      <c r="CG331" s="18"/>
      <c r="CH331" s="18"/>
      <c r="CI331" s="406"/>
      <c r="CJ331" s="18"/>
      <c r="CK331" s="18"/>
      <c r="CP331" s="18"/>
      <c r="CQ331" s="18"/>
      <c r="CR331" s="406"/>
      <c r="CS331" s="18"/>
      <c r="CT331" s="18"/>
      <c r="CY331" s="18"/>
      <c r="CZ331" s="18"/>
      <c r="DA331" s="406"/>
      <c r="DB331" s="18"/>
      <c r="DC331" s="18"/>
      <c r="DH331" s="18"/>
      <c r="DI331" s="18"/>
      <c r="DJ331" s="406"/>
      <c r="DK331" s="18"/>
      <c r="DL331" s="18"/>
      <c r="DQ331" s="1"/>
      <c r="DR331" s="1"/>
      <c r="DS331" s="445"/>
      <c r="DT331" s="1"/>
      <c r="DU331" s="1"/>
      <c r="DZ331" s="18" t="s">
        <v>805</v>
      </c>
      <c r="EA331" s="18"/>
      <c r="EB331" s="406" t="s">
        <v>1649</v>
      </c>
      <c r="EC331" s="18" t="s">
        <v>2245</v>
      </c>
      <c r="ED331" s="18"/>
      <c r="EE331" s="18">
        <v>469.29999999999927</v>
      </c>
      <c r="EI331" s="18" t="s">
        <v>805</v>
      </c>
      <c r="EJ331" s="18"/>
      <c r="EK331" s="406" t="s">
        <v>1649</v>
      </c>
      <c r="EL331" s="18" t="s">
        <v>2245</v>
      </c>
      <c r="EM331" s="18"/>
      <c r="EN331" s="18">
        <v>367.79999999999927</v>
      </c>
      <c r="ER331" s="18" t="s">
        <v>805</v>
      </c>
      <c r="ES331" s="18"/>
      <c r="ET331" s="406" t="s">
        <v>1649</v>
      </c>
      <c r="EU331" s="18" t="s">
        <v>2245</v>
      </c>
      <c r="EV331" s="18"/>
      <c r="EW331" s="18">
        <v>114.30000000000018</v>
      </c>
      <c r="FA331" s="18" t="s">
        <v>805</v>
      </c>
      <c r="FB331" s="18"/>
      <c r="FC331" s="406" t="s">
        <v>1649</v>
      </c>
      <c r="FD331" s="18" t="s">
        <v>2245</v>
      </c>
      <c r="FE331" s="18"/>
      <c r="FF331" s="18">
        <v>53.399999999998727</v>
      </c>
      <c r="FJ331" s="18" t="s">
        <v>805</v>
      </c>
      <c r="FK331" s="18"/>
      <c r="FL331" s="406" t="s">
        <v>1649</v>
      </c>
      <c r="FM331" s="18" t="s">
        <v>2245</v>
      </c>
      <c r="FN331" s="18"/>
      <c r="FO331" s="18">
        <v>342.80000000000291</v>
      </c>
      <c r="FS331" s="18" t="s">
        <v>805</v>
      </c>
      <c r="FT331" s="18"/>
      <c r="FU331" s="406" t="s">
        <v>1649</v>
      </c>
      <c r="FV331" s="18" t="s">
        <v>2245</v>
      </c>
      <c r="FW331" s="18"/>
      <c r="FX331" s="18">
        <v>501.00000000000182</v>
      </c>
      <c r="GB331" s="18" t="s">
        <v>805</v>
      </c>
      <c r="GC331" s="18"/>
      <c r="GD331" s="406" t="s">
        <v>1649</v>
      </c>
      <c r="GE331" s="18" t="s">
        <v>2245</v>
      </c>
      <c r="GF331" s="18"/>
      <c r="GG331" s="18">
        <v>210.00000000000182</v>
      </c>
      <c r="GK331" s="18" t="s">
        <v>805</v>
      </c>
      <c r="GL331" s="18"/>
      <c r="GM331" s="406" t="s">
        <v>1649</v>
      </c>
      <c r="GN331" s="18" t="s">
        <v>2245</v>
      </c>
      <c r="GO331" s="18"/>
      <c r="GP331" s="18">
        <v>2894.2000000000007</v>
      </c>
      <c r="HC331" s="18" t="s">
        <v>805</v>
      </c>
      <c r="HD331" s="18"/>
      <c r="HE331" s="18">
        <v>839.99999999999636</v>
      </c>
      <c r="HF331" s="18"/>
      <c r="HG331" s="18"/>
      <c r="HL331" s="18" t="s">
        <v>805</v>
      </c>
      <c r="HM331" s="18"/>
      <c r="HN331" s="18">
        <v>313.09999999999854</v>
      </c>
      <c r="HO331" s="18"/>
      <c r="HP331" s="18"/>
      <c r="HU331" s="18" t="s">
        <v>805</v>
      </c>
      <c r="HV331" s="486"/>
      <c r="HW331" s="487">
        <v>3004.4000000000178</v>
      </c>
      <c r="HX331" s="18"/>
      <c r="HY331" s="18"/>
      <c r="HZ331" s="18"/>
      <c r="IM331" s="18" t="s">
        <v>805</v>
      </c>
      <c r="IN331" s="18"/>
      <c r="IO331" s="18">
        <v>301.50000000000364</v>
      </c>
      <c r="IP331" s="18"/>
      <c r="IQ331" s="18"/>
      <c r="IV331" s="18" t="s">
        <v>805</v>
      </c>
      <c r="IW331" s="18"/>
      <c r="IX331" s="18">
        <v>453.60000000000582</v>
      </c>
      <c r="IY331" s="18"/>
      <c r="IZ331" s="18"/>
      <c r="JE331" s="402"/>
      <c r="JF331" s="18"/>
      <c r="JG331" s="406"/>
      <c r="JH331" s="18"/>
      <c r="JI331" s="18"/>
      <c r="JN331" s="401" t="s">
        <v>805</v>
      </c>
      <c r="JO331" s="401"/>
      <c r="JP331" s="401">
        <v>346.40000000000873</v>
      </c>
      <c r="JW331" s="402"/>
      <c r="JX331" s="18"/>
      <c r="JY331" s="410"/>
      <c r="JZ331" s="18"/>
      <c r="KA331" s="18"/>
      <c r="KF331" s="18" t="s">
        <v>805</v>
      </c>
      <c r="KG331" s="18"/>
      <c r="KH331" s="18">
        <v>229.50000000000728</v>
      </c>
      <c r="KI331" s="18"/>
      <c r="KJ331" s="18"/>
      <c r="KO331" s="18" t="s">
        <v>805</v>
      </c>
      <c r="KP331" s="18"/>
      <c r="KQ331" s="18">
        <v>120.90000000001237</v>
      </c>
      <c r="KX331" s="18" t="s">
        <v>805</v>
      </c>
      <c r="KY331" s="18"/>
      <c r="KZ331" s="18">
        <v>437.00000000001091</v>
      </c>
      <c r="LG331" s="402"/>
      <c r="LH331" s="18"/>
      <c r="LI331" s="408"/>
      <c r="LJ331" s="18"/>
      <c r="LK331" s="18"/>
      <c r="LP331" s="401" t="s">
        <v>805</v>
      </c>
      <c r="LQ331" s="401"/>
      <c r="LR331" s="406" t="s">
        <v>1649</v>
      </c>
      <c r="LS331" s="401" t="s">
        <v>2245</v>
      </c>
      <c r="LT331" s="401"/>
      <c r="LU331" s="401">
        <v>465.90000000001237</v>
      </c>
      <c r="MH331" s="65"/>
      <c r="MI331" s="3"/>
      <c r="MJ331" s="80"/>
      <c r="MK331" s="80"/>
      <c r="ML331" s="234"/>
      <c r="MQ331" s="18" t="s">
        <v>805</v>
      </c>
      <c r="MR331" s="18"/>
      <c r="MS331" s="18">
        <v>215.99999999999818</v>
      </c>
      <c r="MT331" s="18">
        <v>118.99999999999818</v>
      </c>
      <c r="MU331" s="18"/>
      <c r="MV331">
        <f t="shared" si="588"/>
        <v>334.99999999999636</v>
      </c>
      <c r="MZ331" s="65"/>
      <c r="NA331" s="3"/>
      <c r="NB331" s="92"/>
      <c r="NC331" s="84"/>
      <c r="ND331" s="3"/>
      <c r="NF331" s="18"/>
      <c r="NH331" s="43"/>
    </row>
    <row r="332" spans="1:372" ht="18">
      <c r="D332" s="42" t="s">
        <v>33</v>
      </c>
      <c r="G332" s="49"/>
      <c r="H332" s="3"/>
      <c r="M332" s="42" t="s">
        <v>33</v>
      </c>
      <c r="P332" s="57"/>
      <c r="R332" s="3"/>
      <c r="V332" s="42" t="s">
        <v>27</v>
      </c>
      <c r="Y332" s="18"/>
      <c r="AA332" s="3"/>
      <c r="AE332" s="42" t="s">
        <v>29</v>
      </c>
      <c r="AH332" s="49"/>
      <c r="AJ332" s="3"/>
      <c r="AN332" s="42" t="s">
        <v>37</v>
      </c>
      <c r="AO332" s="9"/>
      <c r="AP332" s="1"/>
      <c r="AQ332" s="177">
        <v>50235.300000000112</v>
      </c>
      <c r="AR332" t="s">
        <v>1533</v>
      </c>
      <c r="AS332" s="3" t="s">
        <v>1592</v>
      </c>
      <c r="AW332" s="42" t="s">
        <v>19</v>
      </c>
      <c r="AX332" s="10"/>
      <c r="AY332" s="3"/>
      <c r="AZ332" s="177">
        <v>46588.875000000022</v>
      </c>
      <c r="BA332" s="252" t="s">
        <v>2091</v>
      </c>
      <c r="BB332" s="3" t="s">
        <v>1592</v>
      </c>
      <c r="BF332" s="42" t="s">
        <v>37</v>
      </c>
      <c r="BG332" s="9"/>
      <c r="BH332" s="376"/>
      <c r="BI332" s="177">
        <v>49630.37999999991</v>
      </c>
      <c r="BJ332" s="252" t="s">
        <v>3687</v>
      </c>
      <c r="BK332" s="3" t="s">
        <v>1592</v>
      </c>
      <c r="BO332" s="402"/>
      <c r="BP332" s="18"/>
      <c r="BQ332" s="406"/>
      <c r="BR332" s="18"/>
      <c r="BS332" s="18"/>
      <c r="BX332" s="402"/>
      <c r="BY332" s="18"/>
      <c r="BZ332" s="406"/>
      <c r="CA332" s="18"/>
      <c r="CB332" s="18"/>
      <c r="CG332" s="402"/>
      <c r="CH332" s="18"/>
      <c r="CI332" s="406"/>
      <c r="CJ332" s="18"/>
      <c r="CK332" s="18"/>
      <c r="CP332" s="402"/>
      <c r="CQ332" s="18"/>
      <c r="CR332" s="406"/>
      <c r="CS332" s="18"/>
      <c r="CT332" s="18"/>
      <c r="CY332" s="402"/>
      <c r="CZ332" s="18"/>
      <c r="DA332" s="406"/>
      <c r="DB332" s="18"/>
      <c r="DC332" s="18"/>
      <c r="DH332" s="402"/>
      <c r="DI332" s="18"/>
      <c r="DJ332" s="406"/>
      <c r="DK332" s="18"/>
      <c r="DL332" s="18"/>
      <c r="DQ332" s="441"/>
      <c r="DR332" s="1"/>
      <c r="DS332" s="445"/>
      <c r="DT332" s="1"/>
      <c r="DU332" s="1"/>
      <c r="DZ332" s="402" t="s">
        <v>15</v>
      </c>
      <c r="EA332" s="18"/>
      <c r="EB332" s="406" t="s">
        <v>1603</v>
      </c>
      <c r="EC332" s="18" t="s">
        <v>2240</v>
      </c>
      <c r="ED332" s="18"/>
      <c r="EE332" s="18">
        <v>602.5</v>
      </c>
      <c r="EI332" s="402" t="s">
        <v>15</v>
      </c>
      <c r="EJ332" s="18"/>
      <c r="EK332" s="406" t="s">
        <v>1603</v>
      </c>
      <c r="EL332" s="18" t="s">
        <v>2240</v>
      </c>
      <c r="EM332" s="18"/>
      <c r="EN332" s="18">
        <v>269.69999999999982</v>
      </c>
      <c r="ER332" s="402" t="s">
        <v>15</v>
      </c>
      <c r="ES332" s="18"/>
      <c r="ET332" s="406" t="s">
        <v>1603</v>
      </c>
      <c r="EU332" s="18" t="s">
        <v>2240</v>
      </c>
      <c r="EV332" s="18"/>
      <c r="EW332" s="18">
        <v>137.49999999999909</v>
      </c>
      <c r="FA332" s="402" t="s">
        <v>15</v>
      </c>
      <c r="FB332" s="18"/>
      <c r="FC332" s="406" t="s">
        <v>1603</v>
      </c>
      <c r="FD332" s="18" t="s">
        <v>2240</v>
      </c>
      <c r="FE332" s="18"/>
      <c r="FF332" s="18">
        <v>134.19999999999982</v>
      </c>
      <c r="FJ332" s="402" t="s">
        <v>15</v>
      </c>
      <c r="FK332" s="18"/>
      <c r="FL332" s="406" t="s">
        <v>1603</v>
      </c>
      <c r="FM332" s="18" t="s">
        <v>2240</v>
      </c>
      <c r="FN332" s="18"/>
      <c r="FO332" s="18">
        <v>414.50000000000091</v>
      </c>
      <c r="FS332" s="402" t="s">
        <v>15</v>
      </c>
      <c r="FT332" s="18"/>
      <c r="FU332" s="406" t="s">
        <v>1603</v>
      </c>
      <c r="FV332" s="18" t="s">
        <v>2240</v>
      </c>
      <c r="FW332" s="18"/>
      <c r="FX332" s="18">
        <v>589.74999999999818</v>
      </c>
      <c r="GB332" s="402" t="s">
        <v>15</v>
      </c>
      <c r="GC332" s="18"/>
      <c r="GD332" s="406" t="s">
        <v>1603</v>
      </c>
      <c r="GE332" s="18" t="s">
        <v>2240</v>
      </c>
      <c r="GF332" s="18"/>
      <c r="GG332" s="18">
        <v>262.89999999999964</v>
      </c>
      <c r="GK332" s="402" t="s">
        <v>15</v>
      </c>
      <c r="GL332" s="18"/>
      <c r="GM332" s="406" t="s">
        <v>1603</v>
      </c>
      <c r="GN332" s="18" t="s">
        <v>2240</v>
      </c>
      <c r="GO332" s="18"/>
      <c r="GP332" s="18">
        <v>2982.3</v>
      </c>
      <c r="HC332" s="402" t="s">
        <v>15</v>
      </c>
      <c r="HD332" s="18"/>
      <c r="HE332" s="18">
        <v>666.600000000004</v>
      </c>
      <c r="HF332" s="18"/>
      <c r="HG332" s="18"/>
      <c r="HL332" s="402" t="s">
        <v>15</v>
      </c>
      <c r="HM332" s="18"/>
      <c r="HN332" s="18">
        <v>424.00000000000182</v>
      </c>
      <c r="HO332" s="18"/>
      <c r="HP332" s="18"/>
      <c r="HU332" s="18" t="s">
        <v>15</v>
      </c>
      <c r="HV332" s="486"/>
      <c r="HW332" s="487">
        <v>2816.5999999999985</v>
      </c>
      <c r="HX332" s="18"/>
      <c r="HY332" s="18"/>
      <c r="HZ332" s="18"/>
      <c r="IM332" s="402" t="s">
        <v>15</v>
      </c>
      <c r="IN332" s="18"/>
      <c r="IO332" s="18">
        <v>456</v>
      </c>
      <c r="IP332" s="18"/>
      <c r="IQ332" s="18"/>
      <c r="IV332" s="402" t="s">
        <v>15</v>
      </c>
      <c r="IW332" s="18"/>
      <c r="IX332" s="18">
        <v>464.70000000000437</v>
      </c>
      <c r="IY332" s="18"/>
      <c r="IZ332" s="18"/>
      <c r="JE332" s="402"/>
      <c r="JF332" s="18"/>
      <c r="JG332" s="409"/>
      <c r="JH332" s="18"/>
      <c r="JI332" s="18"/>
      <c r="JN332" s="488" t="s">
        <v>15</v>
      </c>
      <c r="JO332" s="401"/>
      <c r="JP332" s="401">
        <v>162.40000000000509</v>
      </c>
      <c r="JW332" s="402"/>
      <c r="JX332" s="18"/>
      <c r="JY332" s="410"/>
      <c r="JZ332" s="18"/>
      <c r="KA332" s="18"/>
      <c r="KF332" s="402" t="s">
        <v>15</v>
      </c>
      <c r="KG332" s="18"/>
      <c r="KH332" s="18">
        <v>168.00000000000364</v>
      </c>
      <c r="KI332" s="18"/>
      <c r="KJ332" s="18"/>
      <c r="KO332" s="402" t="s">
        <v>15</v>
      </c>
      <c r="KP332" s="18"/>
      <c r="KQ332" s="18">
        <v>229.700000000008</v>
      </c>
      <c r="KX332" s="402" t="s">
        <v>15</v>
      </c>
      <c r="KY332" s="18"/>
      <c r="KZ332" s="18">
        <v>419.00000000000364</v>
      </c>
      <c r="LG332" s="402"/>
      <c r="LH332" s="18"/>
      <c r="LI332" s="407"/>
      <c r="LJ332" s="18"/>
      <c r="LK332" s="18"/>
      <c r="LP332" s="488" t="s">
        <v>15</v>
      </c>
      <c r="LQ332" s="401"/>
      <c r="LR332" s="406" t="s">
        <v>1603</v>
      </c>
      <c r="LS332" s="401" t="s">
        <v>2240</v>
      </c>
      <c r="LT332" s="401"/>
      <c r="LU332" s="401">
        <v>268.10000000000218</v>
      </c>
      <c r="MH332" s="65"/>
      <c r="MI332" s="3"/>
      <c r="MJ332" s="80"/>
      <c r="MK332" s="80"/>
      <c r="ML332" s="234"/>
      <c r="MQ332" s="402" t="s">
        <v>15</v>
      </c>
      <c r="MR332" s="18"/>
      <c r="MS332" s="18">
        <v>262.50000000000182</v>
      </c>
      <c r="MT332" s="18">
        <v>90.000000000001819</v>
      </c>
      <c r="MU332" s="18"/>
      <c r="MV332">
        <f t="shared" si="588"/>
        <v>352.50000000000364</v>
      </c>
      <c r="MZ332" s="65"/>
      <c r="NA332" s="3"/>
      <c r="NB332" s="313"/>
      <c r="NC332" s="84"/>
      <c r="ND332" s="3"/>
      <c r="NF332" s="18"/>
      <c r="NH332" s="43"/>
    </row>
    <row r="333" spans="1:372" ht="18">
      <c r="D333" s="53">
        <v>2015</v>
      </c>
      <c r="G333" s="49">
        <v>3437</v>
      </c>
      <c r="H333" s="3" t="s">
        <v>1592</v>
      </c>
      <c r="M333" s="53" t="s">
        <v>1612</v>
      </c>
      <c r="P333" s="57">
        <v>20013</v>
      </c>
      <c r="Q333" t="s">
        <v>240</v>
      </c>
      <c r="R333" s="3" t="s">
        <v>1592</v>
      </c>
      <c r="V333" s="53" t="s">
        <v>1614</v>
      </c>
      <c r="Y333" s="57">
        <v>35242</v>
      </c>
      <c r="Z333" t="s">
        <v>264</v>
      </c>
      <c r="AA333" s="3" t="s">
        <v>1592</v>
      </c>
      <c r="AE333" s="53" t="s">
        <v>221</v>
      </c>
      <c r="AH333" s="49">
        <v>44411</v>
      </c>
      <c r="AI333" t="s">
        <v>398</v>
      </c>
      <c r="AJ333" s="3" t="s">
        <v>1592</v>
      </c>
      <c r="AN333" s="53" t="s">
        <v>875</v>
      </c>
      <c r="AO333" s="4"/>
      <c r="AP333" s="1"/>
      <c r="AS333" s="3"/>
      <c r="AW333" s="53" t="s">
        <v>1940</v>
      </c>
      <c r="AZ333" s="95"/>
      <c r="BB333" s="3"/>
      <c r="BF333" s="53" t="s">
        <v>3662</v>
      </c>
      <c r="BJ333" s="18"/>
      <c r="BO333" s="402"/>
      <c r="BP333" s="18"/>
      <c r="BQ333" s="406"/>
      <c r="BR333" s="18"/>
      <c r="BS333" s="18"/>
      <c r="BX333" s="402"/>
      <c r="BY333" s="18"/>
      <c r="BZ333" s="406"/>
      <c r="CA333" s="18"/>
      <c r="CB333" s="18"/>
      <c r="CG333" s="402"/>
      <c r="CH333" s="18"/>
      <c r="CI333" s="406"/>
      <c r="CJ333" s="18"/>
      <c r="CK333" s="18"/>
      <c r="CP333" s="402"/>
      <c r="CQ333" s="18"/>
      <c r="CR333" s="406"/>
      <c r="CS333" s="18"/>
      <c r="CT333" s="18"/>
      <c r="CY333" s="402"/>
      <c r="CZ333" s="18"/>
      <c r="DA333" s="406"/>
      <c r="DB333" s="18"/>
      <c r="DC333" s="18"/>
      <c r="DH333" s="402"/>
      <c r="DI333" s="18"/>
      <c r="DJ333" s="406"/>
      <c r="DK333" s="18"/>
      <c r="DL333" s="18"/>
      <c r="DQ333" s="441"/>
      <c r="DR333" s="1"/>
      <c r="DS333" s="445"/>
      <c r="DT333" s="1"/>
      <c r="DU333" s="1"/>
      <c r="DZ333" s="402" t="s">
        <v>2222</v>
      </c>
      <c r="EA333" s="18"/>
      <c r="EB333" s="406" t="s">
        <v>2074</v>
      </c>
      <c r="EC333" s="18" t="s">
        <v>2516</v>
      </c>
      <c r="ED333" s="18"/>
      <c r="EE333" s="18">
        <v>287.59999999999854</v>
      </c>
      <c r="EI333" s="402" t="s">
        <v>2222</v>
      </c>
      <c r="EJ333" s="18"/>
      <c r="EK333" s="406" t="s">
        <v>2074</v>
      </c>
      <c r="EL333" s="18" t="s">
        <v>2516</v>
      </c>
      <c r="EM333" s="18"/>
      <c r="EN333" s="18">
        <v>584.89999999999964</v>
      </c>
      <c r="ER333" s="402" t="s">
        <v>2222</v>
      </c>
      <c r="ES333" s="18"/>
      <c r="ET333" s="406" t="s">
        <v>2074</v>
      </c>
      <c r="EU333" s="18" t="s">
        <v>2516</v>
      </c>
      <c r="EV333" s="18"/>
      <c r="EW333" s="18">
        <v>550.79999999999927</v>
      </c>
      <c r="FA333" s="402" t="s">
        <v>2222</v>
      </c>
      <c r="FB333" s="18"/>
      <c r="FC333" s="406" t="s">
        <v>2074</v>
      </c>
      <c r="FD333" s="18" t="s">
        <v>2516</v>
      </c>
      <c r="FE333" s="18"/>
      <c r="FF333" s="18">
        <v>518.59999999999673</v>
      </c>
      <c r="FJ333" s="402" t="s">
        <v>2222</v>
      </c>
      <c r="FK333" s="18"/>
      <c r="FL333" s="406" t="s">
        <v>2074</v>
      </c>
      <c r="FM333" s="18" t="s">
        <v>2516</v>
      </c>
      <c r="FN333" s="18"/>
      <c r="FO333" s="18">
        <v>415.34999999999854</v>
      </c>
      <c r="FS333" s="402" t="s">
        <v>2222</v>
      </c>
      <c r="FT333" s="18"/>
      <c r="FU333" s="406" t="s">
        <v>2074</v>
      </c>
      <c r="FV333" s="18" t="s">
        <v>2516</v>
      </c>
      <c r="FW333" s="18"/>
      <c r="FX333" s="18">
        <v>111.89999999999964</v>
      </c>
      <c r="GB333" s="402" t="s">
        <v>2222</v>
      </c>
      <c r="GC333" s="18"/>
      <c r="GD333" s="406" t="s">
        <v>2074</v>
      </c>
      <c r="GE333" s="18" t="s">
        <v>2516</v>
      </c>
      <c r="GF333" s="18"/>
      <c r="GG333" s="18">
        <v>122.99999999999818</v>
      </c>
      <c r="GK333" s="402" t="s">
        <v>2222</v>
      </c>
      <c r="GL333" s="18"/>
      <c r="GM333" s="406" t="s">
        <v>2074</v>
      </c>
      <c r="GN333" s="18" t="s">
        <v>2516</v>
      </c>
      <c r="GO333" s="18"/>
      <c r="GP333" s="18">
        <v>1289.6000000000006</v>
      </c>
      <c r="HC333" s="402" t="s">
        <v>2222</v>
      </c>
      <c r="HD333" s="18"/>
      <c r="HE333" s="18">
        <v>218.89999999999964</v>
      </c>
      <c r="HF333" s="18"/>
      <c r="HG333" s="18"/>
      <c r="HL333" s="402" t="s">
        <v>2222</v>
      </c>
      <c r="HM333" s="18"/>
      <c r="HN333" s="18">
        <v>42.799999999997453</v>
      </c>
      <c r="HO333" s="18"/>
      <c r="HP333" s="18"/>
      <c r="HU333" s="18" t="s">
        <v>2222</v>
      </c>
      <c r="HV333" s="486"/>
      <c r="HW333" s="487">
        <v>2904.2999999999683</v>
      </c>
      <c r="HX333" s="18"/>
      <c r="HY333" s="18"/>
      <c r="HZ333" s="18"/>
      <c r="IM333" s="402" t="s">
        <v>2222</v>
      </c>
      <c r="IN333" s="18"/>
      <c r="IO333" s="18">
        <v>101.99999999999636</v>
      </c>
      <c r="IP333" s="18"/>
      <c r="IQ333" s="18"/>
      <c r="IV333" s="402" t="s">
        <v>2222</v>
      </c>
      <c r="IW333" s="18"/>
      <c r="IX333" s="18">
        <v>334.69999999999709</v>
      </c>
      <c r="IY333" s="18"/>
      <c r="IZ333" s="18"/>
      <c r="JE333" s="402"/>
      <c r="JF333" s="18"/>
      <c r="JG333" s="406"/>
      <c r="JH333" s="18"/>
      <c r="JI333" s="18"/>
      <c r="JN333" s="488" t="s">
        <v>2222</v>
      </c>
      <c r="JO333" s="401"/>
      <c r="JP333" s="401">
        <v>417.399999999996</v>
      </c>
      <c r="JW333" s="18"/>
      <c r="JX333" s="18"/>
      <c r="JY333" s="410"/>
      <c r="JZ333" s="18"/>
      <c r="KA333" s="18"/>
      <c r="KF333" s="402" t="s">
        <v>2222</v>
      </c>
      <c r="KG333" s="18"/>
      <c r="KH333" s="18">
        <v>252.69999999999345</v>
      </c>
      <c r="KI333" s="18"/>
      <c r="KJ333" s="18"/>
      <c r="KO333" s="402" t="s">
        <v>2222</v>
      </c>
      <c r="KP333" s="18"/>
      <c r="KQ333" s="18">
        <v>335.84999999999491</v>
      </c>
      <c r="KX333" s="402" t="s">
        <v>2222</v>
      </c>
      <c r="KY333" s="18"/>
      <c r="KZ333" s="18">
        <v>431.59999999999854</v>
      </c>
      <c r="LG333" s="18"/>
      <c r="LH333" s="18"/>
      <c r="LI333" s="407"/>
      <c r="LJ333" s="18"/>
      <c r="LK333" s="18"/>
      <c r="LP333" s="488" t="s">
        <v>2222</v>
      </c>
      <c r="LQ333" s="401"/>
      <c r="LR333" s="406" t="s">
        <v>2074</v>
      </c>
      <c r="LS333" s="401" t="s">
        <v>2516</v>
      </c>
      <c r="LT333" s="401"/>
      <c r="LU333" s="401">
        <v>245.30000000000291</v>
      </c>
      <c r="MH333" s="3"/>
      <c r="MI333" s="3"/>
      <c r="MJ333" s="80"/>
      <c r="MK333" s="80"/>
      <c r="ML333" s="234"/>
      <c r="MQ333" s="402" t="s">
        <v>2222</v>
      </c>
      <c r="MR333" s="18"/>
      <c r="MS333" s="18">
        <v>34.499999999996362</v>
      </c>
      <c r="MT333" s="18">
        <v>197.99999999999636</v>
      </c>
      <c r="MU333" s="18"/>
      <c r="MV333">
        <f t="shared" si="588"/>
        <v>232.49999999999272</v>
      </c>
      <c r="MZ333" s="3"/>
      <c r="NA333" s="3"/>
      <c r="NB333" s="313"/>
      <c r="NC333" s="84"/>
      <c r="ND333" s="41"/>
      <c r="NF333" s="18"/>
      <c r="NH333" s="43"/>
    </row>
    <row r="334" spans="1:372" ht="18">
      <c r="D334" s="42" t="s">
        <v>37</v>
      </c>
      <c r="G334" s="49"/>
      <c r="H334" s="3"/>
      <c r="M334" s="42" t="s">
        <v>23</v>
      </c>
      <c r="P334" s="18"/>
      <c r="R334" s="3"/>
      <c r="V334" s="42" t="s">
        <v>23</v>
      </c>
      <c r="Y334" s="18"/>
      <c r="AA334" s="3"/>
      <c r="AE334" s="42" t="s">
        <v>37</v>
      </c>
      <c r="AH334" s="49"/>
      <c r="AJ334" s="3"/>
      <c r="AN334" s="41" t="s">
        <v>141</v>
      </c>
      <c r="AO334" s="9"/>
      <c r="AP334" s="1"/>
      <c r="AQ334" s="177">
        <v>49138.3</v>
      </c>
      <c r="AR334" t="s">
        <v>1534</v>
      </c>
      <c r="AS334" s="3" t="s">
        <v>1593</v>
      </c>
      <c r="AW334" s="42" t="s">
        <v>6</v>
      </c>
      <c r="AX334" s="9"/>
      <c r="AY334" s="3"/>
      <c r="AZ334" s="177">
        <v>45735.55000000009</v>
      </c>
      <c r="BA334" s="252" t="s">
        <v>2092</v>
      </c>
      <c r="BB334" s="3" t="s">
        <v>1593</v>
      </c>
      <c r="BF334" s="42" t="s">
        <v>9</v>
      </c>
      <c r="BG334" s="9"/>
      <c r="BH334" s="376"/>
      <c r="BI334" s="177">
        <v>48309.212500000191</v>
      </c>
      <c r="BJ334" s="252" t="s">
        <v>3688</v>
      </c>
      <c r="BK334" s="3" t="s">
        <v>1593</v>
      </c>
      <c r="BO334" s="402"/>
      <c r="BP334" s="18"/>
      <c r="BQ334" s="406"/>
      <c r="BR334" s="18"/>
      <c r="BS334" s="18"/>
      <c r="BX334" s="402"/>
      <c r="BY334" s="18"/>
      <c r="BZ334" s="406"/>
      <c r="CA334" s="18"/>
      <c r="CB334" s="18"/>
      <c r="CG334" s="402"/>
      <c r="CH334" s="18"/>
      <c r="CI334" s="406"/>
      <c r="CJ334" s="18"/>
      <c r="CK334" s="18"/>
      <c r="CP334" s="402"/>
      <c r="CQ334" s="18"/>
      <c r="CR334" s="406"/>
      <c r="CS334" s="18"/>
      <c r="CT334" s="18"/>
      <c r="CY334" s="402"/>
      <c r="CZ334" s="18"/>
      <c r="DA334" s="406"/>
      <c r="DB334" s="18"/>
      <c r="DC334" s="18"/>
      <c r="DH334" s="402"/>
      <c r="DI334" s="18"/>
      <c r="DJ334" s="406"/>
      <c r="DK334" s="18"/>
      <c r="DL334" s="18"/>
      <c r="DQ334" s="441"/>
      <c r="DR334" s="1"/>
      <c r="DS334" s="445"/>
      <c r="DT334" s="1"/>
      <c r="DU334" s="1"/>
      <c r="DZ334" s="402" t="s">
        <v>17</v>
      </c>
      <c r="EA334" s="18"/>
      <c r="EB334" s="406" t="s">
        <v>1633</v>
      </c>
      <c r="EC334" s="18" t="s">
        <v>2239</v>
      </c>
      <c r="ED334" s="18"/>
      <c r="EE334" s="18">
        <v>1061.3999999999996</v>
      </c>
      <c r="EI334" s="402" t="s">
        <v>17</v>
      </c>
      <c r="EJ334" s="18"/>
      <c r="EK334" s="406" t="s">
        <v>1633</v>
      </c>
      <c r="EL334" s="18" t="s">
        <v>2239</v>
      </c>
      <c r="EM334" s="18"/>
      <c r="EN334" s="18">
        <v>130.00000000000091</v>
      </c>
      <c r="ER334" s="402" t="s">
        <v>17</v>
      </c>
      <c r="ES334" s="18"/>
      <c r="ET334" s="406" t="s">
        <v>1633</v>
      </c>
      <c r="EU334" s="18" t="s">
        <v>2239</v>
      </c>
      <c r="EV334" s="18"/>
      <c r="EW334" s="18">
        <v>143.99999999999909</v>
      </c>
      <c r="FA334" s="402" t="s">
        <v>17</v>
      </c>
      <c r="FB334" s="18"/>
      <c r="FC334" s="406" t="s">
        <v>1633</v>
      </c>
      <c r="FD334" s="18" t="s">
        <v>2239</v>
      </c>
      <c r="FE334" s="18"/>
      <c r="FF334" s="18">
        <v>332.30000000000109</v>
      </c>
      <c r="FJ334" s="402" t="s">
        <v>17</v>
      </c>
      <c r="FK334" s="18"/>
      <c r="FL334" s="406" t="s">
        <v>1633</v>
      </c>
      <c r="FM334" s="18" t="s">
        <v>2239</v>
      </c>
      <c r="FN334" s="18"/>
      <c r="FO334" s="18">
        <v>637.59999999999854</v>
      </c>
      <c r="FS334" s="402" t="s">
        <v>17</v>
      </c>
      <c r="FT334" s="18"/>
      <c r="FU334" s="406" t="s">
        <v>1633</v>
      </c>
      <c r="FV334" s="18" t="s">
        <v>2239</v>
      </c>
      <c r="FW334" s="18"/>
      <c r="FX334" s="18">
        <v>299.49999999999636</v>
      </c>
      <c r="GB334" s="402" t="s">
        <v>17</v>
      </c>
      <c r="GC334" s="18"/>
      <c r="GD334" s="406" t="s">
        <v>1633</v>
      </c>
      <c r="GE334" s="18" t="s">
        <v>2239</v>
      </c>
      <c r="GF334" s="18"/>
      <c r="GG334" s="18">
        <v>0</v>
      </c>
      <c r="GK334" s="402" t="s">
        <v>17</v>
      </c>
      <c r="GL334" s="18"/>
      <c r="GM334" s="406" t="s">
        <v>1633</v>
      </c>
      <c r="GN334" s="18" t="s">
        <v>2239</v>
      </c>
      <c r="GO334" s="18"/>
      <c r="GP334" s="18">
        <v>1626.0000000000002</v>
      </c>
      <c r="HC334" s="402" t="s">
        <v>17</v>
      </c>
      <c r="HD334" s="18"/>
      <c r="HE334" s="18">
        <v>790.59999999999854</v>
      </c>
      <c r="HF334" s="18"/>
      <c r="HG334" s="18"/>
      <c r="HL334" s="402" t="s">
        <v>17</v>
      </c>
      <c r="HM334" s="18"/>
      <c r="HN334" s="18">
        <v>1180.5000000000018</v>
      </c>
      <c r="HO334" s="18"/>
      <c r="HP334" s="18"/>
      <c r="HU334" s="18" t="s">
        <v>17</v>
      </c>
      <c r="HV334" s="486"/>
      <c r="HW334" s="487">
        <v>4962.6000000000167</v>
      </c>
      <c r="HX334" s="18"/>
      <c r="HY334" s="18"/>
      <c r="HZ334" s="18"/>
      <c r="IM334" s="402" t="s">
        <v>17</v>
      </c>
      <c r="IN334" s="18"/>
      <c r="IO334" s="18">
        <v>342.80000000000291</v>
      </c>
      <c r="IP334" s="18"/>
      <c r="IQ334" s="18"/>
      <c r="IV334" s="402" t="s">
        <v>17</v>
      </c>
      <c r="IW334" s="18"/>
      <c r="IX334" s="18">
        <v>299.80000000000291</v>
      </c>
      <c r="IY334" s="18"/>
      <c r="IZ334" s="18"/>
      <c r="JE334" s="18"/>
      <c r="JF334" s="18"/>
      <c r="JG334" s="406"/>
      <c r="JH334" s="18"/>
      <c r="JI334" s="18"/>
      <c r="JN334" s="488" t="s">
        <v>17</v>
      </c>
      <c r="JO334" s="401"/>
      <c r="JP334" s="401">
        <v>185.50000000000364</v>
      </c>
      <c r="JW334" s="18"/>
      <c r="JX334" s="18"/>
      <c r="JY334" s="410"/>
      <c r="JZ334" s="18"/>
      <c r="KA334" s="18"/>
      <c r="KF334" s="402" t="s">
        <v>17</v>
      </c>
      <c r="KG334" s="18"/>
      <c r="KH334" s="18">
        <v>156</v>
      </c>
      <c r="KI334" s="18"/>
      <c r="KJ334" s="18"/>
      <c r="KO334" s="402" t="s">
        <v>17</v>
      </c>
      <c r="KP334" s="18"/>
      <c r="KQ334" s="18">
        <v>282.79999999999927</v>
      </c>
      <c r="KX334" s="402" t="s">
        <v>17</v>
      </c>
      <c r="KY334" s="18"/>
      <c r="KZ334" s="18">
        <v>439.69999999999709</v>
      </c>
      <c r="LG334" s="18"/>
      <c r="LH334" s="18"/>
      <c r="LI334" s="407"/>
      <c r="LJ334" s="18"/>
      <c r="LK334" s="18"/>
      <c r="LP334" s="488" t="s">
        <v>17</v>
      </c>
      <c r="LQ334" s="401"/>
      <c r="LR334" s="406" t="s">
        <v>1633</v>
      </c>
      <c r="LS334" s="401" t="s">
        <v>2239</v>
      </c>
      <c r="LT334" s="401"/>
      <c r="LU334" s="401">
        <v>517.39999999999418</v>
      </c>
      <c r="MH334" s="3"/>
      <c r="MI334" s="3"/>
      <c r="MJ334" s="80"/>
      <c r="MK334" s="80"/>
      <c r="ML334" s="234"/>
      <c r="MQ334" s="402" t="s">
        <v>17</v>
      </c>
      <c r="MR334" s="18"/>
      <c r="MS334" s="18">
        <v>228.00000000000182</v>
      </c>
      <c r="MT334" s="18">
        <v>100.00000000000182</v>
      </c>
      <c r="MU334" s="18"/>
      <c r="MV334">
        <f t="shared" si="588"/>
        <v>328.00000000000364</v>
      </c>
      <c r="MZ334" s="3"/>
      <c r="NA334" s="3"/>
      <c r="NB334" s="312"/>
      <c r="NC334" s="84"/>
      <c r="ND334" s="41"/>
      <c r="NF334" s="18"/>
      <c r="NH334" s="43"/>
    </row>
    <row r="335" spans="1:372" ht="18">
      <c r="D335" s="53">
        <v>2015</v>
      </c>
      <c r="G335" s="49">
        <v>2966</v>
      </c>
      <c r="H335" s="3" t="s">
        <v>1593</v>
      </c>
      <c r="M335" s="53">
        <v>2016</v>
      </c>
      <c r="P335" s="57">
        <v>18558</v>
      </c>
      <c r="Q335" t="s">
        <v>241</v>
      </c>
      <c r="R335" s="3" t="s">
        <v>1593</v>
      </c>
      <c r="V335" s="53" t="s">
        <v>1614</v>
      </c>
      <c r="Y335" s="57">
        <v>34109</v>
      </c>
      <c r="Z335" t="s">
        <v>265</v>
      </c>
      <c r="AA335" s="3" t="s">
        <v>1593</v>
      </c>
      <c r="AE335" s="53" t="s">
        <v>223</v>
      </c>
      <c r="AH335" s="49">
        <v>43466</v>
      </c>
      <c r="AI335" t="s">
        <v>399</v>
      </c>
      <c r="AJ335" s="3" t="s">
        <v>1593</v>
      </c>
      <c r="AN335" s="52" t="s">
        <v>877</v>
      </c>
      <c r="AO335" s="9"/>
      <c r="AP335" s="1"/>
      <c r="AS335" s="3"/>
      <c r="AW335" s="53" t="s">
        <v>1940</v>
      </c>
      <c r="AZ335" s="95"/>
      <c r="BB335" s="3"/>
      <c r="BF335" s="53" t="s">
        <v>5029</v>
      </c>
      <c r="BJ335" s="18"/>
      <c r="BO335" s="18"/>
      <c r="BP335" s="18"/>
      <c r="BQ335" s="406"/>
      <c r="BR335" s="18"/>
      <c r="BS335" s="18"/>
      <c r="BX335" s="18"/>
      <c r="BY335" s="18"/>
      <c r="BZ335" s="406"/>
      <c r="CA335" s="18"/>
      <c r="CB335" s="18"/>
      <c r="CG335" s="18"/>
      <c r="CH335" s="18"/>
      <c r="CI335" s="406"/>
      <c r="CJ335" s="18"/>
      <c r="CK335" s="18"/>
      <c r="CP335" s="18"/>
      <c r="CQ335" s="18"/>
      <c r="CR335" s="406"/>
      <c r="CS335" s="18"/>
      <c r="CT335" s="18"/>
      <c r="CY335" s="18"/>
      <c r="CZ335" s="18"/>
      <c r="DA335" s="406"/>
      <c r="DB335" s="18"/>
      <c r="DC335" s="18"/>
      <c r="DH335" s="18"/>
      <c r="DI335" s="18"/>
      <c r="DJ335" s="406"/>
      <c r="DK335" s="18"/>
      <c r="DL335" s="18"/>
      <c r="DQ335" s="1"/>
      <c r="DR335" s="1"/>
      <c r="DS335" s="445"/>
      <c r="DT335" s="1"/>
      <c r="DU335" s="1"/>
      <c r="DZ335" s="18" t="s">
        <v>828</v>
      </c>
      <c r="EA335" s="18"/>
      <c r="EB335" s="406" t="s">
        <v>1609</v>
      </c>
      <c r="EC335" s="18" t="s">
        <v>2504</v>
      </c>
      <c r="ED335" s="18"/>
      <c r="EE335" s="18">
        <v>628.20000000000073</v>
      </c>
      <c r="EI335" s="18" t="s">
        <v>828</v>
      </c>
      <c r="EJ335" s="18"/>
      <c r="EK335" s="406" t="s">
        <v>1609</v>
      </c>
      <c r="EL335" s="18" t="s">
        <v>2504</v>
      </c>
      <c r="EM335" s="18"/>
      <c r="EN335" s="18">
        <v>166.39999999999964</v>
      </c>
      <c r="ER335" s="18" t="s">
        <v>828</v>
      </c>
      <c r="ES335" s="18"/>
      <c r="ET335" s="406" t="s">
        <v>1609</v>
      </c>
      <c r="EU335" s="18" t="s">
        <v>2504</v>
      </c>
      <c r="EV335" s="18"/>
      <c r="EW335" s="18">
        <v>335.50000000000182</v>
      </c>
      <c r="FA335" s="18" t="s">
        <v>828</v>
      </c>
      <c r="FB335" s="18"/>
      <c r="FC335" s="406" t="s">
        <v>1609</v>
      </c>
      <c r="FD335" s="18" t="s">
        <v>2504</v>
      </c>
      <c r="FE335" s="18"/>
      <c r="FF335" s="18">
        <v>181.94999999999982</v>
      </c>
      <c r="FJ335" s="18" t="s">
        <v>828</v>
      </c>
      <c r="FK335" s="18"/>
      <c r="FL335" s="406" t="s">
        <v>1609</v>
      </c>
      <c r="FM335" s="18" t="s">
        <v>2504</v>
      </c>
      <c r="FN335" s="18"/>
      <c r="FO335" s="18">
        <v>458.80000000000018</v>
      </c>
      <c r="FS335" s="18" t="s">
        <v>828</v>
      </c>
      <c r="FT335" s="18"/>
      <c r="FU335" s="406" t="s">
        <v>1609</v>
      </c>
      <c r="FV335" s="18" t="s">
        <v>2504</v>
      </c>
      <c r="FW335" s="18"/>
      <c r="FX335" s="18">
        <v>67.299999999998363</v>
      </c>
      <c r="GB335" s="18" t="s">
        <v>828</v>
      </c>
      <c r="GC335" s="18"/>
      <c r="GD335" s="406" t="s">
        <v>1609</v>
      </c>
      <c r="GE335" s="18" t="s">
        <v>2504</v>
      </c>
      <c r="GF335" s="18"/>
      <c r="GG335" s="18">
        <v>35.999999999998181</v>
      </c>
      <c r="GK335" s="18" t="s">
        <v>828</v>
      </c>
      <c r="GL335" s="18"/>
      <c r="GM335" s="406" t="s">
        <v>1609</v>
      </c>
      <c r="GN335" s="18" t="s">
        <v>2504</v>
      </c>
      <c r="GO335" s="18"/>
      <c r="GP335" s="18">
        <v>895.39999999999941</v>
      </c>
      <c r="HC335" s="18" t="s">
        <v>828</v>
      </c>
      <c r="HD335" s="18"/>
      <c r="HE335" s="18">
        <v>591.39999999999964</v>
      </c>
      <c r="HF335" s="18"/>
      <c r="HG335" s="18"/>
      <c r="HL335" s="18" t="s">
        <v>828</v>
      </c>
      <c r="HM335" s="18"/>
      <c r="HN335" s="18">
        <v>415</v>
      </c>
      <c r="HO335" s="18"/>
      <c r="HP335" s="18"/>
      <c r="HU335" s="18" t="s">
        <v>828</v>
      </c>
      <c r="HV335" s="486"/>
      <c r="HW335" s="487">
        <v>4141.9499999999716</v>
      </c>
      <c r="HX335" s="18"/>
      <c r="HY335" s="18"/>
      <c r="HZ335" s="18"/>
      <c r="IM335" s="18" t="s">
        <v>828</v>
      </c>
      <c r="IN335" s="18"/>
      <c r="IO335" s="18">
        <v>373</v>
      </c>
      <c r="IP335" s="18"/>
      <c r="IQ335" s="18"/>
      <c r="IV335" s="18" t="s">
        <v>828</v>
      </c>
      <c r="IW335" s="18"/>
      <c r="IX335" s="18">
        <v>208.89999999999964</v>
      </c>
      <c r="IY335" s="18"/>
      <c r="IZ335" s="18"/>
      <c r="JE335" s="18"/>
      <c r="JF335" s="18"/>
      <c r="JG335" s="406"/>
      <c r="JH335" s="18"/>
      <c r="JI335" s="18"/>
      <c r="JN335" s="401" t="s">
        <v>828</v>
      </c>
      <c r="JO335" s="401"/>
      <c r="JP335" s="401">
        <v>407.20000000000437</v>
      </c>
      <c r="JW335" s="402"/>
      <c r="JX335" s="18"/>
      <c r="JY335" s="410"/>
      <c r="JZ335" s="18"/>
      <c r="KA335" s="18"/>
      <c r="KF335" s="18" t="s">
        <v>828</v>
      </c>
      <c r="KG335" s="18"/>
      <c r="KH335" s="18">
        <v>200.20000000000437</v>
      </c>
      <c r="KI335" s="18"/>
      <c r="KJ335" s="18"/>
      <c r="KO335" s="18" t="s">
        <v>828</v>
      </c>
      <c r="KP335" s="18"/>
      <c r="KQ335" s="18">
        <v>197.70000000000073</v>
      </c>
      <c r="KX335" s="18" t="s">
        <v>828</v>
      </c>
      <c r="KY335" s="18"/>
      <c r="KZ335" s="18">
        <v>451.09999999999854</v>
      </c>
      <c r="LG335" s="402"/>
      <c r="LH335" s="18"/>
      <c r="LI335" s="407"/>
      <c r="LJ335" s="18"/>
      <c r="LK335" s="18"/>
      <c r="LP335" s="401" t="s">
        <v>828</v>
      </c>
      <c r="LQ335" s="401"/>
      <c r="LR335" s="406" t="s">
        <v>1609</v>
      </c>
      <c r="LS335" s="401" t="s">
        <v>2504</v>
      </c>
      <c r="LT335" s="401"/>
      <c r="LU335" s="401">
        <v>419</v>
      </c>
      <c r="MH335" s="65"/>
      <c r="MI335" s="3"/>
      <c r="MJ335" s="80"/>
      <c r="MK335" s="80"/>
      <c r="ML335" s="234"/>
      <c r="MQ335" s="18" t="s">
        <v>828</v>
      </c>
      <c r="MR335" s="18"/>
      <c r="MS335" s="18">
        <v>136</v>
      </c>
      <c r="MT335" s="18">
        <v>170</v>
      </c>
      <c r="MU335" s="18"/>
      <c r="MV335">
        <f t="shared" si="588"/>
        <v>306</v>
      </c>
      <c r="MZ335" s="65"/>
      <c r="NA335" s="3"/>
      <c r="NB335" s="313"/>
      <c r="NC335" s="84"/>
      <c r="ND335" s="3"/>
      <c r="NF335" s="18"/>
      <c r="NH335" s="43"/>
    </row>
    <row r="336" spans="1:372" ht="18">
      <c r="M336" s="42" t="s">
        <v>37</v>
      </c>
      <c r="P336" s="57"/>
      <c r="R336" s="3"/>
      <c r="V336" s="42" t="s">
        <v>35</v>
      </c>
      <c r="W336" s="3"/>
      <c r="X336" s="3"/>
      <c r="Y336" s="57"/>
      <c r="AA336" s="3"/>
      <c r="AE336" s="42" t="s">
        <v>35</v>
      </c>
      <c r="AH336" s="49"/>
      <c r="AJ336" s="3"/>
      <c r="AN336" s="40" t="s">
        <v>142</v>
      </c>
      <c r="AO336" s="9"/>
      <c r="AP336" s="3"/>
      <c r="AQ336" s="177">
        <v>48852.549999999967</v>
      </c>
      <c r="AR336" t="s">
        <v>1535</v>
      </c>
      <c r="AS336" s="65" t="s">
        <v>1594</v>
      </c>
      <c r="AW336" s="42" t="s">
        <v>37</v>
      </c>
      <c r="AX336" s="9"/>
      <c r="AY336" s="3"/>
      <c r="AZ336" s="177">
        <v>44816.712500000096</v>
      </c>
      <c r="BA336" s="252" t="s">
        <v>2093</v>
      </c>
      <c r="BB336" s="65" t="s">
        <v>1594</v>
      </c>
      <c r="BF336" s="42" t="s">
        <v>6</v>
      </c>
      <c r="BG336" s="10"/>
      <c r="BH336" s="376"/>
      <c r="BI336" s="177">
        <v>48200.762500000019</v>
      </c>
      <c r="BJ336" s="252" t="s">
        <v>3689</v>
      </c>
      <c r="BK336" s="65" t="s">
        <v>1594</v>
      </c>
      <c r="BO336" s="18"/>
      <c r="BP336" s="18"/>
      <c r="BQ336" s="406"/>
      <c r="BR336" s="18"/>
      <c r="BS336" s="18"/>
      <c r="BX336" s="18"/>
      <c r="BY336" s="18"/>
      <c r="BZ336" s="406"/>
      <c r="CA336" s="18"/>
      <c r="CB336" s="18"/>
      <c r="CG336" s="18"/>
      <c r="CH336" s="18"/>
      <c r="CI336" s="406"/>
      <c r="CJ336" s="18"/>
      <c r="CK336" s="18"/>
      <c r="CP336" s="18"/>
      <c r="CQ336" s="18"/>
      <c r="CR336" s="406"/>
      <c r="CS336" s="18"/>
      <c r="CT336" s="18"/>
      <c r="CY336" s="18"/>
      <c r="CZ336" s="18"/>
      <c r="DA336" s="406"/>
      <c r="DB336" s="18"/>
      <c r="DC336" s="18"/>
      <c r="DH336" s="18"/>
      <c r="DI336" s="18"/>
      <c r="DJ336" s="406"/>
      <c r="DK336" s="18"/>
      <c r="DL336" s="18"/>
      <c r="DQ336" s="1"/>
      <c r="DR336" s="1"/>
      <c r="DS336" s="445"/>
      <c r="DT336" s="1"/>
      <c r="DU336" s="1"/>
      <c r="DZ336" s="18" t="s">
        <v>162</v>
      </c>
      <c r="EA336" s="18"/>
      <c r="EB336" s="406" t="s">
        <v>1604</v>
      </c>
      <c r="EC336" s="18" t="s">
        <v>2245</v>
      </c>
      <c r="ED336" s="18"/>
      <c r="EE336" s="18">
        <v>647.70000000000164</v>
      </c>
      <c r="EI336" s="18" t="s">
        <v>162</v>
      </c>
      <c r="EJ336" s="18"/>
      <c r="EK336" s="406" t="s">
        <v>1604</v>
      </c>
      <c r="EL336" s="18" t="s">
        <v>2245</v>
      </c>
      <c r="EM336" s="18"/>
      <c r="EN336" s="18">
        <v>208</v>
      </c>
      <c r="ER336" s="18" t="s">
        <v>162</v>
      </c>
      <c r="ES336" s="18"/>
      <c r="ET336" s="406" t="s">
        <v>1604</v>
      </c>
      <c r="EU336" s="18" t="s">
        <v>2245</v>
      </c>
      <c r="EV336" s="18"/>
      <c r="EW336" s="18">
        <v>119.80000000000018</v>
      </c>
      <c r="FA336" s="18" t="s">
        <v>162</v>
      </c>
      <c r="FB336" s="18"/>
      <c r="FC336" s="406" t="s">
        <v>1604</v>
      </c>
      <c r="FD336" s="18" t="s">
        <v>2245</v>
      </c>
      <c r="FE336" s="18"/>
      <c r="FF336" s="18">
        <v>294.50000000000182</v>
      </c>
      <c r="FJ336" s="18" t="s">
        <v>162</v>
      </c>
      <c r="FK336" s="18"/>
      <c r="FL336" s="406" t="s">
        <v>1604</v>
      </c>
      <c r="FM336" s="18" t="s">
        <v>2245</v>
      </c>
      <c r="FN336" s="18"/>
      <c r="FO336" s="18">
        <v>453.30000000000109</v>
      </c>
      <c r="FS336" s="18" t="s">
        <v>162</v>
      </c>
      <c r="FT336" s="18"/>
      <c r="FU336" s="406" t="s">
        <v>1604</v>
      </c>
      <c r="FV336" s="18" t="s">
        <v>2245</v>
      </c>
      <c r="FW336" s="18"/>
      <c r="FX336" s="18">
        <v>482.90000000000146</v>
      </c>
      <c r="GB336" s="18" t="s">
        <v>162</v>
      </c>
      <c r="GC336" s="18"/>
      <c r="GD336" s="406" t="s">
        <v>1604</v>
      </c>
      <c r="GE336" s="18" t="s">
        <v>2245</v>
      </c>
      <c r="GF336" s="18"/>
      <c r="GG336" s="18">
        <v>48.600000000002183</v>
      </c>
      <c r="GK336" s="18" t="s">
        <v>162</v>
      </c>
      <c r="GL336" s="18"/>
      <c r="GM336" s="406" t="s">
        <v>1604</v>
      </c>
      <c r="GN336" s="18" t="s">
        <v>2245</v>
      </c>
      <c r="GO336" s="18"/>
      <c r="GP336" s="18">
        <v>3193.2</v>
      </c>
      <c r="HC336" s="18" t="s">
        <v>162</v>
      </c>
      <c r="HD336" s="18"/>
      <c r="HE336" s="18">
        <v>791.40000000000146</v>
      </c>
      <c r="HF336" s="18"/>
      <c r="HG336" s="18"/>
      <c r="HL336" s="18" t="s">
        <v>162</v>
      </c>
      <c r="HM336" s="18"/>
      <c r="HN336" s="18">
        <v>391.90000000000146</v>
      </c>
      <c r="HO336" s="18"/>
      <c r="HP336" s="18"/>
      <c r="HU336" s="18" t="s">
        <v>162</v>
      </c>
      <c r="HV336" s="486"/>
      <c r="HW336" s="487">
        <v>3358.3999999999887</v>
      </c>
      <c r="HX336" s="18"/>
      <c r="HY336" s="18"/>
      <c r="HZ336" s="18"/>
      <c r="IM336" s="18" t="s">
        <v>162</v>
      </c>
      <c r="IN336" s="18"/>
      <c r="IO336" s="18">
        <v>179.99999999998909</v>
      </c>
      <c r="IP336" s="18"/>
      <c r="IQ336" s="18"/>
      <c r="IV336" s="18" t="s">
        <v>162</v>
      </c>
      <c r="IW336" s="18"/>
      <c r="IX336" s="18">
        <v>654.59999999999127</v>
      </c>
      <c r="IY336" s="18"/>
      <c r="IZ336" s="18"/>
      <c r="JE336" s="402"/>
      <c r="JF336" s="18"/>
      <c r="JG336" s="406"/>
      <c r="JH336" s="18"/>
      <c r="JI336" s="18"/>
      <c r="JN336" s="401" t="s">
        <v>162</v>
      </c>
      <c r="JO336" s="401"/>
      <c r="JP336" s="401">
        <v>259.39999999999418</v>
      </c>
      <c r="JW336" s="412"/>
      <c r="JX336" s="18"/>
      <c r="JY336" s="410"/>
      <c r="JZ336" s="18"/>
      <c r="KA336" s="18"/>
      <c r="KF336" s="18" t="s">
        <v>162</v>
      </c>
      <c r="KG336" s="18"/>
      <c r="KH336" s="18">
        <v>159.89999999999054</v>
      </c>
      <c r="KI336" s="18"/>
      <c r="KJ336" s="18"/>
      <c r="KO336" s="18" t="s">
        <v>162</v>
      </c>
      <c r="KP336" s="18"/>
      <c r="KQ336" s="18">
        <v>164.59999999999491</v>
      </c>
      <c r="KX336" s="18" t="s">
        <v>162</v>
      </c>
      <c r="KY336" s="18"/>
      <c r="KZ336" s="18">
        <v>428.99999999999272</v>
      </c>
      <c r="LG336" s="412"/>
      <c r="LH336" s="18"/>
      <c r="LI336" s="407"/>
      <c r="LJ336" s="18"/>
      <c r="LK336" s="18"/>
      <c r="LP336" s="401" t="s">
        <v>162</v>
      </c>
      <c r="LQ336" s="401"/>
      <c r="LR336" s="406" t="s">
        <v>1604</v>
      </c>
      <c r="LS336" s="401" t="s">
        <v>2245</v>
      </c>
      <c r="LT336" s="401"/>
      <c r="LU336" s="401">
        <v>309.49999999999636</v>
      </c>
      <c r="MH336" s="87"/>
      <c r="MI336" s="3"/>
      <c r="MJ336" s="80"/>
      <c r="MK336" s="80"/>
      <c r="ML336" s="234"/>
      <c r="MQ336" s="18" t="s">
        <v>162</v>
      </c>
      <c r="MR336" s="18"/>
      <c r="MS336" s="18">
        <v>163.00000000000182</v>
      </c>
      <c r="MT336" s="18">
        <v>116.50000000000182</v>
      </c>
      <c r="MU336" s="18"/>
      <c r="MV336">
        <f t="shared" si="588"/>
        <v>279.50000000000364</v>
      </c>
      <c r="MZ336" s="87"/>
      <c r="NA336" s="3"/>
      <c r="NB336" s="313"/>
      <c r="NC336" s="84"/>
      <c r="ND336" s="3"/>
      <c r="NF336" s="18"/>
      <c r="NH336" s="43"/>
    </row>
    <row r="337" spans="1:372" ht="18">
      <c r="M337" s="53" t="s">
        <v>1612</v>
      </c>
      <c r="P337" s="57">
        <v>17409</v>
      </c>
      <c r="Q337" t="s">
        <v>242</v>
      </c>
      <c r="R337" s="65" t="s">
        <v>1594</v>
      </c>
      <c r="V337" s="53" t="s">
        <v>222</v>
      </c>
      <c r="W337" s="3"/>
      <c r="X337" s="3"/>
      <c r="Y337" s="57">
        <v>34039</v>
      </c>
      <c r="Z337" t="s">
        <v>266</v>
      </c>
      <c r="AA337" s="65" t="s">
        <v>1594</v>
      </c>
      <c r="AE337" s="53" t="s">
        <v>223</v>
      </c>
      <c r="AH337" s="49">
        <v>43433</v>
      </c>
      <c r="AI337" t="s">
        <v>400</v>
      </c>
      <c r="AJ337" s="65" t="s">
        <v>1594</v>
      </c>
      <c r="AN337" s="52" t="s">
        <v>877</v>
      </c>
      <c r="AO337" s="3"/>
      <c r="AP337" s="3"/>
      <c r="AS337" s="3"/>
      <c r="AW337" s="53" t="s">
        <v>1940</v>
      </c>
      <c r="AZ337" s="95"/>
      <c r="BB337" s="3"/>
      <c r="BF337" s="53" t="s">
        <v>3662</v>
      </c>
      <c r="BJ337" s="18"/>
      <c r="BO337" s="412"/>
      <c r="BP337" s="18"/>
      <c r="BQ337" s="406"/>
      <c r="BR337" s="18"/>
      <c r="BS337" s="18"/>
      <c r="BX337" s="411"/>
      <c r="BY337" s="18"/>
      <c r="BZ337" s="406"/>
      <c r="CA337" s="18"/>
      <c r="CB337" s="18"/>
      <c r="CG337" s="411"/>
      <c r="CH337" s="18"/>
      <c r="CI337" s="406"/>
      <c r="CJ337" s="18"/>
      <c r="CK337" s="18"/>
      <c r="CP337" s="411"/>
      <c r="CQ337" s="18"/>
      <c r="CR337" s="406"/>
      <c r="CS337" s="18"/>
      <c r="CT337" s="18"/>
      <c r="CY337" s="411"/>
      <c r="CZ337" s="18"/>
      <c r="DA337" s="406"/>
      <c r="DB337" s="18"/>
      <c r="DC337" s="18"/>
      <c r="DH337" s="411"/>
      <c r="DI337" s="18"/>
      <c r="DJ337" s="406"/>
      <c r="DK337" s="18"/>
      <c r="DL337" s="18"/>
      <c r="DQ337" s="221"/>
      <c r="DR337" s="1"/>
      <c r="DS337" s="445"/>
      <c r="DT337" s="1"/>
      <c r="DU337" s="1"/>
      <c r="DZ337" s="411" t="s">
        <v>1823</v>
      </c>
      <c r="EA337" s="18"/>
      <c r="EB337" s="406" t="s">
        <v>1663</v>
      </c>
      <c r="EC337" s="18" t="s">
        <v>2515</v>
      </c>
      <c r="ED337" s="18"/>
      <c r="EE337" s="18">
        <v>680.30000000000018</v>
      </c>
      <c r="EI337" s="411" t="s">
        <v>1823</v>
      </c>
      <c r="EJ337" s="18"/>
      <c r="EK337" s="406" t="s">
        <v>1663</v>
      </c>
      <c r="EL337" s="18" t="s">
        <v>2515</v>
      </c>
      <c r="EM337" s="18"/>
      <c r="EN337" s="18">
        <v>23.300000000001091</v>
      </c>
      <c r="ER337" s="411" t="s">
        <v>1823</v>
      </c>
      <c r="ES337" s="18"/>
      <c r="ET337" s="406" t="s">
        <v>1663</v>
      </c>
      <c r="EU337" s="18" t="s">
        <v>2515</v>
      </c>
      <c r="EV337" s="18"/>
      <c r="EW337" s="18">
        <v>92.899999999998727</v>
      </c>
      <c r="FA337" s="411" t="s">
        <v>1823</v>
      </c>
      <c r="FB337" s="18"/>
      <c r="FC337" s="406" t="s">
        <v>1663</v>
      </c>
      <c r="FD337" s="18" t="s">
        <v>2515</v>
      </c>
      <c r="FE337" s="18"/>
      <c r="FF337" s="18">
        <v>487.300000000002</v>
      </c>
      <c r="FJ337" s="411" t="s">
        <v>1823</v>
      </c>
      <c r="FK337" s="18"/>
      <c r="FL337" s="406" t="s">
        <v>1663</v>
      </c>
      <c r="FM337" s="18" t="s">
        <v>2515</v>
      </c>
      <c r="FN337" s="18"/>
      <c r="FO337" s="18">
        <v>351.80000000000018</v>
      </c>
      <c r="FS337" s="412" t="s">
        <v>1823</v>
      </c>
      <c r="FT337" s="18"/>
      <c r="FU337" s="406" t="s">
        <v>1663</v>
      </c>
      <c r="FV337" s="18" t="s">
        <v>2515</v>
      </c>
      <c r="FW337" s="18"/>
      <c r="FX337" s="18">
        <v>348.40000000000055</v>
      </c>
      <c r="GB337" s="411" t="s">
        <v>1823</v>
      </c>
      <c r="GC337" s="18"/>
      <c r="GD337" s="406" t="s">
        <v>1663</v>
      </c>
      <c r="GE337" s="18" t="s">
        <v>2515</v>
      </c>
      <c r="GF337" s="18"/>
      <c r="GG337" s="18">
        <v>258</v>
      </c>
      <c r="GK337" s="411" t="s">
        <v>1823</v>
      </c>
      <c r="GL337" s="18"/>
      <c r="GM337" s="406" t="s">
        <v>1663</v>
      </c>
      <c r="GN337" s="18" t="s">
        <v>2515</v>
      </c>
      <c r="GO337" s="18"/>
      <c r="GP337" s="18">
        <v>1917.8999999999996</v>
      </c>
      <c r="HC337" s="412" t="s">
        <v>1823</v>
      </c>
      <c r="HD337" s="18"/>
      <c r="HE337" s="18">
        <v>383.40000000000146</v>
      </c>
      <c r="HF337" s="18"/>
      <c r="HG337" s="18"/>
      <c r="HL337" s="412" t="s">
        <v>1823</v>
      </c>
      <c r="HM337" s="18"/>
      <c r="HN337" s="18">
        <v>342.50000000000182</v>
      </c>
      <c r="HO337" s="18"/>
      <c r="HP337" s="18"/>
      <c r="HU337" s="18" t="s">
        <v>1823</v>
      </c>
      <c r="HV337" s="486"/>
      <c r="HW337" s="487">
        <v>2600.8000000000502</v>
      </c>
      <c r="HX337" s="18"/>
      <c r="HY337" s="18"/>
      <c r="HZ337" s="18"/>
      <c r="IM337" s="411" t="s">
        <v>1823</v>
      </c>
      <c r="IN337" s="18"/>
      <c r="IO337" s="18">
        <v>478.5</v>
      </c>
      <c r="IP337" s="18"/>
      <c r="IQ337" s="18"/>
      <c r="IV337" s="412" t="s">
        <v>1823</v>
      </c>
      <c r="IW337" s="18"/>
      <c r="IX337" s="18">
        <v>155.69999999999891</v>
      </c>
      <c r="IY337" s="18"/>
      <c r="IZ337" s="18"/>
      <c r="JE337" s="411"/>
      <c r="JF337" s="18"/>
      <c r="JG337" s="406"/>
      <c r="JH337" s="18"/>
      <c r="JI337" s="18"/>
      <c r="JN337" s="411" t="s">
        <v>1823</v>
      </c>
      <c r="JO337" s="401"/>
      <c r="JP337" s="401">
        <v>25.200000000000728</v>
      </c>
      <c r="JW337" s="18"/>
      <c r="JX337" s="18"/>
      <c r="JY337" s="410"/>
      <c r="JZ337" s="18"/>
      <c r="KA337" s="18"/>
      <c r="KF337" s="412" t="s">
        <v>1823</v>
      </c>
      <c r="KG337" s="18"/>
      <c r="KH337" s="18">
        <v>16.299999999999272</v>
      </c>
      <c r="KI337" s="18"/>
      <c r="KJ337" s="18"/>
      <c r="KO337" s="412" t="s">
        <v>1823</v>
      </c>
      <c r="KP337" s="18"/>
      <c r="KQ337" s="18">
        <v>176.89999999999964</v>
      </c>
      <c r="KX337" s="412" t="s">
        <v>1823</v>
      </c>
      <c r="KY337" s="18"/>
      <c r="KZ337" s="18">
        <v>360.79999999999745</v>
      </c>
      <c r="LG337" s="18"/>
      <c r="LH337" s="18"/>
      <c r="LI337" s="407"/>
      <c r="LJ337" s="18"/>
      <c r="LK337" s="18"/>
      <c r="LP337" s="411" t="s">
        <v>1823</v>
      </c>
      <c r="LQ337" s="401"/>
      <c r="LR337" s="406" t="s">
        <v>1663</v>
      </c>
      <c r="LS337" s="401" t="s">
        <v>2515</v>
      </c>
      <c r="LT337" s="401"/>
      <c r="LU337" s="401">
        <v>359.89999999999418</v>
      </c>
      <c r="MH337" s="3"/>
      <c r="MI337" s="3"/>
      <c r="MJ337" s="80"/>
      <c r="MK337" s="80"/>
      <c r="ML337" s="234"/>
      <c r="MQ337" s="412" t="s">
        <v>1823</v>
      </c>
      <c r="MR337" s="18"/>
      <c r="MS337" s="18">
        <v>169.00000000000182</v>
      </c>
      <c r="MT337" s="18">
        <v>84.500000000001819</v>
      </c>
      <c r="MU337" s="18"/>
      <c r="MV337">
        <f t="shared" si="588"/>
        <v>253.50000000000364</v>
      </c>
      <c r="MZ337" s="3"/>
      <c r="NA337" s="3"/>
      <c r="NB337" s="312"/>
      <c r="NC337" s="84"/>
      <c r="ND337" s="41"/>
      <c r="NF337" s="18"/>
      <c r="NH337" s="43"/>
    </row>
    <row r="338" spans="1:372" ht="18">
      <c r="D338" s="87"/>
      <c r="E338" s="41"/>
      <c r="F338" s="41"/>
      <c r="G338" s="183"/>
      <c r="M338" s="42" t="s">
        <v>6</v>
      </c>
      <c r="P338" s="18"/>
      <c r="R338" s="3"/>
      <c r="V338" s="42" t="s">
        <v>37</v>
      </c>
      <c r="Y338" s="57"/>
      <c r="AA338" s="3"/>
      <c r="AE338" s="40" t="s">
        <v>143</v>
      </c>
      <c r="AH338" s="49"/>
      <c r="AJ338" s="3"/>
      <c r="AN338" s="42" t="s">
        <v>23</v>
      </c>
      <c r="AO338" s="3"/>
      <c r="AP338" s="3"/>
      <c r="AQ338" s="177">
        <v>47012.825000000033</v>
      </c>
      <c r="AR338" t="s">
        <v>1536</v>
      </c>
      <c r="AS338" s="3" t="s">
        <v>1595</v>
      </c>
      <c r="AW338" s="42" t="s">
        <v>27</v>
      </c>
      <c r="AX338" s="4"/>
      <c r="AY338" s="3"/>
      <c r="AZ338" s="177">
        <v>44328.012499999939</v>
      </c>
      <c r="BA338" s="252" t="s">
        <v>2094</v>
      </c>
      <c r="BB338" s="3" t="s">
        <v>1595</v>
      </c>
      <c r="BF338" s="41" t="s">
        <v>153</v>
      </c>
      <c r="BG338" s="9"/>
      <c r="BH338" s="376"/>
      <c r="BI338" s="177">
        <v>47946.225000000064</v>
      </c>
      <c r="BJ338" s="252" t="s">
        <v>3690</v>
      </c>
      <c r="BK338" s="3" t="s">
        <v>1595</v>
      </c>
      <c r="BO338" s="18"/>
      <c r="BP338" s="18"/>
      <c r="BQ338" s="406"/>
      <c r="BR338" s="18"/>
      <c r="BS338" s="18"/>
      <c r="BX338" s="18"/>
      <c r="BY338" s="18"/>
      <c r="BZ338" s="406"/>
      <c r="CA338" s="18"/>
      <c r="CB338" s="18"/>
      <c r="CG338" s="18"/>
      <c r="CH338" s="18"/>
      <c r="CI338" s="406"/>
      <c r="CJ338" s="18"/>
      <c r="CK338" s="18"/>
      <c r="CP338" s="18"/>
      <c r="CQ338" s="18"/>
      <c r="CR338" s="406"/>
      <c r="CS338" s="18"/>
      <c r="CT338" s="18"/>
      <c r="CY338" s="18"/>
      <c r="CZ338" s="18"/>
      <c r="DA338" s="406"/>
      <c r="DB338" s="18"/>
      <c r="DC338" s="18"/>
      <c r="DH338" s="18"/>
      <c r="DI338" s="18"/>
      <c r="DJ338" s="406"/>
      <c r="DK338" s="18"/>
      <c r="DL338" s="18"/>
      <c r="DQ338" s="1"/>
      <c r="DR338" s="1"/>
      <c r="DS338" s="445"/>
      <c r="DT338" s="1"/>
      <c r="DU338" s="1"/>
      <c r="DZ338" s="18" t="s">
        <v>871</v>
      </c>
      <c r="EA338" s="18"/>
      <c r="EB338" s="406" t="s">
        <v>1599</v>
      </c>
      <c r="EC338" s="18" t="s">
        <v>2501</v>
      </c>
      <c r="ED338" s="18"/>
      <c r="EE338" s="18">
        <v>841.49999999999818</v>
      </c>
      <c r="EI338" s="18" t="s">
        <v>871</v>
      </c>
      <c r="EJ338" s="18"/>
      <c r="EK338" s="406" t="s">
        <v>1599</v>
      </c>
      <c r="EL338" s="18" t="s">
        <v>2501</v>
      </c>
      <c r="EM338" s="18"/>
      <c r="EN338" s="18">
        <v>130</v>
      </c>
      <c r="ER338" s="18" t="s">
        <v>871</v>
      </c>
      <c r="ES338" s="18"/>
      <c r="ET338" s="406" t="s">
        <v>1599</v>
      </c>
      <c r="EU338" s="18" t="s">
        <v>2501</v>
      </c>
      <c r="EV338" s="18"/>
      <c r="EW338" s="18">
        <v>128.89999999999873</v>
      </c>
      <c r="FA338" s="18" t="s">
        <v>871</v>
      </c>
      <c r="FB338" s="18"/>
      <c r="FC338" s="406" t="s">
        <v>1599</v>
      </c>
      <c r="FD338" s="18" t="s">
        <v>2501</v>
      </c>
      <c r="FE338" s="18"/>
      <c r="FF338" s="18">
        <v>224.99999999999818</v>
      </c>
      <c r="FJ338" s="18" t="s">
        <v>871</v>
      </c>
      <c r="FK338" s="18"/>
      <c r="FL338" s="406" t="s">
        <v>1599</v>
      </c>
      <c r="FM338" s="18" t="s">
        <v>2501</v>
      </c>
      <c r="FN338" s="18"/>
      <c r="FO338" s="18">
        <v>371.49999999999636</v>
      </c>
      <c r="FS338" s="18" t="s">
        <v>871</v>
      </c>
      <c r="FT338" s="18"/>
      <c r="FU338" s="406" t="s">
        <v>1599</v>
      </c>
      <c r="FV338" s="18" t="s">
        <v>2501</v>
      </c>
      <c r="FW338" s="18"/>
      <c r="FX338" s="18">
        <v>586.40000000000146</v>
      </c>
      <c r="GB338" s="18" t="s">
        <v>871</v>
      </c>
      <c r="GC338" s="18"/>
      <c r="GD338" s="406" t="s">
        <v>1599</v>
      </c>
      <c r="GE338" s="18" t="s">
        <v>2501</v>
      </c>
      <c r="GF338" s="18"/>
      <c r="GG338" s="18">
        <v>26.400000000001455</v>
      </c>
      <c r="GK338" s="18" t="s">
        <v>871</v>
      </c>
      <c r="GL338" s="18"/>
      <c r="GM338" s="406" t="s">
        <v>1599</v>
      </c>
      <c r="GN338" s="18" t="s">
        <v>2501</v>
      </c>
      <c r="GO338" s="18"/>
      <c r="GP338" s="18">
        <v>2692.5999999999985</v>
      </c>
      <c r="HC338" s="18" t="s">
        <v>871</v>
      </c>
      <c r="HD338" s="18"/>
      <c r="HE338" s="18">
        <v>848.10000000000036</v>
      </c>
      <c r="HF338" s="18"/>
      <c r="HG338" s="18"/>
      <c r="HL338" s="18" t="s">
        <v>871</v>
      </c>
      <c r="HM338" s="18"/>
      <c r="HN338" s="18">
        <v>498.5</v>
      </c>
      <c r="HO338" s="18"/>
      <c r="HP338" s="18"/>
      <c r="HU338" s="18" t="s">
        <v>871</v>
      </c>
      <c r="HV338" s="486"/>
      <c r="HW338" s="487">
        <v>4293.0999999999985</v>
      </c>
      <c r="HX338" s="18"/>
      <c r="HY338" s="18"/>
      <c r="HZ338" s="18"/>
      <c r="IM338" s="18" t="s">
        <v>871</v>
      </c>
      <c r="IN338" s="18"/>
      <c r="IO338" s="18">
        <v>432.49999999999636</v>
      </c>
      <c r="IP338" s="18"/>
      <c r="IQ338" s="18"/>
      <c r="IV338" s="18" t="s">
        <v>871</v>
      </c>
      <c r="IW338" s="18"/>
      <c r="IX338" s="18">
        <v>437.89999999999782</v>
      </c>
      <c r="IY338" s="18"/>
      <c r="IZ338" s="18"/>
      <c r="JE338" s="18"/>
      <c r="JF338" s="18"/>
      <c r="JG338" s="406"/>
      <c r="JH338" s="18"/>
      <c r="JI338" s="18"/>
      <c r="JN338" s="401" t="s">
        <v>871</v>
      </c>
      <c r="JO338" s="401"/>
      <c r="JP338" s="401">
        <v>227.5</v>
      </c>
      <c r="JW338" s="18"/>
      <c r="JX338" s="18"/>
      <c r="JY338" s="410"/>
      <c r="JZ338" s="18"/>
      <c r="KA338" s="18"/>
      <c r="KF338" s="18" t="s">
        <v>871</v>
      </c>
      <c r="KG338" s="18"/>
      <c r="KH338" s="18">
        <v>240.00000000000364</v>
      </c>
      <c r="KI338" s="18"/>
      <c r="KJ338" s="18"/>
      <c r="KO338" s="18" t="s">
        <v>871</v>
      </c>
      <c r="KP338" s="18"/>
      <c r="KQ338" s="18">
        <v>282.50000000000728</v>
      </c>
      <c r="KX338" s="18" t="s">
        <v>871</v>
      </c>
      <c r="KY338" s="18"/>
      <c r="KZ338" s="18">
        <v>519.00000000000728</v>
      </c>
      <c r="LG338" s="18"/>
      <c r="LH338" s="18"/>
      <c r="LI338" s="407"/>
      <c r="LJ338" s="18"/>
      <c r="LK338" s="18"/>
      <c r="LP338" s="401" t="s">
        <v>871</v>
      </c>
      <c r="LQ338" s="401"/>
      <c r="LR338" s="406" t="s">
        <v>1599</v>
      </c>
      <c r="LS338" s="401" t="s">
        <v>2501</v>
      </c>
      <c r="LT338" s="401"/>
      <c r="LU338" s="401">
        <v>603.80000000000655</v>
      </c>
      <c r="MH338" s="3"/>
      <c r="MI338" s="3"/>
      <c r="MJ338" s="80"/>
      <c r="MK338" s="80"/>
      <c r="ML338" s="234"/>
      <c r="MQ338" s="18" t="s">
        <v>871</v>
      </c>
      <c r="MR338" s="18"/>
      <c r="MS338" s="18">
        <v>169.5</v>
      </c>
      <c r="MT338" s="18">
        <v>167.5</v>
      </c>
      <c r="MU338" s="18"/>
      <c r="MV338">
        <f t="shared" si="588"/>
        <v>337</v>
      </c>
      <c r="MZ338" s="3"/>
      <c r="NA338" s="3"/>
      <c r="NB338" s="313"/>
      <c r="NC338" s="84"/>
      <c r="ND338" s="3"/>
      <c r="NF338" s="18"/>
      <c r="NH338" s="43"/>
    </row>
    <row r="339" spans="1:372" ht="18">
      <c r="D339" s="3"/>
      <c r="E339" s="3"/>
      <c r="F339" s="84"/>
      <c r="G339" s="143"/>
      <c r="M339" s="53">
        <v>2016</v>
      </c>
      <c r="P339" s="57">
        <v>16820</v>
      </c>
      <c r="Q339" t="s">
        <v>243</v>
      </c>
      <c r="R339" s="3" t="s">
        <v>1595</v>
      </c>
      <c r="V339" s="53" t="s">
        <v>222</v>
      </c>
      <c r="Y339" s="57">
        <v>33334</v>
      </c>
      <c r="Z339" t="s">
        <v>267</v>
      </c>
      <c r="AA339" s="3" t="s">
        <v>1595</v>
      </c>
      <c r="AE339" s="52" t="s">
        <v>224</v>
      </c>
      <c r="AH339" s="49">
        <v>41749</v>
      </c>
      <c r="AI339" t="s">
        <v>401</v>
      </c>
      <c r="AJ339" s="3" t="s">
        <v>1595</v>
      </c>
      <c r="AN339" s="53" t="s">
        <v>875</v>
      </c>
      <c r="AO339" s="9"/>
      <c r="AP339" s="3"/>
      <c r="AS339" s="3"/>
      <c r="AW339" s="53" t="s">
        <v>1940</v>
      </c>
      <c r="AZ339" s="95"/>
      <c r="BB339" s="3"/>
      <c r="BF339" s="52" t="s">
        <v>3662</v>
      </c>
      <c r="BJ339" s="18"/>
      <c r="BO339" s="402"/>
      <c r="BP339" s="18"/>
      <c r="BQ339" s="406"/>
      <c r="BR339" s="18"/>
      <c r="BS339" s="18"/>
      <c r="BX339" s="402"/>
      <c r="BY339" s="18"/>
      <c r="BZ339" s="406"/>
      <c r="CA339" s="18"/>
      <c r="CB339" s="18"/>
      <c r="CG339" s="402"/>
      <c r="CH339" s="18"/>
      <c r="CI339" s="406"/>
      <c r="CJ339" s="18"/>
      <c r="CK339" s="18"/>
      <c r="CP339" s="402"/>
      <c r="CQ339" s="18"/>
      <c r="CR339" s="406"/>
      <c r="CS339" s="18"/>
      <c r="CT339" s="18"/>
      <c r="CY339" s="402"/>
      <c r="CZ339" s="18"/>
      <c r="DA339" s="406"/>
      <c r="DB339" s="18"/>
      <c r="DC339" s="18"/>
      <c r="DH339" s="402"/>
      <c r="DI339" s="18"/>
      <c r="DJ339" s="406"/>
      <c r="DK339" s="18"/>
      <c r="DL339" s="18"/>
      <c r="DQ339" s="441"/>
      <c r="DR339" s="1"/>
      <c r="DS339" s="445"/>
      <c r="DT339" s="1"/>
      <c r="DU339" s="1"/>
      <c r="DZ339" s="402" t="s">
        <v>2255</v>
      </c>
      <c r="EA339" s="18"/>
      <c r="EB339" s="406" t="s">
        <v>2482</v>
      </c>
      <c r="EC339" s="18" t="s">
        <v>2523</v>
      </c>
      <c r="ED339" s="18"/>
      <c r="EE339" s="18">
        <v>697.30000000000109</v>
      </c>
      <c r="EI339" s="402" t="s">
        <v>2255</v>
      </c>
      <c r="EJ339" s="18"/>
      <c r="EK339" s="406" t="s">
        <v>2482</v>
      </c>
      <c r="EL339" s="18" t="s">
        <v>2523</v>
      </c>
      <c r="EM339" s="18"/>
      <c r="EN339" s="18">
        <v>142.20000000000073</v>
      </c>
      <c r="ER339" s="402" t="s">
        <v>2255</v>
      </c>
      <c r="ES339" s="18"/>
      <c r="ET339" s="406" t="s">
        <v>2482</v>
      </c>
      <c r="EU339" s="18" t="s">
        <v>2523</v>
      </c>
      <c r="EV339" s="18"/>
      <c r="EW339" s="18">
        <v>211.50000000000182</v>
      </c>
      <c r="FA339" s="402" t="s">
        <v>2255</v>
      </c>
      <c r="FB339" s="18"/>
      <c r="FC339" s="406" t="s">
        <v>2482</v>
      </c>
      <c r="FD339" s="18" t="s">
        <v>2523</v>
      </c>
      <c r="FE339" s="18"/>
      <c r="FF339" s="18">
        <v>300.05000000000018</v>
      </c>
      <c r="FJ339" s="402" t="s">
        <v>2255</v>
      </c>
      <c r="FK339" s="18"/>
      <c r="FL339" s="406" t="s">
        <v>2482</v>
      </c>
      <c r="FM339" s="18" t="s">
        <v>2523</v>
      </c>
      <c r="FN339" s="18"/>
      <c r="FO339" s="18">
        <v>433.30000000000018</v>
      </c>
      <c r="FS339" s="402" t="s">
        <v>2255</v>
      </c>
      <c r="FT339" s="18"/>
      <c r="FU339" s="406" t="s">
        <v>2482</v>
      </c>
      <c r="FV339" s="18" t="s">
        <v>2523</v>
      </c>
      <c r="FW339" s="18"/>
      <c r="FX339" s="18">
        <v>550.20000000000437</v>
      </c>
      <c r="GB339" s="402" t="s">
        <v>2255</v>
      </c>
      <c r="GC339" s="18"/>
      <c r="GD339" s="406" t="s">
        <v>2482</v>
      </c>
      <c r="GE339" s="18" t="s">
        <v>2523</v>
      </c>
      <c r="GF339" s="18"/>
      <c r="GG339" s="18">
        <v>18.200000000004366</v>
      </c>
      <c r="GK339" s="402" t="s">
        <v>2255</v>
      </c>
      <c r="GL339" s="18"/>
      <c r="GM339" s="406" t="s">
        <v>2482</v>
      </c>
      <c r="GN339" s="18" t="s">
        <v>2523</v>
      </c>
      <c r="GO339" s="18"/>
      <c r="GP339" s="18">
        <v>2194.9</v>
      </c>
      <c r="HC339" s="402" t="s">
        <v>2255</v>
      </c>
      <c r="HD339" s="18"/>
      <c r="HE339" s="18">
        <v>858.70000000000073</v>
      </c>
      <c r="HF339" s="18"/>
      <c r="HG339" s="18"/>
      <c r="HL339" s="402" t="s">
        <v>2255</v>
      </c>
      <c r="HM339" s="18"/>
      <c r="HN339" s="18">
        <v>296.20000000000073</v>
      </c>
      <c r="HO339" s="18"/>
      <c r="HP339" s="18"/>
      <c r="HU339" s="18" t="s">
        <v>2255</v>
      </c>
      <c r="HV339" s="486"/>
      <c r="HW339" s="487">
        <v>4109.350000000044</v>
      </c>
      <c r="HX339" s="18"/>
      <c r="HY339" s="18"/>
      <c r="HZ339" s="18"/>
      <c r="IM339" s="402" t="s">
        <v>2255</v>
      </c>
      <c r="IN339" s="18"/>
      <c r="IO339" s="18">
        <v>291.80000000000655</v>
      </c>
      <c r="IP339" s="18"/>
      <c r="IQ339" s="18"/>
      <c r="IV339" s="402" t="s">
        <v>2255</v>
      </c>
      <c r="IW339" s="18"/>
      <c r="IX339" s="18">
        <v>316.00000000000364</v>
      </c>
      <c r="IY339" s="18"/>
      <c r="IZ339" s="18"/>
      <c r="JE339" s="18"/>
      <c r="JF339" s="18"/>
      <c r="JG339" s="406"/>
      <c r="JH339" s="18"/>
      <c r="JI339" s="18"/>
      <c r="JN339" s="488" t="s">
        <v>2255</v>
      </c>
      <c r="JO339" s="401"/>
      <c r="JP339" s="401">
        <v>248.90000000000509</v>
      </c>
      <c r="JW339" s="18"/>
      <c r="JX339" s="18"/>
      <c r="JY339" s="410"/>
      <c r="JZ339" s="18"/>
      <c r="KA339" s="18"/>
      <c r="KF339" s="402" t="s">
        <v>2255</v>
      </c>
      <c r="KG339" s="18"/>
      <c r="KH339" s="18">
        <v>262.60000000000582</v>
      </c>
      <c r="KI339" s="18"/>
      <c r="KJ339" s="18"/>
      <c r="KO339" s="402" t="s">
        <v>2255</v>
      </c>
      <c r="KP339" s="18"/>
      <c r="KQ339" s="18">
        <v>113.10000000000218</v>
      </c>
      <c r="KX339" s="402" t="s">
        <v>2255</v>
      </c>
      <c r="KY339" s="18"/>
      <c r="KZ339" s="18">
        <v>440.00000000000364</v>
      </c>
      <c r="LG339" s="18"/>
      <c r="LH339" s="18"/>
      <c r="LI339" s="408"/>
      <c r="LJ339" s="18"/>
      <c r="LK339" s="18"/>
      <c r="LP339" s="488" t="s">
        <v>2255</v>
      </c>
      <c r="LQ339" s="401"/>
      <c r="LR339" s="406" t="s">
        <v>2482</v>
      </c>
      <c r="LS339" s="401" t="s">
        <v>2523</v>
      </c>
      <c r="LT339" s="401"/>
      <c r="LU339" s="401">
        <v>270.20000000000073</v>
      </c>
      <c r="MI339" s="3"/>
      <c r="MJ339" s="80"/>
      <c r="MK339" s="80"/>
      <c r="ML339" s="234"/>
      <c r="MQ339" s="402" t="s">
        <v>2255</v>
      </c>
      <c r="MR339" s="18"/>
      <c r="MS339" s="18">
        <v>209</v>
      </c>
      <c r="MT339" s="18">
        <v>30.5</v>
      </c>
      <c r="MU339" s="18"/>
      <c r="MV339">
        <f t="shared" si="588"/>
        <v>239.5</v>
      </c>
      <c r="NA339" s="3"/>
      <c r="NB339" s="92"/>
      <c r="NC339" s="84"/>
      <c r="ND339" s="3"/>
      <c r="NF339" s="18"/>
      <c r="NH339" s="43"/>
    </row>
    <row r="340" spans="1:372" ht="18">
      <c r="B340" s="49"/>
      <c r="D340" s="87"/>
      <c r="E340" s="41"/>
      <c r="F340" s="41"/>
      <c r="G340" s="183"/>
      <c r="M340" s="42" t="s">
        <v>29</v>
      </c>
      <c r="P340" s="18"/>
      <c r="R340" s="56"/>
      <c r="V340" s="42" t="s">
        <v>13</v>
      </c>
      <c r="Y340" s="18"/>
      <c r="AA340" s="3"/>
      <c r="AE340" s="42" t="s">
        <v>23</v>
      </c>
      <c r="AH340" s="49"/>
      <c r="AJ340" s="3"/>
      <c r="AN340" s="42" t="s">
        <v>1</v>
      </c>
      <c r="AO340" s="9"/>
      <c r="AP340" s="3"/>
      <c r="AQ340" s="177">
        <v>46863.79999999993</v>
      </c>
      <c r="AR340" t="s">
        <v>1537</v>
      </c>
      <c r="AS340" s="3" t="s">
        <v>1596</v>
      </c>
      <c r="AW340" s="41" t="s">
        <v>155</v>
      </c>
      <c r="AX340" s="9"/>
      <c r="AY340" s="3"/>
      <c r="AZ340" s="177">
        <v>44178.54999999993</v>
      </c>
      <c r="BA340" s="252" t="s">
        <v>2095</v>
      </c>
      <c r="BB340" s="3" t="s">
        <v>1596</v>
      </c>
      <c r="BF340" s="41" t="s">
        <v>850</v>
      </c>
      <c r="BG340" s="3"/>
      <c r="BH340" s="376"/>
      <c r="BI340" s="177">
        <v>47569.249999999898</v>
      </c>
      <c r="BJ340" s="252" t="s">
        <v>3692</v>
      </c>
      <c r="BK340" s="3" t="s">
        <v>1596</v>
      </c>
      <c r="BO340" s="18"/>
      <c r="BP340" s="18"/>
      <c r="BQ340" s="406"/>
      <c r="BR340" s="18"/>
      <c r="BS340" s="18"/>
      <c r="BX340" s="18"/>
      <c r="BY340" s="18"/>
      <c r="BZ340" s="406"/>
      <c r="CA340" s="18"/>
      <c r="CB340" s="18"/>
      <c r="CG340" s="18"/>
      <c r="CH340" s="18"/>
      <c r="CI340" s="406"/>
      <c r="CJ340" s="18"/>
      <c r="CK340" s="18"/>
      <c r="CP340" s="18"/>
      <c r="CQ340" s="18"/>
      <c r="CR340" s="406"/>
      <c r="CS340" s="18"/>
      <c r="CT340" s="18"/>
      <c r="CY340" s="18"/>
      <c r="CZ340" s="18"/>
      <c r="DA340" s="406"/>
      <c r="DB340" s="18"/>
      <c r="DC340" s="18"/>
      <c r="DH340" s="18"/>
      <c r="DI340" s="18"/>
      <c r="DJ340" s="406"/>
      <c r="DK340" s="18"/>
      <c r="DL340" s="18"/>
      <c r="DQ340" s="1"/>
      <c r="DR340" s="1"/>
      <c r="DS340" s="445"/>
      <c r="DT340" s="1"/>
      <c r="DU340" s="1"/>
      <c r="DZ340" s="18" t="s">
        <v>867</v>
      </c>
      <c r="EA340" s="18"/>
      <c r="EB340" s="406" t="s">
        <v>1605</v>
      </c>
      <c r="EC340" s="18" t="s">
        <v>2512</v>
      </c>
      <c r="ED340" s="18"/>
      <c r="EE340" s="18">
        <v>351.99999999999909</v>
      </c>
      <c r="EI340" s="18" t="s">
        <v>867</v>
      </c>
      <c r="EJ340" s="18"/>
      <c r="EK340" s="406" t="s">
        <v>1605</v>
      </c>
      <c r="EL340" s="18" t="s">
        <v>2512</v>
      </c>
      <c r="EM340" s="18"/>
      <c r="EN340" s="18">
        <v>455.99999999999818</v>
      </c>
      <c r="ER340" s="18" t="s">
        <v>867</v>
      </c>
      <c r="ES340" s="18"/>
      <c r="ET340" s="406" t="s">
        <v>1605</v>
      </c>
      <c r="EU340" s="18" t="s">
        <v>2512</v>
      </c>
      <c r="EV340" s="18"/>
      <c r="EW340" s="18">
        <v>386.49999999999818</v>
      </c>
      <c r="FA340" s="18" t="s">
        <v>867</v>
      </c>
      <c r="FB340" s="18"/>
      <c r="FC340" s="406" t="s">
        <v>1605</v>
      </c>
      <c r="FD340" s="18" t="s">
        <v>2512</v>
      </c>
      <c r="FE340" s="18"/>
      <c r="FF340" s="18">
        <v>257.84999999999764</v>
      </c>
      <c r="FJ340" s="18" t="s">
        <v>867</v>
      </c>
      <c r="FK340" s="18"/>
      <c r="FL340" s="406" t="s">
        <v>1605</v>
      </c>
      <c r="FM340" s="18" t="s">
        <v>2512</v>
      </c>
      <c r="FN340" s="18"/>
      <c r="FO340" s="18">
        <v>427.5</v>
      </c>
      <c r="FS340" s="18" t="s">
        <v>867</v>
      </c>
      <c r="FT340" s="18"/>
      <c r="FU340" s="406" t="s">
        <v>1605</v>
      </c>
      <c r="FV340" s="18" t="s">
        <v>2512</v>
      </c>
      <c r="FW340" s="18"/>
      <c r="FX340" s="18">
        <v>167.50000000000182</v>
      </c>
      <c r="GB340" s="18" t="s">
        <v>867</v>
      </c>
      <c r="GC340" s="18"/>
      <c r="GD340" s="406" t="s">
        <v>1605</v>
      </c>
      <c r="GE340" s="18" t="s">
        <v>2512</v>
      </c>
      <c r="GF340" s="18"/>
      <c r="GG340" s="18">
        <v>84.000000000001819</v>
      </c>
      <c r="GK340" s="18" t="s">
        <v>867</v>
      </c>
      <c r="GL340" s="18"/>
      <c r="GM340" s="406" t="s">
        <v>1605</v>
      </c>
      <c r="GN340" s="18" t="s">
        <v>2512</v>
      </c>
      <c r="GO340" s="18"/>
      <c r="GP340" s="18">
        <v>1531.3000000000006</v>
      </c>
      <c r="HC340" s="18" t="s">
        <v>867</v>
      </c>
      <c r="HD340" s="18"/>
      <c r="HE340" s="18">
        <v>432.50000000000182</v>
      </c>
      <c r="HF340" s="18"/>
      <c r="HG340" s="18"/>
      <c r="HL340" s="18" t="s">
        <v>867</v>
      </c>
      <c r="HM340" s="18"/>
      <c r="HN340" s="18">
        <v>254.80000000000109</v>
      </c>
      <c r="HO340" s="18"/>
      <c r="HP340" s="18"/>
      <c r="HU340" s="18" t="s">
        <v>867</v>
      </c>
      <c r="HV340" s="486"/>
      <c r="HW340" s="487">
        <v>3373.5499999999829</v>
      </c>
      <c r="HX340" s="18"/>
      <c r="HY340" s="18"/>
      <c r="HZ340" s="18"/>
      <c r="IM340" s="18" t="s">
        <v>867</v>
      </c>
      <c r="IN340" s="18"/>
      <c r="IO340" s="18">
        <v>131.99999999999818</v>
      </c>
      <c r="IP340" s="18"/>
      <c r="IQ340" s="18"/>
      <c r="IV340" s="18" t="s">
        <v>867</v>
      </c>
      <c r="IW340" s="18"/>
      <c r="IX340" s="18">
        <v>134.19999999999891</v>
      </c>
      <c r="IY340" s="18"/>
      <c r="IZ340" s="18"/>
      <c r="JE340" s="18"/>
      <c r="JF340" s="18"/>
      <c r="JG340" s="409"/>
      <c r="JH340" s="18"/>
      <c r="JI340" s="18"/>
      <c r="JN340" s="401" t="s">
        <v>867</v>
      </c>
      <c r="JO340" s="401"/>
      <c r="JP340" s="401">
        <v>165.09999999999491</v>
      </c>
      <c r="JW340" s="18"/>
      <c r="JX340" s="18"/>
      <c r="JY340" s="410"/>
      <c r="JZ340" s="18"/>
      <c r="KA340" s="18"/>
      <c r="KF340" s="18" t="s">
        <v>867</v>
      </c>
      <c r="KG340" s="18"/>
      <c r="KH340" s="18">
        <v>166.299999999992</v>
      </c>
      <c r="KI340" s="18"/>
      <c r="KJ340" s="18"/>
      <c r="KO340" s="18" t="s">
        <v>867</v>
      </c>
      <c r="KP340" s="18"/>
      <c r="KQ340" s="18">
        <v>111.299999999992</v>
      </c>
      <c r="KX340" s="18" t="s">
        <v>867</v>
      </c>
      <c r="KY340" s="18"/>
      <c r="KZ340" s="18">
        <v>408.10000000000218</v>
      </c>
      <c r="LG340" s="18"/>
      <c r="LH340" s="18"/>
      <c r="LI340" s="407"/>
      <c r="LJ340" s="18"/>
      <c r="LK340" s="18"/>
      <c r="LP340" s="401" t="s">
        <v>867</v>
      </c>
      <c r="LQ340" s="401"/>
      <c r="LR340" s="406" t="s">
        <v>1605</v>
      </c>
      <c r="LS340" s="401" t="s">
        <v>2512</v>
      </c>
      <c r="LT340" s="401"/>
      <c r="LU340" s="401">
        <v>258.00000000000364</v>
      </c>
      <c r="MH340" s="3"/>
      <c r="MI340" s="3"/>
      <c r="MJ340" s="80"/>
      <c r="MK340" s="80"/>
      <c r="ML340" s="234"/>
      <c r="MQ340" s="18" t="s">
        <v>867</v>
      </c>
      <c r="MR340" s="18"/>
      <c r="MS340" s="18">
        <v>155.00000000000182</v>
      </c>
      <c r="MT340" s="18">
        <v>77.500000000001819</v>
      </c>
      <c r="MU340" s="18"/>
      <c r="MV340">
        <f t="shared" si="588"/>
        <v>232.50000000000364</v>
      </c>
      <c r="MZ340" s="3"/>
      <c r="NA340" s="3"/>
      <c r="NB340" s="313"/>
      <c r="NC340" s="84"/>
      <c r="ND340" s="3"/>
      <c r="NF340" s="18"/>
      <c r="NH340" s="43"/>
    </row>
    <row r="341" spans="1:372" ht="18">
      <c r="A341" s="53"/>
      <c r="B341" s="49"/>
      <c r="D341" s="87"/>
      <c r="E341" s="41"/>
      <c r="F341" s="41"/>
      <c r="G341" s="183"/>
      <c r="M341" s="53">
        <v>2016</v>
      </c>
      <c r="P341" s="57">
        <v>16784</v>
      </c>
      <c r="Q341" t="s">
        <v>244</v>
      </c>
      <c r="R341" s="3" t="s">
        <v>1596</v>
      </c>
      <c r="V341" s="53" t="s">
        <v>1614</v>
      </c>
      <c r="Y341" s="57">
        <v>32946</v>
      </c>
      <c r="Z341" t="s">
        <v>268</v>
      </c>
      <c r="AA341" s="3" t="s">
        <v>1596</v>
      </c>
      <c r="AE341" s="53" t="s">
        <v>221</v>
      </c>
      <c r="AH341" s="49">
        <v>41674</v>
      </c>
      <c r="AI341" t="s">
        <v>402</v>
      </c>
      <c r="AJ341" s="3" t="s">
        <v>1596</v>
      </c>
      <c r="AN341" s="53" t="s">
        <v>875</v>
      </c>
      <c r="AO341" s="3"/>
      <c r="AP341" s="3"/>
      <c r="AS341" s="3"/>
      <c r="AW341" s="52" t="s">
        <v>1935</v>
      </c>
      <c r="AZ341" s="95"/>
      <c r="BB341" s="3"/>
      <c r="BF341" s="53" t="s">
        <v>3691</v>
      </c>
      <c r="BJ341" s="18"/>
      <c r="BO341" s="18"/>
      <c r="BP341" s="18"/>
      <c r="BQ341" s="406"/>
      <c r="BR341" s="18"/>
      <c r="BS341" s="18"/>
      <c r="BX341" s="18"/>
      <c r="BY341" s="18"/>
      <c r="BZ341" s="406"/>
      <c r="CA341" s="18"/>
      <c r="CB341" s="18"/>
      <c r="CG341" s="18"/>
      <c r="CH341" s="18"/>
      <c r="CI341" s="406"/>
      <c r="CJ341" s="18"/>
      <c r="CK341" s="18"/>
      <c r="CP341" s="18"/>
      <c r="CQ341" s="18"/>
      <c r="CR341" s="406"/>
      <c r="CS341" s="18"/>
      <c r="CT341" s="18"/>
      <c r="CY341" s="18"/>
      <c r="CZ341" s="18"/>
      <c r="DA341" s="406"/>
      <c r="DB341" s="18"/>
      <c r="DC341" s="18"/>
      <c r="DH341" s="18"/>
      <c r="DI341" s="18"/>
      <c r="DJ341" s="406"/>
      <c r="DK341" s="18"/>
      <c r="DL341" s="18"/>
      <c r="DQ341" s="1"/>
      <c r="DR341" s="1"/>
      <c r="DS341" s="445"/>
      <c r="DT341" s="1"/>
      <c r="DU341" s="1"/>
      <c r="DZ341" s="18" t="s">
        <v>21</v>
      </c>
      <c r="EA341" s="18"/>
      <c r="EB341" s="406" t="s">
        <v>1631</v>
      </c>
      <c r="EC341" s="18" t="s">
        <v>2500</v>
      </c>
      <c r="ED341" s="18"/>
      <c r="EE341" s="18">
        <v>603.29999999999927</v>
      </c>
      <c r="EI341" s="18" t="s">
        <v>21</v>
      </c>
      <c r="EJ341" s="18"/>
      <c r="EK341" s="406" t="s">
        <v>1631</v>
      </c>
      <c r="EL341" s="18" t="s">
        <v>2500</v>
      </c>
      <c r="EM341" s="18"/>
      <c r="EN341" s="18">
        <v>144.39999999999964</v>
      </c>
      <c r="ER341" s="18" t="s">
        <v>21</v>
      </c>
      <c r="ES341" s="18"/>
      <c r="ET341" s="406" t="s">
        <v>1631</v>
      </c>
      <c r="EU341" s="18" t="s">
        <v>2500</v>
      </c>
      <c r="EV341" s="18"/>
      <c r="EW341" s="18">
        <v>100</v>
      </c>
      <c r="FA341" s="18" t="s">
        <v>21</v>
      </c>
      <c r="FB341" s="18"/>
      <c r="FC341" s="406" t="s">
        <v>1631</v>
      </c>
      <c r="FD341" s="18" t="s">
        <v>2500</v>
      </c>
      <c r="FE341" s="18"/>
      <c r="FF341" s="18">
        <v>48.900000000001455</v>
      </c>
      <c r="FJ341" s="18" t="s">
        <v>21</v>
      </c>
      <c r="FK341" s="18"/>
      <c r="FL341" s="406" t="s">
        <v>1631</v>
      </c>
      <c r="FM341" s="18" t="s">
        <v>2500</v>
      </c>
      <c r="FN341" s="18"/>
      <c r="FO341" s="18">
        <v>394.20000000000073</v>
      </c>
      <c r="FS341" s="18" t="s">
        <v>21</v>
      </c>
      <c r="FT341" s="18"/>
      <c r="FU341" s="406" t="s">
        <v>1631</v>
      </c>
      <c r="FV341" s="18" t="s">
        <v>2500</v>
      </c>
      <c r="FW341" s="18"/>
      <c r="FX341" s="18">
        <v>662.64999999999964</v>
      </c>
      <c r="GB341" s="18" t="s">
        <v>21</v>
      </c>
      <c r="GC341" s="18"/>
      <c r="GD341" s="406" t="s">
        <v>1631</v>
      </c>
      <c r="GE341" s="18" t="s">
        <v>2500</v>
      </c>
      <c r="GF341" s="18"/>
      <c r="GG341" s="18">
        <v>36</v>
      </c>
      <c r="GK341" s="18" t="s">
        <v>21</v>
      </c>
      <c r="GL341" s="18"/>
      <c r="GM341" s="406" t="s">
        <v>1631</v>
      </c>
      <c r="GN341" s="18" t="s">
        <v>2500</v>
      </c>
      <c r="GO341" s="18"/>
      <c r="GP341" s="18">
        <v>3208.9000000000005</v>
      </c>
      <c r="HC341" s="18" t="s">
        <v>21</v>
      </c>
      <c r="HD341" s="18"/>
      <c r="HE341" s="18">
        <v>820.19999999999527</v>
      </c>
      <c r="HF341" s="18"/>
      <c r="HG341" s="18"/>
      <c r="HL341" s="18" t="s">
        <v>21</v>
      </c>
      <c r="HM341" s="18"/>
      <c r="HN341" s="18">
        <v>766.99999999999636</v>
      </c>
      <c r="HO341" s="18"/>
      <c r="HP341" s="18"/>
      <c r="HU341" s="18" t="s">
        <v>21</v>
      </c>
      <c r="HV341" s="486"/>
      <c r="HW341" s="487">
        <v>4574.4999999999527</v>
      </c>
      <c r="HX341" s="18"/>
      <c r="HY341" s="18"/>
      <c r="HZ341" s="18"/>
      <c r="IM341" s="18" t="s">
        <v>21</v>
      </c>
      <c r="IN341" s="18"/>
      <c r="IO341" s="18">
        <v>479.5</v>
      </c>
      <c r="IP341" s="18"/>
      <c r="IQ341" s="18"/>
      <c r="IV341" s="18" t="s">
        <v>21</v>
      </c>
      <c r="IW341" s="18"/>
      <c r="IX341" s="18">
        <v>420.40000000000146</v>
      </c>
      <c r="IY341" s="18"/>
      <c r="IZ341" s="18"/>
      <c r="JE341" s="18"/>
      <c r="JF341" s="18"/>
      <c r="JG341" s="406"/>
      <c r="JH341" s="18"/>
      <c r="JI341" s="18"/>
      <c r="JN341" s="401" t="s">
        <v>21</v>
      </c>
      <c r="JO341" s="401"/>
      <c r="JP341" s="401">
        <v>375.5</v>
      </c>
      <c r="JW341" s="412"/>
      <c r="JX341" s="18"/>
      <c r="JY341" s="410"/>
      <c r="JZ341" s="18"/>
      <c r="KA341" s="18"/>
      <c r="KF341" s="18" t="s">
        <v>21</v>
      </c>
      <c r="KG341" s="18"/>
      <c r="KH341" s="18">
        <v>250.49999999999636</v>
      </c>
      <c r="KI341" s="18"/>
      <c r="KJ341" s="18"/>
      <c r="KO341" s="18" t="s">
        <v>21</v>
      </c>
      <c r="KP341" s="18"/>
      <c r="KQ341" s="18">
        <v>395</v>
      </c>
      <c r="KX341" s="18" t="s">
        <v>21</v>
      </c>
      <c r="KY341" s="18"/>
      <c r="KZ341" s="18">
        <v>346.40000000000146</v>
      </c>
      <c r="LG341" s="412"/>
      <c r="LH341" s="18"/>
      <c r="LI341" s="407"/>
      <c r="LJ341" s="18"/>
      <c r="LK341" s="18"/>
      <c r="LP341" s="401" t="s">
        <v>21</v>
      </c>
      <c r="LQ341" s="401"/>
      <c r="LR341" s="406" t="s">
        <v>1631</v>
      </c>
      <c r="LS341" s="401" t="s">
        <v>2500</v>
      </c>
      <c r="LT341" s="401"/>
      <c r="LU341" s="401">
        <v>540.29999999999563</v>
      </c>
      <c r="MH341" s="87"/>
      <c r="MI341" s="3"/>
      <c r="MJ341" s="80"/>
      <c r="MK341" s="80"/>
      <c r="ML341" s="234"/>
      <c r="MQ341" s="18" t="s">
        <v>21</v>
      </c>
      <c r="MR341" s="18"/>
      <c r="MS341" s="18">
        <v>268.49999999999636</v>
      </c>
      <c r="MT341" s="18">
        <v>210.49999999999636</v>
      </c>
      <c r="MU341" s="18"/>
      <c r="MV341">
        <f t="shared" si="588"/>
        <v>478.99999999999272</v>
      </c>
      <c r="MZ341" s="87"/>
      <c r="NA341" s="3"/>
      <c r="NB341" s="313"/>
      <c r="NC341" s="84"/>
      <c r="ND341" s="41"/>
      <c r="NF341" s="18"/>
      <c r="NH341" s="43"/>
    </row>
    <row r="342" spans="1:372" ht="18">
      <c r="A342" s="42"/>
      <c r="B342" s="49"/>
      <c r="D342" s="65"/>
      <c r="E342" s="3"/>
      <c r="F342" s="84"/>
      <c r="G342" s="143"/>
      <c r="M342" s="42" t="s">
        <v>13</v>
      </c>
      <c r="P342" s="18"/>
      <c r="R342" s="3"/>
      <c r="V342" s="42" t="s">
        <v>29</v>
      </c>
      <c r="Y342" s="18"/>
      <c r="AA342" s="3"/>
      <c r="AE342" s="42" t="s">
        <v>13</v>
      </c>
      <c r="AH342" s="49"/>
      <c r="AJ342" s="3"/>
      <c r="AN342" s="42" t="s">
        <v>13</v>
      </c>
      <c r="AO342" s="3"/>
      <c r="AP342" s="3"/>
      <c r="AQ342" s="177">
        <v>46797.724999999919</v>
      </c>
      <c r="AR342" t="s">
        <v>1538</v>
      </c>
      <c r="AS342" s="3" t="s">
        <v>1597</v>
      </c>
      <c r="AW342" s="42" t="s">
        <v>23</v>
      </c>
      <c r="AX342" s="9"/>
      <c r="AY342" s="3"/>
      <c r="AZ342" s="177">
        <v>42938.337500000089</v>
      </c>
      <c r="BA342" s="252" t="s">
        <v>2096</v>
      </c>
      <c r="BB342" s="3" t="s">
        <v>1597</v>
      </c>
      <c r="BF342" s="42" t="s">
        <v>19</v>
      </c>
      <c r="BG342" s="9"/>
      <c r="BH342" s="376"/>
      <c r="BI342" s="177">
        <v>47382.62499999992</v>
      </c>
      <c r="BJ342" s="252" t="s">
        <v>3693</v>
      </c>
      <c r="BK342" s="3" t="s">
        <v>1597</v>
      </c>
      <c r="BO342" s="18"/>
      <c r="BP342" s="18"/>
      <c r="BQ342" s="406"/>
      <c r="BR342" s="18"/>
      <c r="BS342" s="18"/>
      <c r="BX342" s="18"/>
      <c r="BY342" s="18"/>
      <c r="BZ342" s="406"/>
      <c r="CA342" s="18"/>
      <c r="CB342" s="18"/>
      <c r="CG342" s="18"/>
      <c r="CH342" s="18"/>
      <c r="CI342" s="406"/>
      <c r="CJ342" s="18"/>
      <c r="CK342" s="18"/>
      <c r="CP342" s="18"/>
      <c r="CQ342" s="18"/>
      <c r="CR342" s="406"/>
      <c r="CS342" s="18"/>
      <c r="CT342" s="18"/>
      <c r="CY342" s="18"/>
      <c r="CZ342" s="18"/>
      <c r="DA342" s="406"/>
      <c r="DB342" s="18"/>
      <c r="DC342" s="18"/>
      <c r="DH342" s="18"/>
      <c r="DI342" s="18"/>
      <c r="DJ342" s="406"/>
      <c r="DK342" s="18"/>
      <c r="DL342" s="18"/>
      <c r="DQ342" s="1"/>
      <c r="DR342" s="1"/>
      <c r="DS342" s="445"/>
      <c r="DT342" s="1"/>
      <c r="DU342" s="1"/>
      <c r="DZ342" s="18" t="s">
        <v>141</v>
      </c>
      <c r="EA342" s="18"/>
      <c r="EB342" s="406" t="s">
        <v>1634</v>
      </c>
      <c r="EC342" s="18" t="s">
        <v>2237</v>
      </c>
      <c r="ED342" s="18"/>
      <c r="EE342" s="18">
        <v>679.20000000000073</v>
      </c>
      <c r="EI342" s="18" t="s">
        <v>141</v>
      </c>
      <c r="EJ342" s="18"/>
      <c r="EK342" s="406" t="s">
        <v>1634</v>
      </c>
      <c r="EL342" s="18" t="s">
        <v>2237</v>
      </c>
      <c r="EM342" s="18"/>
      <c r="EN342" s="18">
        <v>273.70000000000255</v>
      </c>
      <c r="ER342" s="18" t="s">
        <v>141</v>
      </c>
      <c r="ES342" s="18"/>
      <c r="ET342" s="406" t="s">
        <v>1634</v>
      </c>
      <c r="EU342" s="18" t="s">
        <v>2237</v>
      </c>
      <c r="EV342" s="18"/>
      <c r="EW342" s="18">
        <v>208.29999999999927</v>
      </c>
      <c r="FA342" s="18" t="s">
        <v>141</v>
      </c>
      <c r="FB342" s="18"/>
      <c r="FC342" s="406" t="s">
        <v>1634</v>
      </c>
      <c r="FD342" s="18" t="s">
        <v>2237</v>
      </c>
      <c r="FE342" s="18"/>
      <c r="FF342" s="18">
        <v>121.10000000000036</v>
      </c>
      <c r="FJ342" s="18" t="s">
        <v>141</v>
      </c>
      <c r="FK342" s="18"/>
      <c r="FL342" s="406" t="s">
        <v>1634</v>
      </c>
      <c r="FM342" s="18" t="s">
        <v>2237</v>
      </c>
      <c r="FN342" s="18"/>
      <c r="FO342" s="18">
        <v>421.30000000000109</v>
      </c>
      <c r="FS342" s="18" t="s">
        <v>141</v>
      </c>
      <c r="FT342" s="18"/>
      <c r="FU342" s="406" t="s">
        <v>1634</v>
      </c>
      <c r="FV342" s="18" t="s">
        <v>2237</v>
      </c>
      <c r="FW342" s="18"/>
      <c r="FX342" s="18">
        <v>229.30000000000109</v>
      </c>
      <c r="GB342" s="18" t="s">
        <v>141</v>
      </c>
      <c r="GC342" s="18"/>
      <c r="GD342" s="406" t="s">
        <v>1634</v>
      </c>
      <c r="GE342" s="18" t="s">
        <v>2237</v>
      </c>
      <c r="GF342" s="18"/>
      <c r="GG342" s="18">
        <v>247.89999999999964</v>
      </c>
      <c r="GK342" s="18" t="s">
        <v>141</v>
      </c>
      <c r="GL342" s="18"/>
      <c r="GM342" s="406" t="s">
        <v>1634</v>
      </c>
      <c r="GN342" s="18" t="s">
        <v>2237</v>
      </c>
      <c r="GO342" s="18"/>
      <c r="GP342" s="18">
        <v>2359</v>
      </c>
      <c r="HC342" s="18" t="s">
        <v>141</v>
      </c>
      <c r="HD342" s="18"/>
      <c r="HE342" s="18">
        <v>584.54999999999927</v>
      </c>
      <c r="HF342" s="18"/>
      <c r="HG342" s="18"/>
      <c r="HL342" s="18" t="s">
        <v>141</v>
      </c>
      <c r="HM342" s="18"/>
      <c r="HN342" s="18">
        <v>322.89999999999964</v>
      </c>
      <c r="HO342" s="18"/>
      <c r="HP342" s="18"/>
      <c r="HU342" s="18" t="s">
        <v>141</v>
      </c>
      <c r="HV342" s="486"/>
      <c r="HW342" s="487">
        <v>3786.1999999999935</v>
      </c>
      <c r="HX342" s="18"/>
      <c r="HY342" s="18"/>
      <c r="HZ342" s="18"/>
      <c r="IM342" s="18" t="s">
        <v>141</v>
      </c>
      <c r="IN342" s="18"/>
      <c r="IO342" s="18">
        <v>266.90000000000509</v>
      </c>
      <c r="IP342" s="18"/>
      <c r="IQ342" s="18"/>
      <c r="IV342" s="18" t="s">
        <v>141</v>
      </c>
      <c r="IW342" s="18"/>
      <c r="IX342" s="18">
        <v>207.39999999999782</v>
      </c>
      <c r="IY342" s="18"/>
      <c r="IZ342" s="18"/>
      <c r="JE342" s="411"/>
      <c r="JF342" s="18"/>
      <c r="JG342" s="406"/>
      <c r="JH342" s="18"/>
      <c r="JI342" s="18"/>
      <c r="JN342" s="401" t="s">
        <v>141</v>
      </c>
      <c r="JO342" s="401"/>
      <c r="JP342" s="401">
        <v>364.79999999999927</v>
      </c>
      <c r="JW342" s="412"/>
      <c r="JX342" s="18"/>
      <c r="JY342" s="410"/>
      <c r="JZ342" s="18"/>
      <c r="KA342" s="18"/>
      <c r="KF342" s="18" t="s">
        <v>141</v>
      </c>
      <c r="KG342" s="18"/>
      <c r="KH342" s="18">
        <v>148.50000000000728</v>
      </c>
      <c r="KI342" s="18"/>
      <c r="KJ342" s="18"/>
      <c r="KO342" s="18" t="s">
        <v>141</v>
      </c>
      <c r="KP342" s="18"/>
      <c r="KQ342" s="18">
        <v>164.10000000000582</v>
      </c>
      <c r="KX342" s="18" t="s">
        <v>141</v>
      </c>
      <c r="KY342" s="18"/>
      <c r="KZ342" s="18">
        <v>305.30000000000655</v>
      </c>
      <c r="LG342" s="412"/>
      <c r="LH342" s="18"/>
      <c r="LI342" s="407"/>
      <c r="LJ342" s="18"/>
      <c r="LK342" s="18"/>
      <c r="LP342" s="401" t="s">
        <v>141</v>
      </c>
      <c r="LQ342" s="401"/>
      <c r="LR342" s="406" t="s">
        <v>1634</v>
      </c>
      <c r="LS342" s="401" t="s">
        <v>2237</v>
      </c>
      <c r="LT342" s="401"/>
      <c r="LU342" s="401">
        <v>244.90000000000146</v>
      </c>
      <c r="MH342" s="87"/>
      <c r="MI342" s="68"/>
      <c r="MJ342" s="80"/>
      <c r="MK342" s="80"/>
      <c r="ML342" s="234"/>
      <c r="MQ342" s="18" t="s">
        <v>141</v>
      </c>
      <c r="MR342" s="18"/>
      <c r="MS342" s="18">
        <v>215.49999999999818</v>
      </c>
      <c r="MT342" s="18">
        <v>170.49999999999818</v>
      </c>
      <c r="MU342" s="18"/>
      <c r="MV342">
        <f t="shared" si="588"/>
        <v>385.99999999999636</v>
      </c>
      <c r="MZ342" s="87"/>
      <c r="NA342" s="68"/>
      <c r="NB342" s="312"/>
      <c r="NC342" s="84"/>
      <c r="ND342" s="41"/>
      <c r="NF342" s="18"/>
      <c r="NH342" s="43"/>
    </row>
    <row r="343" spans="1:372" ht="18">
      <c r="A343" s="53"/>
      <c r="B343" s="49"/>
      <c r="D343" s="3"/>
      <c r="E343" s="3"/>
      <c r="F343" s="84"/>
      <c r="G343" s="143"/>
      <c r="M343" s="53">
        <v>2016</v>
      </c>
      <c r="P343" s="57">
        <v>16328</v>
      </c>
      <c r="Q343" t="s">
        <v>245</v>
      </c>
      <c r="R343" s="3" t="s">
        <v>1597</v>
      </c>
      <c r="V343" s="53" t="s">
        <v>1614</v>
      </c>
      <c r="Y343" s="57">
        <v>32711</v>
      </c>
      <c r="Z343" t="s">
        <v>269</v>
      </c>
      <c r="AA343" s="3" t="s">
        <v>1597</v>
      </c>
      <c r="AE343" s="53" t="s">
        <v>221</v>
      </c>
      <c r="AH343" s="49">
        <v>41471</v>
      </c>
      <c r="AI343" t="s">
        <v>403</v>
      </c>
      <c r="AJ343" s="3" t="s">
        <v>1597</v>
      </c>
      <c r="AN343" s="53" t="s">
        <v>875</v>
      </c>
      <c r="AO343" s="9"/>
      <c r="AP343" s="3"/>
      <c r="AS343" s="3"/>
      <c r="AW343" s="53" t="s">
        <v>1940</v>
      </c>
      <c r="AZ343" s="95"/>
      <c r="BB343" s="3"/>
      <c r="BF343" s="53" t="s">
        <v>3662</v>
      </c>
      <c r="BJ343" s="18"/>
      <c r="BO343" s="402"/>
      <c r="BP343" s="18"/>
      <c r="BQ343" s="406"/>
      <c r="BR343" s="18"/>
      <c r="BS343" s="18"/>
      <c r="BX343" s="402"/>
      <c r="BY343" s="18"/>
      <c r="BZ343" s="406"/>
      <c r="CA343" s="18"/>
      <c r="CB343" s="18"/>
      <c r="CG343" s="402"/>
      <c r="CH343" s="18"/>
      <c r="CI343" s="406"/>
      <c r="CJ343" s="18"/>
      <c r="CK343" s="18"/>
      <c r="CP343" s="402"/>
      <c r="CQ343" s="18"/>
      <c r="CR343" s="406"/>
      <c r="CS343" s="18"/>
      <c r="CT343" s="18"/>
      <c r="CY343" s="402"/>
      <c r="CZ343" s="18"/>
      <c r="DA343" s="406"/>
      <c r="DB343" s="18"/>
      <c r="DC343" s="18"/>
      <c r="DH343" s="402"/>
      <c r="DI343" s="18"/>
      <c r="DJ343" s="406"/>
      <c r="DK343" s="18"/>
      <c r="DL343" s="18"/>
      <c r="DQ343" s="441"/>
      <c r="DR343" s="1"/>
      <c r="DS343" s="445"/>
      <c r="DT343" s="1"/>
      <c r="DU343" s="1"/>
      <c r="DZ343" s="402" t="s">
        <v>2256</v>
      </c>
      <c r="EA343" s="18"/>
      <c r="EB343" s="406" t="s">
        <v>2486</v>
      </c>
      <c r="EC343" s="18" t="s">
        <v>2521</v>
      </c>
      <c r="ED343" s="18"/>
      <c r="EE343" s="18">
        <v>381.30000000000018</v>
      </c>
      <c r="EI343" s="402" t="s">
        <v>2256</v>
      </c>
      <c r="EJ343" s="18"/>
      <c r="EK343" s="406" t="s">
        <v>2486</v>
      </c>
      <c r="EL343" s="18" t="s">
        <v>2521</v>
      </c>
      <c r="EM343" s="18"/>
      <c r="EN343" s="18">
        <v>412.69999999999982</v>
      </c>
      <c r="ER343" s="402" t="s">
        <v>2256</v>
      </c>
      <c r="ES343" s="18"/>
      <c r="ET343" s="406" t="s">
        <v>2486</v>
      </c>
      <c r="EU343" s="18" t="s">
        <v>2521</v>
      </c>
      <c r="EV343" s="18"/>
      <c r="EW343" s="18">
        <v>225.10000000000036</v>
      </c>
      <c r="FA343" s="402" t="s">
        <v>2256</v>
      </c>
      <c r="FB343" s="18"/>
      <c r="FC343" s="406" t="s">
        <v>2486</v>
      </c>
      <c r="FD343" s="18" t="s">
        <v>2521</v>
      </c>
      <c r="FE343" s="18"/>
      <c r="FF343" s="18">
        <v>399.69999999999982</v>
      </c>
      <c r="FJ343" s="402" t="s">
        <v>2256</v>
      </c>
      <c r="FK343" s="18"/>
      <c r="FL343" s="406" t="s">
        <v>2486</v>
      </c>
      <c r="FM343" s="18" t="s">
        <v>2521</v>
      </c>
      <c r="FN343" s="18"/>
      <c r="FO343" s="18">
        <v>238.00000000000091</v>
      </c>
      <c r="FS343" s="402" t="s">
        <v>2256</v>
      </c>
      <c r="FT343" s="18"/>
      <c r="FU343" s="406" t="s">
        <v>2486</v>
      </c>
      <c r="FV343" s="18" t="s">
        <v>2521</v>
      </c>
      <c r="FW343" s="18"/>
      <c r="FX343" s="18">
        <v>439.60000000000127</v>
      </c>
      <c r="GB343" s="402" t="s">
        <v>2256</v>
      </c>
      <c r="GC343" s="18"/>
      <c r="GD343" s="406" t="s">
        <v>2486</v>
      </c>
      <c r="GE343" s="18" t="s">
        <v>2521</v>
      </c>
      <c r="GF343" s="18"/>
      <c r="GG343" s="18">
        <v>168.10000000000127</v>
      </c>
      <c r="GK343" s="402" t="s">
        <v>2256</v>
      </c>
      <c r="GL343" s="18"/>
      <c r="GM343" s="406" t="s">
        <v>2486</v>
      </c>
      <c r="GN343" s="18" t="s">
        <v>2521</v>
      </c>
      <c r="GO343" s="18"/>
      <c r="GP343" s="18">
        <v>2092.5000000000005</v>
      </c>
      <c r="HC343" s="402" t="s">
        <v>2256</v>
      </c>
      <c r="HD343" s="18"/>
      <c r="HE343" s="18">
        <v>245.79999999999927</v>
      </c>
      <c r="HF343" s="18"/>
      <c r="HG343" s="18"/>
      <c r="HL343" s="402" t="s">
        <v>2256</v>
      </c>
      <c r="HM343" s="18"/>
      <c r="HN343" s="18">
        <v>219.50000000000364</v>
      </c>
      <c r="HO343" s="18"/>
      <c r="HP343" s="18"/>
      <c r="HU343" s="18" t="s">
        <v>2256</v>
      </c>
      <c r="HV343" s="486"/>
      <c r="HW343" s="487">
        <v>2373.4000000000597</v>
      </c>
      <c r="HX343" s="18"/>
      <c r="HY343" s="18"/>
      <c r="HZ343" s="18"/>
      <c r="IM343" s="402" t="s">
        <v>2256</v>
      </c>
      <c r="IN343" s="18"/>
      <c r="IO343" s="18">
        <v>8.4000000000014552</v>
      </c>
      <c r="IP343" s="18"/>
      <c r="IQ343" s="18"/>
      <c r="IV343" s="402" t="s">
        <v>2256</v>
      </c>
      <c r="IW343" s="18"/>
      <c r="IX343" s="18">
        <v>82.599999999998545</v>
      </c>
      <c r="IY343" s="18"/>
      <c r="IZ343" s="18"/>
      <c r="JE343" s="411"/>
      <c r="JF343" s="18"/>
      <c r="JG343" s="406"/>
      <c r="JH343" s="18"/>
      <c r="JI343" s="18"/>
      <c r="JN343" s="488" t="s">
        <v>2256</v>
      </c>
      <c r="JO343" s="401"/>
      <c r="JP343" s="401">
        <v>42</v>
      </c>
      <c r="JW343" s="18"/>
      <c r="JX343" s="18"/>
      <c r="JY343" s="410"/>
      <c r="JZ343" s="18"/>
      <c r="KA343" s="18"/>
      <c r="KF343" s="402" t="s">
        <v>2256</v>
      </c>
      <c r="KG343" s="18"/>
      <c r="KH343" s="18">
        <v>24.299999999999272</v>
      </c>
      <c r="KI343" s="18"/>
      <c r="KJ343" s="18"/>
      <c r="KO343" s="402" t="s">
        <v>2256</v>
      </c>
      <c r="KP343" s="18"/>
      <c r="KQ343" s="18">
        <v>205.09999999999673</v>
      </c>
      <c r="KX343" s="402" t="s">
        <v>2256</v>
      </c>
      <c r="KY343" s="18"/>
      <c r="KZ343" s="18">
        <v>401.20000000000073</v>
      </c>
      <c r="LG343" s="18"/>
      <c r="LH343" s="18"/>
      <c r="LI343" s="407"/>
      <c r="LJ343" s="18"/>
      <c r="LK343" s="18"/>
      <c r="LP343" s="488" t="s">
        <v>2256</v>
      </c>
      <c r="LQ343" s="401"/>
      <c r="LR343" s="406" t="s">
        <v>2486</v>
      </c>
      <c r="LS343" s="401" t="s">
        <v>2521</v>
      </c>
      <c r="LT343" s="401"/>
      <c r="LU343" s="401">
        <v>364.89999999999782</v>
      </c>
      <c r="MH343" s="3"/>
      <c r="MI343" s="68"/>
      <c r="MJ343" s="80"/>
      <c r="MK343" s="80"/>
      <c r="ML343" s="234"/>
      <c r="MQ343" s="402" t="s">
        <v>2256</v>
      </c>
      <c r="MR343" s="18"/>
      <c r="MS343" s="18">
        <v>114.50000000000364</v>
      </c>
      <c r="MT343" s="18">
        <v>105.50000000000364</v>
      </c>
      <c r="MU343" s="18"/>
      <c r="MV343">
        <f t="shared" si="588"/>
        <v>220.00000000000728</v>
      </c>
      <c r="MZ343" s="3"/>
      <c r="NA343" s="68"/>
      <c r="NB343" s="312"/>
      <c r="NC343" s="84"/>
      <c r="ND343" s="3"/>
      <c r="NF343" s="18"/>
      <c r="NH343" s="43"/>
    </row>
    <row r="344" spans="1:372" ht="18">
      <c r="A344" s="42"/>
      <c r="D344" s="87"/>
      <c r="E344" s="41"/>
      <c r="F344" s="41"/>
      <c r="G344" s="183"/>
      <c r="M344" s="42" t="s">
        <v>179</v>
      </c>
      <c r="P344" s="18"/>
      <c r="R344" s="3"/>
      <c r="V344" s="42" t="s">
        <v>1</v>
      </c>
      <c r="Y344" s="18"/>
      <c r="AA344" s="3"/>
      <c r="AE344" s="42" t="s">
        <v>1</v>
      </c>
      <c r="AG344" s="3"/>
      <c r="AH344" s="49"/>
      <c r="AJ344" s="3"/>
      <c r="AN344" s="42" t="s">
        <v>15</v>
      </c>
      <c r="AQ344" s="177">
        <v>45956.074999999939</v>
      </c>
      <c r="AR344" t="s">
        <v>1539</v>
      </c>
      <c r="AS344" s="3" t="s">
        <v>1598</v>
      </c>
      <c r="AW344" s="42" t="s">
        <v>15</v>
      </c>
      <c r="AX344" s="4"/>
      <c r="AY344" s="3"/>
      <c r="AZ344" s="177">
        <v>41848.824999999822</v>
      </c>
      <c r="BA344" s="252" t="s">
        <v>2097</v>
      </c>
      <c r="BB344" s="3" t="s">
        <v>1598</v>
      </c>
      <c r="BF344" s="42" t="s">
        <v>27</v>
      </c>
      <c r="BG344" s="9"/>
      <c r="BH344" s="376"/>
      <c r="BI344" s="177">
        <v>47172.87499999936</v>
      </c>
      <c r="BJ344" s="252" t="s">
        <v>3694</v>
      </c>
      <c r="BK344" s="3" t="s">
        <v>1598</v>
      </c>
      <c r="BO344" s="402"/>
      <c r="BP344" s="18"/>
      <c r="BQ344" s="406"/>
      <c r="BR344" s="18"/>
      <c r="BS344" s="18"/>
      <c r="BX344" s="402"/>
      <c r="BY344" s="18"/>
      <c r="BZ344" s="406"/>
      <c r="CA344" s="18"/>
      <c r="CB344" s="18"/>
      <c r="CG344" s="402"/>
      <c r="CH344" s="18"/>
      <c r="CI344" s="406"/>
      <c r="CJ344" s="18"/>
      <c r="CK344" s="18"/>
      <c r="CP344" s="402"/>
      <c r="CQ344" s="18"/>
      <c r="CR344" s="406"/>
      <c r="CS344" s="18"/>
      <c r="CT344" s="18"/>
      <c r="CY344" s="402"/>
      <c r="CZ344" s="18"/>
      <c r="DA344" s="406"/>
      <c r="DB344" s="18"/>
      <c r="DC344" s="18"/>
      <c r="DH344" s="402"/>
      <c r="DI344" s="18"/>
      <c r="DJ344" s="406"/>
      <c r="DK344" s="18"/>
      <c r="DL344" s="18"/>
      <c r="DQ344" s="441"/>
      <c r="DR344" s="1"/>
      <c r="DS344" s="445"/>
      <c r="DT344" s="1"/>
      <c r="DU344" s="1"/>
      <c r="DZ344" s="402" t="s">
        <v>2257</v>
      </c>
      <c r="EA344" s="18"/>
      <c r="EB344" s="406" t="s">
        <v>2490</v>
      </c>
      <c r="EC344" s="18" t="s">
        <v>2523</v>
      </c>
      <c r="ED344" s="18"/>
      <c r="EE344" s="18">
        <v>535.90000000000055</v>
      </c>
      <c r="EI344" s="402" t="s">
        <v>2257</v>
      </c>
      <c r="EJ344" s="18"/>
      <c r="EK344" s="406" t="s">
        <v>2490</v>
      </c>
      <c r="EL344" s="18" t="s">
        <v>2523</v>
      </c>
      <c r="EM344" s="18"/>
      <c r="EN344" s="18">
        <v>215.00000000000182</v>
      </c>
      <c r="ER344" s="402" t="s">
        <v>2257</v>
      </c>
      <c r="ES344" s="18"/>
      <c r="ET344" s="406" t="s">
        <v>2490</v>
      </c>
      <c r="EU344" s="18" t="s">
        <v>2523</v>
      </c>
      <c r="EV344" s="18"/>
      <c r="EW344" s="18">
        <v>292.50000000000091</v>
      </c>
      <c r="FA344" s="402" t="s">
        <v>2257</v>
      </c>
      <c r="FB344" s="18"/>
      <c r="FC344" s="406" t="s">
        <v>2490</v>
      </c>
      <c r="FD344" s="18" t="s">
        <v>2523</v>
      </c>
      <c r="FE344" s="18"/>
      <c r="FF344" s="18">
        <v>211.30000000000109</v>
      </c>
      <c r="FJ344" s="402" t="s">
        <v>2257</v>
      </c>
      <c r="FK344" s="18"/>
      <c r="FL344" s="406" t="s">
        <v>2490</v>
      </c>
      <c r="FM344" s="18" t="s">
        <v>2523</v>
      </c>
      <c r="FN344" s="18"/>
      <c r="FO344" s="18">
        <v>317.5</v>
      </c>
      <c r="FS344" s="402" t="s">
        <v>2257</v>
      </c>
      <c r="FT344" s="18"/>
      <c r="FU344" s="406" t="s">
        <v>2490</v>
      </c>
      <c r="FV344" s="18" t="s">
        <v>2523</v>
      </c>
      <c r="FW344" s="18"/>
      <c r="FX344" s="18">
        <v>422.80000000000018</v>
      </c>
      <c r="GB344" s="402" t="s">
        <v>2257</v>
      </c>
      <c r="GC344" s="18"/>
      <c r="GD344" s="406" t="s">
        <v>2490</v>
      </c>
      <c r="GE344" s="18" t="s">
        <v>2523</v>
      </c>
      <c r="GF344" s="18"/>
      <c r="GG344" s="18">
        <v>45.099999999998545</v>
      </c>
      <c r="GK344" s="402" t="s">
        <v>2257</v>
      </c>
      <c r="GL344" s="18"/>
      <c r="GM344" s="406" t="s">
        <v>2490</v>
      </c>
      <c r="GN344" s="18" t="s">
        <v>2523</v>
      </c>
      <c r="GO344" s="18"/>
      <c r="GP344" s="18">
        <v>2150.7999999999997</v>
      </c>
      <c r="HC344" s="402" t="s">
        <v>2257</v>
      </c>
      <c r="HD344" s="18"/>
      <c r="HE344" s="18">
        <v>394.80000000000109</v>
      </c>
      <c r="HF344" s="18"/>
      <c r="HG344" s="18"/>
      <c r="HL344" s="402" t="s">
        <v>2257</v>
      </c>
      <c r="HM344" s="18"/>
      <c r="HN344" s="18">
        <v>481.19999999999891</v>
      </c>
      <c r="HO344" s="18"/>
      <c r="HP344" s="18"/>
      <c r="HU344" s="18" t="s">
        <v>2257</v>
      </c>
      <c r="HV344" s="486"/>
      <c r="HW344" s="487">
        <v>3739.400000000016</v>
      </c>
      <c r="HX344" s="18"/>
      <c r="HY344" s="18"/>
      <c r="HZ344" s="18"/>
      <c r="IM344" s="402" t="s">
        <v>2257</v>
      </c>
      <c r="IN344" s="18"/>
      <c r="IO344" s="18">
        <v>411.09999999999854</v>
      </c>
      <c r="IP344" s="18"/>
      <c r="IQ344" s="18"/>
      <c r="IV344" s="402" t="s">
        <v>2257</v>
      </c>
      <c r="IW344" s="18"/>
      <c r="IX344" s="18">
        <v>401.09999999999491</v>
      </c>
      <c r="IY344" s="18"/>
      <c r="IZ344" s="18"/>
      <c r="JE344" s="18"/>
      <c r="JF344" s="18"/>
      <c r="JG344" s="406"/>
      <c r="JH344" s="18"/>
      <c r="JI344" s="18"/>
      <c r="JN344" s="488" t="s">
        <v>2257</v>
      </c>
      <c r="JO344" s="401"/>
      <c r="JP344" s="401">
        <v>229.59999999999491</v>
      </c>
      <c r="JW344" s="18"/>
      <c r="JX344" s="18"/>
      <c r="JY344" s="410"/>
      <c r="JZ344" s="18"/>
      <c r="KA344" s="18"/>
      <c r="KF344" s="402" t="s">
        <v>2257</v>
      </c>
      <c r="KG344" s="18"/>
      <c r="KH344" s="18">
        <v>254.09999999999491</v>
      </c>
      <c r="KI344" s="18"/>
      <c r="KJ344" s="18"/>
      <c r="KO344" s="402" t="s">
        <v>2257</v>
      </c>
      <c r="KP344" s="18"/>
      <c r="KQ344" s="18">
        <v>304.59999999999491</v>
      </c>
      <c r="KX344" s="402" t="s">
        <v>2257</v>
      </c>
      <c r="KY344" s="18"/>
      <c r="KZ344" s="18">
        <v>446.39999999999418</v>
      </c>
      <c r="LG344" s="18"/>
      <c r="LH344" s="18"/>
      <c r="LI344" s="407"/>
      <c r="LJ344" s="18"/>
      <c r="LK344" s="18"/>
      <c r="LP344" s="488" t="s">
        <v>2257</v>
      </c>
      <c r="LQ344" s="401"/>
      <c r="LR344" s="406" t="s">
        <v>2490</v>
      </c>
      <c r="LS344" s="401" t="s">
        <v>2523</v>
      </c>
      <c r="LT344" s="401"/>
      <c r="LU344" s="401">
        <v>250.19999999999345</v>
      </c>
      <c r="MH344" s="3"/>
      <c r="MI344" s="3"/>
      <c r="MJ344" s="80"/>
      <c r="MK344" s="80"/>
      <c r="ML344" s="234"/>
      <c r="MQ344" s="402" t="s">
        <v>2257</v>
      </c>
      <c r="MR344" s="18"/>
      <c r="MS344" s="18">
        <v>265.5</v>
      </c>
      <c r="MT344" s="18">
        <v>107.5</v>
      </c>
      <c r="MU344" s="18"/>
      <c r="MV344">
        <f t="shared" si="588"/>
        <v>373</v>
      </c>
      <c r="MZ344" s="3"/>
      <c r="NA344" s="3"/>
      <c r="NB344" s="313"/>
      <c r="NC344" s="84"/>
      <c r="ND344" s="3"/>
      <c r="NF344" s="18"/>
      <c r="NH344" s="43"/>
    </row>
    <row r="345" spans="1:372" ht="18">
      <c r="A345" s="53"/>
      <c r="D345" s="3"/>
      <c r="E345" s="3"/>
      <c r="F345" s="84"/>
      <c r="G345" s="143"/>
      <c r="M345" s="52">
        <v>2016</v>
      </c>
      <c r="P345" s="57">
        <v>16200</v>
      </c>
      <c r="Q345" t="s">
        <v>246</v>
      </c>
      <c r="R345" s="3" t="s">
        <v>1598</v>
      </c>
      <c r="V345" s="53" t="s">
        <v>1614</v>
      </c>
      <c r="Y345" s="57">
        <v>32152</v>
      </c>
      <c r="Z345" t="s">
        <v>270</v>
      </c>
      <c r="AA345" s="3" t="s">
        <v>1598</v>
      </c>
      <c r="AE345" s="53" t="s">
        <v>221</v>
      </c>
      <c r="AG345" s="3"/>
      <c r="AH345" s="49">
        <v>40392</v>
      </c>
      <c r="AI345" t="s">
        <v>404</v>
      </c>
      <c r="AJ345" s="3" t="s">
        <v>1598</v>
      </c>
      <c r="AN345" s="53" t="s">
        <v>875</v>
      </c>
      <c r="AS345" s="3"/>
      <c r="AW345" s="53" t="s">
        <v>1940</v>
      </c>
      <c r="AZ345" s="95"/>
      <c r="BB345" s="3"/>
      <c r="BF345" s="53" t="s">
        <v>3662</v>
      </c>
      <c r="BJ345" s="18"/>
      <c r="BO345" s="412"/>
      <c r="BP345" s="18"/>
      <c r="BQ345" s="406"/>
      <c r="BR345" s="18"/>
      <c r="BS345" s="18"/>
      <c r="BX345" s="411"/>
      <c r="BY345" s="18"/>
      <c r="BZ345" s="406"/>
      <c r="CA345" s="18"/>
      <c r="CB345" s="18"/>
      <c r="CG345" s="411"/>
      <c r="CH345" s="18"/>
      <c r="CI345" s="406"/>
      <c r="CJ345" s="18"/>
      <c r="CK345" s="18"/>
      <c r="CP345" s="411"/>
      <c r="CQ345" s="18"/>
      <c r="CR345" s="406"/>
      <c r="CS345" s="18"/>
      <c r="CT345" s="18"/>
      <c r="CY345" s="411"/>
      <c r="CZ345" s="18"/>
      <c r="DA345" s="406"/>
      <c r="DB345" s="18"/>
      <c r="DC345" s="18"/>
      <c r="DH345" s="411"/>
      <c r="DI345" s="18"/>
      <c r="DJ345" s="406"/>
      <c r="DK345" s="18"/>
      <c r="DL345" s="18"/>
      <c r="DQ345" s="221"/>
      <c r="DR345" s="1"/>
      <c r="DS345" s="445"/>
      <c r="DT345" s="1"/>
      <c r="DU345" s="1"/>
      <c r="DZ345" s="411" t="s">
        <v>1825</v>
      </c>
      <c r="EA345" s="18"/>
      <c r="EB345" s="406" t="s">
        <v>2062</v>
      </c>
      <c r="EC345" s="18" t="s">
        <v>2515</v>
      </c>
      <c r="ED345" s="18"/>
      <c r="EE345" s="18">
        <v>793.99999999999636</v>
      </c>
      <c r="EI345" s="411" t="s">
        <v>1825</v>
      </c>
      <c r="EJ345" s="18"/>
      <c r="EK345" s="406" t="s">
        <v>2062</v>
      </c>
      <c r="EL345" s="18" t="s">
        <v>2515</v>
      </c>
      <c r="EM345" s="18"/>
      <c r="EN345" s="18">
        <v>91.499999999997272</v>
      </c>
      <c r="ER345" s="411" t="s">
        <v>1825</v>
      </c>
      <c r="ES345" s="18"/>
      <c r="ET345" s="406" t="s">
        <v>2062</v>
      </c>
      <c r="EU345" s="18" t="s">
        <v>2515</v>
      </c>
      <c r="EV345" s="18"/>
      <c r="EW345" s="18">
        <v>76.19999999999709</v>
      </c>
      <c r="FA345" s="411" t="s">
        <v>1825</v>
      </c>
      <c r="FB345" s="18"/>
      <c r="FC345" s="406" t="s">
        <v>2062</v>
      </c>
      <c r="FD345" s="18" t="s">
        <v>2515</v>
      </c>
      <c r="FE345" s="18"/>
      <c r="FF345" s="18">
        <v>236.69999999999709</v>
      </c>
      <c r="FJ345" s="411" t="s">
        <v>1825</v>
      </c>
      <c r="FK345" s="18"/>
      <c r="FL345" s="406" t="s">
        <v>2062</v>
      </c>
      <c r="FM345" s="18" t="s">
        <v>2515</v>
      </c>
      <c r="FN345" s="18"/>
      <c r="FO345" s="18">
        <v>351.59999999999673</v>
      </c>
      <c r="FS345" s="412" t="s">
        <v>1825</v>
      </c>
      <c r="FT345" s="18"/>
      <c r="FU345" s="406" t="s">
        <v>2062</v>
      </c>
      <c r="FV345" s="18" t="s">
        <v>2515</v>
      </c>
      <c r="FW345" s="18"/>
      <c r="FX345" s="18">
        <v>629.99999999999818</v>
      </c>
      <c r="GB345" s="411" t="s">
        <v>1825</v>
      </c>
      <c r="GC345" s="18"/>
      <c r="GD345" s="406" t="s">
        <v>2062</v>
      </c>
      <c r="GE345" s="18" t="s">
        <v>2515</v>
      </c>
      <c r="GF345" s="18"/>
      <c r="GG345" s="18">
        <v>157.19999999999891</v>
      </c>
      <c r="GK345" s="411" t="s">
        <v>1825</v>
      </c>
      <c r="GL345" s="18"/>
      <c r="GM345" s="406" t="s">
        <v>2062</v>
      </c>
      <c r="GN345" s="18" t="s">
        <v>2515</v>
      </c>
      <c r="GO345" s="18"/>
      <c r="GP345" s="18">
        <v>1366.5000000000007</v>
      </c>
      <c r="HC345" s="412" t="s">
        <v>1825</v>
      </c>
      <c r="HD345" s="18"/>
      <c r="HE345" s="18">
        <v>717.39999999999964</v>
      </c>
      <c r="HF345" s="18"/>
      <c r="HG345" s="18"/>
      <c r="HL345" s="412" t="s">
        <v>1825</v>
      </c>
      <c r="HM345" s="18"/>
      <c r="HN345" s="18">
        <v>379.09999999999854</v>
      </c>
      <c r="HO345" s="18"/>
      <c r="HP345" s="18"/>
      <c r="HU345" s="18" t="s">
        <v>1825</v>
      </c>
      <c r="HV345" s="486"/>
      <c r="HW345" s="487">
        <v>3280.8000000000084</v>
      </c>
      <c r="HX345" s="18"/>
      <c r="HY345" s="18"/>
      <c r="HZ345" s="18"/>
      <c r="IM345" s="411" t="s">
        <v>1825</v>
      </c>
      <c r="IN345" s="18"/>
      <c r="IO345" s="18">
        <v>424.60000000000036</v>
      </c>
      <c r="IP345" s="18"/>
      <c r="IQ345" s="18"/>
      <c r="IV345" s="412" t="s">
        <v>1825</v>
      </c>
      <c r="IW345" s="18"/>
      <c r="IX345" s="18">
        <v>511.00000000000364</v>
      </c>
      <c r="IY345" s="18"/>
      <c r="IZ345" s="18"/>
      <c r="JE345" s="18"/>
      <c r="JF345" s="18"/>
      <c r="JG345" s="406"/>
      <c r="JH345" s="18"/>
      <c r="JI345" s="18"/>
      <c r="JN345" s="411" t="s">
        <v>1825</v>
      </c>
      <c r="JO345" s="401"/>
      <c r="JP345" s="401">
        <v>112.50000000000364</v>
      </c>
      <c r="JW345" s="402"/>
      <c r="JX345" s="18"/>
      <c r="JY345" s="410"/>
      <c r="JZ345" s="18"/>
      <c r="KA345" s="18"/>
      <c r="KF345" s="412" t="s">
        <v>1825</v>
      </c>
      <c r="KG345" s="18"/>
      <c r="KH345" s="18">
        <v>19.500000000003638</v>
      </c>
      <c r="KI345" s="18"/>
      <c r="KJ345" s="18"/>
      <c r="KO345" s="412" t="s">
        <v>1825</v>
      </c>
      <c r="KP345" s="18"/>
      <c r="KQ345" s="18">
        <v>218.100000000004</v>
      </c>
      <c r="KX345" s="412" t="s">
        <v>1825</v>
      </c>
      <c r="KY345" s="18"/>
      <c r="KZ345" s="18">
        <v>424.80000000000291</v>
      </c>
      <c r="LG345" s="402"/>
      <c r="LH345" s="18"/>
      <c r="LI345" s="407"/>
      <c r="LJ345" s="18"/>
      <c r="LK345" s="18"/>
      <c r="LP345" s="411" t="s">
        <v>1825</v>
      </c>
      <c r="LQ345" s="401"/>
      <c r="LR345" s="406" t="s">
        <v>2062</v>
      </c>
      <c r="LS345" s="401" t="s">
        <v>2515</v>
      </c>
      <c r="LT345" s="401"/>
      <c r="LU345" s="401">
        <v>529.29999999999563</v>
      </c>
      <c r="MH345" s="65"/>
      <c r="MI345" s="3"/>
      <c r="MJ345" s="80"/>
      <c r="MK345" s="80"/>
      <c r="ML345" s="234"/>
      <c r="MQ345" s="412" t="s">
        <v>1825</v>
      </c>
      <c r="MR345" s="18"/>
      <c r="MS345" s="18">
        <v>226.5</v>
      </c>
      <c r="MT345" s="18">
        <v>94</v>
      </c>
      <c r="MU345" s="18"/>
      <c r="MV345">
        <f t="shared" si="588"/>
        <v>320.5</v>
      </c>
      <c r="MZ345" s="65"/>
      <c r="NA345" s="3"/>
      <c r="NB345" s="313"/>
      <c r="NC345" s="84"/>
      <c r="ND345" s="41"/>
      <c r="NF345" s="18"/>
      <c r="NH345" s="43"/>
    </row>
    <row r="346" spans="1:372" ht="18">
      <c r="A346" s="42"/>
      <c r="D346" s="65"/>
      <c r="E346" s="3"/>
      <c r="F346" s="84"/>
      <c r="G346" s="143"/>
      <c r="M346" s="42" t="s">
        <v>1</v>
      </c>
      <c r="P346" s="18"/>
      <c r="R346" s="3"/>
      <c r="V346" s="42" t="s">
        <v>4</v>
      </c>
      <c r="Y346" s="18"/>
      <c r="AA346" s="3"/>
      <c r="AE346" s="42" t="s">
        <v>4</v>
      </c>
      <c r="AG346" s="3"/>
      <c r="AH346" s="49"/>
      <c r="AJ346" s="3"/>
      <c r="AN346" s="42" t="s">
        <v>35</v>
      </c>
      <c r="AO346" s="3"/>
      <c r="AP346" s="3"/>
      <c r="AQ346" s="177">
        <v>44624.487500000017</v>
      </c>
      <c r="AR346" t="s">
        <v>1540</v>
      </c>
      <c r="AS346" s="3" t="s">
        <v>1599</v>
      </c>
      <c r="AW346" s="40" t="s">
        <v>144</v>
      </c>
      <c r="AX346" s="224"/>
      <c r="AY346" s="3"/>
      <c r="AZ346" s="177">
        <v>41514.43750000016</v>
      </c>
      <c r="BA346" s="252" t="s">
        <v>2098</v>
      </c>
      <c r="BB346" s="3" t="s">
        <v>1599</v>
      </c>
      <c r="BF346" s="41" t="s">
        <v>871</v>
      </c>
      <c r="BG346" s="3"/>
      <c r="BH346" s="376"/>
      <c r="BI346" s="177">
        <v>46374.874999999825</v>
      </c>
      <c r="BJ346" s="252" t="s">
        <v>3695</v>
      </c>
      <c r="BK346" s="3" t="s">
        <v>1599</v>
      </c>
      <c r="BO346" s="18"/>
      <c r="BP346" s="18"/>
      <c r="BQ346" s="406"/>
      <c r="BR346" s="18"/>
      <c r="BS346" s="18"/>
      <c r="BX346" s="18"/>
      <c r="BY346" s="18"/>
      <c r="BZ346" s="406"/>
      <c r="CA346" s="18"/>
      <c r="CB346" s="18"/>
      <c r="CG346" s="18"/>
      <c r="CH346" s="18"/>
      <c r="CI346" s="406"/>
      <c r="CJ346" s="18"/>
      <c r="CK346" s="18"/>
      <c r="CP346" s="18"/>
      <c r="CQ346" s="18"/>
      <c r="CR346" s="406"/>
      <c r="CS346" s="18"/>
      <c r="CT346" s="18"/>
      <c r="CY346" s="18"/>
      <c r="CZ346" s="18"/>
      <c r="DA346" s="406"/>
      <c r="DB346" s="18"/>
      <c r="DC346" s="18"/>
      <c r="DH346" s="18"/>
      <c r="DI346" s="18"/>
      <c r="DJ346" s="406"/>
      <c r="DK346" s="18"/>
      <c r="DL346" s="18"/>
      <c r="DQ346" s="1"/>
      <c r="DR346" s="1"/>
      <c r="DS346" s="445"/>
      <c r="DT346" s="1"/>
      <c r="DU346" s="1"/>
      <c r="DZ346" s="18" t="s">
        <v>833</v>
      </c>
      <c r="EA346" s="18"/>
      <c r="EB346" s="406" t="s">
        <v>1615</v>
      </c>
      <c r="EC346" s="18" t="s">
        <v>2243</v>
      </c>
      <c r="ED346" s="18"/>
      <c r="EE346" s="18">
        <v>611.19999999999891</v>
      </c>
      <c r="EI346" s="18" t="s">
        <v>833</v>
      </c>
      <c r="EJ346" s="18"/>
      <c r="EK346" s="406" t="s">
        <v>1615</v>
      </c>
      <c r="EL346" s="18" t="s">
        <v>2243</v>
      </c>
      <c r="EM346" s="18"/>
      <c r="EN346" s="18">
        <v>120</v>
      </c>
      <c r="ER346" s="18" t="s">
        <v>833</v>
      </c>
      <c r="ES346" s="18"/>
      <c r="ET346" s="406" t="s">
        <v>1615</v>
      </c>
      <c r="EU346" s="18" t="s">
        <v>2243</v>
      </c>
      <c r="EV346" s="18"/>
      <c r="EW346" s="18">
        <v>130.69999999999891</v>
      </c>
      <c r="FA346" s="18" t="s">
        <v>833</v>
      </c>
      <c r="FB346" s="18"/>
      <c r="FC346" s="406" t="s">
        <v>1615</v>
      </c>
      <c r="FD346" s="18" t="s">
        <v>2243</v>
      </c>
      <c r="FE346" s="18"/>
      <c r="FF346" s="18">
        <v>320.30000000000109</v>
      </c>
      <c r="FJ346" s="18" t="s">
        <v>833</v>
      </c>
      <c r="FK346" s="18"/>
      <c r="FL346" s="406" t="s">
        <v>1615</v>
      </c>
      <c r="FM346" s="18" t="s">
        <v>2243</v>
      </c>
      <c r="FN346" s="18"/>
      <c r="FO346" s="18">
        <v>497.40000000000327</v>
      </c>
      <c r="FS346" s="18" t="s">
        <v>833</v>
      </c>
      <c r="FT346" s="18"/>
      <c r="FU346" s="406" t="s">
        <v>1615</v>
      </c>
      <c r="FV346" s="18" t="s">
        <v>2243</v>
      </c>
      <c r="FW346" s="18"/>
      <c r="FX346" s="18">
        <v>325.30000000000473</v>
      </c>
      <c r="GB346" s="18" t="s">
        <v>833</v>
      </c>
      <c r="GC346" s="18"/>
      <c r="GD346" s="406" t="s">
        <v>1615</v>
      </c>
      <c r="GE346" s="18" t="s">
        <v>2243</v>
      </c>
      <c r="GF346" s="18"/>
      <c r="GG346" s="18">
        <v>240.50000000000182</v>
      </c>
      <c r="GK346" s="18" t="s">
        <v>833</v>
      </c>
      <c r="GL346" s="18"/>
      <c r="GM346" s="406" t="s">
        <v>1615</v>
      </c>
      <c r="GN346" s="18" t="s">
        <v>2243</v>
      </c>
      <c r="GO346" s="18"/>
      <c r="GP346" s="18">
        <v>2725.7999999999993</v>
      </c>
      <c r="HC346" s="18" t="s">
        <v>833</v>
      </c>
      <c r="HD346" s="18"/>
      <c r="HE346" s="18">
        <v>809.00000000000182</v>
      </c>
      <c r="HF346" s="18"/>
      <c r="HG346" s="18"/>
      <c r="HL346" s="18" t="s">
        <v>833</v>
      </c>
      <c r="HM346" s="18"/>
      <c r="HN346" s="18">
        <v>489.20000000000255</v>
      </c>
      <c r="HO346" s="18"/>
      <c r="HP346" s="18"/>
      <c r="HU346" s="18" t="s">
        <v>833</v>
      </c>
      <c r="HV346" s="486"/>
      <c r="HW346" s="487">
        <v>4624.7999999999683</v>
      </c>
      <c r="HX346" s="18"/>
      <c r="HY346" s="18"/>
      <c r="HZ346" s="18"/>
      <c r="IM346" s="18" t="s">
        <v>833</v>
      </c>
      <c r="IN346" s="18"/>
      <c r="IO346" s="18">
        <v>256.5</v>
      </c>
      <c r="IP346" s="18"/>
      <c r="IQ346" s="18"/>
      <c r="IV346" s="18" t="s">
        <v>833</v>
      </c>
      <c r="IW346" s="18"/>
      <c r="IX346" s="18">
        <v>354.30000000000655</v>
      </c>
      <c r="IY346" s="18"/>
      <c r="IZ346" s="18"/>
      <c r="JE346" s="402"/>
      <c r="JF346" s="18"/>
      <c r="JG346" s="406"/>
      <c r="JH346" s="18"/>
      <c r="JI346" s="18"/>
      <c r="JN346" s="401" t="s">
        <v>833</v>
      </c>
      <c r="JO346" s="401"/>
      <c r="JP346" s="401">
        <v>265.00000000000728</v>
      </c>
      <c r="JW346" s="402"/>
      <c r="JX346" s="18"/>
      <c r="JY346" s="410"/>
      <c r="JZ346" s="18"/>
      <c r="KA346" s="18"/>
      <c r="KF346" s="18" t="s">
        <v>833</v>
      </c>
      <c r="KG346" s="18"/>
      <c r="KH346" s="18">
        <v>334.10000000000218</v>
      </c>
      <c r="KI346" s="18"/>
      <c r="KJ346" s="18"/>
      <c r="KO346" s="18" t="s">
        <v>833</v>
      </c>
      <c r="KP346" s="18"/>
      <c r="KQ346" s="18">
        <v>151.5</v>
      </c>
      <c r="KX346" s="18" t="s">
        <v>833</v>
      </c>
      <c r="KY346" s="18"/>
      <c r="KZ346" s="18">
        <v>371.5</v>
      </c>
      <c r="LG346" s="402"/>
      <c r="LH346" s="18"/>
      <c r="LI346" s="407"/>
      <c r="LJ346" s="18"/>
      <c r="LK346" s="18"/>
      <c r="LP346" s="401" t="s">
        <v>833</v>
      </c>
      <c r="LQ346" s="401"/>
      <c r="LR346" s="406" t="s">
        <v>1615</v>
      </c>
      <c r="LS346" s="401" t="s">
        <v>2243</v>
      </c>
      <c r="LT346" s="401"/>
      <c r="LU346" s="401">
        <v>447.39999999999782</v>
      </c>
      <c r="MH346" s="65"/>
      <c r="MI346" s="3"/>
      <c r="MJ346" s="80"/>
      <c r="MK346" s="80"/>
      <c r="ML346" s="234"/>
      <c r="MQ346" s="18" t="s">
        <v>833</v>
      </c>
      <c r="MR346" s="18"/>
      <c r="MS346" s="18">
        <v>108.50000000000364</v>
      </c>
      <c r="MT346" s="18">
        <v>138.50000000000364</v>
      </c>
      <c r="MU346" s="18"/>
      <c r="MV346">
        <f t="shared" si="588"/>
        <v>247.00000000000728</v>
      </c>
      <c r="MZ346" s="65"/>
      <c r="NA346" s="3"/>
      <c r="NB346" s="313"/>
      <c r="NC346" s="84"/>
      <c r="ND346" s="41"/>
      <c r="NF346" s="18"/>
      <c r="NH346" s="43"/>
    </row>
    <row r="347" spans="1:372" ht="18">
      <c r="A347" s="53"/>
      <c r="D347" s="3"/>
      <c r="E347" s="3"/>
      <c r="F347" s="84"/>
      <c r="G347" s="143"/>
      <c r="M347" s="53">
        <v>2016</v>
      </c>
      <c r="P347" s="57">
        <v>15056</v>
      </c>
      <c r="Q347" t="s">
        <v>247</v>
      </c>
      <c r="R347" s="3" t="s">
        <v>1599</v>
      </c>
      <c r="V347" s="53" t="s">
        <v>1614</v>
      </c>
      <c r="Y347" s="57">
        <v>27513</v>
      </c>
      <c r="Z347" t="s">
        <v>271</v>
      </c>
      <c r="AA347" s="3" t="s">
        <v>1599</v>
      </c>
      <c r="AE347" s="53" t="s">
        <v>221</v>
      </c>
      <c r="AG347" s="3"/>
      <c r="AH347" s="49">
        <v>37571</v>
      </c>
      <c r="AI347" t="s">
        <v>405</v>
      </c>
      <c r="AJ347" s="3" t="s">
        <v>1599</v>
      </c>
      <c r="AN347" s="53" t="s">
        <v>875</v>
      </c>
      <c r="AO347" s="3"/>
      <c r="AP347" s="3"/>
      <c r="AS347" s="3"/>
      <c r="AW347" s="52" t="s">
        <v>1940</v>
      </c>
      <c r="AZ347" s="95"/>
      <c r="BB347" s="3"/>
      <c r="BF347" s="53" t="s">
        <v>3691</v>
      </c>
      <c r="BJ347" s="18"/>
      <c r="BO347" s="18"/>
      <c r="BP347" s="18"/>
      <c r="BQ347" s="406"/>
      <c r="BR347" s="18"/>
      <c r="BS347" s="18"/>
      <c r="BX347" s="18"/>
      <c r="BY347" s="18"/>
      <c r="BZ347" s="406"/>
      <c r="CA347" s="18"/>
      <c r="CB347" s="18"/>
      <c r="CG347" s="18"/>
      <c r="CH347" s="18"/>
      <c r="CI347" s="406"/>
      <c r="CJ347" s="18"/>
      <c r="CK347" s="18"/>
      <c r="CP347" s="18"/>
      <c r="CQ347" s="18"/>
      <c r="CR347" s="406"/>
      <c r="CS347" s="18"/>
      <c r="CT347" s="18"/>
      <c r="CY347" s="18"/>
      <c r="CZ347" s="18"/>
      <c r="DA347" s="406"/>
      <c r="DB347" s="18"/>
      <c r="DC347" s="18"/>
      <c r="DH347" s="18"/>
      <c r="DI347" s="18"/>
      <c r="DJ347" s="406"/>
      <c r="DK347" s="18"/>
      <c r="DL347" s="18"/>
      <c r="DQ347" s="1"/>
      <c r="DR347" s="1"/>
      <c r="DS347" s="445"/>
      <c r="DT347" s="1"/>
      <c r="DU347" s="1"/>
      <c r="DZ347" s="18" t="s">
        <v>834</v>
      </c>
      <c r="EA347" s="18"/>
      <c r="EB347" s="406" t="s">
        <v>1618</v>
      </c>
      <c r="EC347" s="18" t="s">
        <v>2243</v>
      </c>
      <c r="ED347" s="18"/>
      <c r="EE347" s="18">
        <v>708.39999999999873</v>
      </c>
      <c r="EI347" s="18" t="s">
        <v>834</v>
      </c>
      <c r="EJ347" s="18"/>
      <c r="EK347" s="406" t="s">
        <v>1618</v>
      </c>
      <c r="EL347" s="18" t="s">
        <v>2243</v>
      </c>
      <c r="EM347" s="18"/>
      <c r="EN347" s="18">
        <v>154.39999999999964</v>
      </c>
      <c r="ER347" s="18" t="s">
        <v>834</v>
      </c>
      <c r="ES347" s="18"/>
      <c r="ET347" s="406" t="s">
        <v>1618</v>
      </c>
      <c r="EU347" s="18" t="s">
        <v>2243</v>
      </c>
      <c r="EV347" s="18"/>
      <c r="EW347" s="18">
        <v>36.899999999998727</v>
      </c>
      <c r="FA347" s="18" t="s">
        <v>834</v>
      </c>
      <c r="FB347" s="18"/>
      <c r="FC347" s="406" t="s">
        <v>1618</v>
      </c>
      <c r="FD347" s="18" t="s">
        <v>2243</v>
      </c>
      <c r="FE347" s="18"/>
      <c r="FF347" s="18">
        <v>314.49999999999909</v>
      </c>
      <c r="FJ347" s="18" t="s">
        <v>834</v>
      </c>
      <c r="FK347" s="18"/>
      <c r="FL347" s="406" t="s">
        <v>1618</v>
      </c>
      <c r="FM347" s="18" t="s">
        <v>2243</v>
      </c>
      <c r="FN347" s="18"/>
      <c r="FO347" s="18">
        <v>375</v>
      </c>
      <c r="FS347" s="18" t="s">
        <v>834</v>
      </c>
      <c r="FT347" s="18"/>
      <c r="FU347" s="406" t="s">
        <v>1618</v>
      </c>
      <c r="FV347" s="18" t="s">
        <v>2243</v>
      </c>
      <c r="FW347" s="18"/>
      <c r="FX347" s="18">
        <v>408.19999999999709</v>
      </c>
      <c r="GB347" s="18" t="s">
        <v>834</v>
      </c>
      <c r="GC347" s="18"/>
      <c r="GD347" s="406" t="s">
        <v>1618</v>
      </c>
      <c r="GE347" s="18" t="s">
        <v>2243</v>
      </c>
      <c r="GF347" s="18"/>
      <c r="GG347" s="18">
        <v>128.49999999999727</v>
      </c>
      <c r="GK347" s="18" t="s">
        <v>834</v>
      </c>
      <c r="GL347" s="18"/>
      <c r="GM347" s="406" t="s">
        <v>1618</v>
      </c>
      <c r="GN347" s="18" t="s">
        <v>2243</v>
      </c>
      <c r="GO347" s="18"/>
      <c r="GP347" s="18">
        <v>615.10000000000036</v>
      </c>
      <c r="HC347" s="18" t="s">
        <v>834</v>
      </c>
      <c r="HD347" s="18"/>
      <c r="HE347" s="18">
        <v>516.70000000000073</v>
      </c>
      <c r="HF347" s="18"/>
      <c r="HG347" s="18"/>
      <c r="HL347" s="18" t="s">
        <v>834</v>
      </c>
      <c r="HM347" s="18"/>
      <c r="HN347" s="18">
        <v>281.10000000000218</v>
      </c>
      <c r="HO347" s="18"/>
      <c r="HP347" s="18"/>
      <c r="HU347" s="18" t="s">
        <v>834</v>
      </c>
      <c r="HV347" s="486"/>
      <c r="HW347" s="487">
        <v>3566.4000000000597</v>
      </c>
      <c r="HX347" s="18"/>
      <c r="HY347" s="18"/>
      <c r="HZ347" s="18"/>
      <c r="IM347" s="18" t="s">
        <v>834</v>
      </c>
      <c r="IN347" s="18"/>
      <c r="IO347" s="18">
        <v>325.50000000000546</v>
      </c>
      <c r="IP347" s="18"/>
      <c r="IQ347" s="18"/>
      <c r="IV347" s="18" t="s">
        <v>834</v>
      </c>
      <c r="IW347" s="18"/>
      <c r="IX347" s="18">
        <v>303.90000000000873</v>
      </c>
      <c r="IY347" s="18"/>
      <c r="IZ347" s="18"/>
      <c r="JE347" s="402"/>
      <c r="JF347" s="18"/>
      <c r="JG347" s="406"/>
      <c r="JH347" s="18"/>
      <c r="JI347" s="18"/>
      <c r="JN347" s="401" t="s">
        <v>834</v>
      </c>
      <c r="JO347" s="401"/>
      <c r="JP347" s="401">
        <v>242.100000000004</v>
      </c>
      <c r="JW347" s="412"/>
      <c r="JX347" s="18"/>
      <c r="JY347" s="410"/>
      <c r="JZ347" s="18"/>
      <c r="KA347" s="18"/>
      <c r="KF347" s="18" t="s">
        <v>834</v>
      </c>
      <c r="KG347" s="18"/>
      <c r="KH347" s="18">
        <v>264.10000000000218</v>
      </c>
      <c r="KI347" s="18"/>
      <c r="KJ347" s="18"/>
      <c r="KO347" s="18" t="s">
        <v>834</v>
      </c>
      <c r="KP347" s="18"/>
      <c r="KQ347" s="18">
        <v>120.40000000000327</v>
      </c>
      <c r="KX347" s="18" t="s">
        <v>834</v>
      </c>
      <c r="KY347" s="18"/>
      <c r="KZ347" s="18">
        <v>454.10000000000218</v>
      </c>
      <c r="LG347" s="412"/>
      <c r="LH347" s="18"/>
      <c r="LI347" s="407"/>
      <c r="LJ347" s="18"/>
      <c r="LK347" s="18"/>
      <c r="LP347" s="401" t="s">
        <v>834</v>
      </c>
      <c r="LQ347" s="401"/>
      <c r="LR347" s="406" t="s">
        <v>1618</v>
      </c>
      <c r="LS347" s="401" t="s">
        <v>2243</v>
      </c>
      <c r="LT347" s="401"/>
      <c r="LU347" s="401">
        <v>363.19999999999709</v>
      </c>
      <c r="MH347" s="87"/>
      <c r="MI347" s="3"/>
      <c r="MJ347" s="80"/>
      <c r="MK347" s="80"/>
      <c r="ML347" s="234"/>
      <c r="MQ347" s="18" t="s">
        <v>834</v>
      </c>
      <c r="MR347" s="18"/>
      <c r="MS347" s="18">
        <v>144.50000000000182</v>
      </c>
      <c r="MT347" s="18">
        <v>209.00000000000182</v>
      </c>
      <c r="MU347" s="18"/>
      <c r="MV347">
        <f t="shared" si="588"/>
        <v>353.50000000000364</v>
      </c>
      <c r="MZ347" s="87"/>
      <c r="NA347" s="3"/>
      <c r="NB347" s="313"/>
      <c r="NC347" s="84"/>
      <c r="ND347" s="3"/>
      <c r="NF347" s="18"/>
      <c r="NH347" s="43"/>
    </row>
    <row r="348" spans="1:372" ht="18">
      <c r="A348" s="42"/>
      <c r="D348" s="65"/>
      <c r="E348" s="3"/>
      <c r="F348" s="84"/>
      <c r="G348" s="143"/>
      <c r="M348" s="42" t="s">
        <v>4</v>
      </c>
      <c r="P348" s="18"/>
      <c r="R348" s="3"/>
      <c r="V348" s="40" t="s">
        <v>143</v>
      </c>
      <c r="Y348" s="18"/>
      <c r="AA348" s="3"/>
      <c r="AE348" s="40" t="s">
        <v>142</v>
      </c>
      <c r="AH348" s="49"/>
      <c r="AJ348" s="3"/>
      <c r="AN348" s="40" t="s">
        <v>144</v>
      </c>
      <c r="AO348" s="9"/>
      <c r="AP348" s="3"/>
      <c r="AQ348" s="177">
        <v>42530.512500000084</v>
      </c>
      <c r="AR348" t="s">
        <v>1541</v>
      </c>
      <c r="AS348" s="3" t="s">
        <v>1600</v>
      </c>
      <c r="AW348" s="41" t="s">
        <v>162</v>
      </c>
      <c r="AX348" s="9"/>
      <c r="AY348" s="3"/>
      <c r="AZ348" s="177">
        <v>41436.274999999951</v>
      </c>
      <c r="BA348" s="252" t="s">
        <v>2099</v>
      </c>
      <c r="BB348" s="3" t="s">
        <v>1600</v>
      </c>
      <c r="BF348" s="42" t="s">
        <v>23</v>
      </c>
      <c r="BG348" s="9"/>
      <c r="BH348" s="376"/>
      <c r="BI348" s="177">
        <v>46370.587500000292</v>
      </c>
      <c r="BJ348" s="252" t="s">
        <v>3696</v>
      </c>
      <c r="BK348" s="3" t="s">
        <v>1600</v>
      </c>
      <c r="BO348" s="402"/>
      <c r="BP348" s="18"/>
      <c r="BQ348" s="406"/>
      <c r="BR348" s="18"/>
      <c r="BS348" s="18"/>
      <c r="BX348" s="402"/>
      <c r="BY348" s="18"/>
      <c r="BZ348" s="406"/>
      <c r="CA348" s="18"/>
      <c r="CB348" s="18"/>
      <c r="CG348" s="402"/>
      <c r="CH348" s="18"/>
      <c r="CI348" s="406"/>
      <c r="CJ348" s="18"/>
      <c r="CK348" s="18"/>
      <c r="CP348" s="402"/>
      <c r="CQ348" s="18"/>
      <c r="CR348" s="406"/>
      <c r="CS348" s="18"/>
      <c r="CT348" s="18"/>
      <c r="CY348" s="402"/>
      <c r="CZ348" s="18"/>
      <c r="DA348" s="406"/>
      <c r="DB348" s="18"/>
      <c r="DC348" s="18"/>
      <c r="DH348" s="402"/>
      <c r="DI348" s="18"/>
      <c r="DJ348" s="406"/>
      <c r="DK348" s="18"/>
      <c r="DL348" s="18"/>
      <c r="DQ348" s="441"/>
      <c r="DR348" s="1"/>
      <c r="DS348" s="445"/>
      <c r="DT348" s="1"/>
      <c r="DU348" s="1"/>
      <c r="DZ348" s="402" t="s">
        <v>23</v>
      </c>
      <c r="EA348" s="18"/>
      <c r="EB348" s="406" t="s">
        <v>1600</v>
      </c>
      <c r="EC348" s="18" t="s">
        <v>2505</v>
      </c>
      <c r="ED348" s="18"/>
      <c r="EE348" s="18">
        <v>581.60000000000036</v>
      </c>
      <c r="EI348" s="402" t="s">
        <v>23</v>
      </c>
      <c r="EJ348" s="18"/>
      <c r="EK348" s="406" t="s">
        <v>1600</v>
      </c>
      <c r="EL348" s="18" t="s">
        <v>2505</v>
      </c>
      <c r="EM348" s="18"/>
      <c r="EN348" s="18">
        <v>229.89999999999873</v>
      </c>
      <c r="ER348" s="402" t="s">
        <v>23</v>
      </c>
      <c r="ES348" s="18"/>
      <c r="ET348" s="406" t="s">
        <v>1600</v>
      </c>
      <c r="EU348" s="18" t="s">
        <v>2505</v>
      </c>
      <c r="EV348" s="18"/>
      <c r="EW348" s="18">
        <v>253.19999999999982</v>
      </c>
      <c r="FA348" s="402" t="s">
        <v>23</v>
      </c>
      <c r="FB348" s="18"/>
      <c r="FC348" s="406" t="s">
        <v>1600</v>
      </c>
      <c r="FD348" s="18" t="s">
        <v>2505</v>
      </c>
      <c r="FE348" s="18"/>
      <c r="FF348" s="18">
        <v>330.84999999999854</v>
      </c>
      <c r="FJ348" s="402" t="s">
        <v>23</v>
      </c>
      <c r="FK348" s="18"/>
      <c r="FL348" s="406" t="s">
        <v>1600</v>
      </c>
      <c r="FM348" s="18" t="s">
        <v>2505</v>
      </c>
      <c r="FN348" s="18"/>
      <c r="FO348" s="18">
        <v>429.09999999999854</v>
      </c>
      <c r="FS348" s="402" t="s">
        <v>23</v>
      </c>
      <c r="FT348" s="18"/>
      <c r="FU348" s="406" t="s">
        <v>1600</v>
      </c>
      <c r="FV348" s="18" t="s">
        <v>2505</v>
      </c>
      <c r="FW348" s="18"/>
      <c r="FX348" s="18">
        <v>301.59999999999854</v>
      </c>
      <c r="GB348" s="402" t="s">
        <v>23</v>
      </c>
      <c r="GC348" s="18"/>
      <c r="GD348" s="406" t="s">
        <v>1600</v>
      </c>
      <c r="GE348" s="18" t="s">
        <v>2505</v>
      </c>
      <c r="GF348" s="18"/>
      <c r="GG348" s="18">
        <v>201.69999999999891</v>
      </c>
      <c r="GK348" s="402" t="s">
        <v>23</v>
      </c>
      <c r="GL348" s="18"/>
      <c r="GM348" s="406" t="s">
        <v>1600</v>
      </c>
      <c r="GN348" s="18" t="s">
        <v>2505</v>
      </c>
      <c r="GO348" s="18"/>
      <c r="GP348" s="18">
        <v>1845.8</v>
      </c>
      <c r="HC348" s="402" t="s">
        <v>23</v>
      </c>
      <c r="HD348" s="18"/>
      <c r="HE348" s="18">
        <v>623.49999999999636</v>
      </c>
      <c r="HF348" s="18"/>
      <c r="HG348" s="18"/>
      <c r="HL348" s="402" t="s">
        <v>23</v>
      </c>
      <c r="HM348" s="18"/>
      <c r="HN348" s="18">
        <v>310.89999999999782</v>
      </c>
      <c r="HO348" s="18"/>
      <c r="HP348" s="18"/>
      <c r="HU348" s="18" t="s">
        <v>23</v>
      </c>
      <c r="HV348" s="486"/>
      <c r="HW348" s="487">
        <v>3651.8499999999622</v>
      </c>
      <c r="HX348" s="18"/>
      <c r="HY348" s="18"/>
      <c r="HZ348" s="18"/>
      <c r="IM348" s="402" t="s">
        <v>23</v>
      </c>
      <c r="IN348" s="18"/>
      <c r="IO348" s="18">
        <v>224.89999999999418</v>
      </c>
      <c r="IP348" s="18"/>
      <c r="IQ348" s="18"/>
      <c r="IV348" s="402" t="s">
        <v>23</v>
      </c>
      <c r="IW348" s="18"/>
      <c r="IX348" s="18">
        <v>17.899999999997817</v>
      </c>
      <c r="IY348" s="18"/>
      <c r="IZ348" s="18"/>
      <c r="JE348" s="411"/>
      <c r="JF348" s="18"/>
      <c r="JG348" s="406"/>
      <c r="JH348" s="18"/>
      <c r="JI348" s="18"/>
      <c r="JN348" s="488" t="s">
        <v>23</v>
      </c>
      <c r="JO348" s="401"/>
      <c r="JP348" s="401">
        <v>169.69999999999709</v>
      </c>
      <c r="JW348" s="412"/>
      <c r="JX348" s="18"/>
      <c r="JY348" s="410"/>
      <c r="JZ348" s="18"/>
      <c r="KA348" s="18"/>
      <c r="KF348" s="402" t="s">
        <v>23</v>
      </c>
      <c r="KG348" s="18"/>
      <c r="KH348" s="18">
        <v>203.99999999999636</v>
      </c>
      <c r="KI348" s="18"/>
      <c r="KJ348" s="18"/>
      <c r="KO348" s="402" t="s">
        <v>23</v>
      </c>
      <c r="KP348" s="18"/>
      <c r="KQ348" s="18">
        <v>191.09999999999854</v>
      </c>
      <c r="KX348" s="402" t="s">
        <v>23</v>
      </c>
      <c r="KY348" s="18"/>
      <c r="KZ348" s="18">
        <v>408.5</v>
      </c>
      <c r="LG348" s="412"/>
      <c r="LH348" s="18"/>
      <c r="LI348" s="407"/>
      <c r="LJ348" s="18"/>
      <c r="LK348" s="18"/>
      <c r="LP348" s="488" t="s">
        <v>23</v>
      </c>
      <c r="LQ348" s="401"/>
      <c r="LR348" s="406" t="s">
        <v>1600</v>
      </c>
      <c r="LS348" s="401" t="s">
        <v>2505</v>
      </c>
      <c r="LT348" s="401"/>
      <c r="LU348" s="401">
        <v>495.39999999999782</v>
      </c>
      <c r="MH348" s="87"/>
      <c r="MI348" s="68"/>
      <c r="MJ348" s="80"/>
      <c r="MK348" s="80"/>
      <c r="ML348" s="234"/>
      <c r="MQ348" s="402" t="s">
        <v>23</v>
      </c>
      <c r="MR348" s="18"/>
      <c r="MS348" s="18">
        <v>124.99999999999636</v>
      </c>
      <c r="MT348" s="18">
        <v>120.99999999999636</v>
      </c>
      <c r="MU348" s="18"/>
      <c r="MV348">
        <f t="shared" si="588"/>
        <v>245.99999999999272</v>
      </c>
      <c r="MZ348" s="87"/>
      <c r="NA348" s="68"/>
      <c r="NB348" s="313"/>
      <c r="NC348" s="84"/>
      <c r="ND348" s="41"/>
      <c r="NF348" s="18"/>
      <c r="NH348" s="43"/>
    </row>
    <row r="349" spans="1:372" ht="18">
      <c r="A349" s="53"/>
      <c r="B349" s="49"/>
      <c r="D349" s="3"/>
      <c r="E349" s="3"/>
      <c r="F349" s="84"/>
      <c r="G349" s="143"/>
      <c r="M349" s="53">
        <v>2016</v>
      </c>
      <c r="P349" s="57">
        <v>14214</v>
      </c>
      <c r="Q349" t="s">
        <v>248</v>
      </c>
      <c r="R349" s="3" t="s">
        <v>1600</v>
      </c>
      <c r="V349" s="52">
        <v>2017</v>
      </c>
      <c r="Y349" s="57">
        <v>25299</v>
      </c>
      <c r="Z349" t="s">
        <v>272</v>
      </c>
      <c r="AA349" s="3" t="s">
        <v>1600</v>
      </c>
      <c r="AE349" s="52" t="s">
        <v>224</v>
      </c>
      <c r="AH349" s="49">
        <v>36223</v>
      </c>
      <c r="AI349" t="s">
        <v>406</v>
      </c>
      <c r="AJ349" s="3" t="s">
        <v>1600</v>
      </c>
      <c r="AN349" s="52" t="s">
        <v>877</v>
      </c>
      <c r="AO349" s="3"/>
      <c r="AP349" s="3"/>
      <c r="AS349" s="3"/>
      <c r="AW349" s="52" t="s">
        <v>1935</v>
      </c>
      <c r="AZ349" s="95"/>
      <c r="BB349" s="3"/>
      <c r="BF349" s="53" t="s">
        <v>3662</v>
      </c>
      <c r="BJ349" s="18"/>
      <c r="BO349" s="402"/>
      <c r="BP349" s="18"/>
      <c r="BQ349" s="406"/>
      <c r="BR349" s="18"/>
      <c r="BS349" s="18"/>
      <c r="BX349" s="402"/>
      <c r="BY349" s="18"/>
      <c r="BZ349" s="406"/>
      <c r="CA349" s="18"/>
      <c r="CB349" s="18"/>
      <c r="CG349" s="402"/>
      <c r="CH349" s="18"/>
      <c r="CI349" s="406"/>
      <c r="CJ349" s="18"/>
      <c r="CK349" s="18"/>
      <c r="CP349" s="402"/>
      <c r="CQ349" s="18"/>
      <c r="CR349" s="406"/>
      <c r="CS349" s="18"/>
      <c r="CT349" s="18"/>
      <c r="CY349" s="402"/>
      <c r="CZ349" s="18"/>
      <c r="DA349" s="406"/>
      <c r="DB349" s="18"/>
      <c r="DC349" s="18"/>
      <c r="DH349" s="402"/>
      <c r="DI349" s="18"/>
      <c r="DJ349" s="406"/>
      <c r="DK349" s="18"/>
      <c r="DL349" s="18"/>
      <c r="DQ349" s="441"/>
      <c r="DR349" s="1"/>
      <c r="DS349" s="445"/>
      <c r="DT349" s="1"/>
      <c r="DU349" s="1"/>
      <c r="DZ349" s="402" t="s">
        <v>25</v>
      </c>
      <c r="EA349" s="18"/>
      <c r="EB349" s="406" t="s">
        <v>1589</v>
      </c>
      <c r="EC349" s="18" t="s">
        <v>2500</v>
      </c>
      <c r="ED349" s="18"/>
      <c r="EE349" s="18">
        <v>528.19999999999709</v>
      </c>
      <c r="EI349" s="402" t="s">
        <v>25</v>
      </c>
      <c r="EJ349" s="18"/>
      <c r="EK349" s="406" t="s">
        <v>1589</v>
      </c>
      <c r="EL349" s="18" t="s">
        <v>2500</v>
      </c>
      <c r="EM349" s="18"/>
      <c r="EN349" s="18">
        <v>207.99999999999636</v>
      </c>
      <c r="ER349" s="402" t="s">
        <v>25</v>
      </c>
      <c r="ES349" s="18"/>
      <c r="ET349" s="406" t="s">
        <v>1589</v>
      </c>
      <c r="EU349" s="18" t="s">
        <v>2500</v>
      </c>
      <c r="EV349" s="18"/>
      <c r="EW349" s="18">
        <v>91.799999999997453</v>
      </c>
      <c r="FA349" s="402" t="s">
        <v>25</v>
      </c>
      <c r="FB349" s="18"/>
      <c r="FC349" s="406" t="s">
        <v>1589</v>
      </c>
      <c r="FD349" s="18" t="s">
        <v>2500</v>
      </c>
      <c r="FE349" s="18"/>
      <c r="FF349" s="18">
        <v>138.19999999999709</v>
      </c>
      <c r="FJ349" s="402" t="s">
        <v>25</v>
      </c>
      <c r="FK349" s="18"/>
      <c r="FL349" s="406" t="s">
        <v>1589</v>
      </c>
      <c r="FM349" s="18" t="s">
        <v>2500</v>
      </c>
      <c r="FN349" s="18"/>
      <c r="FO349" s="18">
        <v>263.99999999999818</v>
      </c>
      <c r="FS349" s="402" t="s">
        <v>25</v>
      </c>
      <c r="FT349" s="18"/>
      <c r="FU349" s="406" t="s">
        <v>1589</v>
      </c>
      <c r="FV349" s="18" t="s">
        <v>2500</v>
      </c>
      <c r="FW349" s="18"/>
      <c r="FX349" s="18">
        <v>428.29999999999927</v>
      </c>
      <c r="GB349" s="402" t="s">
        <v>25</v>
      </c>
      <c r="GC349" s="18"/>
      <c r="GD349" s="406" t="s">
        <v>1589</v>
      </c>
      <c r="GE349" s="18" t="s">
        <v>2500</v>
      </c>
      <c r="GF349" s="18"/>
      <c r="GG349" s="18">
        <v>221.39999999999782</v>
      </c>
      <c r="GK349" s="402" t="s">
        <v>25</v>
      </c>
      <c r="GL349" s="18"/>
      <c r="GM349" s="406" t="s">
        <v>1589</v>
      </c>
      <c r="GN349" s="18" t="s">
        <v>2500</v>
      </c>
      <c r="GO349" s="18"/>
      <c r="GP349" s="63">
        <v>3245.2999999999993</v>
      </c>
      <c r="HC349" s="402" t="s">
        <v>25</v>
      </c>
      <c r="HD349" s="18"/>
      <c r="HE349" s="18">
        <v>992.60000000000764</v>
      </c>
      <c r="HF349" s="18"/>
      <c r="HG349" s="18"/>
      <c r="HL349" s="402" t="s">
        <v>25</v>
      </c>
      <c r="HM349" s="18"/>
      <c r="HN349" s="18">
        <v>539.50000000000546</v>
      </c>
      <c r="HO349" s="18"/>
      <c r="HP349" s="18"/>
      <c r="HU349" s="18" t="s">
        <v>25</v>
      </c>
      <c r="HV349" s="486"/>
      <c r="HW349" s="487">
        <v>4559.7000000001171</v>
      </c>
      <c r="HX349" s="18"/>
      <c r="HY349" s="18"/>
      <c r="HZ349" s="18"/>
      <c r="IM349" s="402" t="s">
        <v>25</v>
      </c>
      <c r="IN349" s="18"/>
      <c r="IO349" s="18">
        <v>203.50000000000728</v>
      </c>
      <c r="IP349" s="18"/>
      <c r="IQ349" s="18"/>
      <c r="IV349" s="402" t="s">
        <v>25</v>
      </c>
      <c r="IW349" s="18"/>
      <c r="IX349" s="18">
        <v>476.49999999999636</v>
      </c>
      <c r="IY349" s="18"/>
      <c r="IZ349" s="18"/>
      <c r="JE349" s="411"/>
      <c r="JF349" s="18"/>
      <c r="JG349" s="406"/>
      <c r="JH349" s="18"/>
      <c r="JI349" s="18"/>
      <c r="JN349" s="488" t="s">
        <v>25</v>
      </c>
      <c r="JO349" s="401"/>
      <c r="JP349" s="401">
        <v>268.09999999999854</v>
      </c>
      <c r="JW349" s="412"/>
      <c r="JX349" s="18"/>
      <c r="JY349" s="410"/>
      <c r="JZ349" s="18"/>
      <c r="KA349" s="18"/>
      <c r="KF349" s="402" t="s">
        <v>25</v>
      </c>
      <c r="KG349" s="18"/>
      <c r="KH349" s="18">
        <v>249.10000000000582</v>
      </c>
      <c r="KI349" s="18"/>
      <c r="KJ349" s="18"/>
      <c r="KO349" s="402" t="s">
        <v>25</v>
      </c>
      <c r="KP349" s="18"/>
      <c r="KQ349" s="18">
        <v>295.200000000008</v>
      </c>
      <c r="KX349" s="402" t="s">
        <v>25</v>
      </c>
      <c r="KY349" s="18"/>
      <c r="KZ349" s="18">
        <v>602.00000000000364</v>
      </c>
      <c r="LG349" s="412"/>
      <c r="LH349" s="18"/>
      <c r="LI349" s="407"/>
      <c r="LJ349" s="18"/>
      <c r="LK349" s="18"/>
      <c r="LP349" s="488" t="s">
        <v>25</v>
      </c>
      <c r="LQ349" s="401"/>
      <c r="LR349" s="406" t="s">
        <v>1589</v>
      </c>
      <c r="LS349" s="401" t="s">
        <v>2500</v>
      </c>
      <c r="LT349" s="401"/>
      <c r="LU349" s="401">
        <v>465.50000000000364</v>
      </c>
      <c r="MH349" s="87"/>
      <c r="MI349" s="68"/>
      <c r="MJ349" s="80"/>
      <c r="MK349" s="80"/>
      <c r="ML349" s="234"/>
      <c r="MQ349" s="402" t="s">
        <v>25</v>
      </c>
      <c r="MR349" s="18"/>
      <c r="MS349" s="18">
        <v>240.50000000000364</v>
      </c>
      <c r="MT349" s="18">
        <v>196.50000000000182</v>
      </c>
      <c r="MU349" s="18"/>
      <c r="MV349">
        <f t="shared" si="588"/>
        <v>437.00000000000546</v>
      </c>
      <c r="MZ349" s="87"/>
      <c r="NA349" s="68"/>
      <c r="NB349" s="313"/>
      <c r="NC349" s="84"/>
      <c r="ND349" s="41"/>
      <c r="NF349" s="18"/>
      <c r="NH349" s="43"/>
    </row>
    <row r="350" spans="1:372" ht="18">
      <c r="A350" s="42"/>
      <c r="B350" s="49"/>
      <c r="D350" s="65"/>
      <c r="E350" s="3"/>
      <c r="F350" s="84"/>
      <c r="G350" s="143"/>
      <c r="M350" s="41" t="s">
        <v>180</v>
      </c>
      <c r="P350" s="57"/>
      <c r="R350" s="3"/>
      <c r="V350" s="40" t="s">
        <v>144</v>
      </c>
      <c r="Y350" s="18"/>
      <c r="AA350" s="3"/>
      <c r="AE350" s="41" t="s">
        <v>141</v>
      </c>
      <c r="AH350" s="49"/>
      <c r="AJ350" s="3"/>
      <c r="AN350" s="41" t="s">
        <v>154</v>
      </c>
      <c r="AO350" s="9"/>
      <c r="AP350" s="3"/>
      <c r="AQ350" s="177">
        <v>41494.724999999948</v>
      </c>
      <c r="AR350" t="s">
        <v>1542</v>
      </c>
      <c r="AS350" s="3" t="s">
        <v>1601</v>
      </c>
      <c r="AW350" s="42" t="s">
        <v>13</v>
      </c>
      <c r="AX350" s="9"/>
      <c r="AY350" s="3"/>
      <c r="AZ350" s="177">
        <v>41023.299999999974</v>
      </c>
      <c r="BA350" s="252" t="s">
        <v>2100</v>
      </c>
      <c r="BB350" s="3" t="s">
        <v>1601</v>
      </c>
      <c r="BF350" s="41" t="s">
        <v>820</v>
      </c>
      <c r="BG350" s="3"/>
      <c r="BH350" s="376"/>
      <c r="BI350" s="177">
        <v>45916.074999999924</v>
      </c>
      <c r="BJ350" s="252" t="s">
        <v>3697</v>
      </c>
      <c r="BK350" s="3" t="s">
        <v>1601</v>
      </c>
      <c r="BO350" s="412"/>
      <c r="BP350" s="18"/>
      <c r="BQ350" s="406"/>
      <c r="BR350" s="18"/>
      <c r="BS350" s="18"/>
      <c r="BX350" s="411"/>
      <c r="BY350" s="18"/>
      <c r="BZ350" s="406"/>
      <c r="CA350" s="18"/>
      <c r="CB350" s="18"/>
      <c r="CG350" s="411"/>
      <c r="CH350" s="18"/>
      <c r="CI350" s="406"/>
      <c r="CJ350" s="18"/>
      <c r="CK350" s="18"/>
      <c r="CP350" s="411"/>
      <c r="CQ350" s="18"/>
      <c r="CR350" s="406"/>
      <c r="CS350" s="18"/>
      <c r="CT350" s="18"/>
      <c r="CY350" s="411"/>
      <c r="CZ350" s="18"/>
      <c r="DA350" s="406"/>
      <c r="DB350" s="18"/>
      <c r="DC350" s="18"/>
      <c r="DH350" s="411"/>
      <c r="DI350" s="18"/>
      <c r="DJ350" s="406"/>
      <c r="DK350" s="18"/>
      <c r="DL350" s="18"/>
      <c r="DQ350" s="221"/>
      <c r="DR350" s="1"/>
      <c r="DS350" s="445"/>
      <c r="DT350" s="1"/>
      <c r="DU350" s="1"/>
      <c r="DZ350" s="411" t="s">
        <v>1835</v>
      </c>
      <c r="EA350" s="18"/>
      <c r="EB350" s="406" t="s">
        <v>1662</v>
      </c>
      <c r="EC350" s="18" t="s">
        <v>2519</v>
      </c>
      <c r="ED350" s="18"/>
      <c r="EE350" s="18">
        <v>533.99999999999909</v>
      </c>
      <c r="EI350" s="411" t="s">
        <v>1835</v>
      </c>
      <c r="EJ350" s="18"/>
      <c r="EK350" s="406" t="s">
        <v>1662</v>
      </c>
      <c r="EL350" s="18" t="s">
        <v>2519</v>
      </c>
      <c r="EM350" s="18"/>
      <c r="EN350" s="18">
        <v>247.99999999999909</v>
      </c>
      <c r="ER350" s="411" t="s">
        <v>1835</v>
      </c>
      <c r="ES350" s="18"/>
      <c r="ET350" s="406" t="s">
        <v>1662</v>
      </c>
      <c r="EU350" s="18" t="s">
        <v>2519</v>
      </c>
      <c r="EV350" s="18"/>
      <c r="EW350" s="18">
        <v>219.50000000000091</v>
      </c>
      <c r="FA350" s="411" t="s">
        <v>1835</v>
      </c>
      <c r="FB350" s="18"/>
      <c r="FC350" s="406" t="s">
        <v>1662</v>
      </c>
      <c r="FD350" s="18" t="s">
        <v>2519</v>
      </c>
      <c r="FE350" s="18"/>
      <c r="FF350" s="18">
        <v>32.399999999998727</v>
      </c>
      <c r="FJ350" s="411" t="s">
        <v>1835</v>
      </c>
      <c r="FK350" s="18"/>
      <c r="FL350" s="406" t="s">
        <v>1662</v>
      </c>
      <c r="FM350" s="18" t="s">
        <v>2519</v>
      </c>
      <c r="FN350" s="18"/>
      <c r="FO350" s="18">
        <v>382.19999999999982</v>
      </c>
      <c r="FS350" s="412" t="s">
        <v>1835</v>
      </c>
      <c r="FT350" s="18"/>
      <c r="FU350" s="406" t="s">
        <v>1662</v>
      </c>
      <c r="FV350" s="18" t="s">
        <v>2519</v>
      </c>
      <c r="FW350" s="18"/>
      <c r="FX350" s="18">
        <v>273.20000000000164</v>
      </c>
      <c r="GB350" s="411" t="s">
        <v>1835</v>
      </c>
      <c r="GC350" s="18"/>
      <c r="GD350" s="406" t="s">
        <v>1662</v>
      </c>
      <c r="GE350" s="18" t="s">
        <v>2519</v>
      </c>
      <c r="GF350" s="18"/>
      <c r="GG350" s="18">
        <v>192.00000000000182</v>
      </c>
      <c r="GK350" s="411" t="s">
        <v>1835</v>
      </c>
      <c r="GL350" s="18"/>
      <c r="GM350" s="406" t="s">
        <v>1662</v>
      </c>
      <c r="GN350" s="18" t="s">
        <v>2519</v>
      </c>
      <c r="GO350" s="18"/>
      <c r="GP350" s="18">
        <v>2331.4999999999995</v>
      </c>
      <c r="HC350" s="412" t="s">
        <v>1835</v>
      </c>
      <c r="HD350" s="18"/>
      <c r="HE350" s="18">
        <v>823.30000000000473</v>
      </c>
      <c r="HF350" s="18"/>
      <c r="HG350" s="18"/>
      <c r="HL350" s="412" t="s">
        <v>1835</v>
      </c>
      <c r="HM350" s="18"/>
      <c r="HN350" s="18">
        <v>449.50000000000182</v>
      </c>
      <c r="HO350" s="18"/>
      <c r="HP350" s="18"/>
      <c r="HU350" s="18" t="s">
        <v>1835</v>
      </c>
      <c r="HV350" s="486"/>
      <c r="HW350" s="487">
        <v>4346.9000000000542</v>
      </c>
      <c r="HX350" s="18"/>
      <c r="HY350" s="18"/>
      <c r="HZ350" s="18"/>
      <c r="IM350" s="411" t="s">
        <v>1835</v>
      </c>
      <c r="IN350" s="18"/>
      <c r="IO350" s="18">
        <v>239.00000000000364</v>
      </c>
      <c r="IP350" s="18"/>
      <c r="IQ350" s="18"/>
      <c r="IV350" s="412" t="s">
        <v>1835</v>
      </c>
      <c r="IW350" s="18"/>
      <c r="IX350" s="18">
        <v>161.10000000000218</v>
      </c>
      <c r="IY350" s="18"/>
      <c r="IZ350" s="18"/>
      <c r="JE350" s="411"/>
      <c r="JF350" s="18"/>
      <c r="JG350" s="406"/>
      <c r="JH350" s="18"/>
      <c r="JI350" s="18"/>
      <c r="JN350" s="411" t="s">
        <v>1835</v>
      </c>
      <c r="JO350" s="401"/>
      <c r="JP350" s="401">
        <v>333.00000000000364</v>
      </c>
      <c r="JW350" s="18"/>
      <c r="JX350" s="18"/>
      <c r="JY350" s="410"/>
      <c r="JZ350" s="18"/>
      <c r="KA350" s="18"/>
      <c r="KF350" s="412" t="s">
        <v>1835</v>
      </c>
      <c r="KG350" s="18"/>
      <c r="KH350" s="18">
        <v>245.00000000000364</v>
      </c>
      <c r="KI350" s="18"/>
      <c r="KJ350" s="18"/>
      <c r="KO350" s="412" t="s">
        <v>1835</v>
      </c>
      <c r="KP350" s="18"/>
      <c r="KQ350" s="18">
        <v>182.40000000000146</v>
      </c>
      <c r="KX350" s="412" t="s">
        <v>1835</v>
      </c>
      <c r="KY350" s="18"/>
      <c r="KZ350" s="18">
        <v>308.30000000000655</v>
      </c>
      <c r="LG350" s="18"/>
      <c r="LH350" s="18"/>
      <c r="LI350" s="407"/>
      <c r="LJ350" s="18"/>
      <c r="LK350" s="18"/>
      <c r="LP350" s="411" t="s">
        <v>1835</v>
      </c>
      <c r="LQ350" s="401"/>
      <c r="LR350" s="406" t="s">
        <v>1662</v>
      </c>
      <c r="LS350" s="401" t="s">
        <v>2519</v>
      </c>
      <c r="LT350" s="401"/>
      <c r="LU350" s="401">
        <v>427.10000000000582</v>
      </c>
      <c r="MH350" s="3"/>
      <c r="MI350" s="68"/>
      <c r="MJ350" s="80"/>
      <c r="MK350" s="80"/>
      <c r="ML350" s="234"/>
      <c r="MQ350" s="412" t="s">
        <v>1835</v>
      </c>
      <c r="MR350" s="18"/>
      <c r="MS350" s="18">
        <v>235.00000000000182</v>
      </c>
      <c r="MT350" s="18">
        <v>124.50000000000182</v>
      </c>
      <c r="MU350" s="18"/>
      <c r="MV350">
        <f t="shared" si="588"/>
        <v>359.50000000000364</v>
      </c>
      <c r="MZ350" s="3"/>
      <c r="NA350" s="68"/>
      <c r="NB350" s="313"/>
      <c r="NC350" s="84"/>
      <c r="ND350" s="3"/>
      <c r="NF350" s="18"/>
      <c r="NH350" s="43"/>
    </row>
    <row r="351" spans="1:372" ht="18">
      <c r="A351" s="53"/>
      <c r="B351" s="49"/>
      <c r="D351" s="65"/>
      <c r="E351" s="3"/>
      <c r="F351" s="84"/>
      <c r="G351" s="143"/>
      <c r="M351" s="52" t="s">
        <v>225</v>
      </c>
      <c r="P351" s="57">
        <v>5561</v>
      </c>
      <c r="Q351" t="s">
        <v>249</v>
      </c>
      <c r="R351" s="3" t="s">
        <v>1601</v>
      </c>
      <c r="V351" s="52">
        <v>2017</v>
      </c>
      <c r="Y351" s="57">
        <v>21421</v>
      </c>
      <c r="Z351" t="s">
        <v>273</v>
      </c>
      <c r="AA351" s="3" t="s">
        <v>1601</v>
      </c>
      <c r="AE351" s="52" t="s">
        <v>224</v>
      </c>
      <c r="AH351" s="49">
        <v>36067</v>
      </c>
      <c r="AI351" t="s">
        <v>407</v>
      </c>
      <c r="AJ351" s="3" t="s">
        <v>1601</v>
      </c>
      <c r="AN351" s="52" t="s">
        <v>876</v>
      </c>
      <c r="AO351" s="3"/>
      <c r="AP351" s="3"/>
      <c r="AS351" s="3"/>
      <c r="AW351" s="53" t="s">
        <v>1940</v>
      </c>
      <c r="AZ351" s="95"/>
      <c r="BB351" s="3"/>
      <c r="BF351" s="53" t="s">
        <v>3691</v>
      </c>
      <c r="BJ351" s="18"/>
      <c r="BO351" s="412"/>
      <c r="BP351" s="18"/>
      <c r="BQ351" s="406"/>
      <c r="BR351" s="18"/>
      <c r="BS351" s="18"/>
      <c r="BX351" s="411"/>
      <c r="BY351" s="18"/>
      <c r="BZ351" s="406"/>
      <c r="CA351" s="18"/>
      <c r="CB351" s="18"/>
      <c r="CG351" s="411"/>
      <c r="CH351" s="18"/>
      <c r="CI351" s="406"/>
      <c r="CJ351" s="18"/>
      <c r="CK351" s="18"/>
      <c r="CP351" s="411"/>
      <c r="CQ351" s="18"/>
      <c r="CR351" s="406"/>
      <c r="CS351" s="18"/>
      <c r="CT351" s="18"/>
      <c r="CY351" s="411"/>
      <c r="CZ351" s="18"/>
      <c r="DA351" s="406"/>
      <c r="DB351" s="18"/>
      <c r="DC351" s="18"/>
      <c r="DH351" s="411"/>
      <c r="DI351" s="18"/>
      <c r="DJ351" s="406"/>
      <c r="DK351" s="18"/>
      <c r="DL351" s="18"/>
      <c r="DQ351" s="221"/>
      <c r="DR351" s="1"/>
      <c r="DS351" s="445"/>
      <c r="DT351" s="1"/>
      <c r="DU351" s="1"/>
      <c r="DZ351" s="411" t="s">
        <v>1842</v>
      </c>
      <c r="EA351" s="18"/>
      <c r="EB351" s="406" t="s">
        <v>1651</v>
      </c>
      <c r="EC351" s="18" t="s">
        <v>2241</v>
      </c>
      <c r="ED351" s="18"/>
      <c r="EE351" s="18">
        <v>680.39999999999782</v>
      </c>
      <c r="EI351" s="411" t="s">
        <v>1842</v>
      </c>
      <c r="EJ351" s="18"/>
      <c r="EK351" s="406" t="s">
        <v>1651</v>
      </c>
      <c r="EL351" s="18" t="s">
        <v>2241</v>
      </c>
      <c r="EM351" s="18"/>
      <c r="EN351" s="18">
        <v>129.99999999999818</v>
      </c>
      <c r="ER351" s="411" t="s">
        <v>1842</v>
      </c>
      <c r="ES351" s="18"/>
      <c r="ET351" s="406" t="s">
        <v>1651</v>
      </c>
      <c r="EU351" s="18" t="s">
        <v>2241</v>
      </c>
      <c r="EV351" s="18"/>
      <c r="EW351" s="18">
        <v>71.400000000000546</v>
      </c>
      <c r="FA351" s="411" t="s">
        <v>1842</v>
      </c>
      <c r="FB351" s="18"/>
      <c r="FC351" s="406" t="s">
        <v>1651</v>
      </c>
      <c r="FD351" s="18" t="s">
        <v>2241</v>
      </c>
      <c r="FE351" s="18"/>
      <c r="FF351" s="18">
        <v>137.59999999999854</v>
      </c>
      <c r="FJ351" s="411" t="s">
        <v>1842</v>
      </c>
      <c r="FK351" s="18"/>
      <c r="FL351" s="406" t="s">
        <v>1651</v>
      </c>
      <c r="FM351" s="18" t="s">
        <v>2241</v>
      </c>
      <c r="FN351" s="18"/>
      <c r="FO351" s="18">
        <v>473.70000000000073</v>
      </c>
      <c r="FS351" s="412" t="s">
        <v>1842</v>
      </c>
      <c r="FT351" s="18"/>
      <c r="FU351" s="406" t="s">
        <v>1651</v>
      </c>
      <c r="FV351" s="18" t="s">
        <v>2241</v>
      </c>
      <c r="FW351" s="18"/>
      <c r="FX351" s="18">
        <v>623.29999999999745</v>
      </c>
      <c r="GB351" s="411" t="s">
        <v>1842</v>
      </c>
      <c r="GC351" s="18"/>
      <c r="GD351" s="406" t="s">
        <v>1651</v>
      </c>
      <c r="GE351" s="18" t="s">
        <v>2241</v>
      </c>
      <c r="GF351" s="18"/>
      <c r="GG351" s="18">
        <v>172.89999999999782</v>
      </c>
      <c r="GK351" s="411" t="s">
        <v>1842</v>
      </c>
      <c r="GL351" s="18"/>
      <c r="GM351" s="406" t="s">
        <v>1651</v>
      </c>
      <c r="GN351" s="18" t="s">
        <v>2241</v>
      </c>
      <c r="GO351" s="18"/>
      <c r="GP351" s="484">
        <v>3580.900000000001</v>
      </c>
      <c r="HC351" s="412" t="s">
        <v>1842</v>
      </c>
      <c r="HD351" s="18"/>
      <c r="HE351" s="18">
        <v>715.69999999999891</v>
      </c>
      <c r="HF351" s="18"/>
      <c r="HG351" s="18"/>
      <c r="HL351" s="412" t="s">
        <v>1842</v>
      </c>
      <c r="HM351" s="18"/>
      <c r="HN351" s="18">
        <v>904.89999999999964</v>
      </c>
      <c r="HO351" s="18"/>
      <c r="HP351" s="18"/>
      <c r="HU351" s="18" t="s">
        <v>1842</v>
      </c>
      <c r="HV351" s="486"/>
      <c r="HW351" s="487">
        <v>4598.7000000000335</v>
      </c>
      <c r="HX351" s="18"/>
      <c r="HY351" s="18"/>
      <c r="HZ351" s="18"/>
      <c r="IM351" s="411" t="s">
        <v>1842</v>
      </c>
      <c r="IN351" s="18"/>
      <c r="IO351" s="18">
        <v>283.40000000000146</v>
      </c>
      <c r="IP351" s="18"/>
      <c r="IQ351" s="18"/>
      <c r="IV351" s="412" t="s">
        <v>1842</v>
      </c>
      <c r="IW351" s="18"/>
      <c r="IX351" s="18">
        <v>550.10000000000582</v>
      </c>
      <c r="IY351" s="18"/>
      <c r="IZ351" s="18"/>
      <c r="JE351" s="18"/>
      <c r="JF351" s="18"/>
      <c r="JG351" s="406"/>
      <c r="JH351" s="18"/>
      <c r="JI351" s="18"/>
      <c r="JN351" s="411" t="s">
        <v>1842</v>
      </c>
      <c r="JO351" s="401"/>
      <c r="JP351" s="401">
        <v>419</v>
      </c>
      <c r="JW351" s="402"/>
      <c r="JX351" s="18"/>
      <c r="JY351" s="410"/>
      <c r="JZ351" s="18"/>
      <c r="KA351" s="18"/>
      <c r="KF351" s="412" t="s">
        <v>1842</v>
      </c>
      <c r="KG351" s="18"/>
      <c r="KH351" s="18">
        <v>156.00000000000364</v>
      </c>
      <c r="KI351" s="18"/>
      <c r="KJ351" s="18"/>
      <c r="KO351" s="412" t="s">
        <v>1842</v>
      </c>
      <c r="KP351" s="18"/>
      <c r="KQ351" s="18">
        <v>117.40000000000873</v>
      </c>
      <c r="KX351" s="412" t="s">
        <v>1842</v>
      </c>
      <c r="KY351" s="18"/>
      <c r="KZ351" s="18">
        <v>374.700000000008</v>
      </c>
      <c r="LG351" s="402"/>
      <c r="LH351" s="18"/>
      <c r="LI351" s="407"/>
      <c r="LJ351" s="18"/>
      <c r="LK351" s="18"/>
      <c r="LP351" s="411" t="s">
        <v>1842</v>
      </c>
      <c r="LQ351" s="401"/>
      <c r="LR351" s="406" t="s">
        <v>1651</v>
      </c>
      <c r="LS351" s="401" t="s">
        <v>2241</v>
      </c>
      <c r="LT351" s="401"/>
      <c r="LU351" s="401">
        <v>560.80000000000291</v>
      </c>
      <c r="MH351" s="65"/>
      <c r="MI351" s="3"/>
      <c r="MJ351" s="80"/>
      <c r="MK351" s="80"/>
      <c r="ML351" s="234"/>
      <c r="MQ351" s="412" t="s">
        <v>1842</v>
      </c>
      <c r="MR351" s="18"/>
      <c r="MS351" s="18">
        <v>149.5</v>
      </c>
      <c r="MT351" s="18">
        <v>112.5</v>
      </c>
      <c r="MU351" s="18"/>
      <c r="MV351">
        <f t="shared" si="588"/>
        <v>262</v>
      </c>
      <c r="MZ351" s="65"/>
      <c r="NA351" s="3"/>
      <c r="NB351" s="313"/>
      <c r="NC351" s="84"/>
      <c r="ND351" s="41"/>
      <c r="NF351" s="18"/>
      <c r="NH351" s="43"/>
    </row>
    <row r="352" spans="1:372" ht="18">
      <c r="A352" s="42"/>
      <c r="B352" s="49"/>
      <c r="D352" s="87"/>
      <c r="E352" s="41"/>
      <c r="F352" s="41"/>
      <c r="G352" s="183"/>
      <c r="M352" s="41" t="s">
        <v>181</v>
      </c>
      <c r="P352" s="57"/>
      <c r="R352" s="3"/>
      <c r="V352" s="40" t="s">
        <v>142</v>
      </c>
      <c r="Y352" s="18"/>
      <c r="AA352" s="3"/>
      <c r="AE352" s="40" t="s">
        <v>144</v>
      </c>
      <c r="AH352" s="49"/>
      <c r="AJ352" s="3"/>
      <c r="AN352" s="42" t="s">
        <v>4</v>
      </c>
      <c r="AO352" s="3"/>
      <c r="AP352" s="3"/>
      <c r="AQ352" s="177">
        <v>40811.412499999991</v>
      </c>
      <c r="AR352" t="s">
        <v>1543</v>
      </c>
      <c r="AS352" s="3" t="s">
        <v>1602</v>
      </c>
      <c r="AW352" s="42" t="s">
        <v>35</v>
      </c>
      <c r="AX352" s="9"/>
      <c r="AY352" s="3"/>
      <c r="AZ352" s="177">
        <v>40820.375000000029</v>
      </c>
      <c r="BA352" s="252" t="s">
        <v>2101</v>
      </c>
      <c r="BB352" s="3" t="s">
        <v>1602</v>
      </c>
      <c r="BF352" s="41" t="s">
        <v>849</v>
      </c>
      <c r="BG352" s="3"/>
      <c r="BH352" s="376"/>
      <c r="BI352" s="177">
        <v>45790.474999999831</v>
      </c>
      <c r="BJ352" s="252" t="s">
        <v>3698</v>
      </c>
      <c r="BK352" s="3" t="s">
        <v>1602</v>
      </c>
      <c r="BO352" s="412"/>
      <c r="BP352" s="18"/>
      <c r="BQ352" s="406"/>
      <c r="BR352" s="18"/>
      <c r="BS352" s="18"/>
      <c r="BX352" s="411"/>
      <c r="BY352" s="18"/>
      <c r="BZ352" s="406"/>
      <c r="CA352" s="18"/>
      <c r="CB352" s="18"/>
      <c r="CG352" s="411"/>
      <c r="CH352" s="18"/>
      <c r="CI352" s="406"/>
      <c r="CJ352" s="18"/>
      <c r="CK352" s="18"/>
      <c r="CP352" s="411"/>
      <c r="CQ352" s="18"/>
      <c r="CR352" s="406"/>
      <c r="CS352" s="18"/>
      <c r="CT352" s="18"/>
      <c r="CY352" s="411"/>
      <c r="CZ352" s="18"/>
      <c r="DA352" s="406"/>
      <c r="DB352" s="18"/>
      <c r="DC352" s="18"/>
      <c r="DH352" s="411"/>
      <c r="DI352" s="18"/>
      <c r="DJ352" s="406"/>
      <c r="DK352" s="18"/>
      <c r="DL352" s="18"/>
      <c r="DQ352" s="221"/>
      <c r="DR352" s="1"/>
      <c r="DS352" s="445"/>
      <c r="DT352" s="1"/>
      <c r="DU352" s="1"/>
      <c r="DZ352" s="411" t="s">
        <v>1837</v>
      </c>
      <c r="EA352" s="18"/>
      <c r="EB352" s="406" t="s">
        <v>1656</v>
      </c>
      <c r="EC352" s="18" t="s">
        <v>2247</v>
      </c>
      <c r="ED352" s="18"/>
      <c r="EE352" s="18">
        <v>455.40000000000146</v>
      </c>
      <c r="EI352" s="411" t="s">
        <v>1837</v>
      </c>
      <c r="EJ352" s="18"/>
      <c r="EK352" s="406" t="s">
        <v>1656</v>
      </c>
      <c r="EL352" s="18" t="s">
        <v>2247</v>
      </c>
      <c r="EM352" s="18"/>
      <c r="EN352" s="18">
        <v>240.49999999999909</v>
      </c>
      <c r="ER352" s="411" t="s">
        <v>1837</v>
      </c>
      <c r="ES352" s="18"/>
      <c r="ET352" s="406" t="s">
        <v>1656</v>
      </c>
      <c r="EU352" s="18" t="s">
        <v>2247</v>
      </c>
      <c r="EV352" s="18"/>
      <c r="EW352" s="18">
        <v>444.40000000000146</v>
      </c>
      <c r="FA352" s="411" t="s">
        <v>1837</v>
      </c>
      <c r="FB352" s="18"/>
      <c r="FC352" s="406" t="s">
        <v>1656</v>
      </c>
      <c r="FD352" s="18" t="s">
        <v>2247</v>
      </c>
      <c r="FE352" s="18"/>
      <c r="FF352" s="18">
        <v>453.74999999999636</v>
      </c>
      <c r="FJ352" s="411" t="s">
        <v>1837</v>
      </c>
      <c r="FK352" s="18"/>
      <c r="FL352" s="406" t="s">
        <v>1656</v>
      </c>
      <c r="FM352" s="18" t="s">
        <v>2247</v>
      </c>
      <c r="FN352" s="18"/>
      <c r="FO352" s="18">
        <v>441.19999999999709</v>
      </c>
      <c r="FS352" s="412" t="s">
        <v>1837</v>
      </c>
      <c r="FT352" s="18"/>
      <c r="FU352" s="406" t="s">
        <v>1656</v>
      </c>
      <c r="FV352" s="18" t="s">
        <v>2247</v>
      </c>
      <c r="FW352" s="18"/>
      <c r="FX352" s="18">
        <v>120.19999999999891</v>
      </c>
      <c r="GB352" s="411" t="s">
        <v>1837</v>
      </c>
      <c r="GC352" s="18"/>
      <c r="GD352" s="406" t="s">
        <v>1656</v>
      </c>
      <c r="GE352" s="18" t="s">
        <v>2247</v>
      </c>
      <c r="GF352" s="18"/>
      <c r="GG352" s="18">
        <v>245.29999999999927</v>
      </c>
      <c r="GK352" s="411" t="s">
        <v>1837</v>
      </c>
      <c r="GL352" s="18"/>
      <c r="GM352" s="406" t="s">
        <v>1656</v>
      </c>
      <c r="GN352" s="18" t="s">
        <v>2247</v>
      </c>
      <c r="GO352" s="18"/>
      <c r="GP352" s="18">
        <v>1780.400000000001</v>
      </c>
      <c r="HC352" s="412" t="s">
        <v>1837</v>
      </c>
      <c r="HD352" s="18"/>
      <c r="HE352" s="18">
        <v>345.39999999999418</v>
      </c>
      <c r="HF352" s="18"/>
      <c r="HG352" s="18"/>
      <c r="HL352" s="412" t="s">
        <v>1837</v>
      </c>
      <c r="HM352" s="18"/>
      <c r="HN352" s="18">
        <v>340.59999999999854</v>
      </c>
      <c r="HO352" s="18"/>
      <c r="HP352" s="18"/>
      <c r="HU352" s="18" t="s">
        <v>1837</v>
      </c>
      <c r="HV352" s="486"/>
      <c r="HW352" s="487">
        <v>3128.549999999972</v>
      </c>
      <c r="HX352" s="18"/>
      <c r="HY352" s="18"/>
      <c r="HZ352" s="18"/>
      <c r="IM352" s="411" t="s">
        <v>1837</v>
      </c>
      <c r="IN352" s="18"/>
      <c r="IO352" s="18">
        <v>281.99999999999272</v>
      </c>
      <c r="IP352" s="18"/>
      <c r="IQ352" s="18"/>
      <c r="IV352" s="412" t="s">
        <v>1837</v>
      </c>
      <c r="IW352" s="18"/>
      <c r="IX352" s="18">
        <v>395.69999999999345</v>
      </c>
      <c r="IY352" s="18"/>
      <c r="IZ352" s="18"/>
      <c r="JE352" s="402"/>
      <c r="JF352" s="18"/>
      <c r="JG352" s="406"/>
      <c r="JH352" s="18"/>
      <c r="JI352" s="18"/>
      <c r="JN352" s="411" t="s">
        <v>1837</v>
      </c>
      <c r="JO352" s="401"/>
      <c r="JP352" s="401">
        <v>187.29999999999563</v>
      </c>
      <c r="JW352" s="18"/>
      <c r="JX352" s="18"/>
      <c r="JY352" s="410"/>
      <c r="JZ352" s="18"/>
      <c r="KA352" s="18"/>
      <c r="KF352" s="412" t="s">
        <v>1837</v>
      </c>
      <c r="KG352" s="18"/>
      <c r="KH352" s="18">
        <v>165.09999999999491</v>
      </c>
      <c r="KI352" s="18"/>
      <c r="KJ352" s="18"/>
      <c r="KO352" s="412" t="s">
        <v>1837</v>
      </c>
      <c r="KP352" s="18"/>
      <c r="KQ352" s="18">
        <v>325.59999999999491</v>
      </c>
      <c r="KX352" s="412" t="s">
        <v>1837</v>
      </c>
      <c r="KY352" s="18"/>
      <c r="KZ352" s="18">
        <v>337.09999999999491</v>
      </c>
      <c r="LG352" s="18"/>
      <c r="LH352" s="18"/>
      <c r="LI352" s="407"/>
      <c r="LJ352" s="18"/>
      <c r="LK352" s="18"/>
      <c r="LP352" s="411" t="s">
        <v>1837</v>
      </c>
      <c r="LQ352" s="401"/>
      <c r="LR352" s="406" t="s">
        <v>1656</v>
      </c>
      <c r="LS352" s="401" t="s">
        <v>2247</v>
      </c>
      <c r="LT352" s="401"/>
      <c r="LU352" s="401">
        <v>263.99999999999636</v>
      </c>
      <c r="MH352" s="3"/>
      <c r="MI352" s="3"/>
      <c r="MJ352" s="80"/>
      <c r="MK352" s="80"/>
      <c r="ML352" s="234"/>
      <c r="MQ352" s="412" t="s">
        <v>1837</v>
      </c>
      <c r="MR352" s="18"/>
      <c r="MS352" s="18">
        <v>115.49999999999818</v>
      </c>
      <c r="MT352" s="18">
        <v>115.99999999999818</v>
      </c>
      <c r="MU352" s="18"/>
      <c r="MV352">
        <f t="shared" si="588"/>
        <v>231.49999999999636</v>
      </c>
      <c r="MZ352" s="3"/>
      <c r="NA352" s="3"/>
      <c r="NB352" s="313"/>
      <c r="NC352" s="84"/>
      <c r="ND352" s="41"/>
      <c r="NF352" s="18"/>
      <c r="NH352" s="43"/>
    </row>
    <row r="353" spans="1:372" ht="18">
      <c r="A353" s="53"/>
      <c r="B353" s="49"/>
      <c r="D353" s="3"/>
      <c r="E353" s="113"/>
      <c r="F353" s="84"/>
      <c r="G353" s="143"/>
      <c r="M353" s="52">
        <v>2015</v>
      </c>
      <c r="P353" s="57">
        <v>4325</v>
      </c>
      <c r="Q353" t="s">
        <v>250</v>
      </c>
      <c r="R353" s="3" t="s">
        <v>1602</v>
      </c>
      <c r="V353" s="52">
        <v>2017</v>
      </c>
      <c r="Y353" s="57">
        <v>19103</v>
      </c>
      <c r="Z353" t="s">
        <v>274</v>
      </c>
      <c r="AA353" s="3" t="s">
        <v>1602</v>
      </c>
      <c r="AE353" s="52" t="s">
        <v>224</v>
      </c>
      <c r="AH353" s="49">
        <v>35146</v>
      </c>
      <c r="AI353" t="s">
        <v>408</v>
      </c>
      <c r="AJ353" s="3" t="s">
        <v>1602</v>
      </c>
      <c r="AN353" s="53" t="s">
        <v>875</v>
      </c>
      <c r="AO353" s="3"/>
      <c r="AP353" s="3"/>
      <c r="AS353" s="3"/>
      <c r="AW353" s="53" t="s">
        <v>1940</v>
      </c>
      <c r="AZ353" s="95"/>
      <c r="BB353" s="3"/>
      <c r="BF353" s="53" t="s">
        <v>3691</v>
      </c>
      <c r="BJ353" s="18"/>
      <c r="BO353" s="402"/>
      <c r="BP353" s="18"/>
      <c r="BQ353" s="406"/>
      <c r="BR353" s="18"/>
      <c r="BS353" s="18"/>
      <c r="BX353" s="402"/>
      <c r="BY353" s="18"/>
      <c r="BZ353" s="406"/>
      <c r="CA353" s="18"/>
      <c r="CB353" s="18"/>
      <c r="CG353" s="402"/>
      <c r="CH353" s="18"/>
      <c r="CI353" s="406"/>
      <c r="CJ353" s="18"/>
      <c r="CK353" s="18"/>
      <c r="CP353" s="402"/>
      <c r="CQ353" s="18"/>
      <c r="CR353" s="406"/>
      <c r="CS353" s="18"/>
      <c r="CT353" s="18"/>
      <c r="CY353" s="402"/>
      <c r="CZ353" s="18"/>
      <c r="DA353" s="406"/>
      <c r="DB353" s="18"/>
      <c r="DC353" s="18"/>
      <c r="DH353" s="402"/>
      <c r="DI353" s="18"/>
      <c r="DJ353" s="406"/>
      <c r="DK353" s="18"/>
      <c r="DL353" s="18"/>
      <c r="DQ353" s="441"/>
      <c r="DR353" s="1"/>
      <c r="DS353" s="445"/>
      <c r="DT353" s="1"/>
      <c r="DU353" s="1"/>
      <c r="DZ353" s="402" t="s">
        <v>2258</v>
      </c>
      <c r="EA353" s="18"/>
      <c r="EB353" s="406" t="s">
        <v>2487</v>
      </c>
      <c r="EC353" s="18" t="s">
        <v>2522</v>
      </c>
      <c r="ED353" s="18"/>
      <c r="EE353" s="18">
        <v>743.09999999999945</v>
      </c>
      <c r="EI353" s="402" t="s">
        <v>2258</v>
      </c>
      <c r="EJ353" s="18"/>
      <c r="EK353" s="406" t="s">
        <v>2487</v>
      </c>
      <c r="EL353" s="18" t="s">
        <v>2522</v>
      </c>
      <c r="EM353" s="18"/>
      <c r="EN353" s="18">
        <v>232</v>
      </c>
      <c r="ER353" s="402" t="s">
        <v>2258</v>
      </c>
      <c r="ES353" s="18"/>
      <c r="ET353" s="406" t="s">
        <v>2487</v>
      </c>
      <c r="EU353" s="18" t="s">
        <v>2522</v>
      </c>
      <c r="EV353" s="18"/>
      <c r="EW353" s="18">
        <v>136.5</v>
      </c>
      <c r="FA353" s="402" t="s">
        <v>2258</v>
      </c>
      <c r="FB353" s="18"/>
      <c r="FC353" s="406" t="s">
        <v>2487</v>
      </c>
      <c r="FD353" s="18" t="s">
        <v>2522</v>
      </c>
      <c r="FE353" s="18"/>
      <c r="FF353" s="18">
        <v>315.54999999999927</v>
      </c>
      <c r="FJ353" s="402" t="s">
        <v>2258</v>
      </c>
      <c r="FK353" s="18"/>
      <c r="FL353" s="406" t="s">
        <v>2487</v>
      </c>
      <c r="FM353" s="18" t="s">
        <v>2522</v>
      </c>
      <c r="FN353" s="18"/>
      <c r="FO353" s="18">
        <v>481.09999999999945</v>
      </c>
      <c r="FS353" s="402" t="s">
        <v>2258</v>
      </c>
      <c r="FT353" s="18"/>
      <c r="FU353" s="406" t="s">
        <v>2487</v>
      </c>
      <c r="FV353" s="18" t="s">
        <v>2522</v>
      </c>
      <c r="FW353" s="18"/>
      <c r="FX353" s="18">
        <v>499.60000000000036</v>
      </c>
      <c r="GB353" s="402" t="s">
        <v>2258</v>
      </c>
      <c r="GC353" s="18"/>
      <c r="GD353" s="406" t="s">
        <v>2487</v>
      </c>
      <c r="GE353" s="18" t="s">
        <v>2522</v>
      </c>
      <c r="GF353" s="18"/>
      <c r="GG353" s="18">
        <v>170.49999999999909</v>
      </c>
      <c r="GK353" s="402" t="s">
        <v>2258</v>
      </c>
      <c r="GL353" s="18"/>
      <c r="GM353" s="406" t="s">
        <v>2487</v>
      </c>
      <c r="GN353" s="18" t="s">
        <v>2522</v>
      </c>
      <c r="GO353" s="18"/>
      <c r="GP353" s="18">
        <v>1802.5</v>
      </c>
      <c r="HC353" s="402" t="s">
        <v>2258</v>
      </c>
      <c r="HD353" s="18"/>
      <c r="HE353" s="18">
        <v>803.79999999999927</v>
      </c>
      <c r="HF353" s="18"/>
      <c r="HG353" s="18"/>
      <c r="HL353" s="402" t="s">
        <v>2258</v>
      </c>
      <c r="HM353" s="18"/>
      <c r="HN353" s="18">
        <v>419.49999999999818</v>
      </c>
      <c r="HO353" s="18"/>
      <c r="HP353" s="18"/>
      <c r="HU353" s="18" t="s">
        <v>2258</v>
      </c>
      <c r="HV353" s="486"/>
      <c r="HW353" s="487">
        <v>4384.2499999999764</v>
      </c>
      <c r="HX353" s="18"/>
      <c r="HY353" s="18"/>
      <c r="HZ353" s="18"/>
      <c r="IM353" s="402" t="s">
        <v>2258</v>
      </c>
      <c r="IN353" s="18"/>
      <c r="IO353" s="18">
        <v>375.39999999999418</v>
      </c>
      <c r="IP353" s="18"/>
      <c r="IQ353" s="18"/>
      <c r="IV353" s="402" t="s">
        <v>2258</v>
      </c>
      <c r="IW353" s="18"/>
      <c r="IX353" s="18">
        <v>12.499999999992724</v>
      </c>
      <c r="IY353" s="18"/>
      <c r="IZ353" s="18"/>
      <c r="JE353" s="18"/>
      <c r="JF353" s="18"/>
      <c r="JG353" s="406"/>
      <c r="JH353" s="18"/>
      <c r="JI353" s="18"/>
      <c r="JN353" s="488" t="s">
        <v>2258</v>
      </c>
      <c r="JO353" s="401"/>
      <c r="JP353" s="401">
        <v>129.99999999998909</v>
      </c>
      <c r="JW353" s="18"/>
      <c r="JX353" s="18"/>
      <c r="JY353" s="410"/>
      <c r="JZ353" s="18"/>
      <c r="KA353" s="18"/>
      <c r="KF353" s="402" t="s">
        <v>2258</v>
      </c>
      <c r="KG353" s="18"/>
      <c r="KH353" s="18">
        <v>155.99999999998909</v>
      </c>
      <c r="KI353" s="18"/>
      <c r="KJ353" s="18"/>
      <c r="KO353" s="402" t="s">
        <v>2258</v>
      </c>
      <c r="KP353" s="18"/>
      <c r="KQ353" s="18">
        <v>100.79999999998836</v>
      </c>
      <c r="KX353" s="402" t="s">
        <v>2258</v>
      </c>
      <c r="KY353" s="18"/>
      <c r="KZ353" s="18">
        <v>327.99999999998909</v>
      </c>
      <c r="LG353" s="18"/>
      <c r="LH353" s="18"/>
      <c r="LI353" s="408"/>
      <c r="LJ353" s="18"/>
      <c r="LK353" s="18"/>
      <c r="LP353" s="488" t="s">
        <v>2258</v>
      </c>
      <c r="LQ353" s="401"/>
      <c r="LR353" s="406" t="s">
        <v>2487</v>
      </c>
      <c r="LS353" s="401" t="s">
        <v>2522</v>
      </c>
      <c r="LT353" s="401"/>
      <c r="LU353" s="401">
        <v>461.39999999999054</v>
      </c>
      <c r="MH353" s="3"/>
      <c r="MI353" s="3"/>
      <c r="MJ353" s="80"/>
      <c r="MK353" s="80"/>
      <c r="ML353" s="234"/>
      <c r="MQ353" s="402" t="s">
        <v>2258</v>
      </c>
      <c r="MR353" s="18"/>
      <c r="MS353" s="18">
        <v>213.99999999999818</v>
      </c>
      <c r="MT353" s="18">
        <v>19.999999999998181</v>
      </c>
      <c r="MU353" s="18"/>
      <c r="MV353">
        <f t="shared" si="588"/>
        <v>233.99999999999636</v>
      </c>
      <c r="MZ353" s="3"/>
      <c r="NA353" s="3"/>
      <c r="NB353" s="92"/>
      <c r="NC353" s="84"/>
      <c r="ND353" s="3"/>
      <c r="NF353" s="18"/>
      <c r="NH353" s="43"/>
    </row>
    <row r="354" spans="1:372" ht="18">
      <c r="A354" s="41"/>
      <c r="B354" s="49"/>
      <c r="D354" s="3"/>
      <c r="E354" s="3"/>
      <c r="F354" s="84"/>
      <c r="G354" s="143"/>
      <c r="M354" s="18"/>
      <c r="N354" s="1"/>
      <c r="P354" s="1"/>
      <c r="R354" s="56"/>
      <c r="V354" s="41" t="s">
        <v>141</v>
      </c>
      <c r="Y354" s="18"/>
      <c r="AA354" s="3"/>
      <c r="AE354" s="42" t="s">
        <v>178</v>
      </c>
      <c r="AG354" s="3"/>
      <c r="AH354" s="49"/>
      <c r="AJ354" s="3"/>
      <c r="AN354" s="41" t="s">
        <v>162</v>
      </c>
      <c r="AO354" s="3"/>
      <c r="AP354" s="3"/>
      <c r="AQ354" s="177">
        <v>37032.350000000006</v>
      </c>
      <c r="AR354" t="s">
        <v>1544</v>
      </c>
      <c r="AS354" s="3" t="s">
        <v>1603</v>
      </c>
      <c r="AW354" s="42" t="s">
        <v>1</v>
      </c>
      <c r="AX354" s="9"/>
      <c r="AY354" s="3"/>
      <c r="AZ354" s="177">
        <v>40258.574999999968</v>
      </c>
      <c r="BA354" s="252" t="s">
        <v>2102</v>
      </c>
      <c r="BB354" s="3" t="s">
        <v>1603</v>
      </c>
      <c r="BF354" s="42" t="s">
        <v>15</v>
      </c>
      <c r="BG354" s="9"/>
      <c r="BH354" s="376"/>
      <c r="BI354" s="177">
        <v>45596.899999999521</v>
      </c>
      <c r="BJ354" s="252" t="s">
        <v>3699</v>
      </c>
      <c r="BK354" s="3" t="s">
        <v>1603</v>
      </c>
      <c r="BO354" s="18"/>
      <c r="BP354" s="18"/>
      <c r="BQ354" s="406"/>
      <c r="BR354" s="18"/>
      <c r="BS354" s="18"/>
      <c r="BX354" s="18"/>
      <c r="BY354" s="18"/>
      <c r="BZ354" s="406"/>
      <c r="CA354" s="18"/>
      <c r="CB354" s="18"/>
      <c r="CG354" s="18"/>
      <c r="CH354" s="18"/>
      <c r="CI354" s="406"/>
      <c r="CJ354" s="18"/>
      <c r="CK354" s="18"/>
      <c r="CP354" s="18"/>
      <c r="CQ354" s="18"/>
      <c r="CR354" s="406"/>
      <c r="CS354" s="18"/>
      <c r="CT354" s="18"/>
      <c r="CY354" s="18"/>
      <c r="CZ354" s="18"/>
      <c r="DA354" s="406"/>
      <c r="DB354" s="18"/>
      <c r="DC354" s="18"/>
      <c r="DH354" s="18"/>
      <c r="DI354" s="18"/>
      <c r="DJ354" s="406"/>
      <c r="DK354" s="18"/>
      <c r="DL354" s="18"/>
      <c r="DQ354" s="1"/>
      <c r="DR354" s="1"/>
      <c r="DS354" s="445"/>
      <c r="DT354" s="1"/>
      <c r="DU354" s="1"/>
      <c r="DZ354" s="18" t="s">
        <v>817</v>
      </c>
      <c r="EA354" s="18"/>
      <c r="EB354" s="406" t="s">
        <v>1638</v>
      </c>
      <c r="EC354" s="18" t="s">
        <v>2505</v>
      </c>
      <c r="ED354" s="18"/>
      <c r="EE354" s="18">
        <v>521.49999999999545</v>
      </c>
      <c r="EI354" s="18" t="s">
        <v>817</v>
      </c>
      <c r="EJ354" s="18"/>
      <c r="EK354" s="406" t="s">
        <v>1638</v>
      </c>
      <c r="EL354" s="18" t="s">
        <v>2505</v>
      </c>
      <c r="EM354" s="18"/>
      <c r="EN354" s="18">
        <v>194.99999999999727</v>
      </c>
      <c r="ER354" s="18" t="s">
        <v>817</v>
      </c>
      <c r="ES354" s="18"/>
      <c r="ET354" s="406" t="s">
        <v>1638</v>
      </c>
      <c r="EU354" s="18" t="s">
        <v>2505</v>
      </c>
      <c r="EV354" s="18"/>
      <c r="EW354" s="18">
        <v>121.29999999999654</v>
      </c>
      <c r="FA354" s="18" t="s">
        <v>817</v>
      </c>
      <c r="FB354" s="18"/>
      <c r="FC354" s="406" t="s">
        <v>1638</v>
      </c>
      <c r="FD354" s="18" t="s">
        <v>2505</v>
      </c>
      <c r="FE354" s="18"/>
      <c r="FF354" s="18">
        <v>310.74999999999818</v>
      </c>
      <c r="FJ354" s="18" t="s">
        <v>817</v>
      </c>
      <c r="FK354" s="18"/>
      <c r="FL354" s="406" t="s">
        <v>1638</v>
      </c>
      <c r="FM354" s="18" t="s">
        <v>2505</v>
      </c>
      <c r="FN354" s="18"/>
      <c r="FO354" s="18">
        <v>518.39999999999782</v>
      </c>
      <c r="FS354" s="18" t="s">
        <v>817</v>
      </c>
      <c r="FT354" s="18"/>
      <c r="FU354" s="406" t="s">
        <v>1638</v>
      </c>
      <c r="FV354" s="18" t="s">
        <v>2505</v>
      </c>
      <c r="FW354" s="18"/>
      <c r="FX354" s="18">
        <v>254.89999999999964</v>
      </c>
      <c r="GB354" s="18" t="s">
        <v>817</v>
      </c>
      <c r="GC354" s="18"/>
      <c r="GD354" s="406" t="s">
        <v>1638</v>
      </c>
      <c r="GE354" s="18" t="s">
        <v>2505</v>
      </c>
      <c r="GF354" s="18"/>
      <c r="GG354" s="18">
        <v>131.99999999999636</v>
      </c>
      <c r="GK354" s="18" t="s">
        <v>817</v>
      </c>
      <c r="GL354" s="18"/>
      <c r="GM354" s="406" t="s">
        <v>1638</v>
      </c>
      <c r="GN354" s="18" t="s">
        <v>2505</v>
      </c>
      <c r="GO354" s="18"/>
      <c r="GP354" s="18">
        <v>3093.7999999999993</v>
      </c>
      <c r="HC354" s="18" t="s">
        <v>817</v>
      </c>
      <c r="HD354" s="18"/>
      <c r="HE354" s="18">
        <v>570.89999999999782</v>
      </c>
      <c r="HF354" s="18"/>
      <c r="HG354" s="18"/>
      <c r="HL354" s="18" t="s">
        <v>817</v>
      </c>
      <c r="HM354" s="18"/>
      <c r="HN354" s="18">
        <v>830.40000000000327</v>
      </c>
      <c r="HO354" s="18"/>
      <c r="HP354" s="18"/>
      <c r="HU354" s="18" t="s">
        <v>817</v>
      </c>
      <c r="HV354" s="486"/>
      <c r="HW354" s="487">
        <v>4163.3500000000131</v>
      </c>
      <c r="HX354" s="18"/>
      <c r="HY354" s="18"/>
      <c r="HZ354" s="18"/>
      <c r="IM354" s="18" t="s">
        <v>817</v>
      </c>
      <c r="IN354" s="18"/>
      <c r="IO354" s="18">
        <v>336.40000000000146</v>
      </c>
      <c r="IP354" s="18"/>
      <c r="IQ354" s="18"/>
      <c r="IV354" s="18" t="s">
        <v>817</v>
      </c>
      <c r="IW354" s="18"/>
      <c r="IX354" s="18">
        <v>423.70000000000437</v>
      </c>
      <c r="IY354" s="18"/>
      <c r="IZ354" s="18"/>
      <c r="JE354" s="18"/>
      <c r="JF354" s="18"/>
      <c r="JG354" s="409"/>
      <c r="JH354" s="18"/>
      <c r="JI354" s="18"/>
      <c r="JN354" s="401" t="s">
        <v>817</v>
      </c>
      <c r="JO354" s="401"/>
      <c r="JP354" s="401">
        <v>305.00000000000364</v>
      </c>
      <c r="JW354" s="18"/>
      <c r="JX354" s="18"/>
      <c r="JY354" s="410"/>
      <c r="JZ354" s="18"/>
      <c r="KA354" s="18"/>
      <c r="KF354" s="18" t="s">
        <v>817</v>
      </c>
      <c r="KG354" s="18"/>
      <c r="KH354" s="18">
        <v>241.60000000000582</v>
      </c>
      <c r="KI354" s="18"/>
      <c r="KJ354" s="18"/>
      <c r="KO354" s="18" t="s">
        <v>817</v>
      </c>
      <c r="KP354" s="18"/>
      <c r="KQ354" s="18">
        <v>113.50000000000728</v>
      </c>
      <c r="KX354" s="18" t="s">
        <v>817</v>
      </c>
      <c r="KY354" s="18"/>
      <c r="KZ354" s="18">
        <v>448.50000000000364</v>
      </c>
      <c r="LG354" s="18"/>
      <c r="LH354" s="18"/>
      <c r="LI354" s="407"/>
      <c r="LJ354" s="18"/>
      <c r="LK354" s="18"/>
      <c r="LP354" s="401" t="s">
        <v>817</v>
      </c>
      <c r="LQ354" s="401"/>
      <c r="LR354" s="406" t="s">
        <v>1638</v>
      </c>
      <c r="LS354" s="401" t="s">
        <v>2505</v>
      </c>
      <c r="LT354" s="401"/>
      <c r="LU354" s="401">
        <v>409.30000000000655</v>
      </c>
      <c r="MH354" s="3"/>
      <c r="MI354" s="68"/>
      <c r="MJ354" s="80"/>
      <c r="MK354" s="80"/>
      <c r="ML354" s="234"/>
      <c r="MQ354" s="18" t="s">
        <v>817</v>
      </c>
      <c r="MR354" s="18"/>
      <c r="MS354" s="18">
        <v>139.50000000000182</v>
      </c>
      <c r="MT354" s="18">
        <v>89.000000000001819</v>
      </c>
      <c r="MU354" s="18"/>
      <c r="MV354">
        <f t="shared" si="588"/>
        <v>228.50000000000364</v>
      </c>
      <c r="MZ354" s="3"/>
      <c r="NA354" s="68"/>
      <c r="NB354" s="313"/>
      <c r="NC354" s="84"/>
      <c r="ND354" s="3"/>
      <c r="NF354" s="18"/>
      <c r="NH354" s="43"/>
    </row>
    <row r="355" spans="1:372" ht="18">
      <c r="A355" s="52"/>
      <c r="B355" s="49"/>
      <c r="D355" s="65"/>
      <c r="E355" s="3"/>
      <c r="F355" s="84"/>
      <c r="G355" s="143"/>
      <c r="M355" s="3"/>
      <c r="N355" s="3"/>
      <c r="O355" s="3"/>
      <c r="P355" s="9"/>
      <c r="V355" s="52">
        <v>2017</v>
      </c>
      <c r="Y355" s="57">
        <v>18324</v>
      </c>
      <c r="Z355" t="s">
        <v>275</v>
      </c>
      <c r="AA355" s="3" t="s">
        <v>1603</v>
      </c>
      <c r="AE355" s="53" t="s">
        <v>222</v>
      </c>
      <c r="AG355" s="3"/>
      <c r="AH355" s="49">
        <v>27207</v>
      </c>
      <c r="AI355" t="s">
        <v>409</v>
      </c>
      <c r="AJ355" s="3" t="s">
        <v>1603</v>
      </c>
      <c r="AN355" s="52" t="s">
        <v>876</v>
      </c>
      <c r="AO355" s="3"/>
      <c r="AP355" s="3"/>
      <c r="AS355" s="3"/>
      <c r="AW355" s="53" t="s">
        <v>1940</v>
      </c>
      <c r="AZ355" s="95"/>
      <c r="BB355" s="3"/>
      <c r="BF355" s="53" t="s">
        <v>3662</v>
      </c>
      <c r="BJ355" s="18"/>
      <c r="BO355" s="402"/>
      <c r="BP355" s="18"/>
      <c r="BQ355" s="406"/>
      <c r="BR355" s="18"/>
      <c r="BS355" s="18"/>
      <c r="BX355" s="402"/>
      <c r="BY355" s="18"/>
      <c r="BZ355" s="406"/>
      <c r="CA355" s="18"/>
      <c r="CB355" s="18"/>
      <c r="CG355" s="402"/>
      <c r="CH355" s="18"/>
      <c r="CI355" s="406"/>
      <c r="CJ355" s="18"/>
      <c r="CK355" s="18"/>
      <c r="CP355" s="402"/>
      <c r="CQ355" s="18"/>
      <c r="CR355" s="406"/>
      <c r="CS355" s="18"/>
      <c r="CT355" s="18"/>
      <c r="CY355" s="402"/>
      <c r="CZ355" s="18"/>
      <c r="DA355" s="406"/>
      <c r="DB355" s="18"/>
      <c r="DC355" s="18"/>
      <c r="DH355" s="402"/>
      <c r="DI355" s="18"/>
      <c r="DJ355" s="406"/>
      <c r="DK355" s="18"/>
      <c r="DL355" s="18"/>
      <c r="DQ355" s="441"/>
      <c r="DR355" s="1"/>
      <c r="DS355" s="445"/>
      <c r="DT355" s="1"/>
      <c r="DU355" s="1"/>
      <c r="DZ355" s="402" t="s">
        <v>27</v>
      </c>
      <c r="EA355" s="18"/>
      <c r="EB355" s="406" t="s">
        <v>1598</v>
      </c>
      <c r="EC355" s="18" t="s">
        <v>2510</v>
      </c>
      <c r="ED355" s="18"/>
      <c r="EE355" s="18">
        <v>423.79999999999654</v>
      </c>
      <c r="EI355" s="402" t="s">
        <v>27</v>
      </c>
      <c r="EJ355" s="18"/>
      <c r="EK355" s="406" t="s">
        <v>1598</v>
      </c>
      <c r="EL355" s="18" t="s">
        <v>2510</v>
      </c>
      <c r="EM355" s="18"/>
      <c r="EN355" s="18">
        <v>635.79999999999563</v>
      </c>
      <c r="ER355" s="402" t="s">
        <v>27</v>
      </c>
      <c r="ES355" s="18"/>
      <c r="ET355" s="406" t="s">
        <v>1598</v>
      </c>
      <c r="EU355" s="18" t="s">
        <v>2510</v>
      </c>
      <c r="EV355" s="18"/>
      <c r="EW355" s="18">
        <v>319.39999999999782</v>
      </c>
      <c r="FA355" s="402" t="s">
        <v>27</v>
      </c>
      <c r="FB355" s="18"/>
      <c r="FC355" s="406" t="s">
        <v>1598</v>
      </c>
      <c r="FD355" s="18" t="s">
        <v>2510</v>
      </c>
      <c r="FE355" s="18"/>
      <c r="FF355" s="18">
        <v>129.899999999996</v>
      </c>
      <c r="FJ355" s="402" t="s">
        <v>27</v>
      </c>
      <c r="FK355" s="18"/>
      <c r="FL355" s="406" t="s">
        <v>1598</v>
      </c>
      <c r="FM355" s="18" t="s">
        <v>2510</v>
      </c>
      <c r="FN355" s="18"/>
      <c r="FO355" s="18">
        <v>357.10000000000036</v>
      </c>
      <c r="FS355" s="402" t="s">
        <v>27</v>
      </c>
      <c r="FT355" s="18"/>
      <c r="FU355" s="406" t="s">
        <v>1598</v>
      </c>
      <c r="FV355" s="18" t="s">
        <v>2510</v>
      </c>
      <c r="FW355" s="18"/>
      <c r="FX355" s="18">
        <v>204.89999999999964</v>
      </c>
      <c r="GB355" s="402" t="s">
        <v>27</v>
      </c>
      <c r="GC355" s="18"/>
      <c r="GD355" s="406" t="s">
        <v>1598</v>
      </c>
      <c r="GE355" s="18" t="s">
        <v>2510</v>
      </c>
      <c r="GF355" s="18"/>
      <c r="GG355" s="18">
        <v>197.69999999999891</v>
      </c>
      <c r="GK355" s="402" t="s">
        <v>27</v>
      </c>
      <c r="GL355" s="18"/>
      <c r="GM355" s="406" t="s">
        <v>1598</v>
      </c>
      <c r="GN355" s="18" t="s">
        <v>2510</v>
      </c>
      <c r="GO355" s="18"/>
      <c r="GP355" s="18">
        <v>1096.9000000000001</v>
      </c>
      <c r="HC355" s="402" t="s">
        <v>27</v>
      </c>
      <c r="HD355" s="18"/>
      <c r="HE355" s="18">
        <v>377.89999999999964</v>
      </c>
      <c r="HF355" s="18"/>
      <c r="HG355" s="18"/>
      <c r="HL355" s="402" t="s">
        <v>27</v>
      </c>
      <c r="HM355" s="18"/>
      <c r="HN355" s="18">
        <v>461.54999999999745</v>
      </c>
      <c r="HO355" s="18"/>
      <c r="HP355" s="18"/>
      <c r="HU355" s="18" t="s">
        <v>27</v>
      </c>
      <c r="HV355" s="486"/>
      <c r="HW355" s="487">
        <v>2843.0500000000338</v>
      </c>
      <c r="HX355" s="18"/>
      <c r="HY355" s="18"/>
      <c r="HZ355" s="18"/>
      <c r="IM355" s="402" t="s">
        <v>27</v>
      </c>
      <c r="IN355" s="18"/>
      <c r="IO355" s="18">
        <v>221.99999999999818</v>
      </c>
      <c r="IP355" s="18"/>
      <c r="IQ355" s="18"/>
      <c r="IV355" s="402" t="s">
        <v>27</v>
      </c>
      <c r="IW355" s="18"/>
      <c r="IX355" s="18">
        <v>186.79999999999745</v>
      </c>
      <c r="IY355" s="18"/>
      <c r="IZ355" s="18"/>
      <c r="JE355" s="18"/>
      <c r="JF355" s="18"/>
      <c r="JG355" s="406"/>
      <c r="JH355" s="18"/>
      <c r="JI355" s="18"/>
      <c r="JN355" s="488" t="s">
        <v>27</v>
      </c>
      <c r="JO355" s="401"/>
      <c r="JP355" s="401">
        <v>337.45000000000073</v>
      </c>
      <c r="JW355" s="402"/>
      <c r="JX355" s="18"/>
      <c r="JY355" s="410"/>
      <c r="JZ355" s="18"/>
      <c r="KA355" s="18"/>
      <c r="KF355" s="402" t="s">
        <v>27</v>
      </c>
      <c r="KG355" s="18"/>
      <c r="KH355" s="18">
        <v>298.5</v>
      </c>
      <c r="KI355" s="18"/>
      <c r="KJ355" s="18"/>
      <c r="KO355" s="402" t="s">
        <v>27</v>
      </c>
      <c r="KP355" s="18"/>
      <c r="KQ355" s="18">
        <v>333.049999999992</v>
      </c>
      <c r="KX355" s="402" t="s">
        <v>27</v>
      </c>
      <c r="KY355" s="18"/>
      <c r="KZ355" s="18">
        <v>383.99999999999636</v>
      </c>
      <c r="LG355" s="402"/>
      <c r="LH355" s="18"/>
      <c r="LI355" s="407"/>
      <c r="LJ355" s="18"/>
      <c r="LK355" s="18"/>
      <c r="LP355" s="488" t="s">
        <v>27</v>
      </c>
      <c r="LQ355" s="401"/>
      <c r="LR355" s="406" t="s">
        <v>1598</v>
      </c>
      <c r="LS355" s="401" t="s">
        <v>2510</v>
      </c>
      <c r="LT355" s="401"/>
      <c r="LU355" s="401">
        <v>234.60000000000218</v>
      </c>
      <c r="MH355" s="65"/>
      <c r="MI355" s="68"/>
      <c r="MJ355" s="80"/>
      <c r="MK355" s="80"/>
      <c r="ML355" s="234"/>
      <c r="MQ355" s="402" t="s">
        <v>27</v>
      </c>
      <c r="MR355" s="18"/>
      <c r="MS355" s="18">
        <v>161.99999999999636</v>
      </c>
      <c r="MT355" s="18">
        <v>193.99999999999636</v>
      </c>
      <c r="MU355" s="18"/>
      <c r="MV355">
        <f t="shared" si="588"/>
        <v>355.99999999999272</v>
      </c>
      <c r="MZ355" s="65"/>
      <c r="NA355" s="68"/>
      <c r="NB355" s="312"/>
      <c r="NC355" s="84"/>
      <c r="ND355" s="3"/>
      <c r="NF355" s="18"/>
      <c r="NH355" s="43"/>
    </row>
    <row r="356" spans="1:372" ht="18">
      <c r="A356" s="40"/>
      <c r="D356" s="3"/>
      <c r="E356" s="3"/>
      <c r="F356" s="84"/>
      <c r="G356" s="143"/>
      <c r="M356" s="3"/>
      <c r="N356" s="3"/>
      <c r="O356" s="3"/>
      <c r="P356" s="9"/>
      <c r="R356" s="56"/>
      <c r="V356" s="42" t="s">
        <v>179</v>
      </c>
      <c r="Y356" s="18"/>
      <c r="AA356" s="3"/>
      <c r="AE356" s="41" t="s">
        <v>154</v>
      </c>
      <c r="AH356" s="49"/>
      <c r="AJ356" s="3"/>
      <c r="AN356" s="41" t="s">
        <v>158</v>
      </c>
      <c r="AO356" s="3"/>
      <c r="AP356" s="3"/>
      <c r="AQ356" s="177">
        <v>35647.924999999959</v>
      </c>
      <c r="AR356" t="s">
        <v>1545</v>
      </c>
      <c r="AS356" s="3" t="s">
        <v>1604</v>
      </c>
      <c r="AW356" s="41" t="s">
        <v>158</v>
      </c>
      <c r="AX356" s="9"/>
      <c r="AY356" s="3"/>
      <c r="AZ356" s="177">
        <v>39223.124999999942</v>
      </c>
      <c r="BA356" s="252" t="s">
        <v>2103</v>
      </c>
      <c r="BB356" s="3" t="s">
        <v>1604</v>
      </c>
      <c r="BF356" s="41" t="s">
        <v>162</v>
      </c>
      <c r="BG356" s="224"/>
      <c r="BH356" s="376"/>
      <c r="BI356" s="177">
        <v>45576.774999999907</v>
      </c>
      <c r="BJ356" s="252" t="s">
        <v>3700</v>
      </c>
      <c r="BK356" s="3" t="s">
        <v>1604</v>
      </c>
      <c r="BO356" s="18"/>
      <c r="BP356" s="18"/>
      <c r="BQ356" s="406"/>
      <c r="BR356" s="18"/>
      <c r="BS356" s="18"/>
      <c r="BX356" s="18"/>
      <c r="BY356" s="18"/>
      <c r="BZ356" s="406"/>
      <c r="CA356" s="18"/>
      <c r="CB356" s="18"/>
      <c r="CG356" s="18"/>
      <c r="CH356" s="18"/>
      <c r="CI356" s="406"/>
      <c r="CJ356" s="18"/>
      <c r="CK356" s="18"/>
      <c r="CP356" s="18"/>
      <c r="CQ356" s="18"/>
      <c r="CR356" s="406"/>
      <c r="CS356" s="18"/>
      <c r="CT356" s="18"/>
      <c r="CY356" s="18"/>
      <c r="CZ356" s="18"/>
      <c r="DA356" s="406"/>
      <c r="DB356" s="18"/>
      <c r="DC356" s="18"/>
      <c r="DH356" s="18"/>
      <c r="DI356" s="18"/>
      <c r="DJ356" s="406"/>
      <c r="DK356" s="18"/>
      <c r="DL356" s="18"/>
      <c r="DQ356" s="1"/>
      <c r="DR356" s="1"/>
      <c r="DS356" s="445"/>
      <c r="DT356" s="1"/>
      <c r="DU356" s="1"/>
      <c r="DZ356" s="18" t="s">
        <v>849</v>
      </c>
      <c r="EA356" s="18"/>
      <c r="EB356" s="406" t="s">
        <v>1602</v>
      </c>
      <c r="EC356" s="18" t="s">
        <v>2513</v>
      </c>
      <c r="ED356" s="18"/>
      <c r="EE356" s="18">
        <v>531.29999999999836</v>
      </c>
      <c r="EI356" s="18" t="s">
        <v>849</v>
      </c>
      <c r="EJ356" s="18"/>
      <c r="EK356" s="406" t="s">
        <v>1602</v>
      </c>
      <c r="EL356" s="18" t="s">
        <v>2513</v>
      </c>
      <c r="EM356" s="18"/>
      <c r="EN356" s="18">
        <v>260.99999999999727</v>
      </c>
      <c r="ER356" s="18" t="s">
        <v>849</v>
      </c>
      <c r="ES356" s="18"/>
      <c r="ET356" s="406" t="s">
        <v>1602</v>
      </c>
      <c r="EU356" s="18" t="s">
        <v>2513</v>
      </c>
      <c r="EV356" s="18"/>
      <c r="EW356" s="18">
        <v>229.39999999999873</v>
      </c>
      <c r="FA356" s="18" t="s">
        <v>849</v>
      </c>
      <c r="FB356" s="18"/>
      <c r="FC356" s="406" t="s">
        <v>1602</v>
      </c>
      <c r="FD356" s="18" t="s">
        <v>2513</v>
      </c>
      <c r="FE356" s="18"/>
      <c r="FF356" s="18">
        <v>208.99999999999818</v>
      </c>
      <c r="FJ356" s="18" t="s">
        <v>849</v>
      </c>
      <c r="FK356" s="18"/>
      <c r="FL356" s="406" t="s">
        <v>1602</v>
      </c>
      <c r="FM356" s="18" t="s">
        <v>2513</v>
      </c>
      <c r="FN356" s="18"/>
      <c r="FO356" s="18">
        <v>350.49999999999818</v>
      </c>
      <c r="FS356" s="18" t="s">
        <v>849</v>
      </c>
      <c r="FT356" s="18"/>
      <c r="FU356" s="406" t="s">
        <v>1602</v>
      </c>
      <c r="FV356" s="18" t="s">
        <v>2513</v>
      </c>
      <c r="FW356" s="18"/>
      <c r="FX356" s="18">
        <v>478.39999999999964</v>
      </c>
      <c r="GB356" s="18" t="s">
        <v>849</v>
      </c>
      <c r="GC356" s="18"/>
      <c r="GD356" s="406" t="s">
        <v>1602</v>
      </c>
      <c r="GE356" s="18" t="s">
        <v>2513</v>
      </c>
      <c r="GF356" s="18"/>
      <c r="GG356" s="18">
        <v>21.599999999996726</v>
      </c>
      <c r="GK356" s="18" t="s">
        <v>849</v>
      </c>
      <c r="GL356" s="18"/>
      <c r="GM356" s="406" t="s">
        <v>1602</v>
      </c>
      <c r="GN356" s="18" t="s">
        <v>2513</v>
      </c>
      <c r="GO356" s="18"/>
      <c r="GP356" s="18">
        <v>1918.5000000000011</v>
      </c>
      <c r="HC356" s="18" t="s">
        <v>849</v>
      </c>
      <c r="HD356" s="18"/>
      <c r="HE356" s="18">
        <v>711.09999999999673</v>
      </c>
      <c r="HF356" s="18"/>
      <c r="HG356" s="18"/>
      <c r="HL356" s="18" t="s">
        <v>849</v>
      </c>
      <c r="HM356" s="18"/>
      <c r="HN356" s="18">
        <v>494.99999999999636</v>
      </c>
      <c r="HO356" s="18"/>
      <c r="HP356" s="18"/>
      <c r="HU356" s="18" t="s">
        <v>849</v>
      </c>
      <c r="HV356" s="486"/>
      <c r="HW356" s="487">
        <v>2997.4999999999163</v>
      </c>
      <c r="HX356" s="18"/>
      <c r="HY356" s="18"/>
      <c r="HZ356" s="18"/>
      <c r="IM356" s="18" t="s">
        <v>849</v>
      </c>
      <c r="IN356" s="18"/>
      <c r="IO356" s="18">
        <v>254.29999999999563</v>
      </c>
      <c r="IP356" s="18"/>
      <c r="IQ356" s="18"/>
      <c r="IV356" s="18" t="s">
        <v>849</v>
      </c>
      <c r="IW356" s="18"/>
      <c r="IX356" s="18">
        <v>482.70000000000073</v>
      </c>
      <c r="IY356" s="18"/>
      <c r="IZ356" s="18"/>
      <c r="JE356" s="402"/>
      <c r="JF356" s="18"/>
      <c r="JG356" s="406"/>
      <c r="JH356" s="18"/>
      <c r="JI356" s="18"/>
      <c r="JN356" s="401" t="s">
        <v>849</v>
      </c>
      <c r="JO356" s="401"/>
      <c r="JP356" s="401">
        <v>251.99999999998909</v>
      </c>
      <c r="JW356" s="18"/>
      <c r="JX356" s="18"/>
      <c r="JY356" s="410"/>
      <c r="JZ356" s="18"/>
      <c r="KA356" s="18"/>
      <c r="KF356" s="18" t="s">
        <v>849</v>
      </c>
      <c r="KG356" s="18"/>
      <c r="KH356" s="18">
        <v>209.99999999999636</v>
      </c>
      <c r="KI356" s="18"/>
      <c r="KJ356" s="18"/>
      <c r="KO356" s="18" t="s">
        <v>849</v>
      </c>
      <c r="KP356" s="18"/>
      <c r="KQ356" s="18">
        <v>194.99999999999636</v>
      </c>
      <c r="KX356" s="18" t="s">
        <v>849</v>
      </c>
      <c r="KY356" s="18"/>
      <c r="KZ356" s="18">
        <v>300</v>
      </c>
      <c r="LG356" s="18"/>
      <c r="LH356" s="18"/>
      <c r="LI356" s="407"/>
      <c r="LJ356" s="18"/>
      <c r="LK356" s="18"/>
      <c r="LP356" s="401" t="s">
        <v>849</v>
      </c>
      <c r="LQ356" s="401"/>
      <c r="LR356" s="406" t="s">
        <v>1602</v>
      </c>
      <c r="LS356" s="401" t="s">
        <v>2513</v>
      </c>
      <c r="LT356" s="401"/>
      <c r="LU356" s="401">
        <v>251.5</v>
      </c>
      <c r="MI356" s="3"/>
      <c r="MJ356" s="80"/>
      <c r="MK356" s="80"/>
      <c r="ML356" s="234"/>
      <c r="MQ356" s="18" t="s">
        <v>849</v>
      </c>
      <c r="MR356" s="18"/>
      <c r="MS356" s="18">
        <v>247.49999999999636</v>
      </c>
      <c r="MT356" s="18">
        <v>177.99999999999636</v>
      </c>
      <c r="MU356" s="18"/>
      <c r="MV356">
        <f t="shared" si="588"/>
        <v>425.49999999999272</v>
      </c>
      <c r="NA356" s="3"/>
      <c r="NB356" s="313"/>
      <c r="NC356" s="84"/>
      <c r="ND356" s="3"/>
      <c r="NF356" s="18"/>
      <c r="NH356" s="43"/>
    </row>
    <row r="357" spans="1:372" ht="18">
      <c r="A357" s="52"/>
      <c r="D357" s="65"/>
      <c r="E357" s="3"/>
      <c r="F357" s="84"/>
      <c r="G357" s="143"/>
      <c r="M357" s="87"/>
      <c r="N357" s="41"/>
      <c r="O357" s="41"/>
      <c r="P357" s="183"/>
      <c r="V357" s="52">
        <v>2016</v>
      </c>
      <c r="Y357" s="57">
        <v>12150</v>
      </c>
      <c r="Z357" t="s">
        <v>276</v>
      </c>
      <c r="AA357" s="3" t="s">
        <v>1604</v>
      </c>
      <c r="AE357" s="52">
        <v>2018</v>
      </c>
      <c r="AH357" s="49">
        <v>21181</v>
      </c>
      <c r="AI357" t="s">
        <v>410</v>
      </c>
      <c r="AJ357" s="3" t="s">
        <v>1604</v>
      </c>
      <c r="AN357" s="52" t="s">
        <v>876</v>
      </c>
      <c r="AO357" s="3"/>
      <c r="AP357" s="3"/>
      <c r="AS357" s="3"/>
      <c r="AW357" s="52" t="s">
        <v>1935</v>
      </c>
      <c r="AZ357" s="95"/>
      <c r="BB357" s="3"/>
      <c r="BF357" s="52" t="s">
        <v>3662</v>
      </c>
      <c r="BJ357" s="18"/>
      <c r="BO357" s="18"/>
      <c r="BP357" s="18"/>
      <c r="BQ357" s="406"/>
      <c r="BR357" s="18"/>
      <c r="BS357" s="18"/>
      <c r="BX357" s="18"/>
      <c r="BY357" s="18"/>
      <c r="BZ357" s="406"/>
      <c r="CA357" s="18"/>
      <c r="CB357" s="18"/>
      <c r="CG357" s="18"/>
      <c r="CH357" s="18"/>
      <c r="CI357" s="406"/>
      <c r="CJ357" s="18"/>
      <c r="CK357" s="18"/>
      <c r="CP357" s="18"/>
      <c r="CQ357" s="18"/>
      <c r="CR357" s="406"/>
      <c r="CS357" s="18"/>
      <c r="CT357" s="18"/>
      <c r="CY357" s="18"/>
      <c r="CZ357" s="18"/>
      <c r="DA357" s="406"/>
      <c r="DB357" s="18"/>
      <c r="DC357" s="18"/>
      <c r="DH357" s="18"/>
      <c r="DI357" s="18"/>
      <c r="DJ357" s="406"/>
      <c r="DK357" s="18"/>
      <c r="DL357" s="18"/>
      <c r="DQ357" s="1"/>
      <c r="DR357" s="1"/>
      <c r="DS357" s="445"/>
      <c r="DT357" s="1"/>
      <c r="DU357" s="1"/>
      <c r="DZ357" s="18" t="s">
        <v>154</v>
      </c>
      <c r="EA357" s="18"/>
      <c r="EB357" s="406" t="s">
        <v>1629</v>
      </c>
      <c r="EC357" s="18" t="s">
        <v>2499</v>
      </c>
      <c r="ED357" s="18"/>
      <c r="EE357" s="18">
        <v>530.79999999999836</v>
      </c>
      <c r="EI357" s="18" t="s">
        <v>154</v>
      </c>
      <c r="EJ357" s="18"/>
      <c r="EK357" s="406" t="s">
        <v>1629</v>
      </c>
      <c r="EL357" s="18" t="s">
        <v>2499</v>
      </c>
      <c r="EM357" s="18"/>
      <c r="EN357" s="18">
        <v>136.49999999999909</v>
      </c>
      <c r="ER357" s="18" t="s">
        <v>154</v>
      </c>
      <c r="ES357" s="18"/>
      <c r="ET357" s="406" t="s">
        <v>1629</v>
      </c>
      <c r="EU357" s="18" t="s">
        <v>2499</v>
      </c>
      <c r="EV357" s="18"/>
      <c r="EW357" s="18">
        <v>235.69999999999891</v>
      </c>
      <c r="FA357" s="18" t="s">
        <v>154</v>
      </c>
      <c r="FB357" s="18"/>
      <c r="FC357" s="406" t="s">
        <v>1629</v>
      </c>
      <c r="FD357" s="18" t="s">
        <v>2499</v>
      </c>
      <c r="FE357" s="18"/>
      <c r="FF357" s="18">
        <v>170.69999999999891</v>
      </c>
      <c r="FJ357" s="18" t="s">
        <v>154</v>
      </c>
      <c r="FK357" s="18"/>
      <c r="FL357" s="406" t="s">
        <v>1629</v>
      </c>
      <c r="FM357" s="18" t="s">
        <v>2499</v>
      </c>
      <c r="FN357" s="18"/>
      <c r="FO357" s="18">
        <v>389.00000000000091</v>
      </c>
      <c r="FS357" s="18" t="s">
        <v>154</v>
      </c>
      <c r="FT357" s="18"/>
      <c r="FU357" s="406" t="s">
        <v>1629</v>
      </c>
      <c r="FV357" s="18" t="s">
        <v>2499</v>
      </c>
      <c r="FW357" s="18"/>
      <c r="FX357" s="18">
        <v>457.90000000000327</v>
      </c>
      <c r="GB357" s="18" t="s">
        <v>154</v>
      </c>
      <c r="GC357" s="18"/>
      <c r="GD357" s="406" t="s">
        <v>1629</v>
      </c>
      <c r="GE357" s="18" t="s">
        <v>2499</v>
      </c>
      <c r="GF357" s="18"/>
      <c r="GG357" s="18">
        <v>213.70000000000255</v>
      </c>
      <c r="GK357" s="18" t="s">
        <v>154</v>
      </c>
      <c r="GL357" s="18"/>
      <c r="GM357" s="406" t="s">
        <v>1629</v>
      </c>
      <c r="GN357" s="18" t="s">
        <v>2499</v>
      </c>
      <c r="GO357" s="18"/>
      <c r="GP357" s="18">
        <v>2070.5</v>
      </c>
      <c r="HC357" s="18" t="s">
        <v>154</v>
      </c>
      <c r="HD357" s="18"/>
      <c r="HE357" s="18">
        <v>739.60000000000218</v>
      </c>
      <c r="HF357" s="18"/>
      <c r="HG357" s="18"/>
      <c r="HL357" s="18" t="s">
        <v>154</v>
      </c>
      <c r="HM357" s="18"/>
      <c r="HN357" s="18">
        <v>769.90000000000146</v>
      </c>
      <c r="HO357" s="18"/>
      <c r="HP357" s="18"/>
      <c r="HU357" s="18" t="s">
        <v>154</v>
      </c>
      <c r="HV357" s="486"/>
      <c r="HW357" s="487">
        <v>3890.899999999976</v>
      </c>
      <c r="HX357" s="18"/>
      <c r="HY357" s="18"/>
      <c r="HZ357" s="18"/>
      <c r="IM357" s="18" t="s">
        <v>154</v>
      </c>
      <c r="IN357" s="18"/>
      <c r="IO357" s="18">
        <v>376</v>
      </c>
      <c r="IP357" s="18"/>
      <c r="IQ357" s="18"/>
      <c r="IV357" s="18" t="s">
        <v>154</v>
      </c>
      <c r="IW357" s="18"/>
      <c r="IX357" s="18">
        <v>409.90000000000146</v>
      </c>
      <c r="IY357" s="18"/>
      <c r="IZ357" s="18"/>
      <c r="JE357" s="18"/>
      <c r="JF357" s="18"/>
      <c r="JG357" s="406"/>
      <c r="JH357" s="18"/>
      <c r="JI357" s="18"/>
      <c r="JN357" s="401" t="s">
        <v>154</v>
      </c>
      <c r="JO357" s="401"/>
      <c r="JP357" s="401">
        <v>275.90000000000146</v>
      </c>
      <c r="JW357" s="18"/>
      <c r="JX357" s="18"/>
      <c r="JY357" s="410"/>
      <c r="JZ357" s="18"/>
      <c r="KA357" s="18"/>
      <c r="KF357" s="18" t="s">
        <v>154</v>
      </c>
      <c r="KG357" s="18"/>
      <c r="KH357" s="18">
        <v>228.70000000000437</v>
      </c>
      <c r="KI357" s="18"/>
      <c r="KJ357" s="18"/>
      <c r="KO357" s="18" t="s">
        <v>154</v>
      </c>
      <c r="KP357" s="18"/>
      <c r="KQ357" s="18">
        <v>426.60000000000582</v>
      </c>
      <c r="KX357" s="18" t="s">
        <v>154</v>
      </c>
      <c r="KY357" s="18"/>
      <c r="KZ357" s="18">
        <v>523.60000000000582</v>
      </c>
      <c r="LG357" s="18"/>
      <c r="LH357" s="18"/>
      <c r="LI357" s="407"/>
      <c r="LJ357" s="18"/>
      <c r="LK357" s="18"/>
      <c r="LP357" s="401" t="s">
        <v>154</v>
      </c>
      <c r="LQ357" s="401"/>
      <c r="LR357" s="406" t="s">
        <v>1629</v>
      </c>
      <c r="LS357" s="401" t="s">
        <v>2499</v>
      </c>
      <c r="LT357" s="401"/>
      <c r="LU357" s="401">
        <v>374.00000000000728</v>
      </c>
      <c r="MH357" s="3"/>
      <c r="MI357" s="68"/>
      <c r="MJ357" s="80"/>
      <c r="MK357" s="80"/>
      <c r="ML357" s="234"/>
      <c r="MQ357" s="18" t="s">
        <v>154</v>
      </c>
      <c r="MR357" s="18"/>
      <c r="MS357" s="18">
        <v>183.5</v>
      </c>
      <c r="MT357" s="18">
        <v>123</v>
      </c>
      <c r="MU357" s="18"/>
      <c r="MV357">
        <f t="shared" si="588"/>
        <v>306.5</v>
      </c>
      <c r="MZ357" s="3"/>
      <c r="NA357" s="68"/>
      <c r="NB357" s="313"/>
      <c r="NC357" s="84"/>
      <c r="ND357" s="3"/>
      <c r="NF357" s="18"/>
      <c r="NH357" s="43"/>
    </row>
    <row r="358" spans="1:372" ht="18">
      <c r="A358" s="40"/>
      <c r="B358" s="49"/>
      <c r="D358" s="65"/>
      <c r="E358" s="3"/>
      <c r="F358" s="84"/>
      <c r="G358" s="143"/>
      <c r="M358" s="3"/>
      <c r="N358" s="3"/>
      <c r="O358" s="84"/>
      <c r="P358" s="143"/>
      <c r="R358" s="56"/>
      <c r="V358" s="41" t="s">
        <v>180</v>
      </c>
      <c r="Y358" s="18"/>
      <c r="AA358" s="3"/>
      <c r="AE358" s="41" t="s">
        <v>158</v>
      </c>
      <c r="AH358" s="49"/>
      <c r="AJ358" s="3"/>
      <c r="AN358" s="41" t="s">
        <v>155</v>
      </c>
      <c r="AO358" s="3"/>
      <c r="AP358" s="3"/>
      <c r="AQ358" s="177">
        <v>34807.325000000026</v>
      </c>
      <c r="AR358" t="s">
        <v>1546</v>
      </c>
      <c r="AS358" s="3" t="s">
        <v>1605</v>
      </c>
      <c r="AW358" s="41" t="s">
        <v>153</v>
      </c>
      <c r="AX358" s="9"/>
      <c r="AY358" s="3"/>
      <c r="AZ358" s="177">
        <v>38173.700000000114</v>
      </c>
      <c r="BA358" s="252" t="s">
        <v>2104</v>
      </c>
      <c r="BB358" s="3" t="s">
        <v>1605</v>
      </c>
      <c r="BF358" s="41" t="s">
        <v>867</v>
      </c>
      <c r="BG358" s="3"/>
      <c r="BH358" s="376"/>
      <c r="BI358" s="177">
        <v>45277.549999999828</v>
      </c>
      <c r="BJ358" s="252" t="s">
        <v>3701</v>
      </c>
      <c r="BK358" s="3" t="s">
        <v>1605</v>
      </c>
      <c r="BO358" s="18"/>
      <c r="BP358" s="18"/>
      <c r="BQ358" s="406"/>
      <c r="BR358" s="18"/>
      <c r="BS358" s="18"/>
      <c r="BX358" s="18"/>
      <c r="BY358" s="18"/>
      <c r="BZ358" s="406"/>
      <c r="CA358" s="18"/>
      <c r="CB358" s="18"/>
      <c r="CG358" s="18"/>
      <c r="CH358" s="18"/>
      <c r="CI358" s="406"/>
      <c r="CJ358" s="18"/>
      <c r="CK358" s="18"/>
      <c r="CP358" s="18"/>
      <c r="CQ358" s="18"/>
      <c r="CR358" s="406"/>
      <c r="CS358" s="18"/>
      <c r="CT358" s="18"/>
      <c r="CY358" s="18"/>
      <c r="CZ358" s="18"/>
      <c r="DA358" s="406"/>
      <c r="DB358" s="18"/>
      <c r="DC358" s="18"/>
      <c r="DH358" s="18"/>
      <c r="DI358" s="18"/>
      <c r="DJ358" s="406"/>
      <c r="DK358" s="18"/>
      <c r="DL358" s="18"/>
      <c r="DQ358" s="1"/>
      <c r="DR358" s="1"/>
      <c r="DS358" s="445"/>
      <c r="DT358" s="1"/>
      <c r="DU358" s="1"/>
      <c r="DZ358" s="18" t="s">
        <v>835</v>
      </c>
      <c r="EA358" s="18"/>
      <c r="EB358" s="406" t="s">
        <v>1645</v>
      </c>
      <c r="EC358" s="18" t="s">
        <v>2244</v>
      </c>
      <c r="ED358" s="18"/>
      <c r="EE358" s="18">
        <v>827.30000000000018</v>
      </c>
      <c r="EI358" s="18" t="s">
        <v>835</v>
      </c>
      <c r="EJ358" s="18"/>
      <c r="EK358" s="406" t="s">
        <v>1645</v>
      </c>
      <c r="EL358" s="18" t="s">
        <v>2244</v>
      </c>
      <c r="EM358" s="18"/>
      <c r="EN358" s="18">
        <v>141.40000000000055</v>
      </c>
      <c r="ER358" s="18" t="s">
        <v>835</v>
      </c>
      <c r="ES358" s="18"/>
      <c r="ET358" s="406" t="s">
        <v>1645</v>
      </c>
      <c r="EU358" s="18" t="s">
        <v>2244</v>
      </c>
      <c r="EV358" s="18"/>
      <c r="EW358" s="18">
        <v>0</v>
      </c>
      <c r="FA358" s="18" t="s">
        <v>835</v>
      </c>
      <c r="FB358" s="18"/>
      <c r="FC358" s="406" t="s">
        <v>1645</v>
      </c>
      <c r="FD358" s="18" t="s">
        <v>2244</v>
      </c>
      <c r="FE358" s="18"/>
      <c r="FF358" s="18">
        <v>395.99999999999909</v>
      </c>
      <c r="FJ358" s="18" t="s">
        <v>835</v>
      </c>
      <c r="FK358" s="18"/>
      <c r="FL358" s="406" t="s">
        <v>1645</v>
      </c>
      <c r="FM358" s="18" t="s">
        <v>2244</v>
      </c>
      <c r="FN358" s="18"/>
      <c r="FO358" s="18">
        <v>623</v>
      </c>
      <c r="FS358" s="18" t="s">
        <v>835</v>
      </c>
      <c r="FT358" s="18"/>
      <c r="FU358" s="406" t="s">
        <v>1645</v>
      </c>
      <c r="FV358" s="18" t="s">
        <v>2244</v>
      </c>
      <c r="FW358" s="18"/>
      <c r="FX358" s="18">
        <v>759.70000000000073</v>
      </c>
      <c r="GB358" s="18" t="s">
        <v>835</v>
      </c>
      <c r="GC358" s="18"/>
      <c r="GD358" s="406" t="s">
        <v>1645</v>
      </c>
      <c r="GE358" s="18" t="s">
        <v>2244</v>
      </c>
      <c r="GF358" s="18"/>
      <c r="GG358" s="18">
        <v>119.99999999999818</v>
      </c>
      <c r="GK358" s="18" t="s">
        <v>835</v>
      </c>
      <c r="GL358" s="18"/>
      <c r="GM358" s="406" t="s">
        <v>1645</v>
      </c>
      <c r="GN358" s="18" t="s">
        <v>2244</v>
      </c>
      <c r="GO358" s="18"/>
      <c r="GP358" s="18">
        <v>1748.1000000000001</v>
      </c>
      <c r="HC358" s="18" t="s">
        <v>835</v>
      </c>
      <c r="HD358" s="18"/>
      <c r="HE358" s="18">
        <v>994.89999999999964</v>
      </c>
      <c r="HF358" s="18"/>
      <c r="HG358" s="18"/>
      <c r="HL358" s="18" t="s">
        <v>835</v>
      </c>
      <c r="HM358" s="18"/>
      <c r="HN358" s="18">
        <v>543.5</v>
      </c>
      <c r="HO358" s="18"/>
      <c r="HP358" s="18"/>
      <c r="HU358" s="18" t="s">
        <v>835</v>
      </c>
      <c r="HV358" s="486"/>
      <c r="HW358" s="487">
        <v>2990.6000000000149</v>
      </c>
      <c r="HX358" s="18"/>
      <c r="HY358" s="18"/>
      <c r="HZ358" s="18"/>
      <c r="IM358" s="18" t="s">
        <v>835</v>
      </c>
      <c r="IN358" s="18"/>
      <c r="IO358" s="18">
        <v>296.60000000000218</v>
      </c>
      <c r="IP358" s="18"/>
      <c r="IQ358" s="18"/>
      <c r="IV358" s="18" t="s">
        <v>835</v>
      </c>
      <c r="IW358" s="18"/>
      <c r="IX358" s="18">
        <v>303.90000000000146</v>
      </c>
      <c r="IY358" s="18"/>
      <c r="IZ358" s="18"/>
      <c r="JE358" s="18"/>
      <c r="JF358" s="18"/>
      <c r="JG358" s="406"/>
      <c r="JH358" s="18"/>
      <c r="JI358" s="18"/>
      <c r="JN358" s="401" t="s">
        <v>835</v>
      </c>
      <c r="JO358" s="401"/>
      <c r="JP358" s="401">
        <v>266.90000000000509</v>
      </c>
      <c r="JW358" s="412"/>
      <c r="JX358" s="18"/>
      <c r="JY358" s="410"/>
      <c r="JZ358" s="18"/>
      <c r="KA358" s="18"/>
      <c r="KF358" s="18" t="s">
        <v>835</v>
      </c>
      <c r="KG358" s="18"/>
      <c r="KH358" s="18">
        <v>168.00000000000364</v>
      </c>
      <c r="KI358" s="18"/>
      <c r="KJ358" s="18"/>
      <c r="KO358" s="18" t="s">
        <v>835</v>
      </c>
      <c r="KP358" s="18"/>
      <c r="KQ358" s="18">
        <v>245.60000000000218</v>
      </c>
      <c r="KX358" s="18" t="s">
        <v>835</v>
      </c>
      <c r="KY358" s="18"/>
      <c r="KZ358" s="18">
        <v>470.50000000000728</v>
      </c>
      <c r="LG358" s="412"/>
      <c r="LH358" s="18"/>
      <c r="LI358" s="407"/>
      <c r="LJ358" s="18"/>
      <c r="LK358" s="18"/>
      <c r="LP358" s="401" t="s">
        <v>835</v>
      </c>
      <c r="LQ358" s="401"/>
      <c r="LR358" s="406" t="s">
        <v>1645</v>
      </c>
      <c r="LS358" s="401" t="s">
        <v>2244</v>
      </c>
      <c r="LT358" s="401"/>
      <c r="LU358" s="401">
        <v>474.40000000000509</v>
      </c>
      <c r="MH358" s="87"/>
      <c r="MI358" s="3"/>
      <c r="MJ358" s="80"/>
      <c r="MK358" s="80"/>
      <c r="ML358" s="234"/>
      <c r="MQ358" s="18" t="s">
        <v>835</v>
      </c>
      <c r="MR358" s="18"/>
      <c r="MS358" s="18">
        <v>136</v>
      </c>
      <c r="MT358" s="18">
        <v>100</v>
      </c>
      <c r="MU358" s="18"/>
      <c r="MV358">
        <f t="shared" si="588"/>
        <v>236</v>
      </c>
      <c r="MZ358" s="87"/>
      <c r="NA358" s="3"/>
      <c r="NB358" s="313"/>
      <c r="NC358" s="84"/>
      <c r="ND358" s="3"/>
      <c r="NF358" s="18"/>
      <c r="NH358" s="43"/>
    </row>
    <row r="359" spans="1:372" ht="18">
      <c r="A359" s="52"/>
      <c r="B359" s="49"/>
      <c r="D359" s="3"/>
      <c r="E359" s="3"/>
      <c r="F359" s="84"/>
      <c r="G359" s="143"/>
      <c r="M359" s="87"/>
      <c r="N359" s="41"/>
      <c r="O359" s="41"/>
      <c r="P359" s="183"/>
      <c r="V359" s="52" t="s">
        <v>225</v>
      </c>
      <c r="Y359" s="57">
        <v>3708</v>
      </c>
      <c r="Z359" t="s">
        <v>277</v>
      </c>
      <c r="AA359" s="3" t="s">
        <v>1605</v>
      </c>
      <c r="AE359" s="52">
        <v>2018</v>
      </c>
      <c r="AH359" s="49">
        <v>20312</v>
      </c>
      <c r="AI359" t="s">
        <v>411</v>
      </c>
      <c r="AJ359" s="3" t="s">
        <v>1605</v>
      </c>
      <c r="AN359" s="52" t="s">
        <v>876</v>
      </c>
      <c r="AO359" s="3"/>
      <c r="AP359" s="3"/>
      <c r="AS359" s="3"/>
      <c r="AW359" s="52" t="s">
        <v>1935</v>
      </c>
      <c r="AZ359" s="95"/>
      <c r="BB359" s="3"/>
      <c r="BF359" s="53" t="s">
        <v>3691</v>
      </c>
      <c r="BJ359" s="18"/>
      <c r="BO359" s="18"/>
      <c r="BP359" s="18"/>
      <c r="BQ359" s="406"/>
      <c r="BR359" s="18"/>
      <c r="BS359" s="18"/>
      <c r="BX359" s="18"/>
      <c r="BY359" s="18"/>
      <c r="BZ359" s="406"/>
      <c r="CA359" s="18"/>
      <c r="CB359" s="18"/>
      <c r="CG359" s="18"/>
      <c r="CH359" s="18"/>
      <c r="CI359" s="406"/>
      <c r="CJ359" s="18"/>
      <c r="CK359" s="18"/>
      <c r="CP359" s="18"/>
      <c r="CQ359" s="18"/>
      <c r="CR359" s="406"/>
      <c r="CS359" s="18"/>
      <c r="CT359" s="18"/>
      <c r="CY359" s="18"/>
      <c r="CZ359" s="18"/>
      <c r="DA359" s="406"/>
      <c r="DB359" s="18"/>
      <c r="DC359" s="18"/>
      <c r="DH359" s="18"/>
      <c r="DI359" s="18"/>
      <c r="DJ359" s="406"/>
      <c r="DK359" s="18"/>
      <c r="DL359" s="18"/>
      <c r="DQ359" s="1"/>
      <c r="DR359" s="1"/>
      <c r="DS359" s="445"/>
      <c r="DT359" s="1"/>
      <c r="DU359" s="1"/>
      <c r="DZ359" s="18" t="s">
        <v>142</v>
      </c>
      <c r="EA359" s="18"/>
      <c r="EB359" s="406" t="s">
        <v>1636</v>
      </c>
      <c r="EC359" s="18" t="s">
        <v>2238</v>
      </c>
      <c r="ED359" s="18"/>
      <c r="EE359" s="18">
        <v>662.09999999999854</v>
      </c>
      <c r="EI359" s="18" t="s">
        <v>142</v>
      </c>
      <c r="EJ359" s="18"/>
      <c r="EK359" s="406" t="s">
        <v>1636</v>
      </c>
      <c r="EL359" s="18" t="s">
        <v>2238</v>
      </c>
      <c r="EM359" s="18"/>
      <c r="EN359" s="18">
        <v>178.79999999999927</v>
      </c>
      <c r="ER359" s="18" t="s">
        <v>142</v>
      </c>
      <c r="ES359" s="18"/>
      <c r="ET359" s="406" t="s">
        <v>1636</v>
      </c>
      <c r="EU359" s="18" t="s">
        <v>2238</v>
      </c>
      <c r="EV359" s="18"/>
      <c r="EW359" s="18">
        <v>190.5</v>
      </c>
      <c r="FA359" s="18" t="s">
        <v>142</v>
      </c>
      <c r="FB359" s="18"/>
      <c r="FC359" s="406" t="s">
        <v>1636</v>
      </c>
      <c r="FD359" s="18" t="s">
        <v>2238</v>
      </c>
      <c r="FE359" s="18"/>
      <c r="FF359" s="18">
        <v>249.50000000000182</v>
      </c>
      <c r="FJ359" s="18" t="s">
        <v>142</v>
      </c>
      <c r="FK359" s="18"/>
      <c r="FL359" s="406" t="s">
        <v>1636</v>
      </c>
      <c r="FM359" s="18" t="s">
        <v>2238</v>
      </c>
      <c r="FN359" s="18"/>
      <c r="FO359" s="18">
        <v>467.70000000000437</v>
      </c>
      <c r="FS359" s="18" t="s">
        <v>142</v>
      </c>
      <c r="FT359" s="18"/>
      <c r="FU359" s="406" t="s">
        <v>1636</v>
      </c>
      <c r="FV359" s="18" t="s">
        <v>2238</v>
      </c>
      <c r="FW359" s="18"/>
      <c r="FX359" s="18">
        <v>817.35000000000218</v>
      </c>
      <c r="GB359" s="18" t="s">
        <v>142</v>
      </c>
      <c r="GC359" s="18"/>
      <c r="GD359" s="406" t="s">
        <v>1636</v>
      </c>
      <c r="GE359" s="18" t="s">
        <v>2238</v>
      </c>
      <c r="GF359" s="18"/>
      <c r="GG359" s="18">
        <v>180.00000000000182</v>
      </c>
      <c r="GK359" s="18" t="s">
        <v>142</v>
      </c>
      <c r="GL359" s="18"/>
      <c r="GM359" s="406" t="s">
        <v>1636</v>
      </c>
      <c r="GN359" s="18" t="s">
        <v>2238</v>
      </c>
      <c r="GO359" s="18"/>
      <c r="GP359" s="18">
        <v>2251.5999999999995</v>
      </c>
      <c r="HC359" s="18" t="s">
        <v>142</v>
      </c>
      <c r="HD359" s="18"/>
      <c r="HE359" s="18">
        <v>800.80000000000109</v>
      </c>
      <c r="HF359" s="18"/>
      <c r="HG359" s="18"/>
      <c r="HL359" s="18" t="s">
        <v>142</v>
      </c>
      <c r="HM359" s="18"/>
      <c r="HN359" s="18">
        <v>550.80000000000473</v>
      </c>
      <c r="HO359" s="18"/>
      <c r="HP359" s="18"/>
      <c r="HU359" s="18" t="s">
        <v>142</v>
      </c>
      <c r="HV359" s="486"/>
      <c r="HW359" s="487">
        <v>3792.9000000000306</v>
      </c>
      <c r="HX359" s="18"/>
      <c r="HY359" s="18"/>
      <c r="HZ359" s="18"/>
      <c r="IM359" s="18" t="s">
        <v>142</v>
      </c>
      <c r="IN359" s="18"/>
      <c r="IO359" s="18">
        <v>254.09999999999854</v>
      </c>
      <c r="IP359" s="18"/>
      <c r="IQ359" s="18"/>
      <c r="IV359" s="18" t="s">
        <v>142</v>
      </c>
      <c r="IW359" s="18"/>
      <c r="IX359" s="18">
        <v>323.20000000000073</v>
      </c>
      <c r="IY359" s="18"/>
      <c r="IZ359" s="18"/>
      <c r="JE359" s="411"/>
      <c r="JF359" s="18"/>
      <c r="JG359" s="406"/>
      <c r="JH359" s="18"/>
      <c r="JI359" s="18"/>
      <c r="JN359" s="401" t="s">
        <v>142</v>
      </c>
      <c r="JO359" s="401"/>
      <c r="JP359" s="401">
        <v>149.30000000000291</v>
      </c>
      <c r="JW359" s="18"/>
      <c r="JX359" s="18"/>
      <c r="JY359" s="410"/>
      <c r="JZ359" s="18"/>
      <c r="KA359" s="18"/>
      <c r="KF359" s="18" t="s">
        <v>142</v>
      </c>
      <c r="KG359" s="18"/>
      <c r="KH359" s="18">
        <v>165.30000000000291</v>
      </c>
      <c r="KI359" s="18"/>
      <c r="KJ359" s="18"/>
      <c r="KO359" s="18" t="s">
        <v>142</v>
      </c>
      <c r="KP359" s="18"/>
      <c r="KQ359" s="18">
        <v>164.60000000000218</v>
      </c>
      <c r="KX359" s="18" t="s">
        <v>142</v>
      </c>
      <c r="KY359" s="18"/>
      <c r="KZ359" s="18">
        <v>439.80000000000655</v>
      </c>
      <c r="LG359" s="18"/>
      <c r="LH359" s="18"/>
      <c r="LI359" s="407"/>
      <c r="LJ359" s="18"/>
      <c r="LK359" s="18"/>
      <c r="LP359" s="401" t="s">
        <v>142</v>
      </c>
      <c r="LQ359" s="401"/>
      <c r="LR359" s="406" t="s">
        <v>1636</v>
      </c>
      <c r="LS359" s="401" t="s">
        <v>2238</v>
      </c>
      <c r="LT359" s="401"/>
      <c r="LU359" s="401">
        <v>546.10000000000946</v>
      </c>
      <c r="MH359" s="3"/>
      <c r="MI359" s="3"/>
      <c r="MJ359" s="80"/>
      <c r="MK359" s="80"/>
      <c r="ML359" s="234"/>
      <c r="MQ359" s="18" t="s">
        <v>142</v>
      </c>
      <c r="MR359" s="18"/>
      <c r="MS359" s="18">
        <v>244.50000000000546</v>
      </c>
      <c r="MT359" s="18">
        <v>89.500000000005457</v>
      </c>
      <c r="MU359" s="18"/>
      <c r="MV359">
        <f t="shared" si="588"/>
        <v>334.00000000001091</v>
      </c>
      <c r="MZ359" s="3"/>
      <c r="NA359" s="3"/>
      <c r="NB359" s="313"/>
      <c r="NC359" s="84"/>
      <c r="ND359" s="3"/>
      <c r="NF359" s="18"/>
      <c r="NH359" s="43"/>
    </row>
    <row r="360" spans="1:372" ht="18">
      <c r="A360" s="40"/>
      <c r="B360" s="49"/>
      <c r="D360" s="3"/>
      <c r="E360" s="3"/>
      <c r="F360" s="84"/>
      <c r="G360" s="143"/>
      <c r="M360" s="87"/>
      <c r="N360" s="41"/>
      <c r="O360" s="41"/>
      <c r="P360" s="183"/>
      <c r="R360" s="56"/>
      <c r="V360" s="41" t="s">
        <v>181</v>
      </c>
      <c r="Y360" s="57"/>
      <c r="AA360" s="3"/>
      <c r="AE360" s="41" t="s">
        <v>162</v>
      </c>
      <c r="AH360" s="49"/>
      <c r="AJ360" s="3"/>
      <c r="AN360" s="41" t="s">
        <v>153</v>
      </c>
      <c r="AO360" s="9"/>
      <c r="AP360" s="3"/>
      <c r="AQ360" s="177">
        <v>33859.375000000015</v>
      </c>
      <c r="AR360" t="s">
        <v>1547</v>
      </c>
      <c r="AS360" s="3" t="s">
        <v>1606</v>
      </c>
      <c r="AW360" s="42" t="s">
        <v>4</v>
      </c>
      <c r="AX360" s="9"/>
      <c r="AY360" s="3"/>
      <c r="AZ360" s="177">
        <v>36952.287499999984</v>
      </c>
      <c r="BA360" s="252" t="s">
        <v>2105</v>
      </c>
      <c r="BB360" s="3" t="s">
        <v>1606</v>
      </c>
      <c r="BF360" s="41" t="s">
        <v>819</v>
      </c>
      <c r="BG360" s="9"/>
      <c r="BH360" s="376"/>
      <c r="BI360" s="177">
        <v>45039.100000000195</v>
      </c>
      <c r="BJ360" s="252" t="s">
        <v>3702</v>
      </c>
      <c r="BK360" s="3" t="s">
        <v>1606</v>
      </c>
      <c r="BO360" s="18"/>
      <c r="BP360" s="18"/>
      <c r="BQ360" s="406"/>
      <c r="BR360" s="18"/>
      <c r="BS360" s="18"/>
      <c r="BX360" s="18"/>
      <c r="BY360" s="18"/>
      <c r="BZ360" s="406"/>
      <c r="CA360" s="18"/>
      <c r="CB360" s="18"/>
      <c r="CG360" s="18"/>
      <c r="CH360" s="18"/>
      <c r="CI360" s="406"/>
      <c r="CJ360" s="18"/>
      <c r="CK360" s="18"/>
      <c r="CP360" s="18"/>
      <c r="CQ360" s="18"/>
      <c r="CR360" s="406"/>
      <c r="CS360" s="18"/>
      <c r="CT360" s="18"/>
      <c r="CY360" s="18"/>
      <c r="CZ360" s="18"/>
      <c r="DA360" s="406"/>
      <c r="DB360" s="18"/>
      <c r="DC360" s="18"/>
      <c r="DH360" s="18"/>
      <c r="DI360" s="18"/>
      <c r="DJ360" s="406"/>
      <c r="DK360" s="18"/>
      <c r="DL360" s="18"/>
      <c r="DQ360" s="1"/>
      <c r="DR360" s="1"/>
      <c r="DS360" s="445"/>
      <c r="DT360" s="1"/>
      <c r="DU360" s="1"/>
      <c r="DZ360" s="18" t="s">
        <v>809</v>
      </c>
      <c r="EA360" s="18"/>
      <c r="EB360" s="406" t="s">
        <v>1608</v>
      </c>
      <c r="EC360" s="18" t="s">
        <v>2243</v>
      </c>
      <c r="ED360" s="18"/>
      <c r="EE360" s="18">
        <v>717.70000000000073</v>
      </c>
      <c r="EI360" s="18" t="s">
        <v>809</v>
      </c>
      <c r="EJ360" s="18"/>
      <c r="EK360" s="406" t="s">
        <v>1608</v>
      </c>
      <c r="EL360" s="18" t="s">
        <v>2243</v>
      </c>
      <c r="EM360" s="18"/>
      <c r="EN360" s="18">
        <v>141.00000000000091</v>
      </c>
      <c r="ER360" s="18" t="s">
        <v>809</v>
      </c>
      <c r="ES360" s="18"/>
      <c r="ET360" s="406" t="s">
        <v>1608</v>
      </c>
      <c r="EU360" s="18" t="s">
        <v>2243</v>
      </c>
      <c r="EV360" s="18"/>
      <c r="EW360" s="18">
        <v>88.900000000001455</v>
      </c>
      <c r="FA360" s="18" t="s">
        <v>809</v>
      </c>
      <c r="FB360" s="18"/>
      <c r="FC360" s="406" t="s">
        <v>1608</v>
      </c>
      <c r="FD360" s="18" t="s">
        <v>2243</v>
      </c>
      <c r="FE360" s="18"/>
      <c r="FF360" s="18">
        <v>319.60000000000036</v>
      </c>
      <c r="FJ360" s="18" t="s">
        <v>809</v>
      </c>
      <c r="FK360" s="18"/>
      <c r="FL360" s="406" t="s">
        <v>1608</v>
      </c>
      <c r="FM360" s="18" t="s">
        <v>2243</v>
      </c>
      <c r="FN360" s="18"/>
      <c r="FO360" s="18">
        <v>495.70000000000073</v>
      </c>
      <c r="FS360" s="18" t="s">
        <v>809</v>
      </c>
      <c r="FT360" s="18"/>
      <c r="FU360" s="406" t="s">
        <v>1608</v>
      </c>
      <c r="FV360" s="18" t="s">
        <v>2243</v>
      </c>
      <c r="FW360" s="18"/>
      <c r="FX360" s="18">
        <v>577.800000000002</v>
      </c>
      <c r="GB360" s="18" t="s">
        <v>809</v>
      </c>
      <c r="GC360" s="18"/>
      <c r="GD360" s="406" t="s">
        <v>1608</v>
      </c>
      <c r="GE360" s="18" t="s">
        <v>2243</v>
      </c>
      <c r="GF360" s="18"/>
      <c r="GG360" s="18">
        <v>161.50000000000182</v>
      </c>
      <c r="GK360" s="18" t="s">
        <v>809</v>
      </c>
      <c r="GL360" s="18"/>
      <c r="GM360" s="406" t="s">
        <v>1608</v>
      </c>
      <c r="GN360" s="18" t="s">
        <v>2243</v>
      </c>
      <c r="GO360" s="18"/>
      <c r="GP360" s="18">
        <v>1068.2999999999997</v>
      </c>
      <c r="HC360" s="18" t="s">
        <v>809</v>
      </c>
      <c r="HD360" s="18"/>
      <c r="HE360" s="18">
        <v>567.10000000000036</v>
      </c>
      <c r="HF360" s="18"/>
      <c r="HG360" s="18"/>
      <c r="HL360" s="18" t="s">
        <v>809</v>
      </c>
      <c r="HM360" s="18"/>
      <c r="HN360" s="18">
        <v>590.09999999999854</v>
      </c>
      <c r="HO360" s="18"/>
      <c r="HP360" s="18"/>
      <c r="HU360" s="18" t="s">
        <v>809</v>
      </c>
      <c r="HV360" s="486"/>
      <c r="HW360" s="487">
        <v>3760.6000000000004</v>
      </c>
      <c r="HX360" s="18"/>
      <c r="HY360" s="18"/>
      <c r="HZ360" s="18"/>
      <c r="IM360" s="18" t="s">
        <v>809</v>
      </c>
      <c r="IN360" s="18"/>
      <c r="IO360" s="18">
        <v>243.00000000000182</v>
      </c>
      <c r="IP360" s="18"/>
      <c r="IQ360" s="18"/>
      <c r="IV360" s="18" t="s">
        <v>809</v>
      </c>
      <c r="IW360" s="18"/>
      <c r="IX360" s="18">
        <v>157.90000000000327</v>
      </c>
      <c r="IY360" s="18"/>
      <c r="IZ360" s="18"/>
      <c r="JE360" s="18"/>
      <c r="JF360" s="18"/>
      <c r="JG360" s="406"/>
      <c r="JH360" s="18"/>
      <c r="JI360" s="18"/>
      <c r="JN360" s="401" t="s">
        <v>809</v>
      </c>
      <c r="JO360" s="401"/>
      <c r="JP360" s="401">
        <v>297.19999999999709</v>
      </c>
      <c r="JW360" s="18"/>
      <c r="JX360" s="18"/>
      <c r="JY360" s="410"/>
      <c r="JZ360" s="18"/>
      <c r="KA360" s="18"/>
      <c r="KF360" s="18" t="s">
        <v>809</v>
      </c>
      <c r="KG360" s="18"/>
      <c r="KH360" s="18">
        <v>255.99999999999272</v>
      </c>
      <c r="KI360" s="18"/>
      <c r="KJ360" s="18"/>
      <c r="KO360" s="18" t="s">
        <v>809</v>
      </c>
      <c r="KP360" s="18"/>
      <c r="KQ360" s="18">
        <v>149.49999999999636</v>
      </c>
      <c r="KX360" s="18" t="s">
        <v>809</v>
      </c>
      <c r="KY360" s="18"/>
      <c r="KZ360" s="18">
        <v>353.49999999998909</v>
      </c>
      <c r="LG360" s="18"/>
      <c r="LH360" s="18"/>
      <c r="LI360" s="407"/>
      <c r="LJ360" s="18"/>
      <c r="LK360" s="18"/>
      <c r="LP360" s="401" t="s">
        <v>809</v>
      </c>
      <c r="LQ360" s="401"/>
      <c r="LR360" s="406" t="s">
        <v>1608</v>
      </c>
      <c r="LS360" s="401" t="s">
        <v>2243</v>
      </c>
      <c r="LT360" s="401"/>
      <c r="LU360" s="401">
        <v>465.99999999998545</v>
      </c>
      <c r="MH360" s="3"/>
      <c r="MI360" s="3"/>
      <c r="MJ360" s="80"/>
      <c r="MK360" s="80"/>
      <c r="ML360" s="234"/>
      <c r="MQ360" s="18" t="s">
        <v>809</v>
      </c>
      <c r="MR360" s="18"/>
      <c r="MS360" s="18">
        <v>146</v>
      </c>
      <c r="MT360" s="18">
        <v>202.5</v>
      </c>
      <c r="MU360" s="18"/>
      <c r="MV360">
        <f t="shared" si="588"/>
        <v>348.5</v>
      </c>
      <c r="MZ360" s="3"/>
      <c r="NA360" s="3"/>
      <c r="NB360" s="313"/>
      <c r="NC360" s="84"/>
      <c r="ND360" s="3"/>
      <c r="NF360" s="18"/>
      <c r="NH360" s="43"/>
    </row>
    <row r="361" spans="1:372" ht="18">
      <c r="A361" s="52"/>
      <c r="B361" s="49"/>
      <c r="D361" s="3"/>
      <c r="E361" s="3"/>
      <c r="F361" s="84"/>
      <c r="G361" s="143"/>
      <c r="M361" s="65"/>
      <c r="N361" s="3"/>
      <c r="O361" s="84"/>
      <c r="P361" s="143"/>
      <c r="V361" s="52">
        <v>2015</v>
      </c>
      <c r="Y361" s="57">
        <v>2884</v>
      </c>
      <c r="Z361" t="s">
        <v>278</v>
      </c>
      <c r="AA361" s="3" t="s">
        <v>1606</v>
      </c>
      <c r="AE361" s="52">
        <v>2018</v>
      </c>
      <c r="AH361" s="49">
        <v>20307</v>
      </c>
      <c r="AI361" t="s">
        <v>412</v>
      </c>
      <c r="AJ361" s="3" t="s">
        <v>1606</v>
      </c>
      <c r="AN361" s="52" t="s">
        <v>876</v>
      </c>
      <c r="AO361" s="3"/>
      <c r="AP361" s="3"/>
      <c r="AS361" s="3"/>
      <c r="AW361" s="53" t="s">
        <v>1940</v>
      </c>
      <c r="AZ361" s="95"/>
      <c r="BB361" s="3"/>
      <c r="BF361" s="53" t="s">
        <v>3691</v>
      </c>
      <c r="BJ361" s="18"/>
      <c r="BO361" s="412"/>
      <c r="BP361" s="18"/>
      <c r="BQ361" s="406"/>
      <c r="BR361" s="18"/>
      <c r="BS361" s="18"/>
      <c r="BX361" s="411"/>
      <c r="BY361" s="18"/>
      <c r="BZ361" s="406"/>
      <c r="CA361" s="18"/>
      <c r="CB361" s="18"/>
      <c r="CG361" s="411"/>
      <c r="CH361" s="18"/>
      <c r="CI361" s="406"/>
      <c r="CJ361" s="18"/>
      <c r="CK361" s="18"/>
      <c r="CP361" s="411"/>
      <c r="CQ361" s="18"/>
      <c r="CR361" s="406"/>
      <c r="CS361" s="18"/>
      <c r="CT361" s="18"/>
      <c r="CY361" s="411"/>
      <c r="CZ361" s="18"/>
      <c r="DA361" s="406"/>
      <c r="DB361" s="18"/>
      <c r="DC361" s="18"/>
      <c r="DH361" s="411"/>
      <c r="DI361" s="18"/>
      <c r="DJ361" s="406"/>
      <c r="DK361" s="18"/>
      <c r="DL361" s="18"/>
      <c r="DQ361" s="221"/>
      <c r="DR361" s="1"/>
      <c r="DS361" s="445"/>
      <c r="DT361" s="1"/>
      <c r="DU361" s="1"/>
      <c r="DZ361" s="411" t="s">
        <v>1841</v>
      </c>
      <c r="EA361" s="18"/>
      <c r="EB361" s="406" t="s">
        <v>1658</v>
      </c>
      <c r="EC361" s="18" t="s">
        <v>2247</v>
      </c>
      <c r="ED361" s="18"/>
      <c r="EE361" s="18">
        <v>820.90000000000236</v>
      </c>
      <c r="EI361" s="411" t="s">
        <v>1841</v>
      </c>
      <c r="EJ361" s="18"/>
      <c r="EK361" s="406" t="s">
        <v>1658</v>
      </c>
      <c r="EL361" s="18" t="s">
        <v>2247</v>
      </c>
      <c r="EM361" s="18"/>
      <c r="EN361" s="18">
        <v>140</v>
      </c>
      <c r="ER361" s="411" t="s">
        <v>1841</v>
      </c>
      <c r="ES361" s="18"/>
      <c r="ET361" s="406" t="s">
        <v>1658</v>
      </c>
      <c r="EU361" s="18" t="s">
        <v>2247</v>
      </c>
      <c r="EV361" s="18"/>
      <c r="EW361" s="18">
        <v>164.60000000000127</v>
      </c>
      <c r="FA361" s="411" t="s">
        <v>1841</v>
      </c>
      <c r="FB361" s="18"/>
      <c r="FC361" s="406" t="s">
        <v>1658</v>
      </c>
      <c r="FD361" s="18" t="s">
        <v>2247</v>
      </c>
      <c r="FE361" s="18"/>
      <c r="FF361" s="18">
        <v>327.55000000000109</v>
      </c>
      <c r="FJ361" s="411" t="s">
        <v>1841</v>
      </c>
      <c r="FK361" s="18"/>
      <c r="FL361" s="406" t="s">
        <v>1658</v>
      </c>
      <c r="FM361" s="18" t="s">
        <v>2247</v>
      </c>
      <c r="FN361" s="18"/>
      <c r="FO361" s="18">
        <v>520.69999999999709</v>
      </c>
      <c r="FS361" s="412" t="s">
        <v>1841</v>
      </c>
      <c r="FT361" s="18"/>
      <c r="FU361" s="406" t="s">
        <v>1658</v>
      </c>
      <c r="FV361" s="18" t="s">
        <v>2247</v>
      </c>
      <c r="FW361" s="18"/>
      <c r="FX361" s="18">
        <v>201.79999999999745</v>
      </c>
      <c r="GB361" s="411" t="s">
        <v>1841</v>
      </c>
      <c r="GC361" s="18"/>
      <c r="GD361" s="406" t="s">
        <v>1658</v>
      </c>
      <c r="GE361" s="18" t="s">
        <v>2247</v>
      </c>
      <c r="GF361" s="18"/>
      <c r="GG361" s="18">
        <v>51.199999999993452</v>
      </c>
      <c r="GK361" s="411" t="s">
        <v>1841</v>
      </c>
      <c r="GL361" s="18"/>
      <c r="GM361" s="406" t="s">
        <v>1658</v>
      </c>
      <c r="GN361" s="18" t="s">
        <v>2247</v>
      </c>
      <c r="GO361" s="18"/>
      <c r="GP361" s="18">
        <v>3176.4000000000005</v>
      </c>
      <c r="HC361" s="412" t="s">
        <v>1841</v>
      </c>
      <c r="HD361" s="18"/>
      <c r="HE361" s="18">
        <v>755.79999999999927</v>
      </c>
      <c r="HF361" s="18"/>
      <c r="HG361" s="18"/>
      <c r="HL361" s="412" t="s">
        <v>1841</v>
      </c>
      <c r="HM361" s="18"/>
      <c r="HN361" s="18">
        <v>440.70000000000255</v>
      </c>
      <c r="HO361" s="18"/>
      <c r="HP361" s="18"/>
      <c r="HU361" s="18" t="s">
        <v>1841</v>
      </c>
      <c r="HV361" s="486"/>
      <c r="HW361" s="487">
        <v>4291.6499999999342</v>
      </c>
      <c r="HX361" s="18"/>
      <c r="HY361" s="18"/>
      <c r="HZ361" s="18"/>
      <c r="IM361" s="411" t="s">
        <v>1841</v>
      </c>
      <c r="IN361" s="18"/>
      <c r="IO361" s="18">
        <v>224.3999999999869</v>
      </c>
      <c r="IP361" s="18"/>
      <c r="IQ361" s="18"/>
      <c r="IV361" s="412" t="s">
        <v>1841</v>
      </c>
      <c r="IW361" s="18"/>
      <c r="IX361" s="18">
        <v>345.8999999999869</v>
      </c>
      <c r="IY361" s="18"/>
      <c r="IZ361" s="18"/>
      <c r="JE361" s="18"/>
      <c r="JF361" s="18"/>
      <c r="JG361" s="406"/>
      <c r="JH361" s="18"/>
      <c r="JI361" s="18"/>
      <c r="JN361" s="411" t="s">
        <v>1841</v>
      </c>
      <c r="JO361" s="401"/>
      <c r="JP361" s="401">
        <v>374.39999999999054</v>
      </c>
      <c r="JW361" s="18"/>
      <c r="JX361" s="18"/>
      <c r="JY361" s="410"/>
      <c r="JZ361" s="18"/>
      <c r="KA361" s="18"/>
      <c r="KF361" s="412" t="s">
        <v>1841</v>
      </c>
      <c r="KG361" s="18"/>
      <c r="KH361" s="18">
        <v>202.49999999998909</v>
      </c>
      <c r="KI361" s="18"/>
      <c r="KJ361" s="18"/>
      <c r="KO361" s="412" t="s">
        <v>1841</v>
      </c>
      <c r="KP361" s="18"/>
      <c r="KQ361" s="18">
        <v>245.79999999998836</v>
      </c>
      <c r="KX361" s="412" t="s">
        <v>1841</v>
      </c>
      <c r="KY361" s="18"/>
      <c r="KZ361" s="18">
        <v>462.299999999992</v>
      </c>
      <c r="LG361" s="18"/>
      <c r="LH361" s="18"/>
      <c r="LI361" s="407"/>
      <c r="LJ361" s="18"/>
      <c r="LK361" s="18"/>
      <c r="LP361" s="411" t="s">
        <v>1841</v>
      </c>
      <c r="LQ361" s="401"/>
      <c r="LR361" s="406" t="s">
        <v>1658</v>
      </c>
      <c r="LS361" s="401" t="s">
        <v>2247</v>
      </c>
      <c r="LT361" s="401"/>
      <c r="LU361" s="401">
        <v>502.89999999999054</v>
      </c>
      <c r="MH361" s="3"/>
      <c r="MI361" s="68"/>
      <c r="MJ361" s="80"/>
      <c r="MK361" s="80"/>
      <c r="ML361" s="234"/>
      <c r="MQ361" s="412" t="s">
        <v>1841</v>
      </c>
      <c r="MR361" s="18"/>
      <c r="MS361" s="18">
        <v>114.00000000000182</v>
      </c>
      <c r="MT361" s="18">
        <v>104.00000000000182</v>
      </c>
      <c r="MU361" s="18"/>
      <c r="MV361">
        <f t="shared" si="588"/>
        <v>218.00000000000364</v>
      </c>
      <c r="MZ361" s="3"/>
      <c r="NA361" s="68"/>
      <c r="NB361" s="313"/>
      <c r="NC361" s="84"/>
      <c r="ND361" s="3"/>
      <c r="NF361" s="18"/>
      <c r="NH361" s="43"/>
    </row>
    <row r="362" spans="1:372" ht="18">
      <c r="A362" s="41"/>
      <c r="B362" s="49"/>
      <c r="D362" s="65"/>
      <c r="E362" s="3"/>
      <c r="F362" s="84"/>
      <c r="G362" s="143"/>
      <c r="M362" s="3"/>
      <c r="N362" s="3"/>
      <c r="O362" s="84"/>
      <c r="P362" s="143"/>
      <c r="AA362" s="3"/>
      <c r="AE362" s="41" t="s">
        <v>153</v>
      </c>
      <c r="AG362" s="3"/>
      <c r="AH362" s="49"/>
      <c r="AJ362" s="3"/>
      <c r="AN362" s="41" t="s">
        <v>156</v>
      </c>
      <c r="AO362" s="9"/>
      <c r="AP362" s="3"/>
      <c r="AQ362" s="177">
        <v>31287.362499999956</v>
      </c>
      <c r="AR362" t="s">
        <v>1548</v>
      </c>
      <c r="AS362" s="3" t="s">
        <v>1607</v>
      </c>
      <c r="AW362" s="41" t="s">
        <v>156</v>
      </c>
      <c r="AX362" s="3"/>
      <c r="AY362" s="3"/>
      <c r="AZ362" s="177">
        <v>34736.450000000084</v>
      </c>
      <c r="BA362" s="252" t="s">
        <v>2106</v>
      </c>
      <c r="BB362" s="3" t="s">
        <v>1607</v>
      </c>
      <c r="BF362" s="41" t="s">
        <v>854</v>
      </c>
      <c r="BG362" s="3"/>
      <c r="BH362" s="376"/>
      <c r="BI362" s="177">
        <v>44889.249999999796</v>
      </c>
      <c r="BJ362" s="252" t="s">
        <v>3703</v>
      </c>
      <c r="BK362" s="3" t="s">
        <v>1607</v>
      </c>
      <c r="BO362" s="18"/>
      <c r="BP362" s="18"/>
      <c r="BQ362" s="406"/>
      <c r="BR362" s="18"/>
      <c r="BS362" s="18"/>
      <c r="BX362" s="18"/>
      <c r="BY362" s="18"/>
      <c r="BZ362" s="406"/>
      <c r="CA362" s="18"/>
      <c r="CB362" s="18"/>
      <c r="CG362" s="18"/>
      <c r="CH362" s="18"/>
      <c r="CI362" s="406"/>
      <c r="CJ362" s="18"/>
      <c r="CK362" s="18"/>
      <c r="CP362" s="18"/>
      <c r="CQ362" s="18"/>
      <c r="CR362" s="406"/>
      <c r="CS362" s="18"/>
      <c r="CT362" s="18"/>
      <c r="CY362" s="18"/>
      <c r="CZ362" s="18"/>
      <c r="DA362" s="406"/>
      <c r="DB362" s="18"/>
      <c r="DC362" s="18"/>
      <c r="DH362" s="18"/>
      <c r="DI362" s="18"/>
      <c r="DJ362" s="406"/>
      <c r="DK362" s="18"/>
      <c r="DL362" s="18"/>
      <c r="DQ362" s="1"/>
      <c r="DR362" s="1"/>
      <c r="DS362" s="445"/>
      <c r="DT362" s="1"/>
      <c r="DU362" s="1"/>
      <c r="DZ362" s="18" t="s">
        <v>850</v>
      </c>
      <c r="EA362" s="18"/>
      <c r="EB362" s="406" t="s">
        <v>1596</v>
      </c>
      <c r="EC362" s="18" t="s">
        <v>2239</v>
      </c>
      <c r="ED362" s="18"/>
      <c r="EE362" s="18">
        <v>566.59999999999945</v>
      </c>
      <c r="EI362" s="18" t="s">
        <v>850</v>
      </c>
      <c r="EJ362" s="18"/>
      <c r="EK362" s="406" t="s">
        <v>1596</v>
      </c>
      <c r="EL362" s="18" t="s">
        <v>2239</v>
      </c>
      <c r="EM362" s="18"/>
      <c r="EN362" s="18">
        <v>129.99999999999909</v>
      </c>
      <c r="ER362" s="18" t="s">
        <v>850</v>
      </c>
      <c r="ES362" s="18"/>
      <c r="ET362" s="406" t="s">
        <v>1596</v>
      </c>
      <c r="EU362" s="18" t="s">
        <v>2239</v>
      </c>
      <c r="EV362" s="18"/>
      <c r="EW362" s="18">
        <v>95.999999999999091</v>
      </c>
      <c r="FA362" s="18" t="s">
        <v>850</v>
      </c>
      <c r="FB362" s="18"/>
      <c r="FC362" s="406" t="s">
        <v>1596</v>
      </c>
      <c r="FD362" s="18" t="s">
        <v>2239</v>
      </c>
      <c r="FE362" s="18"/>
      <c r="FF362" s="18">
        <v>106.29999999999836</v>
      </c>
      <c r="FJ362" s="18" t="s">
        <v>850</v>
      </c>
      <c r="FK362" s="18"/>
      <c r="FL362" s="406" t="s">
        <v>1596</v>
      </c>
      <c r="FM362" s="18" t="s">
        <v>2239</v>
      </c>
      <c r="FN362" s="18"/>
      <c r="FO362" s="18">
        <v>486.5</v>
      </c>
      <c r="FS362" s="18" t="s">
        <v>850</v>
      </c>
      <c r="FT362" s="18"/>
      <c r="FU362" s="406" t="s">
        <v>1596</v>
      </c>
      <c r="FV362" s="18" t="s">
        <v>2239</v>
      </c>
      <c r="FW362" s="18"/>
      <c r="FX362" s="18">
        <v>233.49999999999818</v>
      </c>
      <c r="GB362" s="18" t="s">
        <v>850</v>
      </c>
      <c r="GC362" s="18"/>
      <c r="GD362" s="406" t="s">
        <v>1596</v>
      </c>
      <c r="GE362" s="18" t="s">
        <v>2239</v>
      </c>
      <c r="GF362" s="18"/>
      <c r="GG362" s="18">
        <v>194.99999999999818</v>
      </c>
      <c r="GK362" s="18" t="s">
        <v>850</v>
      </c>
      <c r="GL362" s="18"/>
      <c r="GM362" s="406" t="s">
        <v>1596</v>
      </c>
      <c r="GN362" s="18" t="s">
        <v>2239</v>
      </c>
      <c r="GO362" s="18"/>
      <c r="GP362" s="18">
        <v>3089.4000000000015</v>
      </c>
      <c r="HC362" s="18" t="s">
        <v>850</v>
      </c>
      <c r="HD362" s="18"/>
      <c r="HE362" s="18">
        <v>840.89999999999964</v>
      </c>
      <c r="HF362" s="18"/>
      <c r="HG362" s="18"/>
      <c r="HL362" s="18" t="s">
        <v>850</v>
      </c>
      <c r="HM362" s="18"/>
      <c r="HN362" s="18">
        <v>698.600000000004</v>
      </c>
      <c r="HO362" s="18"/>
      <c r="HP362" s="18"/>
      <c r="HU362" s="18" t="s">
        <v>850</v>
      </c>
      <c r="HV362" s="486"/>
      <c r="HW362" s="487">
        <v>4194.4000000001415</v>
      </c>
      <c r="HX362" s="18"/>
      <c r="HY362" s="18"/>
      <c r="HZ362" s="18"/>
      <c r="IM362" s="18" t="s">
        <v>850</v>
      </c>
      <c r="IN362" s="18"/>
      <c r="IO362" s="18">
        <v>467.200000000008</v>
      </c>
      <c r="IP362" s="18"/>
      <c r="IQ362" s="18"/>
      <c r="IV362" s="18" t="s">
        <v>850</v>
      </c>
      <c r="IW362" s="18"/>
      <c r="IX362" s="18">
        <v>479.70000000000437</v>
      </c>
      <c r="IY362" s="18"/>
      <c r="IZ362" s="18"/>
      <c r="JE362" s="18"/>
      <c r="JF362" s="18"/>
      <c r="JG362" s="406"/>
      <c r="JH362" s="18"/>
      <c r="JI362" s="18"/>
      <c r="JN362" s="401" t="s">
        <v>850</v>
      </c>
      <c r="JO362" s="401"/>
      <c r="JP362" s="401">
        <v>267.700000000008</v>
      </c>
      <c r="JW362" s="18"/>
      <c r="JX362" s="18"/>
      <c r="JY362" s="410"/>
      <c r="JZ362" s="18"/>
      <c r="KA362" s="18"/>
      <c r="KF362" s="18" t="s">
        <v>850</v>
      </c>
      <c r="KG362" s="18"/>
      <c r="KH362" s="18">
        <v>254.60000000000218</v>
      </c>
      <c r="KI362" s="18"/>
      <c r="KJ362" s="18"/>
      <c r="KO362" s="18" t="s">
        <v>850</v>
      </c>
      <c r="KP362" s="18"/>
      <c r="KQ362" s="18">
        <v>227.39999999999782</v>
      </c>
      <c r="KX362" s="18" t="s">
        <v>850</v>
      </c>
      <c r="KY362" s="18"/>
      <c r="KZ362" s="18">
        <v>520</v>
      </c>
      <c r="LG362" s="18"/>
      <c r="LH362" s="18"/>
      <c r="LI362" s="408"/>
      <c r="LJ362" s="18"/>
      <c r="LK362" s="18"/>
      <c r="LP362" s="401" t="s">
        <v>850</v>
      </c>
      <c r="LQ362" s="401"/>
      <c r="LR362" s="406" t="s">
        <v>1596</v>
      </c>
      <c r="LS362" s="401" t="s">
        <v>2239</v>
      </c>
      <c r="LT362" s="401"/>
      <c r="LU362" s="401">
        <v>604.80000000001019</v>
      </c>
      <c r="MH362" s="3"/>
      <c r="MI362" s="68"/>
      <c r="MJ362" s="80"/>
      <c r="MK362" s="80"/>
      <c r="ML362" s="234"/>
      <c r="MQ362" s="18" t="s">
        <v>850</v>
      </c>
      <c r="MR362" s="18"/>
      <c r="MS362" s="18">
        <v>196.00000000000546</v>
      </c>
      <c r="MT362" s="18">
        <v>188.50000000000546</v>
      </c>
      <c r="MU362" s="18"/>
      <c r="MV362">
        <f t="shared" si="588"/>
        <v>384.50000000001091</v>
      </c>
      <c r="MZ362" s="3"/>
      <c r="NA362" s="68"/>
      <c r="NB362" s="286"/>
      <c r="NC362" s="84"/>
      <c r="ND362" s="3"/>
      <c r="NF362" s="18"/>
      <c r="NH362" s="43"/>
    </row>
    <row r="363" spans="1:372" ht="18">
      <c r="A363" s="52"/>
      <c r="B363" s="49"/>
      <c r="D363" s="87"/>
      <c r="E363" s="41"/>
      <c r="F363" s="41"/>
      <c r="G363" s="183"/>
      <c r="M363" s="87"/>
      <c r="N363" s="41"/>
      <c r="O363" s="41"/>
      <c r="P363" s="183"/>
      <c r="V363" s="87"/>
      <c r="W363" s="3"/>
      <c r="X363" s="84"/>
      <c r="Y363" s="3"/>
      <c r="AA363" s="3"/>
      <c r="AE363" s="52">
        <v>2018</v>
      </c>
      <c r="AG363" s="3"/>
      <c r="AH363" s="49">
        <v>19559</v>
      </c>
      <c r="AI363" t="s">
        <v>413</v>
      </c>
      <c r="AJ363" s="3" t="s">
        <v>1607</v>
      </c>
      <c r="AN363" s="52" t="s">
        <v>876</v>
      </c>
      <c r="AO363" s="3"/>
      <c r="AP363" s="3"/>
      <c r="AS363" s="65"/>
      <c r="AW363" s="52" t="s">
        <v>1935</v>
      </c>
      <c r="AZ363" s="95"/>
      <c r="BB363" s="65"/>
      <c r="BF363" s="53" t="s">
        <v>3691</v>
      </c>
      <c r="BJ363" s="18"/>
      <c r="BO363" s="402"/>
      <c r="BP363" s="18"/>
      <c r="BQ363" s="406"/>
      <c r="BR363" s="18"/>
      <c r="BS363" s="18"/>
      <c r="BX363" s="402"/>
      <c r="BY363" s="18"/>
      <c r="BZ363" s="406"/>
      <c r="CA363" s="18"/>
      <c r="CB363" s="18"/>
      <c r="CG363" s="402"/>
      <c r="CH363" s="18"/>
      <c r="CI363" s="406"/>
      <c r="CJ363" s="18"/>
      <c r="CK363" s="18"/>
      <c r="CP363" s="402"/>
      <c r="CQ363" s="18"/>
      <c r="CR363" s="406"/>
      <c r="CS363" s="18"/>
      <c r="CT363" s="18"/>
      <c r="CY363" s="402"/>
      <c r="CZ363" s="18"/>
      <c r="DA363" s="406"/>
      <c r="DB363" s="18"/>
      <c r="DC363" s="18"/>
      <c r="DH363" s="402"/>
      <c r="DI363" s="18"/>
      <c r="DJ363" s="406"/>
      <c r="DK363" s="18"/>
      <c r="DL363" s="18"/>
      <c r="DQ363" s="441"/>
      <c r="DR363" s="1"/>
      <c r="DS363" s="445"/>
      <c r="DT363" s="1"/>
      <c r="DU363" s="1"/>
      <c r="DZ363" s="402" t="s">
        <v>2281</v>
      </c>
      <c r="EA363" s="18"/>
      <c r="EB363" s="406" t="s">
        <v>2491</v>
      </c>
      <c r="EC363" s="18" t="s">
        <v>2527</v>
      </c>
      <c r="ED363" s="18"/>
      <c r="EE363" s="18">
        <v>528.49999999999909</v>
      </c>
      <c r="EI363" s="402" t="s">
        <v>2281</v>
      </c>
      <c r="EJ363" s="18"/>
      <c r="EK363" s="406" t="s">
        <v>2491</v>
      </c>
      <c r="EL363" s="18" t="s">
        <v>2527</v>
      </c>
      <c r="EM363" s="18"/>
      <c r="EN363" s="18">
        <v>102.00000000000182</v>
      </c>
      <c r="ER363" s="402" t="s">
        <v>2281</v>
      </c>
      <c r="ES363" s="18"/>
      <c r="ET363" s="406" t="s">
        <v>2491</v>
      </c>
      <c r="EU363" s="18" t="s">
        <v>2527</v>
      </c>
      <c r="EV363" s="18"/>
      <c r="EW363" s="18">
        <v>97.999999999998181</v>
      </c>
      <c r="FA363" s="402" t="s">
        <v>2281</v>
      </c>
      <c r="FB363" s="18"/>
      <c r="FC363" s="406" t="s">
        <v>2491</v>
      </c>
      <c r="FD363" s="18" t="s">
        <v>2527</v>
      </c>
      <c r="FE363" s="18"/>
      <c r="FF363" s="18">
        <v>288.50000000000091</v>
      </c>
      <c r="FJ363" s="402" t="s">
        <v>2281</v>
      </c>
      <c r="FK363" s="18"/>
      <c r="FL363" s="406" t="s">
        <v>2491</v>
      </c>
      <c r="FM363" s="18" t="s">
        <v>2527</v>
      </c>
      <c r="FN363" s="18"/>
      <c r="FO363" s="18">
        <v>274.29999999999927</v>
      </c>
      <c r="FS363" s="402" t="s">
        <v>2281</v>
      </c>
      <c r="FT363" s="18"/>
      <c r="FU363" s="406" t="s">
        <v>2491</v>
      </c>
      <c r="FV363" s="18" t="s">
        <v>2527</v>
      </c>
      <c r="FW363" s="18"/>
      <c r="FX363" s="18">
        <v>365.70000000000073</v>
      </c>
      <c r="GB363" s="402" t="s">
        <v>2281</v>
      </c>
      <c r="GC363" s="18"/>
      <c r="GD363" s="406" t="s">
        <v>2491</v>
      </c>
      <c r="GE363" s="18" t="s">
        <v>2527</v>
      </c>
      <c r="GF363" s="18"/>
      <c r="GG363" s="18">
        <v>307.50000000000091</v>
      </c>
      <c r="GK363" s="402" t="s">
        <v>2281</v>
      </c>
      <c r="GL363" s="18"/>
      <c r="GM363" s="406" t="s">
        <v>2491</v>
      </c>
      <c r="GN363" s="18" t="s">
        <v>2527</v>
      </c>
      <c r="GO363" s="18"/>
      <c r="GP363" s="18">
        <v>2671.6999999999989</v>
      </c>
      <c r="HC363" s="402" t="s">
        <v>2281</v>
      </c>
      <c r="HD363" s="18"/>
      <c r="HE363" s="18">
        <v>204.69999999999891</v>
      </c>
      <c r="HF363" s="18"/>
      <c r="HG363" s="18"/>
      <c r="HL363" s="402" t="s">
        <v>2281</v>
      </c>
      <c r="HM363" s="18"/>
      <c r="HN363" s="18">
        <v>438</v>
      </c>
      <c r="HO363" s="18"/>
      <c r="HP363" s="18"/>
      <c r="HU363" s="18" t="s">
        <v>2281</v>
      </c>
      <c r="HV363" s="486"/>
      <c r="HW363" s="487">
        <v>2856.4999999999836</v>
      </c>
      <c r="HX363" s="18"/>
      <c r="HY363" s="18"/>
      <c r="HZ363" s="18"/>
      <c r="IM363" s="402" t="s">
        <v>2281</v>
      </c>
      <c r="IN363" s="18"/>
      <c r="IO363" s="18">
        <v>244.00000000000182</v>
      </c>
      <c r="IP363" s="18"/>
      <c r="IQ363" s="18"/>
      <c r="IV363" s="402" t="s">
        <v>2281</v>
      </c>
      <c r="IW363" s="18"/>
      <c r="IX363" s="18">
        <v>247</v>
      </c>
      <c r="IY363" s="18"/>
      <c r="IZ363" s="18"/>
      <c r="JE363" s="18"/>
      <c r="JF363" s="18"/>
      <c r="JG363" s="409"/>
      <c r="JH363" s="18"/>
      <c r="JI363" s="18"/>
      <c r="JN363" s="488" t="s">
        <v>2281</v>
      </c>
      <c r="JO363" s="401"/>
      <c r="JP363" s="401">
        <v>91</v>
      </c>
      <c r="JW363" s="402"/>
      <c r="JX363" s="18"/>
      <c r="JY363" s="410"/>
      <c r="JZ363" s="18"/>
      <c r="KA363" s="18"/>
      <c r="KF363" s="402" t="s">
        <v>2281</v>
      </c>
      <c r="KG363" s="18"/>
      <c r="KH363" s="18">
        <v>115.79999999999927</v>
      </c>
      <c r="KI363" s="18"/>
      <c r="KJ363" s="18"/>
      <c r="KO363" s="402" t="s">
        <v>2281</v>
      </c>
      <c r="KP363" s="18"/>
      <c r="KQ363" s="18">
        <v>126.20000000000073</v>
      </c>
      <c r="KX363" s="402" t="s">
        <v>2281</v>
      </c>
      <c r="KY363" s="18"/>
      <c r="KZ363" s="18">
        <v>668.70000000000073</v>
      </c>
      <c r="LG363" s="402"/>
      <c r="LH363" s="18"/>
      <c r="LI363" s="408"/>
      <c r="LJ363" s="18"/>
      <c r="LK363" s="18"/>
      <c r="LP363" s="488" t="s">
        <v>2281</v>
      </c>
      <c r="LQ363" s="401"/>
      <c r="LR363" s="406" t="s">
        <v>2491</v>
      </c>
      <c r="LS363" s="401" t="s">
        <v>2527</v>
      </c>
      <c r="LT363" s="401"/>
      <c r="LU363" s="401">
        <v>318.00000000000364</v>
      </c>
      <c r="MH363" s="65"/>
      <c r="MI363" s="3"/>
      <c r="MJ363" s="80"/>
      <c r="MK363" s="80"/>
      <c r="ML363" s="234"/>
      <c r="MQ363" s="402" t="s">
        <v>2281</v>
      </c>
      <c r="MR363" s="18"/>
      <c r="MS363" s="18">
        <v>144.5</v>
      </c>
      <c r="MT363" s="18">
        <v>133.5</v>
      </c>
      <c r="MU363" s="18"/>
      <c r="MV363">
        <f t="shared" si="588"/>
        <v>278</v>
      </c>
      <c r="MZ363" s="65"/>
      <c r="NA363" s="3"/>
      <c r="NB363" s="92"/>
      <c r="NC363" s="84"/>
      <c r="ND363" s="3"/>
      <c r="NF363" s="18"/>
      <c r="NH363" s="43"/>
    </row>
    <row r="364" spans="1:372" ht="18">
      <c r="A364" s="41"/>
      <c r="B364" s="49"/>
      <c r="D364" s="87"/>
      <c r="E364" s="41"/>
      <c r="F364" s="41"/>
      <c r="G364" s="183"/>
      <c r="M364" s="3"/>
      <c r="N364" s="3"/>
      <c r="O364" s="84"/>
      <c r="P364" s="143"/>
      <c r="V364" s="402"/>
      <c r="W364" s="18"/>
      <c r="X364" s="413"/>
      <c r="Y364" s="18"/>
      <c r="Z364" s="18"/>
      <c r="AE364" s="41" t="s">
        <v>164</v>
      </c>
      <c r="AH364" s="49"/>
      <c r="AJ364" s="65"/>
      <c r="AN364" s="42" t="s">
        <v>29</v>
      </c>
      <c r="AO364" s="3"/>
      <c r="AP364" s="3"/>
      <c r="AQ364" s="177">
        <v>29997.449999999993</v>
      </c>
      <c r="AR364" t="s">
        <v>1549</v>
      </c>
      <c r="AS364" s="3" t="s">
        <v>1608</v>
      </c>
      <c r="AW364" s="41" t="s">
        <v>849</v>
      </c>
      <c r="AX364" s="3"/>
      <c r="AY364" s="3"/>
      <c r="AZ364" s="177">
        <v>34658.987499999894</v>
      </c>
      <c r="BA364" s="252" t="s">
        <v>2107</v>
      </c>
      <c r="BB364" s="3" t="s">
        <v>1608</v>
      </c>
      <c r="BF364" s="41" t="s">
        <v>809</v>
      </c>
      <c r="BG364" s="9"/>
      <c r="BH364" s="376"/>
      <c r="BI364" s="177">
        <v>44500.924999999814</v>
      </c>
      <c r="BJ364" s="252" t="s">
        <v>3704</v>
      </c>
      <c r="BK364" s="3" t="s">
        <v>1608</v>
      </c>
      <c r="BO364" s="18"/>
      <c r="BP364" s="18"/>
      <c r="BQ364" s="406"/>
      <c r="BR364" s="18"/>
      <c r="BS364" s="18"/>
      <c r="BX364" s="18"/>
      <c r="BY364" s="18"/>
      <c r="BZ364" s="406"/>
      <c r="CA364" s="18"/>
      <c r="CB364" s="18"/>
      <c r="CG364" s="18"/>
      <c r="CH364" s="18"/>
      <c r="CI364" s="406"/>
      <c r="CJ364" s="18"/>
      <c r="CK364" s="18"/>
      <c r="CP364" s="18"/>
      <c r="CQ364" s="18"/>
      <c r="CR364" s="406"/>
      <c r="CS364" s="18"/>
      <c r="CT364" s="18"/>
      <c r="CY364" s="18"/>
      <c r="CZ364" s="18"/>
      <c r="DA364" s="406"/>
      <c r="DB364" s="18"/>
      <c r="DC364" s="18"/>
      <c r="DH364" s="18"/>
      <c r="DI364" s="18"/>
      <c r="DJ364" s="406"/>
      <c r="DK364" s="18"/>
      <c r="DL364" s="18"/>
      <c r="DQ364" s="1"/>
      <c r="DR364" s="1"/>
      <c r="DS364" s="445"/>
      <c r="DT364" s="1"/>
      <c r="DU364" s="1"/>
      <c r="DZ364" s="18" t="s">
        <v>820</v>
      </c>
      <c r="EA364" s="18"/>
      <c r="EB364" s="406" t="s">
        <v>1601</v>
      </c>
      <c r="EC364" s="18" t="s">
        <v>2512</v>
      </c>
      <c r="ED364" s="18"/>
      <c r="EE364" s="18">
        <v>573.49999999999909</v>
      </c>
      <c r="EI364" s="18" t="s">
        <v>820</v>
      </c>
      <c r="EJ364" s="18"/>
      <c r="EK364" s="406" t="s">
        <v>1601</v>
      </c>
      <c r="EL364" s="18" t="s">
        <v>2512</v>
      </c>
      <c r="EM364" s="18"/>
      <c r="EN364" s="18">
        <v>273.19999999999709</v>
      </c>
      <c r="ER364" s="18" t="s">
        <v>820</v>
      </c>
      <c r="ES364" s="18"/>
      <c r="ET364" s="406" t="s">
        <v>1601</v>
      </c>
      <c r="EU364" s="18" t="s">
        <v>2512</v>
      </c>
      <c r="EV364" s="18"/>
      <c r="EW364" s="18">
        <v>169.49999999999909</v>
      </c>
      <c r="FA364" s="18" t="s">
        <v>820</v>
      </c>
      <c r="FB364" s="18"/>
      <c r="FC364" s="406" t="s">
        <v>1601</v>
      </c>
      <c r="FD364" s="18" t="s">
        <v>2512</v>
      </c>
      <c r="FE364" s="18"/>
      <c r="FF364" s="18">
        <v>40.499999999998181</v>
      </c>
      <c r="FJ364" s="18" t="s">
        <v>820</v>
      </c>
      <c r="FK364" s="18"/>
      <c r="FL364" s="406" t="s">
        <v>1601</v>
      </c>
      <c r="FM364" s="18" t="s">
        <v>2512</v>
      </c>
      <c r="FN364" s="18"/>
      <c r="FO364" s="18">
        <v>392</v>
      </c>
      <c r="FS364" s="18" t="s">
        <v>820</v>
      </c>
      <c r="FT364" s="18"/>
      <c r="FU364" s="406" t="s">
        <v>1601</v>
      </c>
      <c r="FV364" s="18" t="s">
        <v>2512</v>
      </c>
      <c r="FW364" s="18"/>
      <c r="FX364" s="18">
        <v>411.50000000000364</v>
      </c>
      <c r="GB364" s="18" t="s">
        <v>820</v>
      </c>
      <c r="GC364" s="18"/>
      <c r="GD364" s="406" t="s">
        <v>1601</v>
      </c>
      <c r="GE364" s="18" t="s">
        <v>2512</v>
      </c>
      <c r="GF364" s="18"/>
      <c r="GG364" s="18">
        <v>56.400000000003274</v>
      </c>
      <c r="GK364" s="18" t="s">
        <v>820</v>
      </c>
      <c r="GL364" s="18"/>
      <c r="GM364" s="406" t="s">
        <v>1601</v>
      </c>
      <c r="GN364" s="18" t="s">
        <v>2512</v>
      </c>
      <c r="GO364" s="18"/>
      <c r="GP364" s="18">
        <v>2156.5999999999995</v>
      </c>
      <c r="HC364" s="18" t="s">
        <v>820</v>
      </c>
      <c r="HD364" s="18"/>
      <c r="HE364" s="18">
        <v>733.80000000000109</v>
      </c>
      <c r="HF364" s="18"/>
      <c r="HG364" s="18"/>
      <c r="HL364" s="18" t="s">
        <v>820</v>
      </c>
      <c r="HM364" s="18"/>
      <c r="HN364" s="18">
        <v>560.30000000000109</v>
      </c>
      <c r="HO364" s="18"/>
      <c r="HP364" s="18"/>
      <c r="HU364" s="18" t="s">
        <v>820</v>
      </c>
      <c r="HV364" s="486"/>
      <c r="HW364" s="487">
        <v>3605.2000000000207</v>
      </c>
      <c r="HX364" s="18"/>
      <c r="HY364" s="18"/>
      <c r="HZ364" s="18"/>
      <c r="IM364" s="18" t="s">
        <v>820</v>
      </c>
      <c r="IN364" s="18"/>
      <c r="IO364" s="18">
        <v>250.50000000000364</v>
      </c>
      <c r="IP364" s="18"/>
      <c r="IQ364" s="18"/>
      <c r="IV364" s="18" t="s">
        <v>820</v>
      </c>
      <c r="IW364" s="18"/>
      <c r="IX364" s="18">
        <v>585.29999999999927</v>
      </c>
      <c r="IY364" s="18"/>
      <c r="IZ364" s="18"/>
      <c r="JE364" s="402"/>
      <c r="JF364" s="18"/>
      <c r="JG364" s="409"/>
      <c r="JH364" s="18"/>
      <c r="JI364" s="18"/>
      <c r="JN364" s="401" t="s">
        <v>820</v>
      </c>
      <c r="JO364" s="401"/>
      <c r="JP364" s="401">
        <v>255.60000000000582</v>
      </c>
      <c r="JW364" s="402"/>
      <c r="JX364" s="18"/>
      <c r="JY364" s="410"/>
      <c r="JZ364" s="18"/>
      <c r="KA364" s="18"/>
      <c r="KF364" s="18" t="s">
        <v>820</v>
      </c>
      <c r="KG364" s="18"/>
      <c r="KH364" s="18">
        <v>222.00000000000728</v>
      </c>
      <c r="KI364" s="18"/>
      <c r="KJ364" s="18"/>
      <c r="KO364" s="18" t="s">
        <v>820</v>
      </c>
      <c r="KP364" s="18"/>
      <c r="KQ364" s="18">
        <v>218.50000000000728</v>
      </c>
      <c r="KX364" s="18" t="s">
        <v>820</v>
      </c>
      <c r="KY364" s="18"/>
      <c r="KZ364" s="18">
        <v>486.50000000000728</v>
      </c>
      <c r="LG364" s="402"/>
      <c r="LH364" s="18"/>
      <c r="LI364" s="407"/>
      <c r="LJ364" s="18"/>
      <c r="LK364" s="18"/>
      <c r="LP364" s="401" t="s">
        <v>820</v>
      </c>
      <c r="LQ364" s="401"/>
      <c r="LR364" s="406" t="s">
        <v>1601</v>
      </c>
      <c r="LS364" s="401" t="s">
        <v>2512</v>
      </c>
      <c r="LT364" s="401"/>
      <c r="LU364" s="401">
        <v>491.70000000000073</v>
      </c>
      <c r="MH364" s="65"/>
      <c r="MI364" s="3"/>
      <c r="MJ364" s="80"/>
      <c r="MK364" s="80"/>
      <c r="ML364" s="234"/>
      <c r="MQ364" s="18" t="s">
        <v>820</v>
      </c>
      <c r="MR364" s="18"/>
      <c r="MS364" s="18">
        <v>227.50000000000182</v>
      </c>
      <c r="MT364" s="18">
        <v>137.00000000000182</v>
      </c>
      <c r="MU364" s="18"/>
      <c r="MV364">
        <f t="shared" si="588"/>
        <v>364.50000000000364</v>
      </c>
      <c r="MZ364" s="65"/>
      <c r="NA364" s="3"/>
      <c r="NB364" s="313"/>
      <c r="NC364" s="84"/>
      <c r="ND364" s="3"/>
      <c r="NF364" s="18"/>
      <c r="NH364" s="43"/>
    </row>
    <row r="365" spans="1:372" ht="18">
      <c r="A365" s="42"/>
      <c r="B365" s="49"/>
      <c r="D365" s="3"/>
      <c r="E365" s="113"/>
      <c r="F365" s="84"/>
      <c r="G365" s="143"/>
      <c r="M365" s="65"/>
      <c r="N365" s="3"/>
      <c r="O365" s="84"/>
      <c r="P365" s="143"/>
      <c r="V365" s="411"/>
      <c r="W365" s="18"/>
      <c r="X365" s="413"/>
      <c r="Y365" s="18"/>
      <c r="Z365" s="18"/>
      <c r="AE365" s="52">
        <v>2018</v>
      </c>
      <c r="AH365" s="49">
        <v>19512</v>
      </c>
      <c r="AI365" t="s">
        <v>414</v>
      </c>
      <c r="AJ365" s="3" t="s">
        <v>1608</v>
      </c>
      <c r="AN365" s="53" t="s">
        <v>221</v>
      </c>
      <c r="AO365" s="9"/>
      <c r="AP365" s="3"/>
      <c r="AS365" s="65"/>
      <c r="AW365" s="53" t="s">
        <v>1937</v>
      </c>
      <c r="AZ365" s="95"/>
      <c r="BB365" s="65"/>
      <c r="BF365" s="53" t="s">
        <v>3691</v>
      </c>
      <c r="BJ365" s="18"/>
      <c r="BO365" s="18"/>
      <c r="BP365" s="18"/>
      <c r="BQ365" s="406"/>
      <c r="BR365" s="18"/>
      <c r="BS365" s="18"/>
      <c r="BX365" s="18"/>
      <c r="BY365" s="18"/>
      <c r="BZ365" s="406"/>
      <c r="CA365" s="18"/>
      <c r="CB365" s="18"/>
      <c r="CG365" s="18"/>
      <c r="CH365" s="18"/>
      <c r="CI365" s="406"/>
      <c r="CJ365" s="18"/>
      <c r="CK365" s="18"/>
      <c r="CP365" s="18"/>
      <c r="CQ365" s="18"/>
      <c r="CR365" s="406"/>
      <c r="CS365" s="18"/>
      <c r="CT365" s="18"/>
      <c r="CY365" s="18"/>
      <c r="CZ365" s="18"/>
      <c r="DA365" s="406"/>
      <c r="DB365" s="18"/>
      <c r="DC365" s="18"/>
      <c r="DH365" s="18"/>
      <c r="DI365" s="18"/>
      <c r="DJ365" s="406"/>
      <c r="DK365" s="18"/>
      <c r="DL365" s="18"/>
      <c r="DQ365" s="1"/>
      <c r="DR365" s="1"/>
      <c r="DS365" s="445"/>
      <c r="DT365" s="1"/>
      <c r="DU365" s="1"/>
      <c r="DZ365" s="18" t="s">
        <v>819</v>
      </c>
      <c r="EA365" s="18"/>
      <c r="EB365" s="406" t="s">
        <v>1606</v>
      </c>
      <c r="EC365" s="18" t="s">
        <v>2501</v>
      </c>
      <c r="ED365" s="18"/>
      <c r="EE365" s="18">
        <v>553.89999999999782</v>
      </c>
      <c r="EI365" s="18" t="s">
        <v>819</v>
      </c>
      <c r="EJ365" s="18"/>
      <c r="EK365" s="406" t="s">
        <v>1606</v>
      </c>
      <c r="EL365" s="18" t="s">
        <v>2501</v>
      </c>
      <c r="EM365" s="18"/>
      <c r="EN365" s="18">
        <v>119.99999999999818</v>
      </c>
      <c r="ER365" s="18" t="s">
        <v>819</v>
      </c>
      <c r="ES365" s="18"/>
      <c r="ET365" s="406" t="s">
        <v>1606</v>
      </c>
      <c r="EU365" s="18" t="s">
        <v>2501</v>
      </c>
      <c r="EV365" s="18"/>
      <c r="EW365" s="18">
        <v>109.99999999999818</v>
      </c>
      <c r="FA365" s="18" t="s">
        <v>819</v>
      </c>
      <c r="FB365" s="18"/>
      <c r="FC365" s="406" t="s">
        <v>1606</v>
      </c>
      <c r="FD365" s="18" t="s">
        <v>2501</v>
      </c>
      <c r="FE365" s="18"/>
      <c r="FF365" s="18">
        <v>346.79999999999836</v>
      </c>
      <c r="FJ365" s="18" t="s">
        <v>819</v>
      </c>
      <c r="FK365" s="18"/>
      <c r="FL365" s="406" t="s">
        <v>1606</v>
      </c>
      <c r="FM365" s="18" t="s">
        <v>2501</v>
      </c>
      <c r="FN365" s="18"/>
      <c r="FO365" s="18">
        <v>442.19999999999982</v>
      </c>
      <c r="FS365" s="18" t="s">
        <v>819</v>
      </c>
      <c r="FT365" s="18"/>
      <c r="FU365" s="406" t="s">
        <v>1606</v>
      </c>
      <c r="FV365" s="18" t="s">
        <v>2501</v>
      </c>
      <c r="FW365" s="18"/>
      <c r="FX365" s="18">
        <v>238.80000000000109</v>
      </c>
      <c r="GB365" s="18" t="s">
        <v>819</v>
      </c>
      <c r="GC365" s="18"/>
      <c r="GD365" s="406" t="s">
        <v>1606</v>
      </c>
      <c r="GE365" s="18" t="s">
        <v>2501</v>
      </c>
      <c r="GF365" s="18"/>
      <c r="GG365" s="18">
        <v>218.29999999999927</v>
      </c>
      <c r="GK365" s="18" t="s">
        <v>819</v>
      </c>
      <c r="GL365" s="18"/>
      <c r="GM365" s="406" t="s">
        <v>1606</v>
      </c>
      <c r="GN365" s="18" t="s">
        <v>2501</v>
      </c>
      <c r="GO365" s="18"/>
      <c r="GP365" s="18">
        <v>2894.5000000000009</v>
      </c>
      <c r="HC365" s="18" t="s">
        <v>819</v>
      </c>
      <c r="HD365" s="18"/>
      <c r="HE365" s="18">
        <v>566.79999999999927</v>
      </c>
      <c r="HF365" s="18"/>
      <c r="HG365" s="18"/>
      <c r="HL365" s="18" t="s">
        <v>819</v>
      </c>
      <c r="HM365" s="18"/>
      <c r="HN365" s="18">
        <v>364.99999999999818</v>
      </c>
      <c r="HO365" s="18"/>
      <c r="HP365" s="18"/>
      <c r="HU365" s="18" t="s">
        <v>819</v>
      </c>
      <c r="HV365" s="486"/>
      <c r="HW365" s="487">
        <v>3431.099999999984</v>
      </c>
      <c r="HX365" s="18"/>
      <c r="HY365" s="18"/>
      <c r="HZ365" s="18"/>
      <c r="IM365" s="18" t="s">
        <v>819</v>
      </c>
      <c r="IN365" s="18"/>
      <c r="IO365" s="18">
        <v>240.5</v>
      </c>
      <c r="IP365" s="18"/>
      <c r="IQ365" s="18"/>
      <c r="IV365" s="18" t="s">
        <v>819</v>
      </c>
      <c r="IW365" s="18"/>
      <c r="IX365" s="18">
        <v>293.30000000000655</v>
      </c>
      <c r="IY365" s="18"/>
      <c r="IZ365" s="18"/>
      <c r="JE365" s="402"/>
      <c r="JF365" s="18"/>
      <c r="JG365" s="406"/>
      <c r="JH365" s="18"/>
      <c r="JI365" s="18"/>
      <c r="JN365" s="401" t="s">
        <v>819</v>
      </c>
      <c r="JO365" s="401"/>
      <c r="JP365" s="401">
        <v>299.5</v>
      </c>
      <c r="JW365" s="18"/>
      <c r="JX365" s="18"/>
      <c r="JY365" s="410"/>
      <c r="JZ365" s="18"/>
      <c r="KA365" s="18"/>
      <c r="KF365" s="18" t="s">
        <v>819</v>
      </c>
      <c r="KG365" s="18"/>
      <c r="KH365" s="18">
        <v>176.40000000000146</v>
      </c>
      <c r="KI365" s="18"/>
      <c r="KJ365" s="18"/>
      <c r="KO365" s="18" t="s">
        <v>819</v>
      </c>
      <c r="KP365" s="18"/>
      <c r="KQ365" s="18">
        <v>332.30000000000291</v>
      </c>
      <c r="KX365" s="18" t="s">
        <v>819</v>
      </c>
      <c r="KY365" s="18"/>
      <c r="KZ365" s="18">
        <v>361.20000000000073</v>
      </c>
      <c r="LG365" s="18"/>
      <c r="LH365" s="18"/>
      <c r="LI365" s="407"/>
      <c r="LJ365" s="18"/>
      <c r="LK365" s="18"/>
      <c r="LP365" s="401" t="s">
        <v>819</v>
      </c>
      <c r="LQ365" s="401"/>
      <c r="LR365" s="406" t="s">
        <v>1606</v>
      </c>
      <c r="LS365" s="401" t="s">
        <v>2501</v>
      </c>
      <c r="LT365" s="401"/>
      <c r="LU365" s="401">
        <v>528.1000000000131</v>
      </c>
      <c r="MH365" s="3"/>
      <c r="MI365" s="3"/>
      <c r="MJ365" s="80"/>
      <c r="MK365" s="80"/>
      <c r="ML365" s="234"/>
      <c r="MQ365" s="18" t="s">
        <v>819</v>
      </c>
      <c r="MR365" s="18"/>
      <c r="MS365" s="18">
        <v>161.49999999999818</v>
      </c>
      <c r="MT365" s="18">
        <v>97.999999999998181</v>
      </c>
      <c r="MU365" s="18"/>
      <c r="MV365">
        <f t="shared" si="588"/>
        <v>259.49999999999636</v>
      </c>
      <c r="MZ365" s="3"/>
      <c r="NA365" s="3"/>
      <c r="NB365" s="313"/>
      <c r="NC365" s="84"/>
      <c r="ND365" s="3"/>
      <c r="NF365" s="18"/>
      <c r="NH365" s="43"/>
    </row>
    <row r="366" spans="1:372" ht="18">
      <c r="A366" s="53"/>
      <c r="B366" s="49"/>
      <c r="D366" s="3"/>
      <c r="E366" s="113"/>
      <c r="F366" s="84"/>
      <c r="G366" s="143"/>
      <c r="M366" s="3"/>
      <c r="N366" s="3"/>
      <c r="O366" s="84"/>
      <c r="P366" s="143"/>
      <c r="V366" s="18"/>
      <c r="W366" s="18"/>
      <c r="X366" s="413"/>
      <c r="Y366" s="18"/>
      <c r="Z366" s="18"/>
      <c r="AE366" s="41" t="s">
        <v>155</v>
      </c>
      <c r="AH366" s="49"/>
      <c r="AJ366" s="65"/>
      <c r="AN366" s="42" t="s">
        <v>849</v>
      </c>
      <c r="AO366" s="223"/>
      <c r="AP366" s="3"/>
      <c r="AQ366" s="177">
        <v>23185.050000000083</v>
      </c>
      <c r="AR366" t="s">
        <v>1550</v>
      </c>
      <c r="AS366" s="3" t="s">
        <v>1609</v>
      </c>
      <c r="AW366" s="41" t="s">
        <v>850</v>
      </c>
      <c r="AX366" s="3"/>
      <c r="AY366" s="3"/>
      <c r="AZ366" s="177">
        <v>33853.450000000114</v>
      </c>
      <c r="BA366" s="252" t="s">
        <v>2108</v>
      </c>
      <c r="BB366" s="3" t="s">
        <v>1609</v>
      </c>
      <c r="BF366" s="41" t="s">
        <v>828</v>
      </c>
      <c r="BG366" s="3"/>
      <c r="BH366" s="376"/>
      <c r="BI366" s="177">
        <v>44250.637500000288</v>
      </c>
      <c r="BJ366" s="252" t="s">
        <v>3705</v>
      </c>
      <c r="BK366" s="3" t="s">
        <v>1609</v>
      </c>
      <c r="BO366" s="402"/>
      <c r="BP366" s="18"/>
      <c r="BQ366" s="406"/>
      <c r="BR366" s="18"/>
      <c r="BS366" s="18"/>
      <c r="BX366" s="402"/>
      <c r="BY366" s="18"/>
      <c r="BZ366" s="406"/>
      <c r="CA366" s="18"/>
      <c r="CB366" s="18"/>
      <c r="CG366" s="402"/>
      <c r="CH366" s="18"/>
      <c r="CI366" s="406"/>
      <c r="CJ366" s="18"/>
      <c r="CK366" s="18"/>
      <c r="CP366" s="402"/>
      <c r="CQ366" s="18"/>
      <c r="CR366" s="406"/>
      <c r="CS366" s="18"/>
      <c r="CT366" s="18"/>
      <c r="CY366" s="402"/>
      <c r="CZ366" s="18"/>
      <c r="DA366" s="406"/>
      <c r="DB366" s="18"/>
      <c r="DC366" s="18"/>
      <c r="DH366" s="402"/>
      <c r="DI366" s="18"/>
      <c r="DJ366" s="406"/>
      <c r="DK366" s="18"/>
      <c r="DL366" s="18"/>
      <c r="DQ366" s="441"/>
      <c r="DR366" s="1"/>
      <c r="DS366" s="445"/>
      <c r="DT366" s="1"/>
      <c r="DU366" s="1"/>
      <c r="DZ366" s="402" t="s">
        <v>2283</v>
      </c>
      <c r="EA366" s="18"/>
      <c r="EB366" s="406" t="s">
        <v>2492</v>
      </c>
      <c r="EC366" s="18" t="s">
        <v>2527</v>
      </c>
      <c r="ED366" s="18"/>
      <c r="EE366" s="18">
        <v>430.09999999999945</v>
      </c>
      <c r="EI366" s="402" t="s">
        <v>2283</v>
      </c>
      <c r="EJ366" s="18"/>
      <c r="EK366" s="406" t="s">
        <v>2492</v>
      </c>
      <c r="EL366" s="18" t="s">
        <v>2527</v>
      </c>
      <c r="EM366" s="18"/>
      <c r="EN366" s="18">
        <v>93.499999999999091</v>
      </c>
      <c r="ER366" s="402" t="s">
        <v>2283</v>
      </c>
      <c r="ES366" s="18"/>
      <c r="ET366" s="406" t="s">
        <v>2492</v>
      </c>
      <c r="EU366" s="18" t="s">
        <v>2527</v>
      </c>
      <c r="EV366" s="18"/>
      <c r="EW366" s="18">
        <v>438.5</v>
      </c>
      <c r="FA366" s="402" t="s">
        <v>2283</v>
      </c>
      <c r="FB366" s="18"/>
      <c r="FC366" s="406" t="s">
        <v>2492</v>
      </c>
      <c r="FD366" s="18" t="s">
        <v>2527</v>
      </c>
      <c r="FE366" s="18"/>
      <c r="FF366" s="18">
        <v>334.59999999999854</v>
      </c>
      <c r="FJ366" s="402" t="s">
        <v>2283</v>
      </c>
      <c r="FK366" s="18"/>
      <c r="FL366" s="406" t="s">
        <v>2492</v>
      </c>
      <c r="FM366" s="18" t="s">
        <v>2527</v>
      </c>
      <c r="FN366" s="18"/>
      <c r="FO366" s="18">
        <v>239.699999999998</v>
      </c>
      <c r="FS366" s="402" t="s">
        <v>2283</v>
      </c>
      <c r="FT366" s="18"/>
      <c r="FU366" s="406" t="s">
        <v>2492</v>
      </c>
      <c r="FV366" s="18" t="s">
        <v>2527</v>
      </c>
      <c r="FW366" s="18"/>
      <c r="FX366" s="18">
        <v>379.199999999998</v>
      </c>
      <c r="GB366" s="402" t="s">
        <v>2283</v>
      </c>
      <c r="GC366" s="18"/>
      <c r="GD366" s="406" t="s">
        <v>2492</v>
      </c>
      <c r="GE366" s="18" t="s">
        <v>2527</v>
      </c>
      <c r="GF366" s="18"/>
      <c r="GG366" s="18">
        <v>328.99999999999818</v>
      </c>
      <c r="GK366" s="402" t="s">
        <v>2283</v>
      </c>
      <c r="GL366" s="18"/>
      <c r="GM366" s="406" t="s">
        <v>2492</v>
      </c>
      <c r="GN366" s="18" t="s">
        <v>2527</v>
      </c>
      <c r="GO366" s="18"/>
      <c r="GP366" s="18">
        <v>1540.5999999999992</v>
      </c>
      <c r="HC366" s="402" t="s">
        <v>2283</v>
      </c>
      <c r="HD366" s="18"/>
      <c r="HE366" s="18">
        <v>498.90000000000509</v>
      </c>
      <c r="HF366" s="18"/>
      <c r="HG366" s="18"/>
      <c r="HL366" s="402" t="s">
        <v>2283</v>
      </c>
      <c r="HM366" s="18"/>
      <c r="HN366" s="18">
        <v>229.60000000000582</v>
      </c>
      <c r="HO366" s="18"/>
      <c r="HP366" s="18"/>
      <c r="HU366" s="18" t="s">
        <v>2283</v>
      </c>
      <c r="HV366" s="486"/>
      <c r="HW366" s="487">
        <v>1494.6000000000931</v>
      </c>
      <c r="HX366" s="18"/>
      <c r="HY366" s="18"/>
      <c r="HZ366" s="18"/>
      <c r="IM366" s="402" t="s">
        <v>2283</v>
      </c>
      <c r="IN366" s="18"/>
      <c r="IO366" s="18">
        <v>347.09999999999854</v>
      </c>
      <c r="IP366" s="18"/>
      <c r="IQ366" s="18"/>
      <c r="IV366" s="402" t="s">
        <v>2283</v>
      </c>
      <c r="IW366" s="18"/>
      <c r="IX366" s="18">
        <v>595.39999999999964</v>
      </c>
      <c r="IY366" s="18"/>
      <c r="IZ366" s="18"/>
      <c r="JE366" s="18"/>
      <c r="JF366" s="18"/>
      <c r="JG366" s="406"/>
      <c r="JH366" s="18"/>
      <c r="JI366" s="18"/>
      <c r="JN366" s="488" t="s">
        <v>2283</v>
      </c>
      <c r="JO366" s="401"/>
      <c r="JP366" s="401">
        <v>85.600000000000364</v>
      </c>
      <c r="JW366" s="18"/>
      <c r="JX366" s="18"/>
      <c r="JY366" s="410"/>
      <c r="JZ366" s="18"/>
      <c r="KA366" s="18"/>
      <c r="KF366" s="402" t="s">
        <v>2283</v>
      </c>
      <c r="KG366" s="18"/>
      <c r="KH366" s="18">
        <v>7.7000000000007276</v>
      </c>
      <c r="KI366" s="18"/>
      <c r="KJ366" s="18"/>
      <c r="KO366" s="402" t="s">
        <v>2283</v>
      </c>
      <c r="KP366" s="18"/>
      <c r="KQ366" s="18">
        <v>230.90000000000327</v>
      </c>
      <c r="KX366" s="402" t="s">
        <v>2283</v>
      </c>
      <c r="KY366" s="18"/>
      <c r="KZ366" s="18">
        <v>194.20000000000073</v>
      </c>
      <c r="LG366" s="18"/>
      <c r="LH366" s="18"/>
      <c r="LI366" s="407"/>
      <c r="LJ366" s="18"/>
      <c r="LK366" s="18"/>
      <c r="LP366" s="488" t="s">
        <v>2283</v>
      </c>
      <c r="LQ366" s="401"/>
      <c r="LR366" s="406" t="s">
        <v>2492</v>
      </c>
      <c r="LS366" s="401" t="s">
        <v>2527</v>
      </c>
      <c r="LT366" s="401"/>
      <c r="LU366" s="401">
        <v>79.400000000001455</v>
      </c>
      <c r="MH366" s="3"/>
      <c r="MI366" s="3"/>
      <c r="MJ366" s="80"/>
      <c r="MK366" s="80"/>
      <c r="ML366" s="234"/>
      <c r="MQ366" s="402" t="s">
        <v>2283</v>
      </c>
      <c r="MR366" s="18"/>
      <c r="MS366" s="18">
        <v>132.50000000000546</v>
      </c>
      <c r="MT366" s="18">
        <v>94.000000000005457</v>
      </c>
      <c r="MU366" s="18"/>
      <c r="MV366">
        <f t="shared" si="588"/>
        <v>226.50000000001091</v>
      </c>
      <c r="MZ366" s="3"/>
      <c r="NA366" s="3"/>
      <c r="NB366" s="313"/>
      <c r="NC366" s="84"/>
      <c r="ND366" s="41"/>
      <c r="NF366" s="18"/>
      <c r="NH366" s="43"/>
    </row>
    <row r="367" spans="1:372" ht="18">
      <c r="A367" s="42"/>
      <c r="B367" s="49"/>
      <c r="D367"/>
      <c r="E367" s="3"/>
      <c r="F367" s="84"/>
      <c r="G367" s="143"/>
      <c r="M367" s="65"/>
      <c r="N367" s="3"/>
      <c r="O367" s="84"/>
      <c r="P367" s="143"/>
      <c r="V367" s="402"/>
      <c r="W367" s="18"/>
      <c r="X367" s="413"/>
      <c r="Y367" s="18"/>
      <c r="Z367" s="18"/>
      <c r="AE367" s="52">
        <v>2018</v>
      </c>
      <c r="AH367" s="49">
        <v>19268</v>
      </c>
      <c r="AI367" t="s">
        <v>415</v>
      </c>
      <c r="AJ367" s="3" t="s">
        <v>1609</v>
      </c>
      <c r="AN367" s="53">
        <v>2019</v>
      </c>
      <c r="AO367" s="222"/>
      <c r="AP367" s="3"/>
      <c r="AS367" s="3"/>
      <c r="AW367" s="53" t="s">
        <v>1937</v>
      </c>
      <c r="AZ367" s="95"/>
      <c r="BB367" s="3"/>
      <c r="BF367" s="53" t="s">
        <v>3691</v>
      </c>
      <c r="BJ367" s="18"/>
      <c r="BO367" s="402"/>
      <c r="BP367" s="18"/>
      <c r="BQ367" s="406"/>
      <c r="BR367" s="18"/>
      <c r="BS367" s="18"/>
      <c r="BX367" s="402"/>
      <c r="BY367" s="18"/>
      <c r="BZ367" s="406"/>
      <c r="CA367" s="18"/>
      <c r="CB367" s="18"/>
      <c r="CG367" s="402"/>
      <c r="CH367" s="18"/>
      <c r="CI367" s="406"/>
      <c r="CJ367" s="18"/>
      <c r="CK367" s="18"/>
      <c r="CP367" s="402"/>
      <c r="CQ367" s="18"/>
      <c r="CR367" s="406"/>
      <c r="CS367" s="18"/>
      <c r="CT367" s="18"/>
      <c r="CY367" s="402"/>
      <c r="CZ367" s="18"/>
      <c r="DA367" s="406"/>
      <c r="DB367" s="18"/>
      <c r="DC367" s="18"/>
      <c r="DH367" s="402"/>
      <c r="DI367" s="18"/>
      <c r="DJ367" s="406"/>
      <c r="DK367" s="18"/>
      <c r="DL367" s="18"/>
      <c r="DQ367" s="441"/>
      <c r="DR367" s="1"/>
      <c r="DS367" s="445"/>
      <c r="DT367" s="1"/>
      <c r="DU367" s="1"/>
      <c r="DZ367" s="402" t="s">
        <v>2543</v>
      </c>
      <c r="EA367" s="18"/>
      <c r="EB367" s="406" t="s">
        <v>2481</v>
      </c>
      <c r="EC367" s="18" t="s">
        <v>2522</v>
      </c>
      <c r="ED367" s="18"/>
      <c r="EE367" s="18">
        <v>592.09999999999854</v>
      </c>
      <c r="EI367" s="402" t="s">
        <v>2543</v>
      </c>
      <c r="EJ367" s="18"/>
      <c r="EK367" s="406" t="s">
        <v>2481</v>
      </c>
      <c r="EL367" s="18" t="s">
        <v>2522</v>
      </c>
      <c r="EM367" s="18"/>
      <c r="EN367" s="18">
        <v>152.29999999999927</v>
      </c>
      <c r="ER367" s="402" t="s">
        <v>2543</v>
      </c>
      <c r="ES367" s="18"/>
      <c r="ET367" s="406" t="s">
        <v>2481</v>
      </c>
      <c r="EU367" s="18" t="s">
        <v>2522</v>
      </c>
      <c r="EV367" s="18"/>
      <c r="EW367" s="18">
        <v>152.49999999999818</v>
      </c>
      <c r="FA367" s="402" t="s">
        <v>2543</v>
      </c>
      <c r="FB367" s="18"/>
      <c r="FC367" s="406" t="s">
        <v>2481</v>
      </c>
      <c r="FD367" s="18" t="s">
        <v>2522</v>
      </c>
      <c r="FE367" s="18"/>
      <c r="FF367" s="18">
        <v>225.99999999999909</v>
      </c>
      <c r="FJ367" s="402" t="s">
        <v>2543</v>
      </c>
      <c r="FK367" s="18"/>
      <c r="FL367" s="406" t="s">
        <v>2481</v>
      </c>
      <c r="FM367" s="18" t="s">
        <v>2522</v>
      </c>
      <c r="FN367" s="18"/>
      <c r="FO367" s="18">
        <v>488.60000000000127</v>
      </c>
      <c r="FS367" s="402" t="s">
        <v>2543</v>
      </c>
      <c r="FT367" s="18"/>
      <c r="FU367" s="406" t="s">
        <v>2481</v>
      </c>
      <c r="FV367" s="18" t="s">
        <v>2522</v>
      </c>
      <c r="FW367" s="18"/>
      <c r="FX367" s="18">
        <v>521</v>
      </c>
      <c r="GB367" s="402" t="s">
        <v>2543</v>
      </c>
      <c r="GC367" s="18"/>
      <c r="GD367" s="406" t="s">
        <v>2481</v>
      </c>
      <c r="GE367" s="18" t="s">
        <v>2522</v>
      </c>
      <c r="GF367" s="18"/>
      <c r="GG367" s="18">
        <v>222</v>
      </c>
      <c r="GK367" s="402" t="s">
        <v>2543</v>
      </c>
      <c r="GL367" s="18"/>
      <c r="GM367" s="406" t="s">
        <v>2481</v>
      </c>
      <c r="GN367" s="18" t="s">
        <v>2522</v>
      </c>
      <c r="GO367" s="18"/>
      <c r="GP367" s="18">
        <v>2762.5</v>
      </c>
      <c r="HC367" s="402" t="s">
        <v>2543</v>
      </c>
      <c r="HD367" s="18"/>
      <c r="HE367" s="18">
        <v>489.79999999999745</v>
      </c>
      <c r="HF367" s="18"/>
      <c r="HG367" s="18"/>
      <c r="HL367" s="402" t="s">
        <v>2543</v>
      </c>
      <c r="HM367" s="18"/>
      <c r="HN367" s="18">
        <v>372.69999999999891</v>
      </c>
      <c r="HO367" s="18"/>
      <c r="HP367" s="18"/>
      <c r="HU367" s="18" t="s">
        <v>2543</v>
      </c>
      <c r="HV367" s="486"/>
      <c r="HW367" s="487">
        <v>3893.1000000000804</v>
      </c>
      <c r="HX367" s="18"/>
      <c r="HY367" s="18"/>
      <c r="HZ367" s="18"/>
      <c r="IM367" s="402" t="s">
        <v>2543</v>
      </c>
      <c r="IN367" s="18"/>
      <c r="IO367" s="18">
        <v>378.50000000000364</v>
      </c>
      <c r="IP367" s="18"/>
      <c r="IQ367" s="18"/>
      <c r="IV367" s="402" t="s">
        <v>2543</v>
      </c>
      <c r="IW367" s="18"/>
      <c r="IX367" s="18">
        <v>525.20000000000437</v>
      </c>
      <c r="IY367" s="18"/>
      <c r="IZ367" s="18"/>
      <c r="JE367" s="18"/>
      <c r="JF367" s="18"/>
      <c r="JG367" s="406"/>
      <c r="JH367" s="18"/>
      <c r="JI367" s="18"/>
      <c r="JN367" s="488" t="s">
        <v>2543</v>
      </c>
      <c r="JO367" s="401"/>
      <c r="JP367" s="401">
        <v>403.40000000000509</v>
      </c>
      <c r="JW367" s="18"/>
      <c r="JX367" s="18"/>
      <c r="JY367" s="410"/>
      <c r="JZ367" s="18"/>
      <c r="KA367" s="18"/>
      <c r="KF367" s="402" t="s">
        <v>2543</v>
      </c>
      <c r="KG367" s="18"/>
      <c r="KH367" s="18">
        <v>228.50000000000728</v>
      </c>
      <c r="KI367" s="18"/>
      <c r="KJ367" s="18"/>
      <c r="KO367" s="402" t="s">
        <v>2543</v>
      </c>
      <c r="KP367" s="18"/>
      <c r="KQ367" s="18">
        <v>249.50000000000364</v>
      </c>
      <c r="KX367" s="402" t="s">
        <v>2543</v>
      </c>
      <c r="KY367" s="18"/>
      <c r="KZ367" s="18">
        <v>341.10000000000582</v>
      </c>
      <c r="LG367" s="18"/>
      <c r="LH367" s="18"/>
      <c r="LI367" s="407"/>
      <c r="LJ367" s="18"/>
      <c r="LK367" s="18"/>
      <c r="LP367" s="488" t="s">
        <v>2543</v>
      </c>
      <c r="LQ367" s="401"/>
      <c r="LR367" s="406" t="s">
        <v>2481</v>
      </c>
      <c r="LS367" s="401" t="s">
        <v>2522</v>
      </c>
      <c r="LT367" s="401"/>
      <c r="LU367" s="401">
        <v>494.70000000000073</v>
      </c>
      <c r="MH367" s="3"/>
      <c r="MI367" s="3"/>
      <c r="MJ367" s="80"/>
      <c r="MK367" s="80"/>
      <c r="ML367" s="234"/>
      <c r="MQ367" s="402" t="s">
        <v>2543</v>
      </c>
      <c r="MR367" s="18"/>
      <c r="MS367" s="18">
        <v>253</v>
      </c>
      <c r="MT367" s="18">
        <v>96.500000000001819</v>
      </c>
      <c r="MU367" s="18"/>
      <c r="MV367">
        <f t="shared" si="588"/>
        <v>349.50000000000182</v>
      </c>
      <c r="MZ367" s="3"/>
      <c r="NA367" s="3"/>
      <c r="NB367" s="312"/>
      <c r="NC367" s="84"/>
      <c r="ND367" s="3"/>
      <c r="NF367" s="18"/>
      <c r="NH367" s="43"/>
    </row>
    <row r="368" spans="1:372" ht="18">
      <c r="A368" s="40"/>
      <c r="B368" s="49"/>
      <c r="D368" s="3"/>
      <c r="E368" s="3"/>
      <c r="F368" s="84"/>
      <c r="G368" s="143"/>
      <c r="M368" s="3"/>
      <c r="N368" s="3"/>
      <c r="O368" s="84"/>
      <c r="P368" s="143"/>
      <c r="V368" s="411"/>
      <c r="W368" s="18"/>
      <c r="X368" s="413"/>
      <c r="Y368" s="18"/>
      <c r="Z368" s="18"/>
      <c r="AE368" s="41" t="s">
        <v>156</v>
      </c>
      <c r="AF368" s="49"/>
      <c r="AG368" s="3"/>
      <c r="AH368" s="9"/>
      <c r="AJ368" s="3"/>
      <c r="AN368" s="42" t="s">
        <v>850</v>
      </c>
      <c r="AO368" s="9"/>
      <c r="AP368" s="3"/>
      <c r="AQ368" s="177">
        <v>22762.999999999967</v>
      </c>
      <c r="AR368" t="s">
        <v>1551</v>
      </c>
      <c r="AS368" t="s">
        <v>1615</v>
      </c>
      <c r="AW368" s="41" t="s">
        <v>820</v>
      </c>
      <c r="AX368" s="3"/>
      <c r="AY368" s="3"/>
      <c r="AZ368" s="177">
        <v>33025.625</v>
      </c>
      <c r="BA368" s="252" t="s">
        <v>2109</v>
      </c>
      <c r="BB368" t="s">
        <v>1615</v>
      </c>
      <c r="BF368" s="41" t="s">
        <v>833</v>
      </c>
      <c r="BG368" s="3"/>
      <c r="BH368" s="376"/>
      <c r="BI368" s="177">
        <v>43545.524999999849</v>
      </c>
      <c r="BJ368" s="252" t="s">
        <v>3706</v>
      </c>
      <c r="BK368" t="s">
        <v>1615</v>
      </c>
      <c r="BO368" s="18"/>
      <c r="BP368" s="18"/>
      <c r="BQ368" s="406"/>
      <c r="BR368" s="18"/>
      <c r="BS368" s="18"/>
      <c r="BX368" s="18"/>
      <c r="BY368" s="18"/>
      <c r="BZ368" s="406"/>
      <c r="CA368" s="18"/>
      <c r="CB368" s="18"/>
      <c r="CG368" s="18"/>
      <c r="CH368" s="18"/>
      <c r="CI368" s="406"/>
      <c r="CJ368" s="18"/>
      <c r="CK368" s="18"/>
      <c r="CP368" s="18"/>
      <c r="CQ368" s="18"/>
      <c r="CR368" s="406"/>
      <c r="CS368" s="18"/>
      <c r="CT368" s="18"/>
      <c r="CY368" s="18"/>
      <c r="CZ368" s="18"/>
      <c r="DA368" s="406"/>
      <c r="DB368" s="18"/>
      <c r="DC368" s="18"/>
      <c r="DH368" s="18"/>
      <c r="DI368" s="18"/>
      <c r="DJ368" s="406"/>
      <c r="DK368" s="18"/>
      <c r="DL368" s="18"/>
      <c r="DQ368" s="1"/>
      <c r="DR368" s="1"/>
      <c r="DS368" s="445"/>
      <c r="DT368" s="1"/>
      <c r="DU368" s="1"/>
      <c r="DZ368" s="18" t="s">
        <v>804</v>
      </c>
      <c r="EA368" s="18"/>
      <c r="EB368" s="406" t="s">
        <v>1640</v>
      </c>
      <c r="EC368" s="18" t="s">
        <v>2245</v>
      </c>
      <c r="ED368" s="18"/>
      <c r="EE368" s="18">
        <v>757.69999999999982</v>
      </c>
      <c r="EI368" s="18" t="s">
        <v>804</v>
      </c>
      <c r="EJ368" s="18"/>
      <c r="EK368" s="406" t="s">
        <v>1640</v>
      </c>
      <c r="EL368" s="18" t="s">
        <v>2245</v>
      </c>
      <c r="EM368" s="18"/>
      <c r="EN368" s="18">
        <v>236.79999999999927</v>
      </c>
      <c r="ER368" s="18" t="s">
        <v>804</v>
      </c>
      <c r="ES368" s="18"/>
      <c r="ET368" s="406" t="s">
        <v>1640</v>
      </c>
      <c r="EU368" s="18" t="s">
        <v>2245</v>
      </c>
      <c r="EV368" s="18"/>
      <c r="EW368" s="18">
        <v>242.30000000000109</v>
      </c>
      <c r="FA368" s="18" t="s">
        <v>804</v>
      </c>
      <c r="FB368" s="18"/>
      <c r="FC368" s="406" t="s">
        <v>1640</v>
      </c>
      <c r="FD368" s="18" t="s">
        <v>2245</v>
      </c>
      <c r="FE368" s="18"/>
      <c r="FF368" s="18">
        <v>210.70000000000073</v>
      </c>
      <c r="FJ368" s="18" t="s">
        <v>804</v>
      </c>
      <c r="FK368" s="18"/>
      <c r="FL368" s="406" t="s">
        <v>1640</v>
      </c>
      <c r="FM368" s="18" t="s">
        <v>2245</v>
      </c>
      <c r="FN368" s="18"/>
      <c r="FO368" s="18">
        <v>392.40000000000055</v>
      </c>
      <c r="FS368" s="18" t="s">
        <v>804</v>
      </c>
      <c r="FT368" s="18"/>
      <c r="FU368" s="406" t="s">
        <v>1640</v>
      </c>
      <c r="FV368" s="18" t="s">
        <v>2245</v>
      </c>
      <c r="FW368" s="18"/>
      <c r="FX368" s="18">
        <v>363.699999999998</v>
      </c>
      <c r="GB368" s="18" t="s">
        <v>804</v>
      </c>
      <c r="GC368" s="18"/>
      <c r="GD368" s="406" t="s">
        <v>1640</v>
      </c>
      <c r="GE368" s="18" t="s">
        <v>2245</v>
      </c>
      <c r="GF368" s="18"/>
      <c r="GG368" s="18">
        <v>218.99999999999818</v>
      </c>
      <c r="GK368" s="18" t="s">
        <v>804</v>
      </c>
      <c r="GL368" s="18"/>
      <c r="GM368" s="406" t="s">
        <v>1640</v>
      </c>
      <c r="GN368" s="18" t="s">
        <v>2245</v>
      </c>
      <c r="GO368" s="18"/>
      <c r="GP368" s="18">
        <v>2947.5999999999995</v>
      </c>
      <c r="HC368" s="18" t="s">
        <v>804</v>
      </c>
      <c r="HD368" s="18"/>
      <c r="HE368" s="18">
        <v>687.89999999999782</v>
      </c>
      <c r="HF368" s="18"/>
      <c r="HG368" s="18"/>
      <c r="HL368" s="18" t="s">
        <v>804</v>
      </c>
      <c r="HM368" s="18"/>
      <c r="HN368" s="18">
        <v>577.49999999999272</v>
      </c>
      <c r="HO368" s="18"/>
      <c r="HP368" s="18"/>
      <c r="HU368" s="18" t="s">
        <v>804</v>
      </c>
      <c r="HV368" s="486"/>
      <c r="HW368" s="487">
        <v>3762.499999999889</v>
      </c>
      <c r="HX368" s="18"/>
      <c r="HY368" s="18"/>
      <c r="HZ368" s="18"/>
      <c r="IM368" s="18" t="s">
        <v>804</v>
      </c>
      <c r="IN368" s="18"/>
      <c r="IO368" s="18">
        <v>466.09999999999854</v>
      </c>
      <c r="IP368" s="18"/>
      <c r="IQ368" s="18"/>
      <c r="IV368" s="18" t="s">
        <v>804</v>
      </c>
      <c r="IW368" s="18"/>
      <c r="IX368" s="18">
        <v>218.09999999999491</v>
      </c>
      <c r="IY368" s="18"/>
      <c r="IZ368" s="18"/>
      <c r="JE368" s="18"/>
      <c r="JF368" s="18"/>
      <c r="JG368" s="406"/>
      <c r="JH368" s="18"/>
      <c r="JI368" s="18"/>
      <c r="JN368" s="401" t="s">
        <v>804</v>
      </c>
      <c r="JO368" s="401"/>
      <c r="JP368" s="401">
        <v>353.299999999992</v>
      </c>
      <c r="JW368" s="402"/>
      <c r="JX368" s="18"/>
      <c r="JY368" s="410"/>
      <c r="JZ368" s="18"/>
      <c r="KA368" s="18"/>
      <c r="KF368" s="18" t="s">
        <v>804</v>
      </c>
      <c r="KG368" s="18"/>
      <c r="KH368" s="18">
        <v>213.89999999999418</v>
      </c>
      <c r="KI368" s="18"/>
      <c r="KJ368" s="18"/>
      <c r="KO368" s="18" t="s">
        <v>804</v>
      </c>
      <c r="KP368" s="18"/>
      <c r="KQ368" s="18">
        <v>244.29999999999927</v>
      </c>
      <c r="KX368" s="18" t="s">
        <v>804</v>
      </c>
      <c r="KY368" s="18"/>
      <c r="KZ368" s="18">
        <v>306.39999999999782</v>
      </c>
      <c r="LG368" s="402"/>
      <c r="LH368" s="18"/>
      <c r="LI368" s="408"/>
      <c r="LJ368" s="18"/>
      <c r="LK368" s="18"/>
      <c r="LP368" s="401" t="s">
        <v>804</v>
      </c>
      <c r="LQ368" s="401"/>
      <c r="LR368" s="406" t="s">
        <v>1640</v>
      </c>
      <c r="LS368" s="401" t="s">
        <v>2245</v>
      </c>
      <c r="LT368" s="401"/>
      <c r="LU368" s="401">
        <v>389</v>
      </c>
      <c r="MH368" s="65"/>
      <c r="MI368" s="3"/>
      <c r="MJ368" s="80"/>
      <c r="MK368" s="80"/>
      <c r="ML368" s="234"/>
      <c r="MQ368" s="18" t="s">
        <v>804</v>
      </c>
      <c r="MR368" s="18"/>
      <c r="MS368" s="18">
        <v>171.99999999999272</v>
      </c>
      <c r="MT368" s="18">
        <v>118.99999999999272</v>
      </c>
      <c r="MU368" s="18"/>
      <c r="MV368">
        <f t="shared" si="588"/>
        <v>290.99999999998545</v>
      </c>
      <c r="MZ368" s="65"/>
      <c r="NA368" s="3"/>
      <c r="NB368" s="286"/>
      <c r="NC368" s="84"/>
      <c r="ND368" s="3"/>
      <c r="NF368" s="18"/>
      <c r="NH368" s="43"/>
    </row>
    <row r="369" spans="1:372" ht="18">
      <c r="A369" s="52"/>
      <c r="B369" s="49"/>
      <c r="D369" s="87"/>
      <c r="E369" s="41"/>
      <c r="F369" s="41"/>
      <c r="G369" s="183"/>
      <c r="M369" s="65"/>
      <c r="N369" s="3"/>
      <c r="O369" s="84"/>
      <c r="P369" s="143"/>
      <c r="V369" s="411"/>
      <c r="W369" s="18"/>
      <c r="X369" s="413"/>
      <c r="Y369" s="18"/>
      <c r="Z369" s="18"/>
      <c r="AE369" s="52">
        <v>2018</v>
      </c>
      <c r="AG369" s="3"/>
      <c r="AH369" s="49">
        <v>16858</v>
      </c>
      <c r="AI369" t="s">
        <v>416</v>
      </c>
      <c r="AJ369" t="s">
        <v>1615</v>
      </c>
      <c r="AN369" s="53">
        <v>2019</v>
      </c>
      <c r="AO369" s="4"/>
      <c r="AP369" s="3"/>
      <c r="AW369" s="53" t="s">
        <v>1937</v>
      </c>
      <c r="AZ369" s="95"/>
      <c r="BF369" s="53" t="s">
        <v>3691</v>
      </c>
      <c r="BJ369" s="18"/>
      <c r="BO369" s="402"/>
      <c r="BP369" s="18"/>
      <c r="BQ369" s="406"/>
      <c r="BR369" s="18"/>
      <c r="BS369" s="18"/>
      <c r="BX369" s="402"/>
      <c r="BY369" s="18"/>
      <c r="BZ369" s="406"/>
      <c r="CA369" s="18"/>
      <c r="CB369" s="18"/>
      <c r="CG369" s="402"/>
      <c r="CH369" s="18"/>
      <c r="CI369" s="406"/>
      <c r="CJ369" s="18"/>
      <c r="CK369" s="18"/>
      <c r="CP369" s="402"/>
      <c r="CQ369" s="18"/>
      <c r="CR369" s="406"/>
      <c r="CS369" s="18"/>
      <c r="CT369" s="18"/>
      <c r="CY369" s="402"/>
      <c r="CZ369" s="18"/>
      <c r="DA369" s="406"/>
      <c r="DB369" s="18"/>
      <c r="DC369" s="18"/>
      <c r="DH369" s="402"/>
      <c r="DI369" s="18"/>
      <c r="DJ369" s="406"/>
      <c r="DK369" s="18"/>
      <c r="DL369" s="18"/>
      <c r="DQ369" s="441"/>
      <c r="DR369" s="1"/>
      <c r="DS369" s="445"/>
      <c r="DT369" s="1"/>
      <c r="DU369" s="1"/>
      <c r="DZ369" s="402" t="s">
        <v>2259</v>
      </c>
      <c r="EA369" s="18"/>
      <c r="EB369" s="406" t="s">
        <v>2488</v>
      </c>
      <c r="EC369" s="18" t="s">
        <v>2526</v>
      </c>
      <c r="ED369" s="18"/>
      <c r="EE369" s="18">
        <v>1094.3499999999976</v>
      </c>
      <c r="EI369" s="402" t="s">
        <v>2259</v>
      </c>
      <c r="EJ369" s="18"/>
      <c r="EK369" s="406" t="s">
        <v>2488</v>
      </c>
      <c r="EL369" s="18" t="s">
        <v>2526</v>
      </c>
      <c r="EM369" s="18"/>
      <c r="EN369" s="18">
        <v>27.899999999999636</v>
      </c>
      <c r="ER369" s="402" t="s">
        <v>2259</v>
      </c>
      <c r="ES369" s="18"/>
      <c r="ET369" s="406" t="s">
        <v>2488</v>
      </c>
      <c r="EU369" s="18" t="s">
        <v>2526</v>
      </c>
      <c r="EV369" s="18"/>
      <c r="EW369" s="18">
        <v>37.099999999998545</v>
      </c>
      <c r="FA369" s="402" t="s">
        <v>2259</v>
      </c>
      <c r="FB369" s="18"/>
      <c r="FC369" s="406" t="s">
        <v>2488</v>
      </c>
      <c r="FD369" s="18" t="s">
        <v>2526</v>
      </c>
      <c r="FE369" s="18"/>
      <c r="FF369" s="18">
        <v>323.29999999999836</v>
      </c>
      <c r="FJ369" s="402" t="s">
        <v>2259</v>
      </c>
      <c r="FK369" s="18"/>
      <c r="FL369" s="406" t="s">
        <v>2488</v>
      </c>
      <c r="FM369" s="18" t="s">
        <v>2526</v>
      </c>
      <c r="FN369" s="18"/>
      <c r="FO369" s="18">
        <v>344.39999999999873</v>
      </c>
      <c r="FS369" s="402" t="s">
        <v>2259</v>
      </c>
      <c r="FT369" s="18"/>
      <c r="FU369" s="406" t="s">
        <v>2488</v>
      </c>
      <c r="FV369" s="18" t="s">
        <v>2526</v>
      </c>
      <c r="FW369" s="18"/>
      <c r="FX369" s="18">
        <v>557.39999999999782</v>
      </c>
      <c r="GB369" s="402" t="s">
        <v>2259</v>
      </c>
      <c r="GC369" s="18"/>
      <c r="GD369" s="406" t="s">
        <v>2488</v>
      </c>
      <c r="GE369" s="18" t="s">
        <v>2526</v>
      </c>
      <c r="GF369" s="18"/>
      <c r="GG369" s="18">
        <v>5.999999999998181</v>
      </c>
      <c r="GK369" s="402" t="s">
        <v>2259</v>
      </c>
      <c r="GL369" s="18"/>
      <c r="GM369" s="406" t="s">
        <v>2488</v>
      </c>
      <c r="GN369" s="18" t="s">
        <v>2526</v>
      </c>
      <c r="GO369" s="18"/>
      <c r="GP369" s="18">
        <v>3241.7000000000003</v>
      </c>
      <c r="HC369" s="402" t="s">
        <v>2259</v>
      </c>
      <c r="HD369" s="18"/>
      <c r="HE369" s="18">
        <v>769.15000000000327</v>
      </c>
      <c r="HF369" s="18"/>
      <c r="HG369" s="18"/>
      <c r="HL369" s="402" t="s">
        <v>2259</v>
      </c>
      <c r="HM369" s="18"/>
      <c r="HN369" s="18">
        <v>330.90000000000146</v>
      </c>
      <c r="HO369" s="18"/>
      <c r="HP369" s="18"/>
      <c r="HU369" s="18" t="s">
        <v>2259</v>
      </c>
      <c r="HV369" s="486"/>
      <c r="HW369" s="487">
        <v>2961.6499999999996</v>
      </c>
      <c r="HX369" s="18"/>
      <c r="HY369" s="18"/>
      <c r="HZ369" s="18"/>
      <c r="IM369" s="402" t="s">
        <v>2259</v>
      </c>
      <c r="IN369" s="18"/>
      <c r="IO369" s="18">
        <v>157.50000000000728</v>
      </c>
      <c r="IP369" s="18"/>
      <c r="IQ369" s="18"/>
      <c r="IV369" s="402" t="s">
        <v>2259</v>
      </c>
      <c r="IW369" s="18"/>
      <c r="IX369" s="18">
        <v>316.10000000000582</v>
      </c>
      <c r="IY369" s="18"/>
      <c r="IZ369" s="18"/>
      <c r="JE369" s="402"/>
      <c r="JF369" s="18"/>
      <c r="JG369" s="409"/>
      <c r="JH369" s="18"/>
      <c r="JI369" s="18"/>
      <c r="JN369" s="488" t="s">
        <v>2259</v>
      </c>
      <c r="JO369" s="401"/>
      <c r="JP369" s="401">
        <v>55.200000000004366</v>
      </c>
      <c r="JW369" s="402"/>
      <c r="JX369" s="18"/>
      <c r="JY369" s="410"/>
      <c r="JZ369" s="18"/>
      <c r="KA369" s="18"/>
      <c r="KF369" s="402" t="s">
        <v>2259</v>
      </c>
      <c r="KG369" s="18"/>
      <c r="KH369" s="18">
        <v>15.400000000005093</v>
      </c>
      <c r="KI369" s="18"/>
      <c r="KJ369" s="18"/>
      <c r="KO369" s="402" t="s">
        <v>2259</v>
      </c>
      <c r="KP369" s="18"/>
      <c r="KQ369" s="18">
        <v>43.099999999998545</v>
      </c>
      <c r="KX369" s="402" t="s">
        <v>2259</v>
      </c>
      <c r="KY369" s="18"/>
      <c r="KZ369" s="18">
        <v>217.09999999999854</v>
      </c>
      <c r="LG369" s="402"/>
      <c r="LH369" s="18"/>
      <c r="LI369" s="408"/>
      <c r="LJ369" s="18"/>
      <c r="LK369" s="18"/>
      <c r="LP369" s="488" t="s">
        <v>2259</v>
      </c>
      <c r="LQ369" s="401"/>
      <c r="LR369" s="406" t="s">
        <v>2488</v>
      </c>
      <c r="LS369" s="401" t="s">
        <v>2526</v>
      </c>
      <c r="LT369" s="401"/>
      <c r="LU369" s="401">
        <v>467.59999999999854</v>
      </c>
      <c r="MH369" s="65"/>
      <c r="MI369" s="3"/>
      <c r="MJ369" s="80"/>
      <c r="MK369" s="80"/>
      <c r="ML369" s="234"/>
      <c r="MQ369" s="402" t="s">
        <v>2259</v>
      </c>
      <c r="MR369" s="18"/>
      <c r="MS369" s="18">
        <v>189</v>
      </c>
      <c r="MT369" s="18">
        <v>102</v>
      </c>
      <c r="MU369" s="18"/>
      <c r="MV369">
        <f t="shared" si="588"/>
        <v>291</v>
      </c>
      <c r="MZ369" s="65"/>
      <c r="NA369" s="3"/>
      <c r="NB369" s="92"/>
      <c r="NC369" s="84"/>
      <c r="ND369" s="3"/>
      <c r="NF369" s="18"/>
      <c r="NH369" s="43"/>
    </row>
    <row r="370" spans="1:372" ht="18">
      <c r="A370" s="40"/>
      <c r="B370" s="49"/>
      <c r="D370" s="87"/>
      <c r="E370" s="41"/>
      <c r="F370" s="41"/>
      <c r="G370" s="183"/>
      <c r="M370" s="65"/>
      <c r="N370" s="3"/>
      <c r="O370" s="84"/>
      <c r="P370" s="143"/>
      <c r="V370" s="402"/>
      <c r="W370" s="18"/>
      <c r="X370" s="413"/>
      <c r="Y370" s="18"/>
      <c r="Z370" s="18"/>
      <c r="AE370" s="42" t="s">
        <v>179</v>
      </c>
      <c r="AG370" s="3"/>
      <c r="AH370" s="49"/>
      <c r="AN370" s="42" t="s">
        <v>809</v>
      </c>
      <c r="AQ370" s="177">
        <v>22312.550000000014</v>
      </c>
      <c r="AR370" t="s">
        <v>1552</v>
      </c>
      <c r="AS370" t="s">
        <v>1616</v>
      </c>
      <c r="AW370" s="41" t="s">
        <v>871</v>
      </c>
      <c r="AX370" s="3"/>
      <c r="AY370" s="3"/>
      <c r="AZ370" s="177">
        <v>32186.087500000031</v>
      </c>
      <c r="BA370" s="252" t="s">
        <v>2110</v>
      </c>
      <c r="BB370" t="s">
        <v>1616</v>
      </c>
      <c r="BF370" s="41" t="s">
        <v>861</v>
      </c>
      <c r="BG370" s="3"/>
      <c r="BH370" s="376"/>
      <c r="BI370" s="177">
        <v>43241.099999999737</v>
      </c>
      <c r="BJ370" s="252" t="s">
        <v>3707</v>
      </c>
      <c r="BK370" t="s">
        <v>1616</v>
      </c>
      <c r="BO370" s="402"/>
      <c r="BP370" s="18"/>
      <c r="BQ370" s="406"/>
      <c r="BR370" s="18"/>
      <c r="BS370" s="18"/>
      <c r="BX370" s="402"/>
      <c r="BY370" s="18"/>
      <c r="BZ370" s="406"/>
      <c r="CA370" s="18"/>
      <c r="CB370" s="18"/>
      <c r="CG370" s="402"/>
      <c r="CH370" s="18"/>
      <c r="CI370" s="406"/>
      <c r="CJ370" s="18"/>
      <c r="CK370" s="18"/>
      <c r="CP370" s="402"/>
      <c r="CQ370" s="18"/>
      <c r="CR370" s="406"/>
      <c r="CS370" s="18"/>
      <c r="CT370" s="18"/>
      <c r="CY370" s="402"/>
      <c r="CZ370" s="18"/>
      <c r="DA370" s="406"/>
      <c r="DB370" s="18"/>
      <c r="DC370" s="18"/>
      <c r="DH370" s="402"/>
      <c r="DI370" s="18"/>
      <c r="DJ370" s="406"/>
      <c r="DK370" s="18"/>
      <c r="DL370" s="18"/>
      <c r="DQ370" s="441"/>
      <c r="DR370" s="1"/>
      <c r="DS370" s="445"/>
      <c r="DT370" s="1"/>
      <c r="DU370" s="1"/>
      <c r="DZ370" s="402" t="s">
        <v>2217</v>
      </c>
      <c r="EA370" s="18"/>
      <c r="EB370" s="406" t="s">
        <v>2073</v>
      </c>
      <c r="EC370" s="18" t="s">
        <v>2520</v>
      </c>
      <c r="ED370" s="18"/>
      <c r="EE370" s="18">
        <v>772.60000000000036</v>
      </c>
      <c r="EI370" s="402" t="s">
        <v>2217</v>
      </c>
      <c r="EJ370" s="18"/>
      <c r="EK370" s="406" t="s">
        <v>2073</v>
      </c>
      <c r="EL370" s="18" t="s">
        <v>2520</v>
      </c>
      <c r="EM370" s="18"/>
      <c r="EN370" s="18">
        <v>137.70000000000073</v>
      </c>
      <c r="ER370" s="402" t="s">
        <v>2217</v>
      </c>
      <c r="ES370" s="18"/>
      <c r="ET370" s="406" t="s">
        <v>2073</v>
      </c>
      <c r="EU370" s="18" t="s">
        <v>2520</v>
      </c>
      <c r="EV370" s="18"/>
      <c r="EW370" s="18">
        <v>80.000000000000909</v>
      </c>
      <c r="FA370" s="402" t="s">
        <v>2217</v>
      </c>
      <c r="FB370" s="18"/>
      <c r="FC370" s="406" t="s">
        <v>2073</v>
      </c>
      <c r="FD370" s="18" t="s">
        <v>2520</v>
      </c>
      <c r="FE370" s="18"/>
      <c r="FF370" s="18">
        <v>151.00000000000091</v>
      </c>
      <c r="FJ370" s="402" t="s">
        <v>2217</v>
      </c>
      <c r="FK370" s="18"/>
      <c r="FL370" s="406" t="s">
        <v>2073</v>
      </c>
      <c r="FM370" s="18" t="s">
        <v>2520</v>
      </c>
      <c r="FN370" s="18"/>
      <c r="FO370" s="18">
        <v>350.40000000000146</v>
      </c>
      <c r="FS370" s="402" t="s">
        <v>2217</v>
      </c>
      <c r="FT370" s="18"/>
      <c r="FU370" s="406" t="s">
        <v>2073</v>
      </c>
      <c r="FV370" s="18" t="s">
        <v>2520</v>
      </c>
      <c r="FW370" s="18"/>
      <c r="FX370" s="18">
        <v>411.10000000000036</v>
      </c>
      <c r="GB370" s="402" t="s">
        <v>2217</v>
      </c>
      <c r="GC370" s="18"/>
      <c r="GD370" s="406" t="s">
        <v>2073</v>
      </c>
      <c r="GE370" s="18" t="s">
        <v>2520</v>
      </c>
      <c r="GF370" s="18"/>
      <c r="GG370" s="18">
        <v>31.600000000000364</v>
      </c>
      <c r="GK370" s="402" t="s">
        <v>2217</v>
      </c>
      <c r="GL370" s="18"/>
      <c r="GM370" s="406" t="s">
        <v>2073</v>
      </c>
      <c r="GN370" s="18" t="s">
        <v>2520</v>
      </c>
      <c r="GO370" s="18"/>
      <c r="GP370" s="18">
        <v>3107.3999999999996</v>
      </c>
      <c r="HC370" s="402" t="s">
        <v>2217</v>
      </c>
      <c r="HD370" s="18"/>
      <c r="HE370" s="18">
        <v>632.399999999996</v>
      </c>
      <c r="HF370" s="18"/>
      <c r="HG370" s="18"/>
      <c r="HL370" s="402" t="s">
        <v>2217</v>
      </c>
      <c r="HM370" s="18"/>
      <c r="HN370" s="18">
        <v>486.39999999999964</v>
      </c>
      <c r="HO370" s="18"/>
      <c r="HP370" s="18"/>
      <c r="HU370" s="18" t="s">
        <v>2217</v>
      </c>
      <c r="HV370" s="486"/>
      <c r="HW370" s="487">
        <v>4352.8999999999705</v>
      </c>
      <c r="HX370" s="18"/>
      <c r="HY370" s="18"/>
      <c r="HZ370" s="18"/>
      <c r="IM370" s="402" t="s">
        <v>2217</v>
      </c>
      <c r="IN370" s="18"/>
      <c r="IO370" s="18">
        <v>401.80000000000655</v>
      </c>
      <c r="IP370" s="18"/>
      <c r="IQ370" s="18"/>
      <c r="IV370" s="402" t="s">
        <v>2217</v>
      </c>
      <c r="IW370" s="18"/>
      <c r="IX370" s="18">
        <v>127.80000000000291</v>
      </c>
      <c r="IY370" s="18"/>
      <c r="IZ370" s="18"/>
      <c r="JE370" s="402"/>
      <c r="JF370" s="18"/>
      <c r="JG370" s="409"/>
      <c r="JH370" s="18"/>
      <c r="JI370" s="18"/>
      <c r="JN370" s="488" t="s">
        <v>2217</v>
      </c>
      <c r="JO370" s="401"/>
      <c r="JP370" s="401">
        <v>143.60000000000946</v>
      </c>
      <c r="JW370" s="18"/>
      <c r="JX370" s="18"/>
      <c r="JY370" s="410"/>
      <c r="JZ370" s="18"/>
      <c r="KA370" s="18"/>
      <c r="KF370" s="402" t="s">
        <v>2217</v>
      </c>
      <c r="KG370" s="18"/>
      <c r="KH370" s="18">
        <v>156.00000000000364</v>
      </c>
      <c r="KI370" s="18"/>
      <c r="KJ370" s="18"/>
      <c r="KO370" s="402" t="s">
        <v>2217</v>
      </c>
      <c r="KP370" s="18"/>
      <c r="KQ370" s="18">
        <v>100.50000000000364</v>
      </c>
      <c r="KX370" s="402" t="s">
        <v>2217</v>
      </c>
      <c r="KY370" s="18"/>
      <c r="KZ370" s="18">
        <v>333.10000000000218</v>
      </c>
      <c r="LG370" s="18"/>
      <c r="LH370" s="18"/>
      <c r="LI370" s="408"/>
      <c r="LJ370" s="18"/>
      <c r="LK370" s="18"/>
      <c r="LP370" s="488" t="s">
        <v>2217</v>
      </c>
      <c r="LQ370" s="401"/>
      <c r="LR370" s="406" t="s">
        <v>2073</v>
      </c>
      <c r="LS370" s="401" t="s">
        <v>2520</v>
      </c>
      <c r="LT370" s="401"/>
      <c r="LU370" s="401">
        <v>532.39999999999418</v>
      </c>
      <c r="MI370" s="3"/>
      <c r="MJ370" s="80"/>
      <c r="MK370" s="80"/>
      <c r="ML370" s="234"/>
      <c r="MQ370" s="402" t="s">
        <v>2217</v>
      </c>
      <c r="MR370" s="18"/>
      <c r="MS370" s="18">
        <v>125.5</v>
      </c>
      <c r="MT370" s="18">
        <v>105.5</v>
      </c>
      <c r="MU370" s="18"/>
      <c r="MV370">
        <f t="shared" si="588"/>
        <v>231</v>
      </c>
      <c r="NA370" s="3"/>
      <c r="NB370" s="92"/>
      <c r="NC370" s="84"/>
      <c r="ND370" s="3"/>
      <c r="NF370" s="18"/>
      <c r="NH370" s="43"/>
    </row>
    <row r="371" spans="1:372" ht="18">
      <c r="A371" s="41"/>
      <c r="B371" s="49"/>
      <c r="D371" s="3"/>
      <c r="E371" s="3"/>
      <c r="F371" s="84"/>
      <c r="G371" s="143"/>
      <c r="M371" s="87"/>
      <c r="N371" s="41"/>
      <c r="O371" s="41"/>
      <c r="P371" s="183"/>
      <c r="V371" s="402"/>
      <c r="W371" s="18"/>
      <c r="X371" s="413"/>
      <c r="Y371" s="18"/>
      <c r="Z371" s="18"/>
      <c r="AE371" s="52">
        <v>2016</v>
      </c>
      <c r="AG371" s="3"/>
      <c r="AH371" s="49">
        <v>8304</v>
      </c>
      <c r="AI371" t="s">
        <v>417</v>
      </c>
      <c r="AJ371" t="s">
        <v>1616</v>
      </c>
      <c r="AN371" s="53">
        <v>2019</v>
      </c>
      <c r="AW371" s="53" t="s">
        <v>1937</v>
      </c>
      <c r="AZ371" s="95"/>
      <c r="BF371" s="53" t="s">
        <v>3691</v>
      </c>
      <c r="BJ371" s="18"/>
      <c r="BO371" s="402"/>
      <c r="BP371" s="18"/>
      <c r="BQ371" s="406"/>
      <c r="BR371" s="18"/>
      <c r="BS371" s="18"/>
      <c r="BX371" s="402"/>
      <c r="BY371" s="18"/>
      <c r="BZ371" s="406"/>
      <c r="CA371" s="18"/>
      <c r="CB371" s="18"/>
      <c r="CG371" s="402"/>
      <c r="CH371" s="18"/>
      <c r="CI371" s="406"/>
      <c r="CJ371" s="18"/>
      <c r="CK371" s="18"/>
      <c r="CP371" s="402"/>
      <c r="CQ371" s="18"/>
      <c r="CR371" s="406"/>
      <c r="CS371" s="18"/>
      <c r="CT371" s="18"/>
      <c r="CY371" s="402"/>
      <c r="CZ371" s="18"/>
      <c r="DA371" s="406"/>
      <c r="DB371" s="18"/>
      <c r="DC371" s="18"/>
      <c r="DH371" s="402"/>
      <c r="DI371" s="18"/>
      <c r="DJ371" s="406"/>
      <c r="DK371" s="18"/>
      <c r="DL371" s="18"/>
      <c r="DQ371" s="441"/>
      <c r="DR371" s="1"/>
      <c r="DS371" s="445"/>
      <c r="DT371" s="1"/>
      <c r="DU371" s="1"/>
      <c r="DZ371" s="402" t="s">
        <v>31</v>
      </c>
      <c r="EA371" s="18"/>
      <c r="EB371" s="406" t="s">
        <v>1630</v>
      </c>
      <c r="EC371" s="18" t="s">
        <v>2237</v>
      </c>
      <c r="ED371" s="18"/>
      <c r="EE371" s="18">
        <v>513.40000000000236</v>
      </c>
      <c r="EI371" s="402" t="s">
        <v>31</v>
      </c>
      <c r="EJ371" s="18"/>
      <c r="EK371" s="406" t="s">
        <v>1630</v>
      </c>
      <c r="EL371" s="18" t="s">
        <v>2237</v>
      </c>
      <c r="EM371" s="18"/>
      <c r="EN371" s="18">
        <v>177.50000000000273</v>
      </c>
      <c r="ER371" s="402" t="s">
        <v>31</v>
      </c>
      <c r="ES371" s="18"/>
      <c r="ET371" s="406" t="s">
        <v>1630</v>
      </c>
      <c r="EU371" s="18" t="s">
        <v>2237</v>
      </c>
      <c r="EV371" s="18"/>
      <c r="EW371" s="18">
        <v>105.00000000000273</v>
      </c>
      <c r="FA371" s="402" t="s">
        <v>31</v>
      </c>
      <c r="FB371" s="18"/>
      <c r="FC371" s="406" t="s">
        <v>1630</v>
      </c>
      <c r="FD371" s="18" t="s">
        <v>2237</v>
      </c>
      <c r="FE371" s="18"/>
      <c r="FF371" s="18">
        <v>148.50000000000364</v>
      </c>
      <c r="FJ371" s="402" t="s">
        <v>31</v>
      </c>
      <c r="FK371" s="18"/>
      <c r="FL371" s="406" t="s">
        <v>1630</v>
      </c>
      <c r="FM371" s="18" t="s">
        <v>2237</v>
      </c>
      <c r="FN371" s="18"/>
      <c r="FO371" s="18">
        <v>424.100000000004</v>
      </c>
      <c r="FS371" s="402" t="s">
        <v>31</v>
      </c>
      <c r="FT371" s="18"/>
      <c r="FU371" s="406" t="s">
        <v>1630</v>
      </c>
      <c r="FV371" s="18" t="s">
        <v>2237</v>
      </c>
      <c r="FW371" s="18"/>
      <c r="FX371" s="18">
        <v>627.850000000004</v>
      </c>
      <c r="GB371" s="402" t="s">
        <v>31</v>
      </c>
      <c r="GC371" s="18"/>
      <c r="GD371" s="406" t="s">
        <v>1630</v>
      </c>
      <c r="GE371" s="18" t="s">
        <v>2237</v>
      </c>
      <c r="GF371" s="18"/>
      <c r="GG371" s="18">
        <v>230.70000000000073</v>
      </c>
      <c r="GK371" s="402" t="s">
        <v>31</v>
      </c>
      <c r="GL371" s="18"/>
      <c r="GM371" s="406" t="s">
        <v>1630</v>
      </c>
      <c r="GN371" s="18" t="s">
        <v>2237</v>
      </c>
      <c r="GO371" s="18"/>
      <c r="GP371" s="18">
        <v>1898.4999999999998</v>
      </c>
      <c r="HC371" s="402" t="s">
        <v>31</v>
      </c>
      <c r="HD371" s="18"/>
      <c r="HE371" s="18">
        <v>685.70000000000437</v>
      </c>
      <c r="HF371" s="18"/>
      <c r="HG371" s="18"/>
      <c r="HL371" s="402" t="s">
        <v>31</v>
      </c>
      <c r="HM371" s="18"/>
      <c r="HN371" s="18">
        <v>708.90000000000509</v>
      </c>
      <c r="HO371" s="18"/>
      <c r="HP371" s="18"/>
      <c r="HU371" s="18" t="s">
        <v>31</v>
      </c>
      <c r="HV371" s="486"/>
      <c r="HW371" s="487">
        <v>4218.3000000000593</v>
      </c>
      <c r="HX371" s="18"/>
      <c r="HY371" s="18"/>
      <c r="HZ371" s="18"/>
      <c r="IM371" s="402" t="s">
        <v>31</v>
      </c>
      <c r="IN371" s="18"/>
      <c r="IO371" s="18">
        <v>387.00000000000364</v>
      </c>
      <c r="IP371" s="18"/>
      <c r="IQ371" s="18"/>
      <c r="IV371" s="402" t="s">
        <v>31</v>
      </c>
      <c r="IW371" s="18"/>
      <c r="IX371" s="18">
        <v>306</v>
      </c>
      <c r="IY371" s="18"/>
      <c r="IZ371" s="18"/>
      <c r="JE371" s="18"/>
      <c r="JF371" s="18"/>
      <c r="JG371" s="409"/>
      <c r="JH371" s="18"/>
      <c r="JI371" s="18"/>
      <c r="JN371" s="488" t="s">
        <v>31</v>
      </c>
      <c r="JO371" s="401"/>
      <c r="JP371" s="401">
        <v>290.70000000000437</v>
      </c>
      <c r="JW371" s="412"/>
      <c r="JX371" s="18"/>
      <c r="JY371" s="410"/>
      <c r="JZ371" s="18"/>
      <c r="KA371" s="18"/>
      <c r="KF371" s="402" t="s">
        <v>31</v>
      </c>
      <c r="KG371" s="18"/>
      <c r="KH371" s="18">
        <v>231.00000000000728</v>
      </c>
      <c r="KI371" s="18"/>
      <c r="KJ371" s="18"/>
      <c r="KO371" s="402" t="s">
        <v>31</v>
      </c>
      <c r="KP371" s="18"/>
      <c r="KQ371" s="18">
        <v>234.00000000000364</v>
      </c>
      <c r="KX371" s="402" t="s">
        <v>31</v>
      </c>
      <c r="KY371" s="18"/>
      <c r="KZ371" s="18">
        <v>566.50000000000364</v>
      </c>
      <c r="LG371" s="412"/>
      <c r="LH371" s="18"/>
      <c r="LI371" s="407"/>
      <c r="LJ371" s="18"/>
      <c r="LK371" s="18"/>
      <c r="LP371" s="488" t="s">
        <v>31</v>
      </c>
      <c r="LQ371" s="401"/>
      <c r="LR371" s="406" t="s">
        <v>1630</v>
      </c>
      <c r="LS371" s="401" t="s">
        <v>2237</v>
      </c>
      <c r="LT371" s="401"/>
      <c r="LU371" s="401">
        <v>438.30000000000655</v>
      </c>
      <c r="MH371" s="87"/>
      <c r="MI371" s="68"/>
      <c r="MJ371" s="80"/>
      <c r="MK371" s="80"/>
      <c r="ML371" s="234"/>
      <c r="MQ371" s="402" t="s">
        <v>31</v>
      </c>
      <c r="MR371" s="18"/>
      <c r="MS371" s="18">
        <v>223.50000000000546</v>
      </c>
      <c r="MT371" s="18">
        <v>180.00000000000546</v>
      </c>
      <c r="MU371" s="18"/>
      <c r="MV371">
        <f t="shared" ref="MV371:MV385" si="589">SUM(MS371:MT371)</f>
        <v>403.50000000001091</v>
      </c>
      <c r="MZ371" s="87"/>
      <c r="NA371" s="68"/>
      <c r="NB371" s="312"/>
      <c r="NC371" s="84"/>
      <c r="ND371" s="3"/>
      <c r="NF371" s="18"/>
      <c r="NH371" s="43"/>
    </row>
    <row r="372" spans="1:372" ht="18">
      <c r="A372" s="52"/>
      <c r="B372" s="49"/>
      <c r="D372" s="3"/>
      <c r="E372" s="3"/>
      <c r="F372" s="84"/>
      <c r="G372" s="143"/>
      <c r="M372" s="3"/>
      <c r="N372" s="113"/>
      <c r="O372" s="84"/>
      <c r="P372" s="143"/>
      <c r="V372" s="402"/>
      <c r="W372" s="18"/>
      <c r="X372" s="413"/>
      <c r="Y372" s="18"/>
      <c r="Z372" s="18"/>
      <c r="AE372" s="41" t="s">
        <v>180</v>
      </c>
      <c r="AH372" s="49"/>
      <c r="AN372" s="42" t="s">
        <v>815</v>
      </c>
      <c r="AQ372" s="177">
        <v>21871.950000000077</v>
      </c>
      <c r="AR372" t="s">
        <v>1553</v>
      </c>
      <c r="AS372" t="s">
        <v>1617</v>
      </c>
      <c r="AW372" s="41" t="s">
        <v>861</v>
      </c>
      <c r="AX372" s="9"/>
      <c r="AY372" s="3"/>
      <c r="AZ372" s="177">
        <v>31936.762499999884</v>
      </c>
      <c r="BA372" s="252" t="s">
        <v>2111</v>
      </c>
      <c r="BB372" t="s">
        <v>1617</v>
      </c>
      <c r="BF372" s="40" t="s">
        <v>144</v>
      </c>
      <c r="BG372" s="4"/>
      <c r="BH372" s="376"/>
      <c r="BI372" s="177">
        <v>43107.562500000036</v>
      </c>
      <c r="BJ372" s="252" t="s">
        <v>3708</v>
      </c>
      <c r="BK372" t="s">
        <v>1617</v>
      </c>
      <c r="BO372" s="18"/>
      <c r="BP372" s="18"/>
      <c r="BQ372" s="406"/>
      <c r="BR372" s="18"/>
      <c r="BS372" s="18"/>
      <c r="BX372" s="18"/>
      <c r="BY372" s="18"/>
      <c r="BZ372" s="406"/>
      <c r="CA372" s="18"/>
      <c r="CB372" s="18"/>
      <c r="CG372" s="18"/>
      <c r="CH372" s="18"/>
      <c r="CI372" s="406"/>
      <c r="CJ372" s="18"/>
      <c r="CK372" s="18"/>
      <c r="CP372" s="18"/>
      <c r="CQ372" s="18"/>
      <c r="CR372" s="406"/>
      <c r="CS372" s="18"/>
      <c r="CT372" s="18"/>
      <c r="CY372" s="18"/>
      <c r="CZ372" s="18"/>
      <c r="DA372" s="406"/>
      <c r="DB372" s="18"/>
      <c r="DC372" s="18"/>
      <c r="DH372" s="18"/>
      <c r="DI372" s="18"/>
      <c r="DJ372" s="406"/>
      <c r="DK372" s="18"/>
      <c r="DL372" s="18"/>
      <c r="DQ372" s="1"/>
      <c r="DR372" s="1"/>
      <c r="DS372" s="445"/>
      <c r="DT372" s="1"/>
      <c r="DU372" s="1"/>
      <c r="DZ372" s="18" t="s">
        <v>861</v>
      </c>
      <c r="EA372" s="18"/>
      <c r="EB372" s="406" t="s">
        <v>1616</v>
      </c>
      <c r="EC372" s="18" t="s">
        <v>2506</v>
      </c>
      <c r="ED372" s="18"/>
      <c r="EE372" s="18">
        <v>815</v>
      </c>
      <c r="EI372" s="18" t="s">
        <v>861</v>
      </c>
      <c r="EJ372" s="18"/>
      <c r="EK372" s="406" t="s">
        <v>1616</v>
      </c>
      <c r="EL372" s="18" t="s">
        <v>2506</v>
      </c>
      <c r="EM372" s="18"/>
      <c r="EN372" s="18">
        <v>213.39999999999964</v>
      </c>
      <c r="ER372" s="18" t="s">
        <v>861</v>
      </c>
      <c r="ES372" s="18"/>
      <c r="ET372" s="406" t="s">
        <v>1616</v>
      </c>
      <c r="EU372" s="18" t="s">
        <v>2506</v>
      </c>
      <c r="EV372" s="18"/>
      <c r="EW372" s="18">
        <v>152</v>
      </c>
      <c r="FA372" s="18" t="s">
        <v>861</v>
      </c>
      <c r="FB372" s="18"/>
      <c r="FC372" s="406" t="s">
        <v>1616</v>
      </c>
      <c r="FD372" s="18" t="s">
        <v>2506</v>
      </c>
      <c r="FE372" s="18"/>
      <c r="FF372" s="18">
        <v>255</v>
      </c>
      <c r="FJ372" s="18" t="s">
        <v>861</v>
      </c>
      <c r="FK372" s="18"/>
      <c r="FL372" s="406" t="s">
        <v>1616</v>
      </c>
      <c r="FM372" s="18" t="s">
        <v>2506</v>
      </c>
      <c r="FN372" s="18"/>
      <c r="FO372" s="18">
        <v>344.00000000000364</v>
      </c>
      <c r="FS372" s="18" t="s">
        <v>861</v>
      </c>
      <c r="FT372" s="18"/>
      <c r="FU372" s="406" t="s">
        <v>1616</v>
      </c>
      <c r="FV372" s="18" t="s">
        <v>2506</v>
      </c>
      <c r="FW372" s="18"/>
      <c r="FX372" s="18">
        <v>184.90000000000327</v>
      </c>
      <c r="GB372" s="18" t="s">
        <v>861</v>
      </c>
      <c r="GC372" s="18"/>
      <c r="GD372" s="406" t="s">
        <v>1616</v>
      </c>
      <c r="GE372" s="18" t="s">
        <v>2506</v>
      </c>
      <c r="GF372" s="18"/>
      <c r="GG372" s="18">
        <v>140.40000000000327</v>
      </c>
      <c r="GK372" s="18" t="s">
        <v>861</v>
      </c>
      <c r="GL372" s="18"/>
      <c r="GM372" s="406" t="s">
        <v>1616</v>
      </c>
      <c r="GN372" s="18" t="s">
        <v>2506</v>
      </c>
      <c r="GO372" s="18"/>
      <c r="GP372" s="18">
        <v>1588.5999999999997</v>
      </c>
      <c r="HC372" s="18" t="s">
        <v>861</v>
      </c>
      <c r="HD372" s="18"/>
      <c r="HE372" s="18">
        <v>805.70000000000437</v>
      </c>
      <c r="HF372" s="18"/>
      <c r="HG372" s="18"/>
      <c r="HL372" s="18" t="s">
        <v>861</v>
      </c>
      <c r="HM372" s="18"/>
      <c r="HN372" s="18">
        <v>179.99999999999818</v>
      </c>
      <c r="HO372" s="18"/>
      <c r="HP372" s="18"/>
      <c r="HU372" s="18" t="s">
        <v>861</v>
      </c>
      <c r="HV372" s="486"/>
      <c r="HW372" s="487">
        <v>4338.2999999999192</v>
      </c>
      <c r="HX372" s="18"/>
      <c r="HY372" s="18"/>
      <c r="HZ372" s="18"/>
      <c r="IM372" s="18" t="s">
        <v>861</v>
      </c>
      <c r="IN372" s="18"/>
      <c r="IO372" s="18">
        <v>258.99999999999272</v>
      </c>
      <c r="IP372" s="18"/>
      <c r="IQ372" s="18"/>
      <c r="IV372" s="18" t="s">
        <v>861</v>
      </c>
      <c r="IW372" s="18"/>
      <c r="IX372" s="18">
        <v>203.19999999998618</v>
      </c>
      <c r="IY372" s="18"/>
      <c r="IZ372" s="18"/>
      <c r="JE372" s="411"/>
      <c r="JF372" s="18"/>
      <c r="JG372" s="406"/>
      <c r="JH372" s="18"/>
      <c r="JI372" s="18"/>
      <c r="JN372" s="401" t="s">
        <v>861</v>
      </c>
      <c r="JO372" s="401"/>
      <c r="JP372" s="401">
        <v>377.49999999998909</v>
      </c>
      <c r="JW372" s="402"/>
      <c r="JX372" s="18"/>
      <c r="JY372" s="410"/>
      <c r="JZ372" s="18"/>
      <c r="KA372" s="18"/>
      <c r="KF372" s="18" t="s">
        <v>861</v>
      </c>
      <c r="KG372" s="18"/>
      <c r="KH372" s="18">
        <v>187.39999999999054</v>
      </c>
      <c r="KI372" s="18"/>
      <c r="KJ372" s="18"/>
      <c r="KO372" s="18" t="s">
        <v>861</v>
      </c>
      <c r="KP372" s="18"/>
      <c r="KQ372" s="18">
        <v>305.09999999998763</v>
      </c>
      <c r="KX372" s="18" t="s">
        <v>861</v>
      </c>
      <c r="KY372" s="18"/>
      <c r="KZ372" s="18">
        <v>356.69999999998618</v>
      </c>
      <c r="LG372" s="402"/>
      <c r="LH372" s="18"/>
      <c r="LI372" s="408"/>
      <c r="LJ372" s="18"/>
      <c r="LK372" s="18"/>
      <c r="LP372" s="401" t="s">
        <v>861</v>
      </c>
      <c r="LQ372" s="401"/>
      <c r="LR372" s="406" t="s">
        <v>1616</v>
      </c>
      <c r="LS372" s="401" t="s">
        <v>2506</v>
      </c>
      <c r="LT372" s="401"/>
      <c r="LU372" s="401">
        <v>331.59999999999127</v>
      </c>
      <c r="MH372" s="65"/>
      <c r="MI372" s="3"/>
      <c r="MJ372" s="80"/>
      <c r="MK372" s="80"/>
      <c r="ML372" s="234"/>
      <c r="MQ372" s="18" t="s">
        <v>861</v>
      </c>
      <c r="MR372" s="18"/>
      <c r="MS372" s="18">
        <v>112.49999999999818</v>
      </c>
      <c r="MT372" s="18">
        <v>299.49999999999818</v>
      </c>
      <c r="MU372" s="18"/>
      <c r="MV372">
        <f t="shared" si="589"/>
        <v>411.99999999999636</v>
      </c>
      <c r="MZ372" s="65"/>
      <c r="NA372" s="3"/>
      <c r="NB372" s="92"/>
      <c r="NC372" s="84"/>
      <c r="ND372" s="3"/>
      <c r="NF372" s="18"/>
      <c r="NH372" s="43"/>
    </row>
    <row r="373" spans="1:372" ht="18">
      <c r="A373" s="41"/>
      <c r="B373" s="49"/>
      <c r="D373" s="65"/>
      <c r="E373" s="3"/>
      <c r="F373" s="84"/>
      <c r="G373" s="143"/>
      <c r="M373" s="3"/>
      <c r="N373" s="3"/>
      <c r="O373" s="84"/>
      <c r="P373" s="143"/>
      <c r="V373" s="411"/>
      <c r="W373" s="18"/>
      <c r="X373" s="413"/>
      <c r="Y373" s="18"/>
      <c r="Z373" s="18"/>
      <c r="AE373" s="52">
        <v>2015</v>
      </c>
      <c r="AH373" s="49">
        <v>1854</v>
      </c>
      <c r="AI373" t="s">
        <v>249</v>
      </c>
      <c r="AJ373" t="s">
        <v>1617</v>
      </c>
      <c r="AN373" s="53">
        <v>2019</v>
      </c>
      <c r="AW373" s="53" t="s">
        <v>1937</v>
      </c>
      <c r="AZ373" s="95"/>
      <c r="BF373" s="52" t="s">
        <v>3662</v>
      </c>
      <c r="BJ373" s="18"/>
      <c r="BO373" s="18"/>
      <c r="BP373" s="18"/>
      <c r="BQ373" s="406"/>
      <c r="BR373" s="18"/>
      <c r="BS373" s="18"/>
      <c r="BX373" s="18"/>
      <c r="BY373" s="18"/>
      <c r="BZ373" s="406"/>
      <c r="CA373" s="18"/>
      <c r="CB373" s="18"/>
      <c r="CG373" s="18"/>
      <c r="CH373" s="18"/>
      <c r="CI373" s="406"/>
      <c r="CJ373" s="18"/>
      <c r="CK373" s="18"/>
      <c r="CP373" s="18"/>
      <c r="CQ373" s="18"/>
      <c r="CR373" s="406"/>
      <c r="CS373" s="18"/>
      <c r="CT373" s="18"/>
      <c r="CY373" s="18"/>
      <c r="CZ373" s="18"/>
      <c r="DA373" s="406"/>
      <c r="DB373" s="18"/>
      <c r="DC373" s="18"/>
      <c r="DH373" s="18"/>
      <c r="DI373" s="18"/>
      <c r="DJ373" s="406"/>
      <c r="DK373" s="18"/>
      <c r="DL373" s="18"/>
      <c r="DQ373" s="1"/>
      <c r="DR373" s="1"/>
      <c r="DS373" s="445"/>
      <c r="DT373" s="1"/>
      <c r="DU373" s="1"/>
      <c r="DZ373" s="18" t="s">
        <v>826</v>
      </c>
      <c r="EA373" s="18"/>
      <c r="EB373" s="406" t="s">
        <v>1648</v>
      </c>
      <c r="EC373" s="18" t="s">
        <v>2510</v>
      </c>
      <c r="ED373" s="18"/>
      <c r="EE373" s="18">
        <v>456.699999999998</v>
      </c>
      <c r="EI373" s="18" t="s">
        <v>826</v>
      </c>
      <c r="EJ373" s="18"/>
      <c r="EK373" s="406" t="s">
        <v>1648</v>
      </c>
      <c r="EL373" s="18" t="s">
        <v>2510</v>
      </c>
      <c r="EM373" s="18"/>
      <c r="EN373" s="18">
        <v>345.09999999999854</v>
      </c>
      <c r="ER373" s="18" t="s">
        <v>826</v>
      </c>
      <c r="ES373" s="18"/>
      <c r="ET373" s="406" t="s">
        <v>1648</v>
      </c>
      <c r="EU373" s="18" t="s">
        <v>2510</v>
      </c>
      <c r="EV373" s="18"/>
      <c r="EW373" s="18">
        <v>132.60000000000036</v>
      </c>
      <c r="FA373" s="18" t="s">
        <v>826</v>
      </c>
      <c r="FB373" s="18"/>
      <c r="FC373" s="406" t="s">
        <v>1648</v>
      </c>
      <c r="FD373" s="18" t="s">
        <v>2510</v>
      </c>
      <c r="FE373" s="18"/>
      <c r="FF373" s="18">
        <v>242.94999999999891</v>
      </c>
      <c r="FJ373" s="18" t="s">
        <v>826</v>
      </c>
      <c r="FK373" s="18"/>
      <c r="FL373" s="406" t="s">
        <v>1648</v>
      </c>
      <c r="FM373" s="18" t="s">
        <v>2510</v>
      </c>
      <c r="FN373" s="18"/>
      <c r="FO373" s="18">
        <v>501.99999999999909</v>
      </c>
      <c r="FS373" s="18" t="s">
        <v>826</v>
      </c>
      <c r="FT373" s="18"/>
      <c r="FU373" s="406" t="s">
        <v>1648</v>
      </c>
      <c r="FV373" s="18" t="s">
        <v>2510</v>
      </c>
      <c r="FW373" s="18"/>
      <c r="FX373" s="18">
        <v>157.39999999999964</v>
      </c>
      <c r="GB373" s="18" t="s">
        <v>826</v>
      </c>
      <c r="GC373" s="18"/>
      <c r="GD373" s="406" t="s">
        <v>1648</v>
      </c>
      <c r="GE373" s="18" t="s">
        <v>2510</v>
      </c>
      <c r="GF373" s="18"/>
      <c r="GG373" s="18">
        <v>350.19999999999891</v>
      </c>
      <c r="GK373" s="18" t="s">
        <v>826</v>
      </c>
      <c r="GL373" s="18"/>
      <c r="GM373" s="406" t="s">
        <v>1648</v>
      </c>
      <c r="GN373" s="18" t="s">
        <v>2510</v>
      </c>
      <c r="GO373" s="18"/>
      <c r="GP373" s="18">
        <v>1974.1999999999987</v>
      </c>
      <c r="HC373" s="18" t="s">
        <v>826</v>
      </c>
      <c r="HD373" s="18"/>
      <c r="HE373" s="18">
        <v>153.39999999999782</v>
      </c>
      <c r="HF373" s="18"/>
      <c r="HG373" s="18"/>
      <c r="HL373" s="18" t="s">
        <v>826</v>
      </c>
      <c r="HM373" s="18"/>
      <c r="HN373" s="18">
        <v>331.79999999999745</v>
      </c>
      <c r="HO373" s="18"/>
      <c r="HP373" s="18"/>
      <c r="HU373" s="18" t="s">
        <v>826</v>
      </c>
      <c r="HV373" s="486"/>
      <c r="HW373" s="487">
        <v>3455.0499999999593</v>
      </c>
      <c r="HX373" s="18"/>
      <c r="HY373" s="18"/>
      <c r="HZ373" s="18"/>
      <c r="IM373" s="18" t="s">
        <v>826</v>
      </c>
      <c r="IN373" s="18"/>
      <c r="IO373" s="18">
        <v>393</v>
      </c>
      <c r="IP373" s="18"/>
      <c r="IQ373" s="18"/>
      <c r="IV373" s="18" t="s">
        <v>826</v>
      </c>
      <c r="IW373" s="18"/>
      <c r="IX373" s="18">
        <v>143.19999999999709</v>
      </c>
      <c r="IY373" s="18"/>
      <c r="IZ373" s="18"/>
      <c r="JE373" s="402"/>
      <c r="JF373" s="18"/>
      <c r="JG373" s="409"/>
      <c r="JH373" s="18"/>
      <c r="JI373" s="18"/>
      <c r="JN373" s="401" t="s">
        <v>826</v>
      </c>
      <c r="JO373" s="401"/>
      <c r="JP373" s="401">
        <v>300.99999999999636</v>
      </c>
      <c r="JW373" s="18"/>
      <c r="JX373" s="18"/>
      <c r="JY373" s="410"/>
      <c r="JZ373" s="18"/>
      <c r="KA373" s="18"/>
      <c r="KF373" s="18" t="s">
        <v>826</v>
      </c>
      <c r="KG373" s="18"/>
      <c r="KH373" s="18">
        <v>155.99999999999636</v>
      </c>
      <c r="KI373" s="18"/>
      <c r="KJ373" s="18"/>
      <c r="KO373" s="18" t="s">
        <v>826</v>
      </c>
      <c r="KP373" s="18"/>
      <c r="KQ373" s="18">
        <v>160.79999999999927</v>
      </c>
      <c r="KX373" s="18" t="s">
        <v>826</v>
      </c>
      <c r="KY373" s="18"/>
      <c r="KZ373" s="18">
        <v>418</v>
      </c>
      <c r="LG373" s="18"/>
      <c r="LH373" s="18"/>
      <c r="LI373" s="407"/>
      <c r="LJ373" s="18"/>
      <c r="LK373" s="18"/>
      <c r="LP373" s="401" t="s">
        <v>826</v>
      </c>
      <c r="LQ373" s="401"/>
      <c r="LR373" s="406" t="s">
        <v>1648</v>
      </c>
      <c r="LS373" s="401" t="s">
        <v>2510</v>
      </c>
      <c r="LT373" s="401"/>
      <c r="LU373" s="401">
        <v>312.40000000000146</v>
      </c>
      <c r="MI373" s="3"/>
      <c r="MJ373" s="80"/>
      <c r="MK373" s="80"/>
      <c r="ML373" s="234"/>
      <c r="MQ373" s="18" t="s">
        <v>826</v>
      </c>
      <c r="MR373" s="18"/>
      <c r="MS373" s="18">
        <v>188.99999999999818</v>
      </c>
      <c r="MT373" s="18">
        <v>116.99999999999818</v>
      </c>
      <c r="MU373" s="18"/>
      <c r="MV373">
        <f t="shared" si="589"/>
        <v>305.99999999999636</v>
      </c>
      <c r="NA373" s="3"/>
      <c r="NB373" s="313"/>
      <c r="NC373" s="84"/>
      <c r="ND373" s="3"/>
      <c r="NF373" s="18"/>
      <c r="NH373" s="43"/>
    </row>
    <row r="374" spans="1:372" ht="18">
      <c r="D374" s="65"/>
      <c r="E374" s="3"/>
      <c r="F374" s="84"/>
      <c r="G374" s="143"/>
      <c r="M374" s="65"/>
      <c r="N374" s="3"/>
      <c r="O374" s="84"/>
      <c r="P374" s="143"/>
      <c r="V374" s="18"/>
      <c r="W374" s="18"/>
      <c r="X374" s="413"/>
      <c r="Y374" s="18"/>
      <c r="Z374" s="18"/>
      <c r="AE374" s="41" t="s">
        <v>181</v>
      </c>
      <c r="AH374" s="49"/>
      <c r="AN374" s="42" t="s">
        <v>867</v>
      </c>
      <c r="AQ374" s="177">
        <v>21795.29999999993</v>
      </c>
      <c r="AR374" t="s">
        <v>1554</v>
      </c>
      <c r="AS374" t="s">
        <v>1618</v>
      </c>
      <c r="AW374" s="41" t="s">
        <v>815</v>
      </c>
      <c r="AX374" s="9"/>
      <c r="AY374" s="3"/>
      <c r="AZ374" s="177">
        <v>31851.462500000023</v>
      </c>
      <c r="BA374" s="252" t="s">
        <v>2112</v>
      </c>
      <c r="BB374" t="s">
        <v>1618</v>
      </c>
      <c r="BF374" s="41" t="s">
        <v>834</v>
      </c>
      <c r="BG374" s="3"/>
      <c r="BH374" s="376"/>
      <c r="BI374" s="177">
        <v>42864.749999999891</v>
      </c>
      <c r="BJ374" s="252" t="s">
        <v>3709</v>
      </c>
      <c r="BK374" t="s">
        <v>1618</v>
      </c>
      <c r="BO374" s="18"/>
      <c r="BP374" s="18"/>
      <c r="BQ374" s="406"/>
      <c r="BR374" s="18"/>
      <c r="BS374" s="18"/>
      <c r="BX374" s="18"/>
      <c r="BY374" s="18"/>
      <c r="BZ374" s="406"/>
      <c r="CA374" s="18"/>
      <c r="CB374" s="18"/>
      <c r="CG374" s="18"/>
      <c r="CH374" s="18"/>
      <c r="CI374" s="406"/>
      <c r="CJ374" s="18"/>
      <c r="CK374" s="18"/>
      <c r="CP374" s="18"/>
      <c r="CQ374" s="18"/>
      <c r="CR374" s="406"/>
      <c r="CS374" s="18"/>
      <c r="CT374" s="18"/>
      <c r="CY374" s="18"/>
      <c r="CZ374" s="18"/>
      <c r="DA374" s="406"/>
      <c r="DB374" s="18"/>
      <c r="DC374" s="18"/>
      <c r="DH374" s="18"/>
      <c r="DI374" s="18"/>
      <c r="DJ374" s="406"/>
      <c r="DK374" s="18"/>
      <c r="DL374" s="18"/>
      <c r="DQ374" s="1"/>
      <c r="DR374" s="1"/>
      <c r="DS374" s="445"/>
      <c r="DT374" s="1"/>
      <c r="DU374" s="1"/>
      <c r="DZ374" s="18" t="s">
        <v>853</v>
      </c>
      <c r="EA374" s="18"/>
      <c r="EB374" s="406" t="s">
        <v>1646</v>
      </c>
      <c r="EC374" s="18" t="s">
        <v>2514</v>
      </c>
      <c r="ED374" s="18"/>
      <c r="EE374" s="18">
        <v>472.99999999999818</v>
      </c>
      <c r="EI374" s="18" t="s">
        <v>853</v>
      </c>
      <c r="EJ374" s="18"/>
      <c r="EK374" s="406" t="s">
        <v>1646</v>
      </c>
      <c r="EL374" s="18" t="s">
        <v>2514</v>
      </c>
      <c r="EM374" s="18"/>
      <c r="EN374" s="18">
        <v>436.79999999999836</v>
      </c>
      <c r="ER374" s="18" t="s">
        <v>853</v>
      </c>
      <c r="ES374" s="18"/>
      <c r="ET374" s="406" t="s">
        <v>1646</v>
      </c>
      <c r="EU374" s="18" t="s">
        <v>2514</v>
      </c>
      <c r="EV374" s="18"/>
      <c r="EW374" s="18">
        <v>290.79999999999836</v>
      </c>
      <c r="FA374" s="18" t="s">
        <v>853</v>
      </c>
      <c r="FB374" s="18"/>
      <c r="FC374" s="406" t="s">
        <v>1646</v>
      </c>
      <c r="FD374" s="18" t="s">
        <v>2514</v>
      </c>
      <c r="FE374" s="18"/>
      <c r="FF374" s="18">
        <v>220.54999999999836</v>
      </c>
      <c r="FJ374" s="18" t="s">
        <v>853</v>
      </c>
      <c r="FK374" s="18"/>
      <c r="FL374" s="406" t="s">
        <v>1646</v>
      </c>
      <c r="FM374" s="18" t="s">
        <v>2514</v>
      </c>
      <c r="FN374" s="18"/>
      <c r="FO374" s="18">
        <v>317.89999999999873</v>
      </c>
      <c r="FS374" s="18" t="s">
        <v>853</v>
      </c>
      <c r="FT374" s="18"/>
      <c r="FU374" s="406" t="s">
        <v>1646</v>
      </c>
      <c r="FV374" s="18" t="s">
        <v>2514</v>
      </c>
      <c r="FW374" s="18"/>
      <c r="FX374" s="18">
        <v>142.19999999999982</v>
      </c>
      <c r="GB374" s="18" t="s">
        <v>853</v>
      </c>
      <c r="GC374" s="18"/>
      <c r="GD374" s="406" t="s">
        <v>1646</v>
      </c>
      <c r="GE374" s="18" t="s">
        <v>2514</v>
      </c>
      <c r="GF374" s="18"/>
      <c r="GG374" s="18">
        <v>4.3999999999996362</v>
      </c>
      <c r="GK374" s="18" t="s">
        <v>853</v>
      </c>
      <c r="GL374" s="18"/>
      <c r="GM374" s="406" t="s">
        <v>1646</v>
      </c>
      <c r="GN374" s="18" t="s">
        <v>2514</v>
      </c>
      <c r="GO374" s="18"/>
      <c r="GP374" s="18">
        <v>1846.1000000000006</v>
      </c>
      <c r="HC374" s="18" t="s">
        <v>853</v>
      </c>
      <c r="HD374" s="18"/>
      <c r="HE374" s="18">
        <v>342.10000000000218</v>
      </c>
      <c r="HF374" s="18"/>
      <c r="HG374" s="18"/>
      <c r="HL374" s="18" t="s">
        <v>853</v>
      </c>
      <c r="HM374" s="18"/>
      <c r="HN374" s="18">
        <v>387.10000000000036</v>
      </c>
      <c r="HO374" s="18"/>
      <c r="HP374" s="18"/>
      <c r="HU374" s="18" t="s">
        <v>853</v>
      </c>
      <c r="HV374" s="486"/>
      <c r="HW374" s="487">
        <v>2873.8500000000458</v>
      </c>
      <c r="HX374" s="18"/>
      <c r="HY374" s="18"/>
      <c r="HZ374" s="18"/>
      <c r="IM374" s="18" t="s">
        <v>853</v>
      </c>
      <c r="IN374" s="18"/>
      <c r="IO374" s="18">
        <v>250.29999999999745</v>
      </c>
      <c r="IP374" s="18"/>
      <c r="IQ374" s="18"/>
      <c r="IV374" s="18" t="s">
        <v>853</v>
      </c>
      <c r="IW374" s="18"/>
      <c r="IX374" s="18">
        <v>161.49999999999818</v>
      </c>
      <c r="IY374" s="18"/>
      <c r="IZ374" s="18"/>
      <c r="JE374" s="18"/>
      <c r="JF374" s="18"/>
      <c r="JG374" s="406"/>
      <c r="JH374" s="18"/>
      <c r="JI374" s="18"/>
      <c r="JN374" s="401" t="s">
        <v>853</v>
      </c>
      <c r="JO374" s="401"/>
      <c r="JP374" s="401">
        <v>119.99999999999818</v>
      </c>
      <c r="JW374" s="412"/>
      <c r="JX374" s="18"/>
      <c r="JY374" s="410"/>
      <c r="JZ374" s="18"/>
      <c r="KA374" s="18"/>
      <c r="KF374" s="18" t="s">
        <v>853</v>
      </c>
      <c r="KG374" s="18"/>
      <c r="KH374" s="18">
        <v>148.49999999999818</v>
      </c>
      <c r="KI374" s="18"/>
      <c r="KJ374" s="18"/>
      <c r="KO374" s="18" t="s">
        <v>853</v>
      </c>
      <c r="KP374" s="18"/>
      <c r="KQ374" s="18">
        <v>124.49999999999818</v>
      </c>
      <c r="KX374" s="18" t="s">
        <v>853</v>
      </c>
      <c r="KY374" s="18"/>
      <c r="KZ374" s="18">
        <v>360.90000000000146</v>
      </c>
      <c r="LG374" s="412"/>
      <c r="LH374" s="18"/>
      <c r="LI374" s="407"/>
      <c r="LJ374" s="18"/>
      <c r="LK374" s="18"/>
      <c r="LP374" s="401" t="s">
        <v>853</v>
      </c>
      <c r="LQ374" s="401"/>
      <c r="LR374" s="406" t="s">
        <v>1646</v>
      </c>
      <c r="LS374" s="401" t="s">
        <v>2514</v>
      </c>
      <c r="LT374" s="401"/>
      <c r="LU374" s="401">
        <v>386.99999999999272</v>
      </c>
      <c r="MH374" s="87"/>
      <c r="MI374" s="3"/>
      <c r="MJ374" s="80"/>
      <c r="MK374" s="80"/>
      <c r="ML374" s="234"/>
      <c r="MQ374" s="18" t="s">
        <v>853</v>
      </c>
      <c r="MR374" s="18"/>
      <c r="MS374" s="18">
        <v>183</v>
      </c>
      <c r="MT374" s="18">
        <v>77.5</v>
      </c>
      <c r="MU374" s="18"/>
      <c r="MV374">
        <f t="shared" si="589"/>
        <v>260.5</v>
      </c>
      <c r="MZ374" s="87"/>
      <c r="NA374" s="3"/>
      <c r="NB374" s="313"/>
      <c r="NC374" s="84"/>
      <c r="ND374" s="3"/>
      <c r="NF374" s="18"/>
      <c r="NH374" s="43"/>
    </row>
    <row r="375" spans="1:372" ht="18">
      <c r="D375" s="87"/>
      <c r="E375" s="41"/>
      <c r="F375" s="41"/>
      <c r="G375" s="183"/>
      <c r="M375" s="3"/>
      <c r="N375" s="3"/>
      <c r="O375" s="84"/>
      <c r="P375" s="143"/>
      <c r="V375" s="402"/>
      <c r="W375" s="18"/>
      <c r="X375" s="413"/>
      <c r="Y375" s="18"/>
      <c r="Z375" s="18"/>
      <c r="AE375" s="52">
        <v>2015</v>
      </c>
      <c r="AH375" s="49">
        <v>1448</v>
      </c>
      <c r="AI375" t="s">
        <v>418</v>
      </c>
      <c r="AJ375" t="s">
        <v>1618</v>
      </c>
      <c r="AN375" s="53">
        <v>2019</v>
      </c>
      <c r="AW375" s="53" t="s">
        <v>1937</v>
      </c>
      <c r="AZ375" s="95"/>
      <c r="BF375" s="53" t="s">
        <v>3691</v>
      </c>
      <c r="BJ375" s="18"/>
      <c r="BO375" s="402"/>
      <c r="BP375" s="18"/>
      <c r="BQ375" s="406"/>
      <c r="BR375" s="18"/>
      <c r="BS375" s="18"/>
      <c r="BX375" s="402"/>
      <c r="BY375" s="18"/>
      <c r="BZ375" s="406"/>
      <c r="CA375" s="18"/>
      <c r="CB375" s="18"/>
      <c r="CG375" s="402"/>
      <c r="CH375" s="18"/>
      <c r="CI375" s="406"/>
      <c r="CJ375" s="18"/>
      <c r="CK375" s="18"/>
      <c r="CP375" s="402"/>
      <c r="CQ375" s="18"/>
      <c r="CR375" s="406"/>
      <c r="CS375" s="18"/>
      <c r="CT375" s="18"/>
      <c r="CY375" s="402"/>
      <c r="CZ375" s="18"/>
      <c r="DA375" s="406"/>
      <c r="DB375" s="18"/>
      <c r="DC375" s="18"/>
      <c r="DH375" s="402"/>
      <c r="DI375" s="18"/>
      <c r="DJ375" s="406"/>
      <c r="DK375" s="18"/>
      <c r="DL375" s="18"/>
      <c r="DQ375" s="441"/>
      <c r="DR375" s="1"/>
      <c r="DS375" s="445"/>
      <c r="DT375" s="1"/>
      <c r="DU375" s="1"/>
      <c r="DZ375" s="402" t="s">
        <v>33</v>
      </c>
      <c r="EA375" s="18"/>
      <c r="EB375" s="406" t="s">
        <v>1637</v>
      </c>
      <c r="EC375" s="18" t="s">
        <v>2238</v>
      </c>
      <c r="ED375" s="18"/>
      <c r="EE375" s="18">
        <v>784.300000000002</v>
      </c>
      <c r="EI375" s="402" t="s">
        <v>33</v>
      </c>
      <c r="EJ375" s="18"/>
      <c r="EK375" s="406" t="s">
        <v>1637</v>
      </c>
      <c r="EL375" s="18" t="s">
        <v>2238</v>
      </c>
      <c r="EM375" s="18"/>
      <c r="EN375" s="18">
        <v>155.20000000000073</v>
      </c>
      <c r="ER375" s="402" t="s">
        <v>33</v>
      </c>
      <c r="ES375" s="18"/>
      <c r="ET375" s="406" t="s">
        <v>1637</v>
      </c>
      <c r="EU375" s="18" t="s">
        <v>2238</v>
      </c>
      <c r="EV375" s="18"/>
      <c r="EW375" s="18">
        <v>48.300000000000182</v>
      </c>
      <c r="FA375" s="402" t="s">
        <v>33</v>
      </c>
      <c r="FB375" s="18"/>
      <c r="FC375" s="406" t="s">
        <v>1637</v>
      </c>
      <c r="FD375" s="18" t="s">
        <v>2238</v>
      </c>
      <c r="FE375" s="18"/>
      <c r="FF375" s="18">
        <v>338.50000000000091</v>
      </c>
      <c r="FJ375" s="402" t="s">
        <v>33</v>
      </c>
      <c r="FK375" s="18"/>
      <c r="FL375" s="406" t="s">
        <v>1637</v>
      </c>
      <c r="FM375" s="18" t="s">
        <v>2238</v>
      </c>
      <c r="FN375" s="18"/>
      <c r="FO375" s="18">
        <v>449.70000000000073</v>
      </c>
      <c r="FS375" s="402" t="s">
        <v>33</v>
      </c>
      <c r="FT375" s="18"/>
      <c r="FU375" s="406" t="s">
        <v>1637</v>
      </c>
      <c r="FV375" s="18" t="s">
        <v>2238</v>
      </c>
      <c r="FW375" s="18"/>
      <c r="FX375" s="18">
        <v>570.44999999999709</v>
      </c>
      <c r="GB375" s="402" t="s">
        <v>33</v>
      </c>
      <c r="GC375" s="18"/>
      <c r="GD375" s="406" t="s">
        <v>1637</v>
      </c>
      <c r="GE375" s="18" t="s">
        <v>2238</v>
      </c>
      <c r="GF375" s="18"/>
      <c r="GG375" s="18">
        <v>214.19999999999891</v>
      </c>
      <c r="GK375" s="402" t="s">
        <v>33</v>
      </c>
      <c r="GL375" s="18"/>
      <c r="GM375" s="406" t="s">
        <v>1637</v>
      </c>
      <c r="GN375" s="18" t="s">
        <v>2238</v>
      </c>
      <c r="GO375" s="18"/>
      <c r="GP375" s="18">
        <v>2754.2999999999993</v>
      </c>
      <c r="HC375" s="402" t="s">
        <v>33</v>
      </c>
      <c r="HD375" s="18"/>
      <c r="HE375" s="18">
        <v>845.40000000000327</v>
      </c>
      <c r="HF375" s="18"/>
      <c r="HG375" s="18"/>
      <c r="HL375" s="402" t="s">
        <v>33</v>
      </c>
      <c r="HM375" s="18"/>
      <c r="HN375" s="18">
        <v>710.30000000000473</v>
      </c>
      <c r="HO375" s="18"/>
      <c r="HP375" s="18"/>
      <c r="HU375" s="18" t="s">
        <v>33</v>
      </c>
      <c r="HV375" s="486"/>
      <c r="HW375" s="487">
        <v>4629.5999999999967</v>
      </c>
      <c r="HX375" s="18"/>
      <c r="HY375" s="18"/>
      <c r="HZ375" s="18"/>
      <c r="IM375" s="402" t="s">
        <v>33</v>
      </c>
      <c r="IN375" s="18"/>
      <c r="IO375" s="18">
        <v>280.09999999999854</v>
      </c>
      <c r="IP375" s="18"/>
      <c r="IQ375" s="18"/>
      <c r="IV375" s="402" t="s">
        <v>33</v>
      </c>
      <c r="IW375" s="18"/>
      <c r="IX375" s="18">
        <v>539.99999999999636</v>
      </c>
      <c r="IY375" s="18"/>
      <c r="IZ375" s="18"/>
      <c r="JE375" s="411"/>
      <c r="JF375" s="18"/>
      <c r="JG375" s="406"/>
      <c r="JH375" s="18"/>
      <c r="JI375" s="18"/>
      <c r="JN375" s="488" t="s">
        <v>33</v>
      </c>
      <c r="JO375" s="401"/>
      <c r="JP375" s="401">
        <v>200.29999999999563</v>
      </c>
      <c r="JW375" s="18"/>
      <c r="JX375" s="18"/>
      <c r="JY375" s="410"/>
      <c r="JZ375" s="18"/>
      <c r="KA375" s="18"/>
      <c r="KF375" s="402" t="s">
        <v>33</v>
      </c>
      <c r="KG375" s="18"/>
      <c r="KH375" s="18">
        <v>159.59999999999854</v>
      </c>
      <c r="KI375" s="18"/>
      <c r="KJ375" s="18"/>
      <c r="KO375" s="402" t="s">
        <v>33</v>
      </c>
      <c r="KP375" s="18"/>
      <c r="KQ375" s="18">
        <v>105.29999999999927</v>
      </c>
      <c r="KX375" s="402" t="s">
        <v>33</v>
      </c>
      <c r="KY375" s="18"/>
      <c r="KZ375" s="18">
        <v>468.20000000000073</v>
      </c>
      <c r="LG375" s="18"/>
      <c r="LH375" s="18"/>
      <c r="LI375" s="408"/>
      <c r="LJ375" s="18"/>
      <c r="LK375" s="18"/>
      <c r="LP375" s="488" t="s">
        <v>33</v>
      </c>
      <c r="LQ375" s="401"/>
      <c r="LR375" s="406" t="s">
        <v>1637</v>
      </c>
      <c r="LS375" s="401" t="s">
        <v>2238</v>
      </c>
      <c r="LT375" s="401"/>
      <c r="LU375" s="401">
        <v>468.49999999999636</v>
      </c>
      <c r="MH375" s="3"/>
      <c r="MI375" s="68"/>
      <c r="MJ375" s="80"/>
      <c r="MK375" s="80"/>
      <c r="ML375" s="234"/>
      <c r="MQ375" s="402" t="s">
        <v>33</v>
      </c>
      <c r="MR375" s="18"/>
      <c r="MS375" s="18">
        <v>184.00000000000546</v>
      </c>
      <c r="MT375" s="18">
        <v>142.50000000000546</v>
      </c>
      <c r="MU375" s="18"/>
      <c r="MV375">
        <f t="shared" si="589"/>
        <v>326.50000000001091</v>
      </c>
      <c r="MZ375" s="3"/>
      <c r="NA375" s="68"/>
      <c r="NB375" s="92"/>
      <c r="NC375" s="84"/>
      <c r="ND375" s="3"/>
      <c r="NF375" s="18"/>
      <c r="NH375" s="43"/>
    </row>
    <row r="376" spans="1:372" ht="18">
      <c r="D376" s="87"/>
      <c r="E376" s="41"/>
      <c r="F376" s="41"/>
      <c r="G376" s="183"/>
      <c r="M376" s="65"/>
      <c r="N376" s="3"/>
      <c r="O376" s="84"/>
      <c r="P376" s="143"/>
      <c r="V376" s="18"/>
      <c r="W376" s="18"/>
      <c r="X376" s="413"/>
      <c r="Y376" s="18"/>
      <c r="Z376" s="18"/>
      <c r="AE376" s="42"/>
      <c r="AG376" s="3"/>
      <c r="AH376" s="49"/>
      <c r="AN376" s="42" t="s">
        <v>871</v>
      </c>
      <c r="AQ376" s="177">
        <v>21579.049999999974</v>
      </c>
      <c r="AR376" t="s">
        <v>1555</v>
      </c>
      <c r="AS376" s="3" t="s">
        <v>1638</v>
      </c>
      <c r="AW376" s="41" t="s">
        <v>809</v>
      </c>
      <c r="AX376" s="3"/>
      <c r="AY376" s="3"/>
      <c r="AZ376" s="177">
        <v>31209.812500000015</v>
      </c>
      <c r="BA376" s="252" t="s">
        <v>2113</v>
      </c>
      <c r="BB376" s="3" t="s">
        <v>1638</v>
      </c>
      <c r="BF376" s="41" t="s">
        <v>817</v>
      </c>
      <c r="BG376" s="9"/>
      <c r="BH376" s="376"/>
      <c r="BI376" s="177">
        <v>42853.487500000381</v>
      </c>
      <c r="BJ376" s="252" t="s">
        <v>3710</v>
      </c>
      <c r="BK376" s="3" t="s">
        <v>1638</v>
      </c>
      <c r="BO376" s="402"/>
      <c r="BP376" s="18"/>
      <c r="BQ376" s="406"/>
      <c r="BR376" s="18"/>
      <c r="BS376" s="18"/>
      <c r="BX376" s="402"/>
      <c r="BY376" s="18"/>
      <c r="BZ376" s="406"/>
      <c r="CA376" s="18"/>
      <c r="CB376" s="18"/>
      <c r="CG376" s="402"/>
      <c r="CH376" s="18"/>
      <c r="CI376" s="406"/>
      <c r="CJ376" s="18"/>
      <c r="CK376" s="18"/>
      <c r="CP376" s="402"/>
      <c r="CQ376" s="18"/>
      <c r="CR376" s="406"/>
      <c r="CS376" s="18"/>
      <c r="CT376" s="18"/>
      <c r="CY376" s="402"/>
      <c r="CZ376" s="18"/>
      <c r="DA376" s="406"/>
      <c r="DB376" s="18"/>
      <c r="DC376" s="18"/>
      <c r="DH376" s="402"/>
      <c r="DI376" s="18"/>
      <c r="DJ376" s="406"/>
      <c r="DK376" s="18"/>
      <c r="DL376" s="18"/>
      <c r="DQ376" s="441"/>
      <c r="DR376" s="1"/>
      <c r="DS376" s="445"/>
      <c r="DT376" s="1"/>
      <c r="DU376" s="1"/>
      <c r="DZ376" s="402" t="s">
        <v>37</v>
      </c>
      <c r="EA376" s="18"/>
      <c r="EB376" s="406" t="s">
        <v>1592</v>
      </c>
      <c r="EC376" s="18" t="s">
        <v>2240</v>
      </c>
      <c r="ED376" s="18"/>
      <c r="EE376" s="18">
        <v>633.59999999999945</v>
      </c>
      <c r="EI376" s="402" t="s">
        <v>37</v>
      </c>
      <c r="EJ376" s="18"/>
      <c r="EK376" s="406" t="s">
        <v>1592</v>
      </c>
      <c r="EL376" s="18" t="s">
        <v>2240</v>
      </c>
      <c r="EM376" s="18"/>
      <c r="EN376" s="18">
        <v>163.09999999999854</v>
      </c>
      <c r="ER376" s="402" t="s">
        <v>37</v>
      </c>
      <c r="ES376" s="18"/>
      <c r="ET376" s="406" t="s">
        <v>1592</v>
      </c>
      <c r="EU376" s="18" t="s">
        <v>2240</v>
      </c>
      <c r="EV376" s="18"/>
      <c r="EW376" s="18">
        <v>154.99999999999818</v>
      </c>
      <c r="FA376" s="402" t="s">
        <v>37</v>
      </c>
      <c r="FB376" s="18"/>
      <c r="FC376" s="406" t="s">
        <v>1592</v>
      </c>
      <c r="FD376" s="18" t="s">
        <v>2240</v>
      </c>
      <c r="FE376" s="18"/>
      <c r="FF376" s="18">
        <v>66.899999999997817</v>
      </c>
      <c r="FJ376" s="402" t="s">
        <v>37</v>
      </c>
      <c r="FK376" s="18"/>
      <c r="FL376" s="406" t="s">
        <v>1592</v>
      </c>
      <c r="FM376" s="18" t="s">
        <v>2240</v>
      </c>
      <c r="FN376" s="18"/>
      <c r="FO376" s="18">
        <v>381</v>
      </c>
      <c r="FS376" s="402" t="s">
        <v>37</v>
      </c>
      <c r="FT376" s="18"/>
      <c r="FU376" s="406" t="s">
        <v>1592</v>
      </c>
      <c r="FV376" s="18" t="s">
        <v>2240</v>
      </c>
      <c r="FW376" s="18"/>
      <c r="FX376" s="18">
        <v>409.30000000000018</v>
      </c>
      <c r="GB376" s="402" t="s">
        <v>37</v>
      </c>
      <c r="GC376" s="18"/>
      <c r="GD376" s="406" t="s">
        <v>1592</v>
      </c>
      <c r="GE376" s="18" t="s">
        <v>2240</v>
      </c>
      <c r="GF376" s="18"/>
      <c r="GG376" s="18">
        <v>39</v>
      </c>
      <c r="GK376" s="402" t="s">
        <v>37</v>
      </c>
      <c r="GL376" s="18"/>
      <c r="GM376" s="406" t="s">
        <v>1592</v>
      </c>
      <c r="GN376" s="18" t="s">
        <v>2240</v>
      </c>
      <c r="GO376" s="18"/>
      <c r="GP376" s="485">
        <v>3273.0999999999995</v>
      </c>
      <c r="HC376" s="402" t="s">
        <v>37</v>
      </c>
      <c r="HD376" s="18"/>
      <c r="HE376" s="18">
        <v>893.70000000000255</v>
      </c>
      <c r="HF376" s="18"/>
      <c r="HG376" s="18"/>
      <c r="HL376" s="402" t="s">
        <v>37</v>
      </c>
      <c r="HM376" s="18"/>
      <c r="HN376" s="18">
        <v>274.49999999999818</v>
      </c>
      <c r="HO376" s="18"/>
      <c r="HP376" s="18"/>
      <c r="HU376" s="18" t="s">
        <v>37</v>
      </c>
      <c r="HV376" s="486"/>
      <c r="HW376" s="487">
        <v>3815.3999999999378</v>
      </c>
      <c r="HX376" s="18"/>
      <c r="HY376" s="18"/>
      <c r="HZ376" s="18"/>
      <c r="IM376" s="402" t="s">
        <v>37</v>
      </c>
      <c r="IN376" s="18"/>
      <c r="IO376" s="18">
        <v>250.50000000000728</v>
      </c>
      <c r="IP376" s="18"/>
      <c r="IQ376" s="18"/>
      <c r="IV376" s="402" t="s">
        <v>37</v>
      </c>
      <c r="IW376" s="18"/>
      <c r="IX376" s="18">
        <v>572.60000000000946</v>
      </c>
      <c r="IY376" s="18"/>
      <c r="IZ376" s="18"/>
      <c r="JE376" s="18"/>
      <c r="JF376" s="18"/>
      <c r="JG376" s="409"/>
      <c r="JH376" s="18"/>
      <c r="JI376" s="18"/>
      <c r="JN376" s="488" t="s">
        <v>37</v>
      </c>
      <c r="JO376" s="401"/>
      <c r="JP376" s="401">
        <v>263.50000000000364</v>
      </c>
      <c r="JW376" s="18"/>
      <c r="JX376" s="18"/>
      <c r="JY376" s="410"/>
      <c r="JZ376" s="18"/>
      <c r="KA376" s="18"/>
      <c r="KF376" s="402" t="s">
        <v>37</v>
      </c>
      <c r="KG376" s="18"/>
      <c r="KH376" s="18">
        <v>198.5</v>
      </c>
      <c r="KI376" s="18"/>
      <c r="KJ376" s="18"/>
      <c r="KO376" s="402" t="s">
        <v>37</v>
      </c>
      <c r="KP376" s="18"/>
      <c r="KQ376" s="18">
        <v>335.20000000000437</v>
      </c>
      <c r="KX376" s="402" t="s">
        <v>37</v>
      </c>
      <c r="KY376" s="18"/>
      <c r="KZ376" s="18">
        <v>679.15000000000509</v>
      </c>
      <c r="LG376" s="18"/>
      <c r="LH376" s="18"/>
      <c r="LI376" s="408"/>
      <c r="LJ376" s="18"/>
      <c r="LK376" s="18"/>
      <c r="LP376" s="488" t="s">
        <v>37</v>
      </c>
      <c r="LQ376" s="401"/>
      <c r="LR376" s="406" t="s">
        <v>1592</v>
      </c>
      <c r="LS376" s="401" t="s">
        <v>2240</v>
      </c>
      <c r="LT376" s="401"/>
      <c r="LU376" s="401">
        <v>384.50000000000728</v>
      </c>
      <c r="MH376" s="3"/>
      <c r="MI376" s="3"/>
      <c r="MJ376" s="80"/>
      <c r="MK376" s="80"/>
      <c r="ML376" s="234"/>
      <c r="MQ376" s="402" t="s">
        <v>37</v>
      </c>
      <c r="MR376" s="18"/>
      <c r="MS376" s="18">
        <v>204.49999999999818</v>
      </c>
      <c r="MT376" s="18">
        <v>107.49999999999818</v>
      </c>
      <c r="MU376" s="18"/>
      <c r="MV376">
        <f t="shared" si="589"/>
        <v>311.99999999999636</v>
      </c>
      <c r="MZ376" s="3"/>
      <c r="NA376" s="3"/>
      <c r="NB376" s="92"/>
      <c r="NC376" s="84"/>
      <c r="ND376" s="3"/>
      <c r="NF376" s="18"/>
      <c r="NH376" s="43"/>
    </row>
    <row r="377" spans="1:372" ht="18">
      <c r="D377" s="87"/>
      <c r="E377" s="41"/>
      <c r="F377" s="41"/>
      <c r="G377" s="183"/>
      <c r="M377" s="65"/>
      <c r="N377" s="3"/>
      <c r="O377" s="84"/>
      <c r="P377" s="143"/>
      <c r="V377" s="402"/>
      <c r="W377" s="18"/>
      <c r="X377" s="413"/>
      <c r="Y377" s="18"/>
      <c r="Z377" s="18"/>
      <c r="AE377" s="402"/>
      <c r="AF377" s="18"/>
      <c r="AG377" s="406"/>
      <c r="AH377" s="18"/>
      <c r="AI377" s="18"/>
      <c r="AN377" s="53">
        <v>2019</v>
      </c>
      <c r="AS377" s="3"/>
      <c r="AW377" s="53" t="s">
        <v>1937</v>
      </c>
      <c r="AZ377" s="95"/>
      <c r="BB377" s="3"/>
      <c r="BF377" s="53" t="s">
        <v>3691</v>
      </c>
      <c r="BJ377" s="18"/>
      <c r="BO377" s="18"/>
      <c r="BP377" s="18"/>
      <c r="BQ377" s="406"/>
      <c r="BR377" s="18"/>
      <c r="BS377" s="18"/>
      <c r="BX377" s="18"/>
      <c r="BY377" s="18"/>
      <c r="BZ377" s="406"/>
      <c r="CA377" s="18"/>
      <c r="CB377" s="18"/>
      <c r="CG377" s="18"/>
      <c r="CH377" s="18"/>
      <c r="CI377" s="406"/>
      <c r="CJ377" s="18"/>
      <c r="CK377" s="18"/>
      <c r="CP377" s="18"/>
      <c r="CQ377" s="18"/>
      <c r="CR377" s="406"/>
      <c r="CS377" s="18"/>
      <c r="CT377" s="18"/>
      <c r="CY377" s="18"/>
      <c r="CZ377" s="18"/>
      <c r="DA377" s="406"/>
      <c r="DB377" s="18"/>
      <c r="DC377" s="18"/>
      <c r="DH377" s="18"/>
      <c r="DI377" s="18"/>
      <c r="DJ377" s="406"/>
      <c r="DK377" s="18"/>
      <c r="DL377" s="18"/>
      <c r="DQ377" s="1"/>
      <c r="DR377" s="1"/>
      <c r="DS377" s="445"/>
      <c r="DT377" s="1"/>
      <c r="DU377" s="1"/>
      <c r="DZ377" s="18" t="s">
        <v>143</v>
      </c>
      <c r="EA377" s="18"/>
      <c r="EB377" s="406" t="s">
        <v>1591</v>
      </c>
      <c r="EC377" s="18" t="s">
        <v>2499</v>
      </c>
      <c r="ED377" s="18"/>
      <c r="EE377" s="18">
        <v>719.50000000000182</v>
      </c>
      <c r="EI377" s="18" t="s">
        <v>143</v>
      </c>
      <c r="EJ377" s="18"/>
      <c r="EK377" s="406" t="s">
        <v>1591</v>
      </c>
      <c r="EL377" s="18" t="s">
        <v>2499</v>
      </c>
      <c r="EM377" s="18"/>
      <c r="EN377" s="18">
        <v>223.19999999999891</v>
      </c>
      <c r="ER377" s="18" t="s">
        <v>143</v>
      </c>
      <c r="ES377" s="18"/>
      <c r="ET377" s="406" t="s">
        <v>1591</v>
      </c>
      <c r="EU377" s="18" t="s">
        <v>2499</v>
      </c>
      <c r="EV377" s="18"/>
      <c r="EW377" s="18">
        <v>222.20000000000164</v>
      </c>
      <c r="FA377" s="18" t="s">
        <v>143</v>
      </c>
      <c r="FB377" s="18"/>
      <c r="FC377" s="406" t="s">
        <v>1591</v>
      </c>
      <c r="FD377" s="18" t="s">
        <v>2499</v>
      </c>
      <c r="FE377" s="18"/>
      <c r="FF377" s="18">
        <v>175.20000000000073</v>
      </c>
      <c r="FJ377" s="18" t="s">
        <v>143</v>
      </c>
      <c r="FK377" s="18"/>
      <c r="FL377" s="406" t="s">
        <v>1591</v>
      </c>
      <c r="FM377" s="18" t="s">
        <v>2499</v>
      </c>
      <c r="FN377" s="18"/>
      <c r="FO377" s="18">
        <v>377.49999999999636</v>
      </c>
      <c r="FS377" s="18" t="s">
        <v>143</v>
      </c>
      <c r="FT377" s="18"/>
      <c r="FU377" s="406" t="s">
        <v>1591</v>
      </c>
      <c r="FV377" s="18" t="s">
        <v>2499</v>
      </c>
      <c r="FW377" s="18"/>
      <c r="FX377" s="18">
        <v>548.04999999999927</v>
      </c>
      <c r="GB377" s="18" t="s">
        <v>143</v>
      </c>
      <c r="GC377" s="18"/>
      <c r="GD377" s="406" t="s">
        <v>1591</v>
      </c>
      <c r="GE377" s="18" t="s">
        <v>2499</v>
      </c>
      <c r="GF377" s="18"/>
      <c r="GG377" s="18">
        <v>32.999999999998181</v>
      </c>
      <c r="GK377" s="18" t="s">
        <v>143</v>
      </c>
      <c r="GL377" s="18"/>
      <c r="GM377" s="406" t="s">
        <v>1591</v>
      </c>
      <c r="GN377" s="18" t="s">
        <v>2499</v>
      </c>
      <c r="GO377" s="18"/>
      <c r="GP377" s="18">
        <v>2463.4000000000005</v>
      </c>
      <c r="HC377" s="18" t="s">
        <v>143</v>
      </c>
      <c r="HD377" s="18"/>
      <c r="HE377" s="18">
        <v>595.29999999999382</v>
      </c>
      <c r="HF377" s="18"/>
      <c r="HG377" s="18"/>
      <c r="HL377" s="18" t="s">
        <v>143</v>
      </c>
      <c r="HM377" s="18"/>
      <c r="HN377" s="18">
        <v>777.60000000000036</v>
      </c>
      <c r="HO377" s="18"/>
      <c r="HP377" s="18"/>
      <c r="HU377" s="18" t="s">
        <v>143</v>
      </c>
      <c r="HV377" s="486"/>
      <c r="HW377" s="487">
        <v>4798.4000000000378</v>
      </c>
      <c r="HX377" s="18"/>
      <c r="HY377" s="18"/>
      <c r="HZ377" s="18"/>
      <c r="IM377" s="18" t="s">
        <v>143</v>
      </c>
      <c r="IN377" s="18"/>
      <c r="IO377" s="18">
        <v>361.50000000000364</v>
      </c>
      <c r="IP377" s="18"/>
      <c r="IQ377" s="18"/>
      <c r="IV377" s="18" t="s">
        <v>143</v>
      </c>
      <c r="IW377" s="18"/>
      <c r="IX377" s="18">
        <v>435.80000000000291</v>
      </c>
      <c r="IY377" s="18"/>
      <c r="IZ377" s="18"/>
      <c r="JE377" s="18"/>
      <c r="JF377" s="18"/>
      <c r="JG377" s="409"/>
      <c r="JH377" s="18"/>
      <c r="JI377" s="18"/>
      <c r="JN377" s="401" t="s">
        <v>143</v>
      </c>
      <c r="JO377" s="401"/>
      <c r="JP377" s="401">
        <v>251.10000000000582</v>
      </c>
      <c r="JW377" s="402"/>
      <c r="JX377" s="18"/>
      <c r="JY377" s="410"/>
      <c r="JZ377" s="18"/>
      <c r="KA377" s="18"/>
      <c r="KF377" s="18" t="s">
        <v>143</v>
      </c>
      <c r="KG377" s="18"/>
      <c r="KH377" s="18">
        <v>177.80000000000655</v>
      </c>
      <c r="KI377" s="18"/>
      <c r="KJ377" s="18"/>
      <c r="KO377" s="18" t="s">
        <v>143</v>
      </c>
      <c r="KP377" s="18"/>
      <c r="KQ377" s="18">
        <v>276.00000000000364</v>
      </c>
      <c r="KX377" s="18" t="s">
        <v>143</v>
      </c>
      <c r="KY377" s="18"/>
      <c r="KZ377" s="18">
        <v>329.80000000000291</v>
      </c>
      <c r="LG377" s="402"/>
      <c r="LH377" s="18"/>
      <c r="LI377" s="407"/>
      <c r="LJ377" s="18"/>
      <c r="LK377" s="18"/>
      <c r="LP377" s="401" t="s">
        <v>143</v>
      </c>
      <c r="LQ377" s="401"/>
      <c r="LR377" s="406" t="s">
        <v>1591</v>
      </c>
      <c r="LS377" s="401" t="s">
        <v>2499</v>
      </c>
      <c r="LT377" s="401"/>
      <c r="LU377" s="401">
        <v>428.90000000000509</v>
      </c>
      <c r="MH377" s="65"/>
      <c r="MI377" s="3"/>
      <c r="MJ377" s="80"/>
      <c r="MK377" s="80"/>
      <c r="ML377" s="234"/>
      <c r="MQ377" s="18" t="s">
        <v>143</v>
      </c>
      <c r="MR377" s="18"/>
      <c r="MS377" s="18">
        <v>229.5</v>
      </c>
      <c r="MT377" s="18">
        <v>195</v>
      </c>
      <c r="MU377" s="18"/>
      <c r="MV377">
        <f t="shared" si="589"/>
        <v>424.5</v>
      </c>
      <c r="MZ377" s="65"/>
      <c r="NA377" s="3"/>
      <c r="NB377" s="313"/>
      <c r="NC377" s="84"/>
      <c r="ND377" s="3"/>
      <c r="NF377" s="18"/>
      <c r="NH377" s="43"/>
    </row>
    <row r="378" spans="1:372" ht="18">
      <c r="D378" s="87"/>
      <c r="E378" s="41"/>
      <c r="F378" s="41"/>
      <c r="G378" s="183"/>
      <c r="M378" s="3"/>
      <c r="N378" s="3"/>
      <c r="O378" s="84"/>
      <c r="P378" s="143"/>
      <c r="V378" s="18"/>
      <c r="W378" s="18"/>
      <c r="X378" s="413"/>
      <c r="Y378" s="18"/>
      <c r="Z378" s="18"/>
      <c r="AE378" s="411"/>
      <c r="AF378" s="18"/>
      <c r="AG378" s="406"/>
      <c r="AH378" s="18"/>
      <c r="AI378" s="18"/>
      <c r="AN378" s="42" t="s">
        <v>817</v>
      </c>
      <c r="AQ378" s="177">
        <v>21526.349999999922</v>
      </c>
      <c r="AR378" t="s">
        <v>1556</v>
      </c>
      <c r="AS378" s="3" t="s">
        <v>1639</v>
      </c>
      <c r="AW378" s="41" t="s">
        <v>828</v>
      </c>
      <c r="AX378" s="3"/>
      <c r="AY378" s="3"/>
      <c r="AZ378" s="177">
        <v>30516.525000000122</v>
      </c>
      <c r="BA378" s="252" t="s">
        <v>2114</v>
      </c>
      <c r="BB378" s="3" t="s">
        <v>1639</v>
      </c>
      <c r="BF378" s="42" t="s">
        <v>13</v>
      </c>
      <c r="BG378" s="9"/>
      <c r="BH378" s="376"/>
      <c r="BI378" s="177">
        <v>42636.099999999991</v>
      </c>
      <c r="BJ378" s="252" t="s">
        <v>3711</v>
      </c>
      <c r="BK378" s="3" t="s">
        <v>1639</v>
      </c>
      <c r="BO378" s="412"/>
      <c r="BP378" s="18"/>
      <c r="BQ378" s="406"/>
      <c r="BR378" s="18"/>
      <c r="BS378" s="18"/>
      <c r="BX378" s="411"/>
      <c r="BY378" s="18"/>
      <c r="BZ378" s="406"/>
      <c r="CA378" s="18"/>
      <c r="CB378" s="18"/>
      <c r="CG378" s="411"/>
      <c r="CH378" s="18"/>
      <c r="CI378" s="406"/>
      <c r="CJ378" s="18"/>
      <c r="CK378" s="18"/>
      <c r="CP378" s="411"/>
      <c r="CQ378" s="18"/>
      <c r="CR378" s="406"/>
      <c r="CS378" s="18"/>
      <c r="CT378" s="18"/>
      <c r="CY378" s="411"/>
      <c r="CZ378" s="18"/>
      <c r="DA378" s="406"/>
      <c r="DB378" s="18"/>
      <c r="DC378" s="18"/>
      <c r="DH378" s="411"/>
      <c r="DI378" s="18"/>
      <c r="DJ378" s="406"/>
      <c r="DK378" s="18"/>
      <c r="DL378" s="18"/>
      <c r="DQ378" s="221"/>
      <c r="DR378" s="1"/>
      <c r="DS378" s="445"/>
      <c r="DT378" s="1"/>
      <c r="DU378" s="1"/>
      <c r="DZ378" s="411" t="s">
        <v>1843</v>
      </c>
      <c r="EA378" s="18"/>
      <c r="EB378" s="406" t="s">
        <v>1652</v>
      </c>
      <c r="EC378" s="18" t="s">
        <v>2507</v>
      </c>
      <c r="ED378" s="18"/>
      <c r="EE378" s="18">
        <v>715.00000000000091</v>
      </c>
      <c r="EI378" s="411" t="s">
        <v>1843</v>
      </c>
      <c r="EJ378" s="18"/>
      <c r="EK378" s="406" t="s">
        <v>1652</v>
      </c>
      <c r="EL378" s="18" t="s">
        <v>2507</v>
      </c>
      <c r="EM378" s="18"/>
      <c r="EN378" s="18">
        <v>273.5</v>
      </c>
      <c r="ER378" s="411" t="s">
        <v>1843</v>
      </c>
      <c r="ES378" s="18"/>
      <c r="ET378" s="406" t="s">
        <v>1652</v>
      </c>
      <c r="EU378" s="18" t="s">
        <v>2507</v>
      </c>
      <c r="EV378" s="18"/>
      <c r="EW378" s="18">
        <v>129.69999999999982</v>
      </c>
      <c r="FA378" s="411" t="s">
        <v>1843</v>
      </c>
      <c r="FB378" s="18"/>
      <c r="FC378" s="406" t="s">
        <v>1652</v>
      </c>
      <c r="FD378" s="18" t="s">
        <v>2507</v>
      </c>
      <c r="FE378" s="18"/>
      <c r="FF378" s="18">
        <v>224.00000000000182</v>
      </c>
      <c r="FJ378" s="411" t="s">
        <v>1843</v>
      </c>
      <c r="FK378" s="18"/>
      <c r="FL378" s="406" t="s">
        <v>1652</v>
      </c>
      <c r="FM378" s="18" t="s">
        <v>2507</v>
      </c>
      <c r="FN378" s="18"/>
      <c r="FO378" s="18">
        <v>372.70000000000073</v>
      </c>
      <c r="FS378" s="412" t="s">
        <v>1843</v>
      </c>
      <c r="FT378" s="18"/>
      <c r="FU378" s="406" t="s">
        <v>1652</v>
      </c>
      <c r="FV378" s="18" t="s">
        <v>2507</v>
      </c>
      <c r="FW378" s="18"/>
      <c r="FX378" s="18">
        <v>607.90000000000327</v>
      </c>
      <c r="GB378" s="411" t="s">
        <v>1843</v>
      </c>
      <c r="GC378" s="18"/>
      <c r="GD378" s="406" t="s">
        <v>1652</v>
      </c>
      <c r="GE378" s="18" t="s">
        <v>2507</v>
      </c>
      <c r="GF378" s="18"/>
      <c r="GG378" s="18">
        <v>277.80000000000473</v>
      </c>
      <c r="GK378" s="411" t="s">
        <v>1843</v>
      </c>
      <c r="GL378" s="18"/>
      <c r="GM378" s="406" t="s">
        <v>1652</v>
      </c>
      <c r="GN378" s="18" t="s">
        <v>2507</v>
      </c>
      <c r="GO378" s="18"/>
      <c r="GP378" s="18">
        <v>2392.5</v>
      </c>
      <c r="HC378" s="412" t="s">
        <v>1843</v>
      </c>
      <c r="HD378" s="18"/>
      <c r="HE378" s="18">
        <v>800.00000000000182</v>
      </c>
      <c r="HF378" s="18"/>
      <c r="HL378" s="412" t="s">
        <v>1843</v>
      </c>
      <c r="HM378" s="18"/>
      <c r="HN378" s="18">
        <v>456.69999999999891</v>
      </c>
      <c r="HU378" s="18" t="s">
        <v>1843</v>
      </c>
      <c r="HV378" s="486"/>
      <c r="HW378" s="487">
        <v>4478.3000000000975</v>
      </c>
      <c r="IM378" s="411" t="s">
        <v>1843</v>
      </c>
      <c r="IN378" s="18"/>
      <c r="IO378" s="18">
        <v>240.50000000000728</v>
      </c>
      <c r="IV378" s="412" t="s">
        <v>1843</v>
      </c>
      <c r="IW378" s="18"/>
      <c r="IX378" s="18">
        <v>474.69999999999709</v>
      </c>
      <c r="JE378" s="402"/>
      <c r="JF378" s="18"/>
      <c r="JG378" s="406"/>
      <c r="JH378" s="18"/>
      <c r="JI378" s="18"/>
      <c r="JN378" s="411" t="s">
        <v>1843</v>
      </c>
      <c r="JO378" s="401"/>
      <c r="JP378" s="401">
        <v>234.00000000000364</v>
      </c>
      <c r="KF378" s="412" t="s">
        <v>1843</v>
      </c>
      <c r="KG378" s="18"/>
      <c r="KH378" s="18">
        <v>231.60000000000582</v>
      </c>
      <c r="KI378" s="18"/>
      <c r="KO378" s="412" t="s">
        <v>1843</v>
      </c>
      <c r="KP378" s="18"/>
      <c r="KQ378" s="18">
        <v>148.39999999999782</v>
      </c>
      <c r="KX378" s="412" t="s">
        <v>1843</v>
      </c>
      <c r="KY378" s="18"/>
      <c r="KZ378" s="18">
        <v>413.50000000000364</v>
      </c>
      <c r="LP378" s="411" t="s">
        <v>1843</v>
      </c>
      <c r="LQ378" s="401"/>
      <c r="LR378" s="406" t="s">
        <v>1652</v>
      </c>
      <c r="LS378" s="401" t="s">
        <v>2507</v>
      </c>
      <c r="LT378" s="401"/>
      <c r="LU378" s="401">
        <v>331.60000000000582</v>
      </c>
      <c r="MQ378" s="412" t="s">
        <v>1843</v>
      </c>
      <c r="MR378" s="18"/>
      <c r="MS378" s="18">
        <v>171.99999999999818</v>
      </c>
      <c r="MT378" s="18">
        <v>123.99999999999818</v>
      </c>
      <c r="MU378" s="18"/>
      <c r="MV378">
        <f t="shared" si="589"/>
        <v>295.99999999999636</v>
      </c>
      <c r="NH378" s="43"/>
    </row>
    <row r="379" spans="1:372" ht="18">
      <c r="D379" s="87"/>
      <c r="E379" s="41"/>
      <c r="F379" s="41"/>
      <c r="G379" s="183"/>
      <c r="M379" s="3"/>
      <c r="N379" s="3"/>
      <c r="O379" s="84"/>
      <c r="P379" s="143"/>
      <c r="V379" s="402"/>
      <c r="W379" s="18"/>
      <c r="X379" s="413"/>
      <c r="Y379" s="18"/>
      <c r="Z379" s="18"/>
      <c r="AE379" s="18"/>
      <c r="AF379" s="18"/>
      <c r="AG379" s="406"/>
      <c r="AH379" s="18"/>
      <c r="AI379" s="18"/>
      <c r="AN379" s="53">
        <v>2019</v>
      </c>
      <c r="AS379" s="3"/>
      <c r="AW379" s="53" t="s">
        <v>1937</v>
      </c>
      <c r="AZ379" s="95"/>
      <c r="BB379" s="3"/>
      <c r="BF379" s="53" t="s">
        <v>3662</v>
      </c>
      <c r="BO379" s="402"/>
      <c r="BP379" s="18"/>
      <c r="BQ379" s="406"/>
      <c r="BR379" s="18"/>
      <c r="BS379" s="18"/>
      <c r="BX379" s="402"/>
      <c r="BY379" s="18"/>
      <c r="BZ379" s="406"/>
      <c r="CA379" s="18"/>
      <c r="CB379" s="18"/>
      <c r="CG379" s="402"/>
      <c r="CH379" s="18"/>
      <c r="CI379" s="406"/>
      <c r="CJ379" s="18"/>
      <c r="CK379" s="18"/>
      <c r="CP379" s="402"/>
      <c r="CQ379" s="18"/>
      <c r="CR379" s="406"/>
      <c r="CS379" s="18"/>
      <c r="CT379" s="18"/>
      <c r="CY379" s="402"/>
      <c r="CZ379" s="18"/>
      <c r="DA379" s="406"/>
      <c r="DB379" s="18"/>
      <c r="DC379" s="18"/>
      <c r="DH379" s="402"/>
      <c r="DI379" s="18"/>
      <c r="DJ379" s="406"/>
      <c r="DK379" s="18"/>
      <c r="DL379" s="18"/>
      <c r="DQ379" s="441"/>
      <c r="DR379" s="1"/>
      <c r="DS379" s="445"/>
      <c r="DT379" s="1"/>
      <c r="DU379" s="1"/>
      <c r="DZ379" s="402" t="s">
        <v>39</v>
      </c>
      <c r="EA379" s="18"/>
      <c r="EB379" s="406" t="s">
        <v>1590</v>
      </c>
      <c r="EC379" s="18" t="s">
        <v>2501</v>
      </c>
      <c r="ED379" s="18"/>
      <c r="EE379" s="18">
        <v>516.80000000000109</v>
      </c>
      <c r="EI379" s="402" t="s">
        <v>39</v>
      </c>
      <c r="EJ379" s="18"/>
      <c r="EK379" s="406" t="s">
        <v>1590</v>
      </c>
      <c r="EL379" s="18" t="s">
        <v>2501</v>
      </c>
      <c r="EM379" s="18"/>
      <c r="EN379" s="18">
        <v>165.00000000000091</v>
      </c>
      <c r="ER379" s="402" t="s">
        <v>39</v>
      </c>
      <c r="ES379" s="18"/>
      <c r="ET379" s="406" t="s">
        <v>1590</v>
      </c>
      <c r="EU379" s="18" t="s">
        <v>2501</v>
      </c>
      <c r="EV379" s="18"/>
      <c r="EW379" s="18">
        <v>9.9000000000005457</v>
      </c>
      <c r="FA379" s="402" t="s">
        <v>39</v>
      </c>
      <c r="FB379" s="18"/>
      <c r="FC379" s="406" t="s">
        <v>1590</v>
      </c>
      <c r="FD379" s="18" t="s">
        <v>2501</v>
      </c>
      <c r="FE379" s="18"/>
      <c r="FF379" s="18">
        <v>137.40000000000055</v>
      </c>
      <c r="FJ379" s="402" t="s">
        <v>39</v>
      </c>
      <c r="FK379" s="18"/>
      <c r="FL379" s="406" t="s">
        <v>1590</v>
      </c>
      <c r="FM379" s="18" t="s">
        <v>2501</v>
      </c>
      <c r="FN379" s="18"/>
      <c r="FO379" s="18">
        <v>494.55000000000018</v>
      </c>
      <c r="FS379" s="402" t="s">
        <v>39</v>
      </c>
      <c r="FT379" s="18"/>
      <c r="FU379" s="406" t="s">
        <v>1590</v>
      </c>
      <c r="FV379" s="18" t="s">
        <v>2501</v>
      </c>
      <c r="FW379" s="18"/>
      <c r="FX379" s="18">
        <v>317.09999999999854</v>
      </c>
      <c r="GB379" s="402" t="s">
        <v>39</v>
      </c>
      <c r="GC379" s="18"/>
      <c r="GD379" s="406" t="s">
        <v>1590</v>
      </c>
      <c r="GE379" s="18" t="s">
        <v>2501</v>
      </c>
      <c r="GF379" s="18"/>
      <c r="GG379" s="18">
        <v>229.49999999999818</v>
      </c>
      <c r="GK379" s="402" t="s">
        <v>39</v>
      </c>
      <c r="GL379" s="18"/>
      <c r="GM379" s="406" t="s">
        <v>1590</v>
      </c>
      <c r="GN379" s="18" t="s">
        <v>2501</v>
      </c>
      <c r="GO379" s="18"/>
      <c r="GP379" s="18">
        <v>2354.6999999999998</v>
      </c>
      <c r="HC379" s="402" t="s">
        <v>39</v>
      </c>
      <c r="HD379" s="18"/>
      <c r="HE379" s="18">
        <v>659.90000000000327</v>
      </c>
      <c r="HL379" s="402" t="s">
        <v>39</v>
      </c>
      <c r="HM379" s="18"/>
      <c r="HN379" s="18">
        <v>225.60000000000582</v>
      </c>
      <c r="HU379" s="18" t="s">
        <v>39</v>
      </c>
      <c r="HV379" s="486"/>
      <c r="HW379" s="487">
        <v>2672.700000000139</v>
      </c>
      <c r="IM379" s="402" t="s">
        <v>39</v>
      </c>
      <c r="IN379" s="18"/>
      <c r="IO379" s="18">
        <v>391.50000000000546</v>
      </c>
      <c r="IV379" s="402" t="s">
        <v>39</v>
      </c>
      <c r="IW379" s="18"/>
      <c r="IX379" s="18">
        <v>201.20000000000073</v>
      </c>
      <c r="JE379" s="113"/>
      <c r="JF379" s="113"/>
      <c r="JG379" s="113"/>
      <c r="JH379" s="244"/>
      <c r="JN379" s="488" t="s">
        <v>39</v>
      </c>
      <c r="JO379" s="401"/>
      <c r="JP379" s="401">
        <v>336.00000000000182</v>
      </c>
      <c r="KF379" s="402" t="s">
        <v>39</v>
      </c>
      <c r="KG379" s="18"/>
      <c r="KH379" s="18">
        <v>245.90000000000146</v>
      </c>
      <c r="KI379" s="18"/>
      <c r="KO379" s="402" t="s">
        <v>39</v>
      </c>
      <c r="KP379" s="18"/>
      <c r="KQ379" s="18">
        <v>138.85000000000582</v>
      </c>
      <c r="KX379" s="402" t="s">
        <v>39</v>
      </c>
      <c r="KY379" s="18"/>
      <c r="KZ379" s="18">
        <v>427.5</v>
      </c>
      <c r="LP379" s="488" t="s">
        <v>39</v>
      </c>
      <c r="LQ379" s="401"/>
      <c r="LR379" s="406" t="s">
        <v>1590</v>
      </c>
      <c r="LS379" s="401" t="s">
        <v>2501</v>
      </c>
      <c r="LT379" s="401"/>
      <c r="LU379" s="401">
        <v>327</v>
      </c>
      <c r="MQ379" s="402" t="s">
        <v>39</v>
      </c>
      <c r="MR379" s="18"/>
      <c r="MS379" s="18">
        <v>188.50000000000546</v>
      </c>
      <c r="MT379" s="18">
        <v>99.500000000007276</v>
      </c>
      <c r="MU379" s="18"/>
      <c r="MV379">
        <f t="shared" si="589"/>
        <v>288.00000000001273</v>
      </c>
      <c r="NH379" s="43"/>
    </row>
    <row r="380" spans="1:372" ht="18">
      <c r="D380" s="3"/>
      <c r="E380" s="3"/>
      <c r="F380" s="84"/>
      <c r="G380" s="143"/>
      <c r="M380" s="3"/>
      <c r="N380" s="3"/>
      <c r="O380" s="84"/>
      <c r="P380" s="143"/>
      <c r="V380" s="18"/>
      <c r="W380" s="18"/>
      <c r="X380" s="413"/>
      <c r="Y380" s="18"/>
      <c r="Z380" s="18"/>
      <c r="AE380" s="402"/>
      <c r="AF380" s="18"/>
      <c r="AG380" s="406"/>
      <c r="AH380" s="18"/>
      <c r="AI380" s="18"/>
      <c r="AN380" s="42" t="s">
        <v>833</v>
      </c>
      <c r="AQ380" s="177">
        <v>21452.850000000053</v>
      </c>
      <c r="AR380" t="s">
        <v>1557</v>
      </c>
      <c r="AS380" s="65" t="s">
        <v>1640</v>
      </c>
      <c r="AW380" s="41" t="s">
        <v>854</v>
      </c>
      <c r="AX380" s="3"/>
      <c r="AY380" s="3"/>
      <c r="AZ380" s="177">
        <v>30488.549999999923</v>
      </c>
      <c r="BA380" s="252" t="s">
        <v>2115</v>
      </c>
      <c r="BB380" s="65" t="s">
        <v>1640</v>
      </c>
      <c r="BF380" s="41" t="s">
        <v>804</v>
      </c>
      <c r="BG380" s="9"/>
      <c r="BH380" s="376"/>
      <c r="BI380" s="177">
        <v>41884.649999999921</v>
      </c>
      <c r="BJ380" s="252" t="s">
        <v>3712</v>
      </c>
      <c r="BK380" s="65" t="s">
        <v>1640</v>
      </c>
      <c r="BO380" s="402"/>
      <c r="BP380" s="18"/>
      <c r="BQ380" s="406"/>
      <c r="BR380" s="18"/>
      <c r="BS380" s="18"/>
      <c r="BX380" s="402"/>
      <c r="BY380" s="18"/>
      <c r="BZ380" s="406"/>
      <c r="CA380" s="18"/>
      <c r="CB380" s="18"/>
      <c r="CG380" s="402"/>
      <c r="CH380" s="18"/>
      <c r="CI380" s="406"/>
      <c r="CJ380" s="18"/>
      <c r="CK380" s="18"/>
      <c r="CP380" s="402"/>
      <c r="CQ380" s="18"/>
      <c r="CR380" s="406"/>
      <c r="CS380" s="18"/>
      <c r="CT380" s="18"/>
      <c r="CY380" s="402"/>
      <c r="CZ380" s="18"/>
      <c r="DA380" s="406"/>
      <c r="DB380" s="18"/>
      <c r="DC380" s="18"/>
      <c r="DH380" s="402"/>
      <c r="DI380" s="18"/>
      <c r="DJ380" s="406"/>
      <c r="DK380" s="18"/>
      <c r="DL380" s="18"/>
      <c r="DQ380" s="441"/>
      <c r="DR380" s="1"/>
      <c r="DS380" s="445"/>
      <c r="DT380" s="1"/>
      <c r="DU380" s="1"/>
      <c r="DZ380" s="402" t="s">
        <v>2260</v>
      </c>
      <c r="EA380" s="18"/>
      <c r="EB380" s="406" t="s">
        <v>2483</v>
      </c>
      <c r="EC380" s="18" t="s">
        <v>2524</v>
      </c>
      <c r="ED380" s="18"/>
      <c r="EE380" s="18">
        <v>554.40000000000236</v>
      </c>
      <c r="EI380" s="402" t="s">
        <v>2260</v>
      </c>
      <c r="EJ380" s="18"/>
      <c r="EK380" s="406" t="s">
        <v>2483</v>
      </c>
      <c r="EL380" s="18" t="s">
        <v>2524</v>
      </c>
      <c r="EM380" s="18"/>
      <c r="EN380" s="18">
        <v>368.20000000000073</v>
      </c>
      <c r="ER380" s="402" t="s">
        <v>2260</v>
      </c>
      <c r="ES380" s="18"/>
      <c r="ET380" s="406" t="s">
        <v>2483</v>
      </c>
      <c r="EU380" s="18" t="s">
        <v>2524</v>
      </c>
      <c r="EV380" s="18"/>
      <c r="EW380" s="18">
        <v>324.70000000000073</v>
      </c>
      <c r="FA380" s="402" t="s">
        <v>2260</v>
      </c>
      <c r="FB380" s="18"/>
      <c r="FC380" s="406" t="s">
        <v>2483</v>
      </c>
      <c r="FD380" s="18" t="s">
        <v>2524</v>
      </c>
      <c r="FE380" s="18"/>
      <c r="FF380" s="18">
        <v>189.60000000000036</v>
      </c>
      <c r="FJ380" s="402" t="s">
        <v>2260</v>
      </c>
      <c r="FK380" s="18"/>
      <c r="FL380" s="406" t="s">
        <v>2483</v>
      </c>
      <c r="FM380" s="18" t="s">
        <v>2524</v>
      </c>
      <c r="FN380" s="18"/>
      <c r="FO380" s="18">
        <v>452.80000000000109</v>
      </c>
      <c r="FS380" s="402" t="s">
        <v>2260</v>
      </c>
      <c r="FT380" s="18"/>
      <c r="FU380" s="406" t="s">
        <v>2483</v>
      </c>
      <c r="FV380" s="18" t="s">
        <v>2524</v>
      </c>
      <c r="FW380" s="18"/>
      <c r="FX380" s="18">
        <v>124.09999999999854</v>
      </c>
      <c r="GB380" s="402" t="s">
        <v>2260</v>
      </c>
      <c r="GC380" s="18"/>
      <c r="GD380" s="406" t="s">
        <v>2483</v>
      </c>
      <c r="GE380" s="18" t="s">
        <v>2524</v>
      </c>
      <c r="GF380" s="18"/>
      <c r="GG380" s="18">
        <v>6.499999999998181</v>
      </c>
      <c r="GK380" s="402" t="s">
        <v>2260</v>
      </c>
      <c r="GL380" s="18"/>
      <c r="GM380" s="406" t="s">
        <v>2483</v>
      </c>
      <c r="GN380" s="18" t="s">
        <v>2524</v>
      </c>
      <c r="GO380" s="18"/>
      <c r="GP380" s="18">
        <v>1449.1</v>
      </c>
      <c r="HC380" s="402" t="s">
        <v>2260</v>
      </c>
      <c r="HD380" s="18"/>
      <c r="HE380" s="18">
        <v>563.30000000000109</v>
      </c>
      <c r="HL380" s="402" t="s">
        <v>2260</v>
      </c>
      <c r="HM380" s="18"/>
      <c r="HN380" s="18">
        <v>301.69999999999709</v>
      </c>
      <c r="HU380" s="18" t="s">
        <v>2260</v>
      </c>
      <c r="HV380" s="486"/>
      <c r="HW380" s="487">
        <v>3044.6999999999643</v>
      </c>
      <c r="IM380" s="402" t="s">
        <v>2260</v>
      </c>
      <c r="IN380" s="18"/>
      <c r="IO380" s="18">
        <v>448.99999999999818</v>
      </c>
      <c r="IV380" s="402" t="s">
        <v>2260</v>
      </c>
      <c r="IW380" s="18"/>
      <c r="IX380" s="18">
        <v>226.49999999999818</v>
      </c>
      <c r="JN380" s="488" t="s">
        <v>2260</v>
      </c>
      <c r="JO380" s="401"/>
      <c r="JP380" s="401">
        <v>279.59999999999854</v>
      </c>
      <c r="KF380" s="402" t="s">
        <v>2260</v>
      </c>
      <c r="KG380" s="18"/>
      <c r="KH380" s="18">
        <v>186.19999999999891</v>
      </c>
      <c r="KI380" s="18"/>
      <c r="KO380" s="402" t="s">
        <v>2260</v>
      </c>
      <c r="KP380" s="18"/>
      <c r="KQ380" s="18">
        <v>107.59999999999854</v>
      </c>
      <c r="KX380" s="402" t="s">
        <v>2260</v>
      </c>
      <c r="KY380" s="18"/>
      <c r="KZ380" s="18">
        <v>308.09999999999854</v>
      </c>
      <c r="LP380" s="488" t="s">
        <v>2260</v>
      </c>
      <c r="LQ380" s="401"/>
      <c r="LR380" s="406" t="s">
        <v>2483</v>
      </c>
      <c r="LS380" s="401" t="s">
        <v>2524</v>
      </c>
      <c r="LT380" s="401"/>
      <c r="LU380" s="401">
        <v>301.19999999999345</v>
      </c>
      <c r="MQ380" s="402" t="s">
        <v>2260</v>
      </c>
      <c r="MR380" s="18"/>
      <c r="MS380" s="18">
        <v>179.49999999999818</v>
      </c>
      <c r="MT380" s="18">
        <v>64.999999999998181</v>
      </c>
      <c r="MU380" s="18"/>
      <c r="MV380">
        <f t="shared" si="589"/>
        <v>244.49999999999636</v>
      </c>
      <c r="NH380" s="43"/>
    </row>
    <row r="381" spans="1:372" ht="18">
      <c r="D381" s="65"/>
      <c r="E381" s="3"/>
      <c r="F381" s="84"/>
      <c r="G381" s="143"/>
      <c r="M381" s="65"/>
      <c r="N381" s="3"/>
      <c r="O381" s="84"/>
      <c r="P381" s="143"/>
      <c r="V381" s="402"/>
      <c r="W381" s="18"/>
      <c r="X381" s="413"/>
      <c r="Y381" s="18"/>
      <c r="Z381" s="18"/>
      <c r="AE381" s="411"/>
      <c r="AF381" s="18"/>
      <c r="AG381" s="406"/>
      <c r="AH381" s="18"/>
      <c r="AI381" s="18"/>
      <c r="AN381" s="53">
        <v>2019</v>
      </c>
      <c r="AS381" s="3"/>
      <c r="AW381" s="53" t="s">
        <v>1937</v>
      </c>
      <c r="AZ381" s="95"/>
      <c r="BB381" s="3"/>
      <c r="BF381" s="53" t="s">
        <v>3691</v>
      </c>
      <c r="BO381" s="18"/>
      <c r="BP381" s="18"/>
      <c r="BQ381" s="406"/>
      <c r="BR381" s="18"/>
      <c r="BS381" s="18"/>
      <c r="BX381" s="18"/>
      <c r="BY381" s="18"/>
      <c r="BZ381" s="406"/>
      <c r="CA381" s="18"/>
      <c r="CB381" s="18"/>
      <c r="CG381" s="18"/>
      <c r="CH381" s="18"/>
      <c r="CI381" s="406"/>
      <c r="CJ381" s="18"/>
      <c r="CK381" s="18"/>
      <c r="CP381" s="18"/>
      <c r="CQ381" s="18"/>
      <c r="CR381" s="406"/>
      <c r="CS381" s="18"/>
      <c r="CT381" s="18"/>
      <c r="CY381" s="18"/>
      <c r="CZ381" s="18"/>
      <c r="DA381" s="406"/>
      <c r="DB381" s="18"/>
      <c r="DC381" s="18"/>
      <c r="DH381" s="18"/>
      <c r="DI381" s="18"/>
      <c r="DJ381" s="406"/>
      <c r="DK381" s="18"/>
      <c r="DL381" s="18"/>
      <c r="DQ381" s="1"/>
      <c r="DR381" s="1"/>
      <c r="DS381" s="445"/>
      <c r="DT381" s="1"/>
      <c r="DU381" s="1"/>
      <c r="DZ381" s="18" t="s">
        <v>144</v>
      </c>
      <c r="EA381" s="18"/>
      <c r="EB381" s="406" t="s">
        <v>1617</v>
      </c>
      <c r="EC381" s="18" t="s">
        <v>2242</v>
      </c>
      <c r="ED381" s="18"/>
      <c r="EE381" s="18">
        <v>447.69999999999891</v>
      </c>
      <c r="EI381" s="18" t="s">
        <v>144</v>
      </c>
      <c r="EJ381" s="18"/>
      <c r="EK381" s="406" t="s">
        <v>1617</v>
      </c>
      <c r="EL381" s="18" t="s">
        <v>2242</v>
      </c>
      <c r="EM381" s="18"/>
      <c r="EN381" s="18">
        <v>140.89999999999873</v>
      </c>
      <c r="ER381" s="18" t="s">
        <v>144</v>
      </c>
      <c r="ES381" s="18"/>
      <c r="ET381" s="406" t="s">
        <v>1617</v>
      </c>
      <c r="EU381" s="18" t="s">
        <v>2242</v>
      </c>
      <c r="EV381" s="18"/>
      <c r="EW381" s="18">
        <v>174</v>
      </c>
      <c r="FA381" s="18" t="s">
        <v>144</v>
      </c>
      <c r="FB381" s="18"/>
      <c r="FC381" s="406" t="s">
        <v>1617</v>
      </c>
      <c r="FD381" s="18" t="s">
        <v>2242</v>
      </c>
      <c r="FE381" s="18"/>
      <c r="FF381" s="18">
        <v>232.44999999999891</v>
      </c>
      <c r="FJ381" s="18" t="s">
        <v>144</v>
      </c>
      <c r="FK381" s="18"/>
      <c r="FL381" s="406" t="s">
        <v>1617</v>
      </c>
      <c r="FM381" s="18" t="s">
        <v>2242</v>
      </c>
      <c r="FN381" s="18"/>
      <c r="FO381" s="18">
        <v>329.5</v>
      </c>
      <c r="FS381" s="18" t="s">
        <v>144</v>
      </c>
      <c r="FT381" s="18"/>
      <c r="FU381" s="406" t="s">
        <v>1617</v>
      </c>
      <c r="FV381" s="18" t="s">
        <v>2242</v>
      </c>
      <c r="FW381" s="18"/>
      <c r="FX381" s="18">
        <v>291.00000000000091</v>
      </c>
      <c r="GB381" s="18" t="s">
        <v>144</v>
      </c>
      <c r="GC381" s="18"/>
      <c r="GD381" s="406" t="s">
        <v>1617</v>
      </c>
      <c r="GE381" s="18" t="s">
        <v>2242</v>
      </c>
      <c r="GF381" s="18"/>
      <c r="GG381" s="18">
        <v>386.30000000000109</v>
      </c>
      <c r="GK381" s="18" t="s">
        <v>144</v>
      </c>
      <c r="GL381" s="18"/>
      <c r="GM381" s="406" t="s">
        <v>1617</v>
      </c>
      <c r="GN381" s="18" t="s">
        <v>2242</v>
      </c>
      <c r="GO381" s="18"/>
      <c r="GP381" s="18">
        <v>1945.8</v>
      </c>
      <c r="HC381" s="18" t="s">
        <v>144</v>
      </c>
      <c r="HD381" s="18"/>
      <c r="HE381" s="18">
        <v>549.39999999999964</v>
      </c>
      <c r="HL381" s="18" t="s">
        <v>144</v>
      </c>
      <c r="HM381" s="18"/>
      <c r="HN381" s="18">
        <v>341.80000000000291</v>
      </c>
      <c r="HU381" s="18" t="s">
        <v>144</v>
      </c>
      <c r="HV381" s="486"/>
      <c r="HW381" s="487">
        <v>3081.2500000000273</v>
      </c>
      <c r="IM381" s="18" t="s">
        <v>144</v>
      </c>
      <c r="IN381" s="18"/>
      <c r="IO381" s="18">
        <v>292.60000000000218</v>
      </c>
      <c r="IV381" s="18" t="s">
        <v>144</v>
      </c>
      <c r="IW381" s="18"/>
      <c r="IX381" s="18">
        <v>39.000000000001819</v>
      </c>
      <c r="JN381" s="401" t="s">
        <v>144</v>
      </c>
      <c r="JO381" s="401"/>
      <c r="JP381" s="401">
        <v>191.50000000000364</v>
      </c>
      <c r="KF381" s="18" t="s">
        <v>144</v>
      </c>
      <c r="KG381" s="18"/>
      <c r="KH381" s="18">
        <v>177.60000000000218</v>
      </c>
      <c r="KI381" s="18"/>
      <c r="KO381" s="18" t="s">
        <v>144</v>
      </c>
      <c r="KP381" s="18"/>
      <c r="KQ381" s="18">
        <v>272.30000000000291</v>
      </c>
      <c r="KX381" s="18" t="s">
        <v>144</v>
      </c>
      <c r="KY381" s="18"/>
      <c r="KZ381" s="18">
        <v>398.20000000000437</v>
      </c>
      <c r="LP381" s="401" t="s">
        <v>144</v>
      </c>
      <c r="LQ381" s="401"/>
      <c r="LR381" s="406" t="s">
        <v>1617</v>
      </c>
      <c r="LS381" s="401" t="s">
        <v>2242</v>
      </c>
      <c r="LT381" s="401"/>
      <c r="LU381" s="401">
        <v>396.39999999999418</v>
      </c>
      <c r="MQ381" s="18" t="s">
        <v>144</v>
      </c>
      <c r="MR381" s="18"/>
      <c r="MS381" s="18">
        <v>198.50000000000182</v>
      </c>
      <c r="MT381" s="18">
        <v>55.500000000001819</v>
      </c>
      <c r="MU381" s="18"/>
      <c r="MV381">
        <f t="shared" si="589"/>
        <v>254.00000000000364</v>
      </c>
      <c r="NH381" s="43"/>
    </row>
    <row r="382" spans="1:372" ht="18">
      <c r="D382" s="3"/>
      <c r="E382" s="3"/>
      <c r="F382" s="84"/>
      <c r="G382" s="143"/>
      <c r="M382" s="87"/>
      <c r="N382" s="41"/>
      <c r="O382" s="41"/>
      <c r="P382" s="183"/>
      <c r="V382" s="402"/>
      <c r="W382" s="18"/>
      <c r="X382" s="413"/>
      <c r="Y382" s="18"/>
      <c r="Z382" s="18"/>
      <c r="AE382" s="411"/>
      <c r="AF382" s="18"/>
      <c r="AG382" s="406"/>
      <c r="AH382" s="18"/>
      <c r="AI382" s="18"/>
      <c r="AN382" s="42" t="s">
        <v>861</v>
      </c>
      <c r="AQ382" s="177">
        <v>21413.94999999991</v>
      </c>
      <c r="AR382" t="s">
        <v>1558</v>
      </c>
      <c r="AS382" s="3" t="s">
        <v>1641</v>
      </c>
      <c r="AW382" s="41" t="s">
        <v>867</v>
      </c>
      <c r="AX382" s="3"/>
      <c r="AY382" s="3"/>
      <c r="AZ382" s="177">
        <v>29754.074999999895</v>
      </c>
      <c r="BA382" s="252" t="s">
        <v>2116</v>
      </c>
      <c r="BB382" s="3" t="s">
        <v>1641</v>
      </c>
      <c r="BF382" s="41" t="s">
        <v>156</v>
      </c>
      <c r="BG382" s="9"/>
      <c r="BH382" s="376"/>
      <c r="BI382" s="177">
        <v>41882.362500000352</v>
      </c>
      <c r="BJ382" s="252" t="s">
        <v>3713</v>
      </c>
      <c r="BK382" s="3" t="s">
        <v>1641</v>
      </c>
      <c r="BO382" s="412"/>
      <c r="BP382" s="18"/>
      <c r="BQ382" s="406"/>
      <c r="BR382" s="18"/>
      <c r="BS382" s="18"/>
      <c r="BX382" s="411"/>
      <c r="BY382" s="18"/>
      <c r="BZ382" s="406"/>
      <c r="CA382" s="18"/>
      <c r="CB382" s="18"/>
      <c r="CG382" s="411"/>
      <c r="CH382" s="18"/>
      <c r="CI382" s="406"/>
      <c r="CJ382" s="18"/>
      <c r="CK382" s="18"/>
      <c r="CP382" s="411"/>
      <c r="CQ382" s="18"/>
      <c r="CR382" s="406"/>
      <c r="CS382" s="18"/>
      <c r="CT382" s="18"/>
      <c r="CY382" s="411"/>
      <c r="CZ382" s="18"/>
      <c r="DA382" s="406"/>
      <c r="DB382" s="18"/>
      <c r="DC382" s="18"/>
      <c r="DH382" s="411"/>
      <c r="DI382" s="18"/>
      <c r="DJ382" s="406"/>
      <c r="DK382" s="18"/>
      <c r="DL382" s="18"/>
      <c r="DQ382" s="221"/>
      <c r="DR382" s="1"/>
      <c r="DS382" s="445"/>
      <c r="DT382" s="1"/>
      <c r="DU382" s="1"/>
      <c r="DZ382" s="411" t="s">
        <v>1840</v>
      </c>
      <c r="EA382" s="18"/>
      <c r="EB382" s="406" t="s">
        <v>1655</v>
      </c>
      <c r="EC382" s="18" t="s">
        <v>2519</v>
      </c>
      <c r="ED382" s="18"/>
      <c r="EE382" s="18">
        <v>641.90000000000055</v>
      </c>
      <c r="EI382" s="411" t="s">
        <v>1840</v>
      </c>
      <c r="EJ382" s="18"/>
      <c r="EK382" s="406" t="s">
        <v>1655</v>
      </c>
      <c r="EL382" s="18" t="s">
        <v>2519</v>
      </c>
      <c r="EM382" s="18"/>
      <c r="EN382" s="18">
        <v>252.00000000000182</v>
      </c>
      <c r="ER382" s="411" t="s">
        <v>1840</v>
      </c>
      <c r="ES382" s="18"/>
      <c r="ET382" s="406" t="s">
        <v>1655</v>
      </c>
      <c r="EU382" s="18" t="s">
        <v>2519</v>
      </c>
      <c r="EV382" s="18"/>
      <c r="EW382" s="18">
        <v>217.800000000002</v>
      </c>
      <c r="FA382" s="411" t="s">
        <v>1840</v>
      </c>
      <c r="FB382" s="18"/>
      <c r="FC382" s="406" t="s">
        <v>1655</v>
      </c>
      <c r="FD382" s="18" t="s">
        <v>2519</v>
      </c>
      <c r="FE382" s="18"/>
      <c r="FF382" s="18">
        <v>440.00000000000182</v>
      </c>
      <c r="FJ382" s="411" t="s">
        <v>1840</v>
      </c>
      <c r="FK382" s="18"/>
      <c r="FL382" s="406" t="s">
        <v>1655</v>
      </c>
      <c r="FM382" s="18" t="s">
        <v>2519</v>
      </c>
      <c r="FN382" s="18"/>
      <c r="FO382" s="18">
        <v>499.50000000000182</v>
      </c>
      <c r="FS382" s="412" t="s">
        <v>1840</v>
      </c>
      <c r="FT382" s="18"/>
      <c r="FU382" s="406" t="s">
        <v>1655</v>
      </c>
      <c r="FV382" s="18" t="s">
        <v>2519</v>
      </c>
      <c r="FW382" s="18"/>
      <c r="FX382" s="18">
        <v>561.29999999999927</v>
      </c>
      <c r="GB382" s="411" t="s">
        <v>1840</v>
      </c>
      <c r="GC382" s="18"/>
      <c r="GD382" s="406" t="s">
        <v>1655</v>
      </c>
      <c r="GE382" s="18" t="s">
        <v>2519</v>
      </c>
      <c r="GF382" s="18"/>
      <c r="GG382" s="18">
        <v>49.199999999998909</v>
      </c>
      <c r="GK382" s="411" t="s">
        <v>1840</v>
      </c>
      <c r="GL382" s="18"/>
      <c r="GM382" s="406" t="s">
        <v>1655</v>
      </c>
      <c r="GN382" s="18" t="s">
        <v>2519</v>
      </c>
      <c r="GO382" s="18"/>
      <c r="GP382" s="18">
        <v>1509.6999999999998</v>
      </c>
      <c r="HC382" s="412" t="s">
        <v>1840</v>
      </c>
      <c r="HD382" s="18"/>
      <c r="HE382" s="18">
        <v>581.69999999999709</v>
      </c>
      <c r="HL382" s="412" t="s">
        <v>1840</v>
      </c>
      <c r="HM382" s="18"/>
      <c r="HN382" s="18">
        <v>539.59999999999673</v>
      </c>
      <c r="HU382" s="18" t="s">
        <v>1840</v>
      </c>
      <c r="HV382" s="486"/>
      <c r="HW382" s="487">
        <v>3136.2999999999483</v>
      </c>
      <c r="IM382" s="411" t="s">
        <v>1840</v>
      </c>
      <c r="IN382" s="18"/>
      <c r="IO382" s="18">
        <v>180</v>
      </c>
      <c r="IV382" s="412" t="s">
        <v>1840</v>
      </c>
      <c r="IW382" s="18"/>
      <c r="IX382" s="18">
        <v>388.40000000000146</v>
      </c>
      <c r="JN382" s="411" t="s">
        <v>1840</v>
      </c>
      <c r="JO382" s="401"/>
      <c r="JP382" s="401">
        <v>205.99999999999272</v>
      </c>
      <c r="KF382" s="412" t="s">
        <v>1840</v>
      </c>
      <c r="KG382" s="18"/>
      <c r="KH382" s="18">
        <v>195.49999999998909</v>
      </c>
      <c r="KI382" s="18"/>
      <c r="KO382" s="412" t="s">
        <v>1840</v>
      </c>
      <c r="KP382" s="18"/>
      <c r="KQ382" s="18">
        <v>256.69999999998981</v>
      </c>
      <c r="KX382" s="412" t="s">
        <v>1840</v>
      </c>
      <c r="KY382" s="18"/>
      <c r="KZ382" s="18">
        <v>375.19999999998981</v>
      </c>
      <c r="LP382" s="411" t="s">
        <v>1840</v>
      </c>
      <c r="LQ382" s="401"/>
      <c r="LR382" s="406" t="s">
        <v>1655</v>
      </c>
      <c r="LS382" s="401" t="s">
        <v>2519</v>
      </c>
      <c r="LT382" s="401"/>
      <c r="LU382" s="401">
        <v>497.74999999999272</v>
      </c>
      <c r="MQ382" s="412" t="s">
        <v>1840</v>
      </c>
      <c r="MR382" s="18"/>
      <c r="MS382" s="18">
        <v>258.49999999999636</v>
      </c>
      <c r="MT382" s="18">
        <v>133.49999999999636</v>
      </c>
      <c r="MU382" s="18"/>
      <c r="MV382">
        <f t="shared" si="589"/>
        <v>391.99999999999272</v>
      </c>
      <c r="NH382" s="43"/>
    </row>
    <row r="383" spans="1:372" ht="18">
      <c r="D383" s="3"/>
      <c r="E383" s="3"/>
      <c r="F383" s="84"/>
      <c r="G383" s="143"/>
      <c r="M383" s="87"/>
      <c r="N383" s="41"/>
      <c r="O383" s="41"/>
      <c r="P383" s="183"/>
      <c r="V383" s="402"/>
      <c r="W383" s="18"/>
      <c r="X383" s="413"/>
      <c r="Y383" s="18"/>
      <c r="Z383" s="18"/>
      <c r="AE383" s="402"/>
      <c r="AF383" s="18"/>
      <c r="AG383" s="406"/>
      <c r="AH383" s="18"/>
      <c r="AI383" s="18"/>
      <c r="AN383" s="53">
        <v>2019</v>
      </c>
      <c r="AS383" s="3"/>
      <c r="AW383" s="53" t="s">
        <v>1937</v>
      </c>
      <c r="AZ383" s="95"/>
      <c r="BB383" s="3"/>
      <c r="BF383" s="52" t="s">
        <v>3662</v>
      </c>
      <c r="BO383" s="18"/>
      <c r="BP383" s="18"/>
      <c r="BQ383" s="406"/>
      <c r="BR383" s="18"/>
      <c r="BS383" s="18"/>
      <c r="BX383" s="18"/>
      <c r="BY383" s="18"/>
      <c r="BZ383" s="406"/>
      <c r="CA383" s="18"/>
      <c r="CB383" s="18"/>
      <c r="CG383" s="18"/>
      <c r="CH383" s="18"/>
      <c r="CI383" s="406"/>
      <c r="CJ383" s="18"/>
      <c r="CK383" s="18"/>
      <c r="CP383" s="18"/>
      <c r="CQ383" s="18"/>
      <c r="CR383" s="406"/>
      <c r="CS383" s="18"/>
      <c r="CT383" s="18"/>
      <c r="CY383" s="18"/>
      <c r="CZ383" s="18"/>
      <c r="DA383" s="406"/>
      <c r="DB383" s="18"/>
      <c r="DC383" s="18"/>
      <c r="DH383" s="18"/>
      <c r="DI383" s="18"/>
      <c r="DJ383" s="406"/>
      <c r="DK383" s="18"/>
      <c r="DL383" s="18"/>
      <c r="DQ383" s="1"/>
      <c r="DR383" s="1"/>
      <c r="DS383" s="445"/>
      <c r="DT383" s="1"/>
      <c r="DU383" s="1"/>
      <c r="DZ383" s="18" t="s">
        <v>155</v>
      </c>
      <c r="EA383" s="18"/>
      <c r="EB383" s="406" t="s">
        <v>1635</v>
      </c>
      <c r="EC383" s="18" t="s">
        <v>2237</v>
      </c>
      <c r="ED383" s="18"/>
      <c r="EE383" s="18">
        <v>632.09999999999854</v>
      </c>
      <c r="EI383" s="18" t="s">
        <v>155</v>
      </c>
      <c r="EJ383" s="18"/>
      <c r="EK383" s="406" t="s">
        <v>1635</v>
      </c>
      <c r="EL383" s="18" t="s">
        <v>2237</v>
      </c>
      <c r="EM383" s="18"/>
      <c r="EN383" s="18">
        <v>220.39999999999782</v>
      </c>
      <c r="ER383" s="18" t="s">
        <v>155</v>
      </c>
      <c r="ES383" s="18"/>
      <c r="ET383" s="406" t="s">
        <v>1635</v>
      </c>
      <c r="EU383" s="18" t="s">
        <v>2237</v>
      </c>
      <c r="EV383" s="18"/>
      <c r="EW383" s="18">
        <v>171.49999999999818</v>
      </c>
      <c r="FA383" s="18" t="s">
        <v>155</v>
      </c>
      <c r="FB383" s="18"/>
      <c r="FC383" s="406" t="s">
        <v>1635</v>
      </c>
      <c r="FD383" s="18" t="s">
        <v>2237</v>
      </c>
      <c r="FE383" s="18"/>
      <c r="FF383" s="18">
        <v>154.5</v>
      </c>
      <c r="FJ383" s="18" t="s">
        <v>155</v>
      </c>
      <c r="FK383" s="18"/>
      <c r="FL383" s="406" t="s">
        <v>1635</v>
      </c>
      <c r="FM383" s="18" t="s">
        <v>2237</v>
      </c>
      <c r="FN383" s="18"/>
      <c r="FO383" s="18">
        <v>403.79999999999927</v>
      </c>
      <c r="FS383" s="18" t="s">
        <v>155</v>
      </c>
      <c r="FT383" s="18"/>
      <c r="FU383" s="406" t="s">
        <v>1635</v>
      </c>
      <c r="FV383" s="18" t="s">
        <v>2237</v>
      </c>
      <c r="FW383" s="18"/>
      <c r="FX383" s="18">
        <v>661.20000000000073</v>
      </c>
      <c r="GB383" s="18" t="s">
        <v>155</v>
      </c>
      <c r="GC383" s="18"/>
      <c r="GD383" s="406" t="s">
        <v>1635</v>
      </c>
      <c r="GE383" s="18" t="s">
        <v>2237</v>
      </c>
      <c r="GF383" s="18"/>
      <c r="GG383" s="18">
        <v>197.40000000000327</v>
      </c>
      <c r="GK383" s="18" t="s">
        <v>155</v>
      </c>
      <c r="GL383" s="18"/>
      <c r="GM383" s="406" t="s">
        <v>1635</v>
      </c>
      <c r="GN383" s="18" t="s">
        <v>2237</v>
      </c>
      <c r="GO383" s="18"/>
      <c r="GP383" s="18">
        <v>2672</v>
      </c>
      <c r="HC383" s="18" t="s">
        <v>155</v>
      </c>
      <c r="HD383" s="18"/>
      <c r="HE383" s="18">
        <v>718.649999999996</v>
      </c>
      <c r="HL383" s="18" t="s">
        <v>155</v>
      </c>
      <c r="HM383" s="18"/>
      <c r="HN383" s="18">
        <v>313.399999999996</v>
      </c>
      <c r="HU383" s="18" t="s">
        <v>155</v>
      </c>
      <c r="HV383" s="486"/>
      <c r="HW383" s="487">
        <v>3415.5999999999294</v>
      </c>
      <c r="IM383" s="18" t="s">
        <v>155</v>
      </c>
      <c r="IN383" s="18"/>
      <c r="IO383" s="18">
        <v>525.59999999999127</v>
      </c>
      <c r="IV383" s="18" t="s">
        <v>155</v>
      </c>
      <c r="IW383" s="18"/>
      <c r="IX383" s="18">
        <v>424.299999999992</v>
      </c>
      <c r="JN383" s="401" t="s">
        <v>155</v>
      </c>
      <c r="JO383" s="401"/>
      <c r="JP383" s="401">
        <v>331.09999999999127</v>
      </c>
      <c r="KF383" s="18" t="s">
        <v>155</v>
      </c>
      <c r="KG383" s="18"/>
      <c r="KH383" s="18">
        <v>228.49999999998545</v>
      </c>
      <c r="KI383" s="18"/>
      <c r="KO383" s="18" t="s">
        <v>155</v>
      </c>
      <c r="KP383" s="18"/>
      <c r="KQ383" s="18">
        <v>207.09999999998763</v>
      </c>
      <c r="KX383" s="18" t="s">
        <v>155</v>
      </c>
      <c r="KY383" s="18"/>
      <c r="KZ383" s="18">
        <v>452.19999999998254</v>
      </c>
      <c r="LP383" s="401" t="s">
        <v>155</v>
      </c>
      <c r="LQ383" s="401"/>
      <c r="LR383" s="406" t="s">
        <v>1635</v>
      </c>
      <c r="LS383" s="401" t="s">
        <v>2237</v>
      </c>
      <c r="LT383" s="401"/>
      <c r="LU383" s="401">
        <v>467.99999999998545</v>
      </c>
      <c r="MQ383" s="18" t="s">
        <v>155</v>
      </c>
      <c r="MR383" s="18"/>
      <c r="MS383" s="18">
        <v>231.99999999999636</v>
      </c>
      <c r="MT383" s="18">
        <v>188.99999999999636</v>
      </c>
      <c r="MU383" s="18"/>
      <c r="MV383">
        <f t="shared" si="589"/>
        <v>420.99999999999272</v>
      </c>
      <c r="NH383" s="43"/>
    </row>
    <row r="384" spans="1:372" ht="18">
      <c r="D384" s="3"/>
      <c r="E384" s="3"/>
      <c r="F384" s="84"/>
      <c r="G384" s="143"/>
      <c r="M384" s="3"/>
      <c r="N384" s="113"/>
      <c r="O384" s="84"/>
      <c r="P384" s="143"/>
      <c r="V384" s="411"/>
      <c r="W384" s="18"/>
      <c r="X384" s="413"/>
      <c r="Y384" s="18"/>
      <c r="Z384" s="18"/>
      <c r="AE384" s="402"/>
      <c r="AF384" s="18"/>
      <c r="AG384" s="406"/>
      <c r="AH384" s="18"/>
      <c r="AI384" s="18"/>
      <c r="AN384" s="42" t="s">
        <v>799</v>
      </c>
      <c r="AQ384" s="177">
        <v>21102.400000000111</v>
      </c>
      <c r="AR384" t="s">
        <v>1559</v>
      </c>
      <c r="AS384" s="3" t="s">
        <v>1642</v>
      </c>
      <c r="AW384" s="41" t="s">
        <v>833</v>
      </c>
      <c r="AX384" s="9"/>
      <c r="AY384" s="3"/>
      <c r="AZ384" s="177">
        <v>29685.237500000097</v>
      </c>
      <c r="BA384" s="252" t="s">
        <v>2117</v>
      </c>
      <c r="BB384" s="3" t="s">
        <v>1642</v>
      </c>
      <c r="BF384" s="41" t="s">
        <v>842</v>
      </c>
      <c r="BG384" s="3"/>
      <c r="BH384" s="376"/>
      <c r="BI384" s="177">
        <v>41855.750000000029</v>
      </c>
      <c r="BJ384" s="252" t="s">
        <v>3714</v>
      </c>
      <c r="BK384" s="3" t="s">
        <v>1642</v>
      </c>
      <c r="BO384" s="18"/>
      <c r="BP384" s="18"/>
      <c r="BQ384" s="406"/>
      <c r="BR384" s="18"/>
      <c r="BS384" s="18"/>
      <c r="BX384" s="18"/>
      <c r="BY384" s="18"/>
      <c r="BZ384" s="406"/>
      <c r="CA384" s="18"/>
      <c r="CB384" s="18"/>
      <c r="CG384" s="18"/>
      <c r="CH384" s="18"/>
      <c r="CI384" s="406"/>
      <c r="CJ384" s="18"/>
      <c r="CK384" s="18"/>
      <c r="CP384" s="18"/>
      <c r="CQ384" s="18"/>
      <c r="CR384" s="406"/>
      <c r="CS384" s="18"/>
      <c r="CT384" s="18"/>
      <c r="CY384" s="18"/>
      <c r="CZ384" s="18"/>
      <c r="DA384" s="406"/>
      <c r="DB384" s="18"/>
      <c r="DC384" s="18"/>
      <c r="DH384" s="18"/>
      <c r="DI384" s="18"/>
      <c r="DJ384" s="406"/>
      <c r="DK384" s="18"/>
      <c r="DL384" s="18"/>
      <c r="DQ384" s="1"/>
      <c r="DR384" s="1"/>
      <c r="DS384" s="445"/>
      <c r="DT384" s="1"/>
      <c r="DU384" s="1"/>
      <c r="DZ384" s="18" t="s">
        <v>824</v>
      </c>
      <c r="EA384" s="18"/>
      <c r="EB384" s="406" t="s">
        <v>1644</v>
      </c>
      <c r="EC384" s="18" t="s">
        <v>2514</v>
      </c>
      <c r="ED384" s="18"/>
      <c r="EE384" s="18">
        <v>598.19999999999891</v>
      </c>
      <c r="EI384" s="18" t="s">
        <v>824</v>
      </c>
      <c r="EJ384" s="18"/>
      <c r="EK384" s="406" t="s">
        <v>1644</v>
      </c>
      <c r="EL384" s="18" t="s">
        <v>2514</v>
      </c>
      <c r="EM384" s="18"/>
      <c r="EN384" s="18">
        <v>227.39999999999964</v>
      </c>
      <c r="ER384" s="18" t="s">
        <v>824</v>
      </c>
      <c r="ES384" s="18"/>
      <c r="ET384" s="406" t="s">
        <v>1644</v>
      </c>
      <c r="EU384" s="18" t="s">
        <v>2514</v>
      </c>
      <c r="EV384" s="18"/>
      <c r="EW384" s="18">
        <v>346.99999999999909</v>
      </c>
      <c r="FA384" s="18" t="s">
        <v>824</v>
      </c>
      <c r="FB384" s="18"/>
      <c r="FC384" s="406" t="s">
        <v>1644</v>
      </c>
      <c r="FD384" s="18" t="s">
        <v>2514</v>
      </c>
      <c r="FE384" s="18"/>
      <c r="FF384" s="18">
        <v>197.69999999999891</v>
      </c>
      <c r="FJ384" s="18" t="s">
        <v>824</v>
      </c>
      <c r="FK384" s="18"/>
      <c r="FL384" s="406" t="s">
        <v>1644</v>
      </c>
      <c r="FM384" s="18" t="s">
        <v>2514</v>
      </c>
      <c r="FN384" s="18"/>
      <c r="FO384" s="18">
        <v>343.29999999999745</v>
      </c>
      <c r="FS384" s="18" t="s">
        <v>824</v>
      </c>
      <c r="FT384" s="18"/>
      <c r="FU384" s="406" t="s">
        <v>1644</v>
      </c>
      <c r="FV384" s="18" t="s">
        <v>2514</v>
      </c>
      <c r="FW384" s="18"/>
      <c r="FX384" s="18">
        <v>735.45000000000073</v>
      </c>
      <c r="GB384" s="18" t="s">
        <v>824</v>
      </c>
      <c r="GC384" s="18"/>
      <c r="GD384" s="406" t="s">
        <v>1644</v>
      </c>
      <c r="GE384" s="18" t="s">
        <v>2514</v>
      </c>
      <c r="GF384" s="18"/>
      <c r="GG384" s="18">
        <v>36</v>
      </c>
      <c r="GK384" s="18" t="s">
        <v>824</v>
      </c>
      <c r="GL384" s="18"/>
      <c r="GM384" s="406" t="s">
        <v>1644</v>
      </c>
      <c r="GN384" s="18" t="s">
        <v>2514</v>
      </c>
      <c r="GO384" s="18"/>
      <c r="GP384" s="18">
        <v>2824.3999999999992</v>
      </c>
      <c r="HC384" s="18" t="s">
        <v>824</v>
      </c>
      <c r="HD384" s="18"/>
      <c r="HE384" s="18">
        <v>799.80000000000109</v>
      </c>
      <c r="HL384" s="18" t="s">
        <v>824</v>
      </c>
      <c r="HM384" s="18"/>
      <c r="HN384" s="18">
        <v>553.79999999999927</v>
      </c>
      <c r="HU384" s="18" t="s">
        <v>824</v>
      </c>
      <c r="HV384" s="486"/>
      <c r="HW384" s="487">
        <v>4841.3999999999651</v>
      </c>
      <c r="IM384" s="18" t="s">
        <v>824</v>
      </c>
      <c r="IN384" s="18"/>
      <c r="IO384" s="18">
        <v>494.49999999999636</v>
      </c>
      <c r="IV384" s="18" t="s">
        <v>824</v>
      </c>
      <c r="IW384" s="18"/>
      <c r="IX384" s="18">
        <v>394.79999999999563</v>
      </c>
      <c r="JN384" s="401" t="s">
        <v>824</v>
      </c>
      <c r="JO384" s="401"/>
      <c r="JP384" s="401">
        <v>351</v>
      </c>
      <c r="KF384" s="18" t="s">
        <v>824</v>
      </c>
      <c r="KG384" s="18"/>
      <c r="KH384" s="18">
        <v>253.69999999999709</v>
      </c>
      <c r="KI384" s="18"/>
      <c r="KO384" s="18" t="s">
        <v>824</v>
      </c>
      <c r="KP384" s="18"/>
      <c r="KQ384" s="18">
        <v>360.99999999999636</v>
      </c>
      <c r="KX384" s="18" t="s">
        <v>824</v>
      </c>
      <c r="KY384" s="18"/>
      <c r="KZ384" s="18">
        <v>397.19999999999709</v>
      </c>
      <c r="LP384" s="401" t="s">
        <v>824</v>
      </c>
      <c r="LQ384" s="401"/>
      <c r="LR384" s="406" t="s">
        <v>1644</v>
      </c>
      <c r="LS384" s="401" t="s">
        <v>2514</v>
      </c>
      <c r="LT384" s="401"/>
      <c r="LU384" s="401">
        <v>463.09999999999127</v>
      </c>
      <c r="MQ384" s="18" t="s">
        <v>824</v>
      </c>
      <c r="MR384" s="18"/>
      <c r="MS384" s="18">
        <v>273.49999999999818</v>
      </c>
      <c r="MT384" s="18">
        <v>147.99999999999818</v>
      </c>
      <c r="MU384" s="18"/>
      <c r="MV384">
        <f t="shared" si="589"/>
        <v>421.49999999999636</v>
      </c>
      <c r="NH384" s="43"/>
    </row>
    <row r="385" spans="1:372" ht="18">
      <c r="A385" s="42"/>
      <c r="B385" s="49"/>
      <c r="D385"/>
      <c r="E385" s="3"/>
      <c r="F385" s="84"/>
      <c r="G385" s="143"/>
      <c r="M385" s="3"/>
      <c r="N385" s="113"/>
      <c r="O385" s="84"/>
      <c r="P385" s="143"/>
      <c r="V385" s="18"/>
      <c r="W385" s="18"/>
      <c r="X385" s="413"/>
      <c r="Y385" s="18"/>
      <c r="Z385" s="18"/>
      <c r="AE385" s="402"/>
      <c r="AF385" s="18"/>
      <c r="AG385" s="406"/>
      <c r="AH385" s="18"/>
      <c r="AI385" s="18"/>
      <c r="AN385" s="53">
        <v>2019</v>
      </c>
      <c r="AS385" s="3"/>
      <c r="AW385" s="53" t="s">
        <v>1937</v>
      </c>
      <c r="AZ385" s="95"/>
      <c r="BB385" s="3"/>
      <c r="BF385" s="53" t="s">
        <v>3691</v>
      </c>
      <c r="BO385" s="402"/>
      <c r="BP385" s="18"/>
      <c r="BQ385" s="406"/>
      <c r="BR385" s="18"/>
      <c r="BS385" s="18"/>
      <c r="BX385" s="402"/>
      <c r="BY385" s="18"/>
      <c r="BZ385" s="406"/>
      <c r="CA385" s="18"/>
      <c r="CB385" s="18"/>
      <c r="CG385" s="402"/>
      <c r="CH385" s="18"/>
      <c r="CI385" s="406"/>
      <c r="CJ385" s="18"/>
      <c r="CK385" s="18"/>
      <c r="CP385" s="402"/>
      <c r="CQ385" s="18"/>
      <c r="CR385" s="406"/>
      <c r="CS385" s="18"/>
      <c r="CT385" s="18"/>
      <c r="CY385" s="402"/>
      <c r="CZ385" s="18"/>
      <c r="DA385" s="406"/>
      <c r="DB385" s="18"/>
      <c r="DC385" s="18"/>
      <c r="DH385" s="402"/>
      <c r="DI385" s="18"/>
      <c r="DJ385" s="406"/>
      <c r="DK385" s="18"/>
      <c r="DL385" s="18"/>
      <c r="DQ385" s="441"/>
      <c r="DR385" s="1"/>
      <c r="DS385" s="445"/>
      <c r="DT385" s="1"/>
      <c r="DU385" s="1"/>
      <c r="DZ385" s="402" t="s">
        <v>2223</v>
      </c>
      <c r="EA385" s="18"/>
      <c r="EB385" s="406" t="s">
        <v>2064</v>
      </c>
      <c r="EC385" s="18" t="s">
        <v>2511</v>
      </c>
      <c r="ED385" s="18"/>
      <c r="EE385" s="18">
        <v>601.49999999999909</v>
      </c>
      <c r="EI385" s="402" t="s">
        <v>2223</v>
      </c>
      <c r="EJ385" s="18"/>
      <c r="EK385" s="406" t="s">
        <v>2064</v>
      </c>
      <c r="EL385" s="18" t="s">
        <v>2511</v>
      </c>
      <c r="EM385" s="18"/>
      <c r="EN385" s="18">
        <v>130.00000000000091</v>
      </c>
      <c r="ER385" s="402" t="s">
        <v>2223</v>
      </c>
      <c r="ES385" s="18"/>
      <c r="ET385" s="406" t="s">
        <v>2064</v>
      </c>
      <c r="EU385" s="18" t="s">
        <v>2511</v>
      </c>
      <c r="EV385" s="18"/>
      <c r="EW385" s="18">
        <v>212.99999999999818</v>
      </c>
      <c r="FA385" s="402" t="s">
        <v>2223</v>
      </c>
      <c r="FB385" s="18"/>
      <c r="FC385" s="406" t="s">
        <v>2064</v>
      </c>
      <c r="FD385" s="18" t="s">
        <v>2511</v>
      </c>
      <c r="FE385" s="18"/>
      <c r="FF385" s="18">
        <v>237.75000000000091</v>
      </c>
      <c r="FJ385" s="402" t="s">
        <v>2223</v>
      </c>
      <c r="FK385" s="18"/>
      <c r="FL385" s="406" t="s">
        <v>2064</v>
      </c>
      <c r="FM385" s="18" t="s">
        <v>2511</v>
      </c>
      <c r="FN385" s="18"/>
      <c r="FO385" s="18">
        <v>434.39999999999964</v>
      </c>
      <c r="FS385" s="402" t="s">
        <v>2223</v>
      </c>
      <c r="FT385" s="18"/>
      <c r="FU385" s="406" t="s">
        <v>2064</v>
      </c>
      <c r="FV385" s="18" t="s">
        <v>2511</v>
      </c>
      <c r="FW385" s="18"/>
      <c r="FX385" s="18">
        <v>411.59999999999673</v>
      </c>
      <c r="GB385" s="402" t="s">
        <v>2223</v>
      </c>
      <c r="GC385" s="18"/>
      <c r="GD385" s="406" t="s">
        <v>2064</v>
      </c>
      <c r="GE385" s="18" t="s">
        <v>2511</v>
      </c>
      <c r="GF385" s="18"/>
      <c r="GG385" s="18">
        <v>188.40000000000146</v>
      </c>
      <c r="GK385" s="402" t="s">
        <v>2223</v>
      </c>
      <c r="GL385" s="18"/>
      <c r="GM385" s="406" t="s">
        <v>2064</v>
      </c>
      <c r="GN385" s="18" t="s">
        <v>2511</v>
      </c>
      <c r="GO385" s="18"/>
      <c r="GP385" s="18">
        <v>2403.2000000000003</v>
      </c>
      <c r="HC385" s="402" t="s">
        <v>2223</v>
      </c>
      <c r="HD385" s="18"/>
      <c r="HE385" s="18">
        <v>774.60000000000036</v>
      </c>
      <c r="HL385" s="402" t="s">
        <v>2223</v>
      </c>
      <c r="HM385" s="18"/>
      <c r="HN385" s="18">
        <v>587.29999999999745</v>
      </c>
      <c r="HU385" s="18" t="s">
        <v>2223</v>
      </c>
      <c r="HV385" s="486"/>
      <c r="HW385" s="487">
        <v>4603.8499999999767</v>
      </c>
      <c r="IM385" s="402" t="s">
        <v>2223</v>
      </c>
      <c r="IN385" s="18"/>
      <c r="IO385" s="18">
        <v>250.50000000000728</v>
      </c>
      <c r="IV385" s="402" t="s">
        <v>2223</v>
      </c>
      <c r="IW385" s="18"/>
      <c r="IX385" s="18">
        <v>312.40000000000873</v>
      </c>
      <c r="JN385" s="488" t="s">
        <v>2223</v>
      </c>
      <c r="JO385" s="401"/>
      <c r="JP385" s="401">
        <v>247.60000000000946</v>
      </c>
      <c r="KF385" s="402" t="s">
        <v>2223</v>
      </c>
      <c r="KG385" s="18"/>
      <c r="KH385" s="18">
        <v>167.700000000008</v>
      </c>
      <c r="KI385" s="18"/>
      <c r="KO385" s="402" t="s">
        <v>2223</v>
      </c>
      <c r="KP385" s="18"/>
      <c r="KQ385" s="18">
        <v>250.00000000000364</v>
      </c>
      <c r="KX385" s="402" t="s">
        <v>2223</v>
      </c>
      <c r="KY385" s="18"/>
      <c r="KZ385" s="18">
        <v>446.89999999999782</v>
      </c>
      <c r="LP385" s="488" t="s">
        <v>2223</v>
      </c>
      <c r="LQ385" s="401"/>
      <c r="LR385" s="406" t="s">
        <v>2064</v>
      </c>
      <c r="LS385" s="401" t="s">
        <v>2511</v>
      </c>
      <c r="LT385" s="401"/>
      <c r="LU385" s="401">
        <v>276.80000000000655</v>
      </c>
      <c r="MQ385" s="402" t="s">
        <v>2223</v>
      </c>
      <c r="MR385" s="18"/>
      <c r="MS385" s="18">
        <v>168.49999999999818</v>
      </c>
      <c r="MT385" s="18">
        <v>181.99999999999818</v>
      </c>
      <c r="MU385" s="18"/>
      <c r="MV385">
        <f t="shared" si="589"/>
        <v>350.49999999999636</v>
      </c>
      <c r="NH385" s="43"/>
    </row>
    <row r="386" spans="1:372" ht="18">
      <c r="A386" s="40"/>
      <c r="B386" s="49"/>
      <c r="D386" s="3"/>
      <c r="E386" s="3"/>
      <c r="F386" s="84"/>
      <c r="G386" s="143"/>
      <c r="N386" s="3"/>
      <c r="O386" s="84"/>
      <c r="P386" s="143"/>
      <c r="V386" s="402"/>
      <c r="W386" s="18"/>
      <c r="X386" s="413"/>
      <c r="Y386" s="18"/>
      <c r="Z386" s="18"/>
      <c r="AE386" s="411"/>
      <c r="AF386" s="18"/>
      <c r="AG386" s="406"/>
      <c r="AH386" s="18"/>
      <c r="AI386" s="18"/>
      <c r="AN386" s="42" t="s">
        <v>854</v>
      </c>
      <c r="AQ386" s="177">
        <v>20991.399999999936</v>
      </c>
      <c r="AR386" t="s">
        <v>1560</v>
      </c>
      <c r="AS386" s="3" t="s">
        <v>1643</v>
      </c>
      <c r="AW386" s="41" t="s">
        <v>804</v>
      </c>
      <c r="AX386" s="9"/>
      <c r="AY386" s="3"/>
      <c r="AZ386" s="177">
        <v>29489.575000000157</v>
      </c>
      <c r="BA386" s="252" t="s">
        <v>2118</v>
      </c>
      <c r="BB386" s="3" t="s">
        <v>1643</v>
      </c>
      <c r="BF386" s="42" t="s">
        <v>1</v>
      </c>
      <c r="BG386" s="9"/>
      <c r="BH386" s="376"/>
      <c r="BI386" s="177">
        <v>41839.1</v>
      </c>
      <c r="BJ386" s="252" t="s">
        <v>3715</v>
      </c>
      <c r="BK386" s="3" t="s">
        <v>1643</v>
      </c>
      <c r="NH386" s="43"/>
    </row>
    <row r="387" spans="1:372" ht="18">
      <c r="A387" s="52"/>
      <c r="B387" s="49"/>
      <c r="D387" s="87"/>
      <c r="E387" s="41"/>
      <c r="F387" s="41"/>
      <c r="G387" s="183"/>
      <c r="M387" s="3"/>
      <c r="N387" s="3"/>
      <c r="O387" s="84"/>
      <c r="P387" s="143"/>
      <c r="V387" s="18"/>
      <c r="W387" s="18"/>
      <c r="X387" s="413"/>
      <c r="Y387" s="18"/>
      <c r="Z387" s="18"/>
      <c r="AE387" s="18"/>
      <c r="AF387" s="18"/>
      <c r="AG387" s="406"/>
      <c r="AH387" s="18"/>
      <c r="AI387" s="18"/>
      <c r="AN387" s="53">
        <v>2019</v>
      </c>
      <c r="AS387" s="3"/>
      <c r="AW387" s="53" t="s">
        <v>1937</v>
      </c>
      <c r="AZ387" s="95"/>
      <c r="BB387" s="3"/>
      <c r="BF387" s="53" t="s">
        <v>5030</v>
      </c>
      <c r="NH387" s="43"/>
    </row>
    <row r="388" spans="1:372" ht="18">
      <c r="A388" s="40"/>
      <c r="B388" s="49"/>
      <c r="D388" s="3"/>
      <c r="E388" s="3"/>
      <c r="F388" s="84"/>
      <c r="G388" s="143"/>
      <c r="M388" s="87"/>
      <c r="N388" s="41"/>
      <c r="O388" s="41"/>
      <c r="P388" s="183"/>
      <c r="V388" s="402"/>
      <c r="W388" s="18"/>
      <c r="X388" s="413"/>
      <c r="Y388" s="18"/>
      <c r="Z388" s="18"/>
      <c r="AE388" s="402"/>
      <c r="AF388" s="18"/>
      <c r="AG388" s="406"/>
      <c r="AH388" s="18"/>
      <c r="AI388" s="18"/>
      <c r="AN388" s="42" t="s">
        <v>819</v>
      </c>
      <c r="AQ388" s="177">
        <v>20909.049999999988</v>
      </c>
      <c r="AR388" t="s">
        <v>1561</v>
      </c>
      <c r="AS388" s="3" t="s">
        <v>1644</v>
      </c>
      <c r="AW388" s="41" t="s">
        <v>819</v>
      </c>
      <c r="AX388" s="9"/>
      <c r="AY388" s="3"/>
      <c r="AZ388" s="177">
        <v>29463.6875</v>
      </c>
      <c r="BA388" s="252" t="s">
        <v>2119</v>
      </c>
      <c r="BB388" s="3" t="s">
        <v>1644</v>
      </c>
      <c r="BF388" s="41" t="s">
        <v>824</v>
      </c>
      <c r="BG388" s="3"/>
      <c r="BH388" s="376"/>
      <c r="BI388" s="177">
        <v>41827.37500000024</v>
      </c>
      <c r="BJ388" s="252" t="s">
        <v>3725</v>
      </c>
      <c r="BK388" s="3" t="s">
        <v>1644</v>
      </c>
      <c r="NH388" s="43"/>
    </row>
    <row r="389" spans="1:372" ht="18">
      <c r="D389" s="3"/>
      <c r="E389" s="3"/>
      <c r="F389" s="84"/>
      <c r="G389" s="143"/>
      <c r="M389" s="87"/>
      <c r="N389" s="41"/>
      <c r="O389" s="41"/>
      <c r="P389" s="183"/>
      <c r="V389" s="18"/>
      <c r="W389" s="18"/>
      <c r="X389" s="413"/>
      <c r="Y389" s="18"/>
      <c r="Z389" s="18"/>
      <c r="AE389" s="18"/>
      <c r="AF389" s="18"/>
      <c r="AG389" s="406"/>
      <c r="AH389" s="18"/>
      <c r="AI389" s="18"/>
      <c r="AN389" s="53">
        <v>2019</v>
      </c>
      <c r="AS389" s="3"/>
      <c r="AW389" s="53" t="s">
        <v>1937</v>
      </c>
      <c r="AZ389" s="95"/>
      <c r="BB389" s="3"/>
      <c r="BF389" s="53" t="s">
        <v>3691</v>
      </c>
      <c r="BI389" s="95"/>
      <c r="BK389" s="3"/>
      <c r="NH389" s="43"/>
    </row>
    <row r="390" spans="1:372" ht="18">
      <c r="D390" s="3"/>
      <c r="E390" s="3"/>
      <c r="F390" s="84"/>
      <c r="G390" s="143"/>
      <c r="M390" s="3"/>
      <c r="N390" s="3"/>
      <c r="O390" s="84"/>
      <c r="P390" s="143"/>
      <c r="V390" s="402"/>
      <c r="W390" s="18"/>
      <c r="X390" s="413"/>
      <c r="Y390" s="18"/>
      <c r="Z390" s="18"/>
      <c r="AE390" s="402"/>
      <c r="AF390" s="18"/>
      <c r="AG390" s="406"/>
      <c r="AH390" s="18"/>
      <c r="AI390" s="18"/>
      <c r="AN390" s="42" t="s">
        <v>828</v>
      </c>
      <c r="AQ390" s="177">
        <v>20807.300000000047</v>
      </c>
      <c r="AR390" t="s">
        <v>1562</v>
      </c>
      <c r="AS390" s="3" t="s">
        <v>1645</v>
      </c>
      <c r="AW390" s="41" t="s">
        <v>817</v>
      </c>
      <c r="AX390" s="3"/>
      <c r="AY390" s="3"/>
      <c r="AZ390" s="177">
        <v>29423.312499999894</v>
      </c>
      <c r="BA390" s="252" t="s">
        <v>2120</v>
      </c>
      <c r="BB390" s="3" t="s">
        <v>1645</v>
      </c>
      <c r="BF390" s="41" t="s">
        <v>835</v>
      </c>
      <c r="BG390" s="3"/>
      <c r="BH390" s="376"/>
      <c r="BI390" s="177">
        <v>41019.60000000018</v>
      </c>
      <c r="BJ390" s="252" t="s">
        <v>3726</v>
      </c>
      <c r="BK390" s="3" t="s">
        <v>1645</v>
      </c>
      <c r="NH390" s="43"/>
    </row>
    <row r="391" spans="1:372" ht="18">
      <c r="D391" s="87"/>
      <c r="E391" s="41"/>
      <c r="F391" s="41"/>
      <c r="G391" s="183"/>
      <c r="M391" s="3"/>
      <c r="N391" s="3"/>
      <c r="O391" s="84"/>
      <c r="P391" s="143"/>
      <c r="V391" s="402"/>
      <c r="W391" s="18"/>
      <c r="X391" s="413"/>
      <c r="Y391" s="18"/>
      <c r="Z391" s="18"/>
      <c r="AE391" s="18"/>
      <c r="AF391" s="18"/>
      <c r="AG391" s="406"/>
      <c r="AH391" s="18"/>
      <c r="AI391" s="18"/>
      <c r="AN391" s="53">
        <v>2019</v>
      </c>
      <c r="AS391" s="3"/>
      <c r="AW391" s="53" t="s">
        <v>1937</v>
      </c>
      <c r="AZ391" s="95"/>
      <c r="BB391" s="3"/>
      <c r="BF391" s="53" t="s">
        <v>3691</v>
      </c>
      <c r="BI391" s="95"/>
      <c r="BK391" s="3"/>
      <c r="NH391" s="43"/>
    </row>
    <row r="392" spans="1:372" ht="18">
      <c r="D392" s="3"/>
      <c r="E392" s="3"/>
      <c r="F392" s="84"/>
      <c r="G392" s="143"/>
      <c r="M392" s="65"/>
      <c r="N392" s="3"/>
      <c r="O392" s="84"/>
      <c r="P392" s="143"/>
      <c r="V392" s="402"/>
      <c r="W392" s="18"/>
      <c r="X392" s="413"/>
      <c r="Y392" s="18"/>
      <c r="Z392" s="18"/>
      <c r="AE392" s="402"/>
      <c r="AF392" s="18"/>
      <c r="AG392" s="406"/>
      <c r="AH392" s="18"/>
      <c r="AI392" s="18"/>
      <c r="AN392" s="42" t="s">
        <v>820</v>
      </c>
      <c r="AQ392" s="177">
        <v>20404.699999999932</v>
      </c>
      <c r="AR392" t="s">
        <v>1563</v>
      </c>
      <c r="AS392" s="3" t="s">
        <v>1646</v>
      </c>
      <c r="AW392" s="41" t="s">
        <v>842</v>
      </c>
      <c r="AX392" s="3"/>
      <c r="AY392" s="3"/>
      <c r="AZ392" s="177">
        <v>28920.175000000014</v>
      </c>
      <c r="BA392" s="252" t="s">
        <v>2121</v>
      </c>
      <c r="BB392" s="3" t="s">
        <v>1646</v>
      </c>
      <c r="BF392" s="41" t="s">
        <v>853</v>
      </c>
      <c r="BG392" s="3"/>
      <c r="BH392" s="376"/>
      <c r="BI392" s="177">
        <v>39978.200000000303</v>
      </c>
      <c r="BJ392" s="252" t="s">
        <v>3727</v>
      </c>
      <c r="BK392" s="3" t="s">
        <v>1646</v>
      </c>
      <c r="NH392" s="43"/>
    </row>
    <row r="393" spans="1:372" ht="18">
      <c r="A393" s="95"/>
      <c r="B393" s="178"/>
      <c r="C393" s="179"/>
      <c r="D393" s="3"/>
      <c r="E393" s="3"/>
      <c r="F393" s="84"/>
      <c r="G393" s="143"/>
      <c r="I393" s="95"/>
      <c r="J393" s="95"/>
      <c r="K393" s="95"/>
      <c r="L393" s="179"/>
      <c r="M393" s="65"/>
      <c r="N393" s="3"/>
      <c r="O393" s="84"/>
      <c r="P393" s="143"/>
      <c r="R393" s="95"/>
      <c r="S393" s="95"/>
      <c r="T393" s="95"/>
      <c r="U393" s="179"/>
      <c r="V393" s="18"/>
      <c r="W393" s="18"/>
      <c r="X393" s="413"/>
      <c r="Y393" s="18"/>
      <c r="Z393" s="18"/>
      <c r="AB393" s="95"/>
      <c r="AC393" s="95"/>
      <c r="AD393" s="179"/>
      <c r="AE393" s="18"/>
      <c r="AF393" s="18"/>
      <c r="AG393" s="406"/>
      <c r="AH393" s="18"/>
      <c r="AI393" s="18"/>
      <c r="AK393" s="95"/>
      <c r="AL393" s="95"/>
      <c r="AM393" s="179"/>
      <c r="AN393" s="53">
        <v>2019</v>
      </c>
      <c r="AQ393" s="95"/>
      <c r="AR393" s="95"/>
      <c r="AS393" s="3"/>
      <c r="AT393" s="95"/>
      <c r="AU393" s="95"/>
      <c r="AW393" s="53" t="s">
        <v>1937</v>
      </c>
      <c r="AZ393" s="95"/>
      <c r="BB393" s="3"/>
      <c r="BF393" s="53" t="s">
        <v>3691</v>
      </c>
      <c r="BI393" s="95"/>
      <c r="BK393" s="3"/>
      <c r="NH393" s="43"/>
    </row>
    <row r="394" spans="1:372" ht="18">
      <c r="D394" s="65"/>
      <c r="E394" s="3"/>
      <c r="F394" s="84"/>
      <c r="G394" s="143"/>
      <c r="M394" s="87"/>
      <c r="N394" s="41"/>
      <c r="O394" s="41"/>
      <c r="P394" s="183"/>
      <c r="V394" s="18"/>
      <c r="W394" s="18"/>
      <c r="X394" s="413"/>
      <c r="Y394" s="18"/>
      <c r="Z394" s="18"/>
      <c r="AE394" s="402"/>
      <c r="AF394" s="18"/>
      <c r="AG394" s="406"/>
      <c r="AH394" s="18"/>
      <c r="AI394" s="18"/>
      <c r="AN394" s="42" t="s">
        <v>842</v>
      </c>
      <c r="AQ394" s="177">
        <v>20083.699999999993</v>
      </c>
      <c r="AR394" t="s">
        <v>1564</v>
      </c>
      <c r="AS394" s="3" t="s">
        <v>1647</v>
      </c>
      <c r="AW394" s="41" t="s">
        <v>840</v>
      </c>
      <c r="AX394" s="3"/>
      <c r="AY394" s="3"/>
      <c r="AZ394" s="177">
        <v>28904.68750000008</v>
      </c>
      <c r="BA394" s="252" t="s">
        <v>2122</v>
      </c>
      <c r="BB394" s="3" t="s">
        <v>1647</v>
      </c>
      <c r="BF394" s="41" t="s">
        <v>859</v>
      </c>
      <c r="BG394" s="3"/>
      <c r="BH394" s="376"/>
      <c r="BI394" s="177">
        <v>38875.597999999853</v>
      </c>
      <c r="BJ394" s="252" t="s">
        <v>3728</v>
      </c>
      <c r="BK394" s="3" t="s">
        <v>1647</v>
      </c>
      <c r="NH394" s="43"/>
    </row>
    <row r="395" spans="1:372" ht="18">
      <c r="D395" s="3"/>
      <c r="E395" s="3"/>
      <c r="F395" s="84"/>
      <c r="G395" s="143"/>
      <c r="M395" s="87"/>
      <c r="N395" s="41"/>
      <c r="O395" s="41"/>
      <c r="P395" s="183"/>
      <c r="V395" s="411"/>
      <c r="W395" s="18"/>
      <c r="X395" s="413"/>
      <c r="Y395" s="18"/>
      <c r="Z395" s="18"/>
      <c r="AE395" s="402"/>
      <c r="AF395" s="18"/>
      <c r="AG395" s="406"/>
      <c r="AH395" s="18"/>
      <c r="AI395" s="18"/>
      <c r="AN395" s="53">
        <v>2019</v>
      </c>
      <c r="AO395" s="95"/>
      <c r="AP395" s="95"/>
      <c r="AS395" s="3"/>
      <c r="AW395" s="53" t="s">
        <v>1937</v>
      </c>
      <c r="AZ395" s="95"/>
      <c r="BB395" s="3"/>
      <c r="BF395" s="53" t="s">
        <v>3691</v>
      </c>
      <c r="BI395" s="95"/>
      <c r="BK395" s="3"/>
      <c r="NH395" s="43"/>
    </row>
    <row r="396" spans="1:372" ht="18">
      <c r="D396" s="3"/>
      <c r="E396" s="3"/>
      <c r="F396" s="84"/>
      <c r="G396" s="143"/>
      <c r="M396" s="87"/>
      <c r="N396" s="41"/>
      <c r="O396" s="41"/>
      <c r="P396" s="183"/>
      <c r="V396" s="18"/>
      <c r="W396" s="18"/>
      <c r="X396" s="413"/>
      <c r="Y396" s="18"/>
      <c r="Z396" s="18"/>
      <c r="AE396" s="402"/>
      <c r="AF396" s="18"/>
      <c r="AG396" s="406"/>
      <c r="AH396" s="18"/>
      <c r="AI396" s="18"/>
      <c r="AN396" s="42" t="s">
        <v>840</v>
      </c>
      <c r="AQ396" s="177">
        <v>19975.250000000138</v>
      </c>
      <c r="AR396" t="s">
        <v>1565</v>
      </c>
      <c r="AS396" s="3" t="s">
        <v>1648</v>
      </c>
      <c r="AW396" s="41" t="s">
        <v>834</v>
      </c>
      <c r="AX396" s="3"/>
      <c r="AY396" s="3"/>
      <c r="AZ396" s="177">
        <v>28529.499999999847</v>
      </c>
      <c r="BA396" s="252" t="s">
        <v>2123</v>
      </c>
      <c r="BB396" s="3" t="s">
        <v>1648</v>
      </c>
      <c r="BF396" s="41" t="s">
        <v>826</v>
      </c>
      <c r="BG396" s="3"/>
      <c r="BH396" s="376"/>
      <c r="BI396" s="177">
        <v>38703.900000000081</v>
      </c>
      <c r="BJ396" s="252" t="s">
        <v>3729</v>
      </c>
      <c r="BK396" s="3" t="s">
        <v>1648</v>
      </c>
      <c r="NH396" s="43"/>
    </row>
    <row r="397" spans="1:372" ht="18">
      <c r="A397" s="41"/>
      <c r="B397" s="49"/>
      <c r="D397" s="3"/>
      <c r="E397" s="3"/>
      <c r="F397" s="84"/>
      <c r="G397" s="143"/>
      <c r="M397" s="87"/>
      <c r="N397" s="41"/>
      <c r="O397" s="41"/>
      <c r="P397" s="183"/>
      <c r="V397" s="402"/>
      <c r="W397" s="18"/>
      <c r="X397" s="413"/>
      <c r="Y397" s="18"/>
      <c r="Z397" s="18"/>
      <c r="AE397" s="411"/>
      <c r="AF397" s="18"/>
      <c r="AG397" s="406"/>
      <c r="AH397" s="18"/>
      <c r="AI397" s="18"/>
      <c r="AN397" s="53">
        <v>2019</v>
      </c>
      <c r="AS397" s="3"/>
      <c r="AW397" s="53" t="s">
        <v>1937</v>
      </c>
      <c r="AZ397" s="95"/>
      <c r="BB397" s="3"/>
      <c r="BF397" s="53" t="s">
        <v>3691</v>
      </c>
      <c r="BI397" s="95"/>
      <c r="BK397" s="3"/>
      <c r="NH397" s="43"/>
    </row>
    <row r="398" spans="1:372" ht="18">
      <c r="A398" s="40"/>
      <c r="B398" s="49"/>
      <c r="D398" s="65"/>
      <c r="E398" s="3"/>
      <c r="F398" s="84"/>
      <c r="G398" s="143"/>
      <c r="M398" s="87"/>
      <c r="N398" s="41"/>
      <c r="O398" s="41"/>
      <c r="P398" s="183"/>
      <c r="V398" s="18"/>
      <c r="W398" s="18"/>
      <c r="X398" s="413"/>
      <c r="Y398" s="18"/>
      <c r="Z398" s="18"/>
      <c r="AE398" s="18"/>
      <c r="AF398" s="18"/>
      <c r="AG398" s="406"/>
      <c r="AH398" s="18"/>
      <c r="AI398" s="18"/>
      <c r="AN398" s="42" t="s">
        <v>824</v>
      </c>
      <c r="AQ398" s="177">
        <v>19764.199999999983</v>
      </c>
      <c r="AR398" t="s">
        <v>1566</v>
      </c>
      <c r="AS398" s="3" t="s">
        <v>1649</v>
      </c>
      <c r="AW398" s="41" t="s">
        <v>853</v>
      </c>
      <c r="AX398" s="9"/>
      <c r="AY398" s="3"/>
      <c r="AZ398" s="177">
        <v>28228.225000000144</v>
      </c>
      <c r="BA398" s="252" t="s">
        <v>2124</v>
      </c>
      <c r="BB398" s="3" t="s">
        <v>1649</v>
      </c>
      <c r="BF398" s="41" t="s">
        <v>805</v>
      </c>
      <c r="BG398" s="9"/>
      <c r="BH398" s="376"/>
      <c r="BI398" s="177">
        <v>38472.625000000022</v>
      </c>
      <c r="BJ398" s="252" t="s">
        <v>3730</v>
      </c>
      <c r="BK398" s="3" t="s">
        <v>1649</v>
      </c>
      <c r="NH398" s="43"/>
    </row>
    <row r="399" spans="1:372" ht="18">
      <c r="A399" s="52"/>
      <c r="B399" s="49"/>
      <c r="D399" s="87"/>
      <c r="E399" s="41"/>
      <c r="F399" s="41"/>
      <c r="G399" s="183"/>
      <c r="M399" s="3"/>
      <c r="N399" s="3"/>
      <c r="O399" s="84"/>
      <c r="P399" s="143"/>
      <c r="V399" s="18"/>
      <c r="W399" s="18"/>
      <c r="X399" s="413"/>
      <c r="Y399" s="18"/>
      <c r="Z399" s="18"/>
      <c r="AE399" s="402"/>
      <c r="AF399" s="18"/>
      <c r="AG399" s="406"/>
      <c r="AH399" s="18"/>
      <c r="AI399" s="18"/>
      <c r="AN399" s="53">
        <v>2019</v>
      </c>
      <c r="AS399" s="3"/>
      <c r="AW399" s="53" t="s">
        <v>1937</v>
      </c>
      <c r="AZ399" s="95"/>
      <c r="BB399" s="3"/>
      <c r="BF399" s="53" t="s">
        <v>3691</v>
      </c>
      <c r="BI399" s="95"/>
      <c r="BK399" s="3"/>
      <c r="NH399" s="43"/>
    </row>
    <row r="400" spans="1:372" ht="18">
      <c r="A400" s="40"/>
      <c r="B400" s="49"/>
      <c r="D400" s="65"/>
      <c r="E400" s="3"/>
      <c r="F400" s="84"/>
      <c r="G400" s="143"/>
      <c r="M400" s="65"/>
      <c r="N400" s="3"/>
      <c r="O400" s="84"/>
      <c r="P400" s="143"/>
      <c r="V400" s="18"/>
      <c r="W400" s="18"/>
      <c r="X400" s="413"/>
      <c r="Y400" s="18"/>
      <c r="Z400" s="18"/>
      <c r="AE400" s="18"/>
      <c r="AF400" s="18"/>
      <c r="AG400" s="406"/>
      <c r="AH400" s="18"/>
      <c r="AI400" s="18"/>
      <c r="AN400" s="42" t="s">
        <v>835</v>
      </c>
      <c r="AQ400" s="177">
        <v>19674.000000000044</v>
      </c>
      <c r="AR400" t="s">
        <v>1567</v>
      </c>
      <c r="AS400" s="3" t="s">
        <v>1650</v>
      </c>
      <c r="AW400" s="41" t="s">
        <v>799</v>
      </c>
      <c r="AX400" s="3"/>
      <c r="AY400" s="3"/>
      <c r="AZ400" s="177">
        <v>28177.000000000065</v>
      </c>
      <c r="BA400" s="252" t="s">
        <v>2125</v>
      </c>
      <c r="BB400" s="3" t="s">
        <v>1650</v>
      </c>
      <c r="BF400" s="89" t="s">
        <v>1828</v>
      </c>
      <c r="BG400" s="4"/>
      <c r="BH400" s="376"/>
      <c r="BI400" s="177">
        <v>36281.662499999875</v>
      </c>
      <c r="BJ400" s="252" t="s">
        <v>3731</v>
      </c>
      <c r="BK400" s="3" t="s">
        <v>1650</v>
      </c>
      <c r="NH400" s="43"/>
    </row>
    <row r="401" spans="1:372" ht="18">
      <c r="A401" s="41"/>
      <c r="B401" s="49"/>
      <c r="D401" s="65"/>
      <c r="E401" s="3"/>
      <c r="F401" s="84"/>
      <c r="G401" s="143"/>
      <c r="I401" s="1"/>
      <c r="K401" s="1"/>
      <c r="M401" s="3"/>
      <c r="N401" s="3"/>
      <c r="O401" s="84"/>
      <c r="P401" s="143"/>
      <c r="V401" s="402"/>
      <c r="W401" s="18"/>
      <c r="X401" s="413"/>
      <c r="Y401" s="18"/>
      <c r="Z401" s="18"/>
      <c r="AE401" s="402"/>
      <c r="AF401" s="18"/>
      <c r="AG401" s="406"/>
      <c r="AH401" s="18"/>
      <c r="AI401" s="18"/>
      <c r="AN401" s="53">
        <v>2019</v>
      </c>
      <c r="AS401" s="3"/>
      <c r="AW401" s="53" t="s">
        <v>1937</v>
      </c>
      <c r="AZ401" s="95"/>
      <c r="BB401" s="3"/>
      <c r="BF401" s="53" t="s">
        <v>3663</v>
      </c>
      <c r="BI401" s="95"/>
      <c r="BK401" s="3"/>
      <c r="NH401" s="43"/>
    </row>
    <row r="402" spans="1:372" ht="18">
      <c r="A402" s="52"/>
      <c r="B402" s="49"/>
      <c r="D402"/>
      <c r="E402" s="3"/>
      <c r="F402" s="84"/>
      <c r="G402" s="143"/>
      <c r="I402" s="9"/>
      <c r="K402" s="9"/>
      <c r="M402" s="3"/>
      <c r="N402" s="3"/>
      <c r="O402" s="84"/>
      <c r="P402" s="143"/>
      <c r="V402" s="402"/>
      <c r="W402" s="18"/>
      <c r="X402" s="413"/>
      <c r="Y402" s="18"/>
      <c r="Z402" s="18"/>
      <c r="AE402" s="18"/>
      <c r="AF402" s="18"/>
      <c r="AG402" s="406"/>
      <c r="AH402" s="18"/>
      <c r="AI402" s="18"/>
      <c r="AN402" s="42" t="s">
        <v>834</v>
      </c>
      <c r="AQ402" s="177">
        <v>19448.399999999972</v>
      </c>
      <c r="AR402" t="s">
        <v>1568</v>
      </c>
      <c r="AS402" s="3" t="s">
        <v>1651</v>
      </c>
      <c r="AW402" s="41" t="s">
        <v>824</v>
      </c>
      <c r="AX402" s="9"/>
      <c r="AY402" s="3"/>
      <c r="AZ402" s="177">
        <v>28074.850000000111</v>
      </c>
      <c r="BA402" s="252" t="s">
        <v>2126</v>
      </c>
      <c r="BB402" s="3" t="s">
        <v>1651</v>
      </c>
      <c r="BF402" s="89" t="s">
        <v>1842</v>
      </c>
      <c r="BG402" s="4"/>
      <c r="BH402" s="376"/>
      <c r="BI402" s="177">
        <v>35732.349999999991</v>
      </c>
      <c r="BJ402" s="252" t="s">
        <v>3732</v>
      </c>
      <c r="BK402" s="3" t="s">
        <v>1651</v>
      </c>
      <c r="NH402" s="43"/>
    </row>
    <row r="403" spans="1:372" ht="18">
      <c r="A403" s="95"/>
      <c r="B403" s="178"/>
      <c r="C403" s="179"/>
      <c r="D403" s="87"/>
      <c r="E403" s="41"/>
      <c r="F403" s="41"/>
      <c r="G403" s="183"/>
      <c r="I403" s="95"/>
      <c r="J403" s="95"/>
      <c r="K403" s="95"/>
      <c r="L403" s="179"/>
      <c r="M403" s="3"/>
      <c r="N403" s="3"/>
      <c r="O403" s="84"/>
      <c r="P403" s="143"/>
      <c r="R403" s="95"/>
      <c r="S403" s="95"/>
      <c r="T403" s="95"/>
      <c r="U403" s="179"/>
      <c r="V403" s="411"/>
      <c r="W403" s="18"/>
      <c r="X403" s="413"/>
      <c r="Y403" s="18"/>
      <c r="Z403" s="18"/>
      <c r="AB403" s="95"/>
      <c r="AC403" s="95"/>
      <c r="AD403" s="179"/>
      <c r="AE403" s="402"/>
      <c r="AF403" s="18"/>
      <c r="AG403" s="406"/>
      <c r="AH403" s="18"/>
      <c r="AI403" s="18"/>
      <c r="AK403" s="95"/>
      <c r="AL403" s="95"/>
      <c r="AM403" s="179"/>
      <c r="AN403" s="53">
        <v>2019</v>
      </c>
      <c r="AQ403" s="95"/>
      <c r="AR403" s="95"/>
      <c r="AS403" s="3"/>
      <c r="AT403" s="95"/>
      <c r="AU403" s="95"/>
      <c r="AW403" s="53" t="s">
        <v>1937</v>
      </c>
      <c r="AZ403" s="95"/>
      <c r="BB403" s="3"/>
      <c r="BF403" s="53" t="s">
        <v>3663</v>
      </c>
      <c r="BI403" s="95"/>
      <c r="BK403" s="3"/>
      <c r="NH403" s="43"/>
    </row>
    <row r="404" spans="1:372" ht="18">
      <c r="D404" s="65"/>
      <c r="E404" s="3"/>
      <c r="F404" s="84"/>
      <c r="G404" s="143"/>
      <c r="I404" s="1"/>
      <c r="K404" s="1"/>
      <c r="N404" s="3"/>
      <c r="O404" s="84"/>
      <c r="P404" s="143"/>
      <c r="V404" s="18"/>
      <c r="W404" s="18"/>
      <c r="X404" s="413"/>
      <c r="Y404" s="18"/>
      <c r="Z404" s="18"/>
      <c r="AE404" s="402"/>
      <c r="AF404" s="18"/>
      <c r="AG404" s="406"/>
      <c r="AH404" s="18"/>
      <c r="AI404" s="18"/>
      <c r="AN404" s="42" t="s">
        <v>853</v>
      </c>
      <c r="AQ404" s="177">
        <v>18799.500000000025</v>
      </c>
      <c r="AR404" t="s">
        <v>1569</v>
      </c>
      <c r="AS404" s="3" t="s">
        <v>1652</v>
      </c>
      <c r="AW404" s="41" t="s">
        <v>805</v>
      </c>
      <c r="AX404" s="3"/>
      <c r="AY404" s="3"/>
      <c r="AZ404" s="177">
        <v>27062.650000000031</v>
      </c>
      <c r="BA404" s="252" t="s">
        <v>2127</v>
      </c>
      <c r="BB404" s="3" t="s">
        <v>1652</v>
      </c>
      <c r="BF404" s="89" t="s">
        <v>1843</v>
      </c>
      <c r="BG404" s="4"/>
      <c r="BH404" s="376"/>
      <c r="BI404" s="177">
        <v>35569.749999999825</v>
      </c>
      <c r="BJ404" s="252" t="s">
        <v>3733</v>
      </c>
      <c r="BK404" s="3" t="s">
        <v>1652</v>
      </c>
      <c r="NH404" s="43"/>
    </row>
    <row r="405" spans="1:372" ht="18">
      <c r="D405"/>
      <c r="E405" s="3"/>
      <c r="F405" s="84"/>
      <c r="G405" s="143"/>
      <c r="I405" s="9"/>
      <c r="K405" s="9"/>
      <c r="M405" s="3"/>
      <c r="N405" s="3"/>
      <c r="O405" s="84"/>
      <c r="P405" s="143"/>
      <c r="V405" s="18"/>
      <c r="W405" s="18"/>
      <c r="X405" s="413"/>
      <c r="Y405" s="18"/>
      <c r="Z405" s="18"/>
      <c r="AE405" s="402"/>
      <c r="AF405" s="18"/>
      <c r="AG405" s="406"/>
      <c r="AH405" s="18"/>
      <c r="AI405" s="18"/>
      <c r="AN405" s="53">
        <v>2019</v>
      </c>
      <c r="AO405" s="95"/>
      <c r="AP405" s="95"/>
      <c r="AS405" s="3"/>
      <c r="AW405" s="53" t="s">
        <v>1937</v>
      </c>
      <c r="AZ405" s="95"/>
      <c r="BB405" s="3"/>
      <c r="BF405" s="53" t="s">
        <v>3663</v>
      </c>
      <c r="BI405" s="95"/>
      <c r="BK405" s="3"/>
      <c r="NH405" s="43"/>
    </row>
    <row r="406" spans="1:372" ht="18">
      <c r="D406" s="87"/>
      <c r="E406" s="41"/>
      <c r="F406" s="41"/>
      <c r="G406" s="183"/>
      <c r="M406" s="87"/>
      <c r="N406" s="41"/>
      <c r="O406" s="41"/>
      <c r="P406" s="183"/>
      <c r="V406" s="402"/>
      <c r="W406" s="18"/>
      <c r="X406" s="413"/>
      <c r="Y406" s="18"/>
      <c r="Z406" s="18"/>
      <c r="AE406" s="18"/>
      <c r="AF406" s="18"/>
      <c r="AG406" s="406"/>
      <c r="AH406" s="18"/>
      <c r="AI406" s="18"/>
      <c r="AN406" s="42" t="s">
        <v>845</v>
      </c>
      <c r="AQ406" s="177">
        <v>18479.549999999927</v>
      </c>
      <c r="AR406" t="s">
        <v>1570</v>
      </c>
      <c r="AS406" s="3" t="s">
        <v>1653</v>
      </c>
      <c r="AW406" s="41" t="s">
        <v>826</v>
      </c>
      <c r="AX406" s="3"/>
      <c r="AY406" s="3"/>
      <c r="AZ406" s="177">
        <v>25822.300000000003</v>
      </c>
      <c r="BA406" s="252" t="s">
        <v>2128</v>
      </c>
      <c r="BB406" s="3" t="s">
        <v>1653</v>
      </c>
      <c r="BF406" s="89" t="s">
        <v>1834</v>
      </c>
      <c r="BG406" s="4"/>
      <c r="BH406" s="376"/>
      <c r="BI406" s="177">
        <v>34583.774999999936</v>
      </c>
      <c r="BJ406" s="252" t="s">
        <v>3734</v>
      </c>
      <c r="BK406" s="3" t="s">
        <v>1653</v>
      </c>
      <c r="NH406" s="43"/>
    </row>
    <row r="407" spans="1:372" ht="18">
      <c r="D407" s="3"/>
      <c r="E407" s="3"/>
      <c r="F407" s="84"/>
      <c r="G407" s="143"/>
      <c r="I407" s="1"/>
      <c r="J407" s="18"/>
      <c r="K407" s="1"/>
      <c r="M407" s="3"/>
      <c r="N407" s="3"/>
      <c r="O407" s="84"/>
      <c r="P407" s="143"/>
      <c r="V407" s="402"/>
      <c r="W407" s="18"/>
      <c r="X407" s="413"/>
      <c r="Y407" s="18"/>
      <c r="Z407" s="18"/>
      <c r="AE407" s="18"/>
      <c r="AF407" s="18"/>
      <c r="AG407" s="406"/>
      <c r="AH407" s="18"/>
      <c r="AI407" s="18"/>
      <c r="AN407" s="53">
        <v>2019</v>
      </c>
      <c r="AS407" s="65"/>
      <c r="AW407" s="53" t="s">
        <v>1937</v>
      </c>
      <c r="AZ407" s="95"/>
      <c r="BB407" s="65"/>
      <c r="BF407" s="53" t="s">
        <v>3663</v>
      </c>
      <c r="BI407" s="95"/>
      <c r="BK407" s="65"/>
      <c r="NH407" s="43"/>
    </row>
    <row r="408" spans="1:372" ht="18">
      <c r="D408" s="87"/>
      <c r="E408" s="41"/>
      <c r="F408" s="41"/>
      <c r="G408" s="183"/>
      <c r="I408" s="9"/>
      <c r="K408" s="9"/>
      <c r="M408" s="3"/>
      <c r="N408" s="3"/>
      <c r="O408" s="84"/>
      <c r="P408" s="143"/>
      <c r="V408" s="411"/>
      <c r="W408" s="18"/>
      <c r="X408" s="413"/>
      <c r="Y408" s="18"/>
      <c r="Z408" s="18"/>
      <c r="AE408" s="411"/>
      <c r="AF408" s="18"/>
      <c r="AG408" s="406"/>
      <c r="AH408" s="18"/>
      <c r="AI408" s="18"/>
      <c r="AN408" s="42" t="s">
        <v>804</v>
      </c>
      <c r="AQ408" s="177">
        <v>18065.300000000014</v>
      </c>
      <c r="AR408" t="s">
        <v>1571</v>
      </c>
      <c r="AS408" s="3" t="s">
        <v>1654</v>
      </c>
      <c r="AW408" s="41" t="s">
        <v>835</v>
      </c>
      <c r="AX408" s="3"/>
      <c r="AY408" s="3"/>
      <c r="AZ408" s="177">
        <v>25186.100000000115</v>
      </c>
      <c r="BA408" s="252" t="s">
        <v>2129</v>
      </c>
      <c r="BB408" s="3" t="s">
        <v>1654</v>
      </c>
      <c r="BF408" s="41" t="s">
        <v>799</v>
      </c>
      <c r="BG408" s="9"/>
      <c r="BH408" s="376"/>
      <c r="BI408" s="177">
        <v>34207.750000000044</v>
      </c>
      <c r="BJ408" s="252" t="s">
        <v>3735</v>
      </c>
      <c r="BK408" s="3" t="s">
        <v>1654</v>
      </c>
      <c r="NH408" s="43"/>
    </row>
    <row r="409" spans="1:372" ht="18">
      <c r="D409" s="3"/>
      <c r="E409" s="3"/>
      <c r="F409" s="84"/>
      <c r="G409" s="143"/>
      <c r="M409" s="3"/>
      <c r="N409" s="3"/>
      <c r="O409" s="84"/>
      <c r="P409" s="143"/>
      <c r="V409" s="411"/>
      <c r="W409" s="18"/>
      <c r="X409" s="413"/>
      <c r="Y409" s="18"/>
      <c r="Z409" s="18"/>
      <c r="AE409" s="18"/>
      <c r="AF409" s="18"/>
      <c r="AG409" s="406"/>
      <c r="AH409" s="18"/>
      <c r="AI409" s="18"/>
      <c r="AN409" s="53">
        <v>2019</v>
      </c>
      <c r="AS409" s="65"/>
      <c r="AW409" s="53" t="s">
        <v>1937</v>
      </c>
      <c r="AZ409" s="95"/>
      <c r="BB409" s="65"/>
      <c r="BF409" s="53" t="s">
        <v>3691</v>
      </c>
      <c r="BI409" s="95"/>
      <c r="BK409" s="65"/>
      <c r="NH409" s="43"/>
    </row>
    <row r="410" spans="1:372" ht="18">
      <c r="I410" s="1"/>
      <c r="K410" s="1"/>
      <c r="M410" s="87"/>
      <c r="N410" s="41"/>
      <c r="O410" s="41"/>
      <c r="P410" s="183"/>
      <c r="V410" s="411"/>
      <c r="W410" s="18"/>
      <c r="X410" s="413"/>
      <c r="Y410" s="18"/>
      <c r="Z410" s="18"/>
      <c r="AE410" s="402"/>
      <c r="AF410" s="18"/>
      <c r="AG410" s="406"/>
      <c r="AH410" s="18"/>
      <c r="AI410" s="18"/>
      <c r="AN410" s="42" t="s">
        <v>826</v>
      </c>
      <c r="AQ410" s="177">
        <v>18035.600000000049</v>
      </c>
      <c r="AR410" t="s">
        <v>1572</v>
      </c>
      <c r="AS410" s="3" t="s">
        <v>1655</v>
      </c>
      <c r="AW410" s="41" t="s">
        <v>859</v>
      </c>
      <c r="AX410" s="9"/>
      <c r="AY410" s="3"/>
      <c r="AZ410" s="177">
        <v>23431.022000000041</v>
      </c>
      <c r="BA410" s="252" t="s">
        <v>2130</v>
      </c>
      <c r="BB410" s="3" t="s">
        <v>1655</v>
      </c>
      <c r="BF410" s="89" t="s">
        <v>1840</v>
      </c>
      <c r="BG410" s="4"/>
      <c r="BH410" s="376"/>
      <c r="BI410" s="177">
        <v>32942.537500000064</v>
      </c>
      <c r="BJ410" s="252" t="s">
        <v>3736</v>
      </c>
      <c r="BK410" s="3" t="s">
        <v>1655</v>
      </c>
      <c r="NH410" s="43"/>
    </row>
    <row r="411" spans="1:372" ht="18">
      <c r="I411" s="9"/>
      <c r="K411" s="9"/>
      <c r="M411" s="3"/>
      <c r="N411" s="3"/>
      <c r="O411" s="84"/>
      <c r="P411" s="143"/>
      <c r="V411" s="402"/>
      <c r="W411" s="18"/>
      <c r="X411" s="413"/>
      <c r="Y411" s="18"/>
      <c r="Z411" s="18"/>
      <c r="AE411" s="18"/>
      <c r="AF411" s="18"/>
      <c r="AG411" s="406"/>
      <c r="AH411" s="18"/>
      <c r="AI411" s="18"/>
      <c r="AN411" s="53">
        <v>2019</v>
      </c>
      <c r="AS411" s="3"/>
      <c r="AW411" s="53" t="s">
        <v>1937</v>
      </c>
      <c r="AZ411" s="95"/>
      <c r="BB411" s="3"/>
      <c r="BF411" s="53" t="s">
        <v>3663</v>
      </c>
      <c r="BI411" s="95"/>
      <c r="BK411" s="3"/>
      <c r="NH411" s="43"/>
    </row>
    <row r="412" spans="1:372" ht="18">
      <c r="M412" s="3"/>
      <c r="N412" s="3"/>
      <c r="O412" s="84"/>
      <c r="P412" s="143"/>
      <c r="V412" s="18"/>
      <c r="W412" s="18"/>
      <c r="X412" s="413"/>
      <c r="Y412" s="18"/>
      <c r="Z412" s="18"/>
      <c r="AE412" s="18"/>
      <c r="AF412" s="18"/>
      <c r="AG412" s="406"/>
      <c r="AH412" s="18"/>
      <c r="AI412" s="18"/>
      <c r="AN412" s="42" t="s">
        <v>805</v>
      </c>
      <c r="AQ412" s="177">
        <v>17565.80000000005</v>
      </c>
      <c r="AR412" t="s">
        <v>1573</v>
      </c>
      <c r="AS412" t="s">
        <v>1656</v>
      </c>
      <c r="AW412" s="42" t="s">
        <v>29</v>
      </c>
      <c r="AX412" s="9"/>
      <c r="AY412" s="3"/>
      <c r="AZ412" s="177">
        <v>15402.999999999998</v>
      </c>
      <c r="BA412" s="252" t="s">
        <v>2131</v>
      </c>
      <c r="BB412" t="s">
        <v>1656</v>
      </c>
      <c r="BF412" s="89" t="s">
        <v>1837</v>
      </c>
      <c r="BG412" s="4"/>
      <c r="BH412" s="376"/>
      <c r="BI412" s="177">
        <v>32705.362499999992</v>
      </c>
      <c r="BJ412" s="252" t="s">
        <v>3737</v>
      </c>
      <c r="BK412" t="s">
        <v>1656</v>
      </c>
      <c r="NH412" s="43"/>
    </row>
    <row r="413" spans="1:372" ht="18">
      <c r="A413" s="95"/>
      <c r="B413" s="178"/>
      <c r="C413" s="179"/>
      <c r="D413" s="180"/>
      <c r="E413" s="94"/>
      <c r="F413" s="95"/>
      <c r="G413" s="95"/>
      <c r="H413" s="95"/>
      <c r="I413" s="94"/>
      <c r="J413" s="95"/>
      <c r="K413" s="94"/>
      <c r="L413" s="179"/>
      <c r="M413" s="65"/>
      <c r="N413" s="3"/>
      <c r="O413" s="84"/>
      <c r="P413" s="143"/>
      <c r="R413" s="95"/>
      <c r="S413" s="95"/>
      <c r="T413" s="95"/>
      <c r="U413" s="179"/>
      <c r="V413" s="402"/>
      <c r="W413" s="18"/>
      <c r="X413" s="413"/>
      <c r="Y413" s="18"/>
      <c r="Z413" s="18"/>
      <c r="AB413" s="95"/>
      <c r="AC413" s="95"/>
      <c r="AD413" s="179"/>
      <c r="AE413" s="18"/>
      <c r="AF413" s="18"/>
      <c r="AG413" s="406"/>
      <c r="AH413" s="18"/>
      <c r="AI413" s="18"/>
      <c r="AK413" s="95"/>
      <c r="AL413" s="95"/>
      <c r="AM413" s="179"/>
      <c r="AN413" s="53">
        <v>2019</v>
      </c>
      <c r="AQ413" s="95"/>
      <c r="AR413" s="95"/>
      <c r="AT413" s="95"/>
      <c r="AU413" s="95"/>
      <c r="AW413" s="53" t="s">
        <v>224</v>
      </c>
      <c r="AZ413" s="95"/>
      <c r="BF413" s="53" t="s">
        <v>3663</v>
      </c>
      <c r="BI413" s="95"/>
      <c r="NH413" s="43"/>
    </row>
    <row r="414" spans="1:372" ht="18">
      <c r="I414" s="9"/>
      <c r="K414" s="9"/>
      <c r="M414" s="3"/>
      <c r="N414" s="3"/>
      <c r="O414" s="84"/>
      <c r="P414" s="143"/>
      <c r="V414" s="18"/>
      <c r="W414" s="18"/>
      <c r="X414" s="413"/>
      <c r="Y414" s="18"/>
      <c r="Z414" s="18"/>
      <c r="AE414" s="402"/>
      <c r="AF414" s="18"/>
      <c r="AG414" s="406"/>
      <c r="AH414" s="18"/>
      <c r="AI414" s="18"/>
      <c r="AN414" s="42" t="s">
        <v>859</v>
      </c>
      <c r="AQ414" s="177">
        <v>16833.096000000027</v>
      </c>
      <c r="AR414" t="s">
        <v>1574</v>
      </c>
      <c r="AS414" t="s">
        <v>1657</v>
      </c>
      <c r="AW414" s="41" t="s">
        <v>1821</v>
      </c>
      <c r="AX414" s="4"/>
      <c r="AY414" s="3"/>
      <c r="AZ414" s="177">
        <v>14884.499999999896</v>
      </c>
      <c r="BA414" s="252" t="s">
        <v>2132</v>
      </c>
      <c r="BB414" t="s">
        <v>1657</v>
      </c>
      <c r="BF414" s="89" t="s">
        <v>1826</v>
      </c>
      <c r="BG414" s="4"/>
      <c r="BH414" s="376"/>
      <c r="BI414" s="177">
        <v>31862.974999999824</v>
      </c>
      <c r="BJ414" s="252" t="s">
        <v>3738</v>
      </c>
      <c r="BK414" t="s">
        <v>1657</v>
      </c>
      <c r="NH414" s="43"/>
    </row>
    <row r="415" spans="1:372" ht="18">
      <c r="A415" s="95"/>
      <c r="B415" s="178"/>
      <c r="C415" s="179"/>
      <c r="D415" s="180"/>
      <c r="E415" s="94"/>
      <c r="F415" s="95"/>
      <c r="G415" s="95"/>
      <c r="H415" s="95"/>
      <c r="I415" s="95"/>
      <c r="J415" s="95"/>
      <c r="K415" s="95"/>
      <c r="L415" s="179"/>
      <c r="M415" s="3"/>
      <c r="N415" s="3"/>
      <c r="O415" s="84"/>
      <c r="P415" s="143"/>
      <c r="R415" s="95"/>
      <c r="S415" s="95"/>
      <c r="T415" s="95"/>
      <c r="U415" s="179"/>
      <c r="V415" s="18"/>
      <c r="W415" s="18"/>
      <c r="X415" s="413"/>
      <c r="Y415" s="18"/>
      <c r="Z415" s="18"/>
      <c r="AB415" s="95"/>
      <c r="AC415" s="95"/>
      <c r="AD415" s="179"/>
      <c r="AE415" s="402"/>
      <c r="AF415" s="18"/>
      <c r="AG415" s="406"/>
      <c r="AH415" s="18"/>
      <c r="AI415" s="18"/>
      <c r="AK415" s="95"/>
      <c r="AL415" s="95"/>
      <c r="AM415" s="179"/>
      <c r="AN415" s="53">
        <v>2019</v>
      </c>
      <c r="AO415" s="95"/>
      <c r="AP415" s="95"/>
      <c r="AQ415" s="95"/>
      <c r="AR415" s="95"/>
      <c r="AT415" s="95"/>
      <c r="AU415" s="95"/>
      <c r="AW415" s="53">
        <v>2020</v>
      </c>
      <c r="AZ415" s="95"/>
      <c r="BF415" s="53" t="s">
        <v>3663</v>
      </c>
      <c r="BI415" s="95"/>
      <c r="NH415" s="43"/>
    </row>
    <row r="416" spans="1:372" ht="18">
      <c r="H416" s="18"/>
      <c r="I416" s="1"/>
      <c r="K416" s="1"/>
      <c r="M416" s="3"/>
      <c r="N416" s="3"/>
      <c r="O416" s="84"/>
      <c r="P416" s="143"/>
      <c r="V416" s="18"/>
      <c r="W416" s="18"/>
      <c r="X416" s="413"/>
      <c r="Y416" s="18"/>
      <c r="Z416" s="18"/>
      <c r="AE416" s="411"/>
      <c r="AF416" s="18"/>
      <c r="AG416" s="406"/>
      <c r="AH416" s="18"/>
      <c r="AI416" s="18"/>
      <c r="AN416" s="42" t="s">
        <v>855</v>
      </c>
      <c r="AQ416" s="177">
        <v>16425.599999999977</v>
      </c>
      <c r="AR416" t="s">
        <v>1575</v>
      </c>
      <c r="AS416" t="s">
        <v>1658</v>
      </c>
      <c r="AW416" s="89" t="s">
        <v>1843</v>
      </c>
      <c r="AX416" s="4"/>
      <c r="AY416" s="3"/>
      <c r="AZ416" s="177">
        <v>14880.799999999866</v>
      </c>
      <c r="BA416" s="252" t="s">
        <v>2133</v>
      </c>
      <c r="BB416" t="s">
        <v>1658</v>
      </c>
      <c r="BF416" s="89" t="s">
        <v>1841</v>
      </c>
      <c r="BG416" s="4"/>
      <c r="BH416" s="376"/>
      <c r="BI416" s="177">
        <v>31814.599999999751</v>
      </c>
      <c r="BJ416" s="252" t="s">
        <v>3739</v>
      </c>
      <c r="BK416" t="s">
        <v>1658</v>
      </c>
      <c r="NH416" s="43"/>
    </row>
    <row r="417" spans="1:372" ht="18">
      <c r="I417" s="9"/>
      <c r="K417" s="9"/>
      <c r="M417" s="65"/>
      <c r="N417" s="3"/>
      <c r="O417" s="84"/>
      <c r="P417" s="143"/>
      <c r="V417" s="18"/>
      <c r="W417" s="18"/>
      <c r="X417" s="413"/>
      <c r="Y417" s="18"/>
      <c r="Z417" s="18"/>
      <c r="AE417" s="18"/>
      <c r="AF417" s="18"/>
      <c r="AG417" s="406"/>
      <c r="AH417" s="18"/>
      <c r="AI417" s="18"/>
      <c r="AN417" s="53">
        <v>2019</v>
      </c>
      <c r="AO417" s="95"/>
      <c r="AP417" s="95"/>
      <c r="AW417" s="53">
        <v>2020</v>
      </c>
      <c r="AZ417" s="95"/>
      <c r="BF417" s="53" t="s">
        <v>3663</v>
      </c>
      <c r="BI417" s="95"/>
      <c r="NH417" s="43"/>
    </row>
    <row r="418" spans="1:372" ht="18">
      <c r="M418" s="87"/>
      <c r="N418" s="41"/>
      <c r="O418" s="41"/>
      <c r="P418" s="183"/>
      <c r="V418" s="18"/>
      <c r="W418" s="18"/>
      <c r="X418" s="413"/>
      <c r="Y418" s="18"/>
      <c r="Z418" s="18"/>
      <c r="AE418" s="18"/>
      <c r="AF418" s="18"/>
      <c r="AG418" s="406"/>
      <c r="AH418" s="18"/>
      <c r="AI418" s="18"/>
      <c r="AN418" s="42" t="s">
        <v>178</v>
      </c>
      <c r="AQ418" s="177">
        <v>15246.750000000002</v>
      </c>
      <c r="AR418" t="s">
        <v>1576</v>
      </c>
      <c r="AS418" t="s">
        <v>1659</v>
      </c>
      <c r="AW418" s="89" t="s">
        <v>1828</v>
      </c>
      <c r="AX418" s="4"/>
      <c r="AY418" s="3"/>
      <c r="AZ418" s="177">
        <v>14459.750000000085</v>
      </c>
      <c r="BA418" s="252" t="s">
        <v>2134</v>
      </c>
      <c r="BB418" t="s">
        <v>1659</v>
      </c>
      <c r="BF418" s="89" t="s">
        <v>1838</v>
      </c>
      <c r="BG418" s="4"/>
      <c r="BH418" s="376"/>
      <c r="BI418" s="177">
        <v>31765.562499999847</v>
      </c>
      <c r="BJ418" s="252" t="s">
        <v>3740</v>
      </c>
      <c r="BK418" t="s">
        <v>1659</v>
      </c>
      <c r="NH418" s="43"/>
    </row>
    <row r="419" spans="1:372" ht="18">
      <c r="A419" s="95"/>
      <c r="B419" s="178"/>
      <c r="C419" s="179"/>
      <c r="D419" s="180"/>
      <c r="E419" s="94"/>
      <c r="F419" s="95"/>
      <c r="G419" s="95"/>
      <c r="H419" s="180"/>
      <c r="I419" s="94"/>
      <c r="J419" s="180"/>
      <c r="K419" s="94"/>
      <c r="L419" s="179"/>
      <c r="M419" s="65"/>
      <c r="N419" s="3"/>
      <c r="O419" s="84"/>
      <c r="P419" s="143"/>
      <c r="R419" s="95"/>
      <c r="S419" s="95"/>
      <c r="T419" s="95"/>
      <c r="U419" s="179"/>
      <c r="V419" s="411"/>
      <c r="W419" s="18"/>
      <c r="X419" s="413"/>
      <c r="Y419" s="18"/>
      <c r="Z419" s="18"/>
      <c r="AB419" s="95"/>
      <c r="AC419" s="95"/>
      <c r="AD419" s="179"/>
      <c r="AE419" s="402"/>
      <c r="AF419" s="18"/>
      <c r="AG419" s="406"/>
      <c r="AH419" s="18"/>
      <c r="AI419" s="18"/>
      <c r="AK419" s="95"/>
      <c r="AL419" s="95"/>
      <c r="AM419" s="179"/>
      <c r="AN419" s="53" t="s">
        <v>1614</v>
      </c>
      <c r="AQ419" s="95"/>
      <c r="AR419" s="95"/>
      <c r="AS419" s="95"/>
      <c r="AT419" s="95"/>
      <c r="AU419" s="95"/>
      <c r="AW419" s="53">
        <v>2020</v>
      </c>
      <c r="AZ419" s="95"/>
      <c r="BB419" s="95"/>
      <c r="BF419" s="53" t="s">
        <v>3663</v>
      </c>
      <c r="BI419" s="95"/>
      <c r="BK419" s="95"/>
      <c r="NH419" s="43"/>
    </row>
    <row r="420" spans="1:372" ht="18">
      <c r="I420" s="9"/>
      <c r="K420" s="9"/>
      <c r="M420" s="65"/>
      <c r="N420" s="3"/>
      <c r="O420" s="84"/>
      <c r="P420" s="143"/>
      <c r="V420" s="18"/>
      <c r="W420" s="18"/>
      <c r="X420" s="413"/>
      <c r="Y420" s="18"/>
      <c r="Z420" s="18"/>
      <c r="AE420" s="402"/>
      <c r="AF420" s="18"/>
      <c r="AG420" s="406"/>
      <c r="AH420" s="18"/>
      <c r="AI420" s="18"/>
      <c r="AN420" s="41" t="s">
        <v>164</v>
      </c>
      <c r="AQ420" s="177">
        <v>14645.062500000002</v>
      </c>
      <c r="AR420" t="s">
        <v>1577</v>
      </c>
      <c r="AS420" t="s">
        <v>1660</v>
      </c>
      <c r="AW420" s="89" t="s">
        <v>1834</v>
      </c>
      <c r="AX420" s="4"/>
      <c r="AY420" s="3"/>
      <c r="AZ420" s="177">
        <v>13999.699999999899</v>
      </c>
      <c r="BA420" s="252" t="s">
        <v>2135</v>
      </c>
      <c r="BB420" t="s">
        <v>1660</v>
      </c>
      <c r="BF420" s="89" t="s">
        <v>1836</v>
      </c>
      <c r="BG420" s="4"/>
      <c r="BH420" s="376"/>
      <c r="BI420" s="177">
        <v>31719.524999999707</v>
      </c>
      <c r="BJ420" s="252" t="s">
        <v>3741</v>
      </c>
      <c r="BK420" t="s">
        <v>1660</v>
      </c>
      <c r="NH420" s="43"/>
    </row>
    <row r="421" spans="1:372" ht="18">
      <c r="A421" s="95"/>
      <c r="B421" s="178"/>
      <c r="C421" s="179"/>
      <c r="D421" s="180"/>
      <c r="E421" s="94"/>
      <c r="F421" s="95"/>
      <c r="G421" s="95"/>
      <c r="H421" s="95"/>
      <c r="I421" s="95"/>
      <c r="J421" s="95"/>
      <c r="K421" s="95"/>
      <c r="L421" s="179"/>
      <c r="N421" s="3"/>
      <c r="O421" s="84"/>
      <c r="P421" s="143"/>
      <c r="R421" s="95"/>
      <c r="S421" s="95"/>
      <c r="T421" s="95"/>
      <c r="U421" s="179"/>
      <c r="V421" s="402"/>
      <c r="W421" s="18"/>
      <c r="X421" s="413"/>
      <c r="Y421" s="18"/>
      <c r="Z421" s="18"/>
      <c r="AB421" s="95"/>
      <c r="AC421" s="95"/>
      <c r="AD421" s="179"/>
      <c r="AE421" s="411"/>
      <c r="AF421" s="18"/>
      <c r="AG421" s="406"/>
      <c r="AH421" s="18"/>
      <c r="AI421" s="18"/>
      <c r="AK421" s="95"/>
      <c r="AL421" s="95"/>
      <c r="AM421" s="179"/>
      <c r="AN421" s="52">
        <v>2018</v>
      </c>
      <c r="AO421" s="95"/>
      <c r="AP421" s="95"/>
      <c r="AQ421" s="95"/>
      <c r="AR421" s="95"/>
      <c r="AT421" s="95"/>
      <c r="AU421" s="95"/>
      <c r="AW421" s="53">
        <v>2020</v>
      </c>
      <c r="AZ421" s="95"/>
      <c r="BF421" s="53" t="s">
        <v>3663</v>
      </c>
      <c r="BI421" s="95"/>
      <c r="NH421" s="43"/>
    </row>
    <row r="422" spans="1:372" ht="18">
      <c r="I422" s="1"/>
      <c r="K422" s="1"/>
      <c r="M422" s="87"/>
      <c r="N422" s="41"/>
      <c r="O422" s="41"/>
      <c r="P422" s="183"/>
      <c r="V422" s="18"/>
      <c r="W422" s="18"/>
      <c r="X422" s="413"/>
      <c r="Y422" s="18"/>
      <c r="Z422" s="18"/>
      <c r="AE422" s="411"/>
      <c r="AF422" s="18"/>
      <c r="AG422" s="406"/>
      <c r="AH422" s="18"/>
      <c r="AI422" s="18"/>
      <c r="AN422" s="42" t="s">
        <v>179</v>
      </c>
      <c r="AQ422" s="177">
        <v>4181.3374999999996</v>
      </c>
      <c r="AR422" t="s">
        <v>1578</v>
      </c>
      <c r="AS422" t="s">
        <v>1661</v>
      </c>
      <c r="AW422" s="89" t="s">
        <v>1826</v>
      </c>
      <c r="AX422" s="3"/>
      <c r="AY422" s="3"/>
      <c r="AZ422" s="177">
        <v>13952.89999999989</v>
      </c>
      <c r="BA422" s="252" t="s">
        <v>2136</v>
      </c>
      <c r="BB422" t="s">
        <v>1661</v>
      </c>
      <c r="BF422" s="89" t="s">
        <v>1833</v>
      </c>
      <c r="BG422" s="4"/>
      <c r="BH422" s="376"/>
      <c r="BI422" s="177">
        <v>31297.700000000063</v>
      </c>
      <c r="BJ422" s="252" t="s">
        <v>3742</v>
      </c>
      <c r="BK422" t="s">
        <v>1661</v>
      </c>
      <c r="NH422" s="43"/>
    </row>
    <row r="423" spans="1:372" ht="18">
      <c r="I423" s="9"/>
      <c r="K423" s="9"/>
      <c r="M423" s="65"/>
      <c r="N423" s="3"/>
      <c r="O423" s="84"/>
      <c r="P423" s="143"/>
      <c r="V423" s="18"/>
      <c r="W423" s="18"/>
      <c r="X423" s="413"/>
      <c r="Y423" s="18"/>
      <c r="Z423" s="18"/>
      <c r="AE423" s="411"/>
      <c r="AF423" s="18"/>
      <c r="AG423" s="406"/>
      <c r="AH423" s="18"/>
      <c r="AI423" s="18"/>
      <c r="AN423" s="52">
        <v>2016</v>
      </c>
      <c r="AO423" s="95"/>
      <c r="AP423" s="95"/>
      <c r="AW423" s="53">
        <v>2020</v>
      </c>
      <c r="AZ423" s="95"/>
      <c r="BF423" s="53" t="s">
        <v>3663</v>
      </c>
      <c r="BI423" s="95"/>
      <c r="NH423" s="43"/>
    </row>
    <row r="424" spans="1:372" ht="18">
      <c r="N424" s="3"/>
      <c r="O424" s="84"/>
      <c r="P424" s="143"/>
      <c r="V424" s="402"/>
      <c r="W424" s="18"/>
      <c r="X424" s="413"/>
      <c r="Y424" s="18"/>
      <c r="Z424" s="18"/>
      <c r="AE424" s="402"/>
      <c r="AF424" s="18"/>
      <c r="AG424" s="406"/>
      <c r="AH424" s="18"/>
      <c r="AI424" s="18"/>
      <c r="AN424" s="41" t="s">
        <v>181</v>
      </c>
      <c r="AQ424" s="177">
        <v>0</v>
      </c>
      <c r="AR424" t="s">
        <v>1579</v>
      </c>
      <c r="AW424" s="41" t="s">
        <v>845</v>
      </c>
      <c r="AX424" s="4"/>
      <c r="AY424" s="3"/>
      <c r="AZ424" s="177">
        <v>13859.662499999946</v>
      </c>
      <c r="BA424" s="252" t="s">
        <v>2137</v>
      </c>
      <c r="BB424" t="s">
        <v>1662</v>
      </c>
      <c r="BF424" s="89" t="s">
        <v>1835</v>
      </c>
      <c r="BG424" s="4"/>
      <c r="BH424" s="376"/>
      <c r="BI424" s="177">
        <v>29489.574999999895</v>
      </c>
      <c r="BJ424" s="252" t="s">
        <v>3743</v>
      </c>
      <c r="BK424" t="s">
        <v>1662</v>
      </c>
      <c r="NH424" s="43"/>
    </row>
    <row r="425" spans="1:372" ht="18">
      <c r="A425" s="95"/>
      <c r="B425" s="178"/>
      <c r="C425" s="179"/>
      <c r="D425" s="180"/>
      <c r="E425" s="94"/>
      <c r="F425" s="95"/>
      <c r="G425" s="95"/>
      <c r="H425" s="95"/>
      <c r="I425" s="94"/>
      <c r="J425" s="95"/>
      <c r="K425" s="94"/>
      <c r="L425" s="179"/>
      <c r="M425" s="87"/>
      <c r="N425" s="41"/>
      <c r="O425" s="41"/>
      <c r="P425" s="183"/>
      <c r="R425" s="95"/>
      <c r="S425" s="95"/>
      <c r="T425" s="95"/>
      <c r="U425" s="179"/>
      <c r="V425" s="402"/>
      <c r="W425" s="18"/>
      <c r="X425" s="413"/>
      <c r="Y425" s="18"/>
      <c r="Z425" s="18"/>
      <c r="AB425" s="95"/>
      <c r="AC425" s="95"/>
      <c r="AD425" s="179"/>
      <c r="AE425" s="18"/>
      <c r="AF425" s="18"/>
      <c r="AG425" s="406"/>
      <c r="AH425" s="18"/>
      <c r="AI425" s="18"/>
      <c r="AK425" s="95"/>
      <c r="AL425" s="95"/>
      <c r="AM425" s="179"/>
      <c r="AN425" s="52"/>
      <c r="AQ425" s="95"/>
      <c r="AR425" s="95"/>
      <c r="AT425" s="95"/>
      <c r="AU425" s="95"/>
      <c r="AW425" s="53">
        <v>2019</v>
      </c>
      <c r="AZ425" s="95"/>
      <c r="BF425" s="53" t="s">
        <v>3663</v>
      </c>
      <c r="BI425" s="95"/>
      <c r="NH425" s="43"/>
    </row>
    <row r="426" spans="1:372" ht="18">
      <c r="I426" s="9"/>
      <c r="K426" s="9"/>
      <c r="M426" s="3"/>
      <c r="N426" s="3"/>
      <c r="O426" s="84"/>
      <c r="P426" s="143"/>
      <c r="V426" s="18"/>
      <c r="W426" s="18"/>
      <c r="X426" s="413"/>
      <c r="Y426" s="18"/>
      <c r="Z426" s="18"/>
      <c r="AE426" s="402"/>
      <c r="AF426" s="18"/>
      <c r="AG426" s="406"/>
      <c r="AH426" s="18"/>
      <c r="AI426" s="18"/>
      <c r="AN426" s="41" t="s">
        <v>180</v>
      </c>
      <c r="AQ426" s="177">
        <v>0</v>
      </c>
      <c r="AR426" t="s">
        <v>249</v>
      </c>
      <c r="AW426" s="89" t="s">
        <v>1842</v>
      </c>
      <c r="AX426" s="4"/>
      <c r="AY426" s="3"/>
      <c r="AZ426" s="177">
        <v>13742.6</v>
      </c>
      <c r="BA426" s="252" t="s">
        <v>2138</v>
      </c>
      <c r="BB426" t="s">
        <v>1663</v>
      </c>
      <c r="BF426" s="89" t="s">
        <v>1823</v>
      </c>
      <c r="BG426" s="4"/>
      <c r="BH426" s="376"/>
      <c r="BI426" s="177">
        <v>28534.850000000002</v>
      </c>
      <c r="BJ426" s="252" t="s">
        <v>3744</v>
      </c>
      <c r="BK426" t="s">
        <v>1663</v>
      </c>
      <c r="NH426" s="43"/>
    </row>
    <row r="427" spans="1:372" ht="18">
      <c r="M427" s="87"/>
      <c r="N427" s="41"/>
      <c r="O427" s="41"/>
      <c r="P427" s="183"/>
      <c r="V427" s="402"/>
      <c r="W427" s="18"/>
      <c r="X427" s="413"/>
      <c r="Y427" s="18"/>
      <c r="Z427" s="18"/>
      <c r="AE427" s="18"/>
      <c r="AF427" s="18"/>
      <c r="AG427" s="406"/>
      <c r="AH427" s="18"/>
      <c r="AI427" s="18"/>
      <c r="AN427" s="52"/>
      <c r="AW427" s="53">
        <v>2020</v>
      </c>
      <c r="AZ427" s="95"/>
      <c r="BF427" s="53" t="s">
        <v>3663</v>
      </c>
      <c r="BI427" s="95"/>
      <c r="NH427" s="43"/>
    </row>
    <row r="428" spans="1:372" ht="18">
      <c r="M428" s="3"/>
      <c r="N428" s="3"/>
      <c r="O428" s="84"/>
      <c r="P428" s="143"/>
      <c r="V428" s="402"/>
      <c r="W428" s="18"/>
      <c r="X428" s="413"/>
      <c r="Y428" s="18"/>
      <c r="Z428" s="18"/>
      <c r="AE428" s="18"/>
      <c r="AF428" s="18"/>
      <c r="AG428" s="406"/>
      <c r="AH428" s="18"/>
      <c r="AI428" s="18"/>
      <c r="AW428" s="89" t="s">
        <v>1837</v>
      </c>
      <c r="AX428" s="4"/>
      <c r="AY428" s="3"/>
      <c r="AZ428" s="177">
        <v>13701.55000000003</v>
      </c>
      <c r="BA428" s="252" t="s">
        <v>2139</v>
      </c>
      <c r="BB428" t="s">
        <v>2061</v>
      </c>
      <c r="BF428" s="41" t="s">
        <v>158</v>
      </c>
      <c r="BG428" s="9"/>
      <c r="BH428" s="376"/>
      <c r="BI428" s="177">
        <v>25592.699999999957</v>
      </c>
      <c r="BJ428" s="252" t="s">
        <v>3745</v>
      </c>
      <c r="BK428" t="s">
        <v>2061</v>
      </c>
      <c r="NH428" s="43"/>
    </row>
    <row r="429" spans="1:372" ht="18">
      <c r="V429" s="402"/>
      <c r="W429" s="18"/>
      <c r="X429" s="413"/>
      <c r="Y429" s="18"/>
      <c r="Z429" s="18"/>
      <c r="AE429" s="18"/>
      <c r="AF429" s="18"/>
      <c r="AG429" s="406"/>
      <c r="AH429" s="18"/>
      <c r="AI429" s="18"/>
      <c r="AW429" s="53">
        <v>2020</v>
      </c>
      <c r="AZ429" s="95"/>
      <c r="BF429" s="52" t="s">
        <v>1935</v>
      </c>
      <c r="BI429" s="95"/>
      <c r="NH429" s="43"/>
    </row>
    <row r="430" spans="1:372" ht="18">
      <c r="V430" s="18"/>
      <c r="W430" s="18"/>
      <c r="X430" s="413"/>
      <c r="Y430" s="18"/>
      <c r="Z430" s="18"/>
      <c r="AE430" s="18"/>
      <c r="AF430" s="18"/>
      <c r="AG430" s="406"/>
      <c r="AH430" s="18"/>
      <c r="AI430" s="18"/>
      <c r="AN430" s="402" t="s">
        <v>2225</v>
      </c>
      <c r="AO430" s="18"/>
      <c r="AP430" s="406" t="s">
        <v>2072</v>
      </c>
      <c r="AQ430" s="18"/>
      <c r="AR430" s="18"/>
      <c r="AW430" s="89" t="s">
        <v>1836</v>
      </c>
      <c r="AX430" s="4"/>
      <c r="AY430" s="3"/>
      <c r="AZ430" s="177">
        <v>13694.099999999968</v>
      </c>
      <c r="BA430" s="252" t="s">
        <v>2140</v>
      </c>
      <c r="BB430" t="s">
        <v>2062</v>
      </c>
      <c r="BF430" s="89" t="s">
        <v>1825</v>
      </c>
      <c r="BG430" s="4"/>
      <c r="BH430" s="376"/>
      <c r="BI430" s="177">
        <v>25505.924999999916</v>
      </c>
      <c r="BJ430" s="252" t="s">
        <v>3746</v>
      </c>
      <c r="BK430" t="s">
        <v>2062</v>
      </c>
      <c r="NH430" s="43"/>
    </row>
    <row r="431" spans="1:372" ht="18">
      <c r="V431" s="18"/>
      <c r="W431" s="18"/>
      <c r="X431" s="413"/>
      <c r="Y431" s="18"/>
      <c r="Z431" s="18"/>
      <c r="AE431" s="18"/>
      <c r="AF431" s="18"/>
      <c r="AG431" s="406"/>
      <c r="AH431" s="18"/>
      <c r="AI431" s="18"/>
      <c r="AN431" s="412" t="s">
        <v>1838</v>
      </c>
      <c r="AO431" s="18"/>
      <c r="AP431" s="406" t="s">
        <v>1659</v>
      </c>
      <c r="AQ431" s="18"/>
      <c r="AR431" s="18"/>
      <c r="AW431" s="53">
        <v>2020</v>
      </c>
      <c r="AZ431" s="95"/>
      <c r="BF431" s="53" t="s">
        <v>3663</v>
      </c>
      <c r="BI431" s="95"/>
      <c r="NH431" s="43"/>
    </row>
    <row r="432" spans="1:372" ht="18">
      <c r="V432" s="18"/>
      <c r="W432" s="18"/>
      <c r="X432" s="413"/>
      <c r="Y432" s="18"/>
      <c r="Z432" s="18"/>
      <c r="AE432" s="411"/>
      <c r="AF432" s="18"/>
      <c r="AG432" s="406"/>
      <c r="AH432" s="18"/>
      <c r="AI432" s="18"/>
      <c r="AN432" s="18" t="s">
        <v>156</v>
      </c>
      <c r="AO432" s="18"/>
      <c r="AP432" s="406" t="s">
        <v>1641</v>
      </c>
      <c r="AQ432" s="18"/>
      <c r="AR432" s="18"/>
      <c r="AW432" s="89" t="s">
        <v>1833</v>
      </c>
      <c r="AX432" s="4"/>
      <c r="AY432" s="3"/>
      <c r="AZ432" s="177">
        <v>13607.199999999961</v>
      </c>
      <c r="BA432" s="252" t="s">
        <v>2141</v>
      </c>
      <c r="BB432" t="s">
        <v>2063</v>
      </c>
      <c r="BF432" s="42" t="s">
        <v>35</v>
      </c>
      <c r="BG432" s="9"/>
      <c r="BH432" s="376"/>
      <c r="BI432" s="177">
        <v>23511.400000000016</v>
      </c>
      <c r="BJ432" s="252" t="s">
        <v>3747</v>
      </c>
      <c r="BK432" t="s">
        <v>2063</v>
      </c>
      <c r="NH432" s="43"/>
    </row>
    <row r="433" spans="22:372" ht="18">
      <c r="V433" s="402"/>
      <c r="W433" s="18"/>
      <c r="X433" s="413"/>
      <c r="Y433" s="18"/>
      <c r="Z433" s="18"/>
      <c r="AE433" s="18"/>
      <c r="AF433" s="18"/>
      <c r="AG433" s="406"/>
      <c r="AH433" s="18"/>
      <c r="AI433" s="18"/>
      <c r="AN433" s="402" t="s">
        <v>2218</v>
      </c>
      <c r="AO433" s="18"/>
      <c r="AP433" s="406" t="s">
        <v>2077</v>
      </c>
      <c r="AQ433" s="18"/>
      <c r="AR433" s="18"/>
      <c r="AW433" s="53">
        <v>2020</v>
      </c>
      <c r="AZ433" s="95"/>
      <c r="BF433" s="53" t="s">
        <v>1935</v>
      </c>
      <c r="BI433" s="95"/>
      <c r="NH433" s="43"/>
    </row>
    <row r="434" spans="22:372" ht="18">
      <c r="V434" s="402"/>
      <c r="W434" s="18"/>
      <c r="X434" s="413"/>
      <c r="Y434" s="18"/>
      <c r="Z434" s="18"/>
      <c r="AE434" s="402"/>
      <c r="AF434" s="18"/>
      <c r="AG434" s="406"/>
      <c r="AH434" s="18"/>
      <c r="AI434" s="18"/>
      <c r="AN434" s="412" t="s">
        <v>1833</v>
      </c>
      <c r="AO434" s="18"/>
      <c r="AP434" s="406" t="s">
        <v>1661</v>
      </c>
      <c r="AQ434" s="18"/>
      <c r="AR434" s="18"/>
      <c r="AW434" s="89" t="s">
        <v>1841</v>
      </c>
      <c r="AX434" s="4"/>
      <c r="AY434" s="3"/>
      <c r="AZ434" s="177">
        <v>13604.599999999899</v>
      </c>
      <c r="BA434" s="252" t="s">
        <v>2142</v>
      </c>
      <c r="BB434" t="s">
        <v>2064</v>
      </c>
      <c r="BF434" s="42" t="s">
        <v>2223</v>
      </c>
      <c r="BG434" s="3"/>
      <c r="BH434" s="376"/>
      <c r="BI434" s="177">
        <v>23405.400000000049</v>
      </c>
      <c r="BJ434" s="252" t="s">
        <v>3750</v>
      </c>
      <c r="BK434" t="s">
        <v>2064</v>
      </c>
      <c r="NH434" s="43"/>
    </row>
    <row r="435" spans="22:372" ht="18">
      <c r="V435" s="18"/>
      <c r="W435" s="18"/>
      <c r="X435" s="413"/>
      <c r="Y435" s="18"/>
      <c r="Z435" s="18"/>
      <c r="AE435" s="18"/>
      <c r="AF435" s="18"/>
      <c r="AG435" s="406"/>
      <c r="AH435" s="18"/>
      <c r="AI435" s="18"/>
      <c r="AN435" s="412" t="s">
        <v>1828</v>
      </c>
      <c r="AO435" s="18"/>
      <c r="AP435" s="406" t="s">
        <v>1650</v>
      </c>
      <c r="AQ435" s="18"/>
      <c r="AR435" s="18"/>
      <c r="AW435" s="53">
        <v>2020</v>
      </c>
      <c r="AZ435" s="95"/>
      <c r="BF435" s="53">
        <v>2021</v>
      </c>
      <c r="BI435" s="95"/>
      <c r="NH435" s="43"/>
    </row>
    <row r="436" spans="22:372" ht="18">
      <c r="V436" s="411"/>
      <c r="W436" s="18"/>
      <c r="X436" s="413"/>
      <c r="Y436" s="18"/>
      <c r="Z436" s="18"/>
      <c r="AE436" s="18"/>
      <c r="AF436" s="18"/>
      <c r="AG436" s="406"/>
      <c r="AH436" s="18"/>
      <c r="AI436" s="18"/>
      <c r="AN436" s="402" t="s">
        <v>1</v>
      </c>
      <c r="AO436" s="18"/>
      <c r="AP436" s="406" t="s">
        <v>1643</v>
      </c>
      <c r="AQ436" s="18"/>
      <c r="AR436" s="18"/>
      <c r="AW436" s="89" t="s">
        <v>1838</v>
      </c>
      <c r="AX436" s="4"/>
      <c r="AY436" s="3"/>
      <c r="AZ436" s="177">
        <v>13592.350000000077</v>
      </c>
      <c r="BA436" s="252" t="s">
        <v>2143</v>
      </c>
      <c r="BB436" t="s">
        <v>2065</v>
      </c>
      <c r="BF436" s="42" t="s">
        <v>29</v>
      </c>
      <c r="BG436" s="9"/>
      <c r="BH436" s="376"/>
      <c r="BI436" s="177">
        <v>23070.974999999969</v>
      </c>
      <c r="BJ436" s="252" t="s">
        <v>3748</v>
      </c>
      <c r="BK436" t="s">
        <v>2065</v>
      </c>
      <c r="NH436" s="43"/>
    </row>
    <row r="437" spans="22:372" ht="18">
      <c r="V437" s="402"/>
      <c r="W437" s="18"/>
      <c r="X437" s="413"/>
      <c r="Y437" s="18"/>
      <c r="Z437" s="18"/>
      <c r="AE437" s="402"/>
      <c r="AF437" s="18"/>
      <c r="AG437" s="406"/>
      <c r="AH437" s="18"/>
      <c r="AI437" s="18"/>
      <c r="AN437" s="402" t="s">
        <v>2224</v>
      </c>
      <c r="AO437" s="18"/>
      <c r="AP437" s="406" t="s">
        <v>2069</v>
      </c>
      <c r="AQ437" s="18"/>
      <c r="AR437" s="18"/>
      <c r="AW437" s="53">
        <v>2020</v>
      </c>
      <c r="AZ437" s="95"/>
      <c r="BF437" s="53" t="s">
        <v>5031</v>
      </c>
      <c r="BI437" s="95"/>
      <c r="NH437" s="43"/>
    </row>
    <row r="438" spans="22:372" ht="18">
      <c r="V438" s="402"/>
      <c r="W438" s="18"/>
      <c r="X438" s="413"/>
      <c r="Y438" s="18"/>
      <c r="Z438" s="18"/>
      <c r="AE438" s="402"/>
      <c r="AF438" s="18"/>
      <c r="AG438" s="406"/>
      <c r="AH438" s="18"/>
      <c r="AI438" s="18"/>
      <c r="AN438" s="402" t="s">
        <v>2252</v>
      </c>
      <c r="AO438" s="18"/>
      <c r="AP438" s="406" t="s">
        <v>2484</v>
      </c>
      <c r="AQ438" s="18"/>
      <c r="AR438" s="18"/>
      <c r="AW438" s="89" t="s">
        <v>1840</v>
      </c>
      <c r="AX438" s="4"/>
      <c r="AY438" s="3"/>
      <c r="AZ438" s="177">
        <v>13554.450000000028</v>
      </c>
      <c r="BA438" s="252" t="s">
        <v>2144</v>
      </c>
      <c r="BB438" t="s">
        <v>2066</v>
      </c>
      <c r="BF438" s="42" t="s">
        <v>2221</v>
      </c>
      <c r="BG438" s="3"/>
      <c r="BH438" s="376"/>
      <c r="BI438" s="177">
        <v>23005.50000000008</v>
      </c>
      <c r="BJ438" s="252" t="s">
        <v>3749</v>
      </c>
      <c r="BK438" t="s">
        <v>2066</v>
      </c>
      <c r="NH438" s="43"/>
    </row>
    <row r="439" spans="22:372" ht="18">
      <c r="V439" s="18"/>
      <c r="W439" s="18"/>
      <c r="X439" s="413"/>
      <c r="Y439" s="18"/>
      <c r="Z439" s="18"/>
      <c r="AE439" s="18"/>
      <c r="AF439" s="18"/>
      <c r="AG439" s="406"/>
      <c r="AH439" s="18"/>
      <c r="AI439" s="18"/>
      <c r="AN439" s="412" t="s">
        <v>1834</v>
      </c>
      <c r="AO439" s="18"/>
      <c r="AP439" s="406" t="s">
        <v>1653</v>
      </c>
      <c r="AQ439" s="18"/>
      <c r="AR439" s="18"/>
      <c r="AW439" s="53">
        <v>2020</v>
      </c>
      <c r="AZ439" s="95"/>
      <c r="BF439" s="53">
        <v>2021</v>
      </c>
      <c r="BI439" s="95"/>
      <c r="NH439" s="43"/>
    </row>
    <row r="440" spans="22:372" ht="18">
      <c r="V440" s="411"/>
      <c r="W440" s="18"/>
      <c r="X440" s="413"/>
      <c r="Y440" s="18"/>
      <c r="Z440" s="18"/>
      <c r="AE440" s="402"/>
      <c r="AF440" s="18"/>
      <c r="AG440" s="406"/>
      <c r="AH440" s="18"/>
      <c r="AI440" s="18"/>
      <c r="AN440" s="18" t="s">
        <v>842</v>
      </c>
      <c r="AO440" s="18"/>
      <c r="AP440" s="406" t="s">
        <v>1642</v>
      </c>
      <c r="AQ440" s="18"/>
      <c r="AR440" s="18"/>
      <c r="AW440" s="89" t="s">
        <v>1839</v>
      </c>
      <c r="AX440" s="4"/>
      <c r="AY440" s="3"/>
      <c r="AZ440" s="177">
        <v>13339.099999999928</v>
      </c>
      <c r="BA440" s="252" t="s">
        <v>2145</v>
      </c>
      <c r="BB440" t="s">
        <v>2067</v>
      </c>
      <c r="BF440" s="41" t="s">
        <v>815</v>
      </c>
      <c r="BG440" s="9"/>
      <c r="BH440" s="376"/>
      <c r="BI440" s="177">
        <v>22521.600000000006</v>
      </c>
      <c r="BJ440" s="252" t="s">
        <v>3751</v>
      </c>
      <c r="BK440" t="s">
        <v>2067</v>
      </c>
      <c r="NH440" s="43"/>
    </row>
    <row r="441" spans="22:372" ht="18">
      <c r="V441" s="18"/>
      <c r="W441" s="18"/>
      <c r="X441" s="413"/>
      <c r="Y441" s="18"/>
      <c r="Z441" s="18"/>
      <c r="AE441" s="402"/>
      <c r="AF441" s="18"/>
      <c r="AG441" s="406"/>
      <c r="AH441" s="18"/>
      <c r="AI441" s="18"/>
      <c r="AN441" s="402" t="s">
        <v>2284</v>
      </c>
      <c r="AO441" s="18"/>
      <c r="AP441" s="406" t="s">
        <v>2197</v>
      </c>
      <c r="AQ441" s="18"/>
      <c r="AR441" s="18"/>
      <c r="AW441" s="53">
        <v>2020</v>
      </c>
      <c r="AZ441" s="95"/>
      <c r="BF441" s="53" t="s">
        <v>1937</v>
      </c>
      <c r="BI441" s="95"/>
      <c r="NH441" s="43"/>
    </row>
    <row r="442" spans="22:372" ht="18">
      <c r="V442" s="18"/>
      <c r="W442" s="18"/>
      <c r="X442" s="413"/>
      <c r="Y442" s="18"/>
      <c r="Z442" s="18"/>
      <c r="AE442" s="402"/>
      <c r="AF442" s="18"/>
      <c r="AG442" s="406"/>
      <c r="AH442" s="18"/>
      <c r="AI442" s="18"/>
      <c r="AN442" s="18" t="s">
        <v>859</v>
      </c>
      <c r="AO442" s="18"/>
      <c r="AP442" s="406" t="s">
        <v>1647</v>
      </c>
      <c r="AQ442" s="18"/>
      <c r="AR442" s="18"/>
      <c r="AW442" s="89" t="s">
        <v>1832</v>
      </c>
      <c r="AX442" s="4"/>
      <c r="AY442" s="3"/>
      <c r="AZ442" s="177">
        <v>13241.300000000012</v>
      </c>
      <c r="BA442" s="252" t="s">
        <v>2146</v>
      </c>
      <c r="BB442" t="s">
        <v>2068</v>
      </c>
      <c r="BF442" s="42" t="s">
        <v>2236</v>
      </c>
      <c r="BG442" s="3"/>
      <c r="BH442" s="376"/>
      <c r="BI442" s="177">
        <v>22419.349999999889</v>
      </c>
      <c r="BJ442" s="252" t="s">
        <v>3752</v>
      </c>
      <c r="BK442" t="s">
        <v>2068</v>
      </c>
      <c r="NH442" s="43"/>
    </row>
    <row r="443" spans="22:372" ht="18">
      <c r="V443" s="402"/>
      <c r="W443" s="18"/>
      <c r="X443" s="413"/>
      <c r="Y443" s="18"/>
      <c r="Z443" s="18"/>
      <c r="AE443" s="18"/>
      <c r="AF443" s="18"/>
      <c r="AG443" s="406"/>
      <c r="AH443" s="18"/>
      <c r="AI443" s="18"/>
      <c r="AN443" s="402" t="s">
        <v>2221</v>
      </c>
      <c r="AO443" s="18"/>
      <c r="AP443" s="406" t="s">
        <v>2066</v>
      </c>
      <c r="AQ443" s="18"/>
      <c r="AR443" s="18"/>
      <c r="AW443" s="53">
        <v>2020</v>
      </c>
      <c r="AZ443" s="95"/>
      <c r="BF443" s="53">
        <v>2021</v>
      </c>
      <c r="BI443" s="95"/>
      <c r="NH443" s="43"/>
    </row>
    <row r="444" spans="22:372" ht="18">
      <c r="AE444" s="18"/>
      <c r="AF444" s="18"/>
      <c r="AG444" s="406"/>
      <c r="AH444" s="18"/>
      <c r="AI444" s="18"/>
      <c r="AN444" s="18" t="s">
        <v>153</v>
      </c>
      <c r="AO444" s="18"/>
      <c r="AP444" s="406" t="s">
        <v>1595</v>
      </c>
      <c r="AQ444" s="18"/>
      <c r="AR444" s="18"/>
      <c r="AW444" s="89" t="s">
        <v>1825</v>
      </c>
      <c r="AX444" s="4"/>
      <c r="AY444" s="3"/>
      <c r="AZ444" s="177">
        <v>13084.699999999904</v>
      </c>
      <c r="BA444" s="252" t="s">
        <v>2147</v>
      </c>
      <c r="BB444" t="s">
        <v>2069</v>
      </c>
      <c r="BF444" s="42" t="s">
        <v>2224</v>
      </c>
      <c r="BG444" s="3"/>
      <c r="BH444" s="376"/>
      <c r="BI444" s="177">
        <v>22226.350000000177</v>
      </c>
      <c r="BJ444" s="252" t="s">
        <v>3753</v>
      </c>
      <c r="BK444" t="s">
        <v>2069</v>
      </c>
      <c r="NH444" s="43"/>
    </row>
    <row r="445" spans="22:372" ht="18">
      <c r="AE445" s="18"/>
      <c r="AF445" s="18"/>
      <c r="AG445" s="406"/>
      <c r="AH445" s="18"/>
      <c r="AI445" s="18"/>
      <c r="AN445" s="402" t="s">
        <v>2253</v>
      </c>
      <c r="AO445" s="18"/>
      <c r="AP445" s="406" t="s">
        <v>2485</v>
      </c>
      <c r="AQ445" s="18"/>
      <c r="AR445" s="18"/>
      <c r="AW445" s="53">
        <v>2020</v>
      </c>
      <c r="AZ445" s="95"/>
      <c r="BF445" s="53">
        <v>2021</v>
      </c>
      <c r="BI445" s="95"/>
      <c r="NH445" s="43"/>
    </row>
    <row r="446" spans="22:372" ht="18">
      <c r="AE446" s="402"/>
      <c r="AF446" s="18"/>
      <c r="AG446" s="406"/>
      <c r="AH446" s="18"/>
      <c r="AI446" s="18"/>
      <c r="AN446" s="18" t="s">
        <v>9</v>
      </c>
      <c r="AO446" s="18"/>
      <c r="AP446" s="406" t="s">
        <v>1593</v>
      </c>
      <c r="AQ446" s="18"/>
      <c r="AR446" s="18"/>
      <c r="AW446" s="89" t="s">
        <v>1831</v>
      </c>
      <c r="AX446" s="4"/>
      <c r="AY446" s="3"/>
      <c r="AZ446" s="177">
        <v>12924.600000000022</v>
      </c>
      <c r="BA446" s="252" t="s">
        <v>2148</v>
      </c>
      <c r="BB446" t="s">
        <v>2070</v>
      </c>
      <c r="BF446" s="42" t="s">
        <v>2226</v>
      </c>
      <c r="BG446" s="3"/>
      <c r="BH446" s="376"/>
      <c r="BI446" s="177">
        <v>22038.700000000241</v>
      </c>
      <c r="BJ446" s="252" t="s">
        <v>3754</v>
      </c>
      <c r="BK446" t="s">
        <v>2070</v>
      </c>
      <c r="NH446" s="43"/>
    </row>
    <row r="447" spans="22:372" ht="18">
      <c r="AE447" s="402"/>
      <c r="AF447" s="18"/>
      <c r="AG447" s="406"/>
      <c r="AH447" s="18"/>
      <c r="AI447" s="18"/>
      <c r="AN447" s="402" t="s">
        <v>2236</v>
      </c>
      <c r="AO447" s="18"/>
      <c r="AP447" s="406" t="s">
        <v>2068</v>
      </c>
      <c r="AQ447" s="18"/>
      <c r="AR447" s="18"/>
      <c r="AW447" s="53">
        <v>2020</v>
      </c>
      <c r="AZ447" s="95"/>
      <c r="BF447" s="53">
        <v>2021</v>
      </c>
      <c r="BI447" s="95"/>
      <c r="NH447" s="43"/>
    </row>
    <row r="448" spans="22:372" ht="18">
      <c r="AE448" s="18"/>
      <c r="AF448" s="18"/>
      <c r="AG448" s="406"/>
      <c r="AH448" s="18"/>
      <c r="AI448" s="18"/>
      <c r="AN448" s="402" t="s">
        <v>11</v>
      </c>
      <c r="AO448" s="18"/>
      <c r="AP448" s="406" t="s">
        <v>1632</v>
      </c>
      <c r="AQ448" s="18"/>
      <c r="AR448" s="18"/>
      <c r="AW448" s="89" t="s">
        <v>1857</v>
      </c>
      <c r="AX448" s="4"/>
      <c r="AY448" s="3"/>
      <c r="AZ448" s="177">
        <v>12768.400000000049</v>
      </c>
      <c r="BA448" s="252" t="s">
        <v>2149</v>
      </c>
      <c r="BB448" t="s">
        <v>2071</v>
      </c>
      <c r="BF448" s="42" t="s">
        <v>4</v>
      </c>
      <c r="BG448" s="9"/>
      <c r="BH448" s="376"/>
      <c r="BI448" s="177">
        <v>21778.812499999993</v>
      </c>
      <c r="BJ448" s="252" t="s">
        <v>3755</v>
      </c>
      <c r="BK448" t="s">
        <v>2071</v>
      </c>
      <c r="NH448" s="43"/>
    </row>
    <row r="449" spans="31:372" ht="18">
      <c r="AE449" s="411"/>
      <c r="AF449" s="18"/>
      <c r="AG449" s="406"/>
      <c r="AH449" s="18"/>
      <c r="AI449" s="18"/>
      <c r="AN449" s="402" t="s">
        <v>2254</v>
      </c>
      <c r="AO449" s="18"/>
      <c r="AP449" s="406" t="s">
        <v>2489</v>
      </c>
      <c r="AQ449" s="18"/>
      <c r="AR449" s="18"/>
      <c r="AW449" s="53">
        <v>2020</v>
      </c>
      <c r="AZ449" s="95"/>
      <c r="BF449" s="53" t="s">
        <v>1935</v>
      </c>
      <c r="BI449" s="95"/>
      <c r="NH449" s="43"/>
    </row>
    <row r="450" spans="31:372" ht="18">
      <c r="AE450" s="402"/>
      <c r="AF450" s="18"/>
      <c r="AG450" s="406"/>
      <c r="AH450" s="18"/>
      <c r="AI450" s="18"/>
      <c r="AN450" s="412" t="s">
        <v>1836</v>
      </c>
      <c r="AO450" s="18"/>
      <c r="AP450" s="406" t="s">
        <v>1660</v>
      </c>
      <c r="AQ450" s="18"/>
      <c r="AR450" s="18"/>
      <c r="AW450" s="89" t="s">
        <v>1835</v>
      </c>
      <c r="AX450" s="3"/>
      <c r="AY450" s="3"/>
      <c r="AZ450" s="177">
        <v>12416.899999999921</v>
      </c>
      <c r="BA450" s="252" t="s">
        <v>2150</v>
      </c>
      <c r="BB450" t="s">
        <v>2072</v>
      </c>
      <c r="BF450" s="42" t="s">
        <v>2225</v>
      </c>
      <c r="BG450" s="3"/>
      <c r="BH450" s="376"/>
      <c r="BI450" s="177">
        <v>21549.599999999831</v>
      </c>
      <c r="BJ450" s="252" t="s">
        <v>3756</v>
      </c>
      <c r="BK450" t="s">
        <v>2072</v>
      </c>
      <c r="NH450" s="43"/>
    </row>
    <row r="451" spans="31:372" ht="18">
      <c r="AE451" s="402"/>
      <c r="AF451" s="18"/>
      <c r="AG451" s="406"/>
      <c r="AH451" s="18"/>
      <c r="AI451" s="18"/>
      <c r="AN451" s="18" t="s">
        <v>799</v>
      </c>
      <c r="AO451" s="18"/>
      <c r="AP451" s="406" t="s">
        <v>1654</v>
      </c>
      <c r="AQ451" s="18"/>
      <c r="AR451" s="18"/>
      <c r="AW451" s="53">
        <v>2020</v>
      </c>
      <c r="AZ451" s="95"/>
      <c r="BF451" s="53">
        <v>2021</v>
      </c>
      <c r="BI451" s="95"/>
      <c r="NH451" s="43"/>
    </row>
    <row r="452" spans="31:372" ht="18">
      <c r="AE452" s="18"/>
      <c r="AF452" s="18"/>
      <c r="AG452" s="406"/>
      <c r="AH452" s="18"/>
      <c r="AI452" s="18"/>
      <c r="AN452" s="402" t="s">
        <v>2226</v>
      </c>
      <c r="AO452" s="18"/>
      <c r="AP452" s="406" t="s">
        <v>2070</v>
      </c>
      <c r="AQ452" s="18"/>
      <c r="AR452" s="18"/>
      <c r="AW452" s="41" t="s">
        <v>855</v>
      </c>
      <c r="AX452" s="4"/>
      <c r="AY452" s="3"/>
      <c r="AZ452" s="177">
        <v>12319.199999999979</v>
      </c>
      <c r="BA452" s="252" t="s">
        <v>2097</v>
      </c>
      <c r="BB452" t="s">
        <v>2073</v>
      </c>
      <c r="BF452" s="42" t="s">
        <v>2217</v>
      </c>
      <c r="BG452" s="3"/>
      <c r="BH452" s="376"/>
      <c r="BI452" s="177">
        <v>21281.950000000004</v>
      </c>
      <c r="BJ452" s="252" t="s">
        <v>3757</v>
      </c>
      <c r="BK452" t="s">
        <v>2073</v>
      </c>
      <c r="NH452" s="43"/>
    </row>
    <row r="453" spans="31:372" ht="18">
      <c r="AE453" s="411"/>
      <c r="AF453" s="18"/>
      <c r="AG453" s="406"/>
      <c r="AH453" s="18"/>
      <c r="AI453" s="18"/>
      <c r="AN453" s="18" t="s">
        <v>854</v>
      </c>
      <c r="AO453" s="18"/>
      <c r="AP453" s="406" t="s">
        <v>1607</v>
      </c>
      <c r="AQ453" s="18"/>
      <c r="AR453" s="18"/>
      <c r="AW453" s="53">
        <v>2019</v>
      </c>
      <c r="AZ453" s="95"/>
      <c r="BF453" s="53">
        <v>2021</v>
      </c>
      <c r="BI453" s="95"/>
      <c r="NH453" s="43"/>
    </row>
    <row r="454" spans="31:372" ht="18">
      <c r="AE454" s="18"/>
      <c r="AF454" s="18"/>
      <c r="AG454" s="406"/>
      <c r="AH454" s="18"/>
      <c r="AI454" s="18"/>
      <c r="AN454" s="402" t="s">
        <v>13</v>
      </c>
      <c r="AO454" s="18"/>
      <c r="AP454" s="406" t="s">
        <v>1639</v>
      </c>
      <c r="AQ454" s="18"/>
      <c r="AR454" s="18"/>
      <c r="AW454" s="89" t="s">
        <v>1823</v>
      </c>
      <c r="AX454" s="4"/>
      <c r="AY454" s="3"/>
      <c r="AZ454" s="177">
        <v>11519.400000000081</v>
      </c>
      <c r="BA454" s="252" t="s">
        <v>2151</v>
      </c>
      <c r="BB454" t="s">
        <v>2074</v>
      </c>
      <c r="BF454" s="42" t="s">
        <v>2222</v>
      </c>
      <c r="BG454" s="3"/>
      <c r="BH454" s="376"/>
      <c r="BI454" s="177">
        <v>20666.500000000051</v>
      </c>
      <c r="BJ454" s="252" t="s">
        <v>3758</v>
      </c>
      <c r="BK454" t="s">
        <v>2074</v>
      </c>
      <c r="NH454" s="43"/>
    </row>
    <row r="455" spans="31:372" ht="18">
      <c r="AE455" s="18"/>
      <c r="AF455" s="18"/>
      <c r="AG455" s="406"/>
      <c r="AH455" s="18"/>
      <c r="AI455" s="18"/>
      <c r="AN455" s="18" t="s">
        <v>805</v>
      </c>
      <c r="AO455" s="18"/>
      <c r="AP455" s="406" t="s">
        <v>1649</v>
      </c>
      <c r="AQ455" s="18"/>
      <c r="AR455" s="18"/>
      <c r="AW455" s="53">
        <v>2020</v>
      </c>
      <c r="AZ455" s="95"/>
      <c r="BF455" s="53">
        <v>2021</v>
      </c>
      <c r="BI455" s="95"/>
      <c r="NH455" s="43"/>
    </row>
    <row r="456" spans="31:372" ht="18">
      <c r="AE456" s="402"/>
      <c r="AF456" s="18"/>
      <c r="AG456" s="406"/>
      <c r="AH456" s="18"/>
      <c r="AI456" s="18"/>
      <c r="AN456" s="402" t="s">
        <v>15</v>
      </c>
      <c r="AO456" s="18"/>
      <c r="AP456" s="406" t="s">
        <v>1603</v>
      </c>
      <c r="AQ456" s="18"/>
      <c r="AR456" s="18"/>
      <c r="AW456" s="89" t="s">
        <v>1829</v>
      </c>
      <c r="AX456" s="223"/>
      <c r="AY456" s="3"/>
      <c r="AZ456" s="177">
        <v>11316.500000000095</v>
      </c>
      <c r="BA456" s="252" t="s">
        <v>2152</v>
      </c>
      <c r="BB456" t="s">
        <v>2075</v>
      </c>
      <c r="BF456" s="41" t="s">
        <v>840</v>
      </c>
      <c r="BG456" s="3"/>
      <c r="BH456" s="376"/>
      <c r="BI456" s="177">
        <v>20430.062500000058</v>
      </c>
      <c r="BJ456" s="252" t="s">
        <v>3759</v>
      </c>
      <c r="BK456" t="s">
        <v>2075</v>
      </c>
      <c r="NH456" s="43"/>
    </row>
    <row r="457" spans="31:372" ht="18">
      <c r="AN457" s="402" t="s">
        <v>2222</v>
      </c>
      <c r="AO457" s="18"/>
      <c r="AP457" s="406" t="s">
        <v>2074</v>
      </c>
      <c r="AQ457" s="18"/>
      <c r="AR457" s="18"/>
      <c r="AW457" s="53">
        <v>2020</v>
      </c>
      <c r="AZ457" s="95"/>
      <c r="BF457" s="53" t="s">
        <v>1937</v>
      </c>
      <c r="BI457" s="95"/>
      <c r="NH457" s="43"/>
    </row>
    <row r="458" spans="31:372" ht="18">
      <c r="AN458" s="402" t="s">
        <v>17</v>
      </c>
      <c r="AO458" s="18"/>
      <c r="AP458" s="406" t="s">
        <v>1633</v>
      </c>
      <c r="AQ458" s="18"/>
      <c r="AR458" s="18"/>
      <c r="AW458" s="41" t="s">
        <v>164</v>
      </c>
      <c r="AX458" s="9"/>
      <c r="AY458" s="3"/>
      <c r="AZ458" s="177">
        <v>9763.375</v>
      </c>
      <c r="BA458" s="252" t="s">
        <v>2153</v>
      </c>
      <c r="BB458" t="s">
        <v>2076</v>
      </c>
      <c r="BF458" s="42" t="s">
        <v>2219</v>
      </c>
      <c r="BG458" s="3"/>
      <c r="BH458" s="376"/>
      <c r="BI458" s="177">
        <v>19623.499999999811</v>
      </c>
      <c r="BJ458" s="252" t="s">
        <v>3760</v>
      </c>
      <c r="BK458" t="s">
        <v>2076</v>
      </c>
      <c r="NH458" s="43"/>
    </row>
    <row r="459" spans="31:372" ht="18">
      <c r="AN459" s="18" t="s">
        <v>828</v>
      </c>
      <c r="AO459" s="18"/>
      <c r="AP459" s="406" t="s">
        <v>1609</v>
      </c>
      <c r="AQ459" s="18"/>
      <c r="AR459" s="18"/>
      <c r="AW459" s="52">
        <v>2018</v>
      </c>
      <c r="AZ459" s="95"/>
      <c r="BF459" s="53">
        <v>2021</v>
      </c>
      <c r="BI459" s="95"/>
      <c r="NH459" s="43"/>
    </row>
    <row r="460" spans="31:372" ht="18">
      <c r="AN460" s="18" t="s">
        <v>162</v>
      </c>
      <c r="AO460" s="18"/>
      <c r="AP460" s="406" t="s">
        <v>1604</v>
      </c>
      <c r="AQ460" s="18"/>
      <c r="AR460" s="18"/>
      <c r="AW460" s="42" t="s">
        <v>178</v>
      </c>
      <c r="AX460" s="222"/>
      <c r="AY460" s="3"/>
      <c r="AZ460" s="177">
        <v>5319.05</v>
      </c>
      <c r="BA460" s="252" t="s">
        <v>2154</v>
      </c>
      <c r="BB460" t="s">
        <v>2077</v>
      </c>
      <c r="BF460" s="42" t="s">
        <v>2218</v>
      </c>
      <c r="BG460" s="3"/>
      <c r="BH460" s="376"/>
      <c r="BI460" s="177">
        <v>17329.299999999996</v>
      </c>
      <c r="BJ460" s="252" t="s">
        <v>3761</v>
      </c>
      <c r="BK460" t="s">
        <v>2077</v>
      </c>
      <c r="NH460" s="43"/>
    </row>
    <row r="461" spans="31:372" ht="18">
      <c r="AN461" s="412" t="s">
        <v>1823</v>
      </c>
      <c r="AO461" s="18"/>
      <c r="AP461" s="406" t="s">
        <v>1663</v>
      </c>
      <c r="AQ461" s="18"/>
      <c r="AR461" s="18"/>
      <c r="AW461" s="53">
        <v>2017</v>
      </c>
      <c r="AZ461" s="95"/>
      <c r="BF461" s="53">
        <v>2021</v>
      </c>
      <c r="BI461" s="95"/>
      <c r="NH461" s="43"/>
    </row>
    <row r="462" spans="31:372" ht="18">
      <c r="AN462" s="18" t="s">
        <v>871</v>
      </c>
      <c r="AO462" s="18"/>
      <c r="AP462" s="406" t="s">
        <v>1599</v>
      </c>
      <c r="AQ462" s="18"/>
      <c r="AR462" s="18"/>
      <c r="AW462" s="42" t="s">
        <v>179</v>
      </c>
      <c r="AY462" s="3"/>
      <c r="AZ462" s="177">
        <v>0</v>
      </c>
      <c r="BA462" s="252" t="s">
        <v>2155</v>
      </c>
      <c r="BF462" s="41" t="s">
        <v>1821</v>
      </c>
      <c r="BG462" s="9"/>
      <c r="BH462" s="376"/>
      <c r="BI462" s="177">
        <v>11163.374999999924</v>
      </c>
      <c r="BJ462" s="252" t="s">
        <v>3762</v>
      </c>
      <c r="BK462" t="s">
        <v>2078</v>
      </c>
      <c r="NH462" s="43"/>
    </row>
    <row r="463" spans="31:372" ht="18">
      <c r="AN463" s="402" t="s">
        <v>2255</v>
      </c>
      <c r="AO463" s="18"/>
      <c r="AP463" s="406" t="s">
        <v>2482</v>
      </c>
      <c r="AQ463" s="18"/>
      <c r="AR463" s="18"/>
      <c r="AW463" s="52"/>
      <c r="BF463" s="53">
        <v>2020</v>
      </c>
      <c r="BI463" s="95"/>
      <c r="NH463" s="43"/>
    </row>
    <row r="464" spans="31:372" ht="18">
      <c r="AN464" s="18" t="s">
        <v>867</v>
      </c>
      <c r="AO464" s="18"/>
      <c r="AP464" s="406" t="s">
        <v>1605</v>
      </c>
      <c r="AQ464" s="18"/>
      <c r="AR464" s="18"/>
      <c r="BF464" s="89" t="s">
        <v>1839</v>
      </c>
      <c r="BG464" s="4"/>
      <c r="BH464" s="376"/>
      <c r="BI464" s="177">
        <v>10004.324999999946</v>
      </c>
      <c r="BJ464" s="252" t="s">
        <v>3763</v>
      </c>
      <c r="BK464" s="3" t="s">
        <v>3716</v>
      </c>
      <c r="NH464" s="43"/>
    </row>
    <row r="465" spans="40:372" ht="18">
      <c r="AN465" s="18" t="s">
        <v>21</v>
      </c>
      <c r="AO465" s="18"/>
      <c r="AP465" s="406" t="s">
        <v>1631</v>
      </c>
      <c r="AQ465" s="18"/>
      <c r="AR465" s="18"/>
      <c r="AW465" s="402"/>
      <c r="AX465" s="18"/>
      <c r="AY465" s="406"/>
      <c r="AZ465" s="18"/>
      <c r="BF465" s="53">
        <v>2020</v>
      </c>
      <c r="BI465" s="95"/>
      <c r="BK465" s="3"/>
      <c r="NH465" s="43"/>
    </row>
    <row r="466" spans="40:372" ht="18">
      <c r="AN466" s="18" t="s">
        <v>141</v>
      </c>
      <c r="AO466" s="18"/>
      <c r="AP466" s="406" t="s">
        <v>1634</v>
      </c>
      <c r="AQ466" s="18"/>
      <c r="AR466" s="18"/>
      <c r="AW466" s="411"/>
      <c r="AX466" s="18"/>
      <c r="AY466" s="406"/>
      <c r="AZ466" s="18"/>
      <c r="BF466" s="89" t="s">
        <v>1832</v>
      </c>
      <c r="BG466" s="4"/>
      <c r="BH466" s="376"/>
      <c r="BI466" s="177">
        <v>9930.9750000000095</v>
      </c>
      <c r="BJ466" s="252" t="s">
        <v>3764</v>
      </c>
      <c r="BK466" s="3" t="s">
        <v>3717</v>
      </c>
      <c r="NH466" s="43"/>
    </row>
    <row r="467" spans="40:372" ht="18">
      <c r="AN467" s="402" t="s">
        <v>2256</v>
      </c>
      <c r="AO467" s="18"/>
      <c r="AP467" s="406" t="s">
        <v>2486</v>
      </c>
      <c r="AQ467" s="18"/>
      <c r="AR467" s="18"/>
      <c r="AW467" s="18"/>
      <c r="AX467" s="18"/>
      <c r="AY467" s="406"/>
      <c r="AZ467" s="18"/>
      <c r="BF467" s="53">
        <v>2020</v>
      </c>
      <c r="BI467" s="95"/>
      <c r="BK467" s="3"/>
      <c r="NH467" s="43"/>
    </row>
    <row r="468" spans="40:372" ht="18">
      <c r="AN468" s="402" t="s">
        <v>2257</v>
      </c>
      <c r="AO468" s="18"/>
      <c r="AP468" s="406" t="s">
        <v>2490</v>
      </c>
      <c r="AQ468" s="18"/>
      <c r="AR468" s="18"/>
      <c r="AW468" s="402"/>
      <c r="AX468" s="18"/>
      <c r="AY468" s="406"/>
      <c r="AZ468" s="18"/>
      <c r="BF468" s="89" t="s">
        <v>1831</v>
      </c>
      <c r="BG468" s="4"/>
      <c r="BH468" s="376"/>
      <c r="BI468" s="177">
        <v>9693.4500000000153</v>
      </c>
      <c r="BJ468" s="1" t="s">
        <v>3765</v>
      </c>
      <c r="BK468" s="3" t="s">
        <v>3718</v>
      </c>
      <c r="NH468" s="43"/>
    </row>
    <row r="469" spans="40:372" ht="18">
      <c r="AN469" s="412" t="s">
        <v>1825</v>
      </c>
      <c r="AO469" s="18"/>
      <c r="AP469" s="406" t="s">
        <v>2062</v>
      </c>
      <c r="AQ469" s="18"/>
      <c r="AR469" s="18"/>
      <c r="AW469" s="411"/>
      <c r="AX469" s="18"/>
      <c r="AY469" s="406"/>
      <c r="AZ469" s="18"/>
      <c r="BF469" s="53">
        <v>2020</v>
      </c>
      <c r="BI469" s="95"/>
      <c r="BK469" s="3"/>
      <c r="NH469" s="43"/>
    </row>
    <row r="470" spans="40:372" ht="18">
      <c r="AN470" s="18" t="s">
        <v>833</v>
      </c>
      <c r="AO470" s="18"/>
      <c r="AP470" s="406" t="s">
        <v>1615</v>
      </c>
      <c r="AQ470" s="18"/>
      <c r="AR470" s="18"/>
      <c r="AW470" s="411"/>
      <c r="AX470" s="18"/>
      <c r="AY470" s="406"/>
      <c r="AZ470" s="18"/>
      <c r="BF470" s="89" t="s">
        <v>1857</v>
      </c>
      <c r="BG470" s="4"/>
      <c r="BH470" s="376"/>
      <c r="BI470" s="177">
        <v>9576.3000000000357</v>
      </c>
      <c r="BJ470" s="252" t="s">
        <v>3766</v>
      </c>
      <c r="BK470" s="3" t="s">
        <v>3719</v>
      </c>
      <c r="NH470" s="43"/>
    </row>
    <row r="471" spans="40:372" ht="18">
      <c r="AN471" s="18" t="s">
        <v>834</v>
      </c>
      <c r="AO471" s="18"/>
      <c r="AP471" s="406" t="s">
        <v>1618</v>
      </c>
      <c r="AQ471" s="18"/>
      <c r="AR471" s="18"/>
      <c r="AW471" s="402"/>
      <c r="AX471" s="18"/>
      <c r="AY471" s="406"/>
      <c r="AZ471" s="18"/>
      <c r="BF471" s="53">
        <v>2020</v>
      </c>
      <c r="BI471" s="95"/>
      <c r="BK471" s="3"/>
      <c r="NH471" s="43"/>
    </row>
    <row r="472" spans="40:372" ht="18">
      <c r="AN472" s="402" t="s">
        <v>23</v>
      </c>
      <c r="AO472" s="18"/>
      <c r="AP472" s="406" t="s">
        <v>1600</v>
      </c>
      <c r="AQ472" s="18"/>
      <c r="AR472" s="18"/>
      <c r="AW472" s="402"/>
      <c r="AX472" s="18"/>
      <c r="AY472" s="406"/>
      <c r="AZ472" s="18"/>
      <c r="BF472" s="41" t="s">
        <v>845</v>
      </c>
      <c r="BG472" s="3"/>
      <c r="BH472" s="376"/>
      <c r="BI472" s="177">
        <v>9239.7749999999633</v>
      </c>
      <c r="BJ472" s="252" t="s">
        <v>2137</v>
      </c>
      <c r="BK472" s="3" t="s">
        <v>3720</v>
      </c>
      <c r="NH472" s="43"/>
    </row>
    <row r="473" spans="40:372" ht="18">
      <c r="AN473" s="402" t="s">
        <v>25</v>
      </c>
      <c r="AO473" s="18"/>
      <c r="AP473" s="406" t="s">
        <v>1589</v>
      </c>
      <c r="AQ473" s="18"/>
      <c r="AR473" s="18"/>
      <c r="AW473" s="402"/>
      <c r="AX473" s="18"/>
      <c r="AY473" s="406"/>
      <c r="AZ473" s="18"/>
      <c r="BF473" s="53">
        <v>2019</v>
      </c>
      <c r="BI473" s="95"/>
      <c r="BK473" s="3"/>
      <c r="NH473" s="43"/>
    </row>
    <row r="474" spans="40:372" ht="18">
      <c r="AN474" s="412" t="s">
        <v>1835</v>
      </c>
      <c r="AO474" s="18"/>
      <c r="AP474" s="406" t="s">
        <v>1662</v>
      </c>
      <c r="AQ474" s="18"/>
      <c r="AR474" s="18"/>
      <c r="AW474" s="411"/>
      <c r="AX474" s="18"/>
      <c r="AY474" s="406"/>
      <c r="AZ474" s="18"/>
      <c r="BF474" s="89" t="s">
        <v>1829</v>
      </c>
      <c r="BG474" s="4"/>
      <c r="BH474" s="376"/>
      <c r="BI474" s="177">
        <v>8487.3750000000709</v>
      </c>
      <c r="BJ474" s="252" t="s">
        <v>3767</v>
      </c>
      <c r="BK474" s="3" t="s">
        <v>3721</v>
      </c>
      <c r="NH474" s="43"/>
    </row>
    <row r="475" spans="40:372" ht="18">
      <c r="AN475" s="412" t="s">
        <v>1842</v>
      </c>
      <c r="AO475" s="18"/>
      <c r="AP475" s="406" t="s">
        <v>1651</v>
      </c>
      <c r="AQ475" s="18"/>
      <c r="AR475" s="18"/>
      <c r="AW475" s="18"/>
      <c r="AX475" s="18"/>
      <c r="AY475" s="406"/>
      <c r="AZ475" s="18"/>
      <c r="BF475" s="53">
        <v>2020</v>
      </c>
      <c r="BI475" s="95"/>
      <c r="BK475" s="3"/>
      <c r="NH475" s="43"/>
    </row>
    <row r="476" spans="40:372" ht="18">
      <c r="AN476" s="412" t="s">
        <v>1837</v>
      </c>
      <c r="AO476" s="18"/>
      <c r="AP476" s="406" t="s">
        <v>1656</v>
      </c>
      <c r="AQ476" s="18"/>
      <c r="AR476" s="18"/>
      <c r="AW476" s="402"/>
      <c r="AX476" s="18"/>
      <c r="AY476" s="406"/>
      <c r="AZ476" s="18"/>
      <c r="BF476" s="41" t="s">
        <v>855</v>
      </c>
      <c r="BG476" s="3"/>
      <c r="BH476" s="376"/>
      <c r="BI476" s="177">
        <v>8212.7999999999884</v>
      </c>
      <c r="BJ476" s="252" t="s">
        <v>3768</v>
      </c>
      <c r="BK476" s="3" t="s">
        <v>3722</v>
      </c>
      <c r="NH476" s="43"/>
    </row>
    <row r="477" spans="40:372" ht="18">
      <c r="AN477" s="402" t="s">
        <v>2258</v>
      </c>
      <c r="AO477" s="18"/>
      <c r="AP477" s="406" t="s">
        <v>2487</v>
      </c>
      <c r="AQ477" s="18"/>
      <c r="AR477" s="18"/>
      <c r="AW477" s="18"/>
      <c r="AX477" s="18"/>
      <c r="AY477" s="406"/>
      <c r="AZ477" s="18"/>
      <c r="BF477" s="53">
        <v>2019</v>
      </c>
      <c r="BI477" s="95"/>
      <c r="BK477" s="3"/>
      <c r="NH477" s="43"/>
    </row>
    <row r="478" spans="40:372" ht="18">
      <c r="AN478" s="18" t="s">
        <v>817</v>
      </c>
      <c r="AO478" s="18"/>
      <c r="AP478" s="406" t="s">
        <v>1638</v>
      </c>
      <c r="AQ478" s="18"/>
      <c r="AR478" s="18"/>
      <c r="AW478" s="402"/>
      <c r="AX478" s="18"/>
      <c r="AY478" s="406"/>
      <c r="AZ478" s="18"/>
      <c r="BF478" s="41" t="s">
        <v>164</v>
      </c>
      <c r="BG478" s="223"/>
      <c r="BH478" s="376"/>
      <c r="BI478" s="177">
        <v>4868.0874999999996</v>
      </c>
      <c r="BJ478" s="252" t="s">
        <v>3769</v>
      </c>
      <c r="BK478" s="3" t="s">
        <v>3723</v>
      </c>
      <c r="NH478" s="43"/>
    </row>
    <row r="479" spans="40:372" ht="18">
      <c r="AN479" s="402" t="s">
        <v>27</v>
      </c>
      <c r="AO479" s="18"/>
      <c r="AP479" s="406" t="s">
        <v>1598</v>
      </c>
      <c r="AQ479" s="18"/>
      <c r="AR479" s="18"/>
      <c r="AW479" s="18"/>
      <c r="AX479" s="18"/>
      <c r="AY479" s="406"/>
      <c r="AZ479" s="18"/>
      <c r="BF479" s="52">
        <v>2018</v>
      </c>
      <c r="BI479" s="177"/>
      <c r="BK479" s="3"/>
      <c r="NH479" s="43"/>
    </row>
    <row r="480" spans="40:372" ht="18">
      <c r="AN480" s="18" t="s">
        <v>849</v>
      </c>
      <c r="AO480" s="18"/>
      <c r="AP480" s="406" t="s">
        <v>1602</v>
      </c>
      <c r="AQ480" s="18"/>
      <c r="AR480" s="18"/>
      <c r="AW480" s="402"/>
      <c r="AX480" s="18"/>
      <c r="AY480" s="406"/>
      <c r="AZ480" s="18"/>
      <c r="BF480" s="42" t="s">
        <v>178</v>
      </c>
      <c r="BG480" s="222"/>
      <c r="BH480" s="3"/>
      <c r="BI480" s="177">
        <v>0</v>
      </c>
      <c r="BJ480" s="252" t="s">
        <v>3724</v>
      </c>
      <c r="BK480" s="3"/>
      <c r="NH480" s="43"/>
    </row>
    <row r="481" spans="40:372" ht="18">
      <c r="AN481" s="18" t="s">
        <v>154</v>
      </c>
      <c r="AO481" s="18"/>
      <c r="AP481" s="406" t="s">
        <v>1629</v>
      </c>
      <c r="AQ481" s="18"/>
      <c r="AR481" s="18"/>
      <c r="AW481" s="18"/>
      <c r="AX481" s="18"/>
      <c r="AY481" s="406"/>
      <c r="AZ481" s="18"/>
      <c r="BF481" s="53"/>
      <c r="BH481" s="18"/>
      <c r="BI481" s="95"/>
      <c r="BK481" s="3"/>
      <c r="NH481" s="43"/>
    </row>
    <row r="482" spans="40:372" ht="18">
      <c r="AN482" s="18" t="s">
        <v>835</v>
      </c>
      <c r="AO482" s="18"/>
      <c r="AP482" s="406" t="s">
        <v>1645</v>
      </c>
      <c r="AQ482" s="18"/>
      <c r="AR482" s="18"/>
      <c r="AW482" s="402"/>
      <c r="AX482" s="18"/>
      <c r="AY482" s="406"/>
      <c r="AZ482" s="18"/>
      <c r="BF482" s="42"/>
      <c r="BI482" s="177"/>
      <c r="BK482" s="3"/>
      <c r="NH482" s="43"/>
    </row>
    <row r="483" spans="40:372">
      <c r="AN483" s="18" t="s">
        <v>142</v>
      </c>
      <c r="AO483" s="18"/>
      <c r="AP483" s="406" t="s">
        <v>1636</v>
      </c>
      <c r="AQ483" s="18"/>
      <c r="AR483" s="18"/>
      <c r="AW483" s="402"/>
      <c r="AX483" s="18"/>
      <c r="AY483" s="406"/>
      <c r="AZ483" s="18"/>
      <c r="BF483" s="402"/>
      <c r="BG483" s="18"/>
      <c r="BH483" s="406"/>
      <c r="BI483" s="18"/>
      <c r="BJ483" s="18"/>
      <c r="NH483" s="43"/>
    </row>
    <row r="484" spans="40:372">
      <c r="AN484" s="18" t="s">
        <v>809</v>
      </c>
      <c r="AO484" s="18"/>
      <c r="AP484" s="406" t="s">
        <v>1608</v>
      </c>
      <c r="AQ484" s="18"/>
      <c r="AR484" s="18"/>
      <c r="AW484" s="402"/>
      <c r="AX484" s="18"/>
      <c r="AY484" s="406"/>
      <c r="AZ484" s="18"/>
      <c r="BF484" s="411"/>
      <c r="BG484" s="18"/>
      <c r="BH484" s="406"/>
      <c r="BI484" s="18"/>
      <c r="BJ484" s="18"/>
      <c r="NH484" s="43"/>
    </row>
    <row r="485" spans="40:372">
      <c r="AN485" s="412" t="s">
        <v>1841</v>
      </c>
      <c r="AO485" s="18"/>
      <c r="AP485" s="406" t="s">
        <v>1658</v>
      </c>
      <c r="AQ485" s="18"/>
      <c r="AR485" s="18"/>
      <c r="AW485" s="411"/>
      <c r="AX485" s="18"/>
      <c r="AY485" s="406"/>
      <c r="AZ485" s="18"/>
      <c r="BF485" s="18"/>
      <c r="BG485" s="18"/>
      <c r="BH485" s="406"/>
      <c r="BI485" s="18"/>
      <c r="BJ485" s="18"/>
      <c r="NH485" s="43"/>
    </row>
    <row r="486" spans="40:372">
      <c r="AN486" s="18" t="s">
        <v>850</v>
      </c>
      <c r="AO486" s="18"/>
      <c r="AP486" s="406" t="s">
        <v>1596</v>
      </c>
      <c r="AQ486" s="18"/>
      <c r="AR486" s="18"/>
      <c r="AW486" s="18"/>
      <c r="AX486" s="18"/>
      <c r="AY486" s="406"/>
      <c r="AZ486" s="18"/>
      <c r="BF486" s="402"/>
      <c r="BG486" s="18"/>
      <c r="BH486" s="406"/>
      <c r="BI486" s="18"/>
      <c r="BJ486" s="18"/>
      <c r="NH486" s="43"/>
    </row>
    <row r="487" spans="40:372">
      <c r="AN487" s="402" t="s">
        <v>2281</v>
      </c>
      <c r="AO487" s="18"/>
      <c r="AP487" s="406" t="s">
        <v>2491</v>
      </c>
      <c r="AQ487" s="18"/>
      <c r="AR487" s="18"/>
      <c r="AW487" s="402"/>
      <c r="AX487" s="18"/>
      <c r="AY487" s="406"/>
      <c r="AZ487" s="18"/>
      <c r="BF487" s="411"/>
      <c r="BG487" s="18"/>
      <c r="BH487" s="406"/>
      <c r="BI487" s="18"/>
      <c r="BJ487" s="18"/>
      <c r="NH487" s="43"/>
    </row>
    <row r="488" spans="40:372">
      <c r="AN488" s="18" t="s">
        <v>820</v>
      </c>
      <c r="AO488" s="18"/>
      <c r="AP488" s="406" t="s">
        <v>1601</v>
      </c>
      <c r="AQ488" s="18"/>
      <c r="AR488" s="18"/>
      <c r="AW488" s="18"/>
      <c r="AX488" s="18"/>
      <c r="AY488" s="406"/>
      <c r="AZ488" s="18"/>
      <c r="BF488" s="411"/>
      <c r="BG488" s="18"/>
      <c r="BH488" s="406"/>
      <c r="BI488" s="18"/>
      <c r="BJ488" s="18"/>
      <c r="NH488" s="43"/>
    </row>
    <row r="489" spans="40:372">
      <c r="AN489" s="18" t="s">
        <v>819</v>
      </c>
      <c r="AO489" s="18"/>
      <c r="AP489" s="406" t="s">
        <v>1606</v>
      </c>
      <c r="AQ489" s="18"/>
      <c r="AR489" s="18"/>
      <c r="AW489" s="402"/>
      <c r="AX489" s="18"/>
      <c r="AY489" s="406"/>
      <c r="AZ489" s="18"/>
      <c r="BF489" s="402"/>
      <c r="BG489" s="18"/>
      <c r="BH489" s="406"/>
      <c r="BI489" s="18"/>
      <c r="BJ489" s="18"/>
      <c r="NH489" s="43"/>
    </row>
    <row r="490" spans="40:372">
      <c r="AN490" s="402" t="s">
        <v>2283</v>
      </c>
      <c r="AO490" s="18"/>
      <c r="AP490" s="406" t="s">
        <v>2492</v>
      </c>
      <c r="AQ490" s="18"/>
      <c r="AR490" s="18"/>
      <c r="AW490" s="18"/>
      <c r="AX490" s="18"/>
      <c r="AY490" s="406"/>
      <c r="AZ490" s="18"/>
      <c r="BF490" s="402"/>
      <c r="BG490" s="18"/>
      <c r="BH490" s="406"/>
      <c r="BI490" s="18"/>
      <c r="BJ490" s="18"/>
      <c r="NH490" s="43"/>
    </row>
    <row r="491" spans="40:372">
      <c r="AN491" s="402" t="s">
        <v>2543</v>
      </c>
      <c r="AO491" s="18"/>
      <c r="AP491" s="406" t="s">
        <v>2481</v>
      </c>
      <c r="AQ491" s="18"/>
      <c r="AR491" s="18"/>
      <c r="AW491" s="402"/>
      <c r="AX491" s="18"/>
      <c r="AY491" s="406"/>
      <c r="AZ491" s="18"/>
      <c r="BF491" s="402"/>
      <c r="BG491" s="18"/>
      <c r="BH491" s="406"/>
      <c r="BI491" s="18"/>
      <c r="BJ491" s="18"/>
      <c r="NH491" s="43"/>
    </row>
    <row r="492" spans="40:372">
      <c r="AN492" s="18" t="s">
        <v>804</v>
      </c>
      <c r="AO492" s="18"/>
      <c r="AP492" s="406" t="s">
        <v>1640</v>
      </c>
      <c r="AQ492" s="18"/>
      <c r="AR492" s="18"/>
      <c r="AW492" s="402"/>
      <c r="AX492" s="18"/>
      <c r="AY492" s="406"/>
      <c r="AZ492" s="18"/>
      <c r="BF492" s="411"/>
      <c r="BG492" s="18"/>
      <c r="BH492" s="406"/>
      <c r="BI492" s="18"/>
      <c r="BJ492" s="18"/>
      <c r="NH492" s="43"/>
    </row>
    <row r="493" spans="40:372">
      <c r="AN493" s="402" t="s">
        <v>2259</v>
      </c>
      <c r="AO493" s="18"/>
      <c r="AP493" s="406" t="s">
        <v>2488</v>
      </c>
      <c r="AQ493" s="18"/>
      <c r="AR493" s="18"/>
      <c r="AW493" s="402"/>
      <c r="AX493" s="18"/>
      <c r="AY493" s="406"/>
      <c r="AZ493" s="18"/>
      <c r="BF493" s="18"/>
      <c r="BG493" s="18"/>
      <c r="BH493" s="406"/>
      <c r="BI493" s="18"/>
      <c r="BJ493" s="18"/>
      <c r="NH493" s="43"/>
    </row>
    <row r="494" spans="40:372">
      <c r="AN494" s="402" t="s">
        <v>2217</v>
      </c>
      <c r="AO494" s="18"/>
      <c r="AP494" s="406" t="s">
        <v>2073</v>
      </c>
      <c r="AQ494" s="18"/>
      <c r="AR494" s="18"/>
      <c r="AW494" s="18"/>
      <c r="AX494" s="18"/>
      <c r="AY494" s="406"/>
      <c r="AZ494" s="18"/>
      <c r="BF494" s="402"/>
      <c r="BG494" s="18"/>
      <c r="BH494" s="406"/>
      <c r="BI494" s="18"/>
      <c r="BJ494" s="18"/>
      <c r="NH494" s="43"/>
    </row>
    <row r="495" spans="40:372">
      <c r="AN495" s="402" t="s">
        <v>31</v>
      </c>
      <c r="AO495" s="18"/>
      <c r="AP495" s="406" t="s">
        <v>1630</v>
      </c>
      <c r="AQ495" s="18"/>
      <c r="AR495" s="18"/>
      <c r="AW495" s="18"/>
      <c r="AX495" s="18"/>
      <c r="AY495" s="406"/>
      <c r="AZ495" s="18"/>
      <c r="BF495" s="18"/>
      <c r="BG495" s="18"/>
      <c r="BH495" s="406"/>
      <c r="BI495" s="18"/>
      <c r="BJ495" s="18"/>
      <c r="NH495" s="43"/>
    </row>
    <row r="496" spans="40:372">
      <c r="AN496" s="18" t="s">
        <v>861</v>
      </c>
      <c r="AO496" s="18"/>
      <c r="AP496" s="406" t="s">
        <v>1616</v>
      </c>
      <c r="AQ496" s="18"/>
      <c r="AR496" s="18"/>
      <c r="AW496" s="411"/>
      <c r="AX496" s="18"/>
      <c r="AY496" s="406"/>
      <c r="AZ496" s="18"/>
      <c r="BF496" s="402"/>
      <c r="BG496" s="18"/>
      <c r="BH496" s="406"/>
      <c r="BI496" s="18"/>
      <c r="BJ496" s="18"/>
      <c r="NH496" s="43"/>
    </row>
    <row r="497" spans="40:372">
      <c r="AN497" s="18" t="s">
        <v>826</v>
      </c>
      <c r="AO497" s="18"/>
      <c r="AP497" s="406" t="s">
        <v>1648</v>
      </c>
      <c r="AQ497" s="18"/>
      <c r="AR497" s="18"/>
      <c r="AW497" s="18"/>
      <c r="AX497" s="18"/>
      <c r="AY497" s="406"/>
      <c r="AZ497" s="18"/>
      <c r="BF497" s="18"/>
      <c r="BG497" s="18"/>
      <c r="BH497" s="406"/>
      <c r="BI497" s="18"/>
      <c r="BJ497" s="18"/>
      <c r="NH497" s="43"/>
    </row>
    <row r="498" spans="40:372">
      <c r="AN498" s="18" t="s">
        <v>853</v>
      </c>
      <c r="AO498" s="18"/>
      <c r="AP498" s="406" t="s">
        <v>1646</v>
      </c>
      <c r="AQ498" s="18"/>
      <c r="AR498" s="18"/>
      <c r="AW498" s="402"/>
      <c r="AX498" s="18"/>
      <c r="AY498" s="406"/>
      <c r="AZ498" s="18"/>
      <c r="BF498" s="402"/>
      <c r="BG498" s="18"/>
      <c r="BH498" s="406"/>
      <c r="BI498" s="18"/>
      <c r="BJ498" s="18"/>
      <c r="NH498" s="43"/>
    </row>
    <row r="499" spans="40:372">
      <c r="AN499" s="402" t="s">
        <v>33</v>
      </c>
      <c r="AO499" s="18"/>
      <c r="AP499" s="406" t="s">
        <v>1637</v>
      </c>
      <c r="AQ499" s="18"/>
      <c r="AR499" s="18"/>
      <c r="AW499" s="18"/>
      <c r="AX499" s="18"/>
      <c r="AY499" s="406"/>
      <c r="AZ499" s="18"/>
      <c r="BF499" s="18"/>
      <c r="BG499" s="18"/>
      <c r="BH499" s="406"/>
      <c r="BI499" s="18"/>
      <c r="BJ499" s="18"/>
      <c r="NH499" s="43"/>
    </row>
    <row r="500" spans="40:372">
      <c r="AN500" s="402" t="s">
        <v>37</v>
      </c>
      <c r="AO500" s="18"/>
      <c r="AP500" s="406" t="s">
        <v>1592</v>
      </c>
      <c r="AQ500" s="18"/>
      <c r="AR500" s="18"/>
      <c r="AW500" s="18"/>
      <c r="AX500" s="18"/>
      <c r="AY500" s="406"/>
      <c r="AZ500" s="18"/>
      <c r="BF500" s="402"/>
      <c r="BG500" s="18"/>
      <c r="BH500" s="406"/>
      <c r="BI500" s="18"/>
      <c r="BJ500" s="18"/>
      <c r="NH500" s="43"/>
    </row>
    <row r="501" spans="40:372">
      <c r="AN501" s="18" t="s">
        <v>143</v>
      </c>
      <c r="AO501" s="18"/>
      <c r="AP501" s="406" t="s">
        <v>1591</v>
      </c>
      <c r="AQ501" s="18"/>
      <c r="AR501" s="18"/>
      <c r="AW501" s="18"/>
      <c r="AX501" s="18"/>
      <c r="AY501" s="406"/>
      <c r="AZ501" s="18"/>
      <c r="BF501" s="402"/>
      <c r="BG501" s="18"/>
      <c r="BH501" s="406"/>
      <c r="BI501" s="18"/>
      <c r="BJ501" s="18"/>
      <c r="NH501" s="43"/>
    </row>
    <row r="502" spans="40:372">
      <c r="AN502" s="412" t="s">
        <v>1843</v>
      </c>
      <c r="AO502" s="18"/>
      <c r="AP502" s="406" t="s">
        <v>1652</v>
      </c>
      <c r="AQ502" s="18"/>
      <c r="AR502" s="18"/>
      <c r="AW502" s="402"/>
      <c r="AX502" s="18"/>
      <c r="AY502" s="406"/>
      <c r="AZ502" s="18"/>
      <c r="BF502" s="402"/>
      <c r="BG502" s="18"/>
      <c r="BH502" s="406"/>
      <c r="BI502" s="18"/>
      <c r="BJ502" s="18"/>
      <c r="NH502" s="43"/>
    </row>
    <row r="503" spans="40:372">
      <c r="AN503" s="402" t="s">
        <v>39</v>
      </c>
      <c r="AO503" s="18"/>
      <c r="AP503" s="406" t="s">
        <v>1590</v>
      </c>
      <c r="AQ503" s="18"/>
      <c r="AR503" s="18"/>
      <c r="AW503" s="402"/>
      <c r="AX503" s="18"/>
      <c r="AY503" s="406"/>
      <c r="AZ503" s="18"/>
      <c r="BF503" s="411"/>
      <c r="BG503" s="18"/>
      <c r="BH503" s="406"/>
      <c r="BI503" s="18"/>
      <c r="BJ503" s="18"/>
      <c r="NH503" s="43"/>
    </row>
    <row r="504" spans="40:372">
      <c r="AN504" s="402" t="s">
        <v>2260</v>
      </c>
      <c r="AO504" s="18"/>
      <c r="AP504" s="406" t="s">
        <v>2483</v>
      </c>
      <c r="AQ504" s="18"/>
      <c r="AR504" s="18"/>
      <c r="AW504" s="411"/>
      <c r="AX504" s="18"/>
      <c r="AY504" s="406"/>
      <c r="AZ504" s="18"/>
      <c r="BF504" s="18"/>
      <c r="BG504" s="18"/>
      <c r="BH504" s="406"/>
      <c r="BI504" s="18"/>
      <c r="BJ504" s="18"/>
      <c r="NH504" s="43"/>
    </row>
    <row r="505" spans="40:372">
      <c r="AN505" s="18" t="s">
        <v>144</v>
      </c>
      <c r="AO505" s="18"/>
      <c r="AP505" s="406" t="s">
        <v>1617</v>
      </c>
      <c r="AQ505" s="18"/>
      <c r="AR505" s="18"/>
      <c r="AW505" s="18"/>
      <c r="AX505" s="18"/>
      <c r="AY505" s="406"/>
      <c r="AZ505" s="18"/>
      <c r="BF505" s="402"/>
      <c r="BG505" s="18"/>
      <c r="BH505" s="406"/>
      <c r="BI505" s="18"/>
      <c r="BJ505" s="18"/>
      <c r="NH505" s="43"/>
    </row>
    <row r="506" spans="40:372">
      <c r="AN506" s="412" t="s">
        <v>1840</v>
      </c>
      <c r="AO506" s="18"/>
      <c r="AP506" s="406" t="s">
        <v>1655</v>
      </c>
      <c r="AQ506" s="18"/>
      <c r="AR506" s="18"/>
      <c r="AW506" s="18"/>
      <c r="AX506" s="18"/>
      <c r="AY506" s="406"/>
      <c r="AZ506" s="18"/>
      <c r="BF506" s="18"/>
      <c r="BG506" s="18"/>
      <c r="BH506" s="406"/>
      <c r="BI506" s="18"/>
      <c r="BJ506" s="18"/>
      <c r="NH506" s="43"/>
    </row>
    <row r="507" spans="40:372">
      <c r="AN507" s="18" t="s">
        <v>155</v>
      </c>
      <c r="AO507" s="18"/>
      <c r="AP507" s="406" t="s">
        <v>1635</v>
      </c>
      <c r="AQ507" s="18"/>
      <c r="AR507" s="18"/>
      <c r="AW507" s="402"/>
      <c r="AX507" s="18"/>
      <c r="AY507" s="406"/>
      <c r="AZ507" s="18"/>
      <c r="BF507" s="402"/>
      <c r="BG507" s="18"/>
      <c r="BH507" s="406"/>
      <c r="BI507" s="18"/>
      <c r="BJ507" s="18"/>
      <c r="NH507" s="43"/>
    </row>
    <row r="508" spans="40:372">
      <c r="AN508" s="18" t="s">
        <v>824</v>
      </c>
      <c r="AO508" s="18"/>
      <c r="AP508" s="406" t="s">
        <v>1644</v>
      </c>
      <c r="AQ508" s="18"/>
      <c r="AR508" s="18"/>
      <c r="AW508" s="402"/>
      <c r="AX508" s="18"/>
      <c r="AY508" s="406"/>
      <c r="AZ508" s="18"/>
      <c r="BF508" s="18"/>
      <c r="BG508" s="18"/>
      <c r="BH508" s="406"/>
      <c r="BI508" s="18"/>
      <c r="BJ508" s="18"/>
      <c r="NH508" s="43"/>
    </row>
    <row r="509" spans="40:372">
      <c r="AN509" s="402" t="s">
        <v>2223</v>
      </c>
      <c r="AO509" s="18"/>
      <c r="AP509" s="406" t="s">
        <v>2064</v>
      </c>
      <c r="AQ509" s="18"/>
      <c r="AR509" s="18"/>
      <c r="AW509" s="411"/>
      <c r="AX509" s="18"/>
      <c r="AY509" s="406"/>
      <c r="AZ509" s="18"/>
      <c r="BF509" s="402"/>
      <c r="BG509" s="18"/>
      <c r="BH509" s="406"/>
      <c r="BI509" s="18"/>
      <c r="BJ509" s="18"/>
      <c r="NH509" s="43"/>
    </row>
    <row r="510" spans="40:372">
      <c r="AW510" s="411"/>
      <c r="AX510" s="18"/>
      <c r="AY510" s="406"/>
      <c r="AZ510" s="18"/>
      <c r="BF510" s="402"/>
      <c r="BG510" s="18"/>
      <c r="BH510" s="406"/>
      <c r="BI510" s="18"/>
      <c r="BJ510" s="18"/>
      <c r="NH510" s="43"/>
    </row>
    <row r="511" spans="40:372">
      <c r="AW511" s="411"/>
      <c r="AX511" s="18"/>
      <c r="AY511" s="406"/>
      <c r="AZ511" s="18"/>
      <c r="BF511" s="402"/>
      <c r="BG511" s="18"/>
      <c r="BH511" s="406"/>
      <c r="BI511" s="18"/>
      <c r="BJ511" s="18"/>
      <c r="NH511" s="43"/>
    </row>
    <row r="512" spans="40:372">
      <c r="AW512" s="402"/>
      <c r="AX512" s="18"/>
      <c r="AY512" s="406"/>
      <c r="AZ512" s="18"/>
      <c r="BF512" s="18"/>
      <c r="BG512" s="18"/>
      <c r="BH512" s="406"/>
      <c r="BI512" s="18"/>
      <c r="BJ512" s="18"/>
      <c r="NH512" s="43"/>
    </row>
    <row r="513" spans="49:372">
      <c r="AW513" s="18"/>
      <c r="AX513" s="18"/>
      <c r="AY513" s="406"/>
      <c r="AZ513" s="18"/>
      <c r="BF513" s="18"/>
      <c r="BG513" s="18"/>
      <c r="BH513" s="406"/>
      <c r="BI513" s="18"/>
      <c r="BJ513" s="18"/>
      <c r="NH513" s="43"/>
    </row>
    <row r="514" spans="49:372">
      <c r="AW514" s="402"/>
      <c r="AX514" s="18"/>
      <c r="AY514" s="406"/>
      <c r="AZ514" s="18"/>
      <c r="BF514" s="411"/>
      <c r="BG514" s="18"/>
      <c r="BH514" s="406"/>
      <c r="BI514" s="18"/>
      <c r="BJ514" s="18"/>
      <c r="NH514" s="43"/>
    </row>
    <row r="515" spans="49:372">
      <c r="AW515" s="18"/>
      <c r="AX515" s="18"/>
      <c r="AY515" s="406"/>
      <c r="AZ515" s="18"/>
      <c r="BF515" s="18"/>
      <c r="BG515" s="18"/>
      <c r="BH515" s="406"/>
      <c r="BI515" s="18"/>
      <c r="BJ515" s="18"/>
      <c r="NH515" s="43"/>
    </row>
    <row r="516" spans="49:372">
      <c r="AW516" s="18"/>
      <c r="AX516" s="18"/>
      <c r="AY516" s="406"/>
      <c r="AZ516" s="18"/>
      <c r="BF516" s="402"/>
      <c r="BG516" s="18"/>
      <c r="BH516" s="406"/>
      <c r="BI516" s="18"/>
      <c r="BJ516" s="18"/>
      <c r="NH516" s="43"/>
    </row>
    <row r="517" spans="49:372">
      <c r="AW517" s="18"/>
      <c r="AX517" s="18"/>
      <c r="AY517" s="406"/>
      <c r="AZ517" s="18"/>
      <c r="BF517" s="18"/>
      <c r="BG517" s="18"/>
      <c r="BH517" s="406"/>
      <c r="BI517" s="18"/>
      <c r="BJ517" s="18"/>
      <c r="NH517" s="43"/>
    </row>
    <row r="518" spans="49:372">
      <c r="AW518" s="18"/>
      <c r="AX518" s="18"/>
      <c r="AY518" s="406"/>
      <c r="AZ518" s="18"/>
      <c r="BF518" s="18"/>
      <c r="BG518" s="18"/>
      <c r="BH518" s="406"/>
      <c r="BI518" s="18"/>
      <c r="BJ518" s="18"/>
      <c r="NH518" s="43"/>
    </row>
    <row r="519" spans="49:372">
      <c r="AW519" s="18"/>
      <c r="AX519" s="18"/>
      <c r="AY519" s="406"/>
      <c r="AZ519" s="18"/>
      <c r="BF519" s="18"/>
      <c r="BG519" s="18"/>
      <c r="BH519" s="406"/>
      <c r="BI519" s="18"/>
      <c r="BJ519" s="18"/>
      <c r="NH519" s="43"/>
    </row>
    <row r="520" spans="49:372">
      <c r="AW520" s="411"/>
      <c r="AX520" s="18"/>
      <c r="AY520" s="406"/>
      <c r="AZ520" s="18"/>
      <c r="BF520" s="402"/>
      <c r="BG520" s="18"/>
      <c r="BH520" s="406"/>
      <c r="BI520" s="18"/>
      <c r="BJ520" s="18"/>
      <c r="NH520" s="43"/>
    </row>
    <row r="521" spans="49:372">
      <c r="AW521" s="18"/>
      <c r="AX521" s="18"/>
      <c r="AY521" s="406"/>
      <c r="AZ521" s="18"/>
      <c r="BF521" s="402"/>
      <c r="BG521" s="18"/>
      <c r="BH521" s="406"/>
      <c r="BI521" s="18"/>
      <c r="BJ521" s="18"/>
      <c r="NH521" s="43"/>
    </row>
    <row r="522" spans="49:372">
      <c r="AW522" s="402"/>
      <c r="AX522" s="18"/>
      <c r="AY522" s="406"/>
      <c r="AZ522" s="18"/>
      <c r="BF522" s="411"/>
      <c r="BG522" s="18"/>
      <c r="BH522" s="406"/>
      <c r="BI522" s="18"/>
      <c r="BJ522" s="18"/>
      <c r="NH522" s="43"/>
    </row>
    <row r="523" spans="49:372">
      <c r="AW523" s="18"/>
      <c r="AX523" s="18"/>
      <c r="AY523" s="406"/>
      <c r="AZ523" s="18"/>
      <c r="BF523" s="18"/>
      <c r="BG523" s="18"/>
      <c r="BH523" s="406"/>
      <c r="BI523" s="18"/>
      <c r="BJ523" s="18"/>
      <c r="NH523" s="43"/>
    </row>
    <row r="524" spans="49:372">
      <c r="AW524" s="18"/>
      <c r="AX524" s="18"/>
      <c r="AY524" s="406"/>
      <c r="AZ524" s="18"/>
      <c r="BF524" s="18"/>
      <c r="BG524" s="18"/>
      <c r="BH524" s="406"/>
      <c r="BI524" s="18"/>
      <c r="BJ524" s="18"/>
      <c r="NH524" s="43"/>
    </row>
    <row r="525" spans="49:372">
      <c r="AW525" s="402"/>
      <c r="AX525" s="18"/>
      <c r="AY525" s="406"/>
      <c r="AZ525" s="18"/>
      <c r="BF525" s="402"/>
      <c r="BG525" s="18"/>
      <c r="BH525" s="406"/>
      <c r="BI525" s="18"/>
      <c r="BJ525" s="18"/>
      <c r="NH525" s="43"/>
    </row>
    <row r="526" spans="49:372">
      <c r="AW526" s="402"/>
      <c r="AX526" s="18"/>
      <c r="AY526" s="406"/>
      <c r="AZ526" s="18"/>
      <c r="BF526" s="402"/>
      <c r="BG526" s="18"/>
      <c r="BH526" s="406"/>
      <c r="BI526" s="18"/>
      <c r="BJ526" s="18"/>
      <c r="NH526" s="43"/>
    </row>
    <row r="527" spans="49:372">
      <c r="AW527" s="18"/>
      <c r="AX527" s="18"/>
      <c r="AY527" s="406"/>
      <c r="AZ527" s="18"/>
      <c r="BF527" s="411"/>
      <c r="BG527" s="18"/>
      <c r="BH527" s="406"/>
      <c r="BI527" s="18"/>
      <c r="BJ527" s="18"/>
      <c r="NH527" s="43"/>
    </row>
    <row r="528" spans="49:372">
      <c r="AW528" s="402"/>
      <c r="AX528" s="18"/>
      <c r="AY528" s="406"/>
      <c r="AZ528" s="18"/>
      <c r="BF528" s="411"/>
      <c r="BG528" s="18"/>
      <c r="BH528" s="406"/>
      <c r="BI528" s="18"/>
      <c r="BJ528" s="18"/>
      <c r="NH528" s="43"/>
    </row>
    <row r="529" spans="49:372">
      <c r="AW529" s="402"/>
      <c r="AX529" s="18"/>
      <c r="AY529" s="406"/>
      <c r="AZ529" s="18"/>
      <c r="BF529" s="411"/>
      <c r="BG529" s="18"/>
      <c r="BH529" s="406"/>
      <c r="BI529" s="18"/>
      <c r="BJ529" s="18"/>
      <c r="NH529" s="43"/>
    </row>
    <row r="530" spans="49:372">
      <c r="AW530" s="402"/>
      <c r="AX530" s="18"/>
      <c r="AY530" s="406"/>
      <c r="AZ530" s="18"/>
      <c r="BF530" s="402"/>
      <c r="BG530" s="18"/>
      <c r="BH530" s="406"/>
      <c r="BI530" s="18"/>
      <c r="BJ530" s="18"/>
      <c r="NH530" s="43"/>
    </row>
    <row r="531" spans="49:372">
      <c r="AW531" s="18"/>
      <c r="AX531" s="18"/>
      <c r="AY531" s="406"/>
      <c r="AZ531" s="18"/>
      <c r="BF531" s="18"/>
      <c r="BG531" s="18"/>
      <c r="BH531" s="406"/>
      <c r="BI531" s="18"/>
      <c r="BJ531" s="18"/>
      <c r="NH531" s="43"/>
    </row>
    <row r="532" spans="49:372">
      <c r="AW532" s="18"/>
      <c r="AX532" s="18"/>
      <c r="AY532" s="406"/>
      <c r="AZ532" s="18"/>
      <c r="BF532" s="402"/>
      <c r="BG532" s="18"/>
      <c r="BH532" s="406"/>
      <c r="BI532" s="18"/>
      <c r="BJ532" s="18"/>
      <c r="NH532" s="43"/>
    </row>
    <row r="533" spans="49:372">
      <c r="AW533" s="18"/>
      <c r="AX533" s="18"/>
      <c r="AY533" s="406"/>
      <c r="AZ533" s="18"/>
      <c r="BF533" s="18"/>
      <c r="BG533" s="18"/>
      <c r="BH533" s="406"/>
      <c r="BI533" s="18"/>
      <c r="BJ533" s="18"/>
      <c r="NH533" s="43"/>
    </row>
    <row r="534" spans="49:372">
      <c r="AW534" s="402"/>
      <c r="AX534" s="18"/>
      <c r="AY534" s="406"/>
      <c r="AZ534" s="18"/>
      <c r="BF534" s="18"/>
      <c r="BG534" s="18"/>
      <c r="BH534" s="406"/>
      <c r="BI534" s="18"/>
      <c r="BJ534" s="18"/>
      <c r="NH534" s="43"/>
    </row>
    <row r="535" spans="49:372">
      <c r="AW535" s="402"/>
      <c r="AX535" s="18"/>
      <c r="AY535" s="406"/>
      <c r="AZ535" s="18"/>
      <c r="BF535" s="18"/>
      <c r="BG535" s="18"/>
      <c r="BH535" s="406"/>
      <c r="BI535" s="18"/>
      <c r="BJ535" s="18"/>
      <c r="NH535" s="43"/>
    </row>
    <row r="536" spans="49:372">
      <c r="AW536" s="18"/>
      <c r="AX536" s="18"/>
      <c r="AY536" s="406"/>
      <c r="AZ536" s="18"/>
      <c r="BF536" s="18"/>
      <c r="BG536" s="18"/>
      <c r="BH536" s="406"/>
      <c r="BI536" s="18"/>
      <c r="BJ536" s="18"/>
      <c r="NH536" s="43"/>
    </row>
    <row r="537" spans="49:372">
      <c r="AW537" s="411"/>
      <c r="AX537" s="18"/>
      <c r="AY537" s="406"/>
      <c r="AZ537" s="18"/>
      <c r="BF537" s="18"/>
      <c r="BG537" s="18"/>
      <c r="BH537" s="406"/>
      <c r="BI537" s="18"/>
      <c r="BJ537" s="18"/>
    </row>
    <row r="538" spans="49:372">
      <c r="AW538" s="402"/>
      <c r="AX538" s="18"/>
      <c r="AY538" s="406"/>
      <c r="AZ538" s="18"/>
      <c r="BF538" s="411"/>
      <c r="BG538" s="18"/>
      <c r="BH538" s="406"/>
      <c r="BI538" s="18"/>
      <c r="BJ538" s="18"/>
    </row>
    <row r="539" spans="49:372">
      <c r="AW539" s="402"/>
      <c r="AX539" s="18"/>
      <c r="AY539" s="406"/>
      <c r="AZ539" s="18"/>
      <c r="BF539" s="18"/>
      <c r="BG539" s="18"/>
      <c r="BH539" s="406"/>
      <c r="BI539" s="18"/>
      <c r="BJ539" s="18"/>
    </row>
    <row r="540" spans="49:372">
      <c r="AW540" s="18"/>
      <c r="AX540" s="18"/>
      <c r="AY540" s="406"/>
      <c r="AZ540" s="18"/>
      <c r="BF540" s="402"/>
      <c r="BG540" s="18"/>
      <c r="BH540" s="406"/>
      <c r="BI540" s="18"/>
      <c r="BJ540" s="18"/>
    </row>
    <row r="541" spans="49:372">
      <c r="AW541" s="411"/>
      <c r="AX541" s="18"/>
      <c r="AY541" s="406"/>
      <c r="AZ541" s="18"/>
      <c r="BF541" s="18"/>
      <c r="BG541" s="18"/>
      <c r="BH541" s="406"/>
      <c r="BI541" s="18"/>
      <c r="BJ541" s="18"/>
    </row>
    <row r="542" spans="49:372">
      <c r="AW542" s="18"/>
      <c r="AX542" s="18"/>
      <c r="AY542" s="406"/>
      <c r="AZ542" s="18"/>
      <c r="BF542" s="18"/>
      <c r="BG542" s="18"/>
      <c r="BH542" s="406"/>
      <c r="BI542" s="18"/>
      <c r="BJ542" s="18"/>
    </row>
    <row r="543" spans="49:372">
      <c r="AW543" s="18"/>
      <c r="AX543" s="18"/>
      <c r="AY543" s="406"/>
      <c r="AZ543" s="18"/>
      <c r="BF543" s="402"/>
      <c r="BG543" s="18"/>
      <c r="BH543" s="406"/>
      <c r="BI543" s="18"/>
      <c r="BJ543" s="18"/>
    </row>
    <row r="544" spans="49:372">
      <c r="AW544" s="402"/>
      <c r="AX544" s="18"/>
      <c r="AY544" s="406"/>
      <c r="AZ544" s="18"/>
      <c r="BF544" s="402"/>
      <c r="BG544" s="18"/>
      <c r="BH544" s="406"/>
      <c r="BI544" s="18"/>
      <c r="BJ544" s="18"/>
    </row>
    <row r="545" spans="58:62">
      <c r="BF545" s="18"/>
      <c r="BG545" s="18"/>
      <c r="BH545" s="406"/>
      <c r="BI545" s="18"/>
      <c r="BJ545" s="18"/>
    </row>
    <row r="546" spans="58:62">
      <c r="BF546" s="402"/>
      <c r="BG546" s="18"/>
      <c r="BH546" s="406"/>
      <c r="BI546" s="18"/>
      <c r="BJ546" s="18"/>
    </row>
    <row r="547" spans="58:62">
      <c r="BF547" s="402"/>
      <c r="BG547" s="18"/>
      <c r="BH547" s="406"/>
      <c r="BI547" s="18"/>
      <c r="BJ547" s="18"/>
    </row>
    <row r="548" spans="58:62">
      <c r="BF548" s="402"/>
      <c r="BG548" s="18"/>
      <c r="BH548" s="406"/>
      <c r="BI548" s="18"/>
      <c r="BJ548" s="18"/>
    </row>
    <row r="549" spans="58:62">
      <c r="BF549" s="18"/>
      <c r="BG549" s="18"/>
      <c r="BH549" s="406"/>
      <c r="BI549" s="18"/>
      <c r="BJ549" s="18"/>
    </row>
    <row r="550" spans="58:62">
      <c r="BF550" s="18"/>
      <c r="BG550" s="18"/>
      <c r="BH550" s="406"/>
      <c r="BI550" s="18"/>
      <c r="BJ550" s="18"/>
    </row>
    <row r="551" spans="58:62">
      <c r="BF551" s="18"/>
      <c r="BG551" s="18"/>
      <c r="BH551" s="406"/>
      <c r="BI551" s="18"/>
      <c r="BJ551" s="18"/>
    </row>
    <row r="552" spans="58:62">
      <c r="BF552" s="402"/>
      <c r="BG552" s="18"/>
      <c r="BH552" s="406"/>
      <c r="BI552" s="18"/>
      <c r="BJ552" s="18"/>
    </row>
    <row r="553" spans="58:62">
      <c r="BF553" s="402"/>
      <c r="BG553" s="18"/>
      <c r="BH553" s="406"/>
      <c r="BI553" s="18"/>
      <c r="BJ553" s="18"/>
    </row>
    <row r="554" spans="58:62">
      <c r="BF554" s="18"/>
      <c r="BG554" s="18"/>
      <c r="BH554" s="406"/>
      <c r="BI554" s="18"/>
      <c r="BJ554" s="18"/>
    </row>
    <row r="555" spans="58:62">
      <c r="BF555" s="411"/>
      <c r="BG555" s="18"/>
      <c r="BH555" s="406"/>
      <c r="BI555" s="18"/>
      <c r="BJ555" s="18"/>
    </row>
    <row r="556" spans="58:62">
      <c r="BF556" s="402"/>
      <c r="BG556" s="18"/>
      <c r="BH556" s="406"/>
      <c r="BI556" s="18"/>
      <c r="BJ556" s="18"/>
    </row>
    <row r="557" spans="58:62">
      <c r="BF557" s="402"/>
      <c r="BG557" s="18"/>
      <c r="BH557" s="406"/>
      <c r="BI557" s="18"/>
      <c r="BJ557" s="18"/>
    </row>
    <row r="558" spans="58:62">
      <c r="BF558" s="18"/>
      <c r="BG558" s="18"/>
      <c r="BH558" s="406"/>
      <c r="BI558" s="18"/>
      <c r="BJ558" s="18"/>
    </row>
    <row r="559" spans="58:62">
      <c r="BF559" s="411"/>
      <c r="BG559" s="18"/>
      <c r="BH559" s="406"/>
      <c r="BI559" s="18"/>
      <c r="BJ559" s="18"/>
    </row>
    <row r="560" spans="58:62">
      <c r="BF560" s="18"/>
      <c r="BG560" s="18"/>
      <c r="BH560" s="406"/>
      <c r="BI560" s="18"/>
      <c r="BJ560" s="18"/>
    </row>
    <row r="561" spans="58:62">
      <c r="BF561" s="18"/>
      <c r="BG561" s="18"/>
      <c r="BH561" s="406"/>
      <c r="BI561" s="18"/>
      <c r="BJ561" s="18"/>
    </row>
    <row r="562" spans="58:62">
      <c r="BF562" s="402"/>
      <c r="BG562" s="18"/>
      <c r="BH562" s="406"/>
      <c r="BI562" s="18"/>
      <c r="BJ562" s="18"/>
    </row>
  </sheetData>
  <sortState xmlns:xlrd2="http://schemas.microsoft.com/office/spreadsheetml/2017/richdata2" ref="LP306:LU385">
    <sortCondition ref="LP306:LP385"/>
  </sortState>
  <hyperlinks>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 ref="ET377" location="Punten!DC508" display="UCI-12" xr:uid="{67A4021F-7850-4065-B239-A36E3885FB69}"/>
    <hyperlink ref="ET364" location="Punten!GO508" display="UCI-22" xr:uid="{560D7B46-344B-4FB8-A564-0073094B1CB9}"/>
    <hyperlink ref="ET362" location="Punten!EV508" display="UCI-17" xr:uid="{C075D1E8-F92D-43D2-B869-4BFA7FED73B8}"/>
    <hyperlink ref="ET359" location="Punten!BS508" display="UCI-08" xr:uid="{0E06AC46-3DA6-4FA6-A227-8CCBF75F3974}"/>
    <hyperlink ref="ET354" location="Punten!LB508" display="UCI-35" xr:uid="{5B15662F-D319-4C14-9A52-546D8547128C}"/>
    <hyperlink ref="ET360" location="Punten!IZ508" display="UCI-29" xr:uid="{66DD3074-FB92-4734-B00C-DA8DFE058A3F}"/>
    <hyperlink ref="ET376" location="Punten!DL508" display="UCI-13" xr:uid="{850AA765-A555-418B-AF4D-EDA47D23D101}"/>
    <hyperlink ref="ET365" location="Punten!IH508" display="UCI-27" xr:uid="{2A69B74A-C09D-46F1-86D1-796A444708F8}"/>
    <hyperlink ref="ET311" location="Punten!PF508" display="UCI-47" xr:uid="{8E1AF350-6169-42F4-A037-25F78DD93FA8}"/>
    <hyperlink ref="ET335" location="Punten!JI508" display="UCI-30" xr:uid="{3D65B0C3-2258-4B2F-97AD-583A85BC70F3}"/>
    <hyperlink ref="ET375" location="Punten!CB508" display="UCI-09" xr:uid="{3373DA66-35BB-4126-8406-F50EDB8E4BDD}"/>
    <hyperlink ref="ET322" location="Punten!DU508" display="UCI-14" xr:uid="{50ECC9FB-B7EA-4745-B6AE-AA20CA06466B}"/>
    <hyperlink ref="ET356" location="Punten!GX508" display="UCI-23" xr:uid="{96EA1C7C-5F6D-448F-9009-1975278A1067}"/>
    <hyperlink ref="ET361" location="Punten!RZ508" display="UCI-55" xr:uid="{720DDD64-5A69-4B50-9279-B97D5ADA6DA2}"/>
    <hyperlink ref="ET336" location="Punten!HP508" display="UCI-25" xr:uid="{0C7D7220-F747-474B-A473-5DA09D8681D8}"/>
    <hyperlink ref="ET352" location="Punten!RH508" display="UCI-53" xr:uid="{4D1F7368-B757-452A-94F9-7BA5275D6F1B}"/>
    <hyperlink ref="ET371" location="Punten!Q508" display="UCI-02" xr:uid="{7ECA0382-2069-478A-924A-F3B4366DFFE7}"/>
    <hyperlink ref="ET358" location="Punten!NM508" display="UCI-42" xr:uid="{347AB4CC-ABBE-4565-A7F4-1061750223A0}"/>
    <hyperlink ref="ET385" location="Punten!VC508" display="UCI-64" xr:uid="{D951D382-9997-4B6E-A141-21DA344518F4}"/>
    <hyperlink ref="ET324" location="Punten!AI508" display="UCI-04" xr:uid="{6750BBB1-E139-4CC1-87E0-5387E0709536}"/>
    <hyperlink ref="ET334" location="Punten!AR508" display="UCI-05" xr:uid="{A0A16885-C9BA-4774-A10D-5A6F8452A093}"/>
    <hyperlink ref="ET372" location="Punten!KA508" display="UCI-32" xr:uid="{9BB29AEA-D7CC-4F23-91DC-267A5AB50153}"/>
    <hyperlink ref="ET320" location="Punten!EM508" display="UCI-16" xr:uid="{62E9ED34-597A-405A-873D-A6BAA39EED00}"/>
    <hyperlink ref="ET384" location="Punten!ND508" display="UCI-41" xr:uid="{C5F565B5-2F80-40D5-BCA3-9E4F2DD1CAB1}"/>
    <hyperlink ref="ET379" location="Punten!CT508" display="UCI-11" xr:uid="{56EFE65D-AA66-420B-BDA4-1BD33395EC3B}"/>
    <hyperlink ref="ET331" location="Punten!OW508" display="UCI-46" xr:uid="{9BA0D25F-122C-4007-AB5F-E64C200047D1}"/>
    <hyperlink ref="ET330" location="Punten!LK508" display="UCI-36" xr:uid="{7FC6E44C-FF31-4A8C-A9A7-C765BDAFD4C9}"/>
    <hyperlink ref="ET342" location="Punten!BA508" display="UCI-06" xr:uid="{A6395EC9-607C-41B9-BC90-AA3914BD4DB4}"/>
    <hyperlink ref="ET345" location="Punten!UK508" display="UCI-62" xr:uid="{E826C042-8AA4-4DD8-A4DD-985CCD3AA545}"/>
    <hyperlink ref="ET338" location="Punten!FW508" display="UCI-20" xr:uid="{64C2AE6B-2D0C-4BBD-9C02-A79BBB0B3B1C}"/>
    <hyperlink ref="ET374" location="Punten!NV508" display="UCI-43" xr:uid="{5703581C-3C3B-4801-A3FE-13015C253023}"/>
    <hyperlink ref="ET348" location="Punten!GF508" display="UCI-21" xr:uid="{8D484223-9646-4A47-AC8C-BE5E0F65853E}"/>
    <hyperlink ref="ET341" location="Punten!Z508" display="UCI-03" xr:uid="{ECE4CAE5-AF24-4697-A64D-040D7C8112E3}"/>
    <hyperlink ref="ET329" location="Punten!IQ508" display="UCI-28" xr:uid="{F75E8DE7-F13C-4FA4-8985-281A65BA9E14}"/>
    <hyperlink ref="ET373" location="Punten!ON508" display="UCI-45" xr:uid="{6AC3352B-E460-4A02-852B-D7CC1ACC2EAC}"/>
    <hyperlink ref="ET350" location="Punten!TJ508" display="UCI-59" xr:uid="{0DAB8220-23E1-4751-8C48-18E553400177}"/>
    <hyperlink ref="ET346" location="Punten!JR508" display="UCI-31" xr:uid="{F3F40F61-DE9F-44A1-8FF3-3004C4B31750}"/>
    <hyperlink ref="ET383" location="Punten!BJ508" display="UCI-07" xr:uid="{4D4A11D2-050E-4954-8C00-F2259E37B975}"/>
    <hyperlink ref="ET337" location="Punten!TS508" display="UCI-60" xr:uid="{758798C8-7751-457C-AA38-63E210323FC1}"/>
    <hyperlink ref="ET347" location="Punten!KS508" display="UCI-34" xr:uid="{31902E81-54D9-456F-9873-12E1FDC95B9C}"/>
    <hyperlink ref="ET323" location="Punten!WM508" display="UCI-68" xr:uid="{D910D05F-50DE-4EB7-984B-0D0CD54679E0}"/>
    <hyperlink ref="ET307" location="Punten!SI508" display="UCI-56" xr:uid="{25A5157D-3F4B-40F4-B085-BE876BAD96C1}"/>
    <hyperlink ref="ET315" location="Punten!QG508" display="UCI-50" xr:uid="{133AEDF2-795F-4891-BEE3-A27C2A4A05C7}"/>
    <hyperlink ref="ET332" location="Punten!HG508" display="UCI-24" xr:uid="{EC9BB8DA-9906-45ED-9974-4445BCBF8A45}"/>
    <hyperlink ref="ET319" location="Punten!VU508" display="UCI-66" xr:uid="{FE72C6E8-3305-4D98-9A91-C04A97478E35}"/>
    <hyperlink ref="ET326" location="Punten!SR508" display="UCI-57" xr:uid="{F269ADE4-04A5-4B8C-A5CF-F1EB01188BCA}"/>
    <hyperlink ref="ET318" location="Punten!OE508" display="UCI-44" xr:uid="{186935A9-98C4-4AA9-A4CA-17FEF1208AEA}"/>
    <hyperlink ref="ET340" location="Punten!HY508" display="UCI-26" xr:uid="{7B6003A9-FABF-428B-BAAB-D580CE1AD60D}"/>
    <hyperlink ref="ET310" location="Punten!TA508" display="UCI-58" xr:uid="{88D66787-02DD-41D5-95E5-12E36B72D870}"/>
    <hyperlink ref="ET351" location="Punten!PO508" display="UCI-48" xr:uid="{9C1F0A32-8DD1-44E1-AB46-9CDD3EF75654}"/>
    <hyperlink ref="ET312" location="Punten!MU508" display="UCI-40" xr:uid="{1B4E83CC-F1DF-41B6-B612-0C1FF586E7C1}"/>
    <hyperlink ref="ET368" location="Punten!LT508" display="UCI-37" xr:uid="{0CAEB063-7BD6-4E84-939A-8E330AE64E06}"/>
    <hyperlink ref="ET308" location="Punten!MC508" display="UCI-38" xr:uid="{3E75B931-0189-480D-B879-B381B5D824F8}"/>
    <hyperlink ref="ET381" location="Punten!KJ508" display="UCI-33" xr:uid="{12D32E6C-0702-4F26-A766-22357F8B9E0C}"/>
    <hyperlink ref="ET316" location="Punten!ML508" display="UCI-39" xr:uid="{1A0FD4C1-CBD1-4D25-B8C8-3DF6F5B35875}"/>
    <hyperlink ref="ET355" location="Punten!FN508" display="UCI-19" xr:uid="{A880FEEF-976A-4C74-9CA0-0152C280BBAA}"/>
    <hyperlink ref="ET378" location="Punten!PX508" display="UCI-49" xr:uid="{F26414BA-374B-44E8-9ABF-04F73AC74AE0}"/>
    <hyperlink ref="ET349" location="Punten!CK508" display="UCI-10" xr:uid="{2853FE4C-7D5B-49C0-8837-88FC56A8F6BD}"/>
    <hyperlink ref="ET357" location="Punten!H508" display="UCI-01" xr:uid="{28A1F067-8F67-408C-A34F-0E2C07E2C490}"/>
    <hyperlink ref="ET367:ET377" location="Punten!RQ446" display="UCI-54" xr:uid="{FFEB91D3-634C-4DB3-ABA2-B569A269508E}"/>
    <hyperlink ref="ET313" location="Punten!WV508" display="UCI-69" xr:uid="{3BE8CAC0-D70C-476D-A62D-228B1F159C48}"/>
    <hyperlink ref="ET328" location="Punten!XE508" display="UCI-70" xr:uid="{71B8C230-5387-4D2D-A5D7-8231923F2187}"/>
    <hyperlink ref="ET306" location="Punten!XW508" display="UCI-72" xr:uid="{E1D2B96C-BC69-48E8-B707-3135D4395C23}"/>
    <hyperlink ref="ET370" location="Punten!YF508" display="UCI-73" xr:uid="{451731CD-681F-45F5-9C33-ACCB39B98D86}"/>
    <hyperlink ref="ET333" location="Punten!YO508" display="UCI-74" xr:uid="{8DC7CBE1-9EB0-43EC-9C7D-6557E4FBBFAC}"/>
    <hyperlink ref="ET309" location="Punten!ZP508" display="UCI-77" xr:uid="{1F01BAFA-A521-4093-93F7-76ECBC4A5CBB}"/>
    <hyperlink ref="ET314" location="Punten!AEL508" display="UCI-91" xr:uid="{12151524-2CF1-4F23-9747-8735BB6DD9C6}"/>
    <hyperlink ref="ET321" location="Punten!AEU508" display="UCI-92" xr:uid="{CF197D36-CE30-484C-B80D-F1E6A67BB294}"/>
    <hyperlink ref="ET325" location="Punten!AGE508" display="UCI-96" xr:uid="{BCC3E3F7-D0D0-4B0B-B0A5-8D698CF29B12}"/>
    <hyperlink ref="ET339" location="Punten!ADT508" display="UCI-89" xr:uid="{36A3C079-3FB7-4F97-9C99-6AE9984FD0DB}"/>
    <hyperlink ref="ET343" location="Punten!AFD508" display="UCI-93" xr:uid="{373C3A7F-075E-43ED-9F0E-62C2A4B6A160}"/>
    <hyperlink ref="ET327" location="Punten!QP508" display="UCI-51" xr:uid="{65191065-B2A9-43D0-B6AE-19F8C738F0E0}"/>
    <hyperlink ref="ET382" location="Punten!QY508" display="UCI-52" xr:uid="{600E5325-86AA-4F87-A3C9-8E2EB620C99D}"/>
    <hyperlink ref="ET317" location="Punten!ADB508" display="UCI-87" xr:uid="{62E0F407-89D3-4F9C-9400-C48969764CD6}"/>
    <hyperlink ref="ET367" location="Punten!ADK508" display="UCI-88" xr:uid="{D011F4AE-D91E-4F6E-A505-5E91BE7524AE}"/>
    <hyperlink ref="ET380" location="Punten!AEC508" display="UCI-90" xr:uid="{48BB82A1-9F5E-4AA4-A7B5-36F8CFC5A5F4}"/>
    <hyperlink ref="ET353" location="Punten!AFM508" display="UCI-94" xr:uid="{FC8EF0FA-2ABC-4F43-8831-CDD17FDE5173}"/>
    <hyperlink ref="ET369" location="Punten!AFV508" display="UCI-95" xr:uid="{0497FEFF-E878-403F-9235-2E51AB353C49}"/>
    <hyperlink ref="ET344" location="Punten!AGN508" display="UCI-97" xr:uid="{FF924699-0F24-447B-B25A-D6B812EF198F}"/>
    <hyperlink ref="ET363" location="Punten!AGW508" display="UCI-98" xr:uid="{F094D308-394C-4519-8585-C215C0BC04F3}"/>
    <hyperlink ref="ET366" location="Punten!AHF508" display="UCI-99" xr:uid="{A06B2E14-52E6-463F-9DC0-3631CE3DA84D}"/>
    <hyperlink ref="EB377" location="Punten!DC508" display="UCI-12" xr:uid="{EB5DB362-50CD-49F8-BC12-CA8450C1F9E4}"/>
    <hyperlink ref="EB364" location="Punten!GO508" display="UCI-22" xr:uid="{E8D956C5-6565-40CC-86C9-9E1C141957E2}"/>
    <hyperlink ref="EB362" location="Punten!EV508" display="UCI-17" xr:uid="{B6FDCB81-45AF-4260-AA9B-7810A79F4C45}"/>
    <hyperlink ref="EB359" location="Punten!BS508" display="UCI-08" xr:uid="{914EC87A-987E-4136-AAEB-8B9BAD6D01AF}"/>
    <hyperlink ref="EB354" location="Punten!LB508" display="UCI-35" xr:uid="{240E4059-7834-4CAA-B469-F762092D954E}"/>
    <hyperlink ref="EB360" location="Punten!IZ508" display="UCI-29" xr:uid="{C0F68021-BBB6-40BA-9A2E-A9F9D0B9C7A0}"/>
    <hyperlink ref="EB376" location="Punten!DL508" display="UCI-13" xr:uid="{5B70C54B-6CF6-4458-A20A-B7706F03A6DE}"/>
    <hyperlink ref="EB365" location="Punten!IH508" display="UCI-27" xr:uid="{19ABF594-AA4F-49BD-9CB4-8FDA9C1856FC}"/>
    <hyperlink ref="EB311" location="Punten!PF508" display="UCI-47" xr:uid="{DA58CFD1-45C1-4D8C-8081-B938F0D23B3A}"/>
    <hyperlink ref="EB335" location="Punten!JI508" display="UCI-30" xr:uid="{F42990E9-CC94-4C0A-881B-8BE542A12294}"/>
    <hyperlink ref="EB375" location="Punten!CB508" display="UCI-09" xr:uid="{502350B1-AEC4-43FF-8186-289983A4C0B6}"/>
    <hyperlink ref="EB322" location="Punten!DU508" display="UCI-14" xr:uid="{B7E178C1-B569-437D-9B9B-70CB069312E8}"/>
    <hyperlink ref="EB356" location="Punten!GX508" display="UCI-23" xr:uid="{716285FF-DD89-4681-ACEE-F8253F414ABB}"/>
    <hyperlink ref="EB361" location="Punten!RZ508" display="UCI-55" xr:uid="{151007BE-FAF6-4F47-84EB-3CAAB295D7CB}"/>
    <hyperlink ref="EB336" location="Punten!HP508" display="UCI-25" xr:uid="{E3A6C61F-C3CF-4882-B99E-45FBBDF93A4B}"/>
    <hyperlink ref="EB352" location="Punten!RH508" display="UCI-53" xr:uid="{B54ACD55-84FD-4442-BD06-7797AF191CE3}"/>
    <hyperlink ref="EB371" location="Punten!Q508" display="UCI-02" xr:uid="{EFC7A265-4319-4A89-B591-E03AD131D5A4}"/>
    <hyperlink ref="EB358" location="Punten!NM508" display="UCI-42" xr:uid="{CE22C608-4FDB-4E75-BAFB-964155F58744}"/>
    <hyperlink ref="EB385" location="Punten!VC508" display="UCI-64" xr:uid="{614D39E6-2CAF-4BF8-B372-46CCD7A4A699}"/>
    <hyperlink ref="EB324" location="Punten!AI508" display="UCI-04" xr:uid="{7424CF7A-8D03-42FC-8215-60B057820008}"/>
    <hyperlink ref="EB334" location="Punten!AR508" display="UCI-05" xr:uid="{D491CDFB-C475-4B52-A593-BB5EE7BFF327}"/>
    <hyperlink ref="EB372" location="Punten!KA508" display="UCI-32" xr:uid="{87486805-8FA0-4166-AE9F-7799C0CA16D3}"/>
    <hyperlink ref="EB320" location="Punten!EM508" display="UCI-16" xr:uid="{B610EF7B-998E-4306-BFFD-0EA8D2D7137E}"/>
    <hyperlink ref="EB384" location="Punten!ND508" display="UCI-41" xr:uid="{5667DFA0-DCEA-4685-8A9A-BB7BF9E2CE2B}"/>
    <hyperlink ref="EB379" location="Punten!CT508" display="UCI-11" xr:uid="{29AC1C84-01A8-48AE-8964-BB4F185D546C}"/>
    <hyperlink ref="EB331" location="Punten!OW508" display="UCI-46" xr:uid="{FDD1FCA6-05CB-4B3F-B481-3C04557077C4}"/>
    <hyperlink ref="EB330" location="Punten!LK508" display="UCI-36" xr:uid="{CD8F534F-8549-4026-A6F0-C13A68396A18}"/>
    <hyperlink ref="EB342" location="Punten!BA508" display="UCI-06" xr:uid="{C10FE11C-6E55-4165-99CE-788EA42F7E27}"/>
    <hyperlink ref="EB345" location="Punten!UK508" display="UCI-62" xr:uid="{A3263647-3958-4C81-9EA5-D067401D7F5B}"/>
    <hyperlink ref="EB338" location="Punten!FW508" display="UCI-20" xr:uid="{697CBC36-8D21-4534-A668-45CE3037818A}"/>
    <hyperlink ref="EB374" location="Punten!NV508" display="UCI-43" xr:uid="{CDB8B8E5-4ABB-443F-8F1D-94ECCB086A17}"/>
    <hyperlink ref="EB348" location="Punten!GF508" display="UCI-21" xr:uid="{92F3594F-426A-4F0F-9BFB-FC2776B50E5A}"/>
    <hyperlink ref="EB341" location="Punten!Z508" display="UCI-03" xr:uid="{32479F99-6253-483A-8B07-782C0D1B887C}"/>
    <hyperlink ref="EB329" location="Punten!IQ508" display="UCI-28" xr:uid="{28EAE4AB-D99F-4E73-9E23-A74D30AE8D12}"/>
    <hyperlink ref="EB373" location="Punten!ON508" display="UCI-45" xr:uid="{232FB8BE-A4B8-4DBF-BE90-E744ECA6698A}"/>
    <hyperlink ref="EB350" location="Punten!TJ508" display="UCI-59" xr:uid="{4FFEF34D-C033-4C3A-B4D4-B46342D47234}"/>
    <hyperlink ref="EB346" location="Punten!JR508" display="UCI-31" xr:uid="{5DD6A807-63A3-4EE4-917D-A54F18DF7D9F}"/>
    <hyperlink ref="EB383" location="Punten!BJ508" display="UCI-07" xr:uid="{FA6A78F2-E559-46B5-AF4D-91D245F8A47E}"/>
    <hyperlink ref="EB337" location="Punten!TS508" display="UCI-60" xr:uid="{2879F8D7-84E7-4E3D-93C3-602D5D539AD4}"/>
    <hyperlink ref="EB347" location="Punten!KS508" display="UCI-34" xr:uid="{5FE39C4B-844C-431E-803D-9F0D447CB305}"/>
    <hyperlink ref="EB323" location="Punten!WM508" display="UCI-68" xr:uid="{E098DD31-D775-4EDD-8DAC-9175E5FE84AE}"/>
    <hyperlink ref="EB307" location="Punten!SI508" display="UCI-56" xr:uid="{020BD54E-C15C-4B37-AABC-A7D779DD4AD6}"/>
    <hyperlink ref="EB315" location="Punten!QG508" display="UCI-50" xr:uid="{77672461-4BE1-4886-B4A7-D6DBEDFEEC13}"/>
    <hyperlink ref="EB332" location="Punten!HG508" display="UCI-24" xr:uid="{94E3A279-C198-42C4-A5E6-558AA983E5D4}"/>
    <hyperlink ref="EB319" location="Punten!VU508" display="UCI-66" xr:uid="{4FBF8485-27F9-403C-B306-B235195D3665}"/>
    <hyperlink ref="EB326" location="Punten!SR508" display="UCI-57" xr:uid="{E18201C8-52B1-4AB4-B378-26991EEE2399}"/>
    <hyperlink ref="EB318" location="Punten!OE508" display="UCI-44" xr:uid="{CF4A88B4-ACD6-4326-B776-723860B59BBC}"/>
    <hyperlink ref="EB340" location="Punten!HY508" display="UCI-26" xr:uid="{DD78BA85-4D1C-4ADA-81D8-F5B0AFE0CCAE}"/>
    <hyperlink ref="EB310" location="Punten!TA508" display="UCI-58" xr:uid="{7D95CC8E-999E-46DD-9776-49325366EF5A}"/>
    <hyperlink ref="EB351" location="Punten!PO508" display="UCI-48" xr:uid="{C89B1138-65BD-4BAE-ACAE-C9BD8566628E}"/>
    <hyperlink ref="EB312" location="Punten!MU508" display="UCI-40" xr:uid="{99F396B0-CAEF-433C-A55E-DFECD7CE74D4}"/>
    <hyperlink ref="EB368" location="Punten!LT508" display="UCI-37" xr:uid="{EC5E53BC-D4F7-4B9F-92DC-2B0D531B1B7E}"/>
    <hyperlink ref="EB308" location="Punten!MC508" display="UCI-38" xr:uid="{969AF939-F188-4D9A-B758-7226153F4AB5}"/>
    <hyperlink ref="EB381" location="Punten!KJ508" display="UCI-33" xr:uid="{E08D5F3E-B931-4186-93B7-A7B5D4D0E724}"/>
    <hyperlink ref="EB316" location="Punten!ML508" display="UCI-39" xr:uid="{A7F6859B-CE13-4CEF-A561-B2F026D3DDCA}"/>
    <hyperlink ref="EB355" location="Punten!FN508" display="UCI-19" xr:uid="{068CA823-C35C-49AC-805E-B3F3459B989A}"/>
    <hyperlink ref="EB378" location="Punten!PX508" display="UCI-49" xr:uid="{DEE71EEC-8987-4CAA-B8D9-C6BF79F1B6E0}"/>
    <hyperlink ref="EB349" location="Punten!CK508" display="UCI-10" xr:uid="{366B6A7A-E3E8-4372-8910-3E46BAD5B89E}"/>
    <hyperlink ref="EB357" location="Punten!H508" display="UCI-01" xr:uid="{A11ADB56-72E4-4EF4-A90B-102908507843}"/>
    <hyperlink ref="EB367:EB377" location="Punten!RQ446" display="UCI-54" xr:uid="{135D1EE4-BFFA-44B2-A1F5-E02B354AC461}"/>
    <hyperlink ref="EB313" location="Punten!WV508" display="UCI-69" xr:uid="{7AE798F3-0691-4C78-A13E-CF8AFD72ADB8}"/>
    <hyperlink ref="EB328" location="Punten!XE508" display="UCI-70" xr:uid="{9A823BA5-1EDA-4972-AFDB-25BE66A30EA9}"/>
    <hyperlink ref="EB306" location="Punten!XW508" display="UCI-72" xr:uid="{344A86C0-43A0-45C5-90E9-E8B169449B86}"/>
    <hyperlink ref="EB370" location="Punten!YF508" display="UCI-73" xr:uid="{CA17B765-4B15-46DD-ACF5-0FC7499EF580}"/>
    <hyperlink ref="EB333" location="Punten!YO508" display="UCI-74" xr:uid="{BCB6B1A2-7A89-40D0-AEF8-F1CAF67C4F07}"/>
    <hyperlink ref="EB309" location="Punten!ZP508" display="UCI-77" xr:uid="{37B8D2DB-F060-4A08-AA49-7B09E6383F55}"/>
    <hyperlink ref="EB314" location="Punten!AEL508" display="UCI-91" xr:uid="{E626132B-99BF-424A-A97B-38F722AA299E}"/>
    <hyperlink ref="EB321" location="Punten!AEU508" display="UCI-92" xr:uid="{3612FD1B-D332-4FD7-940D-5452A84170AC}"/>
    <hyperlink ref="EB325" location="Punten!AGE508" display="UCI-96" xr:uid="{3D6D34A0-DBC5-4F42-8A45-8D21E45F71F9}"/>
    <hyperlink ref="EB339" location="Punten!ADT508" display="UCI-89" xr:uid="{EB83C2A4-735C-4E6E-9D91-56DE4425AA47}"/>
    <hyperlink ref="EB343" location="Punten!AFD508" display="UCI-93" xr:uid="{024BCF62-4FF8-4BE8-AB72-0EB0C0A4A16B}"/>
    <hyperlink ref="EB327" location="Punten!QP508" display="UCI-51" xr:uid="{9E4228D5-3D17-4A7C-915D-864DCC7AE674}"/>
    <hyperlink ref="EB382" location="Punten!QY508" display="UCI-52" xr:uid="{77C40458-57C2-4673-A4D8-27201F99BACB}"/>
    <hyperlink ref="EB317" location="Punten!ADB508" display="UCI-87" xr:uid="{B277EEF5-F93F-4304-A374-C43F82619908}"/>
    <hyperlink ref="EB367" location="Punten!ADK508" display="UCI-88" xr:uid="{693F0F56-CD56-44F6-AA3F-331CF14BD997}"/>
    <hyperlink ref="EB380" location="Punten!AEC508" display="UCI-90" xr:uid="{B2D9C0D1-CBB2-4B85-B8F2-A82F9EF18B05}"/>
    <hyperlink ref="EB353" location="Punten!AFM508" display="UCI-94" xr:uid="{E2C0007E-BD1D-4478-8F1B-802260A7C27D}"/>
    <hyperlink ref="EB369" location="Punten!AFV508" display="UCI-95" xr:uid="{482F8C81-16C4-445E-AA79-344A06A248F3}"/>
    <hyperlink ref="EB344" location="Punten!AGN508" display="UCI-97" xr:uid="{E64783DD-D5C9-4E75-8E9F-A204941B9B5C}"/>
    <hyperlink ref="EB363" location="Punten!AGW508" display="UCI-98" xr:uid="{C77045B4-2E10-41A5-9D90-422606C2DE83}"/>
    <hyperlink ref="EB366" location="Punten!AHF508" display="UCI-99" xr:uid="{7E959690-8CB1-4561-8834-A296A5AF67E2}"/>
    <hyperlink ref="EK377" location="Punten!DC508" display="UCI-12" xr:uid="{83A05F80-5381-4476-8465-C4CDE18A59B2}"/>
    <hyperlink ref="EK364" location="Punten!GO508" display="UCI-22" xr:uid="{F3BCA7EB-56FF-4ADE-84AC-CDC7A0CB45B5}"/>
    <hyperlink ref="EK362" location="Punten!EV508" display="UCI-17" xr:uid="{82790306-F30F-4E4E-A88F-6C22A7D4464E}"/>
    <hyperlink ref="EK359" location="Punten!BS508" display="UCI-08" xr:uid="{889B62C6-906E-415C-B7BA-69B667FB385B}"/>
    <hyperlink ref="EK354" location="Punten!LB508" display="UCI-35" xr:uid="{028C7F37-75B5-4852-8DFF-FDC506D5FD80}"/>
    <hyperlink ref="EK360" location="Punten!IZ508" display="UCI-29" xr:uid="{D86EC545-680B-47C5-B69C-43CCF194A7A7}"/>
    <hyperlink ref="EK376" location="Punten!DL508" display="UCI-13" xr:uid="{B9B06A17-1D26-4112-9BDC-1ACAA04A560A}"/>
    <hyperlink ref="EK365" location="Punten!IH508" display="UCI-27" xr:uid="{A1A265B5-6372-4E92-A7AF-E3B4F2F1B4A0}"/>
    <hyperlink ref="EK311" location="Punten!PF508" display="UCI-47" xr:uid="{50662F4B-363F-484D-BE6F-C32B367EBE19}"/>
    <hyperlink ref="EK335" location="Punten!JI508" display="UCI-30" xr:uid="{93C5CA2B-E685-4E01-96F9-EA7D88CBC55D}"/>
    <hyperlink ref="EK375" location="Punten!CB508" display="UCI-09" xr:uid="{DEB751CA-9F23-45F3-B4E7-0A33A87B05F7}"/>
    <hyperlink ref="EK322" location="Punten!DU508" display="UCI-14" xr:uid="{5FF08DAA-3F54-42A7-A597-37FCE9C2A13C}"/>
    <hyperlink ref="EK356" location="Punten!GX508" display="UCI-23" xr:uid="{8BF40331-5E47-47D9-8CC3-F4013E77E6EF}"/>
    <hyperlink ref="EK361" location="Punten!RZ508" display="UCI-55" xr:uid="{638CCB47-C740-4723-BCA1-3270712206D8}"/>
    <hyperlink ref="EK336" location="Punten!HP508" display="UCI-25" xr:uid="{C08659B2-444F-4FC0-9EF1-8E5264CC0C85}"/>
    <hyperlink ref="EK352" location="Punten!RH508" display="UCI-53" xr:uid="{13A6296B-691B-4E78-8236-7A8C44E80C4F}"/>
    <hyperlink ref="EK371" location="Punten!Q508" display="UCI-02" xr:uid="{41A118DC-1930-4BC1-953A-91037EA4BEE4}"/>
    <hyperlink ref="EK358" location="Punten!NM508" display="UCI-42" xr:uid="{E0B4598A-C37B-486D-B2D2-93DF2E106D78}"/>
    <hyperlink ref="EK385" location="Punten!VC508" display="UCI-64" xr:uid="{78617784-0C7A-4D41-84B0-50A2FB962CF8}"/>
    <hyperlink ref="EK324" location="Punten!AI508" display="UCI-04" xr:uid="{B7CA1F40-E642-4836-812F-8EF11A986F82}"/>
    <hyperlink ref="EK334" location="Punten!AR508" display="UCI-05" xr:uid="{19299640-DD04-4463-A7E8-0FA69B5AE744}"/>
    <hyperlink ref="EK372" location="Punten!KA508" display="UCI-32" xr:uid="{FD8AABD9-FD11-4B07-BF13-9AAB16D6B818}"/>
    <hyperlink ref="EK320" location="Punten!EM508" display="UCI-16" xr:uid="{F719DA40-B7AC-4B50-ADDB-473B18127535}"/>
    <hyperlink ref="EK384" location="Punten!ND508" display="UCI-41" xr:uid="{7AAAA84F-1AA7-485C-8A85-27F48C540CF7}"/>
    <hyperlink ref="EK379" location="Punten!CT508" display="UCI-11" xr:uid="{B5CDDF2B-D100-41F6-BBE9-2D28D704C47A}"/>
    <hyperlink ref="EK331" location="Punten!OW508" display="UCI-46" xr:uid="{F06E24F5-5992-437C-A659-6333A1248463}"/>
    <hyperlink ref="EK330" location="Punten!LK508" display="UCI-36" xr:uid="{250D0E18-148D-47C1-8FF1-8850AB0064BA}"/>
    <hyperlink ref="EK342" location="Punten!BA508" display="UCI-06" xr:uid="{42D01DAA-7541-43B8-B24E-920E8FE2C9BC}"/>
    <hyperlink ref="EK345" location="Punten!UK508" display="UCI-62" xr:uid="{32A385DB-9B5E-4422-9CC1-B0F912B2948F}"/>
    <hyperlink ref="EK338" location="Punten!FW508" display="UCI-20" xr:uid="{D0C8F8B8-6CBE-46B1-99B3-CBE0E29C7E07}"/>
    <hyperlink ref="EK374" location="Punten!NV508" display="UCI-43" xr:uid="{67E36781-7BBF-4D4C-AF78-3631076D8F59}"/>
    <hyperlink ref="EK348" location="Punten!GF508" display="UCI-21" xr:uid="{1B851299-DE8B-44F8-8E6A-7EF81AC0FC84}"/>
    <hyperlink ref="EK341" location="Punten!Z508" display="UCI-03" xr:uid="{AAA02D1D-4EE3-43F1-A104-927BEEAABA6B}"/>
    <hyperlink ref="EK329" location="Punten!IQ508" display="UCI-28" xr:uid="{D1E9D9F5-35AF-4B53-A9E8-5321F61BEF07}"/>
    <hyperlink ref="EK373" location="Punten!ON508" display="UCI-45" xr:uid="{EAE7AEE5-77ED-432B-9633-65B53EA9C3F3}"/>
    <hyperlink ref="EK350" location="Punten!TJ508" display="UCI-59" xr:uid="{630D327A-05B5-420A-A75F-B28519BBBCBC}"/>
    <hyperlink ref="EK346" location="Punten!JR508" display="UCI-31" xr:uid="{4D9EB8EC-FF2C-4CF5-BE6D-9C4B957AD973}"/>
    <hyperlink ref="EK383" location="Punten!BJ508" display="UCI-07" xr:uid="{E548B244-C1AB-4CA8-B1D4-F5CE590C770B}"/>
    <hyperlink ref="EK337" location="Punten!TS508" display="UCI-60" xr:uid="{82F4CCEE-426D-4A95-9F96-108B98C68B4B}"/>
    <hyperlink ref="EK347" location="Punten!KS508" display="UCI-34" xr:uid="{F882FA37-4DEC-4EF2-A71F-5BAD50DD28D4}"/>
    <hyperlink ref="EK323" location="Punten!WM508" display="UCI-68" xr:uid="{35189EC3-C77D-4685-9EA8-8682943A8AB6}"/>
    <hyperlink ref="EK307" location="Punten!SI508" display="UCI-56" xr:uid="{7D2B3306-E06A-4D9C-9EB7-7E0BDD2398E9}"/>
    <hyperlink ref="EK315" location="Punten!QG508" display="UCI-50" xr:uid="{09D809A1-DE8D-40A7-9B2B-1CD8CEDE8500}"/>
    <hyperlink ref="EK332" location="Punten!HG508" display="UCI-24" xr:uid="{082DC33F-EF49-47D3-A656-2E85E7461470}"/>
    <hyperlink ref="EK319" location="Punten!VU508" display="UCI-66" xr:uid="{D469B98D-908E-42B1-9FF6-53CA814EF870}"/>
    <hyperlink ref="EK326" location="Punten!SR508" display="UCI-57" xr:uid="{31CFB8A9-2A5F-4A6F-A422-F29A8724C9B7}"/>
    <hyperlink ref="EK318" location="Punten!OE508" display="UCI-44" xr:uid="{54325310-0AAC-4EC6-965F-612C87DF16B9}"/>
    <hyperlink ref="EK340" location="Punten!HY508" display="UCI-26" xr:uid="{99618B40-3010-45EC-A661-3D5572C99CCC}"/>
    <hyperlink ref="EK310" location="Punten!TA508" display="UCI-58" xr:uid="{F5CBBD8F-06D3-4136-A098-B9A7E3DE94CB}"/>
    <hyperlink ref="EK351" location="Punten!PO508" display="UCI-48" xr:uid="{A1E0F227-B64F-4F79-A723-2DCA8D798F54}"/>
    <hyperlink ref="EK312" location="Punten!MU508" display="UCI-40" xr:uid="{C33F9677-4231-4721-9505-32F243F9916A}"/>
    <hyperlink ref="EK368" location="Punten!LT508" display="UCI-37" xr:uid="{FD0D0C23-FBA4-46B3-B98C-B977EBBDCAB9}"/>
    <hyperlink ref="EK308" location="Punten!MC508" display="UCI-38" xr:uid="{3D15E157-EDDF-4E65-8551-07298095213B}"/>
    <hyperlink ref="EK381" location="Punten!KJ508" display="UCI-33" xr:uid="{18FA5D56-8DAA-468C-8291-1A692EA026B8}"/>
    <hyperlink ref="EK316" location="Punten!ML508" display="UCI-39" xr:uid="{84FD656E-D5D4-4123-98F4-3A455A506DFA}"/>
    <hyperlink ref="EK355" location="Punten!FN508" display="UCI-19" xr:uid="{DD32F904-6744-4B90-9958-37CED0A6121D}"/>
    <hyperlink ref="EK378" location="Punten!PX508" display="UCI-49" xr:uid="{E4A14485-0034-4B4C-AA21-BAE21F8233FF}"/>
    <hyperlink ref="EK349" location="Punten!CK508" display="UCI-10" xr:uid="{646C0FDB-E4B7-42BD-8EAB-510ABEE68DA6}"/>
    <hyperlink ref="EK357" location="Punten!H508" display="UCI-01" xr:uid="{533BE236-5F51-4C9F-9193-53C94694D1A7}"/>
    <hyperlink ref="EK367:EK377" location="Punten!RQ446" display="UCI-54" xr:uid="{53EA7F81-78F7-48F5-A250-F067167B01AE}"/>
    <hyperlink ref="EK313" location="Punten!WV508" display="UCI-69" xr:uid="{5D523E69-4B34-4BEB-BCB8-9891FE5492DD}"/>
    <hyperlink ref="EK328" location="Punten!XE508" display="UCI-70" xr:uid="{172C057F-C5F6-425A-B62A-56415DF70B20}"/>
    <hyperlink ref="EK306" location="Punten!XW508" display="UCI-72" xr:uid="{0EB67965-B312-4B12-811F-C3AC9762BE83}"/>
    <hyperlink ref="EK370" location="Punten!YF508" display="UCI-73" xr:uid="{A7310C8B-4E46-4928-86C6-21CBFED3B2E3}"/>
    <hyperlink ref="EK333" location="Punten!YO508" display="UCI-74" xr:uid="{6D090415-308D-44F5-B442-675889DB4942}"/>
    <hyperlink ref="EK309" location="Punten!ZP508" display="UCI-77" xr:uid="{79D9734E-D858-4513-A273-CCFE1DDAC0F4}"/>
    <hyperlink ref="EK314" location="Punten!AEL508" display="UCI-91" xr:uid="{AAD4ABAD-8A63-4F3C-93B7-F7DCCF0669DB}"/>
    <hyperlink ref="EK321" location="Punten!AEU508" display="UCI-92" xr:uid="{E7BC8C31-D07C-4961-9459-EB2C18633078}"/>
    <hyperlink ref="EK325" location="Punten!AGE508" display="UCI-96" xr:uid="{E6333186-5B91-4E65-841D-BE5D751FBDA2}"/>
    <hyperlink ref="EK339" location="Punten!ADT508" display="UCI-89" xr:uid="{945C1CA0-A8D2-492A-98F1-8E53DAADC239}"/>
    <hyperlink ref="EK343" location="Punten!AFD508" display="UCI-93" xr:uid="{484A24C0-458B-4C14-B1AD-A805CF9D32ED}"/>
    <hyperlink ref="EK327" location="Punten!QP508" display="UCI-51" xr:uid="{F8BFECAF-4046-4D31-A350-BB64D563FEEC}"/>
    <hyperlink ref="EK382" location="Punten!QY508" display="UCI-52" xr:uid="{7BB5999B-D4A7-450B-B41E-7B0C2D726EE9}"/>
    <hyperlink ref="EK317" location="Punten!ADB508" display="UCI-87" xr:uid="{A5A0020E-B657-4723-B362-FDBACD6C0188}"/>
    <hyperlink ref="EK367" location="Punten!ADK508" display="UCI-88" xr:uid="{75D05AFE-421F-4C2F-A3C0-BB16F84103DD}"/>
    <hyperlink ref="EK380" location="Punten!AEC508" display="UCI-90" xr:uid="{FED28A45-7134-4F7A-8D91-46B713D91553}"/>
    <hyperlink ref="EK353" location="Punten!AFM508" display="UCI-94" xr:uid="{8C9B0875-9010-4AA2-9F10-753D6FBE95FF}"/>
    <hyperlink ref="EK369" location="Punten!AFV508" display="UCI-95" xr:uid="{68E7A676-B449-41A2-A24E-47A52767DC46}"/>
    <hyperlink ref="EK344" location="Punten!AGN508" display="UCI-97" xr:uid="{9C48700D-2FA3-4653-BCDB-8D0200321AC6}"/>
    <hyperlink ref="EK363" location="Punten!AGW508" display="UCI-98" xr:uid="{45709EA7-C140-4020-A69E-94B379662B5B}"/>
    <hyperlink ref="EK366" location="Punten!AHF508" display="UCI-99" xr:uid="{96E971CF-14D2-4199-BE2D-6097B29CE66E}"/>
    <hyperlink ref="FC377" location="Punten!DC508" display="UCI-12" xr:uid="{0E45DC3F-D2D6-42BD-A7A8-1C286570F6DA}"/>
    <hyperlink ref="FC364" location="Punten!GO508" display="UCI-22" xr:uid="{E6EB8549-A5CC-4FA0-918B-C383A6707F12}"/>
    <hyperlink ref="FC362" location="Punten!EV508" display="UCI-17" xr:uid="{2514FDA8-0348-4AAF-9E38-BA42E73E9BFF}"/>
    <hyperlink ref="FC359" location="Punten!BS508" display="UCI-08" xr:uid="{C33AC52D-BD9A-4D6A-BD30-CDF41E2629EF}"/>
    <hyperlink ref="FC354" location="Punten!LB508" display="UCI-35" xr:uid="{DD7B58B3-10DE-4066-B8F1-FF93E33E999C}"/>
    <hyperlink ref="FC360" location="Punten!IZ508" display="UCI-29" xr:uid="{06FCF58E-F7D9-4663-B726-36011BFC5845}"/>
    <hyperlink ref="FC376" location="Punten!DL508" display="UCI-13" xr:uid="{B3817204-89A0-4014-A178-62015702DB3C}"/>
    <hyperlink ref="FC365" location="Punten!IH508" display="UCI-27" xr:uid="{62205179-3787-4607-B016-F48EBFCA71EA}"/>
    <hyperlink ref="FC311" location="Punten!PF508" display="UCI-47" xr:uid="{E58493E9-5623-44CC-9BF2-6060F0826447}"/>
    <hyperlink ref="FC335" location="Punten!JI508" display="UCI-30" xr:uid="{E10FDC83-AD24-4113-9AEE-F20004E8F330}"/>
    <hyperlink ref="FC375" location="Punten!CB508" display="UCI-09" xr:uid="{84BD0E70-9524-45D6-935F-70C78AA8AE48}"/>
    <hyperlink ref="FC322" location="Punten!DU508" display="UCI-14" xr:uid="{2B416CB6-4EEA-41AA-88B5-5140F86E5569}"/>
    <hyperlink ref="FC356" location="Punten!GX508" display="UCI-23" xr:uid="{B7A6379B-A04D-4361-990D-DA5B687B4215}"/>
    <hyperlink ref="FC361" location="Punten!RZ508" display="UCI-55" xr:uid="{C389C007-1316-4B49-931C-F73200C742F3}"/>
    <hyperlink ref="FC336" location="Punten!HP508" display="UCI-25" xr:uid="{38531F01-5410-4353-85C1-D85F976A3516}"/>
    <hyperlink ref="FC352" location="Punten!RH508" display="UCI-53" xr:uid="{73E4E7C6-D18D-4E35-8CD5-3DE6E14790A9}"/>
    <hyperlink ref="FC371" location="Punten!Q508" display="UCI-02" xr:uid="{6AA511C6-27D4-43E5-AE8E-39CFA601B5DF}"/>
    <hyperlink ref="FC358" location="Punten!NM508" display="UCI-42" xr:uid="{BD4DFDEB-6860-4D29-A4ED-B2A66294F6D6}"/>
    <hyperlink ref="FC385" location="Punten!VC508" display="UCI-64" xr:uid="{8F6EBAA0-E88F-46C8-91FA-AC284297F179}"/>
    <hyperlink ref="FC324" location="Punten!AI508" display="UCI-04" xr:uid="{D417193C-F683-4A16-A595-B70492A9809A}"/>
    <hyperlink ref="FC334" location="Punten!AR508" display="UCI-05" xr:uid="{7A96589B-6503-4C29-892D-21163DFB6FB6}"/>
    <hyperlink ref="FC372" location="Punten!KA508" display="UCI-32" xr:uid="{7B7693C3-A52B-479B-A187-7174966DB01C}"/>
    <hyperlink ref="FC320" location="Punten!EM508" display="UCI-16" xr:uid="{053D86F8-0AA1-4BC5-83EF-439B86AB1AF0}"/>
    <hyperlink ref="FC384" location="Punten!ND508" display="UCI-41" xr:uid="{2DD7B370-5646-4B5C-A953-5C9AD7743912}"/>
    <hyperlink ref="FC379" location="Punten!CT508" display="UCI-11" xr:uid="{7715C86D-726E-4715-880B-D056A5E841DF}"/>
    <hyperlink ref="FC331" location="Punten!OW508" display="UCI-46" xr:uid="{9E7BBC0D-492E-4C17-8199-B7B24171BDB6}"/>
    <hyperlink ref="FC330" location="Punten!LK508" display="UCI-36" xr:uid="{8FCE8FC6-ECC5-4C52-A025-69D0CDFFB30A}"/>
    <hyperlink ref="FC342" location="Punten!BA508" display="UCI-06" xr:uid="{B5F93B12-E118-4F95-A5C6-0EC3CDF98978}"/>
    <hyperlink ref="FC345" location="Punten!UK508" display="UCI-62" xr:uid="{B86FE90D-3E16-40AC-B124-C941AE2AFB48}"/>
    <hyperlink ref="FC338" location="Punten!FW508" display="UCI-20" xr:uid="{4CE005BF-7CF6-450F-A2C8-A27B83826C33}"/>
    <hyperlink ref="FC374" location="Punten!NV508" display="UCI-43" xr:uid="{C7318E74-9B56-43C7-AB29-DBC0B36E227A}"/>
    <hyperlink ref="FC348" location="Punten!GF508" display="UCI-21" xr:uid="{B25AD849-0428-40DA-92A2-7799D558F6DA}"/>
    <hyperlink ref="FC341" location="Punten!Z508" display="UCI-03" xr:uid="{D0BE3B9D-4069-4666-9EC8-2518E26EE122}"/>
    <hyperlink ref="FC329" location="Punten!IQ508" display="UCI-28" xr:uid="{5A61FC2D-D377-4C5D-8C93-462454C3B2F9}"/>
    <hyperlink ref="FC373" location="Punten!ON508" display="UCI-45" xr:uid="{CAA5D331-11D0-4CDD-94FC-ACFE456AD605}"/>
    <hyperlink ref="FC350" location="Punten!TJ508" display="UCI-59" xr:uid="{2DD6D309-E39F-4C7C-BB6A-2BB850B81FCB}"/>
    <hyperlink ref="FC346" location="Punten!JR508" display="UCI-31" xr:uid="{0382796D-6DE9-43E8-9109-2D2A1F0CE898}"/>
    <hyperlink ref="FC383" location="Punten!BJ508" display="UCI-07" xr:uid="{C0844B19-AD73-40DB-A2A1-C342DD7C40E6}"/>
    <hyperlink ref="FC337" location="Punten!TS508" display="UCI-60" xr:uid="{EC35B4AA-D316-4BA9-9101-4C9936823E7B}"/>
    <hyperlink ref="FC347" location="Punten!KS508" display="UCI-34" xr:uid="{87C478EF-497E-4696-B968-69FE285084DF}"/>
    <hyperlink ref="FC323" location="Punten!WM508" display="UCI-68" xr:uid="{708FDFB4-41A9-4DC7-8D6C-EC791BE9B646}"/>
    <hyperlink ref="FC307" location="Punten!SI508" display="UCI-56" xr:uid="{F1CB0A99-52C9-4943-A436-430DD246046B}"/>
    <hyperlink ref="FC315" location="Punten!QG508" display="UCI-50" xr:uid="{CD48BDAD-A1BD-4F66-A83F-5C9C65A17F8B}"/>
    <hyperlink ref="FC332" location="Punten!HG508" display="UCI-24" xr:uid="{97D53E7C-ED70-4CC8-BC83-485CC8D0CAC8}"/>
    <hyperlink ref="FC319" location="Punten!VU508" display="UCI-66" xr:uid="{C3841817-DC28-4FE3-82CA-581A3433FCDB}"/>
    <hyperlink ref="FC326" location="Punten!SR508" display="UCI-57" xr:uid="{078E5A09-70B8-4ED4-BB7A-896707A7BABD}"/>
    <hyperlink ref="FC318" location="Punten!OE508" display="UCI-44" xr:uid="{91A1688D-9BDF-4034-900F-E6BF800F9819}"/>
    <hyperlink ref="FC340" location="Punten!HY508" display="UCI-26" xr:uid="{C7AF43B7-6C6B-4515-9F32-F2FFEF19B36E}"/>
    <hyperlink ref="FC310" location="Punten!TA508" display="UCI-58" xr:uid="{535521AB-F2BB-4D97-8BA6-124C185BCE5C}"/>
    <hyperlink ref="FC351" location="Punten!PO508" display="UCI-48" xr:uid="{54CDA103-25A3-4812-9C83-C662AF159B48}"/>
    <hyperlink ref="FC312" location="Punten!MU508" display="UCI-40" xr:uid="{37BE7EDB-0DE0-4B2B-A27F-F926F9A13BB9}"/>
    <hyperlink ref="FC368" location="Punten!LT508" display="UCI-37" xr:uid="{AA8DEC6C-523E-4D22-8957-CFE248CE7EEB}"/>
    <hyperlink ref="FC308" location="Punten!MC508" display="UCI-38" xr:uid="{4D1EA0CB-4AB2-4EE7-99EB-34B721208B57}"/>
    <hyperlink ref="FC381" location="Punten!KJ508" display="UCI-33" xr:uid="{A2658A7E-4B60-4373-AEF7-F192D0A53F1B}"/>
    <hyperlink ref="FC316" location="Punten!ML508" display="UCI-39" xr:uid="{2E525E59-183B-4B65-A278-61ADBED77C71}"/>
    <hyperlink ref="FC355" location="Punten!FN508" display="UCI-19" xr:uid="{A5BFE3B2-0926-402F-9C20-5E4D82B1BD29}"/>
    <hyperlink ref="FC378" location="Punten!PX508" display="UCI-49" xr:uid="{3ECA9D47-C40E-4267-AAD6-6826BAC3EB94}"/>
    <hyperlink ref="FC349" location="Punten!CK508" display="UCI-10" xr:uid="{76CBB22E-A35E-4F6A-8836-DAAA0F821E19}"/>
    <hyperlink ref="FC357" location="Punten!H508" display="UCI-01" xr:uid="{C9199068-DD0E-4001-9BEF-7C72D5A7763B}"/>
    <hyperlink ref="FC367:FC377" location="Punten!RQ446" display="UCI-54" xr:uid="{0D099F0B-67F7-489D-98C7-2024240B6673}"/>
    <hyperlink ref="FC313" location="Punten!WV508" display="UCI-69" xr:uid="{0B948219-9C5C-4326-8F91-B8327494A7AD}"/>
    <hyperlink ref="FC328" location="Punten!XE508" display="UCI-70" xr:uid="{D1B37150-D95D-4F12-8AB5-93C6EEF3085E}"/>
    <hyperlink ref="FC306" location="Punten!XW508" display="UCI-72" xr:uid="{1520B739-DAA0-478F-BB18-3013BE8C0FF6}"/>
    <hyperlink ref="FC370" location="Punten!YF508" display="UCI-73" xr:uid="{81E84123-9544-4230-85C6-316B325540C0}"/>
    <hyperlink ref="FC333" location="Punten!YO508" display="UCI-74" xr:uid="{1D29F711-51EE-4A28-992B-89A18115A9D6}"/>
    <hyperlink ref="FC309" location="Punten!ZP508" display="UCI-77" xr:uid="{36A94D7A-77E3-4D7B-9258-F86CF1DA233C}"/>
    <hyperlink ref="FC314" location="Punten!AEL508" display="UCI-91" xr:uid="{99D5B41B-9DFC-4B9B-AAE5-6F928FBD9723}"/>
    <hyperlink ref="FC321" location="Punten!AEU508" display="UCI-92" xr:uid="{35FE0481-DEA6-4B32-92A7-4B102E729F87}"/>
    <hyperlink ref="FC325" location="Punten!AGE508" display="UCI-96" xr:uid="{ED437936-0B4B-4745-BB66-B96CA4A517CF}"/>
    <hyperlink ref="FC339" location="Punten!ADT508" display="UCI-89" xr:uid="{8983BF6D-6E0F-4108-8649-806E892F6E58}"/>
    <hyperlink ref="FC343" location="Punten!AFD508" display="UCI-93" xr:uid="{53D74F48-7180-44F7-8AE0-764649B91C30}"/>
    <hyperlink ref="FC327" location="Punten!QP508" display="UCI-51" xr:uid="{9540A3B3-4D7F-4F30-B993-D9108C13986D}"/>
    <hyperlink ref="FC382" location="Punten!QY508" display="UCI-52" xr:uid="{C0624628-570A-4B0B-BBB5-7449B8CED805}"/>
    <hyperlink ref="FC317" location="Punten!ADB508" display="UCI-87" xr:uid="{295B2653-DCBD-48B8-9359-9D76692436D0}"/>
    <hyperlink ref="FC367" location="Punten!ADK508" display="UCI-88" xr:uid="{C7138AB7-B32E-4C95-A869-72B3260EF43F}"/>
    <hyperlink ref="FC380" location="Punten!AEC508" display="UCI-90" xr:uid="{A6994F36-4ED2-4926-A46A-2534248D4028}"/>
    <hyperlink ref="FC353" location="Punten!AFM508" display="UCI-94" xr:uid="{B5A77509-C69E-4A09-8A31-0A1650BDC250}"/>
    <hyperlink ref="FC369" location="Punten!AFV508" display="UCI-95" xr:uid="{A38A0CC5-5B8A-4868-8EDB-1FF38293F840}"/>
    <hyperlink ref="FC344" location="Punten!AGN508" display="UCI-97" xr:uid="{8D449155-1A83-4B81-8F66-2AFAB431CD91}"/>
    <hyperlink ref="FC363" location="Punten!AGW508" display="UCI-98" xr:uid="{AD71FE8E-3D83-41F3-B542-31267B08CD97}"/>
    <hyperlink ref="FC366" location="Punten!AHF508" display="UCI-99" xr:uid="{FA9E2221-19CD-4A5E-8F3F-A7A4A4494B2F}"/>
    <hyperlink ref="FL377" location="Punten!DC508" display="UCI-12" xr:uid="{8546A3D8-FCBB-4444-A6DF-73B719FC3FC3}"/>
    <hyperlink ref="FL364" location="Punten!GO508" display="UCI-22" xr:uid="{A905F6C6-7F72-4A0D-A30C-9F4187F07B51}"/>
    <hyperlink ref="FL362" location="Punten!EV508" display="UCI-17" xr:uid="{D8FD193F-A2DD-4BB6-9CE9-19509C9F609F}"/>
    <hyperlink ref="FL359" location="Punten!BS508" display="UCI-08" xr:uid="{46BEEEBC-5A0A-4CD2-AA84-242620849446}"/>
    <hyperlink ref="FL354" location="Punten!LB508" display="UCI-35" xr:uid="{751D0B43-01C1-4E70-B814-F18726A68E45}"/>
    <hyperlink ref="FL360" location="Punten!IZ508" display="UCI-29" xr:uid="{063A09D6-7CB9-41BA-841C-548984F5C9DA}"/>
    <hyperlink ref="FL376" location="Punten!DL508" display="UCI-13" xr:uid="{74F6C28B-6499-4DF1-A0A6-C450577A76CA}"/>
    <hyperlink ref="FL365" location="Punten!IH508" display="UCI-27" xr:uid="{C642D3FE-0073-4ECC-B0D6-C26392B6C7CE}"/>
    <hyperlink ref="FL311" location="Punten!PF508" display="UCI-47" xr:uid="{FC7127CC-0A66-49AA-8CBB-5CB52EA161B9}"/>
    <hyperlink ref="FL335" location="Punten!JI508" display="UCI-30" xr:uid="{50C64779-44B2-4263-8969-E6DB8B2137DA}"/>
    <hyperlink ref="FL375" location="Punten!CB508" display="UCI-09" xr:uid="{C7A2B3AA-E99B-4E57-9D4E-1A1A6CC25380}"/>
    <hyperlink ref="FL322" location="Punten!DU508" display="UCI-14" xr:uid="{80FE201D-2486-4CFC-BAA4-D40BBDEF5D26}"/>
    <hyperlink ref="FL356" location="Punten!GX508" display="UCI-23" xr:uid="{83B8FA6C-15E7-4C59-89B0-D2E53F9F1991}"/>
    <hyperlink ref="FL361" location="Punten!RZ508" display="UCI-55" xr:uid="{FA1E1A04-0CB2-4EF3-B55D-446209C0B43B}"/>
    <hyperlink ref="FL336" location="Punten!HP508" display="UCI-25" xr:uid="{EDAD0A99-C634-4ED6-9A92-586E2F17538C}"/>
    <hyperlink ref="FL352" location="Punten!RH508" display="UCI-53" xr:uid="{7415025B-4524-4A7D-A7E4-2E82104B58D9}"/>
    <hyperlink ref="FL371" location="Punten!Q508" display="UCI-02" xr:uid="{2BC35075-ACFB-4925-9EB8-D2BB4CE7B3ED}"/>
    <hyperlink ref="FL358" location="Punten!NM508" display="UCI-42" xr:uid="{E667E7CD-752F-4AF5-AA6C-29CD15A3A55D}"/>
    <hyperlink ref="FL385" location="Punten!VC508" display="UCI-64" xr:uid="{F4E431FD-4D46-43BB-8224-CA543ED772C4}"/>
    <hyperlink ref="FL324" location="Punten!AI508" display="UCI-04" xr:uid="{DBF1A4FE-6B25-4EF1-AEE0-37F320AC9F92}"/>
    <hyperlink ref="FL334" location="Punten!AR508" display="UCI-05" xr:uid="{1C39C012-63A5-474E-B83E-81B9EF909C61}"/>
    <hyperlink ref="FL372" location="Punten!KA508" display="UCI-32" xr:uid="{E2C65CF0-122E-4E43-9E9B-71B26F88DC26}"/>
    <hyperlink ref="FL320" location="Punten!EM508" display="UCI-16" xr:uid="{2BA43A2F-58BA-42EA-87A8-D12453B18A65}"/>
    <hyperlink ref="FL384" location="Punten!ND508" display="UCI-41" xr:uid="{89239070-0545-49C5-B1D5-E67155C85D0C}"/>
    <hyperlink ref="FL379" location="Punten!CT508" display="UCI-11" xr:uid="{9A33F03A-C442-4CE3-B9EF-A6E271DB76DB}"/>
    <hyperlink ref="FL331" location="Punten!OW508" display="UCI-46" xr:uid="{1FA3077F-7556-4146-BD3F-04FCEA788AB0}"/>
    <hyperlink ref="FL330" location="Punten!LK508" display="UCI-36" xr:uid="{FD940C5E-518C-470E-A581-FC55942C426D}"/>
    <hyperlink ref="FL342" location="Punten!BA508" display="UCI-06" xr:uid="{81E7CD42-B424-4F3D-B1B6-E8DCCB86F77A}"/>
    <hyperlink ref="FL345" location="Punten!UK508" display="UCI-62" xr:uid="{52C569A0-F1C0-4754-B897-5FADC217BDB1}"/>
    <hyperlink ref="FL338" location="Punten!FW508" display="UCI-20" xr:uid="{69C298EA-11C1-42C6-A960-7A13F3D02C5E}"/>
    <hyperlink ref="FL374" location="Punten!NV508" display="UCI-43" xr:uid="{D45611F0-7AFC-4705-B9F4-E218DC1EE7F3}"/>
    <hyperlink ref="FL348" location="Punten!GF508" display="UCI-21" xr:uid="{5D5A6CE5-5CB5-4113-8579-2123FB9A247D}"/>
    <hyperlink ref="FL341" location="Punten!Z508" display="UCI-03" xr:uid="{085D652E-8E6A-4AF8-80F6-1CC3B3748E8B}"/>
    <hyperlink ref="FL329" location="Punten!IQ508" display="UCI-28" xr:uid="{C1593D9C-307C-4E07-A7C9-FAE0B5311884}"/>
    <hyperlink ref="FL373" location="Punten!ON508" display="UCI-45" xr:uid="{285FCC33-70EF-490A-8502-AA22C7C5FB5F}"/>
    <hyperlink ref="FL350" location="Punten!TJ508" display="UCI-59" xr:uid="{9AEE888B-0162-4FDF-A477-6E91540FCFF8}"/>
    <hyperlink ref="FL346" location="Punten!JR508" display="UCI-31" xr:uid="{82FA5874-C8DF-4665-BAD0-E1F555461F8A}"/>
    <hyperlink ref="FL383" location="Punten!BJ508" display="UCI-07" xr:uid="{1BD70EE4-439E-4015-92EC-24BE6C862379}"/>
    <hyperlink ref="FL337" location="Punten!TS508" display="UCI-60" xr:uid="{98E88CF7-9677-4EC9-AE27-916DA60B13B5}"/>
    <hyperlink ref="FL347" location="Punten!KS508" display="UCI-34" xr:uid="{86AFE780-1C90-4466-8DE4-65448E2B1461}"/>
    <hyperlink ref="FL323" location="Punten!WM508" display="UCI-68" xr:uid="{345D2DA4-F671-47D0-879B-02AA84E43C42}"/>
    <hyperlink ref="FL307" location="Punten!SI508" display="UCI-56" xr:uid="{3A08A27E-AD5C-49B1-89AD-5CBEBCEEA9A7}"/>
    <hyperlink ref="FL315" location="Punten!QG508" display="UCI-50" xr:uid="{CBE23DE3-5BB3-4C45-99CB-93F01B3A8424}"/>
    <hyperlink ref="FL332" location="Punten!HG508" display="UCI-24" xr:uid="{CABF6FEC-45A0-4A3B-B5BB-22DFFDFCCD84}"/>
    <hyperlink ref="FL319" location="Punten!VU508" display="UCI-66" xr:uid="{CF005C15-BCAD-425E-8EFE-FE3529D0E21B}"/>
    <hyperlink ref="FL326" location="Punten!SR508" display="UCI-57" xr:uid="{D790DC2F-F69E-455D-ABA4-2FFB5F82BF61}"/>
    <hyperlink ref="FL318" location="Punten!OE508" display="UCI-44" xr:uid="{FEEC0485-A5FE-4A23-AA4D-31761FEF23EB}"/>
    <hyperlink ref="FL340" location="Punten!HY508" display="UCI-26" xr:uid="{2A3643EB-34B2-4AC5-822C-376E536FD758}"/>
    <hyperlink ref="FL310" location="Punten!TA508" display="UCI-58" xr:uid="{C17627F2-8B49-4330-BF50-9EB78B7699A9}"/>
    <hyperlink ref="FL351" location="Punten!PO508" display="UCI-48" xr:uid="{2348B6C7-ECCF-459F-8549-26C3EB49EEFC}"/>
    <hyperlink ref="FL312" location="Punten!MU508" display="UCI-40" xr:uid="{F36B9879-15A1-4B7E-80DA-C5477E8BEADA}"/>
    <hyperlink ref="FL368" location="Punten!LT508" display="UCI-37" xr:uid="{901CD44C-B0C4-486C-BE30-AA22964D8BC4}"/>
    <hyperlink ref="FL308" location="Punten!MC508" display="UCI-38" xr:uid="{8C2E2E70-8453-472F-90C5-E710C80A542B}"/>
    <hyperlink ref="FL381" location="Punten!KJ508" display="UCI-33" xr:uid="{F8F247F0-2654-4E82-9421-1F5852B6C9E3}"/>
    <hyperlink ref="FL316" location="Punten!ML508" display="UCI-39" xr:uid="{0C0053F1-BC48-41E5-B150-390A640E4155}"/>
    <hyperlink ref="FL355" location="Punten!FN508" display="UCI-19" xr:uid="{1117FF09-9A46-4789-BA0A-67475744026C}"/>
    <hyperlink ref="FL378" location="Punten!PX508" display="UCI-49" xr:uid="{44ADA366-15AE-43C8-8906-B708A71250C4}"/>
    <hyperlink ref="FL349" location="Punten!CK508" display="UCI-10" xr:uid="{E6425DFE-C30B-4F16-A0FA-0244B57B3BC8}"/>
    <hyperlink ref="FL357" location="Punten!H508" display="UCI-01" xr:uid="{44A9A605-1669-4048-9F4B-86A1A4AC8309}"/>
    <hyperlink ref="FL367:FL377" location="Punten!RQ446" display="UCI-54" xr:uid="{723FE6BB-831E-4AEC-BFA7-8CB6B212D929}"/>
    <hyperlink ref="FL313" location="Punten!WV508" display="UCI-69" xr:uid="{E4022EE0-ACA8-4C42-BCCF-D6324EBE3274}"/>
    <hyperlink ref="FL328" location="Punten!XE508" display="UCI-70" xr:uid="{A460B5FD-CFFF-47B0-BF92-0B02BB4C1DC3}"/>
    <hyperlink ref="FL306" location="Punten!XW508" display="UCI-72" xr:uid="{39952CE6-0E02-48C1-AF2B-99C3E15718D7}"/>
    <hyperlink ref="FL370" location="Punten!YF508" display="UCI-73" xr:uid="{A3ACF31D-6CCB-4B42-B6DE-E4E546E4AC0F}"/>
    <hyperlink ref="FL333" location="Punten!YO508" display="UCI-74" xr:uid="{A0949C6C-F674-484C-8AD9-3383E2385E80}"/>
    <hyperlink ref="FL309" location="Punten!ZP508" display="UCI-77" xr:uid="{A6CD0785-2D65-4879-9C4F-B1A01649BF93}"/>
    <hyperlink ref="FL314" location="Punten!AEL508" display="UCI-91" xr:uid="{5E9BCDFB-4FFC-4091-8734-3C3EAD6B97B8}"/>
    <hyperlink ref="FL321" location="Punten!AEU508" display="UCI-92" xr:uid="{BE2B7C25-03CD-4ECA-BE22-1C37AC24F471}"/>
    <hyperlink ref="FL325" location="Punten!AGE508" display="UCI-96" xr:uid="{B448EB56-8A6E-4768-884A-1BE99CEFE85B}"/>
    <hyperlink ref="FL339" location="Punten!ADT508" display="UCI-89" xr:uid="{76A44215-E954-4224-ADBA-62530D04CC5F}"/>
    <hyperlink ref="FL343" location="Punten!AFD508" display="UCI-93" xr:uid="{750B4552-E62D-4AA3-AC1C-E5BDD4EB0BF1}"/>
    <hyperlink ref="FL327" location="Punten!QP508" display="UCI-51" xr:uid="{B23E2E18-5B70-47C5-AB2B-A33A7B928A97}"/>
    <hyperlink ref="FL382" location="Punten!QY508" display="UCI-52" xr:uid="{125EE224-FB6E-46B3-8B34-4B5FF07619E1}"/>
    <hyperlink ref="FL317" location="Punten!ADB508" display="UCI-87" xr:uid="{D9E47F7C-2EAB-447D-A2E8-852E11BDE77D}"/>
    <hyperlink ref="FL367" location="Punten!ADK508" display="UCI-88" xr:uid="{5D0FC35C-334F-48A2-A00A-FAE6723D0AD1}"/>
    <hyperlink ref="FL380" location="Punten!AEC508" display="UCI-90" xr:uid="{6F312141-51EB-41A4-BFB6-8DE00BE71EDD}"/>
    <hyperlink ref="FL353" location="Punten!AFM508" display="UCI-94" xr:uid="{00EE00FA-0A23-4B5F-89FB-8E408E0AE021}"/>
    <hyperlink ref="FL369" location="Punten!AFV508" display="UCI-95" xr:uid="{6FC12DCE-683B-4A9E-9DFC-551321CC013B}"/>
    <hyperlink ref="FL344" location="Punten!AGN508" display="UCI-97" xr:uid="{DF33E0ED-F92B-4C08-BA5A-71D418CB8AD3}"/>
    <hyperlink ref="FL363" location="Punten!AGW508" display="UCI-98" xr:uid="{CF2A1B91-C59F-4B77-8F1E-D6C1BAA4E823}"/>
    <hyperlink ref="FL366" location="Punten!AHF508" display="UCI-99" xr:uid="{817FAF99-814E-40D9-BB95-A0651563736F}"/>
    <hyperlink ref="FU377" location="Punten!DC508" display="UCI-12" xr:uid="{AEF3D75B-F3F1-4268-8D9F-3D3F0CC1CE6F}"/>
    <hyperlink ref="FU364" location="Punten!GO508" display="UCI-22" xr:uid="{C44E0EDC-D67D-4DEB-B110-80464CB4D25D}"/>
    <hyperlink ref="FU362" location="Punten!EV508" display="UCI-17" xr:uid="{7F2F7327-EB1B-4157-93EE-FA8E8C77815D}"/>
    <hyperlink ref="FU359" location="Punten!BS508" display="UCI-08" xr:uid="{F3A9C475-2101-4D7D-808C-1774D919365A}"/>
    <hyperlink ref="FU354" location="Punten!LB508" display="UCI-35" xr:uid="{5375EEC5-9AF2-413F-A575-D9A95B2F04BF}"/>
    <hyperlink ref="FU360" location="Punten!IZ508" display="UCI-29" xr:uid="{124E9F0A-2EC9-4ED0-8CAC-302D3F5582D7}"/>
    <hyperlink ref="FU376" location="Punten!DL508" display="UCI-13" xr:uid="{F990B357-9DDF-42A1-8DF7-2A7B6B9C76C7}"/>
    <hyperlink ref="FU365" location="Punten!IH508" display="UCI-27" xr:uid="{99319D0A-0A14-40C1-8D2C-7258CBD49354}"/>
    <hyperlink ref="FU311" location="Punten!PF508" display="UCI-47" xr:uid="{41C598E9-06A2-4945-8058-B3F9BFE9B189}"/>
    <hyperlink ref="FU335" location="Punten!JI508" display="UCI-30" xr:uid="{787276DE-EB73-43A6-9B5A-350E03A3F9C1}"/>
    <hyperlink ref="FU375" location="Punten!CB508" display="UCI-09" xr:uid="{FB646A6E-4BC2-49F0-B7C9-E0A1B05026F7}"/>
    <hyperlink ref="FU322" location="Punten!DU508" display="UCI-14" xr:uid="{27EDE1C3-536E-4615-B490-3CF906BD721E}"/>
    <hyperlink ref="FU356" location="Punten!GX508" display="UCI-23" xr:uid="{BF4A9338-6981-4820-A96C-9FDA816A91BF}"/>
    <hyperlink ref="FU361" location="Punten!RZ508" display="UCI-55" xr:uid="{E6AA7D30-0C29-4C32-BFCD-F88CC21BDEF5}"/>
    <hyperlink ref="FU336" location="Punten!HP508" display="UCI-25" xr:uid="{80BBE41D-20D7-4CB1-A732-1597F6810BD0}"/>
    <hyperlink ref="FU352" location="Punten!RH508" display="UCI-53" xr:uid="{5A514811-9C03-47E5-B592-22FE110F1FB0}"/>
    <hyperlink ref="FU371" location="Punten!Q508" display="UCI-02" xr:uid="{F0495C5E-D6B6-4B14-89FA-D498CF33E1C2}"/>
    <hyperlink ref="FU358" location="Punten!NM508" display="UCI-42" xr:uid="{0A4089B4-1996-4AE9-A63E-60C8056106AD}"/>
    <hyperlink ref="FU385" location="Punten!VC508" display="UCI-64" xr:uid="{0181C803-98AB-4C67-83F6-7D656C583158}"/>
    <hyperlink ref="FU324" location="Punten!AI508" display="UCI-04" xr:uid="{A913AE31-38B0-4213-A7C7-AFB30D130D76}"/>
    <hyperlink ref="FU334" location="Punten!AR508" display="UCI-05" xr:uid="{C4B4A2B1-9439-471A-8FA3-A15183563970}"/>
    <hyperlink ref="FU372" location="Punten!KA508" display="UCI-32" xr:uid="{1D8C133E-9794-4EA4-8F33-485A2D951100}"/>
    <hyperlink ref="FU320" location="Punten!EM508" display="UCI-16" xr:uid="{ED09B8D0-C084-4DE3-8954-DF5D4EBEA43C}"/>
    <hyperlink ref="FU384" location="Punten!ND508" display="UCI-41" xr:uid="{9D02C440-8ADD-4FE4-9E9B-AC065B635ABD}"/>
    <hyperlink ref="FU379" location="Punten!CT508" display="UCI-11" xr:uid="{311C8390-0919-4527-8A1D-0775F6FCF7B1}"/>
    <hyperlink ref="FU331" location="Punten!OW508" display="UCI-46" xr:uid="{787D3DE0-6A96-4BDC-ADA5-A6014B76FE6B}"/>
    <hyperlink ref="FU330" location="Punten!LK508" display="UCI-36" xr:uid="{6AABCB69-301D-49A5-9374-0F9CA6F1480D}"/>
    <hyperlink ref="FU342" location="Punten!BA508" display="UCI-06" xr:uid="{0663E030-3572-4F9B-96E9-57DF8B6A8C50}"/>
    <hyperlink ref="FU345" location="Punten!UK508" display="UCI-62" xr:uid="{F1222CD9-A5F9-4F2F-B4A9-56BDF41C73F8}"/>
    <hyperlink ref="FU338" location="Punten!FW508" display="UCI-20" xr:uid="{6DDDA238-B5C9-451A-A0E2-BD1D4EDED892}"/>
    <hyperlink ref="FU374" location="Punten!NV508" display="UCI-43" xr:uid="{45452C38-72E7-49CB-BC6D-73C6F0151A42}"/>
    <hyperlink ref="FU348" location="Punten!GF508" display="UCI-21" xr:uid="{8640DDA5-7F41-4B22-A961-080B806C93DF}"/>
    <hyperlink ref="FU341" location="Punten!Z508" display="UCI-03" xr:uid="{2EF87601-026E-4073-96E9-2E5C8A01CDD4}"/>
    <hyperlink ref="FU329" location="Punten!IQ508" display="UCI-28" xr:uid="{B09906E4-C118-4DBF-BDAA-EB99B1D8CA5E}"/>
    <hyperlink ref="FU373" location="Punten!ON508" display="UCI-45" xr:uid="{0FE9FD5D-F7C8-44BA-A1D0-E483E94DF1BF}"/>
    <hyperlink ref="FU350" location="Punten!TJ508" display="UCI-59" xr:uid="{19291416-8E84-4A4F-8D46-3C2C8D648CFB}"/>
    <hyperlink ref="FU346" location="Punten!JR508" display="UCI-31" xr:uid="{4F64EC68-0F58-45F0-A3BE-DADB8F538994}"/>
    <hyperlink ref="FU383" location="Punten!BJ508" display="UCI-07" xr:uid="{5F89D4E0-0EDF-43B8-8348-C2A251EEC747}"/>
    <hyperlink ref="FU337" location="Punten!TS508" display="UCI-60" xr:uid="{3D501A82-198F-4AD9-A3C9-FF4B90E5FC8E}"/>
    <hyperlink ref="FU347" location="Punten!KS508" display="UCI-34" xr:uid="{39D78FB2-D869-4D0B-A78B-358BF34E90A1}"/>
    <hyperlink ref="FU323" location="Punten!WM508" display="UCI-68" xr:uid="{F49608A5-B0B7-4F25-A55A-160C6451561B}"/>
    <hyperlink ref="FU307" location="Punten!SI508" display="UCI-56" xr:uid="{C4973B4C-6494-476B-AC7C-37787BC34B59}"/>
    <hyperlink ref="FU315" location="Punten!QG508" display="UCI-50" xr:uid="{D8A4E41A-B5B0-4959-8F7D-1AA675A1D20D}"/>
    <hyperlink ref="FU332" location="Punten!HG508" display="UCI-24" xr:uid="{37F538CC-9978-432A-93D1-639FEC2D193E}"/>
    <hyperlink ref="FU319" location="Punten!VU508" display="UCI-66" xr:uid="{91AB07B0-576B-4A2E-816C-7B96D131B60C}"/>
    <hyperlink ref="FU326" location="Punten!SR508" display="UCI-57" xr:uid="{27D5A25F-8CDD-47D8-9B21-6A077BE3633C}"/>
    <hyperlink ref="FU318" location="Punten!OE508" display="UCI-44" xr:uid="{6DE9FAA6-8D6F-49E1-A977-A709562A33D6}"/>
    <hyperlink ref="FU340" location="Punten!HY508" display="UCI-26" xr:uid="{ACB41658-A987-459C-AB95-ECBF06BB9652}"/>
    <hyperlink ref="FU310" location="Punten!TA508" display="UCI-58" xr:uid="{1D6C5634-75DE-47FD-992A-0F8CCE69D330}"/>
    <hyperlink ref="FU351" location="Punten!PO508" display="UCI-48" xr:uid="{6E5B09C9-FDC4-4BEE-AF9C-E3AE2FC252F1}"/>
    <hyperlink ref="FU312" location="Punten!MU508" display="UCI-40" xr:uid="{90F67136-EC52-404B-8AB8-865484CCE5F6}"/>
    <hyperlink ref="FU368" location="Punten!LT508" display="UCI-37" xr:uid="{704D5405-B17C-4493-9024-B075945CD3F1}"/>
    <hyperlink ref="FU308" location="Punten!MC508" display="UCI-38" xr:uid="{36D15BD0-C87F-4089-AAC2-950AFD543DE1}"/>
    <hyperlink ref="FU381" location="Punten!KJ508" display="UCI-33" xr:uid="{05C3E91E-7FFF-449D-B30B-0A64EFD2C80D}"/>
    <hyperlink ref="FU316" location="Punten!ML508" display="UCI-39" xr:uid="{C10F5197-A7C9-49BA-ABC9-0620229F364F}"/>
    <hyperlink ref="FU355" location="Punten!FN508" display="UCI-19" xr:uid="{866E8FB3-0AA3-4CAF-9C10-69BAD313C5BA}"/>
    <hyperlink ref="FU378" location="Punten!PX508" display="UCI-49" xr:uid="{4473D1EA-1C90-4E2B-9F7B-1439B8105077}"/>
    <hyperlink ref="FU349" location="Punten!CK508" display="UCI-10" xr:uid="{7E92B878-8824-4026-B5AE-94F8000BB74D}"/>
    <hyperlink ref="FU357" location="Punten!H508" display="UCI-01" xr:uid="{AF99BD14-9996-429F-9CF9-3FC8DF22C75F}"/>
    <hyperlink ref="FU367:FU377" location="Punten!RQ446" display="UCI-54" xr:uid="{9D0548C5-252A-4D10-B83D-ED6464DEE8FE}"/>
    <hyperlink ref="FU313" location="Punten!WV508" display="UCI-69" xr:uid="{C96C81AA-24E1-4F37-85F4-F3EDAF211F74}"/>
    <hyperlink ref="FU328" location="Punten!XE508" display="UCI-70" xr:uid="{613E8C5C-7AF8-4B9D-A9FD-FAC216B3593B}"/>
    <hyperlink ref="FU306" location="Punten!XW508" display="UCI-72" xr:uid="{CD50D72A-EC01-47C0-AF01-26C8800F4543}"/>
    <hyperlink ref="FU370" location="Punten!YF508" display="UCI-73" xr:uid="{530FB806-723F-40D9-8362-940C6A64D746}"/>
    <hyperlink ref="FU333" location="Punten!YO508" display="UCI-74" xr:uid="{2062F9BB-3A37-41DE-BAB8-6163B6BD127D}"/>
    <hyperlink ref="FU309" location="Punten!ZP508" display="UCI-77" xr:uid="{E5B8F114-68EA-4FA0-B592-EA8FA3C4CDEA}"/>
    <hyperlink ref="FU314" location="Punten!AEL508" display="UCI-91" xr:uid="{3D3A0A7E-708E-4600-9827-13CC966AF1E1}"/>
    <hyperlink ref="FU321" location="Punten!AEU508" display="UCI-92" xr:uid="{9259F433-BD31-49ED-8A83-7BAD7EDF5A7B}"/>
    <hyperlink ref="FU325" location="Punten!AGE508" display="UCI-96" xr:uid="{97929986-5AAB-45A9-99F1-9DEEFDF3DDD2}"/>
    <hyperlink ref="FU339" location="Punten!ADT508" display="UCI-89" xr:uid="{006A15C0-2A08-4D55-AC44-3EB5C3C21697}"/>
    <hyperlink ref="FU343" location="Punten!AFD508" display="UCI-93" xr:uid="{9A1A2164-A755-4FD7-951A-10521900BA31}"/>
    <hyperlink ref="FU327" location="Punten!QP508" display="UCI-51" xr:uid="{B9E7815A-9137-442C-8FB3-BA1005771791}"/>
    <hyperlink ref="FU382" location="Punten!QY508" display="UCI-52" xr:uid="{0BD627BD-990D-4ACA-8D37-C059059200F1}"/>
    <hyperlink ref="FU317" location="Punten!ADB508" display="UCI-87" xr:uid="{5E0116AD-CFC0-4301-B1A0-DD2D8C101BA8}"/>
    <hyperlink ref="FU367" location="Punten!ADK508" display="UCI-88" xr:uid="{CD03B1AF-CF68-44C0-B709-61539E11C0FE}"/>
    <hyperlink ref="FU380" location="Punten!AEC508" display="UCI-90" xr:uid="{25032EF0-02AF-409B-ABC6-5F4D7A165C24}"/>
    <hyperlink ref="FU353" location="Punten!AFM508" display="UCI-94" xr:uid="{7B2EEEFC-C8ED-4493-90F6-0099086F4DFE}"/>
    <hyperlink ref="FU369" location="Punten!AFV508" display="UCI-95" xr:uid="{622A3731-AB81-422C-BF2A-CF59B3876393}"/>
    <hyperlink ref="FU344" location="Punten!AGN508" display="UCI-97" xr:uid="{3EF2EE34-BD04-4460-9BC5-521A575C431C}"/>
    <hyperlink ref="FU363" location="Punten!AGW508" display="UCI-98" xr:uid="{6DE76EEF-01CC-4983-BB19-09A98F0826BE}"/>
    <hyperlink ref="FU366" location="Punten!AHF508" display="UCI-99" xr:uid="{2807F1AB-75E2-46FB-B4F7-F779C2FAE8DA}"/>
    <hyperlink ref="GD377" location="Punten!DC508" display="UCI-12" xr:uid="{8D867407-98E8-4780-8A56-D8B2205AB7C9}"/>
    <hyperlink ref="GD364" location="Punten!GO508" display="UCI-22" xr:uid="{05D1CBBC-BBBE-4C90-B2D5-5EB6EC01DACD}"/>
    <hyperlink ref="GD362" location="Punten!EV508" display="UCI-17" xr:uid="{212C5B8E-103E-41E2-8273-7E60C77FE07A}"/>
    <hyperlink ref="GD359" location="Punten!BS508" display="UCI-08" xr:uid="{447904CD-BE1E-4E0E-8F28-28CC085CABBA}"/>
    <hyperlink ref="GD354" location="Punten!LB508" display="UCI-35" xr:uid="{35D80474-B478-4E9F-A5C8-81BB963445F2}"/>
    <hyperlink ref="GD360" location="Punten!IZ508" display="UCI-29" xr:uid="{C4E702D1-C9C9-4AD5-9880-09646935A383}"/>
    <hyperlink ref="GD376" location="Punten!DL508" display="UCI-13" xr:uid="{4866092F-F67A-4BEF-B0DF-8494D35941C9}"/>
    <hyperlink ref="GD365" location="Punten!IH508" display="UCI-27" xr:uid="{CF815C53-D5BD-4245-8B96-B50E6A0D608E}"/>
    <hyperlink ref="GD311" location="Punten!PF508" display="UCI-47" xr:uid="{88239798-C837-461B-BF69-A0E1025F4108}"/>
    <hyperlink ref="GD335" location="Punten!JI508" display="UCI-30" xr:uid="{0BA76B1A-E0C6-4E21-BD50-A3DCA4F28D6E}"/>
    <hyperlink ref="GD375" location="Punten!CB508" display="UCI-09" xr:uid="{4CEB043B-1989-43F8-8D7A-9BD60A3CEC0F}"/>
    <hyperlink ref="GD322" location="Punten!DU508" display="UCI-14" xr:uid="{8A251125-39E8-489E-8E89-3F4A184322D4}"/>
    <hyperlink ref="GD356" location="Punten!GX508" display="UCI-23" xr:uid="{4E753770-0E81-4E66-82DA-E7E33D63C9FB}"/>
    <hyperlink ref="GD361" location="Punten!RZ508" display="UCI-55" xr:uid="{803EBFE1-A7C7-4737-9B6A-74C9B16C8FE7}"/>
    <hyperlink ref="GD336" location="Punten!HP508" display="UCI-25" xr:uid="{A0B64637-C7E7-422F-B8BC-2E8568BBE130}"/>
    <hyperlink ref="GD352" location="Punten!RH508" display="UCI-53" xr:uid="{A69EF68C-2913-4CB1-A968-6C428531ACBA}"/>
    <hyperlink ref="GD371" location="Punten!Q508" display="UCI-02" xr:uid="{67838D17-A018-4A29-9123-06CFAC47B0C7}"/>
    <hyperlink ref="GD358" location="Punten!NM508" display="UCI-42" xr:uid="{57D1A4AE-82AE-4A70-A5C6-29EE907C2859}"/>
    <hyperlink ref="GD385" location="Punten!VC508" display="UCI-64" xr:uid="{BFC7CF55-3CCB-42B5-9A40-9A4CF66125EC}"/>
    <hyperlink ref="GD324" location="Punten!AI508" display="UCI-04" xr:uid="{4BE0A7E0-4EA4-4CCE-A9CB-C4694C91AF71}"/>
    <hyperlink ref="GD334" location="Punten!AR508" display="UCI-05" xr:uid="{6D927890-009E-4C13-9969-9167533BC469}"/>
    <hyperlink ref="GD372" location="Punten!KA508" display="UCI-32" xr:uid="{F3A97BA1-BBFA-4086-B24B-1143AE2FB673}"/>
    <hyperlink ref="GD320" location="Punten!EM508" display="UCI-16" xr:uid="{A44DE78E-050E-4111-94DC-5F1F51EB409F}"/>
    <hyperlink ref="GD384" location="Punten!ND508" display="UCI-41" xr:uid="{69AB4219-CC3B-4AC1-9B06-49519E721394}"/>
    <hyperlink ref="GD379" location="Punten!CT508" display="UCI-11" xr:uid="{8434618C-AEFE-4150-B507-967D7E0116FD}"/>
    <hyperlink ref="GD331" location="Punten!OW508" display="UCI-46" xr:uid="{E1E1F3CA-84F0-495A-8E36-BF74DF82B3A0}"/>
    <hyperlink ref="GD330" location="Punten!LK508" display="UCI-36" xr:uid="{3FED0074-D1AA-4630-B8AA-1D528877E7D5}"/>
    <hyperlink ref="GD342" location="Punten!BA508" display="UCI-06" xr:uid="{AA937F09-46ED-474A-86F8-932B5E9C2529}"/>
    <hyperlink ref="GD345" location="Punten!UK508" display="UCI-62" xr:uid="{1D0E0D80-21BE-493D-9083-D33C114FC897}"/>
    <hyperlink ref="GD338" location="Punten!FW508" display="UCI-20" xr:uid="{AD12034B-355D-412C-B76B-431F8739FCB2}"/>
    <hyperlink ref="GD374" location="Punten!NV508" display="UCI-43" xr:uid="{E3284E50-DF95-4C21-AFE2-0F175B062BC5}"/>
    <hyperlink ref="GD348" location="Punten!GF508" display="UCI-21" xr:uid="{91581BC5-7BBB-48E6-9150-B6028D0ECAEC}"/>
    <hyperlink ref="GD341" location="Punten!Z508" display="UCI-03" xr:uid="{09F1169F-2273-448D-A748-68B1A741764D}"/>
    <hyperlink ref="GD329" location="Punten!IQ508" display="UCI-28" xr:uid="{A64E2B01-2137-4940-8481-1E1F24D911B6}"/>
    <hyperlink ref="GD373" location="Punten!ON508" display="UCI-45" xr:uid="{3DD25FBD-43F8-41F2-9139-EF7ED3104E31}"/>
    <hyperlink ref="GD350" location="Punten!TJ508" display="UCI-59" xr:uid="{6C1000BF-4E3B-4022-9D66-2B7CD971E09D}"/>
    <hyperlink ref="GD346" location="Punten!JR508" display="UCI-31" xr:uid="{68E5B47A-6D77-451B-8969-ECA67D33DC22}"/>
    <hyperlink ref="GD383" location="Punten!BJ508" display="UCI-07" xr:uid="{C89BE4B9-5F6B-496F-908E-8A66AFADC211}"/>
    <hyperlink ref="GD337" location="Punten!TS508" display="UCI-60" xr:uid="{EAF0D3E2-FDD4-40CB-A88F-E65EB7FC022D}"/>
    <hyperlink ref="GD347" location="Punten!KS508" display="UCI-34" xr:uid="{88321F4A-9E8C-43B4-ABF2-A0D4802F1B6A}"/>
    <hyperlink ref="GD323" location="Punten!WM508" display="UCI-68" xr:uid="{E0F3F875-C21E-48BC-BD09-97269D9F341A}"/>
    <hyperlink ref="GD307" location="Punten!SI508" display="UCI-56" xr:uid="{0AE872EC-67ED-4FE2-BC2D-EDB66A3DF818}"/>
    <hyperlink ref="GD315" location="Punten!QG508" display="UCI-50" xr:uid="{145A7DB1-F741-4C96-85C4-F1097E1E964D}"/>
    <hyperlink ref="GD332" location="Punten!HG508" display="UCI-24" xr:uid="{0449056F-35B9-4C20-88CC-7B2CC9646498}"/>
    <hyperlink ref="GD319" location="Punten!VU508" display="UCI-66" xr:uid="{B72FE641-3D6A-456E-83D3-CE4EAF0263BF}"/>
    <hyperlink ref="GD326" location="Punten!SR508" display="UCI-57" xr:uid="{D8BF2239-4F41-4EF0-97F9-185561CDBAB3}"/>
    <hyperlink ref="GD318" location="Punten!OE508" display="UCI-44" xr:uid="{59A2C01A-39B4-4C5E-8EB9-440AF7BDC9FA}"/>
    <hyperlink ref="GD340" location="Punten!HY508" display="UCI-26" xr:uid="{6F59F7FD-053F-4073-9745-360208BF0B7C}"/>
    <hyperlink ref="GD310" location="Punten!TA508" display="UCI-58" xr:uid="{FD71A5A6-A9C8-4D90-AD5A-E13CBC62A99C}"/>
    <hyperlink ref="GD351" location="Punten!PO508" display="UCI-48" xr:uid="{A12699C0-7A99-40C3-8D51-2300A6BFF0D2}"/>
    <hyperlink ref="GD312" location="Punten!MU508" display="UCI-40" xr:uid="{B40E1A1A-8D3D-4C1A-B297-23721C1D8810}"/>
    <hyperlink ref="GD368" location="Punten!LT508" display="UCI-37" xr:uid="{22D74223-0752-4F07-BECD-21A521278004}"/>
    <hyperlink ref="GD308" location="Punten!MC508" display="UCI-38" xr:uid="{B580C31D-8934-440B-80D4-E2A189E6FBEC}"/>
    <hyperlink ref="GD381" location="Punten!KJ508" display="UCI-33" xr:uid="{08A0BF94-D4C9-482A-8E39-454FC77631DD}"/>
    <hyperlink ref="GD316" location="Punten!ML508" display="UCI-39" xr:uid="{C7ABFCC0-BDDA-4F73-9E65-11F301B82BC0}"/>
    <hyperlink ref="GD355" location="Punten!FN508" display="UCI-19" xr:uid="{CFF26DB4-E4BA-44D1-8C02-95209574AEC9}"/>
    <hyperlink ref="GD378" location="Punten!PX508" display="UCI-49" xr:uid="{9C374BB1-0132-4E9A-B544-F13E290FBE0E}"/>
    <hyperlink ref="GD349" location="Punten!CK508" display="UCI-10" xr:uid="{837D2C7B-E291-47AB-8B66-15B2C1CDBC77}"/>
    <hyperlink ref="GD357" location="Punten!H508" display="UCI-01" xr:uid="{850E733C-0D96-483E-B60B-A34C98ADB5EB}"/>
    <hyperlink ref="GD367:GD377" location="Punten!RQ446" display="UCI-54" xr:uid="{F569CB6C-F4C4-4E04-9FA8-A466387CC89D}"/>
    <hyperlink ref="GD313" location="Punten!WV508" display="UCI-69" xr:uid="{8F14093D-AEF7-446F-8CC8-ADA3F078EB72}"/>
    <hyperlink ref="GD328" location="Punten!XE508" display="UCI-70" xr:uid="{4CD40EAA-EC14-4DD5-81B0-D93F9A83AEC0}"/>
    <hyperlink ref="GD306" location="Punten!XW508" display="UCI-72" xr:uid="{1F8DBC84-786A-45B7-A63C-DE7C06E089C0}"/>
    <hyperlink ref="GD370" location="Punten!YF508" display="UCI-73" xr:uid="{FC26FF08-1E97-4EBD-9A42-015C54FA8D14}"/>
    <hyperlink ref="GD333" location="Punten!YO508" display="UCI-74" xr:uid="{3F5C3E12-1062-40E6-9A67-B07C661102DF}"/>
    <hyperlink ref="GD309" location="Punten!ZP508" display="UCI-77" xr:uid="{63FAE44F-A8A9-4D29-9010-805E1885C13B}"/>
    <hyperlink ref="GD314" location="Punten!AEL508" display="UCI-91" xr:uid="{1AECA32F-E812-4DA2-AE2D-885751091F88}"/>
    <hyperlink ref="GD321" location="Punten!AEU508" display="UCI-92" xr:uid="{1BB93EEA-D8B2-4EA2-A8D9-C519304B34C3}"/>
    <hyperlink ref="GD325" location="Punten!AGE508" display="UCI-96" xr:uid="{8F359714-D028-4F8D-80D6-E947409BD527}"/>
    <hyperlink ref="GD339" location="Punten!ADT508" display="UCI-89" xr:uid="{AAD5A9F4-9BEA-40B4-B202-3D69C81BFE3F}"/>
    <hyperlink ref="GD343" location="Punten!AFD508" display="UCI-93" xr:uid="{6E9A2FD9-ED4A-4284-ABBD-AD64EA522976}"/>
    <hyperlink ref="GD327" location="Punten!QP508" display="UCI-51" xr:uid="{3644E08D-8A52-4B28-A3A4-8C2A1F42CCB2}"/>
    <hyperlink ref="GD382" location="Punten!QY508" display="UCI-52" xr:uid="{246425A3-C36A-428C-A6D5-50240F54F8DA}"/>
    <hyperlink ref="GD317" location="Punten!ADB508" display="UCI-87" xr:uid="{966B1047-83B7-4715-BF20-A3CEA577C9CB}"/>
    <hyperlink ref="GD367" location="Punten!ADK508" display="UCI-88" xr:uid="{F9D64DE6-A00C-4DB9-9BDD-A10B8B46643F}"/>
    <hyperlink ref="GD380" location="Punten!AEC508" display="UCI-90" xr:uid="{590B1066-8D7E-48E1-97FB-43E086328106}"/>
    <hyperlink ref="GD353" location="Punten!AFM508" display="UCI-94" xr:uid="{E321EC15-1974-4C4E-9F32-4D65526AD515}"/>
    <hyperlink ref="GD369" location="Punten!AFV508" display="UCI-95" xr:uid="{0F42EEB8-9C1F-4987-AAD5-A99FCCDF28E1}"/>
    <hyperlink ref="GD344" location="Punten!AGN508" display="UCI-97" xr:uid="{B61649C6-EE76-4234-AFC0-8E1AFEBD65C1}"/>
    <hyperlink ref="GD363" location="Punten!AGW508" display="UCI-98" xr:uid="{23D1997C-46B1-4910-9457-079E2B37EB1C}"/>
    <hyperlink ref="GD366" location="Punten!AHF508" display="UCI-99" xr:uid="{8A75401F-42E7-4B30-BCAE-39505BED6154}"/>
    <hyperlink ref="GM377" location="Punten!DC508" display="UCI-12" xr:uid="{204C4763-E964-4E15-9C8B-8A7952D6C5BC}"/>
    <hyperlink ref="GM364" location="Punten!GO508" display="UCI-22" xr:uid="{F8DE5012-F33F-4992-BB3E-A7940C3FE351}"/>
    <hyperlink ref="GM362" location="Punten!EV508" display="UCI-17" xr:uid="{F361A955-3FC3-4C3A-9B8E-2C7FD39301A4}"/>
    <hyperlink ref="GM359" location="Punten!BS508" display="UCI-08" xr:uid="{AFD189F0-0956-4C1D-A6A2-7CEE4943D17F}"/>
    <hyperlink ref="GM354" location="Punten!LB508" display="UCI-35" xr:uid="{2A94EA71-C343-4D52-BC4C-C4114085BC06}"/>
    <hyperlink ref="GM360" location="Punten!IZ508" display="UCI-29" xr:uid="{23E948D6-F9F5-40E9-A189-72E66CE08A36}"/>
    <hyperlink ref="GM376" location="Punten!DL508" display="UCI-13" xr:uid="{680526B3-E459-4BC6-85BA-5F5B53E82EA1}"/>
    <hyperlink ref="GM365" location="Punten!IH508" display="UCI-27" xr:uid="{F8EF7F08-B13C-440E-AD84-9638CF5EBB2B}"/>
    <hyperlink ref="GM311" location="Punten!PF508" display="UCI-47" xr:uid="{C804BA28-45EB-45DC-9678-0F1C591535F4}"/>
    <hyperlink ref="GM335" location="Punten!JI508" display="UCI-30" xr:uid="{C86993FD-4F52-4BEA-BA14-BF25A6D21C15}"/>
    <hyperlink ref="GM375" location="Punten!CB508" display="UCI-09" xr:uid="{AE31C04B-216D-44BF-8185-B82C190117ED}"/>
    <hyperlink ref="GM322" location="Punten!DU508" display="UCI-14" xr:uid="{D94E76EF-63D3-45E0-BA2D-52C8A868CEF8}"/>
    <hyperlink ref="GM356" location="Punten!GX508" display="UCI-23" xr:uid="{310172AE-0000-46BD-ABB9-B236CF6AD4BF}"/>
    <hyperlink ref="GM361" location="Punten!RZ508" display="UCI-55" xr:uid="{80987850-BE4F-4E20-BCCD-72FEB15459FA}"/>
    <hyperlink ref="GM336" location="Punten!HP508" display="UCI-25" xr:uid="{4127A5D0-60A1-4AEB-9BFF-C6788F96955B}"/>
    <hyperlink ref="GM352" location="Punten!RH508" display="UCI-53" xr:uid="{C86F3EAE-9240-4C68-857E-79D579292462}"/>
    <hyperlink ref="GM371" location="Punten!Q508" display="UCI-02" xr:uid="{7DDCC033-6164-4A05-BC2E-8383158A1831}"/>
    <hyperlink ref="GM358" location="Punten!NM508" display="UCI-42" xr:uid="{549AD620-220F-462E-B8EB-5CCB6596A7EE}"/>
    <hyperlink ref="GM385" location="Punten!VC508" display="UCI-64" xr:uid="{B3284017-09AA-4D6F-A7AD-C91268C2EA29}"/>
    <hyperlink ref="GM324" location="Punten!AI508" display="UCI-04" xr:uid="{56CCE1EF-325D-4435-B0B8-3C6CB334B943}"/>
    <hyperlink ref="GM334" location="Punten!AR508" display="UCI-05" xr:uid="{2EA86B2C-05C7-4A80-A4D0-D81EACC0339D}"/>
    <hyperlink ref="GM372" location="Punten!KA508" display="UCI-32" xr:uid="{EDF18A30-4F5B-4BEC-AD3A-51B7328F5A14}"/>
    <hyperlink ref="GM320" location="Punten!EM508" display="UCI-16" xr:uid="{534AE2F3-9A99-4690-B8EF-715C6FC9EAB5}"/>
    <hyperlink ref="GM384" location="Punten!ND508" display="UCI-41" xr:uid="{93FB5D68-E1F1-4212-A94B-CD03AB961349}"/>
    <hyperlink ref="GM379" location="Punten!CT508" display="UCI-11" xr:uid="{0E6FF823-F17D-4B34-9B83-7C73DDDA073E}"/>
    <hyperlink ref="GM331" location="Punten!OW508" display="UCI-46" xr:uid="{FAE1692D-BB96-4ED6-B86D-E269934A1B29}"/>
    <hyperlink ref="GM330" location="Punten!LK508" display="UCI-36" xr:uid="{341CD6CB-C1A8-443E-B715-4A1C714803B1}"/>
    <hyperlink ref="GM342" location="Punten!BA508" display="UCI-06" xr:uid="{2862A1CD-6482-43C1-8C75-34A93421656F}"/>
    <hyperlink ref="GM345" location="Punten!UK508" display="UCI-62" xr:uid="{B0D84736-F9BF-4CBF-B56D-139DF734D0B8}"/>
    <hyperlink ref="GM338" location="Punten!FW508" display="UCI-20" xr:uid="{C9B23E7A-6D6E-4AB5-AB0B-5513F15DE1C2}"/>
    <hyperlink ref="GM374" location="Punten!NV508" display="UCI-43" xr:uid="{5A7E1D2D-46AF-42F8-8549-24EF30FFA8DC}"/>
    <hyperlink ref="GM348" location="Punten!GF508" display="UCI-21" xr:uid="{CA9C4DD5-0BE1-45D1-972A-47C330710B52}"/>
    <hyperlink ref="GM341" location="Punten!Z508" display="UCI-03" xr:uid="{0E4812D3-8748-4909-B7F7-1A3CB50948C5}"/>
    <hyperlink ref="GM329" location="Punten!IQ508" display="UCI-28" xr:uid="{058C84A5-08EF-49AE-90C7-4F11CBDCDB4A}"/>
    <hyperlink ref="GM373" location="Punten!ON508" display="UCI-45" xr:uid="{2CA8B8CD-5187-4242-9AFA-2019C1742DB5}"/>
    <hyperlink ref="GM350" location="Punten!TJ508" display="UCI-59" xr:uid="{78C0F998-1F4B-4D48-BF4B-037C48EA11B2}"/>
    <hyperlink ref="GM346" location="Punten!JR508" display="UCI-31" xr:uid="{E89E9C70-78B2-4DCD-BF2F-16241C950CB2}"/>
    <hyperlink ref="GM383" location="Punten!BJ508" display="UCI-07" xr:uid="{BB08D31E-4841-4385-A728-DEA56E8C3283}"/>
    <hyperlink ref="GM337" location="Punten!TS508" display="UCI-60" xr:uid="{ABE4C412-4C41-4F40-836D-333E6033D0B7}"/>
    <hyperlink ref="GM347" location="Punten!KS508" display="UCI-34" xr:uid="{066C12B8-837A-4D5E-B4E6-CC8DE1FD7778}"/>
    <hyperlink ref="GM323" location="Punten!WM508" display="UCI-68" xr:uid="{F2A17E55-E7ED-4193-B212-2510A6770D7A}"/>
    <hyperlink ref="GM307" location="Punten!SI508" display="UCI-56" xr:uid="{A23B9AD2-941D-46D5-85E2-49D6F94C51F6}"/>
    <hyperlink ref="GM315" location="Punten!QG508" display="UCI-50" xr:uid="{E23A4B34-0664-4844-8D0F-46889CE4DEEB}"/>
    <hyperlink ref="GM332" location="Punten!HG508" display="UCI-24" xr:uid="{BFACFB4E-D09D-4FFD-A8A0-450E906AF45A}"/>
    <hyperlink ref="GM319" location="Punten!VU508" display="UCI-66" xr:uid="{9D1C7676-266D-47F8-84E5-DC787F1D4DE2}"/>
    <hyperlink ref="GM326" location="Punten!SR508" display="UCI-57" xr:uid="{471C35EF-1A2D-4ED6-9DC1-12A57B502EEC}"/>
    <hyperlink ref="GM318" location="Punten!OE508" display="UCI-44" xr:uid="{23588ED2-7FD8-43C7-BD30-B76F278B616E}"/>
    <hyperlink ref="GM340" location="Punten!HY508" display="UCI-26" xr:uid="{7B8056B0-0855-435B-B4C4-CDCA8606EA6E}"/>
    <hyperlink ref="GM310" location="Punten!TA508" display="UCI-58" xr:uid="{9CCBF185-D116-4910-98DB-A88B9A39C599}"/>
    <hyperlink ref="GM351" location="Punten!PO508" display="UCI-48" xr:uid="{CEF67A8C-214D-4923-AE04-7FD85BDC02DA}"/>
    <hyperlink ref="GM312" location="Punten!MU508" display="UCI-40" xr:uid="{28909918-111A-4F8B-89D6-0869DCFAF21E}"/>
    <hyperlink ref="GM368" location="Punten!LT508" display="UCI-37" xr:uid="{880751E4-AA7A-4DEA-AA19-21C39F787FEF}"/>
    <hyperlink ref="GM308" location="Punten!MC508" display="UCI-38" xr:uid="{2A821B0F-847C-42E7-A31B-94415288B064}"/>
    <hyperlink ref="GM381" location="Punten!KJ508" display="UCI-33" xr:uid="{4013A68D-A143-4ACB-BCF0-D41284F7958E}"/>
    <hyperlink ref="GM316" location="Punten!ML508" display="UCI-39" xr:uid="{ACE79757-AFDF-4972-81AE-6130ACDE942F}"/>
    <hyperlink ref="GM355" location="Punten!FN508" display="UCI-19" xr:uid="{EB188991-03F6-41BD-8BC5-4C02BD479A02}"/>
    <hyperlink ref="GM378" location="Punten!PX508" display="UCI-49" xr:uid="{DD2A8330-EF07-4B93-AD5D-E57286992B1E}"/>
    <hyperlink ref="GM349" location="Punten!CK508" display="UCI-10" xr:uid="{09B91717-B3D6-40F8-8914-16D1C45B2BE3}"/>
    <hyperlink ref="GM357" location="Punten!H508" display="UCI-01" xr:uid="{E0E95731-4A75-45A8-BB47-367CBF47678B}"/>
    <hyperlink ref="GM367:GM377" location="Punten!RQ446" display="UCI-54" xr:uid="{C2CFD650-8128-48F6-B8E0-3D54C838E780}"/>
    <hyperlink ref="GM313" location="Punten!WV508" display="UCI-69" xr:uid="{2654E79A-5683-4915-9482-BDFB2D631F98}"/>
    <hyperlink ref="GM328" location="Punten!XE508" display="UCI-70" xr:uid="{12D41AE9-410B-409D-BC66-08930BAE447B}"/>
    <hyperlink ref="GM306" location="Punten!XW508" display="UCI-72" xr:uid="{D747318F-F776-4BCA-826C-B22CEA1D55F6}"/>
    <hyperlink ref="GM370" location="Punten!YF508" display="UCI-73" xr:uid="{2F9F3A74-BDA8-4EEC-B479-43BD8C3F18BB}"/>
    <hyperlink ref="GM333" location="Punten!YO508" display="UCI-74" xr:uid="{DE8A72D2-D03E-4BDC-80EB-4635F6BB10A9}"/>
    <hyperlink ref="GM309" location="Punten!ZP508" display="UCI-77" xr:uid="{A379B7C4-4F0B-4780-A6AA-62FDB1864899}"/>
    <hyperlink ref="GM314" location="Punten!AEL508" display="UCI-91" xr:uid="{839F732B-ADC4-4E4C-B452-F54BC8E1D5C2}"/>
    <hyperlink ref="GM321" location="Punten!AEU508" display="UCI-92" xr:uid="{06186B13-676C-4CB3-8F89-8369F7E91F46}"/>
    <hyperlink ref="GM325" location="Punten!AGE508" display="UCI-96" xr:uid="{EEE51625-4BF3-4C39-A55C-65AB6A14C30A}"/>
    <hyperlink ref="GM339" location="Punten!ADT508" display="UCI-89" xr:uid="{483361D4-AA7D-4CA7-97CF-E9880F8E9F7C}"/>
    <hyperlink ref="GM343" location="Punten!AFD508" display="UCI-93" xr:uid="{1926E1C4-D3A9-442B-A6EA-E410EC982A0C}"/>
    <hyperlink ref="GM327" location="Punten!QP508" display="UCI-51" xr:uid="{AEE88961-B22B-4DE1-8072-7EAC91F11A9F}"/>
    <hyperlink ref="GM382" location="Punten!QY508" display="UCI-52" xr:uid="{ECC5DC15-3CFD-417D-A7AD-2FC6FC2DA0F2}"/>
    <hyperlink ref="GM317" location="Punten!ADB508" display="UCI-87" xr:uid="{09A1D724-A6EA-450F-BACF-913801979E0C}"/>
    <hyperlink ref="GM367" location="Punten!ADK508" display="UCI-88" xr:uid="{3C4BD1DB-989A-4EDD-AC0C-561D49DB78B4}"/>
    <hyperlink ref="GM380" location="Punten!AEC508" display="UCI-90" xr:uid="{B78F5C5C-4402-449D-BE63-625B473A90A0}"/>
    <hyperlink ref="GM353" location="Punten!AFM508" display="UCI-94" xr:uid="{5C4B53D6-8339-426B-959F-65D460759ACF}"/>
    <hyperlink ref="GM369" location="Punten!AFV508" display="UCI-95" xr:uid="{5601C509-5A14-48D2-AF60-A04A5F5D241F}"/>
    <hyperlink ref="GM344" location="Punten!AGN508" display="UCI-97" xr:uid="{BE5D59CE-2F61-4886-B827-B13AF6515C06}"/>
    <hyperlink ref="GM363" location="Punten!AGW508" display="UCI-98" xr:uid="{A264413F-5DF3-4999-8655-104580081934}"/>
    <hyperlink ref="GM366" location="Punten!AHF508" display="UCI-99" xr:uid="{DF716361-1C72-46DB-9819-E41B6AE7A36B}"/>
    <hyperlink ref="LR377" location="Punten!DC508" display="UCI-12" xr:uid="{A841B7FF-722B-4538-B286-249604B6B52A}"/>
    <hyperlink ref="LR364" location="Punten!GO508" display="UCI-22" xr:uid="{D8B10BD5-58C5-49C5-8809-2BC1AA311DC6}"/>
    <hyperlink ref="LR362" location="Punten!EV508" display="UCI-17" xr:uid="{B9C9DAD1-0C98-41A7-846E-F9DB9FACFCAC}"/>
    <hyperlink ref="LR359" location="Punten!BS508" display="UCI-08" xr:uid="{619A2D01-0D78-44BA-91CE-2D1CA02E910D}"/>
    <hyperlink ref="LR354" location="Punten!LB508" display="UCI-35" xr:uid="{6F92E53A-BC9C-4790-816C-979F66D95527}"/>
    <hyperlink ref="LR360" location="Punten!IZ508" display="UCI-29" xr:uid="{80F5F91E-319F-4833-8E98-ACCC98680738}"/>
    <hyperlink ref="LR376" location="Punten!DL508" display="UCI-13" xr:uid="{82225172-7A36-47EF-B2A4-561B1FFC7CE8}"/>
    <hyperlink ref="LR365" location="Punten!IH508" display="UCI-27" xr:uid="{A019E134-C3CA-4227-85B0-93CE565A86E3}"/>
    <hyperlink ref="LR311" location="Punten!PF508" display="UCI-47" xr:uid="{AEA4F019-7E45-4462-9BEF-FABA46FC872C}"/>
    <hyperlink ref="LR335" location="Punten!JI508" display="UCI-30" xr:uid="{ED65665A-534A-4272-AD6F-F3D82C20F9F5}"/>
    <hyperlink ref="LR375" location="Punten!CB508" display="UCI-09" xr:uid="{3D193177-D71D-4E24-8C87-602E9CD4DE27}"/>
    <hyperlink ref="LR322" location="Punten!DU508" display="UCI-14" xr:uid="{F0EB88FE-7964-4297-A666-A3D5288B6A32}"/>
    <hyperlink ref="LR356" location="Punten!GX508" display="UCI-23" xr:uid="{23CF1F05-A347-46F2-B172-8CC35C80CA23}"/>
    <hyperlink ref="LR361" location="Punten!RZ508" display="UCI-55" xr:uid="{ECE8B6D5-C386-42BE-82D0-0B5FE8779DF3}"/>
    <hyperlink ref="LR336" location="Punten!HP508" display="UCI-25" xr:uid="{AE478533-38C4-4619-BADD-4E2343B3CBB2}"/>
    <hyperlink ref="LR352" location="Punten!RH508" display="UCI-53" xr:uid="{36CC6226-CAF0-4857-A405-A6752D2D7675}"/>
    <hyperlink ref="LR371" location="Punten!Q508" display="UCI-02" xr:uid="{EB377DBC-9697-434A-8FAC-AEE0B99C69EA}"/>
    <hyperlink ref="LR358" location="Punten!NM508" display="UCI-42" xr:uid="{0258AD03-434C-4630-9076-71A64D186BE0}"/>
    <hyperlink ref="LR385" location="Punten!VC508" display="UCI-64" xr:uid="{0C18C23B-C8D7-4E9A-9500-41D54D02F9FB}"/>
    <hyperlink ref="LR324" location="Punten!AI508" display="UCI-04" xr:uid="{5FCE23A1-DDBA-486A-A882-D1675AD65022}"/>
    <hyperlink ref="LR334" location="Punten!AR508" display="UCI-05" xr:uid="{36FC4C82-52D9-43B3-BBEC-D566631383B7}"/>
    <hyperlink ref="LR372" location="Punten!KA508" display="UCI-32" xr:uid="{A31BC2BF-33F0-4EC8-9D53-E7FE60F49AD9}"/>
    <hyperlink ref="LR320" location="Punten!EM508" display="UCI-16" xr:uid="{78C9A7F6-44A7-4B9D-BAE0-BB961A474C4C}"/>
    <hyperlink ref="LR384" location="Punten!ND508" display="UCI-41" xr:uid="{B6D8BD31-7B38-423E-AA3B-9C06BB0E8ECE}"/>
    <hyperlink ref="LR379" location="Punten!CT508" display="UCI-11" xr:uid="{1720DAC2-2BBC-4F7A-B5AC-0575DB61777D}"/>
    <hyperlink ref="LR331" location="Punten!OW508" display="UCI-46" xr:uid="{EE32AEF7-08DF-4ADD-9BC3-57F365455F82}"/>
    <hyperlink ref="LR330" location="Punten!LK508" display="UCI-36" xr:uid="{F8057B58-AEB6-456F-8178-C7F39081A6E0}"/>
    <hyperlink ref="LR342" location="Punten!BA508" display="UCI-06" xr:uid="{992DB492-EC61-443D-A50B-E8600DBEB0BC}"/>
    <hyperlink ref="LR345" location="Punten!UK508" display="UCI-62" xr:uid="{1733ADCD-026E-4420-AE73-74C6EC657C6E}"/>
    <hyperlink ref="LR338" location="Punten!FW508" display="UCI-20" xr:uid="{E80A6D60-973B-4AF7-8284-23F567871EC9}"/>
    <hyperlink ref="LR374" location="Punten!NV508" display="UCI-43" xr:uid="{584EBE63-7EB3-47A6-9D57-D44E057203D0}"/>
    <hyperlink ref="LR348" location="Punten!GF508" display="UCI-21" xr:uid="{253C0F09-0CE7-4671-ADE5-6CA67A1DDAC1}"/>
    <hyperlink ref="LR341" location="Punten!Z508" display="UCI-03" xr:uid="{8BFA589B-E37B-41F9-BD1A-2B804F7499A2}"/>
    <hyperlink ref="LR329" location="Punten!IQ508" display="UCI-28" xr:uid="{995344BF-53BE-49CB-8922-C5B884DD1D7A}"/>
    <hyperlink ref="LR373" location="Punten!ON508" display="UCI-45" xr:uid="{AD7CB535-99D2-4ABA-A403-773B3610BB89}"/>
    <hyperlink ref="LR350" location="Punten!TJ508" display="UCI-59" xr:uid="{B7CFB6EA-D74A-4F67-ACEC-5F9871E9A8D2}"/>
    <hyperlink ref="LR346" location="Punten!JR508" display="UCI-31" xr:uid="{6073091B-6136-47F1-BF31-4789ECF955FB}"/>
    <hyperlink ref="LR383" location="Punten!BJ508" display="UCI-07" xr:uid="{E2F4DFDF-030E-45E2-98AF-F0E9081E4FFC}"/>
    <hyperlink ref="LR337" location="Punten!TS508" display="UCI-60" xr:uid="{251FE882-2B38-48C4-A9EA-A0E0C863293E}"/>
    <hyperlink ref="LR347" location="Punten!KS508" display="UCI-34" xr:uid="{4422E39B-03E1-4BE6-9573-BBAC9B5B24F4}"/>
    <hyperlink ref="LR323" location="Punten!WM508" display="UCI-68" xr:uid="{E38A6D7E-08C0-46E6-AF53-908E41074129}"/>
    <hyperlink ref="LR307" location="Punten!SI508" display="UCI-56" xr:uid="{B856DC37-CD16-4FFB-B458-EC762F434590}"/>
    <hyperlink ref="LR315" location="Punten!QG508" display="UCI-50" xr:uid="{1B5B02EE-B2DC-42D7-9095-723CFC8F2A8B}"/>
    <hyperlink ref="LR332" location="Punten!HG508" display="UCI-24" xr:uid="{A5BC7231-C87A-4518-B4C9-5155D0AC818C}"/>
    <hyperlink ref="LR319" location="Punten!VU508" display="UCI-66" xr:uid="{A8DCE8BC-8B87-429F-95CE-C0E4B5D47808}"/>
    <hyperlink ref="LR326" location="Punten!SR508" display="UCI-57" xr:uid="{E983F094-3C36-45C2-9DD5-56273EC8122E}"/>
    <hyperlink ref="LR318" location="Punten!OE508" display="UCI-44" xr:uid="{21E19E65-18B2-4C7A-BCC7-07C453295961}"/>
    <hyperlink ref="LR340" location="Punten!HY508" display="UCI-26" xr:uid="{9EB1E91B-B468-4DEE-A268-C49B3D64AE34}"/>
    <hyperlink ref="LR310" location="Punten!TA508" display="UCI-58" xr:uid="{70D40D8E-89AB-4347-A448-56458A5C03EF}"/>
    <hyperlink ref="LR351" location="Punten!PO508" display="UCI-48" xr:uid="{4B49675E-B490-495D-97EF-FB9B22EB1811}"/>
    <hyperlink ref="LR312" location="Punten!MU508" display="UCI-40" xr:uid="{071E7C9A-16E4-44DD-9EC5-FE0458B00FB7}"/>
    <hyperlink ref="LR368" location="Punten!LT508" display="UCI-37" xr:uid="{F954A99C-965A-4379-A9D9-EBA1F829C6F1}"/>
    <hyperlink ref="LR308" location="Punten!MC508" display="UCI-38" xr:uid="{41D290EB-76A6-4A1C-9EC0-E43F4F3DB3F7}"/>
    <hyperlink ref="LR381" location="Punten!KJ508" display="UCI-33" xr:uid="{76069247-FDD4-40F9-A995-ABA40753202E}"/>
    <hyperlink ref="LR316" location="Punten!ML508" display="UCI-39" xr:uid="{C753C944-263D-4091-9DE0-DB0D6DDAEC56}"/>
    <hyperlink ref="LR355" location="Punten!FN508" display="UCI-19" xr:uid="{F36B1CE6-C385-499F-9F37-284EF909BFA2}"/>
    <hyperlink ref="LR378" location="Punten!PX508" display="UCI-49" xr:uid="{115E6B25-BFA8-4D01-93E4-190B36DC7459}"/>
    <hyperlink ref="LR349" location="Punten!CK508" display="UCI-10" xr:uid="{BAD1D438-E7EE-4050-982B-34E70CA6F326}"/>
    <hyperlink ref="LR357" location="Punten!H508" display="UCI-01" xr:uid="{84BEEFFB-3597-49C0-9088-FC5224190CBC}"/>
    <hyperlink ref="LR367:LR377" location="Punten!RQ446" display="UCI-54" xr:uid="{64F0440A-D779-4B2A-93F4-199C00B3F25A}"/>
    <hyperlink ref="LR313" location="Punten!WV508" display="UCI-69" xr:uid="{ECF85BE5-91AF-466F-BA73-4083725884F6}"/>
    <hyperlink ref="LR328" location="Punten!XE508" display="UCI-70" xr:uid="{4AFB3AF0-69CE-4DE8-A9C2-1A264FBA0DD1}"/>
    <hyperlink ref="LR306" location="Punten!XW508" display="UCI-72" xr:uid="{753180BC-2106-46DB-A554-4934598B969E}"/>
    <hyperlink ref="LR370" location="Punten!YF508" display="UCI-73" xr:uid="{95A08B3D-0CE9-430E-A421-AA7F9BC20DE6}"/>
    <hyperlink ref="LR333" location="Punten!YO508" display="UCI-74" xr:uid="{F77296F8-6FB6-4013-81B2-4C772602E4F2}"/>
    <hyperlink ref="LR309" location="Punten!ZP508" display="UCI-77" xr:uid="{BAB0C25C-DB3D-464A-9E21-CEF5AE048E08}"/>
    <hyperlink ref="LR314" location="Punten!AEL508" display="UCI-91" xr:uid="{DC790BAF-A5D8-4BA0-B99A-649ACE2BE969}"/>
    <hyperlink ref="LR321" location="Punten!AEU508" display="UCI-92" xr:uid="{D64041D7-C8E3-4CD6-9BE0-0F176B5E6E68}"/>
    <hyperlink ref="LR325" location="Punten!AGE508" display="UCI-96" xr:uid="{B056D74C-81E3-4B18-9372-FC5A4233F5B3}"/>
    <hyperlink ref="LR339" location="Punten!ADT508" display="UCI-89" xr:uid="{A78779DD-FBBF-49C9-AC54-E5B58AC42D1A}"/>
    <hyperlink ref="LR343" location="Punten!AFD508" display="UCI-93" xr:uid="{10CAC4A2-8D21-4406-B6DB-EC0660B544FF}"/>
    <hyperlink ref="LR327" location="Punten!QP508" display="UCI-51" xr:uid="{CDF8541B-4C95-491A-82C4-0298C2A70808}"/>
    <hyperlink ref="LR382" location="Punten!QY508" display="UCI-52" xr:uid="{D58F164C-C175-4582-833C-4EC4D0A44DC5}"/>
    <hyperlink ref="LR317" location="Punten!ADB508" display="UCI-87" xr:uid="{20BF130C-9AF9-42E3-BD40-72FA6DB291C8}"/>
    <hyperlink ref="LR367" location="Punten!ADK508" display="UCI-88" xr:uid="{3B4A6306-79A6-4CDE-A7FC-7215D8F5A39A}"/>
    <hyperlink ref="LR380" location="Punten!AEC508" display="UCI-90" xr:uid="{489F6E9E-90A8-4F77-B8BE-EF6AA0316F96}"/>
    <hyperlink ref="LR353" location="Punten!AFM508" display="UCI-94" xr:uid="{026AA895-5977-46F2-BECC-096A9EA69D5C}"/>
    <hyperlink ref="LR369" location="Punten!AFV508" display="UCI-95" xr:uid="{E810D0BB-9059-42A4-BA1E-38F452380C30}"/>
    <hyperlink ref="LR344" location="Punten!AGN508" display="UCI-97" xr:uid="{56673777-C41E-4DFE-95FB-5C63F1A985A6}"/>
    <hyperlink ref="LR363" location="Punten!AGW508" display="UCI-98" xr:uid="{BE896DD9-13D1-4812-8E3D-125D617F0735}"/>
    <hyperlink ref="LR366" location="Punten!AHF508" display="UCI-99" xr:uid="{4E288140-2AC1-4C2B-893E-2F30F1442ED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Z165"/>
  <sheetViews>
    <sheetView tabSelected="1" zoomScaleNormal="100" workbookViewId="0">
      <pane xSplit="4" ySplit="2" topLeftCell="EY42" activePane="bottomRight" state="frozen"/>
      <selection pane="topRight" activeCell="E1" sqref="E1"/>
      <selection pane="bottomLeft" activeCell="A3" sqref="A3"/>
      <selection pane="bottomRight" activeCell="GC59" sqref="GC59"/>
    </sheetView>
  </sheetViews>
  <sheetFormatPr defaultColWidth="8.85546875" defaultRowHeight="12.75"/>
  <cols>
    <col min="3" max="3" width="11.42578125" customWidth="1"/>
    <col min="4" max="4" width="10.7109375" customWidth="1"/>
    <col min="5" max="132" width="3.7109375" customWidth="1"/>
    <col min="133" max="134" width="4" customWidth="1"/>
    <col min="135" max="214" width="3.7109375" customWidth="1"/>
    <col min="215" max="215" width="4.140625" customWidth="1"/>
    <col min="216" max="225" width="3.7109375" customWidth="1"/>
    <col min="226" max="234" width="2.7109375" customWidth="1"/>
  </cols>
  <sheetData>
    <row r="1" spans="1:234" s="23" customFormat="1" ht="27.75">
      <c r="A1" s="31" t="s">
        <v>4740</v>
      </c>
      <c r="CB1" s="241"/>
      <c r="CS1" s="241"/>
      <c r="CU1" s="477" t="s">
        <v>1332</v>
      </c>
      <c r="CV1" s="241"/>
      <c r="DN1" s="477" t="s">
        <v>1381</v>
      </c>
    </row>
    <row r="2" spans="1:234">
      <c r="E2" s="116">
        <v>1</v>
      </c>
      <c r="F2" s="116">
        <v>2</v>
      </c>
      <c r="G2" s="116">
        <v>3</v>
      </c>
      <c r="H2" s="116">
        <v>4</v>
      </c>
      <c r="I2" s="116">
        <v>5</v>
      </c>
      <c r="J2" s="116">
        <v>6</v>
      </c>
      <c r="K2" s="116">
        <v>7</v>
      </c>
      <c r="L2" s="116">
        <v>8</v>
      </c>
      <c r="M2" s="116">
        <v>9</v>
      </c>
      <c r="N2" s="116">
        <v>10</v>
      </c>
      <c r="O2" s="116">
        <v>11</v>
      </c>
      <c r="P2" s="116">
        <v>12</v>
      </c>
      <c r="Q2" s="116">
        <v>13</v>
      </c>
      <c r="R2" s="116">
        <v>14</v>
      </c>
      <c r="S2" s="116">
        <v>15</v>
      </c>
      <c r="T2" s="116">
        <v>16</v>
      </c>
      <c r="U2" s="116">
        <v>17</v>
      </c>
      <c r="V2" s="116">
        <v>18</v>
      </c>
      <c r="W2" s="116">
        <v>19</v>
      </c>
      <c r="X2" s="116">
        <v>20</v>
      </c>
      <c r="Y2" s="116">
        <v>21</v>
      </c>
      <c r="Z2" s="116">
        <v>22</v>
      </c>
      <c r="AA2" s="116">
        <v>23</v>
      </c>
      <c r="AB2" s="116">
        <v>24</v>
      </c>
      <c r="AC2" s="116">
        <v>25</v>
      </c>
      <c r="AD2" s="116">
        <v>26</v>
      </c>
      <c r="AE2" s="116">
        <v>27</v>
      </c>
      <c r="AF2" s="116">
        <v>28</v>
      </c>
      <c r="AG2" s="116">
        <v>29</v>
      </c>
      <c r="AH2" s="116">
        <v>30</v>
      </c>
      <c r="AI2" s="116">
        <v>31</v>
      </c>
      <c r="AJ2" s="116">
        <v>32</v>
      </c>
      <c r="AK2" s="116">
        <v>33</v>
      </c>
      <c r="AL2" s="116">
        <v>34</v>
      </c>
      <c r="AM2" s="116">
        <v>35</v>
      </c>
      <c r="AN2" s="116">
        <v>36</v>
      </c>
      <c r="AO2" s="116">
        <v>37</v>
      </c>
      <c r="AP2" s="116">
        <v>38</v>
      </c>
      <c r="AQ2" s="116">
        <v>39</v>
      </c>
      <c r="AR2" s="116">
        <v>40</v>
      </c>
      <c r="AS2" s="116">
        <v>41</v>
      </c>
      <c r="AT2" s="116">
        <v>42</v>
      </c>
      <c r="AU2" s="116">
        <v>43</v>
      </c>
      <c r="AV2" s="116">
        <v>44</v>
      </c>
      <c r="AW2" s="116">
        <v>45</v>
      </c>
      <c r="AX2" s="116">
        <v>46</v>
      </c>
      <c r="AY2" s="116">
        <v>47</v>
      </c>
      <c r="AZ2" s="116">
        <v>48</v>
      </c>
      <c r="BA2" s="116">
        <v>49</v>
      </c>
      <c r="BB2" s="116">
        <v>50</v>
      </c>
      <c r="BC2" s="116">
        <v>51</v>
      </c>
      <c r="BD2" s="116">
        <v>52</v>
      </c>
      <c r="BE2" s="116">
        <v>53</v>
      </c>
      <c r="BF2" s="116">
        <v>54</v>
      </c>
      <c r="BG2" s="116">
        <v>55</v>
      </c>
      <c r="BH2" s="116">
        <v>56</v>
      </c>
      <c r="BI2" s="116">
        <v>57</v>
      </c>
      <c r="BJ2" s="116">
        <v>58</v>
      </c>
      <c r="BK2" s="116">
        <v>59</v>
      </c>
      <c r="BL2" s="116">
        <v>60</v>
      </c>
      <c r="BM2" s="116">
        <v>61</v>
      </c>
      <c r="BN2" s="116">
        <v>62</v>
      </c>
      <c r="BO2" s="116">
        <v>63</v>
      </c>
      <c r="BP2" s="116">
        <v>64</v>
      </c>
      <c r="BQ2" s="116">
        <v>65</v>
      </c>
      <c r="BR2" s="116">
        <v>66</v>
      </c>
      <c r="BS2" s="116">
        <v>67</v>
      </c>
      <c r="BT2" s="116">
        <v>68</v>
      </c>
      <c r="BU2" s="116">
        <v>69</v>
      </c>
      <c r="BV2" s="116">
        <v>70</v>
      </c>
      <c r="BW2" s="116">
        <v>71</v>
      </c>
      <c r="BX2" s="116">
        <v>72</v>
      </c>
      <c r="BY2" s="116">
        <v>73</v>
      </c>
      <c r="BZ2" s="116">
        <v>74</v>
      </c>
      <c r="CA2" s="116">
        <v>75</v>
      </c>
      <c r="CB2" s="116">
        <v>76</v>
      </c>
      <c r="CC2" s="116">
        <v>77</v>
      </c>
      <c r="CD2" s="116">
        <v>78</v>
      </c>
      <c r="CE2" s="116">
        <v>79</v>
      </c>
      <c r="CF2" s="116">
        <v>80</v>
      </c>
      <c r="CG2" s="116">
        <v>81</v>
      </c>
      <c r="CH2" s="116">
        <v>82</v>
      </c>
      <c r="CI2" s="116">
        <v>83</v>
      </c>
      <c r="CJ2" s="116">
        <v>84</v>
      </c>
      <c r="CK2" s="116">
        <v>85</v>
      </c>
      <c r="CL2" s="116">
        <v>86</v>
      </c>
      <c r="CM2" s="116">
        <v>87</v>
      </c>
      <c r="CN2" s="116">
        <v>88</v>
      </c>
      <c r="CO2" s="116">
        <v>89</v>
      </c>
      <c r="CP2" s="116">
        <v>90</v>
      </c>
      <c r="CQ2" s="116">
        <v>91</v>
      </c>
      <c r="CR2" s="116">
        <v>92</v>
      </c>
      <c r="CS2" s="116">
        <v>93</v>
      </c>
      <c r="CT2" s="116">
        <v>94</v>
      </c>
      <c r="CU2" s="116">
        <v>95</v>
      </c>
      <c r="CV2" s="116">
        <v>96</v>
      </c>
      <c r="CW2" s="116">
        <v>97</v>
      </c>
      <c r="CX2" s="116">
        <v>98</v>
      </c>
      <c r="CY2" s="116">
        <v>99</v>
      </c>
      <c r="CZ2" s="116">
        <v>100</v>
      </c>
      <c r="DA2" s="116">
        <v>101</v>
      </c>
      <c r="DB2" s="116">
        <v>102</v>
      </c>
      <c r="DC2" s="116">
        <v>103</v>
      </c>
      <c r="DD2" s="116">
        <v>104</v>
      </c>
      <c r="DE2" s="116">
        <v>105</v>
      </c>
      <c r="DF2" s="116">
        <v>106</v>
      </c>
      <c r="DG2" s="116">
        <v>107</v>
      </c>
      <c r="DH2" s="116">
        <v>108</v>
      </c>
      <c r="DI2" s="116">
        <v>109</v>
      </c>
      <c r="DJ2" s="116">
        <v>110</v>
      </c>
      <c r="DK2" s="116">
        <v>111</v>
      </c>
      <c r="DL2" s="116">
        <v>112</v>
      </c>
      <c r="DM2" s="116">
        <v>113</v>
      </c>
      <c r="DN2" s="116">
        <v>114</v>
      </c>
      <c r="DO2" s="116">
        <v>115</v>
      </c>
      <c r="DP2" s="116">
        <v>116</v>
      </c>
      <c r="DQ2" s="116">
        <v>117</v>
      </c>
      <c r="DR2" s="116">
        <v>118</v>
      </c>
      <c r="DS2" s="116">
        <v>119</v>
      </c>
      <c r="DT2" s="116">
        <v>120</v>
      </c>
      <c r="DU2" s="116">
        <v>121</v>
      </c>
      <c r="DV2" s="116">
        <v>122</v>
      </c>
      <c r="DW2" s="116">
        <v>123</v>
      </c>
      <c r="DX2" s="116">
        <v>124</v>
      </c>
      <c r="DY2" s="116">
        <v>125</v>
      </c>
      <c r="DZ2" s="116">
        <v>126</v>
      </c>
      <c r="EA2" s="116">
        <v>127</v>
      </c>
      <c r="EB2" s="116">
        <v>128</v>
      </c>
      <c r="EC2" s="116">
        <v>129</v>
      </c>
      <c r="ED2" s="116">
        <v>130</v>
      </c>
      <c r="EE2" s="116">
        <v>131</v>
      </c>
      <c r="EF2" s="116">
        <v>132</v>
      </c>
      <c r="EG2" s="116">
        <v>133</v>
      </c>
      <c r="EH2" s="116">
        <v>134</v>
      </c>
      <c r="EI2" s="116">
        <v>135</v>
      </c>
      <c r="EJ2" s="116">
        <v>136</v>
      </c>
      <c r="EK2" s="116">
        <v>137</v>
      </c>
      <c r="EL2" s="116">
        <v>138</v>
      </c>
      <c r="EM2" s="116">
        <v>139</v>
      </c>
      <c r="EN2" s="116">
        <v>140</v>
      </c>
      <c r="EO2" s="116">
        <v>141</v>
      </c>
      <c r="EP2" s="116">
        <v>142</v>
      </c>
      <c r="EQ2" s="116">
        <v>143</v>
      </c>
      <c r="ER2" s="116">
        <v>144</v>
      </c>
      <c r="ES2" s="116">
        <v>145</v>
      </c>
      <c r="ET2" s="116">
        <v>146</v>
      </c>
      <c r="EU2" s="116">
        <v>147</v>
      </c>
      <c r="EV2" s="116">
        <v>148</v>
      </c>
      <c r="EW2" s="116">
        <v>149</v>
      </c>
      <c r="EX2" s="116">
        <v>150</v>
      </c>
      <c r="EY2" s="116">
        <v>151</v>
      </c>
      <c r="EZ2" s="116">
        <v>152</v>
      </c>
      <c r="FA2" s="116">
        <v>153</v>
      </c>
      <c r="FB2" s="116">
        <v>154</v>
      </c>
      <c r="FC2" s="116">
        <v>155</v>
      </c>
      <c r="FD2" s="116">
        <v>156</v>
      </c>
      <c r="FE2" s="116">
        <v>157</v>
      </c>
      <c r="FF2" s="116">
        <v>158</v>
      </c>
      <c r="FG2" s="116">
        <v>159</v>
      </c>
      <c r="FH2" s="116">
        <v>160</v>
      </c>
      <c r="FI2" s="116">
        <v>161</v>
      </c>
      <c r="FJ2" s="116">
        <v>162</v>
      </c>
      <c r="FK2" s="116">
        <v>163</v>
      </c>
      <c r="FL2" s="116">
        <v>164</v>
      </c>
      <c r="FM2" s="116">
        <v>165</v>
      </c>
      <c r="FN2" s="116">
        <v>166</v>
      </c>
      <c r="FO2" s="116">
        <v>167</v>
      </c>
      <c r="FP2" s="116">
        <v>168</v>
      </c>
      <c r="FQ2" s="116">
        <v>169</v>
      </c>
      <c r="FR2" s="116">
        <v>170</v>
      </c>
      <c r="FS2" s="116">
        <v>171</v>
      </c>
      <c r="FT2" s="116">
        <v>172</v>
      </c>
      <c r="FU2" s="116">
        <v>173</v>
      </c>
      <c r="FV2" s="116">
        <v>174</v>
      </c>
      <c r="FW2" s="116">
        <v>175</v>
      </c>
      <c r="FX2" s="116">
        <v>176</v>
      </c>
      <c r="FY2" s="116">
        <v>177</v>
      </c>
      <c r="FZ2" s="116">
        <v>178</v>
      </c>
      <c r="GA2" s="116">
        <v>179</v>
      </c>
      <c r="GB2" s="116">
        <v>180</v>
      </c>
      <c r="GC2" s="116">
        <v>181</v>
      </c>
      <c r="GD2" s="116">
        <v>182</v>
      </c>
      <c r="GE2" s="116">
        <v>183</v>
      </c>
      <c r="GF2" s="116">
        <v>184</v>
      </c>
      <c r="GG2" s="116">
        <v>185</v>
      </c>
      <c r="GH2" s="116">
        <v>186</v>
      </c>
      <c r="GI2" s="116">
        <v>187</v>
      </c>
      <c r="GJ2" s="116">
        <v>188</v>
      </c>
      <c r="GK2" s="116">
        <v>189</v>
      </c>
      <c r="GL2" s="116">
        <v>190</v>
      </c>
      <c r="GM2" s="116">
        <v>191</v>
      </c>
      <c r="GN2" s="116">
        <v>192</v>
      </c>
      <c r="GO2" s="116">
        <v>193</v>
      </c>
      <c r="GP2" s="116">
        <v>194</v>
      </c>
      <c r="GQ2" s="116">
        <v>195</v>
      </c>
      <c r="GR2" s="116">
        <v>196</v>
      </c>
      <c r="GS2" s="116">
        <v>197</v>
      </c>
      <c r="GT2" s="116">
        <v>198</v>
      </c>
      <c r="GU2" s="116">
        <v>199</v>
      </c>
      <c r="GV2" s="116">
        <v>200</v>
      </c>
      <c r="GW2" s="116">
        <v>201</v>
      </c>
      <c r="GX2" s="116">
        <v>202</v>
      </c>
      <c r="GY2" s="116">
        <v>203</v>
      </c>
      <c r="GZ2" s="116">
        <v>204</v>
      </c>
      <c r="HA2" s="116">
        <v>205</v>
      </c>
      <c r="HB2" s="116">
        <v>206</v>
      </c>
      <c r="HC2" s="116">
        <v>207</v>
      </c>
      <c r="HD2" s="116">
        <v>208</v>
      </c>
      <c r="HE2" s="116">
        <v>209</v>
      </c>
      <c r="HF2" s="116" t="s">
        <v>1488</v>
      </c>
      <c r="HH2" s="62"/>
      <c r="HI2" s="62"/>
      <c r="HJ2" s="62"/>
      <c r="HK2" s="62"/>
      <c r="HL2" s="62"/>
      <c r="HM2" s="62"/>
      <c r="HN2" s="62"/>
      <c r="HO2" s="62"/>
      <c r="HP2" s="62"/>
      <c r="HQ2" s="62"/>
      <c r="HR2" s="62"/>
      <c r="HS2" s="62"/>
      <c r="HT2" s="62"/>
      <c r="HU2" s="62"/>
      <c r="HV2" s="62"/>
      <c r="HW2" s="62"/>
      <c r="HX2" s="62"/>
      <c r="HY2" s="62"/>
      <c r="HZ2" s="62"/>
    </row>
    <row r="3" spans="1:234" ht="15.75">
      <c r="A3" s="42" t="s">
        <v>2225</v>
      </c>
      <c r="D3" s="61">
        <f t="shared" ref="D3:D34" si="0">SUM(E3:HQ3)</f>
        <v>5267</v>
      </c>
      <c r="E3" s="1">
        <v>59</v>
      </c>
      <c r="F3" s="1">
        <v>55</v>
      </c>
      <c r="G3" s="1">
        <v>74</v>
      </c>
      <c r="H3" s="1">
        <v>67</v>
      </c>
      <c r="I3" s="1">
        <v>80</v>
      </c>
      <c r="J3" s="1">
        <v>25</v>
      </c>
      <c r="K3" s="1">
        <v>45</v>
      </c>
      <c r="L3" s="1">
        <v>0</v>
      </c>
      <c r="M3" s="1">
        <v>60</v>
      </c>
      <c r="N3" s="1">
        <v>0</v>
      </c>
      <c r="O3" s="1">
        <v>79</v>
      </c>
      <c r="P3" s="1">
        <v>43</v>
      </c>
      <c r="Q3" s="1">
        <v>65</v>
      </c>
      <c r="R3" s="1">
        <v>28</v>
      </c>
      <c r="S3" s="1">
        <v>78</v>
      </c>
      <c r="T3" s="1">
        <v>67</v>
      </c>
      <c r="U3" s="1">
        <v>57</v>
      </c>
      <c r="V3" s="1">
        <v>45</v>
      </c>
      <c r="W3" s="1">
        <v>12</v>
      </c>
      <c r="X3" s="1">
        <v>9</v>
      </c>
      <c r="Y3" s="1">
        <v>78</v>
      </c>
      <c r="Z3" s="1">
        <v>0</v>
      </c>
      <c r="AA3" s="1">
        <v>31</v>
      </c>
      <c r="AB3" s="1">
        <v>5</v>
      </c>
      <c r="AC3" s="1">
        <v>13</v>
      </c>
      <c r="AD3" s="1">
        <v>0</v>
      </c>
      <c r="AE3" s="1">
        <v>79</v>
      </c>
      <c r="AF3" s="1">
        <v>0</v>
      </c>
      <c r="AG3" s="1">
        <v>54</v>
      </c>
      <c r="AH3" s="1">
        <v>0</v>
      </c>
      <c r="AI3" s="1">
        <v>19</v>
      </c>
      <c r="AJ3" s="1">
        <v>5</v>
      </c>
      <c r="AK3" s="1">
        <v>18</v>
      </c>
      <c r="AL3" s="1">
        <v>49</v>
      </c>
      <c r="AM3" s="1">
        <v>67</v>
      </c>
      <c r="AN3" s="1">
        <v>40</v>
      </c>
      <c r="AO3" s="1">
        <v>0</v>
      </c>
      <c r="AP3" s="1">
        <v>2</v>
      </c>
      <c r="AQ3" s="1">
        <v>76</v>
      </c>
      <c r="AR3" s="1">
        <v>0</v>
      </c>
      <c r="AS3" s="1">
        <v>15</v>
      </c>
      <c r="AT3" s="1">
        <v>45</v>
      </c>
      <c r="AU3" s="1">
        <v>0</v>
      </c>
      <c r="AV3" s="1">
        <v>0</v>
      </c>
      <c r="AW3" s="1">
        <v>0</v>
      </c>
      <c r="AX3" s="1">
        <v>0</v>
      </c>
      <c r="AY3" s="1">
        <v>0</v>
      </c>
      <c r="AZ3" s="1">
        <v>58</v>
      </c>
      <c r="BA3" s="1">
        <v>78</v>
      </c>
      <c r="BB3" s="1">
        <v>0</v>
      </c>
      <c r="BC3" s="1">
        <v>0</v>
      </c>
      <c r="BD3" s="1">
        <v>0</v>
      </c>
      <c r="BE3" s="1">
        <v>0</v>
      </c>
      <c r="BF3" s="1">
        <v>0</v>
      </c>
      <c r="BG3" s="1">
        <v>33</v>
      </c>
      <c r="BH3" s="1">
        <v>1</v>
      </c>
      <c r="BI3" s="1">
        <v>0</v>
      </c>
      <c r="BJ3" s="1">
        <v>0</v>
      </c>
      <c r="BK3" s="1">
        <v>36</v>
      </c>
      <c r="BL3" s="1">
        <v>0</v>
      </c>
      <c r="BM3" s="1">
        <v>0</v>
      </c>
      <c r="BN3" s="1">
        <v>2</v>
      </c>
      <c r="BO3" s="1">
        <v>78</v>
      </c>
      <c r="BP3" s="1">
        <v>25</v>
      </c>
      <c r="BQ3" s="1">
        <v>71</v>
      </c>
      <c r="BR3" s="1">
        <v>0</v>
      </c>
      <c r="BS3" s="1">
        <v>0</v>
      </c>
      <c r="BT3" s="1">
        <v>78</v>
      </c>
      <c r="BU3" s="1">
        <v>61</v>
      </c>
      <c r="BV3" s="1">
        <v>7</v>
      </c>
      <c r="BW3" s="1">
        <v>18</v>
      </c>
      <c r="BX3" s="1">
        <v>74</v>
      </c>
      <c r="BY3" s="1">
        <v>63</v>
      </c>
      <c r="BZ3" s="1">
        <v>73</v>
      </c>
      <c r="CA3" s="1">
        <v>0</v>
      </c>
      <c r="CB3" s="1">
        <v>58</v>
      </c>
      <c r="CC3" s="1">
        <v>42</v>
      </c>
      <c r="CD3" s="1">
        <v>42</v>
      </c>
      <c r="CE3" s="1">
        <v>0</v>
      </c>
      <c r="CF3" s="1">
        <v>13</v>
      </c>
      <c r="CG3" s="1">
        <v>0</v>
      </c>
      <c r="CH3" s="1">
        <v>0</v>
      </c>
      <c r="CI3" s="1">
        <v>0</v>
      </c>
      <c r="CJ3" s="1">
        <v>0</v>
      </c>
      <c r="CK3" s="1">
        <v>0</v>
      </c>
      <c r="CL3" s="1">
        <v>49</v>
      </c>
      <c r="CM3" s="1">
        <v>6</v>
      </c>
      <c r="CN3" s="1">
        <v>74</v>
      </c>
      <c r="CO3" s="1">
        <v>0</v>
      </c>
      <c r="CP3" s="1">
        <v>0</v>
      </c>
      <c r="CQ3" s="1">
        <v>37</v>
      </c>
      <c r="CR3" s="1">
        <v>0</v>
      </c>
      <c r="CS3" s="1">
        <v>0</v>
      </c>
      <c r="CT3" s="1">
        <v>12</v>
      </c>
      <c r="CU3" s="143" t="s">
        <v>4271</v>
      </c>
      <c r="CV3" s="1">
        <v>65</v>
      </c>
      <c r="CW3" s="1">
        <v>60</v>
      </c>
      <c r="CX3" s="1">
        <v>0</v>
      </c>
      <c r="CY3" s="1">
        <v>17</v>
      </c>
      <c r="CZ3" s="1">
        <v>0</v>
      </c>
      <c r="DA3" s="1">
        <v>68</v>
      </c>
      <c r="DB3" s="1">
        <v>22</v>
      </c>
      <c r="DC3" s="1">
        <v>68</v>
      </c>
      <c r="DD3" s="1">
        <v>7</v>
      </c>
      <c r="DE3" s="1">
        <v>0</v>
      </c>
      <c r="DF3" s="1">
        <v>79</v>
      </c>
      <c r="DG3" s="1">
        <v>6</v>
      </c>
      <c r="DH3" s="1">
        <v>78</v>
      </c>
      <c r="DI3" s="1">
        <v>37</v>
      </c>
      <c r="DJ3" s="1">
        <v>0</v>
      </c>
      <c r="DK3" s="1">
        <v>29</v>
      </c>
      <c r="DL3" s="1">
        <v>9</v>
      </c>
      <c r="DM3" s="1">
        <v>79</v>
      </c>
      <c r="DN3" s="1">
        <v>4</v>
      </c>
      <c r="DO3" s="1">
        <v>0</v>
      </c>
      <c r="DP3" s="1">
        <v>32</v>
      </c>
      <c r="DQ3" s="1">
        <v>17</v>
      </c>
      <c r="DR3" s="1">
        <v>56</v>
      </c>
      <c r="DS3" s="1">
        <v>33</v>
      </c>
      <c r="DT3" s="1">
        <v>45</v>
      </c>
      <c r="DU3" s="1">
        <v>0</v>
      </c>
      <c r="DV3" s="1">
        <v>0</v>
      </c>
      <c r="DW3" s="1">
        <v>78</v>
      </c>
      <c r="DX3" s="1">
        <v>30</v>
      </c>
      <c r="DY3" s="1">
        <v>0</v>
      </c>
      <c r="DZ3" s="1">
        <v>0</v>
      </c>
      <c r="EA3" s="1">
        <v>0</v>
      </c>
      <c r="EB3" s="1">
        <v>0</v>
      </c>
      <c r="EC3" s="1">
        <v>59</v>
      </c>
      <c r="ED3" s="1">
        <v>4</v>
      </c>
      <c r="EE3" s="1">
        <v>0</v>
      </c>
      <c r="EF3" s="1">
        <v>59</v>
      </c>
      <c r="EG3" s="1">
        <v>0</v>
      </c>
      <c r="EH3" s="1">
        <v>0</v>
      </c>
      <c r="EI3" s="1">
        <v>26</v>
      </c>
      <c r="EJ3" s="1">
        <v>0</v>
      </c>
      <c r="EK3" s="1">
        <v>23</v>
      </c>
      <c r="EL3" s="1">
        <v>77</v>
      </c>
      <c r="EM3" s="1">
        <v>78</v>
      </c>
      <c r="EN3" s="1">
        <v>11</v>
      </c>
      <c r="EO3" s="1">
        <v>0</v>
      </c>
      <c r="EP3" s="1">
        <v>0</v>
      </c>
      <c r="EQ3" s="1">
        <v>0</v>
      </c>
      <c r="ER3" s="1">
        <v>49</v>
      </c>
      <c r="ES3" s="1">
        <v>72</v>
      </c>
      <c r="ET3" s="1">
        <v>7</v>
      </c>
      <c r="EU3" s="1">
        <v>49</v>
      </c>
      <c r="EV3" s="1">
        <v>76</v>
      </c>
      <c r="EW3" s="1">
        <v>20</v>
      </c>
      <c r="EX3" s="1">
        <v>73</v>
      </c>
      <c r="EY3" s="1">
        <v>3</v>
      </c>
      <c r="EZ3" s="1">
        <v>14</v>
      </c>
      <c r="FA3" s="1">
        <v>0</v>
      </c>
      <c r="FB3" s="1">
        <v>5</v>
      </c>
      <c r="FC3" s="1">
        <v>26</v>
      </c>
      <c r="FD3" s="1">
        <v>37</v>
      </c>
      <c r="FE3" s="1">
        <v>29</v>
      </c>
      <c r="FF3" s="1">
        <v>15</v>
      </c>
      <c r="FG3" s="1">
        <v>42</v>
      </c>
      <c r="FH3" s="1">
        <v>73</v>
      </c>
      <c r="FI3" s="1">
        <v>70</v>
      </c>
      <c r="FJ3" s="1">
        <v>35</v>
      </c>
      <c r="FK3" s="1">
        <v>52</v>
      </c>
      <c r="FL3" s="1">
        <v>0</v>
      </c>
      <c r="FM3" s="1">
        <v>0</v>
      </c>
      <c r="FN3" s="1">
        <v>11</v>
      </c>
      <c r="FO3" s="1">
        <v>76</v>
      </c>
      <c r="FP3" s="1">
        <v>72</v>
      </c>
      <c r="FQ3" s="1">
        <v>60</v>
      </c>
      <c r="FR3" s="1">
        <v>73</v>
      </c>
      <c r="FS3" s="1">
        <v>30</v>
      </c>
      <c r="FT3" s="1">
        <v>0</v>
      </c>
      <c r="FU3" s="1">
        <v>77</v>
      </c>
      <c r="FV3" s="1">
        <v>40</v>
      </c>
      <c r="FW3" s="1">
        <v>0</v>
      </c>
      <c r="FX3" s="1">
        <v>44</v>
      </c>
      <c r="FY3" s="1">
        <v>65</v>
      </c>
      <c r="FZ3" s="1">
        <v>0</v>
      </c>
      <c r="GA3" s="1">
        <v>0</v>
      </c>
      <c r="GB3" s="1">
        <v>79</v>
      </c>
      <c r="GC3" s="1">
        <v>4</v>
      </c>
      <c r="GL3" s="1"/>
      <c r="GM3" s="1"/>
      <c r="GN3" s="1"/>
      <c r="GO3" s="1"/>
      <c r="GP3" s="1"/>
      <c r="GQ3" s="1"/>
      <c r="GR3" s="1"/>
      <c r="GS3" s="1"/>
      <c r="GT3" s="1"/>
      <c r="GU3" s="1"/>
      <c r="GV3" s="1"/>
      <c r="GW3" s="1"/>
      <c r="GX3" s="1"/>
      <c r="GY3" s="1"/>
      <c r="GZ3" s="1"/>
      <c r="HA3" s="1"/>
      <c r="HB3" s="1"/>
      <c r="HC3" s="1"/>
      <c r="HD3" s="1"/>
      <c r="HE3" s="1"/>
      <c r="HF3" s="1"/>
      <c r="HG3" s="118"/>
      <c r="HH3" s="87"/>
      <c r="HI3" s="87"/>
      <c r="HJ3" s="3"/>
      <c r="HK3" s="84"/>
      <c r="HL3" s="143"/>
      <c r="HM3" s="80"/>
    </row>
    <row r="4" spans="1:234" ht="15.75">
      <c r="A4" s="89" t="s">
        <v>1838</v>
      </c>
      <c r="D4" s="61">
        <f t="shared" si="0"/>
        <v>6654</v>
      </c>
      <c r="E4" s="1">
        <v>0</v>
      </c>
      <c r="F4" s="1">
        <v>75</v>
      </c>
      <c r="G4" s="1">
        <v>0</v>
      </c>
      <c r="H4" s="1">
        <v>47</v>
      </c>
      <c r="I4" s="1">
        <v>43</v>
      </c>
      <c r="J4" s="1">
        <v>30</v>
      </c>
      <c r="K4" s="1">
        <v>55</v>
      </c>
      <c r="L4" s="1">
        <v>20</v>
      </c>
      <c r="M4" s="1">
        <v>15</v>
      </c>
      <c r="N4" s="1">
        <v>80</v>
      </c>
      <c r="O4" s="1">
        <v>0</v>
      </c>
      <c r="P4" s="1">
        <v>25</v>
      </c>
      <c r="Q4" s="1">
        <v>6</v>
      </c>
      <c r="R4" s="1">
        <v>31</v>
      </c>
      <c r="S4" s="1">
        <v>28</v>
      </c>
      <c r="T4" s="1">
        <v>32</v>
      </c>
      <c r="U4" s="1">
        <v>0</v>
      </c>
      <c r="V4" s="1">
        <v>6</v>
      </c>
      <c r="W4" s="1">
        <v>47</v>
      </c>
      <c r="X4" s="1">
        <v>79</v>
      </c>
      <c r="Y4" s="1">
        <v>62</v>
      </c>
      <c r="Z4" s="1">
        <v>79</v>
      </c>
      <c r="AA4" s="1">
        <v>37</v>
      </c>
      <c r="AB4" s="1">
        <v>47</v>
      </c>
      <c r="AC4" s="1">
        <v>50</v>
      </c>
      <c r="AD4" s="1">
        <v>0</v>
      </c>
      <c r="AE4" s="1">
        <v>21</v>
      </c>
      <c r="AF4" s="1">
        <v>0</v>
      </c>
      <c r="AG4" s="1">
        <v>7</v>
      </c>
      <c r="AH4" s="1">
        <v>76</v>
      </c>
      <c r="AI4" s="1">
        <v>8</v>
      </c>
      <c r="AJ4" s="1">
        <v>58</v>
      </c>
      <c r="AK4" s="1">
        <v>43</v>
      </c>
      <c r="AL4" s="1">
        <v>58</v>
      </c>
      <c r="AM4" s="1">
        <v>57</v>
      </c>
      <c r="AN4" s="1">
        <v>46</v>
      </c>
      <c r="AO4" s="1">
        <v>65</v>
      </c>
      <c r="AP4" s="1">
        <v>9</v>
      </c>
      <c r="AQ4" s="1">
        <v>68</v>
      </c>
      <c r="AR4" s="1">
        <v>0</v>
      </c>
      <c r="AS4" s="1">
        <v>45</v>
      </c>
      <c r="AT4" s="1">
        <v>49</v>
      </c>
      <c r="AU4" s="1">
        <v>19</v>
      </c>
      <c r="AV4" s="1">
        <v>60</v>
      </c>
      <c r="AW4" s="1">
        <v>65</v>
      </c>
      <c r="AX4" s="1">
        <v>0</v>
      </c>
      <c r="AY4" s="1">
        <v>0</v>
      </c>
      <c r="AZ4" s="1">
        <v>61</v>
      </c>
      <c r="BA4" s="1">
        <v>39</v>
      </c>
      <c r="BB4" s="1">
        <v>0</v>
      </c>
      <c r="BC4" s="1">
        <v>0</v>
      </c>
      <c r="BD4" s="1">
        <v>61</v>
      </c>
      <c r="BE4" s="1">
        <v>80</v>
      </c>
      <c r="BF4" s="1">
        <v>0</v>
      </c>
      <c r="BG4" s="1">
        <v>48</v>
      </c>
      <c r="BH4" s="1">
        <v>23</v>
      </c>
      <c r="BI4" s="1">
        <v>0</v>
      </c>
      <c r="BJ4" s="1">
        <v>23</v>
      </c>
      <c r="BK4" s="1">
        <v>45</v>
      </c>
      <c r="BL4" s="1">
        <v>0</v>
      </c>
      <c r="BM4" s="1">
        <v>0</v>
      </c>
      <c r="BN4" s="1">
        <v>47</v>
      </c>
      <c r="BO4" s="1">
        <v>3</v>
      </c>
      <c r="BP4" s="1">
        <v>62</v>
      </c>
      <c r="BQ4" s="1">
        <v>43</v>
      </c>
      <c r="BR4" s="1">
        <v>0</v>
      </c>
      <c r="BS4" s="1">
        <v>67</v>
      </c>
      <c r="BT4" s="1">
        <v>0</v>
      </c>
      <c r="BU4" s="1">
        <v>68</v>
      </c>
      <c r="BV4" s="1">
        <v>10</v>
      </c>
      <c r="BW4" s="1">
        <v>15</v>
      </c>
      <c r="BX4" s="1">
        <v>53</v>
      </c>
      <c r="BY4" s="1">
        <v>77</v>
      </c>
      <c r="BZ4" s="1">
        <v>6</v>
      </c>
      <c r="CA4" s="1">
        <v>72</v>
      </c>
      <c r="CB4" s="1">
        <v>44</v>
      </c>
      <c r="CC4" s="1">
        <v>32</v>
      </c>
      <c r="CD4" s="1">
        <v>11</v>
      </c>
      <c r="CE4" s="1">
        <v>0</v>
      </c>
      <c r="CF4" s="1">
        <v>62</v>
      </c>
      <c r="CG4" s="1">
        <v>0</v>
      </c>
      <c r="CH4" s="1">
        <v>0</v>
      </c>
      <c r="CI4" s="1">
        <v>61</v>
      </c>
      <c r="CJ4" s="1">
        <v>68</v>
      </c>
      <c r="CK4" s="1">
        <v>70</v>
      </c>
      <c r="CL4" s="1">
        <v>65</v>
      </c>
      <c r="CM4" s="1">
        <v>34</v>
      </c>
      <c r="CN4" s="1">
        <v>66</v>
      </c>
      <c r="CO4" s="1">
        <v>76</v>
      </c>
      <c r="CP4" s="1">
        <v>71</v>
      </c>
      <c r="CQ4" s="1">
        <v>19</v>
      </c>
      <c r="CR4" s="1">
        <v>79</v>
      </c>
      <c r="CS4" s="1">
        <v>54</v>
      </c>
      <c r="CT4" s="1">
        <v>3</v>
      </c>
      <c r="CU4" s="143" t="s">
        <v>4281</v>
      </c>
      <c r="CV4" s="1">
        <v>62</v>
      </c>
      <c r="CW4" s="1">
        <v>74</v>
      </c>
      <c r="CX4" s="1">
        <v>50</v>
      </c>
      <c r="CY4" s="1">
        <v>22</v>
      </c>
      <c r="CZ4" s="1">
        <v>32</v>
      </c>
      <c r="DA4" s="1">
        <v>72</v>
      </c>
      <c r="DB4" s="1">
        <v>34</v>
      </c>
      <c r="DC4" s="1">
        <v>57</v>
      </c>
      <c r="DD4" s="1">
        <v>76</v>
      </c>
      <c r="DE4" s="1">
        <v>52</v>
      </c>
      <c r="DF4" s="1">
        <v>0</v>
      </c>
      <c r="DG4" s="1">
        <v>15</v>
      </c>
      <c r="DH4" s="1">
        <v>72</v>
      </c>
      <c r="DI4" s="1">
        <v>18</v>
      </c>
      <c r="DJ4" s="1">
        <v>60</v>
      </c>
      <c r="DK4" s="1">
        <v>11</v>
      </c>
      <c r="DL4" s="1">
        <v>56</v>
      </c>
      <c r="DM4" s="1">
        <v>51</v>
      </c>
      <c r="DN4" s="1">
        <v>81</v>
      </c>
      <c r="DO4" s="1">
        <v>71</v>
      </c>
      <c r="DP4" s="1">
        <v>42</v>
      </c>
      <c r="DQ4" s="1">
        <v>47</v>
      </c>
      <c r="DR4" s="1">
        <v>0</v>
      </c>
      <c r="DS4" s="1">
        <v>22</v>
      </c>
      <c r="DT4" s="1">
        <v>10</v>
      </c>
      <c r="DU4" s="1">
        <v>0</v>
      </c>
      <c r="DV4" s="1">
        <v>0</v>
      </c>
      <c r="DW4" s="1">
        <v>50</v>
      </c>
      <c r="DX4" s="1">
        <v>21</v>
      </c>
      <c r="DY4" s="1">
        <v>0</v>
      </c>
      <c r="DZ4" s="1">
        <v>0</v>
      </c>
      <c r="EA4" s="1">
        <v>78</v>
      </c>
      <c r="EB4" s="1">
        <v>55</v>
      </c>
      <c r="EC4" s="1">
        <v>44</v>
      </c>
      <c r="ED4" s="1">
        <v>45</v>
      </c>
      <c r="EE4" s="1">
        <v>29</v>
      </c>
      <c r="EF4" s="1">
        <v>27</v>
      </c>
      <c r="EG4" s="1">
        <v>73</v>
      </c>
      <c r="EH4" s="1">
        <v>78</v>
      </c>
      <c r="EI4" s="1">
        <v>56</v>
      </c>
      <c r="EJ4" s="1">
        <v>0</v>
      </c>
      <c r="EK4" s="1">
        <v>49</v>
      </c>
      <c r="EL4" s="1">
        <v>0</v>
      </c>
      <c r="EM4" s="1">
        <v>21</v>
      </c>
      <c r="EN4" s="1">
        <v>71</v>
      </c>
      <c r="EO4" s="1">
        <v>0</v>
      </c>
      <c r="EP4" s="1">
        <v>74</v>
      </c>
      <c r="EQ4" s="1">
        <v>73</v>
      </c>
      <c r="ER4" s="1">
        <v>51</v>
      </c>
      <c r="ES4" s="1">
        <v>73</v>
      </c>
      <c r="ET4" s="1">
        <v>56</v>
      </c>
      <c r="EU4" s="1">
        <v>72</v>
      </c>
      <c r="EV4" s="1">
        <v>0</v>
      </c>
      <c r="EW4" s="1">
        <v>34</v>
      </c>
      <c r="EX4" s="1">
        <v>51</v>
      </c>
      <c r="EY4" s="1">
        <v>71</v>
      </c>
      <c r="EZ4" s="1">
        <v>49</v>
      </c>
      <c r="FA4" s="1">
        <v>0</v>
      </c>
      <c r="FB4" s="1">
        <v>26</v>
      </c>
      <c r="FC4" s="1">
        <v>62</v>
      </c>
      <c r="FD4" s="1">
        <v>0</v>
      </c>
      <c r="FE4" s="1">
        <v>61</v>
      </c>
      <c r="FF4" s="1">
        <v>45</v>
      </c>
      <c r="FG4" s="1">
        <v>32</v>
      </c>
      <c r="FH4" s="1">
        <v>0</v>
      </c>
      <c r="FI4" s="1">
        <v>7</v>
      </c>
      <c r="FJ4" s="1">
        <v>61</v>
      </c>
      <c r="FK4" s="1">
        <v>80</v>
      </c>
      <c r="FL4" s="1">
        <v>48</v>
      </c>
      <c r="FM4" s="1">
        <v>0</v>
      </c>
      <c r="FN4" s="1">
        <v>39</v>
      </c>
      <c r="FO4" s="1">
        <v>0</v>
      </c>
      <c r="FP4" s="1">
        <v>0</v>
      </c>
      <c r="FQ4" s="1">
        <v>22</v>
      </c>
      <c r="FR4" s="1">
        <v>0</v>
      </c>
      <c r="FS4" s="1">
        <v>52</v>
      </c>
      <c r="FT4" s="1">
        <v>0</v>
      </c>
      <c r="FU4" s="1">
        <v>21</v>
      </c>
      <c r="FV4" s="1">
        <v>67</v>
      </c>
      <c r="FW4" s="1">
        <v>0</v>
      </c>
      <c r="FX4" s="1">
        <v>58</v>
      </c>
      <c r="FY4" s="1">
        <v>77</v>
      </c>
      <c r="FZ4" s="1">
        <v>0</v>
      </c>
      <c r="GA4" s="1">
        <v>51</v>
      </c>
      <c r="GB4" s="1">
        <v>37</v>
      </c>
      <c r="GC4" s="1">
        <v>54</v>
      </c>
      <c r="GL4" s="1"/>
      <c r="GM4" s="1"/>
      <c r="GN4" s="1"/>
      <c r="GO4" s="1"/>
      <c r="GP4" s="1"/>
      <c r="GQ4" s="1"/>
      <c r="GR4" s="1"/>
      <c r="GS4" s="1"/>
      <c r="GT4" s="1"/>
      <c r="GU4" s="1"/>
      <c r="GV4" s="1"/>
      <c r="GW4" s="1"/>
      <c r="GX4" s="1"/>
      <c r="GY4" s="1"/>
      <c r="GZ4" s="1"/>
      <c r="HA4" s="1"/>
      <c r="HB4" s="1"/>
      <c r="HC4" s="1"/>
      <c r="HD4" s="1"/>
      <c r="HE4" s="1"/>
      <c r="HF4" s="1"/>
      <c r="HG4" s="118"/>
      <c r="HH4" s="87"/>
      <c r="HI4" s="87"/>
      <c r="HJ4" s="3"/>
      <c r="HK4" s="84"/>
      <c r="HL4" s="143"/>
      <c r="HM4" s="80"/>
    </row>
    <row r="5" spans="1:234" ht="15.75">
      <c r="A5" s="41" t="s">
        <v>156</v>
      </c>
      <c r="D5" s="61">
        <f t="shared" si="0"/>
        <v>6166</v>
      </c>
      <c r="E5" s="252">
        <v>0</v>
      </c>
      <c r="F5" s="252">
        <v>59</v>
      </c>
      <c r="G5" s="252">
        <v>16</v>
      </c>
      <c r="H5" s="252">
        <v>44</v>
      </c>
      <c r="I5" s="252">
        <v>65</v>
      </c>
      <c r="J5" s="252">
        <v>43</v>
      </c>
      <c r="K5" s="252">
        <v>6</v>
      </c>
      <c r="L5" s="252">
        <v>12</v>
      </c>
      <c r="M5" s="252">
        <v>28</v>
      </c>
      <c r="N5" s="252">
        <v>59</v>
      </c>
      <c r="O5" s="252">
        <v>77</v>
      </c>
      <c r="P5" s="252">
        <v>77</v>
      </c>
      <c r="Q5" s="252">
        <v>42</v>
      </c>
      <c r="R5" s="252">
        <v>0</v>
      </c>
      <c r="S5" s="252">
        <v>7</v>
      </c>
      <c r="T5" s="252">
        <v>38</v>
      </c>
      <c r="U5" s="252">
        <v>77</v>
      </c>
      <c r="V5" s="252">
        <v>1</v>
      </c>
      <c r="W5" s="252">
        <v>26</v>
      </c>
      <c r="X5" s="252">
        <v>62</v>
      </c>
      <c r="Y5" s="252">
        <v>30</v>
      </c>
      <c r="Z5" s="252">
        <v>0</v>
      </c>
      <c r="AA5" s="252">
        <v>4</v>
      </c>
      <c r="AB5" s="252">
        <v>28</v>
      </c>
      <c r="AC5" s="252">
        <v>46</v>
      </c>
      <c r="AD5" s="252">
        <v>0</v>
      </c>
      <c r="AE5" s="252">
        <v>34</v>
      </c>
      <c r="AF5" s="252">
        <v>0</v>
      </c>
      <c r="AG5" s="252">
        <v>37</v>
      </c>
      <c r="AH5" s="252">
        <v>0</v>
      </c>
      <c r="AI5" s="252">
        <v>25</v>
      </c>
      <c r="AJ5" s="252">
        <v>8</v>
      </c>
      <c r="AK5" s="252">
        <v>78</v>
      </c>
      <c r="AL5" s="252">
        <v>49</v>
      </c>
      <c r="AM5" s="252">
        <v>0</v>
      </c>
      <c r="AN5" s="252">
        <v>40</v>
      </c>
      <c r="AO5" s="252">
        <v>0</v>
      </c>
      <c r="AP5" s="252">
        <v>64</v>
      </c>
      <c r="AQ5" s="252">
        <v>0</v>
      </c>
      <c r="AR5" s="252">
        <v>72</v>
      </c>
      <c r="AS5" s="252">
        <v>43</v>
      </c>
      <c r="AT5" s="252">
        <v>25</v>
      </c>
      <c r="AU5" s="252">
        <v>76</v>
      </c>
      <c r="AV5" s="252">
        <v>72</v>
      </c>
      <c r="AW5" s="252">
        <v>68</v>
      </c>
      <c r="AX5" s="252">
        <v>0</v>
      </c>
      <c r="AY5" s="252">
        <v>0</v>
      </c>
      <c r="AZ5" s="252">
        <v>45</v>
      </c>
      <c r="BA5" s="252">
        <v>13</v>
      </c>
      <c r="BB5" s="252">
        <v>80</v>
      </c>
      <c r="BC5" s="252">
        <v>0</v>
      </c>
      <c r="BD5" s="252">
        <v>43</v>
      </c>
      <c r="BE5" s="252">
        <v>0</v>
      </c>
      <c r="BF5" s="252">
        <v>74</v>
      </c>
      <c r="BG5" s="252">
        <v>68</v>
      </c>
      <c r="BH5" s="252">
        <v>55</v>
      </c>
      <c r="BI5" s="252">
        <v>0</v>
      </c>
      <c r="BJ5" s="252">
        <v>20</v>
      </c>
      <c r="BK5" s="252">
        <v>46</v>
      </c>
      <c r="BL5" s="252">
        <v>0</v>
      </c>
      <c r="BM5" s="252">
        <v>0</v>
      </c>
      <c r="BN5" s="252">
        <v>35</v>
      </c>
      <c r="BO5" s="252">
        <v>31</v>
      </c>
      <c r="BP5" s="252">
        <v>37</v>
      </c>
      <c r="BQ5" s="252">
        <v>78</v>
      </c>
      <c r="BR5" s="252">
        <v>0</v>
      </c>
      <c r="BS5" s="252">
        <v>80</v>
      </c>
      <c r="BT5" s="252">
        <v>0</v>
      </c>
      <c r="BU5" s="252">
        <v>58</v>
      </c>
      <c r="BV5" s="252">
        <v>0</v>
      </c>
      <c r="BW5" s="252">
        <v>42</v>
      </c>
      <c r="BX5" s="252">
        <v>47</v>
      </c>
      <c r="BY5" s="252">
        <v>24</v>
      </c>
      <c r="BZ5" s="252">
        <v>5</v>
      </c>
      <c r="CA5" s="252">
        <v>0</v>
      </c>
      <c r="CB5" s="252">
        <v>0</v>
      </c>
      <c r="CC5" s="252">
        <v>53</v>
      </c>
      <c r="CD5" s="252">
        <v>65</v>
      </c>
      <c r="CE5" s="252">
        <v>46</v>
      </c>
      <c r="CF5" s="252">
        <v>75</v>
      </c>
      <c r="CG5" s="252">
        <v>0</v>
      </c>
      <c r="CH5" s="252">
        <v>0</v>
      </c>
      <c r="CI5" s="252">
        <v>75</v>
      </c>
      <c r="CJ5" s="252">
        <v>0</v>
      </c>
      <c r="CK5" s="252">
        <v>0</v>
      </c>
      <c r="CL5" s="252">
        <v>80</v>
      </c>
      <c r="CM5" s="252">
        <v>8</v>
      </c>
      <c r="CN5" s="252">
        <v>67</v>
      </c>
      <c r="CO5" s="252">
        <v>0</v>
      </c>
      <c r="CP5" s="252">
        <v>0</v>
      </c>
      <c r="CQ5" s="252">
        <v>57</v>
      </c>
      <c r="CR5" s="252">
        <v>71</v>
      </c>
      <c r="CS5" s="252">
        <v>55</v>
      </c>
      <c r="CT5" s="252">
        <v>0</v>
      </c>
      <c r="CU5" s="252" t="s">
        <v>4286</v>
      </c>
      <c r="CV5" s="252">
        <v>47</v>
      </c>
      <c r="CW5" s="252">
        <v>62</v>
      </c>
      <c r="CX5" s="252">
        <v>79</v>
      </c>
      <c r="CY5" s="252">
        <v>29</v>
      </c>
      <c r="CZ5" s="252">
        <v>46</v>
      </c>
      <c r="DA5" s="252">
        <v>0</v>
      </c>
      <c r="DB5" s="252">
        <v>57</v>
      </c>
      <c r="DC5" s="252">
        <v>0</v>
      </c>
      <c r="DD5" s="252">
        <v>44</v>
      </c>
      <c r="DE5" s="252">
        <v>44</v>
      </c>
      <c r="DF5" s="252">
        <v>0</v>
      </c>
      <c r="DG5" s="252">
        <v>32</v>
      </c>
      <c r="DH5" s="252">
        <v>35</v>
      </c>
      <c r="DI5" s="252">
        <v>22</v>
      </c>
      <c r="DJ5" s="252">
        <v>76</v>
      </c>
      <c r="DK5" s="252">
        <v>6</v>
      </c>
      <c r="DL5" s="252">
        <v>2</v>
      </c>
      <c r="DM5" s="252">
        <v>58</v>
      </c>
      <c r="DN5" s="1">
        <v>12</v>
      </c>
      <c r="DO5" s="1">
        <v>57</v>
      </c>
      <c r="DP5" s="1">
        <v>26</v>
      </c>
      <c r="DQ5" s="1">
        <v>71</v>
      </c>
      <c r="DR5" s="1">
        <v>34</v>
      </c>
      <c r="DS5" s="1">
        <v>42</v>
      </c>
      <c r="DT5" s="1">
        <v>9</v>
      </c>
      <c r="DU5" s="1">
        <v>72</v>
      </c>
      <c r="DV5" s="1">
        <v>70</v>
      </c>
      <c r="DW5" s="1">
        <v>26</v>
      </c>
      <c r="DX5" s="1">
        <v>9</v>
      </c>
      <c r="DY5" s="1">
        <v>41</v>
      </c>
      <c r="DZ5" s="1">
        <v>0</v>
      </c>
      <c r="EA5" s="1">
        <v>13</v>
      </c>
      <c r="EB5" s="1">
        <v>41</v>
      </c>
      <c r="EC5" s="1">
        <v>64</v>
      </c>
      <c r="ED5" s="1">
        <v>66</v>
      </c>
      <c r="EE5" s="1">
        <v>72</v>
      </c>
      <c r="EF5" s="1">
        <v>34</v>
      </c>
      <c r="EG5" s="1">
        <v>0</v>
      </c>
      <c r="EH5" s="1">
        <v>0</v>
      </c>
      <c r="EI5" s="1">
        <v>67</v>
      </c>
      <c r="EJ5" s="1">
        <v>77</v>
      </c>
      <c r="EK5" s="1">
        <v>75</v>
      </c>
      <c r="EL5" s="1">
        <v>43</v>
      </c>
      <c r="EM5" s="1">
        <v>1</v>
      </c>
      <c r="EN5" s="1">
        <v>44</v>
      </c>
      <c r="EO5" s="1">
        <v>0</v>
      </c>
      <c r="EP5" s="1">
        <v>68</v>
      </c>
      <c r="EQ5" s="1">
        <v>0</v>
      </c>
      <c r="ER5" s="1">
        <v>20</v>
      </c>
      <c r="ES5" s="1">
        <v>0</v>
      </c>
      <c r="ET5" s="1">
        <v>8</v>
      </c>
      <c r="EU5" s="1">
        <v>60</v>
      </c>
      <c r="EV5" s="1">
        <v>66</v>
      </c>
      <c r="EW5" s="1">
        <v>12</v>
      </c>
      <c r="EX5" s="1">
        <v>58</v>
      </c>
      <c r="EY5" s="1">
        <v>16</v>
      </c>
      <c r="EZ5" s="1">
        <v>37</v>
      </c>
      <c r="FA5" s="1">
        <v>0</v>
      </c>
      <c r="FB5" s="1">
        <v>12</v>
      </c>
      <c r="FC5" s="1">
        <v>29</v>
      </c>
      <c r="FD5" s="1">
        <v>71</v>
      </c>
      <c r="FE5" s="1">
        <v>41</v>
      </c>
      <c r="FF5" s="1">
        <v>16</v>
      </c>
      <c r="FG5" s="1">
        <v>41</v>
      </c>
      <c r="FH5" s="1">
        <v>71</v>
      </c>
      <c r="FI5" s="1">
        <v>80</v>
      </c>
      <c r="FJ5" s="1">
        <v>70</v>
      </c>
      <c r="FK5" s="1">
        <v>52</v>
      </c>
      <c r="FL5" s="1">
        <v>30</v>
      </c>
      <c r="FM5" s="1">
        <v>0</v>
      </c>
      <c r="FN5" s="1">
        <v>26</v>
      </c>
      <c r="FO5" s="1">
        <v>0</v>
      </c>
      <c r="FP5" s="1">
        <v>62</v>
      </c>
      <c r="FQ5" s="1">
        <v>35</v>
      </c>
      <c r="FR5" s="1">
        <v>29</v>
      </c>
      <c r="FS5" s="1">
        <v>64</v>
      </c>
      <c r="FT5" s="1">
        <v>0</v>
      </c>
      <c r="FU5" s="1">
        <v>43</v>
      </c>
      <c r="FV5" s="1">
        <v>62</v>
      </c>
      <c r="FW5" s="1">
        <v>46</v>
      </c>
      <c r="FX5" s="1">
        <v>0</v>
      </c>
      <c r="FY5" s="1">
        <v>66</v>
      </c>
      <c r="FZ5" s="1">
        <v>65</v>
      </c>
      <c r="GA5" s="1">
        <v>0</v>
      </c>
      <c r="GB5" s="1">
        <v>32</v>
      </c>
      <c r="GC5" s="1">
        <v>2</v>
      </c>
      <c r="HG5" s="143"/>
      <c r="HH5" s="87"/>
      <c r="HI5" s="87"/>
      <c r="HJ5" s="3"/>
      <c r="HK5" s="84"/>
      <c r="HL5" s="143"/>
      <c r="HM5" s="80"/>
    </row>
    <row r="6" spans="1:234" ht="15.75">
      <c r="A6" s="42" t="s">
        <v>2218</v>
      </c>
      <c r="D6" s="61">
        <f t="shared" si="0"/>
        <v>5475</v>
      </c>
      <c r="E6" s="252">
        <v>43</v>
      </c>
      <c r="F6" s="252">
        <v>49</v>
      </c>
      <c r="G6" s="252">
        <v>54</v>
      </c>
      <c r="H6" s="252">
        <v>77</v>
      </c>
      <c r="I6" s="252">
        <v>65</v>
      </c>
      <c r="J6" s="252">
        <v>33</v>
      </c>
      <c r="K6" s="252">
        <v>9</v>
      </c>
      <c r="L6" s="252">
        <v>23</v>
      </c>
      <c r="M6" s="252">
        <v>31</v>
      </c>
      <c r="N6" s="252">
        <v>0</v>
      </c>
      <c r="O6" s="252">
        <v>0</v>
      </c>
      <c r="P6" s="252">
        <v>59</v>
      </c>
      <c r="Q6" s="252">
        <v>64</v>
      </c>
      <c r="R6" s="252">
        <v>0</v>
      </c>
      <c r="S6" s="252">
        <v>57</v>
      </c>
      <c r="T6" s="252">
        <v>9</v>
      </c>
      <c r="U6" s="252">
        <v>0</v>
      </c>
      <c r="V6" s="252">
        <v>77</v>
      </c>
      <c r="W6" s="252">
        <v>40</v>
      </c>
      <c r="X6" s="252">
        <v>1</v>
      </c>
      <c r="Y6" s="252">
        <v>76</v>
      </c>
      <c r="Z6" s="252">
        <v>0</v>
      </c>
      <c r="AA6" s="252">
        <v>13</v>
      </c>
      <c r="AB6" s="252">
        <v>20</v>
      </c>
      <c r="AC6" s="252">
        <v>42</v>
      </c>
      <c r="AD6" s="252">
        <v>64</v>
      </c>
      <c r="AE6" s="252">
        <v>28</v>
      </c>
      <c r="AF6" s="252">
        <v>62</v>
      </c>
      <c r="AG6" s="252">
        <v>1</v>
      </c>
      <c r="AH6" s="252">
        <v>0</v>
      </c>
      <c r="AI6" s="252">
        <v>22</v>
      </c>
      <c r="AJ6" s="252">
        <v>3</v>
      </c>
      <c r="AK6" s="252">
        <v>60</v>
      </c>
      <c r="AL6" s="252">
        <v>38</v>
      </c>
      <c r="AM6" s="252">
        <v>72</v>
      </c>
      <c r="AN6" s="252">
        <v>62</v>
      </c>
      <c r="AO6" s="252">
        <v>80</v>
      </c>
      <c r="AP6" s="252">
        <v>20</v>
      </c>
      <c r="AQ6" s="252">
        <v>65</v>
      </c>
      <c r="AR6" s="252">
        <v>0</v>
      </c>
      <c r="AS6" s="252">
        <v>10</v>
      </c>
      <c r="AT6" s="252">
        <v>19</v>
      </c>
      <c r="AU6" s="252">
        <v>17</v>
      </c>
      <c r="AV6" s="252">
        <v>58</v>
      </c>
      <c r="AW6" s="252">
        <v>0</v>
      </c>
      <c r="AX6" s="252">
        <v>0</v>
      </c>
      <c r="AY6" s="252">
        <v>0</v>
      </c>
      <c r="AZ6" s="252">
        <v>2</v>
      </c>
      <c r="BA6" s="252">
        <v>23</v>
      </c>
      <c r="BB6" s="252">
        <v>0</v>
      </c>
      <c r="BC6" s="252">
        <v>0</v>
      </c>
      <c r="BD6" s="252">
        <v>69</v>
      </c>
      <c r="BE6" s="252">
        <v>76</v>
      </c>
      <c r="BF6" s="252">
        <v>0</v>
      </c>
      <c r="BG6" s="252">
        <v>25</v>
      </c>
      <c r="BH6" s="252">
        <v>74</v>
      </c>
      <c r="BI6" s="252">
        <v>0</v>
      </c>
      <c r="BJ6" s="252">
        <v>58</v>
      </c>
      <c r="BK6" s="252">
        <v>79</v>
      </c>
      <c r="BL6" s="252">
        <v>0</v>
      </c>
      <c r="BM6" s="252">
        <v>0</v>
      </c>
      <c r="BN6" s="252">
        <v>63</v>
      </c>
      <c r="BO6" s="252">
        <v>58</v>
      </c>
      <c r="BP6" s="252">
        <v>4</v>
      </c>
      <c r="BQ6" s="252">
        <v>0</v>
      </c>
      <c r="BR6" s="252">
        <v>0</v>
      </c>
      <c r="BS6" s="252">
        <v>79</v>
      </c>
      <c r="BT6" s="252">
        <v>79</v>
      </c>
      <c r="BU6" s="252">
        <v>69</v>
      </c>
      <c r="BV6" s="252">
        <v>14</v>
      </c>
      <c r="BW6" s="252">
        <v>72</v>
      </c>
      <c r="BX6" s="252">
        <v>70</v>
      </c>
      <c r="BY6" s="252">
        <v>67</v>
      </c>
      <c r="BZ6" s="252">
        <v>76</v>
      </c>
      <c r="CA6" s="252">
        <v>51</v>
      </c>
      <c r="CB6" s="252">
        <v>0</v>
      </c>
      <c r="CC6" s="252">
        <v>2</v>
      </c>
      <c r="CD6" s="252">
        <v>72</v>
      </c>
      <c r="CE6" s="252">
        <v>34</v>
      </c>
      <c r="CF6" s="252">
        <v>31</v>
      </c>
      <c r="CG6" s="252">
        <v>0</v>
      </c>
      <c r="CH6" s="252">
        <v>0</v>
      </c>
      <c r="CI6" s="252">
        <v>70</v>
      </c>
      <c r="CJ6" s="252">
        <v>73</v>
      </c>
      <c r="CK6" s="252">
        <v>17</v>
      </c>
      <c r="CL6" s="252">
        <v>52</v>
      </c>
      <c r="CM6" s="252">
        <v>39</v>
      </c>
      <c r="CN6" s="252">
        <v>80</v>
      </c>
      <c r="CO6" s="252">
        <v>0</v>
      </c>
      <c r="CP6" s="252">
        <v>0</v>
      </c>
      <c r="CQ6" s="252">
        <v>53</v>
      </c>
      <c r="CR6" s="252">
        <v>0</v>
      </c>
      <c r="CS6" s="252">
        <v>64</v>
      </c>
      <c r="CT6" s="252">
        <v>19</v>
      </c>
      <c r="CU6" s="252" t="s">
        <v>4311</v>
      </c>
      <c r="CV6" s="252">
        <v>53</v>
      </c>
      <c r="CW6" s="252">
        <v>0</v>
      </c>
      <c r="CX6" s="252">
        <v>0</v>
      </c>
      <c r="CY6" s="252">
        <v>74</v>
      </c>
      <c r="CZ6" s="252">
        <v>76</v>
      </c>
      <c r="DA6" s="252">
        <v>0</v>
      </c>
      <c r="DB6" s="252">
        <v>22</v>
      </c>
      <c r="DC6" s="252">
        <v>75</v>
      </c>
      <c r="DD6" s="252">
        <v>12</v>
      </c>
      <c r="DE6" s="252">
        <v>63</v>
      </c>
      <c r="DF6" s="252">
        <v>36</v>
      </c>
      <c r="DG6" s="252">
        <v>5</v>
      </c>
      <c r="DH6" s="252">
        <v>64</v>
      </c>
      <c r="DI6" s="252">
        <v>40</v>
      </c>
      <c r="DJ6" s="252">
        <v>2</v>
      </c>
      <c r="DK6" s="252">
        <v>65</v>
      </c>
      <c r="DL6" s="252">
        <v>28</v>
      </c>
      <c r="DM6" s="252">
        <v>19</v>
      </c>
      <c r="DN6" s="1">
        <v>1</v>
      </c>
      <c r="DO6" s="1">
        <v>0</v>
      </c>
      <c r="DP6" s="1">
        <v>0</v>
      </c>
      <c r="DQ6" s="1">
        <v>0</v>
      </c>
      <c r="DR6" s="1">
        <v>36</v>
      </c>
      <c r="DS6" s="1">
        <v>48</v>
      </c>
      <c r="DT6" s="1">
        <v>12</v>
      </c>
      <c r="DU6" s="1">
        <v>79</v>
      </c>
      <c r="DV6" s="1">
        <v>64</v>
      </c>
      <c r="DW6" s="1">
        <v>11</v>
      </c>
      <c r="DX6" s="1">
        <v>69</v>
      </c>
      <c r="DY6" s="1">
        <v>0</v>
      </c>
      <c r="DZ6" s="1">
        <v>0</v>
      </c>
      <c r="EA6" s="1">
        <v>64</v>
      </c>
      <c r="EB6" s="1">
        <v>77</v>
      </c>
      <c r="EC6" s="1">
        <v>79</v>
      </c>
      <c r="ED6" s="1">
        <v>30</v>
      </c>
      <c r="EE6" s="1">
        <v>29</v>
      </c>
      <c r="EF6" s="1">
        <v>16</v>
      </c>
      <c r="EG6" s="1">
        <v>71</v>
      </c>
      <c r="EH6" s="1">
        <v>0</v>
      </c>
      <c r="EI6" s="1">
        <v>29</v>
      </c>
      <c r="EJ6" s="1">
        <v>0</v>
      </c>
      <c r="EK6" s="1">
        <v>0</v>
      </c>
      <c r="EL6" s="1">
        <v>75</v>
      </c>
      <c r="EM6" s="1">
        <v>6</v>
      </c>
      <c r="EN6" s="1">
        <v>9</v>
      </c>
      <c r="EO6" s="1">
        <v>0</v>
      </c>
      <c r="EP6" s="1">
        <v>0</v>
      </c>
      <c r="EQ6" s="1">
        <v>76</v>
      </c>
      <c r="ER6" s="1">
        <v>21</v>
      </c>
      <c r="ES6" s="1">
        <v>0</v>
      </c>
      <c r="ET6" s="1">
        <v>0</v>
      </c>
      <c r="EU6" s="1">
        <v>58</v>
      </c>
      <c r="EV6" s="1">
        <v>54</v>
      </c>
      <c r="EW6" s="1">
        <v>6</v>
      </c>
      <c r="EX6" s="1">
        <v>60</v>
      </c>
      <c r="EY6" s="1">
        <v>13</v>
      </c>
      <c r="EZ6" s="1">
        <v>0</v>
      </c>
      <c r="FA6" s="1">
        <v>0</v>
      </c>
      <c r="FB6" s="1">
        <v>1</v>
      </c>
      <c r="FC6" s="1">
        <v>9</v>
      </c>
      <c r="FD6" s="1">
        <v>29</v>
      </c>
      <c r="FE6" s="1">
        <v>10</v>
      </c>
      <c r="FF6" s="1">
        <v>0</v>
      </c>
      <c r="FG6" s="1">
        <v>34</v>
      </c>
      <c r="FH6" s="1">
        <v>57</v>
      </c>
      <c r="FI6" s="1">
        <v>5</v>
      </c>
      <c r="FJ6" s="1">
        <v>70</v>
      </c>
      <c r="FK6" s="1">
        <v>0</v>
      </c>
      <c r="FL6" s="1">
        <v>33</v>
      </c>
      <c r="FM6" s="1">
        <v>0</v>
      </c>
      <c r="FN6" s="1">
        <v>29</v>
      </c>
      <c r="FO6" s="1">
        <v>0</v>
      </c>
      <c r="FP6" s="1">
        <v>0</v>
      </c>
      <c r="FQ6" s="1">
        <v>9</v>
      </c>
      <c r="FR6" s="1">
        <v>0</v>
      </c>
      <c r="FS6" s="1">
        <v>31</v>
      </c>
      <c r="FT6" s="1">
        <v>0</v>
      </c>
      <c r="FU6" s="1">
        <v>2</v>
      </c>
      <c r="FV6" s="1">
        <v>0</v>
      </c>
      <c r="FW6" s="1">
        <v>14</v>
      </c>
      <c r="FX6" s="1">
        <v>0</v>
      </c>
      <c r="FY6" s="1">
        <v>47</v>
      </c>
      <c r="FZ6" s="1">
        <v>0</v>
      </c>
      <c r="GA6" s="1">
        <v>76</v>
      </c>
      <c r="GB6" s="1">
        <v>19</v>
      </c>
      <c r="GC6" s="1">
        <v>36</v>
      </c>
      <c r="GL6" s="1"/>
      <c r="GM6" s="1"/>
      <c r="GN6" s="1"/>
      <c r="GO6" s="1"/>
      <c r="GP6" s="1"/>
      <c r="GQ6" s="1"/>
      <c r="GR6" s="1"/>
      <c r="GS6" s="1"/>
      <c r="GT6" s="1"/>
      <c r="GU6" s="1"/>
      <c r="GV6" s="1"/>
      <c r="GW6" s="1"/>
      <c r="GX6" s="1"/>
      <c r="GY6" s="1"/>
      <c r="GZ6" s="1"/>
      <c r="HA6" s="1"/>
      <c r="HB6" s="1"/>
      <c r="HC6" s="1"/>
      <c r="HD6" s="1"/>
      <c r="HE6" s="1"/>
      <c r="HF6" s="1"/>
      <c r="HG6" s="118"/>
      <c r="HH6" s="87"/>
      <c r="HI6" s="87"/>
      <c r="HJ6" s="3"/>
      <c r="HK6" s="84"/>
      <c r="HL6" s="143"/>
      <c r="HM6" s="80"/>
    </row>
    <row r="7" spans="1:234" ht="15.75">
      <c r="A7" s="89" t="s">
        <v>1833</v>
      </c>
      <c r="D7" s="61">
        <f t="shared" si="0"/>
        <v>7440</v>
      </c>
      <c r="E7" s="252">
        <v>53</v>
      </c>
      <c r="F7" s="252">
        <v>37</v>
      </c>
      <c r="G7" s="252">
        <v>66</v>
      </c>
      <c r="H7" s="252">
        <v>26</v>
      </c>
      <c r="I7" s="252">
        <v>67</v>
      </c>
      <c r="J7" s="252">
        <v>74</v>
      </c>
      <c r="K7" s="252">
        <v>57</v>
      </c>
      <c r="L7" s="252">
        <v>36</v>
      </c>
      <c r="M7" s="252">
        <v>45</v>
      </c>
      <c r="N7" s="252">
        <v>70</v>
      </c>
      <c r="O7" s="252">
        <v>0</v>
      </c>
      <c r="P7" s="252">
        <v>57</v>
      </c>
      <c r="Q7" s="252">
        <v>30</v>
      </c>
      <c r="R7" s="252">
        <v>70</v>
      </c>
      <c r="S7" s="252">
        <v>58</v>
      </c>
      <c r="T7" s="252">
        <v>66</v>
      </c>
      <c r="U7" s="252">
        <v>0</v>
      </c>
      <c r="V7" s="252">
        <v>63</v>
      </c>
      <c r="W7" s="252">
        <v>5</v>
      </c>
      <c r="X7" s="252">
        <v>50</v>
      </c>
      <c r="Y7" s="252">
        <v>45</v>
      </c>
      <c r="Z7" s="252">
        <v>0</v>
      </c>
      <c r="AA7" s="252">
        <v>23</v>
      </c>
      <c r="AB7" s="252">
        <v>60</v>
      </c>
      <c r="AC7" s="252">
        <v>52</v>
      </c>
      <c r="AD7" s="252">
        <v>0</v>
      </c>
      <c r="AE7" s="252">
        <v>48</v>
      </c>
      <c r="AF7" s="252">
        <v>0</v>
      </c>
      <c r="AG7" s="252">
        <v>18</v>
      </c>
      <c r="AH7" s="252">
        <v>57</v>
      </c>
      <c r="AI7" s="252">
        <v>65</v>
      </c>
      <c r="AJ7" s="252">
        <v>43</v>
      </c>
      <c r="AK7" s="252">
        <v>53</v>
      </c>
      <c r="AL7" s="252">
        <v>58</v>
      </c>
      <c r="AM7" s="252">
        <v>69</v>
      </c>
      <c r="AN7" s="252">
        <v>56</v>
      </c>
      <c r="AO7" s="252">
        <v>75</v>
      </c>
      <c r="AP7" s="252">
        <v>75</v>
      </c>
      <c r="AQ7" s="252">
        <v>80</v>
      </c>
      <c r="AR7" s="252">
        <v>0</v>
      </c>
      <c r="AS7" s="252">
        <v>72</v>
      </c>
      <c r="AT7" s="252">
        <v>51</v>
      </c>
      <c r="AU7" s="252">
        <v>30</v>
      </c>
      <c r="AV7" s="252">
        <v>76</v>
      </c>
      <c r="AW7" s="252">
        <v>0</v>
      </c>
      <c r="AX7" s="252">
        <v>0</v>
      </c>
      <c r="AY7" s="252">
        <v>0</v>
      </c>
      <c r="AZ7" s="252">
        <v>74</v>
      </c>
      <c r="BA7" s="252">
        <v>47</v>
      </c>
      <c r="BB7" s="252">
        <v>0</v>
      </c>
      <c r="BC7" s="252">
        <v>0</v>
      </c>
      <c r="BD7" s="252">
        <v>66</v>
      </c>
      <c r="BE7" s="252">
        <v>72</v>
      </c>
      <c r="BF7" s="252">
        <v>74</v>
      </c>
      <c r="BG7" s="252">
        <v>0</v>
      </c>
      <c r="BH7" s="252">
        <v>40</v>
      </c>
      <c r="BI7" s="252">
        <v>80</v>
      </c>
      <c r="BJ7" s="252">
        <v>41</v>
      </c>
      <c r="BK7" s="252">
        <v>63</v>
      </c>
      <c r="BL7" s="252">
        <v>0</v>
      </c>
      <c r="BM7" s="252">
        <v>0</v>
      </c>
      <c r="BN7" s="252">
        <v>44</v>
      </c>
      <c r="BO7" s="252">
        <v>32</v>
      </c>
      <c r="BP7" s="252">
        <v>60</v>
      </c>
      <c r="BQ7" s="252">
        <v>56</v>
      </c>
      <c r="BR7" s="252">
        <v>77</v>
      </c>
      <c r="BS7" s="252">
        <v>72</v>
      </c>
      <c r="BT7" s="252">
        <v>0</v>
      </c>
      <c r="BU7" s="252">
        <v>0</v>
      </c>
      <c r="BV7" s="252">
        <v>47</v>
      </c>
      <c r="BW7" s="252">
        <v>53</v>
      </c>
      <c r="BX7" s="252">
        <v>21</v>
      </c>
      <c r="BY7" s="252">
        <v>49</v>
      </c>
      <c r="BZ7" s="252">
        <v>54</v>
      </c>
      <c r="CA7" s="252">
        <v>76</v>
      </c>
      <c r="CB7" s="252">
        <v>71</v>
      </c>
      <c r="CC7" s="252">
        <v>38</v>
      </c>
      <c r="CD7" s="252">
        <v>60</v>
      </c>
      <c r="CE7" s="252">
        <v>76</v>
      </c>
      <c r="CF7" s="252">
        <v>34</v>
      </c>
      <c r="CG7" s="252">
        <v>0</v>
      </c>
      <c r="CH7" s="252">
        <v>0</v>
      </c>
      <c r="CI7" s="252">
        <v>54</v>
      </c>
      <c r="CJ7" s="252">
        <v>0</v>
      </c>
      <c r="CK7" s="252">
        <v>62</v>
      </c>
      <c r="CL7" s="252">
        <v>74</v>
      </c>
      <c r="CM7" s="252">
        <v>79</v>
      </c>
      <c r="CN7" s="252">
        <v>0</v>
      </c>
      <c r="CO7" s="252">
        <v>0</v>
      </c>
      <c r="CP7" s="252">
        <v>72</v>
      </c>
      <c r="CQ7" s="252">
        <v>31</v>
      </c>
      <c r="CR7" s="252">
        <v>68</v>
      </c>
      <c r="CS7" s="252">
        <v>69</v>
      </c>
      <c r="CT7" s="252">
        <v>46</v>
      </c>
      <c r="CU7" s="252" t="s">
        <v>4305</v>
      </c>
      <c r="CV7" s="252">
        <v>0</v>
      </c>
      <c r="CW7" s="252">
        <v>0</v>
      </c>
      <c r="CX7" s="252">
        <v>54</v>
      </c>
      <c r="CY7" s="252">
        <v>65</v>
      </c>
      <c r="CZ7" s="252">
        <v>0</v>
      </c>
      <c r="DA7" s="252">
        <v>0</v>
      </c>
      <c r="DB7" s="252">
        <v>41</v>
      </c>
      <c r="DC7" s="252">
        <v>61</v>
      </c>
      <c r="DD7" s="252">
        <v>73</v>
      </c>
      <c r="DE7" s="252">
        <v>51</v>
      </c>
      <c r="DF7" s="252">
        <v>0</v>
      </c>
      <c r="DG7" s="252">
        <v>35</v>
      </c>
      <c r="DH7" s="252">
        <v>24</v>
      </c>
      <c r="DI7" s="252">
        <v>73</v>
      </c>
      <c r="DJ7" s="252">
        <v>54</v>
      </c>
      <c r="DK7" s="252">
        <v>20</v>
      </c>
      <c r="DL7" s="252">
        <v>39</v>
      </c>
      <c r="DM7" s="252">
        <v>74</v>
      </c>
      <c r="DN7" s="1">
        <v>33</v>
      </c>
      <c r="DO7" s="1">
        <v>63</v>
      </c>
      <c r="DP7" s="1">
        <v>58</v>
      </c>
      <c r="DQ7" s="1">
        <v>47</v>
      </c>
      <c r="DR7" s="1">
        <v>59</v>
      </c>
      <c r="DS7" s="1">
        <v>11</v>
      </c>
      <c r="DT7" s="1">
        <v>62</v>
      </c>
      <c r="DU7" s="1">
        <v>0</v>
      </c>
      <c r="DV7" s="1">
        <v>0</v>
      </c>
      <c r="DW7" s="1">
        <v>45</v>
      </c>
      <c r="DX7" s="1">
        <v>50</v>
      </c>
      <c r="DY7" s="1">
        <v>0</v>
      </c>
      <c r="DZ7" s="1">
        <v>0</v>
      </c>
      <c r="EA7" s="1">
        <v>39</v>
      </c>
      <c r="EB7" s="1">
        <v>61</v>
      </c>
      <c r="EC7" s="1">
        <v>0</v>
      </c>
      <c r="ED7" s="1">
        <v>73</v>
      </c>
      <c r="EE7" s="1">
        <v>32</v>
      </c>
      <c r="EF7" s="1">
        <v>44</v>
      </c>
      <c r="EG7" s="1">
        <v>0</v>
      </c>
      <c r="EH7" s="1">
        <v>0</v>
      </c>
      <c r="EI7" s="1">
        <v>40</v>
      </c>
      <c r="EJ7" s="1">
        <v>57</v>
      </c>
      <c r="EK7" s="1">
        <v>71</v>
      </c>
      <c r="EL7" s="1">
        <v>76</v>
      </c>
      <c r="EM7" s="1">
        <v>20</v>
      </c>
      <c r="EN7" s="1">
        <v>78</v>
      </c>
      <c r="EO7" s="1">
        <v>0</v>
      </c>
      <c r="EP7" s="1">
        <v>0</v>
      </c>
      <c r="EQ7" s="1">
        <v>54</v>
      </c>
      <c r="ER7" s="1">
        <v>8</v>
      </c>
      <c r="ES7" s="1">
        <v>75</v>
      </c>
      <c r="ET7" s="1">
        <v>73</v>
      </c>
      <c r="EU7" s="1">
        <v>52</v>
      </c>
      <c r="EV7" s="1">
        <v>0</v>
      </c>
      <c r="EW7" s="1">
        <v>76</v>
      </c>
      <c r="EX7" s="1">
        <v>0</v>
      </c>
      <c r="EY7" s="1">
        <v>74</v>
      </c>
      <c r="EZ7" s="1">
        <v>73</v>
      </c>
      <c r="FA7" s="1">
        <v>0</v>
      </c>
      <c r="FB7" s="1">
        <v>13</v>
      </c>
      <c r="FC7" s="1">
        <v>70</v>
      </c>
      <c r="FD7" s="1">
        <v>77</v>
      </c>
      <c r="FE7" s="1">
        <v>72</v>
      </c>
      <c r="FF7" s="1">
        <v>74</v>
      </c>
      <c r="FG7" s="1">
        <v>0</v>
      </c>
      <c r="FH7" s="1">
        <v>24</v>
      </c>
      <c r="FI7" s="1">
        <v>53</v>
      </c>
      <c r="FJ7" s="1">
        <v>72</v>
      </c>
      <c r="FK7" s="1">
        <v>72</v>
      </c>
      <c r="FL7" s="1">
        <v>36</v>
      </c>
      <c r="FM7" s="1">
        <v>0</v>
      </c>
      <c r="FN7" s="1">
        <v>58</v>
      </c>
      <c r="FO7" s="1">
        <v>24</v>
      </c>
      <c r="FP7" s="1">
        <v>0</v>
      </c>
      <c r="FQ7" s="1">
        <v>22</v>
      </c>
      <c r="FR7" s="1">
        <v>51</v>
      </c>
      <c r="FS7" s="1">
        <v>77</v>
      </c>
      <c r="FT7" s="1">
        <v>0</v>
      </c>
      <c r="FU7" s="1">
        <v>26</v>
      </c>
      <c r="FV7" s="1">
        <v>72</v>
      </c>
      <c r="FW7" s="1">
        <v>58</v>
      </c>
      <c r="FX7" s="1">
        <v>44</v>
      </c>
      <c r="FY7" s="1">
        <v>71</v>
      </c>
      <c r="FZ7" s="1">
        <v>0</v>
      </c>
      <c r="GA7" s="1">
        <v>42</v>
      </c>
      <c r="GB7" s="1">
        <v>56</v>
      </c>
      <c r="GC7" s="1">
        <v>40</v>
      </c>
      <c r="GL7" s="1"/>
      <c r="GM7" s="1"/>
      <c r="GN7" s="1"/>
      <c r="GO7" s="1"/>
      <c r="GP7" s="1"/>
      <c r="GQ7" s="1"/>
      <c r="GR7" s="1"/>
      <c r="GS7" s="1"/>
      <c r="GT7" s="1"/>
      <c r="GU7" s="1"/>
      <c r="GV7" s="1"/>
      <c r="GW7" s="1"/>
      <c r="GX7" s="1"/>
      <c r="GY7" s="1"/>
      <c r="GZ7" s="1"/>
      <c r="HA7" s="1"/>
      <c r="HB7" s="1"/>
      <c r="HC7" s="1"/>
      <c r="HD7" s="1"/>
      <c r="HE7" s="1"/>
      <c r="HF7" s="1"/>
      <c r="HG7" s="118"/>
      <c r="HH7" s="87"/>
      <c r="HI7" s="87"/>
      <c r="HJ7" s="3"/>
      <c r="HK7" s="84"/>
      <c r="HL7" s="143"/>
      <c r="HM7" s="80"/>
    </row>
    <row r="8" spans="1:234" ht="15.75">
      <c r="A8" s="89" t="s">
        <v>1828</v>
      </c>
      <c r="D8" s="61">
        <f t="shared" si="0"/>
        <v>7224</v>
      </c>
      <c r="E8" s="252">
        <v>0</v>
      </c>
      <c r="F8" s="252">
        <v>0</v>
      </c>
      <c r="G8" s="252">
        <v>29</v>
      </c>
      <c r="H8" s="252">
        <v>0</v>
      </c>
      <c r="I8" s="252">
        <v>0</v>
      </c>
      <c r="J8" s="252">
        <v>68</v>
      </c>
      <c r="K8" s="252">
        <v>68</v>
      </c>
      <c r="L8" s="252">
        <v>76</v>
      </c>
      <c r="M8" s="252">
        <v>26</v>
      </c>
      <c r="N8" s="252">
        <v>0</v>
      </c>
      <c r="O8" s="252">
        <v>73</v>
      </c>
      <c r="P8" s="252">
        <v>38</v>
      </c>
      <c r="Q8" s="252">
        <v>75</v>
      </c>
      <c r="R8" s="252">
        <v>48</v>
      </c>
      <c r="S8" s="252">
        <v>0</v>
      </c>
      <c r="T8" s="252">
        <v>26</v>
      </c>
      <c r="U8" s="252">
        <v>45</v>
      </c>
      <c r="V8" s="252">
        <v>48</v>
      </c>
      <c r="W8" s="252">
        <v>37</v>
      </c>
      <c r="X8" s="252">
        <v>72</v>
      </c>
      <c r="Y8" s="252">
        <v>58</v>
      </c>
      <c r="Z8" s="252">
        <v>0</v>
      </c>
      <c r="AA8" s="252">
        <v>80</v>
      </c>
      <c r="AB8" s="252">
        <v>1</v>
      </c>
      <c r="AC8" s="252">
        <v>40</v>
      </c>
      <c r="AD8" s="252">
        <v>72</v>
      </c>
      <c r="AE8" s="252">
        <v>77</v>
      </c>
      <c r="AF8" s="252">
        <v>0</v>
      </c>
      <c r="AG8" s="252">
        <v>23</v>
      </c>
      <c r="AH8" s="252">
        <v>62</v>
      </c>
      <c r="AI8" s="252">
        <v>44</v>
      </c>
      <c r="AJ8" s="252">
        <v>71</v>
      </c>
      <c r="AK8" s="252">
        <v>54</v>
      </c>
      <c r="AL8" s="252">
        <v>46</v>
      </c>
      <c r="AM8" s="252">
        <v>0</v>
      </c>
      <c r="AN8" s="252">
        <v>36</v>
      </c>
      <c r="AO8" s="252">
        <v>0</v>
      </c>
      <c r="AP8" s="252">
        <v>42</v>
      </c>
      <c r="AQ8" s="252">
        <v>0</v>
      </c>
      <c r="AR8" s="252">
        <v>68</v>
      </c>
      <c r="AS8" s="252">
        <v>52</v>
      </c>
      <c r="AT8" s="252">
        <v>10</v>
      </c>
      <c r="AU8" s="252">
        <v>61</v>
      </c>
      <c r="AV8" s="252">
        <v>0</v>
      </c>
      <c r="AW8" s="252">
        <v>72</v>
      </c>
      <c r="AX8" s="252">
        <v>0</v>
      </c>
      <c r="AY8" s="252">
        <v>0</v>
      </c>
      <c r="AZ8" s="252">
        <v>56</v>
      </c>
      <c r="BA8" s="252">
        <v>79</v>
      </c>
      <c r="BB8" s="252">
        <v>0</v>
      </c>
      <c r="BC8" s="252">
        <v>0</v>
      </c>
      <c r="BD8" s="252">
        <v>29</v>
      </c>
      <c r="BE8" s="252">
        <v>0</v>
      </c>
      <c r="BF8" s="252">
        <v>74</v>
      </c>
      <c r="BG8" s="252">
        <v>73</v>
      </c>
      <c r="BH8" s="252">
        <v>26</v>
      </c>
      <c r="BI8" s="252">
        <v>0</v>
      </c>
      <c r="BJ8" s="252">
        <v>67</v>
      </c>
      <c r="BK8" s="252">
        <v>49</v>
      </c>
      <c r="BL8" s="252">
        <v>0</v>
      </c>
      <c r="BM8" s="252">
        <v>0</v>
      </c>
      <c r="BN8" s="252">
        <v>62</v>
      </c>
      <c r="BO8" s="252">
        <v>67</v>
      </c>
      <c r="BP8" s="252">
        <v>56</v>
      </c>
      <c r="BQ8" s="252">
        <v>0</v>
      </c>
      <c r="BR8" s="252">
        <v>0</v>
      </c>
      <c r="BS8" s="252">
        <v>0</v>
      </c>
      <c r="BT8" s="252">
        <v>0</v>
      </c>
      <c r="BU8" s="252">
        <v>0</v>
      </c>
      <c r="BV8" s="252">
        <v>76</v>
      </c>
      <c r="BW8" s="252">
        <v>15</v>
      </c>
      <c r="BX8" s="252">
        <v>30</v>
      </c>
      <c r="BY8" s="252">
        <v>34</v>
      </c>
      <c r="BZ8" s="252">
        <v>75</v>
      </c>
      <c r="CA8" s="252">
        <v>57</v>
      </c>
      <c r="CB8" s="252">
        <v>61</v>
      </c>
      <c r="CC8" s="252">
        <v>73</v>
      </c>
      <c r="CD8" s="252">
        <v>64</v>
      </c>
      <c r="CE8" s="252">
        <v>52</v>
      </c>
      <c r="CF8" s="252">
        <v>4</v>
      </c>
      <c r="CG8" s="252">
        <v>0</v>
      </c>
      <c r="CH8" s="252">
        <v>0</v>
      </c>
      <c r="CI8" s="252">
        <v>38</v>
      </c>
      <c r="CJ8" s="252">
        <v>60</v>
      </c>
      <c r="CK8" s="252">
        <v>43</v>
      </c>
      <c r="CL8" s="252">
        <v>38</v>
      </c>
      <c r="CM8" s="252">
        <v>56</v>
      </c>
      <c r="CN8" s="252">
        <v>0</v>
      </c>
      <c r="CO8" s="252">
        <v>68</v>
      </c>
      <c r="CP8" s="252">
        <v>74</v>
      </c>
      <c r="CQ8" s="252">
        <v>78</v>
      </c>
      <c r="CR8" s="252">
        <v>66</v>
      </c>
      <c r="CS8" s="252">
        <v>0</v>
      </c>
      <c r="CT8" s="252">
        <v>73</v>
      </c>
      <c r="CU8" s="252" t="s">
        <v>4282</v>
      </c>
      <c r="CV8" s="252">
        <v>73</v>
      </c>
      <c r="CW8" s="252">
        <v>0</v>
      </c>
      <c r="CX8" s="252">
        <v>0</v>
      </c>
      <c r="CY8" s="252">
        <v>47</v>
      </c>
      <c r="CZ8" s="252">
        <v>35</v>
      </c>
      <c r="DA8" s="252">
        <v>0</v>
      </c>
      <c r="DB8" s="252">
        <v>75</v>
      </c>
      <c r="DC8" s="252">
        <v>53</v>
      </c>
      <c r="DD8" s="252">
        <v>6</v>
      </c>
      <c r="DE8" s="252">
        <v>41</v>
      </c>
      <c r="DF8" s="252">
        <v>46</v>
      </c>
      <c r="DG8" s="252">
        <v>78</v>
      </c>
      <c r="DH8" s="252">
        <v>37</v>
      </c>
      <c r="DI8" s="252">
        <v>53</v>
      </c>
      <c r="DJ8" s="252">
        <v>30</v>
      </c>
      <c r="DK8" s="252">
        <v>69</v>
      </c>
      <c r="DL8" s="252">
        <v>71</v>
      </c>
      <c r="DM8" s="252">
        <v>76</v>
      </c>
      <c r="DN8" s="1">
        <v>58</v>
      </c>
      <c r="DO8" s="1">
        <v>47</v>
      </c>
      <c r="DP8" s="1">
        <v>40</v>
      </c>
      <c r="DQ8" s="1">
        <v>0</v>
      </c>
      <c r="DR8" s="1">
        <v>78</v>
      </c>
      <c r="DS8" s="1">
        <v>77</v>
      </c>
      <c r="DT8" s="1">
        <v>8</v>
      </c>
      <c r="DU8" s="1">
        <v>0</v>
      </c>
      <c r="DV8" s="1">
        <v>0</v>
      </c>
      <c r="DW8" s="1">
        <v>66</v>
      </c>
      <c r="DX8" s="1">
        <v>70</v>
      </c>
      <c r="DY8" s="1">
        <v>0</v>
      </c>
      <c r="DZ8" s="1">
        <v>0</v>
      </c>
      <c r="EA8" s="1">
        <v>70</v>
      </c>
      <c r="EB8" s="1">
        <v>0</v>
      </c>
      <c r="EC8" s="1">
        <v>0</v>
      </c>
      <c r="ED8" s="1">
        <v>38</v>
      </c>
      <c r="EE8" s="1">
        <v>52</v>
      </c>
      <c r="EF8" s="1">
        <v>37</v>
      </c>
      <c r="EG8" s="1">
        <v>65</v>
      </c>
      <c r="EH8" s="1">
        <v>0</v>
      </c>
      <c r="EI8" s="1">
        <v>53</v>
      </c>
      <c r="EJ8" s="1">
        <v>48</v>
      </c>
      <c r="EK8" s="1">
        <v>58</v>
      </c>
      <c r="EL8" s="1">
        <v>54</v>
      </c>
      <c r="EM8" s="1">
        <v>51</v>
      </c>
      <c r="EN8" s="1">
        <v>73</v>
      </c>
      <c r="EO8" s="1">
        <v>0</v>
      </c>
      <c r="EP8" s="1">
        <v>0</v>
      </c>
      <c r="EQ8" s="1">
        <v>47</v>
      </c>
      <c r="ER8" s="1">
        <v>74</v>
      </c>
      <c r="ES8" s="1">
        <v>0</v>
      </c>
      <c r="ET8" s="1">
        <v>14</v>
      </c>
      <c r="EU8" s="1">
        <v>41</v>
      </c>
      <c r="EV8" s="1">
        <v>63</v>
      </c>
      <c r="EW8" s="1">
        <v>47</v>
      </c>
      <c r="EX8" s="1">
        <v>31</v>
      </c>
      <c r="EY8" s="1">
        <v>7</v>
      </c>
      <c r="EZ8" s="1">
        <v>62</v>
      </c>
      <c r="FA8" s="1">
        <v>0</v>
      </c>
      <c r="FB8" s="1">
        <v>70</v>
      </c>
      <c r="FC8" s="1">
        <v>67</v>
      </c>
      <c r="FD8" s="1">
        <v>50</v>
      </c>
      <c r="FE8" s="1">
        <v>55</v>
      </c>
      <c r="FF8" s="1">
        <v>53</v>
      </c>
      <c r="FG8" s="1">
        <v>70</v>
      </c>
      <c r="FH8" s="1">
        <v>49</v>
      </c>
      <c r="FI8" s="1">
        <v>69</v>
      </c>
      <c r="FJ8" s="1">
        <v>46</v>
      </c>
      <c r="FK8" s="1">
        <v>45</v>
      </c>
      <c r="FL8" s="1">
        <v>56</v>
      </c>
      <c r="FM8" s="1">
        <v>0</v>
      </c>
      <c r="FN8" s="1">
        <v>45</v>
      </c>
      <c r="FO8" s="1">
        <v>72</v>
      </c>
      <c r="FP8" s="1">
        <v>0</v>
      </c>
      <c r="FQ8" s="1">
        <v>78</v>
      </c>
      <c r="FR8" s="1">
        <v>39</v>
      </c>
      <c r="FS8" s="1">
        <v>59</v>
      </c>
      <c r="FT8" s="1">
        <v>0</v>
      </c>
      <c r="FU8" s="1">
        <v>68</v>
      </c>
      <c r="FV8" s="1">
        <v>49</v>
      </c>
      <c r="FW8" s="1">
        <v>63</v>
      </c>
      <c r="FX8" s="1">
        <v>79</v>
      </c>
      <c r="FY8" s="1">
        <v>64</v>
      </c>
      <c r="FZ8" s="1">
        <v>79</v>
      </c>
      <c r="GA8" s="1">
        <v>57</v>
      </c>
      <c r="GB8" s="1">
        <v>75</v>
      </c>
      <c r="GC8" s="1">
        <v>77</v>
      </c>
      <c r="GL8" s="1"/>
      <c r="GM8" s="1"/>
      <c r="GN8" s="1"/>
      <c r="GO8" s="1"/>
      <c r="GP8" s="1"/>
      <c r="GQ8" s="1"/>
      <c r="GR8" s="1"/>
      <c r="GS8" s="1"/>
      <c r="GT8" s="1"/>
      <c r="GU8" s="1"/>
      <c r="GV8" s="1"/>
      <c r="GW8" s="1"/>
      <c r="GX8" s="1"/>
      <c r="GY8" s="1"/>
      <c r="GZ8" s="1"/>
      <c r="HA8" s="1"/>
      <c r="HB8" s="1"/>
      <c r="HC8" s="1"/>
      <c r="HD8" s="1"/>
      <c r="HE8" s="1"/>
      <c r="HF8" s="1"/>
      <c r="HG8" s="118"/>
      <c r="HH8" s="87"/>
      <c r="HI8" s="87"/>
      <c r="HJ8" s="3"/>
      <c r="HK8" s="84"/>
      <c r="HL8" s="143"/>
      <c r="HM8" s="80"/>
    </row>
    <row r="9" spans="1:234" ht="15.75">
      <c r="A9" s="42" t="s">
        <v>1</v>
      </c>
      <c r="D9" s="61">
        <f t="shared" si="0"/>
        <v>5154</v>
      </c>
      <c r="E9" s="252">
        <v>74</v>
      </c>
      <c r="F9" s="252">
        <v>43</v>
      </c>
      <c r="G9" s="252">
        <v>43</v>
      </c>
      <c r="H9" s="252">
        <v>75</v>
      </c>
      <c r="I9" s="252">
        <v>65</v>
      </c>
      <c r="J9" s="252">
        <v>33</v>
      </c>
      <c r="K9" s="252">
        <v>21</v>
      </c>
      <c r="L9" s="252">
        <v>21</v>
      </c>
      <c r="M9" s="252">
        <v>7</v>
      </c>
      <c r="N9" s="252">
        <v>0</v>
      </c>
      <c r="O9" s="252">
        <v>60</v>
      </c>
      <c r="P9" s="252">
        <v>39</v>
      </c>
      <c r="Q9" s="252">
        <v>2</v>
      </c>
      <c r="R9" s="252">
        <v>0</v>
      </c>
      <c r="S9" s="252">
        <v>40</v>
      </c>
      <c r="T9" s="252">
        <v>30</v>
      </c>
      <c r="U9" s="252">
        <v>57</v>
      </c>
      <c r="V9" s="252">
        <v>8</v>
      </c>
      <c r="W9" s="252">
        <v>9</v>
      </c>
      <c r="X9" s="252">
        <v>65</v>
      </c>
      <c r="Y9" s="252">
        <v>0</v>
      </c>
      <c r="Z9" s="252">
        <v>0</v>
      </c>
      <c r="AA9" s="252">
        <v>47</v>
      </c>
      <c r="AB9" s="252">
        <v>35</v>
      </c>
      <c r="AC9" s="252">
        <v>61</v>
      </c>
      <c r="AD9" s="252">
        <v>0</v>
      </c>
      <c r="AE9" s="252">
        <v>37</v>
      </c>
      <c r="AF9" s="252">
        <v>78</v>
      </c>
      <c r="AG9" s="252">
        <v>10</v>
      </c>
      <c r="AH9" s="252">
        <v>0</v>
      </c>
      <c r="AI9" s="252">
        <v>3</v>
      </c>
      <c r="AJ9" s="252">
        <v>11</v>
      </c>
      <c r="AK9" s="252">
        <v>36</v>
      </c>
      <c r="AL9" s="252">
        <v>20</v>
      </c>
      <c r="AM9" s="252">
        <v>0</v>
      </c>
      <c r="AN9" s="252">
        <v>30</v>
      </c>
      <c r="AO9" s="252">
        <v>70</v>
      </c>
      <c r="AP9" s="252">
        <v>32</v>
      </c>
      <c r="AQ9" s="252">
        <v>0</v>
      </c>
      <c r="AR9" s="252">
        <v>0</v>
      </c>
      <c r="AS9" s="252">
        <v>6</v>
      </c>
      <c r="AT9" s="252">
        <v>13</v>
      </c>
      <c r="AU9" s="252">
        <v>25</v>
      </c>
      <c r="AV9" s="252">
        <v>0</v>
      </c>
      <c r="AW9" s="252">
        <v>0</v>
      </c>
      <c r="AX9" s="252">
        <v>0</v>
      </c>
      <c r="AY9" s="252">
        <v>0</v>
      </c>
      <c r="AZ9" s="252">
        <v>3</v>
      </c>
      <c r="BA9" s="252">
        <v>16</v>
      </c>
      <c r="BB9" s="252">
        <v>0</v>
      </c>
      <c r="BC9" s="252">
        <v>0</v>
      </c>
      <c r="BD9" s="252">
        <v>79</v>
      </c>
      <c r="BE9" s="252">
        <v>0</v>
      </c>
      <c r="BF9" s="252">
        <v>79</v>
      </c>
      <c r="BG9" s="252">
        <v>75</v>
      </c>
      <c r="BH9" s="252">
        <v>73</v>
      </c>
      <c r="BI9" s="252">
        <v>0</v>
      </c>
      <c r="BJ9" s="252">
        <v>0</v>
      </c>
      <c r="BK9" s="252">
        <v>11</v>
      </c>
      <c r="BL9" s="252">
        <v>0</v>
      </c>
      <c r="BM9" s="252">
        <v>0</v>
      </c>
      <c r="BN9" s="252">
        <v>71</v>
      </c>
      <c r="BO9" s="252">
        <v>7</v>
      </c>
      <c r="BP9" s="252">
        <v>13</v>
      </c>
      <c r="BQ9" s="252">
        <v>0</v>
      </c>
      <c r="BR9" s="252">
        <v>75</v>
      </c>
      <c r="BS9" s="252">
        <v>0</v>
      </c>
      <c r="BT9" s="252">
        <v>0</v>
      </c>
      <c r="BU9" s="252">
        <v>0</v>
      </c>
      <c r="BV9" s="252">
        <v>19</v>
      </c>
      <c r="BW9" s="252">
        <v>33</v>
      </c>
      <c r="BX9" s="252">
        <v>55</v>
      </c>
      <c r="BY9" s="252">
        <v>37</v>
      </c>
      <c r="BZ9" s="252">
        <v>1</v>
      </c>
      <c r="CA9" s="252">
        <v>0</v>
      </c>
      <c r="CB9" s="252">
        <v>0</v>
      </c>
      <c r="CC9" s="252">
        <v>46</v>
      </c>
      <c r="CD9" s="252">
        <v>76</v>
      </c>
      <c r="CE9" s="252">
        <v>67</v>
      </c>
      <c r="CF9" s="252">
        <v>54</v>
      </c>
      <c r="CG9" s="252">
        <v>0</v>
      </c>
      <c r="CH9" s="252">
        <v>0</v>
      </c>
      <c r="CI9" s="252">
        <v>60</v>
      </c>
      <c r="CJ9" s="252">
        <v>72</v>
      </c>
      <c r="CK9" s="252">
        <v>21</v>
      </c>
      <c r="CL9" s="252">
        <v>45</v>
      </c>
      <c r="CM9" s="252">
        <v>14</v>
      </c>
      <c r="CN9" s="252">
        <v>68</v>
      </c>
      <c r="CO9" s="252">
        <v>80</v>
      </c>
      <c r="CP9" s="252">
        <v>70</v>
      </c>
      <c r="CQ9" s="252">
        <v>43</v>
      </c>
      <c r="CR9" s="252">
        <v>0</v>
      </c>
      <c r="CS9" s="252">
        <v>76</v>
      </c>
      <c r="CT9" s="252">
        <v>4</v>
      </c>
      <c r="CU9" s="252" t="s">
        <v>4323</v>
      </c>
      <c r="CV9" s="252">
        <v>55</v>
      </c>
      <c r="CW9" s="252">
        <v>77</v>
      </c>
      <c r="CX9" s="252">
        <v>0</v>
      </c>
      <c r="CY9" s="252">
        <v>58</v>
      </c>
      <c r="CZ9" s="252">
        <v>51</v>
      </c>
      <c r="DA9" s="252">
        <v>0</v>
      </c>
      <c r="DB9" s="252">
        <v>64</v>
      </c>
      <c r="DC9" s="252">
        <v>76</v>
      </c>
      <c r="DD9" s="252">
        <v>51</v>
      </c>
      <c r="DE9" s="252">
        <v>0</v>
      </c>
      <c r="DF9" s="252">
        <v>78</v>
      </c>
      <c r="DG9" s="252">
        <v>15</v>
      </c>
      <c r="DH9" s="252">
        <v>0</v>
      </c>
      <c r="DI9" s="252">
        <v>12</v>
      </c>
      <c r="DJ9" s="252">
        <v>78</v>
      </c>
      <c r="DK9" s="252">
        <v>17</v>
      </c>
      <c r="DL9" s="252">
        <v>13</v>
      </c>
      <c r="DM9" s="252">
        <v>4</v>
      </c>
      <c r="DN9" s="1">
        <v>51</v>
      </c>
      <c r="DO9" s="1">
        <v>0</v>
      </c>
      <c r="DP9" s="1">
        <v>0</v>
      </c>
      <c r="DQ9" s="1">
        <v>25</v>
      </c>
      <c r="DR9" s="1">
        <v>0</v>
      </c>
      <c r="DS9" s="1">
        <v>31</v>
      </c>
      <c r="DT9" s="1">
        <v>34</v>
      </c>
      <c r="DU9" s="1">
        <v>0</v>
      </c>
      <c r="DV9" s="1">
        <v>0</v>
      </c>
      <c r="DW9" s="1">
        <v>36</v>
      </c>
      <c r="DX9" s="1">
        <v>6</v>
      </c>
      <c r="DY9" s="1">
        <v>0</v>
      </c>
      <c r="DZ9" s="1">
        <v>0</v>
      </c>
      <c r="EA9" s="1">
        <v>59</v>
      </c>
      <c r="EB9" s="1">
        <v>77</v>
      </c>
      <c r="EC9" s="1">
        <v>67</v>
      </c>
      <c r="ED9" s="1">
        <v>41</v>
      </c>
      <c r="EE9" s="1">
        <v>56</v>
      </c>
      <c r="EF9" s="1">
        <v>6</v>
      </c>
      <c r="EG9" s="1">
        <v>57</v>
      </c>
      <c r="EH9" s="1">
        <v>0</v>
      </c>
      <c r="EI9" s="1">
        <v>0</v>
      </c>
      <c r="EJ9" s="1">
        <v>0</v>
      </c>
      <c r="EK9" s="1">
        <v>0</v>
      </c>
      <c r="EL9" s="1">
        <v>65</v>
      </c>
      <c r="EM9" s="1">
        <v>77</v>
      </c>
      <c r="EN9" s="1">
        <v>8</v>
      </c>
      <c r="EO9" s="1">
        <v>0</v>
      </c>
      <c r="EP9" s="1">
        <v>0</v>
      </c>
      <c r="EQ9" s="1">
        <v>77</v>
      </c>
      <c r="ER9" s="1">
        <v>33</v>
      </c>
      <c r="ES9" s="1">
        <v>0</v>
      </c>
      <c r="ET9" s="1">
        <v>35</v>
      </c>
      <c r="EU9" s="1">
        <v>51</v>
      </c>
      <c r="EV9" s="1">
        <v>48</v>
      </c>
      <c r="EW9" s="1">
        <v>28</v>
      </c>
      <c r="EX9" s="1">
        <v>69</v>
      </c>
      <c r="EY9" s="1">
        <v>33</v>
      </c>
      <c r="EZ9" s="1">
        <v>0</v>
      </c>
      <c r="FA9" s="1">
        <v>38</v>
      </c>
      <c r="FB9" s="1">
        <v>35</v>
      </c>
      <c r="FC9" s="1">
        <v>38</v>
      </c>
      <c r="FD9" s="1">
        <v>0</v>
      </c>
      <c r="FE9" s="1">
        <v>9</v>
      </c>
      <c r="FF9" s="1">
        <v>0</v>
      </c>
      <c r="FG9" s="1">
        <v>38</v>
      </c>
      <c r="FH9" s="1">
        <v>51</v>
      </c>
      <c r="FI9" s="1">
        <v>37</v>
      </c>
      <c r="FJ9" s="1">
        <v>37</v>
      </c>
      <c r="FK9" s="1">
        <v>0</v>
      </c>
      <c r="FL9" s="1">
        <v>64</v>
      </c>
      <c r="FM9" s="1">
        <v>0</v>
      </c>
      <c r="FN9" s="1">
        <v>20</v>
      </c>
      <c r="FO9" s="1">
        <v>65</v>
      </c>
      <c r="FP9" s="1">
        <v>60</v>
      </c>
      <c r="FQ9" s="1">
        <v>43</v>
      </c>
      <c r="FR9" s="1">
        <v>0</v>
      </c>
      <c r="FS9" s="1">
        <v>0</v>
      </c>
      <c r="FT9" s="1">
        <v>0</v>
      </c>
      <c r="FU9" s="1">
        <v>31</v>
      </c>
      <c r="FV9" s="1">
        <v>14</v>
      </c>
      <c r="FW9" s="1">
        <v>35</v>
      </c>
      <c r="FX9" s="1">
        <v>0</v>
      </c>
      <c r="FY9" s="1">
        <v>0</v>
      </c>
      <c r="FZ9" s="1">
        <v>68</v>
      </c>
      <c r="GA9" s="1">
        <v>62</v>
      </c>
      <c r="GB9" s="1">
        <v>26</v>
      </c>
      <c r="GC9" s="1">
        <v>15</v>
      </c>
      <c r="GL9" s="1"/>
      <c r="GM9" s="1"/>
      <c r="GN9" s="1"/>
      <c r="GO9" s="1"/>
      <c r="GP9" s="1"/>
      <c r="GQ9" s="1"/>
      <c r="GR9" s="1"/>
      <c r="GS9" s="1"/>
      <c r="GT9" s="1"/>
      <c r="GU9" s="1"/>
      <c r="GV9" s="1"/>
      <c r="GW9" s="1"/>
      <c r="GX9" s="1"/>
      <c r="GY9" s="1"/>
      <c r="GZ9" s="1"/>
      <c r="HA9" s="1"/>
      <c r="HB9" s="1"/>
      <c r="HC9" s="1"/>
      <c r="HD9" s="1"/>
      <c r="HE9" s="1"/>
      <c r="HF9" s="1"/>
      <c r="HG9" s="118"/>
      <c r="HH9" s="87"/>
      <c r="HI9" s="87"/>
      <c r="HJ9" s="3"/>
      <c r="HK9" s="84"/>
      <c r="HL9" s="143"/>
      <c r="HM9" s="80"/>
    </row>
    <row r="10" spans="1:234" ht="15.75">
      <c r="A10" s="42" t="s">
        <v>2224</v>
      </c>
      <c r="D10" s="61">
        <f t="shared" si="0"/>
        <v>4915</v>
      </c>
      <c r="E10" s="252">
        <v>51</v>
      </c>
      <c r="F10" s="252">
        <v>0</v>
      </c>
      <c r="G10" s="252">
        <v>63</v>
      </c>
      <c r="H10" s="252">
        <v>53</v>
      </c>
      <c r="I10" s="252">
        <v>0</v>
      </c>
      <c r="J10" s="252">
        <v>24</v>
      </c>
      <c r="K10" s="252">
        <v>17</v>
      </c>
      <c r="L10" s="252">
        <v>49</v>
      </c>
      <c r="M10" s="252">
        <v>68</v>
      </c>
      <c r="N10" s="252">
        <v>0</v>
      </c>
      <c r="O10" s="252">
        <v>0</v>
      </c>
      <c r="P10" s="252">
        <v>0</v>
      </c>
      <c r="Q10" s="252">
        <v>8</v>
      </c>
      <c r="R10" s="252">
        <v>54</v>
      </c>
      <c r="S10" s="252">
        <v>61</v>
      </c>
      <c r="T10" s="252">
        <v>75</v>
      </c>
      <c r="U10" s="252">
        <v>53</v>
      </c>
      <c r="V10" s="252">
        <v>27</v>
      </c>
      <c r="W10" s="252">
        <v>43</v>
      </c>
      <c r="X10" s="252">
        <v>32</v>
      </c>
      <c r="Y10" s="252">
        <v>0</v>
      </c>
      <c r="Z10" s="252">
        <v>0</v>
      </c>
      <c r="AA10" s="252">
        <v>0</v>
      </c>
      <c r="AB10" s="252">
        <v>10</v>
      </c>
      <c r="AC10" s="252">
        <v>69</v>
      </c>
      <c r="AD10" s="252">
        <v>0</v>
      </c>
      <c r="AE10" s="252">
        <v>27</v>
      </c>
      <c r="AF10" s="252">
        <v>0</v>
      </c>
      <c r="AG10" s="252">
        <v>74</v>
      </c>
      <c r="AH10" s="252">
        <v>0</v>
      </c>
      <c r="AI10" s="252">
        <v>18</v>
      </c>
      <c r="AJ10" s="252">
        <v>56</v>
      </c>
      <c r="AK10" s="252">
        <v>69</v>
      </c>
      <c r="AL10" s="252">
        <v>52</v>
      </c>
      <c r="AM10" s="252">
        <v>0</v>
      </c>
      <c r="AN10" s="252">
        <v>41</v>
      </c>
      <c r="AO10" s="252">
        <v>0</v>
      </c>
      <c r="AP10" s="252">
        <v>50</v>
      </c>
      <c r="AQ10" s="252">
        <v>0</v>
      </c>
      <c r="AR10" s="252">
        <v>0</v>
      </c>
      <c r="AS10" s="252">
        <v>60</v>
      </c>
      <c r="AT10" s="252">
        <v>40</v>
      </c>
      <c r="AU10" s="252">
        <v>16</v>
      </c>
      <c r="AV10" s="252">
        <v>0</v>
      </c>
      <c r="AW10" s="252">
        <v>75</v>
      </c>
      <c r="AX10" s="252">
        <v>0</v>
      </c>
      <c r="AY10" s="252">
        <v>0</v>
      </c>
      <c r="AZ10" s="252">
        <v>63</v>
      </c>
      <c r="BA10" s="252">
        <v>25</v>
      </c>
      <c r="BB10" s="252">
        <v>0</v>
      </c>
      <c r="BC10" s="252">
        <v>0</v>
      </c>
      <c r="BD10" s="252">
        <v>52</v>
      </c>
      <c r="BE10" s="252">
        <v>0</v>
      </c>
      <c r="BF10" s="252">
        <v>74</v>
      </c>
      <c r="BG10" s="252">
        <v>48</v>
      </c>
      <c r="BH10" s="252">
        <v>46</v>
      </c>
      <c r="BI10" s="252">
        <v>0</v>
      </c>
      <c r="BJ10" s="252">
        <v>25</v>
      </c>
      <c r="BK10" s="252">
        <v>22</v>
      </c>
      <c r="BL10" s="252">
        <v>0</v>
      </c>
      <c r="BM10" s="252">
        <v>0</v>
      </c>
      <c r="BN10" s="252">
        <v>46</v>
      </c>
      <c r="BO10" s="252">
        <v>36</v>
      </c>
      <c r="BP10" s="252">
        <v>17</v>
      </c>
      <c r="BQ10" s="252">
        <v>0</v>
      </c>
      <c r="BR10" s="252">
        <v>0</v>
      </c>
      <c r="BS10" s="252">
        <v>0</v>
      </c>
      <c r="BT10" s="252">
        <v>55</v>
      </c>
      <c r="BU10" s="252">
        <v>66</v>
      </c>
      <c r="BV10" s="252">
        <v>53</v>
      </c>
      <c r="BW10" s="252">
        <v>47</v>
      </c>
      <c r="BX10" s="252">
        <v>19</v>
      </c>
      <c r="BY10" s="252">
        <v>78</v>
      </c>
      <c r="BZ10" s="252">
        <v>40</v>
      </c>
      <c r="CA10" s="252">
        <v>0</v>
      </c>
      <c r="CB10" s="252">
        <v>0</v>
      </c>
      <c r="CC10" s="252">
        <v>33</v>
      </c>
      <c r="CD10" s="252">
        <v>41</v>
      </c>
      <c r="CE10" s="252">
        <v>44</v>
      </c>
      <c r="CF10" s="252">
        <v>55</v>
      </c>
      <c r="CG10" s="252">
        <v>0</v>
      </c>
      <c r="CH10" s="252">
        <v>0</v>
      </c>
      <c r="CI10" s="252">
        <v>34</v>
      </c>
      <c r="CJ10" s="252">
        <v>70</v>
      </c>
      <c r="CK10" s="252">
        <v>35</v>
      </c>
      <c r="CL10" s="252">
        <v>0</v>
      </c>
      <c r="CM10" s="252">
        <v>44</v>
      </c>
      <c r="CN10" s="252">
        <v>0</v>
      </c>
      <c r="CO10" s="252">
        <v>0</v>
      </c>
      <c r="CP10" s="252">
        <v>60</v>
      </c>
      <c r="CQ10" s="252">
        <v>0</v>
      </c>
      <c r="CR10" s="252">
        <v>0</v>
      </c>
      <c r="CS10" s="252">
        <v>0</v>
      </c>
      <c r="CT10" s="252">
        <v>58</v>
      </c>
      <c r="CU10" s="252" t="s">
        <v>4281</v>
      </c>
      <c r="CV10" s="252">
        <v>0</v>
      </c>
      <c r="CW10" s="252">
        <v>0</v>
      </c>
      <c r="CX10" s="252">
        <v>66</v>
      </c>
      <c r="CY10" s="252">
        <v>51</v>
      </c>
      <c r="CZ10" s="252">
        <v>0</v>
      </c>
      <c r="DA10" s="252">
        <v>0</v>
      </c>
      <c r="DB10" s="252">
        <v>29</v>
      </c>
      <c r="DC10" s="252">
        <v>0</v>
      </c>
      <c r="DD10" s="252">
        <v>18</v>
      </c>
      <c r="DE10" s="252">
        <v>0</v>
      </c>
      <c r="DF10" s="252">
        <v>63</v>
      </c>
      <c r="DG10" s="252">
        <v>37</v>
      </c>
      <c r="DH10" s="252">
        <v>20</v>
      </c>
      <c r="DI10" s="252">
        <v>26</v>
      </c>
      <c r="DJ10" s="252">
        <v>18</v>
      </c>
      <c r="DK10" s="252">
        <v>55</v>
      </c>
      <c r="DL10" s="252">
        <v>16</v>
      </c>
      <c r="DM10" s="252">
        <v>15</v>
      </c>
      <c r="DN10" s="1">
        <v>17</v>
      </c>
      <c r="DO10" s="1">
        <v>0</v>
      </c>
      <c r="DP10" s="1">
        <v>0</v>
      </c>
      <c r="DQ10" s="1">
        <v>21</v>
      </c>
      <c r="DR10" s="1">
        <v>9</v>
      </c>
      <c r="DS10" s="1">
        <v>0</v>
      </c>
      <c r="DT10" s="1">
        <v>13</v>
      </c>
      <c r="DU10" s="1">
        <v>0</v>
      </c>
      <c r="DV10" s="1">
        <v>0</v>
      </c>
      <c r="DW10" s="1">
        <v>34</v>
      </c>
      <c r="DX10" s="1">
        <v>24</v>
      </c>
      <c r="DY10" s="1">
        <v>29</v>
      </c>
      <c r="DZ10" s="1">
        <v>0</v>
      </c>
      <c r="EA10" s="1">
        <v>53</v>
      </c>
      <c r="EB10" s="1">
        <v>0</v>
      </c>
      <c r="EC10" s="1">
        <v>0</v>
      </c>
      <c r="ED10" s="1">
        <v>70</v>
      </c>
      <c r="EE10" s="1">
        <v>0</v>
      </c>
      <c r="EF10" s="1">
        <v>26</v>
      </c>
      <c r="EG10" s="1">
        <v>0</v>
      </c>
      <c r="EH10" s="1">
        <v>0</v>
      </c>
      <c r="EI10" s="1">
        <v>32</v>
      </c>
      <c r="EJ10" s="1">
        <v>68</v>
      </c>
      <c r="EK10" s="1">
        <v>53</v>
      </c>
      <c r="EL10" s="1">
        <v>0</v>
      </c>
      <c r="EM10" s="1">
        <v>38</v>
      </c>
      <c r="EN10" s="1">
        <v>12</v>
      </c>
      <c r="EO10" s="1">
        <v>0</v>
      </c>
      <c r="EP10" s="1">
        <v>48</v>
      </c>
      <c r="EQ10" s="1">
        <v>0</v>
      </c>
      <c r="ER10" s="1">
        <v>27</v>
      </c>
      <c r="ES10" s="1">
        <v>0</v>
      </c>
      <c r="ET10" s="1">
        <v>12</v>
      </c>
      <c r="EU10" s="1">
        <v>45</v>
      </c>
      <c r="EV10" s="1">
        <v>43</v>
      </c>
      <c r="EW10" s="1">
        <v>22</v>
      </c>
      <c r="EX10" s="1">
        <v>54</v>
      </c>
      <c r="EY10" s="1">
        <v>20</v>
      </c>
      <c r="EZ10" s="1">
        <v>41</v>
      </c>
      <c r="FA10" s="1">
        <v>50</v>
      </c>
      <c r="FB10" s="1">
        <v>44</v>
      </c>
      <c r="FC10" s="1">
        <v>15</v>
      </c>
      <c r="FD10" s="1">
        <v>73</v>
      </c>
      <c r="FE10" s="1">
        <v>18</v>
      </c>
      <c r="FF10" s="1">
        <v>52</v>
      </c>
      <c r="FG10" s="1">
        <v>54</v>
      </c>
      <c r="FH10" s="1">
        <v>76</v>
      </c>
      <c r="FI10" s="1">
        <v>15</v>
      </c>
      <c r="FJ10" s="1">
        <v>67</v>
      </c>
      <c r="FK10" s="1">
        <v>56</v>
      </c>
      <c r="FL10" s="1">
        <v>0</v>
      </c>
      <c r="FM10" s="1">
        <v>0</v>
      </c>
      <c r="FN10" s="1">
        <v>23</v>
      </c>
      <c r="FO10" s="1">
        <v>27</v>
      </c>
      <c r="FP10" s="1">
        <v>0</v>
      </c>
      <c r="FQ10" s="1">
        <v>14</v>
      </c>
      <c r="FR10" s="1">
        <v>63</v>
      </c>
      <c r="FS10" s="1">
        <v>29</v>
      </c>
      <c r="FT10" s="1">
        <v>0</v>
      </c>
      <c r="FU10" s="1">
        <v>12</v>
      </c>
      <c r="FV10" s="1">
        <v>80</v>
      </c>
      <c r="FW10" s="1">
        <v>76</v>
      </c>
      <c r="FX10" s="1">
        <v>60</v>
      </c>
      <c r="FY10" s="1">
        <v>54</v>
      </c>
      <c r="FZ10" s="1">
        <v>41</v>
      </c>
      <c r="GA10" s="1">
        <v>0</v>
      </c>
      <c r="GB10" s="1">
        <v>58</v>
      </c>
      <c r="GC10" s="1">
        <v>12</v>
      </c>
      <c r="GL10" s="1"/>
      <c r="GM10" s="1"/>
      <c r="GN10" s="1"/>
      <c r="GO10" s="1"/>
      <c r="GP10" s="1"/>
      <c r="GQ10" s="1"/>
      <c r="GR10" s="1"/>
      <c r="GS10" s="1"/>
      <c r="GT10" s="1"/>
      <c r="GU10" s="1"/>
      <c r="GV10" s="1"/>
      <c r="GW10" s="1"/>
      <c r="GX10" s="1"/>
      <c r="GY10" s="1"/>
      <c r="GZ10" s="1"/>
      <c r="HA10" s="1"/>
      <c r="HB10" s="1"/>
      <c r="HC10" s="1"/>
      <c r="HD10" s="1"/>
      <c r="HE10" s="1"/>
      <c r="HF10" s="1"/>
      <c r="HG10" s="118"/>
      <c r="HH10" s="87"/>
      <c r="HI10" s="87"/>
      <c r="HJ10" s="3"/>
      <c r="HK10" s="84"/>
      <c r="HL10" s="143"/>
      <c r="HM10" s="80"/>
    </row>
    <row r="11" spans="1:234" ht="15.75">
      <c r="A11" s="42" t="s">
        <v>2252</v>
      </c>
      <c r="D11" s="61">
        <f t="shared" si="0"/>
        <v>6144</v>
      </c>
      <c r="E11" s="252">
        <v>63</v>
      </c>
      <c r="F11" s="252">
        <v>64</v>
      </c>
      <c r="G11" s="252">
        <v>75</v>
      </c>
      <c r="H11" s="252">
        <v>60</v>
      </c>
      <c r="I11" s="252">
        <v>49</v>
      </c>
      <c r="J11" s="252">
        <v>78</v>
      </c>
      <c r="K11" s="252">
        <v>36</v>
      </c>
      <c r="L11" s="252">
        <v>33</v>
      </c>
      <c r="M11" s="252">
        <v>74</v>
      </c>
      <c r="N11" s="252">
        <v>78</v>
      </c>
      <c r="O11" s="252">
        <v>0</v>
      </c>
      <c r="P11" s="252">
        <v>0</v>
      </c>
      <c r="Q11" s="252">
        <v>48</v>
      </c>
      <c r="R11" s="252">
        <v>35</v>
      </c>
      <c r="S11" s="252">
        <v>61</v>
      </c>
      <c r="T11" s="252">
        <v>11</v>
      </c>
      <c r="U11" s="252">
        <v>0</v>
      </c>
      <c r="V11" s="252">
        <v>19</v>
      </c>
      <c r="W11" s="252">
        <v>26</v>
      </c>
      <c r="X11" s="252">
        <v>74</v>
      </c>
      <c r="Y11" s="252">
        <v>34</v>
      </c>
      <c r="Z11" s="252">
        <v>0</v>
      </c>
      <c r="AA11" s="252">
        <v>9</v>
      </c>
      <c r="AB11" s="252">
        <v>58</v>
      </c>
      <c r="AC11" s="252">
        <v>71</v>
      </c>
      <c r="AD11" s="252">
        <v>0</v>
      </c>
      <c r="AE11" s="252">
        <v>0</v>
      </c>
      <c r="AF11" s="252">
        <v>0</v>
      </c>
      <c r="AG11" s="252">
        <v>55</v>
      </c>
      <c r="AH11" s="252">
        <v>0</v>
      </c>
      <c r="AI11" s="252">
        <v>50</v>
      </c>
      <c r="AJ11" s="252">
        <v>28</v>
      </c>
      <c r="AK11" s="252">
        <v>13</v>
      </c>
      <c r="AL11" s="252">
        <v>0</v>
      </c>
      <c r="AM11" s="252">
        <v>52</v>
      </c>
      <c r="AN11" s="252">
        <v>0</v>
      </c>
      <c r="AO11" s="252">
        <v>58</v>
      </c>
      <c r="AP11" s="252">
        <v>25</v>
      </c>
      <c r="AQ11" s="252">
        <v>0</v>
      </c>
      <c r="AR11" s="252">
        <v>78</v>
      </c>
      <c r="AS11" s="252">
        <v>30</v>
      </c>
      <c r="AT11" s="252">
        <v>76</v>
      </c>
      <c r="AU11" s="252">
        <v>58</v>
      </c>
      <c r="AV11" s="252">
        <v>41</v>
      </c>
      <c r="AW11" s="252">
        <v>62</v>
      </c>
      <c r="AX11" s="252">
        <v>0</v>
      </c>
      <c r="AY11" s="252">
        <v>0</v>
      </c>
      <c r="AZ11" s="252">
        <v>62</v>
      </c>
      <c r="BA11" s="252">
        <v>12</v>
      </c>
      <c r="BB11" s="252">
        <v>0</v>
      </c>
      <c r="BC11" s="252">
        <v>0</v>
      </c>
      <c r="BD11" s="252">
        <v>9</v>
      </c>
      <c r="BE11" s="252">
        <v>0</v>
      </c>
      <c r="BF11" s="252">
        <v>74</v>
      </c>
      <c r="BG11" s="252">
        <v>78</v>
      </c>
      <c r="BH11" s="252">
        <v>63</v>
      </c>
      <c r="BI11" s="252">
        <v>0</v>
      </c>
      <c r="BJ11" s="252">
        <v>53</v>
      </c>
      <c r="BK11" s="252">
        <v>34</v>
      </c>
      <c r="BL11" s="252">
        <v>0</v>
      </c>
      <c r="BM11" s="252">
        <v>0</v>
      </c>
      <c r="BN11" s="252">
        <v>28</v>
      </c>
      <c r="BO11" s="252">
        <v>72</v>
      </c>
      <c r="BP11" s="252">
        <v>42</v>
      </c>
      <c r="BQ11" s="252">
        <v>52</v>
      </c>
      <c r="BR11" s="252">
        <v>0</v>
      </c>
      <c r="BS11" s="252">
        <v>75</v>
      </c>
      <c r="BT11" s="252">
        <v>0</v>
      </c>
      <c r="BU11" s="252">
        <v>0</v>
      </c>
      <c r="BV11" s="252">
        <v>8</v>
      </c>
      <c r="BW11" s="252">
        <v>58</v>
      </c>
      <c r="BX11" s="252">
        <v>51</v>
      </c>
      <c r="BY11" s="252">
        <v>54</v>
      </c>
      <c r="BZ11" s="252">
        <v>49</v>
      </c>
      <c r="CA11" s="252">
        <v>0</v>
      </c>
      <c r="CB11" s="252">
        <v>0</v>
      </c>
      <c r="CC11" s="252">
        <v>62</v>
      </c>
      <c r="CD11" s="252">
        <v>28</v>
      </c>
      <c r="CE11" s="252">
        <v>0</v>
      </c>
      <c r="CF11" s="252">
        <v>43</v>
      </c>
      <c r="CG11" s="252">
        <v>0</v>
      </c>
      <c r="CH11" s="252">
        <v>0</v>
      </c>
      <c r="CI11" s="252">
        <v>44</v>
      </c>
      <c r="CJ11" s="252">
        <v>0</v>
      </c>
      <c r="CK11" s="252">
        <v>64</v>
      </c>
      <c r="CL11" s="252">
        <v>76</v>
      </c>
      <c r="CM11" s="252">
        <v>37</v>
      </c>
      <c r="CN11" s="252">
        <v>0</v>
      </c>
      <c r="CO11" s="252">
        <v>0</v>
      </c>
      <c r="CP11" s="252">
        <v>0</v>
      </c>
      <c r="CQ11" s="252">
        <v>33</v>
      </c>
      <c r="CR11" s="252">
        <v>0</v>
      </c>
      <c r="CS11" s="252">
        <v>0</v>
      </c>
      <c r="CT11" s="252">
        <v>10</v>
      </c>
      <c r="CU11" s="252" t="s">
        <v>4302</v>
      </c>
      <c r="CV11" s="252">
        <v>0</v>
      </c>
      <c r="CW11" s="252">
        <v>76</v>
      </c>
      <c r="CX11" s="252">
        <v>0</v>
      </c>
      <c r="CY11" s="252">
        <v>0</v>
      </c>
      <c r="CZ11" s="252">
        <v>0</v>
      </c>
      <c r="DA11" s="252">
        <v>0</v>
      </c>
      <c r="DB11" s="252">
        <v>80</v>
      </c>
      <c r="DC11" s="252">
        <v>0</v>
      </c>
      <c r="DD11" s="252">
        <v>29</v>
      </c>
      <c r="DE11" s="252">
        <v>55</v>
      </c>
      <c r="DF11" s="252">
        <v>0</v>
      </c>
      <c r="DG11" s="252">
        <v>18</v>
      </c>
      <c r="DH11" s="252">
        <v>30</v>
      </c>
      <c r="DI11" s="252">
        <v>69</v>
      </c>
      <c r="DJ11" s="252">
        <v>22</v>
      </c>
      <c r="DK11" s="252">
        <v>48</v>
      </c>
      <c r="DL11" s="252">
        <v>7</v>
      </c>
      <c r="DM11" s="252">
        <v>8</v>
      </c>
      <c r="DN11" s="1">
        <v>34</v>
      </c>
      <c r="DO11" s="1">
        <v>62</v>
      </c>
      <c r="DP11" s="1">
        <v>0</v>
      </c>
      <c r="DQ11" s="1">
        <v>39</v>
      </c>
      <c r="DR11" s="1">
        <v>42</v>
      </c>
      <c r="DS11" s="1">
        <v>57</v>
      </c>
      <c r="DT11" s="1">
        <v>48</v>
      </c>
      <c r="DU11" s="1">
        <v>0</v>
      </c>
      <c r="DV11" s="1">
        <v>0</v>
      </c>
      <c r="DW11" s="1">
        <v>64</v>
      </c>
      <c r="DX11" s="1">
        <v>32</v>
      </c>
      <c r="DY11" s="1">
        <v>54</v>
      </c>
      <c r="DZ11" s="1">
        <v>0</v>
      </c>
      <c r="EA11" s="1">
        <v>38</v>
      </c>
      <c r="EB11" s="1">
        <v>48</v>
      </c>
      <c r="EC11" s="1">
        <v>54</v>
      </c>
      <c r="ED11" s="1">
        <v>65</v>
      </c>
      <c r="EE11" s="1">
        <v>67</v>
      </c>
      <c r="EF11" s="1">
        <v>72</v>
      </c>
      <c r="EG11" s="1">
        <v>53</v>
      </c>
      <c r="EH11" s="1">
        <v>0</v>
      </c>
      <c r="EI11" s="1">
        <v>73</v>
      </c>
      <c r="EJ11" s="1">
        <v>68</v>
      </c>
      <c r="EK11" s="1">
        <v>73</v>
      </c>
      <c r="EL11" s="1">
        <v>73</v>
      </c>
      <c r="EM11" s="1">
        <v>66</v>
      </c>
      <c r="EN11" s="1">
        <v>72</v>
      </c>
      <c r="EO11" s="1">
        <v>0</v>
      </c>
      <c r="EP11" s="1">
        <v>53</v>
      </c>
      <c r="EQ11" s="1">
        <v>66</v>
      </c>
      <c r="ER11" s="1">
        <v>31</v>
      </c>
      <c r="ES11" s="1">
        <v>0</v>
      </c>
      <c r="ET11" s="1">
        <v>48</v>
      </c>
      <c r="EU11" s="1">
        <v>16</v>
      </c>
      <c r="EV11" s="1">
        <v>79</v>
      </c>
      <c r="EW11" s="1">
        <v>0</v>
      </c>
      <c r="EX11" s="1">
        <v>53</v>
      </c>
      <c r="EY11" s="1">
        <v>42</v>
      </c>
      <c r="EZ11" s="1">
        <v>38</v>
      </c>
      <c r="FA11" s="1">
        <v>74</v>
      </c>
      <c r="FB11" s="1">
        <v>33</v>
      </c>
      <c r="FC11" s="1">
        <v>33</v>
      </c>
      <c r="FD11" s="1">
        <v>65</v>
      </c>
      <c r="FE11" s="1">
        <v>42</v>
      </c>
      <c r="FF11" s="1">
        <v>56</v>
      </c>
      <c r="FG11" s="1">
        <v>0</v>
      </c>
      <c r="FH11" s="1">
        <v>28</v>
      </c>
      <c r="FI11" s="1">
        <v>61</v>
      </c>
      <c r="FJ11" s="1">
        <v>67</v>
      </c>
      <c r="FK11" s="1">
        <v>0</v>
      </c>
      <c r="FL11" s="1">
        <v>32</v>
      </c>
      <c r="FM11" s="1">
        <v>0</v>
      </c>
      <c r="FN11" s="1">
        <v>32</v>
      </c>
      <c r="FO11" s="1">
        <v>0</v>
      </c>
      <c r="FP11" s="1">
        <v>78</v>
      </c>
      <c r="FQ11" s="1">
        <v>14</v>
      </c>
      <c r="FR11" s="1">
        <v>0</v>
      </c>
      <c r="FS11" s="1">
        <v>62</v>
      </c>
      <c r="FT11" s="1">
        <v>0</v>
      </c>
      <c r="FU11" s="1">
        <v>57</v>
      </c>
      <c r="FV11" s="1">
        <v>24</v>
      </c>
      <c r="FW11" s="1">
        <v>50</v>
      </c>
      <c r="FX11" s="1">
        <v>0</v>
      </c>
      <c r="FY11" s="1">
        <v>26</v>
      </c>
      <c r="FZ11" s="1">
        <v>72</v>
      </c>
      <c r="GA11" s="1">
        <v>71</v>
      </c>
      <c r="GB11" s="1">
        <v>62</v>
      </c>
      <c r="GC11" s="1">
        <v>30</v>
      </c>
      <c r="GL11" s="1"/>
      <c r="GM11" s="1"/>
      <c r="GN11" s="1"/>
      <c r="GO11" s="1"/>
      <c r="GP11" s="1"/>
      <c r="GQ11" s="1"/>
      <c r="GR11" s="1"/>
      <c r="GS11" s="1"/>
      <c r="GT11" s="1"/>
      <c r="GU11" s="1"/>
      <c r="GV11" s="1"/>
      <c r="GW11" s="1"/>
      <c r="GX11" s="1"/>
      <c r="GY11" s="1"/>
      <c r="GZ11" s="1"/>
      <c r="HA11" s="1"/>
      <c r="HB11" s="1"/>
      <c r="HC11" s="1"/>
      <c r="HD11" s="1"/>
      <c r="HE11" s="1"/>
      <c r="HF11" s="1"/>
      <c r="HG11" s="118"/>
      <c r="HH11" s="87"/>
      <c r="HI11" s="87"/>
      <c r="HJ11" s="3"/>
      <c r="HK11" s="84"/>
      <c r="HL11" s="143"/>
      <c r="HM11" s="80"/>
    </row>
    <row r="12" spans="1:234" ht="15.75">
      <c r="A12" s="89" t="s">
        <v>1834</v>
      </c>
      <c r="D12" s="61">
        <f t="shared" si="0"/>
        <v>7315</v>
      </c>
      <c r="E12" s="252">
        <v>56</v>
      </c>
      <c r="F12" s="252">
        <v>0</v>
      </c>
      <c r="G12" s="252">
        <v>70</v>
      </c>
      <c r="H12" s="252">
        <v>23</v>
      </c>
      <c r="I12" s="252">
        <v>79</v>
      </c>
      <c r="J12" s="252">
        <v>0</v>
      </c>
      <c r="K12" s="252">
        <v>77</v>
      </c>
      <c r="L12" s="252">
        <v>15</v>
      </c>
      <c r="M12" s="252">
        <v>43</v>
      </c>
      <c r="N12" s="252">
        <v>0</v>
      </c>
      <c r="O12" s="252">
        <v>0</v>
      </c>
      <c r="P12" s="252">
        <v>41</v>
      </c>
      <c r="Q12" s="252">
        <v>50</v>
      </c>
      <c r="R12" s="252">
        <v>76</v>
      </c>
      <c r="S12" s="252">
        <v>64</v>
      </c>
      <c r="T12" s="252">
        <v>43</v>
      </c>
      <c r="U12" s="252">
        <v>40</v>
      </c>
      <c r="V12" s="252">
        <v>52</v>
      </c>
      <c r="W12" s="252">
        <v>15</v>
      </c>
      <c r="X12" s="252">
        <v>27</v>
      </c>
      <c r="Y12" s="252">
        <v>0</v>
      </c>
      <c r="Z12" s="252">
        <v>0</v>
      </c>
      <c r="AA12" s="252">
        <v>46</v>
      </c>
      <c r="AB12" s="252">
        <v>58</v>
      </c>
      <c r="AC12" s="252">
        <v>55</v>
      </c>
      <c r="AD12" s="252">
        <v>57</v>
      </c>
      <c r="AE12" s="252">
        <v>18</v>
      </c>
      <c r="AF12" s="252">
        <v>71</v>
      </c>
      <c r="AG12" s="252">
        <v>63</v>
      </c>
      <c r="AH12" s="252">
        <v>0</v>
      </c>
      <c r="AI12" s="252">
        <v>14</v>
      </c>
      <c r="AJ12" s="252">
        <v>60</v>
      </c>
      <c r="AK12" s="252">
        <v>14</v>
      </c>
      <c r="AL12" s="252">
        <v>73</v>
      </c>
      <c r="AM12" s="252">
        <v>68</v>
      </c>
      <c r="AN12" s="252">
        <v>63</v>
      </c>
      <c r="AO12" s="252">
        <v>75</v>
      </c>
      <c r="AP12" s="252">
        <v>54</v>
      </c>
      <c r="AQ12" s="252">
        <v>77</v>
      </c>
      <c r="AR12" s="252">
        <v>72</v>
      </c>
      <c r="AS12" s="252">
        <v>78</v>
      </c>
      <c r="AT12" s="252">
        <v>48</v>
      </c>
      <c r="AU12" s="252">
        <v>67</v>
      </c>
      <c r="AV12" s="252">
        <v>53</v>
      </c>
      <c r="AW12" s="252">
        <v>52</v>
      </c>
      <c r="AX12" s="252">
        <v>0</v>
      </c>
      <c r="AY12" s="252">
        <v>0</v>
      </c>
      <c r="AZ12" s="252">
        <v>69</v>
      </c>
      <c r="BA12" s="252">
        <v>3</v>
      </c>
      <c r="BB12" s="252">
        <v>0</v>
      </c>
      <c r="BC12" s="252">
        <v>0</v>
      </c>
      <c r="BD12" s="252">
        <v>54</v>
      </c>
      <c r="BE12" s="252">
        <v>0</v>
      </c>
      <c r="BF12" s="252">
        <v>0</v>
      </c>
      <c r="BG12" s="252">
        <v>27</v>
      </c>
      <c r="BH12" s="252">
        <v>48</v>
      </c>
      <c r="BI12" s="252">
        <v>0</v>
      </c>
      <c r="BJ12" s="252">
        <v>0</v>
      </c>
      <c r="BK12" s="252">
        <v>65</v>
      </c>
      <c r="BL12" s="252">
        <v>0</v>
      </c>
      <c r="BM12" s="252">
        <v>0</v>
      </c>
      <c r="BN12" s="252">
        <v>45</v>
      </c>
      <c r="BO12" s="252">
        <v>62</v>
      </c>
      <c r="BP12" s="252">
        <v>55</v>
      </c>
      <c r="BQ12" s="252">
        <v>0</v>
      </c>
      <c r="BR12" s="252">
        <v>0</v>
      </c>
      <c r="BS12" s="252">
        <v>0</v>
      </c>
      <c r="BT12" s="252">
        <v>0</v>
      </c>
      <c r="BU12" s="252">
        <v>0</v>
      </c>
      <c r="BV12" s="252">
        <v>50</v>
      </c>
      <c r="BW12" s="252">
        <v>66</v>
      </c>
      <c r="BX12" s="252">
        <v>10</v>
      </c>
      <c r="BY12" s="252">
        <v>27</v>
      </c>
      <c r="BZ12" s="252">
        <v>53</v>
      </c>
      <c r="CA12" s="252">
        <v>0</v>
      </c>
      <c r="CB12" s="252">
        <v>0</v>
      </c>
      <c r="CC12" s="252">
        <v>18</v>
      </c>
      <c r="CD12" s="252">
        <v>49</v>
      </c>
      <c r="CE12" s="252">
        <v>53</v>
      </c>
      <c r="CF12" s="252">
        <v>56</v>
      </c>
      <c r="CG12" s="252">
        <v>0</v>
      </c>
      <c r="CH12" s="252">
        <v>0</v>
      </c>
      <c r="CI12" s="252">
        <v>54</v>
      </c>
      <c r="CJ12" s="252">
        <v>0</v>
      </c>
      <c r="CK12" s="252">
        <v>80</v>
      </c>
      <c r="CL12" s="252">
        <v>74</v>
      </c>
      <c r="CM12" s="252">
        <v>69</v>
      </c>
      <c r="CN12" s="252">
        <v>77</v>
      </c>
      <c r="CO12" s="252">
        <v>62</v>
      </c>
      <c r="CP12" s="252">
        <v>0</v>
      </c>
      <c r="CQ12" s="252">
        <v>49</v>
      </c>
      <c r="CR12" s="252">
        <v>0</v>
      </c>
      <c r="CS12" s="252">
        <v>71</v>
      </c>
      <c r="CT12" s="252">
        <v>36</v>
      </c>
      <c r="CU12" s="252" t="s">
        <v>4313</v>
      </c>
      <c r="CV12" s="252">
        <v>0</v>
      </c>
      <c r="CW12" s="252">
        <v>0</v>
      </c>
      <c r="CX12" s="252">
        <v>0</v>
      </c>
      <c r="CY12" s="252">
        <v>49</v>
      </c>
      <c r="CZ12" s="252">
        <v>0</v>
      </c>
      <c r="DA12" s="252">
        <v>0</v>
      </c>
      <c r="DB12" s="252">
        <v>57</v>
      </c>
      <c r="DC12" s="252">
        <v>60</v>
      </c>
      <c r="DD12" s="252">
        <v>71</v>
      </c>
      <c r="DE12" s="252">
        <v>0</v>
      </c>
      <c r="DF12" s="252">
        <v>0</v>
      </c>
      <c r="DG12" s="252">
        <v>75</v>
      </c>
      <c r="DH12" s="252">
        <v>18</v>
      </c>
      <c r="DI12" s="252">
        <v>78</v>
      </c>
      <c r="DJ12" s="252">
        <v>46</v>
      </c>
      <c r="DK12" s="252">
        <v>59</v>
      </c>
      <c r="DL12" s="252">
        <v>36</v>
      </c>
      <c r="DM12" s="252">
        <v>44</v>
      </c>
      <c r="DN12" s="1">
        <v>95</v>
      </c>
      <c r="DO12" s="1">
        <v>53</v>
      </c>
      <c r="DP12" s="1">
        <v>0</v>
      </c>
      <c r="DQ12" s="1">
        <v>32</v>
      </c>
      <c r="DR12" s="1">
        <v>26</v>
      </c>
      <c r="DS12" s="1">
        <v>72</v>
      </c>
      <c r="DT12" s="1">
        <v>47</v>
      </c>
      <c r="DU12" s="1">
        <v>0</v>
      </c>
      <c r="DV12" s="1">
        <v>0</v>
      </c>
      <c r="DW12" s="1">
        <v>63</v>
      </c>
      <c r="DX12" s="1">
        <v>33</v>
      </c>
      <c r="DY12" s="1">
        <v>35</v>
      </c>
      <c r="DZ12" s="1">
        <v>0</v>
      </c>
      <c r="EA12" s="1">
        <v>57</v>
      </c>
      <c r="EB12" s="1">
        <v>61</v>
      </c>
      <c r="EC12" s="1">
        <v>0</v>
      </c>
      <c r="ED12" s="1">
        <v>71</v>
      </c>
      <c r="EE12" s="1">
        <v>32</v>
      </c>
      <c r="EF12" s="1">
        <v>62</v>
      </c>
      <c r="EG12" s="1">
        <v>75</v>
      </c>
      <c r="EH12" s="1">
        <v>0</v>
      </c>
      <c r="EI12" s="1">
        <v>61</v>
      </c>
      <c r="EJ12" s="1">
        <v>56</v>
      </c>
      <c r="EK12" s="1">
        <v>69</v>
      </c>
      <c r="EL12" s="1">
        <v>74</v>
      </c>
      <c r="EM12" s="1">
        <v>26</v>
      </c>
      <c r="EN12" s="1">
        <v>30</v>
      </c>
      <c r="EO12" s="1">
        <v>77</v>
      </c>
      <c r="EP12" s="1">
        <v>42</v>
      </c>
      <c r="EQ12" s="1">
        <v>54</v>
      </c>
      <c r="ER12" s="1">
        <v>19</v>
      </c>
      <c r="ES12" s="1">
        <v>0</v>
      </c>
      <c r="ET12" s="1">
        <v>80</v>
      </c>
      <c r="EU12" s="1">
        <v>57</v>
      </c>
      <c r="EV12" s="1">
        <v>66</v>
      </c>
      <c r="EW12" s="1">
        <v>36</v>
      </c>
      <c r="EX12" s="1">
        <v>33</v>
      </c>
      <c r="EY12" s="1">
        <v>80</v>
      </c>
      <c r="EZ12" s="1">
        <v>72</v>
      </c>
      <c r="FA12" s="1">
        <v>0</v>
      </c>
      <c r="FB12" s="1">
        <v>71</v>
      </c>
      <c r="FC12" s="1">
        <v>79</v>
      </c>
      <c r="FD12" s="1">
        <v>75</v>
      </c>
      <c r="FE12" s="1">
        <v>80</v>
      </c>
      <c r="FF12" s="1">
        <v>77</v>
      </c>
      <c r="FG12" s="1">
        <v>51</v>
      </c>
      <c r="FH12" s="1">
        <v>68</v>
      </c>
      <c r="FI12" s="1">
        <v>46</v>
      </c>
      <c r="FJ12" s="1">
        <v>71</v>
      </c>
      <c r="FK12" s="1">
        <v>66</v>
      </c>
      <c r="FL12" s="1">
        <v>56</v>
      </c>
      <c r="FM12" s="1">
        <v>0</v>
      </c>
      <c r="FN12" s="1">
        <v>66</v>
      </c>
      <c r="FO12" s="1">
        <v>74</v>
      </c>
      <c r="FP12" s="1">
        <v>66</v>
      </c>
      <c r="FQ12" s="1">
        <v>22</v>
      </c>
      <c r="FR12" s="1">
        <v>35</v>
      </c>
      <c r="FS12" s="1">
        <v>76</v>
      </c>
      <c r="FT12" s="1">
        <v>0</v>
      </c>
      <c r="FU12" s="1">
        <v>35</v>
      </c>
      <c r="FV12" s="1">
        <v>77</v>
      </c>
      <c r="FW12" s="1">
        <v>73</v>
      </c>
      <c r="FX12" s="1">
        <v>58</v>
      </c>
      <c r="FY12" s="1">
        <v>52</v>
      </c>
      <c r="FZ12" s="1">
        <v>65</v>
      </c>
      <c r="GA12" s="1">
        <v>36</v>
      </c>
      <c r="GB12" s="1">
        <v>45</v>
      </c>
      <c r="GC12" s="1">
        <v>67</v>
      </c>
      <c r="HH12" s="87"/>
      <c r="HI12" s="87"/>
      <c r="HJ12" s="3"/>
      <c r="HK12" s="84"/>
      <c r="HL12" s="143"/>
      <c r="HM12" s="80"/>
    </row>
    <row r="13" spans="1:234" ht="15.75">
      <c r="A13" s="41" t="s">
        <v>842</v>
      </c>
      <c r="D13" s="61">
        <f t="shared" si="0"/>
        <v>5538</v>
      </c>
      <c r="E13" s="252">
        <v>17</v>
      </c>
      <c r="F13" s="252">
        <v>0</v>
      </c>
      <c r="G13" s="252">
        <v>15</v>
      </c>
      <c r="H13" s="252">
        <v>0</v>
      </c>
      <c r="I13" s="252">
        <v>0</v>
      </c>
      <c r="J13" s="252">
        <v>0</v>
      </c>
      <c r="K13" s="252">
        <v>41</v>
      </c>
      <c r="L13" s="252">
        <v>0</v>
      </c>
      <c r="M13" s="252">
        <v>2</v>
      </c>
      <c r="N13" s="252">
        <v>0</v>
      </c>
      <c r="O13" s="252">
        <v>68</v>
      </c>
      <c r="P13" s="252">
        <v>22</v>
      </c>
      <c r="Q13" s="252">
        <v>49</v>
      </c>
      <c r="R13" s="252">
        <v>38</v>
      </c>
      <c r="S13" s="252">
        <v>44</v>
      </c>
      <c r="T13" s="252">
        <v>13</v>
      </c>
      <c r="U13" s="252">
        <v>48</v>
      </c>
      <c r="V13" s="252">
        <v>12</v>
      </c>
      <c r="W13" s="252">
        <v>74</v>
      </c>
      <c r="X13" s="252">
        <v>24</v>
      </c>
      <c r="Y13" s="252">
        <v>0</v>
      </c>
      <c r="Z13" s="252">
        <v>0</v>
      </c>
      <c r="AA13" s="252">
        <v>5</v>
      </c>
      <c r="AB13" s="252">
        <v>65</v>
      </c>
      <c r="AC13" s="252">
        <v>66</v>
      </c>
      <c r="AD13" s="252">
        <v>76</v>
      </c>
      <c r="AE13" s="252">
        <v>18</v>
      </c>
      <c r="AF13" s="252">
        <v>0</v>
      </c>
      <c r="AG13" s="252">
        <v>56</v>
      </c>
      <c r="AH13" s="252">
        <v>62</v>
      </c>
      <c r="AI13" s="252">
        <v>30</v>
      </c>
      <c r="AJ13" s="252">
        <v>34</v>
      </c>
      <c r="AK13" s="252">
        <v>66</v>
      </c>
      <c r="AL13" s="252">
        <v>46</v>
      </c>
      <c r="AM13" s="252">
        <v>0</v>
      </c>
      <c r="AN13" s="252">
        <v>36</v>
      </c>
      <c r="AO13" s="252">
        <v>58</v>
      </c>
      <c r="AP13" s="252">
        <v>30</v>
      </c>
      <c r="AQ13" s="252">
        <v>0</v>
      </c>
      <c r="AR13" s="252">
        <v>0</v>
      </c>
      <c r="AS13" s="252">
        <v>53</v>
      </c>
      <c r="AT13" s="252">
        <v>70</v>
      </c>
      <c r="AU13" s="252">
        <v>40</v>
      </c>
      <c r="AV13" s="252">
        <v>41</v>
      </c>
      <c r="AW13" s="252">
        <v>0</v>
      </c>
      <c r="AX13" s="252">
        <v>0</v>
      </c>
      <c r="AY13" s="252">
        <v>0</v>
      </c>
      <c r="AZ13" s="252">
        <v>42</v>
      </c>
      <c r="BA13" s="252">
        <v>2</v>
      </c>
      <c r="BB13" s="252">
        <v>0</v>
      </c>
      <c r="BC13" s="252">
        <v>0</v>
      </c>
      <c r="BD13" s="252">
        <v>80</v>
      </c>
      <c r="BE13" s="252">
        <v>0</v>
      </c>
      <c r="BF13" s="252">
        <v>78</v>
      </c>
      <c r="BG13" s="252">
        <v>0</v>
      </c>
      <c r="BH13" s="252">
        <v>66</v>
      </c>
      <c r="BI13" s="252">
        <v>0</v>
      </c>
      <c r="BJ13" s="252">
        <v>20</v>
      </c>
      <c r="BK13" s="252">
        <v>41</v>
      </c>
      <c r="BL13" s="252">
        <v>0</v>
      </c>
      <c r="BM13" s="252">
        <v>0</v>
      </c>
      <c r="BN13" s="252">
        <v>74</v>
      </c>
      <c r="BO13" s="252">
        <v>1</v>
      </c>
      <c r="BP13" s="252">
        <v>54</v>
      </c>
      <c r="BQ13" s="252">
        <v>0</v>
      </c>
      <c r="BR13" s="252">
        <v>0</v>
      </c>
      <c r="BS13" s="252">
        <v>0</v>
      </c>
      <c r="BT13" s="252">
        <v>0</v>
      </c>
      <c r="BU13" s="252">
        <v>0</v>
      </c>
      <c r="BV13" s="252">
        <v>11</v>
      </c>
      <c r="BW13" s="252">
        <v>73</v>
      </c>
      <c r="BX13" s="252">
        <v>23</v>
      </c>
      <c r="BY13" s="252">
        <v>38</v>
      </c>
      <c r="BZ13" s="252">
        <v>3</v>
      </c>
      <c r="CA13" s="252">
        <v>0</v>
      </c>
      <c r="CB13" s="252">
        <v>44</v>
      </c>
      <c r="CC13" s="252">
        <v>8</v>
      </c>
      <c r="CD13" s="252">
        <v>16</v>
      </c>
      <c r="CE13" s="252">
        <v>0</v>
      </c>
      <c r="CF13" s="252">
        <v>32</v>
      </c>
      <c r="CG13" s="252">
        <v>0</v>
      </c>
      <c r="CH13" s="252">
        <v>0</v>
      </c>
      <c r="CI13" s="252">
        <v>44</v>
      </c>
      <c r="CJ13" s="252">
        <v>0</v>
      </c>
      <c r="CK13" s="252">
        <v>30</v>
      </c>
      <c r="CL13" s="252">
        <v>59</v>
      </c>
      <c r="CM13" s="252">
        <v>28</v>
      </c>
      <c r="CN13" s="252">
        <v>0</v>
      </c>
      <c r="CO13" s="252">
        <v>0</v>
      </c>
      <c r="CP13" s="252">
        <v>0</v>
      </c>
      <c r="CQ13" s="252">
        <v>0</v>
      </c>
      <c r="CR13" s="252">
        <v>0</v>
      </c>
      <c r="CS13" s="252">
        <v>61</v>
      </c>
      <c r="CT13" s="252">
        <v>7</v>
      </c>
      <c r="CU13" s="252" t="s">
        <v>4261</v>
      </c>
      <c r="CV13" s="252">
        <v>0</v>
      </c>
      <c r="CW13" s="252">
        <v>0</v>
      </c>
      <c r="CX13" s="252">
        <v>60</v>
      </c>
      <c r="CY13" s="252">
        <v>15</v>
      </c>
      <c r="CZ13" s="252">
        <v>0</v>
      </c>
      <c r="DA13" s="252">
        <v>64</v>
      </c>
      <c r="DB13" s="252">
        <v>18</v>
      </c>
      <c r="DC13" s="252">
        <v>46</v>
      </c>
      <c r="DD13" s="252">
        <v>64</v>
      </c>
      <c r="DE13" s="252">
        <v>53</v>
      </c>
      <c r="DF13" s="252">
        <v>0</v>
      </c>
      <c r="DG13" s="252">
        <v>29</v>
      </c>
      <c r="DH13" s="252">
        <v>36</v>
      </c>
      <c r="DI13" s="252">
        <v>24</v>
      </c>
      <c r="DJ13" s="252">
        <v>7</v>
      </c>
      <c r="DK13" s="252">
        <v>38</v>
      </c>
      <c r="DL13" s="252">
        <v>61</v>
      </c>
      <c r="DM13" s="252">
        <v>9</v>
      </c>
      <c r="DN13" s="1">
        <v>26</v>
      </c>
      <c r="DO13" s="1">
        <v>80</v>
      </c>
      <c r="DP13" s="1">
        <v>0</v>
      </c>
      <c r="DQ13" s="1">
        <v>0</v>
      </c>
      <c r="DR13" s="1">
        <v>37</v>
      </c>
      <c r="DS13" s="1">
        <v>69</v>
      </c>
      <c r="DT13" s="1">
        <v>17</v>
      </c>
      <c r="DU13" s="1">
        <v>0</v>
      </c>
      <c r="DV13" s="1">
        <v>0</v>
      </c>
      <c r="DW13" s="1">
        <v>31</v>
      </c>
      <c r="DX13" s="1">
        <v>62</v>
      </c>
      <c r="DY13" s="1">
        <v>54</v>
      </c>
      <c r="DZ13" s="1">
        <v>0</v>
      </c>
      <c r="EA13" s="1">
        <v>73</v>
      </c>
      <c r="EB13" s="1">
        <v>48</v>
      </c>
      <c r="EC13" s="1">
        <v>0</v>
      </c>
      <c r="ED13" s="1">
        <v>60</v>
      </c>
      <c r="EE13" s="1">
        <v>49</v>
      </c>
      <c r="EF13" s="1">
        <v>33</v>
      </c>
      <c r="EG13" s="1">
        <v>37</v>
      </c>
      <c r="EH13" s="1">
        <v>0</v>
      </c>
      <c r="EI13" s="1">
        <v>57</v>
      </c>
      <c r="EJ13" s="1">
        <v>44</v>
      </c>
      <c r="EK13" s="1">
        <v>55</v>
      </c>
      <c r="EL13" s="1">
        <v>65</v>
      </c>
      <c r="EM13" s="1">
        <v>61</v>
      </c>
      <c r="EN13" s="1">
        <v>35</v>
      </c>
      <c r="EO13" s="1">
        <v>0</v>
      </c>
      <c r="EP13" s="1">
        <v>75</v>
      </c>
      <c r="EQ13" s="1">
        <v>63</v>
      </c>
      <c r="ER13" s="1">
        <v>12</v>
      </c>
      <c r="ES13" s="1">
        <v>79</v>
      </c>
      <c r="ET13" s="1">
        <v>72</v>
      </c>
      <c r="EU13" s="1">
        <v>56</v>
      </c>
      <c r="EV13" s="1">
        <v>0</v>
      </c>
      <c r="EW13" s="1">
        <v>53</v>
      </c>
      <c r="EX13" s="1">
        <v>0</v>
      </c>
      <c r="EY13" s="1">
        <v>62</v>
      </c>
      <c r="EZ13" s="1">
        <v>55</v>
      </c>
      <c r="FA13" s="1">
        <v>75</v>
      </c>
      <c r="FB13" s="1">
        <v>34</v>
      </c>
      <c r="FC13" s="1">
        <v>58</v>
      </c>
      <c r="FD13" s="1">
        <v>44</v>
      </c>
      <c r="FE13" s="1">
        <v>43</v>
      </c>
      <c r="FF13" s="1">
        <v>33</v>
      </c>
      <c r="FG13" s="1">
        <v>75</v>
      </c>
      <c r="FH13" s="1">
        <v>63</v>
      </c>
      <c r="FI13" s="1">
        <v>24</v>
      </c>
      <c r="FJ13" s="1">
        <v>42</v>
      </c>
      <c r="FK13" s="1">
        <v>45</v>
      </c>
      <c r="FL13" s="1">
        <v>30</v>
      </c>
      <c r="FM13" s="1">
        <v>0</v>
      </c>
      <c r="FN13" s="1">
        <v>37</v>
      </c>
      <c r="FO13" s="1">
        <v>66</v>
      </c>
      <c r="FP13" s="1">
        <v>0</v>
      </c>
      <c r="FQ13" s="1">
        <v>33</v>
      </c>
      <c r="FR13" s="1">
        <v>0</v>
      </c>
      <c r="FS13" s="1">
        <v>55</v>
      </c>
      <c r="FT13" s="1">
        <v>0</v>
      </c>
      <c r="FU13" s="1">
        <v>46</v>
      </c>
      <c r="FV13" s="1">
        <v>75</v>
      </c>
      <c r="FW13" s="1">
        <v>30</v>
      </c>
      <c r="FX13" s="1">
        <v>70</v>
      </c>
      <c r="FY13" s="1">
        <v>31</v>
      </c>
      <c r="FZ13" s="1">
        <v>53</v>
      </c>
      <c r="GA13" s="1">
        <v>80</v>
      </c>
      <c r="GB13" s="1">
        <v>29</v>
      </c>
      <c r="GC13" s="1">
        <v>69</v>
      </c>
      <c r="GL13" s="1"/>
      <c r="GM13" s="1"/>
      <c r="GN13" s="1"/>
      <c r="GO13" s="1"/>
      <c r="GP13" s="1"/>
      <c r="GQ13" s="1"/>
      <c r="GR13" s="1"/>
      <c r="GS13" s="1"/>
      <c r="GT13" s="1"/>
      <c r="GU13" s="1"/>
      <c r="GV13" s="1"/>
      <c r="GW13" s="1"/>
      <c r="GX13" s="1"/>
      <c r="GY13" s="1"/>
      <c r="GZ13" s="1"/>
      <c r="HA13" s="1"/>
      <c r="HB13" s="1"/>
      <c r="HC13" s="1"/>
      <c r="HD13" s="1"/>
      <c r="HE13" s="1"/>
      <c r="HF13" s="1"/>
      <c r="HG13" s="118"/>
      <c r="HH13" s="87"/>
      <c r="HI13" s="87"/>
      <c r="HJ13" s="3"/>
      <c r="HK13" s="84"/>
      <c r="HL13" s="143"/>
      <c r="HM13" s="80"/>
    </row>
    <row r="14" spans="1:234" ht="15.75">
      <c r="A14" s="42" t="s">
        <v>2284</v>
      </c>
      <c r="D14" s="61">
        <f t="shared" si="0"/>
        <v>5271</v>
      </c>
      <c r="E14" s="252">
        <v>49</v>
      </c>
      <c r="F14" s="252">
        <v>0</v>
      </c>
      <c r="G14" s="252">
        <v>60</v>
      </c>
      <c r="H14" s="252">
        <v>57</v>
      </c>
      <c r="I14" s="252">
        <v>38</v>
      </c>
      <c r="J14" s="252">
        <v>61</v>
      </c>
      <c r="K14" s="252">
        <v>14</v>
      </c>
      <c r="L14" s="252">
        <v>52</v>
      </c>
      <c r="M14" s="252">
        <v>22</v>
      </c>
      <c r="N14" s="252">
        <v>60</v>
      </c>
      <c r="O14" s="252">
        <v>0</v>
      </c>
      <c r="P14" s="252">
        <v>18</v>
      </c>
      <c r="Q14" s="252">
        <v>22</v>
      </c>
      <c r="R14" s="252">
        <v>28</v>
      </c>
      <c r="S14" s="252">
        <v>51</v>
      </c>
      <c r="T14" s="252">
        <v>50</v>
      </c>
      <c r="U14" s="252">
        <v>0</v>
      </c>
      <c r="V14" s="252">
        <v>35</v>
      </c>
      <c r="W14" s="252">
        <v>7</v>
      </c>
      <c r="X14" s="252">
        <v>15</v>
      </c>
      <c r="Y14" s="252">
        <v>0</v>
      </c>
      <c r="Z14" s="252">
        <v>0</v>
      </c>
      <c r="AA14" s="252">
        <v>56</v>
      </c>
      <c r="AB14" s="252">
        <v>7</v>
      </c>
      <c r="AC14" s="252">
        <v>3</v>
      </c>
      <c r="AD14" s="252">
        <v>0</v>
      </c>
      <c r="AE14" s="252">
        <v>42</v>
      </c>
      <c r="AF14" s="252">
        <v>0</v>
      </c>
      <c r="AG14" s="252">
        <v>11</v>
      </c>
      <c r="AH14" s="252">
        <v>0</v>
      </c>
      <c r="AI14" s="252">
        <v>12</v>
      </c>
      <c r="AJ14" s="252">
        <v>1</v>
      </c>
      <c r="AK14" s="252">
        <v>9</v>
      </c>
      <c r="AL14" s="252">
        <v>67</v>
      </c>
      <c r="AM14" s="252">
        <v>79</v>
      </c>
      <c r="AN14" s="252">
        <v>0</v>
      </c>
      <c r="AO14" s="252">
        <v>0</v>
      </c>
      <c r="AP14" s="252">
        <v>55</v>
      </c>
      <c r="AQ14" s="252">
        <v>0</v>
      </c>
      <c r="AR14" s="252">
        <v>0</v>
      </c>
      <c r="AS14" s="252">
        <v>11</v>
      </c>
      <c r="AT14" s="252">
        <v>57</v>
      </c>
      <c r="AU14" s="252">
        <v>32</v>
      </c>
      <c r="AV14" s="252">
        <v>67</v>
      </c>
      <c r="AW14" s="252">
        <v>0</v>
      </c>
      <c r="AX14" s="252">
        <v>0</v>
      </c>
      <c r="AY14" s="252">
        <v>0</v>
      </c>
      <c r="AZ14" s="252">
        <v>6</v>
      </c>
      <c r="BA14" s="252">
        <v>48</v>
      </c>
      <c r="BB14" s="252">
        <v>0</v>
      </c>
      <c r="BC14" s="252">
        <v>0</v>
      </c>
      <c r="BD14" s="252">
        <v>77</v>
      </c>
      <c r="BE14" s="252">
        <v>0</v>
      </c>
      <c r="BF14" s="252">
        <v>0</v>
      </c>
      <c r="BG14" s="252">
        <v>61</v>
      </c>
      <c r="BH14" s="252">
        <v>75</v>
      </c>
      <c r="BI14" s="252">
        <v>0</v>
      </c>
      <c r="BJ14" s="252">
        <v>52</v>
      </c>
      <c r="BK14" s="252">
        <v>70</v>
      </c>
      <c r="BL14" s="252">
        <v>0</v>
      </c>
      <c r="BM14" s="252">
        <v>0</v>
      </c>
      <c r="BN14" s="252">
        <v>78</v>
      </c>
      <c r="BO14" s="252">
        <v>19</v>
      </c>
      <c r="BP14" s="252">
        <v>35</v>
      </c>
      <c r="BQ14" s="252">
        <v>55</v>
      </c>
      <c r="BR14" s="252">
        <v>0</v>
      </c>
      <c r="BS14" s="252">
        <v>0</v>
      </c>
      <c r="BT14" s="252">
        <v>61</v>
      </c>
      <c r="BU14" s="252">
        <v>74</v>
      </c>
      <c r="BV14" s="252">
        <v>37</v>
      </c>
      <c r="BW14" s="252">
        <v>76</v>
      </c>
      <c r="BX14" s="252">
        <v>73</v>
      </c>
      <c r="BY14" s="252">
        <v>9</v>
      </c>
      <c r="BZ14" s="252">
        <v>2</v>
      </c>
      <c r="CA14" s="252">
        <v>0</v>
      </c>
      <c r="CB14" s="252">
        <v>48</v>
      </c>
      <c r="CC14" s="252">
        <v>60</v>
      </c>
      <c r="CD14" s="252">
        <v>25</v>
      </c>
      <c r="CE14" s="252">
        <v>40</v>
      </c>
      <c r="CF14" s="252">
        <v>9</v>
      </c>
      <c r="CG14" s="252">
        <v>0</v>
      </c>
      <c r="CH14" s="252">
        <v>0</v>
      </c>
      <c r="CI14" s="252">
        <v>40</v>
      </c>
      <c r="CJ14" s="252">
        <v>64</v>
      </c>
      <c r="CK14" s="252">
        <v>0</v>
      </c>
      <c r="CL14" s="252">
        <v>0</v>
      </c>
      <c r="CM14" s="252">
        <v>66</v>
      </c>
      <c r="CN14" s="252">
        <v>0</v>
      </c>
      <c r="CO14" s="252">
        <v>77</v>
      </c>
      <c r="CP14" s="252">
        <v>0</v>
      </c>
      <c r="CQ14" s="252">
        <v>71</v>
      </c>
      <c r="CR14" s="252">
        <v>73</v>
      </c>
      <c r="CS14" s="252">
        <v>57</v>
      </c>
      <c r="CT14" s="252">
        <v>8</v>
      </c>
      <c r="CU14" s="252" t="s">
        <v>4323</v>
      </c>
      <c r="CV14" s="252">
        <v>54</v>
      </c>
      <c r="CW14" s="252">
        <v>70</v>
      </c>
      <c r="CX14" s="252">
        <v>52</v>
      </c>
      <c r="CY14" s="252">
        <v>60</v>
      </c>
      <c r="CZ14" s="252">
        <v>60</v>
      </c>
      <c r="DA14" s="252">
        <v>0</v>
      </c>
      <c r="DB14" s="252">
        <v>67</v>
      </c>
      <c r="DC14" s="252">
        <v>73</v>
      </c>
      <c r="DD14" s="252">
        <v>10</v>
      </c>
      <c r="DE14" s="252">
        <v>0</v>
      </c>
      <c r="DF14" s="252">
        <v>38</v>
      </c>
      <c r="DG14" s="252">
        <v>17</v>
      </c>
      <c r="DH14" s="252">
        <v>14</v>
      </c>
      <c r="DI14" s="252">
        <v>29</v>
      </c>
      <c r="DJ14" s="252">
        <v>56</v>
      </c>
      <c r="DK14" s="252">
        <v>25</v>
      </c>
      <c r="DL14" s="252">
        <v>3</v>
      </c>
      <c r="DM14" s="252">
        <v>7</v>
      </c>
      <c r="DN14" s="1">
        <v>5</v>
      </c>
      <c r="DO14" s="1">
        <v>74</v>
      </c>
      <c r="DP14" s="1">
        <v>72</v>
      </c>
      <c r="DQ14" s="1">
        <v>56</v>
      </c>
      <c r="DR14" s="1">
        <v>47</v>
      </c>
      <c r="DS14" s="1">
        <v>54</v>
      </c>
      <c r="DT14" s="1">
        <v>19</v>
      </c>
      <c r="DU14" s="1">
        <v>59</v>
      </c>
      <c r="DV14" s="1">
        <v>0</v>
      </c>
      <c r="DW14" s="1">
        <v>6</v>
      </c>
      <c r="DX14" s="1">
        <v>13</v>
      </c>
      <c r="DY14" s="1">
        <v>0</v>
      </c>
      <c r="DZ14" s="1">
        <v>0</v>
      </c>
      <c r="EA14" s="1">
        <v>0</v>
      </c>
      <c r="EB14" s="1">
        <v>0</v>
      </c>
      <c r="EC14" s="1">
        <v>47</v>
      </c>
      <c r="ED14" s="1">
        <v>23</v>
      </c>
      <c r="EE14" s="1">
        <v>45</v>
      </c>
      <c r="EF14" s="1">
        <v>0</v>
      </c>
      <c r="EG14" s="1">
        <v>50</v>
      </c>
      <c r="EH14" s="1">
        <v>80</v>
      </c>
      <c r="EI14" s="1">
        <v>5</v>
      </c>
      <c r="EJ14" s="1">
        <v>27</v>
      </c>
      <c r="EK14" s="1">
        <v>24</v>
      </c>
      <c r="EL14" s="1">
        <v>73</v>
      </c>
      <c r="EM14" s="1">
        <v>35</v>
      </c>
      <c r="EN14" s="1">
        <v>2</v>
      </c>
      <c r="EO14" s="1">
        <v>0</v>
      </c>
      <c r="EP14" s="1">
        <v>69</v>
      </c>
      <c r="EQ14" s="1">
        <v>39</v>
      </c>
      <c r="ER14" s="1">
        <v>50</v>
      </c>
      <c r="ES14" s="1">
        <v>0</v>
      </c>
      <c r="ET14" s="1">
        <v>5</v>
      </c>
      <c r="EU14" s="1">
        <v>62</v>
      </c>
      <c r="EV14" s="1">
        <v>0</v>
      </c>
      <c r="EW14" s="1">
        <v>15</v>
      </c>
      <c r="EX14" s="1">
        <v>72</v>
      </c>
      <c r="EY14" s="1">
        <v>10</v>
      </c>
      <c r="EZ14" s="1">
        <v>69</v>
      </c>
      <c r="FA14" s="1">
        <v>0</v>
      </c>
      <c r="FB14" s="1">
        <v>32</v>
      </c>
      <c r="FC14" s="1">
        <v>8</v>
      </c>
      <c r="FD14" s="1">
        <v>33</v>
      </c>
      <c r="FE14" s="1">
        <v>14</v>
      </c>
      <c r="FF14" s="1">
        <v>0</v>
      </c>
      <c r="FG14" s="1">
        <v>0</v>
      </c>
      <c r="FH14" s="1">
        <v>33</v>
      </c>
      <c r="FI14" s="1">
        <v>63</v>
      </c>
      <c r="FJ14" s="1">
        <v>75</v>
      </c>
      <c r="FK14" s="1">
        <v>0</v>
      </c>
      <c r="FL14" s="1">
        <v>49</v>
      </c>
      <c r="FM14" s="1">
        <v>0</v>
      </c>
      <c r="FN14" s="1">
        <v>22</v>
      </c>
      <c r="FO14" s="1">
        <v>0</v>
      </c>
      <c r="FP14" s="1">
        <v>0</v>
      </c>
      <c r="FQ14" s="1">
        <v>44</v>
      </c>
      <c r="FR14" s="1">
        <v>79</v>
      </c>
      <c r="FS14" s="1">
        <v>37</v>
      </c>
      <c r="FT14" s="1">
        <v>0</v>
      </c>
      <c r="FU14" s="1">
        <v>19</v>
      </c>
      <c r="FV14" s="1">
        <v>0</v>
      </c>
      <c r="FW14" s="1">
        <v>0</v>
      </c>
      <c r="FX14" s="1">
        <v>0</v>
      </c>
      <c r="FY14" s="1">
        <v>76</v>
      </c>
      <c r="FZ14" s="1">
        <v>0</v>
      </c>
      <c r="GA14" s="1">
        <v>71</v>
      </c>
      <c r="GB14" s="1">
        <v>55</v>
      </c>
      <c r="GC14" s="1">
        <v>25</v>
      </c>
      <c r="GL14" s="1"/>
      <c r="GM14" s="1"/>
      <c r="GN14" s="1"/>
      <c r="GO14" s="1"/>
      <c r="GP14" s="1"/>
      <c r="GQ14" s="1"/>
      <c r="GR14" s="1"/>
      <c r="GS14" s="1"/>
      <c r="GT14" s="1"/>
      <c r="GU14" s="1"/>
      <c r="GV14" s="1"/>
      <c r="GW14" s="1"/>
      <c r="GX14" s="1"/>
      <c r="GY14" s="1"/>
      <c r="GZ14" s="1"/>
      <c r="HA14" s="1"/>
      <c r="HB14" s="1"/>
      <c r="HC14" s="1"/>
      <c r="HD14" s="1"/>
      <c r="HE14" s="1"/>
      <c r="HF14" s="1"/>
      <c r="HG14" s="118"/>
      <c r="HH14" s="87"/>
      <c r="HI14" s="87"/>
      <c r="HJ14" s="3"/>
      <c r="HK14" s="84"/>
      <c r="HL14" s="143"/>
      <c r="HM14" s="80"/>
    </row>
    <row r="15" spans="1:234" ht="15.75">
      <c r="A15" s="41" t="s">
        <v>859</v>
      </c>
      <c r="D15" s="61">
        <f t="shared" si="0"/>
        <v>6348</v>
      </c>
      <c r="E15" s="252">
        <v>0</v>
      </c>
      <c r="F15" s="252">
        <v>40</v>
      </c>
      <c r="G15" s="252">
        <v>0</v>
      </c>
      <c r="H15" s="252">
        <v>29</v>
      </c>
      <c r="I15" s="252">
        <v>78</v>
      </c>
      <c r="J15" s="252">
        <v>37</v>
      </c>
      <c r="K15" s="252">
        <v>12</v>
      </c>
      <c r="L15" s="252">
        <v>26</v>
      </c>
      <c r="M15" s="252">
        <v>11</v>
      </c>
      <c r="N15" s="252">
        <v>0</v>
      </c>
      <c r="O15" s="252">
        <v>0</v>
      </c>
      <c r="P15" s="252">
        <v>74</v>
      </c>
      <c r="Q15" s="252">
        <v>76</v>
      </c>
      <c r="R15" s="252">
        <v>0</v>
      </c>
      <c r="S15" s="252">
        <v>20</v>
      </c>
      <c r="T15" s="252">
        <v>0</v>
      </c>
      <c r="U15" s="252">
        <v>54</v>
      </c>
      <c r="V15" s="252">
        <v>22</v>
      </c>
      <c r="W15" s="252">
        <v>28</v>
      </c>
      <c r="X15" s="252">
        <v>6</v>
      </c>
      <c r="Y15" s="252">
        <v>38</v>
      </c>
      <c r="Z15" s="252">
        <v>0</v>
      </c>
      <c r="AA15" s="252">
        <v>77</v>
      </c>
      <c r="AB15" s="252">
        <v>19</v>
      </c>
      <c r="AC15" s="252">
        <v>37</v>
      </c>
      <c r="AD15" s="252">
        <v>65</v>
      </c>
      <c r="AE15" s="252">
        <v>36</v>
      </c>
      <c r="AF15" s="252">
        <v>80</v>
      </c>
      <c r="AG15" s="252">
        <v>25</v>
      </c>
      <c r="AH15" s="252">
        <v>78</v>
      </c>
      <c r="AI15" s="252">
        <v>4</v>
      </c>
      <c r="AJ15" s="252">
        <v>19</v>
      </c>
      <c r="AK15" s="252">
        <v>74</v>
      </c>
      <c r="AL15" s="252">
        <v>41</v>
      </c>
      <c r="AM15" s="252">
        <v>61</v>
      </c>
      <c r="AN15" s="252">
        <v>57</v>
      </c>
      <c r="AO15" s="252">
        <v>0</v>
      </c>
      <c r="AP15" s="252">
        <v>40</v>
      </c>
      <c r="AQ15" s="252">
        <v>0</v>
      </c>
      <c r="AR15" s="252">
        <v>0</v>
      </c>
      <c r="AS15" s="252">
        <v>23</v>
      </c>
      <c r="AT15" s="252">
        <v>77</v>
      </c>
      <c r="AU15" s="252">
        <v>26</v>
      </c>
      <c r="AV15" s="252">
        <v>48</v>
      </c>
      <c r="AW15" s="252">
        <v>0</v>
      </c>
      <c r="AX15" s="252">
        <v>79</v>
      </c>
      <c r="AY15" s="252">
        <v>0</v>
      </c>
      <c r="AZ15" s="252">
        <v>34</v>
      </c>
      <c r="BA15" s="252">
        <v>17</v>
      </c>
      <c r="BB15" s="252">
        <v>0</v>
      </c>
      <c r="BC15" s="252">
        <v>0</v>
      </c>
      <c r="BD15" s="252">
        <v>62</v>
      </c>
      <c r="BE15" s="252">
        <v>0</v>
      </c>
      <c r="BF15" s="252">
        <v>74</v>
      </c>
      <c r="BG15" s="252">
        <v>0</v>
      </c>
      <c r="BH15" s="252">
        <v>78</v>
      </c>
      <c r="BI15" s="252">
        <v>0</v>
      </c>
      <c r="BJ15" s="252">
        <v>33</v>
      </c>
      <c r="BK15" s="252">
        <v>71</v>
      </c>
      <c r="BL15" s="252">
        <v>0</v>
      </c>
      <c r="BM15" s="252">
        <v>0</v>
      </c>
      <c r="BN15" s="252">
        <v>75</v>
      </c>
      <c r="BO15" s="252">
        <v>18</v>
      </c>
      <c r="BP15" s="252">
        <v>5</v>
      </c>
      <c r="BQ15" s="252">
        <v>49</v>
      </c>
      <c r="BR15" s="252">
        <v>0</v>
      </c>
      <c r="BS15" s="252">
        <v>0</v>
      </c>
      <c r="BT15" s="252">
        <v>74</v>
      </c>
      <c r="BU15" s="252">
        <v>60</v>
      </c>
      <c r="BV15" s="252">
        <v>72</v>
      </c>
      <c r="BW15" s="252">
        <v>78</v>
      </c>
      <c r="BX15" s="252">
        <v>32</v>
      </c>
      <c r="BY15" s="252">
        <v>13</v>
      </c>
      <c r="BZ15" s="252">
        <v>21</v>
      </c>
      <c r="CA15" s="252">
        <v>66</v>
      </c>
      <c r="CB15" s="252">
        <v>0</v>
      </c>
      <c r="CC15" s="252">
        <v>11</v>
      </c>
      <c r="CD15" s="252">
        <v>71</v>
      </c>
      <c r="CE15" s="252">
        <v>55</v>
      </c>
      <c r="CF15" s="252">
        <v>8</v>
      </c>
      <c r="CG15" s="252">
        <v>0</v>
      </c>
      <c r="CH15" s="252">
        <v>0</v>
      </c>
      <c r="CI15" s="252">
        <v>69</v>
      </c>
      <c r="CJ15" s="252">
        <v>80</v>
      </c>
      <c r="CK15" s="252">
        <v>35</v>
      </c>
      <c r="CL15" s="252">
        <v>48</v>
      </c>
      <c r="CM15" s="252">
        <v>50</v>
      </c>
      <c r="CN15" s="252">
        <v>73</v>
      </c>
      <c r="CO15" s="252">
        <v>0</v>
      </c>
      <c r="CP15" s="252">
        <v>0</v>
      </c>
      <c r="CQ15" s="252">
        <v>73</v>
      </c>
      <c r="CR15" s="252">
        <v>0</v>
      </c>
      <c r="CS15" s="252">
        <v>0</v>
      </c>
      <c r="CT15" s="252">
        <v>35</v>
      </c>
      <c r="CU15" s="252" t="s">
        <v>4320</v>
      </c>
      <c r="CV15" s="252">
        <v>76</v>
      </c>
      <c r="CW15" s="252">
        <v>0</v>
      </c>
      <c r="CX15" s="252">
        <v>61</v>
      </c>
      <c r="CY15" s="252">
        <v>60</v>
      </c>
      <c r="CZ15" s="252">
        <v>63</v>
      </c>
      <c r="DA15" s="252">
        <v>78</v>
      </c>
      <c r="DB15" s="252">
        <v>0</v>
      </c>
      <c r="DC15" s="252">
        <v>0</v>
      </c>
      <c r="DD15" s="252">
        <v>5</v>
      </c>
      <c r="DE15" s="252">
        <v>0</v>
      </c>
      <c r="DF15" s="252">
        <v>33</v>
      </c>
      <c r="DG15" s="252">
        <v>7</v>
      </c>
      <c r="DH15" s="252">
        <v>57</v>
      </c>
      <c r="DI15" s="252">
        <v>10</v>
      </c>
      <c r="DJ15" s="252">
        <v>19</v>
      </c>
      <c r="DK15" s="252">
        <v>45</v>
      </c>
      <c r="DL15" s="252">
        <v>63</v>
      </c>
      <c r="DM15" s="252">
        <v>62</v>
      </c>
      <c r="DN15" s="1">
        <v>39</v>
      </c>
      <c r="DO15" s="1">
        <v>53</v>
      </c>
      <c r="DP15" s="1">
        <v>36</v>
      </c>
      <c r="DQ15" s="1">
        <v>20</v>
      </c>
      <c r="DR15" s="1">
        <v>69</v>
      </c>
      <c r="DS15" s="1">
        <v>62</v>
      </c>
      <c r="DT15" s="1">
        <v>51</v>
      </c>
      <c r="DU15" s="1">
        <v>71</v>
      </c>
      <c r="DV15" s="1">
        <v>76</v>
      </c>
      <c r="DW15" s="1">
        <v>9</v>
      </c>
      <c r="DX15" s="1">
        <v>16</v>
      </c>
      <c r="DY15" s="1">
        <v>67</v>
      </c>
      <c r="DZ15" s="1">
        <v>0</v>
      </c>
      <c r="EA15" s="1">
        <v>63</v>
      </c>
      <c r="EB15" s="1">
        <v>42</v>
      </c>
      <c r="EC15" s="1">
        <v>75</v>
      </c>
      <c r="ED15" s="1">
        <v>12</v>
      </c>
      <c r="EE15" s="1">
        <v>61</v>
      </c>
      <c r="EF15" s="1">
        <v>75</v>
      </c>
      <c r="EG15" s="1">
        <v>68</v>
      </c>
      <c r="EH15" s="1">
        <v>0</v>
      </c>
      <c r="EI15" s="1">
        <v>49</v>
      </c>
      <c r="EJ15" s="1">
        <v>27</v>
      </c>
      <c r="EK15" s="1">
        <v>0</v>
      </c>
      <c r="EL15" s="1">
        <v>73</v>
      </c>
      <c r="EM15" s="1">
        <v>34</v>
      </c>
      <c r="EN15" s="1">
        <v>79</v>
      </c>
      <c r="EO15" s="1">
        <v>0</v>
      </c>
      <c r="EP15" s="1">
        <v>77</v>
      </c>
      <c r="EQ15" s="1">
        <v>79</v>
      </c>
      <c r="ER15" s="1">
        <v>76</v>
      </c>
      <c r="ES15" s="1">
        <v>0</v>
      </c>
      <c r="ET15" s="1">
        <v>25</v>
      </c>
      <c r="EU15" s="1">
        <v>45</v>
      </c>
      <c r="EV15" s="1">
        <v>0</v>
      </c>
      <c r="EW15" s="1">
        <v>33</v>
      </c>
      <c r="EX15" s="1">
        <v>64</v>
      </c>
      <c r="EY15" s="1">
        <v>6</v>
      </c>
      <c r="EZ15" s="1">
        <v>0</v>
      </c>
      <c r="FA15" s="1">
        <v>60</v>
      </c>
      <c r="FB15" s="1">
        <v>27</v>
      </c>
      <c r="FC15" s="1">
        <v>24</v>
      </c>
      <c r="FD15" s="1">
        <v>0</v>
      </c>
      <c r="FE15" s="1">
        <v>18</v>
      </c>
      <c r="FF15" s="1">
        <v>72</v>
      </c>
      <c r="FG15" s="1">
        <v>71</v>
      </c>
      <c r="FH15" s="1">
        <v>40</v>
      </c>
      <c r="FI15" s="1">
        <v>17</v>
      </c>
      <c r="FJ15" s="1">
        <v>0</v>
      </c>
      <c r="FK15" s="1">
        <v>72</v>
      </c>
      <c r="FL15" s="1">
        <v>41</v>
      </c>
      <c r="FM15" s="1">
        <v>78</v>
      </c>
      <c r="FN15" s="1">
        <v>19</v>
      </c>
      <c r="FO15" s="1">
        <v>0</v>
      </c>
      <c r="FP15" s="1">
        <v>75</v>
      </c>
      <c r="FQ15" s="1">
        <v>70</v>
      </c>
      <c r="FR15" s="1">
        <v>0</v>
      </c>
      <c r="FS15" s="1">
        <v>17</v>
      </c>
      <c r="FT15" s="1">
        <v>0</v>
      </c>
      <c r="FU15" s="1">
        <v>11</v>
      </c>
      <c r="FV15" s="1">
        <v>70</v>
      </c>
      <c r="FW15" s="1">
        <v>44</v>
      </c>
      <c r="FX15" s="1">
        <v>0</v>
      </c>
      <c r="FY15" s="1">
        <v>0</v>
      </c>
      <c r="FZ15" s="1">
        <v>55</v>
      </c>
      <c r="GA15" s="1">
        <v>71</v>
      </c>
      <c r="GB15" s="1">
        <v>0</v>
      </c>
      <c r="GC15" s="1">
        <v>68</v>
      </c>
      <c r="GL15" s="1"/>
      <c r="GM15" s="1"/>
      <c r="GN15" s="1"/>
      <c r="GO15" s="1"/>
      <c r="GP15" s="1"/>
      <c r="GQ15" s="1"/>
      <c r="GR15" s="1"/>
      <c r="GS15" s="1"/>
      <c r="GT15" s="1"/>
      <c r="GU15" s="1"/>
      <c r="GV15" s="1"/>
      <c r="GW15" s="1"/>
      <c r="GX15" s="1"/>
      <c r="GY15" s="1"/>
      <c r="GZ15" s="1"/>
      <c r="HA15" s="1"/>
      <c r="HB15" s="1"/>
      <c r="HC15" s="1"/>
      <c r="HD15" s="1"/>
      <c r="HE15" s="1"/>
      <c r="HF15" s="1"/>
      <c r="HG15" s="118"/>
      <c r="HH15" s="87"/>
      <c r="HI15" s="87"/>
      <c r="HJ15" s="3"/>
      <c r="HK15" s="84"/>
      <c r="HL15" s="143"/>
      <c r="HM15" s="80"/>
    </row>
    <row r="16" spans="1:234" ht="15.75">
      <c r="A16" s="42" t="s">
        <v>2221</v>
      </c>
      <c r="D16" s="61">
        <f t="shared" si="0"/>
        <v>6310</v>
      </c>
      <c r="E16" s="252">
        <v>40</v>
      </c>
      <c r="F16" s="252">
        <v>68</v>
      </c>
      <c r="G16" s="252">
        <v>28</v>
      </c>
      <c r="H16" s="252">
        <v>0</v>
      </c>
      <c r="I16" s="252">
        <v>0</v>
      </c>
      <c r="J16" s="252">
        <v>51</v>
      </c>
      <c r="K16" s="252">
        <v>62</v>
      </c>
      <c r="L16" s="252">
        <v>75</v>
      </c>
      <c r="M16" s="252">
        <v>23</v>
      </c>
      <c r="N16" s="252">
        <v>73</v>
      </c>
      <c r="O16" s="252">
        <v>0</v>
      </c>
      <c r="P16" s="252">
        <v>40</v>
      </c>
      <c r="Q16" s="252">
        <v>29</v>
      </c>
      <c r="R16" s="252">
        <v>58</v>
      </c>
      <c r="S16" s="252">
        <v>15</v>
      </c>
      <c r="T16" s="252">
        <v>68</v>
      </c>
      <c r="U16" s="252">
        <v>48</v>
      </c>
      <c r="V16" s="252">
        <v>18</v>
      </c>
      <c r="W16" s="252">
        <v>21</v>
      </c>
      <c r="X16" s="252">
        <v>55</v>
      </c>
      <c r="Y16" s="252">
        <v>74</v>
      </c>
      <c r="Z16" s="252">
        <v>0</v>
      </c>
      <c r="AA16" s="252">
        <v>36</v>
      </c>
      <c r="AB16" s="252">
        <v>42</v>
      </c>
      <c r="AC16" s="252">
        <v>38</v>
      </c>
      <c r="AD16" s="252">
        <v>0</v>
      </c>
      <c r="AE16" s="252">
        <v>58</v>
      </c>
      <c r="AF16" s="252">
        <v>0</v>
      </c>
      <c r="AG16" s="252">
        <v>20</v>
      </c>
      <c r="AH16" s="252">
        <v>66</v>
      </c>
      <c r="AI16" s="252">
        <v>77</v>
      </c>
      <c r="AJ16" s="252">
        <v>21</v>
      </c>
      <c r="AK16" s="252">
        <v>61</v>
      </c>
      <c r="AL16" s="252">
        <v>23</v>
      </c>
      <c r="AM16" s="252">
        <v>0</v>
      </c>
      <c r="AN16" s="252">
        <v>0</v>
      </c>
      <c r="AO16" s="252">
        <v>0</v>
      </c>
      <c r="AP16" s="252">
        <v>76</v>
      </c>
      <c r="AQ16" s="252">
        <v>0</v>
      </c>
      <c r="AR16" s="252">
        <v>0</v>
      </c>
      <c r="AS16" s="252">
        <v>44</v>
      </c>
      <c r="AT16" s="252">
        <v>60</v>
      </c>
      <c r="AU16" s="252">
        <v>60</v>
      </c>
      <c r="AV16" s="252">
        <v>0</v>
      </c>
      <c r="AW16" s="252">
        <v>0</v>
      </c>
      <c r="AX16" s="252">
        <v>0</v>
      </c>
      <c r="AY16" s="252">
        <v>0</v>
      </c>
      <c r="AZ16" s="252">
        <v>78</v>
      </c>
      <c r="BA16" s="252">
        <v>64</v>
      </c>
      <c r="BB16" s="252">
        <v>0</v>
      </c>
      <c r="BC16" s="252">
        <v>0</v>
      </c>
      <c r="BD16" s="252">
        <v>58</v>
      </c>
      <c r="BE16" s="252">
        <v>0</v>
      </c>
      <c r="BF16" s="252">
        <v>74</v>
      </c>
      <c r="BG16" s="252">
        <v>29</v>
      </c>
      <c r="BH16" s="252">
        <v>30</v>
      </c>
      <c r="BI16" s="252">
        <v>0</v>
      </c>
      <c r="BJ16" s="252">
        <v>74</v>
      </c>
      <c r="BK16" s="252">
        <v>39</v>
      </c>
      <c r="BL16" s="252">
        <v>0</v>
      </c>
      <c r="BM16" s="252">
        <v>0</v>
      </c>
      <c r="BN16" s="252">
        <v>15</v>
      </c>
      <c r="BO16" s="252">
        <v>51</v>
      </c>
      <c r="BP16" s="252">
        <v>74</v>
      </c>
      <c r="BQ16" s="252">
        <v>0</v>
      </c>
      <c r="BR16" s="252">
        <v>0</v>
      </c>
      <c r="BS16" s="252">
        <v>0</v>
      </c>
      <c r="BT16" s="252">
        <v>0</v>
      </c>
      <c r="BU16" s="252">
        <v>0</v>
      </c>
      <c r="BV16" s="252">
        <v>46</v>
      </c>
      <c r="BW16" s="252">
        <v>57</v>
      </c>
      <c r="BX16" s="252">
        <v>28</v>
      </c>
      <c r="BY16" s="252">
        <v>7</v>
      </c>
      <c r="BZ16" s="252">
        <v>43</v>
      </c>
      <c r="CA16" s="252">
        <v>63</v>
      </c>
      <c r="CB16" s="252">
        <v>67</v>
      </c>
      <c r="CC16" s="252">
        <v>27</v>
      </c>
      <c r="CD16" s="252">
        <v>50</v>
      </c>
      <c r="CE16" s="252">
        <v>0</v>
      </c>
      <c r="CF16" s="252">
        <v>68</v>
      </c>
      <c r="CG16" s="252">
        <v>0</v>
      </c>
      <c r="CH16" s="252">
        <v>0</v>
      </c>
      <c r="CI16" s="252">
        <v>30</v>
      </c>
      <c r="CJ16" s="252">
        <v>0</v>
      </c>
      <c r="CK16" s="252">
        <v>65</v>
      </c>
      <c r="CL16" s="252">
        <v>0</v>
      </c>
      <c r="CM16" s="252">
        <v>77</v>
      </c>
      <c r="CN16" s="252">
        <v>0</v>
      </c>
      <c r="CO16" s="252">
        <v>0</v>
      </c>
      <c r="CP16" s="252">
        <v>77</v>
      </c>
      <c r="CQ16" s="252">
        <v>27</v>
      </c>
      <c r="CR16" s="252">
        <v>0</v>
      </c>
      <c r="CS16" s="252">
        <v>0</v>
      </c>
      <c r="CT16" s="252">
        <v>75</v>
      </c>
      <c r="CU16" s="252" t="s">
        <v>4284</v>
      </c>
      <c r="CV16" s="252">
        <v>59</v>
      </c>
      <c r="CW16" s="252">
        <v>0</v>
      </c>
      <c r="CX16" s="252">
        <v>0</v>
      </c>
      <c r="CY16" s="252">
        <v>34</v>
      </c>
      <c r="CZ16" s="252">
        <v>41</v>
      </c>
      <c r="DA16" s="252">
        <v>0</v>
      </c>
      <c r="DB16" s="252">
        <v>41</v>
      </c>
      <c r="DC16" s="252">
        <v>0</v>
      </c>
      <c r="DD16" s="252">
        <v>40</v>
      </c>
      <c r="DE16" s="252">
        <v>79</v>
      </c>
      <c r="DF16" s="252">
        <v>60</v>
      </c>
      <c r="DG16" s="252">
        <v>44</v>
      </c>
      <c r="DH16" s="252">
        <v>70</v>
      </c>
      <c r="DI16" s="252">
        <v>56</v>
      </c>
      <c r="DJ16" s="252">
        <v>31</v>
      </c>
      <c r="DK16" s="252">
        <v>41</v>
      </c>
      <c r="DL16" s="252">
        <v>53</v>
      </c>
      <c r="DM16" s="252">
        <v>66</v>
      </c>
      <c r="DN16" s="1">
        <v>48</v>
      </c>
      <c r="DO16" s="1">
        <v>0</v>
      </c>
      <c r="DP16" s="1">
        <v>75</v>
      </c>
      <c r="DQ16" s="1">
        <v>56</v>
      </c>
      <c r="DR16" s="1">
        <v>73</v>
      </c>
      <c r="DS16" s="1">
        <v>75</v>
      </c>
      <c r="DT16" s="1">
        <v>31</v>
      </c>
      <c r="DU16" s="1">
        <v>0</v>
      </c>
      <c r="DV16" s="1">
        <v>0</v>
      </c>
      <c r="DW16" s="1">
        <v>39</v>
      </c>
      <c r="DX16" s="1">
        <v>49</v>
      </c>
      <c r="DY16" s="1">
        <v>0</v>
      </c>
      <c r="DZ16" s="1">
        <v>0</v>
      </c>
      <c r="EA16" s="1">
        <v>34</v>
      </c>
      <c r="EB16" s="1">
        <v>0</v>
      </c>
      <c r="EC16" s="1">
        <v>0</v>
      </c>
      <c r="ED16" s="1">
        <v>52</v>
      </c>
      <c r="EE16" s="1">
        <v>0</v>
      </c>
      <c r="EF16" s="1">
        <v>74</v>
      </c>
      <c r="EG16" s="1">
        <v>42</v>
      </c>
      <c r="EH16" s="1">
        <v>0</v>
      </c>
      <c r="EI16" s="1">
        <v>54</v>
      </c>
      <c r="EJ16" s="1">
        <v>56</v>
      </c>
      <c r="EK16" s="1">
        <v>69</v>
      </c>
      <c r="EL16" s="1">
        <v>43</v>
      </c>
      <c r="EM16" s="1">
        <v>52</v>
      </c>
      <c r="EN16" s="1">
        <v>63</v>
      </c>
      <c r="EO16" s="1">
        <v>0</v>
      </c>
      <c r="EP16" s="1">
        <v>66</v>
      </c>
      <c r="EQ16" s="1">
        <v>60</v>
      </c>
      <c r="ER16" s="1">
        <v>58</v>
      </c>
      <c r="ES16" s="1">
        <v>0</v>
      </c>
      <c r="ET16" s="1">
        <v>65</v>
      </c>
      <c r="EU16" s="1">
        <v>66</v>
      </c>
      <c r="EV16" s="1">
        <v>0</v>
      </c>
      <c r="EW16" s="1">
        <v>73</v>
      </c>
      <c r="EX16" s="1">
        <v>0</v>
      </c>
      <c r="EY16" s="1">
        <v>53</v>
      </c>
      <c r="EZ16" s="1">
        <v>76</v>
      </c>
      <c r="FA16" s="1">
        <v>0</v>
      </c>
      <c r="FB16" s="1">
        <v>52</v>
      </c>
      <c r="FC16" s="1">
        <v>72</v>
      </c>
      <c r="FD16" s="1">
        <v>57</v>
      </c>
      <c r="FE16" s="1">
        <v>71</v>
      </c>
      <c r="FF16" s="1">
        <v>65</v>
      </c>
      <c r="FG16" s="1">
        <v>0</v>
      </c>
      <c r="FH16" s="1">
        <v>43</v>
      </c>
      <c r="FI16" s="1">
        <v>22</v>
      </c>
      <c r="FJ16" s="1">
        <v>54</v>
      </c>
      <c r="FK16" s="1">
        <v>0</v>
      </c>
      <c r="FL16" s="1">
        <v>43</v>
      </c>
      <c r="FM16" s="1">
        <v>0</v>
      </c>
      <c r="FN16" s="1">
        <v>76</v>
      </c>
      <c r="FO16" s="1">
        <v>54</v>
      </c>
      <c r="FP16" s="1">
        <v>0</v>
      </c>
      <c r="FQ16" s="1">
        <v>14</v>
      </c>
      <c r="FR16" s="1">
        <v>76</v>
      </c>
      <c r="FS16" s="1">
        <v>70</v>
      </c>
      <c r="FT16" s="1">
        <v>0</v>
      </c>
      <c r="FU16" s="1">
        <v>4</v>
      </c>
      <c r="FV16" s="1">
        <v>36</v>
      </c>
      <c r="FW16" s="1">
        <v>66</v>
      </c>
      <c r="FX16" s="1">
        <v>58</v>
      </c>
      <c r="FY16" s="1">
        <v>40</v>
      </c>
      <c r="FZ16" s="1">
        <v>59</v>
      </c>
      <c r="GA16" s="1">
        <v>36</v>
      </c>
      <c r="GB16" s="1">
        <v>71</v>
      </c>
      <c r="GC16" s="1">
        <v>33</v>
      </c>
      <c r="GL16" s="1"/>
      <c r="GM16" s="1"/>
      <c r="GN16" s="1"/>
      <c r="GO16" s="1"/>
      <c r="GP16" s="1"/>
      <c r="GQ16" s="1"/>
      <c r="GR16" s="1"/>
      <c r="GS16" s="1"/>
      <c r="GT16" s="1"/>
      <c r="GU16" s="1"/>
      <c r="GV16" s="1"/>
      <c r="GW16" s="1"/>
      <c r="GX16" s="1"/>
      <c r="GY16" s="1"/>
      <c r="GZ16" s="1"/>
      <c r="HA16" s="1"/>
      <c r="HB16" s="1"/>
      <c r="HC16" s="1"/>
      <c r="HD16" s="1"/>
      <c r="HE16" s="1"/>
      <c r="HF16" s="1"/>
      <c r="HG16" s="118"/>
      <c r="HH16" s="87"/>
      <c r="HI16" s="87"/>
      <c r="HJ16" s="3"/>
      <c r="HK16" s="84"/>
      <c r="HL16" s="143"/>
      <c r="HM16" s="80"/>
    </row>
    <row r="17" spans="1:221" ht="15.75">
      <c r="A17" s="41" t="s">
        <v>153</v>
      </c>
      <c r="D17" s="61">
        <f t="shared" si="0"/>
        <v>6568</v>
      </c>
      <c r="E17" s="252">
        <v>25</v>
      </c>
      <c r="F17" s="252">
        <v>65</v>
      </c>
      <c r="G17" s="252">
        <v>21</v>
      </c>
      <c r="H17" s="252">
        <v>36</v>
      </c>
      <c r="I17" s="252">
        <v>74</v>
      </c>
      <c r="J17" s="252">
        <v>0</v>
      </c>
      <c r="K17" s="252">
        <v>59</v>
      </c>
      <c r="L17" s="252">
        <v>56</v>
      </c>
      <c r="M17" s="252">
        <v>9</v>
      </c>
      <c r="N17" s="252">
        <v>74</v>
      </c>
      <c r="O17" s="252">
        <v>58</v>
      </c>
      <c r="P17" s="252">
        <v>79</v>
      </c>
      <c r="Q17" s="252">
        <v>58</v>
      </c>
      <c r="R17" s="252">
        <v>47</v>
      </c>
      <c r="S17" s="252">
        <v>36</v>
      </c>
      <c r="T17" s="252">
        <v>57</v>
      </c>
      <c r="U17" s="252">
        <v>0</v>
      </c>
      <c r="V17" s="252">
        <v>75</v>
      </c>
      <c r="W17" s="252">
        <v>34</v>
      </c>
      <c r="X17" s="252">
        <v>37</v>
      </c>
      <c r="Y17" s="252">
        <v>45</v>
      </c>
      <c r="Z17" s="252">
        <v>0</v>
      </c>
      <c r="AA17" s="252">
        <v>62</v>
      </c>
      <c r="AB17" s="252">
        <v>63</v>
      </c>
      <c r="AC17" s="252">
        <v>31</v>
      </c>
      <c r="AD17" s="252">
        <v>0</v>
      </c>
      <c r="AE17" s="252">
        <v>42</v>
      </c>
      <c r="AF17" s="252">
        <v>60</v>
      </c>
      <c r="AG17" s="252">
        <v>3</v>
      </c>
      <c r="AH17" s="252">
        <v>0</v>
      </c>
      <c r="AI17" s="252">
        <v>7</v>
      </c>
      <c r="AJ17" s="252">
        <v>33</v>
      </c>
      <c r="AK17" s="252">
        <v>67</v>
      </c>
      <c r="AL17" s="252">
        <v>66</v>
      </c>
      <c r="AM17" s="252">
        <v>0</v>
      </c>
      <c r="AN17" s="252">
        <v>70</v>
      </c>
      <c r="AO17" s="252">
        <v>0</v>
      </c>
      <c r="AP17" s="252">
        <v>74</v>
      </c>
      <c r="AQ17" s="252">
        <v>0</v>
      </c>
      <c r="AR17" s="252">
        <v>0</v>
      </c>
      <c r="AS17" s="252">
        <v>73</v>
      </c>
      <c r="AT17" s="252">
        <v>29</v>
      </c>
      <c r="AU17" s="252">
        <v>56</v>
      </c>
      <c r="AV17" s="252">
        <v>0</v>
      </c>
      <c r="AW17" s="252">
        <v>0</v>
      </c>
      <c r="AX17" s="252">
        <v>0</v>
      </c>
      <c r="AY17" s="252">
        <v>0</v>
      </c>
      <c r="AZ17" s="252">
        <v>69</v>
      </c>
      <c r="BA17" s="252">
        <v>22</v>
      </c>
      <c r="BB17" s="252">
        <v>0</v>
      </c>
      <c r="BC17" s="252">
        <v>0</v>
      </c>
      <c r="BD17" s="252">
        <v>60</v>
      </c>
      <c r="BE17" s="252">
        <v>0</v>
      </c>
      <c r="BF17" s="252">
        <v>46</v>
      </c>
      <c r="BG17" s="252">
        <v>0</v>
      </c>
      <c r="BH17" s="252">
        <v>68</v>
      </c>
      <c r="BI17" s="252">
        <v>0</v>
      </c>
      <c r="BJ17" s="252">
        <v>58</v>
      </c>
      <c r="BK17" s="252">
        <v>80</v>
      </c>
      <c r="BL17" s="252">
        <v>0</v>
      </c>
      <c r="BM17" s="252">
        <v>0</v>
      </c>
      <c r="BN17" s="252">
        <v>54</v>
      </c>
      <c r="BO17" s="252">
        <v>5</v>
      </c>
      <c r="BP17" s="252">
        <v>69</v>
      </c>
      <c r="BQ17" s="252">
        <v>45</v>
      </c>
      <c r="BR17" s="252">
        <v>79</v>
      </c>
      <c r="BS17" s="252">
        <v>0</v>
      </c>
      <c r="BT17" s="252">
        <v>0</v>
      </c>
      <c r="BU17" s="252">
        <v>0</v>
      </c>
      <c r="BV17" s="252">
        <v>56</v>
      </c>
      <c r="BW17" s="252">
        <v>63</v>
      </c>
      <c r="BX17" s="252">
        <v>14</v>
      </c>
      <c r="BY17" s="252">
        <v>2</v>
      </c>
      <c r="BZ17" s="252">
        <v>12</v>
      </c>
      <c r="CA17" s="252">
        <v>76</v>
      </c>
      <c r="CB17" s="252">
        <v>71</v>
      </c>
      <c r="CC17" s="252">
        <v>39</v>
      </c>
      <c r="CD17" s="252">
        <v>78</v>
      </c>
      <c r="CE17" s="252">
        <v>34</v>
      </c>
      <c r="CF17" s="252">
        <v>72</v>
      </c>
      <c r="CG17" s="252">
        <v>0</v>
      </c>
      <c r="CH17" s="252">
        <v>0</v>
      </c>
      <c r="CI17" s="252">
        <v>73</v>
      </c>
      <c r="CJ17" s="252">
        <v>0</v>
      </c>
      <c r="CK17" s="252">
        <v>66</v>
      </c>
      <c r="CL17" s="252">
        <v>0</v>
      </c>
      <c r="CM17" s="252">
        <v>63</v>
      </c>
      <c r="CN17" s="252">
        <v>0</v>
      </c>
      <c r="CO17" s="252">
        <v>0</v>
      </c>
      <c r="CP17" s="252">
        <v>69</v>
      </c>
      <c r="CQ17" s="252">
        <v>24</v>
      </c>
      <c r="CR17" s="252">
        <v>0</v>
      </c>
      <c r="CS17" s="252">
        <v>0</v>
      </c>
      <c r="CT17" s="252">
        <v>64</v>
      </c>
      <c r="CU17" s="252" t="s">
        <v>4321</v>
      </c>
      <c r="CV17" s="252">
        <v>0</v>
      </c>
      <c r="CW17" s="252">
        <v>0</v>
      </c>
      <c r="CX17" s="252">
        <v>0</v>
      </c>
      <c r="CY17" s="252">
        <v>63</v>
      </c>
      <c r="CZ17" s="252">
        <v>61</v>
      </c>
      <c r="DA17" s="252">
        <v>0</v>
      </c>
      <c r="DB17" s="252">
        <v>0</v>
      </c>
      <c r="DC17" s="252">
        <v>0</v>
      </c>
      <c r="DD17" s="252">
        <v>75</v>
      </c>
      <c r="DE17" s="252">
        <v>75</v>
      </c>
      <c r="DF17" s="252">
        <v>54</v>
      </c>
      <c r="DG17" s="252">
        <v>50</v>
      </c>
      <c r="DH17" s="252">
        <v>41</v>
      </c>
      <c r="DI17" s="252">
        <v>30</v>
      </c>
      <c r="DJ17" s="252">
        <v>14</v>
      </c>
      <c r="DK17" s="252">
        <v>12</v>
      </c>
      <c r="DL17" s="252">
        <v>60</v>
      </c>
      <c r="DM17" s="252">
        <v>47</v>
      </c>
      <c r="DN17" s="1">
        <v>54</v>
      </c>
      <c r="DO17" s="1">
        <v>0</v>
      </c>
      <c r="DP17" s="1">
        <v>74</v>
      </c>
      <c r="DQ17" s="1">
        <v>48</v>
      </c>
      <c r="DR17" s="1">
        <v>59</v>
      </c>
      <c r="DS17" s="1">
        <v>14</v>
      </c>
      <c r="DT17" s="1">
        <v>42</v>
      </c>
      <c r="DU17" s="1">
        <v>67</v>
      </c>
      <c r="DV17" s="1">
        <v>0</v>
      </c>
      <c r="DW17" s="1">
        <v>14</v>
      </c>
      <c r="DX17" s="1">
        <v>74</v>
      </c>
      <c r="DY17" s="1">
        <v>48</v>
      </c>
      <c r="DZ17" s="1">
        <v>80</v>
      </c>
      <c r="EA17" s="1">
        <v>34</v>
      </c>
      <c r="EB17" s="1">
        <v>0</v>
      </c>
      <c r="EC17" s="1">
        <v>77</v>
      </c>
      <c r="ED17" s="1">
        <v>78</v>
      </c>
      <c r="EE17" s="1">
        <v>0</v>
      </c>
      <c r="EF17" s="1">
        <v>53</v>
      </c>
      <c r="EG17" s="1">
        <v>40</v>
      </c>
      <c r="EH17" s="1">
        <v>0</v>
      </c>
      <c r="EI17" s="1">
        <v>72</v>
      </c>
      <c r="EJ17" s="1">
        <v>44</v>
      </c>
      <c r="EK17" s="1">
        <v>60</v>
      </c>
      <c r="EL17" s="1">
        <v>0</v>
      </c>
      <c r="EM17" s="1">
        <v>75</v>
      </c>
      <c r="EN17" s="1">
        <v>34</v>
      </c>
      <c r="EO17" s="1">
        <v>0</v>
      </c>
      <c r="EP17" s="1">
        <v>0</v>
      </c>
      <c r="EQ17" s="1">
        <v>0</v>
      </c>
      <c r="ER17" s="1">
        <v>73</v>
      </c>
      <c r="ES17" s="1">
        <v>0</v>
      </c>
      <c r="ET17" s="1">
        <v>65</v>
      </c>
      <c r="EU17" s="1">
        <v>80</v>
      </c>
      <c r="EV17" s="1">
        <v>0</v>
      </c>
      <c r="EW17" s="1">
        <v>79</v>
      </c>
      <c r="EX17" s="1">
        <v>0</v>
      </c>
      <c r="EY17" s="1">
        <v>69</v>
      </c>
      <c r="EZ17" s="1">
        <v>75</v>
      </c>
      <c r="FA17" s="1">
        <v>70</v>
      </c>
      <c r="FB17" s="1">
        <v>61</v>
      </c>
      <c r="FC17" s="1">
        <v>77</v>
      </c>
      <c r="FD17" s="1">
        <v>44</v>
      </c>
      <c r="FE17" s="1">
        <v>74</v>
      </c>
      <c r="FF17" s="1">
        <v>55</v>
      </c>
      <c r="FG17" s="1">
        <v>0</v>
      </c>
      <c r="FH17" s="1">
        <v>0</v>
      </c>
      <c r="FI17" s="1">
        <v>3</v>
      </c>
      <c r="FJ17" s="1">
        <v>42</v>
      </c>
      <c r="FK17" s="1">
        <v>52</v>
      </c>
      <c r="FL17" s="1">
        <v>48</v>
      </c>
      <c r="FM17" s="1">
        <v>0</v>
      </c>
      <c r="FN17" s="1">
        <v>79</v>
      </c>
      <c r="FO17" s="1">
        <v>56</v>
      </c>
      <c r="FP17" s="1">
        <v>0</v>
      </c>
      <c r="FQ17" s="1">
        <v>29</v>
      </c>
      <c r="FR17" s="1">
        <v>68</v>
      </c>
      <c r="FS17" s="1">
        <v>79</v>
      </c>
      <c r="FT17" s="1">
        <v>0</v>
      </c>
      <c r="FU17" s="1">
        <v>7</v>
      </c>
      <c r="FV17" s="1">
        <v>58</v>
      </c>
      <c r="FW17" s="1">
        <v>59</v>
      </c>
      <c r="FX17" s="1">
        <v>31</v>
      </c>
      <c r="FY17" s="1">
        <v>0</v>
      </c>
      <c r="FZ17" s="1">
        <v>0</v>
      </c>
      <c r="GA17" s="1">
        <v>54</v>
      </c>
      <c r="GB17" s="1">
        <v>74</v>
      </c>
      <c r="GC17" s="1">
        <v>72</v>
      </c>
      <c r="GL17" s="1"/>
      <c r="GM17" s="1"/>
      <c r="GN17" s="1"/>
      <c r="GO17" s="1"/>
      <c r="GP17" s="1"/>
      <c r="GQ17" s="1"/>
      <c r="GR17" s="1"/>
      <c r="GS17" s="1"/>
      <c r="GT17" s="1"/>
      <c r="GU17" s="1"/>
      <c r="GV17" s="1"/>
      <c r="GW17" s="1"/>
      <c r="GX17" s="1"/>
      <c r="GY17" s="1"/>
      <c r="GZ17" s="1"/>
      <c r="HA17" s="1"/>
      <c r="HB17" s="1"/>
      <c r="HC17" s="1"/>
      <c r="HD17" s="1"/>
      <c r="HE17" s="1"/>
      <c r="HF17" s="1"/>
      <c r="HG17" s="118"/>
      <c r="HH17" s="87"/>
      <c r="HI17" s="87"/>
      <c r="HJ17" s="3"/>
      <c r="HK17" s="84"/>
      <c r="HL17" s="143"/>
      <c r="HM17" s="80"/>
    </row>
    <row r="18" spans="1:221" ht="15.75">
      <c r="A18" s="42" t="s">
        <v>2253</v>
      </c>
      <c r="D18" s="61">
        <f t="shared" si="0"/>
        <v>6501</v>
      </c>
      <c r="E18" s="252">
        <v>45</v>
      </c>
      <c r="F18" s="252">
        <v>28</v>
      </c>
      <c r="G18" s="252">
        <v>62</v>
      </c>
      <c r="H18" s="252">
        <v>69</v>
      </c>
      <c r="I18" s="252">
        <v>0</v>
      </c>
      <c r="J18" s="252">
        <v>55</v>
      </c>
      <c r="K18" s="252">
        <v>4</v>
      </c>
      <c r="L18" s="252">
        <v>48</v>
      </c>
      <c r="M18" s="252">
        <v>36</v>
      </c>
      <c r="N18" s="252">
        <v>0</v>
      </c>
      <c r="O18" s="252">
        <v>66</v>
      </c>
      <c r="P18" s="252">
        <v>70</v>
      </c>
      <c r="Q18" s="252">
        <v>5</v>
      </c>
      <c r="R18" s="252">
        <v>0</v>
      </c>
      <c r="S18" s="252">
        <v>6</v>
      </c>
      <c r="T18" s="252">
        <v>16</v>
      </c>
      <c r="U18" s="252">
        <v>35</v>
      </c>
      <c r="V18" s="252">
        <v>62</v>
      </c>
      <c r="W18" s="252">
        <v>6</v>
      </c>
      <c r="X18" s="252">
        <v>3</v>
      </c>
      <c r="Y18" s="252">
        <v>67</v>
      </c>
      <c r="Z18" s="252">
        <v>80</v>
      </c>
      <c r="AA18" s="252">
        <v>52</v>
      </c>
      <c r="AB18" s="252">
        <v>4</v>
      </c>
      <c r="AC18" s="252">
        <v>30</v>
      </c>
      <c r="AD18" s="252">
        <v>72</v>
      </c>
      <c r="AE18" s="252">
        <v>61</v>
      </c>
      <c r="AF18" s="252">
        <v>0</v>
      </c>
      <c r="AG18" s="252">
        <v>5</v>
      </c>
      <c r="AH18" s="252">
        <v>0</v>
      </c>
      <c r="AI18" s="252">
        <v>51</v>
      </c>
      <c r="AJ18" s="252">
        <v>2</v>
      </c>
      <c r="AK18" s="252">
        <v>50</v>
      </c>
      <c r="AL18" s="252">
        <v>40</v>
      </c>
      <c r="AM18" s="252">
        <v>61</v>
      </c>
      <c r="AN18" s="252">
        <v>50</v>
      </c>
      <c r="AO18" s="252">
        <v>0</v>
      </c>
      <c r="AP18" s="252">
        <v>52</v>
      </c>
      <c r="AQ18" s="252">
        <v>0</v>
      </c>
      <c r="AR18" s="252">
        <v>0</v>
      </c>
      <c r="AS18" s="252">
        <v>32</v>
      </c>
      <c r="AT18" s="252">
        <v>5</v>
      </c>
      <c r="AU18" s="252">
        <v>71</v>
      </c>
      <c r="AV18" s="252">
        <v>48</v>
      </c>
      <c r="AW18" s="252">
        <v>69</v>
      </c>
      <c r="AX18" s="252">
        <v>0</v>
      </c>
      <c r="AY18" s="252">
        <v>0</v>
      </c>
      <c r="AZ18" s="252">
        <v>35</v>
      </c>
      <c r="BA18" s="252">
        <v>38</v>
      </c>
      <c r="BB18" s="252">
        <v>0</v>
      </c>
      <c r="BC18" s="252">
        <v>0</v>
      </c>
      <c r="BD18" s="252">
        <v>46</v>
      </c>
      <c r="BE18" s="252">
        <v>0</v>
      </c>
      <c r="BF18" s="252">
        <v>36</v>
      </c>
      <c r="BG18" s="252">
        <v>21</v>
      </c>
      <c r="BH18" s="252">
        <v>69</v>
      </c>
      <c r="BI18" s="252">
        <v>0</v>
      </c>
      <c r="BJ18" s="252">
        <v>78</v>
      </c>
      <c r="BK18" s="252">
        <v>73</v>
      </c>
      <c r="BL18" s="252">
        <v>0</v>
      </c>
      <c r="BM18" s="252">
        <v>0</v>
      </c>
      <c r="BN18" s="252">
        <v>31</v>
      </c>
      <c r="BO18" s="252">
        <v>35</v>
      </c>
      <c r="BP18" s="252">
        <v>10</v>
      </c>
      <c r="BQ18" s="252">
        <v>0</v>
      </c>
      <c r="BR18" s="252">
        <v>80</v>
      </c>
      <c r="BS18" s="252">
        <v>77</v>
      </c>
      <c r="BT18" s="252">
        <v>60</v>
      </c>
      <c r="BU18" s="252">
        <v>72</v>
      </c>
      <c r="BV18" s="252">
        <v>6</v>
      </c>
      <c r="BW18" s="252">
        <v>68</v>
      </c>
      <c r="BX18" s="252">
        <v>17</v>
      </c>
      <c r="BY18" s="252">
        <v>44</v>
      </c>
      <c r="BZ18" s="252">
        <v>9</v>
      </c>
      <c r="CA18" s="252">
        <v>79</v>
      </c>
      <c r="CB18" s="252">
        <v>57</v>
      </c>
      <c r="CC18" s="252">
        <v>23</v>
      </c>
      <c r="CD18" s="252">
        <v>74</v>
      </c>
      <c r="CE18" s="252">
        <v>29</v>
      </c>
      <c r="CF18" s="252">
        <v>38</v>
      </c>
      <c r="CG18" s="252">
        <v>0</v>
      </c>
      <c r="CH18" s="252">
        <v>0</v>
      </c>
      <c r="CI18" s="252">
        <v>72</v>
      </c>
      <c r="CJ18" s="252">
        <v>0</v>
      </c>
      <c r="CK18" s="252">
        <v>0</v>
      </c>
      <c r="CL18" s="252">
        <v>46</v>
      </c>
      <c r="CM18" s="252">
        <v>72</v>
      </c>
      <c r="CN18" s="252">
        <v>0</v>
      </c>
      <c r="CO18" s="252">
        <v>0</v>
      </c>
      <c r="CP18" s="252">
        <v>0</v>
      </c>
      <c r="CQ18" s="252">
        <v>47</v>
      </c>
      <c r="CR18" s="252">
        <v>0</v>
      </c>
      <c r="CS18" s="252">
        <v>61</v>
      </c>
      <c r="CT18" s="252">
        <v>43</v>
      </c>
      <c r="CU18" s="252" t="s">
        <v>4317</v>
      </c>
      <c r="CV18" s="252">
        <v>56</v>
      </c>
      <c r="CW18" s="252">
        <v>75</v>
      </c>
      <c r="CX18" s="252">
        <v>0</v>
      </c>
      <c r="CY18" s="252">
        <v>77</v>
      </c>
      <c r="CZ18" s="252">
        <v>67</v>
      </c>
      <c r="DA18" s="252">
        <v>73</v>
      </c>
      <c r="DB18" s="252">
        <v>27</v>
      </c>
      <c r="DC18" s="252">
        <v>46</v>
      </c>
      <c r="DD18" s="252">
        <v>0</v>
      </c>
      <c r="DE18" s="252">
        <v>72</v>
      </c>
      <c r="DF18" s="252">
        <v>77</v>
      </c>
      <c r="DG18" s="252">
        <v>55</v>
      </c>
      <c r="DH18" s="252">
        <v>55</v>
      </c>
      <c r="DI18" s="252">
        <v>41</v>
      </c>
      <c r="DJ18" s="252">
        <v>4</v>
      </c>
      <c r="DK18" s="252">
        <v>13</v>
      </c>
      <c r="DL18" s="252">
        <v>29</v>
      </c>
      <c r="DM18" s="252">
        <v>48</v>
      </c>
      <c r="DN18" s="1">
        <v>3</v>
      </c>
      <c r="DO18" s="1">
        <v>71</v>
      </c>
      <c r="DP18" s="1">
        <v>61</v>
      </c>
      <c r="DQ18" s="1">
        <v>67</v>
      </c>
      <c r="DR18" s="1">
        <v>38</v>
      </c>
      <c r="DS18" s="1">
        <v>56</v>
      </c>
      <c r="DT18" s="1">
        <v>38</v>
      </c>
      <c r="DU18" s="1">
        <v>68</v>
      </c>
      <c r="DV18" s="1">
        <v>80</v>
      </c>
      <c r="DW18" s="1">
        <v>16</v>
      </c>
      <c r="DX18" s="1">
        <v>51</v>
      </c>
      <c r="DY18" s="1">
        <v>0</v>
      </c>
      <c r="DZ18" s="1">
        <v>0</v>
      </c>
      <c r="EA18" s="1">
        <v>77</v>
      </c>
      <c r="EB18" s="1">
        <v>71</v>
      </c>
      <c r="EC18" s="1">
        <v>74</v>
      </c>
      <c r="ED18" s="1">
        <v>48</v>
      </c>
      <c r="EE18" s="1">
        <v>75</v>
      </c>
      <c r="EF18" s="1">
        <v>15</v>
      </c>
      <c r="EG18" s="1">
        <v>31</v>
      </c>
      <c r="EH18" s="1">
        <v>0</v>
      </c>
      <c r="EI18" s="1">
        <v>8</v>
      </c>
      <c r="EJ18" s="1">
        <v>72</v>
      </c>
      <c r="EK18" s="1">
        <v>53</v>
      </c>
      <c r="EL18" s="1">
        <v>0</v>
      </c>
      <c r="EM18" s="1">
        <v>13</v>
      </c>
      <c r="EN18" s="1">
        <v>7</v>
      </c>
      <c r="EO18" s="1">
        <v>0</v>
      </c>
      <c r="EP18" s="1">
        <v>72</v>
      </c>
      <c r="EQ18" s="1">
        <v>72</v>
      </c>
      <c r="ER18" s="1">
        <v>1</v>
      </c>
      <c r="ES18" s="1">
        <v>74</v>
      </c>
      <c r="ET18" s="1">
        <v>0</v>
      </c>
      <c r="EU18" s="1">
        <v>69</v>
      </c>
      <c r="EV18" s="1">
        <v>67</v>
      </c>
      <c r="EW18" s="1">
        <v>20</v>
      </c>
      <c r="EX18" s="1">
        <v>52</v>
      </c>
      <c r="EY18" s="1">
        <v>0</v>
      </c>
      <c r="EZ18" s="1">
        <v>50</v>
      </c>
      <c r="FA18" s="1">
        <v>0</v>
      </c>
      <c r="FB18" s="1">
        <v>2</v>
      </c>
      <c r="FC18" s="1">
        <v>10</v>
      </c>
      <c r="FD18" s="1">
        <v>70</v>
      </c>
      <c r="FE18" s="1">
        <v>0</v>
      </c>
      <c r="FF18" s="1">
        <v>71</v>
      </c>
      <c r="FG18" s="1">
        <v>56</v>
      </c>
      <c r="FH18" s="1">
        <v>69</v>
      </c>
      <c r="FI18" s="1">
        <v>42</v>
      </c>
      <c r="FJ18" s="1">
        <v>67</v>
      </c>
      <c r="FK18" s="1">
        <v>0</v>
      </c>
      <c r="FL18" s="1">
        <v>80</v>
      </c>
      <c r="FM18" s="1">
        <v>80</v>
      </c>
      <c r="FN18" s="1">
        <v>31</v>
      </c>
      <c r="FO18" s="1">
        <v>56</v>
      </c>
      <c r="FP18" s="1">
        <v>61</v>
      </c>
      <c r="FQ18" s="1">
        <v>2</v>
      </c>
      <c r="FR18" s="1">
        <v>51</v>
      </c>
      <c r="FS18" s="1">
        <v>47</v>
      </c>
      <c r="FT18" s="1">
        <v>0</v>
      </c>
      <c r="FU18" s="1">
        <v>5</v>
      </c>
      <c r="FV18" s="1">
        <v>0</v>
      </c>
      <c r="FW18" s="1">
        <v>78</v>
      </c>
      <c r="FX18" s="1">
        <v>72</v>
      </c>
      <c r="FY18" s="1">
        <v>0</v>
      </c>
      <c r="FZ18" s="1">
        <v>48</v>
      </c>
      <c r="GA18" s="1">
        <v>0</v>
      </c>
      <c r="GB18" s="1">
        <v>48</v>
      </c>
      <c r="GC18" s="1">
        <v>6</v>
      </c>
      <c r="GL18" s="1"/>
      <c r="GM18" s="1"/>
      <c r="GN18" s="1"/>
      <c r="GO18" s="1"/>
      <c r="GP18" s="1"/>
      <c r="GQ18" s="1"/>
      <c r="GR18" s="1"/>
      <c r="GS18" s="1"/>
      <c r="GT18" s="1"/>
      <c r="GU18" s="1"/>
      <c r="GV18" s="1"/>
      <c r="GW18" s="1"/>
      <c r="GX18" s="1"/>
      <c r="GY18" s="1"/>
      <c r="GZ18" s="1"/>
      <c r="HA18" s="1"/>
      <c r="HB18" s="1"/>
      <c r="HC18" s="1"/>
      <c r="HD18" s="1"/>
      <c r="HE18" s="1"/>
      <c r="HF18" s="1"/>
      <c r="HG18" s="118"/>
      <c r="HH18" s="87"/>
      <c r="HI18" s="87"/>
      <c r="HJ18" s="3"/>
      <c r="HK18" s="84"/>
      <c r="HL18" s="143"/>
      <c r="HM18" s="80"/>
    </row>
    <row r="19" spans="1:221" ht="15.75">
      <c r="A19" s="41" t="s">
        <v>9</v>
      </c>
      <c r="D19" s="61">
        <f t="shared" si="0"/>
        <v>5872</v>
      </c>
      <c r="E19" s="252">
        <v>72</v>
      </c>
      <c r="F19" s="252">
        <v>0</v>
      </c>
      <c r="G19" s="252">
        <v>53</v>
      </c>
      <c r="H19" s="252">
        <v>72</v>
      </c>
      <c r="I19" s="252">
        <v>0</v>
      </c>
      <c r="J19" s="252">
        <v>0</v>
      </c>
      <c r="K19" s="252">
        <v>28</v>
      </c>
      <c r="L19" s="252">
        <v>27</v>
      </c>
      <c r="M19" s="252">
        <v>62</v>
      </c>
      <c r="N19" s="252">
        <v>0</v>
      </c>
      <c r="O19" s="252">
        <v>0</v>
      </c>
      <c r="P19" s="252">
        <v>0</v>
      </c>
      <c r="Q19" s="252">
        <v>38</v>
      </c>
      <c r="R19" s="252">
        <v>69</v>
      </c>
      <c r="S19" s="252">
        <v>49</v>
      </c>
      <c r="T19" s="252">
        <v>46</v>
      </c>
      <c r="U19" s="252">
        <v>0</v>
      </c>
      <c r="V19" s="252">
        <v>74</v>
      </c>
      <c r="W19" s="252">
        <v>80</v>
      </c>
      <c r="X19" s="252">
        <v>35</v>
      </c>
      <c r="Y19" s="252">
        <v>36</v>
      </c>
      <c r="Z19" s="252">
        <v>0</v>
      </c>
      <c r="AA19" s="252">
        <v>32</v>
      </c>
      <c r="AB19" s="252">
        <v>12</v>
      </c>
      <c r="AC19" s="252">
        <v>22</v>
      </c>
      <c r="AD19" s="252">
        <v>0</v>
      </c>
      <c r="AE19" s="252">
        <v>9</v>
      </c>
      <c r="AF19" s="252">
        <v>62</v>
      </c>
      <c r="AG19" s="252">
        <v>19</v>
      </c>
      <c r="AH19" s="252">
        <v>71</v>
      </c>
      <c r="AI19" s="252">
        <v>79</v>
      </c>
      <c r="AJ19" s="252">
        <v>9</v>
      </c>
      <c r="AK19" s="252">
        <v>11</v>
      </c>
      <c r="AL19" s="252">
        <v>30</v>
      </c>
      <c r="AM19" s="252">
        <v>72</v>
      </c>
      <c r="AN19" s="252">
        <v>0</v>
      </c>
      <c r="AO19" s="252">
        <v>69</v>
      </c>
      <c r="AP19" s="252">
        <v>36</v>
      </c>
      <c r="AQ19" s="252">
        <v>65</v>
      </c>
      <c r="AR19" s="252">
        <v>0</v>
      </c>
      <c r="AS19" s="252">
        <v>36</v>
      </c>
      <c r="AT19" s="252">
        <v>38</v>
      </c>
      <c r="AU19" s="252">
        <v>78</v>
      </c>
      <c r="AV19" s="252">
        <v>50</v>
      </c>
      <c r="AW19" s="252">
        <v>0</v>
      </c>
      <c r="AX19" s="252">
        <v>0</v>
      </c>
      <c r="AY19" s="252">
        <v>0</v>
      </c>
      <c r="AZ19" s="252">
        <v>5</v>
      </c>
      <c r="BA19" s="252">
        <v>21</v>
      </c>
      <c r="BB19" s="252">
        <v>0</v>
      </c>
      <c r="BC19" s="252">
        <v>0</v>
      </c>
      <c r="BD19" s="252">
        <v>35</v>
      </c>
      <c r="BE19" s="252">
        <v>0</v>
      </c>
      <c r="BF19" s="252">
        <v>46</v>
      </c>
      <c r="BG19" s="252">
        <v>58</v>
      </c>
      <c r="BH19" s="252">
        <v>11</v>
      </c>
      <c r="BI19" s="252">
        <v>0</v>
      </c>
      <c r="BJ19" s="252">
        <v>0</v>
      </c>
      <c r="BK19" s="252">
        <v>23</v>
      </c>
      <c r="BL19" s="252">
        <v>0</v>
      </c>
      <c r="BM19" s="252">
        <v>0</v>
      </c>
      <c r="BN19" s="252">
        <v>33</v>
      </c>
      <c r="BO19" s="252">
        <v>57</v>
      </c>
      <c r="BP19" s="252">
        <v>71</v>
      </c>
      <c r="BQ19" s="252">
        <v>0</v>
      </c>
      <c r="BR19" s="252">
        <v>0</v>
      </c>
      <c r="BS19" s="252">
        <v>0</v>
      </c>
      <c r="BT19" s="252">
        <v>0</v>
      </c>
      <c r="BU19" s="252">
        <v>0</v>
      </c>
      <c r="BV19" s="252">
        <v>9</v>
      </c>
      <c r="BW19" s="252">
        <v>30</v>
      </c>
      <c r="BX19" s="252">
        <v>54</v>
      </c>
      <c r="BY19" s="252">
        <v>26</v>
      </c>
      <c r="BZ19" s="252">
        <v>42</v>
      </c>
      <c r="CA19" s="252">
        <v>0</v>
      </c>
      <c r="CB19" s="252">
        <v>57</v>
      </c>
      <c r="CC19" s="252">
        <v>31</v>
      </c>
      <c r="CD19" s="252">
        <v>12</v>
      </c>
      <c r="CE19" s="252">
        <v>49</v>
      </c>
      <c r="CF19" s="252">
        <v>69</v>
      </c>
      <c r="CG19" s="252">
        <v>0</v>
      </c>
      <c r="CH19" s="252">
        <v>0</v>
      </c>
      <c r="CI19" s="252">
        <v>62</v>
      </c>
      <c r="CJ19" s="252">
        <v>64</v>
      </c>
      <c r="CK19" s="252">
        <v>79</v>
      </c>
      <c r="CL19" s="252">
        <v>69</v>
      </c>
      <c r="CM19" s="252">
        <v>59</v>
      </c>
      <c r="CN19" s="252">
        <v>0</v>
      </c>
      <c r="CO19" s="252">
        <v>72</v>
      </c>
      <c r="CP19" s="252">
        <v>0</v>
      </c>
      <c r="CQ19" s="252">
        <v>60</v>
      </c>
      <c r="CR19" s="252">
        <v>0</v>
      </c>
      <c r="CS19" s="252">
        <v>64</v>
      </c>
      <c r="CT19" s="252">
        <v>59</v>
      </c>
      <c r="CU19" s="252" t="s">
        <v>4309</v>
      </c>
      <c r="CV19" s="252">
        <v>0</v>
      </c>
      <c r="CW19" s="252">
        <v>0</v>
      </c>
      <c r="CX19" s="252">
        <v>0</v>
      </c>
      <c r="CY19" s="252">
        <v>0</v>
      </c>
      <c r="CZ19" s="252">
        <v>0</v>
      </c>
      <c r="DA19" s="252">
        <v>0</v>
      </c>
      <c r="DB19" s="252">
        <v>49</v>
      </c>
      <c r="DC19" s="252">
        <v>55</v>
      </c>
      <c r="DD19" s="252">
        <v>15</v>
      </c>
      <c r="DE19" s="252">
        <v>45</v>
      </c>
      <c r="DF19" s="252">
        <v>72</v>
      </c>
      <c r="DG19" s="252">
        <v>56</v>
      </c>
      <c r="DH19" s="252">
        <v>9</v>
      </c>
      <c r="DI19" s="252">
        <v>19</v>
      </c>
      <c r="DJ19" s="252">
        <v>64</v>
      </c>
      <c r="DK19" s="252">
        <v>49</v>
      </c>
      <c r="DL19" s="252">
        <v>50</v>
      </c>
      <c r="DM19" s="252">
        <v>33</v>
      </c>
      <c r="DN19" s="1">
        <v>35</v>
      </c>
      <c r="DO19" s="1">
        <v>68</v>
      </c>
      <c r="DP19" s="1">
        <v>46</v>
      </c>
      <c r="DQ19" s="1">
        <v>67</v>
      </c>
      <c r="DR19" s="1">
        <v>27</v>
      </c>
      <c r="DS19" s="1">
        <v>74</v>
      </c>
      <c r="DT19" s="1">
        <v>67</v>
      </c>
      <c r="DU19" s="1">
        <v>57</v>
      </c>
      <c r="DV19" s="1">
        <v>0</v>
      </c>
      <c r="DW19" s="1">
        <v>5</v>
      </c>
      <c r="DX19" s="1">
        <v>34</v>
      </c>
      <c r="DY19" s="1">
        <v>71</v>
      </c>
      <c r="DZ19" s="1">
        <v>0</v>
      </c>
      <c r="EA19" s="1">
        <v>46</v>
      </c>
      <c r="EB19" s="1">
        <v>79</v>
      </c>
      <c r="EC19" s="1">
        <v>63</v>
      </c>
      <c r="ED19" s="1">
        <v>15</v>
      </c>
      <c r="EE19" s="1">
        <v>78</v>
      </c>
      <c r="EF19" s="1">
        <v>46</v>
      </c>
      <c r="EG19" s="1">
        <v>52</v>
      </c>
      <c r="EH19" s="1">
        <v>0</v>
      </c>
      <c r="EI19" s="1">
        <v>21</v>
      </c>
      <c r="EJ19" s="1">
        <v>0</v>
      </c>
      <c r="EK19" s="1">
        <v>23</v>
      </c>
      <c r="EL19" s="1">
        <v>59</v>
      </c>
      <c r="EM19" s="1">
        <v>29</v>
      </c>
      <c r="EN19" s="1">
        <v>47</v>
      </c>
      <c r="EO19" s="1">
        <v>0</v>
      </c>
      <c r="EP19" s="1">
        <v>63</v>
      </c>
      <c r="EQ19" s="1">
        <v>50</v>
      </c>
      <c r="ER19" s="1">
        <v>36</v>
      </c>
      <c r="ES19" s="1">
        <v>0</v>
      </c>
      <c r="ET19" s="1">
        <v>34</v>
      </c>
      <c r="EU19" s="1">
        <v>16</v>
      </c>
      <c r="EV19" s="1">
        <v>47</v>
      </c>
      <c r="EW19" s="1">
        <v>8</v>
      </c>
      <c r="EX19" s="1">
        <v>67</v>
      </c>
      <c r="EY19" s="1">
        <v>36</v>
      </c>
      <c r="EZ19" s="1">
        <v>47</v>
      </c>
      <c r="FA19" s="1">
        <v>70</v>
      </c>
      <c r="FB19" s="1">
        <v>67</v>
      </c>
      <c r="FC19" s="1">
        <v>55</v>
      </c>
      <c r="FD19" s="1">
        <v>25</v>
      </c>
      <c r="FE19" s="1">
        <v>77</v>
      </c>
      <c r="FF19" s="1">
        <v>76</v>
      </c>
      <c r="FG19" s="1">
        <v>0</v>
      </c>
      <c r="FH19" s="1">
        <v>41</v>
      </c>
      <c r="FI19" s="1">
        <v>66</v>
      </c>
      <c r="FJ19" s="1">
        <v>0</v>
      </c>
      <c r="FK19" s="1">
        <v>0</v>
      </c>
      <c r="FL19" s="1">
        <v>24</v>
      </c>
      <c r="FM19" s="1">
        <v>0</v>
      </c>
      <c r="FN19" s="1">
        <v>41</v>
      </c>
      <c r="FO19" s="1">
        <v>42</v>
      </c>
      <c r="FP19" s="1">
        <v>0</v>
      </c>
      <c r="FQ19" s="1">
        <v>49</v>
      </c>
      <c r="FR19" s="1">
        <v>35</v>
      </c>
      <c r="FS19" s="1">
        <v>41</v>
      </c>
      <c r="FT19" s="1">
        <v>0</v>
      </c>
      <c r="FU19" s="1">
        <v>33</v>
      </c>
      <c r="FV19" s="1">
        <v>42</v>
      </c>
      <c r="FW19" s="1">
        <v>0</v>
      </c>
      <c r="FX19" s="1">
        <v>0</v>
      </c>
      <c r="FY19" s="1">
        <v>74</v>
      </c>
      <c r="FZ19" s="1">
        <v>0</v>
      </c>
      <c r="GA19" s="1">
        <v>62</v>
      </c>
      <c r="GB19" s="1">
        <v>0</v>
      </c>
      <c r="GC19" s="1">
        <v>55</v>
      </c>
      <c r="HH19" s="87"/>
      <c r="HI19" s="87"/>
      <c r="HJ19" s="3"/>
      <c r="HK19" s="84"/>
      <c r="HL19" s="143"/>
      <c r="HM19" s="80"/>
    </row>
    <row r="20" spans="1:221" ht="15.75">
      <c r="A20" s="42" t="s">
        <v>2236</v>
      </c>
      <c r="D20" s="61">
        <f t="shared" si="0"/>
        <v>5171</v>
      </c>
      <c r="E20" s="252">
        <v>76</v>
      </c>
      <c r="F20" s="252">
        <v>28</v>
      </c>
      <c r="G20" s="252">
        <v>59</v>
      </c>
      <c r="H20" s="252">
        <v>76</v>
      </c>
      <c r="I20" s="252">
        <v>0</v>
      </c>
      <c r="J20" s="252">
        <v>0</v>
      </c>
      <c r="K20" s="252">
        <v>62</v>
      </c>
      <c r="L20" s="252">
        <v>41</v>
      </c>
      <c r="M20" s="252">
        <v>78</v>
      </c>
      <c r="N20" s="252">
        <v>0</v>
      </c>
      <c r="O20" s="252">
        <v>0</v>
      </c>
      <c r="P20" s="252">
        <v>0</v>
      </c>
      <c r="Q20" s="252">
        <v>31</v>
      </c>
      <c r="R20" s="252">
        <v>41</v>
      </c>
      <c r="S20" s="252">
        <v>15</v>
      </c>
      <c r="T20" s="252">
        <v>70</v>
      </c>
      <c r="U20" s="252">
        <v>66</v>
      </c>
      <c r="V20" s="252">
        <v>56</v>
      </c>
      <c r="W20" s="252">
        <v>77</v>
      </c>
      <c r="X20" s="252">
        <v>80</v>
      </c>
      <c r="Y20" s="252">
        <v>56</v>
      </c>
      <c r="Z20" s="252">
        <v>0</v>
      </c>
      <c r="AA20" s="252">
        <v>22</v>
      </c>
      <c r="AB20" s="252">
        <v>42</v>
      </c>
      <c r="AC20" s="252">
        <v>19</v>
      </c>
      <c r="AD20" s="252">
        <v>0</v>
      </c>
      <c r="AE20" s="252">
        <v>69</v>
      </c>
      <c r="AF20" s="252">
        <v>65</v>
      </c>
      <c r="AG20" s="252">
        <v>75</v>
      </c>
      <c r="AH20" s="252">
        <v>0</v>
      </c>
      <c r="AI20" s="252">
        <v>76</v>
      </c>
      <c r="AJ20" s="252">
        <v>36</v>
      </c>
      <c r="AK20" s="252">
        <v>30</v>
      </c>
      <c r="AL20" s="252">
        <v>33</v>
      </c>
      <c r="AM20" s="252">
        <v>0</v>
      </c>
      <c r="AN20" s="252">
        <v>50</v>
      </c>
      <c r="AO20" s="252">
        <v>0</v>
      </c>
      <c r="AP20" s="252">
        <v>10</v>
      </c>
      <c r="AQ20" s="252">
        <v>0</v>
      </c>
      <c r="AR20" s="252">
        <v>0</v>
      </c>
      <c r="AS20" s="252">
        <v>26</v>
      </c>
      <c r="AT20" s="252">
        <v>44</v>
      </c>
      <c r="AU20" s="252">
        <v>63</v>
      </c>
      <c r="AV20" s="252">
        <v>0</v>
      </c>
      <c r="AW20" s="252">
        <v>0</v>
      </c>
      <c r="AX20" s="252">
        <v>0</v>
      </c>
      <c r="AY20" s="252">
        <v>0</v>
      </c>
      <c r="AZ20" s="252">
        <v>10</v>
      </c>
      <c r="BA20" s="252">
        <v>66</v>
      </c>
      <c r="BB20" s="252">
        <v>0</v>
      </c>
      <c r="BC20" s="252">
        <v>0</v>
      </c>
      <c r="BD20" s="252">
        <v>31</v>
      </c>
      <c r="BE20" s="252">
        <v>0</v>
      </c>
      <c r="BF20" s="252">
        <v>36</v>
      </c>
      <c r="BG20" s="252">
        <v>40</v>
      </c>
      <c r="BH20" s="252">
        <v>9</v>
      </c>
      <c r="BI20" s="252">
        <v>0</v>
      </c>
      <c r="BJ20" s="252">
        <v>49</v>
      </c>
      <c r="BK20" s="252">
        <v>35</v>
      </c>
      <c r="BL20" s="252">
        <v>0</v>
      </c>
      <c r="BM20" s="252">
        <v>0</v>
      </c>
      <c r="BN20" s="252">
        <v>22</v>
      </c>
      <c r="BO20" s="252">
        <v>60</v>
      </c>
      <c r="BP20" s="252">
        <v>57</v>
      </c>
      <c r="BQ20" s="252">
        <v>0</v>
      </c>
      <c r="BR20" s="252">
        <v>0</v>
      </c>
      <c r="BS20" s="252">
        <v>0</v>
      </c>
      <c r="BT20" s="252">
        <v>0</v>
      </c>
      <c r="BU20" s="252">
        <v>0</v>
      </c>
      <c r="BV20" s="252">
        <v>40</v>
      </c>
      <c r="BW20" s="252">
        <v>36</v>
      </c>
      <c r="BX20" s="252">
        <v>38</v>
      </c>
      <c r="BY20" s="252">
        <v>72</v>
      </c>
      <c r="BZ20" s="252">
        <v>17</v>
      </c>
      <c r="CA20" s="252">
        <v>51</v>
      </c>
      <c r="CB20" s="252">
        <v>74</v>
      </c>
      <c r="CC20" s="252">
        <v>49</v>
      </c>
      <c r="CD20" s="252">
        <v>18</v>
      </c>
      <c r="CE20" s="252">
        <v>0</v>
      </c>
      <c r="CF20" s="252">
        <v>79</v>
      </c>
      <c r="CG20" s="252">
        <v>0</v>
      </c>
      <c r="CH20" s="252">
        <v>0</v>
      </c>
      <c r="CI20" s="252">
        <v>0</v>
      </c>
      <c r="CJ20" s="252">
        <v>0</v>
      </c>
      <c r="CK20" s="252">
        <v>58</v>
      </c>
      <c r="CL20" s="252">
        <v>0</v>
      </c>
      <c r="CM20" s="252">
        <v>43</v>
      </c>
      <c r="CN20" s="252">
        <v>0</v>
      </c>
      <c r="CO20" s="252">
        <v>0</v>
      </c>
      <c r="CP20" s="252">
        <v>0</v>
      </c>
      <c r="CQ20" s="252">
        <v>0</v>
      </c>
      <c r="CR20" s="252">
        <v>0</v>
      </c>
      <c r="CS20" s="252">
        <v>0</v>
      </c>
      <c r="CT20" s="252">
        <v>74</v>
      </c>
      <c r="CU20" s="252" t="s">
        <v>4274</v>
      </c>
      <c r="CV20" s="252">
        <v>0</v>
      </c>
      <c r="CW20" s="252">
        <v>0</v>
      </c>
      <c r="CX20" s="252">
        <v>0</v>
      </c>
      <c r="CY20" s="252">
        <v>0</v>
      </c>
      <c r="CZ20" s="252">
        <v>0</v>
      </c>
      <c r="DA20" s="252">
        <v>0</v>
      </c>
      <c r="DB20" s="252">
        <v>34</v>
      </c>
      <c r="DC20" s="252">
        <v>0</v>
      </c>
      <c r="DD20" s="252">
        <v>40</v>
      </c>
      <c r="DE20" s="252">
        <v>57</v>
      </c>
      <c r="DF20" s="252">
        <v>52</v>
      </c>
      <c r="DG20" s="252">
        <v>40</v>
      </c>
      <c r="DH20" s="252">
        <v>53</v>
      </c>
      <c r="DI20" s="252">
        <v>27</v>
      </c>
      <c r="DJ20" s="252">
        <v>38</v>
      </c>
      <c r="DK20" s="252">
        <v>32</v>
      </c>
      <c r="DL20" s="252">
        <v>26</v>
      </c>
      <c r="DM20" s="252">
        <v>61</v>
      </c>
      <c r="DN20" s="1">
        <v>51</v>
      </c>
      <c r="DO20" s="1">
        <v>0</v>
      </c>
      <c r="DP20" s="1">
        <v>67</v>
      </c>
      <c r="DQ20" s="1">
        <v>67</v>
      </c>
      <c r="DR20" s="1">
        <v>74</v>
      </c>
      <c r="DS20" s="1">
        <v>17</v>
      </c>
      <c r="DT20" s="1">
        <v>74</v>
      </c>
      <c r="DU20" s="1">
        <v>0</v>
      </c>
      <c r="DV20" s="1">
        <v>0</v>
      </c>
      <c r="DW20" s="1">
        <v>79</v>
      </c>
      <c r="DX20" s="1">
        <v>35</v>
      </c>
      <c r="DY20" s="1">
        <v>41</v>
      </c>
      <c r="DZ20" s="1">
        <v>0</v>
      </c>
      <c r="EA20" s="1">
        <v>34</v>
      </c>
      <c r="EB20" s="1">
        <v>0</v>
      </c>
      <c r="EC20" s="1">
        <v>57</v>
      </c>
      <c r="ED20" s="1">
        <v>11</v>
      </c>
      <c r="EE20" s="1">
        <v>0</v>
      </c>
      <c r="EF20" s="1">
        <v>55</v>
      </c>
      <c r="EG20" s="1">
        <v>62</v>
      </c>
      <c r="EH20" s="1">
        <v>0</v>
      </c>
      <c r="EI20" s="1">
        <v>62</v>
      </c>
      <c r="EJ20" s="1">
        <v>0</v>
      </c>
      <c r="EK20" s="1">
        <v>35</v>
      </c>
      <c r="EL20" s="1">
        <v>0</v>
      </c>
      <c r="EM20" s="1">
        <v>44</v>
      </c>
      <c r="EN20" s="1">
        <v>29</v>
      </c>
      <c r="EO20" s="1">
        <v>0</v>
      </c>
      <c r="EP20" s="1">
        <v>0</v>
      </c>
      <c r="EQ20" s="1">
        <v>0</v>
      </c>
      <c r="ER20" s="1">
        <v>16</v>
      </c>
      <c r="ES20" s="1">
        <v>0</v>
      </c>
      <c r="ET20" s="1">
        <v>65</v>
      </c>
      <c r="EU20" s="1">
        <v>23</v>
      </c>
      <c r="EV20" s="1">
        <v>0</v>
      </c>
      <c r="EW20" s="1">
        <v>60</v>
      </c>
      <c r="EX20" s="1">
        <v>45</v>
      </c>
      <c r="EY20" s="1">
        <v>53</v>
      </c>
      <c r="EZ20" s="1">
        <v>43</v>
      </c>
      <c r="FA20" s="1">
        <v>77</v>
      </c>
      <c r="FB20" s="1">
        <v>72</v>
      </c>
      <c r="FC20" s="1">
        <v>52</v>
      </c>
      <c r="FD20" s="1">
        <v>0</v>
      </c>
      <c r="FE20" s="1">
        <v>76</v>
      </c>
      <c r="FF20" s="1">
        <v>45</v>
      </c>
      <c r="FG20" s="1">
        <v>0</v>
      </c>
      <c r="FH20" s="1">
        <v>0</v>
      </c>
      <c r="FI20" s="1">
        <v>21</v>
      </c>
      <c r="FJ20" s="1">
        <v>0</v>
      </c>
      <c r="FK20" s="1">
        <v>0</v>
      </c>
      <c r="FL20" s="1">
        <v>22</v>
      </c>
      <c r="FM20" s="1">
        <v>0</v>
      </c>
      <c r="FN20" s="1">
        <v>68</v>
      </c>
      <c r="FO20" s="1">
        <v>0</v>
      </c>
      <c r="FP20" s="1">
        <v>0</v>
      </c>
      <c r="FQ20" s="1">
        <v>22</v>
      </c>
      <c r="FR20" s="1">
        <v>39</v>
      </c>
      <c r="FS20" s="1">
        <v>50</v>
      </c>
      <c r="FT20" s="1">
        <v>0</v>
      </c>
      <c r="FU20" s="1">
        <v>40</v>
      </c>
      <c r="FV20" s="1">
        <v>36</v>
      </c>
      <c r="FW20" s="1">
        <v>11</v>
      </c>
      <c r="FX20" s="1">
        <v>58</v>
      </c>
      <c r="FY20" s="1">
        <v>47</v>
      </c>
      <c r="FZ20" s="1">
        <v>0</v>
      </c>
      <c r="GA20" s="1">
        <v>36</v>
      </c>
      <c r="GB20" s="1">
        <v>61</v>
      </c>
      <c r="GC20" s="1">
        <v>43</v>
      </c>
      <c r="GL20" s="1"/>
      <c r="GM20" s="1"/>
      <c r="GN20" s="1"/>
      <c r="GO20" s="1"/>
      <c r="GP20" s="1"/>
      <c r="GQ20" s="1"/>
      <c r="GR20" s="1"/>
      <c r="GS20" s="1"/>
      <c r="GT20" s="1"/>
      <c r="GU20" s="1"/>
      <c r="GV20" s="1"/>
      <c r="GW20" s="1"/>
      <c r="GX20" s="1"/>
      <c r="GY20" s="1"/>
      <c r="GZ20" s="1"/>
      <c r="HA20" s="1"/>
      <c r="HB20" s="1"/>
      <c r="HC20" s="1"/>
      <c r="HD20" s="1"/>
      <c r="HE20" s="1"/>
      <c r="HF20" s="1"/>
      <c r="HG20" s="118"/>
      <c r="HH20" s="87"/>
      <c r="HI20" s="87"/>
      <c r="HJ20" s="3"/>
      <c r="HK20" s="84"/>
      <c r="HL20" s="143"/>
      <c r="HM20" s="80"/>
    </row>
    <row r="21" spans="1:221" ht="15.75">
      <c r="A21" s="42" t="s">
        <v>11</v>
      </c>
      <c r="D21" s="61">
        <f t="shared" si="0"/>
        <v>6185</v>
      </c>
      <c r="E21" s="252">
        <v>57</v>
      </c>
      <c r="F21" s="252">
        <v>79</v>
      </c>
      <c r="G21" s="252">
        <v>71</v>
      </c>
      <c r="H21" s="252">
        <v>66</v>
      </c>
      <c r="I21" s="252">
        <v>55</v>
      </c>
      <c r="J21" s="252">
        <v>24</v>
      </c>
      <c r="K21" s="252">
        <v>51</v>
      </c>
      <c r="L21" s="252">
        <v>69</v>
      </c>
      <c r="M21" s="252">
        <v>59</v>
      </c>
      <c r="N21" s="252">
        <v>0</v>
      </c>
      <c r="O21" s="252">
        <v>51</v>
      </c>
      <c r="P21" s="252">
        <v>64</v>
      </c>
      <c r="Q21" s="252">
        <v>34</v>
      </c>
      <c r="R21" s="252">
        <v>26</v>
      </c>
      <c r="S21" s="252">
        <v>69</v>
      </c>
      <c r="T21" s="252">
        <v>34</v>
      </c>
      <c r="U21" s="252">
        <v>59</v>
      </c>
      <c r="V21" s="252">
        <v>47</v>
      </c>
      <c r="W21" s="252">
        <v>35</v>
      </c>
      <c r="X21" s="252">
        <v>64</v>
      </c>
      <c r="Y21" s="252">
        <v>75</v>
      </c>
      <c r="Z21" s="252">
        <v>0</v>
      </c>
      <c r="AA21" s="252">
        <v>27</v>
      </c>
      <c r="AB21" s="252">
        <v>68</v>
      </c>
      <c r="AC21" s="252">
        <v>20</v>
      </c>
      <c r="AD21" s="252">
        <v>0</v>
      </c>
      <c r="AE21" s="252">
        <v>62</v>
      </c>
      <c r="AF21" s="252">
        <v>0</v>
      </c>
      <c r="AG21" s="252">
        <v>64</v>
      </c>
      <c r="AH21" s="252">
        <v>57</v>
      </c>
      <c r="AI21" s="252">
        <v>62</v>
      </c>
      <c r="AJ21" s="252">
        <v>42</v>
      </c>
      <c r="AK21" s="252">
        <v>26</v>
      </c>
      <c r="AL21" s="252">
        <v>25</v>
      </c>
      <c r="AM21" s="252">
        <v>0</v>
      </c>
      <c r="AN21" s="252">
        <v>50</v>
      </c>
      <c r="AO21" s="252">
        <v>0</v>
      </c>
      <c r="AP21" s="252">
        <v>22</v>
      </c>
      <c r="AQ21" s="252">
        <v>0</v>
      </c>
      <c r="AR21" s="252">
        <v>0</v>
      </c>
      <c r="AS21" s="252">
        <v>20</v>
      </c>
      <c r="AT21" s="252">
        <v>27</v>
      </c>
      <c r="AU21" s="252">
        <v>44</v>
      </c>
      <c r="AV21" s="252">
        <v>0</v>
      </c>
      <c r="AW21" s="252">
        <v>78</v>
      </c>
      <c r="AX21" s="252">
        <v>0</v>
      </c>
      <c r="AY21" s="252">
        <v>0</v>
      </c>
      <c r="AZ21" s="252">
        <v>52</v>
      </c>
      <c r="BA21" s="252">
        <v>65</v>
      </c>
      <c r="BB21" s="252">
        <v>0</v>
      </c>
      <c r="BC21" s="252">
        <v>0</v>
      </c>
      <c r="BD21" s="252">
        <v>45</v>
      </c>
      <c r="BE21" s="252">
        <v>0</v>
      </c>
      <c r="BF21" s="252">
        <v>74</v>
      </c>
      <c r="BG21" s="252">
        <v>63</v>
      </c>
      <c r="BH21" s="252">
        <v>12</v>
      </c>
      <c r="BI21" s="252">
        <v>0</v>
      </c>
      <c r="BJ21" s="252">
        <v>14</v>
      </c>
      <c r="BK21" s="252">
        <v>27</v>
      </c>
      <c r="BL21" s="252">
        <v>0</v>
      </c>
      <c r="BM21" s="252">
        <v>0</v>
      </c>
      <c r="BN21" s="252">
        <v>12</v>
      </c>
      <c r="BO21" s="252">
        <v>12</v>
      </c>
      <c r="BP21" s="252">
        <v>61</v>
      </c>
      <c r="BQ21" s="252">
        <v>0</v>
      </c>
      <c r="BR21" s="252">
        <v>0</v>
      </c>
      <c r="BS21" s="252">
        <v>0</v>
      </c>
      <c r="BT21" s="252">
        <v>0</v>
      </c>
      <c r="BU21" s="252">
        <v>0</v>
      </c>
      <c r="BV21" s="252">
        <v>66</v>
      </c>
      <c r="BW21" s="252">
        <v>15</v>
      </c>
      <c r="BX21" s="252">
        <v>36</v>
      </c>
      <c r="BY21" s="252">
        <v>58</v>
      </c>
      <c r="BZ21" s="252">
        <v>55</v>
      </c>
      <c r="CA21" s="252">
        <v>57</v>
      </c>
      <c r="CB21" s="252">
        <v>57</v>
      </c>
      <c r="CC21" s="252">
        <v>54</v>
      </c>
      <c r="CD21" s="252">
        <v>63</v>
      </c>
      <c r="CE21" s="252">
        <v>64</v>
      </c>
      <c r="CF21" s="252">
        <v>42</v>
      </c>
      <c r="CG21" s="252">
        <v>0</v>
      </c>
      <c r="CH21" s="252">
        <v>0</v>
      </c>
      <c r="CI21" s="252">
        <v>71</v>
      </c>
      <c r="CJ21" s="252">
        <v>64</v>
      </c>
      <c r="CK21" s="252">
        <v>58</v>
      </c>
      <c r="CL21" s="252">
        <v>38</v>
      </c>
      <c r="CM21" s="252">
        <v>58</v>
      </c>
      <c r="CN21" s="252">
        <v>0</v>
      </c>
      <c r="CO21" s="252">
        <v>72</v>
      </c>
      <c r="CP21" s="252">
        <v>0</v>
      </c>
      <c r="CQ21" s="252">
        <v>52</v>
      </c>
      <c r="CR21" s="252">
        <v>0</v>
      </c>
      <c r="CS21" s="252">
        <v>0</v>
      </c>
      <c r="CT21" s="252">
        <v>72</v>
      </c>
      <c r="CU21" s="252" t="s">
        <v>4285</v>
      </c>
      <c r="CV21" s="252">
        <v>64</v>
      </c>
      <c r="CW21" s="252">
        <v>0</v>
      </c>
      <c r="CX21" s="252">
        <v>72</v>
      </c>
      <c r="CY21" s="252">
        <v>53</v>
      </c>
      <c r="CZ21" s="252">
        <v>70</v>
      </c>
      <c r="DA21" s="252">
        <v>0</v>
      </c>
      <c r="DB21" s="252">
        <v>48</v>
      </c>
      <c r="DC21" s="252">
        <v>55</v>
      </c>
      <c r="DD21" s="252">
        <v>54</v>
      </c>
      <c r="DE21" s="252">
        <v>39</v>
      </c>
      <c r="DF21" s="252">
        <v>46</v>
      </c>
      <c r="DG21" s="252">
        <v>39</v>
      </c>
      <c r="DH21" s="252">
        <v>34</v>
      </c>
      <c r="DI21" s="252">
        <v>20</v>
      </c>
      <c r="DJ21" s="252">
        <v>38</v>
      </c>
      <c r="DK21" s="252">
        <v>70</v>
      </c>
      <c r="DL21" s="252">
        <v>42</v>
      </c>
      <c r="DM21" s="252">
        <v>32</v>
      </c>
      <c r="DN21" s="1">
        <v>42</v>
      </c>
      <c r="DO21" s="1">
        <v>0</v>
      </c>
      <c r="DP21" s="1">
        <v>70</v>
      </c>
      <c r="DQ21" s="1">
        <v>77</v>
      </c>
      <c r="DR21" s="1">
        <v>66</v>
      </c>
      <c r="DS21" s="1">
        <v>7</v>
      </c>
      <c r="DT21" s="1">
        <v>60</v>
      </c>
      <c r="DU21" s="1">
        <v>0</v>
      </c>
      <c r="DV21" s="1">
        <v>0</v>
      </c>
      <c r="DW21" s="1">
        <v>73</v>
      </c>
      <c r="DX21" s="1">
        <v>44</v>
      </c>
      <c r="DY21" s="1">
        <v>48</v>
      </c>
      <c r="DZ21" s="1">
        <v>0</v>
      </c>
      <c r="EA21" s="1">
        <v>34</v>
      </c>
      <c r="EB21" s="1">
        <v>0</v>
      </c>
      <c r="EC21" s="1">
        <v>0</v>
      </c>
      <c r="ED21" s="1">
        <v>18</v>
      </c>
      <c r="EE21" s="1">
        <v>33</v>
      </c>
      <c r="EF21" s="1">
        <v>39</v>
      </c>
      <c r="EG21" s="1">
        <v>0</v>
      </c>
      <c r="EH21" s="1">
        <v>0</v>
      </c>
      <c r="EI21" s="1">
        <v>27</v>
      </c>
      <c r="EJ21" s="1">
        <v>34</v>
      </c>
      <c r="EK21" s="1">
        <v>28</v>
      </c>
      <c r="EL21" s="1">
        <v>0</v>
      </c>
      <c r="EM21" s="1">
        <v>9</v>
      </c>
      <c r="EN21" s="1">
        <v>59</v>
      </c>
      <c r="EO21" s="1">
        <v>0</v>
      </c>
      <c r="EP21" s="1">
        <v>42</v>
      </c>
      <c r="EQ21" s="1">
        <v>60</v>
      </c>
      <c r="ER21" s="1">
        <v>64</v>
      </c>
      <c r="ES21" s="1">
        <v>78</v>
      </c>
      <c r="ET21" s="1">
        <v>65</v>
      </c>
      <c r="EU21" s="1">
        <v>70</v>
      </c>
      <c r="EV21" s="1">
        <v>0</v>
      </c>
      <c r="EW21" s="1">
        <v>77</v>
      </c>
      <c r="EX21" s="1">
        <v>0</v>
      </c>
      <c r="EY21" s="1">
        <v>53</v>
      </c>
      <c r="EZ21" s="1">
        <v>15</v>
      </c>
      <c r="FA21" s="1">
        <v>0</v>
      </c>
      <c r="FB21" s="1">
        <v>20</v>
      </c>
      <c r="FC21" s="1">
        <v>42</v>
      </c>
      <c r="FD21" s="1">
        <v>0</v>
      </c>
      <c r="FE21" s="1">
        <v>53</v>
      </c>
      <c r="FF21" s="1">
        <v>45</v>
      </c>
      <c r="FG21" s="1">
        <v>0</v>
      </c>
      <c r="FH21" s="1">
        <v>59</v>
      </c>
      <c r="FI21" s="1">
        <v>76</v>
      </c>
      <c r="FJ21" s="1">
        <v>0</v>
      </c>
      <c r="FK21" s="1">
        <v>0</v>
      </c>
      <c r="FL21" s="1">
        <v>0</v>
      </c>
      <c r="FM21" s="1">
        <v>0</v>
      </c>
      <c r="FN21" s="1">
        <v>50</v>
      </c>
      <c r="FO21" s="1">
        <v>47</v>
      </c>
      <c r="FP21" s="1">
        <v>54</v>
      </c>
      <c r="FQ21" s="1">
        <v>54</v>
      </c>
      <c r="FR21" s="1">
        <v>46</v>
      </c>
      <c r="FS21" s="1">
        <v>35</v>
      </c>
      <c r="FT21" s="1">
        <v>0</v>
      </c>
      <c r="FU21" s="1">
        <v>53</v>
      </c>
      <c r="FV21" s="1">
        <v>36</v>
      </c>
      <c r="FW21" s="1">
        <v>26</v>
      </c>
      <c r="FX21" s="1">
        <v>58</v>
      </c>
      <c r="FY21" s="1">
        <v>40</v>
      </c>
      <c r="FZ21" s="1">
        <v>0</v>
      </c>
      <c r="GA21" s="1">
        <v>0</v>
      </c>
      <c r="GB21" s="1">
        <v>16</v>
      </c>
      <c r="GC21" s="1">
        <v>35</v>
      </c>
      <c r="GL21" s="1"/>
      <c r="GM21" s="1"/>
      <c r="GN21" s="1"/>
      <c r="GO21" s="1"/>
      <c r="GP21" s="1"/>
      <c r="GQ21" s="1"/>
      <c r="GR21" s="1"/>
      <c r="GS21" s="1"/>
      <c r="GT21" s="1"/>
      <c r="GU21" s="1"/>
      <c r="GV21" s="1"/>
      <c r="GW21" s="1"/>
      <c r="GX21" s="1"/>
      <c r="GY21" s="1"/>
      <c r="GZ21" s="1"/>
      <c r="HA21" s="1"/>
      <c r="HB21" s="1"/>
      <c r="HC21" s="1"/>
      <c r="HD21" s="1"/>
      <c r="HE21" s="1"/>
      <c r="HF21" s="1"/>
      <c r="HG21" s="118"/>
      <c r="HH21" s="87"/>
      <c r="HI21" s="87"/>
      <c r="HJ21" s="3"/>
      <c r="HK21" s="84"/>
      <c r="HL21" s="143"/>
      <c r="HM21" s="80"/>
    </row>
    <row r="22" spans="1:221" ht="15.75">
      <c r="A22" s="42" t="s">
        <v>2254</v>
      </c>
      <c r="D22" s="61">
        <f t="shared" si="0"/>
        <v>4816</v>
      </c>
      <c r="E22" s="252">
        <v>62</v>
      </c>
      <c r="F22" s="252">
        <v>0</v>
      </c>
      <c r="G22" s="252">
        <v>18</v>
      </c>
      <c r="H22" s="252">
        <v>41</v>
      </c>
      <c r="I22" s="252">
        <v>0</v>
      </c>
      <c r="J22" s="252">
        <v>70</v>
      </c>
      <c r="K22" s="252">
        <v>75</v>
      </c>
      <c r="L22" s="252">
        <v>37</v>
      </c>
      <c r="M22" s="252">
        <v>51</v>
      </c>
      <c r="N22" s="252">
        <v>0</v>
      </c>
      <c r="O22" s="252">
        <v>0</v>
      </c>
      <c r="P22" s="252">
        <v>0</v>
      </c>
      <c r="Q22" s="252">
        <v>32</v>
      </c>
      <c r="R22" s="252">
        <v>0</v>
      </c>
      <c r="S22" s="252">
        <v>43</v>
      </c>
      <c r="T22" s="252">
        <v>29</v>
      </c>
      <c r="U22" s="252">
        <v>53</v>
      </c>
      <c r="V22" s="252">
        <v>25</v>
      </c>
      <c r="W22" s="252">
        <v>22</v>
      </c>
      <c r="X22" s="252">
        <v>10</v>
      </c>
      <c r="Y22" s="252">
        <v>0</v>
      </c>
      <c r="Z22" s="252">
        <v>0</v>
      </c>
      <c r="AA22" s="252">
        <v>7</v>
      </c>
      <c r="AB22" s="252">
        <v>76</v>
      </c>
      <c r="AC22" s="252">
        <v>32</v>
      </c>
      <c r="AD22" s="252">
        <v>0</v>
      </c>
      <c r="AE22" s="252">
        <v>15</v>
      </c>
      <c r="AF22" s="252">
        <v>0</v>
      </c>
      <c r="AG22" s="252">
        <v>29</v>
      </c>
      <c r="AH22" s="252">
        <v>0</v>
      </c>
      <c r="AI22" s="252">
        <v>21</v>
      </c>
      <c r="AJ22" s="252">
        <v>22</v>
      </c>
      <c r="AK22" s="252">
        <v>27</v>
      </c>
      <c r="AL22" s="252">
        <v>58</v>
      </c>
      <c r="AM22" s="252">
        <v>0</v>
      </c>
      <c r="AN22" s="252">
        <v>46</v>
      </c>
      <c r="AO22" s="252">
        <v>0</v>
      </c>
      <c r="AP22" s="252">
        <v>68</v>
      </c>
      <c r="AQ22" s="252">
        <v>0</v>
      </c>
      <c r="AR22" s="252">
        <v>0</v>
      </c>
      <c r="AS22" s="252">
        <v>60</v>
      </c>
      <c r="AT22" s="252">
        <v>59</v>
      </c>
      <c r="AU22" s="252">
        <v>16</v>
      </c>
      <c r="AV22" s="252">
        <v>0</v>
      </c>
      <c r="AW22" s="252">
        <v>57</v>
      </c>
      <c r="AX22" s="252">
        <v>0</v>
      </c>
      <c r="AY22" s="252">
        <v>0</v>
      </c>
      <c r="AZ22" s="252">
        <v>76</v>
      </c>
      <c r="BA22" s="252">
        <v>8</v>
      </c>
      <c r="BB22" s="252">
        <v>0</v>
      </c>
      <c r="BC22" s="252">
        <v>0</v>
      </c>
      <c r="BD22" s="252">
        <v>72</v>
      </c>
      <c r="BE22" s="252">
        <v>0</v>
      </c>
      <c r="BF22" s="252">
        <v>0</v>
      </c>
      <c r="BG22" s="252">
        <v>40</v>
      </c>
      <c r="BH22" s="252">
        <v>72</v>
      </c>
      <c r="BI22" s="252">
        <v>0</v>
      </c>
      <c r="BJ22" s="252">
        <v>37</v>
      </c>
      <c r="BK22" s="252">
        <v>69</v>
      </c>
      <c r="BL22" s="252">
        <v>0</v>
      </c>
      <c r="BM22" s="252">
        <v>0</v>
      </c>
      <c r="BN22" s="252">
        <v>67</v>
      </c>
      <c r="BO22" s="252">
        <v>66</v>
      </c>
      <c r="BP22" s="252">
        <v>22</v>
      </c>
      <c r="BQ22" s="252">
        <v>38</v>
      </c>
      <c r="BR22" s="252">
        <v>0</v>
      </c>
      <c r="BS22" s="252">
        <v>71</v>
      </c>
      <c r="BT22" s="252">
        <v>0</v>
      </c>
      <c r="BU22" s="252">
        <v>0</v>
      </c>
      <c r="BV22" s="252">
        <v>20</v>
      </c>
      <c r="BW22" s="252">
        <v>69</v>
      </c>
      <c r="BX22" s="252">
        <v>58</v>
      </c>
      <c r="BY22" s="252">
        <v>28</v>
      </c>
      <c r="BZ22" s="252">
        <v>13</v>
      </c>
      <c r="CA22" s="252">
        <v>0</v>
      </c>
      <c r="CB22" s="252">
        <v>0</v>
      </c>
      <c r="CC22" s="252">
        <v>51</v>
      </c>
      <c r="CD22" s="252">
        <v>80</v>
      </c>
      <c r="CE22" s="252">
        <v>0</v>
      </c>
      <c r="CF22" s="252">
        <v>66</v>
      </c>
      <c r="CG22" s="252">
        <v>0</v>
      </c>
      <c r="CH22" s="252">
        <v>0</v>
      </c>
      <c r="CI22" s="252">
        <v>0</v>
      </c>
      <c r="CJ22" s="252">
        <v>0</v>
      </c>
      <c r="CK22" s="252">
        <v>43</v>
      </c>
      <c r="CL22" s="252">
        <v>0</v>
      </c>
      <c r="CM22" s="252">
        <v>47</v>
      </c>
      <c r="CN22" s="252">
        <v>0</v>
      </c>
      <c r="CO22" s="252">
        <v>0</v>
      </c>
      <c r="CP22" s="252">
        <v>0</v>
      </c>
      <c r="CQ22" s="252">
        <v>0</v>
      </c>
      <c r="CR22" s="252">
        <v>0</v>
      </c>
      <c r="CS22" s="252">
        <v>0</v>
      </c>
      <c r="CT22" s="252">
        <v>22</v>
      </c>
      <c r="CU22" s="252" t="s">
        <v>4297</v>
      </c>
      <c r="CV22" s="252">
        <v>0</v>
      </c>
      <c r="CW22" s="252">
        <v>0</v>
      </c>
      <c r="CX22" s="252">
        <v>0</v>
      </c>
      <c r="CY22" s="252">
        <v>53</v>
      </c>
      <c r="CZ22" s="252">
        <v>0</v>
      </c>
      <c r="DA22" s="252">
        <v>59</v>
      </c>
      <c r="DB22" s="252">
        <v>0</v>
      </c>
      <c r="DC22" s="252">
        <v>0</v>
      </c>
      <c r="DD22" s="252">
        <v>80</v>
      </c>
      <c r="DE22" s="252">
        <v>32</v>
      </c>
      <c r="DF22" s="252">
        <v>39</v>
      </c>
      <c r="DG22" s="252">
        <v>19</v>
      </c>
      <c r="DH22" s="252">
        <v>22</v>
      </c>
      <c r="DI22" s="252">
        <v>32</v>
      </c>
      <c r="DJ22" s="252">
        <v>5</v>
      </c>
      <c r="DK22" s="252">
        <v>63</v>
      </c>
      <c r="DL22" s="252">
        <v>40</v>
      </c>
      <c r="DM22" s="252">
        <v>12</v>
      </c>
      <c r="DN22" s="1">
        <v>40</v>
      </c>
      <c r="DO22" s="1">
        <v>0</v>
      </c>
      <c r="DP22" s="1">
        <v>0</v>
      </c>
      <c r="DQ22" s="1">
        <v>31</v>
      </c>
      <c r="DR22" s="1">
        <v>21</v>
      </c>
      <c r="DS22" s="1">
        <v>28</v>
      </c>
      <c r="DT22" s="1">
        <v>70</v>
      </c>
      <c r="DU22" s="1">
        <v>70</v>
      </c>
      <c r="DV22" s="1">
        <v>63</v>
      </c>
      <c r="DW22" s="1">
        <v>40</v>
      </c>
      <c r="DX22" s="1">
        <v>10</v>
      </c>
      <c r="DY22" s="1">
        <v>29</v>
      </c>
      <c r="DZ22" s="1">
        <v>0</v>
      </c>
      <c r="EA22" s="1">
        <v>35</v>
      </c>
      <c r="EB22" s="1">
        <v>0</v>
      </c>
      <c r="EC22" s="1">
        <v>41</v>
      </c>
      <c r="ED22" s="1">
        <v>72</v>
      </c>
      <c r="EE22" s="1">
        <v>0</v>
      </c>
      <c r="EF22" s="1">
        <v>23</v>
      </c>
      <c r="EG22" s="1">
        <v>55</v>
      </c>
      <c r="EH22" s="1">
        <v>0</v>
      </c>
      <c r="EI22" s="1">
        <v>17</v>
      </c>
      <c r="EJ22" s="1">
        <v>44</v>
      </c>
      <c r="EK22" s="1">
        <v>41</v>
      </c>
      <c r="EL22" s="1">
        <v>51</v>
      </c>
      <c r="EM22" s="1">
        <v>16</v>
      </c>
      <c r="EN22" s="1">
        <v>20</v>
      </c>
      <c r="EO22" s="1">
        <v>0</v>
      </c>
      <c r="EP22" s="1">
        <v>32</v>
      </c>
      <c r="EQ22" s="1">
        <v>0</v>
      </c>
      <c r="ER22" s="1">
        <v>3</v>
      </c>
      <c r="ES22" s="1">
        <v>0</v>
      </c>
      <c r="ET22" s="1">
        <v>77</v>
      </c>
      <c r="EU22" s="1">
        <v>45</v>
      </c>
      <c r="EV22" s="1">
        <v>0</v>
      </c>
      <c r="EW22" s="1">
        <v>21</v>
      </c>
      <c r="EX22" s="1">
        <v>45</v>
      </c>
      <c r="EY22" s="1">
        <v>78</v>
      </c>
      <c r="EZ22" s="1">
        <v>28</v>
      </c>
      <c r="FA22" s="1">
        <v>0</v>
      </c>
      <c r="FB22" s="1">
        <v>6</v>
      </c>
      <c r="FC22" s="1">
        <v>18</v>
      </c>
      <c r="FD22" s="1">
        <v>78</v>
      </c>
      <c r="FE22" s="1">
        <v>21</v>
      </c>
      <c r="FF22" s="1">
        <v>49</v>
      </c>
      <c r="FG22" s="1">
        <v>40</v>
      </c>
      <c r="FH22" s="1">
        <v>35</v>
      </c>
      <c r="FI22" s="1">
        <v>29</v>
      </c>
      <c r="FJ22" s="1">
        <v>42</v>
      </c>
      <c r="FK22" s="1">
        <v>67</v>
      </c>
      <c r="FL22" s="1">
        <v>0</v>
      </c>
      <c r="FM22" s="1">
        <v>0</v>
      </c>
      <c r="FN22" s="1">
        <v>28</v>
      </c>
      <c r="FO22" s="1">
        <v>68</v>
      </c>
      <c r="FP22" s="1">
        <v>50</v>
      </c>
      <c r="FQ22" s="1">
        <v>23</v>
      </c>
      <c r="FR22" s="1">
        <v>0</v>
      </c>
      <c r="FS22" s="1">
        <v>29</v>
      </c>
      <c r="FT22" s="1">
        <v>0</v>
      </c>
      <c r="FU22" s="1">
        <v>3</v>
      </c>
      <c r="FV22" s="1">
        <v>61</v>
      </c>
      <c r="FW22" s="1">
        <v>79</v>
      </c>
      <c r="FX22" s="1">
        <v>64</v>
      </c>
      <c r="FY22" s="1">
        <v>0</v>
      </c>
      <c r="FZ22" s="1">
        <v>0</v>
      </c>
      <c r="GA22" s="1">
        <v>45</v>
      </c>
      <c r="GB22" s="1">
        <v>64</v>
      </c>
      <c r="GC22" s="1">
        <v>19</v>
      </c>
      <c r="GL22" s="1"/>
      <c r="GM22" s="1"/>
      <c r="GN22" s="1"/>
      <c r="GO22" s="1"/>
      <c r="GP22" s="1"/>
      <c r="GQ22" s="1"/>
      <c r="GR22" s="1"/>
      <c r="GS22" s="1"/>
      <c r="GT22" s="1"/>
      <c r="GU22" s="1"/>
      <c r="GV22" s="1"/>
      <c r="GW22" s="1"/>
      <c r="GX22" s="1"/>
      <c r="GY22" s="1"/>
      <c r="GZ22" s="1"/>
      <c r="HA22" s="1"/>
      <c r="HB22" s="1"/>
      <c r="HC22" s="1"/>
      <c r="HD22" s="1"/>
      <c r="HE22" s="1"/>
      <c r="HF22" s="1"/>
      <c r="HG22" s="118"/>
      <c r="HH22" s="87"/>
      <c r="HI22" s="87"/>
      <c r="HJ22" s="3"/>
      <c r="HK22" s="84"/>
      <c r="HL22" s="143"/>
      <c r="HM22" s="80"/>
    </row>
    <row r="23" spans="1:221" ht="15.75">
      <c r="A23" s="89" t="s">
        <v>1836</v>
      </c>
      <c r="D23" s="61">
        <f t="shared" si="0"/>
        <v>6228</v>
      </c>
      <c r="E23" s="252">
        <v>65</v>
      </c>
      <c r="F23" s="252">
        <v>54</v>
      </c>
      <c r="G23" s="252">
        <v>77</v>
      </c>
      <c r="H23" s="252">
        <v>65</v>
      </c>
      <c r="I23" s="252">
        <v>55</v>
      </c>
      <c r="J23" s="252">
        <v>67</v>
      </c>
      <c r="K23" s="252">
        <v>52</v>
      </c>
      <c r="L23" s="252">
        <v>78</v>
      </c>
      <c r="M23" s="252">
        <v>61</v>
      </c>
      <c r="N23" s="252">
        <v>0</v>
      </c>
      <c r="O23" s="252">
        <v>69</v>
      </c>
      <c r="P23" s="252">
        <v>63</v>
      </c>
      <c r="Q23" s="252">
        <v>26</v>
      </c>
      <c r="R23" s="252">
        <v>79</v>
      </c>
      <c r="S23" s="252">
        <v>62</v>
      </c>
      <c r="T23" s="252">
        <v>80</v>
      </c>
      <c r="U23" s="252">
        <v>70</v>
      </c>
      <c r="V23" s="252">
        <v>11</v>
      </c>
      <c r="W23" s="252">
        <v>59</v>
      </c>
      <c r="X23" s="252">
        <v>38</v>
      </c>
      <c r="Y23" s="252">
        <v>72</v>
      </c>
      <c r="Z23" s="252">
        <v>0</v>
      </c>
      <c r="AA23" s="252">
        <v>26</v>
      </c>
      <c r="AB23" s="252">
        <v>75</v>
      </c>
      <c r="AC23" s="252">
        <v>62</v>
      </c>
      <c r="AD23" s="252">
        <v>0</v>
      </c>
      <c r="AE23" s="252">
        <v>78</v>
      </c>
      <c r="AF23" s="252">
        <v>0</v>
      </c>
      <c r="AG23" s="252">
        <v>70</v>
      </c>
      <c r="AH23" s="252">
        <v>0</v>
      </c>
      <c r="AI23" s="252">
        <v>60</v>
      </c>
      <c r="AJ23" s="252">
        <v>27</v>
      </c>
      <c r="AK23" s="252">
        <v>21</v>
      </c>
      <c r="AL23" s="252">
        <v>64</v>
      </c>
      <c r="AM23" s="252">
        <v>0</v>
      </c>
      <c r="AN23" s="252">
        <v>54</v>
      </c>
      <c r="AO23" s="252">
        <v>0</v>
      </c>
      <c r="AP23" s="252">
        <v>44</v>
      </c>
      <c r="AQ23" s="252">
        <v>0</v>
      </c>
      <c r="AR23" s="252">
        <v>0</v>
      </c>
      <c r="AS23" s="252">
        <v>48</v>
      </c>
      <c r="AT23" s="252">
        <v>16</v>
      </c>
      <c r="AU23" s="252">
        <v>24</v>
      </c>
      <c r="AV23" s="252">
        <v>0</v>
      </c>
      <c r="AW23" s="252">
        <v>61</v>
      </c>
      <c r="AX23" s="252">
        <v>0</v>
      </c>
      <c r="AY23" s="252">
        <v>0</v>
      </c>
      <c r="AZ23" s="252">
        <v>51</v>
      </c>
      <c r="BA23" s="252">
        <v>49</v>
      </c>
      <c r="BB23" s="252">
        <v>0</v>
      </c>
      <c r="BC23" s="252">
        <v>0</v>
      </c>
      <c r="BD23" s="252">
        <v>25</v>
      </c>
      <c r="BE23" s="252">
        <v>0</v>
      </c>
      <c r="BF23" s="252">
        <v>0</v>
      </c>
      <c r="BG23" s="252">
        <v>32</v>
      </c>
      <c r="BH23" s="252">
        <v>32</v>
      </c>
      <c r="BI23" s="252">
        <v>0</v>
      </c>
      <c r="BJ23" s="252">
        <v>38</v>
      </c>
      <c r="BK23" s="252">
        <v>61</v>
      </c>
      <c r="BL23" s="252">
        <v>0</v>
      </c>
      <c r="BM23" s="252">
        <v>0</v>
      </c>
      <c r="BN23" s="252">
        <v>8</v>
      </c>
      <c r="BO23" s="252">
        <v>21</v>
      </c>
      <c r="BP23" s="252">
        <v>72</v>
      </c>
      <c r="BQ23" s="252">
        <v>66</v>
      </c>
      <c r="BR23" s="252">
        <v>0</v>
      </c>
      <c r="BS23" s="252">
        <v>0</v>
      </c>
      <c r="BT23" s="252">
        <v>0</v>
      </c>
      <c r="BU23" s="252">
        <v>0</v>
      </c>
      <c r="BV23" s="252">
        <v>45</v>
      </c>
      <c r="BW23" s="252">
        <v>20</v>
      </c>
      <c r="BX23" s="252">
        <v>52</v>
      </c>
      <c r="BY23" s="252">
        <v>11</v>
      </c>
      <c r="BZ23" s="252">
        <v>44</v>
      </c>
      <c r="CA23" s="252">
        <v>63</v>
      </c>
      <c r="CB23" s="252">
        <v>72</v>
      </c>
      <c r="CC23" s="252">
        <v>26</v>
      </c>
      <c r="CD23" s="252">
        <v>61</v>
      </c>
      <c r="CE23" s="252">
        <v>0</v>
      </c>
      <c r="CF23" s="252">
        <v>30</v>
      </c>
      <c r="CG23" s="252">
        <v>0</v>
      </c>
      <c r="CH23" s="252">
        <v>0</v>
      </c>
      <c r="CI23" s="252">
        <v>0</v>
      </c>
      <c r="CJ23" s="252">
        <v>0</v>
      </c>
      <c r="CK23" s="252">
        <v>35</v>
      </c>
      <c r="CL23" s="252">
        <v>0</v>
      </c>
      <c r="CM23" s="252">
        <v>54</v>
      </c>
      <c r="CN23" s="252">
        <v>0</v>
      </c>
      <c r="CO23" s="252">
        <v>0</v>
      </c>
      <c r="CP23" s="252">
        <v>67</v>
      </c>
      <c r="CQ23" s="252">
        <v>51</v>
      </c>
      <c r="CR23" s="252">
        <v>0</v>
      </c>
      <c r="CS23" s="252">
        <v>0</v>
      </c>
      <c r="CT23" s="252">
        <v>71</v>
      </c>
      <c r="CU23" s="252" t="s">
        <v>4288</v>
      </c>
      <c r="CV23" s="252">
        <v>0</v>
      </c>
      <c r="CW23" s="252">
        <v>70</v>
      </c>
      <c r="CX23" s="252">
        <v>72</v>
      </c>
      <c r="CY23" s="252">
        <v>55</v>
      </c>
      <c r="CZ23" s="252">
        <v>41</v>
      </c>
      <c r="DA23" s="252">
        <v>69</v>
      </c>
      <c r="DB23" s="252">
        <v>58</v>
      </c>
      <c r="DC23" s="252">
        <v>0</v>
      </c>
      <c r="DD23" s="252">
        <v>79</v>
      </c>
      <c r="DE23" s="252">
        <v>0</v>
      </c>
      <c r="DF23" s="252">
        <v>60</v>
      </c>
      <c r="DG23" s="252">
        <v>28</v>
      </c>
      <c r="DH23" s="252">
        <v>62</v>
      </c>
      <c r="DI23" s="252">
        <v>80</v>
      </c>
      <c r="DJ23" s="252">
        <v>59</v>
      </c>
      <c r="DK23" s="252">
        <v>21</v>
      </c>
      <c r="DL23" s="252">
        <v>5</v>
      </c>
      <c r="DM23" s="252">
        <v>69</v>
      </c>
      <c r="DN23" s="1">
        <v>29</v>
      </c>
      <c r="DO23" s="1">
        <v>0</v>
      </c>
      <c r="DP23" s="1">
        <v>52</v>
      </c>
      <c r="DQ23" s="1">
        <v>76</v>
      </c>
      <c r="DR23" s="1">
        <v>70</v>
      </c>
      <c r="DS23" s="1">
        <v>53</v>
      </c>
      <c r="DT23" s="1">
        <v>46</v>
      </c>
      <c r="DU23" s="1">
        <v>0</v>
      </c>
      <c r="DV23" s="1">
        <v>0</v>
      </c>
      <c r="DW23" s="1">
        <v>54</v>
      </c>
      <c r="DX23" s="1">
        <v>5</v>
      </c>
      <c r="DY23" s="1">
        <v>54</v>
      </c>
      <c r="DZ23" s="1">
        <v>0</v>
      </c>
      <c r="EA23" s="1">
        <v>18</v>
      </c>
      <c r="EB23" s="1">
        <v>0</v>
      </c>
      <c r="EC23" s="1">
        <v>0</v>
      </c>
      <c r="ED23" s="1">
        <v>56</v>
      </c>
      <c r="EE23" s="1">
        <v>73</v>
      </c>
      <c r="EF23" s="1">
        <v>43</v>
      </c>
      <c r="EG23" s="1">
        <v>0</v>
      </c>
      <c r="EH23" s="1">
        <v>0</v>
      </c>
      <c r="EI23" s="1">
        <v>35</v>
      </c>
      <c r="EJ23" s="1">
        <v>34</v>
      </c>
      <c r="EK23" s="1">
        <v>36</v>
      </c>
      <c r="EL23" s="1">
        <v>0</v>
      </c>
      <c r="EM23" s="1">
        <v>74</v>
      </c>
      <c r="EN23" s="1">
        <v>39</v>
      </c>
      <c r="EO23" s="1">
        <v>0</v>
      </c>
      <c r="EP23" s="1">
        <v>0</v>
      </c>
      <c r="EQ23" s="1">
        <v>0</v>
      </c>
      <c r="ER23" s="1">
        <v>37</v>
      </c>
      <c r="ES23" s="1">
        <v>0</v>
      </c>
      <c r="ET23" s="1">
        <v>49</v>
      </c>
      <c r="EU23" s="1">
        <v>37</v>
      </c>
      <c r="EV23" s="1">
        <v>44</v>
      </c>
      <c r="EW23" s="1">
        <v>49</v>
      </c>
      <c r="EX23" s="1">
        <v>28</v>
      </c>
      <c r="EY23" s="1">
        <v>66</v>
      </c>
      <c r="EZ23" s="1">
        <v>17</v>
      </c>
      <c r="FA23" s="1">
        <v>73</v>
      </c>
      <c r="FB23" s="1">
        <v>76</v>
      </c>
      <c r="FC23" s="1">
        <v>47</v>
      </c>
      <c r="FD23" s="1">
        <v>0</v>
      </c>
      <c r="FE23" s="1">
        <v>62</v>
      </c>
      <c r="FF23" s="1">
        <v>26</v>
      </c>
      <c r="FG23" s="1">
        <v>0</v>
      </c>
      <c r="FH23" s="1">
        <v>66</v>
      </c>
      <c r="FI23" s="1">
        <v>75</v>
      </c>
      <c r="FJ23" s="1">
        <v>0</v>
      </c>
      <c r="FK23" s="1">
        <v>66</v>
      </c>
      <c r="FL23" s="1">
        <v>0</v>
      </c>
      <c r="FM23" s="1">
        <v>0</v>
      </c>
      <c r="FN23" s="1">
        <v>55</v>
      </c>
      <c r="FO23" s="1">
        <v>45</v>
      </c>
      <c r="FP23" s="1">
        <v>0</v>
      </c>
      <c r="FQ23" s="1">
        <v>65</v>
      </c>
      <c r="FR23" s="1">
        <v>69</v>
      </c>
      <c r="FS23" s="1">
        <v>45</v>
      </c>
      <c r="FT23" s="1">
        <v>0</v>
      </c>
      <c r="FU23" s="1">
        <v>80</v>
      </c>
      <c r="FV23" s="1">
        <v>64</v>
      </c>
      <c r="FW23" s="1">
        <v>22</v>
      </c>
      <c r="FX23" s="1">
        <v>58</v>
      </c>
      <c r="FY23" s="1">
        <v>57</v>
      </c>
      <c r="FZ23" s="1">
        <v>0</v>
      </c>
      <c r="GA23" s="1">
        <v>0</v>
      </c>
      <c r="GB23" s="1">
        <v>67</v>
      </c>
      <c r="GC23" s="1">
        <v>18</v>
      </c>
      <c r="GL23" s="1"/>
      <c r="GM23" s="1"/>
      <c r="GN23" s="1"/>
      <c r="GO23" s="1"/>
      <c r="GP23" s="1"/>
      <c r="GQ23" s="1"/>
      <c r="GR23" s="1"/>
      <c r="GS23" s="1"/>
      <c r="GT23" s="1"/>
      <c r="GU23" s="1"/>
      <c r="GV23" s="1"/>
      <c r="GW23" s="1"/>
      <c r="GX23" s="1"/>
      <c r="GY23" s="1"/>
      <c r="GZ23" s="1"/>
      <c r="HA23" s="1"/>
      <c r="HB23" s="1"/>
      <c r="HC23" s="1"/>
      <c r="HD23" s="1"/>
      <c r="HE23" s="1"/>
      <c r="HF23" s="1"/>
      <c r="HG23" s="118"/>
      <c r="HH23" s="87"/>
      <c r="HI23" s="87"/>
      <c r="HJ23" s="113"/>
      <c r="HK23" s="84"/>
      <c r="HL23" s="143"/>
      <c r="HM23" s="80"/>
    </row>
    <row r="24" spans="1:221" ht="15.75">
      <c r="A24" s="41" t="s">
        <v>799</v>
      </c>
      <c r="D24" s="61">
        <f t="shared" si="0"/>
        <v>4890</v>
      </c>
      <c r="E24" s="252">
        <v>40</v>
      </c>
      <c r="F24" s="252">
        <v>54</v>
      </c>
      <c r="G24" s="252">
        <v>32</v>
      </c>
      <c r="H24" s="252">
        <v>0</v>
      </c>
      <c r="I24" s="252">
        <v>55</v>
      </c>
      <c r="J24" s="252">
        <v>75</v>
      </c>
      <c r="K24" s="252">
        <v>13</v>
      </c>
      <c r="L24" s="252">
        <v>19</v>
      </c>
      <c r="M24" s="252">
        <v>3</v>
      </c>
      <c r="N24" s="252">
        <v>0</v>
      </c>
      <c r="O24" s="252">
        <v>75</v>
      </c>
      <c r="P24" s="252">
        <v>46</v>
      </c>
      <c r="Q24" s="252">
        <v>71</v>
      </c>
      <c r="R24" s="252">
        <v>51</v>
      </c>
      <c r="S24" s="252">
        <v>0</v>
      </c>
      <c r="T24" s="252">
        <v>18</v>
      </c>
      <c r="U24" s="252">
        <v>30</v>
      </c>
      <c r="V24" s="252">
        <v>2</v>
      </c>
      <c r="W24" s="252">
        <v>67</v>
      </c>
      <c r="X24" s="252">
        <v>2</v>
      </c>
      <c r="Y24" s="252">
        <v>32</v>
      </c>
      <c r="Z24" s="252">
        <v>0</v>
      </c>
      <c r="AA24" s="252">
        <v>50</v>
      </c>
      <c r="AB24" s="252">
        <v>69</v>
      </c>
      <c r="AC24" s="252">
        <v>64</v>
      </c>
      <c r="AD24" s="252">
        <v>76</v>
      </c>
      <c r="AE24" s="252">
        <v>0</v>
      </c>
      <c r="AF24" s="252">
        <v>0</v>
      </c>
      <c r="AG24" s="252">
        <v>2</v>
      </c>
      <c r="AH24" s="252">
        <v>0</v>
      </c>
      <c r="AI24" s="252">
        <v>27</v>
      </c>
      <c r="AJ24" s="252">
        <v>20</v>
      </c>
      <c r="AK24" s="252">
        <v>0</v>
      </c>
      <c r="AL24" s="252">
        <v>0</v>
      </c>
      <c r="AM24" s="252">
        <v>66</v>
      </c>
      <c r="AN24" s="252">
        <v>0</v>
      </c>
      <c r="AO24" s="252">
        <v>0</v>
      </c>
      <c r="AP24" s="252">
        <v>53</v>
      </c>
      <c r="AQ24" s="252">
        <v>0</v>
      </c>
      <c r="AR24" s="252">
        <v>0</v>
      </c>
      <c r="AS24" s="252">
        <v>18</v>
      </c>
      <c r="AT24" s="252">
        <v>78</v>
      </c>
      <c r="AU24" s="252">
        <v>0</v>
      </c>
      <c r="AV24" s="252">
        <v>0</v>
      </c>
      <c r="AW24" s="252">
        <v>0</v>
      </c>
      <c r="AX24" s="252">
        <v>0</v>
      </c>
      <c r="AY24" s="252">
        <v>0</v>
      </c>
      <c r="AZ24" s="252">
        <v>57</v>
      </c>
      <c r="BA24" s="252">
        <v>15</v>
      </c>
      <c r="BB24" s="252">
        <v>0</v>
      </c>
      <c r="BC24" s="252">
        <v>0</v>
      </c>
      <c r="BD24" s="252">
        <v>41</v>
      </c>
      <c r="BE24" s="252">
        <v>0</v>
      </c>
      <c r="BF24" s="252">
        <v>0</v>
      </c>
      <c r="BG24" s="252">
        <v>70</v>
      </c>
      <c r="BH24" s="252">
        <v>17</v>
      </c>
      <c r="BI24" s="252">
        <v>0</v>
      </c>
      <c r="BJ24" s="252">
        <v>22</v>
      </c>
      <c r="BK24" s="252">
        <v>5</v>
      </c>
      <c r="BL24" s="252">
        <v>0</v>
      </c>
      <c r="BM24" s="252">
        <v>0</v>
      </c>
      <c r="BN24" s="252">
        <v>70</v>
      </c>
      <c r="BO24" s="252">
        <v>8</v>
      </c>
      <c r="BP24" s="252">
        <v>1</v>
      </c>
      <c r="BQ24" s="252">
        <v>76</v>
      </c>
      <c r="BR24" s="252">
        <v>0</v>
      </c>
      <c r="BS24" s="252">
        <v>0</v>
      </c>
      <c r="BT24" s="252">
        <v>0</v>
      </c>
      <c r="BU24" s="252">
        <v>0</v>
      </c>
      <c r="BV24" s="252">
        <v>18</v>
      </c>
      <c r="BW24" s="252">
        <v>64</v>
      </c>
      <c r="BX24" s="252">
        <v>41</v>
      </c>
      <c r="BY24" s="252">
        <v>18</v>
      </c>
      <c r="BZ24" s="252">
        <v>4</v>
      </c>
      <c r="CA24" s="252">
        <v>0</v>
      </c>
      <c r="CB24" s="252">
        <v>0</v>
      </c>
      <c r="CC24" s="252">
        <v>21</v>
      </c>
      <c r="CD24" s="252">
        <v>5</v>
      </c>
      <c r="CE24" s="252">
        <v>38</v>
      </c>
      <c r="CF24" s="252">
        <v>39</v>
      </c>
      <c r="CG24" s="252">
        <v>0</v>
      </c>
      <c r="CH24" s="252">
        <v>0</v>
      </c>
      <c r="CI24" s="252">
        <v>67</v>
      </c>
      <c r="CJ24" s="252">
        <v>0</v>
      </c>
      <c r="CK24" s="252">
        <v>30</v>
      </c>
      <c r="CL24" s="252">
        <v>42</v>
      </c>
      <c r="CM24" s="252">
        <v>15</v>
      </c>
      <c r="CN24" s="252">
        <v>79</v>
      </c>
      <c r="CO24" s="252">
        <v>0</v>
      </c>
      <c r="CP24" s="252">
        <v>0</v>
      </c>
      <c r="CQ24" s="252">
        <v>61</v>
      </c>
      <c r="CR24" s="252">
        <v>0</v>
      </c>
      <c r="CS24" s="252">
        <v>62</v>
      </c>
      <c r="CT24" s="252">
        <v>2</v>
      </c>
      <c r="CU24" s="252" t="s">
        <v>4306</v>
      </c>
      <c r="CV24" s="252">
        <v>0</v>
      </c>
      <c r="CW24" s="252">
        <v>73</v>
      </c>
      <c r="CX24" s="252">
        <v>72</v>
      </c>
      <c r="CY24" s="252">
        <v>26</v>
      </c>
      <c r="CZ24" s="252">
        <v>41</v>
      </c>
      <c r="DA24" s="252">
        <v>0</v>
      </c>
      <c r="DB24" s="252">
        <v>25</v>
      </c>
      <c r="DC24" s="252">
        <v>77</v>
      </c>
      <c r="DD24" s="252">
        <v>19</v>
      </c>
      <c r="DE24" s="252">
        <v>47</v>
      </c>
      <c r="DF24" s="252">
        <v>0</v>
      </c>
      <c r="DG24" s="252">
        <v>41</v>
      </c>
      <c r="DH24" s="252">
        <v>13</v>
      </c>
      <c r="DI24" s="252">
        <v>15</v>
      </c>
      <c r="DJ24" s="252">
        <v>9</v>
      </c>
      <c r="DK24" s="252">
        <v>1</v>
      </c>
      <c r="DL24" s="252">
        <v>21</v>
      </c>
      <c r="DM24" s="252">
        <v>2</v>
      </c>
      <c r="DN24" s="1">
        <v>22</v>
      </c>
      <c r="DO24" s="1">
        <v>59</v>
      </c>
      <c r="DP24" s="1">
        <v>0</v>
      </c>
      <c r="DQ24" s="1">
        <v>72</v>
      </c>
      <c r="DR24" s="1">
        <v>40</v>
      </c>
      <c r="DS24" s="1">
        <v>35</v>
      </c>
      <c r="DT24" s="1">
        <v>44</v>
      </c>
      <c r="DU24" s="1">
        <v>61</v>
      </c>
      <c r="DV24" s="1">
        <v>65</v>
      </c>
      <c r="DW24" s="1">
        <v>41</v>
      </c>
      <c r="DX24" s="1">
        <v>3</v>
      </c>
      <c r="DY24" s="1">
        <v>61</v>
      </c>
      <c r="DZ24" s="1">
        <v>0</v>
      </c>
      <c r="EA24" s="1">
        <v>62</v>
      </c>
      <c r="EB24" s="1">
        <v>0</v>
      </c>
      <c r="EC24" s="1">
        <v>65</v>
      </c>
      <c r="ED24" s="1">
        <v>16</v>
      </c>
      <c r="EE24" s="1">
        <v>39</v>
      </c>
      <c r="EF24" s="1">
        <v>51</v>
      </c>
      <c r="EG24" s="1">
        <v>55</v>
      </c>
      <c r="EH24" s="1">
        <v>0</v>
      </c>
      <c r="EI24" s="1">
        <v>24</v>
      </c>
      <c r="EJ24" s="1">
        <v>63</v>
      </c>
      <c r="EK24" s="1">
        <v>16</v>
      </c>
      <c r="EL24" s="1">
        <v>44</v>
      </c>
      <c r="EM24" s="1">
        <v>72</v>
      </c>
      <c r="EN24" s="1">
        <v>69</v>
      </c>
      <c r="EO24" s="1">
        <v>0</v>
      </c>
      <c r="EP24" s="1">
        <v>80</v>
      </c>
      <c r="EQ24" s="1">
        <v>0</v>
      </c>
      <c r="ER24" s="1">
        <v>32</v>
      </c>
      <c r="ES24" s="1">
        <v>0</v>
      </c>
      <c r="ET24" s="1">
        <v>31</v>
      </c>
      <c r="EU24" s="1">
        <v>22</v>
      </c>
      <c r="EV24" s="1">
        <v>0</v>
      </c>
      <c r="EW24" s="1">
        <v>0</v>
      </c>
      <c r="EX24" s="1">
        <v>0</v>
      </c>
      <c r="EY24" s="1">
        <v>21</v>
      </c>
      <c r="EZ24" s="1">
        <v>0</v>
      </c>
      <c r="FA24" s="1">
        <v>59</v>
      </c>
      <c r="FB24" s="1">
        <v>41</v>
      </c>
      <c r="FC24" s="1">
        <v>13</v>
      </c>
      <c r="FD24" s="1">
        <v>35</v>
      </c>
      <c r="FE24" s="1">
        <v>16</v>
      </c>
      <c r="FF24" s="1">
        <v>25</v>
      </c>
      <c r="FG24" s="1">
        <v>65</v>
      </c>
      <c r="FH24" s="1">
        <v>0</v>
      </c>
      <c r="FI24" s="1">
        <v>2</v>
      </c>
      <c r="FJ24" s="1">
        <v>0</v>
      </c>
      <c r="FK24" s="1">
        <v>76</v>
      </c>
      <c r="FL24" s="1">
        <v>77</v>
      </c>
      <c r="FM24" s="1">
        <v>0</v>
      </c>
      <c r="FN24" s="1">
        <v>10</v>
      </c>
      <c r="FO24" s="1">
        <v>78</v>
      </c>
      <c r="FP24" s="1">
        <v>70</v>
      </c>
      <c r="FQ24" s="1">
        <v>4</v>
      </c>
      <c r="FR24" s="1">
        <v>61</v>
      </c>
      <c r="FS24" s="1">
        <v>0</v>
      </c>
      <c r="FT24" s="1">
        <v>0</v>
      </c>
      <c r="FU24" s="1">
        <v>30</v>
      </c>
      <c r="FV24" s="1">
        <v>18</v>
      </c>
      <c r="FW24" s="1">
        <v>18</v>
      </c>
      <c r="FX24" s="1">
        <v>70</v>
      </c>
      <c r="FY24" s="1">
        <v>0</v>
      </c>
      <c r="FZ24" s="1">
        <v>53</v>
      </c>
      <c r="GA24" s="1">
        <v>57</v>
      </c>
      <c r="GB24" s="1">
        <v>40</v>
      </c>
      <c r="GC24" s="1">
        <v>29</v>
      </c>
      <c r="GL24" s="1"/>
      <c r="GM24" s="1"/>
      <c r="GN24" s="1"/>
      <c r="GO24" s="1"/>
      <c r="GP24" s="1"/>
      <c r="GQ24" s="1"/>
      <c r="GR24" s="1"/>
      <c r="GS24" s="1"/>
      <c r="GT24" s="1"/>
      <c r="GU24" s="1"/>
      <c r="GV24" s="1"/>
      <c r="GW24" s="1"/>
      <c r="GX24" s="1"/>
      <c r="GY24" s="1"/>
      <c r="GZ24" s="1"/>
      <c r="HA24" s="1"/>
      <c r="HB24" s="1"/>
      <c r="HC24" s="1"/>
      <c r="HD24" s="1"/>
      <c r="HE24" s="1"/>
      <c r="HF24" s="1"/>
      <c r="HG24" s="118"/>
      <c r="HH24" s="87"/>
      <c r="HI24" s="87"/>
      <c r="HJ24" s="3"/>
      <c r="HK24" s="84"/>
      <c r="HL24" s="143"/>
      <c r="HM24" s="80"/>
    </row>
    <row r="25" spans="1:221" ht="15.75">
      <c r="A25" s="42" t="s">
        <v>2226</v>
      </c>
      <c r="D25" s="61">
        <f t="shared" si="0"/>
        <v>5448</v>
      </c>
      <c r="E25" s="252">
        <v>19</v>
      </c>
      <c r="F25" s="252">
        <v>69</v>
      </c>
      <c r="G25" s="252">
        <v>31</v>
      </c>
      <c r="H25" s="252">
        <v>34</v>
      </c>
      <c r="I25" s="252">
        <v>75</v>
      </c>
      <c r="J25" s="252">
        <v>35</v>
      </c>
      <c r="K25" s="252">
        <v>0</v>
      </c>
      <c r="L25" s="252">
        <v>24</v>
      </c>
      <c r="M25" s="252">
        <v>24</v>
      </c>
      <c r="N25" s="252">
        <v>68</v>
      </c>
      <c r="O25" s="252">
        <v>74</v>
      </c>
      <c r="P25" s="252">
        <v>52</v>
      </c>
      <c r="Q25" s="252">
        <v>73</v>
      </c>
      <c r="R25" s="252">
        <v>24</v>
      </c>
      <c r="S25" s="252">
        <v>0</v>
      </c>
      <c r="T25" s="252">
        <v>23</v>
      </c>
      <c r="U25" s="252">
        <v>0</v>
      </c>
      <c r="V25" s="252">
        <v>33</v>
      </c>
      <c r="W25" s="252">
        <v>10</v>
      </c>
      <c r="X25" s="252">
        <v>36</v>
      </c>
      <c r="Y25" s="252">
        <v>48</v>
      </c>
      <c r="Z25" s="252">
        <v>0</v>
      </c>
      <c r="AA25" s="252">
        <v>75</v>
      </c>
      <c r="AB25" s="252">
        <v>42</v>
      </c>
      <c r="AC25" s="252">
        <v>44</v>
      </c>
      <c r="AD25" s="252">
        <v>76</v>
      </c>
      <c r="AE25" s="252">
        <v>70</v>
      </c>
      <c r="AF25" s="252">
        <v>0</v>
      </c>
      <c r="AG25" s="252">
        <v>6</v>
      </c>
      <c r="AH25" s="252">
        <v>0</v>
      </c>
      <c r="AI25" s="252">
        <v>26</v>
      </c>
      <c r="AJ25" s="252">
        <v>29</v>
      </c>
      <c r="AK25" s="252">
        <v>19</v>
      </c>
      <c r="AL25" s="252">
        <v>16</v>
      </c>
      <c r="AM25" s="252">
        <v>0</v>
      </c>
      <c r="AN25" s="252">
        <v>0</v>
      </c>
      <c r="AO25" s="252">
        <v>0</v>
      </c>
      <c r="AP25" s="252">
        <v>23</v>
      </c>
      <c r="AQ25" s="252">
        <v>73</v>
      </c>
      <c r="AR25" s="252">
        <v>0</v>
      </c>
      <c r="AS25" s="252">
        <v>0</v>
      </c>
      <c r="AT25" s="252">
        <v>23</v>
      </c>
      <c r="AU25" s="252">
        <v>20</v>
      </c>
      <c r="AV25" s="252">
        <v>0</v>
      </c>
      <c r="AW25" s="252">
        <v>0</v>
      </c>
      <c r="AX25" s="252">
        <v>0</v>
      </c>
      <c r="AY25" s="252">
        <v>0</v>
      </c>
      <c r="AZ25" s="252">
        <v>4</v>
      </c>
      <c r="BA25" s="252">
        <v>26</v>
      </c>
      <c r="BB25" s="252">
        <v>0</v>
      </c>
      <c r="BC25" s="252">
        <v>0</v>
      </c>
      <c r="BD25" s="252">
        <v>13</v>
      </c>
      <c r="BE25" s="252">
        <v>0</v>
      </c>
      <c r="BF25" s="252">
        <v>0</v>
      </c>
      <c r="BG25" s="252">
        <v>49</v>
      </c>
      <c r="BH25" s="252">
        <v>18</v>
      </c>
      <c r="BI25" s="252">
        <v>0</v>
      </c>
      <c r="BJ25" s="252">
        <v>35</v>
      </c>
      <c r="BK25" s="252">
        <v>25</v>
      </c>
      <c r="BL25" s="252">
        <v>0</v>
      </c>
      <c r="BM25" s="252">
        <v>0</v>
      </c>
      <c r="BN25" s="252">
        <v>61</v>
      </c>
      <c r="BO25" s="252">
        <v>20</v>
      </c>
      <c r="BP25" s="252">
        <v>80</v>
      </c>
      <c r="BQ25" s="252">
        <v>0</v>
      </c>
      <c r="BR25" s="252">
        <v>0</v>
      </c>
      <c r="BS25" s="252">
        <v>0</v>
      </c>
      <c r="BT25" s="252">
        <v>0</v>
      </c>
      <c r="BU25" s="252">
        <v>0</v>
      </c>
      <c r="BV25" s="252">
        <v>79</v>
      </c>
      <c r="BW25" s="252">
        <v>26</v>
      </c>
      <c r="BX25" s="252">
        <v>29</v>
      </c>
      <c r="BY25" s="252">
        <v>45</v>
      </c>
      <c r="BZ25" s="252">
        <v>16</v>
      </c>
      <c r="CA25" s="252">
        <v>63</v>
      </c>
      <c r="CB25" s="252">
        <v>37</v>
      </c>
      <c r="CC25" s="252">
        <v>14</v>
      </c>
      <c r="CD25" s="252">
        <v>27</v>
      </c>
      <c r="CE25" s="252">
        <v>80</v>
      </c>
      <c r="CF25" s="252">
        <v>63</v>
      </c>
      <c r="CG25" s="252">
        <v>0</v>
      </c>
      <c r="CH25" s="252">
        <v>0</v>
      </c>
      <c r="CI25" s="252">
        <v>68</v>
      </c>
      <c r="CJ25" s="252">
        <v>79</v>
      </c>
      <c r="CK25" s="252">
        <v>16</v>
      </c>
      <c r="CL25" s="252">
        <v>38</v>
      </c>
      <c r="CM25" s="252">
        <v>10</v>
      </c>
      <c r="CN25" s="252">
        <v>78</v>
      </c>
      <c r="CO25" s="252">
        <v>56</v>
      </c>
      <c r="CP25" s="252">
        <v>0</v>
      </c>
      <c r="CQ25" s="252">
        <v>80</v>
      </c>
      <c r="CR25" s="252">
        <v>64</v>
      </c>
      <c r="CS25" s="252">
        <v>0</v>
      </c>
      <c r="CT25" s="252">
        <v>39</v>
      </c>
      <c r="CU25" s="252" t="s">
        <v>4322</v>
      </c>
      <c r="CV25" s="252">
        <v>74</v>
      </c>
      <c r="CW25" s="252">
        <v>0</v>
      </c>
      <c r="CX25" s="252">
        <v>75</v>
      </c>
      <c r="CY25" s="252">
        <v>62</v>
      </c>
      <c r="CZ25" s="252">
        <v>55</v>
      </c>
      <c r="DA25" s="252">
        <v>0</v>
      </c>
      <c r="DB25" s="252">
        <v>51</v>
      </c>
      <c r="DC25" s="252">
        <v>64</v>
      </c>
      <c r="DD25" s="252">
        <v>21</v>
      </c>
      <c r="DE25" s="252">
        <v>44</v>
      </c>
      <c r="DF25" s="252">
        <v>0</v>
      </c>
      <c r="DG25" s="252">
        <v>36</v>
      </c>
      <c r="DH25" s="252">
        <v>12</v>
      </c>
      <c r="DI25" s="252">
        <v>28</v>
      </c>
      <c r="DJ25" s="252">
        <v>79</v>
      </c>
      <c r="DK25" s="252">
        <v>34</v>
      </c>
      <c r="DL25" s="252">
        <v>4</v>
      </c>
      <c r="DM25" s="252">
        <v>28</v>
      </c>
      <c r="DN25" s="1">
        <v>56</v>
      </c>
      <c r="DO25" s="1">
        <v>0</v>
      </c>
      <c r="DP25" s="1">
        <v>76</v>
      </c>
      <c r="DQ25" s="1">
        <v>80</v>
      </c>
      <c r="DR25" s="1">
        <v>68</v>
      </c>
      <c r="DS25" s="1">
        <v>23</v>
      </c>
      <c r="DT25" s="1">
        <v>65</v>
      </c>
      <c r="DU25" s="1">
        <v>54</v>
      </c>
      <c r="DV25" s="1">
        <v>0</v>
      </c>
      <c r="DW25" s="1">
        <v>46</v>
      </c>
      <c r="DX25" s="1">
        <v>27</v>
      </c>
      <c r="DY25" s="1">
        <v>63</v>
      </c>
      <c r="DZ25" s="1">
        <v>78</v>
      </c>
      <c r="EA25" s="1">
        <v>0</v>
      </c>
      <c r="EB25" s="1">
        <v>0</v>
      </c>
      <c r="EC25" s="1">
        <v>55</v>
      </c>
      <c r="ED25" s="1">
        <v>17</v>
      </c>
      <c r="EE25" s="1">
        <v>50</v>
      </c>
      <c r="EF25" s="1">
        <v>9</v>
      </c>
      <c r="EG25" s="1">
        <v>0</v>
      </c>
      <c r="EH25" s="1">
        <v>75</v>
      </c>
      <c r="EI25" s="1">
        <v>43</v>
      </c>
      <c r="EJ25" s="1">
        <v>37</v>
      </c>
      <c r="EK25" s="1">
        <v>39</v>
      </c>
      <c r="EL25" s="1">
        <v>49</v>
      </c>
      <c r="EM25" s="1">
        <v>10</v>
      </c>
      <c r="EN25" s="1">
        <v>48</v>
      </c>
      <c r="EO25" s="1">
        <v>0</v>
      </c>
      <c r="EP25" s="1">
        <v>0</v>
      </c>
      <c r="EQ25" s="1">
        <v>0</v>
      </c>
      <c r="ER25" s="1">
        <v>80</v>
      </c>
      <c r="ES25" s="1">
        <v>0</v>
      </c>
      <c r="ET25" s="1">
        <v>11</v>
      </c>
      <c r="EU25" s="1">
        <v>30</v>
      </c>
      <c r="EV25" s="1">
        <v>0</v>
      </c>
      <c r="EW25" s="1">
        <v>78</v>
      </c>
      <c r="EX25" s="1">
        <v>0</v>
      </c>
      <c r="EY25" s="1">
        <v>14</v>
      </c>
      <c r="EZ25" s="1">
        <v>17</v>
      </c>
      <c r="FA25" s="1">
        <v>0</v>
      </c>
      <c r="FB25" s="1">
        <v>68</v>
      </c>
      <c r="FC25" s="1">
        <v>31</v>
      </c>
      <c r="FD25" s="1">
        <v>0</v>
      </c>
      <c r="FE25" s="1">
        <v>39</v>
      </c>
      <c r="FF25" s="1">
        <v>19</v>
      </c>
      <c r="FG25" s="1">
        <v>58</v>
      </c>
      <c r="FH25" s="1">
        <v>0</v>
      </c>
      <c r="FI25" s="1">
        <v>18</v>
      </c>
      <c r="FJ25" s="1">
        <v>0</v>
      </c>
      <c r="FK25" s="1">
        <v>0</v>
      </c>
      <c r="FL25" s="1">
        <v>69</v>
      </c>
      <c r="FM25" s="1">
        <v>0</v>
      </c>
      <c r="FN25" s="1">
        <v>30</v>
      </c>
      <c r="FO25" s="1">
        <v>60</v>
      </c>
      <c r="FP25" s="1">
        <v>54</v>
      </c>
      <c r="FQ25" s="1">
        <v>41</v>
      </c>
      <c r="FR25" s="1">
        <v>0</v>
      </c>
      <c r="FS25" s="1">
        <v>45</v>
      </c>
      <c r="FT25" s="1">
        <v>0</v>
      </c>
      <c r="FU25" s="1">
        <v>20</v>
      </c>
      <c r="FV25" s="1">
        <v>0</v>
      </c>
      <c r="FW25" s="1">
        <v>0</v>
      </c>
      <c r="FX25" s="1">
        <v>77</v>
      </c>
      <c r="FY25" s="1">
        <v>0</v>
      </c>
      <c r="FZ25" s="1">
        <v>53</v>
      </c>
      <c r="GA25" s="1">
        <v>75</v>
      </c>
      <c r="GB25" s="1">
        <v>46</v>
      </c>
      <c r="GC25" s="1">
        <v>48</v>
      </c>
      <c r="GL25" s="1"/>
      <c r="GM25" s="1"/>
      <c r="GN25" s="1"/>
      <c r="GO25" s="1"/>
      <c r="GP25" s="1"/>
      <c r="GQ25" s="1"/>
      <c r="GR25" s="1"/>
      <c r="GS25" s="1"/>
      <c r="GT25" s="1"/>
      <c r="GU25" s="1"/>
      <c r="GV25" s="1"/>
      <c r="GW25" s="1"/>
      <c r="GX25" s="1"/>
      <c r="GY25" s="1"/>
      <c r="GZ25" s="1"/>
      <c r="HA25" s="1"/>
      <c r="HB25" s="1"/>
      <c r="HC25" s="1"/>
      <c r="HD25" s="1"/>
      <c r="HE25" s="1"/>
      <c r="HF25" s="1"/>
      <c r="HG25" s="118"/>
      <c r="HH25" s="87"/>
      <c r="HI25" s="87"/>
      <c r="HJ25" s="3"/>
      <c r="HK25" s="84"/>
      <c r="HL25" s="143"/>
      <c r="HM25" s="80"/>
    </row>
    <row r="26" spans="1:221" ht="15.75">
      <c r="A26" s="41" t="s">
        <v>854</v>
      </c>
      <c r="D26" s="61">
        <f t="shared" si="0"/>
        <v>6139</v>
      </c>
      <c r="E26" s="252">
        <v>17</v>
      </c>
      <c r="F26" s="252">
        <v>80</v>
      </c>
      <c r="G26" s="252">
        <v>15</v>
      </c>
      <c r="H26" s="252">
        <v>0</v>
      </c>
      <c r="I26" s="252">
        <v>55</v>
      </c>
      <c r="J26" s="252">
        <v>0</v>
      </c>
      <c r="K26" s="252">
        <v>41</v>
      </c>
      <c r="L26" s="252">
        <v>53</v>
      </c>
      <c r="M26" s="252">
        <v>17</v>
      </c>
      <c r="N26" s="252">
        <v>0</v>
      </c>
      <c r="O26" s="252">
        <v>0</v>
      </c>
      <c r="P26" s="252">
        <v>55</v>
      </c>
      <c r="Q26" s="252">
        <v>57</v>
      </c>
      <c r="R26" s="252">
        <v>45</v>
      </c>
      <c r="S26" s="252">
        <v>55</v>
      </c>
      <c r="T26" s="252">
        <v>28</v>
      </c>
      <c r="U26" s="252">
        <v>69</v>
      </c>
      <c r="V26" s="252">
        <v>60</v>
      </c>
      <c r="W26" s="252">
        <v>52</v>
      </c>
      <c r="X26" s="252">
        <v>76</v>
      </c>
      <c r="Y26" s="252">
        <v>47</v>
      </c>
      <c r="Z26" s="252">
        <v>0</v>
      </c>
      <c r="AA26" s="252">
        <v>71</v>
      </c>
      <c r="AB26" s="252">
        <v>71</v>
      </c>
      <c r="AC26" s="252">
        <v>43</v>
      </c>
      <c r="AD26" s="252">
        <v>57</v>
      </c>
      <c r="AE26" s="252">
        <v>54</v>
      </c>
      <c r="AF26" s="252">
        <v>0</v>
      </c>
      <c r="AG26" s="252">
        <v>67</v>
      </c>
      <c r="AH26" s="252">
        <v>62</v>
      </c>
      <c r="AI26" s="252">
        <v>57</v>
      </c>
      <c r="AJ26" s="252">
        <v>73</v>
      </c>
      <c r="AK26" s="252">
        <v>48</v>
      </c>
      <c r="AL26" s="252">
        <v>35</v>
      </c>
      <c r="AM26" s="252">
        <v>0</v>
      </c>
      <c r="AN26" s="252">
        <v>0</v>
      </c>
      <c r="AO26" s="252">
        <v>0</v>
      </c>
      <c r="AP26" s="252">
        <v>16</v>
      </c>
      <c r="AQ26" s="252">
        <v>0</v>
      </c>
      <c r="AR26" s="252">
        <v>0</v>
      </c>
      <c r="AS26" s="252">
        <v>28</v>
      </c>
      <c r="AT26" s="252">
        <v>66</v>
      </c>
      <c r="AU26" s="252">
        <v>79</v>
      </c>
      <c r="AV26" s="252">
        <v>0</v>
      </c>
      <c r="AW26" s="252">
        <v>44</v>
      </c>
      <c r="AX26" s="252">
        <v>0</v>
      </c>
      <c r="AY26" s="252">
        <v>0</v>
      </c>
      <c r="AZ26" s="252">
        <v>65</v>
      </c>
      <c r="BA26" s="252">
        <v>73</v>
      </c>
      <c r="BB26" s="252">
        <v>0</v>
      </c>
      <c r="BC26" s="252">
        <v>0</v>
      </c>
      <c r="BD26" s="252">
        <v>19</v>
      </c>
      <c r="BE26" s="252">
        <v>0</v>
      </c>
      <c r="BF26" s="252">
        <v>74</v>
      </c>
      <c r="BG26" s="252">
        <v>0</v>
      </c>
      <c r="BH26" s="252">
        <v>6</v>
      </c>
      <c r="BI26" s="252">
        <v>0</v>
      </c>
      <c r="BJ26" s="252">
        <v>47</v>
      </c>
      <c r="BK26" s="252">
        <v>33</v>
      </c>
      <c r="BL26" s="252">
        <v>0</v>
      </c>
      <c r="BM26" s="252">
        <v>0</v>
      </c>
      <c r="BN26" s="252">
        <v>6</v>
      </c>
      <c r="BO26" s="252">
        <v>45</v>
      </c>
      <c r="BP26" s="252">
        <v>58</v>
      </c>
      <c r="BQ26" s="252">
        <v>0</v>
      </c>
      <c r="BR26" s="252">
        <v>0</v>
      </c>
      <c r="BS26" s="252">
        <v>0</v>
      </c>
      <c r="BT26" s="252">
        <v>0</v>
      </c>
      <c r="BU26" s="252">
        <v>0</v>
      </c>
      <c r="BV26" s="252">
        <v>28</v>
      </c>
      <c r="BW26" s="252">
        <v>32</v>
      </c>
      <c r="BX26" s="252">
        <v>15</v>
      </c>
      <c r="BY26" s="252">
        <v>74</v>
      </c>
      <c r="BZ26" s="252">
        <v>39</v>
      </c>
      <c r="CA26" s="252">
        <v>57</v>
      </c>
      <c r="CB26" s="252">
        <v>65</v>
      </c>
      <c r="CC26" s="252">
        <v>61</v>
      </c>
      <c r="CD26" s="252">
        <v>23</v>
      </c>
      <c r="CE26" s="252">
        <v>45</v>
      </c>
      <c r="CF26" s="252">
        <v>45</v>
      </c>
      <c r="CG26" s="252">
        <v>0</v>
      </c>
      <c r="CH26" s="252">
        <v>0</v>
      </c>
      <c r="CI26" s="252">
        <v>35</v>
      </c>
      <c r="CJ26" s="252">
        <v>71</v>
      </c>
      <c r="CK26" s="252">
        <v>30</v>
      </c>
      <c r="CL26" s="252">
        <v>0</v>
      </c>
      <c r="CM26" s="252">
        <v>29</v>
      </c>
      <c r="CN26" s="252">
        <v>0</v>
      </c>
      <c r="CO26" s="252">
        <v>0</v>
      </c>
      <c r="CP26" s="252">
        <v>0</v>
      </c>
      <c r="CQ26" s="252">
        <v>0</v>
      </c>
      <c r="CR26" s="252">
        <v>0</v>
      </c>
      <c r="CS26" s="252">
        <v>0</v>
      </c>
      <c r="CT26" s="252">
        <v>76</v>
      </c>
      <c r="CU26" s="252" t="s">
        <v>4270</v>
      </c>
      <c r="CV26" s="252">
        <v>0</v>
      </c>
      <c r="CW26" s="252">
        <v>0</v>
      </c>
      <c r="CX26" s="252">
        <v>72</v>
      </c>
      <c r="CY26" s="252">
        <v>26</v>
      </c>
      <c r="CZ26" s="252">
        <v>41</v>
      </c>
      <c r="DA26" s="252">
        <v>64</v>
      </c>
      <c r="DB26" s="252">
        <v>31</v>
      </c>
      <c r="DC26" s="252">
        <v>60</v>
      </c>
      <c r="DD26" s="252">
        <v>56</v>
      </c>
      <c r="DE26" s="252">
        <v>68</v>
      </c>
      <c r="DF26" s="252">
        <v>75</v>
      </c>
      <c r="DG26" s="252">
        <v>76</v>
      </c>
      <c r="DH26" s="252">
        <v>15</v>
      </c>
      <c r="DI26" s="252">
        <v>49</v>
      </c>
      <c r="DJ26" s="252">
        <v>45</v>
      </c>
      <c r="DK26" s="252">
        <v>74</v>
      </c>
      <c r="DL26" s="252">
        <v>80</v>
      </c>
      <c r="DM26" s="252">
        <v>56</v>
      </c>
      <c r="DN26" s="1">
        <v>60</v>
      </c>
      <c r="DO26" s="1">
        <v>45</v>
      </c>
      <c r="DP26" s="1">
        <v>52</v>
      </c>
      <c r="DQ26" s="1">
        <v>76</v>
      </c>
      <c r="DR26" s="1">
        <v>52</v>
      </c>
      <c r="DS26" s="1">
        <v>76</v>
      </c>
      <c r="DT26" s="1">
        <v>50</v>
      </c>
      <c r="DU26" s="1">
        <v>0</v>
      </c>
      <c r="DV26" s="1">
        <v>0</v>
      </c>
      <c r="DW26" s="1">
        <v>58</v>
      </c>
      <c r="DX26" s="1">
        <v>79</v>
      </c>
      <c r="DY26" s="1">
        <v>0</v>
      </c>
      <c r="DZ26" s="1">
        <v>0</v>
      </c>
      <c r="EA26" s="1">
        <v>72</v>
      </c>
      <c r="EB26" s="1">
        <v>0</v>
      </c>
      <c r="EC26" s="1">
        <v>0</v>
      </c>
      <c r="ED26" s="1">
        <v>7</v>
      </c>
      <c r="EE26" s="1">
        <v>0</v>
      </c>
      <c r="EF26" s="1">
        <v>58</v>
      </c>
      <c r="EG26" s="1">
        <v>48</v>
      </c>
      <c r="EH26" s="1">
        <v>0</v>
      </c>
      <c r="EI26" s="1">
        <v>42</v>
      </c>
      <c r="EJ26" s="1">
        <v>34</v>
      </c>
      <c r="EK26" s="1">
        <v>35</v>
      </c>
      <c r="EL26" s="1">
        <v>0</v>
      </c>
      <c r="EM26" s="1">
        <v>28</v>
      </c>
      <c r="EN26" s="1">
        <v>77</v>
      </c>
      <c r="EO26" s="1">
        <v>0</v>
      </c>
      <c r="EP26" s="1">
        <v>42</v>
      </c>
      <c r="EQ26" s="1">
        <v>74</v>
      </c>
      <c r="ER26" s="1">
        <v>72</v>
      </c>
      <c r="ES26" s="1">
        <v>0</v>
      </c>
      <c r="ET26" s="1">
        <v>51</v>
      </c>
      <c r="EU26" s="1">
        <v>77</v>
      </c>
      <c r="EV26" s="1">
        <v>45</v>
      </c>
      <c r="EW26" s="1">
        <v>55</v>
      </c>
      <c r="EX26" s="1">
        <v>39</v>
      </c>
      <c r="EY26" s="1">
        <v>49</v>
      </c>
      <c r="EZ26" s="1">
        <v>59</v>
      </c>
      <c r="FA26" s="1">
        <v>41</v>
      </c>
      <c r="FB26" s="1">
        <v>42</v>
      </c>
      <c r="FC26" s="1">
        <v>68</v>
      </c>
      <c r="FD26" s="1">
        <v>0</v>
      </c>
      <c r="FE26" s="1">
        <v>68</v>
      </c>
      <c r="FF26" s="1">
        <v>25</v>
      </c>
      <c r="FG26" s="1">
        <v>0</v>
      </c>
      <c r="FH26" s="1">
        <v>0</v>
      </c>
      <c r="FI26" s="1">
        <v>36</v>
      </c>
      <c r="FJ26" s="1">
        <v>0</v>
      </c>
      <c r="FK26" s="1">
        <v>0</v>
      </c>
      <c r="FL26" s="1">
        <v>48</v>
      </c>
      <c r="FM26" s="1">
        <v>0</v>
      </c>
      <c r="FN26" s="1">
        <v>71</v>
      </c>
      <c r="FO26" s="1">
        <v>44</v>
      </c>
      <c r="FP26" s="1">
        <v>66</v>
      </c>
      <c r="FQ26" s="1">
        <v>71</v>
      </c>
      <c r="FR26" s="1">
        <v>0</v>
      </c>
      <c r="FS26" s="1">
        <v>48</v>
      </c>
      <c r="FT26" s="1">
        <v>0</v>
      </c>
      <c r="FU26" s="1">
        <v>45</v>
      </c>
      <c r="FV26" s="1">
        <v>18</v>
      </c>
      <c r="FW26" s="1">
        <v>17</v>
      </c>
      <c r="FX26" s="1">
        <v>37</v>
      </c>
      <c r="FY26" s="1">
        <v>31</v>
      </c>
      <c r="FZ26" s="1">
        <v>42</v>
      </c>
      <c r="GA26" s="1">
        <v>0</v>
      </c>
      <c r="GB26" s="1">
        <v>19</v>
      </c>
      <c r="GC26" s="1">
        <v>58</v>
      </c>
      <c r="GL26" s="1"/>
      <c r="GM26" s="1"/>
      <c r="GN26" s="1"/>
      <c r="GO26" s="1"/>
      <c r="GP26" s="1"/>
      <c r="GQ26" s="1"/>
      <c r="GR26" s="1"/>
      <c r="GS26" s="1"/>
      <c r="GT26" s="1"/>
      <c r="GU26" s="1"/>
      <c r="GV26" s="1"/>
      <c r="GW26" s="1"/>
      <c r="GX26" s="1"/>
      <c r="GY26" s="1"/>
      <c r="GZ26" s="1"/>
      <c r="HA26" s="1"/>
      <c r="HB26" s="1"/>
      <c r="HC26" s="1"/>
      <c r="HD26" s="1"/>
      <c r="HE26" s="1"/>
      <c r="HF26" s="1"/>
      <c r="HG26" s="118"/>
      <c r="HH26" s="87"/>
      <c r="HI26" s="87"/>
      <c r="HJ26" s="3"/>
      <c r="HK26" s="84"/>
      <c r="HL26" s="143"/>
      <c r="HM26" s="80"/>
    </row>
    <row r="27" spans="1:221" ht="15.75">
      <c r="A27" s="42" t="s">
        <v>13</v>
      </c>
      <c r="D27" s="61">
        <f t="shared" si="0"/>
        <v>5511</v>
      </c>
      <c r="E27" s="252">
        <v>0</v>
      </c>
      <c r="F27" s="252">
        <v>40</v>
      </c>
      <c r="G27" s="252">
        <v>8</v>
      </c>
      <c r="H27" s="252">
        <v>32</v>
      </c>
      <c r="I27" s="252">
        <v>59</v>
      </c>
      <c r="J27" s="252">
        <v>77</v>
      </c>
      <c r="K27" s="252">
        <v>10</v>
      </c>
      <c r="L27" s="252">
        <v>19</v>
      </c>
      <c r="M27" s="252">
        <v>12</v>
      </c>
      <c r="N27" s="252">
        <v>0</v>
      </c>
      <c r="O27" s="252">
        <v>53</v>
      </c>
      <c r="P27" s="252">
        <v>61</v>
      </c>
      <c r="Q27" s="252">
        <v>68</v>
      </c>
      <c r="R27" s="252">
        <v>16</v>
      </c>
      <c r="S27" s="252">
        <v>61</v>
      </c>
      <c r="T27" s="252">
        <v>0</v>
      </c>
      <c r="U27" s="252">
        <v>68</v>
      </c>
      <c r="V27" s="252">
        <v>30</v>
      </c>
      <c r="W27" s="252">
        <v>39</v>
      </c>
      <c r="X27" s="252">
        <v>12</v>
      </c>
      <c r="Y27" s="252">
        <v>26</v>
      </c>
      <c r="Z27" s="252">
        <v>0</v>
      </c>
      <c r="AA27" s="252">
        <v>48</v>
      </c>
      <c r="AB27" s="252">
        <v>23</v>
      </c>
      <c r="AC27" s="252">
        <v>41</v>
      </c>
      <c r="AD27" s="252">
        <v>0</v>
      </c>
      <c r="AE27" s="252">
        <v>49</v>
      </c>
      <c r="AF27" s="252">
        <v>0</v>
      </c>
      <c r="AG27" s="252">
        <v>49</v>
      </c>
      <c r="AH27" s="252">
        <v>0</v>
      </c>
      <c r="AI27" s="252">
        <v>11</v>
      </c>
      <c r="AJ27" s="252">
        <v>35</v>
      </c>
      <c r="AK27" s="252">
        <v>52</v>
      </c>
      <c r="AL27" s="252">
        <v>59</v>
      </c>
      <c r="AM27" s="252">
        <v>65</v>
      </c>
      <c r="AN27" s="252">
        <v>46</v>
      </c>
      <c r="AO27" s="252">
        <v>0</v>
      </c>
      <c r="AP27" s="252">
        <v>63</v>
      </c>
      <c r="AQ27" s="252">
        <v>0</v>
      </c>
      <c r="AR27" s="252">
        <v>74</v>
      </c>
      <c r="AS27" s="252">
        <v>65</v>
      </c>
      <c r="AT27" s="252">
        <v>62</v>
      </c>
      <c r="AU27" s="252">
        <v>54</v>
      </c>
      <c r="AV27" s="252">
        <v>72</v>
      </c>
      <c r="AW27" s="252">
        <v>55</v>
      </c>
      <c r="AX27" s="252">
        <v>0</v>
      </c>
      <c r="AY27" s="252">
        <v>75</v>
      </c>
      <c r="AZ27" s="252">
        <v>21</v>
      </c>
      <c r="BA27" s="252">
        <v>34</v>
      </c>
      <c r="BB27" s="252">
        <v>0</v>
      </c>
      <c r="BC27" s="252">
        <v>0</v>
      </c>
      <c r="BD27" s="252">
        <v>71</v>
      </c>
      <c r="BE27" s="252">
        <v>71</v>
      </c>
      <c r="BF27" s="252">
        <v>74</v>
      </c>
      <c r="BG27" s="252">
        <v>64</v>
      </c>
      <c r="BH27" s="252">
        <v>67</v>
      </c>
      <c r="BI27" s="252">
        <v>0</v>
      </c>
      <c r="BJ27" s="252">
        <v>35</v>
      </c>
      <c r="BK27" s="252">
        <v>17</v>
      </c>
      <c r="BL27" s="252">
        <v>0</v>
      </c>
      <c r="BM27" s="252">
        <v>0</v>
      </c>
      <c r="BN27" s="252">
        <v>80</v>
      </c>
      <c r="BO27" s="252">
        <v>11</v>
      </c>
      <c r="BP27" s="252">
        <v>18</v>
      </c>
      <c r="BQ27" s="252">
        <v>38</v>
      </c>
      <c r="BR27" s="252">
        <v>0</v>
      </c>
      <c r="BS27" s="252">
        <v>0</v>
      </c>
      <c r="BT27" s="252">
        <v>0</v>
      </c>
      <c r="BU27" s="252">
        <v>52</v>
      </c>
      <c r="BV27" s="252">
        <v>80</v>
      </c>
      <c r="BW27" s="252">
        <v>65</v>
      </c>
      <c r="BX27" s="252">
        <v>45</v>
      </c>
      <c r="BY27" s="252">
        <v>41</v>
      </c>
      <c r="BZ27" s="252">
        <v>48</v>
      </c>
      <c r="CA27" s="252">
        <v>0</v>
      </c>
      <c r="CB27" s="252">
        <v>33</v>
      </c>
      <c r="CC27" s="252">
        <v>31</v>
      </c>
      <c r="CD27" s="252">
        <v>31</v>
      </c>
      <c r="CE27" s="252">
        <v>0</v>
      </c>
      <c r="CF27" s="252">
        <v>14</v>
      </c>
      <c r="CG27" s="252">
        <v>0</v>
      </c>
      <c r="CH27" s="252">
        <v>0</v>
      </c>
      <c r="CI27" s="252">
        <v>64</v>
      </c>
      <c r="CJ27" s="252">
        <v>0</v>
      </c>
      <c r="CK27" s="252">
        <v>24</v>
      </c>
      <c r="CL27" s="252">
        <v>43</v>
      </c>
      <c r="CM27" s="252">
        <v>12</v>
      </c>
      <c r="CN27" s="252">
        <v>0</v>
      </c>
      <c r="CO27" s="252">
        <v>0</v>
      </c>
      <c r="CP27" s="252">
        <v>66</v>
      </c>
      <c r="CQ27" s="252">
        <v>75</v>
      </c>
      <c r="CR27" s="252">
        <v>0</v>
      </c>
      <c r="CS27" s="252">
        <v>0</v>
      </c>
      <c r="CT27" s="252">
        <v>16</v>
      </c>
      <c r="CU27" s="252" t="s">
        <v>4291</v>
      </c>
      <c r="CV27" s="252">
        <v>72</v>
      </c>
      <c r="CW27" s="252">
        <v>0</v>
      </c>
      <c r="CX27" s="252">
        <v>0</v>
      </c>
      <c r="CY27" s="252">
        <v>22</v>
      </c>
      <c r="CZ27" s="252">
        <v>50</v>
      </c>
      <c r="DA27" s="252">
        <v>0</v>
      </c>
      <c r="DB27" s="252">
        <v>74</v>
      </c>
      <c r="DC27" s="252">
        <v>0</v>
      </c>
      <c r="DD27" s="252">
        <v>24</v>
      </c>
      <c r="DE27" s="252">
        <v>0</v>
      </c>
      <c r="DF27" s="252">
        <v>0</v>
      </c>
      <c r="DG27" s="252">
        <v>11</v>
      </c>
      <c r="DH27" s="252">
        <v>42</v>
      </c>
      <c r="DI27" s="252">
        <v>2</v>
      </c>
      <c r="DJ27" s="252">
        <v>74</v>
      </c>
      <c r="DK27" s="252">
        <v>67</v>
      </c>
      <c r="DL27" s="252">
        <v>46</v>
      </c>
      <c r="DM27" s="252">
        <v>14</v>
      </c>
      <c r="DN27" s="1">
        <v>36</v>
      </c>
      <c r="DO27" s="1">
        <v>0</v>
      </c>
      <c r="DP27" s="1">
        <v>0</v>
      </c>
      <c r="DQ27" s="1">
        <v>0</v>
      </c>
      <c r="DR27" s="1">
        <v>23</v>
      </c>
      <c r="DS27" s="1">
        <v>25</v>
      </c>
      <c r="DT27" s="1">
        <v>5</v>
      </c>
      <c r="DU27" s="1">
        <v>0</v>
      </c>
      <c r="DV27" s="1">
        <v>63</v>
      </c>
      <c r="DW27" s="1">
        <v>7</v>
      </c>
      <c r="DX27" s="1">
        <v>8</v>
      </c>
      <c r="DY27" s="1">
        <v>22</v>
      </c>
      <c r="DZ27" s="1">
        <v>0</v>
      </c>
      <c r="EA27" s="1">
        <v>61</v>
      </c>
      <c r="EB27" s="1">
        <v>0</v>
      </c>
      <c r="EC27" s="1">
        <v>0</v>
      </c>
      <c r="ED27" s="1">
        <v>54</v>
      </c>
      <c r="EE27" s="1">
        <v>47</v>
      </c>
      <c r="EF27" s="1">
        <v>0</v>
      </c>
      <c r="EG27" s="1">
        <v>70</v>
      </c>
      <c r="EH27" s="1">
        <v>0</v>
      </c>
      <c r="EI27" s="1">
        <v>15</v>
      </c>
      <c r="EJ27" s="1">
        <v>61</v>
      </c>
      <c r="EK27" s="1">
        <v>49</v>
      </c>
      <c r="EL27" s="1">
        <v>67</v>
      </c>
      <c r="EM27" s="1">
        <v>12</v>
      </c>
      <c r="EN27" s="1">
        <v>56</v>
      </c>
      <c r="EO27" s="1">
        <v>0</v>
      </c>
      <c r="EP27" s="1">
        <v>0</v>
      </c>
      <c r="EQ27" s="1">
        <v>31</v>
      </c>
      <c r="ER27" s="1">
        <v>79</v>
      </c>
      <c r="ES27" s="1">
        <v>0</v>
      </c>
      <c r="ET27" s="1">
        <v>28</v>
      </c>
      <c r="EU27" s="1">
        <v>55</v>
      </c>
      <c r="EV27" s="1">
        <v>70</v>
      </c>
      <c r="EW27" s="1">
        <v>50</v>
      </c>
      <c r="EX27" s="1">
        <v>35</v>
      </c>
      <c r="EY27" s="1">
        <v>26</v>
      </c>
      <c r="EZ27" s="1">
        <v>35</v>
      </c>
      <c r="FA27" s="1">
        <v>0</v>
      </c>
      <c r="FB27" s="1">
        <v>65</v>
      </c>
      <c r="FC27" s="1">
        <v>12</v>
      </c>
      <c r="FD27" s="1">
        <v>76</v>
      </c>
      <c r="FE27" s="1">
        <v>13</v>
      </c>
      <c r="FF27" s="1">
        <v>32</v>
      </c>
      <c r="FG27" s="1">
        <v>0</v>
      </c>
      <c r="FH27" s="1">
        <v>35</v>
      </c>
      <c r="FI27" s="1">
        <v>33</v>
      </c>
      <c r="FJ27" s="1">
        <v>61</v>
      </c>
      <c r="FK27" s="1">
        <v>78</v>
      </c>
      <c r="FL27" s="1">
        <v>0</v>
      </c>
      <c r="FM27" s="1">
        <v>0</v>
      </c>
      <c r="FN27" s="1">
        <v>8</v>
      </c>
      <c r="FO27" s="1">
        <v>0</v>
      </c>
      <c r="FP27" s="1">
        <v>0</v>
      </c>
      <c r="FQ27" s="1">
        <v>56</v>
      </c>
      <c r="FR27" s="1">
        <v>0</v>
      </c>
      <c r="FS27" s="1">
        <v>25</v>
      </c>
      <c r="FT27" s="1">
        <v>0</v>
      </c>
      <c r="FU27" s="1">
        <v>32</v>
      </c>
      <c r="FV27" s="1">
        <v>55</v>
      </c>
      <c r="FW27" s="1">
        <v>54</v>
      </c>
      <c r="FX27" s="1">
        <v>0</v>
      </c>
      <c r="FY27" s="1">
        <v>59</v>
      </c>
      <c r="FZ27" s="1">
        <v>67</v>
      </c>
      <c r="GA27" s="1">
        <v>66</v>
      </c>
      <c r="GB27" s="1">
        <v>13</v>
      </c>
      <c r="GC27" s="1">
        <v>53</v>
      </c>
      <c r="GL27" s="1"/>
      <c r="GM27" s="1"/>
      <c r="GN27" s="1"/>
      <c r="GO27" s="1"/>
      <c r="GP27" s="1"/>
      <c r="GQ27" s="1"/>
      <c r="GR27" s="1"/>
      <c r="GS27" s="1"/>
      <c r="GT27" s="1"/>
      <c r="GU27" s="1"/>
      <c r="GV27" s="1"/>
      <c r="GW27" s="1"/>
      <c r="GX27" s="1"/>
      <c r="GY27" s="1"/>
      <c r="GZ27" s="1"/>
      <c r="HA27" s="1"/>
      <c r="HB27" s="1"/>
      <c r="HC27" s="1"/>
      <c r="HD27" s="1"/>
      <c r="HE27" s="1"/>
      <c r="HF27" s="1"/>
      <c r="HG27" s="118"/>
      <c r="HH27" s="87"/>
      <c r="HI27" s="87"/>
      <c r="HJ27" s="3"/>
      <c r="HK27" s="84"/>
      <c r="HL27" s="143"/>
      <c r="HM27" s="80"/>
    </row>
    <row r="28" spans="1:221" ht="15.75">
      <c r="A28" s="41" t="s">
        <v>805</v>
      </c>
      <c r="D28" s="61">
        <f t="shared" si="0"/>
        <v>6057</v>
      </c>
      <c r="E28" s="252">
        <v>78</v>
      </c>
      <c r="F28" s="252">
        <v>0</v>
      </c>
      <c r="G28" s="252">
        <v>79</v>
      </c>
      <c r="H28" s="252">
        <v>61</v>
      </c>
      <c r="I28" s="252">
        <v>0</v>
      </c>
      <c r="J28" s="252">
        <v>0</v>
      </c>
      <c r="K28" s="252">
        <v>20</v>
      </c>
      <c r="L28" s="252">
        <v>73</v>
      </c>
      <c r="M28" s="252">
        <v>42</v>
      </c>
      <c r="N28" s="252">
        <v>0</v>
      </c>
      <c r="O28" s="252">
        <v>58</v>
      </c>
      <c r="P28" s="252">
        <v>48</v>
      </c>
      <c r="Q28" s="252">
        <v>10</v>
      </c>
      <c r="R28" s="252">
        <v>75</v>
      </c>
      <c r="S28" s="252">
        <v>70</v>
      </c>
      <c r="T28" s="252">
        <v>55</v>
      </c>
      <c r="U28" s="252">
        <v>66</v>
      </c>
      <c r="V28" s="252">
        <v>76</v>
      </c>
      <c r="W28" s="252">
        <v>73</v>
      </c>
      <c r="X28" s="252">
        <v>30</v>
      </c>
      <c r="Y28" s="252">
        <v>0</v>
      </c>
      <c r="Z28" s="252">
        <v>0</v>
      </c>
      <c r="AA28" s="252">
        <v>11</v>
      </c>
      <c r="AB28" s="252">
        <v>14</v>
      </c>
      <c r="AC28" s="252">
        <v>53</v>
      </c>
      <c r="AD28" s="252">
        <v>0</v>
      </c>
      <c r="AE28" s="252">
        <v>50</v>
      </c>
      <c r="AF28" s="252">
        <v>0</v>
      </c>
      <c r="AG28" s="252">
        <v>61</v>
      </c>
      <c r="AH28" s="252">
        <v>0</v>
      </c>
      <c r="AI28" s="252">
        <v>58</v>
      </c>
      <c r="AJ28" s="252">
        <v>37</v>
      </c>
      <c r="AK28" s="252">
        <v>45</v>
      </c>
      <c r="AL28" s="252">
        <v>18</v>
      </c>
      <c r="AM28" s="252">
        <v>0</v>
      </c>
      <c r="AN28" s="252">
        <v>27</v>
      </c>
      <c r="AO28" s="252">
        <v>0</v>
      </c>
      <c r="AP28" s="252">
        <v>59</v>
      </c>
      <c r="AQ28" s="252">
        <v>0</v>
      </c>
      <c r="AR28" s="252">
        <v>0</v>
      </c>
      <c r="AS28" s="252">
        <v>63</v>
      </c>
      <c r="AT28" s="252">
        <v>41</v>
      </c>
      <c r="AU28" s="252">
        <v>80</v>
      </c>
      <c r="AV28" s="252">
        <v>63</v>
      </c>
      <c r="AW28" s="252">
        <v>0</v>
      </c>
      <c r="AX28" s="252">
        <v>0</v>
      </c>
      <c r="AY28" s="252">
        <v>0</v>
      </c>
      <c r="AZ28" s="252">
        <v>46</v>
      </c>
      <c r="BA28" s="252">
        <v>50</v>
      </c>
      <c r="BB28" s="252">
        <v>0</v>
      </c>
      <c r="BC28" s="252">
        <v>0</v>
      </c>
      <c r="BD28" s="252">
        <v>40</v>
      </c>
      <c r="BE28" s="252">
        <v>0</v>
      </c>
      <c r="BF28" s="252">
        <v>0</v>
      </c>
      <c r="BG28" s="252">
        <v>0</v>
      </c>
      <c r="BH28" s="252">
        <v>44</v>
      </c>
      <c r="BI28" s="252">
        <v>0</v>
      </c>
      <c r="BJ28" s="252">
        <v>62</v>
      </c>
      <c r="BK28" s="252">
        <v>43</v>
      </c>
      <c r="BL28" s="252">
        <v>0</v>
      </c>
      <c r="BM28" s="252">
        <v>0</v>
      </c>
      <c r="BN28" s="252">
        <v>23</v>
      </c>
      <c r="BO28" s="252">
        <v>16</v>
      </c>
      <c r="BP28" s="252">
        <v>46</v>
      </c>
      <c r="BQ28" s="252">
        <v>0</v>
      </c>
      <c r="BR28" s="252">
        <v>0</v>
      </c>
      <c r="BS28" s="252">
        <v>69</v>
      </c>
      <c r="BT28" s="252">
        <v>55</v>
      </c>
      <c r="BU28" s="252">
        <v>66</v>
      </c>
      <c r="BV28" s="252">
        <v>25</v>
      </c>
      <c r="BW28" s="252">
        <v>70</v>
      </c>
      <c r="BX28" s="252">
        <v>4</v>
      </c>
      <c r="BY28" s="252">
        <v>12</v>
      </c>
      <c r="BZ28" s="252">
        <v>19</v>
      </c>
      <c r="CA28" s="252">
        <v>0</v>
      </c>
      <c r="CB28" s="252">
        <v>57</v>
      </c>
      <c r="CC28" s="252">
        <v>58</v>
      </c>
      <c r="CD28" s="252">
        <v>51</v>
      </c>
      <c r="CE28" s="252">
        <v>52</v>
      </c>
      <c r="CF28" s="252">
        <v>80</v>
      </c>
      <c r="CG28" s="252">
        <v>0</v>
      </c>
      <c r="CH28" s="252">
        <v>0</v>
      </c>
      <c r="CI28" s="252">
        <v>55</v>
      </c>
      <c r="CJ28" s="252">
        <v>77</v>
      </c>
      <c r="CK28" s="252">
        <v>35</v>
      </c>
      <c r="CL28" s="252">
        <v>0</v>
      </c>
      <c r="CM28" s="252">
        <v>58</v>
      </c>
      <c r="CN28" s="252">
        <v>0</v>
      </c>
      <c r="CO28" s="252">
        <v>0</v>
      </c>
      <c r="CP28" s="252">
        <v>0</v>
      </c>
      <c r="CQ28" s="252">
        <v>63</v>
      </c>
      <c r="CR28" s="252">
        <v>0</v>
      </c>
      <c r="CS28" s="252">
        <v>78</v>
      </c>
      <c r="CT28" s="252">
        <v>62</v>
      </c>
      <c r="CU28" s="252" t="s">
        <v>4275</v>
      </c>
      <c r="CV28" s="252">
        <v>0</v>
      </c>
      <c r="CW28" s="252">
        <v>0</v>
      </c>
      <c r="CX28" s="252">
        <v>0</v>
      </c>
      <c r="CY28" s="252">
        <v>38</v>
      </c>
      <c r="CZ28" s="252">
        <v>68</v>
      </c>
      <c r="DA28" s="252">
        <v>0</v>
      </c>
      <c r="DB28" s="252">
        <v>44</v>
      </c>
      <c r="DC28" s="252">
        <v>72</v>
      </c>
      <c r="DD28" s="252">
        <v>22</v>
      </c>
      <c r="DE28" s="252">
        <v>70</v>
      </c>
      <c r="DF28" s="252">
        <v>64</v>
      </c>
      <c r="DG28" s="252">
        <v>70</v>
      </c>
      <c r="DH28" s="252">
        <v>48</v>
      </c>
      <c r="DI28" s="252">
        <v>72</v>
      </c>
      <c r="DJ28" s="252">
        <v>18</v>
      </c>
      <c r="DK28" s="252">
        <v>18</v>
      </c>
      <c r="DL28" s="252">
        <v>59</v>
      </c>
      <c r="DM28" s="252">
        <v>41</v>
      </c>
      <c r="DN28" s="1">
        <v>19</v>
      </c>
      <c r="DO28" s="1">
        <v>43</v>
      </c>
      <c r="DP28" s="1">
        <v>67</v>
      </c>
      <c r="DQ28" s="1">
        <v>67</v>
      </c>
      <c r="DR28" s="1">
        <v>55</v>
      </c>
      <c r="DS28" s="1">
        <v>0</v>
      </c>
      <c r="DT28" s="1">
        <v>43</v>
      </c>
      <c r="DU28" s="1">
        <v>0</v>
      </c>
      <c r="DV28" s="1">
        <v>0</v>
      </c>
      <c r="DW28" s="1">
        <v>42</v>
      </c>
      <c r="DX28" s="1">
        <v>63</v>
      </c>
      <c r="DY28" s="1">
        <v>54</v>
      </c>
      <c r="DZ28" s="1">
        <v>0</v>
      </c>
      <c r="EA28" s="1">
        <v>18</v>
      </c>
      <c r="EB28" s="1">
        <v>0</v>
      </c>
      <c r="EC28" s="1">
        <v>0</v>
      </c>
      <c r="ED28" s="1">
        <v>68</v>
      </c>
      <c r="EE28" s="1">
        <v>0</v>
      </c>
      <c r="EF28" s="1">
        <v>65</v>
      </c>
      <c r="EG28" s="1">
        <v>0</v>
      </c>
      <c r="EH28" s="1">
        <v>0</v>
      </c>
      <c r="EI28" s="1">
        <v>68</v>
      </c>
      <c r="EJ28" s="1">
        <v>44</v>
      </c>
      <c r="EK28" s="1">
        <v>60</v>
      </c>
      <c r="EL28" s="1">
        <v>54</v>
      </c>
      <c r="EM28" s="1">
        <v>33</v>
      </c>
      <c r="EN28" s="1">
        <v>53</v>
      </c>
      <c r="EO28" s="1">
        <v>0</v>
      </c>
      <c r="EP28" s="1">
        <v>0</v>
      </c>
      <c r="EQ28" s="1">
        <v>47</v>
      </c>
      <c r="ER28" s="1">
        <v>15</v>
      </c>
      <c r="ES28" s="1">
        <v>0</v>
      </c>
      <c r="ET28" s="1">
        <v>27</v>
      </c>
      <c r="EU28" s="1">
        <v>64</v>
      </c>
      <c r="EV28" s="1">
        <v>0</v>
      </c>
      <c r="EW28" s="1">
        <v>10</v>
      </c>
      <c r="EX28" s="1">
        <v>0</v>
      </c>
      <c r="EY28" s="1">
        <v>31</v>
      </c>
      <c r="EZ28" s="1">
        <v>63</v>
      </c>
      <c r="FA28" s="1">
        <v>73</v>
      </c>
      <c r="FB28" s="1">
        <v>52</v>
      </c>
      <c r="FC28" s="1">
        <v>50</v>
      </c>
      <c r="FD28" s="1">
        <v>66</v>
      </c>
      <c r="FE28" s="1">
        <v>70</v>
      </c>
      <c r="FF28" s="1">
        <v>57</v>
      </c>
      <c r="FG28" s="1">
        <v>44</v>
      </c>
      <c r="FH28" s="1">
        <v>20</v>
      </c>
      <c r="FI28" s="1">
        <v>43</v>
      </c>
      <c r="FJ28" s="1">
        <v>74</v>
      </c>
      <c r="FK28" s="1">
        <v>0</v>
      </c>
      <c r="FL28" s="1">
        <v>31</v>
      </c>
      <c r="FM28" s="1">
        <v>0</v>
      </c>
      <c r="FN28" s="1">
        <v>75</v>
      </c>
      <c r="FO28" s="1">
        <v>0</v>
      </c>
      <c r="FP28" s="1">
        <v>0</v>
      </c>
      <c r="FQ28" s="1">
        <v>14</v>
      </c>
      <c r="FR28" s="1">
        <v>41</v>
      </c>
      <c r="FS28" s="1">
        <v>78</v>
      </c>
      <c r="FT28" s="1">
        <v>0</v>
      </c>
      <c r="FU28" s="1">
        <v>58</v>
      </c>
      <c r="FV28" s="1">
        <v>21</v>
      </c>
      <c r="FW28" s="1">
        <v>77</v>
      </c>
      <c r="FX28" s="1">
        <v>71</v>
      </c>
      <c r="FY28" s="1">
        <v>60</v>
      </c>
      <c r="FZ28" s="1">
        <v>43</v>
      </c>
      <c r="GA28" s="1">
        <v>0</v>
      </c>
      <c r="GB28" s="1">
        <v>0</v>
      </c>
      <c r="GC28" s="1">
        <v>52</v>
      </c>
      <c r="GL28" s="1"/>
      <c r="GM28" s="1"/>
      <c r="GN28" s="1"/>
      <c r="GO28" s="1"/>
      <c r="GP28" s="1"/>
      <c r="GQ28" s="1"/>
      <c r="GR28" s="1"/>
      <c r="GS28" s="1"/>
      <c r="GT28" s="1"/>
      <c r="GU28" s="1"/>
      <c r="GV28" s="1"/>
      <c r="GW28" s="1"/>
      <c r="GX28" s="1"/>
      <c r="GY28" s="1"/>
      <c r="GZ28" s="1"/>
      <c r="HA28" s="1"/>
      <c r="HB28" s="1"/>
      <c r="HC28" s="1"/>
      <c r="HD28" s="1"/>
      <c r="HE28" s="1"/>
      <c r="HF28" s="1"/>
      <c r="HG28" s="118"/>
      <c r="HH28" s="87"/>
      <c r="HI28" s="87"/>
      <c r="HJ28" s="113"/>
      <c r="HK28" s="84"/>
      <c r="HL28" s="143"/>
      <c r="HM28" s="80"/>
    </row>
    <row r="29" spans="1:221" ht="15.75">
      <c r="A29" s="42" t="s">
        <v>15</v>
      </c>
      <c r="D29" s="61">
        <f t="shared" si="0"/>
        <v>5868</v>
      </c>
      <c r="E29" s="252">
        <v>41</v>
      </c>
      <c r="F29" s="252">
        <v>46</v>
      </c>
      <c r="G29" s="252">
        <v>30</v>
      </c>
      <c r="H29" s="252">
        <v>35</v>
      </c>
      <c r="I29" s="252">
        <v>59</v>
      </c>
      <c r="J29" s="252">
        <v>0</v>
      </c>
      <c r="K29" s="252">
        <v>70</v>
      </c>
      <c r="L29" s="252">
        <v>0</v>
      </c>
      <c r="M29" s="252">
        <v>20</v>
      </c>
      <c r="N29" s="252">
        <v>0</v>
      </c>
      <c r="O29" s="252">
        <v>0</v>
      </c>
      <c r="P29" s="252">
        <v>30</v>
      </c>
      <c r="Q29" s="252">
        <v>21</v>
      </c>
      <c r="R29" s="252">
        <v>41</v>
      </c>
      <c r="S29" s="252">
        <v>42</v>
      </c>
      <c r="T29" s="252">
        <v>54</v>
      </c>
      <c r="U29" s="252">
        <v>37</v>
      </c>
      <c r="V29" s="252">
        <v>73</v>
      </c>
      <c r="W29" s="252">
        <v>29</v>
      </c>
      <c r="X29" s="252">
        <v>16</v>
      </c>
      <c r="Y29" s="252">
        <v>0</v>
      </c>
      <c r="Z29" s="252">
        <v>0</v>
      </c>
      <c r="AA29" s="252">
        <v>44</v>
      </c>
      <c r="AB29" s="252">
        <v>63</v>
      </c>
      <c r="AC29" s="252">
        <v>49</v>
      </c>
      <c r="AD29" s="252">
        <v>57</v>
      </c>
      <c r="AE29" s="252">
        <v>74</v>
      </c>
      <c r="AF29" s="252">
        <v>71</v>
      </c>
      <c r="AG29" s="252">
        <v>28</v>
      </c>
      <c r="AH29" s="252">
        <v>57</v>
      </c>
      <c r="AI29" s="252">
        <v>61</v>
      </c>
      <c r="AJ29" s="252">
        <v>39</v>
      </c>
      <c r="AK29" s="252">
        <v>24</v>
      </c>
      <c r="AL29" s="252">
        <v>51</v>
      </c>
      <c r="AM29" s="252">
        <v>61</v>
      </c>
      <c r="AN29" s="252">
        <v>66</v>
      </c>
      <c r="AO29" s="252">
        <v>0</v>
      </c>
      <c r="AP29" s="252">
        <v>43</v>
      </c>
      <c r="AQ29" s="252">
        <v>0</v>
      </c>
      <c r="AR29" s="252">
        <v>0</v>
      </c>
      <c r="AS29" s="252">
        <v>39</v>
      </c>
      <c r="AT29" s="252">
        <v>33</v>
      </c>
      <c r="AU29" s="252">
        <v>53</v>
      </c>
      <c r="AV29" s="252">
        <v>48</v>
      </c>
      <c r="AW29" s="252">
        <v>43</v>
      </c>
      <c r="AX29" s="252">
        <v>0</v>
      </c>
      <c r="AY29" s="252">
        <v>0</v>
      </c>
      <c r="AZ29" s="252">
        <v>12</v>
      </c>
      <c r="BA29" s="252">
        <v>62</v>
      </c>
      <c r="BB29" s="252">
        <v>0</v>
      </c>
      <c r="BC29" s="252">
        <v>0</v>
      </c>
      <c r="BD29" s="252">
        <v>23</v>
      </c>
      <c r="BE29" s="252">
        <v>0</v>
      </c>
      <c r="BF29" s="252">
        <v>74</v>
      </c>
      <c r="BG29" s="252">
        <v>0</v>
      </c>
      <c r="BH29" s="252">
        <v>59</v>
      </c>
      <c r="BI29" s="252">
        <v>0</v>
      </c>
      <c r="BJ29" s="252">
        <v>60</v>
      </c>
      <c r="BK29" s="252">
        <v>67</v>
      </c>
      <c r="BL29" s="252">
        <v>0</v>
      </c>
      <c r="BM29" s="252">
        <v>0</v>
      </c>
      <c r="BN29" s="252">
        <v>34</v>
      </c>
      <c r="BO29" s="252">
        <v>43</v>
      </c>
      <c r="BP29" s="252">
        <v>19</v>
      </c>
      <c r="BQ29" s="252">
        <v>68</v>
      </c>
      <c r="BR29" s="252">
        <v>0</v>
      </c>
      <c r="BS29" s="252">
        <v>0</v>
      </c>
      <c r="BT29" s="252">
        <v>0</v>
      </c>
      <c r="BU29" s="252">
        <v>0</v>
      </c>
      <c r="BV29" s="252">
        <v>13</v>
      </c>
      <c r="BW29" s="252">
        <v>59</v>
      </c>
      <c r="BX29" s="252">
        <v>9</v>
      </c>
      <c r="BY29" s="252">
        <v>35</v>
      </c>
      <c r="BZ29" s="252">
        <v>45</v>
      </c>
      <c r="CA29" s="252">
        <v>0</v>
      </c>
      <c r="CB29" s="252">
        <v>48</v>
      </c>
      <c r="CC29" s="252">
        <v>70</v>
      </c>
      <c r="CD29" s="252">
        <v>69</v>
      </c>
      <c r="CE29" s="252">
        <v>56</v>
      </c>
      <c r="CF29" s="252">
        <v>67</v>
      </c>
      <c r="CG29" s="252">
        <v>0</v>
      </c>
      <c r="CH29" s="252">
        <v>0</v>
      </c>
      <c r="CI29" s="252">
        <v>0</v>
      </c>
      <c r="CJ29" s="252">
        <v>0</v>
      </c>
      <c r="CK29" s="252">
        <v>71</v>
      </c>
      <c r="CL29" s="252">
        <v>0</v>
      </c>
      <c r="CM29" s="252">
        <v>71</v>
      </c>
      <c r="CN29" s="252">
        <v>0</v>
      </c>
      <c r="CO29" s="252">
        <v>58</v>
      </c>
      <c r="CP29" s="252">
        <v>0</v>
      </c>
      <c r="CQ29" s="252">
        <v>41</v>
      </c>
      <c r="CR29" s="252">
        <v>0</v>
      </c>
      <c r="CS29" s="252">
        <v>71</v>
      </c>
      <c r="CT29" s="252">
        <v>37</v>
      </c>
      <c r="CU29" s="252" t="s">
        <v>4272</v>
      </c>
      <c r="CV29" s="252">
        <v>0</v>
      </c>
      <c r="CW29" s="252">
        <v>0</v>
      </c>
      <c r="CX29" s="252">
        <v>0</v>
      </c>
      <c r="CY29" s="252">
        <v>75</v>
      </c>
      <c r="CZ29" s="252">
        <v>78</v>
      </c>
      <c r="DA29" s="252">
        <v>0</v>
      </c>
      <c r="DB29" s="252">
        <v>0</v>
      </c>
      <c r="DC29" s="252">
        <v>60</v>
      </c>
      <c r="DD29" s="252">
        <v>50</v>
      </c>
      <c r="DE29" s="252">
        <v>76</v>
      </c>
      <c r="DF29" s="252">
        <v>0</v>
      </c>
      <c r="DG29" s="252">
        <v>45</v>
      </c>
      <c r="DH29" s="252">
        <v>32</v>
      </c>
      <c r="DI29" s="252">
        <v>31</v>
      </c>
      <c r="DJ29" s="252">
        <v>43</v>
      </c>
      <c r="DK29" s="252">
        <v>40</v>
      </c>
      <c r="DL29" s="252">
        <v>76</v>
      </c>
      <c r="DM29" s="252">
        <v>18</v>
      </c>
      <c r="DN29" s="1">
        <v>9</v>
      </c>
      <c r="DO29" s="1">
        <v>64</v>
      </c>
      <c r="DP29" s="1">
        <v>80</v>
      </c>
      <c r="DQ29" s="1">
        <v>56</v>
      </c>
      <c r="DR29" s="1">
        <v>78</v>
      </c>
      <c r="DS29" s="1">
        <v>59</v>
      </c>
      <c r="DT29" s="1">
        <v>73</v>
      </c>
      <c r="DU29" s="1">
        <v>0</v>
      </c>
      <c r="DV29" s="1">
        <v>69</v>
      </c>
      <c r="DW29" s="1">
        <v>13</v>
      </c>
      <c r="DX29" s="1">
        <v>64</v>
      </c>
      <c r="DY29" s="1">
        <v>69</v>
      </c>
      <c r="DZ29" s="1">
        <v>0</v>
      </c>
      <c r="EA29" s="1">
        <v>50</v>
      </c>
      <c r="EB29" s="1">
        <v>0</v>
      </c>
      <c r="EC29" s="1">
        <v>0</v>
      </c>
      <c r="ED29" s="1">
        <v>51</v>
      </c>
      <c r="EE29" s="1">
        <v>0</v>
      </c>
      <c r="EF29" s="1">
        <v>76</v>
      </c>
      <c r="EG29" s="1">
        <v>36</v>
      </c>
      <c r="EH29" s="1">
        <v>0</v>
      </c>
      <c r="EI29" s="1">
        <v>14</v>
      </c>
      <c r="EJ29" s="1">
        <v>27</v>
      </c>
      <c r="EK29" s="1">
        <v>0</v>
      </c>
      <c r="EL29" s="1">
        <v>0</v>
      </c>
      <c r="EM29" s="1">
        <v>37</v>
      </c>
      <c r="EN29" s="1">
        <v>29</v>
      </c>
      <c r="EO29" s="1">
        <v>0</v>
      </c>
      <c r="EP29" s="1">
        <v>53</v>
      </c>
      <c r="EQ29" s="1">
        <v>0</v>
      </c>
      <c r="ER29" s="1">
        <v>46</v>
      </c>
      <c r="ES29" s="1">
        <v>0</v>
      </c>
      <c r="ET29" s="1">
        <v>70</v>
      </c>
      <c r="EU29" s="1">
        <v>54</v>
      </c>
      <c r="EV29" s="1">
        <v>54</v>
      </c>
      <c r="EW29" s="1">
        <v>5</v>
      </c>
      <c r="EX29" s="1">
        <v>60</v>
      </c>
      <c r="EY29" s="1">
        <v>68</v>
      </c>
      <c r="EZ29" s="1">
        <v>19</v>
      </c>
      <c r="FA29" s="1">
        <v>0</v>
      </c>
      <c r="FB29" s="1">
        <v>46</v>
      </c>
      <c r="FC29" s="1">
        <v>48</v>
      </c>
      <c r="FD29" s="1">
        <v>0</v>
      </c>
      <c r="FE29" s="1">
        <v>26</v>
      </c>
      <c r="FF29" s="1">
        <v>45</v>
      </c>
      <c r="FG29" s="1">
        <v>79</v>
      </c>
      <c r="FH29" s="1">
        <v>80</v>
      </c>
      <c r="FI29" s="1">
        <v>32</v>
      </c>
      <c r="FJ29" s="1">
        <v>0</v>
      </c>
      <c r="FK29" s="1">
        <v>0</v>
      </c>
      <c r="FL29" s="1">
        <v>30</v>
      </c>
      <c r="FM29" s="1">
        <v>0</v>
      </c>
      <c r="FN29" s="1">
        <v>60</v>
      </c>
      <c r="FO29" s="1">
        <v>32</v>
      </c>
      <c r="FP29" s="1">
        <v>66</v>
      </c>
      <c r="FQ29" s="1">
        <v>46</v>
      </c>
      <c r="FR29" s="1">
        <v>0</v>
      </c>
      <c r="FS29" s="1">
        <v>0</v>
      </c>
      <c r="FT29" s="1">
        <v>0</v>
      </c>
      <c r="FU29" s="1">
        <v>16</v>
      </c>
      <c r="FV29" s="1">
        <v>36</v>
      </c>
      <c r="FW29" s="1">
        <v>40</v>
      </c>
      <c r="FX29" s="1">
        <v>0</v>
      </c>
      <c r="FY29" s="1">
        <v>0</v>
      </c>
      <c r="FZ29" s="1">
        <v>57</v>
      </c>
      <c r="GA29" s="1">
        <v>53</v>
      </c>
      <c r="GB29" s="1">
        <v>17</v>
      </c>
      <c r="GC29" s="1">
        <v>63</v>
      </c>
      <c r="GL29" s="1"/>
      <c r="GM29" s="1"/>
      <c r="GN29" s="1"/>
      <c r="GO29" s="1"/>
      <c r="GP29" s="1"/>
      <c r="GQ29" s="1"/>
      <c r="GR29" s="1"/>
      <c r="GS29" s="1"/>
      <c r="GT29" s="1"/>
      <c r="GU29" s="1"/>
      <c r="GV29" s="1"/>
      <c r="GW29" s="1"/>
      <c r="GX29" s="1"/>
      <c r="GY29" s="1"/>
      <c r="GZ29" s="1"/>
      <c r="HA29" s="1"/>
      <c r="HB29" s="1"/>
      <c r="HC29" s="1"/>
      <c r="HD29" s="1"/>
      <c r="HE29" s="1"/>
      <c r="HF29" s="1"/>
      <c r="HG29" s="118"/>
      <c r="HH29" s="87"/>
      <c r="HI29" s="87"/>
      <c r="HJ29" s="3"/>
      <c r="HK29" s="84"/>
      <c r="HL29" s="143"/>
      <c r="HM29" s="80"/>
    </row>
    <row r="30" spans="1:221" ht="15.75">
      <c r="A30" s="42" t="s">
        <v>2222</v>
      </c>
      <c r="D30" s="61">
        <f t="shared" si="0"/>
        <v>6492</v>
      </c>
      <c r="E30" s="252">
        <v>50</v>
      </c>
      <c r="F30" s="252">
        <v>0</v>
      </c>
      <c r="G30" s="252">
        <v>62</v>
      </c>
      <c r="H30" s="252">
        <v>63</v>
      </c>
      <c r="I30" s="252">
        <v>0</v>
      </c>
      <c r="J30" s="252">
        <v>42</v>
      </c>
      <c r="K30" s="252">
        <v>26</v>
      </c>
      <c r="L30" s="252">
        <v>13</v>
      </c>
      <c r="M30" s="252">
        <v>1</v>
      </c>
      <c r="N30" s="252">
        <v>0</v>
      </c>
      <c r="O30" s="252">
        <v>71</v>
      </c>
      <c r="P30" s="252">
        <v>0</v>
      </c>
      <c r="Q30" s="252">
        <v>23</v>
      </c>
      <c r="R30" s="252">
        <v>15</v>
      </c>
      <c r="S30" s="252">
        <v>21</v>
      </c>
      <c r="T30" s="252">
        <v>5</v>
      </c>
      <c r="U30" s="252">
        <v>37</v>
      </c>
      <c r="V30" s="252">
        <v>3</v>
      </c>
      <c r="W30" s="252">
        <v>41</v>
      </c>
      <c r="X30" s="252">
        <v>11</v>
      </c>
      <c r="Y30" s="252">
        <v>63</v>
      </c>
      <c r="Z30" s="252">
        <v>0</v>
      </c>
      <c r="AA30" s="252">
        <v>38</v>
      </c>
      <c r="AB30" s="252">
        <v>17</v>
      </c>
      <c r="AC30" s="252">
        <v>78</v>
      </c>
      <c r="AD30" s="252">
        <v>68</v>
      </c>
      <c r="AE30" s="252">
        <v>0</v>
      </c>
      <c r="AF30" s="252">
        <v>0</v>
      </c>
      <c r="AG30" s="252">
        <v>58</v>
      </c>
      <c r="AH30" s="252">
        <v>77</v>
      </c>
      <c r="AI30" s="252">
        <v>5</v>
      </c>
      <c r="AJ30" s="252">
        <v>6</v>
      </c>
      <c r="AK30" s="252">
        <v>30</v>
      </c>
      <c r="AL30" s="252">
        <v>74</v>
      </c>
      <c r="AM30" s="252">
        <v>63</v>
      </c>
      <c r="AN30" s="252">
        <v>46</v>
      </c>
      <c r="AO30" s="252">
        <v>58</v>
      </c>
      <c r="AP30" s="252">
        <v>80</v>
      </c>
      <c r="AQ30" s="252">
        <v>0</v>
      </c>
      <c r="AR30" s="252">
        <v>0</v>
      </c>
      <c r="AS30" s="252">
        <v>68</v>
      </c>
      <c r="AT30" s="252">
        <v>79</v>
      </c>
      <c r="AU30" s="252">
        <v>68</v>
      </c>
      <c r="AV30" s="252">
        <v>65</v>
      </c>
      <c r="AW30" s="252">
        <v>75</v>
      </c>
      <c r="AX30" s="252">
        <v>0</v>
      </c>
      <c r="AY30" s="252">
        <v>0</v>
      </c>
      <c r="AZ30" s="252">
        <v>72</v>
      </c>
      <c r="BA30" s="252">
        <v>4</v>
      </c>
      <c r="BB30" s="252">
        <v>0</v>
      </c>
      <c r="BC30" s="252">
        <v>0</v>
      </c>
      <c r="BD30" s="252">
        <v>76</v>
      </c>
      <c r="BE30" s="252">
        <v>74</v>
      </c>
      <c r="BF30" s="252">
        <v>0</v>
      </c>
      <c r="BG30" s="252">
        <v>72</v>
      </c>
      <c r="BH30" s="252">
        <v>76</v>
      </c>
      <c r="BI30" s="252">
        <v>0</v>
      </c>
      <c r="BJ30" s="252">
        <v>59</v>
      </c>
      <c r="BK30" s="252">
        <v>75</v>
      </c>
      <c r="BL30" s="252">
        <v>0</v>
      </c>
      <c r="BM30" s="252">
        <v>0</v>
      </c>
      <c r="BN30" s="252">
        <v>79</v>
      </c>
      <c r="BO30" s="252">
        <v>2</v>
      </c>
      <c r="BP30" s="252">
        <v>36</v>
      </c>
      <c r="BQ30" s="252">
        <v>0</v>
      </c>
      <c r="BR30" s="252">
        <v>0</v>
      </c>
      <c r="BS30" s="252">
        <v>0</v>
      </c>
      <c r="BT30" s="252">
        <v>0</v>
      </c>
      <c r="BU30" s="252">
        <v>52</v>
      </c>
      <c r="BV30" s="252">
        <v>78</v>
      </c>
      <c r="BW30" s="252">
        <v>79</v>
      </c>
      <c r="BX30" s="252">
        <v>80</v>
      </c>
      <c r="BY30" s="252">
        <v>32</v>
      </c>
      <c r="BZ30" s="252">
        <v>46</v>
      </c>
      <c r="CA30" s="252">
        <v>0</v>
      </c>
      <c r="CB30" s="252">
        <v>0</v>
      </c>
      <c r="CC30" s="252">
        <v>3</v>
      </c>
      <c r="CD30" s="252">
        <v>30</v>
      </c>
      <c r="CE30" s="252">
        <v>41</v>
      </c>
      <c r="CF30" s="252">
        <v>11</v>
      </c>
      <c r="CG30" s="252">
        <v>0</v>
      </c>
      <c r="CH30" s="252">
        <v>0</v>
      </c>
      <c r="CI30" s="252">
        <v>59</v>
      </c>
      <c r="CJ30" s="252">
        <v>68</v>
      </c>
      <c r="CK30" s="252">
        <v>58</v>
      </c>
      <c r="CL30" s="252">
        <v>66</v>
      </c>
      <c r="CM30" s="252">
        <v>73</v>
      </c>
      <c r="CN30" s="252">
        <v>0</v>
      </c>
      <c r="CO30" s="252">
        <v>79</v>
      </c>
      <c r="CP30" s="252">
        <v>0</v>
      </c>
      <c r="CQ30" s="252">
        <v>76</v>
      </c>
      <c r="CR30" s="252">
        <v>0</v>
      </c>
      <c r="CS30" s="252">
        <v>0</v>
      </c>
      <c r="CT30" s="252">
        <v>5</v>
      </c>
      <c r="CU30" s="252" t="s">
        <v>4321</v>
      </c>
      <c r="CV30" s="252">
        <v>0</v>
      </c>
      <c r="CW30" s="252">
        <v>0</v>
      </c>
      <c r="CX30" s="252">
        <v>0</v>
      </c>
      <c r="CY30" s="252">
        <v>72</v>
      </c>
      <c r="CZ30" s="252">
        <v>75</v>
      </c>
      <c r="DA30" s="252">
        <v>0</v>
      </c>
      <c r="DB30" s="252">
        <v>23</v>
      </c>
      <c r="DC30" s="252">
        <v>79</v>
      </c>
      <c r="DD30" s="252">
        <v>20</v>
      </c>
      <c r="DE30" s="252">
        <v>42</v>
      </c>
      <c r="DF30" s="252">
        <v>0</v>
      </c>
      <c r="DG30" s="252">
        <v>3</v>
      </c>
      <c r="DH30" s="252">
        <v>44</v>
      </c>
      <c r="DI30" s="252">
        <v>68</v>
      </c>
      <c r="DJ30" s="252">
        <v>21</v>
      </c>
      <c r="DK30" s="252">
        <v>2</v>
      </c>
      <c r="DL30" s="252">
        <v>1</v>
      </c>
      <c r="DM30" s="252">
        <v>74</v>
      </c>
      <c r="DN30" s="1">
        <v>16</v>
      </c>
      <c r="DO30" s="1">
        <v>57</v>
      </c>
      <c r="DP30" s="1">
        <v>0</v>
      </c>
      <c r="DQ30" s="1">
        <v>0</v>
      </c>
      <c r="DR30" s="1">
        <v>5</v>
      </c>
      <c r="DS30" s="1">
        <v>29</v>
      </c>
      <c r="DT30" s="1">
        <v>2</v>
      </c>
      <c r="DU30" s="1">
        <v>67</v>
      </c>
      <c r="DV30" s="1">
        <v>69</v>
      </c>
      <c r="DW30" s="1">
        <v>5</v>
      </c>
      <c r="DX30" s="1">
        <v>46</v>
      </c>
      <c r="DY30" s="1">
        <v>35</v>
      </c>
      <c r="DZ30" s="1">
        <v>0</v>
      </c>
      <c r="EA30" s="1">
        <v>55</v>
      </c>
      <c r="EB30" s="1">
        <v>77</v>
      </c>
      <c r="EC30" s="1">
        <v>44</v>
      </c>
      <c r="ED30" s="1">
        <v>74</v>
      </c>
      <c r="EE30" s="1">
        <v>54</v>
      </c>
      <c r="EF30" s="1">
        <v>50</v>
      </c>
      <c r="EG30" s="1">
        <v>0</v>
      </c>
      <c r="EH30" s="1">
        <v>70</v>
      </c>
      <c r="EI30" s="1">
        <v>79</v>
      </c>
      <c r="EJ30" s="1">
        <v>73</v>
      </c>
      <c r="EK30" s="1">
        <v>79</v>
      </c>
      <c r="EL30" s="1">
        <v>45</v>
      </c>
      <c r="EM30" s="1">
        <v>24</v>
      </c>
      <c r="EN30" s="1">
        <v>65</v>
      </c>
      <c r="EO30" s="1">
        <v>80</v>
      </c>
      <c r="EP30" s="1">
        <v>0</v>
      </c>
      <c r="EQ30" s="1">
        <v>38</v>
      </c>
      <c r="ER30" s="1">
        <v>71</v>
      </c>
      <c r="ES30" s="1">
        <v>0</v>
      </c>
      <c r="ET30" s="1">
        <v>18</v>
      </c>
      <c r="EU30" s="1">
        <v>78</v>
      </c>
      <c r="EV30" s="1">
        <v>0</v>
      </c>
      <c r="EW30" s="1">
        <v>69</v>
      </c>
      <c r="EX30" s="1">
        <v>0</v>
      </c>
      <c r="EY30" s="1">
        <v>23</v>
      </c>
      <c r="EZ30" s="1">
        <v>53</v>
      </c>
      <c r="FA30" s="1">
        <v>54</v>
      </c>
      <c r="FB30" s="1">
        <v>50</v>
      </c>
      <c r="FC30" s="1">
        <v>49</v>
      </c>
      <c r="FD30" s="1">
        <v>65</v>
      </c>
      <c r="FE30" s="1">
        <v>73</v>
      </c>
      <c r="FF30" s="1">
        <v>70</v>
      </c>
      <c r="FG30" s="1">
        <v>62</v>
      </c>
      <c r="FH30" s="1">
        <v>52</v>
      </c>
      <c r="FI30" s="1">
        <v>25</v>
      </c>
      <c r="FJ30" s="1">
        <v>78</v>
      </c>
      <c r="FK30" s="1">
        <v>58</v>
      </c>
      <c r="FL30" s="1">
        <v>62</v>
      </c>
      <c r="FM30" s="1">
        <v>0</v>
      </c>
      <c r="FN30" s="1">
        <v>37</v>
      </c>
      <c r="FO30" s="1">
        <v>58</v>
      </c>
      <c r="FP30" s="1">
        <v>0</v>
      </c>
      <c r="FQ30" s="1">
        <v>66</v>
      </c>
      <c r="FR30" s="1">
        <v>66</v>
      </c>
      <c r="FS30" s="1">
        <v>80</v>
      </c>
      <c r="FT30" s="1">
        <v>0</v>
      </c>
      <c r="FU30" s="1">
        <v>9</v>
      </c>
      <c r="FV30" s="1">
        <v>67</v>
      </c>
      <c r="FW30" s="1">
        <v>50</v>
      </c>
      <c r="FX30" s="1">
        <v>66</v>
      </c>
      <c r="FY30" s="1">
        <v>0</v>
      </c>
      <c r="FZ30" s="1">
        <v>46</v>
      </c>
      <c r="GA30" s="1">
        <v>0</v>
      </c>
      <c r="GB30" s="1">
        <v>13</v>
      </c>
      <c r="GC30" s="1">
        <v>1</v>
      </c>
      <c r="GL30" s="1"/>
      <c r="GM30" s="1"/>
      <c r="GN30" s="1"/>
      <c r="GO30" s="1"/>
      <c r="GP30" s="1"/>
      <c r="GQ30" s="1"/>
      <c r="GR30" s="1"/>
      <c r="GS30" s="1"/>
      <c r="GT30" s="1"/>
      <c r="GU30" s="1"/>
      <c r="GV30" s="1"/>
      <c r="GW30" s="1"/>
      <c r="GX30" s="1"/>
      <c r="GY30" s="1"/>
      <c r="GZ30" s="1"/>
      <c r="HA30" s="1"/>
      <c r="HB30" s="1"/>
      <c r="HC30" s="1"/>
      <c r="HD30" s="1"/>
      <c r="HE30" s="1"/>
      <c r="HF30" s="1"/>
      <c r="HG30" s="118"/>
      <c r="HH30" s="87"/>
      <c r="HI30" s="87"/>
      <c r="HJ30" s="3"/>
      <c r="HK30" s="84"/>
      <c r="HL30" s="143"/>
      <c r="HM30" s="80"/>
    </row>
    <row r="31" spans="1:221" ht="15.75">
      <c r="A31" s="42" t="s">
        <v>17</v>
      </c>
      <c r="D31" s="61">
        <f t="shared" si="0"/>
        <v>5815</v>
      </c>
      <c r="E31" s="252">
        <v>71</v>
      </c>
      <c r="F31" s="252">
        <v>40</v>
      </c>
      <c r="G31" s="252">
        <v>56</v>
      </c>
      <c r="H31" s="252">
        <v>79</v>
      </c>
      <c r="I31" s="252">
        <v>59</v>
      </c>
      <c r="J31" s="252">
        <v>39</v>
      </c>
      <c r="K31" s="252">
        <v>79</v>
      </c>
      <c r="L31" s="252">
        <v>45</v>
      </c>
      <c r="M31" s="252">
        <v>70</v>
      </c>
      <c r="N31" s="252">
        <v>0</v>
      </c>
      <c r="O31" s="252">
        <v>0</v>
      </c>
      <c r="P31" s="252">
        <v>0</v>
      </c>
      <c r="Q31" s="252">
        <v>61</v>
      </c>
      <c r="R31" s="252">
        <v>60</v>
      </c>
      <c r="S31" s="252">
        <v>39</v>
      </c>
      <c r="T31" s="252">
        <v>70</v>
      </c>
      <c r="U31" s="252">
        <v>0</v>
      </c>
      <c r="V31" s="252">
        <v>72</v>
      </c>
      <c r="W31" s="252">
        <v>78</v>
      </c>
      <c r="X31" s="252">
        <v>20</v>
      </c>
      <c r="Y31" s="252">
        <v>0</v>
      </c>
      <c r="Z31" s="252">
        <v>0</v>
      </c>
      <c r="AA31" s="252">
        <v>41</v>
      </c>
      <c r="AB31" s="252">
        <v>27</v>
      </c>
      <c r="AC31" s="252">
        <v>9</v>
      </c>
      <c r="AD31" s="252">
        <v>0</v>
      </c>
      <c r="AE31" s="252">
        <v>29</v>
      </c>
      <c r="AF31" s="252">
        <v>0</v>
      </c>
      <c r="AG31" s="252">
        <v>40</v>
      </c>
      <c r="AH31" s="252">
        <v>71</v>
      </c>
      <c r="AI31" s="252">
        <v>80</v>
      </c>
      <c r="AJ31" s="252">
        <v>64</v>
      </c>
      <c r="AK31" s="252">
        <v>0</v>
      </c>
      <c r="AL31" s="252">
        <v>46</v>
      </c>
      <c r="AM31" s="252">
        <v>0</v>
      </c>
      <c r="AN31" s="252">
        <v>36</v>
      </c>
      <c r="AO31" s="252">
        <v>0</v>
      </c>
      <c r="AP31" s="252">
        <v>14</v>
      </c>
      <c r="AQ31" s="252">
        <v>0</v>
      </c>
      <c r="AR31" s="252">
        <v>68</v>
      </c>
      <c r="AS31" s="252">
        <v>47</v>
      </c>
      <c r="AT31" s="252">
        <v>6</v>
      </c>
      <c r="AU31" s="252">
        <v>33</v>
      </c>
      <c r="AV31" s="252">
        <v>0</v>
      </c>
      <c r="AW31" s="252">
        <v>50</v>
      </c>
      <c r="AX31" s="252">
        <v>0</v>
      </c>
      <c r="AY31" s="252">
        <v>0</v>
      </c>
      <c r="AZ31" s="252">
        <v>8</v>
      </c>
      <c r="BA31" s="252">
        <v>30</v>
      </c>
      <c r="BB31" s="252">
        <v>0</v>
      </c>
      <c r="BC31" s="252">
        <v>0</v>
      </c>
      <c r="BD31" s="252">
        <v>22</v>
      </c>
      <c r="BE31" s="252">
        <v>0</v>
      </c>
      <c r="BF31" s="252">
        <v>74</v>
      </c>
      <c r="BG31" s="252">
        <v>69</v>
      </c>
      <c r="BH31" s="252">
        <v>15</v>
      </c>
      <c r="BI31" s="252">
        <v>0</v>
      </c>
      <c r="BJ31" s="252">
        <v>50</v>
      </c>
      <c r="BK31" s="252">
        <v>14</v>
      </c>
      <c r="BL31" s="252">
        <v>0</v>
      </c>
      <c r="BM31" s="252">
        <v>0</v>
      </c>
      <c r="BN31" s="252">
        <v>36</v>
      </c>
      <c r="BO31" s="252">
        <v>79</v>
      </c>
      <c r="BP31" s="252">
        <v>6</v>
      </c>
      <c r="BQ31" s="252">
        <v>0</v>
      </c>
      <c r="BR31" s="252">
        <v>0</v>
      </c>
      <c r="BS31" s="252">
        <v>71</v>
      </c>
      <c r="BT31" s="252">
        <v>56</v>
      </c>
      <c r="BU31" s="252">
        <v>47</v>
      </c>
      <c r="BV31" s="252">
        <v>51</v>
      </c>
      <c r="BW31" s="252">
        <v>15</v>
      </c>
      <c r="BX31" s="252">
        <v>68</v>
      </c>
      <c r="BY31" s="252">
        <v>47</v>
      </c>
      <c r="BZ31" s="252">
        <v>80</v>
      </c>
      <c r="CA31" s="252">
        <v>0</v>
      </c>
      <c r="CB31" s="252">
        <v>48</v>
      </c>
      <c r="CC31" s="252">
        <v>24</v>
      </c>
      <c r="CD31" s="252">
        <v>0</v>
      </c>
      <c r="CE31" s="252">
        <v>0</v>
      </c>
      <c r="CF31" s="252">
        <v>37</v>
      </c>
      <c r="CG31" s="252">
        <v>0</v>
      </c>
      <c r="CH31" s="252">
        <v>0</v>
      </c>
      <c r="CI31" s="252">
        <v>36</v>
      </c>
      <c r="CJ31" s="252">
        <v>58</v>
      </c>
      <c r="CK31" s="252">
        <v>43</v>
      </c>
      <c r="CL31" s="252">
        <v>0</v>
      </c>
      <c r="CM31" s="252">
        <v>18</v>
      </c>
      <c r="CN31" s="252">
        <v>0</v>
      </c>
      <c r="CO31" s="252">
        <v>66</v>
      </c>
      <c r="CP31" s="252">
        <v>0</v>
      </c>
      <c r="CQ31" s="252">
        <v>0</v>
      </c>
      <c r="CR31" s="252">
        <v>0</v>
      </c>
      <c r="CS31" s="252">
        <v>0</v>
      </c>
      <c r="CT31" s="252">
        <v>24</v>
      </c>
      <c r="CU31" s="252" t="s">
        <v>4312</v>
      </c>
      <c r="CV31" s="252">
        <v>0</v>
      </c>
      <c r="CW31" s="252">
        <v>0</v>
      </c>
      <c r="CX31" s="252">
        <v>0</v>
      </c>
      <c r="CY31" s="252">
        <v>15</v>
      </c>
      <c r="CZ31" s="252">
        <v>71</v>
      </c>
      <c r="DA31" s="252">
        <v>0</v>
      </c>
      <c r="DB31" s="252">
        <v>79</v>
      </c>
      <c r="DC31" s="252">
        <v>51</v>
      </c>
      <c r="DD31" s="252">
        <v>52</v>
      </c>
      <c r="DE31" s="252">
        <v>69</v>
      </c>
      <c r="DF31" s="252">
        <v>0</v>
      </c>
      <c r="DG31" s="252">
        <v>60</v>
      </c>
      <c r="DH31" s="252">
        <v>28</v>
      </c>
      <c r="DI31" s="252">
        <v>1</v>
      </c>
      <c r="DJ31" s="252">
        <v>30</v>
      </c>
      <c r="DK31" s="252">
        <v>80</v>
      </c>
      <c r="DL31" s="252">
        <v>66</v>
      </c>
      <c r="DM31" s="252">
        <v>26</v>
      </c>
      <c r="DN31" s="1">
        <v>100</v>
      </c>
      <c r="DO31" s="1">
        <v>55</v>
      </c>
      <c r="DP31" s="1">
        <v>44</v>
      </c>
      <c r="DQ31" s="1">
        <v>56</v>
      </c>
      <c r="DR31" s="1">
        <v>19</v>
      </c>
      <c r="DS31" s="1">
        <v>80</v>
      </c>
      <c r="DT31" s="1">
        <v>53</v>
      </c>
      <c r="DU31" s="1">
        <v>0</v>
      </c>
      <c r="DV31" s="1">
        <v>0</v>
      </c>
      <c r="DW31" s="1">
        <v>43</v>
      </c>
      <c r="DX31" s="1">
        <v>37</v>
      </c>
      <c r="DY31" s="1">
        <v>75</v>
      </c>
      <c r="DZ31" s="1">
        <v>0</v>
      </c>
      <c r="EA31" s="1">
        <v>79</v>
      </c>
      <c r="EB31" s="1">
        <v>0</v>
      </c>
      <c r="EC31" s="1">
        <v>0</v>
      </c>
      <c r="ED31" s="1">
        <v>22</v>
      </c>
      <c r="EE31" s="1">
        <v>0</v>
      </c>
      <c r="EF31" s="1">
        <v>70</v>
      </c>
      <c r="EG31" s="1">
        <v>39</v>
      </c>
      <c r="EH31" s="1">
        <v>0</v>
      </c>
      <c r="EI31" s="1">
        <v>19</v>
      </c>
      <c r="EJ31" s="1">
        <v>0</v>
      </c>
      <c r="EK31" s="1">
        <v>0</v>
      </c>
      <c r="EL31" s="1">
        <v>0</v>
      </c>
      <c r="EM31" s="1">
        <v>65</v>
      </c>
      <c r="EN31" s="1">
        <v>20</v>
      </c>
      <c r="EO31" s="1">
        <v>0</v>
      </c>
      <c r="EP31" s="1">
        <v>48</v>
      </c>
      <c r="EQ31" s="1">
        <v>0</v>
      </c>
      <c r="ER31" s="1">
        <v>62</v>
      </c>
      <c r="ES31" s="1">
        <v>0</v>
      </c>
      <c r="ET31" s="1">
        <v>39</v>
      </c>
      <c r="EU31" s="1">
        <v>0</v>
      </c>
      <c r="EV31" s="1">
        <v>78</v>
      </c>
      <c r="EW31" s="1">
        <v>47</v>
      </c>
      <c r="EX31" s="1">
        <v>75</v>
      </c>
      <c r="EY31" s="1">
        <v>46</v>
      </c>
      <c r="EZ31" s="1">
        <v>0</v>
      </c>
      <c r="FA31" s="1">
        <v>50</v>
      </c>
      <c r="FB31" s="1">
        <v>53</v>
      </c>
      <c r="FC31" s="1">
        <v>18</v>
      </c>
      <c r="FD31" s="1">
        <v>31</v>
      </c>
      <c r="FE31" s="1">
        <v>21</v>
      </c>
      <c r="FF31" s="1">
        <v>30</v>
      </c>
      <c r="FG31" s="1">
        <v>78</v>
      </c>
      <c r="FH31" s="1">
        <v>45</v>
      </c>
      <c r="FI31" s="1">
        <v>66</v>
      </c>
      <c r="FJ31" s="1">
        <v>0</v>
      </c>
      <c r="FK31" s="1">
        <v>45</v>
      </c>
      <c r="FL31" s="1">
        <v>56</v>
      </c>
      <c r="FM31" s="1">
        <v>0</v>
      </c>
      <c r="FN31" s="1">
        <v>52</v>
      </c>
      <c r="FO31" s="1">
        <v>69</v>
      </c>
      <c r="FP31" s="1">
        <v>0</v>
      </c>
      <c r="FQ31" s="1">
        <v>69</v>
      </c>
      <c r="FR31" s="1">
        <v>57</v>
      </c>
      <c r="FS31" s="1">
        <v>0</v>
      </c>
      <c r="FT31" s="1">
        <v>0</v>
      </c>
      <c r="FU31" s="1">
        <v>70</v>
      </c>
      <c r="FV31" s="1">
        <v>49</v>
      </c>
      <c r="FW31" s="1">
        <v>12</v>
      </c>
      <c r="FX31" s="1">
        <v>58</v>
      </c>
      <c r="FY31" s="1">
        <v>40</v>
      </c>
      <c r="FZ31" s="1">
        <v>76</v>
      </c>
      <c r="GA31" s="1">
        <v>48</v>
      </c>
      <c r="GB31" s="1">
        <v>0</v>
      </c>
      <c r="GC31" s="1">
        <v>32</v>
      </c>
      <c r="GL31" s="1"/>
      <c r="GM31" s="1"/>
      <c r="GN31" s="1"/>
      <c r="GO31" s="1"/>
      <c r="GP31" s="1"/>
      <c r="GQ31" s="1"/>
      <c r="GR31" s="1"/>
      <c r="GS31" s="1"/>
      <c r="GT31" s="1"/>
      <c r="GU31" s="1"/>
      <c r="GV31" s="1"/>
      <c r="GW31" s="1"/>
      <c r="GX31" s="1"/>
      <c r="GY31" s="1"/>
      <c r="GZ31" s="1"/>
      <c r="HA31" s="1"/>
      <c r="HB31" s="1"/>
      <c r="HC31" s="1"/>
      <c r="HD31" s="1"/>
      <c r="HE31" s="1"/>
      <c r="HF31" s="1"/>
      <c r="HG31" s="118"/>
      <c r="HH31" s="87"/>
      <c r="HI31" s="87"/>
      <c r="HJ31" s="3"/>
      <c r="HK31" s="84"/>
      <c r="HL31" s="143"/>
      <c r="HM31" s="80"/>
    </row>
    <row r="32" spans="1:221" ht="15.75">
      <c r="A32" s="41" t="s">
        <v>828</v>
      </c>
      <c r="D32" s="61">
        <f t="shared" si="0"/>
        <v>6038</v>
      </c>
      <c r="E32" s="252">
        <v>0</v>
      </c>
      <c r="F32" s="252">
        <v>32</v>
      </c>
      <c r="G32" s="252">
        <v>13</v>
      </c>
      <c r="H32" s="252">
        <v>0</v>
      </c>
      <c r="I32" s="252">
        <v>0</v>
      </c>
      <c r="J32" s="252">
        <v>33</v>
      </c>
      <c r="K32" s="252">
        <v>38</v>
      </c>
      <c r="L32" s="252">
        <v>25</v>
      </c>
      <c r="M32" s="252">
        <v>16</v>
      </c>
      <c r="N32" s="252">
        <v>65</v>
      </c>
      <c r="O32" s="252">
        <v>0</v>
      </c>
      <c r="P32" s="252">
        <v>45</v>
      </c>
      <c r="Q32" s="252">
        <v>40</v>
      </c>
      <c r="R32" s="252">
        <v>23</v>
      </c>
      <c r="S32" s="252">
        <v>11</v>
      </c>
      <c r="T32" s="252">
        <v>10</v>
      </c>
      <c r="U32" s="252">
        <v>33</v>
      </c>
      <c r="V32" s="252">
        <v>7</v>
      </c>
      <c r="W32" s="252">
        <v>20</v>
      </c>
      <c r="X32" s="252">
        <v>57</v>
      </c>
      <c r="Y32" s="252">
        <v>24</v>
      </c>
      <c r="Z32" s="252">
        <v>0</v>
      </c>
      <c r="AA32" s="252">
        <v>49</v>
      </c>
      <c r="AB32" s="252">
        <v>8</v>
      </c>
      <c r="AC32" s="252">
        <v>67</v>
      </c>
      <c r="AD32" s="252">
        <v>0</v>
      </c>
      <c r="AE32" s="252">
        <v>9</v>
      </c>
      <c r="AF32" s="252">
        <v>0</v>
      </c>
      <c r="AG32" s="252">
        <v>52</v>
      </c>
      <c r="AH32" s="252">
        <v>75</v>
      </c>
      <c r="AI32" s="252">
        <v>37</v>
      </c>
      <c r="AJ32" s="252">
        <v>49</v>
      </c>
      <c r="AK32" s="252">
        <v>39</v>
      </c>
      <c r="AL32" s="252">
        <v>71</v>
      </c>
      <c r="AM32" s="252">
        <v>56</v>
      </c>
      <c r="AN32" s="252">
        <v>74</v>
      </c>
      <c r="AO32" s="252">
        <v>69</v>
      </c>
      <c r="AP32" s="252">
        <v>13</v>
      </c>
      <c r="AQ32" s="252">
        <v>0</v>
      </c>
      <c r="AR32" s="252">
        <v>78</v>
      </c>
      <c r="AS32" s="252">
        <v>79</v>
      </c>
      <c r="AT32" s="252">
        <v>47</v>
      </c>
      <c r="AU32" s="252">
        <v>41</v>
      </c>
      <c r="AV32" s="252">
        <v>79</v>
      </c>
      <c r="AW32" s="252">
        <v>56</v>
      </c>
      <c r="AX32" s="252">
        <v>0</v>
      </c>
      <c r="AY32" s="252">
        <v>0</v>
      </c>
      <c r="AZ32" s="252">
        <v>29</v>
      </c>
      <c r="BA32" s="252">
        <v>1</v>
      </c>
      <c r="BB32" s="252">
        <v>0</v>
      </c>
      <c r="BC32" s="252">
        <v>0</v>
      </c>
      <c r="BD32" s="252">
        <v>57</v>
      </c>
      <c r="BE32" s="252">
        <v>0</v>
      </c>
      <c r="BF32" s="252">
        <v>0</v>
      </c>
      <c r="BG32" s="252">
        <v>35</v>
      </c>
      <c r="BH32" s="252">
        <v>19</v>
      </c>
      <c r="BI32" s="252">
        <v>0</v>
      </c>
      <c r="BJ32" s="252">
        <v>58</v>
      </c>
      <c r="BK32" s="252">
        <v>47</v>
      </c>
      <c r="BL32" s="252">
        <v>0</v>
      </c>
      <c r="BM32" s="252">
        <v>0</v>
      </c>
      <c r="BN32" s="252">
        <v>69</v>
      </c>
      <c r="BO32" s="252">
        <v>47</v>
      </c>
      <c r="BP32" s="252">
        <v>70</v>
      </c>
      <c r="BQ32" s="252">
        <v>0</v>
      </c>
      <c r="BR32" s="252">
        <v>0</v>
      </c>
      <c r="BS32" s="252">
        <v>0</v>
      </c>
      <c r="BT32" s="252">
        <v>0</v>
      </c>
      <c r="BU32" s="252">
        <v>0</v>
      </c>
      <c r="BV32" s="252">
        <v>44</v>
      </c>
      <c r="BW32" s="252">
        <v>35</v>
      </c>
      <c r="BX32" s="252">
        <v>25</v>
      </c>
      <c r="BY32" s="252">
        <v>48</v>
      </c>
      <c r="BZ32" s="252">
        <v>63</v>
      </c>
      <c r="CA32" s="252">
        <v>0</v>
      </c>
      <c r="CB32" s="252">
        <v>63</v>
      </c>
      <c r="CC32" s="252">
        <v>1</v>
      </c>
      <c r="CD32" s="252">
        <v>16</v>
      </c>
      <c r="CE32" s="252">
        <v>59</v>
      </c>
      <c r="CF32" s="252">
        <v>5</v>
      </c>
      <c r="CG32" s="252">
        <v>0</v>
      </c>
      <c r="CH32" s="252">
        <v>0</v>
      </c>
      <c r="CI32" s="252">
        <v>63</v>
      </c>
      <c r="CJ32" s="252">
        <v>68</v>
      </c>
      <c r="CK32" s="252">
        <v>62</v>
      </c>
      <c r="CL32" s="252">
        <v>69</v>
      </c>
      <c r="CM32" s="252">
        <v>66</v>
      </c>
      <c r="CN32" s="252">
        <v>0</v>
      </c>
      <c r="CO32" s="252">
        <v>76</v>
      </c>
      <c r="CP32" s="252">
        <v>0</v>
      </c>
      <c r="CQ32" s="252">
        <v>20</v>
      </c>
      <c r="CR32" s="252">
        <v>0</v>
      </c>
      <c r="CS32" s="252">
        <v>0</v>
      </c>
      <c r="CT32" s="252">
        <v>23</v>
      </c>
      <c r="CU32" s="252" t="s">
        <v>4326</v>
      </c>
      <c r="CV32" s="252">
        <v>67</v>
      </c>
      <c r="CW32" s="252">
        <v>0</v>
      </c>
      <c r="CX32" s="252">
        <v>0</v>
      </c>
      <c r="CY32" s="252">
        <v>24</v>
      </c>
      <c r="CZ32" s="252">
        <v>0</v>
      </c>
      <c r="DA32" s="252">
        <v>0</v>
      </c>
      <c r="DB32" s="252">
        <v>78</v>
      </c>
      <c r="DC32" s="252">
        <v>78</v>
      </c>
      <c r="DD32" s="252">
        <v>16</v>
      </c>
      <c r="DE32" s="252">
        <v>64</v>
      </c>
      <c r="DF32" s="252">
        <v>71</v>
      </c>
      <c r="DG32" s="252">
        <v>33</v>
      </c>
      <c r="DH32" s="252">
        <v>31</v>
      </c>
      <c r="DI32" s="252">
        <v>21</v>
      </c>
      <c r="DJ32" s="252">
        <v>80</v>
      </c>
      <c r="DK32" s="252">
        <v>37</v>
      </c>
      <c r="DL32" s="252">
        <v>19</v>
      </c>
      <c r="DM32" s="252">
        <v>59</v>
      </c>
      <c r="DN32" s="1">
        <v>63</v>
      </c>
      <c r="DO32" s="1">
        <v>0</v>
      </c>
      <c r="DP32" s="1">
        <v>39</v>
      </c>
      <c r="DQ32" s="1">
        <v>38</v>
      </c>
      <c r="DR32" s="1">
        <v>0</v>
      </c>
      <c r="DS32" s="1">
        <v>8</v>
      </c>
      <c r="DT32" s="1">
        <v>56</v>
      </c>
      <c r="DU32" s="1">
        <v>0</v>
      </c>
      <c r="DV32" s="1">
        <v>0</v>
      </c>
      <c r="DW32" s="1">
        <v>10</v>
      </c>
      <c r="DX32" s="1">
        <v>26</v>
      </c>
      <c r="DY32" s="1">
        <v>23</v>
      </c>
      <c r="DZ32" s="1">
        <v>0</v>
      </c>
      <c r="EA32" s="1">
        <v>54</v>
      </c>
      <c r="EB32" s="1">
        <v>56</v>
      </c>
      <c r="EC32" s="1">
        <v>45</v>
      </c>
      <c r="ED32" s="1">
        <v>36</v>
      </c>
      <c r="EE32" s="1">
        <v>30</v>
      </c>
      <c r="EF32" s="1">
        <v>31</v>
      </c>
      <c r="EG32" s="1">
        <v>35</v>
      </c>
      <c r="EH32" s="1">
        <v>0</v>
      </c>
      <c r="EI32" s="1">
        <v>78</v>
      </c>
      <c r="EJ32" s="1">
        <v>48</v>
      </c>
      <c r="EK32" s="1">
        <v>58</v>
      </c>
      <c r="EL32" s="1">
        <v>59</v>
      </c>
      <c r="EM32" s="1">
        <v>4</v>
      </c>
      <c r="EN32" s="1">
        <v>41</v>
      </c>
      <c r="EO32" s="1">
        <v>0</v>
      </c>
      <c r="EP32" s="1">
        <v>65</v>
      </c>
      <c r="EQ32" s="1">
        <v>50</v>
      </c>
      <c r="ER32" s="1">
        <v>40</v>
      </c>
      <c r="ES32" s="1">
        <v>0</v>
      </c>
      <c r="ET32" s="1">
        <v>38</v>
      </c>
      <c r="EU32" s="1">
        <v>24</v>
      </c>
      <c r="EV32" s="1">
        <v>77</v>
      </c>
      <c r="EW32" s="1">
        <v>47</v>
      </c>
      <c r="EX32" s="1">
        <v>61</v>
      </c>
      <c r="EY32" s="1">
        <v>18</v>
      </c>
      <c r="EZ32" s="1">
        <v>30</v>
      </c>
      <c r="FA32" s="1">
        <v>0</v>
      </c>
      <c r="FB32" s="1">
        <v>59</v>
      </c>
      <c r="FC32" s="1">
        <v>42</v>
      </c>
      <c r="FD32" s="1">
        <v>50</v>
      </c>
      <c r="FE32" s="1">
        <v>65</v>
      </c>
      <c r="FF32" s="1">
        <v>61</v>
      </c>
      <c r="FG32" s="1">
        <v>59</v>
      </c>
      <c r="FH32" s="1">
        <v>77</v>
      </c>
      <c r="FI32" s="1">
        <v>59</v>
      </c>
      <c r="FJ32" s="1">
        <v>77</v>
      </c>
      <c r="FK32" s="1">
        <v>66</v>
      </c>
      <c r="FL32" s="1">
        <v>66</v>
      </c>
      <c r="FM32" s="1">
        <v>0</v>
      </c>
      <c r="FN32" s="1">
        <v>53</v>
      </c>
      <c r="FO32" s="1">
        <v>0</v>
      </c>
      <c r="FP32" s="1">
        <v>0</v>
      </c>
      <c r="FQ32" s="1">
        <v>58</v>
      </c>
      <c r="FR32" s="1">
        <v>26</v>
      </c>
      <c r="FS32" s="1">
        <v>75</v>
      </c>
      <c r="FT32" s="1">
        <v>0</v>
      </c>
      <c r="FU32" s="1">
        <v>48</v>
      </c>
      <c r="FV32" s="1">
        <v>74</v>
      </c>
      <c r="FW32" s="1">
        <v>43</v>
      </c>
      <c r="FX32" s="1">
        <v>0</v>
      </c>
      <c r="FY32" s="1">
        <v>67</v>
      </c>
      <c r="FZ32" s="1">
        <v>72</v>
      </c>
      <c r="GA32" s="1">
        <v>43</v>
      </c>
      <c r="GB32" s="1">
        <v>34</v>
      </c>
      <c r="GC32" s="1">
        <v>20</v>
      </c>
      <c r="GL32" s="1"/>
      <c r="GM32" s="1"/>
      <c r="GN32" s="1"/>
      <c r="GO32" s="1"/>
      <c r="GP32" s="1"/>
      <c r="GQ32" s="1"/>
      <c r="GR32" s="1"/>
      <c r="GS32" s="1"/>
      <c r="GT32" s="1"/>
      <c r="GU32" s="1"/>
      <c r="GV32" s="1"/>
      <c r="GW32" s="1"/>
      <c r="GX32" s="1"/>
      <c r="GY32" s="1"/>
      <c r="GZ32" s="1"/>
      <c r="HA32" s="1"/>
      <c r="HB32" s="1"/>
      <c r="HC32" s="1"/>
      <c r="HD32" s="1"/>
      <c r="HE32" s="1"/>
      <c r="HF32" s="1"/>
      <c r="HG32" s="118"/>
      <c r="HH32" s="87"/>
      <c r="HI32" s="87"/>
      <c r="HJ32" s="3"/>
      <c r="HK32" s="84"/>
      <c r="HL32" s="143"/>
      <c r="HM32" s="80"/>
    </row>
    <row r="33" spans="1:221" ht="15.75">
      <c r="A33" s="41" t="s">
        <v>162</v>
      </c>
      <c r="D33" s="61">
        <f t="shared" si="0"/>
        <v>6581</v>
      </c>
      <c r="E33" s="252">
        <v>69</v>
      </c>
      <c r="F33" s="252">
        <v>0</v>
      </c>
      <c r="G33" s="252">
        <v>45</v>
      </c>
      <c r="H33" s="252">
        <v>71</v>
      </c>
      <c r="I33" s="252">
        <v>77</v>
      </c>
      <c r="J33" s="252">
        <v>48</v>
      </c>
      <c r="K33" s="252">
        <v>62</v>
      </c>
      <c r="L33" s="252">
        <v>60</v>
      </c>
      <c r="M33" s="252">
        <v>65</v>
      </c>
      <c r="N33" s="252">
        <v>0</v>
      </c>
      <c r="O33" s="252">
        <v>0</v>
      </c>
      <c r="P33" s="252">
        <v>44</v>
      </c>
      <c r="Q33" s="252">
        <v>24</v>
      </c>
      <c r="R33" s="252">
        <v>38</v>
      </c>
      <c r="S33" s="252">
        <v>25</v>
      </c>
      <c r="T33" s="252">
        <v>31</v>
      </c>
      <c r="U33" s="252">
        <v>0</v>
      </c>
      <c r="V33" s="252">
        <v>78</v>
      </c>
      <c r="W33" s="252">
        <v>56</v>
      </c>
      <c r="X33" s="252">
        <v>70</v>
      </c>
      <c r="Y33" s="252">
        <v>45</v>
      </c>
      <c r="Z33" s="252">
        <v>0</v>
      </c>
      <c r="AA33" s="252">
        <v>16</v>
      </c>
      <c r="AB33" s="252">
        <v>50</v>
      </c>
      <c r="AC33" s="252">
        <v>27</v>
      </c>
      <c r="AD33" s="252">
        <v>0</v>
      </c>
      <c r="AE33" s="252">
        <v>22</v>
      </c>
      <c r="AF33" s="252">
        <v>67</v>
      </c>
      <c r="AG33" s="252">
        <v>22</v>
      </c>
      <c r="AH33" s="252">
        <v>0</v>
      </c>
      <c r="AI33" s="252">
        <v>40</v>
      </c>
      <c r="AJ33" s="252">
        <v>49</v>
      </c>
      <c r="AK33" s="252">
        <v>58</v>
      </c>
      <c r="AL33" s="252">
        <v>65</v>
      </c>
      <c r="AM33" s="252">
        <v>75</v>
      </c>
      <c r="AN33" s="252">
        <v>36</v>
      </c>
      <c r="AO33" s="252">
        <v>77</v>
      </c>
      <c r="AP33" s="252">
        <v>67</v>
      </c>
      <c r="AQ33" s="252">
        <v>72</v>
      </c>
      <c r="AR33" s="252">
        <v>80</v>
      </c>
      <c r="AS33" s="252">
        <v>64</v>
      </c>
      <c r="AT33" s="252">
        <v>31</v>
      </c>
      <c r="AU33" s="252">
        <v>63</v>
      </c>
      <c r="AV33" s="252">
        <v>57</v>
      </c>
      <c r="AW33" s="252">
        <v>71</v>
      </c>
      <c r="AX33" s="252">
        <v>0</v>
      </c>
      <c r="AY33" s="252">
        <v>0</v>
      </c>
      <c r="AZ33" s="252">
        <v>47</v>
      </c>
      <c r="BA33" s="252">
        <v>69</v>
      </c>
      <c r="BB33" s="252">
        <v>0</v>
      </c>
      <c r="BC33" s="252">
        <v>0</v>
      </c>
      <c r="BD33" s="252">
        <v>12</v>
      </c>
      <c r="BE33" s="252">
        <v>0</v>
      </c>
      <c r="BF33" s="252">
        <v>36</v>
      </c>
      <c r="BG33" s="252">
        <v>80</v>
      </c>
      <c r="BH33" s="252">
        <v>20</v>
      </c>
      <c r="BI33" s="252">
        <v>0</v>
      </c>
      <c r="BJ33" s="252">
        <v>69</v>
      </c>
      <c r="BK33" s="252">
        <v>37</v>
      </c>
      <c r="BL33" s="252">
        <v>0</v>
      </c>
      <c r="BM33" s="252">
        <v>0</v>
      </c>
      <c r="BN33" s="252">
        <v>24</v>
      </c>
      <c r="BO33" s="252">
        <v>52</v>
      </c>
      <c r="BP33" s="252">
        <v>41</v>
      </c>
      <c r="BQ33" s="252">
        <v>46</v>
      </c>
      <c r="BR33" s="252">
        <v>0</v>
      </c>
      <c r="BS33" s="252">
        <v>0</v>
      </c>
      <c r="BT33" s="252">
        <v>71</v>
      </c>
      <c r="BU33" s="252">
        <v>75</v>
      </c>
      <c r="BV33" s="252">
        <v>21</v>
      </c>
      <c r="BW33" s="252">
        <v>41</v>
      </c>
      <c r="BX33" s="252">
        <v>57</v>
      </c>
      <c r="BY33" s="252">
        <v>50</v>
      </c>
      <c r="BZ33" s="252">
        <v>62</v>
      </c>
      <c r="CA33" s="252">
        <v>77</v>
      </c>
      <c r="CB33" s="252">
        <v>27</v>
      </c>
      <c r="CC33" s="252">
        <v>56</v>
      </c>
      <c r="CD33" s="252">
        <v>20</v>
      </c>
      <c r="CE33" s="252">
        <v>47</v>
      </c>
      <c r="CF33" s="252">
        <v>51</v>
      </c>
      <c r="CG33" s="252">
        <v>0</v>
      </c>
      <c r="CH33" s="252">
        <v>0</v>
      </c>
      <c r="CI33" s="252">
        <v>47</v>
      </c>
      <c r="CJ33" s="252">
        <v>0</v>
      </c>
      <c r="CK33" s="252">
        <v>63</v>
      </c>
      <c r="CL33" s="252">
        <v>65</v>
      </c>
      <c r="CM33" s="252">
        <v>34</v>
      </c>
      <c r="CN33" s="252">
        <v>0</v>
      </c>
      <c r="CO33" s="252">
        <v>0</v>
      </c>
      <c r="CP33" s="252">
        <v>0</v>
      </c>
      <c r="CQ33" s="252">
        <v>40</v>
      </c>
      <c r="CR33" s="252">
        <v>0</v>
      </c>
      <c r="CS33" s="252">
        <v>68</v>
      </c>
      <c r="CT33" s="252">
        <v>42</v>
      </c>
      <c r="CU33" s="252" t="s">
        <v>4265</v>
      </c>
      <c r="CV33" s="252">
        <v>0</v>
      </c>
      <c r="CW33" s="252">
        <v>0</v>
      </c>
      <c r="CX33" s="252">
        <v>0</v>
      </c>
      <c r="CY33" s="252">
        <v>15</v>
      </c>
      <c r="CZ33" s="252">
        <v>0</v>
      </c>
      <c r="DA33" s="252">
        <v>0</v>
      </c>
      <c r="DB33" s="252">
        <v>74</v>
      </c>
      <c r="DC33" s="252">
        <v>0</v>
      </c>
      <c r="DD33" s="252">
        <v>61</v>
      </c>
      <c r="DE33" s="252">
        <v>61</v>
      </c>
      <c r="DF33" s="252">
        <v>0</v>
      </c>
      <c r="DG33" s="252">
        <v>61</v>
      </c>
      <c r="DH33" s="252">
        <v>51</v>
      </c>
      <c r="DI33" s="252">
        <v>48</v>
      </c>
      <c r="DJ33" s="252">
        <v>50</v>
      </c>
      <c r="DK33" s="252">
        <v>36</v>
      </c>
      <c r="DL33" s="252">
        <v>32</v>
      </c>
      <c r="DM33" s="252">
        <v>38</v>
      </c>
      <c r="DN33" s="1">
        <v>27</v>
      </c>
      <c r="DO33" s="1">
        <v>0</v>
      </c>
      <c r="DP33" s="1">
        <v>34</v>
      </c>
      <c r="DQ33" s="1">
        <v>19</v>
      </c>
      <c r="DR33" s="1">
        <v>33</v>
      </c>
      <c r="DS33" s="1">
        <v>22</v>
      </c>
      <c r="DT33" s="1">
        <v>8</v>
      </c>
      <c r="DU33" s="1">
        <v>0</v>
      </c>
      <c r="DV33" s="1">
        <v>0</v>
      </c>
      <c r="DW33" s="1">
        <v>47</v>
      </c>
      <c r="DX33" s="1">
        <v>80</v>
      </c>
      <c r="DY33" s="1">
        <v>0</v>
      </c>
      <c r="DZ33" s="1">
        <v>0</v>
      </c>
      <c r="EA33" s="1">
        <v>34</v>
      </c>
      <c r="EB33" s="1">
        <v>80</v>
      </c>
      <c r="EC33" s="1">
        <v>57</v>
      </c>
      <c r="ED33" s="1">
        <v>69</v>
      </c>
      <c r="EE33" s="1">
        <v>29</v>
      </c>
      <c r="EF33" s="1">
        <v>25</v>
      </c>
      <c r="EG33" s="1">
        <v>0</v>
      </c>
      <c r="EH33" s="1">
        <v>0</v>
      </c>
      <c r="EI33" s="1">
        <v>41</v>
      </c>
      <c r="EJ33" s="1">
        <v>68</v>
      </c>
      <c r="EK33" s="1">
        <v>73</v>
      </c>
      <c r="EL33" s="1">
        <v>41</v>
      </c>
      <c r="EM33" s="1">
        <v>8</v>
      </c>
      <c r="EN33" s="1">
        <v>22</v>
      </c>
      <c r="EO33" s="1">
        <v>0</v>
      </c>
      <c r="EP33" s="1">
        <v>0</v>
      </c>
      <c r="EQ33" s="1">
        <v>44</v>
      </c>
      <c r="ER33" s="1">
        <v>30</v>
      </c>
      <c r="ES33" s="1">
        <v>70</v>
      </c>
      <c r="ET33" s="1">
        <v>65</v>
      </c>
      <c r="EU33" s="1">
        <v>16</v>
      </c>
      <c r="EV33" s="1">
        <v>70</v>
      </c>
      <c r="EW33" s="1">
        <v>26</v>
      </c>
      <c r="EX33" s="1">
        <v>56</v>
      </c>
      <c r="EY33" s="1">
        <v>70</v>
      </c>
      <c r="EZ33" s="1">
        <v>67</v>
      </c>
      <c r="FA33" s="1">
        <v>0</v>
      </c>
      <c r="FB33" s="1">
        <v>49</v>
      </c>
      <c r="FC33" s="1">
        <v>62</v>
      </c>
      <c r="FD33" s="1">
        <v>69</v>
      </c>
      <c r="FE33" s="1">
        <v>51</v>
      </c>
      <c r="FF33" s="1">
        <v>70</v>
      </c>
      <c r="FG33" s="1">
        <v>0</v>
      </c>
      <c r="FH33" s="1">
        <v>0</v>
      </c>
      <c r="FI33" s="1">
        <v>16</v>
      </c>
      <c r="FJ33" s="1">
        <v>67</v>
      </c>
      <c r="FK33" s="1">
        <v>45</v>
      </c>
      <c r="FL33" s="1">
        <v>60</v>
      </c>
      <c r="FM33" s="1">
        <v>0</v>
      </c>
      <c r="FN33" s="1">
        <v>69</v>
      </c>
      <c r="FO33" s="1">
        <v>37</v>
      </c>
      <c r="FP33" s="1">
        <v>0</v>
      </c>
      <c r="FQ33" s="1">
        <v>59</v>
      </c>
      <c r="FR33" s="1">
        <v>80</v>
      </c>
      <c r="FS33" s="1">
        <v>62</v>
      </c>
      <c r="FT33" s="1">
        <v>0</v>
      </c>
      <c r="FU33" s="1">
        <v>23</v>
      </c>
      <c r="FV33" s="1">
        <v>51</v>
      </c>
      <c r="FW33" s="1">
        <v>51</v>
      </c>
      <c r="FX33" s="1">
        <v>31</v>
      </c>
      <c r="FY33" s="1">
        <v>40</v>
      </c>
      <c r="FZ33" s="1">
        <v>67</v>
      </c>
      <c r="GA33" s="1">
        <v>0</v>
      </c>
      <c r="GB33" s="1">
        <v>73</v>
      </c>
      <c r="GC33" s="1">
        <v>27</v>
      </c>
      <c r="GL33" s="1"/>
      <c r="GM33" s="1"/>
      <c r="GN33" s="1"/>
      <c r="GO33" s="1"/>
      <c r="GP33" s="1"/>
      <c r="GQ33" s="1"/>
      <c r="GR33" s="1"/>
      <c r="GS33" s="1"/>
      <c r="GT33" s="1"/>
      <c r="GU33" s="1"/>
      <c r="GV33" s="1"/>
      <c r="GW33" s="1"/>
      <c r="GX33" s="1"/>
      <c r="GY33" s="1"/>
      <c r="GZ33" s="1"/>
      <c r="HA33" s="1"/>
      <c r="HB33" s="1"/>
      <c r="HC33" s="1"/>
      <c r="HD33" s="1"/>
      <c r="HE33" s="1"/>
      <c r="HF33" s="1"/>
      <c r="HG33" s="118"/>
      <c r="HH33" s="87"/>
      <c r="HI33" s="87"/>
      <c r="HJ33" s="3"/>
      <c r="HK33" s="84"/>
      <c r="HL33" s="143"/>
      <c r="HM33" s="80"/>
    </row>
    <row r="34" spans="1:221" ht="15.75">
      <c r="A34" s="89" t="s">
        <v>1823</v>
      </c>
      <c r="D34" s="61">
        <f t="shared" si="0"/>
        <v>5089</v>
      </c>
      <c r="E34" s="252">
        <v>0</v>
      </c>
      <c r="F34" s="252">
        <v>47</v>
      </c>
      <c r="G34" s="252">
        <v>0</v>
      </c>
      <c r="H34" s="252">
        <v>41</v>
      </c>
      <c r="I34" s="252">
        <v>0</v>
      </c>
      <c r="J34" s="252">
        <v>0</v>
      </c>
      <c r="K34" s="252">
        <v>27</v>
      </c>
      <c r="L34" s="252">
        <v>0</v>
      </c>
      <c r="M34" s="252">
        <v>57</v>
      </c>
      <c r="N34" s="252">
        <v>0</v>
      </c>
      <c r="O34" s="252">
        <v>0</v>
      </c>
      <c r="P34" s="252">
        <v>0</v>
      </c>
      <c r="Q34" s="252">
        <v>79</v>
      </c>
      <c r="R34" s="252">
        <v>0</v>
      </c>
      <c r="S34" s="252">
        <v>79</v>
      </c>
      <c r="T34" s="252">
        <v>62</v>
      </c>
      <c r="U34" s="252">
        <v>0</v>
      </c>
      <c r="V34" s="252">
        <v>5</v>
      </c>
      <c r="W34" s="252">
        <v>14</v>
      </c>
      <c r="X34" s="252">
        <v>28</v>
      </c>
      <c r="Y34" s="252">
        <v>65</v>
      </c>
      <c r="Z34" s="252">
        <v>0</v>
      </c>
      <c r="AA34" s="252">
        <v>43</v>
      </c>
      <c r="AB34" s="252">
        <v>16</v>
      </c>
      <c r="AC34" s="252">
        <v>4</v>
      </c>
      <c r="AD34" s="252">
        <v>0</v>
      </c>
      <c r="AE34" s="252">
        <v>30</v>
      </c>
      <c r="AF34" s="252">
        <v>0</v>
      </c>
      <c r="AG34" s="252">
        <v>12</v>
      </c>
      <c r="AH34" s="252">
        <v>0</v>
      </c>
      <c r="AI34" s="252">
        <v>55</v>
      </c>
      <c r="AJ34" s="252">
        <v>13</v>
      </c>
      <c r="AK34" s="252">
        <v>24</v>
      </c>
      <c r="AL34" s="252">
        <v>0</v>
      </c>
      <c r="AM34" s="252">
        <v>0</v>
      </c>
      <c r="AN34" s="252">
        <v>0</v>
      </c>
      <c r="AO34" s="252">
        <v>69</v>
      </c>
      <c r="AP34" s="252">
        <v>5</v>
      </c>
      <c r="AQ34" s="252">
        <v>0</v>
      </c>
      <c r="AR34" s="252">
        <v>0</v>
      </c>
      <c r="AS34" s="252">
        <v>9</v>
      </c>
      <c r="AT34" s="252">
        <v>7</v>
      </c>
      <c r="AU34" s="252">
        <v>0</v>
      </c>
      <c r="AV34" s="252">
        <v>50</v>
      </c>
      <c r="AW34" s="252">
        <v>45</v>
      </c>
      <c r="AX34" s="252">
        <v>0</v>
      </c>
      <c r="AY34" s="252">
        <v>0</v>
      </c>
      <c r="AZ34" s="252">
        <v>40</v>
      </c>
      <c r="BA34" s="252">
        <v>53</v>
      </c>
      <c r="BB34" s="252">
        <v>0</v>
      </c>
      <c r="BC34" s="252">
        <v>0</v>
      </c>
      <c r="BD34" s="252">
        <v>4</v>
      </c>
      <c r="BE34" s="252">
        <v>0</v>
      </c>
      <c r="BF34" s="252">
        <v>75</v>
      </c>
      <c r="BG34" s="252">
        <v>40</v>
      </c>
      <c r="BH34" s="252">
        <v>53</v>
      </c>
      <c r="BI34" s="252">
        <v>0</v>
      </c>
      <c r="BJ34" s="252">
        <v>0</v>
      </c>
      <c r="BK34" s="252">
        <v>68</v>
      </c>
      <c r="BL34" s="252">
        <v>0</v>
      </c>
      <c r="BM34" s="252">
        <v>0</v>
      </c>
      <c r="BN34" s="252">
        <v>16</v>
      </c>
      <c r="BO34" s="252">
        <v>55</v>
      </c>
      <c r="BP34" s="252">
        <v>26</v>
      </c>
      <c r="BQ34" s="252">
        <v>73</v>
      </c>
      <c r="BR34" s="252">
        <v>0</v>
      </c>
      <c r="BS34" s="252">
        <v>0</v>
      </c>
      <c r="BT34" s="252">
        <v>60</v>
      </c>
      <c r="BU34" s="252">
        <v>72</v>
      </c>
      <c r="BV34" s="252">
        <v>17</v>
      </c>
      <c r="BW34" s="252">
        <v>1</v>
      </c>
      <c r="BX34" s="252">
        <v>79</v>
      </c>
      <c r="BY34" s="252">
        <v>14</v>
      </c>
      <c r="BZ34" s="252">
        <v>27</v>
      </c>
      <c r="CA34" s="252">
        <v>0</v>
      </c>
      <c r="CB34" s="252">
        <v>59</v>
      </c>
      <c r="CC34" s="252">
        <v>34</v>
      </c>
      <c r="CD34" s="252">
        <v>68</v>
      </c>
      <c r="CE34" s="252">
        <v>74</v>
      </c>
      <c r="CF34" s="252">
        <v>7</v>
      </c>
      <c r="CG34" s="252">
        <v>0</v>
      </c>
      <c r="CH34" s="252">
        <v>0</v>
      </c>
      <c r="CI34" s="252">
        <v>50</v>
      </c>
      <c r="CJ34" s="252">
        <v>53</v>
      </c>
      <c r="CK34" s="252">
        <v>0</v>
      </c>
      <c r="CL34" s="252">
        <v>77</v>
      </c>
      <c r="CM34" s="252">
        <v>64</v>
      </c>
      <c r="CN34" s="252">
        <v>0</v>
      </c>
      <c r="CO34" s="252">
        <v>0</v>
      </c>
      <c r="CP34" s="252">
        <v>73</v>
      </c>
      <c r="CQ34" s="252">
        <v>28</v>
      </c>
      <c r="CR34" s="252">
        <v>76</v>
      </c>
      <c r="CS34" s="252">
        <v>61</v>
      </c>
      <c r="CT34" s="252">
        <v>16</v>
      </c>
      <c r="CU34" s="252" t="s">
        <v>4300</v>
      </c>
      <c r="CV34" s="252">
        <v>80</v>
      </c>
      <c r="CW34" s="252">
        <v>64</v>
      </c>
      <c r="CX34" s="252">
        <v>56</v>
      </c>
      <c r="CY34" s="252">
        <v>76</v>
      </c>
      <c r="CZ34" s="252">
        <v>48</v>
      </c>
      <c r="DA34" s="252">
        <v>64</v>
      </c>
      <c r="DB34" s="252">
        <v>0</v>
      </c>
      <c r="DC34" s="252">
        <v>46</v>
      </c>
      <c r="DD34" s="252">
        <v>9</v>
      </c>
      <c r="DE34" s="252">
        <v>0</v>
      </c>
      <c r="DF34" s="252">
        <v>47</v>
      </c>
      <c r="DG34" s="252">
        <v>12</v>
      </c>
      <c r="DH34" s="252">
        <v>80</v>
      </c>
      <c r="DI34" s="252">
        <v>5</v>
      </c>
      <c r="DJ34" s="252">
        <v>10</v>
      </c>
      <c r="DK34" s="252">
        <v>28</v>
      </c>
      <c r="DL34" s="252">
        <v>34</v>
      </c>
      <c r="DM34" s="252">
        <v>13</v>
      </c>
      <c r="DN34" s="1">
        <v>7</v>
      </c>
      <c r="DO34" s="1">
        <v>75</v>
      </c>
      <c r="DP34" s="1">
        <v>53</v>
      </c>
      <c r="DQ34" s="1">
        <v>79</v>
      </c>
      <c r="DR34" s="1">
        <v>7</v>
      </c>
      <c r="DS34" s="1">
        <v>55</v>
      </c>
      <c r="DT34" s="1">
        <v>77</v>
      </c>
      <c r="DU34" s="1">
        <v>0</v>
      </c>
      <c r="DV34" s="1">
        <v>0</v>
      </c>
      <c r="DW34" s="1">
        <v>15</v>
      </c>
      <c r="DX34" s="1">
        <v>15</v>
      </c>
      <c r="DY34" s="1">
        <v>76</v>
      </c>
      <c r="DZ34" s="1">
        <v>78</v>
      </c>
      <c r="EA34" s="1">
        <v>0</v>
      </c>
      <c r="EB34" s="1">
        <v>74</v>
      </c>
      <c r="EC34" s="1">
        <v>51</v>
      </c>
      <c r="ED34" s="1">
        <v>27</v>
      </c>
      <c r="EE34" s="1">
        <v>71</v>
      </c>
      <c r="EF34" s="1">
        <v>40</v>
      </c>
      <c r="EG34" s="1">
        <v>0</v>
      </c>
      <c r="EH34" s="1">
        <v>0</v>
      </c>
      <c r="EI34" s="1">
        <v>2</v>
      </c>
      <c r="EJ34" s="1">
        <v>44</v>
      </c>
      <c r="EK34" s="1">
        <v>41</v>
      </c>
      <c r="EL34" s="1">
        <v>0</v>
      </c>
      <c r="EM34" s="1">
        <v>45</v>
      </c>
      <c r="EN34" s="1">
        <v>4</v>
      </c>
      <c r="EO34" s="1">
        <v>0</v>
      </c>
      <c r="EP34" s="1">
        <v>72</v>
      </c>
      <c r="EQ34" s="1">
        <v>64</v>
      </c>
      <c r="ER34" s="1">
        <v>34</v>
      </c>
      <c r="ES34" s="1">
        <v>0</v>
      </c>
      <c r="ET34" s="1">
        <v>22</v>
      </c>
      <c r="EU34" s="1">
        <v>39</v>
      </c>
      <c r="EV34" s="1">
        <v>41</v>
      </c>
      <c r="EW34" s="1">
        <v>14</v>
      </c>
      <c r="EX34" s="1">
        <v>68</v>
      </c>
      <c r="EY34" s="1">
        <v>9</v>
      </c>
      <c r="EZ34" s="1">
        <v>46</v>
      </c>
      <c r="FA34" s="1">
        <v>0</v>
      </c>
      <c r="FB34" s="1">
        <v>23</v>
      </c>
      <c r="FC34" s="1">
        <v>0</v>
      </c>
      <c r="FD34" s="1">
        <v>44</v>
      </c>
      <c r="FE34" s="1">
        <v>0</v>
      </c>
      <c r="FF34" s="1">
        <v>12</v>
      </c>
      <c r="FG34" s="1">
        <v>0</v>
      </c>
      <c r="FH34" s="1">
        <v>50</v>
      </c>
      <c r="FI34" s="1">
        <v>4</v>
      </c>
      <c r="FJ34" s="1">
        <v>42</v>
      </c>
      <c r="FK34" s="1">
        <v>33</v>
      </c>
      <c r="FL34" s="1">
        <v>0</v>
      </c>
      <c r="FM34" s="1">
        <v>0</v>
      </c>
      <c r="FN34" s="1">
        <v>7</v>
      </c>
      <c r="FO34" s="1">
        <v>46</v>
      </c>
      <c r="FP34" s="1">
        <v>80</v>
      </c>
      <c r="FQ34" s="1">
        <v>55</v>
      </c>
      <c r="FR34" s="1">
        <v>62</v>
      </c>
      <c r="FS34" s="1">
        <v>18</v>
      </c>
      <c r="FT34" s="1">
        <v>0</v>
      </c>
      <c r="FU34" s="1">
        <v>34</v>
      </c>
      <c r="FV34" s="1">
        <v>0</v>
      </c>
      <c r="FW34" s="1">
        <v>61</v>
      </c>
      <c r="FX34" s="1">
        <v>0</v>
      </c>
      <c r="FY34" s="1">
        <v>55</v>
      </c>
      <c r="FZ34" s="1">
        <v>0</v>
      </c>
      <c r="GA34" s="1">
        <v>0</v>
      </c>
      <c r="GB34" s="1">
        <v>39</v>
      </c>
      <c r="GC34" s="1">
        <v>8</v>
      </c>
      <c r="GL34" s="1"/>
      <c r="GM34" s="1"/>
      <c r="GN34" s="1"/>
      <c r="GO34" s="1"/>
      <c r="GP34" s="1"/>
      <c r="GQ34" s="1"/>
      <c r="GR34" s="1"/>
      <c r="GS34" s="1"/>
      <c r="GT34" s="1"/>
      <c r="GU34" s="1"/>
      <c r="GV34" s="1"/>
      <c r="GW34" s="1"/>
      <c r="GX34" s="1"/>
      <c r="GY34" s="1"/>
      <c r="GZ34" s="1"/>
      <c r="HA34" s="1"/>
      <c r="HB34" s="1"/>
      <c r="HC34" s="1"/>
      <c r="HD34" s="1"/>
      <c r="HE34" s="1"/>
      <c r="HF34" s="1"/>
      <c r="HG34" s="118"/>
      <c r="HH34" s="87"/>
      <c r="HI34" s="87"/>
      <c r="HJ34" s="3"/>
      <c r="HK34" s="84"/>
      <c r="HL34" s="143"/>
      <c r="HM34" s="80"/>
    </row>
    <row r="35" spans="1:221" ht="15.75">
      <c r="A35" s="41" t="s">
        <v>871</v>
      </c>
      <c r="D35" s="61">
        <f t="shared" ref="D35:D66" si="1">SUM(E35:HQ35)</f>
        <v>5154</v>
      </c>
      <c r="E35" s="252">
        <v>25</v>
      </c>
      <c r="F35" s="252">
        <v>71</v>
      </c>
      <c r="G35" s="252">
        <v>21</v>
      </c>
      <c r="H35" s="252">
        <v>44</v>
      </c>
      <c r="I35" s="252">
        <v>0</v>
      </c>
      <c r="J35" s="252">
        <v>0</v>
      </c>
      <c r="K35" s="252">
        <v>22</v>
      </c>
      <c r="L35" s="252">
        <v>10</v>
      </c>
      <c r="M35" s="252">
        <v>80</v>
      </c>
      <c r="N35" s="252">
        <v>78</v>
      </c>
      <c r="O35" s="252">
        <v>0</v>
      </c>
      <c r="P35" s="252">
        <v>0</v>
      </c>
      <c r="Q35" s="252">
        <v>70</v>
      </c>
      <c r="R35" s="252">
        <v>50</v>
      </c>
      <c r="S35" s="252">
        <v>66</v>
      </c>
      <c r="T35" s="252">
        <v>79</v>
      </c>
      <c r="U35" s="252">
        <v>51</v>
      </c>
      <c r="V35" s="252">
        <v>55</v>
      </c>
      <c r="W35" s="252">
        <v>24</v>
      </c>
      <c r="X35" s="252">
        <v>56</v>
      </c>
      <c r="Y35" s="252">
        <v>60</v>
      </c>
      <c r="Z35" s="252">
        <v>0</v>
      </c>
      <c r="AA35" s="252">
        <v>64</v>
      </c>
      <c r="AB35" s="252">
        <v>42</v>
      </c>
      <c r="AC35" s="252">
        <v>18</v>
      </c>
      <c r="AD35" s="252">
        <v>0</v>
      </c>
      <c r="AE35" s="252">
        <v>76</v>
      </c>
      <c r="AF35" s="252">
        <v>72</v>
      </c>
      <c r="AG35" s="252">
        <v>68</v>
      </c>
      <c r="AH35" s="252">
        <v>57</v>
      </c>
      <c r="AI35" s="252">
        <v>75</v>
      </c>
      <c r="AJ35" s="252">
        <v>68</v>
      </c>
      <c r="AK35" s="252">
        <v>16</v>
      </c>
      <c r="AL35" s="252">
        <v>22</v>
      </c>
      <c r="AM35" s="252">
        <v>0</v>
      </c>
      <c r="AN35" s="252">
        <v>0</v>
      </c>
      <c r="AO35" s="252">
        <v>0</v>
      </c>
      <c r="AP35" s="252">
        <v>7</v>
      </c>
      <c r="AQ35" s="252">
        <v>0</v>
      </c>
      <c r="AR35" s="252">
        <v>0</v>
      </c>
      <c r="AS35" s="252">
        <v>3</v>
      </c>
      <c r="AT35" s="252">
        <v>61</v>
      </c>
      <c r="AU35" s="252">
        <v>75</v>
      </c>
      <c r="AV35" s="252">
        <v>0</v>
      </c>
      <c r="AW35" s="252">
        <v>66</v>
      </c>
      <c r="AX35" s="252">
        <v>0</v>
      </c>
      <c r="AY35" s="252">
        <v>0</v>
      </c>
      <c r="AZ35" s="252">
        <v>24</v>
      </c>
      <c r="BA35" s="252">
        <v>72</v>
      </c>
      <c r="BB35" s="252">
        <v>0</v>
      </c>
      <c r="BC35" s="252">
        <v>0</v>
      </c>
      <c r="BD35" s="252">
        <v>21</v>
      </c>
      <c r="BE35" s="252">
        <v>0</v>
      </c>
      <c r="BF35" s="252">
        <v>46</v>
      </c>
      <c r="BG35" s="252">
        <v>43</v>
      </c>
      <c r="BH35" s="252">
        <v>7</v>
      </c>
      <c r="BI35" s="252">
        <v>0</v>
      </c>
      <c r="BJ35" s="252">
        <v>15</v>
      </c>
      <c r="BK35" s="252">
        <v>3</v>
      </c>
      <c r="BL35" s="252">
        <v>0</v>
      </c>
      <c r="BM35" s="252">
        <v>0</v>
      </c>
      <c r="BN35" s="252">
        <v>26</v>
      </c>
      <c r="BO35" s="252">
        <v>77</v>
      </c>
      <c r="BP35" s="252">
        <v>33</v>
      </c>
      <c r="BQ35" s="252">
        <v>61</v>
      </c>
      <c r="BR35" s="252">
        <v>0</v>
      </c>
      <c r="BS35" s="252">
        <v>0</v>
      </c>
      <c r="BT35" s="252">
        <v>0</v>
      </c>
      <c r="BU35" s="252">
        <v>0</v>
      </c>
      <c r="BV35" s="252">
        <v>41</v>
      </c>
      <c r="BW35" s="252">
        <v>15</v>
      </c>
      <c r="BX35" s="252">
        <v>39</v>
      </c>
      <c r="BY35" s="252">
        <v>70</v>
      </c>
      <c r="BZ35" s="252">
        <v>29</v>
      </c>
      <c r="CA35" s="252">
        <v>66</v>
      </c>
      <c r="CB35" s="252">
        <v>71</v>
      </c>
      <c r="CC35" s="252">
        <v>69</v>
      </c>
      <c r="CD35" s="252">
        <v>8</v>
      </c>
      <c r="CE35" s="252">
        <v>0</v>
      </c>
      <c r="CF35" s="252">
        <v>23</v>
      </c>
      <c r="CG35" s="252">
        <v>0</v>
      </c>
      <c r="CH35" s="252">
        <v>0</v>
      </c>
      <c r="CI35" s="252">
        <v>0</v>
      </c>
      <c r="CJ35" s="252">
        <v>0</v>
      </c>
      <c r="CK35" s="252">
        <v>19</v>
      </c>
      <c r="CL35" s="252">
        <v>0</v>
      </c>
      <c r="CM35" s="252">
        <v>0</v>
      </c>
      <c r="CN35" s="252">
        <v>0</v>
      </c>
      <c r="CO35" s="252">
        <v>0</v>
      </c>
      <c r="CP35" s="252">
        <v>80</v>
      </c>
      <c r="CQ35" s="252">
        <v>0</v>
      </c>
      <c r="CR35" s="252">
        <v>0</v>
      </c>
      <c r="CS35" s="252">
        <v>0</v>
      </c>
      <c r="CT35" s="252">
        <v>69</v>
      </c>
      <c r="CU35" s="252" t="s">
        <v>4279</v>
      </c>
      <c r="CV35" s="252">
        <v>0</v>
      </c>
      <c r="CW35" s="252">
        <v>0</v>
      </c>
      <c r="CX35" s="252">
        <v>0</v>
      </c>
      <c r="CY35" s="252">
        <v>0</v>
      </c>
      <c r="CZ35" s="252">
        <v>43</v>
      </c>
      <c r="DA35" s="252">
        <v>0</v>
      </c>
      <c r="DB35" s="252">
        <v>48</v>
      </c>
      <c r="DC35" s="252">
        <v>0</v>
      </c>
      <c r="DD35" s="252">
        <v>40</v>
      </c>
      <c r="DE35" s="252">
        <v>54</v>
      </c>
      <c r="DF35" s="252">
        <v>0</v>
      </c>
      <c r="DG35" s="252">
        <v>73</v>
      </c>
      <c r="DH35" s="252">
        <v>79</v>
      </c>
      <c r="DI35" s="252">
        <v>4</v>
      </c>
      <c r="DJ35" s="252">
        <v>16</v>
      </c>
      <c r="DK35" s="252">
        <v>54</v>
      </c>
      <c r="DL35" s="252">
        <v>35</v>
      </c>
      <c r="DM35" s="252">
        <v>58</v>
      </c>
      <c r="DN35" s="1">
        <v>68</v>
      </c>
      <c r="DO35" s="1">
        <v>0</v>
      </c>
      <c r="DP35" s="1">
        <v>55</v>
      </c>
      <c r="DQ35" s="1">
        <v>47</v>
      </c>
      <c r="DR35" s="1">
        <v>51</v>
      </c>
      <c r="DS35" s="1">
        <v>78</v>
      </c>
      <c r="DT35" s="1">
        <v>71</v>
      </c>
      <c r="DU35" s="1">
        <v>0</v>
      </c>
      <c r="DV35" s="1">
        <v>0</v>
      </c>
      <c r="DW35" s="1">
        <v>76</v>
      </c>
      <c r="DX35" s="1">
        <v>61</v>
      </c>
      <c r="DY35" s="1">
        <v>55</v>
      </c>
      <c r="DZ35" s="1">
        <v>0</v>
      </c>
      <c r="EA35" s="1">
        <v>66</v>
      </c>
      <c r="EB35" s="1">
        <v>0</v>
      </c>
      <c r="EC35" s="1">
        <v>0</v>
      </c>
      <c r="ED35" s="1">
        <v>8</v>
      </c>
      <c r="EE35" s="1">
        <v>0</v>
      </c>
      <c r="EF35" s="1">
        <v>14</v>
      </c>
      <c r="EG35" s="1">
        <v>0</v>
      </c>
      <c r="EH35" s="1">
        <v>0</v>
      </c>
      <c r="EI35" s="1">
        <v>28</v>
      </c>
      <c r="EJ35" s="1">
        <v>0</v>
      </c>
      <c r="EK35" s="1">
        <v>0</v>
      </c>
      <c r="EL35" s="1">
        <v>0</v>
      </c>
      <c r="EM35" s="1">
        <v>49</v>
      </c>
      <c r="EN35" s="1">
        <v>57</v>
      </c>
      <c r="EO35" s="1">
        <v>0</v>
      </c>
      <c r="EP35" s="1">
        <v>30</v>
      </c>
      <c r="EQ35" s="1">
        <v>62</v>
      </c>
      <c r="ER35" s="1">
        <v>61</v>
      </c>
      <c r="ES35" s="1">
        <v>0</v>
      </c>
      <c r="ET35" s="1">
        <v>22</v>
      </c>
      <c r="EU35" s="1">
        <v>40</v>
      </c>
      <c r="EV35" s="1">
        <v>0</v>
      </c>
      <c r="EW35" s="1">
        <v>47</v>
      </c>
      <c r="EX35" s="1">
        <v>46</v>
      </c>
      <c r="EY35" s="1">
        <v>27</v>
      </c>
      <c r="EZ35" s="1">
        <v>0</v>
      </c>
      <c r="FA35" s="1">
        <v>78</v>
      </c>
      <c r="FB35" s="1">
        <v>73</v>
      </c>
      <c r="FC35" s="1">
        <v>0</v>
      </c>
      <c r="FD35" s="1">
        <v>0</v>
      </c>
      <c r="FE35" s="1">
        <v>0</v>
      </c>
      <c r="FF35" s="1">
        <v>0</v>
      </c>
      <c r="FG35" s="1">
        <v>35</v>
      </c>
      <c r="FH35" s="1">
        <v>48</v>
      </c>
      <c r="FI35" s="1">
        <v>26</v>
      </c>
      <c r="FJ35" s="1">
        <v>0</v>
      </c>
      <c r="FK35" s="1">
        <v>0</v>
      </c>
      <c r="FL35" s="1">
        <v>48</v>
      </c>
      <c r="FM35" s="1">
        <v>0</v>
      </c>
      <c r="FN35" s="1">
        <v>5</v>
      </c>
      <c r="FO35" s="1">
        <v>73</v>
      </c>
      <c r="FP35" s="1">
        <v>48</v>
      </c>
      <c r="FQ35" s="1">
        <v>25</v>
      </c>
      <c r="FR35" s="1">
        <v>39</v>
      </c>
      <c r="FS35" s="1">
        <v>0</v>
      </c>
      <c r="FT35" s="1">
        <v>0</v>
      </c>
      <c r="FU35" s="1">
        <v>78</v>
      </c>
      <c r="FV35" s="1">
        <v>0</v>
      </c>
      <c r="FW35" s="1">
        <v>0</v>
      </c>
      <c r="FX35" s="1">
        <v>58</v>
      </c>
      <c r="FY35" s="1">
        <v>47</v>
      </c>
      <c r="FZ35" s="1">
        <v>59</v>
      </c>
      <c r="GA35" s="1">
        <v>0</v>
      </c>
      <c r="GB35" s="1">
        <v>66</v>
      </c>
      <c r="GC35" s="1">
        <v>46</v>
      </c>
      <c r="GL35" s="1"/>
      <c r="GM35" s="1"/>
      <c r="GN35" s="1"/>
      <c r="GO35" s="1"/>
      <c r="GP35" s="1"/>
      <c r="GQ35" s="1"/>
      <c r="GR35" s="1"/>
      <c r="GS35" s="1"/>
      <c r="GT35" s="1"/>
      <c r="GU35" s="1"/>
      <c r="GV35" s="1"/>
      <c r="GW35" s="1"/>
      <c r="GX35" s="1"/>
      <c r="GY35" s="1"/>
      <c r="GZ35" s="1"/>
      <c r="HA35" s="1"/>
      <c r="HB35" s="1"/>
      <c r="HC35" s="1"/>
      <c r="HD35" s="1"/>
      <c r="HE35" s="1"/>
      <c r="HF35" s="1"/>
      <c r="HG35" s="118"/>
      <c r="HH35" s="87"/>
      <c r="HI35" s="87"/>
      <c r="HJ35" s="3"/>
      <c r="HK35" s="84"/>
      <c r="HL35" s="143"/>
      <c r="HM35" s="80"/>
    </row>
    <row r="36" spans="1:221" ht="15.75">
      <c r="A36" s="42" t="s">
        <v>2255</v>
      </c>
      <c r="D36" s="61">
        <f t="shared" si="1"/>
        <v>5618</v>
      </c>
      <c r="E36" s="252">
        <v>40</v>
      </c>
      <c r="F36" s="252">
        <v>0</v>
      </c>
      <c r="G36" s="252">
        <v>28</v>
      </c>
      <c r="H36" s="252">
        <v>50</v>
      </c>
      <c r="I36" s="252">
        <v>44</v>
      </c>
      <c r="J36" s="252">
        <v>44</v>
      </c>
      <c r="K36" s="252">
        <v>46</v>
      </c>
      <c r="L36" s="252">
        <v>29</v>
      </c>
      <c r="M36" s="252">
        <v>52</v>
      </c>
      <c r="N36" s="252">
        <v>0</v>
      </c>
      <c r="O36" s="252">
        <v>0</v>
      </c>
      <c r="P36" s="252">
        <v>0</v>
      </c>
      <c r="Q36" s="252">
        <v>62</v>
      </c>
      <c r="R36" s="252">
        <v>71</v>
      </c>
      <c r="S36" s="252">
        <v>11</v>
      </c>
      <c r="T36" s="252">
        <v>41</v>
      </c>
      <c r="U36" s="252">
        <v>0</v>
      </c>
      <c r="V36" s="252">
        <v>42</v>
      </c>
      <c r="W36" s="252">
        <v>48</v>
      </c>
      <c r="X36" s="252">
        <v>39</v>
      </c>
      <c r="Y36" s="252">
        <v>69</v>
      </c>
      <c r="Z36" s="252">
        <v>0</v>
      </c>
      <c r="AA36" s="252">
        <v>42</v>
      </c>
      <c r="AB36" s="252">
        <v>46</v>
      </c>
      <c r="AC36" s="252">
        <v>56</v>
      </c>
      <c r="AD36" s="252">
        <v>63</v>
      </c>
      <c r="AE36" s="252">
        <v>13</v>
      </c>
      <c r="AF36" s="252">
        <v>0</v>
      </c>
      <c r="AG36" s="252">
        <v>62</v>
      </c>
      <c r="AH36" s="252">
        <v>80</v>
      </c>
      <c r="AI36" s="252">
        <v>35</v>
      </c>
      <c r="AJ36" s="252">
        <v>59</v>
      </c>
      <c r="AK36" s="252">
        <v>28</v>
      </c>
      <c r="AL36" s="252">
        <v>0</v>
      </c>
      <c r="AM36" s="252">
        <v>0</v>
      </c>
      <c r="AN36" s="252">
        <v>0</v>
      </c>
      <c r="AO36" s="252">
        <v>64</v>
      </c>
      <c r="AP36" s="252">
        <v>18</v>
      </c>
      <c r="AQ36" s="252">
        <v>0</v>
      </c>
      <c r="AR36" s="252">
        <v>78</v>
      </c>
      <c r="AS36" s="252">
        <v>16</v>
      </c>
      <c r="AT36" s="252">
        <v>55</v>
      </c>
      <c r="AU36" s="252">
        <v>70</v>
      </c>
      <c r="AV36" s="252">
        <v>44</v>
      </c>
      <c r="AW36" s="252">
        <v>77</v>
      </c>
      <c r="AX36" s="252">
        <v>0</v>
      </c>
      <c r="AY36" s="252">
        <v>0</v>
      </c>
      <c r="AZ36" s="252">
        <v>30</v>
      </c>
      <c r="BA36" s="252">
        <v>19</v>
      </c>
      <c r="BB36" s="252">
        <v>0</v>
      </c>
      <c r="BC36" s="252">
        <v>0</v>
      </c>
      <c r="BD36" s="252">
        <v>70</v>
      </c>
      <c r="BE36" s="252">
        <v>0</v>
      </c>
      <c r="BF36" s="252">
        <v>0</v>
      </c>
      <c r="BG36" s="252">
        <v>74</v>
      </c>
      <c r="BH36" s="252">
        <v>39</v>
      </c>
      <c r="BI36" s="252">
        <v>0</v>
      </c>
      <c r="BJ36" s="252">
        <v>29</v>
      </c>
      <c r="BK36" s="252">
        <v>2</v>
      </c>
      <c r="BL36" s="252">
        <v>0</v>
      </c>
      <c r="BM36" s="252">
        <v>0</v>
      </c>
      <c r="BN36" s="252">
        <v>50</v>
      </c>
      <c r="BO36" s="252">
        <v>59</v>
      </c>
      <c r="BP36" s="252">
        <v>20</v>
      </c>
      <c r="BQ36" s="252">
        <v>77</v>
      </c>
      <c r="BR36" s="252">
        <v>0</v>
      </c>
      <c r="BS36" s="252">
        <v>0</v>
      </c>
      <c r="BT36" s="252">
        <v>0</v>
      </c>
      <c r="BU36" s="252">
        <v>0</v>
      </c>
      <c r="BV36" s="252">
        <v>40</v>
      </c>
      <c r="BW36" s="252">
        <v>24</v>
      </c>
      <c r="BX36" s="252">
        <v>59</v>
      </c>
      <c r="BY36" s="252">
        <v>52</v>
      </c>
      <c r="BZ36" s="252">
        <v>56</v>
      </c>
      <c r="CA36" s="252">
        <v>0</v>
      </c>
      <c r="CB36" s="252">
        <v>61</v>
      </c>
      <c r="CC36" s="252">
        <v>64</v>
      </c>
      <c r="CD36" s="252">
        <v>6</v>
      </c>
      <c r="CE36" s="252">
        <v>38</v>
      </c>
      <c r="CF36" s="252">
        <v>17</v>
      </c>
      <c r="CG36" s="252">
        <v>0</v>
      </c>
      <c r="CH36" s="252">
        <v>0</v>
      </c>
      <c r="CI36" s="252">
        <v>58</v>
      </c>
      <c r="CJ36" s="252">
        <v>60</v>
      </c>
      <c r="CK36" s="252">
        <v>58</v>
      </c>
      <c r="CL36" s="252">
        <v>63</v>
      </c>
      <c r="CM36" s="252">
        <v>22</v>
      </c>
      <c r="CN36" s="252">
        <v>0</v>
      </c>
      <c r="CO36" s="252">
        <v>68</v>
      </c>
      <c r="CP36" s="252">
        <v>0</v>
      </c>
      <c r="CQ36" s="252">
        <v>0</v>
      </c>
      <c r="CR36" s="252">
        <v>0</v>
      </c>
      <c r="CS36" s="252">
        <v>0</v>
      </c>
      <c r="CT36" s="252">
        <v>34</v>
      </c>
      <c r="CU36" s="252" t="s">
        <v>4292</v>
      </c>
      <c r="CV36" s="252">
        <v>39</v>
      </c>
      <c r="CW36" s="252">
        <v>0</v>
      </c>
      <c r="CX36" s="252">
        <v>0</v>
      </c>
      <c r="CY36" s="252">
        <v>0</v>
      </c>
      <c r="CZ36" s="252">
        <v>62</v>
      </c>
      <c r="DA36" s="252">
        <v>0</v>
      </c>
      <c r="DB36" s="252">
        <v>77</v>
      </c>
      <c r="DC36" s="252">
        <v>53</v>
      </c>
      <c r="DD36" s="252">
        <v>26</v>
      </c>
      <c r="DE36" s="252">
        <v>0</v>
      </c>
      <c r="DF36" s="252">
        <v>66</v>
      </c>
      <c r="DG36" s="252">
        <v>74</v>
      </c>
      <c r="DH36" s="252">
        <v>0</v>
      </c>
      <c r="DI36" s="252">
        <v>34</v>
      </c>
      <c r="DJ36" s="252">
        <v>66</v>
      </c>
      <c r="DK36" s="252">
        <v>14</v>
      </c>
      <c r="DL36" s="252">
        <v>55</v>
      </c>
      <c r="DM36" s="252">
        <v>3</v>
      </c>
      <c r="DN36" s="1">
        <v>57</v>
      </c>
      <c r="DO36" s="1">
        <v>73</v>
      </c>
      <c r="DP36" s="1">
        <v>0</v>
      </c>
      <c r="DQ36" s="1">
        <v>0</v>
      </c>
      <c r="DR36" s="1">
        <v>19</v>
      </c>
      <c r="DS36" s="1">
        <v>49</v>
      </c>
      <c r="DT36" s="1">
        <v>39</v>
      </c>
      <c r="DU36" s="1">
        <v>77</v>
      </c>
      <c r="DV36" s="1">
        <v>0</v>
      </c>
      <c r="DW36" s="1">
        <v>23</v>
      </c>
      <c r="DX36" s="1">
        <v>42</v>
      </c>
      <c r="DY36" s="1">
        <v>59</v>
      </c>
      <c r="DZ36" s="1">
        <v>0</v>
      </c>
      <c r="EA36" s="1">
        <v>34</v>
      </c>
      <c r="EB36" s="1">
        <v>54</v>
      </c>
      <c r="EC36" s="1">
        <v>76</v>
      </c>
      <c r="ED36" s="1">
        <v>10</v>
      </c>
      <c r="EE36" s="1">
        <v>25</v>
      </c>
      <c r="EF36" s="1">
        <v>22</v>
      </c>
      <c r="EG36" s="1">
        <v>46</v>
      </c>
      <c r="EH36" s="1">
        <v>69</v>
      </c>
      <c r="EI36" s="1">
        <v>36</v>
      </c>
      <c r="EJ36" s="1">
        <v>35</v>
      </c>
      <c r="EK36" s="1">
        <v>37</v>
      </c>
      <c r="EL36" s="1">
        <v>0</v>
      </c>
      <c r="EM36" s="1">
        <v>50</v>
      </c>
      <c r="EN36" s="1">
        <v>74</v>
      </c>
      <c r="EO36" s="1">
        <v>0</v>
      </c>
      <c r="EP36" s="1">
        <v>61</v>
      </c>
      <c r="EQ36" s="1">
        <v>51</v>
      </c>
      <c r="ER36" s="1">
        <v>10</v>
      </c>
      <c r="ES36" s="1">
        <v>0</v>
      </c>
      <c r="ET36" s="1">
        <v>38</v>
      </c>
      <c r="EU36" s="1">
        <v>7</v>
      </c>
      <c r="EV36" s="1">
        <v>74</v>
      </c>
      <c r="EW36" s="1">
        <v>47</v>
      </c>
      <c r="EX36" s="1">
        <v>57</v>
      </c>
      <c r="EY36" s="1">
        <v>40</v>
      </c>
      <c r="EZ36" s="1">
        <v>0</v>
      </c>
      <c r="FA36" s="1">
        <v>59</v>
      </c>
      <c r="FB36" s="1">
        <v>55</v>
      </c>
      <c r="FC36" s="1">
        <v>23</v>
      </c>
      <c r="FD36" s="1">
        <v>0</v>
      </c>
      <c r="FE36" s="1">
        <v>33</v>
      </c>
      <c r="FF36" s="1">
        <v>45</v>
      </c>
      <c r="FG36" s="1">
        <v>46</v>
      </c>
      <c r="FH36" s="1">
        <v>0</v>
      </c>
      <c r="FI36" s="1">
        <v>27</v>
      </c>
      <c r="FJ36" s="1">
        <v>0</v>
      </c>
      <c r="FK36" s="1">
        <v>0</v>
      </c>
      <c r="FL36" s="1">
        <v>42</v>
      </c>
      <c r="FM36" s="1">
        <v>0</v>
      </c>
      <c r="FN36" s="1">
        <v>12</v>
      </c>
      <c r="FO36" s="1">
        <v>71</v>
      </c>
      <c r="FP36" s="1">
        <v>56</v>
      </c>
      <c r="FQ36" s="1">
        <v>28</v>
      </c>
      <c r="FR36" s="1">
        <v>31</v>
      </c>
      <c r="FS36" s="1">
        <v>0</v>
      </c>
      <c r="FT36" s="1">
        <v>0</v>
      </c>
      <c r="FU36" s="1">
        <v>17</v>
      </c>
      <c r="FV36" s="1">
        <v>36</v>
      </c>
      <c r="FW36" s="1">
        <v>19</v>
      </c>
      <c r="FX36" s="1">
        <v>0</v>
      </c>
      <c r="FY36" s="1">
        <v>0</v>
      </c>
      <c r="FZ36" s="1">
        <v>72</v>
      </c>
      <c r="GA36" s="1">
        <v>0</v>
      </c>
      <c r="GB36" s="1">
        <v>65</v>
      </c>
      <c r="GC36" s="1">
        <v>50</v>
      </c>
      <c r="GL36" s="1"/>
      <c r="GM36" s="1"/>
      <c r="GN36" s="1"/>
      <c r="GO36" s="1"/>
      <c r="GP36" s="1"/>
      <c r="GQ36" s="1"/>
      <c r="GR36" s="1"/>
      <c r="GS36" s="1"/>
      <c r="GT36" s="1"/>
      <c r="GU36" s="1"/>
      <c r="GV36" s="1"/>
      <c r="GW36" s="1"/>
      <c r="GX36" s="1"/>
      <c r="GY36" s="1"/>
      <c r="GZ36" s="1"/>
      <c r="HA36" s="1"/>
      <c r="HB36" s="1"/>
      <c r="HC36" s="1"/>
      <c r="HD36" s="1"/>
      <c r="HE36" s="1"/>
      <c r="HF36" s="1"/>
      <c r="HG36" s="118"/>
      <c r="HH36" s="87"/>
      <c r="HI36" s="87"/>
      <c r="HJ36" s="3"/>
      <c r="HK36" s="84"/>
      <c r="HL36" s="143"/>
      <c r="HM36" s="80"/>
    </row>
    <row r="37" spans="1:221" ht="15.75">
      <c r="A37" s="41" t="s">
        <v>867</v>
      </c>
      <c r="D37" s="61">
        <f t="shared" si="1"/>
        <v>5273</v>
      </c>
      <c r="E37" s="252">
        <v>77</v>
      </c>
      <c r="F37" s="252">
        <v>36</v>
      </c>
      <c r="G37" s="252">
        <v>72</v>
      </c>
      <c r="H37" s="252">
        <v>32</v>
      </c>
      <c r="I37" s="252">
        <v>0</v>
      </c>
      <c r="J37" s="252">
        <v>59</v>
      </c>
      <c r="K37" s="252">
        <v>23</v>
      </c>
      <c r="L37" s="252">
        <v>59</v>
      </c>
      <c r="M37" s="252">
        <v>5</v>
      </c>
      <c r="N37" s="252">
        <v>0</v>
      </c>
      <c r="O37" s="252">
        <v>66</v>
      </c>
      <c r="P37" s="252">
        <v>54</v>
      </c>
      <c r="Q37" s="252">
        <v>16</v>
      </c>
      <c r="R37" s="252">
        <v>61</v>
      </c>
      <c r="S37" s="252">
        <v>54</v>
      </c>
      <c r="T37" s="252">
        <v>43</v>
      </c>
      <c r="U37" s="252">
        <v>0</v>
      </c>
      <c r="V37" s="252">
        <v>20</v>
      </c>
      <c r="W37" s="252">
        <v>0</v>
      </c>
      <c r="X37" s="252">
        <v>19</v>
      </c>
      <c r="Y37" s="252">
        <v>56</v>
      </c>
      <c r="Z37" s="252">
        <v>0</v>
      </c>
      <c r="AA37" s="252">
        <v>0</v>
      </c>
      <c r="AB37" s="252">
        <v>77</v>
      </c>
      <c r="AC37" s="252">
        <v>77</v>
      </c>
      <c r="AD37" s="252">
        <v>72</v>
      </c>
      <c r="AE37" s="252">
        <v>12</v>
      </c>
      <c r="AF37" s="252">
        <v>0</v>
      </c>
      <c r="AG37" s="252">
        <v>61</v>
      </c>
      <c r="AH37" s="252">
        <v>0</v>
      </c>
      <c r="AI37" s="252">
        <v>41</v>
      </c>
      <c r="AJ37" s="252">
        <v>23</v>
      </c>
      <c r="AK37" s="252">
        <v>57</v>
      </c>
      <c r="AL37" s="252">
        <v>32</v>
      </c>
      <c r="AM37" s="252">
        <v>0</v>
      </c>
      <c r="AN37" s="252">
        <v>62</v>
      </c>
      <c r="AO37" s="252">
        <v>58</v>
      </c>
      <c r="AP37" s="252">
        <v>61</v>
      </c>
      <c r="AQ37" s="252">
        <v>0</v>
      </c>
      <c r="AR37" s="252">
        <v>68</v>
      </c>
      <c r="AS37" s="252">
        <v>22</v>
      </c>
      <c r="AT37" s="252">
        <v>68</v>
      </c>
      <c r="AU37" s="252">
        <v>34</v>
      </c>
      <c r="AV37" s="252">
        <v>74</v>
      </c>
      <c r="AW37" s="252">
        <v>50</v>
      </c>
      <c r="AX37" s="252">
        <v>0</v>
      </c>
      <c r="AY37" s="252">
        <v>0</v>
      </c>
      <c r="AZ37" s="252">
        <v>16</v>
      </c>
      <c r="BA37" s="252">
        <v>20</v>
      </c>
      <c r="BB37" s="252">
        <v>0</v>
      </c>
      <c r="BC37" s="252">
        <v>0</v>
      </c>
      <c r="BD37" s="252">
        <v>65</v>
      </c>
      <c r="BE37" s="252">
        <v>0</v>
      </c>
      <c r="BF37" s="252">
        <v>46</v>
      </c>
      <c r="BG37" s="252">
        <v>71</v>
      </c>
      <c r="BH37" s="252">
        <v>80</v>
      </c>
      <c r="BI37" s="252">
        <v>0</v>
      </c>
      <c r="BJ37" s="252">
        <v>46</v>
      </c>
      <c r="BK37" s="252">
        <v>66</v>
      </c>
      <c r="BL37" s="252">
        <v>0</v>
      </c>
      <c r="BM37" s="252">
        <v>0</v>
      </c>
      <c r="BN37" s="252">
        <v>73</v>
      </c>
      <c r="BO37" s="252">
        <v>4</v>
      </c>
      <c r="BP37" s="252">
        <v>9</v>
      </c>
      <c r="BQ37" s="252">
        <v>0</v>
      </c>
      <c r="BR37" s="252">
        <v>0</v>
      </c>
      <c r="BS37" s="252">
        <v>0</v>
      </c>
      <c r="BT37" s="252">
        <v>0</v>
      </c>
      <c r="BU37" s="252">
        <v>0</v>
      </c>
      <c r="BV37" s="252">
        <v>54</v>
      </c>
      <c r="BW37" s="252">
        <v>77</v>
      </c>
      <c r="BX37" s="252">
        <v>50</v>
      </c>
      <c r="BY37" s="252">
        <v>56</v>
      </c>
      <c r="BZ37" s="252">
        <v>51</v>
      </c>
      <c r="CA37" s="252">
        <v>0</v>
      </c>
      <c r="CB37" s="252">
        <v>0</v>
      </c>
      <c r="CC37" s="252">
        <v>9</v>
      </c>
      <c r="CD37" s="252">
        <v>26</v>
      </c>
      <c r="CE37" s="252">
        <v>39</v>
      </c>
      <c r="CF37" s="252">
        <v>61</v>
      </c>
      <c r="CG37" s="252">
        <v>0</v>
      </c>
      <c r="CH37" s="252">
        <v>0</v>
      </c>
      <c r="CI37" s="252">
        <v>44</v>
      </c>
      <c r="CJ37" s="252">
        <v>0</v>
      </c>
      <c r="CK37" s="252">
        <v>0</v>
      </c>
      <c r="CL37" s="252">
        <v>59</v>
      </c>
      <c r="CM37" s="252">
        <v>0</v>
      </c>
      <c r="CN37" s="252">
        <v>0</v>
      </c>
      <c r="CO37" s="252">
        <v>0</v>
      </c>
      <c r="CP37" s="252">
        <v>63</v>
      </c>
      <c r="CQ37" s="252">
        <v>0</v>
      </c>
      <c r="CR37" s="252">
        <v>0</v>
      </c>
      <c r="CS37" s="252">
        <v>0</v>
      </c>
      <c r="CT37" s="252">
        <v>9</v>
      </c>
      <c r="CU37" s="252" t="s">
        <v>4315</v>
      </c>
      <c r="CV37" s="252">
        <v>62</v>
      </c>
      <c r="CW37" s="252">
        <v>65</v>
      </c>
      <c r="CX37" s="252">
        <v>55</v>
      </c>
      <c r="CY37" s="252">
        <v>0</v>
      </c>
      <c r="CZ37" s="252">
        <v>69</v>
      </c>
      <c r="DA37" s="252">
        <v>0</v>
      </c>
      <c r="DB37" s="252">
        <v>59</v>
      </c>
      <c r="DC37" s="252">
        <v>0</v>
      </c>
      <c r="DD37" s="252">
        <v>31</v>
      </c>
      <c r="DE37" s="252">
        <v>0</v>
      </c>
      <c r="DF37" s="252">
        <v>0</v>
      </c>
      <c r="DG37" s="252">
        <v>16</v>
      </c>
      <c r="DH37" s="252">
        <v>63</v>
      </c>
      <c r="DI37" s="252">
        <v>60</v>
      </c>
      <c r="DJ37" s="252">
        <v>47</v>
      </c>
      <c r="DK37" s="252">
        <v>8</v>
      </c>
      <c r="DL37" s="252">
        <v>27</v>
      </c>
      <c r="DM37" s="252">
        <v>11</v>
      </c>
      <c r="DN37" s="1">
        <v>29</v>
      </c>
      <c r="DO37" s="1">
        <v>0</v>
      </c>
      <c r="DP37" s="1">
        <v>0</v>
      </c>
      <c r="DQ37" s="1">
        <v>0</v>
      </c>
      <c r="DR37" s="1">
        <v>19</v>
      </c>
      <c r="DS37" s="1">
        <v>16</v>
      </c>
      <c r="DT37" s="1">
        <v>3</v>
      </c>
      <c r="DU37" s="1">
        <v>67</v>
      </c>
      <c r="DV37" s="1">
        <v>0</v>
      </c>
      <c r="DW37" s="1">
        <v>19</v>
      </c>
      <c r="DX37" s="1">
        <v>12</v>
      </c>
      <c r="DY37" s="1">
        <v>0</v>
      </c>
      <c r="DZ37" s="1">
        <v>0</v>
      </c>
      <c r="EA37" s="1">
        <v>0</v>
      </c>
      <c r="EB37" s="1">
        <v>48</v>
      </c>
      <c r="EC37" s="1">
        <v>37</v>
      </c>
      <c r="ED37" s="1">
        <v>32</v>
      </c>
      <c r="EE37" s="1">
        <v>40</v>
      </c>
      <c r="EF37" s="1">
        <v>5</v>
      </c>
      <c r="EG37" s="1">
        <v>78</v>
      </c>
      <c r="EH37" s="1">
        <v>0</v>
      </c>
      <c r="EI37" s="1">
        <v>16</v>
      </c>
      <c r="EJ37" s="1">
        <v>56</v>
      </c>
      <c r="EK37" s="1">
        <v>44</v>
      </c>
      <c r="EL37" s="1">
        <v>80</v>
      </c>
      <c r="EM37" s="1">
        <v>18</v>
      </c>
      <c r="EN37" s="1">
        <v>25</v>
      </c>
      <c r="EO37" s="1">
        <v>0</v>
      </c>
      <c r="EP37" s="1">
        <v>0</v>
      </c>
      <c r="EQ37" s="1">
        <v>65</v>
      </c>
      <c r="ER37" s="1">
        <v>9</v>
      </c>
      <c r="ES37" s="1">
        <v>0</v>
      </c>
      <c r="ET37" s="1">
        <v>13</v>
      </c>
      <c r="EU37" s="1">
        <v>68</v>
      </c>
      <c r="EV37" s="1">
        <v>63</v>
      </c>
      <c r="EW37" s="1">
        <v>68</v>
      </c>
      <c r="EX37" s="1">
        <v>31</v>
      </c>
      <c r="EY37" s="1">
        <v>25</v>
      </c>
      <c r="EZ37" s="1">
        <v>33</v>
      </c>
      <c r="FA37" s="1">
        <v>0</v>
      </c>
      <c r="FB37" s="1">
        <v>39</v>
      </c>
      <c r="FC37" s="1">
        <v>0</v>
      </c>
      <c r="FD37" s="1">
        <v>74</v>
      </c>
      <c r="FE37" s="1">
        <v>0</v>
      </c>
      <c r="FF37" s="1">
        <v>14</v>
      </c>
      <c r="FG37" s="1">
        <v>69</v>
      </c>
      <c r="FH37" s="1">
        <v>0</v>
      </c>
      <c r="FI37" s="1">
        <v>13</v>
      </c>
      <c r="FJ37" s="1">
        <v>54</v>
      </c>
      <c r="FK37" s="1">
        <v>37</v>
      </c>
      <c r="FL37" s="1">
        <v>0</v>
      </c>
      <c r="FM37" s="1">
        <v>0</v>
      </c>
      <c r="FN37" s="1">
        <v>5</v>
      </c>
      <c r="FO37" s="1">
        <v>75</v>
      </c>
      <c r="FP37" s="1">
        <v>0</v>
      </c>
      <c r="FQ37" s="1">
        <v>58</v>
      </c>
      <c r="FR37" s="1">
        <v>0</v>
      </c>
      <c r="FS37" s="1">
        <v>36</v>
      </c>
      <c r="FT37" s="1">
        <v>0</v>
      </c>
      <c r="FU37" s="1">
        <v>14</v>
      </c>
      <c r="FV37" s="1">
        <v>12</v>
      </c>
      <c r="FW37" s="1">
        <v>68</v>
      </c>
      <c r="FX37" s="1">
        <v>79</v>
      </c>
      <c r="FY37" s="1">
        <v>25</v>
      </c>
      <c r="FZ37" s="1">
        <v>74</v>
      </c>
      <c r="GA37" s="1">
        <v>78</v>
      </c>
      <c r="GB37" s="1">
        <v>0</v>
      </c>
      <c r="GC37" s="1">
        <v>62</v>
      </c>
      <c r="GL37" s="1"/>
      <c r="GM37" s="1"/>
      <c r="GN37" s="1"/>
      <c r="GO37" s="1"/>
      <c r="GP37" s="1"/>
      <c r="GQ37" s="1"/>
      <c r="GR37" s="1"/>
      <c r="GS37" s="1"/>
      <c r="GT37" s="1"/>
      <c r="GU37" s="1"/>
      <c r="GV37" s="1"/>
      <c r="GW37" s="1"/>
      <c r="GX37" s="1"/>
      <c r="GY37" s="1"/>
      <c r="GZ37" s="1"/>
      <c r="HA37" s="1"/>
      <c r="HB37" s="1"/>
      <c r="HC37" s="1"/>
      <c r="HD37" s="1"/>
      <c r="HE37" s="1"/>
      <c r="HF37" s="1"/>
      <c r="HG37" s="118"/>
      <c r="HH37" s="87"/>
      <c r="HI37" s="87"/>
      <c r="HJ37" s="3"/>
      <c r="HK37" s="84"/>
      <c r="HL37" s="143"/>
      <c r="HM37" s="80"/>
    </row>
    <row r="38" spans="1:221" ht="15.75">
      <c r="A38" s="40" t="s">
        <v>21</v>
      </c>
      <c r="D38" s="61">
        <f t="shared" si="1"/>
        <v>6455</v>
      </c>
      <c r="E38" s="252">
        <v>25</v>
      </c>
      <c r="F38" s="252">
        <v>78</v>
      </c>
      <c r="G38" s="252">
        <v>21</v>
      </c>
      <c r="H38" s="252">
        <v>29</v>
      </c>
      <c r="I38" s="252">
        <v>59</v>
      </c>
      <c r="J38" s="252">
        <v>56</v>
      </c>
      <c r="K38" s="252">
        <v>41</v>
      </c>
      <c r="L38" s="252">
        <v>74</v>
      </c>
      <c r="M38" s="252">
        <v>48</v>
      </c>
      <c r="N38" s="252">
        <v>73</v>
      </c>
      <c r="O38" s="252">
        <v>77</v>
      </c>
      <c r="P38" s="252">
        <v>26</v>
      </c>
      <c r="Q38" s="252">
        <v>19</v>
      </c>
      <c r="R38" s="252">
        <v>64</v>
      </c>
      <c r="S38" s="252">
        <v>33</v>
      </c>
      <c r="T38" s="252">
        <v>78</v>
      </c>
      <c r="U38" s="252">
        <v>0</v>
      </c>
      <c r="V38" s="252">
        <v>66</v>
      </c>
      <c r="W38" s="252">
        <v>60</v>
      </c>
      <c r="X38" s="252">
        <v>69</v>
      </c>
      <c r="Y38" s="252">
        <v>52</v>
      </c>
      <c r="Z38" s="252">
        <v>0</v>
      </c>
      <c r="AA38" s="252">
        <v>74</v>
      </c>
      <c r="AB38" s="252">
        <v>59</v>
      </c>
      <c r="AC38" s="252">
        <v>26</v>
      </c>
      <c r="AD38" s="252">
        <v>0</v>
      </c>
      <c r="AE38" s="252">
        <v>80</v>
      </c>
      <c r="AF38" s="252">
        <v>68</v>
      </c>
      <c r="AG38" s="252">
        <v>50</v>
      </c>
      <c r="AH38" s="252">
        <v>0</v>
      </c>
      <c r="AI38" s="252">
        <v>71</v>
      </c>
      <c r="AJ38" s="252">
        <v>65</v>
      </c>
      <c r="AK38" s="252">
        <v>41</v>
      </c>
      <c r="AL38" s="252">
        <v>36</v>
      </c>
      <c r="AM38" s="252">
        <v>0</v>
      </c>
      <c r="AN38" s="252">
        <v>55</v>
      </c>
      <c r="AO38" s="252">
        <v>0</v>
      </c>
      <c r="AP38" s="252">
        <v>60</v>
      </c>
      <c r="AQ38" s="252">
        <v>0</v>
      </c>
      <c r="AR38" s="252">
        <v>0</v>
      </c>
      <c r="AS38" s="252">
        <v>27</v>
      </c>
      <c r="AT38" s="252">
        <v>73</v>
      </c>
      <c r="AU38" s="252">
        <v>37</v>
      </c>
      <c r="AV38" s="252">
        <v>0</v>
      </c>
      <c r="AW38" s="252">
        <v>0</v>
      </c>
      <c r="AX38" s="252">
        <v>0</v>
      </c>
      <c r="AY38" s="252">
        <v>0</v>
      </c>
      <c r="AZ38" s="252">
        <v>79</v>
      </c>
      <c r="BA38" s="252">
        <v>80</v>
      </c>
      <c r="BB38" s="252">
        <v>0</v>
      </c>
      <c r="BC38" s="252">
        <v>0</v>
      </c>
      <c r="BD38" s="252">
        <v>47</v>
      </c>
      <c r="BE38" s="252">
        <v>0</v>
      </c>
      <c r="BF38" s="252">
        <v>46</v>
      </c>
      <c r="BG38" s="252">
        <v>0</v>
      </c>
      <c r="BH38" s="252">
        <v>50</v>
      </c>
      <c r="BI38" s="252">
        <v>0</v>
      </c>
      <c r="BJ38" s="252">
        <v>39</v>
      </c>
      <c r="BK38" s="252">
        <v>19</v>
      </c>
      <c r="BL38" s="252">
        <v>0</v>
      </c>
      <c r="BM38" s="252">
        <v>0</v>
      </c>
      <c r="BN38" s="252">
        <v>19</v>
      </c>
      <c r="BO38" s="252">
        <v>44</v>
      </c>
      <c r="BP38" s="252">
        <v>50</v>
      </c>
      <c r="BQ38" s="252">
        <v>0</v>
      </c>
      <c r="BR38" s="252">
        <v>0</v>
      </c>
      <c r="BS38" s="252">
        <v>0</v>
      </c>
      <c r="BT38" s="252">
        <v>0</v>
      </c>
      <c r="BU38" s="252">
        <v>0</v>
      </c>
      <c r="BV38" s="252">
        <v>52</v>
      </c>
      <c r="BW38" s="252">
        <v>25</v>
      </c>
      <c r="BX38" s="252">
        <v>3</v>
      </c>
      <c r="BY38" s="252">
        <v>40</v>
      </c>
      <c r="BZ38" s="252">
        <v>38</v>
      </c>
      <c r="CA38" s="252">
        <v>57</v>
      </c>
      <c r="CB38" s="252">
        <v>78</v>
      </c>
      <c r="CC38" s="252">
        <v>77</v>
      </c>
      <c r="CD38" s="252">
        <v>16</v>
      </c>
      <c r="CE38" s="252">
        <v>0</v>
      </c>
      <c r="CF38" s="252">
        <v>15</v>
      </c>
      <c r="CG38" s="252">
        <v>0</v>
      </c>
      <c r="CH38" s="252">
        <v>0</v>
      </c>
      <c r="CI38" s="252">
        <v>0</v>
      </c>
      <c r="CJ38" s="252">
        <v>0</v>
      </c>
      <c r="CK38" s="252">
        <v>60</v>
      </c>
      <c r="CL38" s="252">
        <v>0</v>
      </c>
      <c r="CM38" s="252">
        <v>74</v>
      </c>
      <c r="CN38" s="252">
        <v>0</v>
      </c>
      <c r="CO38" s="252">
        <v>0</v>
      </c>
      <c r="CP38" s="252">
        <v>0</v>
      </c>
      <c r="CQ38" s="252">
        <v>0</v>
      </c>
      <c r="CR38" s="252">
        <v>0</v>
      </c>
      <c r="CS38" s="252">
        <v>0</v>
      </c>
      <c r="CT38" s="252">
        <v>77</v>
      </c>
      <c r="CU38" s="252" t="s">
        <v>4264</v>
      </c>
      <c r="CV38" s="252">
        <v>0</v>
      </c>
      <c r="CW38" s="252">
        <v>62</v>
      </c>
      <c r="CX38" s="252">
        <v>0</v>
      </c>
      <c r="CY38" s="252">
        <v>0</v>
      </c>
      <c r="CZ38" s="252">
        <v>50</v>
      </c>
      <c r="DA38" s="252">
        <v>0</v>
      </c>
      <c r="DB38" s="252">
        <v>41</v>
      </c>
      <c r="DC38" s="252">
        <v>0</v>
      </c>
      <c r="DD38" s="252">
        <v>37</v>
      </c>
      <c r="DE38" s="252">
        <v>49</v>
      </c>
      <c r="DF38" s="252">
        <v>49</v>
      </c>
      <c r="DG38" s="252">
        <v>68</v>
      </c>
      <c r="DH38" s="252">
        <v>68</v>
      </c>
      <c r="DI38" s="252">
        <v>47</v>
      </c>
      <c r="DJ38" s="252">
        <v>35</v>
      </c>
      <c r="DK38" s="252">
        <v>75</v>
      </c>
      <c r="DL38" s="252">
        <v>78</v>
      </c>
      <c r="DM38" s="252">
        <v>78</v>
      </c>
      <c r="DN38" s="1">
        <v>78</v>
      </c>
      <c r="DO38" s="1">
        <v>0</v>
      </c>
      <c r="DP38" s="1">
        <v>78</v>
      </c>
      <c r="DQ38" s="1">
        <v>47</v>
      </c>
      <c r="DR38" s="1">
        <v>79</v>
      </c>
      <c r="DS38" s="1">
        <v>9</v>
      </c>
      <c r="DT38" s="1">
        <v>78</v>
      </c>
      <c r="DU38" s="1">
        <v>0</v>
      </c>
      <c r="DV38" s="1">
        <v>0</v>
      </c>
      <c r="DW38" s="1">
        <v>80</v>
      </c>
      <c r="DX38" s="1">
        <v>57</v>
      </c>
      <c r="DY38" s="1">
        <v>48</v>
      </c>
      <c r="DZ38" s="1">
        <v>0</v>
      </c>
      <c r="EA38" s="1">
        <v>76</v>
      </c>
      <c r="EB38" s="1">
        <v>0</v>
      </c>
      <c r="EC38" s="1">
        <v>0</v>
      </c>
      <c r="ED38" s="1">
        <v>29</v>
      </c>
      <c r="EE38" s="1">
        <v>0</v>
      </c>
      <c r="EF38" s="1">
        <v>57</v>
      </c>
      <c r="EG38" s="1">
        <v>66</v>
      </c>
      <c r="EH38" s="1">
        <v>68</v>
      </c>
      <c r="EI38" s="1">
        <v>75</v>
      </c>
      <c r="EJ38" s="1">
        <v>48</v>
      </c>
      <c r="EK38" s="1">
        <v>58</v>
      </c>
      <c r="EL38" s="1">
        <v>0</v>
      </c>
      <c r="EM38" s="1">
        <v>70</v>
      </c>
      <c r="EN38" s="1">
        <v>64</v>
      </c>
      <c r="EO38" s="1">
        <v>0</v>
      </c>
      <c r="EP38" s="1">
        <v>0</v>
      </c>
      <c r="EQ38" s="1">
        <v>68</v>
      </c>
      <c r="ER38" s="1">
        <v>77</v>
      </c>
      <c r="ES38" s="1">
        <v>0</v>
      </c>
      <c r="ET38" s="1">
        <v>51</v>
      </c>
      <c r="EU38" s="1">
        <v>61</v>
      </c>
      <c r="EV38" s="1">
        <v>0</v>
      </c>
      <c r="EW38" s="1">
        <v>47</v>
      </c>
      <c r="EX38" s="1">
        <v>0</v>
      </c>
      <c r="EY38" s="1">
        <v>43</v>
      </c>
      <c r="EZ38" s="1">
        <v>56</v>
      </c>
      <c r="FA38" s="1">
        <v>80</v>
      </c>
      <c r="FB38" s="1">
        <v>19</v>
      </c>
      <c r="FC38" s="1">
        <v>65</v>
      </c>
      <c r="FD38" s="1">
        <v>50</v>
      </c>
      <c r="FE38" s="1">
        <v>45</v>
      </c>
      <c r="FF38" s="1">
        <v>46</v>
      </c>
      <c r="FG38" s="1">
        <v>49</v>
      </c>
      <c r="FH38" s="1">
        <v>63</v>
      </c>
      <c r="FI38" s="1">
        <v>10</v>
      </c>
      <c r="FJ38" s="1">
        <v>46</v>
      </c>
      <c r="FK38" s="1">
        <v>0</v>
      </c>
      <c r="FL38" s="1">
        <v>56</v>
      </c>
      <c r="FM38" s="1">
        <v>0</v>
      </c>
      <c r="FN38" s="1">
        <v>40</v>
      </c>
      <c r="FO38" s="1">
        <v>0</v>
      </c>
      <c r="FP38" s="1">
        <v>68</v>
      </c>
      <c r="FQ38" s="1">
        <v>69</v>
      </c>
      <c r="FR38" s="1">
        <v>49</v>
      </c>
      <c r="FS38" s="1">
        <v>59</v>
      </c>
      <c r="FT38" s="1">
        <v>0</v>
      </c>
      <c r="FU38" s="1">
        <v>74</v>
      </c>
      <c r="FV38" s="1">
        <v>21</v>
      </c>
      <c r="FW38" s="1">
        <v>38</v>
      </c>
      <c r="FX38" s="1">
        <v>44</v>
      </c>
      <c r="FY38" s="1">
        <v>0</v>
      </c>
      <c r="FZ38" s="1">
        <v>0</v>
      </c>
      <c r="GA38" s="1">
        <v>51</v>
      </c>
      <c r="GB38" s="1">
        <v>78</v>
      </c>
      <c r="GC38" s="1">
        <v>75</v>
      </c>
      <c r="GL38" s="1"/>
      <c r="GM38" s="1"/>
      <c r="GN38" s="1"/>
      <c r="GO38" s="1"/>
      <c r="GP38" s="1"/>
      <c r="GQ38" s="1"/>
      <c r="GR38" s="1"/>
      <c r="GS38" s="1"/>
      <c r="GT38" s="1"/>
      <c r="GU38" s="1"/>
      <c r="GV38" s="1"/>
      <c r="GW38" s="1"/>
      <c r="GX38" s="1"/>
      <c r="GY38" s="1"/>
      <c r="GZ38" s="1"/>
      <c r="HA38" s="1"/>
      <c r="HB38" s="1"/>
      <c r="HC38" s="1"/>
      <c r="HD38" s="1"/>
      <c r="HE38" s="1"/>
      <c r="HF38" s="1"/>
      <c r="HG38" s="118"/>
      <c r="HH38" s="87"/>
      <c r="HI38" s="87"/>
      <c r="HJ38" s="3"/>
      <c r="HK38" s="84"/>
      <c r="HL38" s="143"/>
      <c r="HM38" s="80"/>
    </row>
    <row r="39" spans="1:221" ht="15.75">
      <c r="A39" s="41" t="s">
        <v>141</v>
      </c>
      <c r="D39" s="61">
        <f t="shared" si="1"/>
        <v>7715</v>
      </c>
      <c r="E39" s="252">
        <v>40</v>
      </c>
      <c r="F39" s="252">
        <v>56</v>
      </c>
      <c r="G39" s="252">
        <v>28</v>
      </c>
      <c r="H39" s="252">
        <v>0</v>
      </c>
      <c r="I39" s="252">
        <v>47</v>
      </c>
      <c r="J39" s="252">
        <v>49</v>
      </c>
      <c r="K39" s="252">
        <v>73</v>
      </c>
      <c r="L39" s="252">
        <v>77</v>
      </c>
      <c r="M39" s="252">
        <v>21</v>
      </c>
      <c r="N39" s="252">
        <v>61</v>
      </c>
      <c r="O39" s="252">
        <v>0</v>
      </c>
      <c r="P39" s="252">
        <v>76</v>
      </c>
      <c r="Q39" s="252">
        <v>15</v>
      </c>
      <c r="R39" s="252">
        <v>20</v>
      </c>
      <c r="S39" s="252">
        <v>52</v>
      </c>
      <c r="T39" s="252">
        <v>35</v>
      </c>
      <c r="U39" s="252">
        <v>28</v>
      </c>
      <c r="V39" s="252">
        <v>43</v>
      </c>
      <c r="W39" s="252">
        <v>69</v>
      </c>
      <c r="X39" s="252">
        <v>33</v>
      </c>
      <c r="Y39" s="252">
        <v>29</v>
      </c>
      <c r="Z39" s="252">
        <v>0</v>
      </c>
      <c r="AA39" s="252">
        <v>67</v>
      </c>
      <c r="AB39" s="252">
        <v>72</v>
      </c>
      <c r="AC39" s="252">
        <v>14</v>
      </c>
      <c r="AD39" s="252">
        <v>0</v>
      </c>
      <c r="AE39" s="252">
        <v>45</v>
      </c>
      <c r="AF39" s="252">
        <v>0</v>
      </c>
      <c r="AG39" s="252">
        <v>52</v>
      </c>
      <c r="AH39" s="252">
        <v>0</v>
      </c>
      <c r="AI39" s="252">
        <v>64</v>
      </c>
      <c r="AJ39" s="252">
        <v>41</v>
      </c>
      <c r="AK39" s="252">
        <v>73</v>
      </c>
      <c r="AL39" s="252">
        <v>69</v>
      </c>
      <c r="AM39" s="252">
        <v>0</v>
      </c>
      <c r="AN39" s="252">
        <v>70</v>
      </c>
      <c r="AO39" s="252">
        <v>75</v>
      </c>
      <c r="AP39" s="252">
        <v>79</v>
      </c>
      <c r="AQ39" s="252">
        <v>71</v>
      </c>
      <c r="AR39" s="252">
        <v>74</v>
      </c>
      <c r="AS39" s="252">
        <v>80</v>
      </c>
      <c r="AT39" s="252">
        <v>50</v>
      </c>
      <c r="AU39" s="252">
        <v>38</v>
      </c>
      <c r="AV39" s="252">
        <v>72</v>
      </c>
      <c r="AW39" s="252">
        <v>71</v>
      </c>
      <c r="AX39" s="252">
        <v>0</v>
      </c>
      <c r="AY39" s="252">
        <v>0</v>
      </c>
      <c r="AZ39" s="252">
        <v>71</v>
      </c>
      <c r="BA39" s="252">
        <v>43</v>
      </c>
      <c r="BB39" s="252">
        <v>0</v>
      </c>
      <c r="BC39" s="252">
        <v>0</v>
      </c>
      <c r="BD39" s="252">
        <v>74</v>
      </c>
      <c r="BE39" s="252">
        <v>0</v>
      </c>
      <c r="BF39" s="252">
        <v>74</v>
      </c>
      <c r="BG39" s="252">
        <v>36</v>
      </c>
      <c r="BH39" s="252">
        <v>62</v>
      </c>
      <c r="BI39" s="252">
        <v>80</v>
      </c>
      <c r="BJ39" s="252">
        <v>46</v>
      </c>
      <c r="BK39" s="252">
        <v>62</v>
      </c>
      <c r="BL39" s="252">
        <v>0</v>
      </c>
      <c r="BM39" s="252">
        <v>0</v>
      </c>
      <c r="BN39" s="252">
        <v>49</v>
      </c>
      <c r="BO39" s="252">
        <v>54</v>
      </c>
      <c r="BP39" s="252">
        <v>66</v>
      </c>
      <c r="BQ39" s="252">
        <v>0</v>
      </c>
      <c r="BR39" s="252">
        <v>76</v>
      </c>
      <c r="BS39" s="252">
        <v>0</v>
      </c>
      <c r="BT39" s="252">
        <v>0</v>
      </c>
      <c r="BU39" s="252">
        <v>0</v>
      </c>
      <c r="BV39" s="252">
        <v>29</v>
      </c>
      <c r="BW39" s="252">
        <v>62</v>
      </c>
      <c r="BX39" s="252">
        <v>7</v>
      </c>
      <c r="BY39" s="252">
        <v>5</v>
      </c>
      <c r="BZ39" s="252">
        <v>47</v>
      </c>
      <c r="CA39" s="252">
        <v>0</v>
      </c>
      <c r="CB39" s="252">
        <v>44</v>
      </c>
      <c r="CC39" s="252">
        <v>15</v>
      </c>
      <c r="CD39" s="252">
        <v>67</v>
      </c>
      <c r="CE39" s="252">
        <v>61</v>
      </c>
      <c r="CF39" s="252">
        <v>44</v>
      </c>
      <c r="CG39" s="252">
        <v>0</v>
      </c>
      <c r="CH39" s="252">
        <v>0</v>
      </c>
      <c r="CI39" s="252">
        <v>54</v>
      </c>
      <c r="CJ39" s="252">
        <v>0</v>
      </c>
      <c r="CK39" s="252">
        <v>76</v>
      </c>
      <c r="CL39" s="252">
        <v>74</v>
      </c>
      <c r="CM39" s="252">
        <v>80</v>
      </c>
      <c r="CN39" s="252">
        <v>0</v>
      </c>
      <c r="CO39" s="252">
        <v>0</v>
      </c>
      <c r="CP39" s="252">
        <v>69</v>
      </c>
      <c r="CQ39" s="252">
        <v>45</v>
      </c>
      <c r="CR39" s="252">
        <v>0</v>
      </c>
      <c r="CS39" s="252">
        <v>0</v>
      </c>
      <c r="CT39" s="252">
        <v>57</v>
      </c>
      <c r="CU39" s="252" t="s">
        <v>4287</v>
      </c>
      <c r="CV39" s="252">
        <v>0</v>
      </c>
      <c r="CW39" s="252">
        <v>0</v>
      </c>
      <c r="CX39" s="252">
        <v>66</v>
      </c>
      <c r="CY39" s="252">
        <v>54</v>
      </c>
      <c r="CZ39" s="252">
        <v>34</v>
      </c>
      <c r="DA39" s="252">
        <v>78</v>
      </c>
      <c r="DB39" s="252">
        <v>62</v>
      </c>
      <c r="DC39" s="252">
        <v>0</v>
      </c>
      <c r="DD39" s="252">
        <v>74</v>
      </c>
      <c r="DE39" s="252">
        <v>51</v>
      </c>
      <c r="DF39" s="252">
        <v>69</v>
      </c>
      <c r="DG39" s="252">
        <v>31</v>
      </c>
      <c r="DH39" s="252">
        <v>46</v>
      </c>
      <c r="DI39" s="252">
        <v>55</v>
      </c>
      <c r="DJ39" s="252">
        <v>70</v>
      </c>
      <c r="DK39" s="252">
        <v>22</v>
      </c>
      <c r="DL39" s="252">
        <v>58</v>
      </c>
      <c r="DM39" s="252">
        <v>60</v>
      </c>
      <c r="DN39" s="1">
        <v>50</v>
      </c>
      <c r="DO39" s="1">
        <v>45</v>
      </c>
      <c r="DP39" s="1">
        <v>58</v>
      </c>
      <c r="DQ39" s="1">
        <v>74</v>
      </c>
      <c r="DR39" s="1">
        <v>65</v>
      </c>
      <c r="DS39" s="1">
        <v>6</v>
      </c>
      <c r="DT39" s="1">
        <v>33</v>
      </c>
      <c r="DU39" s="1">
        <v>0</v>
      </c>
      <c r="DV39" s="1">
        <v>76</v>
      </c>
      <c r="DW39" s="1">
        <v>29</v>
      </c>
      <c r="DX39" s="1">
        <v>25</v>
      </c>
      <c r="DY39" s="1">
        <v>73</v>
      </c>
      <c r="DZ39" s="1">
        <v>0</v>
      </c>
      <c r="EA39" s="1">
        <v>46</v>
      </c>
      <c r="EB39" s="1">
        <v>73</v>
      </c>
      <c r="EC39" s="1">
        <v>62</v>
      </c>
      <c r="ED39" s="1">
        <v>80</v>
      </c>
      <c r="EE39" s="1">
        <v>63</v>
      </c>
      <c r="EF39" s="1">
        <v>35</v>
      </c>
      <c r="EG39" s="1">
        <v>44</v>
      </c>
      <c r="EH39" s="1">
        <v>0</v>
      </c>
      <c r="EI39" s="1">
        <v>71</v>
      </c>
      <c r="EJ39" s="1">
        <v>75</v>
      </c>
      <c r="EK39" s="1">
        <v>75</v>
      </c>
      <c r="EL39" s="1">
        <v>0</v>
      </c>
      <c r="EM39" s="1">
        <v>71</v>
      </c>
      <c r="EN39" s="1">
        <v>14</v>
      </c>
      <c r="EO39" s="1">
        <v>0</v>
      </c>
      <c r="EP39" s="1">
        <v>42</v>
      </c>
      <c r="EQ39" s="1">
        <v>54</v>
      </c>
      <c r="ER39" s="1">
        <v>28</v>
      </c>
      <c r="ES39" s="1">
        <v>80</v>
      </c>
      <c r="ET39" s="1">
        <v>79</v>
      </c>
      <c r="EU39" s="1">
        <v>71</v>
      </c>
      <c r="EV39" s="1">
        <v>80</v>
      </c>
      <c r="EW39" s="1">
        <v>63</v>
      </c>
      <c r="EX39" s="1">
        <v>76</v>
      </c>
      <c r="EY39" s="1">
        <v>79</v>
      </c>
      <c r="EZ39" s="1">
        <v>78</v>
      </c>
      <c r="FA39" s="1">
        <v>50</v>
      </c>
      <c r="FB39" s="1">
        <v>8</v>
      </c>
      <c r="FC39" s="1">
        <v>76</v>
      </c>
      <c r="FD39" s="1">
        <v>62</v>
      </c>
      <c r="FE39" s="1">
        <v>78</v>
      </c>
      <c r="FF39" s="1">
        <v>80</v>
      </c>
      <c r="FG39" s="1">
        <v>0</v>
      </c>
      <c r="FH39" s="1">
        <v>53</v>
      </c>
      <c r="FI39" s="1">
        <v>23</v>
      </c>
      <c r="FJ39" s="1">
        <v>61</v>
      </c>
      <c r="FK39" s="1">
        <v>52</v>
      </c>
      <c r="FL39" s="1">
        <v>73</v>
      </c>
      <c r="FM39" s="1">
        <v>0</v>
      </c>
      <c r="FN39" s="1">
        <v>70</v>
      </c>
      <c r="FO39" s="1">
        <v>41</v>
      </c>
      <c r="FP39" s="1">
        <v>0</v>
      </c>
      <c r="FQ39" s="1">
        <v>24</v>
      </c>
      <c r="FR39" s="1">
        <v>71</v>
      </c>
      <c r="FS39" s="1">
        <v>74</v>
      </c>
      <c r="FT39" s="1">
        <v>0</v>
      </c>
      <c r="FU39" s="1">
        <v>8</v>
      </c>
      <c r="FV39" s="1">
        <v>73</v>
      </c>
      <c r="FW39" s="1">
        <v>70</v>
      </c>
      <c r="FX39" s="1">
        <v>31</v>
      </c>
      <c r="FY39" s="1">
        <v>48</v>
      </c>
      <c r="FZ39" s="1">
        <v>78</v>
      </c>
      <c r="GA39" s="1">
        <v>0</v>
      </c>
      <c r="GB39" s="1">
        <v>27</v>
      </c>
      <c r="GC39" s="1">
        <v>23</v>
      </c>
      <c r="GL39" s="1"/>
      <c r="GM39" s="1"/>
      <c r="GN39" s="1"/>
      <c r="GO39" s="1"/>
      <c r="GP39" s="1"/>
      <c r="GQ39" s="1"/>
      <c r="GR39" s="1"/>
      <c r="GS39" s="1"/>
      <c r="GT39" s="1"/>
      <c r="GU39" s="1"/>
      <c r="GV39" s="1"/>
      <c r="GW39" s="1"/>
      <c r="GX39" s="1"/>
      <c r="GY39" s="1"/>
      <c r="GZ39" s="1"/>
      <c r="HA39" s="1"/>
      <c r="HB39" s="1"/>
      <c r="HC39" s="1"/>
      <c r="HD39" s="1"/>
      <c r="HE39" s="1"/>
      <c r="HF39" s="1"/>
      <c r="HG39" s="118"/>
      <c r="HH39" s="87"/>
      <c r="HI39" s="87"/>
      <c r="HJ39" s="3"/>
      <c r="HK39" s="84"/>
      <c r="HL39" s="143"/>
      <c r="HM39" s="80"/>
    </row>
    <row r="40" spans="1:221" ht="15.75">
      <c r="A40" s="42" t="s">
        <v>2256</v>
      </c>
      <c r="D40" s="61">
        <f t="shared" si="1"/>
        <v>5203</v>
      </c>
      <c r="E40" s="252">
        <v>80</v>
      </c>
      <c r="F40" s="252">
        <v>67</v>
      </c>
      <c r="G40" s="252">
        <v>80</v>
      </c>
      <c r="H40" s="252">
        <v>80</v>
      </c>
      <c r="I40" s="252">
        <v>74</v>
      </c>
      <c r="J40" s="252">
        <v>0</v>
      </c>
      <c r="K40" s="252">
        <v>0</v>
      </c>
      <c r="L40" s="252">
        <v>0</v>
      </c>
      <c r="M40" s="252">
        <v>13</v>
      </c>
      <c r="N40" s="252">
        <v>0</v>
      </c>
      <c r="O40" s="252">
        <v>0</v>
      </c>
      <c r="P40" s="252">
        <v>78</v>
      </c>
      <c r="Q40" s="252">
        <v>9</v>
      </c>
      <c r="R40" s="252">
        <v>80</v>
      </c>
      <c r="S40" s="252">
        <v>76</v>
      </c>
      <c r="T40" s="252">
        <v>21</v>
      </c>
      <c r="U40" s="252">
        <v>51</v>
      </c>
      <c r="V40" s="252">
        <v>4</v>
      </c>
      <c r="W40" s="252">
        <v>0</v>
      </c>
      <c r="X40" s="252">
        <v>45</v>
      </c>
      <c r="Y40" s="252">
        <v>66</v>
      </c>
      <c r="Z40" s="252">
        <v>0</v>
      </c>
      <c r="AA40" s="252">
        <v>0</v>
      </c>
      <c r="AB40" s="252">
        <v>6</v>
      </c>
      <c r="AC40" s="252">
        <v>72</v>
      </c>
      <c r="AD40" s="252">
        <v>59</v>
      </c>
      <c r="AE40" s="252">
        <v>14</v>
      </c>
      <c r="AF40" s="252">
        <v>0</v>
      </c>
      <c r="AG40" s="252">
        <v>80</v>
      </c>
      <c r="AH40" s="252">
        <v>0</v>
      </c>
      <c r="AI40" s="252">
        <v>2</v>
      </c>
      <c r="AJ40" s="252">
        <v>7</v>
      </c>
      <c r="AK40" s="252">
        <v>75</v>
      </c>
      <c r="AL40" s="252">
        <v>25</v>
      </c>
      <c r="AM40" s="252">
        <v>0</v>
      </c>
      <c r="AN40" s="252">
        <v>50</v>
      </c>
      <c r="AO40" s="252">
        <v>75</v>
      </c>
      <c r="AP40" s="252">
        <v>73</v>
      </c>
      <c r="AQ40" s="252">
        <v>0</v>
      </c>
      <c r="AR40" s="252">
        <v>0</v>
      </c>
      <c r="AS40" s="252">
        <v>8</v>
      </c>
      <c r="AT40" s="252">
        <v>24</v>
      </c>
      <c r="AU40" s="252">
        <v>22</v>
      </c>
      <c r="AV40" s="252">
        <v>53</v>
      </c>
      <c r="AW40" s="252">
        <v>0</v>
      </c>
      <c r="AX40" s="252">
        <v>0</v>
      </c>
      <c r="AY40" s="252">
        <v>0</v>
      </c>
      <c r="AZ40" s="252">
        <v>9</v>
      </c>
      <c r="BA40" s="252">
        <v>24</v>
      </c>
      <c r="BB40" s="252">
        <v>0</v>
      </c>
      <c r="BC40" s="252">
        <v>0</v>
      </c>
      <c r="BD40" s="252">
        <v>56</v>
      </c>
      <c r="BE40" s="252">
        <v>0</v>
      </c>
      <c r="BF40" s="252">
        <v>0</v>
      </c>
      <c r="BG40" s="252">
        <v>53</v>
      </c>
      <c r="BH40" s="252">
        <v>79</v>
      </c>
      <c r="BI40" s="252">
        <v>0</v>
      </c>
      <c r="BJ40" s="252">
        <v>13</v>
      </c>
      <c r="BK40" s="252">
        <v>72</v>
      </c>
      <c r="BL40" s="252">
        <v>0</v>
      </c>
      <c r="BM40" s="252">
        <v>0</v>
      </c>
      <c r="BN40" s="252">
        <v>56</v>
      </c>
      <c r="BO40" s="252">
        <v>6</v>
      </c>
      <c r="BP40" s="252">
        <v>3</v>
      </c>
      <c r="BQ40" s="252">
        <v>48</v>
      </c>
      <c r="BR40" s="252">
        <v>0</v>
      </c>
      <c r="BS40" s="252">
        <v>0</v>
      </c>
      <c r="BT40" s="252">
        <v>60</v>
      </c>
      <c r="BU40" s="252">
        <v>72</v>
      </c>
      <c r="BV40" s="252">
        <v>15</v>
      </c>
      <c r="BW40" s="252">
        <v>74</v>
      </c>
      <c r="BX40" s="252">
        <v>76</v>
      </c>
      <c r="BY40" s="252">
        <v>30</v>
      </c>
      <c r="BZ40" s="252">
        <v>7</v>
      </c>
      <c r="CA40" s="252">
        <v>0</v>
      </c>
      <c r="CB40" s="252">
        <v>31</v>
      </c>
      <c r="CC40" s="252">
        <v>50</v>
      </c>
      <c r="CD40" s="252">
        <v>37</v>
      </c>
      <c r="CE40" s="252">
        <v>0</v>
      </c>
      <c r="CF40" s="252">
        <v>10</v>
      </c>
      <c r="CG40" s="252">
        <v>0</v>
      </c>
      <c r="CH40" s="252">
        <v>0</v>
      </c>
      <c r="CI40" s="252">
        <v>79</v>
      </c>
      <c r="CJ40" s="252">
        <v>68</v>
      </c>
      <c r="CK40" s="252">
        <v>0</v>
      </c>
      <c r="CL40" s="252">
        <v>79</v>
      </c>
      <c r="CM40" s="252">
        <v>0</v>
      </c>
      <c r="CN40" s="252">
        <v>0</v>
      </c>
      <c r="CO40" s="252">
        <v>76</v>
      </c>
      <c r="CP40" s="252">
        <v>0</v>
      </c>
      <c r="CQ40" s="252">
        <v>33</v>
      </c>
      <c r="CR40" s="252">
        <v>0</v>
      </c>
      <c r="CS40" s="252">
        <v>0</v>
      </c>
      <c r="CT40" s="252">
        <v>6</v>
      </c>
      <c r="CU40" s="252" t="s">
        <v>4295</v>
      </c>
      <c r="CV40" s="252">
        <v>0</v>
      </c>
      <c r="CW40" s="252">
        <v>0</v>
      </c>
      <c r="CX40" s="252">
        <v>77</v>
      </c>
      <c r="CY40" s="252">
        <v>74</v>
      </c>
      <c r="CZ40" s="252">
        <v>80</v>
      </c>
      <c r="DA40" s="252">
        <v>0</v>
      </c>
      <c r="DB40" s="252">
        <v>0</v>
      </c>
      <c r="DC40" s="252">
        <v>57</v>
      </c>
      <c r="DD40" s="252">
        <v>4</v>
      </c>
      <c r="DE40" s="252">
        <v>0</v>
      </c>
      <c r="DF40" s="252">
        <v>71</v>
      </c>
      <c r="DG40" s="252">
        <v>4</v>
      </c>
      <c r="DH40" s="252">
        <v>26</v>
      </c>
      <c r="DI40" s="252">
        <v>59</v>
      </c>
      <c r="DJ40" s="252">
        <v>73</v>
      </c>
      <c r="DK40" s="252">
        <v>4</v>
      </c>
      <c r="DL40" s="252">
        <v>11</v>
      </c>
      <c r="DM40" s="252">
        <v>32</v>
      </c>
      <c r="DN40" s="1">
        <v>6</v>
      </c>
      <c r="DO40" s="1">
        <v>77</v>
      </c>
      <c r="DP40" s="1">
        <v>0</v>
      </c>
      <c r="DQ40" s="1">
        <v>22</v>
      </c>
      <c r="DR40" s="1">
        <v>6</v>
      </c>
      <c r="DS40" s="1">
        <v>47</v>
      </c>
      <c r="DT40" s="1">
        <v>1</v>
      </c>
      <c r="DU40" s="1">
        <v>78</v>
      </c>
      <c r="DV40" s="1">
        <v>0</v>
      </c>
      <c r="DW40" s="1">
        <v>25</v>
      </c>
      <c r="DX40" s="1">
        <v>7</v>
      </c>
      <c r="DY40" s="1">
        <v>0</v>
      </c>
      <c r="DZ40" s="1">
        <v>76</v>
      </c>
      <c r="EA40" s="1">
        <v>20</v>
      </c>
      <c r="EB40" s="1">
        <v>61</v>
      </c>
      <c r="EC40" s="1">
        <v>80</v>
      </c>
      <c r="ED40" s="1">
        <v>2</v>
      </c>
      <c r="EE40" s="1">
        <v>79</v>
      </c>
      <c r="EF40" s="1">
        <v>4</v>
      </c>
      <c r="EG40" s="1">
        <v>0</v>
      </c>
      <c r="EH40" s="1">
        <v>0</v>
      </c>
      <c r="EI40" s="1">
        <v>3</v>
      </c>
      <c r="EJ40" s="1">
        <v>30</v>
      </c>
      <c r="EK40" s="1">
        <v>0</v>
      </c>
      <c r="EL40" s="1">
        <v>0</v>
      </c>
      <c r="EM40" s="1">
        <v>43</v>
      </c>
      <c r="EN40" s="1">
        <v>6</v>
      </c>
      <c r="EO40" s="1">
        <v>0</v>
      </c>
      <c r="EP40" s="1">
        <v>35</v>
      </c>
      <c r="EQ40" s="1">
        <v>80</v>
      </c>
      <c r="ER40" s="1">
        <v>41</v>
      </c>
      <c r="ES40" s="1">
        <v>0</v>
      </c>
      <c r="ET40" s="1">
        <v>0</v>
      </c>
      <c r="EU40" s="1">
        <v>47</v>
      </c>
      <c r="EV40" s="1">
        <v>57</v>
      </c>
      <c r="EW40" s="1">
        <v>11</v>
      </c>
      <c r="EX40" s="1">
        <v>79</v>
      </c>
      <c r="EY40" s="1">
        <v>0</v>
      </c>
      <c r="EZ40" s="1">
        <v>49</v>
      </c>
      <c r="FA40" s="1">
        <v>79</v>
      </c>
      <c r="FB40" s="1">
        <v>38</v>
      </c>
      <c r="FC40" s="1">
        <v>19</v>
      </c>
      <c r="FD40" s="1">
        <v>32</v>
      </c>
      <c r="FE40" s="1">
        <v>11</v>
      </c>
      <c r="FF40" s="1">
        <v>48</v>
      </c>
      <c r="FG40" s="1">
        <v>60</v>
      </c>
      <c r="FH40" s="1">
        <v>58</v>
      </c>
      <c r="FI40" s="1">
        <v>35</v>
      </c>
      <c r="FJ40" s="1">
        <v>0</v>
      </c>
      <c r="FK40" s="1">
        <v>0</v>
      </c>
      <c r="FL40" s="1">
        <v>72</v>
      </c>
      <c r="FM40" s="1">
        <v>0</v>
      </c>
      <c r="FN40" s="1">
        <v>2</v>
      </c>
      <c r="FO40" s="1">
        <v>28</v>
      </c>
      <c r="FP40" s="1">
        <v>63</v>
      </c>
      <c r="FQ40" s="1">
        <v>72</v>
      </c>
      <c r="FR40" s="1">
        <v>61</v>
      </c>
      <c r="FS40" s="1">
        <v>19</v>
      </c>
      <c r="FT40" s="1">
        <v>0</v>
      </c>
      <c r="FU40" s="1">
        <v>37</v>
      </c>
      <c r="FV40" s="1">
        <v>37</v>
      </c>
      <c r="FW40" s="1">
        <v>20</v>
      </c>
      <c r="FX40" s="1">
        <v>0</v>
      </c>
      <c r="FY40" s="1">
        <v>50</v>
      </c>
      <c r="FZ40" s="1">
        <v>0</v>
      </c>
      <c r="GA40" s="1">
        <v>0</v>
      </c>
      <c r="GB40" s="1">
        <v>24</v>
      </c>
      <c r="GC40" s="1">
        <v>3</v>
      </c>
      <c r="GL40" s="1"/>
      <c r="GM40" s="1"/>
      <c r="GN40" s="1"/>
      <c r="GO40" s="1"/>
      <c r="GP40" s="1"/>
      <c r="GQ40" s="1"/>
      <c r="GR40" s="1"/>
      <c r="GS40" s="1"/>
      <c r="GT40" s="1"/>
      <c r="GU40" s="1"/>
      <c r="GV40" s="1"/>
      <c r="GW40" s="1"/>
      <c r="GX40" s="1"/>
      <c r="GY40" s="1"/>
      <c r="GZ40" s="1"/>
      <c r="HA40" s="1"/>
      <c r="HB40" s="1"/>
      <c r="HC40" s="1"/>
      <c r="HD40" s="1"/>
      <c r="HE40" s="1"/>
      <c r="HF40" s="1"/>
      <c r="HG40" s="118"/>
      <c r="HH40" s="87"/>
      <c r="HI40" s="87"/>
      <c r="HJ40" s="3"/>
      <c r="HK40" s="84"/>
      <c r="HL40" s="143"/>
      <c r="HM40" s="80"/>
    </row>
    <row r="41" spans="1:221" ht="15.75">
      <c r="A41" s="42" t="s">
        <v>2257</v>
      </c>
      <c r="D41" s="61">
        <f t="shared" si="1"/>
        <v>6095</v>
      </c>
      <c r="E41" s="252">
        <v>46</v>
      </c>
      <c r="F41" s="252">
        <v>52</v>
      </c>
      <c r="G41" s="252">
        <v>49</v>
      </c>
      <c r="H41" s="252">
        <v>22</v>
      </c>
      <c r="I41" s="252">
        <v>47</v>
      </c>
      <c r="J41" s="252">
        <v>41</v>
      </c>
      <c r="K41" s="252">
        <v>16</v>
      </c>
      <c r="L41" s="252">
        <v>57</v>
      </c>
      <c r="M41" s="252">
        <v>37</v>
      </c>
      <c r="N41" s="252">
        <v>0</v>
      </c>
      <c r="O41" s="252">
        <v>78</v>
      </c>
      <c r="P41" s="252">
        <v>72</v>
      </c>
      <c r="Q41" s="252">
        <v>63</v>
      </c>
      <c r="R41" s="252">
        <v>29</v>
      </c>
      <c r="S41" s="252">
        <v>9</v>
      </c>
      <c r="T41" s="252">
        <v>17</v>
      </c>
      <c r="U41" s="252">
        <v>40</v>
      </c>
      <c r="V41" s="252">
        <v>50</v>
      </c>
      <c r="W41" s="252">
        <v>33</v>
      </c>
      <c r="X41" s="252">
        <v>46</v>
      </c>
      <c r="Y41" s="252">
        <v>53</v>
      </c>
      <c r="Z41" s="252">
        <v>0</v>
      </c>
      <c r="AA41" s="252">
        <v>34</v>
      </c>
      <c r="AB41" s="252">
        <v>61</v>
      </c>
      <c r="AC41" s="252">
        <v>45</v>
      </c>
      <c r="AD41" s="252">
        <v>76</v>
      </c>
      <c r="AE41" s="252">
        <v>0</v>
      </c>
      <c r="AF41" s="252">
        <v>0</v>
      </c>
      <c r="AG41" s="252">
        <v>40</v>
      </c>
      <c r="AH41" s="252">
        <v>68</v>
      </c>
      <c r="AI41" s="252">
        <v>17</v>
      </c>
      <c r="AJ41" s="252">
        <v>46</v>
      </c>
      <c r="AK41" s="252">
        <v>49</v>
      </c>
      <c r="AL41" s="252">
        <v>17</v>
      </c>
      <c r="AM41" s="252">
        <v>0</v>
      </c>
      <c r="AN41" s="252">
        <v>0</v>
      </c>
      <c r="AO41" s="252">
        <v>0</v>
      </c>
      <c r="AP41" s="252">
        <v>66</v>
      </c>
      <c r="AQ41" s="252">
        <v>0</v>
      </c>
      <c r="AR41" s="252">
        <v>0</v>
      </c>
      <c r="AS41" s="252">
        <v>56</v>
      </c>
      <c r="AT41" s="252">
        <v>46</v>
      </c>
      <c r="AU41" s="252">
        <v>27</v>
      </c>
      <c r="AV41" s="252">
        <v>78</v>
      </c>
      <c r="AW41" s="252">
        <v>41</v>
      </c>
      <c r="AX41" s="252">
        <v>0</v>
      </c>
      <c r="AY41" s="252">
        <v>0</v>
      </c>
      <c r="AZ41" s="252">
        <v>28</v>
      </c>
      <c r="BA41" s="252">
        <v>10</v>
      </c>
      <c r="BB41" s="252">
        <v>0</v>
      </c>
      <c r="BC41" s="252">
        <v>0</v>
      </c>
      <c r="BD41" s="252">
        <v>32</v>
      </c>
      <c r="BE41" s="252">
        <v>0</v>
      </c>
      <c r="BF41" s="252">
        <v>0</v>
      </c>
      <c r="BG41" s="252">
        <v>52</v>
      </c>
      <c r="BH41" s="252">
        <v>10</v>
      </c>
      <c r="BI41" s="252">
        <v>0</v>
      </c>
      <c r="BJ41" s="252">
        <v>71</v>
      </c>
      <c r="BK41" s="252">
        <v>18</v>
      </c>
      <c r="BL41" s="252">
        <v>0</v>
      </c>
      <c r="BM41" s="252">
        <v>0</v>
      </c>
      <c r="BN41" s="252">
        <v>65</v>
      </c>
      <c r="BO41" s="252">
        <v>30</v>
      </c>
      <c r="BP41" s="252">
        <v>23</v>
      </c>
      <c r="BQ41" s="252">
        <v>61</v>
      </c>
      <c r="BR41" s="252">
        <v>0</v>
      </c>
      <c r="BS41" s="252">
        <v>0</v>
      </c>
      <c r="BT41" s="252">
        <v>0</v>
      </c>
      <c r="BU41" s="252">
        <v>0</v>
      </c>
      <c r="BV41" s="252">
        <v>77</v>
      </c>
      <c r="BW41" s="252">
        <v>44</v>
      </c>
      <c r="BX41" s="252">
        <v>34</v>
      </c>
      <c r="BY41" s="252">
        <v>66</v>
      </c>
      <c r="BZ41" s="252">
        <v>14</v>
      </c>
      <c r="CA41" s="252">
        <v>0</v>
      </c>
      <c r="CB41" s="252">
        <v>0</v>
      </c>
      <c r="CC41" s="252">
        <v>47</v>
      </c>
      <c r="CD41" s="252">
        <v>19</v>
      </c>
      <c r="CE41" s="252">
        <v>54</v>
      </c>
      <c r="CF41" s="252">
        <v>73</v>
      </c>
      <c r="CG41" s="252">
        <v>0</v>
      </c>
      <c r="CH41" s="252">
        <v>0</v>
      </c>
      <c r="CI41" s="252">
        <v>30</v>
      </c>
      <c r="CJ41" s="252">
        <v>0</v>
      </c>
      <c r="CK41" s="252">
        <v>58</v>
      </c>
      <c r="CL41" s="252">
        <v>39</v>
      </c>
      <c r="CM41" s="252">
        <v>34</v>
      </c>
      <c r="CN41" s="252">
        <v>0</v>
      </c>
      <c r="CO41" s="252">
        <v>57</v>
      </c>
      <c r="CP41" s="252">
        <v>0</v>
      </c>
      <c r="CQ41" s="252">
        <v>79</v>
      </c>
      <c r="CR41" s="252">
        <v>67</v>
      </c>
      <c r="CS41" s="252">
        <v>0</v>
      </c>
      <c r="CT41" s="252">
        <v>49</v>
      </c>
      <c r="CU41" s="252" t="s">
        <v>4294</v>
      </c>
      <c r="CV41" s="252">
        <v>0</v>
      </c>
      <c r="CW41" s="252">
        <v>0</v>
      </c>
      <c r="CX41" s="252">
        <v>66</v>
      </c>
      <c r="CY41" s="252">
        <v>62</v>
      </c>
      <c r="CZ41" s="252">
        <v>34</v>
      </c>
      <c r="DA41" s="252">
        <v>0</v>
      </c>
      <c r="DB41" s="252">
        <v>18</v>
      </c>
      <c r="DC41" s="252">
        <v>0</v>
      </c>
      <c r="DD41" s="252">
        <v>35</v>
      </c>
      <c r="DE41" s="252">
        <v>73</v>
      </c>
      <c r="DF41" s="252">
        <v>0</v>
      </c>
      <c r="DG41" s="252">
        <v>13</v>
      </c>
      <c r="DH41" s="252">
        <v>21</v>
      </c>
      <c r="DI41" s="252">
        <v>44</v>
      </c>
      <c r="DJ41" s="252">
        <v>50</v>
      </c>
      <c r="DK41" s="252">
        <v>50</v>
      </c>
      <c r="DL41" s="252">
        <v>77</v>
      </c>
      <c r="DM41" s="252">
        <v>35</v>
      </c>
      <c r="DN41" s="1">
        <v>46</v>
      </c>
      <c r="DO41" s="1">
        <v>0</v>
      </c>
      <c r="DP41" s="1">
        <v>0</v>
      </c>
      <c r="DQ41" s="1">
        <v>68</v>
      </c>
      <c r="DR41" s="1">
        <v>22</v>
      </c>
      <c r="DS41" s="1">
        <v>15</v>
      </c>
      <c r="DT41" s="1">
        <v>68</v>
      </c>
      <c r="DU41" s="1">
        <v>0</v>
      </c>
      <c r="DV41" s="1">
        <v>0</v>
      </c>
      <c r="DW41" s="1">
        <v>59</v>
      </c>
      <c r="DX41" s="1">
        <v>55</v>
      </c>
      <c r="DY41" s="1">
        <v>48</v>
      </c>
      <c r="DZ41" s="1">
        <v>0</v>
      </c>
      <c r="EA41" s="1">
        <v>34</v>
      </c>
      <c r="EB41" s="1">
        <v>0</v>
      </c>
      <c r="EC41" s="1">
        <v>58</v>
      </c>
      <c r="ED41" s="1">
        <v>58</v>
      </c>
      <c r="EE41" s="1">
        <v>51</v>
      </c>
      <c r="EF41" s="1">
        <v>78</v>
      </c>
      <c r="EG41" s="1">
        <v>77</v>
      </c>
      <c r="EH41" s="1">
        <v>76</v>
      </c>
      <c r="EI41" s="1">
        <v>30</v>
      </c>
      <c r="EJ41" s="1">
        <v>71</v>
      </c>
      <c r="EK41" s="1">
        <v>67</v>
      </c>
      <c r="EL41" s="1">
        <v>55</v>
      </c>
      <c r="EM41" s="1">
        <v>14</v>
      </c>
      <c r="EN41" s="1">
        <v>67</v>
      </c>
      <c r="EO41" s="1">
        <v>0</v>
      </c>
      <c r="EP41" s="1">
        <v>59</v>
      </c>
      <c r="EQ41" s="1">
        <v>55</v>
      </c>
      <c r="ER41" s="1">
        <v>65</v>
      </c>
      <c r="ES41" s="1">
        <v>0</v>
      </c>
      <c r="ET41" s="1">
        <v>18</v>
      </c>
      <c r="EU41" s="1">
        <v>31</v>
      </c>
      <c r="EV41" s="1">
        <v>0</v>
      </c>
      <c r="EW41" s="1">
        <v>33</v>
      </c>
      <c r="EX41" s="1">
        <v>0</v>
      </c>
      <c r="EY41" s="1">
        <v>38</v>
      </c>
      <c r="EZ41" s="1">
        <v>29</v>
      </c>
      <c r="FA41" s="1">
        <v>0</v>
      </c>
      <c r="FB41" s="1">
        <v>56</v>
      </c>
      <c r="FC41" s="1">
        <v>37</v>
      </c>
      <c r="FD41" s="1">
        <v>50</v>
      </c>
      <c r="FE41" s="1">
        <v>58</v>
      </c>
      <c r="FF41" s="1">
        <v>61</v>
      </c>
      <c r="FG41" s="1">
        <v>72</v>
      </c>
      <c r="FH41" s="1">
        <v>38</v>
      </c>
      <c r="FI41" s="1">
        <v>30</v>
      </c>
      <c r="FJ41" s="1">
        <v>77</v>
      </c>
      <c r="FK41" s="1">
        <v>0</v>
      </c>
      <c r="FL41" s="1">
        <v>63</v>
      </c>
      <c r="FM41" s="1">
        <v>0</v>
      </c>
      <c r="FN41" s="1">
        <v>65</v>
      </c>
      <c r="FO41" s="1">
        <v>59</v>
      </c>
      <c r="FP41" s="1">
        <v>0</v>
      </c>
      <c r="FQ41" s="1">
        <v>50</v>
      </c>
      <c r="FR41" s="1">
        <v>58</v>
      </c>
      <c r="FS41" s="1">
        <v>72</v>
      </c>
      <c r="FT41" s="1">
        <v>0</v>
      </c>
      <c r="FU41" s="1">
        <v>10</v>
      </c>
      <c r="FV41" s="1">
        <v>36</v>
      </c>
      <c r="FW41" s="1">
        <v>42</v>
      </c>
      <c r="FX41" s="1">
        <v>76</v>
      </c>
      <c r="FY41" s="1">
        <v>0</v>
      </c>
      <c r="FZ41" s="1">
        <v>53</v>
      </c>
      <c r="GA41" s="1">
        <v>39</v>
      </c>
      <c r="GB41" s="1">
        <v>35</v>
      </c>
      <c r="GC41" s="1">
        <v>70</v>
      </c>
      <c r="HH41" s="87"/>
      <c r="HI41" s="87"/>
      <c r="HJ41" s="3"/>
      <c r="HK41" s="84"/>
      <c r="HL41" s="143"/>
      <c r="HM41" s="80"/>
    </row>
    <row r="42" spans="1:221" ht="15.75">
      <c r="A42" s="89" t="s">
        <v>1825</v>
      </c>
      <c r="D42" s="61">
        <f t="shared" si="1"/>
        <v>5225</v>
      </c>
      <c r="E42" s="252">
        <v>0</v>
      </c>
      <c r="F42" s="252">
        <v>0</v>
      </c>
      <c r="G42" s="252">
        <v>22</v>
      </c>
      <c r="H42" s="252">
        <v>55</v>
      </c>
      <c r="I42" s="252">
        <v>0</v>
      </c>
      <c r="J42" s="252">
        <v>21</v>
      </c>
      <c r="K42" s="252">
        <v>7</v>
      </c>
      <c r="L42" s="252">
        <v>30</v>
      </c>
      <c r="M42" s="252">
        <v>73</v>
      </c>
      <c r="N42" s="252">
        <v>0</v>
      </c>
      <c r="O42" s="252">
        <v>0</v>
      </c>
      <c r="P42" s="252">
        <v>32</v>
      </c>
      <c r="Q42" s="252">
        <v>67</v>
      </c>
      <c r="R42" s="252">
        <v>0</v>
      </c>
      <c r="S42" s="252">
        <v>38</v>
      </c>
      <c r="T42" s="252">
        <v>19</v>
      </c>
      <c r="U42" s="252">
        <v>74</v>
      </c>
      <c r="V42" s="252">
        <v>71</v>
      </c>
      <c r="W42" s="252">
        <v>16</v>
      </c>
      <c r="X42" s="252">
        <v>58</v>
      </c>
      <c r="Y42" s="252">
        <v>0</v>
      </c>
      <c r="Z42" s="252">
        <v>0</v>
      </c>
      <c r="AA42" s="252">
        <v>60</v>
      </c>
      <c r="AB42" s="252">
        <v>12</v>
      </c>
      <c r="AC42" s="252">
        <v>2</v>
      </c>
      <c r="AD42" s="252">
        <v>0</v>
      </c>
      <c r="AE42" s="252">
        <v>21</v>
      </c>
      <c r="AF42" s="252">
        <v>0</v>
      </c>
      <c r="AG42" s="252">
        <v>14</v>
      </c>
      <c r="AH42" s="252">
        <v>0</v>
      </c>
      <c r="AI42" s="252">
        <v>36</v>
      </c>
      <c r="AJ42" s="252">
        <v>31</v>
      </c>
      <c r="AK42" s="252">
        <v>0</v>
      </c>
      <c r="AL42" s="252">
        <v>39</v>
      </c>
      <c r="AM42" s="252">
        <v>62</v>
      </c>
      <c r="AN42" s="252">
        <v>28</v>
      </c>
      <c r="AO42" s="252">
        <v>0</v>
      </c>
      <c r="AP42" s="252">
        <v>33</v>
      </c>
      <c r="AQ42" s="252">
        <v>0</v>
      </c>
      <c r="AR42" s="252">
        <v>0</v>
      </c>
      <c r="AS42" s="252">
        <v>12</v>
      </c>
      <c r="AT42" s="252">
        <v>2</v>
      </c>
      <c r="AU42" s="252">
        <v>65</v>
      </c>
      <c r="AV42" s="252">
        <v>54</v>
      </c>
      <c r="AW42" s="252">
        <v>0</v>
      </c>
      <c r="AX42" s="252">
        <v>0</v>
      </c>
      <c r="AY42" s="252">
        <v>0</v>
      </c>
      <c r="AZ42" s="252">
        <v>7</v>
      </c>
      <c r="BA42" s="252">
        <v>32</v>
      </c>
      <c r="BB42" s="252">
        <v>0</v>
      </c>
      <c r="BC42" s="252">
        <v>0</v>
      </c>
      <c r="BD42" s="252">
        <v>15</v>
      </c>
      <c r="BE42" s="252">
        <v>71</v>
      </c>
      <c r="BF42" s="252">
        <v>36</v>
      </c>
      <c r="BG42" s="252">
        <v>45</v>
      </c>
      <c r="BH42" s="252">
        <v>4</v>
      </c>
      <c r="BI42" s="252">
        <v>0</v>
      </c>
      <c r="BJ42" s="252">
        <v>17</v>
      </c>
      <c r="BK42" s="252">
        <v>8</v>
      </c>
      <c r="BL42" s="252">
        <v>0</v>
      </c>
      <c r="BM42" s="252">
        <v>0</v>
      </c>
      <c r="BN42" s="252">
        <v>10</v>
      </c>
      <c r="BO42" s="252">
        <v>73</v>
      </c>
      <c r="BP42" s="252">
        <v>39</v>
      </c>
      <c r="BQ42" s="252">
        <v>0</v>
      </c>
      <c r="BR42" s="252">
        <v>0</v>
      </c>
      <c r="BS42" s="252">
        <v>0</v>
      </c>
      <c r="BT42" s="252">
        <v>0</v>
      </c>
      <c r="BU42" s="252">
        <v>52</v>
      </c>
      <c r="BV42" s="252">
        <v>33</v>
      </c>
      <c r="BW42" s="252">
        <v>3</v>
      </c>
      <c r="BX42" s="252">
        <v>43</v>
      </c>
      <c r="BY42" s="252">
        <v>21</v>
      </c>
      <c r="BZ42" s="252">
        <v>26</v>
      </c>
      <c r="CA42" s="252">
        <v>57</v>
      </c>
      <c r="CB42" s="252">
        <v>44</v>
      </c>
      <c r="CC42" s="252">
        <v>75</v>
      </c>
      <c r="CD42" s="252">
        <v>35</v>
      </c>
      <c r="CE42" s="252">
        <v>0</v>
      </c>
      <c r="CF42" s="252">
        <v>42</v>
      </c>
      <c r="CG42" s="252">
        <v>0</v>
      </c>
      <c r="CH42" s="252">
        <v>0</v>
      </c>
      <c r="CI42" s="252">
        <v>0</v>
      </c>
      <c r="CJ42" s="252">
        <v>0</v>
      </c>
      <c r="CK42" s="252">
        <v>18</v>
      </c>
      <c r="CL42" s="252">
        <v>0</v>
      </c>
      <c r="CM42" s="252">
        <v>48</v>
      </c>
      <c r="CN42" s="252">
        <v>0</v>
      </c>
      <c r="CO42" s="252">
        <v>55</v>
      </c>
      <c r="CP42" s="252">
        <v>0</v>
      </c>
      <c r="CQ42" s="252">
        <v>44</v>
      </c>
      <c r="CR42" s="252">
        <v>63</v>
      </c>
      <c r="CS42" s="252">
        <v>0</v>
      </c>
      <c r="CT42" s="252">
        <v>63</v>
      </c>
      <c r="CU42" s="252" t="s">
        <v>4319</v>
      </c>
      <c r="CV42" s="252">
        <v>0</v>
      </c>
      <c r="CW42" s="252">
        <v>0</v>
      </c>
      <c r="CX42" s="252">
        <v>53</v>
      </c>
      <c r="CY42" s="252">
        <v>69</v>
      </c>
      <c r="CZ42" s="252">
        <v>59</v>
      </c>
      <c r="DA42" s="252">
        <v>0</v>
      </c>
      <c r="DB42" s="252">
        <v>0</v>
      </c>
      <c r="DC42" s="252">
        <v>67</v>
      </c>
      <c r="DD42" s="252">
        <v>15</v>
      </c>
      <c r="DE42" s="252">
        <v>37</v>
      </c>
      <c r="DF42" s="252">
        <v>40</v>
      </c>
      <c r="DG42" s="252">
        <v>51</v>
      </c>
      <c r="DH42" s="252">
        <v>50</v>
      </c>
      <c r="DI42" s="252">
        <v>6</v>
      </c>
      <c r="DJ42" s="252">
        <v>51</v>
      </c>
      <c r="DK42" s="252">
        <v>33</v>
      </c>
      <c r="DL42" s="252">
        <v>64</v>
      </c>
      <c r="DM42" s="252">
        <v>21</v>
      </c>
      <c r="DN42" s="1">
        <v>25</v>
      </c>
      <c r="DO42" s="1">
        <v>48</v>
      </c>
      <c r="DP42" s="1">
        <v>47</v>
      </c>
      <c r="DQ42" s="1">
        <v>47</v>
      </c>
      <c r="DR42" s="1">
        <v>28</v>
      </c>
      <c r="DS42" s="1">
        <v>64</v>
      </c>
      <c r="DT42" s="1">
        <v>69</v>
      </c>
      <c r="DU42" s="1">
        <v>56</v>
      </c>
      <c r="DV42" s="1">
        <v>0</v>
      </c>
      <c r="DW42" s="1">
        <v>27</v>
      </c>
      <c r="DX42" s="1">
        <v>71</v>
      </c>
      <c r="DY42" s="1">
        <v>80</v>
      </c>
      <c r="DZ42" s="1">
        <v>0</v>
      </c>
      <c r="EA42" s="1">
        <v>0</v>
      </c>
      <c r="EB42" s="1">
        <v>57</v>
      </c>
      <c r="EC42" s="1">
        <v>53</v>
      </c>
      <c r="ED42" s="1">
        <v>63</v>
      </c>
      <c r="EE42" s="1">
        <v>34</v>
      </c>
      <c r="EF42" s="1">
        <v>36</v>
      </c>
      <c r="EG42" s="1">
        <v>52</v>
      </c>
      <c r="EH42" s="1">
        <v>74</v>
      </c>
      <c r="EI42" s="1">
        <v>9</v>
      </c>
      <c r="EJ42" s="1">
        <v>69</v>
      </c>
      <c r="EK42" s="1">
        <v>50</v>
      </c>
      <c r="EL42" s="1">
        <v>0</v>
      </c>
      <c r="EM42" s="1">
        <v>62</v>
      </c>
      <c r="EN42" s="1">
        <v>5</v>
      </c>
      <c r="EO42" s="1">
        <v>0</v>
      </c>
      <c r="EP42" s="1">
        <v>0</v>
      </c>
      <c r="EQ42" s="1">
        <v>0</v>
      </c>
      <c r="ER42" s="1">
        <v>43</v>
      </c>
      <c r="ES42" s="1">
        <v>0</v>
      </c>
      <c r="ET42" s="1">
        <v>6</v>
      </c>
      <c r="EU42" s="1">
        <v>18</v>
      </c>
      <c r="EV42" s="1">
        <v>39</v>
      </c>
      <c r="EW42" s="1">
        <v>47</v>
      </c>
      <c r="EX42" s="1">
        <v>70</v>
      </c>
      <c r="EY42" s="1">
        <v>17</v>
      </c>
      <c r="EZ42" s="1">
        <v>52</v>
      </c>
      <c r="FA42" s="1">
        <v>0</v>
      </c>
      <c r="FB42" s="1">
        <v>47</v>
      </c>
      <c r="FC42" s="1">
        <v>0</v>
      </c>
      <c r="FD42" s="1">
        <v>57</v>
      </c>
      <c r="FE42" s="1">
        <v>0</v>
      </c>
      <c r="FF42" s="1">
        <v>14</v>
      </c>
      <c r="FG42" s="1">
        <v>73</v>
      </c>
      <c r="FH42" s="1">
        <v>38</v>
      </c>
      <c r="FI42" s="1">
        <v>57</v>
      </c>
      <c r="FJ42" s="1">
        <v>54</v>
      </c>
      <c r="FK42" s="1">
        <v>34</v>
      </c>
      <c r="FL42" s="1">
        <v>75</v>
      </c>
      <c r="FM42" s="1">
        <v>0</v>
      </c>
      <c r="FN42" s="1">
        <v>17</v>
      </c>
      <c r="FO42" s="1">
        <v>48</v>
      </c>
      <c r="FP42" s="1">
        <v>0</v>
      </c>
      <c r="FQ42" s="1">
        <v>73</v>
      </c>
      <c r="FR42" s="1">
        <v>77</v>
      </c>
      <c r="FS42" s="1">
        <v>22</v>
      </c>
      <c r="FT42" s="1">
        <v>0</v>
      </c>
      <c r="FU42" s="1">
        <v>72</v>
      </c>
      <c r="FV42" s="1">
        <v>0</v>
      </c>
      <c r="FW42" s="1">
        <v>56</v>
      </c>
      <c r="FX42" s="1">
        <v>24</v>
      </c>
      <c r="FY42" s="1">
        <v>61</v>
      </c>
      <c r="FZ42" s="1">
        <v>0</v>
      </c>
      <c r="GA42" s="1">
        <v>64</v>
      </c>
      <c r="GB42" s="1">
        <v>15</v>
      </c>
      <c r="GC42" s="1">
        <v>80</v>
      </c>
      <c r="GL42" s="1"/>
      <c r="GM42" s="1"/>
      <c r="GN42" s="1"/>
      <c r="GO42" s="1"/>
      <c r="GP42" s="1"/>
      <c r="GQ42" s="1"/>
      <c r="GR42" s="1"/>
      <c r="GS42" s="1"/>
      <c r="GT42" s="1"/>
      <c r="GU42" s="1"/>
      <c r="GV42" s="1"/>
      <c r="GW42" s="1"/>
      <c r="GX42" s="1"/>
      <c r="GY42" s="1"/>
      <c r="GZ42" s="1"/>
      <c r="HA42" s="1"/>
      <c r="HB42" s="1"/>
      <c r="HC42" s="1"/>
      <c r="HD42" s="1"/>
      <c r="HE42" s="1"/>
      <c r="HF42" s="1"/>
      <c r="HG42" s="118"/>
      <c r="HH42" s="87"/>
      <c r="HI42" s="87"/>
      <c r="HJ42" s="3"/>
      <c r="HK42" s="84"/>
      <c r="HL42" s="143"/>
      <c r="HM42" s="80"/>
    </row>
    <row r="43" spans="1:221" ht="15.75">
      <c r="A43" s="41" t="s">
        <v>833</v>
      </c>
      <c r="D43" s="61">
        <f t="shared" si="1"/>
        <v>7225</v>
      </c>
      <c r="E43" s="252">
        <v>0</v>
      </c>
      <c r="F43" s="252">
        <v>35</v>
      </c>
      <c r="G43" s="252">
        <v>11</v>
      </c>
      <c r="H43" s="252">
        <v>0</v>
      </c>
      <c r="I43" s="252">
        <v>49</v>
      </c>
      <c r="J43" s="252">
        <v>62</v>
      </c>
      <c r="K43" s="252">
        <v>71</v>
      </c>
      <c r="L43" s="252">
        <v>63</v>
      </c>
      <c r="M43" s="252">
        <v>11</v>
      </c>
      <c r="N43" s="252">
        <v>0</v>
      </c>
      <c r="O43" s="252">
        <v>66</v>
      </c>
      <c r="P43" s="252">
        <v>71</v>
      </c>
      <c r="Q43" s="252">
        <v>74</v>
      </c>
      <c r="R43" s="252">
        <v>67</v>
      </c>
      <c r="S43" s="252">
        <v>29</v>
      </c>
      <c r="T43" s="252">
        <v>60</v>
      </c>
      <c r="U43" s="252">
        <v>72</v>
      </c>
      <c r="V43" s="252">
        <v>26</v>
      </c>
      <c r="W43" s="252">
        <v>50</v>
      </c>
      <c r="X43" s="252">
        <v>26</v>
      </c>
      <c r="Y43" s="252">
        <v>36</v>
      </c>
      <c r="Z43" s="252">
        <v>0</v>
      </c>
      <c r="AA43" s="252">
        <v>63</v>
      </c>
      <c r="AB43" s="252">
        <v>29</v>
      </c>
      <c r="AC43" s="252">
        <v>65</v>
      </c>
      <c r="AD43" s="252">
        <v>72</v>
      </c>
      <c r="AE43" s="252">
        <v>54</v>
      </c>
      <c r="AF43" s="252">
        <v>69</v>
      </c>
      <c r="AG43" s="252">
        <v>32</v>
      </c>
      <c r="AH43" s="252">
        <v>0</v>
      </c>
      <c r="AI43" s="252">
        <v>34</v>
      </c>
      <c r="AJ43" s="252">
        <v>66</v>
      </c>
      <c r="AK43" s="252">
        <v>20</v>
      </c>
      <c r="AL43" s="252">
        <v>76</v>
      </c>
      <c r="AM43" s="252">
        <v>73</v>
      </c>
      <c r="AN43" s="252">
        <v>77</v>
      </c>
      <c r="AO43" s="252">
        <v>58</v>
      </c>
      <c r="AP43" s="252">
        <v>49</v>
      </c>
      <c r="AQ43" s="252">
        <v>66</v>
      </c>
      <c r="AR43" s="252">
        <v>0</v>
      </c>
      <c r="AS43" s="252">
        <v>67</v>
      </c>
      <c r="AT43" s="252">
        <v>11</v>
      </c>
      <c r="AU43" s="252">
        <v>0</v>
      </c>
      <c r="AV43" s="252">
        <v>41</v>
      </c>
      <c r="AW43" s="252">
        <v>0</v>
      </c>
      <c r="AX43" s="252">
        <v>0</v>
      </c>
      <c r="AY43" s="252">
        <v>0</v>
      </c>
      <c r="AZ43" s="252">
        <v>66</v>
      </c>
      <c r="BA43" s="252">
        <v>74</v>
      </c>
      <c r="BB43" s="252">
        <v>0</v>
      </c>
      <c r="BC43" s="252">
        <v>0</v>
      </c>
      <c r="BD43" s="252">
        <v>34</v>
      </c>
      <c r="BE43" s="252">
        <v>0</v>
      </c>
      <c r="BF43" s="252">
        <v>0</v>
      </c>
      <c r="BG43" s="252">
        <v>0</v>
      </c>
      <c r="BH43" s="252">
        <v>56</v>
      </c>
      <c r="BI43" s="252">
        <v>0</v>
      </c>
      <c r="BJ43" s="252">
        <v>46</v>
      </c>
      <c r="BK43" s="252">
        <v>54</v>
      </c>
      <c r="BL43" s="252">
        <v>0</v>
      </c>
      <c r="BM43" s="252">
        <v>0</v>
      </c>
      <c r="BN43" s="252">
        <v>29</v>
      </c>
      <c r="BO43" s="252">
        <v>46</v>
      </c>
      <c r="BP43" s="252">
        <v>78</v>
      </c>
      <c r="BQ43" s="252">
        <v>72</v>
      </c>
      <c r="BR43" s="252">
        <v>0</v>
      </c>
      <c r="BS43" s="252">
        <v>0</v>
      </c>
      <c r="BT43" s="252">
        <v>55</v>
      </c>
      <c r="BU43" s="252">
        <v>66</v>
      </c>
      <c r="BV43" s="252">
        <v>57</v>
      </c>
      <c r="BW43" s="252">
        <v>7</v>
      </c>
      <c r="BX43" s="252">
        <v>64</v>
      </c>
      <c r="BY43" s="252">
        <v>46</v>
      </c>
      <c r="BZ43" s="252">
        <v>71</v>
      </c>
      <c r="CA43" s="252">
        <v>0</v>
      </c>
      <c r="CB43" s="252">
        <v>0</v>
      </c>
      <c r="CC43" s="252">
        <v>29</v>
      </c>
      <c r="CD43" s="252">
        <v>62</v>
      </c>
      <c r="CE43" s="252">
        <v>70</v>
      </c>
      <c r="CF43" s="252">
        <v>3</v>
      </c>
      <c r="CG43" s="252">
        <v>0</v>
      </c>
      <c r="CH43" s="252">
        <v>0</v>
      </c>
      <c r="CI43" s="252">
        <v>50</v>
      </c>
      <c r="CJ43" s="252">
        <v>0</v>
      </c>
      <c r="CK43" s="252">
        <v>44</v>
      </c>
      <c r="CL43" s="252">
        <v>59</v>
      </c>
      <c r="CM43" s="252">
        <v>31</v>
      </c>
      <c r="CN43" s="252">
        <v>0</v>
      </c>
      <c r="CO43" s="252">
        <v>0</v>
      </c>
      <c r="CP43" s="252">
        <v>80</v>
      </c>
      <c r="CQ43" s="252">
        <v>34</v>
      </c>
      <c r="CR43" s="252">
        <v>0</v>
      </c>
      <c r="CS43" s="252">
        <v>66</v>
      </c>
      <c r="CT43" s="252">
        <v>18</v>
      </c>
      <c r="CU43" s="252" t="s">
        <v>4278</v>
      </c>
      <c r="CV43" s="252">
        <v>59</v>
      </c>
      <c r="CW43" s="252">
        <v>0</v>
      </c>
      <c r="CX43" s="252">
        <v>0</v>
      </c>
      <c r="CY43" s="252">
        <v>78</v>
      </c>
      <c r="CZ43" s="252">
        <v>43</v>
      </c>
      <c r="DA43" s="252">
        <v>65</v>
      </c>
      <c r="DB43" s="252">
        <v>55</v>
      </c>
      <c r="DC43" s="252">
        <v>0</v>
      </c>
      <c r="DD43" s="252">
        <v>55</v>
      </c>
      <c r="DE43" s="252">
        <v>0</v>
      </c>
      <c r="DF43" s="252">
        <v>37</v>
      </c>
      <c r="DG43" s="252">
        <v>67</v>
      </c>
      <c r="DH43" s="252">
        <v>58</v>
      </c>
      <c r="DI43" s="252">
        <v>57</v>
      </c>
      <c r="DJ43" s="252">
        <v>61</v>
      </c>
      <c r="DK43" s="252">
        <v>52</v>
      </c>
      <c r="DL43" s="252">
        <v>6</v>
      </c>
      <c r="DM43" s="252">
        <v>53</v>
      </c>
      <c r="DN43" s="1">
        <v>80</v>
      </c>
      <c r="DO43" s="1">
        <v>58</v>
      </c>
      <c r="DP43" s="1">
        <v>32</v>
      </c>
      <c r="DQ43" s="1">
        <v>0</v>
      </c>
      <c r="DR43" s="1">
        <v>45</v>
      </c>
      <c r="DS43" s="1">
        <v>61</v>
      </c>
      <c r="DT43" s="1">
        <v>30</v>
      </c>
      <c r="DU43" s="1">
        <v>60</v>
      </c>
      <c r="DV43" s="1">
        <v>0</v>
      </c>
      <c r="DW43" s="1">
        <v>30</v>
      </c>
      <c r="DX43" s="1">
        <v>48</v>
      </c>
      <c r="DY43" s="1">
        <v>77</v>
      </c>
      <c r="DZ43" s="1">
        <v>0</v>
      </c>
      <c r="EA43" s="1">
        <v>48</v>
      </c>
      <c r="EB43" s="1">
        <v>48</v>
      </c>
      <c r="EC43" s="1">
        <v>60</v>
      </c>
      <c r="ED43" s="1">
        <v>35</v>
      </c>
      <c r="EE43" s="1">
        <v>46</v>
      </c>
      <c r="EF43" s="1">
        <v>77</v>
      </c>
      <c r="EG43" s="1">
        <v>0</v>
      </c>
      <c r="EH43" s="1">
        <v>0</v>
      </c>
      <c r="EI43" s="1">
        <v>45</v>
      </c>
      <c r="EJ43" s="1">
        <v>80</v>
      </c>
      <c r="EK43" s="1">
        <v>80</v>
      </c>
      <c r="EL43" s="1">
        <v>39</v>
      </c>
      <c r="EM43" s="1">
        <v>42</v>
      </c>
      <c r="EN43" s="1">
        <v>80</v>
      </c>
      <c r="EO43" s="1">
        <v>0</v>
      </c>
      <c r="EP43" s="1">
        <v>56</v>
      </c>
      <c r="EQ43" s="1">
        <v>38</v>
      </c>
      <c r="ER43" s="1">
        <v>25</v>
      </c>
      <c r="ES43" s="1">
        <v>77</v>
      </c>
      <c r="ET43" s="1">
        <v>76</v>
      </c>
      <c r="EU43" s="1">
        <v>74</v>
      </c>
      <c r="EV43" s="1">
        <v>0</v>
      </c>
      <c r="EW43" s="1">
        <v>74</v>
      </c>
      <c r="EX43" s="1">
        <v>0</v>
      </c>
      <c r="EY43" s="1">
        <v>34</v>
      </c>
      <c r="EZ43" s="1">
        <v>61</v>
      </c>
      <c r="FA43" s="1">
        <v>70</v>
      </c>
      <c r="FB43" s="1">
        <v>28</v>
      </c>
      <c r="FC43" s="1">
        <v>46</v>
      </c>
      <c r="FD43" s="1">
        <v>63</v>
      </c>
      <c r="FE43" s="1">
        <v>57</v>
      </c>
      <c r="FF43" s="1">
        <v>78</v>
      </c>
      <c r="FG43" s="1">
        <v>80</v>
      </c>
      <c r="FH43" s="1">
        <v>70</v>
      </c>
      <c r="FI43" s="1">
        <v>45</v>
      </c>
      <c r="FJ43" s="1">
        <v>61</v>
      </c>
      <c r="FK43" s="1">
        <v>77</v>
      </c>
      <c r="FL43" s="1">
        <v>65</v>
      </c>
      <c r="FM43" s="1">
        <v>0</v>
      </c>
      <c r="FN43" s="1">
        <v>27</v>
      </c>
      <c r="FO43" s="1">
        <v>64</v>
      </c>
      <c r="FP43" s="1">
        <v>0</v>
      </c>
      <c r="FQ43" s="1">
        <v>69</v>
      </c>
      <c r="FR43" s="1">
        <v>44</v>
      </c>
      <c r="FS43" s="1">
        <v>67</v>
      </c>
      <c r="FT43" s="1">
        <v>0</v>
      </c>
      <c r="FU43" s="1">
        <v>52</v>
      </c>
      <c r="FV43" s="1">
        <v>60</v>
      </c>
      <c r="FW43" s="1">
        <v>60</v>
      </c>
      <c r="FX43" s="1">
        <v>75</v>
      </c>
      <c r="FY43" s="1">
        <v>31</v>
      </c>
      <c r="FZ43" s="1">
        <v>48</v>
      </c>
      <c r="GA43" s="1">
        <v>0</v>
      </c>
      <c r="GB43" s="1">
        <v>49</v>
      </c>
      <c r="GC43" s="1">
        <v>9</v>
      </c>
      <c r="GL43" s="1"/>
      <c r="GM43" s="1"/>
      <c r="GN43" s="1"/>
      <c r="GO43" s="1"/>
      <c r="GP43" s="1"/>
      <c r="GQ43" s="1"/>
      <c r="GR43" s="1"/>
      <c r="GS43" s="1"/>
      <c r="GT43" s="1"/>
      <c r="GU43" s="1"/>
      <c r="GV43" s="1"/>
      <c r="GW43" s="1"/>
      <c r="GX43" s="1"/>
      <c r="GY43" s="1"/>
      <c r="GZ43" s="1"/>
      <c r="HA43" s="1"/>
      <c r="HB43" s="1"/>
      <c r="HC43" s="1"/>
      <c r="HD43" s="1"/>
      <c r="HE43" s="1"/>
      <c r="HF43" s="1"/>
      <c r="HG43" s="118"/>
      <c r="HH43" s="87"/>
      <c r="HI43" s="87"/>
      <c r="HJ43" s="3"/>
      <c r="HK43" s="84"/>
      <c r="HL43" s="143"/>
      <c r="HM43" s="80"/>
    </row>
    <row r="44" spans="1:221" ht="15.75">
      <c r="A44" s="41" t="s">
        <v>834</v>
      </c>
      <c r="D44" s="61">
        <f t="shared" si="1"/>
        <v>6279</v>
      </c>
      <c r="E44" s="252">
        <v>66</v>
      </c>
      <c r="F44" s="252">
        <v>66</v>
      </c>
      <c r="G44" s="252">
        <v>42</v>
      </c>
      <c r="H44" s="252">
        <v>68</v>
      </c>
      <c r="I44" s="252">
        <v>0</v>
      </c>
      <c r="J44" s="252">
        <v>59</v>
      </c>
      <c r="K44" s="252">
        <v>20</v>
      </c>
      <c r="L44" s="252">
        <v>43</v>
      </c>
      <c r="M44" s="252">
        <v>50</v>
      </c>
      <c r="N44" s="252">
        <v>69</v>
      </c>
      <c r="O44" s="252">
        <v>0</v>
      </c>
      <c r="P44" s="252">
        <v>56</v>
      </c>
      <c r="Q44" s="252">
        <v>69</v>
      </c>
      <c r="R44" s="252">
        <v>53</v>
      </c>
      <c r="S44" s="252">
        <v>22</v>
      </c>
      <c r="T44" s="252">
        <v>8</v>
      </c>
      <c r="U44" s="252">
        <v>33</v>
      </c>
      <c r="V44" s="252">
        <v>68</v>
      </c>
      <c r="W44" s="252">
        <v>45</v>
      </c>
      <c r="X44" s="252">
        <v>51</v>
      </c>
      <c r="Y44" s="252">
        <v>70</v>
      </c>
      <c r="Z44" s="252">
        <v>0</v>
      </c>
      <c r="AA44" s="252">
        <v>6</v>
      </c>
      <c r="AB44" s="252">
        <v>13</v>
      </c>
      <c r="AC44" s="252">
        <v>47</v>
      </c>
      <c r="AD44" s="252">
        <v>0</v>
      </c>
      <c r="AE44" s="252">
        <v>0</v>
      </c>
      <c r="AF44" s="252">
        <v>0</v>
      </c>
      <c r="AG44" s="252">
        <v>17</v>
      </c>
      <c r="AH44" s="252">
        <v>0</v>
      </c>
      <c r="AI44" s="252">
        <v>28</v>
      </c>
      <c r="AJ44" s="252">
        <v>14</v>
      </c>
      <c r="AK44" s="252">
        <v>62</v>
      </c>
      <c r="AL44" s="252">
        <v>68</v>
      </c>
      <c r="AM44" s="252">
        <v>72</v>
      </c>
      <c r="AN44" s="252">
        <v>76</v>
      </c>
      <c r="AO44" s="252">
        <v>79</v>
      </c>
      <c r="AP44" s="252">
        <v>45</v>
      </c>
      <c r="AQ44" s="252">
        <v>79</v>
      </c>
      <c r="AR44" s="252">
        <v>60</v>
      </c>
      <c r="AS44" s="252">
        <v>46</v>
      </c>
      <c r="AT44" s="252">
        <v>3</v>
      </c>
      <c r="AU44" s="252">
        <v>66</v>
      </c>
      <c r="AV44" s="252">
        <v>67</v>
      </c>
      <c r="AW44" s="252">
        <v>0</v>
      </c>
      <c r="AX44" s="252">
        <v>0</v>
      </c>
      <c r="AY44" s="252">
        <v>78</v>
      </c>
      <c r="AZ44" s="252">
        <v>48</v>
      </c>
      <c r="BA44" s="252">
        <v>5</v>
      </c>
      <c r="BB44" s="252">
        <v>0</v>
      </c>
      <c r="BC44" s="252">
        <v>0</v>
      </c>
      <c r="BD44" s="252">
        <v>5</v>
      </c>
      <c r="BE44" s="252">
        <v>75</v>
      </c>
      <c r="BF44" s="252">
        <v>0</v>
      </c>
      <c r="BG44" s="252">
        <v>43</v>
      </c>
      <c r="BH44" s="252">
        <v>16</v>
      </c>
      <c r="BI44" s="252">
        <v>0</v>
      </c>
      <c r="BJ44" s="252">
        <v>51</v>
      </c>
      <c r="BK44" s="252">
        <v>44</v>
      </c>
      <c r="BL44" s="252">
        <v>0</v>
      </c>
      <c r="BM44" s="252">
        <v>0</v>
      </c>
      <c r="BN44" s="252">
        <v>4</v>
      </c>
      <c r="BO44" s="252">
        <v>61</v>
      </c>
      <c r="BP44" s="252">
        <v>76</v>
      </c>
      <c r="BQ44" s="252">
        <v>66</v>
      </c>
      <c r="BR44" s="252">
        <v>0</v>
      </c>
      <c r="BS44" s="252">
        <v>0</v>
      </c>
      <c r="BT44" s="252">
        <v>0</v>
      </c>
      <c r="BU44" s="252">
        <v>0</v>
      </c>
      <c r="BV44" s="252">
        <v>12</v>
      </c>
      <c r="BW44" s="252">
        <v>28</v>
      </c>
      <c r="BX44" s="252">
        <v>61</v>
      </c>
      <c r="BY44" s="252">
        <v>17</v>
      </c>
      <c r="BZ44" s="252">
        <v>31</v>
      </c>
      <c r="CA44" s="252">
        <v>80</v>
      </c>
      <c r="CB44" s="252">
        <v>0</v>
      </c>
      <c r="CC44" s="252">
        <v>40</v>
      </c>
      <c r="CD44" s="252">
        <v>32</v>
      </c>
      <c r="CE44" s="252">
        <v>0</v>
      </c>
      <c r="CF44" s="252">
        <v>26</v>
      </c>
      <c r="CG44" s="252">
        <v>0</v>
      </c>
      <c r="CH44" s="252">
        <v>0</v>
      </c>
      <c r="CI44" s="252">
        <v>0</v>
      </c>
      <c r="CJ44" s="252">
        <v>0</v>
      </c>
      <c r="CK44" s="252">
        <v>0</v>
      </c>
      <c r="CL44" s="252">
        <v>0</v>
      </c>
      <c r="CM44" s="252">
        <v>8</v>
      </c>
      <c r="CN44" s="252">
        <v>0</v>
      </c>
      <c r="CO44" s="252">
        <v>53</v>
      </c>
      <c r="CP44" s="252">
        <v>0</v>
      </c>
      <c r="CQ44" s="252">
        <v>54</v>
      </c>
      <c r="CR44" s="252">
        <v>80</v>
      </c>
      <c r="CS44" s="252">
        <v>0</v>
      </c>
      <c r="CT44" s="252">
        <v>51</v>
      </c>
      <c r="CU44" s="252" t="s">
        <v>4327</v>
      </c>
      <c r="CV44" s="252">
        <v>75</v>
      </c>
      <c r="CW44" s="252">
        <v>80</v>
      </c>
      <c r="CX44" s="252">
        <v>0</v>
      </c>
      <c r="CY44" s="252">
        <v>20</v>
      </c>
      <c r="CZ44" s="252">
        <v>0</v>
      </c>
      <c r="DA44" s="252">
        <v>64</v>
      </c>
      <c r="DB44" s="252">
        <v>53</v>
      </c>
      <c r="DC44" s="252">
        <v>72</v>
      </c>
      <c r="DD44" s="252">
        <v>17</v>
      </c>
      <c r="DE44" s="252">
        <v>0</v>
      </c>
      <c r="DF44" s="252">
        <v>63</v>
      </c>
      <c r="DG44" s="252">
        <v>22</v>
      </c>
      <c r="DH44" s="252">
        <v>76</v>
      </c>
      <c r="DI44" s="252">
        <v>67</v>
      </c>
      <c r="DJ44" s="252">
        <v>44</v>
      </c>
      <c r="DK44" s="252">
        <v>10</v>
      </c>
      <c r="DL44" s="252">
        <v>23</v>
      </c>
      <c r="DM44" s="252">
        <v>77</v>
      </c>
      <c r="DN44" s="1">
        <v>38</v>
      </c>
      <c r="DO44" s="1">
        <v>72</v>
      </c>
      <c r="DP44" s="1">
        <v>38</v>
      </c>
      <c r="DQ44" s="1">
        <v>23</v>
      </c>
      <c r="DR44" s="1">
        <v>41</v>
      </c>
      <c r="DS44" s="1">
        <v>63</v>
      </c>
      <c r="DT44" s="1">
        <v>49</v>
      </c>
      <c r="DU44" s="1">
        <v>0</v>
      </c>
      <c r="DV44" s="1">
        <v>63</v>
      </c>
      <c r="DW44" s="1">
        <v>0</v>
      </c>
      <c r="DX44" s="1">
        <v>39</v>
      </c>
      <c r="DY44" s="1">
        <v>69</v>
      </c>
      <c r="DZ44" s="1">
        <v>0</v>
      </c>
      <c r="EA44" s="1">
        <v>0</v>
      </c>
      <c r="EB44" s="1">
        <v>0</v>
      </c>
      <c r="EC44" s="1">
        <v>0</v>
      </c>
      <c r="ED44" s="1">
        <v>40</v>
      </c>
      <c r="EE44" s="1">
        <v>77</v>
      </c>
      <c r="EF44" s="1">
        <v>63</v>
      </c>
      <c r="EG44" s="1">
        <v>34</v>
      </c>
      <c r="EH44" s="1">
        <v>66</v>
      </c>
      <c r="EI44" s="1">
        <v>33</v>
      </c>
      <c r="EJ44" s="1">
        <v>74</v>
      </c>
      <c r="EK44" s="1">
        <v>77</v>
      </c>
      <c r="EL44" s="1">
        <v>79</v>
      </c>
      <c r="EM44" s="1">
        <v>15</v>
      </c>
      <c r="EN44" s="1">
        <v>75</v>
      </c>
      <c r="EO44" s="1">
        <v>0</v>
      </c>
      <c r="EP44" s="1">
        <v>79</v>
      </c>
      <c r="EQ44" s="1">
        <v>0</v>
      </c>
      <c r="ER44" s="1">
        <v>14</v>
      </c>
      <c r="ES44" s="1">
        <v>0</v>
      </c>
      <c r="ET44" s="1">
        <v>30</v>
      </c>
      <c r="EU44" s="1">
        <v>21</v>
      </c>
      <c r="EV44" s="1">
        <v>49</v>
      </c>
      <c r="EW44" s="1">
        <v>0</v>
      </c>
      <c r="EX44" s="1">
        <v>74</v>
      </c>
      <c r="EY44" s="1">
        <v>12</v>
      </c>
      <c r="EZ44" s="1">
        <v>39</v>
      </c>
      <c r="FA44" s="1">
        <v>43</v>
      </c>
      <c r="FB44" s="1">
        <v>62</v>
      </c>
      <c r="FC44" s="1">
        <v>29</v>
      </c>
      <c r="FD44" s="1">
        <v>80</v>
      </c>
      <c r="FE44" s="1">
        <v>36</v>
      </c>
      <c r="FF44" s="1">
        <v>18</v>
      </c>
      <c r="FG44" s="1">
        <v>74</v>
      </c>
      <c r="FH44" s="1">
        <v>55</v>
      </c>
      <c r="FI44" s="1">
        <v>72</v>
      </c>
      <c r="FJ44" s="1">
        <v>73</v>
      </c>
      <c r="FK44" s="1">
        <v>56</v>
      </c>
      <c r="FL44" s="1">
        <v>0</v>
      </c>
      <c r="FM44" s="1">
        <v>0</v>
      </c>
      <c r="FN44" s="1">
        <v>18</v>
      </c>
      <c r="FO44" s="1">
        <v>0</v>
      </c>
      <c r="FP44" s="1">
        <v>58</v>
      </c>
      <c r="FQ44" s="1">
        <v>14</v>
      </c>
      <c r="FR44" s="1">
        <v>0</v>
      </c>
      <c r="FS44" s="1">
        <v>66</v>
      </c>
      <c r="FT44" s="1">
        <v>0</v>
      </c>
      <c r="FU44" s="1">
        <v>36</v>
      </c>
      <c r="FV44" s="1">
        <v>41</v>
      </c>
      <c r="FW44" s="1">
        <v>52</v>
      </c>
      <c r="FX44" s="1">
        <v>0</v>
      </c>
      <c r="FY44" s="1">
        <v>70</v>
      </c>
      <c r="FZ44" s="1">
        <v>0</v>
      </c>
      <c r="GA44" s="1">
        <v>74</v>
      </c>
      <c r="GB44" s="1">
        <v>28</v>
      </c>
      <c r="GC44" s="1">
        <v>64</v>
      </c>
      <c r="GL44" s="1"/>
      <c r="GM44" s="1"/>
      <c r="GN44" s="1"/>
      <c r="GO44" s="1"/>
      <c r="GP44" s="1"/>
      <c r="GQ44" s="1"/>
      <c r="GR44" s="1"/>
      <c r="GS44" s="1"/>
      <c r="GT44" s="1"/>
      <c r="GU44" s="1"/>
      <c r="GV44" s="1"/>
      <c r="GW44" s="1"/>
      <c r="GX44" s="1"/>
      <c r="GY44" s="1"/>
      <c r="GZ44" s="1"/>
      <c r="HA44" s="1"/>
      <c r="HB44" s="1"/>
      <c r="HC44" s="1"/>
      <c r="HD44" s="1"/>
      <c r="HE44" s="1"/>
      <c r="HF44" s="1"/>
      <c r="HG44" s="118"/>
      <c r="HH44" s="87"/>
      <c r="HI44" s="87"/>
      <c r="HJ44" s="3"/>
      <c r="HK44" s="84"/>
      <c r="HL44" s="143"/>
      <c r="HM44" s="80"/>
    </row>
    <row r="45" spans="1:221" ht="15.75">
      <c r="A45" s="42" t="s">
        <v>23</v>
      </c>
      <c r="D45" s="61">
        <f t="shared" si="1"/>
        <v>5444</v>
      </c>
      <c r="E45" s="252">
        <v>40</v>
      </c>
      <c r="F45" s="252">
        <v>59</v>
      </c>
      <c r="G45" s="252">
        <v>48</v>
      </c>
      <c r="H45" s="252">
        <v>0</v>
      </c>
      <c r="I45" s="252">
        <v>65</v>
      </c>
      <c r="J45" s="252">
        <v>0</v>
      </c>
      <c r="K45" s="252">
        <v>65</v>
      </c>
      <c r="L45" s="252">
        <v>55</v>
      </c>
      <c r="M45" s="252">
        <v>56</v>
      </c>
      <c r="N45" s="252">
        <v>0</v>
      </c>
      <c r="O45" s="252">
        <v>70</v>
      </c>
      <c r="P45" s="252">
        <v>52</v>
      </c>
      <c r="Q45" s="252">
        <v>59</v>
      </c>
      <c r="R45" s="252">
        <v>17</v>
      </c>
      <c r="S45" s="252">
        <v>67</v>
      </c>
      <c r="T45" s="252">
        <v>49</v>
      </c>
      <c r="U45" s="252">
        <v>75</v>
      </c>
      <c r="V45" s="252">
        <v>13</v>
      </c>
      <c r="W45" s="252">
        <v>51</v>
      </c>
      <c r="X45" s="252">
        <v>13</v>
      </c>
      <c r="Y45" s="252">
        <v>26</v>
      </c>
      <c r="Z45" s="252">
        <v>0</v>
      </c>
      <c r="AA45" s="252">
        <v>65</v>
      </c>
      <c r="AB45" s="252">
        <v>78</v>
      </c>
      <c r="AC45" s="252">
        <v>74</v>
      </c>
      <c r="AD45" s="252">
        <v>66</v>
      </c>
      <c r="AE45" s="252">
        <v>68</v>
      </c>
      <c r="AF45" s="252">
        <v>0</v>
      </c>
      <c r="AG45" s="252">
        <v>13</v>
      </c>
      <c r="AH45" s="252">
        <v>0</v>
      </c>
      <c r="AI45" s="252">
        <v>32</v>
      </c>
      <c r="AJ45" s="252">
        <v>47</v>
      </c>
      <c r="AK45" s="252">
        <v>55</v>
      </c>
      <c r="AL45" s="252">
        <v>0</v>
      </c>
      <c r="AM45" s="252">
        <v>0</v>
      </c>
      <c r="AN45" s="252">
        <v>0</v>
      </c>
      <c r="AO45" s="252">
        <v>0</v>
      </c>
      <c r="AP45" s="252">
        <v>31</v>
      </c>
      <c r="AQ45" s="252">
        <v>0</v>
      </c>
      <c r="AR45" s="252">
        <v>0</v>
      </c>
      <c r="AS45" s="252">
        <v>21</v>
      </c>
      <c r="AT45" s="252">
        <v>53</v>
      </c>
      <c r="AU45" s="252">
        <v>0</v>
      </c>
      <c r="AV45" s="252">
        <v>0</v>
      </c>
      <c r="AW45" s="252">
        <v>76</v>
      </c>
      <c r="AX45" s="252">
        <v>0</v>
      </c>
      <c r="AY45" s="252">
        <v>0</v>
      </c>
      <c r="AZ45" s="252">
        <v>70</v>
      </c>
      <c r="BA45" s="252">
        <v>67</v>
      </c>
      <c r="BB45" s="252">
        <v>0</v>
      </c>
      <c r="BC45" s="252">
        <v>0</v>
      </c>
      <c r="BD45" s="252">
        <v>6</v>
      </c>
      <c r="BE45" s="252">
        <v>68</v>
      </c>
      <c r="BF45" s="252">
        <v>36</v>
      </c>
      <c r="BG45" s="252">
        <v>58</v>
      </c>
      <c r="BH45" s="252">
        <v>47</v>
      </c>
      <c r="BI45" s="252">
        <v>0</v>
      </c>
      <c r="BJ45" s="252">
        <v>26</v>
      </c>
      <c r="BK45" s="252">
        <v>12</v>
      </c>
      <c r="BL45" s="252">
        <v>0</v>
      </c>
      <c r="BM45" s="252">
        <v>0</v>
      </c>
      <c r="BN45" s="252">
        <v>60</v>
      </c>
      <c r="BO45" s="252">
        <v>39</v>
      </c>
      <c r="BP45" s="252">
        <v>64</v>
      </c>
      <c r="BQ45" s="252">
        <v>64</v>
      </c>
      <c r="BR45" s="252">
        <v>78</v>
      </c>
      <c r="BS45" s="252">
        <v>0</v>
      </c>
      <c r="BT45" s="252">
        <v>0</v>
      </c>
      <c r="BU45" s="252">
        <v>49</v>
      </c>
      <c r="BV45" s="252">
        <v>58</v>
      </c>
      <c r="BW45" s="252">
        <v>49</v>
      </c>
      <c r="BX45" s="252">
        <v>67</v>
      </c>
      <c r="BY45" s="252">
        <v>15</v>
      </c>
      <c r="BZ45" s="252">
        <v>52</v>
      </c>
      <c r="CA45" s="252">
        <v>0</v>
      </c>
      <c r="CB45" s="252">
        <v>32</v>
      </c>
      <c r="CC45" s="252">
        <v>25</v>
      </c>
      <c r="CD45" s="252">
        <v>48</v>
      </c>
      <c r="CE45" s="252">
        <v>0</v>
      </c>
      <c r="CF45" s="252">
        <v>20</v>
      </c>
      <c r="CG45" s="252">
        <v>0</v>
      </c>
      <c r="CH45" s="252">
        <v>0</v>
      </c>
      <c r="CI45" s="252">
        <v>0</v>
      </c>
      <c r="CJ45" s="252">
        <v>0</v>
      </c>
      <c r="CK45" s="252">
        <v>24</v>
      </c>
      <c r="CL45" s="252">
        <v>50</v>
      </c>
      <c r="CM45" s="252">
        <v>36</v>
      </c>
      <c r="CN45" s="252">
        <v>0</v>
      </c>
      <c r="CO45" s="252">
        <v>0</v>
      </c>
      <c r="CP45" s="252">
        <v>60</v>
      </c>
      <c r="CQ45" s="252">
        <v>26</v>
      </c>
      <c r="CR45" s="252">
        <v>0</v>
      </c>
      <c r="CS45" s="252">
        <v>0</v>
      </c>
      <c r="CT45" s="252">
        <v>47</v>
      </c>
      <c r="CU45" s="252" t="s">
        <v>4304</v>
      </c>
      <c r="CV45" s="252">
        <v>72</v>
      </c>
      <c r="CW45" s="252">
        <v>0</v>
      </c>
      <c r="CX45" s="252">
        <v>80</v>
      </c>
      <c r="CY45" s="252">
        <v>57</v>
      </c>
      <c r="CZ45" s="252">
        <v>46</v>
      </c>
      <c r="DA45" s="252">
        <v>70</v>
      </c>
      <c r="DB45" s="252">
        <v>15</v>
      </c>
      <c r="DC45" s="252">
        <v>74</v>
      </c>
      <c r="DD45" s="252">
        <v>46</v>
      </c>
      <c r="DE45" s="252">
        <v>0</v>
      </c>
      <c r="DF45" s="252">
        <v>60</v>
      </c>
      <c r="DG45" s="252">
        <v>38</v>
      </c>
      <c r="DH45" s="252">
        <v>59</v>
      </c>
      <c r="DI45" s="252">
        <v>14</v>
      </c>
      <c r="DJ45" s="252">
        <v>52</v>
      </c>
      <c r="DK45" s="252">
        <v>16</v>
      </c>
      <c r="DL45" s="252">
        <v>14</v>
      </c>
      <c r="DM45" s="252">
        <v>42</v>
      </c>
      <c r="DN45" s="1">
        <v>41</v>
      </c>
      <c r="DO45" s="1">
        <v>0</v>
      </c>
      <c r="DP45" s="1">
        <v>32</v>
      </c>
      <c r="DQ45" s="1">
        <v>28</v>
      </c>
      <c r="DR45" s="1">
        <v>76</v>
      </c>
      <c r="DS45" s="1">
        <v>41</v>
      </c>
      <c r="DT45" s="1">
        <v>16</v>
      </c>
      <c r="DU45" s="1">
        <v>0</v>
      </c>
      <c r="DV45" s="1">
        <v>0</v>
      </c>
      <c r="DW45" s="1">
        <v>21</v>
      </c>
      <c r="DX45" s="1">
        <v>2</v>
      </c>
      <c r="DY45" s="1">
        <v>54</v>
      </c>
      <c r="DZ45" s="1">
        <v>0</v>
      </c>
      <c r="EA45" s="1">
        <v>14</v>
      </c>
      <c r="EB45" s="1">
        <v>0</v>
      </c>
      <c r="EC45" s="1">
        <v>48</v>
      </c>
      <c r="ED45" s="1">
        <v>19</v>
      </c>
      <c r="EE45" s="1">
        <v>66</v>
      </c>
      <c r="EF45" s="1">
        <v>68</v>
      </c>
      <c r="EG45" s="1">
        <v>0</v>
      </c>
      <c r="EH45" s="1">
        <v>0</v>
      </c>
      <c r="EI45" s="1">
        <v>18</v>
      </c>
      <c r="EJ45" s="1">
        <v>37</v>
      </c>
      <c r="EK45" s="1">
        <v>0</v>
      </c>
      <c r="EL45" s="1">
        <v>0</v>
      </c>
      <c r="EM45" s="1">
        <v>27</v>
      </c>
      <c r="EN45" s="1">
        <v>43</v>
      </c>
      <c r="EO45" s="1">
        <v>0</v>
      </c>
      <c r="EP45" s="1">
        <v>0</v>
      </c>
      <c r="EQ45" s="1">
        <v>0</v>
      </c>
      <c r="ER45" s="1">
        <v>38</v>
      </c>
      <c r="ES45" s="1">
        <v>0</v>
      </c>
      <c r="ET45" s="1">
        <v>29</v>
      </c>
      <c r="EU45" s="1">
        <v>38</v>
      </c>
      <c r="EV45" s="1">
        <v>0</v>
      </c>
      <c r="EW45" s="1">
        <v>13</v>
      </c>
      <c r="EX45" s="1">
        <v>0</v>
      </c>
      <c r="EY45" s="1">
        <v>32</v>
      </c>
      <c r="EZ45" s="1">
        <v>0</v>
      </c>
      <c r="FA45" s="1">
        <v>73</v>
      </c>
      <c r="FB45" s="1">
        <v>40</v>
      </c>
      <c r="FC45" s="1">
        <v>12</v>
      </c>
      <c r="FD45" s="1">
        <v>30</v>
      </c>
      <c r="FE45" s="1">
        <v>31</v>
      </c>
      <c r="FF45" s="1">
        <v>20</v>
      </c>
      <c r="FG45" s="1">
        <v>52</v>
      </c>
      <c r="FH45" s="1">
        <v>31</v>
      </c>
      <c r="FI45" s="1">
        <v>67</v>
      </c>
      <c r="FJ45" s="1">
        <v>0</v>
      </c>
      <c r="FK45" s="1">
        <v>0</v>
      </c>
      <c r="FL45" s="1">
        <v>57</v>
      </c>
      <c r="FM45" s="1">
        <v>0</v>
      </c>
      <c r="FN45" s="1">
        <v>24</v>
      </c>
      <c r="FO45" s="1">
        <v>63</v>
      </c>
      <c r="FP45" s="1">
        <v>76</v>
      </c>
      <c r="FQ45" s="1">
        <v>30</v>
      </c>
      <c r="FR45" s="1">
        <v>28</v>
      </c>
      <c r="FS45" s="1">
        <v>0</v>
      </c>
      <c r="FT45" s="1">
        <v>0</v>
      </c>
      <c r="FU45" s="1">
        <v>66</v>
      </c>
      <c r="FV45" s="1">
        <v>46</v>
      </c>
      <c r="FW45" s="1">
        <v>35</v>
      </c>
      <c r="FX45" s="1">
        <v>67</v>
      </c>
      <c r="FY45" s="1">
        <v>0</v>
      </c>
      <c r="FZ45" s="1">
        <v>44</v>
      </c>
      <c r="GA45" s="1">
        <v>53</v>
      </c>
      <c r="GB45" s="1">
        <v>0</v>
      </c>
      <c r="GC45" s="1">
        <v>31</v>
      </c>
      <c r="GL45" s="1"/>
      <c r="GM45" s="1"/>
      <c r="GN45" s="1"/>
      <c r="GO45" s="1"/>
      <c r="GP45" s="1"/>
      <c r="GQ45" s="1"/>
      <c r="GR45" s="1"/>
      <c r="GS45" s="1"/>
      <c r="GT45" s="1"/>
      <c r="GU45" s="1"/>
      <c r="GV45" s="1"/>
      <c r="GW45" s="1"/>
      <c r="GX45" s="1"/>
      <c r="GY45" s="1"/>
      <c r="GZ45" s="1"/>
      <c r="HA45" s="1"/>
      <c r="HB45" s="1"/>
      <c r="HC45" s="1"/>
      <c r="HD45" s="1"/>
      <c r="HE45" s="1"/>
      <c r="HF45" s="1"/>
      <c r="HG45" s="118"/>
      <c r="HH45" s="87"/>
      <c r="HI45" s="87"/>
      <c r="HJ45" s="3"/>
      <c r="HK45" s="84"/>
      <c r="HL45" s="143"/>
      <c r="HM45" s="80"/>
    </row>
    <row r="46" spans="1:221" ht="15.75">
      <c r="A46" s="42" t="s">
        <v>25</v>
      </c>
      <c r="D46" s="61">
        <f t="shared" si="1"/>
        <v>7098</v>
      </c>
      <c r="E46" s="252">
        <v>0</v>
      </c>
      <c r="F46" s="252">
        <v>75</v>
      </c>
      <c r="G46" s="252">
        <v>0</v>
      </c>
      <c r="H46" s="252">
        <v>0</v>
      </c>
      <c r="I46" s="252">
        <v>0</v>
      </c>
      <c r="J46" s="252">
        <v>55</v>
      </c>
      <c r="K46" s="252">
        <v>65</v>
      </c>
      <c r="L46" s="252">
        <v>70</v>
      </c>
      <c r="M46" s="252">
        <v>34</v>
      </c>
      <c r="N46" s="252">
        <v>0</v>
      </c>
      <c r="O46" s="252">
        <v>0</v>
      </c>
      <c r="P46" s="252">
        <v>36</v>
      </c>
      <c r="Q46" s="252">
        <v>78</v>
      </c>
      <c r="R46" s="252">
        <v>38</v>
      </c>
      <c r="S46" s="252">
        <v>35</v>
      </c>
      <c r="T46" s="252">
        <v>21</v>
      </c>
      <c r="U46" s="252">
        <v>72</v>
      </c>
      <c r="V46" s="252">
        <v>34</v>
      </c>
      <c r="W46" s="252">
        <v>66</v>
      </c>
      <c r="X46" s="252">
        <v>67</v>
      </c>
      <c r="Y46" s="252">
        <v>29</v>
      </c>
      <c r="Z46" s="252">
        <v>0</v>
      </c>
      <c r="AA46" s="252">
        <v>66</v>
      </c>
      <c r="AB46" s="252">
        <v>56</v>
      </c>
      <c r="AC46" s="252">
        <v>29</v>
      </c>
      <c r="AD46" s="252">
        <v>0</v>
      </c>
      <c r="AE46" s="252">
        <v>72</v>
      </c>
      <c r="AF46" s="252">
        <v>0</v>
      </c>
      <c r="AG46" s="252">
        <v>35</v>
      </c>
      <c r="AH46" s="252">
        <v>0</v>
      </c>
      <c r="AI46" s="252">
        <v>49</v>
      </c>
      <c r="AJ46" s="252">
        <v>79</v>
      </c>
      <c r="AK46" s="252">
        <v>43</v>
      </c>
      <c r="AL46" s="252">
        <v>64</v>
      </c>
      <c r="AM46" s="252">
        <v>0</v>
      </c>
      <c r="AN46" s="252">
        <v>54</v>
      </c>
      <c r="AO46" s="252">
        <v>64</v>
      </c>
      <c r="AP46" s="252">
        <v>71</v>
      </c>
      <c r="AQ46" s="252">
        <v>0</v>
      </c>
      <c r="AR46" s="252">
        <v>0</v>
      </c>
      <c r="AS46" s="252">
        <v>74</v>
      </c>
      <c r="AT46" s="252">
        <v>58</v>
      </c>
      <c r="AU46" s="252">
        <v>45</v>
      </c>
      <c r="AV46" s="252">
        <v>44</v>
      </c>
      <c r="AW46" s="252">
        <v>0</v>
      </c>
      <c r="AX46" s="252">
        <v>0</v>
      </c>
      <c r="AY46" s="252">
        <v>0</v>
      </c>
      <c r="AZ46" s="252">
        <v>80</v>
      </c>
      <c r="BA46" s="252">
        <v>71</v>
      </c>
      <c r="BB46" s="252">
        <v>0</v>
      </c>
      <c r="BC46" s="252">
        <v>0</v>
      </c>
      <c r="BD46" s="252">
        <v>42</v>
      </c>
      <c r="BE46" s="252">
        <v>0</v>
      </c>
      <c r="BF46" s="252">
        <v>74</v>
      </c>
      <c r="BG46" s="252">
        <v>25</v>
      </c>
      <c r="BH46" s="252">
        <v>35</v>
      </c>
      <c r="BI46" s="252">
        <v>0</v>
      </c>
      <c r="BJ46" s="252">
        <v>73</v>
      </c>
      <c r="BK46" s="252">
        <v>60</v>
      </c>
      <c r="BL46" s="252">
        <v>0</v>
      </c>
      <c r="BM46" s="252">
        <v>0</v>
      </c>
      <c r="BN46" s="252">
        <v>15</v>
      </c>
      <c r="BO46" s="252">
        <v>25</v>
      </c>
      <c r="BP46" s="252">
        <v>67</v>
      </c>
      <c r="BQ46" s="252">
        <v>0</v>
      </c>
      <c r="BR46" s="252">
        <v>0</v>
      </c>
      <c r="BS46" s="252">
        <v>0</v>
      </c>
      <c r="BT46" s="252">
        <v>63</v>
      </c>
      <c r="BU46" s="252">
        <v>68</v>
      </c>
      <c r="BV46" s="252">
        <v>40</v>
      </c>
      <c r="BW46" s="252">
        <v>41</v>
      </c>
      <c r="BX46" s="252">
        <v>13</v>
      </c>
      <c r="BY46" s="252">
        <v>51</v>
      </c>
      <c r="BZ46" s="252">
        <v>10</v>
      </c>
      <c r="CA46" s="252">
        <v>0</v>
      </c>
      <c r="CB46" s="252">
        <v>0</v>
      </c>
      <c r="CC46" s="252">
        <v>48</v>
      </c>
      <c r="CD46" s="252">
        <v>56</v>
      </c>
      <c r="CE46" s="252">
        <v>0</v>
      </c>
      <c r="CF46" s="252">
        <v>51</v>
      </c>
      <c r="CG46" s="252">
        <v>0</v>
      </c>
      <c r="CH46" s="252">
        <v>0</v>
      </c>
      <c r="CI46" s="252">
        <v>57</v>
      </c>
      <c r="CJ46" s="252">
        <v>58</v>
      </c>
      <c r="CK46" s="252">
        <v>58</v>
      </c>
      <c r="CL46" s="252">
        <v>63</v>
      </c>
      <c r="CM46" s="252">
        <v>63</v>
      </c>
      <c r="CN46" s="252">
        <v>0</v>
      </c>
      <c r="CO46" s="252">
        <v>66</v>
      </c>
      <c r="CP46" s="252">
        <v>0</v>
      </c>
      <c r="CQ46" s="252">
        <v>0</v>
      </c>
      <c r="CR46" s="252">
        <v>0</v>
      </c>
      <c r="CS46" s="252">
        <v>0</v>
      </c>
      <c r="CT46" s="252">
        <v>50</v>
      </c>
      <c r="CU46" s="252" t="s">
        <v>4262</v>
      </c>
      <c r="CV46" s="252">
        <v>44</v>
      </c>
      <c r="CW46" s="252">
        <v>0</v>
      </c>
      <c r="CX46" s="252">
        <v>0</v>
      </c>
      <c r="CY46" s="252">
        <v>45</v>
      </c>
      <c r="CZ46" s="252">
        <v>67</v>
      </c>
      <c r="DA46" s="252">
        <v>78</v>
      </c>
      <c r="DB46" s="252">
        <v>64</v>
      </c>
      <c r="DC46" s="252">
        <v>51</v>
      </c>
      <c r="DD46" s="252">
        <v>70</v>
      </c>
      <c r="DE46" s="252">
        <v>61</v>
      </c>
      <c r="DF46" s="252">
        <v>46</v>
      </c>
      <c r="DG46" s="252">
        <v>79</v>
      </c>
      <c r="DH46" s="252">
        <v>66</v>
      </c>
      <c r="DI46" s="252">
        <v>76</v>
      </c>
      <c r="DJ46" s="252">
        <v>50</v>
      </c>
      <c r="DK46" s="252">
        <v>56</v>
      </c>
      <c r="DL46" s="252">
        <v>70</v>
      </c>
      <c r="DM46" s="252">
        <v>72</v>
      </c>
      <c r="DN46" s="1">
        <v>75</v>
      </c>
      <c r="DO46" s="1">
        <v>78</v>
      </c>
      <c r="DP46" s="1">
        <v>32</v>
      </c>
      <c r="DQ46" s="1">
        <v>0</v>
      </c>
      <c r="DR46" s="1">
        <v>45</v>
      </c>
      <c r="DS46" s="1">
        <v>70</v>
      </c>
      <c r="DT46" s="1">
        <v>11</v>
      </c>
      <c r="DU46" s="1">
        <v>0</v>
      </c>
      <c r="DV46" s="1">
        <v>76</v>
      </c>
      <c r="DW46" s="1">
        <v>53</v>
      </c>
      <c r="DX46" s="1">
        <v>66</v>
      </c>
      <c r="DY46" s="1">
        <v>29</v>
      </c>
      <c r="DZ46" s="1">
        <v>0</v>
      </c>
      <c r="EA46" s="1">
        <v>51</v>
      </c>
      <c r="EB46" s="1">
        <v>54</v>
      </c>
      <c r="EC46" s="1">
        <v>0</v>
      </c>
      <c r="ED46" s="1">
        <v>76</v>
      </c>
      <c r="EE46" s="1">
        <v>55</v>
      </c>
      <c r="EF46" s="1">
        <v>45</v>
      </c>
      <c r="EG46" s="1">
        <v>39</v>
      </c>
      <c r="EH46" s="1">
        <v>0</v>
      </c>
      <c r="EI46" s="1">
        <v>48</v>
      </c>
      <c r="EJ46" s="1">
        <v>56</v>
      </c>
      <c r="EK46" s="1">
        <v>71</v>
      </c>
      <c r="EL46" s="1">
        <v>0</v>
      </c>
      <c r="EM46" s="1">
        <v>47</v>
      </c>
      <c r="EN46" s="1">
        <v>62</v>
      </c>
      <c r="EO46" s="1">
        <v>0</v>
      </c>
      <c r="EP46" s="1">
        <v>53</v>
      </c>
      <c r="EQ46" s="1">
        <v>71</v>
      </c>
      <c r="ER46" s="1">
        <v>63</v>
      </c>
      <c r="ES46" s="1">
        <v>0</v>
      </c>
      <c r="ET46" s="1">
        <v>70</v>
      </c>
      <c r="EU46" s="1">
        <v>73</v>
      </c>
      <c r="EV46" s="1">
        <v>0</v>
      </c>
      <c r="EW46" s="1">
        <v>72</v>
      </c>
      <c r="EX46" s="1">
        <v>0</v>
      </c>
      <c r="EY46" s="1">
        <v>72</v>
      </c>
      <c r="EZ46" s="1">
        <v>65</v>
      </c>
      <c r="FA46" s="1">
        <v>50</v>
      </c>
      <c r="FB46" s="1">
        <v>78</v>
      </c>
      <c r="FC46" s="1">
        <v>71</v>
      </c>
      <c r="FD46" s="1">
        <v>57</v>
      </c>
      <c r="FE46" s="1">
        <v>67</v>
      </c>
      <c r="FF46" s="1">
        <v>65</v>
      </c>
      <c r="FG46" s="1">
        <v>50</v>
      </c>
      <c r="FH46" s="1">
        <v>65</v>
      </c>
      <c r="FI46" s="1">
        <v>8</v>
      </c>
      <c r="FJ46" s="1">
        <v>54</v>
      </c>
      <c r="FK46" s="1">
        <v>66</v>
      </c>
      <c r="FL46" s="1">
        <v>74</v>
      </c>
      <c r="FM46" s="1">
        <v>0</v>
      </c>
      <c r="FN46" s="1">
        <v>78</v>
      </c>
      <c r="FO46" s="1">
        <v>52</v>
      </c>
      <c r="FP46" s="1">
        <v>0</v>
      </c>
      <c r="FQ46" s="1">
        <v>22</v>
      </c>
      <c r="FR46" s="1">
        <v>67</v>
      </c>
      <c r="FS46" s="1">
        <v>65</v>
      </c>
      <c r="FT46" s="1">
        <v>0</v>
      </c>
      <c r="FU46" s="1">
        <v>57</v>
      </c>
      <c r="FV46" s="1">
        <v>70</v>
      </c>
      <c r="FW46" s="1">
        <v>71</v>
      </c>
      <c r="FX46" s="1">
        <v>0</v>
      </c>
      <c r="FY46" s="1">
        <v>73</v>
      </c>
      <c r="FZ46" s="1">
        <v>0</v>
      </c>
      <c r="GA46" s="1">
        <v>0</v>
      </c>
      <c r="GB46" s="1">
        <v>30</v>
      </c>
      <c r="GC46" s="1">
        <v>34</v>
      </c>
      <c r="GL46" s="1"/>
      <c r="GM46" s="1"/>
      <c r="GN46" s="1"/>
      <c r="GO46" s="1"/>
      <c r="GP46" s="1"/>
      <c r="GQ46" s="1"/>
      <c r="GR46" s="1"/>
      <c r="GS46" s="1"/>
      <c r="GT46" s="1"/>
      <c r="GU46" s="1"/>
      <c r="GV46" s="1"/>
      <c r="GW46" s="1"/>
      <c r="GX46" s="1"/>
      <c r="GY46" s="1"/>
      <c r="GZ46" s="1"/>
      <c r="HA46" s="1"/>
      <c r="HB46" s="1"/>
      <c r="HC46" s="1"/>
      <c r="HD46" s="1"/>
      <c r="HE46" s="1"/>
      <c r="HF46" s="1"/>
      <c r="HG46" s="118"/>
      <c r="HH46" s="87"/>
      <c r="HI46" s="87"/>
      <c r="HJ46" s="3"/>
      <c r="HK46" s="84"/>
      <c r="HL46" s="143"/>
      <c r="HM46" s="80"/>
    </row>
    <row r="47" spans="1:221" ht="15.75">
      <c r="A47" s="89" t="s">
        <v>1835</v>
      </c>
      <c r="D47" s="61">
        <f t="shared" si="1"/>
        <v>5454</v>
      </c>
      <c r="E47" s="252">
        <v>40</v>
      </c>
      <c r="F47" s="252">
        <v>0</v>
      </c>
      <c r="G47" s="252">
        <v>37</v>
      </c>
      <c r="H47" s="252">
        <v>0</v>
      </c>
      <c r="I47" s="252">
        <v>0</v>
      </c>
      <c r="J47" s="252">
        <v>47</v>
      </c>
      <c r="K47" s="252">
        <v>31</v>
      </c>
      <c r="L47" s="252">
        <v>64</v>
      </c>
      <c r="M47" s="252">
        <v>30</v>
      </c>
      <c r="N47" s="252">
        <v>71</v>
      </c>
      <c r="O47" s="252">
        <v>0</v>
      </c>
      <c r="P47" s="252">
        <v>0</v>
      </c>
      <c r="Q47" s="252">
        <v>7</v>
      </c>
      <c r="R47" s="252">
        <v>68</v>
      </c>
      <c r="S47" s="252">
        <v>27</v>
      </c>
      <c r="T47" s="252">
        <v>41</v>
      </c>
      <c r="U47" s="252">
        <v>44</v>
      </c>
      <c r="V47" s="252">
        <v>49</v>
      </c>
      <c r="W47" s="252">
        <v>20</v>
      </c>
      <c r="X47" s="252">
        <v>23</v>
      </c>
      <c r="Y47" s="252">
        <v>0</v>
      </c>
      <c r="Z47" s="252">
        <v>76</v>
      </c>
      <c r="AA47" s="252">
        <v>19</v>
      </c>
      <c r="AB47" s="252">
        <v>38</v>
      </c>
      <c r="AC47" s="252">
        <v>76</v>
      </c>
      <c r="AD47" s="252">
        <v>60</v>
      </c>
      <c r="AE47" s="252">
        <v>24</v>
      </c>
      <c r="AF47" s="252">
        <v>0</v>
      </c>
      <c r="AG47" s="252">
        <v>77</v>
      </c>
      <c r="AH47" s="252">
        <v>0</v>
      </c>
      <c r="AI47" s="252">
        <v>31</v>
      </c>
      <c r="AJ47" s="252">
        <v>70</v>
      </c>
      <c r="AK47" s="252">
        <v>47</v>
      </c>
      <c r="AL47" s="252">
        <v>58</v>
      </c>
      <c r="AM47" s="252">
        <v>0</v>
      </c>
      <c r="AN47" s="252">
        <v>46</v>
      </c>
      <c r="AO47" s="252">
        <v>0</v>
      </c>
      <c r="AP47" s="252">
        <v>39</v>
      </c>
      <c r="AQ47" s="252">
        <v>0</v>
      </c>
      <c r="AR47" s="252">
        <v>0</v>
      </c>
      <c r="AS47" s="252">
        <v>41</v>
      </c>
      <c r="AT47" s="252">
        <v>52</v>
      </c>
      <c r="AU47" s="252">
        <v>36</v>
      </c>
      <c r="AV47" s="252">
        <v>0</v>
      </c>
      <c r="AW47" s="252">
        <v>42</v>
      </c>
      <c r="AX47" s="252">
        <v>80</v>
      </c>
      <c r="AY47" s="252">
        <v>80</v>
      </c>
      <c r="AZ47" s="252">
        <v>23</v>
      </c>
      <c r="BA47" s="252">
        <v>6</v>
      </c>
      <c r="BB47" s="252">
        <v>0</v>
      </c>
      <c r="BC47" s="252">
        <v>0</v>
      </c>
      <c r="BD47" s="252">
        <v>73</v>
      </c>
      <c r="BE47" s="252">
        <v>0</v>
      </c>
      <c r="BF47" s="252">
        <v>46</v>
      </c>
      <c r="BG47" s="252">
        <v>0</v>
      </c>
      <c r="BH47" s="252">
        <v>61</v>
      </c>
      <c r="BI47" s="252">
        <v>0</v>
      </c>
      <c r="BJ47" s="252">
        <v>30</v>
      </c>
      <c r="BK47" s="252">
        <v>56</v>
      </c>
      <c r="BL47" s="252">
        <v>0</v>
      </c>
      <c r="BM47" s="252">
        <v>0</v>
      </c>
      <c r="BN47" s="252">
        <v>53</v>
      </c>
      <c r="BO47" s="252">
        <v>29</v>
      </c>
      <c r="BP47" s="252">
        <v>77</v>
      </c>
      <c r="BQ47" s="252">
        <v>63</v>
      </c>
      <c r="BR47" s="252">
        <v>0</v>
      </c>
      <c r="BS47" s="252">
        <v>0</v>
      </c>
      <c r="BT47" s="252">
        <v>0</v>
      </c>
      <c r="BU47" s="252">
        <v>0</v>
      </c>
      <c r="BV47" s="252">
        <v>28</v>
      </c>
      <c r="BW47" s="252">
        <v>54</v>
      </c>
      <c r="BX47" s="252">
        <v>1</v>
      </c>
      <c r="BY47" s="252">
        <v>43</v>
      </c>
      <c r="BZ47" s="252">
        <v>34</v>
      </c>
      <c r="CA47" s="252">
        <v>51</v>
      </c>
      <c r="CB47" s="252">
        <v>0</v>
      </c>
      <c r="CC47" s="252">
        <v>20</v>
      </c>
      <c r="CD47" s="252">
        <v>44</v>
      </c>
      <c r="CE47" s="252">
        <v>63</v>
      </c>
      <c r="CF47" s="252">
        <v>26</v>
      </c>
      <c r="CG47" s="252">
        <v>0</v>
      </c>
      <c r="CH47" s="252">
        <v>0</v>
      </c>
      <c r="CI47" s="252">
        <v>33</v>
      </c>
      <c r="CJ47" s="252">
        <v>0</v>
      </c>
      <c r="CK47" s="252">
        <v>43</v>
      </c>
      <c r="CL47" s="252">
        <v>0</v>
      </c>
      <c r="CM47" s="252">
        <v>53</v>
      </c>
      <c r="CN47" s="252">
        <v>0</v>
      </c>
      <c r="CO47" s="252">
        <v>0</v>
      </c>
      <c r="CP47" s="252">
        <v>63</v>
      </c>
      <c r="CQ47" s="252">
        <v>35</v>
      </c>
      <c r="CR47" s="252">
        <v>0</v>
      </c>
      <c r="CS47" s="252">
        <v>0</v>
      </c>
      <c r="CT47" s="252">
        <v>38</v>
      </c>
      <c r="CU47" s="252" t="s">
        <v>4289</v>
      </c>
      <c r="CV47" s="252">
        <v>0</v>
      </c>
      <c r="CW47" s="252">
        <v>0</v>
      </c>
      <c r="CX47" s="252">
        <v>58</v>
      </c>
      <c r="CY47" s="252">
        <v>44</v>
      </c>
      <c r="CZ47" s="252">
        <v>0</v>
      </c>
      <c r="DA47" s="252">
        <v>0</v>
      </c>
      <c r="DB47" s="252">
        <v>0</v>
      </c>
      <c r="DC47" s="252">
        <v>0</v>
      </c>
      <c r="DD47" s="252">
        <v>62</v>
      </c>
      <c r="DE47" s="252">
        <v>0</v>
      </c>
      <c r="DF47" s="252">
        <v>35</v>
      </c>
      <c r="DG47" s="252">
        <v>69</v>
      </c>
      <c r="DH47" s="252">
        <v>0</v>
      </c>
      <c r="DI47" s="252">
        <v>63</v>
      </c>
      <c r="DJ47" s="252">
        <v>9</v>
      </c>
      <c r="DK47" s="252">
        <v>44</v>
      </c>
      <c r="DL47" s="252">
        <v>69</v>
      </c>
      <c r="DM47" s="252">
        <v>46</v>
      </c>
      <c r="DN47" s="1">
        <v>69</v>
      </c>
      <c r="DO47" s="1">
        <v>61</v>
      </c>
      <c r="DP47" s="1">
        <v>0</v>
      </c>
      <c r="DQ47" s="1">
        <v>38</v>
      </c>
      <c r="DR47" s="1">
        <v>26</v>
      </c>
      <c r="DS47" s="1">
        <v>27</v>
      </c>
      <c r="DT47" s="1">
        <v>18</v>
      </c>
      <c r="DU47" s="1">
        <v>73</v>
      </c>
      <c r="DV47" s="1">
        <v>0</v>
      </c>
      <c r="DW47" s="1">
        <v>28</v>
      </c>
      <c r="DX47" s="1">
        <v>18</v>
      </c>
      <c r="DY47" s="1">
        <v>35</v>
      </c>
      <c r="DZ47" s="1">
        <v>0</v>
      </c>
      <c r="EA47" s="1">
        <v>49</v>
      </c>
      <c r="EB47" s="1">
        <v>0</v>
      </c>
      <c r="EC47" s="1">
        <v>68</v>
      </c>
      <c r="ED47" s="1">
        <v>49</v>
      </c>
      <c r="EE47" s="1">
        <v>0</v>
      </c>
      <c r="EF47" s="1">
        <v>12</v>
      </c>
      <c r="EG47" s="1">
        <v>72</v>
      </c>
      <c r="EH47" s="1">
        <v>0</v>
      </c>
      <c r="EI47" s="1">
        <v>64</v>
      </c>
      <c r="EJ47" s="1">
        <v>0</v>
      </c>
      <c r="EK47" s="1">
        <v>28</v>
      </c>
      <c r="EL47" s="1">
        <v>0</v>
      </c>
      <c r="EM47" s="1">
        <v>39</v>
      </c>
      <c r="EN47" s="1">
        <v>60</v>
      </c>
      <c r="EO47" s="1">
        <v>0</v>
      </c>
      <c r="EP47" s="1">
        <v>48</v>
      </c>
      <c r="EQ47" s="1">
        <v>0</v>
      </c>
      <c r="ER47" s="1">
        <v>35</v>
      </c>
      <c r="ES47" s="1">
        <v>0</v>
      </c>
      <c r="ET47" s="1">
        <v>71</v>
      </c>
      <c r="EU47" s="1">
        <v>63</v>
      </c>
      <c r="EV47" s="1">
        <v>0</v>
      </c>
      <c r="EW47" s="1">
        <v>47</v>
      </c>
      <c r="EX47" s="1">
        <v>0</v>
      </c>
      <c r="EY47" s="1">
        <v>58</v>
      </c>
      <c r="EZ47" s="1">
        <v>21</v>
      </c>
      <c r="FA47" s="1">
        <v>42</v>
      </c>
      <c r="FB47" s="1">
        <v>11</v>
      </c>
      <c r="FC47" s="1">
        <v>39</v>
      </c>
      <c r="FD47" s="1">
        <v>0</v>
      </c>
      <c r="FE47" s="1">
        <v>48</v>
      </c>
      <c r="FF47" s="1">
        <v>30</v>
      </c>
      <c r="FG47" s="1">
        <v>49</v>
      </c>
      <c r="FH47" s="1">
        <v>72</v>
      </c>
      <c r="FI47" s="1">
        <v>31</v>
      </c>
      <c r="FJ47" s="1">
        <v>0</v>
      </c>
      <c r="FK47" s="1">
        <v>75</v>
      </c>
      <c r="FL47" s="1">
        <v>59</v>
      </c>
      <c r="FM47" s="1">
        <v>79</v>
      </c>
      <c r="FN47" s="1">
        <v>48</v>
      </c>
      <c r="FO47" s="1">
        <v>0</v>
      </c>
      <c r="FP47" s="1">
        <v>0</v>
      </c>
      <c r="FQ47" s="1">
        <v>6</v>
      </c>
      <c r="FR47" s="1">
        <v>48</v>
      </c>
      <c r="FS47" s="1">
        <v>35</v>
      </c>
      <c r="FT47" s="1">
        <v>0</v>
      </c>
      <c r="FU47" s="1">
        <v>49</v>
      </c>
      <c r="FV47" s="1">
        <v>78</v>
      </c>
      <c r="FW47" s="1">
        <v>26</v>
      </c>
      <c r="FX47" s="1">
        <v>26</v>
      </c>
      <c r="FY47" s="1">
        <v>47</v>
      </c>
      <c r="FZ47" s="1">
        <v>0</v>
      </c>
      <c r="GA47" s="1">
        <v>41</v>
      </c>
      <c r="GB47" s="1">
        <v>37</v>
      </c>
      <c r="GC47" s="1">
        <v>65</v>
      </c>
      <c r="GL47" s="1"/>
      <c r="GM47" s="1"/>
      <c r="GN47" s="1"/>
      <c r="GO47" s="1"/>
      <c r="GP47" s="1"/>
      <c r="GQ47" s="1"/>
      <c r="GR47" s="1"/>
      <c r="GS47" s="1"/>
      <c r="GT47" s="1"/>
      <c r="GU47" s="1"/>
      <c r="GV47" s="1"/>
      <c r="GW47" s="1"/>
      <c r="GX47" s="1"/>
      <c r="GY47" s="1"/>
      <c r="GZ47" s="1"/>
      <c r="HA47" s="1"/>
      <c r="HB47" s="1"/>
      <c r="HC47" s="1"/>
      <c r="HD47" s="1"/>
      <c r="HE47" s="1"/>
      <c r="HF47" s="1"/>
      <c r="HG47" s="118"/>
      <c r="HH47" s="87"/>
      <c r="HI47" s="87"/>
      <c r="HJ47" s="3"/>
      <c r="HK47" s="84"/>
      <c r="HL47" s="143"/>
      <c r="HM47" s="80"/>
    </row>
    <row r="48" spans="1:221" ht="15.75">
      <c r="A48" s="89" t="s">
        <v>1842</v>
      </c>
      <c r="D48" s="61">
        <f t="shared" si="1"/>
        <v>6695</v>
      </c>
      <c r="E48" s="252">
        <v>55</v>
      </c>
      <c r="F48" s="252">
        <v>32</v>
      </c>
      <c r="G48" s="252">
        <v>68</v>
      </c>
      <c r="H48" s="252">
        <v>51</v>
      </c>
      <c r="I48" s="252">
        <v>0</v>
      </c>
      <c r="J48" s="252">
        <v>55</v>
      </c>
      <c r="K48" s="252">
        <v>44</v>
      </c>
      <c r="L48" s="252">
        <v>32</v>
      </c>
      <c r="M48" s="252">
        <v>77</v>
      </c>
      <c r="N48" s="252">
        <v>0</v>
      </c>
      <c r="O48" s="252">
        <v>0</v>
      </c>
      <c r="P48" s="252">
        <v>58</v>
      </c>
      <c r="Q48" s="252">
        <v>1</v>
      </c>
      <c r="R48" s="252">
        <v>57</v>
      </c>
      <c r="S48" s="252">
        <v>74</v>
      </c>
      <c r="T48" s="252">
        <v>52</v>
      </c>
      <c r="U48" s="252">
        <v>58</v>
      </c>
      <c r="V48" s="252">
        <v>24</v>
      </c>
      <c r="W48" s="252">
        <v>71</v>
      </c>
      <c r="X48" s="252">
        <v>63</v>
      </c>
      <c r="Y48" s="252">
        <v>23</v>
      </c>
      <c r="Z48" s="252">
        <v>74</v>
      </c>
      <c r="AA48" s="252">
        <v>69</v>
      </c>
      <c r="AB48" s="252">
        <v>36</v>
      </c>
      <c r="AC48" s="252">
        <v>9</v>
      </c>
      <c r="AD48" s="252">
        <v>0</v>
      </c>
      <c r="AE48" s="252">
        <v>60</v>
      </c>
      <c r="AF48" s="252">
        <v>73</v>
      </c>
      <c r="AG48" s="252">
        <v>73</v>
      </c>
      <c r="AH48" s="252">
        <v>0</v>
      </c>
      <c r="AI48" s="252">
        <v>68</v>
      </c>
      <c r="AJ48" s="252">
        <v>78</v>
      </c>
      <c r="AK48" s="252">
        <v>76</v>
      </c>
      <c r="AL48" s="252">
        <v>26</v>
      </c>
      <c r="AM48" s="252">
        <v>0</v>
      </c>
      <c r="AN48" s="252">
        <v>65</v>
      </c>
      <c r="AO48" s="252">
        <v>0</v>
      </c>
      <c r="AP48" s="252">
        <v>46</v>
      </c>
      <c r="AQ48" s="252">
        <v>0</v>
      </c>
      <c r="AR48" s="252">
        <v>0</v>
      </c>
      <c r="AS48" s="252">
        <v>62</v>
      </c>
      <c r="AT48" s="252">
        <v>32</v>
      </c>
      <c r="AU48" s="252">
        <v>23</v>
      </c>
      <c r="AV48" s="252">
        <v>63</v>
      </c>
      <c r="AW48" s="252">
        <v>63</v>
      </c>
      <c r="AX48" s="252">
        <v>0</v>
      </c>
      <c r="AY48" s="252">
        <v>0</v>
      </c>
      <c r="AZ48" s="252">
        <v>38</v>
      </c>
      <c r="BA48" s="252">
        <v>75</v>
      </c>
      <c r="BB48" s="252">
        <v>0</v>
      </c>
      <c r="BC48" s="252">
        <v>0</v>
      </c>
      <c r="BD48" s="252">
        <v>29</v>
      </c>
      <c r="BE48" s="252">
        <v>0</v>
      </c>
      <c r="BF48" s="252">
        <v>74</v>
      </c>
      <c r="BG48" s="252">
        <v>62</v>
      </c>
      <c r="BH48" s="252">
        <v>26</v>
      </c>
      <c r="BI48" s="252">
        <v>0</v>
      </c>
      <c r="BJ48" s="252">
        <v>72</v>
      </c>
      <c r="BK48" s="252">
        <v>9</v>
      </c>
      <c r="BL48" s="252">
        <v>0</v>
      </c>
      <c r="BM48" s="252">
        <v>0</v>
      </c>
      <c r="BN48" s="252">
        <v>9</v>
      </c>
      <c r="BO48" s="252">
        <v>56</v>
      </c>
      <c r="BP48" s="252">
        <v>29</v>
      </c>
      <c r="BQ48" s="252">
        <v>61</v>
      </c>
      <c r="BR48" s="252">
        <v>0</v>
      </c>
      <c r="BS48" s="252">
        <v>0</v>
      </c>
      <c r="BT48" s="252">
        <v>0</v>
      </c>
      <c r="BU48" s="252">
        <v>0</v>
      </c>
      <c r="BV48" s="252">
        <v>49</v>
      </c>
      <c r="BW48" s="252">
        <v>15</v>
      </c>
      <c r="BX48" s="252">
        <v>12</v>
      </c>
      <c r="BY48" s="252">
        <v>56</v>
      </c>
      <c r="BZ48" s="252">
        <v>65</v>
      </c>
      <c r="CA48" s="252">
        <v>0</v>
      </c>
      <c r="CB48" s="252">
        <v>57</v>
      </c>
      <c r="CC48" s="252">
        <v>72</v>
      </c>
      <c r="CD48" s="252">
        <v>39</v>
      </c>
      <c r="CE48" s="252">
        <v>73</v>
      </c>
      <c r="CF48" s="252">
        <v>47</v>
      </c>
      <c r="CG48" s="252">
        <v>0</v>
      </c>
      <c r="CH48" s="252">
        <v>0</v>
      </c>
      <c r="CI48" s="252">
        <v>66</v>
      </c>
      <c r="CJ48" s="252">
        <v>0</v>
      </c>
      <c r="CK48" s="252">
        <v>72</v>
      </c>
      <c r="CL48" s="252">
        <v>0</v>
      </c>
      <c r="CM48" s="252">
        <v>46</v>
      </c>
      <c r="CN48" s="252">
        <v>0</v>
      </c>
      <c r="CO48" s="252">
        <v>59</v>
      </c>
      <c r="CP48" s="252">
        <v>77</v>
      </c>
      <c r="CQ48" s="252">
        <v>48</v>
      </c>
      <c r="CR48" s="252">
        <v>0</v>
      </c>
      <c r="CS48" s="252">
        <v>73</v>
      </c>
      <c r="CT48" s="252">
        <v>60</v>
      </c>
      <c r="CU48" s="252" t="s">
        <v>4260</v>
      </c>
      <c r="CV48" s="252">
        <v>66</v>
      </c>
      <c r="CW48" s="252">
        <v>0</v>
      </c>
      <c r="CX48" s="252">
        <v>0</v>
      </c>
      <c r="CY48" s="252">
        <v>35</v>
      </c>
      <c r="CZ48" s="252">
        <v>41</v>
      </c>
      <c r="DA48" s="252">
        <v>0</v>
      </c>
      <c r="DB48" s="252">
        <v>41</v>
      </c>
      <c r="DC48" s="252">
        <v>0</v>
      </c>
      <c r="DD48" s="252">
        <v>35</v>
      </c>
      <c r="DE48" s="252">
        <v>57</v>
      </c>
      <c r="DF48" s="252">
        <v>41</v>
      </c>
      <c r="DG48" s="252">
        <v>49</v>
      </c>
      <c r="DH48" s="252">
        <v>40</v>
      </c>
      <c r="DI48" s="252">
        <v>74</v>
      </c>
      <c r="DJ48" s="252">
        <v>41</v>
      </c>
      <c r="DK48" s="252">
        <v>79</v>
      </c>
      <c r="DL48" s="252">
        <v>25</v>
      </c>
      <c r="DM48" s="252">
        <v>36</v>
      </c>
      <c r="DN48" s="1">
        <v>73</v>
      </c>
      <c r="DO48" s="1">
        <v>0</v>
      </c>
      <c r="DP48" s="1">
        <v>70</v>
      </c>
      <c r="DQ48" s="1">
        <v>67</v>
      </c>
      <c r="DR48" s="1">
        <v>65</v>
      </c>
      <c r="DS48" s="1">
        <v>66</v>
      </c>
      <c r="DT48" s="1">
        <v>37</v>
      </c>
      <c r="DU48" s="1">
        <v>0</v>
      </c>
      <c r="DV48" s="1">
        <v>0</v>
      </c>
      <c r="DW48" s="1">
        <v>52</v>
      </c>
      <c r="DX48" s="1">
        <v>75</v>
      </c>
      <c r="DY48" s="1">
        <v>78</v>
      </c>
      <c r="DZ48" s="1">
        <v>0</v>
      </c>
      <c r="EA48" s="1">
        <v>34</v>
      </c>
      <c r="EB48" s="1">
        <v>64</v>
      </c>
      <c r="EC48" s="1">
        <v>0</v>
      </c>
      <c r="ED48" s="1">
        <v>62</v>
      </c>
      <c r="EE48" s="1">
        <v>39</v>
      </c>
      <c r="EF48" s="1">
        <v>49</v>
      </c>
      <c r="EG48" s="1">
        <v>0</v>
      </c>
      <c r="EH48" s="1">
        <v>0</v>
      </c>
      <c r="EI48" s="1">
        <v>80</v>
      </c>
      <c r="EJ48" s="1">
        <v>61</v>
      </c>
      <c r="EK48" s="1">
        <v>49</v>
      </c>
      <c r="EL48" s="1">
        <v>0</v>
      </c>
      <c r="EM48" s="1">
        <v>46</v>
      </c>
      <c r="EN48" s="1">
        <v>20</v>
      </c>
      <c r="EO48" s="1">
        <v>0</v>
      </c>
      <c r="EP48" s="1">
        <v>37</v>
      </c>
      <c r="EQ48" s="1">
        <v>0</v>
      </c>
      <c r="ER48" s="1">
        <v>13</v>
      </c>
      <c r="ES48" s="1">
        <v>0</v>
      </c>
      <c r="ET48" s="1">
        <v>56</v>
      </c>
      <c r="EU48" s="1">
        <v>0</v>
      </c>
      <c r="EV48" s="1">
        <v>40</v>
      </c>
      <c r="EW48" s="1">
        <v>67</v>
      </c>
      <c r="EX48" s="1">
        <v>66</v>
      </c>
      <c r="EY48" s="1">
        <v>59</v>
      </c>
      <c r="EZ48" s="1">
        <v>64</v>
      </c>
      <c r="FA48" s="1">
        <v>59</v>
      </c>
      <c r="FB48" s="1">
        <v>29</v>
      </c>
      <c r="FC48" s="1">
        <v>75</v>
      </c>
      <c r="FD48" s="1">
        <v>62</v>
      </c>
      <c r="FE48" s="1">
        <v>28</v>
      </c>
      <c r="FF48" s="1">
        <v>68</v>
      </c>
      <c r="FG48" s="1">
        <v>0</v>
      </c>
      <c r="FH48" s="1">
        <v>46</v>
      </c>
      <c r="FI48" s="1">
        <v>56</v>
      </c>
      <c r="FJ48" s="1">
        <v>61</v>
      </c>
      <c r="FK48" s="1">
        <v>0</v>
      </c>
      <c r="FL48" s="1">
        <v>41</v>
      </c>
      <c r="FM48" s="1">
        <v>0</v>
      </c>
      <c r="FN48" s="1">
        <v>61</v>
      </c>
      <c r="FO48" s="1">
        <v>53</v>
      </c>
      <c r="FP48" s="1">
        <v>52</v>
      </c>
      <c r="FQ48" s="1">
        <v>61</v>
      </c>
      <c r="FR48" s="1">
        <v>0</v>
      </c>
      <c r="FS48" s="1">
        <v>25</v>
      </c>
      <c r="FT48" s="1">
        <v>0</v>
      </c>
      <c r="FU48" s="1">
        <v>76</v>
      </c>
      <c r="FV48" s="1">
        <v>36</v>
      </c>
      <c r="FW48" s="1">
        <v>74</v>
      </c>
      <c r="FX48" s="1">
        <v>58</v>
      </c>
      <c r="FY48" s="1">
        <v>69</v>
      </c>
      <c r="FZ48" s="1">
        <v>0</v>
      </c>
      <c r="GA48" s="1">
        <v>0</v>
      </c>
      <c r="GB48" s="1">
        <v>22</v>
      </c>
      <c r="GC48" s="1">
        <v>17</v>
      </c>
      <c r="GL48" s="1"/>
      <c r="GM48" s="1"/>
      <c r="GN48" s="1"/>
      <c r="GO48" s="1"/>
      <c r="GP48" s="1"/>
      <c r="GQ48" s="1"/>
      <c r="GR48" s="1"/>
      <c r="GS48" s="1"/>
      <c r="GT48" s="1"/>
      <c r="GU48" s="1"/>
      <c r="GV48" s="1"/>
      <c r="GW48" s="1"/>
      <c r="GX48" s="1"/>
      <c r="GY48" s="1"/>
      <c r="GZ48" s="1"/>
      <c r="HA48" s="1"/>
      <c r="HB48" s="1"/>
      <c r="HC48" s="1"/>
      <c r="HD48" s="1"/>
      <c r="HE48" s="1"/>
      <c r="HF48" s="1"/>
      <c r="HG48" s="118"/>
      <c r="HH48" s="87"/>
      <c r="HI48" s="87"/>
      <c r="HJ48" s="3"/>
      <c r="HK48" s="84"/>
      <c r="HL48" s="143"/>
      <c r="HM48" s="80"/>
    </row>
    <row r="49" spans="1:221" ht="15.75">
      <c r="A49" s="89" t="s">
        <v>1837</v>
      </c>
      <c r="D49" s="61">
        <f t="shared" si="1"/>
        <v>6861</v>
      </c>
      <c r="E49" s="252">
        <v>47</v>
      </c>
      <c r="F49" s="252">
        <v>62</v>
      </c>
      <c r="G49" s="252">
        <v>58</v>
      </c>
      <c r="H49" s="252">
        <v>62</v>
      </c>
      <c r="I49" s="252">
        <v>55</v>
      </c>
      <c r="J49" s="252">
        <v>76</v>
      </c>
      <c r="K49" s="252">
        <v>37</v>
      </c>
      <c r="L49" s="252">
        <v>67</v>
      </c>
      <c r="M49" s="252">
        <v>32</v>
      </c>
      <c r="N49" s="252">
        <v>65</v>
      </c>
      <c r="O49" s="252">
        <v>68</v>
      </c>
      <c r="P49" s="252">
        <v>68</v>
      </c>
      <c r="Q49" s="252">
        <v>18</v>
      </c>
      <c r="R49" s="252">
        <v>0</v>
      </c>
      <c r="S49" s="252">
        <v>24</v>
      </c>
      <c r="T49" s="252">
        <v>3</v>
      </c>
      <c r="U49" s="252">
        <v>44</v>
      </c>
      <c r="V49" s="252">
        <v>44</v>
      </c>
      <c r="W49" s="252">
        <v>0</v>
      </c>
      <c r="X49" s="252">
        <v>17</v>
      </c>
      <c r="Y49" s="252">
        <v>77</v>
      </c>
      <c r="Z49" s="252">
        <v>0</v>
      </c>
      <c r="AA49" s="252">
        <v>29</v>
      </c>
      <c r="AB49" s="252">
        <v>79</v>
      </c>
      <c r="AC49" s="252">
        <v>73</v>
      </c>
      <c r="AD49" s="252">
        <v>79</v>
      </c>
      <c r="AE49" s="252">
        <v>0</v>
      </c>
      <c r="AF49" s="252">
        <v>79</v>
      </c>
      <c r="AG49" s="252">
        <v>72</v>
      </c>
      <c r="AH49" s="252">
        <v>71</v>
      </c>
      <c r="AI49" s="252">
        <v>16</v>
      </c>
      <c r="AJ49" s="252">
        <v>40</v>
      </c>
      <c r="AK49" s="252">
        <v>68</v>
      </c>
      <c r="AL49" s="252">
        <v>80</v>
      </c>
      <c r="AM49" s="252">
        <v>76</v>
      </c>
      <c r="AN49" s="252">
        <v>80</v>
      </c>
      <c r="AO49" s="252">
        <v>0</v>
      </c>
      <c r="AP49" s="252">
        <v>77</v>
      </c>
      <c r="AQ49" s="252">
        <v>65</v>
      </c>
      <c r="AR49" s="252">
        <v>0</v>
      </c>
      <c r="AS49" s="252">
        <v>77</v>
      </c>
      <c r="AT49" s="252">
        <v>63</v>
      </c>
      <c r="AU49" s="252">
        <v>0</v>
      </c>
      <c r="AV49" s="252">
        <v>59</v>
      </c>
      <c r="AW49" s="252">
        <v>0</v>
      </c>
      <c r="AX49" s="252">
        <v>0</v>
      </c>
      <c r="AY49" s="252">
        <v>0</v>
      </c>
      <c r="AZ49" s="252">
        <v>75</v>
      </c>
      <c r="BA49" s="252">
        <v>9</v>
      </c>
      <c r="BB49" s="252">
        <v>0</v>
      </c>
      <c r="BC49" s="252">
        <v>0</v>
      </c>
      <c r="BD49" s="252">
        <v>51</v>
      </c>
      <c r="BE49" s="252">
        <v>0</v>
      </c>
      <c r="BF49" s="252">
        <v>36</v>
      </c>
      <c r="BG49" s="252">
        <v>0</v>
      </c>
      <c r="BH49" s="252">
        <v>58</v>
      </c>
      <c r="BI49" s="252">
        <v>0</v>
      </c>
      <c r="BJ49" s="252">
        <v>79</v>
      </c>
      <c r="BK49" s="252">
        <v>29</v>
      </c>
      <c r="BL49" s="252">
        <v>0</v>
      </c>
      <c r="BM49" s="252">
        <v>0</v>
      </c>
      <c r="BN49" s="252">
        <v>77</v>
      </c>
      <c r="BO49" s="252">
        <v>14</v>
      </c>
      <c r="BP49" s="252">
        <v>15</v>
      </c>
      <c r="BQ49" s="252">
        <v>0</v>
      </c>
      <c r="BR49" s="252">
        <v>0</v>
      </c>
      <c r="BS49" s="252">
        <v>0</v>
      </c>
      <c r="BT49" s="252">
        <v>0</v>
      </c>
      <c r="BU49" s="252">
        <v>0</v>
      </c>
      <c r="BV49" s="252">
        <v>70</v>
      </c>
      <c r="BW49" s="252">
        <v>52</v>
      </c>
      <c r="BX49" s="252">
        <v>78</v>
      </c>
      <c r="BY49" s="252">
        <v>31</v>
      </c>
      <c r="BZ49" s="252">
        <v>58</v>
      </c>
      <c r="CA49" s="252">
        <v>0</v>
      </c>
      <c r="CB49" s="252">
        <v>0</v>
      </c>
      <c r="CC49" s="252">
        <v>4</v>
      </c>
      <c r="CD49" s="252">
        <v>66</v>
      </c>
      <c r="CE49" s="252">
        <v>77</v>
      </c>
      <c r="CF49" s="252">
        <v>60</v>
      </c>
      <c r="CG49" s="252">
        <v>0</v>
      </c>
      <c r="CH49" s="252">
        <v>0</v>
      </c>
      <c r="CI49" s="252">
        <v>28</v>
      </c>
      <c r="CJ49" s="252">
        <v>0</v>
      </c>
      <c r="CK49" s="252">
        <v>78</v>
      </c>
      <c r="CL49" s="252">
        <v>0</v>
      </c>
      <c r="CM49" s="252">
        <v>42</v>
      </c>
      <c r="CN49" s="252">
        <v>0</v>
      </c>
      <c r="CO49" s="252">
        <v>63</v>
      </c>
      <c r="CP49" s="252">
        <v>0</v>
      </c>
      <c r="CQ49" s="252">
        <v>66</v>
      </c>
      <c r="CR49" s="252">
        <v>75</v>
      </c>
      <c r="CS49" s="252">
        <v>80</v>
      </c>
      <c r="CT49" s="252">
        <v>21</v>
      </c>
      <c r="CU49" s="252" t="s">
        <v>4308</v>
      </c>
      <c r="CV49" s="252">
        <v>64</v>
      </c>
      <c r="CW49" s="252">
        <v>0</v>
      </c>
      <c r="CX49" s="252">
        <v>76</v>
      </c>
      <c r="CY49" s="252">
        <v>80</v>
      </c>
      <c r="CZ49" s="252">
        <v>72</v>
      </c>
      <c r="DA49" s="252">
        <v>0</v>
      </c>
      <c r="DB49" s="252">
        <v>18</v>
      </c>
      <c r="DC49" s="252">
        <v>0</v>
      </c>
      <c r="DD49" s="252">
        <v>77</v>
      </c>
      <c r="DE49" s="252">
        <v>71</v>
      </c>
      <c r="DF49" s="252">
        <v>0</v>
      </c>
      <c r="DG49" s="252">
        <v>9</v>
      </c>
      <c r="DH49" s="252">
        <v>55</v>
      </c>
      <c r="DI49" s="252">
        <v>38</v>
      </c>
      <c r="DJ49" s="252">
        <v>69</v>
      </c>
      <c r="DK49" s="252">
        <v>26</v>
      </c>
      <c r="DL49" s="252">
        <v>12</v>
      </c>
      <c r="DM49" s="252">
        <v>37</v>
      </c>
      <c r="DN49" s="1">
        <v>23</v>
      </c>
      <c r="DO49" s="1">
        <v>61</v>
      </c>
      <c r="DP49" s="1">
        <v>0</v>
      </c>
      <c r="DQ49" s="1">
        <v>26</v>
      </c>
      <c r="DR49" s="1">
        <v>19</v>
      </c>
      <c r="DS49" s="1">
        <v>30</v>
      </c>
      <c r="DT49" s="1">
        <v>36</v>
      </c>
      <c r="DU49" s="1">
        <v>69</v>
      </c>
      <c r="DV49" s="1">
        <v>66</v>
      </c>
      <c r="DW49" s="1">
        <v>3</v>
      </c>
      <c r="DX49" s="1">
        <v>54</v>
      </c>
      <c r="DY49" s="1">
        <v>0</v>
      </c>
      <c r="DZ49" s="1">
        <v>0</v>
      </c>
      <c r="EA49" s="1">
        <v>37</v>
      </c>
      <c r="EB49" s="1">
        <v>0</v>
      </c>
      <c r="EC49" s="1">
        <v>46</v>
      </c>
      <c r="ED49" s="1">
        <v>79</v>
      </c>
      <c r="EE49" s="1">
        <v>53</v>
      </c>
      <c r="EF49" s="1">
        <v>71</v>
      </c>
      <c r="EG49" s="1">
        <v>0</v>
      </c>
      <c r="EH49" s="1">
        <v>0</v>
      </c>
      <c r="EI49" s="1">
        <v>20</v>
      </c>
      <c r="EJ49" s="1">
        <v>78</v>
      </c>
      <c r="EK49" s="1">
        <v>53</v>
      </c>
      <c r="EL49" s="1">
        <v>38</v>
      </c>
      <c r="EM49" s="1">
        <v>30</v>
      </c>
      <c r="EN49" s="1">
        <v>23</v>
      </c>
      <c r="EO49" s="1">
        <v>79</v>
      </c>
      <c r="EP49" s="1">
        <v>62</v>
      </c>
      <c r="EQ49" s="1">
        <v>0</v>
      </c>
      <c r="ER49" s="1">
        <v>67</v>
      </c>
      <c r="ES49" s="1">
        <v>0</v>
      </c>
      <c r="ET49" s="1">
        <v>41</v>
      </c>
      <c r="EU49" s="1">
        <v>33</v>
      </c>
      <c r="EV49" s="1">
        <v>0</v>
      </c>
      <c r="EW49" s="1">
        <v>61</v>
      </c>
      <c r="EX49" s="1">
        <v>0</v>
      </c>
      <c r="EY49" s="1">
        <v>76</v>
      </c>
      <c r="EZ49" s="1">
        <v>51</v>
      </c>
      <c r="FA49" s="1">
        <v>0</v>
      </c>
      <c r="FB49" s="1">
        <v>17</v>
      </c>
      <c r="FC49" s="1">
        <v>51</v>
      </c>
      <c r="FD49" s="1">
        <v>67</v>
      </c>
      <c r="FE49" s="1">
        <v>31</v>
      </c>
      <c r="FF49" s="1">
        <v>79</v>
      </c>
      <c r="FG49" s="1">
        <v>67</v>
      </c>
      <c r="FH49" s="1">
        <v>54</v>
      </c>
      <c r="FI49" s="1">
        <v>41</v>
      </c>
      <c r="FJ49" s="1">
        <v>80</v>
      </c>
      <c r="FK49" s="1">
        <v>66</v>
      </c>
      <c r="FL49" s="1">
        <v>67</v>
      </c>
      <c r="FM49" s="1">
        <v>0</v>
      </c>
      <c r="FN49" s="1">
        <v>59</v>
      </c>
      <c r="FO49" s="1">
        <v>79</v>
      </c>
      <c r="FP49" s="1">
        <v>0</v>
      </c>
      <c r="FQ49" s="1">
        <v>78</v>
      </c>
      <c r="FR49" s="1">
        <v>74</v>
      </c>
      <c r="FS49" s="1">
        <v>53</v>
      </c>
      <c r="FT49" s="1">
        <v>0</v>
      </c>
      <c r="FU49" s="1">
        <v>15</v>
      </c>
      <c r="FV49" s="1">
        <v>79</v>
      </c>
      <c r="FW49" s="1">
        <v>80</v>
      </c>
      <c r="FX49" s="1">
        <v>70</v>
      </c>
      <c r="FY49" s="1">
        <v>0</v>
      </c>
      <c r="FZ49" s="1">
        <v>53</v>
      </c>
      <c r="GA49" s="1">
        <v>0</v>
      </c>
      <c r="GB49" s="1">
        <v>0</v>
      </c>
      <c r="GC49" s="1">
        <v>13</v>
      </c>
      <c r="GL49" s="1"/>
      <c r="GM49" s="1"/>
      <c r="GN49" s="1"/>
      <c r="GO49" s="1"/>
      <c r="GP49" s="1"/>
      <c r="GQ49" s="1"/>
      <c r="GR49" s="1"/>
      <c r="GS49" s="1"/>
      <c r="GT49" s="1"/>
      <c r="GU49" s="1"/>
      <c r="GV49" s="1"/>
      <c r="GW49" s="1"/>
      <c r="GX49" s="1"/>
      <c r="GY49" s="1"/>
      <c r="GZ49" s="1"/>
      <c r="HA49" s="1"/>
      <c r="HB49" s="1"/>
      <c r="HC49" s="1"/>
      <c r="HD49" s="1"/>
      <c r="HE49" s="1"/>
      <c r="HF49" s="1"/>
      <c r="HG49" s="118"/>
      <c r="HH49" s="87"/>
      <c r="HI49" s="87"/>
      <c r="HJ49" s="3"/>
      <c r="HK49" s="84"/>
      <c r="HL49" s="143"/>
      <c r="HM49" s="80"/>
    </row>
    <row r="50" spans="1:221" ht="15.75">
      <c r="A50" s="42" t="s">
        <v>2258</v>
      </c>
      <c r="D50" s="61">
        <f t="shared" si="1"/>
        <v>4611</v>
      </c>
      <c r="E50" s="252">
        <v>25</v>
      </c>
      <c r="F50" s="252">
        <v>0</v>
      </c>
      <c r="G50" s="252">
        <v>34</v>
      </c>
      <c r="H50" s="252">
        <v>0</v>
      </c>
      <c r="I50" s="252">
        <v>0</v>
      </c>
      <c r="J50" s="252">
        <v>0</v>
      </c>
      <c r="K50" s="252">
        <v>69</v>
      </c>
      <c r="L50" s="252">
        <v>19</v>
      </c>
      <c r="M50" s="252">
        <v>41</v>
      </c>
      <c r="N50" s="252">
        <v>0</v>
      </c>
      <c r="O50" s="252">
        <v>0</v>
      </c>
      <c r="P50" s="252">
        <v>0</v>
      </c>
      <c r="Q50" s="252">
        <v>25</v>
      </c>
      <c r="R50" s="252">
        <v>47</v>
      </c>
      <c r="S50" s="252">
        <v>33</v>
      </c>
      <c r="T50" s="252">
        <v>58</v>
      </c>
      <c r="U50" s="252">
        <v>49</v>
      </c>
      <c r="V50" s="252">
        <v>16</v>
      </c>
      <c r="W50" s="252">
        <v>31</v>
      </c>
      <c r="X50" s="252">
        <v>7</v>
      </c>
      <c r="Y50" s="252">
        <v>0</v>
      </c>
      <c r="Z50" s="252">
        <v>0</v>
      </c>
      <c r="AA50" s="252">
        <v>55</v>
      </c>
      <c r="AB50" s="252">
        <v>55</v>
      </c>
      <c r="AC50" s="252">
        <v>34</v>
      </c>
      <c r="AD50" s="252">
        <v>0</v>
      </c>
      <c r="AE50" s="252">
        <v>55</v>
      </c>
      <c r="AF50" s="252">
        <v>0</v>
      </c>
      <c r="AG50" s="252">
        <v>16</v>
      </c>
      <c r="AH50" s="252">
        <v>73</v>
      </c>
      <c r="AI50" s="252">
        <v>43</v>
      </c>
      <c r="AJ50" s="252">
        <v>55</v>
      </c>
      <c r="AK50" s="252">
        <v>32</v>
      </c>
      <c r="AL50" s="252">
        <v>0</v>
      </c>
      <c r="AM50" s="252">
        <v>54</v>
      </c>
      <c r="AN50" s="252">
        <v>0</v>
      </c>
      <c r="AO50" s="252">
        <v>0</v>
      </c>
      <c r="AP50" s="252">
        <v>17</v>
      </c>
      <c r="AQ50" s="252">
        <v>0</v>
      </c>
      <c r="AR50" s="252">
        <v>78</v>
      </c>
      <c r="AS50" s="252">
        <v>29</v>
      </c>
      <c r="AT50" s="252">
        <v>18</v>
      </c>
      <c r="AU50" s="252">
        <v>51</v>
      </c>
      <c r="AV50" s="252">
        <v>0</v>
      </c>
      <c r="AW50" s="252">
        <v>53</v>
      </c>
      <c r="AX50" s="252">
        <v>0</v>
      </c>
      <c r="AY50" s="252">
        <v>0</v>
      </c>
      <c r="AZ50" s="252">
        <v>32</v>
      </c>
      <c r="BA50" s="252">
        <v>29</v>
      </c>
      <c r="BB50" s="252">
        <v>79</v>
      </c>
      <c r="BC50" s="252">
        <v>0</v>
      </c>
      <c r="BD50" s="252">
        <v>26</v>
      </c>
      <c r="BE50" s="252">
        <v>0</v>
      </c>
      <c r="BF50" s="252">
        <v>74</v>
      </c>
      <c r="BG50" s="252">
        <v>50</v>
      </c>
      <c r="BH50" s="252">
        <v>31</v>
      </c>
      <c r="BI50" s="252">
        <v>0</v>
      </c>
      <c r="BJ50" s="252">
        <v>0</v>
      </c>
      <c r="BK50" s="252">
        <v>38</v>
      </c>
      <c r="BL50" s="252">
        <v>0</v>
      </c>
      <c r="BM50" s="252">
        <v>0</v>
      </c>
      <c r="BN50" s="252">
        <v>32</v>
      </c>
      <c r="BO50" s="252">
        <v>68</v>
      </c>
      <c r="BP50" s="252">
        <v>12</v>
      </c>
      <c r="BQ50" s="252">
        <v>53</v>
      </c>
      <c r="BR50" s="252">
        <v>0</v>
      </c>
      <c r="BS50" s="252">
        <v>0</v>
      </c>
      <c r="BT50" s="252">
        <v>72</v>
      </c>
      <c r="BU50" s="252">
        <v>66</v>
      </c>
      <c r="BV50" s="252">
        <v>43</v>
      </c>
      <c r="BW50" s="252">
        <v>50</v>
      </c>
      <c r="BX50" s="252">
        <v>62</v>
      </c>
      <c r="BY50" s="252">
        <v>16</v>
      </c>
      <c r="BZ50" s="252">
        <v>66</v>
      </c>
      <c r="CA50" s="252">
        <v>0</v>
      </c>
      <c r="CB50" s="252">
        <v>49</v>
      </c>
      <c r="CC50" s="252">
        <v>57</v>
      </c>
      <c r="CD50" s="252">
        <v>38</v>
      </c>
      <c r="CE50" s="252">
        <v>0</v>
      </c>
      <c r="CF50" s="252">
        <v>74</v>
      </c>
      <c r="CG50" s="252">
        <v>0</v>
      </c>
      <c r="CH50" s="252">
        <v>0</v>
      </c>
      <c r="CI50" s="252">
        <v>0</v>
      </c>
      <c r="CJ50" s="252">
        <v>0</v>
      </c>
      <c r="CK50" s="252">
        <v>43</v>
      </c>
      <c r="CL50" s="252">
        <v>0</v>
      </c>
      <c r="CM50" s="252">
        <v>18</v>
      </c>
      <c r="CN50" s="252">
        <v>0</v>
      </c>
      <c r="CO50" s="252">
        <v>0</v>
      </c>
      <c r="CP50" s="252">
        <v>0</v>
      </c>
      <c r="CQ50" s="252">
        <v>0</v>
      </c>
      <c r="CR50" s="252">
        <v>0</v>
      </c>
      <c r="CS50" s="252">
        <v>0</v>
      </c>
      <c r="CT50" s="252">
        <v>26</v>
      </c>
      <c r="CU50" s="252" t="s">
        <v>4307</v>
      </c>
      <c r="CV50" s="252">
        <v>39</v>
      </c>
      <c r="CW50" s="252">
        <v>0</v>
      </c>
      <c r="CX50" s="252">
        <v>0</v>
      </c>
      <c r="CY50" s="252">
        <v>0</v>
      </c>
      <c r="CZ50" s="252">
        <v>0</v>
      </c>
      <c r="DA50" s="252">
        <v>0</v>
      </c>
      <c r="DB50" s="252">
        <v>66</v>
      </c>
      <c r="DC50" s="252">
        <v>0</v>
      </c>
      <c r="DD50" s="252">
        <v>50</v>
      </c>
      <c r="DE50" s="252">
        <v>0</v>
      </c>
      <c r="DF50" s="252">
        <v>0</v>
      </c>
      <c r="DG50" s="252">
        <v>65</v>
      </c>
      <c r="DH50" s="252">
        <v>0</v>
      </c>
      <c r="DI50" s="252">
        <v>11</v>
      </c>
      <c r="DJ50" s="252">
        <v>62</v>
      </c>
      <c r="DK50" s="252">
        <v>39</v>
      </c>
      <c r="DL50" s="252">
        <v>57</v>
      </c>
      <c r="DM50" s="252">
        <v>1</v>
      </c>
      <c r="DN50" s="1">
        <v>72</v>
      </c>
      <c r="DO50" s="1">
        <v>0</v>
      </c>
      <c r="DP50" s="1">
        <v>42</v>
      </c>
      <c r="DQ50" s="1">
        <v>47</v>
      </c>
      <c r="DR50" s="1">
        <v>11</v>
      </c>
      <c r="DS50" s="1">
        <v>25</v>
      </c>
      <c r="DT50" s="1">
        <v>57</v>
      </c>
      <c r="DU50" s="1">
        <v>0</v>
      </c>
      <c r="DV50" s="1">
        <v>0</v>
      </c>
      <c r="DW50" s="1">
        <v>49</v>
      </c>
      <c r="DX50" s="1">
        <v>1</v>
      </c>
      <c r="DY50" s="1">
        <v>56</v>
      </c>
      <c r="DZ50" s="1">
        <v>0</v>
      </c>
      <c r="EA50" s="1">
        <v>43</v>
      </c>
      <c r="EB50" s="1">
        <v>0</v>
      </c>
      <c r="EC50" s="1">
        <v>36</v>
      </c>
      <c r="ED50" s="1">
        <v>9</v>
      </c>
      <c r="EE50" s="1">
        <v>0</v>
      </c>
      <c r="EF50" s="1">
        <v>18</v>
      </c>
      <c r="EG50" s="1">
        <v>44</v>
      </c>
      <c r="EH50" s="1">
        <v>71</v>
      </c>
      <c r="EI50" s="1">
        <v>11</v>
      </c>
      <c r="EJ50" s="1">
        <v>0</v>
      </c>
      <c r="EK50" s="1">
        <v>0</v>
      </c>
      <c r="EL50" s="1">
        <v>48</v>
      </c>
      <c r="EM50" s="1">
        <v>11</v>
      </c>
      <c r="EN50" s="1">
        <v>20</v>
      </c>
      <c r="EO50" s="1">
        <v>0</v>
      </c>
      <c r="EP50" s="1">
        <v>34</v>
      </c>
      <c r="EQ50" s="1">
        <v>0</v>
      </c>
      <c r="ER50" s="1">
        <v>5</v>
      </c>
      <c r="ES50" s="1">
        <v>0</v>
      </c>
      <c r="ET50" s="1">
        <v>74</v>
      </c>
      <c r="EU50" s="1">
        <v>27</v>
      </c>
      <c r="EV50" s="1">
        <v>74</v>
      </c>
      <c r="EW50" s="1">
        <v>65</v>
      </c>
      <c r="EX50" s="1">
        <v>39</v>
      </c>
      <c r="EY50" s="1">
        <v>56</v>
      </c>
      <c r="EZ50" s="1">
        <v>0</v>
      </c>
      <c r="FA50" s="1">
        <v>39</v>
      </c>
      <c r="FB50" s="1">
        <v>14</v>
      </c>
      <c r="FC50" s="1">
        <v>18</v>
      </c>
      <c r="FD50" s="1">
        <v>40</v>
      </c>
      <c r="FE50" s="1">
        <v>21</v>
      </c>
      <c r="FF50" s="1">
        <v>30</v>
      </c>
      <c r="FG50" s="1">
        <v>0</v>
      </c>
      <c r="FH50" s="1">
        <v>20</v>
      </c>
      <c r="FI50" s="1">
        <v>50</v>
      </c>
      <c r="FJ50" s="1">
        <v>0</v>
      </c>
      <c r="FK50" s="1">
        <v>36</v>
      </c>
      <c r="FL50" s="1">
        <v>59</v>
      </c>
      <c r="FM50" s="1">
        <v>0</v>
      </c>
      <c r="FN50" s="1">
        <v>15</v>
      </c>
      <c r="FO50" s="1">
        <v>23</v>
      </c>
      <c r="FP50" s="1">
        <v>0</v>
      </c>
      <c r="FQ50" s="1">
        <v>28</v>
      </c>
      <c r="FR50" s="1">
        <v>56</v>
      </c>
      <c r="FS50" s="1">
        <v>12</v>
      </c>
      <c r="FT50" s="1">
        <v>0</v>
      </c>
      <c r="FU50" s="1">
        <v>54</v>
      </c>
      <c r="FV50" s="1">
        <v>24</v>
      </c>
      <c r="FW50" s="1">
        <v>24</v>
      </c>
      <c r="FX50" s="1">
        <v>31</v>
      </c>
      <c r="FY50" s="1">
        <v>47</v>
      </c>
      <c r="FZ50" s="1">
        <v>72</v>
      </c>
      <c r="GA50" s="1">
        <v>46</v>
      </c>
      <c r="GB50" s="1">
        <v>0</v>
      </c>
      <c r="GC50" s="1">
        <v>41</v>
      </c>
      <c r="GL50" s="1"/>
      <c r="GM50" s="1"/>
      <c r="GN50" s="1"/>
      <c r="GO50" s="1"/>
      <c r="GP50" s="1"/>
      <c r="GQ50" s="1"/>
      <c r="GR50" s="1"/>
      <c r="GS50" s="1"/>
      <c r="GT50" s="1"/>
      <c r="GU50" s="1"/>
      <c r="GV50" s="1"/>
      <c r="GW50" s="1"/>
      <c r="GX50" s="1"/>
      <c r="GY50" s="1"/>
      <c r="GZ50" s="1"/>
      <c r="HA50" s="1"/>
      <c r="HB50" s="1"/>
      <c r="HC50" s="1"/>
      <c r="HD50" s="1"/>
      <c r="HE50" s="1"/>
      <c r="HF50" s="1"/>
      <c r="HG50" s="118"/>
      <c r="HH50" s="87"/>
      <c r="HI50" s="87"/>
      <c r="HJ50" s="3"/>
      <c r="HK50" s="84"/>
      <c r="HL50" s="143"/>
      <c r="HM50" s="80"/>
    </row>
    <row r="51" spans="1:221" ht="15.75">
      <c r="A51" s="41" t="s">
        <v>817</v>
      </c>
      <c r="D51" s="61">
        <f t="shared" si="1"/>
        <v>6469</v>
      </c>
      <c r="E51" s="252">
        <v>64</v>
      </c>
      <c r="F51" s="252">
        <v>35</v>
      </c>
      <c r="G51" s="252">
        <v>76</v>
      </c>
      <c r="H51" s="252">
        <v>70</v>
      </c>
      <c r="I51" s="252">
        <v>43</v>
      </c>
      <c r="J51" s="252">
        <v>47</v>
      </c>
      <c r="K51" s="252">
        <v>55</v>
      </c>
      <c r="L51" s="252">
        <v>28</v>
      </c>
      <c r="M51" s="252">
        <v>64</v>
      </c>
      <c r="N51" s="252">
        <v>80</v>
      </c>
      <c r="O51" s="252">
        <v>0</v>
      </c>
      <c r="P51" s="252">
        <v>61</v>
      </c>
      <c r="Q51" s="252">
        <v>52</v>
      </c>
      <c r="R51" s="252">
        <v>63</v>
      </c>
      <c r="S51" s="252">
        <v>80</v>
      </c>
      <c r="T51" s="252">
        <v>25</v>
      </c>
      <c r="U51" s="252">
        <v>44</v>
      </c>
      <c r="V51" s="252">
        <v>14</v>
      </c>
      <c r="W51" s="252">
        <v>30</v>
      </c>
      <c r="X51" s="252">
        <v>42</v>
      </c>
      <c r="Y51" s="252">
        <v>64</v>
      </c>
      <c r="Z51" s="252">
        <v>0</v>
      </c>
      <c r="AA51" s="252">
        <v>33</v>
      </c>
      <c r="AB51" s="252">
        <v>37</v>
      </c>
      <c r="AC51" s="252">
        <v>63</v>
      </c>
      <c r="AD51" s="252">
        <v>0</v>
      </c>
      <c r="AE51" s="252">
        <v>44</v>
      </c>
      <c r="AF51" s="252">
        <v>0</v>
      </c>
      <c r="AG51" s="252">
        <v>79</v>
      </c>
      <c r="AH51" s="252">
        <v>0</v>
      </c>
      <c r="AI51" s="252">
        <v>47</v>
      </c>
      <c r="AJ51" s="252">
        <v>57</v>
      </c>
      <c r="AK51" s="252">
        <v>80</v>
      </c>
      <c r="AL51" s="252">
        <v>28</v>
      </c>
      <c r="AM51" s="252">
        <v>0</v>
      </c>
      <c r="AN51" s="252">
        <v>59</v>
      </c>
      <c r="AO51" s="252">
        <v>64</v>
      </c>
      <c r="AP51" s="252">
        <v>29</v>
      </c>
      <c r="AQ51" s="252">
        <v>0</v>
      </c>
      <c r="AR51" s="252">
        <v>68</v>
      </c>
      <c r="AS51" s="252">
        <v>69</v>
      </c>
      <c r="AT51" s="252">
        <v>39</v>
      </c>
      <c r="AU51" s="252">
        <v>30</v>
      </c>
      <c r="AV51" s="252">
        <v>68</v>
      </c>
      <c r="AW51" s="252">
        <v>50</v>
      </c>
      <c r="AX51" s="252">
        <v>0</v>
      </c>
      <c r="AY51" s="252">
        <v>0</v>
      </c>
      <c r="AZ51" s="252">
        <v>36</v>
      </c>
      <c r="BA51" s="252">
        <v>61</v>
      </c>
      <c r="BB51" s="252">
        <v>0</v>
      </c>
      <c r="BC51" s="252">
        <v>0</v>
      </c>
      <c r="BD51" s="252">
        <v>24</v>
      </c>
      <c r="BE51" s="252">
        <v>0</v>
      </c>
      <c r="BF51" s="252">
        <v>74</v>
      </c>
      <c r="BG51" s="252">
        <v>44</v>
      </c>
      <c r="BH51" s="252">
        <v>28</v>
      </c>
      <c r="BI51" s="252">
        <v>0</v>
      </c>
      <c r="BJ51" s="252">
        <v>70</v>
      </c>
      <c r="BK51" s="252">
        <v>8</v>
      </c>
      <c r="BL51" s="252">
        <v>0</v>
      </c>
      <c r="BM51" s="252">
        <v>0</v>
      </c>
      <c r="BN51" s="252">
        <v>25</v>
      </c>
      <c r="BO51" s="252">
        <v>24</v>
      </c>
      <c r="BP51" s="252">
        <v>11</v>
      </c>
      <c r="BQ51" s="252">
        <v>43</v>
      </c>
      <c r="BR51" s="252">
        <v>0</v>
      </c>
      <c r="BS51" s="252">
        <v>0</v>
      </c>
      <c r="BT51" s="252">
        <v>66</v>
      </c>
      <c r="BU51" s="252">
        <v>0</v>
      </c>
      <c r="BV51" s="252">
        <v>48</v>
      </c>
      <c r="BW51" s="252">
        <v>39</v>
      </c>
      <c r="BX51" s="252">
        <v>60</v>
      </c>
      <c r="BY51" s="252">
        <v>64</v>
      </c>
      <c r="BZ51" s="252">
        <v>77</v>
      </c>
      <c r="CA51" s="252">
        <v>72</v>
      </c>
      <c r="CB51" s="252">
        <v>30</v>
      </c>
      <c r="CC51" s="252">
        <v>19</v>
      </c>
      <c r="CD51" s="252">
        <v>33</v>
      </c>
      <c r="CE51" s="252">
        <v>65</v>
      </c>
      <c r="CF51" s="252">
        <v>51</v>
      </c>
      <c r="CG51" s="252">
        <v>0</v>
      </c>
      <c r="CH51" s="252">
        <v>0</v>
      </c>
      <c r="CI51" s="252">
        <v>46</v>
      </c>
      <c r="CJ51" s="252">
        <v>0</v>
      </c>
      <c r="CK51" s="252">
        <v>70</v>
      </c>
      <c r="CL51" s="252">
        <v>63</v>
      </c>
      <c r="CM51" s="252">
        <v>41</v>
      </c>
      <c r="CN51" s="252">
        <v>0</v>
      </c>
      <c r="CO51" s="252">
        <v>0</v>
      </c>
      <c r="CP51" s="252">
        <v>0</v>
      </c>
      <c r="CQ51" s="252">
        <v>0</v>
      </c>
      <c r="CR51" s="252">
        <v>0</v>
      </c>
      <c r="CS51" s="252">
        <v>0</v>
      </c>
      <c r="CT51" s="252">
        <v>29</v>
      </c>
      <c r="CU51" s="252" t="s">
        <v>4268</v>
      </c>
      <c r="CV51" s="252">
        <v>72</v>
      </c>
      <c r="CW51" s="252">
        <v>0</v>
      </c>
      <c r="CX51" s="252">
        <v>58</v>
      </c>
      <c r="CY51" s="252">
        <v>33</v>
      </c>
      <c r="CZ51" s="252">
        <v>0</v>
      </c>
      <c r="DA51" s="252">
        <v>0</v>
      </c>
      <c r="DB51" s="252">
        <v>70</v>
      </c>
      <c r="DC51" s="252">
        <v>0</v>
      </c>
      <c r="DD51" s="252">
        <v>35</v>
      </c>
      <c r="DE51" s="252">
        <v>74</v>
      </c>
      <c r="DF51" s="252">
        <v>0</v>
      </c>
      <c r="DG51" s="252">
        <v>27</v>
      </c>
      <c r="DH51" s="252">
        <v>61</v>
      </c>
      <c r="DI51" s="252">
        <v>61</v>
      </c>
      <c r="DJ51" s="252">
        <v>68</v>
      </c>
      <c r="DK51" s="252">
        <v>78</v>
      </c>
      <c r="DL51" s="252">
        <v>20</v>
      </c>
      <c r="DM51" s="252">
        <v>16</v>
      </c>
      <c r="DN51" s="1">
        <v>59</v>
      </c>
      <c r="DO51" s="1">
        <v>0</v>
      </c>
      <c r="DP51" s="1">
        <v>27</v>
      </c>
      <c r="DQ51" s="1">
        <v>31</v>
      </c>
      <c r="DR51" s="1">
        <v>53</v>
      </c>
      <c r="DS51" s="1">
        <v>13</v>
      </c>
      <c r="DT51" s="1">
        <v>52</v>
      </c>
      <c r="DU51" s="1">
        <v>0</v>
      </c>
      <c r="DV51" s="1">
        <v>0</v>
      </c>
      <c r="DW51" s="1">
        <v>69</v>
      </c>
      <c r="DX51" s="1">
        <v>58</v>
      </c>
      <c r="DY51" s="1">
        <v>29</v>
      </c>
      <c r="DZ51" s="1">
        <v>0</v>
      </c>
      <c r="EA51" s="1">
        <v>34</v>
      </c>
      <c r="EB51" s="1">
        <v>54</v>
      </c>
      <c r="EC51" s="1">
        <v>0</v>
      </c>
      <c r="ED51" s="1">
        <v>53</v>
      </c>
      <c r="EE51" s="1">
        <v>37</v>
      </c>
      <c r="EF51" s="1">
        <v>29</v>
      </c>
      <c r="EG51" s="1">
        <v>0</v>
      </c>
      <c r="EH51" s="1">
        <v>0</v>
      </c>
      <c r="EI51" s="1">
        <v>60</v>
      </c>
      <c r="EJ51" s="1">
        <v>61</v>
      </c>
      <c r="EK51" s="1">
        <v>49</v>
      </c>
      <c r="EL51" s="1">
        <v>0</v>
      </c>
      <c r="EM51" s="1">
        <v>17</v>
      </c>
      <c r="EN51" s="1">
        <v>58</v>
      </c>
      <c r="EO51" s="1">
        <v>0</v>
      </c>
      <c r="EP51" s="1">
        <v>48</v>
      </c>
      <c r="EQ51" s="1">
        <v>43</v>
      </c>
      <c r="ER51" s="1">
        <v>11</v>
      </c>
      <c r="ES51" s="1">
        <v>77</v>
      </c>
      <c r="ET51" s="1">
        <v>56</v>
      </c>
      <c r="EU51" s="1">
        <v>0</v>
      </c>
      <c r="EV51" s="1">
        <v>63</v>
      </c>
      <c r="EW51" s="1">
        <v>47</v>
      </c>
      <c r="EX51" s="1">
        <v>37</v>
      </c>
      <c r="EY51" s="1">
        <v>50</v>
      </c>
      <c r="EZ51" s="1">
        <v>74</v>
      </c>
      <c r="FA51" s="1">
        <v>0</v>
      </c>
      <c r="FB51" s="1">
        <v>58</v>
      </c>
      <c r="FC51" s="1">
        <v>37</v>
      </c>
      <c r="FD51" s="1">
        <v>62</v>
      </c>
      <c r="FE51" s="1">
        <v>25</v>
      </c>
      <c r="FF51" s="1">
        <v>68</v>
      </c>
      <c r="FG51" s="1">
        <v>0</v>
      </c>
      <c r="FH51" s="1">
        <v>61</v>
      </c>
      <c r="FI51" s="1">
        <v>77</v>
      </c>
      <c r="FJ51" s="1">
        <v>61</v>
      </c>
      <c r="FK51" s="1">
        <v>69</v>
      </c>
      <c r="FL51" s="1">
        <v>0</v>
      </c>
      <c r="FM51" s="1">
        <v>0</v>
      </c>
      <c r="FN51" s="1">
        <v>63</v>
      </c>
      <c r="FO51" s="1">
        <v>22</v>
      </c>
      <c r="FP51" s="1">
        <v>0</v>
      </c>
      <c r="FQ51" s="1">
        <v>62</v>
      </c>
      <c r="FR51" s="1">
        <v>64</v>
      </c>
      <c r="FS51" s="1">
        <v>25</v>
      </c>
      <c r="FT51" s="1">
        <v>0</v>
      </c>
      <c r="FU51" s="1">
        <v>47</v>
      </c>
      <c r="FV51" s="1">
        <v>45</v>
      </c>
      <c r="FW51" s="1">
        <v>67</v>
      </c>
      <c r="FX51" s="1">
        <v>31</v>
      </c>
      <c r="FY51" s="1">
        <v>75</v>
      </c>
      <c r="FZ51" s="1">
        <v>63</v>
      </c>
      <c r="GA51" s="1">
        <v>0</v>
      </c>
      <c r="GB51" s="1">
        <v>52</v>
      </c>
      <c r="GC51" s="1">
        <v>11</v>
      </c>
      <c r="GL51" s="1"/>
      <c r="GM51" s="1"/>
      <c r="GN51" s="1"/>
      <c r="GO51" s="1"/>
      <c r="GP51" s="1"/>
      <c r="GQ51" s="1"/>
      <c r="GR51" s="1"/>
      <c r="GS51" s="1"/>
      <c r="GT51" s="1"/>
      <c r="GU51" s="1"/>
      <c r="GV51" s="1"/>
      <c r="GW51" s="1"/>
      <c r="GX51" s="1"/>
      <c r="GY51" s="1"/>
      <c r="GZ51" s="1"/>
      <c r="HA51" s="1"/>
      <c r="HB51" s="1"/>
      <c r="HC51" s="1"/>
      <c r="HD51" s="1"/>
      <c r="HE51" s="1"/>
      <c r="HF51" s="1"/>
      <c r="HG51" s="118"/>
      <c r="HH51" s="87"/>
      <c r="HI51" s="87"/>
      <c r="HJ51" s="3"/>
      <c r="HK51" s="84"/>
      <c r="HL51" s="143"/>
      <c r="HM51" s="80"/>
    </row>
    <row r="52" spans="1:221" ht="15.75">
      <c r="A52" s="42" t="s">
        <v>27</v>
      </c>
      <c r="D52" s="61">
        <f t="shared" si="1"/>
        <v>6326</v>
      </c>
      <c r="E52" s="252">
        <v>61</v>
      </c>
      <c r="F52" s="252">
        <v>0</v>
      </c>
      <c r="G52" s="252">
        <v>0</v>
      </c>
      <c r="H52" s="252">
        <v>0</v>
      </c>
      <c r="I52" s="252">
        <v>60</v>
      </c>
      <c r="J52" s="252">
        <v>38</v>
      </c>
      <c r="K52" s="252">
        <v>6</v>
      </c>
      <c r="L52" s="252">
        <v>61</v>
      </c>
      <c r="M52" s="252">
        <v>44</v>
      </c>
      <c r="N52" s="252">
        <v>0</v>
      </c>
      <c r="O52" s="252">
        <v>61</v>
      </c>
      <c r="P52" s="252">
        <v>75</v>
      </c>
      <c r="Q52" s="252">
        <v>39</v>
      </c>
      <c r="R52" s="252">
        <v>0</v>
      </c>
      <c r="S52" s="252">
        <v>8</v>
      </c>
      <c r="T52" s="252">
        <v>12</v>
      </c>
      <c r="U52" s="252">
        <v>74</v>
      </c>
      <c r="V52" s="252">
        <v>42</v>
      </c>
      <c r="W52" s="252">
        <v>8</v>
      </c>
      <c r="X52" s="252">
        <v>8</v>
      </c>
      <c r="Y52" s="252">
        <v>37</v>
      </c>
      <c r="Z52" s="252">
        <v>0</v>
      </c>
      <c r="AA52" s="252">
        <v>31</v>
      </c>
      <c r="AB52" s="252">
        <v>24</v>
      </c>
      <c r="AC52" s="252">
        <v>79</v>
      </c>
      <c r="AD52" s="252">
        <v>80</v>
      </c>
      <c r="AE52" s="252">
        <v>66</v>
      </c>
      <c r="AF52" s="252">
        <v>60</v>
      </c>
      <c r="AG52" s="252">
        <v>42</v>
      </c>
      <c r="AH52" s="252">
        <v>62</v>
      </c>
      <c r="AI52" s="252">
        <v>13</v>
      </c>
      <c r="AJ52" s="252">
        <v>12</v>
      </c>
      <c r="AK52" s="252">
        <v>60</v>
      </c>
      <c r="AL52" s="252">
        <v>77</v>
      </c>
      <c r="AM52" s="252">
        <v>77</v>
      </c>
      <c r="AN52" s="252">
        <v>54</v>
      </c>
      <c r="AO52" s="252">
        <v>0</v>
      </c>
      <c r="AP52" s="252">
        <v>57</v>
      </c>
      <c r="AQ52" s="252">
        <v>0</v>
      </c>
      <c r="AR52" s="252">
        <v>80</v>
      </c>
      <c r="AS52" s="252">
        <v>49</v>
      </c>
      <c r="AT52" s="252">
        <v>80</v>
      </c>
      <c r="AU52" s="252">
        <v>47</v>
      </c>
      <c r="AV52" s="252">
        <v>0</v>
      </c>
      <c r="AW52" s="252">
        <v>64</v>
      </c>
      <c r="AX52" s="252">
        <v>0</v>
      </c>
      <c r="AY52" s="252">
        <v>0</v>
      </c>
      <c r="AZ52" s="252">
        <v>77</v>
      </c>
      <c r="BA52" s="252">
        <v>18</v>
      </c>
      <c r="BB52" s="252">
        <v>0</v>
      </c>
      <c r="BC52" s="252">
        <v>0</v>
      </c>
      <c r="BD52" s="252">
        <v>67</v>
      </c>
      <c r="BE52" s="252">
        <v>0</v>
      </c>
      <c r="BF52" s="252">
        <v>0</v>
      </c>
      <c r="BG52" s="252">
        <v>31</v>
      </c>
      <c r="BH52" s="252">
        <v>77</v>
      </c>
      <c r="BI52" s="252">
        <v>0</v>
      </c>
      <c r="BJ52" s="252">
        <v>0</v>
      </c>
      <c r="BK52" s="252">
        <v>76</v>
      </c>
      <c r="BL52" s="252">
        <v>0</v>
      </c>
      <c r="BM52" s="252">
        <v>0</v>
      </c>
      <c r="BN52" s="252">
        <v>66</v>
      </c>
      <c r="BO52" s="252">
        <v>9</v>
      </c>
      <c r="BP52" s="252">
        <v>28</v>
      </c>
      <c r="BQ52" s="252">
        <v>52</v>
      </c>
      <c r="BR52" s="252">
        <v>0</v>
      </c>
      <c r="BS52" s="252">
        <v>68</v>
      </c>
      <c r="BT52" s="252">
        <v>0</v>
      </c>
      <c r="BU52" s="252">
        <v>0</v>
      </c>
      <c r="BV52" s="252">
        <v>2</v>
      </c>
      <c r="BW52" s="252">
        <v>80</v>
      </c>
      <c r="BX52" s="252">
        <v>8</v>
      </c>
      <c r="BY52" s="252">
        <v>36</v>
      </c>
      <c r="BZ52" s="252">
        <v>28</v>
      </c>
      <c r="CA52" s="252">
        <v>0</v>
      </c>
      <c r="CB52" s="252">
        <v>44</v>
      </c>
      <c r="CC52" s="252">
        <v>13</v>
      </c>
      <c r="CD52" s="252">
        <v>47</v>
      </c>
      <c r="CE52" s="252">
        <v>68</v>
      </c>
      <c r="CF52" s="252">
        <v>54</v>
      </c>
      <c r="CG52" s="252">
        <v>0</v>
      </c>
      <c r="CH52" s="252">
        <v>0</v>
      </c>
      <c r="CI52" s="252">
        <v>80</v>
      </c>
      <c r="CJ52" s="252">
        <v>74</v>
      </c>
      <c r="CK52" s="252">
        <v>0</v>
      </c>
      <c r="CL52" s="252">
        <v>45</v>
      </c>
      <c r="CM52" s="252">
        <v>9</v>
      </c>
      <c r="CN52" s="252">
        <v>71</v>
      </c>
      <c r="CO52" s="252">
        <v>0</v>
      </c>
      <c r="CP52" s="252">
        <v>0</v>
      </c>
      <c r="CQ52" s="252">
        <v>67</v>
      </c>
      <c r="CR52" s="252">
        <v>0</v>
      </c>
      <c r="CS52" s="252">
        <v>0</v>
      </c>
      <c r="CT52" s="252">
        <v>11</v>
      </c>
      <c r="CU52" s="252" t="s">
        <v>4324</v>
      </c>
      <c r="CV52" s="252">
        <v>69</v>
      </c>
      <c r="CW52" s="252">
        <v>73</v>
      </c>
      <c r="CX52" s="252">
        <v>0</v>
      </c>
      <c r="CY52" s="252">
        <v>31</v>
      </c>
      <c r="CZ52" s="252">
        <v>56</v>
      </c>
      <c r="DA52" s="252">
        <v>64</v>
      </c>
      <c r="DB52" s="252">
        <v>69</v>
      </c>
      <c r="DC52" s="252">
        <v>0</v>
      </c>
      <c r="DD52" s="252">
        <v>37</v>
      </c>
      <c r="DE52" s="252">
        <v>41</v>
      </c>
      <c r="DF52" s="252">
        <v>0</v>
      </c>
      <c r="DG52" s="252">
        <v>10</v>
      </c>
      <c r="DH52" s="252">
        <v>56</v>
      </c>
      <c r="DI52" s="252">
        <v>35</v>
      </c>
      <c r="DJ52" s="252">
        <v>13</v>
      </c>
      <c r="DK52" s="252">
        <v>47</v>
      </c>
      <c r="DL52" s="252">
        <v>31</v>
      </c>
      <c r="DM52" s="252">
        <v>70</v>
      </c>
      <c r="DN52" s="1">
        <v>14</v>
      </c>
      <c r="DO52" s="1">
        <v>65</v>
      </c>
      <c r="DP52" s="1">
        <v>64</v>
      </c>
      <c r="DQ52" s="1">
        <v>19</v>
      </c>
      <c r="DR52" s="1">
        <v>48</v>
      </c>
      <c r="DS52" s="1">
        <v>58</v>
      </c>
      <c r="DT52" s="1">
        <v>14</v>
      </c>
      <c r="DU52" s="1">
        <v>80</v>
      </c>
      <c r="DV52" s="1">
        <v>0</v>
      </c>
      <c r="DW52" s="1">
        <v>12</v>
      </c>
      <c r="DX52" s="1">
        <v>20</v>
      </c>
      <c r="DY52" s="1">
        <v>48</v>
      </c>
      <c r="DZ52" s="1">
        <v>0</v>
      </c>
      <c r="EA52" s="1">
        <v>0</v>
      </c>
      <c r="EB52" s="1">
        <v>67</v>
      </c>
      <c r="EC52" s="1">
        <v>78</v>
      </c>
      <c r="ED52" s="1">
        <v>42</v>
      </c>
      <c r="EE52" s="1">
        <v>64</v>
      </c>
      <c r="EF52" s="1">
        <v>80</v>
      </c>
      <c r="EG52" s="1">
        <v>56</v>
      </c>
      <c r="EH52" s="1">
        <v>0</v>
      </c>
      <c r="EI52" s="1">
        <v>66</v>
      </c>
      <c r="EJ52" s="1">
        <v>0</v>
      </c>
      <c r="EK52" s="1">
        <v>35</v>
      </c>
      <c r="EL52" s="1">
        <v>69</v>
      </c>
      <c r="EM52" s="1">
        <v>68</v>
      </c>
      <c r="EN52" s="1">
        <v>76</v>
      </c>
      <c r="EO52" s="1">
        <v>0</v>
      </c>
      <c r="EP52" s="1">
        <v>67</v>
      </c>
      <c r="EQ52" s="1">
        <v>32</v>
      </c>
      <c r="ER52" s="1">
        <v>69</v>
      </c>
      <c r="ES52" s="1">
        <v>0</v>
      </c>
      <c r="ET52" s="1">
        <v>9</v>
      </c>
      <c r="EU52" s="1">
        <v>75</v>
      </c>
      <c r="EV52" s="1">
        <v>70</v>
      </c>
      <c r="EW52" s="1">
        <v>16</v>
      </c>
      <c r="EX52" s="1">
        <v>35</v>
      </c>
      <c r="EY52" s="1">
        <v>15</v>
      </c>
      <c r="EZ52" s="1">
        <v>22</v>
      </c>
      <c r="FA52" s="1">
        <v>41</v>
      </c>
      <c r="FB52" s="1">
        <v>31</v>
      </c>
      <c r="FC52" s="1">
        <v>34</v>
      </c>
      <c r="FD52" s="1">
        <v>28</v>
      </c>
      <c r="FE52" s="1">
        <v>45</v>
      </c>
      <c r="FF52" s="1">
        <v>0</v>
      </c>
      <c r="FG52" s="1">
        <v>61</v>
      </c>
      <c r="FH52" s="1">
        <v>0</v>
      </c>
      <c r="FI52" s="1">
        <v>20</v>
      </c>
      <c r="FJ52" s="1">
        <v>0</v>
      </c>
      <c r="FK52" s="1">
        <v>66</v>
      </c>
      <c r="FL52" s="1">
        <v>25</v>
      </c>
      <c r="FM52" s="1">
        <v>0</v>
      </c>
      <c r="FN52" s="1">
        <v>46</v>
      </c>
      <c r="FO52" s="1">
        <v>80</v>
      </c>
      <c r="FP52" s="1">
        <v>77</v>
      </c>
      <c r="FQ52" s="1">
        <v>4</v>
      </c>
      <c r="FR52" s="1">
        <v>65</v>
      </c>
      <c r="FS52" s="1">
        <v>51</v>
      </c>
      <c r="FT52" s="1">
        <v>0</v>
      </c>
      <c r="FU52" s="1">
        <v>6</v>
      </c>
      <c r="FV52" s="1">
        <v>44</v>
      </c>
      <c r="FW52" s="1">
        <v>0</v>
      </c>
      <c r="FX52" s="1">
        <v>65</v>
      </c>
      <c r="FY52" s="1">
        <v>0</v>
      </c>
      <c r="FZ52" s="1">
        <v>75</v>
      </c>
      <c r="GA52" s="1">
        <v>68</v>
      </c>
      <c r="GB52" s="1">
        <v>43</v>
      </c>
      <c r="GC52" s="1">
        <v>42</v>
      </c>
      <c r="GL52" s="1"/>
      <c r="GM52" s="1"/>
      <c r="GN52" s="1"/>
      <c r="GO52" s="1"/>
      <c r="GP52" s="1"/>
      <c r="GQ52" s="1"/>
      <c r="GR52" s="1"/>
      <c r="GS52" s="1"/>
      <c r="GT52" s="1"/>
      <c r="GU52" s="1"/>
      <c r="GV52" s="1"/>
      <c r="GW52" s="1"/>
      <c r="GX52" s="1"/>
      <c r="GY52" s="1"/>
      <c r="GZ52" s="1"/>
      <c r="HA52" s="1"/>
      <c r="HB52" s="1"/>
      <c r="HC52" s="1"/>
      <c r="HD52" s="1"/>
      <c r="HE52" s="1"/>
      <c r="HF52" s="1"/>
      <c r="HG52" s="118"/>
      <c r="HH52" s="87"/>
      <c r="HI52" s="87"/>
      <c r="HJ52" s="3"/>
      <c r="HK52" s="84"/>
      <c r="HL52" s="143"/>
      <c r="HM52" s="80"/>
    </row>
    <row r="53" spans="1:221" ht="15.75">
      <c r="A53" s="41" t="s">
        <v>849</v>
      </c>
      <c r="D53" s="61">
        <f t="shared" si="1"/>
        <v>5399</v>
      </c>
      <c r="E53" s="252">
        <v>79</v>
      </c>
      <c r="F53" s="252">
        <v>76</v>
      </c>
      <c r="G53" s="252">
        <v>50</v>
      </c>
      <c r="H53" s="252">
        <v>60</v>
      </c>
      <c r="I53" s="252">
        <v>0</v>
      </c>
      <c r="J53" s="252">
        <v>0</v>
      </c>
      <c r="K53" s="252">
        <v>44</v>
      </c>
      <c r="L53" s="252">
        <v>58</v>
      </c>
      <c r="M53" s="252">
        <v>50</v>
      </c>
      <c r="N53" s="252">
        <v>0</v>
      </c>
      <c r="O53" s="252">
        <v>63</v>
      </c>
      <c r="P53" s="252">
        <v>35</v>
      </c>
      <c r="Q53" s="252">
        <v>43</v>
      </c>
      <c r="R53" s="252">
        <v>30</v>
      </c>
      <c r="S53" s="252">
        <v>12</v>
      </c>
      <c r="T53" s="252">
        <v>37</v>
      </c>
      <c r="U53" s="252">
        <v>0</v>
      </c>
      <c r="V53" s="252">
        <v>79</v>
      </c>
      <c r="W53" s="252">
        <v>62</v>
      </c>
      <c r="X53" s="252">
        <v>34</v>
      </c>
      <c r="Y53" s="252">
        <v>68</v>
      </c>
      <c r="Z53" s="252">
        <v>0</v>
      </c>
      <c r="AA53" s="252">
        <v>45</v>
      </c>
      <c r="AB53" s="252">
        <v>31</v>
      </c>
      <c r="AC53" s="252">
        <v>70</v>
      </c>
      <c r="AD53" s="252">
        <v>78</v>
      </c>
      <c r="AE53" s="252">
        <v>63</v>
      </c>
      <c r="AF53" s="252">
        <v>0</v>
      </c>
      <c r="AG53" s="252">
        <v>71</v>
      </c>
      <c r="AH53" s="252">
        <v>66</v>
      </c>
      <c r="AI53" s="252">
        <v>20</v>
      </c>
      <c r="AJ53" s="252">
        <v>25</v>
      </c>
      <c r="AK53" s="252">
        <v>37</v>
      </c>
      <c r="AL53" s="252">
        <v>28</v>
      </c>
      <c r="AM53" s="252">
        <v>0</v>
      </c>
      <c r="AN53" s="252">
        <v>59</v>
      </c>
      <c r="AO53" s="252">
        <v>0</v>
      </c>
      <c r="AP53" s="252">
        <v>24</v>
      </c>
      <c r="AQ53" s="252">
        <v>0</v>
      </c>
      <c r="AR53" s="252">
        <v>0</v>
      </c>
      <c r="AS53" s="252">
        <v>35</v>
      </c>
      <c r="AT53" s="252">
        <v>72</v>
      </c>
      <c r="AU53" s="252">
        <v>73</v>
      </c>
      <c r="AV53" s="252">
        <v>0</v>
      </c>
      <c r="AW53" s="252">
        <v>0</v>
      </c>
      <c r="AX53" s="252">
        <v>0</v>
      </c>
      <c r="AY53" s="252">
        <v>0</v>
      </c>
      <c r="AZ53" s="252">
        <v>45</v>
      </c>
      <c r="BA53" s="252">
        <v>51</v>
      </c>
      <c r="BB53" s="252">
        <v>0</v>
      </c>
      <c r="BC53" s="252">
        <v>0</v>
      </c>
      <c r="BD53" s="252">
        <v>63</v>
      </c>
      <c r="BE53" s="252">
        <v>0</v>
      </c>
      <c r="BF53" s="252">
        <v>29</v>
      </c>
      <c r="BG53" s="252">
        <v>0</v>
      </c>
      <c r="BH53" s="252">
        <v>36</v>
      </c>
      <c r="BI53" s="252">
        <v>0</v>
      </c>
      <c r="BJ53" s="252">
        <v>65</v>
      </c>
      <c r="BK53" s="252">
        <v>13</v>
      </c>
      <c r="BL53" s="252">
        <v>0</v>
      </c>
      <c r="BM53" s="252">
        <v>0</v>
      </c>
      <c r="BN53" s="252">
        <v>57</v>
      </c>
      <c r="BO53" s="252">
        <v>28</v>
      </c>
      <c r="BP53" s="252">
        <v>8</v>
      </c>
      <c r="BQ53" s="252">
        <v>47</v>
      </c>
      <c r="BR53" s="252">
        <v>0</v>
      </c>
      <c r="BS53" s="252">
        <v>0</v>
      </c>
      <c r="BT53" s="252">
        <v>0</v>
      </c>
      <c r="BU53" s="252">
        <v>0</v>
      </c>
      <c r="BV53" s="252">
        <v>35</v>
      </c>
      <c r="BW53" s="252">
        <v>56</v>
      </c>
      <c r="BX53" s="252">
        <v>31</v>
      </c>
      <c r="BY53" s="252">
        <v>10</v>
      </c>
      <c r="BZ53" s="252">
        <v>25</v>
      </c>
      <c r="CA53" s="252">
        <v>63</v>
      </c>
      <c r="CB53" s="252">
        <v>62</v>
      </c>
      <c r="CC53" s="252">
        <v>55</v>
      </c>
      <c r="CD53" s="252">
        <v>7</v>
      </c>
      <c r="CE53" s="252">
        <v>0</v>
      </c>
      <c r="CF53" s="252">
        <v>70</v>
      </c>
      <c r="CG53" s="252">
        <v>0</v>
      </c>
      <c r="CH53" s="252">
        <v>0</v>
      </c>
      <c r="CI53" s="252">
        <v>0</v>
      </c>
      <c r="CJ53" s="252">
        <v>0</v>
      </c>
      <c r="CK53" s="252">
        <v>58</v>
      </c>
      <c r="CL53" s="252">
        <v>0</v>
      </c>
      <c r="CM53" s="252">
        <v>22</v>
      </c>
      <c r="CN53" s="252">
        <v>0</v>
      </c>
      <c r="CO53" s="252">
        <v>0</v>
      </c>
      <c r="CP53" s="252">
        <v>0</v>
      </c>
      <c r="CQ53" s="252">
        <v>23</v>
      </c>
      <c r="CR53" s="252">
        <v>0</v>
      </c>
      <c r="CS53" s="252">
        <v>0</v>
      </c>
      <c r="CT53" s="252">
        <v>80</v>
      </c>
      <c r="CU53" s="252" t="s">
        <v>4299</v>
      </c>
      <c r="CV53" s="252">
        <v>77</v>
      </c>
      <c r="CW53" s="252">
        <v>0</v>
      </c>
      <c r="CX53" s="252">
        <v>0</v>
      </c>
      <c r="CY53" s="252">
        <v>0</v>
      </c>
      <c r="CZ53" s="252">
        <v>0</v>
      </c>
      <c r="DA53" s="252">
        <v>0</v>
      </c>
      <c r="DB53" s="252">
        <v>54</v>
      </c>
      <c r="DC53" s="252">
        <v>0</v>
      </c>
      <c r="DD53" s="252">
        <v>25</v>
      </c>
      <c r="DE53" s="252">
        <v>80</v>
      </c>
      <c r="DF53" s="252">
        <v>60</v>
      </c>
      <c r="DG53" s="252">
        <v>48</v>
      </c>
      <c r="DH53" s="252">
        <v>77</v>
      </c>
      <c r="DI53" s="252">
        <v>17</v>
      </c>
      <c r="DJ53" s="252">
        <v>72</v>
      </c>
      <c r="DK53" s="252">
        <v>53</v>
      </c>
      <c r="DL53" s="252">
        <v>73</v>
      </c>
      <c r="DM53" s="252">
        <v>63</v>
      </c>
      <c r="DN53" s="1">
        <v>18</v>
      </c>
      <c r="DO53" s="1">
        <v>0</v>
      </c>
      <c r="DP53" s="1">
        <v>32</v>
      </c>
      <c r="DQ53" s="1">
        <v>0</v>
      </c>
      <c r="DR53" s="1">
        <v>45</v>
      </c>
      <c r="DS53" s="1">
        <v>52</v>
      </c>
      <c r="DT53" s="1">
        <v>29</v>
      </c>
      <c r="DU53" s="1">
        <v>74</v>
      </c>
      <c r="DV53" s="1">
        <v>0</v>
      </c>
      <c r="DW53" s="1">
        <v>44</v>
      </c>
      <c r="DX53" s="1">
        <v>68</v>
      </c>
      <c r="DY53" s="1">
        <v>0</v>
      </c>
      <c r="DZ53" s="1">
        <v>0</v>
      </c>
      <c r="EA53" s="1">
        <v>34</v>
      </c>
      <c r="EB53" s="1">
        <v>0</v>
      </c>
      <c r="EC53" s="1">
        <v>73</v>
      </c>
      <c r="ED53" s="1">
        <v>14</v>
      </c>
      <c r="EE53" s="1">
        <v>44</v>
      </c>
      <c r="EF53" s="1">
        <v>55</v>
      </c>
      <c r="EG53" s="1">
        <v>80</v>
      </c>
      <c r="EH53" s="1">
        <v>0</v>
      </c>
      <c r="EI53" s="1">
        <v>38</v>
      </c>
      <c r="EJ53" s="1">
        <v>0</v>
      </c>
      <c r="EK53" s="1">
        <v>0</v>
      </c>
      <c r="EL53" s="1">
        <v>67</v>
      </c>
      <c r="EM53" s="1">
        <v>31</v>
      </c>
      <c r="EN53" s="1">
        <v>45</v>
      </c>
      <c r="EO53" s="1">
        <v>0</v>
      </c>
      <c r="EP53" s="1">
        <v>0</v>
      </c>
      <c r="EQ53" s="1">
        <v>69</v>
      </c>
      <c r="ER53" s="1">
        <v>39</v>
      </c>
      <c r="ES53" s="1">
        <v>0</v>
      </c>
      <c r="ET53" s="1">
        <v>56</v>
      </c>
      <c r="EU53" s="1">
        <v>53</v>
      </c>
      <c r="EV53" s="1">
        <v>0</v>
      </c>
      <c r="EW53" s="1">
        <v>62</v>
      </c>
      <c r="EX53" s="1">
        <v>40</v>
      </c>
      <c r="EY53" s="1">
        <v>35</v>
      </c>
      <c r="EZ53" s="1">
        <v>44</v>
      </c>
      <c r="FA53" s="1">
        <v>0</v>
      </c>
      <c r="FB53" s="1">
        <v>7</v>
      </c>
      <c r="FC53" s="1">
        <v>25</v>
      </c>
      <c r="FD53" s="1">
        <v>0</v>
      </c>
      <c r="FE53" s="1">
        <v>35</v>
      </c>
      <c r="FF53" s="1">
        <v>45</v>
      </c>
      <c r="FG53" s="1">
        <v>55</v>
      </c>
      <c r="FH53" s="1">
        <v>0</v>
      </c>
      <c r="FI53" s="1">
        <v>9</v>
      </c>
      <c r="FJ53" s="1">
        <v>0</v>
      </c>
      <c r="FK53" s="1">
        <v>0</v>
      </c>
      <c r="FL53" s="1">
        <v>34</v>
      </c>
      <c r="FM53" s="1">
        <v>0</v>
      </c>
      <c r="FN53" s="1">
        <v>43</v>
      </c>
      <c r="FO53" s="1">
        <v>62</v>
      </c>
      <c r="FP53" s="1">
        <v>0</v>
      </c>
      <c r="FQ53" s="1">
        <v>22</v>
      </c>
      <c r="FR53" s="1">
        <v>0</v>
      </c>
      <c r="FS53" s="1">
        <v>16</v>
      </c>
      <c r="FT53" s="1">
        <v>0</v>
      </c>
      <c r="FU53" s="1">
        <v>13</v>
      </c>
      <c r="FV53" s="1">
        <v>36</v>
      </c>
      <c r="FW53" s="1">
        <v>16</v>
      </c>
      <c r="FX53" s="1">
        <v>74</v>
      </c>
      <c r="FY53" s="1">
        <v>0</v>
      </c>
      <c r="FZ53" s="1">
        <v>46</v>
      </c>
      <c r="GA53" s="1">
        <v>72</v>
      </c>
      <c r="GB53" s="1">
        <v>54</v>
      </c>
      <c r="GC53" s="1">
        <v>79</v>
      </c>
      <c r="GL53" s="1"/>
      <c r="GM53" s="1"/>
      <c r="GN53" s="1"/>
      <c r="GO53" s="1"/>
      <c r="GP53" s="1"/>
      <c r="GQ53" s="1"/>
      <c r="GR53" s="1"/>
      <c r="GS53" s="1"/>
      <c r="GT53" s="1"/>
      <c r="GU53" s="1"/>
      <c r="GV53" s="1"/>
      <c r="GW53" s="1"/>
      <c r="GX53" s="1"/>
      <c r="GY53" s="1"/>
      <c r="GZ53" s="1"/>
      <c r="HA53" s="1"/>
      <c r="HB53" s="1"/>
      <c r="HC53" s="1"/>
      <c r="HD53" s="1"/>
      <c r="HE53" s="1"/>
      <c r="HF53" s="1"/>
      <c r="HG53" s="118"/>
      <c r="HH53" s="87"/>
      <c r="HI53" s="87"/>
      <c r="HJ53" s="113"/>
      <c r="HK53" s="84"/>
      <c r="HL53" s="143"/>
      <c r="HM53" s="80"/>
    </row>
    <row r="54" spans="1:221" ht="15.75">
      <c r="A54" s="41" t="s">
        <v>154</v>
      </c>
      <c r="D54" s="61">
        <f t="shared" si="1"/>
        <v>6204</v>
      </c>
      <c r="E54" s="252">
        <v>53</v>
      </c>
      <c r="F54" s="252">
        <v>60</v>
      </c>
      <c r="G54" s="252">
        <v>67</v>
      </c>
      <c r="H54" s="252">
        <v>41</v>
      </c>
      <c r="I54" s="252">
        <v>74</v>
      </c>
      <c r="J54" s="252">
        <v>66</v>
      </c>
      <c r="K54" s="252">
        <v>47</v>
      </c>
      <c r="L54" s="252">
        <v>79</v>
      </c>
      <c r="M54" s="252">
        <v>47</v>
      </c>
      <c r="N54" s="252">
        <v>0</v>
      </c>
      <c r="O54" s="252">
        <v>0</v>
      </c>
      <c r="P54" s="252">
        <v>65</v>
      </c>
      <c r="Q54" s="252">
        <v>54</v>
      </c>
      <c r="R54" s="252">
        <v>78</v>
      </c>
      <c r="S54" s="252">
        <v>63</v>
      </c>
      <c r="T54" s="252">
        <v>64</v>
      </c>
      <c r="U54" s="252">
        <v>33</v>
      </c>
      <c r="V54" s="252">
        <v>54</v>
      </c>
      <c r="W54" s="252">
        <v>38</v>
      </c>
      <c r="X54" s="252">
        <v>66</v>
      </c>
      <c r="Y54" s="252">
        <v>0</v>
      </c>
      <c r="Z54" s="252">
        <v>0</v>
      </c>
      <c r="AA54" s="252">
        <v>54</v>
      </c>
      <c r="AB54" s="252">
        <v>66</v>
      </c>
      <c r="AC54" s="252">
        <v>51</v>
      </c>
      <c r="AD54" s="252">
        <v>0</v>
      </c>
      <c r="AE54" s="252">
        <v>64</v>
      </c>
      <c r="AF54" s="252">
        <v>65</v>
      </c>
      <c r="AG54" s="252">
        <v>44</v>
      </c>
      <c r="AH54" s="252">
        <v>0</v>
      </c>
      <c r="AI54" s="252">
        <v>72</v>
      </c>
      <c r="AJ54" s="252">
        <v>38</v>
      </c>
      <c r="AK54" s="252">
        <v>36</v>
      </c>
      <c r="AL54" s="252">
        <v>21</v>
      </c>
      <c r="AM54" s="252">
        <v>0</v>
      </c>
      <c r="AN54" s="252">
        <v>0</v>
      </c>
      <c r="AO54" s="252">
        <v>0</v>
      </c>
      <c r="AP54" s="252">
        <v>56</v>
      </c>
      <c r="AQ54" s="252">
        <v>0</v>
      </c>
      <c r="AR54" s="252">
        <v>0</v>
      </c>
      <c r="AS54" s="252">
        <v>17</v>
      </c>
      <c r="AT54" s="252">
        <v>14</v>
      </c>
      <c r="AU54" s="252">
        <v>48</v>
      </c>
      <c r="AV54" s="252">
        <v>0</v>
      </c>
      <c r="AW54" s="252">
        <v>0</v>
      </c>
      <c r="AX54" s="252">
        <v>0</v>
      </c>
      <c r="AY54" s="252">
        <v>0</v>
      </c>
      <c r="AZ54" s="252">
        <v>26</v>
      </c>
      <c r="BA54" s="252">
        <v>63</v>
      </c>
      <c r="BB54" s="252">
        <v>0</v>
      </c>
      <c r="BC54" s="252">
        <v>0</v>
      </c>
      <c r="BD54" s="252">
        <v>44</v>
      </c>
      <c r="BE54" s="252">
        <v>0</v>
      </c>
      <c r="BF54" s="252">
        <v>74</v>
      </c>
      <c r="BG54" s="252">
        <v>23</v>
      </c>
      <c r="BH54" s="252">
        <v>41</v>
      </c>
      <c r="BI54" s="252">
        <v>0</v>
      </c>
      <c r="BJ54" s="252">
        <v>64</v>
      </c>
      <c r="BK54" s="252">
        <v>26</v>
      </c>
      <c r="BL54" s="252">
        <v>0</v>
      </c>
      <c r="BM54" s="252">
        <v>0</v>
      </c>
      <c r="BN54" s="252">
        <v>58</v>
      </c>
      <c r="BO54" s="252">
        <v>27</v>
      </c>
      <c r="BP54" s="252">
        <v>52</v>
      </c>
      <c r="BQ54" s="252">
        <v>0</v>
      </c>
      <c r="BR54" s="252">
        <v>0</v>
      </c>
      <c r="BS54" s="252">
        <v>0</v>
      </c>
      <c r="BT54" s="252">
        <v>50</v>
      </c>
      <c r="BU54" s="252">
        <v>45</v>
      </c>
      <c r="BV54" s="252">
        <v>75</v>
      </c>
      <c r="BW54" s="252">
        <v>16</v>
      </c>
      <c r="BX54" s="252">
        <v>22</v>
      </c>
      <c r="BY54" s="252">
        <v>61</v>
      </c>
      <c r="BZ54" s="252">
        <v>35</v>
      </c>
      <c r="CA54" s="252">
        <v>63</v>
      </c>
      <c r="CB54" s="252">
        <v>37</v>
      </c>
      <c r="CC54" s="252">
        <v>52</v>
      </c>
      <c r="CD54" s="252">
        <v>52</v>
      </c>
      <c r="CE54" s="252">
        <v>78</v>
      </c>
      <c r="CF54" s="252">
        <v>58</v>
      </c>
      <c r="CG54" s="252">
        <v>0</v>
      </c>
      <c r="CH54" s="252">
        <v>0</v>
      </c>
      <c r="CI54" s="252">
        <v>66</v>
      </c>
      <c r="CJ54" s="252">
        <v>0</v>
      </c>
      <c r="CK54" s="252">
        <v>30</v>
      </c>
      <c r="CL54" s="252">
        <v>0</v>
      </c>
      <c r="CM54" s="252">
        <v>49</v>
      </c>
      <c r="CN54" s="252">
        <v>0</v>
      </c>
      <c r="CO54" s="252">
        <v>0</v>
      </c>
      <c r="CP54" s="252">
        <v>66</v>
      </c>
      <c r="CQ54" s="252">
        <v>72</v>
      </c>
      <c r="CR54" s="252">
        <v>0</v>
      </c>
      <c r="CS54" s="252">
        <v>0</v>
      </c>
      <c r="CT54" s="252">
        <v>79</v>
      </c>
      <c r="CU54" s="252" t="s">
        <v>4296</v>
      </c>
      <c r="CV54" s="252">
        <v>0</v>
      </c>
      <c r="CW54" s="252">
        <v>0</v>
      </c>
      <c r="CX54" s="252">
        <v>66</v>
      </c>
      <c r="CY54" s="252">
        <v>46</v>
      </c>
      <c r="CZ54" s="252">
        <v>54</v>
      </c>
      <c r="DA54" s="252">
        <v>0</v>
      </c>
      <c r="DB54" s="252">
        <v>66</v>
      </c>
      <c r="DC54" s="252">
        <v>0</v>
      </c>
      <c r="DD54" s="252">
        <v>53</v>
      </c>
      <c r="DE54" s="252">
        <v>0</v>
      </c>
      <c r="DF54" s="252">
        <v>60</v>
      </c>
      <c r="DG54" s="252">
        <v>54</v>
      </c>
      <c r="DH54" s="252">
        <v>18</v>
      </c>
      <c r="DI54" s="252">
        <v>79</v>
      </c>
      <c r="DJ54" s="252">
        <v>25</v>
      </c>
      <c r="DK54" s="252">
        <v>76</v>
      </c>
      <c r="DL54" s="252">
        <v>44</v>
      </c>
      <c r="DM54" s="252">
        <v>43</v>
      </c>
      <c r="DN54" s="1">
        <v>52</v>
      </c>
      <c r="DO54" s="1">
        <v>0</v>
      </c>
      <c r="DP54" s="1">
        <v>71</v>
      </c>
      <c r="DQ54" s="1">
        <v>71</v>
      </c>
      <c r="DR54" s="1">
        <v>59</v>
      </c>
      <c r="DS54" s="1">
        <v>68</v>
      </c>
      <c r="DT54" s="1">
        <v>58</v>
      </c>
      <c r="DU54" s="1">
        <v>0</v>
      </c>
      <c r="DV54" s="1">
        <v>0</v>
      </c>
      <c r="DW54" s="1">
        <v>70</v>
      </c>
      <c r="DX54" s="1">
        <v>56</v>
      </c>
      <c r="DY54" s="1">
        <v>37</v>
      </c>
      <c r="DZ54" s="1">
        <v>0</v>
      </c>
      <c r="EA54" s="1">
        <v>69</v>
      </c>
      <c r="EB54" s="1">
        <v>0</v>
      </c>
      <c r="EC54" s="1">
        <v>0</v>
      </c>
      <c r="ED54" s="1">
        <v>24</v>
      </c>
      <c r="EE54" s="1">
        <v>41</v>
      </c>
      <c r="EF54" s="1">
        <v>38</v>
      </c>
      <c r="EG54" s="1">
        <v>49</v>
      </c>
      <c r="EH54" s="1">
        <v>0</v>
      </c>
      <c r="EI54" s="1">
        <v>50</v>
      </c>
      <c r="EJ54" s="1">
        <v>30</v>
      </c>
      <c r="EK54" s="1">
        <v>28</v>
      </c>
      <c r="EL54" s="1">
        <v>0</v>
      </c>
      <c r="EM54" s="1">
        <v>7</v>
      </c>
      <c r="EN54" s="1">
        <v>52</v>
      </c>
      <c r="EO54" s="1">
        <v>0</v>
      </c>
      <c r="EP54" s="1">
        <v>53</v>
      </c>
      <c r="EQ54" s="1">
        <v>0</v>
      </c>
      <c r="ER54" s="1">
        <v>78</v>
      </c>
      <c r="ES54" s="1">
        <v>0</v>
      </c>
      <c r="ET54" s="1">
        <v>42</v>
      </c>
      <c r="EU54" s="1">
        <v>35</v>
      </c>
      <c r="EV54" s="1">
        <v>0</v>
      </c>
      <c r="EW54" s="1">
        <v>75</v>
      </c>
      <c r="EX54" s="1">
        <v>0</v>
      </c>
      <c r="EY54" s="1">
        <v>45</v>
      </c>
      <c r="EZ54" s="1">
        <v>40</v>
      </c>
      <c r="FA54" s="1">
        <v>55</v>
      </c>
      <c r="FB54" s="1">
        <v>75</v>
      </c>
      <c r="FC54" s="1">
        <v>60</v>
      </c>
      <c r="FD54" s="1">
        <v>0</v>
      </c>
      <c r="FE54" s="1">
        <v>47</v>
      </c>
      <c r="FF54" s="1">
        <v>25</v>
      </c>
      <c r="FG54" s="1">
        <v>0</v>
      </c>
      <c r="FH54" s="1">
        <v>26</v>
      </c>
      <c r="FI54" s="1">
        <v>58</v>
      </c>
      <c r="FJ54" s="1">
        <v>0</v>
      </c>
      <c r="FK54" s="1">
        <v>68</v>
      </c>
      <c r="FL54" s="1">
        <v>0</v>
      </c>
      <c r="FM54" s="1">
        <v>0</v>
      </c>
      <c r="FN54" s="1">
        <v>54</v>
      </c>
      <c r="FO54" s="1">
        <v>57</v>
      </c>
      <c r="FP54" s="1">
        <v>52</v>
      </c>
      <c r="FQ54" s="1">
        <v>41</v>
      </c>
      <c r="FR54" s="1">
        <v>59</v>
      </c>
      <c r="FS54" s="1">
        <v>35</v>
      </c>
      <c r="FT54" s="1">
        <v>0</v>
      </c>
      <c r="FU54" s="1">
        <v>38</v>
      </c>
      <c r="FV54" s="1">
        <v>18</v>
      </c>
      <c r="FW54" s="1">
        <v>22</v>
      </c>
      <c r="FX54" s="1">
        <v>58</v>
      </c>
      <c r="FY54" s="1">
        <v>54</v>
      </c>
      <c r="FZ54" s="1">
        <v>0</v>
      </c>
      <c r="GA54" s="1">
        <v>37</v>
      </c>
      <c r="GB54" s="1">
        <v>25</v>
      </c>
      <c r="GC54" s="1">
        <v>59</v>
      </c>
      <c r="GL54" s="1"/>
      <c r="GM54" s="1"/>
      <c r="GN54" s="1"/>
      <c r="GO54" s="1"/>
      <c r="GP54" s="1"/>
      <c r="GQ54" s="1"/>
      <c r="GR54" s="1"/>
      <c r="GS54" s="1"/>
      <c r="GT54" s="1"/>
      <c r="GU54" s="1"/>
      <c r="GV54" s="1"/>
      <c r="GW54" s="1"/>
      <c r="GX54" s="1"/>
      <c r="GY54" s="1"/>
      <c r="GZ54" s="1"/>
      <c r="HA54" s="1"/>
      <c r="HB54" s="1"/>
      <c r="HC54" s="1"/>
      <c r="HD54" s="1"/>
      <c r="HE54" s="1"/>
      <c r="HF54" s="1"/>
      <c r="HG54" s="118"/>
      <c r="HH54" s="87"/>
      <c r="HI54" s="87"/>
      <c r="HJ54" s="3"/>
      <c r="HK54" s="84"/>
      <c r="HL54" s="143"/>
      <c r="HM54" s="80"/>
    </row>
    <row r="55" spans="1:221" ht="15.75">
      <c r="A55" s="41" t="s">
        <v>835</v>
      </c>
      <c r="D55" s="61">
        <f t="shared" si="1"/>
        <v>5018</v>
      </c>
      <c r="E55" s="252">
        <v>25</v>
      </c>
      <c r="F55" s="252">
        <v>50</v>
      </c>
      <c r="G55" s="252">
        <v>39</v>
      </c>
      <c r="H55" s="252">
        <v>44</v>
      </c>
      <c r="I55" s="252">
        <v>76</v>
      </c>
      <c r="J55" s="252">
        <v>47</v>
      </c>
      <c r="K55" s="252">
        <v>78</v>
      </c>
      <c r="L55" s="252">
        <v>71</v>
      </c>
      <c r="M55" s="252">
        <v>58</v>
      </c>
      <c r="N55" s="252">
        <v>68</v>
      </c>
      <c r="O55" s="252">
        <v>0</v>
      </c>
      <c r="P55" s="252">
        <v>33</v>
      </c>
      <c r="Q55" s="252">
        <v>56</v>
      </c>
      <c r="R55" s="252">
        <v>18</v>
      </c>
      <c r="S55" s="252">
        <v>65</v>
      </c>
      <c r="T55" s="252">
        <v>77</v>
      </c>
      <c r="U55" s="252">
        <v>60</v>
      </c>
      <c r="V55" s="252">
        <v>39</v>
      </c>
      <c r="W55" s="252">
        <v>17</v>
      </c>
      <c r="X55" s="252">
        <v>22</v>
      </c>
      <c r="Y55" s="252">
        <v>54</v>
      </c>
      <c r="Z55" s="252">
        <v>77</v>
      </c>
      <c r="AA55" s="252">
        <v>22</v>
      </c>
      <c r="AB55" s="252">
        <v>9</v>
      </c>
      <c r="AC55" s="252">
        <v>11</v>
      </c>
      <c r="AD55" s="252">
        <v>0</v>
      </c>
      <c r="AE55" s="252">
        <v>52</v>
      </c>
      <c r="AF55" s="252">
        <v>0</v>
      </c>
      <c r="AG55" s="252">
        <v>43</v>
      </c>
      <c r="AH55" s="252">
        <v>0</v>
      </c>
      <c r="AI55" s="252">
        <v>67</v>
      </c>
      <c r="AJ55" s="252">
        <v>15</v>
      </c>
      <c r="AK55" s="252">
        <v>13</v>
      </c>
      <c r="AL55" s="252">
        <v>0</v>
      </c>
      <c r="AM55" s="252">
        <v>0</v>
      </c>
      <c r="AN55" s="252">
        <v>0</v>
      </c>
      <c r="AO55" s="252">
        <v>0</v>
      </c>
      <c r="AP55" s="252">
        <v>12</v>
      </c>
      <c r="AQ55" s="252">
        <v>0</v>
      </c>
      <c r="AR55" s="252">
        <v>0</v>
      </c>
      <c r="AS55" s="252">
        <v>0</v>
      </c>
      <c r="AT55" s="252">
        <v>36</v>
      </c>
      <c r="AU55" s="252">
        <v>42</v>
      </c>
      <c r="AV55" s="252">
        <v>0</v>
      </c>
      <c r="AW55" s="252">
        <v>0</v>
      </c>
      <c r="AX55" s="252">
        <v>0</v>
      </c>
      <c r="AY55" s="252">
        <v>0</v>
      </c>
      <c r="AZ55" s="252">
        <v>17</v>
      </c>
      <c r="BA55" s="252">
        <v>77</v>
      </c>
      <c r="BB55" s="252">
        <v>0</v>
      </c>
      <c r="BC55" s="252">
        <v>0</v>
      </c>
      <c r="BD55" s="252">
        <v>2</v>
      </c>
      <c r="BE55" s="252">
        <v>0</v>
      </c>
      <c r="BF55" s="252">
        <v>0</v>
      </c>
      <c r="BG55" s="252">
        <v>43</v>
      </c>
      <c r="BH55" s="252">
        <v>13</v>
      </c>
      <c r="BI55" s="252">
        <v>0</v>
      </c>
      <c r="BJ55" s="252">
        <v>32</v>
      </c>
      <c r="BK55" s="252">
        <v>0</v>
      </c>
      <c r="BL55" s="252">
        <v>0</v>
      </c>
      <c r="BM55" s="252">
        <v>0</v>
      </c>
      <c r="BN55" s="252">
        <v>0</v>
      </c>
      <c r="BO55" s="252">
        <v>76</v>
      </c>
      <c r="BP55" s="252">
        <v>51</v>
      </c>
      <c r="BQ55" s="252">
        <v>79</v>
      </c>
      <c r="BR55" s="252">
        <v>0</v>
      </c>
      <c r="BS55" s="252">
        <v>0</v>
      </c>
      <c r="BT55" s="252">
        <v>80</v>
      </c>
      <c r="BU55" s="252">
        <v>80</v>
      </c>
      <c r="BV55" s="252">
        <v>5</v>
      </c>
      <c r="BW55" s="252">
        <v>23</v>
      </c>
      <c r="BX55" s="252">
        <v>75</v>
      </c>
      <c r="BY55" s="252">
        <v>59</v>
      </c>
      <c r="BZ55" s="252">
        <v>79</v>
      </c>
      <c r="CA55" s="252">
        <v>0</v>
      </c>
      <c r="CB55" s="252">
        <v>75</v>
      </c>
      <c r="CC55" s="252">
        <v>79</v>
      </c>
      <c r="CD55" s="252">
        <v>29</v>
      </c>
      <c r="CE55" s="252">
        <v>0</v>
      </c>
      <c r="CF55" s="252">
        <v>0</v>
      </c>
      <c r="CG55" s="252">
        <v>0</v>
      </c>
      <c r="CH55" s="252">
        <v>0</v>
      </c>
      <c r="CI55" s="252">
        <v>0</v>
      </c>
      <c r="CJ55" s="252">
        <v>76</v>
      </c>
      <c r="CK55" s="252">
        <v>0</v>
      </c>
      <c r="CL55" s="252">
        <v>52</v>
      </c>
      <c r="CM55" s="252">
        <v>0</v>
      </c>
      <c r="CN55" s="252">
        <v>76</v>
      </c>
      <c r="CO55" s="252">
        <v>0</v>
      </c>
      <c r="CP55" s="252">
        <v>0</v>
      </c>
      <c r="CQ55" s="252">
        <v>31</v>
      </c>
      <c r="CR55" s="252">
        <v>0</v>
      </c>
      <c r="CS55" s="252">
        <v>0</v>
      </c>
      <c r="CT55" s="252">
        <v>61</v>
      </c>
      <c r="CU55" s="252" t="s">
        <v>4310</v>
      </c>
      <c r="CV55" s="252">
        <v>53</v>
      </c>
      <c r="CW55" s="252">
        <v>0</v>
      </c>
      <c r="CX55" s="252">
        <v>0</v>
      </c>
      <c r="CY55" s="252">
        <v>0</v>
      </c>
      <c r="CZ55" s="252">
        <v>0</v>
      </c>
      <c r="DA55" s="252">
        <v>68</v>
      </c>
      <c r="DB55" s="252">
        <v>20</v>
      </c>
      <c r="DC55" s="252">
        <v>0</v>
      </c>
      <c r="DD55" s="252">
        <v>9</v>
      </c>
      <c r="DE55" s="252">
        <v>0</v>
      </c>
      <c r="DF55" s="252">
        <v>80</v>
      </c>
      <c r="DG55" s="252">
        <v>80</v>
      </c>
      <c r="DH55" s="252">
        <v>49</v>
      </c>
      <c r="DI55" s="252">
        <v>42</v>
      </c>
      <c r="DJ55" s="252">
        <v>75</v>
      </c>
      <c r="DK55" s="252">
        <v>58</v>
      </c>
      <c r="DL55" s="252">
        <v>19</v>
      </c>
      <c r="DM55" s="252">
        <v>26</v>
      </c>
      <c r="DN55" s="1">
        <v>16</v>
      </c>
      <c r="DO55" s="1">
        <v>43</v>
      </c>
      <c r="DP55" s="1">
        <v>55</v>
      </c>
      <c r="DQ55" s="1">
        <v>49</v>
      </c>
      <c r="DR55" s="1">
        <v>67</v>
      </c>
      <c r="DS55" s="1">
        <v>19</v>
      </c>
      <c r="DT55" s="1">
        <v>41</v>
      </c>
      <c r="DU55" s="1">
        <v>0</v>
      </c>
      <c r="DV55" s="1">
        <v>0</v>
      </c>
      <c r="DW55" s="1">
        <v>71</v>
      </c>
      <c r="DX55" s="1">
        <v>39</v>
      </c>
      <c r="DY55" s="1">
        <v>0</v>
      </c>
      <c r="DZ55" s="1">
        <v>0</v>
      </c>
      <c r="EA55" s="1">
        <v>0</v>
      </c>
      <c r="EB55" s="1">
        <v>0</v>
      </c>
      <c r="EC55" s="1">
        <v>0</v>
      </c>
      <c r="ED55" s="1">
        <v>1</v>
      </c>
      <c r="EE55" s="1">
        <v>0</v>
      </c>
      <c r="EF55" s="1">
        <v>8</v>
      </c>
      <c r="EG55" s="1">
        <v>0</v>
      </c>
      <c r="EH55" s="1">
        <v>0</v>
      </c>
      <c r="EI55" s="1">
        <v>46</v>
      </c>
      <c r="EJ55" s="1">
        <v>0</v>
      </c>
      <c r="EK55" s="1">
        <v>0</v>
      </c>
      <c r="EL55" s="1">
        <v>46</v>
      </c>
      <c r="EM55" s="1">
        <v>55</v>
      </c>
      <c r="EN55" s="1">
        <v>29</v>
      </c>
      <c r="EO55" s="1">
        <v>0</v>
      </c>
      <c r="EP55" s="1">
        <v>70</v>
      </c>
      <c r="EQ55" s="1">
        <v>26</v>
      </c>
      <c r="ER55" s="1">
        <v>53</v>
      </c>
      <c r="ES55" s="1">
        <v>70</v>
      </c>
      <c r="ET55" s="1">
        <v>22</v>
      </c>
      <c r="EU55" s="1">
        <v>32</v>
      </c>
      <c r="EV55" s="1">
        <v>75</v>
      </c>
      <c r="EW55" s="1">
        <v>18</v>
      </c>
      <c r="EX55" s="1">
        <v>77</v>
      </c>
      <c r="EY55" s="1">
        <v>9</v>
      </c>
      <c r="EZ55" s="1">
        <v>0</v>
      </c>
      <c r="FA55" s="1">
        <v>0</v>
      </c>
      <c r="FB55" s="1">
        <v>66</v>
      </c>
      <c r="FC55" s="1">
        <v>0</v>
      </c>
      <c r="FD55" s="1">
        <v>0</v>
      </c>
      <c r="FE55" s="1">
        <v>0</v>
      </c>
      <c r="FF55" s="1">
        <v>0</v>
      </c>
      <c r="FG55" s="1">
        <v>43</v>
      </c>
      <c r="FH55" s="1">
        <v>40</v>
      </c>
      <c r="FI55" s="1">
        <v>78</v>
      </c>
      <c r="FJ55" s="1">
        <v>0</v>
      </c>
      <c r="FK55" s="1">
        <v>0</v>
      </c>
      <c r="FL55" s="1">
        <v>0</v>
      </c>
      <c r="FM55" s="1">
        <v>0</v>
      </c>
      <c r="FN55" s="1">
        <v>0</v>
      </c>
      <c r="FO55" s="1">
        <v>49</v>
      </c>
      <c r="FP55" s="1">
        <v>0</v>
      </c>
      <c r="FQ55" s="1">
        <v>80</v>
      </c>
      <c r="FR55" s="1">
        <v>72</v>
      </c>
      <c r="FS55" s="1">
        <v>0</v>
      </c>
      <c r="FT55" s="1">
        <v>0</v>
      </c>
      <c r="FU55" s="1">
        <v>63</v>
      </c>
      <c r="FV55" s="1">
        <v>0</v>
      </c>
      <c r="FW55" s="1">
        <v>0</v>
      </c>
      <c r="FX55" s="1">
        <v>63</v>
      </c>
      <c r="FY55" s="1">
        <v>80</v>
      </c>
      <c r="FZ55" s="1">
        <v>0</v>
      </c>
      <c r="GA55" s="1">
        <v>0</v>
      </c>
      <c r="GB55" s="1">
        <v>80</v>
      </c>
      <c r="GC55" s="1">
        <v>22</v>
      </c>
      <c r="GL55" s="1"/>
      <c r="GM55" s="1"/>
      <c r="GN55" s="1"/>
      <c r="GO55" s="1"/>
      <c r="GP55" s="1"/>
      <c r="GQ55" s="1"/>
      <c r="GR55" s="1"/>
      <c r="GS55" s="1"/>
      <c r="GT55" s="1"/>
      <c r="GU55" s="1"/>
      <c r="GV55" s="1"/>
      <c r="GW55" s="1"/>
      <c r="GX55" s="1"/>
      <c r="GY55" s="1"/>
      <c r="GZ55" s="1"/>
      <c r="HA55" s="1"/>
      <c r="HB55" s="1"/>
      <c r="HC55" s="1"/>
      <c r="HD55" s="1"/>
      <c r="HE55" s="1"/>
      <c r="HF55" s="1"/>
      <c r="HG55" s="118"/>
      <c r="HH55" s="87"/>
      <c r="HI55" s="87"/>
      <c r="HJ55" s="3"/>
      <c r="HK55" s="84"/>
      <c r="HL55" s="143"/>
      <c r="HM55" s="80"/>
    </row>
    <row r="56" spans="1:221" ht="15.75">
      <c r="A56" s="40" t="s">
        <v>142</v>
      </c>
      <c r="D56" s="61">
        <f t="shared" si="1"/>
        <v>5914</v>
      </c>
      <c r="E56" s="252">
        <v>40</v>
      </c>
      <c r="F56" s="252">
        <v>0</v>
      </c>
      <c r="G56" s="252">
        <v>37</v>
      </c>
      <c r="H56" s="252">
        <v>50</v>
      </c>
      <c r="I56" s="252">
        <v>43</v>
      </c>
      <c r="J56" s="252">
        <v>21</v>
      </c>
      <c r="K56" s="252">
        <v>48</v>
      </c>
      <c r="L56" s="252">
        <v>54</v>
      </c>
      <c r="M56" s="252">
        <v>76</v>
      </c>
      <c r="N56" s="252">
        <v>0</v>
      </c>
      <c r="O56" s="252">
        <v>0</v>
      </c>
      <c r="P56" s="252">
        <v>22</v>
      </c>
      <c r="Q56" s="252">
        <v>80</v>
      </c>
      <c r="R56" s="252">
        <v>19</v>
      </c>
      <c r="S56" s="252">
        <v>72</v>
      </c>
      <c r="T56" s="252">
        <v>63</v>
      </c>
      <c r="U56" s="252">
        <v>48</v>
      </c>
      <c r="V56" s="252">
        <v>57</v>
      </c>
      <c r="W56" s="252">
        <v>42</v>
      </c>
      <c r="X56" s="252">
        <v>29</v>
      </c>
      <c r="Y56" s="252">
        <v>45</v>
      </c>
      <c r="Z56" s="252">
        <v>0</v>
      </c>
      <c r="AA56" s="252">
        <v>26</v>
      </c>
      <c r="AB56" s="252">
        <v>25</v>
      </c>
      <c r="AC56" s="252">
        <v>16</v>
      </c>
      <c r="AD56" s="252">
        <v>0</v>
      </c>
      <c r="AE56" s="252">
        <v>56</v>
      </c>
      <c r="AF56" s="252">
        <v>0</v>
      </c>
      <c r="AG56" s="252">
        <v>49</v>
      </c>
      <c r="AH56" s="252">
        <v>0</v>
      </c>
      <c r="AI56" s="252">
        <v>70</v>
      </c>
      <c r="AJ56" s="252">
        <v>44</v>
      </c>
      <c r="AK56" s="252">
        <v>0</v>
      </c>
      <c r="AL56" s="252">
        <v>0</v>
      </c>
      <c r="AM56" s="252">
        <v>0</v>
      </c>
      <c r="AN56" s="252">
        <v>0</v>
      </c>
      <c r="AO56" s="252">
        <v>58</v>
      </c>
      <c r="AP56" s="252">
        <v>51</v>
      </c>
      <c r="AQ56" s="252">
        <v>70</v>
      </c>
      <c r="AR56" s="252">
        <v>0</v>
      </c>
      <c r="AS56" s="252">
        <v>31</v>
      </c>
      <c r="AT56" s="252">
        <v>22</v>
      </c>
      <c r="AU56" s="252">
        <v>43</v>
      </c>
      <c r="AV56" s="252">
        <v>56</v>
      </c>
      <c r="AW56" s="252">
        <v>0</v>
      </c>
      <c r="AX56" s="252">
        <v>0</v>
      </c>
      <c r="AY56" s="252">
        <v>0</v>
      </c>
      <c r="AZ56" s="252">
        <v>19</v>
      </c>
      <c r="BA56" s="252">
        <v>70</v>
      </c>
      <c r="BB56" s="252">
        <v>0</v>
      </c>
      <c r="BC56" s="252">
        <v>0</v>
      </c>
      <c r="BD56" s="252">
        <v>68</v>
      </c>
      <c r="BE56" s="252">
        <v>0</v>
      </c>
      <c r="BF56" s="252">
        <v>74</v>
      </c>
      <c r="BG56" s="252">
        <v>65</v>
      </c>
      <c r="BH56" s="252">
        <v>52</v>
      </c>
      <c r="BI56" s="252">
        <v>0</v>
      </c>
      <c r="BJ56" s="252">
        <v>16</v>
      </c>
      <c r="BK56" s="252">
        <v>10</v>
      </c>
      <c r="BL56" s="252">
        <v>0</v>
      </c>
      <c r="BM56" s="252">
        <v>0</v>
      </c>
      <c r="BN56" s="252">
        <v>48</v>
      </c>
      <c r="BO56" s="252">
        <v>53</v>
      </c>
      <c r="BP56" s="252">
        <v>31</v>
      </c>
      <c r="BQ56" s="252">
        <v>43</v>
      </c>
      <c r="BR56" s="252">
        <v>0</v>
      </c>
      <c r="BS56" s="252">
        <v>0</v>
      </c>
      <c r="BT56" s="252">
        <v>0</v>
      </c>
      <c r="BU56" s="252">
        <v>0</v>
      </c>
      <c r="BV56" s="252">
        <v>36</v>
      </c>
      <c r="BW56" s="252">
        <v>38</v>
      </c>
      <c r="BX56" s="252">
        <v>48</v>
      </c>
      <c r="BY56" s="252">
        <v>60</v>
      </c>
      <c r="BZ56" s="252">
        <v>64</v>
      </c>
      <c r="CA56" s="252">
        <v>72</v>
      </c>
      <c r="CB56" s="252">
        <v>71</v>
      </c>
      <c r="CC56" s="252">
        <v>80</v>
      </c>
      <c r="CD56" s="252">
        <v>41</v>
      </c>
      <c r="CE56" s="252">
        <v>31</v>
      </c>
      <c r="CF56" s="252">
        <v>71</v>
      </c>
      <c r="CG56" s="252">
        <v>0</v>
      </c>
      <c r="CH56" s="252">
        <v>0</v>
      </c>
      <c r="CI56" s="252">
        <v>46</v>
      </c>
      <c r="CJ56" s="252">
        <v>0</v>
      </c>
      <c r="CK56" s="252">
        <v>58</v>
      </c>
      <c r="CL56" s="252">
        <v>59</v>
      </c>
      <c r="CM56" s="252">
        <v>76</v>
      </c>
      <c r="CN56" s="252">
        <v>0</v>
      </c>
      <c r="CO56" s="252">
        <v>0</v>
      </c>
      <c r="CP56" s="252">
        <v>77</v>
      </c>
      <c r="CQ56" s="252">
        <v>22</v>
      </c>
      <c r="CR56" s="252">
        <v>73</v>
      </c>
      <c r="CS56" s="252">
        <v>57</v>
      </c>
      <c r="CT56" s="252">
        <v>40</v>
      </c>
      <c r="CU56" s="252" t="s">
        <v>4290</v>
      </c>
      <c r="CV56" s="252">
        <v>44</v>
      </c>
      <c r="CW56" s="252">
        <v>0</v>
      </c>
      <c r="CX56" s="252">
        <v>0</v>
      </c>
      <c r="CY56" s="252">
        <v>43</v>
      </c>
      <c r="CZ56" s="252">
        <v>41</v>
      </c>
      <c r="DA56" s="252">
        <v>0</v>
      </c>
      <c r="DB56" s="252">
        <v>41</v>
      </c>
      <c r="DC56" s="252">
        <v>0</v>
      </c>
      <c r="DD56" s="252">
        <v>41</v>
      </c>
      <c r="DE56" s="252">
        <v>0</v>
      </c>
      <c r="DF56" s="252">
        <v>68</v>
      </c>
      <c r="DG56" s="252">
        <v>64</v>
      </c>
      <c r="DH56" s="252">
        <v>52</v>
      </c>
      <c r="DI56" s="252">
        <v>9</v>
      </c>
      <c r="DJ56" s="252">
        <v>34</v>
      </c>
      <c r="DK56" s="252">
        <v>60</v>
      </c>
      <c r="DL56" s="252">
        <v>72</v>
      </c>
      <c r="DM56" s="252">
        <v>17</v>
      </c>
      <c r="DN56" s="1">
        <v>48</v>
      </c>
      <c r="DO56" s="1">
        <v>0</v>
      </c>
      <c r="DP56" s="1">
        <v>58</v>
      </c>
      <c r="DQ56" s="1">
        <v>47</v>
      </c>
      <c r="DR56" s="1">
        <v>65</v>
      </c>
      <c r="DS56" s="1">
        <v>13</v>
      </c>
      <c r="DT56" s="1">
        <v>28</v>
      </c>
      <c r="DU56" s="1">
        <v>0</v>
      </c>
      <c r="DV56" s="1">
        <v>0</v>
      </c>
      <c r="DW56" s="1">
        <v>33</v>
      </c>
      <c r="DX56" s="1">
        <v>45</v>
      </c>
      <c r="DY56" s="1">
        <v>29</v>
      </c>
      <c r="DZ56" s="1">
        <v>0</v>
      </c>
      <c r="EA56" s="1">
        <v>47</v>
      </c>
      <c r="EB56" s="1">
        <v>48</v>
      </c>
      <c r="EC56" s="1">
        <v>0</v>
      </c>
      <c r="ED56" s="1">
        <v>39</v>
      </c>
      <c r="EE56" s="1">
        <v>22</v>
      </c>
      <c r="EF56" s="1">
        <v>11</v>
      </c>
      <c r="EG56" s="1">
        <v>34</v>
      </c>
      <c r="EH56" s="1">
        <v>0</v>
      </c>
      <c r="EI56" s="1">
        <v>13</v>
      </c>
      <c r="EJ56" s="1">
        <v>56</v>
      </c>
      <c r="EK56" s="1">
        <v>44</v>
      </c>
      <c r="EL56" s="1">
        <v>56</v>
      </c>
      <c r="EM56" s="1">
        <v>69</v>
      </c>
      <c r="EN56" s="1">
        <v>24</v>
      </c>
      <c r="EO56" s="1">
        <v>0</v>
      </c>
      <c r="EP56" s="1">
        <v>34</v>
      </c>
      <c r="EQ56" s="1">
        <v>38</v>
      </c>
      <c r="ER56" s="1">
        <v>30</v>
      </c>
      <c r="ES56" s="1">
        <v>0</v>
      </c>
      <c r="ET56" s="1">
        <v>46</v>
      </c>
      <c r="EU56" s="1">
        <v>45</v>
      </c>
      <c r="EV56" s="1">
        <v>0</v>
      </c>
      <c r="EW56" s="1">
        <v>33</v>
      </c>
      <c r="EX56" s="1">
        <v>48</v>
      </c>
      <c r="EY56" s="1">
        <v>38</v>
      </c>
      <c r="EZ56" s="1">
        <v>33</v>
      </c>
      <c r="FA56" s="1">
        <v>50</v>
      </c>
      <c r="FB56" s="1">
        <v>54</v>
      </c>
      <c r="FC56" s="1">
        <v>23</v>
      </c>
      <c r="FD56" s="1">
        <v>57</v>
      </c>
      <c r="FE56" s="1">
        <v>24</v>
      </c>
      <c r="FF56" s="1">
        <v>65</v>
      </c>
      <c r="FG56" s="1">
        <v>0</v>
      </c>
      <c r="FH56" s="1">
        <v>20</v>
      </c>
      <c r="FI56" s="1">
        <v>62</v>
      </c>
      <c r="FJ56" s="1">
        <v>54</v>
      </c>
      <c r="FK56" s="1">
        <v>0</v>
      </c>
      <c r="FL56" s="1">
        <v>22</v>
      </c>
      <c r="FM56" s="1">
        <v>0</v>
      </c>
      <c r="FN56" s="1">
        <v>25</v>
      </c>
      <c r="FO56" s="1">
        <v>0</v>
      </c>
      <c r="FP56" s="1">
        <v>0</v>
      </c>
      <c r="FQ56" s="1">
        <v>80</v>
      </c>
      <c r="FR56" s="1">
        <v>53</v>
      </c>
      <c r="FS56" s="1">
        <v>22</v>
      </c>
      <c r="FT56" s="1">
        <v>0</v>
      </c>
      <c r="FU56" s="1">
        <v>75</v>
      </c>
      <c r="FV56" s="1">
        <v>36</v>
      </c>
      <c r="FW56" s="1">
        <v>72</v>
      </c>
      <c r="FX56" s="1">
        <v>44</v>
      </c>
      <c r="FY56" s="1">
        <v>33</v>
      </c>
      <c r="FZ56" s="1">
        <v>0</v>
      </c>
      <c r="GA56" s="1">
        <v>41</v>
      </c>
      <c r="GB56" s="1">
        <v>59</v>
      </c>
      <c r="GC56" s="1">
        <v>51</v>
      </c>
      <c r="GL56" s="1"/>
      <c r="GM56" s="1"/>
      <c r="GN56" s="1"/>
      <c r="GO56" s="1"/>
      <c r="GP56" s="1"/>
      <c r="GQ56" s="1"/>
      <c r="GR56" s="1"/>
      <c r="GS56" s="1"/>
      <c r="GT56" s="1"/>
      <c r="GU56" s="1"/>
      <c r="GV56" s="1"/>
      <c r="GW56" s="1"/>
      <c r="GX56" s="1"/>
      <c r="GY56" s="1"/>
      <c r="GZ56" s="1"/>
      <c r="HA56" s="1"/>
      <c r="HB56" s="1"/>
      <c r="HC56" s="1"/>
      <c r="HD56" s="1"/>
      <c r="HE56" s="1"/>
      <c r="HF56" s="1"/>
      <c r="HG56" s="118"/>
      <c r="HH56" s="87"/>
      <c r="HI56" s="87"/>
      <c r="HJ56" s="3"/>
      <c r="HK56" s="84"/>
      <c r="HL56" s="143"/>
      <c r="HM56" s="80"/>
    </row>
    <row r="57" spans="1:221" ht="15.75">
      <c r="A57" s="41" t="s">
        <v>809</v>
      </c>
      <c r="D57" s="61">
        <f t="shared" si="1"/>
        <v>4868</v>
      </c>
      <c r="E57" s="252">
        <v>40</v>
      </c>
      <c r="F57" s="252">
        <v>0</v>
      </c>
      <c r="G57" s="252">
        <v>47</v>
      </c>
      <c r="H57" s="252">
        <v>47</v>
      </c>
      <c r="I57" s="252">
        <v>0</v>
      </c>
      <c r="J57" s="252">
        <v>59</v>
      </c>
      <c r="K57" s="252">
        <v>8</v>
      </c>
      <c r="L57" s="252">
        <v>51</v>
      </c>
      <c r="M57" s="252">
        <v>75</v>
      </c>
      <c r="N57" s="252">
        <v>0</v>
      </c>
      <c r="O57" s="252">
        <v>56</v>
      </c>
      <c r="P57" s="252">
        <v>54</v>
      </c>
      <c r="Q57" s="252">
        <v>27</v>
      </c>
      <c r="R57" s="252">
        <v>25</v>
      </c>
      <c r="S57" s="252">
        <v>56</v>
      </c>
      <c r="T57" s="252">
        <v>48</v>
      </c>
      <c r="U57" s="252">
        <v>0</v>
      </c>
      <c r="V57" s="252">
        <v>37</v>
      </c>
      <c r="W57" s="252">
        <v>65</v>
      </c>
      <c r="X57" s="252">
        <v>14</v>
      </c>
      <c r="Y57" s="252">
        <v>31</v>
      </c>
      <c r="Z57" s="252">
        <v>0</v>
      </c>
      <c r="AA57" s="252">
        <v>51</v>
      </c>
      <c r="AB57" s="252">
        <v>18</v>
      </c>
      <c r="AC57" s="252">
        <v>68</v>
      </c>
      <c r="AD57" s="252">
        <v>0</v>
      </c>
      <c r="AE57" s="252">
        <v>10</v>
      </c>
      <c r="AF57" s="252">
        <v>0</v>
      </c>
      <c r="AG57" s="252">
        <v>27</v>
      </c>
      <c r="AH57" s="252">
        <v>0</v>
      </c>
      <c r="AI57" s="252">
        <v>42</v>
      </c>
      <c r="AJ57" s="252">
        <v>26</v>
      </c>
      <c r="AK57" s="252">
        <v>63</v>
      </c>
      <c r="AL57" s="252">
        <v>0</v>
      </c>
      <c r="AM57" s="252">
        <v>0</v>
      </c>
      <c r="AN57" s="252">
        <v>0</v>
      </c>
      <c r="AO57" s="252">
        <v>0</v>
      </c>
      <c r="AP57" s="252">
        <v>38</v>
      </c>
      <c r="AQ57" s="252">
        <v>0</v>
      </c>
      <c r="AR57" s="252">
        <v>0</v>
      </c>
      <c r="AS57" s="252">
        <v>13</v>
      </c>
      <c r="AT57" s="252">
        <v>26</v>
      </c>
      <c r="AU57" s="252">
        <v>0</v>
      </c>
      <c r="AV57" s="252">
        <v>64</v>
      </c>
      <c r="AW57" s="252">
        <v>0</v>
      </c>
      <c r="AX57" s="252">
        <v>0</v>
      </c>
      <c r="AY57" s="252">
        <v>79</v>
      </c>
      <c r="AZ57" s="252">
        <v>33</v>
      </c>
      <c r="BA57" s="252">
        <v>57</v>
      </c>
      <c r="BB57" s="252">
        <v>0</v>
      </c>
      <c r="BC57" s="252">
        <v>0</v>
      </c>
      <c r="BD57" s="252">
        <v>36</v>
      </c>
      <c r="BE57" s="252">
        <v>71</v>
      </c>
      <c r="BF57" s="252">
        <v>0</v>
      </c>
      <c r="BG57" s="252">
        <v>77</v>
      </c>
      <c r="BH57" s="252">
        <v>60</v>
      </c>
      <c r="BI57" s="252">
        <v>0</v>
      </c>
      <c r="BJ57" s="252">
        <v>46</v>
      </c>
      <c r="BK57" s="252">
        <v>49</v>
      </c>
      <c r="BL57" s="252">
        <v>0</v>
      </c>
      <c r="BM57" s="252">
        <v>0</v>
      </c>
      <c r="BN57" s="252">
        <v>13</v>
      </c>
      <c r="BO57" s="252">
        <v>64</v>
      </c>
      <c r="BP57" s="252">
        <v>27</v>
      </c>
      <c r="BQ57" s="252">
        <v>74</v>
      </c>
      <c r="BR57" s="252">
        <v>0</v>
      </c>
      <c r="BS57" s="252">
        <v>0</v>
      </c>
      <c r="BT57" s="252">
        <v>77</v>
      </c>
      <c r="BU57" s="252">
        <v>76</v>
      </c>
      <c r="BV57" s="252">
        <v>65</v>
      </c>
      <c r="BW57" s="252">
        <v>22</v>
      </c>
      <c r="BX57" s="252">
        <v>63</v>
      </c>
      <c r="BY57" s="252">
        <v>4</v>
      </c>
      <c r="BZ57" s="252">
        <v>70</v>
      </c>
      <c r="CA57" s="252">
        <v>0</v>
      </c>
      <c r="CB57" s="252">
        <v>0</v>
      </c>
      <c r="CC57" s="252">
        <v>68</v>
      </c>
      <c r="CD57" s="252">
        <v>36</v>
      </c>
      <c r="CE57" s="252">
        <v>60</v>
      </c>
      <c r="CF57" s="252">
        <v>16</v>
      </c>
      <c r="CG57" s="252">
        <v>0</v>
      </c>
      <c r="CH57" s="252">
        <v>0</v>
      </c>
      <c r="CI57" s="252">
        <v>0</v>
      </c>
      <c r="CJ57" s="252">
        <v>79</v>
      </c>
      <c r="CK57" s="252">
        <v>0</v>
      </c>
      <c r="CL57" s="252">
        <v>53</v>
      </c>
      <c r="CM57" s="252">
        <v>0</v>
      </c>
      <c r="CN57" s="252">
        <v>76</v>
      </c>
      <c r="CO57" s="252">
        <v>0</v>
      </c>
      <c r="CP57" s="252">
        <v>0</v>
      </c>
      <c r="CQ57" s="252">
        <v>0</v>
      </c>
      <c r="CR57" s="252">
        <v>0</v>
      </c>
      <c r="CS57" s="252">
        <v>0</v>
      </c>
      <c r="CT57" s="252">
        <v>45</v>
      </c>
      <c r="CU57" s="252" t="s">
        <v>4325</v>
      </c>
      <c r="CV57" s="252">
        <v>53</v>
      </c>
      <c r="CW57" s="252">
        <v>0</v>
      </c>
      <c r="CX57" s="252">
        <v>0</v>
      </c>
      <c r="CY57" s="252">
        <v>0</v>
      </c>
      <c r="CZ57" s="252">
        <v>73</v>
      </c>
      <c r="DA57" s="252">
        <v>0</v>
      </c>
      <c r="DB57" s="252">
        <v>0</v>
      </c>
      <c r="DC57" s="252">
        <v>0</v>
      </c>
      <c r="DD57" s="252">
        <v>12</v>
      </c>
      <c r="DE57" s="252">
        <v>0</v>
      </c>
      <c r="DF57" s="252">
        <v>76</v>
      </c>
      <c r="DG57" s="252">
        <v>26</v>
      </c>
      <c r="DH57" s="252">
        <v>44</v>
      </c>
      <c r="DI57" s="252">
        <v>33</v>
      </c>
      <c r="DJ57" s="252">
        <v>53</v>
      </c>
      <c r="DK57" s="252">
        <v>68</v>
      </c>
      <c r="DL57" s="252">
        <v>24</v>
      </c>
      <c r="DM57" s="252">
        <v>75</v>
      </c>
      <c r="DN57" s="1">
        <v>47</v>
      </c>
      <c r="DO57" s="1">
        <v>0</v>
      </c>
      <c r="DP57" s="1">
        <v>0</v>
      </c>
      <c r="DQ57" s="1">
        <v>0</v>
      </c>
      <c r="DR57" s="1">
        <v>29</v>
      </c>
      <c r="DS57" s="1">
        <v>34</v>
      </c>
      <c r="DT57" s="1">
        <v>22</v>
      </c>
      <c r="DU57" s="1">
        <v>0</v>
      </c>
      <c r="DV57" s="1">
        <v>0</v>
      </c>
      <c r="DW57" s="1">
        <v>22</v>
      </c>
      <c r="DX57" s="1">
        <v>17</v>
      </c>
      <c r="DY57" s="1">
        <v>66</v>
      </c>
      <c r="DZ57" s="1">
        <v>0</v>
      </c>
      <c r="EA57" s="1">
        <v>0</v>
      </c>
      <c r="EB57" s="1">
        <v>65</v>
      </c>
      <c r="EC57" s="1">
        <v>40</v>
      </c>
      <c r="ED57" s="1">
        <v>28</v>
      </c>
      <c r="EE57" s="1">
        <v>70</v>
      </c>
      <c r="EF57" s="1">
        <v>11</v>
      </c>
      <c r="EG57" s="1">
        <v>46</v>
      </c>
      <c r="EH57" s="1">
        <v>0</v>
      </c>
      <c r="EI57" s="1">
        <v>55</v>
      </c>
      <c r="EJ57" s="1">
        <v>0</v>
      </c>
      <c r="EK57" s="1">
        <v>0</v>
      </c>
      <c r="EL57" s="1">
        <v>60</v>
      </c>
      <c r="EM57" s="1">
        <v>3</v>
      </c>
      <c r="EN57" s="1">
        <v>70</v>
      </c>
      <c r="EO57" s="1">
        <v>0</v>
      </c>
      <c r="EP57" s="1">
        <v>0</v>
      </c>
      <c r="EQ57" s="1">
        <v>78</v>
      </c>
      <c r="ER57" s="1">
        <v>24</v>
      </c>
      <c r="ES57" s="1">
        <v>0</v>
      </c>
      <c r="ET57" s="1">
        <v>0</v>
      </c>
      <c r="EU57" s="1">
        <v>10</v>
      </c>
      <c r="EV57" s="1">
        <v>51</v>
      </c>
      <c r="EW57" s="1">
        <v>24</v>
      </c>
      <c r="EX57" s="1">
        <v>78</v>
      </c>
      <c r="EY57" s="1">
        <v>11</v>
      </c>
      <c r="EZ57" s="1">
        <v>20</v>
      </c>
      <c r="FA57" s="1">
        <v>0</v>
      </c>
      <c r="FB57" s="1">
        <v>21</v>
      </c>
      <c r="FC57" s="1">
        <v>0</v>
      </c>
      <c r="FD57" s="1">
        <v>38</v>
      </c>
      <c r="FE57" s="1">
        <v>0</v>
      </c>
      <c r="FF57" s="1">
        <v>0</v>
      </c>
      <c r="FG57" s="1">
        <v>63</v>
      </c>
      <c r="FH57" s="1">
        <v>42</v>
      </c>
      <c r="FI57" s="1">
        <v>54</v>
      </c>
      <c r="FJ57" s="1">
        <v>0</v>
      </c>
      <c r="FK57" s="1">
        <v>70</v>
      </c>
      <c r="FL57" s="1">
        <v>0</v>
      </c>
      <c r="FM57" s="1">
        <v>0</v>
      </c>
      <c r="FN57" s="1">
        <v>3</v>
      </c>
      <c r="FO57" s="1">
        <v>25</v>
      </c>
      <c r="FP57" s="1">
        <v>0</v>
      </c>
      <c r="FQ57" s="1">
        <v>74</v>
      </c>
      <c r="FR57" s="1">
        <v>0</v>
      </c>
      <c r="FS57" s="1">
        <v>15</v>
      </c>
      <c r="FT57" s="1">
        <v>0</v>
      </c>
      <c r="FU57" s="1">
        <v>59</v>
      </c>
      <c r="FV57" s="1">
        <v>0</v>
      </c>
      <c r="FW57" s="1">
        <v>36</v>
      </c>
      <c r="FX57" s="1">
        <v>58</v>
      </c>
      <c r="FY57" s="1">
        <v>51</v>
      </c>
      <c r="FZ57" s="1">
        <v>0</v>
      </c>
      <c r="GA57" s="1">
        <v>0</v>
      </c>
      <c r="GB57" s="1">
        <v>33</v>
      </c>
      <c r="GC57" s="1">
        <v>26</v>
      </c>
      <c r="GL57" s="1"/>
      <c r="GM57" s="1"/>
      <c r="GN57" s="1"/>
      <c r="GO57" s="1"/>
      <c r="GP57" s="1"/>
      <c r="GQ57" s="1"/>
      <c r="GR57" s="1"/>
      <c r="GS57" s="1"/>
      <c r="GT57" s="1"/>
      <c r="GU57" s="1"/>
      <c r="GV57" s="1"/>
      <c r="GW57" s="1"/>
      <c r="GX57" s="1"/>
      <c r="GY57" s="1"/>
      <c r="GZ57" s="1"/>
      <c r="HA57" s="1"/>
      <c r="HB57" s="1"/>
      <c r="HC57" s="1"/>
      <c r="HD57" s="1"/>
      <c r="HE57" s="1"/>
      <c r="HF57" s="1"/>
      <c r="HG57" s="118"/>
      <c r="HH57" s="80"/>
    </row>
    <row r="58" spans="1:221" ht="15.75">
      <c r="A58" s="89" t="s">
        <v>1841</v>
      </c>
      <c r="D58" s="61">
        <f t="shared" si="1"/>
        <v>6606</v>
      </c>
      <c r="E58" s="252">
        <v>58</v>
      </c>
      <c r="F58" s="252">
        <v>32</v>
      </c>
      <c r="G58" s="252">
        <v>73</v>
      </c>
      <c r="H58" s="252">
        <v>25</v>
      </c>
      <c r="I58" s="252">
        <v>43</v>
      </c>
      <c r="J58" s="252">
        <v>63</v>
      </c>
      <c r="K58" s="252">
        <v>29</v>
      </c>
      <c r="L58" s="252">
        <v>39</v>
      </c>
      <c r="M58" s="252">
        <v>27</v>
      </c>
      <c r="N58" s="252">
        <v>0</v>
      </c>
      <c r="O58" s="252">
        <v>72</v>
      </c>
      <c r="P58" s="252">
        <v>62</v>
      </c>
      <c r="Q58" s="252">
        <v>13</v>
      </c>
      <c r="R58" s="252">
        <v>73</v>
      </c>
      <c r="S58" s="252">
        <v>77</v>
      </c>
      <c r="T58" s="252">
        <v>47</v>
      </c>
      <c r="U58" s="252">
        <v>0</v>
      </c>
      <c r="V58" s="252">
        <v>17</v>
      </c>
      <c r="W58" s="252">
        <v>75</v>
      </c>
      <c r="X58" s="252">
        <v>59</v>
      </c>
      <c r="Y58" s="252">
        <v>0</v>
      </c>
      <c r="Z58" s="252">
        <v>0</v>
      </c>
      <c r="AA58" s="252">
        <v>72</v>
      </c>
      <c r="AB58" s="252">
        <v>45</v>
      </c>
      <c r="AC58" s="252">
        <v>39</v>
      </c>
      <c r="AD58" s="252">
        <v>68</v>
      </c>
      <c r="AE58" s="252">
        <v>26</v>
      </c>
      <c r="AF58" s="252">
        <v>0</v>
      </c>
      <c r="AG58" s="252">
        <v>76</v>
      </c>
      <c r="AH58" s="252">
        <v>0</v>
      </c>
      <c r="AI58" s="252">
        <v>45</v>
      </c>
      <c r="AJ58" s="252">
        <v>76</v>
      </c>
      <c r="AK58" s="252">
        <v>71</v>
      </c>
      <c r="AL58" s="252">
        <v>70</v>
      </c>
      <c r="AM58" s="252">
        <v>0</v>
      </c>
      <c r="AN58" s="252">
        <v>71</v>
      </c>
      <c r="AO58" s="252">
        <v>58</v>
      </c>
      <c r="AP58" s="252">
        <v>48</v>
      </c>
      <c r="AQ58" s="252">
        <v>0</v>
      </c>
      <c r="AR58" s="252">
        <v>72</v>
      </c>
      <c r="AS58" s="252">
        <v>66</v>
      </c>
      <c r="AT58" s="252">
        <v>30</v>
      </c>
      <c r="AU58" s="252">
        <v>39</v>
      </c>
      <c r="AV58" s="252">
        <v>74</v>
      </c>
      <c r="AW58" s="252">
        <v>80</v>
      </c>
      <c r="AX58" s="252">
        <v>0</v>
      </c>
      <c r="AY58" s="252">
        <v>0</v>
      </c>
      <c r="AZ58" s="252">
        <v>60</v>
      </c>
      <c r="BA58" s="252">
        <v>28</v>
      </c>
      <c r="BB58" s="252">
        <v>0</v>
      </c>
      <c r="BC58" s="252">
        <v>0</v>
      </c>
      <c r="BD58" s="252">
        <v>39</v>
      </c>
      <c r="BE58" s="252">
        <v>0</v>
      </c>
      <c r="BF58" s="252">
        <v>0</v>
      </c>
      <c r="BG58" s="252">
        <v>79</v>
      </c>
      <c r="BH58" s="252">
        <v>54</v>
      </c>
      <c r="BI58" s="252">
        <v>0</v>
      </c>
      <c r="BJ58" s="252">
        <v>41</v>
      </c>
      <c r="BK58" s="252">
        <v>42</v>
      </c>
      <c r="BL58" s="252">
        <v>0</v>
      </c>
      <c r="BM58" s="252">
        <v>0</v>
      </c>
      <c r="BN58" s="252">
        <v>40</v>
      </c>
      <c r="BO58" s="252">
        <v>75</v>
      </c>
      <c r="BP58" s="252">
        <v>34</v>
      </c>
      <c r="BQ58" s="252">
        <v>57</v>
      </c>
      <c r="BR58" s="252">
        <v>0</v>
      </c>
      <c r="BS58" s="252">
        <v>0</v>
      </c>
      <c r="BT58" s="252">
        <v>0</v>
      </c>
      <c r="BU58" s="252">
        <v>0</v>
      </c>
      <c r="BV58" s="252">
        <v>74</v>
      </c>
      <c r="BW58" s="252">
        <v>20</v>
      </c>
      <c r="BX58" s="252">
        <v>66</v>
      </c>
      <c r="BY58" s="252">
        <v>65</v>
      </c>
      <c r="BZ58" s="252">
        <v>78</v>
      </c>
      <c r="CA58" s="252">
        <v>72</v>
      </c>
      <c r="CB58" s="252">
        <v>0</v>
      </c>
      <c r="CC58" s="252">
        <v>12</v>
      </c>
      <c r="CD58" s="252">
        <v>22</v>
      </c>
      <c r="CE58" s="252">
        <v>0</v>
      </c>
      <c r="CF58" s="252">
        <v>78</v>
      </c>
      <c r="CG58" s="252">
        <v>0</v>
      </c>
      <c r="CH58" s="252">
        <v>0</v>
      </c>
      <c r="CI58" s="252">
        <v>44</v>
      </c>
      <c r="CJ58" s="252">
        <v>0</v>
      </c>
      <c r="CK58" s="252">
        <v>30</v>
      </c>
      <c r="CL58" s="252">
        <v>67</v>
      </c>
      <c r="CM58" s="252">
        <v>26</v>
      </c>
      <c r="CN58" s="252">
        <v>0</v>
      </c>
      <c r="CO58" s="252">
        <v>0</v>
      </c>
      <c r="CP58" s="252">
        <v>0</v>
      </c>
      <c r="CQ58" s="252">
        <v>0</v>
      </c>
      <c r="CR58" s="252">
        <v>0</v>
      </c>
      <c r="CS58" s="252">
        <v>0</v>
      </c>
      <c r="CT58" s="252">
        <v>31</v>
      </c>
      <c r="CU58" s="252" t="s">
        <v>4266</v>
      </c>
      <c r="CV58" s="252">
        <v>40</v>
      </c>
      <c r="CW58" s="252">
        <v>0</v>
      </c>
      <c r="CX58" s="252">
        <v>0</v>
      </c>
      <c r="CY58" s="252">
        <v>19</v>
      </c>
      <c r="CZ58" s="252">
        <v>0</v>
      </c>
      <c r="DA58" s="252">
        <v>0</v>
      </c>
      <c r="DB58" s="252">
        <v>72</v>
      </c>
      <c r="DC58" s="252">
        <v>0</v>
      </c>
      <c r="DD58" s="252">
        <v>68</v>
      </c>
      <c r="DE58" s="252">
        <v>0</v>
      </c>
      <c r="DF58" s="252">
        <v>67</v>
      </c>
      <c r="DG58" s="252">
        <v>57</v>
      </c>
      <c r="DH58" s="252">
        <v>48</v>
      </c>
      <c r="DI58" s="252">
        <v>77</v>
      </c>
      <c r="DJ58" s="252">
        <v>65</v>
      </c>
      <c r="DK58" s="252">
        <v>43</v>
      </c>
      <c r="DL58" s="252">
        <v>10</v>
      </c>
      <c r="DM58" s="252">
        <v>29</v>
      </c>
      <c r="DN58" s="1">
        <v>65</v>
      </c>
      <c r="DO58" s="1">
        <v>51</v>
      </c>
      <c r="DP58" s="1">
        <v>0</v>
      </c>
      <c r="DQ58" s="1">
        <v>31</v>
      </c>
      <c r="DR58" s="1">
        <v>24</v>
      </c>
      <c r="DS58" s="1">
        <v>36</v>
      </c>
      <c r="DT58" s="1">
        <v>15</v>
      </c>
      <c r="DU58" s="1">
        <v>0</v>
      </c>
      <c r="DV58" s="1">
        <v>0</v>
      </c>
      <c r="DW58" s="1">
        <v>32</v>
      </c>
      <c r="DX58" s="1">
        <v>47</v>
      </c>
      <c r="DY58" s="1">
        <v>79</v>
      </c>
      <c r="DZ58" s="1">
        <v>0</v>
      </c>
      <c r="EA58" s="1">
        <v>15</v>
      </c>
      <c r="EB58" s="1">
        <v>72</v>
      </c>
      <c r="EC58" s="1">
        <v>0</v>
      </c>
      <c r="ED58" s="1">
        <v>61</v>
      </c>
      <c r="EE58" s="1">
        <v>74</v>
      </c>
      <c r="EF58" s="1">
        <v>30</v>
      </c>
      <c r="EG58" s="1">
        <v>0</v>
      </c>
      <c r="EH58" s="1">
        <v>0</v>
      </c>
      <c r="EI58" s="1">
        <v>74</v>
      </c>
      <c r="EJ58" s="1">
        <v>56</v>
      </c>
      <c r="EK58" s="1">
        <v>62</v>
      </c>
      <c r="EL58" s="1">
        <v>0</v>
      </c>
      <c r="EM58" s="1">
        <v>79</v>
      </c>
      <c r="EN58" s="1">
        <v>42</v>
      </c>
      <c r="EO58" s="1">
        <v>0</v>
      </c>
      <c r="EP58" s="1">
        <v>0</v>
      </c>
      <c r="EQ58" s="1">
        <v>38</v>
      </c>
      <c r="ER58" s="1">
        <v>54</v>
      </c>
      <c r="ES58" s="1">
        <v>0</v>
      </c>
      <c r="ET58" s="1">
        <v>32</v>
      </c>
      <c r="EU58" s="1">
        <v>50</v>
      </c>
      <c r="EV58" s="1">
        <v>71</v>
      </c>
      <c r="EW58" s="1">
        <v>66</v>
      </c>
      <c r="EX58" s="1">
        <v>65</v>
      </c>
      <c r="EY58" s="1">
        <v>45</v>
      </c>
      <c r="EZ58" s="1">
        <v>57</v>
      </c>
      <c r="FA58" s="1">
        <v>70</v>
      </c>
      <c r="FB58" s="1">
        <v>63</v>
      </c>
      <c r="FC58" s="1">
        <v>56</v>
      </c>
      <c r="FD58" s="1">
        <v>57</v>
      </c>
      <c r="FE58" s="1">
        <v>40</v>
      </c>
      <c r="FF58" s="1">
        <v>47</v>
      </c>
      <c r="FG58" s="1">
        <v>57</v>
      </c>
      <c r="FH58" s="1">
        <v>61</v>
      </c>
      <c r="FI58" s="1">
        <v>71</v>
      </c>
      <c r="FJ58" s="1">
        <v>54</v>
      </c>
      <c r="FK58" s="1">
        <v>56</v>
      </c>
      <c r="FL58" s="1">
        <v>56</v>
      </c>
      <c r="FM58" s="1">
        <v>0</v>
      </c>
      <c r="FN58" s="1">
        <v>34</v>
      </c>
      <c r="FO58" s="1">
        <v>77</v>
      </c>
      <c r="FP58" s="1">
        <v>0</v>
      </c>
      <c r="FQ58" s="1">
        <v>32</v>
      </c>
      <c r="FR58" s="1">
        <v>0</v>
      </c>
      <c r="FS58" s="1">
        <v>57</v>
      </c>
      <c r="FT58" s="1">
        <v>0</v>
      </c>
      <c r="FU58" s="1">
        <v>69</v>
      </c>
      <c r="FV58" s="1">
        <v>52</v>
      </c>
      <c r="FW58" s="1">
        <v>41</v>
      </c>
      <c r="FX58" s="1">
        <v>80</v>
      </c>
      <c r="FY58" s="1">
        <v>79</v>
      </c>
      <c r="FZ58" s="1">
        <v>80</v>
      </c>
      <c r="GA58" s="1">
        <v>0</v>
      </c>
      <c r="GB58" s="1">
        <v>44</v>
      </c>
      <c r="GC58" s="1">
        <v>11</v>
      </c>
      <c r="GL58" s="1"/>
      <c r="GM58" s="1"/>
      <c r="GN58" s="1"/>
      <c r="GO58" s="1"/>
      <c r="GP58" s="1"/>
      <c r="GQ58" s="1"/>
      <c r="GR58" s="1"/>
      <c r="GS58" s="1"/>
      <c r="GT58" s="1"/>
      <c r="GU58" s="1"/>
      <c r="GV58" s="1"/>
      <c r="GW58" s="1"/>
      <c r="GX58" s="1"/>
      <c r="GY58" s="1"/>
      <c r="GZ58" s="1"/>
      <c r="HA58" s="1"/>
      <c r="HB58" s="1"/>
      <c r="HC58" s="1"/>
      <c r="HD58" s="1"/>
      <c r="HE58" s="1"/>
      <c r="HF58" s="1"/>
      <c r="HG58" s="118"/>
    </row>
    <row r="59" spans="1:221" ht="15.75">
      <c r="A59" s="41" t="s">
        <v>850</v>
      </c>
      <c r="D59" s="61">
        <f t="shared" si="1"/>
        <v>6029</v>
      </c>
      <c r="E59" s="252">
        <v>40</v>
      </c>
      <c r="F59" s="252">
        <v>0</v>
      </c>
      <c r="G59" s="252">
        <v>46</v>
      </c>
      <c r="H59" s="252">
        <v>0</v>
      </c>
      <c r="I59" s="252">
        <v>0</v>
      </c>
      <c r="J59" s="252">
        <v>24</v>
      </c>
      <c r="K59" s="252">
        <v>74</v>
      </c>
      <c r="L59" s="252">
        <v>72</v>
      </c>
      <c r="M59" s="252">
        <v>66</v>
      </c>
      <c r="N59" s="252">
        <v>0</v>
      </c>
      <c r="O59" s="252">
        <v>56</v>
      </c>
      <c r="P59" s="252">
        <v>23</v>
      </c>
      <c r="Q59" s="252">
        <v>4</v>
      </c>
      <c r="R59" s="252">
        <v>49</v>
      </c>
      <c r="S59" s="252">
        <v>27</v>
      </c>
      <c r="T59" s="252">
        <v>71</v>
      </c>
      <c r="U59" s="252">
        <v>66</v>
      </c>
      <c r="V59" s="252">
        <v>58</v>
      </c>
      <c r="W59" s="252">
        <v>65</v>
      </c>
      <c r="X59" s="252">
        <v>73</v>
      </c>
      <c r="Y59" s="252">
        <v>52</v>
      </c>
      <c r="Z59" s="252">
        <v>0</v>
      </c>
      <c r="AA59" s="252">
        <v>20</v>
      </c>
      <c r="AB59" s="252">
        <v>50</v>
      </c>
      <c r="AC59" s="252">
        <v>48</v>
      </c>
      <c r="AD59" s="252">
        <v>0</v>
      </c>
      <c r="AE59" s="252">
        <v>32</v>
      </c>
      <c r="AF59" s="252">
        <v>0</v>
      </c>
      <c r="AG59" s="252">
        <v>47</v>
      </c>
      <c r="AH59" s="252">
        <v>0</v>
      </c>
      <c r="AI59" s="252">
        <v>59</v>
      </c>
      <c r="AJ59" s="252">
        <v>74</v>
      </c>
      <c r="AK59" s="252">
        <v>31</v>
      </c>
      <c r="AL59" s="252">
        <v>46</v>
      </c>
      <c r="AM59" s="252">
        <v>0</v>
      </c>
      <c r="AN59" s="252">
        <v>36</v>
      </c>
      <c r="AO59" s="252">
        <v>0</v>
      </c>
      <c r="AP59" s="252">
        <v>19</v>
      </c>
      <c r="AQ59" s="252">
        <v>0</v>
      </c>
      <c r="AR59" s="252">
        <v>68</v>
      </c>
      <c r="AS59" s="252">
        <v>55</v>
      </c>
      <c r="AT59" s="252">
        <v>12</v>
      </c>
      <c r="AU59" s="252">
        <v>60</v>
      </c>
      <c r="AV59" s="252">
        <v>0</v>
      </c>
      <c r="AW59" s="252">
        <v>50</v>
      </c>
      <c r="AX59" s="252">
        <v>0</v>
      </c>
      <c r="AY59" s="252">
        <v>0</v>
      </c>
      <c r="AZ59" s="252">
        <v>31</v>
      </c>
      <c r="BA59" s="252">
        <v>68</v>
      </c>
      <c r="BB59" s="252">
        <v>0</v>
      </c>
      <c r="BC59" s="252">
        <v>0</v>
      </c>
      <c r="BD59" s="252">
        <v>33</v>
      </c>
      <c r="BE59" s="252">
        <v>0</v>
      </c>
      <c r="BF59" s="252">
        <v>78</v>
      </c>
      <c r="BG59" s="252">
        <v>66</v>
      </c>
      <c r="BH59" s="252">
        <v>6</v>
      </c>
      <c r="BI59" s="252">
        <v>0</v>
      </c>
      <c r="BJ59" s="252">
        <v>0</v>
      </c>
      <c r="BK59" s="252">
        <v>52</v>
      </c>
      <c r="BL59" s="252">
        <v>0</v>
      </c>
      <c r="BM59" s="252">
        <v>0</v>
      </c>
      <c r="BN59" s="252">
        <v>17</v>
      </c>
      <c r="BO59" s="252">
        <v>37</v>
      </c>
      <c r="BP59" s="252">
        <v>54</v>
      </c>
      <c r="BQ59" s="252">
        <v>0</v>
      </c>
      <c r="BR59" s="252">
        <v>0</v>
      </c>
      <c r="BS59" s="252">
        <v>0</v>
      </c>
      <c r="BT59" s="252">
        <v>0</v>
      </c>
      <c r="BU59" s="252">
        <v>0</v>
      </c>
      <c r="BV59" s="252">
        <v>70</v>
      </c>
      <c r="BW59" s="252">
        <v>15</v>
      </c>
      <c r="BX59" s="252">
        <v>6</v>
      </c>
      <c r="BY59" s="252">
        <v>80</v>
      </c>
      <c r="BZ59" s="252">
        <v>67</v>
      </c>
      <c r="CA59" s="252">
        <v>0</v>
      </c>
      <c r="CB59" s="252">
        <v>79</v>
      </c>
      <c r="CC59" s="252">
        <v>16</v>
      </c>
      <c r="CD59" s="252">
        <v>45</v>
      </c>
      <c r="CE59" s="252">
        <v>63</v>
      </c>
      <c r="CF59" s="252">
        <v>64</v>
      </c>
      <c r="CG59" s="252">
        <v>0</v>
      </c>
      <c r="CH59" s="252">
        <v>0</v>
      </c>
      <c r="CI59" s="252">
        <v>0</v>
      </c>
      <c r="CJ59" s="252">
        <v>0</v>
      </c>
      <c r="CK59" s="252">
        <v>58</v>
      </c>
      <c r="CL59" s="252">
        <v>41</v>
      </c>
      <c r="CM59" s="252">
        <v>60</v>
      </c>
      <c r="CN59" s="252">
        <v>0</v>
      </c>
      <c r="CO59" s="252">
        <v>0</v>
      </c>
      <c r="CP59" s="252">
        <v>0</v>
      </c>
      <c r="CQ59" s="252">
        <v>0</v>
      </c>
      <c r="CR59" s="252">
        <v>0</v>
      </c>
      <c r="CS59" s="252">
        <v>0</v>
      </c>
      <c r="CT59" s="252">
        <v>66</v>
      </c>
      <c r="CU59" s="252" t="s">
        <v>4269</v>
      </c>
      <c r="CV59" s="252">
        <v>0</v>
      </c>
      <c r="CW59" s="252">
        <v>0</v>
      </c>
      <c r="CX59" s="252">
        <v>0</v>
      </c>
      <c r="CY59" s="252">
        <v>39</v>
      </c>
      <c r="CZ59" s="252">
        <v>0</v>
      </c>
      <c r="DA59" s="252">
        <v>0</v>
      </c>
      <c r="DB59" s="252">
        <v>68</v>
      </c>
      <c r="DC59" s="252">
        <v>0</v>
      </c>
      <c r="DD59" s="252">
        <v>61</v>
      </c>
      <c r="DE59" s="252">
        <v>0</v>
      </c>
      <c r="DF59" s="252">
        <v>54</v>
      </c>
      <c r="DG59" s="252">
        <v>71</v>
      </c>
      <c r="DH59" s="252">
        <v>68</v>
      </c>
      <c r="DI59" s="252">
        <v>23</v>
      </c>
      <c r="DJ59" s="252">
        <v>34</v>
      </c>
      <c r="DK59" s="252">
        <v>71</v>
      </c>
      <c r="DL59" s="252">
        <v>51</v>
      </c>
      <c r="DM59" s="252">
        <v>67</v>
      </c>
      <c r="DN59" s="1">
        <v>61</v>
      </c>
      <c r="DO59" s="1">
        <v>0</v>
      </c>
      <c r="DP59" s="1">
        <v>44</v>
      </c>
      <c r="DQ59" s="1">
        <v>56</v>
      </c>
      <c r="DR59" s="1">
        <v>19</v>
      </c>
      <c r="DS59" s="1">
        <v>65</v>
      </c>
      <c r="DT59" s="1">
        <v>76</v>
      </c>
      <c r="DU59" s="1">
        <v>0</v>
      </c>
      <c r="DV59" s="1">
        <v>0</v>
      </c>
      <c r="DW59" s="1">
        <v>77</v>
      </c>
      <c r="DX59" s="1">
        <v>67</v>
      </c>
      <c r="DY59" s="1">
        <v>35</v>
      </c>
      <c r="DZ59" s="1">
        <v>0</v>
      </c>
      <c r="EA59" s="1">
        <v>34</v>
      </c>
      <c r="EB59" s="1">
        <v>0</v>
      </c>
      <c r="EC59" s="1">
        <v>0</v>
      </c>
      <c r="ED59" s="1">
        <v>64</v>
      </c>
      <c r="EE59" s="1">
        <v>0</v>
      </c>
      <c r="EF59" s="1">
        <v>20</v>
      </c>
      <c r="EG59" s="1">
        <v>0</v>
      </c>
      <c r="EH59" s="1">
        <v>0</v>
      </c>
      <c r="EI59" s="1">
        <v>47</v>
      </c>
      <c r="EJ59" s="1">
        <v>48</v>
      </c>
      <c r="EK59" s="1">
        <v>63</v>
      </c>
      <c r="EL59" s="1">
        <v>0</v>
      </c>
      <c r="EM59" s="1">
        <v>67</v>
      </c>
      <c r="EN59" s="1">
        <v>68</v>
      </c>
      <c r="EO59" s="1">
        <v>0</v>
      </c>
      <c r="EP59" s="1">
        <v>48</v>
      </c>
      <c r="EQ59" s="1">
        <v>0</v>
      </c>
      <c r="ER59" s="1">
        <v>45</v>
      </c>
      <c r="ES59" s="1">
        <v>0</v>
      </c>
      <c r="ET59" s="1">
        <v>65</v>
      </c>
      <c r="EU59" s="1">
        <v>29</v>
      </c>
      <c r="EV59" s="1">
        <v>63</v>
      </c>
      <c r="EW59" s="1">
        <v>47</v>
      </c>
      <c r="EX59" s="1">
        <v>31</v>
      </c>
      <c r="EY59" s="1">
        <v>63</v>
      </c>
      <c r="EZ59" s="1">
        <v>70</v>
      </c>
      <c r="FA59" s="1">
        <v>54</v>
      </c>
      <c r="FB59" s="1">
        <v>74</v>
      </c>
      <c r="FC59" s="1">
        <v>66</v>
      </c>
      <c r="FD59" s="1">
        <v>50</v>
      </c>
      <c r="FE59" s="1">
        <v>59</v>
      </c>
      <c r="FF59" s="1">
        <v>61</v>
      </c>
      <c r="FG59" s="1">
        <v>0</v>
      </c>
      <c r="FH59" s="1">
        <v>24</v>
      </c>
      <c r="FI59" s="1">
        <v>51</v>
      </c>
      <c r="FJ59" s="1">
        <v>46</v>
      </c>
      <c r="FK59" s="1">
        <v>74</v>
      </c>
      <c r="FL59" s="1">
        <v>37</v>
      </c>
      <c r="FM59" s="1">
        <v>0</v>
      </c>
      <c r="FN59" s="1">
        <v>62</v>
      </c>
      <c r="FO59" s="1">
        <v>44</v>
      </c>
      <c r="FP59" s="1">
        <v>0</v>
      </c>
      <c r="FQ59" s="1">
        <v>52</v>
      </c>
      <c r="FR59" s="1">
        <v>52</v>
      </c>
      <c r="FS59" s="1">
        <v>60</v>
      </c>
      <c r="FT59" s="1">
        <v>0</v>
      </c>
      <c r="FU59" s="1">
        <v>79</v>
      </c>
      <c r="FV59" s="1">
        <v>51</v>
      </c>
      <c r="FW59" s="1">
        <v>57</v>
      </c>
      <c r="FX59" s="1">
        <v>58</v>
      </c>
      <c r="FY59" s="1">
        <v>31</v>
      </c>
      <c r="FZ59" s="1">
        <v>63</v>
      </c>
      <c r="GA59" s="1">
        <v>0</v>
      </c>
      <c r="GB59" s="1">
        <v>76</v>
      </c>
      <c r="GC59" s="1">
        <v>24</v>
      </c>
      <c r="GL59" s="1"/>
      <c r="GM59" s="1"/>
      <c r="GN59" s="1"/>
      <c r="GO59" s="1"/>
      <c r="GP59" s="1"/>
      <c r="GQ59" s="1"/>
      <c r="GR59" s="1"/>
      <c r="GS59" s="1"/>
      <c r="GT59" s="1"/>
      <c r="GU59" s="1"/>
      <c r="GV59" s="1"/>
      <c r="GW59" s="1"/>
      <c r="GX59" s="1"/>
      <c r="GY59" s="1"/>
      <c r="GZ59" s="1"/>
      <c r="HA59" s="1"/>
      <c r="HB59" s="1"/>
      <c r="HC59" s="1"/>
      <c r="HD59" s="1"/>
      <c r="HE59" s="1"/>
      <c r="HF59" s="1"/>
      <c r="HG59" s="118"/>
    </row>
    <row r="60" spans="1:221" ht="15.75">
      <c r="A60" s="42" t="s">
        <v>2281</v>
      </c>
      <c r="D60" s="61">
        <f t="shared" si="1"/>
        <v>6028</v>
      </c>
      <c r="E60" s="252">
        <v>68</v>
      </c>
      <c r="F60" s="252">
        <v>41</v>
      </c>
      <c r="G60" s="252">
        <v>78</v>
      </c>
      <c r="H60" s="252">
        <v>78</v>
      </c>
      <c r="I60" s="252">
        <v>69</v>
      </c>
      <c r="J60" s="252">
        <v>29</v>
      </c>
      <c r="K60" s="252">
        <v>15</v>
      </c>
      <c r="L60" s="252">
        <v>0</v>
      </c>
      <c r="M60" s="252">
        <v>46</v>
      </c>
      <c r="N60" s="252">
        <v>65</v>
      </c>
      <c r="O60" s="252">
        <v>0</v>
      </c>
      <c r="P60" s="252">
        <v>0</v>
      </c>
      <c r="Q60" s="252">
        <v>3</v>
      </c>
      <c r="R60" s="252">
        <v>56</v>
      </c>
      <c r="S60" s="252">
        <v>73</v>
      </c>
      <c r="T60" s="252">
        <v>15</v>
      </c>
      <c r="U60" s="252">
        <v>79</v>
      </c>
      <c r="V60" s="252">
        <v>39</v>
      </c>
      <c r="W60" s="252">
        <v>72</v>
      </c>
      <c r="X60" s="252">
        <v>75</v>
      </c>
      <c r="Y60" s="252">
        <v>79</v>
      </c>
      <c r="Z60" s="252">
        <v>0</v>
      </c>
      <c r="AA60" s="252">
        <v>17</v>
      </c>
      <c r="AB60" s="252">
        <v>2</v>
      </c>
      <c r="AC60" s="252">
        <v>13</v>
      </c>
      <c r="AD60" s="252">
        <v>0</v>
      </c>
      <c r="AE60" s="252">
        <v>16</v>
      </c>
      <c r="AF60" s="252">
        <v>0</v>
      </c>
      <c r="AG60" s="252">
        <v>78</v>
      </c>
      <c r="AH60" s="252">
        <v>0</v>
      </c>
      <c r="AI60" s="252">
        <v>9</v>
      </c>
      <c r="AJ60" s="252">
        <v>10</v>
      </c>
      <c r="AK60" s="252">
        <v>70</v>
      </c>
      <c r="AL60" s="252">
        <v>53</v>
      </c>
      <c r="AM60" s="252">
        <v>80</v>
      </c>
      <c r="AN60" s="252">
        <v>26</v>
      </c>
      <c r="AO60" s="252">
        <v>0</v>
      </c>
      <c r="AP60" s="252">
        <v>4</v>
      </c>
      <c r="AQ60" s="252">
        <v>74</v>
      </c>
      <c r="AR60" s="252">
        <v>0</v>
      </c>
      <c r="AS60" s="252">
        <v>37</v>
      </c>
      <c r="AT60" s="252">
        <v>34</v>
      </c>
      <c r="AU60" s="252">
        <v>64</v>
      </c>
      <c r="AV60" s="252">
        <v>0</v>
      </c>
      <c r="AW60" s="252">
        <v>41</v>
      </c>
      <c r="AX60" s="252">
        <v>0</v>
      </c>
      <c r="AY60" s="252">
        <v>0</v>
      </c>
      <c r="AZ60" s="252">
        <v>18</v>
      </c>
      <c r="BA60" s="252">
        <v>41</v>
      </c>
      <c r="BB60" s="252">
        <v>0</v>
      </c>
      <c r="BC60" s="252">
        <v>0</v>
      </c>
      <c r="BD60" s="252">
        <v>7</v>
      </c>
      <c r="BE60" s="252">
        <v>0</v>
      </c>
      <c r="BF60" s="252">
        <v>0</v>
      </c>
      <c r="BG60" s="252">
        <v>54</v>
      </c>
      <c r="BH60" s="252">
        <v>43</v>
      </c>
      <c r="BI60" s="252">
        <v>0</v>
      </c>
      <c r="BJ60" s="252">
        <v>13</v>
      </c>
      <c r="BK60" s="252">
        <v>55</v>
      </c>
      <c r="BL60" s="252">
        <v>0</v>
      </c>
      <c r="BM60" s="252">
        <v>0</v>
      </c>
      <c r="BN60" s="252">
        <v>18</v>
      </c>
      <c r="BO60" s="252">
        <v>26</v>
      </c>
      <c r="BP60" s="252">
        <v>24</v>
      </c>
      <c r="BQ60" s="252">
        <v>70</v>
      </c>
      <c r="BR60" s="252">
        <v>0</v>
      </c>
      <c r="BS60" s="252">
        <v>0</v>
      </c>
      <c r="BT60" s="252">
        <v>57</v>
      </c>
      <c r="BU60" s="252">
        <v>45</v>
      </c>
      <c r="BV60" s="252">
        <v>16</v>
      </c>
      <c r="BW60" s="252">
        <v>5</v>
      </c>
      <c r="BX60" s="252">
        <v>56</v>
      </c>
      <c r="BY60" s="252">
        <v>53</v>
      </c>
      <c r="BZ60" s="252">
        <v>11</v>
      </c>
      <c r="CA60" s="252">
        <v>78</v>
      </c>
      <c r="CB60" s="252">
        <v>35</v>
      </c>
      <c r="CC60" s="252">
        <v>36</v>
      </c>
      <c r="CD60" s="252">
        <v>73</v>
      </c>
      <c r="CE60" s="252">
        <v>59</v>
      </c>
      <c r="CF60" s="252">
        <v>6</v>
      </c>
      <c r="CG60" s="252">
        <v>0</v>
      </c>
      <c r="CH60" s="252">
        <v>0</v>
      </c>
      <c r="CI60" s="252">
        <v>0</v>
      </c>
      <c r="CJ60" s="252">
        <v>0</v>
      </c>
      <c r="CK60" s="252">
        <v>36</v>
      </c>
      <c r="CL60" s="252">
        <v>0</v>
      </c>
      <c r="CM60" s="252">
        <v>41</v>
      </c>
      <c r="CN60" s="252">
        <v>0</v>
      </c>
      <c r="CO60" s="252">
        <v>0</v>
      </c>
      <c r="CP60" s="252">
        <v>0</v>
      </c>
      <c r="CQ60" s="252">
        <v>58</v>
      </c>
      <c r="CR60" s="252">
        <v>70</v>
      </c>
      <c r="CS60" s="252">
        <v>72</v>
      </c>
      <c r="CT60" s="252">
        <v>17</v>
      </c>
      <c r="CU60" s="252" t="s">
        <v>4280</v>
      </c>
      <c r="CV60" s="252">
        <v>59</v>
      </c>
      <c r="CW60" s="252">
        <v>68</v>
      </c>
      <c r="CX60" s="252">
        <v>74</v>
      </c>
      <c r="CY60" s="252">
        <v>67</v>
      </c>
      <c r="CZ60" s="252">
        <v>0</v>
      </c>
      <c r="DA60" s="252">
        <v>80</v>
      </c>
      <c r="DB60" s="252">
        <v>30</v>
      </c>
      <c r="DC60" s="252">
        <v>63</v>
      </c>
      <c r="DD60" s="252">
        <v>3</v>
      </c>
      <c r="DE60" s="252">
        <v>35</v>
      </c>
      <c r="DF60" s="252">
        <v>74</v>
      </c>
      <c r="DG60" s="252">
        <v>2</v>
      </c>
      <c r="DH60" s="252">
        <v>38</v>
      </c>
      <c r="DI60" s="252">
        <v>52</v>
      </c>
      <c r="DJ60" s="252">
        <v>36</v>
      </c>
      <c r="DK60" s="252">
        <v>42</v>
      </c>
      <c r="DL60" s="252">
        <v>23</v>
      </c>
      <c r="DM60" s="252">
        <v>50</v>
      </c>
      <c r="DN60" s="1">
        <v>11</v>
      </c>
      <c r="DO60" s="1">
        <v>51</v>
      </c>
      <c r="DP60" s="1">
        <v>37</v>
      </c>
      <c r="DQ60" s="1">
        <v>34</v>
      </c>
      <c r="DR60" s="1">
        <v>20</v>
      </c>
      <c r="DS60" s="1">
        <v>71</v>
      </c>
      <c r="DT60" s="1">
        <v>23</v>
      </c>
      <c r="DU60" s="1">
        <v>0</v>
      </c>
      <c r="DV60" s="1">
        <v>78</v>
      </c>
      <c r="DW60" s="1">
        <v>17</v>
      </c>
      <c r="DX60" s="1">
        <v>31</v>
      </c>
      <c r="DY60" s="1">
        <v>70</v>
      </c>
      <c r="DZ60" s="1">
        <v>0</v>
      </c>
      <c r="EA60" s="1">
        <v>41</v>
      </c>
      <c r="EB60" s="1">
        <v>63</v>
      </c>
      <c r="EC60" s="1">
        <v>40</v>
      </c>
      <c r="ED60" s="1">
        <v>3</v>
      </c>
      <c r="EE60" s="1">
        <v>80</v>
      </c>
      <c r="EF60" s="1">
        <v>73</v>
      </c>
      <c r="EG60" s="1">
        <v>67</v>
      </c>
      <c r="EH60" s="1">
        <v>0</v>
      </c>
      <c r="EI60" s="1">
        <v>7</v>
      </c>
      <c r="EJ60" s="1">
        <v>24</v>
      </c>
      <c r="EK60" s="1">
        <v>0</v>
      </c>
      <c r="EL60" s="1">
        <v>78</v>
      </c>
      <c r="EM60" s="1">
        <v>80</v>
      </c>
      <c r="EN60" s="1">
        <v>10</v>
      </c>
      <c r="EO60" s="1">
        <v>0</v>
      </c>
      <c r="EP60" s="1">
        <v>78</v>
      </c>
      <c r="EQ60" s="1">
        <v>31</v>
      </c>
      <c r="ER60" s="1">
        <v>18</v>
      </c>
      <c r="ES60" s="1">
        <v>0</v>
      </c>
      <c r="ET60" s="1">
        <v>16</v>
      </c>
      <c r="EU60" s="1">
        <v>0</v>
      </c>
      <c r="EV60" s="1">
        <v>72</v>
      </c>
      <c r="EW60" s="1">
        <v>10</v>
      </c>
      <c r="EX60" s="1">
        <v>80</v>
      </c>
      <c r="EY60" s="1">
        <v>5</v>
      </c>
      <c r="EZ60" s="1">
        <v>0</v>
      </c>
      <c r="FA60" s="1">
        <v>50</v>
      </c>
      <c r="FB60" s="1">
        <v>79</v>
      </c>
      <c r="FC60" s="1">
        <v>27</v>
      </c>
      <c r="FD60" s="1">
        <v>39</v>
      </c>
      <c r="FE60" s="1">
        <v>16</v>
      </c>
      <c r="FF60" s="1">
        <v>25</v>
      </c>
      <c r="FG60" s="1">
        <v>0</v>
      </c>
      <c r="FH60" s="1">
        <v>78</v>
      </c>
      <c r="FI60" s="1">
        <v>40</v>
      </c>
      <c r="FJ60" s="1">
        <v>36</v>
      </c>
      <c r="FK60" s="1">
        <v>39</v>
      </c>
      <c r="FL60" s="1">
        <v>0</v>
      </c>
      <c r="FM60" s="1">
        <v>0</v>
      </c>
      <c r="FN60" s="1">
        <v>38</v>
      </c>
      <c r="FO60" s="1">
        <v>39</v>
      </c>
      <c r="FP60" s="1">
        <v>75</v>
      </c>
      <c r="FQ60" s="1">
        <v>75</v>
      </c>
      <c r="FR60" s="1">
        <v>40</v>
      </c>
      <c r="FS60" s="1">
        <v>15</v>
      </c>
      <c r="FT60" s="1">
        <v>0</v>
      </c>
      <c r="FU60" s="1">
        <v>25</v>
      </c>
      <c r="FV60" s="1">
        <v>71</v>
      </c>
      <c r="FW60" s="1">
        <v>65</v>
      </c>
      <c r="FX60" s="1">
        <v>0</v>
      </c>
      <c r="FY60" s="1">
        <v>58</v>
      </c>
      <c r="FZ60" s="1">
        <v>0</v>
      </c>
      <c r="GA60" s="1">
        <v>66</v>
      </c>
      <c r="GB60" s="1">
        <v>77</v>
      </c>
      <c r="GC60" s="1">
        <v>39</v>
      </c>
      <c r="GL60" s="1"/>
      <c r="GM60" s="1"/>
      <c r="GN60" s="1"/>
      <c r="GO60" s="1"/>
      <c r="GP60" s="1"/>
      <c r="GQ60" s="1"/>
      <c r="GR60" s="1"/>
      <c r="GS60" s="1"/>
      <c r="GT60" s="1"/>
      <c r="GU60" s="1"/>
      <c r="GV60" s="1"/>
      <c r="GW60" s="1"/>
      <c r="GX60" s="1"/>
      <c r="GY60" s="1"/>
      <c r="GZ60" s="1"/>
      <c r="HA60" s="1"/>
      <c r="HB60" s="1"/>
      <c r="HC60" s="1"/>
      <c r="HD60" s="1"/>
      <c r="HE60" s="1"/>
      <c r="HF60" s="1"/>
      <c r="HG60" s="118"/>
    </row>
    <row r="61" spans="1:221" ht="15.75">
      <c r="A61" s="41" t="s">
        <v>820</v>
      </c>
      <c r="D61" s="61">
        <f t="shared" si="1"/>
        <v>6396</v>
      </c>
      <c r="E61" s="252">
        <v>67</v>
      </c>
      <c r="F61" s="252">
        <v>71</v>
      </c>
      <c r="G61" s="252">
        <v>44</v>
      </c>
      <c r="H61" s="252">
        <v>54</v>
      </c>
      <c r="I61" s="252">
        <v>0</v>
      </c>
      <c r="J61" s="252">
        <v>26</v>
      </c>
      <c r="K61" s="252">
        <v>51</v>
      </c>
      <c r="L61" s="252">
        <v>16</v>
      </c>
      <c r="M61" s="252">
        <v>40</v>
      </c>
      <c r="N61" s="252">
        <v>0</v>
      </c>
      <c r="O61" s="252">
        <v>80</v>
      </c>
      <c r="P61" s="252">
        <v>38</v>
      </c>
      <c r="Q61" s="252">
        <v>41</v>
      </c>
      <c r="R61" s="252">
        <v>74</v>
      </c>
      <c r="S61" s="252">
        <v>48</v>
      </c>
      <c r="T61" s="252">
        <v>74</v>
      </c>
      <c r="U61" s="252">
        <v>34</v>
      </c>
      <c r="V61" s="252">
        <v>80</v>
      </c>
      <c r="W61" s="252">
        <v>63</v>
      </c>
      <c r="X61" s="252">
        <v>60</v>
      </c>
      <c r="Y61" s="252">
        <v>45</v>
      </c>
      <c r="Z61" s="252">
        <v>0</v>
      </c>
      <c r="AA61" s="252">
        <v>15</v>
      </c>
      <c r="AB61" s="252">
        <v>44</v>
      </c>
      <c r="AC61" s="252">
        <v>33</v>
      </c>
      <c r="AD61" s="252">
        <v>0</v>
      </c>
      <c r="AE61" s="252">
        <v>73</v>
      </c>
      <c r="AF61" s="252">
        <v>0</v>
      </c>
      <c r="AG61" s="252">
        <v>69</v>
      </c>
      <c r="AH61" s="252">
        <v>0</v>
      </c>
      <c r="AI61" s="252">
        <v>73</v>
      </c>
      <c r="AJ61" s="252">
        <v>51</v>
      </c>
      <c r="AK61" s="252">
        <v>46</v>
      </c>
      <c r="AL61" s="252">
        <v>50</v>
      </c>
      <c r="AM61" s="252">
        <v>0</v>
      </c>
      <c r="AN61" s="252">
        <v>40</v>
      </c>
      <c r="AO61" s="252">
        <v>0</v>
      </c>
      <c r="AP61" s="252">
        <v>21</v>
      </c>
      <c r="AQ61" s="252">
        <v>0</v>
      </c>
      <c r="AR61" s="252">
        <v>0</v>
      </c>
      <c r="AS61" s="252">
        <v>57</v>
      </c>
      <c r="AT61" s="252">
        <v>69</v>
      </c>
      <c r="AU61" s="252">
        <v>72</v>
      </c>
      <c r="AV61" s="252">
        <v>0</v>
      </c>
      <c r="AW61" s="252">
        <v>0</v>
      </c>
      <c r="AX61" s="252">
        <v>0</v>
      </c>
      <c r="AY61" s="252">
        <v>0</v>
      </c>
      <c r="AZ61" s="252">
        <v>67</v>
      </c>
      <c r="BA61" s="252">
        <v>55</v>
      </c>
      <c r="BB61" s="252">
        <v>0</v>
      </c>
      <c r="BC61" s="252">
        <v>0</v>
      </c>
      <c r="BD61" s="252">
        <v>50</v>
      </c>
      <c r="BE61" s="252">
        <v>0</v>
      </c>
      <c r="BF61" s="252">
        <v>28</v>
      </c>
      <c r="BG61" s="252">
        <v>0</v>
      </c>
      <c r="BH61" s="252">
        <v>37</v>
      </c>
      <c r="BI61" s="252">
        <v>0</v>
      </c>
      <c r="BJ61" s="252">
        <v>58</v>
      </c>
      <c r="BK61" s="252">
        <v>51</v>
      </c>
      <c r="BL61" s="252">
        <v>0</v>
      </c>
      <c r="BM61" s="252">
        <v>0</v>
      </c>
      <c r="BN61" s="252">
        <v>41</v>
      </c>
      <c r="BO61" s="252">
        <v>38</v>
      </c>
      <c r="BP61" s="252">
        <v>38</v>
      </c>
      <c r="BQ61" s="252">
        <v>0</v>
      </c>
      <c r="BR61" s="252">
        <v>0</v>
      </c>
      <c r="BS61" s="252">
        <v>0</v>
      </c>
      <c r="BT61" s="252">
        <v>0</v>
      </c>
      <c r="BU61" s="252">
        <v>0</v>
      </c>
      <c r="BV61" s="252">
        <v>32</v>
      </c>
      <c r="BW61" s="252">
        <v>60</v>
      </c>
      <c r="BX61" s="252">
        <v>2</v>
      </c>
      <c r="BY61" s="252">
        <v>29</v>
      </c>
      <c r="BZ61" s="252">
        <v>36</v>
      </c>
      <c r="CA61" s="252">
        <v>0</v>
      </c>
      <c r="CB61" s="252">
        <v>74</v>
      </c>
      <c r="CC61" s="252">
        <v>44</v>
      </c>
      <c r="CD61" s="252">
        <v>24</v>
      </c>
      <c r="CE61" s="252">
        <v>43</v>
      </c>
      <c r="CF61" s="252">
        <v>59</v>
      </c>
      <c r="CG61" s="252">
        <v>0</v>
      </c>
      <c r="CH61" s="252">
        <v>0</v>
      </c>
      <c r="CI61" s="252">
        <v>37</v>
      </c>
      <c r="CJ61" s="252">
        <v>69</v>
      </c>
      <c r="CK61" s="252">
        <v>43</v>
      </c>
      <c r="CL61" s="252">
        <v>0</v>
      </c>
      <c r="CM61" s="252">
        <v>30</v>
      </c>
      <c r="CN61" s="252">
        <v>0</v>
      </c>
      <c r="CO61" s="252">
        <v>54</v>
      </c>
      <c r="CP61" s="252">
        <v>0</v>
      </c>
      <c r="CQ61" s="252">
        <v>37</v>
      </c>
      <c r="CR61" s="252">
        <v>61</v>
      </c>
      <c r="CS61" s="252">
        <v>0</v>
      </c>
      <c r="CT61" s="252">
        <v>30</v>
      </c>
      <c r="CU61" s="252" t="s">
        <v>4293</v>
      </c>
      <c r="CV61" s="252">
        <v>44</v>
      </c>
      <c r="CW61" s="252">
        <v>63</v>
      </c>
      <c r="CX61" s="252">
        <v>0</v>
      </c>
      <c r="CY61" s="252">
        <v>50</v>
      </c>
      <c r="CZ61" s="252">
        <v>65</v>
      </c>
      <c r="DA61" s="252">
        <v>0</v>
      </c>
      <c r="DB61" s="252">
        <v>26</v>
      </c>
      <c r="DC61" s="252">
        <v>0</v>
      </c>
      <c r="DD61" s="252">
        <v>59</v>
      </c>
      <c r="DE61" s="252">
        <v>63</v>
      </c>
      <c r="DF61" s="252">
        <v>66</v>
      </c>
      <c r="DG61" s="252">
        <v>53</v>
      </c>
      <c r="DH61" s="252">
        <v>19</v>
      </c>
      <c r="DI61" s="252">
        <v>36</v>
      </c>
      <c r="DJ61" s="252">
        <v>30</v>
      </c>
      <c r="DK61" s="252">
        <v>62</v>
      </c>
      <c r="DL61" s="252">
        <v>65</v>
      </c>
      <c r="DM61" s="252">
        <v>52</v>
      </c>
      <c r="DN61" s="1">
        <v>39</v>
      </c>
      <c r="DO61" s="1">
        <v>0</v>
      </c>
      <c r="DP61" s="1">
        <v>61</v>
      </c>
      <c r="DQ61" s="1">
        <v>67</v>
      </c>
      <c r="DR61" s="1">
        <v>35</v>
      </c>
      <c r="DS61" s="1">
        <v>4</v>
      </c>
      <c r="DT61" s="1">
        <v>27</v>
      </c>
      <c r="DU61" s="1">
        <v>0</v>
      </c>
      <c r="DV61" s="1">
        <v>0</v>
      </c>
      <c r="DW61" s="1">
        <v>65</v>
      </c>
      <c r="DX61" s="1">
        <v>77</v>
      </c>
      <c r="DY61" s="1">
        <v>58</v>
      </c>
      <c r="DZ61" s="1">
        <v>0</v>
      </c>
      <c r="EA61" s="1">
        <v>42</v>
      </c>
      <c r="EB61" s="1">
        <v>0</v>
      </c>
      <c r="EC61" s="1">
        <v>50</v>
      </c>
      <c r="ED61" s="1">
        <v>22</v>
      </c>
      <c r="EE61" s="1">
        <v>0</v>
      </c>
      <c r="EF61" s="1">
        <v>64</v>
      </c>
      <c r="EG61" s="1">
        <v>79</v>
      </c>
      <c r="EH61" s="1">
        <v>72</v>
      </c>
      <c r="EI61" s="1">
        <v>39</v>
      </c>
      <c r="EJ61" s="1">
        <v>0</v>
      </c>
      <c r="EK61" s="1">
        <v>31</v>
      </c>
      <c r="EL61" s="1">
        <v>69</v>
      </c>
      <c r="EM61" s="1">
        <v>25</v>
      </c>
      <c r="EN61" s="1">
        <v>49</v>
      </c>
      <c r="EO61" s="1">
        <v>0</v>
      </c>
      <c r="EP61" s="1">
        <v>55</v>
      </c>
      <c r="EQ61" s="1">
        <v>70</v>
      </c>
      <c r="ER61" s="1">
        <v>44</v>
      </c>
      <c r="ES61" s="1">
        <v>0</v>
      </c>
      <c r="ET61" s="1">
        <v>48</v>
      </c>
      <c r="EU61" s="1">
        <v>65</v>
      </c>
      <c r="EV61" s="1">
        <v>42</v>
      </c>
      <c r="EW61" s="1">
        <v>58</v>
      </c>
      <c r="EX61" s="1">
        <v>36</v>
      </c>
      <c r="EY61" s="1">
        <v>60</v>
      </c>
      <c r="EZ61" s="1">
        <v>66</v>
      </c>
      <c r="FA61" s="1">
        <v>0</v>
      </c>
      <c r="FB61" s="1">
        <v>69</v>
      </c>
      <c r="FC61" s="1">
        <v>69</v>
      </c>
      <c r="FD61" s="1">
        <v>0</v>
      </c>
      <c r="FE61" s="1">
        <v>64</v>
      </c>
      <c r="FF61" s="1">
        <v>30</v>
      </c>
      <c r="FG61" s="1">
        <v>36</v>
      </c>
      <c r="FH61" s="1">
        <v>28</v>
      </c>
      <c r="FI61" s="1">
        <v>73</v>
      </c>
      <c r="FJ61" s="1">
        <v>0</v>
      </c>
      <c r="FK61" s="1">
        <v>52</v>
      </c>
      <c r="FL61" s="1">
        <v>0</v>
      </c>
      <c r="FM61" s="1">
        <v>0</v>
      </c>
      <c r="FN61" s="1">
        <v>72</v>
      </c>
      <c r="FO61" s="1">
        <v>32</v>
      </c>
      <c r="FP61" s="1">
        <v>0</v>
      </c>
      <c r="FQ61" s="1">
        <v>52</v>
      </c>
      <c r="FR61" s="1">
        <v>45</v>
      </c>
      <c r="FS61" s="1">
        <v>43</v>
      </c>
      <c r="FT61" s="1">
        <v>0</v>
      </c>
      <c r="FU61" s="1">
        <v>64</v>
      </c>
      <c r="FV61" s="1">
        <v>53</v>
      </c>
      <c r="FW61" s="1">
        <v>14</v>
      </c>
      <c r="FX61" s="1">
        <v>59</v>
      </c>
      <c r="FY61" s="1">
        <v>56</v>
      </c>
      <c r="FZ61" s="1">
        <v>40</v>
      </c>
      <c r="GA61" s="1">
        <v>79</v>
      </c>
      <c r="GB61" s="1">
        <v>70</v>
      </c>
      <c r="GC61" s="1">
        <v>78</v>
      </c>
    </row>
    <row r="62" spans="1:221" ht="15.75">
      <c r="A62" s="41" t="s">
        <v>819</v>
      </c>
      <c r="D62" s="61">
        <f t="shared" si="1"/>
        <v>6354</v>
      </c>
      <c r="E62" s="252">
        <v>48</v>
      </c>
      <c r="F62" s="252">
        <v>45</v>
      </c>
      <c r="G62" s="252">
        <v>64</v>
      </c>
      <c r="H62" s="252">
        <v>74</v>
      </c>
      <c r="I62" s="252">
        <v>71</v>
      </c>
      <c r="J62" s="252">
        <v>71</v>
      </c>
      <c r="K62" s="252">
        <v>32</v>
      </c>
      <c r="L62" s="252">
        <v>66</v>
      </c>
      <c r="M62" s="252">
        <v>54</v>
      </c>
      <c r="N62" s="252">
        <v>0</v>
      </c>
      <c r="O62" s="252">
        <v>52</v>
      </c>
      <c r="P62" s="252">
        <v>66</v>
      </c>
      <c r="Q62" s="252">
        <v>36</v>
      </c>
      <c r="R62" s="252">
        <v>44</v>
      </c>
      <c r="S62" s="252">
        <v>41</v>
      </c>
      <c r="T62" s="252">
        <v>33</v>
      </c>
      <c r="U62" s="252">
        <v>0</v>
      </c>
      <c r="V62" s="252">
        <v>9</v>
      </c>
      <c r="W62" s="252">
        <v>49</v>
      </c>
      <c r="X62" s="252">
        <v>68</v>
      </c>
      <c r="Y62" s="252">
        <v>73</v>
      </c>
      <c r="Z62" s="252">
        <v>0</v>
      </c>
      <c r="AA62" s="252">
        <v>53</v>
      </c>
      <c r="AB62" s="252">
        <v>26</v>
      </c>
      <c r="AC62" s="252">
        <v>6</v>
      </c>
      <c r="AD62" s="252">
        <v>0</v>
      </c>
      <c r="AE62" s="252">
        <v>60</v>
      </c>
      <c r="AF62" s="252">
        <v>67</v>
      </c>
      <c r="AG62" s="252">
        <v>46</v>
      </c>
      <c r="AH62" s="252">
        <v>0</v>
      </c>
      <c r="AI62" s="252">
        <v>56</v>
      </c>
      <c r="AJ62" s="252">
        <v>61</v>
      </c>
      <c r="AK62" s="252">
        <v>77</v>
      </c>
      <c r="AL62" s="252">
        <v>35</v>
      </c>
      <c r="AM62" s="252">
        <v>75</v>
      </c>
      <c r="AN62" s="252">
        <v>0</v>
      </c>
      <c r="AO62" s="252">
        <v>64</v>
      </c>
      <c r="AP62" s="252">
        <v>70</v>
      </c>
      <c r="AQ62" s="252">
        <v>67</v>
      </c>
      <c r="AR62" s="252">
        <v>0</v>
      </c>
      <c r="AS62" s="252">
        <v>50</v>
      </c>
      <c r="AT62" s="252">
        <v>4</v>
      </c>
      <c r="AU62" s="252">
        <v>0</v>
      </c>
      <c r="AV62" s="252">
        <v>75</v>
      </c>
      <c r="AW62" s="252">
        <v>59</v>
      </c>
      <c r="AX62" s="252">
        <v>0</v>
      </c>
      <c r="AY62" s="252">
        <v>0</v>
      </c>
      <c r="AZ62" s="252">
        <v>37</v>
      </c>
      <c r="BA62" s="252">
        <v>33</v>
      </c>
      <c r="BB62" s="252">
        <v>0</v>
      </c>
      <c r="BC62" s="252">
        <v>0</v>
      </c>
      <c r="BD62" s="252">
        <v>14</v>
      </c>
      <c r="BE62" s="252">
        <v>0</v>
      </c>
      <c r="BF62" s="252">
        <v>74</v>
      </c>
      <c r="BG62" s="252">
        <v>76</v>
      </c>
      <c r="BH62" s="252">
        <v>34</v>
      </c>
      <c r="BI62" s="252">
        <v>0</v>
      </c>
      <c r="BJ62" s="252">
        <v>29</v>
      </c>
      <c r="BK62" s="252">
        <v>28</v>
      </c>
      <c r="BL62" s="252">
        <v>0</v>
      </c>
      <c r="BM62" s="252">
        <v>0</v>
      </c>
      <c r="BN62" s="252">
        <v>21</v>
      </c>
      <c r="BO62" s="252">
        <v>33</v>
      </c>
      <c r="BP62" s="252">
        <v>48</v>
      </c>
      <c r="BQ62" s="252">
        <v>45</v>
      </c>
      <c r="BR62" s="252">
        <v>0</v>
      </c>
      <c r="BS62" s="252">
        <v>75</v>
      </c>
      <c r="BT62" s="252">
        <v>64</v>
      </c>
      <c r="BU62" s="252">
        <v>0</v>
      </c>
      <c r="BV62" s="252">
        <v>68</v>
      </c>
      <c r="BW62" s="252">
        <v>7</v>
      </c>
      <c r="BX62" s="252">
        <v>72</v>
      </c>
      <c r="BY62" s="252">
        <v>68</v>
      </c>
      <c r="BZ62" s="252">
        <v>59</v>
      </c>
      <c r="CA62" s="252">
        <v>76</v>
      </c>
      <c r="CB62" s="252">
        <v>38</v>
      </c>
      <c r="CC62" s="252">
        <v>17</v>
      </c>
      <c r="CD62" s="252">
        <v>54</v>
      </c>
      <c r="CE62" s="252">
        <v>35</v>
      </c>
      <c r="CF62" s="252">
        <v>57</v>
      </c>
      <c r="CG62" s="252">
        <v>0</v>
      </c>
      <c r="CH62" s="252">
        <v>0</v>
      </c>
      <c r="CI62" s="252">
        <v>51</v>
      </c>
      <c r="CJ62" s="252">
        <v>0</v>
      </c>
      <c r="CK62" s="252">
        <v>59</v>
      </c>
      <c r="CL62" s="252">
        <v>70</v>
      </c>
      <c r="CM62" s="252">
        <v>52</v>
      </c>
      <c r="CN62" s="252">
        <v>0</v>
      </c>
      <c r="CO62" s="252">
        <v>0</v>
      </c>
      <c r="CP62" s="252">
        <v>0</v>
      </c>
      <c r="CQ62" s="252">
        <v>31</v>
      </c>
      <c r="CR62" s="252">
        <v>0</v>
      </c>
      <c r="CS62" s="252">
        <v>68</v>
      </c>
      <c r="CT62" s="252">
        <v>28</v>
      </c>
      <c r="CU62" s="252" t="s">
        <v>4328</v>
      </c>
      <c r="CV62" s="252">
        <v>0</v>
      </c>
      <c r="CW62" s="252">
        <v>0</v>
      </c>
      <c r="CX62" s="252">
        <v>0</v>
      </c>
      <c r="CY62" s="252">
        <v>38</v>
      </c>
      <c r="CZ62" s="252">
        <v>53</v>
      </c>
      <c r="DA62" s="252">
        <v>0</v>
      </c>
      <c r="DB62" s="252">
        <v>41</v>
      </c>
      <c r="DC62" s="252">
        <v>0</v>
      </c>
      <c r="DD62" s="252">
        <v>50</v>
      </c>
      <c r="DE62" s="252">
        <v>0</v>
      </c>
      <c r="DF62" s="252">
        <v>0</v>
      </c>
      <c r="DG62" s="252">
        <v>25</v>
      </c>
      <c r="DH62" s="252">
        <v>60</v>
      </c>
      <c r="DI62" s="252">
        <v>45</v>
      </c>
      <c r="DJ62" s="252">
        <v>26</v>
      </c>
      <c r="DK62" s="252">
        <v>30</v>
      </c>
      <c r="DL62" s="252">
        <v>30</v>
      </c>
      <c r="DM62" s="252">
        <v>23</v>
      </c>
      <c r="DN62" s="1">
        <v>34</v>
      </c>
      <c r="DO62" s="1">
        <v>0</v>
      </c>
      <c r="DP62" s="1">
        <v>49</v>
      </c>
      <c r="DQ62" s="1">
        <v>34</v>
      </c>
      <c r="DR62" s="1">
        <v>60</v>
      </c>
      <c r="DS62" s="1">
        <v>33</v>
      </c>
      <c r="DT62" s="1">
        <v>21</v>
      </c>
      <c r="DU62" s="1">
        <v>0</v>
      </c>
      <c r="DV62" s="1">
        <v>0</v>
      </c>
      <c r="DW62" s="1">
        <v>37</v>
      </c>
      <c r="DX62" s="1">
        <v>36</v>
      </c>
      <c r="DY62" s="1">
        <v>0</v>
      </c>
      <c r="DZ62" s="1">
        <v>0</v>
      </c>
      <c r="EA62" s="1">
        <v>36</v>
      </c>
      <c r="EB62" s="1">
        <v>54</v>
      </c>
      <c r="EC62" s="1">
        <v>0</v>
      </c>
      <c r="ED62" s="1">
        <v>55</v>
      </c>
      <c r="EE62" s="1">
        <v>25</v>
      </c>
      <c r="EF62" s="1">
        <v>52</v>
      </c>
      <c r="EG62" s="1">
        <v>63</v>
      </c>
      <c r="EH62" s="1">
        <v>0</v>
      </c>
      <c r="EI62" s="1">
        <v>58</v>
      </c>
      <c r="EJ62" s="1">
        <v>68</v>
      </c>
      <c r="EK62" s="1">
        <v>76</v>
      </c>
      <c r="EL62" s="1">
        <v>41</v>
      </c>
      <c r="EM62" s="1">
        <v>36</v>
      </c>
      <c r="EN62" s="1">
        <v>31</v>
      </c>
      <c r="EO62" s="1">
        <v>0</v>
      </c>
      <c r="EP62" s="1">
        <v>60</v>
      </c>
      <c r="EQ62" s="1">
        <v>43</v>
      </c>
      <c r="ER62" s="1">
        <v>68</v>
      </c>
      <c r="ES62" s="1">
        <v>0</v>
      </c>
      <c r="ET62" s="1">
        <v>41</v>
      </c>
      <c r="EU62" s="1">
        <v>25</v>
      </c>
      <c r="EV62" s="1">
        <v>0</v>
      </c>
      <c r="EW62" s="1">
        <v>26</v>
      </c>
      <c r="EX62" s="1">
        <v>25</v>
      </c>
      <c r="EY62" s="1">
        <v>41</v>
      </c>
      <c r="EZ62" s="1">
        <v>68</v>
      </c>
      <c r="FA62" s="1">
        <v>0</v>
      </c>
      <c r="FB62" s="1">
        <v>25</v>
      </c>
      <c r="FC62" s="1">
        <v>63</v>
      </c>
      <c r="FD62" s="1">
        <v>69</v>
      </c>
      <c r="FE62" s="1">
        <v>49</v>
      </c>
      <c r="FF62" s="1">
        <v>52</v>
      </c>
      <c r="FG62" s="1">
        <v>0</v>
      </c>
      <c r="FH62" s="1">
        <v>75</v>
      </c>
      <c r="FI62" s="1">
        <v>79</v>
      </c>
      <c r="FJ62" s="1">
        <v>67</v>
      </c>
      <c r="FK62" s="1">
        <v>0</v>
      </c>
      <c r="FL62" s="1">
        <v>27</v>
      </c>
      <c r="FM62" s="1">
        <v>0</v>
      </c>
      <c r="FN62" s="1">
        <v>56</v>
      </c>
      <c r="FO62" s="1">
        <v>34</v>
      </c>
      <c r="FP62" s="1">
        <v>0</v>
      </c>
      <c r="FQ62" s="1">
        <v>45</v>
      </c>
      <c r="FR62" s="1">
        <v>70</v>
      </c>
      <c r="FS62" s="1">
        <v>63</v>
      </c>
      <c r="FT62" s="1">
        <v>0</v>
      </c>
      <c r="FU62" s="1">
        <v>71</v>
      </c>
      <c r="FV62" s="1">
        <v>21</v>
      </c>
      <c r="FW62" s="1">
        <v>75</v>
      </c>
      <c r="FX62" s="1">
        <v>26</v>
      </c>
      <c r="FY62" s="1">
        <v>40</v>
      </c>
      <c r="FZ62" s="1">
        <v>57</v>
      </c>
      <c r="GA62" s="1">
        <v>0</v>
      </c>
      <c r="GB62" s="1">
        <v>68</v>
      </c>
      <c r="GC62" s="1">
        <v>37</v>
      </c>
    </row>
    <row r="63" spans="1:221" ht="15.75">
      <c r="A63" s="42" t="s">
        <v>2283</v>
      </c>
      <c r="D63" s="61">
        <f t="shared" si="1"/>
        <v>4643</v>
      </c>
      <c r="E63" s="252">
        <v>0</v>
      </c>
      <c r="F63" s="252">
        <v>48</v>
      </c>
      <c r="G63" s="252">
        <v>0</v>
      </c>
      <c r="H63" s="252">
        <v>0</v>
      </c>
      <c r="I63" s="252">
        <v>0</v>
      </c>
      <c r="J63" s="252">
        <v>36</v>
      </c>
      <c r="K63" s="252">
        <v>0</v>
      </c>
      <c r="L63" s="252">
        <v>42</v>
      </c>
      <c r="M63" s="252">
        <v>4</v>
      </c>
      <c r="N63" s="252">
        <v>0</v>
      </c>
      <c r="O63" s="252">
        <v>0</v>
      </c>
      <c r="P63" s="252">
        <v>0</v>
      </c>
      <c r="Q63" s="252">
        <v>66</v>
      </c>
      <c r="R63" s="252">
        <v>0</v>
      </c>
      <c r="S63" s="252">
        <v>0</v>
      </c>
      <c r="T63" s="252">
        <v>6</v>
      </c>
      <c r="U63" s="252">
        <v>0</v>
      </c>
      <c r="V63" s="252">
        <v>64</v>
      </c>
      <c r="W63" s="252">
        <v>11</v>
      </c>
      <c r="X63" s="252">
        <v>18</v>
      </c>
      <c r="Y63" s="252">
        <v>39</v>
      </c>
      <c r="Z63" s="252">
        <v>0</v>
      </c>
      <c r="AA63" s="252">
        <v>29</v>
      </c>
      <c r="AB63" s="252">
        <v>3</v>
      </c>
      <c r="AC63" s="252">
        <v>10</v>
      </c>
      <c r="AD63" s="252">
        <v>0</v>
      </c>
      <c r="AE63" s="252">
        <v>43</v>
      </c>
      <c r="AF63" s="252">
        <v>76</v>
      </c>
      <c r="AG63" s="252">
        <v>36</v>
      </c>
      <c r="AH63" s="252">
        <v>0</v>
      </c>
      <c r="AI63" s="252">
        <v>1</v>
      </c>
      <c r="AJ63" s="252">
        <v>4</v>
      </c>
      <c r="AK63" s="252">
        <v>8</v>
      </c>
      <c r="AL63" s="252">
        <v>32</v>
      </c>
      <c r="AM63" s="252">
        <v>0</v>
      </c>
      <c r="AN63" s="252">
        <v>74</v>
      </c>
      <c r="AO63" s="252">
        <v>0</v>
      </c>
      <c r="AP63" s="252">
        <v>1</v>
      </c>
      <c r="AQ63" s="252">
        <v>78</v>
      </c>
      <c r="AR63" s="252">
        <v>61</v>
      </c>
      <c r="AS63" s="252">
        <v>4</v>
      </c>
      <c r="AT63" s="252">
        <v>56</v>
      </c>
      <c r="AU63" s="252">
        <v>49</v>
      </c>
      <c r="AV63" s="252">
        <v>0</v>
      </c>
      <c r="AW63" s="252">
        <v>0</v>
      </c>
      <c r="AX63" s="252">
        <v>0</v>
      </c>
      <c r="AY63" s="252">
        <v>0</v>
      </c>
      <c r="AZ63" s="252">
        <v>11</v>
      </c>
      <c r="BA63" s="252">
        <v>44</v>
      </c>
      <c r="BB63" s="252">
        <v>0</v>
      </c>
      <c r="BC63" s="252">
        <v>0</v>
      </c>
      <c r="BD63" s="252">
        <v>53</v>
      </c>
      <c r="BE63" s="252">
        <v>0</v>
      </c>
      <c r="BF63" s="252">
        <v>0</v>
      </c>
      <c r="BG63" s="252">
        <v>30</v>
      </c>
      <c r="BH63" s="252">
        <v>42</v>
      </c>
      <c r="BI63" s="252">
        <v>0</v>
      </c>
      <c r="BJ63" s="252">
        <v>27</v>
      </c>
      <c r="BK63" s="252">
        <v>6</v>
      </c>
      <c r="BL63" s="252">
        <v>0</v>
      </c>
      <c r="BM63" s="252">
        <v>0</v>
      </c>
      <c r="BN63" s="252">
        <v>76</v>
      </c>
      <c r="BO63" s="252">
        <v>10</v>
      </c>
      <c r="BP63" s="252">
        <v>21</v>
      </c>
      <c r="BQ63" s="252">
        <v>80</v>
      </c>
      <c r="BR63" s="252">
        <v>0</v>
      </c>
      <c r="BS63" s="252">
        <v>78</v>
      </c>
      <c r="BT63" s="252">
        <v>76</v>
      </c>
      <c r="BU63" s="252">
        <v>59</v>
      </c>
      <c r="BV63" s="252">
        <v>60</v>
      </c>
      <c r="BW63" s="252">
        <v>4</v>
      </c>
      <c r="BX63" s="252">
        <v>69</v>
      </c>
      <c r="BY63" s="252">
        <v>75</v>
      </c>
      <c r="BZ63" s="252">
        <v>8</v>
      </c>
      <c r="CA63" s="252">
        <v>0</v>
      </c>
      <c r="CB63" s="252">
        <v>0</v>
      </c>
      <c r="CC63" s="252">
        <v>37</v>
      </c>
      <c r="CD63" s="252">
        <v>75</v>
      </c>
      <c r="CE63" s="252">
        <v>72</v>
      </c>
      <c r="CF63" s="252">
        <v>0</v>
      </c>
      <c r="CG63" s="252">
        <v>0</v>
      </c>
      <c r="CH63" s="252">
        <v>0</v>
      </c>
      <c r="CI63" s="252">
        <v>0</v>
      </c>
      <c r="CJ63" s="252">
        <v>0</v>
      </c>
      <c r="CK63" s="252">
        <v>21</v>
      </c>
      <c r="CL63" s="252">
        <v>47</v>
      </c>
      <c r="CM63" s="252">
        <v>11</v>
      </c>
      <c r="CN63" s="252">
        <v>72</v>
      </c>
      <c r="CO63" s="252">
        <v>61</v>
      </c>
      <c r="CP63" s="252">
        <v>0</v>
      </c>
      <c r="CQ63" s="252">
        <v>69</v>
      </c>
      <c r="CR63" s="252">
        <v>70</v>
      </c>
      <c r="CS63" s="252">
        <v>79</v>
      </c>
      <c r="CT63" s="252">
        <v>48</v>
      </c>
      <c r="CU63" s="252" t="s">
        <v>4314</v>
      </c>
      <c r="CV63" s="252">
        <v>68</v>
      </c>
      <c r="CW63" s="252">
        <v>0</v>
      </c>
      <c r="CX63" s="252">
        <v>59</v>
      </c>
      <c r="CY63" s="252">
        <v>66</v>
      </c>
      <c r="CZ63" s="252">
        <v>0</v>
      </c>
      <c r="DA63" s="252">
        <v>68</v>
      </c>
      <c r="DB63" s="252">
        <v>32</v>
      </c>
      <c r="DC63" s="252">
        <v>62</v>
      </c>
      <c r="DD63" s="252">
        <v>0</v>
      </c>
      <c r="DE63" s="252">
        <v>0</v>
      </c>
      <c r="DF63" s="252">
        <v>0</v>
      </c>
      <c r="DG63" s="252">
        <v>21</v>
      </c>
      <c r="DH63" s="252">
        <v>29</v>
      </c>
      <c r="DI63" s="252">
        <v>16</v>
      </c>
      <c r="DJ63" s="252">
        <v>3</v>
      </c>
      <c r="DK63" s="252">
        <v>7</v>
      </c>
      <c r="DL63" s="252">
        <v>17</v>
      </c>
      <c r="DM63" s="252">
        <v>21</v>
      </c>
      <c r="DN63" s="1">
        <v>2</v>
      </c>
      <c r="DO63" s="1">
        <v>46</v>
      </c>
      <c r="DP63" s="1">
        <v>35</v>
      </c>
      <c r="DQ63" s="1">
        <v>36</v>
      </c>
      <c r="DR63" s="1">
        <v>10</v>
      </c>
      <c r="DS63" s="1">
        <v>50</v>
      </c>
      <c r="DT63" s="1">
        <v>54</v>
      </c>
      <c r="DU63" s="1">
        <v>0</v>
      </c>
      <c r="DV63" s="1">
        <v>80</v>
      </c>
      <c r="DW63" s="1">
        <v>20</v>
      </c>
      <c r="DX63" s="1">
        <v>78</v>
      </c>
      <c r="DY63" s="1">
        <v>41</v>
      </c>
      <c r="DZ63" s="1">
        <v>0</v>
      </c>
      <c r="EA63" s="1">
        <v>0</v>
      </c>
      <c r="EB63" s="1">
        <v>71</v>
      </c>
      <c r="EC63" s="1">
        <v>0</v>
      </c>
      <c r="ED63" s="1">
        <v>6</v>
      </c>
      <c r="EE63" s="1">
        <v>57</v>
      </c>
      <c r="EF63" s="1">
        <v>61</v>
      </c>
      <c r="EG63" s="1">
        <v>60</v>
      </c>
      <c r="EH63" s="1">
        <v>0</v>
      </c>
      <c r="EI63" s="1">
        <v>6</v>
      </c>
      <c r="EJ63" s="1">
        <v>24</v>
      </c>
      <c r="EK63" s="1">
        <v>0</v>
      </c>
      <c r="EL63" s="1">
        <v>65</v>
      </c>
      <c r="EM63" s="1">
        <v>59</v>
      </c>
      <c r="EN63" s="1">
        <v>1</v>
      </c>
      <c r="EO63" s="1">
        <v>0</v>
      </c>
      <c r="EP63" s="1">
        <v>59</v>
      </c>
      <c r="EQ63" s="1">
        <v>29</v>
      </c>
      <c r="ER63" s="1">
        <v>47</v>
      </c>
      <c r="ES63" s="1">
        <v>0</v>
      </c>
      <c r="ET63" s="1">
        <v>10</v>
      </c>
      <c r="EU63" s="1">
        <v>27</v>
      </c>
      <c r="EV63" s="1">
        <v>56</v>
      </c>
      <c r="EW63" s="1">
        <v>58</v>
      </c>
      <c r="EX63" s="1">
        <v>63</v>
      </c>
      <c r="EY63" s="1">
        <v>4</v>
      </c>
      <c r="EZ63" s="1">
        <v>25</v>
      </c>
      <c r="FA63" s="1">
        <v>0</v>
      </c>
      <c r="FB63" s="1">
        <v>3</v>
      </c>
      <c r="FC63" s="1">
        <v>57</v>
      </c>
      <c r="FD63" s="1">
        <v>0</v>
      </c>
      <c r="FE63" s="1">
        <v>9</v>
      </c>
      <c r="FF63" s="1">
        <v>17</v>
      </c>
      <c r="FG63" s="1">
        <v>0</v>
      </c>
      <c r="FH63" s="1">
        <v>0</v>
      </c>
      <c r="FI63" s="1">
        <v>0</v>
      </c>
      <c r="FJ63" s="1">
        <v>0</v>
      </c>
      <c r="FK63" s="1">
        <v>33</v>
      </c>
      <c r="FL63" s="1">
        <v>19</v>
      </c>
      <c r="FM63" s="1">
        <v>0</v>
      </c>
      <c r="FN63" s="1">
        <v>6</v>
      </c>
      <c r="FO63" s="1">
        <v>36</v>
      </c>
      <c r="FP63" s="1">
        <v>70</v>
      </c>
      <c r="FQ63" s="1">
        <v>1</v>
      </c>
      <c r="FR63" s="1">
        <v>43</v>
      </c>
      <c r="FS63" s="1">
        <v>0</v>
      </c>
      <c r="FT63" s="1">
        <v>0</v>
      </c>
      <c r="FU63" s="1">
        <v>1</v>
      </c>
      <c r="FV63" s="1">
        <v>13</v>
      </c>
      <c r="FW63" s="1">
        <v>28</v>
      </c>
      <c r="FX63" s="1">
        <v>24</v>
      </c>
      <c r="FY63" s="1">
        <v>33</v>
      </c>
      <c r="FZ63" s="1">
        <v>0</v>
      </c>
      <c r="GA63" s="1">
        <v>62</v>
      </c>
      <c r="GB63" s="1">
        <v>32</v>
      </c>
      <c r="GC63" s="1">
        <v>57</v>
      </c>
    </row>
    <row r="64" spans="1:221" ht="15.75">
      <c r="A64" s="42" t="s">
        <v>2543</v>
      </c>
      <c r="D64" s="61">
        <f t="shared" si="1"/>
        <v>6059</v>
      </c>
      <c r="E64" s="252">
        <v>40</v>
      </c>
      <c r="F64" s="252">
        <v>72</v>
      </c>
      <c r="G64" s="252">
        <v>41</v>
      </c>
      <c r="H64" s="252">
        <v>0</v>
      </c>
      <c r="I64" s="252">
        <v>0</v>
      </c>
      <c r="J64" s="252">
        <v>27</v>
      </c>
      <c r="K64" s="252">
        <v>51</v>
      </c>
      <c r="L64" s="252">
        <v>22</v>
      </c>
      <c r="M64" s="252">
        <v>35</v>
      </c>
      <c r="N64" s="252">
        <v>78</v>
      </c>
      <c r="O64" s="252">
        <v>0</v>
      </c>
      <c r="P64" s="252">
        <v>73</v>
      </c>
      <c r="Q64" s="252">
        <v>55</v>
      </c>
      <c r="R64" s="252">
        <v>43</v>
      </c>
      <c r="S64" s="252">
        <v>46</v>
      </c>
      <c r="T64" s="252">
        <v>27</v>
      </c>
      <c r="U64" s="252">
        <v>0</v>
      </c>
      <c r="V64" s="252">
        <v>61</v>
      </c>
      <c r="W64" s="252">
        <v>32</v>
      </c>
      <c r="X64" s="252">
        <v>47</v>
      </c>
      <c r="Y64" s="252">
        <v>0</v>
      </c>
      <c r="Z64" s="252">
        <v>0</v>
      </c>
      <c r="AA64" s="252">
        <v>70</v>
      </c>
      <c r="AB64" s="252">
        <v>54</v>
      </c>
      <c r="AC64" s="252">
        <v>59</v>
      </c>
      <c r="AD64" s="252">
        <v>0</v>
      </c>
      <c r="AE64" s="252">
        <v>67</v>
      </c>
      <c r="AF64" s="252">
        <v>0</v>
      </c>
      <c r="AG64" s="252">
        <v>9</v>
      </c>
      <c r="AH64" s="252">
        <v>0</v>
      </c>
      <c r="AI64" s="252">
        <v>6</v>
      </c>
      <c r="AJ64" s="252">
        <v>75</v>
      </c>
      <c r="AK64" s="252">
        <v>72</v>
      </c>
      <c r="AL64" s="252">
        <v>54</v>
      </c>
      <c r="AM64" s="252">
        <v>0</v>
      </c>
      <c r="AN64" s="252">
        <v>67</v>
      </c>
      <c r="AO64" s="252">
        <v>0</v>
      </c>
      <c r="AP64" s="252">
        <v>6</v>
      </c>
      <c r="AQ64" s="252">
        <v>70</v>
      </c>
      <c r="AR64" s="252">
        <v>0</v>
      </c>
      <c r="AS64" s="252">
        <v>76</v>
      </c>
      <c r="AT64" s="252">
        <v>43</v>
      </c>
      <c r="AU64" s="252">
        <v>46</v>
      </c>
      <c r="AV64" s="252">
        <v>77</v>
      </c>
      <c r="AW64" s="252">
        <v>79</v>
      </c>
      <c r="AX64" s="252">
        <v>0</v>
      </c>
      <c r="AY64" s="252">
        <v>0</v>
      </c>
      <c r="AZ64" s="252">
        <v>41</v>
      </c>
      <c r="BA64" s="252">
        <v>27</v>
      </c>
      <c r="BB64" s="252">
        <v>0</v>
      </c>
      <c r="BC64" s="252">
        <v>0</v>
      </c>
      <c r="BD64" s="252">
        <v>64</v>
      </c>
      <c r="BE64" s="252">
        <v>66</v>
      </c>
      <c r="BF64" s="252">
        <v>74</v>
      </c>
      <c r="BG64" s="252">
        <v>34</v>
      </c>
      <c r="BH64" s="252">
        <v>14</v>
      </c>
      <c r="BI64" s="252">
        <v>0</v>
      </c>
      <c r="BJ64" s="252">
        <v>58</v>
      </c>
      <c r="BK64" s="252">
        <v>53</v>
      </c>
      <c r="BL64" s="252">
        <v>0</v>
      </c>
      <c r="BM64" s="252">
        <v>0</v>
      </c>
      <c r="BN64" s="252">
        <v>38</v>
      </c>
      <c r="BO64" s="252">
        <v>40</v>
      </c>
      <c r="BP64" s="252">
        <v>73</v>
      </c>
      <c r="BQ64" s="252">
        <v>61</v>
      </c>
      <c r="BR64" s="252">
        <v>0</v>
      </c>
      <c r="BS64" s="252">
        <v>0</v>
      </c>
      <c r="BT64" s="252">
        <v>68</v>
      </c>
      <c r="BU64" s="252">
        <v>0</v>
      </c>
      <c r="BV64" s="252">
        <v>23</v>
      </c>
      <c r="BW64" s="252">
        <v>27</v>
      </c>
      <c r="BX64" s="252">
        <v>40</v>
      </c>
      <c r="BY64" s="252">
        <v>23</v>
      </c>
      <c r="BZ64" s="252">
        <v>68</v>
      </c>
      <c r="CA64" s="252">
        <v>0</v>
      </c>
      <c r="CB64" s="252">
        <v>64</v>
      </c>
      <c r="CC64" s="252">
        <v>59</v>
      </c>
      <c r="CD64" s="252">
        <v>57</v>
      </c>
      <c r="CE64" s="252">
        <v>31</v>
      </c>
      <c r="CF64" s="252">
        <v>77</v>
      </c>
      <c r="CG64" s="252">
        <v>0</v>
      </c>
      <c r="CH64" s="252">
        <v>0</v>
      </c>
      <c r="CI64" s="252">
        <v>0</v>
      </c>
      <c r="CJ64" s="252">
        <v>0</v>
      </c>
      <c r="CK64" s="252">
        <v>68</v>
      </c>
      <c r="CL64" s="252">
        <v>0</v>
      </c>
      <c r="CM64" s="252">
        <v>78</v>
      </c>
      <c r="CN64" s="252">
        <v>0</v>
      </c>
      <c r="CO64" s="252">
        <v>0</v>
      </c>
      <c r="CP64" s="252">
        <v>0</v>
      </c>
      <c r="CQ64" s="252">
        <v>22</v>
      </c>
      <c r="CR64" s="252">
        <v>0</v>
      </c>
      <c r="CS64" s="252">
        <v>0</v>
      </c>
      <c r="CT64" s="252">
        <v>32</v>
      </c>
      <c r="CU64" s="252" t="s">
        <v>4276</v>
      </c>
      <c r="CV64" s="252">
        <v>0</v>
      </c>
      <c r="CW64" s="252">
        <v>0</v>
      </c>
      <c r="CX64" s="252">
        <v>0</v>
      </c>
      <c r="CY64" s="252">
        <v>68</v>
      </c>
      <c r="CZ64" s="252">
        <v>0</v>
      </c>
      <c r="DA64" s="252">
        <v>0</v>
      </c>
      <c r="DB64" s="252">
        <v>42</v>
      </c>
      <c r="DC64" s="252">
        <v>0</v>
      </c>
      <c r="DD64" s="252">
        <v>65</v>
      </c>
      <c r="DE64" s="252">
        <v>77</v>
      </c>
      <c r="DF64" s="252">
        <v>0</v>
      </c>
      <c r="DG64" s="252">
        <v>20</v>
      </c>
      <c r="DH64" s="252">
        <v>27</v>
      </c>
      <c r="DI64" s="252">
        <v>43</v>
      </c>
      <c r="DJ64" s="252">
        <v>57</v>
      </c>
      <c r="DK64" s="252">
        <v>31</v>
      </c>
      <c r="DL64" s="252">
        <v>74</v>
      </c>
      <c r="DM64" s="252">
        <v>22</v>
      </c>
      <c r="DN64" s="1">
        <v>53</v>
      </c>
      <c r="DO64" s="1">
        <v>0</v>
      </c>
      <c r="DP64" s="1">
        <v>67</v>
      </c>
      <c r="DQ64" s="1">
        <v>69</v>
      </c>
      <c r="DR64" s="1">
        <v>55</v>
      </c>
      <c r="DS64" s="1">
        <v>26</v>
      </c>
      <c r="DT64" s="1">
        <v>59</v>
      </c>
      <c r="DU64" s="1">
        <v>0</v>
      </c>
      <c r="DV64" s="1">
        <v>0</v>
      </c>
      <c r="DW64" s="1">
        <v>35</v>
      </c>
      <c r="DX64" s="1">
        <v>72</v>
      </c>
      <c r="DY64" s="1">
        <v>0</v>
      </c>
      <c r="DZ64" s="1">
        <v>0</v>
      </c>
      <c r="EA64" s="1">
        <v>60</v>
      </c>
      <c r="EB64" s="1">
        <v>0</v>
      </c>
      <c r="EC64" s="1">
        <v>0</v>
      </c>
      <c r="ED64" s="1">
        <v>47</v>
      </c>
      <c r="EE64" s="1">
        <v>68</v>
      </c>
      <c r="EF64" s="1">
        <v>32</v>
      </c>
      <c r="EG64" s="1">
        <v>74</v>
      </c>
      <c r="EH64" s="1">
        <v>68</v>
      </c>
      <c r="EI64" s="1">
        <v>77</v>
      </c>
      <c r="EJ64" s="1">
        <v>0</v>
      </c>
      <c r="EK64" s="1">
        <v>30</v>
      </c>
      <c r="EL64" s="1">
        <v>0</v>
      </c>
      <c r="EM64" s="1">
        <v>22</v>
      </c>
      <c r="EN64" s="1">
        <v>51</v>
      </c>
      <c r="EO64" s="1">
        <v>0</v>
      </c>
      <c r="EP64" s="1">
        <v>0</v>
      </c>
      <c r="EQ64" s="1">
        <v>60</v>
      </c>
      <c r="ER64" s="1">
        <v>55</v>
      </c>
      <c r="ES64" s="1">
        <v>0</v>
      </c>
      <c r="ET64" s="1">
        <v>65</v>
      </c>
      <c r="EU64" s="1">
        <v>67</v>
      </c>
      <c r="EV64" s="1">
        <v>0</v>
      </c>
      <c r="EW64" s="1">
        <v>33</v>
      </c>
      <c r="EX64" s="1">
        <v>27</v>
      </c>
      <c r="EY64" s="1">
        <v>75</v>
      </c>
      <c r="EZ64" s="1">
        <v>34</v>
      </c>
      <c r="FA64" s="1">
        <v>0</v>
      </c>
      <c r="FB64" s="1">
        <v>18</v>
      </c>
      <c r="FC64" s="1">
        <v>74</v>
      </c>
      <c r="FD64" s="1">
        <v>0</v>
      </c>
      <c r="FE64" s="1">
        <v>60</v>
      </c>
      <c r="FF64" s="1">
        <v>45</v>
      </c>
      <c r="FG64" s="1">
        <v>0</v>
      </c>
      <c r="FH64" s="1">
        <v>30</v>
      </c>
      <c r="FI64" s="1">
        <v>68</v>
      </c>
      <c r="FJ64" s="1">
        <v>0</v>
      </c>
      <c r="FK64" s="1">
        <v>45</v>
      </c>
      <c r="FL64" s="1">
        <v>35</v>
      </c>
      <c r="FM64" s="1">
        <v>0</v>
      </c>
      <c r="FN64" s="1">
        <v>80</v>
      </c>
      <c r="FO64" s="1">
        <v>35</v>
      </c>
      <c r="FP64" s="1">
        <v>0</v>
      </c>
      <c r="FQ64" s="1">
        <v>26</v>
      </c>
      <c r="FR64" s="1">
        <v>56</v>
      </c>
      <c r="FS64" s="1">
        <v>39</v>
      </c>
      <c r="FT64" s="1">
        <v>0</v>
      </c>
      <c r="FU64" s="1">
        <v>65</v>
      </c>
      <c r="FV64" s="1">
        <v>54</v>
      </c>
      <c r="FW64" s="1">
        <v>31</v>
      </c>
      <c r="FX64" s="1">
        <v>61</v>
      </c>
      <c r="FY64" s="1">
        <v>68</v>
      </c>
      <c r="FZ64" s="1">
        <v>39</v>
      </c>
      <c r="GA64" s="1">
        <v>55</v>
      </c>
      <c r="GB64" s="1">
        <v>42</v>
      </c>
      <c r="GC64" s="1">
        <v>66</v>
      </c>
    </row>
    <row r="65" spans="1:185" ht="15.75">
      <c r="A65" s="41" t="s">
        <v>804</v>
      </c>
      <c r="D65" s="61">
        <f t="shared" si="1"/>
        <v>4884</v>
      </c>
      <c r="E65" s="252">
        <v>40</v>
      </c>
      <c r="F65" s="252">
        <v>0</v>
      </c>
      <c r="G65" s="252">
        <v>28</v>
      </c>
      <c r="H65" s="252">
        <v>0</v>
      </c>
      <c r="I65" s="252">
        <v>0</v>
      </c>
      <c r="J65" s="252">
        <v>73</v>
      </c>
      <c r="K65" s="252">
        <v>25</v>
      </c>
      <c r="L65" s="252">
        <v>68</v>
      </c>
      <c r="M65" s="252">
        <v>55</v>
      </c>
      <c r="N65" s="252">
        <v>0</v>
      </c>
      <c r="O65" s="252">
        <v>0</v>
      </c>
      <c r="P65" s="252">
        <v>28</v>
      </c>
      <c r="Q65" s="252">
        <v>77</v>
      </c>
      <c r="R65" s="252">
        <v>35</v>
      </c>
      <c r="S65" s="252">
        <v>47</v>
      </c>
      <c r="T65" s="252">
        <v>44</v>
      </c>
      <c r="U65" s="252">
        <v>0</v>
      </c>
      <c r="V65" s="252">
        <v>28</v>
      </c>
      <c r="W65" s="252">
        <v>79</v>
      </c>
      <c r="X65" s="252">
        <v>40</v>
      </c>
      <c r="Y65" s="252">
        <v>0</v>
      </c>
      <c r="Z65" s="252">
        <v>0</v>
      </c>
      <c r="AA65" s="252">
        <v>41</v>
      </c>
      <c r="AB65" s="252">
        <v>30</v>
      </c>
      <c r="AC65" s="252">
        <v>36</v>
      </c>
      <c r="AD65" s="252">
        <v>0</v>
      </c>
      <c r="AE65" s="252">
        <v>31</v>
      </c>
      <c r="AF65" s="252">
        <v>0</v>
      </c>
      <c r="AG65" s="252">
        <v>34</v>
      </c>
      <c r="AH65" s="252">
        <v>0</v>
      </c>
      <c r="AI65" s="252">
        <v>53</v>
      </c>
      <c r="AJ65" s="252">
        <v>50</v>
      </c>
      <c r="AK65" s="252">
        <v>38</v>
      </c>
      <c r="AL65" s="252">
        <v>0</v>
      </c>
      <c r="AM65" s="252">
        <v>0</v>
      </c>
      <c r="AN65" s="252">
        <v>0</v>
      </c>
      <c r="AO65" s="252">
        <v>0</v>
      </c>
      <c r="AP65" s="252">
        <v>62</v>
      </c>
      <c r="AQ65" s="252">
        <v>0</v>
      </c>
      <c r="AR65" s="252">
        <v>0</v>
      </c>
      <c r="AS65" s="252">
        <v>7</v>
      </c>
      <c r="AT65" s="252">
        <v>42</v>
      </c>
      <c r="AU65" s="252">
        <v>0</v>
      </c>
      <c r="AV65" s="252">
        <v>0</v>
      </c>
      <c r="AW65" s="252">
        <v>0</v>
      </c>
      <c r="AX65" s="252">
        <v>0</v>
      </c>
      <c r="AY65" s="252">
        <v>0</v>
      </c>
      <c r="AZ65" s="252">
        <v>22</v>
      </c>
      <c r="BA65" s="252">
        <v>31</v>
      </c>
      <c r="BB65" s="252">
        <v>0</v>
      </c>
      <c r="BC65" s="252">
        <v>0</v>
      </c>
      <c r="BD65" s="252">
        <v>8</v>
      </c>
      <c r="BE65" s="252">
        <v>0</v>
      </c>
      <c r="BF65" s="252">
        <v>46</v>
      </c>
      <c r="BG65" s="252">
        <v>46</v>
      </c>
      <c r="BH65" s="252">
        <v>22</v>
      </c>
      <c r="BI65" s="252">
        <v>0</v>
      </c>
      <c r="BJ65" s="252">
        <v>66</v>
      </c>
      <c r="BK65" s="252">
        <v>32</v>
      </c>
      <c r="BL65" s="252">
        <v>0</v>
      </c>
      <c r="BM65" s="252">
        <v>0</v>
      </c>
      <c r="BN65" s="252">
        <v>59</v>
      </c>
      <c r="BO65" s="252">
        <v>69</v>
      </c>
      <c r="BP65" s="252">
        <v>68</v>
      </c>
      <c r="BQ65" s="252">
        <v>0</v>
      </c>
      <c r="BR65" s="252">
        <v>0</v>
      </c>
      <c r="BS65" s="252">
        <v>0</v>
      </c>
      <c r="BT65" s="252">
        <v>75</v>
      </c>
      <c r="BU65" s="252">
        <v>79</v>
      </c>
      <c r="BV65" s="252">
        <v>67</v>
      </c>
      <c r="BW65" s="252">
        <v>51</v>
      </c>
      <c r="BX65" s="252">
        <v>33</v>
      </c>
      <c r="BY65" s="252">
        <v>73</v>
      </c>
      <c r="BZ65" s="252">
        <v>37</v>
      </c>
      <c r="CA65" s="252">
        <v>0</v>
      </c>
      <c r="CB65" s="252">
        <v>30</v>
      </c>
      <c r="CC65" s="252">
        <v>35</v>
      </c>
      <c r="CD65" s="252">
        <v>55</v>
      </c>
      <c r="CE65" s="252">
        <v>52</v>
      </c>
      <c r="CF65" s="252">
        <v>21</v>
      </c>
      <c r="CG65" s="252">
        <v>0</v>
      </c>
      <c r="CH65" s="252">
        <v>0</v>
      </c>
      <c r="CI65" s="252">
        <v>39</v>
      </c>
      <c r="CJ65" s="252">
        <v>64</v>
      </c>
      <c r="CK65" s="252">
        <v>0</v>
      </c>
      <c r="CL65" s="252">
        <v>0</v>
      </c>
      <c r="CM65" s="252">
        <v>27</v>
      </c>
      <c r="CN65" s="252">
        <v>0</v>
      </c>
      <c r="CO65" s="252">
        <v>72</v>
      </c>
      <c r="CP65" s="252">
        <v>0</v>
      </c>
      <c r="CQ65" s="252">
        <v>77</v>
      </c>
      <c r="CR65" s="252">
        <v>0</v>
      </c>
      <c r="CS65" s="252">
        <v>0</v>
      </c>
      <c r="CT65" s="252">
        <v>41</v>
      </c>
      <c r="CU65" s="252" t="s">
        <v>4273</v>
      </c>
      <c r="CV65" s="252">
        <v>41</v>
      </c>
      <c r="CW65" s="252">
        <v>0</v>
      </c>
      <c r="CX65" s="252">
        <v>0</v>
      </c>
      <c r="CY65" s="252">
        <v>43</v>
      </c>
      <c r="CZ65" s="252">
        <v>0</v>
      </c>
      <c r="DA65" s="252">
        <v>0</v>
      </c>
      <c r="DB65" s="252">
        <v>24</v>
      </c>
      <c r="DC65" s="252">
        <v>70</v>
      </c>
      <c r="DD65" s="252">
        <v>29</v>
      </c>
      <c r="DE65" s="252">
        <v>0</v>
      </c>
      <c r="DF65" s="252">
        <v>63</v>
      </c>
      <c r="DG65" s="252">
        <v>47</v>
      </c>
      <c r="DH65" s="252">
        <v>71</v>
      </c>
      <c r="DI65" s="252">
        <v>58</v>
      </c>
      <c r="DJ65" s="252">
        <v>15</v>
      </c>
      <c r="DK65" s="252">
        <v>64</v>
      </c>
      <c r="DL65" s="252">
        <v>38</v>
      </c>
      <c r="DM65" s="252">
        <v>41</v>
      </c>
      <c r="DN65" s="1">
        <v>46</v>
      </c>
      <c r="DO65" s="1">
        <v>68</v>
      </c>
      <c r="DP65" s="1">
        <v>0</v>
      </c>
      <c r="DQ65" s="1">
        <v>0</v>
      </c>
      <c r="DR65" s="1">
        <v>19</v>
      </c>
      <c r="DS65" s="1">
        <v>79</v>
      </c>
      <c r="DT65" s="1">
        <v>75</v>
      </c>
      <c r="DU65" s="1">
        <v>0</v>
      </c>
      <c r="DV65" s="1">
        <v>0</v>
      </c>
      <c r="DW65" s="1">
        <v>62</v>
      </c>
      <c r="DX65" s="1">
        <v>28</v>
      </c>
      <c r="DY65" s="1">
        <v>74</v>
      </c>
      <c r="DZ65" s="1">
        <v>0</v>
      </c>
      <c r="EA65" s="1">
        <v>74</v>
      </c>
      <c r="EB65" s="1">
        <v>0</v>
      </c>
      <c r="EC65" s="1">
        <v>0</v>
      </c>
      <c r="ED65" s="1">
        <v>26</v>
      </c>
      <c r="EE65" s="1">
        <v>42</v>
      </c>
      <c r="EF65" s="1">
        <v>41</v>
      </c>
      <c r="EG65" s="1">
        <v>0</v>
      </c>
      <c r="EH65" s="1">
        <v>0</v>
      </c>
      <c r="EI65" s="1">
        <v>70</v>
      </c>
      <c r="EJ65" s="1">
        <v>0</v>
      </c>
      <c r="EK65" s="1">
        <v>30</v>
      </c>
      <c r="EL65" s="1">
        <v>54</v>
      </c>
      <c r="EM65" s="1">
        <v>56</v>
      </c>
      <c r="EN65" s="1">
        <v>46</v>
      </c>
      <c r="EO65" s="1">
        <v>0</v>
      </c>
      <c r="EP65" s="1">
        <v>0</v>
      </c>
      <c r="EQ65" s="1">
        <v>47</v>
      </c>
      <c r="ER65" s="1">
        <v>52</v>
      </c>
      <c r="ES65" s="1">
        <v>0</v>
      </c>
      <c r="ET65" s="1">
        <v>16</v>
      </c>
      <c r="EU65" s="1">
        <v>21</v>
      </c>
      <c r="EV65" s="1">
        <v>0</v>
      </c>
      <c r="EW65" s="1">
        <v>23</v>
      </c>
      <c r="EX65" s="1">
        <v>26</v>
      </c>
      <c r="EY65" s="1">
        <v>23</v>
      </c>
      <c r="EZ65" s="1">
        <v>31</v>
      </c>
      <c r="FA65" s="1">
        <v>70</v>
      </c>
      <c r="FB65" s="1">
        <v>9</v>
      </c>
      <c r="FC65" s="1">
        <v>53</v>
      </c>
      <c r="FD65" s="1">
        <v>0</v>
      </c>
      <c r="FE65" s="1">
        <v>37</v>
      </c>
      <c r="FF65" s="1">
        <v>0</v>
      </c>
      <c r="FG65" s="1">
        <v>76</v>
      </c>
      <c r="FH65" s="1">
        <v>0</v>
      </c>
      <c r="FI65" s="1">
        <v>14</v>
      </c>
      <c r="FJ65" s="1">
        <v>0</v>
      </c>
      <c r="FK65" s="1">
        <v>0</v>
      </c>
      <c r="FL65" s="1">
        <v>50</v>
      </c>
      <c r="FM65" s="1">
        <v>0</v>
      </c>
      <c r="FN65" s="1">
        <v>49</v>
      </c>
      <c r="FO65" s="1">
        <v>40</v>
      </c>
      <c r="FP65" s="1">
        <v>0</v>
      </c>
      <c r="FQ65" s="1">
        <v>37</v>
      </c>
      <c r="FR65" s="1">
        <v>75</v>
      </c>
      <c r="FS65" s="1">
        <v>39</v>
      </c>
      <c r="FT65" s="1">
        <v>0</v>
      </c>
      <c r="FU65" s="1">
        <v>42</v>
      </c>
      <c r="FV65" s="1">
        <v>0</v>
      </c>
      <c r="FW65" s="1">
        <v>35</v>
      </c>
      <c r="FX65" s="1">
        <v>0</v>
      </c>
      <c r="FY65" s="1">
        <v>0</v>
      </c>
      <c r="FZ65" s="1">
        <v>0</v>
      </c>
      <c r="GA65" s="1">
        <v>0</v>
      </c>
      <c r="GB65" s="1">
        <v>23</v>
      </c>
      <c r="GC65" s="1">
        <v>14</v>
      </c>
    </row>
    <row r="66" spans="1:185" ht="15.75">
      <c r="A66" s="42" t="s">
        <v>2259</v>
      </c>
      <c r="D66" s="61">
        <f t="shared" si="1"/>
        <v>4648</v>
      </c>
      <c r="E66" s="252">
        <v>0</v>
      </c>
      <c r="F66" s="252">
        <v>0</v>
      </c>
      <c r="G66" s="252">
        <v>11</v>
      </c>
      <c r="H66" s="252">
        <v>50</v>
      </c>
      <c r="I66" s="252">
        <v>0</v>
      </c>
      <c r="J66" s="252">
        <v>40</v>
      </c>
      <c r="K66" s="252">
        <v>34</v>
      </c>
      <c r="L66" s="252">
        <v>44</v>
      </c>
      <c r="M66" s="252">
        <v>67</v>
      </c>
      <c r="N66" s="252">
        <v>0</v>
      </c>
      <c r="O66" s="252">
        <v>0</v>
      </c>
      <c r="P66" s="252">
        <v>48</v>
      </c>
      <c r="Q66" s="252">
        <v>37</v>
      </c>
      <c r="R66" s="252">
        <v>72</v>
      </c>
      <c r="S66" s="252">
        <v>15</v>
      </c>
      <c r="T66" s="252">
        <v>53</v>
      </c>
      <c r="U66" s="252">
        <v>0</v>
      </c>
      <c r="V66" s="252">
        <v>32</v>
      </c>
      <c r="W66" s="252">
        <v>20</v>
      </c>
      <c r="X66" s="252">
        <v>78</v>
      </c>
      <c r="Y66" s="252">
        <v>0</v>
      </c>
      <c r="Z66" s="252">
        <v>0</v>
      </c>
      <c r="AA66" s="252">
        <v>41</v>
      </c>
      <c r="AB66" s="252">
        <v>51</v>
      </c>
      <c r="AC66" s="252">
        <v>1</v>
      </c>
      <c r="AD66" s="252">
        <v>0</v>
      </c>
      <c r="AE66" s="252">
        <v>11</v>
      </c>
      <c r="AF66" s="252">
        <v>76</v>
      </c>
      <c r="AG66" s="252">
        <v>45</v>
      </c>
      <c r="AH66" s="252">
        <v>79</v>
      </c>
      <c r="AI66" s="252">
        <v>29</v>
      </c>
      <c r="AJ66" s="252">
        <v>69</v>
      </c>
      <c r="AK66" s="252">
        <v>45</v>
      </c>
      <c r="AL66" s="252">
        <v>37</v>
      </c>
      <c r="AM66" s="252">
        <v>64</v>
      </c>
      <c r="AN66" s="252">
        <v>30</v>
      </c>
      <c r="AO66" s="252">
        <v>0</v>
      </c>
      <c r="AP66" s="252">
        <v>3</v>
      </c>
      <c r="AQ66" s="252">
        <v>0</v>
      </c>
      <c r="AR66" s="252">
        <v>0</v>
      </c>
      <c r="AS66" s="252">
        <v>34</v>
      </c>
      <c r="AT66" s="252">
        <v>1</v>
      </c>
      <c r="AU66" s="252">
        <v>0</v>
      </c>
      <c r="AV66" s="252">
        <v>72</v>
      </c>
      <c r="AW66" s="252">
        <v>75</v>
      </c>
      <c r="AX66" s="252">
        <v>0</v>
      </c>
      <c r="AY66" s="252">
        <v>76</v>
      </c>
      <c r="AZ66" s="252">
        <v>0</v>
      </c>
      <c r="BA66" s="252">
        <v>59</v>
      </c>
      <c r="BB66" s="252">
        <v>0</v>
      </c>
      <c r="BC66" s="252">
        <v>0</v>
      </c>
      <c r="BD66" s="252">
        <v>10</v>
      </c>
      <c r="BE66" s="252">
        <v>0</v>
      </c>
      <c r="BF66" s="252">
        <v>76</v>
      </c>
      <c r="BG66" s="252">
        <v>60</v>
      </c>
      <c r="BH66" s="252">
        <v>3</v>
      </c>
      <c r="BI66" s="252">
        <v>0</v>
      </c>
      <c r="BJ66" s="252">
        <v>24</v>
      </c>
      <c r="BK66" s="252">
        <v>4</v>
      </c>
      <c r="BL66" s="252">
        <v>0</v>
      </c>
      <c r="BM66" s="252">
        <v>0</v>
      </c>
      <c r="BN66" s="252">
        <v>5</v>
      </c>
      <c r="BO66" s="252">
        <v>80</v>
      </c>
      <c r="BP66" s="252">
        <v>7</v>
      </c>
      <c r="BQ66" s="252">
        <v>0</v>
      </c>
      <c r="BR66" s="252">
        <v>0</v>
      </c>
      <c r="BS66" s="252">
        <v>75</v>
      </c>
      <c r="BT66" s="252">
        <v>70</v>
      </c>
      <c r="BU66" s="252">
        <v>74</v>
      </c>
      <c r="BV66" s="252">
        <v>34</v>
      </c>
      <c r="BW66" s="252">
        <v>2</v>
      </c>
      <c r="BX66" s="252">
        <v>65</v>
      </c>
      <c r="BY66" s="252">
        <v>79</v>
      </c>
      <c r="BZ66" s="252">
        <v>23</v>
      </c>
      <c r="CA66" s="252">
        <v>0</v>
      </c>
      <c r="CB66" s="252">
        <v>0</v>
      </c>
      <c r="CC66" s="252">
        <v>65</v>
      </c>
      <c r="CD66" s="252">
        <v>3</v>
      </c>
      <c r="CE66" s="252">
        <v>79</v>
      </c>
      <c r="CF66" s="252">
        <v>28</v>
      </c>
      <c r="CG66" s="252">
        <v>0</v>
      </c>
      <c r="CH66" s="252">
        <v>0</v>
      </c>
      <c r="CI66" s="252">
        <v>32</v>
      </c>
      <c r="CJ66" s="252">
        <v>0</v>
      </c>
      <c r="CK66" s="252">
        <v>73</v>
      </c>
      <c r="CL66" s="252">
        <v>0</v>
      </c>
      <c r="CM66" s="252">
        <v>22</v>
      </c>
      <c r="CN66" s="252">
        <v>0</v>
      </c>
      <c r="CO66" s="252">
        <v>61</v>
      </c>
      <c r="CP66" s="252">
        <v>0</v>
      </c>
      <c r="CQ66" s="252">
        <v>46</v>
      </c>
      <c r="CR66" s="252">
        <v>77</v>
      </c>
      <c r="CS66" s="252">
        <v>76</v>
      </c>
      <c r="CT66" s="252">
        <v>52</v>
      </c>
      <c r="CU66" s="252" t="s">
        <v>4263</v>
      </c>
      <c r="CV66" s="252">
        <v>50</v>
      </c>
      <c r="CW66" s="252">
        <v>0</v>
      </c>
      <c r="CX66" s="252">
        <v>0</v>
      </c>
      <c r="CY66" s="252">
        <v>0</v>
      </c>
      <c r="CZ66" s="252">
        <v>77</v>
      </c>
      <c r="DA66" s="252">
        <v>0</v>
      </c>
      <c r="DB66" s="252">
        <v>0</v>
      </c>
      <c r="DC66" s="252">
        <v>0</v>
      </c>
      <c r="DD66" s="252">
        <v>31</v>
      </c>
      <c r="DE66" s="252">
        <v>39</v>
      </c>
      <c r="DF66" s="252">
        <v>46</v>
      </c>
      <c r="DG66" s="252">
        <v>58</v>
      </c>
      <c r="DH66" s="252">
        <v>0</v>
      </c>
      <c r="DI66" s="252">
        <v>8</v>
      </c>
      <c r="DJ66" s="252">
        <v>12</v>
      </c>
      <c r="DK66" s="252">
        <v>23</v>
      </c>
      <c r="DL66" s="252">
        <v>49</v>
      </c>
      <c r="DM66" s="252">
        <v>28</v>
      </c>
      <c r="DN66" s="1">
        <v>15</v>
      </c>
      <c r="DO66" s="1">
        <v>51</v>
      </c>
      <c r="DP66" s="1">
        <v>0</v>
      </c>
      <c r="DQ66" s="1">
        <v>0</v>
      </c>
      <c r="DR66" s="1">
        <v>30</v>
      </c>
      <c r="DS66" s="1">
        <v>10</v>
      </c>
      <c r="DT66" s="1">
        <v>4</v>
      </c>
      <c r="DU66" s="1">
        <v>67</v>
      </c>
      <c r="DV66" s="1">
        <v>0</v>
      </c>
      <c r="DW66" s="1">
        <v>67</v>
      </c>
      <c r="DX66" s="1">
        <v>43</v>
      </c>
      <c r="DY66" s="1">
        <v>36</v>
      </c>
      <c r="DZ66" s="1">
        <v>0</v>
      </c>
      <c r="EA66" s="1">
        <v>40</v>
      </c>
      <c r="EB66" s="1">
        <v>0</v>
      </c>
      <c r="EC66" s="1">
        <v>0</v>
      </c>
      <c r="ED66" s="1">
        <v>5</v>
      </c>
      <c r="EE66" s="1">
        <v>0</v>
      </c>
      <c r="EF66" s="1">
        <v>7</v>
      </c>
      <c r="EG66" s="1">
        <v>34</v>
      </c>
      <c r="EH66" s="1">
        <v>0</v>
      </c>
      <c r="EI66" s="1">
        <v>4</v>
      </c>
      <c r="EJ66" s="1">
        <v>28</v>
      </c>
      <c r="EK66" s="1">
        <v>0</v>
      </c>
      <c r="EL66" s="1">
        <v>0</v>
      </c>
      <c r="EM66" s="1">
        <v>73</v>
      </c>
      <c r="EN66" s="1">
        <v>3</v>
      </c>
      <c r="EO66" s="1">
        <v>0</v>
      </c>
      <c r="EP66" s="1">
        <v>0</v>
      </c>
      <c r="EQ66" s="1">
        <v>27</v>
      </c>
      <c r="ER66" s="1">
        <v>2</v>
      </c>
      <c r="ES66" s="1">
        <v>0</v>
      </c>
      <c r="ET66" s="1">
        <v>46</v>
      </c>
      <c r="EU66" s="1">
        <v>8</v>
      </c>
      <c r="EV66" s="1">
        <v>54</v>
      </c>
      <c r="EW66" s="1">
        <v>29</v>
      </c>
      <c r="EX66" s="1">
        <v>72</v>
      </c>
      <c r="EY66" s="1">
        <v>55</v>
      </c>
      <c r="EZ66" s="1">
        <v>18</v>
      </c>
      <c r="FA66" s="1">
        <v>0</v>
      </c>
      <c r="FB66" s="1">
        <v>4</v>
      </c>
      <c r="FC66" s="1">
        <v>54</v>
      </c>
      <c r="FD66" s="1">
        <v>26</v>
      </c>
      <c r="FE66" s="1">
        <v>27</v>
      </c>
      <c r="FF66" s="1">
        <v>45</v>
      </c>
      <c r="FG66" s="1">
        <v>0</v>
      </c>
      <c r="FH66" s="1">
        <v>20</v>
      </c>
      <c r="FI66" s="1">
        <v>38</v>
      </c>
      <c r="FJ66" s="1">
        <v>0</v>
      </c>
      <c r="FK66" s="1">
        <v>0</v>
      </c>
      <c r="FL66" s="1">
        <v>41</v>
      </c>
      <c r="FM66" s="1">
        <v>0</v>
      </c>
      <c r="FN66" s="1">
        <v>14</v>
      </c>
      <c r="FO66" s="1">
        <v>27</v>
      </c>
      <c r="FP66" s="1">
        <v>57</v>
      </c>
      <c r="FQ66" s="1">
        <v>8</v>
      </c>
      <c r="FR66" s="1">
        <v>28</v>
      </c>
      <c r="FS66" s="1">
        <v>0</v>
      </c>
      <c r="FT66" s="1">
        <v>0</v>
      </c>
      <c r="FU66" s="1">
        <v>60</v>
      </c>
      <c r="FV66" s="1">
        <v>36</v>
      </c>
      <c r="FW66" s="1">
        <v>0</v>
      </c>
      <c r="FX66" s="1">
        <v>44</v>
      </c>
      <c r="FY66" s="1">
        <v>0</v>
      </c>
      <c r="FZ66" s="1">
        <v>0</v>
      </c>
      <c r="GA66" s="1">
        <v>0</v>
      </c>
      <c r="GB66" s="1">
        <v>50</v>
      </c>
      <c r="GC66" s="1">
        <v>16</v>
      </c>
    </row>
    <row r="67" spans="1:185" ht="15.75">
      <c r="A67" s="42" t="s">
        <v>2217</v>
      </c>
      <c r="D67" s="61">
        <f t="shared" ref="D67:D98" si="2">SUM(E67:HQ67)</f>
        <v>5030</v>
      </c>
      <c r="E67" s="252">
        <v>71</v>
      </c>
      <c r="F67" s="252">
        <v>35</v>
      </c>
      <c r="G67" s="252">
        <v>55</v>
      </c>
      <c r="H67" s="252">
        <v>73</v>
      </c>
      <c r="I67" s="252">
        <v>0</v>
      </c>
      <c r="J67" s="252">
        <v>28</v>
      </c>
      <c r="K67" s="252">
        <v>57</v>
      </c>
      <c r="L67" s="252">
        <v>0</v>
      </c>
      <c r="M67" s="252">
        <v>72</v>
      </c>
      <c r="N67" s="252">
        <v>0</v>
      </c>
      <c r="O67" s="252">
        <v>0</v>
      </c>
      <c r="P67" s="252">
        <v>0</v>
      </c>
      <c r="Q67" s="252">
        <v>11</v>
      </c>
      <c r="R67" s="252">
        <v>42</v>
      </c>
      <c r="S67" s="252">
        <v>31</v>
      </c>
      <c r="T67" s="252">
        <v>45</v>
      </c>
      <c r="U67" s="252">
        <v>0</v>
      </c>
      <c r="V67" s="252">
        <v>36</v>
      </c>
      <c r="W67" s="252">
        <v>76</v>
      </c>
      <c r="X67" s="252">
        <v>44</v>
      </c>
      <c r="Y67" s="252">
        <v>0</v>
      </c>
      <c r="Z67" s="252">
        <v>0</v>
      </c>
      <c r="AA67" s="252">
        <v>24</v>
      </c>
      <c r="AB67" s="252">
        <v>52</v>
      </c>
      <c r="AC67" s="252">
        <v>15</v>
      </c>
      <c r="AD67" s="252">
        <v>0</v>
      </c>
      <c r="AE67" s="252">
        <v>23</v>
      </c>
      <c r="AF67" s="252">
        <v>0</v>
      </c>
      <c r="AG67" s="252">
        <v>15</v>
      </c>
      <c r="AH67" s="252">
        <v>0</v>
      </c>
      <c r="AI67" s="252">
        <v>75</v>
      </c>
      <c r="AJ67" s="252">
        <v>72</v>
      </c>
      <c r="AK67" s="252">
        <v>24</v>
      </c>
      <c r="AL67" s="252">
        <v>75</v>
      </c>
      <c r="AM67" s="252">
        <v>61</v>
      </c>
      <c r="AN67" s="252">
        <v>72</v>
      </c>
      <c r="AO67" s="252">
        <v>0</v>
      </c>
      <c r="AP67" s="252">
        <v>8</v>
      </c>
      <c r="AQ67" s="252">
        <v>0</v>
      </c>
      <c r="AR67" s="252">
        <v>68</v>
      </c>
      <c r="AS67" s="252">
        <v>61</v>
      </c>
      <c r="AT67" s="252">
        <v>20</v>
      </c>
      <c r="AU67" s="252">
        <v>30</v>
      </c>
      <c r="AV67" s="252">
        <v>48</v>
      </c>
      <c r="AW67" s="252">
        <v>60</v>
      </c>
      <c r="AX67" s="252">
        <v>0</v>
      </c>
      <c r="AY67" s="252">
        <v>0</v>
      </c>
      <c r="AZ67" s="252">
        <v>14</v>
      </c>
      <c r="BA67" s="252">
        <v>35</v>
      </c>
      <c r="BB67" s="252">
        <v>0</v>
      </c>
      <c r="BC67" s="252">
        <v>0</v>
      </c>
      <c r="BD67" s="252">
        <v>11</v>
      </c>
      <c r="BE67" s="252">
        <v>0</v>
      </c>
      <c r="BF67" s="252">
        <v>46</v>
      </c>
      <c r="BG67" s="252">
        <v>56</v>
      </c>
      <c r="BH67" s="252">
        <v>9</v>
      </c>
      <c r="BI67" s="252">
        <v>0</v>
      </c>
      <c r="BJ67" s="252">
        <v>21</v>
      </c>
      <c r="BK67" s="252">
        <v>16</v>
      </c>
      <c r="BL67" s="252">
        <v>0</v>
      </c>
      <c r="BM67" s="252">
        <v>0</v>
      </c>
      <c r="BN67" s="252">
        <v>11</v>
      </c>
      <c r="BO67" s="252">
        <v>70</v>
      </c>
      <c r="BP67" s="252">
        <v>14</v>
      </c>
      <c r="BQ67" s="252">
        <v>0</v>
      </c>
      <c r="BR67" s="252">
        <v>0</v>
      </c>
      <c r="BS67" s="252">
        <v>0</v>
      </c>
      <c r="BT67" s="252">
        <v>0</v>
      </c>
      <c r="BU67" s="252">
        <v>0</v>
      </c>
      <c r="BV67" s="252">
        <v>22</v>
      </c>
      <c r="BW67" s="252">
        <v>17</v>
      </c>
      <c r="BX67" s="252">
        <v>18</v>
      </c>
      <c r="BY67" s="252">
        <v>33</v>
      </c>
      <c r="BZ67" s="252">
        <v>24</v>
      </c>
      <c r="CA67" s="252">
        <v>0</v>
      </c>
      <c r="CB67" s="252">
        <v>57</v>
      </c>
      <c r="CC67" s="252">
        <v>43</v>
      </c>
      <c r="CD67" s="252">
        <v>9</v>
      </c>
      <c r="CE67" s="252">
        <v>29</v>
      </c>
      <c r="CF67" s="252">
        <v>36</v>
      </c>
      <c r="CG67" s="252">
        <v>0</v>
      </c>
      <c r="CH67" s="252">
        <v>0</v>
      </c>
      <c r="CI67" s="252">
        <v>0</v>
      </c>
      <c r="CJ67" s="252">
        <v>0</v>
      </c>
      <c r="CK67" s="252">
        <v>58</v>
      </c>
      <c r="CL67" s="252">
        <v>0</v>
      </c>
      <c r="CM67" s="252">
        <v>22</v>
      </c>
      <c r="CN67" s="252">
        <v>69</v>
      </c>
      <c r="CO67" s="252">
        <v>0</v>
      </c>
      <c r="CP67" s="252">
        <v>0</v>
      </c>
      <c r="CQ67" s="252">
        <v>43</v>
      </c>
      <c r="CR67" s="252">
        <v>0</v>
      </c>
      <c r="CS67" s="252">
        <v>0</v>
      </c>
      <c r="CT67" s="252">
        <v>13</v>
      </c>
      <c r="CU67" s="252" t="s">
        <v>4267</v>
      </c>
      <c r="CV67" s="252">
        <v>39</v>
      </c>
      <c r="CW67" s="252">
        <v>66</v>
      </c>
      <c r="CX67" s="252">
        <v>0</v>
      </c>
      <c r="CY67" s="252">
        <v>19</v>
      </c>
      <c r="CZ67" s="252">
        <v>57</v>
      </c>
      <c r="DA67" s="252">
        <v>0</v>
      </c>
      <c r="DB67" s="252">
        <v>76</v>
      </c>
      <c r="DC67" s="252">
        <v>0</v>
      </c>
      <c r="DD67" s="252">
        <v>66</v>
      </c>
      <c r="DE67" s="252">
        <v>46</v>
      </c>
      <c r="DF67" s="252">
        <v>0</v>
      </c>
      <c r="DG67" s="252">
        <v>42</v>
      </c>
      <c r="DH67" s="252">
        <v>23</v>
      </c>
      <c r="DI67" s="252">
        <v>4</v>
      </c>
      <c r="DJ67" s="252">
        <v>43</v>
      </c>
      <c r="DK67" s="252">
        <v>51</v>
      </c>
      <c r="DL67" s="252">
        <v>15</v>
      </c>
      <c r="DM67" s="252">
        <v>32</v>
      </c>
      <c r="DN67" s="1">
        <v>67</v>
      </c>
      <c r="DO67" s="1">
        <v>0</v>
      </c>
      <c r="DP67" s="1">
        <v>46</v>
      </c>
      <c r="DQ67" s="1">
        <v>67</v>
      </c>
      <c r="DR67" s="1">
        <v>19</v>
      </c>
      <c r="DS67" s="1">
        <v>5</v>
      </c>
      <c r="DT67" s="1">
        <v>66</v>
      </c>
      <c r="DU67" s="1">
        <v>0</v>
      </c>
      <c r="DV67" s="1">
        <v>0</v>
      </c>
      <c r="DW67" s="1">
        <v>74</v>
      </c>
      <c r="DX67" s="1">
        <v>11</v>
      </c>
      <c r="DY67" s="1">
        <v>60</v>
      </c>
      <c r="DZ67" s="1">
        <v>0</v>
      </c>
      <c r="EA67" s="1">
        <v>75</v>
      </c>
      <c r="EB67" s="1">
        <v>0</v>
      </c>
      <c r="EC67" s="1">
        <v>0</v>
      </c>
      <c r="ED67" s="1">
        <v>67</v>
      </c>
      <c r="EE67" s="1">
        <v>0</v>
      </c>
      <c r="EF67" s="1">
        <v>0</v>
      </c>
      <c r="EG67" s="1">
        <v>29</v>
      </c>
      <c r="EH67" s="1">
        <v>0</v>
      </c>
      <c r="EI67" s="1">
        <v>12</v>
      </c>
      <c r="EJ67" s="1">
        <v>62</v>
      </c>
      <c r="EK67" s="1">
        <v>42</v>
      </c>
      <c r="EL67" s="1">
        <v>0</v>
      </c>
      <c r="EM67" s="1">
        <v>64</v>
      </c>
      <c r="EN67" s="1">
        <v>20</v>
      </c>
      <c r="EO67" s="1">
        <v>0</v>
      </c>
      <c r="EP67" s="1">
        <v>31</v>
      </c>
      <c r="EQ67" s="1">
        <v>0</v>
      </c>
      <c r="ER67" s="1">
        <v>4</v>
      </c>
      <c r="ES67" s="1">
        <v>0</v>
      </c>
      <c r="ET67" s="1">
        <v>65</v>
      </c>
      <c r="EU67" s="1">
        <v>0</v>
      </c>
      <c r="EV67" s="1">
        <v>63</v>
      </c>
      <c r="EW67" s="1">
        <v>27</v>
      </c>
      <c r="EX67" s="1">
        <v>50</v>
      </c>
      <c r="EY67" s="1">
        <v>65</v>
      </c>
      <c r="EZ67" s="1">
        <v>27</v>
      </c>
      <c r="FA67" s="1">
        <v>70</v>
      </c>
      <c r="FB67" s="1">
        <v>16</v>
      </c>
      <c r="FC67" s="1">
        <v>23</v>
      </c>
      <c r="FD67" s="1">
        <v>50</v>
      </c>
      <c r="FE67" s="1">
        <v>24</v>
      </c>
      <c r="FF67" s="1">
        <v>61</v>
      </c>
      <c r="FG67" s="1">
        <v>37</v>
      </c>
      <c r="FH67" s="1">
        <v>36</v>
      </c>
      <c r="FI67" s="1">
        <v>74</v>
      </c>
      <c r="FJ67" s="1">
        <v>46</v>
      </c>
      <c r="FK67" s="1">
        <v>56</v>
      </c>
      <c r="FL67" s="1">
        <v>68</v>
      </c>
      <c r="FM67" s="1">
        <v>0</v>
      </c>
      <c r="FN67" s="1">
        <v>14</v>
      </c>
      <c r="FO67" s="1">
        <v>68</v>
      </c>
      <c r="FP67" s="1">
        <v>49</v>
      </c>
      <c r="FQ67" s="1">
        <v>31</v>
      </c>
      <c r="FR67" s="1">
        <v>0</v>
      </c>
      <c r="FS67" s="1">
        <v>20</v>
      </c>
      <c r="FT67" s="1">
        <v>0</v>
      </c>
      <c r="FU67" s="1">
        <v>73</v>
      </c>
      <c r="FV67" s="1">
        <v>59</v>
      </c>
      <c r="FW67" s="1">
        <v>38</v>
      </c>
      <c r="FX67" s="1">
        <v>36</v>
      </c>
      <c r="FY67" s="1">
        <v>41</v>
      </c>
      <c r="FZ67" s="1">
        <v>63</v>
      </c>
      <c r="GA67" s="1">
        <v>0</v>
      </c>
      <c r="GB67" s="1">
        <v>0</v>
      </c>
      <c r="GC67" s="1">
        <v>5</v>
      </c>
    </row>
    <row r="68" spans="1:185" ht="15.75">
      <c r="A68" s="42" t="s">
        <v>31</v>
      </c>
      <c r="D68" s="61">
        <f t="shared" si="2"/>
        <v>6559</v>
      </c>
      <c r="E68" s="252">
        <v>60</v>
      </c>
      <c r="F68" s="252">
        <v>43</v>
      </c>
      <c r="G68" s="252">
        <v>40</v>
      </c>
      <c r="H68" s="252">
        <v>30</v>
      </c>
      <c r="I68" s="252">
        <v>70</v>
      </c>
      <c r="J68" s="252">
        <v>61</v>
      </c>
      <c r="K68" s="252">
        <v>24</v>
      </c>
      <c r="L68" s="252">
        <v>80</v>
      </c>
      <c r="M68" s="252">
        <v>38</v>
      </c>
      <c r="N68" s="252">
        <v>0</v>
      </c>
      <c r="O68" s="252">
        <v>0</v>
      </c>
      <c r="P68" s="252">
        <v>67</v>
      </c>
      <c r="Q68" s="252">
        <v>35</v>
      </c>
      <c r="R68" s="252">
        <v>67</v>
      </c>
      <c r="S68" s="252">
        <v>19</v>
      </c>
      <c r="T68" s="252">
        <v>72</v>
      </c>
      <c r="U68" s="252">
        <v>0</v>
      </c>
      <c r="V68" s="252">
        <v>67</v>
      </c>
      <c r="W68" s="252">
        <v>70</v>
      </c>
      <c r="X68" s="252">
        <v>61</v>
      </c>
      <c r="Y68" s="252">
        <v>52</v>
      </c>
      <c r="Z68" s="252">
        <v>0</v>
      </c>
      <c r="AA68" s="252">
        <v>78</v>
      </c>
      <c r="AB68" s="252">
        <v>33</v>
      </c>
      <c r="AC68" s="252">
        <v>26</v>
      </c>
      <c r="AD68" s="252">
        <v>0</v>
      </c>
      <c r="AE68" s="252">
        <v>75</v>
      </c>
      <c r="AF68" s="252">
        <v>58</v>
      </c>
      <c r="AG68" s="252">
        <v>57</v>
      </c>
      <c r="AH68" s="252">
        <v>0</v>
      </c>
      <c r="AI68" s="252">
        <v>39</v>
      </c>
      <c r="AJ68" s="252">
        <v>53</v>
      </c>
      <c r="AK68" s="252">
        <v>10</v>
      </c>
      <c r="AL68" s="252">
        <v>46</v>
      </c>
      <c r="AM68" s="252">
        <v>0</v>
      </c>
      <c r="AN68" s="252">
        <v>36</v>
      </c>
      <c r="AO68" s="252">
        <v>0</v>
      </c>
      <c r="AP68" s="252">
        <v>65</v>
      </c>
      <c r="AQ68" s="252">
        <v>0</v>
      </c>
      <c r="AR68" s="252">
        <v>0</v>
      </c>
      <c r="AS68" s="252">
        <v>24</v>
      </c>
      <c r="AT68" s="252">
        <v>28</v>
      </c>
      <c r="AU68" s="252">
        <v>52</v>
      </c>
      <c r="AV68" s="252">
        <v>0</v>
      </c>
      <c r="AW68" s="252">
        <v>54</v>
      </c>
      <c r="AX68" s="252">
        <v>0</v>
      </c>
      <c r="AY68" s="252">
        <v>0</v>
      </c>
      <c r="AZ68" s="252">
        <v>43</v>
      </c>
      <c r="BA68" s="252">
        <v>76</v>
      </c>
      <c r="BB68" s="252">
        <v>0</v>
      </c>
      <c r="BC68" s="252">
        <v>0</v>
      </c>
      <c r="BD68" s="252">
        <v>31</v>
      </c>
      <c r="BE68" s="252">
        <v>78</v>
      </c>
      <c r="BF68" s="252">
        <v>0</v>
      </c>
      <c r="BG68" s="252">
        <v>23</v>
      </c>
      <c r="BH68" s="252">
        <v>38</v>
      </c>
      <c r="BI68" s="252">
        <v>0</v>
      </c>
      <c r="BJ68" s="252">
        <v>32</v>
      </c>
      <c r="BK68" s="252">
        <v>59</v>
      </c>
      <c r="BL68" s="252">
        <v>0</v>
      </c>
      <c r="BM68" s="252">
        <v>0</v>
      </c>
      <c r="BN68" s="252">
        <v>20</v>
      </c>
      <c r="BO68" s="252">
        <v>22</v>
      </c>
      <c r="BP68" s="252">
        <v>63</v>
      </c>
      <c r="BQ68" s="252">
        <v>50</v>
      </c>
      <c r="BR68" s="252">
        <v>0</v>
      </c>
      <c r="BS68" s="252">
        <v>0</v>
      </c>
      <c r="BT68" s="252">
        <v>50</v>
      </c>
      <c r="BU68" s="252">
        <v>56</v>
      </c>
      <c r="BV68" s="252">
        <v>55</v>
      </c>
      <c r="BW68" s="252">
        <v>37</v>
      </c>
      <c r="BX68" s="252">
        <v>16</v>
      </c>
      <c r="BY68" s="252">
        <v>22</v>
      </c>
      <c r="BZ68" s="252">
        <v>50</v>
      </c>
      <c r="CA68" s="252">
        <v>76</v>
      </c>
      <c r="CB68" s="252">
        <v>80</v>
      </c>
      <c r="CC68" s="252">
        <v>74</v>
      </c>
      <c r="CD68" s="252">
        <v>59</v>
      </c>
      <c r="CE68" s="252">
        <v>59</v>
      </c>
      <c r="CF68" s="252">
        <v>18</v>
      </c>
      <c r="CG68" s="252">
        <v>0</v>
      </c>
      <c r="CH68" s="252">
        <v>0</v>
      </c>
      <c r="CI68" s="252">
        <v>0</v>
      </c>
      <c r="CJ68" s="252">
        <v>0</v>
      </c>
      <c r="CK68" s="252">
        <v>0</v>
      </c>
      <c r="CL68" s="252">
        <v>0</v>
      </c>
      <c r="CM68" s="252">
        <v>24</v>
      </c>
      <c r="CN68" s="252">
        <v>0</v>
      </c>
      <c r="CO68" s="252">
        <v>0</v>
      </c>
      <c r="CP68" s="252">
        <v>0</v>
      </c>
      <c r="CQ68" s="252">
        <v>70</v>
      </c>
      <c r="CR68" s="252">
        <v>0</v>
      </c>
      <c r="CS68" s="252">
        <v>0</v>
      </c>
      <c r="CT68" s="252">
        <v>67</v>
      </c>
      <c r="CU68" s="252" t="s">
        <v>4301</v>
      </c>
      <c r="CV68" s="252">
        <v>0</v>
      </c>
      <c r="CW68" s="252">
        <v>67</v>
      </c>
      <c r="CX68" s="252">
        <v>0</v>
      </c>
      <c r="CY68" s="252">
        <v>64</v>
      </c>
      <c r="CZ68" s="252">
        <v>64</v>
      </c>
      <c r="DA68" s="252">
        <v>0</v>
      </c>
      <c r="DB68" s="252">
        <v>28</v>
      </c>
      <c r="DC68" s="252">
        <v>0</v>
      </c>
      <c r="DD68" s="252">
        <v>63</v>
      </c>
      <c r="DE68" s="252">
        <v>0</v>
      </c>
      <c r="DF68" s="252">
        <v>60</v>
      </c>
      <c r="DG68" s="252">
        <v>46</v>
      </c>
      <c r="DH68" s="252">
        <v>12</v>
      </c>
      <c r="DI68" s="252">
        <v>51</v>
      </c>
      <c r="DJ68" s="252">
        <v>71</v>
      </c>
      <c r="DK68" s="252">
        <v>72</v>
      </c>
      <c r="DL68" s="252">
        <v>62</v>
      </c>
      <c r="DM68" s="252">
        <v>64</v>
      </c>
      <c r="DN68" s="1">
        <v>63</v>
      </c>
      <c r="DO68" s="1">
        <v>76</v>
      </c>
      <c r="DP68" s="1">
        <v>80</v>
      </c>
      <c r="DQ68" s="1">
        <v>56</v>
      </c>
      <c r="DR68" s="1">
        <v>80</v>
      </c>
      <c r="DS68" s="1">
        <v>18</v>
      </c>
      <c r="DT68" s="1">
        <v>61</v>
      </c>
      <c r="DU68" s="1">
        <v>0</v>
      </c>
      <c r="DV68" s="1">
        <v>71</v>
      </c>
      <c r="DW68" s="1">
        <v>68</v>
      </c>
      <c r="DX68" s="1">
        <v>40</v>
      </c>
      <c r="DY68" s="1">
        <v>48</v>
      </c>
      <c r="DZ68" s="1">
        <v>79</v>
      </c>
      <c r="EA68" s="1">
        <v>68</v>
      </c>
      <c r="EB68" s="1">
        <v>0</v>
      </c>
      <c r="EC68" s="1">
        <v>62</v>
      </c>
      <c r="ED68" s="1">
        <v>59</v>
      </c>
      <c r="EE68" s="1">
        <v>37</v>
      </c>
      <c r="EF68" s="1">
        <v>28</v>
      </c>
      <c r="EG68" s="1">
        <v>69</v>
      </c>
      <c r="EH68" s="1">
        <v>0</v>
      </c>
      <c r="EI68" s="1">
        <v>52</v>
      </c>
      <c r="EJ68" s="1">
        <v>0</v>
      </c>
      <c r="EK68" s="1">
        <v>23</v>
      </c>
      <c r="EL68" s="1">
        <v>57</v>
      </c>
      <c r="EM68" s="1">
        <v>76</v>
      </c>
      <c r="EN68" s="1">
        <v>54</v>
      </c>
      <c r="EO68" s="1">
        <v>0</v>
      </c>
      <c r="EP68" s="1">
        <v>55</v>
      </c>
      <c r="EQ68" s="1">
        <v>56</v>
      </c>
      <c r="ER68" s="1">
        <v>48</v>
      </c>
      <c r="ES68" s="1">
        <v>0</v>
      </c>
      <c r="ET68" s="1">
        <v>24</v>
      </c>
      <c r="EU68" s="1">
        <v>59</v>
      </c>
      <c r="EV68" s="1">
        <v>0</v>
      </c>
      <c r="EW68" s="1">
        <v>80</v>
      </c>
      <c r="EX68" s="1">
        <v>41</v>
      </c>
      <c r="EY68" s="1">
        <v>28</v>
      </c>
      <c r="EZ68" s="1">
        <v>45</v>
      </c>
      <c r="FA68" s="1">
        <v>70</v>
      </c>
      <c r="FB68" s="1">
        <v>77</v>
      </c>
      <c r="FC68" s="1">
        <v>30</v>
      </c>
      <c r="FD68" s="1">
        <v>0</v>
      </c>
      <c r="FE68" s="1">
        <v>38</v>
      </c>
      <c r="FF68" s="1">
        <v>0</v>
      </c>
      <c r="FG68" s="1">
        <v>45</v>
      </c>
      <c r="FH68" s="1">
        <v>25</v>
      </c>
      <c r="FI68" s="1">
        <v>55</v>
      </c>
      <c r="FJ68" s="1">
        <v>0</v>
      </c>
      <c r="FK68" s="1">
        <v>45</v>
      </c>
      <c r="FL68" s="1">
        <v>71</v>
      </c>
      <c r="FM68" s="1">
        <v>0</v>
      </c>
      <c r="FN68" s="1">
        <v>35</v>
      </c>
      <c r="FO68" s="1">
        <v>29</v>
      </c>
      <c r="FP68" s="1">
        <v>0</v>
      </c>
      <c r="FQ68" s="1">
        <v>63</v>
      </c>
      <c r="FR68" s="1">
        <v>42</v>
      </c>
      <c r="FS68" s="1">
        <v>46</v>
      </c>
      <c r="FT68" s="1">
        <v>0</v>
      </c>
      <c r="FU68" s="1">
        <v>51</v>
      </c>
      <c r="FV68" s="1">
        <v>38</v>
      </c>
      <c r="FW68" s="1">
        <v>28</v>
      </c>
      <c r="FX68" s="1">
        <v>36</v>
      </c>
      <c r="FY68" s="1">
        <v>0</v>
      </c>
      <c r="FZ68" s="1">
        <v>0</v>
      </c>
      <c r="GA68" s="1">
        <v>67</v>
      </c>
      <c r="GB68" s="1">
        <v>69</v>
      </c>
      <c r="GC68" s="1">
        <v>76</v>
      </c>
    </row>
    <row r="69" spans="1:185" ht="15.75">
      <c r="A69" s="41" t="s">
        <v>861</v>
      </c>
      <c r="D69" s="61">
        <f t="shared" si="2"/>
        <v>7517</v>
      </c>
      <c r="E69" s="252">
        <v>0</v>
      </c>
      <c r="F69" s="252">
        <v>52</v>
      </c>
      <c r="G69" s="252">
        <v>0</v>
      </c>
      <c r="H69" s="252">
        <v>41</v>
      </c>
      <c r="I69" s="252">
        <v>47</v>
      </c>
      <c r="J69" s="252">
        <v>80</v>
      </c>
      <c r="K69" s="252">
        <v>72</v>
      </c>
      <c r="L69" s="252">
        <v>62</v>
      </c>
      <c r="M69" s="252">
        <v>71</v>
      </c>
      <c r="N69" s="252">
        <v>62</v>
      </c>
      <c r="O69" s="252">
        <v>0</v>
      </c>
      <c r="P69" s="252">
        <v>49</v>
      </c>
      <c r="Q69" s="252">
        <v>14</v>
      </c>
      <c r="R69" s="252">
        <v>23</v>
      </c>
      <c r="S69" s="252">
        <v>19</v>
      </c>
      <c r="T69" s="252">
        <v>59</v>
      </c>
      <c r="U69" s="252">
        <v>67</v>
      </c>
      <c r="V69" s="252">
        <v>15</v>
      </c>
      <c r="W69" s="252">
        <v>55</v>
      </c>
      <c r="X69" s="252">
        <v>48</v>
      </c>
      <c r="Y69" s="252">
        <v>0</v>
      </c>
      <c r="Z69" s="252">
        <v>0</v>
      </c>
      <c r="AA69" s="252">
        <v>68</v>
      </c>
      <c r="AB69" s="252">
        <v>80</v>
      </c>
      <c r="AC69" s="252">
        <v>58</v>
      </c>
      <c r="AD69" s="252">
        <v>58</v>
      </c>
      <c r="AE69" s="252">
        <v>33</v>
      </c>
      <c r="AF69" s="252">
        <v>76</v>
      </c>
      <c r="AG69" s="252">
        <v>31</v>
      </c>
      <c r="AH69" s="252">
        <v>0</v>
      </c>
      <c r="AI69" s="252">
        <v>46</v>
      </c>
      <c r="AJ69" s="252">
        <v>45</v>
      </c>
      <c r="AK69" s="252">
        <v>65</v>
      </c>
      <c r="AL69" s="252">
        <v>79</v>
      </c>
      <c r="AM69" s="252">
        <v>78</v>
      </c>
      <c r="AN69" s="252">
        <v>64</v>
      </c>
      <c r="AO69" s="252">
        <v>69</v>
      </c>
      <c r="AP69" s="252">
        <v>35</v>
      </c>
      <c r="AQ69" s="252">
        <v>76</v>
      </c>
      <c r="AR69" s="252">
        <v>0</v>
      </c>
      <c r="AS69" s="252">
        <v>58</v>
      </c>
      <c r="AT69" s="252">
        <v>37</v>
      </c>
      <c r="AU69" s="252">
        <v>0</v>
      </c>
      <c r="AV69" s="252">
        <v>55</v>
      </c>
      <c r="AW69" s="252">
        <v>59</v>
      </c>
      <c r="AX69" s="252">
        <v>0</v>
      </c>
      <c r="AY69" s="252">
        <v>0</v>
      </c>
      <c r="AZ69" s="252">
        <v>39</v>
      </c>
      <c r="BA69" s="252">
        <v>40</v>
      </c>
      <c r="BB69" s="252">
        <v>0</v>
      </c>
      <c r="BC69" s="252">
        <v>0</v>
      </c>
      <c r="BD69" s="252">
        <v>37</v>
      </c>
      <c r="BE69" s="252">
        <v>79</v>
      </c>
      <c r="BF69" s="252">
        <v>0</v>
      </c>
      <c r="BG69" s="252">
        <v>59</v>
      </c>
      <c r="BH69" s="252">
        <v>33</v>
      </c>
      <c r="BI69" s="252">
        <v>0</v>
      </c>
      <c r="BJ69" s="252">
        <v>61</v>
      </c>
      <c r="BK69" s="252">
        <v>77</v>
      </c>
      <c r="BL69" s="252">
        <v>0</v>
      </c>
      <c r="BM69" s="252">
        <v>0</v>
      </c>
      <c r="BN69" s="252">
        <v>37</v>
      </c>
      <c r="BO69" s="252">
        <v>74</v>
      </c>
      <c r="BP69" s="252">
        <v>59</v>
      </c>
      <c r="BQ69" s="252">
        <v>0</v>
      </c>
      <c r="BR69" s="252">
        <v>0</v>
      </c>
      <c r="BS69" s="252">
        <v>0</v>
      </c>
      <c r="BT69" s="252">
        <v>69</v>
      </c>
      <c r="BU69" s="252">
        <v>57</v>
      </c>
      <c r="BV69" s="252">
        <v>59</v>
      </c>
      <c r="BW69" s="252">
        <v>43</v>
      </c>
      <c r="BX69" s="252">
        <v>49</v>
      </c>
      <c r="BY69" s="252">
        <v>8</v>
      </c>
      <c r="BZ69" s="252">
        <v>22</v>
      </c>
      <c r="CA69" s="252">
        <v>66</v>
      </c>
      <c r="CB69" s="252">
        <v>0</v>
      </c>
      <c r="CC69" s="252">
        <v>10</v>
      </c>
      <c r="CD69" s="252">
        <v>34</v>
      </c>
      <c r="CE69" s="252">
        <v>71</v>
      </c>
      <c r="CF69" s="252">
        <v>34</v>
      </c>
      <c r="CG69" s="252">
        <v>0</v>
      </c>
      <c r="CH69" s="252">
        <v>0</v>
      </c>
      <c r="CI69" s="252">
        <v>74</v>
      </c>
      <c r="CJ69" s="252">
        <v>58</v>
      </c>
      <c r="CK69" s="252">
        <v>77</v>
      </c>
      <c r="CL69" s="252">
        <v>71</v>
      </c>
      <c r="CM69" s="252">
        <v>70</v>
      </c>
      <c r="CN69" s="252">
        <v>0</v>
      </c>
      <c r="CO69" s="252">
        <v>78</v>
      </c>
      <c r="CP69" s="252">
        <v>60</v>
      </c>
      <c r="CQ69" s="252">
        <v>74</v>
      </c>
      <c r="CR69" s="252">
        <v>0</v>
      </c>
      <c r="CS69" s="252">
        <v>76</v>
      </c>
      <c r="CT69" s="252">
        <v>53</v>
      </c>
      <c r="CU69" s="252" t="s">
        <v>4310</v>
      </c>
      <c r="CV69" s="252">
        <v>0</v>
      </c>
      <c r="CW69" s="252">
        <v>0</v>
      </c>
      <c r="CX69" s="252">
        <v>66</v>
      </c>
      <c r="CY69" s="252">
        <v>70</v>
      </c>
      <c r="CZ69" s="252">
        <v>80</v>
      </c>
      <c r="DA69" s="252">
        <v>0</v>
      </c>
      <c r="DB69" s="252">
        <v>0</v>
      </c>
      <c r="DC69" s="252">
        <v>80</v>
      </c>
      <c r="DD69" s="252">
        <v>78</v>
      </c>
      <c r="DE69" s="252">
        <v>34</v>
      </c>
      <c r="DF69" s="252">
        <v>46</v>
      </c>
      <c r="DG69" s="252">
        <v>66</v>
      </c>
      <c r="DH69" s="252">
        <v>74</v>
      </c>
      <c r="DI69" s="252">
        <v>62</v>
      </c>
      <c r="DJ69" s="252">
        <v>34</v>
      </c>
      <c r="DK69" s="252">
        <v>3</v>
      </c>
      <c r="DL69" s="252">
        <v>9</v>
      </c>
      <c r="DM69" s="252">
        <v>80</v>
      </c>
      <c r="DN69" s="1">
        <v>74</v>
      </c>
      <c r="DO69" s="1">
        <v>0</v>
      </c>
      <c r="DP69" s="1">
        <v>0</v>
      </c>
      <c r="DQ69" s="1">
        <v>27</v>
      </c>
      <c r="DR69" s="1">
        <v>0</v>
      </c>
      <c r="DS69" s="1">
        <v>37</v>
      </c>
      <c r="DT69" s="1">
        <v>32</v>
      </c>
      <c r="DU69" s="1">
        <v>58</v>
      </c>
      <c r="DV69" s="1">
        <v>0</v>
      </c>
      <c r="DW69" s="1">
        <v>57</v>
      </c>
      <c r="DX69" s="1">
        <v>23</v>
      </c>
      <c r="DY69" s="1">
        <v>48</v>
      </c>
      <c r="DZ69" s="1">
        <v>0</v>
      </c>
      <c r="EA69" s="1">
        <v>67</v>
      </c>
      <c r="EB69" s="1">
        <v>66</v>
      </c>
      <c r="EC69" s="1">
        <v>42</v>
      </c>
      <c r="ED69" s="1">
        <v>75</v>
      </c>
      <c r="EE69" s="1">
        <v>44</v>
      </c>
      <c r="EF69" s="1">
        <v>13</v>
      </c>
      <c r="EG69" s="1">
        <v>0</v>
      </c>
      <c r="EH69" s="1">
        <v>0</v>
      </c>
      <c r="EI69" s="1">
        <v>76</v>
      </c>
      <c r="EJ69" s="1">
        <v>79</v>
      </c>
      <c r="EK69" s="1">
        <v>66</v>
      </c>
      <c r="EL69" s="1">
        <v>70</v>
      </c>
      <c r="EM69" s="1">
        <v>54</v>
      </c>
      <c r="EN69" s="1">
        <v>37</v>
      </c>
      <c r="EO69" s="1">
        <v>79</v>
      </c>
      <c r="EP69" s="1">
        <v>42</v>
      </c>
      <c r="EQ69" s="1">
        <v>50</v>
      </c>
      <c r="ER69" s="1">
        <v>66</v>
      </c>
      <c r="ES69" s="1">
        <v>0</v>
      </c>
      <c r="ET69" s="1">
        <v>78</v>
      </c>
      <c r="EU69" s="1">
        <v>17</v>
      </c>
      <c r="EV69" s="1">
        <v>0</v>
      </c>
      <c r="EW69" s="1">
        <v>51</v>
      </c>
      <c r="EX69" s="1">
        <v>45</v>
      </c>
      <c r="EY69" s="1">
        <v>77</v>
      </c>
      <c r="EZ69" s="1">
        <v>79</v>
      </c>
      <c r="FA69" s="1">
        <v>70</v>
      </c>
      <c r="FB69" s="1">
        <v>22</v>
      </c>
      <c r="FC69" s="1">
        <v>80</v>
      </c>
      <c r="FD69" s="1">
        <v>79</v>
      </c>
      <c r="FE69" s="1">
        <v>76</v>
      </c>
      <c r="FF69" s="1">
        <v>73</v>
      </c>
      <c r="FG69" s="1">
        <v>68</v>
      </c>
      <c r="FH69" s="1">
        <v>65</v>
      </c>
      <c r="FI69" s="1">
        <v>7</v>
      </c>
      <c r="FJ69" s="1">
        <v>68</v>
      </c>
      <c r="FK69" s="1">
        <v>79</v>
      </c>
      <c r="FL69" s="1">
        <v>70</v>
      </c>
      <c r="FM69" s="1">
        <v>0</v>
      </c>
      <c r="FN69" s="1">
        <v>45</v>
      </c>
      <c r="FO69" s="1">
        <v>70</v>
      </c>
      <c r="FP69" s="1">
        <v>67</v>
      </c>
      <c r="FQ69" s="1">
        <v>41</v>
      </c>
      <c r="FR69" s="1">
        <v>0</v>
      </c>
      <c r="FS69" s="1">
        <v>71</v>
      </c>
      <c r="FT69" s="1">
        <v>0</v>
      </c>
      <c r="FU69" s="1">
        <v>29</v>
      </c>
      <c r="FV69" s="1">
        <v>67</v>
      </c>
      <c r="FW69" s="1">
        <v>53</v>
      </c>
      <c r="FX69" s="1">
        <v>44</v>
      </c>
      <c r="FY69" s="1">
        <v>0</v>
      </c>
      <c r="FZ69" s="1">
        <v>0</v>
      </c>
      <c r="GA69" s="1">
        <v>0</v>
      </c>
      <c r="GB69" s="1">
        <v>41</v>
      </c>
      <c r="GC69" s="1">
        <v>7</v>
      </c>
    </row>
    <row r="70" spans="1:185" ht="15.75">
      <c r="A70" s="41" t="s">
        <v>826</v>
      </c>
      <c r="D70" s="61">
        <f t="shared" si="2"/>
        <v>4937</v>
      </c>
      <c r="E70" s="252">
        <v>40</v>
      </c>
      <c r="F70" s="252">
        <v>0</v>
      </c>
      <c r="G70" s="252">
        <v>28</v>
      </c>
      <c r="H70" s="252">
        <v>0</v>
      </c>
      <c r="I70" s="252">
        <v>0</v>
      </c>
      <c r="J70" s="252">
        <v>0</v>
      </c>
      <c r="K70" s="252">
        <v>76</v>
      </c>
      <c r="L70" s="252">
        <v>0</v>
      </c>
      <c r="M70" s="252">
        <v>18</v>
      </c>
      <c r="N70" s="252">
        <v>0</v>
      </c>
      <c r="O70" s="252">
        <v>60</v>
      </c>
      <c r="P70" s="252">
        <v>20</v>
      </c>
      <c r="Q70" s="252">
        <v>44</v>
      </c>
      <c r="R70" s="252">
        <v>0</v>
      </c>
      <c r="S70" s="252">
        <v>71</v>
      </c>
      <c r="T70" s="252">
        <v>22</v>
      </c>
      <c r="U70" s="252">
        <v>44</v>
      </c>
      <c r="V70" s="252">
        <v>21</v>
      </c>
      <c r="W70" s="252">
        <v>0</v>
      </c>
      <c r="X70" s="252">
        <v>71</v>
      </c>
      <c r="Y70" s="252">
        <v>61</v>
      </c>
      <c r="Z70" s="252">
        <v>78</v>
      </c>
      <c r="AA70" s="252">
        <v>12</v>
      </c>
      <c r="AB70" s="252">
        <v>22</v>
      </c>
      <c r="AC70" s="252">
        <v>5</v>
      </c>
      <c r="AD70" s="252">
        <v>0</v>
      </c>
      <c r="AE70" s="252">
        <v>0</v>
      </c>
      <c r="AF70" s="252">
        <v>0</v>
      </c>
      <c r="AG70" s="252">
        <v>8</v>
      </c>
      <c r="AH70" s="252">
        <v>0</v>
      </c>
      <c r="AI70" s="252">
        <v>15</v>
      </c>
      <c r="AJ70" s="252">
        <v>16</v>
      </c>
      <c r="AK70" s="252">
        <v>64</v>
      </c>
      <c r="AL70" s="252">
        <v>20</v>
      </c>
      <c r="AM70" s="252">
        <v>0</v>
      </c>
      <c r="AN70" s="252">
        <v>0</v>
      </c>
      <c r="AO70" s="252">
        <v>0</v>
      </c>
      <c r="AP70" s="252">
        <v>28</v>
      </c>
      <c r="AQ70" s="252">
        <v>0</v>
      </c>
      <c r="AR70" s="252">
        <v>0</v>
      </c>
      <c r="AS70" s="252">
        <v>14</v>
      </c>
      <c r="AT70" s="252">
        <v>74</v>
      </c>
      <c r="AU70" s="252">
        <v>18</v>
      </c>
      <c r="AV70" s="252">
        <v>0</v>
      </c>
      <c r="AW70" s="252">
        <v>67</v>
      </c>
      <c r="AX70" s="252">
        <v>0</v>
      </c>
      <c r="AY70" s="252">
        <v>0</v>
      </c>
      <c r="AZ70" s="252">
        <v>25</v>
      </c>
      <c r="BA70" s="252">
        <v>46</v>
      </c>
      <c r="BB70" s="252">
        <v>0</v>
      </c>
      <c r="BC70" s="252">
        <v>0</v>
      </c>
      <c r="BD70" s="252">
        <v>20</v>
      </c>
      <c r="BE70" s="252">
        <v>65</v>
      </c>
      <c r="BF70" s="252">
        <v>80</v>
      </c>
      <c r="BG70" s="252">
        <v>20</v>
      </c>
      <c r="BH70" s="252">
        <v>65</v>
      </c>
      <c r="BI70" s="252">
        <v>0</v>
      </c>
      <c r="BJ70" s="252">
        <v>11</v>
      </c>
      <c r="BK70" s="252">
        <v>78</v>
      </c>
      <c r="BL70" s="252">
        <v>0</v>
      </c>
      <c r="BM70" s="252">
        <v>0</v>
      </c>
      <c r="BN70" s="252">
        <v>30</v>
      </c>
      <c r="BO70" s="252">
        <v>15</v>
      </c>
      <c r="BP70" s="252">
        <v>43</v>
      </c>
      <c r="BQ70" s="252">
        <v>63</v>
      </c>
      <c r="BR70" s="252">
        <v>0</v>
      </c>
      <c r="BS70" s="252">
        <v>0</v>
      </c>
      <c r="BT70" s="252">
        <v>0</v>
      </c>
      <c r="BU70" s="252">
        <v>0</v>
      </c>
      <c r="BV70" s="252">
        <v>4</v>
      </c>
      <c r="BW70" s="252">
        <v>67</v>
      </c>
      <c r="BX70" s="252">
        <v>46</v>
      </c>
      <c r="BY70" s="252">
        <v>6</v>
      </c>
      <c r="BZ70" s="252">
        <v>74</v>
      </c>
      <c r="CA70" s="252">
        <v>0</v>
      </c>
      <c r="CB70" s="252">
        <v>0</v>
      </c>
      <c r="CC70" s="252">
        <v>7</v>
      </c>
      <c r="CD70" s="252">
        <v>77</v>
      </c>
      <c r="CE70" s="252">
        <v>48</v>
      </c>
      <c r="CF70" s="252">
        <v>23</v>
      </c>
      <c r="CG70" s="252">
        <v>0</v>
      </c>
      <c r="CH70" s="252">
        <v>0</v>
      </c>
      <c r="CI70" s="252">
        <v>27</v>
      </c>
      <c r="CJ70" s="252">
        <v>52</v>
      </c>
      <c r="CK70" s="252">
        <v>30</v>
      </c>
      <c r="CL70" s="252">
        <v>0</v>
      </c>
      <c r="CM70" s="252">
        <v>75</v>
      </c>
      <c r="CN70" s="252">
        <v>0</v>
      </c>
      <c r="CO70" s="252">
        <v>0</v>
      </c>
      <c r="CP70" s="252">
        <v>0</v>
      </c>
      <c r="CQ70" s="252">
        <v>39</v>
      </c>
      <c r="CR70" s="252">
        <v>78</v>
      </c>
      <c r="CS70" s="252">
        <v>58</v>
      </c>
      <c r="CT70" s="252">
        <v>25</v>
      </c>
      <c r="CU70" s="252" t="s">
        <v>4295</v>
      </c>
      <c r="CV70" s="252">
        <v>79</v>
      </c>
      <c r="CW70" s="252">
        <v>73</v>
      </c>
      <c r="CX70" s="252">
        <v>68</v>
      </c>
      <c r="CY70" s="252">
        <v>79</v>
      </c>
      <c r="CZ70" s="252">
        <v>47</v>
      </c>
      <c r="DA70" s="252">
        <v>71</v>
      </c>
      <c r="DB70" s="252">
        <v>19</v>
      </c>
      <c r="DC70" s="252">
        <v>0</v>
      </c>
      <c r="DD70" s="252">
        <v>15</v>
      </c>
      <c r="DE70" s="252">
        <v>37</v>
      </c>
      <c r="DF70" s="252">
        <v>0</v>
      </c>
      <c r="DG70" s="252">
        <v>1</v>
      </c>
      <c r="DH70" s="252">
        <v>69</v>
      </c>
      <c r="DI70" s="252">
        <v>50</v>
      </c>
      <c r="DJ70" s="252">
        <v>56</v>
      </c>
      <c r="DK70" s="252">
        <v>24</v>
      </c>
      <c r="DL70" s="252">
        <v>49</v>
      </c>
      <c r="DM70" s="252">
        <v>39</v>
      </c>
      <c r="DN70" s="1">
        <v>36</v>
      </c>
      <c r="DO70" s="1">
        <v>0</v>
      </c>
      <c r="DP70" s="1">
        <v>0</v>
      </c>
      <c r="DQ70" s="1">
        <v>0</v>
      </c>
      <c r="DR70" s="1">
        <v>39</v>
      </c>
      <c r="DS70" s="1">
        <v>38</v>
      </c>
      <c r="DT70" s="1">
        <v>64</v>
      </c>
      <c r="DU70" s="1">
        <v>0</v>
      </c>
      <c r="DV70" s="1">
        <v>0</v>
      </c>
      <c r="DW70" s="1">
        <v>24</v>
      </c>
      <c r="DX70" s="1">
        <v>14</v>
      </c>
      <c r="DY70" s="1">
        <v>0</v>
      </c>
      <c r="DZ70" s="1">
        <v>75</v>
      </c>
      <c r="EA70" s="1">
        <v>56</v>
      </c>
      <c r="EB70" s="1">
        <v>68</v>
      </c>
      <c r="EC70" s="1">
        <v>66</v>
      </c>
      <c r="ED70" s="1">
        <v>43</v>
      </c>
      <c r="EE70" s="1">
        <v>0</v>
      </c>
      <c r="EF70" s="1">
        <v>69</v>
      </c>
      <c r="EG70" s="1">
        <v>0</v>
      </c>
      <c r="EH70" s="1">
        <v>0</v>
      </c>
      <c r="EI70" s="1">
        <v>59</v>
      </c>
      <c r="EJ70" s="1">
        <v>0</v>
      </c>
      <c r="EK70" s="1">
        <v>23</v>
      </c>
      <c r="EL70" s="1">
        <v>48</v>
      </c>
      <c r="EM70" s="1">
        <v>41</v>
      </c>
      <c r="EN70" s="1">
        <v>20</v>
      </c>
      <c r="EO70" s="1">
        <v>0</v>
      </c>
      <c r="EP70" s="1">
        <v>0</v>
      </c>
      <c r="EQ70" s="1">
        <v>0</v>
      </c>
      <c r="ER70" s="1">
        <v>26</v>
      </c>
      <c r="ES70" s="1">
        <v>71</v>
      </c>
      <c r="ET70" s="1">
        <v>38</v>
      </c>
      <c r="EU70" s="1">
        <v>16</v>
      </c>
      <c r="EV70" s="1">
        <v>0</v>
      </c>
      <c r="EW70" s="1">
        <v>7</v>
      </c>
      <c r="EX70" s="1">
        <v>0</v>
      </c>
      <c r="EY70" s="1">
        <v>19</v>
      </c>
      <c r="EZ70" s="1">
        <v>23</v>
      </c>
      <c r="FA70" s="1">
        <v>0</v>
      </c>
      <c r="FB70" s="1">
        <v>45</v>
      </c>
      <c r="FC70" s="1">
        <v>32</v>
      </c>
      <c r="FD70" s="1">
        <v>34</v>
      </c>
      <c r="FE70" s="1">
        <v>66</v>
      </c>
      <c r="FF70" s="1">
        <v>25</v>
      </c>
      <c r="FG70" s="1">
        <v>0</v>
      </c>
      <c r="FH70" s="1">
        <v>29</v>
      </c>
      <c r="FI70" s="1">
        <v>13</v>
      </c>
      <c r="FJ70" s="1">
        <v>0</v>
      </c>
      <c r="FK70" s="1">
        <v>36</v>
      </c>
      <c r="FL70" s="1">
        <v>0</v>
      </c>
      <c r="FM70" s="1">
        <v>0</v>
      </c>
      <c r="FN70" s="1">
        <v>47</v>
      </c>
      <c r="FO70" s="1">
        <v>61</v>
      </c>
      <c r="FP70" s="1">
        <v>72</v>
      </c>
      <c r="FQ70" s="1">
        <v>64</v>
      </c>
      <c r="FR70" s="1">
        <v>0</v>
      </c>
      <c r="FS70" s="1">
        <v>40</v>
      </c>
      <c r="FT70" s="1">
        <v>0</v>
      </c>
      <c r="FU70" s="1">
        <v>24</v>
      </c>
      <c r="FV70" s="1">
        <v>43</v>
      </c>
      <c r="FW70" s="1">
        <v>55</v>
      </c>
      <c r="FX70" s="1">
        <v>0</v>
      </c>
      <c r="FY70" s="1">
        <v>49</v>
      </c>
      <c r="FZ70" s="1">
        <v>54</v>
      </c>
      <c r="GA70" s="1">
        <v>47</v>
      </c>
      <c r="GB70" s="1">
        <v>0</v>
      </c>
      <c r="GC70" s="1">
        <v>28</v>
      </c>
    </row>
    <row r="71" spans="1:185" ht="15.75">
      <c r="A71" s="41" t="s">
        <v>853</v>
      </c>
      <c r="D71" s="61">
        <f t="shared" si="2"/>
        <v>4855</v>
      </c>
      <c r="E71" s="252">
        <v>19</v>
      </c>
      <c r="F71" s="252">
        <v>0</v>
      </c>
      <c r="G71" s="252">
        <v>18</v>
      </c>
      <c r="H71" s="252">
        <v>0</v>
      </c>
      <c r="I71" s="252">
        <v>43</v>
      </c>
      <c r="J71" s="252">
        <v>0</v>
      </c>
      <c r="K71" s="252">
        <v>12</v>
      </c>
      <c r="L71" s="252">
        <v>0</v>
      </c>
      <c r="M71" s="252">
        <v>8</v>
      </c>
      <c r="N71" s="252">
        <v>0</v>
      </c>
      <c r="O71" s="252">
        <v>0</v>
      </c>
      <c r="P71" s="252">
        <v>20</v>
      </c>
      <c r="Q71" s="252">
        <v>20</v>
      </c>
      <c r="R71" s="252">
        <v>0</v>
      </c>
      <c r="S71" s="252">
        <v>23</v>
      </c>
      <c r="T71" s="252">
        <v>4</v>
      </c>
      <c r="U71" s="252">
        <v>0</v>
      </c>
      <c r="V71" s="252">
        <v>24</v>
      </c>
      <c r="W71" s="252">
        <v>27</v>
      </c>
      <c r="X71" s="252">
        <v>5</v>
      </c>
      <c r="Y71" s="252">
        <v>59</v>
      </c>
      <c r="Z71" s="252">
        <v>0</v>
      </c>
      <c r="AA71" s="252">
        <v>10</v>
      </c>
      <c r="AB71" s="252">
        <v>21</v>
      </c>
      <c r="AC71" s="252">
        <v>57</v>
      </c>
      <c r="AD71" s="252">
        <v>0</v>
      </c>
      <c r="AE71" s="252">
        <v>47</v>
      </c>
      <c r="AF71" s="252">
        <v>0</v>
      </c>
      <c r="AG71" s="252">
        <v>24</v>
      </c>
      <c r="AH71" s="252">
        <v>68</v>
      </c>
      <c r="AI71" s="252">
        <v>10</v>
      </c>
      <c r="AJ71" s="252">
        <v>17</v>
      </c>
      <c r="AK71" s="252">
        <v>0</v>
      </c>
      <c r="AL71" s="252">
        <v>64</v>
      </c>
      <c r="AM71" s="252">
        <v>0</v>
      </c>
      <c r="AN71" s="252">
        <v>54</v>
      </c>
      <c r="AO71" s="252">
        <v>75</v>
      </c>
      <c r="AP71" s="252">
        <v>15</v>
      </c>
      <c r="AQ71" s="252">
        <v>0</v>
      </c>
      <c r="AR71" s="252">
        <v>0</v>
      </c>
      <c r="AS71" s="252">
        <v>54</v>
      </c>
      <c r="AT71" s="252">
        <v>75</v>
      </c>
      <c r="AU71" s="252">
        <v>21</v>
      </c>
      <c r="AV71" s="252">
        <v>53</v>
      </c>
      <c r="AW71" s="252">
        <v>0</v>
      </c>
      <c r="AX71" s="252">
        <v>0</v>
      </c>
      <c r="AY71" s="252">
        <v>0</v>
      </c>
      <c r="AZ71" s="252">
        <v>59</v>
      </c>
      <c r="BA71" s="252">
        <v>14</v>
      </c>
      <c r="BB71" s="252">
        <v>0</v>
      </c>
      <c r="BC71" s="252">
        <v>0</v>
      </c>
      <c r="BD71" s="252">
        <v>48</v>
      </c>
      <c r="BE71" s="252">
        <v>67</v>
      </c>
      <c r="BF71" s="252">
        <v>74</v>
      </c>
      <c r="BG71" s="252">
        <v>0</v>
      </c>
      <c r="BH71" s="252">
        <v>71</v>
      </c>
      <c r="BI71" s="252">
        <v>0</v>
      </c>
      <c r="BJ71" s="252">
        <v>0</v>
      </c>
      <c r="BK71" s="252">
        <v>20</v>
      </c>
      <c r="BL71" s="252">
        <v>0</v>
      </c>
      <c r="BM71" s="252">
        <v>0</v>
      </c>
      <c r="BN71" s="252">
        <v>64</v>
      </c>
      <c r="BO71" s="252">
        <v>17</v>
      </c>
      <c r="BP71" s="252">
        <v>2</v>
      </c>
      <c r="BQ71" s="252">
        <v>43</v>
      </c>
      <c r="BR71" s="252">
        <v>0</v>
      </c>
      <c r="BS71" s="252">
        <v>0</v>
      </c>
      <c r="BT71" s="252">
        <v>0</v>
      </c>
      <c r="BU71" s="252">
        <v>48</v>
      </c>
      <c r="BV71" s="252">
        <v>24</v>
      </c>
      <c r="BW71" s="252">
        <v>75</v>
      </c>
      <c r="BX71" s="252">
        <v>35</v>
      </c>
      <c r="BY71" s="252">
        <v>3</v>
      </c>
      <c r="BZ71" s="252">
        <v>15</v>
      </c>
      <c r="CA71" s="252">
        <v>72</v>
      </c>
      <c r="CB71" s="252">
        <v>0</v>
      </c>
      <c r="CC71" s="252">
        <v>6</v>
      </c>
      <c r="CD71" s="252">
        <v>2</v>
      </c>
      <c r="CE71" s="252">
        <v>69</v>
      </c>
      <c r="CF71" s="252">
        <v>12</v>
      </c>
      <c r="CG71" s="252">
        <v>0</v>
      </c>
      <c r="CH71" s="252">
        <v>0</v>
      </c>
      <c r="CI71" s="252">
        <v>76</v>
      </c>
      <c r="CJ71" s="252">
        <v>0</v>
      </c>
      <c r="CK71" s="252">
        <v>35</v>
      </c>
      <c r="CL71" s="252">
        <v>78</v>
      </c>
      <c r="CM71" s="252">
        <v>16</v>
      </c>
      <c r="CN71" s="252">
        <v>0</v>
      </c>
      <c r="CO71" s="252">
        <v>0</v>
      </c>
      <c r="CP71" s="252">
        <v>63</v>
      </c>
      <c r="CQ71" s="252">
        <v>62</v>
      </c>
      <c r="CR71" s="252">
        <v>74</v>
      </c>
      <c r="CS71" s="252">
        <v>65</v>
      </c>
      <c r="CT71" s="252">
        <v>14</v>
      </c>
      <c r="CU71" s="252" t="s">
        <v>4303</v>
      </c>
      <c r="CV71" s="252">
        <v>78</v>
      </c>
      <c r="CW71" s="252">
        <v>0</v>
      </c>
      <c r="CX71" s="252">
        <v>50</v>
      </c>
      <c r="CY71" s="252">
        <v>24</v>
      </c>
      <c r="CZ71" s="252">
        <v>0</v>
      </c>
      <c r="DA71" s="252">
        <v>0</v>
      </c>
      <c r="DB71" s="252">
        <v>48</v>
      </c>
      <c r="DC71" s="252">
        <v>47</v>
      </c>
      <c r="DD71" s="252">
        <v>23</v>
      </c>
      <c r="DE71" s="252">
        <v>48</v>
      </c>
      <c r="DF71" s="252">
        <v>0</v>
      </c>
      <c r="DG71" s="252">
        <v>8</v>
      </c>
      <c r="DH71" s="252">
        <v>75</v>
      </c>
      <c r="DI71" s="252">
        <v>13</v>
      </c>
      <c r="DJ71" s="252">
        <v>67</v>
      </c>
      <c r="DK71" s="252">
        <v>35</v>
      </c>
      <c r="DL71" s="252">
        <v>43</v>
      </c>
      <c r="DM71" s="252">
        <v>11</v>
      </c>
      <c r="DN71" s="1">
        <v>13</v>
      </c>
      <c r="DO71" s="1">
        <v>0</v>
      </c>
      <c r="DP71" s="1">
        <v>0</v>
      </c>
      <c r="DQ71" s="1">
        <v>0</v>
      </c>
      <c r="DR71" s="1">
        <v>32</v>
      </c>
      <c r="DS71" s="1">
        <v>46</v>
      </c>
      <c r="DT71" s="1">
        <v>24</v>
      </c>
      <c r="DU71" s="1">
        <v>0</v>
      </c>
      <c r="DV71" s="1">
        <v>0</v>
      </c>
      <c r="DW71" s="1">
        <v>9</v>
      </c>
      <c r="DX71" s="1">
        <v>19</v>
      </c>
      <c r="DY71" s="1">
        <v>62</v>
      </c>
      <c r="DZ71" s="1">
        <v>0</v>
      </c>
      <c r="EA71" s="1">
        <v>18</v>
      </c>
      <c r="EB71" s="1">
        <v>61</v>
      </c>
      <c r="EC71" s="1">
        <v>49</v>
      </c>
      <c r="ED71" s="1">
        <v>57</v>
      </c>
      <c r="EE71" s="1">
        <v>62</v>
      </c>
      <c r="EF71" s="1">
        <v>56</v>
      </c>
      <c r="EG71" s="1">
        <v>61</v>
      </c>
      <c r="EH71" s="1">
        <v>78</v>
      </c>
      <c r="EI71" s="1">
        <v>10</v>
      </c>
      <c r="EJ71" s="1">
        <v>68</v>
      </c>
      <c r="EK71" s="1">
        <v>66</v>
      </c>
      <c r="EL71" s="1">
        <v>65</v>
      </c>
      <c r="EM71" s="1">
        <v>5</v>
      </c>
      <c r="EN71" s="1">
        <v>14</v>
      </c>
      <c r="EO71" s="1">
        <v>0</v>
      </c>
      <c r="EP71" s="1">
        <v>73</v>
      </c>
      <c r="EQ71" s="1">
        <v>67</v>
      </c>
      <c r="ER71" s="1">
        <v>17</v>
      </c>
      <c r="ES71" s="1">
        <v>0</v>
      </c>
      <c r="ET71" s="1">
        <v>26</v>
      </c>
      <c r="EU71" s="1">
        <v>0</v>
      </c>
      <c r="EV71" s="1">
        <v>0</v>
      </c>
      <c r="EW71" s="1">
        <v>71</v>
      </c>
      <c r="EX71" s="1">
        <v>0</v>
      </c>
      <c r="EY71" s="1">
        <v>24</v>
      </c>
      <c r="EZ71" s="1">
        <v>60</v>
      </c>
      <c r="FA71" s="1">
        <v>0</v>
      </c>
      <c r="FB71" s="1">
        <v>24</v>
      </c>
      <c r="FC71" s="1">
        <v>15</v>
      </c>
      <c r="FD71" s="1">
        <v>73</v>
      </c>
      <c r="FE71" s="1">
        <v>33</v>
      </c>
      <c r="FF71" s="1">
        <v>52</v>
      </c>
      <c r="FG71" s="1">
        <v>0</v>
      </c>
      <c r="FH71" s="1">
        <v>0</v>
      </c>
      <c r="FI71" s="1">
        <v>13</v>
      </c>
      <c r="FJ71" s="1">
        <v>67</v>
      </c>
      <c r="FK71" s="1">
        <v>66</v>
      </c>
      <c r="FL71" s="1">
        <v>0</v>
      </c>
      <c r="FM71" s="1">
        <v>0</v>
      </c>
      <c r="FN71" s="1">
        <v>9</v>
      </c>
      <c r="FO71" s="1">
        <v>0</v>
      </c>
      <c r="FP71" s="1">
        <v>79</v>
      </c>
      <c r="FQ71" s="1">
        <v>42</v>
      </c>
      <c r="FR71" s="1">
        <v>0</v>
      </c>
      <c r="FS71" s="1">
        <v>29</v>
      </c>
      <c r="FT71" s="1">
        <v>0</v>
      </c>
      <c r="FU71" s="1">
        <v>41</v>
      </c>
      <c r="FV71" s="1">
        <v>64</v>
      </c>
      <c r="FW71" s="1">
        <v>50</v>
      </c>
      <c r="FX71" s="1">
        <v>0</v>
      </c>
      <c r="FY71" s="1">
        <v>23</v>
      </c>
      <c r="FZ71" s="1">
        <v>0</v>
      </c>
      <c r="GA71" s="1">
        <v>62</v>
      </c>
      <c r="GB71" s="1">
        <v>0</v>
      </c>
      <c r="GC71" s="1">
        <v>60</v>
      </c>
    </row>
    <row r="72" spans="1:185" ht="15.75">
      <c r="A72" s="42" t="s">
        <v>33</v>
      </c>
      <c r="D72" s="61">
        <f t="shared" si="2"/>
        <v>6981</v>
      </c>
      <c r="E72" s="252">
        <v>43</v>
      </c>
      <c r="F72" s="252">
        <v>32</v>
      </c>
      <c r="G72" s="252">
        <v>52</v>
      </c>
      <c r="H72" s="252">
        <v>64</v>
      </c>
      <c r="I72" s="252">
        <v>0</v>
      </c>
      <c r="J72" s="252">
        <v>55</v>
      </c>
      <c r="K72" s="252">
        <v>80</v>
      </c>
      <c r="L72" s="252">
        <v>32</v>
      </c>
      <c r="M72" s="252">
        <v>29</v>
      </c>
      <c r="N72" s="252">
        <v>0</v>
      </c>
      <c r="O72" s="252">
        <v>0</v>
      </c>
      <c r="P72" s="252">
        <v>32</v>
      </c>
      <c r="Q72" s="252">
        <v>72</v>
      </c>
      <c r="R72" s="252">
        <v>62</v>
      </c>
      <c r="S72" s="252">
        <v>45</v>
      </c>
      <c r="T72" s="252">
        <v>65</v>
      </c>
      <c r="U72" s="252">
        <v>0</v>
      </c>
      <c r="V72" s="252">
        <v>70</v>
      </c>
      <c r="W72" s="252">
        <v>68</v>
      </c>
      <c r="X72" s="252">
        <v>53</v>
      </c>
      <c r="Y72" s="252">
        <v>71</v>
      </c>
      <c r="Z72" s="252">
        <v>0</v>
      </c>
      <c r="AA72" s="252">
        <v>59</v>
      </c>
      <c r="AB72" s="252">
        <v>53</v>
      </c>
      <c r="AC72" s="252">
        <v>18</v>
      </c>
      <c r="AD72" s="252">
        <v>0</v>
      </c>
      <c r="AE72" s="252">
        <v>65</v>
      </c>
      <c r="AF72" s="252">
        <v>0</v>
      </c>
      <c r="AG72" s="252">
        <v>66</v>
      </c>
      <c r="AH72" s="252">
        <v>66</v>
      </c>
      <c r="AI72" s="252">
        <v>66</v>
      </c>
      <c r="AJ72" s="252">
        <v>80</v>
      </c>
      <c r="AK72" s="252">
        <v>0</v>
      </c>
      <c r="AL72" s="252">
        <v>61</v>
      </c>
      <c r="AM72" s="252">
        <v>0</v>
      </c>
      <c r="AN72" s="252">
        <v>70</v>
      </c>
      <c r="AO72" s="252">
        <v>64</v>
      </c>
      <c r="AP72" s="252">
        <v>11</v>
      </c>
      <c r="AQ72" s="252">
        <v>0</v>
      </c>
      <c r="AR72" s="252">
        <v>0</v>
      </c>
      <c r="AS72" s="252">
        <v>51</v>
      </c>
      <c r="AT72" s="252">
        <v>10</v>
      </c>
      <c r="AU72" s="252">
        <v>69</v>
      </c>
      <c r="AV72" s="252">
        <v>44</v>
      </c>
      <c r="AW72" s="252">
        <v>0</v>
      </c>
      <c r="AX72" s="252">
        <v>0</v>
      </c>
      <c r="AY72" s="252">
        <v>0</v>
      </c>
      <c r="AZ72" s="252">
        <v>27</v>
      </c>
      <c r="BA72" s="252">
        <v>36</v>
      </c>
      <c r="BB72" s="252">
        <v>79</v>
      </c>
      <c r="BC72" s="252">
        <v>0</v>
      </c>
      <c r="BD72" s="252">
        <v>19</v>
      </c>
      <c r="BE72" s="252">
        <v>0</v>
      </c>
      <c r="BF72" s="252">
        <v>74</v>
      </c>
      <c r="BG72" s="252">
        <v>28</v>
      </c>
      <c r="BH72" s="252">
        <v>26</v>
      </c>
      <c r="BI72" s="252">
        <v>0</v>
      </c>
      <c r="BJ72" s="252">
        <v>75</v>
      </c>
      <c r="BK72" s="252">
        <v>58</v>
      </c>
      <c r="BL72" s="252">
        <v>0</v>
      </c>
      <c r="BM72" s="252">
        <v>0</v>
      </c>
      <c r="BN72" s="252">
        <v>7</v>
      </c>
      <c r="BO72" s="252">
        <v>71</v>
      </c>
      <c r="BP72" s="252">
        <v>47</v>
      </c>
      <c r="BQ72" s="252">
        <v>0</v>
      </c>
      <c r="BR72" s="252">
        <v>0</v>
      </c>
      <c r="BS72" s="252">
        <v>0</v>
      </c>
      <c r="BT72" s="252">
        <v>51</v>
      </c>
      <c r="BU72" s="252">
        <v>46</v>
      </c>
      <c r="BV72" s="252">
        <v>31</v>
      </c>
      <c r="BW72" s="252">
        <v>29</v>
      </c>
      <c r="BX72" s="252">
        <v>71</v>
      </c>
      <c r="BY72" s="252">
        <v>57</v>
      </c>
      <c r="BZ72" s="252">
        <v>60</v>
      </c>
      <c r="CA72" s="252">
        <v>0</v>
      </c>
      <c r="CB72" s="252">
        <v>67</v>
      </c>
      <c r="CC72" s="252">
        <v>67</v>
      </c>
      <c r="CD72" s="252">
        <v>53</v>
      </c>
      <c r="CE72" s="252">
        <v>66</v>
      </c>
      <c r="CF72" s="252">
        <v>51</v>
      </c>
      <c r="CG72" s="252">
        <v>0</v>
      </c>
      <c r="CH72" s="252">
        <v>0</v>
      </c>
      <c r="CI72" s="252">
        <v>78</v>
      </c>
      <c r="CJ72" s="252">
        <v>58</v>
      </c>
      <c r="CK72" s="252">
        <v>58</v>
      </c>
      <c r="CL72" s="252">
        <v>63</v>
      </c>
      <c r="CM72" s="252">
        <v>55</v>
      </c>
      <c r="CN72" s="252">
        <v>0</v>
      </c>
      <c r="CO72" s="252">
        <v>66</v>
      </c>
      <c r="CP72" s="252">
        <v>0</v>
      </c>
      <c r="CQ72" s="252">
        <v>60</v>
      </c>
      <c r="CR72" s="252">
        <v>66</v>
      </c>
      <c r="CS72" s="252">
        <v>0</v>
      </c>
      <c r="CT72" s="252">
        <v>68</v>
      </c>
      <c r="CU72" s="252" t="s">
        <v>4277</v>
      </c>
      <c r="CV72" s="252">
        <v>47</v>
      </c>
      <c r="CW72" s="252">
        <v>0</v>
      </c>
      <c r="CX72" s="252">
        <v>0</v>
      </c>
      <c r="CY72" s="252">
        <v>43</v>
      </c>
      <c r="CZ72" s="252">
        <v>0</v>
      </c>
      <c r="DA72" s="252">
        <v>0</v>
      </c>
      <c r="DB72" s="252">
        <v>62</v>
      </c>
      <c r="DC72" s="252">
        <v>66</v>
      </c>
      <c r="DD72" s="252">
        <v>67</v>
      </c>
      <c r="DE72" s="252">
        <v>67</v>
      </c>
      <c r="DF72" s="252">
        <v>0</v>
      </c>
      <c r="DG72" s="252">
        <v>72</v>
      </c>
      <c r="DH72" s="252">
        <v>25</v>
      </c>
      <c r="DI72" s="252">
        <v>54</v>
      </c>
      <c r="DJ72" s="252">
        <v>41</v>
      </c>
      <c r="DK72" s="252">
        <v>73</v>
      </c>
      <c r="DL72" s="252">
        <v>45</v>
      </c>
      <c r="DM72" s="252">
        <v>54</v>
      </c>
      <c r="DN72" s="1">
        <v>75</v>
      </c>
      <c r="DO72" s="1">
        <v>79</v>
      </c>
      <c r="DP72" s="1">
        <v>62</v>
      </c>
      <c r="DQ72" s="1">
        <v>56</v>
      </c>
      <c r="DR72" s="1">
        <v>49</v>
      </c>
      <c r="DS72" s="1">
        <v>40</v>
      </c>
      <c r="DT72" s="1">
        <v>35</v>
      </c>
      <c r="DU72" s="1">
        <v>54</v>
      </c>
      <c r="DV72" s="1">
        <v>69</v>
      </c>
      <c r="DW72" s="1">
        <v>48</v>
      </c>
      <c r="DX72" s="1">
        <v>73</v>
      </c>
      <c r="DY72" s="1">
        <v>64</v>
      </c>
      <c r="DZ72" s="1">
        <v>0</v>
      </c>
      <c r="EA72" s="1">
        <v>34</v>
      </c>
      <c r="EB72" s="1">
        <v>54</v>
      </c>
      <c r="EC72" s="1">
        <v>0</v>
      </c>
      <c r="ED72" s="1">
        <v>46</v>
      </c>
      <c r="EE72" s="1">
        <v>25</v>
      </c>
      <c r="EF72" s="1">
        <v>42</v>
      </c>
      <c r="EG72" s="1">
        <v>0</v>
      </c>
      <c r="EH72" s="1">
        <v>0</v>
      </c>
      <c r="EI72" s="1">
        <v>23</v>
      </c>
      <c r="EJ72" s="1">
        <v>0</v>
      </c>
      <c r="EK72" s="1">
        <v>23</v>
      </c>
      <c r="EL72" s="1">
        <v>0</v>
      </c>
      <c r="EM72" s="1">
        <v>57</v>
      </c>
      <c r="EN72" s="1">
        <v>21</v>
      </c>
      <c r="EO72" s="1">
        <v>0</v>
      </c>
      <c r="EP72" s="1">
        <v>53</v>
      </c>
      <c r="EQ72" s="1">
        <v>43</v>
      </c>
      <c r="ER72" s="1">
        <v>6</v>
      </c>
      <c r="ES72" s="1">
        <v>0</v>
      </c>
      <c r="ET72" s="1">
        <v>70</v>
      </c>
      <c r="EU72" s="1">
        <v>36</v>
      </c>
      <c r="EV72" s="1">
        <v>55</v>
      </c>
      <c r="EW72" s="1">
        <v>70</v>
      </c>
      <c r="EX72" s="1">
        <v>62</v>
      </c>
      <c r="EY72" s="1">
        <v>67</v>
      </c>
      <c r="EZ72" s="1">
        <v>36</v>
      </c>
      <c r="FA72" s="1">
        <v>70</v>
      </c>
      <c r="FB72" s="1">
        <v>64</v>
      </c>
      <c r="FC72" s="1">
        <v>44</v>
      </c>
      <c r="FD72" s="1">
        <v>0</v>
      </c>
      <c r="FE72" s="1">
        <v>63</v>
      </c>
      <c r="FF72" s="1">
        <v>45</v>
      </c>
      <c r="FG72" s="1">
        <v>39</v>
      </c>
      <c r="FH72" s="1">
        <v>57</v>
      </c>
      <c r="FI72" s="1">
        <v>34</v>
      </c>
      <c r="FJ72" s="1">
        <v>0</v>
      </c>
      <c r="FK72" s="1">
        <v>52</v>
      </c>
      <c r="FL72" s="1">
        <v>79</v>
      </c>
      <c r="FM72" s="1">
        <v>0</v>
      </c>
      <c r="FN72" s="1">
        <v>74</v>
      </c>
      <c r="FO72" s="1">
        <v>33</v>
      </c>
      <c r="FP72" s="1">
        <v>55</v>
      </c>
      <c r="FQ72" s="1">
        <v>54</v>
      </c>
      <c r="FR72" s="1">
        <v>31</v>
      </c>
      <c r="FS72" s="1">
        <v>43</v>
      </c>
      <c r="FT72" s="1">
        <v>0</v>
      </c>
      <c r="FU72" s="1">
        <v>62</v>
      </c>
      <c r="FV72" s="1">
        <v>58</v>
      </c>
      <c r="FW72" s="1">
        <v>29</v>
      </c>
      <c r="FX72" s="1">
        <v>44</v>
      </c>
      <c r="FY72" s="1">
        <v>64</v>
      </c>
      <c r="FZ72" s="1">
        <v>0</v>
      </c>
      <c r="GA72" s="1">
        <v>0</v>
      </c>
      <c r="GB72" s="1">
        <v>53</v>
      </c>
      <c r="GC72" s="1">
        <v>45</v>
      </c>
    </row>
    <row r="73" spans="1:185" ht="15.75">
      <c r="A73" s="42" t="s">
        <v>37</v>
      </c>
      <c r="D73" s="61">
        <f t="shared" si="2"/>
        <v>5887</v>
      </c>
      <c r="E73" s="252">
        <v>40</v>
      </c>
      <c r="F73" s="252">
        <v>0</v>
      </c>
      <c r="G73" s="252">
        <v>37</v>
      </c>
      <c r="H73" s="252">
        <v>0</v>
      </c>
      <c r="I73" s="252">
        <v>0</v>
      </c>
      <c r="J73" s="252">
        <v>66</v>
      </c>
      <c r="K73" s="252">
        <v>66</v>
      </c>
      <c r="L73" s="252">
        <v>47</v>
      </c>
      <c r="M73" s="252">
        <v>25</v>
      </c>
      <c r="N73" s="252">
        <v>0</v>
      </c>
      <c r="O73" s="252">
        <v>0</v>
      </c>
      <c r="P73" s="252">
        <v>25</v>
      </c>
      <c r="Q73" s="252">
        <v>12</v>
      </c>
      <c r="R73" s="252">
        <v>41</v>
      </c>
      <c r="S73" s="252">
        <v>19</v>
      </c>
      <c r="T73" s="252">
        <v>61</v>
      </c>
      <c r="U73" s="252">
        <v>40</v>
      </c>
      <c r="V73" s="252">
        <v>46</v>
      </c>
      <c r="W73" s="252">
        <v>46</v>
      </c>
      <c r="X73" s="252">
        <v>52</v>
      </c>
      <c r="Y73" s="252">
        <v>0</v>
      </c>
      <c r="Z73" s="252">
        <v>0</v>
      </c>
      <c r="AA73" s="252">
        <v>58</v>
      </c>
      <c r="AB73" s="252">
        <v>48</v>
      </c>
      <c r="AC73" s="252">
        <v>24</v>
      </c>
      <c r="AD73" s="252">
        <v>61</v>
      </c>
      <c r="AE73" s="252">
        <v>46</v>
      </c>
      <c r="AF73" s="252">
        <v>0</v>
      </c>
      <c r="AG73" s="252">
        <v>53</v>
      </c>
      <c r="AH73" s="252">
        <v>0</v>
      </c>
      <c r="AI73" s="252">
        <v>78</v>
      </c>
      <c r="AJ73" s="252">
        <v>63</v>
      </c>
      <c r="AK73" s="252">
        <v>36</v>
      </c>
      <c r="AL73" s="252">
        <v>15</v>
      </c>
      <c r="AM73" s="252">
        <v>0</v>
      </c>
      <c r="AN73" s="252">
        <v>0</v>
      </c>
      <c r="AO73" s="252">
        <v>76</v>
      </c>
      <c r="AP73" s="252">
        <v>27</v>
      </c>
      <c r="AQ73" s="252">
        <v>0</v>
      </c>
      <c r="AR73" s="252">
        <v>0</v>
      </c>
      <c r="AS73" s="252">
        <v>33</v>
      </c>
      <c r="AT73" s="252">
        <v>15</v>
      </c>
      <c r="AU73" s="252">
        <v>74</v>
      </c>
      <c r="AV73" s="252">
        <v>41</v>
      </c>
      <c r="AW73" s="252">
        <v>0</v>
      </c>
      <c r="AX73" s="252">
        <v>0</v>
      </c>
      <c r="AY73" s="252">
        <v>0</v>
      </c>
      <c r="AZ73" s="252">
        <v>20</v>
      </c>
      <c r="BA73" s="252">
        <v>58</v>
      </c>
      <c r="BB73" s="252">
        <v>0</v>
      </c>
      <c r="BC73" s="252">
        <v>0</v>
      </c>
      <c r="BD73" s="252">
        <v>19</v>
      </c>
      <c r="BE73" s="252">
        <v>0</v>
      </c>
      <c r="BF73" s="252">
        <v>74</v>
      </c>
      <c r="BG73" s="252">
        <v>0</v>
      </c>
      <c r="BH73" s="252">
        <v>21</v>
      </c>
      <c r="BI73" s="252">
        <v>0</v>
      </c>
      <c r="BJ73" s="252">
        <v>63</v>
      </c>
      <c r="BK73" s="252">
        <v>32</v>
      </c>
      <c r="BL73" s="252">
        <v>0</v>
      </c>
      <c r="BM73" s="252">
        <v>0</v>
      </c>
      <c r="BN73" s="252">
        <v>39</v>
      </c>
      <c r="BO73" s="252">
        <v>49</v>
      </c>
      <c r="BP73" s="252">
        <v>75</v>
      </c>
      <c r="BQ73" s="252">
        <v>0</v>
      </c>
      <c r="BR73" s="252">
        <v>0</v>
      </c>
      <c r="BS73" s="252">
        <v>0</v>
      </c>
      <c r="BT73" s="252">
        <v>0</v>
      </c>
      <c r="BU73" s="252">
        <v>0</v>
      </c>
      <c r="BV73" s="252">
        <v>64</v>
      </c>
      <c r="BW73" s="252">
        <v>32</v>
      </c>
      <c r="BX73" s="252">
        <v>5</v>
      </c>
      <c r="BY73" s="252">
        <v>63</v>
      </c>
      <c r="BZ73" s="252">
        <v>33</v>
      </c>
      <c r="CA73" s="252">
        <v>0</v>
      </c>
      <c r="CB73" s="252">
        <v>57</v>
      </c>
      <c r="CC73" s="252">
        <v>41</v>
      </c>
      <c r="CD73" s="252">
        <v>17</v>
      </c>
      <c r="CE73" s="252">
        <v>36</v>
      </c>
      <c r="CF73" s="252">
        <v>26</v>
      </c>
      <c r="CG73" s="252">
        <v>0</v>
      </c>
      <c r="CH73" s="252">
        <v>0</v>
      </c>
      <c r="CI73" s="252">
        <v>56</v>
      </c>
      <c r="CJ73" s="252">
        <v>75</v>
      </c>
      <c r="CK73" s="252">
        <v>43</v>
      </c>
      <c r="CL73" s="252">
        <v>59</v>
      </c>
      <c r="CM73" s="252">
        <v>35</v>
      </c>
      <c r="CN73" s="252">
        <v>70</v>
      </c>
      <c r="CO73" s="252">
        <v>69</v>
      </c>
      <c r="CP73" s="252">
        <v>0</v>
      </c>
      <c r="CQ73" s="252">
        <v>56</v>
      </c>
      <c r="CR73" s="252">
        <v>63</v>
      </c>
      <c r="CS73" s="252">
        <v>0</v>
      </c>
      <c r="CT73" s="252">
        <v>55</v>
      </c>
      <c r="CU73" s="252" t="s">
        <v>4261</v>
      </c>
      <c r="CV73" s="252">
        <v>0</v>
      </c>
      <c r="CW73" s="252">
        <v>0</v>
      </c>
      <c r="CX73" s="252">
        <v>0</v>
      </c>
      <c r="CY73" s="252">
        <v>48</v>
      </c>
      <c r="CZ73" s="252">
        <v>0</v>
      </c>
      <c r="DA73" s="252">
        <v>0</v>
      </c>
      <c r="DB73" s="252">
        <v>41</v>
      </c>
      <c r="DC73" s="252">
        <v>51</v>
      </c>
      <c r="DD73" s="252">
        <v>43</v>
      </c>
      <c r="DE73" s="252">
        <v>0</v>
      </c>
      <c r="DF73" s="252">
        <v>34</v>
      </c>
      <c r="DG73" s="252">
        <v>77</v>
      </c>
      <c r="DH73" s="252">
        <v>40</v>
      </c>
      <c r="DI73" s="252">
        <v>71</v>
      </c>
      <c r="DJ73" s="252">
        <v>30</v>
      </c>
      <c r="DK73" s="252">
        <v>9</v>
      </c>
      <c r="DL73" s="252">
        <v>54</v>
      </c>
      <c r="DM73" s="252">
        <v>35</v>
      </c>
      <c r="DN73" s="1">
        <v>49</v>
      </c>
      <c r="DO73" s="1">
        <v>55</v>
      </c>
      <c r="DP73" s="1">
        <v>61</v>
      </c>
      <c r="DQ73" s="1">
        <v>67</v>
      </c>
      <c r="DR73" s="1">
        <v>46</v>
      </c>
      <c r="DS73" s="1">
        <v>0</v>
      </c>
      <c r="DT73" s="1">
        <v>27</v>
      </c>
      <c r="DU73" s="1">
        <v>0</v>
      </c>
      <c r="DV73" s="1">
        <v>0</v>
      </c>
      <c r="DW73" s="1">
        <v>60</v>
      </c>
      <c r="DX73" s="1">
        <v>76</v>
      </c>
      <c r="DY73" s="1">
        <v>35</v>
      </c>
      <c r="DZ73" s="1">
        <v>0</v>
      </c>
      <c r="EA73" s="1">
        <v>19</v>
      </c>
      <c r="EB73" s="1">
        <v>78</v>
      </c>
      <c r="EC73" s="1">
        <v>53</v>
      </c>
      <c r="ED73" s="1">
        <v>37</v>
      </c>
      <c r="EE73" s="1">
        <v>48</v>
      </c>
      <c r="EF73" s="1">
        <v>19</v>
      </c>
      <c r="EG73" s="1">
        <v>0</v>
      </c>
      <c r="EH73" s="1">
        <v>74</v>
      </c>
      <c r="EI73" s="1">
        <v>44</v>
      </c>
      <c r="EJ73" s="1">
        <v>61</v>
      </c>
      <c r="EK73" s="1">
        <v>78</v>
      </c>
      <c r="EL73" s="1">
        <v>0</v>
      </c>
      <c r="EM73" s="1">
        <v>48</v>
      </c>
      <c r="EN73" s="1">
        <v>40</v>
      </c>
      <c r="EO73" s="1">
        <v>0</v>
      </c>
      <c r="EP73" s="1">
        <v>36</v>
      </c>
      <c r="EQ73" s="1">
        <v>38</v>
      </c>
      <c r="ER73" s="1">
        <v>70</v>
      </c>
      <c r="ES73" s="1">
        <v>0</v>
      </c>
      <c r="ET73" s="1">
        <v>66</v>
      </c>
      <c r="EU73" s="1">
        <v>21</v>
      </c>
      <c r="EV73" s="1">
        <v>0</v>
      </c>
      <c r="EW73" s="1">
        <v>55</v>
      </c>
      <c r="EX73" s="1">
        <v>0</v>
      </c>
      <c r="EY73" s="1">
        <v>54</v>
      </c>
      <c r="EZ73" s="1">
        <v>77</v>
      </c>
      <c r="FA73" s="1">
        <v>54</v>
      </c>
      <c r="FB73" s="1">
        <v>80</v>
      </c>
      <c r="FC73" s="1">
        <v>73</v>
      </c>
      <c r="FD73" s="1">
        <v>62</v>
      </c>
      <c r="FE73" s="1">
        <v>69</v>
      </c>
      <c r="FF73" s="1">
        <v>54</v>
      </c>
      <c r="FG73" s="1">
        <v>0</v>
      </c>
      <c r="FH73" s="1">
        <v>20</v>
      </c>
      <c r="FI73" s="1">
        <v>47</v>
      </c>
      <c r="FJ73" s="1">
        <v>61</v>
      </c>
      <c r="FK73" s="1">
        <v>0</v>
      </c>
      <c r="FL73" s="1">
        <v>41</v>
      </c>
      <c r="FM73" s="1">
        <v>0</v>
      </c>
      <c r="FN73" s="1">
        <v>42</v>
      </c>
      <c r="FO73" s="1">
        <v>0</v>
      </c>
      <c r="FP73" s="1">
        <v>0</v>
      </c>
      <c r="FQ73" s="1">
        <v>41</v>
      </c>
      <c r="FR73" s="1">
        <v>47</v>
      </c>
      <c r="FS73" s="1">
        <v>73</v>
      </c>
      <c r="FT73" s="1">
        <v>0</v>
      </c>
      <c r="FU73" s="1">
        <v>40</v>
      </c>
      <c r="FV73" s="1">
        <v>24</v>
      </c>
      <c r="FW73" s="1">
        <v>46</v>
      </c>
      <c r="FX73" s="1">
        <v>36</v>
      </c>
      <c r="FY73" s="1">
        <v>72</v>
      </c>
      <c r="FZ73" s="1">
        <v>0</v>
      </c>
      <c r="GA73" s="1">
        <v>44</v>
      </c>
      <c r="GB73" s="1">
        <v>22</v>
      </c>
      <c r="GC73" s="1">
        <v>38</v>
      </c>
    </row>
    <row r="74" spans="1:185" ht="15.75">
      <c r="A74" s="40" t="s">
        <v>143</v>
      </c>
      <c r="D74" s="61">
        <f t="shared" si="2"/>
        <v>6300</v>
      </c>
      <c r="E74" s="252">
        <v>55</v>
      </c>
      <c r="F74" s="252">
        <v>0</v>
      </c>
      <c r="G74" s="252">
        <v>65</v>
      </c>
      <c r="H74" s="252">
        <v>52</v>
      </c>
      <c r="I74" s="252">
        <v>0</v>
      </c>
      <c r="J74" s="252">
        <v>72</v>
      </c>
      <c r="K74" s="252">
        <v>20</v>
      </c>
      <c r="L74" s="252">
        <v>38</v>
      </c>
      <c r="M74" s="252">
        <v>19</v>
      </c>
      <c r="N74" s="252">
        <v>0</v>
      </c>
      <c r="O74" s="252">
        <v>0</v>
      </c>
      <c r="P74" s="252">
        <v>27</v>
      </c>
      <c r="Q74" s="252">
        <v>51</v>
      </c>
      <c r="R74" s="252">
        <v>77</v>
      </c>
      <c r="S74" s="252">
        <v>68</v>
      </c>
      <c r="T74" s="252">
        <v>56</v>
      </c>
      <c r="U74" s="252">
        <v>55</v>
      </c>
      <c r="V74" s="252">
        <v>40</v>
      </c>
      <c r="W74" s="252">
        <v>59</v>
      </c>
      <c r="X74" s="252">
        <v>49</v>
      </c>
      <c r="Y74" s="252">
        <v>49</v>
      </c>
      <c r="Z74" s="252">
        <v>75</v>
      </c>
      <c r="AA74" s="252">
        <v>77</v>
      </c>
      <c r="AB74" s="252">
        <v>43</v>
      </c>
      <c r="AC74" s="252">
        <v>28</v>
      </c>
      <c r="AD74" s="252">
        <v>0</v>
      </c>
      <c r="AE74" s="252">
        <v>42</v>
      </c>
      <c r="AF74" s="252">
        <v>0</v>
      </c>
      <c r="AG74" s="252">
        <v>33</v>
      </c>
      <c r="AH74" s="252">
        <v>0</v>
      </c>
      <c r="AI74" s="252">
        <v>54</v>
      </c>
      <c r="AJ74" s="252">
        <v>77</v>
      </c>
      <c r="AK74" s="252">
        <v>33</v>
      </c>
      <c r="AL74" s="252">
        <v>49</v>
      </c>
      <c r="AM74" s="252">
        <v>0</v>
      </c>
      <c r="AN74" s="252">
        <v>40</v>
      </c>
      <c r="AO74" s="252">
        <v>0</v>
      </c>
      <c r="AP74" s="252">
        <v>69</v>
      </c>
      <c r="AQ74" s="252">
        <v>0</v>
      </c>
      <c r="AR74" s="252">
        <v>0</v>
      </c>
      <c r="AS74" s="252">
        <v>40</v>
      </c>
      <c r="AT74" s="252">
        <v>35</v>
      </c>
      <c r="AU74" s="252">
        <v>0</v>
      </c>
      <c r="AV74" s="252">
        <v>0</v>
      </c>
      <c r="AW74" s="252">
        <v>0</v>
      </c>
      <c r="AX74" s="252">
        <v>0</v>
      </c>
      <c r="AY74" s="252">
        <v>0</v>
      </c>
      <c r="AZ74" s="252">
        <v>49</v>
      </c>
      <c r="BA74" s="252">
        <v>54</v>
      </c>
      <c r="BB74" s="252">
        <v>0</v>
      </c>
      <c r="BC74" s="252">
        <v>0</v>
      </c>
      <c r="BD74" s="252">
        <v>49</v>
      </c>
      <c r="BE74" s="252">
        <v>0</v>
      </c>
      <c r="BF74" s="252">
        <v>74</v>
      </c>
      <c r="BG74" s="252">
        <v>0</v>
      </c>
      <c r="BH74" s="252">
        <v>29</v>
      </c>
      <c r="BI74" s="252">
        <v>0</v>
      </c>
      <c r="BJ74" s="252">
        <v>80</v>
      </c>
      <c r="BK74" s="252">
        <v>40</v>
      </c>
      <c r="BL74" s="252">
        <v>0</v>
      </c>
      <c r="BM74" s="252">
        <v>0</v>
      </c>
      <c r="BN74" s="252">
        <v>55</v>
      </c>
      <c r="BO74" s="252">
        <v>65</v>
      </c>
      <c r="BP74" s="252">
        <v>40</v>
      </c>
      <c r="BQ74" s="252">
        <v>69</v>
      </c>
      <c r="BR74" s="252">
        <v>0</v>
      </c>
      <c r="BS74" s="252">
        <v>0</v>
      </c>
      <c r="BT74" s="252">
        <v>62</v>
      </c>
      <c r="BU74" s="252">
        <v>54</v>
      </c>
      <c r="BV74" s="252">
        <v>73</v>
      </c>
      <c r="BW74" s="252">
        <v>46</v>
      </c>
      <c r="BX74" s="252">
        <v>24</v>
      </c>
      <c r="BY74" s="252">
        <v>76</v>
      </c>
      <c r="BZ74" s="252">
        <v>32</v>
      </c>
      <c r="CA74" s="252">
        <v>0</v>
      </c>
      <c r="CB74" s="252">
        <v>44</v>
      </c>
      <c r="CC74" s="252">
        <v>63</v>
      </c>
      <c r="CD74" s="252">
        <v>11</v>
      </c>
      <c r="CE74" s="252">
        <v>0</v>
      </c>
      <c r="CF74" s="252">
        <v>29</v>
      </c>
      <c r="CG74" s="252">
        <v>0</v>
      </c>
      <c r="CH74" s="252">
        <v>0</v>
      </c>
      <c r="CI74" s="252">
        <v>32</v>
      </c>
      <c r="CJ74" s="252">
        <v>0</v>
      </c>
      <c r="CK74" s="252">
        <v>0</v>
      </c>
      <c r="CL74" s="252">
        <v>0</v>
      </c>
      <c r="CM74" s="252">
        <v>67</v>
      </c>
      <c r="CN74" s="252">
        <v>0</v>
      </c>
      <c r="CO74" s="252">
        <v>0</v>
      </c>
      <c r="CP74" s="252">
        <v>66</v>
      </c>
      <c r="CQ74" s="252">
        <v>68</v>
      </c>
      <c r="CR74" s="252">
        <v>0</v>
      </c>
      <c r="CS74" s="252">
        <v>0</v>
      </c>
      <c r="CT74" s="252">
        <v>54</v>
      </c>
      <c r="CU74" s="252" t="s">
        <v>4283</v>
      </c>
      <c r="CV74" s="252">
        <v>49</v>
      </c>
      <c r="CW74" s="252">
        <v>79</v>
      </c>
      <c r="CX74" s="252">
        <v>0</v>
      </c>
      <c r="CY74" s="252">
        <v>17</v>
      </c>
      <c r="CZ74" s="252">
        <v>0</v>
      </c>
      <c r="DA74" s="252">
        <v>78</v>
      </c>
      <c r="DB74" s="252">
        <v>53</v>
      </c>
      <c r="DC74" s="252">
        <v>65</v>
      </c>
      <c r="DD74" s="252">
        <v>58</v>
      </c>
      <c r="DE74" s="252">
        <v>61</v>
      </c>
      <c r="DF74" s="252">
        <v>0</v>
      </c>
      <c r="DG74" s="252">
        <v>34</v>
      </c>
      <c r="DH74" s="252">
        <v>33</v>
      </c>
      <c r="DI74" s="252">
        <v>70</v>
      </c>
      <c r="DJ74" s="252">
        <v>25</v>
      </c>
      <c r="DK74" s="252">
        <v>77</v>
      </c>
      <c r="DL74" s="252">
        <v>67</v>
      </c>
      <c r="DM74" s="252">
        <v>71</v>
      </c>
      <c r="DN74" s="1">
        <v>84</v>
      </c>
      <c r="DO74" s="1">
        <v>0</v>
      </c>
      <c r="DP74" s="1">
        <v>63</v>
      </c>
      <c r="DQ74" s="1">
        <v>47</v>
      </c>
      <c r="DR74" s="1">
        <v>73</v>
      </c>
      <c r="DS74" s="1">
        <v>39</v>
      </c>
      <c r="DT74" s="1">
        <v>55</v>
      </c>
      <c r="DU74" s="1">
        <v>55</v>
      </c>
      <c r="DV74" s="1">
        <v>76</v>
      </c>
      <c r="DW74" s="1">
        <v>61</v>
      </c>
      <c r="DX74" s="1">
        <v>60</v>
      </c>
      <c r="DY74" s="1">
        <v>57</v>
      </c>
      <c r="DZ74" s="1">
        <v>0</v>
      </c>
      <c r="EA74" s="1">
        <v>71</v>
      </c>
      <c r="EB74" s="1">
        <v>0</v>
      </c>
      <c r="EC74" s="1">
        <v>0</v>
      </c>
      <c r="ED74" s="1">
        <v>50</v>
      </c>
      <c r="EE74" s="1">
        <v>61</v>
      </c>
      <c r="EF74" s="1">
        <v>25</v>
      </c>
      <c r="EG74" s="1">
        <v>58</v>
      </c>
      <c r="EH74" s="1">
        <v>0</v>
      </c>
      <c r="EI74" s="1">
        <v>37</v>
      </c>
      <c r="EJ74" s="1">
        <v>44</v>
      </c>
      <c r="EK74" s="1">
        <v>54</v>
      </c>
      <c r="EL74" s="1">
        <v>0</v>
      </c>
      <c r="EM74" s="1">
        <v>63</v>
      </c>
      <c r="EN74" s="1">
        <v>33</v>
      </c>
      <c r="EO74" s="1">
        <v>0</v>
      </c>
      <c r="EP74" s="1">
        <v>0</v>
      </c>
      <c r="EQ74" s="1">
        <v>0</v>
      </c>
      <c r="ER74" s="1">
        <v>60</v>
      </c>
      <c r="ES74" s="1">
        <v>0</v>
      </c>
      <c r="ET74" s="1">
        <v>22</v>
      </c>
      <c r="EU74" s="1">
        <v>16</v>
      </c>
      <c r="EV74" s="1">
        <v>50</v>
      </c>
      <c r="EW74" s="1">
        <v>47</v>
      </c>
      <c r="EX74" s="1">
        <v>0</v>
      </c>
      <c r="EY74" s="1">
        <v>30</v>
      </c>
      <c r="EZ74" s="1">
        <v>54</v>
      </c>
      <c r="FA74" s="1">
        <v>70</v>
      </c>
      <c r="FB74" s="1">
        <v>15</v>
      </c>
      <c r="FC74" s="1">
        <v>46</v>
      </c>
      <c r="FD74" s="1">
        <v>44</v>
      </c>
      <c r="FE74" s="1">
        <v>34</v>
      </c>
      <c r="FF74" s="1">
        <v>12</v>
      </c>
      <c r="FG74" s="1">
        <v>34</v>
      </c>
      <c r="FH74" s="1">
        <v>0</v>
      </c>
      <c r="FI74" s="1">
        <v>19</v>
      </c>
      <c r="FJ74" s="1">
        <v>42</v>
      </c>
      <c r="FK74" s="1">
        <v>52</v>
      </c>
      <c r="FL74" s="1">
        <v>76</v>
      </c>
      <c r="FM74" s="1">
        <v>0</v>
      </c>
      <c r="FN74" s="1">
        <v>57</v>
      </c>
      <c r="FO74" s="1">
        <v>0</v>
      </c>
      <c r="FP74" s="1">
        <v>0</v>
      </c>
      <c r="FQ74" s="1">
        <v>76</v>
      </c>
      <c r="FR74" s="1">
        <v>56</v>
      </c>
      <c r="FS74" s="1">
        <v>54</v>
      </c>
      <c r="FT74" s="1">
        <v>0</v>
      </c>
      <c r="FU74" s="1">
        <v>50</v>
      </c>
      <c r="FV74" s="1">
        <v>40</v>
      </c>
      <c r="FW74" s="1">
        <v>39</v>
      </c>
      <c r="FX74" s="1">
        <v>36</v>
      </c>
      <c r="FY74" s="1">
        <v>31</v>
      </c>
      <c r="FZ74" s="1">
        <v>0</v>
      </c>
      <c r="GA74" s="1">
        <v>63</v>
      </c>
      <c r="GB74" s="1">
        <v>47</v>
      </c>
      <c r="GC74" s="1">
        <v>73</v>
      </c>
    </row>
    <row r="75" spans="1:185" ht="15.75">
      <c r="A75" s="89" t="s">
        <v>1843</v>
      </c>
      <c r="D75" s="61">
        <f t="shared" si="2"/>
        <v>7178</v>
      </c>
      <c r="E75" s="252">
        <v>40</v>
      </c>
      <c r="F75" s="252">
        <v>63</v>
      </c>
      <c r="G75" s="252">
        <v>38</v>
      </c>
      <c r="H75" s="252">
        <v>41</v>
      </c>
      <c r="I75" s="252">
        <v>68</v>
      </c>
      <c r="J75" s="252">
        <v>69</v>
      </c>
      <c r="K75" s="252">
        <v>44</v>
      </c>
      <c r="L75" s="252">
        <v>40</v>
      </c>
      <c r="M75" s="252">
        <v>69</v>
      </c>
      <c r="N75" s="252">
        <v>0</v>
      </c>
      <c r="O75" s="252">
        <v>0</v>
      </c>
      <c r="P75" s="252">
        <v>80</v>
      </c>
      <c r="Q75" s="252">
        <v>53</v>
      </c>
      <c r="R75" s="252">
        <v>35</v>
      </c>
      <c r="S75" s="252">
        <v>34</v>
      </c>
      <c r="T75" s="252">
        <v>51</v>
      </c>
      <c r="U75" s="252">
        <v>62</v>
      </c>
      <c r="V75" s="252">
        <v>69</v>
      </c>
      <c r="W75" s="252">
        <v>23</v>
      </c>
      <c r="X75" s="252">
        <v>21</v>
      </c>
      <c r="Y75" s="252">
        <v>0</v>
      </c>
      <c r="Z75" s="252">
        <v>0</v>
      </c>
      <c r="AA75" s="252">
        <v>62</v>
      </c>
      <c r="AB75" s="252">
        <v>74</v>
      </c>
      <c r="AC75" s="252">
        <v>75</v>
      </c>
      <c r="AD75" s="252">
        <v>0</v>
      </c>
      <c r="AE75" s="252">
        <v>42</v>
      </c>
      <c r="AF75" s="252">
        <v>77</v>
      </c>
      <c r="AG75" s="252">
        <v>26</v>
      </c>
      <c r="AH75" s="252">
        <v>0</v>
      </c>
      <c r="AI75" s="252">
        <v>48</v>
      </c>
      <c r="AJ75" s="252">
        <v>62</v>
      </c>
      <c r="AK75" s="252">
        <v>79</v>
      </c>
      <c r="AL75" s="252">
        <v>61</v>
      </c>
      <c r="AM75" s="252">
        <v>0</v>
      </c>
      <c r="AN75" s="252">
        <v>78</v>
      </c>
      <c r="AO75" s="252">
        <v>64</v>
      </c>
      <c r="AP75" s="252">
        <v>72</v>
      </c>
      <c r="AQ75" s="252">
        <v>0</v>
      </c>
      <c r="AR75" s="252">
        <v>0</v>
      </c>
      <c r="AS75" s="252">
        <v>75</v>
      </c>
      <c r="AT75" s="252">
        <v>17</v>
      </c>
      <c r="AU75" s="252">
        <v>55</v>
      </c>
      <c r="AV75" s="252">
        <v>80</v>
      </c>
      <c r="AW75" s="252">
        <v>0</v>
      </c>
      <c r="AX75" s="252">
        <v>0</v>
      </c>
      <c r="AY75" s="252">
        <v>0</v>
      </c>
      <c r="AZ75" s="252">
        <v>73</v>
      </c>
      <c r="BA75" s="252">
        <v>42</v>
      </c>
      <c r="BB75" s="252">
        <v>0</v>
      </c>
      <c r="BC75" s="252">
        <v>0</v>
      </c>
      <c r="BD75" s="252">
        <v>59</v>
      </c>
      <c r="BE75" s="252">
        <v>0</v>
      </c>
      <c r="BF75" s="252">
        <v>46</v>
      </c>
      <c r="BG75" s="252">
        <v>40</v>
      </c>
      <c r="BH75" s="252">
        <v>70</v>
      </c>
      <c r="BI75" s="252">
        <v>0</v>
      </c>
      <c r="BJ75" s="252">
        <v>46</v>
      </c>
      <c r="BK75" s="252">
        <v>74</v>
      </c>
      <c r="BL75" s="252">
        <v>0</v>
      </c>
      <c r="BM75" s="252">
        <v>0</v>
      </c>
      <c r="BN75" s="252">
        <v>27</v>
      </c>
      <c r="BO75" s="252">
        <v>63</v>
      </c>
      <c r="BP75" s="252">
        <v>32</v>
      </c>
      <c r="BQ75" s="252">
        <v>43</v>
      </c>
      <c r="BR75" s="252">
        <v>0</v>
      </c>
      <c r="BS75" s="252">
        <v>0</v>
      </c>
      <c r="BT75" s="252">
        <v>0</v>
      </c>
      <c r="BU75" s="252">
        <v>0</v>
      </c>
      <c r="BV75" s="252">
        <v>28</v>
      </c>
      <c r="BW75" s="252">
        <v>61</v>
      </c>
      <c r="BX75" s="252">
        <v>37</v>
      </c>
      <c r="BY75" s="252">
        <v>20</v>
      </c>
      <c r="BZ75" s="252">
        <v>30</v>
      </c>
      <c r="CA75" s="252">
        <v>72</v>
      </c>
      <c r="CB75" s="252">
        <v>35</v>
      </c>
      <c r="CC75" s="252">
        <v>71</v>
      </c>
      <c r="CD75" s="252">
        <v>70</v>
      </c>
      <c r="CE75" s="252">
        <v>75</v>
      </c>
      <c r="CF75" s="252">
        <v>28</v>
      </c>
      <c r="CG75" s="252">
        <v>0</v>
      </c>
      <c r="CH75" s="252">
        <v>0</v>
      </c>
      <c r="CI75" s="252">
        <v>77</v>
      </c>
      <c r="CJ75" s="252">
        <v>58</v>
      </c>
      <c r="CK75" s="252">
        <v>76</v>
      </c>
      <c r="CL75" s="252">
        <v>75</v>
      </c>
      <c r="CM75" s="252">
        <v>46</v>
      </c>
      <c r="CN75" s="252">
        <v>0</v>
      </c>
      <c r="CO75" s="252">
        <v>73</v>
      </c>
      <c r="CP75" s="252">
        <v>80</v>
      </c>
      <c r="CQ75" s="252">
        <v>38</v>
      </c>
      <c r="CR75" s="252">
        <v>0</v>
      </c>
      <c r="CS75" s="252">
        <v>77</v>
      </c>
      <c r="CT75" s="252">
        <v>44</v>
      </c>
      <c r="CU75" s="252" t="s">
        <v>4287</v>
      </c>
      <c r="CV75" s="252">
        <v>47</v>
      </c>
      <c r="CW75" s="252">
        <v>0</v>
      </c>
      <c r="CX75" s="252">
        <v>74</v>
      </c>
      <c r="CY75" s="252">
        <v>56</v>
      </c>
      <c r="CZ75" s="252">
        <v>58</v>
      </c>
      <c r="DA75" s="252">
        <v>0</v>
      </c>
      <c r="DB75" s="252">
        <v>0</v>
      </c>
      <c r="DC75" s="252">
        <v>51</v>
      </c>
      <c r="DD75" s="252">
        <v>72</v>
      </c>
      <c r="DE75" s="252">
        <v>0</v>
      </c>
      <c r="DF75" s="252">
        <v>0</v>
      </c>
      <c r="DG75" s="252">
        <v>63</v>
      </c>
      <c r="DH75" s="252">
        <v>46</v>
      </c>
      <c r="DI75" s="252">
        <v>65</v>
      </c>
      <c r="DJ75" s="252">
        <v>41</v>
      </c>
      <c r="DK75" s="252">
        <v>46</v>
      </c>
      <c r="DL75" s="252">
        <v>38</v>
      </c>
      <c r="DM75" s="252">
        <v>45</v>
      </c>
      <c r="DN75" s="1">
        <v>70</v>
      </c>
      <c r="DO75" s="1">
        <v>0</v>
      </c>
      <c r="DP75" s="1">
        <v>50</v>
      </c>
      <c r="DQ75" s="1">
        <v>73</v>
      </c>
      <c r="DR75" s="1">
        <v>65</v>
      </c>
      <c r="DS75" s="1">
        <v>73</v>
      </c>
      <c r="DT75" s="1">
        <v>21</v>
      </c>
      <c r="DU75" s="1">
        <v>63</v>
      </c>
      <c r="DV75" s="1">
        <v>0</v>
      </c>
      <c r="DW75" s="1">
        <v>38</v>
      </c>
      <c r="DX75" s="1">
        <v>65</v>
      </c>
      <c r="DY75" s="1">
        <v>0</v>
      </c>
      <c r="DZ75" s="1">
        <v>0</v>
      </c>
      <c r="EA75" s="1">
        <v>34</v>
      </c>
      <c r="EB75" s="1">
        <v>54</v>
      </c>
      <c r="EC75" s="1">
        <v>71</v>
      </c>
      <c r="ED75" s="1">
        <v>77</v>
      </c>
      <c r="EE75" s="1">
        <v>59</v>
      </c>
      <c r="EF75" s="1">
        <v>21</v>
      </c>
      <c r="EG75" s="1">
        <v>42</v>
      </c>
      <c r="EH75" s="1">
        <v>0</v>
      </c>
      <c r="EI75" s="1">
        <v>31</v>
      </c>
      <c r="EJ75" s="1">
        <v>76</v>
      </c>
      <c r="EK75" s="1">
        <v>49</v>
      </c>
      <c r="EL75" s="1">
        <v>0</v>
      </c>
      <c r="EM75" s="1">
        <v>32</v>
      </c>
      <c r="EN75" s="1">
        <v>55</v>
      </c>
      <c r="EO75" s="1">
        <v>0</v>
      </c>
      <c r="EP75" s="1">
        <v>48</v>
      </c>
      <c r="EQ75" s="1">
        <v>43</v>
      </c>
      <c r="ER75" s="1">
        <v>23</v>
      </c>
      <c r="ES75" s="1">
        <v>0</v>
      </c>
      <c r="ET75" s="1">
        <v>56</v>
      </c>
      <c r="EU75" s="1">
        <v>46</v>
      </c>
      <c r="EV75" s="1">
        <v>0</v>
      </c>
      <c r="EW75" s="1">
        <v>58</v>
      </c>
      <c r="EX75" s="1">
        <v>45</v>
      </c>
      <c r="EY75" s="1">
        <v>73</v>
      </c>
      <c r="EZ75" s="1">
        <v>80</v>
      </c>
      <c r="FA75" s="1">
        <v>0</v>
      </c>
      <c r="FB75" s="1">
        <v>43</v>
      </c>
      <c r="FC75" s="1">
        <v>78</v>
      </c>
      <c r="FD75" s="1">
        <v>62</v>
      </c>
      <c r="FE75" s="1">
        <v>54</v>
      </c>
      <c r="FF75" s="1">
        <v>68</v>
      </c>
      <c r="FG75" s="1">
        <v>0</v>
      </c>
      <c r="FH75" s="1">
        <v>24</v>
      </c>
      <c r="FI75" s="1">
        <v>48</v>
      </c>
      <c r="FJ75" s="1">
        <v>79</v>
      </c>
      <c r="FK75" s="1">
        <v>73</v>
      </c>
      <c r="FL75" s="1">
        <v>78</v>
      </c>
      <c r="FM75" s="1">
        <v>0</v>
      </c>
      <c r="FN75" s="1">
        <v>33</v>
      </c>
      <c r="FO75" s="1">
        <v>39</v>
      </c>
      <c r="FP75" s="1">
        <v>60</v>
      </c>
      <c r="FQ75" s="1">
        <v>22</v>
      </c>
      <c r="FR75" s="1">
        <v>0</v>
      </c>
      <c r="FS75" s="1">
        <v>69</v>
      </c>
      <c r="FT75" s="1">
        <v>0</v>
      </c>
      <c r="FU75" s="1">
        <v>29</v>
      </c>
      <c r="FV75" s="1">
        <v>58</v>
      </c>
      <c r="FW75" s="1">
        <v>70</v>
      </c>
      <c r="FX75" s="1">
        <v>63</v>
      </c>
      <c r="FY75" s="1">
        <v>0</v>
      </c>
      <c r="FZ75" s="1">
        <v>0</v>
      </c>
      <c r="GA75" s="1">
        <v>36</v>
      </c>
      <c r="GB75" s="1">
        <v>22</v>
      </c>
      <c r="GC75" s="1">
        <v>44</v>
      </c>
    </row>
    <row r="76" spans="1:185" ht="15.75">
      <c r="A76" s="42" t="s">
        <v>39</v>
      </c>
      <c r="D76" s="61">
        <f t="shared" si="2"/>
        <v>5031</v>
      </c>
      <c r="E76" s="252">
        <v>0</v>
      </c>
      <c r="F76" s="252">
        <v>59</v>
      </c>
      <c r="G76" s="252">
        <v>12</v>
      </c>
      <c r="H76" s="252">
        <v>27</v>
      </c>
      <c r="I76" s="252">
        <v>65</v>
      </c>
      <c r="J76" s="252">
        <v>0</v>
      </c>
      <c r="K76" s="252">
        <v>63</v>
      </c>
      <c r="L76" s="252">
        <v>12</v>
      </c>
      <c r="M76" s="252">
        <v>39</v>
      </c>
      <c r="N76" s="252">
        <v>0</v>
      </c>
      <c r="O76" s="252">
        <v>0</v>
      </c>
      <c r="P76" s="252">
        <v>52</v>
      </c>
      <c r="Q76" s="252">
        <v>47</v>
      </c>
      <c r="R76" s="252">
        <v>0</v>
      </c>
      <c r="S76" s="252">
        <v>53</v>
      </c>
      <c r="T76" s="252">
        <v>37</v>
      </c>
      <c r="U76" s="252">
        <v>76</v>
      </c>
      <c r="V76" s="252">
        <v>29</v>
      </c>
      <c r="W76" s="252">
        <v>13</v>
      </c>
      <c r="X76" s="252">
        <v>31</v>
      </c>
      <c r="Y76" s="252">
        <v>34</v>
      </c>
      <c r="Z76" s="252">
        <v>0</v>
      </c>
      <c r="AA76" s="252">
        <v>35</v>
      </c>
      <c r="AB76" s="252">
        <v>73</v>
      </c>
      <c r="AC76" s="252">
        <v>35</v>
      </c>
      <c r="AD76" s="252">
        <v>0</v>
      </c>
      <c r="AE76" s="252">
        <v>25</v>
      </c>
      <c r="AF76" s="252">
        <v>0</v>
      </c>
      <c r="AG76" s="252">
        <v>4</v>
      </c>
      <c r="AH76" s="252">
        <v>0</v>
      </c>
      <c r="AI76" s="252">
        <v>63</v>
      </c>
      <c r="AJ76" s="252">
        <v>30</v>
      </c>
      <c r="AK76" s="252">
        <v>56</v>
      </c>
      <c r="AL76" s="252">
        <v>0</v>
      </c>
      <c r="AM76" s="252">
        <v>0</v>
      </c>
      <c r="AN76" s="252">
        <v>0</v>
      </c>
      <c r="AO76" s="252">
        <v>0</v>
      </c>
      <c r="AP76" s="252">
        <v>34</v>
      </c>
      <c r="AQ76" s="252">
        <v>0</v>
      </c>
      <c r="AR76" s="252">
        <v>0</v>
      </c>
      <c r="AS76" s="252">
        <v>19</v>
      </c>
      <c r="AT76" s="252">
        <v>22</v>
      </c>
      <c r="AU76" s="252">
        <v>0</v>
      </c>
      <c r="AV76" s="252">
        <v>0</v>
      </c>
      <c r="AW76" s="252">
        <v>0</v>
      </c>
      <c r="AX76" s="252">
        <v>0</v>
      </c>
      <c r="AY76" s="252">
        <v>0</v>
      </c>
      <c r="AZ76" s="252">
        <v>13</v>
      </c>
      <c r="BA76" s="252">
        <v>52</v>
      </c>
      <c r="BB76" s="252">
        <v>0</v>
      </c>
      <c r="BC76" s="252">
        <v>0</v>
      </c>
      <c r="BD76" s="252">
        <v>3</v>
      </c>
      <c r="BE76" s="252">
        <v>65</v>
      </c>
      <c r="BF76" s="252">
        <v>28</v>
      </c>
      <c r="BG76" s="252">
        <v>0</v>
      </c>
      <c r="BH76" s="252">
        <v>2</v>
      </c>
      <c r="BI76" s="252">
        <v>0</v>
      </c>
      <c r="BJ76" s="252">
        <v>18</v>
      </c>
      <c r="BK76" s="252">
        <v>25</v>
      </c>
      <c r="BL76" s="252">
        <v>0</v>
      </c>
      <c r="BM76" s="252">
        <v>0</v>
      </c>
      <c r="BN76" s="252">
        <v>3</v>
      </c>
      <c r="BO76" s="252">
        <v>23</v>
      </c>
      <c r="BP76" s="252">
        <v>79</v>
      </c>
      <c r="BQ76" s="252">
        <v>75</v>
      </c>
      <c r="BR76" s="252">
        <v>0</v>
      </c>
      <c r="BS76" s="252">
        <v>0</v>
      </c>
      <c r="BT76" s="252">
        <v>67</v>
      </c>
      <c r="BU76" s="252">
        <v>77</v>
      </c>
      <c r="BV76" s="252">
        <v>3</v>
      </c>
      <c r="BW76" s="252">
        <v>34</v>
      </c>
      <c r="BX76" s="252">
        <v>11</v>
      </c>
      <c r="BY76" s="252">
        <v>71</v>
      </c>
      <c r="BZ76" s="252">
        <v>69</v>
      </c>
      <c r="CA76" s="252">
        <v>0</v>
      </c>
      <c r="CB76" s="252">
        <v>48</v>
      </c>
      <c r="CC76" s="252">
        <v>28</v>
      </c>
      <c r="CD76" s="252">
        <v>58</v>
      </c>
      <c r="CE76" s="252">
        <v>0</v>
      </c>
      <c r="CF76" s="252">
        <v>42</v>
      </c>
      <c r="CG76" s="252">
        <v>0</v>
      </c>
      <c r="CH76" s="252">
        <v>0</v>
      </c>
      <c r="CI76" s="252">
        <v>0</v>
      </c>
      <c r="CJ76" s="252">
        <v>0</v>
      </c>
      <c r="CK76" s="252">
        <v>58</v>
      </c>
      <c r="CL76" s="252">
        <v>0</v>
      </c>
      <c r="CM76" s="252">
        <v>61</v>
      </c>
      <c r="CN76" s="252">
        <v>0</v>
      </c>
      <c r="CO76" s="252">
        <v>0</v>
      </c>
      <c r="CP76" s="252">
        <v>0</v>
      </c>
      <c r="CQ76" s="252">
        <v>51</v>
      </c>
      <c r="CR76" s="252">
        <v>0</v>
      </c>
      <c r="CS76" s="252">
        <v>0</v>
      </c>
      <c r="CT76" s="252">
        <v>20</v>
      </c>
      <c r="CU76" s="252" t="s">
        <v>4287</v>
      </c>
      <c r="CV76" s="252">
        <v>36</v>
      </c>
      <c r="CW76" s="252">
        <v>0</v>
      </c>
      <c r="CX76" s="252">
        <v>79</v>
      </c>
      <c r="CY76" s="252">
        <v>71</v>
      </c>
      <c r="CZ76" s="252">
        <v>46</v>
      </c>
      <c r="DA76" s="252">
        <v>0</v>
      </c>
      <c r="DB76" s="252">
        <v>0</v>
      </c>
      <c r="DC76" s="252">
        <v>0</v>
      </c>
      <c r="DD76" s="252">
        <v>57</v>
      </c>
      <c r="DE76" s="252">
        <v>0</v>
      </c>
      <c r="DF76" s="252">
        <v>73</v>
      </c>
      <c r="DG76" s="252">
        <v>43</v>
      </c>
      <c r="DH76" s="252">
        <v>0</v>
      </c>
      <c r="DI76" s="252">
        <v>39</v>
      </c>
      <c r="DJ76" s="252">
        <v>6</v>
      </c>
      <c r="DK76" s="252">
        <v>5</v>
      </c>
      <c r="DL76" s="252">
        <v>47</v>
      </c>
      <c r="DM76" s="252">
        <v>24</v>
      </c>
      <c r="DN76" s="1">
        <v>8</v>
      </c>
      <c r="DO76" s="1">
        <v>68</v>
      </c>
      <c r="DP76" s="1">
        <v>48</v>
      </c>
      <c r="DQ76" s="1">
        <v>78</v>
      </c>
      <c r="DR76" s="1">
        <v>8</v>
      </c>
      <c r="DS76" s="1">
        <v>52</v>
      </c>
      <c r="DT76" s="1">
        <v>63</v>
      </c>
      <c r="DU76" s="1">
        <v>62</v>
      </c>
      <c r="DV76" s="1">
        <v>0</v>
      </c>
      <c r="DW76" s="1">
        <v>72</v>
      </c>
      <c r="DX76" s="1">
        <v>22</v>
      </c>
      <c r="DY76" s="1">
        <v>65</v>
      </c>
      <c r="DZ76" s="1">
        <v>0</v>
      </c>
      <c r="EA76" s="1">
        <v>65</v>
      </c>
      <c r="EB76" s="1">
        <v>62</v>
      </c>
      <c r="EC76" s="1">
        <v>70</v>
      </c>
      <c r="ED76" s="1">
        <v>33</v>
      </c>
      <c r="EE76" s="1">
        <v>76</v>
      </c>
      <c r="EF76" s="1">
        <v>47</v>
      </c>
      <c r="EG76" s="1">
        <v>0</v>
      </c>
      <c r="EH76" s="1">
        <v>0</v>
      </c>
      <c r="EI76" s="1">
        <v>65</v>
      </c>
      <c r="EJ76" s="1">
        <v>70</v>
      </c>
      <c r="EK76" s="1">
        <v>38</v>
      </c>
      <c r="EL76" s="1">
        <v>0</v>
      </c>
      <c r="EM76" s="1">
        <v>2</v>
      </c>
      <c r="EN76" s="1">
        <v>61</v>
      </c>
      <c r="EO76" s="1">
        <v>0</v>
      </c>
      <c r="EP76" s="1">
        <v>57</v>
      </c>
      <c r="EQ76" s="1">
        <v>0</v>
      </c>
      <c r="ER76" s="1">
        <v>22</v>
      </c>
      <c r="ES76" s="1">
        <v>0</v>
      </c>
      <c r="ET76" s="1">
        <v>70</v>
      </c>
      <c r="EU76" s="1">
        <v>28</v>
      </c>
      <c r="EV76" s="1">
        <v>46</v>
      </c>
      <c r="EW76" s="1">
        <v>0</v>
      </c>
      <c r="EX76" s="1">
        <v>55</v>
      </c>
      <c r="EY76" s="1">
        <v>64</v>
      </c>
      <c r="EZ76" s="1">
        <v>14</v>
      </c>
      <c r="FA76" s="1">
        <v>0</v>
      </c>
      <c r="FB76" s="1">
        <v>48</v>
      </c>
      <c r="FC76" s="1">
        <v>37</v>
      </c>
      <c r="FD76" s="1">
        <v>0</v>
      </c>
      <c r="FE76" s="1">
        <v>47</v>
      </c>
      <c r="FF76" s="1">
        <v>45</v>
      </c>
      <c r="FG76" s="1">
        <v>54</v>
      </c>
      <c r="FH76" s="1">
        <v>79</v>
      </c>
      <c r="FI76" s="1">
        <v>49</v>
      </c>
      <c r="FJ76" s="1">
        <v>0</v>
      </c>
      <c r="FK76" s="1">
        <v>0</v>
      </c>
      <c r="FL76" s="1">
        <v>18</v>
      </c>
      <c r="FM76" s="1">
        <v>0</v>
      </c>
      <c r="FN76" s="1">
        <v>51</v>
      </c>
      <c r="FO76" s="1">
        <v>0</v>
      </c>
      <c r="FP76" s="1">
        <v>0</v>
      </c>
      <c r="FQ76" s="1">
        <v>5</v>
      </c>
      <c r="FR76" s="1">
        <v>35</v>
      </c>
      <c r="FS76" s="1">
        <v>26</v>
      </c>
      <c r="FT76" s="1">
        <v>0</v>
      </c>
      <c r="FU76" s="1">
        <v>27</v>
      </c>
      <c r="FV76" s="1">
        <v>47</v>
      </c>
      <c r="FW76" s="1">
        <v>35</v>
      </c>
      <c r="FX76" s="1">
        <v>36</v>
      </c>
      <c r="FY76" s="1">
        <v>62</v>
      </c>
      <c r="FZ76" s="1">
        <v>0</v>
      </c>
      <c r="GA76" s="1">
        <v>77</v>
      </c>
      <c r="GB76" s="1">
        <v>51</v>
      </c>
      <c r="GC76" s="1">
        <v>56</v>
      </c>
    </row>
    <row r="77" spans="1:185" ht="15.75">
      <c r="A77" s="42" t="s">
        <v>2260</v>
      </c>
      <c r="D77" s="61">
        <f t="shared" si="2"/>
        <v>4873</v>
      </c>
      <c r="E77" s="252">
        <v>73</v>
      </c>
      <c r="F77" s="252">
        <v>0</v>
      </c>
      <c r="G77" s="252">
        <v>57</v>
      </c>
      <c r="H77" s="252">
        <v>56</v>
      </c>
      <c r="I77" s="252">
        <v>0</v>
      </c>
      <c r="J77" s="252">
        <v>50</v>
      </c>
      <c r="K77" s="252">
        <v>67</v>
      </c>
      <c r="L77" s="252">
        <v>36</v>
      </c>
      <c r="M77" s="252">
        <v>53</v>
      </c>
      <c r="N77" s="252">
        <v>66</v>
      </c>
      <c r="O77" s="252">
        <v>63</v>
      </c>
      <c r="P77" s="252">
        <v>0</v>
      </c>
      <c r="Q77" s="252">
        <v>33</v>
      </c>
      <c r="R77" s="252">
        <v>23</v>
      </c>
      <c r="S77" s="252">
        <v>19</v>
      </c>
      <c r="T77" s="252">
        <v>24</v>
      </c>
      <c r="U77" s="252">
        <v>0</v>
      </c>
      <c r="V77" s="252">
        <v>65</v>
      </c>
      <c r="W77" s="252">
        <v>59</v>
      </c>
      <c r="X77" s="252">
        <v>4</v>
      </c>
      <c r="Y77" s="252">
        <v>45</v>
      </c>
      <c r="Z77" s="252">
        <v>0</v>
      </c>
      <c r="AA77" s="252">
        <v>9</v>
      </c>
      <c r="AB77" s="252">
        <v>64</v>
      </c>
      <c r="AC77" s="252">
        <v>80</v>
      </c>
      <c r="AD77" s="252">
        <v>77</v>
      </c>
      <c r="AE77" s="252">
        <v>19</v>
      </c>
      <c r="AF77" s="252">
        <v>0</v>
      </c>
      <c r="AG77" s="252">
        <v>65</v>
      </c>
      <c r="AH77" s="252">
        <v>0</v>
      </c>
      <c r="AI77" s="252">
        <v>33</v>
      </c>
      <c r="AJ77" s="252">
        <v>18</v>
      </c>
      <c r="AK77" s="252">
        <v>0</v>
      </c>
      <c r="AL77" s="252">
        <v>0</v>
      </c>
      <c r="AM77" s="252">
        <v>0</v>
      </c>
      <c r="AN77" s="252">
        <v>0</v>
      </c>
      <c r="AO77" s="252">
        <v>0</v>
      </c>
      <c r="AP77" s="252">
        <v>37</v>
      </c>
      <c r="AQ77" s="252">
        <v>0</v>
      </c>
      <c r="AR77" s="252">
        <v>0</v>
      </c>
      <c r="AS77" s="252">
        <v>25</v>
      </c>
      <c r="AT77" s="252">
        <v>71</v>
      </c>
      <c r="AU77" s="252">
        <v>14</v>
      </c>
      <c r="AV77" s="252">
        <v>0</v>
      </c>
      <c r="AW77" s="252">
        <v>0</v>
      </c>
      <c r="AX77" s="252">
        <v>0</v>
      </c>
      <c r="AY77" s="252">
        <v>77</v>
      </c>
      <c r="AZ77" s="252">
        <v>54</v>
      </c>
      <c r="BA77" s="252">
        <v>7</v>
      </c>
      <c r="BB77" s="252">
        <v>0</v>
      </c>
      <c r="BC77" s="252">
        <v>0</v>
      </c>
      <c r="BD77" s="252">
        <v>78</v>
      </c>
      <c r="BE77" s="252">
        <v>63</v>
      </c>
      <c r="BF77" s="252">
        <v>0</v>
      </c>
      <c r="BG77" s="252">
        <v>0</v>
      </c>
      <c r="BH77" s="252">
        <v>57</v>
      </c>
      <c r="BI77" s="252">
        <v>0</v>
      </c>
      <c r="BJ77" s="252">
        <v>37</v>
      </c>
      <c r="BK77" s="252">
        <v>15</v>
      </c>
      <c r="BL77" s="252">
        <v>0</v>
      </c>
      <c r="BM77" s="252">
        <v>0</v>
      </c>
      <c r="BN77" s="252">
        <v>68</v>
      </c>
      <c r="BO77" s="252">
        <v>34</v>
      </c>
      <c r="BP77" s="252">
        <v>65</v>
      </c>
      <c r="BQ77" s="252">
        <v>55</v>
      </c>
      <c r="BR77" s="252">
        <v>0</v>
      </c>
      <c r="BS77" s="252">
        <v>0</v>
      </c>
      <c r="BT77" s="252">
        <v>55</v>
      </c>
      <c r="BU77" s="252">
        <v>66</v>
      </c>
      <c r="BV77" s="252">
        <v>42</v>
      </c>
      <c r="BW77" s="252">
        <v>71</v>
      </c>
      <c r="BX77" s="252">
        <v>26</v>
      </c>
      <c r="BY77" s="252">
        <v>69</v>
      </c>
      <c r="BZ77" s="252">
        <v>61</v>
      </c>
      <c r="CA77" s="252">
        <v>0</v>
      </c>
      <c r="CB77" s="252">
        <v>0</v>
      </c>
      <c r="CC77" s="252">
        <v>5</v>
      </c>
      <c r="CD77" s="252">
        <v>4</v>
      </c>
      <c r="CE77" s="252">
        <v>42</v>
      </c>
      <c r="CF77" s="252">
        <v>52</v>
      </c>
      <c r="CG77" s="252">
        <v>0</v>
      </c>
      <c r="CH77" s="252">
        <v>0</v>
      </c>
      <c r="CI77" s="252">
        <v>0</v>
      </c>
      <c r="CJ77" s="252">
        <v>0</v>
      </c>
      <c r="CK77" s="252">
        <v>58</v>
      </c>
      <c r="CL77" s="252">
        <v>0</v>
      </c>
      <c r="CM77" s="252">
        <v>23</v>
      </c>
      <c r="CN77" s="252">
        <v>0</v>
      </c>
      <c r="CO77" s="252">
        <v>0</v>
      </c>
      <c r="CP77" s="252">
        <v>0</v>
      </c>
      <c r="CQ77" s="252">
        <v>0</v>
      </c>
      <c r="CR77" s="252">
        <v>0</v>
      </c>
      <c r="CS77" s="252">
        <v>0</v>
      </c>
      <c r="CT77" s="252">
        <v>27</v>
      </c>
      <c r="CU77" s="252" t="s">
        <v>4318</v>
      </c>
      <c r="CV77" s="252">
        <v>0</v>
      </c>
      <c r="CW77" s="252">
        <v>0</v>
      </c>
      <c r="CX77" s="252">
        <v>0</v>
      </c>
      <c r="CY77" s="252">
        <v>31</v>
      </c>
      <c r="CZ77" s="252">
        <v>0</v>
      </c>
      <c r="DA77" s="252">
        <v>0</v>
      </c>
      <c r="DB77" s="252">
        <v>60</v>
      </c>
      <c r="DC77" s="252">
        <v>69</v>
      </c>
      <c r="DD77" s="252">
        <v>50</v>
      </c>
      <c r="DE77" s="252">
        <v>0</v>
      </c>
      <c r="DF77" s="252">
        <v>33</v>
      </c>
      <c r="DG77" s="252">
        <v>24</v>
      </c>
      <c r="DH77" s="252">
        <v>12</v>
      </c>
      <c r="DI77" s="252">
        <v>64</v>
      </c>
      <c r="DJ77" s="252">
        <v>12</v>
      </c>
      <c r="DK77" s="252">
        <v>15</v>
      </c>
      <c r="DL77" s="252">
        <v>41</v>
      </c>
      <c r="DM77" s="252">
        <v>6</v>
      </c>
      <c r="DN77" s="1">
        <v>20</v>
      </c>
      <c r="DO77" s="1">
        <v>69</v>
      </c>
      <c r="DP77" s="1">
        <v>0</v>
      </c>
      <c r="DQ77" s="1">
        <v>0</v>
      </c>
      <c r="DR77" s="1">
        <v>19</v>
      </c>
      <c r="DS77" s="1">
        <v>44</v>
      </c>
      <c r="DT77" s="1">
        <v>72</v>
      </c>
      <c r="DU77" s="1">
        <v>76</v>
      </c>
      <c r="DV77" s="1">
        <v>0</v>
      </c>
      <c r="DW77" s="1">
        <v>56</v>
      </c>
      <c r="DX77" s="1">
        <v>29</v>
      </c>
      <c r="DY77" s="1">
        <v>0</v>
      </c>
      <c r="DZ77" s="1">
        <v>0</v>
      </c>
      <c r="EA77" s="1">
        <v>58</v>
      </c>
      <c r="EB77" s="1">
        <v>0</v>
      </c>
      <c r="EC77" s="1">
        <v>73</v>
      </c>
      <c r="ED77" s="1">
        <v>13</v>
      </c>
      <c r="EE77" s="1">
        <v>37</v>
      </c>
      <c r="EF77" s="1">
        <v>17</v>
      </c>
      <c r="EG77" s="1">
        <v>64</v>
      </c>
      <c r="EH77" s="1">
        <v>0</v>
      </c>
      <c r="EI77" s="1">
        <v>51</v>
      </c>
      <c r="EJ77" s="1">
        <v>38</v>
      </c>
      <c r="EK77" s="1">
        <v>17</v>
      </c>
      <c r="EL77" s="1">
        <v>65</v>
      </c>
      <c r="EM77" s="1">
        <v>23</v>
      </c>
      <c r="EN77" s="1">
        <v>36</v>
      </c>
      <c r="EO77" s="1">
        <v>0</v>
      </c>
      <c r="EP77" s="1">
        <v>0</v>
      </c>
      <c r="EQ77" s="1">
        <v>29</v>
      </c>
      <c r="ER77" s="1">
        <v>7</v>
      </c>
      <c r="ES77" s="1">
        <v>0</v>
      </c>
      <c r="ET77" s="1">
        <v>75</v>
      </c>
      <c r="EU77" s="1">
        <v>11</v>
      </c>
      <c r="EV77" s="1">
        <v>0</v>
      </c>
      <c r="EW77" s="1">
        <v>48</v>
      </c>
      <c r="EX77" s="1">
        <v>0</v>
      </c>
      <c r="EY77" s="1">
        <v>61</v>
      </c>
      <c r="EZ77" s="1">
        <v>0</v>
      </c>
      <c r="FA77" s="1">
        <v>0</v>
      </c>
      <c r="FB77" s="1">
        <v>10</v>
      </c>
      <c r="FC77" s="1">
        <v>23</v>
      </c>
      <c r="FD77" s="1">
        <v>27</v>
      </c>
      <c r="FE77" s="1">
        <v>24</v>
      </c>
      <c r="FF77" s="1">
        <v>45</v>
      </c>
      <c r="FG77" s="1">
        <v>64</v>
      </c>
      <c r="FH77" s="1">
        <v>47</v>
      </c>
      <c r="FI77" s="1">
        <v>64</v>
      </c>
      <c r="FJ77" s="1">
        <v>0</v>
      </c>
      <c r="FK77" s="1">
        <v>0</v>
      </c>
      <c r="FL77" s="1">
        <v>27</v>
      </c>
      <c r="FM77" s="1">
        <v>0</v>
      </c>
      <c r="FN77" s="1">
        <v>16</v>
      </c>
      <c r="FO77" s="1">
        <v>50</v>
      </c>
      <c r="FP77" s="1">
        <v>0</v>
      </c>
      <c r="FQ77" s="1">
        <v>8</v>
      </c>
      <c r="FR77" s="1">
        <v>0</v>
      </c>
      <c r="FS77" s="1">
        <v>0</v>
      </c>
      <c r="FT77" s="1">
        <v>0</v>
      </c>
      <c r="FU77" s="1">
        <v>22</v>
      </c>
      <c r="FV77" s="1">
        <v>36</v>
      </c>
      <c r="FW77" s="1">
        <v>0</v>
      </c>
      <c r="FX77" s="1">
        <v>73</v>
      </c>
      <c r="FY77" s="1">
        <v>40</v>
      </c>
      <c r="FZ77" s="1">
        <v>73</v>
      </c>
      <c r="GA77" s="1">
        <v>62</v>
      </c>
      <c r="GB77" s="1">
        <v>60</v>
      </c>
      <c r="GC77" s="1">
        <v>61</v>
      </c>
    </row>
    <row r="78" spans="1:185" ht="15.75">
      <c r="A78" s="40" t="s">
        <v>144</v>
      </c>
      <c r="D78" s="61">
        <f t="shared" si="2"/>
        <v>4220</v>
      </c>
      <c r="E78" s="252">
        <v>0</v>
      </c>
      <c r="F78" s="252">
        <v>44</v>
      </c>
      <c r="G78" s="252">
        <v>9</v>
      </c>
      <c r="H78" s="252">
        <v>34</v>
      </c>
      <c r="I78" s="252">
        <v>66</v>
      </c>
      <c r="J78" s="252">
        <v>0</v>
      </c>
      <c r="K78" s="252">
        <v>53</v>
      </c>
      <c r="L78" s="252">
        <v>47</v>
      </c>
      <c r="M78" s="252">
        <v>6</v>
      </c>
      <c r="N78" s="252">
        <v>0</v>
      </c>
      <c r="O78" s="252">
        <v>56</v>
      </c>
      <c r="P78" s="252">
        <v>0</v>
      </c>
      <c r="Q78" s="252">
        <v>17</v>
      </c>
      <c r="R78" s="252">
        <v>52</v>
      </c>
      <c r="S78" s="252">
        <v>37</v>
      </c>
      <c r="T78" s="252">
        <v>14</v>
      </c>
      <c r="U78" s="252">
        <v>78</v>
      </c>
      <c r="V78" s="252">
        <v>31</v>
      </c>
      <c r="W78" s="252">
        <v>36</v>
      </c>
      <c r="X78" s="252">
        <v>25</v>
      </c>
      <c r="Y78" s="252">
        <v>0</v>
      </c>
      <c r="Z78" s="252">
        <v>0</v>
      </c>
      <c r="AA78" s="252">
        <v>14</v>
      </c>
      <c r="AB78" s="252">
        <v>67</v>
      </c>
      <c r="AC78" s="252">
        <v>7</v>
      </c>
      <c r="AD78" s="252">
        <v>0</v>
      </c>
      <c r="AE78" s="252">
        <v>51</v>
      </c>
      <c r="AF78" s="252">
        <v>0</v>
      </c>
      <c r="AG78" s="252">
        <v>41</v>
      </c>
      <c r="AH78" s="252">
        <v>75</v>
      </c>
      <c r="AI78" s="252">
        <v>38</v>
      </c>
      <c r="AJ78" s="252">
        <v>24</v>
      </c>
      <c r="AK78" s="252">
        <v>25</v>
      </c>
      <c r="AL78" s="252">
        <v>0</v>
      </c>
      <c r="AM78" s="252">
        <v>56</v>
      </c>
      <c r="AN78" s="252">
        <v>0</v>
      </c>
      <c r="AO78" s="252">
        <v>78</v>
      </c>
      <c r="AP78" s="252">
        <v>41</v>
      </c>
      <c r="AQ78" s="252">
        <v>0</v>
      </c>
      <c r="AR78" s="252">
        <v>0</v>
      </c>
      <c r="AS78" s="252">
        <v>5</v>
      </c>
      <c r="AT78" s="252">
        <v>65</v>
      </c>
      <c r="AU78" s="252">
        <v>35</v>
      </c>
      <c r="AV78" s="252">
        <v>0</v>
      </c>
      <c r="AW78" s="252">
        <v>0</v>
      </c>
      <c r="AX78" s="252">
        <v>0</v>
      </c>
      <c r="AY78" s="252">
        <v>0</v>
      </c>
      <c r="AZ78" s="252">
        <v>50</v>
      </c>
      <c r="BA78" s="252">
        <v>45</v>
      </c>
      <c r="BB78" s="252">
        <v>0</v>
      </c>
      <c r="BC78" s="252">
        <v>0</v>
      </c>
      <c r="BD78" s="252">
        <v>16</v>
      </c>
      <c r="BE78" s="252">
        <v>73</v>
      </c>
      <c r="BF78" s="252">
        <v>74</v>
      </c>
      <c r="BG78" s="252">
        <v>55</v>
      </c>
      <c r="BH78" s="252">
        <v>49</v>
      </c>
      <c r="BI78" s="252">
        <v>0</v>
      </c>
      <c r="BJ78" s="252">
        <v>0</v>
      </c>
      <c r="BK78" s="252">
        <v>57</v>
      </c>
      <c r="BL78" s="252">
        <v>0</v>
      </c>
      <c r="BM78" s="252">
        <v>0</v>
      </c>
      <c r="BN78" s="252">
        <v>43</v>
      </c>
      <c r="BO78" s="252">
        <v>13</v>
      </c>
      <c r="BP78" s="252">
        <v>16</v>
      </c>
      <c r="BQ78" s="252">
        <v>36</v>
      </c>
      <c r="BR78" s="252">
        <v>0</v>
      </c>
      <c r="BS78" s="252">
        <v>0</v>
      </c>
      <c r="BT78" s="252">
        <v>0</v>
      </c>
      <c r="BU78" s="252">
        <v>0</v>
      </c>
      <c r="BV78" s="252">
        <v>71</v>
      </c>
      <c r="BW78" s="252">
        <v>21</v>
      </c>
      <c r="BX78" s="252">
        <v>42</v>
      </c>
      <c r="BY78" s="252">
        <v>2</v>
      </c>
      <c r="BZ78" s="252">
        <v>18</v>
      </c>
      <c r="CA78" s="252">
        <v>0</v>
      </c>
      <c r="CB78" s="252">
        <v>0</v>
      </c>
      <c r="CC78" s="252">
        <v>22</v>
      </c>
      <c r="CD78" s="252">
        <v>79</v>
      </c>
      <c r="CE78" s="252">
        <v>0</v>
      </c>
      <c r="CF78" s="252">
        <v>20</v>
      </c>
      <c r="CG78" s="252">
        <v>0</v>
      </c>
      <c r="CH78" s="252">
        <v>0</v>
      </c>
      <c r="CI78" s="252">
        <v>0</v>
      </c>
      <c r="CJ78" s="252">
        <v>0</v>
      </c>
      <c r="CK78" s="252">
        <v>0</v>
      </c>
      <c r="CL78" s="252">
        <v>41</v>
      </c>
      <c r="CM78" s="252">
        <v>14</v>
      </c>
      <c r="CN78" s="252">
        <v>0</v>
      </c>
      <c r="CO78" s="252">
        <v>0</v>
      </c>
      <c r="CP78" s="252">
        <v>0</v>
      </c>
      <c r="CQ78" s="252">
        <v>25</v>
      </c>
      <c r="CR78" s="252">
        <v>0</v>
      </c>
      <c r="CS78" s="252">
        <v>0</v>
      </c>
      <c r="CT78" s="252">
        <v>56</v>
      </c>
      <c r="CU78" s="252" t="s">
        <v>4298</v>
      </c>
      <c r="CV78" s="252">
        <v>0</v>
      </c>
      <c r="CW78" s="252">
        <v>0</v>
      </c>
      <c r="CX78" s="252">
        <v>51</v>
      </c>
      <c r="CY78" s="252">
        <v>43</v>
      </c>
      <c r="CZ78" s="252">
        <v>53</v>
      </c>
      <c r="DA78" s="252">
        <v>0</v>
      </c>
      <c r="DB78" s="252">
        <v>44</v>
      </c>
      <c r="DC78" s="252">
        <v>0</v>
      </c>
      <c r="DD78" s="252">
        <v>43</v>
      </c>
      <c r="DE78" s="252">
        <v>33</v>
      </c>
      <c r="DF78" s="252">
        <v>50</v>
      </c>
      <c r="DG78" s="252">
        <v>23</v>
      </c>
      <c r="DH78" s="252">
        <v>0</v>
      </c>
      <c r="DI78" s="252">
        <v>7</v>
      </c>
      <c r="DJ78" s="252">
        <v>77</v>
      </c>
      <c r="DK78" s="252">
        <v>27</v>
      </c>
      <c r="DL78" s="252">
        <v>52</v>
      </c>
      <c r="DM78" s="252">
        <v>5</v>
      </c>
      <c r="DN78" s="1">
        <v>21</v>
      </c>
      <c r="DO78" s="1">
        <v>0</v>
      </c>
      <c r="DP78" s="1">
        <v>0</v>
      </c>
      <c r="DQ78" s="1">
        <v>35</v>
      </c>
      <c r="DR78" s="1">
        <v>31</v>
      </c>
      <c r="DS78" s="1">
        <v>22</v>
      </c>
      <c r="DT78" s="1">
        <v>40</v>
      </c>
      <c r="DU78" s="1">
        <v>0</v>
      </c>
      <c r="DV78" s="1">
        <v>60</v>
      </c>
      <c r="DW78" s="1">
        <v>18</v>
      </c>
      <c r="DX78" s="1">
        <v>4</v>
      </c>
      <c r="DY78" s="1">
        <v>54</v>
      </c>
      <c r="DZ78" s="1">
        <v>0</v>
      </c>
      <c r="EA78" s="1">
        <v>0</v>
      </c>
      <c r="EB78" s="1">
        <v>0</v>
      </c>
      <c r="EC78" s="1">
        <v>40</v>
      </c>
      <c r="ED78" s="1">
        <v>20</v>
      </c>
      <c r="EE78" s="1">
        <v>29</v>
      </c>
      <c r="EF78" s="1">
        <v>66</v>
      </c>
      <c r="EG78" s="1">
        <v>30</v>
      </c>
      <c r="EH78" s="1">
        <v>79</v>
      </c>
      <c r="EI78" s="1">
        <v>22</v>
      </c>
      <c r="EJ78" s="1">
        <v>0</v>
      </c>
      <c r="EK78" s="1">
        <v>18</v>
      </c>
      <c r="EL78" s="1">
        <v>50</v>
      </c>
      <c r="EM78" s="1">
        <v>19</v>
      </c>
      <c r="EN78" s="1">
        <v>32</v>
      </c>
      <c r="EO78" s="1">
        <v>0</v>
      </c>
      <c r="EP78" s="1">
        <v>0</v>
      </c>
      <c r="EQ78" s="1">
        <v>0</v>
      </c>
      <c r="ER78" s="1">
        <v>59</v>
      </c>
      <c r="ES78" s="1">
        <v>0</v>
      </c>
      <c r="ET78" s="1">
        <v>24</v>
      </c>
      <c r="EU78" s="1">
        <v>10</v>
      </c>
      <c r="EV78" s="1">
        <v>0</v>
      </c>
      <c r="EW78" s="1">
        <v>35</v>
      </c>
      <c r="EX78" s="1">
        <v>0</v>
      </c>
      <c r="EY78" s="1">
        <v>29</v>
      </c>
      <c r="EZ78" s="1">
        <v>26</v>
      </c>
      <c r="FA78" s="1">
        <v>0</v>
      </c>
      <c r="FB78" s="1">
        <v>37</v>
      </c>
      <c r="FC78" s="1">
        <v>0</v>
      </c>
      <c r="FD78" s="1">
        <v>36</v>
      </c>
      <c r="FE78" s="1">
        <v>12</v>
      </c>
      <c r="FF78" s="1">
        <v>0</v>
      </c>
      <c r="FG78" s="1">
        <v>0</v>
      </c>
      <c r="FH78" s="1">
        <v>33</v>
      </c>
      <c r="FI78" s="1">
        <v>39</v>
      </c>
      <c r="FJ78" s="1">
        <v>0</v>
      </c>
      <c r="FK78" s="1">
        <v>39</v>
      </c>
      <c r="FL78" s="1">
        <v>23</v>
      </c>
      <c r="FM78" s="1">
        <v>0</v>
      </c>
      <c r="FN78" s="1">
        <v>21</v>
      </c>
      <c r="FO78" s="1">
        <v>0</v>
      </c>
      <c r="FP78" s="1">
        <v>75</v>
      </c>
      <c r="FQ78" s="1">
        <v>48</v>
      </c>
      <c r="FR78" s="1">
        <v>26</v>
      </c>
      <c r="FS78" s="1">
        <v>15</v>
      </c>
      <c r="FT78" s="1">
        <v>0</v>
      </c>
      <c r="FU78" s="1">
        <v>44</v>
      </c>
      <c r="FV78" s="1">
        <v>0</v>
      </c>
      <c r="FW78" s="1">
        <v>65</v>
      </c>
      <c r="FX78" s="1">
        <v>0</v>
      </c>
      <c r="FY78" s="1">
        <v>0</v>
      </c>
      <c r="FZ78" s="1">
        <v>0</v>
      </c>
      <c r="GA78" s="1">
        <v>73</v>
      </c>
      <c r="GB78" s="1">
        <v>39</v>
      </c>
      <c r="GC78" s="1">
        <v>49</v>
      </c>
    </row>
    <row r="79" spans="1:185" ht="15.75">
      <c r="A79" s="89" t="s">
        <v>1840</v>
      </c>
      <c r="D79" s="61">
        <f t="shared" si="2"/>
        <v>6432</v>
      </c>
      <c r="E79" s="252">
        <v>75</v>
      </c>
      <c r="F79" s="252">
        <v>61</v>
      </c>
      <c r="G79" s="252">
        <v>69</v>
      </c>
      <c r="H79" s="252">
        <v>58</v>
      </c>
      <c r="I79" s="252">
        <v>50</v>
      </c>
      <c r="J79" s="252">
        <v>35</v>
      </c>
      <c r="K79" s="252">
        <v>34</v>
      </c>
      <c r="L79" s="252">
        <v>15</v>
      </c>
      <c r="M79" s="252">
        <v>63</v>
      </c>
      <c r="N79" s="252">
        <v>78</v>
      </c>
      <c r="O79" s="252">
        <v>0</v>
      </c>
      <c r="P79" s="252">
        <v>69</v>
      </c>
      <c r="Q79" s="252">
        <v>28</v>
      </c>
      <c r="R79" s="252">
        <v>55</v>
      </c>
      <c r="S79" s="252">
        <v>75</v>
      </c>
      <c r="T79" s="252">
        <v>7</v>
      </c>
      <c r="U79" s="252">
        <v>80</v>
      </c>
      <c r="V79" s="252">
        <v>53</v>
      </c>
      <c r="W79" s="252">
        <v>61</v>
      </c>
      <c r="X79" s="252">
        <v>41</v>
      </c>
      <c r="Y79" s="252">
        <v>47</v>
      </c>
      <c r="Z79" s="252">
        <v>0</v>
      </c>
      <c r="AA79" s="252">
        <v>57</v>
      </c>
      <c r="AB79" s="252">
        <v>70</v>
      </c>
      <c r="AC79" s="252">
        <v>54</v>
      </c>
      <c r="AD79" s="252">
        <v>62</v>
      </c>
      <c r="AE79" s="252">
        <v>36</v>
      </c>
      <c r="AF79" s="252">
        <v>0</v>
      </c>
      <c r="AG79" s="252">
        <v>38</v>
      </c>
      <c r="AH79" s="252">
        <v>0</v>
      </c>
      <c r="AI79" s="252">
        <v>24</v>
      </c>
      <c r="AJ79" s="252">
        <v>52</v>
      </c>
      <c r="AK79" s="252">
        <v>40</v>
      </c>
      <c r="AL79" s="252">
        <v>78</v>
      </c>
      <c r="AM79" s="252">
        <v>0</v>
      </c>
      <c r="AN79" s="252">
        <v>79</v>
      </c>
      <c r="AO79" s="252">
        <v>0</v>
      </c>
      <c r="AP79" s="252">
        <v>78</v>
      </c>
      <c r="AQ79" s="252">
        <v>0</v>
      </c>
      <c r="AR79" s="252">
        <v>0</v>
      </c>
      <c r="AS79" s="252">
        <v>71</v>
      </c>
      <c r="AT79" s="252">
        <v>64</v>
      </c>
      <c r="AU79" s="252">
        <v>50</v>
      </c>
      <c r="AV79" s="252">
        <v>61</v>
      </c>
      <c r="AW79" s="252">
        <v>0</v>
      </c>
      <c r="AX79" s="252">
        <v>0</v>
      </c>
      <c r="AY79" s="252">
        <v>0</v>
      </c>
      <c r="AZ79" s="252">
        <v>53</v>
      </c>
      <c r="BA79" s="252">
        <v>11</v>
      </c>
      <c r="BB79" s="252">
        <v>0</v>
      </c>
      <c r="BC79" s="252">
        <v>0</v>
      </c>
      <c r="BD79" s="252">
        <v>38</v>
      </c>
      <c r="BE79" s="252">
        <v>0</v>
      </c>
      <c r="BF79" s="252">
        <v>46</v>
      </c>
      <c r="BG79" s="252">
        <v>67</v>
      </c>
      <c r="BH79" s="252">
        <v>45</v>
      </c>
      <c r="BI79" s="252">
        <v>0</v>
      </c>
      <c r="BJ79" s="252">
        <v>68</v>
      </c>
      <c r="BK79" s="252">
        <v>50</v>
      </c>
      <c r="BL79" s="252">
        <v>0</v>
      </c>
      <c r="BM79" s="252">
        <v>0</v>
      </c>
      <c r="BN79" s="252">
        <v>52</v>
      </c>
      <c r="BO79" s="252">
        <v>50</v>
      </c>
      <c r="BP79" s="252">
        <v>45</v>
      </c>
      <c r="BQ79" s="252">
        <v>0</v>
      </c>
      <c r="BR79" s="252">
        <v>0</v>
      </c>
      <c r="BS79" s="252">
        <v>0</v>
      </c>
      <c r="BT79" s="252">
        <v>73</v>
      </c>
      <c r="BU79" s="252">
        <v>54</v>
      </c>
      <c r="BV79" s="252">
        <v>62</v>
      </c>
      <c r="BW79" s="252">
        <v>55</v>
      </c>
      <c r="BX79" s="252">
        <v>77</v>
      </c>
      <c r="BY79" s="252">
        <v>25</v>
      </c>
      <c r="BZ79" s="252">
        <v>72</v>
      </c>
      <c r="CA79" s="252">
        <v>0</v>
      </c>
      <c r="CB79" s="252">
        <v>30</v>
      </c>
      <c r="CC79" s="252">
        <v>66</v>
      </c>
      <c r="CD79" s="252">
        <v>21</v>
      </c>
      <c r="CE79" s="252">
        <v>0</v>
      </c>
      <c r="CF79" s="252">
        <v>46</v>
      </c>
      <c r="CG79" s="252">
        <v>0</v>
      </c>
      <c r="CH79" s="252">
        <v>0</v>
      </c>
      <c r="CI79" s="252">
        <v>0</v>
      </c>
      <c r="CJ79" s="252">
        <v>0</v>
      </c>
      <c r="CK79" s="252">
        <v>68</v>
      </c>
      <c r="CL79" s="252">
        <v>0</v>
      </c>
      <c r="CM79" s="252">
        <v>39</v>
      </c>
      <c r="CN79" s="252">
        <v>0</v>
      </c>
      <c r="CO79" s="252">
        <v>0</v>
      </c>
      <c r="CP79" s="252">
        <v>0</v>
      </c>
      <c r="CQ79" s="252">
        <v>66</v>
      </c>
      <c r="CR79" s="252">
        <v>0</v>
      </c>
      <c r="CS79" s="252">
        <v>0</v>
      </c>
      <c r="CT79" s="252">
        <v>33</v>
      </c>
      <c r="CU79" s="252" t="s">
        <v>4316</v>
      </c>
      <c r="CV79" s="252">
        <v>0</v>
      </c>
      <c r="CW79" s="252">
        <v>0</v>
      </c>
      <c r="CX79" s="252">
        <v>67</v>
      </c>
      <c r="CY79" s="252">
        <v>28</v>
      </c>
      <c r="CZ79" s="252">
        <v>74</v>
      </c>
      <c r="DA79" s="252">
        <v>0</v>
      </c>
      <c r="DB79" s="252">
        <v>45</v>
      </c>
      <c r="DC79" s="252">
        <v>0</v>
      </c>
      <c r="DD79" s="252">
        <v>69</v>
      </c>
      <c r="DE79" s="252">
        <v>78</v>
      </c>
      <c r="DF79" s="252">
        <v>0</v>
      </c>
      <c r="DG79" s="252">
        <v>30</v>
      </c>
      <c r="DH79" s="252">
        <v>0</v>
      </c>
      <c r="DI79" s="252">
        <v>76</v>
      </c>
      <c r="DJ79" s="252">
        <v>23</v>
      </c>
      <c r="DK79" s="252">
        <v>57</v>
      </c>
      <c r="DL79" s="252">
        <v>75</v>
      </c>
      <c r="DM79" s="252">
        <v>50</v>
      </c>
      <c r="DN79" s="1">
        <v>24</v>
      </c>
      <c r="DO79" s="1">
        <v>0</v>
      </c>
      <c r="DP79" s="1">
        <v>33</v>
      </c>
      <c r="DQ79" s="1">
        <v>25</v>
      </c>
      <c r="DR79" s="1">
        <v>50</v>
      </c>
      <c r="DS79" s="1">
        <v>45</v>
      </c>
      <c r="DT79" s="1">
        <v>8</v>
      </c>
      <c r="DU79" s="1">
        <v>75</v>
      </c>
      <c r="DV79" s="1">
        <v>0</v>
      </c>
      <c r="DW79" s="1">
        <v>0</v>
      </c>
      <c r="DX79" s="1">
        <v>52</v>
      </c>
      <c r="DY79" s="1">
        <v>35</v>
      </c>
      <c r="DZ79" s="1">
        <v>0</v>
      </c>
      <c r="EA79" s="1">
        <v>52</v>
      </c>
      <c r="EB79" s="1">
        <v>69</v>
      </c>
      <c r="EC79" s="1">
        <v>69</v>
      </c>
      <c r="ED79" s="1">
        <v>25</v>
      </c>
      <c r="EE79" s="1">
        <v>69</v>
      </c>
      <c r="EF79" s="1">
        <v>67</v>
      </c>
      <c r="EG79" s="1">
        <v>47</v>
      </c>
      <c r="EH79" s="1">
        <v>0</v>
      </c>
      <c r="EI79" s="1">
        <v>25</v>
      </c>
      <c r="EJ79" s="1">
        <v>31</v>
      </c>
      <c r="EK79" s="1">
        <v>28</v>
      </c>
      <c r="EL79" s="1">
        <v>0</v>
      </c>
      <c r="EM79" s="1">
        <v>40</v>
      </c>
      <c r="EN79" s="1">
        <v>38</v>
      </c>
      <c r="EO79" s="1">
        <v>0</v>
      </c>
      <c r="EP79" s="1">
        <v>76</v>
      </c>
      <c r="EQ79" s="1">
        <v>75</v>
      </c>
      <c r="ER79" s="1">
        <v>57</v>
      </c>
      <c r="ES79" s="1">
        <v>0</v>
      </c>
      <c r="ET79" s="1">
        <v>46</v>
      </c>
      <c r="EU79" s="1">
        <v>48</v>
      </c>
      <c r="EV79" s="1">
        <v>0</v>
      </c>
      <c r="EW79" s="1">
        <v>17</v>
      </c>
      <c r="EX79" s="1">
        <v>47</v>
      </c>
      <c r="EY79" s="1">
        <v>57</v>
      </c>
      <c r="EZ79" s="1">
        <v>24</v>
      </c>
      <c r="FA79" s="1">
        <v>54</v>
      </c>
      <c r="FB79" s="1">
        <v>30</v>
      </c>
      <c r="FC79" s="1">
        <v>42</v>
      </c>
      <c r="FD79" s="1">
        <v>0</v>
      </c>
      <c r="FE79" s="1">
        <v>53</v>
      </c>
      <c r="FF79" s="1">
        <v>45</v>
      </c>
      <c r="FG79" s="1">
        <v>77</v>
      </c>
      <c r="FH79" s="1">
        <v>74</v>
      </c>
      <c r="FI79" s="1">
        <v>53</v>
      </c>
      <c r="FJ79" s="1">
        <v>0</v>
      </c>
      <c r="FK79" s="1">
        <v>66</v>
      </c>
      <c r="FL79" s="1">
        <v>62</v>
      </c>
      <c r="FM79" s="1">
        <v>0</v>
      </c>
      <c r="FN79" s="1">
        <v>67</v>
      </c>
      <c r="FO79" s="1">
        <v>22</v>
      </c>
      <c r="FP79" s="1">
        <v>0</v>
      </c>
      <c r="FQ79" s="1">
        <v>34</v>
      </c>
      <c r="FR79" s="1">
        <v>78</v>
      </c>
      <c r="FS79" s="1">
        <v>35</v>
      </c>
      <c r="FT79" s="1">
        <v>0</v>
      </c>
      <c r="FU79" s="1">
        <v>67</v>
      </c>
      <c r="FV79" s="1">
        <v>70</v>
      </c>
      <c r="FW79" s="1">
        <v>15</v>
      </c>
      <c r="FX79" s="1">
        <v>0</v>
      </c>
      <c r="FY79" s="1">
        <v>78</v>
      </c>
      <c r="FZ79" s="1">
        <v>0</v>
      </c>
      <c r="GA79" s="1">
        <v>0</v>
      </c>
      <c r="GB79" s="1">
        <v>57</v>
      </c>
      <c r="GC79" s="1">
        <v>47</v>
      </c>
    </row>
    <row r="80" spans="1:185" ht="15.75">
      <c r="A80" s="41" t="s">
        <v>155</v>
      </c>
      <c r="D80" s="61">
        <f t="shared" si="2"/>
        <v>6449</v>
      </c>
      <c r="E80" s="252">
        <v>44</v>
      </c>
      <c r="F80" s="252">
        <v>73</v>
      </c>
      <c r="G80" s="252">
        <v>51</v>
      </c>
      <c r="H80" s="252">
        <v>47</v>
      </c>
      <c r="I80" s="252">
        <v>0</v>
      </c>
      <c r="J80" s="252">
        <v>0</v>
      </c>
      <c r="K80" s="252">
        <v>30</v>
      </c>
      <c r="L80" s="252">
        <v>50</v>
      </c>
      <c r="M80" s="252">
        <v>79</v>
      </c>
      <c r="N80" s="252">
        <v>0</v>
      </c>
      <c r="O80" s="252">
        <v>0</v>
      </c>
      <c r="P80" s="252">
        <v>30</v>
      </c>
      <c r="Q80" s="252">
        <v>46</v>
      </c>
      <c r="R80" s="252">
        <v>35</v>
      </c>
      <c r="S80" s="252">
        <v>0</v>
      </c>
      <c r="T80" s="252">
        <v>73</v>
      </c>
      <c r="U80" s="252">
        <v>66</v>
      </c>
      <c r="V80" s="252">
        <v>51</v>
      </c>
      <c r="W80" s="252">
        <v>54</v>
      </c>
      <c r="X80" s="252">
        <v>77</v>
      </c>
      <c r="Y80" s="252">
        <v>57</v>
      </c>
      <c r="Z80" s="252">
        <v>0</v>
      </c>
      <c r="AA80" s="252">
        <v>18</v>
      </c>
      <c r="AB80" s="252">
        <v>15</v>
      </c>
      <c r="AC80" s="252">
        <v>23</v>
      </c>
      <c r="AD80" s="252">
        <v>0</v>
      </c>
      <c r="AE80" s="252">
        <v>71</v>
      </c>
      <c r="AF80" s="252">
        <v>65</v>
      </c>
      <c r="AG80" s="252">
        <v>59</v>
      </c>
      <c r="AH80" s="252">
        <v>62</v>
      </c>
      <c r="AI80" s="252">
        <v>52</v>
      </c>
      <c r="AJ80" s="252">
        <v>32</v>
      </c>
      <c r="AK80" s="252">
        <v>15</v>
      </c>
      <c r="AL80" s="252">
        <v>72</v>
      </c>
      <c r="AM80" s="252">
        <v>0</v>
      </c>
      <c r="AN80" s="252">
        <v>75</v>
      </c>
      <c r="AO80" s="252">
        <v>0</v>
      </c>
      <c r="AP80" s="252">
        <v>47</v>
      </c>
      <c r="AQ80" s="252">
        <v>0</v>
      </c>
      <c r="AR80" s="252">
        <v>68</v>
      </c>
      <c r="AS80" s="252">
        <v>70</v>
      </c>
      <c r="AT80" s="252">
        <v>54</v>
      </c>
      <c r="AU80" s="252">
        <v>77</v>
      </c>
      <c r="AV80" s="252">
        <v>0</v>
      </c>
      <c r="AW80" s="252">
        <v>50</v>
      </c>
      <c r="AX80" s="252">
        <v>0</v>
      </c>
      <c r="AY80" s="252">
        <v>0</v>
      </c>
      <c r="AZ80" s="252">
        <v>64</v>
      </c>
      <c r="BA80" s="252">
        <v>56</v>
      </c>
      <c r="BB80" s="252">
        <v>0</v>
      </c>
      <c r="BC80" s="252">
        <v>0</v>
      </c>
      <c r="BD80" s="252">
        <v>55</v>
      </c>
      <c r="BE80" s="252">
        <v>0</v>
      </c>
      <c r="BF80" s="252">
        <v>36</v>
      </c>
      <c r="BG80" s="252">
        <v>51</v>
      </c>
      <c r="BH80" s="252">
        <v>51</v>
      </c>
      <c r="BI80" s="252">
        <v>0</v>
      </c>
      <c r="BJ80" s="252">
        <v>49</v>
      </c>
      <c r="BK80" s="252">
        <v>64</v>
      </c>
      <c r="BL80" s="252">
        <v>0</v>
      </c>
      <c r="BM80" s="252">
        <v>0</v>
      </c>
      <c r="BN80" s="252">
        <v>42</v>
      </c>
      <c r="BO80" s="252">
        <v>48</v>
      </c>
      <c r="BP80" s="252">
        <v>30</v>
      </c>
      <c r="BQ80" s="252">
        <v>0</v>
      </c>
      <c r="BR80" s="252">
        <v>0</v>
      </c>
      <c r="BS80" s="252">
        <v>0</v>
      </c>
      <c r="BT80" s="252">
        <v>0</v>
      </c>
      <c r="BU80" s="252">
        <v>0</v>
      </c>
      <c r="BV80" s="252">
        <v>30</v>
      </c>
      <c r="BW80" s="252">
        <v>45</v>
      </c>
      <c r="BX80" s="252">
        <v>20</v>
      </c>
      <c r="BY80" s="252">
        <v>39</v>
      </c>
      <c r="BZ80" s="252">
        <v>41</v>
      </c>
      <c r="CA80" s="252">
        <v>57</v>
      </c>
      <c r="CB80" s="252">
        <v>77</v>
      </c>
      <c r="CC80" s="252">
        <v>76</v>
      </c>
      <c r="CD80" s="252">
        <v>46</v>
      </c>
      <c r="CE80" s="252">
        <v>0</v>
      </c>
      <c r="CF80" s="252">
        <v>76</v>
      </c>
      <c r="CG80" s="252">
        <v>0</v>
      </c>
      <c r="CH80" s="252">
        <v>0</v>
      </c>
      <c r="CI80" s="252">
        <v>0</v>
      </c>
      <c r="CJ80" s="252">
        <v>0</v>
      </c>
      <c r="CK80" s="252">
        <v>76</v>
      </c>
      <c r="CL80" s="252">
        <v>0</v>
      </c>
      <c r="CM80" s="252">
        <v>68</v>
      </c>
      <c r="CN80" s="252">
        <v>0</v>
      </c>
      <c r="CO80" s="252">
        <v>0</v>
      </c>
      <c r="CP80" s="252">
        <v>0</v>
      </c>
      <c r="CQ80" s="252">
        <v>0</v>
      </c>
      <c r="CR80" s="252">
        <v>0</v>
      </c>
      <c r="CS80" s="252">
        <v>0</v>
      </c>
      <c r="CT80" s="252">
        <v>78</v>
      </c>
      <c r="CU80" s="252" t="s">
        <v>4279</v>
      </c>
      <c r="CV80" s="252">
        <v>0</v>
      </c>
      <c r="CW80" s="252">
        <v>0</v>
      </c>
      <c r="CX80" s="252">
        <v>0</v>
      </c>
      <c r="CY80" s="252">
        <v>36</v>
      </c>
      <c r="CZ80" s="252">
        <v>0</v>
      </c>
      <c r="DA80" s="252">
        <v>0</v>
      </c>
      <c r="DB80" s="252">
        <v>50</v>
      </c>
      <c r="DC80" s="252">
        <v>0</v>
      </c>
      <c r="DD80" s="252">
        <v>27</v>
      </c>
      <c r="DE80" s="252">
        <v>65</v>
      </c>
      <c r="DF80" s="252">
        <v>52</v>
      </c>
      <c r="DG80" s="252">
        <v>52</v>
      </c>
      <c r="DH80" s="252">
        <v>65</v>
      </c>
      <c r="DI80" s="252">
        <v>25</v>
      </c>
      <c r="DJ80" s="252">
        <v>59</v>
      </c>
      <c r="DK80" s="252">
        <v>19</v>
      </c>
      <c r="DL80" s="252">
        <v>68</v>
      </c>
      <c r="DM80" s="252">
        <v>68</v>
      </c>
      <c r="DN80" s="1">
        <v>30</v>
      </c>
      <c r="DO80" s="1">
        <v>0</v>
      </c>
      <c r="DP80" s="1">
        <v>70</v>
      </c>
      <c r="DQ80" s="1">
        <v>67</v>
      </c>
      <c r="DR80" s="1">
        <v>65</v>
      </c>
      <c r="DS80" s="1">
        <v>60</v>
      </c>
      <c r="DT80" s="1">
        <v>80</v>
      </c>
      <c r="DU80" s="1">
        <v>0</v>
      </c>
      <c r="DV80" s="1">
        <v>0</v>
      </c>
      <c r="DW80" s="1">
        <v>75</v>
      </c>
      <c r="DX80" s="1">
        <v>59</v>
      </c>
      <c r="DY80" s="1">
        <v>72</v>
      </c>
      <c r="DZ80" s="1">
        <v>0</v>
      </c>
      <c r="EA80" s="1">
        <v>46</v>
      </c>
      <c r="EB80" s="1">
        <v>0</v>
      </c>
      <c r="EC80" s="1">
        <v>0</v>
      </c>
      <c r="ED80" s="1">
        <v>34</v>
      </c>
      <c r="EE80" s="1">
        <v>0</v>
      </c>
      <c r="EF80" s="1">
        <v>79</v>
      </c>
      <c r="EG80" s="1">
        <v>76</v>
      </c>
      <c r="EH80" s="1">
        <v>0</v>
      </c>
      <c r="EI80" s="1">
        <v>63</v>
      </c>
      <c r="EJ80" s="1">
        <v>0</v>
      </c>
      <c r="EK80" s="1">
        <v>35</v>
      </c>
      <c r="EL80" s="1">
        <v>0</v>
      </c>
      <c r="EM80" s="1">
        <v>53</v>
      </c>
      <c r="EN80" s="1">
        <v>51</v>
      </c>
      <c r="EO80" s="1">
        <v>0</v>
      </c>
      <c r="EP80" s="1">
        <v>0</v>
      </c>
      <c r="EQ80" s="1">
        <v>60</v>
      </c>
      <c r="ER80" s="1">
        <v>42</v>
      </c>
      <c r="ES80" s="1">
        <v>0</v>
      </c>
      <c r="ET80" s="1">
        <v>34</v>
      </c>
      <c r="EU80" s="1">
        <v>79</v>
      </c>
      <c r="EV80" s="1">
        <v>63</v>
      </c>
      <c r="EW80" s="1">
        <v>60</v>
      </c>
      <c r="EX80" s="1">
        <v>49</v>
      </c>
      <c r="EY80" s="1">
        <v>47</v>
      </c>
      <c r="EZ80" s="1">
        <v>43</v>
      </c>
      <c r="FA80" s="1">
        <v>77</v>
      </c>
      <c r="FB80" s="1">
        <v>60</v>
      </c>
      <c r="FC80" s="1">
        <v>64</v>
      </c>
      <c r="FD80" s="1">
        <v>0</v>
      </c>
      <c r="FE80" s="1">
        <v>79</v>
      </c>
      <c r="FF80" s="1">
        <v>76</v>
      </c>
      <c r="FG80" s="1">
        <v>66</v>
      </c>
      <c r="FH80" s="1">
        <v>24</v>
      </c>
      <c r="FI80" s="1">
        <v>61</v>
      </c>
      <c r="FJ80" s="1">
        <v>0</v>
      </c>
      <c r="FK80" s="1">
        <v>58</v>
      </c>
      <c r="FL80" s="1">
        <v>22</v>
      </c>
      <c r="FM80" s="1">
        <v>0</v>
      </c>
      <c r="FN80" s="1">
        <v>77</v>
      </c>
      <c r="FO80" s="1">
        <v>32</v>
      </c>
      <c r="FP80" s="1">
        <v>0</v>
      </c>
      <c r="FQ80" s="1">
        <v>22</v>
      </c>
      <c r="FR80" s="1">
        <v>39</v>
      </c>
      <c r="FS80" s="1">
        <v>50</v>
      </c>
      <c r="FT80" s="1">
        <v>0</v>
      </c>
      <c r="FU80" s="1">
        <v>61</v>
      </c>
      <c r="FV80" s="1">
        <v>76</v>
      </c>
      <c r="FW80" s="1">
        <v>23</v>
      </c>
      <c r="FX80" s="1">
        <v>58</v>
      </c>
      <c r="FY80" s="1">
        <v>47</v>
      </c>
      <c r="FZ80" s="1">
        <v>63</v>
      </c>
      <c r="GA80" s="1">
        <v>39</v>
      </c>
      <c r="GB80" s="1">
        <v>63</v>
      </c>
      <c r="GC80" s="1">
        <v>71</v>
      </c>
    </row>
    <row r="81" spans="1:185" ht="15.75">
      <c r="A81" s="41" t="s">
        <v>824</v>
      </c>
      <c r="D81" s="61">
        <f t="shared" si="2"/>
        <v>6479</v>
      </c>
      <c r="E81" s="252">
        <v>25</v>
      </c>
      <c r="F81" s="252">
        <v>77</v>
      </c>
      <c r="G81" s="252">
        <v>34</v>
      </c>
      <c r="H81" s="252">
        <v>24</v>
      </c>
      <c r="I81" s="252">
        <v>0</v>
      </c>
      <c r="J81" s="252">
        <v>79</v>
      </c>
      <c r="K81" s="252">
        <v>35</v>
      </c>
      <c r="L81" s="252">
        <v>34</v>
      </c>
      <c r="M81" s="252">
        <v>33</v>
      </c>
      <c r="N81" s="252">
        <v>0</v>
      </c>
      <c r="O81" s="252">
        <v>0</v>
      </c>
      <c r="P81" s="252">
        <v>43</v>
      </c>
      <c r="Q81" s="252">
        <v>60</v>
      </c>
      <c r="R81" s="252">
        <v>60</v>
      </c>
      <c r="S81" s="252">
        <v>50</v>
      </c>
      <c r="T81" s="252">
        <v>39</v>
      </c>
      <c r="U81" s="252">
        <v>61</v>
      </c>
      <c r="V81" s="252">
        <v>59</v>
      </c>
      <c r="W81" s="252">
        <v>54</v>
      </c>
      <c r="X81" s="252">
        <v>43</v>
      </c>
      <c r="Y81" s="252">
        <v>29</v>
      </c>
      <c r="Z81" s="252">
        <v>0</v>
      </c>
      <c r="AA81" s="252">
        <v>79</v>
      </c>
      <c r="AB81" s="252">
        <v>32</v>
      </c>
      <c r="AC81" s="252">
        <v>60</v>
      </c>
      <c r="AD81" s="252">
        <v>0</v>
      </c>
      <c r="AE81" s="252">
        <v>42</v>
      </c>
      <c r="AF81" s="252">
        <v>57</v>
      </c>
      <c r="AG81" s="252">
        <v>21</v>
      </c>
      <c r="AH81" s="252">
        <v>72</v>
      </c>
      <c r="AI81" s="252">
        <v>23</v>
      </c>
      <c r="AJ81" s="252">
        <v>67</v>
      </c>
      <c r="AK81" s="252">
        <v>17</v>
      </c>
      <c r="AL81" s="252">
        <v>29</v>
      </c>
      <c r="AM81" s="252">
        <v>53</v>
      </c>
      <c r="AN81" s="252">
        <v>60</v>
      </c>
      <c r="AO81" s="252">
        <v>0</v>
      </c>
      <c r="AP81" s="252">
        <v>58</v>
      </c>
      <c r="AQ81" s="252">
        <v>0</v>
      </c>
      <c r="AR81" s="252">
        <v>0</v>
      </c>
      <c r="AS81" s="252">
        <v>38</v>
      </c>
      <c r="AT81" s="252">
        <v>67</v>
      </c>
      <c r="AU81" s="252">
        <v>57</v>
      </c>
      <c r="AV81" s="252">
        <v>0</v>
      </c>
      <c r="AW81" s="252">
        <v>0</v>
      </c>
      <c r="AX81" s="252">
        <v>0</v>
      </c>
      <c r="AY81" s="252">
        <v>0</v>
      </c>
      <c r="AZ81" s="252">
        <v>55</v>
      </c>
      <c r="BA81" s="252">
        <v>37</v>
      </c>
      <c r="BB81" s="252">
        <v>0</v>
      </c>
      <c r="BC81" s="252">
        <v>0</v>
      </c>
      <c r="BD81" s="252">
        <v>75</v>
      </c>
      <c r="BE81" s="252">
        <v>0</v>
      </c>
      <c r="BF81" s="252">
        <v>74</v>
      </c>
      <c r="BG81" s="252">
        <v>0</v>
      </c>
      <c r="BH81" s="252">
        <v>64</v>
      </c>
      <c r="BI81" s="252">
        <v>0</v>
      </c>
      <c r="BJ81" s="252">
        <v>76</v>
      </c>
      <c r="BK81" s="252">
        <v>30</v>
      </c>
      <c r="BL81" s="252">
        <v>0</v>
      </c>
      <c r="BM81" s="252">
        <v>0</v>
      </c>
      <c r="BN81" s="252">
        <v>72</v>
      </c>
      <c r="BO81" s="252">
        <v>41</v>
      </c>
      <c r="BP81" s="252">
        <v>50</v>
      </c>
      <c r="BQ81" s="252">
        <v>68</v>
      </c>
      <c r="BR81" s="252">
        <v>0</v>
      </c>
      <c r="BS81" s="252">
        <v>76</v>
      </c>
      <c r="BT81" s="252">
        <v>65</v>
      </c>
      <c r="BU81" s="252">
        <v>78</v>
      </c>
      <c r="BV81" s="252">
        <v>61</v>
      </c>
      <c r="BW81" s="252">
        <v>48</v>
      </c>
      <c r="BX81" s="252">
        <v>27</v>
      </c>
      <c r="BY81" s="252">
        <v>42</v>
      </c>
      <c r="BZ81" s="252">
        <v>20</v>
      </c>
      <c r="CA81" s="252">
        <v>0</v>
      </c>
      <c r="CB81" s="252">
        <v>57</v>
      </c>
      <c r="CC81" s="252">
        <v>78</v>
      </c>
      <c r="CD81" s="252">
        <v>16</v>
      </c>
      <c r="CE81" s="252">
        <v>32</v>
      </c>
      <c r="CF81" s="252">
        <v>35</v>
      </c>
      <c r="CG81" s="252">
        <v>0</v>
      </c>
      <c r="CH81" s="252">
        <v>0</v>
      </c>
      <c r="CI81" s="252">
        <v>0</v>
      </c>
      <c r="CJ81" s="252">
        <v>0</v>
      </c>
      <c r="CK81" s="252">
        <v>24</v>
      </c>
      <c r="CL81" s="252">
        <v>0</v>
      </c>
      <c r="CM81" s="252">
        <v>25</v>
      </c>
      <c r="CN81" s="252">
        <v>0</v>
      </c>
      <c r="CO81" s="252">
        <v>0</v>
      </c>
      <c r="CP81" s="252">
        <v>0</v>
      </c>
      <c r="CQ81" s="252">
        <v>56</v>
      </c>
      <c r="CR81" s="252">
        <v>0</v>
      </c>
      <c r="CS81" s="252">
        <v>0</v>
      </c>
      <c r="CT81" s="252">
        <v>65</v>
      </c>
      <c r="CU81" s="252" t="s">
        <v>4270</v>
      </c>
      <c r="CV81" s="252">
        <v>48</v>
      </c>
      <c r="CW81" s="252">
        <v>78</v>
      </c>
      <c r="CX81" s="252">
        <v>0</v>
      </c>
      <c r="CY81" s="252">
        <v>27</v>
      </c>
      <c r="CZ81" s="252">
        <v>0</v>
      </c>
      <c r="DA81" s="252">
        <v>78</v>
      </c>
      <c r="DB81" s="252">
        <v>0</v>
      </c>
      <c r="DC81" s="252">
        <v>0</v>
      </c>
      <c r="DD81" s="252">
        <v>45</v>
      </c>
      <c r="DE81" s="252">
        <v>61</v>
      </c>
      <c r="DF81" s="252">
        <v>0</v>
      </c>
      <c r="DG81" s="252">
        <v>62</v>
      </c>
      <c r="DH81" s="252">
        <v>18</v>
      </c>
      <c r="DI81" s="252">
        <v>66</v>
      </c>
      <c r="DJ81" s="252">
        <v>20</v>
      </c>
      <c r="DK81" s="252">
        <v>61</v>
      </c>
      <c r="DL81" s="252">
        <v>79</v>
      </c>
      <c r="DM81" s="252">
        <v>55</v>
      </c>
      <c r="DN81" s="1">
        <v>86</v>
      </c>
      <c r="DO81" s="1">
        <v>0</v>
      </c>
      <c r="DP81" s="1">
        <v>73</v>
      </c>
      <c r="DQ81" s="1">
        <v>67</v>
      </c>
      <c r="DR81" s="1">
        <v>71</v>
      </c>
      <c r="DS81" s="1">
        <v>43</v>
      </c>
      <c r="DT81" s="1">
        <v>79</v>
      </c>
      <c r="DU81" s="1">
        <v>0</v>
      </c>
      <c r="DV81" s="1">
        <v>76</v>
      </c>
      <c r="DW81" s="1">
        <v>51</v>
      </c>
      <c r="DX81" s="1">
        <v>53</v>
      </c>
      <c r="DY81" s="1">
        <v>41</v>
      </c>
      <c r="DZ81" s="1">
        <v>0</v>
      </c>
      <c r="EA81" s="1">
        <v>80</v>
      </c>
      <c r="EB81" s="1">
        <v>0</v>
      </c>
      <c r="EC81" s="1">
        <v>0</v>
      </c>
      <c r="ED81" s="1">
        <v>31</v>
      </c>
      <c r="EE81" s="1">
        <v>59</v>
      </c>
      <c r="EF81" s="1">
        <v>48</v>
      </c>
      <c r="EG81" s="1">
        <v>59</v>
      </c>
      <c r="EH81" s="1">
        <v>0</v>
      </c>
      <c r="EI81" s="1">
        <v>69</v>
      </c>
      <c r="EJ81" s="1">
        <v>56</v>
      </c>
      <c r="EK81" s="1">
        <v>66</v>
      </c>
      <c r="EL81" s="1">
        <v>0</v>
      </c>
      <c r="EM81" s="1">
        <v>58</v>
      </c>
      <c r="EN81" s="1">
        <v>66</v>
      </c>
      <c r="EO81" s="1">
        <v>0</v>
      </c>
      <c r="EP81" s="1">
        <v>0</v>
      </c>
      <c r="EQ81" s="1">
        <v>62</v>
      </c>
      <c r="ER81" s="1">
        <v>75</v>
      </c>
      <c r="ES81" s="1">
        <v>0</v>
      </c>
      <c r="ET81" s="1">
        <v>43</v>
      </c>
      <c r="EU81" s="1">
        <v>76</v>
      </c>
      <c r="EV81" s="1">
        <v>0</v>
      </c>
      <c r="EW81" s="1">
        <v>64</v>
      </c>
      <c r="EX81" s="1">
        <v>0</v>
      </c>
      <c r="EY81" s="1">
        <v>39</v>
      </c>
      <c r="EZ81" s="1">
        <v>71</v>
      </c>
      <c r="FA81" s="1">
        <v>59</v>
      </c>
      <c r="FB81" s="1">
        <v>36</v>
      </c>
      <c r="FC81" s="1">
        <v>43</v>
      </c>
      <c r="FD81" s="1">
        <v>57</v>
      </c>
      <c r="FE81" s="1">
        <v>56</v>
      </c>
      <c r="FF81" s="1">
        <v>31</v>
      </c>
      <c r="FG81" s="1">
        <v>49</v>
      </c>
      <c r="FH81" s="1">
        <v>68</v>
      </c>
      <c r="FI81" s="1">
        <v>44</v>
      </c>
      <c r="FJ81" s="1">
        <v>54</v>
      </c>
      <c r="FK81" s="1">
        <v>0</v>
      </c>
      <c r="FL81" s="1">
        <v>56</v>
      </c>
      <c r="FM81" s="1">
        <v>0</v>
      </c>
      <c r="FN81" s="1">
        <v>64</v>
      </c>
      <c r="FO81" s="1">
        <v>0</v>
      </c>
      <c r="FP81" s="1">
        <v>0</v>
      </c>
      <c r="FQ81" s="1">
        <v>36</v>
      </c>
      <c r="FR81" s="1">
        <v>0</v>
      </c>
      <c r="FS81" s="1">
        <v>68</v>
      </c>
      <c r="FT81" s="1">
        <v>0</v>
      </c>
      <c r="FU81" s="1">
        <v>55</v>
      </c>
      <c r="FV81" s="1">
        <v>15</v>
      </c>
      <c r="FW81" s="1">
        <v>47</v>
      </c>
      <c r="FX81" s="1">
        <v>0</v>
      </c>
      <c r="FY81" s="1">
        <v>24</v>
      </c>
      <c r="FZ81" s="1">
        <v>0</v>
      </c>
      <c r="GA81" s="1">
        <v>51</v>
      </c>
      <c r="GB81" s="1">
        <v>14</v>
      </c>
      <c r="GC81" s="1">
        <v>74</v>
      </c>
    </row>
    <row r="82" spans="1:185" ht="15.75">
      <c r="A82" s="42" t="s">
        <v>2223</v>
      </c>
      <c r="D82" s="61">
        <f t="shared" si="2"/>
        <v>6556</v>
      </c>
      <c r="E82" s="252">
        <v>40</v>
      </c>
      <c r="F82" s="252">
        <v>0</v>
      </c>
      <c r="G82" s="252">
        <v>28</v>
      </c>
      <c r="H82" s="252">
        <v>0</v>
      </c>
      <c r="I82" s="252">
        <v>0</v>
      </c>
      <c r="J82" s="252">
        <v>64</v>
      </c>
      <c r="K82" s="252">
        <v>59</v>
      </c>
      <c r="L82" s="252">
        <v>65</v>
      </c>
      <c r="M82" s="252">
        <v>14</v>
      </c>
      <c r="N82" s="252">
        <v>0</v>
      </c>
      <c r="O82" s="252">
        <v>0</v>
      </c>
      <c r="P82" s="252">
        <v>34</v>
      </c>
      <c r="Q82" s="252">
        <v>45</v>
      </c>
      <c r="R82" s="252">
        <v>65</v>
      </c>
      <c r="S82" s="252">
        <v>31</v>
      </c>
      <c r="T82" s="252">
        <v>76</v>
      </c>
      <c r="U82" s="252">
        <v>29</v>
      </c>
      <c r="V82" s="252">
        <v>10</v>
      </c>
      <c r="W82" s="252">
        <v>44</v>
      </c>
      <c r="X82" s="252">
        <v>54</v>
      </c>
      <c r="Y82" s="252">
        <v>80</v>
      </c>
      <c r="Z82" s="252">
        <v>0</v>
      </c>
      <c r="AA82" s="252">
        <v>73</v>
      </c>
      <c r="AB82" s="252">
        <v>35</v>
      </c>
      <c r="AC82" s="252">
        <v>21</v>
      </c>
      <c r="AD82" s="252">
        <v>0</v>
      </c>
      <c r="AE82" s="252">
        <v>58</v>
      </c>
      <c r="AF82" s="252">
        <v>0</v>
      </c>
      <c r="AG82" s="252">
        <v>30</v>
      </c>
      <c r="AH82" s="252">
        <v>66</v>
      </c>
      <c r="AI82" s="252">
        <v>69</v>
      </c>
      <c r="AJ82" s="252">
        <v>54</v>
      </c>
      <c r="AK82" s="252">
        <v>51</v>
      </c>
      <c r="AL82" s="252">
        <v>0</v>
      </c>
      <c r="AM82" s="252">
        <v>0</v>
      </c>
      <c r="AN82" s="252">
        <v>0</v>
      </c>
      <c r="AO82" s="252">
        <v>58</v>
      </c>
      <c r="AP82" s="252">
        <v>26</v>
      </c>
      <c r="AQ82" s="252">
        <v>0</v>
      </c>
      <c r="AR82" s="252">
        <v>72</v>
      </c>
      <c r="AS82" s="252">
        <v>42</v>
      </c>
      <c r="AT82" s="252">
        <v>8</v>
      </c>
      <c r="AU82" s="252">
        <v>31</v>
      </c>
      <c r="AV82" s="252">
        <v>41</v>
      </c>
      <c r="AW82" s="252">
        <v>52</v>
      </c>
      <c r="AX82" s="252">
        <v>0</v>
      </c>
      <c r="AY82" s="252">
        <v>0</v>
      </c>
      <c r="AZ82" s="252">
        <v>15</v>
      </c>
      <c r="BA82" s="252">
        <v>60</v>
      </c>
      <c r="BB82" s="252">
        <v>0</v>
      </c>
      <c r="BC82" s="252">
        <v>0</v>
      </c>
      <c r="BD82" s="252">
        <v>27</v>
      </c>
      <c r="BE82" s="252">
        <v>78</v>
      </c>
      <c r="BF82" s="252">
        <v>74</v>
      </c>
      <c r="BG82" s="252">
        <v>27</v>
      </c>
      <c r="BH82" s="252">
        <v>28</v>
      </c>
      <c r="BI82" s="252">
        <v>0</v>
      </c>
      <c r="BJ82" s="252">
        <v>77</v>
      </c>
      <c r="BK82" s="252">
        <v>21</v>
      </c>
      <c r="BL82" s="252">
        <v>0</v>
      </c>
      <c r="BM82" s="252">
        <v>0</v>
      </c>
      <c r="BN82" s="252">
        <v>51</v>
      </c>
      <c r="BO82" s="252">
        <v>42</v>
      </c>
      <c r="BP82" s="252">
        <v>44</v>
      </c>
      <c r="BQ82" s="252">
        <v>0</v>
      </c>
      <c r="BR82" s="252">
        <v>0</v>
      </c>
      <c r="BS82" s="252">
        <v>0</v>
      </c>
      <c r="BT82" s="252">
        <v>0</v>
      </c>
      <c r="BU82" s="252">
        <v>55</v>
      </c>
      <c r="BV82" s="252">
        <v>64</v>
      </c>
      <c r="BW82" s="252">
        <v>15</v>
      </c>
      <c r="BX82" s="252">
        <v>44</v>
      </c>
      <c r="BY82" s="252">
        <v>19</v>
      </c>
      <c r="BZ82" s="252">
        <v>57</v>
      </c>
      <c r="CA82" s="252">
        <v>63</v>
      </c>
      <c r="CB82" s="252">
        <v>77</v>
      </c>
      <c r="CC82" s="252">
        <v>45</v>
      </c>
      <c r="CD82" s="252">
        <v>43</v>
      </c>
      <c r="CE82" s="252">
        <v>0</v>
      </c>
      <c r="CF82" s="252">
        <v>66</v>
      </c>
      <c r="CG82" s="252">
        <v>0</v>
      </c>
      <c r="CH82" s="252">
        <v>0</v>
      </c>
      <c r="CI82" s="252">
        <v>48</v>
      </c>
      <c r="CJ82" s="252">
        <v>0</v>
      </c>
      <c r="CK82" s="252">
        <v>58</v>
      </c>
      <c r="CL82" s="252">
        <v>59</v>
      </c>
      <c r="CM82" s="252">
        <v>51</v>
      </c>
      <c r="CN82" s="252">
        <v>0</v>
      </c>
      <c r="CO82" s="252">
        <v>0</v>
      </c>
      <c r="CP82" s="252">
        <v>0</v>
      </c>
      <c r="CQ82" s="252">
        <v>64</v>
      </c>
      <c r="CR82" s="252">
        <v>0</v>
      </c>
      <c r="CS82" s="252">
        <v>0</v>
      </c>
      <c r="CT82" s="252">
        <v>71</v>
      </c>
      <c r="CU82" s="252" t="s">
        <v>4285</v>
      </c>
      <c r="CV82" s="252">
        <v>62</v>
      </c>
      <c r="CW82" s="252">
        <v>0</v>
      </c>
      <c r="CX82" s="252">
        <v>0</v>
      </c>
      <c r="CY82" s="252">
        <v>33</v>
      </c>
      <c r="CZ82" s="252">
        <v>0</v>
      </c>
      <c r="DA82" s="252">
        <v>80</v>
      </c>
      <c r="DB82" s="252">
        <v>71</v>
      </c>
      <c r="DC82" s="252">
        <v>0</v>
      </c>
      <c r="DD82" s="252">
        <v>32</v>
      </c>
      <c r="DE82" s="252">
        <v>66</v>
      </c>
      <c r="DF82" s="252">
        <v>49</v>
      </c>
      <c r="DG82" s="252">
        <v>59</v>
      </c>
      <c r="DH82" s="252">
        <v>74</v>
      </c>
      <c r="DI82" s="252">
        <v>46</v>
      </c>
      <c r="DJ82" s="252">
        <v>63</v>
      </c>
      <c r="DK82" s="252">
        <v>66</v>
      </c>
      <c r="DL82" s="252">
        <v>33</v>
      </c>
      <c r="DM82" s="252">
        <v>65</v>
      </c>
      <c r="DN82" s="1">
        <v>75</v>
      </c>
      <c r="DO82" s="1">
        <v>0</v>
      </c>
      <c r="DP82" s="1">
        <v>77</v>
      </c>
      <c r="DQ82" s="1">
        <v>67</v>
      </c>
      <c r="DR82" s="1">
        <v>76</v>
      </c>
      <c r="DS82" s="1">
        <v>68</v>
      </c>
      <c r="DT82" s="1">
        <v>27</v>
      </c>
      <c r="DU82" s="1">
        <v>0</v>
      </c>
      <c r="DV82" s="1">
        <v>78</v>
      </c>
      <c r="DW82" s="1">
        <v>55</v>
      </c>
      <c r="DX82" s="1">
        <v>41</v>
      </c>
      <c r="DY82" s="1">
        <v>29</v>
      </c>
      <c r="DZ82" s="1">
        <v>0</v>
      </c>
      <c r="EA82" s="1">
        <v>34</v>
      </c>
      <c r="EB82" s="1">
        <v>48</v>
      </c>
      <c r="EC82" s="1">
        <v>0</v>
      </c>
      <c r="ED82" s="1">
        <v>44</v>
      </c>
      <c r="EE82" s="1">
        <v>65</v>
      </c>
      <c r="EF82" s="1">
        <v>61</v>
      </c>
      <c r="EG82" s="1">
        <v>0</v>
      </c>
      <c r="EH82" s="1">
        <v>0</v>
      </c>
      <c r="EI82" s="1">
        <v>34</v>
      </c>
      <c r="EJ82" s="1">
        <v>56</v>
      </c>
      <c r="EK82" s="1">
        <v>62</v>
      </c>
      <c r="EL82" s="1">
        <v>0</v>
      </c>
      <c r="EM82" s="1">
        <v>60</v>
      </c>
      <c r="EN82" s="1">
        <v>26</v>
      </c>
      <c r="EO82" s="1">
        <v>0</v>
      </c>
      <c r="EP82" s="1">
        <v>64</v>
      </c>
      <c r="EQ82" s="1">
        <v>38</v>
      </c>
      <c r="ER82" s="1">
        <v>56</v>
      </c>
      <c r="ES82" s="1">
        <v>0</v>
      </c>
      <c r="ET82" s="1">
        <v>65</v>
      </c>
      <c r="EU82" s="1">
        <v>34</v>
      </c>
      <c r="EV82" s="1">
        <v>66</v>
      </c>
      <c r="EW82" s="1">
        <v>52</v>
      </c>
      <c r="EX82" s="1">
        <v>33</v>
      </c>
      <c r="EY82" s="1">
        <v>48</v>
      </c>
      <c r="EZ82" s="1">
        <v>59</v>
      </c>
      <c r="FA82" s="1">
        <v>50</v>
      </c>
      <c r="FB82" s="1">
        <v>57</v>
      </c>
      <c r="FC82" s="1">
        <v>59</v>
      </c>
      <c r="FD82" s="1">
        <v>57</v>
      </c>
      <c r="FE82" s="1">
        <v>50</v>
      </c>
      <c r="FF82" s="1">
        <v>65</v>
      </c>
      <c r="FG82" s="1">
        <v>31</v>
      </c>
      <c r="FH82" s="1">
        <v>44</v>
      </c>
      <c r="FI82" s="1">
        <v>28</v>
      </c>
      <c r="FJ82" s="1">
        <v>54</v>
      </c>
      <c r="FK82" s="1">
        <v>0</v>
      </c>
      <c r="FL82" s="1">
        <v>48</v>
      </c>
      <c r="FM82" s="1">
        <v>0</v>
      </c>
      <c r="FN82" s="1">
        <v>73</v>
      </c>
      <c r="FO82" s="1">
        <v>52</v>
      </c>
      <c r="FP82" s="1">
        <v>0</v>
      </c>
      <c r="FQ82" s="1">
        <v>47</v>
      </c>
      <c r="FR82" s="1">
        <v>35</v>
      </c>
      <c r="FS82" s="1">
        <v>57</v>
      </c>
      <c r="FT82" s="1">
        <v>0</v>
      </c>
      <c r="FU82" s="1">
        <v>18</v>
      </c>
      <c r="FV82" s="1">
        <v>36</v>
      </c>
      <c r="FW82" s="1">
        <v>62</v>
      </c>
      <c r="FX82" s="1">
        <v>58</v>
      </c>
      <c r="FY82" s="1">
        <v>40</v>
      </c>
      <c r="FZ82" s="1">
        <v>77</v>
      </c>
      <c r="GA82" s="1">
        <v>0</v>
      </c>
      <c r="GB82" s="1">
        <v>72</v>
      </c>
      <c r="GC82" s="1">
        <v>21</v>
      </c>
    </row>
    <row r="83" spans="1:185" ht="15.75">
      <c r="A83" s="89"/>
      <c r="E83" s="87"/>
      <c r="F83" s="3"/>
      <c r="G83" s="84"/>
      <c r="H83" s="3"/>
      <c r="I83" s="80"/>
      <c r="J83" s="61"/>
      <c r="N83" s="3"/>
      <c r="O83" s="84"/>
      <c r="P83" s="143"/>
      <c r="Q83" s="80"/>
      <c r="BC83" s="41"/>
      <c r="BD83" s="3"/>
      <c r="BE83" s="3"/>
      <c r="BF83" s="313"/>
      <c r="BG83" s="84"/>
      <c r="BH83" s="3"/>
      <c r="BI83" s="80"/>
      <c r="BS83" s="80"/>
      <c r="BV83" s="3"/>
      <c r="BW83" s="113"/>
      <c r="BX83" s="84"/>
      <c r="BZ83" s="80"/>
      <c r="CH83" s="3"/>
      <c r="CI83" s="3"/>
      <c r="CJ83" s="84"/>
      <c r="CK83" s="143"/>
    </row>
    <row r="84" spans="1:185" ht="15.75">
      <c r="A84" s="89"/>
      <c r="E84" s="87"/>
      <c r="F84" s="3"/>
      <c r="G84" s="84"/>
      <c r="H84" s="3"/>
      <c r="I84" s="80"/>
      <c r="J84" s="61"/>
      <c r="M84" s="3"/>
      <c r="N84" s="3"/>
      <c r="O84" s="84"/>
      <c r="P84" s="143"/>
      <c r="Q84" s="80"/>
      <c r="BD84" s="65"/>
      <c r="BE84" s="3"/>
      <c r="BF84" s="313"/>
      <c r="BG84" s="84"/>
      <c r="BH84" s="3"/>
      <c r="BI84" s="80"/>
      <c r="BS84" s="80"/>
      <c r="BW84" s="3"/>
      <c r="BX84" s="84"/>
      <c r="BZ84" s="80"/>
      <c r="CH84" s="3"/>
      <c r="CI84" s="3"/>
      <c r="CJ84" s="84"/>
      <c r="CK84" s="143"/>
    </row>
    <row r="85" spans="1:185" ht="15.75">
      <c r="A85" s="89"/>
      <c r="E85" s="87"/>
      <c r="F85" s="3"/>
      <c r="G85" s="84"/>
      <c r="H85" s="3"/>
      <c r="I85" s="80"/>
      <c r="J85" s="61"/>
      <c r="M85" s="87"/>
      <c r="N85" s="41"/>
      <c r="O85" s="41"/>
      <c r="P85" s="183"/>
      <c r="Q85" s="80"/>
      <c r="BD85" s="3"/>
      <c r="BE85" s="3"/>
      <c r="BF85" s="313"/>
      <c r="BG85" s="84"/>
      <c r="BH85" s="3"/>
      <c r="BI85" s="80"/>
      <c r="BS85" s="80"/>
      <c r="BV85" s="3"/>
      <c r="BW85" s="3"/>
      <c r="BX85" s="84"/>
      <c r="BZ85" s="80"/>
      <c r="CI85" s="3"/>
      <c r="CJ85" s="84"/>
      <c r="CK85" s="143"/>
    </row>
    <row r="86" spans="1:185" ht="15.75">
      <c r="A86" s="65"/>
      <c r="B86" s="3"/>
      <c r="C86" s="313"/>
      <c r="D86" s="84"/>
      <c r="E86" s="41"/>
      <c r="F86" s="80"/>
      <c r="H86" s="3"/>
      <c r="I86" s="80"/>
      <c r="J86" s="61"/>
      <c r="M86" s="3"/>
      <c r="N86" s="3"/>
      <c r="O86" s="84"/>
      <c r="P86" s="143"/>
      <c r="Q86" s="80"/>
      <c r="BD86" s="65"/>
      <c r="BE86" s="68"/>
      <c r="BF86" s="313"/>
      <c r="BG86" s="84"/>
      <c r="BH86" s="3"/>
      <c r="BI86" s="80"/>
      <c r="BS86" s="80"/>
      <c r="BV86" s="87"/>
      <c r="BW86" s="41"/>
      <c r="BX86" s="41"/>
      <c r="BZ86" s="80"/>
      <c r="CH86" s="3"/>
      <c r="CI86" s="3"/>
      <c r="CJ86" s="84"/>
      <c r="CK86" s="143"/>
    </row>
    <row r="87" spans="1:185" ht="15.75">
      <c r="A87" s="87"/>
      <c r="B87" s="68"/>
      <c r="C87" s="313"/>
      <c r="D87" s="84"/>
      <c r="E87" s="41"/>
      <c r="F87" s="80"/>
      <c r="H87" s="3"/>
      <c r="I87" s="80"/>
      <c r="J87" s="61"/>
      <c r="M87" s="3"/>
      <c r="N87" s="3"/>
      <c r="O87" s="84"/>
      <c r="P87" s="143"/>
      <c r="Q87" s="80"/>
      <c r="BD87" s="65"/>
      <c r="BE87" s="3"/>
      <c r="BF87" s="313"/>
      <c r="BG87" s="84"/>
      <c r="BH87" s="41"/>
      <c r="BI87" s="80"/>
      <c r="BS87" s="80"/>
      <c r="BV87" s="87"/>
      <c r="BW87" s="41"/>
      <c r="BX87" s="41"/>
      <c r="BZ87" s="80"/>
      <c r="CH87" s="236"/>
      <c r="CI87" s="41"/>
      <c r="CJ87" s="41"/>
      <c r="CK87" s="183"/>
    </row>
    <row r="88" spans="1:185" ht="15.75">
      <c r="A88" s="3"/>
      <c r="B88" s="68"/>
      <c r="C88" s="312"/>
      <c r="D88" s="84"/>
      <c r="E88" s="3"/>
      <c r="F88" s="80"/>
      <c r="H88" s="3"/>
      <c r="I88" s="80"/>
      <c r="J88" s="61"/>
      <c r="M88" s="3"/>
      <c r="N88" s="3"/>
      <c r="O88" s="84"/>
      <c r="P88" s="143"/>
      <c r="Q88" s="80"/>
      <c r="BD88" s="65"/>
      <c r="BE88" s="3"/>
      <c r="BF88" s="313"/>
      <c r="BG88" s="84"/>
      <c r="BH88" s="3"/>
      <c r="BI88" s="80"/>
      <c r="BS88" s="80"/>
      <c r="BV88" s="3"/>
      <c r="BW88" s="3"/>
      <c r="BX88" s="84"/>
      <c r="BZ88" s="80"/>
      <c r="CH88" s="236"/>
      <c r="CI88" s="41"/>
      <c r="CJ88" s="41"/>
      <c r="CK88" s="183"/>
    </row>
    <row r="89" spans="1:185" ht="15.75">
      <c r="A89" s="65"/>
      <c r="B89" s="3"/>
      <c r="C89" s="313"/>
      <c r="D89" s="84"/>
      <c r="E89" s="41"/>
      <c r="F89" s="80"/>
      <c r="H89" s="3"/>
      <c r="I89" s="80"/>
      <c r="J89" s="61"/>
      <c r="M89" s="87"/>
      <c r="N89" s="41"/>
      <c r="O89" s="41"/>
      <c r="P89" s="183"/>
      <c r="Q89" s="80"/>
      <c r="BD89" s="3"/>
      <c r="BE89" s="3"/>
      <c r="BF89" s="313"/>
      <c r="BG89" s="84"/>
      <c r="BH89" s="3"/>
      <c r="BI89" s="80"/>
      <c r="BS89" s="80"/>
      <c r="BV89" s="3"/>
      <c r="BW89" s="3"/>
      <c r="BX89" s="84"/>
      <c r="BZ89" s="80"/>
      <c r="CH89" s="3"/>
      <c r="CI89" s="3"/>
      <c r="CJ89" s="84"/>
      <c r="CK89" s="143"/>
    </row>
    <row r="90" spans="1:185" ht="15.75">
      <c r="A90" s="87"/>
      <c r="B90" s="68"/>
      <c r="C90" s="313"/>
      <c r="D90" s="84"/>
      <c r="E90" s="41"/>
      <c r="F90" s="80"/>
      <c r="H90" s="3"/>
      <c r="I90" s="80"/>
      <c r="J90" s="61"/>
      <c r="M90" s="3"/>
      <c r="N90" s="3"/>
      <c r="O90" s="84"/>
      <c r="P90" s="143"/>
      <c r="Q90" s="80"/>
      <c r="BD90" s="3"/>
      <c r="BE90" s="3"/>
      <c r="BF90" s="313"/>
      <c r="BG90" s="84"/>
      <c r="BH90" s="3"/>
      <c r="BI90" s="80"/>
      <c r="BS90" s="80"/>
      <c r="BV90" s="65"/>
      <c r="BW90" s="3"/>
      <c r="BX90" s="84"/>
      <c r="BZ90" s="80"/>
      <c r="CH90" s="3"/>
      <c r="CI90" s="3"/>
      <c r="CJ90" s="84"/>
      <c r="CK90" s="143"/>
    </row>
    <row r="91" spans="1:185" ht="15.75">
      <c r="A91" s="87"/>
      <c r="B91" s="3"/>
      <c r="C91" s="313"/>
      <c r="D91" s="84"/>
      <c r="E91" s="3"/>
      <c r="F91" s="80"/>
      <c r="H91" s="3"/>
      <c r="I91" s="80"/>
      <c r="J91" s="61"/>
      <c r="M91" s="3"/>
      <c r="N91" s="3"/>
      <c r="O91" s="84"/>
      <c r="P91" s="143"/>
      <c r="Q91" s="80"/>
      <c r="BD91" s="87"/>
      <c r="BE91" s="3"/>
      <c r="BF91" s="313"/>
      <c r="BG91" s="84"/>
      <c r="BH91" s="41"/>
      <c r="BI91" s="80"/>
      <c r="BS91" s="80"/>
      <c r="BV91" s="65"/>
      <c r="BW91" s="3"/>
      <c r="BX91" s="84"/>
      <c r="BZ91" s="80"/>
      <c r="CH91" s="65"/>
      <c r="CI91" s="3"/>
      <c r="CJ91" s="84"/>
      <c r="CK91" s="143"/>
    </row>
    <row r="92" spans="1:185" ht="15.75">
      <c r="A92" s="65"/>
      <c r="B92" s="68"/>
      <c r="C92" s="313"/>
      <c r="D92" s="84"/>
      <c r="E92" s="3"/>
      <c r="F92" s="80"/>
      <c r="H92" s="3"/>
      <c r="I92" s="80"/>
      <c r="J92" s="61"/>
      <c r="M92" s="65"/>
      <c r="N92" s="3"/>
      <c r="O92" s="84"/>
      <c r="P92" s="143"/>
      <c r="Q92" s="80"/>
      <c r="BD92" s="3"/>
      <c r="BE92" s="3"/>
      <c r="BF92" s="313"/>
      <c r="BG92" s="84"/>
      <c r="BH92" s="3"/>
      <c r="BI92" s="80"/>
      <c r="BS92" s="80"/>
      <c r="BV92" s="87"/>
      <c r="BW92" s="41"/>
      <c r="BX92" s="41"/>
      <c r="BZ92" s="80"/>
      <c r="CH92" s="65"/>
      <c r="CI92" s="3"/>
      <c r="CJ92" s="84"/>
      <c r="CK92" s="143"/>
    </row>
    <row r="93" spans="1:185" ht="15.75">
      <c r="A93" s="65"/>
      <c r="B93" s="3"/>
      <c r="C93" s="313"/>
      <c r="D93" s="84"/>
      <c r="E93" s="41"/>
      <c r="F93" s="80"/>
      <c r="H93" s="3"/>
      <c r="I93" s="80"/>
      <c r="J93" s="61"/>
      <c r="M93" s="3"/>
      <c r="N93" s="3"/>
      <c r="O93" s="84"/>
      <c r="P93" s="143"/>
      <c r="Q93" s="80"/>
      <c r="BD93" s="65"/>
      <c r="BE93" s="3"/>
      <c r="BF93" s="313"/>
      <c r="BG93" s="84"/>
      <c r="BH93" s="41"/>
      <c r="BI93" s="80"/>
      <c r="BS93" s="80"/>
      <c r="BV93" s="87"/>
      <c r="BW93" s="41"/>
      <c r="BX93" s="41"/>
      <c r="BZ93" s="80"/>
      <c r="CH93" s="236"/>
      <c r="CI93" s="41"/>
      <c r="CJ93" s="41"/>
      <c r="CK93" s="183"/>
    </row>
    <row r="94" spans="1:185" ht="15.75">
      <c r="A94" s="65"/>
      <c r="B94" s="3"/>
      <c r="C94" s="313"/>
      <c r="D94" s="84"/>
      <c r="E94" s="41"/>
      <c r="F94" s="80"/>
      <c r="H94" s="3"/>
      <c r="I94" s="80"/>
      <c r="J94" s="61"/>
      <c r="M94" s="3"/>
      <c r="N94" s="3"/>
      <c r="O94" s="84"/>
      <c r="P94" s="143"/>
      <c r="Q94" s="80"/>
      <c r="BD94" s="3"/>
      <c r="BE94" s="68"/>
      <c r="BF94" s="313"/>
      <c r="BG94" s="84"/>
      <c r="BH94" s="3"/>
      <c r="BI94" s="80"/>
      <c r="BS94" s="80"/>
      <c r="BV94" s="87"/>
      <c r="BW94" s="41"/>
      <c r="BX94" s="41"/>
      <c r="BZ94" s="80"/>
      <c r="CH94" s="236"/>
      <c r="CI94" s="41"/>
      <c r="CJ94" s="41"/>
      <c r="CK94" s="183"/>
    </row>
    <row r="95" spans="1:185" ht="15.75">
      <c r="A95" s="87"/>
      <c r="B95" s="68"/>
      <c r="C95" s="312"/>
      <c r="D95" s="84"/>
      <c r="E95" s="3"/>
      <c r="F95" s="80"/>
      <c r="H95" s="3"/>
      <c r="I95" s="80"/>
      <c r="J95" s="61"/>
      <c r="M95" s="3"/>
      <c r="N95" s="3"/>
      <c r="O95" s="84"/>
      <c r="P95" s="143"/>
      <c r="Q95" s="80"/>
      <c r="BE95" s="3"/>
      <c r="BF95" s="312"/>
      <c r="BG95" s="84"/>
      <c r="BH95" s="3"/>
      <c r="BI95" s="80"/>
      <c r="BS95" s="80"/>
      <c r="BV95" s="87"/>
      <c r="BW95" s="41"/>
      <c r="BX95" s="41"/>
      <c r="BZ95" s="80"/>
      <c r="CH95" s="236"/>
      <c r="CI95" s="41"/>
      <c r="CJ95" s="41"/>
      <c r="CK95" s="183"/>
    </row>
    <row r="96" spans="1:185" ht="15.75">
      <c r="A96" s="3"/>
      <c r="B96" s="68"/>
      <c r="C96" s="313"/>
      <c r="D96" s="84"/>
      <c r="E96" s="3"/>
      <c r="F96" s="80"/>
      <c r="H96" s="3"/>
      <c r="I96" s="80"/>
      <c r="J96" s="61"/>
      <c r="M96" s="65"/>
      <c r="N96" s="3"/>
      <c r="O96" s="84"/>
      <c r="P96" s="143"/>
      <c r="Q96" s="80"/>
      <c r="BD96" s="3"/>
      <c r="BE96" s="3"/>
      <c r="BF96" s="313"/>
      <c r="BG96" s="84"/>
      <c r="BH96" s="3"/>
      <c r="BI96" s="80"/>
      <c r="BS96" s="80"/>
      <c r="BV96" s="87"/>
      <c r="BW96" s="41"/>
      <c r="BX96" s="41"/>
      <c r="BZ96" s="80"/>
      <c r="CH96" s="236"/>
      <c r="CI96" s="41"/>
      <c r="CJ96" s="41"/>
      <c r="CK96" s="183"/>
    </row>
    <row r="97" spans="1:89" ht="15.75">
      <c r="A97" s="3"/>
      <c r="B97" s="68"/>
      <c r="C97" s="313"/>
      <c r="D97" s="84"/>
      <c r="E97" s="3"/>
      <c r="F97" s="80"/>
      <c r="H97" s="3"/>
      <c r="I97" s="80"/>
      <c r="J97" s="61"/>
      <c r="M97" s="87"/>
      <c r="N97" s="41"/>
      <c r="O97" s="41"/>
      <c r="P97" s="183"/>
      <c r="Q97" s="80"/>
      <c r="BD97" s="65"/>
      <c r="BE97" s="68"/>
      <c r="BF97" s="312"/>
      <c r="BG97" s="84"/>
      <c r="BH97" s="3"/>
      <c r="BI97" s="80"/>
      <c r="BS97" s="80"/>
      <c r="BV97" s="3"/>
      <c r="BW97" s="3"/>
      <c r="BX97" s="84"/>
      <c r="BZ97" s="80"/>
      <c r="CH97" s="236"/>
      <c r="CI97" s="41"/>
      <c r="CJ97" s="41"/>
      <c r="CK97" s="183"/>
    </row>
    <row r="98" spans="1:89" ht="15.75">
      <c r="A98" s="65"/>
      <c r="B98" s="68"/>
      <c r="C98" s="312"/>
      <c r="D98" s="84"/>
      <c r="E98" s="41"/>
      <c r="F98" s="80"/>
      <c r="H98" s="3"/>
      <c r="I98" s="80"/>
      <c r="J98" s="61"/>
      <c r="M98" s="65"/>
      <c r="N98" s="3"/>
      <c r="O98" s="84"/>
      <c r="P98" s="143"/>
      <c r="Q98" s="80"/>
      <c r="BD98" s="65"/>
      <c r="BE98" s="68"/>
      <c r="BF98" s="312"/>
      <c r="BG98" s="84"/>
      <c r="BH98" s="3"/>
      <c r="BI98" s="80"/>
      <c r="BS98" s="80"/>
      <c r="BV98" s="65"/>
      <c r="BW98" s="3"/>
      <c r="BX98" s="84"/>
      <c r="BZ98" s="80"/>
      <c r="CH98" s="3"/>
      <c r="CI98" s="3"/>
      <c r="CJ98" s="84"/>
      <c r="CK98" s="143"/>
    </row>
    <row r="99" spans="1:89" ht="15.75">
      <c r="A99" s="3"/>
      <c r="B99" s="3"/>
      <c r="C99" s="313"/>
      <c r="D99" s="84"/>
      <c r="E99" s="3"/>
      <c r="F99" s="80"/>
      <c r="H99" s="3"/>
      <c r="I99" s="80"/>
      <c r="J99" s="61"/>
      <c r="M99" s="65"/>
      <c r="N99" s="3"/>
      <c r="O99" s="84"/>
      <c r="P99" s="143"/>
      <c r="Q99" s="80"/>
      <c r="BD99" s="87"/>
      <c r="BE99" s="3"/>
      <c r="BF99" s="312"/>
      <c r="BG99" s="84"/>
      <c r="BH99" s="41"/>
      <c r="BI99" s="80"/>
      <c r="BS99" s="80"/>
      <c r="BV99" s="3"/>
      <c r="BW99" s="3"/>
      <c r="BX99" s="84"/>
      <c r="BZ99" s="80"/>
      <c r="CH99" s="65"/>
      <c r="CI99" s="3"/>
      <c r="CJ99" s="84"/>
      <c r="CK99" s="143"/>
    </row>
    <row r="100" spans="1:89" ht="15.75">
      <c r="A100" s="65"/>
      <c r="B100" s="68"/>
      <c r="C100" s="312"/>
      <c r="D100" s="84"/>
      <c r="E100" s="3"/>
      <c r="F100" s="80"/>
      <c r="N100" s="3"/>
      <c r="O100" s="84"/>
      <c r="P100" s="143"/>
      <c r="Q100" s="80"/>
      <c r="BD100" s="3"/>
      <c r="BE100" s="3"/>
      <c r="BF100" s="312"/>
      <c r="BG100" s="84"/>
      <c r="BH100" s="3"/>
      <c r="BI100" s="80"/>
      <c r="BS100" s="80"/>
      <c r="BV100" s="3"/>
      <c r="BW100" s="3"/>
      <c r="BX100" s="84"/>
      <c r="BZ100" s="80"/>
      <c r="CH100" s="3"/>
      <c r="CI100" s="3"/>
      <c r="CJ100" s="84"/>
      <c r="CK100" s="143"/>
    </row>
    <row r="101" spans="1:89" ht="15.75">
      <c r="A101" s="3"/>
      <c r="B101" s="3"/>
      <c r="C101" s="313"/>
      <c r="D101" s="84"/>
      <c r="E101" s="3"/>
      <c r="F101" s="80"/>
      <c r="M101" s="87"/>
      <c r="N101" s="41"/>
      <c r="O101" s="41"/>
      <c r="P101" s="183"/>
      <c r="Q101" s="80"/>
      <c r="BD101" s="3"/>
      <c r="BE101" s="3"/>
      <c r="BF101" s="313"/>
      <c r="BG101" s="84"/>
      <c r="BH101" s="3"/>
      <c r="BI101" s="80"/>
      <c r="BS101" s="80"/>
      <c r="BV101" s="3"/>
      <c r="BW101" s="3"/>
      <c r="BX101" s="84"/>
      <c r="BZ101" s="80"/>
      <c r="CH101" s="3"/>
      <c r="CI101" s="3"/>
      <c r="CJ101" s="84"/>
      <c r="CK101" s="143"/>
    </row>
    <row r="102" spans="1:89" ht="15.75">
      <c r="A102" s="65"/>
      <c r="B102" s="3"/>
      <c r="C102" s="313"/>
      <c r="D102" s="84"/>
      <c r="E102" s="41"/>
      <c r="F102" s="80"/>
      <c r="M102" s="65"/>
      <c r="N102" s="3"/>
      <c r="O102" s="84"/>
      <c r="P102" s="143"/>
      <c r="Q102" s="80"/>
      <c r="BD102" s="65"/>
      <c r="BE102" s="3"/>
      <c r="BF102" s="313"/>
      <c r="BG102" s="84"/>
      <c r="BH102" s="3"/>
      <c r="BI102" s="80"/>
      <c r="BS102" s="80"/>
      <c r="BW102" s="3"/>
      <c r="BX102" s="84"/>
      <c r="BZ102" s="80"/>
      <c r="CH102" s="3"/>
      <c r="CI102" s="3"/>
      <c r="CJ102" s="84"/>
      <c r="CK102" s="143"/>
    </row>
    <row r="103" spans="1:89" ht="15.75">
      <c r="A103" s="65"/>
      <c r="B103" s="3"/>
      <c r="C103" s="313"/>
      <c r="D103" s="84"/>
      <c r="E103" s="3"/>
      <c r="F103" s="80"/>
      <c r="N103" s="3"/>
      <c r="O103" s="84"/>
      <c r="P103" s="143"/>
      <c r="Q103" s="80"/>
      <c r="BD103" s="65"/>
      <c r="BE103" s="3"/>
      <c r="BF103" s="312"/>
      <c r="BG103" s="84"/>
      <c r="BH103" s="3"/>
      <c r="BI103" s="80"/>
      <c r="BS103" s="80"/>
      <c r="BV103" s="3"/>
      <c r="BW103" s="3"/>
      <c r="BX103" s="84"/>
      <c r="BZ103" s="80"/>
      <c r="CI103" s="3"/>
      <c r="CJ103" s="84"/>
      <c r="CK103" s="143"/>
    </row>
    <row r="104" spans="1:89" ht="15.75">
      <c r="A104" s="65"/>
      <c r="B104" s="68"/>
      <c r="C104" s="312"/>
      <c r="D104" s="84"/>
      <c r="E104" s="3"/>
      <c r="F104" s="80"/>
      <c r="M104" s="87"/>
      <c r="N104" s="41"/>
      <c r="O104" s="41"/>
      <c r="P104" s="183"/>
      <c r="Q104" s="80"/>
      <c r="BD104" s="87"/>
      <c r="BE104" s="3"/>
      <c r="BF104" s="313"/>
      <c r="BG104" s="84"/>
      <c r="BH104" s="41"/>
      <c r="BI104" s="80"/>
      <c r="BS104" s="80"/>
      <c r="BV104" s="87"/>
      <c r="BW104" s="41"/>
      <c r="BX104" s="41"/>
      <c r="BZ104" s="80"/>
      <c r="CH104" s="3"/>
      <c r="CI104" s="3"/>
      <c r="CJ104" s="84"/>
      <c r="CK104" s="143"/>
    </row>
    <row r="105" spans="1:89" ht="15.75">
      <c r="A105" s="87"/>
      <c r="B105" s="68"/>
      <c r="C105" s="313"/>
      <c r="D105" s="84"/>
      <c r="E105" s="41"/>
      <c r="F105" s="80"/>
      <c r="M105" s="3"/>
      <c r="N105" s="3"/>
      <c r="O105" s="84"/>
      <c r="P105" s="143"/>
      <c r="Q105" s="80"/>
      <c r="BD105" s="87"/>
      <c r="BE105" s="68"/>
      <c r="BF105" s="313"/>
      <c r="BG105" s="84"/>
      <c r="BH105" s="3"/>
      <c r="BI105" s="80"/>
      <c r="BS105" s="80"/>
      <c r="BV105" s="3"/>
      <c r="BW105" s="3"/>
      <c r="BX105" s="84"/>
      <c r="BZ105" s="80"/>
      <c r="CH105" s="236"/>
      <c r="CI105" s="41"/>
      <c r="CJ105" s="41"/>
      <c r="CK105" s="183"/>
    </row>
    <row r="106" spans="1:89" ht="15.75">
      <c r="A106" s="3"/>
      <c r="B106" s="68"/>
      <c r="C106" s="312"/>
      <c r="D106" s="84"/>
      <c r="E106" s="41"/>
      <c r="F106" s="80"/>
      <c r="M106" s="87"/>
      <c r="N106" s="41"/>
      <c r="O106" s="41"/>
      <c r="P106" s="183"/>
      <c r="Q106" s="80"/>
      <c r="BD106" s="87"/>
      <c r="BE106" s="3"/>
      <c r="BF106" s="313"/>
      <c r="BG106" s="84"/>
      <c r="BH106" s="41"/>
      <c r="BI106" s="80"/>
      <c r="BS106" s="80"/>
      <c r="BV106" s="3"/>
      <c r="BW106" s="3"/>
      <c r="BX106" s="84"/>
      <c r="BZ106" s="80"/>
      <c r="CH106" s="3"/>
      <c r="CI106" s="3"/>
      <c r="CJ106" s="84"/>
      <c r="CK106" s="143"/>
    </row>
    <row r="107" spans="1:89" ht="15.75">
      <c r="A107" s="65"/>
      <c r="B107" s="3"/>
      <c r="C107" s="313"/>
      <c r="D107" s="84"/>
      <c r="E107" s="41"/>
      <c r="F107" s="80"/>
      <c r="M107" s="3"/>
      <c r="N107" s="3"/>
      <c r="O107" s="84"/>
      <c r="P107" s="143"/>
      <c r="Q107" s="80"/>
      <c r="BD107" s="65"/>
      <c r="BE107" s="68"/>
      <c r="BF107" s="312"/>
      <c r="BG107" s="84"/>
      <c r="BH107" s="3"/>
      <c r="BI107" s="80"/>
      <c r="BS107" s="80"/>
      <c r="BV107" s="3"/>
      <c r="BW107" s="3"/>
      <c r="BX107" s="84"/>
      <c r="BZ107" s="80"/>
      <c r="CH107" s="3"/>
      <c r="CI107" s="3"/>
      <c r="CJ107" s="84"/>
      <c r="CK107" s="143"/>
    </row>
    <row r="108" spans="1:89" ht="15.75">
      <c r="A108" s="3"/>
      <c r="B108" s="3"/>
      <c r="C108" s="313"/>
      <c r="D108" s="84"/>
      <c r="E108" s="3"/>
      <c r="F108" s="80"/>
      <c r="BD108" s="3"/>
      <c r="BE108" s="3"/>
      <c r="BF108" s="313"/>
      <c r="BG108" s="84"/>
      <c r="BH108" s="3"/>
      <c r="BI108" s="80"/>
      <c r="BS108" s="80"/>
      <c r="BV108" s="87"/>
      <c r="BW108" s="41"/>
      <c r="BX108" s="41"/>
      <c r="BZ108" s="80"/>
      <c r="CH108" s="3"/>
      <c r="CI108" s="3"/>
      <c r="CJ108" s="84"/>
      <c r="CK108" s="143"/>
    </row>
    <row r="109" spans="1:89" ht="15.75">
      <c r="A109" s="65"/>
      <c r="B109" s="3"/>
      <c r="C109" s="313"/>
      <c r="D109" s="84"/>
      <c r="E109" s="3"/>
      <c r="F109" s="80"/>
      <c r="BD109" s="65"/>
      <c r="BE109" s="68"/>
      <c r="BF109" s="313"/>
      <c r="BG109" s="84"/>
      <c r="BH109" s="3"/>
      <c r="BI109" s="80"/>
      <c r="BS109" s="80"/>
      <c r="BV109" s="3"/>
      <c r="BW109" s="3"/>
      <c r="BX109" s="84"/>
      <c r="BZ109" s="80"/>
      <c r="CH109" s="236"/>
      <c r="CI109" s="41"/>
      <c r="CJ109" s="41"/>
      <c r="CK109" s="183"/>
    </row>
    <row r="110" spans="1:89" ht="15.75">
      <c r="A110" s="3"/>
      <c r="B110" s="3"/>
      <c r="C110" s="313"/>
      <c r="D110" s="84"/>
      <c r="E110" s="3"/>
      <c r="F110" s="80"/>
      <c r="BD110" s="3"/>
      <c r="BE110" s="3"/>
      <c r="BF110" s="312"/>
      <c r="BG110" s="84"/>
      <c r="BH110" s="3"/>
      <c r="BI110" s="80"/>
      <c r="BS110" s="80"/>
      <c r="BV110" s="3"/>
      <c r="BW110" s="3"/>
      <c r="BX110" s="84"/>
      <c r="BZ110" s="80"/>
      <c r="CH110" s="3"/>
      <c r="CI110" s="3"/>
      <c r="CJ110" s="84"/>
      <c r="CK110" s="143"/>
    </row>
    <row r="111" spans="1:89" ht="15.75">
      <c r="A111" s="65"/>
      <c r="B111" s="68"/>
      <c r="C111" s="313"/>
      <c r="D111" s="84"/>
      <c r="E111" s="3"/>
      <c r="F111" s="80"/>
      <c r="BD111" s="3"/>
      <c r="BE111" s="3"/>
      <c r="BF111" s="313"/>
      <c r="BG111" s="84"/>
      <c r="BH111" s="3"/>
      <c r="BI111" s="80"/>
      <c r="BS111" s="80"/>
      <c r="BV111" s="65"/>
      <c r="BW111" s="3"/>
      <c r="BX111" s="84"/>
      <c r="BZ111" s="80"/>
      <c r="CH111" s="3"/>
      <c r="CI111" s="3"/>
      <c r="CJ111" s="84"/>
      <c r="CK111" s="143"/>
    </row>
    <row r="112" spans="1:89" ht="15.75">
      <c r="A112" s="65"/>
      <c r="B112" s="3"/>
      <c r="C112" s="313"/>
      <c r="D112" s="84"/>
      <c r="E112" s="41"/>
      <c r="F112" s="80"/>
      <c r="BD112" s="3"/>
      <c r="BE112" s="3"/>
      <c r="BF112" s="313"/>
      <c r="BG112" s="84"/>
      <c r="BH112" s="3"/>
      <c r="BI112" s="80"/>
      <c r="BS112" s="80"/>
      <c r="BV112" s="3"/>
      <c r="BW112" s="3"/>
      <c r="BX112" s="84"/>
      <c r="BZ112" s="80"/>
      <c r="CH112" s="65"/>
      <c r="CI112" s="3"/>
      <c r="CJ112" s="84"/>
      <c r="CK112" s="143"/>
    </row>
    <row r="113" spans="1:89" ht="15.75">
      <c r="A113" s="65"/>
      <c r="B113" s="3"/>
      <c r="C113" s="313"/>
      <c r="D113" s="84"/>
      <c r="E113" s="41"/>
      <c r="F113" s="80"/>
      <c r="BE113" s="3"/>
      <c r="BF113" s="313"/>
      <c r="BG113" s="84"/>
      <c r="BH113" s="3"/>
      <c r="BI113" s="80"/>
      <c r="BS113" s="80"/>
      <c r="BV113" s="3"/>
      <c r="BW113" s="3"/>
      <c r="BX113" s="84"/>
      <c r="BZ113" s="80"/>
      <c r="CH113" s="3"/>
      <c r="CI113" s="3"/>
      <c r="CJ113" s="84"/>
      <c r="CK113" s="143"/>
    </row>
    <row r="114" spans="1:89" ht="15.75">
      <c r="A114" s="65"/>
      <c r="B114" s="3"/>
      <c r="C114" s="313"/>
      <c r="D114" s="84"/>
      <c r="E114" s="3"/>
      <c r="F114" s="80"/>
      <c r="BD114" s="3"/>
      <c r="BE114" s="3"/>
      <c r="BF114" s="313"/>
      <c r="BG114" s="84"/>
      <c r="BH114" s="3"/>
      <c r="BI114" s="80"/>
      <c r="BS114" s="80"/>
      <c r="BV114" s="3"/>
      <c r="BW114" s="3"/>
      <c r="BX114" s="84"/>
      <c r="BZ114" s="80"/>
      <c r="CH114" s="3"/>
      <c r="CI114" s="3"/>
      <c r="CJ114" s="84"/>
      <c r="CK114" s="143"/>
    </row>
    <row r="115" spans="1:89" ht="15.75">
      <c r="A115" s="3"/>
      <c r="B115" s="3"/>
      <c r="C115" s="313"/>
      <c r="D115" s="84"/>
      <c r="E115" s="3"/>
      <c r="F115" s="80"/>
      <c r="BD115" s="87"/>
      <c r="BE115" s="3"/>
      <c r="BF115" s="313"/>
      <c r="BG115" s="84"/>
      <c r="BH115" s="41"/>
      <c r="BI115" s="80"/>
      <c r="BS115" s="80"/>
      <c r="BV115" s="65"/>
      <c r="BW115" s="3"/>
      <c r="BX115" s="84"/>
      <c r="BZ115" s="80"/>
      <c r="CH115" s="3"/>
      <c r="CI115" s="3"/>
      <c r="CJ115" s="84"/>
      <c r="CK115" s="143"/>
    </row>
    <row r="116" spans="1:89" ht="15.75">
      <c r="A116" s="3"/>
      <c r="B116" s="3"/>
      <c r="C116" s="313"/>
      <c r="D116" s="84"/>
      <c r="E116" s="3"/>
      <c r="F116" s="80"/>
      <c r="BD116" s="3"/>
      <c r="BE116" s="3"/>
      <c r="BF116" s="313"/>
      <c r="BG116" s="84"/>
      <c r="BH116" s="3"/>
      <c r="BI116" s="80"/>
      <c r="BS116" s="80"/>
      <c r="BV116" s="87"/>
      <c r="BW116" s="41"/>
      <c r="BX116" s="41"/>
      <c r="BZ116" s="80"/>
      <c r="CH116" s="65"/>
      <c r="CI116" s="3"/>
      <c r="CJ116" s="84"/>
      <c r="CK116" s="143"/>
    </row>
    <row r="117" spans="1:89" ht="15.75">
      <c r="A117" s="87"/>
      <c r="B117" s="3"/>
      <c r="C117" s="313"/>
      <c r="D117" s="84"/>
      <c r="E117" s="41"/>
      <c r="F117" s="80"/>
      <c r="BD117" s="65"/>
      <c r="BE117" s="68"/>
      <c r="BF117" s="312"/>
      <c r="BG117" s="84"/>
      <c r="BH117" s="3"/>
      <c r="BI117" s="80"/>
      <c r="BS117" s="80"/>
      <c r="BV117" s="65"/>
      <c r="BW117" s="3"/>
      <c r="BX117" s="84"/>
      <c r="BZ117" s="80"/>
      <c r="CH117" s="236"/>
      <c r="CI117" s="41"/>
      <c r="CJ117" s="41"/>
      <c r="CK117" s="183"/>
    </row>
    <row r="118" spans="1:89" ht="15.75">
      <c r="A118" s="3"/>
      <c r="B118" s="3"/>
      <c r="C118" s="313"/>
      <c r="D118" s="84"/>
      <c r="E118" s="3"/>
      <c r="F118" s="80"/>
      <c r="BD118" s="3"/>
      <c r="BE118" s="3"/>
      <c r="BF118" s="313"/>
      <c r="BG118" s="84"/>
      <c r="BH118" s="3"/>
      <c r="BI118" s="80"/>
      <c r="BS118" s="80"/>
      <c r="BV118" s="65"/>
      <c r="BW118" s="3"/>
      <c r="BX118" s="84"/>
      <c r="BZ118" s="80"/>
      <c r="CH118" s="65"/>
      <c r="CI118" s="3"/>
      <c r="CJ118" s="84"/>
      <c r="CK118" s="143"/>
    </row>
    <row r="119" spans="1:89" ht="15.75">
      <c r="A119" s="65"/>
      <c r="B119" s="3"/>
      <c r="C119" s="313"/>
      <c r="D119" s="84"/>
      <c r="E119" s="41"/>
      <c r="F119" s="80"/>
      <c r="BD119" s="3"/>
      <c r="BE119" s="3"/>
      <c r="BF119" s="312"/>
      <c r="BG119" s="84"/>
      <c r="BH119" s="3"/>
      <c r="BI119" s="80"/>
      <c r="BS119" s="80"/>
      <c r="BW119" s="3"/>
      <c r="BX119" s="84"/>
      <c r="BZ119" s="80"/>
      <c r="CH119" s="65"/>
      <c r="CI119" s="3"/>
      <c r="CJ119" s="84"/>
      <c r="CK119" s="143"/>
    </row>
    <row r="120" spans="1:89" ht="15.75">
      <c r="A120" s="3"/>
      <c r="B120" s="68"/>
      <c r="C120" s="313"/>
      <c r="D120" s="84"/>
      <c r="E120" s="3"/>
      <c r="F120" s="80"/>
      <c r="BD120" s="65"/>
      <c r="BE120" s="68"/>
      <c r="BF120" s="312"/>
      <c r="BG120" s="84"/>
      <c r="BH120" s="3"/>
      <c r="BI120" s="80"/>
      <c r="BS120" s="80"/>
      <c r="BV120" s="87"/>
      <c r="BW120" s="41"/>
      <c r="BX120" s="41"/>
      <c r="BZ120" s="80"/>
      <c r="CI120" s="3"/>
      <c r="CJ120" s="84"/>
      <c r="CK120" s="143"/>
    </row>
    <row r="121" spans="1:89" ht="15.75">
      <c r="B121" s="3"/>
      <c r="C121" s="312"/>
      <c r="D121" s="84"/>
      <c r="E121" s="3"/>
      <c r="F121" s="80"/>
      <c r="BD121" s="65"/>
      <c r="BE121" s="3"/>
      <c r="BF121" s="313"/>
      <c r="BG121" s="84"/>
      <c r="BH121" s="41"/>
      <c r="BI121" s="80"/>
      <c r="BS121" s="80"/>
      <c r="BV121" s="65"/>
      <c r="BW121" s="3"/>
      <c r="BX121" s="84"/>
      <c r="BZ121" s="80"/>
      <c r="CH121" s="236"/>
      <c r="CI121" s="41"/>
      <c r="CJ121" s="41"/>
      <c r="CK121" s="183"/>
    </row>
    <row r="122" spans="1:89" ht="15.75">
      <c r="A122" s="3"/>
      <c r="B122" s="3"/>
      <c r="C122" s="313"/>
      <c r="D122" s="84"/>
      <c r="E122" s="3"/>
      <c r="F122" s="80"/>
      <c r="BD122" s="3"/>
      <c r="BE122" s="68"/>
      <c r="BF122" s="312"/>
      <c r="BG122" s="84"/>
      <c r="BH122" s="3"/>
      <c r="BI122" s="80"/>
      <c r="BW122" s="3"/>
      <c r="BX122" s="84"/>
      <c r="BZ122" s="80"/>
      <c r="CH122" s="65"/>
      <c r="CI122" s="3"/>
      <c r="CJ122" s="84"/>
      <c r="CK122" s="143"/>
    </row>
    <row r="123" spans="1:89" ht="15.75">
      <c r="A123" s="65"/>
      <c r="B123" s="68"/>
      <c r="C123" s="312"/>
      <c r="D123" s="84"/>
      <c r="E123" s="3"/>
      <c r="F123" s="80"/>
      <c r="BD123" s="65"/>
      <c r="BE123" s="68"/>
      <c r="BF123" s="312"/>
      <c r="BG123" s="84"/>
      <c r="BH123" s="3"/>
      <c r="BI123" s="80"/>
      <c r="BV123" s="87"/>
      <c r="BW123" s="41"/>
      <c r="BX123" s="41"/>
      <c r="BZ123" s="80"/>
      <c r="CI123" s="3"/>
      <c r="CJ123" s="84"/>
      <c r="CK123" s="143"/>
    </row>
    <row r="124" spans="1:89" ht="15.75">
      <c r="A124" s="65"/>
      <c r="B124" s="68"/>
      <c r="C124" s="312"/>
      <c r="D124" s="84"/>
      <c r="E124" s="3"/>
      <c r="F124" s="80"/>
      <c r="BD124" s="65"/>
      <c r="BE124" s="3"/>
      <c r="BF124" s="313"/>
      <c r="BG124" s="84"/>
      <c r="BH124" s="41"/>
      <c r="BI124" s="80"/>
      <c r="BV124" s="3"/>
      <c r="BW124" s="3"/>
      <c r="BX124" s="84"/>
      <c r="BZ124" s="80"/>
      <c r="CH124" s="236"/>
      <c r="CI124" s="41"/>
      <c r="CJ124" s="41"/>
      <c r="CK124" s="183"/>
    </row>
    <row r="125" spans="1:89" ht="15.75">
      <c r="A125" s="87"/>
      <c r="B125" s="3"/>
      <c r="C125" s="312"/>
      <c r="D125" s="84"/>
      <c r="E125" s="41"/>
      <c r="F125" s="80"/>
      <c r="BD125" s="65"/>
      <c r="BE125" s="3"/>
      <c r="BF125" s="313"/>
      <c r="BG125" s="84"/>
      <c r="BH125" s="3"/>
      <c r="BI125" s="80"/>
      <c r="BV125" s="87"/>
      <c r="BW125" s="41"/>
      <c r="BX125" s="41"/>
      <c r="BZ125" s="80"/>
      <c r="CH125" s="3"/>
      <c r="CI125" s="3"/>
      <c r="CJ125" s="84"/>
      <c r="CK125" s="143"/>
    </row>
    <row r="126" spans="1:89" ht="15.75">
      <c r="A126" s="3"/>
      <c r="B126" s="3"/>
      <c r="C126" s="312"/>
      <c r="D126" s="84"/>
      <c r="E126" s="3"/>
      <c r="F126" s="80"/>
      <c r="BD126" s="3"/>
      <c r="BE126" s="3"/>
      <c r="BF126" s="313"/>
      <c r="BG126" s="84"/>
      <c r="BH126" s="3"/>
      <c r="BI126" s="80"/>
      <c r="BV126" s="3"/>
      <c r="BW126" s="3"/>
      <c r="BX126" s="84"/>
      <c r="BZ126" s="80"/>
      <c r="CH126" s="236"/>
      <c r="CI126" s="41"/>
      <c r="CJ126" s="41"/>
      <c r="CK126" s="183"/>
    </row>
    <row r="127" spans="1:89" ht="15.75">
      <c r="A127" s="3"/>
      <c r="B127" s="3"/>
      <c r="C127" s="313"/>
      <c r="D127" s="84"/>
      <c r="E127" s="3"/>
      <c r="F127" s="80"/>
      <c r="BD127" s="3"/>
      <c r="BE127" s="3"/>
      <c r="BF127" s="313"/>
      <c r="BG127" s="84"/>
      <c r="BH127" s="3"/>
      <c r="BI127" s="80"/>
      <c r="CH127" s="3"/>
      <c r="CI127" s="3"/>
      <c r="CJ127" s="84"/>
      <c r="CK127" s="143"/>
    </row>
    <row r="128" spans="1:89" ht="15.75">
      <c r="A128" s="65"/>
      <c r="B128" s="3"/>
      <c r="C128" s="313"/>
      <c r="D128" s="84"/>
      <c r="E128" s="3"/>
      <c r="F128" s="80"/>
      <c r="BD128" s="3"/>
      <c r="BE128" s="3"/>
      <c r="BF128" s="312"/>
      <c r="BG128" s="84"/>
      <c r="BH128" s="3"/>
      <c r="BI128" s="80"/>
    </row>
    <row r="129" spans="1:61" ht="15.75">
      <c r="A129" s="65"/>
      <c r="B129" s="3"/>
      <c r="C129" s="312"/>
      <c r="D129" s="84"/>
      <c r="E129" s="3"/>
      <c r="F129" s="80"/>
      <c r="BD129" s="65"/>
      <c r="BE129" s="3"/>
      <c r="BF129" s="313"/>
      <c r="BG129" s="84"/>
      <c r="BH129" s="3"/>
      <c r="BI129" s="80"/>
    </row>
    <row r="130" spans="1:61" ht="15.75">
      <c r="A130" s="87"/>
      <c r="B130" s="3"/>
      <c r="C130" s="313"/>
      <c r="D130" s="84"/>
      <c r="E130" s="41"/>
      <c r="F130" s="80"/>
      <c r="BD130" s="65"/>
      <c r="BE130" s="3"/>
      <c r="BF130" s="313"/>
      <c r="BG130" s="84"/>
      <c r="BH130" s="3"/>
      <c r="BI130" s="80"/>
    </row>
    <row r="131" spans="1:61" ht="15.75">
      <c r="A131" s="87"/>
      <c r="B131" s="68"/>
      <c r="C131" s="313"/>
      <c r="D131" s="84"/>
      <c r="E131" s="3"/>
      <c r="F131" s="80"/>
      <c r="BE131" s="3"/>
      <c r="BF131" s="313"/>
      <c r="BG131" s="84"/>
      <c r="BH131" s="3"/>
      <c r="BI131" s="80"/>
    </row>
    <row r="132" spans="1:61" ht="15.75">
      <c r="A132" s="87"/>
      <c r="B132" s="3"/>
      <c r="C132" s="313"/>
      <c r="D132" s="84"/>
      <c r="E132" s="41"/>
      <c r="F132" s="80"/>
      <c r="BD132" s="87"/>
      <c r="BE132" s="68"/>
      <c r="BF132" s="313"/>
      <c r="BG132" s="84"/>
      <c r="BH132" s="3"/>
      <c r="BI132" s="80"/>
    </row>
    <row r="133" spans="1:61" ht="15.75">
      <c r="A133" s="65"/>
      <c r="B133" s="68"/>
      <c r="C133" s="312"/>
      <c r="D133" s="84"/>
      <c r="E133" s="3"/>
      <c r="F133" s="80"/>
      <c r="BD133" s="65"/>
      <c r="BE133" s="3"/>
      <c r="BF133" s="313"/>
      <c r="BG133" s="84"/>
      <c r="BH133" s="3"/>
      <c r="BI133" s="80"/>
    </row>
    <row r="134" spans="1:61" ht="15.75">
      <c r="A134" s="3"/>
      <c r="B134" s="3"/>
      <c r="C134" s="313"/>
      <c r="D134" s="84"/>
      <c r="E134" s="3"/>
      <c r="F134" s="80"/>
      <c r="BD134" s="65"/>
      <c r="BE134" s="3"/>
      <c r="BF134" s="313"/>
      <c r="BG134" s="84"/>
      <c r="BH134" s="41"/>
      <c r="BI134" s="80"/>
    </row>
    <row r="135" spans="1:61" ht="15.75">
      <c r="A135" s="65"/>
      <c r="B135" s="68"/>
      <c r="C135" s="313"/>
      <c r="D135" s="84"/>
      <c r="E135" s="3"/>
      <c r="F135" s="80"/>
      <c r="BE135" s="68"/>
      <c r="BF135" s="313"/>
      <c r="BG135" s="84"/>
      <c r="BH135" s="3"/>
      <c r="BI135" s="80"/>
    </row>
    <row r="136" spans="1:61" ht="15.75">
      <c r="A136" s="3"/>
      <c r="B136" s="3"/>
      <c r="C136" s="312"/>
      <c r="D136" s="84"/>
      <c r="E136" s="3"/>
      <c r="F136" s="80"/>
      <c r="BD136" s="87"/>
      <c r="BE136" s="68"/>
      <c r="BF136" s="313"/>
      <c r="BG136" s="84"/>
      <c r="BH136" s="41"/>
      <c r="BI136" s="80"/>
    </row>
    <row r="137" spans="1:61" ht="15.75">
      <c r="A137" s="3"/>
      <c r="B137" s="3"/>
      <c r="C137" s="313"/>
      <c r="D137" s="84"/>
      <c r="E137" s="3"/>
      <c r="F137" s="80"/>
      <c r="BD137" s="3"/>
      <c r="BE137" s="3"/>
      <c r="BF137" s="313"/>
      <c r="BG137" s="84"/>
      <c r="BH137" s="3"/>
      <c r="BI137" s="80"/>
    </row>
    <row r="138" spans="1:61" ht="15.75">
      <c r="A138" s="3"/>
      <c r="B138" s="3"/>
      <c r="C138" s="313"/>
      <c r="D138" s="84"/>
      <c r="E138" s="3"/>
      <c r="F138" s="80"/>
      <c r="BD138" s="3"/>
      <c r="BE138" s="3"/>
      <c r="BF138" s="313"/>
      <c r="BG138" s="84"/>
      <c r="BH138" s="3"/>
      <c r="BI138" s="80"/>
    </row>
    <row r="139" spans="1:61" ht="15.75">
      <c r="B139" s="3"/>
      <c r="C139" s="313"/>
      <c r="D139" s="84"/>
      <c r="E139" s="3"/>
      <c r="F139" s="80"/>
      <c r="BD139" s="65"/>
      <c r="BE139" s="3"/>
      <c r="BF139" s="313"/>
      <c r="BG139" s="84"/>
      <c r="BH139" s="41"/>
      <c r="BI139" s="80"/>
    </row>
    <row r="140" spans="1:61" ht="15.75">
      <c r="A140" s="3"/>
      <c r="B140" s="3"/>
      <c r="C140" s="313"/>
      <c r="D140" s="84"/>
      <c r="E140" s="3"/>
      <c r="F140" s="80"/>
    </row>
    <row r="141" spans="1:61" ht="15.75">
      <c r="A141" s="87"/>
      <c r="B141" s="3"/>
      <c r="C141" s="313"/>
      <c r="D141" s="84"/>
      <c r="E141" s="41"/>
      <c r="F141" s="80"/>
    </row>
    <row r="142" spans="1:61" ht="15.75">
      <c r="A142" s="3"/>
      <c r="B142" s="3"/>
      <c r="C142" s="313"/>
      <c r="D142" s="84"/>
      <c r="E142" s="3"/>
      <c r="F142" s="80"/>
    </row>
    <row r="143" spans="1:61" ht="15.75">
      <c r="A143" s="65"/>
      <c r="B143" s="68"/>
      <c r="C143" s="312"/>
      <c r="D143" s="84"/>
      <c r="E143" s="3"/>
      <c r="F143" s="80"/>
    </row>
    <row r="144" spans="1:61" ht="15.75">
      <c r="A144" s="3"/>
      <c r="B144" s="3"/>
      <c r="C144" s="313"/>
      <c r="D144" s="84"/>
      <c r="E144" s="3"/>
      <c r="F144" s="80"/>
    </row>
    <row r="145" spans="1:6" ht="15.75">
      <c r="A145" s="3"/>
      <c r="B145" s="3"/>
      <c r="C145" s="312"/>
      <c r="D145" s="84"/>
      <c r="E145" s="3"/>
      <c r="F145" s="80"/>
    </row>
    <row r="146" spans="1:6" ht="15.75">
      <c r="A146" s="65"/>
      <c r="B146" s="68"/>
      <c r="C146" s="312"/>
      <c r="D146" s="84"/>
      <c r="E146" s="3"/>
      <c r="F146" s="80"/>
    </row>
    <row r="147" spans="1:6" ht="15.75">
      <c r="A147" s="65"/>
      <c r="B147" s="3"/>
      <c r="C147" s="313"/>
      <c r="D147" s="84"/>
      <c r="E147" s="41"/>
      <c r="F147" s="80"/>
    </row>
    <row r="148" spans="1:6" ht="15.75">
      <c r="A148" s="3"/>
      <c r="B148" s="68"/>
      <c r="C148" s="312"/>
      <c r="D148" s="84"/>
      <c r="E148" s="3"/>
      <c r="F148" s="80"/>
    </row>
    <row r="149" spans="1:6" ht="15.75">
      <c r="A149" s="65"/>
      <c r="B149" s="68"/>
      <c r="C149" s="312"/>
      <c r="D149" s="84"/>
      <c r="E149" s="3"/>
      <c r="F149" s="80"/>
    </row>
    <row r="150" spans="1:6" ht="15.75">
      <c r="A150" s="65"/>
      <c r="B150" s="3"/>
      <c r="C150" s="313"/>
      <c r="D150" s="84"/>
      <c r="E150" s="41"/>
      <c r="F150" s="80"/>
    </row>
    <row r="151" spans="1:6" ht="15.75">
      <c r="A151" s="65"/>
      <c r="B151" s="3"/>
      <c r="C151" s="313"/>
      <c r="D151" s="84"/>
      <c r="E151" s="3"/>
      <c r="F151" s="80"/>
    </row>
    <row r="152" spans="1:6" ht="15.75">
      <c r="A152" s="3"/>
      <c r="B152" s="3"/>
      <c r="C152" s="313"/>
      <c r="D152" s="84"/>
      <c r="E152" s="3"/>
      <c r="F152" s="80"/>
    </row>
    <row r="153" spans="1:6" ht="15.75">
      <c r="A153" s="3"/>
      <c r="B153" s="3"/>
      <c r="C153" s="313"/>
      <c r="D153" s="84"/>
      <c r="E153" s="3"/>
      <c r="F153" s="80"/>
    </row>
    <row r="154" spans="1:6" ht="15.75">
      <c r="A154" s="3"/>
      <c r="B154" s="3"/>
      <c r="C154" s="312"/>
      <c r="D154" s="84"/>
      <c r="E154" s="3"/>
      <c r="F154" s="80"/>
    </row>
    <row r="155" spans="1:6" ht="15.75">
      <c r="A155" s="65"/>
      <c r="B155" s="3"/>
      <c r="C155" s="313"/>
      <c r="D155" s="84"/>
      <c r="E155" s="3"/>
      <c r="F155" s="80"/>
    </row>
    <row r="156" spans="1:6" ht="15.75">
      <c r="A156" s="65"/>
      <c r="B156" s="3"/>
      <c r="C156" s="313"/>
      <c r="D156" s="84"/>
      <c r="E156" s="3"/>
      <c r="F156" s="80"/>
    </row>
    <row r="157" spans="1:6" ht="15.75">
      <c r="B157" s="3"/>
      <c r="C157" s="313"/>
      <c r="D157" s="84"/>
      <c r="E157" s="3"/>
      <c r="F157" s="80"/>
    </row>
    <row r="158" spans="1:6" ht="15.75">
      <c r="A158" s="87"/>
      <c r="B158" s="68"/>
      <c r="C158" s="313"/>
      <c r="D158" s="84"/>
      <c r="E158" s="3"/>
      <c r="F158" s="80"/>
    </row>
    <row r="159" spans="1:6" ht="15.75">
      <c r="A159" s="65"/>
      <c r="B159" s="3"/>
      <c r="C159" s="313"/>
      <c r="D159" s="84"/>
      <c r="E159" s="3"/>
      <c r="F159" s="80"/>
    </row>
    <row r="160" spans="1:6" ht="15.75">
      <c r="A160" s="65"/>
      <c r="B160" s="3"/>
      <c r="C160" s="313"/>
      <c r="D160" s="84"/>
      <c r="E160" s="41"/>
      <c r="F160" s="80"/>
    </row>
    <row r="161" spans="1:6" ht="15.75">
      <c r="B161" s="68"/>
      <c r="C161" s="313"/>
      <c r="D161" s="84"/>
      <c r="E161" s="3"/>
      <c r="F161" s="80"/>
    </row>
    <row r="162" spans="1:6" ht="15.75">
      <c r="A162" s="87"/>
      <c r="B162" s="68"/>
      <c r="C162" s="313"/>
      <c r="D162" s="84"/>
      <c r="E162" s="41"/>
      <c r="F162" s="80"/>
    </row>
    <row r="163" spans="1:6" ht="15.75">
      <c r="A163" s="3"/>
      <c r="B163" s="3"/>
      <c r="C163" s="313"/>
      <c r="D163" s="84"/>
      <c r="E163" s="3"/>
      <c r="F163" s="80"/>
    </row>
    <row r="164" spans="1:6" ht="15.75">
      <c r="A164" s="3"/>
      <c r="B164" s="3"/>
      <c r="C164" s="313"/>
      <c r="D164" s="84"/>
      <c r="E164" s="3"/>
      <c r="F164" s="80"/>
    </row>
    <row r="165" spans="1:6" ht="15.75">
      <c r="A165" s="65"/>
      <c r="B165" s="3"/>
      <c r="C165" s="313"/>
      <c r="D165" s="84"/>
      <c r="E165" s="41"/>
      <c r="F165" s="80"/>
    </row>
  </sheetData>
  <sortState xmlns:xlrd2="http://schemas.microsoft.com/office/spreadsheetml/2017/richdata2" ref="GE3:GK82">
    <sortCondition ref="GE3:GE82"/>
  </sortState>
  <pageMargins left="0.7" right="0.7" top="0.75" bottom="0.75" header="0.3" footer="0.3"/>
  <pageSetup paperSize="9" orientation="portrait" r:id="rId1"/>
  <ignoredErrors>
    <ignoredError sqref="CU3:CU19 CU21:CU61 CU63:CU8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646"/>
  <sheetViews>
    <sheetView topLeftCell="A4131" zoomScaleNormal="100" workbookViewId="0">
      <selection activeCell="B4150" sqref="B4050:R4150"/>
    </sheetView>
  </sheetViews>
  <sheetFormatPr defaultColWidth="8.85546875" defaultRowHeight="12.75"/>
  <cols>
    <col min="1" max="1" width="4.28515625" customWidth="1"/>
    <col min="8" max="8" width="9.140625"/>
    <col min="13" max="13" width="10.5703125" style="74" customWidth="1"/>
    <col min="14" max="14" width="10.140625" customWidth="1"/>
  </cols>
  <sheetData>
    <row r="1" spans="1:22" s="24" customFormat="1" ht="15.75">
      <c r="A1" s="24" t="s">
        <v>969</v>
      </c>
      <c r="L1" s="73"/>
      <c r="N1" s="104"/>
      <c r="O1" s="106" t="s">
        <v>887</v>
      </c>
      <c r="Q1" s="69" t="s">
        <v>285</v>
      </c>
      <c r="R1" s="106" t="s">
        <v>891</v>
      </c>
    </row>
    <row r="2" spans="1:22" s="24" customFormat="1" ht="15.75">
      <c r="A2" t="s">
        <v>1942</v>
      </c>
      <c r="C2" t="s">
        <v>1943</v>
      </c>
      <c r="L2" s="73"/>
      <c r="N2" s="103"/>
      <c r="O2" s="106" t="s">
        <v>888</v>
      </c>
      <c r="P2"/>
      <c r="Q2" s="9" t="s">
        <v>284</v>
      </c>
      <c r="R2" s="106" t="s">
        <v>892</v>
      </c>
    </row>
    <row r="3" spans="1:22" ht="15.75">
      <c r="A3" t="s">
        <v>371</v>
      </c>
      <c r="C3" t="s">
        <v>1944</v>
      </c>
      <c r="L3" s="74"/>
      <c r="M3" s="231"/>
      <c r="N3" s="356"/>
      <c r="O3" s="106" t="s">
        <v>889</v>
      </c>
      <c r="Q3" s="9" t="s">
        <v>186</v>
      </c>
      <c r="R3" s="106" t="s">
        <v>4989</v>
      </c>
    </row>
    <row r="4" spans="1:22" ht="15.75">
      <c r="A4" t="s">
        <v>372</v>
      </c>
      <c r="C4" t="s">
        <v>1945</v>
      </c>
      <c r="L4" s="74"/>
      <c r="M4" s="231"/>
      <c r="N4" s="105"/>
      <c r="O4" s="106" t="s">
        <v>890</v>
      </c>
      <c r="Q4" s="9">
        <v>0</v>
      </c>
      <c r="R4" s="106" t="s">
        <v>4988</v>
      </c>
    </row>
    <row r="5" spans="1:22" ht="15.75">
      <c r="A5" t="s">
        <v>373</v>
      </c>
      <c r="C5" t="s">
        <v>1946</v>
      </c>
      <c r="L5" s="74"/>
      <c r="M5" s="231"/>
      <c r="Q5" s="106"/>
      <c r="T5" s="106"/>
    </row>
    <row r="6" spans="1:22" ht="15.75">
      <c r="G6" s="55" t="s">
        <v>978</v>
      </c>
      <c r="J6" s="55"/>
      <c r="K6" s="55"/>
      <c r="L6" s="74"/>
      <c r="M6"/>
      <c r="Q6" s="106"/>
    </row>
    <row r="7" spans="1:22" ht="25.5">
      <c r="A7" s="23" t="s">
        <v>182</v>
      </c>
      <c r="L7" s="74"/>
      <c r="M7"/>
    </row>
    <row r="8" spans="1:22">
      <c r="L8" s="74"/>
      <c r="M8"/>
    </row>
    <row r="9" spans="1:22" s="40" customFormat="1" ht="15">
      <c r="E9" s="66">
        <v>2016</v>
      </c>
      <c r="F9" s="66">
        <v>2017</v>
      </c>
      <c r="G9" s="66">
        <v>2018</v>
      </c>
      <c r="H9" s="66">
        <v>2019</v>
      </c>
      <c r="I9" s="66">
        <v>2020</v>
      </c>
      <c r="J9" s="66">
        <v>2021</v>
      </c>
      <c r="K9" s="66">
        <v>2022</v>
      </c>
      <c r="M9" s="75" t="s">
        <v>40</v>
      </c>
    </row>
    <row r="10" spans="1:22" ht="15">
      <c r="A10" s="28" t="s">
        <v>0</v>
      </c>
      <c r="B10" s="68" t="s">
        <v>39</v>
      </c>
      <c r="C10" s="3"/>
      <c r="D10" s="3"/>
      <c r="E10" s="224">
        <v>685.2</v>
      </c>
      <c r="F10" s="222">
        <v>914.3</v>
      </c>
      <c r="G10" s="222">
        <v>635.29999999999995</v>
      </c>
      <c r="H10" s="227">
        <v>475.9</v>
      </c>
      <c r="I10" s="223">
        <v>586.5</v>
      </c>
      <c r="J10" s="9">
        <v>0</v>
      </c>
      <c r="K10" s="9">
        <v>0</v>
      </c>
      <c r="L10" s="74"/>
      <c r="M10" s="72">
        <f>SUM(E10:K10)</f>
        <v>3297.2000000000003</v>
      </c>
      <c r="O10" t="s">
        <v>1865</v>
      </c>
      <c r="Q10" s="3"/>
      <c r="R10" s="3" t="s">
        <v>1947</v>
      </c>
      <c r="T10" s="65"/>
      <c r="V10" s="226"/>
    </row>
    <row r="11" spans="1:22" ht="15">
      <c r="A11" s="28" t="s">
        <v>2</v>
      </c>
      <c r="B11" s="68" t="s">
        <v>19</v>
      </c>
      <c r="C11" s="3"/>
      <c r="D11" s="3"/>
      <c r="E11" s="222">
        <v>643.1</v>
      </c>
      <c r="F11" s="224">
        <v>938.2</v>
      </c>
      <c r="G11" s="9">
        <v>426.9</v>
      </c>
      <c r="H11" s="227">
        <v>582.09999999999991</v>
      </c>
      <c r="I11" s="9">
        <v>424.7</v>
      </c>
      <c r="J11" s="9">
        <v>0</v>
      </c>
      <c r="K11" s="9">
        <v>0</v>
      </c>
      <c r="L11" s="74"/>
      <c r="M11" s="72">
        <f t="shared" ref="M11:M74" si="0">SUM(E11:K11)</f>
        <v>3015</v>
      </c>
      <c r="O11" t="s">
        <v>885</v>
      </c>
      <c r="Q11" s="3"/>
      <c r="R11" s="3" t="s">
        <v>1948</v>
      </c>
      <c r="T11" s="65"/>
      <c r="U11" s="84"/>
      <c r="V11" s="143"/>
    </row>
    <row r="12" spans="1:22" ht="15">
      <c r="A12" s="28" t="s">
        <v>3</v>
      </c>
      <c r="B12" s="68" t="s">
        <v>17</v>
      </c>
      <c r="C12" s="3"/>
      <c r="D12" s="3"/>
      <c r="E12" s="227">
        <v>384.1</v>
      </c>
      <c r="F12" s="9">
        <v>577</v>
      </c>
      <c r="G12" s="227">
        <v>607.70000000000005</v>
      </c>
      <c r="H12" s="227">
        <v>557.59999999999991</v>
      </c>
      <c r="I12" s="227">
        <v>521.29999999999995</v>
      </c>
      <c r="J12" s="9">
        <v>0</v>
      </c>
      <c r="K12" s="9">
        <v>0</v>
      </c>
      <c r="L12" s="74"/>
      <c r="M12" s="72">
        <f t="shared" si="0"/>
        <v>2647.7</v>
      </c>
      <c r="O12" t="s">
        <v>1866</v>
      </c>
      <c r="Q12" s="3"/>
      <c r="R12" s="226" t="s">
        <v>368</v>
      </c>
      <c r="T12" s="3"/>
      <c r="U12" s="84"/>
      <c r="V12" s="143"/>
    </row>
    <row r="13" spans="1:22" ht="15">
      <c r="A13" s="28" t="s">
        <v>5</v>
      </c>
      <c r="B13" s="68" t="s">
        <v>25</v>
      </c>
      <c r="C13" s="3"/>
      <c r="D13" s="3"/>
      <c r="E13" s="227">
        <v>467.9</v>
      </c>
      <c r="F13" s="227">
        <v>664.8</v>
      </c>
      <c r="G13" s="224">
        <v>710.5</v>
      </c>
      <c r="H13" s="9">
        <v>253.50000000000003</v>
      </c>
      <c r="I13" s="227">
        <v>490.30000000000007</v>
      </c>
      <c r="J13" s="9">
        <v>0</v>
      </c>
      <c r="K13" s="9">
        <v>0</v>
      </c>
      <c r="L13" s="74"/>
      <c r="M13" s="72">
        <f t="shared" si="0"/>
        <v>2587</v>
      </c>
      <c r="O13" t="s">
        <v>1867</v>
      </c>
      <c r="Q13" s="3"/>
      <c r="R13" s="3" t="s">
        <v>1949</v>
      </c>
      <c r="T13" s="65"/>
      <c r="U13" s="84"/>
      <c r="V13" s="143"/>
    </row>
    <row r="14" spans="1:22" ht="15.75">
      <c r="A14" s="28" t="s">
        <v>7</v>
      </c>
      <c r="B14" s="68" t="s">
        <v>31</v>
      </c>
      <c r="C14" s="3"/>
      <c r="D14" s="3"/>
      <c r="E14" s="223">
        <v>553</v>
      </c>
      <c r="F14" s="9">
        <v>542</v>
      </c>
      <c r="G14" s="227">
        <v>595.9</v>
      </c>
      <c r="H14" s="9">
        <v>372.9</v>
      </c>
      <c r="I14" s="9">
        <v>456.4</v>
      </c>
      <c r="J14" s="9">
        <v>0</v>
      </c>
      <c r="K14" s="9">
        <v>0</v>
      </c>
      <c r="L14" s="74"/>
      <c r="M14" s="72">
        <f t="shared" si="0"/>
        <v>2520.2000000000003</v>
      </c>
      <c r="O14" t="s">
        <v>297</v>
      </c>
      <c r="Q14" s="3"/>
      <c r="T14" s="87"/>
      <c r="U14" s="41"/>
      <c r="V14" s="183"/>
    </row>
    <row r="15" spans="1:22" ht="15.75">
      <c r="A15" s="28" t="s">
        <v>8</v>
      </c>
      <c r="B15" s="68" t="s">
        <v>15</v>
      </c>
      <c r="C15" s="3"/>
      <c r="D15" s="3"/>
      <c r="E15" s="9">
        <v>350.4</v>
      </c>
      <c r="F15" s="227">
        <v>634.9</v>
      </c>
      <c r="G15" s="227">
        <v>556.5</v>
      </c>
      <c r="H15" s="9">
        <v>279.40000000000003</v>
      </c>
      <c r="I15" s="227">
        <v>566.9</v>
      </c>
      <c r="J15" s="9">
        <v>0</v>
      </c>
      <c r="K15" s="9">
        <v>0</v>
      </c>
      <c r="L15" s="74"/>
      <c r="M15" s="72">
        <f t="shared" si="0"/>
        <v>2388.1</v>
      </c>
      <c r="O15" t="s">
        <v>1088</v>
      </c>
      <c r="Q15" s="3"/>
      <c r="T15" s="87"/>
      <c r="U15" s="41"/>
      <c r="V15" s="183"/>
    </row>
    <row r="16" spans="1:22" ht="15">
      <c r="A16" s="28" t="s">
        <v>10</v>
      </c>
      <c r="B16" s="68" t="s">
        <v>6</v>
      </c>
      <c r="C16" s="3"/>
      <c r="D16" s="3"/>
      <c r="E16" s="227">
        <v>498.2</v>
      </c>
      <c r="F16" s="227">
        <v>597.79999999999995</v>
      </c>
      <c r="G16" s="9">
        <v>434.2</v>
      </c>
      <c r="H16" s="227">
        <v>496.15000000000003</v>
      </c>
      <c r="I16" s="9">
        <v>294.7</v>
      </c>
      <c r="J16" s="9">
        <v>0</v>
      </c>
      <c r="K16" s="9">
        <v>0</v>
      </c>
      <c r="L16" s="74"/>
      <c r="M16" s="72">
        <f t="shared" si="0"/>
        <v>2321.0500000000002</v>
      </c>
      <c r="O16" t="s">
        <v>886</v>
      </c>
      <c r="Q16" s="3"/>
      <c r="T16" s="65"/>
      <c r="U16" s="84"/>
      <c r="V16" s="143"/>
    </row>
    <row r="17" spans="1:22" ht="15">
      <c r="A17" s="28" t="s">
        <v>12</v>
      </c>
      <c r="B17" s="68" t="s">
        <v>21</v>
      </c>
      <c r="C17" s="3"/>
      <c r="D17" s="3"/>
      <c r="E17" s="227">
        <v>426.90000000000003</v>
      </c>
      <c r="F17" s="227">
        <v>628.4</v>
      </c>
      <c r="G17" s="227">
        <v>542.59999999999991</v>
      </c>
      <c r="H17" s="223">
        <v>609.90000000000009</v>
      </c>
      <c r="I17" s="9">
        <v>98.8</v>
      </c>
      <c r="J17" s="9">
        <v>0</v>
      </c>
      <c r="K17" s="9">
        <v>0</v>
      </c>
      <c r="L17" s="74"/>
      <c r="M17" s="72">
        <f t="shared" si="0"/>
        <v>2306.6000000000004</v>
      </c>
      <c r="O17" t="s">
        <v>884</v>
      </c>
      <c r="Q17" s="3"/>
      <c r="R17" s="3" t="s">
        <v>368</v>
      </c>
      <c r="T17" s="65"/>
      <c r="U17" s="84"/>
      <c r="V17" s="143"/>
    </row>
    <row r="18" spans="1:22" ht="15">
      <c r="A18" s="28" t="s">
        <v>14</v>
      </c>
      <c r="B18" s="68" t="s">
        <v>9</v>
      </c>
      <c r="C18" s="3"/>
      <c r="D18" s="3"/>
      <c r="E18" s="227">
        <v>442.3</v>
      </c>
      <c r="F18" s="227">
        <v>752.4</v>
      </c>
      <c r="G18" s="9">
        <v>401.1</v>
      </c>
      <c r="H18" s="9">
        <v>274.90000000000003</v>
      </c>
      <c r="I18" s="9">
        <v>281.89999999999998</v>
      </c>
      <c r="J18" s="9">
        <v>0</v>
      </c>
      <c r="K18" s="9">
        <v>0</v>
      </c>
      <c r="L18" s="74"/>
      <c r="M18" s="72">
        <f t="shared" si="0"/>
        <v>2152.6000000000004</v>
      </c>
      <c r="O18" t="s">
        <v>292</v>
      </c>
      <c r="Q18" s="3"/>
      <c r="T18" s="3"/>
      <c r="U18" s="84"/>
      <c r="V18" s="143"/>
    </row>
    <row r="19" spans="1:22" ht="15">
      <c r="A19" s="28" t="s">
        <v>16</v>
      </c>
      <c r="B19" s="68" t="s">
        <v>37</v>
      </c>
      <c r="C19" s="3"/>
      <c r="D19" s="3"/>
      <c r="E19" s="9">
        <v>315.5</v>
      </c>
      <c r="F19" s="223">
        <v>863.8</v>
      </c>
      <c r="G19" s="9">
        <v>323.10000000000002</v>
      </c>
      <c r="H19" s="9">
        <v>430.5</v>
      </c>
      <c r="I19" s="9">
        <v>147.80000000000001</v>
      </c>
      <c r="J19" s="9">
        <v>0</v>
      </c>
      <c r="K19" s="9">
        <v>0</v>
      </c>
      <c r="L19" s="74"/>
      <c r="M19" s="72">
        <f t="shared" si="0"/>
        <v>2080.7000000000003</v>
      </c>
      <c r="O19" t="s">
        <v>288</v>
      </c>
      <c r="Q19" s="3"/>
      <c r="T19" s="65"/>
      <c r="U19" s="84"/>
      <c r="V19" s="143"/>
    </row>
    <row r="20" spans="1:22" ht="15">
      <c r="A20" s="28" t="s">
        <v>18</v>
      </c>
      <c r="B20" s="68" t="s">
        <v>27</v>
      </c>
      <c r="C20" s="3"/>
      <c r="D20" s="3"/>
      <c r="E20" s="227">
        <v>471.6</v>
      </c>
      <c r="F20" s="9">
        <v>410.6</v>
      </c>
      <c r="G20" s="9">
        <v>410.09999999999997</v>
      </c>
      <c r="H20" s="9">
        <v>370.40000000000003</v>
      </c>
      <c r="I20" s="9">
        <v>396.9</v>
      </c>
      <c r="J20" s="9">
        <v>0</v>
      </c>
      <c r="K20" s="9">
        <v>0</v>
      </c>
      <c r="L20" s="74"/>
      <c r="M20" s="72">
        <f t="shared" si="0"/>
        <v>2059.6</v>
      </c>
      <c r="O20" t="s">
        <v>290</v>
      </c>
      <c r="Q20" s="3"/>
      <c r="T20" s="3"/>
      <c r="U20" s="84"/>
      <c r="V20" s="143"/>
    </row>
    <row r="21" spans="1:22" ht="15">
      <c r="A21" s="28" t="s">
        <v>20</v>
      </c>
      <c r="B21" s="68" t="s">
        <v>35</v>
      </c>
      <c r="C21" s="3"/>
      <c r="D21" s="3"/>
      <c r="E21" s="9">
        <v>381.6</v>
      </c>
      <c r="F21" s="9">
        <v>576.4</v>
      </c>
      <c r="G21" s="9">
        <v>185.2</v>
      </c>
      <c r="H21" s="9">
        <v>263</v>
      </c>
      <c r="I21" s="224">
        <v>634.10000000000014</v>
      </c>
      <c r="J21" s="9">
        <v>0</v>
      </c>
      <c r="K21" s="9">
        <v>0</v>
      </c>
      <c r="L21" s="74"/>
      <c r="M21" s="72">
        <f t="shared" si="0"/>
        <v>2040.3000000000002</v>
      </c>
      <c r="O21" t="s">
        <v>287</v>
      </c>
      <c r="Q21" s="3"/>
      <c r="R21" s="226" t="s">
        <v>1948</v>
      </c>
      <c r="T21" s="3"/>
      <c r="U21" s="84"/>
      <c r="V21" s="143"/>
    </row>
    <row r="22" spans="1:22" ht="15">
      <c r="A22" s="28" t="s">
        <v>22</v>
      </c>
      <c r="B22" s="68" t="s">
        <v>4</v>
      </c>
      <c r="C22" s="3"/>
      <c r="D22" s="3"/>
      <c r="E22" s="227">
        <v>396.5</v>
      </c>
      <c r="F22" s="9">
        <v>480.7</v>
      </c>
      <c r="G22" s="9">
        <v>428.40000000000009</v>
      </c>
      <c r="H22" s="9">
        <v>235.9</v>
      </c>
      <c r="I22" s="9">
        <v>382.30000000000007</v>
      </c>
      <c r="J22" s="9">
        <v>0</v>
      </c>
      <c r="K22" s="9">
        <v>0</v>
      </c>
      <c r="L22" s="74"/>
      <c r="M22" s="72">
        <f t="shared" si="0"/>
        <v>1923.8000000000002</v>
      </c>
      <c r="O22" t="s">
        <v>294</v>
      </c>
      <c r="Q22" s="3"/>
      <c r="T22" s="65"/>
      <c r="U22" s="84"/>
      <c r="V22" s="143"/>
    </row>
    <row r="23" spans="1:22" ht="15">
      <c r="A23" s="28" t="s">
        <v>24</v>
      </c>
      <c r="B23" s="68" t="s">
        <v>13</v>
      </c>
      <c r="C23" s="3"/>
      <c r="D23" s="3"/>
      <c r="E23" s="9">
        <v>146</v>
      </c>
      <c r="F23" s="9">
        <v>456.5</v>
      </c>
      <c r="G23" s="9">
        <v>190.2</v>
      </c>
      <c r="H23" s="9">
        <v>295.40000000000003</v>
      </c>
      <c r="I23" s="222">
        <v>621.9</v>
      </c>
      <c r="J23" s="9">
        <v>0</v>
      </c>
      <c r="K23" s="9">
        <v>0</v>
      </c>
      <c r="L23" s="74"/>
      <c r="M23" s="72">
        <f t="shared" si="0"/>
        <v>1710</v>
      </c>
      <c r="O23" t="s">
        <v>306</v>
      </c>
      <c r="Q23" s="3"/>
      <c r="T23" s="3"/>
      <c r="U23" s="84"/>
      <c r="V23" s="143"/>
    </row>
    <row r="24" spans="1:22" ht="15">
      <c r="A24" s="28" t="s">
        <v>26</v>
      </c>
      <c r="B24" s="68" t="s">
        <v>141</v>
      </c>
      <c r="E24" s="9" t="s">
        <v>284</v>
      </c>
      <c r="F24" s="227">
        <v>671.5</v>
      </c>
      <c r="G24" s="9">
        <v>439.8</v>
      </c>
      <c r="H24" s="9">
        <v>298.20000000000005</v>
      </c>
      <c r="I24" s="9">
        <v>254</v>
      </c>
      <c r="J24" s="9">
        <v>0</v>
      </c>
      <c r="K24" s="9">
        <v>0</v>
      </c>
      <c r="L24" s="74"/>
      <c r="M24" s="72">
        <f t="shared" si="0"/>
        <v>1663.5</v>
      </c>
      <c r="O24" t="s">
        <v>290</v>
      </c>
      <c r="Q24" s="3"/>
      <c r="T24" s="3"/>
      <c r="U24" s="84"/>
      <c r="V24" s="143"/>
    </row>
    <row r="25" spans="1:22" ht="15">
      <c r="A25" s="28" t="s">
        <v>28</v>
      </c>
      <c r="B25" s="68" t="s">
        <v>23</v>
      </c>
      <c r="C25" s="3"/>
      <c r="D25" s="3"/>
      <c r="E25" s="9">
        <v>360.7</v>
      </c>
      <c r="F25" s="9">
        <v>343.8</v>
      </c>
      <c r="G25" s="9">
        <v>326.19999999999993</v>
      </c>
      <c r="H25" s="9">
        <v>422.6</v>
      </c>
      <c r="I25" s="9">
        <v>199.4</v>
      </c>
      <c r="J25" s="9">
        <v>0</v>
      </c>
      <c r="K25" s="9">
        <v>0</v>
      </c>
      <c r="L25" s="74"/>
      <c r="M25" s="72">
        <f t="shared" si="0"/>
        <v>1652.6999999999998</v>
      </c>
      <c r="Q25" s="3"/>
      <c r="T25" s="3"/>
      <c r="U25" s="84"/>
      <c r="V25" s="143"/>
    </row>
    <row r="26" spans="1:22" ht="15">
      <c r="A26" s="28" t="s">
        <v>30</v>
      </c>
      <c r="B26" s="68" t="s">
        <v>33</v>
      </c>
      <c r="C26" s="3"/>
      <c r="D26" s="3"/>
      <c r="E26" s="9">
        <v>196</v>
      </c>
      <c r="F26" s="227">
        <v>631.1</v>
      </c>
      <c r="G26" s="9">
        <v>340.4</v>
      </c>
      <c r="H26" s="9">
        <v>122.80000000000001</v>
      </c>
      <c r="I26" s="9">
        <v>320</v>
      </c>
      <c r="J26" s="9">
        <v>0</v>
      </c>
      <c r="K26" s="9">
        <v>0</v>
      </c>
      <c r="L26" s="74"/>
      <c r="M26" s="72">
        <f t="shared" si="0"/>
        <v>1610.3</v>
      </c>
      <c r="O26" t="s">
        <v>296</v>
      </c>
      <c r="Q26" s="3"/>
      <c r="T26" s="3"/>
      <c r="U26" s="84"/>
      <c r="V26" s="143"/>
    </row>
    <row r="27" spans="1:22" ht="15">
      <c r="A27" s="28" t="s">
        <v>32</v>
      </c>
      <c r="B27" s="68" t="s">
        <v>1</v>
      </c>
      <c r="C27" s="3"/>
      <c r="D27" s="3"/>
      <c r="E27" s="9">
        <v>226.5</v>
      </c>
      <c r="F27" s="9">
        <v>337</v>
      </c>
      <c r="G27" s="227">
        <v>440.59999999999997</v>
      </c>
      <c r="H27" s="9">
        <v>285.39999999999998</v>
      </c>
      <c r="I27" s="9">
        <v>294.7</v>
      </c>
      <c r="J27" s="9">
        <v>0</v>
      </c>
      <c r="K27" s="9">
        <v>0</v>
      </c>
      <c r="L27" s="74"/>
      <c r="M27" s="72">
        <f t="shared" si="0"/>
        <v>1584.2</v>
      </c>
      <c r="O27" t="s">
        <v>299</v>
      </c>
      <c r="Q27" s="3"/>
      <c r="R27" s="3"/>
      <c r="T27" s="3"/>
      <c r="U27" s="84"/>
      <c r="V27" s="143"/>
    </row>
    <row r="28" spans="1:22" ht="15">
      <c r="A28" s="28" t="s">
        <v>34</v>
      </c>
      <c r="B28" s="68" t="s">
        <v>158</v>
      </c>
      <c r="E28" s="9" t="s">
        <v>284</v>
      </c>
      <c r="F28" s="9" t="s">
        <v>284</v>
      </c>
      <c r="G28" s="9">
        <v>418</v>
      </c>
      <c r="H28" s="222">
        <v>658.9</v>
      </c>
      <c r="I28" s="9">
        <v>446.8</v>
      </c>
      <c r="J28" s="9">
        <v>0</v>
      </c>
      <c r="K28" s="9">
        <v>0</v>
      </c>
      <c r="L28" s="74"/>
      <c r="M28" s="72">
        <f t="shared" si="0"/>
        <v>1523.7</v>
      </c>
      <c r="O28" t="s">
        <v>306</v>
      </c>
      <c r="Q28" s="3"/>
      <c r="T28" s="65"/>
      <c r="U28" s="84"/>
      <c r="V28" s="143"/>
    </row>
    <row r="29" spans="1:22" ht="15">
      <c r="A29" s="28" t="s">
        <v>36</v>
      </c>
      <c r="B29" s="68" t="s">
        <v>142</v>
      </c>
      <c r="E29" s="9" t="s">
        <v>284</v>
      </c>
      <c r="F29" s="9">
        <v>424.6</v>
      </c>
      <c r="G29" s="9">
        <v>346.5</v>
      </c>
      <c r="H29" s="9">
        <v>375.30000000000007</v>
      </c>
      <c r="I29" s="9">
        <v>330.8</v>
      </c>
      <c r="J29" s="9">
        <v>0</v>
      </c>
      <c r="K29" s="9">
        <v>0</v>
      </c>
      <c r="L29" s="74"/>
      <c r="M29" s="72">
        <f t="shared" si="0"/>
        <v>1477.2</v>
      </c>
      <c r="Q29" s="3"/>
      <c r="T29" s="65"/>
      <c r="U29" s="84"/>
      <c r="V29" s="143"/>
    </row>
    <row r="30" spans="1:22" ht="15">
      <c r="A30" s="28" t="s">
        <v>38</v>
      </c>
      <c r="B30" s="68" t="s">
        <v>143</v>
      </c>
      <c r="E30" s="9" t="s">
        <v>284</v>
      </c>
      <c r="F30" s="9">
        <v>447.4</v>
      </c>
      <c r="G30" s="9">
        <v>343.3</v>
      </c>
      <c r="H30" s="9">
        <v>403.09999999999997</v>
      </c>
      <c r="I30" s="9">
        <v>211.49999999999997</v>
      </c>
      <c r="J30" s="9">
        <v>0</v>
      </c>
      <c r="K30" s="9">
        <v>0</v>
      </c>
      <c r="L30" s="74"/>
      <c r="M30" s="72">
        <f t="shared" si="0"/>
        <v>1405.3</v>
      </c>
      <c r="Q30" s="3"/>
      <c r="T30" s="3"/>
      <c r="U30" s="84"/>
      <c r="V30" s="143"/>
    </row>
    <row r="31" spans="1:22" ht="15.75">
      <c r="A31" s="28" t="s">
        <v>145</v>
      </c>
      <c r="B31" s="68" t="s">
        <v>144</v>
      </c>
      <c r="E31" s="9" t="s">
        <v>284</v>
      </c>
      <c r="F31" s="9">
        <v>228.9</v>
      </c>
      <c r="G31" s="223">
        <v>632.45000000000005</v>
      </c>
      <c r="H31" s="9">
        <v>352.3</v>
      </c>
      <c r="I31" s="9">
        <v>101.4</v>
      </c>
      <c r="J31" s="9">
        <v>0</v>
      </c>
      <c r="K31" s="9">
        <v>0</v>
      </c>
      <c r="L31" s="74"/>
      <c r="M31" s="72">
        <f t="shared" si="0"/>
        <v>1315.0500000000002</v>
      </c>
      <c r="O31" t="s">
        <v>288</v>
      </c>
      <c r="Q31" s="3"/>
      <c r="T31" s="87"/>
      <c r="U31" s="41"/>
      <c r="V31" s="183"/>
    </row>
    <row r="32" spans="1:22" ht="15">
      <c r="A32" s="28" t="s">
        <v>146</v>
      </c>
      <c r="B32" s="68" t="s">
        <v>849</v>
      </c>
      <c r="C32" s="3"/>
      <c r="D32" s="3"/>
      <c r="E32" s="9" t="s">
        <v>284</v>
      </c>
      <c r="F32" s="9" t="s">
        <v>284</v>
      </c>
      <c r="G32" s="9" t="s">
        <v>284</v>
      </c>
      <c r="H32" s="224">
        <v>725.8</v>
      </c>
      <c r="I32" s="227">
        <v>579.6</v>
      </c>
      <c r="J32" s="9">
        <v>0</v>
      </c>
      <c r="K32" s="9">
        <v>0</v>
      </c>
      <c r="L32" s="74"/>
      <c r="M32" s="72">
        <f t="shared" si="0"/>
        <v>1305.4000000000001</v>
      </c>
      <c r="O32" t="s">
        <v>301</v>
      </c>
      <c r="R32" s="3" t="s">
        <v>1948</v>
      </c>
      <c r="T32" s="3"/>
      <c r="U32" s="84"/>
      <c r="V32" s="143"/>
    </row>
    <row r="33" spans="1:22" ht="15">
      <c r="A33" s="28" t="s">
        <v>147</v>
      </c>
      <c r="B33" s="68" t="s">
        <v>29</v>
      </c>
      <c r="C33" s="3"/>
      <c r="D33" s="3"/>
      <c r="E33" s="9">
        <v>69.8</v>
      </c>
      <c r="F33" s="9">
        <v>593.1</v>
      </c>
      <c r="G33" s="227">
        <v>582.1</v>
      </c>
      <c r="H33" s="9" t="s">
        <v>284</v>
      </c>
      <c r="I33" s="9" t="s">
        <v>284</v>
      </c>
      <c r="J33" s="9">
        <v>0</v>
      </c>
      <c r="K33" s="9">
        <v>0</v>
      </c>
      <c r="L33" s="74"/>
      <c r="M33" s="72">
        <f t="shared" si="0"/>
        <v>1245</v>
      </c>
      <c r="O33" t="s">
        <v>298</v>
      </c>
      <c r="Q33" s="3"/>
      <c r="T33" s="65"/>
      <c r="U33" s="84"/>
      <c r="V33" s="143"/>
    </row>
    <row r="34" spans="1:22" ht="15">
      <c r="A34" s="28" t="s">
        <v>151</v>
      </c>
      <c r="B34" s="68" t="s">
        <v>156</v>
      </c>
      <c r="E34" s="9" t="s">
        <v>284</v>
      </c>
      <c r="F34" s="9" t="s">
        <v>284</v>
      </c>
      <c r="G34" s="9">
        <v>346</v>
      </c>
      <c r="H34" s="227">
        <v>513.29999999999995</v>
      </c>
      <c r="I34" s="9">
        <v>360</v>
      </c>
      <c r="J34" s="9">
        <v>0</v>
      </c>
      <c r="K34" s="9">
        <v>0</v>
      </c>
      <c r="L34" s="74"/>
      <c r="M34" s="72">
        <f t="shared" si="0"/>
        <v>1219.3</v>
      </c>
      <c r="O34" t="s">
        <v>303</v>
      </c>
      <c r="Q34" s="3"/>
      <c r="T34" s="3"/>
      <c r="U34" s="84"/>
      <c r="V34" s="143"/>
    </row>
    <row r="35" spans="1:22" ht="15.75">
      <c r="A35" s="28" t="s">
        <v>157</v>
      </c>
      <c r="B35" s="68" t="s">
        <v>11</v>
      </c>
      <c r="C35" s="3"/>
      <c r="D35" s="3"/>
      <c r="E35" s="9">
        <v>200.6</v>
      </c>
      <c r="F35" s="9">
        <v>133.5</v>
      </c>
      <c r="G35" s="9">
        <v>214.8</v>
      </c>
      <c r="H35" s="9">
        <v>326.79999999999995</v>
      </c>
      <c r="I35" s="9">
        <v>303.99999999999994</v>
      </c>
      <c r="J35" s="9">
        <v>0</v>
      </c>
      <c r="K35" s="9">
        <v>0</v>
      </c>
      <c r="L35" s="74"/>
      <c r="M35" s="72">
        <f t="shared" si="0"/>
        <v>1179.7</v>
      </c>
      <c r="Q35" s="3"/>
      <c r="T35" s="87"/>
      <c r="U35" s="41"/>
      <c r="V35" s="183"/>
    </row>
    <row r="36" spans="1:22" ht="15">
      <c r="A36" s="28" t="s">
        <v>159</v>
      </c>
      <c r="B36" s="68" t="s">
        <v>155</v>
      </c>
      <c r="E36" s="9" t="s">
        <v>284</v>
      </c>
      <c r="F36" s="9" t="s">
        <v>284</v>
      </c>
      <c r="G36" s="9">
        <v>427.00000000000006</v>
      </c>
      <c r="H36" s="9">
        <v>234.70000000000002</v>
      </c>
      <c r="I36" s="9">
        <v>388.7</v>
      </c>
      <c r="J36" s="9">
        <v>0</v>
      </c>
      <c r="K36" s="9">
        <v>0</v>
      </c>
      <c r="L36" s="74"/>
      <c r="M36" s="72">
        <f t="shared" si="0"/>
        <v>1050.4000000000001</v>
      </c>
      <c r="Q36" s="3"/>
      <c r="T36" s="3"/>
      <c r="U36" s="84"/>
      <c r="V36" s="143"/>
    </row>
    <row r="37" spans="1:22" ht="15">
      <c r="A37" s="28" t="s">
        <v>160</v>
      </c>
      <c r="B37" s="68" t="s">
        <v>867</v>
      </c>
      <c r="C37" s="3"/>
      <c r="D37" s="3"/>
      <c r="E37" s="9" t="s">
        <v>284</v>
      </c>
      <c r="F37" s="9" t="s">
        <v>284</v>
      </c>
      <c r="G37" s="9" t="s">
        <v>284</v>
      </c>
      <c r="H37" s="9">
        <v>438.9</v>
      </c>
      <c r="I37" s="9">
        <v>449.59999999999997</v>
      </c>
      <c r="J37" s="9">
        <v>0</v>
      </c>
      <c r="K37" s="9">
        <v>0</v>
      </c>
      <c r="L37" s="74"/>
      <c r="M37" s="72">
        <f t="shared" si="0"/>
        <v>888.5</v>
      </c>
      <c r="T37" s="3"/>
      <c r="U37" s="84"/>
      <c r="V37" s="143"/>
    </row>
    <row r="38" spans="1:22" ht="15">
      <c r="A38" s="28" t="s">
        <v>161</v>
      </c>
      <c r="B38" s="68" t="s">
        <v>842</v>
      </c>
      <c r="C38" s="3"/>
      <c r="D38" s="3"/>
      <c r="E38" s="9" t="s">
        <v>284</v>
      </c>
      <c r="F38" s="9" t="s">
        <v>284</v>
      </c>
      <c r="G38" s="9" t="s">
        <v>284</v>
      </c>
      <c r="H38" s="9">
        <v>442.29999999999995</v>
      </c>
      <c r="I38" s="9">
        <v>438.6</v>
      </c>
      <c r="J38" s="9">
        <v>0</v>
      </c>
      <c r="K38" s="9">
        <v>0</v>
      </c>
      <c r="L38" s="74"/>
      <c r="M38" s="72">
        <f t="shared" si="0"/>
        <v>880.9</v>
      </c>
      <c r="U38" s="84"/>
      <c r="V38" s="143"/>
    </row>
    <row r="39" spans="1:22" ht="15">
      <c r="A39" s="28" t="s">
        <v>163</v>
      </c>
      <c r="B39" s="68" t="s">
        <v>840</v>
      </c>
      <c r="C39" s="3"/>
      <c r="D39" s="3"/>
      <c r="E39" s="9" t="s">
        <v>284</v>
      </c>
      <c r="F39" s="9" t="s">
        <v>284</v>
      </c>
      <c r="G39" s="9" t="s">
        <v>284</v>
      </c>
      <c r="H39" s="9">
        <v>419.8</v>
      </c>
      <c r="I39" s="9">
        <v>456.19999999999993</v>
      </c>
      <c r="J39" s="9">
        <v>0</v>
      </c>
      <c r="K39" s="9">
        <v>0</v>
      </c>
      <c r="L39" s="74"/>
      <c r="M39" s="72">
        <f t="shared" si="0"/>
        <v>876</v>
      </c>
      <c r="T39" s="65"/>
      <c r="U39" s="84"/>
      <c r="V39" s="143"/>
    </row>
    <row r="40" spans="1:22" ht="15">
      <c r="A40" s="28" t="s">
        <v>280</v>
      </c>
      <c r="B40" s="68" t="s">
        <v>815</v>
      </c>
      <c r="C40" s="3"/>
      <c r="D40" s="3"/>
      <c r="E40" s="9" t="s">
        <v>284</v>
      </c>
      <c r="F40" s="9" t="s">
        <v>284</v>
      </c>
      <c r="G40" s="9" t="s">
        <v>284</v>
      </c>
      <c r="H40" s="9">
        <v>393.2</v>
      </c>
      <c r="I40" s="227">
        <v>473.19999999999993</v>
      </c>
      <c r="J40" s="9">
        <v>0</v>
      </c>
      <c r="K40" s="9">
        <v>0</v>
      </c>
      <c r="L40" s="74"/>
      <c r="M40" s="72">
        <f t="shared" si="0"/>
        <v>866.39999999999986</v>
      </c>
      <c r="O40" t="s">
        <v>294</v>
      </c>
      <c r="T40" s="3"/>
      <c r="U40" s="84"/>
      <c r="V40" s="143"/>
    </row>
    <row r="41" spans="1:22" ht="15.75">
      <c r="A41" s="28" t="s">
        <v>281</v>
      </c>
      <c r="B41" s="68" t="s">
        <v>850</v>
      </c>
      <c r="C41" s="3"/>
      <c r="D41" s="3"/>
      <c r="E41" s="9" t="s">
        <v>284</v>
      </c>
      <c r="F41" s="9" t="s">
        <v>284</v>
      </c>
      <c r="G41" s="9" t="s">
        <v>284</v>
      </c>
      <c r="H41" s="9">
        <v>417.6</v>
      </c>
      <c r="I41" s="9">
        <v>402.5</v>
      </c>
      <c r="J41" s="9">
        <v>0</v>
      </c>
      <c r="K41" s="9">
        <v>0</v>
      </c>
      <c r="L41" s="74"/>
      <c r="M41" s="72">
        <f t="shared" si="0"/>
        <v>820.1</v>
      </c>
      <c r="T41" s="87"/>
      <c r="U41" s="41"/>
      <c r="V41" s="183"/>
    </row>
    <row r="42" spans="1:22" ht="15.75">
      <c r="A42" s="28" t="s">
        <v>282</v>
      </c>
      <c r="B42" s="68" t="s">
        <v>162</v>
      </c>
      <c r="E42" s="9" t="s">
        <v>284</v>
      </c>
      <c r="F42" s="9" t="s">
        <v>284</v>
      </c>
      <c r="G42" s="9">
        <v>295.8</v>
      </c>
      <c r="H42" s="9">
        <v>329.80000000000007</v>
      </c>
      <c r="I42" s="9">
        <v>185.7</v>
      </c>
      <c r="J42" s="9">
        <v>0</v>
      </c>
      <c r="K42" s="9">
        <v>0</v>
      </c>
      <c r="L42" s="74"/>
      <c r="M42" s="72">
        <f t="shared" si="0"/>
        <v>811.30000000000018</v>
      </c>
      <c r="Q42" s="3"/>
      <c r="T42" s="87"/>
      <c r="U42" s="41"/>
      <c r="V42" s="183"/>
    </row>
    <row r="43" spans="1:22" ht="15">
      <c r="A43" s="28" t="s">
        <v>283</v>
      </c>
      <c r="B43" s="68" t="s">
        <v>828</v>
      </c>
      <c r="C43" s="3"/>
      <c r="D43" s="3"/>
      <c r="E43" s="9" t="s">
        <v>284</v>
      </c>
      <c r="F43" s="9" t="s">
        <v>284</v>
      </c>
      <c r="G43" s="9" t="s">
        <v>284</v>
      </c>
      <c r="H43" s="9">
        <v>326.90000000000003</v>
      </c>
      <c r="I43" s="9">
        <v>446.79999999999995</v>
      </c>
      <c r="J43" s="9">
        <v>0</v>
      </c>
      <c r="K43" s="9">
        <v>0</v>
      </c>
      <c r="L43" s="74"/>
      <c r="M43" s="72">
        <f t="shared" si="0"/>
        <v>773.7</v>
      </c>
      <c r="T43" s="65"/>
      <c r="U43" s="84"/>
      <c r="V43" s="143"/>
    </row>
    <row r="44" spans="1:22" ht="15">
      <c r="A44" s="28" t="s">
        <v>806</v>
      </c>
      <c r="B44" s="68" t="s">
        <v>871</v>
      </c>
      <c r="C44" s="3"/>
      <c r="D44" s="3"/>
      <c r="E44" s="9" t="s">
        <v>284</v>
      </c>
      <c r="F44" s="9" t="s">
        <v>284</v>
      </c>
      <c r="G44" s="9" t="s">
        <v>284</v>
      </c>
      <c r="H44" s="9">
        <v>313.10000000000002</v>
      </c>
      <c r="I44" s="9">
        <v>460.40000000000003</v>
      </c>
      <c r="J44" s="9">
        <v>0</v>
      </c>
      <c r="K44" s="9">
        <v>0</v>
      </c>
      <c r="L44" s="74"/>
      <c r="M44" s="72">
        <f t="shared" si="0"/>
        <v>773.5</v>
      </c>
      <c r="T44" s="65"/>
      <c r="U44" s="84"/>
      <c r="V44" s="143"/>
    </row>
    <row r="45" spans="1:22" ht="15.75">
      <c r="A45" s="28" t="s">
        <v>807</v>
      </c>
      <c r="B45" s="68" t="s">
        <v>817</v>
      </c>
      <c r="C45" s="3"/>
      <c r="D45" s="3"/>
      <c r="E45" s="9" t="s">
        <v>284</v>
      </c>
      <c r="F45" s="9" t="s">
        <v>284</v>
      </c>
      <c r="G45" s="9" t="s">
        <v>284</v>
      </c>
      <c r="H45" s="227">
        <v>444.29999999999995</v>
      </c>
      <c r="I45" s="9">
        <v>303.39999999999998</v>
      </c>
      <c r="J45" s="9">
        <v>0</v>
      </c>
      <c r="K45" s="9">
        <v>0</v>
      </c>
      <c r="L45" s="74"/>
      <c r="M45" s="72">
        <f t="shared" si="0"/>
        <v>747.69999999999993</v>
      </c>
      <c r="O45" t="s">
        <v>299</v>
      </c>
      <c r="T45" s="87"/>
      <c r="U45" s="41"/>
      <c r="V45" s="183"/>
    </row>
    <row r="46" spans="1:22" ht="15">
      <c r="A46" s="28" t="s">
        <v>808</v>
      </c>
      <c r="B46" s="68" t="s">
        <v>154</v>
      </c>
      <c r="E46" s="9" t="s">
        <v>284</v>
      </c>
      <c r="F46" s="9" t="s">
        <v>284</v>
      </c>
      <c r="G46" s="9">
        <v>242</v>
      </c>
      <c r="H46" s="9">
        <v>177.4</v>
      </c>
      <c r="I46" s="9">
        <v>322.69999999999993</v>
      </c>
      <c r="J46" s="9">
        <v>0</v>
      </c>
      <c r="K46" s="9">
        <v>0</v>
      </c>
      <c r="L46" s="74"/>
      <c r="M46" s="72">
        <f t="shared" si="0"/>
        <v>742.09999999999991</v>
      </c>
      <c r="T46" s="3"/>
      <c r="U46" s="84"/>
      <c r="V46" s="143"/>
    </row>
    <row r="47" spans="1:22" ht="15.75">
      <c r="A47" s="28" t="s">
        <v>810</v>
      </c>
      <c r="B47" s="68" t="s">
        <v>854</v>
      </c>
      <c r="C47" s="3"/>
      <c r="D47" s="3"/>
      <c r="E47" s="9" t="s">
        <v>284</v>
      </c>
      <c r="F47" s="9" t="s">
        <v>284</v>
      </c>
      <c r="G47" s="9" t="s">
        <v>284</v>
      </c>
      <c r="H47" s="9">
        <v>376.09999999999997</v>
      </c>
      <c r="I47" s="9">
        <v>334.3</v>
      </c>
      <c r="J47" s="9">
        <v>0</v>
      </c>
      <c r="K47" s="9">
        <v>0</v>
      </c>
      <c r="L47" s="74"/>
      <c r="M47" s="72">
        <f t="shared" si="0"/>
        <v>710.4</v>
      </c>
      <c r="T47" s="87"/>
      <c r="U47" s="41"/>
      <c r="V47" s="183"/>
    </row>
    <row r="48" spans="1:22" ht="15.75">
      <c r="A48" s="28" t="s">
        <v>816</v>
      </c>
      <c r="B48" s="68" t="s">
        <v>153</v>
      </c>
      <c r="E48" s="9" t="s">
        <v>284</v>
      </c>
      <c r="F48" s="9" t="s">
        <v>284</v>
      </c>
      <c r="G48" s="9">
        <v>378.2</v>
      </c>
      <c r="H48" s="9">
        <v>200.7</v>
      </c>
      <c r="I48" s="9">
        <v>121.9</v>
      </c>
      <c r="J48" s="9">
        <v>0</v>
      </c>
      <c r="K48" s="9">
        <v>0</v>
      </c>
      <c r="L48" s="74"/>
      <c r="M48" s="72">
        <f t="shared" si="0"/>
        <v>700.8</v>
      </c>
      <c r="Q48" s="3"/>
      <c r="T48" s="87"/>
      <c r="U48" s="41"/>
      <c r="V48" s="183"/>
    </row>
    <row r="49" spans="1:22" ht="15">
      <c r="A49" s="28" t="s">
        <v>818</v>
      </c>
      <c r="B49" s="68" t="s">
        <v>824</v>
      </c>
      <c r="C49" s="3"/>
      <c r="D49" s="3"/>
      <c r="E49" s="9" t="s">
        <v>284</v>
      </c>
      <c r="F49" s="9" t="s">
        <v>284</v>
      </c>
      <c r="G49" s="9" t="s">
        <v>284</v>
      </c>
      <c r="H49" s="9">
        <v>431.4</v>
      </c>
      <c r="I49" s="9">
        <v>246.1</v>
      </c>
      <c r="J49" s="9">
        <v>0</v>
      </c>
      <c r="K49" s="9">
        <v>0</v>
      </c>
      <c r="L49" s="74"/>
      <c r="M49" s="72">
        <f t="shared" si="0"/>
        <v>677.5</v>
      </c>
      <c r="T49" s="3"/>
      <c r="U49" s="84"/>
      <c r="V49" s="143"/>
    </row>
    <row r="50" spans="1:22" ht="15.75">
      <c r="A50" s="28" t="s">
        <v>821</v>
      </c>
      <c r="B50" s="68" t="s">
        <v>859</v>
      </c>
      <c r="C50" s="3"/>
      <c r="D50" s="3"/>
      <c r="E50" s="9" t="s">
        <v>284</v>
      </c>
      <c r="F50" s="9" t="s">
        <v>284</v>
      </c>
      <c r="G50" s="9" t="s">
        <v>284</v>
      </c>
      <c r="H50" s="9">
        <v>284.39999999999998</v>
      </c>
      <c r="I50" s="9">
        <v>325.8</v>
      </c>
      <c r="J50" s="9">
        <v>0</v>
      </c>
      <c r="K50" s="9">
        <v>0</v>
      </c>
      <c r="L50" s="74"/>
      <c r="M50" s="72">
        <f t="shared" si="0"/>
        <v>610.20000000000005</v>
      </c>
      <c r="T50" s="87"/>
      <c r="U50" s="41"/>
      <c r="V50" s="183"/>
    </row>
    <row r="51" spans="1:22" ht="15.75">
      <c r="A51" s="28" t="s">
        <v>822</v>
      </c>
      <c r="B51" s="68" t="s">
        <v>164</v>
      </c>
      <c r="E51" s="9" t="s">
        <v>284</v>
      </c>
      <c r="F51" s="9" t="s">
        <v>284</v>
      </c>
      <c r="G51" s="227">
        <v>601.19999999999993</v>
      </c>
      <c r="H51" s="9" t="s">
        <v>284</v>
      </c>
      <c r="I51" s="9" t="s">
        <v>284</v>
      </c>
      <c r="J51" s="9">
        <v>0</v>
      </c>
      <c r="K51" s="9">
        <v>0</v>
      </c>
      <c r="L51" s="74"/>
      <c r="M51" s="72">
        <f t="shared" si="0"/>
        <v>601.19999999999993</v>
      </c>
      <c r="O51" t="s">
        <v>290</v>
      </c>
      <c r="Q51" s="3"/>
      <c r="T51" s="87"/>
      <c r="U51" s="41"/>
      <c r="V51" s="183"/>
    </row>
    <row r="52" spans="1:22" ht="15.75">
      <c r="A52" s="28" t="s">
        <v>825</v>
      </c>
      <c r="B52" s="28" t="s">
        <v>804</v>
      </c>
      <c r="C52" s="3"/>
      <c r="D52" s="3"/>
      <c r="E52" s="9" t="s">
        <v>284</v>
      </c>
      <c r="F52" s="9" t="s">
        <v>284</v>
      </c>
      <c r="G52" s="9" t="s">
        <v>284</v>
      </c>
      <c r="H52" s="9">
        <v>205.8</v>
      </c>
      <c r="I52" s="9">
        <v>365.8</v>
      </c>
      <c r="J52" s="9">
        <v>0</v>
      </c>
      <c r="K52" s="9">
        <v>0</v>
      </c>
      <c r="L52" s="74"/>
      <c r="M52" s="72">
        <f t="shared" si="0"/>
        <v>571.6</v>
      </c>
      <c r="T52" s="87"/>
      <c r="U52" s="41"/>
      <c r="V52" s="183"/>
    </row>
    <row r="53" spans="1:22" ht="15">
      <c r="A53" s="28" t="s">
        <v>827</v>
      </c>
      <c r="B53" s="68" t="s">
        <v>826</v>
      </c>
      <c r="C53" s="3"/>
      <c r="D53" s="3"/>
      <c r="E53" s="9" t="s">
        <v>284</v>
      </c>
      <c r="F53" s="9" t="s">
        <v>284</v>
      </c>
      <c r="G53" s="9" t="s">
        <v>284</v>
      </c>
      <c r="H53" s="9">
        <v>256.89999999999998</v>
      </c>
      <c r="I53" s="9">
        <v>308.3</v>
      </c>
      <c r="J53" s="9">
        <v>0</v>
      </c>
      <c r="K53" s="9">
        <v>0</v>
      </c>
      <c r="L53" s="74"/>
      <c r="M53" s="72">
        <f t="shared" si="0"/>
        <v>565.20000000000005</v>
      </c>
      <c r="T53" s="3"/>
      <c r="U53" s="84"/>
      <c r="V53" s="143"/>
    </row>
    <row r="54" spans="1:22" ht="15">
      <c r="A54" s="28" t="s">
        <v>832</v>
      </c>
      <c r="B54" s="216" t="s">
        <v>1841</v>
      </c>
      <c r="C54" s="3"/>
      <c r="D54" s="3"/>
      <c r="E54" s="9" t="s">
        <v>284</v>
      </c>
      <c r="F54" s="9" t="s">
        <v>284</v>
      </c>
      <c r="G54" s="9" t="s">
        <v>284</v>
      </c>
      <c r="H54" s="9" t="s">
        <v>284</v>
      </c>
      <c r="I54" s="227">
        <v>558.4</v>
      </c>
      <c r="J54" s="9">
        <v>0</v>
      </c>
      <c r="K54" s="9">
        <v>0</v>
      </c>
      <c r="L54" s="74"/>
      <c r="M54" s="72">
        <f t="shared" si="0"/>
        <v>558.4</v>
      </c>
      <c r="O54" t="s">
        <v>303</v>
      </c>
    </row>
    <row r="55" spans="1:22" ht="15.75">
      <c r="A55" s="28" t="s">
        <v>836</v>
      </c>
      <c r="B55" s="68" t="s">
        <v>853</v>
      </c>
      <c r="C55" s="3"/>
      <c r="D55" s="3"/>
      <c r="E55" s="9" t="s">
        <v>284</v>
      </c>
      <c r="F55" s="9" t="s">
        <v>284</v>
      </c>
      <c r="G55" s="9" t="s">
        <v>284</v>
      </c>
      <c r="H55" s="9">
        <v>386.80000000000007</v>
      </c>
      <c r="I55" s="9">
        <v>160.19999999999999</v>
      </c>
      <c r="J55" s="9">
        <v>0</v>
      </c>
      <c r="K55" s="9">
        <v>0</v>
      </c>
      <c r="L55" s="74"/>
      <c r="M55" s="72">
        <f t="shared" si="0"/>
        <v>547</v>
      </c>
      <c r="T55" s="87"/>
      <c r="U55" s="41"/>
      <c r="V55" s="183"/>
    </row>
    <row r="56" spans="1:22" ht="15">
      <c r="A56" s="28" t="s">
        <v>837</v>
      </c>
      <c r="B56" s="68" t="s">
        <v>820</v>
      </c>
      <c r="C56" s="3"/>
      <c r="D56" s="3"/>
      <c r="E56" s="9" t="s">
        <v>284</v>
      </c>
      <c r="F56" s="9" t="s">
        <v>284</v>
      </c>
      <c r="G56" s="9" t="s">
        <v>284</v>
      </c>
      <c r="H56" s="9">
        <v>316.39999999999998</v>
      </c>
      <c r="I56" s="9">
        <v>221.09999999999997</v>
      </c>
      <c r="J56" s="9">
        <v>0</v>
      </c>
      <c r="K56" s="9">
        <v>0</v>
      </c>
      <c r="L56" s="74"/>
      <c r="M56" s="72">
        <f t="shared" si="0"/>
        <v>537.5</v>
      </c>
      <c r="T56" s="65"/>
      <c r="U56" s="84"/>
      <c r="V56" s="143"/>
    </row>
    <row r="57" spans="1:22" ht="15">
      <c r="A57" s="28" t="s">
        <v>838</v>
      </c>
      <c r="B57" s="68" t="s">
        <v>855</v>
      </c>
      <c r="C57" s="3"/>
      <c r="D57" s="3"/>
      <c r="E57" s="9" t="s">
        <v>284</v>
      </c>
      <c r="F57" s="9" t="s">
        <v>284</v>
      </c>
      <c r="G57" s="9" t="s">
        <v>284</v>
      </c>
      <c r="H57" s="227">
        <v>495.2</v>
      </c>
      <c r="I57" s="9" t="s">
        <v>284</v>
      </c>
      <c r="J57" s="9">
        <v>0</v>
      </c>
      <c r="K57" s="9">
        <v>0</v>
      </c>
      <c r="L57" s="74"/>
      <c r="M57" s="72">
        <f t="shared" si="0"/>
        <v>495.2</v>
      </c>
      <c r="O57" t="s">
        <v>293</v>
      </c>
      <c r="T57" s="3"/>
      <c r="U57" s="84"/>
      <c r="V57" s="143"/>
    </row>
    <row r="58" spans="1:22" ht="15">
      <c r="A58" s="28" t="s">
        <v>844</v>
      </c>
      <c r="B58" s="68" t="s">
        <v>861</v>
      </c>
      <c r="C58" s="3"/>
      <c r="D58" s="3"/>
      <c r="E58" s="9" t="s">
        <v>284</v>
      </c>
      <c r="F58" s="9" t="s">
        <v>284</v>
      </c>
      <c r="G58" s="9" t="s">
        <v>284</v>
      </c>
      <c r="H58" s="9">
        <v>243.5</v>
      </c>
      <c r="I58" s="9">
        <v>245.3</v>
      </c>
      <c r="J58" s="9">
        <v>0</v>
      </c>
      <c r="K58" s="9">
        <v>0</v>
      </c>
      <c r="L58" s="74"/>
      <c r="M58" s="72">
        <f t="shared" si="0"/>
        <v>488.8</v>
      </c>
      <c r="T58" s="3"/>
      <c r="U58" s="84"/>
      <c r="V58" s="143"/>
    </row>
    <row r="59" spans="1:22" ht="15.75">
      <c r="A59" s="28" t="s">
        <v>852</v>
      </c>
      <c r="B59" s="68" t="s">
        <v>809</v>
      </c>
      <c r="C59" s="3"/>
      <c r="D59" s="3"/>
      <c r="E59" s="9" t="s">
        <v>284</v>
      </c>
      <c r="F59" s="9" t="s">
        <v>284</v>
      </c>
      <c r="G59" s="9" t="s">
        <v>284</v>
      </c>
      <c r="H59" s="9">
        <v>126.50000000000001</v>
      </c>
      <c r="I59" s="9">
        <v>350.4</v>
      </c>
      <c r="J59" s="9">
        <v>0</v>
      </c>
      <c r="K59" s="9">
        <v>0</v>
      </c>
      <c r="L59" s="74"/>
      <c r="M59" s="72">
        <f t="shared" si="0"/>
        <v>476.9</v>
      </c>
      <c r="T59" s="87"/>
      <c r="U59" s="41"/>
      <c r="V59" s="183"/>
    </row>
    <row r="60" spans="1:22" ht="15">
      <c r="A60" s="28" t="s">
        <v>856</v>
      </c>
      <c r="B60" s="216" t="s">
        <v>1828</v>
      </c>
      <c r="C60" s="3"/>
      <c r="D60" s="3"/>
      <c r="E60" s="9" t="s">
        <v>284</v>
      </c>
      <c r="F60" s="9" t="s">
        <v>284</v>
      </c>
      <c r="G60" s="9" t="s">
        <v>284</v>
      </c>
      <c r="H60" s="9" t="s">
        <v>284</v>
      </c>
      <c r="I60" s="227">
        <v>471.1</v>
      </c>
      <c r="J60" s="9">
        <v>0</v>
      </c>
      <c r="K60" s="9">
        <v>0</v>
      </c>
      <c r="L60" s="74"/>
      <c r="M60" s="72">
        <f t="shared" si="0"/>
        <v>471.1</v>
      </c>
      <c r="O60" t="s">
        <v>299</v>
      </c>
      <c r="T60" s="3"/>
      <c r="U60" s="84"/>
      <c r="V60" s="143"/>
    </row>
    <row r="61" spans="1:22" ht="15.75">
      <c r="A61" s="28" t="s">
        <v>857</v>
      </c>
      <c r="B61" s="68" t="s">
        <v>833</v>
      </c>
      <c r="C61" s="3"/>
      <c r="D61" s="3"/>
      <c r="E61" s="9" t="s">
        <v>284</v>
      </c>
      <c r="F61" s="9" t="s">
        <v>284</v>
      </c>
      <c r="G61" s="9" t="s">
        <v>284</v>
      </c>
      <c r="H61" s="9">
        <v>236.9</v>
      </c>
      <c r="I61" s="9">
        <v>232.3</v>
      </c>
      <c r="J61" s="9">
        <v>0</v>
      </c>
      <c r="K61" s="9">
        <v>0</v>
      </c>
      <c r="L61" s="74"/>
      <c r="M61" s="72">
        <f t="shared" si="0"/>
        <v>469.20000000000005</v>
      </c>
      <c r="T61" s="87"/>
      <c r="U61" s="41"/>
      <c r="V61" s="183"/>
    </row>
    <row r="62" spans="1:22" ht="15">
      <c r="A62" s="28" t="s">
        <v>858</v>
      </c>
      <c r="B62" s="68" t="s">
        <v>845</v>
      </c>
      <c r="C62" s="3"/>
      <c r="D62" s="3"/>
      <c r="E62" s="9" t="s">
        <v>284</v>
      </c>
      <c r="F62" s="9" t="s">
        <v>284</v>
      </c>
      <c r="G62" s="9" t="s">
        <v>284</v>
      </c>
      <c r="H62" s="9">
        <v>417</v>
      </c>
      <c r="I62" s="9" t="s">
        <v>284</v>
      </c>
      <c r="J62" s="9">
        <v>0</v>
      </c>
      <c r="K62" s="9">
        <v>0</v>
      </c>
      <c r="L62" s="74"/>
      <c r="M62" s="72">
        <f t="shared" si="0"/>
        <v>417</v>
      </c>
      <c r="T62" s="3"/>
      <c r="U62" s="84"/>
      <c r="V62" s="143"/>
    </row>
    <row r="63" spans="1:22" ht="15">
      <c r="A63" s="28" t="s">
        <v>864</v>
      </c>
      <c r="B63" s="216" t="s">
        <v>1842</v>
      </c>
      <c r="C63" s="3"/>
      <c r="D63" s="3"/>
      <c r="E63" s="9" t="s">
        <v>284</v>
      </c>
      <c r="F63" s="9" t="s">
        <v>284</v>
      </c>
      <c r="G63" s="9" t="s">
        <v>284</v>
      </c>
      <c r="H63" s="9" t="s">
        <v>284</v>
      </c>
      <c r="I63" s="9">
        <v>414.40000000000003</v>
      </c>
      <c r="J63" s="9">
        <v>0</v>
      </c>
      <c r="K63" s="9">
        <v>0</v>
      </c>
      <c r="L63" s="74"/>
      <c r="M63" s="72">
        <f t="shared" si="0"/>
        <v>414.40000000000003</v>
      </c>
    </row>
    <row r="64" spans="1:22" ht="15.75">
      <c r="A64" s="28" t="s">
        <v>865</v>
      </c>
      <c r="B64" s="68" t="s">
        <v>834</v>
      </c>
      <c r="C64" s="3"/>
      <c r="D64" s="3"/>
      <c r="E64" s="9" t="s">
        <v>284</v>
      </c>
      <c r="F64" s="9" t="s">
        <v>284</v>
      </c>
      <c r="G64" s="9" t="s">
        <v>284</v>
      </c>
      <c r="H64" s="9">
        <v>293.60000000000002</v>
      </c>
      <c r="I64" s="9">
        <v>104.1</v>
      </c>
      <c r="J64" s="9">
        <v>0</v>
      </c>
      <c r="K64" s="9">
        <v>0</v>
      </c>
      <c r="L64" s="74"/>
      <c r="M64" s="72">
        <f t="shared" si="0"/>
        <v>397.70000000000005</v>
      </c>
      <c r="T64" s="87"/>
      <c r="U64" s="41"/>
      <c r="V64" s="183"/>
    </row>
    <row r="65" spans="1:22" ht="15">
      <c r="A65" s="28" t="s">
        <v>866</v>
      </c>
      <c r="B65" s="68" t="s">
        <v>178</v>
      </c>
      <c r="C65" s="3"/>
      <c r="D65" s="3"/>
      <c r="E65" s="9">
        <v>56</v>
      </c>
      <c r="F65" s="9">
        <v>339.6</v>
      </c>
      <c r="G65" s="9" t="s">
        <v>284</v>
      </c>
      <c r="H65" s="9" t="s">
        <v>284</v>
      </c>
      <c r="I65" s="9" t="s">
        <v>284</v>
      </c>
      <c r="J65" s="9">
        <v>0</v>
      </c>
      <c r="K65" s="9">
        <v>0</v>
      </c>
      <c r="L65" s="74"/>
      <c r="M65" s="72">
        <f t="shared" si="0"/>
        <v>395.6</v>
      </c>
      <c r="Q65" s="3"/>
      <c r="T65" s="65"/>
      <c r="U65" s="84"/>
      <c r="V65" s="143"/>
    </row>
    <row r="66" spans="1:22" ht="15">
      <c r="A66" s="28" t="s">
        <v>868</v>
      </c>
      <c r="B66" s="28" t="s">
        <v>805</v>
      </c>
      <c r="C66" s="3"/>
      <c r="D66" s="3"/>
      <c r="E66" s="9" t="s">
        <v>284</v>
      </c>
      <c r="F66" s="9" t="s">
        <v>284</v>
      </c>
      <c r="G66" s="9" t="s">
        <v>284</v>
      </c>
      <c r="H66" s="9">
        <v>76.900000000000006</v>
      </c>
      <c r="I66" s="9">
        <v>313.5</v>
      </c>
      <c r="J66" s="9">
        <v>0</v>
      </c>
      <c r="K66" s="9">
        <v>0</v>
      </c>
      <c r="L66" s="74"/>
      <c r="M66" s="72">
        <f t="shared" si="0"/>
        <v>390.4</v>
      </c>
      <c r="U66" s="84"/>
      <c r="V66" s="143"/>
    </row>
    <row r="67" spans="1:22" ht="15">
      <c r="A67" s="28" t="s">
        <v>869</v>
      </c>
      <c r="B67" s="68" t="s">
        <v>819</v>
      </c>
      <c r="C67" s="3"/>
      <c r="D67" s="3"/>
      <c r="E67" s="9" t="s">
        <v>284</v>
      </c>
      <c r="F67" s="9" t="s">
        <v>284</v>
      </c>
      <c r="G67" s="9" t="s">
        <v>284</v>
      </c>
      <c r="H67" s="9">
        <v>238.40000000000003</v>
      </c>
      <c r="I67" s="9">
        <v>150.4</v>
      </c>
      <c r="J67" s="9">
        <v>0</v>
      </c>
      <c r="K67" s="9">
        <v>0</v>
      </c>
      <c r="L67" s="74"/>
      <c r="M67" s="72">
        <f t="shared" si="0"/>
        <v>388.80000000000007</v>
      </c>
      <c r="T67" s="3"/>
      <c r="U67" s="84"/>
      <c r="V67" s="143"/>
    </row>
    <row r="68" spans="1:22" ht="15">
      <c r="A68" s="28" t="s">
        <v>870</v>
      </c>
      <c r="B68" s="216" t="s">
        <v>1835</v>
      </c>
      <c r="C68" s="3"/>
      <c r="D68" s="3"/>
      <c r="E68" s="9" t="s">
        <v>284</v>
      </c>
      <c r="F68" s="9" t="s">
        <v>284</v>
      </c>
      <c r="G68" s="9" t="s">
        <v>284</v>
      </c>
      <c r="H68" s="9" t="s">
        <v>284</v>
      </c>
      <c r="I68" s="9">
        <v>374.1</v>
      </c>
      <c r="J68" s="9">
        <v>0</v>
      </c>
      <c r="K68" s="9">
        <v>0</v>
      </c>
      <c r="L68" s="74"/>
      <c r="M68" s="72">
        <f t="shared" si="0"/>
        <v>374.1</v>
      </c>
      <c r="T68" s="3"/>
      <c r="U68" s="84"/>
      <c r="V68" s="143"/>
    </row>
    <row r="69" spans="1:22" ht="15">
      <c r="A69" s="28" t="s">
        <v>873</v>
      </c>
      <c r="B69" s="28" t="s">
        <v>799</v>
      </c>
      <c r="C69" s="3"/>
      <c r="D69" s="3"/>
      <c r="E69" s="9" t="s">
        <v>284</v>
      </c>
      <c r="F69" s="9" t="s">
        <v>284</v>
      </c>
      <c r="G69" s="9" t="s">
        <v>284</v>
      </c>
      <c r="H69" s="9">
        <v>226.8</v>
      </c>
      <c r="I69" s="9">
        <v>137.5</v>
      </c>
      <c r="J69" s="9">
        <v>0</v>
      </c>
      <c r="K69" s="9">
        <v>0</v>
      </c>
      <c r="L69" s="74"/>
      <c r="M69" s="72">
        <f t="shared" si="0"/>
        <v>364.3</v>
      </c>
      <c r="T69" s="3"/>
      <c r="U69" s="84"/>
      <c r="V69" s="143"/>
    </row>
    <row r="70" spans="1:22" ht="15">
      <c r="A70" s="28" t="s">
        <v>999</v>
      </c>
      <c r="B70" s="216" t="s">
        <v>1843</v>
      </c>
      <c r="C70" s="3"/>
      <c r="D70" s="3"/>
      <c r="E70" s="9" t="s">
        <v>284</v>
      </c>
      <c r="F70" s="9" t="s">
        <v>284</v>
      </c>
      <c r="G70" s="9" t="s">
        <v>284</v>
      </c>
      <c r="H70" s="9" t="s">
        <v>284</v>
      </c>
      <c r="I70" s="9">
        <v>348.5</v>
      </c>
      <c r="J70" s="9">
        <v>0</v>
      </c>
      <c r="K70" s="9">
        <v>0</v>
      </c>
      <c r="L70" s="74"/>
      <c r="M70" s="72">
        <f t="shared" si="0"/>
        <v>348.5</v>
      </c>
    </row>
    <row r="71" spans="1:22" ht="15">
      <c r="A71" s="28" t="s">
        <v>1000</v>
      </c>
      <c r="B71" s="216" t="s">
        <v>1837</v>
      </c>
      <c r="C71" s="3"/>
      <c r="D71" s="3"/>
      <c r="E71" s="9" t="s">
        <v>284</v>
      </c>
      <c r="F71" s="9" t="s">
        <v>284</v>
      </c>
      <c r="G71" s="9" t="s">
        <v>284</v>
      </c>
      <c r="H71" s="9" t="s">
        <v>284</v>
      </c>
      <c r="I71" s="9">
        <v>343.3</v>
      </c>
      <c r="J71" s="9">
        <v>0</v>
      </c>
      <c r="K71" s="9">
        <v>0</v>
      </c>
      <c r="L71" s="74"/>
      <c r="M71" s="72">
        <f t="shared" si="0"/>
        <v>343.3</v>
      </c>
      <c r="U71" s="84"/>
      <c r="V71" s="143"/>
    </row>
    <row r="72" spans="1:22" ht="15">
      <c r="A72" s="28" t="s">
        <v>1001</v>
      </c>
      <c r="B72" s="216" t="s">
        <v>1834</v>
      </c>
      <c r="C72" s="3"/>
      <c r="D72" s="3"/>
      <c r="E72" s="9" t="s">
        <v>284</v>
      </c>
      <c r="F72" s="9" t="s">
        <v>284</v>
      </c>
      <c r="G72" s="9" t="s">
        <v>284</v>
      </c>
      <c r="H72" s="9" t="s">
        <v>284</v>
      </c>
      <c r="I72" s="9">
        <v>341.1</v>
      </c>
      <c r="J72" s="9">
        <v>0</v>
      </c>
      <c r="K72" s="9">
        <v>0</v>
      </c>
      <c r="L72" s="74"/>
      <c r="M72" s="72">
        <f t="shared" si="0"/>
        <v>341.1</v>
      </c>
      <c r="T72" s="3"/>
      <c r="U72" s="84"/>
      <c r="V72" s="143"/>
    </row>
    <row r="73" spans="1:22" ht="15">
      <c r="A73" s="28" t="s">
        <v>1002</v>
      </c>
      <c r="B73" s="216" t="s">
        <v>1825</v>
      </c>
      <c r="C73" s="3"/>
      <c r="D73" s="3"/>
      <c r="E73" s="9" t="s">
        <v>284</v>
      </c>
      <c r="F73" s="9" t="s">
        <v>284</v>
      </c>
      <c r="G73" s="9" t="s">
        <v>284</v>
      </c>
      <c r="H73" s="9" t="s">
        <v>284</v>
      </c>
      <c r="I73" s="9">
        <v>332</v>
      </c>
      <c r="J73" s="9">
        <v>0</v>
      </c>
      <c r="K73" s="9">
        <v>0</v>
      </c>
      <c r="L73" s="74"/>
      <c r="M73" s="72">
        <f t="shared" si="0"/>
        <v>332</v>
      </c>
      <c r="T73" s="3"/>
      <c r="U73" s="84"/>
      <c r="V73" s="143"/>
    </row>
    <row r="74" spans="1:22" ht="15">
      <c r="A74" s="28" t="s">
        <v>1003</v>
      </c>
      <c r="B74" s="216" t="s">
        <v>1833</v>
      </c>
      <c r="C74" s="3"/>
      <c r="D74" s="3"/>
      <c r="E74" s="9" t="s">
        <v>284</v>
      </c>
      <c r="F74" s="9" t="s">
        <v>284</v>
      </c>
      <c r="G74" s="9" t="s">
        <v>284</v>
      </c>
      <c r="H74" s="9" t="s">
        <v>284</v>
      </c>
      <c r="I74" s="9">
        <v>310.49999999999994</v>
      </c>
      <c r="J74" s="9">
        <v>0</v>
      </c>
      <c r="K74" s="9">
        <v>0</v>
      </c>
      <c r="L74" s="74"/>
      <c r="M74" s="72">
        <f t="shared" si="0"/>
        <v>310.49999999999994</v>
      </c>
      <c r="T74" s="3"/>
      <c r="U74" s="84"/>
      <c r="V74" s="143"/>
    </row>
    <row r="75" spans="1:22" ht="15">
      <c r="A75" s="28" t="s">
        <v>1004</v>
      </c>
      <c r="B75" s="216" t="s">
        <v>1836</v>
      </c>
      <c r="C75" s="3"/>
      <c r="D75" s="3"/>
      <c r="E75" s="9" t="s">
        <v>284</v>
      </c>
      <c r="F75" s="9" t="s">
        <v>284</v>
      </c>
      <c r="G75" s="9" t="s">
        <v>284</v>
      </c>
      <c r="H75" s="9" t="s">
        <v>284</v>
      </c>
      <c r="I75" s="9">
        <v>301.60000000000002</v>
      </c>
      <c r="J75" s="9">
        <v>0</v>
      </c>
      <c r="K75" s="9">
        <v>0</v>
      </c>
      <c r="L75" s="74"/>
      <c r="M75" s="72">
        <f t="shared" ref="M75:M110" si="1">SUM(E75:K75)</f>
        <v>301.60000000000002</v>
      </c>
      <c r="U75" s="84"/>
      <c r="V75" s="143"/>
    </row>
    <row r="76" spans="1:22" ht="15">
      <c r="A76" s="28" t="s">
        <v>1005</v>
      </c>
      <c r="B76" s="216" t="s">
        <v>1832</v>
      </c>
      <c r="C76" s="3"/>
      <c r="D76" s="3"/>
      <c r="E76" s="9" t="s">
        <v>284</v>
      </c>
      <c r="F76" s="9" t="s">
        <v>284</v>
      </c>
      <c r="G76" s="9" t="s">
        <v>284</v>
      </c>
      <c r="H76" s="9" t="s">
        <v>284</v>
      </c>
      <c r="I76" s="9">
        <v>300.5</v>
      </c>
      <c r="J76" s="9">
        <v>0</v>
      </c>
      <c r="K76" s="9">
        <v>0</v>
      </c>
      <c r="L76" s="74"/>
      <c r="M76" s="72">
        <f t="shared" si="1"/>
        <v>300.5</v>
      </c>
      <c r="T76" s="3"/>
      <c r="U76" s="84"/>
      <c r="V76" s="143"/>
    </row>
    <row r="77" spans="1:22" ht="15">
      <c r="A77" s="28" t="s">
        <v>1006</v>
      </c>
      <c r="B77" s="68" t="s">
        <v>835</v>
      </c>
      <c r="C77" s="3"/>
      <c r="D77" s="3"/>
      <c r="E77" s="9" t="s">
        <v>284</v>
      </c>
      <c r="F77" s="9" t="s">
        <v>284</v>
      </c>
      <c r="G77" s="9" t="s">
        <v>284</v>
      </c>
      <c r="H77" s="9">
        <v>188.6</v>
      </c>
      <c r="I77" s="9">
        <v>102</v>
      </c>
      <c r="J77" s="9">
        <v>0</v>
      </c>
      <c r="K77" s="9">
        <v>0</v>
      </c>
      <c r="L77" s="74"/>
      <c r="M77" s="72">
        <f t="shared" si="1"/>
        <v>290.60000000000002</v>
      </c>
      <c r="T77" s="3"/>
      <c r="U77" s="84"/>
      <c r="V77" s="143"/>
    </row>
    <row r="78" spans="1:22" ht="15">
      <c r="A78" s="28" t="s">
        <v>1007</v>
      </c>
      <c r="B78" s="216" t="s">
        <v>1823</v>
      </c>
      <c r="C78" s="3"/>
      <c r="D78" s="3"/>
      <c r="E78" s="9" t="s">
        <v>284</v>
      </c>
      <c r="F78" s="9" t="s">
        <v>284</v>
      </c>
      <c r="G78" s="9" t="s">
        <v>284</v>
      </c>
      <c r="H78" s="9" t="s">
        <v>284</v>
      </c>
      <c r="I78" s="9">
        <v>277.60000000000002</v>
      </c>
      <c r="J78" s="9">
        <v>0</v>
      </c>
      <c r="K78" s="9">
        <v>0</v>
      </c>
      <c r="L78" s="74"/>
      <c r="M78" s="72">
        <f t="shared" si="1"/>
        <v>277.60000000000002</v>
      </c>
      <c r="T78" s="3"/>
      <c r="U78" s="84"/>
      <c r="V78" s="143"/>
    </row>
    <row r="79" spans="1:22" ht="15.75">
      <c r="A79" s="28" t="s">
        <v>1008</v>
      </c>
      <c r="B79" s="216" t="s">
        <v>1831</v>
      </c>
      <c r="C79" s="3"/>
      <c r="D79" s="3"/>
      <c r="E79" s="9" t="s">
        <v>284</v>
      </c>
      <c r="F79" s="9" t="s">
        <v>284</v>
      </c>
      <c r="G79" s="9" t="s">
        <v>284</v>
      </c>
      <c r="H79" s="9" t="s">
        <v>284</v>
      </c>
      <c r="I79" s="9">
        <v>277.5</v>
      </c>
      <c r="J79" s="9">
        <v>0</v>
      </c>
      <c r="K79" s="9">
        <v>0</v>
      </c>
      <c r="L79" s="74"/>
      <c r="M79" s="72">
        <f t="shared" si="1"/>
        <v>277.5</v>
      </c>
      <c r="T79" s="87"/>
      <c r="U79" s="41"/>
      <c r="V79" s="183"/>
    </row>
    <row r="80" spans="1:22" ht="15">
      <c r="A80" s="28" t="s">
        <v>1009</v>
      </c>
      <c r="B80" s="216" t="s">
        <v>1829</v>
      </c>
      <c r="C80" s="3"/>
      <c r="D80" s="3"/>
      <c r="E80" s="9" t="s">
        <v>284</v>
      </c>
      <c r="F80" s="9" t="s">
        <v>284</v>
      </c>
      <c r="G80" s="9" t="s">
        <v>284</v>
      </c>
      <c r="H80" s="9" t="s">
        <v>284</v>
      </c>
      <c r="I80" s="9">
        <v>239.4</v>
      </c>
      <c r="J80" s="9">
        <v>0</v>
      </c>
      <c r="K80" s="9">
        <v>0</v>
      </c>
      <c r="L80" s="74"/>
      <c r="M80" s="72">
        <f t="shared" si="1"/>
        <v>239.4</v>
      </c>
      <c r="T80" s="65"/>
      <c r="U80" s="84"/>
      <c r="V80" s="143"/>
    </row>
    <row r="81" spans="1:23" ht="15">
      <c r="A81" s="28" t="s">
        <v>1010</v>
      </c>
      <c r="B81" s="216" t="s">
        <v>1839</v>
      </c>
      <c r="C81" s="3"/>
      <c r="D81" s="3"/>
      <c r="E81" s="9" t="s">
        <v>284</v>
      </c>
      <c r="F81" s="9" t="s">
        <v>284</v>
      </c>
      <c r="G81" s="9" t="s">
        <v>284</v>
      </c>
      <c r="H81" s="9" t="s">
        <v>284</v>
      </c>
      <c r="I81" s="9">
        <v>230.3</v>
      </c>
      <c r="J81" s="9">
        <v>0</v>
      </c>
      <c r="K81" s="9">
        <v>0</v>
      </c>
      <c r="L81" s="74"/>
      <c r="M81" s="72">
        <f t="shared" si="1"/>
        <v>230.3</v>
      </c>
    </row>
    <row r="82" spans="1:23" ht="15">
      <c r="A82" s="28" t="s">
        <v>1011</v>
      </c>
      <c r="B82" s="216" t="s">
        <v>1857</v>
      </c>
      <c r="C82" s="3"/>
      <c r="D82" s="3"/>
      <c r="E82" s="9" t="s">
        <v>284</v>
      </c>
      <c r="F82" s="9" t="s">
        <v>284</v>
      </c>
      <c r="G82" s="9" t="s">
        <v>284</v>
      </c>
      <c r="H82" s="9" t="s">
        <v>284</v>
      </c>
      <c r="I82" s="9">
        <v>215.49999999999997</v>
      </c>
      <c r="J82" s="9">
        <v>0</v>
      </c>
      <c r="K82" s="9">
        <v>0</v>
      </c>
      <c r="L82" s="74"/>
      <c r="M82" s="72">
        <f t="shared" si="1"/>
        <v>215.49999999999997</v>
      </c>
    </row>
    <row r="83" spans="1:23" ht="15.75">
      <c r="A83" s="28" t="s">
        <v>1012</v>
      </c>
      <c r="B83" s="216" t="s">
        <v>1821</v>
      </c>
      <c r="C83" s="3"/>
      <c r="D83" s="3"/>
      <c r="E83" s="9" t="s">
        <v>284</v>
      </c>
      <c r="F83" s="9" t="s">
        <v>284</v>
      </c>
      <c r="G83" s="9" t="s">
        <v>284</v>
      </c>
      <c r="H83" s="9" t="s">
        <v>284</v>
      </c>
      <c r="I83" s="9">
        <v>198.9</v>
      </c>
      <c r="J83" s="9">
        <v>0</v>
      </c>
      <c r="K83" s="9">
        <v>0</v>
      </c>
      <c r="L83" s="74"/>
      <c r="M83" s="72">
        <f t="shared" si="1"/>
        <v>198.9</v>
      </c>
      <c r="T83" s="87"/>
      <c r="U83" s="41"/>
      <c r="V83" s="183"/>
    </row>
    <row r="84" spans="1:23" ht="15.75">
      <c r="A84" s="28" t="s">
        <v>1013</v>
      </c>
      <c r="B84" s="216" t="s">
        <v>1826</v>
      </c>
      <c r="C84" s="3"/>
      <c r="D84" s="3"/>
      <c r="E84" s="9" t="s">
        <v>284</v>
      </c>
      <c r="F84" s="9" t="s">
        <v>284</v>
      </c>
      <c r="G84" s="9" t="s">
        <v>284</v>
      </c>
      <c r="H84" s="9" t="s">
        <v>284</v>
      </c>
      <c r="I84" s="9">
        <v>151.80000000000001</v>
      </c>
      <c r="J84" s="9">
        <v>0</v>
      </c>
      <c r="K84" s="9">
        <v>0</v>
      </c>
      <c r="L84" s="74"/>
      <c r="M84" s="72">
        <f t="shared" si="1"/>
        <v>151.80000000000001</v>
      </c>
      <c r="T84" s="87"/>
      <c r="U84" s="41"/>
      <c r="V84" s="183"/>
    </row>
    <row r="85" spans="1:23" ht="15.75">
      <c r="A85" s="28" t="s">
        <v>1014</v>
      </c>
      <c r="B85" s="216" t="s">
        <v>1838</v>
      </c>
      <c r="C85" s="3"/>
      <c r="D85" s="3"/>
      <c r="E85" s="9" t="s">
        <v>284</v>
      </c>
      <c r="F85" s="9" t="s">
        <v>284</v>
      </c>
      <c r="G85" s="9" t="s">
        <v>284</v>
      </c>
      <c r="H85" s="9" t="s">
        <v>284</v>
      </c>
      <c r="I85" s="9">
        <v>144.10000000000002</v>
      </c>
      <c r="J85" s="9">
        <v>0</v>
      </c>
      <c r="K85" s="9">
        <v>0</v>
      </c>
      <c r="L85" s="74"/>
      <c r="M85" s="72">
        <f t="shared" si="1"/>
        <v>144.10000000000002</v>
      </c>
      <c r="T85" s="87"/>
      <c r="U85" s="41"/>
      <c r="V85" s="183"/>
    </row>
    <row r="86" spans="1:23" ht="15">
      <c r="A86" s="28" t="s">
        <v>1015</v>
      </c>
      <c r="B86" s="216" t="s">
        <v>1840</v>
      </c>
      <c r="C86" s="3"/>
      <c r="D86" s="3"/>
      <c r="E86" s="9" t="s">
        <v>284</v>
      </c>
      <c r="F86" s="9" t="s">
        <v>284</v>
      </c>
      <c r="G86" s="9" t="s">
        <v>284</v>
      </c>
      <c r="H86" s="9" t="s">
        <v>284</v>
      </c>
      <c r="I86" s="9">
        <v>86.699999999999989</v>
      </c>
      <c r="J86" s="9">
        <v>0</v>
      </c>
      <c r="K86" s="9">
        <v>0</v>
      </c>
      <c r="L86" s="74"/>
      <c r="M86" s="72">
        <f t="shared" si="1"/>
        <v>86.699999999999989</v>
      </c>
    </row>
    <row r="87" spans="1:23" ht="15">
      <c r="A87" s="28" t="s">
        <v>1016</v>
      </c>
      <c r="B87" s="68" t="s">
        <v>179</v>
      </c>
      <c r="C87" s="3"/>
      <c r="D87" s="3"/>
      <c r="E87" s="9">
        <v>55.3</v>
      </c>
      <c r="F87" s="9" t="s">
        <v>284</v>
      </c>
      <c r="G87" s="9" t="s">
        <v>284</v>
      </c>
      <c r="H87" s="9" t="s">
        <v>284</v>
      </c>
      <c r="I87" s="9" t="s">
        <v>284</v>
      </c>
      <c r="J87" s="9">
        <v>0</v>
      </c>
      <c r="K87" s="9">
        <v>0</v>
      </c>
      <c r="L87" s="74"/>
      <c r="M87" s="72">
        <f t="shared" si="1"/>
        <v>55.3</v>
      </c>
      <c r="T87" s="65"/>
      <c r="U87" s="84"/>
      <c r="V87" s="143"/>
    </row>
    <row r="88" spans="1:23" ht="15">
      <c r="A88" s="28" t="s">
        <v>1017</v>
      </c>
      <c r="B88" s="294" t="s">
        <v>2225</v>
      </c>
      <c r="C88" s="3"/>
      <c r="D88" s="3"/>
      <c r="E88" s="9" t="s">
        <v>284</v>
      </c>
      <c r="F88" s="9" t="s">
        <v>284</v>
      </c>
      <c r="G88" s="9" t="s">
        <v>284</v>
      </c>
      <c r="H88" s="9" t="s">
        <v>284</v>
      </c>
      <c r="I88" s="9" t="s">
        <v>284</v>
      </c>
      <c r="J88" s="9">
        <v>0</v>
      </c>
      <c r="K88" s="9">
        <v>0</v>
      </c>
      <c r="L88" s="74"/>
      <c r="M88" s="72">
        <f t="shared" si="1"/>
        <v>0</v>
      </c>
      <c r="T88" s="65"/>
      <c r="U88" s="84"/>
      <c r="V88" s="143"/>
    </row>
    <row r="89" spans="1:23" ht="15">
      <c r="A89" s="28" t="s">
        <v>1018</v>
      </c>
      <c r="B89" s="294" t="s">
        <v>2218</v>
      </c>
      <c r="C89" s="3"/>
      <c r="D89" s="3"/>
      <c r="E89" s="9" t="s">
        <v>284</v>
      </c>
      <c r="F89" s="9" t="s">
        <v>284</v>
      </c>
      <c r="G89" s="9" t="s">
        <v>284</v>
      </c>
      <c r="H89" s="9" t="s">
        <v>284</v>
      </c>
      <c r="I89" s="9" t="s">
        <v>284</v>
      </c>
      <c r="J89" s="9">
        <v>0</v>
      </c>
      <c r="K89" s="9">
        <v>0</v>
      </c>
      <c r="L89" s="74"/>
      <c r="M89" s="72">
        <f t="shared" si="1"/>
        <v>0</v>
      </c>
      <c r="T89" s="65"/>
      <c r="U89" s="84"/>
      <c r="V89" s="143"/>
    </row>
    <row r="90" spans="1:23" ht="15">
      <c r="A90" s="28" t="s">
        <v>1019</v>
      </c>
      <c r="B90" s="294" t="s">
        <v>2224</v>
      </c>
      <c r="C90" s="3"/>
      <c r="D90" s="3"/>
      <c r="E90" s="9" t="s">
        <v>284</v>
      </c>
      <c r="F90" s="9" t="s">
        <v>284</v>
      </c>
      <c r="G90" s="9" t="s">
        <v>284</v>
      </c>
      <c r="H90" s="9" t="s">
        <v>284</v>
      </c>
      <c r="I90" s="9" t="s">
        <v>284</v>
      </c>
      <c r="J90" s="9">
        <v>0</v>
      </c>
      <c r="K90" s="9">
        <v>0</v>
      </c>
      <c r="L90" s="74"/>
      <c r="M90" s="72">
        <f t="shared" si="1"/>
        <v>0</v>
      </c>
      <c r="T90" s="65"/>
      <c r="U90" s="84"/>
      <c r="V90" s="143"/>
    </row>
    <row r="91" spans="1:23" ht="15">
      <c r="A91" s="28" t="s">
        <v>1020</v>
      </c>
      <c r="B91" s="294" t="s">
        <v>2252</v>
      </c>
      <c r="C91" s="3"/>
      <c r="D91" s="3"/>
      <c r="E91" s="9" t="s">
        <v>284</v>
      </c>
      <c r="F91" s="9" t="s">
        <v>284</v>
      </c>
      <c r="G91" s="9" t="s">
        <v>284</v>
      </c>
      <c r="H91" s="9" t="s">
        <v>284</v>
      </c>
      <c r="I91" s="9" t="s">
        <v>284</v>
      </c>
      <c r="J91" s="9">
        <v>0</v>
      </c>
      <c r="K91" s="9">
        <v>0</v>
      </c>
      <c r="L91" s="74"/>
      <c r="M91" s="72">
        <f t="shared" si="1"/>
        <v>0</v>
      </c>
      <c r="T91" s="65"/>
      <c r="U91" s="84"/>
      <c r="V91" s="143"/>
    </row>
    <row r="92" spans="1:23" ht="15">
      <c r="A92" s="28" t="s">
        <v>1021</v>
      </c>
      <c r="B92" s="294" t="s">
        <v>2284</v>
      </c>
      <c r="C92" s="3"/>
      <c r="D92" s="3"/>
      <c r="E92" s="9" t="s">
        <v>284</v>
      </c>
      <c r="F92" s="9" t="s">
        <v>284</v>
      </c>
      <c r="G92" s="9" t="s">
        <v>284</v>
      </c>
      <c r="H92" s="9" t="s">
        <v>284</v>
      </c>
      <c r="I92" s="9" t="s">
        <v>284</v>
      </c>
      <c r="J92" s="9">
        <v>0</v>
      </c>
      <c r="K92" s="9">
        <v>0</v>
      </c>
      <c r="L92" s="74"/>
      <c r="M92" s="72">
        <f t="shared" si="1"/>
        <v>0</v>
      </c>
      <c r="T92" s="65"/>
      <c r="U92" s="84"/>
      <c r="V92" s="143"/>
    </row>
    <row r="93" spans="1:23" s="40" customFormat="1" ht="15.75">
      <c r="A93" s="28" t="s">
        <v>1022</v>
      </c>
      <c r="B93" s="294" t="s">
        <v>2221</v>
      </c>
      <c r="C93" s="3"/>
      <c r="D93" s="3"/>
      <c r="E93" s="9" t="s">
        <v>284</v>
      </c>
      <c r="F93" s="9" t="s">
        <v>284</v>
      </c>
      <c r="G93" s="9" t="s">
        <v>284</v>
      </c>
      <c r="H93" s="9" t="s">
        <v>284</v>
      </c>
      <c r="I93" s="9" t="s">
        <v>284</v>
      </c>
      <c r="J93" s="9">
        <v>0</v>
      </c>
      <c r="K93" s="9">
        <v>0</v>
      </c>
      <c r="L93" s="74"/>
      <c r="M93" s="72">
        <f t="shared" si="1"/>
        <v>0</v>
      </c>
      <c r="N93"/>
      <c r="O93"/>
      <c r="P93"/>
      <c r="Q93"/>
      <c r="R93"/>
      <c r="S93"/>
      <c r="T93" s="65"/>
      <c r="U93" s="84"/>
      <c r="V93" s="143"/>
      <c r="W93"/>
    </row>
    <row r="94" spans="1:23" s="28" customFormat="1" ht="15">
      <c r="A94" s="28" t="s">
        <v>1023</v>
      </c>
      <c r="B94" s="294" t="s">
        <v>2253</v>
      </c>
      <c r="C94" s="3"/>
      <c r="D94" s="3"/>
      <c r="E94" s="9" t="s">
        <v>284</v>
      </c>
      <c r="F94" s="9" t="s">
        <v>284</v>
      </c>
      <c r="G94" s="9" t="s">
        <v>284</v>
      </c>
      <c r="H94" s="9" t="s">
        <v>284</v>
      </c>
      <c r="I94" s="9" t="s">
        <v>284</v>
      </c>
      <c r="J94" s="9">
        <v>0</v>
      </c>
      <c r="K94" s="9">
        <v>0</v>
      </c>
      <c r="L94" s="74"/>
      <c r="M94" s="72">
        <f t="shared" si="1"/>
        <v>0</v>
      </c>
      <c r="N94"/>
      <c r="O94"/>
      <c r="P94"/>
      <c r="Q94"/>
      <c r="R94"/>
      <c r="S94"/>
      <c r="T94" s="65"/>
      <c r="U94" s="84"/>
      <c r="V94" s="143"/>
      <c r="W94"/>
    </row>
    <row r="95" spans="1:23" s="28" customFormat="1" ht="15">
      <c r="A95" s="28" t="s">
        <v>1024</v>
      </c>
      <c r="B95" s="294" t="s">
        <v>2219</v>
      </c>
      <c r="C95" s="3"/>
      <c r="D95" s="3"/>
      <c r="E95" s="9" t="s">
        <v>284</v>
      </c>
      <c r="F95" s="9" t="s">
        <v>284</v>
      </c>
      <c r="G95" s="9" t="s">
        <v>284</v>
      </c>
      <c r="H95" s="9" t="s">
        <v>284</v>
      </c>
      <c r="I95" s="9" t="s">
        <v>284</v>
      </c>
      <c r="J95" s="9">
        <v>0</v>
      </c>
      <c r="K95" s="9">
        <v>0</v>
      </c>
      <c r="L95" s="74"/>
      <c r="M95" s="72">
        <f t="shared" si="1"/>
        <v>0</v>
      </c>
      <c r="N95"/>
      <c r="O95"/>
      <c r="P95"/>
      <c r="Q95"/>
      <c r="R95"/>
      <c r="S95"/>
      <c r="T95" s="65"/>
      <c r="U95" s="84"/>
      <c r="V95" s="143"/>
      <c r="W95"/>
    </row>
    <row r="96" spans="1:23" s="28" customFormat="1" ht="15">
      <c r="A96" s="28" t="s">
        <v>1025</v>
      </c>
      <c r="B96" s="294" t="s">
        <v>2236</v>
      </c>
      <c r="C96" s="3"/>
      <c r="D96" s="3"/>
      <c r="E96" s="9" t="s">
        <v>284</v>
      </c>
      <c r="F96" s="9" t="s">
        <v>284</v>
      </c>
      <c r="G96" s="9" t="s">
        <v>284</v>
      </c>
      <c r="H96" s="9" t="s">
        <v>284</v>
      </c>
      <c r="I96" s="9" t="s">
        <v>284</v>
      </c>
      <c r="J96" s="9">
        <v>0</v>
      </c>
      <c r="K96" s="9">
        <v>0</v>
      </c>
      <c r="L96" s="74"/>
      <c r="M96" s="72">
        <f t="shared" si="1"/>
        <v>0</v>
      </c>
      <c r="N96"/>
      <c r="O96"/>
      <c r="P96"/>
      <c r="Q96"/>
      <c r="R96"/>
      <c r="S96"/>
      <c r="T96" s="65"/>
      <c r="U96" s="84"/>
      <c r="V96" s="143"/>
      <c r="W96"/>
    </row>
    <row r="97" spans="1:23" s="28" customFormat="1" ht="15">
      <c r="A97" s="28" t="s">
        <v>1026</v>
      </c>
      <c r="B97" s="294" t="s">
        <v>2254</v>
      </c>
      <c r="C97" s="3"/>
      <c r="D97" s="3"/>
      <c r="E97" s="9" t="s">
        <v>284</v>
      </c>
      <c r="F97" s="9" t="s">
        <v>284</v>
      </c>
      <c r="G97" s="9" t="s">
        <v>284</v>
      </c>
      <c r="H97" s="9" t="s">
        <v>284</v>
      </c>
      <c r="I97" s="9" t="s">
        <v>284</v>
      </c>
      <c r="J97" s="9">
        <v>0</v>
      </c>
      <c r="K97" s="9">
        <v>0</v>
      </c>
      <c r="L97" s="74"/>
      <c r="M97" s="72">
        <f t="shared" si="1"/>
        <v>0</v>
      </c>
      <c r="N97"/>
      <c r="O97"/>
      <c r="P97"/>
      <c r="Q97"/>
      <c r="R97"/>
      <c r="S97"/>
      <c r="T97" s="65"/>
      <c r="U97" s="84"/>
      <c r="V97" s="143"/>
      <c r="W97"/>
    </row>
    <row r="98" spans="1:23" s="28" customFormat="1" ht="15">
      <c r="A98" s="28" t="s">
        <v>1027</v>
      </c>
      <c r="B98" s="294" t="s">
        <v>2226</v>
      </c>
      <c r="C98" s="3"/>
      <c r="D98" s="3"/>
      <c r="E98" s="9" t="s">
        <v>284</v>
      </c>
      <c r="F98" s="9" t="s">
        <v>284</v>
      </c>
      <c r="G98" s="9" t="s">
        <v>284</v>
      </c>
      <c r="H98" s="9" t="s">
        <v>284</v>
      </c>
      <c r="I98" s="9" t="s">
        <v>284</v>
      </c>
      <c r="J98" s="9">
        <v>0</v>
      </c>
      <c r="K98" s="9">
        <v>0</v>
      </c>
      <c r="L98" s="74"/>
      <c r="M98" s="72">
        <f t="shared" si="1"/>
        <v>0</v>
      </c>
      <c r="N98"/>
      <c r="O98"/>
      <c r="P98"/>
      <c r="Q98"/>
      <c r="R98"/>
      <c r="S98"/>
      <c r="T98" s="65"/>
      <c r="U98" s="84"/>
      <c r="V98" s="143"/>
      <c r="W98"/>
    </row>
    <row r="99" spans="1:23" s="28" customFormat="1" ht="15">
      <c r="A99" s="28" t="s">
        <v>1028</v>
      </c>
      <c r="B99" s="294" t="s">
        <v>2222</v>
      </c>
      <c r="C99" s="3"/>
      <c r="D99" s="3"/>
      <c r="E99" s="9" t="s">
        <v>284</v>
      </c>
      <c r="F99" s="9" t="s">
        <v>284</v>
      </c>
      <c r="G99" s="9" t="s">
        <v>284</v>
      </c>
      <c r="H99" s="9" t="s">
        <v>284</v>
      </c>
      <c r="I99" s="9" t="s">
        <v>284</v>
      </c>
      <c r="J99" s="9">
        <v>0</v>
      </c>
      <c r="K99" s="9">
        <v>0</v>
      </c>
      <c r="L99" s="74"/>
      <c r="M99" s="72">
        <f t="shared" si="1"/>
        <v>0</v>
      </c>
      <c r="N99"/>
      <c r="O99"/>
      <c r="P99"/>
      <c r="Q99"/>
      <c r="R99"/>
      <c r="S99"/>
      <c r="T99" s="65"/>
      <c r="U99" s="84"/>
      <c r="V99" s="143"/>
      <c r="W99"/>
    </row>
    <row r="100" spans="1:23" s="28" customFormat="1" ht="15">
      <c r="A100" s="28" t="s">
        <v>1029</v>
      </c>
      <c r="B100" s="294" t="s">
        <v>2255</v>
      </c>
      <c r="C100" s="3"/>
      <c r="D100" s="3"/>
      <c r="E100" s="9" t="s">
        <v>284</v>
      </c>
      <c r="F100" s="9" t="s">
        <v>284</v>
      </c>
      <c r="G100" s="9" t="s">
        <v>284</v>
      </c>
      <c r="H100" s="9" t="s">
        <v>284</v>
      </c>
      <c r="I100" s="9" t="s">
        <v>284</v>
      </c>
      <c r="J100" s="9">
        <v>0</v>
      </c>
      <c r="K100" s="9">
        <v>0</v>
      </c>
      <c r="L100" s="74"/>
      <c r="M100" s="72">
        <f t="shared" si="1"/>
        <v>0</v>
      </c>
      <c r="N100"/>
      <c r="O100"/>
      <c r="P100"/>
      <c r="Q100"/>
      <c r="R100"/>
      <c r="S100"/>
      <c r="T100" s="65"/>
      <c r="U100" s="84"/>
      <c r="V100" s="143"/>
      <c r="W100"/>
    </row>
    <row r="101" spans="1:23" s="28" customFormat="1" ht="15">
      <c r="A101" s="28" t="s">
        <v>1030</v>
      </c>
      <c r="B101" s="294" t="s">
        <v>2256</v>
      </c>
      <c r="C101" s="3"/>
      <c r="D101" s="3"/>
      <c r="E101" s="9" t="s">
        <v>284</v>
      </c>
      <c r="F101" s="9" t="s">
        <v>284</v>
      </c>
      <c r="G101" s="9" t="s">
        <v>284</v>
      </c>
      <c r="H101" s="9" t="s">
        <v>284</v>
      </c>
      <c r="I101" s="9" t="s">
        <v>284</v>
      </c>
      <c r="J101" s="9">
        <v>0</v>
      </c>
      <c r="K101" s="9">
        <v>0</v>
      </c>
      <c r="L101" s="74"/>
      <c r="M101" s="72">
        <f t="shared" si="1"/>
        <v>0</v>
      </c>
      <c r="N101"/>
      <c r="O101"/>
      <c r="P101"/>
      <c r="Q101"/>
      <c r="R101"/>
      <c r="S101"/>
      <c r="T101" s="65"/>
      <c r="U101" s="84"/>
      <c r="V101" s="143"/>
      <c r="W101"/>
    </row>
    <row r="102" spans="1:23" s="28" customFormat="1" ht="15">
      <c r="A102" s="28" t="s">
        <v>1031</v>
      </c>
      <c r="B102" s="294" t="s">
        <v>2257</v>
      </c>
      <c r="C102" s="3"/>
      <c r="D102" s="3"/>
      <c r="E102" s="9" t="s">
        <v>284</v>
      </c>
      <c r="F102" s="9" t="s">
        <v>284</v>
      </c>
      <c r="G102" s="9" t="s">
        <v>284</v>
      </c>
      <c r="H102" s="9" t="s">
        <v>284</v>
      </c>
      <c r="I102" s="9" t="s">
        <v>284</v>
      </c>
      <c r="J102" s="9">
        <v>0</v>
      </c>
      <c r="K102" s="9">
        <v>0</v>
      </c>
      <c r="L102" s="74"/>
      <c r="M102" s="72">
        <f t="shared" si="1"/>
        <v>0</v>
      </c>
      <c r="N102"/>
      <c r="O102"/>
      <c r="P102"/>
      <c r="Q102"/>
      <c r="R102"/>
      <c r="S102"/>
      <c r="T102" s="65"/>
      <c r="U102" s="84"/>
      <c r="V102" s="143"/>
      <c r="W102"/>
    </row>
    <row r="103" spans="1:23" s="28" customFormat="1" ht="15">
      <c r="A103" s="28" t="s">
        <v>1032</v>
      </c>
      <c r="B103" s="294" t="s">
        <v>2258</v>
      </c>
      <c r="C103" s="3"/>
      <c r="D103" s="3"/>
      <c r="E103" s="9" t="s">
        <v>284</v>
      </c>
      <c r="F103" s="9" t="s">
        <v>284</v>
      </c>
      <c r="G103" s="9" t="s">
        <v>284</v>
      </c>
      <c r="H103" s="9" t="s">
        <v>284</v>
      </c>
      <c r="I103" s="9" t="s">
        <v>284</v>
      </c>
      <c r="J103" s="9">
        <v>0</v>
      </c>
      <c r="K103" s="9">
        <v>0</v>
      </c>
      <c r="L103" s="74"/>
      <c r="M103" s="72">
        <f t="shared" si="1"/>
        <v>0</v>
      </c>
      <c r="N103"/>
      <c r="O103"/>
      <c r="P103"/>
      <c r="Q103"/>
      <c r="R103"/>
      <c r="S103"/>
      <c r="T103" s="65"/>
      <c r="U103" s="84"/>
      <c r="V103" s="143"/>
      <c r="W103"/>
    </row>
    <row r="104" spans="1:23" s="28" customFormat="1" ht="15">
      <c r="A104" s="28" t="s">
        <v>1033</v>
      </c>
      <c r="B104" s="294" t="s">
        <v>2281</v>
      </c>
      <c r="C104" s="3"/>
      <c r="D104" s="3"/>
      <c r="E104" s="9" t="s">
        <v>284</v>
      </c>
      <c r="F104" s="9" t="s">
        <v>284</v>
      </c>
      <c r="G104" s="9" t="s">
        <v>284</v>
      </c>
      <c r="H104" s="9" t="s">
        <v>284</v>
      </c>
      <c r="I104" s="9" t="s">
        <v>284</v>
      </c>
      <c r="J104" s="9">
        <v>0</v>
      </c>
      <c r="K104" s="9">
        <v>0</v>
      </c>
      <c r="L104" s="74"/>
      <c r="M104" s="72">
        <f t="shared" si="1"/>
        <v>0</v>
      </c>
      <c r="N104"/>
      <c r="O104"/>
      <c r="P104"/>
      <c r="Q104"/>
      <c r="R104"/>
      <c r="S104"/>
      <c r="T104" s="65"/>
      <c r="U104" s="84"/>
      <c r="V104" s="143"/>
      <c r="W104"/>
    </row>
    <row r="105" spans="1:23" s="28" customFormat="1" ht="15">
      <c r="A105" s="28" t="s">
        <v>1034</v>
      </c>
      <c r="B105" s="294" t="s">
        <v>2283</v>
      </c>
      <c r="C105" s="3"/>
      <c r="D105" s="3"/>
      <c r="E105" s="9" t="s">
        <v>284</v>
      </c>
      <c r="F105" s="9" t="s">
        <v>284</v>
      </c>
      <c r="G105" s="9" t="s">
        <v>284</v>
      </c>
      <c r="H105" s="9" t="s">
        <v>284</v>
      </c>
      <c r="I105" s="9" t="s">
        <v>284</v>
      </c>
      <c r="J105" s="9">
        <v>0</v>
      </c>
      <c r="K105" s="9">
        <v>0</v>
      </c>
      <c r="L105" s="74"/>
      <c r="M105" s="72">
        <f t="shared" si="1"/>
        <v>0</v>
      </c>
      <c r="N105"/>
      <c r="O105"/>
      <c r="P105"/>
      <c r="Q105"/>
      <c r="R105"/>
      <c r="S105"/>
      <c r="T105" s="65"/>
      <c r="U105" s="84"/>
      <c r="V105" s="143"/>
      <c r="W105"/>
    </row>
    <row r="106" spans="1:23" s="28" customFormat="1" ht="15">
      <c r="A106" s="28" t="s">
        <v>1035</v>
      </c>
      <c r="B106" s="294" t="s">
        <v>2543</v>
      </c>
      <c r="C106" s="3"/>
      <c r="D106" s="3"/>
      <c r="E106" s="9" t="s">
        <v>284</v>
      </c>
      <c r="F106" s="9" t="s">
        <v>284</v>
      </c>
      <c r="G106" s="9" t="s">
        <v>284</v>
      </c>
      <c r="H106" s="9" t="s">
        <v>284</v>
      </c>
      <c r="I106" s="9" t="s">
        <v>284</v>
      </c>
      <c r="J106" s="9">
        <v>0</v>
      </c>
      <c r="K106" s="9">
        <v>0</v>
      </c>
      <c r="L106" s="74"/>
      <c r="M106" s="72">
        <f t="shared" si="1"/>
        <v>0</v>
      </c>
      <c r="N106"/>
      <c r="O106"/>
      <c r="P106"/>
      <c r="Q106"/>
      <c r="R106"/>
      <c r="S106"/>
      <c r="T106" s="65"/>
      <c r="U106" s="84"/>
      <c r="V106" s="143"/>
      <c r="W106"/>
    </row>
    <row r="107" spans="1:23" s="28" customFormat="1" ht="15">
      <c r="A107" s="28" t="s">
        <v>1036</v>
      </c>
      <c r="B107" s="294" t="s">
        <v>2259</v>
      </c>
      <c r="C107" s="3"/>
      <c r="D107" s="3"/>
      <c r="E107" s="9" t="s">
        <v>284</v>
      </c>
      <c r="F107" s="9" t="s">
        <v>284</v>
      </c>
      <c r="G107" s="9" t="s">
        <v>284</v>
      </c>
      <c r="H107" s="9" t="s">
        <v>284</v>
      </c>
      <c r="I107" s="9" t="s">
        <v>284</v>
      </c>
      <c r="J107" s="9">
        <v>0</v>
      </c>
      <c r="K107" s="9">
        <v>0</v>
      </c>
      <c r="L107" s="74"/>
      <c r="M107" s="72">
        <f t="shared" si="1"/>
        <v>0</v>
      </c>
      <c r="N107"/>
      <c r="O107"/>
      <c r="P107"/>
      <c r="Q107"/>
      <c r="R107"/>
      <c r="S107"/>
      <c r="T107" s="65"/>
      <c r="U107" s="84"/>
      <c r="V107" s="143"/>
      <c r="W107"/>
    </row>
    <row r="108" spans="1:23" s="28" customFormat="1" ht="15">
      <c r="A108" s="28" t="s">
        <v>1037</v>
      </c>
      <c r="B108" s="294" t="s">
        <v>2217</v>
      </c>
      <c r="C108" s="3"/>
      <c r="D108" s="3"/>
      <c r="E108" s="9" t="s">
        <v>284</v>
      </c>
      <c r="F108" s="9" t="s">
        <v>284</v>
      </c>
      <c r="G108" s="9" t="s">
        <v>284</v>
      </c>
      <c r="H108" s="9" t="s">
        <v>284</v>
      </c>
      <c r="I108" s="9" t="s">
        <v>284</v>
      </c>
      <c r="J108" s="9">
        <v>0</v>
      </c>
      <c r="K108" s="9">
        <v>0</v>
      </c>
      <c r="L108" s="74"/>
      <c r="M108" s="72">
        <f t="shared" si="1"/>
        <v>0</v>
      </c>
      <c r="N108"/>
      <c r="O108"/>
      <c r="P108"/>
      <c r="Q108"/>
      <c r="R108"/>
      <c r="S108"/>
      <c r="T108" s="65"/>
      <c r="U108" s="84"/>
      <c r="V108" s="143"/>
      <c r="W108"/>
    </row>
    <row r="109" spans="1:23" s="28" customFormat="1" ht="15">
      <c r="A109" s="28" t="s">
        <v>1038</v>
      </c>
      <c r="B109" s="294" t="s">
        <v>2260</v>
      </c>
      <c r="C109" s="3"/>
      <c r="D109" s="3"/>
      <c r="E109" s="9" t="s">
        <v>284</v>
      </c>
      <c r="F109" s="9" t="s">
        <v>284</v>
      </c>
      <c r="G109" s="9" t="s">
        <v>284</v>
      </c>
      <c r="H109" s="9" t="s">
        <v>284</v>
      </c>
      <c r="I109" s="9" t="s">
        <v>284</v>
      </c>
      <c r="J109" s="9">
        <v>0</v>
      </c>
      <c r="K109" s="9">
        <v>0</v>
      </c>
      <c r="L109" s="74"/>
      <c r="M109" s="72">
        <f t="shared" si="1"/>
        <v>0</v>
      </c>
      <c r="N109"/>
      <c r="O109"/>
      <c r="P109"/>
      <c r="Q109"/>
      <c r="R109"/>
      <c r="S109"/>
      <c r="T109" s="65"/>
      <c r="U109" s="84"/>
      <c r="V109" s="143"/>
      <c r="W109"/>
    </row>
    <row r="110" spans="1:23" s="28" customFormat="1" ht="15">
      <c r="A110" s="28" t="s">
        <v>3838</v>
      </c>
      <c r="B110" s="294" t="s">
        <v>2223</v>
      </c>
      <c r="C110" s="3"/>
      <c r="D110" s="3"/>
      <c r="E110" s="9" t="s">
        <v>284</v>
      </c>
      <c r="F110" s="9" t="s">
        <v>284</v>
      </c>
      <c r="G110" s="9" t="s">
        <v>284</v>
      </c>
      <c r="H110" s="9" t="s">
        <v>284</v>
      </c>
      <c r="I110" s="9" t="s">
        <v>284</v>
      </c>
      <c r="J110" s="9">
        <v>0</v>
      </c>
      <c r="K110" s="9">
        <v>0</v>
      </c>
      <c r="L110" s="74"/>
      <c r="M110" s="72">
        <f t="shared" si="1"/>
        <v>0</v>
      </c>
      <c r="N110"/>
      <c r="O110"/>
      <c r="P110"/>
      <c r="Q110"/>
      <c r="R110"/>
      <c r="S110"/>
      <c r="T110" s="65"/>
      <c r="U110" s="84"/>
      <c r="V110" s="143"/>
      <c r="W110"/>
    </row>
    <row r="111" spans="1:23" s="28" customFormat="1" ht="15">
      <c r="C111" s="3"/>
      <c r="D111" s="3"/>
      <c r="E111" s="9"/>
      <c r="F111" s="9"/>
      <c r="G111" s="9"/>
      <c r="H111"/>
      <c r="I111"/>
      <c r="J111"/>
      <c r="K111"/>
      <c r="L111" s="74"/>
      <c r="M111" s="72"/>
      <c r="N111"/>
      <c r="O111"/>
      <c r="P111"/>
      <c r="Q111"/>
      <c r="R111"/>
      <c r="S111"/>
      <c r="T111"/>
      <c r="U111"/>
      <c r="V111"/>
      <c r="W111"/>
    </row>
    <row r="112" spans="1:23" s="28" customFormat="1" ht="15">
      <c r="C112" s="3"/>
      <c r="D112" s="3"/>
      <c r="E112" s="9"/>
      <c r="F112" s="9"/>
      <c r="G112" s="9"/>
      <c r="H112"/>
      <c r="I112"/>
      <c r="J112"/>
      <c r="K112"/>
      <c r="L112" s="74"/>
      <c r="M112" s="72"/>
      <c r="N112"/>
      <c r="O112"/>
      <c r="P112"/>
      <c r="Q112"/>
      <c r="R112"/>
      <c r="S112"/>
      <c r="T112"/>
      <c r="U112"/>
      <c r="V112"/>
      <c r="W112"/>
    </row>
    <row r="113" spans="1:23" s="28" customFormat="1" ht="15">
      <c r="B113" s="68"/>
      <c r="C113"/>
      <c r="D113"/>
      <c r="E113" s="9"/>
      <c r="F113"/>
      <c r="G113"/>
      <c r="H113"/>
      <c r="I113"/>
      <c r="J113"/>
      <c r="K113"/>
      <c r="L113" s="74"/>
      <c r="M113" s="74"/>
      <c r="N113"/>
      <c r="O113"/>
      <c r="P113"/>
      <c r="Q113"/>
      <c r="R113"/>
      <c r="S113"/>
      <c r="T113"/>
      <c r="U113"/>
      <c r="V113"/>
      <c r="W113"/>
    </row>
    <row r="114" spans="1:23" s="28" customFormat="1" ht="25.5">
      <c r="A114" s="23" t="s">
        <v>188</v>
      </c>
      <c r="B114"/>
      <c r="C114"/>
      <c r="D114"/>
      <c r="E114"/>
      <c r="F114"/>
      <c r="G114"/>
      <c r="H114"/>
      <c r="I114"/>
      <c r="J114"/>
      <c r="K114"/>
      <c r="L114" s="74"/>
      <c r="M114" s="74"/>
      <c r="N114"/>
      <c r="O114"/>
      <c r="P114"/>
      <c r="Q114"/>
      <c r="R114"/>
      <c r="S114"/>
      <c r="T114"/>
      <c r="U114"/>
      <c r="V114"/>
      <c r="W114"/>
    </row>
    <row r="115" spans="1:23" s="28" customFormat="1" ht="14.25">
      <c r="A115"/>
      <c r="B115"/>
      <c r="C115"/>
      <c r="D115"/>
      <c r="E115"/>
      <c r="F115"/>
      <c r="G115"/>
      <c r="H115"/>
      <c r="I115"/>
      <c r="J115"/>
      <c r="K115"/>
      <c r="L115" s="74"/>
      <c r="M115" s="74"/>
      <c r="N115"/>
      <c r="O115"/>
      <c r="P115"/>
      <c r="Q115"/>
      <c r="R115"/>
      <c r="S115"/>
      <c r="T115"/>
      <c r="U115"/>
      <c r="V115"/>
      <c r="W115"/>
    </row>
    <row r="116" spans="1:23" s="28" customFormat="1" ht="15">
      <c r="A116" s="40"/>
      <c r="B116" s="40"/>
      <c r="C116" s="40"/>
      <c r="D116" s="40"/>
      <c r="E116" s="66">
        <v>2016</v>
      </c>
      <c r="F116" s="66">
        <v>2017</v>
      </c>
      <c r="G116" s="66">
        <v>2018</v>
      </c>
      <c r="H116" s="66">
        <v>2019</v>
      </c>
      <c r="I116" s="66">
        <v>2020</v>
      </c>
      <c r="J116" s="66">
        <v>2021</v>
      </c>
      <c r="K116" s="66">
        <v>2022</v>
      </c>
      <c r="L116" s="40"/>
      <c r="M116" s="75" t="s">
        <v>40</v>
      </c>
      <c r="N116" s="40"/>
      <c r="O116" s="40"/>
      <c r="P116" s="40"/>
      <c r="Q116"/>
      <c r="R116" s="40"/>
      <c r="S116" s="40"/>
      <c r="T116" s="40"/>
      <c r="U116" s="40"/>
      <c r="V116" s="40"/>
      <c r="W116" s="40"/>
    </row>
    <row r="117" spans="1:23" s="28" customFormat="1" ht="15">
      <c r="A117" s="28" t="s">
        <v>0</v>
      </c>
      <c r="B117" s="68" t="s">
        <v>1</v>
      </c>
      <c r="E117" s="227">
        <v>39.900000000000091</v>
      </c>
      <c r="F117" s="224">
        <v>332.5</v>
      </c>
      <c r="G117" s="227">
        <v>162.00000000000011</v>
      </c>
      <c r="H117" s="9">
        <v>205.70000000000005</v>
      </c>
      <c r="I117" s="227">
        <v>310.49999999999989</v>
      </c>
      <c r="J117" s="9">
        <v>0</v>
      </c>
      <c r="K117" s="9">
        <v>0</v>
      </c>
      <c r="M117" s="72">
        <f>SUM(E117:K117)</f>
        <v>1050.6000000000001</v>
      </c>
      <c r="O117" s="3" t="s">
        <v>1873</v>
      </c>
      <c r="P117" s="3"/>
      <c r="Q117" s="3"/>
      <c r="R117" s="3" t="s">
        <v>1950</v>
      </c>
      <c r="S117" s="294"/>
      <c r="T117" s="68"/>
      <c r="U117" s="68"/>
      <c r="V117" s="54"/>
    </row>
    <row r="118" spans="1:23" s="28" customFormat="1" ht="15">
      <c r="A118" s="28" t="s">
        <v>2</v>
      </c>
      <c r="B118" s="68" t="s">
        <v>15</v>
      </c>
      <c r="E118" s="227">
        <v>30</v>
      </c>
      <c r="F118" s="227">
        <v>241</v>
      </c>
      <c r="G118" s="9">
        <v>111.40000000000009</v>
      </c>
      <c r="H118" s="9">
        <v>147.70000000000005</v>
      </c>
      <c r="I118" s="224">
        <v>437.99999999999977</v>
      </c>
      <c r="J118" s="9">
        <v>0</v>
      </c>
      <c r="K118" s="9">
        <v>0</v>
      </c>
      <c r="M118" s="72">
        <f t="shared" ref="M118:M181" si="2">SUM(E118:K118)</f>
        <v>968.09999999999991</v>
      </c>
      <c r="O118" s="3" t="s">
        <v>336</v>
      </c>
      <c r="P118" s="3"/>
      <c r="Q118" s="3"/>
      <c r="R118" s="226" t="s">
        <v>1951</v>
      </c>
      <c r="S118" s="294"/>
      <c r="T118" s="68"/>
      <c r="U118" s="68"/>
      <c r="V118" s="54"/>
    </row>
    <row r="119" spans="1:23" s="28" customFormat="1" ht="15">
      <c r="A119" s="28" t="s">
        <v>3</v>
      </c>
      <c r="B119" s="68" t="s">
        <v>39</v>
      </c>
      <c r="E119" s="9">
        <v>12.100000000000023</v>
      </c>
      <c r="F119" s="9">
        <v>149.30000000000001</v>
      </c>
      <c r="G119" s="9">
        <v>84.500000000000227</v>
      </c>
      <c r="H119" s="222">
        <v>393.5</v>
      </c>
      <c r="I119" s="227">
        <v>294.79999999999973</v>
      </c>
      <c r="J119" s="9">
        <v>0</v>
      </c>
      <c r="K119" s="9">
        <v>0</v>
      </c>
      <c r="M119" s="72">
        <f t="shared" si="2"/>
        <v>934.2</v>
      </c>
      <c r="N119" s="68"/>
      <c r="O119" s="3" t="s">
        <v>325</v>
      </c>
      <c r="P119" s="3"/>
      <c r="Q119" s="3"/>
      <c r="R119" s="3"/>
      <c r="S119" s="294"/>
      <c r="T119" s="68"/>
      <c r="U119" s="68"/>
      <c r="V119" s="54"/>
    </row>
    <row r="120" spans="1:23" s="28" customFormat="1" ht="15">
      <c r="A120" s="28" t="s">
        <v>5</v>
      </c>
      <c r="B120" s="68" t="s">
        <v>13</v>
      </c>
      <c r="E120" s="69" t="s">
        <v>285</v>
      </c>
      <c r="F120" s="227">
        <v>219.9</v>
      </c>
      <c r="G120" s="9">
        <v>48.399999999999949</v>
      </c>
      <c r="H120" s="9">
        <v>240.30000000000007</v>
      </c>
      <c r="I120" s="222">
        <v>416.5</v>
      </c>
      <c r="J120" s="9">
        <v>0</v>
      </c>
      <c r="K120" s="9">
        <v>0</v>
      </c>
      <c r="M120" s="72">
        <f t="shared" si="2"/>
        <v>925.1</v>
      </c>
      <c r="N120" s="68"/>
      <c r="O120" s="3" t="s">
        <v>339</v>
      </c>
      <c r="P120" s="3"/>
      <c r="Q120" s="3"/>
      <c r="R120" s="3"/>
      <c r="S120" s="68"/>
      <c r="T120" s="68"/>
      <c r="U120" s="68"/>
      <c r="V120" s="54"/>
    </row>
    <row r="121" spans="1:23" s="28" customFormat="1" ht="15">
      <c r="A121" s="28" t="s">
        <v>7</v>
      </c>
      <c r="B121" s="68" t="s">
        <v>19</v>
      </c>
      <c r="E121" s="227">
        <v>29.999999999999886</v>
      </c>
      <c r="F121" s="9">
        <v>145</v>
      </c>
      <c r="G121" s="9">
        <v>11.699999999999932</v>
      </c>
      <c r="H121" s="224">
        <v>397.09999999999991</v>
      </c>
      <c r="I121" s="227">
        <v>304.99999999999989</v>
      </c>
      <c r="J121" s="9">
        <v>0</v>
      </c>
      <c r="K121" s="9">
        <v>0</v>
      </c>
      <c r="M121" s="72">
        <f t="shared" si="2"/>
        <v>888.79999999999961</v>
      </c>
      <c r="N121" s="68"/>
      <c r="O121" s="3" t="s">
        <v>335</v>
      </c>
      <c r="P121" s="3"/>
      <c r="Q121" s="3"/>
      <c r="R121" s="3" t="s">
        <v>1951</v>
      </c>
      <c r="S121" s="68"/>
      <c r="T121" s="68"/>
      <c r="U121" s="68"/>
      <c r="V121" s="54"/>
    </row>
    <row r="122" spans="1:23" s="28" customFormat="1" ht="15">
      <c r="A122" s="28" t="s">
        <v>8</v>
      </c>
      <c r="B122" s="68" t="s">
        <v>35</v>
      </c>
      <c r="E122" s="9">
        <v>11.699999999999932</v>
      </c>
      <c r="F122" s="9">
        <v>106</v>
      </c>
      <c r="G122" s="9">
        <v>48.399999999999977</v>
      </c>
      <c r="H122" s="9">
        <v>164.8</v>
      </c>
      <c r="I122" s="222">
        <v>416.5</v>
      </c>
      <c r="J122" s="9">
        <v>0</v>
      </c>
      <c r="K122" s="9">
        <v>0</v>
      </c>
      <c r="M122" s="72">
        <f t="shared" si="2"/>
        <v>747.39999999999986</v>
      </c>
      <c r="N122" s="68"/>
      <c r="O122" s="3" t="s">
        <v>306</v>
      </c>
      <c r="P122" s="3"/>
      <c r="Q122" s="3"/>
      <c r="R122" s="3"/>
      <c r="S122" s="294"/>
      <c r="T122" s="68"/>
      <c r="U122" s="68"/>
      <c r="V122" s="54"/>
    </row>
    <row r="123" spans="1:23" s="28" customFormat="1" ht="15">
      <c r="A123" s="28" t="s">
        <v>10</v>
      </c>
      <c r="B123" s="68" t="s">
        <v>25</v>
      </c>
      <c r="E123" s="9">
        <v>22.000000000000114</v>
      </c>
      <c r="F123" s="9">
        <v>106.5</v>
      </c>
      <c r="G123" s="227">
        <v>140.0999999999998</v>
      </c>
      <c r="H123" s="9">
        <v>214.39999999999998</v>
      </c>
      <c r="I123" s="9">
        <v>259.29999999999995</v>
      </c>
      <c r="J123" s="9">
        <v>0</v>
      </c>
      <c r="K123" s="9">
        <v>0</v>
      </c>
      <c r="M123" s="72">
        <f t="shared" si="2"/>
        <v>742.29999999999984</v>
      </c>
      <c r="N123" s="68"/>
      <c r="O123" s="3" t="s">
        <v>293</v>
      </c>
      <c r="P123" s="3"/>
      <c r="Q123" s="3"/>
      <c r="R123" s="3"/>
      <c r="S123" s="294"/>
      <c r="T123" s="68"/>
      <c r="U123" s="68"/>
      <c r="V123" s="54"/>
    </row>
    <row r="124" spans="1:23" s="28" customFormat="1" ht="15">
      <c r="A124" s="28" t="s">
        <v>12</v>
      </c>
      <c r="B124" s="68" t="s">
        <v>155</v>
      </c>
      <c r="E124" s="9" t="s">
        <v>284</v>
      </c>
      <c r="F124" s="9" t="s">
        <v>284</v>
      </c>
      <c r="G124" s="224">
        <v>257.5</v>
      </c>
      <c r="H124" s="9">
        <v>171.7</v>
      </c>
      <c r="I124" s="9">
        <v>278.29999999999995</v>
      </c>
      <c r="J124" s="9">
        <v>0</v>
      </c>
      <c r="K124" s="9">
        <v>0</v>
      </c>
      <c r="M124" s="72">
        <f t="shared" si="2"/>
        <v>707.5</v>
      </c>
      <c r="N124" s="68"/>
      <c r="O124" s="3" t="s">
        <v>287</v>
      </c>
      <c r="P124" s="3"/>
      <c r="Q124" s="3"/>
      <c r="R124" s="3" t="s">
        <v>1951</v>
      </c>
      <c r="S124" s="294"/>
      <c r="T124" s="68"/>
      <c r="U124" s="68"/>
      <c r="V124" s="54"/>
    </row>
    <row r="125" spans="1:23" s="28" customFormat="1" ht="15">
      <c r="A125" s="28" t="s">
        <v>14</v>
      </c>
      <c r="B125" s="68" t="s">
        <v>6</v>
      </c>
      <c r="E125" s="227">
        <v>30</v>
      </c>
      <c r="F125" s="9">
        <v>149.6</v>
      </c>
      <c r="G125" s="9">
        <v>44.999999999999943</v>
      </c>
      <c r="H125" s="9">
        <v>260.69999999999993</v>
      </c>
      <c r="I125" s="9">
        <v>215.49999999999989</v>
      </c>
      <c r="J125" s="9">
        <v>0</v>
      </c>
      <c r="K125" s="9">
        <v>0</v>
      </c>
      <c r="M125" s="72">
        <f t="shared" si="2"/>
        <v>700.79999999999973</v>
      </c>
      <c r="N125" s="68"/>
      <c r="O125" s="3" t="s">
        <v>298</v>
      </c>
      <c r="P125" s="3"/>
      <c r="Q125" s="3"/>
      <c r="R125" s="3"/>
      <c r="S125" s="294"/>
      <c r="T125" s="68"/>
      <c r="U125" s="68"/>
      <c r="V125" s="54"/>
    </row>
    <row r="126" spans="1:23" s="28" customFormat="1" ht="15">
      <c r="A126" s="28" t="s">
        <v>16</v>
      </c>
      <c r="B126" s="68" t="s">
        <v>142</v>
      </c>
      <c r="E126" s="9" t="s">
        <v>284</v>
      </c>
      <c r="F126" s="9">
        <v>138.5</v>
      </c>
      <c r="G126" s="9">
        <v>107.49999999999994</v>
      </c>
      <c r="H126" s="227">
        <v>289.50000000000006</v>
      </c>
      <c r="I126" s="9">
        <v>156.40000000000003</v>
      </c>
      <c r="J126" s="9">
        <v>0</v>
      </c>
      <c r="K126" s="9">
        <v>0</v>
      </c>
      <c r="M126" s="72">
        <f t="shared" si="2"/>
        <v>691.90000000000009</v>
      </c>
      <c r="N126" s="68"/>
      <c r="O126" s="3" t="s">
        <v>294</v>
      </c>
      <c r="P126" s="3"/>
      <c r="Q126" s="3"/>
      <c r="R126" s="3"/>
      <c r="S126" s="68"/>
      <c r="T126" s="68"/>
      <c r="U126" s="68"/>
      <c r="V126" s="54"/>
    </row>
    <row r="127" spans="1:23" s="28" customFormat="1" ht="15">
      <c r="A127" s="28" t="s">
        <v>18</v>
      </c>
      <c r="B127" s="68" t="s">
        <v>17</v>
      </c>
      <c r="E127" s="224">
        <v>68.999999999999886</v>
      </c>
      <c r="F127" s="9">
        <v>77.5</v>
      </c>
      <c r="G127" s="222">
        <v>204.19999999999993</v>
      </c>
      <c r="H127" s="9">
        <v>16.899999999999864</v>
      </c>
      <c r="I127" s="9">
        <v>277.80000000000007</v>
      </c>
      <c r="J127" s="9">
        <v>0</v>
      </c>
      <c r="K127" s="9">
        <v>0</v>
      </c>
      <c r="M127" s="72">
        <f t="shared" si="2"/>
        <v>645.39999999999975</v>
      </c>
      <c r="O127" s="3" t="s">
        <v>286</v>
      </c>
      <c r="P127" s="3"/>
      <c r="Q127" s="3"/>
      <c r="R127" s="3" t="s">
        <v>1951</v>
      </c>
      <c r="S127" s="68"/>
      <c r="T127" s="68"/>
      <c r="U127" s="68"/>
      <c r="V127" s="54"/>
    </row>
    <row r="128" spans="1:23" s="28" customFormat="1" ht="15">
      <c r="A128" s="28" t="s">
        <v>20</v>
      </c>
      <c r="B128" s="68" t="s">
        <v>156</v>
      </c>
      <c r="E128" s="9" t="s">
        <v>284</v>
      </c>
      <c r="F128" s="9" t="s">
        <v>284</v>
      </c>
      <c r="G128" s="227">
        <v>132.80000000000001</v>
      </c>
      <c r="H128" s="9">
        <v>167.40000000000009</v>
      </c>
      <c r="I128" s="227">
        <v>318.39999999999998</v>
      </c>
      <c r="J128" s="9">
        <v>0</v>
      </c>
      <c r="K128" s="9">
        <v>0</v>
      </c>
      <c r="M128" s="72">
        <f t="shared" si="2"/>
        <v>618.60000000000014</v>
      </c>
      <c r="N128" s="68"/>
      <c r="O128" s="3" t="s">
        <v>348</v>
      </c>
      <c r="P128" s="3"/>
      <c r="Q128" s="3"/>
      <c r="R128" s="3"/>
      <c r="S128" s="68"/>
      <c r="T128" s="68"/>
      <c r="U128" s="68"/>
      <c r="V128" s="54"/>
    </row>
    <row r="129" spans="1:22" s="28" customFormat="1" ht="15">
      <c r="A129" s="28" t="s">
        <v>22</v>
      </c>
      <c r="B129" s="68" t="s">
        <v>840</v>
      </c>
      <c r="E129" s="9" t="s">
        <v>284</v>
      </c>
      <c r="F129" s="9" t="s">
        <v>284</v>
      </c>
      <c r="G129" s="9" t="s">
        <v>284</v>
      </c>
      <c r="H129" s="9">
        <v>282.2999999999999</v>
      </c>
      <c r="I129" s="227">
        <v>329.49999999999994</v>
      </c>
      <c r="J129" s="9">
        <v>0</v>
      </c>
      <c r="K129" s="9">
        <v>0</v>
      </c>
      <c r="M129" s="72">
        <f t="shared" si="2"/>
        <v>611.79999999999984</v>
      </c>
      <c r="O129" t="s">
        <v>289</v>
      </c>
      <c r="P129"/>
      <c r="Q129" s="3"/>
      <c r="R129" s="3"/>
      <c r="S129" s="68"/>
      <c r="T129" s="68"/>
      <c r="U129" s="68"/>
      <c r="V129" s="54"/>
    </row>
    <row r="130" spans="1:22" s="28" customFormat="1" ht="15">
      <c r="A130" s="28" t="s">
        <v>24</v>
      </c>
      <c r="B130" s="68" t="s">
        <v>871</v>
      </c>
      <c r="E130" s="9" t="s">
        <v>284</v>
      </c>
      <c r="F130" s="9" t="s">
        <v>284</v>
      </c>
      <c r="G130" s="9" t="s">
        <v>284</v>
      </c>
      <c r="H130" s="227">
        <v>318.10000000000002</v>
      </c>
      <c r="I130" s="9">
        <v>278.5</v>
      </c>
      <c r="J130" s="9">
        <v>0</v>
      </c>
      <c r="K130" s="9">
        <v>0</v>
      </c>
      <c r="M130" s="72">
        <f t="shared" si="2"/>
        <v>596.6</v>
      </c>
      <c r="O130" t="s">
        <v>290</v>
      </c>
      <c r="P130"/>
      <c r="Q130" s="3"/>
      <c r="R130" s="3"/>
      <c r="S130" s="294"/>
      <c r="T130" s="68"/>
      <c r="U130" s="68"/>
      <c r="V130" s="54"/>
    </row>
    <row r="131" spans="1:22" s="28" customFormat="1" ht="15">
      <c r="A131" s="28" t="s">
        <v>26</v>
      </c>
      <c r="B131" s="68" t="s">
        <v>833</v>
      </c>
      <c r="E131" s="9" t="s">
        <v>284</v>
      </c>
      <c r="F131" s="9" t="s">
        <v>284</v>
      </c>
      <c r="G131" s="9" t="s">
        <v>284</v>
      </c>
      <c r="H131" s="223">
        <v>364.50000000000011</v>
      </c>
      <c r="I131" s="9">
        <v>204.80000000000007</v>
      </c>
      <c r="J131" s="9">
        <v>0</v>
      </c>
      <c r="K131" s="9">
        <v>0</v>
      </c>
      <c r="M131" s="72">
        <f t="shared" si="2"/>
        <v>569.30000000000018</v>
      </c>
      <c r="O131" t="s">
        <v>288</v>
      </c>
      <c r="P131"/>
      <c r="Q131" s="3"/>
      <c r="R131" s="3"/>
    </row>
    <row r="132" spans="1:22" s="28" customFormat="1" ht="15">
      <c r="A132" s="28" t="s">
        <v>28</v>
      </c>
      <c r="B132" s="68" t="s">
        <v>153</v>
      </c>
      <c r="E132" s="9" t="s">
        <v>284</v>
      </c>
      <c r="F132" s="9" t="s">
        <v>284</v>
      </c>
      <c r="G132" s="227">
        <v>134.19999999999993</v>
      </c>
      <c r="H132" s="227">
        <v>284.00000000000006</v>
      </c>
      <c r="I132" s="9">
        <v>143.60000000000002</v>
      </c>
      <c r="J132" s="9">
        <v>0</v>
      </c>
      <c r="K132" s="9">
        <v>0</v>
      </c>
      <c r="M132" s="72">
        <f t="shared" si="2"/>
        <v>561.79999999999995</v>
      </c>
      <c r="N132" s="68"/>
      <c r="O132" s="3" t="s">
        <v>328</v>
      </c>
      <c r="P132" s="3"/>
      <c r="Q132" s="3"/>
      <c r="R132" s="3"/>
      <c r="S132" s="294"/>
      <c r="T132" s="68"/>
      <c r="U132" s="68"/>
      <c r="V132" s="54"/>
    </row>
    <row r="133" spans="1:22" s="28" customFormat="1" ht="15">
      <c r="A133" s="28" t="s">
        <v>30</v>
      </c>
      <c r="B133" s="68" t="s">
        <v>31</v>
      </c>
      <c r="E133" s="227">
        <v>30.000000000000114</v>
      </c>
      <c r="F133" s="9">
        <v>1.1000000000000001</v>
      </c>
      <c r="G133" s="9">
        <v>56</v>
      </c>
      <c r="H133" s="9">
        <v>120</v>
      </c>
      <c r="I133" s="227">
        <v>317.99999999999989</v>
      </c>
      <c r="J133" s="9">
        <v>0</v>
      </c>
      <c r="K133" s="9">
        <v>0</v>
      </c>
      <c r="M133" s="72">
        <f t="shared" si="2"/>
        <v>525.1</v>
      </c>
      <c r="N133" s="68"/>
      <c r="O133" s="3" t="s">
        <v>322</v>
      </c>
      <c r="P133" s="3"/>
      <c r="S133" s="68"/>
      <c r="T133" s="68"/>
      <c r="U133" s="68"/>
      <c r="V133" s="54"/>
    </row>
    <row r="134" spans="1:22" s="28" customFormat="1" ht="15">
      <c r="A134" s="28" t="s">
        <v>32</v>
      </c>
      <c r="B134" s="68" t="s">
        <v>144</v>
      </c>
      <c r="E134" s="9" t="s">
        <v>284</v>
      </c>
      <c r="F134" s="9">
        <v>37.200000000000003</v>
      </c>
      <c r="G134" s="227">
        <v>155.29999999999995</v>
      </c>
      <c r="H134" s="9">
        <v>184.59999999999997</v>
      </c>
      <c r="I134" s="9">
        <v>144.00000000000003</v>
      </c>
      <c r="J134" s="9">
        <v>0</v>
      </c>
      <c r="K134" s="9">
        <v>0</v>
      </c>
      <c r="M134" s="72">
        <f t="shared" si="2"/>
        <v>521.09999999999991</v>
      </c>
      <c r="N134" s="68"/>
      <c r="O134" s="3" t="s">
        <v>303</v>
      </c>
      <c r="P134" s="3"/>
      <c r="Q134" s="3"/>
      <c r="R134" s="3"/>
      <c r="S134" s="68"/>
      <c r="T134" s="68"/>
      <c r="U134" s="68"/>
      <c r="V134" s="54"/>
    </row>
    <row r="135" spans="1:22" s="28" customFormat="1" ht="15">
      <c r="A135" s="28" t="s">
        <v>34</v>
      </c>
      <c r="B135" s="68" t="s">
        <v>815</v>
      </c>
      <c r="E135" s="9" t="s">
        <v>284</v>
      </c>
      <c r="F135" s="9" t="s">
        <v>284</v>
      </c>
      <c r="G135" s="9" t="s">
        <v>284</v>
      </c>
      <c r="H135" s="227">
        <v>317.00000000000006</v>
      </c>
      <c r="I135" s="9">
        <v>202.49999999999977</v>
      </c>
      <c r="J135" s="9">
        <v>0</v>
      </c>
      <c r="K135" s="9">
        <v>0</v>
      </c>
      <c r="M135" s="72">
        <f t="shared" si="2"/>
        <v>519.49999999999977</v>
      </c>
      <c r="O135" t="s">
        <v>303</v>
      </c>
      <c r="P135"/>
      <c r="Q135" s="3"/>
      <c r="R135" s="3"/>
    </row>
    <row r="136" spans="1:22" s="28" customFormat="1" ht="15">
      <c r="A136" s="28" t="s">
        <v>36</v>
      </c>
      <c r="B136" s="68" t="s">
        <v>820</v>
      </c>
      <c r="E136" s="9" t="s">
        <v>284</v>
      </c>
      <c r="F136" s="9" t="s">
        <v>284</v>
      </c>
      <c r="G136" s="9" t="s">
        <v>284</v>
      </c>
      <c r="H136" s="227">
        <v>321.5</v>
      </c>
      <c r="I136" s="9">
        <v>191.10000000000002</v>
      </c>
      <c r="J136" s="9">
        <v>0</v>
      </c>
      <c r="K136" s="9">
        <v>0</v>
      </c>
      <c r="M136" s="72">
        <f t="shared" si="2"/>
        <v>512.6</v>
      </c>
      <c r="O136" t="s">
        <v>289</v>
      </c>
      <c r="P136"/>
      <c r="Q136" s="3"/>
      <c r="R136" s="3"/>
      <c r="S136" s="239"/>
      <c r="T136" s="68"/>
      <c r="U136" s="68"/>
      <c r="V136" s="54"/>
    </row>
    <row r="137" spans="1:22" s="28" customFormat="1" ht="15">
      <c r="A137" s="28" t="s">
        <v>38</v>
      </c>
      <c r="B137" s="68" t="s">
        <v>143</v>
      </c>
      <c r="E137" s="9" t="s">
        <v>284</v>
      </c>
      <c r="F137" s="223">
        <v>257</v>
      </c>
      <c r="G137" s="227">
        <v>167.80000000000007</v>
      </c>
      <c r="H137" s="9">
        <v>21.499999999999943</v>
      </c>
      <c r="I137" s="9">
        <v>55</v>
      </c>
      <c r="J137" s="9">
        <v>0</v>
      </c>
      <c r="K137" s="9">
        <v>0</v>
      </c>
      <c r="M137" s="72">
        <f t="shared" si="2"/>
        <v>501.3</v>
      </c>
      <c r="O137" s="3" t="s">
        <v>302</v>
      </c>
      <c r="P137" s="3"/>
      <c r="Q137" s="3"/>
      <c r="R137" s="3"/>
    </row>
    <row r="138" spans="1:22" s="28" customFormat="1" ht="15">
      <c r="A138" s="28" t="s">
        <v>145</v>
      </c>
      <c r="B138" s="68" t="s">
        <v>859</v>
      </c>
      <c r="E138" s="9" t="s">
        <v>284</v>
      </c>
      <c r="F138" s="9" t="s">
        <v>284</v>
      </c>
      <c r="G138" s="9" t="s">
        <v>284</v>
      </c>
      <c r="H138" s="9">
        <v>207.09999999999991</v>
      </c>
      <c r="I138" s="9">
        <v>280.49999999999989</v>
      </c>
      <c r="J138" s="9">
        <v>0</v>
      </c>
      <c r="K138" s="9">
        <v>0</v>
      </c>
      <c r="M138" s="72">
        <f t="shared" si="2"/>
        <v>487.5999999999998</v>
      </c>
      <c r="O138"/>
      <c r="P138"/>
      <c r="T138" s="68"/>
      <c r="U138" s="68"/>
      <c r="V138" s="54"/>
    </row>
    <row r="139" spans="1:22" s="28" customFormat="1" ht="15">
      <c r="A139" s="28" t="s">
        <v>146</v>
      </c>
      <c r="B139" s="68" t="s">
        <v>861</v>
      </c>
      <c r="E139" s="9" t="s">
        <v>284</v>
      </c>
      <c r="F139" s="9" t="s">
        <v>284</v>
      </c>
      <c r="G139" s="9" t="s">
        <v>284</v>
      </c>
      <c r="H139" s="227">
        <v>308</v>
      </c>
      <c r="I139" s="9">
        <v>179.40000000000003</v>
      </c>
      <c r="J139" s="9">
        <v>0</v>
      </c>
      <c r="K139" s="9">
        <v>0</v>
      </c>
      <c r="M139" s="72">
        <f t="shared" si="2"/>
        <v>487.40000000000003</v>
      </c>
      <c r="O139" t="s">
        <v>298</v>
      </c>
      <c r="P139"/>
      <c r="Q139" s="3"/>
      <c r="R139" s="3"/>
    </row>
    <row r="140" spans="1:22" s="28" customFormat="1" ht="15">
      <c r="A140" s="28" t="s">
        <v>147</v>
      </c>
      <c r="B140" s="68" t="s">
        <v>849</v>
      </c>
      <c r="E140" s="9" t="s">
        <v>284</v>
      </c>
      <c r="F140" s="9" t="s">
        <v>284</v>
      </c>
      <c r="G140" s="9" t="s">
        <v>284</v>
      </c>
      <c r="H140" s="9">
        <v>231.20000000000005</v>
      </c>
      <c r="I140" s="9">
        <v>245.49999999999989</v>
      </c>
      <c r="J140" s="9">
        <v>0</v>
      </c>
      <c r="K140" s="9">
        <v>0</v>
      </c>
      <c r="M140" s="72">
        <f t="shared" si="2"/>
        <v>476.69999999999993</v>
      </c>
      <c r="O140"/>
      <c r="P140"/>
    </row>
    <row r="141" spans="1:22" s="28" customFormat="1" ht="15">
      <c r="A141" s="28" t="s">
        <v>151</v>
      </c>
      <c r="B141" s="28" t="s">
        <v>804</v>
      </c>
      <c r="E141" s="9" t="s">
        <v>284</v>
      </c>
      <c r="F141" s="9" t="s">
        <v>284</v>
      </c>
      <c r="G141" s="9" t="s">
        <v>284</v>
      </c>
      <c r="H141" s="9">
        <v>157.29999999999995</v>
      </c>
      <c r="I141" s="227">
        <v>293</v>
      </c>
      <c r="J141" s="9">
        <v>0</v>
      </c>
      <c r="K141" s="9">
        <v>0</v>
      </c>
      <c r="M141" s="72">
        <f t="shared" si="2"/>
        <v>450.29999999999995</v>
      </c>
      <c r="O141" t="s">
        <v>299</v>
      </c>
      <c r="P141"/>
    </row>
    <row r="142" spans="1:22" s="28" customFormat="1" ht="15">
      <c r="A142" s="28" t="s">
        <v>157</v>
      </c>
      <c r="B142" s="68" t="s">
        <v>21</v>
      </c>
      <c r="E142" s="67">
        <v>41.499999999999886</v>
      </c>
      <c r="F142" s="227">
        <v>219</v>
      </c>
      <c r="G142" s="9">
        <v>88.499999999999886</v>
      </c>
      <c r="H142" s="9">
        <v>51</v>
      </c>
      <c r="I142" s="9">
        <v>48.999999999999972</v>
      </c>
      <c r="J142" s="9">
        <v>0</v>
      </c>
      <c r="K142" s="9">
        <v>0</v>
      </c>
      <c r="M142" s="72">
        <f t="shared" si="2"/>
        <v>448.99999999999977</v>
      </c>
      <c r="O142" s="3" t="s">
        <v>305</v>
      </c>
      <c r="P142" s="3"/>
      <c r="Q142" s="3"/>
      <c r="R142" s="3"/>
      <c r="T142" s="68"/>
      <c r="U142" s="68"/>
      <c r="V142" s="54"/>
    </row>
    <row r="143" spans="1:22" s="28" customFormat="1" ht="15">
      <c r="A143" s="28" t="s">
        <v>159</v>
      </c>
      <c r="B143" s="68" t="s">
        <v>33</v>
      </c>
      <c r="E143" s="9">
        <v>20.099999999999966</v>
      </c>
      <c r="F143" s="227">
        <v>193.5</v>
      </c>
      <c r="G143" s="9">
        <v>4.2000000000000455</v>
      </c>
      <c r="H143" s="9">
        <v>100.80000000000003</v>
      </c>
      <c r="I143" s="9">
        <v>128.89999999999998</v>
      </c>
      <c r="J143" s="9">
        <v>0</v>
      </c>
      <c r="K143" s="9">
        <v>0</v>
      </c>
      <c r="M143" s="72">
        <f t="shared" si="2"/>
        <v>447.5</v>
      </c>
      <c r="N143" s="68"/>
      <c r="O143" s="3" t="s">
        <v>293</v>
      </c>
      <c r="P143" s="3"/>
      <c r="Q143" s="3"/>
      <c r="R143" s="3"/>
      <c r="T143" s="68"/>
      <c r="U143" s="68"/>
      <c r="V143" s="54"/>
    </row>
    <row r="144" spans="1:22" s="28" customFormat="1" ht="15">
      <c r="A144" s="28" t="s">
        <v>160</v>
      </c>
      <c r="B144" s="68" t="s">
        <v>37</v>
      </c>
      <c r="E144" s="227">
        <v>33.899999999999977</v>
      </c>
      <c r="F144" s="9">
        <v>152.5</v>
      </c>
      <c r="G144" s="9">
        <v>45</v>
      </c>
      <c r="H144" s="9">
        <v>111</v>
      </c>
      <c r="I144" s="9">
        <v>101</v>
      </c>
      <c r="J144" s="9">
        <v>0</v>
      </c>
      <c r="K144" s="9">
        <v>0</v>
      </c>
      <c r="M144" s="72">
        <f t="shared" si="2"/>
        <v>443.4</v>
      </c>
      <c r="N144" s="68"/>
      <c r="O144" s="3" t="s">
        <v>303</v>
      </c>
      <c r="P144" s="3"/>
      <c r="Q144" s="3"/>
      <c r="R144" s="3"/>
    </row>
    <row r="145" spans="1:22" s="28" customFormat="1" ht="15">
      <c r="A145" s="28" t="s">
        <v>161</v>
      </c>
      <c r="B145" s="68" t="s">
        <v>9</v>
      </c>
      <c r="E145" s="222">
        <v>58.399999999999977</v>
      </c>
      <c r="F145" s="222">
        <v>296.60000000000002</v>
      </c>
      <c r="G145" s="9">
        <v>4.4999999999998863</v>
      </c>
      <c r="H145" s="9">
        <v>9.1000000000000796</v>
      </c>
      <c r="I145" s="9">
        <v>45.5</v>
      </c>
      <c r="J145" s="9">
        <v>0</v>
      </c>
      <c r="K145" s="9">
        <v>0</v>
      </c>
      <c r="M145" s="72">
        <f t="shared" si="2"/>
        <v>414.09999999999997</v>
      </c>
      <c r="O145" s="3" t="s">
        <v>300</v>
      </c>
      <c r="P145" s="3"/>
      <c r="Q145" s="3"/>
      <c r="R145" s="226"/>
    </row>
    <row r="146" spans="1:22" s="28" customFormat="1" ht="15">
      <c r="A146" s="28" t="s">
        <v>163</v>
      </c>
      <c r="B146" s="68" t="s">
        <v>828</v>
      </c>
      <c r="E146" s="9" t="s">
        <v>284</v>
      </c>
      <c r="F146" s="9" t="s">
        <v>284</v>
      </c>
      <c r="G146" s="9" t="s">
        <v>284</v>
      </c>
      <c r="H146" s="9">
        <v>223</v>
      </c>
      <c r="I146" s="9">
        <v>191</v>
      </c>
      <c r="J146" s="9">
        <v>0</v>
      </c>
      <c r="K146" s="9">
        <v>0</v>
      </c>
      <c r="M146" s="72">
        <f t="shared" si="2"/>
        <v>414</v>
      </c>
      <c r="O146"/>
      <c r="P146"/>
      <c r="T146" s="68"/>
      <c r="U146" s="68"/>
      <c r="V146" s="54"/>
    </row>
    <row r="147" spans="1:22" s="28" customFormat="1" ht="15">
      <c r="A147" s="28" t="s">
        <v>280</v>
      </c>
      <c r="B147" s="68" t="s">
        <v>11</v>
      </c>
      <c r="E147" s="69" t="s">
        <v>285</v>
      </c>
      <c r="F147" s="9">
        <v>4.8</v>
      </c>
      <c r="G147" s="9">
        <v>49.799999999999983</v>
      </c>
      <c r="H147" s="9">
        <v>236.39999999999992</v>
      </c>
      <c r="I147" s="9">
        <v>106.79999999999995</v>
      </c>
      <c r="J147" s="9">
        <v>0</v>
      </c>
      <c r="K147" s="9">
        <v>0</v>
      </c>
      <c r="M147" s="72">
        <f t="shared" si="2"/>
        <v>397.79999999999984</v>
      </c>
      <c r="Q147" s="3"/>
      <c r="R147" s="3"/>
      <c r="T147" s="68"/>
      <c r="U147" s="68"/>
      <c r="V147" s="54"/>
    </row>
    <row r="148" spans="1:22" s="28" customFormat="1" ht="15">
      <c r="A148" s="28" t="s">
        <v>281</v>
      </c>
      <c r="B148" s="68" t="s">
        <v>29</v>
      </c>
      <c r="E148" s="9">
        <v>3.3000000000000114</v>
      </c>
      <c r="F148" s="227">
        <v>252.5</v>
      </c>
      <c r="G148" s="227">
        <v>140.29999999999995</v>
      </c>
      <c r="H148" s="9" t="s">
        <v>284</v>
      </c>
      <c r="I148" s="9" t="s">
        <v>284</v>
      </c>
      <c r="J148" s="9">
        <v>0</v>
      </c>
      <c r="K148" s="9">
        <v>0</v>
      </c>
      <c r="M148" s="72">
        <f t="shared" si="2"/>
        <v>396.09999999999997</v>
      </c>
      <c r="O148" s="3" t="s">
        <v>292</v>
      </c>
      <c r="P148" s="3"/>
      <c r="Q148" s="3"/>
      <c r="R148" s="3"/>
      <c r="T148" s="68"/>
      <c r="U148" s="68"/>
      <c r="V148" s="54"/>
    </row>
    <row r="149" spans="1:22" s="28" customFormat="1" ht="15">
      <c r="A149" s="28" t="s">
        <v>282</v>
      </c>
      <c r="B149" s="68" t="s">
        <v>817</v>
      </c>
      <c r="E149" s="9" t="s">
        <v>284</v>
      </c>
      <c r="F149" s="9" t="s">
        <v>284</v>
      </c>
      <c r="G149" s="9" t="s">
        <v>284</v>
      </c>
      <c r="H149" s="227">
        <v>293.09999999999997</v>
      </c>
      <c r="I149" s="9">
        <v>97</v>
      </c>
      <c r="J149" s="9">
        <v>0</v>
      </c>
      <c r="K149" s="9">
        <v>0</v>
      </c>
      <c r="M149" s="72">
        <f t="shared" si="2"/>
        <v>390.09999999999997</v>
      </c>
      <c r="O149" t="s">
        <v>293</v>
      </c>
      <c r="P149"/>
      <c r="Q149" s="3"/>
      <c r="R149" s="3"/>
    </row>
    <row r="150" spans="1:22" s="28" customFormat="1" ht="15">
      <c r="A150" s="28" t="s">
        <v>283</v>
      </c>
      <c r="B150" s="68" t="s">
        <v>141</v>
      </c>
      <c r="E150" s="9" t="s">
        <v>284</v>
      </c>
      <c r="F150" s="227">
        <v>191.9</v>
      </c>
      <c r="G150" s="69" t="s">
        <v>285</v>
      </c>
      <c r="H150" s="69" t="s">
        <v>285</v>
      </c>
      <c r="I150" s="9">
        <v>179.00000000000006</v>
      </c>
      <c r="J150" s="9">
        <v>0</v>
      </c>
      <c r="K150" s="9">
        <v>0</v>
      </c>
      <c r="M150" s="72">
        <f t="shared" si="2"/>
        <v>370.90000000000009</v>
      </c>
      <c r="N150" s="68"/>
      <c r="O150" s="3" t="s">
        <v>294</v>
      </c>
      <c r="P150" s="3"/>
    </row>
    <row r="151" spans="1:22" s="28" customFormat="1" ht="15">
      <c r="A151" s="28" t="s">
        <v>806</v>
      </c>
      <c r="B151" s="68" t="s">
        <v>867</v>
      </c>
      <c r="E151" s="9" t="s">
        <v>284</v>
      </c>
      <c r="F151" s="9" t="s">
        <v>284</v>
      </c>
      <c r="G151" s="9" t="s">
        <v>284</v>
      </c>
      <c r="H151" s="9">
        <v>168.20000000000005</v>
      </c>
      <c r="I151" s="9">
        <v>185.5</v>
      </c>
      <c r="J151" s="9">
        <v>0</v>
      </c>
      <c r="K151" s="9">
        <v>0</v>
      </c>
      <c r="M151" s="72">
        <f t="shared" si="2"/>
        <v>353.70000000000005</v>
      </c>
      <c r="O151"/>
      <c r="P151"/>
      <c r="T151" s="68"/>
      <c r="U151" s="68"/>
      <c r="V151" s="54"/>
    </row>
    <row r="152" spans="1:22" s="28" customFormat="1" ht="15">
      <c r="A152" s="28" t="s">
        <v>807</v>
      </c>
      <c r="B152" s="68" t="s">
        <v>4</v>
      </c>
      <c r="E152" s="9">
        <v>15.400000000000091</v>
      </c>
      <c r="F152" s="9">
        <v>66</v>
      </c>
      <c r="G152" s="223">
        <v>168.99999999999994</v>
      </c>
      <c r="H152" s="9">
        <v>44.099999999999937</v>
      </c>
      <c r="I152" s="9">
        <v>50</v>
      </c>
      <c r="J152" s="9">
        <v>0</v>
      </c>
      <c r="K152" s="9">
        <v>0</v>
      </c>
      <c r="M152" s="72">
        <f t="shared" si="2"/>
        <v>344.5</v>
      </c>
      <c r="N152" s="68"/>
      <c r="O152" s="3" t="s">
        <v>288</v>
      </c>
      <c r="P152" s="3"/>
      <c r="Q152" s="3"/>
      <c r="R152" s="3"/>
    </row>
    <row r="153" spans="1:22" s="28" customFormat="1" ht="15">
      <c r="A153" s="28" t="s">
        <v>808</v>
      </c>
      <c r="B153" s="68" t="s">
        <v>824</v>
      </c>
      <c r="C153"/>
      <c r="D153"/>
      <c r="E153" s="9" t="s">
        <v>284</v>
      </c>
      <c r="F153" s="9" t="s">
        <v>284</v>
      </c>
      <c r="G153" s="9" t="s">
        <v>284</v>
      </c>
      <c r="H153" s="9">
        <v>173.89999999999998</v>
      </c>
      <c r="I153" s="9">
        <v>142.89999999999998</v>
      </c>
      <c r="J153" s="9">
        <v>0</v>
      </c>
      <c r="K153" s="9">
        <v>0</v>
      </c>
      <c r="M153" s="72">
        <f t="shared" si="2"/>
        <v>316.79999999999995</v>
      </c>
      <c r="N153"/>
      <c r="O153"/>
      <c r="P153"/>
      <c r="T153" s="68"/>
      <c r="U153" s="68"/>
      <c r="V153" s="54"/>
    </row>
    <row r="154" spans="1:22" s="28" customFormat="1" ht="15">
      <c r="A154" s="28" t="s">
        <v>810</v>
      </c>
      <c r="B154" s="68" t="s">
        <v>809</v>
      </c>
      <c r="E154" s="9" t="s">
        <v>284</v>
      </c>
      <c r="F154" s="9" t="s">
        <v>284</v>
      </c>
      <c r="G154" s="9" t="s">
        <v>284</v>
      </c>
      <c r="H154" s="9">
        <v>75</v>
      </c>
      <c r="I154" s="9">
        <v>238.89999999999998</v>
      </c>
      <c r="J154" s="9">
        <v>0</v>
      </c>
      <c r="K154" s="9">
        <v>0</v>
      </c>
      <c r="M154" s="72">
        <f t="shared" si="2"/>
        <v>313.89999999999998</v>
      </c>
      <c r="O154"/>
      <c r="P154"/>
      <c r="T154" s="68"/>
      <c r="U154" s="68"/>
      <c r="V154" s="54"/>
    </row>
    <row r="155" spans="1:22" s="28" customFormat="1" ht="15">
      <c r="A155" s="28" t="s">
        <v>816</v>
      </c>
      <c r="B155" s="68" t="s">
        <v>162</v>
      </c>
      <c r="E155" s="9" t="s">
        <v>284</v>
      </c>
      <c r="F155" s="9" t="s">
        <v>284</v>
      </c>
      <c r="G155" s="9">
        <v>105.09999999999997</v>
      </c>
      <c r="H155" s="9">
        <v>176.2</v>
      </c>
      <c r="I155" s="9">
        <v>20.999999999999943</v>
      </c>
      <c r="J155" s="9">
        <v>0</v>
      </c>
      <c r="K155" s="9">
        <v>0</v>
      </c>
      <c r="M155" s="72">
        <f t="shared" si="2"/>
        <v>302.2999999999999</v>
      </c>
      <c r="N155" s="68"/>
      <c r="O155" s="68"/>
      <c r="P155" s="68"/>
      <c r="Q155" s="3"/>
      <c r="R155" s="3"/>
    </row>
    <row r="156" spans="1:22" s="28" customFormat="1" ht="15">
      <c r="A156" s="28" t="s">
        <v>818</v>
      </c>
      <c r="B156" s="68" t="s">
        <v>23</v>
      </c>
      <c r="E156" s="227">
        <v>39.699999999999932</v>
      </c>
      <c r="F156" s="9">
        <v>1.2</v>
      </c>
      <c r="G156" s="9">
        <v>104.99999999999994</v>
      </c>
      <c r="H156" s="9">
        <v>79.699999999999989</v>
      </c>
      <c r="I156" s="9">
        <v>75.000000000000028</v>
      </c>
      <c r="J156" s="9">
        <v>0</v>
      </c>
      <c r="K156" s="9">
        <v>0</v>
      </c>
      <c r="M156" s="72">
        <f t="shared" si="2"/>
        <v>300.59999999999991</v>
      </c>
      <c r="N156" s="68"/>
      <c r="O156" s="3" t="s">
        <v>290</v>
      </c>
      <c r="P156" s="3"/>
      <c r="T156" s="68"/>
      <c r="U156" s="68"/>
      <c r="V156" s="54"/>
    </row>
    <row r="157" spans="1:22" s="28" customFormat="1" ht="15">
      <c r="A157" s="28" t="s">
        <v>821</v>
      </c>
      <c r="B157" s="68" t="s">
        <v>842</v>
      </c>
      <c r="E157" s="9" t="s">
        <v>284</v>
      </c>
      <c r="F157" s="9" t="s">
        <v>284</v>
      </c>
      <c r="G157" s="9" t="s">
        <v>284</v>
      </c>
      <c r="H157" s="9">
        <v>111.19999999999999</v>
      </c>
      <c r="I157" s="9">
        <v>184.79999999999995</v>
      </c>
      <c r="J157" s="9">
        <v>0</v>
      </c>
      <c r="K157" s="9">
        <v>0</v>
      </c>
      <c r="M157" s="72">
        <f t="shared" si="2"/>
        <v>295.99999999999994</v>
      </c>
      <c r="O157"/>
      <c r="P157"/>
    </row>
    <row r="158" spans="1:22" s="28" customFormat="1" ht="15">
      <c r="A158" s="28" t="s">
        <v>822</v>
      </c>
      <c r="B158" s="68" t="s">
        <v>854</v>
      </c>
      <c r="E158" s="9" t="s">
        <v>284</v>
      </c>
      <c r="F158" s="9" t="s">
        <v>284</v>
      </c>
      <c r="G158" s="9" t="s">
        <v>284</v>
      </c>
      <c r="H158" s="9">
        <v>176.39999999999986</v>
      </c>
      <c r="I158" s="9">
        <v>115.50000000000011</v>
      </c>
      <c r="J158" s="9">
        <v>0</v>
      </c>
      <c r="K158" s="9">
        <v>0</v>
      </c>
      <c r="M158" s="72">
        <f t="shared" si="2"/>
        <v>291.89999999999998</v>
      </c>
      <c r="O158"/>
      <c r="P158"/>
      <c r="T158" s="68"/>
      <c r="U158" s="68"/>
      <c r="V158" s="54"/>
    </row>
    <row r="159" spans="1:22" s="28" customFormat="1" ht="15">
      <c r="A159" s="28" t="s">
        <v>825</v>
      </c>
      <c r="B159" s="68" t="s">
        <v>850</v>
      </c>
      <c r="E159" s="9" t="s">
        <v>284</v>
      </c>
      <c r="F159" s="9" t="s">
        <v>284</v>
      </c>
      <c r="G159" s="9" t="s">
        <v>284</v>
      </c>
      <c r="H159" s="9">
        <v>138.19999999999993</v>
      </c>
      <c r="I159" s="9">
        <v>146.79999999999995</v>
      </c>
      <c r="J159" s="9">
        <v>0</v>
      </c>
      <c r="K159" s="9">
        <v>0</v>
      </c>
      <c r="M159" s="72">
        <f t="shared" si="2"/>
        <v>284.99999999999989</v>
      </c>
      <c r="O159"/>
      <c r="P159"/>
    </row>
    <row r="160" spans="1:22" s="28" customFormat="1" ht="15">
      <c r="A160" s="28" t="s">
        <v>827</v>
      </c>
      <c r="B160" s="68" t="s">
        <v>154</v>
      </c>
      <c r="E160" s="9" t="s">
        <v>284</v>
      </c>
      <c r="F160" s="9" t="s">
        <v>284</v>
      </c>
      <c r="G160" s="9">
        <v>75.199999999999989</v>
      </c>
      <c r="H160" s="9">
        <v>130.00000000000003</v>
      </c>
      <c r="I160" s="9">
        <v>70.499999999999943</v>
      </c>
      <c r="J160" s="9">
        <v>0</v>
      </c>
      <c r="K160" s="9">
        <v>0</v>
      </c>
      <c r="M160" s="72">
        <f t="shared" si="2"/>
        <v>275.69999999999993</v>
      </c>
      <c r="N160" s="68"/>
      <c r="O160" s="68"/>
      <c r="P160" s="68"/>
      <c r="T160" s="68"/>
      <c r="U160" s="68"/>
      <c r="V160" s="54"/>
    </row>
    <row r="161" spans="1:23" s="28" customFormat="1" ht="15">
      <c r="A161" s="28" t="s">
        <v>832</v>
      </c>
      <c r="B161" s="28" t="s">
        <v>805</v>
      </c>
      <c r="E161" s="9" t="s">
        <v>284</v>
      </c>
      <c r="F161" s="9" t="s">
        <v>284</v>
      </c>
      <c r="G161" s="9" t="s">
        <v>284</v>
      </c>
      <c r="H161" s="9">
        <v>74.300000000000011</v>
      </c>
      <c r="I161" s="9">
        <v>199.5</v>
      </c>
      <c r="J161" s="9">
        <v>0</v>
      </c>
      <c r="K161" s="9">
        <v>0</v>
      </c>
      <c r="M161" s="72">
        <f t="shared" si="2"/>
        <v>273.8</v>
      </c>
      <c r="O161"/>
      <c r="P161"/>
      <c r="T161" s="68"/>
      <c r="U161" s="68"/>
      <c r="V161" s="54"/>
    </row>
    <row r="162" spans="1:23" ht="15">
      <c r="A162" s="28" t="s">
        <v>836</v>
      </c>
      <c r="B162" s="235" t="s">
        <v>1821</v>
      </c>
      <c r="C162" s="68"/>
      <c r="D162" s="68"/>
      <c r="E162" s="9" t="s">
        <v>284</v>
      </c>
      <c r="F162" s="9" t="s">
        <v>284</v>
      </c>
      <c r="G162" s="9" t="s">
        <v>284</v>
      </c>
      <c r="H162" s="9" t="s">
        <v>284</v>
      </c>
      <c r="I162" s="9">
        <v>265.50000000000006</v>
      </c>
      <c r="J162" s="9">
        <v>0</v>
      </c>
      <c r="K162" s="9">
        <v>0</v>
      </c>
      <c r="L162" s="74"/>
      <c r="M162" s="72">
        <f t="shared" si="2"/>
        <v>265.50000000000006</v>
      </c>
      <c r="N162" s="28"/>
      <c r="S162" s="28"/>
      <c r="T162" s="68"/>
      <c r="U162" s="68"/>
      <c r="V162" s="54"/>
      <c r="W162" s="28"/>
    </row>
    <row r="163" spans="1:23" ht="15">
      <c r="A163" s="28" t="s">
        <v>837</v>
      </c>
      <c r="B163" s="68" t="s">
        <v>853</v>
      </c>
      <c r="E163" s="9" t="s">
        <v>284</v>
      </c>
      <c r="F163" s="9" t="s">
        <v>284</v>
      </c>
      <c r="G163" s="9" t="s">
        <v>284</v>
      </c>
      <c r="H163" s="9">
        <v>160.49999999999994</v>
      </c>
      <c r="I163" s="9">
        <v>93</v>
      </c>
      <c r="J163" s="9">
        <v>0</v>
      </c>
      <c r="K163" s="9">
        <v>0</v>
      </c>
      <c r="L163" s="28"/>
      <c r="M163" s="72">
        <f t="shared" si="2"/>
        <v>253.49999999999994</v>
      </c>
      <c r="Q163" s="28"/>
      <c r="R163" s="28"/>
      <c r="S163" s="239"/>
      <c r="T163" s="68"/>
      <c r="U163" s="68"/>
      <c r="V163" s="54"/>
      <c r="W163" s="28"/>
    </row>
    <row r="164" spans="1:23" ht="15">
      <c r="A164" s="28" t="s">
        <v>838</v>
      </c>
      <c r="B164" s="68" t="s">
        <v>826</v>
      </c>
      <c r="E164" s="9" t="s">
        <v>284</v>
      </c>
      <c r="F164" s="9" t="s">
        <v>284</v>
      </c>
      <c r="G164" s="9" t="s">
        <v>284</v>
      </c>
      <c r="H164" s="9">
        <v>174</v>
      </c>
      <c r="I164" s="9">
        <v>75.499999999999943</v>
      </c>
      <c r="J164" s="9">
        <v>0</v>
      </c>
      <c r="K164" s="9">
        <v>0</v>
      </c>
      <c r="L164" s="28"/>
      <c r="M164" s="72">
        <f t="shared" si="2"/>
        <v>249.49999999999994</v>
      </c>
      <c r="Q164" s="28"/>
      <c r="R164" s="28"/>
      <c r="S164" s="28"/>
      <c r="T164" s="28"/>
      <c r="U164" s="28"/>
      <c r="V164" s="28"/>
      <c r="W164" s="28"/>
    </row>
    <row r="165" spans="1:23" ht="15">
      <c r="A165" s="28" t="s">
        <v>844</v>
      </c>
      <c r="B165" s="68" t="s">
        <v>27</v>
      </c>
      <c r="C165" s="28"/>
      <c r="D165" s="28"/>
      <c r="E165" s="69" t="s">
        <v>285</v>
      </c>
      <c r="F165" s="9">
        <v>103.9</v>
      </c>
      <c r="G165" s="69" t="s">
        <v>285</v>
      </c>
      <c r="H165" s="69" t="s">
        <v>285</v>
      </c>
      <c r="I165" s="9">
        <v>142.40000000000009</v>
      </c>
      <c r="J165" s="9">
        <v>0</v>
      </c>
      <c r="K165" s="9">
        <v>0</v>
      </c>
      <c r="L165" s="28"/>
      <c r="M165" s="72">
        <f t="shared" si="2"/>
        <v>246.3000000000001</v>
      </c>
      <c r="N165" s="68"/>
      <c r="O165" s="68"/>
      <c r="P165" s="68"/>
      <c r="Q165" s="28"/>
      <c r="R165" s="28"/>
      <c r="S165" s="239"/>
      <c r="T165" s="68"/>
      <c r="U165" s="68"/>
      <c r="V165" s="54"/>
      <c r="W165" s="28"/>
    </row>
    <row r="166" spans="1:23" ht="15">
      <c r="A166" s="28" t="s">
        <v>852</v>
      </c>
      <c r="B166" s="68" t="s">
        <v>819</v>
      </c>
      <c r="C166" s="28"/>
      <c r="D166" s="28"/>
      <c r="E166" s="9" t="s">
        <v>284</v>
      </c>
      <c r="F166" s="9" t="s">
        <v>284</v>
      </c>
      <c r="G166" s="9" t="s">
        <v>284</v>
      </c>
      <c r="H166" s="9">
        <v>137.70000000000002</v>
      </c>
      <c r="I166" s="9">
        <v>106.99999999999994</v>
      </c>
      <c r="J166" s="9">
        <v>0</v>
      </c>
      <c r="K166" s="9">
        <v>0</v>
      </c>
      <c r="L166" s="28"/>
      <c r="M166" s="72">
        <f t="shared" si="2"/>
        <v>244.69999999999996</v>
      </c>
      <c r="N166" s="28"/>
      <c r="Q166" s="28"/>
      <c r="R166" s="28"/>
      <c r="S166" s="28"/>
      <c r="T166" s="68"/>
      <c r="U166" s="68"/>
      <c r="V166" s="54"/>
      <c r="W166" s="28"/>
    </row>
    <row r="167" spans="1:23" ht="15">
      <c r="A167" s="28" t="s">
        <v>856</v>
      </c>
      <c r="B167" s="68" t="s">
        <v>158</v>
      </c>
      <c r="C167" s="28"/>
      <c r="D167" s="28"/>
      <c r="E167" s="9" t="s">
        <v>284</v>
      </c>
      <c r="F167" s="9" t="s">
        <v>284</v>
      </c>
      <c r="G167" s="9">
        <v>39</v>
      </c>
      <c r="H167" s="9">
        <v>94</v>
      </c>
      <c r="I167" s="9">
        <v>110.49999999999994</v>
      </c>
      <c r="J167" s="9">
        <v>0</v>
      </c>
      <c r="K167" s="9">
        <v>0</v>
      </c>
      <c r="L167" s="28"/>
      <c r="M167" s="72">
        <f t="shared" si="2"/>
        <v>243.49999999999994</v>
      </c>
      <c r="N167" s="28"/>
      <c r="O167" s="28"/>
      <c r="P167" s="28"/>
      <c r="Q167" s="28"/>
      <c r="R167" s="28"/>
      <c r="S167" s="28"/>
      <c r="T167" s="68"/>
      <c r="U167" s="68"/>
      <c r="V167" s="54"/>
      <c r="W167" s="28"/>
    </row>
    <row r="168" spans="1:23" ht="15">
      <c r="A168" s="28" t="s">
        <v>857</v>
      </c>
      <c r="B168" s="235" t="s">
        <v>1843</v>
      </c>
      <c r="C168" s="68"/>
      <c r="D168" s="68"/>
      <c r="E168" s="9" t="s">
        <v>284</v>
      </c>
      <c r="F168" s="9" t="s">
        <v>284</v>
      </c>
      <c r="G168" s="9" t="s">
        <v>284</v>
      </c>
      <c r="H168" s="9" t="s">
        <v>284</v>
      </c>
      <c r="I168" s="9">
        <v>234.79999999999995</v>
      </c>
      <c r="J168" s="9">
        <v>0</v>
      </c>
      <c r="K168" s="9">
        <v>0</v>
      </c>
      <c r="L168" s="74"/>
      <c r="M168" s="72">
        <f t="shared" si="2"/>
        <v>234.79999999999995</v>
      </c>
      <c r="N168" s="28"/>
      <c r="S168" s="28"/>
      <c r="T168" s="68"/>
      <c r="U168" s="68"/>
      <c r="V168" s="54"/>
      <c r="W168" s="28"/>
    </row>
    <row r="169" spans="1:23" ht="15">
      <c r="A169" s="28" t="s">
        <v>858</v>
      </c>
      <c r="B169" s="68" t="s">
        <v>845</v>
      </c>
      <c r="C169" s="28"/>
      <c r="D169" s="28"/>
      <c r="E169" s="9" t="s">
        <v>284</v>
      </c>
      <c r="F169" s="9" t="s">
        <v>284</v>
      </c>
      <c r="G169" s="9" t="s">
        <v>284</v>
      </c>
      <c r="H169" s="9">
        <v>205.5</v>
      </c>
      <c r="I169" s="9" t="s">
        <v>284</v>
      </c>
      <c r="J169" s="9">
        <v>0</v>
      </c>
      <c r="K169" s="9">
        <v>0</v>
      </c>
      <c r="L169" s="28"/>
      <c r="M169" s="72">
        <f t="shared" si="2"/>
        <v>205.5</v>
      </c>
      <c r="N169" s="28"/>
      <c r="Q169" s="28"/>
      <c r="R169" s="28"/>
      <c r="S169" s="28"/>
      <c r="T169" s="68"/>
      <c r="U169" s="68"/>
      <c r="V169" s="54"/>
      <c r="W169" s="28"/>
    </row>
    <row r="170" spans="1:23" ht="15">
      <c r="A170" s="28" t="s">
        <v>864</v>
      </c>
      <c r="B170" s="240" t="s">
        <v>1832</v>
      </c>
      <c r="C170" s="68"/>
      <c r="D170" s="68"/>
      <c r="E170" s="9" t="s">
        <v>284</v>
      </c>
      <c r="F170" s="9" t="s">
        <v>284</v>
      </c>
      <c r="G170" s="9" t="s">
        <v>284</v>
      </c>
      <c r="H170" s="9" t="s">
        <v>284</v>
      </c>
      <c r="I170" s="9">
        <v>205.5</v>
      </c>
      <c r="J170" s="9">
        <v>0</v>
      </c>
      <c r="K170" s="9">
        <v>0</v>
      </c>
      <c r="L170" s="74"/>
      <c r="M170" s="72">
        <f t="shared" si="2"/>
        <v>205.5</v>
      </c>
      <c r="N170" s="28"/>
      <c r="S170" s="239"/>
      <c r="T170" s="68"/>
      <c r="U170" s="68"/>
      <c r="V170" s="54"/>
      <c r="W170" s="28"/>
    </row>
    <row r="171" spans="1:23" ht="15">
      <c r="A171" s="28" t="s">
        <v>865</v>
      </c>
      <c r="B171" s="240" t="s">
        <v>1842</v>
      </c>
      <c r="C171" s="68"/>
      <c r="D171" s="68"/>
      <c r="E171" s="9" t="s">
        <v>284</v>
      </c>
      <c r="F171" s="9" t="s">
        <v>284</v>
      </c>
      <c r="G171" s="9" t="s">
        <v>284</v>
      </c>
      <c r="H171" s="9" t="s">
        <v>284</v>
      </c>
      <c r="I171" s="9">
        <v>203.00000000000011</v>
      </c>
      <c r="J171" s="9">
        <v>0</v>
      </c>
      <c r="K171" s="9">
        <v>0</v>
      </c>
      <c r="L171" s="74"/>
      <c r="M171" s="72">
        <f t="shared" si="2"/>
        <v>203.00000000000011</v>
      </c>
      <c r="N171" s="28"/>
      <c r="S171" s="239"/>
      <c r="T171" s="68"/>
      <c r="U171" s="68"/>
      <c r="V171" s="54"/>
      <c r="W171" s="28"/>
    </row>
    <row r="172" spans="1:23" ht="15">
      <c r="A172" s="28" t="s">
        <v>866</v>
      </c>
      <c r="B172" s="240" t="s">
        <v>1838</v>
      </c>
      <c r="C172" s="68"/>
      <c r="D172" s="68"/>
      <c r="E172" s="9" t="s">
        <v>284</v>
      </c>
      <c r="F172" s="9" t="s">
        <v>284</v>
      </c>
      <c r="G172" s="9" t="s">
        <v>284</v>
      </c>
      <c r="H172" s="9" t="s">
        <v>284</v>
      </c>
      <c r="I172" s="9">
        <v>202.69999999999996</v>
      </c>
      <c r="J172" s="9">
        <v>0</v>
      </c>
      <c r="K172" s="9">
        <v>0</v>
      </c>
      <c r="L172" s="74"/>
      <c r="M172" s="72">
        <f t="shared" si="2"/>
        <v>202.69999999999996</v>
      </c>
      <c r="N172" s="28"/>
      <c r="S172" s="28"/>
      <c r="T172" s="68"/>
      <c r="U172" s="68"/>
      <c r="V172" s="54"/>
    </row>
    <row r="173" spans="1:23" ht="15">
      <c r="A173" s="28" t="s">
        <v>868</v>
      </c>
      <c r="B173" s="240" t="s">
        <v>1826</v>
      </c>
      <c r="C173" s="68"/>
      <c r="D173" s="68"/>
      <c r="E173" s="9" t="s">
        <v>284</v>
      </c>
      <c r="F173" s="9" t="s">
        <v>284</v>
      </c>
      <c r="G173" s="9" t="s">
        <v>284</v>
      </c>
      <c r="H173" s="9" t="s">
        <v>284</v>
      </c>
      <c r="I173" s="9">
        <v>202.50000000000003</v>
      </c>
      <c r="J173" s="9">
        <v>0</v>
      </c>
      <c r="K173" s="9">
        <v>0</v>
      </c>
      <c r="L173" s="74"/>
      <c r="M173" s="72">
        <f t="shared" si="2"/>
        <v>202.50000000000003</v>
      </c>
      <c r="N173" s="28"/>
      <c r="S173" s="28"/>
      <c r="T173" s="68"/>
      <c r="U173" s="68"/>
      <c r="V173" s="54"/>
    </row>
    <row r="174" spans="1:23" ht="15">
      <c r="A174" s="28" t="s">
        <v>869</v>
      </c>
      <c r="B174" s="240" t="s">
        <v>1841</v>
      </c>
      <c r="C174" s="68"/>
      <c r="D174" s="68"/>
      <c r="E174" s="9" t="s">
        <v>284</v>
      </c>
      <c r="F174" s="9" t="s">
        <v>284</v>
      </c>
      <c r="G174" s="9" t="s">
        <v>284</v>
      </c>
      <c r="H174" s="9" t="s">
        <v>284</v>
      </c>
      <c r="I174" s="9">
        <v>199.29999999999984</v>
      </c>
      <c r="J174" s="9">
        <v>0</v>
      </c>
      <c r="K174" s="9">
        <v>0</v>
      </c>
      <c r="L174" s="74"/>
      <c r="M174" s="72">
        <f t="shared" si="2"/>
        <v>199.29999999999984</v>
      </c>
      <c r="N174" s="28"/>
      <c r="S174" s="28"/>
      <c r="T174" s="68"/>
      <c r="U174" s="68"/>
      <c r="V174" s="54"/>
    </row>
    <row r="175" spans="1:23" ht="15">
      <c r="A175" s="28" t="s">
        <v>870</v>
      </c>
      <c r="B175" s="240" t="s">
        <v>1833</v>
      </c>
      <c r="C175" s="68"/>
      <c r="D175" s="68"/>
      <c r="E175" s="9" t="s">
        <v>284</v>
      </c>
      <c r="F175" s="9" t="s">
        <v>284</v>
      </c>
      <c r="G175" s="9" t="s">
        <v>284</v>
      </c>
      <c r="H175" s="9" t="s">
        <v>284</v>
      </c>
      <c r="I175" s="9">
        <v>197</v>
      </c>
      <c r="J175" s="9">
        <v>0</v>
      </c>
      <c r="K175" s="9">
        <v>0</v>
      </c>
      <c r="L175" s="74"/>
      <c r="M175" s="72">
        <f t="shared" si="2"/>
        <v>197</v>
      </c>
      <c r="N175" s="28"/>
      <c r="S175" s="239"/>
      <c r="T175" s="68"/>
      <c r="U175" s="68"/>
      <c r="V175" s="54"/>
    </row>
    <row r="176" spans="1:23" ht="15">
      <c r="A176" s="28" t="s">
        <v>873</v>
      </c>
      <c r="B176" s="68" t="s">
        <v>178</v>
      </c>
      <c r="C176" s="28"/>
      <c r="D176" s="28"/>
      <c r="E176" s="9">
        <v>16.900000000000034</v>
      </c>
      <c r="F176" s="227">
        <v>172.4</v>
      </c>
      <c r="G176" s="9" t="s">
        <v>284</v>
      </c>
      <c r="H176" s="9" t="s">
        <v>284</v>
      </c>
      <c r="I176" s="9" t="s">
        <v>284</v>
      </c>
      <c r="J176" s="9">
        <v>0</v>
      </c>
      <c r="K176" s="9">
        <v>0</v>
      </c>
      <c r="L176" s="28"/>
      <c r="M176" s="72">
        <f t="shared" si="2"/>
        <v>189.30000000000004</v>
      </c>
      <c r="N176" s="68"/>
      <c r="O176" s="3" t="s">
        <v>299</v>
      </c>
      <c r="P176" s="3"/>
      <c r="Q176" s="28"/>
      <c r="R176" s="28"/>
    </row>
    <row r="177" spans="1:22" ht="15">
      <c r="A177" s="28" t="s">
        <v>999</v>
      </c>
      <c r="B177" s="240" t="s">
        <v>1839</v>
      </c>
      <c r="C177" s="68"/>
      <c r="D177" s="68"/>
      <c r="E177" s="9" t="s">
        <v>284</v>
      </c>
      <c r="F177" s="9" t="s">
        <v>284</v>
      </c>
      <c r="G177" s="9" t="s">
        <v>284</v>
      </c>
      <c r="H177" s="9" t="s">
        <v>284</v>
      </c>
      <c r="I177" s="9">
        <v>185.2</v>
      </c>
      <c r="J177" s="9">
        <v>0</v>
      </c>
      <c r="K177" s="9">
        <v>0</v>
      </c>
      <c r="L177" s="74"/>
      <c r="M177" s="72">
        <f t="shared" si="2"/>
        <v>185.2</v>
      </c>
      <c r="N177" s="28"/>
      <c r="S177" s="28"/>
      <c r="T177" s="68"/>
      <c r="U177" s="68"/>
      <c r="V177" s="54"/>
    </row>
    <row r="178" spans="1:22" ht="15">
      <c r="A178" s="28" t="s">
        <v>1000</v>
      </c>
      <c r="B178" s="240" t="s">
        <v>1834</v>
      </c>
      <c r="C178" s="68"/>
      <c r="D178" s="68"/>
      <c r="E178" s="9" t="s">
        <v>284</v>
      </c>
      <c r="F178" s="9" t="s">
        <v>284</v>
      </c>
      <c r="G178" s="9" t="s">
        <v>284</v>
      </c>
      <c r="H178" s="9" t="s">
        <v>284</v>
      </c>
      <c r="I178" s="9">
        <v>185</v>
      </c>
      <c r="J178" s="9">
        <v>0</v>
      </c>
      <c r="K178" s="9">
        <v>0</v>
      </c>
      <c r="L178" s="74"/>
      <c r="M178" s="72">
        <f t="shared" si="2"/>
        <v>185</v>
      </c>
      <c r="N178" s="28"/>
      <c r="S178" s="28"/>
      <c r="T178" s="68"/>
      <c r="U178" s="68"/>
      <c r="V178" s="54"/>
    </row>
    <row r="179" spans="1:22" ht="15">
      <c r="A179" s="28" t="s">
        <v>1001</v>
      </c>
      <c r="B179" s="240" t="s">
        <v>1835</v>
      </c>
      <c r="C179" s="68"/>
      <c r="D179" s="68"/>
      <c r="E179" s="9" t="s">
        <v>284</v>
      </c>
      <c r="F179" s="9" t="s">
        <v>284</v>
      </c>
      <c r="G179" s="9" t="s">
        <v>284</v>
      </c>
      <c r="H179" s="9" t="s">
        <v>284</v>
      </c>
      <c r="I179" s="9">
        <v>183</v>
      </c>
      <c r="J179" s="9">
        <v>0</v>
      </c>
      <c r="K179" s="9">
        <v>0</v>
      </c>
      <c r="L179" s="74"/>
      <c r="M179" s="72">
        <f t="shared" si="2"/>
        <v>183</v>
      </c>
      <c r="N179" s="28"/>
      <c r="S179" s="28"/>
      <c r="T179" s="68"/>
      <c r="U179" s="68"/>
      <c r="V179" s="54"/>
    </row>
    <row r="180" spans="1:22" ht="15">
      <c r="A180" s="28" t="s">
        <v>1002</v>
      </c>
      <c r="B180" s="240" t="s">
        <v>1857</v>
      </c>
      <c r="C180" s="68"/>
      <c r="D180" s="68"/>
      <c r="E180" s="9" t="s">
        <v>284</v>
      </c>
      <c r="F180" s="9" t="s">
        <v>284</v>
      </c>
      <c r="G180" s="9" t="s">
        <v>284</v>
      </c>
      <c r="H180" s="9" t="s">
        <v>284</v>
      </c>
      <c r="I180" s="9">
        <v>172.49999999999994</v>
      </c>
      <c r="J180" s="9">
        <v>0</v>
      </c>
      <c r="K180" s="9">
        <v>0</v>
      </c>
      <c r="L180" s="74"/>
      <c r="M180" s="72">
        <f t="shared" si="2"/>
        <v>172.49999999999994</v>
      </c>
      <c r="N180" s="28"/>
    </row>
    <row r="181" spans="1:22" ht="15">
      <c r="A181" s="28" t="s">
        <v>1003</v>
      </c>
      <c r="B181" s="68" t="s">
        <v>834</v>
      </c>
      <c r="C181" s="28"/>
      <c r="D181" s="28"/>
      <c r="E181" s="9" t="s">
        <v>284</v>
      </c>
      <c r="F181" s="9" t="s">
        <v>284</v>
      </c>
      <c r="G181" s="9" t="s">
        <v>284</v>
      </c>
      <c r="H181" s="9">
        <v>61.599999999999909</v>
      </c>
      <c r="I181" s="9">
        <v>109.00000000000003</v>
      </c>
      <c r="J181" s="9">
        <v>0</v>
      </c>
      <c r="K181" s="9">
        <v>0</v>
      </c>
      <c r="L181" s="28"/>
      <c r="M181" s="72">
        <f t="shared" si="2"/>
        <v>170.59999999999994</v>
      </c>
      <c r="N181" s="28"/>
      <c r="Q181" s="28"/>
      <c r="R181" s="28"/>
      <c r="S181" s="28"/>
      <c r="T181" s="68"/>
      <c r="U181" s="68"/>
      <c r="V181" s="54"/>
    </row>
    <row r="182" spans="1:22" ht="15">
      <c r="A182" s="28" t="s">
        <v>1004</v>
      </c>
      <c r="B182" s="240" t="s">
        <v>1836</v>
      </c>
      <c r="C182" s="68"/>
      <c r="D182" s="68"/>
      <c r="E182" s="9" t="s">
        <v>284</v>
      </c>
      <c r="F182" s="9" t="s">
        <v>284</v>
      </c>
      <c r="G182" s="9" t="s">
        <v>284</v>
      </c>
      <c r="H182" s="9" t="s">
        <v>284</v>
      </c>
      <c r="I182" s="9">
        <v>147.49999999999994</v>
      </c>
      <c r="J182" s="9">
        <v>0</v>
      </c>
      <c r="K182" s="9">
        <v>0</v>
      </c>
      <c r="L182" s="74"/>
      <c r="M182" s="72">
        <f t="shared" ref="M182:M217" si="3">SUM(E182:K182)</f>
        <v>147.49999999999994</v>
      </c>
      <c r="N182" s="28"/>
      <c r="S182" s="239"/>
      <c r="T182" s="68"/>
      <c r="U182" s="68"/>
      <c r="V182" s="54"/>
    </row>
    <row r="183" spans="1:22" ht="15">
      <c r="A183" s="28" t="s">
        <v>1005</v>
      </c>
      <c r="B183" s="240" t="s">
        <v>1837</v>
      </c>
      <c r="C183" s="68"/>
      <c r="D183" s="68"/>
      <c r="E183" s="9" t="s">
        <v>284</v>
      </c>
      <c r="F183" s="9" t="s">
        <v>284</v>
      </c>
      <c r="G183" s="9" t="s">
        <v>284</v>
      </c>
      <c r="H183" s="9" t="s">
        <v>284</v>
      </c>
      <c r="I183" s="9">
        <v>144.30000000000007</v>
      </c>
      <c r="J183" s="9">
        <v>0</v>
      </c>
      <c r="K183" s="9">
        <v>0</v>
      </c>
      <c r="L183" s="74"/>
      <c r="M183" s="72">
        <f t="shared" si="3"/>
        <v>144.30000000000007</v>
      </c>
      <c r="N183" s="28"/>
      <c r="S183" s="28"/>
      <c r="T183" s="68"/>
      <c r="U183" s="68"/>
      <c r="V183" s="54"/>
    </row>
    <row r="184" spans="1:22" ht="15">
      <c r="A184" s="28" t="s">
        <v>1006</v>
      </c>
      <c r="B184" s="68" t="s">
        <v>835</v>
      </c>
      <c r="C184" s="28"/>
      <c r="D184" s="28"/>
      <c r="E184" s="9" t="s">
        <v>284</v>
      </c>
      <c r="F184" s="9" t="s">
        <v>284</v>
      </c>
      <c r="G184" s="9" t="s">
        <v>284</v>
      </c>
      <c r="H184" s="9">
        <v>75.000000000000028</v>
      </c>
      <c r="I184" s="9">
        <v>66</v>
      </c>
      <c r="J184" s="9">
        <v>0</v>
      </c>
      <c r="K184" s="9">
        <v>0</v>
      </c>
      <c r="L184" s="28"/>
      <c r="M184" s="72">
        <f t="shared" si="3"/>
        <v>141.00000000000003</v>
      </c>
      <c r="N184" s="28"/>
      <c r="Q184" s="28"/>
      <c r="R184" s="28"/>
      <c r="S184" s="239"/>
      <c r="T184" s="68"/>
      <c r="U184" s="68"/>
      <c r="V184" s="54"/>
    </row>
    <row r="185" spans="1:22" ht="15">
      <c r="A185" s="28" t="s">
        <v>1007</v>
      </c>
      <c r="B185" s="240" t="s">
        <v>1828</v>
      </c>
      <c r="C185" s="68"/>
      <c r="D185" s="68"/>
      <c r="E185" s="9" t="s">
        <v>284</v>
      </c>
      <c r="F185" s="9" t="s">
        <v>284</v>
      </c>
      <c r="G185" s="9" t="s">
        <v>284</v>
      </c>
      <c r="H185" s="9" t="s">
        <v>284</v>
      </c>
      <c r="I185" s="9">
        <v>129.60000000000014</v>
      </c>
      <c r="J185" s="9">
        <v>0</v>
      </c>
      <c r="K185" s="9">
        <v>0</v>
      </c>
      <c r="L185" s="74"/>
      <c r="M185" s="72">
        <f t="shared" si="3"/>
        <v>129.60000000000014</v>
      </c>
      <c r="N185" s="28"/>
    </row>
    <row r="186" spans="1:22" ht="15">
      <c r="A186" s="28" t="s">
        <v>1008</v>
      </c>
      <c r="B186" s="68" t="s">
        <v>855</v>
      </c>
      <c r="C186" s="28"/>
      <c r="D186" s="28"/>
      <c r="E186" s="9" t="s">
        <v>284</v>
      </c>
      <c r="F186" s="9" t="s">
        <v>284</v>
      </c>
      <c r="G186" s="9" t="s">
        <v>284</v>
      </c>
      <c r="H186" s="9">
        <v>83.300000000000011</v>
      </c>
      <c r="I186" s="9" t="s">
        <v>284</v>
      </c>
      <c r="J186" s="9">
        <v>0</v>
      </c>
      <c r="K186" s="9">
        <v>0</v>
      </c>
      <c r="L186" s="28"/>
      <c r="M186" s="72">
        <f t="shared" si="3"/>
        <v>83.300000000000011</v>
      </c>
      <c r="N186" s="28"/>
      <c r="Q186" s="28"/>
      <c r="R186" s="28"/>
    </row>
    <row r="187" spans="1:22" ht="15">
      <c r="A187" s="28" t="s">
        <v>1009</v>
      </c>
      <c r="B187" s="240" t="s">
        <v>1823</v>
      </c>
      <c r="C187" s="68"/>
      <c r="D187" s="68"/>
      <c r="E187" s="9" t="s">
        <v>284</v>
      </c>
      <c r="F187" s="9" t="s">
        <v>284</v>
      </c>
      <c r="G187" s="9" t="s">
        <v>284</v>
      </c>
      <c r="H187" s="9" t="s">
        <v>284</v>
      </c>
      <c r="I187" s="9">
        <v>71.5</v>
      </c>
      <c r="J187" s="9">
        <v>0</v>
      </c>
      <c r="K187" s="9">
        <v>0</v>
      </c>
      <c r="L187" s="74"/>
      <c r="M187" s="72">
        <f t="shared" si="3"/>
        <v>71.5</v>
      </c>
      <c r="N187" s="28"/>
    </row>
    <row r="188" spans="1:22" ht="15">
      <c r="A188" s="28" t="s">
        <v>1010</v>
      </c>
      <c r="B188" s="28" t="s">
        <v>799</v>
      </c>
      <c r="C188" s="28"/>
      <c r="D188" s="28"/>
      <c r="E188" s="9" t="s">
        <v>284</v>
      </c>
      <c r="F188" s="9" t="s">
        <v>284</v>
      </c>
      <c r="G188" s="9" t="s">
        <v>284</v>
      </c>
      <c r="H188" s="69" t="s">
        <v>285</v>
      </c>
      <c r="I188" s="9">
        <v>71.099999999999994</v>
      </c>
      <c r="J188" s="9">
        <v>0</v>
      </c>
      <c r="K188" s="9">
        <v>0</v>
      </c>
      <c r="L188" s="74"/>
      <c r="M188" s="72">
        <f t="shared" si="3"/>
        <v>71.099999999999994</v>
      </c>
      <c r="N188" s="28"/>
      <c r="S188" s="28"/>
      <c r="T188" s="68"/>
      <c r="U188" s="68"/>
      <c r="V188" s="54"/>
    </row>
    <row r="189" spans="1:22" ht="15">
      <c r="A189" s="28" t="s">
        <v>1011</v>
      </c>
      <c r="B189" s="240" t="s">
        <v>1831</v>
      </c>
      <c r="C189" s="68"/>
      <c r="D189" s="68"/>
      <c r="E189" s="9" t="s">
        <v>284</v>
      </c>
      <c r="F189" s="9" t="s">
        <v>284</v>
      </c>
      <c r="G189" s="9" t="s">
        <v>284</v>
      </c>
      <c r="H189" s="9" t="s">
        <v>284</v>
      </c>
      <c r="I189" s="9">
        <v>55</v>
      </c>
      <c r="J189" s="9">
        <v>0</v>
      </c>
      <c r="K189" s="9">
        <v>0</v>
      </c>
      <c r="L189" s="74"/>
      <c r="M189" s="72">
        <f t="shared" si="3"/>
        <v>55</v>
      </c>
      <c r="N189" s="28"/>
    </row>
    <row r="190" spans="1:22" ht="15">
      <c r="A190" s="28" t="s">
        <v>1012</v>
      </c>
      <c r="B190" s="68" t="s">
        <v>164</v>
      </c>
      <c r="C190" s="28"/>
      <c r="D190" s="28"/>
      <c r="E190" s="9" t="s">
        <v>284</v>
      </c>
      <c r="F190" s="9" t="s">
        <v>284</v>
      </c>
      <c r="G190" s="9">
        <v>54.399999999999977</v>
      </c>
      <c r="H190" s="9" t="s">
        <v>284</v>
      </c>
      <c r="I190" s="9" t="s">
        <v>284</v>
      </c>
      <c r="J190" s="9">
        <v>0</v>
      </c>
      <c r="K190" s="9">
        <v>0</v>
      </c>
      <c r="L190" s="74"/>
      <c r="M190" s="72">
        <f t="shared" si="3"/>
        <v>54.399999999999977</v>
      </c>
      <c r="N190" s="28"/>
      <c r="O190" s="28"/>
      <c r="P190" s="28"/>
    </row>
    <row r="191" spans="1:22" ht="15">
      <c r="A191" s="28" t="s">
        <v>1013</v>
      </c>
      <c r="B191" s="240" t="s">
        <v>1829</v>
      </c>
      <c r="C191" s="68"/>
      <c r="D191" s="68"/>
      <c r="E191" s="9" t="s">
        <v>284</v>
      </c>
      <c r="F191" s="9" t="s">
        <v>284</v>
      </c>
      <c r="G191" s="9" t="s">
        <v>284</v>
      </c>
      <c r="H191" s="9" t="s">
        <v>284</v>
      </c>
      <c r="I191" s="9">
        <v>44.000000000000057</v>
      </c>
      <c r="J191" s="9">
        <v>0</v>
      </c>
      <c r="K191" s="9">
        <v>0</v>
      </c>
      <c r="L191" s="74"/>
      <c r="M191" s="72">
        <f t="shared" si="3"/>
        <v>44.000000000000057</v>
      </c>
      <c r="N191" s="28"/>
    </row>
    <row r="192" spans="1:22" ht="15">
      <c r="A192" s="28" t="s">
        <v>1014</v>
      </c>
      <c r="B192" s="240" t="s">
        <v>1825</v>
      </c>
      <c r="C192" s="68"/>
      <c r="D192" s="68"/>
      <c r="E192" s="9" t="s">
        <v>284</v>
      </c>
      <c r="F192" s="9" t="s">
        <v>284</v>
      </c>
      <c r="G192" s="9" t="s">
        <v>284</v>
      </c>
      <c r="H192" s="9" t="s">
        <v>284</v>
      </c>
      <c r="I192" s="9">
        <v>42.000000000000057</v>
      </c>
      <c r="J192" s="9">
        <v>0</v>
      </c>
      <c r="K192" s="9">
        <v>0</v>
      </c>
      <c r="L192" s="74"/>
      <c r="M192" s="72">
        <f t="shared" si="3"/>
        <v>42.000000000000057</v>
      </c>
      <c r="N192" s="28"/>
    </row>
    <row r="193" spans="1:14" ht="15">
      <c r="A193" s="28" t="s">
        <v>1015</v>
      </c>
      <c r="B193" s="240" t="s">
        <v>1840</v>
      </c>
      <c r="C193" s="68"/>
      <c r="D193" s="68"/>
      <c r="E193" s="9" t="s">
        <v>284</v>
      </c>
      <c r="F193" s="9" t="s">
        <v>284</v>
      </c>
      <c r="G193" s="9" t="s">
        <v>284</v>
      </c>
      <c r="H193" s="9" t="s">
        <v>284</v>
      </c>
      <c r="I193" s="9">
        <v>41.69999999999996</v>
      </c>
      <c r="J193" s="9">
        <v>0</v>
      </c>
      <c r="K193" s="9">
        <v>0</v>
      </c>
      <c r="L193" s="74"/>
      <c r="M193" s="72">
        <f t="shared" si="3"/>
        <v>41.69999999999996</v>
      </c>
      <c r="N193" s="28"/>
    </row>
    <row r="194" spans="1:14" ht="15">
      <c r="A194" s="28" t="s">
        <v>1016</v>
      </c>
      <c r="B194" s="68" t="s">
        <v>179</v>
      </c>
      <c r="C194" s="28"/>
      <c r="D194" s="28"/>
      <c r="E194" s="9">
        <v>13.5</v>
      </c>
      <c r="F194" s="9" t="s">
        <v>284</v>
      </c>
      <c r="G194" s="9" t="s">
        <v>284</v>
      </c>
      <c r="H194" s="9" t="s">
        <v>284</v>
      </c>
      <c r="I194" s="9" t="s">
        <v>284</v>
      </c>
      <c r="J194" s="9">
        <v>0</v>
      </c>
      <c r="K194" s="9">
        <v>0</v>
      </c>
      <c r="L194" s="74"/>
      <c r="M194" s="72">
        <f t="shared" si="3"/>
        <v>13.5</v>
      </c>
      <c r="N194" s="28"/>
    </row>
    <row r="195" spans="1:14" ht="15">
      <c r="A195" s="28" t="s">
        <v>1017</v>
      </c>
      <c r="B195" s="294" t="s">
        <v>2225</v>
      </c>
      <c r="C195" s="3"/>
      <c r="D195" s="3"/>
      <c r="E195" s="9" t="s">
        <v>284</v>
      </c>
      <c r="F195" s="9" t="s">
        <v>284</v>
      </c>
      <c r="G195" s="9" t="s">
        <v>284</v>
      </c>
      <c r="H195" s="9" t="s">
        <v>284</v>
      </c>
      <c r="I195" s="9" t="s">
        <v>284</v>
      </c>
      <c r="J195" s="9">
        <v>0</v>
      </c>
      <c r="K195" s="9">
        <v>0</v>
      </c>
      <c r="L195" s="74"/>
      <c r="M195" s="72">
        <f t="shared" si="3"/>
        <v>0</v>
      </c>
      <c r="N195" s="28"/>
    </row>
    <row r="196" spans="1:14" ht="15">
      <c r="A196" s="28" t="s">
        <v>1018</v>
      </c>
      <c r="B196" s="294" t="s">
        <v>2218</v>
      </c>
      <c r="C196" s="3"/>
      <c r="D196" s="3"/>
      <c r="E196" s="9" t="s">
        <v>284</v>
      </c>
      <c r="F196" s="9" t="s">
        <v>284</v>
      </c>
      <c r="G196" s="9" t="s">
        <v>284</v>
      </c>
      <c r="H196" s="9" t="s">
        <v>284</v>
      </c>
      <c r="I196" s="9" t="s">
        <v>284</v>
      </c>
      <c r="J196" s="9">
        <v>0</v>
      </c>
      <c r="K196" s="9">
        <v>0</v>
      </c>
      <c r="L196" s="74"/>
      <c r="M196" s="72">
        <f t="shared" si="3"/>
        <v>0</v>
      </c>
      <c r="N196" s="28"/>
    </row>
    <row r="197" spans="1:14" ht="15">
      <c r="A197" s="28" t="s">
        <v>1019</v>
      </c>
      <c r="B197" s="294" t="s">
        <v>2224</v>
      </c>
      <c r="C197" s="3"/>
      <c r="D197" s="3"/>
      <c r="E197" s="9" t="s">
        <v>284</v>
      </c>
      <c r="F197" s="9" t="s">
        <v>284</v>
      </c>
      <c r="G197" s="9" t="s">
        <v>284</v>
      </c>
      <c r="H197" s="9" t="s">
        <v>284</v>
      </c>
      <c r="I197" s="9" t="s">
        <v>284</v>
      </c>
      <c r="J197" s="9">
        <v>0</v>
      </c>
      <c r="K197" s="9">
        <v>0</v>
      </c>
      <c r="L197" s="74"/>
      <c r="M197" s="72">
        <f t="shared" si="3"/>
        <v>0</v>
      </c>
      <c r="N197" s="28"/>
    </row>
    <row r="198" spans="1:14" ht="15">
      <c r="A198" s="28" t="s">
        <v>1020</v>
      </c>
      <c r="B198" s="294" t="s">
        <v>2252</v>
      </c>
      <c r="C198" s="3"/>
      <c r="D198" s="3"/>
      <c r="E198" s="9" t="s">
        <v>284</v>
      </c>
      <c r="F198" s="9" t="s">
        <v>284</v>
      </c>
      <c r="G198" s="9" t="s">
        <v>284</v>
      </c>
      <c r="H198" s="9" t="s">
        <v>284</v>
      </c>
      <c r="I198" s="9" t="s">
        <v>284</v>
      </c>
      <c r="J198" s="9">
        <v>0</v>
      </c>
      <c r="K198" s="9">
        <v>0</v>
      </c>
      <c r="L198" s="74"/>
      <c r="M198" s="72">
        <f t="shared" si="3"/>
        <v>0</v>
      </c>
      <c r="N198" s="28"/>
    </row>
    <row r="199" spans="1:14" ht="15">
      <c r="A199" s="28" t="s">
        <v>1021</v>
      </c>
      <c r="B199" s="294" t="s">
        <v>2284</v>
      </c>
      <c r="C199" s="3"/>
      <c r="D199" s="3"/>
      <c r="E199" s="9" t="s">
        <v>284</v>
      </c>
      <c r="F199" s="9" t="s">
        <v>284</v>
      </c>
      <c r="G199" s="9" t="s">
        <v>284</v>
      </c>
      <c r="H199" s="9" t="s">
        <v>284</v>
      </c>
      <c r="I199" s="9" t="s">
        <v>284</v>
      </c>
      <c r="J199" s="9">
        <v>0</v>
      </c>
      <c r="K199" s="9">
        <v>0</v>
      </c>
      <c r="L199" s="74"/>
      <c r="M199" s="72">
        <f t="shared" si="3"/>
        <v>0</v>
      </c>
      <c r="N199" s="28"/>
    </row>
    <row r="200" spans="1:14" ht="15">
      <c r="A200" s="28" t="s">
        <v>1022</v>
      </c>
      <c r="B200" s="294" t="s">
        <v>2221</v>
      </c>
      <c r="C200" s="3"/>
      <c r="D200" s="3"/>
      <c r="E200" s="9" t="s">
        <v>284</v>
      </c>
      <c r="F200" s="9" t="s">
        <v>284</v>
      </c>
      <c r="G200" s="9" t="s">
        <v>284</v>
      </c>
      <c r="H200" s="9" t="s">
        <v>284</v>
      </c>
      <c r="I200" s="9" t="s">
        <v>284</v>
      </c>
      <c r="J200" s="9">
        <v>0</v>
      </c>
      <c r="K200" s="9">
        <v>0</v>
      </c>
      <c r="L200" s="74"/>
      <c r="M200" s="72">
        <f t="shared" si="3"/>
        <v>0</v>
      </c>
      <c r="N200" s="28"/>
    </row>
    <row r="201" spans="1:14" ht="15">
      <c r="A201" s="28" t="s">
        <v>1023</v>
      </c>
      <c r="B201" s="294" t="s">
        <v>2253</v>
      </c>
      <c r="C201" s="3"/>
      <c r="D201" s="3"/>
      <c r="E201" s="9" t="s">
        <v>284</v>
      </c>
      <c r="F201" s="9" t="s">
        <v>284</v>
      </c>
      <c r="G201" s="9" t="s">
        <v>284</v>
      </c>
      <c r="H201" s="9" t="s">
        <v>284</v>
      </c>
      <c r="I201" s="9" t="s">
        <v>284</v>
      </c>
      <c r="J201" s="9">
        <v>0</v>
      </c>
      <c r="K201" s="9">
        <v>0</v>
      </c>
      <c r="L201" s="74"/>
      <c r="M201" s="72">
        <f t="shared" si="3"/>
        <v>0</v>
      </c>
      <c r="N201" s="28"/>
    </row>
    <row r="202" spans="1:14" ht="15">
      <c r="A202" s="28" t="s">
        <v>1024</v>
      </c>
      <c r="B202" s="294" t="s">
        <v>2219</v>
      </c>
      <c r="C202" s="3"/>
      <c r="D202" s="3"/>
      <c r="E202" s="9" t="s">
        <v>284</v>
      </c>
      <c r="F202" s="9" t="s">
        <v>284</v>
      </c>
      <c r="G202" s="9" t="s">
        <v>284</v>
      </c>
      <c r="H202" s="9" t="s">
        <v>284</v>
      </c>
      <c r="I202" s="9" t="s">
        <v>284</v>
      </c>
      <c r="J202" s="9">
        <v>0</v>
      </c>
      <c r="K202" s="9">
        <v>0</v>
      </c>
      <c r="L202" s="74"/>
      <c r="M202" s="72">
        <f t="shared" si="3"/>
        <v>0</v>
      </c>
      <c r="N202" s="28"/>
    </row>
    <row r="203" spans="1:14" ht="15">
      <c r="A203" s="28" t="s">
        <v>1025</v>
      </c>
      <c r="B203" s="294" t="s">
        <v>2236</v>
      </c>
      <c r="C203" s="3"/>
      <c r="D203" s="3"/>
      <c r="E203" s="9" t="s">
        <v>284</v>
      </c>
      <c r="F203" s="9" t="s">
        <v>284</v>
      </c>
      <c r="G203" s="9" t="s">
        <v>284</v>
      </c>
      <c r="H203" s="9" t="s">
        <v>284</v>
      </c>
      <c r="I203" s="9" t="s">
        <v>284</v>
      </c>
      <c r="J203" s="9">
        <v>0</v>
      </c>
      <c r="K203" s="9">
        <v>0</v>
      </c>
      <c r="L203" s="74"/>
      <c r="M203" s="72">
        <f t="shared" si="3"/>
        <v>0</v>
      </c>
      <c r="N203" s="28"/>
    </row>
    <row r="204" spans="1:14" ht="15">
      <c r="A204" s="28" t="s">
        <v>1026</v>
      </c>
      <c r="B204" s="294" t="s">
        <v>2254</v>
      </c>
      <c r="C204" s="3"/>
      <c r="D204" s="3"/>
      <c r="E204" s="9" t="s">
        <v>284</v>
      </c>
      <c r="F204" s="9" t="s">
        <v>284</v>
      </c>
      <c r="G204" s="9" t="s">
        <v>284</v>
      </c>
      <c r="H204" s="9" t="s">
        <v>284</v>
      </c>
      <c r="I204" s="9" t="s">
        <v>284</v>
      </c>
      <c r="J204" s="9">
        <v>0</v>
      </c>
      <c r="K204" s="9">
        <v>0</v>
      </c>
      <c r="L204" s="74"/>
      <c r="M204" s="72">
        <f t="shared" si="3"/>
        <v>0</v>
      </c>
      <c r="N204" s="28"/>
    </row>
    <row r="205" spans="1:14" ht="15">
      <c r="A205" s="28" t="s">
        <v>1027</v>
      </c>
      <c r="B205" s="294" t="s">
        <v>2226</v>
      </c>
      <c r="C205" s="3"/>
      <c r="D205" s="3"/>
      <c r="E205" s="9" t="s">
        <v>284</v>
      </c>
      <c r="F205" s="9" t="s">
        <v>284</v>
      </c>
      <c r="G205" s="9" t="s">
        <v>284</v>
      </c>
      <c r="H205" s="9" t="s">
        <v>284</v>
      </c>
      <c r="I205" s="9" t="s">
        <v>284</v>
      </c>
      <c r="J205" s="9">
        <v>0</v>
      </c>
      <c r="K205" s="9">
        <v>0</v>
      </c>
      <c r="L205" s="74"/>
      <c r="M205" s="72">
        <f t="shared" si="3"/>
        <v>0</v>
      </c>
      <c r="N205" s="28"/>
    </row>
    <row r="206" spans="1:14" ht="15">
      <c r="A206" s="28" t="s">
        <v>1028</v>
      </c>
      <c r="B206" s="294" t="s">
        <v>2222</v>
      </c>
      <c r="C206" s="3"/>
      <c r="D206" s="3"/>
      <c r="E206" s="9" t="s">
        <v>284</v>
      </c>
      <c r="F206" s="9" t="s">
        <v>284</v>
      </c>
      <c r="G206" s="9" t="s">
        <v>284</v>
      </c>
      <c r="H206" s="9" t="s">
        <v>284</v>
      </c>
      <c r="I206" s="9" t="s">
        <v>284</v>
      </c>
      <c r="J206" s="9">
        <v>0</v>
      </c>
      <c r="K206" s="9">
        <v>0</v>
      </c>
      <c r="L206" s="74"/>
      <c r="M206" s="72">
        <f t="shared" si="3"/>
        <v>0</v>
      </c>
      <c r="N206" s="28"/>
    </row>
    <row r="207" spans="1:14" ht="15">
      <c r="A207" s="28" t="s">
        <v>1029</v>
      </c>
      <c r="B207" s="294" t="s">
        <v>2255</v>
      </c>
      <c r="C207" s="3"/>
      <c r="D207" s="3"/>
      <c r="E207" s="9" t="s">
        <v>284</v>
      </c>
      <c r="F207" s="9" t="s">
        <v>284</v>
      </c>
      <c r="G207" s="9" t="s">
        <v>284</v>
      </c>
      <c r="H207" s="9" t="s">
        <v>284</v>
      </c>
      <c r="I207" s="9" t="s">
        <v>284</v>
      </c>
      <c r="J207" s="9">
        <v>0</v>
      </c>
      <c r="K207" s="9">
        <v>0</v>
      </c>
      <c r="L207" s="74"/>
      <c r="M207" s="72">
        <f t="shared" si="3"/>
        <v>0</v>
      </c>
      <c r="N207" s="28"/>
    </row>
    <row r="208" spans="1:14" ht="15">
      <c r="A208" s="28" t="s">
        <v>1030</v>
      </c>
      <c r="B208" s="294" t="s">
        <v>2256</v>
      </c>
      <c r="C208" s="3"/>
      <c r="D208" s="3"/>
      <c r="E208" s="9" t="s">
        <v>284</v>
      </c>
      <c r="F208" s="9" t="s">
        <v>284</v>
      </c>
      <c r="G208" s="9" t="s">
        <v>284</v>
      </c>
      <c r="H208" s="9" t="s">
        <v>284</v>
      </c>
      <c r="I208" s="9" t="s">
        <v>284</v>
      </c>
      <c r="J208" s="9">
        <v>0</v>
      </c>
      <c r="K208" s="9">
        <v>0</v>
      </c>
      <c r="L208" s="74"/>
      <c r="M208" s="72">
        <f t="shared" si="3"/>
        <v>0</v>
      </c>
      <c r="N208" s="28"/>
    </row>
    <row r="209" spans="1:23" ht="15">
      <c r="A209" s="28" t="s">
        <v>1031</v>
      </c>
      <c r="B209" s="294" t="s">
        <v>2257</v>
      </c>
      <c r="C209" s="3"/>
      <c r="D209" s="3"/>
      <c r="E209" s="9" t="s">
        <v>284</v>
      </c>
      <c r="F209" s="9" t="s">
        <v>284</v>
      </c>
      <c r="G209" s="9" t="s">
        <v>284</v>
      </c>
      <c r="H209" s="9" t="s">
        <v>284</v>
      </c>
      <c r="I209" s="9" t="s">
        <v>284</v>
      </c>
      <c r="J209" s="9">
        <v>0</v>
      </c>
      <c r="K209" s="9">
        <v>0</v>
      </c>
      <c r="L209" s="74"/>
      <c r="M209" s="72">
        <f t="shared" si="3"/>
        <v>0</v>
      </c>
      <c r="N209" s="28"/>
    </row>
    <row r="210" spans="1:23" ht="15">
      <c r="A210" s="28" t="s">
        <v>1032</v>
      </c>
      <c r="B210" s="294" t="s">
        <v>2258</v>
      </c>
      <c r="C210" s="3"/>
      <c r="D210" s="3"/>
      <c r="E210" s="9" t="s">
        <v>284</v>
      </c>
      <c r="F210" s="9" t="s">
        <v>284</v>
      </c>
      <c r="G210" s="9" t="s">
        <v>284</v>
      </c>
      <c r="H210" s="9" t="s">
        <v>284</v>
      </c>
      <c r="I210" s="9" t="s">
        <v>284</v>
      </c>
      <c r="J210" s="9">
        <v>0</v>
      </c>
      <c r="K210" s="9">
        <v>0</v>
      </c>
      <c r="L210" s="74"/>
      <c r="M210" s="72">
        <f t="shared" si="3"/>
        <v>0</v>
      </c>
      <c r="N210" s="28"/>
    </row>
    <row r="211" spans="1:23" ht="15">
      <c r="A211" s="28" t="s">
        <v>1033</v>
      </c>
      <c r="B211" s="294" t="s">
        <v>2281</v>
      </c>
      <c r="C211" s="3"/>
      <c r="D211" s="3"/>
      <c r="E211" s="9" t="s">
        <v>284</v>
      </c>
      <c r="F211" s="9" t="s">
        <v>284</v>
      </c>
      <c r="G211" s="9" t="s">
        <v>284</v>
      </c>
      <c r="H211" s="9" t="s">
        <v>284</v>
      </c>
      <c r="I211" s="9" t="s">
        <v>284</v>
      </c>
      <c r="J211" s="9">
        <v>0</v>
      </c>
      <c r="K211" s="9">
        <v>0</v>
      </c>
      <c r="L211" s="74"/>
      <c r="M211" s="72">
        <f t="shared" si="3"/>
        <v>0</v>
      </c>
      <c r="N211" s="28"/>
    </row>
    <row r="212" spans="1:23" ht="15">
      <c r="A212" s="28" t="s">
        <v>1034</v>
      </c>
      <c r="B212" s="294" t="s">
        <v>2283</v>
      </c>
      <c r="C212" s="3"/>
      <c r="D212" s="3"/>
      <c r="E212" s="9" t="s">
        <v>284</v>
      </c>
      <c r="F212" s="9" t="s">
        <v>284</v>
      </c>
      <c r="G212" s="9" t="s">
        <v>284</v>
      </c>
      <c r="H212" s="9" t="s">
        <v>284</v>
      </c>
      <c r="I212" s="9" t="s">
        <v>284</v>
      </c>
      <c r="J212" s="9">
        <v>0</v>
      </c>
      <c r="K212" s="9">
        <v>0</v>
      </c>
      <c r="L212" s="74"/>
      <c r="M212" s="72">
        <f t="shared" si="3"/>
        <v>0</v>
      </c>
      <c r="N212" s="28"/>
    </row>
    <row r="213" spans="1:23" ht="15">
      <c r="A213" s="28" t="s">
        <v>1035</v>
      </c>
      <c r="B213" s="294" t="s">
        <v>2543</v>
      </c>
      <c r="C213" s="3"/>
      <c r="D213" s="3"/>
      <c r="E213" s="9" t="s">
        <v>284</v>
      </c>
      <c r="F213" s="9" t="s">
        <v>284</v>
      </c>
      <c r="G213" s="9" t="s">
        <v>284</v>
      </c>
      <c r="H213" s="9" t="s">
        <v>284</v>
      </c>
      <c r="I213" s="9" t="s">
        <v>284</v>
      </c>
      <c r="J213" s="9">
        <v>0</v>
      </c>
      <c r="K213" s="9">
        <v>0</v>
      </c>
      <c r="L213" s="74"/>
      <c r="M213" s="72">
        <f t="shared" si="3"/>
        <v>0</v>
      </c>
      <c r="N213" s="28"/>
    </row>
    <row r="214" spans="1:23" ht="15">
      <c r="A214" s="28" t="s">
        <v>1036</v>
      </c>
      <c r="B214" s="294" t="s">
        <v>2259</v>
      </c>
      <c r="C214" s="3"/>
      <c r="D214" s="3"/>
      <c r="E214" s="9" t="s">
        <v>284</v>
      </c>
      <c r="F214" s="9" t="s">
        <v>284</v>
      </c>
      <c r="G214" s="9" t="s">
        <v>284</v>
      </c>
      <c r="H214" s="9" t="s">
        <v>284</v>
      </c>
      <c r="I214" s="9" t="s">
        <v>284</v>
      </c>
      <c r="J214" s="9">
        <v>0</v>
      </c>
      <c r="K214" s="9">
        <v>0</v>
      </c>
      <c r="L214" s="74"/>
      <c r="M214" s="72">
        <f t="shared" si="3"/>
        <v>0</v>
      </c>
      <c r="N214" s="28"/>
    </row>
    <row r="215" spans="1:23" ht="15">
      <c r="A215" s="28" t="s">
        <v>1037</v>
      </c>
      <c r="B215" s="294" t="s">
        <v>2217</v>
      </c>
      <c r="C215" s="3"/>
      <c r="D215" s="3"/>
      <c r="E215" s="9" t="s">
        <v>284</v>
      </c>
      <c r="F215" s="9" t="s">
        <v>284</v>
      </c>
      <c r="G215" s="9" t="s">
        <v>284</v>
      </c>
      <c r="H215" s="9" t="s">
        <v>284</v>
      </c>
      <c r="I215" s="9" t="s">
        <v>284</v>
      </c>
      <c r="J215" s="9">
        <v>0</v>
      </c>
      <c r="K215" s="9">
        <v>0</v>
      </c>
      <c r="L215" s="74"/>
      <c r="M215" s="72">
        <f t="shared" si="3"/>
        <v>0</v>
      </c>
      <c r="N215" s="28"/>
    </row>
    <row r="216" spans="1:23" ht="15">
      <c r="A216" s="28" t="s">
        <v>1038</v>
      </c>
      <c r="B216" s="294" t="s">
        <v>2260</v>
      </c>
      <c r="C216" s="3"/>
      <c r="D216" s="3"/>
      <c r="E216" s="9" t="s">
        <v>284</v>
      </c>
      <c r="F216" s="9" t="s">
        <v>284</v>
      </c>
      <c r="G216" s="9" t="s">
        <v>284</v>
      </c>
      <c r="H216" s="9" t="s">
        <v>284</v>
      </c>
      <c r="I216" s="9" t="s">
        <v>284</v>
      </c>
      <c r="J216" s="9">
        <v>0</v>
      </c>
      <c r="K216" s="9">
        <v>0</v>
      </c>
      <c r="L216" s="74"/>
      <c r="M216" s="72">
        <f t="shared" si="3"/>
        <v>0</v>
      </c>
      <c r="N216" s="28"/>
    </row>
    <row r="217" spans="1:23" ht="15">
      <c r="A217" s="28" t="s">
        <v>3838</v>
      </c>
      <c r="B217" s="294" t="s">
        <v>2223</v>
      </c>
      <c r="C217" s="3"/>
      <c r="D217" s="3"/>
      <c r="E217" s="9" t="s">
        <v>284</v>
      </c>
      <c r="F217" s="9" t="s">
        <v>284</v>
      </c>
      <c r="G217" s="9" t="s">
        <v>284</v>
      </c>
      <c r="H217" s="9" t="s">
        <v>284</v>
      </c>
      <c r="I217" s="9" t="s">
        <v>284</v>
      </c>
      <c r="J217" s="9">
        <v>0</v>
      </c>
      <c r="K217" s="9">
        <v>0</v>
      </c>
      <c r="L217" s="74"/>
      <c r="M217" s="72">
        <f t="shared" si="3"/>
        <v>0</v>
      </c>
      <c r="N217" s="28"/>
    </row>
    <row r="218" spans="1:23" ht="15">
      <c r="A218" s="28"/>
      <c r="B218" s="28"/>
      <c r="C218" s="28"/>
      <c r="D218" s="28"/>
      <c r="E218" s="9"/>
      <c r="F218" s="9"/>
      <c r="G218" s="9"/>
      <c r="H218" s="9"/>
      <c r="I218" s="28"/>
      <c r="J218" s="28"/>
      <c r="K218" s="28"/>
      <c r="L218" s="74"/>
      <c r="M218" s="72"/>
      <c r="N218" s="28"/>
    </row>
    <row r="219" spans="1:23" ht="15">
      <c r="A219" s="28"/>
      <c r="B219" s="68"/>
      <c r="E219" s="9"/>
      <c r="L219" s="74"/>
    </row>
    <row r="220" spans="1:23" ht="15">
      <c r="E220" s="9"/>
      <c r="L220" s="74"/>
    </row>
    <row r="221" spans="1:23" ht="25.5">
      <c r="A221" s="23" t="s">
        <v>932</v>
      </c>
      <c r="L221" s="74"/>
    </row>
    <row r="222" spans="1:23">
      <c r="L222" s="74"/>
    </row>
    <row r="223" spans="1:23" ht="15">
      <c r="A223" s="40"/>
      <c r="B223" s="40"/>
      <c r="C223" s="40"/>
      <c r="D223" s="40"/>
      <c r="E223" s="66">
        <v>2016</v>
      </c>
      <c r="F223" s="66">
        <v>2017</v>
      </c>
      <c r="G223" s="66">
        <v>2018</v>
      </c>
      <c r="H223" s="66">
        <v>2019</v>
      </c>
      <c r="I223" s="66">
        <v>2020</v>
      </c>
      <c r="J223" s="66">
        <v>2021</v>
      </c>
      <c r="K223" s="66">
        <v>2022</v>
      </c>
      <c r="L223" s="74"/>
      <c r="M223" s="75" t="s">
        <v>40</v>
      </c>
      <c r="N223" s="40"/>
    </row>
    <row r="224" spans="1:23" ht="15">
      <c r="A224" s="28" t="s">
        <v>0</v>
      </c>
      <c r="B224" s="68" t="s">
        <v>31</v>
      </c>
      <c r="E224" s="9">
        <v>48.300000000014549</v>
      </c>
      <c r="F224" s="227">
        <v>599.59999999999968</v>
      </c>
      <c r="G224" s="227">
        <v>586.70000000000073</v>
      </c>
      <c r="H224" s="222">
        <v>997.80000000000041</v>
      </c>
      <c r="I224" s="227">
        <v>693.19999999999982</v>
      </c>
      <c r="J224" s="9">
        <v>756.5</v>
      </c>
      <c r="K224" s="9">
        <v>687.60000000000014</v>
      </c>
      <c r="L224" s="74"/>
      <c r="M224" s="72">
        <f t="shared" ref="M224:M255" si="4">SUM(E224:K224)</f>
        <v>4369.7000000000153</v>
      </c>
      <c r="O224" t="s">
        <v>1893</v>
      </c>
      <c r="Q224" s="3"/>
      <c r="R224" s="226" t="s">
        <v>1736</v>
      </c>
      <c r="S224" s="294"/>
      <c r="T224" s="68"/>
      <c r="U224" s="396"/>
      <c r="V224" s="68"/>
      <c r="W224" s="68"/>
    </row>
    <row r="225" spans="1:23" ht="15">
      <c r="A225" s="28" t="s">
        <v>2</v>
      </c>
      <c r="B225" s="68" t="s">
        <v>21</v>
      </c>
      <c r="E225" s="9">
        <v>71.800000000000722</v>
      </c>
      <c r="F225" s="9">
        <v>512.9</v>
      </c>
      <c r="G225" s="9">
        <v>378.60000000000036</v>
      </c>
      <c r="H225" s="227">
        <v>985.8</v>
      </c>
      <c r="I225" s="227">
        <v>676.49999999999977</v>
      </c>
      <c r="J225" s="9">
        <v>789.89999999999952</v>
      </c>
      <c r="K225" s="9">
        <v>710.2</v>
      </c>
      <c r="L225" s="74"/>
      <c r="M225" s="72">
        <f t="shared" si="4"/>
        <v>4125.7000000000007</v>
      </c>
      <c r="O225" t="s">
        <v>309</v>
      </c>
      <c r="Q225" s="3"/>
      <c r="R225" s="3"/>
      <c r="S225" s="235"/>
      <c r="T225" s="68"/>
      <c r="U225" s="396"/>
      <c r="V225" s="68"/>
      <c r="W225" s="68"/>
    </row>
    <row r="226" spans="1:23" ht="15">
      <c r="A226" s="28" t="s">
        <v>3</v>
      </c>
      <c r="B226" s="68" t="s">
        <v>11</v>
      </c>
      <c r="E226" s="9">
        <v>58.100000000000726</v>
      </c>
      <c r="F226" s="227">
        <v>578.90000000000009</v>
      </c>
      <c r="G226" s="224">
        <v>716.30000000000041</v>
      </c>
      <c r="H226" s="9">
        <v>815.90000000000032</v>
      </c>
      <c r="I226" s="9">
        <v>553.10000000000014</v>
      </c>
      <c r="J226" s="9">
        <v>682.70000000000027</v>
      </c>
      <c r="K226" s="9">
        <v>696.30000000000041</v>
      </c>
      <c r="L226" s="74"/>
      <c r="M226" s="72">
        <f t="shared" si="4"/>
        <v>4101.3000000000029</v>
      </c>
      <c r="O226" t="s">
        <v>307</v>
      </c>
      <c r="Q226" s="3"/>
      <c r="R226" s="3" t="s">
        <v>1952</v>
      </c>
      <c r="S226" s="68"/>
      <c r="T226" s="68"/>
      <c r="U226" s="397"/>
      <c r="V226" s="68"/>
      <c r="W226" s="68"/>
    </row>
    <row r="227" spans="1:23" ht="15">
      <c r="A227" s="28" t="s">
        <v>5</v>
      </c>
      <c r="B227" s="68" t="s">
        <v>37</v>
      </c>
      <c r="E227" s="9">
        <v>86.900000000002549</v>
      </c>
      <c r="F227" s="9">
        <v>525.80000000000052</v>
      </c>
      <c r="G227" s="9">
        <v>392</v>
      </c>
      <c r="H227" s="227">
        <v>839.30000000000018</v>
      </c>
      <c r="I227" s="9">
        <v>487.99999999999955</v>
      </c>
      <c r="J227" s="9">
        <v>773.30000000000018</v>
      </c>
      <c r="K227" s="9">
        <v>648.69999999999993</v>
      </c>
      <c r="L227" s="74"/>
      <c r="M227" s="72">
        <f t="shared" si="4"/>
        <v>3754.0000000000027</v>
      </c>
      <c r="O227" t="s">
        <v>299</v>
      </c>
      <c r="Q227" s="3"/>
      <c r="R227" s="3"/>
      <c r="S227" s="294"/>
      <c r="T227" s="68"/>
      <c r="U227" s="396"/>
      <c r="V227" s="68"/>
      <c r="W227" s="68"/>
    </row>
    <row r="228" spans="1:23" ht="15">
      <c r="A228" s="28" t="s">
        <v>7</v>
      </c>
      <c r="B228" s="68" t="s">
        <v>17</v>
      </c>
      <c r="E228" s="9">
        <v>20.799999999991996</v>
      </c>
      <c r="F228" s="9">
        <v>537.79999999999973</v>
      </c>
      <c r="G228" s="227">
        <v>544.60000000000059</v>
      </c>
      <c r="H228" s="227">
        <v>851</v>
      </c>
      <c r="I228" s="9">
        <v>432.49999999999977</v>
      </c>
      <c r="J228" s="227">
        <v>795.9</v>
      </c>
      <c r="K228" s="9">
        <v>492.20000000000073</v>
      </c>
      <c r="L228" s="74"/>
      <c r="M228" s="72">
        <f t="shared" si="4"/>
        <v>3674.7999999999929</v>
      </c>
      <c r="O228" t="s">
        <v>3789</v>
      </c>
      <c r="Q228" s="3"/>
      <c r="R228" s="3"/>
      <c r="S228" s="235"/>
      <c r="T228" s="68"/>
      <c r="U228" s="396"/>
      <c r="V228" s="68"/>
      <c r="W228" s="68"/>
    </row>
    <row r="229" spans="1:23" ht="15">
      <c r="A229" s="28" t="s">
        <v>8</v>
      </c>
      <c r="B229" s="68" t="s">
        <v>33</v>
      </c>
      <c r="E229" s="227">
        <v>92.099999999991994</v>
      </c>
      <c r="F229" s="9">
        <v>519.29999999999984</v>
      </c>
      <c r="G229" s="9">
        <v>375.30000000000018</v>
      </c>
      <c r="H229" s="9">
        <v>757.29999999999984</v>
      </c>
      <c r="I229" s="227">
        <v>589.00000000000045</v>
      </c>
      <c r="J229" s="9">
        <v>645.29999999999995</v>
      </c>
      <c r="K229" s="9">
        <v>651.70000000000027</v>
      </c>
      <c r="L229" s="74"/>
      <c r="M229" s="72">
        <f t="shared" si="4"/>
        <v>3629.9999999999923</v>
      </c>
      <c r="O229" t="s">
        <v>366</v>
      </c>
      <c r="Q229" s="3"/>
      <c r="R229" s="3"/>
      <c r="S229" s="235"/>
      <c r="T229" s="68"/>
      <c r="U229" s="396"/>
      <c r="V229" s="68"/>
      <c r="W229" s="68"/>
    </row>
    <row r="230" spans="1:23" ht="15">
      <c r="A230" s="28" t="s">
        <v>10</v>
      </c>
      <c r="B230" s="68" t="s">
        <v>142</v>
      </c>
      <c r="E230" s="9" t="s">
        <v>284</v>
      </c>
      <c r="F230" s="227">
        <v>661.00000000000023</v>
      </c>
      <c r="G230" s="9">
        <v>332.49999999999977</v>
      </c>
      <c r="H230" s="223">
        <v>987.90000000000009</v>
      </c>
      <c r="I230" s="9">
        <v>234.20000000000005</v>
      </c>
      <c r="J230" s="9">
        <v>742.5</v>
      </c>
      <c r="K230" s="9">
        <v>530.89999999999964</v>
      </c>
      <c r="L230" s="74"/>
      <c r="M230" s="72">
        <f t="shared" si="4"/>
        <v>3489</v>
      </c>
      <c r="O230" t="s">
        <v>302</v>
      </c>
      <c r="Q230" s="3"/>
      <c r="R230" s="3"/>
      <c r="S230" s="294"/>
      <c r="T230" s="68"/>
      <c r="U230" s="396"/>
      <c r="V230" s="68"/>
      <c r="W230" s="68"/>
    </row>
    <row r="231" spans="1:23" ht="15">
      <c r="A231" s="28" t="s">
        <v>12</v>
      </c>
      <c r="B231" s="68" t="s">
        <v>25</v>
      </c>
      <c r="E231" s="224">
        <v>182.69999999998836</v>
      </c>
      <c r="F231" s="9">
        <v>326.99999999999977</v>
      </c>
      <c r="G231" s="227">
        <v>484.89999999999964</v>
      </c>
      <c r="H231" s="9">
        <v>826.2999999999995</v>
      </c>
      <c r="I231" s="9">
        <v>377.09999999999968</v>
      </c>
      <c r="J231" s="9">
        <v>569.29999999999995</v>
      </c>
      <c r="K231" s="9">
        <v>708.09999999999991</v>
      </c>
      <c r="L231" s="74"/>
      <c r="M231" s="72">
        <f t="shared" si="4"/>
        <v>3475.3999999999874</v>
      </c>
      <c r="O231" t="s">
        <v>307</v>
      </c>
      <c r="Q231" s="3"/>
      <c r="R231" s="3" t="s">
        <v>1952</v>
      </c>
      <c r="S231" s="294"/>
      <c r="T231" s="68"/>
      <c r="U231" s="396"/>
      <c r="V231" s="68"/>
      <c r="W231" s="68"/>
    </row>
    <row r="232" spans="1:23" ht="15">
      <c r="A232" s="28" t="s">
        <v>14</v>
      </c>
      <c r="B232" s="68" t="s">
        <v>23</v>
      </c>
      <c r="E232" s="222">
        <v>152.40000000000947</v>
      </c>
      <c r="F232" s="223">
        <v>697.84999999999991</v>
      </c>
      <c r="G232" s="9">
        <v>333.70000000000027</v>
      </c>
      <c r="H232" s="9">
        <v>494.5</v>
      </c>
      <c r="I232" s="223">
        <v>739.09999999999945</v>
      </c>
      <c r="J232" s="9">
        <v>606.30000000000007</v>
      </c>
      <c r="K232" s="9">
        <v>436.15000000000009</v>
      </c>
      <c r="L232" s="74"/>
      <c r="M232" s="72">
        <f t="shared" si="4"/>
        <v>3460.0000000000095</v>
      </c>
      <c r="O232" t="s">
        <v>1892</v>
      </c>
      <c r="Q232" s="3"/>
      <c r="R232" s="226" t="s">
        <v>1736</v>
      </c>
      <c r="S232" s="294"/>
      <c r="T232" s="68"/>
      <c r="U232" s="396"/>
      <c r="V232" s="68"/>
      <c r="W232" s="68"/>
    </row>
    <row r="233" spans="1:23" ht="15">
      <c r="A233" s="28" t="s">
        <v>16</v>
      </c>
      <c r="B233" s="68" t="s">
        <v>154</v>
      </c>
      <c r="E233" s="9" t="s">
        <v>284</v>
      </c>
      <c r="F233" s="9" t="s">
        <v>284</v>
      </c>
      <c r="G233" s="9">
        <v>472.70000000000005</v>
      </c>
      <c r="H233" s="224">
        <v>1062.8999999999999</v>
      </c>
      <c r="I233" s="227">
        <v>610.90000000000032</v>
      </c>
      <c r="J233" s="9">
        <v>601.5</v>
      </c>
      <c r="K233" s="9">
        <v>702.79999999999973</v>
      </c>
      <c r="L233" s="74"/>
      <c r="M233" s="72">
        <f t="shared" si="4"/>
        <v>3450.7999999999997</v>
      </c>
      <c r="O233" t="s">
        <v>375</v>
      </c>
      <c r="Q233" s="3"/>
      <c r="R233" s="3" t="s">
        <v>1952</v>
      </c>
      <c r="S233" s="235"/>
      <c r="T233" s="68"/>
      <c r="U233" s="397"/>
      <c r="V233" s="68"/>
      <c r="W233" s="68"/>
    </row>
    <row r="234" spans="1:23" ht="15">
      <c r="A234" s="28" t="s">
        <v>18</v>
      </c>
      <c r="B234" s="68" t="s">
        <v>27</v>
      </c>
      <c r="E234" s="9">
        <v>31.5</v>
      </c>
      <c r="F234" s="9">
        <v>548.20000000000016</v>
      </c>
      <c r="G234" s="223">
        <v>620.70000000000005</v>
      </c>
      <c r="H234" s="9">
        <v>646.09999999999991</v>
      </c>
      <c r="I234" s="222">
        <v>745.40000000000009</v>
      </c>
      <c r="J234" s="9">
        <v>459.79999999999984</v>
      </c>
      <c r="K234" s="9">
        <v>395.10000000000036</v>
      </c>
      <c r="L234" s="74"/>
      <c r="M234" s="72">
        <f t="shared" si="4"/>
        <v>3446.8</v>
      </c>
      <c r="O234" t="s">
        <v>1891</v>
      </c>
      <c r="Q234" s="3"/>
      <c r="R234" s="226"/>
      <c r="S234" s="68"/>
      <c r="T234" s="68"/>
      <c r="U234" s="396"/>
      <c r="V234" s="68"/>
      <c r="W234" s="68"/>
    </row>
    <row r="235" spans="1:23" ht="15">
      <c r="A235" s="28" t="s">
        <v>20</v>
      </c>
      <c r="B235" s="68" t="s">
        <v>141</v>
      </c>
      <c r="E235" s="9" t="s">
        <v>284</v>
      </c>
      <c r="F235" s="9">
        <v>459.3000000000003</v>
      </c>
      <c r="G235" s="227">
        <v>506.59999999999991</v>
      </c>
      <c r="H235" s="9">
        <v>811.99999999999977</v>
      </c>
      <c r="I235" s="9">
        <v>507.90000000000009</v>
      </c>
      <c r="J235" s="9">
        <v>615.6999999999997</v>
      </c>
      <c r="K235" s="9">
        <v>543.25000000000011</v>
      </c>
      <c r="L235" s="74"/>
      <c r="M235" s="72">
        <f t="shared" si="4"/>
        <v>3444.75</v>
      </c>
      <c r="O235" t="s">
        <v>294</v>
      </c>
      <c r="Q235" s="3"/>
      <c r="R235" s="3"/>
      <c r="S235" s="294"/>
      <c r="T235" s="68"/>
      <c r="U235" s="396"/>
      <c r="V235" s="68"/>
      <c r="W235" s="68"/>
    </row>
    <row r="236" spans="1:23" ht="15">
      <c r="A236" s="28" t="s">
        <v>22</v>
      </c>
      <c r="B236" s="68" t="s">
        <v>9</v>
      </c>
      <c r="E236" s="223">
        <v>126.49999999998764</v>
      </c>
      <c r="F236" s="9">
        <v>429.7999999999999</v>
      </c>
      <c r="G236" s="227">
        <v>551.54999999999995</v>
      </c>
      <c r="H236" s="9">
        <v>723.99999999999977</v>
      </c>
      <c r="I236" s="9">
        <v>456.89999999999986</v>
      </c>
      <c r="J236" s="9">
        <v>404.2000000000001</v>
      </c>
      <c r="K236" s="9">
        <v>547.15000000000032</v>
      </c>
      <c r="L236" s="74"/>
      <c r="M236" s="72">
        <f t="shared" si="4"/>
        <v>3240.0999999999876</v>
      </c>
      <c r="O236" t="s">
        <v>297</v>
      </c>
      <c r="Q236" s="3"/>
      <c r="R236" s="3"/>
      <c r="S236" s="68"/>
      <c r="T236" s="68"/>
      <c r="U236" s="396"/>
      <c r="V236" s="68"/>
      <c r="W236" s="68"/>
    </row>
    <row r="237" spans="1:23" ht="15">
      <c r="A237" s="28" t="s">
        <v>24</v>
      </c>
      <c r="B237" s="68" t="s">
        <v>1</v>
      </c>
      <c r="E237" s="9">
        <v>43.100000000002183</v>
      </c>
      <c r="F237" s="224">
        <v>713.10000000000014</v>
      </c>
      <c r="G237" s="9">
        <v>252.70000000000005</v>
      </c>
      <c r="H237" s="9">
        <v>546.89999999999964</v>
      </c>
      <c r="I237" s="9">
        <v>259.40000000000009</v>
      </c>
      <c r="J237" s="9">
        <v>697.25</v>
      </c>
      <c r="K237" s="9">
        <v>700</v>
      </c>
      <c r="L237" s="74"/>
      <c r="M237" s="72">
        <f t="shared" si="4"/>
        <v>3212.4500000000021</v>
      </c>
      <c r="O237" t="s">
        <v>287</v>
      </c>
      <c r="Q237" s="3"/>
      <c r="R237" s="3" t="s">
        <v>1952</v>
      </c>
      <c r="S237" s="294"/>
      <c r="T237" s="68"/>
      <c r="U237" s="397"/>
      <c r="V237" s="68"/>
      <c r="W237" s="68"/>
    </row>
    <row r="238" spans="1:23" ht="15">
      <c r="A238" s="28" t="s">
        <v>26</v>
      </c>
      <c r="B238" s="68" t="s">
        <v>143</v>
      </c>
      <c r="E238" s="9" t="s">
        <v>284</v>
      </c>
      <c r="F238" s="227">
        <v>635.80000000000007</v>
      </c>
      <c r="G238" s="9">
        <v>463.39999999999986</v>
      </c>
      <c r="H238" s="9">
        <v>580.60000000000059</v>
      </c>
      <c r="I238" s="9">
        <v>310.79999999999973</v>
      </c>
      <c r="J238" s="9">
        <v>553.40000000000009</v>
      </c>
      <c r="K238" s="9">
        <v>619.30000000000007</v>
      </c>
      <c r="L238" s="74"/>
      <c r="M238" s="72">
        <f t="shared" si="4"/>
        <v>3163.3</v>
      </c>
      <c r="O238" t="s">
        <v>290</v>
      </c>
      <c r="Q238" s="3"/>
      <c r="R238" s="3"/>
      <c r="S238" s="68"/>
      <c r="T238" s="68"/>
      <c r="U238" s="396"/>
      <c r="V238" s="68"/>
      <c r="W238" s="68"/>
    </row>
    <row r="239" spans="1:23" ht="15">
      <c r="A239" s="28" t="s">
        <v>28</v>
      </c>
      <c r="B239" s="68" t="s">
        <v>39</v>
      </c>
      <c r="E239" s="227">
        <v>101.30000000000655</v>
      </c>
      <c r="F239" s="227">
        <v>581.4</v>
      </c>
      <c r="G239" s="9">
        <v>231.79999999999995</v>
      </c>
      <c r="H239" s="9">
        <v>661.80000000000041</v>
      </c>
      <c r="I239" s="9">
        <v>331.5</v>
      </c>
      <c r="J239" s="9">
        <v>702.59999999999991</v>
      </c>
      <c r="K239" s="9">
        <v>536.59999999999991</v>
      </c>
      <c r="L239" s="74"/>
      <c r="M239" s="72">
        <f t="shared" si="4"/>
        <v>3147.0000000000068</v>
      </c>
      <c r="O239" t="s">
        <v>310</v>
      </c>
      <c r="Q239" s="3"/>
      <c r="R239" s="3"/>
      <c r="S239" s="294"/>
      <c r="T239" s="68"/>
      <c r="U239" s="397"/>
      <c r="V239" s="68"/>
      <c r="W239" s="68"/>
    </row>
    <row r="240" spans="1:23" ht="15">
      <c r="A240" s="28" t="s">
        <v>30</v>
      </c>
      <c r="B240" s="68" t="s">
        <v>19</v>
      </c>
      <c r="E240" s="227">
        <v>95.69999999999564</v>
      </c>
      <c r="F240" s="9">
        <v>560.00000000000011</v>
      </c>
      <c r="G240" s="9">
        <v>438.10000000000036</v>
      </c>
      <c r="H240" s="227">
        <v>951.19999999999914</v>
      </c>
      <c r="I240" s="9">
        <v>268.99999999999977</v>
      </c>
      <c r="J240" s="9">
        <v>782.10000000000014</v>
      </c>
      <c r="K240" s="9" t="s">
        <v>284</v>
      </c>
      <c r="L240" s="74"/>
      <c r="M240" s="72">
        <f t="shared" si="4"/>
        <v>3096.0999999999949</v>
      </c>
      <c r="O240" t="s">
        <v>322</v>
      </c>
      <c r="Q240" s="3"/>
      <c r="R240" s="3"/>
      <c r="S240" s="68"/>
      <c r="T240" s="68"/>
      <c r="U240" s="396"/>
      <c r="V240" s="68"/>
      <c r="W240" s="68"/>
    </row>
    <row r="241" spans="1:23" ht="15">
      <c r="A241" s="28" t="s">
        <v>32</v>
      </c>
      <c r="B241" s="68" t="s">
        <v>155</v>
      </c>
      <c r="E241" s="9" t="s">
        <v>284</v>
      </c>
      <c r="F241" s="9" t="s">
        <v>284</v>
      </c>
      <c r="G241" s="9">
        <v>361.79999999999973</v>
      </c>
      <c r="H241" s="9">
        <v>764.8</v>
      </c>
      <c r="I241" s="9">
        <v>574.10000000000036</v>
      </c>
      <c r="J241" s="9">
        <v>533.09999999999968</v>
      </c>
      <c r="K241" s="227">
        <v>794.95000000000027</v>
      </c>
      <c r="L241" s="74"/>
      <c r="M241" s="72">
        <f t="shared" si="4"/>
        <v>3028.75</v>
      </c>
      <c r="O241" t="s">
        <v>289</v>
      </c>
      <c r="Q241" s="3"/>
      <c r="S241" s="294"/>
      <c r="T241" s="68"/>
      <c r="U241" s="396"/>
      <c r="V241" s="68"/>
      <c r="W241" s="68"/>
    </row>
    <row r="242" spans="1:23" ht="15">
      <c r="A242" s="28" t="s">
        <v>34</v>
      </c>
      <c r="B242" s="68" t="s">
        <v>13</v>
      </c>
      <c r="E242" s="227">
        <v>95.30000000000291</v>
      </c>
      <c r="F242" s="227">
        <v>582.20000000000005</v>
      </c>
      <c r="G242" s="9">
        <v>237.20000000000005</v>
      </c>
      <c r="H242" s="9">
        <v>498.7000000000005</v>
      </c>
      <c r="I242" s="9">
        <v>422.20000000000027</v>
      </c>
      <c r="J242" s="9">
        <v>745.80000000000007</v>
      </c>
      <c r="K242" s="9">
        <v>432.10000000000014</v>
      </c>
      <c r="L242" s="74"/>
      <c r="M242" s="72">
        <f t="shared" si="4"/>
        <v>3013.5000000000036</v>
      </c>
      <c r="O242" t="s">
        <v>311</v>
      </c>
      <c r="Q242" s="3"/>
      <c r="R242" s="3"/>
      <c r="S242" s="294"/>
      <c r="T242" s="68"/>
      <c r="U242" s="396"/>
      <c r="V242" s="68"/>
      <c r="W242" s="68"/>
    </row>
    <row r="243" spans="1:23" ht="15">
      <c r="A243" s="28" t="s">
        <v>36</v>
      </c>
      <c r="B243" s="68" t="s">
        <v>144</v>
      </c>
      <c r="E243" s="9" t="s">
        <v>284</v>
      </c>
      <c r="F243" s="227">
        <v>581.50000000000011</v>
      </c>
      <c r="G243" s="9">
        <v>234.59999999999991</v>
      </c>
      <c r="H243" s="9">
        <v>808.70000000000027</v>
      </c>
      <c r="I243" s="9">
        <v>295.19999999999993</v>
      </c>
      <c r="J243" s="9">
        <v>544.59999999999991</v>
      </c>
      <c r="K243" s="9">
        <v>517.24999999999977</v>
      </c>
      <c r="L243" s="74"/>
      <c r="M243" s="72">
        <f t="shared" si="4"/>
        <v>2981.8499999999995</v>
      </c>
      <c r="O243" t="s">
        <v>293</v>
      </c>
      <c r="Q243" s="3"/>
      <c r="R243" s="3"/>
      <c r="S243" s="294"/>
      <c r="T243" s="68"/>
      <c r="U243" s="397"/>
      <c r="V243" s="68"/>
      <c r="W243" s="68"/>
    </row>
    <row r="244" spans="1:23" ht="15">
      <c r="A244" s="28" t="s">
        <v>38</v>
      </c>
      <c r="B244" s="68" t="s">
        <v>849</v>
      </c>
      <c r="E244" s="9" t="s">
        <v>284</v>
      </c>
      <c r="F244" s="9" t="s">
        <v>284</v>
      </c>
      <c r="G244" s="9" t="s">
        <v>284</v>
      </c>
      <c r="H244" s="227">
        <v>894.89999999999964</v>
      </c>
      <c r="I244" s="9">
        <v>436.40000000000009</v>
      </c>
      <c r="J244" s="224">
        <v>987.49999999999966</v>
      </c>
      <c r="K244" s="9">
        <v>545.40000000000009</v>
      </c>
      <c r="L244" s="74"/>
      <c r="M244" s="72">
        <f t="shared" si="4"/>
        <v>2864.1999999999994</v>
      </c>
      <c r="O244" t="s">
        <v>375</v>
      </c>
      <c r="Q244" s="3"/>
      <c r="R244" s="226" t="s">
        <v>1952</v>
      </c>
      <c r="S244" s="235"/>
      <c r="T244" s="68"/>
      <c r="U244" s="396"/>
      <c r="V244" s="68"/>
      <c r="W244" s="68"/>
    </row>
    <row r="245" spans="1:23" ht="15">
      <c r="A245" s="28" t="s">
        <v>145</v>
      </c>
      <c r="B245" s="68" t="s">
        <v>6</v>
      </c>
      <c r="E245" s="227">
        <v>90.399999999995629</v>
      </c>
      <c r="F245" s="222">
        <v>706.5999999999998</v>
      </c>
      <c r="G245" s="9">
        <v>148.40000000000032</v>
      </c>
      <c r="H245" s="9">
        <v>556.15000000000032</v>
      </c>
      <c r="I245" s="227">
        <v>583.09999999999968</v>
      </c>
      <c r="J245" s="9">
        <v>752.19999999999982</v>
      </c>
      <c r="K245" s="9" t="s">
        <v>284</v>
      </c>
      <c r="L245" s="74"/>
      <c r="M245" s="72">
        <f t="shared" si="4"/>
        <v>2836.8499999999958</v>
      </c>
      <c r="O245" t="s">
        <v>1894</v>
      </c>
      <c r="Q245" s="3"/>
      <c r="R245" s="3"/>
      <c r="S245" s="68"/>
      <c r="T245" s="68"/>
      <c r="U245" s="397"/>
      <c r="V245" s="68"/>
      <c r="W245" s="68"/>
    </row>
    <row r="246" spans="1:23" ht="15">
      <c r="A246" s="28" t="s">
        <v>146</v>
      </c>
      <c r="B246" s="68" t="s">
        <v>15</v>
      </c>
      <c r="E246" s="9">
        <v>43.500000000001457</v>
      </c>
      <c r="F246" s="9">
        <v>265.30000000000035</v>
      </c>
      <c r="G246" s="9">
        <v>175.70000000000005</v>
      </c>
      <c r="H246" s="9">
        <v>664.39999999999964</v>
      </c>
      <c r="I246" s="9">
        <v>442.59999999999945</v>
      </c>
      <c r="J246" s="9">
        <v>698.10000000000036</v>
      </c>
      <c r="K246" s="9">
        <v>463.1</v>
      </c>
      <c r="L246" s="74"/>
      <c r="M246" s="72">
        <f t="shared" si="4"/>
        <v>2752.7000000000012</v>
      </c>
      <c r="Q246" s="3"/>
      <c r="R246" s="3"/>
      <c r="S246" s="294"/>
      <c r="T246" s="68"/>
      <c r="U246" s="396"/>
      <c r="V246" s="68"/>
      <c r="W246" s="68"/>
    </row>
    <row r="247" spans="1:23" ht="15">
      <c r="A247" s="28" t="s">
        <v>147</v>
      </c>
      <c r="B247" s="68" t="s">
        <v>162</v>
      </c>
      <c r="E247" s="9" t="s">
        <v>284</v>
      </c>
      <c r="F247" s="9" t="s">
        <v>284</v>
      </c>
      <c r="G247" s="222">
        <v>697.90000000000032</v>
      </c>
      <c r="H247" s="9">
        <v>631.10000000000036</v>
      </c>
      <c r="I247" s="9">
        <v>261.29999999999984</v>
      </c>
      <c r="J247" s="9">
        <v>399.8</v>
      </c>
      <c r="K247" s="9">
        <v>734.90000000000032</v>
      </c>
      <c r="L247" s="74"/>
      <c r="M247" s="72">
        <f t="shared" si="4"/>
        <v>2725.0000000000009</v>
      </c>
      <c r="O247" t="s">
        <v>306</v>
      </c>
      <c r="Q247" s="3"/>
      <c r="R247" s="3"/>
      <c r="S247" s="68"/>
      <c r="T247" s="68"/>
      <c r="U247" s="396"/>
      <c r="V247" s="68"/>
      <c r="W247" s="68"/>
    </row>
    <row r="248" spans="1:23" ht="15">
      <c r="A248" s="28" t="s">
        <v>151</v>
      </c>
      <c r="B248" s="68" t="s">
        <v>156</v>
      </c>
      <c r="E248" s="9" t="s">
        <v>284</v>
      </c>
      <c r="F248" s="9" t="s">
        <v>284</v>
      </c>
      <c r="G248" s="9">
        <v>326.40000000000009</v>
      </c>
      <c r="H248" s="9">
        <v>680.40000000000032</v>
      </c>
      <c r="I248" s="9">
        <v>373.29999999999995</v>
      </c>
      <c r="J248" s="9">
        <v>643</v>
      </c>
      <c r="K248" s="9">
        <v>693.09999999999968</v>
      </c>
      <c r="L248" s="74"/>
      <c r="M248" s="72">
        <f t="shared" si="4"/>
        <v>2716.2</v>
      </c>
      <c r="Q248" s="3"/>
      <c r="R248" s="68"/>
      <c r="S248" s="294"/>
      <c r="T248" s="68"/>
      <c r="U248" s="396"/>
      <c r="V248" s="68"/>
      <c r="W248" s="68"/>
    </row>
    <row r="249" spans="1:23" ht="15">
      <c r="A249" s="28" t="s">
        <v>157</v>
      </c>
      <c r="B249" s="68" t="s">
        <v>819</v>
      </c>
      <c r="E249" s="9" t="s">
        <v>284</v>
      </c>
      <c r="F249" s="9" t="s">
        <v>284</v>
      </c>
      <c r="G249" s="9" t="s">
        <v>284</v>
      </c>
      <c r="H249" s="9">
        <v>771.49999999999977</v>
      </c>
      <c r="I249" s="9">
        <v>571.59999999999991</v>
      </c>
      <c r="J249" s="9">
        <v>588.70000000000005</v>
      </c>
      <c r="K249" s="9">
        <v>708.99999999999989</v>
      </c>
      <c r="L249" s="74"/>
      <c r="M249" s="72">
        <f t="shared" si="4"/>
        <v>2640.7999999999997</v>
      </c>
      <c r="R249" s="68"/>
      <c r="S249" s="68"/>
      <c r="T249" s="68"/>
      <c r="U249" s="396"/>
      <c r="V249" s="68"/>
      <c r="W249" s="68"/>
    </row>
    <row r="250" spans="1:23" ht="15">
      <c r="A250" s="28" t="s">
        <v>159</v>
      </c>
      <c r="B250" s="68" t="s">
        <v>153</v>
      </c>
      <c r="E250" s="9" t="s">
        <v>284</v>
      </c>
      <c r="F250" s="9" t="s">
        <v>284</v>
      </c>
      <c r="G250" s="9">
        <v>263.00000000000023</v>
      </c>
      <c r="H250" s="9">
        <v>583.99999999999977</v>
      </c>
      <c r="I250" s="9">
        <v>361.00000000000023</v>
      </c>
      <c r="J250" s="227">
        <v>869.8</v>
      </c>
      <c r="K250" s="9">
        <v>554.70000000000027</v>
      </c>
      <c r="L250" s="74"/>
      <c r="M250" s="72">
        <f t="shared" si="4"/>
        <v>2632.5000000000005</v>
      </c>
      <c r="O250" t="s">
        <v>289</v>
      </c>
      <c r="S250" s="294"/>
      <c r="T250" s="68"/>
      <c r="U250" s="396"/>
      <c r="V250" s="68"/>
      <c r="W250" s="68"/>
    </row>
    <row r="251" spans="1:23" ht="15">
      <c r="A251" s="28" t="s">
        <v>160</v>
      </c>
      <c r="B251" s="68" t="s">
        <v>834</v>
      </c>
      <c r="E251" s="9" t="s">
        <v>284</v>
      </c>
      <c r="F251" s="9" t="s">
        <v>284</v>
      </c>
      <c r="G251" s="9" t="s">
        <v>284</v>
      </c>
      <c r="H251" s="9">
        <v>817.84999999999968</v>
      </c>
      <c r="I251" s="9">
        <v>535.89999999999964</v>
      </c>
      <c r="J251" s="9">
        <v>627.79999999999995</v>
      </c>
      <c r="K251" s="9">
        <v>623.30000000000064</v>
      </c>
      <c r="L251" s="74"/>
      <c r="M251" s="72">
        <f t="shared" si="4"/>
        <v>2604.85</v>
      </c>
      <c r="R251" s="68"/>
      <c r="S251" s="294"/>
      <c r="T251" s="68"/>
      <c r="U251" s="396"/>
      <c r="V251" s="68"/>
      <c r="W251" s="68"/>
    </row>
    <row r="252" spans="1:23" ht="15">
      <c r="A252" s="28" t="s">
        <v>161</v>
      </c>
      <c r="B252" s="68" t="s">
        <v>826</v>
      </c>
      <c r="E252" s="9" t="s">
        <v>284</v>
      </c>
      <c r="F252" s="9" t="s">
        <v>284</v>
      </c>
      <c r="G252" s="9" t="s">
        <v>284</v>
      </c>
      <c r="H252" s="9">
        <v>577.89999999999986</v>
      </c>
      <c r="I252" s="9">
        <v>382.90000000000055</v>
      </c>
      <c r="J252" s="227">
        <v>819.10000000000025</v>
      </c>
      <c r="K252" s="227">
        <v>751.05000000000018</v>
      </c>
      <c r="L252" s="74"/>
      <c r="M252" s="72">
        <f t="shared" si="4"/>
        <v>2530.9500000000007</v>
      </c>
      <c r="O252" t="s">
        <v>348</v>
      </c>
      <c r="R252" s="68"/>
      <c r="S252" s="294"/>
      <c r="T252" s="68"/>
      <c r="U252" s="396"/>
      <c r="V252" s="68"/>
      <c r="W252" s="68"/>
    </row>
    <row r="253" spans="1:23" ht="15">
      <c r="A253" s="28" t="s">
        <v>163</v>
      </c>
      <c r="B253" s="68" t="s">
        <v>871</v>
      </c>
      <c r="E253" s="9" t="s">
        <v>284</v>
      </c>
      <c r="F253" s="9" t="s">
        <v>284</v>
      </c>
      <c r="G253" s="9" t="s">
        <v>284</v>
      </c>
      <c r="H253" s="227">
        <v>852.19999999999936</v>
      </c>
      <c r="I253" s="9">
        <v>331.79999999999973</v>
      </c>
      <c r="J253" s="9">
        <v>665.5</v>
      </c>
      <c r="K253" s="9">
        <v>668.80000000000018</v>
      </c>
      <c r="L253" s="74"/>
      <c r="M253" s="72">
        <f t="shared" si="4"/>
        <v>2518.2999999999993</v>
      </c>
      <c r="O253" t="s">
        <v>293</v>
      </c>
      <c r="S253" s="68"/>
      <c r="T253" s="68"/>
      <c r="U253" s="396"/>
      <c r="V253" s="68"/>
      <c r="W253" s="68"/>
    </row>
    <row r="254" spans="1:23" ht="15">
      <c r="A254" s="28" t="s">
        <v>280</v>
      </c>
      <c r="B254" s="68" t="s">
        <v>850</v>
      </c>
      <c r="E254" s="9" t="s">
        <v>284</v>
      </c>
      <c r="F254" s="9" t="s">
        <v>284</v>
      </c>
      <c r="G254" s="9" t="s">
        <v>284</v>
      </c>
      <c r="H254" s="9">
        <v>505.80000000000018</v>
      </c>
      <c r="I254" s="9">
        <v>443</v>
      </c>
      <c r="J254" s="9">
        <v>747.9000000000002</v>
      </c>
      <c r="K254" s="227">
        <v>763.40000000000009</v>
      </c>
      <c r="L254" s="74"/>
      <c r="M254" s="72">
        <f t="shared" si="4"/>
        <v>2460.1000000000004</v>
      </c>
      <c r="O254" t="s">
        <v>293</v>
      </c>
      <c r="S254" s="68"/>
      <c r="T254" s="68"/>
      <c r="U254" s="396"/>
      <c r="V254" s="68"/>
      <c r="W254" s="68"/>
    </row>
    <row r="255" spans="1:23" ht="15">
      <c r="A255" s="28" t="s">
        <v>281</v>
      </c>
      <c r="B255" s="68" t="s">
        <v>817</v>
      </c>
      <c r="E255" s="9" t="s">
        <v>284</v>
      </c>
      <c r="F255" s="9" t="s">
        <v>284</v>
      </c>
      <c r="G255" s="9" t="s">
        <v>284</v>
      </c>
      <c r="H255" s="227">
        <v>954.09999999999968</v>
      </c>
      <c r="I255" s="9">
        <v>393.60000000000014</v>
      </c>
      <c r="J255" s="9">
        <v>517.79999999999995</v>
      </c>
      <c r="K255" s="9">
        <v>594.04999999999973</v>
      </c>
      <c r="L255" s="74"/>
      <c r="M255" s="72">
        <f t="shared" si="4"/>
        <v>2459.5499999999993</v>
      </c>
      <c r="O255" t="s">
        <v>290</v>
      </c>
      <c r="Q255" s="3"/>
      <c r="R255" s="68"/>
      <c r="S255" s="235"/>
      <c r="T255" s="68"/>
      <c r="U255" s="396"/>
      <c r="V255" s="68"/>
      <c r="W255" s="68"/>
    </row>
    <row r="256" spans="1:23" ht="15">
      <c r="A256" s="28" t="s">
        <v>282</v>
      </c>
      <c r="B256" s="68" t="s">
        <v>854</v>
      </c>
      <c r="E256" s="9" t="s">
        <v>284</v>
      </c>
      <c r="F256" s="9" t="s">
        <v>284</v>
      </c>
      <c r="G256" s="9" t="s">
        <v>284</v>
      </c>
      <c r="H256" s="9">
        <v>579.10000000000059</v>
      </c>
      <c r="I256" s="9">
        <v>574.00000000000023</v>
      </c>
      <c r="J256" s="9">
        <v>509</v>
      </c>
      <c r="K256" s="227">
        <v>777.5</v>
      </c>
      <c r="L256" s="74"/>
      <c r="M256" s="72">
        <f t="shared" ref="M256:M287" si="5">SUM(E256:K256)</f>
        <v>2439.6000000000008</v>
      </c>
      <c r="O256" t="s">
        <v>290</v>
      </c>
      <c r="R256" s="68"/>
      <c r="S256" s="68"/>
      <c r="T256" s="68"/>
      <c r="U256" s="396"/>
      <c r="V256" s="68"/>
      <c r="W256" s="68"/>
    </row>
    <row r="257" spans="1:23" ht="15">
      <c r="A257" s="28" t="s">
        <v>283</v>
      </c>
      <c r="B257" s="28" t="s">
        <v>805</v>
      </c>
      <c r="E257" s="9" t="s">
        <v>284</v>
      </c>
      <c r="F257" s="9" t="s">
        <v>284</v>
      </c>
      <c r="G257" s="9" t="s">
        <v>284</v>
      </c>
      <c r="H257" s="9">
        <v>443.00000000000023</v>
      </c>
      <c r="I257" s="227">
        <v>605.09999999999991</v>
      </c>
      <c r="J257" s="227">
        <v>804.6</v>
      </c>
      <c r="K257" s="9">
        <v>533.59999999999991</v>
      </c>
      <c r="L257" s="74"/>
      <c r="M257" s="72">
        <f t="shared" si="5"/>
        <v>2386.3000000000002</v>
      </c>
      <c r="O257" t="s">
        <v>311</v>
      </c>
      <c r="S257" s="294"/>
      <c r="T257" s="68"/>
      <c r="U257" s="396"/>
      <c r="V257" s="68"/>
      <c r="W257" s="68"/>
    </row>
    <row r="258" spans="1:23" ht="15">
      <c r="A258" s="28" t="s">
        <v>806</v>
      </c>
      <c r="B258" s="68" t="s">
        <v>833</v>
      </c>
      <c r="E258" s="9" t="s">
        <v>284</v>
      </c>
      <c r="F258" s="9" t="s">
        <v>284</v>
      </c>
      <c r="G258" s="9" t="s">
        <v>284</v>
      </c>
      <c r="H258" s="9">
        <v>715</v>
      </c>
      <c r="I258" s="9">
        <v>436.99999999999977</v>
      </c>
      <c r="J258" s="9">
        <v>653.99999999999989</v>
      </c>
      <c r="K258" s="9">
        <v>524.40000000000009</v>
      </c>
      <c r="L258" s="74"/>
      <c r="M258" s="72">
        <f t="shared" si="5"/>
        <v>2330.3999999999996</v>
      </c>
      <c r="S258" s="68"/>
      <c r="T258" s="68"/>
      <c r="U258" s="396"/>
      <c r="V258" s="68"/>
      <c r="W258" s="68"/>
    </row>
    <row r="259" spans="1:23" ht="15">
      <c r="A259" s="28" t="s">
        <v>807</v>
      </c>
      <c r="B259" s="68" t="s">
        <v>861</v>
      </c>
      <c r="E259" s="9" t="s">
        <v>284</v>
      </c>
      <c r="F259" s="9" t="s">
        <v>284</v>
      </c>
      <c r="G259" s="9" t="s">
        <v>284</v>
      </c>
      <c r="H259" s="9">
        <v>647.80000000000041</v>
      </c>
      <c r="I259" s="9">
        <v>331.20000000000005</v>
      </c>
      <c r="J259" s="9">
        <v>650.20000000000005</v>
      </c>
      <c r="K259" s="9">
        <v>614.80000000000007</v>
      </c>
      <c r="L259" s="74"/>
      <c r="M259" s="72">
        <f t="shared" si="5"/>
        <v>2244.0000000000005</v>
      </c>
      <c r="S259" s="28"/>
      <c r="T259" s="68"/>
      <c r="U259" s="397"/>
      <c r="V259" s="68"/>
      <c r="W259" s="68"/>
    </row>
    <row r="260" spans="1:23" ht="15">
      <c r="A260" s="28" t="s">
        <v>808</v>
      </c>
      <c r="B260" s="68" t="s">
        <v>828</v>
      </c>
      <c r="E260" s="9" t="s">
        <v>284</v>
      </c>
      <c r="F260" s="9" t="s">
        <v>284</v>
      </c>
      <c r="G260" s="9" t="s">
        <v>284</v>
      </c>
      <c r="H260" s="9">
        <v>719.79999999999973</v>
      </c>
      <c r="I260" s="9">
        <v>332.60000000000014</v>
      </c>
      <c r="J260" s="9">
        <v>519.80000000000007</v>
      </c>
      <c r="K260" s="9">
        <v>671.44999999999993</v>
      </c>
      <c r="L260" s="74"/>
      <c r="M260" s="72">
        <f t="shared" si="5"/>
        <v>2243.6499999999996</v>
      </c>
      <c r="R260" s="68"/>
      <c r="S260" s="68"/>
      <c r="T260" s="68"/>
      <c r="U260" s="396"/>
      <c r="V260" s="68"/>
      <c r="W260" s="68"/>
    </row>
    <row r="261" spans="1:23" ht="15">
      <c r="A261" s="28" t="s">
        <v>810</v>
      </c>
      <c r="B261" s="68" t="s">
        <v>835</v>
      </c>
      <c r="E261" s="9" t="s">
        <v>284</v>
      </c>
      <c r="F261" s="9" t="s">
        <v>284</v>
      </c>
      <c r="G261" s="9" t="s">
        <v>284</v>
      </c>
      <c r="H261" s="9">
        <v>541.90000000000032</v>
      </c>
      <c r="I261" s="9">
        <v>390.09999999999968</v>
      </c>
      <c r="J261" s="9">
        <v>748.8</v>
      </c>
      <c r="K261" s="9">
        <v>503.70000000000005</v>
      </c>
      <c r="L261" s="74"/>
      <c r="M261" s="72">
        <f t="shared" si="5"/>
        <v>2184.5</v>
      </c>
      <c r="S261" s="294"/>
      <c r="T261" s="68"/>
      <c r="U261" s="397"/>
      <c r="V261" s="68"/>
      <c r="W261" s="68"/>
    </row>
    <row r="262" spans="1:23" ht="15">
      <c r="A262" s="28" t="s">
        <v>816</v>
      </c>
      <c r="B262" s="68" t="s">
        <v>867</v>
      </c>
      <c r="E262" s="9" t="s">
        <v>284</v>
      </c>
      <c r="F262" s="9" t="s">
        <v>284</v>
      </c>
      <c r="G262" s="9" t="s">
        <v>284</v>
      </c>
      <c r="H262" s="9">
        <v>608.54999999999995</v>
      </c>
      <c r="I262" s="9">
        <v>281.59999999999945</v>
      </c>
      <c r="J262" s="227">
        <v>790.10000000000036</v>
      </c>
      <c r="K262" s="9">
        <v>478.45000000000016</v>
      </c>
      <c r="L262" s="74"/>
      <c r="M262" s="72">
        <f t="shared" si="5"/>
        <v>2158.6999999999998</v>
      </c>
      <c r="O262" t="s">
        <v>299</v>
      </c>
      <c r="S262" s="294"/>
      <c r="T262" s="68"/>
      <c r="U262" s="397"/>
      <c r="V262" s="68"/>
      <c r="W262" s="68"/>
    </row>
    <row r="263" spans="1:23" ht="15">
      <c r="A263" s="28" t="s">
        <v>818</v>
      </c>
      <c r="B263" s="240" t="s">
        <v>1838</v>
      </c>
      <c r="C263" s="3"/>
      <c r="D263" s="3"/>
      <c r="E263" s="9" t="s">
        <v>284</v>
      </c>
      <c r="F263" s="9" t="s">
        <v>284</v>
      </c>
      <c r="G263" s="9" t="s">
        <v>284</v>
      </c>
      <c r="H263" s="9" t="s">
        <v>284</v>
      </c>
      <c r="I263" s="9">
        <v>420.5</v>
      </c>
      <c r="J263" s="222">
        <v>907.29999999999973</v>
      </c>
      <c r="K263" s="222">
        <v>806.50000000000023</v>
      </c>
      <c r="L263" s="74"/>
      <c r="M263" s="72">
        <f t="shared" si="5"/>
        <v>2134.3000000000002</v>
      </c>
      <c r="O263" t="s">
        <v>300</v>
      </c>
      <c r="R263" s="68"/>
      <c r="S263" s="235"/>
      <c r="T263" s="68"/>
      <c r="U263" s="397"/>
      <c r="V263" s="68"/>
      <c r="W263" s="68"/>
    </row>
    <row r="264" spans="1:23" ht="15">
      <c r="A264" s="28" t="s">
        <v>821</v>
      </c>
      <c r="B264" s="68" t="s">
        <v>809</v>
      </c>
      <c r="E264" s="9" t="s">
        <v>284</v>
      </c>
      <c r="F264" s="9" t="s">
        <v>284</v>
      </c>
      <c r="G264" s="9" t="s">
        <v>284</v>
      </c>
      <c r="H264" s="9">
        <v>661.19999999999982</v>
      </c>
      <c r="I264" s="9">
        <v>418.60000000000014</v>
      </c>
      <c r="J264" s="9">
        <v>594.00000000000011</v>
      </c>
      <c r="K264" s="9">
        <v>443.69999999999993</v>
      </c>
      <c r="L264" s="74"/>
      <c r="M264" s="72">
        <f t="shared" si="5"/>
        <v>2117.5</v>
      </c>
      <c r="R264" s="68"/>
      <c r="S264" s="68"/>
      <c r="T264" s="68"/>
      <c r="U264" s="397"/>
      <c r="V264" s="68"/>
      <c r="W264" s="68"/>
    </row>
    <row r="265" spans="1:23" ht="15">
      <c r="A265" s="28" t="s">
        <v>822</v>
      </c>
      <c r="B265" s="68" t="s">
        <v>820</v>
      </c>
      <c r="E265" s="9" t="s">
        <v>284</v>
      </c>
      <c r="F265" s="9" t="s">
        <v>284</v>
      </c>
      <c r="G265" s="9" t="s">
        <v>284</v>
      </c>
      <c r="H265" s="9">
        <v>654.90000000000009</v>
      </c>
      <c r="I265" s="9">
        <v>271.79999999999995</v>
      </c>
      <c r="J265" s="9">
        <v>510.80000000000018</v>
      </c>
      <c r="K265" s="9">
        <v>678.2</v>
      </c>
      <c r="L265" s="74"/>
      <c r="M265" s="72">
        <f t="shared" si="5"/>
        <v>2115.7000000000003</v>
      </c>
      <c r="S265" s="68"/>
      <c r="T265" s="68"/>
      <c r="U265" s="396"/>
      <c r="V265" s="68"/>
      <c r="W265" s="68"/>
    </row>
    <row r="266" spans="1:23" ht="15">
      <c r="A266" s="28" t="s">
        <v>825</v>
      </c>
      <c r="B266" s="68" t="s">
        <v>824</v>
      </c>
      <c r="E266" s="9" t="s">
        <v>284</v>
      </c>
      <c r="F266" s="9" t="s">
        <v>284</v>
      </c>
      <c r="G266" s="9" t="s">
        <v>284</v>
      </c>
      <c r="H266" s="9">
        <v>692.89999999999986</v>
      </c>
      <c r="I266" s="9">
        <v>288.79999999999973</v>
      </c>
      <c r="J266" s="9">
        <v>500.9</v>
      </c>
      <c r="K266" s="9">
        <v>596.60000000000048</v>
      </c>
      <c r="L266" s="74"/>
      <c r="M266" s="72">
        <f t="shared" si="5"/>
        <v>2079.1999999999998</v>
      </c>
      <c r="S266" s="294"/>
      <c r="T266" s="68"/>
      <c r="U266" s="396"/>
      <c r="V266" s="68"/>
      <c r="W266" s="68"/>
    </row>
    <row r="267" spans="1:23" ht="15">
      <c r="A267" s="28" t="s">
        <v>827</v>
      </c>
      <c r="B267" s="68" t="s">
        <v>842</v>
      </c>
      <c r="E267" s="9" t="s">
        <v>284</v>
      </c>
      <c r="F267" s="9" t="s">
        <v>284</v>
      </c>
      <c r="G267" s="9" t="s">
        <v>284</v>
      </c>
      <c r="H267" s="9">
        <v>542.29999999999984</v>
      </c>
      <c r="I267" s="9">
        <v>250.39999999999986</v>
      </c>
      <c r="J267" s="9">
        <v>743.99999999999966</v>
      </c>
      <c r="K267" s="9">
        <v>516.90000000000009</v>
      </c>
      <c r="L267" s="74"/>
      <c r="M267" s="72">
        <f t="shared" si="5"/>
        <v>2053.5999999999995</v>
      </c>
      <c r="S267" s="294"/>
      <c r="T267" s="68"/>
      <c r="U267" s="397"/>
      <c r="V267" s="68"/>
      <c r="W267" s="68"/>
    </row>
    <row r="268" spans="1:23" ht="15">
      <c r="A268" s="28" t="s">
        <v>832</v>
      </c>
      <c r="B268" s="68" t="s">
        <v>35</v>
      </c>
      <c r="E268" s="9">
        <v>69.600000000000364</v>
      </c>
      <c r="F268" s="9">
        <v>523.70000000000027</v>
      </c>
      <c r="G268" s="9">
        <v>436.29999999999984</v>
      </c>
      <c r="H268" s="9">
        <v>409.59999999999991</v>
      </c>
      <c r="I268" s="9">
        <v>549.40000000000055</v>
      </c>
      <c r="J268" s="9" t="s">
        <v>284</v>
      </c>
      <c r="K268" s="9" t="s">
        <v>284</v>
      </c>
      <c r="L268" s="74"/>
      <c r="M268" s="72">
        <f t="shared" si="5"/>
        <v>1988.6000000000008</v>
      </c>
      <c r="Q268" s="3"/>
      <c r="R268" s="3"/>
      <c r="S268" s="235"/>
      <c r="T268" s="68"/>
      <c r="U268" s="396"/>
      <c r="V268" s="68"/>
      <c r="W268" s="68"/>
    </row>
    <row r="269" spans="1:23" ht="15">
      <c r="A269" s="28" t="s">
        <v>836</v>
      </c>
      <c r="B269" s="68" t="s">
        <v>853</v>
      </c>
      <c r="E269" s="9" t="s">
        <v>284</v>
      </c>
      <c r="F269" s="9" t="s">
        <v>284</v>
      </c>
      <c r="G269" s="9" t="s">
        <v>284</v>
      </c>
      <c r="H269" s="9">
        <v>651.79999999999973</v>
      </c>
      <c r="I269" s="9">
        <v>436.69999999999959</v>
      </c>
      <c r="J269" s="9">
        <v>510.49999999999994</v>
      </c>
      <c r="K269" s="9">
        <v>347.6500000000002</v>
      </c>
      <c r="L269" s="74"/>
      <c r="M269" s="72">
        <f t="shared" si="5"/>
        <v>1946.6499999999996</v>
      </c>
      <c r="R269" s="68"/>
      <c r="S269" s="235"/>
      <c r="T269" s="68"/>
      <c r="U269" s="396"/>
      <c r="V269" s="68"/>
      <c r="W269" s="68"/>
    </row>
    <row r="270" spans="1:23" ht="15">
      <c r="A270" s="28" t="s">
        <v>837</v>
      </c>
      <c r="B270" s="28" t="s">
        <v>799</v>
      </c>
      <c r="E270" s="9" t="s">
        <v>284</v>
      </c>
      <c r="F270" s="9" t="s">
        <v>284</v>
      </c>
      <c r="G270" s="9" t="s">
        <v>284</v>
      </c>
      <c r="H270" s="9">
        <v>467.99999999999989</v>
      </c>
      <c r="I270" s="9">
        <v>441.5</v>
      </c>
      <c r="J270" s="9">
        <v>740.69999999999993</v>
      </c>
      <c r="K270" s="9">
        <v>284.20000000000005</v>
      </c>
      <c r="L270" s="74"/>
      <c r="M270" s="72">
        <f t="shared" si="5"/>
        <v>1934.3999999999999</v>
      </c>
      <c r="S270" s="235"/>
      <c r="T270" s="68"/>
      <c r="U270" s="396"/>
      <c r="V270" s="68"/>
      <c r="W270" s="68"/>
    </row>
    <row r="271" spans="1:23" ht="15">
      <c r="A271" s="28" t="s">
        <v>838</v>
      </c>
      <c r="B271" s="240" t="s">
        <v>1828</v>
      </c>
      <c r="C271" s="3"/>
      <c r="D271" s="3"/>
      <c r="E271" s="9" t="s">
        <v>284</v>
      </c>
      <c r="F271" s="9" t="s">
        <v>284</v>
      </c>
      <c r="G271" s="9" t="s">
        <v>284</v>
      </c>
      <c r="H271" s="9" t="s">
        <v>284</v>
      </c>
      <c r="I271" s="9">
        <v>456.60000000000014</v>
      </c>
      <c r="J271" s="9">
        <v>700.19999999999993</v>
      </c>
      <c r="K271" s="227">
        <v>758.1999999999997</v>
      </c>
      <c r="L271" s="74"/>
      <c r="M271" s="72">
        <f t="shared" si="5"/>
        <v>1915</v>
      </c>
      <c r="O271" t="s">
        <v>294</v>
      </c>
      <c r="R271" s="68"/>
      <c r="S271" s="294"/>
      <c r="T271" s="68"/>
      <c r="U271" s="397"/>
      <c r="V271" s="68"/>
      <c r="W271" s="68"/>
    </row>
    <row r="272" spans="1:23" ht="15">
      <c r="A272" s="28" t="s">
        <v>844</v>
      </c>
      <c r="B272" s="240" t="s">
        <v>1842</v>
      </c>
      <c r="C272" s="3"/>
      <c r="D272" s="3"/>
      <c r="E272" s="9" t="s">
        <v>284</v>
      </c>
      <c r="F272" s="9" t="s">
        <v>284</v>
      </c>
      <c r="G272" s="9" t="s">
        <v>284</v>
      </c>
      <c r="H272" s="9" t="s">
        <v>284</v>
      </c>
      <c r="I272" s="9">
        <v>367.49999999999977</v>
      </c>
      <c r="J272" s="9">
        <v>689.2</v>
      </c>
      <c r="K272" s="9">
        <v>693.5</v>
      </c>
      <c r="L272" s="74"/>
      <c r="M272" s="72">
        <f t="shared" si="5"/>
        <v>1750.1999999999998</v>
      </c>
      <c r="R272" s="68"/>
      <c r="S272" s="68"/>
      <c r="T272" s="68"/>
      <c r="U272" s="396"/>
      <c r="V272" s="68"/>
      <c r="W272" s="68"/>
    </row>
    <row r="273" spans="1:23" ht="15">
      <c r="A273" s="28" t="s">
        <v>852</v>
      </c>
      <c r="B273" s="240" t="s">
        <v>1834</v>
      </c>
      <c r="C273" s="3"/>
      <c r="D273" s="3"/>
      <c r="E273" s="9" t="s">
        <v>284</v>
      </c>
      <c r="F273" s="9" t="s">
        <v>284</v>
      </c>
      <c r="G273" s="9" t="s">
        <v>284</v>
      </c>
      <c r="H273" s="9" t="s">
        <v>284</v>
      </c>
      <c r="I273" s="9">
        <v>383.00000000000045</v>
      </c>
      <c r="J273" s="227">
        <v>801.69999999999982</v>
      </c>
      <c r="K273" s="9">
        <v>528.65000000000055</v>
      </c>
      <c r="L273" s="74"/>
      <c r="M273" s="72">
        <f t="shared" si="5"/>
        <v>1713.3500000000008</v>
      </c>
      <c r="O273" t="s">
        <v>293</v>
      </c>
      <c r="R273" s="68"/>
      <c r="S273" s="294"/>
      <c r="T273" s="68"/>
      <c r="U273" s="396"/>
      <c r="V273" s="68"/>
      <c r="W273" s="68"/>
    </row>
    <row r="274" spans="1:23" ht="15">
      <c r="A274" s="28" t="s">
        <v>856</v>
      </c>
      <c r="B274" s="240" t="s">
        <v>1837</v>
      </c>
      <c r="C274" s="3"/>
      <c r="D274" s="3"/>
      <c r="E274" s="9" t="s">
        <v>284</v>
      </c>
      <c r="F274" s="9" t="s">
        <v>284</v>
      </c>
      <c r="G274" s="9" t="s">
        <v>284</v>
      </c>
      <c r="H274" s="9" t="s">
        <v>284</v>
      </c>
      <c r="I274" s="9">
        <v>494.39999999999986</v>
      </c>
      <c r="J274" s="9">
        <v>742.40000000000009</v>
      </c>
      <c r="K274" s="9">
        <v>463.94999999999993</v>
      </c>
      <c r="L274" s="74"/>
      <c r="M274" s="72">
        <f t="shared" si="5"/>
        <v>1700.75</v>
      </c>
      <c r="R274" s="68"/>
      <c r="S274" s="68"/>
      <c r="T274" s="68"/>
      <c r="U274" s="397"/>
      <c r="V274" s="68"/>
      <c r="W274" s="68"/>
    </row>
    <row r="275" spans="1:23" ht="15">
      <c r="A275" s="28" t="s">
        <v>857</v>
      </c>
      <c r="B275" s="68" t="s">
        <v>859</v>
      </c>
      <c r="E275" s="9" t="s">
        <v>284</v>
      </c>
      <c r="F275" s="9" t="s">
        <v>284</v>
      </c>
      <c r="G275" s="9" t="s">
        <v>284</v>
      </c>
      <c r="H275" s="9">
        <v>426.89999999999986</v>
      </c>
      <c r="I275" s="9">
        <v>374.10000000000014</v>
      </c>
      <c r="J275" s="9">
        <v>522.89999999999986</v>
      </c>
      <c r="K275" s="9">
        <v>373.80000000000018</v>
      </c>
      <c r="L275" s="74"/>
      <c r="M275" s="72">
        <f t="shared" si="5"/>
        <v>1697.7</v>
      </c>
      <c r="S275" s="68"/>
      <c r="T275" s="68"/>
      <c r="U275" s="396"/>
      <c r="V275" s="68"/>
      <c r="W275" s="68"/>
    </row>
    <row r="276" spans="1:23" ht="15">
      <c r="A276" s="28" t="s">
        <v>858</v>
      </c>
      <c r="B276" s="28" t="s">
        <v>804</v>
      </c>
      <c r="E276" s="9" t="s">
        <v>284</v>
      </c>
      <c r="F276" s="9" t="s">
        <v>284</v>
      </c>
      <c r="G276" s="9" t="s">
        <v>284</v>
      </c>
      <c r="H276" s="9">
        <v>266.40000000000055</v>
      </c>
      <c r="I276" s="9">
        <v>374.99999999999977</v>
      </c>
      <c r="J276" s="9">
        <v>461.40000000000003</v>
      </c>
      <c r="K276" s="9">
        <v>583.50000000000011</v>
      </c>
      <c r="L276" s="74"/>
      <c r="M276" s="72">
        <f t="shared" si="5"/>
        <v>1686.3000000000006</v>
      </c>
      <c r="S276" s="68"/>
      <c r="T276" s="68"/>
      <c r="U276" s="396"/>
      <c r="V276" s="68"/>
      <c r="W276" s="68"/>
    </row>
    <row r="277" spans="1:23" ht="15">
      <c r="A277" s="28" t="s">
        <v>864</v>
      </c>
      <c r="B277" s="240" t="s">
        <v>1836</v>
      </c>
      <c r="C277" s="3"/>
      <c r="D277" s="3"/>
      <c r="E277" s="9" t="s">
        <v>284</v>
      </c>
      <c r="F277" s="9" t="s">
        <v>284</v>
      </c>
      <c r="G277" s="9" t="s">
        <v>284</v>
      </c>
      <c r="H277" s="9" t="s">
        <v>284</v>
      </c>
      <c r="I277" s="9">
        <v>504.89999999999986</v>
      </c>
      <c r="J277" s="9">
        <v>602.89999999999986</v>
      </c>
      <c r="K277" s="9">
        <v>558.65000000000055</v>
      </c>
      <c r="L277" s="74"/>
      <c r="M277" s="72">
        <f t="shared" si="5"/>
        <v>1666.4500000000003</v>
      </c>
      <c r="R277" s="68"/>
      <c r="S277" s="28"/>
      <c r="T277" s="68"/>
      <c r="U277" s="396"/>
      <c r="V277" s="68"/>
      <c r="W277" s="68"/>
    </row>
    <row r="278" spans="1:23" ht="15">
      <c r="A278" s="28" t="s">
        <v>865</v>
      </c>
      <c r="B278" s="240" t="s">
        <v>1840</v>
      </c>
      <c r="C278" s="3"/>
      <c r="D278" s="3"/>
      <c r="E278" s="9" t="s">
        <v>284</v>
      </c>
      <c r="F278" s="9" t="s">
        <v>284</v>
      </c>
      <c r="G278" s="9" t="s">
        <v>284</v>
      </c>
      <c r="H278" s="9" t="s">
        <v>284</v>
      </c>
      <c r="I278" s="9">
        <v>251.20000000000027</v>
      </c>
      <c r="J278" s="227">
        <v>812.69999999999982</v>
      </c>
      <c r="K278" s="9">
        <v>583.70000000000005</v>
      </c>
      <c r="L278" s="74"/>
      <c r="M278" s="72">
        <f t="shared" si="5"/>
        <v>1647.6000000000001</v>
      </c>
      <c r="O278" t="s">
        <v>303</v>
      </c>
      <c r="R278" s="68"/>
      <c r="S278" s="68"/>
      <c r="T278" s="68"/>
      <c r="U278" s="396"/>
      <c r="V278" s="68"/>
      <c r="W278" s="68"/>
    </row>
    <row r="279" spans="1:23" ht="15">
      <c r="A279" s="28" t="s">
        <v>866</v>
      </c>
      <c r="B279" s="240" t="s">
        <v>1841</v>
      </c>
      <c r="C279" s="3"/>
      <c r="D279" s="3"/>
      <c r="E279" s="9" t="s">
        <v>284</v>
      </c>
      <c r="F279" s="9" t="s">
        <v>284</v>
      </c>
      <c r="G279" s="9" t="s">
        <v>284</v>
      </c>
      <c r="H279" s="9" t="s">
        <v>284</v>
      </c>
      <c r="I279" s="9">
        <v>393.49999999999977</v>
      </c>
      <c r="J279" s="9">
        <v>564.5</v>
      </c>
      <c r="K279" s="9">
        <v>673.55</v>
      </c>
      <c r="L279" s="74"/>
      <c r="M279" s="72">
        <f t="shared" si="5"/>
        <v>1631.5499999999997</v>
      </c>
      <c r="R279" s="68"/>
      <c r="S279" s="235"/>
      <c r="T279" s="68"/>
      <c r="U279" s="396"/>
      <c r="V279" s="68"/>
      <c r="W279" s="68"/>
    </row>
    <row r="280" spans="1:23" ht="15">
      <c r="A280" s="28" t="s">
        <v>868</v>
      </c>
      <c r="B280" s="240" t="s">
        <v>1833</v>
      </c>
      <c r="C280" s="3"/>
      <c r="D280" s="3"/>
      <c r="E280" s="9" t="s">
        <v>284</v>
      </c>
      <c r="F280" s="9" t="s">
        <v>284</v>
      </c>
      <c r="G280" s="9" t="s">
        <v>284</v>
      </c>
      <c r="H280" s="9" t="s">
        <v>284</v>
      </c>
      <c r="I280" s="9">
        <v>495.60000000000036</v>
      </c>
      <c r="J280" s="9">
        <v>463.29999999999995</v>
      </c>
      <c r="K280" s="9">
        <v>623.20000000000095</v>
      </c>
      <c r="L280" s="74"/>
      <c r="M280" s="72">
        <f t="shared" si="5"/>
        <v>1582.1000000000013</v>
      </c>
      <c r="R280" s="68"/>
      <c r="S280" s="68"/>
      <c r="T280" s="68"/>
      <c r="U280" s="396"/>
      <c r="V280" s="68"/>
      <c r="W280" s="68"/>
    </row>
    <row r="281" spans="1:23" ht="15">
      <c r="A281" s="28" t="s">
        <v>869</v>
      </c>
      <c r="B281" s="68" t="s">
        <v>29</v>
      </c>
      <c r="E281" s="227">
        <v>105.59999999999199</v>
      </c>
      <c r="F281" s="9">
        <v>452.55000000000007</v>
      </c>
      <c r="G281" s="227">
        <v>581.49999999999977</v>
      </c>
      <c r="H281" s="9" t="s">
        <v>284</v>
      </c>
      <c r="I281" s="9" t="s">
        <v>284</v>
      </c>
      <c r="J281" s="9">
        <v>422.29999999999995</v>
      </c>
      <c r="K281" s="9" t="s">
        <v>284</v>
      </c>
      <c r="L281" s="74"/>
      <c r="M281" s="72">
        <f t="shared" si="5"/>
        <v>1561.9499999999919</v>
      </c>
      <c r="O281" t="s">
        <v>309</v>
      </c>
      <c r="Q281" s="3"/>
      <c r="R281" s="3"/>
      <c r="S281" s="294"/>
      <c r="T281" s="68"/>
      <c r="U281" s="397"/>
      <c r="V281" s="68"/>
      <c r="W281" s="68"/>
    </row>
    <row r="282" spans="1:23" ht="15">
      <c r="A282" s="28" t="s">
        <v>870</v>
      </c>
      <c r="B282" s="294" t="s">
        <v>2236</v>
      </c>
      <c r="C282" s="3"/>
      <c r="D282" s="3"/>
      <c r="E282" s="9" t="s">
        <v>284</v>
      </c>
      <c r="F282" s="9" t="s">
        <v>284</v>
      </c>
      <c r="G282" s="9" t="s">
        <v>284</v>
      </c>
      <c r="H282" s="9" t="s">
        <v>284</v>
      </c>
      <c r="I282" s="9" t="s">
        <v>284</v>
      </c>
      <c r="J282" s="9">
        <v>686.09999999999991</v>
      </c>
      <c r="K282" s="224">
        <v>857.10000000000059</v>
      </c>
      <c r="L282" s="74"/>
      <c r="M282" s="72">
        <f t="shared" si="5"/>
        <v>1543.2000000000005</v>
      </c>
      <c r="O282" t="s">
        <v>287</v>
      </c>
      <c r="R282" s="226" t="s">
        <v>1952</v>
      </c>
      <c r="S282" s="68"/>
      <c r="T282" s="68"/>
      <c r="U282" s="396"/>
      <c r="V282" s="68"/>
      <c r="W282" s="68"/>
    </row>
    <row r="283" spans="1:23" ht="15">
      <c r="A283" s="28" t="s">
        <v>873</v>
      </c>
      <c r="B283" s="240" t="s">
        <v>1823</v>
      </c>
      <c r="C283" s="3"/>
      <c r="D283" s="3"/>
      <c r="E283" s="9" t="s">
        <v>284</v>
      </c>
      <c r="F283" s="9" t="s">
        <v>284</v>
      </c>
      <c r="G283" s="9" t="s">
        <v>284</v>
      </c>
      <c r="H283" s="9" t="s">
        <v>284</v>
      </c>
      <c r="I283" s="9">
        <v>415.69999999999982</v>
      </c>
      <c r="J283" s="9">
        <v>548.29999999999995</v>
      </c>
      <c r="K283" s="9">
        <v>529.00000000000023</v>
      </c>
      <c r="L283" s="74"/>
      <c r="M283" s="72">
        <f t="shared" si="5"/>
        <v>1493</v>
      </c>
      <c r="R283" s="68"/>
      <c r="S283" s="68"/>
      <c r="T283" s="68"/>
      <c r="U283" s="397"/>
      <c r="V283" s="68"/>
      <c r="W283" s="68"/>
    </row>
    <row r="284" spans="1:23" ht="15">
      <c r="A284" s="28" t="s">
        <v>999</v>
      </c>
      <c r="B284" s="240" t="s">
        <v>1835</v>
      </c>
      <c r="C284" s="3"/>
      <c r="D284" s="3"/>
      <c r="E284" s="9" t="s">
        <v>284</v>
      </c>
      <c r="F284" s="9" t="s">
        <v>284</v>
      </c>
      <c r="G284" s="9" t="s">
        <v>284</v>
      </c>
      <c r="H284" s="9" t="s">
        <v>284</v>
      </c>
      <c r="I284" s="9">
        <v>409.00000000000023</v>
      </c>
      <c r="J284" s="9">
        <v>532.40000000000032</v>
      </c>
      <c r="K284" s="9">
        <v>511.29999999999995</v>
      </c>
      <c r="L284" s="74"/>
      <c r="M284" s="72">
        <f t="shared" si="5"/>
        <v>1452.7000000000005</v>
      </c>
      <c r="R284" s="68"/>
      <c r="S284" s="294"/>
      <c r="T284" s="68"/>
      <c r="U284" s="397"/>
      <c r="V284" s="68"/>
      <c r="W284" s="68"/>
    </row>
    <row r="285" spans="1:23" ht="15">
      <c r="A285" s="28" t="s">
        <v>1000</v>
      </c>
      <c r="B285" s="240" t="s">
        <v>1825</v>
      </c>
      <c r="C285" s="3"/>
      <c r="D285" s="3"/>
      <c r="E285" s="9" t="s">
        <v>284</v>
      </c>
      <c r="F285" s="9" t="s">
        <v>284</v>
      </c>
      <c r="G285" s="9" t="s">
        <v>284</v>
      </c>
      <c r="H285" s="9" t="s">
        <v>284</v>
      </c>
      <c r="I285" s="227">
        <v>641.99999999999955</v>
      </c>
      <c r="J285" s="9">
        <v>101.69999999999999</v>
      </c>
      <c r="K285" s="9">
        <v>672.10000000000048</v>
      </c>
      <c r="L285" s="74"/>
      <c r="M285" s="72">
        <f t="shared" si="5"/>
        <v>1415.8000000000002</v>
      </c>
      <c r="O285" t="s">
        <v>303</v>
      </c>
      <c r="R285" s="68"/>
      <c r="S285" s="294"/>
      <c r="T285" s="68"/>
      <c r="U285" s="396"/>
      <c r="V285" s="68"/>
      <c r="W285" s="68"/>
    </row>
    <row r="286" spans="1:23" ht="15">
      <c r="A286" s="28" t="s">
        <v>1001</v>
      </c>
      <c r="B286" s="68" t="s">
        <v>4</v>
      </c>
      <c r="E286" s="9">
        <v>85.800000000004729</v>
      </c>
      <c r="F286" s="9">
        <v>384.4</v>
      </c>
      <c r="G286" s="9">
        <v>326.70000000000005</v>
      </c>
      <c r="H286" s="9">
        <v>274.30000000000007</v>
      </c>
      <c r="I286" s="9">
        <v>326.69999999999982</v>
      </c>
      <c r="J286" s="9" t="s">
        <v>284</v>
      </c>
      <c r="K286" s="9" t="s">
        <v>284</v>
      </c>
      <c r="L286" s="74"/>
      <c r="M286" s="72">
        <f t="shared" si="5"/>
        <v>1397.9000000000046</v>
      </c>
      <c r="Q286" s="3"/>
      <c r="R286" s="68"/>
      <c r="S286" s="68"/>
      <c r="T286" s="68"/>
      <c r="U286" s="397"/>
      <c r="V286" s="68"/>
      <c r="W286" s="68"/>
    </row>
    <row r="287" spans="1:23" ht="15">
      <c r="A287" s="28" t="s">
        <v>1002</v>
      </c>
      <c r="B287" s="294" t="s">
        <v>2221</v>
      </c>
      <c r="C287" s="3"/>
      <c r="D287" s="3"/>
      <c r="E287" s="9" t="s">
        <v>284</v>
      </c>
      <c r="F287" s="9" t="s">
        <v>284</v>
      </c>
      <c r="G287" s="9" t="s">
        <v>284</v>
      </c>
      <c r="H287" s="9" t="s">
        <v>284</v>
      </c>
      <c r="I287" s="9" t="s">
        <v>284</v>
      </c>
      <c r="J287" s="9">
        <v>722.2</v>
      </c>
      <c r="K287" s="9">
        <v>663.80000000000041</v>
      </c>
      <c r="L287" s="74"/>
      <c r="M287" s="72">
        <f t="shared" si="5"/>
        <v>1386.0000000000005</v>
      </c>
      <c r="R287" s="68"/>
      <c r="S287" s="294"/>
      <c r="T287" s="68"/>
      <c r="U287" s="397"/>
      <c r="V287" s="68"/>
      <c r="W287" s="68"/>
    </row>
    <row r="288" spans="1:23" ht="15">
      <c r="A288" s="28" t="s">
        <v>1003</v>
      </c>
      <c r="B288" s="235" t="s">
        <v>1843</v>
      </c>
      <c r="C288" s="3"/>
      <c r="D288" s="3"/>
      <c r="E288" s="9" t="s">
        <v>284</v>
      </c>
      <c r="F288" s="9" t="s">
        <v>284</v>
      </c>
      <c r="G288" s="9" t="s">
        <v>284</v>
      </c>
      <c r="H288" s="9" t="s">
        <v>284</v>
      </c>
      <c r="I288" s="9">
        <v>371.29999999999973</v>
      </c>
      <c r="J288" s="9">
        <v>512.70000000000027</v>
      </c>
      <c r="K288" s="9">
        <v>498.60000000000014</v>
      </c>
      <c r="L288" s="74"/>
      <c r="M288" s="72">
        <f t="shared" ref="M288:M324" si="6">SUM(E288:K288)</f>
        <v>1382.6000000000001</v>
      </c>
      <c r="R288" s="68"/>
      <c r="S288" s="294"/>
      <c r="T288" s="68"/>
      <c r="U288" s="396"/>
      <c r="V288" s="68"/>
      <c r="W288" s="68"/>
    </row>
    <row r="289" spans="1:23" ht="15">
      <c r="A289" s="28" t="s">
        <v>1004</v>
      </c>
      <c r="B289" s="68" t="s">
        <v>158</v>
      </c>
      <c r="E289" s="9" t="s">
        <v>284</v>
      </c>
      <c r="F289" s="9" t="s">
        <v>284</v>
      </c>
      <c r="G289" s="9">
        <v>370.90000000000009</v>
      </c>
      <c r="H289" s="9">
        <v>606.7999999999995</v>
      </c>
      <c r="I289" s="9">
        <v>403.80000000000041</v>
      </c>
      <c r="J289" s="9" t="s">
        <v>284</v>
      </c>
      <c r="K289" s="9" t="s">
        <v>284</v>
      </c>
      <c r="L289" s="74"/>
      <c r="M289" s="72">
        <f t="shared" si="6"/>
        <v>1381.5</v>
      </c>
      <c r="Q289" s="3"/>
      <c r="S289" s="294"/>
      <c r="T289" s="68"/>
      <c r="U289" s="396"/>
      <c r="V289" s="68"/>
      <c r="W289" s="68"/>
    </row>
    <row r="290" spans="1:23" ht="15">
      <c r="A290" s="28" t="s">
        <v>1005</v>
      </c>
      <c r="B290" s="294" t="s">
        <v>2222</v>
      </c>
      <c r="C290" s="3"/>
      <c r="D290" s="3"/>
      <c r="E290" s="9" t="s">
        <v>284</v>
      </c>
      <c r="F290" s="9" t="s">
        <v>284</v>
      </c>
      <c r="G290" s="9" t="s">
        <v>284</v>
      </c>
      <c r="H290" s="9" t="s">
        <v>284</v>
      </c>
      <c r="I290" s="9" t="s">
        <v>284</v>
      </c>
      <c r="J290" s="223">
        <v>894</v>
      </c>
      <c r="K290" s="9">
        <v>431.4</v>
      </c>
      <c r="L290" s="74"/>
      <c r="M290" s="72">
        <f t="shared" si="6"/>
        <v>1325.4</v>
      </c>
      <c r="O290" t="s">
        <v>288</v>
      </c>
      <c r="R290" s="68"/>
      <c r="S290" s="68"/>
      <c r="T290" s="68"/>
      <c r="U290" s="396"/>
      <c r="V290" s="68"/>
      <c r="W290" s="68"/>
    </row>
    <row r="291" spans="1:23" ht="15">
      <c r="A291" s="28" t="s">
        <v>1006</v>
      </c>
      <c r="B291" s="294" t="s">
        <v>2226</v>
      </c>
      <c r="C291" s="3"/>
      <c r="D291" s="3"/>
      <c r="E291" s="9" t="s">
        <v>284</v>
      </c>
      <c r="F291" s="9" t="s">
        <v>284</v>
      </c>
      <c r="G291" s="9" t="s">
        <v>284</v>
      </c>
      <c r="H291" s="9" t="s">
        <v>284</v>
      </c>
      <c r="I291" s="9" t="s">
        <v>284</v>
      </c>
      <c r="J291" s="9">
        <v>687.80000000000018</v>
      </c>
      <c r="K291" s="9">
        <v>548.49999999999989</v>
      </c>
      <c r="L291" s="74"/>
      <c r="M291" s="72">
        <f t="shared" si="6"/>
        <v>1236.3000000000002</v>
      </c>
      <c r="R291" s="68"/>
      <c r="S291" s="68"/>
      <c r="T291" s="68"/>
      <c r="U291" s="396"/>
      <c r="V291" s="68"/>
      <c r="W291" s="68"/>
    </row>
    <row r="292" spans="1:23" ht="15">
      <c r="A292" s="28" t="s">
        <v>1007</v>
      </c>
      <c r="B292" s="294" t="s">
        <v>2217</v>
      </c>
      <c r="C292" s="3"/>
      <c r="D292" s="3"/>
      <c r="E292" s="9" t="s">
        <v>284</v>
      </c>
      <c r="F292" s="9" t="s">
        <v>284</v>
      </c>
      <c r="G292" s="9" t="s">
        <v>284</v>
      </c>
      <c r="H292" s="9" t="s">
        <v>284</v>
      </c>
      <c r="I292" s="9" t="s">
        <v>284</v>
      </c>
      <c r="J292" s="9">
        <v>635.79999999999995</v>
      </c>
      <c r="K292" s="9">
        <v>597.60000000000014</v>
      </c>
      <c r="L292" s="74"/>
      <c r="M292" s="72">
        <f t="shared" si="6"/>
        <v>1233.4000000000001</v>
      </c>
      <c r="R292" s="68"/>
      <c r="S292" s="68"/>
      <c r="T292" s="68"/>
      <c r="U292" s="397"/>
      <c r="V292" s="68"/>
      <c r="W292" s="68"/>
    </row>
    <row r="293" spans="1:23" ht="15">
      <c r="A293" s="28" t="s">
        <v>1008</v>
      </c>
      <c r="B293" s="294" t="s">
        <v>2223</v>
      </c>
      <c r="C293" s="3"/>
      <c r="D293" s="3"/>
      <c r="E293" s="9" t="s">
        <v>284</v>
      </c>
      <c r="F293" s="9" t="s">
        <v>284</v>
      </c>
      <c r="G293" s="9" t="s">
        <v>284</v>
      </c>
      <c r="H293" s="9" t="s">
        <v>284</v>
      </c>
      <c r="I293" s="9" t="s">
        <v>284</v>
      </c>
      <c r="J293" s="9">
        <v>547.1</v>
      </c>
      <c r="K293" s="9">
        <v>662.54999999999984</v>
      </c>
      <c r="L293" s="74"/>
      <c r="M293" s="72">
        <f t="shared" si="6"/>
        <v>1209.6499999999999</v>
      </c>
      <c r="R293" s="68"/>
      <c r="S293" s="294"/>
      <c r="T293" s="68"/>
      <c r="U293" s="396"/>
      <c r="V293" s="68"/>
      <c r="W293" s="68"/>
    </row>
    <row r="294" spans="1:23" ht="15">
      <c r="A294" s="28" t="s">
        <v>1009</v>
      </c>
      <c r="B294" s="294" t="s">
        <v>2224</v>
      </c>
      <c r="C294" s="3"/>
      <c r="D294" s="3"/>
      <c r="E294" s="9" t="s">
        <v>284</v>
      </c>
      <c r="F294" s="9" t="s">
        <v>284</v>
      </c>
      <c r="G294" s="9" t="s">
        <v>284</v>
      </c>
      <c r="H294" s="9" t="s">
        <v>284</v>
      </c>
      <c r="I294" s="9" t="s">
        <v>284</v>
      </c>
      <c r="J294" s="9">
        <v>592.60000000000014</v>
      </c>
      <c r="K294" s="9">
        <v>537.40000000000032</v>
      </c>
      <c r="L294" s="74"/>
      <c r="M294" s="72">
        <f t="shared" si="6"/>
        <v>1130.0000000000005</v>
      </c>
      <c r="R294" s="68"/>
      <c r="S294" s="294"/>
      <c r="T294" s="68"/>
      <c r="U294" s="396"/>
      <c r="V294" s="68"/>
      <c r="W294" s="68"/>
    </row>
    <row r="295" spans="1:23" ht="15">
      <c r="A295" s="28" t="s">
        <v>1010</v>
      </c>
      <c r="B295" s="240" t="s">
        <v>1826</v>
      </c>
      <c r="C295" s="3"/>
      <c r="D295" s="3"/>
      <c r="E295" s="9" t="s">
        <v>284</v>
      </c>
      <c r="F295" s="9" t="s">
        <v>284</v>
      </c>
      <c r="G295" s="9" t="s">
        <v>284</v>
      </c>
      <c r="H295" s="9" t="s">
        <v>284</v>
      </c>
      <c r="I295" s="9">
        <v>499.89999999999964</v>
      </c>
      <c r="J295" s="9">
        <v>501.80000000000013</v>
      </c>
      <c r="K295" s="9" t="s">
        <v>284</v>
      </c>
      <c r="L295" s="74"/>
      <c r="M295" s="72">
        <f t="shared" si="6"/>
        <v>1001.6999999999998</v>
      </c>
      <c r="R295" s="68"/>
      <c r="S295" s="28"/>
      <c r="T295" s="68"/>
      <c r="U295" s="396"/>
      <c r="V295" s="68"/>
      <c r="W295" s="68"/>
    </row>
    <row r="296" spans="1:23" ht="15">
      <c r="A296" s="28" t="s">
        <v>1011</v>
      </c>
      <c r="B296" s="294" t="s">
        <v>2225</v>
      </c>
      <c r="C296" s="3"/>
      <c r="D296" s="3"/>
      <c r="E296" s="9" t="s">
        <v>284</v>
      </c>
      <c r="F296" s="9" t="s">
        <v>284</v>
      </c>
      <c r="G296" s="9" t="s">
        <v>284</v>
      </c>
      <c r="H296" s="9" t="s">
        <v>284</v>
      </c>
      <c r="I296" s="9" t="s">
        <v>284</v>
      </c>
      <c r="J296" s="9">
        <v>551</v>
      </c>
      <c r="K296" s="9">
        <v>402.30000000000064</v>
      </c>
      <c r="L296" s="74"/>
      <c r="M296" s="72">
        <f t="shared" si="6"/>
        <v>953.30000000000064</v>
      </c>
      <c r="R296" s="68"/>
      <c r="S296" s="235"/>
      <c r="T296" s="68"/>
      <c r="U296" s="396"/>
      <c r="V296" s="68"/>
      <c r="W296" s="68"/>
    </row>
    <row r="297" spans="1:23" ht="15">
      <c r="A297" s="28" t="s">
        <v>1012</v>
      </c>
      <c r="B297" s="68" t="s">
        <v>840</v>
      </c>
      <c r="E297" s="9" t="s">
        <v>284</v>
      </c>
      <c r="F297" s="9" t="s">
        <v>284</v>
      </c>
      <c r="G297" s="9" t="s">
        <v>284</v>
      </c>
      <c r="H297" s="9">
        <v>555.30000000000041</v>
      </c>
      <c r="I297" s="9">
        <v>397.19999999999982</v>
      </c>
      <c r="J297" s="9" t="s">
        <v>284</v>
      </c>
      <c r="K297" s="9" t="s">
        <v>284</v>
      </c>
      <c r="L297" s="74"/>
      <c r="M297" s="72">
        <f t="shared" si="6"/>
        <v>952.50000000000023</v>
      </c>
      <c r="R297" s="68"/>
      <c r="S297" s="294"/>
      <c r="T297" s="68"/>
      <c r="U297" s="396"/>
      <c r="V297" s="68"/>
      <c r="W297" s="68"/>
    </row>
    <row r="298" spans="1:23" ht="15">
      <c r="A298" s="28" t="s">
        <v>1013</v>
      </c>
      <c r="B298" s="68" t="s">
        <v>815</v>
      </c>
      <c r="E298" s="9" t="s">
        <v>284</v>
      </c>
      <c r="F298" s="9" t="s">
        <v>284</v>
      </c>
      <c r="G298" s="9" t="s">
        <v>284</v>
      </c>
      <c r="H298" s="9">
        <v>706.39999999999941</v>
      </c>
      <c r="I298" s="9">
        <v>244.99999999999977</v>
      </c>
      <c r="J298" s="9" t="s">
        <v>284</v>
      </c>
      <c r="K298" s="9" t="s">
        <v>284</v>
      </c>
      <c r="L298" s="74"/>
      <c r="M298" s="72">
        <f t="shared" si="6"/>
        <v>951.39999999999918</v>
      </c>
      <c r="R298" s="68"/>
      <c r="S298" s="294"/>
      <c r="T298" s="68"/>
      <c r="U298" s="396"/>
      <c r="V298" s="68"/>
      <c r="W298" s="68"/>
    </row>
    <row r="299" spans="1:23" ht="15">
      <c r="A299" s="28" t="s">
        <v>1014</v>
      </c>
      <c r="B299" s="294" t="s">
        <v>2259</v>
      </c>
      <c r="E299" s="9" t="s">
        <v>284</v>
      </c>
      <c r="F299" s="9" t="s">
        <v>284</v>
      </c>
      <c r="G299" s="9" t="s">
        <v>284</v>
      </c>
      <c r="H299" s="9" t="s">
        <v>284</v>
      </c>
      <c r="I299" s="9" t="s">
        <v>284</v>
      </c>
      <c r="J299" s="9" t="s">
        <v>284</v>
      </c>
      <c r="K299" s="223">
        <v>803.50000000000023</v>
      </c>
      <c r="L299" s="74"/>
      <c r="M299" s="72">
        <f t="shared" si="6"/>
        <v>803.50000000000023</v>
      </c>
      <c r="O299" t="s">
        <v>288</v>
      </c>
      <c r="R299" s="68"/>
      <c r="S299" s="28"/>
      <c r="T299" s="68"/>
      <c r="U299" s="396"/>
      <c r="V299" s="68"/>
      <c r="W299" s="68"/>
    </row>
    <row r="300" spans="1:23" ht="15">
      <c r="A300" s="28" t="s">
        <v>1015</v>
      </c>
      <c r="B300" s="294" t="s">
        <v>2281</v>
      </c>
      <c r="E300" s="9" t="s">
        <v>284</v>
      </c>
      <c r="F300" s="9" t="s">
        <v>284</v>
      </c>
      <c r="G300" s="9" t="s">
        <v>284</v>
      </c>
      <c r="H300" s="9" t="s">
        <v>284</v>
      </c>
      <c r="I300" s="9" t="s">
        <v>284</v>
      </c>
      <c r="J300" s="9" t="s">
        <v>284</v>
      </c>
      <c r="K300" s="227">
        <v>768.99999999999977</v>
      </c>
      <c r="L300" s="74"/>
      <c r="M300" s="72">
        <f t="shared" si="6"/>
        <v>768.99999999999977</v>
      </c>
      <c r="O300" t="s">
        <v>303</v>
      </c>
      <c r="R300" s="68"/>
      <c r="S300" s="235"/>
      <c r="T300" s="68"/>
      <c r="U300" s="396"/>
      <c r="V300" s="68"/>
      <c r="W300" s="68"/>
    </row>
    <row r="301" spans="1:23" ht="15">
      <c r="A301" s="28" t="s">
        <v>1016</v>
      </c>
      <c r="B301" s="294" t="s">
        <v>2252</v>
      </c>
      <c r="E301" s="9" t="s">
        <v>284</v>
      </c>
      <c r="F301" s="9" t="s">
        <v>284</v>
      </c>
      <c r="G301" s="9" t="s">
        <v>284</v>
      </c>
      <c r="H301" s="9" t="s">
        <v>284</v>
      </c>
      <c r="I301" s="9" t="s">
        <v>284</v>
      </c>
      <c r="J301" s="9" t="s">
        <v>284</v>
      </c>
      <c r="K301" s="227">
        <v>768.49999999999955</v>
      </c>
      <c r="L301" s="74"/>
      <c r="M301" s="72">
        <f t="shared" si="6"/>
        <v>768.49999999999955</v>
      </c>
      <c r="O301" t="s">
        <v>298</v>
      </c>
      <c r="R301" s="68"/>
      <c r="S301" s="68"/>
      <c r="T301" s="68"/>
      <c r="U301" s="396"/>
      <c r="V301" s="68"/>
      <c r="W301" s="68"/>
    </row>
    <row r="302" spans="1:23" ht="15">
      <c r="A302" s="28" t="s">
        <v>1017</v>
      </c>
      <c r="B302" s="68" t="s">
        <v>845</v>
      </c>
      <c r="E302" s="9" t="s">
        <v>284</v>
      </c>
      <c r="F302" s="9" t="s">
        <v>284</v>
      </c>
      <c r="G302" s="9" t="s">
        <v>284</v>
      </c>
      <c r="H302" s="9">
        <v>767.99999999999955</v>
      </c>
      <c r="I302" s="9" t="s">
        <v>284</v>
      </c>
      <c r="J302" s="9" t="s">
        <v>284</v>
      </c>
      <c r="K302" s="9" t="s">
        <v>284</v>
      </c>
      <c r="L302" s="74"/>
      <c r="M302" s="72">
        <f t="shared" si="6"/>
        <v>767.99999999999955</v>
      </c>
      <c r="S302" s="68"/>
      <c r="T302" s="68"/>
      <c r="U302" s="396"/>
      <c r="V302" s="68"/>
      <c r="W302" s="68"/>
    </row>
    <row r="303" spans="1:23" ht="15">
      <c r="A303" s="28" t="s">
        <v>1018</v>
      </c>
      <c r="B303" s="235" t="s">
        <v>1821</v>
      </c>
      <c r="C303" s="3"/>
      <c r="D303" s="3"/>
      <c r="E303" s="9" t="s">
        <v>284</v>
      </c>
      <c r="F303" s="9" t="s">
        <v>284</v>
      </c>
      <c r="G303" s="9" t="s">
        <v>284</v>
      </c>
      <c r="H303" s="9" t="s">
        <v>284</v>
      </c>
      <c r="I303" s="224">
        <v>753.10000000000014</v>
      </c>
      <c r="J303" s="9" t="s">
        <v>284</v>
      </c>
      <c r="K303" s="9" t="s">
        <v>284</v>
      </c>
      <c r="L303" s="74"/>
      <c r="M303" s="72">
        <f t="shared" si="6"/>
        <v>753.10000000000014</v>
      </c>
      <c r="O303" t="s">
        <v>287</v>
      </c>
      <c r="R303" s="226" t="s">
        <v>1952</v>
      </c>
      <c r="S303" s="294"/>
      <c r="T303" s="68"/>
      <c r="U303" s="396"/>
      <c r="V303" s="68"/>
      <c r="W303" s="68"/>
    </row>
    <row r="304" spans="1:23" ht="15">
      <c r="A304" s="28" t="s">
        <v>1019</v>
      </c>
      <c r="B304" s="294" t="s">
        <v>2543</v>
      </c>
      <c r="E304" s="9" t="s">
        <v>284</v>
      </c>
      <c r="F304" s="9" t="s">
        <v>284</v>
      </c>
      <c r="G304" s="9" t="s">
        <v>284</v>
      </c>
      <c r="H304" s="9" t="s">
        <v>284</v>
      </c>
      <c r="I304" s="9" t="s">
        <v>284</v>
      </c>
      <c r="J304" s="9" t="s">
        <v>284</v>
      </c>
      <c r="K304" s="9">
        <v>611.70000000000039</v>
      </c>
      <c r="L304" s="74"/>
      <c r="M304" s="72">
        <f t="shared" si="6"/>
        <v>611.70000000000039</v>
      </c>
      <c r="R304" s="68"/>
      <c r="S304" s="294"/>
      <c r="T304" s="87"/>
      <c r="U304" s="3"/>
      <c r="V304" s="84"/>
      <c r="W304" s="72"/>
    </row>
    <row r="305" spans="1:23" ht="15">
      <c r="A305" s="28" t="s">
        <v>1020</v>
      </c>
      <c r="B305" s="294" t="s">
        <v>2257</v>
      </c>
      <c r="E305" s="9" t="s">
        <v>284</v>
      </c>
      <c r="F305" s="9" t="s">
        <v>284</v>
      </c>
      <c r="G305" s="9" t="s">
        <v>284</v>
      </c>
      <c r="H305" s="9" t="s">
        <v>284</v>
      </c>
      <c r="I305" s="9" t="s">
        <v>284</v>
      </c>
      <c r="J305" s="9" t="s">
        <v>284</v>
      </c>
      <c r="K305" s="9">
        <v>610.20000000000005</v>
      </c>
      <c r="L305" s="74"/>
      <c r="M305" s="72">
        <f t="shared" si="6"/>
        <v>610.20000000000005</v>
      </c>
      <c r="R305" s="68"/>
      <c r="T305" s="87"/>
      <c r="U305" s="3"/>
      <c r="V305" s="84"/>
      <c r="W305" s="72"/>
    </row>
    <row r="306" spans="1:23" ht="15">
      <c r="A306" s="28" t="s">
        <v>1021</v>
      </c>
      <c r="B306" s="294" t="s">
        <v>2256</v>
      </c>
      <c r="E306" s="9" t="s">
        <v>284</v>
      </c>
      <c r="F306" s="9" t="s">
        <v>284</v>
      </c>
      <c r="G306" s="9" t="s">
        <v>284</v>
      </c>
      <c r="H306" s="9" t="s">
        <v>284</v>
      </c>
      <c r="I306" s="9" t="s">
        <v>284</v>
      </c>
      <c r="J306" s="9" t="s">
        <v>284</v>
      </c>
      <c r="K306" s="9">
        <v>608.80000000000007</v>
      </c>
      <c r="L306" s="74"/>
      <c r="M306" s="72">
        <f t="shared" si="6"/>
        <v>608.80000000000007</v>
      </c>
      <c r="R306" s="68"/>
      <c r="S306" s="68"/>
      <c r="T306" s="87"/>
      <c r="U306" s="3"/>
      <c r="V306" s="84"/>
      <c r="W306" s="72"/>
    </row>
    <row r="307" spans="1:23" ht="15">
      <c r="A307" s="28" t="s">
        <v>1022</v>
      </c>
      <c r="B307" s="294" t="s">
        <v>2255</v>
      </c>
      <c r="E307" s="9" t="s">
        <v>284</v>
      </c>
      <c r="F307" s="9" t="s">
        <v>284</v>
      </c>
      <c r="G307" s="9" t="s">
        <v>284</v>
      </c>
      <c r="H307" s="9" t="s">
        <v>284</v>
      </c>
      <c r="I307" s="9" t="s">
        <v>284</v>
      </c>
      <c r="J307" s="9" t="s">
        <v>284</v>
      </c>
      <c r="K307" s="9">
        <v>566.3499999999998</v>
      </c>
      <c r="L307" s="74"/>
      <c r="M307" s="72">
        <f t="shared" si="6"/>
        <v>566.3499999999998</v>
      </c>
      <c r="R307" s="68"/>
      <c r="T307" s="87"/>
      <c r="U307" s="3"/>
      <c r="V307" s="84"/>
      <c r="W307" s="72"/>
    </row>
    <row r="308" spans="1:23" ht="15">
      <c r="A308" s="28" t="s">
        <v>1023</v>
      </c>
      <c r="B308" s="240" t="s">
        <v>1831</v>
      </c>
      <c r="C308" s="3"/>
      <c r="D308" s="3"/>
      <c r="E308" s="9" t="s">
        <v>284</v>
      </c>
      <c r="F308" s="9" t="s">
        <v>284</v>
      </c>
      <c r="G308" s="9" t="s">
        <v>284</v>
      </c>
      <c r="H308" s="9" t="s">
        <v>284</v>
      </c>
      <c r="I308" s="9">
        <v>566</v>
      </c>
      <c r="J308" s="9" t="s">
        <v>284</v>
      </c>
      <c r="K308" s="9" t="s">
        <v>284</v>
      </c>
      <c r="L308" s="74"/>
      <c r="M308" s="72">
        <f t="shared" si="6"/>
        <v>566</v>
      </c>
      <c r="R308" s="68"/>
      <c r="S308" s="68"/>
      <c r="T308" s="87"/>
      <c r="U308" s="3"/>
      <c r="V308" s="84"/>
      <c r="W308" s="72"/>
    </row>
    <row r="309" spans="1:23" ht="15">
      <c r="A309" s="28" t="s">
        <v>1024</v>
      </c>
      <c r="B309" s="240" t="s">
        <v>1832</v>
      </c>
      <c r="C309" s="3"/>
      <c r="D309" s="3"/>
      <c r="E309" s="9" t="s">
        <v>284</v>
      </c>
      <c r="F309" s="9" t="s">
        <v>284</v>
      </c>
      <c r="G309" s="9" t="s">
        <v>284</v>
      </c>
      <c r="H309" s="9" t="s">
        <v>284</v>
      </c>
      <c r="I309" s="9">
        <v>553.79999999999995</v>
      </c>
      <c r="J309" s="9" t="s">
        <v>284</v>
      </c>
      <c r="K309" s="9" t="s">
        <v>284</v>
      </c>
      <c r="L309" s="74"/>
      <c r="M309" s="72">
        <f t="shared" si="6"/>
        <v>553.79999999999995</v>
      </c>
      <c r="R309" s="68"/>
      <c r="S309" s="235"/>
      <c r="T309" s="87"/>
      <c r="U309" s="3"/>
      <c r="V309" s="84"/>
      <c r="W309" s="72"/>
    </row>
    <row r="310" spans="1:23" ht="15">
      <c r="A310" s="28" t="s">
        <v>1025</v>
      </c>
      <c r="B310" s="68" t="s">
        <v>164</v>
      </c>
      <c r="E310" s="9" t="s">
        <v>284</v>
      </c>
      <c r="F310" s="9" t="s">
        <v>284</v>
      </c>
      <c r="G310" s="227">
        <v>539.14999999999986</v>
      </c>
      <c r="H310" s="9" t="s">
        <v>284</v>
      </c>
      <c r="I310" s="9" t="s">
        <v>284</v>
      </c>
      <c r="J310" s="9" t="s">
        <v>284</v>
      </c>
      <c r="K310" s="9" t="s">
        <v>284</v>
      </c>
      <c r="L310" s="74"/>
      <c r="M310" s="72">
        <f t="shared" si="6"/>
        <v>539.14999999999986</v>
      </c>
      <c r="O310" t="s">
        <v>293</v>
      </c>
      <c r="S310" s="294"/>
      <c r="T310" s="87"/>
      <c r="U310" s="3"/>
      <c r="V310" s="84"/>
      <c r="W310" s="72"/>
    </row>
    <row r="311" spans="1:23" ht="15">
      <c r="A311" s="28" t="s">
        <v>1026</v>
      </c>
      <c r="B311" s="294" t="s">
        <v>2218</v>
      </c>
      <c r="C311" s="3"/>
      <c r="D311" s="3"/>
      <c r="E311" s="9" t="s">
        <v>284</v>
      </c>
      <c r="F311" s="9" t="s">
        <v>284</v>
      </c>
      <c r="G311" s="9" t="s">
        <v>284</v>
      </c>
      <c r="H311" s="9" t="s">
        <v>284</v>
      </c>
      <c r="I311" s="9" t="s">
        <v>284</v>
      </c>
      <c r="J311" s="9">
        <v>317.8</v>
      </c>
      <c r="K311" s="9">
        <v>149.49999999999989</v>
      </c>
      <c r="L311" s="74"/>
      <c r="M311" s="72">
        <f t="shared" si="6"/>
        <v>467.2999999999999</v>
      </c>
      <c r="R311" s="68"/>
      <c r="T311" s="87"/>
      <c r="U311" s="3"/>
      <c r="V311" s="84"/>
      <c r="W311" s="72"/>
    </row>
    <row r="312" spans="1:23" ht="15">
      <c r="A312" s="28" t="s">
        <v>1027</v>
      </c>
      <c r="B312" s="294" t="s">
        <v>2283</v>
      </c>
      <c r="E312" s="9" t="s">
        <v>284</v>
      </c>
      <c r="F312" s="9" t="s">
        <v>284</v>
      </c>
      <c r="G312" s="9" t="s">
        <v>284</v>
      </c>
      <c r="H312" s="9" t="s">
        <v>284</v>
      </c>
      <c r="I312" s="9" t="s">
        <v>284</v>
      </c>
      <c r="J312" s="9" t="s">
        <v>284</v>
      </c>
      <c r="K312" s="9">
        <v>465.20000000000005</v>
      </c>
      <c r="L312" s="74"/>
      <c r="M312" s="72">
        <f t="shared" si="6"/>
        <v>465.20000000000005</v>
      </c>
      <c r="R312" s="68"/>
      <c r="S312" s="68"/>
      <c r="T312" s="87"/>
      <c r="U312" s="3"/>
      <c r="V312" s="84"/>
      <c r="W312" s="72"/>
    </row>
    <row r="313" spans="1:23" ht="15">
      <c r="A313" s="28" t="s">
        <v>1028</v>
      </c>
      <c r="B313" s="294" t="s">
        <v>2284</v>
      </c>
      <c r="E313" s="9" t="s">
        <v>284</v>
      </c>
      <c r="F313" s="9" t="s">
        <v>284</v>
      </c>
      <c r="G313" s="9" t="s">
        <v>284</v>
      </c>
      <c r="H313" s="9" t="s">
        <v>284</v>
      </c>
      <c r="I313" s="9" t="s">
        <v>284</v>
      </c>
      <c r="J313" s="9" t="s">
        <v>284</v>
      </c>
      <c r="K313" s="9">
        <v>459.79999999999961</v>
      </c>
      <c r="L313" s="74"/>
      <c r="M313" s="72">
        <f t="shared" si="6"/>
        <v>459.79999999999961</v>
      </c>
      <c r="R313" s="68"/>
      <c r="S313" s="235"/>
      <c r="T313" s="87"/>
      <c r="U313" s="3"/>
      <c r="V313" s="84"/>
      <c r="W313" s="72"/>
    </row>
    <row r="314" spans="1:23" ht="15">
      <c r="A314" s="28" t="s">
        <v>1029</v>
      </c>
      <c r="B314" s="240" t="s">
        <v>1829</v>
      </c>
      <c r="C314" s="3"/>
      <c r="D314" s="3"/>
      <c r="E314" s="9" t="s">
        <v>284</v>
      </c>
      <c r="F314" s="9" t="s">
        <v>284</v>
      </c>
      <c r="G314" s="9" t="s">
        <v>284</v>
      </c>
      <c r="H314" s="9" t="s">
        <v>284</v>
      </c>
      <c r="I314" s="9">
        <v>452.50000000000045</v>
      </c>
      <c r="J314" s="9" t="s">
        <v>284</v>
      </c>
      <c r="K314" s="9" t="s">
        <v>284</v>
      </c>
      <c r="L314" s="74"/>
      <c r="M314" s="72">
        <f t="shared" si="6"/>
        <v>452.50000000000045</v>
      </c>
      <c r="R314" s="68"/>
      <c r="S314" s="68"/>
      <c r="T314" s="87"/>
      <c r="U314" s="3"/>
      <c r="V314" s="84"/>
      <c r="W314" s="72"/>
    </row>
    <row r="315" spans="1:23" ht="15">
      <c r="A315" s="28" t="s">
        <v>1030</v>
      </c>
      <c r="B315" s="294" t="s">
        <v>2219</v>
      </c>
      <c r="C315" s="3"/>
      <c r="D315" s="3"/>
      <c r="E315" s="9" t="s">
        <v>284</v>
      </c>
      <c r="F315" s="9" t="s">
        <v>284</v>
      </c>
      <c r="G315" s="9" t="s">
        <v>284</v>
      </c>
      <c r="H315" s="9" t="s">
        <v>284</v>
      </c>
      <c r="I315" s="9" t="s">
        <v>284</v>
      </c>
      <c r="J315" s="9">
        <v>425.20000000000005</v>
      </c>
      <c r="K315" s="9" t="s">
        <v>284</v>
      </c>
      <c r="L315" s="74"/>
      <c r="M315" s="72">
        <f t="shared" si="6"/>
        <v>425.20000000000005</v>
      </c>
      <c r="R315" s="68"/>
      <c r="T315" s="87"/>
      <c r="U315" s="3"/>
      <c r="V315" s="84"/>
      <c r="W315" s="72"/>
    </row>
    <row r="316" spans="1:23" ht="15">
      <c r="A316" s="28" t="s">
        <v>1031</v>
      </c>
      <c r="B316" s="68" t="s">
        <v>855</v>
      </c>
      <c r="E316" s="9" t="s">
        <v>284</v>
      </c>
      <c r="F316" s="9" t="s">
        <v>284</v>
      </c>
      <c r="G316" s="9" t="s">
        <v>284</v>
      </c>
      <c r="H316" s="9">
        <v>418.49999999999977</v>
      </c>
      <c r="I316" s="9" t="s">
        <v>284</v>
      </c>
      <c r="J316" s="9" t="s">
        <v>284</v>
      </c>
      <c r="K316" s="9" t="s">
        <v>284</v>
      </c>
      <c r="L316" s="74"/>
      <c r="M316" s="72">
        <f t="shared" si="6"/>
        <v>418.49999999999977</v>
      </c>
      <c r="S316" s="68"/>
      <c r="T316" s="87"/>
      <c r="U316" s="3"/>
      <c r="V316" s="84"/>
      <c r="W316" s="72"/>
    </row>
    <row r="317" spans="1:23" ht="15">
      <c r="A317" s="28" t="s">
        <v>1032</v>
      </c>
      <c r="B317" s="294" t="s">
        <v>2254</v>
      </c>
      <c r="E317" s="9" t="s">
        <v>284</v>
      </c>
      <c r="F317" s="9" t="s">
        <v>284</v>
      </c>
      <c r="G317" s="9" t="s">
        <v>284</v>
      </c>
      <c r="H317" s="9" t="s">
        <v>284</v>
      </c>
      <c r="I317" s="9" t="s">
        <v>284</v>
      </c>
      <c r="J317" s="9" t="s">
        <v>284</v>
      </c>
      <c r="K317" s="9">
        <v>412.89999999999986</v>
      </c>
      <c r="L317" s="74"/>
      <c r="M317" s="72">
        <f t="shared" si="6"/>
        <v>412.89999999999986</v>
      </c>
      <c r="R317" s="68"/>
      <c r="T317" s="87"/>
      <c r="U317" s="3"/>
      <c r="V317" s="84"/>
      <c r="W317" s="72"/>
    </row>
    <row r="318" spans="1:23" ht="15">
      <c r="A318" s="28" t="s">
        <v>1033</v>
      </c>
      <c r="B318" s="240" t="s">
        <v>1839</v>
      </c>
      <c r="C318" s="3"/>
      <c r="D318" s="3"/>
      <c r="E318" s="9" t="s">
        <v>284</v>
      </c>
      <c r="F318" s="9" t="s">
        <v>284</v>
      </c>
      <c r="G318" s="9" t="s">
        <v>284</v>
      </c>
      <c r="H318" s="9" t="s">
        <v>284</v>
      </c>
      <c r="I318" s="9">
        <v>407.50000000000023</v>
      </c>
      <c r="J318" s="9" t="s">
        <v>284</v>
      </c>
      <c r="K318" s="9" t="s">
        <v>284</v>
      </c>
      <c r="L318" s="74"/>
      <c r="M318" s="72">
        <f t="shared" si="6"/>
        <v>407.50000000000023</v>
      </c>
      <c r="R318" s="68"/>
      <c r="T318" s="87"/>
      <c r="U318" s="3"/>
      <c r="V318" s="84"/>
      <c r="W318" s="72"/>
    </row>
    <row r="319" spans="1:23" ht="15">
      <c r="A319" s="28" t="s">
        <v>1034</v>
      </c>
      <c r="B319" s="294" t="s">
        <v>2258</v>
      </c>
      <c r="E319" s="9" t="s">
        <v>284</v>
      </c>
      <c r="F319" s="9" t="s">
        <v>284</v>
      </c>
      <c r="G319" s="9" t="s">
        <v>284</v>
      </c>
      <c r="H319" s="9" t="s">
        <v>284</v>
      </c>
      <c r="I319" s="9" t="s">
        <v>284</v>
      </c>
      <c r="J319" s="9" t="s">
        <v>284</v>
      </c>
      <c r="K319" s="9">
        <v>374.05000000000007</v>
      </c>
      <c r="L319" s="74"/>
      <c r="M319" s="72">
        <f t="shared" si="6"/>
        <v>374.05000000000007</v>
      </c>
      <c r="R319" s="68"/>
      <c r="S319" s="294"/>
      <c r="T319" s="87"/>
      <c r="U319" s="3"/>
      <c r="V319" s="84"/>
      <c r="W319" s="72"/>
    </row>
    <row r="320" spans="1:23" ht="15">
      <c r="A320" s="28" t="s">
        <v>1035</v>
      </c>
      <c r="B320" s="68" t="s">
        <v>178</v>
      </c>
      <c r="E320" s="9">
        <v>8.4</v>
      </c>
      <c r="F320" s="9">
        <v>329.3000000000003</v>
      </c>
      <c r="G320" s="9" t="s">
        <v>284</v>
      </c>
      <c r="H320" s="9" t="s">
        <v>284</v>
      </c>
      <c r="I320" s="9" t="s">
        <v>284</v>
      </c>
      <c r="J320" s="9" t="s">
        <v>284</v>
      </c>
      <c r="K320" s="9" t="s">
        <v>284</v>
      </c>
      <c r="L320" s="74"/>
      <c r="M320" s="72">
        <f t="shared" si="6"/>
        <v>337.70000000000027</v>
      </c>
      <c r="R320" s="68"/>
      <c r="S320" s="294"/>
      <c r="T320" s="87"/>
      <c r="U320" s="3"/>
      <c r="V320" s="84"/>
      <c r="W320" s="72"/>
    </row>
    <row r="321" spans="1:23" ht="15">
      <c r="A321" s="28" t="s">
        <v>1036</v>
      </c>
      <c r="B321" s="294" t="s">
        <v>2260</v>
      </c>
      <c r="E321" s="9" t="s">
        <v>284</v>
      </c>
      <c r="F321" s="9" t="s">
        <v>284</v>
      </c>
      <c r="G321" s="9" t="s">
        <v>284</v>
      </c>
      <c r="H321" s="9" t="s">
        <v>284</v>
      </c>
      <c r="I321" s="9" t="s">
        <v>284</v>
      </c>
      <c r="J321" s="9" t="s">
        <v>284</v>
      </c>
      <c r="K321" s="9">
        <v>316.89999999999986</v>
      </c>
      <c r="L321" s="74"/>
      <c r="M321" s="72">
        <f t="shared" si="6"/>
        <v>316.89999999999986</v>
      </c>
      <c r="R321" s="68"/>
      <c r="S321" s="28"/>
      <c r="T321" s="87"/>
      <c r="U321" s="3"/>
      <c r="V321" s="84"/>
      <c r="W321" s="72"/>
    </row>
    <row r="322" spans="1:23" ht="15">
      <c r="A322" s="28" t="s">
        <v>1037</v>
      </c>
      <c r="B322" s="294" t="s">
        <v>2253</v>
      </c>
      <c r="E322" s="9" t="s">
        <v>284</v>
      </c>
      <c r="F322" s="9" t="s">
        <v>284</v>
      </c>
      <c r="G322" s="9" t="s">
        <v>284</v>
      </c>
      <c r="H322" s="9" t="s">
        <v>284</v>
      </c>
      <c r="I322" s="9" t="s">
        <v>284</v>
      </c>
      <c r="J322" s="9" t="s">
        <v>284</v>
      </c>
      <c r="K322" s="9">
        <v>302.20000000000005</v>
      </c>
      <c r="L322" s="74"/>
      <c r="M322" s="72">
        <f t="shared" si="6"/>
        <v>302.20000000000005</v>
      </c>
      <c r="R322" s="68"/>
      <c r="T322" s="87"/>
      <c r="U322" s="3"/>
      <c r="V322" s="84"/>
      <c r="W322" s="72"/>
    </row>
    <row r="323" spans="1:23" ht="15">
      <c r="A323" s="28" t="s">
        <v>1038</v>
      </c>
      <c r="B323" s="240" t="s">
        <v>1857</v>
      </c>
      <c r="C323" s="3"/>
      <c r="D323" s="3"/>
      <c r="E323" s="9" t="s">
        <v>284</v>
      </c>
      <c r="F323" s="9" t="s">
        <v>284</v>
      </c>
      <c r="G323" s="9" t="s">
        <v>284</v>
      </c>
      <c r="H323" s="9" t="s">
        <v>284</v>
      </c>
      <c r="I323" s="9">
        <v>174</v>
      </c>
      <c r="J323" s="9" t="s">
        <v>284</v>
      </c>
      <c r="K323" s="9" t="s">
        <v>284</v>
      </c>
      <c r="L323" s="74"/>
      <c r="M323" s="72">
        <f t="shared" si="6"/>
        <v>174</v>
      </c>
      <c r="R323" s="68"/>
      <c r="S323" s="294"/>
      <c r="T323" s="87"/>
      <c r="U323" s="3"/>
      <c r="V323" s="84"/>
      <c r="W323" s="72"/>
    </row>
    <row r="324" spans="1:23" ht="15">
      <c r="A324" s="28" t="s">
        <v>3838</v>
      </c>
      <c r="B324" s="68" t="s">
        <v>179</v>
      </c>
      <c r="E324" s="227">
        <v>99.999999999997442</v>
      </c>
      <c r="F324" s="9" t="s">
        <v>284</v>
      </c>
      <c r="G324" s="9" t="s">
        <v>284</v>
      </c>
      <c r="H324" s="9" t="s">
        <v>284</v>
      </c>
      <c r="I324" s="9" t="s">
        <v>284</v>
      </c>
      <c r="J324" s="9" t="s">
        <v>284</v>
      </c>
      <c r="K324" s="9" t="s">
        <v>284</v>
      </c>
      <c r="L324" s="74"/>
      <c r="M324" s="72">
        <f t="shared" si="6"/>
        <v>99.999999999997442</v>
      </c>
      <c r="O324" t="s">
        <v>303</v>
      </c>
      <c r="R324" s="68"/>
      <c r="S324" s="68"/>
      <c r="T324" s="87"/>
      <c r="U324" s="3"/>
      <c r="V324" s="84"/>
      <c r="W324" s="72"/>
    </row>
    <row r="325" spans="1:23" ht="15">
      <c r="A325" s="28"/>
      <c r="B325" s="68"/>
      <c r="E325" s="227"/>
      <c r="F325" s="9"/>
      <c r="G325" s="9"/>
      <c r="H325" s="9"/>
      <c r="L325" s="74"/>
      <c r="M325" s="72"/>
      <c r="R325" s="68"/>
      <c r="T325" s="87"/>
      <c r="U325" s="3"/>
      <c r="V325" s="84"/>
      <c r="W325" s="72"/>
    </row>
    <row r="326" spans="1:23" ht="15">
      <c r="A326" s="28"/>
      <c r="B326" s="68"/>
      <c r="E326" s="9"/>
      <c r="L326" s="74"/>
    </row>
    <row r="327" spans="1:23" ht="15">
      <c r="A327" s="28"/>
      <c r="B327" s="68"/>
      <c r="E327" s="9"/>
      <c r="L327" s="74"/>
    </row>
    <row r="328" spans="1:23" ht="25.5">
      <c r="A328" s="23" t="s">
        <v>189</v>
      </c>
      <c r="L328" s="74"/>
    </row>
    <row r="329" spans="1:23" ht="14.25">
      <c r="L329" s="74"/>
      <c r="R329" s="68"/>
    </row>
    <row r="330" spans="1:23" ht="15">
      <c r="A330" s="40"/>
      <c r="B330" s="40"/>
      <c r="C330" s="40"/>
      <c r="D330" s="40"/>
      <c r="E330" s="66">
        <v>2016</v>
      </c>
      <c r="F330" s="66">
        <v>2017</v>
      </c>
      <c r="G330" s="66">
        <v>2018</v>
      </c>
      <c r="H330" s="66">
        <v>2019</v>
      </c>
      <c r="I330" s="66">
        <v>2020</v>
      </c>
      <c r="J330" s="66">
        <v>2021</v>
      </c>
      <c r="K330" s="66">
        <v>2022</v>
      </c>
      <c r="L330" s="74"/>
      <c r="M330" s="75" t="s">
        <v>40</v>
      </c>
      <c r="N330" s="40"/>
      <c r="R330" s="68"/>
      <c r="S330" s="68"/>
      <c r="T330" s="68"/>
      <c r="U330" s="68"/>
      <c r="V330" s="54"/>
    </row>
    <row r="331" spans="1:23" ht="15">
      <c r="A331" s="28" t="s">
        <v>0</v>
      </c>
      <c r="B331" s="68" t="s">
        <v>23</v>
      </c>
      <c r="E331" s="227">
        <v>105.50000000000023</v>
      </c>
      <c r="F331" s="227">
        <v>338.50000000000011</v>
      </c>
      <c r="G331" s="227">
        <v>125.70000000000027</v>
      </c>
      <c r="H331" s="9">
        <v>220.00000000000023</v>
      </c>
      <c r="I331" s="9">
        <v>227.39999999999964</v>
      </c>
      <c r="J331" s="9">
        <v>99.399999999999864</v>
      </c>
      <c r="K331" s="227">
        <v>367.00000000000045</v>
      </c>
      <c r="M331" s="72">
        <f t="shared" ref="M331:M362" si="7">SUM(E331:K331)</f>
        <v>1483.5000000000009</v>
      </c>
      <c r="O331" t="s">
        <v>3888</v>
      </c>
      <c r="Q331" s="3"/>
      <c r="R331" s="226" t="s">
        <v>3889</v>
      </c>
      <c r="S331" s="235"/>
      <c r="T331" s="68"/>
      <c r="U331" s="396"/>
      <c r="V331" s="68"/>
    </row>
    <row r="332" spans="1:23" ht="15">
      <c r="A332" s="28" t="s">
        <v>2</v>
      </c>
      <c r="B332" s="68" t="s">
        <v>861</v>
      </c>
      <c r="E332" s="9" t="s">
        <v>284</v>
      </c>
      <c r="F332" s="9" t="s">
        <v>284</v>
      </c>
      <c r="G332" s="9" t="s">
        <v>284</v>
      </c>
      <c r="H332" s="223">
        <v>407.5</v>
      </c>
      <c r="I332" s="224">
        <v>410.49999999999932</v>
      </c>
      <c r="J332" s="227">
        <v>294.39999999999986</v>
      </c>
      <c r="K332" s="9">
        <v>306.80000000000018</v>
      </c>
      <c r="M332" s="72">
        <f t="shared" si="7"/>
        <v>1419.1999999999994</v>
      </c>
      <c r="O332" t="s">
        <v>3791</v>
      </c>
      <c r="R332" s="226" t="s">
        <v>1953</v>
      </c>
      <c r="S332" s="68"/>
      <c r="T332" s="68"/>
      <c r="U332" s="396"/>
      <c r="V332" s="68"/>
    </row>
    <row r="333" spans="1:23" ht="15">
      <c r="A333" s="28" t="s">
        <v>3</v>
      </c>
      <c r="B333" s="68" t="s">
        <v>11</v>
      </c>
      <c r="E333" s="222">
        <v>141.10000000000036</v>
      </c>
      <c r="F333" s="227">
        <v>304.5</v>
      </c>
      <c r="G333" s="9">
        <v>9.0999999999999091</v>
      </c>
      <c r="H333" s="9">
        <v>239.39999999999986</v>
      </c>
      <c r="I333" s="9">
        <v>277</v>
      </c>
      <c r="J333" s="9">
        <v>228.60000000000036</v>
      </c>
      <c r="K333" s="9">
        <v>185.10000000000014</v>
      </c>
      <c r="M333" s="72">
        <f t="shared" si="7"/>
        <v>1384.8000000000006</v>
      </c>
      <c r="O333" t="s">
        <v>312</v>
      </c>
      <c r="Q333" s="3"/>
      <c r="R333" s="3"/>
      <c r="S333" s="68"/>
      <c r="T333" s="68"/>
      <c r="U333" s="397"/>
      <c r="V333" s="68"/>
    </row>
    <row r="334" spans="1:23" ht="15">
      <c r="A334" s="28" t="s">
        <v>5</v>
      </c>
      <c r="B334" s="68" t="s">
        <v>33</v>
      </c>
      <c r="E334" s="227">
        <v>119.49999999999977</v>
      </c>
      <c r="F334" s="227">
        <v>324.20000000000016</v>
      </c>
      <c r="G334" s="9">
        <v>96.599999999999909</v>
      </c>
      <c r="H334" s="9">
        <v>178.19999999999982</v>
      </c>
      <c r="I334" s="9">
        <v>115.5</v>
      </c>
      <c r="J334" s="222">
        <v>366.49999999999977</v>
      </c>
      <c r="K334" s="9">
        <v>180.00000000000045</v>
      </c>
      <c r="M334" s="72">
        <f t="shared" si="7"/>
        <v>1380.5</v>
      </c>
      <c r="O334" t="s">
        <v>364</v>
      </c>
      <c r="Q334" s="3"/>
      <c r="R334" s="3"/>
      <c r="S334" s="294"/>
      <c r="T334" s="68"/>
      <c r="U334" s="396"/>
      <c r="V334" s="68"/>
    </row>
    <row r="335" spans="1:23" ht="15">
      <c r="A335" s="28" t="s">
        <v>7</v>
      </c>
      <c r="B335" s="68" t="s">
        <v>144</v>
      </c>
      <c r="E335" s="9" t="s">
        <v>284</v>
      </c>
      <c r="F335" s="224">
        <v>523.29999999999995</v>
      </c>
      <c r="G335" s="227">
        <v>122.90000000000009</v>
      </c>
      <c r="H335" s="9">
        <v>158.80000000000041</v>
      </c>
      <c r="I335" s="9">
        <v>248.99999999999977</v>
      </c>
      <c r="J335" s="9">
        <v>148.89999999999986</v>
      </c>
      <c r="K335" s="9">
        <v>159.40000000000032</v>
      </c>
      <c r="M335" s="72">
        <f t="shared" si="7"/>
        <v>1362.3000000000004</v>
      </c>
      <c r="O335" t="s">
        <v>307</v>
      </c>
      <c r="Q335" s="3"/>
      <c r="R335" s="3" t="s">
        <v>1953</v>
      </c>
      <c r="S335" s="235"/>
      <c r="T335" s="68"/>
      <c r="U335" s="396"/>
      <c r="V335" s="68"/>
    </row>
    <row r="336" spans="1:23" ht="15">
      <c r="A336" s="28" t="s">
        <v>8</v>
      </c>
      <c r="B336" s="68" t="s">
        <v>867</v>
      </c>
      <c r="E336" s="9" t="s">
        <v>284</v>
      </c>
      <c r="F336" s="9" t="s">
        <v>284</v>
      </c>
      <c r="G336" s="9" t="s">
        <v>284</v>
      </c>
      <c r="H336" s="222">
        <v>489.80000000000041</v>
      </c>
      <c r="I336" s="9">
        <v>188.99999999999955</v>
      </c>
      <c r="J336" s="9">
        <v>255.09999999999991</v>
      </c>
      <c r="K336" s="227">
        <v>422.40000000000032</v>
      </c>
      <c r="M336" s="72">
        <f t="shared" si="7"/>
        <v>1356.3000000000002</v>
      </c>
      <c r="O336" t="s">
        <v>359</v>
      </c>
      <c r="S336" s="294"/>
      <c r="T336" s="68"/>
      <c r="U336" s="396"/>
      <c r="V336" s="68"/>
    </row>
    <row r="337" spans="1:22" ht="15">
      <c r="A337" s="28" t="s">
        <v>10</v>
      </c>
      <c r="B337" s="68" t="s">
        <v>25</v>
      </c>
      <c r="E337" s="227">
        <v>102</v>
      </c>
      <c r="F337" s="9">
        <v>275.10000000000002</v>
      </c>
      <c r="G337" s="9">
        <v>76.400000000000091</v>
      </c>
      <c r="H337" s="9">
        <v>101.30000000000018</v>
      </c>
      <c r="I337" s="227">
        <v>311.49999999999955</v>
      </c>
      <c r="J337" s="9">
        <v>281.30000000000041</v>
      </c>
      <c r="K337" s="9">
        <v>200.69999999999959</v>
      </c>
      <c r="M337" s="72">
        <f t="shared" si="7"/>
        <v>1348.3</v>
      </c>
      <c r="O337" t="s">
        <v>342</v>
      </c>
      <c r="Q337" s="3"/>
      <c r="R337" s="3"/>
      <c r="S337" s="235"/>
      <c r="T337" s="68"/>
      <c r="U337" s="396"/>
      <c r="V337" s="68"/>
    </row>
    <row r="338" spans="1:22" ht="15">
      <c r="A338" s="28" t="s">
        <v>12</v>
      </c>
      <c r="B338" s="68" t="s">
        <v>6</v>
      </c>
      <c r="E338" s="224">
        <v>159.30000000000018</v>
      </c>
      <c r="F338" s="227">
        <v>306</v>
      </c>
      <c r="G338" s="224">
        <v>215.70000000000027</v>
      </c>
      <c r="H338" s="9">
        <v>198.60000000000036</v>
      </c>
      <c r="I338" s="9">
        <v>105.59999999999968</v>
      </c>
      <c r="J338" s="227">
        <v>331.40000000000009</v>
      </c>
      <c r="K338" s="9" t="s">
        <v>284</v>
      </c>
      <c r="M338" s="72">
        <f t="shared" si="7"/>
        <v>1316.6000000000006</v>
      </c>
      <c r="O338" t="s">
        <v>3790</v>
      </c>
      <c r="Q338" s="3"/>
      <c r="R338" s="3" t="s">
        <v>1954</v>
      </c>
      <c r="S338" s="294"/>
      <c r="T338" s="68"/>
      <c r="U338" s="396"/>
      <c r="V338" s="68"/>
    </row>
    <row r="339" spans="1:22" ht="15">
      <c r="A339" s="28" t="s">
        <v>14</v>
      </c>
      <c r="B339" s="68" t="s">
        <v>27</v>
      </c>
      <c r="E339" s="9">
        <v>95.900000000000091</v>
      </c>
      <c r="F339" s="9">
        <v>254.30000000000007</v>
      </c>
      <c r="G339" s="9">
        <v>7.7000000000000455</v>
      </c>
      <c r="H339" s="9">
        <v>67.599999999999682</v>
      </c>
      <c r="I339" s="9">
        <v>177.5</v>
      </c>
      <c r="J339" s="9">
        <v>180.90000000000009</v>
      </c>
      <c r="K339" s="222">
        <v>507.09999999999991</v>
      </c>
      <c r="M339" s="72">
        <f t="shared" si="7"/>
        <v>1291</v>
      </c>
      <c r="O339" t="s">
        <v>306</v>
      </c>
      <c r="Q339" s="3"/>
      <c r="R339" s="3"/>
      <c r="S339" s="235"/>
      <c r="T339" s="68"/>
      <c r="U339" s="396"/>
      <c r="V339" s="68"/>
    </row>
    <row r="340" spans="1:22" ht="15">
      <c r="A340" s="28" t="s">
        <v>16</v>
      </c>
      <c r="B340" s="68" t="s">
        <v>1</v>
      </c>
      <c r="E340" s="9">
        <v>42.599999999999909</v>
      </c>
      <c r="F340" s="9">
        <v>231.50000000000023</v>
      </c>
      <c r="G340" s="9">
        <v>6</v>
      </c>
      <c r="H340" s="9">
        <v>186.39999999999986</v>
      </c>
      <c r="I340" s="227">
        <v>300</v>
      </c>
      <c r="J340" s="9">
        <v>207.10000000000014</v>
      </c>
      <c r="K340" s="9">
        <v>313.60000000000059</v>
      </c>
      <c r="M340" s="72">
        <f t="shared" si="7"/>
        <v>1287.2000000000007</v>
      </c>
      <c r="O340" t="s">
        <v>293</v>
      </c>
      <c r="Q340" s="3"/>
      <c r="R340" s="3"/>
      <c r="S340" s="68"/>
      <c r="T340" s="68"/>
      <c r="U340" s="397"/>
      <c r="V340" s="68"/>
    </row>
    <row r="341" spans="1:22" ht="15">
      <c r="A341" s="28" t="s">
        <v>18</v>
      </c>
      <c r="B341" s="68" t="s">
        <v>37</v>
      </c>
      <c r="E341" s="9">
        <v>52.500000000000227</v>
      </c>
      <c r="F341" s="223">
        <v>438.50000000000045</v>
      </c>
      <c r="G341" s="9">
        <v>114.50000000000023</v>
      </c>
      <c r="H341" s="9">
        <v>32.400000000000318</v>
      </c>
      <c r="I341" s="9">
        <v>247.49999999999955</v>
      </c>
      <c r="J341" s="9">
        <v>208.10000000000014</v>
      </c>
      <c r="K341" s="9">
        <v>191.49999999999977</v>
      </c>
      <c r="M341" s="72">
        <f t="shared" si="7"/>
        <v>1285.0000000000007</v>
      </c>
      <c r="O341" t="s">
        <v>288</v>
      </c>
      <c r="Q341" s="3"/>
      <c r="R341" s="3"/>
      <c r="S341" s="294"/>
      <c r="T341" s="68"/>
      <c r="U341" s="396"/>
      <c r="V341" s="68"/>
    </row>
    <row r="342" spans="1:22" ht="15">
      <c r="A342" s="28" t="s">
        <v>20</v>
      </c>
      <c r="B342" s="68" t="s">
        <v>143</v>
      </c>
      <c r="E342" s="9" t="s">
        <v>284</v>
      </c>
      <c r="F342" s="222">
        <v>501.60000000000014</v>
      </c>
      <c r="G342" s="9">
        <v>58.5</v>
      </c>
      <c r="H342" s="9">
        <v>123.7000000000005</v>
      </c>
      <c r="I342" s="9">
        <v>209.39999999999986</v>
      </c>
      <c r="J342" s="9">
        <v>130.10000000000014</v>
      </c>
      <c r="K342" s="9">
        <v>200.10000000000127</v>
      </c>
      <c r="M342" s="72">
        <f t="shared" si="7"/>
        <v>1223.4000000000019</v>
      </c>
      <c r="O342" t="s">
        <v>306</v>
      </c>
      <c r="Q342" s="3"/>
      <c r="R342" s="3"/>
      <c r="S342" s="68"/>
      <c r="T342" s="68"/>
      <c r="U342" s="396"/>
      <c r="V342" s="68"/>
    </row>
    <row r="343" spans="1:22" ht="15">
      <c r="A343" s="28" t="s">
        <v>22</v>
      </c>
      <c r="B343" s="68" t="s">
        <v>21</v>
      </c>
      <c r="E343" s="9">
        <v>49</v>
      </c>
      <c r="F343" s="9">
        <v>264.09999999999991</v>
      </c>
      <c r="G343" s="227">
        <v>178.20000000000027</v>
      </c>
      <c r="H343" s="9">
        <v>149.20000000000027</v>
      </c>
      <c r="I343" s="9">
        <v>226.49999999999909</v>
      </c>
      <c r="J343" s="9">
        <v>103.39999999999941</v>
      </c>
      <c r="K343" s="9">
        <v>191.99999999999955</v>
      </c>
      <c r="M343" s="72">
        <f t="shared" si="7"/>
        <v>1162.3999999999985</v>
      </c>
      <c r="O343" t="s">
        <v>290</v>
      </c>
      <c r="Q343" s="3"/>
      <c r="R343" s="3"/>
      <c r="S343" s="68"/>
      <c r="T343" s="68"/>
      <c r="U343" s="396"/>
      <c r="V343" s="68"/>
    </row>
    <row r="344" spans="1:22" ht="15">
      <c r="A344" s="28" t="s">
        <v>24</v>
      </c>
      <c r="B344" s="68" t="s">
        <v>828</v>
      </c>
      <c r="E344" s="9" t="s">
        <v>284</v>
      </c>
      <c r="F344" s="9" t="s">
        <v>284</v>
      </c>
      <c r="G344" s="9" t="s">
        <v>284</v>
      </c>
      <c r="H344" s="227">
        <v>350.5</v>
      </c>
      <c r="I344" s="9">
        <v>141.50000000000023</v>
      </c>
      <c r="J344" s="227">
        <v>293.09999999999991</v>
      </c>
      <c r="K344" s="9">
        <v>348.49999999999977</v>
      </c>
      <c r="M344" s="72">
        <f t="shared" si="7"/>
        <v>1133.5999999999999</v>
      </c>
      <c r="O344" t="s">
        <v>331</v>
      </c>
      <c r="S344" s="68"/>
      <c r="T344" s="68"/>
      <c r="U344" s="397"/>
      <c r="V344" s="68"/>
    </row>
    <row r="345" spans="1:22" ht="15">
      <c r="A345" s="28" t="s">
        <v>26</v>
      </c>
      <c r="B345" s="68" t="s">
        <v>153</v>
      </c>
      <c r="E345" s="9" t="s">
        <v>284</v>
      </c>
      <c r="F345" s="9" t="s">
        <v>284</v>
      </c>
      <c r="G345" s="227">
        <v>135.60000000000014</v>
      </c>
      <c r="H345" s="9">
        <v>168.69999999999982</v>
      </c>
      <c r="I345" s="223">
        <v>369.40000000000055</v>
      </c>
      <c r="J345" s="9">
        <v>243</v>
      </c>
      <c r="K345" s="9">
        <v>208.15000000000032</v>
      </c>
      <c r="M345" s="72">
        <f t="shared" si="7"/>
        <v>1124.8500000000008</v>
      </c>
      <c r="O345" t="s">
        <v>314</v>
      </c>
      <c r="Q345" s="3"/>
      <c r="R345" s="3"/>
      <c r="S345" s="235"/>
      <c r="T345" s="68"/>
      <c r="U345" s="396"/>
      <c r="V345" s="68"/>
    </row>
    <row r="346" spans="1:22" ht="15">
      <c r="A346" s="28" t="s">
        <v>28</v>
      </c>
      <c r="B346" s="68" t="s">
        <v>15</v>
      </c>
      <c r="E346" s="9">
        <v>73.699999999999818</v>
      </c>
      <c r="F346" s="227">
        <v>362.59999999999991</v>
      </c>
      <c r="G346" s="222">
        <v>209.29999999999995</v>
      </c>
      <c r="H346" s="9">
        <v>35.699999999999818</v>
      </c>
      <c r="I346" s="69" t="s">
        <v>285</v>
      </c>
      <c r="J346" s="9">
        <v>144.99999999999977</v>
      </c>
      <c r="K346" s="9">
        <v>279.2000000000005</v>
      </c>
      <c r="M346" s="72">
        <f t="shared" si="7"/>
        <v>1105.4999999999998</v>
      </c>
      <c r="O346" t="s">
        <v>313</v>
      </c>
      <c r="Q346" s="3"/>
      <c r="R346" s="3"/>
      <c r="S346" s="68"/>
      <c r="T346" s="68"/>
      <c r="U346" s="397"/>
      <c r="V346" s="68"/>
    </row>
    <row r="347" spans="1:22" ht="15">
      <c r="A347" s="28" t="s">
        <v>30</v>
      </c>
      <c r="B347" s="68" t="s">
        <v>842</v>
      </c>
      <c r="E347" s="9" t="s">
        <v>284</v>
      </c>
      <c r="F347" s="9" t="s">
        <v>284</v>
      </c>
      <c r="G347" s="9" t="s">
        <v>284</v>
      </c>
      <c r="H347" s="9">
        <v>312.09999999999991</v>
      </c>
      <c r="I347" s="9">
        <v>242.60000000000014</v>
      </c>
      <c r="J347" s="9">
        <v>187.39999999999986</v>
      </c>
      <c r="K347" s="9">
        <v>347.69999999999982</v>
      </c>
      <c r="M347" s="72">
        <f t="shared" si="7"/>
        <v>1089.7999999999997</v>
      </c>
      <c r="S347" s="294"/>
      <c r="T347" s="68"/>
      <c r="U347" s="396"/>
      <c r="V347" s="68"/>
    </row>
    <row r="348" spans="1:22" ht="15">
      <c r="A348" s="28" t="s">
        <v>32</v>
      </c>
      <c r="B348" s="68" t="s">
        <v>142</v>
      </c>
      <c r="E348" s="9" t="s">
        <v>284</v>
      </c>
      <c r="F348" s="9">
        <v>160.49999999999977</v>
      </c>
      <c r="G348" s="9">
        <v>81.299999999999727</v>
      </c>
      <c r="H348" s="9">
        <v>158.30000000000018</v>
      </c>
      <c r="I348" s="9">
        <v>247.99999999999977</v>
      </c>
      <c r="J348" s="9">
        <v>251.29999999999973</v>
      </c>
      <c r="K348" s="9">
        <v>178.89999999999941</v>
      </c>
      <c r="M348" s="72">
        <f t="shared" si="7"/>
        <v>1078.2999999999986</v>
      </c>
      <c r="Q348" s="3"/>
      <c r="R348" s="3"/>
      <c r="S348" s="235"/>
      <c r="T348" s="68"/>
      <c r="U348" s="396"/>
      <c r="V348" s="68"/>
    </row>
    <row r="349" spans="1:22" ht="15">
      <c r="A349" s="28" t="s">
        <v>34</v>
      </c>
      <c r="B349" s="68" t="s">
        <v>17</v>
      </c>
      <c r="E349" s="9">
        <v>99.900000000000091</v>
      </c>
      <c r="F349" s="9">
        <v>197.70000000000005</v>
      </c>
      <c r="G349" s="227">
        <v>144.79999999999995</v>
      </c>
      <c r="H349" s="9">
        <v>60.899999999999636</v>
      </c>
      <c r="I349" s="9">
        <v>53.300000000000182</v>
      </c>
      <c r="J349" s="227">
        <v>336.29999999999995</v>
      </c>
      <c r="K349" s="9">
        <v>172.50000000000068</v>
      </c>
      <c r="M349" s="72">
        <f t="shared" si="7"/>
        <v>1065.4000000000005</v>
      </c>
      <c r="O349" t="s">
        <v>292</v>
      </c>
      <c r="Q349" s="3"/>
      <c r="R349" s="3"/>
      <c r="S349" s="68"/>
      <c r="T349" s="68"/>
      <c r="U349" s="396"/>
      <c r="V349" s="68"/>
    </row>
    <row r="350" spans="1:22" ht="15">
      <c r="A350" s="28" t="s">
        <v>36</v>
      </c>
      <c r="B350" s="68" t="s">
        <v>809</v>
      </c>
      <c r="E350" s="9" t="s">
        <v>284</v>
      </c>
      <c r="F350" s="9" t="s">
        <v>284</v>
      </c>
      <c r="G350" s="9" t="s">
        <v>284</v>
      </c>
      <c r="H350" s="227">
        <v>387.90000000000009</v>
      </c>
      <c r="I350" s="9">
        <v>197.5</v>
      </c>
      <c r="J350" s="9">
        <v>122.19999999999993</v>
      </c>
      <c r="K350" s="9">
        <v>348.59999999999968</v>
      </c>
      <c r="M350" s="72">
        <f t="shared" si="7"/>
        <v>1056.1999999999998</v>
      </c>
      <c r="O350" t="s">
        <v>289</v>
      </c>
      <c r="S350" s="235"/>
      <c r="T350" s="68"/>
      <c r="U350" s="397"/>
      <c r="V350" s="68"/>
    </row>
    <row r="351" spans="1:22" ht="15">
      <c r="A351" s="28" t="s">
        <v>38</v>
      </c>
      <c r="B351" s="68" t="s">
        <v>13</v>
      </c>
      <c r="E351" s="67">
        <v>134.99999999999989</v>
      </c>
      <c r="F351" s="227">
        <v>316.89999999999986</v>
      </c>
      <c r="G351" s="9">
        <v>49.600000000000136</v>
      </c>
      <c r="H351" s="9">
        <v>266.50000000000045</v>
      </c>
      <c r="I351" s="9">
        <v>37.799999999999727</v>
      </c>
      <c r="J351" s="69" t="s">
        <v>285</v>
      </c>
      <c r="K351" s="9">
        <v>249.70000000000005</v>
      </c>
      <c r="M351" s="72">
        <f t="shared" si="7"/>
        <v>1055.5</v>
      </c>
      <c r="O351" t="s">
        <v>314</v>
      </c>
      <c r="Q351" s="3"/>
      <c r="R351" s="3"/>
      <c r="S351" s="235"/>
      <c r="T351" s="68"/>
      <c r="U351" s="396"/>
      <c r="V351" s="68"/>
    </row>
    <row r="352" spans="1:22" ht="15">
      <c r="A352" s="28" t="s">
        <v>145</v>
      </c>
      <c r="B352" s="68" t="s">
        <v>853</v>
      </c>
      <c r="E352" s="9" t="s">
        <v>284</v>
      </c>
      <c r="F352" s="9" t="s">
        <v>284</v>
      </c>
      <c r="G352" s="9" t="s">
        <v>284</v>
      </c>
      <c r="H352" s="9">
        <v>275.50000000000023</v>
      </c>
      <c r="I352" s="227">
        <v>366.19999999999959</v>
      </c>
      <c r="J352" s="9">
        <v>110.20000000000005</v>
      </c>
      <c r="K352" s="9">
        <v>302.4000000000002</v>
      </c>
      <c r="M352" s="72">
        <f t="shared" si="7"/>
        <v>1054.3000000000002</v>
      </c>
      <c r="O352" t="s">
        <v>289</v>
      </c>
      <c r="S352" s="235"/>
      <c r="T352" s="68"/>
      <c r="U352" s="397"/>
      <c r="V352" s="68"/>
    </row>
    <row r="353" spans="1:22" ht="15">
      <c r="A353" s="28" t="s">
        <v>146</v>
      </c>
      <c r="B353" s="28" t="s">
        <v>805</v>
      </c>
      <c r="E353" s="9" t="s">
        <v>284</v>
      </c>
      <c r="F353" s="9" t="s">
        <v>284</v>
      </c>
      <c r="G353" s="9" t="s">
        <v>284</v>
      </c>
      <c r="H353" s="224">
        <v>542.90000000000032</v>
      </c>
      <c r="I353" s="9">
        <v>42</v>
      </c>
      <c r="J353" s="9">
        <v>177.59999999999968</v>
      </c>
      <c r="K353" s="9">
        <v>287.49999999999955</v>
      </c>
      <c r="M353" s="72">
        <f t="shared" si="7"/>
        <v>1049.9999999999995</v>
      </c>
      <c r="O353" t="s">
        <v>287</v>
      </c>
      <c r="R353" s="3" t="s">
        <v>1953</v>
      </c>
      <c r="S353" s="294"/>
      <c r="T353" s="68"/>
      <c r="U353" s="396"/>
      <c r="V353" s="68"/>
    </row>
    <row r="354" spans="1:22" ht="15">
      <c r="A354" s="28" t="s">
        <v>147</v>
      </c>
      <c r="B354" s="68" t="s">
        <v>859</v>
      </c>
      <c r="E354" s="9" t="s">
        <v>284</v>
      </c>
      <c r="F354" s="9" t="s">
        <v>284</v>
      </c>
      <c r="G354" s="9" t="s">
        <v>284</v>
      </c>
      <c r="H354" s="9">
        <v>281.10000000000014</v>
      </c>
      <c r="I354" s="9">
        <v>190.50000000000023</v>
      </c>
      <c r="J354" s="227">
        <v>308.69999999999982</v>
      </c>
      <c r="K354" s="9">
        <v>232.50000000000023</v>
      </c>
      <c r="M354" s="72">
        <f t="shared" si="7"/>
        <v>1012.8000000000004</v>
      </c>
      <c r="O354" t="s">
        <v>303</v>
      </c>
      <c r="S354" s="235"/>
      <c r="T354" s="68"/>
      <c r="U354" s="396"/>
      <c r="V354" s="68"/>
    </row>
    <row r="355" spans="1:22" ht="15">
      <c r="A355" s="28" t="s">
        <v>151</v>
      </c>
      <c r="B355" s="28" t="s">
        <v>799</v>
      </c>
      <c r="E355" s="9" t="s">
        <v>284</v>
      </c>
      <c r="F355" s="9" t="s">
        <v>284</v>
      </c>
      <c r="G355" s="9" t="s">
        <v>284</v>
      </c>
      <c r="H355" s="9">
        <v>205</v>
      </c>
      <c r="I355" s="9">
        <v>98</v>
      </c>
      <c r="J355" s="224">
        <v>377.19999999999982</v>
      </c>
      <c r="K355" s="9">
        <v>331.09999999999991</v>
      </c>
      <c r="M355" s="72">
        <f t="shared" si="7"/>
        <v>1011.2999999999997</v>
      </c>
      <c r="O355" t="s">
        <v>287</v>
      </c>
      <c r="R355" s="226" t="s">
        <v>1953</v>
      </c>
      <c r="S355" s="294"/>
      <c r="T355" s="68"/>
      <c r="U355" s="396"/>
      <c r="V355" s="68"/>
    </row>
    <row r="356" spans="1:22" ht="15">
      <c r="A356" s="28" t="s">
        <v>157</v>
      </c>
      <c r="B356" s="68" t="s">
        <v>31</v>
      </c>
      <c r="E356" s="9">
        <v>75.900000000000318</v>
      </c>
      <c r="F356" s="9">
        <v>131.19999999999993</v>
      </c>
      <c r="G356" s="227">
        <v>162.20000000000027</v>
      </c>
      <c r="H356" s="9">
        <v>98.5</v>
      </c>
      <c r="I356" s="9">
        <v>127.5</v>
      </c>
      <c r="J356" s="9">
        <v>217.79999999999995</v>
      </c>
      <c r="K356" s="9">
        <v>192</v>
      </c>
      <c r="M356" s="72">
        <f t="shared" si="7"/>
        <v>1005.1000000000005</v>
      </c>
      <c r="O356" t="s">
        <v>303</v>
      </c>
      <c r="Q356" s="3"/>
      <c r="R356" s="3"/>
      <c r="S356" s="235"/>
      <c r="T356" s="68"/>
      <c r="U356" s="396"/>
      <c r="V356" s="68"/>
    </row>
    <row r="357" spans="1:22" ht="15">
      <c r="A357" s="28" t="s">
        <v>159</v>
      </c>
      <c r="B357" s="68" t="s">
        <v>849</v>
      </c>
      <c r="E357" s="9" t="s">
        <v>284</v>
      </c>
      <c r="F357" s="9" t="s">
        <v>284</v>
      </c>
      <c r="G357" s="9" t="s">
        <v>284</v>
      </c>
      <c r="H357" s="227">
        <v>330.99999999999955</v>
      </c>
      <c r="I357" s="9">
        <v>189</v>
      </c>
      <c r="J357" s="9">
        <v>121.39999999999964</v>
      </c>
      <c r="K357" s="9">
        <v>350.39999999999941</v>
      </c>
      <c r="M357" s="72">
        <f t="shared" si="7"/>
        <v>991.79999999999859</v>
      </c>
      <c r="O357" t="s">
        <v>294</v>
      </c>
      <c r="S357" s="68"/>
      <c r="T357" s="68"/>
      <c r="U357" s="396"/>
      <c r="V357" s="68"/>
    </row>
    <row r="358" spans="1:22" ht="15">
      <c r="A358" s="28" t="s">
        <v>160</v>
      </c>
      <c r="B358" s="68" t="s">
        <v>154</v>
      </c>
      <c r="E358" s="9" t="s">
        <v>284</v>
      </c>
      <c r="F358" s="9" t="s">
        <v>284</v>
      </c>
      <c r="G358" s="9">
        <v>51.600000000000136</v>
      </c>
      <c r="H358" s="9">
        <v>223.29999999999973</v>
      </c>
      <c r="I358" s="9">
        <v>160.39999999999964</v>
      </c>
      <c r="J358" s="9">
        <v>248.39999999999964</v>
      </c>
      <c r="K358" s="9">
        <v>283.60000000000036</v>
      </c>
      <c r="M358" s="72">
        <f t="shared" si="7"/>
        <v>967.2999999999995</v>
      </c>
      <c r="S358" s="68"/>
      <c r="T358" s="68"/>
      <c r="U358" s="396"/>
      <c r="V358" s="68"/>
    </row>
    <row r="359" spans="1:22" ht="15">
      <c r="A359" s="28" t="s">
        <v>161</v>
      </c>
      <c r="B359" s="240" t="s">
        <v>1837</v>
      </c>
      <c r="C359" s="3"/>
      <c r="D359" s="3"/>
      <c r="E359" s="9" t="s">
        <v>284</v>
      </c>
      <c r="F359" s="9" t="s">
        <v>284</v>
      </c>
      <c r="G359" s="9" t="s">
        <v>284</v>
      </c>
      <c r="H359" s="9" t="s">
        <v>284</v>
      </c>
      <c r="I359" s="9">
        <v>293.59999999999968</v>
      </c>
      <c r="J359" s="227">
        <v>284.59999999999968</v>
      </c>
      <c r="K359" s="227">
        <v>366.29999999999995</v>
      </c>
      <c r="M359" s="72">
        <f t="shared" si="7"/>
        <v>944.49999999999932</v>
      </c>
      <c r="O359" t="s">
        <v>350</v>
      </c>
      <c r="S359" s="235"/>
      <c r="T359" s="68"/>
      <c r="U359" s="396"/>
      <c r="V359" s="68"/>
    </row>
    <row r="360" spans="1:22" ht="15">
      <c r="A360" s="28" t="s">
        <v>163</v>
      </c>
      <c r="B360" s="68" t="s">
        <v>871</v>
      </c>
      <c r="E360" s="9" t="s">
        <v>284</v>
      </c>
      <c r="F360" s="9" t="s">
        <v>284</v>
      </c>
      <c r="G360" s="9" t="s">
        <v>284</v>
      </c>
      <c r="H360" s="9">
        <v>124.49999999999955</v>
      </c>
      <c r="I360" s="9">
        <v>280.5</v>
      </c>
      <c r="J360" s="223">
        <v>355.20000000000005</v>
      </c>
      <c r="K360" s="9">
        <v>179.99999999999955</v>
      </c>
      <c r="M360" s="72">
        <f t="shared" si="7"/>
        <v>940.19999999999914</v>
      </c>
      <c r="O360" t="s">
        <v>288</v>
      </c>
      <c r="S360" s="235"/>
      <c r="T360" s="68"/>
      <c r="U360" s="396"/>
      <c r="V360" s="68"/>
    </row>
    <row r="361" spans="1:22" ht="15">
      <c r="A361" s="28" t="s">
        <v>280</v>
      </c>
      <c r="B361" s="68" t="s">
        <v>854</v>
      </c>
      <c r="E361" s="9" t="s">
        <v>284</v>
      </c>
      <c r="F361" s="9" t="s">
        <v>284</v>
      </c>
      <c r="G361" s="9" t="s">
        <v>284</v>
      </c>
      <c r="H361" s="227">
        <v>363.20000000000073</v>
      </c>
      <c r="I361" s="9">
        <v>170</v>
      </c>
      <c r="J361" s="9">
        <v>145.79999999999984</v>
      </c>
      <c r="K361" s="9">
        <v>252.49999999999955</v>
      </c>
      <c r="M361" s="72">
        <f t="shared" si="7"/>
        <v>931.50000000000011</v>
      </c>
      <c r="O361" t="s">
        <v>298</v>
      </c>
      <c r="S361" s="294"/>
      <c r="T361" s="68"/>
      <c r="U361" s="396"/>
      <c r="V361" s="68"/>
    </row>
    <row r="362" spans="1:22" ht="15">
      <c r="A362" s="28" t="s">
        <v>281</v>
      </c>
      <c r="B362" s="68" t="s">
        <v>141</v>
      </c>
      <c r="E362" s="9" t="s">
        <v>284</v>
      </c>
      <c r="F362" s="9">
        <v>202.20000000000016</v>
      </c>
      <c r="G362" s="9">
        <v>48</v>
      </c>
      <c r="H362" s="9">
        <v>69.300000000000182</v>
      </c>
      <c r="I362" s="9">
        <v>192.20000000000027</v>
      </c>
      <c r="J362" s="9">
        <v>207.59999999999968</v>
      </c>
      <c r="K362" s="9">
        <v>176.10000000000059</v>
      </c>
      <c r="M362" s="72">
        <f t="shared" si="7"/>
        <v>895.40000000000089</v>
      </c>
      <c r="Q362" s="3"/>
      <c r="R362" s="3"/>
      <c r="S362" s="294"/>
      <c r="T362" s="68"/>
      <c r="U362" s="396"/>
      <c r="V362" s="68"/>
    </row>
    <row r="363" spans="1:22" ht="15">
      <c r="A363" s="28" t="s">
        <v>282</v>
      </c>
      <c r="B363" s="68" t="s">
        <v>9</v>
      </c>
      <c r="E363" s="9">
        <v>49</v>
      </c>
      <c r="F363" s="9">
        <v>299.99999999999977</v>
      </c>
      <c r="G363" s="69" t="s">
        <v>285</v>
      </c>
      <c r="H363" s="9">
        <v>79.099999999999682</v>
      </c>
      <c r="I363" s="9">
        <v>110.49999999999977</v>
      </c>
      <c r="J363" s="9">
        <v>166</v>
      </c>
      <c r="K363" s="9">
        <v>189.40000000000077</v>
      </c>
      <c r="M363" s="72">
        <f t="shared" ref="M363:M394" si="8">SUM(E363:K363)</f>
        <v>894</v>
      </c>
      <c r="Q363" s="3"/>
      <c r="R363" s="3"/>
      <c r="S363" s="235"/>
      <c r="T363" s="68"/>
      <c r="U363" s="396"/>
      <c r="V363" s="68"/>
    </row>
    <row r="364" spans="1:22" ht="15">
      <c r="A364" s="28" t="s">
        <v>283</v>
      </c>
      <c r="B364" s="235" t="s">
        <v>1843</v>
      </c>
      <c r="C364" s="3"/>
      <c r="D364" s="3"/>
      <c r="E364" s="9" t="s">
        <v>284</v>
      </c>
      <c r="F364" s="9" t="s">
        <v>284</v>
      </c>
      <c r="G364" s="9" t="s">
        <v>284</v>
      </c>
      <c r="H364" s="9" t="s">
        <v>284</v>
      </c>
      <c r="I364" s="9">
        <v>268.5</v>
      </c>
      <c r="J364" s="9">
        <v>241.30000000000041</v>
      </c>
      <c r="K364" s="227">
        <v>374.49999999999955</v>
      </c>
      <c r="M364" s="72">
        <f t="shared" si="8"/>
        <v>884.3</v>
      </c>
      <c r="O364" t="s">
        <v>303</v>
      </c>
      <c r="S364" s="294"/>
      <c r="T364" s="68"/>
      <c r="U364" s="396"/>
      <c r="V364" s="68"/>
    </row>
    <row r="365" spans="1:22" ht="15">
      <c r="A365" s="28" t="s">
        <v>806</v>
      </c>
      <c r="B365" s="68" t="s">
        <v>156</v>
      </c>
      <c r="E365" s="9" t="s">
        <v>284</v>
      </c>
      <c r="F365" s="9" t="s">
        <v>284</v>
      </c>
      <c r="G365" s="9">
        <v>90.999999999999773</v>
      </c>
      <c r="H365" s="227">
        <v>381.00000000000091</v>
      </c>
      <c r="I365" s="9">
        <v>121.69999999999982</v>
      </c>
      <c r="J365" s="9">
        <v>4.2000000000000455</v>
      </c>
      <c r="K365" s="9">
        <v>266.49999999999977</v>
      </c>
      <c r="M365" s="72">
        <f t="shared" si="8"/>
        <v>864.40000000000032</v>
      </c>
      <c r="O365" t="s">
        <v>290</v>
      </c>
      <c r="Q365" s="3"/>
      <c r="R365" s="3"/>
      <c r="S365" s="68"/>
      <c r="T365" s="68"/>
      <c r="U365" s="396"/>
      <c r="V365" s="68"/>
    </row>
    <row r="366" spans="1:22" ht="15">
      <c r="A366" s="28" t="s">
        <v>807</v>
      </c>
      <c r="B366" s="68" t="s">
        <v>850</v>
      </c>
      <c r="E366" s="9" t="s">
        <v>284</v>
      </c>
      <c r="F366" s="9" t="s">
        <v>284</v>
      </c>
      <c r="G366" s="9" t="s">
        <v>284</v>
      </c>
      <c r="H366" s="9">
        <v>211.80000000000018</v>
      </c>
      <c r="I366" s="9">
        <v>225.99999999999955</v>
      </c>
      <c r="J366" s="9">
        <v>142.00000000000023</v>
      </c>
      <c r="K366" s="9">
        <v>276.5</v>
      </c>
      <c r="M366" s="72">
        <f t="shared" si="8"/>
        <v>856.3</v>
      </c>
      <c r="S366" s="68"/>
      <c r="T366" s="68"/>
      <c r="U366" s="397"/>
      <c r="V366" s="68"/>
    </row>
    <row r="367" spans="1:22" ht="15">
      <c r="A367" s="28" t="s">
        <v>808</v>
      </c>
      <c r="B367" s="68" t="s">
        <v>39</v>
      </c>
      <c r="E367" s="227">
        <v>107.49999999999977</v>
      </c>
      <c r="F367" s="9">
        <v>200.4000000000002</v>
      </c>
      <c r="G367" s="9">
        <v>44.000000000000227</v>
      </c>
      <c r="H367" s="9">
        <v>193.80000000000064</v>
      </c>
      <c r="I367" s="69" t="s">
        <v>285</v>
      </c>
      <c r="J367" s="9">
        <v>74.699999999999818</v>
      </c>
      <c r="K367" s="9">
        <v>224.40000000000032</v>
      </c>
      <c r="M367" s="72">
        <f t="shared" si="8"/>
        <v>844.80000000000098</v>
      </c>
      <c r="O367" t="s">
        <v>298</v>
      </c>
      <c r="Q367" s="3"/>
      <c r="R367" s="3"/>
      <c r="S367" s="28"/>
      <c r="T367" s="68"/>
      <c r="U367" s="396"/>
      <c r="V367" s="68"/>
    </row>
    <row r="368" spans="1:22" ht="15">
      <c r="A368" s="28" t="s">
        <v>810</v>
      </c>
      <c r="B368" s="68" t="s">
        <v>35</v>
      </c>
      <c r="E368" s="9">
        <v>19.500000000000227</v>
      </c>
      <c r="F368" s="9">
        <v>235</v>
      </c>
      <c r="G368" s="9">
        <v>4.8000000000000682</v>
      </c>
      <c r="H368" s="9">
        <v>318.99999999999977</v>
      </c>
      <c r="I368" s="9">
        <v>242.20000000000027</v>
      </c>
      <c r="J368" s="9" t="s">
        <v>284</v>
      </c>
      <c r="K368" s="9" t="s">
        <v>284</v>
      </c>
      <c r="L368" s="74"/>
      <c r="M368" s="72">
        <f t="shared" si="8"/>
        <v>820.50000000000034</v>
      </c>
      <c r="Q368" s="3"/>
      <c r="R368" s="3"/>
      <c r="S368" s="294"/>
      <c r="T368" s="68"/>
      <c r="U368" s="397"/>
      <c r="V368" s="68"/>
    </row>
    <row r="369" spans="1:22" ht="15">
      <c r="A369" s="28" t="s">
        <v>816</v>
      </c>
      <c r="B369" s="68" t="s">
        <v>162</v>
      </c>
      <c r="E369" s="9" t="s">
        <v>284</v>
      </c>
      <c r="F369" s="9" t="s">
        <v>284</v>
      </c>
      <c r="G369" s="9">
        <v>60.000000000000227</v>
      </c>
      <c r="H369" s="227">
        <v>321.80000000000018</v>
      </c>
      <c r="I369" s="9">
        <v>114.59999999999968</v>
      </c>
      <c r="J369" s="9">
        <v>124</v>
      </c>
      <c r="K369" s="9">
        <v>193.40000000000009</v>
      </c>
      <c r="M369" s="72">
        <f t="shared" si="8"/>
        <v>813.80000000000018</v>
      </c>
      <c r="O369" t="s">
        <v>299</v>
      </c>
      <c r="Q369" s="3"/>
      <c r="R369" s="3"/>
      <c r="S369" s="68"/>
      <c r="T369" s="68"/>
      <c r="U369" s="397"/>
      <c r="V369" s="68"/>
    </row>
    <row r="370" spans="1:22" ht="15">
      <c r="A370" s="28" t="s">
        <v>818</v>
      </c>
      <c r="B370" s="240" t="s">
        <v>1833</v>
      </c>
      <c r="C370" s="3"/>
      <c r="D370" s="3"/>
      <c r="E370" s="9" t="s">
        <v>284</v>
      </c>
      <c r="F370" s="9" t="s">
        <v>284</v>
      </c>
      <c r="G370" s="9" t="s">
        <v>284</v>
      </c>
      <c r="H370" s="9" t="s">
        <v>284</v>
      </c>
      <c r="I370" s="227">
        <v>352.30000000000041</v>
      </c>
      <c r="J370" s="9">
        <v>164.5</v>
      </c>
      <c r="K370" s="9">
        <v>285.70000000000073</v>
      </c>
      <c r="M370" s="72">
        <f t="shared" si="8"/>
        <v>802.50000000000114</v>
      </c>
      <c r="O370" t="s">
        <v>290</v>
      </c>
      <c r="S370" s="68"/>
      <c r="T370" s="68"/>
      <c r="U370" s="397"/>
      <c r="V370" s="68"/>
    </row>
    <row r="371" spans="1:22" ht="15">
      <c r="A371" s="28" t="s">
        <v>821</v>
      </c>
      <c r="B371" s="68" t="s">
        <v>155</v>
      </c>
      <c r="E371" s="9" t="s">
        <v>284</v>
      </c>
      <c r="F371" s="9" t="s">
        <v>284</v>
      </c>
      <c r="G371" s="223">
        <v>202.79999999999995</v>
      </c>
      <c r="H371" s="9">
        <v>84.5</v>
      </c>
      <c r="I371" s="9">
        <v>160.50000000000045</v>
      </c>
      <c r="J371" s="9">
        <v>139.99999999999977</v>
      </c>
      <c r="K371" s="9">
        <v>191</v>
      </c>
      <c r="M371" s="72">
        <f t="shared" si="8"/>
        <v>778.80000000000018</v>
      </c>
      <c r="O371" t="s">
        <v>288</v>
      </c>
      <c r="Q371" s="3"/>
      <c r="R371" s="3"/>
      <c r="S371" s="294"/>
      <c r="T371" s="68"/>
      <c r="U371" s="397"/>
      <c r="V371" s="68"/>
    </row>
    <row r="372" spans="1:22" ht="15">
      <c r="A372" s="28" t="s">
        <v>822</v>
      </c>
      <c r="B372" s="68" t="s">
        <v>817</v>
      </c>
      <c r="E372" s="9" t="s">
        <v>284</v>
      </c>
      <c r="F372" s="9" t="s">
        <v>284</v>
      </c>
      <c r="G372" s="9" t="s">
        <v>284</v>
      </c>
      <c r="H372" s="9">
        <v>89.799999999999727</v>
      </c>
      <c r="I372" s="9">
        <v>102.00000000000023</v>
      </c>
      <c r="J372" s="9">
        <v>258.09999999999968</v>
      </c>
      <c r="K372" s="9">
        <v>328</v>
      </c>
      <c r="M372" s="72">
        <f t="shared" si="8"/>
        <v>777.89999999999964</v>
      </c>
      <c r="S372" s="28"/>
      <c r="T372" s="68"/>
      <c r="U372" s="396"/>
      <c r="V372" s="68"/>
    </row>
    <row r="373" spans="1:22" ht="15">
      <c r="A373" s="28" t="s">
        <v>825</v>
      </c>
      <c r="B373" s="28" t="s">
        <v>804</v>
      </c>
      <c r="E373" s="9" t="s">
        <v>284</v>
      </c>
      <c r="F373" s="9" t="s">
        <v>284</v>
      </c>
      <c r="G373" s="9" t="s">
        <v>284</v>
      </c>
      <c r="H373" s="9">
        <v>258.00000000000045</v>
      </c>
      <c r="I373" s="9">
        <v>122.90000000000009</v>
      </c>
      <c r="J373" s="9">
        <v>152.3000000000003</v>
      </c>
      <c r="K373" s="9">
        <v>231.69999999999982</v>
      </c>
      <c r="M373" s="72">
        <f t="shared" si="8"/>
        <v>764.90000000000066</v>
      </c>
      <c r="S373" s="28"/>
      <c r="T373" s="68"/>
      <c r="U373" s="396"/>
      <c r="V373" s="68"/>
    </row>
    <row r="374" spans="1:22" ht="15">
      <c r="A374" s="28" t="s">
        <v>827</v>
      </c>
      <c r="B374" s="68" t="s">
        <v>824</v>
      </c>
      <c r="E374" s="9" t="s">
        <v>284</v>
      </c>
      <c r="F374" s="9" t="s">
        <v>284</v>
      </c>
      <c r="G374" s="9" t="s">
        <v>284</v>
      </c>
      <c r="H374" s="9">
        <v>71.099999999999909</v>
      </c>
      <c r="I374" s="9">
        <v>214</v>
      </c>
      <c r="J374" s="9">
        <v>155.69999999999993</v>
      </c>
      <c r="K374" s="9">
        <v>313.50000000000023</v>
      </c>
      <c r="M374" s="72">
        <f t="shared" si="8"/>
        <v>754.30000000000007</v>
      </c>
      <c r="S374" s="68"/>
      <c r="T374" s="68"/>
      <c r="U374" s="397"/>
      <c r="V374" s="68"/>
    </row>
    <row r="375" spans="1:22" ht="15">
      <c r="A375" s="28" t="s">
        <v>832</v>
      </c>
      <c r="B375" s="294" t="s">
        <v>2222</v>
      </c>
      <c r="C375" s="3"/>
      <c r="D375" s="3"/>
      <c r="E375" s="9" t="s">
        <v>284</v>
      </c>
      <c r="F375" s="9" t="s">
        <v>284</v>
      </c>
      <c r="G375" s="9" t="s">
        <v>284</v>
      </c>
      <c r="H375" s="9" t="s">
        <v>284</v>
      </c>
      <c r="I375" s="9" t="s">
        <v>284</v>
      </c>
      <c r="J375" s="9">
        <v>245</v>
      </c>
      <c r="K375" s="223">
        <v>495.80000000000064</v>
      </c>
      <c r="M375" s="72">
        <f t="shared" si="8"/>
        <v>740.80000000000064</v>
      </c>
      <c r="O375" t="s">
        <v>288</v>
      </c>
      <c r="S375" s="235"/>
      <c r="T375" s="68"/>
      <c r="U375" s="396"/>
      <c r="V375" s="68"/>
    </row>
    <row r="376" spans="1:22" ht="15">
      <c r="A376" s="28" t="s">
        <v>836</v>
      </c>
      <c r="B376" s="240" t="s">
        <v>1834</v>
      </c>
      <c r="C376" s="3"/>
      <c r="D376" s="3"/>
      <c r="E376" s="9" t="s">
        <v>284</v>
      </c>
      <c r="F376" s="9" t="s">
        <v>284</v>
      </c>
      <c r="G376" s="9" t="s">
        <v>284</v>
      </c>
      <c r="H376" s="9" t="s">
        <v>284</v>
      </c>
      <c r="I376" s="227">
        <v>298.50000000000045</v>
      </c>
      <c r="J376" s="9">
        <v>121.59999999999991</v>
      </c>
      <c r="K376" s="9">
        <v>290.80000000000064</v>
      </c>
      <c r="M376" s="72">
        <f t="shared" si="8"/>
        <v>710.900000000001</v>
      </c>
      <c r="O376" t="s">
        <v>294</v>
      </c>
      <c r="S376" s="294"/>
      <c r="T376" s="68"/>
      <c r="U376" s="396"/>
      <c r="V376" s="68"/>
    </row>
    <row r="377" spans="1:22" ht="15">
      <c r="A377" s="28" t="s">
        <v>837</v>
      </c>
      <c r="B377" s="68" t="s">
        <v>833</v>
      </c>
      <c r="E377" s="9" t="s">
        <v>284</v>
      </c>
      <c r="F377" s="9" t="s">
        <v>284</v>
      </c>
      <c r="G377" s="9" t="s">
        <v>284</v>
      </c>
      <c r="H377" s="9">
        <v>231.80000000000018</v>
      </c>
      <c r="I377" s="9">
        <v>38.399999999999864</v>
      </c>
      <c r="J377" s="9">
        <v>71.700000000000045</v>
      </c>
      <c r="K377" s="9">
        <v>338</v>
      </c>
      <c r="M377" s="72">
        <f t="shared" si="8"/>
        <v>679.90000000000009</v>
      </c>
      <c r="S377" s="68"/>
      <c r="T377" s="68"/>
      <c r="U377" s="396"/>
      <c r="V377" s="68"/>
    </row>
    <row r="378" spans="1:22" ht="15">
      <c r="A378" s="28" t="s">
        <v>838</v>
      </c>
      <c r="B378" s="240" t="s">
        <v>1840</v>
      </c>
      <c r="C378" s="3"/>
      <c r="D378" s="3"/>
      <c r="E378" s="9" t="s">
        <v>284</v>
      </c>
      <c r="F378" s="9" t="s">
        <v>284</v>
      </c>
      <c r="G378" s="9" t="s">
        <v>284</v>
      </c>
      <c r="H378" s="9" t="s">
        <v>284</v>
      </c>
      <c r="I378" s="9">
        <v>104</v>
      </c>
      <c r="J378" s="227">
        <v>284.89999999999986</v>
      </c>
      <c r="K378" s="9">
        <v>290.70000000000027</v>
      </c>
      <c r="M378" s="72">
        <f t="shared" si="8"/>
        <v>679.60000000000014</v>
      </c>
      <c r="O378" t="s">
        <v>294</v>
      </c>
      <c r="S378" s="294"/>
      <c r="T378" s="68"/>
      <c r="U378" s="397"/>
      <c r="V378" s="68"/>
    </row>
    <row r="379" spans="1:22" ht="15">
      <c r="A379" s="28" t="s">
        <v>844</v>
      </c>
      <c r="B379" s="240" t="s">
        <v>1842</v>
      </c>
      <c r="C379" s="3"/>
      <c r="D379" s="3"/>
      <c r="E379" s="9" t="s">
        <v>284</v>
      </c>
      <c r="F379" s="9" t="s">
        <v>284</v>
      </c>
      <c r="G379" s="9" t="s">
        <v>284</v>
      </c>
      <c r="H379" s="9" t="s">
        <v>284</v>
      </c>
      <c r="I379" s="9">
        <v>240</v>
      </c>
      <c r="J379" s="9">
        <v>217.20000000000027</v>
      </c>
      <c r="K379" s="9">
        <v>172.50000000000045</v>
      </c>
      <c r="M379" s="72">
        <f t="shared" si="8"/>
        <v>629.70000000000073</v>
      </c>
      <c r="S379" s="235"/>
      <c r="T379" s="68"/>
      <c r="U379" s="396"/>
      <c r="V379" s="68"/>
    </row>
    <row r="380" spans="1:22" ht="15">
      <c r="A380" s="28" t="s">
        <v>852</v>
      </c>
      <c r="B380" s="240" t="s">
        <v>1835</v>
      </c>
      <c r="C380" s="3"/>
      <c r="D380" s="3"/>
      <c r="E380" s="9" t="s">
        <v>284</v>
      </c>
      <c r="F380" s="9" t="s">
        <v>284</v>
      </c>
      <c r="G380" s="9" t="s">
        <v>284</v>
      </c>
      <c r="H380" s="9" t="s">
        <v>284</v>
      </c>
      <c r="I380" s="9">
        <v>74.100000000000364</v>
      </c>
      <c r="J380" s="9">
        <v>163.4000000000002</v>
      </c>
      <c r="K380" s="227">
        <v>384.49999999999977</v>
      </c>
      <c r="M380" s="72">
        <f t="shared" si="8"/>
        <v>622.00000000000034</v>
      </c>
      <c r="O380" t="s">
        <v>290</v>
      </c>
      <c r="S380" s="68"/>
      <c r="T380" s="68"/>
      <c r="U380" s="396"/>
      <c r="V380" s="68"/>
    </row>
    <row r="381" spans="1:22" ht="15">
      <c r="A381" s="28" t="s">
        <v>856</v>
      </c>
      <c r="B381" s="240" t="s">
        <v>1836</v>
      </c>
      <c r="C381" s="3"/>
      <c r="D381" s="3"/>
      <c r="E381" s="9" t="s">
        <v>284</v>
      </c>
      <c r="F381" s="9" t="s">
        <v>284</v>
      </c>
      <c r="G381" s="9" t="s">
        <v>284</v>
      </c>
      <c r="H381" s="9" t="s">
        <v>284</v>
      </c>
      <c r="I381" s="9">
        <v>97.500000000000227</v>
      </c>
      <c r="J381" s="9">
        <v>199.0999999999998</v>
      </c>
      <c r="K381" s="9">
        <v>324.20000000000073</v>
      </c>
      <c r="M381" s="72">
        <f t="shared" si="8"/>
        <v>620.80000000000075</v>
      </c>
      <c r="S381" s="235"/>
      <c r="T381" s="68"/>
      <c r="U381" s="397"/>
      <c r="V381" s="68"/>
    </row>
    <row r="382" spans="1:22" ht="15">
      <c r="A382" s="28" t="s">
        <v>857</v>
      </c>
      <c r="B382" s="294" t="s">
        <v>2224</v>
      </c>
      <c r="C382" s="3"/>
      <c r="D382" s="3"/>
      <c r="E382" s="9" t="s">
        <v>284</v>
      </c>
      <c r="F382" s="9" t="s">
        <v>284</v>
      </c>
      <c r="G382" s="9" t="s">
        <v>284</v>
      </c>
      <c r="H382" s="9" t="s">
        <v>284</v>
      </c>
      <c r="I382" s="9" t="s">
        <v>284</v>
      </c>
      <c r="J382" s="9">
        <v>264.29999999999995</v>
      </c>
      <c r="K382" s="9">
        <v>349.2000000000005</v>
      </c>
      <c r="M382" s="72">
        <f t="shared" si="8"/>
        <v>613.50000000000045</v>
      </c>
      <c r="S382" s="68"/>
      <c r="T382" s="68"/>
      <c r="U382" s="396"/>
      <c r="V382" s="68"/>
    </row>
    <row r="383" spans="1:22" ht="15">
      <c r="A383" s="28" t="s">
        <v>858</v>
      </c>
      <c r="B383" s="240" t="s">
        <v>1841</v>
      </c>
      <c r="C383" s="3"/>
      <c r="D383" s="3"/>
      <c r="E383" s="9" t="s">
        <v>284</v>
      </c>
      <c r="F383" s="9" t="s">
        <v>284</v>
      </c>
      <c r="G383" s="9" t="s">
        <v>284</v>
      </c>
      <c r="H383" s="9" t="s">
        <v>284</v>
      </c>
      <c r="I383" s="9">
        <v>181.00000000000045</v>
      </c>
      <c r="J383" s="9">
        <v>187.89999999999986</v>
      </c>
      <c r="K383" s="9">
        <v>243.39999999999986</v>
      </c>
      <c r="M383" s="72">
        <f t="shared" si="8"/>
        <v>612.30000000000018</v>
      </c>
      <c r="S383" s="68"/>
      <c r="T383" s="68"/>
      <c r="U383" s="396"/>
      <c r="V383" s="68"/>
    </row>
    <row r="384" spans="1:22" ht="15">
      <c r="A384" s="28" t="s">
        <v>864</v>
      </c>
      <c r="B384" s="68" t="s">
        <v>815</v>
      </c>
      <c r="E384" s="9" t="s">
        <v>284</v>
      </c>
      <c r="F384" s="9" t="s">
        <v>284</v>
      </c>
      <c r="G384" s="9" t="s">
        <v>284</v>
      </c>
      <c r="H384" s="9">
        <v>228.599999999999</v>
      </c>
      <c r="I384" s="222">
        <v>373</v>
      </c>
      <c r="J384" s="9" t="s">
        <v>284</v>
      </c>
      <c r="K384" s="9" t="s">
        <v>284</v>
      </c>
      <c r="L384" s="74"/>
      <c r="M384" s="72">
        <f t="shared" si="8"/>
        <v>601.599999999999</v>
      </c>
      <c r="O384" t="s">
        <v>306</v>
      </c>
      <c r="S384" s="68"/>
      <c r="T384" s="68"/>
      <c r="U384" s="396"/>
      <c r="V384" s="68"/>
    </row>
    <row r="385" spans="1:22" ht="15">
      <c r="A385" s="28" t="s">
        <v>865</v>
      </c>
      <c r="B385" s="68" t="s">
        <v>834</v>
      </c>
      <c r="E385" s="9" t="s">
        <v>284</v>
      </c>
      <c r="F385" s="9" t="s">
        <v>284</v>
      </c>
      <c r="G385" s="9" t="s">
        <v>284</v>
      </c>
      <c r="H385" s="69" t="s">
        <v>285</v>
      </c>
      <c r="I385" s="9">
        <v>274.49999999999955</v>
      </c>
      <c r="J385" s="9">
        <v>50.700000000000045</v>
      </c>
      <c r="K385" s="9">
        <v>273.20000000000073</v>
      </c>
      <c r="M385" s="72">
        <f t="shared" si="8"/>
        <v>598.40000000000032</v>
      </c>
      <c r="S385" s="235"/>
      <c r="T385" s="68"/>
      <c r="U385" s="396"/>
      <c r="V385" s="68"/>
    </row>
    <row r="386" spans="1:22" ht="15">
      <c r="A386" s="28" t="s">
        <v>866</v>
      </c>
      <c r="B386" s="68" t="s">
        <v>4</v>
      </c>
      <c r="E386" s="9">
        <v>73.099999999999909</v>
      </c>
      <c r="F386" s="9">
        <v>186</v>
      </c>
      <c r="G386" s="9">
        <v>23.099999999999682</v>
      </c>
      <c r="H386" s="9">
        <v>188.40000000000009</v>
      </c>
      <c r="I386" s="9">
        <v>104.99999999999977</v>
      </c>
      <c r="J386" s="9" t="s">
        <v>284</v>
      </c>
      <c r="K386" s="9" t="s">
        <v>284</v>
      </c>
      <c r="L386" s="74"/>
      <c r="M386" s="72">
        <f t="shared" si="8"/>
        <v>575.59999999999945</v>
      </c>
      <c r="Q386" s="3"/>
      <c r="R386" s="3"/>
      <c r="S386" s="235"/>
      <c r="T386" s="68"/>
      <c r="U386" s="396"/>
      <c r="V386" s="68"/>
    </row>
    <row r="387" spans="1:22" ht="15">
      <c r="A387" s="28" t="s">
        <v>868</v>
      </c>
      <c r="B387" s="294" t="s">
        <v>2260</v>
      </c>
      <c r="C387" s="3"/>
      <c r="D387" s="3"/>
      <c r="E387" s="9" t="s">
        <v>284</v>
      </c>
      <c r="F387" s="9" t="s">
        <v>284</v>
      </c>
      <c r="G387" s="9" t="s">
        <v>284</v>
      </c>
      <c r="H387" s="9" t="s">
        <v>284</v>
      </c>
      <c r="I387" s="9" t="s">
        <v>284</v>
      </c>
      <c r="J387" s="9" t="s">
        <v>284</v>
      </c>
      <c r="K387" s="224">
        <v>562.10000000000014</v>
      </c>
      <c r="M387" s="72">
        <f t="shared" si="8"/>
        <v>562.10000000000014</v>
      </c>
      <c r="O387" t="s">
        <v>287</v>
      </c>
      <c r="R387" s="226" t="s">
        <v>1953</v>
      </c>
      <c r="S387" s="68"/>
      <c r="T387" s="68"/>
      <c r="U387" s="396"/>
      <c r="V387" s="68"/>
    </row>
    <row r="388" spans="1:22" ht="15">
      <c r="A388" s="28" t="s">
        <v>869</v>
      </c>
      <c r="B388" s="68" t="s">
        <v>178</v>
      </c>
      <c r="E388" s="227">
        <v>133.19999999999982</v>
      </c>
      <c r="F388" s="227">
        <v>404.30000000000018</v>
      </c>
      <c r="G388" s="9" t="s">
        <v>284</v>
      </c>
      <c r="H388" s="9" t="s">
        <v>284</v>
      </c>
      <c r="I388" s="9" t="s">
        <v>284</v>
      </c>
      <c r="J388" s="9" t="s">
        <v>284</v>
      </c>
      <c r="K388" s="9" t="s">
        <v>284</v>
      </c>
      <c r="L388" s="74"/>
      <c r="M388" s="72">
        <f t="shared" si="8"/>
        <v>537.5</v>
      </c>
      <c r="O388" t="s">
        <v>315</v>
      </c>
      <c r="Q388" s="3"/>
      <c r="R388" s="3"/>
      <c r="S388" s="294"/>
      <c r="T388" s="68"/>
      <c r="U388" s="397"/>
      <c r="V388" s="68"/>
    </row>
    <row r="389" spans="1:22" ht="15">
      <c r="A389" s="28" t="s">
        <v>870</v>
      </c>
      <c r="B389" s="68" t="s">
        <v>19</v>
      </c>
      <c r="E389" s="227">
        <v>105</v>
      </c>
      <c r="F389" s="9">
        <v>221.90000000000009</v>
      </c>
      <c r="G389" s="9">
        <v>44.000000000000455</v>
      </c>
      <c r="H389" s="9">
        <v>28.799999999998818</v>
      </c>
      <c r="I389" s="69" t="s">
        <v>285</v>
      </c>
      <c r="J389" s="9">
        <v>132.30000000000018</v>
      </c>
      <c r="K389" s="9" t="s">
        <v>284</v>
      </c>
      <c r="M389" s="72">
        <f t="shared" si="8"/>
        <v>531.99999999999955</v>
      </c>
      <c r="O389" t="s">
        <v>294</v>
      </c>
      <c r="Q389" s="3"/>
      <c r="R389" s="3"/>
      <c r="S389" s="294"/>
      <c r="T389" s="68"/>
      <c r="U389" s="396"/>
      <c r="V389" s="68"/>
    </row>
    <row r="390" spans="1:22" ht="15">
      <c r="A390" s="28" t="s">
        <v>873</v>
      </c>
      <c r="B390" s="240" t="s">
        <v>1838</v>
      </c>
      <c r="C390" s="3"/>
      <c r="D390" s="3"/>
      <c r="E390" s="9" t="s">
        <v>284</v>
      </c>
      <c r="F390" s="9" t="s">
        <v>284</v>
      </c>
      <c r="G390" s="9" t="s">
        <v>284</v>
      </c>
      <c r="H390" s="9" t="s">
        <v>284</v>
      </c>
      <c r="I390" s="9">
        <v>246.59999999999991</v>
      </c>
      <c r="J390" s="69" t="s">
        <v>285</v>
      </c>
      <c r="K390" s="9">
        <v>280.30000000000018</v>
      </c>
      <c r="M390" s="72">
        <f t="shared" si="8"/>
        <v>526.90000000000009</v>
      </c>
      <c r="S390" s="235"/>
      <c r="T390" s="68"/>
      <c r="U390" s="397"/>
      <c r="V390" s="68"/>
    </row>
    <row r="391" spans="1:22" ht="15">
      <c r="A391" s="28" t="s">
        <v>999</v>
      </c>
      <c r="B391" s="68" t="s">
        <v>819</v>
      </c>
      <c r="E391" s="9" t="s">
        <v>284</v>
      </c>
      <c r="F391" s="9" t="s">
        <v>284</v>
      </c>
      <c r="G391" s="9" t="s">
        <v>284</v>
      </c>
      <c r="H391" s="9">
        <v>85.499999999999773</v>
      </c>
      <c r="I391" s="9">
        <v>110</v>
      </c>
      <c r="J391" s="9">
        <v>168.49999999999977</v>
      </c>
      <c r="K391" s="9">
        <v>158.30000000000041</v>
      </c>
      <c r="M391" s="72">
        <f t="shared" si="8"/>
        <v>522.29999999999995</v>
      </c>
      <c r="S391" s="235"/>
      <c r="T391" s="68"/>
      <c r="U391" s="397"/>
      <c r="V391" s="68"/>
    </row>
    <row r="392" spans="1:22" ht="15">
      <c r="A392" s="28" t="s">
        <v>1000</v>
      </c>
      <c r="B392" s="68" t="s">
        <v>835</v>
      </c>
      <c r="E392" s="9" t="s">
        <v>284</v>
      </c>
      <c r="F392" s="9" t="s">
        <v>284</v>
      </c>
      <c r="G392" s="9" t="s">
        <v>284</v>
      </c>
      <c r="H392" s="9">
        <v>133.50000000000023</v>
      </c>
      <c r="I392" s="9">
        <v>82.499999999999545</v>
      </c>
      <c r="J392" s="9">
        <v>92.89999999999975</v>
      </c>
      <c r="K392" s="9">
        <v>174</v>
      </c>
      <c r="M392" s="72">
        <f t="shared" si="8"/>
        <v>482.89999999999952</v>
      </c>
      <c r="S392" s="235"/>
      <c r="T392" s="68"/>
      <c r="U392" s="396"/>
      <c r="V392" s="68"/>
    </row>
    <row r="393" spans="1:22" ht="15">
      <c r="A393" s="28" t="s">
        <v>1001</v>
      </c>
      <c r="B393" s="68" t="s">
        <v>820</v>
      </c>
      <c r="E393" s="9" t="s">
        <v>284</v>
      </c>
      <c r="F393" s="9" t="s">
        <v>284</v>
      </c>
      <c r="G393" s="9" t="s">
        <v>284</v>
      </c>
      <c r="H393" s="9">
        <v>83.600000000000136</v>
      </c>
      <c r="I393" s="9">
        <v>126.5</v>
      </c>
      <c r="J393" s="9">
        <v>45.900000000000091</v>
      </c>
      <c r="K393" s="9">
        <v>213.09999999999968</v>
      </c>
      <c r="M393" s="72">
        <f t="shared" si="8"/>
        <v>469.09999999999991</v>
      </c>
      <c r="S393" s="294"/>
      <c r="T393" s="68"/>
      <c r="U393" s="397"/>
      <c r="V393" s="68"/>
    </row>
    <row r="394" spans="1:22" ht="15">
      <c r="A394" s="28" t="s">
        <v>1002</v>
      </c>
      <c r="B394" s="240" t="s">
        <v>1828</v>
      </c>
      <c r="C394" s="3"/>
      <c r="D394" s="3"/>
      <c r="E394" s="9" t="s">
        <v>284</v>
      </c>
      <c r="F394" s="9" t="s">
        <v>284</v>
      </c>
      <c r="G394" s="9" t="s">
        <v>284</v>
      </c>
      <c r="H394" s="9" t="s">
        <v>284</v>
      </c>
      <c r="I394" s="69" t="s">
        <v>285</v>
      </c>
      <c r="J394" s="9">
        <v>222.90000000000009</v>
      </c>
      <c r="K394" s="9">
        <v>245</v>
      </c>
      <c r="M394" s="72">
        <f t="shared" si="8"/>
        <v>467.90000000000009</v>
      </c>
      <c r="S394" s="68"/>
      <c r="T394" s="68"/>
      <c r="U394" s="397"/>
      <c r="V394" s="68"/>
    </row>
    <row r="395" spans="1:22" ht="15">
      <c r="A395" s="28" t="s">
        <v>1003</v>
      </c>
      <c r="B395" s="68" t="s">
        <v>29</v>
      </c>
      <c r="E395" s="9">
        <v>69.500000000000227</v>
      </c>
      <c r="F395" s="9">
        <v>163.20000000000005</v>
      </c>
      <c r="G395" s="9">
        <v>88.400000000000546</v>
      </c>
      <c r="H395" s="9" t="s">
        <v>284</v>
      </c>
      <c r="I395" s="9" t="s">
        <v>284</v>
      </c>
      <c r="J395" s="9">
        <v>146</v>
      </c>
      <c r="K395" s="9" t="s">
        <v>284</v>
      </c>
      <c r="M395" s="72">
        <f t="shared" ref="M395:M431" si="9">SUM(E395:K395)</f>
        <v>467.10000000000082</v>
      </c>
      <c r="Q395" s="3"/>
      <c r="R395" s="3"/>
      <c r="S395" s="235"/>
      <c r="T395" s="68"/>
      <c r="U395" s="396"/>
      <c r="V395" s="68"/>
    </row>
    <row r="396" spans="1:22" ht="15">
      <c r="A396" s="28" t="s">
        <v>1004</v>
      </c>
      <c r="B396" s="294" t="s">
        <v>2221</v>
      </c>
      <c r="C396" s="3"/>
      <c r="D396" s="3"/>
      <c r="E396" s="9" t="s">
        <v>284</v>
      </c>
      <c r="F396" s="9" t="s">
        <v>284</v>
      </c>
      <c r="G396" s="9" t="s">
        <v>284</v>
      </c>
      <c r="H396" s="9" t="s">
        <v>284</v>
      </c>
      <c r="I396" s="9" t="s">
        <v>284</v>
      </c>
      <c r="J396" s="9">
        <v>228.10000000000036</v>
      </c>
      <c r="K396" s="9">
        <v>235.20000000000005</v>
      </c>
      <c r="M396" s="72">
        <f t="shared" si="9"/>
        <v>463.30000000000041</v>
      </c>
      <c r="S396" s="68"/>
      <c r="T396" s="68"/>
      <c r="U396" s="396"/>
      <c r="V396" s="68"/>
    </row>
    <row r="397" spans="1:22" ht="15">
      <c r="A397" s="28" t="s">
        <v>1005</v>
      </c>
      <c r="B397" s="68" t="s">
        <v>840</v>
      </c>
      <c r="E397" s="9" t="s">
        <v>284</v>
      </c>
      <c r="F397" s="9" t="s">
        <v>284</v>
      </c>
      <c r="G397" s="9" t="s">
        <v>284</v>
      </c>
      <c r="H397" s="9">
        <v>296.2000000000005</v>
      </c>
      <c r="I397" s="9">
        <v>151.09999999999968</v>
      </c>
      <c r="J397" s="9" t="s">
        <v>284</v>
      </c>
      <c r="K397" s="9" t="s">
        <v>284</v>
      </c>
      <c r="L397" s="74"/>
      <c r="M397" s="72">
        <f t="shared" si="9"/>
        <v>447.30000000000018</v>
      </c>
      <c r="S397" s="68"/>
      <c r="T397" s="68"/>
      <c r="U397" s="396"/>
      <c r="V397" s="68"/>
    </row>
    <row r="398" spans="1:22" ht="15">
      <c r="A398" s="28" t="s">
        <v>1006</v>
      </c>
      <c r="B398" s="240" t="s">
        <v>1826</v>
      </c>
      <c r="C398" s="3"/>
      <c r="D398" s="3"/>
      <c r="E398" s="9" t="s">
        <v>284</v>
      </c>
      <c r="F398" s="9" t="s">
        <v>284</v>
      </c>
      <c r="G398" s="9" t="s">
        <v>284</v>
      </c>
      <c r="H398" s="9" t="s">
        <v>284</v>
      </c>
      <c r="I398" s="227">
        <v>302.39999999999964</v>
      </c>
      <c r="J398" s="9">
        <v>135.30000000000018</v>
      </c>
      <c r="K398" s="9" t="s">
        <v>284</v>
      </c>
      <c r="M398" s="72">
        <f t="shared" si="9"/>
        <v>437.69999999999982</v>
      </c>
      <c r="O398" t="s">
        <v>298</v>
      </c>
      <c r="S398" s="294"/>
      <c r="T398" s="68"/>
      <c r="U398" s="396"/>
      <c r="V398" s="68"/>
    </row>
    <row r="399" spans="1:22" ht="15">
      <c r="A399" s="28" t="s">
        <v>1007</v>
      </c>
      <c r="B399" s="294" t="s">
        <v>2223</v>
      </c>
      <c r="C399" s="3"/>
      <c r="D399" s="3"/>
      <c r="E399" s="9" t="s">
        <v>284</v>
      </c>
      <c r="F399" s="9" t="s">
        <v>284</v>
      </c>
      <c r="G399" s="9" t="s">
        <v>284</v>
      </c>
      <c r="H399" s="9" t="s">
        <v>284</v>
      </c>
      <c r="I399" s="9" t="s">
        <v>284</v>
      </c>
      <c r="J399" s="9">
        <v>245.5</v>
      </c>
      <c r="K399" s="9">
        <v>189</v>
      </c>
      <c r="M399" s="72">
        <f t="shared" si="9"/>
        <v>434.5</v>
      </c>
      <c r="S399" s="235"/>
      <c r="T399" s="68"/>
      <c r="U399" s="397"/>
      <c r="V399" s="68"/>
    </row>
    <row r="400" spans="1:22" ht="15">
      <c r="A400" s="28" t="s">
        <v>1008</v>
      </c>
      <c r="B400" s="68" t="s">
        <v>826</v>
      </c>
      <c r="E400" s="9" t="s">
        <v>284</v>
      </c>
      <c r="F400" s="9" t="s">
        <v>284</v>
      </c>
      <c r="G400" s="9" t="s">
        <v>284</v>
      </c>
      <c r="H400" s="9">
        <v>75.599999999999682</v>
      </c>
      <c r="I400" s="9">
        <v>63.000000000000455</v>
      </c>
      <c r="J400" s="9">
        <v>120.00000000000023</v>
      </c>
      <c r="K400" s="9">
        <v>158.2000000000005</v>
      </c>
      <c r="M400" s="72">
        <f t="shared" si="9"/>
        <v>416.80000000000086</v>
      </c>
      <c r="S400" s="294"/>
      <c r="T400" s="68"/>
      <c r="U400" s="396"/>
      <c r="V400" s="68"/>
    </row>
    <row r="401" spans="1:22" ht="15">
      <c r="A401" s="28" t="s">
        <v>1009</v>
      </c>
      <c r="B401" s="294" t="s">
        <v>2218</v>
      </c>
      <c r="C401" s="3"/>
      <c r="D401" s="3"/>
      <c r="E401" s="9" t="s">
        <v>284</v>
      </c>
      <c r="F401" s="9" t="s">
        <v>284</v>
      </c>
      <c r="G401" s="9" t="s">
        <v>284</v>
      </c>
      <c r="H401" s="9" t="s">
        <v>284</v>
      </c>
      <c r="I401" s="9" t="s">
        <v>284</v>
      </c>
      <c r="J401" s="9">
        <v>155.00000000000011</v>
      </c>
      <c r="K401" s="9">
        <v>251.50000000000023</v>
      </c>
      <c r="M401" s="72">
        <f t="shared" si="9"/>
        <v>406.50000000000034</v>
      </c>
      <c r="S401" s="294"/>
      <c r="T401" s="68"/>
      <c r="U401" s="396"/>
      <c r="V401" s="68"/>
    </row>
    <row r="402" spans="1:22" ht="15">
      <c r="A402" s="28" t="s">
        <v>1010</v>
      </c>
      <c r="B402" s="294" t="s">
        <v>2226</v>
      </c>
      <c r="C402" s="3"/>
      <c r="D402" s="3"/>
      <c r="E402" s="9" t="s">
        <v>284</v>
      </c>
      <c r="F402" s="9" t="s">
        <v>284</v>
      </c>
      <c r="G402" s="9" t="s">
        <v>284</v>
      </c>
      <c r="H402" s="9" t="s">
        <v>284</v>
      </c>
      <c r="I402" s="9" t="s">
        <v>284</v>
      </c>
      <c r="J402" s="9">
        <v>122.60000000000014</v>
      </c>
      <c r="K402" s="9">
        <v>255.79999999999973</v>
      </c>
      <c r="M402" s="72">
        <f t="shared" si="9"/>
        <v>378.39999999999986</v>
      </c>
      <c r="S402" s="235"/>
      <c r="T402" s="68"/>
      <c r="U402" s="396"/>
      <c r="V402" s="68"/>
    </row>
    <row r="403" spans="1:22" ht="15">
      <c r="A403" s="28" t="s">
        <v>1011</v>
      </c>
      <c r="B403" s="68" t="s">
        <v>845</v>
      </c>
      <c r="E403" s="9" t="s">
        <v>284</v>
      </c>
      <c r="F403" s="9" t="s">
        <v>284</v>
      </c>
      <c r="G403" s="9" t="s">
        <v>284</v>
      </c>
      <c r="H403" s="227">
        <v>371.20000000000073</v>
      </c>
      <c r="I403" s="9" t="s">
        <v>284</v>
      </c>
      <c r="J403" s="9" t="s">
        <v>284</v>
      </c>
      <c r="K403" s="9" t="s">
        <v>284</v>
      </c>
      <c r="L403" s="74"/>
      <c r="M403" s="72">
        <f t="shared" si="9"/>
        <v>371.20000000000073</v>
      </c>
      <c r="O403" t="s">
        <v>303</v>
      </c>
      <c r="S403" s="294"/>
      <c r="T403" s="68"/>
      <c r="U403" s="396"/>
      <c r="V403" s="68"/>
    </row>
    <row r="404" spans="1:22" ht="15">
      <c r="A404" s="28" t="s">
        <v>1012</v>
      </c>
      <c r="B404" s="68" t="s">
        <v>158</v>
      </c>
      <c r="E404" s="9" t="s">
        <v>284</v>
      </c>
      <c r="F404" s="9" t="s">
        <v>284</v>
      </c>
      <c r="G404" s="9">
        <v>52</v>
      </c>
      <c r="H404" s="9">
        <v>184.40000000000009</v>
      </c>
      <c r="I404" s="9">
        <v>130.2000000000005</v>
      </c>
      <c r="J404" s="9" t="s">
        <v>284</v>
      </c>
      <c r="K404" s="9" t="s">
        <v>284</v>
      </c>
      <c r="L404" s="74"/>
      <c r="M404" s="72">
        <f t="shared" si="9"/>
        <v>366.60000000000059</v>
      </c>
      <c r="S404" s="235"/>
      <c r="T404" s="68"/>
      <c r="U404" s="396"/>
      <c r="V404" s="68"/>
    </row>
    <row r="405" spans="1:22" ht="15">
      <c r="A405" s="28" t="s">
        <v>1013</v>
      </c>
      <c r="B405" s="294" t="s">
        <v>2256</v>
      </c>
      <c r="C405" s="3"/>
      <c r="D405" s="3"/>
      <c r="E405" s="9" t="s">
        <v>284</v>
      </c>
      <c r="F405" s="9" t="s">
        <v>284</v>
      </c>
      <c r="G405" s="9" t="s">
        <v>284</v>
      </c>
      <c r="H405" s="9" t="s">
        <v>284</v>
      </c>
      <c r="I405" s="9" t="s">
        <v>284</v>
      </c>
      <c r="J405" s="9" t="s">
        <v>284</v>
      </c>
      <c r="K405" s="227">
        <v>362.39999999999986</v>
      </c>
      <c r="M405" s="72">
        <f t="shared" si="9"/>
        <v>362.39999999999986</v>
      </c>
      <c r="O405" t="s">
        <v>294</v>
      </c>
      <c r="S405" s="294"/>
      <c r="T405" s="68"/>
      <c r="U405" s="396"/>
      <c r="V405" s="68"/>
    </row>
    <row r="406" spans="1:22" ht="15">
      <c r="A406" s="28" t="s">
        <v>1014</v>
      </c>
      <c r="B406" s="294" t="s">
        <v>2252</v>
      </c>
      <c r="C406" s="3"/>
      <c r="D406" s="3"/>
      <c r="E406" s="9" t="s">
        <v>284</v>
      </c>
      <c r="F406" s="9" t="s">
        <v>284</v>
      </c>
      <c r="G406" s="9" t="s">
        <v>284</v>
      </c>
      <c r="H406" s="9" t="s">
        <v>284</v>
      </c>
      <c r="I406" s="9" t="s">
        <v>284</v>
      </c>
      <c r="J406" s="9" t="s">
        <v>284</v>
      </c>
      <c r="K406" s="227">
        <v>354.30000000000018</v>
      </c>
      <c r="M406" s="72">
        <f t="shared" si="9"/>
        <v>354.30000000000018</v>
      </c>
      <c r="O406" t="s">
        <v>299</v>
      </c>
      <c r="S406" s="294"/>
      <c r="T406" s="68"/>
      <c r="U406" s="396"/>
      <c r="V406" s="68"/>
    </row>
    <row r="407" spans="1:22" ht="15">
      <c r="A407" s="28" t="s">
        <v>1015</v>
      </c>
      <c r="B407" s="240" t="s">
        <v>1823</v>
      </c>
      <c r="C407" s="3"/>
      <c r="D407" s="3"/>
      <c r="E407" s="9" t="s">
        <v>284</v>
      </c>
      <c r="F407" s="9" t="s">
        <v>284</v>
      </c>
      <c r="G407" s="9" t="s">
        <v>284</v>
      </c>
      <c r="H407" s="9" t="s">
        <v>284</v>
      </c>
      <c r="I407" s="9">
        <v>153.79999999999995</v>
      </c>
      <c r="J407" s="9">
        <v>80.799999999999841</v>
      </c>
      <c r="K407" s="9">
        <v>119</v>
      </c>
      <c r="M407" s="72">
        <f t="shared" si="9"/>
        <v>353.5999999999998</v>
      </c>
      <c r="S407" s="235"/>
      <c r="T407" s="68"/>
      <c r="U407" s="396"/>
      <c r="V407" s="68"/>
    </row>
    <row r="408" spans="1:22" ht="15">
      <c r="A408" s="28" t="s">
        <v>1016</v>
      </c>
      <c r="B408" s="294" t="s">
        <v>2543</v>
      </c>
      <c r="C408" s="3"/>
      <c r="D408" s="3"/>
      <c r="E408" s="9" t="s">
        <v>284</v>
      </c>
      <c r="F408" s="9" t="s">
        <v>284</v>
      </c>
      <c r="G408" s="9" t="s">
        <v>284</v>
      </c>
      <c r="H408" s="9" t="s">
        <v>284</v>
      </c>
      <c r="I408" s="9" t="s">
        <v>284</v>
      </c>
      <c r="J408" s="9" t="s">
        <v>284</v>
      </c>
      <c r="K408" s="9">
        <v>309.89999999999964</v>
      </c>
      <c r="M408" s="72">
        <f t="shared" si="9"/>
        <v>309.89999999999964</v>
      </c>
      <c r="S408" s="235"/>
      <c r="T408" s="68"/>
      <c r="U408" s="396"/>
      <c r="V408" s="68"/>
    </row>
    <row r="409" spans="1:22" ht="15">
      <c r="A409" s="28" t="s">
        <v>1017</v>
      </c>
      <c r="B409" s="294" t="s">
        <v>2255</v>
      </c>
      <c r="C409" s="3"/>
      <c r="D409" s="3"/>
      <c r="E409" s="9" t="s">
        <v>284</v>
      </c>
      <c r="F409" s="9" t="s">
        <v>284</v>
      </c>
      <c r="G409" s="9" t="s">
        <v>284</v>
      </c>
      <c r="H409" s="9" t="s">
        <v>284</v>
      </c>
      <c r="I409" s="9" t="s">
        <v>284</v>
      </c>
      <c r="J409" s="9" t="s">
        <v>284</v>
      </c>
      <c r="K409" s="9">
        <v>302.09999999999968</v>
      </c>
      <c r="M409" s="72">
        <f t="shared" si="9"/>
        <v>302.09999999999968</v>
      </c>
      <c r="S409" s="68"/>
      <c r="T409" s="68"/>
      <c r="U409" s="396"/>
      <c r="V409" s="68"/>
    </row>
    <row r="410" spans="1:22" ht="15">
      <c r="A410" s="28" t="s">
        <v>1018</v>
      </c>
      <c r="B410" s="240" t="s">
        <v>1831</v>
      </c>
      <c r="C410" s="3"/>
      <c r="D410" s="3"/>
      <c r="E410" s="9" t="s">
        <v>284</v>
      </c>
      <c r="F410" s="9" t="s">
        <v>284</v>
      </c>
      <c r="G410" s="9" t="s">
        <v>284</v>
      </c>
      <c r="H410" s="9" t="s">
        <v>284</v>
      </c>
      <c r="I410" s="227">
        <v>296.90000000000009</v>
      </c>
      <c r="J410" s="9" t="s">
        <v>284</v>
      </c>
      <c r="K410" s="9" t="s">
        <v>284</v>
      </c>
      <c r="L410" s="74"/>
      <c r="M410" s="72">
        <f t="shared" si="9"/>
        <v>296.90000000000009</v>
      </c>
      <c r="O410" t="s">
        <v>299</v>
      </c>
      <c r="S410" s="235"/>
      <c r="T410" s="68"/>
      <c r="U410" s="396"/>
      <c r="V410" s="68"/>
    </row>
    <row r="411" spans="1:22" ht="15">
      <c r="A411" s="28" t="s">
        <v>1019</v>
      </c>
      <c r="B411" s="294" t="s">
        <v>2257</v>
      </c>
      <c r="C411" s="3"/>
      <c r="D411" s="3"/>
      <c r="E411" s="9" t="s">
        <v>284</v>
      </c>
      <c r="F411" s="9" t="s">
        <v>284</v>
      </c>
      <c r="G411" s="9" t="s">
        <v>284</v>
      </c>
      <c r="H411" s="9" t="s">
        <v>284</v>
      </c>
      <c r="I411" s="9" t="s">
        <v>284</v>
      </c>
      <c r="J411" s="9" t="s">
        <v>284</v>
      </c>
      <c r="K411" s="9">
        <v>256.99999999999977</v>
      </c>
      <c r="M411" s="72">
        <f t="shared" si="9"/>
        <v>256.99999999999977</v>
      </c>
      <c r="S411" s="294"/>
      <c r="T411" s="68"/>
      <c r="U411" s="68"/>
      <c r="V411" s="54"/>
    </row>
    <row r="412" spans="1:22" ht="15">
      <c r="A412" s="28" t="s">
        <v>1020</v>
      </c>
      <c r="B412" s="294" t="s">
        <v>2236</v>
      </c>
      <c r="C412" s="3"/>
      <c r="D412" s="3"/>
      <c r="E412" s="9" t="s">
        <v>284</v>
      </c>
      <c r="F412" s="9" t="s">
        <v>284</v>
      </c>
      <c r="G412" s="9" t="s">
        <v>284</v>
      </c>
      <c r="H412" s="9" t="s">
        <v>284</v>
      </c>
      <c r="I412" s="9" t="s">
        <v>284</v>
      </c>
      <c r="J412" s="9">
        <v>60.500000000000227</v>
      </c>
      <c r="K412" s="9">
        <v>184.49999999999955</v>
      </c>
      <c r="M412" s="72">
        <f t="shared" si="9"/>
        <v>244.99999999999977</v>
      </c>
      <c r="S412" s="235"/>
      <c r="T412" s="68"/>
      <c r="U412" s="68"/>
      <c r="V412" s="54"/>
    </row>
    <row r="413" spans="1:22" ht="15">
      <c r="A413" s="28" t="s">
        <v>1021</v>
      </c>
      <c r="B413" s="294" t="s">
        <v>2225</v>
      </c>
      <c r="C413" s="3"/>
      <c r="D413" s="3"/>
      <c r="E413" s="9" t="s">
        <v>284</v>
      </c>
      <c r="F413" s="9" t="s">
        <v>284</v>
      </c>
      <c r="G413" s="9" t="s">
        <v>284</v>
      </c>
      <c r="H413" s="9" t="s">
        <v>284</v>
      </c>
      <c r="I413" s="9" t="s">
        <v>284</v>
      </c>
      <c r="J413" s="9">
        <v>66</v>
      </c>
      <c r="K413" s="9">
        <v>176.00000000000091</v>
      </c>
      <c r="M413" s="72">
        <f t="shared" si="9"/>
        <v>242.00000000000091</v>
      </c>
      <c r="S413" s="235"/>
      <c r="T413" s="68"/>
      <c r="U413" s="68"/>
      <c r="V413" s="54"/>
    </row>
    <row r="414" spans="1:22" ht="15">
      <c r="A414" s="28" t="s">
        <v>1022</v>
      </c>
      <c r="B414" s="240" t="s">
        <v>1839</v>
      </c>
      <c r="C414" s="3"/>
      <c r="D414" s="3"/>
      <c r="E414" s="9" t="s">
        <v>284</v>
      </c>
      <c r="F414" s="9" t="s">
        <v>284</v>
      </c>
      <c r="G414" s="9" t="s">
        <v>284</v>
      </c>
      <c r="H414" s="9" t="s">
        <v>284</v>
      </c>
      <c r="I414" s="9">
        <v>240.40000000000032</v>
      </c>
      <c r="J414" s="9" t="s">
        <v>284</v>
      </c>
      <c r="K414" s="9" t="s">
        <v>284</v>
      </c>
      <c r="M414" s="72">
        <f t="shared" si="9"/>
        <v>240.40000000000032</v>
      </c>
      <c r="S414" s="294"/>
      <c r="T414" s="68"/>
      <c r="U414" s="68"/>
      <c r="V414" s="54"/>
    </row>
    <row r="415" spans="1:22" ht="15">
      <c r="A415" s="28" t="s">
        <v>1023</v>
      </c>
      <c r="B415" s="240" t="s">
        <v>1825</v>
      </c>
      <c r="C415" s="3"/>
      <c r="D415" s="3"/>
      <c r="E415" s="9" t="s">
        <v>284</v>
      </c>
      <c r="F415" s="9" t="s">
        <v>284</v>
      </c>
      <c r="G415" s="9" t="s">
        <v>284</v>
      </c>
      <c r="H415" s="9" t="s">
        <v>284</v>
      </c>
      <c r="I415" s="9">
        <v>105.19999999999959</v>
      </c>
      <c r="J415" s="9">
        <v>82.900000000000034</v>
      </c>
      <c r="K415" s="9">
        <v>43.150000000000318</v>
      </c>
      <c r="M415" s="72">
        <f t="shared" si="9"/>
        <v>231.24999999999994</v>
      </c>
      <c r="S415" s="294"/>
      <c r="T415" s="68"/>
      <c r="U415" s="68"/>
      <c r="V415" s="54"/>
    </row>
    <row r="416" spans="1:22" ht="15">
      <c r="A416" s="28" t="s">
        <v>1024</v>
      </c>
      <c r="B416" s="240" t="s">
        <v>1857</v>
      </c>
      <c r="C416" s="3"/>
      <c r="D416" s="3"/>
      <c r="E416" s="9" t="s">
        <v>284</v>
      </c>
      <c r="F416" s="9" t="s">
        <v>284</v>
      </c>
      <c r="G416" s="9" t="s">
        <v>284</v>
      </c>
      <c r="H416" s="9" t="s">
        <v>284</v>
      </c>
      <c r="I416" s="9">
        <v>216.89999999999986</v>
      </c>
      <c r="J416" s="9" t="s">
        <v>284</v>
      </c>
      <c r="K416" s="9" t="s">
        <v>284</v>
      </c>
      <c r="L416" s="74"/>
      <c r="M416" s="72">
        <f t="shared" si="9"/>
        <v>216.89999999999986</v>
      </c>
      <c r="S416" s="294"/>
      <c r="T416" s="68"/>
      <c r="U416" s="68"/>
      <c r="V416" s="54"/>
    </row>
    <row r="417" spans="1:23" ht="15">
      <c r="A417" s="28" t="s">
        <v>1025</v>
      </c>
      <c r="B417" s="294" t="s">
        <v>2258</v>
      </c>
      <c r="C417" s="3"/>
      <c r="D417" s="3"/>
      <c r="E417" s="9" t="s">
        <v>284</v>
      </c>
      <c r="F417" s="9" t="s">
        <v>284</v>
      </c>
      <c r="G417" s="9" t="s">
        <v>284</v>
      </c>
      <c r="H417" s="9" t="s">
        <v>284</v>
      </c>
      <c r="I417" s="9" t="s">
        <v>284</v>
      </c>
      <c r="J417" s="9" t="s">
        <v>284</v>
      </c>
      <c r="K417" s="9">
        <v>213.40000000000032</v>
      </c>
      <c r="M417" s="72">
        <f t="shared" si="9"/>
        <v>213.40000000000032</v>
      </c>
      <c r="S417" s="294"/>
      <c r="T417" s="68"/>
      <c r="U417" s="68"/>
      <c r="V417" s="54"/>
    </row>
    <row r="418" spans="1:23" ht="15">
      <c r="A418" s="28" t="s">
        <v>1026</v>
      </c>
      <c r="B418" s="294" t="s">
        <v>2254</v>
      </c>
      <c r="C418" s="3"/>
      <c r="D418" s="3"/>
      <c r="E418" s="9" t="s">
        <v>284</v>
      </c>
      <c r="F418" s="9" t="s">
        <v>284</v>
      </c>
      <c r="G418" s="9" t="s">
        <v>284</v>
      </c>
      <c r="H418" s="9" t="s">
        <v>284</v>
      </c>
      <c r="I418" s="9" t="s">
        <v>284</v>
      </c>
      <c r="J418" s="9" t="s">
        <v>284</v>
      </c>
      <c r="K418" s="9">
        <v>210.09999999999991</v>
      </c>
      <c r="M418" s="72">
        <f t="shared" si="9"/>
        <v>210.09999999999991</v>
      </c>
      <c r="S418" s="68"/>
      <c r="T418" s="68"/>
      <c r="U418" s="68"/>
      <c r="V418" s="54"/>
    </row>
    <row r="419" spans="1:23" ht="15">
      <c r="A419" s="28" t="s">
        <v>1027</v>
      </c>
      <c r="B419" s="294" t="s">
        <v>2253</v>
      </c>
      <c r="C419" s="3"/>
      <c r="D419" s="3"/>
      <c r="E419" s="9" t="s">
        <v>284</v>
      </c>
      <c r="F419" s="9" t="s">
        <v>284</v>
      </c>
      <c r="G419" s="9" t="s">
        <v>284</v>
      </c>
      <c r="H419" s="9" t="s">
        <v>284</v>
      </c>
      <c r="I419" s="9" t="s">
        <v>284</v>
      </c>
      <c r="J419" s="9" t="s">
        <v>284</v>
      </c>
      <c r="K419" s="9">
        <v>203.79999999999995</v>
      </c>
      <c r="M419" s="72">
        <f t="shared" si="9"/>
        <v>203.79999999999995</v>
      </c>
      <c r="S419" s="294"/>
      <c r="T419" s="68"/>
      <c r="U419" s="68"/>
      <c r="V419" s="54"/>
    </row>
    <row r="420" spans="1:23" ht="15">
      <c r="A420" s="28" t="s">
        <v>1028</v>
      </c>
      <c r="B420" s="235" t="s">
        <v>1821</v>
      </c>
      <c r="C420" s="3"/>
      <c r="D420" s="3"/>
      <c r="E420" s="9" t="s">
        <v>284</v>
      </c>
      <c r="F420" s="9" t="s">
        <v>284</v>
      </c>
      <c r="G420" s="9" t="s">
        <v>284</v>
      </c>
      <c r="H420" s="9" t="s">
        <v>284</v>
      </c>
      <c r="I420" s="9">
        <v>197.19999999999982</v>
      </c>
      <c r="J420" s="9" t="s">
        <v>284</v>
      </c>
      <c r="K420" s="9" t="s">
        <v>284</v>
      </c>
      <c r="L420" s="74"/>
      <c r="M420" s="72">
        <f t="shared" si="9"/>
        <v>197.19999999999982</v>
      </c>
      <c r="S420" s="68"/>
      <c r="T420" s="68"/>
      <c r="U420" s="68"/>
      <c r="V420" s="54"/>
    </row>
    <row r="421" spans="1:23" ht="15">
      <c r="A421" s="28" t="s">
        <v>1029</v>
      </c>
      <c r="B421" s="68" t="s">
        <v>164</v>
      </c>
      <c r="E421" s="9" t="s">
        <v>284</v>
      </c>
      <c r="F421" s="9" t="s">
        <v>284</v>
      </c>
      <c r="G421" s="227">
        <v>188.29999999999995</v>
      </c>
      <c r="H421" s="9" t="s">
        <v>284</v>
      </c>
      <c r="I421" s="9" t="s">
        <v>284</v>
      </c>
      <c r="J421" s="9" t="s">
        <v>284</v>
      </c>
      <c r="K421" s="9" t="s">
        <v>284</v>
      </c>
      <c r="L421" s="74"/>
      <c r="M421" s="72">
        <f t="shared" si="9"/>
        <v>188.29999999999995</v>
      </c>
      <c r="O421" t="s">
        <v>289</v>
      </c>
      <c r="Q421" s="3"/>
      <c r="R421" s="3"/>
      <c r="S421" s="294"/>
      <c r="T421" s="68"/>
      <c r="U421" s="68"/>
      <c r="V421" s="54"/>
    </row>
    <row r="422" spans="1:23" ht="15">
      <c r="A422" s="28" t="s">
        <v>1030</v>
      </c>
      <c r="B422" s="294" t="s">
        <v>2217</v>
      </c>
      <c r="C422" s="3"/>
      <c r="D422" s="3"/>
      <c r="E422" s="9" t="s">
        <v>284</v>
      </c>
      <c r="F422" s="9" t="s">
        <v>284</v>
      </c>
      <c r="G422" s="9" t="s">
        <v>284</v>
      </c>
      <c r="H422" s="9" t="s">
        <v>284</v>
      </c>
      <c r="I422" s="9" t="s">
        <v>284</v>
      </c>
      <c r="J422" s="9">
        <v>6.8999999999998636</v>
      </c>
      <c r="K422" s="9">
        <v>176.20000000000027</v>
      </c>
      <c r="M422" s="72">
        <f t="shared" si="9"/>
        <v>183.10000000000014</v>
      </c>
      <c r="S422" s="294"/>
      <c r="T422" s="68"/>
      <c r="U422" s="68"/>
      <c r="V422" s="54"/>
    </row>
    <row r="423" spans="1:23" ht="15">
      <c r="A423" s="28" t="s">
        <v>1031</v>
      </c>
      <c r="B423" s="68" t="s">
        <v>855</v>
      </c>
      <c r="E423" s="9" t="s">
        <v>284</v>
      </c>
      <c r="F423" s="9" t="s">
        <v>284</v>
      </c>
      <c r="G423" s="9" t="s">
        <v>284</v>
      </c>
      <c r="H423" s="9">
        <v>182.09999999999968</v>
      </c>
      <c r="I423" s="9" t="s">
        <v>284</v>
      </c>
      <c r="J423" s="9" t="s">
        <v>284</v>
      </c>
      <c r="K423" s="9" t="s">
        <v>284</v>
      </c>
      <c r="L423" s="74"/>
      <c r="M423" s="72">
        <f t="shared" si="9"/>
        <v>182.09999999999968</v>
      </c>
      <c r="S423" s="235"/>
      <c r="T423" s="68"/>
      <c r="U423" s="68"/>
      <c r="V423" s="54"/>
    </row>
    <row r="424" spans="1:23" ht="15">
      <c r="A424" s="28" t="s">
        <v>1032</v>
      </c>
      <c r="B424" s="294" t="s">
        <v>2281</v>
      </c>
      <c r="C424" s="3"/>
      <c r="D424" s="3"/>
      <c r="E424" s="9" t="s">
        <v>284</v>
      </c>
      <c r="F424" s="9" t="s">
        <v>284</v>
      </c>
      <c r="G424" s="9" t="s">
        <v>284</v>
      </c>
      <c r="H424" s="9" t="s">
        <v>284</v>
      </c>
      <c r="I424" s="9" t="s">
        <v>284</v>
      </c>
      <c r="J424" s="9" t="s">
        <v>284</v>
      </c>
      <c r="K424" s="9">
        <v>176</v>
      </c>
      <c r="M424" s="72">
        <f t="shared" si="9"/>
        <v>176</v>
      </c>
      <c r="S424" s="294"/>
      <c r="T424" s="68"/>
      <c r="U424" s="68"/>
      <c r="V424" s="54"/>
    </row>
    <row r="425" spans="1:23" ht="15">
      <c r="A425" s="28" t="s">
        <v>1033</v>
      </c>
      <c r="B425" s="294" t="s">
        <v>2283</v>
      </c>
      <c r="C425" s="3"/>
      <c r="D425" s="3"/>
      <c r="E425" s="9" t="s">
        <v>284</v>
      </c>
      <c r="F425" s="9" t="s">
        <v>284</v>
      </c>
      <c r="G425" s="9" t="s">
        <v>284</v>
      </c>
      <c r="H425" s="9" t="s">
        <v>284</v>
      </c>
      <c r="I425" s="9" t="s">
        <v>284</v>
      </c>
      <c r="J425" s="9" t="s">
        <v>284</v>
      </c>
      <c r="K425" s="9">
        <v>172.65000000000009</v>
      </c>
      <c r="M425" s="72">
        <f t="shared" si="9"/>
        <v>172.65000000000009</v>
      </c>
      <c r="S425" s="235"/>
      <c r="T425" s="68"/>
      <c r="U425" s="68"/>
      <c r="V425" s="54"/>
    </row>
    <row r="426" spans="1:23" ht="15">
      <c r="A426" s="28" t="s">
        <v>1034</v>
      </c>
      <c r="B426" s="240" t="s">
        <v>1832</v>
      </c>
      <c r="C426" s="3"/>
      <c r="D426" s="3"/>
      <c r="E426" s="9" t="s">
        <v>284</v>
      </c>
      <c r="F426" s="9" t="s">
        <v>284</v>
      </c>
      <c r="G426" s="9" t="s">
        <v>284</v>
      </c>
      <c r="H426" s="9" t="s">
        <v>284</v>
      </c>
      <c r="I426" s="9">
        <v>127.5</v>
      </c>
      <c r="J426" s="9" t="s">
        <v>284</v>
      </c>
      <c r="K426" s="9" t="s">
        <v>284</v>
      </c>
      <c r="L426" s="74"/>
      <c r="M426" s="72">
        <f t="shared" si="9"/>
        <v>127.5</v>
      </c>
      <c r="S426" s="235"/>
      <c r="T426" s="68"/>
      <c r="U426" s="68"/>
      <c r="V426" s="54"/>
    </row>
    <row r="427" spans="1:23" ht="15">
      <c r="A427" s="28" t="s">
        <v>1035</v>
      </c>
      <c r="B427" s="68" t="s">
        <v>179</v>
      </c>
      <c r="E427" s="227">
        <v>108.99999999999955</v>
      </c>
      <c r="F427" s="9" t="s">
        <v>284</v>
      </c>
      <c r="G427" s="9" t="s">
        <v>284</v>
      </c>
      <c r="H427" s="9" t="s">
        <v>284</v>
      </c>
      <c r="I427" s="9" t="s">
        <v>284</v>
      </c>
      <c r="J427" s="9" t="s">
        <v>284</v>
      </c>
      <c r="K427" s="9" t="s">
        <v>284</v>
      </c>
      <c r="L427" s="74"/>
      <c r="M427" s="72">
        <f t="shared" si="9"/>
        <v>108.99999999999955</v>
      </c>
      <c r="O427" t="s">
        <v>303</v>
      </c>
      <c r="Q427" s="3"/>
      <c r="R427" s="3"/>
      <c r="S427" s="28"/>
      <c r="T427" s="68"/>
      <c r="U427" s="68"/>
      <c r="V427" s="54"/>
    </row>
    <row r="428" spans="1:23" ht="15">
      <c r="A428" s="28" t="s">
        <v>1036</v>
      </c>
      <c r="B428" s="240" t="s">
        <v>1829</v>
      </c>
      <c r="C428" s="3"/>
      <c r="D428" s="3"/>
      <c r="E428" s="9" t="s">
        <v>284</v>
      </c>
      <c r="F428" s="9" t="s">
        <v>284</v>
      </c>
      <c r="G428" s="9" t="s">
        <v>284</v>
      </c>
      <c r="H428" s="9" t="s">
        <v>284</v>
      </c>
      <c r="I428" s="9">
        <v>77.700000000000273</v>
      </c>
      <c r="J428" s="9" t="s">
        <v>284</v>
      </c>
      <c r="K428" s="9" t="s">
        <v>284</v>
      </c>
      <c r="L428" s="74"/>
      <c r="M428" s="72">
        <f t="shared" si="9"/>
        <v>77.700000000000273</v>
      </c>
      <c r="S428" s="294"/>
      <c r="T428" s="68"/>
      <c r="U428" s="68"/>
      <c r="V428" s="54"/>
    </row>
    <row r="429" spans="1:23" ht="15">
      <c r="A429" s="28" t="s">
        <v>1037</v>
      </c>
      <c r="B429" s="294" t="s">
        <v>2219</v>
      </c>
      <c r="C429" s="3"/>
      <c r="D429" s="3"/>
      <c r="E429" s="9" t="s">
        <v>284</v>
      </c>
      <c r="F429" s="9" t="s">
        <v>284</v>
      </c>
      <c r="G429" s="9" t="s">
        <v>284</v>
      </c>
      <c r="H429" s="9" t="s">
        <v>284</v>
      </c>
      <c r="I429" s="9" t="s">
        <v>284</v>
      </c>
      <c r="J429" s="9">
        <v>56.200000000000045</v>
      </c>
      <c r="K429" s="9" t="s">
        <v>284</v>
      </c>
      <c r="M429" s="72">
        <f t="shared" si="9"/>
        <v>56.200000000000045</v>
      </c>
      <c r="S429" s="294"/>
      <c r="T429" s="68"/>
      <c r="U429" s="68"/>
      <c r="V429" s="54"/>
    </row>
    <row r="430" spans="1:23" ht="15">
      <c r="A430" s="28" t="s">
        <v>1038</v>
      </c>
      <c r="B430" s="294" t="s">
        <v>2284</v>
      </c>
      <c r="C430" s="3"/>
      <c r="D430" s="3"/>
      <c r="E430" s="9" t="s">
        <v>284</v>
      </c>
      <c r="F430" s="9" t="s">
        <v>284</v>
      </c>
      <c r="G430" s="9" t="s">
        <v>284</v>
      </c>
      <c r="H430" s="9" t="s">
        <v>284</v>
      </c>
      <c r="I430" s="9" t="s">
        <v>284</v>
      </c>
      <c r="J430" s="9" t="s">
        <v>284</v>
      </c>
      <c r="K430" s="9">
        <v>54.699999999999591</v>
      </c>
      <c r="M430" s="72">
        <f t="shared" si="9"/>
        <v>54.699999999999591</v>
      </c>
      <c r="S430" s="68"/>
      <c r="T430" s="68"/>
      <c r="U430" s="68"/>
      <c r="V430" s="54"/>
    </row>
    <row r="431" spans="1:23" ht="15">
      <c r="A431" s="28" t="s">
        <v>3838</v>
      </c>
      <c r="B431" s="294" t="s">
        <v>2259</v>
      </c>
      <c r="C431" s="3"/>
      <c r="D431" s="3"/>
      <c r="E431" s="9" t="s">
        <v>284</v>
      </c>
      <c r="F431" s="9" t="s">
        <v>284</v>
      </c>
      <c r="G431" s="9" t="s">
        <v>284</v>
      </c>
      <c r="H431" s="9" t="s">
        <v>284</v>
      </c>
      <c r="I431" s="9" t="s">
        <v>284</v>
      </c>
      <c r="J431" s="9" t="s">
        <v>284</v>
      </c>
      <c r="K431" s="9">
        <v>15.600000000000136</v>
      </c>
      <c r="M431" s="72">
        <f t="shared" si="9"/>
        <v>15.600000000000136</v>
      </c>
      <c r="S431" s="68"/>
      <c r="T431" s="68"/>
      <c r="U431" s="68"/>
      <c r="V431" s="54"/>
    </row>
    <row r="432" spans="1:23" ht="15">
      <c r="A432" s="28"/>
      <c r="B432" s="68"/>
      <c r="E432" s="9"/>
      <c r="F432" s="9"/>
      <c r="G432" s="9"/>
      <c r="H432" s="9"/>
      <c r="L432" s="74"/>
      <c r="M432" s="72"/>
      <c r="U432" s="87"/>
      <c r="V432" s="3"/>
      <c r="W432" s="3"/>
    </row>
    <row r="433" spans="1:23" ht="15">
      <c r="A433" s="28"/>
      <c r="B433" s="68"/>
      <c r="E433" s="9"/>
      <c r="L433" s="74"/>
    </row>
    <row r="434" spans="1:23" ht="15">
      <c r="A434" s="28"/>
      <c r="B434" s="68"/>
      <c r="E434" s="9"/>
      <c r="L434" s="74"/>
    </row>
    <row r="435" spans="1:23" ht="25.5">
      <c r="A435" s="23" t="s">
        <v>190</v>
      </c>
      <c r="L435" s="74"/>
    </row>
    <row r="436" spans="1:23" ht="14.25">
      <c r="L436" s="74"/>
      <c r="S436" s="294"/>
      <c r="T436" s="68"/>
      <c r="U436" s="68"/>
      <c r="V436" s="54"/>
    </row>
    <row r="437" spans="1:23" ht="15">
      <c r="A437" s="40"/>
      <c r="B437" s="40"/>
      <c r="C437" s="40"/>
      <c r="D437" s="40"/>
      <c r="E437" s="66">
        <v>2016</v>
      </c>
      <c r="F437" s="66">
        <v>2017</v>
      </c>
      <c r="G437" s="66">
        <v>2018</v>
      </c>
      <c r="H437" s="66">
        <v>2019</v>
      </c>
      <c r="I437" s="66">
        <v>2020</v>
      </c>
      <c r="J437" s="66">
        <v>2021</v>
      </c>
      <c r="K437" s="66">
        <v>2022</v>
      </c>
      <c r="L437" s="74"/>
      <c r="M437" s="75" t="s">
        <v>40</v>
      </c>
      <c r="S437" s="235"/>
      <c r="T437" s="68"/>
      <c r="U437" s="68"/>
      <c r="V437" s="54"/>
    </row>
    <row r="438" spans="1:23" ht="15">
      <c r="A438" s="28" t="s">
        <v>0</v>
      </c>
      <c r="B438" s="68" t="s">
        <v>17</v>
      </c>
      <c r="E438" s="227">
        <v>148.5</v>
      </c>
      <c r="F438" s="227">
        <v>307.89999999999986</v>
      </c>
      <c r="G438" s="227">
        <v>348.20000000000073</v>
      </c>
      <c r="H438" s="9">
        <v>128.69999999999982</v>
      </c>
      <c r="I438" s="224">
        <v>508.19999999999982</v>
      </c>
      <c r="J438" s="227">
        <v>817.99999999999932</v>
      </c>
      <c r="K438" s="9">
        <v>299</v>
      </c>
      <c r="M438" s="72">
        <f t="shared" ref="M438:M469" si="10">SUM(E438:K438)</f>
        <v>2558.4999999999995</v>
      </c>
      <c r="O438" t="s">
        <v>3792</v>
      </c>
      <c r="Q438" s="3"/>
      <c r="R438" s="226" t="s">
        <v>1955</v>
      </c>
      <c r="S438" s="294"/>
      <c r="T438" s="68"/>
      <c r="U438" s="396"/>
      <c r="V438" s="68"/>
      <c r="W438" s="68"/>
    </row>
    <row r="439" spans="1:23" ht="15">
      <c r="A439" s="28" t="s">
        <v>2</v>
      </c>
      <c r="B439" s="68" t="s">
        <v>31</v>
      </c>
      <c r="E439" s="227">
        <v>137</v>
      </c>
      <c r="F439" s="9">
        <v>190.99999999999955</v>
      </c>
      <c r="G439" s="222">
        <v>452.50000000000091</v>
      </c>
      <c r="H439" s="9">
        <v>334.09999999999991</v>
      </c>
      <c r="I439" s="9">
        <v>43.499999999999545</v>
      </c>
      <c r="J439" s="224">
        <v>885.19999999999936</v>
      </c>
      <c r="K439" s="9">
        <v>367.60000000000036</v>
      </c>
      <c r="M439" s="72">
        <f t="shared" si="10"/>
        <v>2410.8999999999996</v>
      </c>
      <c r="O439" t="s">
        <v>1355</v>
      </c>
      <c r="Q439" s="3"/>
      <c r="R439" s="226" t="s">
        <v>1956</v>
      </c>
      <c r="S439" s="235"/>
      <c r="T439" s="68"/>
      <c r="U439" s="396"/>
      <c r="V439" s="68"/>
      <c r="W439" s="68"/>
    </row>
    <row r="440" spans="1:23" ht="15">
      <c r="A440" s="28" t="s">
        <v>3</v>
      </c>
      <c r="B440" s="68" t="s">
        <v>21</v>
      </c>
      <c r="E440" s="9">
        <v>131.99999999999977</v>
      </c>
      <c r="F440" s="223">
        <v>379.29999999999995</v>
      </c>
      <c r="G440" s="227">
        <v>361.50000000000136</v>
      </c>
      <c r="H440" s="9">
        <v>171.50000000000045</v>
      </c>
      <c r="I440" s="9">
        <v>245.39999999999964</v>
      </c>
      <c r="J440" s="9">
        <v>763.900000000001</v>
      </c>
      <c r="K440" s="9">
        <v>328.69999999999936</v>
      </c>
      <c r="M440" s="72">
        <f t="shared" si="10"/>
        <v>2382.3000000000015</v>
      </c>
      <c r="O440" t="s">
        <v>305</v>
      </c>
      <c r="Q440" s="3"/>
      <c r="R440" s="3"/>
      <c r="S440" s="68"/>
      <c r="T440" s="68"/>
      <c r="U440" s="397"/>
      <c r="V440" s="68"/>
      <c r="W440" s="68"/>
    </row>
    <row r="441" spans="1:23" ht="15">
      <c r="A441" s="28" t="s">
        <v>5</v>
      </c>
      <c r="B441" s="68" t="s">
        <v>23</v>
      </c>
      <c r="E441" s="67">
        <v>166.30000000000041</v>
      </c>
      <c r="F441" s="227">
        <v>268.59999999999968</v>
      </c>
      <c r="G441" s="9">
        <v>256.90000000000032</v>
      </c>
      <c r="H441" s="9">
        <v>336.29999999999973</v>
      </c>
      <c r="I441" s="227">
        <v>426.89999999999964</v>
      </c>
      <c r="J441" s="9">
        <v>715.0499999999995</v>
      </c>
      <c r="K441" s="9">
        <v>211.90000000000146</v>
      </c>
      <c r="M441" s="72">
        <f t="shared" si="10"/>
        <v>2381.9500000000007</v>
      </c>
      <c r="O441" t="s">
        <v>1333</v>
      </c>
      <c r="Q441" s="3"/>
      <c r="R441" s="3"/>
      <c r="S441" s="294"/>
      <c r="T441" s="68"/>
      <c r="U441" s="396"/>
      <c r="V441" s="68"/>
      <c r="W441" s="68"/>
    </row>
    <row r="442" spans="1:23" ht="15">
      <c r="A442" s="28" t="s">
        <v>7</v>
      </c>
      <c r="B442" s="68" t="s">
        <v>27</v>
      </c>
      <c r="E442" s="224">
        <v>176.70000000000005</v>
      </c>
      <c r="F442" s="227">
        <v>366.90000000000009</v>
      </c>
      <c r="G442" s="9">
        <v>286</v>
      </c>
      <c r="H442" s="9">
        <v>136.70000000000005</v>
      </c>
      <c r="I442" s="9">
        <v>298.79999999999927</v>
      </c>
      <c r="J442" s="9">
        <v>756.90000000000077</v>
      </c>
      <c r="K442" s="9">
        <v>300.90000000000055</v>
      </c>
      <c r="M442" s="72">
        <f t="shared" si="10"/>
        <v>2322.9000000000005</v>
      </c>
      <c r="O442" t="s">
        <v>301</v>
      </c>
      <c r="Q442" s="3"/>
      <c r="R442" s="3" t="s">
        <v>1956</v>
      </c>
      <c r="S442" s="235"/>
      <c r="T442" s="68"/>
      <c r="U442" s="396"/>
      <c r="V442" s="68"/>
      <c r="W442" s="68"/>
    </row>
    <row r="443" spans="1:23" ht="15">
      <c r="A443" s="28" t="s">
        <v>8</v>
      </c>
      <c r="B443" s="68" t="s">
        <v>11</v>
      </c>
      <c r="E443" s="227">
        <v>160.50000000000068</v>
      </c>
      <c r="F443" s="9">
        <v>234.09999999999968</v>
      </c>
      <c r="G443" s="227">
        <v>365.80000000000018</v>
      </c>
      <c r="H443" s="9">
        <v>250.49999999999955</v>
      </c>
      <c r="I443" s="9">
        <v>168.19999999999891</v>
      </c>
      <c r="J443" s="9">
        <v>711.69999999999936</v>
      </c>
      <c r="K443" s="9">
        <v>389.29999999999973</v>
      </c>
      <c r="M443" s="72">
        <f t="shared" si="10"/>
        <v>2280.0999999999981</v>
      </c>
      <c r="O443" t="s">
        <v>317</v>
      </c>
      <c r="Q443" s="3"/>
      <c r="R443" s="3"/>
      <c r="S443" s="235"/>
      <c r="T443" s="68"/>
      <c r="U443" s="396"/>
      <c r="V443" s="68"/>
      <c r="W443" s="68"/>
    </row>
    <row r="444" spans="1:23" ht="15">
      <c r="A444" s="28" t="s">
        <v>10</v>
      </c>
      <c r="B444" s="68" t="s">
        <v>25</v>
      </c>
      <c r="E444" s="9">
        <v>80.399999999999636</v>
      </c>
      <c r="F444" s="227">
        <v>338.40000000000009</v>
      </c>
      <c r="G444" s="9">
        <v>307.09999999999991</v>
      </c>
      <c r="H444" s="9">
        <v>171.30000000000018</v>
      </c>
      <c r="I444" s="9">
        <v>230.80000000000109</v>
      </c>
      <c r="J444" s="227">
        <v>812.09999999999945</v>
      </c>
      <c r="K444" s="9">
        <v>286.89999999999964</v>
      </c>
      <c r="M444" s="72">
        <f t="shared" si="10"/>
        <v>2227</v>
      </c>
      <c r="O444" t="s">
        <v>346</v>
      </c>
      <c r="Q444" s="3"/>
      <c r="R444" s="3"/>
      <c r="S444" s="294"/>
      <c r="T444" s="68"/>
      <c r="U444" s="396"/>
      <c r="V444" s="68"/>
      <c r="W444" s="68"/>
    </row>
    <row r="445" spans="1:23" ht="15">
      <c r="A445" s="28" t="s">
        <v>12</v>
      </c>
      <c r="B445" s="68" t="s">
        <v>142</v>
      </c>
      <c r="E445" s="9" t="s">
        <v>284</v>
      </c>
      <c r="F445" s="9">
        <v>229.50000000000045</v>
      </c>
      <c r="G445" s="224">
        <v>486.79999999999973</v>
      </c>
      <c r="H445" s="9">
        <v>203.90000000000009</v>
      </c>
      <c r="I445" s="9">
        <v>191.59999999999991</v>
      </c>
      <c r="J445" s="9">
        <v>710.79999999999927</v>
      </c>
      <c r="K445" s="9">
        <v>320.49999999999909</v>
      </c>
      <c r="M445" s="72">
        <f t="shared" si="10"/>
        <v>2143.0999999999985</v>
      </c>
      <c r="O445" t="s">
        <v>287</v>
      </c>
      <c r="Q445" s="3"/>
      <c r="R445" s="3" t="s">
        <v>1956</v>
      </c>
      <c r="S445" s="294"/>
      <c r="T445" s="68"/>
      <c r="U445" s="396"/>
      <c r="V445" s="68"/>
      <c r="W445" s="68"/>
    </row>
    <row r="446" spans="1:23" ht="15">
      <c r="A446" s="28" t="s">
        <v>14</v>
      </c>
      <c r="B446" s="68" t="s">
        <v>33</v>
      </c>
      <c r="E446" s="227">
        <v>165.79999999999973</v>
      </c>
      <c r="F446" s="9">
        <v>97.500000000000227</v>
      </c>
      <c r="G446" s="9">
        <v>211.29999999999973</v>
      </c>
      <c r="H446" s="9">
        <v>256.79999999999995</v>
      </c>
      <c r="I446" s="9">
        <v>204</v>
      </c>
      <c r="J446" s="9">
        <v>749.40000000000009</v>
      </c>
      <c r="K446" s="9">
        <v>400.40000000000009</v>
      </c>
      <c r="M446" s="72">
        <f t="shared" si="10"/>
        <v>2085.1999999999998</v>
      </c>
      <c r="O446" t="s">
        <v>289</v>
      </c>
      <c r="Q446" s="3"/>
      <c r="R446" s="3"/>
      <c r="S446" s="294"/>
      <c r="T446" s="68"/>
      <c r="U446" s="396"/>
      <c r="V446" s="68"/>
      <c r="W446" s="68"/>
    </row>
    <row r="447" spans="1:23" ht="15">
      <c r="A447" s="28" t="s">
        <v>16</v>
      </c>
      <c r="B447" s="68" t="s">
        <v>39</v>
      </c>
      <c r="E447" s="222">
        <v>169.10000000000014</v>
      </c>
      <c r="F447" s="9">
        <v>145.59999999999991</v>
      </c>
      <c r="G447" s="223">
        <v>396.89999999999964</v>
      </c>
      <c r="H447" s="227">
        <v>370.00000000000045</v>
      </c>
      <c r="I447" s="9">
        <v>104</v>
      </c>
      <c r="J447" s="9">
        <v>720.10000000000036</v>
      </c>
      <c r="K447" s="9">
        <v>167.10000000000036</v>
      </c>
      <c r="M447" s="72">
        <f t="shared" si="10"/>
        <v>2072.8000000000011</v>
      </c>
      <c r="O447" t="s">
        <v>944</v>
      </c>
      <c r="Q447" s="3"/>
      <c r="R447" s="226"/>
      <c r="S447" s="235"/>
      <c r="T447" s="68"/>
      <c r="U447" s="397"/>
      <c r="V447" s="68"/>
      <c r="W447" s="68"/>
    </row>
    <row r="448" spans="1:23" ht="15">
      <c r="A448" s="28" t="s">
        <v>18</v>
      </c>
      <c r="B448" s="68" t="s">
        <v>867</v>
      </c>
      <c r="E448" s="9" t="s">
        <v>284</v>
      </c>
      <c r="F448" s="9" t="s">
        <v>284</v>
      </c>
      <c r="G448" s="9" t="s">
        <v>284</v>
      </c>
      <c r="H448" s="224">
        <v>473.5</v>
      </c>
      <c r="I448" s="9">
        <v>295.29999999999973</v>
      </c>
      <c r="J448" s="227">
        <v>781.39999999999986</v>
      </c>
      <c r="K448" s="9">
        <v>374.99999999999977</v>
      </c>
      <c r="M448" s="72">
        <f t="shared" si="10"/>
        <v>1925.1999999999994</v>
      </c>
      <c r="O448" t="s">
        <v>307</v>
      </c>
      <c r="Q448" s="3"/>
      <c r="R448" s="3" t="s">
        <v>1956</v>
      </c>
      <c r="S448" s="68"/>
      <c r="T448" s="68"/>
      <c r="U448" s="396"/>
      <c r="V448" s="68"/>
      <c r="W448" s="68"/>
    </row>
    <row r="449" spans="1:23" ht="15">
      <c r="A449" s="28" t="s">
        <v>20</v>
      </c>
      <c r="B449" s="68" t="s">
        <v>6</v>
      </c>
      <c r="E449" s="227">
        <v>143.25000000000023</v>
      </c>
      <c r="F449" s="227">
        <v>246.99999999999977</v>
      </c>
      <c r="G449" s="227">
        <v>324.90000000000055</v>
      </c>
      <c r="H449" s="9">
        <v>199.19999999999982</v>
      </c>
      <c r="I449" s="9">
        <v>224.69999999999982</v>
      </c>
      <c r="J449" s="9">
        <v>726.99999999999977</v>
      </c>
      <c r="K449" s="9" t="s">
        <v>284</v>
      </c>
      <c r="M449" s="72">
        <f t="shared" si="10"/>
        <v>1866.05</v>
      </c>
      <c r="O449" t="s">
        <v>318</v>
      </c>
      <c r="Q449" s="3"/>
      <c r="R449" s="3"/>
      <c r="S449" s="294"/>
      <c r="T449" s="68"/>
      <c r="U449" s="396"/>
      <c r="V449" s="68"/>
      <c r="W449" s="68"/>
    </row>
    <row r="450" spans="1:23" ht="15">
      <c r="A450" s="28" t="s">
        <v>22</v>
      </c>
      <c r="B450" s="68" t="s">
        <v>143</v>
      </c>
      <c r="E450" s="9" t="s">
        <v>284</v>
      </c>
      <c r="F450" s="227">
        <v>253.00000000000091</v>
      </c>
      <c r="G450" s="9">
        <v>116.29999999999973</v>
      </c>
      <c r="H450" s="9">
        <v>124.79999999999995</v>
      </c>
      <c r="I450" s="227">
        <v>412.89999999999918</v>
      </c>
      <c r="J450" s="9">
        <v>663.40000000000009</v>
      </c>
      <c r="K450" s="9">
        <v>282.40000000000055</v>
      </c>
      <c r="M450" s="72">
        <f t="shared" si="10"/>
        <v>1852.8000000000004</v>
      </c>
      <c r="O450" t="s">
        <v>347</v>
      </c>
      <c r="Q450" s="3"/>
      <c r="R450" s="3"/>
      <c r="S450" s="68"/>
      <c r="T450" s="68"/>
      <c r="U450" s="396"/>
      <c r="V450" s="68"/>
      <c r="W450" s="68"/>
    </row>
    <row r="451" spans="1:23" ht="15">
      <c r="A451" s="28" t="s">
        <v>24</v>
      </c>
      <c r="B451" s="68" t="s">
        <v>13</v>
      </c>
      <c r="E451" s="9">
        <v>123.75</v>
      </c>
      <c r="F451" s="227">
        <v>320.59999999999991</v>
      </c>
      <c r="G451" s="9">
        <v>126.80000000000018</v>
      </c>
      <c r="H451" s="9">
        <v>308.80000000000064</v>
      </c>
      <c r="I451" s="9">
        <v>57.699999999999363</v>
      </c>
      <c r="J451" s="9">
        <v>543.84999999999968</v>
      </c>
      <c r="K451" s="9">
        <v>320.50000000000023</v>
      </c>
      <c r="M451" s="72">
        <f t="shared" si="10"/>
        <v>1802</v>
      </c>
      <c r="O451" t="s">
        <v>303</v>
      </c>
      <c r="Q451" s="3"/>
      <c r="R451" s="3"/>
      <c r="S451" s="294"/>
      <c r="T451" s="68"/>
      <c r="U451" s="397"/>
      <c r="V451" s="68"/>
      <c r="W451" s="68"/>
    </row>
    <row r="452" spans="1:23" ht="15">
      <c r="A452" s="28" t="s">
        <v>26</v>
      </c>
      <c r="B452" s="68" t="s">
        <v>37</v>
      </c>
      <c r="E452" s="9">
        <v>46.599999999999909</v>
      </c>
      <c r="F452" s="9">
        <v>217.50000000000045</v>
      </c>
      <c r="G452" s="9">
        <v>112.90000000000009</v>
      </c>
      <c r="H452" s="9">
        <v>209.49999999999932</v>
      </c>
      <c r="I452" s="9">
        <v>114.30000000000064</v>
      </c>
      <c r="J452" s="9">
        <v>750</v>
      </c>
      <c r="K452" s="9">
        <v>340.39999999999986</v>
      </c>
      <c r="M452" s="72">
        <f t="shared" si="10"/>
        <v>1791.2000000000003</v>
      </c>
      <c r="Q452" s="3"/>
      <c r="R452" s="3"/>
      <c r="S452" s="68"/>
      <c r="T452" s="68"/>
      <c r="U452" s="396"/>
      <c r="V452" s="68"/>
      <c r="W452" s="68"/>
    </row>
    <row r="453" spans="1:23" ht="15">
      <c r="A453" s="28" t="s">
        <v>28</v>
      </c>
      <c r="B453" s="68" t="s">
        <v>842</v>
      </c>
      <c r="E453" s="9" t="s">
        <v>284</v>
      </c>
      <c r="F453" s="9" t="s">
        <v>284</v>
      </c>
      <c r="G453" s="9" t="s">
        <v>284</v>
      </c>
      <c r="H453" s="227">
        <v>392.10000000000014</v>
      </c>
      <c r="I453" s="9">
        <v>313.60000000000036</v>
      </c>
      <c r="J453" s="9">
        <v>719.50000000000045</v>
      </c>
      <c r="K453" s="9">
        <v>354.30000000000018</v>
      </c>
      <c r="M453" s="72">
        <f t="shared" si="10"/>
        <v>1779.5000000000011</v>
      </c>
      <c r="O453" t="s">
        <v>290</v>
      </c>
      <c r="Q453" s="3"/>
      <c r="R453" s="3"/>
      <c r="S453" s="294"/>
      <c r="T453" s="68"/>
      <c r="U453" s="397"/>
      <c r="V453" s="68"/>
      <c r="W453" s="68"/>
    </row>
    <row r="454" spans="1:23" ht="15">
      <c r="A454" s="28" t="s">
        <v>30</v>
      </c>
      <c r="B454" s="240" t="s">
        <v>1842</v>
      </c>
      <c r="C454" s="3"/>
      <c r="D454" s="3"/>
      <c r="E454" s="9" t="s">
        <v>284</v>
      </c>
      <c r="F454" s="9" t="s">
        <v>284</v>
      </c>
      <c r="G454" s="9" t="s">
        <v>284</v>
      </c>
      <c r="H454" s="9" t="s">
        <v>284</v>
      </c>
      <c r="I454" s="222">
        <v>446.79999999999927</v>
      </c>
      <c r="J454" s="222">
        <v>883.09999999999945</v>
      </c>
      <c r="K454" s="227">
        <v>440.69999999999982</v>
      </c>
      <c r="M454" s="72">
        <f t="shared" si="10"/>
        <v>1770.5999999999985</v>
      </c>
      <c r="O454" t="s">
        <v>3904</v>
      </c>
      <c r="S454" s="68"/>
      <c r="T454" s="68"/>
      <c r="U454" s="396"/>
      <c r="V454" s="68"/>
      <c r="W454" s="68"/>
    </row>
    <row r="455" spans="1:23" ht="15">
      <c r="A455" s="28" t="s">
        <v>32</v>
      </c>
      <c r="B455" s="68" t="s">
        <v>15</v>
      </c>
      <c r="E455" s="227">
        <v>155.39999999999964</v>
      </c>
      <c r="F455" s="222">
        <v>394.10000000000059</v>
      </c>
      <c r="G455" s="9">
        <v>166.99999999999977</v>
      </c>
      <c r="H455" s="9">
        <v>90.999999999999773</v>
      </c>
      <c r="I455" s="9">
        <v>29.400000000000546</v>
      </c>
      <c r="J455" s="9">
        <v>660.40000000000009</v>
      </c>
      <c r="K455" s="9">
        <v>270.40000000000055</v>
      </c>
      <c r="M455" s="72">
        <f t="shared" si="10"/>
        <v>1767.700000000001</v>
      </c>
      <c r="O455" t="s">
        <v>316</v>
      </c>
      <c r="Q455" s="3"/>
      <c r="R455" s="3"/>
      <c r="S455" s="294"/>
      <c r="T455" s="68"/>
      <c r="U455" s="396"/>
      <c r="V455" s="68"/>
      <c r="W455" s="68"/>
    </row>
    <row r="456" spans="1:23" ht="15">
      <c r="A456" s="28" t="s">
        <v>34</v>
      </c>
      <c r="B456" s="68" t="s">
        <v>144</v>
      </c>
      <c r="E456" s="9" t="s">
        <v>284</v>
      </c>
      <c r="F456" s="9">
        <v>237.5</v>
      </c>
      <c r="G456" s="9">
        <v>152.25</v>
      </c>
      <c r="H456" s="9">
        <v>165.10000000000082</v>
      </c>
      <c r="I456" s="227">
        <v>378.60000000000036</v>
      </c>
      <c r="J456" s="9">
        <v>530.29999999999973</v>
      </c>
      <c r="K456" s="9">
        <v>300.00000000000023</v>
      </c>
      <c r="M456" s="72">
        <f t="shared" si="10"/>
        <v>1763.7500000000011</v>
      </c>
      <c r="O456" t="s">
        <v>298</v>
      </c>
      <c r="Q456" s="3"/>
      <c r="R456" s="3"/>
      <c r="S456" s="294"/>
      <c r="T456" s="68"/>
      <c r="U456" s="396"/>
      <c r="V456" s="68"/>
      <c r="W456" s="68"/>
    </row>
    <row r="457" spans="1:23" ht="15">
      <c r="A457" s="28" t="s">
        <v>36</v>
      </c>
      <c r="B457" s="28" t="s">
        <v>805</v>
      </c>
      <c r="E457" s="9" t="s">
        <v>284</v>
      </c>
      <c r="F457" s="9" t="s">
        <v>284</v>
      </c>
      <c r="G457" s="9" t="s">
        <v>284</v>
      </c>
      <c r="H457" s="223">
        <v>453.90000000000009</v>
      </c>
      <c r="I457" s="223">
        <v>430.19999999999936</v>
      </c>
      <c r="J457" s="9">
        <v>462.59999999999968</v>
      </c>
      <c r="K457" s="9">
        <v>375</v>
      </c>
      <c r="M457" s="72">
        <f t="shared" si="10"/>
        <v>1721.6999999999991</v>
      </c>
      <c r="O457" t="s">
        <v>363</v>
      </c>
      <c r="Q457" s="3"/>
      <c r="R457" s="226"/>
      <c r="S457" s="294"/>
      <c r="T457" s="68"/>
      <c r="U457" s="397"/>
      <c r="V457" s="68"/>
      <c r="W457" s="68"/>
    </row>
    <row r="458" spans="1:23" ht="15">
      <c r="A458" s="28" t="s">
        <v>38</v>
      </c>
      <c r="B458" s="68" t="s">
        <v>156</v>
      </c>
      <c r="E458" s="9" t="s">
        <v>284</v>
      </c>
      <c r="F458" s="9" t="s">
        <v>284</v>
      </c>
      <c r="G458" s="9">
        <v>221.20000000000005</v>
      </c>
      <c r="H458" s="9">
        <v>321.50000000000091</v>
      </c>
      <c r="I458" s="9">
        <v>305.09999999999991</v>
      </c>
      <c r="J458" s="9">
        <v>580.70000000000005</v>
      </c>
      <c r="K458" s="9">
        <v>289.00000000000023</v>
      </c>
      <c r="M458" s="72">
        <f t="shared" si="10"/>
        <v>1717.5000000000011</v>
      </c>
      <c r="Q458" s="3"/>
      <c r="R458" s="3"/>
      <c r="S458" s="235"/>
      <c r="T458" s="68"/>
      <c r="U458" s="396"/>
      <c r="V458" s="68"/>
      <c r="W458" s="68"/>
    </row>
    <row r="459" spans="1:23" ht="15">
      <c r="A459" s="28" t="s">
        <v>145</v>
      </c>
      <c r="B459" s="68" t="s">
        <v>1</v>
      </c>
      <c r="E459" s="9">
        <v>97</v>
      </c>
      <c r="F459" s="9">
        <v>211.70000000000027</v>
      </c>
      <c r="G459" s="9">
        <v>163.70000000000027</v>
      </c>
      <c r="H459" s="9">
        <v>108.89999999999941</v>
      </c>
      <c r="I459" s="9">
        <v>282.50000000000045</v>
      </c>
      <c r="J459" s="9">
        <v>626.50000000000023</v>
      </c>
      <c r="K459" s="9">
        <v>203.40000000000077</v>
      </c>
      <c r="M459" s="72">
        <f t="shared" si="10"/>
        <v>1693.7000000000014</v>
      </c>
      <c r="Q459" s="3"/>
      <c r="R459" s="3"/>
      <c r="S459" s="68"/>
      <c r="T459" s="68"/>
      <c r="U459" s="397"/>
      <c r="V459" s="68"/>
      <c r="W459" s="68"/>
    </row>
    <row r="460" spans="1:23" ht="15">
      <c r="A460" s="28" t="s">
        <v>146</v>
      </c>
      <c r="B460" s="68" t="s">
        <v>141</v>
      </c>
      <c r="E460" s="9" t="s">
        <v>284</v>
      </c>
      <c r="F460" s="9">
        <v>94.399999999999864</v>
      </c>
      <c r="G460" s="9">
        <v>178.5</v>
      </c>
      <c r="H460" s="9">
        <v>117.59999999999968</v>
      </c>
      <c r="I460" s="9">
        <v>149.29999999999973</v>
      </c>
      <c r="J460" s="227">
        <v>795.7</v>
      </c>
      <c r="K460" s="9">
        <v>336.5</v>
      </c>
      <c r="M460" s="72">
        <f t="shared" si="10"/>
        <v>1671.9999999999993</v>
      </c>
      <c r="O460" t="s">
        <v>293</v>
      </c>
      <c r="S460" s="294"/>
      <c r="T460" s="68"/>
      <c r="U460" s="396"/>
      <c r="V460" s="68"/>
      <c r="W460" s="68"/>
    </row>
    <row r="461" spans="1:23" ht="15">
      <c r="A461" s="28" t="s">
        <v>147</v>
      </c>
      <c r="B461" s="68" t="s">
        <v>820</v>
      </c>
      <c r="E461" s="9" t="s">
        <v>284</v>
      </c>
      <c r="F461" s="9" t="s">
        <v>284</v>
      </c>
      <c r="G461" s="9" t="s">
        <v>284</v>
      </c>
      <c r="H461" s="9">
        <v>279.80000000000018</v>
      </c>
      <c r="I461" s="9">
        <v>300.69999999999891</v>
      </c>
      <c r="J461" s="9">
        <v>688.30000000000018</v>
      </c>
      <c r="K461" s="9">
        <v>403.09999999999945</v>
      </c>
      <c r="M461" s="72">
        <f t="shared" si="10"/>
        <v>1671.8999999999987</v>
      </c>
      <c r="S461" s="68"/>
      <c r="T461" s="68"/>
      <c r="U461" s="396"/>
      <c r="V461" s="68"/>
      <c r="W461" s="68"/>
    </row>
    <row r="462" spans="1:23" ht="15">
      <c r="A462" s="28" t="s">
        <v>151</v>
      </c>
      <c r="B462" s="68" t="s">
        <v>155</v>
      </c>
      <c r="E462" s="9" t="s">
        <v>284</v>
      </c>
      <c r="F462" s="9" t="s">
        <v>284</v>
      </c>
      <c r="G462" s="9">
        <v>299.80000000000018</v>
      </c>
      <c r="H462" s="9">
        <v>44</v>
      </c>
      <c r="I462" s="9">
        <v>221.80000000000064</v>
      </c>
      <c r="J462" s="9">
        <v>728.50000000000023</v>
      </c>
      <c r="K462" s="9">
        <v>370</v>
      </c>
      <c r="M462" s="72">
        <f t="shared" si="10"/>
        <v>1664.100000000001</v>
      </c>
      <c r="S462" s="294"/>
      <c r="T462" s="68"/>
      <c r="U462" s="396"/>
      <c r="V462" s="68"/>
      <c r="W462" s="68"/>
    </row>
    <row r="463" spans="1:23" ht="15">
      <c r="A463" s="28" t="s">
        <v>157</v>
      </c>
      <c r="B463" s="68" t="s">
        <v>9</v>
      </c>
      <c r="E463" s="9">
        <v>53.799999999999955</v>
      </c>
      <c r="F463" s="9">
        <v>60.800000000000182</v>
      </c>
      <c r="G463" s="227">
        <v>395.40000000000009</v>
      </c>
      <c r="H463" s="9">
        <v>183.89999999999964</v>
      </c>
      <c r="I463" s="9">
        <v>85</v>
      </c>
      <c r="J463" s="9">
        <v>620</v>
      </c>
      <c r="K463" s="9">
        <v>235.00000000000068</v>
      </c>
      <c r="M463" s="72">
        <f t="shared" si="10"/>
        <v>1633.9000000000005</v>
      </c>
      <c r="O463" t="s">
        <v>289</v>
      </c>
      <c r="Q463" s="3"/>
      <c r="R463" s="3"/>
      <c r="S463" s="68"/>
      <c r="T463" s="68"/>
      <c r="U463" s="396"/>
      <c r="V463" s="68"/>
      <c r="W463" s="68"/>
    </row>
    <row r="464" spans="1:23" ht="15">
      <c r="A464" s="28" t="s">
        <v>159</v>
      </c>
      <c r="B464" s="68" t="s">
        <v>828</v>
      </c>
      <c r="E464" s="9" t="s">
        <v>284</v>
      </c>
      <c r="F464" s="9" t="s">
        <v>284</v>
      </c>
      <c r="G464" s="9" t="s">
        <v>284</v>
      </c>
      <c r="H464" s="9">
        <v>304.70000000000027</v>
      </c>
      <c r="I464" s="9">
        <v>218.89999999999918</v>
      </c>
      <c r="J464" s="9">
        <v>754.59999999999991</v>
      </c>
      <c r="K464" s="9">
        <v>336.49999999999977</v>
      </c>
      <c r="M464" s="72">
        <f t="shared" si="10"/>
        <v>1614.6999999999991</v>
      </c>
      <c r="S464" s="294"/>
      <c r="T464" s="68"/>
      <c r="U464" s="396"/>
      <c r="V464" s="68"/>
      <c r="W464" s="68"/>
    </row>
    <row r="465" spans="1:23" ht="15">
      <c r="A465" s="28" t="s">
        <v>160</v>
      </c>
      <c r="B465" s="68" t="s">
        <v>859</v>
      </c>
      <c r="E465" s="9" t="s">
        <v>284</v>
      </c>
      <c r="F465" s="9" t="s">
        <v>284</v>
      </c>
      <c r="G465" s="9" t="s">
        <v>284</v>
      </c>
      <c r="H465" s="227">
        <v>377.49999999999932</v>
      </c>
      <c r="I465" s="9">
        <v>197.20000000000027</v>
      </c>
      <c r="J465" s="9">
        <v>778.54999999999973</v>
      </c>
      <c r="K465" s="9">
        <v>260.40000000000032</v>
      </c>
      <c r="M465" s="72">
        <f t="shared" si="10"/>
        <v>1613.6499999999996</v>
      </c>
      <c r="O465" t="s">
        <v>298</v>
      </c>
      <c r="S465" s="294"/>
      <c r="T465" s="68"/>
      <c r="U465" s="396"/>
      <c r="V465" s="68"/>
      <c r="W465" s="68"/>
    </row>
    <row r="466" spans="1:23" ht="15">
      <c r="A466" s="28" t="s">
        <v>161</v>
      </c>
      <c r="B466" s="68" t="s">
        <v>834</v>
      </c>
      <c r="E466" s="9" t="s">
        <v>284</v>
      </c>
      <c r="F466" s="9" t="s">
        <v>284</v>
      </c>
      <c r="G466" s="9" t="s">
        <v>284</v>
      </c>
      <c r="H466" s="9">
        <v>268.39999999999964</v>
      </c>
      <c r="I466" s="227">
        <v>371.10000000000082</v>
      </c>
      <c r="J466" s="9">
        <v>740.7</v>
      </c>
      <c r="K466" s="9">
        <v>228.00000000000068</v>
      </c>
      <c r="M466" s="72">
        <f t="shared" si="10"/>
        <v>1608.2000000000012</v>
      </c>
      <c r="O466" t="s">
        <v>293</v>
      </c>
      <c r="S466" s="294"/>
      <c r="T466" s="68"/>
      <c r="U466" s="396"/>
      <c r="V466" s="68"/>
      <c r="W466" s="68"/>
    </row>
    <row r="467" spans="1:23" ht="15">
      <c r="A467" s="28" t="s">
        <v>163</v>
      </c>
      <c r="B467" s="68" t="s">
        <v>854</v>
      </c>
      <c r="E467" s="9" t="s">
        <v>284</v>
      </c>
      <c r="F467" s="9" t="s">
        <v>284</v>
      </c>
      <c r="G467" s="9" t="s">
        <v>284</v>
      </c>
      <c r="H467" s="227">
        <v>403.40000000000055</v>
      </c>
      <c r="I467" s="9">
        <v>54.499999999999545</v>
      </c>
      <c r="J467" s="9">
        <v>734.89999999999986</v>
      </c>
      <c r="K467" s="9">
        <v>402.69999999999936</v>
      </c>
      <c r="M467" s="72">
        <f t="shared" si="10"/>
        <v>1595.4999999999993</v>
      </c>
      <c r="O467" t="s">
        <v>289</v>
      </c>
      <c r="Q467" s="3"/>
      <c r="R467" s="3"/>
      <c r="S467" s="68"/>
      <c r="T467" s="68"/>
      <c r="U467" s="396"/>
      <c r="V467" s="68"/>
      <c r="W467" s="68"/>
    </row>
    <row r="468" spans="1:23" ht="15">
      <c r="A468" s="28" t="s">
        <v>280</v>
      </c>
      <c r="B468" s="68" t="s">
        <v>861</v>
      </c>
      <c r="E468" s="9" t="s">
        <v>284</v>
      </c>
      <c r="F468" s="9" t="s">
        <v>284</v>
      </c>
      <c r="G468" s="9" t="s">
        <v>284</v>
      </c>
      <c r="H468" s="227">
        <v>363.89999999999918</v>
      </c>
      <c r="I468" s="9">
        <v>283.39999999999918</v>
      </c>
      <c r="J468" s="9">
        <v>632.5</v>
      </c>
      <c r="K468" s="9">
        <v>275.60000000000036</v>
      </c>
      <c r="M468" s="72">
        <f t="shared" si="10"/>
        <v>1555.3999999999987</v>
      </c>
      <c r="O468" t="s">
        <v>294</v>
      </c>
      <c r="S468" s="68"/>
      <c r="T468" s="68"/>
      <c r="U468" s="396"/>
      <c r="V468" s="68"/>
      <c r="W468" s="68"/>
    </row>
    <row r="469" spans="1:23" ht="15">
      <c r="A469" s="28" t="s">
        <v>281</v>
      </c>
      <c r="B469" s="68" t="s">
        <v>833</v>
      </c>
      <c r="E469" s="9" t="s">
        <v>284</v>
      </c>
      <c r="F469" s="9" t="s">
        <v>284</v>
      </c>
      <c r="G469" s="9" t="s">
        <v>284</v>
      </c>
      <c r="H469" s="9">
        <v>316.69999999999982</v>
      </c>
      <c r="I469" s="9">
        <v>331.40000000000055</v>
      </c>
      <c r="J469" s="9">
        <v>627.70000000000027</v>
      </c>
      <c r="K469" s="9">
        <v>277.39999999999964</v>
      </c>
      <c r="M469" s="72">
        <f t="shared" si="10"/>
        <v>1553.2000000000003</v>
      </c>
      <c r="S469" s="235"/>
      <c r="T469" s="68"/>
      <c r="U469" s="396"/>
      <c r="V469" s="68"/>
      <c r="W469" s="68"/>
    </row>
    <row r="470" spans="1:23" ht="15">
      <c r="A470" s="28" t="s">
        <v>282</v>
      </c>
      <c r="B470" s="68" t="s">
        <v>850</v>
      </c>
      <c r="E470" s="9" t="s">
        <v>284</v>
      </c>
      <c r="F470" s="9" t="s">
        <v>284</v>
      </c>
      <c r="G470" s="9" t="s">
        <v>284</v>
      </c>
      <c r="H470" s="9">
        <v>300.69999999999936</v>
      </c>
      <c r="I470" s="9">
        <v>193.60000000000036</v>
      </c>
      <c r="J470" s="9">
        <v>743.90000000000009</v>
      </c>
      <c r="K470" s="9">
        <v>311.19999999999982</v>
      </c>
      <c r="M470" s="72">
        <f t="shared" ref="M470:M501" si="11">SUM(E470:K470)</f>
        <v>1549.3999999999996</v>
      </c>
      <c r="S470" s="68"/>
      <c r="T470" s="68"/>
      <c r="U470" s="396"/>
      <c r="V470" s="68"/>
      <c r="W470" s="68"/>
    </row>
    <row r="471" spans="1:23" ht="15">
      <c r="A471" s="28" t="s">
        <v>283</v>
      </c>
      <c r="B471" s="68" t="s">
        <v>849</v>
      </c>
      <c r="E471" s="9" t="s">
        <v>284</v>
      </c>
      <c r="F471" s="9" t="s">
        <v>284</v>
      </c>
      <c r="G471" s="9" t="s">
        <v>284</v>
      </c>
      <c r="H471" s="9">
        <v>195.09999999999945</v>
      </c>
      <c r="I471" s="9">
        <v>286.10000000000036</v>
      </c>
      <c r="J471" s="9">
        <v>635.89999999999941</v>
      </c>
      <c r="K471" s="227">
        <v>422.19999999999936</v>
      </c>
      <c r="M471" s="72">
        <f t="shared" si="11"/>
        <v>1539.2999999999986</v>
      </c>
      <c r="O471" t="s">
        <v>299</v>
      </c>
      <c r="S471" s="294"/>
      <c r="T471" s="68"/>
      <c r="U471" s="396"/>
      <c r="V471" s="68"/>
      <c r="W471" s="68"/>
    </row>
    <row r="472" spans="1:23" ht="15">
      <c r="A472" s="28" t="s">
        <v>806</v>
      </c>
      <c r="B472" s="68" t="s">
        <v>162</v>
      </c>
      <c r="E472" s="9" t="s">
        <v>284</v>
      </c>
      <c r="F472" s="9" t="s">
        <v>284</v>
      </c>
      <c r="G472" s="9">
        <v>155.50000000000045</v>
      </c>
      <c r="H472" s="9">
        <v>308.49999999999909</v>
      </c>
      <c r="I472" s="9">
        <v>163.400000000001</v>
      </c>
      <c r="J472" s="9">
        <v>659.39999999999964</v>
      </c>
      <c r="K472" s="9">
        <v>251.90000000000009</v>
      </c>
      <c r="M472" s="72">
        <f t="shared" si="11"/>
        <v>1538.7000000000003</v>
      </c>
      <c r="Q472" s="3"/>
      <c r="R472" s="3"/>
      <c r="S472" s="68"/>
      <c r="T472" s="68"/>
      <c r="U472" s="396"/>
      <c r="V472" s="68"/>
      <c r="W472" s="68"/>
    </row>
    <row r="473" spans="1:23" ht="15">
      <c r="A473" s="28" t="s">
        <v>807</v>
      </c>
      <c r="B473" s="68" t="s">
        <v>809</v>
      </c>
      <c r="E473" s="9" t="s">
        <v>284</v>
      </c>
      <c r="F473" s="9" t="s">
        <v>284</v>
      </c>
      <c r="G473" s="9" t="s">
        <v>284</v>
      </c>
      <c r="H473" s="9">
        <v>353.10000000000059</v>
      </c>
      <c r="I473" s="9">
        <v>167.00000000000045</v>
      </c>
      <c r="J473" s="9">
        <v>745.90000000000009</v>
      </c>
      <c r="K473" s="9">
        <v>264.99999999999977</v>
      </c>
      <c r="M473" s="72">
        <f t="shared" si="11"/>
        <v>1531.0000000000009</v>
      </c>
      <c r="S473" s="28"/>
      <c r="T473" s="68"/>
      <c r="U473" s="397"/>
      <c r="V473" s="68"/>
      <c r="W473" s="68"/>
    </row>
    <row r="474" spans="1:23" ht="15">
      <c r="A474" s="28" t="s">
        <v>808</v>
      </c>
      <c r="B474" s="68" t="s">
        <v>853</v>
      </c>
      <c r="E474" s="9" t="s">
        <v>284</v>
      </c>
      <c r="F474" s="9" t="s">
        <v>284</v>
      </c>
      <c r="G474" s="9" t="s">
        <v>284</v>
      </c>
      <c r="H474" s="9">
        <v>148.10000000000036</v>
      </c>
      <c r="I474" s="227">
        <v>421.40000000000055</v>
      </c>
      <c r="J474" s="9">
        <v>671.80000000000018</v>
      </c>
      <c r="K474" s="9">
        <v>258.30000000000018</v>
      </c>
      <c r="M474" s="72">
        <f t="shared" si="11"/>
        <v>1499.6000000000013</v>
      </c>
      <c r="O474" t="s">
        <v>290</v>
      </c>
      <c r="S474" s="68"/>
      <c r="T474" s="68"/>
      <c r="U474" s="396"/>
      <c r="V474" s="68"/>
      <c r="W474" s="68"/>
    </row>
    <row r="475" spans="1:23" ht="15">
      <c r="A475" s="28" t="s">
        <v>810</v>
      </c>
      <c r="B475" s="68" t="s">
        <v>154</v>
      </c>
      <c r="E475" s="9" t="s">
        <v>284</v>
      </c>
      <c r="F475" s="9" t="s">
        <v>284</v>
      </c>
      <c r="G475" s="9">
        <v>166.19999999999982</v>
      </c>
      <c r="H475" s="9">
        <v>84.499999999999091</v>
      </c>
      <c r="I475" s="9">
        <v>165.60000000000082</v>
      </c>
      <c r="J475" s="9">
        <v>758.10000000000014</v>
      </c>
      <c r="K475" s="9">
        <v>304.5</v>
      </c>
      <c r="M475" s="72">
        <f t="shared" si="11"/>
        <v>1478.8999999999999</v>
      </c>
      <c r="S475" s="294"/>
      <c r="T475" s="68"/>
      <c r="U475" s="397"/>
      <c r="V475" s="68"/>
      <c r="W475" s="68"/>
    </row>
    <row r="476" spans="1:23" ht="15">
      <c r="A476" s="28" t="s">
        <v>816</v>
      </c>
      <c r="B476" s="68" t="s">
        <v>19</v>
      </c>
      <c r="E476" s="227">
        <v>156.29999999999973</v>
      </c>
      <c r="F476" s="9">
        <v>100.50000000000023</v>
      </c>
      <c r="G476" s="9">
        <v>163.80000000000041</v>
      </c>
      <c r="H476" s="9">
        <v>275.49999999999909</v>
      </c>
      <c r="I476" s="9">
        <v>97.700000000000273</v>
      </c>
      <c r="J476" s="9">
        <v>666.80000000000018</v>
      </c>
      <c r="K476" s="9" t="s">
        <v>284</v>
      </c>
      <c r="L476" s="74"/>
      <c r="M476" s="72">
        <f t="shared" si="11"/>
        <v>1460.6</v>
      </c>
      <c r="O476" t="s">
        <v>303</v>
      </c>
      <c r="Q476" s="3"/>
      <c r="R476" s="3"/>
      <c r="S476" s="294"/>
      <c r="T476" s="68"/>
      <c r="U476" s="397"/>
      <c r="V476" s="68"/>
      <c r="W476" s="68"/>
    </row>
    <row r="477" spans="1:23" ht="15">
      <c r="A477" s="28" t="s">
        <v>818</v>
      </c>
      <c r="B477" s="240" t="s">
        <v>1835</v>
      </c>
      <c r="C477" s="3"/>
      <c r="D477" s="3"/>
      <c r="E477" s="9" t="s">
        <v>284</v>
      </c>
      <c r="F477" s="9" t="s">
        <v>284</v>
      </c>
      <c r="G477" s="9" t="s">
        <v>284</v>
      </c>
      <c r="H477" s="9" t="s">
        <v>284</v>
      </c>
      <c r="I477" s="9">
        <v>324.69999999999982</v>
      </c>
      <c r="J477" s="9">
        <v>610</v>
      </c>
      <c r="K477" s="227">
        <v>514.10000000000036</v>
      </c>
      <c r="M477" s="72">
        <f t="shared" si="11"/>
        <v>1448.8000000000002</v>
      </c>
      <c r="O477" t="s">
        <v>289</v>
      </c>
      <c r="S477" s="235"/>
      <c r="T477" s="68"/>
      <c r="U477" s="397"/>
      <c r="V477" s="68"/>
      <c r="W477" s="68"/>
    </row>
    <row r="478" spans="1:23" ht="15">
      <c r="A478" s="28" t="s">
        <v>821</v>
      </c>
      <c r="B478" s="68" t="s">
        <v>826</v>
      </c>
      <c r="E478" s="9" t="s">
        <v>284</v>
      </c>
      <c r="F478" s="9" t="s">
        <v>284</v>
      </c>
      <c r="G478" s="9" t="s">
        <v>284</v>
      </c>
      <c r="H478" s="227">
        <v>354</v>
      </c>
      <c r="I478" s="9">
        <v>214.20000000000073</v>
      </c>
      <c r="J478" s="9">
        <v>674.90000000000032</v>
      </c>
      <c r="K478" s="9">
        <v>198.00000000000068</v>
      </c>
      <c r="M478" s="72">
        <f t="shared" si="11"/>
        <v>1441.1000000000017</v>
      </c>
      <c r="O478" t="s">
        <v>299</v>
      </c>
      <c r="S478" s="68"/>
      <c r="T478" s="68"/>
      <c r="U478" s="397"/>
      <c r="V478" s="68"/>
      <c r="W478" s="68"/>
    </row>
    <row r="479" spans="1:23" ht="15">
      <c r="A479" s="28" t="s">
        <v>822</v>
      </c>
      <c r="B479" s="68" t="s">
        <v>835</v>
      </c>
      <c r="E479" s="9" t="s">
        <v>284</v>
      </c>
      <c r="F479" s="9" t="s">
        <v>284</v>
      </c>
      <c r="G479" s="9" t="s">
        <v>284</v>
      </c>
      <c r="H479" s="9">
        <v>201.00000000000023</v>
      </c>
      <c r="I479" s="9">
        <v>117.00000000000045</v>
      </c>
      <c r="J479" s="227">
        <v>806</v>
      </c>
      <c r="K479" s="9">
        <v>301.60000000000082</v>
      </c>
      <c r="M479" s="72">
        <f t="shared" si="11"/>
        <v>1425.6000000000015</v>
      </c>
      <c r="O479" t="s">
        <v>303</v>
      </c>
      <c r="S479" s="68"/>
      <c r="T479" s="68"/>
      <c r="U479" s="396"/>
      <c r="V479" s="68"/>
      <c r="W479" s="68"/>
    </row>
    <row r="480" spans="1:23" ht="15">
      <c r="A480" s="28" t="s">
        <v>825</v>
      </c>
      <c r="B480" s="235" t="s">
        <v>1843</v>
      </c>
      <c r="C480" s="3"/>
      <c r="D480" s="3"/>
      <c r="E480" s="9" t="s">
        <v>284</v>
      </c>
      <c r="F480" s="9" t="s">
        <v>284</v>
      </c>
      <c r="G480" s="9" t="s">
        <v>284</v>
      </c>
      <c r="H480" s="9" t="s">
        <v>284</v>
      </c>
      <c r="I480" s="9">
        <v>325.19999999999936</v>
      </c>
      <c r="J480" s="223">
        <v>832.99999999999886</v>
      </c>
      <c r="K480" s="9">
        <v>263.19999999999982</v>
      </c>
      <c r="M480" s="72">
        <f t="shared" si="11"/>
        <v>1421.399999999998</v>
      </c>
      <c r="O480" t="s">
        <v>288</v>
      </c>
      <c r="S480" s="294"/>
      <c r="T480" s="68"/>
      <c r="U480" s="396"/>
      <c r="V480" s="68"/>
      <c r="W480" s="68"/>
    </row>
    <row r="481" spans="1:23" ht="15">
      <c r="A481" s="28" t="s">
        <v>827</v>
      </c>
      <c r="B481" s="68" t="s">
        <v>819</v>
      </c>
      <c r="E481" s="9" t="s">
        <v>284</v>
      </c>
      <c r="F481" s="9" t="s">
        <v>284</v>
      </c>
      <c r="G481" s="9" t="s">
        <v>284</v>
      </c>
      <c r="H481" s="9">
        <v>132.00000000000045</v>
      </c>
      <c r="I481" s="9">
        <v>342.39999999999964</v>
      </c>
      <c r="J481" s="9">
        <v>634.69999999999982</v>
      </c>
      <c r="K481" s="9">
        <v>305.5</v>
      </c>
      <c r="M481" s="72">
        <f t="shared" si="11"/>
        <v>1414.6</v>
      </c>
      <c r="S481" s="294"/>
      <c r="T481" s="68"/>
      <c r="U481" s="397"/>
      <c r="V481" s="68"/>
      <c r="W481" s="68"/>
    </row>
    <row r="482" spans="1:23" ht="15">
      <c r="A482" s="28" t="s">
        <v>832</v>
      </c>
      <c r="B482" s="68" t="s">
        <v>824</v>
      </c>
      <c r="E482" s="9" t="s">
        <v>284</v>
      </c>
      <c r="F482" s="9" t="s">
        <v>284</v>
      </c>
      <c r="G482" s="9" t="s">
        <v>284</v>
      </c>
      <c r="H482" s="9">
        <v>226.30000000000064</v>
      </c>
      <c r="I482" s="9">
        <v>216.400000000001</v>
      </c>
      <c r="J482" s="9">
        <v>641.00000000000023</v>
      </c>
      <c r="K482" s="9">
        <v>243.90000000000009</v>
      </c>
      <c r="M482" s="72">
        <f t="shared" si="11"/>
        <v>1327.600000000002</v>
      </c>
      <c r="S482" s="235"/>
      <c r="T482" s="68"/>
      <c r="U482" s="396"/>
      <c r="V482" s="68"/>
      <c r="W482" s="68"/>
    </row>
    <row r="483" spans="1:23" ht="15">
      <c r="A483" s="28" t="s">
        <v>836</v>
      </c>
      <c r="B483" s="68" t="s">
        <v>817</v>
      </c>
      <c r="E483" s="9" t="s">
        <v>284</v>
      </c>
      <c r="F483" s="9" t="s">
        <v>284</v>
      </c>
      <c r="G483" s="9" t="s">
        <v>284</v>
      </c>
      <c r="H483" s="9">
        <v>129.99999999999955</v>
      </c>
      <c r="I483" s="9">
        <v>59.199999999999363</v>
      </c>
      <c r="J483" s="9">
        <v>585.20000000000005</v>
      </c>
      <c r="K483" s="222">
        <v>552.29999999999836</v>
      </c>
      <c r="M483" s="72">
        <f t="shared" si="11"/>
        <v>1326.6999999999973</v>
      </c>
      <c r="O483" t="s">
        <v>306</v>
      </c>
      <c r="S483" s="235"/>
      <c r="T483" s="68"/>
      <c r="U483" s="396"/>
      <c r="V483" s="68"/>
      <c r="W483" s="68"/>
    </row>
    <row r="484" spans="1:23" ht="15">
      <c r="A484" s="28" t="s">
        <v>837</v>
      </c>
      <c r="B484" s="240" t="s">
        <v>1841</v>
      </c>
      <c r="C484" s="3"/>
      <c r="D484" s="3"/>
      <c r="E484" s="9" t="s">
        <v>284</v>
      </c>
      <c r="F484" s="9" t="s">
        <v>284</v>
      </c>
      <c r="G484" s="9" t="s">
        <v>284</v>
      </c>
      <c r="H484" s="9" t="s">
        <v>284</v>
      </c>
      <c r="I484" s="9">
        <v>77.100000000000364</v>
      </c>
      <c r="J484" s="9">
        <v>735.10000000000036</v>
      </c>
      <c r="K484" s="227">
        <v>502.90000000000009</v>
      </c>
      <c r="M484" s="72">
        <f t="shared" si="11"/>
        <v>1315.1000000000008</v>
      </c>
      <c r="O484" t="s">
        <v>290</v>
      </c>
      <c r="S484" s="235"/>
      <c r="T484" s="68"/>
      <c r="U484" s="396"/>
      <c r="V484" s="68"/>
      <c r="W484" s="68"/>
    </row>
    <row r="485" spans="1:23" ht="15">
      <c r="A485" s="28" t="s">
        <v>838</v>
      </c>
      <c r="B485" s="28" t="s">
        <v>804</v>
      </c>
      <c r="E485" s="9" t="s">
        <v>284</v>
      </c>
      <c r="F485" s="9" t="s">
        <v>284</v>
      </c>
      <c r="G485" s="9" t="s">
        <v>284</v>
      </c>
      <c r="H485" s="9">
        <v>266.5</v>
      </c>
      <c r="I485" s="9">
        <v>57.000000000001819</v>
      </c>
      <c r="J485" s="9">
        <v>631.5</v>
      </c>
      <c r="K485" s="9">
        <v>283.09999999999945</v>
      </c>
      <c r="M485" s="72">
        <f t="shared" si="11"/>
        <v>1238.1000000000013</v>
      </c>
      <c r="S485" s="294"/>
      <c r="T485" s="68"/>
      <c r="U485" s="397"/>
      <c r="V485" s="68"/>
      <c r="W485" s="68"/>
    </row>
    <row r="486" spans="1:23" ht="15">
      <c r="A486" s="28" t="s">
        <v>844</v>
      </c>
      <c r="B486" s="240" t="s">
        <v>1836</v>
      </c>
      <c r="C486" s="3"/>
      <c r="D486" s="3"/>
      <c r="E486" s="9" t="s">
        <v>284</v>
      </c>
      <c r="F486" s="9" t="s">
        <v>284</v>
      </c>
      <c r="G486" s="9" t="s">
        <v>284</v>
      </c>
      <c r="H486" s="9" t="s">
        <v>284</v>
      </c>
      <c r="I486" s="9">
        <v>153.09999999999991</v>
      </c>
      <c r="J486" s="9">
        <v>672.49999999999955</v>
      </c>
      <c r="K486" s="9">
        <v>410.20000000000073</v>
      </c>
      <c r="M486" s="72">
        <f t="shared" si="11"/>
        <v>1235.8000000000002</v>
      </c>
      <c r="S486" s="68"/>
      <c r="T486" s="68"/>
      <c r="U486" s="396"/>
      <c r="V486" s="68"/>
      <c r="W486" s="68"/>
    </row>
    <row r="487" spans="1:23" ht="15">
      <c r="A487" s="28" t="s">
        <v>852</v>
      </c>
      <c r="B487" s="68" t="s">
        <v>871</v>
      </c>
      <c r="E487" s="9" t="s">
        <v>284</v>
      </c>
      <c r="F487" s="9" t="s">
        <v>284</v>
      </c>
      <c r="G487" s="9" t="s">
        <v>284</v>
      </c>
      <c r="H487" s="9">
        <v>127.29999999999973</v>
      </c>
      <c r="I487" s="9">
        <v>55.799999999999272</v>
      </c>
      <c r="J487" s="9">
        <v>641.50000000000023</v>
      </c>
      <c r="K487" s="9">
        <v>402.89999999999918</v>
      </c>
      <c r="M487" s="72">
        <f t="shared" si="11"/>
        <v>1227.4999999999984</v>
      </c>
      <c r="S487" s="294"/>
      <c r="T487" s="68"/>
      <c r="U487" s="396"/>
      <c r="V487" s="68"/>
      <c r="W487" s="68"/>
    </row>
    <row r="488" spans="1:23" ht="15">
      <c r="A488" s="28" t="s">
        <v>856</v>
      </c>
      <c r="B488" s="294" t="s">
        <v>2236</v>
      </c>
      <c r="E488" s="9" t="s">
        <v>284</v>
      </c>
      <c r="F488" s="9" t="s">
        <v>284</v>
      </c>
      <c r="G488" s="9" t="s">
        <v>284</v>
      </c>
      <c r="H488" s="9" t="s">
        <v>284</v>
      </c>
      <c r="I488" s="9" t="s">
        <v>284</v>
      </c>
      <c r="J488" s="9">
        <v>743.90000000000009</v>
      </c>
      <c r="K488" s="227">
        <v>477.60000000000036</v>
      </c>
      <c r="M488" s="72">
        <f t="shared" si="11"/>
        <v>1221.5000000000005</v>
      </c>
      <c r="O488" t="s">
        <v>303</v>
      </c>
      <c r="S488" s="68"/>
      <c r="T488" s="68"/>
      <c r="U488" s="397"/>
      <c r="V488" s="68"/>
      <c r="W488" s="68"/>
    </row>
    <row r="489" spans="1:23" ht="15">
      <c r="A489" s="28" t="s">
        <v>857</v>
      </c>
      <c r="B489" s="68" t="s">
        <v>153</v>
      </c>
      <c r="E489" s="9" t="s">
        <v>284</v>
      </c>
      <c r="F489" s="9" t="s">
        <v>284</v>
      </c>
      <c r="G489" s="9">
        <v>172.70000000000005</v>
      </c>
      <c r="H489" s="9">
        <v>50.699999999999818</v>
      </c>
      <c r="I489" s="9">
        <v>67.300000000000182</v>
      </c>
      <c r="J489" s="9">
        <v>773.90000000000055</v>
      </c>
      <c r="K489" s="9">
        <v>156.00000000000045</v>
      </c>
      <c r="M489" s="72">
        <f t="shared" si="11"/>
        <v>1220.600000000001</v>
      </c>
      <c r="S489" s="68"/>
      <c r="T489" s="68"/>
      <c r="U489" s="396"/>
      <c r="V489" s="68"/>
      <c r="W489" s="68"/>
    </row>
    <row r="490" spans="1:23" ht="15">
      <c r="A490" s="28" t="s">
        <v>858</v>
      </c>
      <c r="B490" s="240" t="s">
        <v>1837</v>
      </c>
      <c r="C490" s="3"/>
      <c r="D490" s="3"/>
      <c r="E490" s="9" t="s">
        <v>284</v>
      </c>
      <c r="F490" s="9" t="s">
        <v>284</v>
      </c>
      <c r="G490" s="9" t="s">
        <v>284</v>
      </c>
      <c r="H490" s="9" t="s">
        <v>284</v>
      </c>
      <c r="I490" s="9">
        <v>68.400000000001</v>
      </c>
      <c r="J490" s="9">
        <v>713</v>
      </c>
      <c r="K490" s="227">
        <v>428.50000000000023</v>
      </c>
      <c r="M490" s="72">
        <f t="shared" si="11"/>
        <v>1209.9000000000012</v>
      </c>
      <c r="O490" t="s">
        <v>294</v>
      </c>
      <c r="S490" s="68"/>
      <c r="T490" s="68"/>
      <c r="U490" s="396"/>
      <c r="V490" s="68"/>
      <c r="W490" s="68"/>
    </row>
    <row r="491" spans="1:23" ht="15">
      <c r="A491" s="28" t="s">
        <v>864</v>
      </c>
      <c r="B491" s="240" t="s">
        <v>1840</v>
      </c>
      <c r="C491" s="3"/>
      <c r="D491" s="3"/>
      <c r="E491" s="9" t="s">
        <v>284</v>
      </c>
      <c r="F491" s="9" t="s">
        <v>284</v>
      </c>
      <c r="G491" s="9" t="s">
        <v>284</v>
      </c>
      <c r="H491" s="9" t="s">
        <v>284</v>
      </c>
      <c r="I491" s="9">
        <v>197.90000000000009</v>
      </c>
      <c r="J491" s="9">
        <v>721.19999999999982</v>
      </c>
      <c r="K491" s="9">
        <v>289.50000000000045</v>
      </c>
      <c r="M491" s="72">
        <f t="shared" si="11"/>
        <v>1208.6000000000004</v>
      </c>
      <c r="S491" s="28"/>
      <c r="T491" s="68"/>
      <c r="U491" s="396"/>
      <c r="V491" s="68"/>
      <c r="W491" s="68"/>
    </row>
    <row r="492" spans="1:23" ht="15">
      <c r="A492" s="28" t="s">
        <v>865</v>
      </c>
      <c r="B492" s="240" t="s">
        <v>1828</v>
      </c>
      <c r="C492" s="3"/>
      <c r="D492" s="3"/>
      <c r="E492" s="9" t="s">
        <v>284</v>
      </c>
      <c r="F492" s="9" t="s">
        <v>284</v>
      </c>
      <c r="G492" s="9" t="s">
        <v>284</v>
      </c>
      <c r="H492" s="9" t="s">
        <v>284</v>
      </c>
      <c r="I492" s="9">
        <v>104.59999999999945</v>
      </c>
      <c r="J492" s="227">
        <v>805.39999999999986</v>
      </c>
      <c r="K492" s="9">
        <v>255.40000000000055</v>
      </c>
      <c r="M492" s="72">
        <f t="shared" si="11"/>
        <v>1165.3999999999999</v>
      </c>
      <c r="O492" t="s">
        <v>298</v>
      </c>
      <c r="S492" s="68"/>
      <c r="T492" s="68"/>
      <c r="U492" s="396"/>
      <c r="V492" s="68"/>
      <c r="W492" s="68"/>
    </row>
    <row r="493" spans="1:23" ht="15">
      <c r="A493" s="28" t="s">
        <v>866</v>
      </c>
      <c r="B493" s="240" t="s">
        <v>1834</v>
      </c>
      <c r="C493" s="3"/>
      <c r="D493" s="3"/>
      <c r="E493" s="9" t="s">
        <v>284</v>
      </c>
      <c r="F493" s="9" t="s">
        <v>284</v>
      </c>
      <c r="G493" s="9" t="s">
        <v>284</v>
      </c>
      <c r="H493" s="9" t="s">
        <v>284</v>
      </c>
      <c r="I493" s="9">
        <v>4.5000000000004547</v>
      </c>
      <c r="J493" s="9">
        <v>756.19999999999936</v>
      </c>
      <c r="K493" s="9">
        <v>380.50000000000114</v>
      </c>
      <c r="M493" s="72">
        <f t="shared" si="11"/>
        <v>1141.200000000001</v>
      </c>
      <c r="S493" s="235"/>
      <c r="T493" s="68"/>
      <c r="U493" s="396"/>
      <c r="V493" s="68"/>
      <c r="W493" s="68"/>
    </row>
    <row r="494" spans="1:23" ht="15">
      <c r="A494" s="28" t="s">
        <v>868</v>
      </c>
      <c r="B494" s="240" t="s">
        <v>2224</v>
      </c>
      <c r="E494" s="9" t="s">
        <v>284</v>
      </c>
      <c r="F494" s="9" t="s">
        <v>284</v>
      </c>
      <c r="G494" s="9" t="s">
        <v>284</v>
      </c>
      <c r="H494" s="9" t="s">
        <v>284</v>
      </c>
      <c r="I494" s="9" t="s">
        <v>284</v>
      </c>
      <c r="J494" s="9">
        <v>679.2999999999995</v>
      </c>
      <c r="K494" s="227">
        <v>459.70000000000027</v>
      </c>
      <c r="M494" s="72">
        <f t="shared" si="11"/>
        <v>1138.9999999999998</v>
      </c>
      <c r="O494" t="s">
        <v>298</v>
      </c>
      <c r="S494" s="68"/>
      <c r="T494" s="68"/>
      <c r="U494" s="396"/>
      <c r="V494" s="68"/>
      <c r="W494" s="68"/>
    </row>
    <row r="495" spans="1:23" ht="15">
      <c r="A495" s="28" t="s">
        <v>869</v>
      </c>
      <c r="B495" s="294" t="s">
        <v>2225</v>
      </c>
      <c r="E495" s="9" t="s">
        <v>284</v>
      </c>
      <c r="F495" s="9" t="s">
        <v>284</v>
      </c>
      <c r="G495" s="9" t="s">
        <v>284</v>
      </c>
      <c r="H495" s="9" t="s">
        <v>284</v>
      </c>
      <c r="I495" s="9" t="s">
        <v>284</v>
      </c>
      <c r="J495" s="9">
        <v>686.30000000000007</v>
      </c>
      <c r="K495" s="9">
        <v>347.5</v>
      </c>
      <c r="M495" s="72">
        <f t="shared" si="11"/>
        <v>1033.8000000000002</v>
      </c>
      <c r="S495" s="294"/>
      <c r="T495" s="68"/>
      <c r="U495" s="397"/>
      <c r="V495" s="68"/>
      <c r="W495" s="68"/>
    </row>
    <row r="496" spans="1:23" ht="15">
      <c r="A496" s="28" t="s">
        <v>870</v>
      </c>
      <c r="B496" s="240" t="s">
        <v>1826</v>
      </c>
      <c r="C496" s="3"/>
      <c r="D496" s="3"/>
      <c r="E496" s="9" t="s">
        <v>284</v>
      </c>
      <c r="F496" s="9" t="s">
        <v>284</v>
      </c>
      <c r="G496" s="9" t="s">
        <v>284</v>
      </c>
      <c r="H496" s="9" t="s">
        <v>284</v>
      </c>
      <c r="I496" s="9">
        <v>181.59999999999991</v>
      </c>
      <c r="J496" s="227">
        <v>787.3</v>
      </c>
      <c r="K496" s="9" t="s">
        <v>284</v>
      </c>
      <c r="M496" s="72">
        <f t="shared" si="11"/>
        <v>968.89999999999986</v>
      </c>
      <c r="O496" t="s">
        <v>294</v>
      </c>
      <c r="S496" s="68"/>
      <c r="T496" s="68"/>
      <c r="U496" s="396"/>
      <c r="V496" s="68"/>
      <c r="W496" s="68"/>
    </row>
    <row r="497" spans="1:23" ht="15">
      <c r="A497" s="28" t="s">
        <v>873</v>
      </c>
      <c r="B497" s="294" t="s">
        <v>2217</v>
      </c>
      <c r="E497" s="9" t="s">
        <v>284</v>
      </c>
      <c r="F497" s="9" t="s">
        <v>284</v>
      </c>
      <c r="G497" s="9" t="s">
        <v>284</v>
      </c>
      <c r="H497" s="9" t="s">
        <v>284</v>
      </c>
      <c r="I497" s="9" t="s">
        <v>284</v>
      </c>
      <c r="J497" s="9">
        <v>733.60000000000014</v>
      </c>
      <c r="K497" s="9">
        <v>220.50000000000023</v>
      </c>
      <c r="M497" s="72">
        <f t="shared" si="11"/>
        <v>954.10000000000036</v>
      </c>
      <c r="S497" s="68"/>
      <c r="T497" s="68"/>
      <c r="U497" s="397"/>
      <c r="V497" s="68"/>
      <c r="W497" s="68"/>
    </row>
    <row r="498" spans="1:23" ht="15">
      <c r="A498" s="28" t="s">
        <v>999</v>
      </c>
      <c r="B498" s="294" t="s">
        <v>2223</v>
      </c>
      <c r="E498" s="9" t="s">
        <v>284</v>
      </c>
      <c r="F498" s="9" t="s">
        <v>284</v>
      </c>
      <c r="G498" s="9" t="s">
        <v>284</v>
      </c>
      <c r="H498" s="9" t="s">
        <v>284</v>
      </c>
      <c r="I498" s="9" t="s">
        <v>284</v>
      </c>
      <c r="J498" s="9">
        <v>672.59999999999945</v>
      </c>
      <c r="K498" s="9">
        <v>273.79999999999927</v>
      </c>
      <c r="L498" s="74"/>
      <c r="M498" s="72">
        <f t="shared" si="11"/>
        <v>946.39999999999873</v>
      </c>
      <c r="S498" s="294"/>
      <c r="T498" s="68"/>
      <c r="U498" s="397"/>
      <c r="V498" s="68"/>
      <c r="W498" s="68"/>
    </row>
    <row r="499" spans="1:23" ht="15">
      <c r="A499" s="28" t="s">
        <v>1000</v>
      </c>
      <c r="B499" s="28" t="s">
        <v>799</v>
      </c>
      <c r="E499" s="9" t="s">
        <v>284</v>
      </c>
      <c r="F499" s="9" t="s">
        <v>284</v>
      </c>
      <c r="G499" s="9" t="s">
        <v>284</v>
      </c>
      <c r="H499" s="227">
        <v>386.5</v>
      </c>
      <c r="I499" s="9">
        <v>245.09999999999945</v>
      </c>
      <c r="J499" s="9">
        <v>136.39999999999941</v>
      </c>
      <c r="K499" s="9">
        <v>144</v>
      </c>
      <c r="M499" s="72">
        <f t="shared" si="11"/>
        <v>911.99999999999886</v>
      </c>
      <c r="O499" t="s">
        <v>303</v>
      </c>
      <c r="S499" s="294"/>
      <c r="T499" s="68"/>
      <c r="U499" s="396"/>
      <c r="V499" s="68"/>
      <c r="W499" s="68"/>
    </row>
    <row r="500" spans="1:23" ht="15">
      <c r="A500" s="28" t="s">
        <v>1001</v>
      </c>
      <c r="B500" s="68" t="s">
        <v>2221</v>
      </c>
      <c r="E500" s="9" t="s">
        <v>284</v>
      </c>
      <c r="F500" s="9" t="s">
        <v>284</v>
      </c>
      <c r="G500" s="9" t="s">
        <v>284</v>
      </c>
      <c r="H500" s="9" t="s">
        <v>284</v>
      </c>
      <c r="I500" s="9" t="s">
        <v>284</v>
      </c>
      <c r="J500" s="9">
        <v>638.79999999999995</v>
      </c>
      <c r="K500" s="9">
        <v>237.99999999999955</v>
      </c>
      <c r="M500" s="72">
        <f t="shared" si="11"/>
        <v>876.7999999999995</v>
      </c>
      <c r="S500" s="68"/>
      <c r="T500" s="68"/>
      <c r="U500" s="397"/>
      <c r="V500" s="68"/>
      <c r="W500" s="68"/>
    </row>
    <row r="501" spans="1:23" ht="15">
      <c r="A501" s="28" t="s">
        <v>1002</v>
      </c>
      <c r="B501" s="240" t="s">
        <v>1823</v>
      </c>
      <c r="C501" s="3"/>
      <c r="D501" s="3"/>
      <c r="E501" s="9" t="s">
        <v>284</v>
      </c>
      <c r="F501" s="9" t="s">
        <v>284</v>
      </c>
      <c r="G501" s="9" t="s">
        <v>284</v>
      </c>
      <c r="H501" s="9" t="s">
        <v>284</v>
      </c>
      <c r="I501" s="9">
        <v>144.29999999999973</v>
      </c>
      <c r="J501" s="9">
        <v>518.70000000000005</v>
      </c>
      <c r="K501" s="9">
        <v>211.70000000000027</v>
      </c>
      <c r="L501" s="74"/>
      <c r="M501" s="72">
        <f t="shared" si="11"/>
        <v>874.7</v>
      </c>
      <c r="S501" s="294"/>
      <c r="T501" s="68"/>
      <c r="U501" s="397"/>
      <c r="V501" s="68"/>
      <c r="W501" s="68"/>
    </row>
    <row r="502" spans="1:23" ht="15">
      <c r="A502" s="28" t="s">
        <v>1003</v>
      </c>
      <c r="B502" s="294" t="s">
        <v>2226</v>
      </c>
      <c r="E502" s="9" t="s">
        <v>284</v>
      </c>
      <c r="F502" s="9" t="s">
        <v>284</v>
      </c>
      <c r="G502" s="9" t="s">
        <v>284</v>
      </c>
      <c r="H502" s="9" t="s">
        <v>284</v>
      </c>
      <c r="I502" s="9" t="s">
        <v>284</v>
      </c>
      <c r="J502" s="9">
        <v>668.09999999999945</v>
      </c>
      <c r="K502" s="9">
        <v>180</v>
      </c>
      <c r="M502" s="72">
        <f t="shared" ref="M502:M538" si="12">SUM(E502:K502)</f>
        <v>848.09999999999945</v>
      </c>
      <c r="S502" s="294"/>
      <c r="T502" s="68"/>
      <c r="U502" s="396"/>
      <c r="V502" s="68"/>
      <c r="W502" s="68"/>
    </row>
    <row r="503" spans="1:23" ht="15">
      <c r="A503" s="28" t="s">
        <v>1004</v>
      </c>
      <c r="B503" s="68" t="s">
        <v>4</v>
      </c>
      <c r="E503" s="9">
        <v>51.5</v>
      </c>
      <c r="F503" s="9">
        <v>33.399999999999864</v>
      </c>
      <c r="G503" s="9">
        <v>217.74999999999977</v>
      </c>
      <c r="H503" s="9">
        <v>188.00000000000023</v>
      </c>
      <c r="I503" s="227">
        <v>346.49999999999955</v>
      </c>
      <c r="J503" s="9" t="s">
        <v>284</v>
      </c>
      <c r="K503" s="9" t="s">
        <v>284</v>
      </c>
      <c r="L503" s="74"/>
      <c r="M503" s="72">
        <f t="shared" si="12"/>
        <v>837.14999999999941</v>
      </c>
      <c r="O503" t="s">
        <v>299</v>
      </c>
      <c r="Q503" s="3"/>
      <c r="R503" s="3"/>
      <c r="S503" s="294"/>
      <c r="T503" s="68"/>
      <c r="U503" s="396"/>
      <c r="V503" s="68"/>
      <c r="W503" s="68"/>
    </row>
    <row r="504" spans="1:23" ht="15">
      <c r="A504" s="28" t="s">
        <v>1005</v>
      </c>
      <c r="B504" s="240" t="s">
        <v>1838</v>
      </c>
      <c r="C504" s="3"/>
      <c r="D504" s="3"/>
      <c r="E504" s="9" t="s">
        <v>284</v>
      </c>
      <c r="F504" s="9" t="s">
        <v>284</v>
      </c>
      <c r="G504" s="9" t="s">
        <v>284</v>
      </c>
      <c r="H504" s="9" t="s">
        <v>284</v>
      </c>
      <c r="I504" s="9">
        <v>107.19999999999936</v>
      </c>
      <c r="J504" s="9">
        <v>495.39999999999986</v>
      </c>
      <c r="K504" s="9">
        <v>192.10000000000014</v>
      </c>
      <c r="M504" s="72">
        <f t="shared" si="12"/>
        <v>794.69999999999936</v>
      </c>
      <c r="S504" s="68"/>
      <c r="T504" s="68"/>
      <c r="U504" s="396"/>
      <c r="V504" s="68"/>
      <c r="W504" s="68"/>
    </row>
    <row r="505" spans="1:23" ht="15">
      <c r="A505" s="28" t="s">
        <v>1006</v>
      </c>
      <c r="B505" s="68" t="s">
        <v>158</v>
      </c>
      <c r="E505" s="9" t="s">
        <v>284</v>
      </c>
      <c r="F505" s="9" t="s">
        <v>284</v>
      </c>
      <c r="G505" s="227">
        <v>307.60000000000059</v>
      </c>
      <c r="H505" s="9">
        <v>266.19999999999982</v>
      </c>
      <c r="I505" s="9">
        <v>211.20000000000027</v>
      </c>
      <c r="J505" s="9" t="s">
        <v>284</v>
      </c>
      <c r="K505" s="9" t="s">
        <v>284</v>
      </c>
      <c r="L505" s="74"/>
      <c r="M505" s="72">
        <f t="shared" si="12"/>
        <v>785.00000000000068</v>
      </c>
      <c r="O505" t="s">
        <v>299</v>
      </c>
      <c r="Q505" s="3"/>
      <c r="R505" s="3"/>
      <c r="S505" s="68"/>
      <c r="T505" s="68"/>
      <c r="U505" s="396"/>
      <c r="V505" s="68"/>
      <c r="W505" s="68"/>
    </row>
    <row r="506" spans="1:23" ht="15">
      <c r="A506" s="28" t="s">
        <v>1007</v>
      </c>
      <c r="B506" s="240" t="s">
        <v>1833</v>
      </c>
      <c r="C506" s="3"/>
      <c r="D506" s="3"/>
      <c r="E506" s="9" t="s">
        <v>284</v>
      </c>
      <c r="F506" s="9" t="s">
        <v>284</v>
      </c>
      <c r="G506" s="9" t="s">
        <v>284</v>
      </c>
      <c r="H506" s="9" t="s">
        <v>284</v>
      </c>
      <c r="I506" s="9">
        <v>24</v>
      </c>
      <c r="J506" s="9">
        <v>526.39999999999986</v>
      </c>
      <c r="K506" s="9">
        <v>229.49999999999955</v>
      </c>
      <c r="M506" s="72">
        <f t="shared" si="12"/>
        <v>779.89999999999941</v>
      </c>
      <c r="S506" s="68"/>
      <c r="T506" s="68"/>
      <c r="U506" s="397"/>
      <c r="V506" s="68"/>
      <c r="W506" s="68"/>
    </row>
    <row r="507" spans="1:23" ht="15">
      <c r="A507" s="28" t="s">
        <v>1008</v>
      </c>
      <c r="B507" s="68" t="s">
        <v>29</v>
      </c>
      <c r="E507" s="9">
        <v>108.10000000000014</v>
      </c>
      <c r="F507" s="9">
        <v>84.500000000000227</v>
      </c>
      <c r="G507" s="9">
        <v>198.39999999999964</v>
      </c>
      <c r="H507" s="9" t="s">
        <v>284</v>
      </c>
      <c r="I507" s="9" t="s">
        <v>284</v>
      </c>
      <c r="J507" s="9">
        <v>361.69999999999959</v>
      </c>
      <c r="K507" s="9" t="s">
        <v>284</v>
      </c>
      <c r="M507" s="72">
        <f t="shared" si="12"/>
        <v>752.69999999999959</v>
      </c>
      <c r="S507" s="294"/>
      <c r="T507" s="68"/>
      <c r="U507" s="396"/>
      <c r="V507" s="68"/>
      <c r="W507" s="68"/>
    </row>
    <row r="508" spans="1:23" ht="15">
      <c r="A508" s="28" t="s">
        <v>1009</v>
      </c>
      <c r="B508" s="68" t="s">
        <v>840</v>
      </c>
      <c r="E508" s="9" t="s">
        <v>284</v>
      </c>
      <c r="F508" s="9" t="s">
        <v>284</v>
      </c>
      <c r="G508" s="9" t="s">
        <v>284</v>
      </c>
      <c r="H508" s="222">
        <v>459.60000000000036</v>
      </c>
      <c r="I508" s="9">
        <v>279.29999999999973</v>
      </c>
      <c r="J508" s="9" t="s">
        <v>284</v>
      </c>
      <c r="K508" s="9" t="s">
        <v>284</v>
      </c>
      <c r="L508" s="74"/>
      <c r="M508" s="72">
        <f t="shared" si="12"/>
        <v>738.90000000000009</v>
      </c>
      <c r="O508" t="s">
        <v>306</v>
      </c>
      <c r="Q508" s="3"/>
      <c r="R508" s="3"/>
      <c r="S508" s="294"/>
      <c r="T508" s="68"/>
      <c r="U508" s="396"/>
      <c r="V508" s="68"/>
      <c r="W508" s="68"/>
    </row>
    <row r="509" spans="1:23" ht="15">
      <c r="A509" s="28" t="s">
        <v>1010</v>
      </c>
      <c r="B509" s="240" t="s">
        <v>1825</v>
      </c>
      <c r="C509" s="3"/>
      <c r="D509" s="3"/>
      <c r="E509" s="9" t="s">
        <v>284</v>
      </c>
      <c r="F509" s="9" t="s">
        <v>284</v>
      </c>
      <c r="G509" s="9" t="s">
        <v>284</v>
      </c>
      <c r="H509" s="9" t="s">
        <v>284</v>
      </c>
      <c r="I509" s="9">
        <v>175.20000000000027</v>
      </c>
      <c r="J509" s="9">
        <v>313.70000000000005</v>
      </c>
      <c r="K509" s="9">
        <v>216.00000000000023</v>
      </c>
      <c r="M509" s="72">
        <f t="shared" si="12"/>
        <v>704.90000000000055</v>
      </c>
      <c r="S509" s="28"/>
      <c r="T509" s="68"/>
      <c r="U509" s="396"/>
      <c r="V509" s="68"/>
      <c r="W509" s="68"/>
    </row>
    <row r="510" spans="1:23" ht="15">
      <c r="A510" s="28" t="s">
        <v>1011</v>
      </c>
      <c r="B510" s="240" t="s">
        <v>2222</v>
      </c>
      <c r="E510" s="9" t="s">
        <v>284</v>
      </c>
      <c r="F510" s="9" t="s">
        <v>284</v>
      </c>
      <c r="G510" s="9" t="s">
        <v>284</v>
      </c>
      <c r="H510" s="9" t="s">
        <v>284</v>
      </c>
      <c r="I510" s="9" t="s">
        <v>284</v>
      </c>
      <c r="J510" s="9">
        <v>318.80000000000018</v>
      </c>
      <c r="K510" s="9">
        <v>369.30000000000064</v>
      </c>
      <c r="M510" s="72">
        <f t="shared" si="12"/>
        <v>688.10000000000082</v>
      </c>
      <c r="S510" s="235"/>
      <c r="T510" s="68"/>
      <c r="U510" s="396"/>
      <c r="V510" s="68"/>
      <c r="W510" s="68"/>
    </row>
    <row r="511" spans="1:23" ht="15">
      <c r="A511" s="28" t="s">
        <v>1012</v>
      </c>
      <c r="B511" s="68" t="s">
        <v>35</v>
      </c>
      <c r="E511" s="9">
        <v>7.0999999999999091</v>
      </c>
      <c r="F511" s="9">
        <v>143</v>
      </c>
      <c r="G511" s="9">
        <v>209.10000000000014</v>
      </c>
      <c r="H511" s="9">
        <v>37.800000000000182</v>
      </c>
      <c r="I511" s="9">
        <v>264.09999999999991</v>
      </c>
      <c r="J511" s="9" t="s">
        <v>284</v>
      </c>
      <c r="K511" s="9" t="s">
        <v>284</v>
      </c>
      <c r="L511" s="74"/>
      <c r="M511" s="72">
        <f t="shared" si="12"/>
        <v>661.10000000000014</v>
      </c>
      <c r="Q511" s="3"/>
      <c r="R511" s="3"/>
      <c r="S511" s="294"/>
      <c r="T511" s="68"/>
      <c r="U511" s="396"/>
      <c r="V511" s="68"/>
      <c r="W511" s="68"/>
    </row>
    <row r="512" spans="1:23" ht="15">
      <c r="A512" s="28" t="s">
        <v>1013</v>
      </c>
      <c r="B512" s="240" t="s">
        <v>2218</v>
      </c>
      <c r="E512" s="9" t="s">
        <v>284</v>
      </c>
      <c r="F512" s="9" t="s">
        <v>284</v>
      </c>
      <c r="G512" s="9" t="s">
        <v>284</v>
      </c>
      <c r="H512" s="9" t="s">
        <v>284</v>
      </c>
      <c r="I512" s="9" t="s">
        <v>284</v>
      </c>
      <c r="J512" s="9">
        <v>522.99999999999977</v>
      </c>
      <c r="K512" s="9">
        <v>130</v>
      </c>
      <c r="M512" s="72">
        <f t="shared" si="12"/>
        <v>652.99999999999977</v>
      </c>
      <c r="S512" s="294"/>
      <c r="T512" s="68"/>
      <c r="U512" s="396"/>
      <c r="V512" s="68"/>
      <c r="W512" s="68"/>
    </row>
    <row r="513" spans="1:23" ht="15">
      <c r="A513" s="28" t="s">
        <v>1014</v>
      </c>
      <c r="B513" s="294" t="s">
        <v>2219</v>
      </c>
      <c r="E513" s="9" t="s">
        <v>284</v>
      </c>
      <c r="F513" s="9" t="s">
        <v>284</v>
      </c>
      <c r="G513" s="9" t="s">
        <v>284</v>
      </c>
      <c r="H513" s="9" t="s">
        <v>284</v>
      </c>
      <c r="I513" s="9" t="s">
        <v>284</v>
      </c>
      <c r="J513" s="9">
        <v>580.99999999999977</v>
      </c>
      <c r="K513" s="9" t="s">
        <v>284</v>
      </c>
      <c r="M513" s="72">
        <f t="shared" si="12"/>
        <v>580.99999999999977</v>
      </c>
      <c r="S513" s="28"/>
      <c r="T513" s="68"/>
      <c r="U513" s="396"/>
      <c r="V513" s="68"/>
      <c r="W513" s="68"/>
    </row>
    <row r="514" spans="1:23" ht="15">
      <c r="A514" s="28" t="s">
        <v>1015</v>
      </c>
      <c r="B514" s="294" t="s">
        <v>2256</v>
      </c>
      <c r="C514" s="3"/>
      <c r="D514" s="3"/>
      <c r="E514" s="9" t="s">
        <v>284</v>
      </c>
      <c r="F514" s="9" t="s">
        <v>284</v>
      </c>
      <c r="G514" s="9" t="s">
        <v>284</v>
      </c>
      <c r="H514" s="9" t="s">
        <v>284</v>
      </c>
      <c r="I514" s="9" t="s">
        <v>284</v>
      </c>
      <c r="J514" s="9" t="s">
        <v>284</v>
      </c>
      <c r="K514" s="224">
        <v>554.00000000000045</v>
      </c>
      <c r="M514" s="72">
        <f t="shared" si="12"/>
        <v>554.00000000000045</v>
      </c>
      <c r="O514" t="s">
        <v>287</v>
      </c>
      <c r="R514" s="226" t="s">
        <v>1956</v>
      </c>
      <c r="S514" s="235"/>
      <c r="T514" s="68"/>
      <c r="U514" s="396"/>
      <c r="V514" s="68"/>
      <c r="W514" s="68"/>
    </row>
    <row r="515" spans="1:23" ht="15">
      <c r="A515" s="28" t="s">
        <v>1016</v>
      </c>
      <c r="B515" s="294" t="s">
        <v>2281</v>
      </c>
      <c r="C515" s="3"/>
      <c r="D515" s="3"/>
      <c r="E515" s="9" t="s">
        <v>284</v>
      </c>
      <c r="F515" s="9" t="s">
        <v>284</v>
      </c>
      <c r="G515" s="9" t="s">
        <v>284</v>
      </c>
      <c r="H515" s="9" t="s">
        <v>284</v>
      </c>
      <c r="I515" s="9" t="s">
        <v>284</v>
      </c>
      <c r="J515" s="9" t="s">
        <v>284</v>
      </c>
      <c r="K515" s="223">
        <v>517.79999999999836</v>
      </c>
      <c r="M515" s="72">
        <f t="shared" si="12"/>
        <v>517.79999999999836</v>
      </c>
      <c r="O515" t="s">
        <v>288</v>
      </c>
      <c r="S515" s="68"/>
      <c r="T515" s="68"/>
      <c r="U515" s="396"/>
      <c r="V515" s="68"/>
      <c r="W515" s="68"/>
    </row>
    <row r="516" spans="1:23" ht="15">
      <c r="A516" s="28" t="s">
        <v>1017</v>
      </c>
      <c r="B516" s="68" t="s">
        <v>178</v>
      </c>
      <c r="E516" s="9">
        <v>110.24999999999977</v>
      </c>
      <c r="F516" s="224">
        <v>403.10000000000036</v>
      </c>
      <c r="G516" s="9" t="s">
        <v>284</v>
      </c>
      <c r="H516" s="9" t="s">
        <v>284</v>
      </c>
      <c r="I516" s="9" t="s">
        <v>284</v>
      </c>
      <c r="J516" s="9" t="s">
        <v>284</v>
      </c>
      <c r="K516" s="9" t="s">
        <v>284</v>
      </c>
      <c r="L516" s="74"/>
      <c r="M516" s="72">
        <f t="shared" si="12"/>
        <v>513.35000000000014</v>
      </c>
      <c r="O516" t="s">
        <v>287</v>
      </c>
      <c r="Q516" s="3"/>
      <c r="R516" s="3" t="s">
        <v>1956</v>
      </c>
      <c r="S516" s="68"/>
      <c r="T516" s="68"/>
      <c r="U516" s="396"/>
      <c r="V516" s="68"/>
      <c r="W516" s="68"/>
    </row>
    <row r="517" spans="1:23" ht="15">
      <c r="A517" s="28" t="s">
        <v>1018</v>
      </c>
      <c r="B517" s="68" t="s">
        <v>815</v>
      </c>
      <c r="E517" s="9" t="s">
        <v>284</v>
      </c>
      <c r="F517" s="9" t="s">
        <v>284</v>
      </c>
      <c r="G517" s="9" t="s">
        <v>284</v>
      </c>
      <c r="H517" s="9">
        <v>204.69999999999891</v>
      </c>
      <c r="I517" s="9">
        <v>205.19999999999982</v>
      </c>
      <c r="J517" s="9" t="s">
        <v>284</v>
      </c>
      <c r="K517" s="9" t="s">
        <v>284</v>
      </c>
      <c r="L517" s="74"/>
      <c r="M517" s="72">
        <f t="shared" si="12"/>
        <v>409.89999999999873</v>
      </c>
      <c r="S517" s="294"/>
      <c r="T517" s="68"/>
      <c r="U517" s="396"/>
      <c r="V517" s="68"/>
      <c r="W517" s="68"/>
    </row>
    <row r="518" spans="1:23" ht="15.75">
      <c r="A518" s="28" t="s">
        <v>1019</v>
      </c>
      <c r="B518" s="294" t="s">
        <v>2260</v>
      </c>
      <c r="C518" s="3"/>
      <c r="D518" s="3"/>
      <c r="E518" s="9" t="s">
        <v>284</v>
      </c>
      <c r="F518" s="9" t="s">
        <v>284</v>
      </c>
      <c r="G518" s="9" t="s">
        <v>284</v>
      </c>
      <c r="H518" s="9" t="s">
        <v>284</v>
      </c>
      <c r="I518" s="9" t="s">
        <v>284</v>
      </c>
      <c r="J518" s="9" t="s">
        <v>284</v>
      </c>
      <c r="K518" s="9">
        <v>393.50000000000045</v>
      </c>
      <c r="M518" s="72">
        <f t="shared" si="12"/>
        <v>393.50000000000045</v>
      </c>
      <c r="S518" s="235"/>
      <c r="T518" s="87"/>
      <c r="U518" s="3"/>
      <c r="V518" s="84"/>
      <c r="W518" s="80"/>
    </row>
    <row r="519" spans="1:23" ht="15.75">
      <c r="A519" s="28" t="s">
        <v>1020</v>
      </c>
      <c r="B519" s="294" t="s">
        <v>2255</v>
      </c>
      <c r="C519" s="3"/>
      <c r="D519" s="3"/>
      <c r="E519" s="9" t="s">
        <v>284</v>
      </c>
      <c r="F519" s="9" t="s">
        <v>284</v>
      </c>
      <c r="G519" s="9" t="s">
        <v>284</v>
      </c>
      <c r="H519" s="9" t="s">
        <v>284</v>
      </c>
      <c r="I519" s="9" t="s">
        <v>284</v>
      </c>
      <c r="J519" s="9" t="s">
        <v>284</v>
      </c>
      <c r="K519" s="9">
        <v>377.49999999999977</v>
      </c>
      <c r="M519" s="72">
        <f t="shared" si="12"/>
        <v>377.49999999999977</v>
      </c>
      <c r="S519" s="68"/>
      <c r="T519" s="87"/>
      <c r="U519" s="3"/>
      <c r="V519" s="84"/>
      <c r="W519" s="80"/>
    </row>
    <row r="520" spans="1:23" ht="15.75">
      <c r="A520" s="28" t="s">
        <v>1021</v>
      </c>
      <c r="B520" s="240" t="s">
        <v>1839</v>
      </c>
      <c r="C520" s="3"/>
      <c r="D520" s="3"/>
      <c r="E520" s="9" t="s">
        <v>284</v>
      </c>
      <c r="F520" s="9" t="s">
        <v>284</v>
      </c>
      <c r="G520" s="9" t="s">
        <v>284</v>
      </c>
      <c r="H520" s="9" t="s">
        <v>284</v>
      </c>
      <c r="I520" s="227">
        <v>371.00000000000045</v>
      </c>
      <c r="J520" s="9" t="s">
        <v>284</v>
      </c>
      <c r="K520" s="9" t="s">
        <v>284</v>
      </c>
      <c r="M520" s="72">
        <f t="shared" si="12"/>
        <v>371.00000000000045</v>
      </c>
      <c r="O520" t="s">
        <v>294</v>
      </c>
      <c r="S520" s="235"/>
      <c r="T520" s="87"/>
      <c r="U520" s="3"/>
      <c r="V520" s="84"/>
      <c r="W520" s="80"/>
    </row>
    <row r="521" spans="1:23" ht="15.75">
      <c r="A521" s="28" t="s">
        <v>1022</v>
      </c>
      <c r="B521" s="68" t="s">
        <v>164</v>
      </c>
      <c r="E521" s="9" t="s">
        <v>284</v>
      </c>
      <c r="F521" s="9" t="s">
        <v>284</v>
      </c>
      <c r="G521" s="227">
        <v>368.40000000000009</v>
      </c>
      <c r="H521" s="9" t="s">
        <v>284</v>
      </c>
      <c r="I521" s="9" t="s">
        <v>284</v>
      </c>
      <c r="J521" s="9" t="s">
        <v>284</v>
      </c>
      <c r="K521" s="9" t="s">
        <v>284</v>
      </c>
      <c r="L521" s="74"/>
      <c r="M521" s="72">
        <f t="shared" si="12"/>
        <v>368.40000000000009</v>
      </c>
      <c r="O521" t="s">
        <v>290</v>
      </c>
      <c r="S521" s="68"/>
      <c r="T521" s="87"/>
      <c r="U521" s="3"/>
      <c r="V521" s="84"/>
      <c r="W521" s="80"/>
    </row>
    <row r="522" spans="1:23" ht="15.75">
      <c r="A522" s="28" t="s">
        <v>1023</v>
      </c>
      <c r="B522" s="294" t="s">
        <v>2252</v>
      </c>
      <c r="C522" s="3"/>
      <c r="D522" s="3"/>
      <c r="E522" s="9" t="s">
        <v>284</v>
      </c>
      <c r="F522" s="9" t="s">
        <v>284</v>
      </c>
      <c r="G522" s="9" t="s">
        <v>284</v>
      </c>
      <c r="H522" s="9" t="s">
        <v>284</v>
      </c>
      <c r="I522" s="9" t="s">
        <v>284</v>
      </c>
      <c r="J522" s="9" t="s">
        <v>284</v>
      </c>
      <c r="K522" s="9">
        <v>354</v>
      </c>
      <c r="M522" s="72">
        <f t="shared" si="12"/>
        <v>354</v>
      </c>
      <c r="S522" s="68"/>
      <c r="T522" s="87"/>
      <c r="U522" s="3"/>
      <c r="V522" s="84"/>
      <c r="W522" s="80"/>
    </row>
    <row r="523" spans="1:23" ht="15.75">
      <c r="A523" s="28" t="s">
        <v>1024</v>
      </c>
      <c r="B523" s="235" t="s">
        <v>1821</v>
      </c>
      <c r="C523" s="3"/>
      <c r="D523" s="3"/>
      <c r="E523" s="9" t="s">
        <v>284</v>
      </c>
      <c r="F523" s="9" t="s">
        <v>284</v>
      </c>
      <c r="G523" s="9" t="s">
        <v>284</v>
      </c>
      <c r="H523" s="9" t="s">
        <v>284</v>
      </c>
      <c r="I523" s="9">
        <v>310.69999999999982</v>
      </c>
      <c r="J523" s="9" t="s">
        <v>284</v>
      </c>
      <c r="K523" s="9" t="s">
        <v>284</v>
      </c>
      <c r="M523" s="72">
        <f t="shared" si="12"/>
        <v>310.69999999999982</v>
      </c>
      <c r="S523" s="68"/>
      <c r="T523" s="87"/>
      <c r="U523" s="3"/>
      <c r="V523" s="84"/>
      <c r="W523" s="80"/>
    </row>
    <row r="524" spans="1:23" ht="15.75">
      <c r="A524" s="28" t="s">
        <v>1025</v>
      </c>
      <c r="B524" s="294" t="s">
        <v>2259</v>
      </c>
      <c r="C524" s="3"/>
      <c r="D524" s="3"/>
      <c r="E524" s="9" t="s">
        <v>284</v>
      </c>
      <c r="F524" s="9" t="s">
        <v>284</v>
      </c>
      <c r="G524" s="9" t="s">
        <v>284</v>
      </c>
      <c r="H524" s="9" t="s">
        <v>284</v>
      </c>
      <c r="I524" s="9" t="s">
        <v>284</v>
      </c>
      <c r="J524" s="9" t="s">
        <v>284</v>
      </c>
      <c r="K524" s="9">
        <v>305.20000000000073</v>
      </c>
      <c r="M524" s="72">
        <f t="shared" si="12"/>
        <v>305.20000000000073</v>
      </c>
      <c r="S524" s="68"/>
      <c r="T524" s="87"/>
      <c r="U524" s="3"/>
      <c r="V524" s="84"/>
      <c r="W524" s="80"/>
    </row>
    <row r="525" spans="1:23" ht="15.75">
      <c r="A525" s="28" t="s">
        <v>1026</v>
      </c>
      <c r="B525" s="294" t="s">
        <v>2257</v>
      </c>
      <c r="C525" s="3"/>
      <c r="D525" s="3"/>
      <c r="E525" s="9" t="s">
        <v>284</v>
      </c>
      <c r="F525" s="9" t="s">
        <v>284</v>
      </c>
      <c r="G525" s="9" t="s">
        <v>284</v>
      </c>
      <c r="H525" s="9" t="s">
        <v>284</v>
      </c>
      <c r="I525" s="9" t="s">
        <v>284</v>
      </c>
      <c r="J525" s="9" t="s">
        <v>284</v>
      </c>
      <c r="K525" s="9">
        <v>298.99999999999932</v>
      </c>
      <c r="M525" s="72">
        <f t="shared" si="12"/>
        <v>298.99999999999932</v>
      </c>
      <c r="T525" s="87"/>
      <c r="U525" s="3"/>
      <c r="V525" s="84"/>
      <c r="W525" s="80"/>
    </row>
    <row r="526" spans="1:23" ht="15.75">
      <c r="A526" s="28" t="s">
        <v>1027</v>
      </c>
      <c r="B526" s="294" t="s">
        <v>2283</v>
      </c>
      <c r="C526" s="3"/>
      <c r="D526" s="3"/>
      <c r="E526" s="9" t="s">
        <v>284</v>
      </c>
      <c r="F526" s="9" t="s">
        <v>284</v>
      </c>
      <c r="G526" s="9" t="s">
        <v>284</v>
      </c>
      <c r="H526" s="9" t="s">
        <v>284</v>
      </c>
      <c r="I526" s="9" t="s">
        <v>284</v>
      </c>
      <c r="J526" s="9" t="s">
        <v>284</v>
      </c>
      <c r="K526" s="9">
        <v>288.30000000000041</v>
      </c>
      <c r="M526" s="72">
        <f t="shared" si="12"/>
        <v>288.30000000000041</v>
      </c>
      <c r="S526" s="68"/>
      <c r="T526" s="87"/>
      <c r="U526" s="3"/>
      <c r="V526" s="84"/>
      <c r="W526" s="80"/>
    </row>
    <row r="527" spans="1:23" ht="15.75">
      <c r="A527" s="28" t="s">
        <v>1028</v>
      </c>
      <c r="B527" s="294" t="s">
        <v>2254</v>
      </c>
      <c r="C527" s="3"/>
      <c r="D527" s="3"/>
      <c r="E527" s="9" t="s">
        <v>284</v>
      </c>
      <c r="F527" s="9" t="s">
        <v>284</v>
      </c>
      <c r="G527" s="9" t="s">
        <v>284</v>
      </c>
      <c r="H527" s="9" t="s">
        <v>284</v>
      </c>
      <c r="I527" s="9" t="s">
        <v>284</v>
      </c>
      <c r="J527" s="9" t="s">
        <v>284</v>
      </c>
      <c r="K527" s="9">
        <v>271.5</v>
      </c>
      <c r="M527" s="72">
        <f t="shared" si="12"/>
        <v>271.5</v>
      </c>
      <c r="T527" s="87"/>
      <c r="U527" s="3"/>
      <c r="V527" s="84"/>
      <c r="W527" s="80"/>
    </row>
    <row r="528" spans="1:23" ht="15.75">
      <c r="A528" s="28" t="s">
        <v>1029</v>
      </c>
      <c r="B528" s="240" t="s">
        <v>1832</v>
      </c>
      <c r="C528" s="3"/>
      <c r="D528" s="3"/>
      <c r="E528" s="9" t="s">
        <v>284</v>
      </c>
      <c r="F528" s="9" t="s">
        <v>284</v>
      </c>
      <c r="G528" s="9" t="s">
        <v>284</v>
      </c>
      <c r="H528" s="9" t="s">
        <v>284</v>
      </c>
      <c r="I528" s="9">
        <v>246.19999999999982</v>
      </c>
      <c r="J528" s="9" t="s">
        <v>284</v>
      </c>
      <c r="K528" s="9" t="s">
        <v>284</v>
      </c>
      <c r="L528" s="74"/>
      <c r="M528" s="72">
        <f t="shared" si="12"/>
        <v>246.19999999999982</v>
      </c>
      <c r="T528" s="87"/>
      <c r="U528" s="3"/>
      <c r="V528" s="84"/>
      <c r="W528" s="80"/>
    </row>
    <row r="529" spans="1:23" ht="15.75">
      <c r="A529" s="28" t="s">
        <v>1030</v>
      </c>
      <c r="B529" s="240" t="s">
        <v>1857</v>
      </c>
      <c r="C529" s="3"/>
      <c r="D529" s="3"/>
      <c r="E529" s="9" t="s">
        <v>284</v>
      </c>
      <c r="F529" s="9" t="s">
        <v>284</v>
      </c>
      <c r="G529" s="9" t="s">
        <v>284</v>
      </c>
      <c r="H529" s="9" t="s">
        <v>284</v>
      </c>
      <c r="I529" s="9">
        <v>235</v>
      </c>
      <c r="J529" s="9" t="s">
        <v>284</v>
      </c>
      <c r="K529" s="9" t="s">
        <v>284</v>
      </c>
      <c r="L529" s="74"/>
      <c r="M529" s="72">
        <f t="shared" si="12"/>
        <v>235</v>
      </c>
      <c r="S529" s="28"/>
      <c r="T529" s="87"/>
      <c r="U529" s="3"/>
      <c r="V529" s="84"/>
      <c r="W529" s="80"/>
    </row>
    <row r="530" spans="1:23" ht="15.75">
      <c r="A530" s="28" t="s">
        <v>1031</v>
      </c>
      <c r="B530" s="294" t="s">
        <v>2258</v>
      </c>
      <c r="C530" s="3"/>
      <c r="D530" s="3"/>
      <c r="E530" s="9" t="s">
        <v>284</v>
      </c>
      <c r="F530" s="9" t="s">
        <v>284</v>
      </c>
      <c r="G530" s="9" t="s">
        <v>284</v>
      </c>
      <c r="H530" s="9" t="s">
        <v>284</v>
      </c>
      <c r="I530" s="9" t="s">
        <v>284</v>
      </c>
      <c r="J530" s="9" t="s">
        <v>284</v>
      </c>
      <c r="K530" s="9">
        <v>225.30000000000041</v>
      </c>
      <c r="M530" s="72">
        <f t="shared" si="12"/>
        <v>225.30000000000041</v>
      </c>
      <c r="S530" s="68"/>
      <c r="T530" s="87"/>
      <c r="U530" s="3"/>
      <c r="V530" s="84"/>
      <c r="W530" s="80"/>
    </row>
    <row r="531" spans="1:23" ht="15.75">
      <c r="A531" s="28" t="s">
        <v>1032</v>
      </c>
      <c r="B531" s="68" t="s">
        <v>855</v>
      </c>
      <c r="E531" s="9" t="s">
        <v>284</v>
      </c>
      <c r="F531" s="9" t="s">
        <v>284</v>
      </c>
      <c r="G531" s="9" t="s">
        <v>284</v>
      </c>
      <c r="H531" s="9">
        <v>207.49999999999955</v>
      </c>
      <c r="I531" s="9" t="s">
        <v>284</v>
      </c>
      <c r="J531" s="9" t="s">
        <v>284</v>
      </c>
      <c r="K531" s="9" t="s">
        <v>284</v>
      </c>
      <c r="L531" s="74"/>
      <c r="M531" s="72">
        <f t="shared" si="12"/>
        <v>207.49999999999955</v>
      </c>
      <c r="S531" s="68"/>
      <c r="T531" s="87"/>
      <c r="U531" s="3"/>
      <c r="V531" s="84"/>
      <c r="W531" s="80"/>
    </row>
    <row r="532" spans="1:23" ht="15.75">
      <c r="A532" s="28" t="s">
        <v>1033</v>
      </c>
      <c r="B532" s="294" t="s">
        <v>2284</v>
      </c>
      <c r="C532" s="3"/>
      <c r="D532" s="3"/>
      <c r="E532" s="9" t="s">
        <v>284</v>
      </c>
      <c r="F532" s="9" t="s">
        <v>284</v>
      </c>
      <c r="G532" s="9" t="s">
        <v>284</v>
      </c>
      <c r="H532" s="9" t="s">
        <v>284</v>
      </c>
      <c r="I532" s="9" t="s">
        <v>284</v>
      </c>
      <c r="J532" s="9" t="s">
        <v>284</v>
      </c>
      <c r="K532" s="9">
        <v>205.5</v>
      </c>
      <c r="M532" s="72">
        <f t="shared" si="12"/>
        <v>205.5</v>
      </c>
      <c r="S532" s="68"/>
      <c r="T532" s="87"/>
      <c r="U532" s="3"/>
      <c r="V532" s="84"/>
      <c r="W532" s="80"/>
    </row>
    <row r="533" spans="1:23" ht="15.75">
      <c r="A533" s="28" t="s">
        <v>1034</v>
      </c>
      <c r="B533" s="294" t="s">
        <v>2543</v>
      </c>
      <c r="C533" s="3"/>
      <c r="D533" s="3"/>
      <c r="E533" s="9" t="s">
        <v>284</v>
      </c>
      <c r="F533" s="9" t="s">
        <v>284</v>
      </c>
      <c r="G533" s="9" t="s">
        <v>284</v>
      </c>
      <c r="H533" s="9" t="s">
        <v>284</v>
      </c>
      <c r="I533" s="9" t="s">
        <v>284</v>
      </c>
      <c r="J533" s="9" t="s">
        <v>284</v>
      </c>
      <c r="K533" s="9">
        <v>200.09999999999991</v>
      </c>
      <c r="M533" s="72">
        <f t="shared" si="12"/>
        <v>200.09999999999991</v>
      </c>
      <c r="S533" s="235"/>
      <c r="T533" s="87"/>
      <c r="U533" s="3"/>
      <c r="V533" s="84"/>
      <c r="W533" s="80"/>
    </row>
    <row r="534" spans="1:23" ht="15.75">
      <c r="A534" s="28" t="s">
        <v>1035</v>
      </c>
      <c r="B534" s="68" t="s">
        <v>845</v>
      </c>
      <c r="E534" s="9" t="s">
        <v>284</v>
      </c>
      <c r="F534" s="9" t="s">
        <v>284</v>
      </c>
      <c r="G534" s="9" t="s">
        <v>284</v>
      </c>
      <c r="H534" s="9">
        <v>199.14999999999964</v>
      </c>
      <c r="I534" s="9" t="s">
        <v>284</v>
      </c>
      <c r="J534" s="9" t="s">
        <v>284</v>
      </c>
      <c r="K534" s="9" t="s">
        <v>284</v>
      </c>
      <c r="M534" s="72">
        <f t="shared" si="12"/>
        <v>199.14999999999964</v>
      </c>
      <c r="S534" s="68"/>
      <c r="T534" s="87"/>
      <c r="U534" s="3"/>
      <c r="V534" s="84"/>
      <c r="W534" s="80"/>
    </row>
    <row r="535" spans="1:23" ht="15.75">
      <c r="A535" s="28" t="s">
        <v>1036</v>
      </c>
      <c r="B535" s="240" t="s">
        <v>1831</v>
      </c>
      <c r="C535" s="3"/>
      <c r="D535" s="3"/>
      <c r="E535" s="9" t="s">
        <v>284</v>
      </c>
      <c r="F535" s="9" t="s">
        <v>284</v>
      </c>
      <c r="G535" s="9" t="s">
        <v>284</v>
      </c>
      <c r="H535" s="9" t="s">
        <v>284</v>
      </c>
      <c r="I535" s="9">
        <v>197.79999999999973</v>
      </c>
      <c r="J535" s="9" t="s">
        <v>284</v>
      </c>
      <c r="K535" s="9" t="s">
        <v>284</v>
      </c>
      <c r="L535" s="74"/>
      <c r="M535" s="72">
        <f t="shared" si="12"/>
        <v>197.79999999999973</v>
      </c>
      <c r="S535" s="68"/>
      <c r="T535" s="87"/>
      <c r="U535" s="3"/>
      <c r="V535" s="84"/>
      <c r="W535" s="80"/>
    </row>
    <row r="536" spans="1:23" ht="15.75">
      <c r="A536" s="28" t="s">
        <v>1037</v>
      </c>
      <c r="B536" s="294" t="s">
        <v>2253</v>
      </c>
      <c r="C536" s="3"/>
      <c r="D536" s="3"/>
      <c r="E536" s="9" t="s">
        <v>284</v>
      </c>
      <c r="F536" s="9" t="s">
        <v>284</v>
      </c>
      <c r="G536" s="9" t="s">
        <v>284</v>
      </c>
      <c r="H536" s="9" t="s">
        <v>284</v>
      </c>
      <c r="I536" s="9" t="s">
        <v>284</v>
      </c>
      <c r="J536" s="9" t="s">
        <v>284</v>
      </c>
      <c r="K536" s="9">
        <v>178.79999999999973</v>
      </c>
      <c r="M536" s="72">
        <f t="shared" si="12"/>
        <v>178.79999999999973</v>
      </c>
      <c r="S536" s="68"/>
      <c r="T536" s="87"/>
      <c r="U536" s="3"/>
      <c r="V536" s="84"/>
      <c r="W536" s="80"/>
    </row>
    <row r="537" spans="1:23" ht="15.75">
      <c r="A537" s="28" t="s">
        <v>1038</v>
      </c>
      <c r="B537" s="68" t="s">
        <v>179</v>
      </c>
      <c r="E537" s="9">
        <v>112.09999999999991</v>
      </c>
      <c r="F537" s="9" t="s">
        <v>284</v>
      </c>
      <c r="G537" s="9" t="s">
        <v>284</v>
      </c>
      <c r="H537" s="9" t="s">
        <v>284</v>
      </c>
      <c r="I537" s="9" t="s">
        <v>284</v>
      </c>
      <c r="J537" s="9" t="s">
        <v>284</v>
      </c>
      <c r="K537" s="9" t="s">
        <v>284</v>
      </c>
      <c r="L537" s="74"/>
      <c r="M537" s="72">
        <f t="shared" si="12"/>
        <v>112.09999999999991</v>
      </c>
      <c r="S537" s="294"/>
      <c r="T537" s="87"/>
      <c r="U537" s="3"/>
      <c r="V537" s="84"/>
      <c r="W537" s="80"/>
    </row>
    <row r="538" spans="1:23" ht="15.75">
      <c r="A538" s="28" t="s">
        <v>3838</v>
      </c>
      <c r="B538" s="240" t="s">
        <v>1829</v>
      </c>
      <c r="C538" s="3"/>
      <c r="D538" s="3"/>
      <c r="E538" s="9" t="s">
        <v>284</v>
      </c>
      <c r="F538" s="9" t="s">
        <v>284</v>
      </c>
      <c r="G538" s="9" t="s">
        <v>284</v>
      </c>
      <c r="H538" s="9" t="s">
        <v>284</v>
      </c>
      <c r="I538" s="9">
        <v>63.500000000000455</v>
      </c>
      <c r="J538" s="9" t="s">
        <v>284</v>
      </c>
      <c r="K538" s="9" t="s">
        <v>284</v>
      </c>
      <c r="L538" s="74"/>
      <c r="M538" s="72">
        <f t="shared" si="12"/>
        <v>63.500000000000455</v>
      </c>
      <c r="S538" s="235"/>
      <c r="T538" s="87"/>
      <c r="U538" s="3"/>
      <c r="V538" s="84"/>
      <c r="W538" s="80"/>
    </row>
    <row r="539" spans="1:23" ht="15.75">
      <c r="A539" s="28"/>
      <c r="B539" s="68"/>
      <c r="E539" s="9"/>
      <c r="F539" s="9"/>
      <c r="G539" s="9"/>
      <c r="H539" s="9"/>
      <c r="L539" s="74"/>
      <c r="M539" s="72"/>
      <c r="T539" s="87"/>
      <c r="U539" s="3"/>
      <c r="V539" s="84"/>
      <c r="W539" s="80"/>
    </row>
    <row r="540" spans="1:23" ht="15">
      <c r="A540" s="28"/>
      <c r="B540" s="68"/>
      <c r="E540" s="9"/>
      <c r="L540" s="74"/>
    </row>
    <row r="541" spans="1:23" ht="15">
      <c r="A541" s="28"/>
      <c r="B541" s="68"/>
      <c r="E541" s="9"/>
      <c r="L541" s="74"/>
    </row>
    <row r="542" spans="1:23" ht="25.5">
      <c r="A542" s="23" t="s">
        <v>175</v>
      </c>
      <c r="L542" s="74"/>
    </row>
    <row r="543" spans="1:23">
      <c r="L543" s="74"/>
    </row>
    <row r="544" spans="1:23" ht="15">
      <c r="A544" s="40"/>
      <c r="B544" s="40"/>
      <c r="C544" s="40"/>
      <c r="D544" s="40"/>
      <c r="E544" s="66">
        <v>2016</v>
      </c>
      <c r="F544" s="66">
        <v>2017</v>
      </c>
      <c r="G544" s="66">
        <v>2018</v>
      </c>
      <c r="H544" s="66">
        <v>2019</v>
      </c>
      <c r="I544" s="66">
        <v>2020</v>
      </c>
      <c r="J544" s="66">
        <v>2021</v>
      </c>
      <c r="K544" s="66">
        <v>2022</v>
      </c>
      <c r="L544" s="74"/>
      <c r="M544" s="75" t="s">
        <v>40</v>
      </c>
    </row>
    <row r="545" spans="1:24" ht="15">
      <c r="A545" s="28" t="s">
        <v>0</v>
      </c>
      <c r="B545" s="68" t="s">
        <v>11</v>
      </c>
      <c r="E545" s="224">
        <v>615.20000000000005</v>
      </c>
      <c r="F545" s="224">
        <v>1225.5</v>
      </c>
      <c r="G545" s="9">
        <v>307.5</v>
      </c>
      <c r="H545" s="9">
        <v>640.29999999999927</v>
      </c>
      <c r="I545" s="222">
        <v>976.99999999999818</v>
      </c>
      <c r="J545" s="223">
        <v>969.19999999999982</v>
      </c>
      <c r="K545" s="9">
        <v>851.10000000000036</v>
      </c>
      <c r="L545" s="68"/>
      <c r="M545" s="72">
        <f t="shared" ref="M545:M576" si="13">SUM(E545:K545)</f>
        <v>5585.7999999999975</v>
      </c>
      <c r="O545" t="s">
        <v>3793</v>
      </c>
      <c r="R545" t="s">
        <v>1958</v>
      </c>
      <c r="S545" s="294"/>
      <c r="T545" s="68"/>
      <c r="U545" s="396"/>
      <c r="V545" s="68"/>
      <c r="W545" s="68"/>
      <c r="X545" s="9"/>
    </row>
    <row r="546" spans="1:24" ht="15">
      <c r="A546" s="28" t="s">
        <v>2</v>
      </c>
      <c r="B546" s="68" t="s">
        <v>17</v>
      </c>
      <c r="E546" s="223">
        <v>534.4</v>
      </c>
      <c r="F546" s="9">
        <v>530.65</v>
      </c>
      <c r="G546" s="9">
        <v>363.85</v>
      </c>
      <c r="H546" s="9">
        <v>539.09999999999991</v>
      </c>
      <c r="I546" s="227">
        <v>726.09999999999991</v>
      </c>
      <c r="J546" s="9">
        <v>719.5</v>
      </c>
      <c r="K546" s="224">
        <v>1017.0999999999995</v>
      </c>
      <c r="L546" s="68"/>
      <c r="M546" s="72">
        <f t="shared" si="13"/>
        <v>4430.6999999999989</v>
      </c>
      <c r="O546" t="s">
        <v>3923</v>
      </c>
      <c r="R546" s="21" t="s">
        <v>1957</v>
      </c>
      <c r="S546" s="235"/>
      <c r="T546" s="68"/>
      <c r="U546" s="396"/>
      <c r="V546" s="68"/>
      <c r="W546" s="68"/>
      <c r="X546" s="9"/>
    </row>
    <row r="547" spans="1:24" ht="15">
      <c r="A547" s="28" t="s">
        <v>3</v>
      </c>
      <c r="B547" s="68" t="s">
        <v>9</v>
      </c>
      <c r="E547" s="9">
        <v>296.89999999999998</v>
      </c>
      <c r="F547" s="9">
        <v>471.3</v>
      </c>
      <c r="G547" s="224">
        <v>927.95</v>
      </c>
      <c r="H547" s="9">
        <v>668.90000000000055</v>
      </c>
      <c r="I547" s="9">
        <v>620.69999999999982</v>
      </c>
      <c r="J547" s="9">
        <v>410.59999999999945</v>
      </c>
      <c r="K547" s="222">
        <v>990.09999999999945</v>
      </c>
      <c r="L547" s="68"/>
      <c r="M547" s="72">
        <f t="shared" si="13"/>
        <v>4386.4499999999989</v>
      </c>
      <c r="O547" t="s">
        <v>286</v>
      </c>
      <c r="R547" t="s">
        <v>1957</v>
      </c>
      <c r="S547" s="68"/>
      <c r="T547" s="68"/>
      <c r="U547" s="397"/>
      <c r="V547" s="68"/>
      <c r="W547" s="68"/>
      <c r="X547" s="9"/>
    </row>
    <row r="548" spans="1:24" ht="15">
      <c r="A548" s="28" t="s">
        <v>5</v>
      </c>
      <c r="B548" s="68" t="s">
        <v>31</v>
      </c>
      <c r="E548" s="227">
        <v>506.4</v>
      </c>
      <c r="F548" s="9">
        <v>479.8</v>
      </c>
      <c r="G548" s="227">
        <v>428.3</v>
      </c>
      <c r="H548" s="227">
        <v>780.30000000000018</v>
      </c>
      <c r="I548" s="9">
        <v>542.60000000000036</v>
      </c>
      <c r="J548" s="227">
        <v>847.10000000000036</v>
      </c>
      <c r="K548" s="9">
        <v>685.90000000000055</v>
      </c>
      <c r="L548" s="68"/>
      <c r="M548" s="72">
        <f t="shared" si="13"/>
        <v>4270.4000000000015</v>
      </c>
      <c r="O548" t="s">
        <v>3794</v>
      </c>
      <c r="R548" s="21" t="s">
        <v>3795</v>
      </c>
      <c r="S548" s="294"/>
      <c r="T548" s="68"/>
      <c r="U548" s="396"/>
      <c r="V548" s="68"/>
      <c r="W548" s="68"/>
      <c r="X548" s="9"/>
    </row>
    <row r="549" spans="1:24" ht="15">
      <c r="A549" s="28" t="s">
        <v>7</v>
      </c>
      <c r="B549" s="68" t="s">
        <v>143</v>
      </c>
      <c r="E549" s="9" t="s">
        <v>284</v>
      </c>
      <c r="F549" s="9">
        <v>450.55</v>
      </c>
      <c r="G549" s="222">
        <v>570.20000000000005</v>
      </c>
      <c r="H549" s="224">
        <v>839.09999999999991</v>
      </c>
      <c r="I549" s="224">
        <v>1012.1000000000001</v>
      </c>
      <c r="J549" s="9">
        <v>564.29999999999973</v>
      </c>
      <c r="K549" s="9">
        <v>783.00000000000091</v>
      </c>
      <c r="L549" s="68"/>
      <c r="M549" s="72">
        <f t="shared" si="13"/>
        <v>4219.25</v>
      </c>
      <c r="O549" t="s">
        <v>1492</v>
      </c>
      <c r="R549" s="21" t="s">
        <v>1959</v>
      </c>
      <c r="S549" s="235"/>
      <c r="T549" s="68"/>
      <c r="U549" s="396"/>
      <c r="V549" s="68"/>
      <c r="W549" s="68"/>
      <c r="X549" s="9"/>
    </row>
    <row r="550" spans="1:24" ht="15">
      <c r="A550" s="28" t="s">
        <v>8</v>
      </c>
      <c r="B550" s="68" t="s">
        <v>27</v>
      </c>
      <c r="E550" s="227">
        <v>409.1</v>
      </c>
      <c r="F550" s="223">
        <v>829.35</v>
      </c>
      <c r="G550" s="9">
        <v>368.9</v>
      </c>
      <c r="H550" s="9">
        <v>460.19999999999914</v>
      </c>
      <c r="I550" s="9">
        <v>491.29999999999927</v>
      </c>
      <c r="J550" s="222">
        <v>997.30000000000064</v>
      </c>
      <c r="K550" s="9">
        <v>549.29999999999882</v>
      </c>
      <c r="L550" s="68"/>
      <c r="M550" s="72">
        <f t="shared" si="13"/>
        <v>4105.449999999998</v>
      </c>
      <c r="O550" t="s">
        <v>3796</v>
      </c>
      <c r="S550" s="235"/>
      <c r="T550" s="68"/>
      <c r="U550" s="396"/>
      <c r="V550" s="68"/>
      <c r="W550" s="68"/>
      <c r="X550" s="9"/>
    </row>
    <row r="551" spans="1:24" ht="15">
      <c r="A551" s="28" t="s">
        <v>10</v>
      </c>
      <c r="B551" s="68" t="s">
        <v>21</v>
      </c>
      <c r="E551" s="9">
        <v>202.1</v>
      </c>
      <c r="F551" s="9">
        <v>423.6</v>
      </c>
      <c r="G551" s="227">
        <v>521.29999999999995</v>
      </c>
      <c r="H551" s="9">
        <v>645.80000000000064</v>
      </c>
      <c r="I551" s="9">
        <v>515.39999999999918</v>
      </c>
      <c r="J551" s="227">
        <v>860.00000000000091</v>
      </c>
      <c r="K551" s="227">
        <v>916.89999999999827</v>
      </c>
      <c r="L551" s="68"/>
      <c r="M551" s="72">
        <f t="shared" si="13"/>
        <v>4085.099999999999</v>
      </c>
      <c r="O551" t="s">
        <v>3924</v>
      </c>
      <c r="S551" s="294"/>
      <c r="T551" s="68"/>
      <c r="U551" s="396"/>
      <c r="V551" s="68"/>
      <c r="W551" s="68"/>
      <c r="X551" s="9"/>
    </row>
    <row r="552" spans="1:24" ht="15">
      <c r="A552" s="28" t="s">
        <v>12</v>
      </c>
      <c r="B552" s="68" t="s">
        <v>141</v>
      </c>
      <c r="E552" s="9" t="s">
        <v>284</v>
      </c>
      <c r="F552" s="9">
        <v>364.5</v>
      </c>
      <c r="G552" s="9">
        <v>278</v>
      </c>
      <c r="H552" s="9">
        <v>557.7999999999995</v>
      </c>
      <c r="I552" s="223">
        <v>872.39999999999964</v>
      </c>
      <c r="J552" s="227">
        <v>846.40000000000009</v>
      </c>
      <c r="K552" s="9">
        <v>882.49999999999955</v>
      </c>
      <c r="L552" s="68"/>
      <c r="M552" s="72">
        <f t="shared" si="13"/>
        <v>3801.5999999999985</v>
      </c>
      <c r="O552" t="s">
        <v>338</v>
      </c>
      <c r="S552" s="294"/>
      <c r="T552" s="68"/>
      <c r="U552" s="396"/>
      <c r="V552" s="68"/>
      <c r="W552" s="68"/>
      <c r="X552" s="9"/>
    </row>
    <row r="553" spans="1:24" ht="15">
      <c r="A553" s="28" t="s">
        <v>14</v>
      </c>
      <c r="B553" s="68" t="s">
        <v>142</v>
      </c>
      <c r="E553" s="9" t="s">
        <v>284</v>
      </c>
      <c r="F553" s="227">
        <v>579.9</v>
      </c>
      <c r="G553" s="9">
        <v>379.1</v>
      </c>
      <c r="H553" s="9">
        <v>643.00000000000045</v>
      </c>
      <c r="I553" s="9">
        <v>501.50000000000023</v>
      </c>
      <c r="J553" s="9">
        <v>748.29999999999882</v>
      </c>
      <c r="K553" s="9">
        <v>911.49999999999955</v>
      </c>
      <c r="L553" s="68"/>
      <c r="M553" s="72">
        <f t="shared" si="13"/>
        <v>3763.2999999999993</v>
      </c>
      <c r="O553" t="s">
        <v>293</v>
      </c>
      <c r="S553" s="294"/>
      <c r="T553" s="68"/>
      <c r="U553" s="396"/>
      <c r="V553" s="68"/>
      <c r="W553" s="68"/>
      <c r="X553" s="9"/>
    </row>
    <row r="554" spans="1:24" ht="15">
      <c r="A554" s="28" t="s">
        <v>16</v>
      </c>
      <c r="B554" s="68" t="s">
        <v>37</v>
      </c>
      <c r="E554" s="227">
        <v>486.3</v>
      </c>
      <c r="F554" s="9">
        <v>424.75</v>
      </c>
      <c r="G554" s="9">
        <v>358.6</v>
      </c>
      <c r="H554" s="9">
        <v>461.69999999999982</v>
      </c>
      <c r="I554" s="9">
        <v>305.40000000000009</v>
      </c>
      <c r="J554" s="9">
        <v>726.99999999999955</v>
      </c>
      <c r="K554" s="223">
        <v>970.20000000000073</v>
      </c>
      <c r="L554" s="68"/>
      <c r="M554" s="72">
        <f t="shared" si="13"/>
        <v>3733.9500000000003</v>
      </c>
      <c r="O554" t="s">
        <v>297</v>
      </c>
      <c r="S554" s="235"/>
      <c r="T554" s="68"/>
      <c r="U554" s="397"/>
      <c r="V554" s="68"/>
      <c r="W554" s="68"/>
      <c r="X554" s="9"/>
    </row>
    <row r="555" spans="1:24" ht="15">
      <c r="A555" s="28" t="s">
        <v>18</v>
      </c>
      <c r="B555" s="68" t="s">
        <v>33</v>
      </c>
      <c r="E555" s="9">
        <v>361.5</v>
      </c>
      <c r="F555" s="9">
        <v>494.45</v>
      </c>
      <c r="G555" s="9">
        <v>323.5</v>
      </c>
      <c r="H555" s="9">
        <v>693.90000000000009</v>
      </c>
      <c r="I555" s="9">
        <v>365</v>
      </c>
      <c r="J555" s="9">
        <v>477.69999999999982</v>
      </c>
      <c r="K555" s="9">
        <v>894.69999999999936</v>
      </c>
      <c r="L555" s="68"/>
      <c r="M555" s="72">
        <f t="shared" si="13"/>
        <v>3610.7499999999995</v>
      </c>
      <c r="S555" s="68"/>
      <c r="T555" s="68"/>
      <c r="U555" s="396"/>
      <c r="V555" s="68"/>
      <c r="W555" s="68"/>
      <c r="X555" s="9"/>
    </row>
    <row r="556" spans="1:24" ht="15">
      <c r="A556" s="28" t="s">
        <v>20</v>
      </c>
      <c r="B556" s="68" t="s">
        <v>39</v>
      </c>
      <c r="E556" s="227">
        <v>430.4</v>
      </c>
      <c r="F556" s="227">
        <v>697.6</v>
      </c>
      <c r="G556" s="9">
        <v>278.8</v>
      </c>
      <c r="H556" s="9">
        <v>456</v>
      </c>
      <c r="I556" s="9">
        <v>325.00000000000045</v>
      </c>
      <c r="J556" s="9">
        <v>533.69999999999982</v>
      </c>
      <c r="K556" s="9">
        <v>870.25000000000045</v>
      </c>
      <c r="L556" s="68"/>
      <c r="M556" s="72">
        <f t="shared" si="13"/>
        <v>3591.7500000000005</v>
      </c>
      <c r="O556" t="s">
        <v>322</v>
      </c>
      <c r="S556" s="294"/>
      <c r="T556" s="68"/>
      <c r="U556" s="396"/>
      <c r="V556" s="68"/>
      <c r="W556" s="68"/>
      <c r="X556" s="9"/>
    </row>
    <row r="557" spans="1:24" ht="15">
      <c r="A557" s="28" t="s">
        <v>22</v>
      </c>
      <c r="B557" s="68" t="s">
        <v>13</v>
      </c>
      <c r="E557" s="9">
        <v>180.2</v>
      </c>
      <c r="F557" s="227">
        <v>705.1</v>
      </c>
      <c r="G557" s="9">
        <v>343.1</v>
      </c>
      <c r="H557" s="223">
        <v>817.50000000000091</v>
      </c>
      <c r="I557" s="9">
        <v>283.89999999999964</v>
      </c>
      <c r="J557" s="9">
        <v>669.70000000000027</v>
      </c>
      <c r="K557" s="9">
        <v>532.45000000000027</v>
      </c>
      <c r="L557" s="68"/>
      <c r="M557" s="72">
        <f t="shared" si="13"/>
        <v>3531.9500000000012</v>
      </c>
      <c r="O557" t="s">
        <v>358</v>
      </c>
      <c r="S557" s="68"/>
      <c r="T557" s="68"/>
      <c r="U557" s="396"/>
      <c r="V557" s="68"/>
      <c r="W557" s="68"/>
      <c r="X557" s="9"/>
    </row>
    <row r="558" spans="1:24" ht="15">
      <c r="A558" s="28" t="s">
        <v>24</v>
      </c>
      <c r="B558" s="68" t="s">
        <v>15</v>
      </c>
      <c r="E558" s="9">
        <v>244.9</v>
      </c>
      <c r="F558" s="9">
        <v>367.55</v>
      </c>
      <c r="G558" s="227">
        <v>547</v>
      </c>
      <c r="H558" s="9">
        <v>453.099999999999</v>
      </c>
      <c r="I558" s="9">
        <v>568.29999999999973</v>
      </c>
      <c r="J558" s="9">
        <v>405.40000000000055</v>
      </c>
      <c r="K558" s="9">
        <v>847.19999999999982</v>
      </c>
      <c r="L558" s="68"/>
      <c r="M558" s="72">
        <f t="shared" si="13"/>
        <v>3433.4499999999989</v>
      </c>
      <c r="O558" t="s">
        <v>289</v>
      </c>
      <c r="S558" s="294"/>
      <c r="T558" s="68"/>
      <c r="U558" s="397"/>
      <c r="V558" s="68"/>
      <c r="W558" s="68"/>
      <c r="X558" s="9"/>
    </row>
    <row r="559" spans="1:24" ht="15">
      <c r="A559" s="28" t="s">
        <v>26</v>
      </c>
      <c r="B559" s="68" t="s">
        <v>154</v>
      </c>
      <c r="E559" s="9" t="s">
        <v>284</v>
      </c>
      <c r="F559" s="9" t="s">
        <v>284</v>
      </c>
      <c r="G559" s="9">
        <v>355.3</v>
      </c>
      <c r="H559" s="9">
        <v>491.79999999999927</v>
      </c>
      <c r="I559" s="9">
        <v>524.30000000000064</v>
      </c>
      <c r="J559" s="224">
        <v>1093.7000000000003</v>
      </c>
      <c r="K559" s="227">
        <v>924.59999999999991</v>
      </c>
      <c r="L559" s="68"/>
      <c r="M559" s="72">
        <f t="shared" si="13"/>
        <v>3389.7000000000003</v>
      </c>
      <c r="O559" t="s">
        <v>344</v>
      </c>
      <c r="R559" s="21" t="s">
        <v>1957</v>
      </c>
      <c r="S559" s="68"/>
      <c r="T559" s="68"/>
      <c r="U559" s="396"/>
      <c r="V559" s="68"/>
      <c r="W559" s="68"/>
      <c r="X559" s="9"/>
    </row>
    <row r="560" spans="1:24" ht="15">
      <c r="A560" s="28" t="s">
        <v>28</v>
      </c>
      <c r="B560" s="68" t="s">
        <v>835</v>
      </c>
      <c r="E560" s="9" t="s">
        <v>284</v>
      </c>
      <c r="F560" s="9" t="s">
        <v>284</v>
      </c>
      <c r="G560" s="9" t="s">
        <v>284</v>
      </c>
      <c r="H560" s="227">
        <v>703.90000000000055</v>
      </c>
      <c r="I560" s="227">
        <v>807.45000000000118</v>
      </c>
      <c r="J560" s="227">
        <v>960.39999999999964</v>
      </c>
      <c r="K560" s="9">
        <v>900.00000000000045</v>
      </c>
      <c r="L560" s="68"/>
      <c r="M560" s="72">
        <f t="shared" si="13"/>
        <v>3371.7500000000018</v>
      </c>
      <c r="O560" t="s">
        <v>3797</v>
      </c>
      <c r="S560" s="294"/>
      <c r="T560" s="68"/>
      <c r="U560" s="397"/>
      <c r="V560" s="68"/>
      <c r="W560" s="68"/>
      <c r="X560" s="9"/>
    </row>
    <row r="561" spans="1:24" ht="15">
      <c r="A561" s="28" t="s">
        <v>30</v>
      </c>
      <c r="B561" s="68" t="s">
        <v>25</v>
      </c>
      <c r="E561" s="9">
        <v>316.5</v>
      </c>
      <c r="F561" s="9">
        <v>241</v>
      </c>
      <c r="G561" s="223">
        <v>553.9</v>
      </c>
      <c r="H561" s="9">
        <v>429.70000000000027</v>
      </c>
      <c r="I561" s="9">
        <v>369.79999999999973</v>
      </c>
      <c r="J561" s="9">
        <v>633.90000000000055</v>
      </c>
      <c r="K561" s="9">
        <v>734.99999999999955</v>
      </c>
      <c r="L561" s="68"/>
      <c r="M561" s="72">
        <f t="shared" si="13"/>
        <v>3279.8</v>
      </c>
      <c r="O561" t="s">
        <v>288</v>
      </c>
      <c r="S561" s="68"/>
      <c r="T561" s="68"/>
      <c r="U561" s="396"/>
      <c r="V561" s="68"/>
      <c r="W561" s="68"/>
      <c r="X561" s="9"/>
    </row>
    <row r="562" spans="1:24" ht="15">
      <c r="A562" s="28" t="s">
        <v>32</v>
      </c>
      <c r="B562" s="68" t="s">
        <v>819</v>
      </c>
      <c r="E562" s="9" t="s">
        <v>284</v>
      </c>
      <c r="F562" s="9" t="s">
        <v>284</v>
      </c>
      <c r="G562" s="9" t="s">
        <v>284</v>
      </c>
      <c r="H562" s="222">
        <v>824.10000000000036</v>
      </c>
      <c r="I562" s="227">
        <v>832.40000000000009</v>
      </c>
      <c r="J562" s="9">
        <v>702.69999999999982</v>
      </c>
      <c r="K562" s="9">
        <v>796.40000000000146</v>
      </c>
      <c r="L562" s="68"/>
      <c r="M562" s="72">
        <f t="shared" si="13"/>
        <v>3155.6000000000017</v>
      </c>
      <c r="O562" t="s">
        <v>313</v>
      </c>
      <c r="S562" s="294"/>
      <c r="T562" s="68"/>
      <c r="U562" s="396"/>
      <c r="V562" s="68"/>
      <c r="W562" s="68"/>
      <c r="X562" s="9"/>
    </row>
    <row r="563" spans="1:24" ht="15">
      <c r="A563" s="28" t="s">
        <v>34</v>
      </c>
      <c r="B563" s="68" t="s">
        <v>144</v>
      </c>
      <c r="E563" s="9" t="s">
        <v>284</v>
      </c>
      <c r="F563" s="227">
        <v>546.4</v>
      </c>
      <c r="G563" s="227">
        <v>397.2</v>
      </c>
      <c r="H563" s="9">
        <v>473.40000000000055</v>
      </c>
      <c r="I563" s="9">
        <v>406.70000000000005</v>
      </c>
      <c r="J563" s="9">
        <v>585.90000000000032</v>
      </c>
      <c r="K563" s="9">
        <v>683.70000000000073</v>
      </c>
      <c r="L563" s="68"/>
      <c r="M563" s="72">
        <f t="shared" si="13"/>
        <v>3093.3000000000015</v>
      </c>
      <c r="O563" t="s">
        <v>323</v>
      </c>
      <c r="S563" s="294"/>
      <c r="T563" s="68"/>
      <c r="U563" s="396"/>
      <c r="V563" s="68"/>
      <c r="W563" s="68"/>
      <c r="X563" s="9"/>
    </row>
    <row r="564" spans="1:24" ht="15">
      <c r="A564" s="28" t="s">
        <v>36</v>
      </c>
      <c r="B564" s="68" t="s">
        <v>820</v>
      </c>
      <c r="E564" s="9" t="s">
        <v>284</v>
      </c>
      <c r="F564" s="9" t="s">
        <v>284</v>
      </c>
      <c r="G564" s="9" t="s">
        <v>284</v>
      </c>
      <c r="H564" s="227">
        <v>699.20000000000027</v>
      </c>
      <c r="I564" s="9">
        <v>598.09999999999991</v>
      </c>
      <c r="J564" s="9">
        <v>761.79999999999973</v>
      </c>
      <c r="K564" s="227">
        <v>929.49999999999864</v>
      </c>
      <c r="L564" s="68"/>
      <c r="M564" s="72">
        <f t="shared" si="13"/>
        <v>2988.5999999999985</v>
      </c>
      <c r="O564" t="s">
        <v>350</v>
      </c>
      <c r="S564" s="294"/>
      <c r="T564" s="68"/>
      <c r="U564" s="397"/>
      <c r="V564" s="68"/>
      <c r="W564" s="68"/>
      <c r="X564" s="9"/>
    </row>
    <row r="565" spans="1:24" ht="15">
      <c r="A565" s="28" t="s">
        <v>38</v>
      </c>
      <c r="B565" s="68" t="s">
        <v>23</v>
      </c>
      <c r="E565" s="227">
        <v>498</v>
      </c>
      <c r="F565" s="9">
        <v>186.35</v>
      </c>
      <c r="G565" s="9">
        <v>85.8</v>
      </c>
      <c r="H565" s="9">
        <v>688.30000000000018</v>
      </c>
      <c r="I565" s="9">
        <v>374.09999999999991</v>
      </c>
      <c r="J565" s="9">
        <v>469.40000000000032</v>
      </c>
      <c r="K565" s="9">
        <v>649.80000000000109</v>
      </c>
      <c r="L565" s="68"/>
      <c r="M565" s="72">
        <f t="shared" si="13"/>
        <v>2951.7500000000018</v>
      </c>
      <c r="O565" t="s">
        <v>290</v>
      </c>
      <c r="S565" s="235"/>
      <c r="T565" s="68"/>
      <c r="U565" s="396"/>
      <c r="V565" s="68"/>
      <c r="W565" s="68"/>
      <c r="X565" s="9"/>
    </row>
    <row r="566" spans="1:24" ht="15">
      <c r="A566" s="28" t="s">
        <v>145</v>
      </c>
      <c r="B566" s="68" t="s">
        <v>1</v>
      </c>
      <c r="E566" s="9">
        <v>276</v>
      </c>
      <c r="F566" s="222">
        <v>902.5</v>
      </c>
      <c r="G566" s="9">
        <v>114.9</v>
      </c>
      <c r="H566" s="9">
        <v>442.19999999999936</v>
      </c>
      <c r="I566" s="9">
        <v>427.30000000000018</v>
      </c>
      <c r="J566" s="9">
        <v>424.05000000000018</v>
      </c>
      <c r="K566" s="9">
        <v>319.70000000000005</v>
      </c>
      <c r="L566" s="68"/>
      <c r="M566" s="72">
        <f t="shared" si="13"/>
        <v>2906.6499999999996</v>
      </c>
      <c r="O566" t="s">
        <v>306</v>
      </c>
      <c r="S566" s="68"/>
      <c r="T566" s="68"/>
      <c r="U566" s="397"/>
      <c r="V566" s="68"/>
      <c r="W566" s="68"/>
      <c r="X566" s="9"/>
    </row>
    <row r="567" spans="1:24" ht="15">
      <c r="A567" s="28" t="s">
        <v>146</v>
      </c>
      <c r="B567" s="68" t="s">
        <v>19</v>
      </c>
      <c r="E567" s="227">
        <v>378.8</v>
      </c>
      <c r="F567" s="227">
        <v>750.6</v>
      </c>
      <c r="G567" s="9">
        <v>201.4</v>
      </c>
      <c r="H567" s="9">
        <v>607.69999999999891</v>
      </c>
      <c r="I567" s="9">
        <v>315.60000000000036</v>
      </c>
      <c r="J567" s="9">
        <v>598.59999999999945</v>
      </c>
      <c r="K567" s="9" t="s">
        <v>284</v>
      </c>
      <c r="L567" s="68"/>
      <c r="M567" s="72">
        <f t="shared" si="13"/>
        <v>2852.6999999999989</v>
      </c>
      <c r="O567" t="s">
        <v>295</v>
      </c>
      <c r="S567" s="294"/>
      <c r="T567" s="68"/>
      <c r="U567" s="396"/>
      <c r="V567" s="68"/>
      <c r="W567" s="68"/>
      <c r="X567" s="9"/>
    </row>
    <row r="568" spans="1:24" ht="15">
      <c r="A568" s="28" t="s">
        <v>147</v>
      </c>
      <c r="B568" s="68" t="s">
        <v>850</v>
      </c>
      <c r="E568" s="9" t="s">
        <v>284</v>
      </c>
      <c r="F568" s="9" t="s">
        <v>284</v>
      </c>
      <c r="G568" s="9" t="s">
        <v>284</v>
      </c>
      <c r="H568" s="227">
        <v>717.59999999999991</v>
      </c>
      <c r="I568" s="9">
        <v>505.60000000000082</v>
      </c>
      <c r="J568" s="9">
        <v>800.70000000000073</v>
      </c>
      <c r="K568" s="9">
        <v>821.59999999999991</v>
      </c>
      <c r="L568" s="68"/>
      <c r="M568" s="72">
        <f t="shared" si="13"/>
        <v>2845.5000000000014</v>
      </c>
      <c r="O568" t="s">
        <v>298</v>
      </c>
      <c r="S568" s="68"/>
      <c r="T568" s="68"/>
      <c r="U568" s="396"/>
      <c r="V568" s="68"/>
      <c r="W568" s="68"/>
      <c r="X568" s="9"/>
    </row>
    <row r="569" spans="1:24" ht="15">
      <c r="A569" s="28" t="s">
        <v>151</v>
      </c>
      <c r="B569" s="68" t="s">
        <v>162</v>
      </c>
      <c r="E569" s="9" t="s">
        <v>284</v>
      </c>
      <c r="F569" s="9" t="s">
        <v>284</v>
      </c>
      <c r="G569" s="9">
        <v>291.5</v>
      </c>
      <c r="H569" s="9">
        <v>685.19999999999845</v>
      </c>
      <c r="I569" s="9">
        <v>530.30000000000018</v>
      </c>
      <c r="J569" s="9">
        <v>596.79999999999973</v>
      </c>
      <c r="K569" s="9">
        <v>687.80000000000018</v>
      </c>
      <c r="L569" s="68"/>
      <c r="M569" s="72">
        <f t="shared" si="13"/>
        <v>2791.5999999999985</v>
      </c>
      <c r="S569" s="294"/>
      <c r="T569" s="68"/>
      <c r="U569" s="396"/>
      <c r="V569" s="68"/>
      <c r="W569" s="68"/>
      <c r="X569" s="9"/>
    </row>
    <row r="570" spans="1:24" ht="15">
      <c r="A570" s="28" t="s">
        <v>157</v>
      </c>
      <c r="B570" s="68" t="s">
        <v>155</v>
      </c>
      <c r="E570" s="9" t="s">
        <v>284</v>
      </c>
      <c r="F570" s="9" t="s">
        <v>284</v>
      </c>
      <c r="G570" s="9">
        <v>207.9</v>
      </c>
      <c r="H570" s="9">
        <v>650.79999999999905</v>
      </c>
      <c r="I570" s="9">
        <v>478.20000000000027</v>
      </c>
      <c r="J570" s="9">
        <v>660.80000000000064</v>
      </c>
      <c r="K570" s="9">
        <v>772.900000000001</v>
      </c>
      <c r="L570" s="68"/>
      <c r="M570" s="72">
        <f t="shared" si="13"/>
        <v>2770.6000000000008</v>
      </c>
      <c r="S570" s="68"/>
      <c r="T570" s="68"/>
      <c r="U570" s="396"/>
      <c r="V570" s="68"/>
      <c r="W570" s="68"/>
      <c r="X570" s="9"/>
    </row>
    <row r="571" spans="1:24" ht="15">
      <c r="A571" s="28" t="s">
        <v>159</v>
      </c>
      <c r="B571" s="68" t="s">
        <v>156</v>
      </c>
      <c r="E571" s="9" t="s">
        <v>284</v>
      </c>
      <c r="F571" s="9" t="s">
        <v>284</v>
      </c>
      <c r="G571" s="9">
        <v>383.9</v>
      </c>
      <c r="H571" s="9">
        <v>257.80000000000109</v>
      </c>
      <c r="I571" s="227">
        <v>646.29999999999973</v>
      </c>
      <c r="J571" s="9">
        <v>830.29999999999927</v>
      </c>
      <c r="K571" s="9">
        <v>616.94999999999982</v>
      </c>
      <c r="L571" s="68"/>
      <c r="M571" s="72">
        <f t="shared" si="13"/>
        <v>2735.25</v>
      </c>
      <c r="O571" t="s">
        <v>299</v>
      </c>
      <c r="S571" s="294"/>
      <c r="T571" s="68"/>
      <c r="U571" s="396"/>
      <c r="V571" s="68"/>
      <c r="W571" s="68"/>
      <c r="X571" s="9"/>
    </row>
    <row r="572" spans="1:24" ht="15">
      <c r="A572" s="28" t="s">
        <v>160</v>
      </c>
      <c r="B572" s="68" t="s">
        <v>871</v>
      </c>
      <c r="E572" s="9" t="s">
        <v>284</v>
      </c>
      <c r="F572" s="9" t="s">
        <v>284</v>
      </c>
      <c r="G572" s="9" t="s">
        <v>284</v>
      </c>
      <c r="H572" s="9">
        <v>443.70000000000073</v>
      </c>
      <c r="I572" s="9">
        <v>501</v>
      </c>
      <c r="J572" s="227">
        <v>841.39999999999964</v>
      </c>
      <c r="K572" s="227">
        <v>940.79999999999836</v>
      </c>
      <c r="L572" s="68"/>
      <c r="M572" s="72">
        <f t="shared" si="13"/>
        <v>2726.8999999999987</v>
      </c>
      <c r="O572" t="s">
        <v>342</v>
      </c>
      <c r="S572" s="294"/>
      <c r="T572" s="68"/>
      <c r="U572" s="396"/>
      <c r="V572" s="68"/>
      <c r="W572" s="68"/>
      <c r="X572" s="9"/>
    </row>
    <row r="573" spans="1:24" ht="15">
      <c r="A573" s="28" t="s">
        <v>161</v>
      </c>
      <c r="B573" s="68" t="s">
        <v>809</v>
      </c>
      <c r="E573" s="9" t="s">
        <v>284</v>
      </c>
      <c r="F573" s="9" t="s">
        <v>284</v>
      </c>
      <c r="G573" s="9" t="s">
        <v>284</v>
      </c>
      <c r="H573" s="9">
        <v>630.90000000000055</v>
      </c>
      <c r="I573" s="9">
        <v>627.29999999999973</v>
      </c>
      <c r="J573" s="9">
        <v>770.40000000000009</v>
      </c>
      <c r="K573" s="9">
        <v>694.900000000001</v>
      </c>
      <c r="L573" s="68"/>
      <c r="M573" s="72">
        <f t="shared" si="13"/>
        <v>2723.5000000000014</v>
      </c>
      <c r="S573" s="294"/>
      <c r="T573" s="68"/>
      <c r="U573" s="396"/>
      <c r="V573" s="68"/>
      <c r="W573" s="68"/>
      <c r="X573" s="9"/>
    </row>
    <row r="574" spans="1:24" ht="15">
      <c r="A574" s="28" t="s">
        <v>163</v>
      </c>
      <c r="B574" s="28" t="s">
        <v>804</v>
      </c>
      <c r="E574" s="9" t="s">
        <v>284</v>
      </c>
      <c r="F574" s="9" t="s">
        <v>284</v>
      </c>
      <c r="G574" s="9" t="s">
        <v>284</v>
      </c>
      <c r="H574" s="227">
        <v>728.89999999999918</v>
      </c>
      <c r="I574" s="9">
        <v>598.50000000000182</v>
      </c>
      <c r="J574" s="9">
        <v>547.19999999999982</v>
      </c>
      <c r="K574" s="9">
        <v>774.80000000000018</v>
      </c>
      <c r="L574" s="68"/>
      <c r="M574" s="72">
        <f t="shared" si="13"/>
        <v>2649.400000000001</v>
      </c>
      <c r="O574" t="s">
        <v>303</v>
      </c>
      <c r="S574" s="68"/>
      <c r="T574" s="68"/>
      <c r="U574" s="396"/>
      <c r="V574" s="68"/>
      <c r="W574" s="68"/>
      <c r="X574" s="9"/>
    </row>
    <row r="575" spans="1:24" ht="15">
      <c r="A575" s="28" t="s">
        <v>280</v>
      </c>
      <c r="B575" s="68" t="s">
        <v>153</v>
      </c>
      <c r="E575" s="9" t="s">
        <v>284</v>
      </c>
      <c r="F575" s="9" t="s">
        <v>284</v>
      </c>
      <c r="G575" s="9">
        <v>349.4</v>
      </c>
      <c r="H575" s="9">
        <v>538.60000000000036</v>
      </c>
      <c r="I575" s="9">
        <v>555</v>
      </c>
      <c r="J575" s="9">
        <v>622.10000000000036</v>
      </c>
      <c r="K575" s="9">
        <v>467.599999999999</v>
      </c>
      <c r="L575" s="68"/>
      <c r="M575" s="72">
        <f t="shared" si="13"/>
        <v>2532.6999999999998</v>
      </c>
      <c r="S575" s="68"/>
      <c r="T575" s="68"/>
      <c r="U575" s="396"/>
      <c r="V575" s="68"/>
      <c r="W575" s="68"/>
      <c r="X575" s="9"/>
    </row>
    <row r="576" spans="1:24" ht="15">
      <c r="A576" s="28" t="s">
        <v>281</v>
      </c>
      <c r="B576" s="68" t="s">
        <v>817</v>
      </c>
      <c r="E576" s="9" t="s">
        <v>284</v>
      </c>
      <c r="F576" s="9" t="s">
        <v>284</v>
      </c>
      <c r="G576" s="9" t="s">
        <v>284</v>
      </c>
      <c r="H576" s="9">
        <v>547.09999999999991</v>
      </c>
      <c r="I576" s="9">
        <v>489.19999999999982</v>
      </c>
      <c r="J576" s="9">
        <v>713.69999999999891</v>
      </c>
      <c r="K576" s="9">
        <v>728.79999999999927</v>
      </c>
      <c r="L576" s="68"/>
      <c r="M576" s="72">
        <f t="shared" si="13"/>
        <v>2478.7999999999979</v>
      </c>
      <c r="S576" s="235"/>
      <c r="T576" s="68"/>
      <c r="U576" s="396"/>
      <c r="V576" s="68"/>
      <c r="W576" s="68"/>
      <c r="X576" s="9"/>
    </row>
    <row r="577" spans="1:24" ht="15">
      <c r="A577" s="28" t="s">
        <v>282</v>
      </c>
      <c r="B577" s="68" t="s">
        <v>834</v>
      </c>
      <c r="E577" s="9" t="s">
        <v>284</v>
      </c>
      <c r="F577" s="9" t="s">
        <v>284</v>
      </c>
      <c r="G577" s="9" t="s">
        <v>284</v>
      </c>
      <c r="H577" s="9">
        <v>686</v>
      </c>
      <c r="I577" s="9">
        <v>422.90000000000009</v>
      </c>
      <c r="J577" s="9">
        <v>748.89999999999918</v>
      </c>
      <c r="K577" s="9">
        <v>618.00000000000091</v>
      </c>
      <c r="L577" s="68"/>
      <c r="M577" s="72">
        <f t="shared" ref="M577:M608" si="14">SUM(E577:K577)</f>
        <v>2475.8000000000002</v>
      </c>
      <c r="S577" s="68"/>
      <c r="T577" s="68"/>
      <c r="U577" s="396"/>
      <c r="V577" s="68"/>
      <c r="W577" s="68"/>
      <c r="X577" s="9"/>
    </row>
    <row r="578" spans="1:24" ht="15">
      <c r="A578" s="28" t="s">
        <v>283</v>
      </c>
      <c r="B578" s="68" t="s">
        <v>833</v>
      </c>
      <c r="E578" s="9" t="s">
        <v>284</v>
      </c>
      <c r="F578" s="9" t="s">
        <v>284</v>
      </c>
      <c r="G578" s="9" t="s">
        <v>284</v>
      </c>
      <c r="H578" s="9">
        <v>578.09999999999945</v>
      </c>
      <c r="I578" s="9">
        <v>593</v>
      </c>
      <c r="J578" s="9">
        <v>614.89999999999986</v>
      </c>
      <c r="K578" s="9">
        <v>659.99999999999955</v>
      </c>
      <c r="L578" s="68"/>
      <c r="M578" s="72">
        <f t="shared" si="14"/>
        <v>2445.9999999999991</v>
      </c>
      <c r="S578" s="294"/>
      <c r="T578" s="68"/>
      <c r="U578" s="396"/>
      <c r="V578" s="68"/>
      <c r="W578" s="68"/>
      <c r="X578" s="9"/>
    </row>
    <row r="579" spans="1:24" ht="15">
      <c r="A579" s="28" t="s">
        <v>806</v>
      </c>
      <c r="B579" s="28" t="s">
        <v>805</v>
      </c>
      <c r="E579" s="9" t="s">
        <v>284</v>
      </c>
      <c r="F579" s="9" t="s">
        <v>284</v>
      </c>
      <c r="G579" s="9" t="s">
        <v>284</v>
      </c>
      <c r="H579" s="9">
        <v>656.5</v>
      </c>
      <c r="I579" s="9">
        <v>602.99999999999909</v>
      </c>
      <c r="J579" s="9">
        <v>375.59999999999945</v>
      </c>
      <c r="K579" s="9">
        <v>810.59999999999945</v>
      </c>
      <c r="L579" s="68"/>
      <c r="M579" s="72">
        <f t="shared" si="14"/>
        <v>2445.699999999998</v>
      </c>
      <c r="S579" s="68"/>
      <c r="T579" s="68"/>
      <c r="U579" s="396"/>
      <c r="V579" s="68"/>
      <c r="W579" s="68"/>
      <c r="X579" s="9"/>
    </row>
    <row r="580" spans="1:24" ht="15">
      <c r="A580" s="28" t="s">
        <v>807</v>
      </c>
      <c r="B580" s="68" t="s">
        <v>6</v>
      </c>
      <c r="E580" s="9">
        <v>215.2</v>
      </c>
      <c r="F580" s="9">
        <v>427.6</v>
      </c>
      <c r="G580" s="9">
        <v>329</v>
      </c>
      <c r="H580" s="9">
        <v>477.49999999999955</v>
      </c>
      <c r="I580" s="9">
        <v>418.29999999999973</v>
      </c>
      <c r="J580" s="9">
        <v>522.69999999999936</v>
      </c>
      <c r="K580" s="9" t="s">
        <v>284</v>
      </c>
      <c r="L580" s="68"/>
      <c r="M580" s="72">
        <f t="shared" si="14"/>
        <v>2390.2999999999984</v>
      </c>
      <c r="S580" s="28"/>
      <c r="T580" s="68"/>
      <c r="U580" s="397"/>
      <c r="V580" s="68"/>
      <c r="W580" s="68"/>
      <c r="X580" s="9"/>
    </row>
    <row r="581" spans="1:24" ht="15">
      <c r="A581" s="28" t="s">
        <v>808</v>
      </c>
      <c r="B581" s="68" t="s">
        <v>854</v>
      </c>
      <c r="E581" s="9" t="s">
        <v>284</v>
      </c>
      <c r="F581" s="9" t="s">
        <v>284</v>
      </c>
      <c r="G581" s="9" t="s">
        <v>284</v>
      </c>
      <c r="H581" s="9">
        <v>408.50000000000091</v>
      </c>
      <c r="I581" s="9">
        <v>474.29999999999973</v>
      </c>
      <c r="J581" s="9">
        <v>684.40000000000009</v>
      </c>
      <c r="K581" s="9">
        <v>801.49999999999955</v>
      </c>
      <c r="L581" s="68"/>
      <c r="M581" s="72">
        <f t="shared" si="14"/>
        <v>2368.7000000000003</v>
      </c>
      <c r="S581" s="68"/>
      <c r="T581" s="68"/>
      <c r="U581" s="396"/>
      <c r="V581" s="68"/>
      <c r="W581" s="68"/>
      <c r="X581" s="9"/>
    </row>
    <row r="582" spans="1:24" ht="15">
      <c r="A582" s="28" t="s">
        <v>810</v>
      </c>
      <c r="B582" s="68" t="s">
        <v>4</v>
      </c>
      <c r="E582" s="9">
        <v>314.7</v>
      </c>
      <c r="F582" s="227">
        <v>655.5</v>
      </c>
      <c r="G582" s="227">
        <v>442.6</v>
      </c>
      <c r="H582" s="9">
        <v>497.10000000000059</v>
      </c>
      <c r="I582" s="9">
        <v>356.89999999999941</v>
      </c>
      <c r="J582" s="9" t="s">
        <v>284</v>
      </c>
      <c r="K582" s="9" t="s">
        <v>284</v>
      </c>
      <c r="L582" s="74"/>
      <c r="M582" s="72">
        <f t="shared" si="14"/>
        <v>2266.8000000000002</v>
      </c>
      <c r="O582" t="s">
        <v>322</v>
      </c>
      <c r="S582" s="294"/>
      <c r="T582" s="68"/>
      <c r="U582" s="397"/>
      <c r="V582" s="68"/>
      <c r="W582" s="68"/>
      <c r="X582" s="9"/>
    </row>
    <row r="583" spans="1:24" ht="15">
      <c r="A583" s="28" t="s">
        <v>816</v>
      </c>
      <c r="B583" s="68" t="s">
        <v>35</v>
      </c>
      <c r="E583" s="227">
        <v>411.2</v>
      </c>
      <c r="F583" s="227">
        <v>562.9</v>
      </c>
      <c r="G583" s="227">
        <v>431.55</v>
      </c>
      <c r="H583" s="9">
        <v>579.29999999999973</v>
      </c>
      <c r="I583" s="9">
        <v>273.99999999999955</v>
      </c>
      <c r="J583" s="9" t="s">
        <v>284</v>
      </c>
      <c r="K583" s="9" t="s">
        <v>284</v>
      </c>
      <c r="L583" s="74"/>
      <c r="M583" s="72">
        <f t="shared" si="14"/>
        <v>2258.9499999999989</v>
      </c>
      <c r="O583" t="s">
        <v>376</v>
      </c>
      <c r="S583" s="294"/>
      <c r="T583" s="68"/>
      <c r="U583" s="397"/>
      <c r="V583" s="68"/>
      <c r="W583" s="68"/>
      <c r="X583" s="9"/>
    </row>
    <row r="584" spans="1:24" ht="15">
      <c r="A584" s="28" t="s">
        <v>818</v>
      </c>
      <c r="B584" s="68" t="s">
        <v>861</v>
      </c>
      <c r="E584" s="9" t="s">
        <v>284</v>
      </c>
      <c r="F584" s="9" t="s">
        <v>284</v>
      </c>
      <c r="G584" s="9" t="s">
        <v>284</v>
      </c>
      <c r="H584" s="227">
        <v>699.69999999999982</v>
      </c>
      <c r="I584" s="9">
        <v>368.79999999999882</v>
      </c>
      <c r="J584" s="9">
        <v>441.99999999999955</v>
      </c>
      <c r="K584" s="9">
        <v>718.70000000000027</v>
      </c>
      <c r="L584" s="68"/>
      <c r="M584" s="72">
        <f t="shared" si="14"/>
        <v>2229.1999999999985</v>
      </c>
      <c r="O584" t="s">
        <v>294</v>
      </c>
      <c r="S584" s="235"/>
      <c r="T584" s="68"/>
      <c r="U584" s="397"/>
      <c r="V584" s="68"/>
      <c r="W584" s="68"/>
      <c r="X584" s="9"/>
    </row>
    <row r="585" spans="1:24" ht="15">
      <c r="A585" s="28" t="s">
        <v>821</v>
      </c>
      <c r="B585" s="68" t="s">
        <v>828</v>
      </c>
      <c r="E585" s="9" t="s">
        <v>284</v>
      </c>
      <c r="F585" s="9" t="s">
        <v>284</v>
      </c>
      <c r="G585" s="9" t="s">
        <v>284</v>
      </c>
      <c r="H585" s="9">
        <v>493</v>
      </c>
      <c r="I585" s="9">
        <v>365.19999999999891</v>
      </c>
      <c r="J585" s="9">
        <v>686.40000000000032</v>
      </c>
      <c r="K585" s="9">
        <v>674.29999999999927</v>
      </c>
      <c r="L585" s="68"/>
      <c r="M585" s="72">
        <f t="shared" si="14"/>
        <v>2218.8999999999987</v>
      </c>
      <c r="S585" s="68"/>
      <c r="T585" s="68"/>
      <c r="U585" s="397"/>
      <c r="V585" s="68"/>
      <c r="W585" s="68"/>
      <c r="X585" s="9"/>
    </row>
    <row r="586" spans="1:24" ht="15">
      <c r="A586" s="28" t="s">
        <v>822</v>
      </c>
      <c r="B586" s="240" t="s">
        <v>1833</v>
      </c>
      <c r="C586" s="3"/>
      <c r="D586" s="3"/>
      <c r="E586" s="9" t="s">
        <v>284</v>
      </c>
      <c r="F586" s="9" t="s">
        <v>284</v>
      </c>
      <c r="G586" s="9" t="s">
        <v>284</v>
      </c>
      <c r="H586" s="9" t="s">
        <v>284</v>
      </c>
      <c r="I586" s="227">
        <v>834.40000000000009</v>
      </c>
      <c r="J586" s="9">
        <v>489.50000000000045</v>
      </c>
      <c r="K586" s="9">
        <v>887.599999999999</v>
      </c>
      <c r="L586" s="68"/>
      <c r="M586" s="72">
        <f t="shared" si="14"/>
        <v>2211.4999999999995</v>
      </c>
      <c r="O586" t="s">
        <v>289</v>
      </c>
      <c r="S586" s="68"/>
      <c r="T586" s="68"/>
      <c r="U586" s="396"/>
      <c r="V586" s="68"/>
      <c r="W586" s="68"/>
      <c r="X586" s="9"/>
    </row>
    <row r="587" spans="1:24" ht="15">
      <c r="A587" s="28" t="s">
        <v>825</v>
      </c>
      <c r="B587" s="240" t="s">
        <v>1842</v>
      </c>
      <c r="C587" s="3"/>
      <c r="D587" s="3"/>
      <c r="E587" s="9" t="s">
        <v>284</v>
      </c>
      <c r="F587" s="9" t="s">
        <v>284</v>
      </c>
      <c r="G587" s="9" t="s">
        <v>284</v>
      </c>
      <c r="H587" s="9" t="s">
        <v>284</v>
      </c>
      <c r="I587" s="227">
        <v>686.20000000000027</v>
      </c>
      <c r="J587" s="9">
        <v>618.59999999999991</v>
      </c>
      <c r="K587" s="9">
        <v>906.09999999999945</v>
      </c>
      <c r="L587" s="68"/>
      <c r="M587" s="72">
        <f t="shared" si="14"/>
        <v>2210.8999999999996</v>
      </c>
      <c r="O587" t="s">
        <v>294</v>
      </c>
      <c r="S587" s="294"/>
      <c r="T587" s="68"/>
      <c r="U587" s="396"/>
      <c r="V587" s="68"/>
      <c r="W587" s="68"/>
      <c r="X587" s="9"/>
    </row>
    <row r="588" spans="1:24" ht="15">
      <c r="A588" s="28" t="s">
        <v>827</v>
      </c>
      <c r="B588" s="68" t="s">
        <v>824</v>
      </c>
      <c r="E588" s="9" t="s">
        <v>284</v>
      </c>
      <c r="F588" s="9" t="s">
        <v>284</v>
      </c>
      <c r="G588" s="9" t="s">
        <v>284</v>
      </c>
      <c r="H588" s="9">
        <v>447.80000000000064</v>
      </c>
      <c r="I588" s="9">
        <v>408.09999999999968</v>
      </c>
      <c r="J588" s="9">
        <v>706.50000000000023</v>
      </c>
      <c r="K588" s="9">
        <v>599.49999999999955</v>
      </c>
      <c r="L588" s="68"/>
      <c r="M588" s="72">
        <f t="shared" si="14"/>
        <v>2161.9</v>
      </c>
      <c r="S588" s="294"/>
      <c r="T588" s="68"/>
      <c r="U588" s="397"/>
      <c r="V588" s="68"/>
      <c r="W588" s="68"/>
      <c r="X588" s="9"/>
    </row>
    <row r="589" spans="1:24" ht="15">
      <c r="A589" s="28" t="s">
        <v>832</v>
      </c>
      <c r="B589" s="28" t="s">
        <v>799</v>
      </c>
      <c r="E589" s="9" t="s">
        <v>284</v>
      </c>
      <c r="F589" s="9" t="s">
        <v>284</v>
      </c>
      <c r="G589" s="9" t="s">
        <v>284</v>
      </c>
      <c r="H589" s="9">
        <v>621.50000000000091</v>
      </c>
      <c r="I589" s="9">
        <v>565.10000000000014</v>
      </c>
      <c r="J589" s="9">
        <v>354</v>
      </c>
      <c r="K589" s="9">
        <v>617.94999999999959</v>
      </c>
      <c r="L589" s="68"/>
      <c r="M589" s="72">
        <f t="shared" si="14"/>
        <v>2158.5500000000006</v>
      </c>
      <c r="S589" s="235"/>
      <c r="T589" s="68"/>
      <c r="U589" s="396"/>
      <c r="V589" s="68"/>
      <c r="W589" s="68"/>
      <c r="X589" s="9"/>
    </row>
    <row r="590" spans="1:24" ht="15">
      <c r="A590" s="28" t="s">
        <v>836</v>
      </c>
      <c r="B590" s="235" t="s">
        <v>1843</v>
      </c>
      <c r="C590" s="3"/>
      <c r="D590" s="3"/>
      <c r="E590" s="9" t="s">
        <v>284</v>
      </c>
      <c r="F590" s="9" t="s">
        <v>284</v>
      </c>
      <c r="G590" s="9" t="s">
        <v>284</v>
      </c>
      <c r="H590" s="9" t="s">
        <v>284</v>
      </c>
      <c r="I590" s="227">
        <v>727.09999999999991</v>
      </c>
      <c r="J590" s="9">
        <v>660.49999999999909</v>
      </c>
      <c r="K590" s="9">
        <v>732.89999999999964</v>
      </c>
      <c r="L590" s="68"/>
      <c r="M590" s="72">
        <f t="shared" si="14"/>
        <v>2120.4999999999986</v>
      </c>
      <c r="O590" t="s">
        <v>298</v>
      </c>
      <c r="S590" s="235"/>
      <c r="T590" s="68"/>
      <c r="U590" s="396"/>
      <c r="V590" s="68"/>
      <c r="W590" s="68"/>
      <c r="X590" s="9"/>
    </row>
    <row r="591" spans="1:24" ht="15">
      <c r="A591" s="28" t="s">
        <v>837</v>
      </c>
      <c r="B591" s="68" t="s">
        <v>826</v>
      </c>
      <c r="E591" s="9" t="s">
        <v>284</v>
      </c>
      <c r="F591" s="9" t="s">
        <v>284</v>
      </c>
      <c r="G591" s="9" t="s">
        <v>284</v>
      </c>
      <c r="H591" s="9">
        <v>689.900000000001</v>
      </c>
      <c r="I591" s="9">
        <v>417.00000000000045</v>
      </c>
      <c r="J591" s="9">
        <v>451.50000000000045</v>
      </c>
      <c r="K591" s="9">
        <v>553.10000000000036</v>
      </c>
      <c r="L591" s="68"/>
      <c r="M591" s="72">
        <f t="shared" si="14"/>
        <v>2111.5000000000023</v>
      </c>
      <c r="S591" s="235"/>
      <c r="T591" s="68"/>
      <c r="U591" s="396"/>
      <c r="V591" s="68"/>
      <c r="W591" s="68"/>
      <c r="X591" s="9"/>
    </row>
    <row r="592" spans="1:24" ht="15">
      <c r="A592" s="28" t="s">
        <v>838</v>
      </c>
      <c r="B592" s="68" t="s">
        <v>842</v>
      </c>
      <c r="E592" s="9" t="s">
        <v>284</v>
      </c>
      <c r="F592" s="9" t="s">
        <v>284</v>
      </c>
      <c r="G592" s="9" t="s">
        <v>284</v>
      </c>
      <c r="H592" s="9">
        <v>533.09999999999991</v>
      </c>
      <c r="I592" s="9">
        <v>184.19999999999982</v>
      </c>
      <c r="J592" s="9">
        <v>646.20000000000027</v>
      </c>
      <c r="K592" s="9">
        <v>638.99999999999955</v>
      </c>
      <c r="L592" s="68"/>
      <c r="M592" s="72">
        <f t="shared" si="14"/>
        <v>2002.4999999999995</v>
      </c>
      <c r="S592" s="294"/>
      <c r="T592" s="68"/>
      <c r="U592" s="397"/>
      <c r="V592" s="68"/>
      <c r="W592" s="68"/>
      <c r="X592" s="9"/>
    </row>
    <row r="593" spans="1:24" ht="15">
      <c r="A593" s="28" t="s">
        <v>844</v>
      </c>
      <c r="B593" s="240" t="s">
        <v>1836</v>
      </c>
      <c r="C593" s="3"/>
      <c r="D593" s="3"/>
      <c r="E593" s="9" t="s">
        <v>284</v>
      </c>
      <c r="F593" s="9" t="s">
        <v>284</v>
      </c>
      <c r="G593" s="9" t="s">
        <v>284</v>
      </c>
      <c r="H593" s="9" t="s">
        <v>284</v>
      </c>
      <c r="I593" s="9">
        <v>238.70000000000027</v>
      </c>
      <c r="J593" s="227">
        <v>917.30000000000064</v>
      </c>
      <c r="K593" s="9">
        <v>822.10000000000082</v>
      </c>
      <c r="L593" s="68"/>
      <c r="M593" s="72">
        <f t="shared" si="14"/>
        <v>1978.1000000000017</v>
      </c>
      <c r="O593" t="s">
        <v>290</v>
      </c>
      <c r="S593" s="68"/>
      <c r="T593" s="68"/>
      <c r="U593" s="396"/>
      <c r="V593" s="68"/>
      <c r="W593" s="68"/>
      <c r="X593" s="9"/>
    </row>
    <row r="594" spans="1:24" ht="15">
      <c r="A594" s="28" t="s">
        <v>852</v>
      </c>
      <c r="B594" s="68" t="s">
        <v>867</v>
      </c>
      <c r="E594" s="9" t="s">
        <v>284</v>
      </c>
      <c r="F594" s="9" t="s">
        <v>284</v>
      </c>
      <c r="G594" s="9" t="s">
        <v>284</v>
      </c>
      <c r="H594" s="9">
        <v>694.40000000000055</v>
      </c>
      <c r="I594" s="9">
        <v>234.39999999999964</v>
      </c>
      <c r="J594" s="9">
        <v>361.00000000000045</v>
      </c>
      <c r="K594" s="9">
        <v>687.99999999999955</v>
      </c>
      <c r="L594" s="68"/>
      <c r="M594" s="72">
        <f t="shared" si="14"/>
        <v>1977.8000000000002</v>
      </c>
      <c r="S594" s="294"/>
      <c r="T594" s="68"/>
      <c r="U594" s="396"/>
      <c r="V594" s="68"/>
      <c r="W594" s="68"/>
      <c r="X594" s="9"/>
    </row>
    <row r="595" spans="1:24" ht="15">
      <c r="A595" s="28" t="s">
        <v>856</v>
      </c>
      <c r="B595" s="240" t="s">
        <v>1823</v>
      </c>
      <c r="C595" s="3"/>
      <c r="D595" s="3"/>
      <c r="E595" s="9" t="s">
        <v>284</v>
      </c>
      <c r="F595" s="9" t="s">
        <v>284</v>
      </c>
      <c r="G595" s="9" t="s">
        <v>284</v>
      </c>
      <c r="H595" s="9" t="s">
        <v>284</v>
      </c>
      <c r="I595" s="9">
        <v>520.40000000000009</v>
      </c>
      <c r="J595" s="9">
        <v>647.09999999999945</v>
      </c>
      <c r="K595" s="9">
        <v>795.59999999999991</v>
      </c>
      <c r="L595" s="68"/>
      <c r="M595" s="72">
        <f t="shared" si="14"/>
        <v>1963.0999999999995</v>
      </c>
      <c r="S595" s="68"/>
      <c r="T595" s="68"/>
      <c r="U595" s="397"/>
      <c r="V595" s="68"/>
      <c r="W595" s="68"/>
      <c r="X595" s="9"/>
    </row>
    <row r="596" spans="1:24" ht="15">
      <c r="A596" s="28" t="s">
        <v>857</v>
      </c>
      <c r="B596" s="68" t="s">
        <v>859</v>
      </c>
      <c r="E596" s="9" t="s">
        <v>284</v>
      </c>
      <c r="F596" s="9" t="s">
        <v>284</v>
      </c>
      <c r="G596" s="9" t="s">
        <v>284</v>
      </c>
      <c r="H596" s="9">
        <v>245.80000000000018</v>
      </c>
      <c r="I596" s="9">
        <v>519.20000000000027</v>
      </c>
      <c r="J596" s="9">
        <v>702.70000000000027</v>
      </c>
      <c r="K596" s="9">
        <v>343.40000000000077</v>
      </c>
      <c r="L596" s="68"/>
      <c r="M596" s="72">
        <f t="shared" si="14"/>
        <v>1811.1000000000015</v>
      </c>
      <c r="S596" s="68"/>
      <c r="T596" s="68"/>
      <c r="U596" s="396"/>
      <c r="V596" s="68"/>
      <c r="W596" s="68"/>
      <c r="X596" s="9"/>
    </row>
    <row r="597" spans="1:24" ht="15">
      <c r="A597" s="28" t="s">
        <v>858</v>
      </c>
      <c r="B597" s="240" t="s">
        <v>1828</v>
      </c>
      <c r="C597" s="3"/>
      <c r="D597" s="3"/>
      <c r="E597" s="9" t="s">
        <v>284</v>
      </c>
      <c r="F597" s="9" t="s">
        <v>284</v>
      </c>
      <c r="G597" s="9" t="s">
        <v>284</v>
      </c>
      <c r="H597" s="9" t="s">
        <v>284</v>
      </c>
      <c r="I597" s="9">
        <v>231.59999999999991</v>
      </c>
      <c r="J597" s="227">
        <v>854.90000000000009</v>
      </c>
      <c r="K597" s="9">
        <v>710.29999999999973</v>
      </c>
      <c r="L597" s="68"/>
      <c r="M597" s="72">
        <f t="shared" si="14"/>
        <v>1796.7999999999997</v>
      </c>
      <c r="O597" t="s">
        <v>298</v>
      </c>
      <c r="S597" s="68"/>
      <c r="T597" s="68"/>
      <c r="U597" s="396"/>
      <c r="V597" s="68"/>
      <c r="W597" s="68"/>
      <c r="X597" s="9"/>
    </row>
    <row r="598" spans="1:24" ht="15">
      <c r="A598" s="28" t="s">
        <v>864</v>
      </c>
      <c r="B598" s="294" t="s">
        <v>2221</v>
      </c>
      <c r="C598" s="3"/>
      <c r="D598" s="3"/>
      <c r="E598" s="9" t="s">
        <v>284</v>
      </c>
      <c r="F598" s="9" t="s">
        <v>284</v>
      </c>
      <c r="G598" s="9" t="s">
        <v>284</v>
      </c>
      <c r="H598" s="9" t="s">
        <v>284</v>
      </c>
      <c r="I598" s="9" t="s">
        <v>284</v>
      </c>
      <c r="J598" s="9">
        <v>786.50000000000045</v>
      </c>
      <c r="K598" s="227">
        <v>963.29999999999927</v>
      </c>
      <c r="L598" s="68"/>
      <c r="M598" s="72">
        <f t="shared" si="14"/>
        <v>1749.7999999999997</v>
      </c>
      <c r="O598" t="s">
        <v>289</v>
      </c>
      <c r="S598" s="28"/>
      <c r="T598" s="68"/>
      <c r="U598" s="396"/>
      <c r="V598" s="68"/>
      <c r="W598" s="68"/>
      <c r="X598" s="9"/>
    </row>
    <row r="599" spans="1:24" ht="15">
      <c r="A599" s="28" t="s">
        <v>865</v>
      </c>
      <c r="B599" s="68" t="s">
        <v>849</v>
      </c>
      <c r="E599" s="9" t="s">
        <v>284</v>
      </c>
      <c r="F599" s="9" t="s">
        <v>284</v>
      </c>
      <c r="G599" s="9" t="s">
        <v>284</v>
      </c>
      <c r="H599" s="9">
        <v>437.599999999999</v>
      </c>
      <c r="I599" s="9">
        <v>385.70000000000073</v>
      </c>
      <c r="J599" s="9">
        <v>339.19999999999959</v>
      </c>
      <c r="K599" s="9">
        <v>570.80000000000018</v>
      </c>
      <c r="L599" s="68"/>
      <c r="M599" s="72">
        <f t="shared" si="14"/>
        <v>1733.2999999999995</v>
      </c>
      <c r="S599" s="68"/>
      <c r="T599" s="68"/>
      <c r="U599" s="396"/>
      <c r="V599" s="68"/>
      <c r="W599" s="68"/>
      <c r="X599" s="9"/>
    </row>
    <row r="600" spans="1:24" ht="15">
      <c r="A600" s="28" t="s">
        <v>866</v>
      </c>
      <c r="B600" s="68" t="s">
        <v>853</v>
      </c>
      <c r="E600" s="9" t="s">
        <v>284</v>
      </c>
      <c r="F600" s="9" t="s">
        <v>284</v>
      </c>
      <c r="G600" s="9" t="s">
        <v>284</v>
      </c>
      <c r="H600" s="9">
        <v>364.00000000000045</v>
      </c>
      <c r="I600" s="9">
        <v>368.40000000000009</v>
      </c>
      <c r="J600" s="9">
        <v>397.49999999999955</v>
      </c>
      <c r="K600" s="9">
        <v>527.40000000000009</v>
      </c>
      <c r="L600" s="68"/>
      <c r="M600" s="72">
        <f t="shared" si="14"/>
        <v>1657.3000000000002</v>
      </c>
      <c r="S600" s="235"/>
      <c r="T600" s="68"/>
      <c r="U600" s="396"/>
      <c r="V600" s="68"/>
      <c r="W600" s="68"/>
      <c r="X600" s="9"/>
    </row>
    <row r="601" spans="1:24" ht="15">
      <c r="A601" s="28" t="s">
        <v>868</v>
      </c>
      <c r="B601" s="294" t="s">
        <v>2223</v>
      </c>
      <c r="C601" s="3"/>
      <c r="D601" s="3"/>
      <c r="E601" s="9" t="s">
        <v>284</v>
      </c>
      <c r="F601" s="9" t="s">
        <v>284</v>
      </c>
      <c r="G601" s="9" t="s">
        <v>284</v>
      </c>
      <c r="H601" s="9" t="s">
        <v>284</v>
      </c>
      <c r="I601" s="9" t="s">
        <v>284</v>
      </c>
      <c r="J601" s="9">
        <v>745.90000000000009</v>
      </c>
      <c r="K601" s="9">
        <v>911.19999999999982</v>
      </c>
      <c r="L601" s="68"/>
      <c r="M601" s="72">
        <f t="shared" si="14"/>
        <v>1657.1</v>
      </c>
      <c r="S601" s="68"/>
      <c r="T601" s="68"/>
      <c r="U601" s="396"/>
      <c r="V601" s="68"/>
      <c r="W601" s="68"/>
      <c r="X601" s="9"/>
    </row>
    <row r="602" spans="1:24" ht="15">
      <c r="A602" s="28" t="s">
        <v>869</v>
      </c>
      <c r="B602" s="240" t="s">
        <v>1838</v>
      </c>
      <c r="C602" s="3"/>
      <c r="D602" s="3"/>
      <c r="E602" s="9" t="s">
        <v>284</v>
      </c>
      <c r="F602" s="9" t="s">
        <v>284</v>
      </c>
      <c r="G602" s="9" t="s">
        <v>284</v>
      </c>
      <c r="H602" s="9" t="s">
        <v>284</v>
      </c>
      <c r="I602" s="9">
        <v>358.29999999999995</v>
      </c>
      <c r="J602" s="9">
        <v>796.89999999999918</v>
      </c>
      <c r="K602" s="9">
        <v>496.69999999999936</v>
      </c>
      <c r="L602" s="68"/>
      <c r="M602" s="72">
        <f t="shared" si="14"/>
        <v>1651.8999999999985</v>
      </c>
      <c r="S602" s="294"/>
      <c r="T602" s="68"/>
      <c r="U602" s="397"/>
      <c r="V602" s="68"/>
      <c r="W602" s="68"/>
      <c r="X602" s="9"/>
    </row>
    <row r="603" spans="1:24" ht="15">
      <c r="A603" s="28" t="s">
        <v>870</v>
      </c>
      <c r="B603" s="240" t="s">
        <v>1834</v>
      </c>
      <c r="C603" s="3"/>
      <c r="D603" s="3"/>
      <c r="E603" s="9" t="s">
        <v>284</v>
      </c>
      <c r="F603" s="9" t="s">
        <v>284</v>
      </c>
      <c r="G603" s="9" t="s">
        <v>284</v>
      </c>
      <c r="H603" s="9" t="s">
        <v>284</v>
      </c>
      <c r="I603" s="9">
        <v>638.5</v>
      </c>
      <c r="J603" s="9">
        <v>447.49999999999909</v>
      </c>
      <c r="K603" s="9">
        <v>550.00000000000136</v>
      </c>
      <c r="L603" s="68"/>
      <c r="M603" s="72">
        <f t="shared" si="14"/>
        <v>1636.0000000000005</v>
      </c>
      <c r="S603" s="68"/>
      <c r="T603" s="68"/>
      <c r="U603" s="396"/>
      <c r="V603" s="68"/>
      <c r="W603" s="68"/>
      <c r="X603" s="9"/>
    </row>
    <row r="604" spans="1:24" ht="15">
      <c r="A604" s="28" t="s">
        <v>873</v>
      </c>
      <c r="B604" s="68" t="s">
        <v>158</v>
      </c>
      <c r="E604" s="9" t="s">
        <v>284</v>
      </c>
      <c r="F604" s="9" t="s">
        <v>284</v>
      </c>
      <c r="G604" s="227">
        <v>436.2</v>
      </c>
      <c r="H604" s="227">
        <v>765.20000000000027</v>
      </c>
      <c r="I604" s="9">
        <v>425.20000000000005</v>
      </c>
      <c r="J604" s="9" t="s">
        <v>284</v>
      </c>
      <c r="K604" s="9" t="s">
        <v>284</v>
      </c>
      <c r="L604" s="74"/>
      <c r="M604" s="72">
        <f t="shared" si="14"/>
        <v>1626.6000000000004</v>
      </c>
      <c r="O604" t="s">
        <v>304</v>
      </c>
      <c r="S604" s="68"/>
      <c r="T604" s="68"/>
      <c r="U604" s="397"/>
      <c r="V604" s="68"/>
      <c r="W604" s="68"/>
      <c r="X604" s="9"/>
    </row>
    <row r="605" spans="1:24" ht="15">
      <c r="A605" s="28" t="s">
        <v>999</v>
      </c>
      <c r="B605" s="240" t="s">
        <v>1841</v>
      </c>
      <c r="C605" s="3"/>
      <c r="D605" s="3"/>
      <c r="E605" s="9" t="s">
        <v>284</v>
      </c>
      <c r="F605" s="9" t="s">
        <v>284</v>
      </c>
      <c r="G605" s="9" t="s">
        <v>284</v>
      </c>
      <c r="H605" s="9" t="s">
        <v>284</v>
      </c>
      <c r="I605" s="9">
        <v>247.5</v>
      </c>
      <c r="J605" s="9">
        <v>592.59999999999991</v>
      </c>
      <c r="K605" s="9">
        <v>716.29999999999927</v>
      </c>
      <c r="L605" s="68"/>
      <c r="M605" s="72">
        <f t="shared" si="14"/>
        <v>1556.3999999999992</v>
      </c>
      <c r="S605" s="294"/>
      <c r="T605" s="68"/>
      <c r="U605" s="397"/>
      <c r="V605" s="68"/>
      <c r="W605" s="68"/>
      <c r="X605" s="9"/>
    </row>
    <row r="606" spans="1:24" ht="15">
      <c r="A606" s="28" t="s">
        <v>1000</v>
      </c>
      <c r="B606" s="240" t="s">
        <v>1837</v>
      </c>
      <c r="C606" s="3"/>
      <c r="D606" s="3"/>
      <c r="E606" s="9" t="s">
        <v>284</v>
      </c>
      <c r="F606" s="9" t="s">
        <v>284</v>
      </c>
      <c r="G606" s="9" t="s">
        <v>284</v>
      </c>
      <c r="H606" s="9" t="s">
        <v>284</v>
      </c>
      <c r="I606" s="9">
        <v>405.19999999999982</v>
      </c>
      <c r="J606" s="9">
        <v>561.89999999999964</v>
      </c>
      <c r="K606" s="9">
        <v>556.10000000000127</v>
      </c>
      <c r="L606" s="68"/>
      <c r="M606" s="72">
        <f t="shared" si="14"/>
        <v>1523.2000000000007</v>
      </c>
      <c r="S606" s="294"/>
      <c r="T606" s="68"/>
      <c r="U606" s="396"/>
      <c r="V606" s="68"/>
      <c r="W606" s="68"/>
      <c r="X606" s="9"/>
    </row>
    <row r="607" spans="1:24" ht="15">
      <c r="A607" s="28" t="s">
        <v>1001</v>
      </c>
      <c r="B607" s="240" t="s">
        <v>1840</v>
      </c>
      <c r="C607" s="3"/>
      <c r="D607" s="3"/>
      <c r="E607" s="9" t="s">
        <v>284</v>
      </c>
      <c r="F607" s="9" t="s">
        <v>284</v>
      </c>
      <c r="G607" s="9" t="s">
        <v>284</v>
      </c>
      <c r="H607" s="9" t="s">
        <v>284</v>
      </c>
      <c r="I607" s="9">
        <v>265.99999999999977</v>
      </c>
      <c r="J607" s="9">
        <v>519.80000000000018</v>
      </c>
      <c r="K607" s="9">
        <v>605.09999999999991</v>
      </c>
      <c r="L607" s="68"/>
      <c r="M607" s="72">
        <f t="shared" si="14"/>
        <v>1390.8999999999999</v>
      </c>
      <c r="S607" s="68"/>
      <c r="T607" s="68"/>
      <c r="U607" s="397"/>
      <c r="V607" s="68"/>
      <c r="W607" s="68"/>
      <c r="X607" s="9"/>
    </row>
    <row r="608" spans="1:24" ht="15">
      <c r="A608" s="28" t="s">
        <v>1002</v>
      </c>
      <c r="B608" s="240" t="s">
        <v>1825</v>
      </c>
      <c r="C608" s="3"/>
      <c r="D608" s="3"/>
      <c r="E608" s="9" t="s">
        <v>284</v>
      </c>
      <c r="F608" s="9" t="s">
        <v>284</v>
      </c>
      <c r="G608" s="9" t="s">
        <v>284</v>
      </c>
      <c r="H608" s="9" t="s">
        <v>284</v>
      </c>
      <c r="I608" s="9">
        <v>328.49999999999977</v>
      </c>
      <c r="J608" s="9">
        <v>391.60000000000014</v>
      </c>
      <c r="K608" s="9">
        <v>667.59999999999854</v>
      </c>
      <c r="L608" s="68"/>
      <c r="M608" s="72">
        <f t="shared" si="14"/>
        <v>1387.6999999999985</v>
      </c>
      <c r="S608" s="294"/>
      <c r="T608" s="68"/>
      <c r="U608" s="397"/>
      <c r="V608" s="68"/>
      <c r="W608" s="68"/>
      <c r="X608" s="9"/>
    </row>
    <row r="609" spans="1:24" ht="15">
      <c r="A609" s="28" t="s">
        <v>1003</v>
      </c>
      <c r="B609" s="294" t="s">
        <v>2236</v>
      </c>
      <c r="C609" s="3"/>
      <c r="D609" s="3"/>
      <c r="E609" s="9" t="s">
        <v>284</v>
      </c>
      <c r="F609" s="9" t="s">
        <v>284</v>
      </c>
      <c r="G609" s="9" t="s">
        <v>284</v>
      </c>
      <c r="H609" s="9" t="s">
        <v>284</v>
      </c>
      <c r="I609" s="9" t="s">
        <v>284</v>
      </c>
      <c r="J609" s="9">
        <v>428.00000000000091</v>
      </c>
      <c r="K609" s="227">
        <v>949.40000000000055</v>
      </c>
      <c r="L609" s="68"/>
      <c r="M609" s="72">
        <f t="shared" ref="M609:M645" si="15">SUM(E609:K609)</f>
        <v>1377.4000000000015</v>
      </c>
      <c r="O609" t="s">
        <v>290</v>
      </c>
      <c r="S609" s="294"/>
      <c r="T609" s="68"/>
      <c r="U609" s="396"/>
      <c r="V609" s="68"/>
      <c r="W609" s="68"/>
      <c r="X609" s="9"/>
    </row>
    <row r="610" spans="1:24" ht="15">
      <c r="A610" s="28" t="s">
        <v>1004</v>
      </c>
      <c r="B610" s="294" t="s">
        <v>2217</v>
      </c>
      <c r="C610" s="3"/>
      <c r="D610" s="3"/>
      <c r="E610" s="9" t="s">
        <v>284</v>
      </c>
      <c r="F610" s="9" t="s">
        <v>284</v>
      </c>
      <c r="G610" s="9" t="s">
        <v>284</v>
      </c>
      <c r="H610" s="9" t="s">
        <v>284</v>
      </c>
      <c r="I610" s="9" t="s">
        <v>284</v>
      </c>
      <c r="J610" s="9">
        <v>428.19999999999982</v>
      </c>
      <c r="K610" s="227">
        <v>940.80000000000064</v>
      </c>
      <c r="L610" s="68"/>
      <c r="M610" s="72">
        <f t="shared" si="15"/>
        <v>1369.0000000000005</v>
      </c>
      <c r="O610" t="s">
        <v>303</v>
      </c>
      <c r="S610" s="294"/>
      <c r="T610" s="68"/>
      <c r="U610" s="396"/>
      <c r="V610" s="68"/>
      <c r="W610" s="68"/>
      <c r="X610" s="9"/>
    </row>
    <row r="611" spans="1:24" ht="15">
      <c r="A611" s="28" t="s">
        <v>1005</v>
      </c>
      <c r="B611" s="240" t="s">
        <v>1835</v>
      </c>
      <c r="C611" s="3"/>
      <c r="D611" s="3"/>
      <c r="E611" s="9" t="s">
        <v>284</v>
      </c>
      <c r="F611" s="9" t="s">
        <v>284</v>
      </c>
      <c r="G611" s="9" t="s">
        <v>284</v>
      </c>
      <c r="H611" s="9" t="s">
        <v>284</v>
      </c>
      <c r="I611" s="9">
        <v>227.09999999999945</v>
      </c>
      <c r="J611" s="9">
        <v>479.89999999999986</v>
      </c>
      <c r="K611" s="9">
        <v>643.09999999999945</v>
      </c>
      <c r="L611" s="68"/>
      <c r="M611" s="72">
        <f t="shared" si="15"/>
        <v>1350.0999999999988</v>
      </c>
      <c r="S611" s="68"/>
      <c r="T611" s="68"/>
      <c r="U611" s="396"/>
      <c r="V611" s="68"/>
      <c r="W611" s="68"/>
      <c r="X611" s="9"/>
    </row>
    <row r="612" spans="1:24" ht="15">
      <c r="A612" s="28" t="s">
        <v>1006</v>
      </c>
      <c r="B612" s="240" t="s">
        <v>1826</v>
      </c>
      <c r="C612" s="3"/>
      <c r="D612" s="3"/>
      <c r="E612" s="9" t="s">
        <v>284</v>
      </c>
      <c r="F612" s="9" t="s">
        <v>284</v>
      </c>
      <c r="G612" s="9" t="s">
        <v>284</v>
      </c>
      <c r="H612" s="9" t="s">
        <v>284</v>
      </c>
      <c r="I612" s="9">
        <v>491.69999999999959</v>
      </c>
      <c r="J612" s="9">
        <v>788.39999999999964</v>
      </c>
      <c r="K612" s="9" t="s">
        <v>284</v>
      </c>
      <c r="L612" s="68"/>
      <c r="M612" s="72">
        <f t="shared" si="15"/>
        <v>1280.0999999999992</v>
      </c>
      <c r="S612" s="68"/>
      <c r="T612" s="68"/>
      <c r="U612" s="396"/>
      <c r="V612" s="68"/>
      <c r="W612" s="68"/>
      <c r="X612" s="9"/>
    </row>
    <row r="613" spans="1:24" ht="15">
      <c r="A613" s="28" t="s">
        <v>1007</v>
      </c>
      <c r="B613" s="68" t="s">
        <v>29</v>
      </c>
      <c r="E613" s="9">
        <v>297.89999999999998</v>
      </c>
      <c r="F613" s="9">
        <v>212.25</v>
      </c>
      <c r="G613" s="9">
        <v>218.9</v>
      </c>
      <c r="H613" s="9" t="s">
        <v>284</v>
      </c>
      <c r="I613" s="9" t="s">
        <v>284</v>
      </c>
      <c r="J613" s="9">
        <v>455.59999999999968</v>
      </c>
      <c r="K613" s="9" t="s">
        <v>284</v>
      </c>
      <c r="L613" s="68"/>
      <c r="M613" s="72">
        <f t="shared" si="15"/>
        <v>1184.6499999999996</v>
      </c>
      <c r="S613" s="68"/>
      <c r="T613" s="68"/>
      <c r="U613" s="397"/>
      <c r="V613" s="68"/>
      <c r="W613" s="68"/>
      <c r="X613" s="9"/>
    </row>
    <row r="614" spans="1:24" ht="15">
      <c r="A614" s="28" t="s">
        <v>1008</v>
      </c>
      <c r="B614" s="68" t="s">
        <v>178</v>
      </c>
      <c r="E614" s="222">
        <v>605.70000000000005</v>
      </c>
      <c r="F614" s="9">
        <v>539.9</v>
      </c>
      <c r="G614" s="9" t="s">
        <v>284</v>
      </c>
      <c r="H614" s="9" t="s">
        <v>284</v>
      </c>
      <c r="I614" s="9" t="s">
        <v>284</v>
      </c>
      <c r="J614" s="9" t="s">
        <v>284</v>
      </c>
      <c r="K614" s="9" t="s">
        <v>284</v>
      </c>
      <c r="L614" s="74"/>
      <c r="M614" s="72">
        <f t="shared" si="15"/>
        <v>1145.5999999999999</v>
      </c>
      <c r="O614" t="s">
        <v>306</v>
      </c>
      <c r="S614" s="294"/>
      <c r="T614" s="68"/>
      <c r="U614" s="396"/>
      <c r="V614" s="68"/>
      <c r="W614" s="68"/>
      <c r="X614" s="9"/>
    </row>
    <row r="615" spans="1:24" ht="15">
      <c r="A615" s="28" t="s">
        <v>1009</v>
      </c>
      <c r="B615" s="294" t="s">
        <v>2226</v>
      </c>
      <c r="C615" s="3"/>
      <c r="D615" s="3"/>
      <c r="E615" s="9" t="s">
        <v>284</v>
      </c>
      <c r="F615" s="9" t="s">
        <v>284</v>
      </c>
      <c r="G615" s="9" t="s">
        <v>284</v>
      </c>
      <c r="H615" s="9" t="s">
        <v>284</v>
      </c>
      <c r="I615" s="9" t="s">
        <v>284</v>
      </c>
      <c r="J615" s="9">
        <v>492.20000000000027</v>
      </c>
      <c r="K615" s="9">
        <v>616.99999999999955</v>
      </c>
      <c r="L615" s="68"/>
      <c r="M615" s="72">
        <f t="shared" si="15"/>
        <v>1109.1999999999998</v>
      </c>
      <c r="S615" s="294"/>
      <c r="T615" s="68"/>
      <c r="U615" s="396"/>
      <c r="V615" s="68"/>
      <c r="W615" s="68"/>
      <c r="X615" s="9"/>
    </row>
    <row r="616" spans="1:24" ht="15">
      <c r="A616" s="28" t="s">
        <v>1010</v>
      </c>
      <c r="B616" s="294" t="s">
        <v>2224</v>
      </c>
      <c r="C616" s="3"/>
      <c r="D616" s="3"/>
      <c r="E616" s="9" t="s">
        <v>284</v>
      </c>
      <c r="F616" s="9" t="s">
        <v>284</v>
      </c>
      <c r="G616" s="9" t="s">
        <v>284</v>
      </c>
      <c r="H616" s="9" t="s">
        <v>284</v>
      </c>
      <c r="I616" s="9" t="s">
        <v>284</v>
      </c>
      <c r="J616" s="9">
        <v>456.89999999999873</v>
      </c>
      <c r="K616" s="9">
        <v>568.20000000000027</v>
      </c>
      <c r="L616" s="68"/>
      <c r="M616" s="72">
        <f t="shared" si="15"/>
        <v>1025.099999999999</v>
      </c>
      <c r="S616" s="28"/>
      <c r="T616" s="68"/>
      <c r="U616" s="396"/>
      <c r="V616" s="68"/>
      <c r="W616" s="68"/>
      <c r="X616" s="9"/>
    </row>
    <row r="617" spans="1:24" ht="15">
      <c r="A617" s="28" t="s">
        <v>1011</v>
      </c>
      <c r="B617" s="294" t="s">
        <v>2218</v>
      </c>
      <c r="C617" s="3"/>
      <c r="D617" s="3"/>
      <c r="E617" s="9" t="s">
        <v>284</v>
      </c>
      <c r="F617" s="9" t="s">
        <v>284</v>
      </c>
      <c r="G617" s="9" t="s">
        <v>284</v>
      </c>
      <c r="H617" s="9" t="s">
        <v>284</v>
      </c>
      <c r="I617" s="9" t="s">
        <v>284</v>
      </c>
      <c r="J617" s="9">
        <v>336.59999999999991</v>
      </c>
      <c r="K617" s="9">
        <v>584.00000000000045</v>
      </c>
      <c r="L617" s="68"/>
      <c r="M617" s="72">
        <f t="shared" si="15"/>
        <v>920.60000000000036</v>
      </c>
      <c r="S617" s="235"/>
      <c r="T617" s="68"/>
      <c r="U617" s="396"/>
      <c r="V617" s="68"/>
      <c r="W617" s="68"/>
      <c r="X617" s="9"/>
    </row>
    <row r="618" spans="1:24" ht="15">
      <c r="A618" s="28" t="s">
        <v>1012</v>
      </c>
      <c r="B618" s="294" t="s">
        <v>2222</v>
      </c>
      <c r="C618" s="3"/>
      <c r="D618" s="3"/>
      <c r="E618" s="9" t="s">
        <v>284</v>
      </c>
      <c r="F618" s="9" t="s">
        <v>284</v>
      </c>
      <c r="G618" s="9" t="s">
        <v>284</v>
      </c>
      <c r="H618" s="9" t="s">
        <v>284</v>
      </c>
      <c r="I618" s="9" t="s">
        <v>284</v>
      </c>
      <c r="J618" s="9">
        <v>533.5</v>
      </c>
      <c r="K618" s="9">
        <v>371.75000000000045</v>
      </c>
      <c r="L618" s="68"/>
      <c r="M618" s="72">
        <f t="shared" si="15"/>
        <v>905.25000000000045</v>
      </c>
      <c r="S618" s="294"/>
      <c r="T618" s="68"/>
      <c r="U618" s="396"/>
      <c r="V618" s="68"/>
      <c r="W618" s="68"/>
      <c r="X618" s="9"/>
    </row>
    <row r="619" spans="1:24" ht="15">
      <c r="A619" s="28" t="s">
        <v>1013</v>
      </c>
      <c r="B619" s="68" t="s">
        <v>815</v>
      </c>
      <c r="E619" s="9" t="s">
        <v>284</v>
      </c>
      <c r="F619" s="9" t="s">
        <v>284</v>
      </c>
      <c r="G619" s="9" t="s">
        <v>284</v>
      </c>
      <c r="H619" s="9">
        <v>542.5</v>
      </c>
      <c r="I619" s="9">
        <v>339.90000000000009</v>
      </c>
      <c r="J619" s="9" t="s">
        <v>284</v>
      </c>
      <c r="K619" s="9" t="s">
        <v>284</v>
      </c>
      <c r="L619" s="74"/>
      <c r="M619" s="72">
        <f t="shared" si="15"/>
        <v>882.40000000000009</v>
      </c>
      <c r="S619" s="294"/>
      <c r="T619" s="68"/>
      <c r="U619" s="396"/>
      <c r="V619" s="68"/>
      <c r="W619" s="68"/>
      <c r="X619" s="9"/>
    </row>
    <row r="620" spans="1:24" ht="15">
      <c r="A620" s="28" t="s">
        <v>1014</v>
      </c>
      <c r="B620" s="68" t="s">
        <v>840</v>
      </c>
      <c r="E620" s="9" t="s">
        <v>284</v>
      </c>
      <c r="F620" s="9" t="s">
        <v>284</v>
      </c>
      <c r="G620" s="9" t="s">
        <v>284</v>
      </c>
      <c r="H620" s="9">
        <v>673.49999999999955</v>
      </c>
      <c r="I620" s="9">
        <v>194.89999999999918</v>
      </c>
      <c r="J620" s="9" t="s">
        <v>284</v>
      </c>
      <c r="K620" s="9" t="s">
        <v>284</v>
      </c>
      <c r="L620" s="74"/>
      <c r="M620" s="72">
        <f t="shared" si="15"/>
        <v>868.39999999999873</v>
      </c>
      <c r="S620" s="28"/>
      <c r="T620" s="68"/>
      <c r="U620" s="396"/>
      <c r="V620" s="68"/>
      <c r="W620" s="68"/>
      <c r="X620" s="9"/>
    </row>
    <row r="621" spans="1:24" ht="15">
      <c r="A621" s="28" t="s">
        <v>1015</v>
      </c>
      <c r="B621" s="294" t="s">
        <v>2225</v>
      </c>
      <c r="C621" s="3"/>
      <c r="D621" s="3"/>
      <c r="E621" s="9" t="s">
        <v>284</v>
      </c>
      <c r="F621" s="9" t="s">
        <v>284</v>
      </c>
      <c r="G621" s="9" t="s">
        <v>284</v>
      </c>
      <c r="H621" s="9" t="s">
        <v>284</v>
      </c>
      <c r="I621" s="9" t="s">
        <v>284</v>
      </c>
      <c r="J621" s="9">
        <v>274.09999999999968</v>
      </c>
      <c r="K621" s="9">
        <v>570.19999999999982</v>
      </c>
      <c r="L621" s="68"/>
      <c r="M621" s="72">
        <f t="shared" si="15"/>
        <v>844.2999999999995</v>
      </c>
      <c r="S621" s="235"/>
      <c r="T621" s="68"/>
      <c r="U621" s="396"/>
      <c r="V621" s="68"/>
      <c r="W621" s="68"/>
      <c r="X621" s="9"/>
    </row>
    <row r="622" spans="1:24" ht="15">
      <c r="A622" s="28" t="s">
        <v>1016</v>
      </c>
      <c r="B622" s="294" t="s">
        <v>2253</v>
      </c>
      <c r="C622" s="3"/>
      <c r="D622" s="3"/>
      <c r="E622" s="9" t="s">
        <v>284</v>
      </c>
      <c r="F622" s="9" t="s">
        <v>284</v>
      </c>
      <c r="G622" s="9" t="s">
        <v>284</v>
      </c>
      <c r="H622" s="9" t="s">
        <v>284</v>
      </c>
      <c r="I622" s="9" t="s">
        <v>284</v>
      </c>
      <c r="J622" s="9" t="s">
        <v>284</v>
      </c>
      <c r="K622" s="9">
        <v>772.40000000000032</v>
      </c>
      <c r="L622" s="68"/>
      <c r="M622" s="72">
        <f t="shared" si="15"/>
        <v>772.40000000000032</v>
      </c>
      <c r="S622" s="68"/>
      <c r="T622" s="68"/>
      <c r="U622" s="396"/>
      <c r="V622" s="68"/>
      <c r="W622" s="68"/>
      <c r="X622" s="9"/>
    </row>
    <row r="623" spans="1:24" ht="15">
      <c r="A623" s="28" t="s">
        <v>1017</v>
      </c>
      <c r="B623" s="294" t="s">
        <v>2252</v>
      </c>
      <c r="C623" s="3"/>
      <c r="D623" s="3"/>
      <c r="E623" s="9" t="s">
        <v>284</v>
      </c>
      <c r="F623" s="9" t="s">
        <v>284</v>
      </c>
      <c r="G623" s="9" t="s">
        <v>284</v>
      </c>
      <c r="H623" s="9" t="s">
        <v>284</v>
      </c>
      <c r="I623" s="9" t="s">
        <v>284</v>
      </c>
      <c r="J623" s="9" t="s">
        <v>284</v>
      </c>
      <c r="K623" s="9">
        <v>753.19999999999891</v>
      </c>
      <c r="L623" s="68"/>
      <c r="M623" s="72">
        <f t="shared" si="15"/>
        <v>753.19999999999891</v>
      </c>
      <c r="S623" s="68"/>
      <c r="T623" s="68"/>
      <c r="U623" s="396"/>
      <c r="V623" s="68"/>
      <c r="W623" s="68"/>
      <c r="X623" s="9"/>
    </row>
    <row r="624" spans="1:24" ht="15">
      <c r="A624" s="28" t="s">
        <v>1018</v>
      </c>
      <c r="B624" s="294" t="s">
        <v>2258</v>
      </c>
      <c r="C624" s="3"/>
      <c r="D624" s="3"/>
      <c r="E624" s="9" t="s">
        <v>284</v>
      </c>
      <c r="F624" s="9" t="s">
        <v>284</v>
      </c>
      <c r="G624" s="9" t="s">
        <v>284</v>
      </c>
      <c r="H624" s="9" t="s">
        <v>284</v>
      </c>
      <c r="I624" s="9" t="s">
        <v>284</v>
      </c>
      <c r="J624" s="9" t="s">
        <v>284</v>
      </c>
      <c r="K624" s="9">
        <v>708.59999999999968</v>
      </c>
      <c r="L624" s="68"/>
      <c r="M624" s="72">
        <f t="shared" si="15"/>
        <v>708.59999999999968</v>
      </c>
      <c r="S624" s="294"/>
      <c r="T624" s="68"/>
      <c r="U624" s="396"/>
      <c r="V624" s="68"/>
      <c r="W624" s="68"/>
      <c r="X624" s="9"/>
    </row>
    <row r="625" spans="1:23" ht="15">
      <c r="A625" s="28" t="s">
        <v>1019</v>
      </c>
      <c r="B625" s="294" t="s">
        <v>2255</v>
      </c>
      <c r="C625" s="3"/>
      <c r="D625" s="3"/>
      <c r="E625" s="9" t="s">
        <v>284</v>
      </c>
      <c r="F625" s="9" t="s">
        <v>284</v>
      </c>
      <c r="G625" s="9" t="s">
        <v>284</v>
      </c>
      <c r="H625" s="9" t="s">
        <v>284</v>
      </c>
      <c r="I625" s="9" t="s">
        <v>284</v>
      </c>
      <c r="J625" s="9" t="s">
        <v>284</v>
      </c>
      <c r="K625" s="9">
        <v>663.79999999999973</v>
      </c>
      <c r="L625" s="68"/>
      <c r="M625" s="72">
        <f t="shared" si="15"/>
        <v>663.79999999999973</v>
      </c>
      <c r="T625" s="68"/>
      <c r="U625" s="68"/>
      <c r="V625" s="54"/>
      <c r="W625" s="3"/>
    </row>
    <row r="626" spans="1:23" ht="15">
      <c r="A626" s="28" t="s">
        <v>1020</v>
      </c>
      <c r="B626" s="294" t="s">
        <v>2260</v>
      </c>
      <c r="C626" s="3"/>
      <c r="D626" s="3"/>
      <c r="E626" s="9" t="s">
        <v>284</v>
      </c>
      <c r="F626" s="9" t="s">
        <v>284</v>
      </c>
      <c r="G626" s="9" t="s">
        <v>284</v>
      </c>
      <c r="H626" s="9" t="s">
        <v>284</v>
      </c>
      <c r="I626" s="9" t="s">
        <v>284</v>
      </c>
      <c r="J626" s="9" t="s">
        <v>284</v>
      </c>
      <c r="K626" s="9">
        <v>650.60000000000127</v>
      </c>
      <c r="L626" s="68"/>
      <c r="M626" s="72">
        <f t="shared" si="15"/>
        <v>650.60000000000127</v>
      </c>
      <c r="S626" s="235"/>
      <c r="T626" s="68"/>
      <c r="U626" s="68"/>
      <c r="V626" s="54"/>
      <c r="W626" s="3"/>
    </row>
    <row r="627" spans="1:23" ht="15">
      <c r="A627" s="28" t="s">
        <v>1021</v>
      </c>
      <c r="B627" s="294" t="s">
        <v>2259</v>
      </c>
      <c r="C627" s="3"/>
      <c r="D627" s="3"/>
      <c r="E627" s="9" t="s">
        <v>284</v>
      </c>
      <c r="F627" s="9" t="s">
        <v>284</v>
      </c>
      <c r="G627" s="9" t="s">
        <v>284</v>
      </c>
      <c r="H627" s="9" t="s">
        <v>284</v>
      </c>
      <c r="I627" s="9" t="s">
        <v>284</v>
      </c>
      <c r="J627" s="9" t="s">
        <v>284</v>
      </c>
      <c r="K627" s="9">
        <v>633.84999999999945</v>
      </c>
      <c r="L627" s="68"/>
      <c r="M627" s="72">
        <f t="shared" si="15"/>
        <v>633.84999999999945</v>
      </c>
      <c r="S627" s="294"/>
      <c r="T627" s="68"/>
      <c r="U627" s="68"/>
      <c r="V627" s="54"/>
      <c r="W627" s="3"/>
    </row>
    <row r="628" spans="1:23" ht="15">
      <c r="A628" s="28" t="s">
        <v>1022</v>
      </c>
      <c r="B628" s="294" t="s">
        <v>2219</v>
      </c>
      <c r="C628" s="3"/>
      <c r="D628" s="3"/>
      <c r="E628" s="9" t="s">
        <v>284</v>
      </c>
      <c r="F628" s="9" t="s">
        <v>284</v>
      </c>
      <c r="G628" s="9" t="s">
        <v>284</v>
      </c>
      <c r="H628" s="9" t="s">
        <v>284</v>
      </c>
      <c r="I628" s="9" t="s">
        <v>284</v>
      </c>
      <c r="J628" s="9">
        <v>632.09999999999968</v>
      </c>
      <c r="K628" s="9" t="s">
        <v>284</v>
      </c>
      <c r="L628" s="68"/>
      <c r="M628" s="72">
        <f t="shared" si="15"/>
        <v>632.09999999999968</v>
      </c>
      <c r="T628" s="68"/>
      <c r="U628" s="68"/>
      <c r="V628" s="54"/>
      <c r="W628" s="3"/>
    </row>
    <row r="629" spans="1:23" ht="15">
      <c r="A629" s="28" t="s">
        <v>1023</v>
      </c>
      <c r="B629" s="68" t="s">
        <v>855</v>
      </c>
      <c r="E629" s="9" t="s">
        <v>284</v>
      </c>
      <c r="F629" s="9" t="s">
        <v>284</v>
      </c>
      <c r="G629" s="9" t="s">
        <v>284</v>
      </c>
      <c r="H629" s="9">
        <v>604.90000000000009</v>
      </c>
      <c r="I629" s="9" t="s">
        <v>284</v>
      </c>
      <c r="J629" s="9" t="s">
        <v>284</v>
      </c>
      <c r="K629" s="9" t="s">
        <v>284</v>
      </c>
      <c r="L629" s="74"/>
      <c r="M629" s="72">
        <f t="shared" si="15"/>
        <v>604.90000000000009</v>
      </c>
      <c r="S629" s="68"/>
      <c r="T629" s="68"/>
      <c r="U629" s="68"/>
      <c r="V629" s="54"/>
      <c r="W629" s="3"/>
    </row>
    <row r="630" spans="1:23" ht="15">
      <c r="A630" s="28" t="s">
        <v>1024</v>
      </c>
      <c r="B630" s="294" t="s">
        <v>2254</v>
      </c>
      <c r="C630" s="3"/>
      <c r="D630" s="3"/>
      <c r="E630" s="9" t="s">
        <v>284</v>
      </c>
      <c r="F630" s="9" t="s">
        <v>284</v>
      </c>
      <c r="G630" s="9" t="s">
        <v>284</v>
      </c>
      <c r="H630" s="9" t="s">
        <v>284</v>
      </c>
      <c r="I630" s="9" t="s">
        <v>284</v>
      </c>
      <c r="J630" s="9" t="s">
        <v>284</v>
      </c>
      <c r="K630" s="9">
        <v>583.29999999999973</v>
      </c>
      <c r="L630" s="68"/>
      <c r="M630" s="72">
        <f t="shared" si="15"/>
        <v>583.29999999999973</v>
      </c>
      <c r="T630" s="68"/>
      <c r="U630" s="68"/>
      <c r="V630" s="54"/>
      <c r="W630" s="3"/>
    </row>
    <row r="631" spans="1:23" ht="15">
      <c r="A631" s="28" t="s">
        <v>1025</v>
      </c>
      <c r="B631" s="294" t="s">
        <v>2257</v>
      </c>
      <c r="C631" s="3"/>
      <c r="D631" s="3"/>
      <c r="E631" s="9" t="s">
        <v>284</v>
      </c>
      <c r="F631" s="9" t="s">
        <v>284</v>
      </c>
      <c r="G631" s="9" t="s">
        <v>284</v>
      </c>
      <c r="H631" s="9" t="s">
        <v>284</v>
      </c>
      <c r="I631" s="9" t="s">
        <v>284</v>
      </c>
      <c r="J631" s="9" t="s">
        <v>284</v>
      </c>
      <c r="K631" s="9">
        <v>562.19999999999936</v>
      </c>
      <c r="L631" s="68"/>
      <c r="M631" s="72">
        <f t="shared" si="15"/>
        <v>562.19999999999936</v>
      </c>
      <c r="S631" s="235"/>
      <c r="T631" s="68"/>
      <c r="U631" s="68"/>
      <c r="V631" s="54"/>
      <c r="W631" s="3"/>
    </row>
    <row r="632" spans="1:23" ht="15">
      <c r="A632" s="28" t="s">
        <v>1026</v>
      </c>
      <c r="B632" s="294" t="s">
        <v>2284</v>
      </c>
      <c r="C632" s="3"/>
      <c r="D632" s="3"/>
      <c r="E632" s="9" t="s">
        <v>284</v>
      </c>
      <c r="F632" s="9" t="s">
        <v>284</v>
      </c>
      <c r="G632" s="9" t="s">
        <v>284</v>
      </c>
      <c r="H632" s="9" t="s">
        <v>284</v>
      </c>
      <c r="I632" s="9" t="s">
        <v>284</v>
      </c>
      <c r="J632" s="9" t="s">
        <v>284</v>
      </c>
      <c r="K632" s="9">
        <v>539.5</v>
      </c>
      <c r="L632" s="68"/>
      <c r="M632" s="72">
        <f t="shared" si="15"/>
        <v>539.5</v>
      </c>
      <c r="S632" s="68"/>
      <c r="T632" s="68"/>
      <c r="U632" s="68"/>
      <c r="V632" s="54"/>
      <c r="W632" s="3"/>
    </row>
    <row r="633" spans="1:23" ht="15">
      <c r="A633" s="28" t="s">
        <v>1027</v>
      </c>
      <c r="B633" s="294" t="s">
        <v>2281</v>
      </c>
      <c r="C633" s="3"/>
      <c r="D633" s="3"/>
      <c r="E633" s="9" t="s">
        <v>284</v>
      </c>
      <c r="F633" s="9" t="s">
        <v>284</v>
      </c>
      <c r="G633" s="9" t="s">
        <v>284</v>
      </c>
      <c r="H633" s="9" t="s">
        <v>284</v>
      </c>
      <c r="I633" s="9" t="s">
        <v>284</v>
      </c>
      <c r="J633" s="9" t="s">
        <v>284</v>
      </c>
      <c r="K633" s="9">
        <v>503.599999999999</v>
      </c>
      <c r="L633" s="68"/>
      <c r="M633" s="72">
        <f t="shared" si="15"/>
        <v>503.599999999999</v>
      </c>
      <c r="S633" s="68"/>
      <c r="T633" s="68"/>
      <c r="U633" s="68"/>
      <c r="V633" s="54"/>
      <c r="W633" s="3"/>
    </row>
    <row r="634" spans="1:23" ht="15">
      <c r="A634" s="28" t="s">
        <v>1028</v>
      </c>
      <c r="B634" s="240" t="s">
        <v>1839</v>
      </c>
      <c r="C634" s="3"/>
      <c r="D634" s="3"/>
      <c r="E634" s="9" t="s">
        <v>284</v>
      </c>
      <c r="F634" s="9" t="s">
        <v>284</v>
      </c>
      <c r="G634" s="9" t="s">
        <v>284</v>
      </c>
      <c r="H634" s="9" t="s">
        <v>284</v>
      </c>
      <c r="I634" s="9">
        <v>498.30000000000064</v>
      </c>
      <c r="J634" s="9" t="s">
        <v>284</v>
      </c>
      <c r="K634" s="9" t="s">
        <v>284</v>
      </c>
      <c r="M634" s="72">
        <f t="shared" si="15"/>
        <v>498.30000000000064</v>
      </c>
      <c r="S634" s="68"/>
      <c r="T634" s="68"/>
      <c r="U634" s="68"/>
      <c r="V634" s="54"/>
      <c r="W634" s="3"/>
    </row>
    <row r="635" spans="1:23" ht="15">
      <c r="A635" s="28" t="s">
        <v>1029</v>
      </c>
      <c r="B635" s="294" t="s">
        <v>2543</v>
      </c>
      <c r="C635" s="3"/>
      <c r="D635" s="3"/>
      <c r="E635" s="9" t="s">
        <v>284</v>
      </c>
      <c r="F635" s="9" t="s">
        <v>284</v>
      </c>
      <c r="G635" s="9" t="s">
        <v>284</v>
      </c>
      <c r="H635" s="9" t="s">
        <v>284</v>
      </c>
      <c r="I635" s="9" t="s">
        <v>284</v>
      </c>
      <c r="J635" s="9" t="s">
        <v>284</v>
      </c>
      <c r="K635" s="9">
        <v>425.30000000000018</v>
      </c>
      <c r="L635" s="68"/>
      <c r="M635" s="72">
        <f t="shared" si="15"/>
        <v>425.30000000000018</v>
      </c>
      <c r="S635" s="68"/>
      <c r="T635" s="68"/>
      <c r="U635" s="68"/>
      <c r="V635" s="54"/>
      <c r="W635" s="3"/>
    </row>
    <row r="636" spans="1:23" ht="15">
      <c r="A636" s="28" t="s">
        <v>1030</v>
      </c>
      <c r="B636" s="68" t="s">
        <v>164</v>
      </c>
      <c r="E636" s="9" t="s">
        <v>284</v>
      </c>
      <c r="F636" s="9" t="s">
        <v>284</v>
      </c>
      <c r="G636" s="9">
        <v>387.4</v>
      </c>
      <c r="H636" s="9" t="s">
        <v>284</v>
      </c>
      <c r="I636" s="9" t="s">
        <v>284</v>
      </c>
      <c r="J636" s="9" t="s">
        <v>284</v>
      </c>
      <c r="K636" s="9" t="s">
        <v>284</v>
      </c>
      <c r="L636" s="74"/>
      <c r="M636" s="72">
        <f t="shared" si="15"/>
        <v>387.4</v>
      </c>
      <c r="S636" s="68"/>
      <c r="T636" s="68"/>
      <c r="U636" s="68"/>
      <c r="V636" s="54"/>
      <c r="W636" s="3"/>
    </row>
    <row r="637" spans="1:23" ht="15">
      <c r="A637" s="28" t="s">
        <v>1031</v>
      </c>
      <c r="B637" s="240" t="s">
        <v>1832</v>
      </c>
      <c r="C637" s="3"/>
      <c r="D637" s="3"/>
      <c r="E637" s="9" t="s">
        <v>284</v>
      </c>
      <c r="F637" s="9" t="s">
        <v>284</v>
      </c>
      <c r="G637" s="9" t="s">
        <v>284</v>
      </c>
      <c r="H637" s="9" t="s">
        <v>284</v>
      </c>
      <c r="I637" s="9">
        <v>379.00000000000023</v>
      </c>
      <c r="J637" s="9" t="s">
        <v>284</v>
      </c>
      <c r="K637" s="9" t="s">
        <v>284</v>
      </c>
      <c r="L637" s="74"/>
      <c r="M637" s="72">
        <f t="shared" si="15"/>
        <v>379.00000000000023</v>
      </c>
      <c r="S637" s="68"/>
      <c r="T637" s="68"/>
      <c r="U637" s="68"/>
      <c r="V637" s="54"/>
      <c r="W637" s="3"/>
    </row>
    <row r="638" spans="1:23" ht="15">
      <c r="A638" s="28" t="s">
        <v>1032</v>
      </c>
      <c r="B638" s="240" t="s">
        <v>1829</v>
      </c>
      <c r="C638" s="3"/>
      <c r="D638" s="3"/>
      <c r="E638" s="9" t="s">
        <v>284</v>
      </c>
      <c r="F638" s="9" t="s">
        <v>284</v>
      </c>
      <c r="G638" s="9" t="s">
        <v>284</v>
      </c>
      <c r="H638" s="9" t="s">
        <v>284</v>
      </c>
      <c r="I638" s="9">
        <v>366.20000000000005</v>
      </c>
      <c r="J638" s="9" t="s">
        <v>284</v>
      </c>
      <c r="K638" s="9" t="s">
        <v>284</v>
      </c>
      <c r="L638" s="74"/>
      <c r="M638" s="72">
        <f t="shared" si="15"/>
        <v>366.20000000000005</v>
      </c>
      <c r="S638" s="68"/>
      <c r="T638" s="68"/>
      <c r="U638" s="68"/>
      <c r="V638" s="54"/>
      <c r="W638" s="3"/>
    </row>
    <row r="639" spans="1:23" ht="15">
      <c r="A639" s="28" t="s">
        <v>1033</v>
      </c>
      <c r="B639" s="235" t="s">
        <v>1821</v>
      </c>
      <c r="C639" s="3"/>
      <c r="D639" s="3"/>
      <c r="E639" s="9" t="s">
        <v>284</v>
      </c>
      <c r="F639" s="9" t="s">
        <v>284</v>
      </c>
      <c r="G639" s="9" t="s">
        <v>284</v>
      </c>
      <c r="H639" s="9" t="s">
        <v>284</v>
      </c>
      <c r="I639" s="9">
        <v>363.70000000000027</v>
      </c>
      <c r="J639" s="9" t="s">
        <v>284</v>
      </c>
      <c r="K639" s="9" t="s">
        <v>284</v>
      </c>
      <c r="L639" s="74"/>
      <c r="M639" s="72">
        <f t="shared" si="15"/>
        <v>363.70000000000027</v>
      </c>
      <c r="S639" s="68"/>
      <c r="T639" s="68"/>
      <c r="U639" s="68"/>
      <c r="V639" s="54"/>
      <c r="W639" s="3"/>
    </row>
    <row r="640" spans="1:23" ht="15">
      <c r="A640" s="28" t="s">
        <v>1034</v>
      </c>
      <c r="B640" s="68" t="s">
        <v>845</v>
      </c>
      <c r="E640" s="9" t="s">
        <v>284</v>
      </c>
      <c r="F640" s="9" t="s">
        <v>284</v>
      </c>
      <c r="G640" s="9" t="s">
        <v>284</v>
      </c>
      <c r="H640" s="9">
        <v>362.20000000000027</v>
      </c>
      <c r="I640" s="9" t="s">
        <v>284</v>
      </c>
      <c r="J640" s="9" t="s">
        <v>284</v>
      </c>
      <c r="K640" s="9" t="s">
        <v>284</v>
      </c>
      <c r="L640" s="74"/>
      <c r="M640" s="72">
        <f t="shared" si="15"/>
        <v>362.20000000000027</v>
      </c>
      <c r="S640" s="68"/>
      <c r="T640" s="68"/>
      <c r="U640" s="68"/>
      <c r="V640" s="54"/>
      <c r="W640" s="3"/>
    </row>
    <row r="641" spans="1:23" ht="15">
      <c r="A641" s="28" t="s">
        <v>1035</v>
      </c>
      <c r="B641" s="240" t="s">
        <v>1857</v>
      </c>
      <c r="C641" s="3"/>
      <c r="D641" s="3"/>
      <c r="E641" s="9" t="s">
        <v>284</v>
      </c>
      <c r="F641" s="9" t="s">
        <v>284</v>
      </c>
      <c r="G641" s="9" t="s">
        <v>284</v>
      </c>
      <c r="H641" s="9" t="s">
        <v>284</v>
      </c>
      <c r="I641" s="9">
        <v>323.09999999999991</v>
      </c>
      <c r="J641" s="9" t="s">
        <v>284</v>
      </c>
      <c r="K641" s="9" t="s">
        <v>284</v>
      </c>
      <c r="L641" s="74"/>
      <c r="M641" s="72">
        <f t="shared" si="15"/>
        <v>323.09999999999991</v>
      </c>
      <c r="S641" s="68"/>
      <c r="T641" s="68"/>
      <c r="U641" s="68"/>
      <c r="V641" s="54"/>
      <c r="W641" s="3"/>
    </row>
    <row r="642" spans="1:23" ht="15">
      <c r="A642" s="28" t="s">
        <v>1036</v>
      </c>
      <c r="B642" s="240" t="s">
        <v>1831</v>
      </c>
      <c r="C642" s="3"/>
      <c r="D642" s="3"/>
      <c r="E642" s="9" t="s">
        <v>284</v>
      </c>
      <c r="F642" s="9" t="s">
        <v>284</v>
      </c>
      <c r="G642" s="9" t="s">
        <v>284</v>
      </c>
      <c r="H642" s="9" t="s">
        <v>284</v>
      </c>
      <c r="I642" s="9">
        <v>322.59999999999991</v>
      </c>
      <c r="J642" s="9" t="s">
        <v>284</v>
      </c>
      <c r="K642" s="9" t="s">
        <v>284</v>
      </c>
      <c r="L642" s="74"/>
      <c r="M642" s="72">
        <f t="shared" si="15"/>
        <v>322.59999999999991</v>
      </c>
      <c r="S642" s="68"/>
      <c r="T642" s="68"/>
      <c r="U642" s="68"/>
      <c r="V642" s="54"/>
      <c r="W642" s="3"/>
    </row>
    <row r="643" spans="1:23" ht="15">
      <c r="A643" s="28" t="s">
        <v>1037</v>
      </c>
      <c r="B643" s="294" t="s">
        <v>2256</v>
      </c>
      <c r="C643" s="3"/>
      <c r="D643" s="3"/>
      <c r="E643" s="9" t="s">
        <v>284</v>
      </c>
      <c r="F643" s="9" t="s">
        <v>284</v>
      </c>
      <c r="G643" s="9" t="s">
        <v>284</v>
      </c>
      <c r="H643" s="9" t="s">
        <v>284</v>
      </c>
      <c r="I643" s="9" t="s">
        <v>284</v>
      </c>
      <c r="J643" s="9" t="s">
        <v>284</v>
      </c>
      <c r="K643" s="9">
        <v>304.29999999999973</v>
      </c>
      <c r="L643" s="68"/>
      <c r="M643" s="72">
        <f t="shared" si="15"/>
        <v>304.29999999999973</v>
      </c>
      <c r="S643" s="68"/>
      <c r="T643" s="68"/>
      <c r="U643" s="68"/>
      <c r="V643" s="54"/>
      <c r="W643" s="3"/>
    </row>
    <row r="644" spans="1:23" ht="15">
      <c r="A644" s="28" t="s">
        <v>1038</v>
      </c>
      <c r="B644" s="68" t="s">
        <v>179</v>
      </c>
      <c r="E644" s="9">
        <v>276.60000000000002</v>
      </c>
      <c r="F644" s="9" t="s">
        <v>284</v>
      </c>
      <c r="G644" s="9" t="s">
        <v>284</v>
      </c>
      <c r="H644" s="9" t="s">
        <v>284</v>
      </c>
      <c r="I644" s="9" t="s">
        <v>284</v>
      </c>
      <c r="J644" s="9" t="s">
        <v>284</v>
      </c>
      <c r="K644" s="9" t="s">
        <v>284</v>
      </c>
      <c r="L644" s="74"/>
      <c r="M644" s="72">
        <f t="shared" si="15"/>
        <v>276.60000000000002</v>
      </c>
      <c r="S644" s="68"/>
      <c r="T644" s="68"/>
      <c r="U644" s="68"/>
      <c r="V644" s="54"/>
      <c r="W644" s="3"/>
    </row>
    <row r="645" spans="1:23" ht="15">
      <c r="A645" s="28" t="s">
        <v>3838</v>
      </c>
      <c r="B645" s="294" t="s">
        <v>2283</v>
      </c>
      <c r="C645" s="3"/>
      <c r="D645" s="3"/>
      <c r="E645" s="9" t="s">
        <v>284</v>
      </c>
      <c r="F645" s="9" t="s">
        <v>284</v>
      </c>
      <c r="G645" s="9" t="s">
        <v>284</v>
      </c>
      <c r="H645" s="9" t="s">
        <v>284</v>
      </c>
      <c r="I645" s="9" t="s">
        <v>284</v>
      </c>
      <c r="J645" s="9" t="s">
        <v>284</v>
      </c>
      <c r="K645" s="9">
        <v>269.30000000000018</v>
      </c>
      <c r="L645" s="68"/>
      <c r="M645" s="72">
        <f t="shared" si="15"/>
        <v>269.30000000000018</v>
      </c>
      <c r="S645" s="68"/>
      <c r="T645" s="68"/>
      <c r="U645" s="68"/>
      <c r="V645" s="54"/>
      <c r="W645" s="3"/>
    </row>
    <row r="646" spans="1:23" ht="15">
      <c r="A646" s="28"/>
      <c r="B646" s="68"/>
      <c r="E646" s="9"/>
      <c r="F646" s="9"/>
      <c r="G646" s="9"/>
      <c r="H646" s="9"/>
      <c r="L646" s="74"/>
      <c r="M646" s="72"/>
      <c r="U646" s="87"/>
      <c r="V646" s="3"/>
      <c r="W646" s="3"/>
    </row>
    <row r="647" spans="1:23" ht="15">
      <c r="A647" s="28"/>
      <c r="B647" s="68"/>
      <c r="E647" s="9"/>
      <c r="L647" s="74"/>
      <c r="U647" s="87"/>
      <c r="V647" s="3"/>
      <c r="W647" s="3"/>
    </row>
    <row r="648" spans="1:23" ht="15">
      <c r="A648" s="28"/>
      <c r="B648" s="68"/>
      <c r="E648" s="9"/>
      <c r="L648" s="74"/>
      <c r="U648" s="87"/>
      <c r="V648" s="3"/>
      <c r="W648" s="3"/>
    </row>
    <row r="649" spans="1:23" ht="25.5">
      <c r="A649" s="23" t="s">
        <v>191</v>
      </c>
      <c r="L649" s="74"/>
      <c r="U649" s="87"/>
      <c r="V649" s="113"/>
      <c r="W649" s="3"/>
    </row>
    <row r="650" spans="1:23">
      <c r="L650" s="74"/>
      <c r="U650" s="87"/>
      <c r="V650" s="3"/>
      <c r="W650" s="3"/>
    </row>
    <row r="651" spans="1:23" ht="15">
      <c r="A651" s="40"/>
      <c r="B651" s="40"/>
      <c r="C651" s="40"/>
      <c r="D651" s="40"/>
      <c r="E651" s="66">
        <v>2016</v>
      </c>
      <c r="F651" s="66">
        <v>2017</v>
      </c>
      <c r="G651" s="66">
        <v>2018</v>
      </c>
      <c r="H651" s="66">
        <v>2019</v>
      </c>
      <c r="I651" s="66">
        <v>2020</v>
      </c>
      <c r="J651" s="66">
        <v>2021</v>
      </c>
      <c r="K651" s="66">
        <v>2022</v>
      </c>
      <c r="L651" s="74"/>
      <c r="M651" s="75" t="s">
        <v>40</v>
      </c>
      <c r="U651" s="87"/>
      <c r="V651" s="3"/>
      <c r="W651" s="3"/>
    </row>
    <row r="652" spans="1:23" ht="15">
      <c r="A652" s="28" t="s">
        <v>0</v>
      </c>
      <c r="B652" s="68" t="s">
        <v>33</v>
      </c>
      <c r="E652" s="222">
        <v>954.9</v>
      </c>
      <c r="F652" s="9">
        <v>658.6</v>
      </c>
      <c r="G652" s="227">
        <v>698.9</v>
      </c>
      <c r="H652" s="9">
        <v>672.89999999999964</v>
      </c>
      <c r="I652" s="223">
        <v>851.89999999999873</v>
      </c>
      <c r="J652" s="9">
        <v>1082.6999999999994</v>
      </c>
      <c r="K652" s="224">
        <v>1326.900000000001</v>
      </c>
      <c r="M652" s="72">
        <f t="shared" ref="M652:M683" si="16">SUM(E652:K652)</f>
        <v>6246.7999999999993</v>
      </c>
      <c r="O652" t="s">
        <v>1934</v>
      </c>
      <c r="R652" s="226" t="s">
        <v>3930</v>
      </c>
      <c r="S652" s="294"/>
      <c r="T652" s="68"/>
      <c r="U652" s="396"/>
      <c r="V652" s="68"/>
      <c r="W652" s="68"/>
    </row>
    <row r="653" spans="1:23" ht="15">
      <c r="A653" s="28" t="s">
        <v>2</v>
      </c>
      <c r="B653" s="68" t="s">
        <v>21</v>
      </c>
      <c r="E653" s="227">
        <v>716.25</v>
      </c>
      <c r="F653" s="227">
        <v>781.3</v>
      </c>
      <c r="G653" s="227">
        <v>629.5</v>
      </c>
      <c r="H653" s="9">
        <v>729.80000000000064</v>
      </c>
      <c r="I653" s="227">
        <v>757.39999999999873</v>
      </c>
      <c r="J653" s="227">
        <v>1257.5</v>
      </c>
      <c r="K653" s="9">
        <v>1092.5999999999976</v>
      </c>
      <c r="M653" s="72">
        <f t="shared" si="16"/>
        <v>5964.3499999999976</v>
      </c>
      <c r="O653" t="s">
        <v>3799</v>
      </c>
      <c r="R653" s="226" t="s">
        <v>954</v>
      </c>
      <c r="S653" s="235"/>
      <c r="T653" s="68"/>
      <c r="U653" s="396"/>
      <c r="V653" s="68"/>
      <c r="W653" s="68"/>
    </row>
    <row r="654" spans="1:23" ht="15">
      <c r="A654" s="28" t="s">
        <v>3</v>
      </c>
      <c r="B654" s="68" t="s">
        <v>11</v>
      </c>
      <c r="E654" s="224">
        <v>992.8</v>
      </c>
      <c r="F654" s="9">
        <v>588.20000000000005</v>
      </c>
      <c r="G654" s="227">
        <v>647.9</v>
      </c>
      <c r="H654" s="9">
        <v>724.89999999999918</v>
      </c>
      <c r="I654" s="224">
        <v>927.99999999999727</v>
      </c>
      <c r="J654" s="9">
        <v>1119.2999999999997</v>
      </c>
      <c r="K654" s="9">
        <v>888.59999999999945</v>
      </c>
      <c r="M654" s="72">
        <f t="shared" si="16"/>
        <v>5889.6999999999962</v>
      </c>
      <c r="O654" t="s">
        <v>1933</v>
      </c>
      <c r="R654" s="226" t="s">
        <v>1960</v>
      </c>
      <c r="S654" s="68"/>
      <c r="T654" s="68"/>
      <c r="U654" s="397"/>
      <c r="V654" s="68"/>
      <c r="W654" s="68"/>
    </row>
    <row r="655" spans="1:23" ht="15">
      <c r="A655" s="28" t="s">
        <v>5</v>
      </c>
      <c r="B655" s="68" t="s">
        <v>25</v>
      </c>
      <c r="E655" s="227">
        <v>677</v>
      </c>
      <c r="F655" s="223">
        <v>853.4</v>
      </c>
      <c r="G655" s="227">
        <v>664.3</v>
      </c>
      <c r="H655" s="227">
        <v>834.44999999999982</v>
      </c>
      <c r="I655" s="9">
        <v>443.10000000000036</v>
      </c>
      <c r="J655" s="9">
        <v>1038.3999999999992</v>
      </c>
      <c r="K655" s="222">
        <v>1317.2000000000007</v>
      </c>
      <c r="M655" s="72">
        <f t="shared" si="16"/>
        <v>5827.85</v>
      </c>
      <c r="O655" t="s">
        <v>3929</v>
      </c>
      <c r="R655" s="3" t="s">
        <v>954</v>
      </c>
      <c r="S655" s="294"/>
      <c r="T655" s="68"/>
      <c r="U655" s="396"/>
      <c r="V655" s="68"/>
      <c r="W655" s="68"/>
    </row>
    <row r="656" spans="1:23" ht="15">
      <c r="A656" s="28" t="s">
        <v>7</v>
      </c>
      <c r="B656" s="68" t="s">
        <v>39</v>
      </c>
      <c r="E656" s="9">
        <v>623.35</v>
      </c>
      <c r="F656" s="227">
        <v>716.2</v>
      </c>
      <c r="G656" s="9">
        <v>603.9</v>
      </c>
      <c r="H656" s="224">
        <v>1054.0000000000009</v>
      </c>
      <c r="I656" s="9">
        <v>717.09999999999945</v>
      </c>
      <c r="J656" s="227">
        <v>1229.8000000000002</v>
      </c>
      <c r="K656" s="9">
        <v>796.30000000000064</v>
      </c>
      <c r="M656" s="72">
        <f t="shared" si="16"/>
        <v>5740.6500000000015</v>
      </c>
      <c r="O656" t="s">
        <v>3798</v>
      </c>
      <c r="R656" s="3" t="s">
        <v>1961</v>
      </c>
      <c r="S656" s="235"/>
      <c r="T656" s="68"/>
      <c r="U656" s="396"/>
      <c r="V656" s="68"/>
      <c r="W656" s="68"/>
    </row>
    <row r="657" spans="1:23" ht="15">
      <c r="A657" s="28" t="s">
        <v>8</v>
      </c>
      <c r="B657" s="68" t="s">
        <v>31</v>
      </c>
      <c r="E657" s="227">
        <v>674.05</v>
      </c>
      <c r="F657" s="227">
        <v>818.8</v>
      </c>
      <c r="G657" s="9">
        <v>473.5</v>
      </c>
      <c r="H657" s="222">
        <v>907.10000000000127</v>
      </c>
      <c r="I657" s="9">
        <v>439.70000000000073</v>
      </c>
      <c r="J657" s="223">
        <v>1299.6999999999989</v>
      </c>
      <c r="K657" s="9">
        <v>974.599999999999</v>
      </c>
      <c r="M657" s="72">
        <f t="shared" si="16"/>
        <v>5587.4499999999989</v>
      </c>
      <c r="O657" t="s">
        <v>3800</v>
      </c>
      <c r="R657" s="226" t="s">
        <v>954</v>
      </c>
      <c r="S657" s="235"/>
      <c r="T657" s="68"/>
      <c r="U657" s="396"/>
      <c r="V657" s="68"/>
      <c r="W657" s="68"/>
    </row>
    <row r="658" spans="1:23" ht="15">
      <c r="A658" s="28" t="s">
        <v>10</v>
      </c>
      <c r="B658" s="68" t="s">
        <v>37</v>
      </c>
      <c r="E658" s="9">
        <v>530.4</v>
      </c>
      <c r="F658" s="227">
        <v>809.7</v>
      </c>
      <c r="G658" s="9">
        <v>404.6</v>
      </c>
      <c r="H658" s="9">
        <v>653.20000000000118</v>
      </c>
      <c r="I658" s="9">
        <v>681.29999999999836</v>
      </c>
      <c r="J658" s="224">
        <v>1309.5999999999999</v>
      </c>
      <c r="K658" s="9">
        <v>1058.900000000001</v>
      </c>
      <c r="M658" s="72">
        <f t="shared" si="16"/>
        <v>5447.7000000000007</v>
      </c>
      <c r="O658" t="s">
        <v>330</v>
      </c>
      <c r="R658" s="226" t="s">
        <v>1961</v>
      </c>
      <c r="S658" s="294"/>
      <c r="T658" s="68"/>
      <c r="U658" s="396"/>
      <c r="V658" s="68"/>
      <c r="W658" s="68"/>
    </row>
    <row r="659" spans="1:23" ht="15">
      <c r="A659" s="28" t="s">
        <v>12</v>
      </c>
      <c r="B659" s="68" t="s">
        <v>17</v>
      </c>
      <c r="E659" s="9">
        <v>615.95000000000005</v>
      </c>
      <c r="F659" s="227">
        <v>727.3</v>
      </c>
      <c r="G659" s="9">
        <v>546.79999999999995</v>
      </c>
      <c r="H659" s="9">
        <v>506.99999999999955</v>
      </c>
      <c r="I659" s="9">
        <v>444.29999999999927</v>
      </c>
      <c r="J659" s="9">
        <v>1041.9999999999991</v>
      </c>
      <c r="K659" s="9">
        <v>1079.199999999998</v>
      </c>
      <c r="M659" s="72">
        <f t="shared" si="16"/>
        <v>4962.5499999999956</v>
      </c>
      <c r="O659" t="s">
        <v>294</v>
      </c>
      <c r="S659" s="294"/>
      <c r="T659" s="68"/>
      <c r="U659" s="396"/>
      <c r="V659" s="68"/>
      <c r="W659" s="68"/>
    </row>
    <row r="660" spans="1:23" ht="15">
      <c r="A660" s="28" t="s">
        <v>14</v>
      </c>
      <c r="B660" s="68" t="s">
        <v>27</v>
      </c>
      <c r="E660" s="227">
        <v>804</v>
      </c>
      <c r="F660" s="9">
        <v>691.2</v>
      </c>
      <c r="G660" s="9">
        <v>457.7</v>
      </c>
      <c r="H660" s="9">
        <v>714.49999999999955</v>
      </c>
      <c r="I660" s="9">
        <v>524.89999999999964</v>
      </c>
      <c r="J660" s="9">
        <v>1096.5999999999981</v>
      </c>
      <c r="K660" s="9">
        <v>668.29999999999973</v>
      </c>
      <c r="M660" s="72">
        <f t="shared" si="16"/>
        <v>4957.1999999999971</v>
      </c>
      <c r="O660" t="s">
        <v>289</v>
      </c>
      <c r="S660" s="294"/>
      <c r="T660" s="68"/>
      <c r="U660" s="396"/>
      <c r="V660" s="68"/>
      <c r="W660" s="68"/>
    </row>
    <row r="661" spans="1:23" ht="15">
      <c r="A661" s="28" t="s">
        <v>16</v>
      </c>
      <c r="B661" s="68" t="s">
        <v>19</v>
      </c>
      <c r="E661" s="227">
        <v>772</v>
      </c>
      <c r="F661" s="227">
        <v>778.4</v>
      </c>
      <c r="G661" s="227">
        <v>856.4</v>
      </c>
      <c r="H661" s="227">
        <v>785.5</v>
      </c>
      <c r="I661" s="9">
        <v>642.60000000000036</v>
      </c>
      <c r="J661" s="9">
        <v>980.79999999999927</v>
      </c>
      <c r="K661" s="9" t="s">
        <v>284</v>
      </c>
      <c r="M661" s="72">
        <f t="shared" si="16"/>
        <v>4815.7</v>
      </c>
      <c r="O661" t="s">
        <v>1054</v>
      </c>
      <c r="R661" s="3" t="s">
        <v>954</v>
      </c>
      <c r="S661" s="235"/>
      <c r="T661" s="68"/>
      <c r="U661" s="397"/>
      <c r="V661" s="68"/>
      <c r="W661" s="68"/>
    </row>
    <row r="662" spans="1:23" ht="15">
      <c r="A662" s="28" t="s">
        <v>18</v>
      </c>
      <c r="B662" s="68" t="s">
        <v>23</v>
      </c>
      <c r="E662" s="227">
        <v>773.7</v>
      </c>
      <c r="F662" s="9">
        <v>525.5</v>
      </c>
      <c r="G662" s="9">
        <v>491.45</v>
      </c>
      <c r="H662" s="9">
        <v>709.09999999999991</v>
      </c>
      <c r="I662" s="9">
        <v>185.10000000000127</v>
      </c>
      <c r="J662" s="9">
        <v>1121.6500000000001</v>
      </c>
      <c r="K662" s="9">
        <v>931.29999999999973</v>
      </c>
      <c r="M662" s="72">
        <f t="shared" si="16"/>
        <v>4737.8000000000011</v>
      </c>
      <c r="O662" t="s">
        <v>303</v>
      </c>
      <c r="S662" s="68"/>
      <c r="T662" s="68"/>
      <c r="U662" s="396"/>
      <c r="V662" s="68"/>
      <c r="W662" s="68"/>
    </row>
    <row r="663" spans="1:23" ht="15">
      <c r="A663" s="28" t="s">
        <v>20</v>
      </c>
      <c r="B663" s="68" t="s">
        <v>141</v>
      </c>
      <c r="E663" s="9" t="s">
        <v>284</v>
      </c>
      <c r="F663" s="9">
        <v>579.70000000000005</v>
      </c>
      <c r="G663" s="222">
        <v>901.4</v>
      </c>
      <c r="H663" s="9">
        <v>693.49999999999955</v>
      </c>
      <c r="I663" s="9">
        <v>575.10000000000036</v>
      </c>
      <c r="J663" s="9">
        <v>1001.3999999999983</v>
      </c>
      <c r="K663" s="9">
        <v>888.29999999999973</v>
      </c>
      <c r="M663" s="72">
        <f t="shared" si="16"/>
        <v>4639.3999999999978</v>
      </c>
      <c r="O663" t="s">
        <v>306</v>
      </c>
      <c r="S663" s="294"/>
      <c r="T663" s="68"/>
      <c r="U663" s="396"/>
      <c r="V663" s="68"/>
      <c r="W663" s="68"/>
    </row>
    <row r="664" spans="1:23" ht="15">
      <c r="A664" s="28" t="s">
        <v>22</v>
      </c>
      <c r="B664" s="68" t="s">
        <v>142</v>
      </c>
      <c r="E664" s="9" t="s">
        <v>284</v>
      </c>
      <c r="F664" s="9">
        <v>587.29999999999995</v>
      </c>
      <c r="G664" s="9">
        <v>627.70000000000005</v>
      </c>
      <c r="H664" s="9">
        <v>636.70000000000073</v>
      </c>
      <c r="I664" s="227">
        <v>835.19999999999709</v>
      </c>
      <c r="J664" s="9">
        <v>1014.7999999999988</v>
      </c>
      <c r="K664" s="9">
        <v>914.900000000001</v>
      </c>
      <c r="M664" s="72">
        <f t="shared" si="16"/>
        <v>4616.5999999999976</v>
      </c>
      <c r="O664" t="s">
        <v>289</v>
      </c>
      <c r="S664" s="68"/>
      <c r="T664" s="68"/>
      <c r="U664" s="396"/>
      <c r="V664" s="68"/>
      <c r="W664" s="68"/>
    </row>
    <row r="665" spans="1:23" ht="15">
      <c r="A665" s="28" t="s">
        <v>24</v>
      </c>
      <c r="B665" s="68" t="s">
        <v>154</v>
      </c>
      <c r="E665" s="9" t="s">
        <v>284</v>
      </c>
      <c r="F665" s="9" t="s">
        <v>284</v>
      </c>
      <c r="G665" s="224">
        <v>906.3</v>
      </c>
      <c r="H665" s="227">
        <v>779.79999999999973</v>
      </c>
      <c r="I665" s="222">
        <v>869.69999999999891</v>
      </c>
      <c r="J665" s="9">
        <v>1189.7999999999997</v>
      </c>
      <c r="K665" s="9">
        <v>868.00000000000045</v>
      </c>
      <c r="M665" s="72">
        <f t="shared" si="16"/>
        <v>4613.5999999999985</v>
      </c>
      <c r="O665" t="s">
        <v>1355</v>
      </c>
      <c r="R665" s="3" t="s">
        <v>1961</v>
      </c>
      <c r="S665" s="294"/>
      <c r="T665" s="68"/>
      <c r="U665" s="397"/>
      <c r="V665" s="68"/>
      <c r="W665" s="68"/>
    </row>
    <row r="666" spans="1:23" ht="15">
      <c r="A666" s="28" t="s">
        <v>26</v>
      </c>
      <c r="B666" s="68" t="s">
        <v>15</v>
      </c>
      <c r="E666" s="223">
        <v>814.5</v>
      </c>
      <c r="F666" s="9">
        <v>452.9</v>
      </c>
      <c r="G666" s="9">
        <v>415.2</v>
      </c>
      <c r="H666" s="9">
        <v>557.39999999999964</v>
      </c>
      <c r="I666" s="9">
        <v>236.89999999999964</v>
      </c>
      <c r="J666" s="9">
        <v>1174.2999999999997</v>
      </c>
      <c r="K666" s="9">
        <v>877.10000000000036</v>
      </c>
      <c r="M666" s="72">
        <f t="shared" si="16"/>
        <v>4528.2999999999993</v>
      </c>
      <c r="O666" t="s">
        <v>288</v>
      </c>
      <c r="S666" s="68"/>
      <c r="T666" s="68"/>
      <c r="U666" s="396"/>
      <c r="V666" s="68"/>
      <c r="W666" s="68"/>
    </row>
    <row r="667" spans="1:23" ht="15">
      <c r="A667" s="28" t="s">
        <v>28</v>
      </c>
      <c r="B667" s="68" t="s">
        <v>9</v>
      </c>
      <c r="E667" s="9">
        <v>591.70000000000005</v>
      </c>
      <c r="F667" s="9">
        <v>697.8</v>
      </c>
      <c r="G667" s="227">
        <v>630.29999999999995</v>
      </c>
      <c r="H667" s="9">
        <v>489.10000000000036</v>
      </c>
      <c r="I667" s="9">
        <v>433.29999999999927</v>
      </c>
      <c r="J667" s="9">
        <v>1041.7999999999997</v>
      </c>
      <c r="K667" s="9">
        <v>594.89999999999964</v>
      </c>
      <c r="M667" s="72">
        <f t="shared" si="16"/>
        <v>4478.8999999999996</v>
      </c>
      <c r="O667" t="s">
        <v>294</v>
      </c>
      <c r="S667" s="294"/>
      <c r="T667" s="68"/>
      <c r="U667" s="397"/>
      <c r="V667" s="68"/>
      <c r="W667" s="68"/>
    </row>
    <row r="668" spans="1:23" ht="15">
      <c r="A668" s="28" t="s">
        <v>30</v>
      </c>
      <c r="B668" s="68" t="s">
        <v>6</v>
      </c>
      <c r="E668" s="9">
        <v>585.95000000000005</v>
      </c>
      <c r="F668" s="9">
        <v>644.79999999999995</v>
      </c>
      <c r="G668" s="223">
        <v>861.9</v>
      </c>
      <c r="H668" s="227">
        <v>859.14999999999918</v>
      </c>
      <c r="I668" s="9">
        <v>329.40000000000055</v>
      </c>
      <c r="J668" s="9">
        <v>1133.0999999999995</v>
      </c>
      <c r="K668" s="9" t="s">
        <v>284</v>
      </c>
      <c r="M668" s="72">
        <f t="shared" si="16"/>
        <v>4414.2999999999993</v>
      </c>
      <c r="O668" t="s">
        <v>302</v>
      </c>
      <c r="S668" s="68"/>
      <c r="T668" s="68"/>
      <c r="U668" s="396"/>
      <c r="V668" s="68"/>
      <c r="W668" s="68"/>
    </row>
    <row r="669" spans="1:23" ht="15">
      <c r="A669" s="28" t="s">
        <v>32</v>
      </c>
      <c r="B669" s="68" t="s">
        <v>13</v>
      </c>
      <c r="E669" s="9">
        <v>668.05</v>
      </c>
      <c r="F669" s="9">
        <v>389.8</v>
      </c>
      <c r="G669" s="9">
        <v>545</v>
      </c>
      <c r="H669" s="9">
        <v>520.80000000000109</v>
      </c>
      <c r="I669" s="9">
        <v>403.39999999999873</v>
      </c>
      <c r="J669" s="9">
        <v>920.04999999999973</v>
      </c>
      <c r="K669" s="9">
        <v>827.19999999999936</v>
      </c>
      <c r="M669" s="72">
        <f t="shared" si="16"/>
        <v>4274.2999999999993</v>
      </c>
      <c r="S669" s="294"/>
      <c r="T669" s="68"/>
      <c r="U669" s="396"/>
      <c r="V669" s="68"/>
      <c r="W669" s="68"/>
    </row>
    <row r="670" spans="1:23" ht="15">
      <c r="A670" s="28" t="s">
        <v>34</v>
      </c>
      <c r="B670" s="68" t="s">
        <v>143</v>
      </c>
      <c r="E670" s="9" t="s">
        <v>284</v>
      </c>
      <c r="F670" s="9">
        <v>671.3</v>
      </c>
      <c r="G670" s="9">
        <v>453</v>
      </c>
      <c r="H670" s="9">
        <v>331.40000000000055</v>
      </c>
      <c r="I670" s="9">
        <v>282.84999999999854</v>
      </c>
      <c r="J670" s="9">
        <v>1066.4999999999995</v>
      </c>
      <c r="K670" s="227">
        <v>1256.2000000000003</v>
      </c>
      <c r="M670" s="72">
        <f t="shared" si="16"/>
        <v>4061.2499999999986</v>
      </c>
      <c r="O670" t="s">
        <v>289</v>
      </c>
      <c r="S670" s="294"/>
      <c r="T670" s="68"/>
      <c r="U670" s="396"/>
      <c r="V670" s="68"/>
      <c r="W670" s="68"/>
    </row>
    <row r="671" spans="1:23" ht="15">
      <c r="A671" s="28" t="s">
        <v>36</v>
      </c>
      <c r="B671" s="68" t="s">
        <v>850</v>
      </c>
      <c r="E671" s="9" t="s">
        <v>284</v>
      </c>
      <c r="F671" s="9" t="s">
        <v>284</v>
      </c>
      <c r="G671" s="9" t="s">
        <v>284</v>
      </c>
      <c r="H671" s="9">
        <v>705.59999999999945</v>
      </c>
      <c r="I671" s="227">
        <v>775.40000000000055</v>
      </c>
      <c r="J671" s="9">
        <v>1140.4000000000015</v>
      </c>
      <c r="K671" s="227">
        <v>1186.1999999999985</v>
      </c>
      <c r="M671" s="72">
        <f t="shared" si="16"/>
        <v>3807.6</v>
      </c>
      <c r="O671" t="s">
        <v>362</v>
      </c>
      <c r="S671" s="294"/>
      <c r="T671" s="68"/>
      <c r="U671" s="397"/>
      <c r="V671" s="68"/>
      <c r="W671" s="68"/>
    </row>
    <row r="672" spans="1:23" ht="15">
      <c r="A672" s="28" t="s">
        <v>38</v>
      </c>
      <c r="B672" s="68" t="s">
        <v>867</v>
      </c>
      <c r="E672" s="9" t="s">
        <v>284</v>
      </c>
      <c r="F672" s="9" t="s">
        <v>284</v>
      </c>
      <c r="G672" s="9" t="s">
        <v>284</v>
      </c>
      <c r="H672" s="223">
        <v>881.19999999999891</v>
      </c>
      <c r="I672" s="227">
        <v>722.5</v>
      </c>
      <c r="J672" s="227">
        <v>1246.5000000000009</v>
      </c>
      <c r="K672" s="9">
        <v>765.59999999999854</v>
      </c>
      <c r="M672" s="72">
        <f t="shared" si="16"/>
        <v>3615.7999999999984</v>
      </c>
      <c r="O672" t="s">
        <v>3801</v>
      </c>
      <c r="T672" s="68"/>
      <c r="U672" s="396"/>
      <c r="V672" s="68"/>
      <c r="W672" s="68"/>
    </row>
    <row r="673" spans="1:23" ht="15">
      <c r="A673" s="28" t="s">
        <v>145</v>
      </c>
      <c r="B673" s="68" t="s">
        <v>1</v>
      </c>
      <c r="E673" s="9">
        <v>203.1</v>
      </c>
      <c r="F673" s="9">
        <v>340.2</v>
      </c>
      <c r="G673" s="9">
        <v>339.3</v>
      </c>
      <c r="H673" s="9">
        <v>528.09999999999854</v>
      </c>
      <c r="I673" s="9">
        <v>624.80000000000018</v>
      </c>
      <c r="J673" s="9">
        <v>887.89999999999964</v>
      </c>
      <c r="K673" s="9">
        <v>658.49999999999955</v>
      </c>
      <c r="M673" s="72">
        <f t="shared" si="16"/>
        <v>3581.8999999999978</v>
      </c>
      <c r="S673" s="235"/>
      <c r="T673" s="68"/>
      <c r="U673" s="397"/>
      <c r="V673" s="68"/>
      <c r="W673" s="68"/>
    </row>
    <row r="674" spans="1:23" ht="15">
      <c r="A674" s="28" t="s">
        <v>146</v>
      </c>
      <c r="B674" s="68" t="s">
        <v>819</v>
      </c>
      <c r="E674" s="9" t="s">
        <v>284</v>
      </c>
      <c r="F674" s="9" t="s">
        <v>284</v>
      </c>
      <c r="G674" s="9" t="s">
        <v>284</v>
      </c>
      <c r="H674" s="9">
        <v>637.75000000000045</v>
      </c>
      <c r="I674" s="9">
        <v>704.20000000000164</v>
      </c>
      <c r="J674" s="9">
        <v>1147.0999999999999</v>
      </c>
      <c r="K674" s="9">
        <v>1049.900000000001</v>
      </c>
      <c r="M674" s="72">
        <f t="shared" si="16"/>
        <v>3538.950000000003</v>
      </c>
      <c r="S674" s="68"/>
      <c r="T674" s="68"/>
      <c r="U674" s="396"/>
      <c r="V674" s="68"/>
      <c r="W674" s="68"/>
    </row>
    <row r="675" spans="1:23" ht="15">
      <c r="A675" s="28" t="s">
        <v>147</v>
      </c>
      <c r="B675" s="68" t="s">
        <v>849</v>
      </c>
      <c r="E675" s="9" t="s">
        <v>284</v>
      </c>
      <c r="F675" s="9" t="s">
        <v>284</v>
      </c>
      <c r="G675" s="9" t="s">
        <v>284</v>
      </c>
      <c r="H675" s="227">
        <v>834.94999999999891</v>
      </c>
      <c r="I675" s="9">
        <v>665.30000000000109</v>
      </c>
      <c r="J675" s="9">
        <v>1195.2000000000003</v>
      </c>
      <c r="K675" s="9">
        <v>775.5</v>
      </c>
      <c r="M675" s="72">
        <f t="shared" si="16"/>
        <v>3470.9500000000003</v>
      </c>
      <c r="O675" t="s">
        <v>290</v>
      </c>
      <c r="S675" s="294"/>
      <c r="T675" s="68"/>
      <c r="U675" s="396"/>
      <c r="V675" s="68"/>
      <c r="W675" s="68"/>
    </row>
    <row r="676" spans="1:23" ht="15">
      <c r="A676" s="28" t="s">
        <v>151</v>
      </c>
      <c r="B676" s="68" t="s">
        <v>144</v>
      </c>
      <c r="E676" s="9" t="s">
        <v>284</v>
      </c>
      <c r="F676" s="9">
        <v>529.29999999999995</v>
      </c>
      <c r="G676" s="9">
        <v>513.9</v>
      </c>
      <c r="H676" s="9">
        <v>485.95000000000073</v>
      </c>
      <c r="I676" s="9">
        <v>238.40000000000055</v>
      </c>
      <c r="J676" s="9">
        <v>933.30000000000018</v>
      </c>
      <c r="K676" s="9">
        <v>769.10000000000082</v>
      </c>
      <c r="M676" s="72">
        <f t="shared" si="16"/>
        <v>3469.9500000000021</v>
      </c>
      <c r="S676" s="68"/>
      <c r="T676" s="68"/>
      <c r="U676" s="396"/>
      <c r="V676" s="68"/>
      <c r="W676" s="68"/>
    </row>
    <row r="677" spans="1:23" ht="15">
      <c r="A677" s="28" t="s">
        <v>157</v>
      </c>
      <c r="B677" s="68" t="s">
        <v>155</v>
      </c>
      <c r="E677" s="9" t="s">
        <v>284</v>
      </c>
      <c r="F677" s="9" t="s">
        <v>284</v>
      </c>
      <c r="G677" s="9">
        <v>532.4</v>
      </c>
      <c r="H677" s="9">
        <v>378.19999999999936</v>
      </c>
      <c r="I677" s="9">
        <v>631.99999999999909</v>
      </c>
      <c r="J677" s="9">
        <v>1114.5999999999999</v>
      </c>
      <c r="K677" s="9">
        <v>805.89999999999964</v>
      </c>
      <c r="M677" s="72">
        <f t="shared" si="16"/>
        <v>3463.0999999999981</v>
      </c>
      <c r="S677" s="294"/>
      <c r="T677" s="68"/>
      <c r="U677" s="396"/>
      <c r="V677" s="68"/>
      <c r="W677" s="68"/>
    </row>
    <row r="678" spans="1:23" ht="15">
      <c r="A678" s="28" t="s">
        <v>159</v>
      </c>
      <c r="B678" s="68" t="s">
        <v>162</v>
      </c>
      <c r="E678" s="9" t="s">
        <v>284</v>
      </c>
      <c r="F678" s="9" t="s">
        <v>284</v>
      </c>
      <c r="G678" s="9">
        <v>498.7</v>
      </c>
      <c r="H678" s="9">
        <v>600.09999999999945</v>
      </c>
      <c r="I678" s="9">
        <v>402.20000000000073</v>
      </c>
      <c r="J678" s="9">
        <v>969.20000000000027</v>
      </c>
      <c r="K678" s="9">
        <v>941.900000000001</v>
      </c>
      <c r="M678" s="72">
        <f t="shared" si="16"/>
        <v>3412.1000000000017</v>
      </c>
      <c r="S678" s="68"/>
      <c r="T678" s="68"/>
      <c r="U678" s="396"/>
      <c r="V678" s="68"/>
      <c r="W678" s="68"/>
    </row>
    <row r="679" spans="1:23" ht="15">
      <c r="A679" s="28" t="s">
        <v>160</v>
      </c>
      <c r="B679" s="68" t="s">
        <v>854</v>
      </c>
      <c r="E679" s="9" t="s">
        <v>284</v>
      </c>
      <c r="F679" s="9" t="s">
        <v>284</v>
      </c>
      <c r="G679" s="9" t="s">
        <v>284</v>
      </c>
      <c r="H679" s="9">
        <v>524.900000000001</v>
      </c>
      <c r="I679" s="9">
        <v>566.39999999999691</v>
      </c>
      <c r="J679" s="9">
        <v>1146.5999999999999</v>
      </c>
      <c r="K679" s="227">
        <v>1145.2999999999993</v>
      </c>
      <c r="M679" s="72">
        <f t="shared" si="16"/>
        <v>3383.1999999999971</v>
      </c>
      <c r="O679" t="s">
        <v>293</v>
      </c>
      <c r="S679" s="294"/>
      <c r="T679" s="68"/>
      <c r="U679" s="396"/>
      <c r="V679" s="68"/>
      <c r="W679" s="68"/>
    </row>
    <row r="680" spans="1:23" ht="15">
      <c r="A680" s="28" t="s">
        <v>161</v>
      </c>
      <c r="B680" s="68" t="s">
        <v>871</v>
      </c>
      <c r="E680" s="9" t="s">
        <v>284</v>
      </c>
      <c r="F680" s="9" t="s">
        <v>284</v>
      </c>
      <c r="G680" s="9" t="s">
        <v>284</v>
      </c>
      <c r="H680" s="9">
        <v>595.85000000000127</v>
      </c>
      <c r="I680" s="9">
        <v>439.40000000000236</v>
      </c>
      <c r="J680" s="9">
        <v>1129.2999999999997</v>
      </c>
      <c r="K680" s="9">
        <v>1129.2999999999984</v>
      </c>
      <c r="M680" s="72">
        <f t="shared" si="16"/>
        <v>3293.8500000000017</v>
      </c>
      <c r="S680" s="294"/>
      <c r="T680" s="68"/>
      <c r="U680" s="396"/>
      <c r="V680" s="68"/>
      <c r="W680" s="68"/>
    </row>
    <row r="681" spans="1:23" ht="15">
      <c r="A681" s="28" t="s">
        <v>163</v>
      </c>
      <c r="B681" s="68" t="s">
        <v>828</v>
      </c>
      <c r="E681" s="9" t="s">
        <v>284</v>
      </c>
      <c r="F681" s="9" t="s">
        <v>284</v>
      </c>
      <c r="G681" s="9" t="s">
        <v>284</v>
      </c>
      <c r="H681" s="9">
        <v>698.40000000000146</v>
      </c>
      <c r="I681" s="227">
        <v>784.99999999999818</v>
      </c>
      <c r="J681" s="9">
        <v>864.20000000000118</v>
      </c>
      <c r="K681" s="9">
        <v>941.89999999999964</v>
      </c>
      <c r="M681" s="72">
        <f t="shared" si="16"/>
        <v>3289.5000000000005</v>
      </c>
      <c r="O681" t="s">
        <v>303</v>
      </c>
      <c r="S681" s="294"/>
      <c r="T681" s="68"/>
      <c r="U681" s="396"/>
      <c r="V681" s="68"/>
      <c r="W681" s="68"/>
    </row>
    <row r="682" spans="1:23" ht="15">
      <c r="A682" s="28" t="s">
        <v>280</v>
      </c>
      <c r="B682" s="68" t="s">
        <v>824</v>
      </c>
      <c r="E682" s="9" t="s">
        <v>284</v>
      </c>
      <c r="F682" s="9" t="s">
        <v>284</v>
      </c>
      <c r="G682" s="9" t="s">
        <v>284</v>
      </c>
      <c r="H682" s="9">
        <v>603.90000000000055</v>
      </c>
      <c r="I682" s="9">
        <v>421.60000000000036</v>
      </c>
      <c r="J682" s="9">
        <v>1090.1000000000004</v>
      </c>
      <c r="K682" s="9">
        <v>1114.7999999999988</v>
      </c>
      <c r="M682" s="72">
        <f t="shared" si="16"/>
        <v>3230.4</v>
      </c>
      <c r="S682" s="68"/>
      <c r="T682" s="68"/>
      <c r="U682" s="396"/>
      <c r="V682" s="68"/>
      <c r="W682" s="68"/>
    </row>
    <row r="683" spans="1:23" ht="15">
      <c r="A683" s="28" t="s">
        <v>281</v>
      </c>
      <c r="B683" s="68" t="s">
        <v>153</v>
      </c>
      <c r="E683" s="9" t="s">
        <v>284</v>
      </c>
      <c r="F683" s="9" t="s">
        <v>284</v>
      </c>
      <c r="G683" s="9">
        <v>505.2</v>
      </c>
      <c r="H683" s="9">
        <v>487.20000000000073</v>
      </c>
      <c r="I683" s="9">
        <v>206.59999999999854</v>
      </c>
      <c r="J683" s="227">
        <v>1218.7000000000003</v>
      </c>
      <c r="K683" s="9">
        <v>808</v>
      </c>
      <c r="M683" s="72">
        <f t="shared" si="16"/>
        <v>3225.7</v>
      </c>
      <c r="O683" t="s">
        <v>293</v>
      </c>
      <c r="S683" s="68"/>
      <c r="T683" s="68"/>
      <c r="U683" s="396"/>
      <c r="V683" s="68"/>
      <c r="W683" s="68"/>
    </row>
    <row r="684" spans="1:23" ht="15">
      <c r="A684" s="28" t="s">
        <v>282</v>
      </c>
      <c r="B684" s="240" t="s">
        <v>1842</v>
      </c>
      <c r="C684" s="3"/>
      <c r="D684" s="3"/>
      <c r="E684" s="9" t="s">
        <v>284</v>
      </c>
      <c r="F684" s="9" t="s">
        <v>284</v>
      </c>
      <c r="G684" s="9" t="s">
        <v>284</v>
      </c>
      <c r="H684" s="9" t="s">
        <v>284</v>
      </c>
      <c r="I684" s="9">
        <v>513.39999999999964</v>
      </c>
      <c r="J684" s="227">
        <v>1284.7000000000016</v>
      </c>
      <c r="K684" s="223">
        <v>1278.5999999999995</v>
      </c>
      <c r="M684" s="72">
        <f t="shared" ref="M684:M715" si="17">SUM(E684:K684)</f>
        <v>3076.7000000000007</v>
      </c>
      <c r="O684" t="s">
        <v>302</v>
      </c>
      <c r="S684" s="235"/>
      <c r="T684" s="68"/>
      <c r="U684" s="396"/>
      <c r="V684" s="68"/>
      <c r="W684" s="68"/>
    </row>
    <row r="685" spans="1:23" ht="15">
      <c r="A685" s="28" t="s">
        <v>283</v>
      </c>
      <c r="B685" s="240" t="s">
        <v>1828</v>
      </c>
      <c r="C685" s="3"/>
      <c r="D685" s="3"/>
      <c r="E685" s="9" t="s">
        <v>284</v>
      </c>
      <c r="F685" s="9" t="s">
        <v>284</v>
      </c>
      <c r="G685" s="9" t="s">
        <v>284</v>
      </c>
      <c r="H685" s="9" t="s">
        <v>284</v>
      </c>
      <c r="I685" s="227">
        <v>808.75</v>
      </c>
      <c r="J685" s="9">
        <v>1105.2999999999988</v>
      </c>
      <c r="K685" s="227">
        <v>1140.5000000000018</v>
      </c>
      <c r="M685" s="72">
        <f t="shared" si="17"/>
        <v>3054.5500000000006</v>
      </c>
      <c r="O685" t="s">
        <v>348</v>
      </c>
      <c r="S685" s="68"/>
      <c r="T685" s="68"/>
      <c r="U685" s="396"/>
      <c r="V685" s="68"/>
      <c r="W685" s="68"/>
    </row>
    <row r="686" spans="1:23" ht="15">
      <c r="A686" s="28" t="s">
        <v>806</v>
      </c>
      <c r="B686" s="68" t="s">
        <v>156</v>
      </c>
      <c r="E686" s="9" t="s">
        <v>284</v>
      </c>
      <c r="F686" s="9" t="s">
        <v>284</v>
      </c>
      <c r="G686" s="9">
        <v>442.9</v>
      </c>
      <c r="H686" s="9">
        <v>739.50000000000091</v>
      </c>
      <c r="I686" s="9">
        <v>377.90000000000055</v>
      </c>
      <c r="J686" s="9">
        <v>893.19999999999936</v>
      </c>
      <c r="K686" s="9">
        <v>578.19999999999982</v>
      </c>
      <c r="M686" s="72">
        <f t="shared" si="17"/>
        <v>3031.7000000000007</v>
      </c>
      <c r="S686" s="294"/>
      <c r="T686" s="68"/>
      <c r="U686" s="396"/>
      <c r="V686" s="68"/>
      <c r="W686" s="68"/>
    </row>
    <row r="687" spans="1:23" ht="15">
      <c r="A687" s="28" t="s">
        <v>807</v>
      </c>
      <c r="B687" s="68" t="s">
        <v>817</v>
      </c>
      <c r="E687" s="9" t="s">
        <v>284</v>
      </c>
      <c r="F687" s="9" t="s">
        <v>284</v>
      </c>
      <c r="G687" s="9" t="s">
        <v>284</v>
      </c>
      <c r="H687" s="9">
        <v>674.44999999999891</v>
      </c>
      <c r="I687" s="9">
        <v>422.30000000000018</v>
      </c>
      <c r="J687" s="9">
        <v>909.80000000000018</v>
      </c>
      <c r="K687" s="9">
        <v>1022.8999999999987</v>
      </c>
      <c r="M687" s="72">
        <f t="shared" si="17"/>
        <v>3029.449999999998</v>
      </c>
      <c r="S687" s="68"/>
      <c r="T687" s="68"/>
      <c r="U687" s="397"/>
      <c r="V687" s="68"/>
      <c r="W687" s="68"/>
    </row>
    <row r="688" spans="1:23" ht="15">
      <c r="A688" s="28" t="s">
        <v>808</v>
      </c>
      <c r="B688" s="68" t="s">
        <v>834</v>
      </c>
      <c r="E688" s="9" t="s">
        <v>284</v>
      </c>
      <c r="F688" s="9" t="s">
        <v>284</v>
      </c>
      <c r="G688" s="9" t="s">
        <v>284</v>
      </c>
      <c r="H688" s="9">
        <v>615.10000000000036</v>
      </c>
      <c r="I688" s="9">
        <v>699.90000000000055</v>
      </c>
      <c r="J688" s="9">
        <v>980.29999999999973</v>
      </c>
      <c r="K688" s="9">
        <v>679.59999999999991</v>
      </c>
      <c r="M688" s="72">
        <f t="shared" si="17"/>
        <v>2974.9000000000005</v>
      </c>
      <c r="S688" s="28"/>
      <c r="T688" s="68"/>
      <c r="U688" s="396"/>
      <c r="V688" s="68"/>
      <c r="W688" s="68"/>
    </row>
    <row r="689" spans="1:23" ht="15">
      <c r="A689" s="28" t="s">
        <v>810</v>
      </c>
      <c r="B689" s="68" t="s">
        <v>833</v>
      </c>
      <c r="E689" s="9" t="s">
        <v>284</v>
      </c>
      <c r="F689" s="9" t="s">
        <v>284</v>
      </c>
      <c r="G689" s="9" t="s">
        <v>284</v>
      </c>
      <c r="H689" s="9">
        <v>580.599999999999</v>
      </c>
      <c r="I689" s="9">
        <v>312.90000000000146</v>
      </c>
      <c r="J689" s="9">
        <v>943.69999999999982</v>
      </c>
      <c r="K689" s="9">
        <v>1110.9999999999982</v>
      </c>
      <c r="M689" s="72">
        <f t="shared" si="17"/>
        <v>2948.1999999999985</v>
      </c>
      <c r="S689" s="68"/>
      <c r="T689" s="68"/>
      <c r="U689" s="397"/>
      <c r="V689" s="68"/>
      <c r="W689" s="68"/>
    </row>
    <row r="690" spans="1:23" ht="15">
      <c r="A690" s="28" t="s">
        <v>816</v>
      </c>
      <c r="B690" s="68" t="s">
        <v>859</v>
      </c>
      <c r="E690" s="9" t="s">
        <v>284</v>
      </c>
      <c r="F690" s="9" t="s">
        <v>284</v>
      </c>
      <c r="G690" s="9" t="s">
        <v>284</v>
      </c>
      <c r="H690" s="9">
        <v>486.85000000000036</v>
      </c>
      <c r="I690" s="9">
        <v>597.39999999999873</v>
      </c>
      <c r="J690" s="9">
        <v>1101.9500000000003</v>
      </c>
      <c r="K690" s="9">
        <v>741.70000000000118</v>
      </c>
      <c r="M690" s="72">
        <f t="shared" si="17"/>
        <v>2927.9000000000005</v>
      </c>
      <c r="S690" s="294"/>
      <c r="T690" s="68"/>
      <c r="U690" s="397"/>
      <c r="V690" s="68"/>
      <c r="W690" s="68"/>
    </row>
    <row r="691" spans="1:23" ht="15">
      <c r="A691" s="28" t="s">
        <v>818</v>
      </c>
      <c r="B691" s="28" t="s">
        <v>805</v>
      </c>
      <c r="E691" s="9" t="s">
        <v>284</v>
      </c>
      <c r="F691" s="9" t="s">
        <v>284</v>
      </c>
      <c r="G691" s="9" t="s">
        <v>284</v>
      </c>
      <c r="H691" s="227">
        <v>785.5</v>
      </c>
      <c r="I691" s="9">
        <v>256.70000000000073</v>
      </c>
      <c r="J691" s="9">
        <v>1036.3000000000002</v>
      </c>
      <c r="K691" s="9">
        <v>843.400000000001</v>
      </c>
      <c r="M691" s="72">
        <f t="shared" si="17"/>
        <v>2921.9000000000019</v>
      </c>
      <c r="O691" t="s">
        <v>293</v>
      </c>
      <c r="S691" s="294"/>
      <c r="T691" s="68"/>
      <c r="U691" s="397"/>
      <c r="V691" s="68"/>
      <c r="W691" s="68"/>
    </row>
    <row r="692" spans="1:23" ht="15">
      <c r="A692" s="28" t="s">
        <v>821</v>
      </c>
      <c r="B692" s="28" t="s">
        <v>804</v>
      </c>
      <c r="E692" s="9" t="s">
        <v>284</v>
      </c>
      <c r="F692" s="9" t="s">
        <v>284</v>
      </c>
      <c r="G692" s="9" t="s">
        <v>284</v>
      </c>
      <c r="H692" s="9">
        <v>576.099999999999</v>
      </c>
      <c r="I692" s="9">
        <v>452.29999999999927</v>
      </c>
      <c r="J692" s="9">
        <v>932.49999999999909</v>
      </c>
      <c r="K692" s="9">
        <v>942.29999999999836</v>
      </c>
      <c r="M692" s="72">
        <f t="shared" si="17"/>
        <v>2903.1999999999957</v>
      </c>
      <c r="S692" s="235"/>
      <c r="T692" s="68"/>
      <c r="U692" s="397"/>
      <c r="V692" s="68"/>
      <c r="W692" s="68"/>
    </row>
    <row r="693" spans="1:23" ht="15">
      <c r="A693" s="28" t="s">
        <v>822</v>
      </c>
      <c r="B693" s="68" t="s">
        <v>809</v>
      </c>
      <c r="E693" s="9" t="s">
        <v>284</v>
      </c>
      <c r="F693" s="9" t="s">
        <v>284</v>
      </c>
      <c r="G693" s="9" t="s">
        <v>284</v>
      </c>
      <c r="H693" s="9">
        <v>748.55000000000018</v>
      </c>
      <c r="I693" s="9">
        <v>462.99999999999818</v>
      </c>
      <c r="J693" s="9">
        <v>894.90000000000055</v>
      </c>
      <c r="K693" s="9">
        <v>780.09999999999991</v>
      </c>
      <c r="M693" s="72">
        <f t="shared" si="17"/>
        <v>2886.5499999999988</v>
      </c>
      <c r="S693" s="68"/>
      <c r="T693" s="68"/>
      <c r="U693" s="396"/>
      <c r="V693" s="68"/>
      <c r="W693" s="68"/>
    </row>
    <row r="694" spans="1:23" ht="15">
      <c r="A694" s="28" t="s">
        <v>825</v>
      </c>
      <c r="B694" s="68" t="s">
        <v>842</v>
      </c>
      <c r="E694" s="9" t="s">
        <v>284</v>
      </c>
      <c r="F694" s="9" t="s">
        <v>284</v>
      </c>
      <c r="G694" s="9" t="s">
        <v>284</v>
      </c>
      <c r="H694" s="9">
        <v>709.50000000000045</v>
      </c>
      <c r="I694" s="9">
        <v>186.10000000000036</v>
      </c>
      <c r="J694" s="9">
        <v>1141.0999999999995</v>
      </c>
      <c r="K694" s="9">
        <v>816.59999999999945</v>
      </c>
      <c r="M694" s="72">
        <f t="shared" si="17"/>
        <v>2853.2999999999997</v>
      </c>
      <c r="S694" s="68"/>
      <c r="T694" s="68"/>
      <c r="U694" s="396"/>
      <c r="V694" s="68"/>
      <c r="W694" s="68"/>
    </row>
    <row r="695" spans="1:23" ht="15">
      <c r="A695" s="28" t="s">
        <v>827</v>
      </c>
      <c r="B695" s="68" t="s">
        <v>861</v>
      </c>
      <c r="E695" s="9" t="s">
        <v>284</v>
      </c>
      <c r="F695" s="9" t="s">
        <v>284</v>
      </c>
      <c r="G695" s="9" t="s">
        <v>284</v>
      </c>
      <c r="H695" s="9">
        <v>547.24999999999864</v>
      </c>
      <c r="I695" s="9">
        <v>361.80000000000018</v>
      </c>
      <c r="J695" s="9">
        <v>989.49999999999909</v>
      </c>
      <c r="K695" s="9">
        <v>926.50000000000091</v>
      </c>
      <c r="M695" s="72">
        <f t="shared" si="17"/>
        <v>2825.0499999999988</v>
      </c>
      <c r="S695" s="294"/>
      <c r="T695" s="68"/>
      <c r="U695" s="397"/>
      <c r="V695" s="68"/>
      <c r="W695" s="68"/>
    </row>
    <row r="696" spans="1:23" ht="15">
      <c r="A696" s="28" t="s">
        <v>832</v>
      </c>
      <c r="B696" s="235" t="s">
        <v>1843</v>
      </c>
      <c r="C696" s="3"/>
      <c r="D696" s="3"/>
      <c r="E696" s="9" t="s">
        <v>284</v>
      </c>
      <c r="F696" s="9" t="s">
        <v>284</v>
      </c>
      <c r="G696" s="9" t="s">
        <v>284</v>
      </c>
      <c r="H696" s="9" t="s">
        <v>284</v>
      </c>
      <c r="I696" s="9">
        <v>502.60000000000036</v>
      </c>
      <c r="J696" s="227">
        <v>1215.9000000000001</v>
      </c>
      <c r="K696" s="9">
        <v>1056.9000000000005</v>
      </c>
      <c r="M696" s="72">
        <f t="shared" si="17"/>
        <v>2775.400000000001</v>
      </c>
      <c r="O696" t="s">
        <v>294</v>
      </c>
      <c r="S696" s="294"/>
      <c r="T696" s="68"/>
      <c r="U696" s="396"/>
      <c r="V696" s="68"/>
      <c r="W696" s="68"/>
    </row>
    <row r="697" spans="1:23" ht="15">
      <c r="A697" s="28" t="s">
        <v>836</v>
      </c>
      <c r="B697" s="68" t="s">
        <v>826</v>
      </c>
      <c r="E697" s="9" t="s">
        <v>284</v>
      </c>
      <c r="F697" s="9" t="s">
        <v>284</v>
      </c>
      <c r="G697" s="9" t="s">
        <v>284</v>
      </c>
      <c r="H697" s="9">
        <v>395.80000000000064</v>
      </c>
      <c r="I697" s="9">
        <v>411.90000000000055</v>
      </c>
      <c r="J697" s="227">
        <v>1214.8000000000006</v>
      </c>
      <c r="K697" s="9">
        <v>702.30000000000018</v>
      </c>
      <c r="M697" s="72">
        <f t="shared" si="17"/>
        <v>2724.800000000002</v>
      </c>
      <c r="O697" t="s">
        <v>299</v>
      </c>
      <c r="S697" s="235"/>
      <c r="T697" s="68"/>
      <c r="U697" s="396"/>
      <c r="V697" s="68"/>
      <c r="W697" s="68"/>
    </row>
    <row r="698" spans="1:23" ht="15">
      <c r="A698" s="28" t="s">
        <v>837</v>
      </c>
      <c r="B698" s="68" t="s">
        <v>820</v>
      </c>
      <c r="E698" s="9" t="s">
        <v>284</v>
      </c>
      <c r="F698" s="9" t="s">
        <v>284</v>
      </c>
      <c r="G698" s="9" t="s">
        <v>284</v>
      </c>
      <c r="H698" s="9">
        <v>521.19999999999982</v>
      </c>
      <c r="I698" s="9">
        <v>195.5</v>
      </c>
      <c r="J698" s="9">
        <v>1022</v>
      </c>
      <c r="K698" s="9">
        <v>958.89999999999873</v>
      </c>
      <c r="M698" s="72">
        <f t="shared" si="17"/>
        <v>2697.5999999999985</v>
      </c>
      <c r="S698" s="235"/>
      <c r="T698" s="68"/>
      <c r="U698" s="396"/>
      <c r="V698" s="68"/>
      <c r="W698" s="68"/>
    </row>
    <row r="699" spans="1:23" ht="15">
      <c r="A699" s="28" t="s">
        <v>838</v>
      </c>
      <c r="B699" s="240" t="s">
        <v>1834</v>
      </c>
      <c r="C699" s="3"/>
      <c r="D699" s="3"/>
      <c r="E699" s="9" t="s">
        <v>284</v>
      </c>
      <c r="F699" s="9" t="s">
        <v>284</v>
      </c>
      <c r="G699" s="9" t="s">
        <v>284</v>
      </c>
      <c r="H699" s="9" t="s">
        <v>284</v>
      </c>
      <c r="I699" s="9">
        <v>281.49999999999727</v>
      </c>
      <c r="J699" s="222">
        <v>1307.6999999999994</v>
      </c>
      <c r="K699" s="9">
        <v>1046.0000000000018</v>
      </c>
      <c r="M699" s="72">
        <f t="shared" si="17"/>
        <v>2635.1999999999985</v>
      </c>
      <c r="O699" t="s">
        <v>306</v>
      </c>
      <c r="S699" s="235"/>
      <c r="T699" s="68"/>
      <c r="U699" s="397"/>
      <c r="V699" s="68"/>
      <c r="W699" s="68"/>
    </row>
    <row r="700" spans="1:23" ht="15">
      <c r="A700" s="28" t="s">
        <v>844</v>
      </c>
      <c r="B700" s="240" t="s">
        <v>1836</v>
      </c>
      <c r="C700" s="3"/>
      <c r="D700" s="3"/>
      <c r="E700" s="9" t="s">
        <v>284</v>
      </c>
      <c r="F700" s="9" t="s">
        <v>284</v>
      </c>
      <c r="G700" s="9" t="s">
        <v>284</v>
      </c>
      <c r="H700" s="9" t="s">
        <v>284</v>
      </c>
      <c r="I700" s="227">
        <v>730.39999999999964</v>
      </c>
      <c r="J700" s="9">
        <v>1075.4000000000005</v>
      </c>
      <c r="K700" s="9">
        <v>780.5</v>
      </c>
      <c r="M700" s="72">
        <f t="shared" si="17"/>
        <v>2586.3000000000002</v>
      </c>
      <c r="O700" t="s">
        <v>294</v>
      </c>
      <c r="S700" s="294"/>
      <c r="T700" s="68"/>
      <c r="U700" s="396"/>
      <c r="V700" s="68"/>
      <c r="W700" s="68"/>
    </row>
    <row r="701" spans="1:23" ht="15">
      <c r="A701" s="28" t="s">
        <v>852</v>
      </c>
      <c r="B701" s="68" t="s">
        <v>835</v>
      </c>
      <c r="E701" s="9" t="s">
        <v>284</v>
      </c>
      <c r="F701" s="9" t="s">
        <v>284</v>
      </c>
      <c r="G701" s="9" t="s">
        <v>284</v>
      </c>
      <c r="H701" s="9">
        <v>588.400000000001</v>
      </c>
      <c r="I701" s="9">
        <v>228.20000000000255</v>
      </c>
      <c r="J701" s="9">
        <v>1076.0999999999995</v>
      </c>
      <c r="K701" s="9">
        <v>682.39999999999964</v>
      </c>
      <c r="M701" s="72">
        <f t="shared" si="17"/>
        <v>2575.1000000000026</v>
      </c>
      <c r="S701" s="68"/>
      <c r="T701" s="68"/>
      <c r="U701" s="396"/>
      <c r="V701" s="68"/>
      <c r="W701" s="68"/>
    </row>
    <row r="702" spans="1:23" ht="15">
      <c r="A702" s="28" t="s">
        <v>856</v>
      </c>
      <c r="B702" s="240" t="s">
        <v>1841</v>
      </c>
      <c r="C702" s="3"/>
      <c r="D702" s="3"/>
      <c r="E702" s="9" t="s">
        <v>284</v>
      </c>
      <c r="F702" s="9" t="s">
        <v>284</v>
      </c>
      <c r="G702" s="9" t="s">
        <v>284</v>
      </c>
      <c r="H702" s="9" t="s">
        <v>284</v>
      </c>
      <c r="I702" s="9">
        <v>350.09999999999945</v>
      </c>
      <c r="J702" s="9">
        <v>1009.2999999999997</v>
      </c>
      <c r="K702" s="227">
        <v>1204.4000000000001</v>
      </c>
      <c r="M702" s="72">
        <f t="shared" si="17"/>
        <v>2563.7999999999993</v>
      </c>
      <c r="O702" t="s">
        <v>290</v>
      </c>
      <c r="S702" s="294"/>
      <c r="T702" s="68"/>
      <c r="U702" s="397"/>
      <c r="V702" s="68"/>
      <c r="W702" s="68"/>
    </row>
    <row r="703" spans="1:23" ht="15">
      <c r="A703" s="28" t="s">
        <v>857</v>
      </c>
      <c r="B703" s="68" t="s">
        <v>853</v>
      </c>
      <c r="E703" s="9" t="s">
        <v>284</v>
      </c>
      <c r="F703" s="9" t="s">
        <v>284</v>
      </c>
      <c r="G703" s="9" t="s">
        <v>284</v>
      </c>
      <c r="H703" s="9">
        <v>614.59999999999991</v>
      </c>
      <c r="I703" s="9">
        <v>332.09999999999945</v>
      </c>
      <c r="J703" s="9">
        <v>892.20000000000027</v>
      </c>
      <c r="K703" s="9">
        <v>721.60000000000036</v>
      </c>
      <c r="M703" s="72">
        <f t="shared" si="17"/>
        <v>2560.5</v>
      </c>
      <c r="S703" s="68"/>
      <c r="T703" s="68"/>
      <c r="U703" s="396"/>
      <c r="V703" s="68"/>
      <c r="W703" s="68"/>
    </row>
    <row r="704" spans="1:23" ht="15">
      <c r="A704" s="28" t="s">
        <v>858</v>
      </c>
      <c r="B704" s="68" t="s">
        <v>29</v>
      </c>
      <c r="E704" s="9">
        <v>482.4</v>
      </c>
      <c r="F704" s="227">
        <v>739.6</v>
      </c>
      <c r="G704" s="9">
        <v>465.8</v>
      </c>
      <c r="H704" s="9" t="s">
        <v>284</v>
      </c>
      <c r="I704" s="9" t="s">
        <v>284</v>
      </c>
      <c r="J704" s="9">
        <v>857.99999999999909</v>
      </c>
      <c r="K704" s="9" t="s">
        <v>284</v>
      </c>
      <c r="M704" s="72">
        <f t="shared" si="17"/>
        <v>2545.7999999999993</v>
      </c>
      <c r="O704" t="s">
        <v>293</v>
      </c>
      <c r="S704" s="68"/>
      <c r="T704" s="68"/>
      <c r="U704" s="396"/>
      <c r="V704" s="68"/>
      <c r="W704" s="68"/>
    </row>
    <row r="705" spans="1:23" ht="15">
      <c r="A705" s="28" t="s">
        <v>864</v>
      </c>
      <c r="B705" s="240" t="s">
        <v>1837</v>
      </c>
      <c r="C705" s="3"/>
      <c r="D705" s="3"/>
      <c r="E705" s="9" t="s">
        <v>284</v>
      </c>
      <c r="F705" s="9" t="s">
        <v>284</v>
      </c>
      <c r="G705" s="9" t="s">
        <v>284</v>
      </c>
      <c r="H705" s="9" t="s">
        <v>284</v>
      </c>
      <c r="I705" s="9">
        <v>497.70000000000073</v>
      </c>
      <c r="J705" s="9">
        <v>1142.5</v>
      </c>
      <c r="K705" s="9">
        <v>884.30000000000109</v>
      </c>
      <c r="M705" s="72">
        <f t="shared" si="17"/>
        <v>2524.5000000000018</v>
      </c>
      <c r="S705" s="68"/>
      <c r="T705" s="68"/>
      <c r="U705" s="396"/>
      <c r="V705" s="68"/>
      <c r="W705" s="68"/>
    </row>
    <row r="706" spans="1:23" ht="15">
      <c r="A706" s="28" t="s">
        <v>865</v>
      </c>
      <c r="B706" s="240" t="s">
        <v>1835</v>
      </c>
      <c r="C706" s="3"/>
      <c r="D706" s="3"/>
      <c r="E706" s="9" t="s">
        <v>284</v>
      </c>
      <c r="F706" s="9" t="s">
        <v>284</v>
      </c>
      <c r="G706" s="9" t="s">
        <v>284</v>
      </c>
      <c r="H706" s="9" t="s">
        <v>284</v>
      </c>
      <c r="I706" s="9">
        <v>384.49999999999909</v>
      </c>
      <c r="J706" s="9">
        <v>968.80000000000018</v>
      </c>
      <c r="K706" s="9">
        <v>1137.5999999999999</v>
      </c>
      <c r="M706" s="72">
        <f t="shared" si="17"/>
        <v>2490.8999999999992</v>
      </c>
      <c r="S706" s="28"/>
      <c r="T706" s="68"/>
      <c r="U706" s="396"/>
      <c r="V706" s="68"/>
      <c r="W706" s="68"/>
    </row>
    <row r="707" spans="1:23" ht="15">
      <c r="A707" s="28" t="s">
        <v>866</v>
      </c>
      <c r="B707" s="240" t="s">
        <v>1840</v>
      </c>
      <c r="C707" s="3"/>
      <c r="D707" s="3"/>
      <c r="E707" s="9" t="s">
        <v>284</v>
      </c>
      <c r="F707" s="9" t="s">
        <v>284</v>
      </c>
      <c r="G707" s="9" t="s">
        <v>284</v>
      </c>
      <c r="H707" s="9" t="s">
        <v>284</v>
      </c>
      <c r="I707" s="9">
        <v>333.19999999999982</v>
      </c>
      <c r="J707" s="9">
        <v>1186.2000000000012</v>
      </c>
      <c r="K707" s="9">
        <v>959.34999999999991</v>
      </c>
      <c r="M707" s="72">
        <f t="shared" si="17"/>
        <v>2478.7500000000009</v>
      </c>
      <c r="S707" s="68"/>
      <c r="T707" s="68"/>
      <c r="U707" s="396"/>
      <c r="V707" s="68"/>
      <c r="W707" s="68"/>
    </row>
    <row r="708" spans="1:23" ht="15">
      <c r="A708" s="28" t="s">
        <v>868</v>
      </c>
      <c r="B708" s="28" t="s">
        <v>799</v>
      </c>
      <c r="E708" s="9" t="s">
        <v>284</v>
      </c>
      <c r="F708" s="9" t="s">
        <v>284</v>
      </c>
      <c r="G708" s="9" t="s">
        <v>284</v>
      </c>
      <c r="H708" s="227">
        <v>810.00000000000091</v>
      </c>
      <c r="I708" s="9">
        <v>285.60000000000127</v>
      </c>
      <c r="J708" s="9">
        <v>639.29999999999995</v>
      </c>
      <c r="K708" s="9">
        <v>743.19999999999936</v>
      </c>
      <c r="M708" s="72">
        <f t="shared" si="17"/>
        <v>2478.1000000000013</v>
      </c>
      <c r="O708" t="s">
        <v>298</v>
      </c>
      <c r="S708" s="235"/>
      <c r="T708" s="68"/>
      <c r="U708" s="396"/>
      <c r="V708" s="68"/>
      <c r="W708" s="68"/>
    </row>
    <row r="709" spans="1:23" ht="15">
      <c r="A709" s="28" t="s">
        <v>869</v>
      </c>
      <c r="B709" s="240" t="s">
        <v>1838</v>
      </c>
      <c r="C709" s="3"/>
      <c r="D709" s="3"/>
      <c r="E709" s="9" t="s">
        <v>284</v>
      </c>
      <c r="F709" s="9" t="s">
        <v>284</v>
      </c>
      <c r="G709" s="9" t="s">
        <v>284</v>
      </c>
      <c r="H709" s="9" t="s">
        <v>284</v>
      </c>
      <c r="I709" s="9">
        <v>457.00000000000091</v>
      </c>
      <c r="J709" s="9">
        <v>963.79999999999882</v>
      </c>
      <c r="K709" s="9">
        <v>1034.9999999999991</v>
      </c>
      <c r="M709" s="72">
        <f t="shared" si="17"/>
        <v>2455.7999999999988</v>
      </c>
      <c r="S709" s="68"/>
      <c r="T709" s="68"/>
      <c r="U709" s="397"/>
      <c r="V709" s="68"/>
      <c r="W709" s="68"/>
    </row>
    <row r="710" spans="1:23" ht="15">
      <c r="A710" s="28" t="s">
        <v>870</v>
      </c>
      <c r="B710" s="294" t="s">
        <v>2217</v>
      </c>
      <c r="C710" s="3"/>
      <c r="D710" s="3"/>
      <c r="E710" s="9" t="s">
        <v>284</v>
      </c>
      <c r="F710" s="9" t="s">
        <v>284</v>
      </c>
      <c r="G710" s="9" t="s">
        <v>284</v>
      </c>
      <c r="H710" s="9" t="s">
        <v>284</v>
      </c>
      <c r="I710" s="9" t="s">
        <v>284</v>
      </c>
      <c r="J710" s="9">
        <v>1086.7000000000003</v>
      </c>
      <c r="K710" s="227">
        <v>1143.699999999998</v>
      </c>
      <c r="M710" s="72">
        <f t="shared" si="17"/>
        <v>2230.3999999999983</v>
      </c>
      <c r="O710" t="s">
        <v>294</v>
      </c>
      <c r="S710" s="294"/>
      <c r="T710" s="68"/>
      <c r="U710" s="396"/>
      <c r="V710" s="68"/>
      <c r="W710" s="68"/>
    </row>
    <row r="711" spans="1:23" ht="15">
      <c r="A711" s="28" t="s">
        <v>873</v>
      </c>
      <c r="B711" s="68" t="s">
        <v>35</v>
      </c>
      <c r="E711" s="9">
        <v>144.69999999999999</v>
      </c>
      <c r="F711" s="224">
        <v>973.9</v>
      </c>
      <c r="G711" s="9">
        <v>366</v>
      </c>
      <c r="H711" s="9">
        <v>257.29999999999927</v>
      </c>
      <c r="I711" s="9">
        <v>478.74999999999727</v>
      </c>
      <c r="J711" s="9" t="s">
        <v>284</v>
      </c>
      <c r="K711" s="9" t="s">
        <v>284</v>
      </c>
      <c r="L711" s="74"/>
      <c r="M711" s="72">
        <f t="shared" si="17"/>
        <v>2220.6499999999965</v>
      </c>
      <c r="O711" t="s">
        <v>287</v>
      </c>
      <c r="R711" s="3" t="s">
        <v>1961</v>
      </c>
      <c r="S711" s="68"/>
      <c r="T711" s="68"/>
      <c r="U711" s="397"/>
      <c r="V711" s="68"/>
      <c r="W711" s="68"/>
    </row>
    <row r="712" spans="1:23" ht="15">
      <c r="A712" s="28" t="s">
        <v>999</v>
      </c>
      <c r="B712" s="294" t="s">
        <v>2223</v>
      </c>
      <c r="C712" s="3"/>
      <c r="D712" s="3"/>
      <c r="E712" s="9" t="s">
        <v>284</v>
      </c>
      <c r="F712" s="9" t="s">
        <v>284</v>
      </c>
      <c r="G712" s="9" t="s">
        <v>284</v>
      </c>
      <c r="H712" s="9" t="s">
        <v>284</v>
      </c>
      <c r="I712" s="9" t="s">
        <v>284</v>
      </c>
      <c r="J712" s="9">
        <v>1195.8000000000002</v>
      </c>
      <c r="K712" s="9">
        <v>1010.3999999999983</v>
      </c>
      <c r="M712" s="72">
        <f t="shared" si="17"/>
        <v>2206.1999999999985</v>
      </c>
      <c r="S712" s="68"/>
      <c r="T712" s="68"/>
      <c r="U712" s="397"/>
      <c r="V712" s="68"/>
      <c r="W712" s="68"/>
    </row>
    <row r="713" spans="1:23" ht="15">
      <c r="A713" s="28" t="s">
        <v>1000</v>
      </c>
      <c r="B713" s="240" t="s">
        <v>1833</v>
      </c>
      <c r="C713" s="3"/>
      <c r="D713" s="3"/>
      <c r="E713" s="9" t="s">
        <v>284</v>
      </c>
      <c r="F713" s="9" t="s">
        <v>284</v>
      </c>
      <c r="G713" s="9" t="s">
        <v>284</v>
      </c>
      <c r="H713" s="9" t="s">
        <v>284</v>
      </c>
      <c r="I713" s="9">
        <v>219.89999999999782</v>
      </c>
      <c r="J713" s="9">
        <v>894.80000000000018</v>
      </c>
      <c r="K713" s="9">
        <v>911.49999999999955</v>
      </c>
      <c r="M713" s="72">
        <f t="shared" si="17"/>
        <v>2026.1999999999975</v>
      </c>
      <c r="S713" s="294"/>
      <c r="T713" s="68"/>
      <c r="U713" s="396"/>
      <c r="V713" s="68"/>
      <c r="W713" s="68"/>
    </row>
    <row r="714" spans="1:23" ht="15">
      <c r="A714" s="28" t="s">
        <v>1001</v>
      </c>
      <c r="B714" s="294" t="s">
        <v>2236</v>
      </c>
      <c r="C714" s="3"/>
      <c r="D714" s="3"/>
      <c r="E714" s="9" t="s">
        <v>284</v>
      </c>
      <c r="F714" s="9" t="s">
        <v>284</v>
      </c>
      <c r="G714" s="9" t="s">
        <v>284</v>
      </c>
      <c r="H714" s="9" t="s">
        <v>284</v>
      </c>
      <c r="I714" s="9" t="s">
        <v>284</v>
      </c>
      <c r="J714" s="9">
        <v>1162.1999999999998</v>
      </c>
      <c r="K714" s="9">
        <v>840.90000000000191</v>
      </c>
      <c r="M714" s="72">
        <f t="shared" si="17"/>
        <v>2003.1000000000017</v>
      </c>
      <c r="S714" s="294"/>
      <c r="T714" s="68"/>
      <c r="U714" s="397"/>
      <c r="V714" s="68"/>
      <c r="W714" s="68"/>
    </row>
    <row r="715" spans="1:23" ht="15">
      <c r="A715" s="28" t="s">
        <v>1002</v>
      </c>
      <c r="B715" s="294" t="s">
        <v>2224</v>
      </c>
      <c r="C715" s="3"/>
      <c r="D715" s="3"/>
      <c r="E715" s="9" t="s">
        <v>284</v>
      </c>
      <c r="F715" s="9" t="s">
        <v>284</v>
      </c>
      <c r="G715" s="9" t="s">
        <v>284</v>
      </c>
      <c r="H715" s="9" t="s">
        <v>284</v>
      </c>
      <c r="I715" s="9" t="s">
        <v>284</v>
      </c>
      <c r="J715" s="9">
        <v>949.99999999999818</v>
      </c>
      <c r="K715" s="9">
        <v>1013.5000000000005</v>
      </c>
      <c r="M715" s="72">
        <f t="shared" si="17"/>
        <v>1963.4999999999986</v>
      </c>
      <c r="T715" s="68"/>
      <c r="U715" s="397"/>
      <c r="V715" s="68"/>
      <c r="W715" s="68"/>
    </row>
    <row r="716" spans="1:23" ht="15">
      <c r="A716" s="28" t="s">
        <v>1003</v>
      </c>
      <c r="B716" s="294" t="s">
        <v>2221</v>
      </c>
      <c r="C716" s="3"/>
      <c r="D716" s="3"/>
      <c r="E716" s="9" t="s">
        <v>284</v>
      </c>
      <c r="F716" s="9" t="s">
        <v>284</v>
      </c>
      <c r="G716" s="9" t="s">
        <v>284</v>
      </c>
      <c r="H716" s="9" t="s">
        <v>284</v>
      </c>
      <c r="I716" s="9" t="s">
        <v>284</v>
      </c>
      <c r="J716" s="9">
        <v>1092.4999999999995</v>
      </c>
      <c r="K716" s="9">
        <v>743.29999999999973</v>
      </c>
      <c r="M716" s="72">
        <f t="shared" ref="M716:M752" si="18">SUM(E716:K716)</f>
        <v>1835.7999999999993</v>
      </c>
      <c r="S716" s="68"/>
      <c r="T716" s="68"/>
      <c r="U716" s="396"/>
      <c r="V716" s="68"/>
      <c r="W716" s="68"/>
    </row>
    <row r="717" spans="1:23" ht="15">
      <c r="A717" s="28" t="s">
        <v>1004</v>
      </c>
      <c r="B717" s="294" t="s">
        <v>2226</v>
      </c>
      <c r="C717" s="3"/>
      <c r="D717" s="3"/>
      <c r="E717" s="9" t="s">
        <v>284</v>
      </c>
      <c r="F717" s="9" t="s">
        <v>284</v>
      </c>
      <c r="G717" s="9" t="s">
        <v>284</v>
      </c>
      <c r="H717" s="9" t="s">
        <v>284</v>
      </c>
      <c r="I717" s="9" t="s">
        <v>284</v>
      </c>
      <c r="J717" s="9">
        <v>1033.2000000000007</v>
      </c>
      <c r="K717" s="9">
        <v>791.900000000001</v>
      </c>
      <c r="M717" s="72">
        <f t="shared" si="18"/>
        <v>1825.1000000000017</v>
      </c>
      <c r="S717" s="294"/>
      <c r="T717" s="68"/>
      <c r="U717" s="396"/>
      <c r="V717" s="68"/>
      <c r="W717" s="68"/>
    </row>
    <row r="718" spans="1:23" ht="15">
      <c r="A718" s="28" t="s">
        <v>1005</v>
      </c>
      <c r="B718" s="240" t="s">
        <v>1825</v>
      </c>
      <c r="C718" s="3"/>
      <c r="D718" s="3"/>
      <c r="E718" s="9" t="s">
        <v>284</v>
      </c>
      <c r="F718" s="9" t="s">
        <v>284</v>
      </c>
      <c r="G718" s="9" t="s">
        <v>284</v>
      </c>
      <c r="H718" s="9" t="s">
        <v>284</v>
      </c>
      <c r="I718" s="9">
        <v>497.00000000000182</v>
      </c>
      <c r="J718" s="9">
        <v>522.49999999999977</v>
      </c>
      <c r="K718" s="9">
        <v>802.09999999999854</v>
      </c>
      <c r="M718" s="72">
        <f t="shared" si="18"/>
        <v>1821.6000000000001</v>
      </c>
      <c r="S718" s="294"/>
      <c r="T718" s="68"/>
      <c r="U718" s="396"/>
      <c r="V718" s="68"/>
      <c r="W718" s="68"/>
    </row>
    <row r="719" spans="1:23" ht="15">
      <c r="A719" s="28" t="s">
        <v>1006</v>
      </c>
      <c r="B719" s="68" t="s">
        <v>4</v>
      </c>
      <c r="E719" s="9">
        <v>322.89999999999998</v>
      </c>
      <c r="F719" s="9">
        <v>358.6</v>
      </c>
      <c r="G719" s="9">
        <v>373</v>
      </c>
      <c r="H719" s="9">
        <v>467.05000000000064</v>
      </c>
      <c r="I719" s="9">
        <v>99.200000000000728</v>
      </c>
      <c r="J719" s="9" t="s">
        <v>284</v>
      </c>
      <c r="K719" s="9" t="s">
        <v>284</v>
      </c>
      <c r="L719" s="74"/>
      <c r="M719" s="72">
        <f t="shared" si="18"/>
        <v>1620.7500000000014</v>
      </c>
      <c r="S719" s="294"/>
      <c r="T719" s="68"/>
      <c r="U719" s="396"/>
      <c r="V719" s="68"/>
      <c r="W719" s="68"/>
    </row>
    <row r="720" spans="1:23" ht="15">
      <c r="A720" s="28" t="s">
        <v>1007</v>
      </c>
      <c r="B720" s="294" t="s">
        <v>2225</v>
      </c>
      <c r="C720" s="3"/>
      <c r="D720" s="3"/>
      <c r="E720" s="9" t="s">
        <v>284</v>
      </c>
      <c r="F720" s="9" t="s">
        <v>284</v>
      </c>
      <c r="G720" s="9" t="s">
        <v>284</v>
      </c>
      <c r="H720" s="9" t="s">
        <v>284</v>
      </c>
      <c r="I720" s="9" t="s">
        <v>284</v>
      </c>
      <c r="J720" s="9">
        <v>1083.6000000000001</v>
      </c>
      <c r="K720" s="9">
        <v>505.99999999999955</v>
      </c>
      <c r="M720" s="72">
        <f t="shared" si="18"/>
        <v>1589.5999999999997</v>
      </c>
      <c r="S720" s="68"/>
      <c r="T720" s="68"/>
      <c r="U720" s="397"/>
      <c r="V720" s="68"/>
      <c r="W720" s="68"/>
    </row>
    <row r="721" spans="1:23" ht="15">
      <c r="A721" s="28" t="s">
        <v>1008</v>
      </c>
      <c r="B721" s="240" t="s">
        <v>1823</v>
      </c>
      <c r="C721" s="3"/>
      <c r="D721" s="3"/>
      <c r="E721" s="9" t="s">
        <v>284</v>
      </c>
      <c r="F721" s="9" t="s">
        <v>284</v>
      </c>
      <c r="G721" s="9" t="s">
        <v>284</v>
      </c>
      <c r="H721" s="9" t="s">
        <v>284</v>
      </c>
      <c r="I721" s="9">
        <v>194.59999999999945</v>
      </c>
      <c r="J721" s="9">
        <v>681.30000000000018</v>
      </c>
      <c r="K721" s="9">
        <v>676</v>
      </c>
      <c r="M721" s="72">
        <f t="shared" si="18"/>
        <v>1551.8999999999996</v>
      </c>
      <c r="S721" s="68"/>
      <c r="T721" s="68"/>
      <c r="U721" s="396"/>
      <c r="V721" s="68"/>
      <c r="W721" s="68"/>
    </row>
    <row r="722" spans="1:23" ht="15">
      <c r="A722" s="28" t="s">
        <v>1009</v>
      </c>
      <c r="B722" s="68" t="s">
        <v>178</v>
      </c>
      <c r="E722" s="9">
        <v>603.85</v>
      </c>
      <c r="F722" s="222">
        <v>928</v>
      </c>
      <c r="G722" s="9" t="s">
        <v>284</v>
      </c>
      <c r="H722" s="9" t="s">
        <v>284</v>
      </c>
      <c r="I722" s="9" t="s">
        <v>284</v>
      </c>
      <c r="J722" s="9" t="s">
        <v>284</v>
      </c>
      <c r="K722" s="9" t="s">
        <v>284</v>
      </c>
      <c r="L722" s="74"/>
      <c r="M722" s="72">
        <f t="shared" si="18"/>
        <v>1531.85</v>
      </c>
      <c r="O722" t="s">
        <v>306</v>
      </c>
      <c r="S722" s="68"/>
      <c r="T722" s="68"/>
      <c r="U722" s="396"/>
      <c r="V722" s="68"/>
      <c r="W722" s="68"/>
    </row>
    <row r="723" spans="1:23" ht="15">
      <c r="A723" s="28" t="s">
        <v>1010</v>
      </c>
      <c r="B723" s="240" t="s">
        <v>1826</v>
      </c>
      <c r="C723" s="3"/>
      <c r="D723" s="3"/>
      <c r="E723" s="9" t="s">
        <v>284</v>
      </c>
      <c r="F723" s="9" t="s">
        <v>284</v>
      </c>
      <c r="G723" s="9" t="s">
        <v>284</v>
      </c>
      <c r="H723" s="9" t="s">
        <v>284</v>
      </c>
      <c r="I723" s="9">
        <v>409.69999999999982</v>
      </c>
      <c r="J723" s="9">
        <v>1053.0999999999999</v>
      </c>
      <c r="K723" s="9" t="s">
        <v>284</v>
      </c>
      <c r="M723" s="72">
        <f t="shared" si="18"/>
        <v>1462.7999999999997</v>
      </c>
      <c r="S723" s="294"/>
      <c r="T723" s="68"/>
      <c r="U723" s="396"/>
      <c r="V723" s="68"/>
      <c r="W723" s="68"/>
    </row>
    <row r="724" spans="1:23" ht="15">
      <c r="A724" s="28" t="s">
        <v>1011</v>
      </c>
      <c r="B724" s="294" t="s">
        <v>2222</v>
      </c>
      <c r="C724" s="3"/>
      <c r="D724" s="3"/>
      <c r="E724" s="9" t="s">
        <v>284</v>
      </c>
      <c r="F724" s="9" t="s">
        <v>284</v>
      </c>
      <c r="G724" s="9" t="s">
        <v>284</v>
      </c>
      <c r="H724" s="9" t="s">
        <v>284</v>
      </c>
      <c r="I724" s="9" t="s">
        <v>284</v>
      </c>
      <c r="J724" s="9">
        <v>769.09999999999991</v>
      </c>
      <c r="K724" s="9">
        <v>542.39999999999964</v>
      </c>
      <c r="M724" s="72">
        <f t="shared" si="18"/>
        <v>1311.4999999999995</v>
      </c>
      <c r="S724" s="294"/>
      <c r="T724" s="68"/>
      <c r="U724" s="396"/>
      <c r="V724" s="68"/>
      <c r="W724" s="68"/>
    </row>
    <row r="725" spans="1:23" ht="15">
      <c r="A725" s="28" t="s">
        <v>1012</v>
      </c>
      <c r="B725" s="294" t="s">
        <v>2218</v>
      </c>
      <c r="C725" s="3"/>
      <c r="D725" s="3"/>
      <c r="E725" s="9" t="s">
        <v>284</v>
      </c>
      <c r="F725" s="9" t="s">
        <v>284</v>
      </c>
      <c r="G725" s="9" t="s">
        <v>284</v>
      </c>
      <c r="H725" s="9" t="s">
        <v>284</v>
      </c>
      <c r="I725" s="9" t="s">
        <v>284</v>
      </c>
      <c r="J725" s="9">
        <v>782.8</v>
      </c>
      <c r="K725" s="9">
        <v>465.90000000000009</v>
      </c>
      <c r="M725" s="72">
        <f t="shared" si="18"/>
        <v>1248.7</v>
      </c>
      <c r="S725" s="28"/>
      <c r="T725" s="68"/>
      <c r="U725" s="396"/>
      <c r="V725" s="68"/>
      <c r="W725" s="68"/>
    </row>
    <row r="726" spans="1:23" ht="15">
      <c r="A726" s="28" t="s">
        <v>1013</v>
      </c>
      <c r="B726" s="68" t="s">
        <v>158</v>
      </c>
      <c r="E726" s="9" t="s">
        <v>284</v>
      </c>
      <c r="F726" s="9" t="s">
        <v>284</v>
      </c>
      <c r="G726" s="9">
        <v>338.7</v>
      </c>
      <c r="H726" s="9">
        <v>616.30000000000109</v>
      </c>
      <c r="I726" s="9">
        <v>237.99999999999818</v>
      </c>
      <c r="J726" s="9" t="s">
        <v>284</v>
      </c>
      <c r="K726" s="9" t="s">
        <v>284</v>
      </c>
      <c r="L726" s="74"/>
      <c r="M726" s="72">
        <f t="shared" si="18"/>
        <v>1192.9999999999993</v>
      </c>
      <c r="S726" s="235"/>
      <c r="T726" s="68"/>
      <c r="U726" s="396"/>
      <c r="V726" s="68"/>
      <c r="W726" s="68"/>
    </row>
    <row r="727" spans="1:23" ht="15">
      <c r="A727" s="28" t="s">
        <v>1014</v>
      </c>
      <c r="B727" s="294" t="s">
        <v>2543</v>
      </c>
      <c r="C727" s="3"/>
      <c r="D727" s="3"/>
      <c r="E727" s="9" t="s">
        <v>284</v>
      </c>
      <c r="F727" s="9" t="s">
        <v>284</v>
      </c>
      <c r="G727" s="9" t="s">
        <v>284</v>
      </c>
      <c r="H727" s="9" t="s">
        <v>284</v>
      </c>
      <c r="I727" s="9" t="s">
        <v>284</v>
      </c>
      <c r="J727" s="9" t="s">
        <v>284</v>
      </c>
      <c r="K727" s="227">
        <v>1188.4999999999995</v>
      </c>
      <c r="L727" s="74"/>
      <c r="M727" s="72">
        <f t="shared" si="18"/>
        <v>1188.4999999999995</v>
      </c>
      <c r="O727" t="s">
        <v>303</v>
      </c>
      <c r="S727" s="294"/>
      <c r="T727" s="68"/>
      <c r="U727" s="396"/>
      <c r="V727" s="68"/>
      <c r="W727" s="68"/>
    </row>
    <row r="728" spans="1:23" ht="15">
      <c r="A728" s="28" t="s">
        <v>1015</v>
      </c>
      <c r="B728" s="294" t="s">
        <v>2259</v>
      </c>
      <c r="C728" s="3"/>
      <c r="D728" s="3"/>
      <c r="E728" s="9" t="s">
        <v>284</v>
      </c>
      <c r="F728" s="9" t="s">
        <v>284</v>
      </c>
      <c r="G728" s="9" t="s">
        <v>284</v>
      </c>
      <c r="H728" s="9" t="s">
        <v>284</v>
      </c>
      <c r="I728" s="9" t="s">
        <v>284</v>
      </c>
      <c r="J728" s="9" t="s">
        <v>284</v>
      </c>
      <c r="K728" s="9">
        <v>1130.4999999999995</v>
      </c>
      <c r="L728" s="74"/>
      <c r="M728" s="72">
        <f t="shared" si="18"/>
        <v>1130.4999999999995</v>
      </c>
      <c r="S728" s="294"/>
      <c r="T728" s="68"/>
      <c r="U728" s="396"/>
      <c r="V728" s="68"/>
      <c r="W728" s="68"/>
    </row>
    <row r="729" spans="1:23" ht="15">
      <c r="A729" s="28" t="s">
        <v>1016</v>
      </c>
      <c r="B729" s="294" t="s">
        <v>2255</v>
      </c>
      <c r="C729" s="3"/>
      <c r="D729" s="3"/>
      <c r="E729" s="9" t="s">
        <v>284</v>
      </c>
      <c r="F729" s="9" t="s">
        <v>284</v>
      </c>
      <c r="G729" s="9" t="s">
        <v>284</v>
      </c>
      <c r="H729" s="9" t="s">
        <v>284</v>
      </c>
      <c r="I729" s="9" t="s">
        <v>284</v>
      </c>
      <c r="J729" s="9" t="s">
        <v>284</v>
      </c>
      <c r="K729" s="9">
        <v>1041.3999999999987</v>
      </c>
      <c r="L729" s="74"/>
      <c r="M729" s="72">
        <f t="shared" si="18"/>
        <v>1041.3999999999987</v>
      </c>
      <c r="S729" s="28"/>
      <c r="T729" s="68"/>
      <c r="U729" s="396"/>
      <c r="V729" s="68"/>
      <c r="W729" s="68"/>
    </row>
    <row r="730" spans="1:23" ht="15">
      <c r="A730" s="28" t="s">
        <v>1017</v>
      </c>
      <c r="B730" s="294" t="s">
        <v>2258</v>
      </c>
      <c r="C730" s="3"/>
      <c r="D730" s="3"/>
      <c r="E730" s="9" t="s">
        <v>284</v>
      </c>
      <c r="F730" s="9" t="s">
        <v>284</v>
      </c>
      <c r="G730" s="9" t="s">
        <v>284</v>
      </c>
      <c r="H730" s="9" t="s">
        <v>284</v>
      </c>
      <c r="I730" s="9" t="s">
        <v>284</v>
      </c>
      <c r="J730" s="9" t="s">
        <v>284</v>
      </c>
      <c r="K730" s="9">
        <v>1013.0000000000009</v>
      </c>
      <c r="L730" s="74"/>
      <c r="M730" s="72">
        <f t="shared" si="18"/>
        <v>1013.0000000000009</v>
      </c>
      <c r="S730" s="235"/>
      <c r="T730" s="68"/>
      <c r="U730" s="396"/>
      <c r="V730" s="68"/>
      <c r="W730" s="68"/>
    </row>
    <row r="731" spans="1:23" ht="15">
      <c r="A731" s="28" t="s">
        <v>1018</v>
      </c>
      <c r="B731" s="294" t="s">
        <v>2257</v>
      </c>
      <c r="C731" s="3"/>
      <c r="D731" s="3"/>
      <c r="E731" s="9" t="s">
        <v>284</v>
      </c>
      <c r="F731" s="9" t="s">
        <v>284</v>
      </c>
      <c r="G731" s="9" t="s">
        <v>284</v>
      </c>
      <c r="H731" s="9" t="s">
        <v>284</v>
      </c>
      <c r="I731" s="9" t="s">
        <v>284</v>
      </c>
      <c r="J731" s="9" t="s">
        <v>284</v>
      </c>
      <c r="K731" s="9">
        <v>929.79999999999927</v>
      </c>
      <c r="L731" s="74"/>
      <c r="M731" s="72">
        <f t="shared" si="18"/>
        <v>929.79999999999927</v>
      </c>
      <c r="S731" s="68"/>
      <c r="T731" s="68"/>
      <c r="U731" s="396"/>
      <c r="V731" s="68"/>
      <c r="W731" s="68"/>
    </row>
    <row r="732" spans="1:23" ht="15">
      <c r="A732" s="28" t="s">
        <v>1019</v>
      </c>
      <c r="B732" s="68" t="s">
        <v>840</v>
      </c>
      <c r="E732" s="9" t="s">
        <v>284</v>
      </c>
      <c r="F732" s="9" t="s">
        <v>284</v>
      </c>
      <c r="G732" s="9" t="s">
        <v>284</v>
      </c>
      <c r="H732" s="9">
        <v>623.45000000000027</v>
      </c>
      <c r="I732" s="9">
        <v>300.10000000000036</v>
      </c>
      <c r="J732" s="9" t="s">
        <v>284</v>
      </c>
      <c r="K732" s="9" t="s">
        <v>284</v>
      </c>
      <c r="L732" s="74"/>
      <c r="M732" s="72">
        <f t="shared" si="18"/>
        <v>923.55000000000064</v>
      </c>
      <c r="S732" s="68"/>
      <c r="T732" s="3"/>
      <c r="U732" s="84"/>
      <c r="V732" s="143"/>
    </row>
    <row r="733" spans="1:23" ht="15">
      <c r="A733" s="28" t="s">
        <v>1020</v>
      </c>
      <c r="B733" s="294" t="s">
        <v>2252</v>
      </c>
      <c r="C733" s="3"/>
      <c r="D733" s="3"/>
      <c r="E733" s="9" t="s">
        <v>284</v>
      </c>
      <c r="F733" s="9" t="s">
        <v>284</v>
      </c>
      <c r="G733" s="9" t="s">
        <v>284</v>
      </c>
      <c r="H733" s="9" t="s">
        <v>284</v>
      </c>
      <c r="I733" s="9" t="s">
        <v>284</v>
      </c>
      <c r="J733" s="9" t="s">
        <v>284</v>
      </c>
      <c r="K733" s="9">
        <v>791.59999999999945</v>
      </c>
      <c r="L733" s="74"/>
      <c r="M733" s="72">
        <f t="shared" si="18"/>
        <v>791.59999999999945</v>
      </c>
      <c r="S733" s="294"/>
      <c r="T733" s="3"/>
      <c r="U733" s="84"/>
      <c r="V733" s="143"/>
    </row>
    <row r="734" spans="1:23" ht="15">
      <c r="A734" s="28" t="s">
        <v>1021</v>
      </c>
      <c r="B734" s="68" t="s">
        <v>179</v>
      </c>
      <c r="E734" s="227">
        <v>782.8</v>
      </c>
      <c r="F734" s="9" t="s">
        <v>284</v>
      </c>
      <c r="G734" s="9" t="s">
        <v>284</v>
      </c>
      <c r="H734" s="9" t="s">
        <v>284</v>
      </c>
      <c r="I734" s="9" t="s">
        <v>284</v>
      </c>
      <c r="J734" s="9" t="s">
        <v>284</v>
      </c>
      <c r="K734" s="9" t="s">
        <v>284</v>
      </c>
      <c r="L734" s="74"/>
      <c r="M734" s="72">
        <f t="shared" si="18"/>
        <v>782.8</v>
      </c>
      <c r="O734" t="s">
        <v>290</v>
      </c>
      <c r="S734" s="3"/>
      <c r="T734" s="3"/>
      <c r="U734" s="84"/>
      <c r="V734" s="143"/>
    </row>
    <row r="735" spans="1:23" ht="15">
      <c r="A735" s="28" t="s">
        <v>1022</v>
      </c>
      <c r="B735" s="294" t="s">
        <v>2254</v>
      </c>
      <c r="C735" s="3"/>
      <c r="D735" s="3"/>
      <c r="E735" s="9" t="s">
        <v>284</v>
      </c>
      <c r="F735" s="9" t="s">
        <v>284</v>
      </c>
      <c r="G735" s="9" t="s">
        <v>284</v>
      </c>
      <c r="H735" s="9" t="s">
        <v>284</v>
      </c>
      <c r="I735" s="9" t="s">
        <v>284</v>
      </c>
      <c r="J735" s="9" t="s">
        <v>284</v>
      </c>
      <c r="K735" s="9">
        <v>752.69999999999845</v>
      </c>
      <c r="L735" s="74"/>
      <c r="M735" s="72">
        <f t="shared" si="18"/>
        <v>752.69999999999845</v>
      </c>
      <c r="T735" s="3"/>
      <c r="U735" s="84"/>
      <c r="V735" s="143"/>
    </row>
    <row r="736" spans="1:23" ht="15">
      <c r="A736" s="28" t="s">
        <v>1023</v>
      </c>
      <c r="B736" s="294" t="s">
        <v>2219</v>
      </c>
      <c r="C736" s="3"/>
      <c r="D736" s="3"/>
      <c r="E736" s="9" t="s">
        <v>284</v>
      </c>
      <c r="F736" s="9" t="s">
        <v>284</v>
      </c>
      <c r="G736" s="9" t="s">
        <v>284</v>
      </c>
      <c r="H736" s="9" t="s">
        <v>284</v>
      </c>
      <c r="I736" s="9" t="s">
        <v>284</v>
      </c>
      <c r="J736" s="9">
        <v>745.60000000000036</v>
      </c>
      <c r="K736" s="9" t="s">
        <v>284</v>
      </c>
      <c r="M736" s="72">
        <f t="shared" si="18"/>
        <v>745.60000000000036</v>
      </c>
      <c r="T736" s="3"/>
      <c r="U736" s="84"/>
      <c r="V736" s="143"/>
    </row>
    <row r="737" spans="1:22" ht="15">
      <c r="A737" s="28" t="s">
        <v>1024</v>
      </c>
      <c r="B737" s="68" t="s">
        <v>815</v>
      </c>
      <c r="E737" s="9" t="s">
        <v>284</v>
      </c>
      <c r="F737" s="9" t="s">
        <v>284</v>
      </c>
      <c r="G737" s="9" t="s">
        <v>284</v>
      </c>
      <c r="H737" s="9">
        <v>405.54999999999973</v>
      </c>
      <c r="I737" s="9">
        <v>339.09999999999945</v>
      </c>
      <c r="J737" s="9" t="s">
        <v>284</v>
      </c>
      <c r="K737" s="9" t="s">
        <v>284</v>
      </c>
      <c r="L737" s="74"/>
      <c r="M737" s="72">
        <f t="shared" si="18"/>
        <v>744.64999999999918</v>
      </c>
      <c r="T737" s="3"/>
      <c r="U737" s="84"/>
      <c r="V737" s="143"/>
    </row>
    <row r="738" spans="1:22" ht="15">
      <c r="A738" s="28" t="s">
        <v>1025</v>
      </c>
      <c r="B738" s="294" t="s">
        <v>2260</v>
      </c>
      <c r="C738" s="3"/>
      <c r="D738" s="3"/>
      <c r="E738" s="9" t="s">
        <v>284</v>
      </c>
      <c r="F738" s="9" t="s">
        <v>284</v>
      </c>
      <c r="G738" s="9" t="s">
        <v>284</v>
      </c>
      <c r="H738" s="9" t="s">
        <v>284</v>
      </c>
      <c r="I738" s="9" t="s">
        <v>284</v>
      </c>
      <c r="J738" s="9" t="s">
        <v>284</v>
      </c>
      <c r="K738" s="9">
        <v>727.50000000000136</v>
      </c>
      <c r="L738" s="74"/>
      <c r="M738" s="72">
        <f t="shared" si="18"/>
        <v>727.50000000000136</v>
      </c>
      <c r="T738" s="3"/>
      <c r="U738" s="84"/>
      <c r="V738" s="143"/>
    </row>
    <row r="739" spans="1:22" ht="15">
      <c r="A739" s="28" t="s">
        <v>1026</v>
      </c>
      <c r="B739" s="68" t="s">
        <v>855</v>
      </c>
      <c r="E739" s="9" t="s">
        <v>284</v>
      </c>
      <c r="F739" s="9" t="s">
        <v>284</v>
      </c>
      <c r="G739" s="9" t="s">
        <v>284</v>
      </c>
      <c r="H739" s="9">
        <v>676.89999999999918</v>
      </c>
      <c r="I739" s="9" t="s">
        <v>284</v>
      </c>
      <c r="J739" s="9" t="s">
        <v>284</v>
      </c>
      <c r="K739" s="9" t="s">
        <v>284</v>
      </c>
      <c r="L739" s="74"/>
      <c r="M739" s="72">
        <f t="shared" si="18"/>
        <v>676.89999999999918</v>
      </c>
      <c r="T739" s="3"/>
      <c r="U739" s="84"/>
      <c r="V739" s="143"/>
    </row>
    <row r="740" spans="1:22" ht="15">
      <c r="A740" s="28" t="s">
        <v>1027</v>
      </c>
      <c r="B740" s="68" t="s">
        <v>164</v>
      </c>
      <c r="E740" s="9" t="s">
        <v>284</v>
      </c>
      <c r="F740" s="9" t="s">
        <v>284</v>
      </c>
      <c r="G740" s="227">
        <v>660.9</v>
      </c>
      <c r="H740" s="9" t="s">
        <v>284</v>
      </c>
      <c r="I740" s="9" t="s">
        <v>284</v>
      </c>
      <c r="J740" s="9" t="s">
        <v>284</v>
      </c>
      <c r="K740" s="9" t="s">
        <v>284</v>
      </c>
      <c r="L740" s="74"/>
      <c r="M740" s="72">
        <f t="shared" si="18"/>
        <v>660.9</v>
      </c>
      <c r="O740" t="s">
        <v>298</v>
      </c>
      <c r="S740" s="3"/>
      <c r="T740" s="3"/>
      <c r="U740" s="84"/>
      <c r="V740" s="143"/>
    </row>
    <row r="741" spans="1:22" ht="15">
      <c r="A741" s="28" t="s">
        <v>1028</v>
      </c>
      <c r="B741" s="294" t="s">
        <v>2281</v>
      </c>
      <c r="C741" s="3"/>
      <c r="D741" s="3"/>
      <c r="E741" s="9" t="s">
        <v>284</v>
      </c>
      <c r="F741" s="9" t="s">
        <v>284</v>
      </c>
      <c r="G741" s="9" t="s">
        <v>284</v>
      </c>
      <c r="H741" s="9" t="s">
        <v>284</v>
      </c>
      <c r="I741" s="9" t="s">
        <v>284</v>
      </c>
      <c r="J741" s="9" t="s">
        <v>284</v>
      </c>
      <c r="K741" s="9">
        <v>606.09999999999854</v>
      </c>
      <c r="L741" s="74"/>
      <c r="M741" s="72">
        <f t="shared" si="18"/>
        <v>606.09999999999854</v>
      </c>
      <c r="S741" s="3"/>
      <c r="T741" s="3"/>
      <c r="U741" s="84"/>
      <c r="V741" s="143"/>
    </row>
    <row r="742" spans="1:22" ht="15">
      <c r="A742" s="28" t="s">
        <v>1029</v>
      </c>
      <c r="B742" s="68" t="s">
        <v>845</v>
      </c>
      <c r="E742" s="9" t="s">
        <v>284</v>
      </c>
      <c r="F742" s="9" t="s">
        <v>284</v>
      </c>
      <c r="G742" s="9" t="s">
        <v>284</v>
      </c>
      <c r="H742" s="9">
        <v>579.89999999999964</v>
      </c>
      <c r="I742" s="9" t="s">
        <v>284</v>
      </c>
      <c r="J742" s="9" t="s">
        <v>284</v>
      </c>
      <c r="K742" s="9" t="s">
        <v>284</v>
      </c>
      <c r="L742" s="74"/>
      <c r="M742" s="72">
        <f t="shared" si="18"/>
        <v>579.89999999999964</v>
      </c>
      <c r="S742" s="3"/>
      <c r="T742" s="3"/>
      <c r="U742" s="84"/>
      <c r="V742" s="143"/>
    </row>
    <row r="743" spans="1:22" ht="15">
      <c r="A743" s="28" t="s">
        <v>1030</v>
      </c>
      <c r="B743" s="240" t="s">
        <v>1839</v>
      </c>
      <c r="C743" s="3"/>
      <c r="D743" s="3"/>
      <c r="E743" s="9" t="s">
        <v>284</v>
      </c>
      <c r="F743" s="9" t="s">
        <v>284</v>
      </c>
      <c r="G743" s="9" t="s">
        <v>284</v>
      </c>
      <c r="H743" s="9" t="s">
        <v>284</v>
      </c>
      <c r="I743" s="9">
        <v>575.10000000000036</v>
      </c>
      <c r="J743" s="9" t="s">
        <v>284</v>
      </c>
      <c r="K743" s="9" t="s">
        <v>284</v>
      </c>
      <c r="M743" s="72">
        <f t="shared" si="18"/>
        <v>575.10000000000036</v>
      </c>
      <c r="S743" s="3"/>
      <c r="T743" s="3"/>
      <c r="U743" s="84"/>
      <c r="V743" s="143"/>
    </row>
    <row r="744" spans="1:22" ht="15">
      <c r="A744" s="28" t="s">
        <v>1031</v>
      </c>
      <c r="B744" s="294" t="s">
        <v>2256</v>
      </c>
      <c r="C744" s="3"/>
      <c r="D744" s="3"/>
      <c r="E744" s="9" t="s">
        <v>284</v>
      </c>
      <c r="F744" s="9" t="s">
        <v>284</v>
      </c>
      <c r="G744" s="9" t="s">
        <v>284</v>
      </c>
      <c r="H744" s="9" t="s">
        <v>284</v>
      </c>
      <c r="I744" s="9" t="s">
        <v>284</v>
      </c>
      <c r="J744" s="9" t="s">
        <v>284</v>
      </c>
      <c r="K744" s="9">
        <v>566.20000000000073</v>
      </c>
      <c r="L744" s="74"/>
      <c r="M744" s="72">
        <f t="shared" si="18"/>
        <v>566.20000000000073</v>
      </c>
      <c r="S744" s="3"/>
      <c r="T744" s="3"/>
      <c r="U744" s="84"/>
      <c r="V744" s="143"/>
    </row>
    <row r="745" spans="1:22" ht="15">
      <c r="A745" s="28" t="s">
        <v>1032</v>
      </c>
      <c r="B745" s="240" t="s">
        <v>1832</v>
      </c>
      <c r="C745" s="3"/>
      <c r="D745" s="3"/>
      <c r="E745" s="9" t="s">
        <v>284</v>
      </c>
      <c r="F745" s="9" t="s">
        <v>284</v>
      </c>
      <c r="G745" s="9" t="s">
        <v>284</v>
      </c>
      <c r="H745" s="9" t="s">
        <v>284</v>
      </c>
      <c r="I745" s="9">
        <v>535.50000000000091</v>
      </c>
      <c r="J745" s="9" t="s">
        <v>284</v>
      </c>
      <c r="K745" s="9" t="s">
        <v>284</v>
      </c>
      <c r="L745" s="74"/>
      <c r="M745" s="72">
        <f t="shared" si="18"/>
        <v>535.50000000000091</v>
      </c>
      <c r="S745" s="3"/>
      <c r="T745" s="3"/>
      <c r="U745" s="84"/>
      <c r="V745" s="143"/>
    </row>
    <row r="746" spans="1:22" ht="15">
      <c r="A746" s="28" t="s">
        <v>1033</v>
      </c>
      <c r="B746" s="294" t="s">
        <v>2283</v>
      </c>
      <c r="C746" s="3"/>
      <c r="D746" s="3"/>
      <c r="E746" s="9" t="s">
        <v>284</v>
      </c>
      <c r="F746" s="9" t="s">
        <v>284</v>
      </c>
      <c r="G746" s="9" t="s">
        <v>284</v>
      </c>
      <c r="H746" s="9" t="s">
        <v>284</v>
      </c>
      <c r="I746" s="9" t="s">
        <v>284</v>
      </c>
      <c r="J746" s="9" t="s">
        <v>284</v>
      </c>
      <c r="K746" s="9">
        <v>488.2000000000005</v>
      </c>
      <c r="L746" s="74"/>
      <c r="M746" s="72">
        <f t="shared" si="18"/>
        <v>488.2000000000005</v>
      </c>
      <c r="S746" s="3"/>
      <c r="T746" s="3"/>
      <c r="U746" s="84"/>
      <c r="V746" s="143"/>
    </row>
    <row r="747" spans="1:22" ht="15">
      <c r="A747" s="28" t="s">
        <v>1034</v>
      </c>
      <c r="B747" s="240" t="s">
        <v>1857</v>
      </c>
      <c r="C747" s="3"/>
      <c r="D747" s="3"/>
      <c r="E747" s="9" t="s">
        <v>284</v>
      </c>
      <c r="F747" s="9" t="s">
        <v>284</v>
      </c>
      <c r="G747" s="9" t="s">
        <v>284</v>
      </c>
      <c r="H747" s="9" t="s">
        <v>284</v>
      </c>
      <c r="I747" s="9">
        <v>461.60000000000218</v>
      </c>
      <c r="J747" s="9" t="s">
        <v>284</v>
      </c>
      <c r="K747" s="9" t="s">
        <v>284</v>
      </c>
      <c r="L747" s="74"/>
      <c r="M747" s="72">
        <f t="shared" si="18"/>
        <v>461.60000000000218</v>
      </c>
      <c r="S747" s="3"/>
      <c r="T747" s="3"/>
      <c r="U747" s="84"/>
      <c r="V747" s="143"/>
    </row>
    <row r="748" spans="1:22" ht="15">
      <c r="A748" s="28" t="s">
        <v>1035</v>
      </c>
      <c r="B748" s="294" t="s">
        <v>2253</v>
      </c>
      <c r="C748" s="3"/>
      <c r="D748" s="3"/>
      <c r="E748" s="9" t="s">
        <v>284</v>
      </c>
      <c r="F748" s="9" t="s">
        <v>284</v>
      </c>
      <c r="G748" s="9" t="s">
        <v>284</v>
      </c>
      <c r="H748" s="9" t="s">
        <v>284</v>
      </c>
      <c r="I748" s="9" t="s">
        <v>284</v>
      </c>
      <c r="J748" s="9" t="s">
        <v>284</v>
      </c>
      <c r="K748" s="9">
        <v>448.60000000000036</v>
      </c>
      <c r="L748" s="74"/>
      <c r="M748" s="72">
        <f t="shared" si="18"/>
        <v>448.60000000000036</v>
      </c>
      <c r="S748" s="3"/>
      <c r="T748" s="3"/>
      <c r="U748" s="84"/>
      <c r="V748" s="143"/>
    </row>
    <row r="749" spans="1:22" ht="15">
      <c r="A749" s="28" t="s">
        <v>1036</v>
      </c>
      <c r="B749" s="240" t="s">
        <v>1831</v>
      </c>
      <c r="C749" s="3"/>
      <c r="D749" s="3"/>
      <c r="E749" s="9" t="s">
        <v>284</v>
      </c>
      <c r="F749" s="9" t="s">
        <v>284</v>
      </c>
      <c r="G749" s="9" t="s">
        <v>284</v>
      </c>
      <c r="H749" s="9" t="s">
        <v>284</v>
      </c>
      <c r="I749" s="9">
        <v>394.00000000000091</v>
      </c>
      <c r="J749" s="9" t="s">
        <v>284</v>
      </c>
      <c r="K749" s="9" t="s">
        <v>284</v>
      </c>
      <c r="L749" s="74"/>
      <c r="M749" s="72">
        <f t="shared" si="18"/>
        <v>394.00000000000091</v>
      </c>
      <c r="S749" s="3"/>
      <c r="T749" s="3"/>
      <c r="U749" s="84"/>
      <c r="V749" s="143"/>
    </row>
    <row r="750" spans="1:22" ht="15">
      <c r="A750" s="28" t="s">
        <v>1037</v>
      </c>
      <c r="B750" s="235" t="s">
        <v>1821</v>
      </c>
      <c r="C750" s="3"/>
      <c r="D750" s="3"/>
      <c r="E750" s="9" t="s">
        <v>284</v>
      </c>
      <c r="F750" s="9" t="s">
        <v>284</v>
      </c>
      <c r="G750" s="9" t="s">
        <v>284</v>
      </c>
      <c r="H750" s="9" t="s">
        <v>284</v>
      </c>
      <c r="I750" s="9">
        <v>365.69999999999982</v>
      </c>
      <c r="J750" s="9" t="s">
        <v>284</v>
      </c>
      <c r="K750" s="9" t="s">
        <v>284</v>
      </c>
      <c r="L750" s="74"/>
      <c r="M750" s="72">
        <f t="shared" si="18"/>
        <v>365.69999999999982</v>
      </c>
      <c r="S750" s="3"/>
      <c r="T750" s="3"/>
      <c r="U750" s="84"/>
      <c r="V750" s="143"/>
    </row>
    <row r="751" spans="1:22" ht="15">
      <c r="A751" s="28" t="s">
        <v>1038</v>
      </c>
      <c r="B751" s="294" t="s">
        <v>2284</v>
      </c>
      <c r="C751" s="3"/>
      <c r="D751" s="3"/>
      <c r="E751" s="9" t="s">
        <v>284</v>
      </c>
      <c r="F751" s="9" t="s">
        <v>284</v>
      </c>
      <c r="G751" s="9" t="s">
        <v>284</v>
      </c>
      <c r="H751" s="9" t="s">
        <v>284</v>
      </c>
      <c r="I751" s="9" t="s">
        <v>284</v>
      </c>
      <c r="J751" s="9" t="s">
        <v>284</v>
      </c>
      <c r="K751" s="9">
        <v>341</v>
      </c>
      <c r="L751" s="74"/>
      <c r="M751" s="72">
        <f t="shared" si="18"/>
        <v>341</v>
      </c>
      <c r="S751" s="3"/>
      <c r="T751" s="3"/>
      <c r="U751" s="84"/>
      <c r="V751" s="143"/>
    </row>
    <row r="752" spans="1:22" ht="15">
      <c r="A752" s="28" t="s">
        <v>3838</v>
      </c>
      <c r="B752" s="240" t="s">
        <v>1829</v>
      </c>
      <c r="C752" s="3"/>
      <c r="D752" s="3"/>
      <c r="E752" s="9" t="s">
        <v>284</v>
      </c>
      <c r="F752" s="9" t="s">
        <v>284</v>
      </c>
      <c r="G752" s="9" t="s">
        <v>284</v>
      </c>
      <c r="H752" s="9" t="s">
        <v>284</v>
      </c>
      <c r="I752" s="9">
        <v>88.199999999999818</v>
      </c>
      <c r="J752" s="9" t="s">
        <v>284</v>
      </c>
      <c r="K752" s="9" t="s">
        <v>284</v>
      </c>
      <c r="L752" s="74"/>
      <c r="M752" s="72">
        <f t="shared" si="18"/>
        <v>88.199999999999818</v>
      </c>
      <c r="S752" s="3"/>
      <c r="T752" s="3"/>
      <c r="U752" s="84"/>
      <c r="V752" s="143"/>
    </row>
    <row r="753" spans="1:25" ht="15">
      <c r="A753" s="28"/>
      <c r="B753" s="68"/>
      <c r="E753" s="9"/>
      <c r="F753" s="9"/>
      <c r="G753" s="9"/>
      <c r="H753" s="9"/>
      <c r="L753" s="74"/>
      <c r="M753" s="72"/>
    </row>
    <row r="754" spans="1:25" ht="15">
      <c r="A754" s="28"/>
      <c r="B754" s="68"/>
      <c r="E754" s="9"/>
      <c r="L754" s="74"/>
    </row>
    <row r="755" spans="1:25" ht="15">
      <c r="A755" s="28"/>
      <c r="B755" s="68"/>
      <c r="E755" s="9"/>
      <c r="L755" s="74"/>
      <c r="Y755" s="1"/>
    </row>
    <row r="756" spans="1:25" ht="25.5">
      <c r="A756" s="23" t="s">
        <v>192</v>
      </c>
      <c r="L756" s="74"/>
    </row>
    <row r="757" spans="1:25">
      <c r="L757" s="74"/>
    </row>
    <row r="758" spans="1:25" ht="15">
      <c r="A758" s="40"/>
      <c r="B758" s="40"/>
      <c r="C758" s="40"/>
      <c r="D758" s="40"/>
      <c r="E758" s="66">
        <v>2016</v>
      </c>
      <c r="F758" s="66">
        <v>2017</v>
      </c>
      <c r="G758" s="66">
        <v>2018</v>
      </c>
      <c r="H758" s="66">
        <v>2019</v>
      </c>
      <c r="I758" s="66">
        <v>2020</v>
      </c>
      <c r="J758" s="66">
        <v>2021</v>
      </c>
      <c r="K758" s="66">
        <v>2022</v>
      </c>
      <c r="L758" s="74"/>
      <c r="M758" s="75" t="s">
        <v>40</v>
      </c>
    </row>
    <row r="759" spans="1:25" ht="15">
      <c r="A759" s="28" t="s">
        <v>0</v>
      </c>
      <c r="B759" s="294" t="s">
        <v>2225</v>
      </c>
      <c r="C759" s="3"/>
      <c r="D759" s="3"/>
      <c r="E759" s="9" t="s">
        <v>284</v>
      </c>
      <c r="F759" s="9" t="s">
        <v>284</v>
      </c>
      <c r="G759" s="9" t="s">
        <v>284</v>
      </c>
      <c r="H759" s="9" t="s">
        <v>284</v>
      </c>
      <c r="I759" s="9" t="s">
        <v>284</v>
      </c>
      <c r="J759" s="9">
        <v>370.99999999999955</v>
      </c>
      <c r="K759" s="9">
        <v>82.699999999999363</v>
      </c>
      <c r="M759" s="72">
        <f>SUM(E759:K759)</f>
        <v>453.69999999999891</v>
      </c>
      <c r="S759" s="294"/>
      <c r="T759" s="68"/>
      <c r="U759" s="396"/>
      <c r="V759" s="68"/>
      <c r="W759" s="68"/>
    </row>
    <row r="760" spans="1:25" ht="15">
      <c r="A760" s="28" t="s">
        <v>2</v>
      </c>
      <c r="B760" s="240" t="s">
        <v>1838</v>
      </c>
      <c r="C760" s="3"/>
      <c r="D760" s="3"/>
      <c r="E760" s="9" t="s">
        <v>284</v>
      </c>
      <c r="F760" s="9" t="s">
        <v>284</v>
      </c>
      <c r="G760" s="9" t="s">
        <v>284</v>
      </c>
      <c r="H760" s="9" t="s">
        <v>284</v>
      </c>
      <c r="I760" s="9">
        <v>329.40000000000055</v>
      </c>
      <c r="J760" s="9">
        <v>338.099999999999</v>
      </c>
      <c r="K760" s="9">
        <v>239.09999999999945</v>
      </c>
      <c r="M760" s="72">
        <f t="shared" ref="M760:M823" si="19">SUM(E760:K760)</f>
        <v>906.599999999999</v>
      </c>
      <c r="S760" s="235"/>
      <c r="T760" s="68"/>
      <c r="U760" s="396"/>
      <c r="V760" s="68"/>
      <c r="W760" s="68"/>
    </row>
    <row r="761" spans="1:25" ht="15">
      <c r="A761" s="28" t="s">
        <v>3</v>
      </c>
      <c r="B761" s="68" t="s">
        <v>156</v>
      </c>
      <c r="E761" s="9" t="s">
        <v>284</v>
      </c>
      <c r="F761" s="9" t="s">
        <v>284</v>
      </c>
      <c r="G761" s="9">
        <v>197.45</v>
      </c>
      <c r="H761" s="9">
        <v>498.59999999999945</v>
      </c>
      <c r="I761" s="9">
        <v>498.5</v>
      </c>
      <c r="J761" s="9">
        <v>497.19999999999982</v>
      </c>
      <c r="K761" s="9">
        <v>423.25</v>
      </c>
      <c r="M761" s="72">
        <f t="shared" si="19"/>
        <v>2114.9999999999991</v>
      </c>
      <c r="S761" s="68"/>
      <c r="T761" s="68"/>
      <c r="U761" s="397"/>
      <c r="V761" s="68"/>
      <c r="W761" s="68"/>
    </row>
    <row r="762" spans="1:25" ht="15">
      <c r="A762" s="28" t="s">
        <v>5</v>
      </c>
      <c r="B762" s="294" t="s">
        <v>2218</v>
      </c>
      <c r="C762" s="3"/>
      <c r="D762" s="3"/>
      <c r="E762" s="9" t="s">
        <v>284</v>
      </c>
      <c r="F762" s="9" t="s">
        <v>284</v>
      </c>
      <c r="G762" s="9" t="s">
        <v>284</v>
      </c>
      <c r="H762" s="9" t="s">
        <v>284</v>
      </c>
      <c r="I762" s="9" t="s">
        <v>284</v>
      </c>
      <c r="J762" s="9">
        <v>533.19999999999982</v>
      </c>
      <c r="K762" s="9">
        <v>271.29999999999973</v>
      </c>
      <c r="M762" s="72">
        <f t="shared" si="19"/>
        <v>804.49999999999955</v>
      </c>
      <c r="S762" s="294"/>
      <c r="T762" s="68"/>
      <c r="U762" s="396"/>
      <c r="V762" s="68"/>
      <c r="W762" s="68"/>
    </row>
    <row r="763" spans="1:25" ht="15">
      <c r="A763" s="28" t="s">
        <v>7</v>
      </c>
      <c r="B763" s="240" t="s">
        <v>1833</v>
      </c>
      <c r="C763" s="3"/>
      <c r="D763" s="3"/>
      <c r="E763" s="9" t="s">
        <v>284</v>
      </c>
      <c r="F763" s="9" t="s">
        <v>284</v>
      </c>
      <c r="G763" s="9" t="s">
        <v>284</v>
      </c>
      <c r="H763" s="9" t="s">
        <v>284</v>
      </c>
      <c r="I763" s="9">
        <v>404.00000000000091</v>
      </c>
      <c r="J763" s="9">
        <v>532.10000000000036</v>
      </c>
      <c r="K763" s="227">
        <v>501.89999999999873</v>
      </c>
      <c r="M763" s="72">
        <f t="shared" si="19"/>
        <v>1438</v>
      </c>
      <c r="O763" t="s">
        <v>303</v>
      </c>
      <c r="S763" s="235"/>
      <c r="T763" s="68"/>
      <c r="U763" s="396"/>
      <c r="V763" s="68"/>
      <c r="W763" s="68"/>
    </row>
    <row r="764" spans="1:25" ht="15">
      <c r="A764" s="28" t="s">
        <v>8</v>
      </c>
      <c r="B764" s="240" t="s">
        <v>1828</v>
      </c>
      <c r="C764" s="3"/>
      <c r="D764" s="3"/>
      <c r="E764" s="9" t="s">
        <v>284</v>
      </c>
      <c r="F764" s="9" t="s">
        <v>284</v>
      </c>
      <c r="G764" s="9" t="s">
        <v>284</v>
      </c>
      <c r="H764" s="9" t="s">
        <v>284</v>
      </c>
      <c r="I764" s="9">
        <v>458.39999999999918</v>
      </c>
      <c r="J764" s="9">
        <v>520.79999999999836</v>
      </c>
      <c r="K764" s="9">
        <v>353.20000000000073</v>
      </c>
      <c r="M764" s="72">
        <f t="shared" si="19"/>
        <v>1332.3999999999983</v>
      </c>
      <c r="S764" s="235"/>
      <c r="T764" s="68"/>
      <c r="U764" s="396"/>
      <c r="V764" s="68"/>
      <c r="W764" s="68"/>
    </row>
    <row r="765" spans="1:25" ht="15">
      <c r="A765" s="28" t="s">
        <v>10</v>
      </c>
      <c r="B765" s="68" t="s">
        <v>1</v>
      </c>
      <c r="E765" s="9">
        <v>51.8</v>
      </c>
      <c r="F765" s="9">
        <v>303.39999999999998</v>
      </c>
      <c r="G765" s="9">
        <v>191.2</v>
      </c>
      <c r="H765" s="9">
        <v>223.19999999999936</v>
      </c>
      <c r="I765" s="9">
        <v>363.00000000000045</v>
      </c>
      <c r="J765" s="9">
        <v>266.54999999999927</v>
      </c>
      <c r="K765" s="9">
        <v>306.49999999999955</v>
      </c>
      <c r="M765" s="72">
        <f t="shared" si="19"/>
        <v>1705.6499999999987</v>
      </c>
      <c r="S765" s="294"/>
      <c r="T765" s="68"/>
      <c r="U765" s="396"/>
      <c r="V765" s="68"/>
      <c r="W765" s="68"/>
    </row>
    <row r="766" spans="1:25" ht="15">
      <c r="A766" s="28" t="s">
        <v>12</v>
      </c>
      <c r="B766" s="294" t="s">
        <v>2224</v>
      </c>
      <c r="C766" s="3"/>
      <c r="D766" s="3"/>
      <c r="E766" s="9" t="s">
        <v>284</v>
      </c>
      <c r="F766" s="9" t="s">
        <v>284</v>
      </c>
      <c r="G766" s="9" t="s">
        <v>284</v>
      </c>
      <c r="H766" s="9" t="s">
        <v>284</v>
      </c>
      <c r="I766" s="9" t="s">
        <v>284</v>
      </c>
      <c r="J766" s="227">
        <v>656.89999999999827</v>
      </c>
      <c r="K766" s="9">
        <v>377.90000000000055</v>
      </c>
      <c r="M766" s="72">
        <f t="shared" si="19"/>
        <v>1034.7999999999988</v>
      </c>
      <c r="O766" t="s">
        <v>303</v>
      </c>
      <c r="S766" s="294"/>
      <c r="T766" s="68"/>
      <c r="U766" s="396"/>
      <c r="V766" s="68"/>
      <c r="W766" s="68"/>
    </row>
    <row r="767" spans="1:25" ht="15">
      <c r="A767" s="28" t="s">
        <v>14</v>
      </c>
      <c r="B767" s="294" t="s">
        <v>2252</v>
      </c>
      <c r="C767" s="3"/>
      <c r="D767" s="3"/>
      <c r="E767" s="9" t="s">
        <v>284</v>
      </c>
      <c r="F767" s="9" t="s">
        <v>284</v>
      </c>
      <c r="G767" s="9" t="s">
        <v>284</v>
      </c>
      <c r="H767" s="9" t="s">
        <v>284</v>
      </c>
      <c r="I767" s="9" t="s">
        <v>284</v>
      </c>
      <c r="J767" s="9" t="s">
        <v>284</v>
      </c>
      <c r="K767" s="9">
        <v>294.69999999999891</v>
      </c>
      <c r="M767" s="72">
        <f t="shared" si="19"/>
        <v>294.69999999999891</v>
      </c>
      <c r="S767" s="294"/>
      <c r="T767" s="68"/>
      <c r="U767" s="396"/>
      <c r="V767" s="68"/>
      <c r="W767" s="68"/>
    </row>
    <row r="768" spans="1:25" ht="15">
      <c r="A768" s="28" t="s">
        <v>16</v>
      </c>
      <c r="B768" s="68" t="s">
        <v>178</v>
      </c>
      <c r="E768" s="9">
        <v>192.3</v>
      </c>
      <c r="F768" s="227">
        <v>563.70000000000005</v>
      </c>
      <c r="G768" s="9" t="s">
        <v>284</v>
      </c>
      <c r="H768" s="9" t="s">
        <v>284</v>
      </c>
      <c r="I768" s="9" t="s">
        <v>284</v>
      </c>
      <c r="J768" s="9" t="s">
        <v>284</v>
      </c>
      <c r="K768" s="9" t="s">
        <v>284</v>
      </c>
      <c r="L768" s="74"/>
      <c r="M768" s="72">
        <f t="shared" si="19"/>
        <v>756</v>
      </c>
      <c r="O768" t="s">
        <v>294</v>
      </c>
      <c r="S768" s="235"/>
      <c r="T768" s="68"/>
      <c r="U768" s="397"/>
      <c r="V768" s="68"/>
      <c r="W768" s="68"/>
    </row>
    <row r="769" spans="1:23" ht="15">
      <c r="A769" s="28" t="s">
        <v>18</v>
      </c>
      <c r="B769" s="68" t="s">
        <v>840</v>
      </c>
      <c r="E769" s="9" t="s">
        <v>284</v>
      </c>
      <c r="F769" s="9" t="s">
        <v>284</v>
      </c>
      <c r="G769" s="9" t="s">
        <v>284</v>
      </c>
      <c r="H769" s="222">
        <v>792.29999999999836</v>
      </c>
      <c r="I769" s="9">
        <v>437.59999999999945</v>
      </c>
      <c r="J769" s="9" t="s">
        <v>284</v>
      </c>
      <c r="K769" s="9" t="s">
        <v>284</v>
      </c>
      <c r="L769" s="74"/>
      <c r="M769" s="72">
        <f t="shared" si="19"/>
        <v>1229.8999999999978</v>
      </c>
      <c r="O769" t="s">
        <v>306</v>
      </c>
      <c r="S769" s="68"/>
      <c r="T769" s="68"/>
      <c r="U769" s="396"/>
      <c r="V769" s="68"/>
      <c r="W769" s="68"/>
    </row>
    <row r="770" spans="1:23" ht="15">
      <c r="A770" s="28" t="s">
        <v>20</v>
      </c>
      <c r="B770" s="240" t="s">
        <v>1834</v>
      </c>
      <c r="C770" s="3"/>
      <c r="D770" s="3"/>
      <c r="E770" s="9" t="s">
        <v>284</v>
      </c>
      <c r="F770" s="9" t="s">
        <v>284</v>
      </c>
      <c r="G770" s="9" t="s">
        <v>284</v>
      </c>
      <c r="H770" s="9" t="s">
        <v>284</v>
      </c>
      <c r="I770" s="9">
        <v>302.60000000000036</v>
      </c>
      <c r="J770" s="9">
        <v>396.29999999999927</v>
      </c>
      <c r="K770" s="9">
        <v>386.40000000000055</v>
      </c>
      <c r="M770" s="72">
        <f t="shared" si="19"/>
        <v>1085.3000000000002</v>
      </c>
      <c r="S770" s="294"/>
      <c r="T770" s="68"/>
      <c r="U770" s="396"/>
      <c r="V770" s="68"/>
      <c r="W770" s="68"/>
    </row>
    <row r="771" spans="1:23" ht="15">
      <c r="A771" s="28" t="s">
        <v>22</v>
      </c>
      <c r="B771" s="68" t="s">
        <v>842</v>
      </c>
      <c r="E771" s="9" t="s">
        <v>284</v>
      </c>
      <c r="F771" s="9" t="s">
        <v>284</v>
      </c>
      <c r="G771" s="9" t="s">
        <v>284</v>
      </c>
      <c r="H771" s="227">
        <v>620.99999999999909</v>
      </c>
      <c r="I771" s="9">
        <v>450.60000000000036</v>
      </c>
      <c r="J771" s="9">
        <v>542.19999999999891</v>
      </c>
      <c r="K771" s="9">
        <v>302.19999999999936</v>
      </c>
      <c r="M771" s="72">
        <f t="shared" si="19"/>
        <v>1915.9999999999977</v>
      </c>
      <c r="O771" t="s">
        <v>299</v>
      </c>
      <c r="S771" s="68"/>
      <c r="T771" s="68"/>
      <c r="U771" s="396"/>
      <c r="V771" s="68"/>
      <c r="W771" s="68"/>
    </row>
    <row r="772" spans="1:23" ht="15">
      <c r="A772" s="28" t="s">
        <v>24</v>
      </c>
      <c r="B772" s="68" t="s">
        <v>4</v>
      </c>
      <c r="E772" s="227">
        <v>284</v>
      </c>
      <c r="F772" s="9">
        <v>212.5</v>
      </c>
      <c r="G772" s="227">
        <v>439.1</v>
      </c>
      <c r="H772" s="9">
        <v>393.30000000000064</v>
      </c>
      <c r="I772" s="9">
        <v>296.69999999999982</v>
      </c>
      <c r="J772" s="9" t="s">
        <v>284</v>
      </c>
      <c r="K772" s="9" t="s">
        <v>284</v>
      </c>
      <c r="L772" s="74"/>
      <c r="M772" s="72">
        <f t="shared" si="19"/>
        <v>1625.6000000000004</v>
      </c>
      <c r="O772" t="s">
        <v>323</v>
      </c>
      <c r="S772" s="294"/>
      <c r="T772" s="68"/>
      <c r="U772" s="397"/>
      <c r="V772" s="68"/>
      <c r="W772" s="68"/>
    </row>
    <row r="773" spans="1:23" ht="15">
      <c r="A773" s="28" t="s">
        <v>26</v>
      </c>
      <c r="B773" s="294" t="s">
        <v>2284</v>
      </c>
      <c r="C773" s="3"/>
      <c r="D773" s="3"/>
      <c r="E773" s="9" t="s">
        <v>284</v>
      </c>
      <c r="F773" s="9" t="s">
        <v>284</v>
      </c>
      <c r="G773" s="9" t="s">
        <v>284</v>
      </c>
      <c r="H773" s="9" t="s">
        <v>284</v>
      </c>
      <c r="I773" s="9" t="s">
        <v>284</v>
      </c>
      <c r="J773" s="9" t="s">
        <v>284</v>
      </c>
      <c r="K773" s="9">
        <v>396.34999999999991</v>
      </c>
      <c r="M773" s="72">
        <f t="shared" si="19"/>
        <v>396.34999999999991</v>
      </c>
      <c r="S773" s="68"/>
      <c r="T773" s="68"/>
      <c r="U773" s="396"/>
      <c r="V773" s="68"/>
      <c r="W773" s="68"/>
    </row>
    <row r="774" spans="1:23" ht="15">
      <c r="A774" s="28" t="s">
        <v>28</v>
      </c>
      <c r="B774" s="68" t="s">
        <v>859</v>
      </c>
      <c r="E774" s="9" t="s">
        <v>284</v>
      </c>
      <c r="F774" s="9" t="s">
        <v>284</v>
      </c>
      <c r="G774" s="9" t="s">
        <v>284</v>
      </c>
      <c r="H774" s="9">
        <v>577.60000000000036</v>
      </c>
      <c r="I774" s="9">
        <v>337.00000000000136</v>
      </c>
      <c r="J774" s="9">
        <v>589.04999999999927</v>
      </c>
      <c r="K774" s="9">
        <v>340.50000000000136</v>
      </c>
      <c r="M774" s="72">
        <f t="shared" si="19"/>
        <v>1844.1500000000024</v>
      </c>
      <c r="S774" s="294"/>
      <c r="T774" s="68"/>
      <c r="U774" s="397"/>
      <c r="V774" s="68"/>
      <c r="W774" s="68"/>
    </row>
    <row r="775" spans="1:23" ht="15">
      <c r="A775" s="28" t="s">
        <v>30</v>
      </c>
      <c r="B775" s="68" t="s">
        <v>6</v>
      </c>
      <c r="E775" s="227">
        <v>342.4</v>
      </c>
      <c r="F775" s="224">
        <v>739</v>
      </c>
      <c r="G775" s="222">
        <v>562.65</v>
      </c>
      <c r="H775" s="9">
        <v>591.09999999999991</v>
      </c>
      <c r="I775" s="9">
        <v>281.50000000000045</v>
      </c>
      <c r="J775" s="9">
        <v>465.70000000000073</v>
      </c>
      <c r="K775" s="9" t="s">
        <v>284</v>
      </c>
      <c r="M775" s="72">
        <f t="shared" si="19"/>
        <v>2982.3500000000013</v>
      </c>
      <c r="O775" t="s">
        <v>332</v>
      </c>
      <c r="R775" s="3" t="s">
        <v>1963</v>
      </c>
      <c r="S775" s="68"/>
      <c r="T775" s="68"/>
      <c r="U775" s="396"/>
      <c r="V775" s="68"/>
      <c r="W775" s="68"/>
    </row>
    <row r="776" spans="1:23" ht="15">
      <c r="A776" s="28" t="s">
        <v>32</v>
      </c>
      <c r="B776" s="294" t="s">
        <v>2221</v>
      </c>
      <c r="C776" s="3"/>
      <c r="D776" s="3"/>
      <c r="E776" s="9" t="s">
        <v>284</v>
      </c>
      <c r="F776" s="9" t="s">
        <v>284</v>
      </c>
      <c r="G776" s="9" t="s">
        <v>284</v>
      </c>
      <c r="H776" s="9" t="s">
        <v>284</v>
      </c>
      <c r="I776" s="9" t="s">
        <v>284</v>
      </c>
      <c r="J776" s="9">
        <v>532.99999999999864</v>
      </c>
      <c r="K776" s="227">
        <v>536.10000000000036</v>
      </c>
      <c r="M776" s="72">
        <f t="shared" si="19"/>
        <v>1069.099999999999</v>
      </c>
      <c r="O776" t="s">
        <v>290</v>
      </c>
      <c r="S776" s="294"/>
      <c r="T776" s="68"/>
      <c r="U776" s="396"/>
      <c r="V776" s="68"/>
      <c r="W776" s="68"/>
    </row>
    <row r="777" spans="1:23" ht="15">
      <c r="A777" s="28" t="s">
        <v>34</v>
      </c>
      <c r="B777" s="68" t="s">
        <v>153</v>
      </c>
      <c r="E777" s="9" t="s">
        <v>284</v>
      </c>
      <c r="F777" s="9" t="s">
        <v>284</v>
      </c>
      <c r="G777" s="9">
        <v>389.3</v>
      </c>
      <c r="H777" s="9">
        <v>514.60000000000036</v>
      </c>
      <c r="I777" s="9">
        <v>283.40000000000009</v>
      </c>
      <c r="J777" s="9">
        <v>408.90000000000146</v>
      </c>
      <c r="K777" s="227">
        <v>500.29999999999927</v>
      </c>
      <c r="M777" s="72">
        <f t="shared" si="19"/>
        <v>2096.5000000000009</v>
      </c>
      <c r="O777" t="s">
        <v>298</v>
      </c>
      <c r="S777" s="294"/>
      <c r="T777" s="68"/>
      <c r="U777" s="396"/>
      <c r="V777" s="68"/>
      <c r="W777" s="68"/>
    </row>
    <row r="778" spans="1:23" ht="15">
      <c r="A778" s="28" t="s">
        <v>36</v>
      </c>
      <c r="B778" s="294" t="s">
        <v>2253</v>
      </c>
      <c r="C778" s="3"/>
      <c r="D778" s="3"/>
      <c r="E778" s="9" t="s">
        <v>284</v>
      </c>
      <c r="F778" s="9" t="s">
        <v>284</v>
      </c>
      <c r="G778" s="9" t="s">
        <v>284</v>
      </c>
      <c r="H778" s="9" t="s">
        <v>284</v>
      </c>
      <c r="I778" s="9" t="s">
        <v>284</v>
      </c>
      <c r="J778" s="9" t="s">
        <v>284</v>
      </c>
      <c r="K778" s="9">
        <v>385.30000000000018</v>
      </c>
      <c r="M778" s="72">
        <f t="shared" si="19"/>
        <v>385.30000000000018</v>
      </c>
      <c r="S778" s="294"/>
      <c r="T778" s="68"/>
      <c r="U778" s="397"/>
      <c r="V778" s="68"/>
      <c r="W778" s="68"/>
    </row>
    <row r="779" spans="1:23" ht="15">
      <c r="A779" s="28" t="s">
        <v>38</v>
      </c>
      <c r="B779" s="294" t="s">
        <v>2219</v>
      </c>
      <c r="C779" s="3"/>
      <c r="D779" s="3"/>
      <c r="E779" s="9" t="s">
        <v>284</v>
      </c>
      <c r="F779" s="9" t="s">
        <v>284</v>
      </c>
      <c r="G779" s="9" t="s">
        <v>284</v>
      </c>
      <c r="H779" s="9" t="s">
        <v>284</v>
      </c>
      <c r="I779" s="9" t="s">
        <v>284</v>
      </c>
      <c r="J779" s="9">
        <v>565.79999999999927</v>
      </c>
      <c r="K779" s="9" t="s">
        <v>284</v>
      </c>
      <c r="M779" s="72">
        <f t="shared" si="19"/>
        <v>565.79999999999927</v>
      </c>
      <c r="S779" s="235"/>
      <c r="T779" s="68"/>
      <c r="U779" s="396"/>
      <c r="V779" s="68"/>
      <c r="W779" s="68"/>
    </row>
    <row r="780" spans="1:23" ht="15">
      <c r="A780" s="28" t="s">
        <v>145</v>
      </c>
      <c r="B780" s="68" t="s">
        <v>179</v>
      </c>
      <c r="E780" s="227">
        <v>328.8</v>
      </c>
      <c r="F780" s="9" t="s">
        <v>284</v>
      </c>
      <c r="G780" s="9" t="s">
        <v>284</v>
      </c>
      <c r="H780" s="9" t="s">
        <v>284</v>
      </c>
      <c r="I780" s="9" t="s">
        <v>284</v>
      </c>
      <c r="J780" s="9" t="s">
        <v>284</v>
      </c>
      <c r="K780" s="9" t="s">
        <v>284</v>
      </c>
      <c r="L780" s="74"/>
      <c r="M780" s="72">
        <f t="shared" si="19"/>
        <v>328.8</v>
      </c>
      <c r="O780" t="s">
        <v>298</v>
      </c>
      <c r="S780" s="68"/>
      <c r="T780" s="68"/>
      <c r="U780" s="397"/>
      <c r="V780" s="68"/>
      <c r="W780" s="68"/>
    </row>
    <row r="781" spans="1:23" ht="15">
      <c r="A781" s="28" t="s">
        <v>146</v>
      </c>
      <c r="B781" s="68" t="s">
        <v>9</v>
      </c>
      <c r="E781" s="227">
        <v>290.60000000000002</v>
      </c>
      <c r="F781" s="9">
        <v>469.7</v>
      </c>
      <c r="G781" s="9">
        <v>419.6</v>
      </c>
      <c r="H781" s="227">
        <v>682.49999999999955</v>
      </c>
      <c r="I781" s="9">
        <v>222.49999999999955</v>
      </c>
      <c r="J781" s="9">
        <v>255.19999999999982</v>
      </c>
      <c r="K781" s="9">
        <v>330.599999999999</v>
      </c>
      <c r="M781" s="72">
        <f t="shared" si="19"/>
        <v>2670.699999999998</v>
      </c>
      <c r="O781" t="s">
        <v>320</v>
      </c>
      <c r="S781" s="294"/>
      <c r="T781" s="68"/>
      <c r="U781" s="396"/>
      <c r="V781" s="68"/>
      <c r="W781" s="68"/>
    </row>
    <row r="782" spans="1:23" ht="15">
      <c r="A782" s="28" t="s">
        <v>147</v>
      </c>
      <c r="B782" s="294" t="s">
        <v>2236</v>
      </c>
      <c r="C782" s="3"/>
      <c r="D782" s="3"/>
      <c r="E782" s="9" t="s">
        <v>284</v>
      </c>
      <c r="F782" s="9" t="s">
        <v>284</v>
      </c>
      <c r="G782" s="9" t="s">
        <v>284</v>
      </c>
      <c r="H782" s="9" t="s">
        <v>284</v>
      </c>
      <c r="I782" s="9" t="s">
        <v>284</v>
      </c>
      <c r="J782" s="9">
        <v>538.5</v>
      </c>
      <c r="K782" s="9">
        <v>242.40000000000146</v>
      </c>
      <c r="M782" s="72">
        <f t="shared" si="19"/>
        <v>780.90000000000146</v>
      </c>
      <c r="S782" s="68"/>
      <c r="T782" s="68"/>
      <c r="U782" s="396"/>
      <c r="V782" s="68"/>
      <c r="W782" s="68"/>
    </row>
    <row r="783" spans="1:23" ht="15">
      <c r="A783" s="28" t="s">
        <v>151</v>
      </c>
      <c r="B783" s="68" t="s">
        <v>11</v>
      </c>
      <c r="E783" s="227">
        <v>354.9</v>
      </c>
      <c r="F783" s="9">
        <v>498</v>
      </c>
      <c r="G783" s="9">
        <v>352.2</v>
      </c>
      <c r="H783" s="9">
        <v>588.74999999999909</v>
      </c>
      <c r="I783" s="9">
        <v>473.29999999999973</v>
      </c>
      <c r="J783" s="9">
        <v>612.80000000000018</v>
      </c>
      <c r="K783" s="9">
        <v>288.20000000000073</v>
      </c>
      <c r="M783" s="72">
        <f t="shared" si="19"/>
        <v>3168.1499999999996</v>
      </c>
      <c r="O783" t="s">
        <v>289</v>
      </c>
      <c r="S783" s="294"/>
      <c r="T783" s="68"/>
      <c r="U783" s="396"/>
      <c r="V783" s="68"/>
      <c r="W783" s="68"/>
    </row>
    <row r="784" spans="1:23" ht="15">
      <c r="A784" s="28" t="s">
        <v>157</v>
      </c>
      <c r="B784" s="294" t="s">
        <v>2254</v>
      </c>
      <c r="C784" s="3"/>
      <c r="D784" s="3"/>
      <c r="E784" s="9" t="s">
        <v>284</v>
      </c>
      <c r="F784" s="9" t="s">
        <v>284</v>
      </c>
      <c r="G784" s="9" t="s">
        <v>284</v>
      </c>
      <c r="H784" s="9" t="s">
        <v>284</v>
      </c>
      <c r="I784" s="9" t="s">
        <v>284</v>
      </c>
      <c r="J784" s="9" t="s">
        <v>284</v>
      </c>
      <c r="K784" s="9">
        <v>434.49999999999864</v>
      </c>
      <c r="M784" s="72">
        <f t="shared" si="19"/>
        <v>434.49999999999864</v>
      </c>
      <c r="S784" s="68"/>
      <c r="T784" s="68"/>
      <c r="U784" s="396"/>
      <c r="V784" s="68"/>
      <c r="W784" s="68"/>
    </row>
    <row r="785" spans="1:23" ht="15">
      <c r="A785" s="28" t="s">
        <v>159</v>
      </c>
      <c r="B785" s="240" t="s">
        <v>1836</v>
      </c>
      <c r="C785" s="3"/>
      <c r="D785" s="3"/>
      <c r="E785" s="9" t="s">
        <v>284</v>
      </c>
      <c r="F785" s="9" t="s">
        <v>284</v>
      </c>
      <c r="G785" s="9" t="s">
        <v>284</v>
      </c>
      <c r="H785" s="9" t="s">
        <v>284</v>
      </c>
      <c r="I785" s="9">
        <v>209.49999999999909</v>
      </c>
      <c r="J785" s="9">
        <v>450.69999999999982</v>
      </c>
      <c r="K785" s="9">
        <v>353.84999999999854</v>
      </c>
      <c r="M785" s="72">
        <f t="shared" si="19"/>
        <v>1014.0499999999975</v>
      </c>
      <c r="S785" s="294"/>
      <c r="T785" s="68"/>
      <c r="U785" s="396"/>
      <c r="V785" s="68"/>
      <c r="W785" s="68"/>
    </row>
    <row r="786" spans="1:23" ht="15">
      <c r="A786" s="28" t="s">
        <v>160</v>
      </c>
      <c r="B786" s="28" t="s">
        <v>799</v>
      </c>
      <c r="E786" s="9" t="s">
        <v>284</v>
      </c>
      <c r="F786" s="9" t="s">
        <v>284</v>
      </c>
      <c r="G786" s="9" t="s">
        <v>284</v>
      </c>
      <c r="H786" s="9">
        <v>400.50000000000136</v>
      </c>
      <c r="I786" s="9">
        <v>362.59999999999991</v>
      </c>
      <c r="J786" s="9">
        <v>138.60000000000036</v>
      </c>
      <c r="K786" s="9">
        <v>386.34999999999945</v>
      </c>
      <c r="M786" s="72">
        <f t="shared" si="19"/>
        <v>1288.0500000000011</v>
      </c>
      <c r="S786" s="294"/>
      <c r="T786" s="68"/>
      <c r="U786" s="396"/>
      <c r="V786" s="68"/>
      <c r="W786" s="68"/>
    </row>
    <row r="787" spans="1:23" ht="15">
      <c r="A787" s="28" t="s">
        <v>161</v>
      </c>
      <c r="B787" s="294" t="s">
        <v>2226</v>
      </c>
      <c r="C787" s="3"/>
      <c r="D787" s="3"/>
      <c r="E787" s="9" t="s">
        <v>284</v>
      </c>
      <c r="F787" s="9" t="s">
        <v>284</v>
      </c>
      <c r="G787" s="9" t="s">
        <v>284</v>
      </c>
      <c r="H787" s="9" t="s">
        <v>284</v>
      </c>
      <c r="I787" s="9" t="s">
        <v>284</v>
      </c>
      <c r="J787" s="9">
        <v>569</v>
      </c>
      <c r="K787" s="9">
        <v>291.40000000000055</v>
      </c>
      <c r="M787" s="72">
        <f t="shared" si="19"/>
        <v>860.40000000000055</v>
      </c>
      <c r="S787" s="294"/>
      <c r="T787" s="68"/>
      <c r="U787" s="396"/>
      <c r="V787" s="68"/>
      <c r="W787" s="68"/>
    </row>
    <row r="788" spans="1:23" ht="15">
      <c r="A788" s="28" t="s">
        <v>163</v>
      </c>
      <c r="B788" s="68" t="s">
        <v>854</v>
      </c>
      <c r="E788" s="9" t="s">
        <v>284</v>
      </c>
      <c r="F788" s="9" t="s">
        <v>284</v>
      </c>
      <c r="G788" s="9" t="s">
        <v>284</v>
      </c>
      <c r="H788" s="9">
        <v>403.40000000000009</v>
      </c>
      <c r="I788" s="9">
        <v>281.09999999999945</v>
      </c>
      <c r="J788" s="9">
        <v>434.50000000000136</v>
      </c>
      <c r="K788" s="9">
        <v>260.55000000000018</v>
      </c>
      <c r="M788" s="72">
        <f t="shared" si="19"/>
        <v>1379.5500000000011</v>
      </c>
      <c r="S788" s="68"/>
      <c r="T788" s="68"/>
      <c r="U788" s="396"/>
      <c r="V788" s="68"/>
      <c r="W788" s="68"/>
    </row>
    <row r="789" spans="1:23" ht="15">
      <c r="A789" s="28" t="s">
        <v>280</v>
      </c>
      <c r="B789" s="68" t="s">
        <v>13</v>
      </c>
      <c r="E789" s="223">
        <v>356.3</v>
      </c>
      <c r="F789" s="227">
        <v>614.1</v>
      </c>
      <c r="G789" s="9">
        <v>272.5</v>
      </c>
      <c r="H789" s="227">
        <v>636.900000000001</v>
      </c>
      <c r="I789" s="9">
        <v>372.59999999999991</v>
      </c>
      <c r="J789" s="9">
        <v>472.34999999999945</v>
      </c>
      <c r="K789" s="9">
        <v>422.94999999999982</v>
      </c>
      <c r="M789" s="72">
        <f t="shared" si="19"/>
        <v>3147.7000000000003</v>
      </c>
      <c r="O789" t="s">
        <v>964</v>
      </c>
      <c r="S789" s="68"/>
      <c r="T789" s="68"/>
      <c r="U789" s="396"/>
      <c r="V789" s="68"/>
      <c r="W789" s="68"/>
    </row>
    <row r="790" spans="1:23" ht="15">
      <c r="A790" s="28" t="s">
        <v>281</v>
      </c>
      <c r="B790" s="28" t="s">
        <v>805</v>
      </c>
      <c r="E790" s="9" t="s">
        <v>284</v>
      </c>
      <c r="F790" s="9" t="s">
        <v>284</v>
      </c>
      <c r="G790" s="9" t="s">
        <v>284</v>
      </c>
      <c r="H790" s="9">
        <v>618</v>
      </c>
      <c r="I790" s="9">
        <v>211.19999999999936</v>
      </c>
      <c r="J790" s="9">
        <v>431.00000000000045</v>
      </c>
      <c r="K790" s="9">
        <v>407.5</v>
      </c>
      <c r="M790" s="72">
        <f t="shared" si="19"/>
        <v>1667.6999999999998</v>
      </c>
      <c r="S790" s="235"/>
      <c r="T790" s="68"/>
      <c r="U790" s="396"/>
      <c r="V790" s="68"/>
      <c r="W790" s="68"/>
    </row>
    <row r="791" spans="1:23" ht="15">
      <c r="A791" s="28" t="s">
        <v>282</v>
      </c>
      <c r="B791" s="68" t="s">
        <v>164</v>
      </c>
      <c r="E791" s="9" t="s">
        <v>284</v>
      </c>
      <c r="F791" s="9" t="s">
        <v>284</v>
      </c>
      <c r="G791" s="223">
        <v>556.79999999999995</v>
      </c>
      <c r="H791" s="9" t="s">
        <v>284</v>
      </c>
      <c r="I791" s="9" t="s">
        <v>284</v>
      </c>
      <c r="J791" s="9" t="s">
        <v>284</v>
      </c>
      <c r="K791" s="9" t="s">
        <v>284</v>
      </c>
      <c r="L791" s="74"/>
      <c r="M791" s="72">
        <f t="shared" si="19"/>
        <v>556.79999999999995</v>
      </c>
      <c r="O791" t="s">
        <v>288</v>
      </c>
      <c r="S791" s="68"/>
      <c r="T791" s="68"/>
      <c r="U791" s="396"/>
      <c r="V791" s="68"/>
      <c r="W791" s="68"/>
    </row>
    <row r="792" spans="1:23" ht="15">
      <c r="A792" s="28" t="s">
        <v>283</v>
      </c>
      <c r="B792" s="68" t="s">
        <v>15</v>
      </c>
      <c r="E792" s="9">
        <v>145.6</v>
      </c>
      <c r="F792" s="222">
        <v>684.2</v>
      </c>
      <c r="G792" s="224">
        <v>597.5</v>
      </c>
      <c r="H792" s="9">
        <v>461.84999999999945</v>
      </c>
      <c r="I792" s="9">
        <v>288.29999999999973</v>
      </c>
      <c r="J792" s="227">
        <v>649.09999999999991</v>
      </c>
      <c r="K792" s="9">
        <v>353.39999999999918</v>
      </c>
      <c r="M792" s="72">
        <f t="shared" si="19"/>
        <v>3179.9499999999985</v>
      </c>
      <c r="O792" t="s">
        <v>3802</v>
      </c>
      <c r="R792" s="3" t="s">
        <v>1963</v>
      </c>
      <c r="S792" s="294"/>
      <c r="T792" s="68"/>
      <c r="U792" s="396"/>
      <c r="V792" s="68"/>
      <c r="W792" s="68"/>
    </row>
    <row r="793" spans="1:23" ht="15">
      <c r="A793" s="28" t="s">
        <v>806</v>
      </c>
      <c r="B793" s="294" t="s">
        <v>2222</v>
      </c>
      <c r="C793" s="3"/>
      <c r="D793" s="3"/>
      <c r="E793" s="9" t="s">
        <v>284</v>
      </c>
      <c r="F793" s="9" t="s">
        <v>284</v>
      </c>
      <c r="G793" s="9" t="s">
        <v>284</v>
      </c>
      <c r="H793" s="9" t="s">
        <v>284</v>
      </c>
      <c r="I793" s="9" t="s">
        <v>284</v>
      </c>
      <c r="J793" s="9">
        <v>160.30000000000018</v>
      </c>
      <c r="K793" s="224">
        <v>646.35000000000036</v>
      </c>
      <c r="M793" s="72">
        <f t="shared" si="19"/>
        <v>806.65000000000055</v>
      </c>
      <c r="O793" t="s">
        <v>287</v>
      </c>
      <c r="R793" s="226" t="s">
        <v>1963</v>
      </c>
      <c r="S793" s="68"/>
      <c r="T793" s="68"/>
      <c r="U793" s="396"/>
      <c r="V793" s="68"/>
      <c r="W793" s="68"/>
    </row>
    <row r="794" spans="1:23" ht="15">
      <c r="A794" s="28" t="s">
        <v>807</v>
      </c>
      <c r="B794" s="68" t="s">
        <v>17</v>
      </c>
      <c r="E794" s="227">
        <v>320.7</v>
      </c>
      <c r="F794" s="227">
        <v>576.9</v>
      </c>
      <c r="G794" s="227">
        <v>468.5</v>
      </c>
      <c r="H794" s="9">
        <v>527.29999999999973</v>
      </c>
      <c r="I794" s="9">
        <v>451.09999999999991</v>
      </c>
      <c r="J794" s="9">
        <v>467</v>
      </c>
      <c r="K794" s="9">
        <v>256.699999999998</v>
      </c>
      <c r="M794" s="72">
        <f t="shared" si="19"/>
        <v>3068.1999999999975</v>
      </c>
      <c r="O794" t="s">
        <v>333</v>
      </c>
      <c r="S794" s="28"/>
      <c r="T794" s="68"/>
      <c r="U794" s="397"/>
      <c r="V794" s="68"/>
      <c r="W794" s="68"/>
    </row>
    <row r="795" spans="1:23" ht="15">
      <c r="A795" s="28" t="s">
        <v>808</v>
      </c>
      <c r="B795" s="68" t="s">
        <v>815</v>
      </c>
      <c r="E795" s="9" t="s">
        <v>284</v>
      </c>
      <c r="F795" s="9" t="s">
        <v>284</v>
      </c>
      <c r="G795" s="9" t="s">
        <v>284</v>
      </c>
      <c r="H795" s="223">
        <v>711.64999999999918</v>
      </c>
      <c r="I795" s="9">
        <v>387.10000000000036</v>
      </c>
      <c r="J795" s="9" t="s">
        <v>284</v>
      </c>
      <c r="K795" s="9" t="s">
        <v>284</v>
      </c>
      <c r="L795" s="74"/>
      <c r="M795" s="72">
        <f t="shared" si="19"/>
        <v>1098.7499999999995</v>
      </c>
      <c r="O795" t="s">
        <v>288</v>
      </c>
      <c r="S795" s="68"/>
      <c r="T795" s="68"/>
      <c r="U795" s="396"/>
      <c r="V795" s="68"/>
      <c r="W795" s="68"/>
    </row>
    <row r="796" spans="1:23" ht="15">
      <c r="A796" s="28" t="s">
        <v>810</v>
      </c>
      <c r="B796" s="68" t="s">
        <v>828</v>
      </c>
      <c r="E796" s="9" t="s">
        <v>284</v>
      </c>
      <c r="F796" s="9" t="s">
        <v>284</v>
      </c>
      <c r="G796" s="9" t="s">
        <v>284</v>
      </c>
      <c r="H796" s="9">
        <v>595.69999999999982</v>
      </c>
      <c r="I796" s="9">
        <v>281.79999999999927</v>
      </c>
      <c r="J796" s="9">
        <v>550</v>
      </c>
      <c r="K796" s="9">
        <v>253.74999999999909</v>
      </c>
      <c r="M796" s="72">
        <f t="shared" si="19"/>
        <v>1681.2499999999982</v>
      </c>
      <c r="S796" s="294"/>
      <c r="T796" s="68"/>
      <c r="U796" s="397"/>
      <c r="V796" s="68"/>
      <c r="W796" s="68"/>
    </row>
    <row r="797" spans="1:23" ht="15">
      <c r="A797" s="28" t="s">
        <v>816</v>
      </c>
      <c r="B797" s="68" t="s">
        <v>162</v>
      </c>
      <c r="E797" s="9" t="s">
        <v>284</v>
      </c>
      <c r="F797" s="9" t="s">
        <v>284</v>
      </c>
      <c r="G797" s="9">
        <v>410.5</v>
      </c>
      <c r="H797" s="227">
        <v>640</v>
      </c>
      <c r="I797" s="9">
        <v>381.00000000000045</v>
      </c>
      <c r="J797" s="9">
        <v>300.10000000000082</v>
      </c>
      <c r="K797" s="9">
        <v>432.80000000000018</v>
      </c>
      <c r="M797" s="72">
        <f t="shared" si="19"/>
        <v>2164.4000000000015</v>
      </c>
      <c r="O797" t="s">
        <v>293</v>
      </c>
      <c r="S797" s="294"/>
      <c r="T797" s="68"/>
      <c r="U797" s="397"/>
      <c r="V797" s="68"/>
      <c r="W797" s="68"/>
    </row>
    <row r="798" spans="1:23" ht="15">
      <c r="A798" s="28" t="s">
        <v>818</v>
      </c>
      <c r="B798" s="68" t="s">
        <v>845</v>
      </c>
      <c r="E798" s="9" t="s">
        <v>284</v>
      </c>
      <c r="F798" s="9" t="s">
        <v>284</v>
      </c>
      <c r="G798" s="9" t="s">
        <v>284</v>
      </c>
      <c r="H798" s="9">
        <v>461.09999999999945</v>
      </c>
      <c r="I798" s="9" t="s">
        <v>284</v>
      </c>
      <c r="J798" s="9" t="s">
        <v>284</v>
      </c>
      <c r="K798" s="9" t="s">
        <v>284</v>
      </c>
      <c r="L798" s="74"/>
      <c r="M798" s="72">
        <f t="shared" si="19"/>
        <v>461.09999999999945</v>
      </c>
      <c r="S798" s="235"/>
      <c r="T798" s="68"/>
      <c r="U798" s="397"/>
      <c r="V798" s="68"/>
      <c r="W798" s="68"/>
    </row>
    <row r="799" spans="1:23" ht="15">
      <c r="A799" s="28" t="s">
        <v>821</v>
      </c>
      <c r="B799" s="68" t="s">
        <v>19</v>
      </c>
      <c r="E799" s="9">
        <v>155.80000000000001</v>
      </c>
      <c r="F799" s="9">
        <v>481</v>
      </c>
      <c r="G799" s="227">
        <v>495.7</v>
      </c>
      <c r="H799" s="9">
        <v>450</v>
      </c>
      <c r="I799" s="9">
        <v>175.40000000000009</v>
      </c>
      <c r="J799" s="9">
        <v>462.80000000000018</v>
      </c>
      <c r="K799" s="9" t="s">
        <v>284</v>
      </c>
      <c r="M799" s="72">
        <f t="shared" si="19"/>
        <v>2220.7000000000003</v>
      </c>
      <c r="O799" t="s">
        <v>290</v>
      </c>
      <c r="S799" s="68"/>
      <c r="T799" s="68"/>
      <c r="U799" s="397"/>
      <c r="V799" s="68"/>
      <c r="W799" s="68"/>
    </row>
    <row r="800" spans="1:23" ht="15">
      <c r="A800" s="28" t="s">
        <v>822</v>
      </c>
      <c r="B800" s="235" t="s">
        <v>1821</v>
      </c>
      <c r="C800" s="3"/>
      <c r="D800" s="3"/>
      <c r="E800" s="9" t="s">
        <v>284</v>
      </c>
      <c r="F800" s="9" t="s">
        <v>284</v>
      </c>
      <c r="G800" s="9" t="s">
        <v>284</v>
      </c>
      <c r="H800" s="9" t="s">
        <v>284</v>
      </c>
      <c r="I800" s="9">
        <v>420.39999999999964</v>
      </c>
      <c r="J800" s="9" t="s">
        <v>284</v>
      </c>
      <c r="K800" s="9" t="s">
        <v>284</v>
      </c>
      <c r="L800" s="74"/>
      <c r="M800" s="72">
        <f t="shared" si="19"/>
        <v>420.39999999999964</v>
      </c>
      <c r="S800" s="68"/>
      <c r="T800" s="68"/>
      <c r="U800" s="396"/>
      <c r="V800" s="68"/>
      <c r="W800" s="68"/>
    </row>
    <row r="801" spans="1:23" ht="15">
      <c r="A801" s="28" t="s">
        <v>825</v>
      </c>
      <c r="B801" s="240" t="s">
        <v>1823</v>
      </c>
      <c r="C801" s="3"/>
      <c r="D801" s="3"/>
      <c r="E801" s="9" t="s">
        <v>284</v>
      </c>
      <c r="F801" s="9" t="s">
        <v>284</v>
      </c>
      <c r="G801" s="9" t="s">
        <v>284</v>
      </c>
      <c r="H801" s="9" t="s">
        <v>284</v>
      </c>
      <c r="I801" s="9">
        <v>422.69999999999982</v>
      </c>
      <c r="J801" s="9">
        <v>230.09999999999991</v>
      </c>
      <c r="K801" s="9">
        <v>158.99999999999909</v>
      </c>
      <c r="M801" s="72">
        <f t="shared" si="19"/>
        <v>811.79999999999882</v>
      </c>
      <c r="S801" s="294"/>
      <c r="T801" s="68"/>
      <c r="U801" s="396"/>
      <c r="V801" s="68"/>
      <c r="W801" s="68"/>
    </row>
    <row r="802" spans="1:23" ht="15">
      <c r="A802" s="28" t="s">
        <v>827</v>
      </c>
      <c r="B802" s="68" t="s">
        <v>871</v>
      </c>
      <c r="E802" s="9" t="s">
        <v>284</v>
      </c>
      <c r="F802" s="9" t="s">
        <v>284</v>
      </c>
      <c r="G802" s="9" t="s">
        <v>284</v>
      </c>
      <c r="H802" s="9">
        <v>416.55000000000064</v>
      </c>
      <c r="I802" s="9">
        <v>476.79999999999882</v>
      </c>
      <c r="J802" s="9">
        <v>395.19999999999891</v>
      </c>
      <c r="K802" s="9">
        <v>207.89999999999873</v>
      </c>
      <c r="M802" s="72">
        <f t="shared" si="19"/>
        <v>1496.4499999999971</v>
      </c>
      <c r="S802" s="294"/>
      <c r="T802" s="68"/>
      <c r="U802" s="397"/>
      <c r="V802" s="68"/>
      <c r="W802" s="68"/>
    </row>
    <row r="803" spans="1:23" ht="15">
      <c r="A803" s="28" t="s">
        <v>832</v>
      </c>
      <c r="B803" s="294" t="s">
        <v>2255</v>
      </c>
      <c r="C803" s="3"/>
      <c r="D803" s="3"/>
      <c r="E803" s="9" t="s">
        <v>284</v>
      </c>
      <c r="F803" s="9" t="s">
        <v>284</v>
      </c>
      <c r="G803" s="9" t="s">
        <v>284</v>
      </c>
      <c r="H803" s="9" t="s">
        <v>284</v>
      </c>
      <c r="I803" s="9" t="s">
        <v>284</v>
      </c>
      <c r="J803" s="9" t="s">
        <v>284</v>
      </c>
      <c r="K803" s="9">
        <v>267.94999999999891</v>
      </c>
      <c r="M803" s="72">
        <f t="shared" si="19"/>
        <v>267.94999999999891</v>
      </c>
      <c r="S803" s="235"/>
      <c r="T803" s="68"/>
      <c r="U803" s="396"/>
      <c r="V803" s="68"/>
      <c r="W803" s="68"/>
    </row>
    <row r="804" spans="1:23" ht="15">
      <c r="A804" s="28" t="s">
        <v>836</v>
      </c>
      <c r="B804" s="68" t="s">
        <v>867</v>
      </c>
      <c r="E804" s="9" t="s">
        <v>284</v>
      </c>
      <c r="F804" s="9" t="s">
        <v>284</v>
      </c>
      <c r="G804" s="9" t="s">
        <v>284</v>
      </c>
      <c r="H804" s="9">
        <v>510.99999999999909</v>
      </c>
      <c r="I804" s="9">
        <v>490.59999999999945</v>
      </c>
      <c r="J804" s="9">
        <v>384.5</v>
      </c>
      <c r="K804" s="9">
        <v>413.94999999999982</v>
      </c>
      <c r="M804" s="72">
        <f t="shared" si="19"/>
        <v>1800.0499999999984</v>
      </c>
      <c r="S804" s="235"/>
      <c r="T804" s="68"/>
      <c r="U804" s="396"/>
      <c r="V804" s="68"/>
      <c r="W804" s="68"/>
    </row>
    <row r="805" spans="1:23" ht="15">
      <c r="A805" s="28" t="s">
        <v>837</v>
      </c>
      <c r="B805" s="68" t="s">
        <v>21</v>
      </c>
      <c r="E805" s="9">
        <v>186.6</v>
      </c>
      <c r="F805" s="227">
        <v>579</v>
      </c>
      <c r="G805" s="9">
        <v>398.6</v>
      </c>
      <c r="H805" s="9">
        <v>527.300000000002</v>
      </c>
      <c r="I805" s="9">
        <v>510.29999999999927</v>
      </c>
      <c r="J805" s="9">
        <v>460.30000000000109</v>
      </c>
      <c r="K805" s="9">
        <v>410.199999999998</v>
      </c>
      <c r="M805" s="72">
        <f t="shared" si="19"/>
        <v>3072.3</v>
      </c>
      <c r="O805" t="s">
        <v>298</v>
      </c>
      <c r="S805" s="235"/>
      <c r="T805" s="68"/>
      <c r="U805" s="396"/>
      <c r="V805" s="68"/>
      <c r="W805" s="68"/>
    </row>
    <row r="806" spans="1:23" ht="15">
      <c r="A806" s="28" t="s">
        <v>838</v>
      </c>
      <c r="B806" s="68" t="s">
        <v>141</v>
      </c>
      <c r="E806" s="9" t="s">
        <v>284</v>
      </c>
      <c r="F806" s="227">
        <v>580</v>
      </c>
      <c r="G806" s="227">
        <v>448.7</v>
      </c>
      <c r="H806" s="9">
        <v>517.94999999999982</v>
      </c>
      <c r="I806" s="9">
        <v>296.40000000000009</v>
      </c>
      <c r="J806" s="9">
        <v>461.30000000000018</v>
      </c>
      <c r="K806" s="222">
        <v>609.29999999999927</v>
      </c>
      <c r="M806" s="72">
        <f t="shared" si="19"/>
        <v>2913.6499999999996</v>
      </c>
      <c r="O806" t="s">
        <v>3809</v>
      </c>
      <c r="S806" s="294"/>
      <c r="T806" s="68"/>
      <c r="U806" s="397"/>
      <c r="V806" s="68"/>
      <c r="W806" s="68"/>
    </row>
    <row r="807" spans="1:23" ht="15">
      <c r="A807" s="28" t="s">
        <v>844</v>
      </c>
      <c r="B807" s="294" t="s">
        <v>2256</v>
      </c>
      <c r="C807" s="3"/>
      <c r="D807" s="3"/>
      <c r="E807" s="9" t="s">
        <v>284</v>
      </c>
      <c r="F807" s="9" t="s">
        <v>284</v>
      </c>
      <c r="G807" s="9" t="s">
        <v>284</v>
      </c>
      <c r="H807" s="9" t="s">
        <v>284</v>
      </c>
      <c r="I807" s="9" t="s">
        <v>284</v>
      </c>
      <c r="J807" s="9" t="s">
        <v>284</v>
      </c>
      <c r="K807" s="227">
        <v>499.60000000000127</v>
      </c>
      <c r="M807" s="72">
        <f t="shared" si="19"/>
        <v>499.60000000000127</v>
      </c>
      <c r="O807" t="s">
        <v>293</v>
      </c>
      <c r="S807" s="68"/>
      <c r="T807" s="68"/>
      <c r="U807" s="396"/>
      <c r="V807" s="68"/>
      <c r="W807" s="68"/>
    </row>
    <row r="808" spans="1:23" ht="15">
      <c r="A808" s="28" t="s">
        <v>852</v>
      </c>
      <c r="B808" s="240" t="s">
        <v>1826</v>
      </c>
      <c r="C808" s="3"/>
      <c r="D808" s="3"/>
      <c r="E808" s="9" t="s">
        <v>284</v>
      </c>
      <c r="F808" s="9" t="s">
        <v>284</v>
      </c>
      <c r="G808" s="9" t="s">
        <v>284</v>
      </c>
      <c r="H808" s="9" t="s">
        <v>284</v>
      </c>
      <c r="I808" s="9">
        <v>422.89999999999964</v>
      </c>
      <c r="J808" s="224">
        <v>807.80000000000018</v>
      </c>
      <c r="K808" s="9" t="s">
        <v>284</v>
      </c>
      <c r="M808" s="72">
        <f t="shared" si="19"/>
        <v>1230.6999999999998</v>
      </c>
      <c r="O808" t="s">
        <v>287</v>
      </c>
      <c r="R808" s="226" t="s">
        <v>1963</v>
      </c>
      <c r="S808" s="294"/>
      <c r="T808" s="68"/>
      <c r="U808" s="396"/>
      <c r="V808" s="68"/>
      <c r="W808" s="68"/>
    </row>
    <row r="809" spans="1:23" ht="15">
      <c r="A809" s="28" t="s">
        <v>856</v>
      </c>
      <c r="B809" s="294" t="s">
        <v>2257</v>
      </c>
      <c r="C809" s="3"/>
      <c r="D809" s="3"/>
      <c r="E809" s="9" t="s">
        <v>284</v>
      </c>
      <c r="F809" s="9" t="s">
        <v>284</v>
      </c>
      <c r="G809" s="9" t="s">
        <v>284</v>
      </c>
      <c r="H809" s="9" t="s">
        <v>284</v>
      </c>
      <c r="I809" s="9" t="s">
        <v>284</v>
      </c>
      <c r="J809" s="9" t="s">
        <v>284</v>
      </c>
      <c r="K809" s="9">
        <v>432.29999999999927</v>
      </c>
      <c r="M809" s="72">
        <f t="shared" si="19"/>
        <v>432.29999999999927</v>
      </c>
      <c r="S809" s="68"/>
      <c r="T809" s="68"/>
      <c r="U809" s="397"/>
      <c r="V809" s="68"/>
      <c r="W809" s="68"/>
    </row>
    <row r="810" spans="1:23" ht="15">
      <c r="A810" s="28" t="s">
        <v>857</v>
      </c>
      <c r="B810" s="240" t="s">
        <v>1825</v>
      </c>
      <c r="C810" s="3"/>
      <c r="D810" s="3"/>
      <c r="E810" s="9" t="s">
        <v>284</v>
      </c>
      <c r="F810" s="9" t="s">
        <v>284</v>
      </c>
      <c r="G810" s="9" t="s">
        <v>284</v>
      </c>
      <c r="H810" s="9" t="s">
        <v>284</v>
      </c>
      <c r="I810" s="9">
        <v>218.10000000000082</v>
      </c>
      <c r="J810" s="9">
        <v>426.59999999999991</v>
      </c>
      <c r="K810" s="9">
        <v>309.39999999999782</v>
      </c>
      <c r="M810" s="72">
        <f t="shared" si="19"/>
        <v>954.09999999999854</v>
      </c>
      <c r="S810" s="68"/>
      <c r="T810" s="68"/>
      <c r="U810" s="396"/>
      <c r="V810" s="68"/>
      <c r="W810" s="68"/>
    </row>
    <row r="811" spans="1:23" ht="15">
      <c r="A811" s="28" t="s">
        <v>858</v>
      </c>
      <c r="B811" s="68" t="s">
        <v>833</v>
      </c>
      <c r="E811" s="9" t="s">
        <v>284</v>
      </c>
      <c r="F811" s="9" t="s">
        <v>284</v>
      </c>
      <c r="G811" s="9" t="s">
        <v>284</v>
      </c>
      <c r="H811" s="9">
        <v>482.25000000000045</v>
      </c>
      <c r="I811" s="227">
        <v>539.80000000000018</v>
      </c>
      <c r="J811" s="227">
        <v>639.79999999999882</v>
      </c>
      <c r="K811" s="9">
        <v>377.29999999999745</v>
      </c>
      <c r="M811" s="72">
        <f t="shared" si="19"/>
        <v>2039.1499999999969</v>
      </c>
      <c r="O811" t="s">
        <v>328</v>
      </c>
      <c r="S811" s="68"/>
      <c r="T811" s="68"/>
      <c r="U811" s="396"/>
      <c r="V811" s="68"/>
      <c r="W811" s="68"/>
    </row>
    <row r="812" spans="1:23" ht="15">
      <c r="A812" s="28" t="s">
        <v>864</v>
      </c>
      <c r="B812" s="68" t="s">
        <v>834</v>
      </c>
      <c r="E812" s="9" t="s">
        <v>284</v>
      </c>
      <c r="F812" s="9" t="s">
        <v>284</v>
      </c>
      <c r="G812" s="9" t="s">
        <v>284</v>
      </c>
      <c r="H812" s="9">
        <v>506.09999999999945</v>
      </c>
      <c r="I812" s="9">
        <v>515.5</v>
      </c>
      <c r="J812" s="222">
        <v>711.10000000000036</v>
      </c>
      <c r="K812" s="9">
        <v>357</v>
      </c>
      <c r="M812" s="72">
        <f t="shared" si="19"/>
        <v>2089.6999999999998</v>
      </c>
      <c r="O812" t="s">
        <v>306</v>
      </c>
      <c r="S812" s="28"/>
      <c r="T812" s="68"/>
      <c r="U812" s="396"/>
      <c r="V812" s="68"/>
      <c r="W812" s="68"/>
    </row>
    <row r="813" spans="1:23" ht="15">
      <c r="A813" s="28" t="s">
        <v>865</v>
      </c>
      <c r="B813" s="68" t="s">
        <v>23</v>
      </c>
      <c r="E813" s="9">
        <v>269.7</v>
      </c>
      <c r="F813" s="9">
        <v>369.3</v>
      </c>
      <c r="G813" s="9">
        <v>180.7</v>
      </c>
      <c r="H813" s="9">
        <v>491.5</v>
      </c>
      <c r="I813" s="9">
        <v>477.29999999999973</v>
      </c>
      <c r="J813" s="9">
        <v>316.64999999999964</v>
      </c>
      <c r="K813" s="9">
        <v>303.15000000000055</v>
      </c>
      <c r="M813" s="72">
        <f t="shared" si="19"/>
        <v>2408.3000000000002</v>
      </c>
      <c r="S813" s="68"/>
      <c r="T813" s="68"/>
      <c r="U813" s="396"/>
      <c r="V813" s="68"/>
      <c r="W813" s="68"/>
    </row>
    <row r="814" spans="1:23" ht="15">
      <c r="A814" s="28" t="s">
        <v>866</v>
      </c>
      <c r="B814" s="68" t="s">
        <v>25</v>
      </c>
      <c r="E814" s="9">
        <v>186.1</v>
      </c>
      <c r="F814" s="9">
        <v>514.6</v>
      </c>
      <c r="G814" s="9">
        <v>375.3</v>
      </c>
      <c r="H814" s="9">
        <v>510.05000000000064</v>
      </c>
      <c r="I814" s="223">
        <v>633.99999999999955</v>
      </c>
      <c r="J814" s="9">
        <v>501.29999999999836</v>
      </c>
      <c r="K814" s="227">
        <v>475.80000000000018</v>
      </c>
      <c r="M814" s="72">
        <f t="shared" si="19"/>
        <v>3197.1499999999987</v>
      </c>
      <c r="O814" t="s">
        <v>324</v>
      </c>
      <c r="S814" s="235"/>
      <c r="T814" s="68"/>
      <c r="U814" s="396"/>
      <c r="V814" s="68"/>
      <c r="W814" s="68"/>
    </row>
    <row r="815" spans="1:23" ht="15">
      <c r="A815" s="28" t="s">
        <v>868</v>
      </c>
      <c r="B815" s="68" t="s">
        <v>855</v>
      </c>
      <c r="E815" s="9" t="s">
        <v>284</v>
      </c>
      <c r="F815" s="9" t="s">
        <v>284</v>
      </c>
      <c r="G815" s="9" t="s">
        <v>284</v>
      </c>
      <c r="H815" s="9">
        <v>451.39999999999918</v>
      </c>
      <c r="I815" s="9" t="s">
        <v>284</v>
      </c>
      <c r="J815" s="9" t="s">
        <v>284</v>
      </c>
      <c r="K815" s="9" t="s">
        <v>284</v>
      </c>
      <c r="L815" s="74"/>
      <c r="M815" s="72">
        <f t="shared" si="19"/>
        <v>451.39999999999918</v>
      </c>
      <c r="S815" s="68"/>
      <c r="T815" s="68"/>
      <c r="U815" s="396"/>
      <c r="V815" s="68"/>
      <c r="W815" s="68"/>
    </row>
    <row r="816" spans="1:23" ht="15">
      <c r="A816" s="28" t="s">
        <v>869</v>
      </c>
      <c r="B816" s="240" t="s">
        <v>1835</v>
      </c>
      <c r="C816" s="3"/>
      <c r="D816" s="3"/>
      <c r="E816" s="9" t="s">
        <v>284</v>
      </c>
      <c r="F816" s="9" t="s">
        <v>284</v>
      </c>
      <c r="G816" s="9" t="s">
        <v>284</v>
      </c>
      <c r="H816" s="9" t="s">
        <v>284</v>
      </c>
      <c r="I816" s="9">
        <v>405.90000000000009</v>
      </c>
      <c r="J816" s="9">
        <v>412.80000000000064</v>
      </c>
      <c r="K816" s="9">
        <v>334.70000000000073</v>
      </c>
      <c r="M816" s="72">
        <f t="shared" si="19"/>
        <v>1153.4000000000015</v>
      </c>
      <c r="S816" s="294"/>
      <c r="T816" s="68"/>
      <c r="U816" s="397"/>
      <c r="V816" s="68"/>
      <c r="W816" s="68"/>
    </row>
    <row r="817" spans="1:23" ht="15">
      <c r="A817" s="28" t="s">
        <v>870</v>
      </c>
      <c r="B817" s="240" t="s">
        <v>1842</v>
      </c>
      <c r="C817" s="3"/>
      <c r="D817" s="3"/>
      <c r="E817" s="9" t="s">
        <v>284</v>
      </c>
      <c r="F817" s="9" t="s">
        <v>284</v>
      </c>
      <c r="G817" s="9" t="s">
        <v>284</v>
      </c>
      <c r="H817" s="9" t="s">
        <v>284</v>
      </c>
      <c r="I817" s="222">
        <v>663.39999999999873</v>
      </c>
      <c r="J817" s="227">
        <v>668.20000000000255</v>
      </c>
      <c r="K817" s="9">
        <v>360.19999999999982</v>
      </c>
      <c r="M817" s="72">
        <f t="shared" si="19"/>
        <v>1691.8000000000011</v>
      </c>
      <c r="O817" t="s">
        <v>359</v>
      </c>
      <c r="S817" s="68"/>
      <c r="T817" s="68"/>
      <c r="U817" s="396"/>
      <c r="V817" s="68"/>
      <c r="W817" s="68"/>
    </row>
    <row r="818" spans="1:23" ht="15">
      <c r="A818" s="28" t="s">
        <v>873</v>
      </c>
      <c r="B818" s="240" t="s">
        <v>1832</v>
      </c>
      <c r="C818" s="3"/>
      <c r="D818" s="3"/>
      <c r="E818" s="9" t="s">
        <v>284</v>
      </c>
      <c r="F818" s="9" t="s">
        <v>284</v>
      </c>
      <c r="G818" s="9" t="s">
        <v>284</v>
      </c>
      <c r="H818" s="9" t="s">
        <v>284</v>
      </c>
      <c r="I818" s="9">
        <v>435.69999999999982</v>
      </c>
      <c r="J818" s="9" t="s">
        <v>284</v>
      </c>
      <c r="K818" s="9" t="s">
        <v>284</v>
      </c>
      <c r="L818" s="74"/>
      <c r="M818" s="72">
        <f t="shared" si="19"/>
        <v>435.69999999999982</v>
      </c>
      <c r="S818" s="68"/>
      <c r="T818" s="68"/>
      <c r="U818" s="397"/>
      <c r="V818" s="68"/>
      <c r="W818" s="68"/>
    </row>
    <row r="819" spans="1:23" ht="15">
      <c r="A819" s="28" t="s">
        <v>999</v>
      </c>
      <c r="B819" s="240" t="s">
        <v>1837</v>
      </c>
      <c r="C819" s="3"/>
      <c r="D819" s="3"/>
      <c r="E819" s="9" t="s">
        <v>284</v>
      </c>
      <c r="F819" s="9" t="s">
        <v>284</v>
      </c>
      <c r="G819" s="9" t="s">
        <v>284</v>
      </c>
      <c r="H819" s="9" t="s">
        <v>284</v>
      </c>
      <c r="I819" s="9">
        <v>398.30000000000109</v>
      </c>
      <c r="J819" s="9">
        <v>594.39999999999873</v>
      </c>
      <c r="K819" s="227">
        <v>550.25000000000182</v>
      </c>
      <c r="M819" s="72">
        <f t="shared" si="19"/>
        <v>1542.9500000000016</v>
      </c>
      <c r="O819" t="s">
        <v>289</v>
      </c>
      <c r="S819" s="294"/>
      <c r="T819" s="68"/>
      <c r="U819" s="397"/>
      <c r="V819" s="68"/>
      <c r="W819" s="68"/>
    </row>
    <row r="820" spans="1:23" ht="15">
      <c r="A820" s="28" t="s">
        <v>1000</v>
      </c>
      <c r="B820" s="294" t="s">
        <v>2258</v>
      </c>
      <c r="C820" s="3"/>
      <c r="D820" s="3"/>
      <c r="E820" s="9" t="s">
        <v>284</v>
      </c>
      <c r="F820" s="9" t="s">
        <v>284</v>
      </c>
      <c r="G820" s="9" t="s">
        <v>284</v>
      </c>
      <c r="H820" s="9" t="s">
        <v>284</v>
      </c>
      <c r="I820" s="9" t="s">
        <v>284</v>
      </c>
      <c r="J820" s="9" t="s">
        <v>284</v>
      </c>
      <c r="K820" s="9">
        <v>260.95000000000118</v>
      </c>
      <c r="M820" s="72">
        <f t="shared" si="19"/>
        <v>260.95000000000118</v>
      </c>
      <c r="S820" s="294"/>
      <c r="T820" s="68"/>
      <c r="U820" s="396"/>
      <c r="V820" s="68"/>
      <c r="W820" s="68"/>
    </row>
    <row r="821" spans="1:23" ht="15">
      <c r="A821" s="28" t="s">
        <v>1001</v>
      </c>
      <c r="B821" s="240" t="s">
        <v>1831</v>
      </c>
      <c r="C821" s="3"/>
      <c r="D821" s="3"/>
      <c r="E821" s="9" t="s">
        <v>284</v>
      </c>
      <c r="F821" s="9" t="s">
        <v>284</v>
      </c>
      <c r="G821" s="9" t="s">
        <v>284</v>
      </c>
      <c r="H821" s="9" t="s">
        <v>284</v>
      </c>
      <c r="I821" s="9">
        <v>331.70000000000027</v>
      </c>
      <c r="J821" s="9" t="s">
        <v>284</v>
      </c>
      <c r="K821" s="9" t="s">
        <v>284</v>
      </c>
      <c r="L821" s="74"/>
      <c r="M821" s="72">
        <f t="shared" si="19"/>
        <v>331.70000000000027</v>
      </c>
      <c r="S821" s="68"/>
      <c r="T821" s="68"/>
      <c r="U821" s="397"/>
      <c r="V821" s="68"/>
      <c r="W821" s="68"/>
    </row>
    <row r="822" spans="1:23" ht="15">
      <c r="A822" s="28" t="s">
        <v>1002</v>
      </c>
      <c r="B822" s="68" t="s">
        <v>817</v>
      </c>
      <c r="E822" s="9" t="s">
        <v>284</v>
      </c>
      <c r="F822" s="9" t="s">
        <v>284</v>
      </c>
      <c r="G822" s="9" t="s">
        <v>284</v>
      </c>
      <c r="H822" s="9">
        <v>450.55000000000018</v>
      </c>
      <c r="I822" s="9">
        <v>361.19999999999936</v>
      </c>
      <c r="J822" s="9">
        <v>526.99999999999955</v>
      </c>
      <c r="K822" s="9">
        <v>302.14999999999964</v>
      </c>
      <c r="M822" s="72">
        <f t="shared" si="19"/>
        <v>1640.8999999999987</v>
      </c>
      <c r="S822" s="294"/>
      <c r="T822" s="68"/>
      <c r="U822" s="397"/>
      <c r="V822" s="68"/>
      <c r="W822" s="68"/>
    </row>
    <row r="823" spans="1:23" ht="15">
      <c r="A823" s="28" t="s">
        <v>1003</v>
      </c>
      <c r="B823" s="68" t="s">
        <v>27</v>
      </c>
      <c r="E823" s="9">
        <v>193.8</v>
      </c>
      <c r="F823" s="227">
        <v>595.5</v>
      </c>
      <c r="G823" s="9">
        <v>228.5</v>
      </c>
      <c r="H823" s="9">
        <v>363.59999999999945</v>
      </c>
      <c r="I823" s="9">
        <v>538.39999999999964</v>
      </c>
      <c r="J823" s="9">
        <v>314.29999999999745</v>
      </c>
      <c r="K823" s="9">
        <v>403.99999999999909</v>
      </c>
      <c r="M823" s="72">
        <f t="shared" si="19"/>
        <v>2638.0999999999958</v>
      </c>
      <c r="O823" t="s">
        <v>290</v>
      </c>
      <c r="S823" s="294"/>
      <c r="T823" s="68"/>
      <c r="U823" s="396"/>
      <c r="V823" s="68"/>
      <c r="W823" s="68"/>
    </row>
    <row r="824" spans="1:23" ht="15">
      <c r="A824" s="28" t="s">
        <v>1004</v>
      </c>
      <c r="B824" s="68" t="s">
        <v>849</v>
      </c>
      <c r="E824" s="9" t="s">
        <v>284</v>
      </c>
      <c r="F824" s="9" t="s">
        <v>284</v>
      </c>
      <c r="G824" s="9" t="s">
        <v>284</v>
      </c>
      <c r="H824" s="9">
        <v>517.05000000000109</v>
      </c>
      <c r="I824" s="9">
        <v>458.60000000000173</v>
      </c>
      <c r="J824" s="9">
        <v>493.20000000000073</v>
      </c>
      <c r="K824" s="9">
        <v>292.29999999999927</v>
      </c>
      <c r="M824" s="72">
        <f t="shared" ref="M824:M859" si="20">SUM(E824:K824)</f>
        <v>1761.1500000000028</v>
      </c>
      <c r="S824" s="294"/>
      <c r="T824" s="68"/>
      <c r="U824" s="396"/>
      <c r="V824" s="68"/>
      <c r="W824" s="68"/>
    </row>
    <row r="825" spans="1:23" ht="15">
      <c r="A825" s="28" t="s">
        <v>1005</v>
      </c>
      <c r="B825" s="68" t="s">
        <v>154</v>
      </c>
      <c r="E825" s="9" t="s">
        <v>284</v>
      </c>
      <c r="F825" s="9" t="s">
        <v>284</v>
      </c>
      <c r="G825" s="227">
        <v>501.9</v>
      </c>
      <c r="H825" s="227">
        <v>661.74999999999955</v>
      </c>
      <c r="I825" s="227">
        <v>572.09999999999991</v>
      </c>
      <c r="J825" s="9">
        <v>553.09999999999854</v>
      </c>
      <c r="K825" s="9">
        <v>399.80000000000018</v>
      </c>
      <c r="M825" s="72">
        <f t="shared" si="20"/>
        <v>2688.6499999999983</v>
      </c>
      <c r="O825" t="s">
        <v>1903</v>
      </c>
      <c r="S825" s="68"/>
      <c r="T825" s="68"/>
      <c r="U825" s="396"/>
      <c r="V825" s="68"/>
      <c r="W825" s="68"/>
    </row>
    <row r="826" spans="1:23" ht="15">
      <c r="A826" s="28" t="s">
        <v>1006</v>
      </c>
      <c r="B826" s="68" t="s">
        <v>835</v>
      </c>
      <c r="E826" s="9" t="s">
        <v>284</v>
      </c>
      <c r="F826" s="9" t="s">
        <v>284</v>
      </c>
      <c r="G826" s="9" t="s">
        <v>284</v>
      </c>
      <c r="H826" s="9">
        <v>396.00000000000182</v>
      </c>
      <c r="I826" s="9">
        <v>299.90000000000009</v>
      </c>
      <c r="J826" s="9">
        <v>513.59999999999854</v>
      </c>
      <c r="K826" s="9">
        <v>253.09999999999991</v>
      </c>
      <c r="M826" s="72">
        <f t="shared" si="20"/>
        <v>1462.6000000000004</v>
      </c>
      <c r="S826" s="68"/>
      <c r="T826" s="68"/>
      <c r="U826" s="396"/>
      <c r="V826" s="68"/>
      <c r="W826" s="68"/>
    </row>
    <row r="827" spans="1:23" ht="15">
      <c r="A827" s="28" t="s">
        <v>1007</v>
      </c>
      <c r="B827" s="68" t="s">
        <v>29</v>
      </c>
      <c r="E827" s="227">
        <v>340.6</v>
      </c>
      <c r="F827" s="9">
        <v>308.7</v>
      </c>
      <c r="G827" s="9">
        <v>413.3</v>
      </c>
      <c r="H827" s="9" t="s">
        <v>284</v>
      </c>
      <c r="I827" s="9" t="s">
        <v>284</v>
      </c>
      <c r="J827" s="227">
        <v>651.29999999999973</v>
      </c>
      <c r="K827" s="9" t="s">
        <v>284</v>
      </c>
      <c r="M827" s="72">
        <f t="shared" si="20"/>
        <v>1713.8999999999996</v>
      </c>
      <c r="O827" t="s">
        <v>322</v>
      </c>
      <c r="S827" s="68"/>
      <c r="T827" s="68"/>
      <c r="U827" s="397"/>
      <c r="V827" s="68"/>
      <c r="W827" s="68"/>
    </row>
    <row r="828" spans="1:23" ht="15">
      <c r="A828" s="28" t="s">
        <v>1008</v>
      </c>
      <c r="B828" s="68" t="s">
        <v>142</v>
      </c>
      <c r="E828" s="9" t="s">
        <v>284</v>
      </c>
      <c r="F828" s="223">
        <v>637.5</v>
      </c>
      <c r="G828" s="9">
        <v>327</v>
      </c>
      <c r="H828" s="9">
        <v>505.74999999999909</v>
      </c>
      <c r="I828" s="227">
        <v>613.80000000000018</v>
      </c>
      <c r="J828" s="9">
        <v>464.29999999999927</v>
      </c>
      <c r="K828" s="9">
        <v>385.20000000000073</v>
      </c>
      <c r="M828" s="72">
        <f t="shared" si="20"/>
        <v>2933.5499999999993</v>
      </c>
      <c r="O828" t="s">
        <v>305</v>
      </c>
      <c r="S828" s="294"/>
      <c r="T828" s="68"/>
      <c r="U828" s="396"/>
      <c r="V828" s="68"/>
      <c r="W828" s="68"/>
    </row>
    <row r="829" spans="1:23" ht="15">
      <c r="A829" s="28" t="s">
        <v>1009</v>
      </c>
      <c r="B829" s="68" t="s">
        <v>809</v>
      </c>
      <c r="E829" s="9" t="s">
        <v>284</v>
      </c>
      <c r="F829" s="9" t="s">
        <v>284</v>
      </c>
      <c r="G829" s="9" t="s">
        <v>284</v>
      </c>
      <c r="H829" s="227">
        <v>679.55000000000109</v>
      </c>
      <c r="I829" s="9">
        <v>359.79999999999973</v>
      </c>
      <c r="J829" s="9">
        <v>461.40000000000009</v>
      </c>
      <c r="K829" s="9">
        <v>333.20000000000027</v>
      </c>
      <c r="M829" s="72">
        <f t="shared" si="20"/>
        <v>1833.9500000000012</v>
      </c>
      <c r="O829" t="s">
        <v>303</v>
      </c>
      <c r="S829" s="294"/>
      <c r="T829" s="68"/>
      <c r="U829" s="396"/>
      <c r="V829" s="68"/>
      <c r="W829" s="68"/>
    </row>
    <row r="830" spans="1:23" ht="15">
      <c r="A830" s="28" t="s">
        <v>1010</v>
      </c>
      <c r="B830" s="240" t="s">
        <v>1841</v>
      </c>
      <c r="C830" s="3"/>
      <c r="D830" s="3"/>
      <c r="E830" s="9" t="s">
        <v>284</v>
      </c>
      <c r="F830" s="9" t="s">
        <v>284</v>
      </c>
      <c r="G830" s="9" t="s">
        <v>284</v>
      </c>
      <c r="H830" s="9" t="s">
        <v>284</v>
      </c>
      <c r="I830" s="9">
        <v>357.70000000000118</v>
      </c>
      <c r="J830" s="9">
        <v>336.69999999999936</v>
      </c>
      <c r="K830" s="9">
        <v>376.85000000000218</v>
      </c>
      <c r="M830" s="72">
        <f t="shared" si="20"/>
        <v>1071.2500000000027</v>
      </c>
      <c r="S830" s="28"/>
      <c r="T830" s="68"/>
      <c r="U830" s="396"/>
      <c r="V830" s="68"/>
      <c r="W830" s="68"/>
    </row>
    <row r="831" spans="1:23" ht="15">
      <c r="A831" s="28" t="s">
        <v>1011</v>
      </c>
      <c r="B831" s="68" t="s">
        <v>850</v>
      </c>
      <c r="E831" s="9" t="s">
        <v>284</v>
      </c>
      <c r="F831" s="9" t="s">
        <v>284</v>
      </c>
      <c r="G831" s="9" t="s">
        <v>284</v>
      </c>
      <c r="H831" s="9">
        <v>560.39999999999782</v>
      </c>
      <c r="I831" s="227">
        <v>616.60000000000218</v>
      </c>
      <c r="J831" s="9">
        <v>374.80000000000018</v>
      </c>
      <c r="K831" s="9">
        <v>271.199999999998</v>
      </c>
      <c r="M831" s="72">
        <f t="shared" si="20"/>
        <v>1822.9999999999982</v>
      </c>
      <c r="O831" t="s">
        <v>303</v>
      </c>
      <c r="S831" s="235"/>
      <c r="T831" s="68"/>
      <c r="U831" s="396"/>
      <c r="V831" s="68"/>
      <c r="W831" s="68"/>
    </row>
    <row r="832" spans="1:23" ht="15">
      <c r="A832" s="28" t="s">
        <v>1012</v>
      </c>
      <c r="B832" s="294" t="s">
        <v>2281</v>
      </c>
      <c r="C832" s="3"/>
      <c r="D832" s="3"/>
      <c r="E832" s="9" t="s">
        <v>284</v>
      </c>
      <c r="F832" s="9" t="s">
        <v>284</v>
      </c>
      <c r="G832" s="9" t="s">
        <v>284</v>
      </c>
      <c r="H832" s="9" t="s">
        <v>284</v>
      </c>
      <c r="I832" s="9" t="s">
        <v>284</v>
      </c>
      <c r="J832" s="9" t="s">
        <v>284</v>
      </c>
      <c r="K832" s="9">
        <v>139.29999999999836</v>
      </c>
      <c r="M832" s="72">
        <f t="shared" si="20"/>
        <v>139.29999999999836</v>
      </c>
      <c r="S832" s="294"/>
      <c r="T832" s="68"/>
      <c r="U832" s="396"/>
      <c r="V832" s="68"/>
      <c r="W832" s="68"/>
    </row>
    <row r="833" spans="1:23" ht="15">
      <c r="A833" s="28" t="s">
        <v>1013</v>
      </c>
      <c r="B833" s="68" t="s">
        <v>820</v>
      </c>
      <c r="E833" s="9" t="s">
        <v>284</v>
      </c>
      <c r="F833" s="9" t="s">
        <v>284</v>
      </c>
      <c r="G833" s="9" t="s">
        <v>284</v>
      </c>
      <c r="H833" s="9">
        <v>370.59999999999991</v>
      </c>
      <c r="I833" s="9">
        <v>383.49999999999955</v>
      </c>
      <c r="J833" s="9">
        <v>413.5</v>
      </c>
      <c r="K833" s="9">
        <v>288.09999999999945</v>
      </c>
      <c r="M833" s="72">
        <f t="shared" si="20"/>
        <v>1455.6999999999989</v>
      </c>
      <c r="S833" s="294"/>
      <c r="T833" s="68"/>
      <c r="U833" s="396"/>
      <c r="V833" s="68"/>
      <c r="W833" s="68"/>
    </row>
    <row r="834" spans="1:23" ht="15">
      <c r="A834" s="28" t="s">
        <v>1014</v>
      </c>
      <c r="B834" s="68" t="s">
        <v>819</v>
      </c>
      <c r="E834" s="9" t="s">
        <v>284</v>
      </c>
      <c r="F834" s="9" t="s">
        <v>284</v>
      </c>
      <c r="G834" s="9" t="s">
        <v>284</v>
      </c>
      <c r="H834" s="9">
        <v>598.05000000000064</v>
      </c>
      <c r="I834" s="9">
        <v>209.5</v>
      </c>
      <c r="J834" s="227">
        <v>615.09999999999945</v>
      </c>
      <c r="K834" s="9">
        <v>437.39999999999964</v>
      </c>
      <c r="M834" s="72">
        <f t="shared" si="20"/>
        <v>1860.0499999999997</v>
      </c>
      <c r="O834" t="s">
        <v>299</v>
      </c>
      <c r="S834" s="28"/>
      <c r="T834" s="68"/>
      <c r="U834" s="396"/>
      <c r="V834" s="68"/>
      <c r="W834" s="68"/>
    </row>
    <row r="835" spans="1:23" ht="15">
      <c r="A835" s="28" t="s">
        <v>1015</v>
      </c>
      <c r="B835" s="294" t="s">
        <v>2283</v>
      </c>
      <c r="C835" s="3"/>
      <c r="D835" s="3"/>
      <c r="E835" s="9" t="s">
        <v>284</v>
      </c>
      <c r="F835" s="9" t="s">
        <v>284</v>
      </c>
      <c r="G835" s="9" t="s">
        <v>284</v>
      </c>
      <c r="H835" s="9" t="s">
        <v>284</v>
      </c>
      <c r="I835" s="9" t="s">
        <v>284</v>
      </c>
      <c r="J835" s="9" t="s">
        <v>284</v>
      </c>
      <c r="K835" s="9">
        <v>39.000000000000455</v>
      </c>
      <c r="M835" s="72">
        <f t="shared" si="20"/>
        <v>39.000000000000455</v>
      </c>
      <c r="S835" s="235"/>
      <c r="T835" s="68"/>
      <c r="U835" s="396"/>
      <c r="V835" s="68"/>
      <c r="W835" s="68"/>
    </row>
    <row r="836" spans="1:23" ht="15">
      <c r="A836" s="28" t="s">
        <v>1016</v>
      </c>
      <c r="B836" s="240" t="s">
        <v>1829</v>
      </c>
      <c r="C836" s="3"/>
      <c r="D836" s="3"/>
      <c r="E836" s="9" t="s">
        <v>284</v>
      </c>
      <c r="F836" s="9" t="s">
        <v>284</v>
      </c>
      <c r="G836" s="9" t="s">
        <v>284</v>
      </c>
      <c r="H836" s="9" t="s">
        <v>284</v>
      </c>
      <c r="I836" s="9">
        <v>303.90000000000009</v>
      </c>
      <c r="J836" s="9" t="s">
        <v>284</v>
      </c>
      <c r="K836" s="9" t="s">
        <v>284</v>
      </c>
      <c r="L836" s="74"/>
      <c r="M836" s="72">
        <f t="shared" si="20"/>
        <v>303.90000000000009</v>
      </c>
      <c r="S836" s="68"/>
      <c r="T836" s="68"/>
      <c r="U836" s="396"/>
      <c r="V836" s="68"/>
      <c r="W836" s="68"/>
    </row>
    <row r="837" spans="1:23" ht="15">
      <c r="A837" s="28" t="s">
        <v>1017</v>
      </c>
      <c r="B837" s="68" t="s">
        <v>158</v>
      </c>
      <c r="E837" s="9" t="s">
        <v>284</v>
      </c>
      <c r="F837" s="9" t="s">
        <v>284</v>
      </c>
      <c r="G837" s="9">
        <v>363.1</v>
      </c>
      <c r="H837" s="9">
        <v>410.50000000000091</v>
      </c>
      <c r="I837" s="9">
        <v>432.40000000000055</v>
      </c>
      <c r="J837" s="9" t="s">
        <v>284</v>
      </c>
      <c r="K837" s="9" t="s">
        <v>284</v>
      </c>
      <c r="L837" s="74"/>
      <c r="M837" s="72">
        <f t="shared" si="20"/>
        <v>1206.0000000000014</v>
      </c>
      <c r="S837" s="68"/>
      <c r="T837" s="68"/>
      <c r="U837" s="396"/>
      <c r="V837" s="68"/>
      <c r="W837" s="68"/>
    </row>
    <row r="838" spans="1:23" ht="15">
      <c r="A838" s="28" t="s">
        <v>1018</v>
      </c>
      <c r="B838" s="294" t="s">
        <v>2543</v>
      </c>
      <c r="C838" s="3"/>
      <c r="D838" s="3"/>
      <c r="E838" s="9" t="s">
        <v>284</v>
      </c>
      <c r="F838" s="9" t="s">
        <v>284</v>
      </c>
      <c r="G838" s="9" t="s">
        <v>284</v>
      </c>
      <c r="H838" s="9" t="s">
        <v>284</v>
      </c>
      <c r="I838" s="9" t="s">
        <v>284</v>
      </c>
      <c r="J838" s="9" t="s">
        <v>284</v>
      </c>
      <c r="K838" s="9">
        <v>192.59999999999854</v>
      </c>
      <c r="M838" s="72">
        <f t="shared" si="20"/>
        <v>192.59999999999854</v>
      </c>
      <c r="S838" s="294"/>
      <c r="T838" s="68"/>
      <c r="U838" s="396"/>
      <c r="V838" s="68"/>
      <c r="W838" s="68"/>
    </row>
    <row r="839" spans="1:23" ht="15">
      <c r="A839" s="28" t="s">
        <v>1019</v>
      </c>
      <c r="B839" s="28" t="s">
        <v>804</v>
      </c>
      <c r="E839" s="9" t="s">
        <v>284</v>
      </c>
      <c r="F839" s="9" t="s">
        <v>284</v>
      </c>
      <c r="G839" s="9" t="s">
        <v>284</v>
      </c>
      <c r="H839" s="9">
        <v>346.49999999999864</v>
      </c>
      <c r="I839" s="9">
        <v>232.90000000000055</v>
      </c>
      <c r="J839" s="9">
        <v>304.69999999999982</v>
      </c>
      <c r="K839" s="9">
        <v>420.69999999999891</v>
      </c>
      <c r="M839" s="72">
        <f t="shared" si="20"/>
        <v>1304.7999999999979</v>
      </c>
      <c r="S839" s="235"/>
    </row>
    <row r="840" spans="1:23" ht="15">
      <c r="A840" s="28" t="s">
        <v>1020</v>
      </c>
      <c r="B840" s="294" t="s">
        <v>2259</v>
      </c>
      <c r="C840" s="3"/>
      <c r="D840" s="3"/>
      <c r="E840" s="9" t="s">
        <v>284</v>
      </c>
      <c r="F840" s="9" t="s">
        <v>284</v>
      </c>
      <c r="G840" s="9" t="s">
        <v>284</v>
      </c>
      <c r="H840" s="9" t="s">
        <v>284</v>
      </c>
      <c r="I840" s="9" t="s">
        <v>284</v>
      </c>
      <c r="J840" s="9" t="s">
        <v>284</v>
      </c>
      <c r="K840" s="9">
        <v>105.94999999999982</v>
      </c>
      <c r="M840" s="72">
        <f t="shared" si="20"/>
        <v>105.94999999999982</v>
      </c>
      <c r="S840" s="235"/>
    </row>
    <row r="841" spans="1:23" ht="15">
      <c r="A841" s="28" t="s">
        <v>1021</v>
      </c>
      <c r="B841" s="294" t="s">
        <v>2217</v>
      </c>
      <c r="C841" s="3"/>
      <c r="D841" s="3"/>
      <c r="E841" s="9" t="s">
        <v>284</v>
      </c>
      <c r="F841" s="9" t="s">
        <v>284</v>
      </c>
      <c r="G841" s="9" t="s">
        <v>284</v>
      </c>
      <c r="H841" s="9" t="s">
        <v>284</v>
      </c>
      <c r="I841" s="9" t="s">
        <v>284</v>
      </c>
      <c r="J841" s="9">
        <v>443.59999999999991</v>
      </c>
      <c r="K841" s="9">
        <v>216.19999999999891</v>
      </c>
      <c r="M841" s="72">
        <f t="shared" si="20"/>
        <v>659.79999999999882</v>
      </c>
      <c r="S841" s="68"/>
    </row>
    <row r="842" spans="1:23" ht="15">
      <c r="A842" s="28" t="s">
        <v>1022</v>
      </c>
      <c r="B842" s="68" t="s">
        <v>31</v>
      </c>
      <c r="E842" s="9">
        <v>158</v>
      </c>
      <c r="F842" s="9">
        <v>423</v>
      </c>
      <c r="G842" s="9">
        <v>416.2</v>
      </c>
      <c r="H842" s="227">
        <v>682.14999999999964</v>
      </c>
      <c r="I842" s="9">
        <v>434.59999999999991</v>
      </c>
      <c r="J842" s="9">
        <v>464.39999999999873</v>
      </c>
      <c r="K842" s="9">
        <v>424</v>
      </c>
      <c r="M842" s="72">
        <f t="shared" si="20"/>
        <v>3002.3499999999985</v>
      </c>
      <c r="O842" t="s">
        <v>290</v>
      </c>
      <c r="S842" s="68"/>
    </row>
    <row r="843" spans="1:23" ht="15">
      <c r="A843" s="28" t="s">
        <v>1023</v>
      </c>
      <c r="B843" s="68" t="s">
        <v>861</v>
      </c>
      <c r="E843" s="9" t="s">
        <v>284</v>
      </c>
      <c r="F843" s="9" t="s">
        <v>284</v>
      </c>
      <c r="G843" s="9" t="s">
        <v>284</v>
      </c>
      <c r="H843" s="9">
        <v>571.14999999999964</v>
      </c>
      <c r="I843" s="227">
        <v>626.39999999999873</v>
      </c>
      <c r="J843" s="9">
        <v>592.20000000000073</v>
      </c>
      <c r="K843" s="9">
        <v>329.30000000000018</v>
      </c>
      <c r="M843" s="72">
        <f t="shared" si="20"/>
        <v>2119.0499999999993</v>
      </c>
      <c r="O843" t="s">
        <v>289</v>
      </c>
      <c r="S843" s="235"/>
    </row>
    <row r="844" spans="1:23" ht="15">
      <c r="A844" s="28" t="s">
        <v>1024</v>
      </c>
      <c r="B844" s="68" t="s">
        <v>826</v>
      </c>
      <c r="E844" s="9" t="s">
        <v>284</v>
      </c>
      <c r="F844" s="9" t="s">
        <v>284</v>
      </c>
      <c r="G844" s="9" t="s">
        <v>284</v>
      </c>
      <c r="H844" s="9">
        <v>574.70000000000073</v>
      </c>
      <c r="I844" s="9">
        <v>339.19999999999982</v>
      </c>
      <c r="J844" s="9">
        <v>357.50000000000091</v>
      </c>
      <c r="K844" s="9">
        <v>301.34999999999991</v>
      </c>
      <c r="M844" s="72">
        <f t="shared" si="20"/>
        <v>1572.7500000000014</v>
      </c>
      <c r="S844" s="87"/>
    </row>
    <row r="845" spans="1:23" ht="15">
      <c r="A845" s="28" t="s">
        <v>1025</v>
      </c>
      <c r="B845" s="68" t="s">
        <v>853</v>
      </c>
      <c r="E845" s="9" t="s">
        <v>284</v>
      </c>
      <c r="F845" s="9" t="s">
        <v>284</v>
      </c>
      <c r="G845" s="9" t="s">
        <v>284</v>
      </c>
      <c r="H845" s="9">
        <v>488.29999999999927</v>
      </c>
      <c r="I845" s="9">
        <v>455.60000000000082</v>
      </c>
      <c r="J845" s="9">
        <v>549.60000000000036</v>
      </c>
      <c r="K845" s="9">
        <v>257.75000000000045</v>
      </c>
      <c r="M845" s="72">
        <f t="shared" si="20"/>
        <v>1751.2500000000009</v>
      </c>
      <c r="S845" s="68"/>
    </row>
    <row r="846" spans="1:23" ht="15">
      <c r="A846" s="28" t="s">
        <v>1026</v>
      </c>
      <c r="B846" s="68" t="s">
        <v>33</v>
      </c>
      <c r="E846" s="224">
        <v>511</v>
      </c>
      <c r="F846" s="9">
        <v>401</v>
      </c>
      <c r="G846" s="9">
        <v>335</v>
      </c>
      <c r="H846" s="224">
        <v>802.75</v>
      </c>
      <c r="I846" s="9">
        <v>503.40000000000009</v>
      </c>
      <c r="J846" s="9">
        <v>551.90000000000146</v>
      </c>
      <c r="K846" s="9">
        <v>251.20000000000164</v>
      </c>
      <c r="M846" s="72">
        <f t="shared" si="20"/>
        <v>3356.2500000000032</v>
      </c>
      <c r="O846" t="s">
        <v>319</v>
      </c>
      <c r="R846" s="3" t="s">
        <v>1962</v>
      </c>
      <c r="S846" s="87"/>
    </row>
    <row r="847" spans="1:23" ht="15">
      <c r="A847" s="28" t="s">
        <v>1027</v>
      </c>
      <c r="B847" s="240" t="s">
        <v>1857</v>
      </c>
      <c r="C847" s="3"/>
      <c r="D847" s="3"/>
      <c r="E847" s="9" t="s">
        <v>284</v>
      </c>
      <c r="F847" s="9" t="s">
        <v>284</v>
      </c>
      <c r="G847" s="9" t="s">
        <v>284</v>
      </c>
      <c r="H847" s="9" t="s">
        <v>284</v>
      </c>
      <c r="I847" s="9">
        <v>485.39999999999964</v>
      </c>
      <c r="J847" s="9" t="s">
        <v>284</v>
      </c>
      <c r="K847" s="9" t="s">
        <v>284</v>
      </c>
      <c r="L847" s="74"/>
      <c r="M847" s="72">
        <f t="shared" si="20"/>
        <v>485.39999999999964</v>
      </c>
      <c r="S847" s="87"/>
    </row>
    <row r="848" spans="1:23" ht="15">
      <c r="A848" s="28" t="s">
        <v>1028</v>
      </c>
      <c r="B848" s="68" t="s">
        <v>35</v>
      </c>
      <c r="E848" s="9">
        <v>257</v>
      </c>
      <c r="F848" s="227">
        <v>554.5</v>
      </c>
      <c r="G848" s="9">
        <v>281</v>
      </c>
      <c r="H848" s="9">
        <v>293.69999999999982</v>
      </c>
      <c r="I848" s="9">
        <v>353.29999999999973</v>
      </c>
      <c r="J848" s="9" t="s">
        <v>284</v>
      </c>
      <c r="K848" s="9" t="s">
        <v>284</v>
      </c>
      <c r="L848" s="74"/>
      <c r="M848" s="72">
        <f t="shared" si="20"/>
        <v>1739.4999999999995</v>
      </c>
      <c r="O848" t="s">
        <v>299</v>
      </c>
      <c r="S848" s="87"/>
    </row>
    <row r="849" spans="1:19" ht="15">
      <c r="A849" s="28" t="s">
        <v>1029</v>
      </c>
      <c r="B849" s="68" t="s">
        <v>37</v>
      </c>
      <c r="E849" s="222">
        <v>424.3</v>
      </c>
      <c r="F849" s="9">
        <v>505</v>
      </c>
      <c r="G849" s="227">
        <v>442.1</v>
      </c>
      <c r="H849" s="9">
        <v>471.40000000000055</v>
      </c>
      <c r="I849" s="9">
        <v>313.50000000000045</v>
      </c>
      <c r="J849" s="9">
        <v>462.90000000000146</v>
      </c>
      <c r="K849" s="9">
        <v>297.90000000000055</v>
      </c>
      <c r="M849" s="72">
        <f t="shared" si="20"/>
        <v>2917.1000000000031</v>
      </c>
      <c r="O849" t="s">
        <v>325</v>
      </c>
      <c r="S849" s="87"/>
    </row>
    <row r="850" spans="1:19" ht="15">
      <c r="A850" s="28" t="s">
        <v>1030</v>
      </c>
      <c r="B850" s="68" t="s">
        <v>143</v>
      </c>
      <c r="E850" s="9" t="s">
        <v>284</v>
      </c>
      <c r="F850" s="9">
        <v>492.9</v>
      </c>
      <c r="G850" s="227">
        <v>454.3</v>
      </c>
      <c r="H850" s="9">
        <v>462.50000000000045</v>
      </c>
      <c r="I850" s="227">
        <v>621.40000000000055</v>
      </c>
      <c r="J850" s="9">
        <v>454.19999999999982</v>
      </c>
      <c r="K850" s="9">
        <v>435.60000000000036</v>
      </c>
      <c r="M850" s="72">
        <f t="shared" si="20"/>
        <v>2920.9000000000015</v>
      </c>
      <c r="O850" t="s">
        <v>304</v>
      </c>
      <c r="S850" s="87"/>
    </row>
    <row r="851" spans="1:19" ht="15">
      <c r="A851" s="28" t="s">
        <v>1031</v>
      </c>
      <c r="B851" s="235" t="s">
        <v>1843</v>
      </c>
      <c r="C851" s="3"/>
      <c r="D851" s="3"/>
      <c r="E851" s="9" t="s">
        <v>284</v>
      </c>
      <c r="F851" s="9" t="s">
        <v>284</v>
      </c>
      <c r="G851" s="9" t="s">
        <v>284</v>
      </c>
      <c r="H851" s="9" t="s">
        <v>284</v>
      </c>
      <c r="I851" s="224">
        <v>670.40000000000055</v>
      </c>
      <c r="J851" s="227">
        <v>663.30000000000018</v>
      </c>
      <c r="K851" s="227">
        <v>482.80000000000109</v>
      </c>
      <c r="M851" s="72">
        <f t="shared" si="20"/>
        <v>1816.5000000000018</v>
      </c>
      <c r="O851" t="s">
        <v>3954</v>
      </c>
      <c r="R851" s="226" t="s">
        <v>1963</v>
      </c>
      <c r="S851" s="87"/>
    </row>
    <row r="852" spans="1:19" ht="15">
      <c r="A852" s="28" t="s">
        <v>1032</v>
      </c>
      <c r="B852" s="68" t="s">
        <v>39</v>
      </c>
      <c r="E852" s="9">
        <v>236.2</v>
      </c>
      <c r="F852" s="9">
        <v>462</v>
      </c>
      <c r="G852" s="9">
        <v>393</v>
      </c>
      <c r="H852" s="9">
        <v>498.15000000000055</v>
      </c>
      <c r="I852" s="9">
        <v>312.89999999999964</v>
      </c>
      <c r="J852" s="9">
        <v>250.60000000000082</v>
      </c>
      <c r="K852" s="9">
        <v>311.45000000000027</v>
      </c>
      <c r="M852" s="72">
        <f t="shared" si="20"/>
        <v>2464.3000000000015</v>
      </c>
      <c r="S852" s="87"/>
    </row>
    <row r="853" spans="1:19" ht="15">
      <c r="A853" s="28" t="s">
        <v>1033</v>
      </c>
      <c r="B853" s="294" t="s">
        <v>2260</v>
      </c>
      <c r="C853" s="3"/>
      <c r="D853" s="3"/>
      <c r="E853" s="9" t="s">
        <v>284</v>
      </c>
      <c r="F853" s="9" t="s">
        <v>284</v>
      </c>
      <c r="G853" s="9" t="s">
        <v>284</v>
      </c>
      <c r="H853" s="9" t="s">
        <v>284</v>
      </c>
      <c r="I853" s="9" t="s">
        <v>284</v>
      </c>
      <c r="J853" s="9" t="s">
        <v>284</v>
      </c>
      <c r="K853" s="9">
        <v>331.80000000000109</v>
      </c>
      <c r="M853" s="72">
        <f t="shared" si="20"/>
        <v>331.80000000000109</v>
      </c>
      <c r="S853" s="87"/>
    </row>
    <row r="854" spans="1:19" ht="15">
      <c r="A854" s="28" t="s">
        <v>1034</v>
      </c>
      <c r="B854" s="68" t="s">
        <v>144</v>
      </c>
      <c r="E854" s="9" t="s">
        <v>284</v>
      </c>
      <c r="F854" s="9">
        <v>207.1</v>
      </c>
      <c r="G854" s="9">
        <v>313.45</v>
      </c>
      <c r="H854" s="9">
        <v>367.75000000000136</v>
      </c>
      <c r="I854" s="227">
        <v>589.09999999999991</v>
      </c>
      <c r="J854" s="223">
        <v>673.09999999999991</v>
      </c>
      <c r="K854" s="9">
        <v>347.95000000000073</v>
      </c>
      <c r="M854" s="72">
        <f t="shared" si="20"/>
        <v>2498.4500000000016</v>
      </c>
      <c r="O854" t="s">
        <v>314</v>
      </c>
      <c r="S854" s="87"/>
    </row>
    <row r="855" spans="1:19" ht="15">
      <c r="A855" s="28" t="s">
        <v>1035</v>
      </c>
      <c r="B855" s="240" t="s">
        <v>1840</v>
      </c>
      <c r="C855" s="3"/>
      <c r="D855" s="3"/>
      <c r="E855" s="9" t="s">
        <v>284</v>
      </c>
      <c r="F855" s="9" t="s">
        <v>284</v>
      </c>
      <c r="G855" s="9" t="s">
        <v>284</v>
      </c>
      <c r="H855" s="9" t="s">
        <v>284</v>
      </c>
      <c r="I855" s="9">
        <v>464.89999999999964</v>
      </c>
      <c r="J855" s="9">
        <v>575.19999999999891</v>
      </c>
      <c r="K855" s="223">
        <v>563.20000000000073</v>
      </c>
      <c r="M855" s="72">
        <f t="shared" si="20"/>
        <v>1603.2999999999993</v>
      </c>
      <c r="O855" t="s">
        <v>288</v>
      </c>
      <c r="S855" s="87"/>
    </row>
    <row r="856" spans="1:19" ht="15">
      <c r="A856" s="28" t="s">
        <v>1036</v>
      </c>
      <c r="B856" s="68" t="s">
        <v>155</v>
      </c>
      <c r="E856" s="9" t="s">
        <v>284</v>
      </c>
      <c r="F856" s="9" t="s">
        <v>284</v>
      </c>
      <c r="G856" s="9">
        <v>255.5</v>
      </c>
      <c r="H856" s="9">
        <v>268.599999999999</v>
      </c>
      <c r="I856" s="9">
        <v>475.50000000000045</v>
      </c>
      <c r="J856" s="9">
        <v>387.09999999999991</v>
      </c>
      <c r="K856" s="9">
        <v>370.60000000000036</v>
      </c>
      <c r="M856" s="72">
        <f t="shared" si="20"/>
        <v>1757.2999999999997</v>
      </c>
      <c r="S856" s="87"/>
    </row>
    <row r="857" spans="1:19" ht="15">
      <c r="A857" s="28" t="s">
        <v>1037</v>
      </c>
      <c r="B857" s="240" t="s">
        <v>1839</v>
      </c>
      <c r="C857" s="3"/>
      <c r="D857" s="3"/>
      <c r="E857" s="9" t="s">
        <v>284</v>
      </c>
      <c r="F857" s="9" t="s">
        <v>284</v>
      </c>
      <c r="G857" s="9" t="s">
        <v>284</v>
      </c>
      <c r="H857" s="9" t="s">
        <v>284</v>
      </c>
      <c r="I857" s="9">
        <v>61.100000000000364</v>
      </c>
      <c r="J857" s="9" t="s">
        <v>284</v>
      </c>
      <c r="K857" s="9" t="s">
        <v>284</v>
      </c>
      <c r="M857" s="72">
        <f t="shared" si="20"/>
        <v>61.100000000000364</v>
      </c>
      <c r="S857" s="87"/>
    </row>
    <row r="858" spans="1:19" ht="15">
      <c r="A858" s="28" t="s">
        <v>1038</v>
      </c>
      <c r="B858" s="68" t="s">
        <v>824</v>
      </c>
      <c r="E858" s="9" t="s">
        <v>284</v>
      </c>
      <c r="F858" s="9" t="s">
        <v>284</v>
      </c>
      <c r="G858" s="9" t="s">
        <v>284</v>
      </c>
      <c r="H858" s="9">
        <v>406.00000000000091</v>
      </c>
      <c r="I858" s="9">
        <v>504.80000000000064</v>
      </c>
      <c r="J858" s="9">
        <v>557.59999999999991</v>
      </c>
      <c r="K858" s="9">
        <v>404.39999999999964</v>
      </c>
      <c r="M858" s="72">
        <f t="shared" si="20"/>
        <v>1872.8000000000011</v>
      </c>
      <c r="S858" s="87"/>
    </row>
    <row r="859" spans="1:19" ht="15">
      <c r="A859" s="28" t="s">
        <v>3838</v>
      </c>
      <c r="B859" s="294" t="s">
        <v>2223</v>
      </c>
      <c r="C859" s="3"/>
      <c r="D859" s="3"/>
      <c r="E859" s="9" t="s">
        <v>284</v>
      </c>
      <c r="F859" s="9" t="s">
        <v>284</v>
      </c>
      <c r="G859" s="9" t="s">
        <v>284</v>
      </c>
      <c r="H859" s="9" t="s">
        <v>284</v>
      </c>
      <c r="I859" s="9" t="s">
        <v>284</v>
      </c>
      <c r="J859" s="9">
        <v>452.300000000002</v>
      </c>
      <c r="K859" s="9">
        <v>295.44999999999891</v>
      </c>
      <c r="M859" s="72">
        <f t="shared" si="20"/>
        <v>747.75000000000091</v>
      </c>
      <c r="S859" s="87"/>
    </row>
    <row r="860" spans="1:19" ht="15">
      <c r="A860" s="28"/>
      <c r="B860" s="68"/>
      <c r="E860" s="227"/>
      <c r="F860" s="9"/>
      <c r="G860" s="9"/>
      <c r="H860" s="9"/>
      <c r="L860" s="74"/>
      <c r="M860" s="72"/>
      <c r="S860" s="87"/>
    </row>
    <row r="861" spans="1:19" ht="15">
      <c r="A861" s="28"/>
      <c r="B861" s="68"/>
      <c r="E861" s="227"/>
      <c r="F861" s="9"/>
      <c r="G861" s="9"/>
      <c r="H861" s="9"/>
      <c r="L861" s="74"/>
      <c r="M861" s="72"/>
      <c r="S861" s="87"/>
    </row>
    <row r="862" spans="1:19" ht="15">
      <c r="A862" s="28"/>
      <c r="B862" s="68"/>
      <c r="E862" s="227"/>
      <c r="F862" s="9"/>
      <c r="G862" s="9"/>
      <c r="H862" s="9"/>
      <c r="L862" s="74"/>
      <c r="M862" s="72"/>
      <c r="S862" s="87"/>
    </row>
    <row r="863" spans="1:19" ht="25.5">
      <c r="A863" s="23" t="s">
        <v>965</v>
      </c>
      <c r="L863" s="74"/>
    </row>
    <row r="864" spans="1:19">
      <c r="L864" s="74"/>
    </row>
    <row r="865" spans="1:23" ht="15.75">
      <c r="A865" s="40"/>
      <c r="B865" s="40"/>
      <c r="C865" s="40"/>
      <c r="D865" s="40"/>
      <c r="E865" s="66">
        <v>2016</v>
      </c>
      <c r="F865" s="66">
        <v>2017</v>
      </c>
      <c r="G865" s="66">
        <v>2018</v>
      </c>
      <c r="H865" s="66">
        <v>2019</v>
      </c>
      <c r="I865" s="66">
        <v>2020</v>
      </c>
      <c r="J865" s="66">
        <v>2021</v>
      </c>
      <c r="K865" s="66">
        <v>2022</v>
      </c>
      <c r="L865" s="74"/>
      <c r="M865" s="75" t="s">
        <v>40</v>
      </c>
      <c r="S865" s="9"/>
      <c r="T865" s="9"/>
      <c r="U865" s="9"/>
    </row>
    <row r="866" spans="1:23" ht="15">
      <c r="A866" s="28" t="s">
        <v>0</v>
      </c>
      <c r="B866" s="68" t="s">
        <v>153</v>
      </c>
      <c r="E866" s="9" t="s">
        <v>284</v>
      </c>
      <c r="F866" s="9" t="s">
        <v>284</v>
      </c>
      <c r="G866" s="224">
        <v>74.000000000000455</v>
      </c>
      <c r="H866" s="224">
        <v>699.49999999999955</v>
      </c>
      <c r="I866" s="9">
        <v>108.00000000000364</v>
      </c>
      <c r="J866" s="222">
        <v>609.09999999999945</v>
      </c>
      <c r="K866" s="227">
        <v>532.09999999999764</v>
      </c>
      <c r="M866" s="72">
        <f t="shared" ref="M866:M897" si="21">SUM(E866:K866)</f>
        <v>2022.7000000000007</v>
      </c>
      <c r="O866" t="s">
        <v>3972</v>
      </c>
      <c r="R866" s="3" t="s">
        <v>1965</v>
      </c>
      <c r="S866" s="294"/>
      <c r="T866" s="68"/>
      <c r="U866" s="396"/>
      <c r="V866" s="68"/>
      <c r="W866" s="68"/>
    </row>
    <row r="867" spans="1:23" ht="15">
      <c r="A867" s="28" t="s">
        <v>2</v>
      </c>
      <c r="B867" s="68" t="s">
        <v>828</v>
      </c>
      <c r="E867" s="9" t="s">
        <v>284</v>
      </c>
      <c r="F867" s="9" t="s">
        <v>284</v>
      </c>
      <c r="G867" s="9" t="s">
        <v>284</v>
      </c>
      <c r="H867" s="227">
        <v>587.80000000000018</v>
      </c>
      <c r="I867" s="223">
        <v>282.49999999999818</v>
      </c>
      <c r="J867" s="227">
        <v>497.5</v>
      </c>
      <c r="K867" s="222">
        <v>590.5</v>
      </c>
      <c r="M867" s="72">
        <f t="shared" si="21"/>
        <v>1958.2999999999984</v>
      </c>
      <c r="O867" t="s">
        <v>3969</v>
      </c>
      <c r="R867" s="226" t="s">
        <v>3970</v>
      </c>
      <c r="S867" s="235"/>
      <c r="T867" s="68"/>
      <c r="U867" s="396"/>
      <c r="V867" s="68"/>
      <c r="W867" s="68"/>
    </row>
    <row r="868" spans="1:23" ht="15">
      <c r="A868" s="28" t="s">
        <v>3</v>
      </c>
      <c r="B868" s="68" t="s">
        <v>817</v>
      </c>
      <c r="E868" s="9" t="s">
        <v>284</v>
      </c>
      <c r="F868" s="9" t="s">
        <v>284</v>
      </c>
      <c r="G868" s="9" t="s">
        <v>284</v>
      </c>
      <c r="H868" s="9">
        <v>502</v>
      </c>
      <c r="I868" s="9">
        <v>112.09999999999854</v>
      </c>
      <c r="J868" s="223">
        <v>598.09999999999945</v>
      </c>
      <c r="K868" s="9">
        <v>501.29999999999927</v>
      </c>
      <c r="M868" s="72">
        <f t="shared" si="21"/>
        <v>1713.4999999999973</v>
      </c>
      <c r="O868" t="s">
        <v>288</v>
      </c>
      <c r="S868" s="68"/>
      <c r="T868" s="68"/>
      <c r="U868" s="397"/>
      <c r="V868" s="68"/>
      <c r="W868" s="68"/>
    </row>
    <row r="869" spans="1:23" ht="15">
      <c r="A869" s="28" t="s">
        <v>5</v>
      </c>
      <c r="B869" s="68" t="s">
        <v>33</v>
      </c>
      <c r="E869" s="227">
        <v>146.89999999999964</v>
      </c>
      <c r="F869" s="9">
        <v>10.5</v>
      </c>
      <c r="G869" s="227">
        <v>36.299999999999727</v>
      </c>
      <c r="H869" s="9">
        <v>458.99999999999909</v>
      </c>
      <c r="I869" s="9">
        <v>112.49999999999636</v>
      </c>
      <c r="J869" s="227">
        <v>521.60000000000127</v>
      </c>
      <c r="K869" s="9">
        <v>388.90000000000146</v>
      </c>
      <c r="M869" s="72">
        <f t="shared" si="21"/>
        <v>1675.6999999999975</v>
      </c>
      <c r="O869" t="s">
        <v>3803</v>
      </c>
      <c r="S869" s="294"/>
      <c r="T869" s="68"/>
      <c r="U869" s="396"/>
      <c r="V869" s="68"/>
      <c r="W869" s="68"/>
    </row>
    <row r="870" spans="1:23" ht="15">
      <c r="A870" s="28" t="s">
        <v>7</v>
      </c>
      <c r="B870" s="68" t="s">
        <v>13</v>
      </c>
      <c r="E870" s="9">
        <v>108.90000000000055</v>
      </c>
      <c r="F870" s="227">
        <v>62.400000000001455</v>
      </c>
      <c r="G870" s="69" t="s">
        <v>285</v>
      </c>
      <c r="H870" s="227">
        <v>565.39999999999691</v>
      </c>
      <c r="I870" s="227">
        <v>197.50000000000546</v>
      </c>
      <c r="J870" s="9">
        <v>186.39999999999964</v>
      </c>
      <c r="K870" s="9">
        <v>482.49999999999909</v>
      </c>
      <c r="M870" s="72">
        <f t="shared" si="21"/>
        <v>1603.1000000000031</v>
      </c>
      <c r="O870" t="s">
        <v>2043</v>
      </c>
      <c r="R870" s="228"/>
      <c r="S870" s="235"/>
      <c r="T870" s="68"/>
      <c r="U870" s="396"/>
      <c r="V870" s="68"/>
      <c r="W870" s="68"/>
    </row>
    <row r="871" spans="1:23" ht="15">
      <c r="A871" s="28" t="s">
        <v>8</v>
      </c>
      <c r="B871" s="68" t="s">
        <v>25</v>
      </c>
      <c r="E871" s="9">
        <v>84.449999999998909</v>
      </c>
      <c r="F871" s="9">
        <v>10.500000000000909</v>
      </c>
      <c r="G871" s="69" t="s">
        <v>285</v>
      </c>
      <c r="H871" s="9">
        <v>564.20000000000073</v>
      </c>
      <c r="I871" s="9">
        <v>3.8999999999978172</v>
      </c>
      <c r="J871" s="9">
        <v>394.19999999999709</v>
      </c>
      <c r="K871" s="227">
        <v>534.09999999999945</v>
      </c>
      <c r="M871" s="72">
        <f t="shared" si="21"/>
        <v>1591.3499999999949</v>
      </c>
      <c r="O871" t="s">
        <v>298</v>
      </c>
      <c r="S871" s="235"/>
      <c r="T871" s="68"/>
      <c r="U871" s="396"/>
      <c r="V871" s="68"/>
      <c r="W871" s="68"/>
    </row>
    <row r="872" spans="1:23" ht="15">
      <c r="A872" s="28" t="s">
        <v>10</v>
      </c>
      <c r="B872" s="68" t="s">
        <v>142</v>
      </c>
      <c r="E872" s="9" t="s">
        <v>284</v>
      </c>
      <c r="F872" s="9">
        <v>13.099999999998545</v>
      </c>
      <c r="G872" s="227">
        <v>28.000000000000909</v>
      </c>
      <c r="H872" s="223">
        <v>644.30000000000109</v>
      </c>
      <c r="I872" s="9">
        <v>170.19999999999891</v>
      </c>
      <c r="J872" s="9">
        <v>403.40000000000055</v>
      </c>
      <c r="K872" s="9">
        <v>242.40000000000055</v>
      </c>
      <c r="M872" s="72">
        <f t="shared" si="21"/>
        <v>1501.4000000000005</v>
      </c>
      <c r="O872" t="s">
        <v>314</v>
      </c>
      <c r="S872" s="294"/>
      <c r="T872" s="68"/>
      <c r="U872" s="396"/>
      <c r="V872" s="68"/>
      <c r="W872" s="68"/>
    </row>
    <row r="873" spans="1:23" ht="15">
      <c r="A873" s="28" t="s">
        <v>12</v>
      </c>
      <c r="B873" s="68" t="s">
        <v>155</v>
      </c>
      <c r="E873" s="9" t="s">
        <v>284</v>
      </c>
      <c r="F873" s="9" t="s">
        <v>284</v>
      </c>
      <c r="G873" s="223">
        <v>56.000000000000455</v>
      </c>
      <c r="H873" s="227">
        <v>638.49999999999909</v>
      </c>
      <c r="I873" s="69" t="s">
        <v>285</v>
      </c>
      <c r="J873" s="9">
        <v>291.09999999999945</v>
      </c>
      <c r="K873" s="9">
        <v>514.30000000000018</v>
      </c>
      <c r="M873" s="72">
        <f t="shared" si="21"/>
        <v>1499.8999999999992</v>
      </c>
      <c r="O873" t="s">
        <v>358</v>
      </c>
      <c r="S873" s="294"/>
      <c r="T873" s="68"/>
      <c r="U873" s="396"/>
      <c r="V873" s="68"/>
      <c r="W873" s="68"/>
    </row>
    <row r="874" spans="1:23" ht="15">
      <c r="A874" s="28" t="s">
        <v>14</v>
      </c>
      <c r="B874" s="68" t="s">
        <v>861</v>
      </c>
      <c r="E874" s="9" t="s">
        <v>284</v>
      </c>
      <c r="F874" s="9" t="s">
        <v>284</v>
      </c>
      <c r="G874" s="9" t="s">
        <v>284</v>
      </c>
      <c r="H874" s="222">
        <v>655.80000000000018</v>
      </c>
      <c r="I874" s="9">
        <v>45.400000000003274</v>
      </c>
      <c r="J874" s="9">
        <v>333.60000000000036</v>
      </c>
      <c r="K874" s="9">
        <v>427.90000000000055</v>
      </c>
      <c r="M874" s="72">
        <f t="shared" si="21"/>
        <v>1462.7000000000044</v>
      </c>
      <c r="O874" t="s">
        <v>306</v>
      </c>
      <c r="S874" s="294"/>
      <c r="T874" s="68"/>
      <c r="U874" s="396"/>
      <c r="V874" s="68"/>
      <c r="W874" s="68"/>
    </row>
    <row r="875" spans="1:23" ht="15">
      <c r="A875" s="28" t="s">
        <v>16</v>
      </c>
      <c r="B875" s="68" t="s">
        <v>39</v>
      </c>
      <c r="E875" s="9">
        <v>101.39999999999873</v>
      </c>
      <c r="F875" s="9">
        <v>10.499999999998181</v>
      </c>
      <c r="G875" s="69" t="s">
        <v>285</v>
      </c>
      <c r="H875" s="227">
        <v>605.69999999999982</v>
      </c>
      <c r="I875" s="9">
        <v>110.50000000000182</v>
      </c>
      <c r="J875" s="9">
        <v>419.10000000000036</v>
      </c>
      <c r="K875" s="9">
        <v>169.5</v>
      </c>
      <c r="M875" s="72">
        <f t="shared" si="21"/>
        <v>1416.6999999999989</v>
      </c>
      <c r="O875" t="s">
        <v>322</v>
      </c>
      <c r="S875" s="235"/>
      <c r="T875" s="68"/>
      <c r="U875" s="397"/>
      <c r="V875" s="68"/>
      <c r="W875" s="68"/>
    </row>
    <row r="876" spans="1:23" ht="15">
      <c r="A876" s="28" t="s">
        <v>18</v>
      </c>
      <c r="B876" s="68" t="s">
        <v>853</v>
      </c>
      <c r="E876" s="9" t="s">
        <v>284</v>
      </c>
      <c r="F876" s="9" t="s">
        <v>284</v>
      </c>
      <c r="G876" s="9" t="s">
        <v>284</v>
      </c>
      <c r="H876" s="9">
        <v>320</v>
      </c>
      <c r="I876" s="224">
        <v>329</v>
      </c>
      <c r="J876" s="9">
        <v>362.69999999999982</v>
      </c>
      <c r="K876" s="9">
        <v>392.50000000000045</v>
      </c>
      <c r="M876" s="72">
        <f t="shared" si="21"/>
        <v>1404.2000000000003</v>
      </c>
      <c r="O876" t="s">
        <v>287</v>
      </c>
      <c r="R876" s="226" t="s">
        <v>1964</v>
      </c>
      <c r="S876" s="68"/>
      <c r="T876" s="68"/>
      <c r="U876" s="396"/>
      <c r="V876" s="68"/>
      <c r="W876" s="68"/>
    </row>
    <row r="877" spans="1:23" ht="15">
      <c r="A877" s="28" t="s">
        <v>20</v>
      </c>
      <c r="B877" s="68" t="s">
        <v>833</v>
      </c>
      <c r="E877" s="9" t="s">
        <v>284</v>
      </c>
      <c r="F877" s="9" t="s">
        <v>284</v>
      </c>
      <c r="G877" s="9" t="s">
        <v>284</v>
      </c>
      <c r="H877" s="227">
        <v>585.60000000000127</v>
      </c>
      <c r="I877" s="69" t="s">
        <v>285</v>
      </c>
      <c r="J877" s="9">
        <v>323.80000000000018</v>
      </c>
      <c r="K877" s="9">
        <v>486.99999999999909</v>
      </c>
      <c r="M877" s="72">
        <f t="shared" si="21"/>
        <v>1396.4000000000005</v>
      </c>
      <c r="O877" t="s">
        <v>293</v>
      </c>
      <c r="S877" s="294"/>
      <c r="T877" s="68"/>
      <c r="U877" s="396"/>
      <c r="V877" s="68"/>
      <c r="W877" s="68"/>
    </row>
    <row r="878" spans="1:23" ht="15">
      <c r="A878" s="28" t="s">
        <v>22</v>
      </c>
      <c r="B878" s="68" t="s">
        <v>156</v>
      </c>
      <c r="E878" s="9" t="s">
        <v>284</v>
      </c>
      <c r="F878" s="9" t="s">
        <v>284</v>
      </c>
      <c r="G878" s="69" t="s">
        <v>285</v>
      </c>
      <c r="H878" s="9">
        <v>362.39999999999782</v>
      </c>
      <c r="I878" s="9">
        <v>29.700000000004366</v>
      </c>
      <c r="J878" s="224">
        <v>654.10000000000082</v>
      </c>
      <c r="K878" s="9">
        <v>348.50000000000136</v>
      </c>
      <c r="M878" s="72">
        <f t="shared" si="21"/>
        <v>1394.7000000000044</v>
      </c>
      <c r="O878" t="s">
        <v>287</v>
      </c>
      <c r="R878" s="226" t="s">
        <v>1964</v>
      </c>
      <c r="S878" s="68"/>
      <c r="T878" s="68"/>
      <c r="U878" s="396"/>
      <c r="V878" s="68"/>
      <c r="W878" s="68"/>
    </row>
    <row r="879" spans="1:23" ht="15">
      <c r="A879" s="28" t="s">
        <v>24</v>
      </c>
      <c r="B879" s="240" t="s">
        <v>1837</v>
      </c>
      <c r="C879" s="3"/>
      <c r="D879" s="3"/>
      <c r="E879" s="9" t="s">
        <v>284</v>
      </c>
      <c r="F879" s="9" t="s">
        <v>284</v>
      </c>
      <c r="G879" s="9" t="s">
        <v>284</v>
      </c>
      <c r="H879" s="9" t="s">
        <v>284</v>
      </c>
      <c r="I879" s="227">
        <v>238.80000000000291</v>
      </c>
      <c r="J879" s="227">
        <v>507.29999999999836</v>
      </c>
      <c r="K879" s="227">
        <v>568.00000000000182</v>
      </c>
      <c r="M879" s="72">
        <f t="shared" si="21"/>
        <v>1314.1000000000031</v>
      </c>
      <c r="O879" t="s">
        <v>3971</v>
      </c>
      <c r="S879" s="294"/>
      <c r="T879" s="68"/>
      <c r="U879" s="397"/>
      <c r="V879" s="68"/>
      <c r="W879" s="68"/>
    </row>
    <row r="880" spans="1:23" ht="15">
      <c r="A880" s="28" t="s">
        <v>26</v>
      </c>
      <c r="B880" s="68" t="s">
        <v>37</v>
      </c>
      <c r="E880" s="223">
        <v>200.75</v>
      </c>
      <c r="F880" s="9">
        <v>10.499999999999091</v>
      </c>
      <c r="G880" s="69" t="s">
        <v>285</v>
      </c>
      <c r="H880" s="9">
        <v>379.80000000000064</v>
      </c>
      <c r="I880" s="9">
        <v>69.900000000003274</v>
      </c>
      <c r="J880" s="9">
        <v>380.20000000000073</v>
      </c>
      <c r="K880" s="9">
        <v>248.19999999999982</v>
      </c>
      <c r="M880" s="72">
        <f t="shared" si="21"/>
        <v>1289.3500000000035</v>
      </c>
      <c r="O880" t="s">
        <v>288</v>
      </c>
      <c r="S880" s="68"/>
      <c r="T880" s="68"/>
      <c r="U880" s="396"/>
      <c r="V880" s="68"/>
      <c r="W880" s="68"/>
    </row>
    <row r="881" spans="1:23" ht="15">
      <c r="A881" s="28" t="s">
        <v>28</v>
      </c>
      <c r="B881" s="240" t="s">
        <v>1834</v>
      </c>
      <c r="C881" s="3"/>
      <c r="D881" s="3"/>
      <c r="E881" s="9" t="s">
        <v>284</v>
      </c>
      <c r="F881" s="9" t="s">
        <v>284</v>
      </c>
      <c r="G881" s="9" t="s">
        <v>284</v>
      </c>
      <c r="H881" s="9" t="s">
        <v>284</v>
      </c>
      <c r="I881" s="227">
        <v>227.19999999999527</v>
      </c>
      <c r="J881" s="9">
        <v>416.09999999999945</v>
      </c>
      <c r="K881" s="223">
        <v>572.69999999999982</v>
      </c>
      <c r="M881" s="72">
        <f t="shared" si="21"/>
        <v>1215.9999999999945</v>
      </c>
      <c r="O881" t="s">
        <v>297</v>
      </c>
      <c r="S881" s="294"/>
      <c r="T881" s="68"/>
      <c r="U881" s="397"/>
      <c r="V881" s="68"/>
      <c r="W881" s="68"/>
    </row>
    <row r="882" spans="1:23" ht="15">
      <c r="A882" s="28" t="s">
        <v>30</v>
      </c>
      <c r="B882" s="68" t="s">
        <v>9</v>
      </c>
      <c r="E882" s="227">
        <v>193.49999999999955</v>
      </c>
      <c r="F882" s="227">
        <v>52.299999999999272</v>
      </c>
      <c r="G882" s="9">
        <v>2.1999999999998181</v>
      </c>
      <c r="H882" s="9">
        <v>220.09999999999945</v>
      </c>
      <c r="I882" s="9">
        <v>191.00000000000182</v>
      </c>
      <c r="J882" s="9">
        <v>278.59999999999991</v>
      </c>
      <c r="K882" s="9">
        <v>254.99999999999909</v>
      </c>
      <c r="M882" s="72">
        <f t="shared" si="21"/>
        <v>1192.6999999999989</v>
      </c>
      <c r="O882" t="s">
        <v>292</v>
      </c>
      <c r="R882" s="68"/>
      <c r="S882" s="68"/>
      <c r="T882" s="68"/>
      <c r="U882" s="396"/>
      <c r="V882" s="68"/>
      <c r="W882" s="68"/>
    </row>
    <row r="883" spans="1:23" ht="15">
      <c r="A883" s="28" t="s">
        <v>32</v>
      </c>
      <c r="B883" s="68" t="s">
        <v>27</v>
      </c>
      <c r="E883" s="9">
        <v>89.849999999997635</v>
      </c>
      <c r="F883" s="9">
        <v>20.300000000000182</v>
      </c>
      <c r="G883" s="69" t="s">
        <v>285</v>
      </c>
      <c r="H883" s="9">
        <v>406.59999999999945</v>
      </c>
      <c r="I883" s="9">
        <v>26.399999999999636</v>
      </c>
      <c r="J883" s="9">
        <v>258.99999999999818</v>
      </c>
      <c r="K883" s="9">
        <v>374.99999999999818</v>
      </c>
      <c r="M883" s="72">
        <f t="shared" si="21"/>
        <v>1177.1499999999933</v>
      </c>
      <c r="S883" s="294"/>
      <c r="T883" s="68"/>
      <c r="U883" s="396"/>
      <c r="V883" s="68"/>
      <c r="W883" s="68"/>
    </row>
    <row r="884" spans="1:23" ht="15">
      <c r="A884" s="28" t="s">
        <v>34</v>
      </c>
      <c r="B884" s="68" t="s">
        <v>871</v>
      </c>
      <c r="E884" s="9" t="s">
        <v>284</v>
      </c>
      <c r="F884" s="9" t="s">
        <v>284</v>
      </c>
      <c r="G884" s="9" t="s">
        <v>284</v>
      </c>
      <c r="H884" s="227">
        <v>641.09999999999945</v>
      </c>
      <c r="I884" s="9">
        <v>178.5</v>
      </c>
      <c r="J884" s="9">
        <v>321.49999999999909</v>
      </c>
      <c r="K884" s="9">
        <v>5.999999999998181</v>
      </c>
      <c r="M884" s="72">
        <f t="shared" si="21"/>
        <v>1147.0999999999967</v>
      </c>
      <c r="O884" t="s">
        <v>289</v>
      </c>
      <c r="S884" s="294"/>
      <c r="T884" s="68"/>
      <c r="U884" s="396"/>
      <c r="V884" s="68"/>
      <c r="W884" s="68"/>
    </row>
    <row r="885" spans="1:23" ht="15">
      <c r="A885" s="28" t="s">
        <v>36</v>
      </c>
      <c r="B885" s="235" t="s">
        <v>1843</v>
      </c>
      <c r="C885" s="3"/>
      <c r="D885" s="3"/>
      <c r="E885" s="9" t="s">
        <v>284</v>
      </c>
      <c r="F885" s="9" t="s">
        <v>284</v>
      </c>
      <c r="G885" s="9" t="s">
        <v>284</v>
      </c>
      <c r="H885" s="9" t="s">
        <v>284</v>
      </c>
      <c r="I885" s="9">
        <v>161.59999999999491</v>
      </c>
      <c r="J885" s="9">
        <v>426.30000000000109</v>
      </c>
      <c r="K885" s="227">
        <v>538.10000000000036</v>
      </c>
      <c r="M885" s="72">
        <f t="shared" si="21"/>
        <v>1125.9999999999964</v>
      </c>
      <c r="O885" t="s">
        <v>303</v>
      </c>
      <c r="S885" s="294"/>
      <c r="T885" s="68"/>
      <c r="U885" s="397"/>
      <c r="V885" s="68"/>
      <c r="W885" s="68"/>
    </row>
    <row r="886" spans="1:23" ht="15">
      <c r="A886" s="28" t="s">
        <v>38</v>
      </c>
      <c r="B886" s="68" t="s">
        <v>867</v>
      </c>
      <c r="E886" s="9" t="s">
        <v>284</v>
      </c>
      <c r="F886" s="9" t="s">
        <v>284</v>
      </c>
      <c r="G886" s="9" t="s">
        <v>284</v>
      </c>
      <c r="H886" s="9">
        <v>360.10000000000036</v>
      </c>
      <c r="I886" s="222">
        <v>320.79999999999745</v>
      </c>
      <c r="J886" s="9">
        <v>253.39999999999964</v>
      </c>
      <c r="K886" s="9">
        <v>182</v>
      </c>
      <c r="M886" s="72">
        <f t="shared" si="21"/>
        <v>1116.2999999999975</v>
      </c>
      <c r="O886" t="s">
        <v>306</v>
      </c>
      <c r="S886" s="235"/>
      <c r="T886" s="68"/>
      <c r="U886" s="396"/>
      <c r="V886" s="68"/>
      <c r="W886" s="68"/>
    </row>
    <row r="887" spans="1:23" ht="15">
      <c r="A887" s="28" t="s">
        <v>145</v>
      </c>
      <c r="B887" s="68" t="s">
        <v>819</v>
      </c>
      <c r="E887" s="9" t="s">
        <v>284</v>
      </c>
      <c r="F887" s="9" t="s">
        <v>284</v>
      </c>
      <c r="G887" s="9" t="s">
        <v>284</v>
      </c>
      <c r="H887" s="9">
        <v>367.09999999999945</v>
      </c>
      <c r="I887" s="69" t="s">
        <v>285</v>
      </c>
      <c r="J887" s="9">
        <v>345.5</v>
      </c>
      <c r="K887" s="9">
        <v>382.39999999999873</v>
      </c>
      <c r="M887" s="72">
        <f t="shared" si="21"/>
        <v>1094.9999999999982</v>
      </c>
      <c r="S887" s="68"/>
      <c r="T887" s="68"/>
      <c r="U887" s="397"/>
      <c r="V887" s="68"/>
      <c r="W887" s="68"/>
    </row>
    <row r="888" spans="1:23" ht="15">
      <c r="A888" s="28" t="s">
        <v>146</v>
      </c>
      <c r="B888" s="68" t="s">
        <v>849</v>
      </c>
      <c r="E888" s="9" t="s">
        <v>284</v>
      </c>
      <c r="F888" s="9" t="s">
        <v>284</v>
      </c>
      <c r="G888" s="9" t="s">
        <v>284</v>
      </c>
      <c r="H888" s="9">
        <v>485.10000000000127</v>
      </c>
      <c r="I888" s="9">
        <v>3.5999999999967258</v>
      </c>
      <c r="J888" s="9">
        <v>342.80000000000109</v>
      </c>
      <c r="K888" s="9">
        <v>253.5</v>
      </c>
      <c r="M888" s="72">
        <f t="shared" si="21"/>
        <v>1084.9999999999991</v>
      </c>
      <c r="S888" s="294"/>
      <c r="T888" s="68"/>
      <c r="U888" s="396"/>
      <c r="V888" s="68"/>
      <c r="W888" s="68"/>
    </row>
    <row r="889" spans="1:23" ht="15">
      <c r="A889" s="28" t="s">
        <v>147</v>
      </c>
      <c r="B889" s="68" t="s">
        <v>820</v>
      </c>
      <c r="E889" s="9" t="s">
        <v>284</v>
      </c>
      <c r="F889" s="9" t="s">
        <v>284</v>
      </c>
      <c r="G889" s="9" t="s">
        <v>284</v>
      </c>
      <c r="H889" s="9">
        <v>411.10000000000036</v>
      </c>
      <c r="I889" s="69" t="s">
        <v>285</v>
      </c>
      <c r="J889" s="9">
        <v>262.39999999999964</v>
      </c>
      <c r="K889" s="9">
        <v>408.09999999999945</v>
      </c>
      <c r="M889" s="72">
        <f t="shared" si="21"/>
        <v>1081.5999999999995</v>
      </c>
      <c r="S889" s="68"/>
      <c r="T889" s="68"/>
      <c r="U889" s="396"/>
      <c r="V889" s="68"/>
      <c r="W889" s="68"/>
    </row>
    <row r="890" spans="1:23" ht="15">
      <c r="A890" s="28" t="s">
        <v>151</v>
      </c>
      <c r="B890" s="68" t="s">
        <v>834</v>
      </c>
      <c r="E890" s="9" t="s">
        <v>284</v>
      </c>
      <c r="F890" s="9" t="s">
        <v>284</v>
      </c>
      <c r="G890" s="9" t="s">
        <v>284</v>
      </c>
      <c r="H890" s="9">
        <v>150.00000000000091</v>
      </c>
      <c r="I890" s="227">
        <v>226.49999999999818</v>
      </c>
      <c r="J890" s="9">
        <v>341.89999999999964</v>
      </c>
      <c r="K890" s="9">
        <v>357.49999999999818</v>
      </c>
      <c r="M890" s="72">
        <f t="shared" si="21"/>
        <v>1075.8999999999969</v>
      </c>
      <c r="O890" t="s">
        <v>298</v>
      </c>
      <c r="S890" s="294"/>
      <c r="T890" s="68"/>
      <c r="U890" s="396"/>
      <c r="V890" s="68"/>
      <c r="W890" s="68"/>
    </row>
    <row r="891" spans="1:23" ht="15">
      <c r="A891" s="28" t="s">
        <v>157</v>
      </c>
      <c r="B891" s="68" t="s">
        <v>6</v>
      </c>
      <c r="E891" s="227">
        <v>129.59999999999854</v>
      </c>
      <c r="F891" s="223">
        <v>92.799999999999272</v>
      </c>
      <c r="G891" s="69" t="s">
        <v>285</v>
      </c>
      <c r="H891" s="9">
        <v>435.74999999999909</v>
      </c>
      <c r="I891" s="9">
        <v>95.600000000000364</v>
      </c>
      <c r="J891" s="9">
        <v>315.10000000000036</v>
      </c>
      <c r="K891" s="9" t="s">
        <v>284</v>
      </c>
      <c r="M891" s="72">
        <f t="shared" si="21"/>
        <v>1068.8499999999976</v>
      </c>
      <c r="O891" t="s">
        <v>314</v>
      </c>
      <c r="R891" s="68"/>
      <c r="S891" s="68"/>
      <c r="T891" s="68"/>
      <c r="U891" s="396"/>
      <c r="V891" s="68"/>
      <c r="W891" s="68"/>
    </row>
    <row r="892" spans="1:23" ht="15">
      <c r="A892" s="28" t="s">
        <v>159</v>
      </c>
      <c r="B892" s="68" t="s">
        <v>17</v>
      </c>
      <c r="E892" s="9">
        <v>110.699999999998</v>
      </c>
      <c r="F892" s="9">
        <v>10.200000000002547</v>
      </c>
      <c r="G892" s="222">
        <v>58.299999999999272</v>
      </c>
      <c r="H892" s="9">
        <v>217</v>
      </c>
      <c r="I892" s="69" t="s">
        <v>285</v>
      </c>
      <c r="J892" s="9">
        <v>305.10000000000036</v>
      </c>
      <c r="K892" s="9">
        <v>357.69999999999709</v>
      </c>
      <c r="M892" s="72">
        <f t="shared" si="21"/>
        <v>1058.9999999999973</v>
      </c>
      <c r="O892" t="s">
        <v>306</v>
      </c>
      <c r="R892" s="228"/>
      <c r="S892" s="294"/>
      <c r="T892" s="68"/>
      <c r="U892" s="396"/>
      <c r="V892" s="68"/>
      <c r="W892" s="68"/>
    </row>
    <row r="893" spans="1:23" ht="15">
      <c r="A893" s="28" t="s">
        <v>160</v>
      </c>
      <c r="B893" s="68" t="s">
        <v>21</v>
      </c>
      <c r="E893" s="227">
        <v>167.70000000000164</v>
      </c>
      <c r="F893" s="9">
        <v>25.199999999999818</v>
      </c>
      <c r="G893" s="69" t="s">
        <v>285</v>
      </c>
      <c r="H893" s="9">
        <v>269.00000000000182</v>
      </c>
      <c r="I893" s="9">
        <v>150.69999999999891</v>
      </c>
      <c r="J893" s="9">
        <v>204.00000000000091</v>
      </c>
      <c r="K893" s="9">
        <v>222.29999999999927</v>
      </c>
      <c r="M893" s="72">
        <f t="shared" si="21"/>
        <v>1038.9000000000024</v>
      </c>
      <c r="O893" t="s">
        <v>290</v>
      </c>
      <c r="S893" s="294"/>
      <c r="T893" s="68"/>
      <c r="U893" s="396"/>
      <c r="V893" s="68"/>
      <c r="W893" s="68"/>
    </row>
    <row r="894" spans="1:23" ht="15">
      <c r="A894" s="28" t="s">
        <v>161</v>
      </c>
      <c r="B894" s="240" t="s">
        <v>1842</v>
      </c>
      <c r="C894" s="3"/>
      <c r="D894" s="3"/>
      <c r="E894" s="9" t="s">
        <v>284</v>
      </c>
      <c r="F894" s="9" t="s">
        <v>284</v>
      </c>
      <c r="G894" s="9" t="s">
        <v>284</v>
      </c>
      <c r="H894" s="9" t="s">
        <v>284</v>
      </c>
      <c r="I894" s="9">
        <v>172.99999999999818</v>
      </c>
      <c r="J894" s="9">
        <v>407.40000000000236</v>
      </c>
      <c r="K894" s="9">
        <v>448.59999999999854</v>
      </c>
      <c r="M894" s="72">
        <f t="shared" si="21"/>
        <v>1028.9999999999991</v>
      </c>
      <c r="S894" s="294"/>
      <c r="T894" s="68"/>
      <c r="U894" s="396"/>
      <c r="V894" s="68"/>
      <c r="W894" s="68"/>
    </row>
    <row r="895" spans="1:23" ht="15">
      <c r="A895" s="28" t="s">
        <v>163</v>
      </c>
      <c r="B895" s="68" t="s">
        <v>19</v>
      </c>
      <c r="E895" s="9">
        <v>25.5</v>
      </c>
      <c r="F895" s="9">
        <v>30.399999999999636</v>
      </c>
      <c r="G895" s="69" t="s">
        <v>285</v>
      </c>
      <c r="H895" s="9">
        <v>536.90000000000055</v>
      </c>
      <c r="I895" s="9">
        <v>127.50000000000364</v>
      </c>
      <c r="J895" s="9">
        <v>293</v>
      </c>
      <c r="K895" s="9" t="s">
        <v>284</v>
      </c>
      <c r="M895" s="72">
        <f t="shared" si="21"/>
        <v>1013.3000000000038</v>
      </c>
      <c r="S895" s="68"/>
      <c r="T895" s="68"/>
      <c r="U895" s="396"/>
      <c r="V895" s="68"/>
      <c r="W895" s="68"/>
    </row>
    <row r="896" spans="1:23" ht="15">
      <c r="A896" s="28" t="s">
        <v>280</v>
      </c>
      <c r="B896" s="68" t="s">
        <v>842</v>
      </c>
      <c r="E896" s="9" t="s">
        <v>284</v>
      </c>
      <c r="F896" s="9" t="s">
        <v>284</v>
      </c>
      <c r="G896" s="9" t="s">
        <v>284</v>
      </c>
      <c r="H896" s="9">
        <v>297.59999999999854</v>
      </c>
      <c r="I896" s="9">
        <v>191.19999999999891</v>
      </c>
      <c r="J896" s="9">
        <v>131.99999999999909</v>
      </c>
      <c r="K896" s="9">
        <v>390.89999999999873</v>
      </c>
      <c r="M896" s="72">
        <f t="shared" si="21"/>
        <v>1011.6999999999953</v>
      </c>
      <c r="R896" s="68"/>
      <c r="S896" s="68"/>
      <c r="T896" s="68"/>
      <c r="U896" s="396"/>
      <c r="V896" s="68"/>
      <c r="W896" s="68"/>
    </row>
    <row r="897" spans="1:23" ht="15">
      <c r="A897" s="28" t="s">
        <v>281</v>
      </c>
      <c r="B897" s="68" t="s">
        <v>15</v>
      </c>
      <c r="E897" s="9">
        <v>65.899999999999636</v>
      </c>
      <c r="F897" s="9">
        <v>2.6000000000003638</v>
      </c>
      <c r="G897" s="9">
        <v>2.2000000000007276</v>
      </c>
      <c r="H897" s="9">
        <v>210.39999999999918</v>
      </c>
      <c r="I897" s="9">
        <v>55.999999999994543</v>
      </c>
      <c r="J897" s="9">
        <v>343</v>
      </c>
      <c r="K897" s="9">
        <v>305.09999999999945</v>
      </c>
      <c r="M897" s="72">
        <f t="shared" si="21"/>
        <v>985.19999999999391</v>
      </c>
      <c r="R897" s="228"/>
      <c r="S897" s="235"/>
      <c r="T897" s="68"/>
      <c r="U897" s="396"/>
      <c r="V897" s="68"/>
      <c r="W897" s="68"/>
    </row>
    <row r="898" spans="1:23" ht="15">
      <c r="A898" s="28" t="s">
        <v>282</v>
      </c>
      <c r="B898" s="240" t="s">
        <v>1838</v>
      </c>
      <c r="C898" s="3"/>
      <c r="D898" s="3"/>
      <c r="E898" s="9" t="s">
        <v>284</v>
      </c>
      <c r="F898" s="9" t="s">
        <v>284</v>
      </c>
      <c r="G898" s="9" t="s">
        <v>284</v>
      </c>
      <c r="H898" s="9" t="s">
        <v>284</v>
      </c>
      <c r="I898" s="9">
        <v>171.49999999999818</v>
      </c>
      <c r="J898" s="227">
        <v>438.50000000000091</v>
      </c>
      <c r="K898" s="9">
        <v>357.199999999998</v>
      </c>
      <c r="M898" s="72">
        <f t="shared" ref="M898:M929" si="22">SUM(E898:K898)</f>
        <v>967.19999999999709</v>
      </c>
      <c r="O898" t="s">
        <v>299</v>
      </c>
      <c r="S898" s="68"/>
      <c r="T898" s="68"/>
      <c r="U898" s="396"/>
      <c r="V898" s="68"/>
      <c r="W898" s="68"/>
    </row>
    <row r="899" spans="1:23" ht="15">
      <c r="A899" s="28" t="s">
        <v>283</v>
      </c>
      <c r="B899" s="240" t="s">
        <v>1840</v>
      </c>
      <c r="C899" s="3"/>
      <c r="D899" s="3"/>
      <c r="E899" s="9" t="s">
        <v>284</v>
      </c>
      <c r="F899" s="9" t="s">
        <v>284</v>
      </c>
      <c r="G899" s="9" t="s">
        <v>284</v>
      </c>
      <c r="H899" s="9" t="s">
        <v>284</v>
      </c>
      <c r="I899" s="69" t="s">
        <v>285</v>
      </c>
      <c r="J899" s="227">
        <v>443.89999999999873</v>
      </c>
      <c r="K899" s="227">
        <v>516.90000000000055</v>
      </c>
      <c r="M899" s="72">
        <f t="shared" si="22"/>
        <v>960.79999999999927</v>
      </c>
      <c r="O899" t="s">
        <v>350</v>
      </c>
      <c r="S899" s="294"/>
      <c r="T899" s="68"/>
      <c r="U899" s="396"/>
      <c r="V899" s="68"/>
      <c r="W899" s="68"/>
    </row>
    <row r="900" spans="1:23" ht="15">
      <c r="A900" s="28" t="s">
        <v>806</v>
      </c>
      <c r="B900" s="68" t="s">
        <v>162</v>
      </c>
      <c r="E900" s="9" t="s">
        <v>284</v>
      </c>
      <c r="F900" s="9" t="s">
        <v>284</v>
      </c>
      <c r="G900" s="69" t="s">
        <v>285</v>
      </c>
      <c r="H900" s="9">
        <v>168</v>
      </c>
      <c r="I900" s="9">
        <v>98.900000000001455</v>
      </c>
      <c r="J900" s="9">
        <v>198.10000000000036</v>
      </c>
      <c r="K900" s="9">
        <v>473.69999999999982</v>
      </c>
      <c r="M900" s="72">
        <f t="shared" si="22"/>
        <v>938.70000000000164</v>
      </c>
      <c r="S900" s="68"/>
      <c r="T900" s="68"/>
      <c r="U900" s="396"/>
      <c r="V900" s="68"/>
      <c r="W900" s="68"/>
    </row>
    <row r="901" spans="1:23" ht="15">
      <c r="A901" s="28" t="s">
        <v>807</v>
      </c>
      <c r="B901" s="28" t="s">
        <v>805</v>
      </c>
      <c r="E901" s="9" t="s">
        <v>284</v>
      </c>
      <c r="F901" s="9" t="s">
        <v>284</v>
      </c>
      <c r="G901" s="9" t="s">
        <v>284</v>
      </c>
      <c r="H901" s="9">
        <v>308.00000000000091</v>
      </c>
      <c r="I901" s="9">
        <v>15.600000000002183</v>
      </c>
      <c r="J901" s="9">
        <v>156.00000000000045</v>
      </c>
      <c r="K901" s="9">
        <v>451.99999999999909</v>
      </c>
      <c r="M901" s="72">
        <f t="shared" si="22"/>
        <v>931.60000000000264</v>
      </c>
      <c r="R901" s="228"/>
      <c r="S901" s="28"/>
      <c r="T901" s="68"/>
      <c r="U901" s="397"/>
      <c r="V901" s="68"/>
      <c r="W901" s="68"/>
    </row>
    <row r="902" spans="1:23" ht="15">
      <c r="A902" s="28" t="s">
        <v>808</v>
      </c>
      <c r="B902" s="68" t="s">
        <v>850</v>
      </c>
      <c r="E902" s="9" t="s">
        <v>284</v>
      </c>
      <c r="F902" s="9" t="s">
        <v>284</v>
      </c>
      <c r="G902" s="9" t="s">
        <v>284</v>
      </c>
      <c r="H902" s="9">
        <v>89.999999999998181</v>
      </c>
      <c r="I902" s="9">
        <v>60.500000000005457</v>
      </c>
      <c r="J902" s="9">
        <v>384.00000000000091</v>
      </c>
      <c r="K902" s="9">
        <v>393.699999999998</v>
      </c>
      <c r="M902" s="72">
        <f t="shared" si="22"/>
        <v>928.20000000000255</v>
      </c>
      <c r="S902" s="68"/>
      <c r="T902" s="68"/>
      <c r="U902" s="396"/>
      <c r="V902" s="68"/>
      <c r="W902" s="68"/>
    </row>
    <row r="903" spans="1:23" ht="15">
      <c r="A903" s="28" t="s">
        <v>810</v>
      </c>
      <c r="B903" s="68" t="s">
        <v>141</v>
      </c>
      <c r="E903" s="9" t="s">
        <v>284</v>
      </c>
      <c r="F903" s="224">
        <v>129.50000000000091</v>
      </c>
      <c r="G903" s="69" t="s">
        <v>285</v>
      </c>
      <c r="H903" s="9">
        <v>142.80000000000064</v>
      </c>
      <c r="I903" s="69" t="s">
        <v>285</v>
      </c>
      <c r="J903" s="9">
        <v>29.399999999999636</v>
      </c>
      <c r="K903" s="224">
        <v>626.10000000000036</v>
      </c>
      <c r="M903" s="72">
        <f t="shared" si="22"/>
        <v>927.80000000000155</v>
      </c>
      <c r="O903" t="s">
        <v>319</v>
      </c>
      <c r="R903" s="3" t="s">
        <v>3968</v>
      </c>
      <c r="S903" s="294"/>
      <c r="T903" s="68"/>
      <c r="U903" s="397"/>
      <c r="V903" s="68"/>
      <c r="W903" s="68"/>
    </row>
    <row r="904" spans="1:23" ht="15">
      <c r="A904" s="28" t="s">
        <v>816</v>
      </c>
      <c r="B904" s="68" t="s">
        <v>143</v>
      </c>
      <c r="E904" s="9" t="s">
        <v>284</v>
      </c>
      <c r="F904" s="227">
        <v>82.300000000002001</v>
      </c>
      <c r="G904" s="69" t="s">
        <v>285</v>
      </c>
      <c r="H904" s="9">
        <v>311</v>
      </c>
      <c r="I904" s="9">
        <v>29.999999999996362</v>
      </c>
      <c r="J904" s="9">
        <v>187.49999999999909</v>
      </c>
      <c r="K904" s="9">
        <v>311.30000000000018</v>
      </c>
      <c r="M904" s="72">
        <f t="shared" si="22"/>
        <v>922.09999999999764</v>
      </c>
      <c r="O904" t="s">
        <v>290</v>
      </c>
      <c r="S904" s="294"/>
      <c r="T904" s="68"/>
      <c r="U904" s="397"/>
      <c r="V904" s="68"/>
      <c r="W904" s="68"/>
    </row>
    <row r="905" spans="1:23" ht="15">
      <c r="A905" s="28" t="s">
        <v>818</v>
      </c>
      <c r="B905" s="240" t="s">
        <v>1836</v>
      </c>
      <c r="C905" s="3"/>
      <c r="D905" s="3"/>
      <c r="E905" s="9" t="s">
        <v>284</v>
      </c>
      <c r="F905" s="9" t="s">
        <v>284</v>
      </c>
      <c r="G905" s="9" t="s">
        <v>284</v>
      </c>
      <c r="H905" s="9" t="s">
        <v>284</v>
      </c>
      <c r="I905" s="9">
        <v>164.99999999999818</v>
      </c>
      <c r="J905" s="9">
        <v>374.5</v>
      </c>
      <c r="K905" s="9">
        <v>364.09999999999854</v>
      </c>
      <c r="M905" s="72">
        <f t="shared" si="22"/>
        <v>903.59999999999673</v>
      </c>
      <c r="S905" s="235"/>
      <c r="T905" s="68"/>
      <c r="U905" s="397"/>
      <c r="V905" s="68"/>
      <c r="W905" s="68"/>
    </row>
    <row r="906" spans="1:23" ht="15">
      <c r="A906" s="28" t="s">
        <v>821</v>
      </c>
      <c r="B906" s="240" t="s">
        <v>1841</v>
      </c>
      <c r="C906" s="3"/>
      <c r="D906" s="3"/>
      <c r="E906" s="9" t="s">
        <v>284</v>
      </c>
      <c r="F906" s="9" t="s">
        <v>284</v>
      </c>
      <c r="G906" s="9" t="s">
        <v>284</v>
      </c>
      <c r="H906" s="9" t="s">
        <v>284</v>
      </c>
      <c r="I906" s="9">
        <v>129.79999999999563</v>
      </c>
      <c r="J906" s="9">
        <v>278.5</v>
      </c>
      <c r="K906" s="9">
        <v>485.60000000000218</v>
      </c>
      <c r="M906" s="72">
        <f t="shared" si="22"/>
        <v>893.89999999999782</v>
      </c>
      <c r="S906" s="68"/>
      <c r="T906" s="68"/>
      <c r="U906" s="397"/>
      <c r="V906" s="68"/>
      <c r="W906" s="68"/>
    </row>
    <row r="907" spans="1:23" ht="15">
      <c r="A907" s="28" t="s">
        <v>822</v>
      </c>
      <c r="B907" s="240" t="s">
        <v>1833</v>
      </c>
      <c r="C907" s="3"/>
      <c r="D907" s="3"/>
      <c r="E907" s="9" t="s">
        <v>284</v>
      </c>
      <c r="F907" s="9" t="s">
        <v>284</v>
      </c>
      <c r="G907" s="9" t="s">
        <v>284</v>
      </c>
      <c r="H907" s="9" t="s">
        <v>284</v>
      </c>
      <c r="I907" s="9">
        <v>3.5999999999949068</v>
      </c>
      <c r="J907" s="9">
        <v>361.10000000000082</v>
      </c>
      <c r="K907" s="227">
        <v>524.09999999999945</v>
      </c>
      <c r="M907" s="72">
        <f t="shared" si="22"/>
        <v>888.79999999999518</v>
      </c>
      <c r="O907" t="s">
        <v>294</v>
      </c>
      <c r="S907" s="68"/>
      <c r="T907" s="68"/>
      <c r="U907" s="396"/>
      <c r="V907" s="68"/>
      <c r="W907" s="68"/>
    </row>
    <row r="908" spans="1:23" ht="15">
      <c r="A908" s="28" t="s">
        <v>825</v>
      </c>
      <c r="B908" s="68" t="s">
        <v>824</v>
      </c>
      <c r="E908" s="9" t="s">
        <v>284</v>
      </c>
      <c r="F908" s="9" t="s">
        <v>284</v>
      </c>
      <c r="G908" s="9" t="s">
        <v>284</v>
      </c>
      <c r="H908" s="9">
        <v>231.2</v>
      </c>
      <c r="I908" s="9">
        <v>107.40000000000327</v>
      </c>
      <c r="J908" s="9">
        <v>241.00000000000091</v>
      </c>
      <c r="K908" s="9">
        <v>301.49999999999909</v>
      </c>
      <c r="M908" s="72">
        <f t="shared" si="22"/>
        <v>881.10000000000332</v>
      </c>
      <c r="S908" s="294"/>
      <c r="T908" s="68"/>
      <c r="U908" s="396"/>
      <c r="V908" s="68"/>
      <c r="W908" s="68"/>
    </row>
    <row r="909" spans="1:23" ht="15">
      <c r="A909" s="28" t="s">
        <v>827</v>
      </c>
      <c r="B909" s="68" t="s">
        <v>31</v>
      </c>
      <c r="E909" s="227">
        <v>132.199999999998</v>
      </c>
      <c r="F909" s="9">
        <v>33.199999999999818</v>
      </c>
      <c r="G909" s="9">
        <v>8.3999999999996362</v>
      </c>
      <c r="H909" s="9">
        <v>142.39999999999873</v>
      </c>
      <c r="I909" s="69" t="s">
        <v>285</v>
      </c>
      <c r="J909" s="9">
        <v>347.79999999999836</v>
      </c>
      <c r="K909" s="9">
        <v>192.19999999999891</v>
      </c>
      <c r="M909" s="72">
        <f t="shared" si="22"/>
        <v>856.19999999999345</v>
      </c>
      <c r="O909" t="s">
        <v>298</v>
      </c>
      <c r="S909" s="294"/>
      <c r="T909" s="68"/>
      <c r="U909" s="397"/>
      <c r="V909" s="68"/>
      <c r="W909" s="68"/>
    </row>
    <row r="910" spans="1:23" ht="15">
      <c r="A910" s="28" t="s">
        <v>832</v>
      </c>
      <c r="B910" s="68" t="s">
        <v>144</v>
      </c>
      <c r="E910" s="9" t="s">
        <v>284</v>
      </c>
      <c r="F910" s="227">
        <v>89.600000000000364</v>
      </c>
      <c r="G910" s="69" t="s">
        <v>285</v>
      </c>
      <c r="H910" s="9">
        <v>344.00000000000136</v>
      </c>
      <c r="I910" s="9">
        <v>4.2000000000025466</v>
      </c>
      <c r="J910" s="9">
        <v>381.69999999999982</v>
      </c>
      <c r="K910" s="9">
        <v>19.500000000000455</v>
      </c>
      <c r="M910" s="72">
        <f t="shared" si="22"/>
        <v>839.00000000000455</v>
      </c>
      <c r="O910" t="s">
        <v>289</v>
      </c>
      <c r="S910" s="235"/>
      <c r="T910" s="68"/>
      <c r="U910" s="396"/>
      <c r="V910" s="68"/>
      <c r="W910" s="68"/>
    </row>
    <row r="911" spans="1:23" ht="15">
      <c r="A911" s="28" t="s">
        <v>836</v>
      </c>
      <c r="B911" s="240" t="s">
        <v>1835</v>
      </c>
      <c r="C911" s="3"/>
      <c r="D911" s="3"/>
      <c r="E911" s="9" t="s">
        <v>284</v>
      </c>
      <c r="F911" s="9" t="s">
        <v>284</v>
      </c>
      <c r="G911" s="9" t="s">
        <v>284</v>
      </c>
      <c r="H911" s="9" t="s">
        <v>284</v>
      </c>
      <c r="I911" s="9">
        <v>127.49999999999818</v>
      </c>
      <c r="J911" s="9">
        <v>343.50000000000091</v>
      </c>
      <c r="K911" s="9">
        <v>324.90000000000055</v>
      </c>
      <c r="M911" s="72">
        <f t="shared" si="22"/>
        <v>795.89999999999964</v>
      </c>
      <c r="S911" s="235"/>
      <c r="T911" s="68"/>
      <c r="U911" s="396"/>
      <c r="V911" s="68"/>
      <c r="W911" s="68"/>
    </row>
    <row r="912" spans="1:23" ht="15">
      <c r="A912" s="28" t="s">
        <v>837</v>
      </c>
      <c r="B912" s="68" t="s">
        <v>835</v>
      </c>
      <c r="E912" s="9" t="s">
        <v>284</v>
      </c>
      <c r="F912" s="9" t="s">
        <v>284</v>
      </c>
      <c r="G912" s="9" t="s">
        <v>284</v>
      </c>
      <c r="H912" s="9">
        <v>244.00000000000182</v>
      </c>
      <c r="I912" s="9">
        <v>104.50000000000182</v>
      </c>
      <c r="J912" s="227">
        <v>439.89999999999782</v>
      </c>
      <c r="K912" s="69" t="s">
        <v>285</v>
      </c>
      <c r="M912" s="72">
        <f t="shared" si="22"/>
        <v>788.40000000000146</v>
      </c>
      <c r="O912" t="s">
        <v>294</v>
      </c>
      <c r="S912" s="235"/>
      <c r="T912" s="68"/>
      <c r="U912" s="396"/>
      <c r="V912" s="68"/>
      <c r="W912" s="68"/>
    </row>
    <row r="913" spans="1:23" ht="15">
      <c r="A913" s="28" t="s">
        <v>838</v>
      </c>
      <c r="B913" s="68" t="s">
        <v>154</v>
      </c>
      <c r="E913" s="9" t="s">
        <v>284</v>
      </c>
      <c r="F913" s="9" t="s">
        <v>284</v>
      </c>
      <c r="G913" s="69" t="s">
        <v>285</v>
      </c>
      <c r="H913" s="9">
        <v>327.49999999999909</v>
      </c>
      <c r="I913" s="9">
        <v>93.500000000001819</v>
      </c>
      <c r="J913" s="9">
        <v>196.99999999999818</v>
      </c>
      <c r="K913" s="9">
        <v>166.80000000000018</v>
      </c>
      <c r="M913" s="72">
        <f t="shared" si="22"/>
        <v>784.79999999999927</v>
      </c>
      <c r="S913" s="294"/>
      <c r="T913" s="68"/>
      <c r="U913" s="397"/>
      <c r="V913" s="68"/>
      <c r="W913" s="68"/>
    </row>
    <row r="914" spans="1:23" ht="15">
      <c r="A914" s="28" t="s">
        <v>844</v>
      </c>
      <c r="B914" s="28" t="s">
        <v>799</v>
      </c>
      <c r="E914" s="9" t="s">
        <v>284</v>
      </c>
      <c r="F914" s="9" t="s">
        <v>284</v>
      </c>
      <c r="G914" s="9" t="s">
        <v>284</v>
      </c>
      <c r="H914" s="9">
        <v>285.00000000000045</v>
      </c>
      <c r="I914" s="9">
        <v>103.70000000000073</v>
      </c>
      <c r="J914" s="9">
        <v>209.5</v>
      </c>
      <c r="K914" s="9">
        <v>167.99999999999955</v>
      </c>
      <c r="M914" s="72">
        <f t="shared" si="22"/>
        <v>766.20000000000073</v>
      </c>
      <c r="R914" s="68"/>
      <c r="S914" s="68"/>
      <c r="T914" s="68"/>
      <c r="U914" s="396"/>
      <c r="V914" s="68"/>
      <c r="W914" s="68"/>
    </row>
    <row r="915" spans="1:23" ht="15">
      <c r="A915" s="28" t="s">
        <v>852</v>
      </c>
      <c r="B915" s="68" t="s">
        <v>23</v>
      </c>
      <c r="E915" s="9">
        <v>20.400000000000546</v>
      </c>
      <c r="F915" s="227">
        <v>48</v>
      </c>
      <c r="G915" s="69" t="s">
        <v>285</v>
      </c>
      <c r="H915" s="9">
        <v>167.99999999999864</v>
      </c>
      <c r="I915" s="9">
        <v>95.299999999999272</v>
      </c>
      <c r="J915" s="9">
        <v>254.49999999999955</v>
      </c>
      <c r="K915" s="9">
        <v>177.50000000000091</v>
      </c>
      <c r="M915" s="72">
        <f t="shared" si="22"/>
        <v>763.69999999999891</v>
      </c>
      <c r="O915" t="s">
        <v>293</v>
      </c>
      <c r="S915" s="294"/>
      <c r="T915" s="68"/>
      <c r="U915" s="396"/>
      <c r="V915" s="68"/>
      <c r="W915" s="68"/>
    </row>
    <row r="916" spans="1:23" ht="15">
      <c r="A916" s="28" t="s">
        <v>856</v>
      </c>
      <c r="B916" s="294" t="s">
        <v>2223</v>
      </c>
      <c r="C916" s="3"/>
      <c r="D916" s="3"/>
      <c r="E916" s="9" t="s">
        <v>284</v>
      </c>
      <c r="F916" s="9" t="s">
        <v>284</v>
      </c>
      <c r="G916" s="9" t="s">
        <v>284</v>
      </c>
      <c r="H916" s="9" t="s">
        <v>284</v>
      </c>
      <c r="I916" s="9" t="s">
        <v>284</v>
      </c>
      <c r="J916" s="9">
        <v>421.90000000000146</v>
      </c>
      <c r="K916" s="9">
        <v>336.09999999999854</v>
      </c>
      <c r="M916" s="72">
        <f t="shared" si="22"/>
        <v>758</v>
      </c>
      <c r="S916" s="68"/>
      <c r="T916" s="68"/>
      <c r="U916" s="397"/>
      <c r="V916" s="68"/>
      <c r="W916" s="68"/>
    </row>
    <row r="917" spans="1:23" ht="15">
      <c r="A917" s="28" t="s">
        <v>857</v>
      </c>
      <c r="B917" s="240" t="s">
        <v>1828</v>
      </c>
      <c r="C917" s="3"/>
      <c r="D917" s="3"/>
      <c r="E917" s="9" t="s">
        <v>284</v>
      </c>
      <c r="F917" s="9" t="s">
        <v>284</v>
      </c>
      <c r="G917" s="9" t="s">
        <v>284</v>
      </c>
      <c r="H917" s="9" t="s">
        <v>284</v>
      </c>
      <c r="I917" s="9">
        <v>9.1000000000040018</v>
      </c>
      <c r="J917" s="9">
        <v>334.49999999999818</v>
      </c>
      <c r="K917" s="9">
        <v>389.79999999999927</v>
      </c>
      <c r="M917" s="72">
        <f t="shared" si="22"/>
        <v>733.40000000000146</v>
      </c>
      <c r="S917" s="68"/>
      <c r="T917" s="68"/>
      <c r="U917" s="396"/>
      <c r="V917" s="68"/>
      <c r="W917" s="68"/>
    </row>
    <row r="918" spans="1:23" ht="15">
      <c r="A918" s="28" t="s">
        <v>858</v>
      </c>
      <c r="B918" s="68" t="s">
        <v>815</v>
      </c>
      <c r="E918" s="9" t="s">
        <v>284</v>
      </c>
      <c r="F918" s="9" t="s">
        <v>284</v>
      </c>
      <c r="G918" s="9" t="s">
        <v>284</v>
      </c>
      <c r="H918" s="227">
        <v>567.59999999999854</v>
      </c>
      <c r="I918" s="9">
        <v>159.30000000000109</v>
      </c>
      <c r="J918" s="9" t="s">
        <v>284</v>
      </c>
      <c r="K918" s="9" t="s">
        <v>284</v>
      </c>
      <c r="L918" s="74"/>
      <c r="M918" s="72">
        <f t="shared" si="22"/>
        <v>726.89999999999964</v>
      </c>
      <c r="O918" t="s">
        <v>294</v>
      </c>
      <c r="R918" s="228"/>
      <c r="S918" s="68"/>
      <c r="T918" s="68"/>
      <c r="U918" s="396"/>
      <c r="V918" s="68"/>
      <c r="W918" s="68"/>
    </row>
    <row r="919" spans="1:23" ht="15">
      <c r="A919" s="28" t="s">
        <v>864</v>
      </c>
      <c r="B919" s="68" t="s">
        <v>854</v>
      </c>
      <c r="E919" s="9" t="s">
        <v>284</v>
      </c>
      <c r="F919" s="9" t="s">
        <v>284</v>
      </c>
      <c r="G919" s="9" t="s">
        <v>284</v>
      </c>
      <c r="H919" s="9">
        <v>232.5</v>
      </c>
      <c r="I919" s="9">
        <v>177</v>
      </c>
      <c r="J919" s="9">
        <v>86.700000000000728</v>
      </c>
      <c r="K919" s="9">
        <v>230.64999999999964</v>
      </c>
      <c r="M919" s="72">
        <f t="shared" si="22"/>
        <v>726.85000000000036</v>
      </c>
      <c r="R919" s="68"/>
      <c r="S919" s="28"/>
      <c r="T919" s="68"/>
      <c r="U919" s="396"/>
      <c r="V919" s="68"/>
      <c r="W919" s="68"/>
    </row>
    <row r="920" spans="1:23" ht="15">
      <c r="A920" s="28" t="s">
        <v>865</v>
      </c>
      <c r="B920" s="68" t="s">
        <v>859</v>
      </c>
      <c r="E920" s="9" t="s">
        <v>284</v>
      </c>
      <c r="F920" s="9" t="s">
        <v>284</v>
      </c>
      <c r="G920" s="9" t="s">
        <v>284</v>
      </c>
      <c r="H920" s="9">
        <v>121.90000000000055</v>
      </c>
      <c r="I920" s="227">
        <v>221.89999999999964</v>
      </c>
      <c r="J920" s="9">
        <v>188</v>
      </c>
      <c r="K920" s="9">
        <v>191.50000000000136</v>
      </c>
      <c r="M920" s="72">
        <f t="shared" si="22"/>
        <v>723.30000000000155</v>
      </c>
      <c r="O920" t="s">
        <v>293</v>
      </c>
      <c r="R920" s="68"/>
      <c r="S920" s="68"/>
      <c r="T920" s="68"/>
      <c r="U920" s="396"/>
      <c r="V920" s="68"/>
      <c r="W920" s="68"/>
    </row>
    <row r="921" spans="1:23" ht="15">
      <c r="A921" s="28" t="s">
        <v>866</v>
      </c>
      <c r="B921" s="68" t="s">
        <v>809</v>
      </c>
      <c r="E921" s="9" t="s">
        <v>284</v>
      </c>
      <c r="F921" s="9" t="s">
        <v>284</v>
      </c>
      <c r="G921" s="9" t="s">
        <v>284</v>
      </c>
      <c r="H921" s="9">
        <v>172.50000000000182</v>
      </c>
      <c r="I921" s="9">
        <v>93.600000000002183</v>
      </c>
      <c r="J921" s="9">
        <v>341.5</v>
      </c>
      <c r="K921" s="9">
        <v>110.50000000000136</v>
      </c>
      <c r="M921" s="72">
        <f t="shared" si="22"/>
        <v>718.10000000000537</v>
      </c>
      <c r="S921" s="235"/>
      <c r="T921" s="68"/>
      <c r="U921" s="396"/>
      <c r="V921" s="68"/>
      <c r="W921" s="68"/>
    </row>
    <row r="922" spans="1:23" ht="15">
      <c r="A922" s="28" t="s">
        <v>868</v>
      </c>
      <c r="B922" s="294" t="s">
        <v>2224</v>
      </c>
      <c r="C922" s="3"/>
      <c r="D922" s="3"/>
      <c r="E922" s="9" t="s">
        <v>284</v>
      </c>
      <c r="F922" s="9" t="s">
        <v>284</v>
      </c>
      <c r="G922" s="9" t="s">
        <v>284</v>
      </c>
      <c r="H922" s="9" t="s">
        <v>284</v>
      </c>
      <c r="I922" s="9" t="s">
        <v>284</v>
      </c>
      <c r="J922" s="9">
        <v>266.99999999999909</v>
      </c>
      <c r="K922" s="9">
        <v>436</v>
      </c>
      <c r="M922" s="72">
        <f t="shared" si="22"/>
        <v>702.99999999999909</v>
      </c>
      <c r="S922" s="68"/>
      <c r="T922" s="68"/>
      <c r="U922" s="396"/>
      <c r="V922" s="68"/>
      <c r="W922" s="68"/>
    </row>
    <row r="923" spans="1:23" ht="15">
      <c r="A923" s="28" t="s">
        <v>869</v>
      </c>
      <c r="B923" s="28" t="s">
        <v>804</v>
      </c>
      <c r="E923" s="9" t="s">
        <v>284</v>
      </c>
      <c r="F923" s="9" t="s">
        <v>284</v>
      </c>
      <c r="G923" s="9" t="s">
        <v>284</v>
      </c>
      <c r="H923" s="9">
        <v>333.39999999999918</v>
      </c>
      <c r="I923" s="9">
        <v>4.4000000000032742</v>
      </c>
      <c r="J923" s="9">
        <v>311.69999999999982</v>
      </c>
      <c r="K923" s="9">
        <v>53.099999999999454</v>
      </c>
      <c r="M923" s="72">
        <f t="shared" si="22"/>
        <v>702.60000000000173</v>
      </c>
      <c r="S923" s="294"/>
      <c r="T923" s="68"/>
      <c r="U923" s="397"/>
      <c r="V923" s="68"/>
      <c r="W923" s="68"/>
    </row>
    <row r="924" spans="1:23" ht="15">
      <c r="A924" s="28" t="s">
        <v>870</v>
      </c>
      <c r="B924" s="68" t="s">
        <v>35</v>
      </c>
      <c r="E924" s="227">
        <v>120.29999999999927</v>
      </c>
      <c r="F924" s="222">
        <v>107.30000000000109</v>
      </c>
      <c r="G924" s="227">
        <v>14.299999999999272</v>
      </c>
      <c r="H924" s="9">
        <v>253.49999999999955</v>
      </c>
      <c r="I924" s="9">
        <v>180</v>
      </c>
      <c r="J924" s="9" t="s">
        <v>284</v>
      </c>
      <c r="K924" s="9" t="s">
        <v>284</v>
      </c>
      <c r="L924" s="74"/>
      <c r="M924" s="72">
        <f t="shared" si="22"/>
        <v>675.39999999999918</v>
      </c>
      <c r="O924" t="s">
        <v>966</v>
      </c>
      <c r="S924" s="68"/>
      <c r="T924" s="68"/>
      <c r="U924" s="396"/>
      <c r="V924" s="68"/>
      <c r="W924" s="68"/>
    </row>
    <row r="925" spans="1:23" ht="15">
      <c r="A925" s="28" t="s">
        <v>873</v>
      </c>
      <c r="B925" s="294" t="s">
        <v>2222</v>
      </c>
      <c r="C925" s="3"/>
      <c r="D925" s="3"/>
      <c r="E925" s="9" t="s">
        <v>284</v>
      </c>
      <c r="F925" s="9" t="s">
        <v>284</v>
      </c>
      <c r="G925" s="9" t="s">
        <v>284</v>
      </c>
      <c r="H925" s="9" t="s">
        <v>284</v>
      </c>
      <c r="I925" s="9" t="s">
        <v>284</v>
      </c>
      <c r="J925" s="9">
        <v>168</v>
      </c>
      <c r="K925" s="9">
        <v>498.80000000000018</v>
      </c>
      <c r="M925" s="72">
        <f t="shared" si="22"/>
        <v>666.80000000000018</v>
      </c>
      <c r="S925" s="68"/>
      <c r="T925" s="68"/>
      <c r="U925" s="397"/>
      <c r="V925" s="68"/>
      <c r="W925" s="68"/>
    </row>
    <row r="926" spans="1:23" ht="15">
      <c r="A926" s="28" t="s">
        <v>999</v>
      </c>
      <c r="B926" s="294" t="s">
        <v>2221</v>
      </c>
      <c r="C926" s="3"/>
      <c r="D926" s="3"/>
      <c r="E926" s="9" t="s">
        <v>284</v>
      </c>
      <c r="F926" s="9" t="s">
        <v>284</v>
      </c>
      <c r="G926" s="9" t="s">
        <v>284</v>
      </c>
      <c r="H926" s="9" t="s">
        <v>284</v>
      </c>
      <c r="I926" s="9" t="s">
        <v>284</v>
      </c>
      <c r="J926" s="9">
        <v>315.39999999999873</v>
      </c>
      <c r="K926" s="9">
        <v>349.40000000000236</v>
      </c>
      <c r="M926" s="72">
        <f t="shared" si="22"/>
        <v>664.80000000000109</v>
      </c>
      <c r="S926" s="294"/>
      <c r="T926" s="68"/>
      <c r="U926" s="397"/>
      <c r="V926" s="68"/>
      <c r="W926" s="68"/>
    </row>
    <row r="927" spans="1:23" ht="15">
      <c r="A927" s="28" t="s">
        <v>1000</v>
      </c>
      <c r="B927" s="294" t="s">
        <v>2217</v>
      </c>
      <c r="C927" s="3"/>
      <c r="D927" s="3"/>
      <c r="E927" s="9" t="s">
        <v>284</v>
      </c>
      <c r="F927" s="9" t="s">
        <v>284</v>
      </c>
      <c r="G927" s="9" t="s">
        <v>284</v>
      </c>
      <c r="H927" s="9" t="s">
        <v>284</v>
      </c>
      <c r="I927" s="9" t="s">
        <v>284</v>
      </c>
      <c r="J927" s="9">
        <v>213.400000000001</v>
      </c>
      <c r="K927" s="9">
        <v>436.49999999999909</v>
      </c>
      <c r="M927" s="72">
        <f t="shared" si="22"/>
        <v>649.90000000000009</v>
      </c>
      <c r="S927" s="294"/>
      <c r="T927" s="68"/>
      <c r="U927" s="396"/>
      <c r="V927" s="68"/>
      <c r="W927" s="68"/>
    </row>
    <row r="928" spans="1:23" ht="15">
      <c r="A928" s="28" t="s">
        <v>1001</v>
      </c>
      <c r="B928" s="240" t="s">
        <v>1826</v>
      </c>
      <c r="C928" s="3"/>
      <c r="D928" s="3"/>
      <c r="E928" s="9" t="s">
        <v>284</v>
      </c>
      <c r="F928" s="9" t="s">
        <v>284</v>
      </c>
      <c r="G928" s="9" t="s">
        <v>284</v>
      </c>
      <c r="H928" s="9" t="s">
        <v>284</v>
      </c>
      <c r="I928" s="9">
        <v>129.20000000000073</v>
      </c>
      <c r="J928" s="227">
        <v>501.40000000000055</v>
      </c>
      <c r="K928" s="9" t="s">
        <v>284</v>
      </c>
      <c r="M928" s="72">
        <f t="shared" si="22"/>
        <v>630.60000000000127</v>
      </c>
      <c r="O928" t="s">
        <v>303</v>
      </c>
      <c r="S928" s="68"/>
      <c r="T928" s="68"/>
      <c r="U928" s="397"/>
      <c r="V928" s="68"/>
      <c r="W928" s="68"/>
    </row>
    <row r="929" spans="1:23" ht="15">
      <c r="A929" s="28" t="s">
        <v>1002</v>
      </c>
      <c r="B929" s="68" t="s">
        <v>11</v>
      </c>
      <c r="E929" s="224">
        <v>229.65000000000055</v>
      </c>
      <c r="F929" s="69" t="s">
        <v>285</v>
      </c>
      <c r="G929" s="69" t="s">
        <v>285</v>
      </c>
      <c r="H929" s="9">
        <v>154.29999999999927</v>
      </c>
      <c r="I929" s="9">
        <v>55.600000000004002</v>
      </c>
      <c r="J929" s="69" t="s">
        <v>285</v>
      </c>
      <c r="K929" s="9">
        <v>172.39999999999964</v>
      </c>
      <c r="M929" s="72">
        <f t="shared" si="22"/>
        <v>611.95000000000346</v>
      </c>
      <c r="O929" t="s">
        <v>287</v>
      </c>
      <c r="R929" s="3" t="s">
        <v>1964</v>
      </c>
      <c r="S929" s="294"/>
      <c r="T929" s="68"/>
      <c r="U929" s="397"/>
      <c r="V929" s="68"/>
      <c r="W929" s="68"/>
    </row>
    <row r="930" spans="1:23" ht="15">
      <c r="A930" s="28" t="s">
        <v>1003</v>
      </c>
      <c r="B930" s="294" t="s">
        <v>2543</v>
      </c>
      <c r="C930" s="3"/>
      <c r="D930" s="3"/>
      <c r="E930" s="9" t="s">
        <v>284</v>
      </c>
      <c r="F930" s="9" t="s">
        <v>284</v>
      </c>
      <c r="G930" s="9" t="s">
        <v>284</v>
      </c>
      <c r="H930" s="9" t="s">
        <v>284</v>
      </c>
      <c r="I930" s="9" t="s">
        <v>284</v>
      </c>
      <c r="J930" s="9" t="s">
        <v>284</v>
      </c>
      <c r="K930" s="227">
        <v>543.89999999999873</v>
      </c>
      <c r="L930" s="74"/>
      <c r="M930" s="72">
        <f t="shared" ref="M930:M966" si="23">SUM(E930:K930)</f>
        <v>543.89999999999873</v>
      </c>
      <c r="O930" t="s">
        <v>290</v>
      </c>
      <c r="S930" s="294"/>
      <c r="T930" s="68"/>
      <c r="U930" s="396"/>
      <c r="V930" s="68"/>
      <c r="W930" s="68"/>
    </row>
    <row r="931" spans="1:23" ht="15">
      <c r="A931" s="28" t="s">
        <v>1004</v>
      </c>
      <c r="B931" s="68" t="s">
        <v>840</v>
      </c>
      <c r="E931" s="9" t="s">
        <v>284</v>
      </c>
      <c r="F931" s="9" t="s">
        <v>284</v>
      </c>
      <c r="G931" s="9" t="s">
        <v>284</v>
      </c>
      <c r="H931" s="9">
        <v>334.60000000000036</v>
      </c>
      <c r="I931" s="9">
        <v>188.69999999999527</v>
      </c>
      <c r="J931" s="9" t="s">
        <v>284</v>
      </c>
      <c r="K931" s="9" t="s">
        <v>284</v>
      </c>
      <c r="L931" s="74"/>
      <c r="M931" s="72">
        <f t="shared" si="23"/>
        <v>523.29999999999563</v>
      </c>
      <c r="R931" s="68"/>
      <c r="S931" s="294"/>
      <c r="T931" s="68"/>
      <c r="U931" s="396"/>
      <c r="V931" s="68"/>
      <c r="W931" s="68"/>
    </row>
    <row r="932" spans="1:23" ht="15">
      <c r="A932" s="28" t="s">
        <v>1005</v>
      </c>
      <c r="B932" s="68" t="s">
        <v>1</v>
      </c>
      <c r="E932" s="9">
        <v>51.149999999999636</v>
      </c>
      <c r="F932" s="227">
        <v>45.600000000000364</v>
      </c>
      <c r="G932" s="227">
        <v>44.000000000000455</v>
      </c>
      <c r="H932" s="69" t="s">
        <v>285</v>
      </c>
      <c r="I932" s="69" t="s">
        <v>285</v>
      </c>
      <c r="J932" s="9">
        <v>277.349999999999</v>
      </c>
      <c r="K932" s="9">
        <v>52.499999999999545</v>
      </c>
      <c r="M932" s="72">
        <f t="shared" si="23"/>
        <v>470.599999999999</v>
      </c>
      <c r="O932" t="s">
        <v>342</v>
      </c>
      <c r="R932" s="68"/>
      <c r="S932" s="68"/>
      <c r="T932" s="68"/>
      <c r="U932" s="396"/>
      <c r="V932" s="68"/>
      <c r="W932" s="68"/>
    </row>
    <row r="933" spans="1:23" ht="15">
      <c r="A933" s="28" t="s">
        <v>1006</v>
      </c>
      <c r="B933" s="240" t="s">
        <v>1823</v>
      </c>
      <c r="C933" s="3"/>
      <c r="D933" s="3"/>
      <c r="E933" s="9" t="s">
        <v>284</v>
      </c>
      <c r="F933" s="9" t="s">
        <v>284</v>
      </c>
      <c r="G933" s="9" t="s">
        <v>284</v>
      </c>
      <c r="H933" s="9" t="s">
        <v>284</v>
      </c>
      <c r="I933" s="9">
        <v>62.700000000004366</v>
      </c>
      <c r="J933" s="9">
        <v>321.90000000000009</v>
      </c>
      <c r="K933" s="9">
        <v>84.799999999999272</v>
      </c>
      <c r="M933" s="72">
        <f t="shared" si="23"/>
        <v>469.40000000000373</v>
      </c>
      <c r="S933" s="68"/>
      <c r="T933" s="68"/>
      <c r="U933" s="396"/>
      <c r="V933" s="68"/>
      <c r="W933" s="68"/>
    </row>
    <row r="934" spans="1:23" ht="15">
      <c r="A934" s="28" t="s">
        <v>1007</v>
      </c>
      <c r="B934" s="240" t="s">
        <v>1825</v>
      </c>
      <c r="C934" s="3"/>
      <c r="D934" s="3"/>
      <c r="E934" s="9" t="s">
        <v>284</v>
      </c>
      <c r="F934" s="9" t="s">
        <v>284</v>
      </c>
      <c r="G934" s="9" t="s">
        <v>284</v>
      </c>
      <c r="H934" s="9" t="s">
        <v>284</v>
      </c>
      <c r="I934" s="9">
        <v>172.49999999999636</v>
      </c>
      <c r="J934" s="9">
        <v>177.5</v>
      </c>
      <c r="K934" s="9">
        <v>108.89999999999827</v>
      </c>
      <c r="M934" s="72">
        <f t="shared" si="23"/>
        <v>458.89999999999463</v>
      </c>
      <c r="S934" s="68"/>
      <c r="T934" s="68"/>
      <c r="U934" s="397"/>
      <c r="V934" s="68"/>
      <c r="W934" s="68"/>
    </row>
    <row r="935" spans="1:23" ht="15">
      <c r="A935" s="28" t="s">
        <v>1008</v>
      </c>
      <c r="B935" s="294" t="s">
        <v>2236</v>
      </c>
      <c r="C935" s="3"/>
      <c r="D935" s="3"/>
      <c r="E935" s="9" t="s">
        <v>284</v>
      </c>
      <c r="F935" s="9" t="s">
        <v>284</v>
      </c>
      <c r="G935" s="9" t="s">
        <v>284</v>
      </c>
      <c r="H935" s="9" t="s">
        <v>284</v>
      </c>
      <c r="I935" s="9" t="s">
        <v>284</v>
      </c>
      <c r="J935" s="9">
        <v>223.89999999999964</v>
      </c>
      <c r="K935" s="9">
        <v>221.50000000000091</v>
      </c>
      <c r="M935" s="72">
        <f t="shared" si="23"/>
        <v>445.40000000000055</v>
      </c>
      <c r="S935" s="294"/>
      <c r="T935" s="68"/>
      <c r="U935" s="396"/>
      <c r="V935" s="68"/>
      <c r="W935" s="68"/>
    </row>
    <row r="936" spans="1:23" ht="15">
      <c r="A936" s="28" t="s">
        <v>1009</v>
      </c>
      <c r="B936" s="294" t="s">
        <v>2254</v>
      </c>
      <c r="C936" s="3"/>
      <c r="D936" s="3"/>
      <c r="E936" s="9" t="s">
        <v>284</v>
      </c>
      <c r="F936" s="9" t="s">
        <v>284</v>
      </c>
      <c r="G936" s="9" t="s">
        <v>284</v>
      </c>
      <c r="H936" s="9" t="s">
        <v>284</v>
      </c>
      <c r="I936" s="9" t="s">
        <v>284</v>
      </c>
      <c r="J936" s="9" t="s">
        <v>284</v>
      </c>
      <c r="K936" s="9">
        <v>436</v>
      </c>
      <c r="L936" s="74"/>
      <c r="M936" s="72">
        <f t="shared" si="23"/>
        <v>436</v>
      </c>
      <c r="S936" s="294"/>
      <c r="T936" s="68"/>
      <c r="U936" s="396"/>
      <c r="V936" s="68"/>
      <c r="W936" s="68"/>
    </row>
    <row r="937" spans="1:23" ht="15">
      <c r="A937" s="28" t="s">
        <v>1010</v>
      </c>
      <c r="B937" s="68" t="s">
        <v>826</v>
      </c>
      <c r="E937" s="9" t="s">
        <v>284</v>
      </c>
      <c r="F937" s="9" t="s">
        <v>284</v>
      </c>
      <c r="G937" s="9" t="s">
        <v>284</v>
      </c>
      <c r="H937" s="9">
        <v>6.2000000000007276</v>
      </c>
      <c r="I937" s="9">
        <v>97.499999999996362</v>
      </c>
      <c r="J937" s="9">
        <v>174</v>
      </c>
      <c r="K937" s="9">
        <v>143.89999999999918</v>
      </c>
      <c r="M937" s="72">
        <f t="shared" si="23"/>
        <v>421.59999999999627</v>
      </c>
      <c r="S937" s="28"/>
      <c r="T937" s="68"/>
      <c r="U937" s="396"/>
      <c r="V937" s="68"/>
      <c r="W937" s="68"/>
    </row>
    <row r="938" spans="1:23" ht="15">
      <c r="A938" s="28" t="s">
        <v>1011</v>
      </c>
      <c r="B938" s="294" t="s">
        <v>2218</v>
      </c>
      <c r="C938" s="3"/>
      <c r="D938" s="3"/>
      <c r="E938" s="9" t="s">
        <v>284</v>
      </c>
      <c r="F938" s="9" t="s">
        <v>284</v>
      </c>
      <c r="G938" s="9" t="s">
        <v>284</v>
      </c>
      <c r="H938" s="9" t="s">
        <v>284</v>
      </c>
      <c r="I938" s="9" t="s">
        <v>284</v>
      </c>
      <c r="J938" s="9">
        <v>320.49999999999955</v>
      </c>
      <c r="K938" s="9">
        <v>89.299999999999727</v>
      </c>
      <c r="M938" s="72">
        <f t="shared" si="23"/>
        <v>409.79999999999927</v>
      </c>
      <c r="S938" s="235"/>
      <c r="T938" s="68"/>
      <c r="U938" s="396"/>
      <c r="V938" s="68"/>
      <c r="W938" s="68"/>
    </row>
    <row r="939" spans="1:23" ht="15">
      <c r="A939" s="28" t="s">
        <v>1012</v>
      </c>
      <c r="B939" s="294" t="s">
        <v>2257</v>
      </c>
      <c r="C939" s="3"/>
      <c r="D939" s="3"/>
      <c r="E939" s="9" t="s">
        <v>284</v>
      </c>
      <c r="F939" s="9" t="s">
        <v>284</v>
      </c>
      <c r="G939" s="9" t="s">
        <v>284</v>
      </c>
      <c r="H939" s="9" t="s">
        <v>284</v>
      </c>
      <c r="I939" s="9" t="s">
        <v>284</v>
      </c>
      <c r="J939" s="9" t="s">
        <v>284</v>
      </c>
      <c r="K939" s="9">
        <v>397.99999999999818</v>
      </c>
      <c r="L939" s="74"/>
      <c r="M939" s="72">
        <f t="shared" si="23"/>
        <v>397.99999999999818</v>
      </c>
      <c r="S939" s="294"/>
      <c r="T939" s="68"/>
      <c r="U939" s="396"/>
      <c r="V939" s="68"/>
      <c r="W939" s="68"/>
    </row>
    <row r="940" spans="1:23" ht="15">
      <c r="A940" s="28" t="s">
        <v>1013</v>
      </c>
      <c r="B940" s="68" t="s">
        <v>4</v>
      </c>
      <c r="E940" s="227">
        <v>120.599999999999</v>
      </c>
      <c r="F940" s="9">
        <v>35.199999999999363</v>
      </c>
      <c r="G940" s="227">
        <v>52.000000000000455</v>
      </c>
      <c r="H940" s="9">
        <v>60.400000000000546</v>
      </c>
      <c r="I940" s="9">
        <v>78.5</v>
      </c>
      <c r="J940" s="9" t="s">
        <v>284</v>
      </c>
      <c r="K940" s="9" t="s">
        <v>284</v>
      </c>
      <c r="L940" s="74"/>
      <c r="M940" s="72">
        <f t="shared" si="23"/>
        <v>346.69999999999936</v>
      </c>
      <c r="O940" t="s">
        <v>320</v>
      </c>
      <c r="R940" s="68"/>
      <c r="S940" s="294"/>
      <c r="T940" s="68"/>
      <c r="U940" s="396"/>
      <c r="V940" s="68"/>
      <c r="W940" s="68"/>
    </row>
    <row r="941" spans="1:23" ht="15">
      <c r="A941" s="28" t="s">
        <v>1014</v>
      </c>
      <c r="B941" s="68" t="s">
        <v>29</v>
      </c>
      <c r="E941" s="222">
        <v>212.20000000000027</v>
      </c>
      <c r="F941" s="9">
        <v>30.150000000000091</v>
      </c>
      <c r="G941" s="227">
        <v>52.000000000000909</v>
      </c>
      <c r="H941" s="9" t="s">
        <v>284</v>
      </c>
      <c r="I941" s="9" t="s">
        <v>284</v>
      </c>
      <c r="J941" s="9">
        <v>46.499999999999545</v>
      </c>
      <c r="K941" s="9" t="s">
        <v>284</v>
      </c>
      <c r="M941" s="72">
        <f t="shared" si="23"/>
        <v>340.85000000000082</v>
      </c>
      <c r="O941" t="s">
        <v>359</v>
      </c>
      <c r="S941" s="28"/>
      <c r="T941" s="68"/>
      <c r="U941" s="396"/>
      <c r="V941" s="68"/>
      <c r="W941" s="68"/>
    </row>
    <row r="942" spans="1:23" ht="15">
      <c r="A942" s="28" t="s">
        <v>1015</v>
      </c>
      <c r="B942" s="294" t="s">
        <v>2219</v>
      </c>
      <c r="C942" s="3"/>
      <c r="D942" s="3"/>
      <c r="E942" s="9" t="s">
        <v>284</v>
      </c>
      <c r="F942" s="9" t="s">
        <v>284</v>
      </c>
      <c r="G942" s="9" t="s">
        <v>284</v>
      </c>
      <c r="H942" s="9" t="s">
        <v>284</v>
      </c>
      <c r="I942" s="9" t="s">
        <v>284</v>
      </c>
      <c r="J942" s="9">
        <v>281.49999999999955</v>
      </c>
      <c r="K942" s="9" t="s">
        <v>284</v>
      </c>
      <c r="M942" s="72">
        <f t="shared" si="23"/>
        <v>281.49999999999955</v>
      </c>
      <c r="S942" s="235"/>
      <c r="T942" s="68"/>
      <c r="U942" s="396"/>
      <c r="V942" s="68"/>
      <c r="W942" s="68"/>
    </row>
    <row r="943" spans="1:23" ht="15">
      <c r="A943" s="28" t="s">
        <v>1016</v>
      </c>
      <c r="B943" s="294" t="s">
        <v>2281</v>
      </c>
      <c r="C943" s="3"/>
      <c r="D943" s="3"/>
      <c r="E943" s="9" t="s">
        <v>284</v>
      </c>
      <c r="F943" s="9" t="s">
        <v>284</v>
      </c>
      <c r="G943" s="9" t="s">
        <v>284</v>
      </c>
      <c r="H943" s="9" t="s">
        <v>284</v>
      </c>
      <c r="I943" s="9" t="s">
        <v>284</v>
      </c>
      <c r="J943" s="9" t="s">
        <v>284</v>
      </c>
      <c r="K943" s="9">
        <v>272.99999999999773</v>
      </c>
      <c r="L943" s="74"/>
      <c r="M943" s="72">
        <f t="shared" si="23"/>
        <v>272.99999999999773</v>
      </c>
      <c r="S943" s="68"/>
      <c r="T943" s="68"/>
      <c r="U943" s="396"/>
      <c r="V943" s="68"/>
      <c r="W943" s="68"/>
    </row>
    <row r="944" spans="1:23" ht="15">
      <c r="A944" s="28" t="s">
        <v>1017</v>
      </c>
      <c r="B944" s="294" t="s">
        <v>2225</v>
      </c>
      <c r="C944" s="3"/>
      <c r="D944" s="3"/>
      <c r="E944" s="9" t="s">
        <v>284</v>
      </c>
      <c r="F944" s="9" t="s">
        <v>284</v>
      </c>
      <c r="G944" s="9" t="s">
        <v>284</v>
      </c>
      <c r="H944" s="9" t="s">
        <v>284</v>
      </c>
      <c r="I944" s="9" t="s">
        <v>284</v>
      </c>
      <c r="J944" s="9">
        <v>113.99999999999955</v>
      </c>
      <c r="K944" s="9">
        <v>145.09999999999945</v>
      </c>
      <c r="M944" s="72">
        <f t="shared" si="23"/>
        <v>259.099999999999</v>
      </c>
      <c r="S944" s="68"/>
      <c r="T944" s="68"/>
      <c r="U944" s="396"/>
      <c r="V944" s="68"/>
      <c r="W944" s="68"/>
    </row>
    <row r="945" spans="1:23" ht="15">
      <c r="A945" s="28" t="s">
        <v>1018</v>
      </c>
      <c r="B945" s="240" t="s">
        <v>1857</v>
      </c>
      <c r="C945" s="3"/>
      <c r="D945" s="3"/>
      <c r="E945" s="9" t="s">
        <v>284</v>
      </c>
      <c r="F945" s="9" t="s">
        <v>284</v>
      </c>
      <c r="G945" s="9" t="s">
        <v>284</v>
      </c>
      <c r="H945" s="9" t="s">
        <v>284</v>
      </c>
      <c r="I945" s="227">
        <v>252.10000000000218</v>
      </c>
      <c r="J945" s="9" t="s">
        <v>284</v>
      </c>
      <c r="K945" s="9" t="s">
        <v>284</v>
      </c>
      <c r="L945" s="74"/>
      <c r="M945" s="72">
        <f t="shared" si="23"/>
        <v>252.10000000000218</v>
      </c>
      <c r="O945" t="s">
        <v>289</v>
      </c>
      <c r="S945" s="294"/>
      <c r="T945" s="68"/>
      <c r="U945" s="396"/>
      <c r="V945" s="68"/>
      <c r="W945" s="68"/>
    </row>
    <row r="946" spans="1:23" ht="15">
      <c r="A946" s="28" t="s">
        <v>1019</v>
      </c>
      <c r="B946" s="68" t="s">
        <v>845</v>
      </c>
      <c r="E946" s="9" t="s">
        <v>284</v>
      </c>
      <c r="F946" s="9" t="s">
        <v>284</v>
      </c>
      <c r="G946" s="9" t="s">
        <v>284</v>
      </c>
      <c r="H946" s="9">
        <v>252.00000000000045</v>
      </c>
      <c r="I946" s="9" t="s">
        <v>284</v>
      </c>
      <c r="J946" s="9" t="s">
        <v>284</v>
      </c>
      <c r="K946" s="9" t="s">
        <v>284</v>
      </c>
      <c r="L946" s="74"/>
      <c r="M946" s="72">
        <f t="shared" si="23"/>
        <v>252.00000000000045</v>
      </c>
      <c r="S946" s="68"/>
    </row>
    <row r="947" spans="1:23" ht="15">
      <c r="A947" s="28" t="s">
        <v>1020</v>
      </c>
      <c r="B947" s="294" t="s">
        <v>2259</v>
      </c>
      <c r="C947" s="3"/>
      <c r="D947" s="3"/>
      <c r="E947" s="9" t="s">
        <v>284</v>
      </c>
      <c r="F947" s="9" t="s">
        <v>284</v>
      </c>
      <c r="G947" s="9" t="s">
        <v>284</v>
      </c>
      <c r="H947" s="9" t="s">
        <v>284</v>
      </c>
      <c r="I947" s="9" t="s">
        <v>284</v>
      </c>
      <c r="J947" s="9" t="s">
        <v>284</v>
      </c>
      <c r="K947" s="9">
        <v>251.99999999999909</v>
      </c>
      <c r="L947" s="74"/>
      <c r="M947" s="72">
        <f t="shared" si="23"/>
        <v>251.99999999999909</v>
      </c>
      <c r="S947" s="294"/>
    </row>
    <row r="948" spans="1:23" ht="15">
      <c r="A948" s="28" t="s">
        <v>1021</v>
      </c>
      <c r="B948" s="294" t="s">
        <v>2253</v>
      </c>
      <c r="C948" s="3"/>
      <c r="D948" s="3"/>
      <c r="E948" s="9" t="s">
        <v>284</v>
      </c>
      <c r="F948" s="9" t="s">
        <v>284</v>
      </c>
      <c r="G948" s="9" t="s">
        <v>284</v>
      </c>
      <c r="H948" s="9" t="s">
        <v>284</v>
      </c>
      <c r="I948" s="9" t="s">
        <v>284</v>
      </c>
      <c r="J948" s="9" t="s">
        <v>284</v>
      </c>
      <c r="K948" s="9">
        <v>242.60000000000036</v>
      </c>
      <c r="L948" s="74"/>
      <c r="M948" s="72">
        <f t="shared" si="23"/>
        <v>242.60000000000036</v>
      </c>
      <c r="S948" s="250"/>
    </row>
    <row r="949" spans="1:23" ht="15">
      <c r="A949" s="28" t="s">
        <v>1022</v>
      </c>
      <c r="B949" s="294" t="s">
        <v>2252</v>
      </c>
      <c r="C949" s="3"/>
      <c r="D949" s="3"/>
      <c r="E949" s="9" t="s">
        <v>284</v>
      </c>
      <c r="F949" s="9" t="s">
        <v>284</v>
      </c>
      <c r="G949" s="9" t="s">
        <v>284</v>
      </c>
      <c r="H949" s="9" t="s">
        <v>284</v>
      </c>
      <c r="I949" s="9" t="s">
        <v>284</v>
      </c>
      <c r="J949" s="9" t="s">
        <v>284</v>
      </c>
      <c r="K949" s="9">
        <v>242</v>
      </c>
      <c r="L949" s="74"/>
      <c r="M949" s="72">
        <f t="shared" si="23"/>
        <v>242</v>
      </c>
    </row>
    <row r="950" spans="1:23" ht="15">
      <c r="A950" s="28" t="s">
        <v>1023</v>
      </c>
      <c r="B950" s="294" t="s">
        <v>2258</v>
      </c>
      <c r="C950" s="3"/>
      <c r="D950" s="3"/>
      <c r="E950" s="9" t="s">
        <v>284</v>
      </c>
      <c r="F950" s="9" t="s">
        <v>284</v>
      </c>
      <c r="G950" s="9" t="s">
        <v>284</v>
      </c>
      <c r="H950" s="9" t="s">
        <v>284</v>
      </c>
      <c r="I950" s="9" t="s">
        <v>284</v>
      </c>
      <c r="J950" s="9" t="s">
        <v>284</v>
      </c>
      <c r="K950" s="9">
        <v>239.60000000000127</v>
      </c>
      <c r="L950" s="74"/>
      <c r="M950" s="72">
        <f t="shared" si="23"/>
        <v>239.60000000000127</v>
      </c>
      <c r="S950" s="68"/>
    </row>
    <row r="951" spans="1:23" ht="15">
      <c r="A951" s="28" t="s">
        <v>1024</v>
      </c>
      <c r="B951" s="235" t="s">
        <v>1821</v>
      </c>
      <c r="C951" s="3"/>
      <c r="D951" s="3"/>
      <c r="E951" s="9" t="s">
        <v>284</v>
      </c>
      <c r="F951" s="9" t="s">
        <v>284</v>
      </c>
      <c r="G951" s="9" t="s">
        <v>284</v>
      </c>
      <c r="H951" s="9" t="s">
        <v>284</v>
      </c>
      <c r="I951" s="227">
        <v>213.69999999999345</v>
      </c>
      <c r="J951" s="9" t="s">
        <v>284</v>
      </c>
      <c r="K951" s="9" t="s">
        <v>284</v>
      </c>
      <c r="L951" s="74"/>
      <c r="M951" s="72">
        <f t="shared" si="23"/>
        <v>213.69999999999345</v>
      </c>
      <c r="O951" t="s">
        <v>294</v>
      </c>
      <c r="S951" s="294"/>
    </row>
    <row r="952" spans="1:23" ht="15">
      <c r="A952" s="28" t="s">
        <v>1025</v>
      </c>
      <c r="B952" s="294" t="s">
        <v>2260</v>
      </c>
      <c r="C952" s="3"/>
      <c r="D952" s="3"/>
      <c r="E952" s="9" t="s">
        <v>284</v>
      </c>
      <c r="F952" s="9" t="s">
        <v>284</v>
      </c>
      <c r="G952" s="9" t="s">
        <v>284</v>
      </c>
      <c r="H952" s="9" t="s">
        <v>284</v>
      </c>
      <c r="I952" s="9" t="s">
        <v>284</v>
      </c>
      <c r="J952" s="9" t="s">
        <v>284</v>
      </c>
      <c r="K952" s="9">
        <v>202.00000000000182</v>
      </c>
      <c r="L952" s="74"/>
      <c r="M952" s="72">
        <f t="shared" si="23"/>
        <v>202.00000000000182</v>
      </c>
      <c r="S952" s="250"/>
    </row>
    <row r="953" spans="1:23" ht="15">
      <c r="A953" s="28" t="s">
        <v>1026</v>
      </c>
      <c r="B953" s="68" t="s">
        <v>158</v>
      </c>
      <c r="E953" s="9" t="s">
        <v>284</v>
      </c>
      <c r="F953" s="9" t="s">
        <v>284</v>
      </c>
      <c r="G953" s="69" t="s">
        <v>285</v>
      </c>
      <c r="H953" s="9">
        <v>185.70000000000073</v>
      </c>
      <c r="I953" s="9">
        <v>9.5</v>
      </c>
      <c r="J953" s="9" t="s">
        <v>284</v>
      </c>
      <c r="K953" s="9" t="s">
        <v>284</v>
      </c>
      <c r="L953" s="74"/>
      <c r="M953" s="72">
        <f t="shared" si="23"/>
        <v>195.20000000000073</v>
      </c>
    </row>
    <row r="954" spans="1:23" ht="15">
      <c r="A954" s="28" t="s">
        <v>1027</v>
      </c>
      <c r="B954" s="294" t="s">
        <v>2226</v>
      </c>
      <c r="C954" s="3"/>
      <c r="D954" s="3"/>
      <c r="E954" s="9" t="s">
        <v>284</v>
      </c>
      <c r="F954" s="9" t="s">
        <v>284</v>
      </c>
      <c r="G954" s="9" t="s">
        <v>284</v>
      </c>
      <c r="H954" s="9" t="s">
        <v>284</v>
      </c>
      <c r="I954" s="9" t="s">
        <v>284</v>
      </c>
      <c r="J954" s="9">
        <v>174.5</v>
      </c>
      <c r="K954" s="69" t="s">
        <v>285</v>
      </c>
      <c r="M954" s="72">
        <f t="shared" si="23"/>
        <v>174.5</v>
      </c>
    </row>
    <row r="955" spans="1:23" ht="15">
      <c r="A955" s="28" t="s">
        <v>1028</v>
      </c>
      <c r="B955" s="240" t="s">
        <v>1839</v>
      </c>
      <c r="C955" s="3"/>
      <c r="D955" s="3"/>
      <c r="E955" s="9" t="s">
        <v>284</v>
      </c>
      <c r="F955" s="9" t="s">
        <v>284</v>
      </c>
      <c r="G955" s="9" t="s">
        <v>284</v>
      </c>
      <c r="H955" s="9" t="s">
        <v>284</v>
      </c>
      <c r="I955" s="9">
        <v>158.5</v>
      </c>
      <c r="J955" s="9" t="s">
        <v>284</v>
      </c>
      <c r="K955" s="9" t="s">
        <v>284</v>
      </c>
      <c r="M955" s="72">
        <f t="shared" si="23"/>
        <v>158.5</v>
      </c>
    </row>
    <row r="956" spans="1:23" ht="15">
      <c r="A956" s="28" t="s">
        <v>1029</v>
      </c>
      <c r="B956" s="294" t="s">
        <v>2255</v>
      </c>
      <c r="C956" s="3"/>
      <c r="D956" s="3"/>
      <c r="E956" s="9" t="s">
        <v>284</v>
      </c>
      <c r="F956" s="9" t="s">
        <v>284</v>
      </c>
      <c r="G956" s="9" t="s">
        <v>284</v>
      </c>
      <c r="H956" s="9" t="s">
        <v>284</v>
      </c>
      <c r="I956" s="9" t="s">
        <v>284</v>
      </c>
      <c r="J956" s="9" t="s">
        <v>284</v>
      </c>
      <c r="K956" s="9">
        <v>150</v>
      </c>
      <c r="L956" s="74"/>
      <c r="M956" s="72">
        <f t="shared" si="23"/>
        <v>150</v>
      </c>
    </row>
    <row r="957" spans="1:23" ht="15">
      <c r="A957" s="28" t="s">
        <v>1030</v>
      </c>
      <c r="B957" s="240" t="s">
        <v>1831</v>
      </c>
      <c r="C957" s="3"/>
      <c r="D957" s="3"/>
      <c r="E957" s="9" t="s">
        <v>284</v>
      </c>
      <c r="F957" s="9" t="s">
        <v>284</v>
      </c>
      <c r="G957" s="9" t="s">
        <v>284</v>
      </c>
      <c r="H957" s="9" t="s">
        <v>284</v>
      </c>
      <c r="I957" s="9">
        <v>134.40000000000327</v>
      </c>
      <c r="J957" s="9" t="s">
        <v>284</v>
      </c>
      <c r="K957" s="9" t="s">
        <v>284</v>
      </c>
      <c r="L957" s="74"/>
      <c r="M957" s="72">
        <f t="shared" si="23"/>
        <v>134.40000000000327</v>
      </c>
    </row>
    <row r="958" spans="1:23" ht="15">
      <c r="A958" s="28" t="s">
        <v>1031</v>
      </c>
      <c r="B958" s="68" t="s">
        <v>179</v>
      </c>
      <c r="E958" s="9">
        <v>119.99999999999955</v>
      </c>
      <c r="F958" s="9" t="s">
        <v>284</v>
      </c>
      <c r="G958" s="9" t="s">
        <v>284</v>
      </c>
      <c r="H958" s="9" t="s">
        <v>284</v>
      </c>
      <c r="I958" s="9" t="s">
        <v>284</v>
      </c>
      <c r="J958" s="9" t="s">
        <v>284</v>
      </c>
      <c r="K958" s="9" t="s">
        <v>284</v>
      </c>
      <c r="L958" s="74"/>
      <c r="M958" s="72">
        <f t="shared" si="23"/>
        <v>119.99999999999955</v>
      </c>
      <c r="R958" s="68"/>
    </row>
    <row r="959" spans="1:23" ht="15">
      <c r="A959" s="28" t="s">
        <v>1032</v>
      </c>
      <c r="B959" s="294" t="s">
        <v>2284</v>
      </c>
      <c r="C959" s="3"/>
      <c r="D959" s="3"/>
      <c r="E959" s="9" t="s">
        <v>284</v>
      </c>
      <c r="F959" s="9" t="s">
        <v>284</v>
      </c>
      <c r="G959" s="9" t="s">
        <v>284</v>
      </c>
      <c r="H959" s="9" t="s">
        <v>284</v>
      </c>
      <c r="I959" s="9" t="s">
        <v>284</v>
      </c>
      <c r="J959" s="9" t="s">
        <v>284</v>
      </c>
      <c r="K959" s="9">
        <v>94.799999999999727</v>
      </c>
      <c r="L959" s="74"/>
      <c r="M959" s="72">
        <f t="shared" si="23"/>
        <v>94.799999999999727</v>
      </c>
    </row>
    <row r="960" spans="1:23" ht="15">
      <c r="A960" s="28" t="s">
        <v>1033</v>
      </c>
      <c r="B960" s="68" t="s">
        <v>178</v>
      </c>
      <c r="E960" s="9">
        <v>43.199999999998454</v>
      </c>
      <c r="F960" s="227">
        <v>47.899999999998727</v>
      </c>
      <c r="G960" s="9" t="s">
        <v>284</v>
      </c>
      <c r="H960" s="9" t="s">
        <v>284</v>
      </c>
      <c r="I960" s="9" t="s">
        <v>284</v>
      </c>
      <c r="J960" s="9" t="s">
        <v>284</v>
      </c>
      <c r="K960" s="9" t="s">
        <v>284</v>
      </c>
      <c r="L960" s="74"/>
      <c r="M960" s="72">
        <f t="shared" si="23"/>
        <v>91.099999999997181</v>
      </c>
      <c r="O960" t="s">
        <v>294</v>
      </c>
      <c r="R960" s="68"/>
    </row>
    <row r="961" spans="1:24" ht="15">
      <c r="A961" s="28" t="s">
        <v>1034</v>
      </c>
      <c r="B961" s="240" t="s">
        <v>1832</v>
      </c>
      <c r="C961" s="3"/>
      <c r="D961" s="3"/>
      <c r="E961" s="9" t="s">
        <v>284</v>
      </c>
      <c r="F961" s="9" t="s">
        <v>284</v>
      </c>
      <c r="G961" s="9" t="s">
        <v>284</v>
      </c>
      <c r="H961" s="9" t="s">
        <v>284</v>
      </c>
      <c r="I961" s="9">
        <v>60.500000000001819</v>
      </c>
      <c r="J961" s="9" t="s">
        <v>284</v>
      </c>
      <c r="K961" s="9" t="s">
        <v>284</v>
      </c>
      <c r="L961" s="74"/>
      <c r="M961" s="72">
        <f t="shared" si="23"/>
        <v>60.500000000001819</v>
      </c>
    </row>
    <row r="962" spans="1:24" ht="15">
      <c r="A962" s="28" t="s">
        <v>1035</v>
      </c>
      <c r="B962" s="294" t="s">
        <v>2256</v>
      </c>
      <c r="C962" s="3"/>
      <c r="D962" s="3"/>
      <c r="E962" s="9" t="s">
        <v>284</v>
      </c>
      <c r="F962" s="9" t="s">
        <v>284</v>
      </c>
      <c r="G962" s="9" t="s">
        <v>284</v>
      </c>
      <c r="H962" s="9" t="s">
        <v>284</v>
      </c>
      <c r="I962" s="9" t="s">
        <v>284</v>
      </c>
      <c r="J962" s="9" t="s">
        <v>284</v>
      </c>
      <c r="K962" s="9">
        <v>60.000000000001364</v>
      </c>
      <c r="L962" s="74"/>
      <c r="M962" s="72">
        <f t="shared" si="23"/>
        <v>60.000000000001364</v>
      </c>
    </row>
    <row r="963" spans="1:24" ht="15">
      <c r="A963" s="28" t="s">
        <v>1036</v>
      </c>
      <c r="B963" s="294" t="s">
        <v>2283</v>
      </c>
      <c r="C963" s="3"/>
      <c r="D963" s="3"/>
      <c r="E963" s="9" t="s">
        <v>284</v>
      </c>
      <c r="F963" s="9" t="s">
        <v>284</v>
      </c>
      <c r="G963" s="9" t="s">
        <v>284</v>
      </c>
      <c r="H963" s="9" t="s">
        <v>284</v>
      </c>
      <c r="I963" s="9" t="s">
        <v>284</v>
      </c>
      <c r="J963" s="9" t="s">
        <v>284</v>
      </c>
      <c r="K963" s="9">
        <v>18.200000000000728</v>
      </c>
      <c r="L963" s="74"/>
      <c r="M963" s="72">
        <f t="shared" si="23"/>
        <v>18.200000000000728</v>
      </c>
    </row>
    <row r="964" spans="1:24" ht="15">
      <c r="A964" s="28" t="s">
        <v>1037</v>
      </c>
      <c r="B964" s="68" t="s">
        <v>164</v>
      </c>
      <c r="E964" s="9" t="s">
        <v>284</v>
      </c>
      <c r="F964" s="9" t="s">
        <v>284</v>
      </c>
      <c r="G964" s="227">
        <v>14.299999999999727</v>
      </c>
      <c r="H964" s="9" t="s">
        <v>284</v>
      </c>
      <c r="I964" s="9" t="s">
        <v>284</v>
      </c>
      <c r="J964" s="9" t="s">
        <v>284</v>
      </c>
      <c r="K964" s="9" t="s">
        <v>284</v>
      </c>
      <c r="L964" s="74"/>
      <c r="M964" s="72">
        <f t="shared" si="23"/>
        <v>14.299999999999727</v>
      </c>
      <c r="O964" t="s">
        <v>294</v>
      </c>
      <c r="R964" s="228"/>
    </row>
    <row r="965" spans="1:24" ht="15">
      <c r="A965" s="28" t="s">
        <v>1038</v>
      </c>
      <c r="B965" s="68" t="s">
        <v>855</v>
      </c>
      <c r="E965" s="9" t="s">
        <v>284</v>
      </c>
      <c r="F965" s="9" t="s">
        <v>284</v>
      </c>
      <c r="G965" s="9" t="s">
        <v>284</v>
      </c>
      <c r="H965" s="69" t="s">
        <v>285</v>
      </c>
      <c r="I965" s="9" t="s">
        <v>284</v>
      </c>
      <c r="J965" s="9" t="s">
        <v>284</v>
      </c>
      <c r="K965" s="9" t="s">
        <v>284</v>
      </c>
      <c r="L965" s="74"/>
      <c r="M965" s="72">
        <f t="shared" si="23"/>
        <v>0</v>
      </c>
    </row>
    <row r="966" spans="1:24" ht="15">
      <c r="A966" s="28" t="s">
        <v>3838</v>
      </c>
      <c r="B966" s="240" t="s">
        <v>1829</v>
      </c>
      <c r="C966" s="3"/>
      <c r="D966" s="3"/>
      <c r="E966" s="9" t="s">
        <v>284</v>
      </c>
      <c r="F966" s="9" t="s">
        <v>284</v>
      </c>
      <c r="G966" s="9" t="s">
        <v>284</v>
      </c>
      <c r="H966" s="9" t="s">
        <v>284</v>
      </c>
      <c r="I966" s="69" t="s">
        <v>285</v>
      </c>
      <c r="J966" s="9" t="s">
        <v>284</v>
      </c>
      <c r="K966" s="9" t="s">
        <v>284</v>
      </c>
      <c r="L966" s="74"/>
      <c r="M966" s="72">
        <f t="shared" si="23"/>
        <v>0</v>
      </c>
    </row>
    <row r="967" spans="1:24" ht="15">
      <c r="A967" s="28"/>
      <c r="B967" s="68"/>
      <c r="E967" s="9"/>
      <c r="F967" s="9"/>
      <c r="G967" s="9"/>
      <c r="H967" s="9"/>
      <c r="L967" s="74"/>
      <c r="M967" s="72"/>
      <c r="X967" s="3"/>
    </row>
    <row r="968" spans="1:24" ht="15">
      <c r="A968" s="28"/>
      <c r="B968" s="68"/>
      <c r="E968" s="9"/>
      <c r="L968" s="74"/>
      <c r="X968" s="3"/>
    </row>
    <row r="969" spans="1:24" ht="15">
      <c r="A969" s="28"/>
      <c r="B969" s="68"/>
      <c r="E969" s="9"/>
      <c r="L969" s="74"/>
      <c r="X969" s="3"/>
    </row>
    <row r="970" spans="1:24" ht="25.5">
      <c r="A970" s="23" t="s">
        <v>193</v>
      </c>
      <c r="L970" s="74"/>
      <c r="X970" s="3"/>
    </row>
    <row r="971" spans="1:24">
      <c r="L971" s="74"/>
      <c r="X971" s="3"/>
    </row>
    <row r="972" spans="1:24" ht="15">
      <c r="A972" s="40"/>
      <c r="B972" s="40"/>
      <c r="C972" s="40"/>
      <c r="D972" s="40"/>
      <c r="E972" s="66">
        <v>2016</v>
      </c>
      <c r="F972" s="66">
        <v>2017</v>
      </c>
      <c r="G972" s="66">
        <v>2018</v>
      </c>
      <c r="H972" s="66">
        <v>2019</v>
      </c>
      <c r="I972" s="66">
        <v>2020</v>
      </c>
      <c r="J972" s="66">
        <v>2021</v>
      </c>
      <c r="K972" s="66">
        <v>2022</v>
      </c>
      <c r="L972" s="74"/>
      <c r="M972" s="75" t="s">
        <v>40</v>
      </c>
      <c r="X972" s="3"/>
    </row>
    <row r="973" spans="1:24" ht="15">
      <c r="A973" s="28" t="s">
        <v>0</v>
      </c>
      <c r="B973" s="68" t="s">
        <v>21</v>
      </c>
      <c r="E973" s="227">
        <v>563.6</v>
      </c>
      <c r="F973" s="227">
        <v>489.9</v>
      </c>
      <c r="G973" s="224">
        <v>884.5</v>
      </c>
      <c r="H973" s="9">
        <v>775.80000000000291</v>
      </c>
      <c r="I973" s="9">
        <v>0</v>
      </c>
      <c r="J973" s="9">
        <v>237.50000000000091</v>
      </c>
      <c r="K973" s="224">
        <v>1225.2000000000007</v>
      </c>
      <c r="M973" s="72">
        <f t="shared" ref="M973:M1004" si="24">SUM(E973:K973)</f>
        <v>4176.5000000000045</v>
      </c>
      <c r="O973" t="s">
        <v>3997</v>
      </c>
      <c r="R973" s="3" t="s">
        <v>3998</v>
      </c>
      <c r="S973" s="294"/>
      <c r="T973" s="68"/>
      <c r="U973" s="396"/>
      <c r="V973" s="68"/>
      <c r="W973" s="68"/>
    </row>
    <row r="974" spans="1:24" ht="15">
      <c r="A974" s="28" t="s">
        <v>2</v>
      </c>
      <c r="B974" s="68" t="s">
        <v>11</v>
      </c>
      <c r="E974" s="224">
        <v>703.8</v>
      </c>
      <c r="F974" s="9">
        <v>359.1</v>
      </c>
      <c r="G974" s="9">
        <v>534.1</v>
      </c>
      <c r="H974" s="224">
        <v>1153.1999999999998</v>
      </c>
      <c r="I974" s="9">
        <v>0</v>
      </c>
      <c r="J974" s="9">
        <v>453.59999999999945</v>
      </c>
      <c r="K974" s="9">
        <v>734.19999999999982</v>
      </c>
      <c r="M974" s="72">
        <f t="shared" si="24"/>
        <v>3937.9999999999991</v>
      </c>
      <c r="O974" t="s">
        <v>319</v>
      </c>
      <c r="R974" s="3" t="s">
        <v>1966</v>
      </c>
      <c r="S974" s="235"/>
      <c r="T974" s="68"/>
      <c r="U974" s="396"/>
      <c r="V974" s="68"/>
      <c r="W974" s="68"/>
    </row>
    <row r="975" spans="1:24" ht="15">
      <c r="A975" s="28" t="s">
        <v>3</v>
      </c>
      <c r="B975" s="68" t="s">
        <v>31</v>
      </c>
      <c r="E975" s="9">
        <v>318.60000000000002</v>
      </c>
      <c r="F975" s="227">
        <v>496.3</v>
      </c>
      <c r="G975" s="227">
        <v>692.2</v>
      </c>
      <c r="H975" s="223">
        <v>1026.9999999999982</v>
      </c>
      <c r="I975" s="9">
        <v>0</v>
      </c>
      <c r="J975" s="9">
        <v>219.199999999998</v>
      </c>
      <c r="K975" s="227">
        <v>1024.8000000000011</v>
      </c>
      <c r="M975" s="72">
        <f t="shared" si="24"/>
        <v>3778.0999999999976</v>
      </c>
      <c r="O975" t="s">
        <v>3999</v>
      </c>
      <c r="R975" s="226" t="s">
        <v>970</v>
      </c>
      <c r="S975" s="68"/>
      <c r="T975" s="68"/>
      <c r="U975" s="397"/>
      <c r="V975" s="68"/>
      <c r="W975" s="68"/>
    </row>
    <row r="976" spans="1:24" ht="15">
      <c r="A976" s="28" t="s">
        <v>5</v>
      </c>
      <c r="B976" s="68" t="s">
        <v>17</v>
      </c>
      <c r="E976" s="227">
        <v>521.9</v>
      </c>
      <c r="F976" s="222">
        <v>556.79999999999995</v>
      </c>
      <c r="G976" s="223">
        <v>746</v>
      </c>
      <c r="H976" s="227">
        <v>911.30000000000109</v>
      </c>
      <c r="I976" s="9">
        <v>0</v>
      </c>
      <c r="J976" s="9">
        <v>526.90000000000055</v>
      </c>
      <c r="K976" s="9">
        <v>405.09999999999854</v>
      </c>
      <c r="M976" s="72">
        <f t="shared" si="24"/>
        <v>3668</v>
      </c>
      <c r="O976" t="s">
        <v>972</v>
      </c>
      <c r="R976" s="3" t="s">
        <v>970</v>
      </c>
      <c r="S976" s="294"/>
      <c r="T976" s="68"/>
      <c r="U976" s="396"/>
      <c r="V976" s="68"/>
      <c r="W976" s="68"/>
    </row>
    <row r="977" spans="1:23" ht="15">
      <c r="A977" s="28" t="s">
        <v>7</v>
      </c>
      <c r="B977" s="68" t="s">
        <v>25</v>
      </c>
      <c r="E977" s="227">
        <v>622.79999999999995</v>
      </c>
      <c r="F977" s="224">
        <v>601.79999999999995</v>
      </c>
      <c r="G977" s="227">
        <v>703.5</v>
      </c>
      <c r="H977" s="9">
        <v>628.20000000000073</v>
      </c>
      <c r="I977" s="9">
        <v>0</v>
      </c>
      <c r="J977" s="9">
        <v>196.5</v>
      </c>
      <c r="K977" s="227">
        <v>824.79999999999836</v>
      </c>
      <c r="M977" s="72">
        <f t="shared" si="24"/>
        <v>3577.599999999999</v>
      </c>
      <c r="O977" t="s">
        <v>4000</v>
      </c>
      <c r="R977" s="3" t="s">
        <v>3998</v>
      </c>
      <c r="S977" s="235"/>
      <c r="T977" s="68"/>
      <c r="U977" s="396"/>
      <c r="V977" s="68"/>
      <c r="W977" s="68"/>
    </row>
    <row r="978" spans="1:23" ht="15">
      <c r="A978" s="28" t="s">
        <v>8</v>
      </c>
      <c r="B978" s="68" t="s">
        <v>39</v>
      </c>
      <c r="E978" s="227">
        <v>535.1</v>
      </c>
      <c r="F978" s="227">
        <v>502</v>
      </c>
      <c r="G978" s="9">
        <v>482.2</v>
      </c>
      <c r="H978" s="9">
        <v>770.90000000000146</v>
      </c>
      <c r="I978" s="9">
        <v>0</v>
      </c>
      <c r="J978" s="227">
        <v>623.39999999999873</v>
      </c>
      <c r="K978" s="9">
        <v>585.60000000000127</v>
      </c>
      <c r="M978" s="72">
        <f t="shared" si="24"/>
        <v>3499.2000000000016</v>
      </c>
      <c r="O978" t="s">
        <v>3804</v>
      </c>
      <c r="S978" s="235"/>
      <c r="T978" s="68"/>
      <c r="U978" s="396"/>
      <c r="V978" s="68"/>
      <c r="W978" s="68"/>
    </row>
    <row r="979" spans="1:23" ht="15">
      <c r="A979" s="28" t="s">
        <v>10</v>
      </c>
      <c r="B979" s="68" t="s">
        <v>142</v>
      </c>
      <c r="E979" s="9" t="s">
        <v>284</v>
      </c>
      <c r="F979" s="227">
        <v>482.4</v>
      </c>
      <c r="G979" s="9">
        <v>609.4</v>
      </c>
      <c r="H979" s="9">
        <v>853.70000000000164</v>
      </c>
      <c r="I979" s="9">
        <v>0</v>
      </c>
      <c r="J979" s="9">
        <v>519.09999999999854</v>
      </c>
      <c r="K979" s="9">
        <v>811.89999999999964</v>
      </c>
      <c r="M979" s="72">
        <f t="shared" si="24"/>
        <v>3276.5</v>
      </c>
      <c r="O979" t="s">
        <v>294</v>
      </c>
      <c r="S979" s="294"/>
      <c r="T979" s="68"/>
      <c r="U979" s="396"/>
      <c r="V979" s="68"/>
      <c r="W979" s="68"/>
    </row>
    <row r="980" spans="1:23" ht="15">
      <c r="A980" s="28" t="s">
        <v>12</v>
      </c>
      <c r="B980" s="68" t="s">
        <v>9</v>
      </c>
      <c r="E980" s="9">
        <v>512.29999999999995</v>
      </c>
      <c r="F980" s="9">
        <v>435.7</v>
      </c>
      <c r="G980" s="222">
        <v>808.6</v>
      </c>
      <c r="H980" s="9">
        <v>805.800000000002</v>
      </c>
      <c r="I980" s="9">
        <v>0</v>
      </c>
      <c r="J980" s="9">
        <v>352.10000000000036</v>
      </c>
      <c r="K980" s="9">
        <v>293.79999999999927</v>
      </c>
      <c r="M980" s="72">
        <f t="shared" si="24"/>
        <v>3208.3000000000015</v>
      </c>
      <c r="O980" t="s">
        <v>306</v>
      </c>
      <c r="S980" s="294"/>
      <c r="T980" s="68"/>
      <c r="U980" s="396"/>
      <c r="V980" s="68"/>
      <c r="W980" s="68"/>
    </row>
    <row r="981" spans="1:23" ht="15">
      <c r="A981" s="28" t="s">
        <v>14</v>
      </c>
      <c r="B981" s="68" t="s">
        <v>23</v>
      </c>
      <c r="E981" s="222">
        <v>695.95</v>
      </c>
      <c r="F981" s="227">
        <v>472.8</v>
      </c>
      <c r="G981" s="9">
        <v>456.1</v>
      </c>
      <c r="H981" s="9">
        <v>368</v>
      </c>
      <c r="I981" s="9">
        <v>0</v>
      </c>
      <c r="J981" s="9">
        <v>283.79999999999927</v>
      </c>
      <c r="K981" s="9">
        <v>749.80000000000109</v>
      </c>
      <c r="M981" s="72">
        <f t="shared" si="24"/>
        <v>3026.4500000000003</v>
      </c>
      <c r="O981" t="s">
        <v>312</v>
      </c>
      <c r="S981" s="294"/>
      <c r="T981" s="68"/>
      <c r="U981" s="396"/>
      <c r="V981" s="68"/>
      <c r="W981" s="68"/>
    </row>
    <row r="982" spans="1:23" ht="15">
      <c r="A982" s="28" t="s">
        <v>16</v>
      </c>
      <c r="B982" s="68" t="s">
        <v>143</v>
      </c>
      <c r="E982" s="9" t="s">
        <v>284</v>
      </c>
      <c r="F982" s="9">
        <v>417</v>
      </c>
      <c r="G982" s="227">
        <v>736.9</v>
      </c>
      <c r="H982" s="227">
        <v>974.50000000000182</v>
      </c>
      <c r="I982" s="9">
        <v>0</v>
      </c>
      <c r="J982" s="9">
        <v>168.59999999999945</v>
      </c>
      <c r="K982" s="9">
        <v>596.50000000000182</v>
      </c>
      <c r="M982" s="72">
        <f t="shared" si="24"/>
        <v>2893.5000000000032</v>
      </c>
      <c r="O982" t="s">
        <v>309</v>
      </c>
      <c r="S982" s="235"/>
      <c r="T982" s="68"/>
      <c r="U982" s="397"/>
      <c r="V982" s="68"/>
      <c r="W982" s="68"/>
    </row>
    <row r="983" spans="1:23" ht="15">
      <c r="A983" s="28" t="s">
        <v>18</v>
      </c>
      <c r="B983" s="68" t="s">
        <v>1</v>
      </c>
      <c r="E983" s="227">
        <v>516.29999999999995</v>
      </c>
      <c r="F983" s="227">
        <v>512.79999999999995</v>
      </c>
      <c r="G983" s="9">
        <v>164.2</v>
      </c>
      <c r="H983" s="227">
        <v>946.59999999999991</v>
      </c>
      <c r="I983" s="9">
        <v>0</v>
      </c>
      <c r="J983" s="9">
        <v>425.89999999999964</v>
      </c>
      <c r="K983" s="9">
        <v>255.49999999999955</v>
      </c>
      <c r="M983" s="72">
        <f t="shared" si="24"/>
        <v>2821.2999999999988</v>
      </c>
      <c r="O983" t="s">
        <v>971</v>
      </c>
      <c r="S983" s="68"/>
      <c r="T983" s="68"/>
      <c r="U983" s="396"/>
      <c r="V983" s="68"/>
      <c r="W983" s="68"/>
    </row>
    <row r="984" spans="1:23" ht="15">
      <c r="A984" s="28" t="s">
        <v>20</v>
      </c>
      <c r="B984" s="68" t="s">
        <v>13</v>
      </c>
      <c r="E984" s="9">
        <v>435.5</v>
      </c>
      <c r="F984" s="9">
        <v>391.2</v>
      </c>
      <c r="G984" s="9">
        <v>513.79999999999995</v>
      </c>
      <c r="H984" s="9">
        <v>338.99999999999636</v>
      </c>
      <c r="I984" s="9">
        <v>0</v>
      </c>
      <c r="J984" s="227">
        <v>658.50000000000091</v>
      </c>
      <c r="K984" s="9">
        <v>422.5</v>
      </c>
      <c r="M984" s="72">
        <f t="shared" si="24"/>
        <v>2760.4999999999973</v>
      </c>
      <c r="O984" t="s">
        <v>289</v>
      </c>
      <c r="S984" s="294"/>
      <c r="T984" s="68"/>
      <c r="U984" s="396"/>
      <c r="V984" s="68"/>
      <c r="W984" s="68"/>
    </row>
    <row r="985" spans="1:23" ht="15">
      <c r="A985" s="28" t="s">
        <v>22</v>
      </c>
      <c r="B985" s="68" t="s">
        <v>141</v>
      </c>
      <c r="E985" s="9" t="s">
        <v>284</v>
      </c>
      <c r="F985" s="9">
        <v>399.1</v>
      </c>
      <c r="G985" s="227">
        <v>693.3</v>
      </c>
      <c r="H985" s="227">
        <v>918.90000000000236</v>
      </c>
      <c r="I985" s="9">
        <v>0</v>
      </c>
      <c r="J985" s="9">
        <v>206.70000000000164</v>
      </c>
      <c r="K985" s="9">
        <v>504.39999999999873</v>
      </c>
      <c r="M985" s="72">
        <f t="shared" si="24"/>
        <v>2722.4000000000028</v>
      </c>
      <c r="O985" t="s">
        <v>311</v>
      </c>
      <c r="S985" s="68"/>
      <c r="T985" s="68"/>
      <c r="U985" s="396"/>
      <c r="V985" s="68"/>
      <c r="W985" s="68"/>
    </row>
    <row r="986" spans="1:23" ht="15">
      <c r="A986" s="28" t="s">
        <v>24</v>
      </c>
      <c r="B986" s="68" t="s">
        <v>27</v>
      </c>
      <c r="E986" s="223">
        <v>664.9</v>
      </c>
      <c r="F986" s="9">
        <v>225.3</v>
      </c>
      <c r="G986" s="9">
        <v>502.2</v>
      </c>
      <c r="H986" s="227">
        <v>913.39999999999782</v>
      </c>
      <c r="I986" s="9">
        <v>0</v>
      </c>
      <c r="J986" s="9">
        <v>58.799999999998363</v>
      </c>
      <c r="K986" s="9">
        <v>259.99999999999818</v>
      </c>
      <c r="M986" s="72">
        <f t="shared" si="24"/>
        <v>2624.5999999999945</v>
      </c>
      <c r="O986" t="s">
        <v>314</v>
      </c>
      <c r="S986" s="294"/>
      <c r="T986" s="68"/>
      <c r="U986" s="397"/>
      <c r="V986" s="68"/>
      <c r="W986" s="68"/>
    </row>
    <row r="987" spans="1:23" ht="15">
      <c r="A987" s="28" t="s">
        <v>26</v>
      </c>
      <c r="B987" s="68" t="s">
        <v>154</v>
      </c>
      <c r="E987" s="9" t="s">
        <v>284</v>
      </c>
      <c r="F987" s="9" t="s">
        <v>284</v>
      </c>
      <c r="G987" s="9">
        <v>655.20000000000005</v>
      </c>
      <c r="H987" s="227">
        <v>1000.2000000000007</v>
      </c>
      <c r="I987" s="9">
        <v>0</v>
      </c>
      <c r="J987" s="9">
        <v>260.99999999999727</v>
      </c>
      <c r="K987" s="9">
        <v>706.60000000000036</v>
      </c>
      <c r="M987" s="72">
        <f t="shared" si="24"/>
        <v>2622.9999999999982</v>
      </c>
      <c r="O987" t="s">
        <v>289</v>
      </c>
      <c r="S987" s="68"/>
      <c r="T987" s="68"/>
      <c r="U987" s="396"/>
      <c r="V987" s="68"/>
      <c r="W987" s="68"/>
    </row>
    <row r="988" spans="1:23" ht="15">
      <c r="A988" s="28" t="s">
        <v>28</v>
      </c>
      <c r="B988" s="68" t="s">
        <v>15</v>
      </c>
      <c r="E988" s="9">
        <v>430.2</v>
      </c>
      <c r="F988" s="9">
        <v>388.5</v>
      </c>
      <c r="G988" s="9">
        <v>396</v>
      </c>
      <c r="H988" s="9">
        <v>452.09999999999945</v>
      </c>
      <c r="I988" s="9">
        <v>0</v>
      </c>
      <c r="J988" s="9">
        <v>229.30000000000018</v>
      </c>
      <c r="K988" s="9">
        <v>699.99999999999818</v>
      </c>
      <c r="M988" s="72">
        <f t="shared" si="24"/>
        <v>2596.0999999999976</v>
      </c>
      <c r="S988" s="294"/>
      <c r="T988" s="68"/>
      <c r="U988" s="397"/>
      <c r="V988" s="68"/>
      <c r="W988" s="68"/>
    </row>
    <row r="989" spans="1:23" ht="15">
      <c r="A989" s="28" t="s">
        <v>30</v>
      </c>
      <c r="B989" s="68" t="s">
        <v>33</v>
      </c>
      <c r="E989" s="9">
        <v>252.9</v>
      </c>
      <c r="F989" s="9">
        <v>453.9</v>
      </c>
      <c r="G989" s="9">
        <v>639.4</v>
      </c>
      <c r="H989" s="9">
        <v>493.99999999999909</v>
      </c>
      <c r="I989" s="9">
        <v>0</v>
      </c>
      <c r="J989" s="9">
        <v>256.90000000000055</v>
      </c>
      <c r="K989" s="9">
        <v>430.79999999999927</v>
      </c>
      <c r="M989" s="72">
        <f t="shared" si="24"/>
        <v>2527.8999999999987</v>
      </c>
      <c r="S989" s="68"/>
      <c r="T989" s="68"/>
      <c r="U989" s="396"/>
      <c r="V989" s="68"/>
      <c r="W989" s="68"/>
    </row>
    <row r="990" spans="1:23" ht="15">
      <c r="A990" s="28" t="s">
        <v>32</v>
      </c>
      <c r="B990" s="68" t="s">
        <v>835</v>
      </c>
      <c r="E990" s="9" t="s">
        <v>284</v>
      </c>
      <c r="F990" s="9" t="s">
        <v>284</v>
      </c>
      <c r="G990" s="9" t="s">
        <v>284</v>
      </c>
      <c r="H990" s="9">
        <v>884.70000000000073</v>
      </c>
      <c r="I990" s="9">
        <v>0</v>
      </c>
      <c r="J990" s="227">
        <v>587.00000000000091</v>
      </c>
      <c r="K990" s="227">
        <v>1032.8000000000011</v>
      </c>
      <c r="M990" s="72">
        <f t="shared" si="24"/>
        <v>2504.5000000000027</v>
      </c>
      <c r="O990" t="s">
        <v>320</v>
      </c>
      <c r="S990" s="294"/>
      <c r="T990" s="68"/>
      <c r="U990" s="396"/>
      <c r="V990" s="68"/>
      <c r="W990" s="68"/>
    </row>
    <row r="991" spans="1:23" ht="15">
      <c r="A991" s="28" t="s">
        <v>34</v>
      </c>
      <c r="B991" s="68" t="s">
        <v>37</v>
      </c>
      <c r="E991" s="9">
        <v>161.1</v>
      </c>
      <c r="F991" s="9">
        <v>296.10000000000002</v>
      </c>
      <c r="G991" s="9">
        <v>263.2</v>
      </c>
      <c r="H991" s="9">
        <v>729.10000000000036</v>
      </c>
      <c r="I991" s="9">
        <v>0</v>
      </c>
      <c r="J991" s="9">
        <v>345.70000000000255</v>
      </c>
      <c r="K991" s="9">
        <v>635.84999999999945</v>
      </c>
      <c r="M991" s="72">
        <f t="shared" si="24"/>
        <v>2431.0500000000025</v>
      </c>
      <c r="S991" s="294"/>
      <c r="T991" s="68"/>
      <c r="U991" s="396"/>
      <c r="V991" s="68"/>
      <c r="W991" s="68"/>
    </row>
    <row r="992" spans="1:23" ht="15">
      <c r="A992" s="28" t="s">
        <v>36</v>
      </c>
      <c r="B992" s="68" t="s">
        <v>162</v>
      </c>
      <c r="E992" s="9" t="s">
        <v>284</v>
      </c>
      <c r="F992" s="9" t="s">
        <v>284</v>
      </c>
      <c r="G992" s="9">
        <v>549.1</v>
      </c>
      <c r="H992" s="9">
        <v>743.99999999999909</v>
      </c>
      <c r="I992" s="9">
        <v>0</v>
      </c>
      <c r="J992" s="9">
        <v>210.20000000000073</v>
      </c>
      <c r="K992" s="9">
        <v>811.59999999999945</v>
      </c>
      <c r="M992" s="72">
        <f t="shared" si="24"/>
        <v>2314.8999999999992</v>
      </c>
      <c r="S992" s="294"/>
      <c r="T992" s="68"/>
      <c r="U992" s="397"/>
      <c r="V992" s="68"/>
      <c r="W992" s="68"/>
    </row>
    <row r="993" spans="1:23" ht="15">
      <c r="A993" s="28" t="s">
        <v>38</v>
      </c>
      <c r="B993" s="68" t="s">
        <v>35</v>
      </c>
      <c r="E993" s="227">
        <v>624.85</v>
      </c>
      <c r="F993" s="9">
        <v>260.60000000000002</v>
      </c>
      <c r="G993" s="227">
        <v>736.8</v>
      </c>
      <c r="H993" s="9">
        <v>584.79999999999973</v>
      </c>
      <c r="I993" s="9">
        <v>0</v>
      </c>
      <c r="J993" s="9" t="s">
        <v>284</v>
      </c>
      <c r="K993" s="9" t="s">
        <v>284</v>
      </c>
      <c r="L993" s="74"/>
      <c r="M993" s="72">
        <f t="shared" si="24"/>
        <v>2207.0499999999997</v>
      </c>
      <c r="O993" t="s">
        <v>309</v>
      </c>
      <c r="S993" s="235"/>
      <c r="T993" s="68"/>
      <c r="U993" s="396"/>
      <c r="V993" s="68"/>
      <c r="W993" s="68"/>
    </row>
    <row r="994" spans="1:23" ht="15">
      <c r="A994" s="28" t="s">
        <v>145</v>
      </c>
      <c r="B994" s="68" t="s">
        <v>809</v>
      </c>
      <c r="E994" s="9" t="s">
        <v>284</v>
      </c>
      <c r="F994" s="9" t="s">
        <v>284</v>
      </c>
      <c r="G994" s="9" t="s">
        <v>284</v>
      </c>
      <c r="H994" s="222">
        <v>1070.0000000000018</v>
      </c>
      <c r="I994" s="9">
        <v>0</v>
      </c>
      <c r="J994" s="9">
        <v>421.10000000000036</v>
      </c>
      <c r="K994" s="9">
        <v>619.800000000002</v>
      </c>
      <c r="M994" s="72">
        <f t="shared" si="24"/>
        <v>2110.9000000000042</v>
      </c>
      <c r="O994" t="s">
        <v>306</v>
      </c>
      <c r="S994" s="68"/>
      <c r="T994" s="68"/>
      <c r="U994" s="397"/>
      <c r="V994" s="68"/>
      <c r="W994" s="68"/>
    </row>
    <row r="995" spans="1:23" ht="15">
      <c r="A995" s="28" t="s">
        <v>146</v>
      </c>
      <c r="B995" s="68" t="s">
        <v>854</v>
      </c>
      <c r="E995" s="9" t="s">
        <v>284</v>
      </c>
      <c r="F995" s="9" t="s">
        <v>284</v>
      </c>
      <c r="G995" s="9" t="s">
        <v>284</v>
      </c>
      <c r="H995" s="9">
        <v>721.19999999999982</v>
      </c>
      <c r="I995" s="9">
        <v>0</v>
      </c>
      <c r="J995" s="9">
        <v>481.50000000000091</v>
      </c>
      <c r="K995" s="227">
        <v>891.80000000000018</v>
      </c>
      <c r="M995" s="72">
        <f t="shared" si="24"/>
        <v>2094.5000000000009</v>
      </c>
      <c r="O995" t="s">
        <v>293</v>
      </c>
      <c r="S995" s="294"/>
      <c r="T995" s="68"/>
      <c r="U995" s="396"/>
      <c r="V995" s="68"/>
      <c r="W995" s="68"/>
    </row>
    <row r="996" spans="1:23" ht="15">
      <c r="A996" s="28" t="s">
        <v>147</v>
      </c>
      <c r="B996" s="68" t="s">
        <v>871</v>
      </c>
      <c r="E996" s="9" t="s">
        <v>284</v>
      </c>
      <c r="F996" s="9" t="s">
        <v>284</v>
      </c>
      <c r="G996" s="9" t="s">
        <v>284</v>
      </c>
      <c r="H996" s="9">
        <v>674.39999999999873</v>
      </c>
      <c r="I996" s="9">
        <v>0</v>
      </c>
      <c r="J996" s="9">
        <v>479.49999999999909</v>
      </c>
      <c r="K996" s="227">
        <v>857.99999999999909</v>
      </c>
      <c r="M996" s="72">
        <f t="shared" si="24"/>
        <v>2011.8999999999969</v>
      </c>
      <c r="O996" t="s">
        <v>294</v>
      </c>
      <c r="S996" s="68"/>
      <c r="T996" s="68"/>
      <c r="U996" s="396"/>
      <c r="V996" s="68"/>
      <c r="W996" s="68"/>
    </row>
    <row r="997" spans="1:23" ht="15">
      <c r="A997" s="28" t="s">
        <v>151</v>
      </c>
      <c r="B997" s="68" t="s">
        <v>833</v>
      </c>
      <c r="E997" s="9" t="s">
        <v>284</v>
      </c>
      <c r="F997" s="9" t="s">
        <v>284</v>
      </c>
      <c r="G997" s="9" t="s">
        <v>284</v>
      </c>
      <c r="H997" s="9">
        <v>714.00000000000182</v>
      </c>
      <c r="I997" s="9">
        <v>0</v>
      </c>
      <c r="J997" s="9">
        <v>354.80000000000109</v>
      </c>
      <c r="K997" s="227">
        <v>903.10000000000036</v>
      </c>
      <c r="M997" s="72">
        <f t="shared" si="24"/>
        <v>1971.9000000000033</v>
      </c>
      <c r="O997" t="s">
        <v>298</v>
      </c>
      <c r="S997" s="294"/>
      <c r="T997" s="68"/>
      <c r="U997" s="396"/>
      <c r="V997" s="68"/>
      <c r="W997" s="68"/>
    </row>
    <row r="998" spans="1:23" ht="15">
      <c r="A998" s="28" t="s">
        <v>157</v>
      </c>
      <c r="B998" s="68" t="s">
        <v>19</v>
      </c>
      <c r="E998" s="9">
        <v>403.9</v>
      </c>
      <c r="F998" s="9">
        <v>225.4</v>
      </c>
      <c r="G998" s="9">
        <v>243.3</v>
      </c>
      <c r="H998" s="9">
        <v>535.00000000000091</v>
      </c>
      <c r="I998" s="9">
        <v>0</v>
      </c>
      <c r="J998" s="9">
        <v>497.19999999999891</v>
      </c>
      <c r="K998" s="9" t="s">
        <v>284</v>
      </c>
      <c r="M998" s="72">
        <f t="shared" si="24"/>
        <v>1904.7999999999997</v>
      </c>
      <c r="S998" s="68"/>
      <c r="T998" s="68"/>
      <c r="U998" s="396"/>
      <c r="V998" s="68"/>
      <c r="W998" s="68"/>
    </row>
    <row r="999" spans="1:23" ht="15">
      <c r="A999" s="28" t="s">
        <v>159</v>
      </c>
      <c r="B999" s="68" t="s">
        <v>144</v>
      </c>
      <c r="E999" s="9" t="s">
        <v>284</v>
      </c>
      <c r="F999" s="9">
        <v>318.8</v>
      </c>
      <c r="G999" s="9">
        <v>498</v>
      </c>
      <c r="H999" s="9">
        <v>211.40000000000055</v>
      </c>
      <c r="I999" s="9">
        <v>0</v>
      </c>
      <c r="J999" s="9">
        <v>351.49999999999909</v>
      </c>
      <c r="K999" s="9">
        <v>516.89999999999964</v>
      </c>
      <c r="M999" s="72">
        <f t="shared" si="24"/>
        <v>1896.5999999999992</v>
      </c>
      <c r="S999" s="294"/>
      <c r="T999" s="68"/>
      <c r="U999" s="396"/>
      <c r="V999" s="68"/>
      <c r="W999" s="68"/>
    </row>
    <row r="1000" spans="1:23" ht="15">
      <c r="A1000" s="28" t="s">
        <v>160</v>
      </c>
      <c r="B1000" s="68" t="s">
        <v>850</v>
      </c>
      <c r="E1000" s="9" t="s">
        <v>284</v>
      </c>
      <c r="F1000" s="9" t="s">
        <v>284</v>
      </c>
      <c r="G1000" s="9" t="s">
        <v>284</v>
      </c>
      <c r="H1000" s="9">
        <v>642.49999999999818</v>
      </c>
      <c r="I1000" s="9">
        <v>0</v>
      </c>
      <c r="J1000" s="9">
        <v>452.70000000000164</v>
      </c>
      <c r="K1000" s="9">
        <v>793.89999999999873</v>
      </c>
      <c r="M1000" s="72">
        <f t="shared" si="24"/>
        <v>1889.0999999999985</v>
      </c>
      <c r="S1000" s="294"/>
      <c r="T1000" s="68"/>
      <c r="U1000" s="396"/>
      <c r="V1000" s="68"/>
      <c r="W1000" s="68"/>
    </row>
    <row r="1001" spans="1:23" ht="15">
      <c r="A1001" s="28" t="s">
        <v>161</v>
      </c>
      <c r="B1001" s="68" t="s">
        <v>4</v>
      </c>
      <c r="E1001" s="227">
        <v>576.75</v>
      </c>
      <c r="F1001" s="223">
        <v>534.15</v>
      </c>
      <c r="G1001" s="9">
        <v>346.6</v>
      </c>
      <c r="H1001" s="9">
        <v>375.60000000000036</v>
      </c>
      <c r="I1001" s="9">
        <v>0</v>
      </c>
      <c r="J1001" s="9" t="s">
        <v>284</v>
      </c>
      <c r="K1001" s="9" t="s">
        <v>284</v>
      </c>
      <c r="L1001" s="74"/>
      <c r="M1001" s="72">
        <f t="shared" si="24"/>
        <v>1833.1000000000004</v>
      </c>
      <c r="O1001" t="s">
        <v>297</v>
      </c>
      <c r="S1001" s="294"/>
      <c r="T1001" s="68"/>
      <c r="U1001" s="396"/>
      <c r="V1001" s="68"/>
      <c r="W1001" s="68"/>
    </row>
    <row r="1002" spans="1:23" ht="15">
      <c r="A1002" s="28" t="s">
        <v>163</v>
      </c>
      <c r="B1002" s="68" t="s">
        <v>6</v>
      </c>
      <c r="E1002" s="9">
        <v>320</v>
      </c>
      <c r="F1002" s="9">
        <v>190.1</v>
      </c>
      <c r="G1002" s="9">
        <v>249.9</v>
      </c>
      <c r="H1002" s="9">
        <v>493.59999999999854</v>
      </c>
      <c r="I1002" s="9">
        <v>0</v>
      </c>
      <c r="J1002" s="9">
        <v>570.20000000000073</v>
      </c>
      <c r="K1002" s="9" t="s">
        <v>284</v>
      </c>
      <c r="M1002" s="72">
        <f t="shared" si="24"/>
        <v>1823.7999999999993</v>
      </c>
      <c r="S1002" s="68"/>
      <c r="T1002" s="68"/>
      <c r="U1002" s="396"/>
      <c r="V1002" s="68"/>
      <c r="W1002" s="68"/>
    </row>
    <row r="1003" spans="1:23" ht="15">
      <c r="A1003" s="28" t="s">
        <v>280</v>
      </c>
      <c r="B1003" s="294" t="s">
        <v>2225</v>
      </c>
      <c r="C1003" s="3"/>
      <c r="D1003" s="3"/>
      <c r="E1003" s="9" t="s">
        <v>284</v>
      </c>
      <c r="F1003" s="9" t="s">
        <v>284</v>
      </c>
      <c r="G1003" s="9" t="s">
        <v>284</v>
      </c>
      <c r="H1003" s="9" t="s">
        <v>284</v>
      </c>
      <c r="I1003" s="9">
        <v>0</v>
      </c>
      <c r="J1003" s="224">
        <v>758.90000000000146</v>
      </c>
      <c r="K1003" s="223">
        <v>1046.199999999998</v>
      </c>
      <c r="M1003" s="72">
        <f t="shared" si="24"/>
        <v>1805.0999999999995</v>
      </c>
      <c r="O1003" t="s">
        <v>377</v>
      </c>
      <c r="R1003" s="226" t="s">
        <v>1967</v>
      </c>
      <c r="S1003" s="68"/>
      <c r="T1003" s="68"/>
      <c r="U1003" s="396"/>
      <c r="V1003" s="68"/>
      <c r="W1003" s="68"/>
    </row>
    <row r="1004" spans="1:23" ht="15">
      <c r="A1004" s="28" t="s">
        <v>281</v>
      </c>
      <c r="B1004" s="68" t="s">
        <v>849</v>
      </c>
      <c r="E1004" s="9" t="s">
        <v>284</v>
      </c>
      <c r="F1004" s="9" t="s">
        <v>284</v>
      </c>
      <c r="G1004" s="9" t="s">
        <v>284</v>
      </c>
      <c r="H1004" s="9">
        <v>589.10000000000127</v>
      </c>
      <c r="I1004" s="9">
        <v>0</v>
      </c>
      <c r="J1004" s="227">
        <v>618.30000000000109</v>
      </c>
      <c r="K1004" s="9">
        <v>582.19999999999891</v>
      </c>
      <c r="M1004" s="72">
        <f t="shared" si="24"/>
        <v>1789.6000000000013</v>
      </c>
      <c r="O1004" t="s">
        <v>298</v>
      </c>
      <c r="S1004" s="235"/>
      <c r="T1004" s="68"/>
      <c r="U1004" s="396"/>
      <c r="V1004" s="68"/>
      <c r="W1004" s="68"/>
    </row>
    <row r="1005" spans="1:23" ht="15">
      <c r="A1005" s="28" t="s">
        <v>282</v>
      </c>
      <c r="B1005" s="240" t="s">
        <v>1828</v>
      </c>
      <c r="C1005" s="3"/>
      <c r="D1005" s="3"/>
      <c r="E1005" s="9" t="s">
        <v>284</v>
      </c>
      <c r="F1005" s="9" t="s">
        <v>284</v>
      </c>
      <c r="G1005" s="9" t="s">
        <v>284</v>
      </c>
      <c r="H1005" s="9" t="s">
        <v>284</v>
      </c>
      <c r="I1005" s="9">
        <v>0</v>
      </c>
      <c r="J1005" s="227">
        <v>616.79999999999927</v>
      </c>
      <c r="K1005" s="222">
        <v>1171.7999999999984</v>
      </c>
      <c r="M1005" s="72">
        <f t="shared" ref="M1005:M1036" si="25">SUM(E1005:K1005)</f>
        <v>1788.5999999999976</v>
      </c>
      <c r="O1005" t="s">
        <v>345</v>
      </c>
      <c r="S1005" s="68"/>
      <c r="T1005" s="68"/>
      <c r="U1005" s="396"/>
      <c r="V1005" s="68"/>
      <c r="W1005" s="68"/>
    </row>
    <row r="1006" spans="1:23" ht="15">
      <c r="A1006" s="28" t="s">
        <v>283</v>
      </c>
      <c r="B1006" s="68" t="s">
        <v>817</v>
      </c>
      <c r="E1006" s="9" t="s">
        <v>284</v>
      </c>
      <c r="F1006" s="9" t="s">
        <v>284</v>
      </c>
      <c r="G1006" s="9" t="s">
        <v>284</v>
      </c>
      <c r="H1006" s="9">
        <v>738.40000000000146</v>
      </c>
      <c r="I1006" s="9">
        <v>0</v>
      </c>
      <c r="J1006" s="9">
        <v>354.29999999999654</v>
      </c>
      <c r="K1006" s="9">
        <v>681.09999999999491</v>
      </c>
      <c r="M1006" s="72">
        <f t="shared" si="25"/>
        <v>1773.7999999999929</v>
      </c>
      <c r="S1006" s="294"/>
      <c r="T1006" s="68"/>
      <c r="U1006" s="396"/>
      <c r="V1006" s="68"/>
      <c r="W1006" s="68"/>
    </row>
    <row r="1007" spans="1:23" ht="15">
      <c r="A1007" s="28" t="s">
        <v>806</v>
      </c>
      <c r="B1007" s="68" t="s">
        <v>820</v>
      </c>
      <c r="E1007" s="9" t="s">
        <v>284</v>
      </c>
      <c r="F1007" s="9" t="s">
        <v>284</v>
      </c>
      <c r="G1007" s="9" t="s">
        <v>284</v>
      </c>
      <c r="H1007" s="9">
        <v>642.80000000000109</v>
      </c>
      <c r="I1007" s="9">
        <v>0</v>
      </c>
      <c r="J1007" s="9">
        <v>455.99999999999909</v>
      </c>
      <c r="K1007" s="9">
        <v>610.39999999999873</v>
      </c>
      <c r="M1007" s="72">
        <f t="shared" si="25"/>
        <v>1709.1999999999989</v>
      </c>
      <c r="S1007" s="68"/>
      <c r="T1007" s="68"/>
      <c r="U1007" s="396"/>
      <c r="V1007" s="68"/>
      <c r="W1007" s="68"/>
    </row>
    <row r="1008" spans="1:23" ht="15">
      <c r="A1008" s="28" t="s">
        <v>807</v>
      </c>
      <c r="B1008" s="68" t="s">
        <v>826</v>
      </c>
      <c r="E1008" s="9" t="s">
        <v>284</v>
      </c>
      <c r="F1008" s="9" t="s">
        <v>284</v>
      </c>
      <c r="G1008" s="9" t="s">
        <v>284</v>
      </c>
      <c r="H1008" s="9">
        <v>642.60000000000127</v>
      </c>
      <c r="I1008" s="9">
        <v>0</v>
      </c>
      <c r="J1008" s="9">
        <v>510.89999999999964</v>
      </c>
      <c r="K1008" s="9">
        <v>519.59999999999945</v>
      </c>
      <c r="M1008" s="72">
        <f t="shared" si="25"/>
        <v>1673.1000000000004</v>
      </c>
      <c r="S1008" s="28"/>
      <c r="T1008" s="68"/>
      <c r="U1008" s="397"/>
      <c r="V1008" s="68"/>
      <c r="W1008" s="68"/>
    </row>
    <row r="1009" spans="1:23" ht="15">
      <c r="A1009" s="28" t="s">
        <v>808</v>
      </c>
      <c r="B1009" s="68" t="s">
        <v>29</v>
      </c>
      <c r="E1009" s="9">
        <v>432.7</v>
      </c>
      <c r="F1009" s="227">
        <v>512.20000000000005</v>
      </c>
      <c r="G1009" s="9">
        <v>475.7</v>
      </c>
      <c r="H1009" s="9" t="s">
        <v>284</v>
      </c>
      <c r="I1009" s="9">
        <v>0</v>
      </c>
      <c r="J1009" s="9">
        <v>246.89999999999873</v>
      </c>
      <c r="K1009" s="9" t="s">
        <v>284</v>
      </c>
      <c r="M1009" s="72">
        <f t="shared" si="25"/>
        <v>1667.4999999999989</v>
      </c>
      <c r="O1009" t="s">
        <v>290</v>
      </c>
      <c r="S1009" s="68"/>
      <c r="T1009" s="68"/>
      <c r="U1009" s="396"/>
      <c r="V1009" s="68"/>
      <c r="W1009" s="68"/>
    </row>
    <row r="1010" spans="1:23" ht="15">
      <c r="A1010" s="28" t="s">
        <v>810</v>
      </c>
      <c r="B1010" s="68" t="s">
        <v>153</v>
      </c>
      <c r="E1010" s="9" t="s">
        <v>284</v>
      </c>
      <c r="F1010" s="9" t="s">
        <v>284</v>
      </c>
      <c r="G1010" s="9">
        <v>122.4</v>
      </c>
      <c r="H1010" s="9">
        <v>611.19999999999709</v>
      </c>
      <c r="I1010" s="9">
        <v>0</v>
      </c>
      <c r="J1010" s="9">
        <v>560.40000000000146</v>
      </c>
      <c r="K1010" s="9">
        <v>340.30000000000018</v>
      </c>
      <c r="M1010" s="72">
        <f t="shared" si="25"/>
        <v>1634.2999999999988</v>
      </c>
      <c r="S1010" s="294"/>
      <c r="T1010" s="68"/>
      <c r="U1010" s="397"/>
      <c r="V1010" s="68"/>
      <c r="W1010" s="68"/>
    </row>
    <row r="1011" spans="1:23" ht="15">
      <c r="A1011" s="28" t="s">
        <v>816</v>
      </c>
      <c r="B1011" s="68" t="s">
        <v>155</v>
      </c>
      <c r="E1011" s="9" t="s">
        <v>284</v>
      </c>
      <c r="F1011" s="9" t="s">
        <v>284</v>
      </c>
      <c r="G1011" s="9">
        <v>123.6</v>
      </c>
      <c r="H1011" s="9">
        <v>632.39999999999964</v>
      </c>
      <c r="I1011" s="9">
        <v>0</v>
      </c>
      <c r="J1011" s="9">
        <v>229.89999999999782</v>
      </c>
      <c r="K1011" s="9">
        <v>618.49999999999909</v>
      </c>
      <c r="M1011" s="72">
        <f t="shared" si="25"/>
        <v>1604.3999999999965</v>
      </c>
      <c r="S1011" s="294"/>
      <c r="T1011" s="68"/>
      <c r="U1011" s="397"/>
      <c r="V1011" s="68"/>
      <c r="W1011" s="68"/>
    </row>
    <row r="1012" spans="1:23" ht="15">
      <c r="A1012" s="28" t="s">
        <v>818</v>
      </c>
      <c r="B1012" s="28" t="s">
        <v>799</v>
      </c>
      <c r="E1012" s="9" t="s">
        <v>284</v>
      </c>
      <c r="F1012" s="9" t="s">
        <v>284</v>
      </c>
      <c r="G1012" s="9" t="s">
        <v>284</v>
      </c>
      <c r="H1012" s="227">
        <v>896.70000000000073</v>
      </c>
      <c r="I1012" s="9">
        <v>0</v>
      </c>
      <c r="J1012" s="9">
        <v>448.49999999999955</v>
      </c>
      <c r="K1012" s="9">
        <v>250.20000000000073</v>
      </c>
      <c r="M1012" s="72">
        <f t="shared" si="25"/>
        <v>1595.400000000001</v>
      </c>
      <c r="O1012" t="s">
        <v>299</v>
      </c>
      <c r="S1012" s="235"/>
      <c r="T1012" s="68"/>
      <c r="U1012" s="397"/>
      <c r="V1012" s="68"/>
      <c r="W1012" s="68"/>
    </row>
    <row r="1013" spans="1:23" ht="15">
      <c r="A1013" s="28" t="s">
        <v>821</v>
      </c>
      <c r="B1013" s="28" t="s">
        <v>805</v>
      </c>
      <c r="E1013" s="9" t="s">
        <v>284</v>
      </c>
      <c r="F1013" s="9" t="s">
        <v>284</v>
      </c>
      <c r="G1013" s="9" t="s">
        <v>284</v>
      </c>
      <c r="H1013" s="9">
        <v>422.80000000000109</v>
      </c>
      <c r="I1013" s="9">
        <v>0</v>
      </c>
      <c r="J1013" s="9">
        <v>560.20000000000073</v>
      </c>
      <c r="K1013" s="9">
        <v>575.99999999999909</v>
      </c>
      <c r="M1013" s="72">
        <f t="shared" si="25"/>
        <v>1559.0000000000009</v>
      </c>
      <c r="S1013" s="68"/>
      <c r="T1013" s="68"/>
      <c r="U1013" s="397"/>
      <c r="V1013" s="68"/>
      <c r="W1013" s="68"/>
    </row>
    <row r="1014" spans="1:23" ht="15">
      <c r="A1014" s="28" t="s">
        <v>822</v>
      </c>
      <c r="B1014" s="68" t="s">
        <v>867</v>
      </c>
      <c r="E1014" s="9" t="s">
        <v>284</v>
      </c>
      <c r="F1014" s="9" t="s">
        <v>284</v>
      </c>
      <c r="G1014" s="9" t="s">
        <v>284</v>
      </c>
      <c r="H1014" s="9">
        <v>518.64999999999964</v>
      </c>
      <c r="I1014" s="9">
        <v>0</v>
      </c>
      <c r="J1014" s="227">
        <v>639.90000000000055</v>
      </c>
      <c r="K1014" s="9">
        <v>285.59999999999945</v>
      </c>
      <c r="M1014" s="72">
        <f t="shared" si="25"/>
        <v>1444.1499999999996</v>
      </c>
      <c r="O1014" t="s">
        <v>290</v>
      </c>
      <c r="S1014" s="68"/>
      <c r="T1014" s="68"/>
      <c r="U1014" s="396"/>
      <c r="V1014" s="68"/>
      <c r="W1014" s="68"/>
    </row>
    <row r="1015" spans="1:23" ht="15">
      <c r="A1015" s="28" t="s">
        <v>825</v>
      </c>
      <c r="B1015" s="240" t="s">
        <v>1842</v>
      </c>
      <c r="C1015" s="3"/>
      <c r="D1015" s="3"/>
      <c r="E1015" s="9" t="s">
        <v>284</v>
      </c>
      <c r="F1015" s="9" t="s">
        <v>284</v>
      </c>
      <c r="G1015" s="9" t="s">
        <v>284</v>
      </c>
      <c r="H1015" s="9" t="s">
        <v>284</v>
      </c>
      <c r="I1015" s="9">
        <v>0</v>
      </c>
      <c r="J1015" s="9">
        <v>426.00000000000273</v>
      </c>
      <c r="K1015" s="227">
        <v>928.99999999999909</v>
      </c>
      <c r="M1015" s="72">
        <f t="shared" si="25"/>
        <v>1355.0000000000018</v>
      </c>
      <c r="O1015" t="s">
        <v>303</v>
      </c>
      <c r="S1015" s="294"/>
      <c r="T1015" s="68"/>
      <c r="U1015" s="396"/>
      <c r="V1015" s="68"/>
      <c r="W1015" s="68"/>
    </row>
    <row r="1016" spans="1:23" ht="15">
      <c r="A1016" s="28" t="s">
        <v>827</v>
      </c>
      <c r="B1016" s="68" t="s">
        <v>158</v>
      </c>
      <c r="E1016" s="9" t="s">
        <v>284</v>
      </c>
      <c r="F1016" s="9" t="s">
        <v>284</v>
      </c>
      <c r="G1016" s="227">
        <v>717.8</v>
      </c>
      <c r="H1016" s="9">
        <v>609.25</v>
      </c>
      <c r="I1016" s="9">
        <v>0</v>
      </c>
      <c r="J1016" s="9" t="s">
        <v>284</v>
      </c>
      <c r="K1016" s="9" t="s">
        <v>284</v>
      </c>
      <c r="L1016" s="74"/>
      <c r="M1016" s="72">
        <f t="shared" si="25"/>
        <v>1327.05</v>
      </c>
      <c r="O1016" t="s">
        <v>303</v>
      </c>
      <c r="S1016" s="294"/>
      <c r="T1016" s="68"/>
      <c r="U1016" s="397"/>
      <c r="V1016" s="68"/>
      <c r="W1016" s="68"/>
    </row>
    <row r="1017" spans="1:23" ht="15">
      <c r="A1017" s="28" t="s">
        <v>832</v>
      </c>
      <c r="B1017" s="294" t="s">
        <v>2221</v>
      </c>
      <c r="C1017" s="3"/>
      <c r="D1017" s="3"/>
      <c r="E1017" s="9" t="s">
        <v>284</v>
      </c>
      <c r="F1017" s="9" t="s">
        <v>284</v>
      </c>
      <c r="G1017" s="9" t="s">
        <v>284</v>
      </c>
      <c r="H1017" s="9" t="s">
        <v>284</v>
      </c>
      <c r="I1017" s="9">
        <v>0</v>
      </c>
      <c r="J1017" s="227">
        <v>583.99999999999818</v>
      </c>
      <c r="K1017" s="9">
        <v>729.20000000000255</v>
      </c>
      <c r="M1017" s="72">
        <f t="shared" si="25"/>
        <v>1313.2000000000007</v>
      </c>
      <c r="O1017" t="s">
        <v>299</v>
      </c>
      <c r="S1017" s="235"/>
      <c r="T1017" s="68"/>
      <c r="U1017" s="396"/>
      <c r="V1017" s="68"/>
      <c r="W1017" s="68"/>
    </row>
    <row r="1018" spans="1:23" ht="15">
      <c r="A1018" s="28" t="s">
        <v>836</v>
      </c>
      <c r="B1018" s="68" t="s">
        <v>819</v>
      </c>
      <c r="E1018" s="9" t="s">
        <v>284</v>
      </c>
      <c r="F1018" s="9" t="s">
        <v>284</v>
      </c>
      <c r="G1018" s="9" t="s">
        <v>284</v>
      </c>
      <c r="H1018" s="9">
        <v>694.39999999999873</v>
      </c>
      <c r="I1018" s="9">
        <v>0</v>
      </c>
      <c r="J1018" s="9">
        <v>188.80000000000109</v>
      </c>
      <c r="K1018" s="9">
        <v>421.89999999999873</v>
      </c>
      <c r="M1018" s="72">
        <f t="shared" si="25"/>
        <v>1305.0999999999985</v>
      </c>
      <c r="S1018" s="235"/>
      <c r="T1018" s="68"/>
      <c r="U1018" s="396"/>
      <c r="V1018" s="68"/>
      <c r="W1018" s="68"/>
    </row>
    <row r="1019" spans="1:23" ht="15">
      <c r="A1019" s="28" t="s">
        <v>837</v>
      </c>
      <c r="B1019" s="28" t="s">
        <v>804</v>
      </c>
      <c r="E1019" s="9" t="s">
        <v>284</v>
      </c>
      <c r="F1019" s="9" t="s">
        <v>284</v>
      </c>
      <c r="G1019" s="9" t="s">
        <v>284</v>
      </c>
      <c r="H1019" s="9">
        <v>741.60000000000218</v>
      </c>
      <c r="I1019" s="9">
        <v>0</v>
      </c>
      <c r="J1019" s="9">
        <v>139.00000000000091</v>
      </c>
      <c r="K1019" s="9">
        <v>405.10000000000036</v>
      </c>
      <c r="M1019" s="72">
        <f t="shared" si="25"/>
        <v>1285.7000000000035</v>
      </c>
      <c r="S1019" s="235"/>
      <c r="T1019" s="68"/>
      <c r="U1019" s="396"/>
      <c r="V1019" s="68"/>
      <c r="W1019" s="68"/>
    </row>
    <row r="1020" spans="1:23" ht="15">
      <c r="A1020" s="28" t="s">
        <v>838</v>
      </c>
      <c r="B1020" s="68" t="s">
        <v>859</v>
      </c>
      <c r="E1020" s="9" t="s">
        <v>284</v>
      </c>
      <c r="F1020" s="9" t="s">
        <v>284</v>
      </c>
      <c r="G1020" s="9" t="s">
        <v>284</v>
      </c>
      <c r="H1020" s="9">
        <v>496.80000000000018</v>
      </c>
      <c r="I1020" s="9">
        <v>0</v>
      </c>
      <c r="J1020" s="9">
        <v>490.10000000000036</v>
      </c>
      <c r="K1020" s="9">
        <v>259.40000000000236</v>
      </c>
      <c r="M1020" s="72">
        <f t="shared" si="25"/>
        <v>1246.3000000000029</v>
      </c>
      <c r="S1020" s="294"/>
      <c r="T1020" s="68"/>
      <c r="U1020" s="397"/>
      <c r="V1020" s="68"/>
      <c r="W1020" s="68"/>
    </row>
    <row r="1021" spans="1:23" ht="15">
      <c r="A1021" s="28" t="s">
        <v>844</v>
      </c>
      <c r="B1021" s="68" t="s">
        <v>824</v>
      </c>
      <c r="E1021" s="9" t="s">
        <v>284</v>
      </c>
      <c r="F1021" s="9" t="s">
        <v>284</v>
      </c>
      <c r="G1021" s="9" t="s">
        <v>284</v>
      </c>
      <c r="H1021" s="9">
        <v>633.19999999999982</v>
      </c>
      <c r="I1021" s="9">
        <v>0</v>
      </c>
      <c r="J1021" s="9">
        <v>127.800000000002</v>
      </c>
      <c r="K1021" s="9">
        <v>455.49999999999909</v>
      </c>
      <c r="M1021" s="72">
        <f t="shared" si="25"/>
        <v>1216.5000000000009</v>
      </c>
      <c r="S1021" s="68"/>
      <c r="T1021" s="68"/>
      <c r="U1021" s="396"/>
      <c r="V1021" s="68"/>
      <c r="W1021" s="68"/>
    </row>
    <row r="1022" spans="1:23" ht="15">
      <c r="A1022" s="28" t="s">
        <v>852</v>
      </c>
      <c r="B1022" s="240" t="s">
        <v>1838</v>
      </c>
      <c r="C1022" s="3"/>
      <c r="D1022" s="3"/>
      <c r="E1022" s="9" t="s">
        <v>284</v>
      </c>
      <c r="F1022" s="9" t="s">
        <v>284</v>
      </c>
      <c r="G1022" s="9" t="s">
        <v>284</v>
      </c>
      <c r="H1022" s="9" t="s">
        <v>284</v>
      </c>
      <c r="I1022" s="9">
        <v>0</v>
      </c>
      <c r="J1022" s="222">
        <v>741.20000000000073</v>
      </c>
      <c r="K1022" s="9">
        <v>474.5</v>
      </c>
      <c r="M1022" s="72">
        <f t="shared" si="25"/>
        <v>1215.7000000000007</v>
      </c>
      <c r="O1022" t="s">
        <v>306</v>
      </c>
      <c r="S1022" s="294"/>
      <c r="T1022" s="68"/>
      <c r="U1022" s="396"/>
      <c r="V1022" s="68"/>
      <c r="W1022" s="68"/>
    </row>
    <row r="1023" spans="1:23" ht="15">
      <c r="A1023" s="28" t="s">
        <v>856</v>
      </c>
      <c r="B1023" s="240" t="s">
        <v>1823</v>
      </c>
      <c r="C1023" s="3"/>
      <c r="D1023" s="3"/>
      <c r="E1023" s="9" t="s">
        <v>284</v>
      </c>
      <c r="F1023" s="9" t="s">
        <v>284</v>
      </c>
      <c r="G1023" s="9" t="s">
        <v>284</v>
      </c>
      <c r="H1023" s="9" t="s">
        <v>284</v>
      </c>
      <c r="I1023" s="9">
        <v>0</v>
      </c>
      <c r="J1023" s="9">
        <v>571.40000000000055</v>
      </c>
      <c r="K1023" s="9">
        <v>592.39999999999964</v>
      </c>
      <c r="M1023" s="72">
        <f t="shared" si="25"/>
        <v>1163.8000000000002</v>
      </c>
      <c r="S1023" s="68"/>
      <c r="T1023" s="68"/>
      <c r="U1023" s="397"/>
      <c r="V1023" s="68"/>
      <c r="W1023" s="68"/>
    </row>
    <row r="1024" spans="1:23" ht="15">
      <c r="A1024" s="28" t="s">
        <v>857</v>
      </c>
      <c r="B1024" s="68" t="s">
        <v>861</v>
      </c>
      <c r="E1024" s="9" t="s">
        <v>284</v>
      </c>
      <c r="F1024" s="9" t="s">
        <v>284</v>
      </c>
      <c r="G1024" s="9" t="s">
        <v>284</v>
      </c>
      <c r="H1024" s="9">
        <v>529.49999999999909</v>
      </c>
      <c r="I1024" s="9">
        <v>0</v>
      </c>
      <c r="J1024" s="9">
        <v>147.69999999999982</v>
      </c>
      <c r="K1024" s="9">
        <v>476.09999999999764</v>
      </c>
      <c r="M1024" s="72">
        <f t="shared" si="25"/>
        <v>1153.2999999999965</v>
      </c>
      <c r="S1024" s="68"/>
      <c r="T1024" s="68"/>
      <c r="U1024" s="396"/>
      <c r="V1024" s="68"/>
      <c r="W1024" s="68"/>
    </row>
    <row r="1025" spans="1:23" ht="15">
      <c r="A1025" s="28" t="s">
        <v>858</v>
      </c>
      <c r="B1025" s="294" t="s">
        <v>2236</v>
      </c>
      <c r="C1025" s="3"/>
      <c r="D1025" s="3"/>
      <c r="E1025" s="9" t="s">
        <v>284</v>
      </c>
      <c r="F1025" s="9" t="s">
        <v>284</v>
      </c>
      <c r="G1025" s="9" t="s">
        <v>284</v>
      </c>
      <c r="H1025" s="9" t="s">
        <v>284</v>
      </c>
      <c r="I1025" s="9">
        <v>0</v>
      </c>
      <c r="J1025" s="9">
        <v>370.49999999999909</v>
      </c>
      <c r="K1025" s="9">
        <v>748.80000000000018</v>
      </c>
      <c r="M1025" s="72">
        <f t="shared" si="25"/>
        <v>1119.2999999999993</v>
      </c>
      <c r="S1025" s="68"/>
      <c r="T1025" s="68"/>
      <c r="U1025" s="396"/>
      <c r="V1025" s="68"/>
      <c r="W1025" s="68"/>
    </row>
    <row r="1026" spans="1:23" ht="15">
      <c r="A1026" s="28" t="s">
        <v>864</v>
      </c>
      <c r="B1026" s="68" t="s">
        <v>853</v>
      </c>
      <c r="E1026" s="9" t="s">
        <v>284</v>
      </c>
      <c r="F1026" s="9" t="s">
        <v>284</v>
      </c>
      <c r="G1026" s="9" t="s">
        <v>284</v>
      </c>
      <c r="H1026" s="9">
        <v>604.10000000000036</v>
      </c>
      <c r="I1026" s="9">
        <v>0</v>
      </c>
      <c r="J1026" s="9">
        <v>208.60000000000036</v>
      </c>
      <c r="K1026" s="9">
        <v>246.29999999999836</v>
      </c>
      <c r="M1026" s="72">
        <f t="shared" si="25"/>
        <v>1058.9999999999991</v>
      </c>
      <c r="S1026" s="28"/>
      <c r="T1026" s="68"/>
      <c r="U1026" s="396"/>
      <c r="V1026" s="68"/>
      <c r="W1026" s="68"/>
    </row>
    <row r="1027" spans="1:23" ht="15">
      <c r="A1027" s="28" t="s">
        <v>865</v>
      </c>
      <c r="B1027" s="294" t="s">
        <v>2218</v>
      </c>
      <c r="C1027" s="3"/>
      <c r="D1027" s="3"/>
      <c r="E1027" s="9" t="s">
        <v>284</v>
      </c>
      <c r="F1027" s="9" t="s">
        <v>284</v>
      </c>
      <c r="G1027" s="9" t="s">
        <v>284</v>
      </c>
      <c r="H1027" s="9" t="s">
        <v>284</v>
      </c>
      <c r="I1027" s="9">
        <v>0</v>
      </c>
      <c r="J1027" s="223">
        <v>674.09999999999945</v>
      </c>
      <c r="K1027" s="9">
        <v>341.79999999999927</v>
      </c>
      <c r="M1027" s="72">
        <f t="shared" si="25"/>
        <v>1015.8999999999987</v>
      </c>
      <c r="O1027" t="s">
        <v>288</v>
      </c>
      <c r="S1027" s="68"/>
      <c r="T1027" s="68"/>
      <c r="U1027" s="396"/>
      <c r="V1027" s="68"/>
      <c r="W1027" s="68"/>
    </row>
    <row r="1028" spans="1:23" ht="15">
      <c r="A1028" s="28" t="s">
        <v>866</v>
      </c>
      <c r="B1028" s="294" t="s">
        <v>2217</v>
      </c>
      <c r="C1028" s="3"/>
      <c r="D1028" s="3"/>
      <c r="E1028" s="9" t="s">
        <v>284</v>
      </c>
      <c r="F1028" s="9" t="s">
        <v>284</v>
      </c>
      <c r="G1028" s="9" t="s">
        <v>284</v>
      </c>
      <c r="H1028" s="9" t="s">
        <v>284</v>
      </c>
      <c r="I1028" s="9">
        <v>0</v>
      </c>
      <c r="J1028" s="9">
        <v>499.800000000002</v>
      </c>
      <c r="K1028" s="9">
        <v>426.90000000000055</v>
      </c>
      <c r="M1028" s="72">
        <f t="shared" si="25"/>
        <v>926.70000000000255</v>
      </c>
      <c r="S1028" s="235"/>
      <c r="T1028" s="68"/>
      <c r="U1028" s="396"/>
      <c r="V1028" s="68"/>
      <c r="W1028" s="68"/>
    </row>
    <row r="1029" spans="1:23" ht="15">
      <c r="A1029" s="28" t="s">
        <v>868</v>
      </c>
      <c r="B1029" s="240" t="s">
        <v>1825</v>
      </c>
      <c r="C1029" s="3"/>
      <c r="D1029" s="3"/>
      <c r="E1029" s="9" t="s">
        <v>284</v>
      </c>
      <c r="F1029" s="9" t="s">
        <v>284</v>
      </c>
      <c r="G1029" s="9" t="s">
        <v>284</v>
      </c>
      <c r="H1029" s="9" t="s">
        <v>284</v>
      </c>
      <c r="I1029" s="9">
        <v>0</v>
      </c>
      <c r="J1029" s="9">
        <v>481.49999999999955</v>
      </c>
      <c r="K1029" s="9">
        <v>414.699999999998</v>
      </c>
      <c r="M1029" s="72">
        <f t="shared" si="25"/>
        <v>896.19999999999754</v>
      </c>
      <c r="S1029" s="68"/>
      <c r="T1029" s="68"/>
      <c r="U1029" s="396"/>
      <c r="V1029" s="68"/>
      <c r="W1029" s="68"/>
    </row>
    <row r="1030" spans="1:23" ht="15">
      <c r="A1030" s="28" t="s">
        <v>869</v>
      </c>
      <c r="B1030" s="68" t="s">
        <v>156</v>
      </c>
      <c r="E1030" s="9" t="s">
        <v>284</v>
      </c>
      <c r="F1030" s="9" t="s">
        <v>284</v>
      </c>
      <c r="G1030" s="9">
        <v>249.5</v>
      </c>
      <c r="H1030" s="9">
        <v>284.29999999999927</v>
      </c>
      <c r="I1030" s="9">
        <v>0</v>
      </c>
      <c r="J1030" s="9">
        <v>96.700000000000728</v>
      </c>
      <c r="K1030" s="9">
        <v>240.10000000000218</v>
      </c>
      <c r="M1030" s="72">
        <f t="shared" si="25"/>
        <v>870.60000000000218</v>
      </c>
      <c r="S1030" s="294"/>
      <c r="T1030" s="68"/>
      <c r="U1030" s="397"/>
      <c r="V1030" s="68"/>
      <c r="W1030" s="68"/>
    </row>
    <row r="1031" spans="1:23" ht="15">
      <c r="A1031" s="28" t="s">
        <v>870</v>
      </c>
      <c r="B1031" s="68" t="s">
        <v>842</v>
      </c>
      <c r="E1031" s="9" t="s">
        <v>284</v>
      </c>
      <c r="F1031" s="9" t="s">
        <v>284</v>
      </c>
      <c r="G1031" s="9" t="s">
        <v>284</v>
      </c>
      <c r="H1031" s="9">
        <v>269.09999999999854</v>
      </c>
      <c r="I1031" s="9">
        <v>0</v>
      </c>
      <c r="J1031" s="9">
        <v>556.59999999999945</v>
      </c>
      <c r="K1031" s="9">
        <v>42.099999999999454</v>
      </c>
      <c r="M1031" s="72">
        <f t="shared" si="25"/>
        <v>867.79999999999745</v>
      </c>
      <c r="S1031" s="68"/>
      <c r="T1031" s="68"/>
      <c r="U1031" s="396"/>
      <c r="V1031" s="68"/>
      <c r="W1031" s="68"/>
    </row>
    <row r="1032" spans="1:23" ht="15">
      <c r="A1032" s="28" t="s">
        <v>873</v>
      </c>
      <c r="B1032" s="240" t="s">
        <v>1833</v>
      </c>
      <c r="C1032" s="3"/>
      <c r="D1032" s="3"/>
      <c r="E1032" s="9" t="s">
        <v>284</v>
      </c>
      <c r="F1032" s="9" t="s">
        <v>284</v>
      </c>
      <c r="G1032" s="9" t="s">
        <v>284</v>
      </c>
      <c r="H1032" s="9" t="s">
        <v>284</v>
      </c>
      <c r="I1032" s="9">
        <v>0</v>
      </c>
      <c r="J1032" s="9">
        <v>326.70000000000073</v>
      </c>
      <c r="K1032" s="9">
        <v>537.09999999999854</v>
      </c>
      <c r="M1032" s="72">
        <f t="shared" si="25"/>
        <v>863.79999999999927</v>
      </c>
      <c r="S1032" s="68"/>
      <c r="T1032" s="68"/>
      <c r="U1032" s="397"/>
      <c r="V1032" s="68"/>
      <c r="W1032" s="68"/>
    </row>
    <row r="1033" spans="1:23" ht="15">
      <c r="A1033" s="28" t="s">
        <v>999</v>
      </c>
      <c r="B1033" s="68" t="s">
        <v>834</v>
      </c>
      <c r="E1033" s="9" t="s">
        <v>284</v>
      </c>
      <c r="F1033" s="9" t="s">
        <v>284</v>
      </c>
      <c r="G1033" s="9" t="s">
        <v>284</v>
      </c>
      <c r="H1033" s="9">
        <v>623.85000000000309</v>
      </c>
      <c r="I1033" s="9">
        <v>0</v>
      </c>
      <c r="J1033" s="9">
        <v>145.79999999999927</v>
      </c>
      <c r="K1033" s="9">
        <v>61.19999999999709</v>
      </c>
      <c r="M1033" s="72">
        <f t="shared" si="25"/>
        <v>830.84999999999945</v>
      </c>
      <c r="S1033" s="294"/>
      <c r="T1033" s="68"/>
      <c r="U1033" s="397"/>
      <c r="V1033" s="68"/>
      <c r="W1033" s="68"/>
    </row>
    <row r="1034" spans="1:23" ht="15">
      <c r="A1034" s="28" t="s">
        <v>1000</v>
      </c>
      <c r="B1034" s="294" t="s">
        <v>2223</v>
      </c>
      <c r="C1034" s="3"/>
      <c r="D1034" s="3"/>
      <c r="E1034" s="9" t="s">
        <v>284</v>
      </c>
      <c r="F1034" s="9" t="s">
        <v>284</v>
      </c>
      <c r="G1034" s="9" t="s">
        <v>284</v>
      </c>
      <c r="H1034" s="9" t="s">
        <v>284</v>
      </c>
      <c r="I1034" s="9">
        <v>0</v>
      </c>
      <c r="J1034" s="9">
        <v>146.70000000000164</v>
      </c>
      <c r="K1034" s="9">
        <v>664.40000000000055</v>
      </c>
      <c r="M1034" s="72">
        <f t="shared" si="25"/>
        <v>811.10000000000218</v>
      </c>
      <c r="S1034" s="294"/>
      <c r="T1034" s="68"/>
      <c r="U1034" s="396"/>
      <c r="V1034" s="68"/>
      <c r="W1034" s="68"/>
    </row>
    <row r="1035" spans="1:23" ht="15">
      <c r="A1035" s="28" t="s">
        <v>1001</v>
      </c>
      <c r="B1035" s="294" t="s">
        <v>2226</v>
      </c>
      <c r="C1035" s="3"/>
      <c r="D1035" s="3"/>
      <c r="E1035" s="9" t="s">
        <v>284</v>
      </c>
      <c r="F1035" s="9" t="s">
        <v>284</v>
      </c>
      <c r="G1035" s="9" t="s">
        <v>284</v>
      </c>
      <c r="H1035" s="9" t="s">
        <v>284</v>
      </c>
      <c r="I1035" s="9">
        <v>0</v>
      </c>
      <c r="J1035" s="9">
        <v>397.80000000000018</v>
      </c>
      <c r="K1035" s="9">
        <v>394.80000000000018</v>
      </c>
      <c r="M1035" s="72">
        <f t="shared" si="25"/>
        <v>792.60000000000036</v>
      </c>
      <c r="S1035" s="68"/>
      <c r="T1035" s="68"/>
      <c r="U1035" s="397"/>
      <c r="V1035" s="68"/>
      <c r="W1035" s="68"/>
    </row>
    <row r="1036" spans="1:23" ht="15">
      <c r="A1036" s="28" t="s">
        <v>1002</v>
      </c>
      <c r="B1036" s="68" t="s">
        <v>828</v>
      </c>
      <c r="E1036" s="9" t="s">
        <v>284</v>
      </c>
      <c r="F1036" s="9" t="s">
        <v>284</v>
      </c>
      <c r="G1036" s="9" t="s">
        <v>284</v>
      </c>
      <c r="H1036" s="9">
        <v>413.99999999999909</v>
      </c>
      <c r="I1036" s="9">
        <v>0</v>
      </c>
      <c r="J1036" s="9">
        <v>314.40000000000055</v>
      </c>
      <c r="K1036" s="9">
        <v>17.100000000000364</v>
      </c>
      <c r="M1036" s="72">
        <f t="shared" si="25"/>
        <v>745.5</v>
      </c>
      <c r="S1036" s="294"/>
      <c r="T1036" s="68"/>
      <c r="U1036" s="397"/>
      <c r="V1036" s="68"/>
      <c r="W1036" s="68"/>
    </row>
    <row r="1037" spans="1:23" ht="15">
      <c r="A1037" s="28" t="s">
        <v>1003</v>
      </c>
      <c r="B1037" s="235" t="s">
        <v>1843</v>
      </c>
      <c r="C1037" s="3"/>
      <c r="D1037" s="3"/>
      <c r="E1037" s="9" t="s">
        <v>284</v>
      </c>
      <c r="F1037" s="9" t="s">
        <v>284</v>
      </c>
      <c r="G1037" s="9" t="s">
        <v>284</v>
      </c>
      <c r="H1037" s="9" t="s">
        <v>284</v>
      </c>
      <c r="I1037" s="9">
        <v>0</v>
      </c>
      <c r="J1037" s="9">
        <v>194.10000000000127</v>
      </c>
      <c r="K1037" s="9">
        <v>486.09999999999945</v>
      </c>
      <c r="M1037" s="72">
        <f t="shared" ref="M1037:M1073" si="26">SUM(E1037:K1037)</f>
        <v>680.20000000000073</v>
      </c>
      <c r="S1037" s="294"/>
      <c r="T1037" s="68"/>
      <c r="U1037" s="396"/>
      <c r="V1037" s="68"/>
      <c r="W1037" s="68"/>
    </row>
    <row r="1038" spans="1:23" ht="15">
      <c r="A1038" s="28" t="s">
        <v>1004</v>
      </c>
      <c r="B1038" s="240" t="s">
        <v>1836</v>
      </c>
      <c r="C1038" s="3"/>
      <c r="D1038" s="3"/>
      <c r="E1038" s="9" t="s">
        <v>284</v>
      </c>
      <c r="F1038" s="9" t="s">
        <v>284</v>
      </c>
      <c r="G1038" s="9" t="s">
        <v>284</v>
      </c>
      <c r="H1038" s="9" t="s">
        <v>284</v>
      </c>
      <c r="I1038" s="9">
        <v>0</v>
      </c>
      <c r="J1038" s="9">
        <v>113.69999999999982</v>
      </c>
      <c r="K1038" s="9">
        <v>551.89999999999782</v>
      </c>
      <c r="M1038" s="72">
        <f t="shared" si="26"/>
        <v>665.59999999999764</v>
      </c>
      <c r="S1038" s="294"/>
      <c r="T1038" s="68"/>
      <c r="U1038" s="396"/>
      <c r="V1038" s="68"/>
      <c r="W1038" s="68"/>
    </row>
    <row r="1039" spans="1:23" ht="15">
      <c r="A1039" s="28" t="s">
        <v>1005</v>
      </c>
      <c r="B1039" s="68" t="s">
        <v>164</v>
      </c>
      <c r="E1039" s="9" t="s">
        <v>284</v>
      </c>
      <c r="F1039" s="9" t="s">
        <v>284</v>
      </c>
      <c r="G1039" s="227">
        <v>658.8</v>
      </c>
      <c r="H1039" s="9" t="s">
        <v>284</v>
      </c>
      <c r="I1039" s="9">
        <v>0</v>
      </c>
      <c r="J1039" s="9" t="s">
        <v>284</v>
      </c>
      <c r="K1039" s="9" t="s">
        <v>284</v>
      </c>
      <c r="L1039" s="74"/>
      <c r="M1039" s="72">
        <f t="shared" si="26"/>
        <v>658.8</v>
      </c>
      <c r="O1039" t="s">
        <v>299</v>
      </c>
      <c r="S1039" s="68"/>
      <c r="T1039" s="68"/>
      <c r="U1039" s="396"/>
      <c r="V1039" s="68"/>
      <c r="W1039" s="68"/>
    </row>
    <row r="1040" spans="1:23" ht="15">
      <c r="A1040" s="28" t="s">
        <v>1006</v>
      </c>
      <c r="B1040" s="240" t="s">
        <v>1841</v>
      </c>
      <c r="C1040" s="3"/>
      <c r="D1040" s="3"/>
      <c r="E1040" s="9" t="s">
        <v>284</v>
      </c>
      <c r="F1040" s="9" t="s">
        <v>284</v>
      </c>
      <c r="G1040" s="9" t="s">
        <v>284</v>
      </c>
      <c r="H1040" s="9" t="s">
        <v>284</v>
      </c>
      <c r="I1040" s="9">
        <v>0</v>
      </c>
      <c r="J1040" s="9">
        <v>253.59999999999945</v>
      </c>
      <c r="K1040" s="9">
        <v>401.80000000000109</v>
      </c>
      <c r="M1040" s="72">
        <f t="shared" si="26"/>
        <v>655.40000000000055</v>
      </c>
      <c r="S1040" s="68"/>
      <c r="T1040" s="68"/>
      <c r="U1040" s="396"/>
      <c r="V1040" s="68"/>
      <c r="W1040" s="68"/>
    </row>
    <row r="1041" spans="1:23" ht="15">
      <c r="A1041" s="28" t="s">
        <v>1007</v>
      </c>
      <c r="B1041" s="294" t="s">
        <v>2259</v>
      </c>
      <c r="C1041" s="3"/>
      <c r="D1041" s="3"/>
      <c r="E1041" s="9" t="s">
        <v>284</v>
      </c>
      <c r="F1041" s="9" t="s">
        <v>284</v>
      </c>
      <c r="G1041" s="9" t="s">
        <v>284</v>
      </c>
      <c r="H1041" s="9" t="s">
        <v>284</v>
      </c>
      <c r="I1041" s="9">
        <v>0</v>
      </c>
      <c r="J1041" s="9" t="s">
        <v>284</v>
      </c>
      <c r="K1041" s="9">
        <v>647.49999999999909</v>
      </c>
      <c r="M1041" s="72">
        <f t="shared" si="26"/>
        <v>647.49999999999909</v>
      </c>
      <c r="S1041" s="68"/>
      <c r="T1041" s="68"/>
      <c r="U1041" s="397"/>
      <c r="V1041" s="68"/>
      <c r="W1041" s="68"/>
    </row>
    <row r="1042" spans="1:23" ht="15">
      <c r="A1042" s="28" t="s">
        <v>1008</v>
      </c>
      <c r="B1042" s="68" t="s">
        <v>178</v>
      </c>
      <c r="E1042" s="9">
        <v>481.5</v>
      </c>
      <c r="F1042" s="9">
        <v>124.6</v>
      </c>
      <c r="G1042" s="9" t="s">
        <v>284</v>
      </c>
      <c r="H1042" s="9" t="s">
        <v>284</v>
      </c>
      <c r="I1042" s="9">
        <v>0</v>
      </c>
      <c r="J1042" s="9" t="s">
        <v>284</v>
      </c>
      <c r="K1042" s="9" t="s">
        <v>284</v>
      </c>
      <c r="L1042" s="74"/>
      <c r="M1042" s="72">
        <f t="shared" si="26"/>
        <v>606.1</v>
      </c>
      <c r="S1042" s="294"/>
      <c r="T1042" s="68"/>
      <c r="U1042" s="396"/>
      <c r="V1042" s="68"/>
      <c r="W1042" s="68"/>
    </row>
    <row r="1043" spans="1:23" ht="15">
      <c r="A1043" s="28" t="s">
        <v>1009</v>
      </c>
      <c r="B1043" s="240" t="s">
        <v>1840</v>
      </c>
      <c r="C1043" s="3"/>
      <c r="D1043" s="3"/>
      <c r="E1043" s="9" t="s">
        <v>284</v>
      </c>
      <c r="F1043" s="9" t="s">
        <v>284</v>
      </c>
      <c r="G1043" s="9" t="s">
        <v>284</v>
      </c>
      <c r="H1043" s="9" t="s">
        <v>284</v>
      </c>
      <c r="I1043" s="9">
        <v>0</v>
      </c>
      <c r="J1043" s="9">
        <v>377.89999999999873</v>
      </c>
      <c r="K1043" s="9">
        <v>210</v>
      </c>
      <c r="M1043" s="72">
        <f t="shared" si="26"/>
        <v>587.89999999999873</v>
      </c>
      <c r="S1043" s="294"/>
      <c r="T1043" s="68"/>
      <c r="U1043" s="396"/>
      <c r="V1043" s="68"/>
      <c r="W1043" s="68"/>
    </row>
    <row r="1044" spans="1:23" ht="15">
      <c r="A1044" s="28" t="s">
        <v>1010</v>
      </c>
      <c r="B1044" s="294" t="s">
        <v>2224</v>
      </c>
      <c r="C1044" s="3"/>
      <c r="D1044" s="3"/>
      <c r="E1044" s="9" t="s">
        <v>284</v>
      </c>
      <c r="F1044" s="9" t="s">
        <v>284</v>
      </c>
      <c r="G1044" s="9" t="s">
        <v>284</v>
      </c>
      <c r="H1044" s="9" t="s">
        <v>284</v>
      </c>
      <c r="I1044" s="9">
        <v>0</v>
      </c>
      <c r="J1044" s="9">
        <v>222.90000000000146</v>
      </c>
      <c r="K1044" s="9">
        <v>353.19999999999982</v>
      </c>
      <c r="M1044" s="72">
        <f t="shared" si="26"/>
        <v>576.10000000000127</v>
      </c>
      <c r="S1044" s="28"/>
      <c r="T1044" s="68"/>
      <c r="U1044" s="396"/>
      <c r="V1044" s="68"/>
      <c r="W1044" s="68"/>
    </row>
    <row r="1045" spans="1:23" ht="15">
      <c r="A1045" s="28" t="s">
        <v>1011</v>
      </c>
      <c r="B1045" s="68" t="s">
        <v>855</v>
      </c>
      <c r="E1045" s="9" t="s">
        <v>284</v>
      </c>
      <c r="F1045" s="9" t="s">
        <v>284</v>
      </c>
      <c r="G1045" s="9" t="s">
        <v>284</v>
      </c>
      <c r="H1045" s="9">
        <v>553.400000000001</v>
      </c>
      <c r="I1045" s="9">
        <v>0</v>
      </c>
      <c r="J1045" s="9" t="s">
        <v>284</v>
      </c>
      <c r="K1045" s="9" t="s">
        <v>284</v>
      </c>
      <c r="L1045" s="74"/>
      <c r="M1045" s="72">
        <f t="shared" si="26"/>
        <v>553.400000000001</v>
      </c>
      <c r="S1045" s="235"/>
      <c r="T1045" s="68"/>
      <c r="U1045" s="396"/>
      <c r="V1045" s="68"/>
      <c r="W1045" s="68"/>
    </row>
    <row r="1046" spans="1:23" ht="15">
      <c r="A1046" s="28" t="s">
        <v>1012</v>
      </c>
      <c r="B1046" s="294" t="s">
        <v>2284</v>
      </c>
      <c r="C1046" s="3"/>
      <c r="D1046" s="3"/>
      <c r="E1046" s="9" t="s">
        <v>284</v>
      </c>
      <c r="F1046" s="9" t="s">
        <v>284</v>
      </c>
      <c r="G1046" s="9" t="s">
        <v>284</v>
      </c>
      <c r="H1046" s="9" t="s">
        <v>284</v>
      </c>
      <c r="I1046" s="9">
        <v>0</v>
      </c>
      <c r="J1046" s="9" t="s">
        <v>284</v>
      </c>
      <c r="K1046" s="9">
        <v>540.89999999999873</v>
      </c>
      <c r="M1046" s="72">
        <f t="shared" si="26"/>
        <v>540.89999999999873</v>
      </c>
      <c r="S1046" s="294"/>
      <c r="T1046" s="68"/>
      <c r="U1046" s="396"/>
      <c r="V1046" s="68"/>
      <c r="W1046" s="68"/>
    </row>
    <row r="1047" spans="1:23" ht="15">
      <c r="A1047" s="28" t="s">
        <v>1013</v>
      </c>
      <c r="B1047" s="294" t="s">
        <v>2283</v>
      </c>
      <c r="C1047" s="3"/>
      <c r="D1047" s="3"/>
      <c r="E1047" s="9" t="s">
        <v>284</v>
      </c>
      <c r="F1047" s="9" t="s">
        <v>284</v>
      </c>
      <c r="G1047" s="9" t="s">
        <v>284</v>
      </c>
      <c r="H1047" s="9" t="s">
        <v>284</v>
      </c>
      <c r="I1047" s="9">
        <v>0</v>
      </c>
      <c r="J1047" s="9" t="s">
        <v>284</v>
      </c>
      <c r="K1047" s="9">
        <v>506.90000000000009</v>
      </c>
      <c r="M1047" s="72">
        <f t="shared" si="26"/>
        <v>506.90000000000009</v>
      </c>
      <c r="S1047" s="294"/>
      <c r="T1047" s="68"/>
      <c r="U1047" s="396"/>
      <c r="V1047" s="68"/>
      <c r="W1047" s="68"/>
    </row>
    <row r="1048" spans="1:23" ht="15">
      <c r="A1048" s="28" t="s">
        <v>1014</v>
      </c>
      <c r="B1048" s="294" t="s">
        <v>2281</v>
      </c>
      <c r="C1048" s="3"/>
      <c r="D1048" s="3"/>
      <c r="E1048" s="9" t="s">
        <v>284</v>
      </c>
      <c r="F1048" s="9" t="s">
        <v>284</v>
      </c>
      <c r="G1048" s="9" t="s">
        <v>284</v>
      </c>
      <c r="H1048" s="9" t="s">
        <v>284</v>
      </c>
      <c r="I1048" s="9">
        <v>0</v>
      </c>
      <c r="J1048" s="9" t="s">
        <v>284</v>
      </c>
      <c r="K1048" s="9">
        <v>478.39999999999873</v>
      </c>
      <c r="M1048" s="72">
        <f t="shared" si="26"/>
        <v>478.39999999999873</v>
      </c>
      <c r="S1048" s="28"/>
      <c r="T1048" s="68"/>
      <c r="U1048" s="396"/>
      <c r="V1048" s="68"/>
      <c r="W1048" s="68"/>
    </row>
    <row r="1049" spans="1:23" ht="15">
      <c r="A1049" s="28" t="s">
        <v>1015</v>
      </c>
      <c r="B1049" s="294" t="s">
        <v>2253</v>
      </c>
      <c r="C1049" s="3"/>
      <c r="D1049" s="3"/>
      <c r="E1049" s="9" t="s">
        <v>284</v>
      </c>
      <c r="F1049" s="9" t="s">
        <v>284</v>
      </c>
      <c r="G1049" s="9" t="s">
        <v>284</v>
      </c>
      <c r="H1049" s="9" t="s">
        <v>284</v>
      </c>
      <c r="I1049" s="9">
        <v>0</v>
      </c>
      <c r="J1049" s="9" t="s">
        <v>284</v>
      </c>
      <c r="K1049" s="9">
        <v>466.99999999999727</v>
      </c>
      <c r="M1049" s="72">
        <f t="shared" si="26"/>
        <v>466.99999999999727</v>
      </c>
      <c r="S1049" s="235"/>
      <c r="T1049" s="68"/>
      <c r="U1049" s="396"/>
      <c r="V1049" s="68"/>
      <c r="W1049" s="68"/>
    </row>
    <row r="1050" spans="1:23" ht="15">
      <c r="A1050" s="28" t="s">
        <v>1016</v>
      </c>
      <c r="B1050" s="240" t="s">
        <v>1826</v>
      </c>
      <c r="C1050" s="3"/>
      <c r="D1050" s="3"/>
      <c r="E1050" s="9" t="s">
        <v>284</v>
      </c>
      <c r="F1050" s="9" t="s">
        <v>284</v>
      </c>
      <c r="G1050" s="9" t="s">
        <v>284</v>
      </c>
      <c r="H1050" s="9" t="s">
        <v>284</v>
      </c>
      <c r="I1050" s="9">
        <v>0</v>
      </c>
      <c r="J1050" s="9">
        <v>430.50000000000091</v>
      </c>
      <c r="K1050" s="9" t="s">
        <v>284</v>
      </c>
      <c r="M1050" s="72">
        <f t="shared" si="26"/>
        <v>430.50000000000091</v>
      </c>
      <c r="S1050" s="68"/>
      <c r="T1050" s="68"/>
      <c r="U1050" s="396"/>
      <c r="V1050" s="68"/>
      <c r="W1050" s="68"/>
    </row>
    <row r="1051" spans="1:23" ht="15">
      <c r="A1051" s="28" t="s">
        <v>1017</v>
      </c>
      <c r="B1051" s="68" t="s">
        <v>815</v>
      </c>
      <c r="E1051" s="9" t="s">
        <v>284</v>
      </c>
      <c r="F1051" s="9" t="s">
        <v>284</v>
      </c>
      <c r="G1051" s="9" t="s">
        <v>284</v>
      </c>
      <c r="H1051" s="9">
        <v>428.89999999999782</v>
      </c>
      <c r="I1051" s="9">
        <v>0</v>
      </c>
      <c r="J1051" s="9" t="s">
        <v>284</v>
      </c>
      <c r="K1051" s="9" t="s">
        <v>284</v>
      </c>
      <c r="L1051" s="74"/>
      <c r="M1051" s="72">
        <f t="shared" si="26"/>
        <v>428.89999999999782</v>
      </c>
      <c r="S1051" s="68"/>
      <c r="T1051" s="68"/>
      <c r="U1051" s="396"/>
      <c r="V1051" s="68"/>
      <c r="W1051" s="68"/>
    </row>
    <row r="1052" spans="1:23" ht="15">
      <c r="A1052" s="28" t="s">
        <v>1018</v>
      </c>
      <c r="B1052" s="240" t="s">
        <v>1834</v>
      </c>
      <c r="C1052" s="3"/>
      <c r="D1052" s="3"/>
      <c r="E1052" s="9" t="s">
        <v>284</v>
      </c>
      <c r="F1052" s="9" t="s">
        <v>284</v>
      </c>
      <c r="G1052" s="9" t="s">
        <v>284</v>
      </c>
      <c r="H1052" s="9" t="s">
        <v>284</v>
      </c>
      <c r="I1052" s="9">
        <v>0</v>
      </c>
      <c r="J1052" s="9">
        <v>358.39999999999873</v>
      </c>
      <c r="K1052" s="9">
        <v>54.5</v>
      </c>
      <c r="M1052" s="72">
        <f t="shared" si="26"/>
        <v>412.89999999999873</v>
      </c>
      <c r="S1052" s="294"/>
      <c r="T1052" s="68"/>
      <c r="U1052" s="396"/>
      <c r="V1052" s="68"/>
      <c r="W1052" s="68"/>
    </row>
    <row r="1053" spans="1:23" ht="15">
      <c r="A1053" s="28" t="s">
        <v>1019</v>
      </c>
      <c r="B1053" s="294" t="s">
        <v>2258</v>
      </c>
      <c r="C1053" s="3"/>
      <c r="D1053" s="3"/>
      <c r="E1053" s="9" t="s">
        <v>284</v>
      </c>
      <c r="F1053" s="9" t="s">
        <v>284</v>
      </c>
      <c r="G1053" s="9" t="s">
        <v>284</v>
      </c>
      <c r="H1053" s="9" t="s">
        <v>284</v>
      </c>
      <c r="I1053" s="9">
        <v>0</v>
      </c>
      <c r="J1053" s="9" t="s">
        <v>284</v>
      </c>
      <c r="K1053" s="9">
        <v>402.00000000000091</v>
      </c>
      <c r="M1053" s="72">
        <f t="shared" si="26"/>
        <v>402.00000000000091</v>
      </c>
    </row>
    <row r="1054" spans="1:23" ht="15">
      <c r="A1054" s="28" t="s">
        <v>1020</v>
      </c>
      <c r="B1054" s="240" t="s">
        <v>1837</v>
      </c>
      <c r="C1054" s="3"/>
      <c r="D1054" s="3"/>
      <c r="E1054" s="9" t="s">
        <v>284</v>
      </c>
      <c r="F1054" s="9" t="s">
        <v>284</v>
      </c>
      <c r="G1054" s="9" t="s">
        <v>284</v>
      </c>
      <c r="H1054" s="9" t="s">
        <v>284</v>
      </c>
      <c r="I1054" s="9">
        <v>0</v>
      </c>
      <c r="J1054" s="9">
        <v>209.20000000000073</v>
      </c>
      <c r="K1054" s="9">
        <v>192.70000000000255</v>
      </c>
      <c r="M1054" s="72">
        <f t="shared" si="26"/>
        <v>401.90000000000327</v>
      </c>
    </row>
    <row r="1055" spans="1:23" ht="15">
      <c r="A1055" s="28" t="s">
        <v>1021</v>
      </c>
      <c r="B1055" s="294" t="s">
        <v>2222</v>
      </c>
      <c r="C1055" s="3"/>
      <c r="D1055" s="3"/>
      <c r="E1055" s="9" t="s">
        <v>284</v>
      </c>
      <c r="F1055" s="9" t="s">
        <v>284</v>
      </c>
      <c r="G1055" s="9" t="s">
        <v>284</v>
      </c>
      <c r="H1055" s="9" t="s">
        <v>284</v>
      </c>
      <c r="I1055" s="9">
        <v>0</v>
      </c>
      <c r="J1055" s="9">
        <v>345.49999999999909</v>
      </c>
      <c r="K1055" s="9">
        <v>54.600000000001273</v>
      </c>
      <c r="M1055" s="72">
        <f t="shared" si="26"/>
        <v>400.10000000000036</v>
      </c>
    </row>
    <row r="1056" spans="1:23" ht="15">
      <c r="A1056" s="28" t="s">
        <v>1022</v>
      </c>
      <c r="B1056" s="294" t="s">
        <v>2543</v>
      </c>
      <c r="C1056" s="3"/>
      <c r="D1056" s="3"/>
      <c r="E1056" s="9" t="s">
        <v>284</v>
      </c>
      <c r="F1056" s="9" t="s">
        <v>284</v>
      </c>
      <c r="G1056" s="9" t="s">
        <v>284</v>
      </c>
      <c r="H1056" s="9" t="s">
        <v>284</v>
      </c>
      <c r="I1056" s="9">
        <v>0</v>
      </c>
      <c r="J1056" s="9" t="s">
        <v>284</v>
      </c>
      <c r="K1056" s="9">
        <v>399.19999999999982</v>
      </c>
      <c r="M1056" s="72">
        <f t="shared" si="26"/>
        <v>399.19999999999982</v>
      </c>
    </row>
    <row r="1057" spans="1:13" ht="15">
      <c r="A1057" s="28" t="s">
        <v>1023</v>
      </c>
      <c r="B1057" s="240" t="s">
        <v>1835</v>
      </c>
      <c r="C1057" s="3"/>
      <c r="D1057" s="3"/>
      <c r="E1057" s="9" t="s">
        <v>284</v>
      </c>
      <c r="F1057" s="9" t="s">
        <v>284</v>
      </c>
      <c r="G1057" s="9" t="s">
        <v>284</v>
      </c>
      <c r="H1057" s="9" t="s">
        <v>284</v>
      </c>
      <c r="I1057" s="9">
        <v>0</v>
      </c>
      <c r="J1057" s="9">
        <v>298.30000000000018</v>
      </c>
      <c r="K1057" s="9">
        <v>79.700000000000728</v>
      </c>
      <c r="M1057" s="72">
        <f t="shared" si="26"/>
        <v>378.00000000000091</v>
      </c>
    </row>
    <row r="1058" spans="1:13" ht="15">
      <c r="A1058" s="28" t="s">
        <v>1024</v>
      </c>
      <c r="B1058" s="68" t="s">
        <v>179</v>
      </c>
      <c r="E1058" s="9">
        <v>372.7</v>
      </c>
      <c r="F1058" s="9" t="s">
        <v>284</v>
      </c>
      <c r="G1058" s="9" t="s">
        <v>284</v>
      </c>
      <c r="H1058" s="9" t="s">
        <v>284</v>
      </c>
      <c r="I1058" s="9">
        <v>0</v>
      </c>
      <c r="J1058" s="9" t="s">
        <v>284</v>
      </c>
      <c r="K1058" s="9" t="s">
        <v>284</v>
      </c>
      <c r="L1058" s="74"/>
      <c r="M1058" s="72">
        <f t="shared" si="26"/>
        <v>372.7</v>
      </c>
    </row>
    <row r="1059" spans="1:13" ht="15">
      <c r="A1059" s="28" t="s">
        <v>1025</v>
      </c>
      <c r="B1059" s="294" t="s">
        <v>2219</v>
      </c>
      <c r="C1059" s="3"/>
      <c r="D1059" s="3"/>
      <c r="E1059" s="9" t="s">
        <v>284</v>
      </c>
      <c r="F1059" s="9" t="s">
        <v>284</v>
      </c>
      <c r="G1059" s="9" t="s">
        <v>284</v>
      </c>
      <c r="H1059" s="9" t="s">
        <v>284</v>
      </c>
      <c r="I1059" s="9">
        <v>0</v>
      </c>
      <c r="J1059" s="9">
        <v>368.00000000000091</v>
      </c>
      <c r="K1059" s="9" t="s">
        <v>284</v>
      </c>
      <c r="M1059" s="72">
        <f t="shared" si="26"/>
        <v>368.00000000000091</v>
      </c>
    </row>
    <row r="1060" spans="1:13" ht="15">
      <c r="A1060" s="28" t="s">
        <v>1026</v>
      </c>
      <c r="B1060" s="294" t="s">
        <v>2256</v>
      </c>
      <c r="C1060" s="3"/>
      <c r="D1060" s="3"/>
      <c r="E1060" s="9" t="s">
        <v>284</v>
      </c>
      <c r="F1060" s="9" t="s">
        <v>284</v>
      </c>
      <c r="G1060" s="9" t="s">
        <v>284</v>
      </c>
      <c r="H1060" s="9" t="s">
        <v>284</v>
      </c>
      <c r="I1060" s="9">
        <v>0</v>
      </c>
      <c r="J1060" s="9" t="s">
        <v>284</v>
      </c>
      <c r="K1060" s="9">
        <v>347.30000000000109</v>
      </c>
      <c r="M1060" s="72">
        <f t="shared" si="26"/>
        <v>347.30000000000109</v>
      </c>
    </row>
    <row r="1061" spans="1:13" ht="15">
      <c r="A1061" s="28" t="s">
        <v>1027</v>
      </c>
      <c r="B1061" s="68" t="s">
        <v>840</v>
      </c>
      <c r="E1061" s="9" t="s">
        <v>284</v>
      </c>
      <c r="F1061" s="9" t="s">
        <v>284</v>
      </c>
      <c r="G1061" s="9" t="s">
        <v>284</v>
      </c>
      <c r="H1061" s="9">
        <v>322.80000000000018</v>
      </c>
      <c r="I1061" s="9">
        <v>0</v>
      </c>
      <c r="J1061" s="9" t="s">
        <v>284</v>
      </c>
      <c r="K1061" s="9" t="s">
        <v>284</v>
      </c>
      <c r="L1061" s="74"/>
      <c r="M1061" s="72">
        <f t="shared" si="26"/>
        <v>322.80000000000018</v>
      </c>
    </row>
    <row r="1062" spans="1:13" ht="15">
      <c r="A1062" s="28" t="s">
        <v>1028</v>
      </c>
      <c r="B1062" s="68" t="s">
        <v>845</v>
      </c>
      <c r="E1062" s="9" t="s">
        <v>284</v>
      </c>
      <c r="F1062" s="9" t="s">
        <v>284</v>
      </c>
      <c r="G1062" s="9" t="s">
        <v>284</v>
      </c>
      <c r="H1062" s="9">
        <v>321.19999999999891</v>
      </c>
      <c r="I1062" s="9">
        <v>0</v>
      </c>
      <c r="J1062" s="9" t="s">
        <v>284</v>
      </c>
      <c r="K1062" s="9" t="s">
        <v>284</v>
      </c>
      <c r="L1062" s="74"/>
      <c r="M1062" s="72">
        <f t="shared" si="26"/>
        <v>321.19999999999891</v>
      </c>
    </row>
    <row r="1063" spans="1:13" ht="15">
      <c r="A1063" s="28" t="s">
        <v>1029</v>
      </c>
      <c r="B1063" s="294" t="s">
        <v>2255</v>
      </c>
      <c r="C1063" s="3"/>
      <c r="D1063" s="3"/>
      <c r="E1063" s="9" t="s">
        <v>284</v>
      </c>
      <c r="F1063" s="9" t="s">
        <v>284</v>
      </c>
      <c r="G1063" s="9" t="s">
        <v>284</v>
      </c>
      <c r="H1063" s="9" t="s">
        <v>284</v>
      </c>
      <c r="I1063" s="9">
        <v>0</v>
      </c>
      <c r="J1063" s="9" t="s">
        <v>284</v>
      </c>
      <c r="K1063" s="9">
        <v>266.20000000000164</v>
      </c>
      <c r="M1063" s="72">
        <f t="shared" si="26"/>
        <v>266.20000000000164</v>
      </c>
    </row>
    <row r="1064" spans="1:13" ht="15">
      <c r="A1064" s="28" t="s">
        <v>1030</v>
      </c>
      <c r="B1064" s="294" t="s">
        <v>2252</v>
      </c>
      <c r="C1064" s="3"/>
      <c r="D1064" s="3"/>
      <c r="E1064" s="9" t="s">
        <v>284</v>
      </c>
      <c r="F1064" s="9" t="s">
        <v>284</v>
      </c>
      <c r="G1064" s="9" t="s">
        <v>284</v>
      </c>
      <c r="H1064" s="9" t="s">
        <v>284</v>
      </c>
      <c r="I1064" s="9">
        <v>0</v>
      </c>
      <c r="J1064" s="9" t="s">
        <v>284</v>
      </c>
      <c r="K1064" s="9">
        <v>239.70000000000164</v>
      </c>
      <c r="M1064" s="72">
        <f t="shared" si="26"/>
        <v>239.70000000000164</v>
      </c>
    </row>
    <row r="1065" spans="1:13" ht="15">
      <c r="A1065" s="28" t="s">
        <v>1031</v>
      </c>
      <c r="B1065" s="294" t="s">
        <v>2257</v>
      </c>
      <c r="C1065" s="3"/>
      <c r="D1065" s="3"/>
      <c r="E1065" s="9" t="s">
        <v>284</v>
      </c>
      <c r="F1065" s="9" t="s">
        <v>284</v>
      </c>
      <c r="G1065" s="9" t="s">
        <v>284</v>
      </c>
      <c r="H1065" s="9" t="s">
        <v>284</v>
      </c>
      <c r="I1065" s="9">
        <v>0</v>
      </c>
      <c r="J1065" s="9" t="s">
        <v>284</v>
      </c>
      <c r="K1065" s="9">
        <v>195.99999999999818</v>
      </c>
      <c r="M1065" s="72">
        <f t="shared" si="26"/>
        <v>195.99999999999818</v>
      </c>
    </row>
    <row r="1066" spans="1:13" ht="15">
      <c r="A1066" s="28" t="s">
        <v>1032</v>
      </c>
      <c r="B1066" s="294" t="s">
        <v>2254</v>
      </c>
      <c r="C1066" s="3"/>
      <c r="D1066" s="3"/>
      <c r="E1066" s="9" t="s">
        <v>284</v>
      </c>
      <c r="F1066" s="9" t="s">
        <v>284</v>
      </c>
      <c r="G1066" s="9" t="s">
        <v>284</v>
      </c>
      <c r="H1066" s="9" t="s">
        <v>284</v>
      </c>
      <c r="I1066" s="9">
        <v>0</v>
      </c>
      <c r="J1066" s="9" t="s">
        <v>284</v>
      </c>
      <c r="K1066" s="9">
        <v>175.89999999999873</v>
      </c>
      <c r="M1066" s="72">
        <f t="shared" si="26"/>
        <v>175.89999999999873</v>
      </c>
    </row>
    <row r="1067" spans="1:13" ht="15">
      <c r="A1067" s="28" t="s">
        <v>1033</v>
      </c>
      <c r="B1067" s="294" t="s">
        <v>2260</v>
      </c>
      <c r="C1067" s="3"/>
      <c r="D1067" s="3"/>
      <c r="E1067" s="9" t="s">
        <v>284</v>
      </c>
      <c r="F1067" s="9" t="s">
        <v>284</v>
      </c>
      <c r="G1067" s="9" t="s">
        <v>284</v>
      </c>
      <c r="H1067" s="9" t="s">
        <v>284</v>
      </c>
      <c r="I1067" s="9">
        <v>0</v>
      </c>
      <c r="J1067" s="9" t="s">
        <v>284</v>
      </c>
      <c r="K1067" s="9">
        <v>143.40000000000236</v>
      </c>
      <c r="M1067" s="72">
        <f t="shared" si="26"/>
        <v>143.40000000000236</v>
      </c>
    </row>
    <row r="1068" spans="1:13" ht="15">
      <c r="A1068" s="28" t="s">
        <v>1034</v>
      </c>
      <c r="B1068" s="235" t="s">
        <v>1821</v>
      </c>
      <c r="C1068" s="3"/>
      <c r="D1068" s="3"/>
      <c r="E1068" s="9" t="s">
        <v>284</v>
      </c>
      <c r="F1068" s="9" t="s">
        <v>284</v>
      </c>
      <c r="G1068" s="9" t="s">
        <v>284</v>
      </c>
      <c r="H1068" s="9" t="s">
        <v>284</v>
      </c>
      <c r="I1068" s="9">
        <v>0</v>
      </c>
      <c r="J1068" s="9" t="s">
        <v>284</v>
      </c>
      <c r="K1068" s="9" t="s">
        <v>284</v>
      </c>
      <c r="L1068" s="74"/>
      <c r="M1068" s="72">
        <f t="shared" si="26"/>
        <v>0</v>
      </c>
    </row>
    <row r="1069" spans="1:13" ht="15">
      <c r="A1069" s="28" t="s">
        <v>1035</v>
      </c>
      <c r="B1069" s="240" t="s">
        <v>1832</v>
      </c>
      <c r="C1069" s="3"/>
      <c r="D1069" s="3"/>
      <c r="E1069" s="9" t="s">
        <v>284</v>
      </c>
      <c r="F1069" s="9" t="s">
        <v>284</v>
      </c>
      <c r="G1069" s="9" t="s">
        <v>284</v>
      </c>
      <c r="H1069" s="9" t="s">
        <v>284</v>
      </c>
      <c r="I1069" s="9">
        <v>0</v>
      </c>
      <c r="J1069" s="9" t="s">
        <v>284</v>
      </c>
      <c r="K1069" s="9" t="s">
        <v>284</v>
      </c>
      <c r="L1069" s="74"/>
      <c r="M1069" s="72">
        <f t="shared" si="26"/>
        <v>0</v>
      </c>
    </row>
    <row r="1070" spans="1:13" ht="15">
      <c r="A1070" s="28" t="s">
        <v>1036</v>
      </c>
      <c r="B1070" s="240" t="s">
        <v>1831</v>
      </c>
      <c r="C1070" s="3"/>
      <c r="D1070" s="3"/>
      <c r="E1070" s="9" t="s">
        <v>284</v>
      </c>
      <c r="F1070" s="9" t="s">
        <v>284</v>
      </c>
      <c r="G1070" s="9" t="s">
        <v>284</v>
      </c>
      <c r="H1070" s="9" t="s">
        <v>284</v>
      </c>
      <c r="I1070" s="9">
        <v>0</v>
      </c>
      <c r="J1070" s="9" t="s">
        <v>284</v>
      </c>
      <c r="K1070" s="9" t="s">
        <v>284</v>
      </c>
      <c r="L1070" s="74"/>
      <c r="M1070" s="72">
        <f t="shared" si="26"/>
        <v>0</v>
      </c>
    </row>
    <row r="1071" spans="1:13" ht="15">
      <c r="A1071" s="28" t="s">
        <v>1037</v>
      </c>
      <c r="B1071" s="240" t="s">
        <v>1829</v>
      </c>
      <c r="C1071" s="3"/>
      <c r="D1071" s="3"/>
      <c r="E1071" s="9" t="s">
        <v>284</v>
      </c>
      <c r="F1071" s="9" t="s">
        <v>284</v>
      </c>
      <c r="G1071" s="9" t="s">
        <v>284</v>
      </c>
      <c r="H1071" s="9" t="s">
        <v>284</v>
      </c>
      <c r="I1071" s="9">
        <v>0</v>
      </c>
      <c r="J1071" s="9" t="s">
        <v>284</v>
      </c>
      <c r="K1071" s="9" t="s">
        <v>284</v>
      </c>
      <c r="L1071" s="74"/>
      <c r="M1071" s="72">
        <f t="shared" si="26"/>
        <v>0</v>
      </c>
    </row>
    <row r="1072" spans="1:13" ht="15">
      <c r="A1072" s="28" t="s">
        <v>1038</v>
      </c>
      <c r="B1072" s="240" t="s">
        <v>1857</v>
      </c>
      <c r="C1072" s="3"/>
      <c r="D1072" s="3"/>
      <c r="E1072" s="9" t="s">
        <v>284</v>
      </c>
      <c r="F1072" s="9" t="s">
        <v>284</v>
      </c>
      <c r="G1072" s="9" t="s">
        <v>284</v>
      </c>
      <c r="H1072" s="9" t="s">
        <v>284</v>
      </c>
      <c r="I1072" s="9">
        <v>0</v>
      </c>
      <c r="J1072" s="9" t="s">
        <v>284</v>
      </c>
      <c r="K1072" s="9" t="s">
        <v>284</v>
      </c>
      <c r="L1072" s="74"/>
      <c r="M1072" s="72">
        <f t="shared" si="26"/>
        <v>0</v>
      </c>
    </row>
    <row r="1073" spans="1:23" ht="15">
      <c r="A1073" s="28" t="s">
        <v>3838</v>
      </c>
      <c r="B1073" s="240" t="s">
        <v>1839</v>
      </c>
      <c r="C1073" s="3"/>
      <c r="D1073" s="3"/>
      <c r="E1073" s="9" t="s">
        <v>284</v>
      </c>
      <c r="F1073" s="9" t="s">
        <v>284</v>
      </c>
      <c r="G1073" s="9" t="s">
        <v>284</v>
      </c>
      <c r="H1073" s="9" t="s">
        <v>284</v>
      </c>
      <c r="I1073" s="9">
        <v>0</v>
      </c>
      <c r="J1073" s="9" t="s">
        <v>284</v>
      </c>
      <c r="K1073" s="9" t="s">
        <v>284</v>
      </c>
      <c r="M1073" s="72">
        <f t="shared" si="26"/>
        <v>0</v>
      </c>
    </row>
    <row r="1074" spans="1:23" ht="15">
      <c r="A1074" s="28"/>
      <c r="B1074" s="68"/>
      <c r="E1074" s="9"/>
      <c r="F1074" s="9"/>
      <c r="G1074" s="9"/>
      <c r="H1074" s="9"/>
      <c r="L1074" s="74"/>
      <c r="M1074" s="72"/>
    </row>
    <row r="1075" spans="1:23" ht="15">
      <c r="A1075" s="28"/>
      <c r="E1075" s="9"/>
      <c r="L1075" s="74"/>
    </row>
    <row r="1076" spans="1:23" ht="15">
      <c r="A1076" s="28"/>
      <c r="E1076" s="9"/>
      <c r="L1076" s="74"/>
    </row>
    <row r="1077" spans="1:23" ht="25.5">
      <c r="A1077" s="23" t="s">
        <v>194</v>
      </c>
      <c r="L1077" s="74"/>
    </row>
    <row r="1078" spans="1:23">
      <c r="L1078" s="74"/>
    </row>
    <row r="1079" spans="1:23" ht="15">
      <c r="A1079" s="40"/>
      <c r="B1079" s="40"/>
      <c r="C1079" s="40"/>
      <c r="D1079" s="40"/>
      <c r="E1079" s="66">
        <v>2016</v>
      </c>
      <c r="F1079" s="66">
        <v>2017</v>
      </c>
      <c r="G1079" s="66">
        <v>2018</v>
      </c>
      <c r="H1079" s="66">
        <v>2019</v>
      </c>
      <c r="I1079" s="66">
        <v>2020</v>
      </c>
      <c r="J1079" s="66">
        <v>2021</v>
      </c>
      <c r="K1079" s="66">
        <v>2022</v>
      </c>
      <c r="L1079" s="74"/>
      <c r="M1079" s="75" t="s">
        <v>40</v>
      </c>
    </row>
    <row r="1080" spans="1:23" ht="15">
      <c r="A1080" s="28" t="s">
        <v>0</v>
      </c>
      <c r="B1080" s="68" t="s">
        <v>11</v>
      </c>
      <c r="E1080" s="227">
        <v>624.9</v>
      </c>
      <c r="F1080" s="227">
        <v>189.9</v>
      </c>
      <c r="G1080" s="9">
        <v>278.39999999999998</v>
      </c>
      <c r="H1080" s="227">
        <v>365.49999999999909</v>
      </c>
      <c r="I1080" s="9">
        <v>0</v>
      </c>
      <c r="J1080" s="9">
        <v>348.49999999999909</v>
      </c>
      <c r="K1080" s="9">
        <v>227.50000000000091</v>
      </c>
      <c r="M1080" s="72">
        <f t="shared" ref="M1080:M1111" si="27">SUM(E1080:K1080)</f>
        <v>2034.6999999999989</v>
      </c>
      <c r="O1080" t="s">
        <v>329</v>
      </c>
      <c r="S1080" s="294"/>
      <c r="T1080" s="68"/>
      <c r="U1080" s="396"/>
      <c r="V1080" s="68"/>
      <c r="W1080" s="68"/>
    </row>
    <row r="1081" spans="1:23" ht="15">
      <c r="A1081" s="28" t="s">
        <v>2</v>
      </c>
      <c r="B1081" s="68" t="s">
        <v>21</v>
      </c>
      <c r="E1081" s="227">
        <v>574.35</v>
      </c>
      <c r="F1081" s="9">
        <v>66</v>
      </c>
      <c r="G1081" s="223">
        <v>407.6</v>
      </c>
      <c r="H1081" s="9">
        <v>185.20000000000073</v>
      </c>
      <c r="I1081" s="9">
        <v>0</v>
      </c>
      <c r="J1081" s="9">
        <v>310.70000000000073</v>
      </c>
      <c r="K1081" s="227">
        <v>454.89999999999873</v>
      </c>
      <c r="M1081" s="72">
        <f t="shared" si="27"/>
        <v>1998.7500000000002</v>
      </c>
      <c r="O1081" t="s">
        <v>384</v>
      </c>
      <c r="S1081" s="235"/>
      <c r="T1081" s="68"/>
      <c r="U1081" s="396"/>
      <c r="V1081" s="68"/>
      <c r="W1081" s="68"/>
    </row>
    <row r="1082" spans="1:23" ht="15">
      <c r="A1082" s="28" t="s">
        <v>3</v>
      </c>
      <c r="B1082" s="68" t="s">
        <v>25</v>
      </c>
      <c r="E1082" s="222">
        <v>665.6</v>
      </c>
      <c r="F1082" s="9">
        <v>39.299999999999997</v>
      </c>
      <c r="G1082" s="9">
        <v>257.8</v>
      </c>
      <c r="H1082" s="9">
        <v>221.65000000000055</v>
      </c>
      <c r="I1082" s="9">
        <v>0</v>
      </c>
      <c r="J1082" s="9">
        <v>433.89999999999782</v>
      </c>
      <c r="K1082" s="9">
        <v>333.29999999999927</v>
      </c>
      <c r="M1082" s="72">
        <f t="shared" si="27"/>
        <v>1951.5499999999977</v>
      </c>
      <c r="O1082" t="s">
        <v>339</v>
      </c>
      <c r="S1082" s="68"/>
      <c r="T1082" s="68"/>
      <c r="U1082" s="397"/>
      <c r="V1082" s="68"/>
      <c r="W1082" s="68"/>
    </row>
    <row r="1083" spans="1:23" ht="15">
      <c r="A1083" s="28" t="s">
        <v>5</v>
      </c>
      <c r="B1083" s="68" t="s">
        <v>27</v>
      </c>
      <c r="E1083" s="227">
        <v>568</v>
      </c>
      <c r="F1083" s="9">
        <v>123.2</v>
      </c>
      <c r="G1083" s="9">
        <v>171.5</v>
      </c>
      <c r="H1083" s="9">
        <v>46.199999999999363</v>
      </c>
      <c r="I1083" s="9">
        <v>0</v>
      </c>
      <c r="J1083" s="9">
        <v>357.39999999999873</v>
      </c>
      <c r="K1083" s="224">
        <v>568.79999999999927</v>
      </c>
      <c r="M1083" s="72">
        <f t="shared" si="27"/>
        <v>1835.0999999999974</v>
      </c>
      <c r="O1083" t="s">
        <v>307</v>
      </c>
      <c r="R1083" s="226" t="s">
        <v>1968</v>
      </c>
      <c r="S1083" s="294"/>
      <c r="T1083" s="68"/>
      <c r="U1083" s="396"/>
      <c r="V1083" s="68"/>
      <c r="W1083" s="68"/>
    </row>
    <row r="1084" spans="1:23" ht="15">
      <c r="A1084" s="28" t="s">
        <v>7</v>
      </c>
      <c r="B1084" s="68" t="s">
        <v>13</v>
      </c>
      <c r="E1084" s="227">
        <v>623.1</v>
      </c>
      <c r="F1084" s="9">
        <v>114.9</v>
      </c>
      <c r="G1084" s="9">
        <v>177.6</v>
      </c>
      <c r="H1084" s="9">
        <v>173.09999999999673</v>
      </c>
      <c r="I1084" s="9">
        <v>0</v>
      </c>
      <c r="J1084" s="9">
        <v>320.49999999999909</v>
      </c>
      <c r="K1084" s="9">
        <v>355.29999999999836</v>
      </c>
      <c r="M1084" s="72">
        <f t="shared" si="27"/>
        <v>1764.4999999999941</v>
      </c>
      <c r="O1084" t="s">
        <v>303</v>
      </c>
      <c r="S1084" s="235"/>
      <c r="T1084" s="68"/>
      <c r="U1084" s="396"/>
      <c r="V1084" s="68"/>
      <c r="W1084" s="68"/>
    </row>
    <row r="1085" spans="1:23" ht="15">
      <c r="A1085" s="28" t="s">
        <v>8</v>
      </c>
      <c r="B1085" s="68" t="s">
        <v>31</v>
      </c>
      <c r="E1085" s="227">
        <v>590.25</v>
      </c>
      <c r="F1085" s="9">
        <v>55.5</v>
      </c>
      <c r="G1085" s="227">
        <v>320.3</v>
      </c>
      <c r="H1085" s="9">
        <v>228.39999999999873</v>
      </c>
      <c r="I1085" s="9">
        <v>0</v>
      </c>
      <c r="J1085" s="9">
        <v>273.79999999999927</v>
      </c>
      <c r="K1085" s="9">
        <v>230.89999999999964</v>
      </c>
      <c r="M1085" s="72">
        <f t="shared" si="27"/>
        <v>1699.1499999999976</v>
      </c>
      <c r="O1085" t="s">
        <v>341</v>
      </c>
      <c r="S1085" s="235"/>
      <c r="T1085" s="68"/>
      <c r="U1085" s="396"/>
      <c r="V1085" s="68"/>
      <c r="W1085" s="68"/>
    </row>
    <row r="1086" spans="1:23" ht="15">
      <c r="A1086" s="28" t="s">
        <v>10</v>
      </c>
      <c r="B1086" s="68" t="s">
        <v>15</v>
      </c>
      <c r="E1086" s="227">
        <v>628.70000000000005</v>
      </c>
      <c r="F1086" s="227">
        <v>219.7</v>
      </c>
      <c r="G1086" s="9">
        <v>193.9</v>
      </c>
      <c r="H1086" s="9">
        <v>81.299999999999727</v>
      </c>
      <c r="I1086" s="9">
        <v>0</v>
      </c>
      <c r="J1086" s="9">
        <v>314</v>
      </c>
      <c r="K1086" s="9">
        <v>252.29999999999745</v>
      </c>
      <c r="M1086" s="72">
        <f t="shared" si="27"/>
        <v>1689.8999999999974</v>
      </c>
      <c r="O1086" t="s">
        <v>315</v>
      </c>
      <c r="S1086" s="294"/>
      <c r="T1086" s="68"/>
      <c r="U1086" s="396"/>
      <c r="V1086" s="68"/>
      <c r="W1086" s="68"/>
    </row>
    <row r="1087" spans="1:23" ht="15">
      <c r="A1087" s="28" t="s">
        <v>12</v>
      </c>
      <c r="B1087" s="68" t="s">
        <v>23</v>
      </c>
      <c r="E1087" s="9">
        <v>249.7</v>
      </c>
      <c r="F1087" s="227">
        <v>213.3</v>
      </c>
      <c r="G1087" s="222">
        <v>425.4</v>
      </c>
      <c r="H1087" s="9">
        <v>129.99999999999909</v>
      </c>
      <c r="I1087" s="9">
        <v>0</v>
      </c>
      <c r="J1087" s="9">
        <v>337.19999999999891</v>
      </c>
      <c r="K1087" s="9">
        <v>309.60000000000127</v>
      </c>
      <c r="M1087" s="72">
        <f t="shared" si="27"/>
        <v>1665.1999999999994</v>
      </c>
      <c r="O1087" t="s">
        <v>313</v>
      </c>
      <c r="S1087" s="294"/>
      <c r="T1087" s="68"/>
      <c r="U1087" s="396"/>
      <c r="V1087" s="68"/>
      <c r="W1087" s="68"/>
    </row>
    <row r="1088" spans="1:23" ht="15">
      <c r="A1088" s="28" t="s">
        <v>14</v>
      </c>
      <c r="B1088" s="68" t="s">
        <v>33</v>
      </c>
      <c r="E1088" s="223">
        <v>647</v>
      </c>
      <c r="F1088" s="9">
        <v>132.9</v>
      </c>
      <c r="G1088" s="9">
        <v>278.7</v>
      </c>
      <c r="H1088" s="9">
        <v>272.69999999999891</v>
      </c>
      <c r="I1088" s="9">
        <v>0</v>
      </c>
      <c r="J1088" s="9">
        <v>163.90000000000146</v>
      </c>
      <c r="K1088" s="9">
        <v>158.80000000000109</v>
      </c>
      <c r="M1088" s="72">
        <f t="shared" si="27"/>
        <v>1654.0000000000014</v>
      </c>
      <c r="O1088" t="s">
        <v>288</v>
      </c>
      <c r="S1088" s="294"/>
      <c r="T1088" s="68"/>
      <c r="U1088" s="396"/>
      <c r="V1088" s="68"/>
      <c r="W1088" s="68"/>
    </row>
    <row r="1089" spans="1:23" ht="15">
      <c r="A1089" s="28" t="s">
        <v>16</v>
      </c>
      <c r="B1089" s="68" t="s">
        <v>6</v>
      </c>
      <c r="E1089" s="224">
        <v>703.8</v>
      </c>
      <c r="F1089" s="9">
        <v>178.2</v>
      </c>
      <c r="G1089" s="9">
        <v>234.55</v>
      </c>
      <c r="H1089" s="9">
        <v>177.09999999999854</v>
      </c>
      <c r="I1089" s="9">
        <v>0</v>
      </c>
      <c r="J1089" s="9">
        <v>332.5</v>
      </c>
      <c r="K1089" s="9" t="s">
        <v>284</v>
      </c>
      <c r="M1089" s="72">
        <f t="shared" si="27"/>
        <v>1626.1499999999985</v>
      </c>
      <c r="O1089" t="s">
        <v>287</v>
      </c>
      <c r="R1089" s="3" t="s">
        <v>1968</v>
      </c>
      <c r="S1089" s="235"/>
      <c r="T1089" s="68"/>
      <c r="U1089" s="397"/>
      <c r="V1089" s="68"/>
      <c r="W1089" s="68"/>
    </row>
    <row r="1090" spans="1:23" ht="15">
      <c r="A1090" s="28" t="s">
        <v>18</v>
      </c>
      <c r="B1090" s="68" t="s">
        <v>144</v>
      </c>
      <c r="E1090" s="9" t="s">
        <v>284</v>
      </c>
      <c r="F1090" s="224">
        <v>399.9</v>
      </c>
      <c r="G1090" s="9">
        <v>243.9</v>
      </c>
      <c r="H1090" s="9">
        <v>237.04999999999927</v>
      </c>
      <c r="I1090" s="9">
        <v>0</v>
      </c>
      <c r="J1090" s="9">
        <v>235</v>
      </c>
      <c r="K1090" s="9">
        <v>365.69999999999936</v>
      </c>
      <c r="M1090" s="72">
        <f t="shared" si="27"/>
        <v>1481.5499999999986</v>
      </c>
      <c r="O1090" t="s">
        <v>287</v>
      </c>
      <c r="R1090" s="3" t="s">
        <v>1968</v>
      </c>
      <c r="S1090" s="68"/>
      <c r="T1090" s="68"/>
      <c r="U1090" s="396"/>
      <c r="V1090" s="68"/>
      <c r="W1090" s="68"/>
    </row>
    <row r="1091" spans="1:23" ht="15">
      <c r="A1091" s="28" t="s">
        <v>20</v>
      </c>
      <c r="B1091" s="68" t="s">
        <v>853</v>
      </c>
      <c r="E1091" s="9" t="s">
        <v>284</v>
      </c>
      <c r="F1091" s="9" t="s">
        <v>284</v>
      </c>
      <c r="G1091" s="9" t="s">
        <v>284</v>
      </c>
      <c r="H1091" s="227">
        <v>430.39999999999964</v>
      </c>
      <c r="I1091" s="9">
        <v>0</v>
      </c>
      <c r="J1091" s="224">
        <v>571.59999999999945</v>
      </c>
      <c r="K1091" s="227">
        <v>468.50000000000091</v>
      </c>
      <c r="M1091" s="72">
        <f t="shared" si="27"/>
        <v>1470.5</v>
      </c>
      <c r="O1091" t="s">
        <v>3974</v>
      </c>
      <c r="R1091" s="226" t="s">
        <v>1968</v>
      </c>
      <c r="S1091" s="294"/>
      <c r="T1091" s="68"/>
      <c r="U1091" s="396"/>
      <c r="V1091" s="68"/>
      <c r="W1091" s="68"/>
    </row>
    <row r="1092" spans="1:23" ht="15">
      <c r="A1092" s="28" t="s">
        <v>22</v>
      </c>
      <c r="B1092" s="68" t="s">
        <v>17</v>
      </c>
      <c r="E1092" s="227">
        <v>595.04999999999995</v>
      </c>
      <c r="F1092" s="9">
        <v>104</v>
      </c>
      <c r="G1092" s="9">
        <v>202.8</v>
      </c>
      <c r="H1092" s="9">
        <v>162.30000000000109</v>
      </c>
      <c r="I1092" s="9">
        <v>0</v>
      </c>
      <c r="J1092" s="9">
        <v>248.80000000000109</v>
      </c>
      <c r="K1092" s="9">
        <v>155.99999999999727</v>
      </c>
      <c r="M1092" s="72">
        <f t="shared" si="27"/>
        <v>1468.9499999999994</v>
      </c>
      <c r="O1092" t="s">
        <v>298</v>
      </c>
      <c r="S1092" s="68"/>
      <c r="T1092" s="68"/>
      <c r="U1092" s="396"/>
      <c r="V1092" s="68"/>
      <c r="W1092" s="68"/>
    </row>
    <row r="1093" spans="1:23" ht="15">
      <c r="A1093" s="28" t="s">
        <v>24</v>
      </c>
      <c r="B1093" s="68" t="s">
        <v>143</v>
      </c>
      <c r="E1093" s="9" t="s">
        <v>284</v>
      </c>
      <c r="F1093" s="222">
        <v>385.1</v>
      </c>
      <c r="G1093" s="227">
        <v>334.8</v>
      </c>
      <c r="H1093" s="9">
        <v>220.69999999999982</v>
      </c>
      <c r="I1093" s="9">
        <v>0</v>
      </c>
      <c r="J1093" s="9">
        <v>222.29999999999927</v>
      </c>
      <c r="K1093" s="9">
        <v>260.80000000000109</v>
      </c>
      <c r="M1093" s="72">
        <f t="shared" si="27"/>
        <v>1423.7000000000003</v>
      </c>
      <c r="O1093" t="s">
        <v>339</v>
      </c>
      <c r="S1093" s="294"/>
      <c r="T1093" s="68"/>
      <c r="U1093" s="397"/>
      <c r="V1093" s="68"/>
      <c r="W1093" s="68"/>
    </row>
    <row r="1094" spans="1:23" ht="15">
      <c r="A1094" s="28" t="s">
        <v>26</v>
      </c>
      <c r="B1094" s="68" t="s">
        <v>156</v>
      </c>
      <c r="E1094" s="9" t="s">
        <v>284</v>
      </c>
      <c r="F1094" s="9" t="s">
        <v>284</v>
      </c>
      <c r="G1094" s="224">
        <v>438.95</v>
      </c>
      <c r="H1094" s="227">
        <v>409.59999999999854</v>
      </c>
      <c r="I1094" s="9">
        <v>0</v>
      </c>
      <c r="J1094" s="9">
        <v>307.50000000000091</v>
      </c>
      <c r="K1094" s="9">
        <v>222.00000000000182</v>
      </c>
      <c r="M1094" s="72">
        <f t="shared" si="27"/>
        <v>1378.0500000000013</v>
      </c>
      <c r="O1094" t="s">
        <v>361</v>
      </c>
      <c r="R1094" s="3" t="s">
        <v>1968</v>
      </c>
      <c r="S1094" s="68"/>
      <c r="T1094" s="68"/>
      <c r="U1094" s="396"/>
      <c r="V1094" s="68"/>
      <c r="W1094" s="68"/>
    </row>
    <row r="1095" spans="1:23" ht="15">
      <c r="A1095" s="28" t="s">
        <v>28</v>
      </c>
      <c r="B1095" s="68" t="s">
        <v>1</v>
      </c>
      <c r="E1095" s="9">
        <v>267.60000000000002</v>
      </c>
      <c r="F1095" s="227">
        <v>197</v>
      </c>
      <c r="G1095" s="227">
        <v>325.3</v>
      </c>
      <c r="H1095" s="9">
        <v>177.599999999999</v>
      </c>
      <c r="I1095" s="9">
        <v>0</v>
      </c>
      <c r="J1095" s="9">
        <v>244.29999999999882</v>
      </c>
      <c r="K1095" s="9">
        <v>162.69999999999936</v>
      </c>
      <c r="M1095" s="72">
        <f t="shared" si="27"/>
        <v>1374.4999999999973</v>
      </c>
      <c r="O1095" t="s">
        <v>311</v>
      </c>
      <c r="S1095" s="294"/>
      <c r="T1095" s="68"/>
      <c r="U1095" s="397"/>
      <c r="V1095" s="68"/>
      <c r="W1095" s="68"/>
    </row>
    <row r="1096" spans="1:23" ht="15">
      <c r="A1096" s="28" t="s">
        <v>30</v>
      </c>
      <c r="B1096" s="68" t="s">
        <v>141</v>
      </c>
      <c r="E1096" s="9" t="s">
        <v>284</v>
      </c>
      <c r="F1096" s="223">
        <v>238.6</v>
      </c>
      <c r="G1096" s="9">
        <v>126.7</v>
      </c>
      <c r="H1096" s="9">
        <v>251</v>
      </c>
      <c r="I1096" s="9">
        <v>0</v>
      </c>
      <c r="J1096" s="9">
        <v>410.89999999999964</v>
      </c>
      <c r="K1096" s="9">
        <v>302.39999999999964</v>
      </c>
      <c r="M1096" s="72">
        <f t="shared" si="27"/>
        <v>1329.5999999999992</v>
      </c>
      <c r="O1096" t="s">
        <v>324</v>
      </c>
      <c r="S1096" s="68"/>
      <c r="T1096" s="68"/>
      <c r="U1096" s="396"/>
      <c r="V1096" s="68"/>
      <c r="W1096" s="68"/>
    </row>
    <row r="1097" spans="1:23" ht="15">
      <c r="A1097" s="28" t="s">
        <v>32</v>
      </c>
      <c r="B1097" s="68" t="s">
        <v>9</v>
      </c>
      <c r="E1097" s="9">
        <v>142.4</v>
      </c>
      <c r="F1097" s="227">
        <v>183.7</v>
      </c>
      <c r="G1097" s="227">
        <v>329.4</v>
      </c>
      <c r="H1097" s="9">
        <v>217.99999999999955</v>
      </c>
      <c r="I1097" s="9">
        <v>0</v>
      </c>
      <c r="J1097" s="9">
        <v>183.20000000000027</v>
      </c>
      <c r="K1097" s="9">
        <v>272.40000000000055</v>
      </c>
      <c r="M1097" s="72">
        <f t="shared" si="27"/>
        <v>1329.1000000000004</v>
      </c>
      <c r="O1097" t="s">
        <v>340</v>
      </c>
      <c r="S1097" s="294"/>
      <c r="T1097" s="68"/>
      <c r="U1097" s="396"/>
      <c r="V1097" s="68"/>
      <c r="W1097" s="68"/>
    </row>
    <row r="1098" spans="1:23" ht="15">
      <c r="A1098" s="28" t="s">
        <v>34</v>
      </c>
      <c r="B1098" s="68" t="s">
        <v>142</v>
      </c>
      <c r="E1098" s="9" t="s">
        <v>284</v>
      </c>
      <c r="F1098" s="9">
        <v>36</v>
      </c>
      <c r="G1098" s="227">
        <v>368</v>
      </c>
      <c r="H1098" s="9">
        <v>335.40000000000055</v>
      </c>
      <c r="I1098" s="9">
        <v>0</v>
      </c>
      <c r="J1098" s="9">
        <v>370.10000000000036</v>
      </c>
      <c r="K1098" s="9">
        <v>198.00000000000091</v>
      </c>
      <c r="M1098" s="72">
        <f t="shared" si="27"/>
        <v>1307.5000000000018</v>
      </c>
      <c r="O1098" t="s">
        <v>290</v>
      </c>
      <c r="S1098" s="294"/>
      <c r="T1098" s="68"/>
      <c r="U1098" s="396"/>
      <c r="V1098" s="68"/>
      <c r="W1098" s="68"/>
    </row>
    <row r="1099" spans="1:23" ht="15">
      <c r="A1099" s="28" t="s">
        <v>36</v>
      </c>
      <c r="B1099" s="68" t="s">
        <v>842</v>
      </c>
      <c r="E1099" s="9" t="s">
        <v>284</v>
      </c>
      <c r="F1099" s="9" t="s">
        <v>284</v>
      </c>
      <c r="G1099" s="9" t="s">
        <v>284</v>
      </c>
      <c r="H1099" s="223">
        <v>458.39999999999782</v>
      </c>
      <c r="I1099" s="9">
        <v>0</v>
      </c>
      <c r="J1099" s="9">
        <v>345.29999999999927</v>
      </c>
      <c r="K1099" s="9">
        <v>401.89999999999964</v>
      </c>
      <c r="M1099" s="72">
        <f t="shared" si="27"/>
        <v>1205.5999999999967</v>
      </c>
      <c r="O1099" t="s">
        <v>288</v>
      </c>
      <c r="S1099" s="294"/>
      <c r="T1099" s="68"/>
      <c r="U1099" s="397"/>
      <c r="V1099" s="68"/>
      <c r="W1099" s="68"/>
    </row>
    <row r="1100" spans="1:23" ht="15">
      <c r="A1100" s="28" t="s">
        <v>38</v>
      </c>
      <c r="B1100" s="68" t="s">
        <v>39</v>
      </c>
      <c r="E1100" s="9">
        <v>501.25</v>
      </c>
      <c r="F1100" s="9">
        <v>63.3</v>
      </c>
      <c r="G1100" s="9">
        <v>92.9</v>
      </c>
      <c r="H1100" s="9">
        <v>166.60000000000036</v>
      </c>
      <c r="I1100" s="9">
        <v>0</v>
      </c>
      <c r="J1100" s="9">
        <v>150.59999999999945</v>
      </c>
      <c r="K1100" s="9">
        <v>198</v>
      </c>
      <c r="M1100" s="72">
        <f t="shared" si="27"/>
        <v>1172.6499999999996</v>
      </c>
      <c r="S1100" s="235"/>
      <c r="T1100" s="68"/>
      <c r="U1100" s="396"/>
      <c r="V1100" s="68"/>
      <c r="W1100" s="68"/>
    </row>
    <row r="1101" spans="1:23" ht="15">
      <c r="A1101" s="28" t="s">
        <v>145</v>
      </c>
      <c r="B1101" s="68" t="s">
        <v>867</v>
      </c>
      <c r="E1101" s="9" t="s">
        <v>284</v>
      </c>
      <c r="F1101" s="9" t="s">
        <v>284</v>
      </c>
      <c r="G1101" s="9" t="s">
        <v>284</v>
      </c>
      <c r="H1101" s="222">
        <v>490.69999999999891</v>
      </c>
      <c r="I1101" s="9">
        <v>0</v>
      </c>
      <c r="J1101" s="9">
        <v>296.30000000000018</v>
      </c>
      <c r="K1101" s="9">
        <v>376</v>
      </c>
      <c r="M1101" s="72">
        <f t="shared" si="27"/>
        <v>1162.9999999999991</v>
      </c>
      <c r="O1101" t="s">
        <v>306</v>
      </c>
      <c r="S1101" s="68"/>
      <c r="T1101" s="68"/>
      <c r="U1101" s="397"/>
      <c r="V1101" s="68"/>
      <c r="W1101" s="68"/>
    </row>
    <row r="1102" spans="1:23" ht="15">
      <c r="A1102" s="28" t="s">
        <v>146</v>
      </c>
      <c r="B1102" s="68" t="s">
        <v>162</v>
      </c>
      <c r="E1102" s="9" t="s">
        <v>284</v>
      </c>
      <c r="F1102" s="9" t="s">
        <v>284</v>
      </c>
      <c r="G1102" s="227">
        <v>318.3</v>
      </c>
      <c r="H1102" s="9">
        <v>302.09999999999945</v>
      </c>
      <c r="I1102" s="9">
        <v>0</v>
      </c>
      <c r="J1102" s="9">
        <v>280.10000000000036</v>
      </c>
      <c r="K1102" s="9">
        <v>248.39999999999964</v>
      </c>
      <c r="M1102" s="72">
        <f t="shared" si="27"/>
        <v>1148.8999999999994</v>
      </c>
      <c r="O1102" t="s">
        <v>299</v>
      </c>
      <c r="S1102" s="294"/>
      <c r="T1102" s="68"/>
      <c r="U1102" s="396"/>
      <c r="V1102" s="68"/>
      <c r="W1102" s="68"/>
    </row>
    <row r="1103" spans="1:23" ht="15">
      <c r="A1103" s="28" t="s">
        <v>147</v>
      </c>
      <c r="B1103" s="68" t="s">
        <v>828</v>
      </c>
      <c r="E1103" s="9" t="s">
        <v>284</v>
      </c>
      <c r="F1103" s="9" t="s">
        <v>284</v>
      </c>
      <c r="G1103" s="9" t="s">
        <v>284</v>
      </c>
      <c r="H1103" s="227">
        <v>416.80000000000018</v>
      </c>
      <c r="I1103" s="9">
        <v>0</v>
      </c>
      <c r="J1103" s="9">
        <v>416.10000000000036</v>
      </c>
      <c r="K1103" s="9">
        <v>295.19999999999982</v>
      </c>
      <c r="M1103" s="72">
        <f t="shared" si="27"/>
        <v>1128.1000000000004</v>
      </c>
      <c r="O1103" t="s">
        <v>310</v>
      </c>
      <c r="S1103" s="68"/>
      <c r="T1103" s="68"/>
      <c r="U1103" s="396"/>
      <c r="V1103" s="68"/>
      <c r="W1103" s="68"/>
    </row>
    <row r="1104" spans="1:23" ht="15">
      <c r="A1104" s="28" t="s">
        <v>151</v>
      </c>
      <c r="B1104" s="68" t="s">
        <v>849</v>
      </c>
      <c r="E1104" s="9" t="s">
        <v>284</v>
      </c>
      <c r="F1104" s="9" t="s">
        <v>284</v>
      </c>
      <c r="G1104" s="9" t="s">
        <v>284</v>
      </c>
      <c r="H1104" s="224">
        <v>500.55000000000018</v>
      </c>
      <c r="I1104" s="9">
        <v>0</v>
      </c>
      <c r="J1104" s="9">
        <v>165.50000000000091</v>
      </c>
      <c r="K1104" s="227">
        <v>446.69999999999982</v>
      </c>
      <c r="M1104" s="72">
        <f t="shared" si="27"/>
        <v>1112.7500000000009</v>
      </c>
      <c r="O1104" t="s">
        <v>344</v>
      </c>
      <c r="R1104" s="3" t="s">
        <v>1968</v>
      </c>
      <c r="S1104" s="294"/>
      <c r="T1104" s="68"/>
      <c r="U1104" s="396"/>
      <c r="V1104" s="68"/>
      <c r="W1104" s="68"/>
    </row>
    <row r="1105" spans="1:23" ht="15">
      <c r="A1105" s="28" t="s">
        <v>157</v>
      </c>
      <c r="B1105" s="68" t="s">
        <v>859</v>
      </c>
      <c r="E1105" s="9" t="s">
        <v>284</v>
      </c>
      <c r="F1105" s="9" t="s">
        <v>284</v>
      </c>
      <c r="G1105" s="9" t="s">
        <v>284</v>
      </c>
      <c r="H1105" s="9">
        <v>316.5</v>
      </c>
      <c r="I1105" s="9">
        <v>0</v>
      </c>
      <c r="J1105" s="9">
        <v>254.40000000000055</v>
      </c>
      <c r="K1105" s="227">
        <v>533.60000000000309</v>
      </c>
      <c r="M1105" s="72">
        <f t="shared" si="27"/>
        <v>1104.5000000000036</v>
      </c>
      <c r="O1105" t="s">
        <v>289</v>
      </c>
      <c r="S1105" s="68"/>
      <c r="T1105" s="68"/>
      <c r="U1105" s="396"/>
      <c r="V1105" s="68"/>
      <c r="W1105" s="68"/>
    </row>
    <row r="1106" spans="1:23" ht="15">
      <c r="A1106" s="28" t="s">
        <v>159</v>
      </c>
      <c r="B1106" s="68" t="s">
        <v>37</v>
      </c>
      <c r="E1106" s="9">
        <v>309</v>
      </c>
      <c r="F1106" s="227">
        <v>201.3</v>
      </c>
      <c r="G1106" s="9">
        <v>85.2</v>
      </c>
      <c r="H1106" s="9">
        <v>70.800000000000182</v>
      </c>
      <c r="I1106" s="9">
        <v>0</v>
      </c>
      <c r="J1106" s="9">
        <v>249.40000000000236</v>
      </c>
      <c r="K1106" s="9">
        <v>170.60000000000036</v>
      </c>
      <c r="M1106" s="72">
        <f t="shared" si="27"/>
        <v>1086.3000000000029</v>
      </c>
      <c r="O1106" t="s">
        <v>303</v>
      </c>
      <c r="S1106" s="294"/>
      <c r="T1106" s="68"/>
      <c r="U1106" s="396"/>
      <c r="V1106" s="68"/>
      <c r="W1106" s="68"/>
    </row>
    <row r="1107" spans="1:23" ht="15">
      <c r="A1107" s="28" t="s">
        <v>160</v>
      </c>
      <c r="B1107" s="68" t="s">
        <v>861</v>
      </c>
      <c r="E1107" s="9" t="s">
        <v>284</v>
      </c>
      <c r="F1107" s="9" t="s">
        <v>284</v>
      </c>
      <c r="G1107" s="9" t="s">
        <v>284</v>
      </c>
      <c r="H1107" s="227">
        <v>372.75</v>
      </c>
      <c r="I1107" s="9">
        <v>0</v>
      </c>
      <c r="J1107" s="223">
        <v>436.50000000000091</v>
      </c>
      <c r="K1107" s="9">
        <v>268.89999999999964</v>
      </c>
      <c r="L1107" s="21"/>
      <c r="M1107" s="72">
        <f t="shared" si="27"/>
        <v>1078.1500000000005</v>
      </c>
      <c r="O1107" t="s">
        <v>328</v>
      </c>
      <c r="S1107" s="294"/>
      <c r="T1107" s="68"/>
      <c r="U1107" s="396"/>
      <c r="V1107" s="68"/>
      <c r="W1107" s="68"/>
    </row>
    <row r="1108" spans="1:23" ht="15">
      <c r="A1108" s="28" t="s">
        <v>161</v>
      </c>
      <c r="B1108" s="68" t="s">
        <v>153</v>
      </c>
      <c r="E1108" s="9" t="s">
        <v>284</v>
      </c>
      <c r="F1108" s="9" t="s">
        <v>284</v>
      </c>
      <c r="G1108" s="227">
        <v>389.9</v>
      </c>
      <c r="H1108" s="9">
        <v>203.59999999999854</v>
      </c>
      <c r="I1108" s="9">
        <v>0</v>
      </c>
      <c r="J1108" s="9">
        <v>190.70000000000073</v>
      </c>
      <c r="K1108" s="9">
        <v>237</v>
      </c>
      <c r="M1108" s="72">
        <f t="shared" si="27"/>
        <v>1021.1999999999992</v>
      </c>
      <c r="O1108" t="s">
        <v>289</v>
      </c>
      <c r="S1108" s="294"/>
      <c r="T1108" s="68"/>
      <c r="U1108" s="396"/>
      <c r="V1108" s="68"/>
      <c r="W1108" s="68"/>
    </row>
    <row r="1109" spans="1:23" ht="15">
      <c r="A1109" s="28" t="s">
        <v>163</v>
      </c>
      <c r="B1109" s="294" t="s">
        <v>2222</v>
      </c>
      <c r="C1109" s="3"/>
      <c r="D1109" s="3"/>
      <c r="E1109" s="9" t="s">
        <v>284</v>
      </c>
      <c r="F1109" s="9" t="s">
        <v>284</v>
      </c>
      <c r="G1109" s="9" t="s">
        <v>284</v>
      </c>
      <c r="H1109" s="9" t="s">
        <v>284</v>
      </c>
      <c r="I1109" s="9">
        <v>0</v>
      </c>
      <c r="J1109" s="227">
        <v>435.90000000000009</v>
      </c>
      <c r="K1109" s="222">
        <v>567.00000000000091</v>
      </c>
      <c r="M1109" s="72">
        <f t="shared" si="27"/>
        <v>1002.900000000001</v>
      </c>
      <c r="O1109" t="s">
        <v>359</v>
      </c>
      <c r="S1109" s="68"/>
      <c r="T1109" s="68"/>
      <c r="U1109" s="396"/>
      <c r="V1109" s="68"/>
      <c r="W1109" s="68"/>
    </row>
    <row r="1110" spans="1:23" ht="15">
      <c r="A1110" s="28" t="s">
        <v>280</v>
      </c>
      <c r="B1110" s="68" t="s">
        <v>19</v>
      </c>
      <c r="E1110" s="9">
        <v>390.8</v>
      </c>
      <c r="F1110" s="9">
        <v>124.7</v>
      </c>
      <c r="G1110" s="9">
        <v>103.1</v>
      </c>
      <c r="H1110" s="9">
        <v>139.50000000000091</v>
      </c>
      <c r="I1110" s="9">
        <v>0</v>
      </c>
      <c r="J1110" s="9">
        <v>222.10000000000036</v>
      </c>
      <c r="K1110" s="9" t="s">
        <v>284</v>
      </c>
      <c r="M1110" s="72">
        <f t="shared" si="27"/>
        <v>980.2000000000013</v>
      </c>
      <c r="S1110" s="68"/>
      <c r="T1110" s="68"/>
      <c r="U1110" s="396"/>
      <c r="V1110" s="68"/>
      <c r="W1110" s="68"/>
    </row>
    <row r="1111" spans="1:23" ht="15">
      <c r="A1111" s="28" t="s">
        <v>281</v>
      </c>
      <c r="B1111" s="68" t="s">
        <v>809</v>
      </c>
      <c r="E1111" s="9" t="s">
        <v>284</v>
      </c>
      <c r="F1111" s="9" t="s">
        <v>284</v>
      </c>
      <c r="G1111" s="9" t="s">
        <v>284</v>
      </c>
      <c r="H1111" s="9">
        <v>335.45000000000073</v>
      </c>
      <c r="I1111" s="9">
        <v>0</v>
      </c>
      <c r="J1111" s="9">
        <v>352.90000000000055</v>
      </c>
      <c r="K1111" s="9">
        <v>225.90000000000146</v>
      </c>
      <c r="M1111" s="72">
        <f t="shared" si="27"/>
        <v>914.25000000000273</v>
      </c>
      <c r="S1111" s="235"/>
      <c r="T1111" s="68"/>
      <c r="U1111" s="396"/>
      <c r="V1111" s="68"/>
      <c r="W1111" s="68"/>
    </row>
    <row r="1112" spans="1:23" ht="15">
      <c r="A1112" s="28" t="s">
        <v>282</v>
      </c>
      <c r="B1112" s="28" t="s">
        <v>805</v>
      </c>
      <c r="E1112" s="9" t="s">
        <v>284</v>
      </c>
      <c r="F1112" s="9" t="s">
        <v>284</v>
      </c>
      <c r="G1112" s="9" t="s">
        <v>284</v>
      </c>
      <c r="H1112" s="227">
        <v>406.19999999999982</v>
      </c>
      <c r="I1112" s="9">
        <v>0</v>
      </c>
      <c r="J1112" s="9">
        <v>206.70000000000027</v>
      </c>
      <c r="K1112" s="9">
        <v>285.89999999999964</v>
      </c>
      <c r="M1112" s="72">
        <f t="shared" ref="M1112:M1143" si="28">SUM(E1112:K1112)</f>
        <v>898.79999999999973</v>
      </c>
      <c r="O1112" t="s">
        <v>298</v>
      </c>
      <c r="S1112" s="68"/>
      <c r="T1112" s="68"/>
      <c r="U1112" s="396"/>
      <c r="V1112" s="68"/>
      <c r="W1112" s="68"/>
    </row>
    <row r="1113" spans="1:23" ht="15">
      <c r="A1113" s="28" t="s">
        <v>283</v>
      </c>
      <c r="B1113" s="28" t="s">
        <v>799</v>
      </c>
      <c r="E1113" s="9" t="s">
        <v>284</v>
      </c>
      <c r="F1113" s="9" t="s">
        <v>284</v>
      </c>
      <c r="G1113" s="9" t="s">
        <v>284</v>
      </c>
      <c r="H1113" s="9">
        <v>302.10000000000036</v>
      </c>
      <c r="I1113" s="9">
        <v>0</v>
      </c>
      <c r="J1113" s="9">
        <v>48.900000000000091</v>
      </c>
      <c r="K1113" s="223">
        <v>535.59999999999945</v>
      </c>
      <c r="M1113" s="72">
        <f t="shared" si="28"/>
        <v>886.59999999999991</v>
      </c>
      <c r="O1113" t="s">
        <v>288</v>
      </c>
      <c r="S1113" s="294"/>
      <c r="T1113" s="68"/>
      <c r="U1113" s="396"/>
      <c r="V1113" s="68"/>
      <c r="W1113" s="68"/>
    </row>
    <row r="1114" spans="1:23" ht="15">
      <c r="A1114" s="28" t="s">
        <v>806</v>
      </c>
      <c r="B1114" s="68" t="s">
        <v>155</v>
      </c>
      <c r="E1114" s="9" t="s">
        <v>284</v>
      </c>
      <c r="F1114" s="9" t="s">
        <v>284</v>
      </c>
      <c r="G1114" s="9">
        <v>310.7</v>
      </c>
      <c r="H1114" s="9">
        <v>73.399999999998727</v>
      </c>
      <c r="I1114" s="9">
        <v>0</v>
      </c>
      <c r="J1114" s="9">
        <v>167.99999999999909</v>
      </c>
      <c r="K1114" s="9">
        <v>316.50000000000091</v>
      </c>
      <c r="M1114" s="72">
        <f t="shared" si="28"/>
        <v>868.59999999999877</v>
      </c>
      <c r="S1114" s="68"/>
      <c r="T1114" s="68"/>
      <c r="U1114" s="396"/>
      <c r="V1114" s="68"/>
      <c r="W1114" s="68"/>
    </row>
    <row r="1115" spans="1:23" ht="15">
      <c r="A1115" s="28" t="s">
        <v>807</v>
      </c>
      <c r="B1115" s="68" t="s">
        <v>29</v>
      </c>
      <c r="E1115" s="9">
        <v>384</v>
      </c>
      <c r="F1115" s="9">
        <v>121</v>
      </c>
      <c r="G1115" s="9">
        <v>151.19999999999999</v>
      </c>
      <c r="H1115" s="9" t="s">
        <v>284</v>
      </c>
      <c r="I1115" s="9">
        <v>0</v>
      </c>
      <c r="J1115" s="9">
        <v>211.79999999999927</v>
      </c>
      <c r="K1115" s="9" t="s">
        <v>284</v>
      </c>
      <c r="M1115" s="72">
        <f t="shared" si="28"/>
        <v>867.99999999999932</v>
      </c>
      <c r="S1115" s="28"/>
      <c r="T1115" s="68"/>
      <c r="U1115" s="397"/>
      <c r="V1115" s="68"/>
      <c r="W1115" s="68"/>
    </row>
    <row r="1116" spans="1:23" ht="15">
      <c r="A1116" s="28" t="s">
        <v>808</v>
      </c>
      <c r="B1116" s="68" t="s">
        <v>826</v>
      </c>
      <c r="E1116" s="9" t="s">
        <v>284</v>
      </c>
      <c r="F1116" s="9" t="s">
        <v>284</v>
      </c>
      <c r="G1116" s="9" t="s">
        <v>284</v>
      </c>
      <c r="H1116" s="9">
        <v>230.40000000000009</v>
      </c>
      <c r="I1116" s="9">
        <v>0</v>
      </c>
      <c r="J1116" s="9">
        <v>169.50000000000091</v>
      </c>
      <c r="K1116" s="227">
        <v>458.90000000000055</v>
      </c>
      <c r="M1116" s="72">
        <f t="shared" si="28"/>
        <v>858.80000000000155</v>
      </c>
      <c r="O1116" t="s">
        <v>298</v>
      </c>
      <c r="S1116" s="68"/>
      <c r="T1116" s="68"/>
      <c r="U1116" s="396"/>
      <c r="V1116" s="68"/>
      <c r="W1116" s="68"/>
    </row>
    <row r="1117" spans="1:23" ht="15">
      <c r="A1117" s="28" t="s">
        <v>810</v>
      </c>
      <c r="B1117" s="68" t="s">
        <v>824</v>
      </c>
      <c r="E1117" s="9" t="s">
        <v>284</v>
      </c>
      <c r="F1117" s="9" t="s">
        <v>284</v>
      </c>
      <c r="G1117" s="9" t="s">
        <v>284</v>
      </c>
      <c r="H1117" s="9">
        <v>233.20000000000027</v>
      </c>
      <c r="I1117" s="9">
        <v>0</v>
      </c>
      <c r="J1117" s="9">
        <v>247.00000000000091</v>
      </c>
      <c r="K1117" s="9">
        <v>374.39999999999873</v>
      </c>
      <c r="M1117" s="72">
        <f t="shared" si="28"/>
        <v>854.59999999999991</v>
      </c>
      <c r="S1117" s="294"/>
      <c r="T1117" s="68"/>
      <c r="U1117" s="397"/>
      <c r="V1117" s="68"/>
      <c r="W1117" s="68"/>
    </row>
    <row r="1118" spans="1:23" ht="15">
      <c r="A1118" s="28" t="s">
        <v>816</v>
      </c>
      <c r="B1118" s="240" t="s">
        <v>1835</v>
      </c>
      <c r="C1118" s="3"/>
      <c r="D1118" s="3"/>
      <c r="E1118" s="9" t="s">
        <v>284</v>
      </c>
      <c r="F1118" s="9" t="s">
        <v>284</v>
      </c>
      <c r="G1118" s="9" t="s">
        <v>284</v>
      </c>
      <c r="H1118" s="9" t="s">
        <v>284</v>
      </c>
      <c r="I1118" s="9">
        <v>0</v>
      </c>
      <c r="J1118" s="222">
        <v>545.00000000000045</v>
      </c>
      <c r="K1118" s="9">
        <v>309.19999999999982</v>
      </c>
      <c r="M1118" s="72">
        <f t="shared" si="28"/>
        <v>854.20000000000027</v>
      </c>
      <c r="O1118" t="s">
        <v>306</v>
      </c>
      <c r="S1118" s="294"/>
      <c r="T1118" s="68"/>
      <c r="U1118" s="397"/>
      <c r="V1118" s="68"/>
      <c r="W1118" s="68"/>
    </row>
    <row r="1119" spans="1:23" ht="15">
      <c r="A1119" s="28" t="s">
        <v>818</v>
      </c>
      <c r="B1119" s="68" t="s">
        <v>154</v>
      </c>
      <c r="E1119" s="9" t="s">
        <v>284</v>
      </c>
      <c r="F1119" s="9" t="s">
        <v>284</v>
      </c>
      <c r="G1119" s="9">
        <v>197.2</v>
      </c>
      <c r="H1119" s="9">
        <v>205.49999999999909</v>
      </c>
      <c r="I1119" s="9">
        <v>0</v>
      </c>
      <c r="J1119" s="9">
        <v>246.49999999999818</v>
      </c>
      <c r="K1119" s="9">
        <v>164.89999999999964</v>
      </c>
      <c r="M1119" s="72">
        <f t="shared" si="28"/>
        <v>814.09999999999695</v>
      </c>
      <c r="S1119" s="235"/>
      <c r="T1119" s="68"/>
      <c r="U1119" s="397"/>
      <c r="V1119" s="68"/>
      <c r="W1119" s="68"/>
    </row>
    <row r="1120" spans="1:23" ht="15">
      <c r="A1120" s="28" t="s">
        <v>821</v>
      </c>
      <c r="B1120" s="68" t="s">
        <v>833</v>
      </c>
      <c r="E1120" s="9" t="s">
        <v>284</v>
      </c>
      <c r="F1120" s="9" t="s">
        <v>284</v>
      </c>
      <c r="G1120" s="9" t="s">
        <v>284</v>
      </c>
      <c r="H1120" s="227">
        <v>374.90000000000146</v>
      </c>
      <c r="I1120" s="9">
        <v>0</v>
      </c>
      <c r="J1120" s="9">
        <v>276.69999999999891</v>
      </c>
      <c r="K1120" s="9">
        <v>162.19999999999891</v>
      </c>
      <c r="M1120" s="72">
        <f t="shared" si="28"/>
        <v>813.79999999999927</v>
      </c>
      <c r="O1120" t="s">
        <v>293</v>
      </c>
      <c r="S1120" s="68"/>
      <c r="T1120" s="68"/>
      <c r="U1120" s="397"/>
      <c r="V1120" s="68"/>
      <c r="W1120" s="68"/>
    </row>
    <row r="1121" spans="1:23" ht="15">
      <c r="A1121" s="28" t="s">
        <v>822</v>
      </c>
      <c r="B1121" s="68" t="s">
        <v>854</v>
      </c>
      <c r="E1121" s="9" t="s">
        <v>284</v>
      </c>
      <c r="F1121" s="9" t="s">
        <v>284</v>
      </c>
      <c r="G1121" s="9" t="s">
        <v>284</v>
      </c>
      <c r="H1121" s="9">
        <v>169.59999999999945</v>
      </c>
      <c r="I1121" s="9">
        <v>0</v>
      </c>
      <c r="J1121" s="9">
        <v>256.90000000000055</v>
      </c>
      <c r="K1121" s="9">
        <v>366.74999999999909</v>
      </c>
      <c r="M1121" s="72">
        <f t="shared" si="28"/>
        <v>793.24999999999909</v>
      </c>
      <c r="S1121" s="68"/>
      <c r="T1121" s="68"/>
      <c r="U1121" s="396"/>
      <c r="V1121" s="68"/>
      <c r="W1121" s="68"/>
    </row>
    <row r="1122" spans="1:23" ht="15">
      <c r="A1122" s="28" t="s">
        <v>825</v>
      </c>
      <c r="B1122" s="240" t="s">
        <v>1837</v>
      </c>
      <c r="C1122" s="3"/>
      <c r="D1122" s="3"/>
      <c r="E1122" s="9" t="s">
        <v>284</v>
      </c>
      <c r="F1122" s="9" t="s">
        <v>284</v>
      </c>
      <c r="G1122" s="9" t="s">
        <v>284</v>
      </c>
      <c r="H1122" s="9" t="s">
        <v>284</v>
      </c>
      <c r="I1122" s="9">
        <v>0</v>
      </c>
      <c r="J1122" s="9">
        <v>372.89999999999873</v>
      </c>
      <c r="K1122" s="9">
        <v>356.90000000000146</v>
      </c>
      <c r="M1122" s="72">
        <f t="shared" si="28"/>
        <v>729.80000000000018</v>
      </c>
      <c r="S1122" s="294"/>
      <c r="T1122" s="68"/>
      <c r="U1122" s="396"/>
      <c r="V1122" s="68"/>
      <c r="W1122" s="68"/>
    </row>
    <row r="1123" spans="1:23" ht="15">
      <c r="A1123" s="28" t="s">
        <v>827</v>
      </c>
      <c r="B1123" s="68" t="s">
        <v>871</v>
      </c>
      <c r="E1123" s="9" t="s">
        <v>284</v>
      </c>
      <c r="F1123" s="9" t="s">
        <v>284</v>
      </c>
      <c r="G1123" s="9" t="s">
        <v>284</v>
      </c>
      <c r="H1123" s="9">
        <v>109.74999999999909</v>
      </c>
      <c r="I1123" s="9">
        <v>0</v>
      </c>
      <c r="J1123" s="9">
        <v>258.49999999999909</v>
      </c>
      <c r="K1123" s="9">
        <v>353.09999999999854</v>
      </c>
      <c r="M1123" s="72">
        <f t="shared" si="28"/>
        <v>721.34999999999673</v>
      </c>
      <c r="S1123" s="294"/>
      <c r="T1123" s="68"/>
      <c r="U1123" s="397"/>
      <c r="V1123" s="68"/>
      <c r="W1123" s="68"/>
    </row>
    <row r="1124" spans="1:23" ht="15">
      <c r="A1124" s="28" t="s">
        <v>832</v>
      </c>
      <c r="B1124" s="68" t="s">
        <v>817</v>
      </c>
      <c r="E1124" s="9" t="s">
        <v>284</v>
      </c>
      <c r="F1124" s="9" t="s">
        <v>284</v>
      </c>
      <c r="G1124" s="9" t="s">
        <v>284</v>
      </c>
      <c r="H1124" s="9">
        <v>102.94999999999982</v>
      </c>
      <c r="I1124" s="9">
        <v>0</v>
      </c>
      <c r="J1124" s="9">
        <v>339.99999999999818</v>
      </c>
      <c r="K1124" s="9">
        <v>274.19999999999982</v>
      </c>
      <c r="M1124" s="72">
        <f t="shared" si="28"/>
        <v>717.14999999999782</v>
      </c>
      <c r="S1124" s="235"/>
      <c r="T1124" s="68"/>
      <c r="U1124" s="396"/>
      <c r="V1124" s="68"/>
      <c r="W1124" s="68"/>
    </row>
    <row r="1125" spans="1:23" ht="15">
      <c r="A1125" s="28" t="s">
        <v>836</v>
      </c>
      <c r="B1125" s="28" t="s">
        <v>804</v>
      </c>
      <c r="E1125" s="9" t="s">
        <v>284</v>
      </c>
      <c r="F1125" s="9" t="s">
        <v>284</v>
      </c>
      <c r="G1125" s="9" t="s">
        <v>284</v>
      </c>
      <c r="H1125" s="9">
        <v>172.09999999999945</v>
      </c>
      <c r="I1125" s="9">
        <v>0</v>
      </c>
      <c r="J1125" s="9">
        <v>253.10000000000082</v>
      </c>
      <c r="K1125" s="9">
        <v>287.5</v>
      </c>
      <c r="M1125" s="72">
        <f t="shared" si="28"/>
        <v>712.70000000000027</v>
      </c>
      <c r="S1125" s="235"/>
      <c r="T1125" s="68"/>
      <c r="U1125" s="396"/>
      <c r="V1125" s="68"/>
      <c r="W1125" s="68"/>
    </row>
    <row r="1126" spans="1:23" ht="15">
      <c r="A1126" s="28" t="s">
        <v>837</v>
      </c>
      <c r="B1126" s="68" t="s">
        <v>850</v>
      </c>
      <c r="E1126" s="9" t="s">
        <v>284</v>
      </c>
      <c r="F1126" s="9" t="s">
        <v>284</v>
      </c>
      <c r="G1126" s="9" t="s">
        <v>284</v>
      </c>
      <c r="H1126" s="9">
        <v>183.199999999998</v>
      </c>
      <c r="I1126" s="9">
        <v>0</v>
      </c>
      <c r="J1126" s="9">
        <v>360.40000000000146</v>
      </c>
      <c r="K1126" s="9">
        <v>162.49999999999909</v>
      </c>
      <c r="M1126" s="72">
        <f t="shared" si="28"/>
        <v>706.09999999999854</v>
      </c>
      <c r="S1126" s="235"/>
      <c r="T1126" s="68"/>
      <c r="U1126" s="396"/>
      <c r="V1126" s="68"/>
      <c r="W1126" s="68"/>
    </row>
    <row r="1127" spans="1:23" ht="15">
      <c r="A1127" s="28" t="s">
        <v>838</v>
      </c>
      <c r="B1127" s="294" t="s">
        <v>2224</v>
      </c>
      <c r="C1127" s="3"/>
      <c r="D1127" s="3"/>
      <c r="E1127" s="9" t="s">
        <v>284</v>
      </c>
      <c r="F1127" s="9" t="s">
        <v>284</v>
      </c>
      <c r="G1127" s="9" t="s">
        <v>284</v>
      </c>
      <c r="H1127" s="9" t="s">
        <v>284</v>
      </c>
      <c r="I1127" s="9">
        <v>0</v>
      </c>
      <c r="J1127" s="227">
        <v>425.09999999999945</v>
      </c>
      <c r="K1127" s="9">
        <v>275.59999999999945</v>
      </c>
      <c r="M1127" s="72">
        <f t="shared" si="28"/>
        <v>700.69999999999891</v>
      </c>
      <c r="O1127" t="s">
        <v>293</v>
      </c>
      <c r="S1127" s="294"/>
      <c r="T1127" s="68"/>
      <c r="U1127" s="397"/>
      <c r="V1127" s="68"/>
      <c r="W1127" s="68"/>
    </row>
    <row r="1128" spans="1:23" ht="15">
      <c r="A1128" s="28" t="s">
        <v>844</v>
      </c>
      <c r="B1128" s="68" t="s">
        <v>835</v>
      </c>
      <c r="E1128" s="9" t="s">
        <v>284</v>
      </c>
      <c r="F1128" s="9" t="s">
        <v>284</v>
      </c>
      <c r="G1128" s="9" t="s">
        <v>284</v>
      </c>
      <c r="H1128" s="9">
        <v>98.600000000001273</v>
      </c>
      <c r="I1128" s="9">
        <v>0</v>
      </c>
      <c r="J1128" s="9">
        <v>335.29999999999927</v>
      </c>
      <c r="K1128" s="9">
        <v>262.89999999999964</v>
      </c>
      <c r="M1128" s="72">
        <f t="shared" si="28"/>
        <v>696.80000000000018</v>
      </c>
      <c r="S1128" s="68"/>
      <c r="T1128" s="68"/>
      <c r="U1128" s="396"/>
      <c r="V1128" s="68"/>
      <c r="W1128" s="68"/>
    </row>
    <row r="1129" spans="1:23" ht="15">
      <c r="A1129" s="28" t="s">
        <v>852</v>
      </c>
      <c r="B1129" s="240" t="s">
        <v>1842</v>
      </c>
      <c r="C1129" s="3"/>
      <c r="D1129" s="3"/>
      <c r="E1129" s="9" t="s">
        <v>284</v>
      </c>
      <c r="F1129" s="9" t="s">
        <v>284</v>
      </c>
      <c r="G1129" s="9" t="s">
        <v>284</v>
      </c>
      <c r="H1129" s="9" t="s">
        <v>284</v>
      </c>
      <c r="I1129" s="9">
        <v>0</v>
      </c>
      <c r="J1129" s="227">
        <v>429.90000000000236</v>
      </c>
      <c r="K1129" s="9">
        <v>250.09999999999945</v>
      </c>
      <c r="M1129" s="72">
        <f t="shared" si="28"/>
        <v>680.00000000000182</v>
      </c>
      <c r="O1129" t="s">
        <v>298</v>
      </c>
      <c r="S1129" s="294"/>
      <c r="T1129" s="68"/>
      <c r="U1129" s="396"/>
      <c r="V1129" s="68"/>
      <c r="W1129" s="68"/>
    </row>
    <row r="1130" spans="1:23" ht="15">
      <c r="A1130" s="28" t="s">
        <v>856</v>
      </c>
      <c r="B1130" s="240" t="s">
        <v>1833</v>
      </c>
      <c r="C1130" s="3"/>
      <c r="D1130" s="3"/>
      <c r="E1130" s="9" t="s">
        <v>284</v>
      </c>
      <c r="F1130" s="9" t="s">
        <v>284</v>
      </c>
      <c r="G1130" s="9" t="s">
        <v>284</v>
      </c>
      <c r="H1130" s="9" t="s">
        <v>284</v>
      </c>
      <c r="I1130" s="9">
        <v>0</v>
      </c>
      <c r="J1130" s="9">
        <v>352.30000000000018</v>
      </c>
      <c r="K1130" s="9">
        <v>306.79999999999836</v>
      </c>
      <c r="M1130" s="72">
        <f t="shared" si="28"/>
        <v>659.09999999999854</v>
      </c>
      <c r="S1130" s="68"/>
      <c r="T1130" s="68"/>
      <c r="U1130" s="397"/>
      <c r="V1130" s="68"/>
      <c r="W1130" s="68"/>
    </row>
    <row r="1131" spans="1:23" ht="15">
      <c r="A1131" s="28" t="s">
        <v>857</v>
      </c>
      <c r="B1131" s="68" t="s">
        <v>4</v>
      </c>
      <c r="E1131" s="9">
        <v>210</v>
      </c>
      <c r="F1131" s="9">
        <v>38.6</v>
      </c>
      <c r="G1131" s="9">
        <v>123.2</v>
      </c>
      <c r="H1131" s="9">
        <v>271.60000000000082</v>
      </c>
      <c r="I1131" s="9">
        <v>0</v>
      </c>
      <c r="J1131" s="9" t="s">
        <v>284</v>
      </c>
      <c r="K1131" s="9" t="s">
        <v>284</v>
      </c>
      <c r="L1131" s="74"/>
      <c r="M1131" s="72">
        <f t="shared" si="28"/>
        <v>643.40000000000077</v>
      </c>
      <c r="S1131" s="68"/>
      <c r="T1131" s="68"/>
      <c r="U1131" s="396"/>
      <c r="V1131" s="68"/>
      <c r="W1131" s="68"/>
    </row>
    <row r="1132" spans="1:23" ht="15">
      <c r="A1132" s="28" t="s">
        <v>858</v>
      </c>
      <c r="B1132" s="235" t="s">
        <v>1843</v>
      </c>
      <c r="C1132" s="3"/>
      <c r="D1132" s="3"/>
      <c r="E1132" s="9" t="s">
        <v>284</v>
      </c>
      <c r="F1132" s="9" t="s">
        <v>284</v>
      </c>
      <c r="G1132" s="9" t="s">
        <v>284</v>
      </c>
      <c r="H1132" s="9" t="s">
        <v>284</v>
      </c>
      <c r="I1132" s="9">
        <v>0</v>
      </c>
      <c r="J1132" s="227">
        <v>435.40000000000146</v>
      </c>
      <c r="K1132" s="9">
        <v>177</v>
      </c>
      <c r="M1132" s="72">
        <f t="shared" si="28"/>
        <v>612.40000000000146</v>
      </c>
      <c r="O1132" t="s">
        <v>290</v>
      </c>
      <c r="S1132" s="68"/>
      <c r="T1132" s="68"/>
      <c r="U1132" s="396"/>
      <c r="V1132" s="68"/>
      <c r="W1132" s="68"/>
    </row>
    <row r="1133" spans="1:23" ht="15">
      <c r="A1133" s="28" t="s">
        <v>864</v>
      </c>
      <c r="B1133" s="294" t="s">
        <v>2221</v>
      </c>
      <c r="C1133" s="3"/>
      <c r="D1133" s="3"/>
      <c r="E1133" s="9" t="s">
        <v>284</v>
      </c>
      <c r="F1133" s="9" t="s">
        <v>284</v>
      </c>
      <c r="G1133" s="9" t="s">
        <v>284</v>
      </c>
      <c r="H1133" s="9" t="s">
        <v>284</v>
      </c>
      <c r="I1133" s="9">
        <v>0</v>
      </c>
      <c r="J1133" s="9">
        <v>265.99999999999818</v>
      </c>
      <c r="K1133" s="9">
        <v>344.10000000000218</v>
      </c>
      <c r="M1133" s="72">
        <f t="shared" si="28"/>
        <v>610.10000000000036</v>
      </c>
      <c r="S1133" s="28"/>
      <c r="T1133" s="68"/>
      <c r="U1133" s="396"/>
      <c r="V1133" s="68"/>
      <c r="W1133" s="68"/>
    </row>
    <row r="1134" spans="1:23" ht="15">
      <c r="A1134" s="28" t="s">
        <v>865</v>
      </c>
      <c r="B1134" s="68" t="s">
        <v>820</v>
      </c>
      <c r="E1134" s="9" t="s">
        <v>284</v>
      </c>
      <c r="F1134" s="9" t="s">
        <v>284</v>
      </c>
      <c r="G1134" s="9" t="s">
        <v>284</v>
      </c>
      <c r="H1134" s="9">
        <v>78.600000000000364</v>
      </c>
      <c r="I1134" s="9">
        <v>0</v>
      </c>
      <c r="J1134" s="9">
        <v>133.99999999999909</v>
      </c>
      <c r="K1134" s="9">
        <v>386.5</v>
      </c>
      <c r="M1134" s="72">
        <f t="shared" si="28"/>
        <v>599.09999999999945</v>
      </c>
      <c r="S1134" s="68"/>
      <c r="T1134" s="68"/>
      <c r="U1134" s="396"/>
      <c r="V1134" s="68"/>
      <c r="W1134" s="68"/>
    </row>
    <row r="1135" spans="1:23" ht="15">
      <c r="A1135" s="28" t="s">
        <v>866</v>
      </c>
      <c r="B1135" s="68" t="s">
        <v>35</v>
      </c>
      <c r="E1135" s="9">
        <v>29.7</v>
      </c>
      <c r="F1135" s="9">
        <v>162</v>
      </c>
      <c r="G1135" s="9">
        <v>234</v>
      </c>
      <c r="H1135" s="9">
        <v>166.29999999999927</v>
      </c>
      <c r="I1135" s="9">
        <v>0</v>
      </c>
      <c r="J1135" s="9" t="s">
        <v>284</v>
      </c>
      <c r="K1135" s="9" t="s">
        <v>284</v>
      </c>
      <c r="L1135" s="74"/>
      <c r="M1135" s="72">
        <f t="shared" si="28"/>
        <v>591.99999999999932</v>
      </c>
      <c r="S1135" s="235"/>
      <c r="T1135" s="68"/>
      <c r="U1135" s="396"/>
      <c r="V1135" s="68"/>
      <c r="W1135" s="68"/>
    </row>
    <row r="1136" spans="1:23" ht="15">
      <c r="A1136" s="28" t="s">
        <v>868</v>
      </c>
      <c r="B1136" s="68" t="s">
        <v>834</v>
      </c>
      <c r="E1136" s="9" t="s">
        <v>284</v>
      </c>
      <c r="F1136" s="9" t="s">
        <v>284</v>
      </c>
      <c r="G1136" s="9" t="s">
        <v>284</v>
      </c>
      <c r="H1136" s="9">
        <v>28.500000000000909</v>
      </c>
      <c r="I1136" s="9">
        <v>0</v>
      </c>
      <c r="J1136" s="9">
        <v>372.29999999999927</v>
      </c>
      <c r="K1136" s="9">
        <v>144.79999999999836</v>
      </c>
      <c r="M1136" s="72">
        <f t="shared" si="28"/>
        <v>545.59999999999854</v>
      </c>
      <c r="S1136" s="68"/>
      <c r="T1136" s="68"/>
      <c r="U1136" s="396"/>
      <c r="V1136" s="68"/>
      <c r="W1136" s="68"/>
    </row>
    <row r="1137" spans="1:23" ht="15">
      <c r="A1137" s="28" t="s">
        <v>869</v>
      </c>
      <c r="B1137" s="240" t="s">
        <v>1841</v>
      </c>
      <c r="C1137" s="3"/>
      <c r="D1137" s="3"/>
      <c r="E1137" s="9" t="s">
        <v>284</v>
      </c>
      <c r="F1137" s="9" t="s">
        <v>284</v>
      </c>
      <c r="G1137" s="9" t="s">
        <v>284</v>
      </c>
      <c r="H1137" s="9" t="s">
        <v>284</v>
      </c>
      <c r="I1137" s="9">
        <v>0</v>
      </c>
      <c r="J1137" s="9">
        <v>293.19999999999891</v>
      </c>
      <c r="K1137" s="9">
        <v>242.30000000000109</v>
      </c>
      <c r="M1137" s="72">
        <f t="shared" si="28"/>
        <v>535.5</v>
      </c>
      <c r="S1137" s="294"/>
      <c r="T1137" s="68"/>
      <c r="U1137" s="397"/>
      <c r="V1137" s="68"/>
      <c r="W1137" s="68"/>
    </row>
    <row r="1138" spans="1:23" ht="15">
      <c r="A1138" s="28" t="s">
        <v>870</v>
      </c>
      <c r="B1138" s="68" t="s">
        <v>179</v>
      </c>
      <c r="E1138" s="9">
        <v>529.9</v>
      </c>
      <c r="F1138" s="9" t="s">
        <v>284</v>
      </c>
      <c r="G1138" s="9" t="s">
        <v>284</v>
      </c>
      <c r="H1138" s="9" t="s">
        <v>284</v>
      </c>
      <c r="I1138" s="9">
        <v>0</v>
      </c>
      <c r="J1138" s="9" t="s">
        <v>284</v>
      </c>
      <c r="K1138" s="9" t="s">
        <v>284</v>
      </c>
      <c r="L1138" s="74"/>
      <c r="M1138" s="72">
        <f t="shared" si="28"/>
        <v>529.9</v>
      </c>
      <c r="S1138" s="68"/>
      <c r="T1138" s="68"/>
      <c r="U1138" s="396"/>
      <c r="V1138" s="68"/>
      <c r="W1138" s="68"/>
    </row>
    <row r="1139" spans="1:23" ht="15">
      <c r="A1139" s="28" t="s">
        <v>873</v>
      </c>
      <c r="B1139" s="240" t="s">
        <v>1840</v>
      </c>
      <c r="C1139" s="3"/>
      <c r="D1139" s="3"/>
      <c r="E1139" s="9" t="s">
        <v>284</v>
      </c>
      <c r="F1139" s="9" t="s">
        <v>284</v>
      </c>
      <c r="G1139" s="9" t="s">
        <v>284</v>
      </c>
      <c r="H1139" s="9" t="s">
        <v>284</v>
      </c>
      <c r="I1139" s="9">
        <v>0</v>
      </c>
      <c r="J1139" s="9">
        <v>159.09999999999945</v>
      </c>
      <c r="K1139" s="9">
        <v>361.59999999999945</v>
      </c>
      <c r="M1139" s="72">
        <f t="shared" si="28"/>
        <v>520.69999999999891</v>
      </c>
      <c r="S1139" s="68"/>
      <c r="T1139" s="68"/>
      <c r="U1139" s="397"/>
      <c r="V1139" s="68"/>
      <c r="W1139" s="68"/>
    </row>
    <row r="1140" spans="1:23" ht="15">
      <c r="A1140" s="28" t="s">
        <v>999</v>
      </c>
      <c r="B1140" s="294" t="s">
        <v>2252</v>
      </c>
      <c r="C1140" s="3"/>
      <c r="D1140" s="3"/>
      <c r="E1140" s="9" t="s">
        <v>284</v>
      </c>
      <c r="F1140" s="9" t="s">
        <v>284</v>
      </c>
      <c r="G1140" s="9" t="s">
        <v>284</v>
      </c>
      <c r="H1140" s="9" t="s">
        <v>284</v>
      </c>
      <c r="I1140" s="9">
        <v>0</v>
      </c>
      <c r="J1140" s="9" t="s">
        <v>284</v>
      </c>
      <c r="K1140" s="227">
        <v>478.10000000000218</v>
      </c>
      <c r="M1140" s="72">
        <f t="shared" si="28"/>
        <v>478.10000000000218</v>
      </c>
      <c r="O1140" t="s">
        <v>290</v>
      </c>
      <c r="S1140" s="294"/>
      <c r="T1140" s="68"/>
      <c r="U1140" s="397"/>
      <c r="V1140" s="68"/>
      <c r="W1140" s="68"/>
    </row>
    <row r="1141" spans="1:23" ht="15">
      <c r="A1141" s="28" t="s">
        <v>1000</v>
      </c>
      <c r="B1141" s="294" t="s">
        <v>2236</v>
      </c>
      <c r="C1141" s="3"/>
      <c r="D1141" s="3"/>
      <c r="E1141" s="9" t="s">
        <v>284</v>
      </c>
      <c r="F1141" s="9" t="s">
        <v>284</v>
      </c>
      <c r="G1141" s="9" t="s">
        <v>284</v>
      </c>
      <c r="H1141" s="9" t="s">
        <v>284</v>
      </c>
      <c r="I1141" s="9">
        <v>0</v>
      </c>
      <c r="J1141" s="9">
        <v>184.5</v>
      </c>
      <c r="K1141" s="9">
        <v>292.5</v>
      </c>
      <c r="M1141" s="72">
        <f t="shared" si="28"/>
        <v>477</v>
      </c>
      <c r="S1141" s="294"/>
      <c r="T1141" s="68"/>
      <c r="U1141" s="396"/>
      <c r="V1141" s="68"/>
      <c r="W1141" s="68"/>
    </row>
    <row r="1142" spans="1:23" ht="15">
      <c r="A1142" s="28" t="s">
        <v>1001</v>
      </c>
      <c r="B1142" s="240" t="s">
        <v>1834</v>
      </c>
      <c r="C1142" s="3"/>
      <c r="D1142" s="3"/>
      <c r="E1142" s="9" t="s">
        <v>284</v>
      </c>
      <c r="F1142" s="9" t="s">
        <v>284</v>
      </c>
      <c r="G1142" s="9" t="s">
        <v>284</v>
      </c>
      <c r="H1142" s="9" t="s">
        <v>284</v>
      </c>
      <c r="I1142" s="9">
        <v>0</v>
      </c>
      <c r="J1142" s="9">
        <v>160.09999999999945</v>
      </c>
      <c r="K1142" s="9">
        <v>299.59999999999945</v>
      </c>
      <c r="M1142" s="72">
        <f t="shared" si="28"/>
        <v>459.69999999999891</v>
      </c>
      <c r="S1142" s="68"/>
      <c r="T1142" s="68"/>
      <c r="U1142" s="397"/>
      <c r="V1142" s="68"/>
      <c r="W1142" s="68"/>
    </row>
    <row r="1143" spans="1:23" ht="15">
      <c r="A1143" s="28" t="s">
        <v>1002</v>
      </c>
      <c r="B1143" s="240" t="s">
        <v>1828</v>
      </c>
      <c r="C1143" s="3"/>
      <c r="D1143" s="3"/>
      <c r="E1143" s="9" t="s">
        <v>284</v>
      </c>
      <c r="F1143" s="9" t="s">
        <v>284</v>
      </c>
      <c r="G1143" s="9" t="s">
        <v>284</v>
      </c>
      <c r="H1143" s="9" t="s">
        <v>284</v>
      </c>
      <c r="I1143" s="9">
        <v>0</v>
      </c>
      <c r="J1143" s="9">
        <v>294.89999999999873</v>
      </c>
      <c r="K1143" s="9">
        <v>158.79999999999927</v>
      </c>
      <c r="M1143" s="72">
        <f t="shared" si="28"/>
        <v>453.699999999998</v>
      </c>
      <c r="S1143" s="294"/>
      <c r="T1143" s="68"/>
      <c r="U1143" s="397"/>
      <c r="V1143" s="68"/>
      <c r="W1143" s="68"/>
    </row>
    <row r="1144" spans="1:23" ht="15">
      <c r="A1144" s="28" t="s">
        <v>1003</v>
      </c>
      <c r="B1144" s="294" t="s">
        <v>2225</v>
      </c>
      <c r="C1144" s="3"/>
      <c r="D1144" s="3"/>
      <c r="E1144" s="9" t="s">
        <v>284</v>
      </c>
      <c r="F1144" s="9" t="s">
        <v>284</v>
      </c>
      <c r="G1144" s="9" t="s">
        <v>284</v>
      </c>
      <c r="H1144" s="9" t="s">
        <v>284</v>
      </c>
      <c r="I1144" s="9">
        <v>0</v>
      </c>
      <c r="J1144" s="9">
        <v>157.99999999999955</v>
      </c>
      <c r="K1144" s="9">
        <v>294.49999999999955</v>
      </c>
      <c r="M1144" s="72">
        <f t="shared" ref="M1144:M1180" si="29">SUM(E1144:K1144)</f>
        <v>452.49999999999909</v>
      </c>
      <c r="S1144" s="294"/>
      <c r="T1144" s="68"/>
      <c r="U1144" s="396"/>
      <c r="V1144" s="68"/>
      <c r="W1144" s="68"/>
    </row>
    <row r="1145" spans="1:23" ht="15">
      <c r="A1145" s="28" t="s">
        <v>1004</v>
      </c>
      <c r="B1145" s="294" t="s">
        <v>2260</v>
      </c>
      <c r="C1145" s="3"/>
      <c r="D1145" s="3"/>
      <c r="E1145" s="9" t="s">
        <v>284</v>
      </c>
      <c r="F1145" s="9" t="s">
        <v>284</v>
      </c>
      <c r="G1145" s="9" t="s">
        <v>284</v>
      </c>
      <c r="H1145" s="9" t="s">
        <v>284</v>
      </c>
      <c r="I1145" s="9">
        <v>0</v>
      </c>
      <c r="J1145" s="9" t="s">
        <v>284</v>
      </c>
      <c r="K1145" s="227">
        <v>432.40000000000236</v>
      </c>
      <c r="M1145" s="72">
        <f t="shared" si="29"/>
        <v>432.40000000000236</v>
      </c>
      <c r="O1145" t="s">
        <v>299</v>
      </c>
      <c r="S1145" s="294"/>
      <c r="T1145" s="68"/>
      <c r="U1145" s="396"/>
      <c r="V1145" s="68"/>
      <c r="W1145" s="68"/>
    </row>
    <row r="1146" spans="1:23" ht="15">
      <c r="A1146" s="28" t="s">
        <v>1005</v>
      </c>
      <c r="B1146" s="68" t="s">
        <v>158</v>
      </c>
      <c r="E1146" s="9" t="s">
        <v>284</v>
      </c>
      <c r="F1146" s="9" t="s">
        <v>284</v>
      </c>
      <c r="G1146" s="9">
        <v>138</v>
      </c>
      <c r="H1146" s="9">
        <v>290.20000000000073</v>
      </c>
      <c r="I1146" s="9">
        <v>0</v>
      </c>
      <c r="J1146" s="9" t="s">
        <v>284</v>
      </c>
      <c r="K1146" s="9" t="s">
        <v>284</v>
      </c>
      <c r="L1146" s="74"/>
      <c r="M1146" s="72">
        <f t="shared" si="29"/>
        <v>428.20000000000073</v>
      </c>
      <c r="S1146" s="68"/>
      <c r="T1146" s="68"/>
      <c r="U1146" s="396"/>
      <c r="V1146" s="68"/>
      <c r="W1146" s="68"/>
    </row>
    <row r="1147" spans="1:23" ht="15">
      <c r="A1147" s="28" t="s">
        <v>1006</v>
      </c>
      <c r="B1147" s="68" t="s">
        <v>819</v>
      </c>
      <c r="E1147" s="9" t="s">
        <v>284</v>
      </c>
      <c r="F1147" s="9" t="s">
        <v>284</v>
      </c>
      <c r="G1147" s="9" t="s">
        <v>284</v>
      </c>
      <c r="H1147" s="9">
        <v>136.04999999999927</v>
      </c>
      <c r="I1147" s="9">
        <v>0</v>
      </c>
      <c r="J1147" s="9">
        <v>132.5</v>
      </c>
      <c r="K1147" s="9">
        <v>146.19999999999891</v>
      </c>
      <c r="M1147" s="72">
        <f t="shared" si="29"/>
        <v>414.74999999999818</v>
      </c>
      <c r="S1147" s="68"/>
      <c r="T1147" s="68"/>
      <c r="U1147" s="396"/>
      <c r="V1147" s="68"/>
      <c r="W1147" s="68"/>
    </row>
    <row r="1148" spans="1:23" ht="15">
      <c r="A1148" s="28" t="s">
        <v>1007</v>
      </c>
      <c r="B1148" s="294" t="s">
        <v>2226</v>
      </c>
      <c r="C1148" s="3"/>
      <c r="D1148" s="3"/>
      <c r="E1148" s="9" t="s">
        <v>284</v>
      </c>
      <c r="F1148" s="9" t="s">
        <v>284</v>
      </c>
      <c r="G1148" s="9" t="s">
        <v>284</v>
      </c>
      <c r="H1148" s="9" t="s">
        <v>284</v>
      </c>
      <c r="I1148" s="9">
        <v>0</v>
      </c>
      <c r="J1148" s="9">
        <v>204</v>
      </c>
      <c r="K1148" s="9">
        <v>200.40000000000009</v>
      </c>
      <c r="M1148" s="72">
        <f t="shared" si="29"/>
        <v>404.40000000000009</v>
      </c>
      <c r="S1148" s="68"/>
      <c r="T1148" s="68"/>
      <c r="U1148" s="397"/>
      <c r="V1148" s="68"/>
      <c r="W1148" s="68"/>
    </row>
    <row r="1149" spans="1:23" ht="15">
      <c r="A1149" s="28" t="s">
        <v>1008</v>
      </c>
      <c r="B1149" s="240" t="s">
        <v>1838</v>
      </c>
      <c r="C1149" s="3"/>
      <c r="D1149" s="3"/>
      <c r="E1149" s="9" t="s">
        <v>284</v>
      </c>
      <c r="F1149" s="9" t="s">
        <v>284</v>
      </c>
      <c r="G1149" s="9" t="s">
        <v>284</v>
      </c>
      <c r="H1149" s="9" t="s">
        <v>284</v>
      </c>
      <c r="I1149" s="9">
        <v>0</v>
      </c>
      <c r="J1149" s="9">
        <v>100.40000000000146</v>
      </c>
      <c r="K1149" s="9">
        <v>301.29999999999745</v>
      </c>
      <c r="M1149" s="72">
        <f t="shared" si="29"/>
        <v>401.69999999999891</v>
      </c>
      <c r="S1149" s="294"/>
      <c r="T1149" s="68"/>
      <c r="U1149" s="396"/>
      <c r="V1149" s="68"/>
      <c r="W1149" s="68"/>
    </row>
    <row r="1150" spans="1:23" ht="15">
      <c r="A1150" s="28" t="s">
        <v>1009</v>
      </c>
      <c r="B1150" s="68" t="s">
        <v>178</v>
      </c>
      <c r="E1150" s="9">
        <v>211.2</v>
      </c>
      <c r="F1150" s="227">
        <v>185.2</v>
      </c>
      <c r="G1150" s="9" t="s">
        <v>284</v>
      </c>
      <c r="H1150" s="9" t="s">
        <v>284</v>
      </c>
      <c r="I1150" s="9">
        <v>0</v>
      </c>
      <c r="J1150" s="9" t="s">
        <v>284</v>
      </c>
      <c r="K1150" s="9" t="s">
        <v>284</v>
      </c>
      <c r="L1150" s="74"/>
      <c r="M1150" s="72">
        <f t="shared" si="29"/>
        <v>396.4</v>
      </c>
      <c r="O1150" t="s">
        <v>294</v>
      </c>
      <c r="S1150" s="294"/>
      <c r="T1150" s="68"/>
      <c r="U1150" s="396"/>
      <c r="V1150" s="68"/>
      <c r="W1150" s="68"/>
    </row>
    <row r="1151" spans="1:23" ht="15">
      <c r="A1151" s="28" t="s">
        <v>1010</v>
      </c>
      <c r="B1151" s="240" t="s">
        <v>1823</v>
      </c>
      <c r="C1151" s="3"/>
      <c r="D1151" s="3"/>
      <c r="E1151" s="9" t="s">
        <v>284</v>
      </c>
      <c r="F1151" s="9" t="s">
        <v>284</v>
      </c>
      <c r="G1151" s="9" t="s">
        <v>284</v>
      </c>
      <c r="H1151" s="9" t="s">
        <v>284</v>
      </c>
      <c r="I1151" s="9">
        <v>0</v>
      </c>
      <c r="J1151" s="9">
        <v>238.09999999999991</v>
      </c>
      <c r="K1151" s="9">
        <v>156.39999999999964</v>
      </c>
      <c r="M1151" s="72">
        <f t="shared" si="29"/>
        <v>394.49999999999955</v>
      </c>
      <c r="S1151" s="28"/>
      <c r="T1151" s="68"/>
      <c r="U1151" s="396"/>
      <c r="V1151" s="68"/>
      <c r="W1151" s="68"/>
    </row>
    <row r="1152" spans="1:23" ht="15">
      <c r="A1152" s="28" t="s">
        <v>1011</v>
      </c>
      <c r="B1152" s="240" t="s">
        <v>1825</v>
      </c>
      <c r="C1152" s="3"/>
      <c r="D1152" s="3"/>
      <c r="E1152" s="9" t="s">
        <v>284</v>
      </c>
      <c r="F1152" s="9" t="s">
        <v>284</v>
      </c>
      <c r="G1152" s="9" t="s">
        <v>284</v>
      </c>
      <c r="H1152" s="9" t="s">
        <v>284</v>
      </c>
      <c r="I1152" s="9">
        <v>0</v>
      </c>
      <c r="J1152" s="9">
        <v>278.90000000000009</v>
      </c>
      <c r="K1152" s="9">
        <v>97.499999999998181</v>
      </c>
      <c r="M1152" s="72">
        <f t="shared" si="29"/>
        <v>376.39999999999827</v>
      </c>
      <c r="S1152" s="235"/>
      <c r="T1152" s="68"/>
      <c r="U1152" s="396"/>
      <c r="V1152" s="68"/>
      <c r="W1152" s="68"/>
    </row>
    <row r="1153" spans="1:23" ht="15">
      <c r="A1153" s="28" t="s">
        <v>1012</v>
      </c>
      <c r="B1153" s="294" t="s">
        <v>2223</v>
      </c>
      <c r="C1153" s="3"/>
      <c r="D1153" s="3"/>
      <c r="E1153" s="9" t="s">
        <v>284</v>
      </c>
      <c r="F1153" s="9" t="s">
        <v>284</v>
      </c>
      <c r="G1153" s="9" t="s">
        <v>284</v>
      </c>
      <c r="H1153" s="9" t="s">
        <v>284</v>
      </c>
      <c r="I1153" s="9">
        <v>0</v>
      </c>
      <c r="J1153" s="9">
        <v>215.50000000000182</v>
      </c>
      <c r="K1153" s="9">
        <v>158.39999999999873</v>
      </c>
      <c r="M1153" s="72">
        <f t="shared" si="29"/>
        <v>373.90000000000055</v>
      </c>
      <c r="S1153" s="294"/>
      <c r="T1153" s="68"/>
      <c r="U1153" s="396"/>
      <c r="V1153" s="68"/>
      <c r="W1153" s="68"/>
    </row>
    <row r="1154" spans="1:23" ht="15">
      <c r="A1154" s="28" t="s">
        <v>1013</v>
      </c>
      <c r="B1154" s="68" t="s">
        <v>840</v>
      </c>
      <c r="E1154" s="9" t="s">
        <v>284</v>
      </c>
      <c r="F1154" s="9" t="s">
        <v>284</v>
      </c>
      <c r="G1154" s="9" t="s">
        <v>284</v>
      </c>
      <c r="H1154" s="9">
        <v>354.90000000000055</v>
      </c>
      <c r="I1154" s="9">
        <v>0</v>
      </c>
      <c r="J1154" s="9" t="s">
        <v>284</v>
      </c>
      <c r="K1154" s="9" t="s">
        <v>284</v>
      </c>
      <c r="L1154" s="74"/>
      <c r="M1154" s="72">
        <f t="shared" si="29"/>
        <v>354.90000000000055</v>
      </c>
      <c r="S1154" s="294"/>
      <c r="T1154" s="68"/>
      <c r="U1154" s="396"/>
      <c r="V1154" s="68"/>
      <c r="W1154" s="68"/>
    </row>
    <row r="1155" spans="1:23" ht="15">
      <c r="A1155" s="28" t="s">
        <v>1014</v>
      </c>
      <c r="B1155" s="294" t="s">
        <v>2218</v>
      </c>
      <c r="C1155" s="3"/>
      <c r="D1155" s="3"/>
      <c r="E1155" s="9" t="s">
        <v>284</v>
      </c>
      <c r="F1155" s="9" t="s">
        <v>284</v>
      </c>
      <c r="G1155" s="9" t="s">
        <v>284</v>
      </c>
      <c r="H1155" s="9" t="s">
        <v>284</v>
      </c>
      <c r="I1155" s="9">
        <v>0</v>
      </c>
      <c r="J1155" s="9">
        <v>171.29999999999973</v>
      </c>
      <c r="K1155" s="9">
        <v>181.49999999999955</v>
      </c>
      <c r="M1155" s="72">
        <f t="shared" si="29"/>
        <v>352.79999999999927</v>
      </c>
      <c r="S1155" s="28"/>
      <c r="T1155" s="68"/>
      <c r="U1155" s="396"/>
      <c r="V1155" s="68"/>
      <c r="W1155" s="68"/>
    </row>
    <row r="1156" spans="1:23" ht="15">
      <c r="A1156" s="28" t="s">
        <v>1015</v>
      </c>
      <c r="B1156" s="294" t="s">
        <v>2217</v>
      </c>
      <c r="C1156" s="3"/>
      <c r="D1156" s="3"/>
      <c r="E1156" s="9" t="s">
        <v>284</v>
      </c>
      <c r="F1156" s="9" t="s">
        <v>284</v>
      </c>
      <c r="G1156" s="9" t="s">
        <v>284</v>
      </c>
      <c r="H1156" s="9" t="s">
        <v>284</v>
      </c>
      <c r="I1156" s="9">
        <v>0</v>
      </c>
      <c r="J1156" s="9">
        <v>161.00000000000091</v>
      </c>
      <c r="K1156" s="9">
        <v>186.89999999999964</v>
      </c>
      <c r="M1156" s="72">
        <f t="shared" si="29"/>
        <v>347.90000000000055</v>
      </c>
      <c r="S1156" s="235"/>
      <c r="T1156" s="68"/>
      <c r="U1156" s="396"/>
      <c r="V1156" s="68"/>
      <c r="W1156" s="68"/>
    </row>
    <row r="1157" spans="1:23" ht="15">
      <c r="A1157" s="28" t="s">
        <v>1016</v>
      </c>
      <c r="B1157" s="240" t="s">
        <v>1836</v>
      </c>
      <c r="C1157" s="3"/>
      <c r="D1157" s="3"/>
      <c r="E1157" s="9" t="s">
        <v>284</v>
      </c>
      <c r="F1157" s="9" t="s">
        <v>284</v>
      </c>
      <c r="G1157" s="9" t="s">
        <v>284</v>
      </c>
      <c r="H1157" s="9" t="s">
        <v>284</v>
      </c>
      <c r="I1157" s="9">
        <v>0</v>
      </c>
      <c r="J1157" s="9">
        <v>170.39999999999964</v>
      </c>
      <c r="K1157" s="9">
        <v>171.49999999999818</v>
      </c>
      <c r="M1157" s="72">
        <f t="shared" si="29"/>
        <v>341.89999999999782</v>
      </c>
      <c r="S1157" s="68"/>
      <c r="T1157" s="68"/>
      <c r="U1157" s="396"/>
      <c r="V1157" s="68"/>
      <c r="W1157" s="68"/>
    </row>
    <row r="1158" spans="1:23" ht="15">
      <c r="A1158" s="28" t="s">
        <v>1017</v>
      </c>
      <c r="B1158" s="294" t="s">
        <v>2254</v>
      </c>
      <c r="C1158" s="3"/>
      <c r="D1158" s="3"/>
      <c r="E1158" s="9" t="s">
        <v>284</v>
      </c>
      <c r="F1158" s="9" t="s">
        <v>284</v>
      </c>
      <c r="G1158" s="9" t="s">
        <v>284</v>
      </c>
      <c r="H1158" s="9" t="s">
        <v>284</v>
      </c>
      <c r="I1158" s="9">
        <v>0</v>
      </c>
      <c r="J1158" s="9" t="s">
        <v>284</v>
      </c>
      <c r="K1158" s="9">
        <v>338.19999999999982</v>
      </c>
      <c r="M1158" s="72">
        <f t="shared" si="29"/>
        <v>338.19999999999982</v>
      </c>
      <c r="S1158" s="68"/>
      <c r="T1158" s="68"/>
      <c r="U1158" s="396"/>
      <c r="V1158" s="68"/>
      <c r="W1158" s="68"/>
    </row>
    <row r="1159" spans="1:23" ht="15">
      <c r="A1159" s="28" t="s">
        <v>1018</v>
      </c>
      <c r="B1159" s="294" t="s">
        <v>2284</v>
      </c>
      <c r="C1159" s="3"/>
      <c r="D1159" s="3"/>
      <c r="E1159" s="9" t="s">
        <v>284</v>
      </c>
      <c r="F1159" s="9" t="s">
        <v>284</v>
      </c>
      <c r="G1159" s="9" t="s">
        <v>284</v>
      </c>
      <c r="H1159" s="9" t="s">
        <v>284</v>
      </c>
      <c r="I1159" s="9">
        <v>0</v>
      </c>
      <c r="J1159" s="9" t="s">
        <v>284</v>
      </c>
      <c r="K1159" s="9">
        <v>326.5</v>
      </c>
      <c r="M1159" s="72">
        <f t="shared" si="29"/>
        <v>326.5</v>
      </c>
      <c r="S1159" s="294"/>
      <c r="T1159" s="68"/>
      <c r="U1159" s="396"/>
      <c r="V1159" s="68"/>
      <c r="W1159" s="68"/>
    </row>
    <row r="1160" spans="1:23" ht="15">
      <c r="A1160" s="28" t="s">
        <v>1019</v>
      </c>
      <c r="B1160" s="294" t="s">
        <v>2283</v>
      </c>
      <c r="C1160" s="3"/>
      <c r="D1160" s="3"/>
      <c r="E1160" s="9" t="s">
        <v>284</v>
      </c>
      <c r="F1160" s="9" t="s">
        <v>284</v>
      </c>
      <c r="G1160" s="9" t="s">
        <v>284</v>
      </c>
      <c r="H1160" s="9" t="s">
        <v>284</v>
      </c>
      <c r="I1160" s="9">
        <v>0</v>
      </c>
      <c r="J1160" s="9" t="s">
        <v>284</v>
      </c>
      <c r="K1160" s="9">
        <v>322.50000000000045</v>
      </c>
      <c r="M1160" s="72">
        <f t="shared" si="29"/>
        <v>322.50000000000045</v>
      </c>
    </row>
    <row r="1161" spans="1:23" ht="15">
      <c r="A1161" s="28" t="s">
        <v>1020</v>
      </c>
      <c r="B1161" s="294" t="s">
        <v>2255</v>
      </c>
      <c r="C1161" s="3"/>
      <c r="D1161" s="3"/>
      <c r="E1161" s="9" t="s">
        <v>284</v>
      </c>
      <c r="F1161" s="9" t="s">
        <v>284</v>
      </c>
      <c r="G1161" s="9" t="s">
        <v>284</v>
      </c>
      <c r="H1161" s="9" t="s">
        <v>284</v>
      </c>
      <c r="I1161" s="9">
        <v>0</v>
      </c>
      <c r="J1161" s="9" t="s">
        <v>284</v>
      </c>
      <c r="K1161" s="9">
        <v>322.30000000000109</v>
      </c>
      <c r="M1161" s="72">
        <f t="shared" si="29"/>
        <v>322.30000000000109</v>
      </c>
    </row>
    <row r="1162" spans="1:23" ht="15">
      <c r="A1162" s="28" t="s">
        <v>1021</v>
      </c>
      <c r="B1162" s="68" t="s">
        <v>845</v>
      </c>
      <c r="E1162" s="9" t="s">
        <v>284</v>
      </c>
      <c r="F1162" s="9" t="s">
        <v>284</v>
      </c>
      <c r="G1162" s="9" t="s">
        <v>284</v>
      </c>
      <c r="H1162" s="9">
        <v>303.44999999999982</v>
      </c>
      <c r="I1162" s="9">
        <v>0</v>
      </c>
      <c r="J1162" s="9" t="s">
        <v>284</v>
      </c>
      <c r="K1162" s="9" t="s">
        <v>284</v>
      </c>
      <c r="L1162" s="74"/>
      <c r="M1162" s="72">
        <f t="shared" si="29"/>
        <v>303.44999999999982</v>
      </c>
    </row>
    <row r="1163" spans="1:23" ht="15">
      <c r="A1163" s="28" t="s">
        <v>1022</v>
      </c>
      <c r="B1163" s="68" t="s">
        <v>815</v>
      </c>
      <c r="E1163" s="9" t="s">
        <v>284</v>
      </c>
      <c r="F1163" s="9" t="s">
        <v>284</v>
      </c>
      <c r="G1163" s="9" t="s">
        <v>284</v>
      </c>
      <c r="H1163" s="9">
        <v>303.449999999998</v>
      </c>
      <c r="I1163" s="9">
        <v>0</v>
      </c>
      <c r="J1163" s="9" t="s">
        <v>284</v>
      </c>
      <c r="K1163" s="9" t="s">
        <v>284</v>
      </c>
      <c r="L1163" s="74"/>
      <c r="M1163" s="72">
        <f t="shared" si="29"/>
        <v>303.449999999998</v>
      </c>
    </row>
    <row r="1164" spans="1:23" ht="15">
      <c r="A1164" s="28" t="s">
        <v>1023</v>
      </c>
      <c r="B1164" s="294" t="s">
        <v>2257</v>
      </c>
      <c r="C1164" s="3"/>
      <c r="D1164" s="3"/>
      <c r="E1164" s="9" t="s">
        <v>284</v>
      </c>
      <c r="F1164" s="9" t="s">
        <v>284</v>
      </c>
      <c r="G1164" s="9" t="s">
        <v>284</v>
      </c>
      <c r="H1164" s="9" t="s">
        <v>284</v>
      </c>
      <c r="I1164" s="9">
        <v>0</v>
      </c>
      <c r="J1164" s="9" t="s">
        <v>284</v>
      </c>
      <c r="K1164" s="9">
        <v>294.99999999999727</v>
      </c>
      <c r="M1164" s="72">
        <f t="shared" si="29"/>
        <v>294.99999999999727</v>
      </c>
    </row>
    <row r="1165" spans="1:23" ht="15">
      <c r="A1165" s="28" t="s">
        <v>1024</v>
      </c>
      <c r="B1165" s="294" t="s">
        <v>2543</v>
      </c>
      <c r="C1165" s="3"/>
      <c r="D1165" s="3"/>
      <c r="E1165" s="9" t="s">
        <v>284</v>
      </c>
      <c r="F1165" s="9" t="s">
        <v>284</v>
      </c>
      <c r="G1165" s="9" t="s">
        <v>284</v>
      </c>
      <c r="H1165" s="9" t="s">
        <v>284</v>
      </c>
      <c r="I1165" s="9">
        <v>0</v>
      </c>
      <c r="J1165" s="9" t="s">
        <v>284</v>
      </c>
      <c r="K1165" s="9">
        <v>291.49999999999909</v>
      </c>
      <c r="M1165" s="72">
        <f t="shared" si="29"/>
        <v>291.49999999999909</v>
      </c>
    </row>
    <row r="1166" spans="1:23" ht="15">
      <c r="A1166" s="28" t="s">
        <v>1025</v>
      </c>
      <c r="B1166" s="240" t="s">
        <v>1826</v>
      </c>
      <c r="C1166" s="3"/>
      <c r="D1166" s="3"/>
      <c r="E1166" s="9" t="s">
        <v>284</v>
      </c>
      <c r="F1166" s="9" t="s">
        <v>284</v>
      </c>
      <c r="G1166" s="9" t="s">
        <v>284</v>
      </c>
      <c r="H1166" s="9" t="s">
        <v>284</v>
      </c>
      <c r="I1166" s="9">
        <v>0</v>
      </c>
      <c r="J1166" s="9">
        <v>283.19999999999982</v>
      </c>
      <c r="K1166" s="9" t="s">
        <v>284</v>
      </c>
      <c r="M1166" s="72">
        <f t="shared" si="29"/>
        <v>283.19999999999982</v>
      </c>
    </row>
    <row r="1167" spans="1:23" ht="15">
      <c r="A1167" s="28" t="s">
        <v>1026</v>
      </c>
      <c r="B1167" s="294" t="s">
        <v>2281</v>
      </c>
      <c r="C1167" s="3"/>
      <c r="D1167" s="3"/>
      <c r="E1167" s="9" t="s">
        <v>284</v>
      </c>
      <c r="F1167" s="9" t="s">
        <v>284</v>
      </c>
      <c r="G1167" s="9" t="s">
        <v>284</v>
      </c>
      <c r="H1167" s="9" t="s">
        <v>284</v>
      </c>
      <c r="I1167" s="9">
        <v>0</v>
      </c>
      <c r="J1167" s="9" t="s">
        <v>284</v>
      </c>
      <c r="K1167" s="9">
        <v>260.39999999999873</v>
      </c>
      <c r="M1167" s="72">
        <f t="shared" si="29"/>
        <v>260.39999999999873</v>
      </c>
    </row>
    <row r="1168" spans="1:23" ht="15">
      <c r="A1168" s="28" t="s">
        <v>1027</v>
      </c>
      <c r="B1168" s="294" t="s">
        <v>2256</v>
      </c>
      <c r="C1168" s="3"/>
      <c r="D1168" s="3"/>
      <c r="E1168" s="9" t="s">
        <v>284</v>
      </c>
      <c r="F1168" s="9" t="s">
        <v>284</v>
      </c>
      <c r="G1168" s="9" t="s">
        <v>284</v>
      </c>
      <c r="H1168" s="9" t="s">
        <v>284</v>
      </c>
      <c r="I1168" s="9">
        <v>0</v>
      </c>
      <c r="J1168" s="9" t="s">
        <v>284</v>
      </c>
      <c r="K1168" s="9">
        <v>220.00000000000182</v>
      </c>
      <c r="M1168" s="72">
        <f t="shared" si="29"/>
        <v>220.00000000000182</v>
      </c>
    </row>
    <row r="1169" spans="1:13" ht="15">
      <c r="A1169" s="28" t="s">
        <v>1028</v>
      </c>
      <c r="B1169" s="294" t="s">
        <v>2219</v>
      </c>
      <c r="C1169" s="3"/>
      <c r="D1169" s="3"/>
      <c r="E1169" s="9" t="s">
        <v>284</v>
      </c>
      <c r="F1169" s="9" t="s">
        <v>284</v>
      </c>
      <c r="G1169" s="9" t="s">
        <v>284</v>
      </c>
      <c r="H1169" s="9" t="s">
        <v>284</v>
      </c>
      <c r="I1169" s="9">
        <v>0</v>
      </c>
      <c r="J1169" s="9">
        <v>188.69999999999982</v>
      </c>
      <c r="K1169" s="9" t="s">
        <v>284</v>
      </c>
      <c r="M1169" s="72">
        <f t="shared" si="29"/>
        <v>188.69999999999982</v>
      </c>
    </row>
    <row r="1170" spans="1:13" ht="15">
      <c r="A1170" s="28" t="s">
        <v>1029</v>
      </c>
      <c r="B1170" s="68" t="s">
        <v>164</v>
      </c>
      <c r="E1170" s="9" t="s">
        <v>284</v>
      </c>
      <c r="F1170" s="9" t="s">
        <v>284</v>
      </c>
      <c r="G1170" s="9">
        <v>186.2</v>
      </c>
      <c r="H1170" s="9" t="s">
        <v>284</v>
      </c>
      <c r="I1170" s="9">
        <v>0</v>
      </c>
      <c r="J1170" s="9" t="s">
        <v>284</v>
      </c>
      <c r="K1170" s="9" t="s">
        <v>284</v>
      </c>
      <c r="L1170" s="74"/>
      <c r="M1170" s="72">
        <f t="shared" si="29"/>
        <v>186.2</v>
      </c>
    </row>
    <row r="1171" spans="1:13" ht="15">
      <c r="A1171" s="28" t="s">
        <v>1030</v>
      </c>
      <c r="B1171" s="294" t="s">
        <v>2258</v>
      </c>
      <c r="C1171" s="3"/>
      <c r="D1171" s="3"/>
      <c r="E1171" s="9" t="s">
        <v>284</v>
      </c>
      <c r="F1171" s="9" t="s">
        <v>284</v>
      </c>
      <c r="G1171" s="9" t="s">
        <v>284</v>
      </c>
      <c r="H1171" s="9" t="s">
        <v>284</v>
      </c>
      <c r="I1171" s="9">
        <v>0</v>
      </c>
      <c r="J1171" s="9" t="s">
        <v>284</v>
      </c>
      <c r="K1171" s="9">
        <v>177.60000000000036</v>
      </c>
      <c r="M1171" s="72">
        <f t="shared" si="29"/>
        <v>177.60000000000036</v>
      </c>
    </row>
    <row r="1172" spans="1:13" ht="15">
      <c r="A1172" s="28" t="s">
        <v>1031</v>
      </c>
      <c r="B1172" s="294" t="s">
        <v>2253</v>
      </c>
      <c r="C1172" s="3"/>
      <c r="D1172" s="3"/>
      <c r="E1172" s="9" t="s">
        <v>284</v>
      </c>
      <c r="F1172" s="9" t="s">
        <v>284</v>
      </c>
      <c r="G1172" s="9" t="s">
        <v>284</v>
      </c>
      <c r="H1172" s="9" t="s">
        <v>284</v>
      </c>
      <c r="I1172" s="9">
        <v>0</v>
      </c>
      <c r="J1172" s="9" t="s">
        <v>284</v>
      </c>
      <c r="K1172" s="9">
        <v>148.30000000000018</v>
      </c>
      <c r="M1172" s="72">
        <f t="shared" si="29"/>
        <v>148.30000000000018</v>
      </c>
    </row>
    <row r="1173" spans="1:13" ht="15">
      <c r="A1173" s="28" t="s">
        <v>1032</v>
      </c>
      <c r="B1173" s="68" t="s">
        <v>855</v>
      </c>
      <c r="E1173" s="9" t="s">
        <v>284</v>
      </c>
      <c r="F1173" s="9" t="s">
        <v>284</v>
      </c>
      <c r="G1173" s="9" t="s">
        <v>284</v>
      </c>
      <c r="H1173" s="9">
        <v>142.19999999999936</v>
      </c>
      <c r="I1173" s="9">
        <v>0</v>
      </c>
      <c r="J1173" s="9" t="s">
        <v>284</v>
      </c>
      <c r="K1173" s="9" t="s">
        <v>284</v>
      </c>
      <c r="L1173" s="74"/>
      <c r="M1173" s="72">
        <f t="shared" si="29"/>
        <v>142.19999999999936</v>
      </c>
    </row>
    <row r="1174" spans="1:13" ht="15">
      <c r="A1174" s="28" t="s">
        <v>1033</v>
      </c>
      <c r="B1174" s="294" t="s">
        <v>2259</v>
      </c>
      <c r="C1174" s="3"/>
      <c r="D1174" s="3"/>
      <c r="E1174" s="9" t="s">
        <v>284</v>
      </c>
      <c r="F1174" s="9" t="s">
        <v>284</v>
      </c>
      <c r="G1174" s="9" t="s">
        <v>284</v>
      </c>
      <c r="H1174" s="9" t="s">
        <v>284</v>
      </c>
      <c r="I1174" s="9">
        <v>0</v>
      </c>
      <c r="J1174" s="9" t="s">
        <v>284</v>
      </c>
      <c r="K1174" s="9">
        <v>32.399999999998727</v>
      </c>
      <c r="M1174" s="72">
        <f t="shared" si="29"/>
        <v>32.399999999998727</v>
      </c>
    </row>
    <row r="1175" spans="1:13" ht="15">
      <c r="A1175" s="28" t="s">
        <v>1034</v>
      </c>
      <c r="B1175" s="235" t="s">
        <v>1821</v>
      </c>
      <c r="C1175" s="3"/>
      <c r="D1175" s="3"/>
      <c r="E1175" s="9" t="s">
        <v>284</v>
      </c>
      <c r="F1175" s="9" t="s">
        <v>284</v>
      </c>
      <c r="G1175" s="9" t="s">
        <v>284</v>
      </c>
      <c r="H1175" s="9" t="s">
        <v>284</v>
      </c>
      <c r="I1175" s="9">
        <v>0</v>
      </c>
      <c r="J1175" s="9" t="s">
        <v>284</v>
      </c>
      <c r="K1175" s="9" t="s">
        <v>284</v>
      </c>
      <c r="L1175" s="74"/>
      <c r="M1175" s="72">
        <f t="shared" si="29"/>
        <v>0</v>
      </c>
    </row>
    <row r="1176" spans="1:13" ht="15">
      <c r="A1176" s="28" t="s">
        <v>1035</v>
      </c>
      <c r="B1176" s="240" t="s">
        <v>1832</v>
      </c>
      <c r="C1176" s="3"/>
      <c r="D1176" s="3"/>
      <c r="E1176" s="9" t="s">
        <v>284</v>
      </c>
      <c r="F1176" s="9" t="s">
        <v>284</v>
      </c>
      <c r="G1176" s="9" t="s">
        <v>284</v>
      </c>
      <c r="H1176" s="9" t="s">
        <v>284</v>
      </c>
      <c r="I1176" s="9">
        <v>0</v>
      </c>
      <c r="J1176" s="9" t="s">
        <v>284</v>
      </c>
      <c r="K1176" s="9" t="s">
        <v>284</v>
      </c>
      <c r="L1176" s="74"/>
      <c r="M1176" s="72">
        <f t="shared" si="29"/>
        <v>0</v>
      </c>
    </row>
    <row r="1177" spans="1:13" ht="15">
      <c r="A1177" s="28" t="s">
        <v>1036</v>
      </c>
      <c r="B1177" s="240" t="s">
        <v>1831</v>
      </c>
      <c r="C1177" s="3"/>
      <c r="D1177" s="3"/>
      <c r="E1177" s="9" t="s">
        <v>284</v>
      </c>
      <c r="F1177" s="9" t="s">
        <v>284</v>
      </c>
      <c r="G1177" s="9" t="s">
        <v>284</v>
      </c>
      <c r="H1177" s="9" t="s">
        <v>284</v>
      </c>
      <c r="I1177" s="9">
        <v>0</v>
      </c>
      <c r="J1177" s="9" t="s">
        <v>284</v>
      </c>
      <c r="K1177" s="9" t="s">
        <v>284</v>
      </c>
      <c r="L1177" s="74"/>
      <c r="M1177" s="72">
        <f t="shared" si="29"/>
        <v>0</v>
      </c>
    </row>
    <row r="1178" spans="1:13" ht="15">
      <c r="A1178" s="28" t="s">
        <v>1037</v>
      </c>
      <c r="B1178" s="240" t="s">
        <v>1829</v>
      </c>
      <c r="C1178" s="3"/>
      <c r="D1178" s="3"/>
      <c r="E1178" s="9" t="s">
        <v>284</v>
      </c>
      <c r="F1178" s="9" t="s">
        <v>284</v>
      </c>
      <c r="G1178" s="9" t="s">
        <v>284</v>
      </c>
      <c r="H1178" s="9" t="s">
        <v>284</v>
      </c>
      <c r="I1178" s="9">
        <v>0</v>
      </c>
      <c r="J1178" s="9" t="s">
        <v>284</v>
      </c>
      <c r="K1178" s="9" t="s">
        <v>284</v>
      </c>
      <c r="L1178" s="74"/>
      <c r="M1178" s="72">
        <f t="shared" si="29"/>
        <v>0</v>
      </c>
    </row>
    <row r="1179" spans="1:13" ht="15">
      <c r="A1179" s="28" t="s">
        <v>1038</v>
      </c>
      <c r="B1179" s="240" t="s">
        <v>1857</v>
      </c>
      <c r="C1179" s="3"/>
      <c r="D1179" s="3"/>
      <c r="E1179" s="9" t="s">
        <v>284</v>
      </c>
      <c r="F1179" s="9" t="s">
        <v>284</v>
      </c>
      <c r="G1179" s="9" t="s">
        <v>284</v>
      </c>
      <c r="H1179" s="9" t="s">
        <v>284</v>
      </c>
      <c r="I1179" s="9">
        <v>0</v>
      </c>
      <c r="J1179" s="9" t="s">
        <v>284</v>
      </c>
      <c r="K1179" s="9" t="s">
        <v>284</v>
      </c>
      <c r="L1179" s="74"/>
      <c r="M1179" s="72">
        <f t="shared" si="29"/>
        <v>0</v>
      </c>
    </row>
    <row r="1180" spans="1:13" ht="15">
      <c r="A1180" s="28" t="s">
        <v>3838</v>
      </c>
      <c r="B1180" s="240" t="s">
        <v>1839</v>
      </c>
      <c r="C1180" s="3"/>
      <c r="D1180" s="3"/>
      <c r="E1180" s="9" t="s">
        <v>284</v>
      </c>
      <c r="F1180" s="9" t="s">
        <v>284</v>
      </c>
      <c r="G1180" s="9" t="s">
        <v>284</v>
      </c>
      <c r="H1180" s="9" t="s">
        <v>284</v>
      </c>
      <c r="I1180" s="9">
        <v>0</v>
      </c>
      <c r="J1180" s="9" t="s">
        <v>284</v>
      </c>
      <c r="K1180" s="9" t="s">
        <v>284</v>
      </c>
      <c r="M1180" s="72">
        <f t="shared" si="29"/>
        <v>0</v>
      </c>
    </row>
    <row r="1181" spans="1:13" ht="15">
      <c r="A1181" s="28"/>
      <c r="B1181" s="68"/>
      <c r="E1181" s="9"/>
      <c r="F1181" s="9"/>
      <c r="G1181" s="9"/>
      <c r="H1181" s="9"/>
      <c r="L1181" s="74"/>
      <c r="M1181" s="72"/>
    </row>
    <row r="1182" spans="1:13" ht="15">
      <c r="A1182" s="28"/>
      <c r="E1182" s="9"/>
      <c r="F1182" s="9"/>
      <c r="G1182" s="9"/>
      <c r="L1182" s="74"/>
      <c r="M1182" s="72"/>
    </row>
    <row r="1183" spans="1:13" ht="15">
      <c r="A1183" s="28"/>
      <c r="B1183" s="68"/>
      <c r="E1183" s="9"/>
      <c r="F1183" s="9"/>
      <c r="G1183" s="9"/>
      <c r="L1183" s="74"/>
      <c r="M1183" s="72"/>
    </row>
    <row r="1184" spans="1:13" ht="25.5">
      <c r="A1184" s="23" t="s">
        <v>195</v>
      </c>
      <c r="L1184" s="74"/>
    </row>
    <row r="1185" spans="1:23">
      <c r="L1185" s="74"/>
    </row>
    <row r="1186" spans="1:23" ht="15">
      <c r="A1186" s="40"/>
      <c r="B1186" s="40"/>
      <c r="C1186" s="40"/>
      <c r="D1186" s="40"/>
      <c r="E1186" s="66">
        <v>2016</v>
      </c>
      <c r="F1186" s="66">
        <v>2017</v>
      </c>
      <c r="G1186" s="66">
        <v>2018</v>
      </c>
      <c r="H1186" s="66">
        <v>2019</v>
      </c>
      <c r="I1186" s="66">
        <v>2020</v>
      </c>
      <c r="J1186" s="66">
        <v>2021</v>
      </c>
      <c r="K1186" s="66">
        <v>2022</v>
      </c>
      <c r="L1186" s="74"/>
      <c r="M1186" s="75" t="s">
        <v>40</v>
      </c>
    </row>
    <row r="1187" spans="1:23" ht="15">
      <c r="A1187" s="28" t="s">
        <v>0</v>
      </c>
      <c r="B1187" s="68" t="s">
        <v>11</v>
      </c>
      <c r="E1187" s="222">
        <v>477.5</v>
      </c>
      <c r="F1187" s="223">
        <v>507.5</v>
      </c>
      <c r="G1187" s="9">
        <v>360.9</v>
      </c>
      <c r="H1187" s="9">
        <v>323.49999999999909</v>
      </c>
      <c r="I1187" s="9">
        <v>176.50000000000182</v>
      </c>
      <c r="J1187" s="9">
        <v>335.89999999999964</v>
      </c>
      <c r="K1187" s="9">
        <v>279.70000000000073</v>
      </c>
      <c r="M1187" s="72">
        <f t="shared" ref="M1187:M1218" si="30">SUM(E1187:K1187)</f>
        <v>2461.5000000000014</v>
      </c>
      <c r="O1187" t="s">
        <v>308</v>
      </c>
      <c r="R1187" s="226"/>
      <c r="S1187" s="294"/>
      <c r="T1187" s="68"/>
      <c r="U1187" s="396"/>
      <c r="V1187" s="68"/>
      <c r="W1187" s="68"/>
    </row>
    <row r="1188" spans="1:23" ht="15">
      <c r="A1188" s="28" t="s">
        <v>2</v>
      </c>
      <c r="B1188" s="68" t="s">
        <v>21</v>
      </c>
      <c r="E1188" s="224">
        <v>518.54999999999995</v>
      </c>
      <c r="F1188" s="227">
        <v>388.6</v>
      </c>
      <c r="G1188" s="9">
        <v>263.5</v>
      </c>
      <c r="H1188" s="9">
        <v>281.80000000000291</v>
      </c>
      <c r="I1188" s="9">
        <v>217</v>
      </c>
      <c r="J1188" s="9">
        <v>273.70000000000164</v>
      </c>
      <c r="K1188" s="222">
        <v>435.79999999999836</v>
      </c>
      <c r="M1188" s="72">
        <f t="shared" si="30"/>
        <v>2378.950000000003</v>
      </c>
      <c r="O1188" t="s">
        <v>3802</v>
      </c>
      <c r="R1188" s="3" t="s">
        <v>1969</v>
      </c>
      <c r="S1188" s="235"/>
      <c r="T1188" s="68"/>
      <c r="U1188" s="396"/>
      <c r="V1188" s="68"/>
      <c r="W1188" s="68"/>
    </row>
    <row r="1189" spans="1:23" ht="15">
      <c r="A1189" s="28" t="s">
        <v>3</v>
      </c>
      <c r="B1189" s="68" t="s">
        <v>27</v>
      </c>
      <c r="E1189" s="9">
        <v>304.10000000000002</v>
      </c>
      <c r="F1189" s="227">
        <v>355.65</v>
      </c>
      <c r="G1189" s="9">
        <v>249</v>
      </c>
      <c r="H1189" s="9">
        <v>305.69999999999891</v>
      </c>
      <c r="I1189" s="9">
        <v>221.19999999999891</v>
      </c>
      <c r="J1189" s="9">
        <v>293.79999999999836</v>
      </c>
      <c r="K1189" s="227">
        <v>423.69999999999891</v>
      </c>
      <c r="M1189" s="72">
        <f t="shared" si="30"/>
        <v>2153.1499999999951</v>
      </c>
      <c r="O1189" t="s">
        <v>320</v>
      </c>
      <c r="S1189" s="68"/>
      <c r="T1189" s="68"/>
      <c r="U1189" s="397"/>
      <c r="V1189" s="68"/>
      <c r="W1189" s="68"/>
    </row>
    <row r="1190" spans="1:23" ht="15">
      <c r="A1190" s="28" t="s">
        <v>5</v>
      </c>
      <c r="B1190" s="68" t="s">
        <v>37</v>
      </c>
      <c r="E1190" s="9">
        <v>251.5</v>
      </c>
      <c r="F1190" s="227">
        <v>439.35</v>
      </c>
      <c r="G1190" s="227">
        <v>436.4</v>
      </c>
      <c r="H1190" s="9">
        <v>354.90000000000146</v>
      </c>
      <c r="I1190" s="9">
        <v>294</v>
      </c>
      <c r="J1190" s="9">
        <v>190.50000000000273</v>
      </c>
      <c r="K1190" s="9">
        <v>168.19999999999982</v>
      </c>
      <c r="M1190" s="72">
        <f t="shared" si="30"/>
        <v>2134.850000000004</v>
      </c>
      <c r="O1190" t="s">
        <v>321</v>
      </c>
      <c r="S1190" s="294"/>
      <c r="T1190" s="68"/>
      <c r="U1190" s="396"/>
      <c r="V1190" s="68"/>
      <c r="W1190" s="68"/>
    </row>
    <row r="1191" spans="1:23" ht="15">
      <c r="A1191" s="28" t="s">
        <v>7</v>
      </c>
      <c r="B1191" s="68" t="s">
        <v>6</v>
      </c>
      <c r="E1191" s="227">
        <v>460.8</v>
      </c>
      <c r="F1191" s="9">
        <v>291.25</v>
      </c>
      <c r="G1191" s="227">
        <v>414.65</v>
      </c>
      <c r="H1191" s="227">
        <v>435.84999999999945</v>
      </c>
      <c r="I1191" s="9">
        <v>321.50000000000182</v>
      </c>
      <c r="J1191" s="9">
        <v>195.30000000000018</v>
      </c>
      <c r="K1191" s="9" t="s">
        <v>284</v>
      </c>
      <c r="M1191" s="72">
        <f t="shared" si="30"/>
        <v>2119.3500000000013</v>
      </c>
      <c r="O1191" t="s">
        <v>989</v>
      </c>
      <c r="S1191" s="235"/>
      <c r="T1191" s="68"/>
      <c r="U1191" s="396"/>
      <c r="V1191" s="68"/>
      <c r="W1191" s="68"/>
    </row>
    <row r="1192" spans="1:23" ht="15">
      <c r="A1192" s="28" t="s">
        <v>8</v>
      </c>
      <c r="B1192" s="68" t="s">
        <v>15</v>
      </c>
      <c r="E1192" s="9">
        <v>322.60000000000002</v>
      </c>
      <c r="F1192" s="222">
        <v>543.70000000000005</v>
      </c>
      <c r="G1192" s="227">
        <v>407.9</v>
      </c>
      <c r="H1192" s="9">
        <v>258.09999999999854</v>
      </c>
      <c r="I1192" s="9">
        <v>173.99999999999636</v>
      </c>
      <c r="J1192" s="9">
        <v>208.19999999999982</v>
      </c>
      <c r="K1192" s="9">
        <v>131.69999999999891</v>
      </c>
      <c r="M1192" s="72">
        <f t="shared" si="30"/>
        <v>2046.1999999999937</v>
      </c>
      <c r="O1192" t="s">
        <v>325</v>
      </c>
      <c r="S1192" s="235"/>
      <c r="T1192" s="68"/>
      <c r="U1192" s="396"/>
      <c r="V1192" s="68"/>
      <c r="W1192" s="68"/>
    </row>
    <row r="1193" spans="1:23" ht="15">
      <c r="A1193" s="28" t="s">
        <v>10</v>
      </c>
      <c r="B1193" s="68" t="s">
        <v>17</v>
      </c>
      <c r="E1193" s="227">
        <v>360.75</v>
      </c>
      <c r="F1193" s="227">
        <v>400.25</v>
      </c>
      <c r="G1193" s="224">
        <v>537.4</v>
      </c>
      <c r="H1193" s="9">
        <v>199.50000000000091</v>
      </c>
      <c r="I1193" s="9">
        <v>110.89999999999964</v>
      </c>
      <c r="J1193" s="9">
        <v>292.70000000000164</v>
      </c>
      <c r="K1193" s="9">
        <v>105.49999999999636</v>
      </c>
      <c r="M1193" s="72">
        <f t="shared" si="30"/>
        <v>2006.9999999999986</v>
      </c>
      <c r="O1193" t="s">
        <v>335</v>
      </c>
      <c r="R1193" s="3" t="s">
        <v>1969</v>
      </c>
      <c r="S1193" s="294"/>
      <c r="T1193" s="68"/>
      <c r="U1193" s="396"/>
      <c r="V1193" s="68"/>
      <c r="W1193" s="68"/>
    </row>
    <row r="1194" spans="1:23" ht="15">
      <c r="A1194" s="28" t="s">
        <v>12</v>
      </c>
      <c r="B1194" s="68" t="s">
        <v>13</v>
      </c>
      <c r="E1194" s="227">
        <v>327.8</v>
      </c>
      <c r="F1194" s="9">
        <v>289.75</v>
      </c>
      <c r="G1194" s="9">
        <v>313.89999999999998</v>
      </c>
      <c r="H1194" s="227">
        <v>414.49999999999545</v>
      </c>
      <c r="I1194" s="9">
        <v>159.70000000000618</v>
      </c>
      <c r="J1194" s="9">
        <v>329.20000000000073</v>
      </c>
      <c r="K1194" s="9">
        <v>170.54999999999927</v>
      </c>
      <c r="M1194" s="72">
        <f t="shared" si="30"/>
        <v>2005.4000000000015</v>
      </c>
      <c r="O1194" t="s">
        <v>342</v>
      </c>
      <c r="S1194" s="294"/>
      <c r="T1194" s="68"/>
      <c r="U1194" s="396"/>
      <c r="V1194" s="68"/>
      <c r="W1194" s="68"/>
    </row>
    <row r="1195" spans="1:23" ht="15">
      <c r="A1195" s="28" t="s">
        <v>14</v>
      </c>
      <c r="B1195" s="68" t="s">
        <v>31</v>
      </c>
      <c r="E1195" s="223">
        <v>476.75</v>
      </c>
      <c r="F1195" s="9">
        <v>317.7</v>
      </c>
      <c r="G1195" s="9">
        <v>360.1</v>
      </c>
      <c r="H1195" s="9">
        <v>142.29999999999836</v>
      </c>
      <c r="I1195" s="9">
        <v>144.00000000000182</v>
      </c>
      <c r="J1195" s="9">
        <v>178.49999999999909</v>
      </c>
      <c r="K1195" s="9">
        <v>251.60000000000036</v>
      </c>
      <c r="M1195" s="72">
        <f t="shared" si="30"/>
        <v>1870.9499999999998</v>
      </c>
      <c r="O1195" t="s">
        <v>288</v>
      </c>
      <c r="S1195" s="294"/>
      <c r="T1195" s="68"/>
      <c r="U1195" s="396"/>
      <c r="V1195" s="68"/>
      <c r="W1195" s="68"/>
    </row>
    <row r="1196" spans="1:23" ht="15">
      <c r="A1196" s="28" t="s">
        <v>16</v>
      </c>
      <c r="B1196" s="68" t="s">
        <v>143</v>
      </c>
      <c r="E1196" s="9" t="s">
        <v>284</v>
      </c>
      <c r="F1196" s="224">
        <v>603.54999999999995</v>
      </c>
      <c r="G1196" s="227">
        <v>403.4</v>
      </c>
      <c r="H1196" s="9">
        <v>220.00000000000182</v>
      </c>
      <c r="I1196" s="9">
        <v>114.49999999999636</v>
      </c>
      <c r="J1196" s="9">
        <v>247.89999999999964</v>
      </c>
      <c r="K1196" s="9">
        <v>265.80000000000109</v>
      </c>
      <c r="M1196" s="72">
        <f t="shared" si="30"/>
        <v>1855.1499999999987</v>
      </c>
      <c r="O1196" t="s">
        <v>307</v>
      </c>
      <c r="R1196" s="3" t="s">
        <v>1969</v>
      </c>
      <c r="S1196" s="235"/>
      <c r="T1196" s="68"/>
      <c r="U1196" s="397"/>
      <c r="V1196" s="68"/>
      <c r="W1196" s="68"/>
    </row>
    <row r="1197" spans="1:23" ht="15">
      <c r="A1197" s="28" t="s">
        <v>18</v>
      </c>
      <c r="B1197" s="68" t="s">
        <v>828</v>
      </c>
      <c r="E1197" s="9" t="s">
        <v>284</v>
      </c>
      <c r="F1197" s="9" t="s">
        <v>284</v>
      </c>
      <c r="G1197" s="9" t="s">
        <v>284</v>
      </c>
      <c r="H1197" s="222">
        <v>544</v>
      </c>
      <c r="I1197" s="224">
        <v>518.99999999999818</v>
      </c>
      <c r="J1197" s="224">
        <v>545.00000000000091</v>
      </c>
      <c r="K1197" s="9">
        <v>209.70000000000073</v>
      </c>
      <c r="M1197" s="72">
        <f t="shared" si="30"/>
        <v>1817.6999999999998</v>
      </c>
      <c r="O1197" t="s">
        <v>1492</v>
      </c>
      <c r="R1197" s="226" t="s">
        <v>3805</v>
      </c>
      <c r="S1197" s="68"/>
      <c r="T1197" s="68"/>
      <c r="U1197" s="396"/>
      <c r="V1197" s="68"/>
      <c r="W1197" s="68"/>
    </row>
    <row r="1198" spans="1:23" ht="15">
      <c r="A1198" s="28" t="s">
        <v>20</v>
      </c>
      <c r="B1198" s="68" t="s">
        <v>33</v>
      </c>
      <c r="E1198" s="9">
        <v>302.3</v>
      </c>
      <c r="F1198" s="9">
        <v>272.75</v>
      </c>
      <c r="G1198" s="9">
        <v>374.7</v>
      </c>
      <c r="H1198" s="9">
        <v>278.5</v>
      </c>
      <c r="I1198" s="9">
        <v>181.99999999999636</v>
      </c>
      <c r="J1198" s="9">
        <v>171.40000000000055</v>
      </c>
      <c r="K1198" s="9">
        <v>190.69999999999982</v>
      </c>
      <c r="M1198" s="72">
        <f t="shared" si="30"/>
        <v>1772.3499999999967</v>
      </c>
      <c r="S1198" s="294"/>
      <c r="T1198" s="68"/>
      <c r="U1198" s="396"/>
      <c r="V1198" s="68"/>
      <c r="W1198" s="68"/>
    </row>
    <row r="1199" spans="1:23" ht="15">
      <c r="A1199" s="28" t="s">
        <v>22</v>
      </c>
      <c r="B1199" s="68" t="s">
        <v>23</v>
      </c>
      <c r="E1199" s="227">
        <v>331.5</v>
      </c>
      <c r="F1199" s="9">
        <v>157.5</v>
      </c>
      <c r="G1199" s="9">
        <v>383.1</v>
      </c>
      <c r="H1199" s="9">
        <v>107.89999999999964</v>
      </c>
      <c r="I1199" s="9">
        <v>185.40000000000146</v>
      </c>
      <c r="J1199" s="9">
        <v>245.39999999999873</v>
      </c>
      <c r="K1199" s="9">
        <v>360.90000000000055</v>
      </c>
      <c r="M1199" s="72">
        <f t="shared" si="30"/>
        <v>1771.7000000000003</v>
      </c>
      <c r="O1199" t="s">
        <v>294</v>
      </c>
      <c r="S1199" s="68"/>
      <c r="T1199" s="68"/>
      <c r="U1199" s="396"/>
      <c r="V1199" s="68"/>
      <c r="W1199" s="68"/>
    </row>
    <row r="1200" spans="1:23" ht="15">
      <c r="A1200" s="28" t="s">
        <v>24</v>
      </c>
      <c r="B1200" s="68" t="s">
        <v>25</v>
      </c>
      <c r="E1200" s="9">
        <v>319.89999999999998</v>
      </c>
      <c r="F1200" s="9">
        <v>237.75</v>
      </c>
      <c r="G1200" s="9">
        <v>347.6</v>
      </c>
      <c r="H1200" s="9">
        <v>47.199999999999818</v>
      </c>
      <c r="I1200" s="9">
        <v>115.49999999999818</v>
      </c>
      <c r="J1200" s="9">
        <v>189.39999999999873</v>
      </c>
      <c r="K1200" s="224">
        <v>457.89999999999964</v>
      </c>
      <c r="M1200" s="72">
        <f t="shared" si="30"/>
        <v>1715.2499999999964</v>
      </c>
      <c r="O1200" t="s">
        <v>287</v>
      </c>
      <c r="R1200" s="226" t="s">
        <v>1969</v>
      </c>
      <c r="S1200" s="294"/>
      <c r="T1200" s="68"/>
      <c r="U1200" s="397"/>
      <c r="V1200" s="68"/>
      <c r="W1200" s="68"/>
    </row>
    <row r="1201" spans="1:23" ht="15">
      <c r="A1201" s="28" t="s">
        <v>26</v>
      </c>
      <c r="B1201" s="68" t="s">
        <v>162</v>
      </c>
      <c r="E1201" s="9" t="s">
        <v>284</v>
      </c>
      <c r="F1201" s="9" t="s">
        <v>284</v>
      </c>
      <c r="G1201" s="9">
        <v>343.8</v>
      </c>
      <c r="H1201" s="223">
        <v>508.29999999999836</v>
      </c>
      <c r="I1201" s="9">
        <v>308.10000000000036</v>
      </c>
      <c r="J1201" s="9">
        <v>265.30000000000064</v>
      </c>
      <c r="K1201" s="9">
        <v>261.59999999999854</v>
      </c>
      <c r="M1201" s="72">
        <f t="shared" si="30"/>
        <v>1687.0999999999979</v>
      </c>
      <c r="O1201" t="s">
        <v>288</v>
      </c>
      <c r="S1201" s="68"/>
      <c r="T1201" s="68"/>
      <c r="U1201" s="396"/>
      <c r="V1201" s="68"/>
      <c r="W1201" s="68"/>
    </row>
    <row r="1202" spans="1:23" ht="15">
      <c r="A1202" s="28" t="s">
        <v>28</v>
      </c>
      <c r="B1202" s="68" t="s">
        <v>144</v>
      </c>
      <c r="E1202" s="9" t="s">
        <v>284</v>
      </c>
      <c r="F1202" s="227">
        <v>496.15</v>
      </c>
      <c r="G1202" s="9">
        <v>283.2</v>
      </c>
      <c r="H1202" s="9">
        <v>221.30000000000109</v>
      </c>
      <c r="I1202" s="9">
        <v>113.10000000000582</v>
      </c>
      <c r="J1202" s="9">
        <v>290.5</v>
      </c>
      <c r="K1202" s="9">
        <v>266.90000000000055</v>
      </c>
      <c r="M1202" s="72">
        <f t="shared" si="30"/>
        <v>1671.1500000000074</v>
      </c>
      <c r="O1202" t="s">
        <v>289</v>
      </c>
      <c r="S1202" s="294"/>
      <c r="T1202" s="68"/>
      <c r="U1202" s="397"/>
      <c r="V1202" s="68"/>
      <c r="W1202" s="68"/>
    </row>
    <row r="1203" spans="1:23" ht="15">
      <c r="A1203" s="28" t="s">
        <v>30</v>
      </c>
      <c r="B1203" s="68" t="s">
        <v>39</v>
      </c>
      <c r="E1203" s="227">
        <v>445.55</v>
      </c>
      <c r="F1203" s="9">
        <v>292.5</v>
      </c>
      <c r="G1203" s="9">
        <v>323.8</v>
      </c>
      <c r="H1203" s="9">
        <v>241.00000000000091</v>
      </c>
      <c r="I1203" s="9">
        <v>52.000000000003638</v>
      </c>
      <c r="J1203" s="9">
        <v>155.99999999999909</v>
      </c>
      <c r="K1203" s="9">
        <v>142.14999999999964</v>
      </c>
      <c r="M1203" s="72">
        <f t="shared" si="30"/>
        <v>1653.0000000000032</v>
      </c>
      <c r="O1203" t="s">
        <v>290</v>
      </c>
      <c r="S1203" s="68"/>
      <c r="T1203" s="68"/>
      <c r="U1203" s="396"/>
      <c r="V1203" s="68"/>
      <c r="W1203" s="68"/>
    </row>
    <row r="1204" spans="1:23" ht="15">
      <c r="A1204" s="28" t="s">
        <v>32</v>
      </c>
      <c r="B1204" s="68" t="s">
        <v>19</v>
      </c>
      <c r="E1204" s="227">
        <v>425.6</v>
      </c>
      <c r="F1204" s="227">
        <v>340.3</v>
      </c>
      <c r="G1204" s="9">
        <v>392.8</v>
      </c>
      <c r="H1204" s="9">
        <v>158.70000000000164</v>
      </c>
      <c r="I1204" s="9">
        <v>52.000000000001819</v>
      </c>
      <c r="J1204" s="9">
        <v>222</v>
      </c>
      <c r="K1204" s="9" t="s">
        <v>284</v>
      </c>
      <c r="M1204" s="72">
        <f t="shared" si="30"/>
        <v>1591.4000000000035</v>
      </c>
      <c r="O1204" t="s">
        <v>342</v>
      </c>
      <c r="S1204" s="294"/>
      <c r="T1204" s="68"/>
      <c r="U1204" s="396"/>
      <c r="V1204" s="68"/>
      <c r="W1204" s="68"/>
    </row>
    <row r="1205" spans="1:23" ht="15">
      <c r="A1205" s="28" t="s">
        <v>34</v>
      </c>
      <c r="B1205" s="68" t="s">
        <v>141</v>
      </c>
      <c r="E1205" s="9" t="s">
        <v>284</v>
      </c>
      <c r="F1205" s="9">
        <v>328.95</v>
      </c>
      <c r="G1205" s="9">
        <v>312.7</v>
      </c>
      <c r="H1205" s="9">
        <v>171.50000000000273</v>
      </c>
      <c r="I1205" s="9">
        <v>87.299999999995634</v>
      </c>
      <c r="J1205" s="9">
        <v>269.90000000000055</v>
      </c>
      <c r="K1205" s="227">
        <v>363.59999999999945</v>
      </c>
      <c r="M1205" s="72">
        <f t="shared" si="30"/>
        <v>1533.9499999999985</v>
      </c>
      <c r="O1205" t="s">
        <v>299</v>
      </c>
      <c r="S1205" s="294"/>
      <c r="T1205" s="68"/>
      <c r="U1205" s="396"/>
      <c r="V1205" s="68"/>
      <c r="W1205" s="68"/>
    </row>
    <row r="1206" spans="1:23" ht="15">
      <c r="A1206" s="28" t="s">
        <v>36</v>
      </c>
      <c r="B1206" s="68" t="s">
        <v>1</v>
      </c>
      <c r="E1206" s="9">
        <v>123</v>
      </c>
      <c r="F1206" s="9">
        <v>333</v>
      </c>
      <c r="G1206" s="9">
        <v>387</v>
      </c>
      <c r="H1206" s="9">
        <v>217.00000000000091</v>
      </c>
      <c r="I1206" s="9">
        <v>148.20000000000255</v>
      </c>
      <c r="J1206" s="9">
        <v>249.50000000000091</v>
      </c>
      <c r="K1206" s="9">
        <v>41.099999999999454</v>
      </c>
      <c r="M1206" s="72">
        <f t="shared" si="30"/>
        <v>1498.8000000000038</v>
      </c>
      <c r="S1206" s="294"/>
      <c r="T1206" s="68"/>
      <c r="U1206" s="397"/>
      <c r="V1206" s="68"/>
      <c r="W1206" s="68"/>
    </row>
    <row r="1207" spans="1:23" ht="15">
      <c r="A1207" s="28" t="s">
        <v>38</v>
      </c>
      <c r="B1207" s="68" t="s">
        <v>154</v>
      </c>
      <c r="E1207" s="9" t="s">
        <v>284</v>
      </c>
      <c r="F1207" s="9" t="s">
        <v>284</v>
      </c>
      <c r="G1207" s="227">
        <v>427.7</v>
      </c>
      <c r="H1207" s="227">
        <v>407.20000000000073</v>
      </c>
      <c r="I1207" s="9">
        <v>198.70000000000073</v>
      </c>
      <c r="J1207" s="9">
        <v>258.59999999999854</v>
      </c>
      <c r="K1207" s="9">
        <v>189.19999999999982</v>
      </c>
      <c r="M1207" s="72">
        <f t="shared" si="30"/>
        <v>1481.3999999999999</v>
      </c>
      <c r="O1207" t="s">
        <v>337</v>
      </c>
      <c r="S1207" s="235"/>
      <c r="T1207" s="68"/>
      <c r="U1207" s="396"/>
      <c r="V1207" s="68"/>
      <c r="W1207" s="68"/>
    </row>
    <row r="1208" spans="1:23" ht="15">
      <c r="A1208" s="28" t="s">
        <v>145</v>
      </c>
      <c r="B1208" s="68" t="s">
        <v>153</v>
      </c>
      <c r="E1208" s="9" t="s">
        <v>284</v>
      </c>
      <c r="F1208" s="9" t="s">
        <v>284</v>
      </c>
      <c r="G1208" s="222">
        <v>515.9</v>
      </c>
      <c r="H1208" s="9">
        <v>320.39999999999782</v>
      </c>
      <c r="I1208" s="9">
        <v>117.00000000000182</v>
      </c>
      <c r="J1208" s="9">
        <v>168</v>
      </c>
      <c r="K1208" s="9">
        <v>353.29999999999927</v>
      </c>
      <c r="M1208" s="72">
        <f t="shared" si="30"/>
        <v>1474.599999999999</v>
      </c>
      <c r="O1208" t="s">
        <v>306</v>
      </c>
      <c r="S1208" s="68"/>
      <c r="T1208" s="68"/>
      <c r="U1208" s="397"/>
      <c r="V1208" s="68"/>
      <c r="W1208" s="68"/>
    </row>
    <row r="1209" spans="1:23" ht="15">
      <c r="A1209" s="28" t="s">
        <v>146</v>
      </c>
      <c r="B1209" s="68" t="s">
        <v>142</v>
      </c>
      <c r="E1209" s="9" t="s">
        <v>284</v>
      </c>
      <c r="F1209" s="9">
        <v>270.5</v>
      </c>
      <c r="G1209" s="227">
        <v>449.2</v>
      </c>
      <c r="H1209" s="9">
        <v>147.25</v>
      </c>
      <c r="I1209" s="9">
        <v>92.299999999999272</v>
      </c>
      <c r="J1209" s="9">
        <v>347.39999999999964</v>
      </c>
      <c r="K1209" s="9">
        <v>165.09999999999945</v>
      </c>
      <c r="M1209" s="72">
        <f t="shared" si="30"/>
        <v>1471.7499999999984</v>
      </c>
      <c r="O1209" t="s">
        <v>289</v>
      </c>
      <c r="S1209" s="294"/>
      <c r="T1209" s="68"/>
      <c r="U1209" s="396"/>
      <c r="V1209" s="68"/>
      <c r="W1209" s="68"/>
    </row>
    <row r="1210" spans="1:23" ht="15">
      <c r="A1210" s="28" t="s">
        <v>147</v>
      </c>
      <c r="B1210" s="68" t="s">
        <v>155</v>
      </c>
      <c r="E1210" s="9" t="s">
        <v>284</v>
      </c>
      <c r="F1210" s="9" t="s">
        <v>284</v>
      </c>
      <c r="G1210" s="223">
        <v>483.3</v>
      </c>
      <c r="H1210" s="9">
        <v>153.59999999999945</v>
      </c>
      <c r="I1210" s="9">
        <v>259</v>
      </c>
      <c r="J1210" s="9">
        <v>155.99999999999818</v>
      </c>
      <c r="K1210" s="9">
        <v>348.69999999999891</v>
      </c>
      <c r="M1210" s="72">
        <f t="shared" si="30"/>
        <v>1400.5999999999965</v>
      </c>
      <c r="O1210" t="s">
        <v>288</v>
      </c>
      <c r="S1210" s="68"/>
      <c r="T1210" s="68"/>
      <c r="U1210" s="396"/>
      <c r="V1210" s="68"/>
      <c r="W1210" s="68"/>
    </row>
    <row r="1211" spans="1:23" ht="15">
      <c r="A1211" s="28" t="s">
        <v>151</v>
      </c>
      <c r="B1211" s="68" t="s">
        <v>9</v>
      </c>
      <c r="E1211" s="9">
        <v>171.6</v>
      </c>
      <c r="F1211" s="9">
        <v>300.5</v>
      </c>
      <c r="G1211" s="9">
        <v>348.4</v>
      </c>
      <c r="H1211" s="9">
        <v>247.00000000000182</v>
      </c>
      <c r="I1211" s="9">
        <v>134</v>
      </c>
      <c r="J1211" s="9">
        <v>144.00000000000045</v>
      </c>
      <c r="K1211" s="9">
        <v>53.399999999999636</v>
      </c>
      <c r="M1211" s="72">
        <f t="shared" si="30"/>
        <v>1398.9000000000019</v>
      </c>
      <c r="S1211" s="294"/>
      <c r="T1211" s="68"/>
      <c r="U1211" s="396"/>
      <c r="V1211" s="68"/>
      <c r="W1211" s="68"/>
    </row>
    <row r="1212" spans="1:23" ht="15">
      <c r="A1212" s="28" t="s">
        <v>157</v>
      </c>
      <c r="B1212" s="68" t="s">
        <v>853</v>
      </c>
      <c r="E1212" s="9" t="s">
        <v>284</v>
      </c>
      <c r="F1212" s="9" t="s">
        <v>284</v>
      </c>
      <c r="G1212" s="9" t="s">
        <v>284</v>
      </c>
      <c r="H1212" s="9">
        <v>329.49999999999909</v>
      </c>
      <c r="I1212" s="222">
        <v>514.19999999999891</v>
      </c>
      <c r="J1212" s="9">
        <v>226.59999999999945</v>
      </c>
      <c r="K1212" s="9">
        <v>314.29999999999927</v>
      </c>
      <c r="M1212" s="72">
        <f t="shared" si="30"/>
        <v>1384.5999999999967</v>
      </c>
      <c r="O1212" t="s">
        <v>306</v>
      </c>
      <c r="S1212" s="68"/>
      <c r="T1212" s="68"/>
      <c r="U1212" s="396"/>
      <c r="V1212" s="68"/>
      <c r="W1212" s="68"/>
    </row>
    <row r="1213" spans="1:23" ht="15">
      <c r="A1213" s="28" t="s">
        <v>159</v>
      </c>
      <c r="B1213" s="68" t="s">
        <v>842</v>
      </c>
      <c r="E1213" s="9" t="s">
        <v>284</v>
      </c>
      <c r="F1213" s="9" t="s">
        <v>284</v>
      </c>
      <c r="G1213" s="9" t="s">
        <v>284</v>
      </c>
      <c r="H1213" s="9">
        <v>249.59999999999945</v>
      </c>
      <c r="I1213" s="227">
        <v>458.10000000000036</v>
      </c>
      <c r="J1213" s="227">
        <v>399.09999999999945</v>
      </c>
      <c r="K1213" s="9">
        <v>242.99999999999909</v>
      </c>
      <c r="M1213" s="72">
        <f t="shared" si="30"/>
        <v>1349.7999999999984</v>
      </c>
      <c r="O1213" t="s">
        <v>317</v>
      </c>
      <c r="S1213" s="294"/>
      <c r="T1213" s="68"/>
      <c r="U1213" s="396"/>
      <c r="V1213" s="68"/>
      <c r="W1213" s="68"/>
    </row>
    <row r="1214" spans="1:23" ht="15">
      <c r="A1214" s="28" t="s">
        <v>160</v>
      </c>
      <c r="B1214" s="68" t="s">
        <v>867</v>
      </c>
      <c r="E1214" s="9" t="s">
        <v>284</v>
      </c>
      <c r="F1214" s="9" t="s">
        <v>284</v>
      </c>
      <c r="G1214" s="9" t="s">
        <v>284</v>
      </c>
      <c r="H1214" s="9">
        <v>231.20000000000073</v>
      </c>
      <c r="I1214" s="223">
        <v>479.39999999999964</v>
      </c>
      <c r="J1214" s="222">
        <v>468.29999999999927</v>
      </c>
      <c r="K1214" s="9">
        <v>155.59999999999945</v>
      </c>
      <c r="M1214" s="72">
        <f t="shared" si="30"/>
        <v>1334.4999999999991</v>
      </c>
      <c r="O1214" t="s">
        <v>308</v>
      </c>
      <c r="S1214" s="294"/>
      <c r="T1214" s="68"/>
      <c r="U1214" s="396"/>
      <c r="V1214" s="68"/>
      <c r="W1214" s="68"/>
    </row>
    <row r="1215" spans="1:23" ht="15">
      <c r="A1215" s="28" t="s">
        <v>161</v>
      </c>
      <c r="B1215" s="68" t="s">
        <v>156</v>
      </c>
      <c r="E1215" s="9" t="s">
        <v>284</v>
      </c>
      <c r="F1215" s="9" t="s">
        <v>284</v>
      </c>
      <c r="G1215" s="9">
        <v>244.45</v>
      </c>
      <c r="H1215" s="227">
        <v>400.30000000000018</v>
      </c>
      <c r="I1215" s="9">
        <v>51.700000000000728</v>
      </c>
      <c r="J1215" s="227">
        <v>365.69999999999982</v>
      </c>
      <c r="K1215" s="9">
        <v>258.00000000000182</v>
      </c>
      <c r="M1215" s="72">
        <f t="shared" si="30"/>
        <v>1320.1500000000026</v>
      </c>
      <c r="O1215" t="s">
        <v>323</v>
      </c>
      <c r="S1215" s="294"/>
      <c r="T1215" s="68"/>
      <c r="U1215" s="396"/>
      <c r="V1215" s="68"/>
      <c r="W1215" s="68"/>
    </row>
    <row r="1216" spans="1:23" ht="15">
      <c r="A1216" s="28" t="s">
        <v>163</v>
      </c>
      <c r="B1216" s="235" t="s">
        <v>1843</v>
      </c>
      <c r="C1216" s="3"/>
      <c r="D1216" s="3"/>
      <c r="E1216" s="9" t="s">
        <v>284</v>
      </c>
      <c r="F1216" s="9" t="s">
        <v>284</v>
      </c>
      <c r="G1216" s="9" t="s">
        <v>284</v>
      </c>
      <c r="H1216" s="9" t="s">
        <v>284</v>
      </c>
      <c r="I1216" s="227">
        <v>453.99999999999454</v>
      </c>
      <c r="J1216" s="227">
        <v>415.20000000000073</v>
      </c>
      <c r="K1216" s="227">
        <v>372.50000000000091</v>
      </c>
      <c r="M1216" s="72">
        <f t="shared" si="30"/>
        <v>1241.6999999999962</v>
      </c>
      <c r="O1216" t="s">
        <v>3797</v>
      </c>
      <c r="S1216" s="68"/>
      <c r="T1216" s="68"/>
      <c r="U1216" s="396"/>
      <c r="V1216" s="68"/>
      <c r="W1216" s="68"/>
    </row>
    <row r="1217" spans="1:23" ht="15">
      <c r="A1217" s="28" t="s">
        <v>280</v>
      </c>
      <c r="B1217" s="68" t="s">
        <v>29</v>
      </c>
      <c r="E1217" s="9">
        <v>287.39999999999998</v>
      </c>
      <c r="F1217" s="9">
        <v>156.30000000000001</v>
      </c>
      <c r="G1217" s="9">
        <v>396</v>
      </c>
      <c r="H1217" s="9" t="s">
        <v>284</v>
      </c>
      <c r="I1217" s="9" t="s">
        <v>284</v>
      </c>
      <c r="J1217" s="227">
        <v>391.19999999999936</v>
      </c>
      <c r="K1217" s="9" t="s">
        <v>284</v>
      </c>
      <c r="M1217" s="72">
        <f t="shared" si="30"/>
        <v>1230.8999999999994</v>
      </c>
      <c r="O1217" t="s">
        <v>298</v>
      </c>
      <c r="S1217" s="68"/>
      <c r="T1217" s="68"/>
      <c r="U1217" s="396"/>
      <c r="V1217" s="68"/>
      <c r="W1217" s="68"/>
    </row>
    <row r="1218" spans="1:23" ht="15">
      <c r="A1218" s="28" t="s">
        <v>281</v>
      </c>
      <c r="B1218" s="68" t="s">
        <v>35</v>
      </c>
      <c r="E1218" s="69" t="s">
        <v>285</v>
      </c>
      <c r="F1218" s="9">
        <v>243.35</v>
      </c>
      <c r="G1218" s="9">
        <v>277.5</v>
      </c>
      <c r="H1218" s="9">
        <v>237.39999999999964</v>
      </c>
      <c r="I1218" s="227">
        <v>422.30000000000109</v>
      </c>
      <c r="J1218" s="9" t="s">
        <v>284</v>
      </c>
      <c r="K1218" s="9" t="s">
        <v>284</v>
      </c>
      <c r="L1218" s="74"/>
      <c r="M1218" s="72">
        <f t="shared" si="30"/>
        <v>1180.5500000000006</v>
      </c>
      <c r="O1218" t="s">
        <v>293</v>
      </c>
      <c r="S1218" s="235"/>
      <c r="T1218" s="68"/>
      <c r="U1218" s="396"/>
      <c r="V1218" s="68"/>
      <c r="W1218" s="68"/>
    </row>
    <row r="1219" spans="1:23" ht="15">
      <c r="A1219" s="28" t="s">
        <v>282</v>
      </c>
      <c r="B1219" s="68" t="s">
        <v>4</v>
      </c>
      <c r="E1219" s="9">
        <v>90</v>
      </c>
      <c r="F1219" s="9">
        <v>74.2</v>
      </c>
      <c r="G1219" s="9">
        <v>375.2</v>
      </c>
      <c r="H1219" s="227">
        <v>412.5</v>
      </c>
      <c r="I1219" s="9">
        <v>184.5</v>
      </c>
      <c r="J1219" s="9" t="s">
        <v>284</v>
      </c>
      <c r="K1219" s="9" t="s">
        <v>284</v>
      </c>
      <c r="L1219" s="74"/>
      <c r="M1219" s="72">
        <f t="shared" ref="M1219:M1250" si="31">SUM(E1219:K1219)</f>
        <v>1136.4000000000001</v>
      </c>
      <c r="O1219" t="s">
        <v>298</v>
      </c>
      <c r="S1219" s="68"/>
      <c r="T1219" s="68"/>
      <c r="U1219" s="396"/>
      <c r="V1219" s="68"/>
      <c r="W1219" s="68"/>
    </row>
    <row r="1220" spans="1:23" ht="15">
      <c r="A1220" s="28" t="s">
        <v>283</v>
      </c>
      <c r="B1220" s="68" t="s">
        <v>834</v>
      </c>
      <c r="E1220" s="9" t="s">
        <v>284</v>
      </c>
      <c r="F1220" s="9" t="s">
        <v>284</v>
      </c>
      <c r="G1220" s="9" t="s">
        <v>284</v>
      </c>
      <c r="H1220" s="9">
        <v>259.50000000000182</v>
      </c>
      <c r="I1220" s="9">
        <v>302.49999999999818</v>
      </c>
      <c r="J1220" s="9">
        <v>274.29999999999836</v>
      </c>
      <c r="K1220" s="9">
        <v>261.699999999998</v>
      </c>
      <c r="M1220" s="72">
        <f t="shared" si="31"/>
        <v>1097.9999999999964</v>
      </c>
      <c r="S1220" s="294"/>
      <c r="T1220" s="68"/>
      <c r="U1220" s="396"/>
      <c r="V1220" s="68"/>
      <c r="W1220" s="68"/>
    </row>
    <row r="1221" spans="1:23" ht="15">
      <c r="A1221" s="28" t="s">
        <v>806</v>
      </c>
      <c r="B1221" s="240" t="s">
        <v>1842</v>
      </c>
      <c r="C1221" s="3"/>
      <c r="D1221" s="3"/>
      <c r="E1221" s="9" t="s">
        <v>284</v>
      </c>
      <c r="F1221" s="9" t="s">
        <v>284</v>
      </c>
      <c r="G1221" s="9" t="s">
        <v>284</v>
      </c>
      <c r="H1221" s="9" t="s">
        <v>284</v>
      </c>
      <c r="I1221" s="227">
        <v>465.49999999999818</v>
      </c>
      <c r="J1221" s="227">
        <v>399.30000000000291</v>
      </c>
      <c r="K1221" s="9">
        <v>232.09999999999854</v>
      </c>
      <c r="M1221" s="72">
        <f t="shared" si="31"/>
        <v>1096.8999999999996</v>
      </c>
      <c r="O1221" t="s">
        <v>309</v>
      </c>
      <c r="S1221" s="68"/>
      <c r="T1221" s="68"/>
      <c r="U1221" s="396"/>
      <c r="V1221" s="68"/>
      <c r="W1221" s="68"/>
    </row>
    <row r="1222" spans="1:23" ht="15">
      <c r="A1222" s="28" t="s">
        <v>807</v>
      </c>
      <c r="B1222" s="68" t="s">
        <v>861</v>
      </c>
      <c r="E1222" s="9" t="s">
        <v>284</v>
      </c>
      <c r="F1222" s="9" t="s">
        <v>284</v>
      </c>
      <c r="G1222" s="9" t="s">
        <v>284</v>
      </c>
      <c r="H1222" s="9">
        <v>220.49999999999818</v>
      </c>
      <c r="I1222" s="9">
        <v>286.80000000000291</v>
      </c>
      <c r="J1222" s="9">
        <v>303.89999999999964</v>
      </c>
      <c r="K1222" s="9">
        <v>233.49999999999909</v>
      </c>
      <c r="M1222" s="72">
        <f t="shared" si="31"/>
        <v>1044.6999999999998</v>
      </c>
      <c r="S1222" s="28"/>
      <c r="T1222" s="68"/>
      <c r="U1222" s="397"/>
      <c r="V1222" s="68"/>
      <c r="W1222" s="68"/>
    </row>
    <row r="1223" spans="1:23" ht="15">
      <c r="A1223" s="28" t="s">
        <v>808</v>
      </c>
      <c r="B1223" s="68" t="s">
        <v>859</v>
      </c>
      <c r="E1223" s="9" t="s">
        <v>284</v>
      </c>
      <c r="F1223" s="9" t="s">
        <v>284</v>
      </c>
      <c r="G1223" s="9" t="s">
        <v>284</v>
      </c>
      <c r="H1223" s="9">
        <v>397.30000000000018</v>
      </c>
      <c r="I1223" s="9">
        <v>100</v>
      </c>
      <c r="J1223" s="9">
        <v>305.70000000000073</v>
      </c>
      <c r="K1223" s="9">
        <v>226.50000000000273</v>
      </c>
      <c r="M1223" s="72">
        <f t="shared" si="31"/>
        <v>1029.5000000000036</v>
      </c>
      <c r="S1223" s="68"/>
      <c r="T1223" s="68"/>
      <c r="U1223" s="396"/>
      <c r="V1223" s="68"/>
      <c r="W1223" s="68"/>
    </row>
    <row r="1224" spans="1:23" ht="15">
      <c r="A1224" s="28" t="s">
        <v>810</v>
      </c>
      <c r="B1224" s="68" t="s">
        <v>849</v>
      </c>
      <c r="E1224" s="9" t="s">
        <v>284</v>
      </c>
      <c r="F1224" s="9" t="s">
        <v>284</v>
      </c>
      <c r="G1224" s="9" t="s">
        <v>284</v>
      </c>
      <c r="H1224" s="9">
        <v>294.40000000000055</v>
      </c>
      <c r="I1224" s="9">
        <v>269.49999999999636</v>
      </c>
      <c r="J1224" s="9">
        <v>180.00000000000091</v>
      </c>
      <c r="K1224" s="9">
        <v>257.99999999999909</v>
      </c>
      <c r="M1224" s="72">
        <f t="shared" si="31"/>
        <v>1001.8999999999969</v>
      </c>
      <c r="S1224" s="294"/>
      <c r="T1224" s="68"/>
      <c r="U1224" s="397"/>
      <c r="V1224" s="68"/>
      <c r="W1224" s="68"/>
    </row>
    <row r="1225" spans="1:23" ht="15">
      <c r="A1225" s="28" t="s">
        <v>816</v>
      </c>
      <c r="B1225" s="68" t="s">
        <v>815</v>
      </c>
      <c r="E1225" s="9" t="s">
        <v>284</v>
      </c>
      <c r="F1225" s="9" t="s">
        <v>284</v>
      </c>
      <c r="G1225" s="9" t="s">
        <v>284</v>
      </c>
      <c r="H1225" s="224">
        <v>544.199999999998</v>
      </c>
      <c r="I1225" s="227">
        <v>451.10000000000036</v>
      </c>
      <c r="J1225" s="9" t="s">
        <v>284</v>
      </c>
      <c r="K1225" s="9" t="s">
        <v>284</v>
      </c>
      <c r="L1225" s="74"/>
      <c r="M1225" s="72">
        <f t="shared" si="31"/>
        <v>995.29999999999836</v>
      </c>
      <c r="O1225" t="s">
        <v>375</v>
      </c>
      <c r="R1225" s="3" t="s">
        <v>1969</v>
      </c>
      <c r="S1225" s="294"/>
      <c r="T1225" s="68"/>
      <c r="U1225" s="397"/>
      <c r="V1225" s="68"/>
      <c r="W1225" s="68"/>
    </row>
    <row r="1226" spans="1:23" ht="15">
      <c r="A1226" s="28" t="s">
        <v>818</v>
      </c>
      <c r="B1226" s="68" t="s">
        <v>871</v>
      </c>
      <c r="E1226" s="9" t="s">
        <v>284</v>
      </c>
      <c r="F1226" s="9" t="s">
        <v>284</v>
      </c>
      <c r="G1226" s="9" t="s">
        <v>284</v>
      </c>
      <c r="H1226" s="9">
        <v>273.79999999999836</v>
      </c>
      <c r="I1226" s="9">
        <v>248.00000000000182</v>
      </c>
      <c r="J1226" s="9">
        <v>280.89999999999873</v>
      </c>
      <c r="K1226" s="9">
        <v>179.09999999999854</v>
      </c>
      <c r="M1226" s="72">
        <f t="shared" si="31"/>
        <v>981.79999999999745</v>
      </c>
      <c r="S1226" s="235"/>
      <c r="T1226" s="68"/>
      <c r="U1226" s="397"/>
      <c r="V1226" s="68"/>
      <c r="W1226" s="68"/>
    </row>
    <row r="1227" spans="1:23" ht="15">
      <c r="A1227" s="28" t="s">
        <v>821</v>
      </c>
      <c r="B1227" s="68" t="s">
        <v>817</v>
      </c>
      <c r="E1227" s="9" t="s">
        <v>284</v>
      </c>
      <c r="F1227" s="9" t="s">
        <v>284</v>
      </c>
      <c r="G1227" s="9" t="s">
        <v>284</v>
      </c>
      <c r="H1227" s="9">
        <v>215.60000000000218</v>
      </c>
      <c r="I1227" s="9">
        <v>140.09999999999673</v>
      </c>
      <c r="J1227" s="227">
        <v>382.79999999999745</v>
      </c>
      <c r="K1227" s="9">
        <v>229.29999999999927</v>
      </c>
      <c r="M1227" s="72">
        <f t="shared" si="31"/>
        <v>967.79999999999563</v>
      </c>
      <c r="O1227" t="s">
        <v>293</v>
      </c>
      <c r="S1227" s="68"/>
      <c r="T1227" s="68"/>
      <c r="U1227" s="397"/>
      <c r="V1227" s="68"/>
      <c r="W1227" s="68"/>
    </row>
    <row r="1228" spans="1:23" ht="15">
      <c r="A1228" s="28" t="s">
        <v>822</v>
      </c>
      <c r="B1228" s="68" t="s">
        <v>833</v>
      </c>
      <c r="E1228" s="9" t="s">
        <v>284</v>
      </c>
      <c r="F1228" s="9" t="s">
        <v>284</v>
      </c>
      <c r="G1228" s="9" t="s">
        <v>284</v>
      </c>
      <c r="H1228" s="9">
        <v>228.45000000000164</v>
      </c>
      <c r="I1228" s="9">
        <v>115.10000000000036</v>
      </c>
      <c r="J1228" s="9">
        <v>267.09999999999945</v>
      </c>
      <c r="K1228" s="9">
        <v>350.99999999999818</v>
      </c>
      <c r="M1228" s="72">
        <f t="shared" si="31"/>
        <v>961.64999999999964</v>
      </c>
      <c r="S1228" s="68"/>
      <c r="T1228" s="68"/>
      <c r="U1228" s="396"/>
      <c r="V1228" s="68"/>
      <c r="W1228" s="68"/>
    </row>
    <row r="1229" spans="1:23" ht="15">
      <c r="A1229" s="28" t="s">
        <v>825</v>
      </c>
      <c r="B1229" s="28" t="s">
        <v>805</v>
      </c>
      <c r="E1229" s="9" t="s">
        <v>284</v>
      </c>
      <c r="F1229" s="9" t="s">
        <v>284</v>
      </c>
      <c r="G1229" s="9" t="s">
        <v>284</v>
      </c>
      <c r="H1229" s="9">
        <v>238.10000000000127</v>
      </c>
      <c r="I1229" s="9">
        <v>262.50000000000364</v>
      </c>
      <c r="J1229" s="9">
        <v>197.400000000001</v>
      </c>
      <c r="K1229" s="9">
        <v>259.79999999999836</v>
      </c>
      <c r="M1229" s="72">
        <f t="shared" si="31"/>
        <v>957.80000000000427</v>
      </c>
      <c r="S1229" s="294"/>
      <c r="T1229" s="68"/>
      <c r="U1229" s="396"/>
      <c r="V1229" s="68"/>
      <c r="W1229" s="68"/>
    </row>
    <row r="1230" spans="1:23" ht="15">
      <c r="A1230" s="28" t="s">
        <v>827</v>
      </c>
      <c r="B1230" s="68" t="s">
        <v>824</v>
      </c>
      <c r="E1230" s="9" t="s">
        <v>284</v>
      </c>
      <c r="F1230" s="9" t="s">
        <v>284</v>
      </c>
      <c r="G1230" s="9" t="s">
        <v>284</v>
      </c>
      <c r="H1230" s="9">
        <v>223.40000000000055</v>
      </c>
      <c r="I1230" s="9">
        <v>177.30000000000291</v>
      </c>
      <c r="J1230" s="9">
        <v>260.00000000000182</v>
      </c>
      <c r="K1230" s="9">
        <v>295.99999999999909</v>
      </c>
      <c r="M1230" s="72">
        <f t="shared" si="31"/>
        <v>956.70000000000437</v>
      </c>
      <c r="S1230" s="294"/>
      <c r="T1230" s="68"/>
      <c r="U1230" s="397"/>
      <c r="V1230" s="68"/>
      <c r="W1230" s="68"/>
    </row>
    <row r="1231" spans="1:23" ht="15">
      <c r="A1231" s="28" t="s">
        <v>832</v>
      </c>
      <c r="B1231" s="68" t="s">
        <v>158</v>
      </c>
      <c r="E1231" s="9" t="s">
        <v>284</v>
      </c>
      <c r="F1231" s="9" t="s">
        <v>284</v>
      </c>
      <c r="G1231" s="227">
        <v>437.4</v>
      </c>
      <c r="H1231" s="9">
        <v>233.20000000000073</v>
      </c>
      <c r="I1231" s="9">
        <v>285.70000000000073</v>
      </c>
      <c r="J1231" s="9" t="s">
        <v>284</v>
      </c>
      <c r="K1231" s="9" t="s">
        <v>284</v>
      </c>
      <c r="L1231" s="74"/>
      <c r="M1231" s="72">
        <f t="shared" si="31"/>
        <v>956.30000000000143</v>
      </c>
      <c r="O1231" t="s">
        <v>290</v>
      </c>
      <c r="S1231" s="235"/>
      <c r="T1231" s="68"/>
      <c r="U1231" s="396"/>
      <c r="V1231" s="68"/>
      <c r="W1231" s="68"/>
    </row>
    <row r="1232" spans="1:23" ht="15">
      <c r="A1232" s="28" t="s">
        <v>836</v>
      </c>
      <c r="B1232" s="68" t="s">
        <v>820</v>
      </c>
      <c r="E1232" s="9" t="s">
        <v>284</v>
      </c>
      <c r="F1232" s="9" t="s">
        <v>284</v>
      </c>
      <c r="G1232" s="9" t="s">
        <v>284</v>
      </c>
      <c r="H1232" s="9">
        <v>170.80000000000109</v>
      </c>
      <c r="I1232" s="9">
        <v>253.50000000000182</v>
      </c>
      <c r="J1232" s="9">
        <v>171.39999999999873</v>
      </c>
      <c r="K1232" s="9">
        <v>351.99999999999818</v>
      </c>
      <c r="M1232" s="72">
        <f t="shared" si="31"/>
        <v>947.69999999999982</v>
      </c>
      <c r="S1232" s="235"/>
      <c r="T1232" s="68"/>
      <c r="U1232" s="396"/>
      <c r="V1232" s="68"/>
      <c r="W1232" s="68"/>
    </row>
    <row r="1233" spans="1:23" ht="15">
      <c r="A1233" s="28" t="s">
        <v>837</v>
      </c>
      <c r="B1233" s="28" t="s">
        <v>799</v>
      </c>
      <c r="E1233" s="9" t="s">
        <v>284</v>
      </c>
      <c r="F1233" s="9" t="s">
        <v>284</v>
      </c>
      <c r="G1233" s="9" t="s">
        <v>284</v>
      </c>
      <c r="H1233" s="9">
        <v>128.5</v>
      </c>
      <c r="I1233" s="9">
        <v>204.30000000000109</v>
      </c>
      <c r="J1233" s="9">
        <v>300.69999999999982</v>
      </c>
      <c r="K1233" s="9">
        <v>306.55000000000018</v>
      </c>
      <c r="M1233" s="72">
        <f t="shared" si="31"/>
        <v>940.05000000000109</v>
      </c>
      <c r="S1233" s="235"/>
      <c r="T1233" s="68"/>
      <c r="U1233" s="396"/>
      <c r="V1233" s="68"/>
      <c r="W1233" s="68"/>
    </row>
    <row r="1234" spans="1:23" ht="15">
      <c r="A1234" s="28" t="s">
        <v>838</v>
      </c>
      <c r="B1234" s="68" t="s">
        <v>854</v>
      </c>
      <c r="E1234" s="9" t="s">
        <v>284</v>
      </c>
      <c r="F1234" s="9" t="s">
        <v>284</v>
      </c>
      <c r="G1234" s="9" t="s">
        <v>284</v>
      </c>
      <c r="H1234" s="9">
        <v>193.29999999999927</v>
      </c>
      <c r="I1234" s="9">
        <v>114.29999999999927</v>
      </c>
      <c r="J1234" s="9">
        <v>253.50000000000091</v>
      </c>
      <c r="K1234" s="9">
        <v>350.80000000000018</v>
      </c>
      <c r="M1234" s="72">
        <f t="shared" si="31"/>
        <v>911.89999999999964</v>
      </c>
      <c r="S1234" s="294"/>
      <c r="T1234" s="68"/>
      <c r="U1234" s="397"/>
      <c r="V1234" s="68"/>
      <c r="W1234" s="68"/>
    </row>
    <row r="1235" spans="1:23" ht="15">
      <c r="A1235" s="28" t="s">
        <v>844</v>
      </c>
      <c r="B1235" s="240" t="s">
        <v>1837</v>
      </c>
      <c r="C1235" s="3"/>
      <c r="D1235" s="3"/>
      <c r="E1235" s="9" t="s">
        <v>284</v>
      </c>
      <c r="F1235" s="9" t="s">
        <v>284</v>
      </c>
      <c r="G1235" s="9" t="s">
        <v>284</v>
      </c>
      <c r="H1235" s="9" t="s">
        <v>284</v>
      </c>
      <c r="I1235" s="227">
        <v>337.80000000000109</v>
      </c>
      <c r="J1235" s="9">
        <v>169.29999999999927</v>
      </c>
      <c r="K1235" s="227">
        <v>392.10000000000218</v>
      </c>
      <c r="M1235" s="72">
        <f t="shared" si="31"/>
        <v>899.20000000000255</v>
      </c>
      <c r="O1235" t="s">
        <v>347</v>
      </c>
      <c r="S1235" s="68"/>
      <c r="T1235" s="68"/>
      <c r="U1235" s="396"/>
      <c r="V1235" s="68"/>
      <c r="W1235" s="68"/>
    </row>
    <row r="1236" spans="1:23" ht="15">
      <c r="A1236" s="28" t="s">
        <v>852</v>
      </c>
      <c r="B1236" s="68" t="s">
        <v>826</v>
      </c>
      <c r="E1236" s="9" t="s">
        <v>284</v>
      </c>
      <c r="F1236" s="9" t="s">
        <v>284</v>
      </c>
      <c r="G1236" s="9" t="s">
        <v>284</v>
      </c>
      <c r="H1236" s="227">
        <v>409.60000000000218</v>
      </c>
      <c r="I1236" s="9">
        <v>123.49999999999454</v>
      </c>
      <c r="J1236" s="9">
        <v>171.90000000000055</v>
      </c>
      <c r="K1236" s="9">
        <v>185.79999999999927</v>
      </c>
      <c r="M1236" s="72">
        <f t="shared" si="31"/>
        <v>890.79999999999654</v>
      </c>
      <c r="O1236" t="s">
        <v>293</v>
      </c>
      <c r="S1236" s="294"/>
      <c r="T1236" s="68"/>
      <c r="U1236" s="396"/>
      <c r="V1236" s="68"/>
      <c r="W1236" s="68"/>
    </row>
    <row r="1237" spans="1:23" ht="15">
      <c r="A1237" s="28" t="s">
        <v>856</v>
      </c>
      <c r="B1237" s="68" t="s">
        <v>819</v>
      </c>
      <c r="E1237" s="9" t="s">
        <v>284</v>
      </c>
      <c r="F1237" s="9" t="s">
        <v>284</v>
      </c>
      <c r="G1237" s="9" t="s">
        <v>284</v>
      </c>
      <c r="H1237" s="9">
        <v>295.60000000000036</v>
      </c>
      <c r="I1237" s="69" t="s">
        <v>285</v>
      </c>
      <c r="J1237" s="9">
        <v>344.60000000000036</v>
      </c>
      <c r="K1237" s="9">
        <v>230.39999999999873</v>
      </c>
      <c r="M1237" s="72">
        <f t="shared" si="31"/>
        <v>870.59999999999945</v>
      </c>
      <c r="S1237" s="68"/>
      <c r="T1237" s="68"/>
      <c r="U1237" s="397"/>
      <c r="V1237" s="68"/>
      <c r="W1237" s="68"/>
    </row>
    <row r="1238" spans="1:23" ht="15">
      <c r="A1238" s="28" t="s">
        <v>857</v>
      </c>
      <c r="B1238" s="68" t="s">
        <v>809</v>
      </c>
      <c r="E1238" s="9" t="s">
        <v>284</v>
      </c>
      <c r="F1238" s="9" t="s">
        <v>284</v>
      </c>
      <c r="G1238" s="9" t="s">
        <v>284</v>
      </c>
      <c r="H1238" s="9">
        <v>290.60000000000309</v>
      </c>
      <c r="I1238" s="9">
        <v>81.600000000004002</v>
      </c>
      <c r="J1238" s="9">
        <v>225.30000000000018</v>
      </c>
      <c r="K1238" s="9">
        <v>216.60000000000127</v>
      </c>
      <c r="M1238" s="72">
        <f t="shared" si="31"/>
        <v>814.10000000000855</v>
      </c>
      <c r="S1238" s="68"/>
      <c r="T1238" s="68"/>
      <c r="U1238" s="396"/>
      <c r="V1238" s="68"/>
      <c r="W1238" s="68"/>
    </row>
    <row r="1239" spans="1:23" ht="15">
      <c r="A1239" s="28" t="s">
        <v>858</v>
      </c>
      <c r="B1239" s="294" t="s">
        <v>2224</v>
      </c>
      <c r="C1239" s="3"/>
      <c r="D1239" s="3"/>
      <c r="E1239" s="9" t="s">
        <v>284</v>
      </c>
      <c r="F1239" s="9" t="s">
        <v>284</v>
      </c>
      <c r="G1239" s="9" t="s">
        <v>284</v>
      </c>
      <c r="H1239" s="9" t="s">
        <v>284</v>
      </c>
      <c r="I1239" s="9" t="s">
        <v>284</v>
      </c>
      <c r="J1239" s="223">
        <v>463.30000000000109</v>
      </c>
      <c r="K1239" s="9">
        <v>337.39999999999873</v>
      </c>
      <c r="M1239" s="72">
        <f t="shared" si="31"/>
        <v>800.69999999999982</v>
      </c>
      <c r="O1239" t="s">
        <v>288</v>
      </c>
      <c r="S1239" s="68"/>
      <c r="T1239" s="68"/>
      <c r="U1239" s="396"/>
      <c r="V1239" s="68"/>
      <c r="W1239" s="68"/>
    </row>
    <row r="1240" spans="1:23" ht="15">
      <c r="A1240" s="28" t="s">
        <v>864</v>
      </c>
      <c r="B1240" s="68" t="s">
        <v>840</v>
      </c>
      <c r="E1240" s="9" t="s">
        <v>284</v>
      </c>
      <c r="F1240" s="9" t="s">
        <v>284</v>
      </c>
      <c r="G1240" s="9" t="s">
        <v>284</v>
      </c>
      <c r="H1240" s="227">
        <v>468.10000000000127</v>
      </c>
      <c r="I1240" s="9">
        <v>324.79999999999563</v>
      </c>
      <c r="J1240" s="9" t="s">
        <v>284</v>
      </c>
      <c r="K1240" s="9" t="s">
        <v>284</v>
      </c>
      <c r="L1240" s="74"/>
      <c r="M1240" s="72">
        <f t="shared" si="31"/>
        <v>792.89999999999691</v>
      </c>
      <c r="O1240" t="s">
        <v>289</v>
      </c>
      <c r="S1240" s="28"/>
      <c r="T1240" s="68"/>
      <c r="U1240" s="396"/>
      <c r="V1240" s="68"/>
      <c r="W1240" s="68"/>
    </row>
    <row r="1241" spans="1:23" ht="15">
      <c r="A1241" s="28" t="s">
        <v>865</v>
      </c>
      <c r="B1241" s="68" t="s">
        <v>850</v>
      </c>
      <c r="E1241" s="9" t="s">
        <v>284</v>
      </c>
      <c r="F1241" s="9" t="s">
        <v>284</v>
      </c>
      <c r="G1241" s="9" t="s">
        <v>284</v>
      </c>
      <c r="H1241" s="9">
        <v>82.499999999998181</v>
      </c>
      <c r="I1241" s="9">
        <v>294.00000000000364</v>
      </c>
      <c r="J1241" s="9">
        <v>176.90000000000055</v>
      </c>
      <c r="K1241" s="9">
        <v>215.59999999999945</v>
      </c>
      <c r="M1241" s="72">
        <f t="shared" si="31"/>
        <v>769.00000000000182</v>
      </c>
      <c r="S1241" s="68"/>
      <c r="T1241" s="68"/>
      <c r="U1241" s="396"/>
      <c r="V1241" s="68"/>
      <c r="W1241" s="68"/>
    </row>
    <row r="1242" spans="1:23" ht="15">
      <c r="A1242" s="28" t="s">
        <v>866</v>
      </c>
      <c r="B1242" s="240" t="s">
        <v>1825</v>
      </c>
      <c r="C1242" s="3"/>
      <c r="D1242" s="3"/>
      <c r="E1242" s="9" t="s">
        <v>284</v>
      </c>
      <c r="F1242" s="9" t="s">
        <v>284</v>
      </c>
      <c r="G1242" s="9" t="s">
        <v>284</v>
      </c>
      <c r="H1242" s="9" t="s">
        <v>284</v>
      </c>
      <c r="I1242" s="9">
        <v>310.29999999999563</v>
      </c>
      <c r="J1242" s="9">
        <v>347.29999999999973</v>
      </c>
      <c r="K1242" s="9">
        <v>101.699999999998</v>
      </c>
      <c r="M1242" s="72">
        <f t="shared" si="31"/>
        <v>759.29999999999336</v>
      </c>
      <c r="S1242" s="235"/>
      <c r="T1242" s="68"/>
      <c r="U1242" s="396"/>
      <c r="V1242" s="68"/>
      <c r="W1242" s="68"/>
    </row>
    <row r="1243" spans="1:23" ht="15">
      <c r="A1243" s="28" t="s">
        <v>868</v>
      </c>
      <c r="B1243" s="240" t="s">
        <v>1823</v>
      </c>
      <c r="C1243" s="3"/>
      <c r="D1243" s="3"/>
      <c r="E1243" s="9" t="s">
        <v>284</v>
      </c>
      <c r="F1243" s="9" t="s">
        <v>284</v>
      </c>
      <c r="G1243" s="9" t="s">
        <v>284</v>
      </c>
      <c r="H1243" s="9" t="s">
        <v>284</v>
      </c>
      <c r="I1243" s="9">
        <v>188.80000000000291</v>
      </c>
      <c r="J1243" s="9">
        <v>321.59999999999945</v>
      </c>
      <c r="K1243" s="9">
        <v>240.69999999999936</v>
      </c>
      <c r="M1243" s="72">
        <f t="shared" si="31"/>
        <v>751.10000000000173</v>
      </c>
      <c r="S1243" s="68"/>
      <c r="T1243" s="68"/>
      <c r="U1243" s="396"/>
      <c r="V1243" s="68"/>
      <c r="W1243" s="68"/>
    </row>
    <row r="1244" spans="1:23" ht="15">
      <c r="A1244" s="28" t="s">
        <v>869</v>
      </c>
      <c r="B1244" s="294" t="s">
        <v>2221</v>
      </c>
      <c r="C1244" s="3"/>
      <c r="D1244" s="3"/>
      <c r="E1244" s="9" t="s">
        <v>284</v>
      </c>
      <c r="F1244" s="9" t="s">
        <v>284</v>
      </c>
      <c r="G1244" s="9" t="s">
        <v>284</v>
      </c>
      <c r="H1244" s="9" t="s">
        <v>284</v>
      </c>
      <c r="I1244" s="9" t="s">
        <v>284</v>
      </c>
      <c r="J1244" s="9">
        <v>281.29999999999836</v>
      </c>
      <c r="K1244" s="223">
        <v>432.70000000000255</v>
      </c>
      <c r="M1244" s="72">
        <f t="shared" si="31"/>
        <v>714.00000000000091</v>
      </c>
      <c r="O1244" t="s">
        <v>288</v>
      </c>
      <c r="S1244" s="294"/>
      <c r="T1244" s="68"/>
      <c r="U1244" s="397"/>
      <c r="V1244" s="68"/>
      <c r="W1244" s="68"/>
    </row>
    <row r="1245" spans="1:23" ht="15">
      <c r="A1245" s="28" t="s">
        <v>870</v>
      </c>
      <c r="B1245" s="240" t="s">
        <v>1833</v>
      </c>
      <c r="C1245" s="3"/>
      <c r="D1245" s="3"/>
      <c r="E1245" s="9" t="s">
        <v>284</v>
      </c>
      <c r="F1245" s="9" t="s">
        <v>284</v>
      </c>
      <c r="G1245" s="9" t="s">
        <v>284</v>
      </c>
      <c r="H1245" s="9" t="s">
        <v>284</v>
      </c>
      <c r="I1245" s="9">
        <v>63.799999999997453</v>
      </c>
      <c r="J1245" s="9">
        <v>265.30000000000018</v>
      </c>
      <c r="K1245" s="227">
        <v>381.39999999999873</v>
      </c>
      <c r="M1245" s="72">
        <f t="shared" si="31"/>
        <v>710.49999999999636</v>
      </c>
      <c r="O1245" t="s">
        <v>298</v>
      </c>
      <c r="S1245" s="68"/>
      <c r="T1245" s="68"/>
      <c r="U1245" s="396"/>
      <c r="V1245" s="68"/>
      <c r="W1245" s="68"/>
    </row>
    <row r="1246" spans="1:23" ht="15">
      <c r="A1246" s="28" t="s">
        <v>873</v>
      </c>
      <c r="B1246" s="68" t="s">
        <v>178</v>
      </c>
      <c r="E1246" s="9">
        <v>238.6</v>
      </c>
      <c r="F1246" s="227">
        <v>463.65</v>
      </c>
      <c r="G1246" s="9" t="s">
        <v>284</v>
      </c>
      <c r="H1246" s="9" t="s">
        <v>284</v>
      </c>
      <c r="I1246" s="9" t="s">
        <v>284</v>
      </c>
      <c r="J1246" s="9" t="s">
        <v>284</v>
      </c>
      <c r="K1246" s="9" t="s">
        <v>284</v>
      </c>
      <c r="L1246" s="74"/>
      <c r="M1246" s="72">
        <f t="shared" si="31"/>
        <v>702.25</v>
      </c>
      <c r="O1246" t="s">
        <v>290</v>
      </c>
      <c r="S1246" s="68"/>
      <c r="T1246" s="68"/>
      <c r="U1246" s="397"/>
      <c r="V1246" s="68"/>
      <c r="W1246" s="68"/>
    </row>
    <row r="1247" spans="1:23" ht="15">
      <c r="A1247" s="28" t="s">
        <v>999</v>
      </c>
      <c r="B1247" s="240" t="s">
        <v>1835</v>
      </c>
      <c r="C1247" s="3"/>
      <c r="D1247" s="3"/>
      <c r="E1247" s="9" t="s">
        <v>284</v>
      </c>
      <c r="F1247" s="9" t="s">
        <v>284</v>
      </c>
      <c r="G1247" s="9" t="s">
        <v>284</v>
      </c>
      <c r="H1247" s="9" t="s">
        <v>284</v>
      </c>
      <c r="I1247" s="9">
        <v>287.399999999996</v>
      </c>
      <c r="J1247" s="9">
        <v>235.69999999999982</v>
      </c>
      <c r="K1247" s="9">
        <v>178.50000000000091</v>
      </c>
      <c r="M1247" s="72">
        <f t="shared" si="31"/>
        <v>701.59999999999673</v>
      </c>
      <c r="S1247" s="294"/>
      <c r="T1247" s="68"/>
      <c r="U1247" s="397"/>
      <c r="V1247" s="68"/>
      <c r="W1247" s="68"/>
    </row>
    <row r="1248" spans="1:23" ht="15">
      <c r="A1248" s="28" t="s">
        <v>1000</v>
      </c>
      <c r="B1248" s="240" t="s">
        <v>1834</v>
      </c>
      <c r="C1248" s="3"/>
      <c r="D1248" s="3"/>
      <c r="E1248" s="9" t="s">
        <v>284</v>
      </c>
      <c r="F1248" s="9" t="s">
        <v>284</v>
      </c>
      <c r="G1248" s="9" t="s">
        <v>284</v>
      </c>
      <c r="H1248" s="9" t="s">
        <v>284</v>
      </c>
      <c r="I1248" s="9">
        <v>124.99999999999636</v>
      </c>
      <c r="J1248" s="9">
        <v>179.99999999999909</v>
      </c>
      <c r="K1248" s="9">
        <v>353.29999999999927</v>
      </c>
      <c r="M1248" s="72">
        <f t="shared" si="31"/>
        <v>658.29999999999472</v>
      </c>
      <c r="S1248" s="294"/>
      <c r="T1248" s="68"/>
      <c r="U1248" s="396"/>
      <c r="V1248" s="68"/>
      <c r="W1248" s="68"/>
    </row>
    <row r="1249" spans="1:23" ht="15">
      <c r="A1249" s="28" t="s">
        <v>1001</v>
      </c>
      <c r="B1249" s="240" t="s">
        <v>1840</v>
      </c>
      <c r="C1249" s="3"/>
      <c r="D1249" s="3"/>
      <c r="E1249" s="9" t="s">
        <v>284</v>
      </c>
      <c r="F1249" s="9" t="s">
        <v>284</v>
      </c>
      <c r="G1249" s="9" t="s">
        <v>284</v>
      </c>
      <c r="H1249" s="9" t="s">
        <v>284</v>
      </c>
      <c r="I1249" s="9">
        <v>204.10000000000036</v>
      </c>
      <c r="J1249" s="9">
        <v>169.19999999999891</v>
      </c>
      <c r="K1249" s="9">
        <v>279.80000000000018</v>
      </c>
      <c r="M1249" s="72">
        <f t="shared" si="31"/>
        <v>653.09999999999945</v>
      </c>
      <c r="S1249" s="68"/>
      <c r="T1249" s="68"/>
      <c r="U1249" s="397"/>
      <c r="V1249" s="68"/>
      <c r="W1249" s="68"/>
    </row>
    <row r="1250" spans="1:23" ht="15">
      <c r="A1250" s="28" t="s">
        <v>1002</v>
      </c>
      <c r="B1250" s="240" t="s">
        <v>1838</v>
      </c>
      <c r="C1250" s="3"/>
      <c r="D1250" s="3"/>
      <c r="E1250" s="9" t="s">
        <v>284</v>
      </c>
      <c r="F1250" s="9" t="s">
        <v>284</v>
      </c>
      <c r="G1250" s="9" t="s">
        <v>284</v>
      </c>
      <c r="H1250" s="9" t="s">
        <v>284</v>
      </c>
      <c r="I1250" s="9">
        <v>169.39999999999782</v>
      </c>
      <c r="J1250" s="9">
        <v>164.40000000000055</v>
      </c>
      <c r="K1250" s="9">
        <v>317.39999999999873</v>
      </c>
      <c r="M1250" s="72">
        <f t="shared" si="31"/>
        <v>651.19999999999709</v>
      </c>
      <c r="S1250" s="294"/>
      <c r="T1250" s="68"/>
      <c r="U1250" s="397"/>
      <c r="V1250" s="68"/>
      <c r="W1250" s="68"/>
    </row>
    <row r="1251" spans="1:23" ht="15">
      <c r="A1251" s="28" t="s">
        <v>1003</v>
      </c>
      <c r="B1251" s="68" t="s">
        <v>835</v>
      </c>
      <c r="E1251" s="9" t="s">
        <v>284</v>
      </c>
      <c r="F1251" s="9" t="s">
        <v>284</v>
      </c>
      <c r="G1251" s="9" t="s">
        <v>284</v>
      </c>
      <c r="H1251" s="9">
        <v>11.700000000001637</v>
      </c>
      <c r="I1251" s="9">
        <v>270.50000000000182</v>
      </c>
      <c r="J1251" s="9">
        <v>198.79999999999836</v>
      </c>
      <c r="K1251" s="9">
        <v>160.79999999999927</v>
      </c>
      <c r="M1251" s="72">
        <f t="shared" ref="M1251:M1287" si="32">SUM(E1251:K1251)</f>
        <v>641.80000000000109</v>
      </c>
      <c r="S1251" s="294"/>
      <c r="T1251" s="68"/>
      <c r="U1251" s="396"/>
      <c r="V1251" s="68"/>
      <c r="W1251" s="68"/>
    </row>
    <row r="1252" spans="1:23" ht="15">
      <c r="A1252" s="28" t="s">
        <v>1004</v>
      </c>
      <c r="B1252" s="294" t="s">
        <v>2222</v>
      </c>
      <c r="C1252" s="3"/>
      <c r="D1252" s="3"/>
      <c r="E1252" s="9" t="s">
        <v>284</v>
      </c>
      <c r="F1252" s="9" t="s">
        <v>284</v>
      </c>
      <c r="G1252" s="9" t="s">
        <v>284</v>
      </c>
      <c r="H1252" s="9" t="s">
        <v>284</v>
      </c>
      <c r="I1252" s="9" t="s">
        <v>284</v>
      </c>
      <c r="J1252" s="9">
        <v>243.099999999999</v>
      </c>
      <c r="K1252" s="227">
        <v>366.55000000000109</v>
      </c>
      <c r="M1252" s="72">
        <f t="shared" si="32"/>
        <v>609.65000000000009</v>
      </c>
      <c r="O1252" t="s">
        <v>294</v>
      </c>
      <c r="S1252" s="294"/>
      <c r="T1252" s="68"/>
      <c r="U1252" s="396"/>
      <c r="V1252" s="68"/>
      <c r="W1252" s="68"/>
    </row>
    <row r="1253" spans="1:23" ht="15">
      <c r="A1253" s="28" t="s">
        <v>1005</v>
      </c>
      <c r="B1253" s="28" t="s">
        <v>804</v>
      </c>
      <c r="E1253" s="9" t="s">
        <v>284</v>
      </c>
      <c r="F1253" s="9" t="s">
        <v>284</v>
      </c>
      <c r="G1253" s="9" t="s">
        <v>284</v>
      </c>
      <c r="H1253" s="9">
        <v>111.50000000000182</v>
      </c>
      <c r="I1253" s="9">
        <v>79.900000000001455</v>
      </c>
      <c r="J1253" s="9">
        <v>236.5</v>
      </c>
      <c r="K1253" s="9">
        <v>176.30000000000018</v>
      </c>
      <c r="M1253" s="72">
        <f t="shared" si="32"/>
        <v>604.20000000000346</v>
      </c>
      <c r="S1253" s="68"/>
      <c r="T1253" s="68"/>
      <c r="U1253" s="396"/>
      <c r="V1253" s="68"/>
      <c r="W1253" s="68"/>
    </row>
    <row r="1254" spans="1:23" ht="15">
      <c r="A1254" s="28" t="s">
        <v>1006</v>
      </c>
      <c r="B1254" s="240" t="s">
        <v>1828</v>
      </c>
      <c r="C1254" s="3"/>
      <c r="D1254" s="3"/>
      <c r="E1254" s="9" t="s">
        <v>284</v>
      </c>
      <c r="F1254" s="9" t="s">
        <v>284</v>
      </c>
      <c r="G1254" s="9" t="s">
        <v>284</v>
      </c>
      <c r="H1254" s="9" t="s">
        <v>284</v>
      </c>
      <c r="I1254" s="9">
        <v>85.700000000002547</v>
      </c>
      <c r="J1254" s="9">
        <v>178.5</v>
      </c>
      <c r="K1254" s="9">
        <v>306.29999999999927</v>
      </c>
      <c r="M1254" s="72">
        <f t="shared" si="32"/>
        <v>570.50000000000182</v>
      </c>
      <c r="S1254" s="68"/>
      <c r="T1254" s="68"/>
      <c r="U1254" s="396"/>
      <c r="V1254" s="68"/>
      <c r="W1254" s="68"/>
    </row>
    <row r="1255" spans="1:23" ht="15">
      <c r="A1255" s="28" t="s">
        <v>1007</v>
      </c>
      <c r="B1255" s="240" t="s">
        <v>1836</v>
      </c>
      <c r="C1255" s="3"/>
      <c r="D1255" s="3"/>
      <c r="E1255" s="9" t="s">
        <v>284</v>
      </c>
      <c r="F1255" s="9" t="s">
        <v>284</v>
      </c>
      <c r="G1255" s="9" t="s">
        <v>284</v>
      </c>
      <c r="H1255" s="9" t="s">
        <v>284</v>
      </c>
      <c r="I1255" s="9">
        <v>110.49999999999818</v>
      </c>
      <c r="J1255" s="9">
        <v>169.20000000000073</v>
      </c>
      <c r="K1255" s="9">
        <v>270.19999999999891</v>
      </c>
      <c r="M1255" s="72">
        <f t="shared" si="32"/>
        <v>549.89999999999782</v>
      </c>
      <c r="S1255" s="68"/>
      <c r="T1255" s="68"/>
      <c r="U1255" s="397"/>
      <c r="V1255" s="68"/>
      <c r="W1255" s="68"/>
    </row>
    <row r="1256" spans="1:23" ht="15">
      <c r="A1256" s="28" t="s">
        <v>1008</v>
      </c>
      <c r="B1256" s="240" t="s">
        <v>1841</v>
      </c>
      <c r="C1256" s="3"/>
      <c r="D1256" s="3"/>
      <c r="E1256" s="9" t="s">
        <v>284</v>
      </c>
      <c r="F1256" s="9" t="s">
        <v>284</v>
      </c>
      <c r="G1256" s="9" t="s">
        <v>284</v>
      </c>
      <c r="H1256" s="9" t="s">
        <v>284</v>
      </c>
      <c r="I1256" s="9">
        <v>5.999999999994543</v>
      </c>
      <c r="J1256" s="9">
        <v>226.49999999999909</v>
      </c>
      <c r="K1256" s="9">
        <v>314.80000000000109</v>
      </c>
      <c r="M1256" s="72">
        <f t="shared" si="32"/>
        <v>547.29999999999472</v>
      </c>
      <c r="S1256" s="294"/>
      <c r="T1256" s="68"/>
      <c r="U1256" s="396"/>
      <c r="V1256" s="68"/>
      <c r="W1256" s="68"/>
    </row>
    <row r="1257" spans="1:23" ht="15">
      <c r="A1257" s="28" t="s">
        <v>1009</v>
      </c>
      <c r="B1257" s="294" t="s">
        <v>2225</v>
      </c>
      <c r="C1257" s="3"/>
      <c r="D1257" s="3"/>
      <c r="E1257" s="9" t="s">
        <v>284</v>
      </c>
      <c r="F1257" s="9" t="s">
        <v>284</v>
      </c>
      <c r="G1257" s="9" t="s">
        <v>284</v>
      </c>
      <c r="H1257" s="9" t="s">
        <v>284</v>
      </c>
      <c r="I1257" s="9" t="s">
        <v>284</v>
      </c>
      <c r="J1257" s="9">
        <v>156</v>
      </c>
      <c r="K1257" s="9">
        <v>308.699999999998</v>
      </c>
      <c r="M1257" s="72">
        <f t="shared" si="32"/>
        <v>464.699999999998</v>
      </c>
      <c r="S1257" s="294"/>
      <c r="T1257" s="68"/>
      <c r="U1257" s="396"/>
      <c r="V1257" s="68"/>
      <c r="W1257" s="68"/>
    </row>
    <row r="1258" spans="1:23" ht="15">
      <c r="A1258" s="28" t="s">
        <v>1010</v>
      </c>
      <c r="B1258" s="294" t="s">
        <v>2223</v>
      </c>
      <c r="C1258" s="3"/>
      <c r="D1258" s="3"/>
      <c r="E1258" s="9" t="s">
        <v>284</v>
      </c>
      <c r="F1258" s="9" t="s">
        <v>284</v>
      </c>
      <c r="G1258" s="9" t="s">
        <v>284</v>
      </c>
      <c r="H1258" s="9" t="s">
        <v>284</v>
      </c>
      <c r="I1258" s="9" t="s">
        <v>284</v>
      </c>
      <c r="J1258" s="9">
        <v>282.90000000000146</v>
      </c>
      <c r="K1258" s="9">
        <v>149.99999999999909</v>
      </c>
      <c r="M1258" s="72">
        <f t="shared" si="32"/>
        <v>432.90000000000055</v>
      </c>
      <c r="S1258" s="28"/>
      <c r="T1258" s="68"/>
      <c r="U1258" s="396"/>
      <c r="V1258" s="68"/>
      <c r="W1258" s="68"/>
    </row>
    <row r="1259" spans="1:23" ht="15">
      <c r="A1259" s="28" t="s">
        <v>1011</v>
      </c>
      <c r="B1259" s="294" t="s">
        <v>2254</v>
      </c>
      <c r="C1259" s="3"/>
      <c r="D1259" s="3"/>
      <c r="E1259" s="9" t="s">
        <v>284</v>
      </c>
      <c r="F1259" s="9" t="s">
        <v>284</v>
      </c>
      <c r="G1259" s="9" t="s">
        <v>284</v>
      </c>
      <c r="H1259" s="9" t="s">
        <v>284</v>
      </c>
      <c r="I1259" s="9" t="s">
        <v>284</v>
      </c>
      <c r="J1259" s="9" t="s">
        <v>284</v>
      </c>
      <c r="K1259" s="227">
        <v>403.09999999999945</v>
      </c>
      <c r="L1259" s="74"/>
      <c r="M1259" s="72">
        <f t="shared" si="32"/>
        <v>403.09999999999945</v>
      </c>
      <c r="O1259" t="s">
        <v>290</v>
      </c>
      <c r="S1259" s="235"/>
      <c r="T1259" s="68"/>
      <c r="U1259" s="396"/>
      <c r="V1259" s="68"/>
      <c r="W1259" s="68"/>
    </row>
    <row r="1260" spans="1:23" ht="15">
      <c r="A1260" s="28" t="s">
        <v>1012</v>
      </c>
      <c r="B1260" s="68" t="s">
        <v>179</v>
      </c>
      <c r="E1260" s="227">
        <v>386.2</v>
      </c>
      <c r="F1260" s="9" t="s">
        <v>284</v>
      </c>
      <c r="G1260" s="9" t="s">
        <v>284</v>
      </c>
      <c r="H1260" s="9" t="s">
        <v>284</v>
      </c>
      <c r="I1260" s="9" t="s">
        <v>284</v>
      </c>
      <c r="J1260" s="9" t="s">
        <v>284</v>
      </c>
      <c r="K1260" s="9" t="s">
        <v>284</v>
      </c>
      <c r="L1260" s="74"/>
      <c r="M1260" s="72">
        <f t="shared" si="32"/>
        <v>386.2</v>
      </c>
      <c r="O1260" t="s">
        <v>298</v>
      </c>
      <c r="S1260" s="294"/>
      <c r="T1260" s="68"/>
      <c r="U1260" s="396"/>
      <c r="V1260" s="68"/>
      <c r="W1260" s="68"/>
    </row>
    <row r="1261" spans="1:23" ht="15">
      <c r="A1261" s="28" t="s">
        <v>1013</v>
      </c>
      <c r="B1261" s="294" t="s">
        <v>2219</v>
      </c>
      <c r="C1261" s="3"/>
      <c r="D1261" s="3"/>
      <c r="E1261" s="9" t="s">
        <v>284</v>
      </c>
      <c r="F1261" s="9" t="s">
        <v>284</v>
      </c>
      <c r="G1261" s="9" t="s">
        <v>284</v>
      </c>
      <c r="H1261" s="9" t="s">
        <v>284</v>
      </c>
      <c r="I1261" s="9" t="s">
        <v>284</v>
      </c>
      <c r="J1261" s="227">
        <v>375.00000000000091</v>
      </c>
      <c r="K1261" s="9" t="s">
        <v>284</v>
      </c>
      <c r="M1261" s="72">
        <f t="shared" si="32"/>
        <v>375.00000000000091</v>
      </c>
      <c r="O1261" t="s">
        <v>294</v>
      </c>
      <c r="S1261" s="294"/>
      <c r="T1261" s="68"/>
      <c r="U1261" s="396"/>
      <c r="V1261" s="68"/>
      <c r="W1261" s="68"/>
    </row>
    <row r="1262" spans="1:23" ht="15">
      <c r="A1262" s="28" t="s">
        <v>1014</v>
      </c>
      <c r="B1262" s="68" t="s">
        <v>164</v>
      </c>
      <c r="E1262" s="9" t="s">
        <v>284</v>
      </c>
      <c r="F1262" s="9" t="s">
        <v>284</v>
      </c>
      <c r="G1262" s="9">
        <v>372.2</v>
      </c>
      <c r="H1262" s="9" t="s">
        <v>284</v>
      </c>
      <c r="I1262" s="9" t="s">
        <v>284</v>
      </c>
      <c r="J1262" s="9" t="s">
        <v>284</v>
      </c>
      <c r="K1262" s="9" t="s">
        <v>284</v>
      </c>
      <c r="L1262" s="74"/>
      <c r="M1262" s="72">
        <f t="shared" si="32"/>
        <v>372.2</v>
      </c>
      <c r="S1262" s="28"/>
      <c r="T1262" s="68"/>
      <c r="U1262" s="396"/>
      <c r="V1262" s="68"/>
      <c r="W1262" s="68"/>
    </row>
    <row r="1263" spans="1:23" ht="15">
      <c r="A1263" s="28" t="s">
        <v>1015</v>
      </c>
      <c r="B1263" s="240" t="s">
        <v>1826</v>
      </c>
      <c r="C1263" s="3"/>
      <c r="D1263" s="3"/>
      <c r="E1263" s="9" t="s">
        <v>284</v>
      </c>
      <c r="F1263" s="9" t="s">
        <v>284</v>
      </c>
      <c r="G1263" s="9" t="s">
        <v>284</v>
      </c>
      <c r="H1263" s="9" t="s">
        <v>284</v>
      </c>
      <c r="I1263" s="9">
        <v>154.99999999999818</v>
      </c>
      <c r="J1263" s="9">
        <v>180</v>
      </c>
      <c r="K1263" s="9" t="s">
        <v>284</v>
      </c>
      <c r="M1263" s="72">
        <f t="shared" si="32"/>
        <v>334.99999999999818</v>
      </c>
      <c r="S1263" s="235"/>
      <c r="T1263" s="68"/>
      <c r="U1263" s="396"/>
      <c r="V1263" s="68"/>
      <c r="W1263" s="68"/>
    </row>
    <row r="1264" spans="1:23" ht="15">
      <c r="A1264" s="28" t="s">
        <v>1016</v>
      </c>
      <c r="B1264" s="235" t="s">
        <v>1821</v>
      </c>
      <c r="C1264" s="3"/>
      <c r="D1264" s="3"/>
      <c r="E1264" s="9" t="s">
        <v>284</v>
      </c>
      <c r="F1264" s="9" t="s">
        <v>284</v>
      </c>
      <c r="G1264" s="9" t="s">
        <v>284</v>
      </c>
      <c r="H1264" s="9" t="s">
        <v>284</v>
      </c>
      <c r="I1264" s="227">
        <v>330.99999999999454</v>
      </c>
      <c r="J1264" s="9" t="s">
        <v>284</v>
      </c>
      <c r="K1264" s="9" t="s">
        <v>284</v>
      </c>
      <c r="L1264" s="74"/>
      <c r="M1264" s="72">
        <f t="shared" si="32"/>
        <v>330.99999999999454</v>
      </c>
      <c r="O1264" t="s">
        <v>299</v>
      </c>
      <c r="S1264" s="68"/>
      <c r="T1264" s="68"/>
      <c r="U1264" s="396"/>
      <c r="V1264" s="68"/>
      <c r="W1264" s="68"/>
    </row>
    <row r="1265" spans="1:23" ht="15">
      <c r="A1265" s="28" t="s">
        <v>1017</v>
      </c>
      <c r="B1265" s="294" t="s">
        <v>2252</v>
      </c>
      <c r="C1265" s="3"/>
      <c r="D1265" s="3"/>
      <c r="E1265" s="9" t="s">
        <v>284</v>
      </c>
      <c r="F1265" s="9" t="s">
        <v>284</v>
      </c>
      <c r="G1265" s="9" t="s">
        <v>284</v>
      </c>
      <c r="H1265" s="9" t="s">
        <v>284</v>
      </c>
      <c r="I1265" s="9" t="s">
        <v>284</v>
      </c>
      <c r="J1265" s="9" t="s">
        <v>284</v>
      </c>
      <c r="K1265" s="9">
        <v>317.60000000000309</v>
      </c>
      <c r="L1265" s="74"/>
      <c r="M1265" s="72">
        <f t="shared" si="32"/>
        <v>317.60000000000309</v>
      </c>
      <c r="S1265" s="68"/>
      <c r="T1265" s="68"/>
      <c r="U1265" s="396"/>
      <c r="V1265" s="68"/>
      <c r="W1265" s="68"/>
    </row>
    <row r="1266" spans="1:23" ht="15">
      <c r="A1266" s="28" t="s">
        <v>1018</v>
      </c>
      <c r="B1266" s="294" t="s">
        <v>2217</v>
      </c>
      <c r="C1266" s="3"/>
      <c r="D1266" s="3"/>
      <c r="E1266" s="9" t="s">
        <v>284</v>
      </c>
      <c r="F1266" s="9" t="s">
        <v>284</v>
      </c>
      <c r="G1266" s="9" t="s">
        <v>284</v>
      </c>
      <c r="H1266" s="9" t="s">
        <v>284</v>
      </c>
      <c r="I1266" s="9" t="s">
        <v>284</v>
      </c>
      <c r="J1266" s="9">
        <v>168.00000000000091</v>
      </c>
      <c r="K1266" s="9">
        <v>148.60000000000036</v>
      </c>
      <c r="M1266" s="72">
        <f t="shared" si="32"/>
        <v>316.60000000000127</v>
      </c>
      <c r="S1266" s="294"/>
      <c r="T1266" s="68"/>
      <c r="U1266" s="396"/>
      <c r="V1266" s="68"/>
      <c r="W1266" s="68"/>
    </row>
    <row r="1267" spans="1:23" ht="15">
      <c r="A1267" s="28" t="s">
        <v>1019</v>
      </c>
      <c r="B1267" s="294" t="s">
        <v>2218</v>
      </c>
      <c r="C1267" s="3"/>
      <c r="D1267" s="3"/>
      <c r="E1267" s="9" t="s">
        <v>284</v>
      </c>
      <c r="F1267" s="9" t="s">
        <v>284</v>
      </c>
      <c r="G1267" s="9" t="s">
        <v>284</v>
      </c>
      <c r="H1267" s="9" t="s">
        <v>284</v>
      </c>
      <c r="I1267" s="9" t="s">
        <v>284</v>
      </c>
      <c r="J1267" s="9">
        <v>271.99999999999955</v>
      </c>
      <c r="K1267" s="9">
        <v>38.999999999999545</v>
      </c>
      <c r="M1267" s="72">
        <f t="shared" si="32"/>
        <v>310.99999999999909</v>
      </c>
      <c r="T1267" s="229"/>
    </row>
    <row r="1268" spans="1:23" ht="15">
      <c r="A1268" s="28" t="s">
        <v>1020</v>
      </c>
      <c r="B1268" s="68" t="s">
        <v>845</v>
      </c>
      <c r="E1268" s="9" t="s">
        <v>284</v>
      </c>
      <c r="F1268" s="9" t="s">
        <v>284</v>
      </c>
      <c r="G1268" s="9" t="s">
        <v>284</v>
      </c>
      <c r="H1268" s="9">
        <v>298.14999999999873</v>
      </c>
      <c r="I1268" s="9" t="s">
        <v>284</v>
      </c>
      <c r="J1268" s="9" t="s">
        <v>284</v>
      </c>
      <c r="K1268" s="9" t="s">
        <v>284</v>
      </c>
      <c r="L1268" s="74"/>
      <c r="M1268" s="72">
        <f t="shared" si="32"/>
        <v>298.14999999999873</v>
      </c>
      <c r="T1268" s="229"/>
    </row>
    <row r="1269" spans="1:23" ht="15">
      <c r="A1269" s="28" t="s">
        <v>1021</v>
      </c>
      <c r="B1269" s="294" t="s">
        <v>2260</v>
      </c>
      <c r="C1269" s="3"/>
      <c r="D1269" s="3"/>
      <c r="E1269" s="9" t="s">
        <v>284</v>
      </c>
      <c r="F1269" s="9" t="s">
        <v>284</v>
      </c>
      <c r="G1269" s="9" t="s">
        <v>284</v>
      </c>
      <c r="H1269" s="9" t="s">
        <v>284</v>
      </c>
      <c r="I1269" s="9" t="s">
        <v>284</v>
      </c>
      <c r="J1269" s="9" t="s">
        <v>284</v>
      </c>
      <c r="K1269" s="9">
        <v>291.300000000002</v>
      </c>
      <c r="L1269" s="74"/>
      <c r="M1269" s="72">
        <f t="shared" si="32"/>
        <v>291.300000000002</v>
      </c>
      <c r="T1269" s="229"/>
    </row>
    <row r="1270" spans="1:23" ht="15">
      <c r="A1270" s="28" t="s">
        <v>1022</v>
      </c>
      <c r="B1270" s="294" t="s">
        <v>2226</v>
      </c>
      <c r="C1270" s="3"/>
      <c r="D1270" s="3"/>
      <c r="E1270" s="9" t="s">
        <v>284</v>
      </c>
      <c r="F1270" s="9" t="s">
        <v>284</v>
      </c>
      <c r="G1270" s="9" t="s">
        <v>284</v>
      </c>
      <c r="H1270" s="9" t="s">
        <v>284</v>
      </c>
      <c r="I1270" s="9" t="s">
        <v>284</v>
      </c>
      <c r="J1270" s="9">
        <v>241.59999999999945</v>
      </c>
      <c r="K1270" s="9">
        <v>45.300000000000182</v>
      </c>
      <c r="M1270" s="72">
        <f t="shared" si="32"/>
        <v>286.89999999999964</v>
      </c>
      <c r="T1270" s="229"/>
    </row>
    <row r="1271" spans="1:23" ht="15">
      <c r="A1271" s="28" t="s">
        <v>1023</v>
      </c>
      <c r="B1271" s="294" t="s">
        <v>2236</v>
      </c>
      <c r="C1271" s="3"/>
      <c r="D1271" s="3"/>
      <c r="E1271" s="9" t="s">
        <v>284</v>
      </c>
      <c r="F1271" s="9" t="s">
        <v>284</v>
      </c>
      <c r="G1271" s="9" t="s">
        <v>284</v>
      </c>
      <c r="H1271" s="9" t="s">
        <v>284</v>
      </c>
      <c r="I1271" s="9" t="s">
        <v>284</v>
      </c>
      <c r="J1271" s="9">
        <v>156</v>
      </c>
      <c r="K1271" s="9">
        <v>129.29999999999927</v>
      </c>
      <c r="M1271" s="72">
        <f t="shared" si="32"/>
        <v>285.29999999999927</v>
      </c>
      <c r="T1271" s="229"/>
    </row>
    <row r="1272" spans="1:23" ht="15">
      <c r="A1272" s="28" t="s">
        <v>1024</v>
      </c>
      <c r="B1272" s="240" t="s">
        <v>1857</v>
      </c>
      <c r="C1272" s="3"/>
      <c r="D1272" s="3"/>
      <c r="E1272" s="9" t="s">
        <v>284</v>
      </c>
      <c r="F1272" s="9" t="s">
        <v>284</v>
      </c>
      <c r="G1272" s="9" t="s">
        <v>284</v>
      </c>
      <c r="H1272" s="9" t="s">
        <v>284</v>
      </c>
      <c r="I1272" s="9">
        <v>265.60000000000218</v>
      </c>
      <c r="J1272" s="9" t="s">
        <v>284</v>
      </c>
      <c r="K1272" s="9" t="s">
        <v>284</v>
      </c>
      <c r="L1272" s="74"/>
      <c r="M1272" s="72">
        <f t="shared" si="32"/>
        <v>265.60000000000218</v>
      </c>
      <c r="T1272" s="229"/>
    </row>
    <row r="1273" spans="1:23" ht="15">
      <c r="A1273" s="28" t="s">
        <v>1025</v>
      </c>
      <c r="B1273" s="294" t="s">
        <v>2543</v>
      </c>
      <c r="C1273" s="3"/>
      <c r="D1273" s="3"/>
      <c r="E1273" s="9" t="s">
        <v>284</v>
      </c>
      <c r="F1273" s="9" t="s">
        <v>284</v>
      </c>
      <c r="G1273" s="9" t="s">
        <v>284</v>
      </c>
      <c r="H1273" s="9" t="s">
        <v>284</v>
      </c>
      <c r="I1273" s="9" t="s">
        <v>284</v>
      </c>
      <c r="J1273" s="9" t="s">
        <v>284</v>
      </c>
      <c r="K1273" s="9">
        <v>241.29999999999836</v>
      </c>
      <c r="L1273" s="74"/>
      <c r="M1273" s="72">
        <f t="shared" si="32"/>
        <v>241.29999999999836</v>
      </c>
      <c r="T1273" s="229"/>
    </row>
    <row r="1274" spans="1:23" ht="15">
      <c r="A1274" s="28" t="s">
        <v>1026</v>
      </c>
      <c r="B1274" s="294" t="s">
        <v>2253</v>
      </c>
      <c r="C1274" s="3"/>
      <c r="D1274" s="3"/>
      <c r="E1274" s="9" t="s">
        <v>284</v>
      </c>
      <c r="F1274" s="9" t="s">
        <v>284</v>
      </c>
      <c r="G1274" s="9" t="s">
        <v>284</v>
      </c>
      <c r="H1274" s="9" t="s">
        <v>284</v>
      </c>
      <c r="I1274" s="9" t="s">
        <v>284</v>
      </c>
      <c r="J1274" s="9" t="s">
        <v>284</v>
      </c>
      <c r="K1274" s="9">
        <v>229.09999999999945</v>
      </c>
      <c r="L1274" s="74"/>
      <c r="M1274" s="72">
        <f t="shared" si="32"/>
        <v>229.09999999999945</v>
      </c>
      <c r="T1274" s="229"/>
    </row>
    <row r="1275" spans="1:23" ht="15">
      <c r="A1275" s="28" t="s">
        <v>1027</v>
      </c>
      <c r="B1275" s="294" t="s">
        <v>2258</v>
      </c>
      <c r="C1275" s="3"/>
      <c r="D1275" s="3"/>
      <c r="E1275" s="9" t="s">
        <v>284</v>
      </c>
      <c r="F1275" s="9" t="s">
        <v>284</v>
      </c>
      <c r="G1275" s="9" t="s">
        <v>284</v>
      </c>
      <c r="H1275" s="9" t="s">
        <v>284</v>
      </c>
      <c r="I1275" s="9" t="s">
        <v>284</v>
      </c>
      <c r="J1275" s="9" t="s">
        <v>284</v>
      </c>
      <c r="K1275" s="9">
        <v>216.10000000000127</v>
      </c>
      <c r="L1275" s="74"/>
      <c r="M1275" s="72">
        <f t="shared" si="32"/>
        <v>216.10000000000127</v>
      </c>
      <c r="T1275" s="229"/>
    </row>
    <row r="1276" spans="1:23" ht="15">
      <c r="A1276" s="28" t="s">
        <v>1028</v>
      </c>
      <c r="B1276" s="294" t="s">
        <v>2255</v>
      </c>
      <c r="C1276" s="3"/>
      <c r="D1276" s="3"/>
      <c r="E1276" s="9" t="s">
        <v>284</v>
      </c>
      <c r="F1276" s="9" t="s">
        <v>284</v>
      </c>
      <c r="G1276" s="9" t="s">
        <v>284</v>
      </c>
      <c r="H1276" s="9" t="s">
        <v>284</v>
      </c>
      <c r="I1276" s="9" t="s">
        <v>284</v>
      </c>
      <c r="J1276" s="9" t="s">
        <v>284</v>
      </c>
      <c r="K1276" s="9">
        <v>213.60000000000127</v>
      </c>
      <c r="L1276" s="74"/>
      <c r="M1276" s="72">
        <f t="shared" si="32"/>
        <v>213.60000000000127</v>
      </c>
      <c r="T1276" s="229"/>
    </row>
    <row r="1277" spans="1:23" ht="15">
      <c r="A1277" s="28" t="s">
        <v>1029</v>
      </c>
      <c r="B1277" s="294" t="s">
        <v>2257</v>
      </c>
      <c r="C1277" s="3"/>
      <c r="D1277" s="3"/>
      <c r="E1277" s="9" t="s">
        <v>284</v>
      </c>
      <c r="F1277" s="9" t="s">
        <v>284</v>
      </c>
      <c r="G1277" s="9" t="s">
        <v>284</v>
      </c>
      <c r="H1277" s="9" t="s">
        <v>284</v>
      </c>
      <c r="I1277" s="9" t="s">
        <v>284</v>
      </c>
      <c r="J1277" s="9" t="s">
        <v>284</v>
      </c>
      <c r="K1277" s="9">
        <v>208.59999999999854</v>
      </c>
      <c r="L1277" s="74"/>
      <c r="M1277" s="72">
        <f t="shared" si="32"/>
        <v>208.59999999999854</v>
      </c>
      <c r="T1277" s="229"/>
    </row>
    <row r="1278" spans="1:23" ht="15">
      <c r="A1278" s="28" t="s">
        <v>1030</v>
      </c>
      <c r="B1278" s="240" t="s">
        <v>1832</v>
      </c>
      <c r="C1278" s="3"/>
      <c r="D1278" s="3"/>
      <c r="E1278" s="9" t="s">
        <v>284</v>
      </c>
      <c r="F1278" s="9" t="s">
        <v>284</v>
      </c>
      <c r="G1278" s="9" t="s">
        <v>284</v>
      </c>
      <c r="H1278" s="9" t="s">
        <v>284</v>
      </c>
      <c r="I1278" s="9">
        <v>205</v>
      </c>
      <c r="J1278" s="9" t="s">
        <v>284</v>
      </c>
      <c r="K1278" s="9" t="s">
        <v>284</v>
      </c>
      <c r="L1278" s="74"/>
      <c r="M1278" s="72">
        <f t="shared" si="32"/>
        <v>205</v>
      </c>
      <c r="T1278" s="229"/>
    </row>
    <row r="1279" spans="1:23" ht="15">
      <c r="A1279" s="28" t="s">
        <v>1031</v>
      </c>
      <c r="B1279" s="68" t="s">
        <v>855</v>
      </c>
      <c r="E1279" s="9" t="s">
        <v>284</v>
      </c>
      <c r="F1279" s="9" t="s">
        <v>284</v>
      </c>
      <c r="G1279" s="9" t="s">
        <v>284</v>
      </c>
      <c r="H1279" s="9">
        <v>186.70000000000073</v>
      </c>
      <c r="I1279" s="9" t="s">
        <v>284</v>
      </c>
      <c r="J1279" s="9" t="s">
        <v>284</v>
      </c>
      <c r="K1279" s="9" t="s">
        <v>284</v>
      </c>
      <c r="L1279" s="74"/>
      <c r="M1279" s="72">
        <f t="shared" si="32"/>
        <v>186.70000000000073</v>
      </c>
      <c r="T1279" s="229"/>
    </row>
    <row r="1280" spans="1:23" ht="15">
      <c r="A1280" s="28" t="s">
        <v>1032</v>
      </c>
      <c r="B1280" s="240" t="s">
        <v>1839</v>
      </c>
      <c r="C1280" s="3"/>
      <c r="D1280" s="3"/>
      <c r="E1280" s="9" t="s">
        <v>284</v>
      </c>
      <c r="F1280" s="9" t="s">
        <v>284</v>
      </c>
      <c r="G1280" s="9" t="s">
        <v>284</v>
      </c>
      <c r="H1280" s="9" t="s">
        <v>284</v>
      </c>
      <c r="I1280" s="9">
        <v>170.40000000000146</v>
      </c>
      <c r="J1280" s="9" t="s">
        <v>284</v>
      </c>
      <c r="K1280" s="9" t="s">
        <v>284</v>
      </c>
      <c r="M1280" s="72">
        <f t="shared" si="32"/>
        <v>170.40000000000146</v>
      </c>
      <c r="T1280" s="229"/>
    </row>
    <row r="1281" spans="1:23" ht="15">
      <c r="A1281" s="28" t="s">
        <v>1033</v>
      </c>
      <c r="B1281" s="294" t="s">
        <v>2281</v>
      </c>
      <c r="C1281" s="3"/>
      <c r="D1281" s="3"/>
      <c r="E1281" s="9" t="s">
        <v>284</v>
      </c>
      <c r="F1281" s="9" t="s">
        <v>284</v>
      </c>
      <c r="G1281" s="9" t="s">
        <v>284</v>
      </c>
      <c r="H1281" s="9" t="s">
        <v>284</v>
      </c>
      <c r="I1281" s="9" t="s">
        <v>284</v>
      </c>
      <c r="J1281" s="9" t="s">
        <v>284</v>
      </c>
      <c r="K1281" s="9">
        <v>161.19999999999891</v>
      </c>
      <c r="L1281" s="74"/>
      <c r="M1281" s="72">
        <f t="shared" si="32"/>
        <v>161.19999999999891</v>
      </c>
      <c r="T1281" s="229"/>
    </row>
    <row r="1282" spans="1:23" ht="15">
      <c r="A1282" s="28" t="s">
        <v>1034</v>
      </c>
      <c r="B1282" s="240" t="s">
        <v>1831</v>
      </c>
      <c r="C1282" s="3"/>
      <c r="D1282" s="3"/>
      <c r="E1282" s="9" t="s">
        <v>284</v>
      </c>
      <c r="F1282" s="9" t="s">
        <v>284</v>
      </c>
      <c r="G1282" s="9" t="s">
        <v>284</v>
      </c>
      <c r="H1282" s="9" t="s">
        <v>284</v>
      </c>
      <c r="I1282" s="9">
        <v>145.89999999999964</v>
      </c>
      <c r="J1282" s="9" t="s">
        <v>284</v>
      </c>
      <c r="K1282" s="9" t="s">
        <v>284</v>
      </c>
      <c r="L1282" s="74"/>
      <c r="M1282" s="72">
        <f t="shared" si="32"/>
        <v>145.89999999999964</v>
      </c>
      <c r="T1282" s="229"/>
    </row>
    <row r="1283" spans="1:23" ht="15">
      <c r="A1283" s="28" t="s">
        <v>1035</v>
      </c>
      <c r="B1283" s="294" t="s">
        <v>2283</v>
      </c>
      <c r="C1283" s="3"/>
      <c r="D1283" s="3"/>
      <c r="E1283" s="9" t="s">
        <v>284</v>
      </c>
      <c r="F1283" s="9" t="s">
        <v>284</v>
      </c>
      <c r="G1283" s="9" t="s">
        <v>284</v>
      </c>
      <c r="H1283" s="9" t="s">
        <v>284</v>
      </c>
      <c r="I1283" s="9" t="s">
        <v>284</v>
      </c>
      <c r="J1283" s="9" t="s">
        <v>284</v>
      </c>
      <c r="K1283" s="9">
        <v>129.80000000000064</v>
      </c>
      <c r="L1283" s="74"/>
      <c r="M1283" s="72">
        <f t="shared" si="32"/>
        <v>129.80000000000064</v>
      </c>
      <c r="T1283" s="229"/>
    </row>
    <row r="1284" spans="1:23" ht="15">
      <c r="A1284" s="28" t="s">
        <v>1036</v>
      </c>
      <c r="B1284" s="294" t="s">
        <v>2256</v>
      </c>
      <c r="C1284" s="3"/>
      <c r="D1284" s="3"/>
      <c r="E1284" s="9" t="s">
        <v>284</v>
      </c>
      <c r="F1284" s="9" t="s">
        <v>284</v>
      </c>
      <c r="G1284" s="9" t="s">
        <v>284</v>
      </c>
      <c r="H1284" s="9" t="s">
        <v>284</v>
      </c>
      <c r="I1284" s="9" t="s">
        <v>284</v>
      </c>
      <c r="J1284" s="9" t="s">
        <v>284</v>
      </c>
      <c r="K1284" s="9">
        <v>122.50000000000091</v>
      </c>
      <c r="L1284" s="74"/>
      <c r="M1284" s="72">
        <f t="shared" si="32"/>
        <v>122.50000000000091</v>
      </c>
      <c r="T1284" s="229"/>
    </row>
    <row r="1285" spans="1:23" ht="15">
      <c r="A1285" s="28" t="s">
        <v>1037</v>
      </c>
      <c r="B1285" s="240" t="s">
        <v>1829</v>
      </c>
      <c r="C1285" s="3"/>
      <c r="D1285" s="3"/>
      <c r="E1285" s="9" t="s">
        <v>284</v>
      </c>
      <c r="F1285" s="9" t="s">
        <v>284</v>
      </c>
      <c r="G1285" s="9" t="s">
        <v>284</v>
      </c>
      <c r="H1285" s="9" t="s">
        <v>284</v>
      </c>
      <c r="I1285" s="9">
        <v>100.30000000000291</v>
      </c>
      <c r="J1285" s="9" t="s">
        <v>284</v>
      </c>
      <c r="K1285" s="9" t="s">
        <v>284</v>
      </c>
      <c r="L1285" s="74"/>
      <c r="M1285" s="72">
        <f t="shared" si="32"/>
        <v>100.30000000000291</v>
      </c>
      <c r="T1285" s="229"/>
    </row>
    <row r="1286" spans="1:23" ht="15">
      <c r="A1286" s="28" t="s">
        <v>1038</v>
      </c>
      <c r="B1286" s="294" t="s">
        <v>2284</v>
      </c>
      <c r="C1286" s="3"/>
      <c r="D1286" s="3"/>
      <c r="E1286" s="9" t="s">
        <v>284</v>
      </c>
      <c r="F1286" s="9" t="s">
        <v>284</v>
      </c>
      <c r="G1286" s="9" t="s">
        <v>284</v>
      </c>
      <c r="H1286" s="9" t="s">
        <v>284</v>
      </c>
      <c r="I1286" s="9" t="s">
        <v>284</v>
      </c>
      <c r="J1286" s="9" t="s">
        <v>284</v>
      </c>
      <c r="K1286" s="9">
        <v>94.899999999999636</v>
      </c>
      <c r="L1286" s="74"/>
      <c r="M1286" s="72">
        <f t="shared" si="32"/>
        <v>94.899999999999636</v>
      </c>
      <c r="T1286" s="229"/>
    </row>
    <row r="1287" spans="1:23" ht="15">
      <c r="A1287" s="28" t="s">
        <v>3838</v>
      </c>
      <c r="B1287" s="294" t="s">
        <v>2259</v>
      </c>
      <c r="C1287" s="3"/>
      <c r="D1287" s="3"/>
      <c r="E1287" s="9" t="s">
        <v>284</v>
      </c>
      <c r="F1287" s="9" t="s">
        <v>284</v>
      </c>
      <c r="G1287" s="9" t="s">
        <v>284</v>
      </c>
      <c r="H1287" s="9" t="s">
        <v>284</v>
      </c>
      <c r="I1287" s="9" t="s">
        <v>284</v>
      </c>
      <c r="J1287" s="9" t="s">
        <v>284</v>
      </c>
      <c r="K1287" s="69" t="s">
        <v>285</v>
      </c>
      <c r="L1287" s="74"/>
      <c r="M1287" s="72">
        <f t="shared" si="32"/>
        <v>0</v>
      </c>
      <c r="T1287" s="229"/>
    </row>
    <row r="1288" spans="1:23" ht="15">
      <c r="A1288" s="28"/>
      <c r="B1288" s="68"/>
      <c r="E1288" s="9"/>
      <c r="F1288" s="9"/>
      <c r="G1288" s="9"/>
      <c r="H1288" s="9"/>
      <c r="L1288" s="74"/>
      <c r="M1288" s="72"/>
      <c r="T1288" s="229"/>
    </row>
    <row r="1289" spans="1:23" ht="15">
      <c r="A1289" s="28"/>
      <c r="B1289" s="68"/>
      <c r="E1289" s="9"/>
      <c r="L1289" s="74"/>
    </row>
    <row r="1290" spans="1:23" ht="15">
      <c r="A1290" s="28"/>
      <c r="B1290" s="68"/>
      <c r="E1290" s="9"/>
      <c r="L1290" s="74"/>
    </row>
    <row r="1291" spans="1:23" ht="25.5">
      <c r="A1291" s="23" t="s">
        <v>196</v>
      </c>
      <c r="L1291" s="74"/>
    </row>
    <row r="1292" spans="1:23">
      <c r="L1292" s="74"/>
    </row>
    <row r="1293" spans="1:23" ht="15">
      <c r="A1293" s="40"/>
      <c r="B1293" s="40"/>
      <c r="C1293" s="40"/>
      <c r="D1293" s="40"/>
      <c r="E1293" s="66">
        <v>2016</v>
      </c>
      <c r="F1293" s="66">
        <v>2017</v>
      </c>
      <c r="G1293" s="66">
        <v>2018</v>
      </c>
      <c r="H1293" s="66">
        <v>2019</v>
      </c>
      <c r="I1293" s="66">
        <v>2020</v>
      </c>
      <c r="J1293" s="66">
        <v>2021</v>
      </c>
      <c r="K1293" s="66">
        <v>2022</v>
      </c>
      <c r="L1293" s="74"/>
      <c r="M1293" s="75" t="s">
        <v>40</v>
      </c>
    </row>
    <row r="1294" spans="1:23" ht="15">
      <c r="A1294" s="28" t="s">
        <v>0</v>
      </c>
      <c r="B1294" s="68" t="s">
        <v>1</v>
      </c>
      <c r="E1294" s="222">
        <v>68.5</v>
      </c>
      <c r="F1294" s="222">
        <v>387.3</v>
      </c>
      <c r="G1294" s="227">
        <v>235.5</v>
      </c>
      <c r="H1294" s="9">
        <v>38.800000000001091</v>
      </c>
      <c r="I1294" s="9">
        <v>0</v>
      </c>
      <c r="J1294" s="9">
        <v>186.79999999999927</v>
      </c>
      <c r="K1294" s="222">
        <v>509.49999999999909</v>
      </c>
      <c r="L1294" s="74"/>
      <c r="M1294" s="72">
        <f t="shared" ref="M1294:M1325" si="33">SUM(E1294:K1294)</f>
        <v>1426.3999999999994</v>
      </c>
      <c r="O1294" t="s">
        <v>4014</v>
      </c>
      <c r="R1294" s="226" t="s">
        <v>4015</v>
      </c>
      <c r="S1294" s="294"/>
      <c r="T1294" s="68"/>
      <c r="U1294" s="396"/>
      <c r="V1294" s="68"/>
      <c r="W1294" s="68"/>
    </row>
    <row r="1295" spans="1:23" ht="15">
      <c r="A1295" s="28" t="s">
        <v>2</v>
      </c>
      <c r="B1295" s="68" t="s">
        <v>141</v>
      </c>
      <c r="E1295" s="9" t="s">
        <v>284</v>
      </c>
      <c r="F1295" s="227">
        <v>270.7</v>
      </c>
      <c r="G1295" s="227">
        <v>291.8</v>
      </c>
      <c r="H1295" s="9">
        <v>215.00000000000273</v>
      </c>
      <c r="I1295" s="9">
        <v>0</v>
      </c>
      <c r="J1295" s="9">
        <v>201.40000000000236</v>
      </c>
      <c r="K1295" s="227">
        <v>432.39999999999873</v>
      </c>
      <c r="L1295" s="74"/>
      <c r="M1295" s="72">
        <f t="shared" si="33"/>
        <v>1411.3000000000038</v>
      </c>
      <c r="O1295" t="s">
        <v>3803</v>
      </c>
      <c r="S1295" s="235"/>
      <c r="T1295" s="68"/>
      <c r="U1295" s="396"/>
      <c r="V1295" s="68"/>
      <c r="W1295" s="68"/>
    </row>
    <row r="1296" spans="1:23" ht="15">
      <c r="A1296" s="28" t="s">
        <v>3</v>
      </c>
      <c r="B1296" s="68" t="s">
        <v>27</v>
      </c>
      <c r="E1296" s="69" t="s">
        <v>285</v>
      </c>
      <c r="F1296" s="9">
        <v>56</v>
      </c>
      <c r="G1296" s="9">
        <v>164</v>
      </c>
      <c r="H1296" s="227">
        <v>412.89999999999964</v>
      </c>
      <c r="I1296" s="9">
        <v>0</v>
      </c>
      <c r="J1296" s="227">
        <v>284.699999999998</v>
      </c>
      <c r="K1296" s="9">
        <v>402.99999999999727</v>
      </c>
      <c r="L1296" s="74"/>
      <c r="M1296" s="72">
        <f t="shared" si="33"/>
        <v>1320.5999999999949</v>
      </c>
      <c r="O1296" t="s">
        <v>309</v>
      </c>
      <c r="S1296" s="68"/>
      <c r="T1296" s="68"/>
      <c r="U1296" s="397"/>
      <c r="V1296" s="68"/>
      <c r="W1296" s="68"/>
    </row>
    <row r="1297" spans="1:23" ht="15">
      <c r="A1297" s="28" t="s">
        <v>5</v>
      </c>
      <c r="B1297" s="68" t="s">
        <v>13</v>
      </c>
      <c r="E1297" s="227">
        <v>22</v>
      </c>
      <c r="F1297" s="224">
        <v>424.5</v>
      </c>
      <c r="G1297" s="9">
        <v>67.5</v>
      </c>
      <c r="H1297" s="9">
        <v>184.69999999999436</v>
      </c>
      <c r="I1297" s="9">
        <v>0</v>
      </c>
      <c r="J1297" s="9">
        <v>77.500000000000909</v>
      </c>
      <c r="K1297" s="227">
        <v>421.20000000000073</v>
      </c>
      <c r="L1297" s="74"/>
      <c r="M1297" s="72">
        <f t="shared" si="33"/>
        <v>1197.399999999996</v>
      </c>
      <c r="O1297" t="s">
        <v>4016</v>
      </c>
      <c r="R1297" s="3" t="s">
        <v>1970</v>
      </c>
      <c r="S1297" s="294"/>
      <c r="T1297" s="68"/>
      <c r="U1297" s="396"/>
      <c r="V1297" s="68"/>
      <c r="W1297" s="68"/>
    </row>
    <row r="1298" spans="1:23" ht="15">
      <c r="A1298" s="28" t="s">
        <v>7</v>
      </c>
      <c r="B1298" s="68" t="s">
        <v>153</v>
      </c>
      <c r="E1298" s="9" t="s">
        <v>284</v>
      </c>
      <c r="F1298" s="9" t="s">
        <v>284</v>
      </c>
      <c r="G1298" s="223">
        <v>357.7</v>
      </c>
      <c r="H1298" s="9">
        <v>213.99999999999727</v>
      </c>
      <c r="I1298" s="9">
        <v>0</v>
      </c>
      <c r="J1298" s="9">
        <v>176.50000000000182</v>
      </c>
      <c r="K1298" s="9">
        <v>352</v>
      </c>
      <c r="L1298" s="74"/>
      <c r="M1298" s="72">
        <f t="shared" si="33"/>
        <v>1100.1999999999991</v>
      </c>
      <c r="O1298" t="s">
        <v>288</v>
      </c>
      <c r="S1298" s="235"/>
      <c r="T1298" s="68"/>
      <c r="U1298" s="396"/>
      <c r="V1298" s="68"/>
      <c r="W1298" s="68"/>
    </row>
    <row r="1299" spans="1:23" ht="15">
      <c r="A1299" s="28" t="s">
        <v>8</v>
      </c>
      <c r="B1299" s="68" t="s">
        <v>21</v>
      </c>
      <c r="E1299" s="9">
        <v>8.4</v>
      </c>
      <c r="F1299" s="9">
        <v>26.6</v>
      </c>
      <c r="G1299" s="222">
        <v>390.1</v>
      </c>
      <c r="H1299" s="9">
        <v>299.20000000000073</v>
      </c>
      <c r="I1299" s="9">
        <v>0</v>
      </c>
      <c r="J1299" s="9">
        <v>109.5</v>
      </c>
      <c r="K1299" s="9">
        <v>251.5</v>
      </c>
      <c r="L1299" s="74"/>
      <c r="M1299" s="72">
        <f t="shared" si="33"/>
        <v>1085.3000000000006</v>
      </c>
      <c r="O1299" t="s">
        <v>306</v>
      </c>
      <c r="S1299" s="235"/>
      <c r="T1299" s="68"/>
      <c r="U1299" s="396"/>
      <c r="V1299" s="68"/>
      <c r="W1299" s="68"/>
    </row>
    <row r="1300" spans="1:23" ht="15">
      <c r="A1300" s="28" t="s">
        <v>10</v>
      </c>
      <c r="B1300" s="68" t="s">
        <v>31</v>
      </c>
      <c r="E1300" s="9">
        <v>4.4000000000000004</v>
      </c>
      <c r="F1300" s="9">
        <v>101.8</v>
      </c>
      <c r="G1300" s="224">
        <v>411.5</v>
      </c>
      <c r="H1300" s="9">
        <v>267.19999999999982</v>
      </c>
      <c r="I1300" s="9">
        <v>0</v>
      </c>
      <c r="J1300" s="9">
        <v>63.999999999998181</v>
      </c>
      <c r="K1300" s="9">
        <v>196.90000000000146</v>
      </c>
      <c r="L1300" s="74"/>
      <c r="M1300" s="72">
        <f t="shared" si="33"/>
        <v>1045.7999999999995</v>
      </c>
      <c r="O1300" t="s">
        <v>287</v>
      </c>
      <c r="R1300" s="3" t="s">
        <v>1970</v>
      </c>
      <c r="S1300" s="294"/>
      <c r="T1300" s="68"/>
      <c r="U1300" s="396"/>
      <c r="V1300" s="68"/>
      <c r="W1300" s="68"/>
    </row>
    <row r="1301" spans="1:23" ht="15">
      <c r="A1301" s="28" t="s">
        <v>12</v>
      </c>
      <c r="B1301" s="68" t="s">
        <v>142</v>
      </c>
      <c r="E1301" s="9" t="s">
        <v>284</v>
      </c>
      <c r="F1301" s="9">
        <v>91</v>
      </c>
      <c r="G1301" s="227">
        <v>254.4</v>
      </c>
      <c r="H1301" s="9">
        <v>136</v>
      </c>
      <c r="I1301" s="9">
        <v>0</v>
      </c>
      <c r="J1301" s="9">
        <v>133.89999999999964</v>
      </c>
      <c r="K1301" s="9">
        <v>406.79999999999927</v>
      </c>
      <c r="L1301" s="74"/>
      <c r="M1301" s="72">
        <f t="shared" si="33"/>
        <v>1022.0999999999989</v>
      </c>
      <c r="O1301" t="s">
        <v>294</v>
      </c>
      <c r="S1301" s="294"/>
      <c r="T1301" s="68"/>
      <c r="U1301" s="396"/>
      <c r="V1301" s="68"/>
      <c r="W1301" s="68"/>
    </row>
    <row r="1302" spans="1:23" ht="15">
      <c r="A1302" s="28" t="s">
        <v>14</v>
      </c>
      <c r="B1302" s="68" t="s">
        <v>867</v>
      </c>
      <c r="E1302" s="9" t="s">
        <v>284</v>
      </c>
      <c r="F1302" s="9" t="s">
        <v>284</v>
      </c>
      <c r="G1302" s="9" t="s">
        <v>284</v>
      </c>
      <c r="H1302" s="224">
        <v>432.89999999999964</v>
      </c>
      <c r="I1302" s="9">
        <v>0</v>
      </c>
      <c r="J1302" s="9">
        <v>197.39999999999964</v>
      </c>
      <c r="K1302" s="9">
        <v>388.949999999998</v>
      </c>
      <c r="L1302" s="74"/>
      <c r="M1302" s="72">
        <f t="shared" si="33"/>
        <v>1019.2499999999973</v>
      </c>
      <c r="O1302" t="s">
        <v>287</v>
      </c>
      <c r="R1302" s="3" t="s">
        <v>1970</v>
      </c>
      <c r="S1302" s="294"/>
      <c r="T1302" s="68"/>
      <c r="U1302" s="396"/>
      <c r="V1302" s="68"/>
      <c r="W1302" s="68"/>
    </row>
    <row r="1303" spans="1:23" ht="15">
      <c r="A1303" s="28" t="s">
        <v>16</v>
      </c>
      <c r="B1303" s="68" t="s">
        <v>828</v>
      </c>
      <c r="E1303" s="9" t="s">
        <v>284</v>
      </c>
      <c r="F1303" s="9" t="s">
        <v>284</v>
      </c>
      <c r="G1303" s="9" t="s">
        <v>284</v>
      </c>
      <c r="H1303" s="227">
        <v>416.30000000000109</v>
      </c>
      <c r="I1303" s="9">
        <v>0</v>
      </c>
      <c r="J1303" s="227">
        <v>255.20000000000073</v>
      </c>
      <c r="K1303" s="9">
        <v>343.65000000000146</v>
      </c>
      <c r="L1303" s="74"/>
      <c r="M1303" s="72">
        <f t="shared" si="33"/>
        <v>1015.1500000000033</v>
      </c>
      <c r="O1303" t="s">
        <v>3806</v>
      </c>
      <c r="S1303" s="235"/>
      <c r="T1303" s="68"/>
      <c r="U1303" s="397"/>
      <c r="V1303" s="68"/>
      <c r="W1303" s="68"/>
    </row>
    <row r="1304" spans="1:23" ht="15">
      <c r="A1304" s="28" t="s">
        <v>18</v>
      </c>
      <c r="B1304" s="68" t="s">
        <v>17</v>
      </c>
      <c r="E1304" s="69" t="s">
        <v>285</v>
      </c>
      <c r="F1304" s="9">
        <v>123.7</v>
      </c>
      <c r="G1304" s="227">
        <v>348.6</v>
      </c>
      <c r="H1304" s="9">
        <v>137.60000000000127</v>
      </c>
      <c r="I1304" s="9">
        <v>0</v>
      </c>
      <c r="J1304" s="9">
        <v>204.50000000000091</v>
      </c>
      <c r="K1304" s="9">
        <v>191.39999999999873</v>
      </c>
      <c r="L1304" s="74"/>
      <c r="M1304" s="72">
        <f t="shared" si="33"/>
        <v>1005.8000000000009</v>
      </c>
      <c r="O1304" t="s">
        <v>289</v>
      </c>
      <c r="S1304" s="68"/>
      <c r="T1304" s="68"/>
      <c r="U1304" s="396"/>
      <c r="V1304" s="68"/>
      <c r="W1304" s="68"/>
    </row>
    <row r="1305" spans="1:23" ht="15">
      <c r="A1305" s="28" t="s">
        <v>20</v>
      </c>
      <c r="B1305" s="68" t="s">
        <v>156</v>
      </c>
      <c r="E1305" s="9" t="s">
        <v>284</v>
      </c>
      <c r="F1305" s="9" t="s">
        <v>284</v>
      </c>
      <c r="G1305" s="227">
        <v>336.05</v>
      </c>
      <c r="H1305" s="9">
        <v>209.30000000000018</v>
      </c>
      <c r="I1305" s="9">
        <v>0</v>
      </c>
      <c r="J1305" s="9">
        <v>201</v>
      </c>
      <c r="K1305" s="9">
        <v>238.00000000000182</v>
      </c>
      <c r="L1305" s="74"/>
      <c r="M1305" s="72">
        <f t="shared" si="33"/>
        <v>984.35000000000196</v>
      </c>
      <c r="O1305" t="s">
        <v>290</v>
      </c>
      <c r="S1305" s="294"/>
      <c r="T1305" s="68"/>
      <c r="U1305" s="396"/>
      <c r="V1305" s="68"/>
      <c r="W1305" s="68"/>
    </row>
    <row r="1306" spans="1:23" ht="15">
      <c r="A1306" s="28" t="s">
        <v>22</v>
      </c>
      <c r="B1306" s="68" t="s">
        <v>11</v>
      </c>
      <c r="E1306" s="69" t="s">
        <v>285</v>
      </c>
      <c r="F1306" s="9">
        <v>62.6</v>
      </c>
      <c r="G1306" s="227">
        <v>283.39999999999998</v>
      </c>
      <c r="H1306" s="9">
        <v>278.09999999999945</v>
      </c>
      <c r="I1306" s="9">
        <v>0</v>
      </c>
      <c r="J1306" s="9">
        <v>93.600000000000364</v>
      </c>
      <c r="K1306" s="9">
        <v>249.20000000000073</v>
      </c>
      <c r="L1306" s="74"/>
      <c r="M1306" s="72">
        <f t="shared" si="33"/>
        <v>966.90000000000055</v>
      </c>
      <c r="O1306" t="s">
        <v>298</v>
      </c>
      <c r="S1306" s="68"/>
      <c r="T1306" s="68"/>
      <c r="U1306" s="396"/>
      <c r="V1306" s="68"/>
      <c r="W1306" s="68"/>
    </row>
    <row r="1307" spans="1:23" ht="15">
      <c r="A1307" s="28" t="s">
        <v>24</v>
      </c>
      <c r="B1307" s="68" t="s">
        <v>853</v>
      </c>
      <c r="E1307" s="9" t="s">
        <v>284</v>
      </c>
      <c r="F1307" s="9" t="s">
        <v>284</v>
      </c>
      <c r="G1307" s="9" t="s">
        <v>284</v>
      </c>
      <c r="H1307" s="223">
        <v>418.59999999999945</v>
      </c>
      <c r="I1307" s="9">
        <v>0</v>
      </c>
      <c r="J1307" s="227">
        <v>282.30000000000018</v>
      </c>
      <c r="K1307" s="9">
        <v>263.24999999999818</v>
      </c>
      <c r="L1307" s="74"/>
      <c r="M1307" s="72">
        <f t="shared" si="33"/>
        <v>964.14999999999782</v>
      </c>
      <c r="O1307" t="s">
        <v>358</v>
      </c>
      <c r="S1307" s="294"/>
      <c r="T1307" s="68"/>
      <c r="U1307" s="397"/>
      <c r="V1307" s="68"/>
      <c r="W1307" s="68"/>
    </row>
    <row r="1308" spans="1:23" ht="15">
      <c r="A1308" s="28" t="s">
        <v>26</v>
      </c>
      <c r="B1308" s="68" t="s">
        <v>143</v>
      </c>
      <c r="E1308" s="9" t="s">
        <v>284</v>
      </c>
      <c r="F1308" s="227">
        <v>219.5</v>
      </c>
      <c r="G1308" s="9">
        <v>160.4</v>
      </c>
      <c r="H1308" s="9">
        <v>154.50000000000182</v>
      </c>
      <c r="I1308" s="9">
        <v>0</v>
      </c>
      <c r="J1308" s="9">
        <v>105.49999999999909</v>
      </c>
      <c r="K1308" s="9">
        <v>270.00000000000182</v>
      </c>
      <c r="L1308" s="74"/>
      <c r="M1308" s="72">
        <f t="shared" si="33"/>
        <v>909.90000000000271</v>
      </c>
      <c r="O1308" t="s">
        <v>290</v>
      </c>
      <c r="S1308" s="68"/>
      <c r="T1308" s="68"/>
      <c r="U1308" s="396"/>
      <c r="V1308" s="68"/>
      <c r="W1308" s="68"/>
    </row>
    <row r="1309" spans="1:23" ht="15">
      <c r="A1309" s="28" t="s">
        <v>28</v>
      </c>
      <c r="B1309" s="68" t="s">
        <v>144</v>
      </c>
      <c r="E1309" s="9" t="s">
        <v>284</v>
      </c>
      <c r="F1309" s="227">
        <v>209.3</v>
      </c>
      <c r="G1309" s="9">
        <v>191.4</v>
      </c>
      <c r="H1309" s="9">
        <v>67.400000000000546</v>
      </c>
      <c r="I1309" s="9">
        <v>0</v>
      </c>
      <c r="J1309" s="227">
        <v>263.5</v>
      </c>
      <c r="K1309" s="9">
        <v>176.64999999999964</v>
      </c>
      <c r="L1309" s="74"/>
      <c r="M1309" s="72">
        <f t="shared" si="33"/>
        <v>908.25000000000023</v>
      </c>
      <c r="O1309" t="s">
        <v>322</v>
      </c>
      <c r="S1309" s="294"/>
      <c r="T1309" s="68"/>
      <c r="U1309" s="397"/>
      <c r="V1309" s="68"/>
      <c r="W1309" s="68"/>
    </row>
    <row r="1310" spans="1:23" ht="15">
      <c r="A1310" s="28" t="s">
        <v>30</v>
      </c>
      <c r="B1310" s="68" t="s">
        <v>842</v>
      </c>
      <c r="E1310" s="9" t="s">
        <v>284</v>
      </c>
      <c r="F1310" s="9" t="s">
        <v>284</v>
      </c>
      <c r="G1310" s="9" t="s">
        <v>284</v>
      </c>
      <c r="H1310" s="227">
        <v>334.19999999999891</v>
      </c>
      <c r="I1310" s="9">
        <v>0</v>
      </c>
      <c r="J1310" s="9">
        <v>24.199999999998909</v>
      </c>
      <c r="K1310" s="224">
        <v>513.00000000000091</v>
      </c>
      <c r="L1310" s="74"/>
      <c r="M1310" s="72">
        <f t="shared" si="33"/>
        <v>871.39999999999873</v>
      </c>
      <c r="O1310" t="s">
        <v>327</v>
      </c>
      <c r="R1310" s="226" t="s">
        <v>1970</v>
      </c>
      <c r="S1310" s="68"/>
      <c r="T1310" s="68"/>
      <c r="U1310" s="396"/>
      <c r="V1310" s="68"/>
      <c r="W1310" s="68"/>
    </row>
    <row r="1311" spans="1:23" ht="15">
      <c r="A1311" s="28" t="s">
        <v>32</v>
      </c>
      <c r="B1311" s="68" t="s">
        <v>37</v>
      </c>
      <c r="E1311" s="227">
        <v>39.5</v>
      </c>
      <c r="F1311" s="9">
        <v>113.5</v>
      </c>
      <c r="G1311" s="9">
        <v>67.7</v>
      </c>
      <c r="H1311" s="9">
        <v>274.30000000000109</v>
      </c>
      <c r="I1311" s="9">
        <v>0</v>
      </c>
      <c r="J1311" s="9">
        <v>175.90000000000236</v>
      </c>
      <c r="K1311" s="9">
        <v>180</v>
      </c>
      <c r="L1311" s="74"/>
      <c r="M1311" s="72">
        <f t="shared" si="33"/>
        <v>850.9000000000035</v>
      </c>
      <c r="O1311" t="s">
        <v>289</v>
      </c>
      <c r="S1311" s="294"/>
      <c r="T1311" s="68"/>
      <c r="U1311" s="396"/>
      <c r="V1311" s="68"/>
      <c r="W1311" s="68"/>
    </row>
    <row r="1312" spans="1:23" ht="15">
      <c r="A1312" s="28" t="s">
        <v>34</v>
      </c>
      <c r="B1312" s="68" t="s">
        <v>23</v>
      </c>
      <c r="E1312" s="227">
        <v>20.100000000000001</v>
      </c>
      <c r="F1312" s="223">
        <v>337.4</v>
      </c>
      <c r="G1312" s="9">
        <v>203.7</v>
      </c>
      <c r="H1312" s="9">
        <v>88.100000000000364</v>
      </c>
      <c r="I1312" s="9">
        <v>0</v>
      </c>
      <c r="J1312" s="9">
        <v>103.79999999999836</v>
      </c>
      <c r="K1312" s="9">
        <v>95.250000000001819</v>
      </c>
      <c r="L1312" s="74"/>
      <c r="M1312" s="72">
        <f t="shared" si="33"/>
        <v>848.35000000000059</v>
      </c>
      <c r="O1312" t="s">
        <v>324</v>
      </c>
      <c r="S1312" s="294"/>
      <c r="T1312" s="68"/>
      <c r="U1312" s="396"/>
      <c r="V1312" s="68"/>
      <c r="W1312" s="68"/>
    </row>
    <row r="1313" spans="1:23" ht="15">
      <c r="A1313" s="28" t="s">
        <v>36</v>
      </c>
      <c r="B1313" s="68" t="s">
        <v>15</v>
      </c>
      <c r="E1313" s="223">
        <v>40.6</v>
      </c>
      <c r="F1313" s="9">
        <v>18.7</v>
      </c>
      <c r="G1313" s="9">
        <v>193.5</v>
      </c>
      <c r="H1313" s="9">
        <v>137.199999999998</v>
      </c>
      <c r="I1313" s="9">
        <v>0</v>
      </c>
      <c r="J1313" s="227">
        <v>248</v>
      </c>
      <c r="K1313" s="9">
        <v>191.5</v>
      </c>
      <c r="L1313" s="74"/>
      <c r="M1313" s="72">
        <f t="shared" si="33"/>
        <v>829.49999999999795</v>
      </c>
      <c r="O1313" t="s">
        <v>288</v>
      </c>
      <c r="S1313" s="294"/>
      <c r="T1313" s="68"/>
      <c r="U1313" s="397"/>
      <c r="V1313" s="68"/>
      <c r="W1313" s="68"/>
    </row>
    <row r="1314" spans="1:23" ht="15">
      <c r="A1314" s="28" t="s">
        <v>38</v>
      </c>
      <c r="B1314" s="68" t="s">
        <v>824</v>
      </c>
      <c r="E1314" s="9" t="s">
        <v>284</v>
      </c>
      <c r="F1314" s="9" t="s">
        <v>284</v>
      </c>
      <c r="G1314" s="9" t="s">
        <v>284</v>
      </c>
      <c r="H1314" s="227">
        <v>325.00000000000091</v>
      </c>
      <c r="I1314" s="9">
        <v>0</v>
      </c>
      <c r="J1314" s="9">
        <v>47.900000000001455</v>
      </c>
      <c r="K1314" s="227">
        <v>440.49999999999818</v>
      </c>
      <c r="L1314" s="74"/>
      <c r="M1314" s="72">
        <f t="shared" si="33"/>
        <v>813.40000000000055</v>
      </c>
      <c r="O1314" t="s">
        <v>342</v>
      </c>
      <c r="S1314" s="235"/>
      <c r="T1314" s="68"/>
      <c r="U1314" s="396"/>
      <c r="V1314" s="68"/>
      <c r="W1314" s="68"/>
    </row>
    <row r="1315" spans="1:23" ht="15">
      <c r="A1315" s="28" t="s">
        <v>145</v>
      </c>
      <c r="B1315" s="68" t="s">
        <v>859</v>
      </c>
      <c r="E1315" s="9" t="s">
        <v>284</v>
      </c>
      <c r="F1315" s="9" t="s">
        <v>284</v>
      </c>
      <c r="G1315" s="9" t="s">
        <v>284</v>
      </c>
      <c r="H1315" s="9">
        <v>142.69999999999982</v>
      </c>
      <c r="I1315" s="9">
        <v>0</v>
      </c>
      <c r="J1315" s="222">
        <v>306.70000000000073</v>
      </c>
      <c r="K1315" s="9">
        <v>356.30000000000109</v>
      </c>
      <c r="L1315" s="74"/>
      <c r="M1315" s="72">
        <f t="shared" si="33"/>
        <v>805.70000000000164</v>
      </c>
      <c r="O1315" t="s">
        <v>306</v>
      </c>
      <c r="S1315" s="68"/>
      <c r="T1315" s="68"/>
      <c r="U1315" s="397"/>
      <c r="V1315" s="68"/>
      <c r="W1315" s="68"/>
    </row>
    <row r="1316" spans="1:23" ht="15">
      <c r="A1316" s="28" t="s">
        <v>146</v>
      </c>
      <c r="B1316" s="68" t="s">
        <v>6</v>
      </c>
      <c r="E1316" s="227">
        <v>25</v>
      </c>
      <c r="F1316" s="227">
        <v>204.1</v>
      </c>
      <c r="G1316" s="9">
        <v>112.75</v>
      </c>
      <c r="H1316" s="9">
        <v>211.79999999999927</v>
      </c>
      <c r="I1316" s="9">
        <v>0</v>
      </c>
      <c r="J1316" s="227">
        <v>222.5</v>
      </c>
      <c r="K1316" s="9" t="s">
        <v>284</v>
      </c>
      <c r="L1316" s="74"/>
      <c r="M1316" s="72">
        <f t="shared" si="33"/>
        <v>776.1499999999993</v>
      </c>
      <c r="O1316" t="s">
        <v>378</v>
      </c>
      <c r="S1316" s="294"/>
      <c r="T1316" s="68"/>
      <c r="U1316" s="396"/>
      <c r="V1316" s="68"/>
      <c r="W1316" s="68"/>
    </row>
    <row r="1317" spans="1:23" ht="15">
      <c r="A1317" s="28" t="s">
        <v>147</v>
      </c>
      <c r="B1317" s="68" t="s">
        <v>162</v>
      </c>
      <c r="E1317" s="9" t="s">
        <v>284</v>
      </c>
      <c r="F1317" s="9" t="s">
        <v>284</v>
      </c>
      <c r="G1317" s="9">
        <v>177.1</v>
      </c>
      <c r="H1317" s="9">
        <v>240.49999999999818</v>
      </c>
      <c r="I1317" s="9">
        <v>0</v>
      </c>
      <c r="J1317" s="9">
        <v>192</v>
      </c>
      <c r="K1317" s="9">
        <v>163</v>
      </c>
      <c r="L1317" s="74"/>
      <c r="M1317" s="72">
        <f t="shared" si="33"/>
        <v>772.5999999999982</v>
      </c>
      <c r="S1317" s="68"/>
      <c r="T1317" s="68"/>
      <c r="U1317" s="396"/>
      <c r="V1317" s="68"/>
      <c r="W1317" s="68"/>
    </row>
    <row r="1318" spans="1:23" ht="15">
      <c r="A1318" s="28" t="s">
        <v>151</v>
      </c>
      <c r="B1318" s="68" t="s">
        <v>849</v>
      </c>
      <c r="E1318" s="9" t="s">
        <v>284</v>
      </c>
      <c r="F1318" s="9" t="s">
        <v>284</v>
      </c>
      <c r="G1318" s="9" t="s">
        <v>284</v>
      </c>
      <c r="H1318" s="227">
        <v>342.70000000000073</v>
      </c>
      <c r="I1318" s="9">
        <v>0</v>
      </c>
      <c r="J1318" s="9">
        <v>6.0000000000009095</v>
      </c>
      <c r="K1318" s="9">
        <v>371.79999999999927</v>
      </c>
      <c r="L1318" s="74"/>
      <c r="M1318" s="72">
        <f t="shared" si="33"/>
        <v>720.50000000000091</v>
      </c>
      <c r="O1318" t="s">
        <v>303</v>
      </c>
      <c r="S1318" s="294"/>
      <c r="T1318" s="68"/>
      <c r="U1318" s="396"/>
      <c r="V1318" s="68"/>
      <c r="W1318" s="68"/>
    </row>
    <row r="1319" spans="1:23" ht="15">
      <c r="A1319" s="28" t="s">
        <v>157</v>
      </c>
      <c r="B1319" s="68" t="s">
        <v>25</v>
      </c>
      <c r="E1319" s="9">
        <v>1.1000000000000001</v>
      </c>
      <c r="F1319" s="227">
        <v>197</v>
      </c>
      <c r="G1319" s="9">
        <v>135.5</v>
      </c>
      <c r="H1319" s="9">
        <v>116.10000000000036</v>
      </c>
      <c r="I1319" s="9">
        <v>0</v>
      </c>
      <c r="J1319" s="9">
        <v>23.300000000000182</v>
      </c>
      <c r="K1319" s="9">
        <v>230.99999999999909</v>
      </c>
      <c r="L1319" s="74"/>
      <c r="M1319" s="72">
        <f t="shared" si="33"/>
        <v>703.99999999999966</v>
      </c>
      <c r="O1319" t="s">
        <v>294</v>
      </c>
      <c r="S1319" s="68"/>
      <c r="T1319" s="68"/>
      <c r="U1319" s="396"/>
      <c r="V1319" s="68"/>
      <c r="W1319" s="68"/>
    </row>
    <row r="1320" spans="1:23" ht="15">
      <c r="A1320" s="28" t="s">
        <v>159</v>
      </c>
      <c r="B1320" s="68" t="s">
        <v>154</v>
      </c>
      <c r="E1320" s="9" t="s">
        <v>284</v>
      </c>
      <c r="F1320" s="9" t="s">
        <v>284</v>
      </c>
      <c r="G1320" s="9">
        <v>137.9</v>
      </c>
      <c r="H1320" s="9">
        <v>290.50000000000091</v>
      </c>
      <c r="I1320" s="9">
        <v>0</v>
      </c>
      <c r="J1320" s="9">
        <v>16.799999999997453</v>
      </c>
      <c r="K1320" s="9">
        <v>247.89999999999873</v>
      </c>
      <c r="L1320" s="74"/>
      <c r="M1320" s="72">
        <f t="shared" si="33"/>
        <v>693.09999999999707</v>
      </c>
      <c r="S1320" s="294"/>
      <c r="T1320" s="68"/>
      <c r="U1320" s="396"/>
      <c r="V1320" s="68"/>
      <c r="W1320" s="68"/>
    </row>
    <row r="1321" spans="1:23" ht="15">
      <c r="A1321" s="28" t="s">
        <v>160</v>
      </c>
      <c r="B1321" s="68" t="s">
        <v>155</v>
      </c>
      <c r="E1321" s="9" t="s">
        <v>284</v>
      </c>
      <c r="F1321" s="9" t="s">
        <v>284</v>
      </c>
      <c r="G1321" s="9">
        <v>204.3</v>
      </c>
      <c r="H1321" s="9">
        <v>150</v>
      </c>
      <c r="I1321" s="9">
        <v>0</v>
      </c>
      <c r="J1321" s="9">
        <v>5.5999999999985448</v>
      </c>
      <c r="K1321" s="9">
        <v>330.19999999999891</v>
      </c>
      <c r="L1321" s="74"/>
      <c r="M1321" s="72">
        <f t="shared" si="33"/>
        <v>690.09999999999741</v>
      </c>
      <c r="S1321" s="294"/>
      <c r="T1321" s="68"/>
      <c r="U1321" s="396"/>
      <c r="V1321" s="68"/>
      <c r="W1321" s="68"/>
    </row>
    <row r="1322" spans="1:23" ht="15">
      <c r="A1322" s="28" t="s">
        <v>161</v>
      </c>
      <c r="B1322" s="68" t="s">
        <v>33</v>
      </c>
      <c r="E1322" s="69" t="s">
        <v>285</v>
      </c>
      <c r="F1322" s="9">
        <v>130.30000000000001</v>
      </c>
      <c r="G1322" s="9">
        <v>168.3</v>
      </c>
      <c r="H1322" s="9">
        <v>194.39999999999964</v>
      </c>
      <c r="I1322" s="9">
        <v>0</v>
      </c>
      <c r="J1322" s="9">
        <v>6.0000000000009095</v>
      </c>
      <c r="K1322" s="9">
        <v>179.99999999999909</v>
      </c>
      <c r="L1322" s="74"/>
      <c r="M1322" s="72">
        <f t="shared" si="33"/>
        <v>678.99999999999966</v>
      </c>
      <c r="S1322" s="294"/>
      <c r="T1322" s="68"/>
      <c r="U1322" s="396"/>
      <c r="V1322" s="68"/>
      <c r="W1322" s="68"/>
    </row>
    <row r="1323" spans="1:23" ht="15">
      <c r="A1323" s="28" t="s">
        <v>163</v>
      </c>
      <c r="B1323" s="68" t="s">
        <v>39</v>
      </c>
      <c r="E1323" s="9">
        <v>9.8000000000000007</v>
      </c>
      <c r="F1323" s="9">
        <v>156</v>
      </c>
      <c r="G1323" s="9">
        <v>52.1</v>
      </c>
      <c r="H1323" s="9">
        <v>239.60000000000036</v>
      </c>
      <c r="I1323" s="9">
        <v>0</v>
      </c>
      <c r="J1323" s="9">
        <v>145.99999999999909</v>
      </c>
      <c r="K1323" s="9">
        <v>69.300000000000182</v>
      </c>
      <c r="L1323" s="74"/>
      <c r="M1323" s="72">
        <f t="shared" si="33"/>
        <v>672.79999999999961</v>
      </c>
      <c r="O1323" t="s">
        <v>299</v>
      </c>
      <c r="S1323" s="68"/>
      <c r="T1323" s="68"/>
      <c r="U1323" s="396"/>
      <c r="V1323" s="68"/>
      <c r="W1323" s="68"/>
    </row>
    <row r="1324" spans="1:23" ht="15">
      <c r="A1324" s="28" t="s">
        <v>280</v>
      </c>
      <c r="B1324" s="68" t="s">
        <v>833</v>
      </c>
      <c r="E1324" s="9" t="s">
        <v>284</v>
      </c>
      <c r="F1324" s="9" t="s">
        <v>284</v>
      </c>
      <c r="G1324" s="9" t="s">
        <v>284</v>
      </c>
      <c r="H1324" s="9">
        <v>287.40000000000146</v>
      </c>
      <c r="I1324" s="9">
        <v>0</v>
      </c>
      <c r="J1324" s="9">
        <v>183.50000000000091</v>
      </c>
      <c r="K1324" s="9">
        <v>199.49999999999909</v>
      </c>
      <c r="L1324" s="74"/>
      <c r="M1324" s="72">
        <f t="shared" si="33"/>
        <v>670.40000000000146</v>
      </c>
      <c r="S1324" s="68"/>
      <c r="T1324" s="68"/>
      <c r="U1324" s="396"/>
      <c r="V1324" s="68"/>
      <c r="W1324" s="68"/>
    </row>
    <row r="1325" spans="1:23" ht="15">
      <c r="A1325" s="28" t="s">
        <v>281</v>
      </c>
      <c r="B1325" s="68" t="s">
        <v>9</v>
      </c>
      <c r="E1325" s="69" t="s">
        <v>285</v>
      </c>
      <c r="F1325" s="9">
        <v>139.69999999999999</v>
      </c>
      <c r="G1325" s="9">
        <v>145.80000000000001</v>
      </c>
      <c r="H1325" s="9">
        <v>170.10000000000218</v>
      </c>
      <c r="I1325" s="9">
        <v>0</v>
      </c>
      <c r="J1325" s="9">
        <v>5.5999999999994543</v>
      </c>
      <c r="K1325" s="9">
        <v>202.49999999999909</v>
      </c>
      <c r="L1325" s="74"/>
      <c r="M1325" s="72">
        <f t="shared" si="33"/>
        <v>663.70000000000073</v>
      </c>
      <c r="S1325" s="235"/>
      <c r="T1325" s="68"/>
      <c r="U1325" s="396"/>
      <c r="V1325" s="68"/>
      <c r="W1325" s="68"/>
    </row>
    <row r="1326" spans="1:23" ht="15">
      <c r="A1326" s="28" t="s">
        <v>282</v>
      </c>
      <c r="B1326" s="68" t="s">
        <v>817</v>
      </c>
      <c r="E1326" s="9" t="s">
        <v>284</v>
      </c>
      <c r="F1326" s="9" t="s">
        <v>284</v>
      </c>
      <c r="G1326" s="9" t="s">
        <v>284</v>
      </c>
      <c r="H1326" s="9">
        <v>245.50000000000091</v>
      </c>
      <c r="I1326" s="9">
        <v>0</v>
      </c>
      <c r="J1326" s="9">
        <v>212.29999999999836</v>
      </c>
      <c r="K1326" s="9">
        <v>192.24999999999545</v>
      </c>
      <c r="L1326" s="74"/>
      <c r="M1326" s="72">
        <f t="shared" ref="M1326:M1357" si="34">SUM(E1326:K1326)</f>
        <v>650.04999999999472</v>
      </c>
      <c r="S1326" s="68"/>
      <c r="T1326" s="68"/>
      <c r="U1326" s="396"/>
      <c r="V1326" s="68"/>
      <c r="W1326" s="68"/>
    </row>
    <row r="1327" spans="1:23" ht="15">
      <c r="A1327" s="28" t="s">
        <v>283</v>
      </c>
      <c r="B1327" s="240" t="s">
        <v>1835</v>
      </c>
      <c r="C1327" s="3"/>
      <c r="D1327" s="3"/>
      <c r="E1327" s="9" t="s">
        <v>284</v>
      </c>
      <c r="F1327" s="9" t="s">
        <v>284</v>
      </c>
      <c r="G1327" s="9" t="s">
        <v>284</v>
      </c>
      <c r="H1327" s="9" t="s">
        <v>284</v>
      </c>
      <c r="I1327" s="9">
        <v>0</v>
      </c>
      <c r="J1327" s="9">
        <v>219.59999999999945</v>
      </c>
      <c r="K1327" s="227">
        <v>430</v>
      </c>
      <c r="L1327" s="74"/>
      <c r="M1327" s="72">
        <f t="shared" si="34"/>
        <v>649.59999999999945</v>
      </c>
      <c r="O1327" t="s">
        <v>293</v>
      </c>
      <c r="S1327" s="294"/>
      <c r="T1327" s="68"/>
      <c r="U1327" s="396"/>
      <c r="V1327" s="68"/>
      <c r="W1327" s="68"/>
    </row>
    <row r="1328" spans="1:23" ht="15">
      <c r="A1328" s="28" t="s">
        <v>806</v>
      </c>
      <c r="B1328" s="294" t="s">
        <v>2222</v>
      </c>
      <c r="C1328" s="3"/>
      <c r="D1328" s="3"/>
      <c r="E1328" s="9" t="s">
        <v>284</v>
      </c>
      <c r="F1328" s="9" t="s">
        <v>284</v>
      </c>
      <c r="G1328" s="9" t="s">
        <v>284</v>
      </c>
      <c r="H1328" s="9" t="s">
        <v>284</v>
      </c>
      <c r="I1328" s="9">
        <v>0</v>
      </c>
      <c r="J1328" s="9">
        <v>200.99999999999818</v>
      </c>
      <c r="K1328" s="227">
        <v>445.90000000000055</v>
      </c>
      <c r="L1328" s="74"/>
      <c r="M1328" s="72">
        <f t="shared" si="34"/>
        <v>646.89999999999873</v>
      </c>
      <c r="O1328" t="s">
        <v>290</v>
      </c>
      <c r="S1328" s="68"/>
      <c r="T1328" s="68"/>
      <c r="U1328" s="396"/>
      <c r="V1328" s="68"/>
      <c r="W1328" s="68"/>
    </row>
    <row r="1329" spans="1:23" ht="15">
      <c r="A1329" s="28" t="s">
        <v>807</v>
      </c>
      <c r="B1329" s="294" t="s">
        <v>2218</v>
      </c>
      <c r="C1329" s="3"/>
      <c r="D1329" s="3"/>
      <c r="E1329" s="9" t="s">
        <v>284</v>
      </c>
      <c r="F1329" s="9" t="s">
        <v>284</v>
      </c>
      <c r="G1329" s="9" t="s">
        <v>284</v>
      </c>
      <c r="H1329" s="9" t="s">
        <v>284</v>
      </c>
      <c r="I1329" s="9">
        <v>0</v>
      </c>
      <c r="J1329" s="227">
        <v>223.20000000000073</v>
      </c>
      <c r="K1329" s="9">
        <v>407.09999999999991</v>
      </c>
      <c r="L1329" s="74"/>
      <c r="M1329" s="72">
        <f t="shared" si="34"/>
        <v>630.30000000000064</v>
      </c>
      <c r="O1329" t="s">
        <v>294</v>
      </c>
      <c r="S1329" s="28"/>
      <c r="T1329" s="68"/>
      <c r="U1329" s="397"/>
      <c r="V1329" s="68"/>
      <c r="W1329" s="68"/>
    </row>
    <row r="1330" spans="1:23" ht="15">
      <c r="A1330" s="28" t="s">
        <v>808</v>
      </c>
      <c r="B1330" s="68" t="s">
        <v>871</v>
      </c>
      <c r="E1330" s="9" t="s">
        <v>284</v>
      </c>
      <c r="F1330" s="9" t="s">
        <v>284</v>
      </c>
      <c r="G1330" s="9" t="s">
        <v>284</v>
      </c>
      <c r="H1330" s="222">
        <v>422.29999999999927</v>
      </c>
      <c r="I1330" s="9">
        <v>0</v>
      </c>
      <c r="J1330" s="9">
        <v>17.699999999998909</v>
      </c>
      <c r="K1330" s="9">
        <v>185.49999999999909</v>
      </c>
      <c r="L1330" s="74"/>
      <c r="M1330" s="72">
        <f t="shared" si="34"/>
        <v>625.49999999999727</v>
      </c>
      <c r="O1330" t="s">
        <v>306</v>
      </c>
      <c r="S1330" s="68"/>
      <c r="T1330" s="68"/>
      <c r="U1330" s="396"/>
      <c r="V1330" s="68"/>
      <c r="W1330" s="68"/>
    </row>
    <row r="1331" spans="1:23" ht="15">
      <c r="A1331" s="28" t="s">
        <v>810</v>
      </c>
      <c r="B1331" s="68" t="s">
        <v>861</v>
      </c>
      <c r="E1331" s="9" t="s">
        <v>284</v>
      </c>
      <c r="F1331" s="9" t="s">
        <v>284</v>
      </c>
      <c r="G1331" s="9" t="s">
        <v>284</v>
      </c>
      <c r="H1331" s="227">
        <v>333.09999999999764</v>
      </c>
      <c r="I1331" s="9">
        <v>0</v>
      </c>
      <c r="J1331" s="9">
        <v>74.600000000000364</v>
      </c>
      <c r="K1331" s="9">
        <v>209.69999999999891</v>
      </c>
      <c r="L1331" s="74"/>
      <c r="M1331" s="72">
        <f t="shared" si="34"/>
        <v>617.39999999999691</v>
      </c>
      <c r="O1331" t="s">
        <v>294</v>
      </c>
      <c r="S1331" s="294"/>
      <c r="T1331" s="68"/>
      <c r="U1331" s="397"/>
      <c r="V1331" s="68"/>
      <c r="W1331" s="68"/>
    </row>
    <row r="1332" spans="1:23" ht="15">
      <c r="A1332" s="28" t="s">
        <v>816</v>
      </c>
      <c r="B1332" s="68" t="s">
        <v>19</v>
      </c>
      <c r="E1332" s="9">
        <v>9.8000000000000007</v>
      </c>
      <c r="F1332" s="227">
        <v>151.5</v>
      </c>
      <c r="G1332" s="9">
        <v>89.3</v>
      </c>
      <c r="H1332" s="9">
        <v>162.00000000000091</v>
      </c>
      <c r="I1332" s="9">
        <v>0</v>
      </c>
      <c r="J1332" s="9">
        <v>186.79999999999836</v>
      </c>
      <c r="K1332" s="9" t="s">
        <v>284</v>
      </c>
      <c r="L1332" s="74"/>
      <c r="M1332" s="72">
        <f t="shared" si="34"/>
        <v>599.3999999999993</v>
      </c>
      <c r="S1332" s="294"/>
      <c r="T1332" s="68"/>
      <c r="U1332" s="397"/>
      <c r="V1332" s="68"/>
      <c r="W1332" s="68"/>
    </row>
    <row r="1333" spans="1:23" ht="15">
      <c r="A1333" s="28" t="s">
        <v>818</v>
      </c>
      <c r="B1333" s="68" t="s">
        <v>809</v>
      </c>
      <c r="E1333" s="9" t="s">
        <v>284</v>
      </c>
      <c r="F1333" s="9" t="s">
        <v>284</v>
      </c>
      <c r="G1333" s="9" t="s">
        <v>284</v>
      </c>
      <c r="H1333" s="9">
        <v>305.60000000000309</v>
      </c>
      <c r="I1333" s="9">
        <v>0</v>
      </c>
      <c r="J1333" s="9">
        <v>87.699999999999818</v>
      </c>
      <c r="K1333" s="9">
        <v>205.00000000000091</v>
      </c>
      <c r="L1333" s="74"/>
      <c r="M1333" s="72">
        <f t="shared" si="34"/>
        <v>598.30000000000382</v>
      </c>
      <c r="S1333" s="235"/>
      <c r="T1333" s="68"/>
      <c r="U1333" s="397"/>
      <c r="V1333" s="68"/>
      <c r="W1333" s="68"/>
    </row>
    <row r="1334" spans="1:23" ht="15">
      <c r="A1334" s="28" t="s">
        <v>821</v>
      </c>
      <c r="B1334" s="28" t="s">
        <v>805</v>
      </c>
      <c r="E1334" s="9" t="s">
        <v>284</v>
      </c>
      <c r="F1334" s="9" t="s">
        <v>284</v>
      </c>
      <c r="G1334" s="9" t="s">
        <v>284</v>
      </c>
      <c r="H1334" s="9">
        <v>201.50000000000182</v>
      </c>
      <c r="I1334" s="9">
        <v>0</v>
      </c>
      <c r="J1334" s="9">
        <v>151.39999999999964</v>
      </c>
      <c r="K1334" s="9">
        <v>219.29999999999927</v>
      </c>
      <c r="L1334" s="74"/>
      <c r="M1334" s="72">
        <f t="shared" si="34"/>
        <v>572.20000000000073</v>
      </c>
      <c r="S1334" s="68"/>
      <c r="T1334" s="68"/>
      <c r="U1334" s="397"/>
      <c r="V1334" s="68"/>
      <c r="W1334" s="68"/>
    </row>
    <row r="1335" spans="1:23" ht="15">
      <c r="A1335" s="28" t="s">
        <v>822</v>
      </c>
      <c r="B1335" s="240" t="s">
        <v>1838</v>
      </c>
      <c r="C1335" s="3"/>
      <c r="D1335" s="3"/>
      <c r="E1335" s="9" t="s">
        <v>284</v>
      </c>
      <c r="F1335" s="9" t="s">
        <v>284</v>
      </c>
      <c r="G1335" s="9" t="s">
        <v>284</v>
      </c>
      <c r="H1335" s="9" t="s">
        <v>284</v>
      </c>
      <c r="I1335" s="9">
        <v>0</v>
      </c>
      <c r="J1335" s="9">
        <v>177.70000000000073</v>
      </c>
      <c r="K1335" s="9">
        <v>354.29999999999836</v>
      </c>
      <c r="L1335" s="74"/>
      <c r="M1335" s="72">
        <f t="shared" si="34"/>
        <v>531.99999999999909</v>
      </c>
      <c r="S1335" s="68"/>
      <c r="T1335" s="68"/>
      <c r="U1335" s="396"/>
      <c r="V1335" s="68"/>
      <c r="W1335" s="68"/>
    </row>
    <row r="1336" spans="1:23" ht="15">
      <c r="A1336" s="28" t="s">
        <v>825</v>
      </c>
      <c r="B1336" s="240" t="s">
        <v>1833</v>
      </c>
      <c r="C1336" s="3"/>
      <c r="D1336" s="3"/>
      <c r="E1336" s="9" t="s">
        <v>284</v>
      </c>
      <c r="F1336" s="9" t="s">
        <v>284</v>
      </c>
      <c r="G1336" s="9" t="s">
        <v>284</v>
      </c>
      <c r="H1336" s="9" t="s">
        <v>284</v>
      </c>
      <c r="I1336" s="9">
        <v>0</v>
      </c>
      <c r="J1336" s="9">
        <v>124.90000000000055</v>
      </c>
      <c r="K1336" s="9">
        <v>394.199999999998</v>
      </c>
      <c r="L1336" s="74"/>
      <c r="M1336" s="72">
        <f t="shared" si="34"/>
        <v>519.09999999999854</v>
      </c>
      <c r="S1336" s="294"/>
      <c r="T1336" s="68"/>
      <c r="U1336" s="396"/>
      <c r="V1336" s="68"/>
      <c r="W1336" s="68"/>
    </row>
    <row r="1337" spans="1:23" ht="15">
      <c r="A1337" s="28" t="s">
        <v>827</v>
      </c>
      <c r="B1337" s="294" t="s">
        <v>2221</v>
      </c>
      <c r="C1337" s="3"/>
      <c r="D1337" s="3"/>
      <c r="E1337" s="9" t="s">
        <v>284</v>
      </c>
      <c r="F1337" s="9" t="s">
        <v>284</v>
      </c>
      <c r="G1337" s="9" t="s">
        <v>284</v>
      </c>
      <c r="H1337" s="9" t="s">
        <v>284</v>
      </c>
      <c r="I1337" s="9">
        <v>0</v>
      </c>
      <c r="J1337" s="9">
        <v>159.59999999999854</v>
      </c>
      <c r="K1337" s="9">
        <v>344.50000000000182</v>
      </c>
      <c r="L1337" s="74"/>
      <c r="M1337" s="72">
        <f t="shared" si="34"/>
        <v>504.10000000000036</v>
      </c>
      <c r="S1337" s="294"/>
      <c r="T1337" s="68"/>
      <c r="U1337" s="397"/>
      <c r="V1337" s="68"/>
      <c r="W1337" s="68"/>
    </row>
    <row r="1338" spans="1:23" ht="15">
      <c r="A1338" s="28" t="s">
        <v>832</v>
      </c>
      <c r="B1338" s="28" t="s">
        <v>799</v>
      </c>
      <c r="E1338" s="9" t="s">
        <v>284</v>
      </c>
      <c r="F1338" s="9" t="s">
        <v>284</v>
      </c>
      <c r="G1338" s="9" t="s">
        <v>284</v>
      </c>
      <c r="H1338" s="9">
        <v>190</v>
      </c>
      <c r="I1338" s="9">
        <v>0</v>
      </c>
      <c r="J1338" s="9">
        <v>84.299999999999727</v>
      </c>
      <c r="K1338" s="9">
        <v>225.60000000000036</v>
      </c>
      <c r="L1338" s="74"/>
      <c r="M1338" s="72">
        <f t="shared" si="34"/>
        <v>499.90000000000009</v>
      </c>
      <c r="S1338" s="235"/>
      <c r="T1338" s="68"/>
      <c r="U1338" s="396"/>
      <c r="V1338" s="68"/>
      <c r="W1338" s="68"/>
    </row>
    <row r="1339" spans="1:23" ht="15">
      <c r="A1339" s="28" t="s">
        <v>836</v>
      </c>
      <c r="B1339" s="294" t="s">
        <v>2224</v>
      </c>
      <c r="C1339" s="3"/>
      <c r="D1339" s="3"/>
      <c r="E1339" s="9" t="s">
        <v>284</v>
      </c>
      <c r="F1339" s="9" t="s">
        <v>284</v>
      </c>
      <c r="G1339" s="9" t="s">
        <v>284</v>
      </c>
      <c r="H1339" s="9" t="s">
        <v>284</v>
      </c>
      <c r="I1339" s="9">
        <v>0</v>
      </c>
      <c r="J1339" s="9">
        <v>182.80000000000018</v>
      </c>
      <c r="K1339" s="9">
        <v>301.19999999999982</v>
      </c>
      <c r="L1339" s="74"/>
      <c r="M1339" s="72">
        <f t="shared" si="34"/>
        <v>484</v>
      </c>
      <c r="S1339" s="235"/>
      <c r="T1339" s="68"/>
      <c r="U1339" s="396"/>
      <c r="V1339" s="68"/>
      <c r="W1339" s="68"/>
    </row>
    <row r="1340" spans="1:23" ht="15">
      <c r="A1340" s="28" t="s">
        <v>837</v>
      </c>
      <c r="B1340" s="240" t="s">
        <v>1825</v>
      </c>
      <c r="C1340" s="3"/>
      <c r="D1340" s="3"/>
      <c r="E1340" s="9" t="s">
        <v>284</v>
      </c>
      <c r="F1340" s="9" t="s">
        <v>284</v>
      </c>
      <c r="G1340" s="9" t="s">
        <v>284</v>
      </c>
      <c r="H1340" s="9" t="s">
        <v>284</v>
      </c>
      <c r="I1340" s="9">
        <v>0</v>
      </c>
      <c r="J1340" s="223">
        <v>293.69999999999982</v>
      </c>
      <c r="K1340" s="9">
        <v>176.49999999999818</v>
      </c>
      <c r="L1340" s="74"/>
      <c r="M1340" s="72">
        <f t="shared" si="34"/>
        <v>470.199999999998</v>
      </c>
      <c r="O1340" t="s">
        <v>288</v>
      </c>
      <c r="S1340" s="235"/>
      <c r="T1340" s="68"/>
      <c r="U1340" s="396"/>
      <c r="V1340" s="68"/>
      <c r="W1340" s="68"/>
    </row>
    <row r="1341" spans="1:23" ht="15">
      <c r="A1341" s="28" t="s">
        <v>838</v>
      </c>
      <c r="B1341" s="294" t="s">
        <v>2260</v>
      </c>
      <c r="C1341" s="3"/>
      <c r="D1341" s="3"/>
      <c r="E1341" s="9" t="s">
        <v>284</v>
      </c>
      <c r="F1341" s="9" t="s">
        <v>284</v>
      </c>
      <c r="G1341" s="9" t="s">
        <v>284</v>
      </c>
      <c r="H1341" s="9" t="s">
        <v>284</v>
      </c>
      <c r="I1341" s="9">
        <v>0</v>
      </c>
      <c r="J1341" s="9" t="s">
        <v>284</v>
      </c>
      <c r="K1341" s="223">
        <v>465.70000000000255</v>
      </c>
      <c r="L1341" s="74"/>
      <c r="M1341" s="72">
        <f t="shared" si="34"/>
        <v>465.70000000000255</v>
      </c>
      <c r="O1341" t="s">
        <v>288</v>
      </c>
      <c r="S1341" s="294"/>
      <c r="T1341" s="68"/>
      <c r="U1341" s="397"/>
      <c r="V1341" s="68"/>
      <c r="W1341" s="68"/>
    </row>
    <row r="1342" spans="1:23" ht="15">
      <c r="A1342" s="28" t="s">
        <v>844</v>
      </c>
      <c r="B1342" s="235" t="s">
        <v>1843</v>
      </c>
      <c r="C1342" s="3"/>
      <c r="D1342" s="3"/>
      <c r="E1342" s="9" t="s">
        <v>284</v>
      </c>
      <c r="F1342" s="9" t="s">
        <v>284</v>
      </c>
      <c r="G1342" s="9" t="s">
        <v>284</v>
      </c>
      <c r="H1342" s="9" t="s">
        <v>284</v>
      </c>
      <c r="I1342" s="9">
        <v>0</v>
      </c>
      <c r="J1342" s="9">
        <v>116.20000000000164</v>
      </c>
      <c r="K1342" s="9">
        <v>349.29999999999927</v>
      </c>
      <c r="L1342" s="74"/>
      <c r="M1342" s="72">
        <f t="shared" si="34"/>
        <v>465.50000000000091</v>
      </c>
      <c r="S1342" s="68"/>
      <c r="T1342" s="68"/>
      <c r="U1342" s="396"/>
      <c r="V1342" s="68"/>
      <c r="W1342" s="68"/>
    </row>
    <row r="1343" spans="1:23" ht="15">
      <c r="A1343" s="28" t="s">
        <v>852</v>
      </c>
      <c r="B1343" s="294" t="s">
        <v>2284</v>
      </c>
      <c r="C1343" s="3"/>
      <c r="D1343" s="3"/>
      <c r="E1343" s="9" t="s">
        <v>284</v>
      </c>
      <c r="F1343" s="9" t="s">
        <v>284</v>
      </c>
      <c r="G1343" s="9" t="s">
        <v>284</v>
      </c>
      <c r="H1343" s="9" t="s">
        <v>284</v>
      </c>
      <c r="I1343" s="9">
        <v>0</v>
      </c>
      <c r="J1343" s="9" t="s">
        <v>284</v>
      </c>
      <c r="K1343" s="227">
        <v>465</v>
      </c>
      <c r="L1343" s="74"/>
      <c r="M1343" s="72">
        <f t="shared" si="34"/>
        <v>465</v>
      </c>
      <c r="O1343" t="s">
        <v>289</v>
      </c>
      <c r="S1343" s="294"/>
      <c r="T1343" s="68"/>
      <c r="U1343" s="396"/>
      <c r="V1343" s="68"/>
      <c r="W1343" s="68"/>
    </row>
    <row r="1344" spans="1:23" ht="15">
      <c r="A1344" s="28" t="s">
        <v>856</v>
      </c>
      <c r="B1344" s="68" t="s">
        <v>854</v>
      </c>
      <c r="E1344" s="9" t="s">
        <v>284</v>
      </c>
      <c r="F1344" s="9" t="s">
        <v>284</v>
      </c>
      <c r="G1344" s="9" t="s">
        <v>284</v>
      </c>
      <c r="H1344" s="9">
        <v>262.19999999999982</v>
      </c>
      <c r="I1344" s="9">
        <v>0</v>
      </c>
      <c r="J1344" s="9">
        <v>16.900000000000546</v>
      </c>
      <c r="K1344" s="9">
        <v>180</v>
      </c>
      <c r="L1344" s="74"/>
      <c r="M1344" s="72">
        <f t="shared" si="34"/>
        <v>459.10000000000036</v>
      </c>
      <c r="S1344" s="68"/>
      <c r="T1344" s="68"/>
      <c r="U1344" s="397"/>
      <c r="V1344" s="68"/>
      <c r="W1344" s="68"/>
    </row>
    <row r="1345" spans="1:23" ht="15">
      <c r="A1345" s="28" t="s">
        <v>857</v>
      </c>
      <c r="B1345" s="28" t="s">
        <v>804</v>
      </c>
      <c r="E1345" s="9" t="s">
        <v>284</v>
      </c>
      <c r="F1345" s="9" t="s">
        <v>284</v>
      </c>
      <c r="G1345" s="9" t="s">
        <v>284</v>
      </c>
      <c r="H1345" s="9">
        <v>192.00000000000182</v>
      </c>
      <c r="I1345" s="9">
        <v>0</v>
      </c>
      <c r="J1345" s="9">
        <v>117.40000000000055</v>
      </c>
      <c r="K1345" s="9">
        <v>142.50000000000091</v>
      </c>
      <c r="L1345" s="74"/>
      <c r="M1345" s="72">
        <f t="shared" si="34"/>
        <v>451.90000000000327</v>
      </c>
      <c r="S1345" s="68"/>
      <c r="T1345" s="68"/>
      <c r="U1345" s="396"/>
      <c r="V1345" s="68"/>
      <c r="W1345" s="68"/>
    </row>
    <row r="1346" spans="1:23" ht="15">
      <c r="A1346" s="28" t="s">
        <v>858</v>
      </c>
      <c r="B1346" s="240" t="s">
        <v>1823</v>
      </c>
      <c r="C1346" s="3"/>
      <c r="D1346" s="3"/>
      <c r="E1346" s="9" t="s">
        <v>284</v>
      </c>
      <c r="F1346" s="9" t="s">
        <v>284</v>
      </c>
      <c r="G1346" s="9" t="s">
        <v>284</v>
      </c>
      <c r="H1346" s="9" t="s">
        <v>284</v>
      </c>
      <c r="I1346" s="9">
        <v>0</v>
      </c>
      <c r="J1346" s="224">
        <v>378.80000000000109</v>
      </c>
      <c r="K1346" s="9">
        <v>70</v>
      </c>
      <c r="L1346" s="74"/>
      <c r="M1346" s="72">
        <f t="shared" si="34"/>
        <v>448.80000000000109</v>
      </c>
      <c r="O1346" t="s">
        <v>287</v>
      </c>
      <c r="R1346" s="226" t="s">
        <v>1970</v>
      </c>
      <c r="S1346" s="68"/>
      <c r="T1346" s="68"/>
      <c r="U1346" s="396"/>
      <c r="V1346" s="68"/>
      <c r="W1346" s="68"/>
    </row>
    <row r="1347" spans="1:23" ht="15">
      <c r="A1347" s="28" t="s">
        <v>864</v>
      </c>
      <c r="B1347" s="68" t="s">
        <v>820</v>
      </c>
      <c r="E1347" s="9" t="s">
        <v>284</v>
      </c>
      <c r="F1347" s="9" t="s">
        <v>284</v>
      </c>
      <c r="G1347" s="9" t="s">
        <v>284</v>
      </c>
      <c r="H1347" s="9">
        <v>161.60000000000127</v>
      </c>
      <c r="I1347" s="9">
        <v>0</v>
      </c>
      <c r="J1347" s="9">
        <v>12.999999999999091</v>
      </c>
      <c r="K1347" s="9">
        <v>270.99999999999909</v>
      </c>
      <c r="L1347" s="74"/>
      <c r="M1347" s="72">
        <f t="shared" si="34"/>
        <v>445.59999999999945</v>
      </c>
      <c r="S1347" s="28"/>
      <c r="T1347" s="68"/>
      <c r="U1347" s="396"/>
      <c r="V1347" s="68"/>
      <c r="W1347" s="68"/>
    </row>
    <row r="1348" spans="1:23" ht="15">
      <c r="A1348" s="28" t="s">
        <v>865</v>
      </c>
      <c r="B1348" s="68" t="s">
        <v>4</v>
      </c>
      <c r="E1348" s="227">
        <v>25.4</v>
      </c>
      <c r="F1348" s="69" t="s">
        <v>285</v>
      </c>
      <c r="G1348" s="9">
        <v>69</v>
      </c>
      <c r="H1348" s="227">
        <v>339.89999999999782</v>
      </c>
      <c r="I1348" s="9">
        <v>0</v>
      </c>
      <c r="J1348" s="9" t="s">
        <v>284</v>
      </c>
      <c r="K1348" s="9" t="s">
        <v>284</v>
      </c>
      <c r="L1348" s="74"/>
      <c r="M1348" s="72">
        <f t="shared" si="34"/>
        <v>434.29999999999779</v>
      </c>
      <c r="O1348" t="s">
        <v>322</v>
      </c>
      <c r="S1348" s="68"/>
      <c r="T1348" s="68"/>
      <c r="U1348" s="396"/>
      <c r="V1348" s="68"/>
      <c r="W1348" s="68"/>
    </row>
    <row r="1349" spans="1:23" ht="15">
      <c r="A1349" s="28" t="s">
        <v>866</v>
      </c>
      <c r="B1349" s="240" t="s">
        <v>1834</v>
      </c>
      <c r="C1349" s="3"/>
      <c r="D1349" s="3"/>
      <c r="E1349" s="9" t="s">
        <v>284</v>
      </c>
      <c r="F1349" s="9" t="s">
        <v>284</v>
      </c>
      <c r="G1349" s="9" t="s">
        <v>284</v>
      </c>
      <c r="H1349" s="9" t="s">
        <v>284</v>
      </c>
      <c r="I1349" s="9">
        <v>0</v>
      </c>
      <c r="J1349" s="9">
        <v>113.99999999999909</v>
      </c>
      <c r="K1349" s="9">
        <v>313.19999999999891</v>
      </c>
      <c r="L1349" s="74"/>
      <c r="M1349" s="72">
        <f t="shared" si="34"/>
        <v>427.199999999998</v>
      </c>
      <c r="S1349" s="235"/>
      <c r="T1349" s="68"/>
      <c r="U1349" s="396"/>
      <c r="V1349" s="68"/>
      <c r="W1349" s="68"/>
    </row>
    <row r="1350" spans="1:23" ht="15">
      <c r="A1350" s="28" t="s">
        <v>868</v>
      </c>
      <c r="B1350" s="294" t="s">
        <v>2254</v>
      </c>
      <c r="C1350" s="3"/>
      <c r="D1350" s="3"/>
      <c r="E1350" s="9" t="s">
        <v>284</v>
      </c>
      <c r="F1350" s="9" t="s">
        <v>284</v>
      </c>
      <c r="G1350" s="9" t="s">
        <v>284</v>
      </c>
      <c r="H1350" s="9" t="s">
        <v>284</v>
      </c>
      <c r="I1350" s="9">
        <v>0</v>
      </c>
      <c r="J1350" s="9" t="s">
        <v>284</v>
      </c>
      <c r="K1350" s="227">
        <v>427</v>
      </c>
      <c r="L1350" s="74"/>
      <c r="M1350" s="72">
        <f t="shared" si="34"/>
        <v>427</v>
      </c>
      <c r="O1350" t="s">
        <v>294</v>
      </c>
      <c r="S1350" s="68"/>
      <c r="T1350" s="68"/>
      <c r="U1350" s="396"/>
      <c r="V1350" s="68"/>
      <c r="W1350" s="68"/>
    </row>
    <row r="1351" spans="1:23" ht="15">
      <c r="A1351" s="28" t="s">
        <v>869</v>
      </c>
      <c r="B1351" s="68" t="s">
        <v>850</v>
      </c>
      <c r="E1351" s="9" t="s">
        <v>284</v>
      </c>
      <c r="F1351" s="9" t="s">
        <v>284</v>
      </c>
      <c r="G1351" s="9" t="s">
        <v>284</v>
      </c>
      <c r="H1351" s="9">
        <v>199.49999999999818</v>
      </c>
      <c r="I1351" s="9">
        <v>0</v>
      </c>
      <c r="J1351" s="9">
        <v>23.200000000000728</v>
      </c>
      <c r="K1351" s="9">
        <v>198.69999999999891</v>
      </c>
      <c r="L1351" s="74"/>
      <c r="M1351" s="72">
        <f t="shared" si="34"/>
        <v>421.39999999999782</v>
      </c>
      <c r="S1351" s="294"/>
      <c r="T1351" s="68"/>
      <c r="U1351" s="397"/>
      <c r="V1351" s="68"/>
      <c r="W1351" s="68"/>
    </row>
    <row r="1352" spans="1:23" ht="15">
      <c r="A1352" s="28" t="s">
        <v>870</v>
      </c>
      <c r="B1352" s="294" t="s">
        <v>2255</v>
      </c>
      <c r="C1352" s="3"/>
      <c r="D1352" s="3"/>
      <c r="E1352" s="9" t="s">
        <v>284</v>
      </c>
      <c r="F1352" s="9" t="s">
        <v>284</v>
      </c>
      <c r="G1352" s="9" t="s">
        <v>284</v>
      </c>
      <c r="H1352" s="9" t="s">
        <v>284</v>
      </c>
      <c r="I1352" s="9">
        <v>0</v>
      </c>
      <c r="J1352" s="9" t="s">
        <v>284</v>
      </c>
      <c r="K1352" s="9">
        <v>420.25000000000182</v>
      </c>
      <c r="L1352" s="74"/>
      <c r="M1352" s="72">
        <f t="shared" si="34"/>
        <v>420.25000000000182</v>
      </c>
      <c r="S1352" s="68"/>
      <c r="T1352" s="68"/>
      <c r="U1352" s="396"/>
      <c r="V1352" s="68"/>
      <c r="W1352" s="68"/>
    </row>
    <row r="1353" spans="1:23" ht="15">
      <c r="A1353" s="28" t="s">
        <v>873</v>
      </c>
      <c r="B1353" s="240" t="s">
        <v>1828</v>
      </c>
      <c r="C1353" s="3"/>
      <c r="D1353" s="3"/>
      <c r="E1353" s="9" t="s">
        <v>284</v>
      </c>
      <c r="F1353" s="9" t="s">
        <v>284</v>
      </c>
      <c r="G1353" s="9" t="s">
        <v>284</v>
      </c>
      <c r="H1353" s="9" t="s">
        <v>284</v>
      </c>
      <c r="I1353" s="9">
        <v>0</v>
      </c>
      <c r="J1353" s="9">
        <v>197.99999999999909</v>
      </c>
      <c r="K1353" s="9">
        <v>195.59999999999854</v>
      </c>
      <c r="L1353" s="74"/>
      <c r="M1353" s="72">
        <f t="shared" si="34"/>
        <v>393.59999999999764</v>
      </c>
      <c r="S1353" s="68"/>
      <c r="T1353" s="68"/>
      <c r="U1353" s="397"/>
      <c r="V1353" s="68"/>
      <c r="W1353" s="68"/>
    </row>
    <row r="1354" spans="1:23" ht="15">
      <c r="A1354" s="28" t="s">
        <v>999</v>
      </c>
      <c r="B1354" s="240" t="s">
        <v>1841</v>
      </c>
      <c r="C1354" s="3"/>
      <c r="D1354" s="3"/>
      <c r="E1354" s="9" t="s">
        <v>284</v>
      </c>
      <c r="F1354" s="9" t="s">
        <v>284</v>
      </c>
      <c r="G1354" s="9" t="s">
        <v>284</v>
      </c>
      <c r="H1354" s="9" t="s">
        <v>284</v>
      </c>
      <c r="I1354" s="9">
        <v>0</v>
      </c>
      <c r="J1354" s="9">
        <v>165.39999999999873</v>
      </c>
      <c r="K1354" s="9">
        <v>216.75000000000091</v>
      </c>
      <c r="L1354" s="74"/>
      <c r="M1354" s="72">
        <f t="shared" si="34"/>
        <v>382.14999999999964</v>
      </c>
      <c r="S1354" s="294"/>
      <c r="T1354" s="68"/>
      <c r="U1354" s="397"/>
      <c r="V1354" s="68"/>
      <c r="W1354" s="68"/>
    </row>
    <row r="1355" spans="1:23" ht="15">
      <c r="A1355" s="28" t="s">
        <v>1000</v>
      </c>
      <c r="B1355" s="294" t="s">
        <v>2543</v>
      </c>
      <c r="C1355" s="3"/>
      <c r="D1355" s="3"/>
      <c r="E1355" s="9" t="s">
        <v>284</v>
      </c>
      <c r="F1355" s="9" t="s">
        <v>284</v>
      </c>
      <c r="G1355" s="9" t="s">
        <v>284</v>
      </c>
      <c r="H1355" s="9" t="s">
        <v>284</v>
      </c>
      <c r="I1355" s="9">
        <v>0</v>
      </c>
      <c r="J1355" s="9" t="s">
        <v>284</v>
      </c>
      <c r="K1355" s="9">
        <v>379.49999999999909</v>
      </c>
      <c r="L1355" s="74"/>
      <c r="M1355" s="72">
        <f t="shared" si="34"/>
        <v>379.49999999999909</v>
      </c>
      <c r="S1355" s="294"/>
      <c r="T1355" s="68"/>
      <c r="U1355" s="396"/>
      <c r="V1355" s="68"/>
      <c r="W1355" s="68"/>
    </row>
    <row r="1356" spans="1:23" ht="15">
      <c r="A1356" s="28" t="s">
        <v>1001</v>
      </c>
      <c r="B1356" s="68" t="s">
        <v>35</v>
      </c>
      <c r="E1356" s="227">
        <v>33.5</v>
      </c>
      <c r="F1356" s="9">
        <v>77</v>
      </c>
      <c r="G1356" s="9">
        <v>196.5</v>
      </c>
      <c r="H1356" s="9">
        <v>65.699999999998909</v>
      </c>
      <c r="I1356" s="9">
        <v>0</v>
      </c>
      <c r="J1356" s="9" t="s">
        <v>284</v>
      </c>
      <c r="K1356" s="9" t="s">
        <v>284</v>
      </c>
      <c r="L1356" s="74"/>
      <c r="M1356" s="72">
        <f t="shared" si="34"/>
        <v>372.69999999999891</v>
      </c>
      <c r="O1356" t="s">
        <v>290</v>
      </c>
      <c r="S1356" s="68"/>
      <c r="T1356" s="68"/>
      <c r="U1356" s="397"/>
      <c r="V1356" s="68"/>
      <c r="W1356" s="68"/>
    </row>
    <row r="1357" spans="1:23" ht="15">
      <c r="A1357" s="28" t="s">
        <v>1002</v>
      </c>
      <c r="B1357" s="68" t="s">
        <v>826</v>
      </c>
      <c r="E1357" s="9" t="s">
        <v>284</v>
      </c>
      <c r="F1357" s="9" t="s">
        <v>284</v>
      </c>
      <c r="G1357" s="9" t="s">
        <v>284</v>
      </c>
      <c r="H1357" s="9">
        <v>155.20000000000164</v>
      </c>
      <c r="I1357" s="9">
        <v>0</v>
      </c>
      <c r="J1357" s="9">
        <v>11.600000000000364</v>
      </c>
      <c r="K1357" s="9">
        <v>180.15000000000055</v>
      </c>
      <c r="L1357" s="74"/>
      <c r="M1357" s="72">
        <f t="shared" si="34"/>
        <v>346.95000000000255</v>
      </c>
      <c r="S1357" s="294"/>
      <c r="T1357" s="68"/>
      <c r="U1357" s="397"/>
      <c r="V1357" s="68"/>
      <c r="W1357" s="68"/>
    </row>
    <row r="1358" spans="1:23" ht="15">
      <c r="A1358" s="28" t="s">
        <v>1003</v>
      </c>
      <c r="B1358" s="240" t="s">
        <v>1840</v>
      </c>
      <c r="C1358" s="3"/>
      <c r="D1358" s="3"/>
      <c r="E1358" s="9" t="s">
        <v>284</v>
      </c>
      <c r="F1358" s="9" t="s">
        <v>284</v>
      </c>
      <c r="G1358" s="9" t="s">
        <v>284</v>
      </c>
      <c r="H1358" s="9" t="s">
        <v>284</v>
      </c>
      <c r="I1358" s="9">
        <v>0</v>
      </c>
      <c r="J1358" s="9">
        <v>131.69999999999982</v>
      </c>
      <c r="K1358" s="9">
        <v>210.5</v>
      </c>
      <c r="L1358" s="74"/>
      <c r="M1358" s="72">
        <f t="shared" ref="M1358:M1394" si="35">SUM(E1358:K1358)</f>
        <v>342.19999999999982</v>
      </c>
      <c r="S1358" s="294"/>
      <c r="T1358" s="68"/>
      <c r="U1358" s="396"/>
      <c r="V1358" s="68"/>
      <c r="W1358" s="68"/>
    </row>
    <row r="1359" spans="1:23" ht="15">
      <c r="A1359" s="28" t="s">
        <v>1004</v>
      </c>
      <c r="B1359" s="294" t="s">
        <v>2256</v>
      </c>
      <c r="C1359" s="3"/>
      <c r="D1359" s="3"/>
      <c r="E1359" s="9" t="s">
        <v>284</v>
      </c>
      <c r="F1359" s="9" t="s">
        <v>284</v>
      </c>
      <c r="G1359" s="9" t="s">
        <v>284</v>
      </c>
      <c r="H1359" s="9" t="s">
        <v>284</v>
      </c>
      <c r="I1359" s="9">
        <v>0</v>
      </c>
      <c r="J1359" s="9" t="s">
        <v>284</v>
      </c>
      <c r="K1359" s="9">
        <v>342.00000000000091</v>
      </c>
      <c r="L1359" s="74"/>
      <c r="M1359" s="72">
        <f t="shared" si="35"/>
        <v>342.00000000000091</v>
      </c>
      <c r="S1359" s="294"/>
      <c r="T1359" s="68"/>
      <c r="U1359" s="396"/>
      <c r="V1359" s="68"/>
      <c r="W1359" s="68"/>
    </row>
    <row r="1360" spans="1:23" ht="15">
      <c r="A1360" s="28" t="s">
        <v>1005</v>
      </c>
      <c r="B1360" s="294" t="s">
        <v>2283</v>
      </c>
      <c r="C1360" s="3"/>
      <c r="D1360" s="3"/>
      <c r="E1360" s="9" t="s">
        <v>284</v>
      </c>
      <c r="F1360" s="9" t="s">
        <v>284</v>
      </c>
      <c r="G1360" s="9" t="s">
        <v>284</v>
      </c>
      <c r="H1360" s="9" t="s">
        <v>284</v>
      </c>
      <c r="I1360" s="9">
        <v>0</v>
      </c>
      <c r="J1360" s="9" t="s">
        <v>284</v>
      </c>
      <c r="K1360" s="9">
        <v>312.5</v>
      </c>
      <c r="L1360" s="74"/>
      <c r="M1360" s="72">
        <f t="shared" si="35"/>
        <v>312.5</v>
      </c>
      <c r="S1360" s="68"/>
      <c r="T1360" s="68"/>
      <c r="U1360" s="396"/>
      <c r="V1360" s="68"/>
      <c r="W1360" s="68"/>
    </row>
    <row r="1361" spans="1:23" ht="15">
      <c r="A1361" s="28" t="s">
        <v>1006</v>
      </c>
      <c r="B1361" s="240" t="s">
        <v>1837</v>
      </c>
      <c r="C1361" s="3"/>
      <c r="D1361" s="3"/>
      <c r="E1361" s="9" t="s">
        <v>284</v>
      </c>
      <c r="F1361" s="9" t="s">
        <v>284</v>
      </c>
      <c r="G1361" s="9" t="s">
        <v>284</v>
      </c>
      <c r="H1361" s="9" t="s">
        <v>284</v>
      </c>
      <c r="I1361" s="9">
        <v>0</v>
      </c>
      <c r="J1361" s="9">
        <v>13.000000000000909</v>
      </c>
      <c r="K1361" s="9">
        <v>297.05000000000382</v>
      </c>
      <c r="L1361" s="74"/>
      <c r="M1361" s="72">
        <f t="shared" si="35"/>
        <v>310.05000000000473</v>
      </c>
      <c r="S1361" s="68"/>
      <c r="T1361" s="68"/>
      <c r="U1361" s="396"/>
      <c r="V1361" s="68"/>
      <c r="W1361" s="68"/>
    </row>
    <row r="1362" spans="1:23" ht="15">
      <c r="A1362" s="28" t="s">
        <v>1007</v>
      </c>
      <c r="B1362" s="68" t="s">
        <v>815</v>
      </c>
      <c r="E1362" s="9" t="s">
        <v>284</v>
      </c>
      <c r="F1362" s="9" t="s">
        <v>284</v>
      </c>
      <c r="G1362" s="9" t="s">
        <v>284</v>
      </c>
      <c r="H1362" s="9">
        <v>304.79999999999745</v>
      </c>
      <c r="I1362" s="9">
        <v>0</v>
      </c>
      <c r="J1362" s="9" t="s">
        <v>284</v>
      </c>
      <c r="K1362" s="9" t="s">
        <v>284</v>
      </c>
      <c r="L1362" s="74"/>
      <c r="M1362" s="72">
        <f t="shared" si="35"/>
        <v>304.79999999999745</v>
      </c>
      <c r="S1362" s="68"/>
      <c r="T1362" s="68"/>
      <c r="U1362" s="397"/>
      <c r="V1362" s="68"/>
      <c r="W1362" s="68"/>
    </row>
    <row r="1363" spans="1:23" ht="15">
      <c r="A1363" s="28" t="s">
        <v>1008</v>
      </c>
      <c r="B1363" s="240" t="s">
        <v>1842</v>
      </c>
      <c r="C1363" s="3"/>
      <c r="D1363" s="3"/>
      <c r="E1363" s="9" t="s">
        <v>284</v>
      </c>
      <c r="F1363" s="9" t="s">
        <v>284</v>
      </c>
      <c r="G1363" s="9" t="s">
        <v>284</v>
      </c>
      <c r="H1363" s="9" t="s">
        <v>284</v>
      </c>
      <c r="I1363" s="9">
        <v>0</v>
      </c>
      <c r="J1363" s="9">
        <v>101.30000000000291</v>
      </c>
      <c r="K1363" s="9">
        <v>195.59999999999945</v>
      </c>
      <c r="L1363" s="74"/>
      <c r="M1363" s="72">
        <f t="shared" si="35"/>
        <v>296.90000000000236</v>
      </c>
      <c r="S1363" s="294"/>
      <c r="T1363" s="68"/>
      <c r="U1363" s="396"/>
      <c r="V1363" s="68"/>
      <c r="W1363" s="68"/>
    </row>
    <row r="1364" spans="1:23" ht="15">
      <c r="A1364" s="28" t="s">
        <v>1009</v>
      </c>
      <c r="B1364" s="294" t="s">
        <v>2223</v>
      </c>
      <c r="C1364" s="3"/>
      <c r="D1364" s="3"/>
      <c r="E1364" s="9" t="s">
        <v>284</v>
      </c>
      <c r="F1364" s="9" t="s">
        <v>284</v>
      </c>
      <c r="G1364" s="9" t="s">
        <v>284</v>
      </c>
      <c r="H1364" s="9" t="s">
        <v>284</v>
      </c>
      <c r="I1364" s="9">
        <v>0</v>
      </c>
      <c r="J1364" s="9">
        <v>100.300000000002</v>
      </c>
      <c r="K1364" s="9">
        <v>195.04999999999927</v>
      </c>
      <c r="L1364" s="74"/>
      <c r="M1364" s="72">
        <f t="shared" si="35"/>
        <v>295.35000000000127</v>
      </c>
      <c r="S1364" s="294"/>
      <c r="T1364" s="68"/>
      <c r="U1364" s="396"/>
      <c r="V1364" s="68"/>
      <c r="W1364" s="68"/>
    </row>
    <row r="1365" spans="1:23" ht="15">
      <c r="A1365" s="28" t="s">
        <v>1010</v>
      </c>
      <c r="B1365" s="68" t="s">
        <v>164</v>
      </c>
      <c r="E1365" s="9" t="s">
        <v>284</v>
      </c>
      <c r="F1365" s="9" t="s">
        <v>284</v>
      </c>
      <c r="G1365" s="227">
        <v>261</v>
      </c>
      <c r="H1365" s="9" t="s">
        <v>284</v>
      </c>
      <c r="I1365" s="9">
        <v>0</v>
      </c>
      <c r="J1365" s="9" t="s">
        <v>284</v>
      </c>
      <c r="K1365" s="9" t="s">
        <v>284</v>
      </c>
      <c r="L1365" s="74"/>
      <c r="M1365" s="72">
        <f t="shared" si="35"/>
        <v>261</v>
      </c>
      <c r="O1365" t="s">
        <v>293</v>
      </c>
      <c r="S1365" s="28"/>
      <c r="T1365" s="68"/>
      <c r="U1365" s="396"/>
      <c r="V1365" s="68"/>
      <c r="W1365" s="68"/>
    </row>
    <row r="1366" spans="1:23" ht="15">
      <c r="A1366" s="28" t="s">
        <v>1011</v>
      </c>
      <c r="B1366" s="68" t="s">
        <v>819</v>
      </c>
      <c r="E1366" s="9" t="s">
        <v>284</v>
      </c>
      <c r="F1366" s="9" t="s">
        <v>284</v>
      </c>
      <c r="G1366" s="9" t="s">
        <v>284</v>
      </c>
      <c r="H1366" s="9">
        <v>73.199999999999818</v>
      </c>
      <c r="I1366" s="9">
        <v>0</v>
      </c>
      <c r="J1366" s="9">
        <v>6.0000000000009095</v>
      </c>
      <c r="K1366" s="9">
        <v>176.39999999999873</v>
      </c>
      <c r="L1366" s="74"/>
      <c r="M1366" s="72">
        <f t="shared" si="35"/>
        <v>255.59999999999945</v>
      </c>
      <c r="S1366" s="235"/>
      <c r="T1366" s="68"/>
      <c r="U1366" s="396"/>
      <c r="V1366" s="68"/>
      <c r="W1366" s="68"/>
    </row>
    <row r="1367" spans="1:23" ht="15">
      <c r="A1367" s="28" t="s">
        <v>1012</v>
      </c>
      <c r="B1367" s="294" t="s">
        <v>2226</v>
      </c>
      <c r="C1367" s="3"/>
      <c r="D1367" s="3"/>
      <c r="E1367" s="9" t="s">
        <v>284</v>
      </c>
      <c r="F1367" s="9" t="s">
        <v>284</v>
      </c>
      <c r="G1367" s="9" t="s">
        <v>284</v>
      </c>
      <c r="H1367" s="9" t="s">
        <v>284</v>
      </c>
      <c r="I1367" s="9">
        <v>0</v>
      </c>
      <c r="J1367" s="9">
        <v>83.5</v>
      </c>
      <c r="K1367" s="9">
        <v>171.5</v>
      </c>
      <c r="L1367" s="74"/>
      <c r="M1367" s="72">
        <f t="shared" si="35"/>
        <v>255</v>
      </c>
      <c r="S1367" s="294"/>
      <c r="T1367" s="68"/>
      <c r="U1367" s="396"/>
      <c r="V1367" s="68"/>
      <c r="W1367" s="68"/>
    </row>
    <row r="1368" spans="1:23" ht="15">
      <c r="A1368" s="28" t="s">
        <v>1013</v>
      </c>
      <c r="B1368" s="68" t="s">
        <v>29</v>
      </c>
      <c r="E1368" s="224">
        <v>69.5</v>
      </c>
      <c r="F1368" s="9">
        <v>13.5</v>
      </c>
      <c r="G1368" s="9">
        <v>47.2</v>
      </c>
      <c r="H1368" s="9" t="s">
        <v>284</v>
      </c>
      <c r="I1368" s="9">
        <v>0</v>
      </c>
      <c r="J1368" s="9">
        <v>120.99999999999909</v>
      </c>
      <c r="K1368" s="9" t="s">
        <v>284</v>
      </c>
      <c r="L1368" s="74"/>
      <c r="M1368" s="72">
        <f t="shared" si="35"/>
        <v>251.19999999999908</v>
      </c>
      <c r="O1368" t="s">
        <v>287</v>
      </c>
      <c r="R1368" s="3" t="s">
        <v>1970</v>
      </c>
      <c r="S1368" s="294"/>
      <c r="T1368" s="68"/>
      <c r="U1368" s="396"/>
      <c r="V1368" s="68"/>
      <c r="W1368" s="68"/>
    </row>
    <row r="1369" spans="1:23" ht="15">
      <c r="A1369" s="28" t="s">
        <v>1014</v>
      </c>
      <c r="B1369" s="294" t="s">
        <v>2253</v>
      </c>
      <c r="C1369" s="3"/>
      <c r="D1369" s="3"/>
      <c r="E1369" s="9" t="s">
        <v>284</v>
      </c>
      <c r="F1369" s="9" t="s">
        <v>284</v>
      </c>
      <c r="G1369" s="9" t="s">
        <v>284</v>
      </c>
      <c r="H1369" s="9" t="s">
        <v>284</v>
      </c>
      <c r="I1369" s="9">
        <v>0</v>
      </c>
      <c r="J1369" s="9" t="s">
        <v>284</v>
      </c>
      <c r="K1369" s="9">
        <v>250.49999999999818</v>
      </c>
      <c r="L1369" s="74"/>
      <c r="M1369" s="72">
        <f t="shared" si="35"/>
        <v>250.49999999999818</v>
      </c>
      <c r="S1369" s="28"/>
      <c r="T1369" s="68"/>
      <c r="U1369" s="396"/>
      <c r="V1369" s="68"/>
      <c r="W1369" s="68"/>
    </row>
    <row r="1370" spans="1:23" ht="15">
      <c r="A1370" s="28" t="s">
        <v>1015</v>
      </c>
      <c r="B1370" s="294" t="s">
        <v>2236</v>
      </c>
      <c r="C1370" s="3"/>
      <c r="D1370" s="3"/>
      <c r="E1370" s="9" t="s">
        <v>284</v>
      </c>
      <c r="F1370" s="9" t="s">
        <v>284</v>
      </c>
      <c r="G1370" s="9" t="s">
        <v>284</v>
      </c>
      <c r="H1370" s="9" t="s">
        <v>284</v>
      </c>
      <c r="I1370" s="9">
        <v>0</v>
      </c>
      <c r="J1370" s="9">
        <v>38.599999999999454</v>
      </c>
      <c r="K1370" s="9">
        <v>196.89999999999964</v>
      </c>
      <c r="L1370" s="74"/>
      <c r="M1370" s="72">
        <f t="shared" si="35"/>
        <v>235.49999999999909</v>
      </c>
      <c r="S1370" s="235"/>
      <c r="T1370" s="68"/>
      <c r="U1370" s="396"/>
      <c r="V1370" s="68"/>
      <c r="W1370" s="68"/>
    </row>
    <row r="1371" spans="1:23" ht="15">
      <c r="A1371" s="28" t="s">
        <v>1016</v>
      </c>
      <c r="B1371" s="68" t="s">
        <v>840</v>
      </c>
      <c r="E1371" s="9" t="s">
        <v>284</v>
      </c>
      <c r="F1371" s="9" t="s">
        <v>284</v>
      </c>
      <c r="G1371" s="9" t="s">
        <v>284</v>
      </c>
      <c r="H1371" s="9">
        <v>225.60000000000127</v>
      </c>
      <c r="I1371" s="9">
        <v>0</v>
      </c>
      <c r="J1371" s="9" t="s">
        <v>284</v>
      </c>
      <c r="K1371" s="9" t="s">
        <v>284</v>
      </c>
      <c r="L1371" s="74"/>
      <c r="M1371" s="72">
        <f t="shared" si="35"/>
        <v>225.60000000000127</v>
      </c>
      <c r="S1371" s="68"/>
      <c r="T1371" s="68"/>
      <c r="U1371" s="396"/>
      <c r="V1371" s="68"/>
      <c r="W1371" s="68"/>
    </row>
    <row r="1372" spans="1:23" ht="15">
      <c r="A1372" s="28" t="s">
        <v>1017</v>
      </c>
      <c r="B1372" s="68" t="s">
        <v>178</v>
      </c>
      <c r="E1372" s="9">
        <v>5.6</v>
      </c>
      <c r="F1372" s="227">
        <v>211</v>
      </c>
      <c r="G1372" s="9" t="s">
        <v>284</v>
      </c>
      <c r="H1372" s="9" t="s">
        <v>284</v>
      </c>
      <c r="I1372" s="9">
        <v>0</v>
      </c>
      <c r="J1372" s="9" t="s">
        <v>284</v>
      </c>
      <c r="K1372" s="9" t="s">
        <v>284</v>
      </c>
      <c r="L1372" s="74"/>
      <c r="M1372" s="72">
        <f t="shared" si="35"/>
        <v>216.6</v>
      </c>
      <c r="O1372" t="s">
        <v>303</v>
      </c>
      <c r="S1372" s="68"/>
      <c r="T1372" s="68"/>
      <c r="U1372" s="396"/>
      <c r="V1372" s="68"/>
      <c r="W1372" s="68"/>
    </row>
    <row r="1373" spans="1:23" ht="15">
      <c r="A1373" s="28" t="s">
        <v>1018</v>
      </c>
      <c r="B1373" s="68" t="s">
        <v>158</v>
      </c>
      <c r="E1373" s="9" t="s">
        <v>284</v>
      </c>
      <c r="F1373" s="9" t="s">
        <v>284</v>
      </c>
      <c r="G1373" s="9">
        <v>139.5</v>
      </c>
      <c r="H1373" s="9">
        <v>76.000000000000909</v>
      </c>
      <c r="I1373" s="9">
        <v>0</v>
      </c>
      <c r="J1373" s="9" t="s">
        <v>284</v>
      </c>
      <c r="K1373" s="9" t="s">
        <v>284</v>
      </c>
      <c r="L1373" s="74"/>
      <c r="M1373" s="72">
        <f t="shared" si="35"/>
        <v>215.50000000000091</v>
      </c>
      <c r="S1373" s="294"/>
      <c r="T1373" s="68"/>
      <c r="U1373" s="396"/>
      <c r="V1373" s="68"/>
      <c r="W1373" s="68"/>
    </row>
    <row r="1374" spans="1:23" ht="15">
      <c r="A1374" s="28" t="s">
        <v>1019</v>
      </c>
      <c r="B1374" s="240" t="s">
        <v>1836</v>
      </c>
      <c r="C1374" s="3"/>
      <c r="D1374" s="3"/>
      <c r="E1374" s="9" t="s">
        <v>284</v>
      </c>
      <c r="F1374" s="9" t="s">
        <v>284</v>
      </c>
      <c r="G1374" s="9" t="s">
        <v>284</v>
      </c>
      <c r="H1374" s="9" t="s">
        <v>284</v>
      </c>
      <c r="I1374" s="9">
        <v>0</v>
      </c>
      <c r="J1374" s="9">
        <v>15.299999999998363</v>
      </c>
      <c r="K1374" s="9">
        <v>192.34999999999854</v>
      </c>
      <c r="L1374" s="74"/>
      <c r="M1374" s="72">
        <f t="shared" si="35"/>
        <v>207.64999999999691</v>
      </c>
      <c r="S1374" s="235"/>
    </row>
    <row r="1375" spans="1:23" ht="15">
      <c r="A1375" s="28" t="s">
        <v>1020</v>
      </c>
      <c r="B1375" s="294" t="s">
        <v>2257</v>
      </c>
      <c r="C1375" s="3"/>
      <c r="D1375" s="3"/>
      <c r="E1375" s="9" t="s">
        <v>284</v>
      </c>
      <c r="F1375" s="9" t="s">
        <v>284</v>
      </c>
      <c r="G1375" s="9" t="s">
        <v>284</v>
      </c>
      <c r="H1375" s="9" t="s">
        <v>284</v>
      </c>
      <c r="I1375" s="9">
        <v>0</v>
      </c>
      <c r="J1375" s="9" t="s">
        <v>284</v>
      </c>
      <c r="K1375" s="9">
        <v>197.69999999999982</v>
      </c>
      <c r="L1375" s="74"/>
      <c r="M1375" s="72">
        <f t="shared" si="35"/>
        <v>197.69999999999982</v>
      </c>
    </row>
    <row r="1376" spans="1:23" ht="15">
      <c r="A1376" s="28" t="s">
        <v>1021</v>
      </c>
      <c r="B1376" s="294" t="s">
        <v>2258</v>
      </c>
      <c r="C1376" s="3"/>
      <c r="D1376" s="3"/>
      <c r="E1376" s="9" t="s">
        <v>284</v>
      </c>
      <c r="F1376" s="9" t="s">
        <v>284</v>
      </c>
      <c r="G1376" s="9" t="s">
        <v>284</v>
      </c>
      <c r="H1376" s="9" t="s">
        <v>284</v>
      </c>
      <c r="I1376" s="9">
        <v>0</v>
      </c>
      <c r="J1376" s="9" t="s">
        <v>284</v>
      </c>
      <c r="K1376" s="9">
        <v>194.95000000000073</v>
      </c>
      <c r="L1376" s="74"/>
      <c r="M1376" s="72">
        <f t="shared" si="35"/>
        <v>194.95000000000073</v>
      </c>
    </row>
    <row r="1377" spans="1:19" ht="15">
      <c r="A1377" s="28" t="s">
        <v>1022</v>
      </c>
      <c r="B1377" s="68" t="s">
        <v>834</v>
      </c>
      <c r="E1377" s="9" t="s">
        <v>284</v>
      </c>
      <c r="F1377" s="9" t="s">
        <v>284</v>
      </c>
      <c r="G1377" s="9" t="s">
        <v>284</v>
      </c>
      <c r="H1377" s="9">
        <v>35.700000000002547</v>
      </c>
      <c r="I1377" s="9">
        <v>0</v>
      </c>
      <c r="J1377" s="9">
        <v>62.999999999999091</v>
      </c>
      <c r="K1377" s="9">
        <v>81.399999999997817</v>
      </c>
      <c r="L1377" s="74"/>
      <c r="M1377" s="72">
        <f t="shared" si="35"/>
        <v>180.09999999999945</v>
      </c>
      <c r="S1377" s="294"/>
    </row>
    <row r="1378" spans="1:19" ht="15">
      <c r="A1378" s="28" t="s">
        <v>1023</v>
      </c>
      <c r="B1378" s="240" t="s">
        <v>1826</v>
      </c>
      <c r="C1378" s="3"/>
      <c r="D1378" s="3"/>
      <c r="E1378" s="9" t="s">
        <v>284</v>
      </c>
      <c r="F1378" s="9" t="s">
        <v>284</v>
      </c>
      <c r="G1378" s="9" t="s">
        <v>284</v>
      </c>
      <c r="H1378" s="9" t="s">
        <v>284</v>
      </c>
      <c r="I1378" s="9">
        <v>0</v>
      </c>
      <c r="J1378" s="9">
        <v>175.10000000000127</v>
      </c>
      <c r="K1378" s="9" t="s">
        <v>284</v>
      </c>
      <c r="L1378" s="74"/>
      <c r="M1378" s="72">
        <f t="shared" si="35"/>
        <v>175.10000000000127</v>
      </c>
      <c r="S1378" s="68"/>
    </row>
    <row r="1379" spans="1:19" ht="15">
      <c r="A1379" s="28" t="s">
        <v>1024</v>
      </c>
      <c r="B1379" s="294" t="s">
        <v>2217</v>
      </c>
      <c r="C1379" s="3"/>
      <c r="D1379" s="3"/>
      <c r="E1379" s="9" t="s">
        <v>284</v>
      </c>
      <c r="F1379" s="9" t="s">
        <v>284</v>
      </c>
      <c r="G1379" s="9" t="s">
        <v>284</v>
      </c>
      <c r="H1379" s="9" t="s">
        <v>284</v>
      </c>
      <c r="I1379" s="9">
        <v>0</v>
      </c>
      <c r="J1379" s="9">
        <v>11.500000000001819</v>
      </c>
      <c r="K1379" s="9">
        <v>154.50000000000182</v>
      </c>
      <c r="L1379" s="74"/>
      <c r="M1379" s="72">
        <f t="shared" si="35"/>
        <v>166.00000000000364</v>
      </c>
      <c r="S1379" s="68"/>
    </row>
    <row r="1380" spans="1:19" ht="15">
      <c r="A1380" s="28" t="s">
        <v>1025</v>
      </c>
      <c r="B1380" s="294" t="s">
        <v>2259</v>
      </c>
      <c r="C1380" s="3"/>
      <c r="D1380" s="3"/>
      <c r="E1380" s="9" t="s">
        <v>284</v>
      </c>
      <c r="F1380" s="9" t="s">
        <v>284</v>
      </c>
      <c r="G1380" s="9" t="s">
        <v>284</v>
      </c>
      <c r="H1380" s="9" t="s">
        <v>284</v>
      </c>
      <c r="I1380" s="9">
        <v>0</v>
      </c>
      <c r="J1380" s="9" t="s">
        <v>284</v>
      </c>
      <c r="K1380" s="9">
        <v>153.99999999999909</v>
      </c>
      <c r="L1380" s="74"/>
      <c r="M1380" s="72">
        <f t="shared" si="35"/>
        <v>153.99999999999909</v>
      </c>
      <c r="S1380" s="68"/>
    </row>
    <row r="1381" spans="1:19" ht="15">
      <c r="A1381" s="28" t="s">
        <v>1026</v>
      </c>
      <c r="B1381" s="294" t="s">
        <v>2252</v>
      </c>
      <c r="C1381" s="3"/>
      <c r="D1381" s="3"/>
      <c r="E1381" s="9" t="s">
        <v>284</v>
      </c>
      <c r="F1381" s="9" t="s">
        <v>284</v>
      </c>
      <c r="G1381" s="9" t="s">
        <v>284</v>
      </c>
      <c r="H1381" s="9" t="s">
        <v>284</v>
      </c>
      <c r="I1381" s="9">
        <v>0</v>
      </c>
      <c r="J1381" s="9" t="s">
        <v>284</v>
      </c>
      <c r="K1381" s="9">
        <v>148.50000000000182</v>
      </c>
      <c r="L1381" s="74"/>
      <c r="M1381" s="72">
        <f t="shared" si="35"/>
        <v>148.50000000000182</v>
      </c>
      <c r="S1381" s="68"/>
    </row>
    <row r="1382" spans="1:19" ht="15">
      <c r="A1382" s="28" t="s">
        <v>1027</v>
      </c>
      <c r="B1382" s="68" t="s">
        <v>835</v>
      </c>
      <c r="E1382" s="9" t="s">
        <v>284</v>
      </c>
      <c r="F1382" s="9" t="s">
        <v>284</v>
      </c>
      <c r="G1382" s="9" t="s">
        <v>284</v>
      </c>
      <c r="H1382" s="9">
        <v>72.700000000001637</v>
      </c>
      <c r="I1382" s="9">
        <v>0</v>
      </c>
      <c r="J1382" s="9">
        <v>26.199999999999818</v>
      </c>
      <c r="K1382" s="9">
        <v>45.500000000000909</v>
      </c>
      <c r="L1382" s="74"/>
      <c r="M1382" s="72">
        <f t="shared" si="35"/>
        <v>144.40000000000236</v>
      </c>
    </row>
    <row r="1383" spans="1:19" ht="15">
      <c r="A1383" s="28" t="s">
        <v>1028</v>
      </c>
      <c r="B1383" s="68" t="s">
        <v>855</v>
      </c>
      <c r="E1383" s="9" t="s">
        <v>284</v>
      </c>
      <c r="F1383" s="9" t="s">
        <v>284</v>
      </c>
      <c r="G1383" s="9" t="s">
        <v>284</v>
      </c>
      <c r="H1383" s="9">
        <v>115.50000000000091</v>
      </c>
      <c r="I1383" s="9">
        <v>0</v>
      </c>
      <c r="J1383" s="9" t="s">
        <v>284</v>
      </c>
      <c r="K1383" s="9" t="s">
        <v>284</v>
      </c>
      <c r="L1383" s="74"/>
      <c r="M1383" s="72">
        <f t="shared" si="35"/>
        <v>115.50000000000091</v>
      </c>
      <c r="S1383" s="235"/>
    </row>
    <row r="1384" spans="1:19" ht="15">
      <c r="A1384" s="28" t="s">
        <v>1029</v>
      </c>
      <c r="B1384" s="294" t="s">
        <v>2281</v>
      </c>
      <c r="C1384" s="3"/>
      <c r="D1384" s="3"/>
      <c r="E1384" s="9" t="s">
        <v>284</v>
      </c>
      <c r="F1384" s="9" t="s">
        <v>284</v>
      </c>
      <c r="G1384" s="9" t="s">
        <v>284</v>
      </c>
      <c r="H1384" s="9" t="s">
        <v>284</v>
      </c>
      <c r="I1384" s="9">
        <v>0</v>
      </c>
      <c r="J1384" s="9" t="s">
        <v>284</v>
      </c>
      <c r="K1384" s="9">
        <v>114.99999999999909</v>
      </c>
      <c r="L1384" s="74"/>
      <c r="M1384" s="72">
        <f t="shared" si="35"/>
        <v>114.99999999999909</v>
      </c>
      <c r="S1384" s="294"/>
    </row>
    <row r="1385" spans="1:19" ht="15">
      <c r="A1385" s="28" t="s">
        <v>1030</v>
      </c>
      <c r="B1385" s="68" t="s">
        <v>845</v>
      </c>
      <c r="E1385" s="9" t="s">
        <v>284</v>
      </c>
      <c r="F1385" s="9" t="s">
        <v>284</v>
      </c>
      <c r="G1385" s="9" t="s">
        <v>284</v>
      </c>
      <c r="H1385" s="9">
        <v>68.099999999999454</v>
      </c>
      <c r="I1385" s="9">
        <v>0</v>
      </c>
      <c r="J1385" s="9" t="s">
        <v>284</v>
      </c>
      <c r="K1385" s="9" t="s">
        <v>284</v>
      </c>
      <c r="L1385" s="74"/>
      <c r="M1385" s="72">
        <f t="shared" si="35"/>
        <v>68.099999999999454</v>
      </c>
      <c r="S1385" s="294"/>
    </row>
    <row r="1386" spans="1:19" ht="15">
      <c r="A1386" s="28" t="s">
        <v>1031</v>
      </c>
      <c r="B1386" s="68" t="s">
        <v>179</v>
      </c>
      <c r="E1386" s="227">
        <v>24</v>
      </c>
      <c r="F1386" s="9" t="s">
        <v>284</v>
      </c>
      <c r="G1386" s="9" t="s">
        <v>284</v>
      </c>
      <c r="H1386" s="9" t="s">
        <v>284</v>
      </c>
      <c r="I1386" s="9">
        <v>0</v>
      </c>
      <c r="J1386" s="9" t="s">
        <v>284</v>
      </c>
      <c r="K1386" s="9" t="s">
        <v>284</v>
      </c>
      <c r="L1386" s="74"/>
      <c r="M1386" s="72">
        <f t="shared" si="35"/>
        <v>24</v>
      </c>
      <c r="O1386" t="s">
        <v>293</v>
      </c>
      <c r="S1386" s="235"/>
    </row>
    <row r="1387" spans="1:19" ht="15">
      <c r="A1387" s="28" t="s">
        <v>1032</v>
      </c>
      <c r="B1387" s="294" t="s">
        <v>2219</v>
      </c>
      <c r="C1387" s="3"/>
      <c r="D1387" s="3"/>
      <c r="E1387" s="9" t="s">
        <v>284</v>
      </c>
      <c r="F1387" s="9" t="s">
        <v>284</v>
      </c>
      <c r="G1387" s="9" t="s">
        <v>284</v>
      </c>
      <c r="H1387" s="9" t="s">
        <v>284</v>
      </c>
      <c r="I1387" s="9">
        <v>0</v>
      </c>
      <c r="J1387" s="9">
        <v>14.000000000000909</v>
      </c>
      <c r="K1387" s="9" t="s">
        <v>284</v>
      </c>
      <c r="L1387" s="74"/>
      <c r="M1387" s="72">
        <f t="shared" si="35"/>
        <v>14.000000000000909</v>
      </c>
      <c r="S1387" s="68"/>
    </row>
    <row r="1388" spans="1:19" ht="15">
      <c r="A1388" s="28" t="s">
        <v>1033</v>
      </c>
      <c r="B1388" s="294" t="s">
        <v>2225</v>
      </c>
      <c r="C1388" s="3"/>
      <c r="D1388" s="3"/>
      <c r="E1388" s="9" t="s">
        <v>284</v>
      </c>
      <c r="F1388" s="9" t="s">
        <v>284</v>
      </c>
      <c r="G1388" s="9" t="s">
        <v>284</v>
      </c>
      <c r="H1388" s="9" t="s">
        <v>284</v>
      </c>
      <c r="I1388" s="9">
        <v>0</v>
      </c>
      <c r="J1388" s="9">
        <v>5.2000000000025466</v>
      </c>
      <c r="K1388" s="69" t="s">
        <v>285</v>
      </c>
      <c r="L1388" s="74"/>
      <c r="M1388" s="72">
        <f t="shared" si="35"/>
        <v>5.2000000000025466</v>
      </c>
    </row>
    <row r="1389" spans="1:19" ht="15">
      <c r="A1389" s="28" t="s">
        <v>1034</v>
      </c>
      <c r="B1389" s="235" t="s">
        <v>1821</v>
      </c>
      <c r="C1389" s="3"/>
      <c r="D1389" s="3"/>
      <c r="E1389" s="9" t="s">
        <v>284</v>
      </c>
      <c r="F1389" s="9" t="s">
        <v>284</v>
      </c>
      <c r="G1389" s="9" t="s">
        <v>284</v>
      </c>
      <c r="H1389" s="9" t="s">
        <v>284</v>
      </c>
      <c r="I1389" s="9">
        <v>0</v>
      </c>
      <c r="J1389" s="9" t="s">
        <v>284</v>
      </c>
      <c r="K1389" s="9" t="s">
        <v>284</v>
      </c>
      <c r="L1389" s="74"/>
      <c r="M1389" s="72">
        <f t="shared" si="35"/>
        <v>0</v>
      </c>
      <c r="S1389" s="294"/>
    </row>
    <row r="1390" spans="1:19" ht="15">
      <c r="A1390" s="28" t="s">
        <v>1035</v>
      </c>
      <c r="B1390" s="240" t="s">
        <v>1832</v>
      </c>
      <c r="C1390" s="3"/>
      <c r="D1390" s="3"/>
      <c r="E1390" s="9" t="s">
        <v>284</v>
      </c>
      <c r="F1390" s="9" t="s">
        <v>284</v>
      </c>
      <c r="G1390" s="9" t="s">
        <v>284</v>
      </c>
      <c r="H1390" s="9" t="s">
        <v>284</v>
      </c>
      <c r="I1390" s="9">
        <v>0</v>
      </c>
      <c r="J1390" s="9" t="s">
        <v>284</v>
      </c>
      <c r="K1390" s="9" t="s">
        <v>284</v>
      </c>
      <c r="L1390" s="74"/>
      <c r="M1390" s="72">
        <f t="shared" si="35"/>
        <v>0</v>
      </c>
      <c r="S1390" s="294"/>
    </row>
    <row r="1391" spans="1:19" ht="15">
      <c r="A1391" s="28" t="s">
        <v>1036</v>
      </c>
      <c r="B1391" s="240" t="s">
        <v>1831</v>
      </c>
      <c r="C1391" s="3"/>
      <c r="D1391" s="3"/>
      <c r="E1391" s="9" t="s">
        <v>284</v>
      </c>
      <c r="F1391" s="9" t="s">
        <v>284</v>
      </c>
      <c r="G1391" s="9" t="s">
        <v>284</v>
      </c>
      <c r="H1391" s="9" t="s">
        <v>284</v>
      </c>
      <c r="I1391" s="9">
        <v>0</v>
      </c>
      <c r="J1391" s="9" t="s">
        <v>284</v>
      </c>
      <c r="K1391" s="9" t="s">
        <v>284</v>
      </c>
      <c r="L1391" s="74"/>
      <c r="M1391" s="72">
        <f t="shared" si="35"/>
        <v>0</v>
      </c>
      <c r="S1391" s="68"/>
    </row>
    <row r="1392" spans="1:19" ht="15">
      <c r="A1392" s="28" t="s">
        <v>1037</v>
      </c>
      <c r="B1392" s="240" t="s">
        <v>1829</v>
      </c>
      <c r="C1392" s="3"/>
      <c r="D1392" s="3"/>
      <c r="E1392" s="9" t="s">
        <v>284</v>
      </c>
      <c r="F1392" s="9" t="s">
        <v>284</v>
      </c>
      <c r="G1392" s="9" t="s">
        <v>284</v>
      </c>
      <c r="H1392" s="9" t="s">
        <v>284</v>
      </c>
      <c r="I1392" s="9">
        <v>0</v>
      </c>
      <c r="J1392" s="9" t="s">
        <v>284</v>
      </c>
      <c r="K1392" s="9" t="s">
        <v>284</v>
      </c>
      <c r="L1392" s="74"/>
      <c r="M1392" s="72">
        <f t="shared" si="35"/>
        <v>0</v>
      </c>
    </row>
    <row r="1393" spans="1:23" ht="15">
      <c r="A1393" s="28" t="s">
        <v>1038</v>
      </c>
      <c r="B1393" s="240" t="s">
        <v>1857</v>
      </c>
      <c r="C1393" s="3"/>
      <c r="D1393" s="3"/>
      <c r="E1393" s="9" t="s">
        <v>284</v>
      </c>
      <c r="F1393" s="9" t="s">
        <v>284</v>
      </c>
      <c r="G1393" s="9" t="s">
        <v>284</v>
      </c>
      <c r="H1393" s="9" t="s">
        <v>284</v>
      </c>
      <c r="I1393" s="9">
        <v>0</v>
      </c>
      <c r="J1393" s="9" t="s">
        <v>284</v>
      </c>
      <c r="K1393" s="9" t="s">
        <v>284</v>
      </c>
      <c r="L1393" s="74"/>
      <c r="M1393" s="72">
        <f t="shared" si="35"/>
        <v>0</v>
      </c>
      <c r="S1393" s="235"/>
    </row>
    <row r="1394" spans="1:23" ht="15">
      <c r="A1394" s="28" t="s">
        <v>3838</v>
      </c>
      <c r="B1394" s="240" t="s">
        <v>1839</v>
      </c>
      <c r="C1394" s="3"/>
      <c r="D1394" s="3"/>
      <c r="E1394" s="9" t="s">
        <v>284</v>
      </c>
      <c r="F1394" s="9" t="s">
        <v>284</v>
      </c>
      <c r="G1394" s="9" t="s">
        <v>284</v>
      </c>
      <c r="H1394" s="9" t="s">
        <v>284</v>
      </c>
      <c r="I1394" s="9">
        <v>0</v>
      </c>
      <c r="J1394" s="9" t="s">
        <v>284</v>
      </c>
      <c r="K1394" s="9" t="s">
        <v>284</v>
      </c>
      <c r="L1394" s="74"/>
      <c r="M1394" s="72">
        <f t="shared" si="35"/>
        <v>0</v>
      </c>
      <c r="S1394" s="68"/>
    </row>
    <row r="1395" spans="1:23" ht="15">
      <c r="A1395" s="28"/>
      <c r="B1395" s="68"/>
      <c r="E1395" s="9"/>
      <c r="L1395" s="74"/>
    </row>
    <row r="1396" spans="1:23" ht="15">
      <c r="A1396" s="28"/>
      <c r="B1396" s="68"/>
      <c r="E1396" s="9"/>
      <c r="L1396" s="74"/>
    </row>
    <row r="1397" spans="1:23" ht="15">
      <c r="A1397" s="28"/>
      <c r="B1397" s="68"/>
      <c r="E1397" s="9"/>
      <c r="L1397" s="74"/>
    </row>
    <row r="1398" spans="1:23" ht="25.5">
      <c r="A1398" s="23" t="s">
        <v>197</v>
      </c>
      <c r="L1398" s="74"/>
    </row>
    <row r="1399" spans="1:23">
      <c r="L1399" s="74"/>
    </row>
    <row r="1400" spans="1:23" ht="15">
      <c r="A1400" s="40"/>
      <c r="B1400" s="40"/>
      <c r="C1400" s="40"/>
      <c r="D1400" s="40"/>
      <c r="E1400" s="66">
        <v>2016</v>
      </c>
      <c r="F1400" s="66">
        <v>2017</v>
      </c>
      <c r="G1400" s="66">
        <v>2018</v>
      </c>
      <c r="H1400" s="66">
        <v>2019</v>
      </c>
      <c r="I1400" s="66">
        <v>2020</v>
      </c>
      <c r="J1400" s="66">
        <v>2021</v>
      </c>
      <c r="K1400" s="66">
        <v>2022</v>
      </c>
      <c r="L1400" s="74"/>
      <c r="M1400" s="75" t="s">
        <v>40</v>
      </c>
    </row>
    <row r="1401" spans="1:23" ht="15">
      <c r="A1401" s="28" t="s">
        <v>0</v>
      </c>
      <c r="B1401" s="68" t="s">
        <v>11</v>
      </c>
      <c r="E1401" s="227">
        <v>508.5</v>
      </c>
      <c r="F1401" s="227">
        <v>338.1</v>
      </c>
      <c r="G1401" s="227">
        <v>346.4</v>
      </c>
      <c r="H1401" s="224">
        <v>631.60000000000036</v>
      </c>
      <c r="I1401" s="9">
        <v>38.100000000002183</v>
      </c>
      <c r="J1401" s="227">
        <v>481.85000000000036</v>
      </c>
      <c r="K1401" s="9">
        <v>156.60000000000036</v>
      </c>
      <c r="M1401" s="72">
        <f t="shared" ref="M1401:M1432" si="36">SUM(E1401:K1401)</f>
        <v>2501.1500000000033</v>
      </c>
      <c r="O1401" t="s">
        <v>3807</v>
      </c>
      <c r="R1401" s="3" t="s">
        <v>1971</v>
      </c>
      <c r="S1401" s="294"/>
      <c r="T1401" s="68"/>
      <c r="U1401" s="396"/>
      <c r="W1401" s="68"/>
    </row>
    <row r="1402" spans="1:23" ht="15">
      <c r="A1402" s="28" t="s">
        <v>2</v>
      </c>
      <c r="B1402" s="68" t="s">
        <v>21</v>
      </c>
      <c r="E1402" s="223">
        <v>635.20000000000005</v>
      </c>
      <c r="F1402" s="9">
        <v>188.3</v>
      </c>
      <c r="G1402" s="227">
        <v>397.6</v>
      </c>
      <c r="H1402" s="9">
        <v>371</v>
      </c>
      <c r="I1402" s="9">
        <v>185.49999999999818</v>
      </c>
      <c r="J1402" s="9">
        <v>413.59999999999945</v>
      </c>
      <c r="K1402" s="9">
        <v>274.99999999999818</v>
      </c>
      <c r="M1402" s="72">
        <f t="shared" si="36"/>
        <v>2466.1999999999957</v>
      </c>
      <c r="O1402" t="s">
        <v>297</v>
      </c>
      <c r="S1402" s="235"/>
      <c r="T1402" s="68"/>
      <c r="U1402" s="396"/>
      <c r="W1402" s="68"/>
    </row>
    <row r="1403" spans="1:23" ht="15">
      <c r="A1403" s="28" t="s">
        <v>3</v>
      </c>
      <c r="B1403" s="68" t="s">
        <v>27</v>
      </c>
      <c r="E1403" s="9">
        <v>367.8</v>
      </c>
      <c r="F1403" s="227">
        <v>218.4</v>
      </c>
      <c r="G1403" s="9">
        <v>215.2</v>
      </c>
      <c r="H1403" s="227">
        <v>432.30000000000018</v>
      </c>
      <c r="I1403" s="9">
        <v>181.39999999999964</v>
      </c>
      <c r="J1403" s="9">
        <v>404.09999999999945</v>
      </c>
      <c r="K1403" s="227">
        <v>590.39999999999873</v>
      </c>
      <c r="M1403" s="72">
        <f t="shared" si="36"/>
        <v>2409.5999999999981</v>
      </c>
      <c r="O1403" t="s">
        <v>4027</v>
      </c>
      <c r="S1403" s="68"/>
      <c r="T1403" s="68"/>
      <c r="U1403" s="397"/>
      <c r="W1403" s="68"/>
    </row>
    <row r="1404" spans="1:23" ht="15">
      <c r="A1404" s="28" t="s">
        <v>5</v>
      </c>
      <c r="B1404" s="68" t="s">
        <v>141</v>
      </c>
      <c r="E1404" s="9" t="s">
        <v>284</v>
      </c>
      <c r="F1404" s="222">
        <v>423.8</v>
      </c>
      <c r="G1404" s="227">
        <v>356.7</v>
      </c>
      <c r="H1404" s="9">
        <v>384.20000000000255</v>
      </c>
      <c r="I1404" s="9">
        <v>298.09999999999309</v>
      </c>
      <c r="J1404" s="227">
        <v>486.20000000000164</v>
      </c>
      <c r="K1404" s="9">
        <v>335.99999999999818</v>
      </c>
      <c r="M1404" s="72">
        <f t="shared" si="36"/>
        <v>2284.9999999999955</v>
      </c>
      <c r="O1404" t="s">
        <v>3809</v>
      </c>
      <c r="S1404" s="294"/>
      <c r="T1404" s="68"/>
      <c r="U1404" s="396"/>
      <c r="W1404" s="68"/>
    </row>
    <row r="1405" spans="1:23" ht="15">
      <c r="A1405" s="28" t="s">
        <v>7</v>
      </c>
      <c r="B1405" s="68" t="s">
        <v>6</v>
      </c>
      <c r="E1405" s="227">
        <v>596.1</v>
      </c>
      <c r="F1405" s="227">
        <v>293.89999999999998</v>
      </c>
      <c r="G1405" s="9">
        <v>314.55</v>
      </c>
      <c r="H1405" s="9">
        <v>270.69999999999891</v>
      </c>
      <c r="I1405" s="9">
        <v>281.5</v>
      </c>
      <c r="J1405" s="227">
        <v>500.79999999999927</v>
      </c>
      <c r="K1405" s="9" t="s">
        <v>284</v>
      </c>
      <c r="M1405" s="72">
        <f t="shared" si="36"/>
        <v>2257.5499999999984</v>
      </c>
      <c r="O1405" t="s">
        <v>3808</v>
      </c>
      <c r="S1405" s="235"/>
      <c r="T1405" s="68"/>
      <c r="U1405" s="396"/>
      <c r="W1405" s="68"/>
    </row>
    <row r="1406" spans="1:23" ht="15">
      <c r="A1406" s="28" t="s">
        <v>8</v>
      </c>
      <c r="B1406" s="68" t="s">
        <v>17</v>
      </c>
      <c r="E1406" s="227">
        <v>542.4</v>
      </c>
      <c r="F1406" s="9">
        <v>195</v>
      </c>
      <c r="G1406" s="9">
        <v>305.7</v>
      </c>
      <c r="H1406" s="9">
        <v>269.30000000000109</v>
      </c>
      <c r="I1406" s="9">
        <v>383.99999999999818</v>
      </c>
      <c r="J1406" s="9">
        <v>372.70000000000164</v>
      </c>
      <c r="K1406" s="9">
        <v>176.99999999999909</v>
      </c>
      <c r="M1406" s="72">
        <f t="shared" si="36"/>
        <v>2246.1</v>
      </c>
      <c r="O1406" t="s">
        <v>303</v>
      </c>
      <c r="S1406" s="235"/>
      <c r="T1406" s="68"/>
      <c r="U1406" s="396"/>
      <c r="W1406" s="68"/>
    </row>
    <row r="1407" spans="1:23" ht="15">
      <c r="A1407" s="28" t="s">
        <v>10</v>
      </c>
      <c r="B1407" s="68" t="s">
        <v>13</v>
      </c>
      <c r="E1407" s="227">
        <v>483.7</v>
      </c>
      <c r="F1407" s="9">
        <v>170.3</v>
      </c>
      <c r="G1407" s="9">
        <v>210.8</v>
      </c>
      <c r="H1407" s="9">
        <v>278.099999999994</v>
      </c>
      <c r="I1407" s="9">
        <v>315.50000000000546</v>
      </c>
      <c r="J1407" s="9">
        <v>343.25000000000091</v>
      </c>
      <c r="K1407" s="9">
        <v>407.90000000000055</v>
      </c>
      <c r="M1407" s="72">
        <f t="shared" si="36"/>
        <v>2209.5500000000011</v>
      </c>
      <c r="O1407" t="s">
        <v>299</v>
      </c>
      <c r="S1407" s="294"/>
      <c r="T1407" s="68"/>
      <c r="U1407" s="396"/>
      <c r="W1407" s="68"/>
    </row>
    <row r="1408" spans="1:23" ht="15">
      <c r="A1408" s="28" t="s">
        <v>12</v>
      </c>
      <c r="B1408" s="68" t="s">
        <v>33</v>
      </c>
      <c r="E1408" s="222">
        <v>644.5</v>
      </c>
      <c r="F1408" s="9">
        <v>143.69999999999999</v>
      </c>
      <c r="G1408" s="9">
        <v>302.3</v>
      </c>
      <c r="H1408" s="9">
        <v>387.29999999999927</v>
      </c>
      <c r="I1408" s="9">
        <v>164.29999999999563</v>
      </c>
      <c r="J1408" s="9">
        <v>333.00000000000091</v>
      </c>
      <c r="K1408" s="9">
        <v>207</v>
      </c>
      <c r="M1408" s="72">
        <f t="shared" si="36"/>
        <v>2182.0999999999958</v>
      </c>
      <c r="O1408" t="s">
        <v>306</v>
      </c>
      <c r="S1408" s="294"/>
      <c r="T1408" s="68"/>
      <c r="U1408" s="396"/>
      <c r="W1408" s="68"/>
    </row>
    <row r="1409" spans="1:23" ht="15">
      <c r="A1409" s="28" t="s">
        <v>14</v>
      </c>
      <c r="B1409" s="68" t="s">
        <v>1</v>
      </c>
      <c r="E1409" s="9">
        <v>262.5</v>
      </c>
      <c r="F1409" s="227">
        <v>271.7</v>
      </c>
      <c r="G1409" s="9">
        <v>219.3</v>
      </c>
      <c r="H1409" s="9">
        <v>313.50000000000091</v>
      </c>
      <c r="I1409" s="9">
        <v>287.00000000000182</v>
      </c>
      <c r="J1409" s="9">
        <v>345.80000000000018</v>
      </c>
      <c r="K1409" s="227">
        <v>459.39999999999964</v>
      </c>
      <c r="M1409" s="72">
        <f t="shared" si="36"/>
        <v>2159.2000000000025</v>
      </c>
      <c r="O1409" t="s">
        <v>331</v>
      </c>
      <c r="S1409" s="294"/>
      <c r="T1409" s="68"/>
      <c r="U1409" s="396"/>
      <c r="W1409" s="68"/>
    </row>
    <row r="1410" spans="1:23" ht="15">
      <c r="A1410" s="28" t="s">
        <v>16</v>
      </c>
      <c r="B1410" s="68" t="s">
        <v>23</v>
      </c>
      <c r="E1410" s="9">
        <v>322.39999999999998</v>
      </c>
      <c r="F1410" s="9">
        <v>192.6</v>
      </c>
      <c r="G1410" s="227">
        <v>420.8</v>
      </c>
      <c r="H1410" s="9">
        <v>100.40000000000055</v>
      </c>
      <c r="I1410" s="227">
        <v>431.50000000000182</v>
      </c>
      <c r="J1410" s="9">
        <v>385.54999999999927</v>
      </c>
      <c r="K1410" s="9">
        <v>268.15000000000055</v>
      </c>
      <c r="M1410" s="72">
        <f t="shared" si="36"/>
        <v>2121.4000000000024</v>
      </c>
      <c r="O1410" t="s">
        <v>317</v>
      </c>
      <c r="S1410" s="235"/>
      <c r="T1410" s="68"/>
      <c r="U1410" s="397"/>
      <c r="W1410" s="68"/>
    </row>
    <row r="1411" spans="1:23" ht="15">
      <c r="A1411" s="28" t="s">
        <v>18</v>
      </c>
      <c r="B1411" s="68" t="s">
        <v>31</v>
      </c>
      <c r="E1411" s="224">
        <v>683.3</v>
      </c>
      <c r="F1411" s="9">
        <v>80.5</v>
      </c>
      <c r="G1411" s="222">
        <v>456.2</v>
      </c>
      <c r="H1411" s="9">
        <v>367.59999999999945</v>
      </c>
      <c r="I1411" s="9">
        <v>59.600000000000364</v>
      </c>
      <c r="J1411" s="9">
        <v>218.09999999999764</v>
      </c>
      <c r="K1411" s="9">
        <v>234.00000000000091</v>
      </c>
      <c r="M1411" s="72">
        <f t="shared" si="36"/>
        <v>2099.2999999999984</v>
      </c>
      <c r="O1411" t="s">
        <v>286</v>
      </c>
      <c r="R1411" s="3" t="s">
        <v>1972</v>
      </c>
      <c r="S1411" s="68"/>
      <c r="T1411" s="68"/>
      <c r="U1411" s="396"/>
      <c r="W1411" s="68"/>
    </row>
    <row r="1412" spans="1:23" ht="15">
      <c r="A1412" s="28" t="s">
        <v>20</v>
      </c>
      <c r="B1412" s="68" t="s">
        <v>25</v>
      </c>
      <c r="E1412" s="9">
        <v>392.2</v>
      </c>
      <c r="F1412" s="9">
        <v>75</v>
      </c>
      <c r="G1412" s="9">
        <v>305.8</v>
      </c>
      <c r="H1412" s="9">
        <v>231.69999999999982</v>
      </c>
      <c r="I1412" s="9">
        <v>381.29999999999745</v>
      </c>
      <c r="J1412" s="227">
        <v>476.50000000000091</v>
      </c>
      <c r="K1412" s="9">
        <v>225.59999999999764</v>
      </c>
      <c r="M1412" s="72">
        <f t="shared" si="36"/>
        <v>2088.0999999999958</v>
      </c>
      <c r="O1412" t="s">
        <v>299</v>
      </c>
      <c r="S1412" s="294"/>
      <c r="T1412" s="68"/>
      <c r="U1412" s="396"/>
      <c r="W1412" s="68"/>
    </row>
    <row r="1413" spans="1:23" ht="15">
      <c r="A1413" s="28" t="s">
        <v>22</v>
      </c>
      <c r="B1413" s="68" t="s">
        <v>144</v>
      </c>
      <c r="E1413" s="9" t="s">
        <v>284</v>
      </c>
      <c r="F1413" s="224">
        <v>570</v>
      </c>
      <c r="G1413" s="9">
        <v>236.05</v>
      </c>
      <c r="H1413" s="9">
        <v>163.40000000000055</v>
      </c>
      <c r="I1413" s="9">
        <v>270.80000000000291</v>
      </c>
      <c r="J1413" s="227">
        <v>492.10000000000036</v>
      </c>
      <c r="K1413" s="9">
        <v>274.64999999999964</v>
      </c>
      <c r="M1413" s="72">
        <f t="shared" si="36"/>
        <v>2007.0000000000034</v>
      </c>
      <c r="O1413" t="s">
        <v>330</v>
      </c>
      <c r="R1413" s="3" t="s">
        <v>1972</v>
      </c>
      <c r="S1413" s="68"/>
      <c r="T1413" s="68"/>
      <c r="U1413" s="396"/>
      <c r="W1413" s="68"/>
    </row>
    <row r="1414" spans="1:23" ht="15">
      <c r="A1414" s="28" t="s">
        <v>24</v>
      </c>
      <c r="B1414" s="68" t="s">
        <v>15</v>
      </c>
      <c r="E1414" s="9">
        <v>437.9</v>
      </c>
      <c r="F1414" s="227">
        <v>304</v>
      </c>
      <c r="G1414" s="9">
        <v>201.1</v>
      </c>
      <c r="H1414" s="9">
        <v>224.49999999999909</v>
      </c>
      <c r="I1414" s="9">
        <v>114.29999999999382</v>
      </c>
      <c r="J1414" s="9">
        <v>334.69999999999982</v>
      </c>
      <c r="K1414" s="9">
        <v>303.89999999999964</v>
      </c>
      <c r="M1414" s="72">
        <f t="shared" si="36"/>
        <v>1920.3999999999924</v>
      </c>
      <c r="O1414" t="s">
        <v>303</v>
      </c>
      <c r="S1414" s="294"/>
      <c r="T1414" s="68"/>
      <c r="U1414" s="397"/>
      <c r="W1414" s="68"/>
    </row>
    <row r="1415" spans="1:23" ht="15">
      <c r="A1415" s="28" t="s">
        <v>26</v>
      </c>
      <c r="B1415" s="68" t="s">
        <v>143</v>
      </c>
      <c r="E1415" s="9" t="s">
        <v>284</v>
      </c>
      <c r="F1415" s="223">
        <v>354.5</v>
      </c>
      <c r="G1415" s="9">
        <v>250</v>
      </c>
      <c r="H1415" s="9">
        <v>360.70000000000255</v>
      </c>
      <c r="I1415" s="9">
        <v>309.19999999999709</v>
      </c>
      <c r="J1415" s="9">
        <v>432.09999999999854</v>
      </c>
      <c r="K1415" s="9">
        <v>213.00000000000091</v>
      </c>
      <c r="M1415" s="72">
        <f t="shared" si="36"/>
        <v>1919.4999999999991</v>
      </c>
      <c r="O1415" t="s">
        <v>288</v>
      </c>
      <c r="S1415" s="68"/>
      <c r="T1415" s="68"/>
      <c r="U1415" s="396"/>
      <c r="W1415" s="68"/>
    </row>
    <row r="1416" spans="1:23" ht="15">
      <c r="A1416" s="28" t="s">
        <v>28</v>
      </c>
      <c r="B1416" s="68" t="s">
        <v>37</v>
      </c>
      <c r="E1416" s="9">
        <v>280.5</v>
      </c>
      <c r="F1416" s="227">
        <v>232.5</v>
      </c>
      <c r="G1416" s="9">
        <v>165.3</v>
      </c>
      <c r="H1416" s="9">
        <v>326.90000000000055</v>
      </c>
      <c r="I1416" s="9">
        <v>352.40000000000146</v>
      </c>
      <c r="J1416" s="9">
        <v>356.70000000000073</v>
      </c>
      <c r="K1416" s="9">
        <v>202.5</v>
      </c>
      <c r="M1416" s="72">
        <f t="shared" si="36"/>
        <v>1916.8000000000027</v>
      </c>
      <c r="O1416" t="s">
        <v>294</v>
      </c>
      <c r="S1416" s="294"/>
      <c r="T1416" s="68"/>
      <c r="U1416" s="397"/>
      <c r="W1416" s="68"/>
    </row>
    <row r="1417" spans="1:23" ht="15">
      <c r="A1417" s="28" t="s">
        <v>30</v>
      </c>
      <c r="B1417" s="68" t="s">
        <v>867</v>
      </c>
      <c r="E1417" s="9" t="s">
        <v>284</v>
      </c>
      <c r="F1417" s="9" t="s">
        <v>284</v>
      </c>
      <c r="G1417" s="9" t="s">
        <v>284</v>
      </c>
      <c r="H1417" s="9">
        <v>407.05000000000018</v>
      </c>
      <c r="I1417" s="223">
        <v>457.5</v>
      </c>
      <c r="J1417" s="9">
        <v>405.10000000000036</v>
      </c>
      <c r="K1417" s="224">
        <v>637.54999999999927</v>
      </c>
      <c r="M1417" s="72">
        <f t="shared" si="36"/>
        <v>1907.1999999999998</v>
      </c>
      <c r="O1417" t="s">
        <v>377</v>
      </c>
      <c r="R1417" s="226" t="s">
        <v>1972</v>
      </c>
      <c r="S1417" s="68"/>
      <c r="T1417" s="68"/>
      <c r="U1417" s="396"/>
      <c r="W1417" s="68"/>
    </row>
    <row r="1418" spans="1:23" ht="15">
      <c r="A1418" s="28" t="s">
        <v>32</v>
      </c>
      <c r="B1418" s="68" t="s">
        <v>153</v>
      </c>
      <c r="E1418" s="9" t="s">
        <v>284</v>
      </c>
      <c r="F1418" s="9" t="s">
        <v>284</v>
      </c>
      <c r="G1418" s="223">
        <v>446.5</v>
      </c>
      <c r="H1418" s="9">
        <v>359.09999999999854</v>
      </c>
      <c r="I1418" s="9">
        <v>397.20000000000437</v>
      </c>
      <c r="J1418" s="9">
        <v>263.70000000000164</v>
      </c>
      <c r="K1418" s="9">
        <v>410.29999999999927</v>
      </c>
      <c r="M1418" s="72">
        <f t="shared" si="36"/>
        <v>1876.8000000000038</v>
      </c>
      <c r="O1418" t="s">
        <v>288</v>
      </c>
      <c r="S1418" s="294"/>
      <c r="T1418" s="68"/>
      <c r="U1418" s="396"/>
      <c r="W1418" s="68"/>
    </row>
    <row r="1419" spans="1:23" ht="15">
      <c r="A1419" s="28" t="s">
        <v>34</v>
      </c>
      <c r="B1419" s="68" t="s">
        <v>142</v>
      </c>
      <c r="E1419" s="9" t="s">
        <v>284</v>
      </c>
      <c r="F1419" s="9">
        <v>146.5</v>
      </c>
      <c r="G1419" s="227">
        <v>436.7</v>
      </c>
      <c r="H1419" s="9">
        <v>302.19999999999982</v>
      </c>
      <c r="I1419" s="9">
        <v>250.10000000000036</v>
      </c>
      <c r="J1419" s="9">
        <v>379.19999999999982</v>
      </c>
      <c r="K1419" s="9">
        <v>277.5</v>
      </c>
      <c r="M1419" s="72">
        <f t="shared" si="36"/>
        <v>1792.2</v>
      </c>
      <c r="O1419" t="s">
        <v>289</v>
      </c>
      <c r="S1419" s="294"/>
      <c r="T1419" s="68"/>
      <c r="U1419" s="396"/>
      <c r="W1419" s="68"/>
    </row>
    <row r="1420" spans="1:23" ht="15">
      <c r="A1420" s="28" t="s">
        <v>36</v>
      </c>
      <c r="B1420" s="68" t="s">
        <v>853</v>
      </c>
      <c r="E1420" s="9" t="s">
        <v>284</v>
      </c>
      <c r="F1420" s="9" t="s">
        <v>284</v>
      </c>
      <c r="G1420" s="9" t="s">
        <v>284</v>
      </c>
      <c r="H1420" s="227">
        <v>486.20000000000164</v>
      </c>
      <c r="I1420" s="9">
        <v>389.5</v>
      </c>
      <c r="J1420" s="227">
        <v>480.90000000000055</v>
      </c>
      <c r="K1420" s="227">
        <v>434.74999999999909</v>
      </c>
      <c r="M1420" s="72">
        <f t="shared" si="36"/>
        <v>1791.3500000000013</v>
      </c>
      <c r="O1420" t="s">
        <v>378</v>
      </c>
      <c r="S1420" s="294"/>
      <c r="T1420" s="68"/>
      <c r="U1420" s="397"/>
      <c r="W1420" s="68"/>
    </row>
    <row r="1421" spans="1:23" ht="15">
      <c r="A1421" s="28" t="s">
        <v>38</v>
      </c>
      <c r="B1421" s="68" t="s">
        <v>9</v>
      </c>
      <c r="E1421" s="9">
        <v>295.60000000000002</v>
      </c>
      <c r="F1421" s="9">
        <v>207</v>
      </c>
      <c r="G1421" s="9">
        <v>282.39999999999998</v>
      </c>
      <c r="H1421" s="9">
        <v>284.90000000000146</v>
      </c>
      <c r="I1421" s="9">
        <v>212.50000000000182</v>
      </c>
      <c r="J1421" s="9">
        <v>317.89999999999964</v>
      </c>
      <c r="K1421" s="9">
        <v>156.19999999999891</v>
      </c>
      <c r="M1421" s="72">
        <f t="shared" si="36"/>
        <v>1756.5000000000018</v>
      </c>
      <c r="S1421" s="235"/>
      <c r="T1421" s="68"/>
      <c r="U1421" s="396"/>
      <c r="W1421" s="68"/>
    </row>
    <row r="1422" spans="1:23" ht="15">
      <c r="A1422" s="28" t="s">
        <v>145</v>
      </c>
      <c r="B1422" s="68" t="s">
        <v>162</v>
      </c>
      <c r="E1422" s="9" t="s">
        <v>284</v>
      </c>
      <c r="F1422" s="9" t="s">
        <v>284</v>
      </c>
      <c r="G1422" s="227">
        <v>359.4</v>
      </c>
      <c r="H1422" s="9">
        <v>424.49999999999909</v>
      </c>
      <c r="I1422" s="9">
        <v>381.00000000000182</v>
      </c>
      <c r="J1422" s="9">
        <v>372.39999999999873</v>
      </c>
      <c r="K1422" s="9">
        <v>199.80000000000018</v>
      </c>
      <c r="M1422" s="72">
        <f t="shared" si="36"/>
        <v>1737.1</v>
      </c>
      <c r="O1422" t="s">
        <v>298</v>
      </c>
      <c r="S1422" s="68"/>
      <c r="T1422" s="68"/>
      <c r="U1422" s="397"/>
      <c r="W1422" s="68"/>
    </row>
    <row r="1423" spans="1:23" ht="15">
      <c r="A1423" s="28" t="s">
        <v>146</v>
      </c>
      <c r="B1423" s="68" t="s">
        <v>156</v>
      </c>
      <c r="E1423" s="9" t="s">
        <v>284</v>
      </c>
      <c r="F1423" s="9" t="s">
        <v>284</v>
      </c>
      <c r="G1423" s="224">
        <v>613.65</v>
      </c>
      <c r="H1423" s="9">
        <v>350.89999999999964</v>
      </c>
      <c r="I1423" s="9">
        <v>140.70000000000437</v>
      </c>
      <c r="J1423" s="9">
        <v>334.09999999999945</v>
      </c>
      <c r="K1423" s="9">
        <v>287.80000000000109</v>
      </c>
      <c r="M1423" s="72">
        <f t="shared" si="36"/>
        <v>1727.1500000000046</v>
      </c>
      <c r="O1423" t="s">
        <v>287</v>
      </c>
      <c r="R1423" s="3" t="s">
        <v>1972</v>
      </c>
      <c r="S1423" s="294"/>
      <c r="T1423" s="68"/>
      <c r="U1423" s="396"/>
      <c r="W1423" s="68"/>
    </row>
    <row r="1424" spans="1:23" ht="15">
      <c r="A1424" s="28" t="s">
        <v>147</v>
      </c>
      <c r="B1424" s="68" t="s">
        <v>859</v>
      </c>
      <c r="E1424" s="9" t="s">
        <v>284</v>
      </c>
      <c r="F1424" s="9" t="s">
        <v>284</v>
      </c>
      <c r="G1424" s="9" t="s">
        <v>284</v>
      </c>
      <c r="H1424" s="9">
        <v>422.80000000000018</v>
      </c>
      <c r="I1424" s="9">
        <v>203.5</v>
      </c>
      <c r="J1424" s="9">
        <v>421.35000000000127</v>
      </c>
      <c r="K1424" s="223">
        <v>607.80000000000018</v>
      </c>
      <c r="M1424" s="72">
        <f t="shared" si="36"/>
        <v>1655.4500000000016</v>
      </c>
      <c r="O1424" t="s">
        <v>288</v>
      </c>
      <c r="S1424" s="68"/>
      <c r="T1424" s="68"/>
      <c r="U1424" s="396"/>
      <c r="W1424" s="68"/>
    </row>
    <row r="1425" spans="1:23" ht="15">
      <c r="A1425" s="28" t="s">
        <v>151</v>
      </c>
      <c r="B1425" s="68" t="s">
        <v>39</v>
      </c>
      <c r="E1425" s="227">
        <v>487.5</v>
      </c>
      <c r="F1425" s="9">
        <v>75</v>
      </c>
      <c r="G1425" s="9">
        <v>193.6</v>
      </c>
      <c r="H1425" s="9">
        <v>365.70000000000073</v>
      </c>
      <c r="I1425" s="9">
        <v>177.10000000000218</v>
      </c>
      <c r="J1425" s="9">
        <v>249.20000000000073</v>
      </c>
      <c r="K1425" s="9">
        <v>97.700000000000728</v>
      </c>
      <c r="M1425" s="72">
        <f t="shared" si="36"/>
        <v>1645.8000000000043</v>
      </c>
      <c r="O1425" t="s">
        <v>294</v>
      </c>
      <c r="S1425" s="294"/>
      <c r="T1425" s="68"/>
      <c r="U1425" s="396"/>
      <c r="W1425" s="68"/>
    </row>
    <row r="1426" spans="1:23" ht="15">
      <c r="A1426" s="28" t="s">
        <v>157</v>
      </c>
      <c r="B1426" s="68" t="s">
        <v>861</v>
      </c>
      <c r="E1426" s="9" t="s">
        <v>284</v>
      </c>
      <c r="F1426" s="9" t="s">
        <v>284</v>
      </c>
      <c r="G1426" s="9" t="s">
        <v>284</v>
      </c>
      <c r="H1426" s="227">
        <v>481.59999999999764</v>
      </c>
      <c r="I1426" s="227">
        <v>399.50000000000182</v>
      </c>
      <c r="J1426" s="223">
        <v>524.29999999999927</v>
      </c>
      <c r="K1426" s="9">
        <v>216.49999999999909</v>
      </c>
      <c r="M1426" s="72">
        <f t="shared" si="36"/>
        <v>1621.8999999999978</v>
      </c>
      <c r="O1426" t="s">
        <v>384</v>
      </c>
      <c r="S1426" s="68"/>
      <c r="T1426" s="68"/>
      <c r="U1426" s="396"/>
      <c r="W1426" s="68"/>
    </row>
    <row r="1427" spans="1:23" ht="15">
      <c r="A1427" s="28" t="s">
        <v>159</v>
      </c>
      <c r="B1427" s="68" t="s">
        <v>828</v>
      </c>
      <c r="E1427" s="9" t="s">
        <v>284</v>
      </c>
      <c r="F1427" s="9" t="s">
        <v>284</v>
      </c>
      <c r="G1427" s="9" t="s">
        <v>284</v>
      </c>
      <c r="H1427" s="227">
        <v>529.90000000000055</v>
      </c>
      <c r="I1427" s="9">
        <v>227.19999999999891</v>
      </c>
      <c r="J1427" s="224">
        <v>654.40000000000146</v>
      </c>
      <c r="K1427" s="9">
        <v>194.55000000000109</v>
      </c>
      <c r="M1427" s="72">
        <f t="shared" si="36"/>
        <v>1606.050000000002</v>
      </c>
      <c r="O1427" t="s">
        <v>330</v>
      </c>
      <c r="R1427" s="226" t="s">
        <v>1972</v>
      </c>
      <c r="S1427" s="294"/>
      <c r="T1427" s="68"/>
      <c r="U1427" s="396"/>
      <c r="W1427" s="68"/>
    </row>
    <row r="1428" spans="1:23" ht="15">
      <c r="A1428" s="28" t="s">
        <v>160</v>
      </c>
      <c r="B1428" s="68" t="s">
        <v>809</v>
      </c>
      <c r="E1428" s="9" t="s">
        <v>284</v>
      </c>
      <c r="F1428" s="9" t="s">
        <v>284</v>
      </c>
      <c r="G1428" s="9" t="s">
        <v>284</v>
      </c>
      <c r="H1428" s="222">
        <v>607.20000000000255</v>
      </c>
      <c r="I1428" s="9">
        <v>264.00000000000364</v>
      </c>
      <c r="J1428" s="9">
        <v>415.70000000000073</v>
      </c>
      <c r="K1428" s="9">
        <v>313.60000000000218</v>
      </c>
      <c r="M1428" s="72">
        <f t="shared" si="36"/>
        <v>1600.5000000000091</v>
      </c>
      <c r="O1428" t="s">
        <v>306</v>
      </c>
      <c r="S1428" s="294"/>
      <c r="T1428" s="68"/>
      <c r="U1428" s="396"/>
      <c r="W1428" s="68"/>
    </row>
    <row r="1429" spans="1:23" ht="15">
      <c r="A1429" s="28" t="s">
        <v>161</v>
      </c>
      <c r="B1429" s="68" t="s">
        <v>19</v>
      </c>
      <c r="E1429" s="9">
        <v>387.3</v>
      </c>
      <c r="F1429" s="9">
        <v>82.6</v>
      </c>
      <c r="G1429" s="9">
        <v>234.8</v>
      </c>
      <c r="H1429" s="9">
        <v>367.20000000000073</v>
      </c>
      <c r="I1429" s="9">
        <v>177.10000000000218</v>
      </c>
      <c r="J1429" s="9">
        <v>258.99999999999909</v>
      </c>
      <c r="K1429" s="9" t="s">
        <v>284</v>
      </c>
      <c r="M1429" s="72">
        <f t="shared" si="36"/>
        <v>1508.000000000002</v>
      </c>
      <c r="S1429" s="294"/>
      <c r="T1429" s="68"/>
      <c r="U1429" s="396"/>
      <c r="W1429" s="68"/>
    </row>
    <row r="1430" spans="1:23" ht="15">
      <c r="A1430" s="28" t="s">
        <v>163</v>
      </c>
      <c r="B1430" s="68" t="s">
        <v>842</v>
      </c>
      <c r="E1430" s="9" t="s">
        <v>284</v>
      </c>
      <c r="F1430" s="9" t="s">
        <v>284</v>
      </c>
      <c r="G1430" s="9" t="s">
        <v>284</v>
      </c>
      <c r="H1430" s="9">
        <v>425.79999999999927</v>
      </c>
      <c r="I1430" s="9">
        <v>355.59999999999854</v>
      </c>
      <c r="J1430" s="9">
        <v>330.49999999999727</v>
      </c>
      <c r="K1430" s="9">
        <v>370.30000000000109</v>
      </c>
      <c r="M1430" s="72">
        <f t="shared" si="36"/>
        <v>1482.1999999999962</v>
      </c>
      <c r="S1430" s="68"/>
      <c r="T1430" s="68"/>
      <c r="U1430" s="396"/>
      <c r="W1430" s="68"/>
    </row>
    <row r="1431" spans="1:23" ht="15">
      <c r="A1431" s="28" t="s">
        <v>280</v>
      </c>
      <c r="B1431" s="68" t="s">
        <v>154</v>
      </c>
      <c r="E1431" s="9" t="s">
        <v>284</v>
      </c>
      <c r="F1431" s="9" t="s">
        <v>284</v>
      </c>
      <c r="G1431" s="9">
        <v>195.2</v>
      </c>
      <c r="H1431" s="223">
        <v>554.00000000000182</v>
      </c>
      <c r="I1431" s="9">
        <v>111.30000000000109</v>
      </c>
      <c r="J1431" s="9">
        <v>341.19999999999891</v>
      </c>
      <c r="K1431" s="9">
        <v>243.59999999999854</v>
      </c>
      <c r="M1431" s="72">
        <f t="shared" si="36"/>
        <v>1445.3000000000004</v>
      </c>
      <c r="O1431" t="s">
        <v>288</v>
      </c>
      <c r="S1431" s="68"/>
      <c r="T1431" s="68"/>
      <c r="U1431" s="396"/>
      <c r="W1431" s="68"/>
    </row>
    <row r="1432" spans="1:23" ht="15">
      <c r="A1432" s="28" t="s">
        <v>281</v>
      </c>
      <c r="B1432" s="68" t="s">
        <v>849</v>
      </c>
      <c r="E1432" s="9" t="s">
        <v>284</v>
      </c>
      <c r="F1432" s="9" t="s">
        <v>284</v>
      </c>
      <c r="G1432" s="9" t="s">
        <v>284</v>
      </c>
      <c r="H1432" s="227">
        <v>515</v>
      </c>
      <c r="I1432" s="9">
        <v>315.99999999999636</v>
      </c>
      <c r="J1432" s="9">
        <v>338.10000000000036</v>
      </c>
      <c r="K1432" s="9">
        <v>226.19999999999891</v>
      </c>
      <c r="M1432" s="72">
        <f t="shared" si="36"/>
        <v>1395.2999999999956</v>
      </c>
      <c r="O1432" t="s">
        <v>303</v>
      </c>
      <c r="S1432" s="235"/>
      <c r="T1432" s="68"/>
      <c r="U1432" s="396"/>
      <c r="W1432" s="68"/>
    </row>
    <row r="1433" spans="1:23" ht="15">
      <c r="A1433" s="28" t="s">
        <v>282</v>
      </c>
      <c r="B1433" s="68" t="s">
        <v>817</v>
      </c>
      <c r="E1433" s="9" t="s">
        <v>284</v>
      </c>
      <c r="F1433" s="9" t="s">
        <v>284</v>
      </c>
      <c r="G1433" s="9" t="s">
        <v>284</v>
      </c>
      <c r="H1433" s="9">
        <v>345.00000000000091</v>
      </c>
      <c r="I1433" s="9">
        <v>340.399999999996</v>
      </c>
      <c r="J1433" s="9">
        <v>468.99999999999909</v>
      </c>
      <c r="K1433" s="9">
        <v>209.24999999999545</v>
      </c>
      <c r="M1433" s="72">
        <f t="shared" ref="M1433:M1464" si="37">SUM(E1433:K1433)</f>
        <v>1363.6499999999915</v>
      </c>
      <c r="S1433" s="68"/>
      <c r="T1433" s="68"/>
      <c r="U1433" s="396"/>
      <c r="W1433" s="68"/>
    </row>
    <row r="1434" spans="1:23" ht="15">
      <c r="A1434" s="28" t="s">
        <v>283</v>
      </c>
      <c r="B1434" s="235" t="s">
        <v>1843</v>
      </c>
      <c r="C1434" s="3"/>
      <c r="D1434" s="3"/>
      <c r="E1434" s="9" t="s">
        <v>284</v>
      </c>
      <c r="F1434" s="9" t="s">
        <v>284</v>
      </c>
      <c r="G1434" s="9" t="s">
        <v>284</v>
      </c>
      <c r="H1434" s="9" t="s">
        <v>284</v>
      </c>
      <c r="I1434" s="227">
        <v>398.79999999999563</v>
      </c>
      <c r="J1434" s="227">
        <v>477.80000000000018</v>
      </c>
      <c r="K1434" s="9">
        <v>417.39999999999964</v>
      </c>
      <c r="L1434" s="288"/>
      <c r="M1434" s="72">
        <f t="shared" si="37"/>
        <v>1293.9999999999955</v>
      </c>
      <c r="O1434" t="s">
        <v>328</v>
      </c>
      <c r="S1434" s="294"/>
      <c r="T1434" s="68"/>
      <c r="U1434" s="396"/>
      <c r="W1434" s="68"/>
    </row>
    <row r="1435" spans="1:23" ht="15">
      <c r="A1435" s="28" t="s">
        <v>806</v>
      </c>
      <c r="B1435" s="68" t="s">
        <v>833</v>
      </c>
      <c r="E1435" s="9" t="s">
        <v>284</v>
      </c>
      <c r="F1435" s="9" t="s">
        <v>284</v>
      </c>
      <c r="G1435" s="9" t="s">
        <v>284</v>
      </c>
      <c r="H1435" s="9">
        <v>340.800000000002</v>
      </c>
      <c r="I1435" s="9">
        <v>278.60000000000036</v>
      </c>
      <c r="J1435" s="9">
        <v>377.30000000000109</v>
      </c>
      <c r="K1435" s="9">
        <v>288.49999999999909</v>
      </c>
      <c r="M1435" s="72">
        <f t="shared" si="37"/>
        <v>1285.2000000000025</v>
      </c>
      <c r="S1435" s="68"/>
      <c r="T1435" s="68"/>
      <c r="U1435" s="396"/>
      <c r="W1435" s="68"/>
    </row>
    <row r="1436" spans="1:23" ht="15">
      <c r="A1436" s="28" t="s">
        <v>807</v>
      </c>
      <c r="B1436" s="68" t="s">
        <v>155</v>
      </c>
      <c r="E1436" s="9" t="s">
        <v>284</v>
      </c>
      <c r="F1436" s="9" t="s">
        <v>284</v>
      </c>
      <c r="G1436" s="9">
        <v>303.5</v>
      </c>
      <c r="H1436" s="9">
        <v>198</v>
      </c>
      <c r="I1436" s="9">
        <v>255.5</v>
      </c>
      <c r="J1436" s="9">
        <v>244.90000000000055</v>
      </c>
      <c r="K1436" s="9">
        <v>275.99999999999909</v>
      </c>
      <c r="M1436" s="72">
        <f t="shared" si="37"/>
        <v>1277.8999999999996</v>
      </c>
      <c r="S1436" s="28"/>
      <c r="T1436" s="68"/>
      <c r="U1436" s="397"/>
      <c r="W1436" s="68"/>
    </row>
    <row r="1437" spans="1:23" ht="15">
      <c r="A1437" s="28" t="s">
        <v>808</v>
      </c>
      <c r="B1437" s="68" t="s">
        <v>871</v>
      </c>
      <c r="E1437" s="9" t="s">
        <v>284</v>
      </c>
      <c r="F1437" s="9" t="s">
        <v>284</v>
      </c>
      <c r="G1437" s="9" t="s">
        <v>284</v>
      </c>
      <c r="H1437" s="227">
        <v>541.59999999999854</v>
      </c>
      <c r="I1437" s="9">
        <v>227.99999999999818</v>
      </c>
      <c r="J1437" s="9">
        <v>349.29999999999745</v>
      </c>
      <c r="K1437" s="9">
        <v>147.29999999999927</v>
      </c>
      <c r="M1437" s="72">
        <f t="shared" si="37"/>
        <v>1266.1999999999935</v>
      </c>
      <c r="O1437" t="s">
        <v>289</v>
      </c>
      <c r="S1437" s="68"/>
      <c r="T1437" s="68"/>
      <c r="U1437" s="396"/>
      <c r="W1437" s="68"/>
    </row>
    <row r="1438" spans="1:23" ht="15">
      <c r="A1438" s="28" t="s">
        <v>810</v>
      </c>
      <c r="B1438" s="68" t="s">
        <v>35</v>
      </c>
      <c r="E1438" s="9">
        <v>98.7</v>
      </c>
      <c r="F1438" s="9">
        <v>163.69999999999999</v>
      </c>
      <c r="G1438" s="9">
        <v>190.7</v>
      </c>
      <c r="H1438" s="9">
        <v>292.19999999999982</v>
      </c>
      <c r="I1438" s="222">
        <v>489</v>
      </c>
      <c r="J1438" s="9" t="s">
        <v>284</v>
      </c>
      <c r="K1438" s="9" t="s">
        <v>284</v>
      </c>
      <c r="L1438" s="74"/>
      <c r="M1438" s="72">
        <f t="shared" si="37"/>
        <v>1234.2999999999997</v>
      </c>
      <c r="O1438" t="s">
        <v>306</v>
      </c>
      <c r="S1438" s="294"/>
      <c r="T1438" s="68"/>
      <c r="U1438" s="397"/>
      <c r="W1438" s="68"/>
    </row>
    <row r="1439" spans="1:23" ht="15">
      <c r="A1439" s="28" t="s">
        <v>816</v>
      </c>
      <c r="B1439" s="240" t="s">
        <v>1835</v>
      </c>
      <c r="C1439" s="3"/>
      <c r="D1439" s="3"/>
      <c r="E1439" s="9" t="s">
        <v>284</v>
      </c>
      <c r="F1439" s="9" t="s">
        <v>284</v>
      </c>
      <c r="G1439" s="9" t="s">
        <v>284</v>
      </c>
      <c r="H1439" s="9" t="s">
        <v>284</v>
      </c>
      <c r="I1439" s="9">
        <v>327.49999999999818</v>
      </c>
      <c r="J1439" s="222">
        <v>557.80000000000018</v>
      </c>
      <c r="K1439" s="9">
        <v>331.20000000000073</v>
      </c>
      <c r="M1439" s="72">
        <f t="shared" si="37"/>
        <v>1216.4999999999991</v>
      </c>
      <c r="O1439" t="s">
        <v>306</v>
      </c>
      <c r="S1439" s="294"/>
      <c r="T1439" s="68"/>
      <c r="U1439" s="397"/>
      <c r="W1439" s="68"/>
    </row>
    <row r="1440" spans="1:23" ht="15">
      <c r="A1440" s="28" t="s">
        <v>818</v>
      </c>
      <c r="B1440" s="68" t="s">
        <v>824</v>
      </c>
      <c r="E1440" s="9" t="s">
        <v>284</v>
      </c>
      <c r="F1440" s="9" t="s">
        <v>284</v>
      </c>
      <c r="G1440" s="9" t="s">
        <v>284</v>
      </c>
      <c r="H1440" s="9">
        <v>358.10000000000127</v>
      </c>
      <c r="I1440" s="9">
        <v>121.40000000000327</v>
      </c>
      <c r="J1440" s="9">
        <v>327.10000000000218</v>
      </c>
      <c r="K1440" s="9">
        <v>363.29999999999836</v>
      </c>
      <c r="M1440" s="72">
        <f t="shared" si="37"/>
        <v>1169.9000000000051</v>
      </c>
      <c r="S1440" s="235"/>
      <c r="T1440" s="68"/>
      <c r="U1440" s="397"/>
      <c r="W1440" s="68"/>
    </row>
    <row r="1441" spans="1:23" ht="15">
      <c r="A1441" s="28" t="s">
        <v>821</v>
      </c>
      <c r="B1441" s="68" t="s">
        <v>826</v>
      </c>
      <c r="E1441" s="9" t="s">
        <v>284</v>
      </c>
      <c r="F1441" s="9" t="s">
        <v>284</v>
      </c>
      <c r="G1441" s="9" t="s">
        <v>284</v>
      </c>
      <c r="H1441" s="9">
        <v>313.20000000000073</v>
      </c>
      <c r="I1441" s="9">
        <v>207.99999999999636</v>
      </c>
      <c r="J1441" s="9">
        <v>246.5</v>
      </c>
      <c r="K1441" s="9">
        <v>369.25000000000091</v>
      </c>
      <c r="M1441" s="72">
        <f t="shared" si="37"/>
        <v>1136.949999999998</v>
      </c>
      <c r="S1441" s="68"/>
      <c r="T1441" s="68"/>
      <c r="U1441" s="397"/>
      <c r="W1441" s="68"/>
    </row>
    <row r="1442" spans="1:23" ht="15">
      <c r="A1442" s="28" t="s">
        <v>822</v>
      </c>
      <c r="B1442" s="68" t="s">
        <v>834</v>
      </c>
      <c r="E1442" s="9" t="s">
        <v>284</v>
      </c>
      <c r="F1442" s="9" t="s">
        <v>284</v>
      </c>
      <c r="G1442" s="9" t="s">
        <v>284</v>
      </c>
      <c r="H1442" s="9">
        <v>209.75000000000273</v>
      </c>
      <c r="I1442" s="9">
        <v>375.19999999999709</v>
      </c>
      <c r="J1442" s="9">
        <v>361.29999999999836</v>
      </c>
      <c r="K1442" s="9">
        <v>181.59999999999854</v>
      </c>
      <c r="M1442" s="72">
        <f t="shared" si="37"/>
        <v>1127.8499999999967</v>
      </c>
      <c r="S1442" s="68"/>
      <c r="T1442" s="68"/>
      <c r="U1442" s="396"/>
      <c r="W1442" s="68"/>
    </row>
    <row r="1443" spans="1:23" ht="15">
      <c r="A1443" s="28" t="s">
        <v>825</v>
      </c>
      <c r="B1443" s="240" t="s">
        <v>1842</v>
      </c>
      <c r="C1443" s="3"/>
      <c r="D1443" s="3"/>
      <c r="E1443" s="9" t="s">
        <v>284</v>
      </c>
      <c r="F1443" s="9" t="s">
        <v>284</v>
      </c>
      <c r="G1443" s="9" t="s">
        <v>284</v>
      </c>
      <c r="H1443" s="9" t="s">
        <v>284</v>
      </c>
      <c r="I1443" s="227">
        <v>419.79999999999927</v>
      </c>
      <c r="J1443" s="9">
        <v>468.00000000000091</v>
      </c>
      <c r="K1443" s="9">
        <v>207</v>
      </c>
      <c r="M1443" s="72">
        <f t="shared" si="37"/>
        <v>1094.8000000000002</v>
      </c>
      <c r="O1443" t="s">
        <v>298</v>
      </c>
      <c r="S1443" s="294"/>
      <c r="T1443" s="68"/>
      <c r="U1443" s="396"/>
      <c r="W1443" s="68"/>
    </row>
    <row r="1444" spans="1:23" ht="15">
      <c r="A1444" s="28" t="s">
        <v>827</v>
      </c>
      <c r="B1444" s="68" t="s">
        <v>4</v>
      </c>
      <c r="E1444" s="9">
        <v>91.1</v>
      </c>
      <c r="F1444" s="9">
        <v>120.5</v>
      </c>
      <c r="G1444" s="9">
        <v>170.4</v>
      </c>
      <c r="H1444" s="9">
        <v>384.49999999999818</v>
      </c>
      <c r="I1444" s="9">
        <v>285</v>
      </c>
      <c r="J1444" s="9" t="s">
        <v>284</v>
      </c>
      <c r="K1444" s="9" t="s">
        <v>284</v>
      </c>
      <c r="L1444" s="74"/>
      <c r="M1444" s="72">
        <f t="shared" si="37"/>
        <v>1051.4999999999982</v>
      </c>
      <c r="S1444" s="294"/>
      <c r="T1444" s="68"/>
      <c r="U1444" s="397"/>
      <c r="W1444" s="68"/>
    </row>
    <row r="1445" spans="1:23" ht="15">
      <c r="A1445" s="28" t="s">
        <v>832</v>
      </c>
      <c r="B1445" s="68" t="s">
        <v>29</v>
      </c>
      <c r="E1445" s="227">
        <v>511.4</v>
      </c>
      <c r="F1445" s="9">
        <v>121.5</v>
      </c>
      <c r="G1445" s="9">
        <v>115.9</v>
      </c>
      <c r="H1445" s="9" t="s">
        <v>284</v>
      </c>
      <c r="I1445" s="9" t="s">
        <v>284</v>
      </c>
      <c r="J1445" s="9">
        <v>293.19999999999982</v>
      </c>
      <c r="K1445" s="9" t="s">
        <v>284</v>
      </c>
      <c r="M1445" s="72">
        <f t="shared" si="37"/>
        <v>1041.9999999999998</v>
      </c>
      <c r="O1445" t="s">
        <v>298</v>
      </c>
      <c r="S1445" s="235"/>
      <c r="T1445" s="68"/>
      <c r="U1445" s="396"/>
      <c r="W1445" s="68"/>
    </row>
    <row r="1446" spans="1:23" ht="15">
      <c r="A1446" s="28" t="s">
        <v>836</v>
      </c>
      <c r="B1446" s="28" t="s">
        <v>804</v>
      </c>
      <c r="E1446" s="9" t="s">
        <v>284</v>
      </c>
      <c r="F1446" s="9" t="s">
        <v>284</v>
      </c>
      <c r="G1446" s="9" t="s">
        <v>284</v>
      </c>
      <c r="H1446" s="9">
        <v>184.00000000000182</v>
      </c>
      <c r="I1446" s="9">
        <v>263.20000000000255</v>
      </c>
      <c r="J1446" s="9">
        <v>336.5</v>
      </c>
      <c r="K1446" s="9">
        <v>204.90000000000146</v>
      </c>
      <c r="M1446" s="72">
        <f t="shared" si="37"/>
        <v>988.60000000000582</v>
      </c>
      <c r="S1446" s="235"/>
      <c r="T1446" s="68"/>
      <c r="U1446" s="396"/>
      <c r="W1446" s="68"/>
    </row>
    <row r="1447" spans="1:23" ht="15">
      <c r="A1447" s="28" t="s">
        <v>837</v>
      </c>
      <c r="B1447" s="68" t="s">
        <v>850</v>
      </c>
      <c r="E1447" s="9" t="s">
        <v>284</v>
      </c>
      <c r="F1447" s="9" t="s">
        <v>284</v>
      </c>
      <c r="G1447" s="9" t="s">
        <v>284</v>
      </c>
      <c r="H1447" s="9">
        <v>343.09999999999854</v>
      </c>
      <c r="I1447" s="9">
        <v>177.30000000000655</v>
      </c>
      <c r="J1447" s="9">
        <v>322.00000000000091</v>
      </c>
      <c r="K1447" s="9">
        <v>143.99999999999909</v>
      </c>
      <c r="M1447" s="72">
        <f t="shared" si="37"/>
        <v>986.40000000000509</v>
      </c>
      <c r="S1447" s="235"/>
      <c r="T1447" s="68"/>
      <c r="U1447" s="396"/>
      <c r="W1447" s="68"/>
    </row>
    <row r="1448" spans="1:23" ht="15">
      <c r="A1448" s="28" t="s">
        <v>838</v>
      </c>
      <c r="B1448" s="68" t="s">
        <v>158</v>
      </c>
      <c r="E1448" s="9" t="s">
        <v>284</v>
      </c>
      <c r="F1448" s="9" t="s">
        <v>284</v>
      </c>
      <c r="G1448" s="227">
        <v>324</v>
      </c>
      <c r="H1448" s="9">
        <v>195.80000000000018</v>
      </c>
      <c r="I1448" s="227">
        <v>450.10000000000218</v>
      </c>
      <c r="J1448" s="9" t="s">
        <v>284</v>
      </c>
      <c r="K1448" s="9" t="s">
        <v>284</v>
      </c>
      <c r="L1448" s="74"/>
      <c r="M1448" s="72">
        <f t="shared" si="37"/>
        <v>969.90000000000236</v>
      </c>
      <c r="O1448" t="s">
        <v>295</v>
      </c>
      <c r="S1448" s="294"/>
      <c r="T1448" s="68"/>
      <c r="U1448" s="397"/>
      <c r="W1448" s="68"/>
    </row>
    <row r="1449" spans="1:23" ht="15">
      <c r="A1449" s="28" t="s">
        <v>844</v>
      </c>
      <c r="B1449" s="28" t="s">
        <v>805</v>
      </c>
      <c r="E1449" s="9" t="s">
        <v>284</v>
      </c>
      <c r="F1449" s="9" t="s">
        <v>284</v>
      </c>
      <c r="G1449" s="9" t="s">
        <v>284</v>
      </c>
      <c r="H1449" s="9">
        <v>133.20000000000255</v>
      </c>
      <c r="I1449" s="9">
        <v>309.90000000000327</v>
      </c>
      <c r="J1449" s="9">
        <v>250</v>
      </c>
      <c r="K1449" s="9">
        <v>262.09999999999945</v>
      </c>
      <c r="M1449" s="72">
        <f t="shared" si="37"/>
        <v>955.20000000000528</v>
      </c>
      <c r="S1449" s="68"/>
      <c r="T1449" s="68"/>
      <c r="U1449" s="396"/>
      <c r="W1449" s="68"/>
    </row>
    <row r="1450" spans="1:23" ht="15">
      <c r="A1450" s="28" t="s">
        <v>852</v>
      </c>
      <c r="B1450" s="240" t="s">
        <v>1837</v>
      </c>
      <c r="C1450" s="3"/>
      <c r="D1450" s="3"/>
      <c r="E1450" s="9" t="s">
        <v>284</v>
      </c>
      <c r="F1450" s="9" t="s">
        <v>284</v>
      </c>
      <c r="G1450" s="9" t="s">
        <v>284</v>
      </c>
      <c r="H1450" s="9" t="s">
        <v>284</v>
      </c>
      <c r="I1450" s="9">
        <v>202.80000000000109</v>
      </c>
      <c r="J1450" s="9">
        <v>446.80000000000109</v>
      </c>
      <c r="K1450" s="9">
        <v>301.05000000000291</v>
      </c>
      <c r="M1450" s="72">
        <f t="shared" si="37"/>
        <v>950.65000000000509</v>
      </c>
      <c r="S1450" s="294"/>
      <c r="T1450" s="68"/>
      <c r="U1450" s="396"/>
      <c r="W1450" s="68"/>
    </row>
    <row r="1451" spans="1:23" ht="15">
      <c r="A1451" s="28" t="s">
        <v>856</v>
      </c>
      <c r="B1451" s="68" t="s">
        <v>840</v>
      </c>
      <c r="E1451" s="9" t="s">
        <v>284</v>
      </c>
      <c r="F1451" s="9" t="s">
        <v>284</v>
      </c>
      <c r="G1451" s="9" t="s">
        <v>284</v>
      </c>
      <c r="H1451" s="227">
        <v>440.70000000000073</v>
      </c>
      <c r="I1451" s="224">
        <v>501.99999999999636</v>
      </c>
      <c r="J1451" s="9" t="s">
        <v>284</v>
      </c>
      <c r="K1451" s="9" t="s">
        <v>284</v>
      </c>
      <c r="L1451" s="74"/>
      <c r="M1451" s="72">
        <f t="shared" si="37"/>
        <v>942.69999999999709</v>
      </c>
      <c r="O1451" t="s">
        <v>344</v>
      </c>
      <c r="R1451" s="226" t="s">
        <v>1972</v>
      </c>
      <c r="S1451" s="68"/>
      <c r="T1451" s="68"/>
      <c r="U1451" s="397"/>
      <c r="W1451" s="68"/>
    </row>
    <row r="1452" spans="1:23" ht="15">
      <c r="A1452" s="28" t="s">
        <v>857</v>
      </c>
      <c r="B1452" s="68" t="s">
        <v>820</v>
      </c>
      <c r="E1452" s="9" t="s">
        <v>284</v>
      </c>
      <c r="F1452" s="9" t="s">
        <v>284</v>
      </c>
      <c r="G1452" s="9" t="s">
        <v>284</v>
      </c>
      <c r="H1452" s="9">
        <v>264.70000000000073</v>
      </c>
      <c r="I1452" s="9">
        <v>255.10000000000218</v>
      </c>
      <c r="J1452" s="9">
        <v>185.69999999999982</v>
      </c>
      <c r="K1452" s="9">
        <v>232.09999999999945</v>
      </c>
      <c r="M1452" s="72">
        <f t="shared" si="37"/>
        <v>937.60000000000218</v>
      </c>
      <c r="S1452" s="68"/>
      <c r="T1452" s="68"/>
      <c r="U1452" s="396"/>
      <c r="W1452" s="68"/>
    </row>
    <row r="1453" spans="1:23" ht="15">
      <c r="A1453" s="28" t="s">
        <v>858</v>
      </c>
      <c r="B1453" s="240" t="s">
        <v>1828</v>
      </c>
      <c r="C1453" s="3"/>
      <c r="D1453" s="3"/>
      <c r="E1453" s="9" t="s">
        <v>284</v>
      </c>
      <c r="F1453" s="9" t="s">
        <v>284</v>
      </c>
      <c r="G1453" s="9" t="s">
        <v>284</v>
      </c>
      <c r="H1453" s="9" t="s">
        <v>284</v>
      </c>
      <c r="I1453" s="9">
        <v>241.30000000000291</v>
      </c>
      <c r="J1453" s="9">
        <v>463.5</v>
      </c>
      <c r="K1453" s="9">
        <v>207</v>
      </c>
      <c r="M1453" s="72">
        <f t="shared" si="37"/>
        <v>911.80000000000291</v>
      </c>
      <c r="S1453" s="68"/>
      <c r="T1453" s="68"/>
      <c r="U1453" s="396"/>
      <c r="W1453" s="68"/>
    </row>
    <row r="1454" spans="1:23" ht="15">
      <c r="A1454" s="28" t="s">
        <v>864</v>
      </c>
      <c r="B1454" s="68" t="s">
        <v>854</v>
      </c>
      <c r="E1454" s="9" t="s">
        <v>284</v>
      </c>
      <c r="F1454" s="9" t="s">
        <v>284</v>
      </c>
      <c r="G1454" s="9" t="s">
        <v>284</v>
      </c>
      <c r="H1454" s="9">
        <v>318.19999999999891</v>
      </c>
      <c r="I1454" s="9">
        <v>65.5</v>
      </c>
      <c r="J1454" s="9">
        <v>346.90000000000055</v>
      </c>
      <c r="K1454" s="9">
        <v>144</v>
      </c>
      <c r="M1454" s="72">
        <f t="shared" si="37"/>
        <v>874.59999999999945</v>
      </c>
      <c r="S1454" s="28"/>
      <c r="T1454" s="68"/>
      <c r="U1454" s="396"/>
      <c r="W1454" s="68"/>
    </row>
    <row r="1455" spans="1:23" ht="15">
      <c r="A1455" s="28" t="s">
        <v>865</v>
      </c>
      <c r="B1455" s="294" t="s">
        <v>2222</v>
      </c>
      <c r="C1455" s="3"/>
      <c r="D1455" s="3"/>
      <c r="E1455" s="9" t="s">
        <v>284</v>
      </c>
      <c r="F1455" s="9" t="s">
        <v>284</v>
      </c>
      <c r="G1455" s="9" t="s">
        <v>284</v>
      </c>
      <c r="H1455" s="9" t="s">
        <v>284</v>
      </c>
      <c r="I1455" s="9" t="s">
        <v>284</v>
      </c>
      <c r="J1455" s="9">
        <v>305.89999999999873</v>
      </c>
      <c r="K1455" s="227">
        <v>568.10000000000127</v>
      </c>
      <c r="M1455" s="72">
        <f t="shared" si="37"/>
        <v>874</v>
      </c>
      <c r="O1455" t="s">
        <v>290</v>
      </c>
      <c r="S1455" s="68"/>
      <c r="T1455" s="68"/>
      <c r="U1455" s="396"/>
      <c r="W1455" s="68"/>
    </row>
    <row r="1456" spans="1:23" ht="15">
      <c r="A1456" s="28" t="s">
        <v>866</v>
      </c>
      <c r="B1456" s="240" t="s">
        <v>1823</v>
      </c>
      <c r="C1456" s="3"/>
      <c r="D1456" s="3"/>
      <c r="E1456" s="9" t="s">
        <v>284</v>
      </c>
      <c r="F1456" s="9" t="s">
        <v>284</v>
      </c>
      <c r="G1456" s="9" t="s">
        <v>284</v>
      </c>
      <c r="H1456" s="9" t="s">
        <v>284</v>
      </c>
      <c r="I1456" s="9">
        <v>253.80000000000291</v>
      </c>
      <c r="J1456" s="9">
        <v>329.60000000000127</v>
      </c>
      <c r="K1456" s="9">
        <v>281.99999999999909</v>
      </c>
      <c r="M1456" s="72">
        <f t="shared" si="37"/>
        <v>865.40000000000327</v>
      </c>
      <c r="S1456" s="235"/>
      <c r="T1456" s="68"/>
      <c r="U1456" s="396"/>
      <c r="W1456" s="68"/>
    </row>
    <row r="1457" spans="1:23" ht="15">
      <c r="A1457" s="28" t="s">
        <v>868</v>
      </c>
      <c r="B1457" s="68" t="s">
        <v>815</v>
      </c>
      <c r="E1457" s="9" t="s">
        <v>284</v>
      </c>
      <c r="F1457" s="9" t="s">
        <v>284</v>
      </c>
      <c r="G1457" s="9" t="s">
        <v>284</v>
      </c>
      <c r="H1457" s="9">
        <v>412.29999999999836</v>
      </c>
      <c r="I1457" s="227">
        <v>443.79999999999927</v>
      </c>
      <c r="J1457" s="9" t="s">
        <v>284</v>
      </c>
      <c r="K1457" s="9" t="s">
        <v>284</v>
      </c>
      <c r="L1457" s="74"/>
      <c r="M1457" s="72">
        <f t="shared" si="37"/>
        <v>856.09999999999764</v>
      </c>
      <c r="O1457" t="s">
        <v>290</v>
      </c>
      <c r="S1457" s="68"/>
      <c r="T1457" s="68"/>
      <c r="U1457" s="396"/>
      <c r="W1457" s="68"/>
    </row>
    <row r="1458" spans="1:23" ht="15">
      <c r="A1458" s="28" t="s">
        <v>869</v>
      </c>
      <c r="B1458" s="240" t="s">
        <v>1833</v>
      </c>
      <c r="C1458" s="3"/>
      <c r="D1458" s="3"/>
      <c r="E1458" s="9" t="s">
        <v>284</v>
      </c>
      <c r="F1458" s="9" t="s">
        <v>284</v>
      </c>
      <c r="G1458" s="9" t="s">
        <v>284</v>
      </c>
      <c r="H1458" s="9" t="s">
        <v>284</v>
      </c>
      <c r="I1458" s="9">
        <v>252.79999999999745</v>
      </c>
      <c r="J1458" s="9">
        <v>355.10000000000036</v>
      </c>
      <c r="K1458" s="9">
        <v>239.19999999999891</v>
      </c>
      <c r="M1458" s="72">
        <f t="shared" si="37"/>
        <v>847.09999999999673</v>
      </c>
      <c r="S1458" s="294"/>
      <c r="T1458" s="68"/>
      <c r="U1458" s="397"/>
      <c r="W1458" s="68"/>
    </row>
    <row r="1459" spans="1:23" ht="15">
      <c r="A1459" s="28" t="s">
        <v>870</v>
      </c>
      <c r="B1459" s="294" t="s">
        <v>2218</v>
      </c>
      <c r="C1459" s="3"/>
      <c r="D1459" s="3"/>
      <c r="E1459" s="9" t="s">
        <v>284</v>
      </c>
      <c r="F1459" s="9" t="s">
        <v>284</v>
      </c>
      <c r="G1459" s="9" t="s">
        <v>284</v>
      </c>
      <c r="H1459" s="9" t="s">
        <v>284</v>
      </c>
      <c r="I1459" s="9" t="s">
        <v>284</v>
      </c>
      <c r="J1459" s="9">
        <v>259.20000000000073</v>
      </c>
      <c r="K1459" s="227">
        <v>517.39999999999873</v>
      </c>
      <c r="M1459" s="72">
        <f t="shared" si="37"/>
        <v>776.59999999999945</v>
      </c>
      <c r="O1459" t="s">
        <v>298</v>
      </c>
      <c r="S1459" s="68"/>
      <c r="T1459" s="68"/>
      <c r="U1459" s="396"/>
      <c r="W1459" s="68"/>
    </row>
    <row r="1460" spans="1:23" ht="15">
      <c r="A1460" s="28" t="s">
        <v>873</v>
      </c>
      <c r="B1460" s="240" t="s">
        <v>1825</v>
      </c>
      <c r="C1460" s="3"/>
      <c r="D1460" s="3"/>
      <c r="E1460" s="9" t="s">
        <v>284</v>
      </c>
      <c r="F1460" s="9" t="s">
        <v>284</v>
      </c>
      <c r="G1460" s="9" t="s">
        <v>284</v>
      </c>
      <c r="H1460" s="9" t="s">
        <v>284</v>
      </c>
      <c r="I1460" s="9">
        <v>272.79999999999563</v>
      </c>
      <c r="J1460" s="9">
        <v>321.09999999999945</v>
      </c>
      <c r="K1460" s="9">
        <v>142.99999999999818</v>
      </c>
      <c r="M1460" s="72">
        <f t="shared" si="37"/>
        <v>736.89999999999327</v>
      </c>
      <c r="S1460" s="68"/>
      <c r="T1460" s="68"/>
      <c r="U1460" s="397"/>
      <c r="W1460" s="68"/>
    </row>
    <row r="1461" spans="1:23" ht="15">
      <c r="A1461" s="28" t="s">
        <v>999</v>
      </c>
      <c r="B1461" s="294" t="s">
        <v>2224</v>
      </c>
      <c r="C1461" s="3"/>
      <c r="D1461" s="3"/>
      <c r="E1461" s="9" t="s">
        <v>284</v>
      </c>
      <c r="F1461" s="9" t="s">
        <v>284</v>
      </c>
      <c r="G1461" s="9" t="s">
        <v>284</v>
      </c>
      <c r="H1461" s="9" t="s">
        <v>284</v>
      </c>
      <c r="I1461" s="9" t="s">
        <v>284</v>
      </c>
      <c r="J1461" s="9">
        <v>454.30000000000018</v>
      </c>
      <c r="K1461" s="9">
        <v>265.49999999999909</v>
      </c>
      <c r="M1461" s="72">
        <f t="shared" si="37"/>
        <v>719.79999999999927</v>
      </c>
      <c r="S1461" s="294"/>
      <c r="T1461" s="68"/>
      <c r="U1461" s="397"/>
      <c r="W1461" s="68"/>
    </row>
    <row r="1462" spans="1:23" ht="15">
      <c r="A1462" s="28" t="s">
        <v>1000</v>
      </c>
      <c r="B1462" s="240" t="s">
        <v>1840</v>
      </c>
      <c r="C1462" s="3"/>
      <c r="D1462" s="3"/>
      <c r="E1462" s="9" t="s">
        <v>284</v>
      </c>
      <c r="F1462" s="9" t="s">
        <v>284</v>
      </c>
      <c r="G1462" s="9" t="s">
        <v>284</v>
      </c>
      <c r="H1462" s="9" t="s">
        <v>284</v>
      </c>
      <c r="I1462" s="9">
        <v>97.000000000001819</v>
      </c>
      <c r="J1462" s="9">
        <v>353.79999999999927</v>
      </c>
      <c r="K1462" s="9">
        <v>264.00000000000091</v>
      </c>
      <c r="M1462" s="72">
        <f t="shared" si="37"/>
        <v>714.800000000002</v>
      </c>
      <c r="S1462" s="294"/>
      <c r="T1462" s="68"/>
      <c r="U1462" s="396"/>
      <c r="W1462" s="68"/>
    </row>
    <row r="1463" spans="1:23" ht="15">
      <c r="A1463" s="28" t="s">
        <v>1001</v>
      </c>
      <c r="B1463" s="28" t="s">
        <v>799</v>
      </c>
      <c r="E1463" s="9" t="s">
        <v>284</v>
      </c>
      <c r="F1463" s="9" t="s">
        <v>284</v>
      </c>
      <c r="G1463" s="9" t="s">
        <v>284</v>
      </c>
      <c r="H1463" s="9">
        <v>235.09999999999945</v>
      </c>
      <c r="I1463" s="9">
        <v>117.39999999999964</v>
      </c>
      <c r="J1463" s="9">
        <v>133.40000000000009</v>
      </c>
      <c r="K1463" s="9">
        <v>183.30000000000109</v>
      </c>
      <c r="M1463" s="72">
        <f t="shared" si="37"/>
        <v>669.20000000000027</v>
      </c>
      <c r="S1463" s="68"/>
      <c r="T1463" s="68"/>
      <c r="U1463" s="397"/>
      <c r="W1463" s="68"/>
    </row>
    <row r="1464" spans="1:23" ht="15">
      <c r="A1464" s="28" t="s">
        <v>1002</v>
      </c>
      <c r="B1464" s="68" t="s">
        <v>819</v>
      </c>
      <c r="E1464" s="9" t="s">
        <v>284</v>
      </c>
      <c r="F1464" s="9" t="s">
        <v>284</v>
      </c>
      <c r="G1464" s="9" t="s">
        <v>284</v>
      </c>
      <c r="H1464" s="9">
        <v>150.39999999999964</v>
      </c>
      <c r="I1464" s="9">
        <v>2.1000000000003638</v>
      </c>
      <c r="J1464" s="9">
        <v>291.80000000000109</v>
      </c>
      <c r="K1464" s="9">
        <v>220.79999999999745</v>
      </c>
      <c r="M1464" s="72">
        <f t="shared" si="37"/>
        <v>665.09999999999854</v>
      </c>
      <c r="S1464" s="294"/>
      <c r="T1464" s="68"/>
      <c r="U1464" s="397"/>
      <c r="W1464" s="68"/>
    </row>
    <row r="1465" spans="1:23" ht="15">
      <c r="A1465" s="28" t="s">
        <v>1003</v>
      </c>
      <c r="B1465" s="240" t="s">
        <v>1841</v>
      </c>
      <c r="C1465" s="3"/>
      <c r="D1465" s="3"/>
      <c r="E1465" s="9" t="s">
        <v>284</v>
      </c>
      <c r="F1465" s="9" t="s">
        <v>284</v>
      </c>
      <c r="G1465" s="9" t="s">
        <v>284</v>
      </c>
      <c r="H1465" s="9" t="s">
        <v>284</v>
      </c>
      <c r="I1465" s="9">
        <v>5.499999999996362</v>
      </c>
      <c r="J1465" s="9">
        <v>333.69999999999982</v>
      </c>
      <c r="K1465" s="9">
        <v>282.15000000000146</v>
      </c>
      <c r="M1465" s="72">
        <f t="shared" ref="M1465:M1501" si="38">SUM(E1465:K1465)</f>
        <v>621.34999999999764</v>
      </c>
      <c r="S1465" s="294"/>
      <c r="T1465" s="68"/>
      <c r="U1465" s="396"/>
      <c r="W1465" s="68"/>
    </row>
    <row r="1466" spans="1:23" ht="15">
      <c r="A1466" s="28" t="s">
        <v>1004</v>
      </c>
      <c r="B1466" s="68" t="s">
        <v>835</v>
      </c>
      <c r="E1466" s="9" t="s">
        <v>284</v>
      </c>
      <c r="F1466" s="9" t="s">
        <v>284</v>
      </c>
      <c r="G1466" s="9" t="s">
        <v>284</v>
      </c>
      <c r="H1466" s="9">
        <v>120</v>
      </c>
      <c r="I1466" s="9">
        <v>51.000000000001819</v>
      </c>
      <c r="J1466" s="9">
        <v>290.30000000000018</v>
      </c>
      <c r="K1466" s="9">
        <v>157.10000000000127</v>
      </c>
      <c r="M1466" s="72">
        <f t="shared" si="38"/>
        <v>618.40000000000327</v>
      </c>
      <c r="S1466" s="294"/>
      <c r="T1466" s="68"/>
      <c r="U1466" s="396"/>
      <c r="W1466" s="68"/>
    </row>
    <row r="1467" spans="1:23" ht="15">
      <c r="A1467" s="28" t="s">
        <v>1005</v>
      </c>
      <c r="B1467" s="294" t="s">
        <v>2256</v>
      </c>
      <c r="C1467" s="3"/>
      <c r="D1467" s="3"/>
      <c r="E1467" s="9" t="s">
        <v>284</v>
      </c>
      <c r="F1467" s="9" t="s">
        <v>284</v>
      </c>
      <c r="G1467" s="9" t="s">
        <v>284</v>
      </c>
      <c r="H1467" s="9" t="s">
        <v>284</v>
      </c>
      <c r="I1467" s="9" t="s">
        <v>284</v>
      </c>
      <c r="J1467" s="9" t="s">
        <v>284</v>
      </c>
      <c r="K1467" s="222">
        <v>608.50000000000091</v>
      </c>
      <c r="L1467" s="74"/>
      <c r="M1467" s="72">
        <f t="shared" si="38"/>
        <v>608.50000000000091</v>
      </c>
      <c r="O1467" t="s">
        <v>306</v>
      </c>
      <c r="S1467" s="68"/>
      <c r="T1467" s="68"/>
      <c r="U1467" s="396"/>
      <c r="W1467" s="68"/>
    </row>
    <row r="1468" spans="1:23" ht="15">
      <c r="A1468" s="28" t="s">
        <v>1006</v>
      </c>
      <c r="B1468" s="68" t="s">
        <v>179</v>
      </c>
      <c r="E1468" s="227">
        <v>593.20000000000005</v>
      </c>
      <c r="F1468" s="9" t="s">
        <v>284</v>
      </c>
      <c r="G1468" s="9" t="s">
        <v>284</v>
      </c>
      <c r="H1468" s="9" t="s">
        <v>284</v>
      </c>
      <c r="I1468" s="9" t="s">
        <v>284</v>
      </c>
      <c r="J1468" s="9" t="s">
        <v>284</v>
      </c>
      <c r="K1468" s="9" t="s">
        <v>284</v>
      </c>
      <c r="L1468" s="74"/>
      <c r="M1468" s="72">
        <f t="shared" si="38"/>
        <v>593.20000000000005</v>
      </c>
      <c r="O1468" t="s">
        <v>290</v>
      </c>
      <c r="S1468" s="68"/>
      <c r="T1468" s="68"/>
      <c r="U1468" s="396"/>
      <c r="W1468" s="68"/>
    </row>
    <row r="1469" spans="1:23" ht="15">
      <c r="A1469" s="28" t="s">
        <v>1007</v>
      </c>
      <c r="B1469" s="240" t="s">
        <v>1834</v>
      </c>
      <c r="C1469" s="3"/>
      <c r="D1469" s="3"/>
      <c r="E1469" s="9" t="s">
        <v>284</v>
      </c>
      <c r="F1469" s="9" t="s">
        <v>284</v>
      </c>
      <c r="G1469" s="9" t="s">
        <v>284</v>
      </c>
      <c r="H1469" s="9" t="s">
        <v>284</v>
      </c>
      <c r="I1469" s="9">
        <v>6.999999999996362</v>
      </c>
      <c r="J1469" s="9">
        <v>304.79999999999836</v>
      </c>
      <c r="K1469" s="9">
        <v>271.79999999999927</v>
      </c>
      <c r="M1469" s="72">
        <f t="shared" si="38"/>
        <v>583.599999999994</v>
      </c>
      <c r="S1469" s="68"/>
      <c r="T1469" s="68"/>
      <c r="U1469" s="397"/>
      <c r="W1469" s="68"/>
    </row>
    <row r="1470" spans="1:23" ht="15">
      <c r="A1470" s="28" t="s">
        <v>1008</v>
      </c>
      <c r="B1470" s="68" t="s">
        <v>178</v>
      </c>
      <c r="E1470" s="9">
        <v>261.60000000000002</v>
      </c>
      <c r="F1470" s="227">
        <v>316.39999999999998</v>
      </c>
      <c r="G1470" s="9" t="s">
        <v>284</v>
      </c>
      <c r="H1470" s="9" t="s">
        <v>284</v>
      </c>
      <c r="I1470" s="9" t="s">
        <v>284</v>
      </c>
      <c r="J1470" s="9" t="s">
        <v>284</v>
      </c>
      <c r="K1470" s="9" t="s">
        <v>284</v>
      </c>
      <c r="L1470" s="74"/>
      <c r="M1470" s="72">
        <f t="shared" si="38"/>
        <v>578</v>
      </c>
      <c r="O1470" t="s">
        <v>290</v>
      </c>
      <c r="S1470" s="294"/>
      <c r="T1470" s="68"/>
      <c r="U1470" s="396"/>
      <c r="W1470" s="68"/>
    </row>
    <row r="1471" spans="1:23" ht="15">
      <c r="A1471" s="28" t="s">
        <v>1009</v>
      </c>
      <c r="B1471" s="294" t="s">
        <v>2221</v>
      </c>
      <c r="C1471" s="3"/>
      <c r="D1471" s="3"/>
      <c r="E1471" s="9" t="s">
        <v>284</v>
      </c>
      <c r="F1471" s="9" t="s">
        <v>284</v>
      </c>
      <c r="G1471" s="9" t="s">
        <v>284</v>
      </c>
      <c r="H1471" s="9" t="s">
        <v>284</v>
      </c>
      <c r="I1471" s="9" t="s">
        <v>284</v>
      </c>
      <c r="J1471" s="9">
        <v>353.39999999999873</v>
      </c>
      <c r="K1471" s="9">
        <v>213.60000000000127</v>
      </c>
      <c r="M1471" s="72">
        <f t="shared" si="38"/>
        <v>567</v>
      </c>
      <c r="S1471" s="294"/>
      <c r="T1471" s="68"/>
      <c r="U1471" s="396"/>
      <c r="W1471" s="68"/>
    </row>
    <row r="1472" spans="1:23" ht="15">
      <c r="A1472" s="28" t="s">
        <v>1010</v>
      </c>
      <c r="B1472" s="294" t="s">
        <v>2284</v>
      </c>
      <c r="C1472" s="3"/>
      <c r="D1472" s="3"/>
      <c r="E1472" s="9" t="s">
        <v>284</v>
      </c>
      <c r="F1472" s="9" t="s">
        <v>284</v>
      </c>
      <c r="G1472" s="9" t="s">
        <v>284</v>
      </c>
      <c r="H1472" s="9" t="s">
        <v>284</v>
      </c>
      <c r="I1472" s="9" t="s">
        <v>284</v>
      </c>
      <c r="J1472" s="9" t="s">
        <v>284</v>
      </c>
      <c r="K1472" s="227">
        <v>564.60000000000036</v>
      </c>
      <c r="L1472" s="74"/>
      <c r="M1472" s="72">
        <f t="shared" si="38"/>
        <v>564.60000000000036</v>
      </c>
      <c r="O1472" t="s">
        <v>303</v>
      </c>
      <c r="S1472" s="28"/>
      <c r="T1472" s="68"/>
      <c r="U1472" s="396"/>
      <c r="W1472" s="68"/>
    </row>
    <row r="1473" spans="1:23" ht="15">
      <c r="A1473" s="28" t="s">
        <v>1011</v>
      </c>
      <c r="B1473" s="240" t="s">
        <v>1836</v>
      </c>
      <c r="C1473" s="3"/>
      <c r="D1473" s="3"/>
      <c r="E1473" s="9" t="s">
        <v>284</v>
      </c>
      <c r="F1473" s="9" t="s">
        <v>284</v>
      </c>
      <c r="G1473" s="9" t="s">
        <v>284</v>
      </c>
      <c r="H1473" s="9" t="s">
        <v>284</v>
      </c>
      <c r="I1473" s="9">
        <v>1.3999999999978172</v>
      </c>
      <c r="J1473" s="9">
        <v>327.09999999999854</v>
      </c>
      <c r="K1473" s="9">
        <v>214.85000000000036</v>
      </c>
      <c r="M1473" s="72">
        <f t="shared" si="38"/>
        <v>543.34999999999673</v>
      </c>
      <c r="S1473" s="235"/>
      <c r="T1473" s="68"/>
      <c r="U1473" s="396"/>
      <c r="W1473" s="68"/>
    </row>
    <row r="1474" spans="1:23" ht="15">
      <c r="A1474" s="28" t="s">
        <v>1012</v>
      </c>
      <c r="B1474" s="240" t="s">
        <v>1826</v>
      </c>
      <c r="C1474" s="3"/>
      <c r="D1474" s="3"/>
      <c r="E1474" s="9" t="s">
        <v>284</v>
      </c>
      <c r="F1474" s="9" t="s">
        <v>284</v>
      </c>
      <c r="G1474" s="9" t="s">
        <v>284</v>
      </c>
      <c r="H1474" s="9" t="s">
        <v>284</v>
      </c>
      <c r="I1474" s="9">
        <v>145.29999999999927</v>
      </c>
      <c r="J1474" s="9">
        <v>393.60000000000036</v>
      </c>
      <c r="K1474" s="9" t="s">
        <v>284</v>
      </c>
      <c r="M1474" s="72">
        <f t="shared" si="38"/>
        <v>538.89999999999964</v>
      </c>
      <c r="S1474" s="294"/>
      <c r="T1474" s="68"/>
      <c r="U1474" s="396"/>
      <c r="W1474" s="68"/>
    </row>
    <row r="1475" spans="1:23" ht="15">
      <c r="A1475" s="28" t="s">
        <v>1013</v>
      </c>
      <c r="B1475" s="294" t="s">
        <v>2223</v>
      </c>
      <c r="C1475" s="3"/>
      <c r="D1475" s="3"/>
      <c r="E1475" s="9" t="s">
        <v>284</v>
      </c>
      <c r="F1475" s="9" t="s">
        <v>284</v>
      </c>
      <c r="G1475" s="9" t="s">
        <v>284</v>
      </c>
      <c r="H1475" s="9" t="s">
        <v>284</v>
      </c>
      <c r="I1475" s="9" t="s">
        <v>284</v>
      </c>
      <c r="J1475" s="9">
        <v>319.60000000000218</v>
      </c>
      <c r="K1475" s="9">
        <v>209.24999999999818</v>
      </c>
      <c r="M1475" s="72">
        <f t="shared" si="38"/>
        <v>528.85000000000036</v>
      </c>
      <c r="S1475" s="294"/>
      <c r="T1475" s="68"/>
      <c r="U1475" s="396"/>
      <c r="W1475" s="68"/>
    </row>
    <row r="1476" spans="1:23" ht="15">
      <c r="A1476" s="28" t="s">
        <v>1014</v>
      </c>
      <c r="B1476" s="240" t="s">
        <v>1838</v>
      </c>
      <c r="C1476" s="3"/>
      <c r="D1476" s="3"/>
      <c r="E1476" s="9" t="s">
        <v>284</v>
      </c>
      <c r="F1476" s="9" t="s">
        <v>284</v>
      </c>
      <c r="G1476" s="9" t="s">
        <v>284</v>
      </c>
      <c r="H1476" s="9" t="s">
        <v>284</v>
      </c>
      <c r="I1476" s="9">
        <v>160.29999999999927</v>
      </c>
      <c r="J1476" s="9">
        <v>162.50000000000182</v>
      </c>
      <c r="K1476" s="9">
        <v>205.80000000000018</v>
      </c>
      <c r="M1476" s="72">
        <f t="shared" si="38"/>
        <v>528.60000000000127</v>
      </c>
      <c r="S1476" s="28"/>
      <c r="T1476" s="68"/>
      <c r="U1476" s="396"/>
      <c r="W1476" s="68"/>
    </row>
    <row r="1477" spans="1:23" ht="15">
      <c r="A1477" s="28" t="s">
        <v>1015</v>
      </c>
      <c r="B1477" s="294" t="s">
        <v>2226</v>
      </c>
      <c r="C1477" s="3"/>
      <c r="D1477" s="3"/>
      <c r="E1477" s="9" t="s">
        <v>284</v>
      </c>
      <c r="F1477" s="9" t="s">
        <v>284</v>
      </c>
      <c r="G1477" s="9" t="s">
        <v>284</v>
      </c>
      <c r="H1477" s="9" t="s">
        <v>284</v>
      </c>
      <c r="I1477" s="9" t="s">
        <v>284</v>
      </c>
      <c r="J1477" s="9">
        <v>318.5</v>
      </c>
      <c r="K1477" s="9">
        <v>191.70000000000073</v>
      </c>
      <c r="M1477" s="72">
        <f t="shared" si="38"/>
        <v>510.20000000000073</v>
      </c>
      <c r="S1477" s="235"/>
      <c r="T1477" s="68"/>
      <c r="U1477" s="396"/>
      <c r="W1477" s="68"/>
    </row>
    <row r="1478" spans="1:23" ht="15">
      <c r="A1478" s="28" t="s">
        <v>1016</v>
      </c>
      <c r="B1478" s="294" t="s">
        <v>2254</v>
      </c>
      <c r="C1478" s="3"/>
      <c r="D1478" s="3"/>
      <c r="E1478" s="9" t="s">
        <v>284</v>
      </c>
      <c r="F1478" s="9" t="s">
        <v>284</v>
      </c>
      <c r="G1478" s="9" t="s">
        <v>284</v>
      </c>
      <c r="H1478" s="9" t="s">
        <v>284</v>
      </c>
      <c r="I1478" s="9" t="s">
        <v>284</v>
      </c>
      <c r="J1478" s="9" t="s">
        <v>284</v>
      </c>
      <c r="K1478" s="227">
        <v>451.70000000000073</v>
      </c>
      <c r="L1478" s="74"/>
      <c r="M1478" s="72">
        <f t="shared" si="38"/>
        <v>451.70000000000073</v>
      </c>
      <c r="O1478" t="s">
        <v>294</v>
      </c>
      <c r="S1478" s="68"/>
      <c r="T1478" s="68"/>
      <c r="U1478" s="396"/>
      <c r="W1478" s="68"/>
    </row>
    <row r="1479" spans="1:23" ht="15">
      <c r="A1479" s="28" t="s">
        <v>1017</v>
      </c>
      <c r="B1479" s="240" t="s">
        <v>1857</v>
      </c>
      <c r="C1479" s="3"/>
      <c r="D1479" s="3"/>
      <c r="E1479" s="9" t="s">
        <v>284</v>
      </c>
      <c r="F1479" s="9" t="s">
        <v>284</v>
      </c>
      <c r="G1479" s="9" t="s">
        <v>284</v>
      </c>
      <c r="H1479" s="9" t="s">
        <v>284</v>
      </c>
      <c r="I1479" s="227">
        <v>417.40000000000146</v>
      </c>
      <c r="J1479" s="9" t="s">
        <v>284</v>
      </c>
      <c r="K1479" s="9" t="s">
        <v>284</v>
      </c>
      <c r="L1479" s="74"/>
      <c r="M1479" s="72">
        <f t="shared" si="38"/>
        <v>417.40000000000146</v>
      </c>
      <c r="O1479" t="s">
        <v>293</v>
      </c>
      <c r="S1479" s="68"/>
      <c r="T1479" s="68"/>
      <c r="U1479" s="396"/>
      <c r="W1479" s="68"/>
    </row>
    <row r="1480" spans="1:23" ht="15">
      <c r="A1480" s="28" t="s">
        <v>1018</v>
      </c>
      <c r="B1480" s="294" t="s">
        <v>2253</v>
      </c>
      <c r="C1480" s="3"/>
      <c r="D1480" s="3"/>
      <c r="E1480" s="9" t="s">
        <v>284</v>
      </c>
      <c r="F1480" s="9" t="s">
        <v>284</v>
      </c>
      <c r="G1480" s="9" t="s">
        <v>284</v>
      </c>
      <c r="H1480" s="9" t="s">
        <v>284</v>
      </c>
      <c r="I1480" s="9" t="s">
        <v>284</v>
      </c>
      <c r="J1480" s="9" t="s">
        <v>284</v>
      </c>
      <c r="K1480" s="9">
        <v>414.69999999999618</v>
      </c>
      <c r="L1480" s="74"/>
      <c r="M1480" s="72">
        <f t="shared" si="38"/>
        <v>414.69999999999618</v>
      </c>
      <c r="S1480" s="294"/>
      <c r="T1480" s="68"/>
      <c r="U1480" s="396"/>
      <c r="W1480" s="68"/>
    </row>
    <row r="1481" spans="1:23" ht="15">
      <c r="A1481" s="28" t="s">
        <v>1019</v>
      </c>
      <c r="B1481" s="294" t="s">
        <v>2236</v>
      </c>
      <c r="C1481" s="3"/>
      <c r="D1481" s="3"/>
      <c r="E1481" s="9" t="s">
        <v>284</v>
      </c>
      <c r="F1481" s="9" t="s">
        <v>284</v>
      </c>
      <c r="G1481" s="9" t="s">
        <v>284</v>
      </c>
      <c r="H1481" s="9" t="s">
        <v>284</v>
      </c>
      <c r="I1481" s="9" t="s">
        <v>284</v>
      </c>
      <c r="J1481" s="9">
        <v>244.89999999999964</v>
      </c>
      <c r="K1481" s="9">
        <v>147.59999999999945</v>
      </c>
      <c r="M1481" s="72">
        <f t="shared" si="38"/>
        <v>392.49999999999909</v>
      </c>
      <c r="T1481" s="87"/>
      <c r="U1481" s="3"/>
      <c r="V1481" s="84"/>
      <c r="W1481" s="72"/>
    </row>
    <row r="1482" spans="1:23" ht="15">
      <c r="A1482" s="28" t="s">
        <v>1020</v>
      </c>
      <c r="B1482" s="294" t="s">
        <v>2217</v>
      </c>
      <c r="C1482" s="3"/>
      <c r="D1482" s="3"/>
      <c r="E1482" s="9" t="s">
        <v>284</v>
      </c>
      <c r="F1482" s="9" t="s">
        <v>284</v>
      </c>
      <c r="G1482" s="9" t="s">
        <v>284</v>
      </c>
      <c r="H1482" s="9" t="s">
        <v>284</v>
      </c>
      <c r="I1482" s="9" t="s">
        <v>284</v>
      </c>
      <c r="J1482" s="9">
        <v>218.5</v>
      </c>
      <c r="K1482" s="9">
        <v>147.60000000000036</v>
      </c>
      <c r="M1482" s="72">
        <f t="shared" si="38"/>
        <v>366.10000000000036</v>
      </c>
      <c r="T1482" s="87"/>
      <c r="U1482" s="3"/>
      <c r="V1482" s="84"/>
      <c r="W1482" s="72"/>
    </row>
    <row r="1483" spans="1:23" ht="15">
      <c r="A1483" s="28" t="s">
        <v>1021</v>
      </c>
      <c r="B1483" s="294" t="s">
        <v>2252</v>
      </c>
      <c r="C1483" s="3"/>
      <c r="D1483" s="3"/>
      <c r="E1483" s="9" t="s">
        <v>284</v>
      </c>
      <c r="F1483" s="9" t="s">
        <v>284</v>
      </c>
      <c r="G1483" s="9" t="s">
        <v>284</v>
      </c>
      <c r="H1483" s="9" t="s">
        <v>284</v>
      </c>
      <c r="I1483" s="9" t="s">
        <v>284</v>
      </c>
      <c r="J1483" s="9" t="s">
        <v>284</v>
      </c>
      <c r="K1483" s="9">
        <v>337.50000000000273</v>
      </c>
      <c r="L1483" s="74"/>
      <c r="M1483" s="72">
        <f t="shared" si="38"/>
        <v>337.50000000000273</v>
      </c>
      <c r="T1483" s="87"/>
      <c r="U1483" s="3"/>
      <c r="V1483" s="84"/>
      <c r="W1483" s="72"/>
    </row>
    <row r="1484" spans="1:23" ht="15">
      <c r="A1484" s="28" t="s">
        <v>1022</v>
      </c>
      <c r="B1484" s="240" t="s">
        <v>1832</v>
      </c>
      <c r="C1484" s="3"/>
      <c r="D1484" s="3"/>
      <c r="E1484" s="9" t="s">
        <v>284</v>
      </c>
      <c r="F1484" s="9" t="s">
        <v>284</v>
      </c>
      <c r="G1484" s="9" t="s">
        <v>284</v>
      </c>
      <c r="H1484" s="9" t="s">
        <v>284</v>
      </c>
      <c r="I1484" s="9">
        <v>336.00000000000182</v>
      </c>
      <c r="J1484" s="9" t="s">
        <v>284</v>
      </c>
      <c r="K1484" s="9" t="s">
        <v>284</v>
      </c>
      <c r="L1484" s="74"/>
      <c r="M1484" s="72">
        <f t="shared" si="38"/>
        <v>336.00000000000182</v>
      </c>
      <c r="T1484" s="87"/>
      <c r="U1484" s="3"/>
      <c r="V1484" s="84"/>
      <c r="W1484" s="72"/>
    </row>
    <row r="1485" spans="1:23" ht="15">
      <c r="A1485" s="28" t="s">
        <v>1023</v>
      </c>
      <c r="B1485" s="68" t="s">
        <v>845</v>
      </c>
      <c r="E1485" s="9" t="s">
        <v>284</v>
      </c>
      <c r="F1485" s="9" t="s">
        <v>284</v>
      </c>
      <c r="G1485" s="9" t="s">
        <v>284</v>
      </c>
      <c r="H1485" s="9">
        <v>315.54999999999927</v>
      </c>
      <c r="I1485" s="9" t="s">
        <v>284</v>
      </c>
      <c r="J1485" s="9" t="s">
        <v>284</v>
      </c>
      <c r="K1485" s="9" t="s">
        <v>284</v>
      </c>
      <c r="L1485" s="74"/>
      <c r="M1485" s="72">
        <f t="shared" si="38"/>
        <v>315.54999999999927</v>
      </c>
      <c r="T1485" s="87"/>
      <c r="U1485" s="3"/>
      <c r="V1485" s="84"/>
      <c r="W1485" s="72"/>
    </row>
    <row r="1486" spans="1:23" ht="15">
      <c r="A1486" s="28" t="s">
        <v>1024</v>
      </c>
      <c r="B1486" s="235" t="s">
        <v>1821</v>
      </c>
      <c r="C1486" s="3"/>
      <c r="D1486" s="3"/>
      <c r="E1486" s="9" t="s">
        <v>284</v>
      </c>
      <c r="F1486" s="9" t="s">
        <v>284</v>
      </c>
      <c r="G1486" s="9" t="s">
        <v>284</v>
      </c>
      <c r="H1486" s="9" t="s">
        <v>284</v>
      </c>
      <c r="I1486" s="9">
        <v>305.49999999999454</v>
      </c>
      <c r="J1486" s="9" t="s">
        <v>284</v>
      </c>
      <c r="K1486" s="9" t="s">
        <v>284</v>
      </c>
      <c r="L1486" s="74"/>
      <c r="M1486" s="72">
        <f t="shared" si="38"/>
        <v>305.49999999999454</v>
      </c>
      <c r="T1486" s="87"/>
      <c r="U1486" s="3"/>
      <c r="V1486" s="84"/>
      <c r="W1486" s="72"/>
    </row>
    <row r="1487" spans="1:23" ht="15">
      <c r="A1487" s="28" t="s">
        <v>1025</v>
      </c>
      <c r="B1487" s="294" t="s">
        <v>2225</v>
      </c>
      <c r="C1487" s="3"/>
      <c r="D1487" s="3"/>
      <c r="E1487" s="9" t="s">
        <v>284</v>
      </c>
      <c r="F1487" s="9" t="s">
        <v>284</v>
      </c>
      <c r="G1487" s="9" t="s">
        <v>284</v>
      </c>
      <c r="H1487" s="9" t="s">
        <v>284</v>
      </c>
      <c r="I1487" s="9" t="s">
        <v>284</v>
      </c>
      <c r="J1487" s="9">
        <v>233.10000000000127</v>
      </c>
      <c r="K1487" s="9">
        <v>61.999999999998181</v>
      </c>
      <c r="M1487" s="72">
        <f t="shared" si="38"/>
        <v>295.09999999999945</v>
      </c>
      <c r="T1487" s="87"/>
      <c r="U1487" s="3"/>
      <c r="V1487" s="84"/>
      <c r="W1487" s="72"/>
    </row>
    <row r="1488" spans="1:23" ht="15">
      <c r="A1488" s="28" t="s">
        <v>1026</v>
      </c>
      <c r="B1488" s="294" t="s">
        <v>2260</v>
      </c>
      <c r="C1488" s="3"/>
      <c r="D1488" s="3"/>
      <c r="E1488" s="9" t="s">
        <v>284</v>
      </c>
      <c r="F1488" s="9" t="s">
        <v>284</v>
      </c>
      <c r="G1488" s="9" t="s">
        <v>284</v>
      </c>
      <c r="H1488" s="9" t="s">
        <v>284</v>
      </c>
      <c r="I1488" s="9" t="s">
        <v>284</v>
      </c>
      <c r="J1488" s="9" t="s">
        <v>284</v>
      </c>
      <c r="K1488" s="9">
        <v>294.70000000000164</v>
      </c>
      <c r="L1488" s="74"/>
      <c r="M1488" s="72">
        <f t="shared" si="38"/>
        <v>294.70000000000164</v>
      </c>
      <c r="T1488" s="87"/>
      <c r="U1488" s="3"/>
      <c r="V1488" s="84"/>
      <c r="W1488" s="72"/>
    </row>
    <row r="1489" spans="1:23" ht="15">
      <c r="A1489" s="28" t="s">
        <v>1027</v>
      </c>
      <c r="B1489" s="294" t="s">
        <v>2281</v>
      </c>
      <c r="C1489" s="3"/>
      <c r="D1489" s="3"/>
      <c r="E1489" s="9" t="s">
        <v>284</v>
      </c>
      <c r="F1489" s="9" t="s">
        <v>284</v>
      </c>
      <c r="G1489" s="9" t="s">
        <v>284</v>
      </c>
      <c r="H1489" s="9" t="s">
        <v>284</v>
      </c>
      <c r="I1489" s="9" t="s">
        <v>284</v>
      </c>
      <c r="J1489" s="9" t="s">
        <v>284</v>
      </c>
      <c r="K1489" s="9">
        <v>252.79999999999836</v>
      </c>
      <c r="L1489" s="74"/>
      <c r="M1489" s="72">
        <f t="shared" si="38"/>
        <v>252.79999999999836</v>
      </c>
      <c r="T1489" s="87"/>
      <c r="U1489" s="3"/>
      <c r="V1489" s="84"/>
      <c r="W1489" s="72"/>
    </row>
    <row r="1490" spans="1:23" ht="15">
      <c r="A1490" s="28" t="s">
        <v>1028</v>
      </c>
      <c r="B1490" s="294" t="s">
        <v>2219</v>
      </c>
      <c r="C1490" s="3"/>
      <c r="D1490" s="3"/>
      <c r="E1490" s="9" t="s">
        <v>284</v>
      </c>
      <c r="F1490" s="9" t="s">
        <v>284</v>
      </c>
      <c r="G1490" s="9" t="s">
        <v>284</v>
      </c>
      <c r="H1490" s="9" t="s">
        <v>284</v>
      </c>
      <c r="I1490" s="9" t="s">
        <v>284</v>
      </c>
      <c r="J1490" s="9">
        <v>252.29999999999927</v>
      </c>
      <c r="K1490" s="9" t="s">
        <v>284</v>
      </c>
      <c r="M1490" s="72">
        <f t="shared" si="38"/>
        <v>252.29999999999927</v>
      </c>
      <c r="T1490" s="87"/>
      <c r="U1490" s="3"/>
      <c r="V1490" s="84"/>
      <c r="W1490" s="72"/>
    </row>
    <row r="1491" spans="1:23" ht="15">
      <c r="A1491" s="28" t="s">
        <v>1029</v>
      </c>
      <c r="B1491" s="294" t="s">
        <v>2283</v>
      </c>
      <c r="C1491" s="3"/>
      <c r="D1491" s="3"/>
      <c r="E1491" s="9" t="s">
        <v>284</v>
      </c>
      <c r="F1491" s="9" t="s">
        <v>284</v>
      </c>
      <c r="G1491" s="9" t="s">
        <v>284</v>
      </c>
      <c r="H1491" s="9" t="s">
        <v>284</v>
      </c>
      <c r="I1491" s="9" t="s">
        <v>284</v>
      </c>
      <c r="J1491" s="9" t="s">
        <v>284</v>
      </c>
      <c r="K1491" s="9">
        <v>245.40000000000009</v>
      </c>
      <c r="L1491" s="74"/>
      <c r="M1491" s="72">
        <f t="shared" si="38"/>
        <v>245.40000000000009</v>
      </c>
      <c r="T1491" s="87"/>
      <c r="U1491" s="3"/>
      <c r="V1491" s="84"/>
      <c r="W1491" s="72"/>
    </row>
    <row r="1492" spans="1:23" ht="15">
      <c r="A1492" s="28" t="s">
        <v>1030</v>
      </c>
      <c r="B1492" s="294" t="s">
        <v>2255</v>
      </c>
      <c r="C1492" s="3"/>
      <c r="D1492" s="3"/>
      <c r="E1492" s="9" t="s">
        <v>284</v>
      </c>
      <c r="F1492" s="9" t="s">
        <v>284</v>
      </c>
      <c r="G1492" s="9" t="s">
        <v>284</v>
      </c>
      <c r="H1492" s="9" t="s">
        <v>284</v>
      </c>
      <c r="I1492" s="9" t="s">
        <v>284</v>
      </c>
      <c r="J1492" s="9" t="s">
        <v>284</v>
      </c>
      <c r="K1492" s="9">
        <v>235.95000000000255</v>
      </c>
      <c r="L1492" s="74"/>
      <c r="M1492" s="72">
        <f t="shared" si="38"/>
        <v>235.95000000000255</v>
      </c>
      <c r="T1492" s="87"/>
      <c r="U1492" s="3"/>
      <c r="V1492" s="84"/>
      <c r="W1492" s="72"/>
    </row>
    <row r="1493" spans="1:23" ht="15">
      <c r="A1493" s="28" t="s">
        <v>1031</v>
      </c>
      <c r="B1493" s="68" t="s">
        <v>855</v>
      </c>
      <c r="E1493" s="9" t="s">
        <v>284</v>
      </c>
      <c r="F1493" s="9" t="s">
        <v>284</v>
      </c>
      <c r="G1493" s="9" t="s">
        <v>284</v>
      </c>
      <c r="H1493" s="9">
        <v>234.20000000000073</v>
      </c>
      <c r="I1493" s="9" t="s">
        <v>284</v>
      </c>
      <c r="J1493" s="9" t="s">
        <v>284</v>
      </c>
      <c r="K1493" s="9" t="s">
        <v>284</v>
      </c>
      <c r="L1493" s="74"/>
      <c r="M1493" s="72">
        <f t="shared" si="38"/>
        <v>234.20000000000073</v>
      </c>
      <c r="T1493" s="87"/>
      <c r="U1493" s="3"/>
      <c r="V1493" s="84"/>
      <c r="W1493" s="72"/>
    </row>
    <row r="1494" spans="1:23" ht="15">
      <c r="A1494" s="28" t="s">
        <v>1032</v>
      </c>
      <c r="B1494" s="294" t="s">
        <v>2258</v>
      </c>
      <c r="C1494" s="3"/>
      <c r="D1494" s="3"/>
      <c r="E1494" s="9" t="s">
        <v>284</v>
      </c>
      <c r="F1494" s="9" t="s">
        <v>284</v>
      </c>
      <c r="G1494" s="9" t="s">
        <v>284</v>
      </c>
      <c r="H1494" s="9" t="s">
        <v>284</v>
      </c>
      <c r="I1494" s="9" t="s">
        <v>284</v>
      </c>
      <c r="J1494" s="9" t="s">
        <v>284</v>
      </c>
      <c r="K1494" s="9">
        <v>213.64999999999964</v>
      </c>
      <c r="L1494" s="74"/>
      <c r="M1494" s="72">
        <f t="shared" si="38"/>
        <v>213.64999999999964</v>
      </c>
      <c r="T1494" s="87"/>
      <c r="U1494" s="3"/>
      <c r="V1494" s="84"/>
      <c r="W1494" s="72"/>
    </row>
    <row r="1495" spans="1:23" ht="15">
      <c r="A1495" s="28" t="s">
        <v>1033</v>
      </c>
      <c r="B1495" s="240" t="s">
        <v>1829</v>
      </c>
      <c r="C1495" s="3"/>
      <c r="D1495" s="3"/>
      <c r="E1495" s="9" t="s">
        <v>284</v>
      </c>
      <c r="F1495" s="9" t="s">
        <v>284</v>
      </c>
      <c r="G1495" s="9" t="s">
        <v>284</v>
      </c>
      <c r="H1495" s="9" t="s">
        <v>284</v>
      </c>
      <c r="I1495" s="9">
        <v>183.80000000000291</v>
      </c>
      <c r="J1495" s="9" t="s">
        <v>284</v>
      </c>
      <c r="K1495" s="9" t="s">
        <v>284</v>
      </c>
      <c r="L1495" s="74"/>
      <c r="M1495" s="72">
        <f t="shared" si="38"/>
        <v>183.80000000000291</v>
      </c>
      <c r="T1495" s="87"/>
      <c r="U1495" s="3"/>
      <c r="V1495" s="84"/>
      <c r="W1495" s="72"/>
    </row>
    <row r="1496" spans="1:23" ht="15">
      <c r="A1496" s="28" t="s">
        <v>1034</v>
      </c>
      <c r="B1496" s="294" t="s">
        <v>2543</v>
      </c>
      <c r="C1496" s="3"/>
      <c r="D1496" s="3"/>
      <c r="E1496" s="9" t="s">
        <v>284</v>
      </c>
      <c r="F1496" s="9" t="s">
        <v>284</v>
      </c>
      <c r="G1496" s="9" t="s">
        <v>284</v>
      </c>
      <c r="H1496" s="9" t="s">
        <v>284</v>
      </c>
      <c r="I1496" s="9" t="s">
        <v>284</v>
      </c>
      <c r="J1496" s="9" t="s">
        <v>284</v>
      </c>
      <c r="K1496" s="9">
        <v>173.09999999999945</v>
      </c>
      <c r="L1496" s="74"/>
      <c r="M1496" s="72">
        <f t="shared" si="38"/>
        <v>173.09999999999945</v>
      </c>
      <c r="T1496" s="87"/>
      <c r="U1496" s="3"/>
      <c r="V1496" s="84"/>
      <c r="W1496" s="72"/>
    </row>
    <row r="1497" spans="1:23" ht="15">
      <c r="A1497" s="28" t="s">
        <v>1035</v>
      </c>
      <c r="B1497" s="68" t="s">
        <v>164</v>
      </c>
      <c r="E1497" s="9" t="s">
        <v>284</v>
      </c>
      <c r="F1497" s="9" t="s">
        <v>284</v>
      </c>
      <c r="G1497" s="9">
        <v>163.9</v>
      </c>
      <c r="H1497" s="9" t="s">
        <v>284</v>
      </c>
      <c r="I1497" s="9" t="s">
        <v>284</v>
      </c>
      <c r="J1497" s="9" t="s">
        <v>284</v>
      </c>
      <c r="K1497" s="9" t="s">
        <v>284</v>
      </c>
      <c r="L1497" s="74"/>
      <c r="M1497" s="72">
        <f t="shared" si="38"/>
        <v>163.9</v>
      </c>
      <c r="T1497" s="87"/>
      <c r="U1497" s="3"/>
      <c r="V1497" s="84"/>
      <c r="W1497" s="72"/>
    </row>
    <row r="1498" spans="1:23" ht="15">
      <c r="A1498" s="28" t="s">
        <v>1036</v>
      </c>
      <c r="B1498" s="240" t="s">
        <v>1839</v>
      </c>
      <c r="C1498" s="3"/>
      <c r="D1498" s="3"/>
      <c r="E1498" s="9" t="s">
        <v>284</v>
      </c>
      <c r="F1498" s="9" t="s">
        <v>284</v>
      </c>
      <c r="G1498" s="9" t="s">
        <v>284</v>
      </c>
      <c r="H1498" s="9" t="s">
        <v>284</v>
      </c>
      <c r="I1498" s="9">
        <v>159.39999999999964</v>
      </c>
      <c r="J1498" s="9" t="s">
        <v>284</v>
      </c>
      <c r="K1498" s="9" t="s">
        <v>284</v>
      </c>
      <c r="M1498" s="72">
        <f t="shared" si="38"/>
        <v>159.39999999999964</v>
      </c>
      <c r="T1498" s="87"/>
      <c r="U1498" s="3"/>
      <c r="V1498" s="84"/>
      <c r="W1498" s="72"/>
    </row>
    <row r="1499" spans="1:23" ht="15">
      <c r="A1499" s="28" t="s">
        <v>1037</v>
      </c>
      <c r="B1499" s="294" t="s">
        <v>2257</v>
      </c>
      <c r="C1499" s="3"/>
      <c r="D1499" s="3"/>
      <c r="E1499" s="9" t="s">
        <v>284</v>
      </c>
      <c r="F1499" s="9" t="s">
        <v>284</v>
      </c>
      <c r="G1499" s="9" t="s">
        <v>284</v>
      </c>
      <c r="H1499" s="9" t="s">
        <v>284</v>
      </c>
      <c r="I1499" s="9" t="s">
        <v>284</v>
      </c>
      <c r="J1499" s="9" t="s">
        <v>284</v>
      </c>
      <c r="K1499" s="9">
        <v>152.10000000000036</v>
      </c>
      <c r="L1499" s="74"/>
      <c r="M1499" s="72">
        <f t="shared" si="38"/>
        <v>152.10000000000036</v>
      </c>
      <c r="T1499" s="87"/>
      <c r="U1499" s="3"/>
      <c r="V1499" s="84"/>
      <c r="W1499" s="72"/>
    </row>
    <row r="1500" spans="1:23" ht="15">
      <c r="A1500" s="28" t="s">
        <v>1038</v>
      </c>
      <c r="B1500" s="294" t="s">
        <v>2259</v>
      </c>
      <c r="C1500" s="3"/>
      <c r="D1500" s="3"/>
      <c r="E1500" s="9" t="s">
        <v>284</v>
      </c>
      <c r="F1500" s="9" t="s">
        <v>284</v>
      </c>
      <c r="G1500" s="9" t="s">
        <v>284</v>
      </c>
      <c r="H1500" s="9" t="s">
        <v>284</v>
      </c>
      <c r="I1500" s="9" t="s">
        <v>284</v>
      </c>
      <c r="J1500" s="9" t="s">
        <v>284</v>
      </c>
      <c r="K1500" s="9">
        <v>133.49999999999909</v>
      </c>
      <c r="L1500" s="74"/>
      <c r="M1500" s="72">
        <f t="shared" si="38"/>
        <v>133.49999999999909</v>
      </c>
      <c r="T1500" s="87"/>
      <c r="U1500" s="3"/>
      <c r="V1500" s="84"/>
      <c r="W1500" s="72"/>
    </row>
    <row r="1501" spans="1:23" ht="15">
      <c r="A1501" s="28" t="s">
        <v>3838</v>
      </c>
      <c r="B1501" s="240" t="s">
        <v>1831</v>
      </c>
      <c r="C1501" s="3"/>
      <c r="D1501" s="3"/>
      <c r="E1501" s="9" t="s">
        <v>284</v>
      </c>
      <c r="F1501" s="9" t="s">
        <v>284</v>
      </c>
      <c r="G1501" s="9" t="s">
        <v>284</v>
      </c>
      <c r="H1501" s="9" t="s">
        <v>284</v>
      </c>
      <c r="I1501" s="9">
        <v>111.40000000000327</v>
      </c>
      <c r="J1501" s="9" t="s">
        <v>284</v>
      </c>
      <c r="K1501" s="9" t="s">
        <v>284</v>
      </c>
      <c r="L1501" s="74"/>
      <c r="M1501" s="72">
        <f t="shared" si="38"/>
        <v>111.40000000000327</v>
      </c>
      <c r="T1501" s="87"/>
      <c r="U1501" s="3"/>
      <c r="V1501" s="84"/>
      <c r="W1501" s="72"/>
    </row>
    <row r="1502" spans="1:23" ht="15">
      <c r="A1502" s="28"/>
      <c r="B1502" s="68"/>
      <c r="E1502" s="9"/>
      <c r="F1502" s="9"/>
      <c r="G1502" s="9"/>
      <c r="H1502" s="9"/>
      <c r="L1502" s="74"/>
      <c r="M1502" s="72"/>
      <c r="T1502" s="87"/>
      <c r="U1502" s="3"/>
      <c r="V1502" s="84"/>
      <c r="W1502" s="72"/>
    </row>
    <row r="1503" spans="1:23" ht="15">
      <c r="A1503" s="28"/>
      <c r="B1503" s="68"/>
      <c r="E1503" s="9"/>
      <c r="L1503" s="74"/>
    </row>
    <row r="1504" spans="1:23" ht="15">
      <c r="A1504" s="28"/>
      <c r="B1504" s="68"/>
      <c r="E1504" s="9"/>
      <c r="L1504" s="74"/>
    </row>
    <row r="1505" spans="1:25" ht="25.5">
      <c r="A1505" s="23" t="s">
        <v>200</v>
      </c>
      <c r="L1505" s="74"/>
    </row>
    <row r="1506" spans="1:25">
      <c r="L1506" s="74"/>
    </row>
    <row r="1507" spans="1:25" ht="15">
      <c r="A1507" s="40"/>
      <c r="B1507" s="40"/>
      <c r="C1507" s="40"/>
      <c r="D1507" s="40"/>
      <c r="E1507" s="66">
        <v>2016</v>
      </c>
      <c r="F1507" s="66">
        <v>2017</v>
      </c>
      <c r="G1507" s="66">
        <v>2018</v>
      </c>
      <c r="H1507" s="66">
        <v>2019</v>
      </c>
      <c r="I1507" s="66">
        <v>2020</v>
      </c>
      <c r="J1507" s="66">
        <v>2021</v>
      </c>
      <c r="K1507" s="66">
        <v>2022</v>
      </c>
      <c r="L1507" s="74"/>
      <c r="M1507" s="75" t="s">
        <v>40</v>
      </c>
    </row>
    <row r="1508" spans="1:25" ht="15">
      <c r="A1508" s="28" t="s">
        <v>0</v>
      </c>
      <c r="B1508" s="68" t="s">
        <v>21</v>
      </c>
      <c r="E1508" s="227">
        <v>470</v>
      </c>
      <c r="F1508" s="223">
        <v>472</v>
      </c>
      <c r="G1508" s="223">
        <v>708.3</v>
      </c>
      <c r="H1508" s="227">
        <v>550.20000000000073</v>
      </c>
      <c r="I1508" s="9">
        <v>0</v>
      </c>
      <c r="J1508" s="227">
        <v>1036.4000000000015</v>
      </c>
      <c r="K1508" s="9">
        <v>603.29999999999927</v>
      </c>
      <c r="M1508" s="72">
        <f t="shared" ref="M1508:M1539" si="39">SUM(E1508:K1508)</f>
        <v>3840.2000000000016</v>
      </c>
      <c r="O1508" t="s">
        <v>4060</v>
      </c>
      <c r="R1508" s="3" t="s">
        <v>1064</v>
      </c>
      <c r="S1508" s="294"/>
      <c r="T1508" s="68"/>
      <c r="U1508" s="396"/>
      <c r="V1508" s="68"/>
      <c r="W1508" s="68"/>
      <c r="Y1508" s="54"/>
    </row>
    <row r="1509" spans="1:25" ht="15">
      <c r="A1509" s="28" t="s">
        <v>2</v>
      </c>
      <c r="B1509" s="68" t="s">
        <v>17</v>
      </c>
      <c r="E1509" s="9">
        <v>278.5</v>
      </c>
      <c r="F1509" s="227">
        <v>439.5</v>
      </c>
      <c r="G1509" s="9">
        <v>364.4</v>
      </c>
      <c r="H1509" s="227">
        <v>749.60000000000036</v>
      </c>
      <c r="I1509" s="9">
        <v>0</v>
      </c>
      <c r="J1509" s="9">
        <v>803.00000000000273</v>
      </c>
      <c r="K1509" s="222">
        <v>1061.3999999999996</v>
      </c>
      <c r="M1509" s="72">
        <f t="shared" si="39"/>
        <v>3696.4000000000028</v>
      </c>
      <c r="O1509" t="s">
        <v>1126</v>
      </c>
      <c r="S1509" s="235"/>
      <c r="T1509" s="68"/>
      <c r="U1509" s="396"/>
      <c r="V1509" s="68"/>
      <c r="W1509" s="68"/>
      <c r="Y1509" s="54"/>
    </row>
    <row r="1510" spans="1:25" ht="15">
      <c r="A1510" s="28" t="s">
        <v>3</v>
      </c>
      <c r="B1510" s="68" t="s">
        <v>31</v>
      </c>
      <c r="E1510" s="9">
        <v>303.3</v>
      </c>
      <c r="F1510" s="9">
        <v>182.8</v>
      </c>
      <c r="G1510" s="224">
        <v>841.2</v>
      </c>
      <c r="H1510" s="222">
        <v>822.80000000000109</v>
      </c>
      <c r="I1510" s="9">
        <v>0</v>
      </c>
      <c r="J1510" s="9">
        <v>841.89999999999873</v>
      </c>
      <c r="K1510" s="9">
        <v>513.40000000000236</v>
      </c>
      <c r="M1510" s="72">
        <f t="shared" si="39"/>
        <v>3505.4000000000024</v>
      </c>
      <c r="O1510" t="s">
        <v>286</v>
      </c>
      <c r="R1510" s="3" t="s">
        <v>1973</v>
      </c>
      <c r="S1510" s="68"/>
      <c r="T1510" s="68"/>
      <c r="U1510" s="397"/>
      <c r="V1510" s="68"/>
      <c r="W1510" s="68"/>
      <c r="Y1510" s="54"/>
    </row>
    <row r="1511" spans="1:25" ht="15">
      <c r="A1511" s="28" t="s">
        <v>5</v>
      </c>
      <c r="B1511" s="68" t="s">
        <v>37</v>
      </c>
      <c r="E1511" s="227">
        <v>424.4</v>
      </c>
      <c r="F1511" s="9">
        <v>98</v>
      </c>
      <c r="G1511" s="227">
        <v>526.29999999999995</v>
      </c>
      <c r="H1511" s="227">
        <v>731.30000000000018</v>
      </c>
      <c r="I1511" s="9">
        <v>0</v>
      </c>
      <c r="J1511" s="9">
        <v>908.29999999999927</v>
      </c>
      <c r="K1511" s="9">
        <v>633.59999999999945</v>
      </c>
      <c r="M1511" s="72">
        <f t="shared" si="39"/>
        <v>3321.8999999999987</v>
      </c>
      <c r="O1511" t="s">
        <v>1063</v>
      </c>
      <c r="S1511" s="294"/>
      <c r="T1511" s="68"/>
      <c r="U1511" s="396"/>
      <c r="V1511" s="68"/>
      <c r="W1511" s="68"/>
      <c r="Y1511" s="54"/>
    </row>
    <row r="1512" spans="1:25" ht="15">
      <c r="A1512" s="28" t="s">
        <v>7</v>
      </c>
      <c r="B1512" s="68" t="s">
        <v>11</v>
      </c>
      <c r="E1512" s="223">
        <v>480.4</v>
      </c>
      <c r="F1512" s="9">
        <v>189.7</v>
      </c>
      <c r="G1512" s="9">
        <v>327.5</v>
      </c>
      <c r="H1512" s="224">
        <v>892.30000000000109</v>
      </c>
      <c r="I1512" s="9">
        <v>0</v>
      </c>
      <c r="J1512" s="227">
        <v>978.99999999999818</v>
      </c>
      <c r="K1512" s="9">
        <v>440.70000000000073</v>
      </c>
      <c r="M1512" s="72">
        <f t="shared" si="39"/>
        <v>3309.6</v>
      </c>
      <c r="O1512" t="s">
        <v>1487</v>
      </c>
      <c r="R1512" s="3" t="s">
        <v>1973</v>
      </c>
      <c r="S1512" s="235"/>
      <c r="T1512" s="68"/>
      <c r="U1512" s="396"/>
      <c r="V1512" s="68"/>
      <c r="W1512" s="68"/>
      <c r="Y1512" s="54"/>
    </row>
    <row r="1513" spans="1:25" ht="15">
      <c r="A1513" s="28" t="s">
        <v>8</v>
      </c>
      <c r="B1513" s="68" t="s">
        <v>9</v>
      </c>
      <c r="E1513" s="224">
        <v>532.70000000000005</v>
      </c>
      <c r="F1513" s="9">
        <v>303</v>
      </c>
      <c r="G1513" s="9">
        <v>230.9</v>
      </c>
      <c r="H1513" s="9">
        <v>379.19999999999982</v>
      </c>
      <c r="I1513" s="9">
        <v>0</v>
      </c>
      <c r="J1513" s="227">
        <v>986.30000000000018</v>
      </c>
      <c r="K1513" s="9">
        <v>682.29999999999745</v>
      </c>
      <c r="M1513" s="72">
        <f t="shared" si="39"/>
        <v>3114.3999999999978</v>
      </c>
      <c r="O1513" t="s">
        <v>327</v>
      </c>
      <c r="R1513" s="3" t="s">
        <v>1973</v>
      </c>
      <c r="S1513" s="235"/>
      <c r="T1513" s="68"/>
      <c r="U1513" s="396"/>
      <c r="V1513" s="68"/>
      <c r="W1513" s="68"/>
      <c r="Y1513" s="54"/>
    </row>
    <row r="1514" spans="1:25" ht="15">
      <c r="A1514" s="28" t="s">
        <v>10</v>
      </c>
      <c r="B1514" s="68" t="s">
        <v>143</v>
      </c>
      <c r="E1514" s="9" t="s">
        <v>284</v>
      </c>
      <c r="F1514" s="227">
        <v>316.89999999999998</v>
      </c>
      <c r="G1514" s="9">
        <v>330.6</v>
      </c>
      <c r="H1514" s="227">
        <v>610.90000000000055</v>
      </c>
      <c r="I1514" s="9">
        <v>0</v>
      </c>
      <c r="J1514" s="223">
        <v>1108.0999999999985</v>
      </c>
      <c r="K1514" s="9">
        <v>719.50000000000182</v>
      </c>
      <c r="M1514" s="72">
        <f t="shared" si="39"/>
        <v>3086.0000000000009</v>
      </c>
      <c r="O1514" t="s">
        <v>3810</v>
      </c>
      <c r="S1514" s="294"/>
      <c r="T1514" s="68"/>
      <c r="U1514" s="396"/>
      <c r="V1514" s="68"/>
      <c r="W1514" s="68"/>
      <c r="Y1514" s="54"/>
    </row>
    <row r="1515" spans="1:25" ht="15">
      <c r="A1515" s="28" t="s">
        <v>12</v>
      </c>
      <c r="B1515" s="68" t="s">
        <v>25</v>
      </c>
      <c r="E1515" s="227">
        <v>438.1</v>
      </c>
      <c r="F1515" s="227">
        <v>327.9</v>
      </c>
      <c r="G1515" s="227">
        <v>447.7</v>
      </c>
      <c r="H1515" s="9">
        <v>454.69999999999982</v>
      </c>
      <c r="I1515" s="9">
        <v>0</v>
      </c>
      <c r="J1515" s="9">
        <v>822.90000000000146</v>
      </c>
      <c r="K1515" s="9">
        <v>528.19999999999709</v>
      </c>
      <c r="M1515" s="72">
        <f t="shared" si="39"/>
        <v>3019.4999999999982</v>
      </c>
      <c r="O1515" t="s">
        <v>382</v>
      </c>
      <c r="S1515" s="294"/>
      <c r="T1515" s="68"/>
      <c r="U1515" s="396"/>
      <c r="V1515" s="68"/>
      <c r="W1515" s="68"/>
      <c r="Y1515" s="54"/>
    </row>
    <row r="1516" spans="1:25" ht="15">
      <c r="A1516" s="28" t="s">
        <v>14</v>
      </c>
      <c r="B1516" s="68" t="s">
        <v>39</v>
      </c>
      <c r="E1516" s="227">
        <v>458</v>
      </c>
      <c r="F1516" s="227">
        <v>407.1</v>
      </c>
      <c r="G1516" s="9">
        <v>257.2</v>
      </c>
      <c r="H1516" s="9">
        <v>352.70000000000073</v>
      </c>
      <c r="I1516" s="9">
        <v>0</v>
      </c>
      <c r="J1516" s="9">
        <v>937.39999999999964</v>
      </c>
      <c r="K1516" s="9">
        <v>516.80000000000109</v>
      </c>
      <c r="M1516" s="72">
        <f t="shared" si="39"/>
        <v>2929.2000000000016</v>
      </c>
      <c r="O1516" t="s">
        <v>346</v>
      </c>
      <c r="S1516" s="294"/>
      <c r="T1516" s="68"/>
      <c r="U1516" s="396"/>
      <c r="V1516" s="68"/>
      <c r="W1516" s="68"/>
      <c r="Y1516" s="54"/>
    </row>
    <row r="1517" spans="1:25" ht="15">
      <c r="A1517" s="28" t="s">
        <v>16</v>
      </c>
      <c r="B1517" s="68" t="s">
        <v>33</v>
      </c>
      <c r="E1517" s="9">
        <v>122.5</v>
      </c>
      <c r="F1517" s="9">
        <v>252</v>
      </c>
      <c r="G1517" s="227">
        <v>450.2</v>
      </c>
      <c r="H1517" s="9">
        <v>205.19999999999891</v>
      </c>
      <c r="I1517" s="9">
        <v>0</v>
      </c>
      <c r="J1517" s="9">
        <v>969.50000000000091</v>
      </c>
      <c r="K1517" s="227">
        <v>784.300000000002</v>
      </c>
      <c r="M1517" s="72">
        <f t="shared" si="39"/>
        <v>2783.7000000000016</v>
      </c>
      <c r="O1517" t="s">
        <v>328</v>
      </c>
      <c r="S1517" s="235"/>
      <c r="T1517" s="68"/>
      <c r="U1517" s="397"/>
      <c r="V1517" s="68"/>
      <c r="W1517" s="68"/>
      <c r="Y1517" s="54"/>
    </row>
    <row r="1518" spans="1:25" ht="15">
      <c r="A1518" s="28" t="s">
        <v>18</v>
      </c>
      <c r="B1518" s="68" t="s">
        <v>141</v>
      </c>
      <c r="E1518" s="9" t="s">
        <v>284</v>
      </c>
      <c r="F1518" s="9">
        <v>252.6</v>
      </c>
      <c r="G1518" s="9">
        <v>274.7</v>
      </c>
      <c r="H1518" s="223">
        <v>801.30000000000018</v>
      </c>
      <c r="I1518" s="9">
        <v>0</v>
      </c>
      <c r="J1518" s="9">
        <v>752.30000000000291</v>
      </c>
      <c r="K1518" s="9">
        <v>679.20000000000073</v>
      </c>
      <c r="M1518" s="72">
        <f t="shared" si="39"/>
        <v>2760.100000000004</v>
      </c>
      <c r="O1518" t="s">
        <v>288</v>
      </c>
      <c r="S1518" s="68"/>
      <c r="T1518" s="68"/>
      <c r="U1518" s="396"/>
      <c r="V1518" s="68"/>
      <c r="W1518" s="68"/>
      <c r="Y1518" s="54"/>
    </row>
    <row r="1519" spans="1:25" ht="15">
      <c r="A1519" s="28" t="s">
        <v>20</v>
      </c>
      <c r="B1519" s="68" t="s">
        <v>142</v>
      </c>
      <c r="E1519" s="9" t="s">
        <v>284</v>
      </c>
      <c r="F1519" s="227">
        <v>359.8</v>
      </c>
      <c r="G1519" s="9">
        <v>378.6</v>
      </c>
      <c r="H1519" s="9">
        <v>483.19999999999982</v>
      </c>
      <c r="I1519" s="9">
        <v>0</v>
      </c>
      <c r="J1519" s="9">
        <v>774.59999999999945</v>
      </c>
      <c r="K1519" s="9">
        <v>662.09999999999854</v>
      </c>
      <c r="M1519" s="72">
        <f t="shared" si="39"/>
        <v>2658.2999999999979</v>
      </c>
      <c r="O1519" t="s">
        <v>293</v>
      </c>
      <c r="S1519" s="294"/>
      <c r="T1519" s="68"/>
      <c r="U1519" s="396"/>
      <c r="V1519" s="68"/>
      <c r="W1519" s="68"/>
      <c r="Y1519" s="54"/>
    </row>
    <row r="1520" spans="1:25" ht="15">
      <c r="A1520" s="28" t="s">
        <v>22</v>
      </c>
      <c r="B1520" s="68" t="s">
        <v>155</v>
      </c>
      <c r="E1520" s="9" t="s">
        <v>284</v>
      </c>
      <c r="F1520" s="9" t="s">
        <v>284</v>
      </c>
      <c r="G1520" s="227">
        <v>599.29999999999995</v>
      </c>
      <c r="H1520" s="9">
        <v>527.39999999999964</v>
      </c>
      <c r="I1520" s="9">
        <v>0</v>
      </c>
      <c r="J1520" s="9">
        <v>898.49999999999909</v>
      </c>
      <c r="K1520" s="9">
        <v>632.09999999999854</v>
      </c>
      <c r="M1520" s="72">
        <f t="shared" si="39"/>
        <v>2657.2999999999975</v>
      </c>
      <c r="O1520" t="s">
        <v>289</v>
      </c>
      <c r="S1520" s="68"/>
      <c r="T1520" s="68"/>
      <c r="U1520" s="396"/>
      <c r="V1520" s="68"/>
      <c r="W1520" s="68"/>
      <c r="Y1520" s="54"/>
    </row>
    <row r="1521" spans="1:25" ht="15">
      <c r="A1521" s="28" t="s">
        <v>24</v>
      </c>
      <c r="B1521" s="68" t="s">
        <v>27</v>
      </c>
      <c r="E1521" s="9">
        <v>285.5</v>
      </c>
      <c r="F1521" s="9">
        <v>146.30000000000001</v>
      </c>
      <c r="G1521" s="9">
        <v>387.2</v>
      </c>
      <c r="H1521" s="227">
        <v>543.80000000000109</v>
      </c>
      <c r="I1521" s="9">
        <v>0</v>
      </c>
      <c r="J1521" s="9">
        <v>818.19999999999982</v>
      </c>
      <c r="K1521" s="9">
        <v>423.79999999999654</v>
      </c>
      <c r="M1521" s="72">
        <f t="shared" si="39"/>
        <v>2604.7999999999975</v>
      </c>
      <c r="O1521" t="s">
        <v>294</v>
      </c>
      <c r="S1521" s="294"/>
      <c r="T1521" s="68"/>
      <c r="U1521" s="397"/>
      <c r="V1521" s="68"/>
      <c r="W1521" s="68"/>
      <c r="Y1521" s="54"/>
    </row>
    <row r="1522" spans="1:25" ht="15">
      <c r="A1522" s="28" t="s">
        <v>26</v>
      </c>
      <c r="B1522" s="68" t="s">
        <v>19</v>
      </c>
      <c r="E1522" s="9">
        <v>301.8</v>
      </c>
      <c r="F1522" s="9">
        <v>236.4</v>
      </c>
      <c r="G1522" s="222">
        <v>710.6</v>
      </c>
      <c r="H1522" s="9">
        <v>401.19999999999982</v>
      </c>
      <c r="I1522" s="9">
        <v>0</v>
      </c>
      <c r="J1522" s="9">
        <v>845.04999999999927</v>
      </c>
      <c r="K1522" s="9" t="s">
        <v>284</v>
      </c>
      <c r="M1522" s="72">
        <f t="shared" si="39"/>
        <v>2495.0499999999993</v>
      </c>
      <c r="O1522" t="s">
        <v>306</v>
      </c>
      <c r="S1522" s="68"/>
      <c r="T1522" s="68"/>
      <c r="U1522" s="396"/>
      <c r="V1522" s="68"/>
      <c r="W1522" s="68"/>
      <c r="Y1522" s="54"/>
    </row>
    <row r="1523" spans="1:25" ht="15">
      <c r="A1523" s="28" t="s">
        <v>28</v>
      </c>
      <c r="B1523" s="68" t="s">
        <v>154</v>
      </c>
      <c r="E1523" s="9" t="s">
        <v>284</v>
      </c>
      <c r="F1523" s="9" t="s">
        <v>284</v>
      </c>
      <c r="G1523" s="9">
        <v>243.7</v>
      </c>
      <c r="H1523" s="227">
        <v>771.89999999999964</v>
      </c>
      <c r="I1523" s="9">
        <v>0</v>
      </c>
      <c r="J1523" s="9">
        <v>943.49999999999818</v>
      </c>
      <c r="K1523" s="9">
        <v>530.79999999999836</v>
      </c>
      <c r="M1523" s="72">
        <f t="shared" si="39"/>
        <v>2489.899999999996</v>
      </c>
      <c r="O1523" t="s">
        <v>289</v>
      </c>
      <c r="S1523" s="294"/>
      <c r="T1523" s="68"/>
      <c r="U1523" s="397"/>
      <c r="V1523" s="68"/>
      <c r="W1523" s="68"/>
      <c r="Y1523" s="54"/>
    </row>
    <row r="1524" spans="1:25" ht="15">
      <c r="A1524" s="28" t="s">
        <v>30</v>
      </c>
      <c r="B1524" s="68" t="s">
        <v>13</v>
      </c>
      <c r="E1524" s="9">
        <v>125.2</v>
      </c>
      <c r="F1524" s="224">
        <v>526.9</v>
      </c>
      <c r="G1524" s="9">
        <v>318.10000000000002</v>
      </c>
      <c r="H1524" s="9">
        <v>187.49999999999545</v>
      </c>
      <c r="I1524" s="9">
        <v>0</v>
      </c>
      <c r="J1524" s="9">
        <v>822.80000000000109</v>
      </c>
      <c r="K1524" s="9">
        <v>436.89999999999964</v>
      </c>
      <c r="M1524" s="72">
        <f t="shared" si="39"/>
        <v>2417.399999999996</v>
      </c>
      <c r="O1524" t="s">
        <v>287</v>
      </c>
      <c r="R1524" s="3" t="s">
        <v>1973</v>
      </c>
      <c r="S1524" s="68"/>
      <c r="T1524" s="68"/>
      <c r="U1524" s="396"/>
      <c r="V1524" s="68"/>
      <c r="W1524" s="68"/>
      <c r="Y1524" s="54"/>
    </row>
    <row r="1525" spans="1:25" ht="15">
      <c r="A1525" s="28" t="s">
        <v>32</v>
      </c>
      <c r="B1525" s="68" t="s">
        <v>15</v>
      </c>
      <c r="E1525" s="9">
        <v>222.6</v>
      </c>
      <c r="F1525" s="9">
        <v>250.6</v>
      </c>
      <c r="G1525" s="227">
        <v>544.5</v>
      </c>
      <c r="H1525" s="9">
        <v>50.399999999999636</v>
      </c>
      <c r="I1525" s="9">
        <v>0</v>
      </c>
      <c r="J1525" s="9">
        <v>706.10000000000036</v>
      </c>
      <c r="K1525" s="9">
        <v>602.5</v>
      </c>
      <c r="M1525" s="72">
        <f t="shared" si="39"/>
        <v>2376.6999999999998</v>
      </c>
      <c r="O1525" t="s">
        <v>303</v>
      </c>
      <c r="S1525" s="294"/>
      <c r="T1525" s="68"/>
      <c r="U1525" s="396"/>
      <c r="V1525" s="68"/>
      <c r="W1525" s="68"/>
      <c r="Y1525" s="54"/>
    </row>
    <row r="1526" spans="1:25" ht="15">
      <c r="A1526" s="28" t="s">
        <v>34</v>
      </c>
      <c r="B1526" s="68" t="s">
        <v>1</v>
      </c>
      <c r="E1526" s="227">
        <v>343.3</v>
      </c>
      <c r="F1526" s="222">
        <v>477.3</v>
      </c>
      <c r="G1526" s="9">
        <v>170.7</v>
      </c>
      <c r="H1526" s="9">
        <v>320.00000000000091</v>
      </c>
      <c r="I1526" s="9">
        <v>0</v>
      </c>
      <c r="J1526" s="9">
        <v>612.5</v>
      </c>
      <c r="K1526" s="9">
        <v>383.60000000000127</v>
      </c>
      <c r="M1526" s="72">
        <f t="shared" si="39"/>
        <v>2307.4000000000024</v>
      </c>
      <c r="O1526" t="s">
        <v>312</v>
      </c>
      <c r="S1526" s="294"/>
      <c r="T1526" s="68"/>
      <c r="U1526" s="396"/>
      <c r="V1526" s="68"/>
      <c r="W1526" s="68"/>
      <c r="Y1526" s="54"/>
    </row>
    <row r="1527" spans="1:25" ht="15">
      <c r="A1527" s="28" t="s">
        <v>36</v>
      </c>
      <c r="B1527" s="68" t="s">
        <v>23</v>
      </c>
      <c r="E1527" s="222">
        <v>515.45000000000005</v>
      </c>
      <c r="F1527" s="9">
        <v>115.6</v>
      </c>
      <c r="G1527" s="9">
        <v>136.44999999999999</v>
      </c>
      <c r="H1527" s="9">
        <v>261.39999999999964</v>
      </c>
      <c r="I1527" s="9">
        <v>0</v>
      </c>
      <c r="J1527" s="9">
        <v>622.99999999999818</v>
      </c>
      <c r="K1527" s="9">
        <v>581.60000000000036</v>
      </c>
      <c r="M1527" s="72">
        <f t="shared" si="39"/>
        <v>2233.4999999999982</v>
      </c>
      <c r="O1527" t="s">
        <v>306</v>
      </c>
      <c r="S1527" s="294"/>
      <c r="T1527" s="68"/>
      <c r="U1527" s="397"/>
      <c r="V1527" s="68"/>
      <c r="W1527" s="68"/>
      <c r="Y1527" s="54"/>
    </row>
    <row r="1528" spans="1:25" ht="15">
      <c r="A1528" s="28" t="s">
        <v>38</v>
      </c>
      <c r="B1528" s="68" t="s">
        <v>162</v>
      </c>
      <c r="E1528" s="9" t="s">
        <v>284</v>
      </c>
      <c r="F1528" s="9" t="s">
        <v>284</v>
      </c>
      <c r="G1528" s="227">
        <v>453.2</v>
      </c>
      <c r="H1528" s="9">
        <v>450.19999999999891</v>
      </c>
      <c r="I1528" s="9">
        <v>0</v>
      </c>
      <c r="J1528" s="9">
        <v>554.79999999999927</v>
      </c>
      <c r="K1528" s="9">
        <v>647.70000000000164</v>
      </c>
      <c r="M1528" s="72">
        <f t="shared" si="39"/>
        <v>2105.8999999999996</v>
      </c>
      <c r="O1528" t="s">
        <v>293</v>
      </c>
      <c r="S1528" s="235"/>
      <c r="T1528" s="68"/>
      <c r="U1528" s="396"/>
      <c r="V1528" s="68"/>
      <c r="W1528" s="68"/>
      <c r="Y1528" s="54"/>
    </row>
    <row r="1529" spans="1:25" ht="15">
      <c r="A1529" s="28" t="s">
        <v>145</v>
      </c>
      <c r="B1529" s="68" t="s">
        <v>871</v>
      </c>
      <c r="E1529" s="9" t="s">
        <v>284</v>
      </c>
      <c r="F1529" s="9" t="s">
        <v>284</v>
      </c>
      <c r="G1529" s="9" t="s">
        <v>284</v>
      </c>
      <c r="H1529" s="9">
        <v>495.89999999999873</v>
      </c>
      <c r="I1529" s="9">
        <v>0</v>
      </c>
      <c r="J1529" s="9">
        <v>749.89999999999873</v>
      </c>
      <c r="K1529" s="227">
        <v>841.49999999999818</v>
      </c>
      <c r="M1529" s="72">
        <f t="shared" si="39"/>
        <v>2087.2999999999956</v>
      </c>
      <c r="O1529" t="s">
        <v>289</v>
      </c>
      <c r="S1529" s="68"/>
      <c r="T1529" s="68"/>
      <c r="U1529" s="397"/>
      <c r="V1529" s="68"/>
      <c r="W1529" s="68"/>
      <c r="Y1529" s="54"/>
    </row>
    <row r="1530" spans="1:25" ht="15">
      <c r="A1530" s="28" t="s">
        <v>146</v>
      </c>
      <c r="B1530" s="28" t="s">
        <v>804</v>
      </c>
      <c r="E1530" s="9" t="s">
        <v>284</v>
      </c>
      <c r="F1530" s="9" t="s">
        <v>284</v>
      </c>
      <c r="G1530" s="9" t="s">
        <v>284</v>
      </c>
      <c r="H1530" s="9">
        <v>340.90000000000146</v>
      </c>
      <c r="I1530" s="9">
        <v>0</v>
      </c>
      <c r="J1530" s="227">
        <v>978.09999999999945</v>
      </c>
      <c r="K1530" s="9">
        <v>757.69999999999982</v>
      </c>
      <c r="M1530" s="72">
        <f t="shared" si="39"/>
        <v>2076.7000000000007</v>
      </c>
      <c r="O1530" t="s">
        <v>299</v>
      </c>
      <c r="S1530" s="294"/>
      <c r="T1530" s="68"/>
      <c r="U1530" s="396"/>
      <c r="V1530" s="68"/>
      <c r="W1530" s="68"/>
      <c r="Y1530" s="54"/>
    </row>
    <row r="1531" spans="1:25" ht="15">
      <c r="A1531" s="28" t="s">
        <v>147</v>
      </c>
      <c r="B1531" s="68" t="s">
        <v>144</v>
      </c>
      <c r="E1531" s="9" t="s">
        <v>284</v>
      </c>
      <c r="F1531" s="9">
        <v>313.10000000000002</v>
      </c>
      <c r="G1531" s="9">
        <v>290.3</v>
      </c>
      <c r="H1531" s="9">
        <v>291.00000000000091</v>
      </c>
      <c r="I1531" s="9">
        <v>0</v>
      </c>
      <c r="J1531" s="9">
        <v>695.30000000000109</v>
      </c>
      <c r="K1531" s="9">
        <v>447.69999999999891</v>
      </c>
      <c r="M1531" s="72">
        <f t="shared" si="39"/>
        <v>2037.400000000001</v>
      </c>
      <c r="S1531" s="68"/>
      <c r="T1531" s="68"/>
      <c r="U1531" s="396"/>
      <c r="V1531" s="68"/>
      <c r="W1531" s="68"/>
      <c r="Y1531" s="54"/>
    </row>
    <row r="1532" spans="1:25" ht="15">
      <c r="A1532" s="28" t="s">
        <v>151</v>
      </c>
      <c r="B1532" s="68" t="s">
        <v>835</v>
      </c>
      <c r="E1532" s="9" t="s">
        <v>284</v>
      </c>
      <c r="F1532" s="9" t="s">
        <v>284</v>
      </c>
      <c r="G1532" s="9" t="s">
        <v>284</v>
      </c>
      <c r="H1532" s="9">
        <v>417.70000000000073</v>
      </c>
      <c r="I1532" s="9">
        <v>0</v>
      </c>
      <c r="J1532" s="9">
        <v>792.29999999999927</v>
      </c>
      <c r="K1532" s="227">
        <v>827.30000000000018</v>
      </c>
      <c r="M1532" s="72">
        <f t="shared" si="39"/>
        <v>2037.3000000000002</v>
      </c>
      <c r="O1532" t="s">
        <v>290</v>
      </c>
      <c r="S1532" s="294"/>
      <c r="T1532" s="68"/>
      <c r="U1532" s="396"/>
      <c r="V1532" s="68"/>
      <c r="W1532" s="68"/>
      <c r="Y1532" s="54"/>
    </row>
    <row r="1533" spans="1:25" ht="15">
      <c r="A1533" s="28" t="s">
        <v>157</v>
      </c>
      <c r="B1533" s="68" t="s">
        <v>809</v>
      </c>
      <c r="E1533" s="9" t="s">
        <v>284</v>
      </c>
      <c r="F1533" s="9" t="s">
        <v>284</v>
      </c>
      <c r="G1533" s="9" t="s">
        <v>284</v>
      </c>
      <c r="H1533" s="227">
        <v>541.70000000000255</v>
      </c>
      <c r="I1533" s="9">
        <v>0</v>
      </c>
      <c r="J1533" s="9">
        <v>768.80000000000109</v>
      </c>
      <c r="K1533" s="9">
        <v>717.70000000000073</v>
      </c>
      <c r="M1533" s="72">
        <f t="shared" si="39"/>
        <v>2028.2000000000044</v>
      </c>
      <c r="O1533" t="s">
        <v>299</v>
      </c>
      <c r="S1533" s="68"/>
      <c r="T1533" s="68"/>
      <c r="U1533" s="396"/>
      <c r="V1533" s="68"/>
      <c r="W1533" s="68"/>
      <c r="Y1533" s="54"/>
    </row>
    <row r="1534" spans="1:25" ht="15">
      <c r="A1534" s="28" t="s">
        <v>159</v>
      </c>
      <c r="B1534" s="294" t="s">
        <v>2225</v>
      </c>
      <c r="C1534" s="3"/>
      <c r="D1534" s="3"/>
      <c r="E1534" s="9" t="s">
        <v>284</v>
      </c>
      <c r="F1534" s="9" t="s">
        <v>284</v>
      </c>
      <c r="G1534" s="9" t="s">
        <v>284</v>
      </c>
      <c r="H1534" s="9" t="s">
        <v>284</v>
      </c>
      <c r="I1534" s="9">
        <v>0</v>
      </c>
      <c r="J1534" s="227">
        <v>1070.9000000000024</v>
      </c>
      <c r="K1534" s="223">
        <v>950.39999999999782</v>
      </c>
      <c r="M1534" s="72">
        <f t="shared" si="39"/>
        <v>2021.3000000000002</v>
      </c>
      <c r="O1534" t="s">
        <v>302</v>
      </c>
      <c r="S1534" s="294"/>
      <c r="T1534" s="68"/>
      <c r="U1534" s="396"/>
      <c r="V1534" s="68"/>
      <c r="W1534" s="68"/>
      <c r="Y1534" s="54"/>
    </row>
    <row r="1535" spans="1:25" ht="15">
      <c r="A1535" s="28" t="s">
        <v>160</v>
      </c>
      <c r="B1535" s="68" t="s">
        <v>6</v>
      </c>
      <c r="E1535" s="9">
        <v>307.60000000000002</v>
      </c>
      <c r="F1535" s="9">
        <v>154.69999999999999</v>
      </c>
      <c r="G1535" s="9">
        <v>268.5</v>
      </c>
      <c r="H1535" s="9">
        <v>347.90000000000055</v>
      </c>
      <c r="I1535" s="9">
        <v>0</v>
      </c>
      <c r="J1535" s="9">
        <v>907.84999999999854</v>
      </c>
      <c r="K1535" s="9" t="s">
        <v>284</v>
      </c>
      <c r="M1535" s="72">
        <f t="shared" si="39"/>
        <v>1986.549999999999</v>
      </c>
      <c r="S1535" s="294"/>
      <c r="T1535" s="68"/>
      <c r="U1535" s="396"/>
      <c r="V1535" s="68"/>
      <c r="W1535" s="68"/>
      <c r="Y1535" s="54"/>
    </row>
    <row r="1536" spans="1:25" ht="15">
      <c r="A1536" s="28" t="s">
        <v>161</v>
      </c>
      <c r="B1536" s="294" t="s">
        <v>2217</v>
      </c>
      <c r="C1536" s="3"/>
      <c r="D1536" s="3"/>
      <c r="E1536" s="9" t="s">
        <v>284</v>
      </c>
      <c r="F1536" s="9" t="s">
        <v>284</v>
      </c>
      <c r="G1536" s="9" t="s">
        <v>284</v>
      </c>
      <c r="H1536" s="9" t="s">
        <v>284</v>
      </c>
      <c r="I1536" s="9">
        <v>0</v>
      </c>
      <c r="J1536" s="224">
        <v>1159.0000000000009</v>
      </c>
      <c r="K1536" s="9">
        <v>772.60000000000036</v>
      </c>
      <c r="M1536" s="72">
        <f t="shared" si="39"/>
        <v>1931.6000000000013</v>
      </c>
      <c r="O1536" t="s">
        <v>287</v>
      </c>
      <c r="R1536" s="226" t="s">
        <v>1973</v>
      </c>
      <c r="S1536" s="294"/>
      <c r="T1536" s="68"/>
      <c r="U1536" s="396"/>
      <c r="V1536" s="68"/>
      <c r="W1536" s="68"/>
      <c r="Y1536" s="54"/>
    </row>
    <row r="1537" spans="1:25" ht="15">
      <c r="A1537" s="28" t="s">
        <v>163</v>
      </c>
      <c r="B1537" s="68" t="s">
        <v>834</v>
      </c>
      <c r="E1537" s="9" t="s">
        <v>284</v>
      </c>
      <c r="F1537" s="9" t="s">
        <v>284</v>
      </c>
      <c r="G1537" s="9" t="s">
        <v>284</v>
      </c>
      <c r="H1537" s="9">
        <v>471.40000000000236</v>
      </c>
      <c r="I1537" s="9">
        <v>0</v>
      </c>
      <c r="J1537" s="9">
        <v>719.60000000000036</v>
      </c>
      <c r="K1537" s="9">
        <v>708.39999999999873</v>
      </c>
      <c r="M1537" s="72">
        <f t="shared" si="39"/>
        <v>1899.4000000000015</v>
      </c>
      <c r="S1537" s="68"/>
      <c r="T1537" s="68"/>
      <c r="U1537" s="396"/>
      <c r="V1537" s="68"/>
      <c r="W1537" s="68"/>
      <c r="Y1537" s="54"/>
    </row>
    <row r="1538" spans="1:25" ht="15">
      <c r="A1538" s="28" t="s">
        <v>280</v>
      </c>
      <c r="B1538" s="68" t="s">
        <v>817</v>
      </c>
      <c r="E1538" s="9" t="s">
        <v>284</v>
      </c>
      <c r="F1538" s="9" t="s">
        <v>284</v>
      </c>
      <c r="G1538" s="9" t="s">
        <v>284</v>
      </c>
      <c r="H1538" s="9">
        <v>525.30000000000109</v>
      </c>
      <c r="I1538" s="9">
        <v>0</v>
      </c>
      <c r="J1538" s="9">
        <v>838.699999999998</v>
      </c>
      <c r="K1538" s="9">
        <v>521.49999999999545</v>
      </c>
      <c r="M1538" s="72">
        <f t="shared" si="39"/>
        <v>1885.4999999999945</v>
      </c>
      <c r="S1538" s="68"/>
      <c r="T1538" s="68"/>
      <c r="U1538" s="396"/>
      <c r="V1538" s="68"/>
      <c r="W1538" s="68"/>
      <c r="Y1538" s="54"/>
    </row>
    <row r="1539" spans="1:25" ht="15">
      <c r="A1539" s="28" t="s">
        <v>281</v>
      </c>
      <c r="B1539" s="68" t="s">
        <v>861</v>
      </c>
      <c r="E1539" s="9" t="s">
        <v>284</v>
      </c>
      <c r="F1539" s="9" t="s">
        <v>284</v>
      </c>
      <c r="G1539" s="9" t="s">
        <v>284</v>
      </c>
      <c r="H1539" s="9">
        <v>351.89999999999691</v>
      </c>
      <c r="I1539" s="9">
        <v>0</v>
      </c>
      <c r="J1539" s="9">
        <v>691.49999999999909</v>
      </c>
      <c r="K1539" s="227">
        <v>815</v>
      </c>
      <c r="M1539" s="72">
        <f t="shared" si="39"/>
        <v>1858.399999999996</v>
      </c>
      <c r="O1539" t="s">
        <v>298</v>
      </c>
      <c r="S1539" s="235"/>
      <c r="T1539" s="68"/>
      <c r="U1539" s="396"/>
      <c r="V1539" s="68"/>
      <c r="W1539" s="68"/>
      <c r="Y1539" s="54"/>
    </row>
    <row r="1540" spans="1:25" ht="15">
      <c r="A1540" s="28" t="s">
        <v>282</v>
      </c>
      <c r="B1540" s="68" t="s">
        <v>850</v>
      </c>
      <c r="E1540" s="9" t="s">
        <v>284</v>
      </c>
      <c r="F1540" s="9" t="s">
        <v>284</v>
      </c>
      <c r="G1540" s="9" t="s">
        <v>284</v>
      </c>
      <c r="H1540" s="9">
        <v>429.39999999999964</v>
      </c>
      <c r="I1540" s="9">
        <v>0</v>
      </c>
      <c r="J1540" s="9">
        <v>857.20000000000073</v>
      </c>
      <c r="K1540" s="9">
        <v>566.59999999999945</v>
      </c>
      <c r="M1540" s="72">
        <f t="shared" ref="M1540:M1571" si="40">SUM(E1540:K1540)</f>
        <v>1853.1999999999998</v>
      </c>
      <c r="S1540" s="68"/>
      <c r="T1540" s="68"/>
      <c r="U1540" s="396"/>
      <c r="V1540" s="68"/>
      <c r="W1540" s="68"/>
      <c r="Y1540" s="54"/>
    </row>
    <row r="1541" spans="1:25" ht="15">
      <c r="A1541" s="28" t="s">
        <v>283</v>
      </c>
      <c r="B1541" s="68" t="s">
        <v>29</v>
      </c>
      <c r="E1541" s="227">
        <v>389.3</v>
      </c>
      <c r="F1541" s="227">
        <v>368.5</v>
      </c>
      <c r="G1541" s="9">
        <v>195</v>
      </c>
      <c r="H1541" s="9" t="s">
        <v>284</v>
      </c>
      <c r="I1541" s="9">
        <v>0</v>
      </c>
      <c r="J1541" s="9">
        <v>891.69999999999982</v>
      </c>
      <c r="K1541" s="9" t="s">
        <v>284</v>
      </c>
      <c r="M1541" s="72">
        <f t="shared" si="40"/>
        <v>1844.4999999999998</v>
      </c>
      <c r="O1541" t="s">
        <v>337</v>
      </c>
      <c r="S1541" s="294"/>
      <c r="T1541" s="68"/>
      <c r="U1541" s="396"/>
      <c r="V1541" s="68"/>
      <c r="W1541" s="68"/>
      <c r="Y1541" s="54"/>
    </row>
    <row r="1542" spans="1:25" ht="15">
      <c r="A1542" s="28" t="s">
        <v>806</v>
      </c>
      <c r="B1542" s="28" t="s">
        <v>805</v>
      </c>
      <c r="E1542" s="9" t="s">
        <v>284</v>
      </c>
      <c r="F1542" s="9" t="s">
        <v>284</v>
      </c>
      <c r="G1542" s="9" t="s">
        <v>284</v>
      </c>
      <c r="H1542" s="9">
        <v>430.90000000000327</v>
      </c>
      <c r="I1542" s="9">
        <v>0</v>
      </c>
      <c r="J1542" s="9">
        <v>936.94999999999891</v>
      </c>
      <c r="K1542" s="9">
        <v>469.29999999999927</v>
      </c>
      <c r="M1542" s="72">
        <f t="shared" si="40"/>
        <v>1837.1500000000015</v>
      </c>
      <c r="S1542" s="68"/>
      <c r="T1542" s="68"/>
      <c r="U1542" s="396"/>
      <c r="V1542" s="68"/>
      <c r="W1542" s="68"/>
      <c r="Y1542" s="54"/>
    </row>
    <row r="1543" spans="1:25" ht="15">
      <c r="A1543" s="28" t="s">
        <v>807</v>
      </c>
      <c r="B1543" s="68" t="s">
        <v>153</v>
      </c>
      <c r="E1543" s="9" t="s">
        <v>284</v>
      </c>
      <c r="F1543" s="9" t="s">
        <v>284</v>
      </c>
      <c r="G1543" s="9">
        <v>446.4</v>
      </c>
      <c r="H1543" s="9">
        <v>283.699999999998</v>
      </c>
      <c r="I1543" s="9">
        <v>0</v>
      </c>
      <c r="J1543" s="9">
        <v>725.40000000000055</v>
      </c>
      <c r="K1543" s="9">
        <v>378.89999999999873</v>
      </c>
      <c r="M1543" s="72">
        <f t="shared" si="40"/>
        <v>1834.3999999999974</v>
      </c>
      <c r="S1543" s="28"/>
      <c r="T1543" s="68"/>
      <c r="U1543" s="397"/>
      <c r="V1543" s="68"/>
      <c r="W1543" s="68"/>
      <c r="Y1543" s="54"/>
    </row>
    <row r="1544" spans="1:25" ht="15">
      <c r="A1544" s="28" t="s">
        <v>808</v>
      </c>
      <c r="B1544" s="240" t="s">
        <v>1828</v>
      </c>
      <c r="C1544" s="3"/>
      <c r="D1544" s="3"/>
      <c r="E1544" s="9" t="s">
        <v>284</v>
      </c>
      <c r="F1544" s="9" t="s">
        <v>284</v>
      </c>
      <c r="G1544" s="9" t="s">
        <v>284</v>
      </c>
      <c r="H1544" s="9" t="s">
        <v>284</v>
      </c>
      <c r="I1544" s="9">
        <v>0</v>
      </c>
      <c r="J1544" s="227">
        <v>1061.7000000000016</v>
      </c>
      <c r="K1544" s="9">
        <v>734.80000000000018</v>
      </c>
      <c r="M1544" s="72">
        <f t="shared" si="40"/>
        <v>1796.5000000000018</v>
      </c>
      <c r="O1544" t="s">
        <v>290</v>
      </c>
      <c r="S1544" s="68"/>
      <c r="T1544" s="68"/>
      <c r="U1544" s="396"/>
      <c r="V1544" s="68"/>
      <c r="W1544" s="68"/>
      <c r="Y1544" s="54"/>
    </row>
    <row r="1545" spans="1:25" ht="15">
      <c r="A1545" s="28" t="s">
        <v>810</v>
      </c>
      <c r="B1545" s="68" t="s">
        <v>819</v>
      </c>
      <c r="E1545" s="9" t="s">
        <v>284</v>
      </c>
      <c r="F1545" s="9" t="s">
        <v>284</v>
      </c>
      <c r="G1545" s="9" t="s">
        <v>284</v>
      </c>
      <c r="H1545" s="9">
        <v>379.49999999999818</v>
      </c>
      <c r="I1545" s="9">
        <v>0</v>
      </c>
      <c r="J1545" s="9">
        <v>794.10000000000127</v>
      </c>
      <c r="K1545" s="9">
        <v>553.89999999999782</v>
      </c>
      <c r="M1545" s="72">
        <f t="shared" si="40"/>
        <v>1727.4999999999973</v>
      </c>
      <c r="S1545" s="294"/>
      <c r="T1545" s="68"/>
      <c r="U1545" s="397"/>
      <c r="V1545" s="68"/>
      <c r="W1545" s="68"/>
      <c r="Y1545" s="54"/>
    </row>
    <row r="1546" spans="1:25" ht="15">
      <c r="A1546" s="28" t="s">
        <v>816</v>
      </c>
      <c r="B1546" s="68" t="s">
        <v>854</v>
      </c>
      <c r="E1546" s="9" t="s">
        <v>284</v>
      </c>
      <c r="F1546" s="9" t="s">
        <v>284</v>
      </c>
      <c r="G1546" s="9" t="s">
        <v>284</v>
      </c>
      <c r="H1546" s="9">
        <v>357.89999999999873</v>
      </c>
      <c r="I1546" s="9">
        <v>0</v>
      </c>
      <c r="J1546" s="9">
        <v>761.70000000000073</v>
      </c>
      <c r="K1546" s="9">
        <v>603.79999999999927</v>
      </c>
      <c r="M1546" s="72">
        <f t="shared" si="40"/>
        <v>1723.3999999999987</v>
      </c>
      <c r="S1546" s="294"/>
      <c r="T1546" s="68"/>
      <c r="U1546" s="397"/>
      <c r="V1546" s="68"/>
      <c r="W1546" s="68"/>
      <c r="Y1546" s="54"/>
    </row>
    <row r="1547" spans="1:25" ht="15">
      <c r="A1547" s="28" t="s">
        <v>818</v>
      </c>
      <c r="B1547" s="68" t="s">
        <v>820</v>
      </c>
      <c r="E1547" s="9" t="s">
        <v>284</v>
      </c>
      <c r="F1547" s="9" t="s">
        <v>284</v>
      </c>
      <c r="G1547" s="9" t="s">
        <v>284</v>
      </c>
      <c r="H1547" s="9">
        <v>253.60000000000036</v>
      </c>
      <c r="I1547" s="9">
        <v>0</v>
      </c>
      <c r="J1547" s="9">
        <v>857.50000000000182</v>
      </c>
      <c r="K1547" s="9">
        <v>573.49999999999909</v>
      </c>
      <c r="M1547" s="72">
        <f t="shared" si="40"/>
        <v>1684.6000000000013</v>
      </c>
      <c r="S1547" s="235"/>
      <c r="T1547" s="68"/>
      <c r="U1547" s="397"/>
      <c r="V1547" s="68"/>
      <c r="W1547" s="68"/>
      <c r="Y1547" s="54"/>
    </row>
    <row r="1548" spans="1:25" ht="15">
      <c r="A1548" s="28" t="s">
        <v>821</v>
      </c>
      <c r="B1548" s="68" t="s">
        <v>824</v>
      </c>
      <c r="E1548" s="9" t="s">
        <v>284</v>
      </c>
      <c r="F1548" s="9" t="s">
        <v>284</v>
      </c>
      <c r="G1548" s="9" t="s">
        <v>284</v>
      </c>
      <c r="H1548" s="9">
        <v>105.60000000000036</v>
      </c>
      <c r="I1548" s="9">
        <v>0</v>
      </c>
      <c r="J1548" s="9">
        <v>958.90000000000055</v>
      </c>
      <c r="K1548" s="9">
        <v>598.19999999999891</v>
      </c>
      <c r="M1548" s="72">
        <f t="shared" si="40"/>
        <v>1662.6999999999998</v>
      </c>
      <c r="S1548" s="68"/>
      <c r="T1548" s="68"/>
      <c r="U1548" s="397"/>
      <c r="V1548" s="68"/>
      <c r="W1548" s="68"/>
      <c r="Y1548" s="54"/>
    </row>
    <row r="1549" spans="1:25" ht="15">
      <c r="A1549" s="28" t="s">
        <v>822</v>
      </c>
      <c r="B1549" s="240" t="s">
        <v>1834</v>
      </c>
      <c r="C1549" s="3"/>
      <c r="D1549" s="3"/>
      <c r="E1549" s="9" t="s">
        <v>284</v>
      </c>
      <c r="F1549" s="9" t="s">
        <v>284</v>
      </c>
      <c r="G1549" s="9" t="s">
        <v>284</v>
      </c>
      <c r="H1549" s="9" t="s">
        <v>284</v>
      </c>
      <c r="I1549" s="9">
        <v>0</v>
      </c>
      <c r="J1549" s="9">
        <v>924.29999999999927</v>
      </c>
      <c r="K1549" s="9">
        <v>714.49999999999727</v>
      </c>
      <c r="M1549" s="72">
        <f t="shared" si="40"/>
        <v>1638.7999999999965</v>
      </c>
      <c r="S1549" s="68"/>
      <c r="T1549" s="68"/>
      <c r="U1549" s="396"/>
      <c r="V1549" s="68"/>
      <c r="W1549" s="68"/>
      <c r="Y1549" s="54"/>
    </row>
    <row r="1550" spans="1:25" ht="15">
      <c r="A1550" s="28" t="s">
        <v>825</v>
      </c>
      <c r="B1550" s="68" t="s">
        <v>833</v>
      </c>
      <c r="E1550" s="9" t="s">
        <v>284</v>
      </c>
      <c r="F1550" s="9" t="s">
        <v>284</v>
      </c>
      <c r="G1550" s="9" t="s">
        <v>284</v>
      </c>
      <c r="H1550" s="9">
        <v>232.60000000000127</v>
      </c>
      <c r="I1550" s="9">
        <v>0</v>
      </c>
      <c r="J1550" s="9">
        <v>793.70000000000164</v>
      </c>
      <c r="K1550" s="9">
        <v>611.19999999999891</v>
      </c>
      <c r="M1550" s="72">
        <f t="shared" si="40"/>
        <v>1637.5000000000018</v>
      </c>
      <c r="S1550" s="294"/>
      <c r="T1550" s="68"/>
      <c r="U1550" s="396"/>
      <c r="V1550" s="68"/>
      <c r="W1550" s="68"/>
      <c r="Y1550" s="54"/>
    </row>
    <row r="1551" spans="1:25" ht="15">
      <c r="A1551" s="28" t="s">
        <v>827</v>
      </c>
      <c r="B1551" s="28" t="s">
        <v>799</v>
      </c>
      <c r="E1551" s="9" t="s">
        <v>284</v>
      </c>
      <c r="F1551" s="9" t="s">
        <v>284</v>
      </c>
      <c r="G1551" s="9" t="s">
        <v>284</v>
      </c>
      <c r="H1551" s="9">
        <v>504.60000000000127</v>
      </c>
      <c r="I1551" s="9">
        <v>0</v>
      </c>
      <c r="J1551" s="9">
        <v>701.30000000000109</v>
      </c>
      <c r="K1551" s="9">
        <v>416.80000000000109</v>
      </c>
      <c r="M1551" s="72">
        <f t="shared" si="40"/>
        <v>1622.7000000000035</v>
      </c>
      <c r="S1551" s="294"/>
      <c r="T1551" s="68"/>
      <c r="U1551" s="397"/>
      <c r="V1551" s="68"/>
      <c r="W1551" s="68"/>
      <c r="Y1551" s="54"/>
    </row>
    <row r="1552" spans="1:25" ht="15">
      <c r="A1552" s="28" t="s">
        <v>832</v>
      </c>
      <c r="B1552" s="68" t="s">
        <v>849</v>
      </c>
      <c r="E1552" s="9" t="s">
        <v>284</v>
      </c>
      <c r="F1552" s="9" t="s">
        <v>284</v>
      </c>
      <c r="G1552" s="9" t="s">
        <v>284</v>
      </c>
      <c r="H1552" s="9">
        <v>269.00000000000182</v>
      </c>
      <c r="I1552" s="9">
        <v>0</v>
      </c>
      <c r="J1552" s="9">
        <v>815.19999999999982</v>
      </c>
      <c r="K1552" s="9">
        <v>531.29999999999836</v>
      </c>
      <c r="M1552" s="72">
        <f t="shared" si="40"/>
        <v>1615.5</v>
      </c>
      <c r="S1552" s="235"/>
      <c r="T1552" s="68"/>
      <c r="U1552" s="396"/>
      <c r="V1552" s="68"/>
      <c r="W1552" s="68"/>
      <c r="Y1552" s="54"/>
    </row>
    <row r="1553" spans="1:25" ht="15">
      <c r="A1553" s="28" t="s">
        <v>836</v>
      </c>
      <c r="B1553" s="240" t="s">
        <v>1841</v>
      </c>
      <c r="C1553" s="3"/>
      <c r="D1553" s="3"/>
      <c r="E1553" s="9" t="s">
        <v>284</v>
      </c>
      <c r="F1553" s="9" t="s">
        <v>284</v>
      </c>
      <c r="G1553" s="9" t="s">
        <v>284</v>
      </c>
      <c r="H1553" s="9" t="s">
        <v>284</v>
      </c>
      <c r="I1553" s="9">
        <v>0</v>
      </c>
      <c r="J1553" s="9">
        <v>761.49999999999818</v>
      </c>
      <c r="K1553" s="227">
        <v>820.90000000000236</v>
      </c>
      <c r="M1553" s="72">
        <f t="shared" si="40"/>
        <v>1582.4000000000005</v>
      </c>
      <c r="O1553" t="s">
        <v>303</v>
      </c>
      <c r="S1553" s="235"/>
      <c r="T1553" s="68"/>
      <c r="U1553" s="396"/>
      <c r="V1553" s="68"/>
      <c r="W1553" s="68"/>
      <c r="Y1553" s="54"/>
    </row>
    <row r="1554" spans="1:25" ht="15">
      <c r="A1554" s="28" t="s">
        <v>837</v>
      </c>
      <c r="B1554" s="294" t="s">
        <v>2236</v>
      </c>
      <c r="C1554" s="3"/>
      <c r="D1554" s="3"/>
      <c r="E1554" s="9" t="s">
        <v>284</v>
      </c>
      <c r="F1554" s="9" t="s">
        <v>284</v>
      </c>
      <c r="G1554" s="9" t="s">
        <v>284</v>
      </c>
      <c r="H1554" s="9" t="s">
        <v>284</v>
      </c>
      <c r="I1554" s="9">
        <v>0</v>
      </c>
      <c r="J1554" s="9">
        <v>832.70000000000073</v>
      </c>
      <c r="K1554" s="9">
        <v>707.5</v>
      </c>
      <c r="M1554" s="72">
        <f t="shared" si="40"/>
        <v>1540.2000000000007</v>
      </c>
      <c r="S1554" s="235"/>
      <c r="T1554" s="68"/>
      <c r="U1554" s="396"/>
      <c r="V1554" s="68"/>
      <c r="W1554" s="68"/>
      <c r="Y1554" s="54"/>
    </row>
    <row r="1555" spans="1:25" ht="15">
      <c r="A1555" s="28" t="s">
        <v>838</v>
      </c>
      <c r="B1555" s="68" t="s">
        <v>828</v>
      </c>
      <c r="E1555" s="9" t="s">
        <v>284</v>
      </c>
      <c r="F1555" s="9" t="s">
        <v>284</v>
      </c>
      <c r="G1555" s="9" t="s">
        <v>284</v>
      </c>
      <c r="H1555" s="9">
        <v>179.60000000000036</v>
      </c>
      <c r="I1555" s="9">
        <v>0</v>
      </c>
      <c r="J1555" s="9">
        <v>731.40000000000055</v>
      </c>
      <c r="K1555" s="9">
        <v>628.20000000000073</v>
      </c>
      <c r="M1555" s="72">
        <f t="shared" si="40"/>
        <v>1539.2000000000016</v>
      </c>
      <c r="S1555" s="294"/>
      <c r="T1555" s="68"/>
      <c r="U1555" s="397"/>
      <c r="V1555" s="68"/>
      <c r="W1555" s="68"/>
      <c r="Y1555" s="54"/>
    </row>
    <row r="1556" spans="1:25" ht="15">
      <c r="A1556" s="28" t="s">
        <v>844</v>
      </c>
      <c r="B1556" s="68" t="s">
        <v>826</v>
      </c>
      <c r="E1556" s="9" t="s">
        <v>284</v>
      </c>
      <c r="F1556" s="9" t="s">
        <v>284</v>
      </c>
      <c r="G1556" s="9" t="s">
        <v>284</v>
      </c>
      <c r="H1556" s="9">
        <v>248.50000000000091</v>
      </c>
      <c r="I1556" s="9">
        <v>0</v>
      </c>
      <c r="J1556" s="9">
        <v>833.05000000000018</v>
      </c>
      <c r="K1556" s="9">
        <v>456.699999999998</v>
      </c>
      <c r="M1556" s="72">
        <f t="shared" si="40"/>
        <v>1538.2499999999991</v>
      </c>
      <c r="S1556" s="68"/>
      <c r="T1556" s="68"/>
      <c r="U1556" s="396"/>
      <c r="V1556" s="68"/>
      <c r="W1556" s="68"/>
      <c r="Y1556" s="54"/>
    </row>
    <row r="1557" spans="1:25" ht="15">
      <c r="A1557" s="28" t="s">
        <v>852</v>
      </c>
      <c r="B1557" s="68" t="s">
        <v>859</v>
      </c>
      <c r="E1557" s="9" t="s">
        <v>284</v>
      </c>
      <c r="F1557" s="9" t="s">
        <v>284</v>
      </c>
      <c r="G1557" s="9" t="s">
        <v>284</v>
      </c>
      <c r="H1557" s="9">
        <v>344.29999999999927</v>
      </c>
      <c r="I1557" s="9">
        <v>0</v>
      </c>
      <c r="J1557" s="9">
        <v>714.80000000000109</v>
      </c>
      <c r="K1557" s="9">
        <v>477.30000000000109</v>
      </c>
      <c r="M1557" s="72">
        <f t="shared" si="40"/>
        <v>1536.4000000000015</v>
      </c>
      <c r="S1557" s="294"/>
      <c r="T1557" s="68"/>
      <c r="U1557" s="396"/>
      <c r="V1557" s="68"/>
      <c r="W1557" s="68"/>
      <c r="Y1557" s="54"/>
    </row>
    <row r="1558" spans="1:25" ht="15">
      <c r="A1558" s="28" t="s">
        <v>856</v>
      </c>
      <c r="B1558" s="68" t="s">
        <v>156</v>
      </c>
      <c r="E1558" s="9" t="s">
        <v>284</v>
      </c>
      <c r="F1558" s="9" t="s">
        <v>284</v>
      </c>
      <c r="G1558" s="9">
        <v>224.3</v>
      </c>
      <c r="H1558" s="9">
        <v>31.500000000000909</v>
      </c>
      <c r="I1558" s="9">
        <v>0</v>
      </c>
      <c r="J1558" s="9">
        <v>716.90000000000055</v>
      </c>
      <c r="K1558" s="9">
        <v>546.04999999999927</v>
      </c>
      <c r="M1558" s="72">
        <f t="shared" si="40"/>
        <v>1518.7500000000007</v>
      </c>
      <c r="S1558" s="68"/>
      <c r="T1558" s="68"/>
      <c r="U1558" s="397"/>
      <c r="V1558" s="68"/>
      <c r="W1558" s="68"/>
      <c r="Y1558" s="54"/>
    </row>
    <row r="1559" spans="1:25" ht="15">
      <c r="A1559" s="28" t="s">
        <v>857</v>
      </c>
      <c r="B1559" s="240" t="s">
        <v>1823</v>
      </c>
      <c r="C1559" s="3"/>
      <c r="D1559" s="3"/>
      <c r="E1559" s="9" t="s">
        <v>284</v>
      </c>
      <c r="F1559" s="9" t="s">
        <v>284</v>
      </c>
      <c r="G1559" s="9" t="s">
        <v>284</v>
      </c>
      <c r="H1559" s="9" t="s">
        <v>284</v>
      </c>
      <c r="I1559" s="9">
        <v>0</v>
      </c>
      <c r="J1559" s="9">
        <v>822.75</v>
      </c>
      <c r="K1559" s="9">
        <v>680.30000000000018</v>
      </c>
      <c r="M1559" s="72">
        <f t="shared" si="40"/>
        <v>1503.0500000000002</v>
      </c>
      <c r="S1559" s="68"/>
      <c r="T1559" s="68"/>
      <c r="U1559" s="396"/>
      <c r="V1559" s="68"/>
      <c r="W1559" s="68"/>
      <c r="Y1559" s="54"/>
    </row>
    <row r="1560" spans="1:25" ht="15">
      <c r="A1560" s="28" t="s">
        <v>858</v>
      </c>
      <c r="B1560" s="240" t="s">
        <v>1840</v>
      </c>
      <c r="C1560" s="3"/>
      <c r="D1560" s="3"/>
      <c r="E1560" s="9" t="s">
        <v>284</v>
      </c>
      <c r="F1560" s="9" t="s">
        <v>284</v>
      </c>
      <c r="G1560" s="9" t="s">
        <v>284</v>
      </c>
      <c r="H1560" s="9" t="s">
        <v>284</v>
      </c>
      <c r="I1560" s="9">
        <v>0</v>
      </c>
      <c r="J1560" s="9">
        <v>843.89999999999873</v>
      </c>
      <c r="K1560" s="9">
        <v>641.90000000000055</v>
      </c>
      <c r="M1560" s="72">
        <f t="shared" si="40"/>
        <v>1485.7999999999993</v>
      </c>
      <c r="S1560" s="68"/>
      <c r="T1560" s="68"/>
      <c r="U1560" s="396"/>
      <c r="V1560" s="68"/>
      <c r="W1560" s="68"/>
      <c r="Y1560" s="54"/>
    </row>
    <row r="1561" spans="1:25" ht="15">
      <c r="A1561" s="28" t="s">
        <v>864</v>
      </c>
      <c r="B1561" s="235" t="s">
        <v>1843</v>
      </c>
      <c r="C1561" s="3"/>
      <c r="D1561" s="3"/>
      <c r="E1561" s="9" t="s">
        <v>284</v>
      </c>
      <c r="F1561" s="9" t="s">
        <v>284</v>
      </c>
      <c r="G1561" s="9" t="s">
        <v>284</v>
      </c>
      <c r="H1561" s="9" t="s">
        <v>284</v>
      </c>
      <c r="I1561" s="9">
        <v>0</v>
      </c>
      <c r="J1561" s="9">
        <v>723.10000000000036</v>
      </c>
      <c r="K1561" s="9">
        <v>715.00000000000091</v>
      </c>
      <c r="M1561" s="72">
        <f t="shared" si="40"/>
        <v>1438.1000000000013</v>
      </c>
      <c r="S1561" s="28"/>
      <c r="T1561" s="68"/>
      <c r="U1561" s="396"/>
      <c r="V1561" s="68"/>
      <c r="W1561" s="68"/>
      <c r="Y1561" s="54"/>
    </row>
    <row r="1562" spans="1:25" ht="15">
      <c r="A1562" s="28" t="s">
        <v>865</v>
      </c>
      <c r="B1562" s="294" t="s">
        <v>2221</v>
      </c>
      <c r="C1562" s="3"/>
      <c r="D1562" s="3"/>
      <c r="E1562" s="9" t="s">
        <v>284</v>
      </c>
      <c r="F1562" s="9" t="s">
        <v>284</v>
      </c>
      <c r="G1562" s="9" t="s">
        <v>284</v>
      </c>
      <c r="H1562" s="9" t="s">
        <v>284</v>
      </c>
      <c r="I1562" s="9">
        <v>0</v>
      </c>
      <c r="J1562" s="9">
        <v>788.80000000000018</v>
      </c>
      <c r="K1562" s="9">
        <v>647.20000000000164</v>
      </c>
      <c r="M1562" s="72">
        <f t="shared" si="40"/>
        <v>1436.0000000000018</v>
      </c>
      <c r="S1562" s="68"/>
      <c r="T1562" s="68"/>
      <c r="U1562" s="396"/>
      <c r="V1562" s="68"/>
      <c r="W1562" s="68"/>
      <c r="Y1562" s="54"/>
    </row>
    <row r="1563" spans="1:25" ht="15">
      <c r="A1563" s="28" t="s">
        <v>866</v>
      </c>
      <c r="B1563" s="240" t="s">
        <v>1842</v>
      </c>
      <c r="C1563" s="3"/>
      <c r="D1563" s="3"/>
      <c r="E1563" s="9" t="s">
        <v>284</v>
      </c>
      <c r="F1563" s="9" t="s">
        <v>284</v>
      </c>
      <c r="G1563" s="9" t="s">
        <v>284</v>
      </c>
      <c r="H1563" s="9" t="s">
        <v>284</v>
      </c>
      <c r="I1563" s="9">
        <v>0</v>
      </c>
      <c r="J1563" s="9">
        <v>743.5</v>
      </c>
      <c r="K1563" s="9">
        <v>680.39999999999782</v>
      </c>
      <c r="M1563" s="72">
        <f t="shared" si="40"/>
        <v>1423.8999999999978</v>
      </c>
      <c r="S1563" s="235"/>
      <c r="T1563" s="68"/>
      <c r="U1563" s="396"/>
      <c r="V1563" s="68"/>
      <c r="W1563" s="68"/>
      <c r="Y1563" s="54"/>
    </row>
    <row r="1564" spans="1:25" ht="15">
      <c r="A1564" s="28" t="s">
        <v>868</v>
      </c>
      <c r="B1564" s="240" t="s">
        <v>1838</v>
      </c>
      <c r="C1564" s="3"/>
      <c r="D1564" s="3"/>
      <c r="E1564" s="9" t="s">
        <v>284</v>
      </c>
      <c r="F1564" s="9" t="s">
        <v>284</v>
      </c>
      <c r="G1564" s="9" t="s">
        <v>284</v>
      </c>
      <c r="H1564" s="9" t="s">
        <v>284</v>
      </c>
      <c r="I1564" s="9">
        <v>0</v>
      </c>
      <c r="J1564" s="222">
        <v>1115.2000000000016</v>
      </c>
      <c r="K1564" s="9">
        <v>294.80000000000109</v>
      </c>
      <c r="M1564" s="72">
        <f t="shared" si="40"/>
        <v>1410.0000000000027</v>
      </c>
      <c r="O1564" t="s">
        <v>306</v>
      </c>
      <c r="S1564" s="68"/>
      <c r="T1564" s="68"/>
      <c r="U1564" s="396"/>
      <c r="V1564" s="68"/>
      <c r="W1564" s="68"/>
      <c r="Y1564" s="54"/>
    </row>
    <row r="1565" spans="1:25" ht="15">
      <c r="A1565" s="28" t="s">
        <v>869</v>
      </c>
      <c r="B1565" s="240" t="s">
        <v>1833</v>
      </c>
      <c r="C1565" s="3"/>
      <c r="D1565" s="3"/>
      <c r="E1565" s="9" t="s">
        <v>284</v>
      </c>
      <c r="F1565" s="9" t="s">
        <v>284</v>
      </c>
      <c r="G1565" s="9" t="s">
        <v>284</v>
      </c>
      <c r="H1565" s="9" t="s">
        <v>284</v>
      </c>
      <c r="I1565" s="9">
        <v>0</v>
      </c>
      <c r="J1565" s="9">
        <v>815.24999999999909</v>
      </c>
      <c r="K1565" s="9">
        <v>546.199999999998</v>
      </c>
      <c r="M1565" s="72">
        <f t="shared" si="40"/>
        <v>1361.4499999999971</v>
      </c>
      <c r="S1565" s="294"/>
      <c r="T1565" s="68"/>
      <c r="U1565" s="397"/>
      <c r="V1565" s="68"/>
      <c r="W1565" s="68"/>
      <c r="Y1565" s="54"/>
    </row>
    <row r="1566" spans="1:25" ht="15">
      <c r="A1566" s="28" t="s">
        <v>870</v>
      </c>
      <c r="B1566" s="294" t="s">
        <v>2226</v>
      </c>
      <c r="C1566" s="3"/>
      <c r="D1566" s="3"/>
      <c r="E1566" s="9" t="s">
        <v>284</v>
      </c>
      <c r="F1566" s="9" t="s">
        <v>284</v>
      </c>
      <c r="G1566" s="9" t="s">
        <v>284</v>
      </c>
      <c r="H1566" s="9" t="s">
        <v>284</v>
      </c>
      <c r="I1566" s="9">
        <v>0</v>
      </c>
      <c r="J1566" s="9">
        <v>842.39999999999964</v>
      </c>
      <c r="K1566" s="9">
        <v>504.90000000000055</v>
      </c>
      <c r="M1566" s="72">
        <f t="shared" si="40"/>
        <v>1347.3000000000002</v>
      </c>
      <c r="S1566" s="68"/>
      <c r="T1566" s="68"/>
      <c r="U1566" s="396"/>
      <c r="V1566" s="68"/>
      <c r="W1566" s="68"/>
      <c r="Y1566" s="54"/>
    </row>
    <row r="1567" spans="1:25" ht="15">
      <c r="A1567" s="28" t="s">
        <v>873</v>
      </c>
      <c r="B1567" s="240" t="s">
        <v>1836</v>
      </c>
      <c r="C1567" s="3"/>
      <c r="D1567" s="3"/>
      <c r="E1567" s="9" t="s">
        <v>284</v>
      </c>
      <c r="F1567" s="9" t="s">
        <v>284</v>
      </c>
      <c r="G1567" s="9" t="s">
        <v>284</v>
      </c>
      <c r="H1567" s="9" t="s">
        <v>284</v>
      </c>
      <c r="I1567" s="9">
        <v>0</v>
      </c>
      <c r="J1567" s="9">
        <v>823.79999999999745</v>
      </c>
      <c r="K1567" s="9">
        <v>511.09999999999945</v>
      </c>
      <c r="M1567" s="72">
        <f t="shared" si="40"/>
        <v>1334.8999999999969</v>
      </c>
      <c r="S1567" s="68"/>
      <c r="T1567" s="68"/>
      <c r="U1567" s="397"/>
      <c r="V1567" s="68"/>
      <c r="W1567" s="68"/>
      <c r="Y1567" s="54"/>
    </row>
    <row r="1568" spans="1:25" ht="15">
      <c r="A1568" s="28" t="s">
        <v>999</v>
      </c>
      <c r="B1568" s="294" t="s">
        <v>2222</v>
      </c>
      <c r="C1568" s="3"/>
      <c r="D1568" s="3"/>
      <c r="E1568" s="9" t="s">
        <v>284</v>
      </c>
      <c r="F1568" s="9" t="s">
        <v>284</v>
      </c>
      <c r="G1568" s="9" t="s">
        <v>284</v>
      </c>
      <c r="H1568" s="9" t="s">
        <v>284</v>
      </c>
      <c r="I1568" s="9">
        <v>0</v>
      </c>
      <c r="J1568" s="227">
        <v>1036.7999999999993</v>
      </c>
      <c r="K1568" s="9">
        <v>287.59999999999854</v>
      </c>
      <c r="M1568" s="72">
        <f t="shared" si="40"/>
        <v>1324.3999999999978</v>
      </c>
      <c r="O1568" t="s">
        <v>303</v>
      </c>
      <c r="S1568" s="294"/>
      <c r="T1568" s="68"/>
      <c r="U1568" s="397"/>
      <c r="V1568" s="68"/>
      <c r="W1568" s="68"/>
      <c r="Y1568" s="54"/>
    </row>
    <row r="1569" spans="1:25" ht="15">
      <c r="A1569" s="28" t="s">
        <v>1000</v>
      </c>
      <c r="B1569" s="294" t="s">
        <v>2223</v>
      </c>
      <c r="C1569" s="3"/>
      <c r="D1569" s="3"/>
      <c r="E1569" s="9" t="s">
        <v>284</v>
      </c>
      <c r="F1569" s="9" t="s">
        <v>284</v>
      </c>
      <c r="G1569" s="9" t="s">
        <v>284</v>
      </c>
      <c r="H1569" s="9" t="s">
        <v>284</v>
      </c>
      <c r="I1569" s="9">
        <v>0</v>
      </c>
      <c r="J1569" s="9">
        <v>721.70000000000164</v>
      </c>
      <c r="K1569" s="9">
        <v>601.49999999999909</v>
      </c>
      <c r="M1569" s="72">
        <f t="shared" si="40"/>
        <v>1323.2000000000007</v>
      </c>
      <c r="S1569" s="294"/>
      <c r="T1569" s="68"/>
      <c r="U1569" s="396"/>
      <c r="V1569" s="68"/>
      <c r="W1569" s="68"/>
      <c r="Y1569" s="54"/>
    </row>
    <row r="1570" spans="1:25" ht="15">
      <c r="A1570" s="28" t="s">
        <v>1001</v>
      </c>
      <c r="B1570" s="68" t="s">
        <v>35</v>
      </c>
      <c r="E1570" s="227">
        <v>447</v>
      </c>
      <c r="F1570" s="9">
        <v>133.80000000000001</v>
      </c>
      <c r="G1570" s="9">
        <v>270</v>
      </c>
      <c r="H1570" s="9">
        <v>419</v>
      </c>
      <c r="I1570" s="9">
        <v>0</v>
      </c>
      <c r="J1570" s="9" t="s">
        <v>284</v>
      </c>
      <c r="K1570" s="9" t="s">
        <v>284</v>
      </c>
      <c r="L1570" s="74"/>
      <c r="M1570" s="72">
        <f t="shared" si="40"/>
        <v>1269.8</v>
      </c>
      <c r="O1570" t="s">
        <v>303</v>
      </c>
      <c r="S1570" s="68"/>
      <c r="T1570" s="68"/>
      <c r="U1570" s="397"/>
      <c r="V1570" s="68"/>
      <c r="W1570" s="68"/>
      <c r="Y1570" s="54"/>
    </row>
    <row r="1571" spans="1:25" ht="15">
      <c r="A1571" s="28" t="s">
        <v>1002</v>
      </c>
      <c r="B1571" s="68" t="s">
        <v>4</v>
      </c>
      <c r="E1571" s="9">
        <v>248.05</v>
      </c>
      <c r="F1571" s="9">
        <v>225.6</v>
      </c>
      <c r="G1571" s="227">
        <v>550</v>
      </c>
      <c r="H1571" s="9">
        <v>244.99999999999818</v>
      </c>
      <c r="I1571" s="9">
        <v>0</v>
      </c>
      <c r="J1571" s="9" t="s">
        <v>284</v>
      </c>
      <c r="K1571" s="9" t="s">
        <v>284</v>
      </c>
      <c r="L1571" s="74"/>
      <c r="M1571" s="72">
        <f t="shared" si="40"/>
        <v>1268.6499999999983</v>
      </c>
      <c r="O1571" t="s">
        <v>290</v>
      </c>
      <c r="S1571" s="294"/>
      <c r="T1571" s="68"/>
      <c r="U1571" s="397"/>
      <c r="V1571" s="68"/>
      <c r="W1571" s="68"/>
      <c r="Y1571" s="54"/>
    </row>
    <row r="1572" spans="1:25" ht="15">
      <c r="A1572" s="28" t="s">
        <v>1003</v>
      </c>
      <c r="B1572" s="68" t="s">
        <v>867</v>
      </c>
      <c r="E1572" s="9" t="s">
        <v>284</v>
      </c>
      <c r="F1572" s="9" t="s">
        <v>284</v>
      </c>
      <c r="G1572" s="9" t="s">
        <v>284</v>
      </c>
      <c r="H1572" s="9">
        <v>227.39999999999964</v>
      </c>
      <c r="I1572" s="9">
        <v>0</v>
      </c>
      <c r="J1572" s="9">
        <v>686.30000000000109</v>
      </c>
      <c r="K1572" s="9">
        <v>351.99999999999909</v>
      </c>
      <c r="M1572" s="72">
        <f t="shared" ref="M1572:M1608" si="41">SUM(E1572:K1572)</f>
        <v>1265.6999999999998</v>
      </c>
      <c r="S1572" s="294"/>
      <c r="T1572" s="68"/>
      <c r="U1572" s="396"/>
      <c r="V1572" s="68"/>
      <c r="W1572" s="68"/>
      <c r="Y1572" s="54"/>
    </row>
    <row r="1573" spans="1:25" ht="15">
      <c r="A1573" s="28" t="s">
        <v>1004</v>
      </c>
      <c r="B1573" s="240" t="s">
        <v>1825</v>
      </c>
      <c r="C1573" s="3"/>
      <c r="D1573" s="3"/>
      <c r="E1573" s="9" t="s">
        <v>284</v>
      </c>
      <c r="F1573" s="9" t="s">
        <v>284</v>
      </c>
      <c r="G1573" s="9" t="s">
        <v>284</v>
      </c>
      <c r="H1573" s="9" t="s">
        <v>284</v>
      </c>
      <c r="I1573" s="9">
        <v>0</v>
      </c>
      <c r="J1573" s="9">
        <v>429.10000000000036</v>
      </c>
      <c r="K1573" s="227">
        <v>793.99999999999636</v>
      </c>
      <c r="M1573" s="72">
        <f t="shared" si="41"/>
        <v>1223.0999999999967</v>
      </c>
      <c r="O1573" t="s">
        <v>293</v>
      </c>
      <c r="S1573" s="294"/>
      <c r="T1573" s="68"/>
      <c r="U1573" s="396"/>
      <c r="V1573" s="68"/>
      <c r="W1573" s="68"/>
      <c r="Y1573" s="54"/>
    </row>
    <row r="1574" spans="1:25" ht="15">
      <c r="A1574" s="28" t="s">
        <v>1005</v>
      </c>
      <c r="B1574" s="294" t="s">
        <v>2224</v>
      </c>
      <c r="C1574" s="3"/>
      <c r="D1574" s="3"/>
      <c r="E1574" s="9" t="s">
        <v>284</v>
      </c>
      <c r="F1574" s="9" t="s">
        <v>284</v>
      </c>
      <c r="G1574" s="9" t="s">
        <v>284</v>
      </c>
      <c r="H1574" s="9" t="s">
        <v>284</v>
      </c>
      <c r="I1574" s="9">
        <v>0</v>
      </c>
      <c r="J1574" s="9">
        <v>624.50000000000091</v>
      </c>
      <c r="K1574" s="9">
        <v>565.89999999999873</v>
      </c>
      <c r="M1574" s="72">
        <f t="shared" si="41"/>
        <v>1190.3999999999996</v>
      </c>
      <c r="S1574" s="68"/>
      <c r="T1574" s="68"/>
      <c r="U1574" s="396"/>
      <c r="V1574" s="68"/>
      <c r="W1574" s="68"/>
      <c r="Y1574" s="54"/>
    </row>
    <row r="1575" spans="1:25" ht="15">
      <c r="A1575" s="28" t="s">
        <v>1006</v>
      </c>
      <c r="B1575" s="68" t="s">
        <v>853</v>
      </c>
      <c r="E1575" s="9" t="s">
        <v>284</v>
      </c>
      <c r="F1575" s="9" t="s">
        <v>284</v>
      </c>
      <c r="G1575" s="9" t="s">
        <v>284</v>
      </c>
      <c r="H1575" s="9">
        <v>93.200000000000728</v>
      </c>
      <c r="I1575" s="9">
        <v>0</v>
      </c>
      <c r="J1575" s="9">
        <v>601.60000000000127</v>
      </c>
      <c r="K1575" s="9">
        <v>472.99999999999818</v>
      </c>
      <c r="M1575" s="72">
        <f t="shared" si="41"/>
        <v>1167.8000000000002</v>
      </c>
      <c r="S1575" s="68"/>
      <c r="T1575" s="68"/>
      <c r="U1575" s="396"/>
      <c r="V1575" s="68"/>
      <c r="W1575" s="68"/>
      <c r="Y1575" s="54"/>
    </row>
    <row r="1576" spans="1:25" ht="15">
      <c r="A1576" s="28" t="s">
        <v>1007</v>
      </c>
      <c r="B1576" s="240" t="s">
        <v>1835</v>
      </c>
      <c r="C1576" s="3"/>
      <c r="D1576" s="3"/>
      <c r="E1576" s="9" t="s">
        <v>284</v>
      </c>
      <c r="F1576" s="9" t="s">
        <v>284</v>
      </c>
      <c r="G1576" s="9" t="s">
        <v>284</v>
      </c>
      <c r="H1576" s="9" t="s">
        <v>284</v>
      </c>
      <c r="I1576" s="9">
        <v>0</v>
      </c>
      <c r="J1576" s="9">
        <v>603.49999999999909</v>
      </c>
      <c r="K1576" s="9">
        <v>533.99999999999909</v>
      </c>
      <c r="M1576" s="72">
        <f t="shared" si="41"/>
        <v>1137.4999999999982</v>
      </c>
      <c r="S1576" s="68"/>
      <c r="T1576" s="68"/>
      <c r="U1576" s="397"/>
      <c r="V1576" s="68"/>
      <c r="W1576" s="68"/>
      <c r="Y1576" s="54"/>
    </row>
    <row r="1577" spans="1:25" ht="15">
      <c r="A1577" s="28" t="s">
        <v>1008</v>
      </c>
      <c r="B1577" s="68" t="s">
        <v>842</v>
      </c>
      <c r="E1577" s="9" t="s">
        <v>284</v>
      </c>
      <c r="F1577" s="9" t="s">
        <v>284</v>
      </c>
      <c r="G1577" s="9" t="s">
        <v>284</v>
      </c>
      <c r="H1577" s="9">
        <v>201.89999999999873</v>
      </c>
      <c r="I1577" s="9">
        <v>0</v>
      </c>
      <c r="J1577" s="9">
        <v>696.39999999999782</v>
      </c>
      <c r="K1577" s="9">
        <v>227.90000000000055</v>
      </c>
      <c r="M1577" s="72">
        <f t="shared" si="41"/>
        <v>1126.1999999999971</v>
      </c>
      <c r="S1577" s="294"/>
      <c r="T1577" s="68"/>
      <c r="U1577" s="396"/>
      <c r="V1577" s="68"/>
      <c r="W1577" s="68"/>
      <c r="Y1577" s="54"/>
    </row>
    <row r="1578" spans="1:25" ht="15">
      <c r="A1578" s="28" t="s">
        <v>1009</v>
      </c>
      <c r="B1578" s="294" t="s">
        <v>2259</v>
      </c>
      <c r="C1578" s="3"/>
      <c r="D1578" s="3"/>
      <c r="E1578" s="9" t="s">
        <v>284</v>
      </c>
      <c r="F1578" s="9" t="s">
        <v>284</v>
      </c>
      <c r="G1578" s="9" t="s">
        <v>284</v>
      </c>
      <c r="H1578" s="9" t="s">
        <v>284</v>
      </c>
      <c r="I1578" s="9">
        <v>0</v>
      </c>
      <c r="J1578" s="9" t="s">
        <v>284</v>
      </c>
      <c r="K1578" s="224">
        <v>1094.3499999999976</v>
      </c>
      <c r="M1578" s="72">
        <f t="shared" si="41"/>
        <v>1094.3499999999976</v>
      </c>
      <c r="O1578" t="s">
        <v>287</v>
      </c>
      <c r="R1578" s="226" t="s">
        <v>1973</v>
      </c>
      <c r="S1578" s="294"/>
      <c r="T1578" s="68"/>
      <c r="U1578" s="396"/>
      <c r="V1578" s="68"/>
      <c r="W1578" s="68"/>
      <c r="Y1578" s="54"/>
    </row>
    <row r="1579" spans="1:25" ht="15">
      <c r="A1579" s="28" t="s">
        <v>1010</v>
      </c>
      <c r="B1579" s="240" t="s">
        <v>1837</v>
      </c>
      <c r="C1579" s="3"/>
      <c r="D1579" s="3"/>
      <c r="E1579" s="9" t="s">
        <v>284</v>
      </c>
      <c r="F1579" s="9" t="s">
        <v>284</v>
      </c>
      <c r="G1579" s="9" t="s">
        <v>284</v>
      </c>
      <c r="H1579" s="9" t="s">
        <v>284</v>
      </c>
      <c r="I1579" s="9">
        <v>0</v>
      </c>
      <c r="J1579" s="9">
        <v>618.60000000000036</v>
      </c>
      <c r="K1579" s="9">
        <v>455.40000000000146</v>
      </c>
      <c r="M1579" s="72">
        <f t="shared" si="41"/>
        <v>1074.0000000000018</v>
      </c>
      <c r="S1579" s="28"/>
      <c r="T1579" s="68"/>
      <c r="U1579" s="396"/>
      <c r="V1579" s="68"/>
      <c r="W1579" s="68"/>
      <c r="Y1579" s="54"/>
    </row>
    <row r="1580" spans="1:25" ht="15">
      <c r="A1580" s="28" t="s">
        <v>1011</v>
      </c>
      <c r="B1580" s="294" t="s">
        <v>2218</v>
      </c>
      <c r="C1580" s="3"/>
      <c r="D1580" s="3"/>
      <c r="E1580" s="9" t="s">
        <v>284</v>
      </c>
      <c r="F1580" s="9" t="s">
        <v>284</v>
      </c>
      <c r="G1580" s="9" t="s">
        <v>284</v>
      </c>
      <c r="H1580" s="9" t="s">
        <v>284</v>
      </c>
      <c r="I1580" s="9">
        <v>0</v>
      </c>
      <c r="J1580" s="9">
        <v>157.20000000000073</v>
      </c>
      <c r="K1580" s="9">
        <v>696.99999999999909</v>
      </c>
      <c r="M1580" s="72">
        <f t="shared" si="41"/>
        <v>854.19999999999982</v>
      </c>
      <c r="S1580" s="235"/>
      <c r="T1580" s="68"/>
      <c r="U1580" s="396"/>
      <c r="V1580" s="68"/>
      <c r="W1580" s="68"/>
      <c r="Y1580" s="54"/>
    </row>
    <row r="1581" spans="1:25" ht="15">
      <c r="A1581" s="28" t="s">
        <v>1012</v>
      </c>
      <c r="B1581" s="294" t="s">
        <v>2252</v>
      </c>
      <c r="C1581" s="3"/>
      <c r="D1581" s="3"/>
      <c r="E1581" s="9" t="s">
        <v>284</v>
      </c>
      <c r="F1581" s="9" t="s">
        <v>284</v>
      </c>
      <c r="G1581" s="9" t="s">
        <v>284</v>
      </c>
      <c r="H1581" s="9" t="s">
        <v>284</v>
      </c>
      <c r="I1581" s="9">
        <v>0</v>
      </c>
      <c r="J1581" s="9" t="s">
        <v>284</v>
      </c>
      <c r="K1581" s="227">
        <v>789.40000000000236</v>
      </c>
      <c r="M1581" s="72">
        <f t="shared" si="41"/>
        <v>789.40000000000236</v>
      </c>
      <c r="O1581" t="s">
        <v>294</v>
      </c>
      <c r="S1581" s="294"/>
      <c r="T1581" s="68"/>
      <c r="U1581" s="396"/>
      <c r="V1581" s="68"/>
      <c r="W1581" s="68"/>
      <c r="Y1581" s="54"/>
    </row>
    <row r="1582" spans="1:25" ht="15">
      <c r="A1582" s="28" t="s">
        <v>1013</v>
      </c>
      <c r="B1582" s="240" t="s">
        <v>1826</v>
      </c>
      <c r="C1582" s="3"/>
      <c r="D1582" s="3"/>
      <c r="E1582" s="9" t="s">
        <v>284</v>
      </c>
      <c r="F1582" s="9" t="s">
        <v>284</v>
      </c>
      <c r="G1582" s="9" t="s">
        <v>284</v>
      </c>
      <c r="H1582" s="9" t="s">
        <v>284</v>
      </c>
      <c r="I1582" s="9">
        <v>0</v>
      </c>
      <c r="J1582" s="9">
        <v>748.70000000000073</v>
      </c>
      <c r="K1582" s="9" t="s">
        <v>284</v>
      </c>
      <c r="M1582" s="72">
        <f t="shared" si="41"/>
        <v>748.70000000000073</v>
      </c>
      <c r="S1582" s="294"/>
      <c r="T1582" s="68"/>
      <c r="U1582" s="396"/>
      <c r="V1582" s="68"/>
      <c r="W1582" s="68"/>
      <c r="Y1582" s="54"/>
    </row>
    <row r="1583" spans="1:25" ht="15">
      <c r="A1583" s="28" t="s">
        <v>1014</v>
      </c>
      <c r="B1583" s="294" t="s">
        <v>2258</v>
      </c>
      <c r="C1583" s="3"/>
      <c r="D1583" s="3"/>
      <c r="E1583" s="9" t="s">
        <v>284</v>
      </c>
      <c r="F1583" s="9" t="s">
        <v>284</v>
      </c>
      <c r="G1583" s="9" t="s">
        <v>284</v>
      </c>
      <c r="H1583" s="9" t="s">
        <v>284</v>
      </c>
      <c r="I1583" s="9">
        <v>0</v>
      </c>
      <c r="J1583" s="9" t="s">
        <v>284</v>
      </c>
      <c r="K1583" s="9">
        <v>743.09999999999945</v>
      </c>
      <c r="M1583" s="72">
        <f t="shared" si="41"/>
        <v>743.09999999999945</v>
      </c>
      <c r="S1583" s="28"/>
      <c r="T1583" s="68"/>
      <c r="U1583" s="396"/>
      <c r="V1583" s="68"/>
      <c r="W1583" s="68"/>
      <c r="Y1583" s="54"/>
    </row>
    <row r="1584" spans="1:25" ht="15">
      <c r="A1584" s="28" t="s">
        <v>1015</v>
      </c>
      <c r="B1584" s="294" t="s">
        <v>2254</v>
      </c>
      <c r="C1584" s="3"/>
      <c r="D1584" s="3"/>
      <c r="E1584" s="9" t="s">
        <v>284</v>
      </c>
      <c r="F1584" s="9" t="s">
        <v>284</v>
      </c>
      <c r="G1584" s="9" t="s">
        <v>284</v>
      </c>
      <c r="H1584" s="9" t="s">
        <v>284</v>
      </c>
      <c r="I1584" s="9">
        <v>0</v>
      </c>
      <c r="J1584" s="9" t="s">
        <v>284</v>
      </c>
      <c r="K1584" s="9">
        <v>723.80000000000018</v>
      </c>
      <c r="M1584" s="72">
        <f t="shared" si="41"/>
        <v>723.80000000000018</v>
      </c>
      <c r="S1584" s="235"/>
      <c r="T1584" s="68"/>
      <c r="U1584" s="396"/>
      <c r="V1584" s="68"/>
      <c r="W1584" s="68"/>
      <c r="Y1584" s="54"/>
    </row>
    <row r="1585" spans="1:25" ht="15">
      <c r="A1585" s="28" t="s">
        <v>1016</v>
      </c>
      <c r="B1585" s="68" t="s">
        <v>178</v>
      </c>
      <c r="E1585" s="9">
        <v>339.2</v>
      </c>
      <c r="F1585" s="227">
        <v>377.3</v>
      </c>
      <c r="G1585" s="9" t="s">
        <v>284</v>
      </c>
      <c r="H1585" s="9" t="s">
        <v>284</v>
      </c>
      <c r="I1585" s="9">
        <v>0</v>
      </c>
      <c r="J1585" s="9" t="s">
        <v>284</v>
      </c>
      <c r="K1585" s="9" t="s">
        <v>284</v>
      </c>
      <c r="L1585" s="74"/>
      <c r="M1585" s="72">
        <f t="shared" si="41"/>
        <v>716.5</v>
      </c>
      <c r="O1585" t="s">
        <v>303</v>
      </c>
      <c r="S1585" s="68"/>
      <c r="T1585" s="68"/>
      <c r="U1585" s="396"/>
      <c r="V1585" s="68"/>
      <c r="W1585" s="68"/>
      <c r="Y1585" s="54"/>
    </row>
    <row r="1586" spans="1:25" ht="15">
      <c r="A1586" s="28" t="s">
        <v>1017</v>
      </c>
      <c r="B1586" s="294" t="s">
        <v>2255</v>
      </c>
      <c r="C1586" s="3"/>
      <c r="D1586" s="3"/>
      <c r="E1586" s="9" t="s">
        <v>284</v>
      </c>
      <c r="F1586" s="9" t="s">
        <v>284</v>
      </c>
      <c r="G1586" s="9" t="s">
        <v>284</v>
      </c>
      <c r="H1586" s="9" t="s">
        <v>284</v>
      </c>
      <c r="I1586" s="9">
        <v>0</v>
      </c>
      <c r="J1586" s="9" t="s">
        <v>284</v>
      </c>
      <c r="K1586" s="9">
        <v>697.30000000000109</v>
      </c>
      <c r="M1586" s="72">
        <f t="shared" si="41"/>
        <v>697.30000000000109</v>
      </c>
      <c r="S1586" s="68"/>
      <c r="T1586" s="68"/>
      <c r="U1586" s="396"/>
      <c r="V1586" s="68"/>
      <c r="W1586" s="68"/>
      <c r="Y1586" s="54"/>
    </row>
    <row r="1587" spans="1:25" ht="15">
      <c r="A1587" s="28" t="s">
        <v>1018</v>
      </c>
      <c r="B1587" s="294" t="s">
        <v>2543</v>
      </c>
      <c r="C1587" s="3"/>
      <c r="D1587" s="3"/>
      <c r="E1587" s="9" t="s">
        <v>284</v>
      </c>
      <c r="F1587" s="9" t="s">
        <v>284</v>
      </c>
      <c r="G1587" s="9" t="s">
        <v>284</v>
      </c>
      <c r="H1587" s="9" t="s">
        <v>284</v>
      </c>
      <c r="I1587" s="9">
        <v>0</v>
      </c>
      <c r="J1587" s="9" t="s">
        <v>284</v>
      </c>
      <c r="K1587" s="9">
        <v>592.09999999999854</v>
      </c>
      <c r="M1587" s="72">
        <f t="shared" si="41"/>
        <v>592.09999999999854</v>
      </c>
      <c r="S1587" s="294"/>
      <c r="T1587" s="68"/>
      <c r="U1587" s="396"/>
      <c r="V1587" s="68"/>
      <c r="W1587" s="68"/>
      <c r="Y1587" s="54"/>
    </row>
    <row r="1588" spans="1:25" ht="15">
      <c r="A1588" s="28" t="s">
        <v>1019</v>
      </c>
      <c r="B1588" s="294" t="s">
        <v>2253</v>
      </c>
      <c r="C1588" s="3"/>
      <c r="D1588" s="3"/>
      <c r="E1588" s="9" t="s">
        <v>284</v>
      </c>
      <c r="F1588" s="9" t="s">
        <v>284</v>
      </c>
      <c r="G1588" s="9" t="s">
        <v>284</v>
      </c>
      <c r="H1588" s="9" t="s">
        <v>284</v>
      </c>
      <c r="I1588" s="9">
        <v>0</v>
      </c>
      <c r="J1588" s="9" t="s">
        <v>284</v>
      </c>
      <c r="K1588" s="9">
        <v>555.69999999999618</v>
      </c>
      <c r="M1588" s="72">
        <f t="shared" si="41"/>
        <v>555.69999999999618</v>
      </c>
    </row>
    <row r="1589" spans="1:25" ht="15">
      <c r="A1589" s="28" t="s">
        <v>1020</v>
      </c>
      <c r="B1589" s="294" t="s">
        <v>2260</v>
      </c>
      <c r="C1589" s="3"/>
      <c r="D1589" s="3"/>
      <c r="E1589" s="9" t="s">
        <v>284</v>
      </c>
      <c r="F1589" s="9" t="s">
        <v>284</v>
      </c>
      <c r="G1589" s="9" t="s">
        <v>284</v>
      </c>
      <c r="H1589" s="9" t="s">
        <v>284</v>
      </c>
      <c r="I1589" s="9">
        <v>0</v>
      </c>
      <c r="J1589" s="9" t="s">
        <v>284</v>
      </c>
      <c r="K1589" s="9">
        <v>554.40000000000236</v>
      </c>
      <c r="M1589" s="72">
        <f t="shared" si="41"/>
        <v>554.40000000000236</v>
      </c>
    </row>
    <row r="1590" spans="1:25" ht="15">
      <c r="A1590" s="28" t="s">
        <v>1021</v>
      </c>
      <c r="B1590" s="294" t="s">
        <v>2257</v>
      </c>
      <c r="C1590" s="3"/>
      <c r="D1590" s="3"/>
      <c r="E1590" s="9" t="s">
        <v>284</v>
      </c>
      <c r="F1590" s="9" t="s">
        <v>284</v>
      </c>
      <c r="G1590" s="9" t="s">
        <v>284</v>
      </c>
      <c r="H1590" s="9" t="s">
        <v>284</v>
      </c>
      <c r="I1590" s="9">
        <v>0</v>
      </c>
      <c r="J1590" s="9" t="s">
        <v>284</v>
      </c>
      <c r="K1590" s="9">
        <v>535.90000000000055</v>
      </c>
      <c r="M1590" s="72">
        <f t="shared" si="41"/>
        <v>535.90000000000055</v>
      </c>
    </row>
    <row r="1591" spans="1:25" ht="15">
      <c r="A1591" s="28" t="s">
        <v>1022</v>
      </c>
      <c r="B1591" s="294" t="s">
        <v>2281</v>
      </c>
      <c r="C1591" s="3"/>
      <c r="D1591" s="3"/>
      <c r="E1591" s="9" t="s">
        <v>284</v>
      </c>
      <c r="F1591" s="9" t="s">
        <v>284</v>
      </c>
      <c r="G1591" s="9" t="s">
        <v>284</v>
      </c>
      <c r="H1591" s="9" t="s">
        <v>284</v>
      </c>
      <c r="I1591" s="9">
        <v>0</v>
      </c>
      <c r="J1591" s="9" t="s">
        <v>284</v>
      </c>
      <c r="K1591" s="9">
        <v>528.49999999999909</v>
      </c>
      <c r="M1591" s="72">
        <f t="shared" si="41"/>
        <v>528.49999999999909</v>
      </c>
    </row>
    <row r="1592" spans="1:25" ht="15">
      <c r="A1592" s="28" t="s">
        <v>1023</v>
      </c>
      <c r="B1592" s="294" t="s">
        <v>2219</v>
      </c>
      <c r="C1592" s="3"/>
      <c r="D1592" s="3"/>
      <c r="E1592" s="9" t="s">
        <v>284</v>
      </c>
      <c r="F1592" s="9" t="s">
        <v>284</v>
      </c>
      <c r="G1592" s="9" t="s">
        <v>284</v>
      </c>
      <c r="H1592" s="9" t="s">
        <v>284</v>
      </c>
      <c r="I1592" s="9">
        <v>0</v>
      </c>
      <c r="J1592" s="9">
        <v>506</v>
      </c>
      <c r="K1592" s="9" t="s">
        <v>284</v>
      </c>
      <c r="M1592" s="72">
        <f t="shared" si="41"/>
        <v>506</v>
      </c>
    </row>
    <row r="1593" spans="1:25" ht="15">
      <c r="A1593" s="28" t="s">
        <v>1024</v>
      </c>
      <c r="B1593" s="294" t="s">
        <v>2284</v>
      </c>
      <c r="C1593" s="3"/>
      <c r="D1593" s="3"/>
      <c r="E1593" s="9" t="s">
        <v>284</v>
      </c>
      <c r="F1593" s="9" t="s">
        <v>284</v>
      </c>
      <c r="G1593" s="9" t="s">
        <v>284</v>
      </c>
      <c r="H1593" s="9" t="s">
        <v>284</v>
      </c>
      <c r="I1593" s="9">
        <v>0</v>
      </c>
      <c r="J1593" s="9" t="s">
        <v>284</v>
      </c>
      <c r="K1593" s="9">
        <v>482.49999999999909</v>
      </c>
      <c r="M1593" s="72">
        <f t="shared" si="41"/>
        <v>482.49999999999909</v>
      </c>
    </row>
    <row r="1594" spans="1:25" ht="15">
      <c r="A1594" s="28" t="s">
        <v>1025</v>
      </c>
      <c r="B1594" s="68" t="s">
        <v>840</v>
      </c>
      <c r="E1594" s="9" t="s">
        <v>284</v>
      </c>
      <c r="F1594" s="9" t="s">
        <v>284</v>
      </c>
      <c r="G1594" s="9" t="s">
        <v>284</v>
      </c>
      <c r="H1594" s="9">
        <v>482.050000000002</v>
      </c>
      <c r="I1594" s="9">
        <v>0</v>
      </c>
      <c r="J1594" s="9" t="s">
        <v>284</v>
      </c>
      <c r="K1594" s="9" t="s">
        <v>284</v>
      </c>
      <c r="L1594" s="74"/>
      <c r="M1594" s="72">
        <f t="shared" si="41"/>
        <v>482.050000000002</v>
      </c>
    </row>
    <row r="1595" spans="1:25" ht="15">
      <c r="A1595" s="28" t="s">
        <v>1026</v>
      </c>
      <c r="B1595" s="294" t="s">
        <v>2283</v>
      </c>
      <c r="C1595" s="3"/>
      <c r="D1595" s="3"/>
      <c r="E1595" s="9" t="s">
        <v>284</v>
      </c>
      <c r="F1595" s="9" t="s">
        <v>284</v>
      </c>
      <c r="G1595" s="9" t="s">
        <v>284</v>
      </c>
      <c r="H1595" s="9" t="s">
        <v>284</v>
      </c>
      <c r="I1595" s="9">
        <v>0</v>
      </c>
      <c r="J1595" s="9" t="s">
        <v>284</v>
      </c>
      <c r="K1595" s="9">
        <v>430.09999999999945</v>
      </c>
      <c r="M1595" s="72">
        <f t="shared" si="41"/>
        <v>430.09999999999945</v>
      </c>
    </row>
    <row r="1596" spans="1:25" ht="15">
      <c r="A1596" s="28" t="s">
        <v>1027</v>
      </c>
      <c r="B1596" s="68" t="s">
        <v>158</v>
      </c>
      <c r="E1596" s="9" t="s">
        <v>284</v>
      </c>
      <c r="F1596" s="9" t="s">
        <v>284</v>
      </c>
      <c r="G1596" s="9">
        <v>214.9</v>
      </c>
      <c r="H1596" s="9">
        <v>178.39999999999964</v>
      </c>
      <c r="I1596" s="9">
        <v>0</v>
      </c>
      <c r="J1596" s="9" t="s">
        <v>284</v>
      </c>
      <c r="K1596" s="9" t="s">
        <v>284</v>
      </c>
      <c r="L1596" s="74"/>
      <c r="M1596" s="72">
        <f t="shared" si="41"/>
        <v>393.29999999999961</v>
      </c>
    </row>
    <row r="1597" spans="1:25" ht="15">
      <c r="A1597" s="28" t="s">
        <v>1028</v>
      </c>
      <c r="B1597" s="68" t="s">
        <v>164</v>
      </c>
      <c r="E1597" s="9" t="s">
        <v>284</v>
      </c>
      <c r="F1597" s="9" t="s">
        <v>284</v>
      </c>
      <c r="G1597" s="9">
        <v>391.9</v>
      </c>
      <c r="H1597" s="9" t="s">
        <v>284</v>
      </c>
      <c r="I1597" s="9">
        <v>0</v>
      </c>
      <c r="J1597" s="9" t="s">
        <v>284</v>
      </c>
      <c r="K1597" s="9" t="s">
        <v>284</v>
      </c>
      <c r="L1597" s="74"/>
      <c r="M1597" s="72">
        <f t="shared" si="41"/>
        <v>391.9</v>
      </c>
    </row>
    <row r="1598" spans="1:25" ht="15">
      <c r="A1598" s="28" t="s">
        <v>1029</v>
      </c>
      <c r="B1598" s="68" t="s">
        <v>855</v>
      </c>
      <c r="E1598" s="9" t="s">
        <v>284</v>
      </c>
      <c r="F1598" s="9" t="s">
        <v>284</v>
      </c>
      <c r="G1598" s="9" t="s">
        <v>284</v>
      </c>
      <c r="H1598" s="9">
        <v>389.10000000000036</v>
      </c>
      <c r="I1598" s="9">
        <v>0</v>
      </c>
      <c r="J1598" s="9" t="s">
        <v>284</v>
      </c>
      <c r="K1598" s="9" t="s">
        <v>284</v>
      </c>
      <c r="L1598" s="74"/>
      <c r="M1598" s="72">
        <f t="shared" si="41"/>
        <v>389.10000000000036</v>
      </c>
    </row>
    <row r="1599" spans="1:25" ht="15">
      <c r="A1599" s="28" t="s">
        <v>1030</v>
      </c>
      <c r="B1599" s="294" t="s">
        <v>2256</v>
      </c>
      <c r="C1599" s="3"/>
      <c r="D1599" s="3"/>
      <c r="E1599" s="9" t="s">
        <v>284</v>
      </c>
      <c r="F1599" s="9" t="s">
        <v>284</v>
      </c>
      <c r="G1599" s="9" t="s">
        <v>284</v>
      </c>
      <c r="H1599" s="9" t="s">
        <v>284</v>
      </c>
      <c r="I1599" s="9">
        <v>0</v>
      </c>
      <c r="J1599" s="9" t="s">
        <v>284</v>
      </c>
      <c r="K1599" s="9">
        <v>381.30000000000018</v>
      </c>
      <c r="M1599" s="72">
        <f t="shared" si="41"/>
        <v>381.30000000000018</v>
      </c>
    </row>
    <row r="1600" spans="1:25" ht="15">
      <c r="A1600" s="28" t="s">
        <v>1031</v>
      </c>
      <c r="B1600" s="68" t="s">
        <v>179</v>
      </c>
      <c r="E1600" s="9">
        <v>238.5</v>
      </c>
      <c r="F1600" s="9" t="s">
        <v>284</v>
      </c>
      <c r="G1600" s="9" t="s">
        <v>284</v>
      </c>
      <c r="H1600" s="9" t="s">
        <v>284</v>
      </c>
      <c r="I1600" s="9">
        <v>0</v>
      </c>
      <c r="J1600" s="9" t="s">
        <v>284</v>
      </c>
      <c r="K1600" s="9" t="s">
        <v>284</v>
      </c>
      <c r="L1600" s="74"/>
      <c r="M1600" s="72">
        <f t="shared" si="41"/>
        <v>238.5</v>
      </c>
    </row>
    <row r="1601" spans="1:23" ht="15">
      <c r="A1601" s="28" t="s">
        <v>1032</v>
      </c>
      <c r="B1601" s="68" t="s">
        <v>845</v>
      </c>
      <c r="E1601" s="9" t="s">
        <v>284</v>
      </c>
      <c r="F1601" s="9" t="s">
        <v>284</v>
      </c>
      <c r="G1601" s="9" t="s">
        <v>284</v>
      </c>
      <c r="H1601" s="9">
        <v>112.29999999999927</v>
      </c>
      <c r="I1601" s="9">
        <v>0</v>
      </c>
      <c r="J1601" s="9" t="s">
        <v>284</v>
      </c>
      <c r="K1601" s="9" t="s">
        <v>284</v>
      </c>
      <c r="L1601" s="74"/>
      <c r="M1601" s="72">
        <f t="shared" si="41"/>
        <v>112.29999999999927</v>
      </c>
    </row>
    <row r="1602" spans="1:23" ht="15">
      <c r="A1602" s="28" t="s">
        <v>1033</v>
      </c>
      <c r="B1602" s="68" t="s">
        <v>815</v>
      </c>
      <c r="E1602" s="9" t="s">
        <v>284</v>
      </c>
      <c r="F1602" s="9" t="s">
        <v>284</v>
      </c>
      <c r="G1602" s="9" t="s">
        <v>284</v>
      </c>
      <c r="H1602" s="9">
        <v>105.09999999999764</v>
      </c>
      <c r="I1602" s="9">
        <v>0</v>
      </c>
      <c r="J1602" s="9" t="s">
        <v>284</v>
      </c>
      <c r="K1602" s="9" t="s">
        <v>284</v>
      </c>
      <c r="L1602" s="74"/>
      <c r="M1602" s="72">
        <f t="shared" si="41"/>
        <v>105.09999999999764</v>
      </c>
    </row>
    <row r="1603" spans="1:23" ht="15">
      <c r="A1603" s="28" t="s">
        <v>1034</v>
      </c>
      <c r="B1603" s="235" t="s">
        <v>1821</v>
      </c>
      <c r="C1603" s="3"/>
      <c r="D1603" s="3"/>
      <c r="E1603" s="9" t="s">
        <v>284</v>
      </c>
      <c r="F1603" s="9" t="s">
        <v>284</v>
      </c>
      <c r="G1603" s="9" t="s">
        <v>284</v>
      </c>
      <c r="H1603" s="9" t="s">
        <v>284</v>
      </c>
      <c r="I1603" s="9">
        <v>0</v>
      </c>
      <c r="J1603" s="9" t="s">
        <v>284</v>
      </c>
      <c r="K1603" s="9" t="s">
        <v>284</v>
      </c>
      <c r="L1603" s="74"/>
      <c r="M1603" s="72">
        <f t="shared" si="41"/>
        <v>0</v>
      </c>
    </row>
    <row r="1604" spans="1:23" ht="15">
      <c r="A1604" s="28" t="s">
        <v>1035</v>
      </c>
      <c r="B1604" s="240" t="s">
        <v>1832</v>
      </c>
      <c r="C1604" s="3"/>
      <c r="D1604" s="3"/>
      <c r="E1604" s="9" t="s">
        <v>284</v>
      </c>
      <c r="F1604" s="9" t="s">
        <v>284</v>
      </c>
      <c r="G1604" s="9" t="s">
        <v>284</v>
      </c>
      <c r="H1604" s="9" t="s">
        <v>284</v>
      </c>
      <c r="I1604" s="9">
        <v>0</v>
      </c>
      <c r="J1604" s="9" t="s">
        <v>284</v>
      </c>
      <c r="K1604" s="9" t="s">
        <v>284</v>
      </c>
      <c r="L1604" s="74"/>
      <c r="M1604" s="72">
        <f t="shared" si="41"/>
        <v>0</v>
      </c>
    </row>
    <row r="1605" spans="1:23" ht="15">
      <c r="A1605" s="28" t="s">
        <v>1036</v>
      </c>
      <c r="B1605" s="240" t="s">
        <v>1831</v>
      </c>
      <c r="C1605" s="3"/>
      <c r="D1605" s="3"/>
      <c r="E1605" s="9" t="s">
        <v>284</v>
      </c>
      <c r="F1605" s="9" t="s">
        <v>284</v>
      </c>
      <c r="G1605" s="9" t="s">
        <v>284</v>
      </c>
      <c r="H1605" s="9" t="s">
        <v>284</v>
      </c>
      <c r="I1605" s="9">
        <v>0</v>
      </c>
      <c r="J1605" s="9" t="s">
        <v>284</v>
      </c>
      <c r="K1605" s="9" t="s">
        <v>284</v>
      </c>
      <c r="L1605" s="74"/>
      <c r="M1605" s="72">
        <f t="shared" si="41"/>
        <v>0</v>
      </c>
    </row>
    <row r="1606" spans="1:23" ht="15">
      <c r="A1606" s="28" t="s">
        <v>1037</v>
      </c>
      <c r="B1606" s="240" t="s">
        <v>1829</v>
      </c>
      <c r="C1606" s="3"/>
      <c r="D1606" s="3"/>
      <c r="E1606" s="9" t="s">
        <v>284</v>
      </c>
      <c r="F1606" s="9" t="s">
        <v>284</v>
      </c>
      <c r="G1606" s="9" t="s">
        <v>284</v>
      </c>
      <c r="H1606" s="9" t="s">
        <v>284</v>
      </c>
      <c r="I1606" s="9">
        <v>0</v>
      </c>
      <c r="J1606" s="9" t="s">
        <v>284</v>
      </c>
      <c r="K1606" s="9" t="s">
        <v>284</v>
      </c>
      <c r="L1606" s="74"/>
      <c r="M1606" s="72">
        <f t="shared" si="41"/>
        <v>0</v>
      </c>
    </row>
    <row r="1607" spans="1:23" ht="15">
      <c r="A1607" s="28" t="s">
        <v>1038</v>
      </c>
      <c r="B1607" s="240" t="s">
        <v>1857</v>
      </c>
      <c r="C1607" s="3"/>
      <c r="D1607" s="3"/>
      <c r="E1607" s="9" t="s">
        <v>284</v>
      </c>
      <c r="F1607" s="9" t="s">
        <v>284</v>
      </c>
      <c r="G1607" s="9" t="s">
        <v>284</v>
      </c>
      <c r="H1607" s="9" t="s">
        <v>284</v>
      </c>
      <c r="I1607" s="9">
        <v>0</v>
      </c>
      <c r="J1607" s="9" t="s">
        <v>284</v>
      </c>
      <c r="K1607" s="9" t="s">
        <v>284</v>
      </c>
      <c r="L1607" s="74"/>
      <c r="M1607" s="72">
        <f t="shared" si="41"/>
        <v>0</v>
      </c>
    </row>
    <row r="1608" spans="1:23" ht="15">
      <c r="A1608" s="28" t="s">
        <v>3838</v>
      </c>
      <c r="B1608" s="240" t="s">
        <v>1839</v>
      </c>
      <c r="C1608" s="3"/>
      <c r="D1608" s="3"/>
      <c r="E1608" s="9" t="s">
        <v>284</v>
      </c>
      <c r="F1608" s="9" t="s">
        <v>284</v>
      </c>
      <c r="G1608" s="9" t="s">
        <v>284</v>
      </c>
      <c r="H1608" s="9" t="s">
        <v>284</v>
      </c>
      <c r="I1608" s="9">
        <v>0</v>
      </c>
      <c r="J1608" s="9" t="s">
        <v>284</v>
      </c>
      <c r="K1608" s="9" t="s">
        <v>284</v>
      </c>
      <c r="M1608" s="72">
        <f t="shared" si="41"/>
        <v>0</v>
      </c>
    </row>
    <row r="1609" spans="1:23" ht="15">
      <c r="A1609" s="28"/>
      <c r="B1609" s="68"/>
      <c r="E1609" s="9"/>
      <c r="F1609" s="9"/>
      <c r="G1609" s="9"/>
      <c r="H1609" s="9"/>
      <c r="L1609" s="74"/>
      <c r="M1609" s="72"/>
    </row>
    <row r="1610" spans="1:23" ht="15">
      <c r="A1610" s="28"/>
      <c r="E1610" s="9"/>
      <c r="L1610" s="74"/>
    </row>
    <row r="1611" spans="1:23" ht="15">
      <c r="A1611" s="28"/>
      <c r="B1611" s="68"/>
      <c r="E1611" s="9"/>
      <c r="L1611" s="74"/>
    </row>
    <row r="1612" spans="1:23" ht="25.5">
      <c r="A1612" s="23" t="s">
        <v>198</v>
      </c>
      <c r="L1612" s="74"/>
    </row>
    <row r="1613" spans="1:23">
      <c r="L1613" s="74"/>
    </row>
    <row r="1614" spans="1:23" ht="15">
      <c r="A1614" s="40"/>
      <c r="B1614" s="40"/>
      <c r="C1614" s="40"/>
      <c r="D1614" s="40"/>
      <c r="E1614" s="66">
        <v>2016</v>
      </c>
      <c r="F1614" s="66">
        <v>2017</v>
      </c>
      <c r="G1614" s="66">
        <v>2018</v>
      </c>
      <c r="H1614" s="66">
        <v>2019</v>
      </c>
      <c r="I1614" s="66">
        <v>2020</v>
      </c>
      <c r="J1614" s="66">
        <v>2021</v>
      </c>
      <c r="K1614" s="66">
        <v>2022</v>
      </c>
      <c r="L1614" s="74"/>
      <c r="M1614" s="75" t="s">
        <v>40</v>
      </c>
    </row>
    <row r="1615" spans="1:23" ht="15">
      <c r="A1615" s="28" t="s">
        <v>0</v>
      </c>
      <c r="B1615" s="68" t="s">
        <v>27</v>
      </c>
      <c r="E1615" s="9">
        <v>56.5</v>
      </c>
      <c r="F1615" s="227">
        <v>300.95</v>
      </c>
      <c r="G1615" s="9">
        <v>324.5</v>
      </c>
      <c r="H1615" s="9">
        <v>232.70000000000164</v>
      </c>
      <c r="I1615" s="9">
        <v>0</v>
      </c>
      <c r="J1615" s="9">
        <v>286.69999999999345</v>
      </c>
      <c r="K1615" s="224">
        <v>635.79999999999563</v>
      </c>
      <c r="L1615" s="74"/>
      <c r="M1615" s="72">
        <f t="shared" ref="M1615:M1646" si="42">SUM(E1615:K1615)</f>
        <v>1837.1499999999908</v>
      </c>
      <c r="O1615" t="s">
        <v>330</v>
      </c>
      <c r="R1615" s="21" t="s">
        <v>1974</v>
      </c>
      <c r="S1615" s="294"/>
      <c r="T1615" s="68"/>
      <c r="U1615" s="396"/>
      <c r="V1615" s="68"/>
      <c r="W1615" s="68"/>
    </row>
    <row r="1616" spans="1:23" ht="15">
      <c r="A1616" s="28" t="s">
        <v>2</v>
      </c>
      <c r="B1616" s="68" t="s">
        <v>15</v>
      </c>
      <c r="E1616" s="224">
        <v>331.5</v>
      </c>
      <c r="F1616" s="224">
        <v>533.75</v>
      </c>
      <c r="G1616" s="9">
        <v>310.5</v>
      </c>
      <c r="H1616" s="9">
        <v>117.29999999999927</v>
      </c>
      <c r="I1616" s="9">
        <v>0</v>
      </c>
      <c r="J1616" s="9">
        <v>273.99999999999272</v>
      </c>
      <c r="K1616" s="9">
        <v>269.69999999999982</v>
      </c>
      <c r="L1616" s="74"/>
      <c r="M1616" s="72">
        <f t="shared" si="42"/>
        <v>1836.7499999999918</v>
      </c>
      <c r="O1616" t="s">
        <v>319</v>
      </c>
      <c r="R1616" t="s">
        <v>369</v>
      </c>
      <c r="S1616" s="235"/>
      <c r="T1616" s="68"/>
      <c r="U1616" s="396"/>
      <c r="V1616" s="68"/>
      <c r="W1616" s="68"/>
    </row>
    <row r="1617" spans="1:23" ht="15">
      <c r="A1617" s="28" t="s">
        <v>3</v>
      </c>
      <c r="B1617" s="68" t="s">
        <v>11</v>
      </c>
      <c r="E1617" s="9">
        <v>45</v>
      </c>
      <c r="F1617" s="223">
        <v>427</v>
      </c>
      <c r="G1617" s="227">
        <v>509.7</v>
      </c>
      <c r="H1617" s="9">
        <v>170.30000000000109</v>
      </c>
      <c r="I1617" s="9">
        <v>0</v>
      </c>
      <c r="J1617" s="9">
        <v>193.5</v>
      </c>
      <c r="K1617" s="9">
        <v>129.99999999999909</v>
      </c>
      <c r="L1617" s="74"/>
      <c r="M1617" s="72">
        <f t="shared" si="42"/>
        <v>1475.5000000000002</v>
      </c>
      <c r="O1617" t="s">
        <v>302</v>
      </c>
      <c r="S1617" s="68"/>
      <c r="T1617" s="68"/>
      <c r="U1617" s="397"/>
      <c r="V1617" s="68"/>
      <c r="W1617" s="68"/>
    </row>
    <row r="1618" spans="1:23" ht="15">
      <c r="A1618" s="28" t="s">
        <v>5</v>
      </c>
      <c r="B1618" s="68" t="s">
        <v>21</v>
      </c>
      <c r="E1618" s="222">
        <v>288.8</v>
      </c>
      <c r="F1618" s="227">
        <v>280.5</v>
      </c>
      <c r="G1618" s="9">
        <v>390.6</v>
      </c>
      <c r="H1618" s="9">
        <v>140.50000000000091</v>
      </c>
      <c r="I1618" s="9">
        <v>0</v>
      </c>
      <c r="J1618" s="9">
        <v>195.79999999998836</v>
      </c>
      <c r="K1618" s="9">
        <v>144.39999999999964</v>
      </c>
      <c r="L1618" s="74"/>
      <c r="M1618" s="72">
        <f t="shared" si="42"/>
        <v>1440.599999999989</v>
      </c>
      <c r="O1618" t="s">
        <v>345</v>
      </c>
      <c r="S1618" s="294"/>
      <c r="T1618" s="68"/>
      <c r="U1618" s="396"/>
      <c r="V1618" s="68"/>
      <c r="W1618" s="68"/>
    </row>
    <row r="1619" spans="1:23" ht="15">
      <c r="A1619" s="28" t="s">
        <v>7</v>
      </c>
      <c r="B1619" s="68" t="s">
        <v>13</v>
      </c>
      <c r="E1619" s="9">
        <v>42</v>
      </c>
      <c r="F1619" s="9">
        <v>52.5</v>
      </c>
      <c r="G1619" s="9">
        <v>280.5</v>
      </c>
      <c r="H1619" s="227">
        <v>355.29999999999563</v>
      </c>
      <c r="I1619" s="9">
        <v>0</v>
      </c>
      <c r="J1619" s="9">
        <v>332</v>
      </c>
      <c r="K1619" s="9">
        <v>319</v>
      </c>
      <c r="L1619" s="74"/>
      <c r="M1619" s="72">
        <f t="shared" si="42"/>
        <v>1381.2999999999956</v>
      </c>
      <c r="O1619" t="s">
        <v>289</v>
      </c>
      <c r="S1619" s="235"/>
      <c r="T1619" s="68"/>
      <c r="U1619" s="396"/>
      <c r="V1619" s="68"/>
      <c r="W1619" s="68"/>
    </row>
    <row r="1620" spans="1:23" ht="15">
      <c r="A1620" s="28" t="s">
        <v>8</v>
      </c>
      <c r="B1620" s="68" t="s">
        <v>143</v>
      </c>
      <c r="E1620" s="9" t="s">
        <v>284</v>
      </c>
      <c r="F1620" s="222">
        <v>477.85</v>
      </c>
      <c r="G1620" s="9">
        <v>389.7</v>
      </c>
      <c r="H1620" s="9">
        <v>96.200000000000728</v>
      </c>
      <c r="I1620" s="9">
        <v>0</v>
      </c>
      <c r="J1620" s="9">
        <v>183.5</v>
      </c>
      <c r="K1620" s="9">
        <v>223.19999999999891</v>
      </c>
      <c r="L1620" s="74"/>
      <c r="M1620" s="72">
        <f t="shared" si="42"/>
        <v>1370.4499999999996</v>
      </c>
      <c r="O1620" t="s">
        <v>306</v>
      </c>
      <c r="S1620" s="235"/>
      <c r="T1620" s="68"/>
      <c r="U1620" s="396"/>
      <c r="V1620" s="68"/>
      <c r="W1620" s="68"/>
    </row>
    <row r="1621" spans="1:23" ht="15">
      <c r="A1621" s="28" t="s">
        <v>10</v>
      </c>
      <c r="B1621" s="68" t="s">
        <v>17</v>
      </c>
      <c r="E1621" s="9">
        <v>54</v>
      </c>
      <c r="F1621" s="9">
        <v>86.45</v>
      </c>
      <c r="G1621" s="227">
        <v>483.5</v>
      </c>
      <c r="H1621" s="9">
        <v>102.69999999999982</v>
      </c>
      <c r="I1621" s="9">
        <v>0</v>
      </c>
      <c r="J1621" s="222">
        <v>492</v>
      </c>
      <c r="K1621" s="9">
        <v>130.00000000000091</v>
      </c>
      <c r="L1621" s="74"/>
      <c r="M1621" s="72">
        <f t="shared" si="42"/>
        <v>1348.6500000000008</v>
      </c>
      <c r="O1621" t="s">
        <v>313</v>
      </c>
      <c r="S1621" s="294"/>
      <c r="T1621" s="68"/>
      <c r="U1621" s="396"/>
      <c r="V1621" s="68"/>
      <c r="W1621" s="68"/>
    </row>
    <row r="1622" spans="1:23" ht="15">
      <c r="A1622" s="28" t="s">
        <v>12</v>
      </c>
      <c r="B1622" s="68" t="s">
        <v>144</v>
      </c>
      <c r="E1622" s="9" t="s">
        <v>284</v>
      </c>
      <c r="F1622" s="227">
        <v>325.60000000000002</v>
      </c>
      <c r="G1622" s="9">
        <v>369</v>
      </c>
      <c r="H1622" s="9">
        <v>231.05000000000109</v>
      </c>
      <c r="I1622" s="9">
        <v>0</v>
      </c>
      <c r="J1622" s="9">
        <v>275.20000000000073</v>
      </c>
      <c r="K1622" s="9">
        <v>140.89999999999873</v>
      </c>
      <c r="L1622" s="74"/>
      <c r="M1622" s="72">
        <f t="shared" si="42"/>
        <v>1341.7500000000005</v>
      </c>
      <c r="O1622" t="s">
        <v>289</v>
      </c>
      <c r="S1622" s="294"/>
      <c r="T1622" s="68"/>
      <c r="U1622" s="396"/>
      <c r="V1622" s="68"/>
      <c r="W1622" s="68"/>
    </row>
    <row r="1623" spans="1:23" ht="15">
      <c r="A1623" s="28" t="s">
        <v>14</v>
      </c>
      <c r="B1623" s="68" t="s">
        <v>6</v>
      </c>
      <c r="E1623" s="9">
        <v>67.2</v>
      </c>
      <c r="F1623" s="227">
        <v>299.5</v>
      </c>
      <c r="G1623" s="9">
        <v>389.65</v>
      </c>
      <c r="H1623" s="9">
        <v>219.30000000000018</v>
      </c>
      <c r="I1623" s="9">
        <v>0</v>
      </c>
      <c r="J1623" s="9">
        <v>331.5</v>
      </c>
      <c r="K1623" s="9" t="s">
        <v>284</v>
      </c>
      <c r="L1623" s="74"/>
      <c r="M1623" s="72">
        <f t="shared" si="42"/>
        <v>1307.1500000000001</v>
      </c>
      <c r="O1623" t="s">
        <v>303</v>
      </c>
      <c r="S1623" s="294"/>
      <c r="T1623" s="68"/>
      <c r="U1623" s="396"/>
      <c r="V1623" s="68"/>
      <c r="W1623" s="68"/>
    </row>
    <row r="1624" spans="1:23" ht="15">
      <c r="A1624" s="28" t="s">
        <v>16</v>
      </c>
      <c r="B1624" s="68" t="s">
        <v>29</v>
      </c>
      <c r="E1624" s="227">
        <v>246.6</v>
      </c>
      <c r="F1624" s="9">
        <v>197.5</v>
      </c>
      <c r="G1624" s="9">
        <v>269.10000000000002</v>
      </c>
      <c r="H1624" s="9" t="s">
        <v>284</v>
      </c>
      <c r="I1624" s="9">
        <v>0</v>
      </c>
      <c r="J1624" s="224">
        <v>587.69999999999709</v>
      </c>
      <c r="K1624" s="9" t="s">
        <v>284</v>
      </c>
      <c r="L1624" s="74"/>
      <c r="M1624" s="72">
        <f t="shared" si="42"/>
        <v>1300.8999999999971</v>
      </c>
      <c r="O1624" t="s">
        <v>301</v>
      </c>
      <c r="R1624" s="21" t="s">
        <v>1974</v>
      </c>
      <c r="S1624" s="235"/>
      <c r="T1624" s="68"/>
      <c r="U1624" s="397"/>
      <c r="V1624" s="68"/>
      <c r="W1624" s="68"/>
    </row>
    <row r="1625" spans="1:23" ht="15">
      <c r="A1625" s="28" t="s">
        <v>18</v>
      </c>
      <c r="B1625" s="68" t="s">
        <v>867</v>
      </c>
      <c r="E1625" s="9" t="s">
        <v>284</v>
      </c>
      <c r="F1625" s="9" t="s">
        <v>284</v>
      </c>
      <c r="G1625" s="9" t="s">
        <v>284</v>
      </c>
      <c r="H1625" s="223">
        <v>382.39999999999782</v>
      </c>
      <c r="I1625" s="9">
        <v>0</v>
      </c>
      <c r="J1625" s="227">
        <v>443.29999999999927</v>
      </c>
      <c r="K1625" s="227">
        <v>455.99999999999818</v>
      </c>
      <c r="L1625" s="74"/>
      <c r="M1625" s="72">
        <f t="shared" si="42"/>
        <v>1281.6999999999953</v>
      </c>
      <c r="O1625" t="s">
        <v>4099</v>
      </c>
      <c r="S1625" s="68"/>
      <c r="T1625" s="68"/>
      <c r="U1625" s="396"/>
      <c r="V1625" s="68"/>
      <c r="W1625" s="68"/>
    </row>
    <row r="1626" spans="1:23" ht="15">
      <c r="A1626" s="28" t="s">
        <v>20</v>
      </c>
      <c r="B1626" s="68" t="s">
        <v>142</v>
      </c>
      <c r="E1626" s="9" t="s">
        <v>284</v>
      </c>
      <c r="F1626" s="9">
        <v>125.4</v>
      </c>
      <c r="G1626" s="223">
        <v>531.1</v>
      </c>
      <c r="H1626" s="9">
        <v>102.69999999999982</v>
      </c>
      <c r="I1626" s="9">
        <v>0</v>
      </c>
      <c r="J1626" s="9">
        <v>339.69999999999709</v>
      </c>
      <c r="K1626" s="9">
        <v>178.79999999999927</v>
      </c>
      <c r="L1626" s="74"/>
      <c r="M1626" s="72">
        <f t="shared" si="42"/>
        <v>1277.6999999999962</v>
      </c>
      <c r="O1626" t="s">
        <v>288</v>
      </c>
      <c r="S1626" s="294"/>
      <c r="T1626" s="68"/>
      <c r="U1626" s="396"/>
      <c r="V1626" s="68"/>
      <c r="W1626" s="68"/>
    </row>
    <row r="1627" spans="1:23" ht="15">
      <c r="A1627" s="28" t="s">
        <v>22</v>
      </c>
      <c r="B1627" s="68" t="s">
        <v>31</v>
      </c>
      <c r="E1627" s="227">
        <v>193.9</v>
      </c>
      <c r="F1627" s="9">
        <v>221.5</v>
      </c>
      <c r="G1627" s="227">
        <v>400.5</v>
      </c>
      <c r="H1627" s="9">
        <v>95.800000000001091</v>
      </c>
      <c r="I1627" s="9">
        <v>0</v>
      </c>
      <c r="J1627" s="9">
        <v>183.99999999999636</v>
      </c>
      <c r="K1627" s="9">
        <v>177.50000000000273</v>
      </c>
      <c r="L1627" s="74"/>
      <c r="M1627" s="72">
        <f t="shared" si="42"/>
        <v>1273.2000000000003</v>
      </c>
      <c r="O1627" t="s">
        <v>340</v>
      </c>
      <c r="S1627" s="68"/>
      <c r="T1627" s="68"/>
      <c r="U1627" s="396"/>
      <c r="V1627" s="68"/>
      <c r="W1627" s="68"/>
    </row>
    <row r="1628" spans="1:23" ht="15">
      <c r="A1628" s="28" t="s">
        <v>24</v>
      </c>
      <c r="B1628" s="68" t="s">
        <v>33</v>
      </c>
      <c r="E1628" s="227">
        <v>209.7</v>
      </c>
      <c r="F1628" s="227">
        <v>245.7</v>
      </c>
      <c r="G1628" s="9">
        <v>346</v>
      </c>
      <c r="H1628" s="9">
        <v>102.69999999999982</v>
      </c>
      <c r="I1628" s="9">
        <v>0</v>
      </c>
      <c r="J1628" s="9">
        <v>188.5</v>
      </c>
      <c r="K1628" s="9">
        <v>155.20000000000073</v>
      </c>
      <c r="L1628" s="74"/>
      <c r="M1628" s="72">
        <f t="shared" si="42"/>
        <v>1247.8000000000006</v>
      </c>
      <c r="O1628" t="s">
        <v>347</v>
      </c>
      <c r="S1628" s="294"/>
      <c r="T1628" s="68"/>
      <c r="U1628" s="397"/>
      <c r="V1628" s="68"/>
      <c r="W1628" s="68"/>
    </row>
    <row r="1629" spans="1:23" ht="15">
      <c r="A1629" s="28" t="s">
        <v>26</v>
      </c>
      <c r="B1629" s="68" t="s">
        <v>23</v>
      </c>
      <c r="E1629" s="9">
        <v>39</v>
      </c>
      <c r="F1629" s="69" t="s">
        <v>285</v>
      </c>
      <c r="G1629" s="224">
        <v>631.79999999999995</v>
      </c>
      <c r="H1629" s="9">
        <v>132.60000000000036</v>
      </c>
      <c r="I1629" s="9">
        <v>0</v>
      </c>
      <c r="J1629" s="9">
        <v>202.89999999999782</v>
      </c>
      <c r="K1629" s="9">
        <v>229.89999999999873</v>
      </c>
      <c r="L1629" s="74"/>
      <c r="M1629" s="72">
        <f t="shared" si="42"/>
        <v>1236.1999999999969</v>
      </c>
      <c r="O1629" t="s">
        <v>287</v>
      </c>
      <c r="R1629" t="s">
        <v>1974</v>
      </c>
      <c r="S1629" s="68"/>
      <c r="T1629" s="68"/>
      <c r="U1629" s="396"/>
      <c r="V1629" s="68"/>
      <c r="W1629" s="68"/>
    </row>
    <row r="1630" spans="1:23" ht="15">
      <c r="A1630" s="28" t="s">
        <v>28</v>
      </c>
      <c r="B1630" s="68" t="s">
        <v>153</v>
      </c>
      <c r="E1630" s="9" t="s">
        <v>284</v>
      </c>
      <c r="F1630" s="9" t="s">
        <v>284</v>
      </c>
      <c r="G1630" s="222">
        <v>566.6</v>
      </c>
      <c r="H1630" s="9">
        <v>187.49999999999727</v>
      </c>
      <c r="I1630" s="9">
        <v>0</v>
      </c>
      <c r="J1630" s="9">
        <v>197.5</v>
      </c>
      <c r="K1630" s="9">
        <v>281.19999999999891</v>
      </c>
      <c r="L1630" s="74"/>
      <c r="M1630" s="72">
        <f t="shared" si="42"/>
        <v>1232.7999999999961</v>
      </c>
      <c r="O1630" t="s">
        <v>306</v>
      </c>
      <c r="S1630" s="294"/>
      <c r="T1630" s="68"/>
      <c r="U1630" s="397"/>
      <c r="V1630" s="68"/>
      <c r="W1630" s="68"/>
    </row>
    <row r="1631" spans="1:23" ht="15">
      <c r="A1631" s="28" t="s">
        <v>30</v>
      </c>
      <c r="B1631" s="68" t="s">
        <v>1</v>
      </c>
      <c r="E1631" s="227">
        <v>192</v>
      </c>
      <c r="F1631" s="9">
        <v>239</v>
      </c>
      <c r="G1631" s="9">
        <v>303.89999999999998</v>
      </c>
      <c r="H1631" s="9">
        <v>131.5</v>
      </c>
      <c r="I1631" s="9">
        <v>0</v>
      </c>
      <c r="J1631" s="9">
        <v>177.90000000000873</v>
      </c>
      <c r="K1631" s="9">
        <v>163.800000000002</v>
      </c>
      <c r="L1631" s="74"/>
      <c r="M1631" s="72">
        <f t="shared" si="42"/>
        <v>1208.1000000000108</v>
      </c>
      <c r="O1631" t="s">
        <v>293</v>
      </c>
      <c r="S1631" s="68"/>
      <c r="T1631" s="68"/>
      <c r="U1631" s="396"/>
      <c r="V1631" s="68"/>
      <c r="W1631" s="68"/>
    </row>
    <row r="1632" spans="1:23" ht="15">
      <c r="A1632" s="28" t="s">
        <v>32</v>
      </c>
      <c r="B1632" s="68" t="s">
        <v>156</v>
      </c>
      <c r="E1632" s="9" t="s">
        <v>284</v>
      </c>
      <c r="F1632" s="9" t="s">
        <v>284</v>
      </c>
      <c r="G1632" s="227">
        <v>435.85</v>
      </c>
      <c r="H1632" s="227">
        <v>347.20000000000164</v>
      </c>
      <c r="I1632" s="9">
        <v>0</v>
      </c>
      <c r="J1632" s="9">
        <v>209.90000000000146</v>
      </c>
      <c r="K1632" s="9">
        <v>210.30000000000018</v>
      </c>
      <c r="L1632" s="74"/>
      <c r="M1632" s="72">
        <f t="shared" si="42"/>
        <v>1203.2500000000032</v>
      </c>
      <c r="O1632" t="s">
        <v>322</v>
      </c>
      <c r="S1632" s="294"/>
      <c r="T1632" s="68"/>
      <c r="U1632" s="396"/>
      <c r="V1632" s="68"/>
      <c r="W1632" s="68"/>
    </row>
    <row r="1633" spans="1:23" ht="15">
      <c r="A1633" s="28" t="s">
        <v>34</v>
      </c>
      <c r="B1633" s="68" t="s">
        <v>162</v>
      </c>
      <c r="E1633" s="9" t="s">
        <v>284</v>
      </c>
      <c r="F1633" s="9" t="s">
        <v>284</v>
      </c>
      <c r="G1633" s="9">
        <v>394.6</v>
      </c>
      <c r="H1633" s="227">
        <v>304.5</v>
      </c>
      <c r="I1633" s="9">
        <v>0</v>
      </c>
      <c r="J1633" s="9">
        <v>284.99999999999636</v>
      </c>
      <c r="K1633" s="9">
        <v>208</v>
      </c>
      <c r="L1633" s="74"/>
      <c r="M1633" s="72">
        <f t="shared" si="42"/>
        <v>1192.0999999999963</v>
      </c>
      <c r="O1633" t="s">
        <v>299</v>
      </c>
      <c r="S1633" s="294"/>
      <c r="T1633" s="68"/>
      <c r="U1633" s="396"/>
      <c r="V1633" s="68"/>
      <c r="W1633" s="68"/>
    </row>
    <row r="1634" spans="1:23" ht="15">
      <c r="A1634" s="28" t="s">
        <v>36</v>
      </c>
      <c r="B1634" s="68" t="s">
        <v>9</v>
      </c>
      <c r="E1634" s="9">
        <v>96.3</v>
      </c>
      <c r="F1634" s="9">
        <v>188.2</v>
      </c>
      <c r="G1634" s="227">
        <v>409.5</v>
      </c>
      <c r="H1634" s="9">
        <v>134.30000000000109</v>
      </c>
      <c r="I1634" s="9">
        <v>0</v>
      </c>
      <c r="J1634" s="9">
        <v>191.99999999999272</v>
      </c>
      <c r="K1634" s="9">
        <v>160.09999999999673</v>
      </c>
      <c r="L1634" s="74"/>
      <c r="M1634" s="72">
        <f t="shared" si="42"/>
        <v>1180.3999999999905</v>
      </c>
      <c r="O1634" t="s">
        <v>294</v>
      </c>
      <c r="S1634" s="294"/>
      <c r="T1634" s="68"/>
      <c r="U1634" s="397"/>
      <c r="V1634" s="68"/>
      <c r="W1634" s="68"/>
    </row>
    <row r="1635" spans="1:23" ht="15">
      <c r="A1635" s="28" t="s">
        <v>38</v>
      </c>
      <c r="B1635" s="68" t="s">
        <v>141</v>
      </c>
      <c r="E1635" s="9" t="s">
        <v>284</v>
      </c>
      <c r="F1635" s="9">
        <v>118.9</v>
      </c>
      <c r="G1635" s="9">
        <v>299.3</v>
      </c>
      <c r="H1635" s="9">
        <v>222.30000000000018</v>
      </c>
      <c r="I1635" s="9">
        <v>0</v>
      </c>
      <c r="J1635" s="9">
        <v>257.69999999999709</v>
      </c>
      <c r="K1635" s="9">
        <v>273.70000000000255</v>
      </c>
      <c r="L1635" s="74"/>
      <c r="M1635" s="72">
        <f t="shared" si="42"/>
        <v>1171.8999999999999</v>
      </c>
      <c r="S1635" s="235"/>
      <c r="T1635" s="68"/>
      <c r="U1635" s="396"/>
      <c r="V1635" s="68"/>
      <c r="W1635" s="68"/>
    </row>
    <row r="1636" spans="1:23" ht="15">
      <c r="A1636" s="28" t="s">
        <v>145</v>
      </c>
      <c r="B1636" s="68" t="s">
        <v>25</v>
      </c>
      <c r="E1636" s="9">
        <v>66</v>
      </c>
      <c r="F1636" s="9">
        <v>52.5</v>
      </c>
      <c r="G1636" s="227">
        <v>414.5</v>
      </c>
      <c r="H1636" s="9">
        <v>130.35000000000036</v>
      </c>
      <c r="I1636" s="9">
        <v>0</v>
      </c>
      <c r="J1636" s="9">
        <v>297.30000000001019</v>
      </c>
      <c r="K1636" s="9">
        <v>207.99999999999636</v>
      </c>
      <c r="L1636" s="74"/>
      <c r="M1636" s="72">
        <f t="shared" si="42"/>
        <v>1168.6500000000069</v>
      </c>
      <c r="O1636" t="s">
        <v>293</v>
      </c>
      <c r="S1636" s="68"/>
      <c r="T1636" s="68"/>
      <c r="U1636" s="397"/>
      <c r="V1636" s="68"/>
      <c r="W1636" s="68"/>
    </row>
    <row r="1637" spans="1:23" ht="15">
      <c r="A1637" s="28" t="s">
        <v>146</v>
      </c>
      <c r="B1637" s="68" t="s">
        <v>37</v>
      </c>
      <c r="E1637" s="9">
        <v>58.5</v>
      </c>
      <c r="F1637" s="227">
        <v>294.25</v>
      </c>
      <c r="G1637" s="9">
        <v>189.9</v>
      </c>
      <c r="H1637" s="9">
        <v>119.09999999999945</v>
      </c>
      <c r="I1637" s="9">
        <v>0</v>
      </c>
      <c r="J1637" s="9">
        <v>259.09999999999491</v>
      </c>
      <c r="K1637" s="9">
        <v>163.09999999999854</v>
      </c>
      <c r="L1637" s="74"/>
      <c r="M1637" s="72">
        <f t="shared" si="42"/>
        <v>1083.949999999993</v>
      </c>
      <c r="O1637" t="s">
        <v>298</v>
      </c>
      <c r="S1637" s="294"/>
      <c r="T1637" s="68"/>
      <c r="U1637" s="396"/>
      <c r="V1637" s="68"/>
      <c r="W1637" s="68"/>
    </row>
    <row r="1638" spans="1:23" ht="15">
      <c r="A1638" s="28" t="s">
        <v>147</v>
      </c>
      <c r="B1638" s="68" t="s">
        <v>859</v>
      </c>
      <c r="E1638" s="9" t="s">
        <v>284</v>
      </c>
      <c r="F1638" s="9" t="s">
        <v>284</v>
      </c>
      <c r="G1638" s="9" t="s">
        <v>284</v>
      </c>
      <c r="H1638" s="9">
        <v>171.39999999999964</v>
      </c>
      <c r="I1638" s="9">
        <v>0</v>
      </c>
      <c r="J1638" s="9">
        <v>313</v>
      </c>
      <c r="K1638" s="223">
        <v>532</v>
      </c>
      <c r="L1638" s="74"/>
      <c r="M1638" s="72">
        <f t="shared" si="42"/>
        <v>1016.3999999999996</v>
      </c>
      <c r="O1638" t="s">
        <v>288</v>
      </c>
      <c r="S1638" s="68"/>
      <c r="T1638" s="68"/>
      <c r="U1638" s="396"/>
      <c r="V1638" s="68"/>
      <c r="W1638" s="68"/>
    </row>
    <row r="1639" spans="1:23" ht="15">
      <c r="A1639" s="28" t="s">
        <v>151</v>
      </c>
      <c r="B1639" s="68" t="s">
        <v>39</v>
      </c>
      <c r="E1639" s="227">
        <v>172.5</v>
      </c>
      <c r="F1639" s="9">
        <v>108.5</v>
      </c>
      <c r="G1639" s="9">
        <v>200.7</v>
      </c>
      <c r="H1639" s="9">
        <v>102.30000000000018</v>
      </c>
      <c r="I1639" s="9">
        <v>0</v>
      </c>
      <c r="J1639" s="9">
        <v>252.50000000000364</v>
      </c>
      <c r="K1639" s="9">
        <v>165.00000000000091</v>
      </c>
      <c r="L1639" s="74"/>
      <c r="M1639" s="72">
        <f t="shared" si="42"/>
        <v>1001.5000000000048</v>
      </c>
      <c r="O1639" t="s">
        <v>294</v>
      </c>
      <c r="S1639" s="294"/>
      <c r="T1639" s="68"/>
      <c r="U1639" s="396"/>
      <c r="V1639" s="68"/>
      <c r="W1639" s="68"/>
    </row>
    <row r="1640" spans="1:23" ht="15">
      <c r="A1640" s="28" t="s">
        <v>157</v>
      </c>
      <c r="B1640" s="68" t="s">
        <v>853</v>
      </c>
      <c r="E1640" s="9" t="s">
        <v>284</v>
      </c>
      <c r="F1640" s="9" t="s">
        <v>284</v>
      </c>
      <c r="G1640" s="9" t="s">
        <v>284</v>
      </c>
      <c r="H1640" s="227">
        <v>344.90000000000055</v>
      </c>
      <c r="I1640" s="9">
        <v>0</v>
      </c>
      <c r="J1640" s="9">
        <v>209.39999999999782</v>
      </c>
      <c r="K1640" s="227">
        <v>436.79999999999836</v>
      </c>
      <c r="L1640" s="74"/>
      <c r="M1640" s="72">
        <f t="shared" si="42"/>
        <v>991.09999999999673</v>
      </c>
      <c r="O1640" t="s">
        <v>322</v>
      </c>
      <c r="S1640" s="68"/>
      <c r="T1640" s="68"/>
      <c r="U1640" s="396"/>
      <c r="V1640" s="68"/>
      <c r="W1640" s="68"/>
    </row>
    <row r="1641" spans="1:23" ht="15">
      <c r="A1641" s="28" t="s">
        <v>159</v>
      </c>
      <c r="B1641" s="68" t="s">
        <v>155</v>
      </c>
      <c r="E1641" s="9" t="s">
        <v>284</v>
      </c>
      <c r="F1641" s="9" t="s">
        <v>284</v>
      </c>
      <c r="G1641" s="227">
        <v>464.5</v>
      </c>
      <c r="H1641" s="9">
        <v>97.499999999999091</v>
      </c>
      <c r="I1641" s="9">
        <v>0</v>
      </c>
      <c r="J1641" s="9">
        <v>192.49999999998545</v>
      </c>
      <c r="K1641" s="9">
        <v>220.39999999999782</v>
      </c>
      <c r="L1641" s="74"/>
      <c r="M1641" s="72">
        <f t="shared" si="42"/>
        <v>974.89999999998236</v>
      </c>
      <c r="O1641" t="s">
        <v>303</v>
      </c>
      <c r="S1641" s="294"/>
      <c r="T1641" s="68"/>
      <c r="U1641" s="396"/>
      <c r="V1641" s="68"/>
      <c r="W1641" s="68"/>
    </row>
    <row r="1642" spans="1:23" ht="15">
      <c r="A1642" s="28" t="s">
        <v>160</v>
      </c>
      <c r="B1642" s="68" t="s">
        <v>19</v>
      </c>
      <c r="E1642" s="223">
        <v>259</v>
      </c>
      <c r="F1642" s="9">
        <v>147</v>
      </c>
      <c r="G1642" s="9">
        <v>271.5</v>
      </c>
      <c r="H1642" s="9">
        <v>102.30000000000018</v>
      </c>
      <c r="I1642" s="9">
        <v>0</v>
      </c>
      <c r="J1642" s="9">
        <v>188.99999999999636</v>
      </c>
      <c r="K1642" s="9" t="s">
        <v>284</v>
      </c>
      <c r="L1642" s="74"/>
      <c r="M1642" s="72">
        <f t="shared" si="42"/>
        <v>968.79999999999654</v>
      </c>
      <c r="O1642" t="s">
        <v>288</v>
      </c>
      <c r="S1642" s="294"/>
      <c r="T1642" s="68"/>
      <c r="U1642" s="396"/>
      <c r="V1642" s="68"/>
      <c r="W1642" s="68"/>
    </row>
    <row r="1643" spans="1:23" ht="15">
      <c r="A1643" s="28" t="s">
        <v>161</v>
      </c>
      <c r="B1643" s="28" t="s">
        <v>805</v>
      </c>
      <c r="E1643" s="9" t="s">
        <v>284</v>
      </c>
      <c r="F1643" s="9" t="s">
        <v>284</v>
      </c>
      <c r="G1643" s="9" t="s">
        <v>284</v>
      </c>
      <c r="H1643" s="9">
        <v>288.40000000000327</v>
      </c>
      <c r="I1643" s="9">
        <v>0</v>
      </c>
      <c r="J1643" s="9">
        <v>290.90000000000146</v>
      </c>
      <c r="K1643" s="9">
        <v>367.79999999999927</v>
      </c>
      <c r="L1643" s="74"/>
      <c r="M1643" s="72">
        <f t="shared" si="42"/>
        <v>947.100000000004</v>
      </c>
      <c r="S1643" s="294"/>
      <c r="T1643" s="68"/>
      <c r="U1643" s="396"/>
      <c r="V1643" s="68"/>
      <c r="W1643" s="68"/>
    </row>
    <row r="1644" spans="1:23" ht="15">
      <c r="A1644" s="28" t="s">
        <v>163</v>
      </c>
      <c r="B1644" s="68" t="s">
        <v>828</v>
      </c>
      <c r="E1644" s="9" t="s">
        <v>284</v>
      </c>
      <c r="F1644" s="9" t="s">
        <v>284</v>
      </c>
      <c r="G1644" s="9" t="s">
        <v>284</v>
      </c>
      <c r="H1644" s="9">
        <v>172.30000000000018</v>
      </c>
      <c r="I1644" s="9">
        <v>0</v>
      </c>
      <c r="J1644" s="227">
        <v>447.79999999999927</v>
      </c>
      <c r="K1644" s="9">
        <v>166.39999999999964</v>
      </c>
      <c r="L1644" s="74"/>
      <c r="M1644" s="72">
        <f t="shared" si="42"/>
        <v>786.49999999999909</v>
      </c>
      <c r="O1644" t="s">
        <v>289</v>
      </c>
      <c r="S1644" s="68"/>
      <c r="T1644" s="68"/>
      <c r="U1644" s="396"/>
      <c r="V1644" s="68"/>
      <c r="W1644" s="68"/>
    </row>
    <row r="1645" spans="1:23" ht="15">
      <c r="A1645" s="28" t="s">
        <v>280</v>
      </c>
      <c r="B1645" s="68" t="s">
        <v>861</v>
      </c>
      <c r="E1645" s="9" t="s">
        <v>284</v>
      </c>
      <c r="F1645" s="9" t="s">
        <v>284</v>
      </c>
      <c r="G1645" s="9" t="s">
        <v>284</v>
      </c>
      <c r="H1645" s="227">
        <v>342.24999999999727</v>
      </c>
      <c r="I1645" s="9">
        <v>0</v>
      </c>
      <c r="J1645" s="9">
        <v>213.79999999999563</v>
      </c>
      <c r="K1645" s="9">
        <v>213.39999999999964</v>
      </c>
      <c r="L1645" s="74"/>
      <c r="M1645" s="72">
        <f t="shared" si="42"/>
        <v>769.44999999999254</v>
      </c>
      <c r="O1645" t="s">
        <v>293</v>
      </c>
      <c r="S1645" s="68"/>
      <c r="T1645" s="68"/>
      <c r="U1645" s="396"/>
      <c r="V1645" s="68"/>
      <c r="W1645" s="68"/>
    </row>
    <row r="1646" spans="1:23" ht="15">
      <c r="A1646" s="28" t="s">
        <v>281</v>
      </c>
      <c r="B1646" s="68" t="s">
        <v>809</v>
      </c>
      <c r="E1646" s="9" t="s">
        <v>284</v>
      </c>
      <c r="F1646" s="9" t="s">
        <v>284</v>
      </c>
      <c r="G1646" s="9" t="s">
        <v>284</v>
      </c>
      <c r="H1646" s="227">
        <v>305.25000000000364</v>
      </c>
      <c r="I1646" s="9">
        <v>0</v>
      </c>
      <c r="J1646" s="9">
        <v>316.99999999998909</v>
      </c>
      <c r="K1646" s="9">
        <v>141.00000000000091</v>
      </c>
      <c r="L1646" s="74"/>
      <c r="M1646" s="72">
        <f t="shared" si="42"/>
        <v>763.24999999999363</v>
      </c>
      <c r="O1646" t="s">
        <v>294</v>
      </c>
      <c r="S1646" s="235"/>
      <c r="T1646" s="68"/>
      <c r="U1646" s="396"/>
      <c r="V1646" s="68"/>
      <c r="W1646" s="68"/>
    </row>
    <row r="1647" spans="1:23" ht="15">
      <c r="A1647" s="28" t="s">
        <v>282</v>
      </c>
      <c r="B1647" s="68" t="s">
        <v>817</v>
      </c>
      <c r="E1647" s="9" t="s">
        <v>284</v>
      </c>
      <c r="F1647" s="9" t="s">
        <v>284</v>
      </c>
      <c r="G1647" s="9" t="s">
        <v>284</v>
      </c>
      <c r="H1647" s="9">
        <v>107.25000000000182</v>
      </c>
      <c r="I1647" s="9">
        <v>0</v>
      </c>
      <c r="J1647" s="223">
        <v>460.90000000000873</v>
      </c>
      <c r="K1647" s="9">
        <v>194.99999999999727</v>
      </c>
      <c r="L1647" s="74"/>
      <c r="M1647" s="72">
        <f t="shared" ref="M1647:M1678" si="43">SUM(E1647:K1647)</f>
        <v>763.15000000000782</v>
      </c>
      <c r="O1647" t="s">
        <v>288</v>
      </c>
      <c r="S1647" s="68"/>
      <c r="T1647" s="68"/>
      <c r="U1647" s="396"/>
      <c r="V1647" s="68"/>
      <c r="W1647" s="68"/>
    </row>
    <row r="1648" spans="1:23" ht="15">
      <c r="A1648" s="28" t="s">
        <v>283</v>
      </c>
      <c r="B1648" s="68" t="s">
        <v>842</v>
      </c>
      <c r="E1648" s="9" t="s">
        <v>284</v>
      </c>
      <c r="F1648" s="9" t="s">
        <v>284</v>
      </c>
      <c r="G1648" s="9" t="s">
        <v>284</v>
      </c>
      <c r="H1648" s="9">
        <v>161.69999999999891</v>
      </c>
      <c r="I1648" s="9">
        <v>0</v>
      </c>
      <c r="J1648" s="9">
        <v>206.70000000000073</v>
      </c>
      <c r="K1648" s="227">
        <v>391</v>
      </c>
      <c r="L1648" s="74"/>
      <c r="M1648" s="72">
        <f t="shared" si="43"/>
        <v>759.39999999999964</v>
      </c>
      <c r="O1648" t="s">
        <v>293</v>
      </c>
      <c r="S1648" s="294"/>
      <c r="T1648" s="68"/>
      <c r="U1648" s="396"/>
      <c r="V1648" s="68"/>
      <c r="W1648" s="68"/>
    </row>
    <row r="1649" spans="1:23" ht="15">
      <c r="A1649" s="28" t="s">
        <v>806</v>
      </c>
      <c r="B1649" s="294" t="s">
        <v>2222</v>
      </c>
      <c r="C1649" s="3"/>
      <c r="D1649" s="3"/>
      <c r="E1649" s="9" t="s">
        <v>284</v>
      </c>
      <c r="F1649" s="9" t="s">
        <v>284</v>
      </c>
      <c r="G1649" s="9" t="s">
        <v>284</v>
      </c>
      <c r="H1649" s="9" t="s">
        <v>284</v>
      </c>
      <c r="I1649" s="9">
        <v>0</v>
      </c>
      <c r="J1649" s="9">
        <v>164.00000000000364</v>
      </c>
      <c r="K1649" s="222">
        <v>584.89999999999964</v>
      </c>
      <c r="L1649" s="74"/>
      <c r="M1649" s="72">
        <f t="shared" si="43"/>
        <v>748.90000000000327</v>
      </c>
      <c r="O1649" t="s">
        <v>306</v>
      </c>
      <c r="S1649" s="68"/>
      <c r="T1649" s="68"/>
      <c r="U1649" s="396"/>
      <c r="V1649" s="68"/>
      <c r="W1649" s="68"/>
    </row>
    <row r="1650" spans="1:23" ht="15">
      <c r="A1650" s="28" t="s">
        <v>807</v>
      </c>
      <c r="B1650" s="68" t="s">
        <v>833</v>
      </c>
      <c r="E1650" s="9" t="s">
        <v>284</v>
      </c>
      <c r="F1650" s="9" t="s">
        <v>284</v>
      </c>
      <c r="G1650" s="9" t="s">
        <v>284</v>
      </c>
      <c r="H1650" s="9">
        <v>242.50000000000273</v>
      </c>
      <c r="I1650" s="9">
        <v>0</v>
      </c>
      <c r="J1650" s="227">
        <v>374.59999999999491</v>
      </c>
      <c r="K1650" s="9">
        <v>120</v>
      </c>
      <c r="L1650" s="74"/>
      <c r="M1650" s="72">
        <f t="shared" si="43"/>
        <v>737.09999999999764</v>
      </c>
      <c r="O1650" t="s">
        <v>299</v>
      </c>
      <c r="S1650" s="28"/>
      <c r="T1650" s="68"/>
      <c r="U1650" s="397"/>
      <c r="V1650" s="68"/>
      <c r="W1650" s="68"/>
    </row>
    <row r="1651" spans="1:23" ht="15">
      <c r="A1651" s="28" t="s">
        <v>808</v>
      </c>
      <c r="B1651" s="68" t="s">
        <v>154</v>
      </c>
      <c r="E1651" s="9" t="s">
        <v>284</v>
      </c>
      <c r="F1651" s="9" t="s">
        <v>284</v>
      </c>
      <c r="G1651" s="9">
        <v>274.60000000000002</v>
      </c>
      <c r="H1651" s="9">
        <v>131.10000000000036</v>
      </c>
      <c r="I1651" s="9">
        <v>0</v>
      </c>
      <c r="J1651" s="9">
        <v>183.50000000000364</v>
      </c>
      <c r="K1651" s="9">
        <v>136.49999999999909</v>
      </c>
      <c r="L1651" s="74"/>
      <c r="M1651" s="72">
        <f t="shared" si="43"/>
        <v>725.70000000000312</v>
      </c>
      <c r="S1651" s="68"/>
      <c r="T1651" s="68"/>
      <c r="U1651" s="396"/>
      <c r="V1651" s="68"/>
      <c r="W1651" s="68"/>
    </row>
    <row r="1652" spans="1:23" ht="15">
      <c r="A1652" s="28" t="s">
        <v>810</v>
      </c>
      <c r="B1652" s="68" t="s">
        <v>835</v>
      </c>
      <c r="E1652" s="9" t="s">
        <v>284</v>
      </c>
      <c r="F1652" s="9" t="s">
        <v>284</v>
      </c>
      <c r="G1652" s="9" t="s">
        <v>284</v>
      </c>
      <c r="H1652" s="227">
        <v>355.00000000000091</v>
      </c>
      <c r="I1652" s="9">
        <v>0</v>
      </c>
      <c r="J1652" s="9">
        <v>197.50000000000364</v>
      </c>
      <c r="K1652" s="9">
        <v>141.40000000000055</v>
      </c>
      <c r="L1652" s="74"/>
      <c r="M1652" s="72">
        <f t="shared" si="43"/>
        <v>693.90000000000509</v>
      </c>
      <c r="O1652" t="s">
        <v>290</v>
      </c>
      <c r="S1652" s="294"/>
      <c r="T1652" s="68"/>
      <c r="U1652" s="397"/>
      <c r="V1652" s="68"/>
      <c r="W1652" s="68"/>
    </row>
    <row r="1653" spans="1:23" ht="15">
      <c r="A1653" s="28" t="s">
        <v>816</v>
      </c>
      <c r="B1653" s="235" t="s">
        <v>1843</v>
      </c>
      <c r="C1653" s="3"/>
      <c r="D1653" s="3"/>
      <c r="E1653" s="9" t="s">
        <v>284</v>
      </c>
      <c r="F1653" s="9" t="s">
        <v>284</v>
      </c>
      <c r="G1653" s="9" t="s">
        <v>284</v>
      </c>
      <c r="H1653" s="9" t="s">
        <v>284</v>
      </c>
      <c r="I1653" s="9">
        <v>0</v>
      </c>
      <c r="J1653" s="227">
        <v>406.99999999999636</v>
      </c>
      <c r="K1653" s="9">
        <v>273.5</v>
      </c>
      <c r="L1653" s="74"/>
      <c r="M1653" s="72">
        <f t="shared" si="43"/>
        <v>680.49999999999636</v>
      </c>
      <c r="O1653" t="s">
        <v>298</v>
      </c>
      <c r="S1653" s="294"/>
      <c r="T1653" s="68"/>
      <c r="U1653" s="397"/>
      <c r="V1653" s="68"/>
      <c r="W1653" s="68"/>
    </row>
    <row r="1654" spans="1:23" ht="15">
      <c r="A1654" s="28" t="s">
        <v>818</v>
      </c>
      <c r="B1654" s="68" t="s">
        <v>824</v>
      </c>
      <c r="E1654" s="9" t="s">
        <v>284</v>
      </c>
      <c r="F1654" s="9" t="s">
        <v>284</v>
      </c>
      <c r="G1654" s="9" t="s">
        <v>284</v>
      </c>
      <c r="H1654" s="9">
        <v>257</v>
      </c>
      <c r="I1654" s="9">
        <v>0</v>
      </c>
      <c r="J1654" s="9">
        <v>188.39999999999418</v>
      </c>
      <c r="K1654" s="9">
        <v>227.39999999999964</v>
      </c>
      <c r="L1654" s="74"/>
      <c r="M1654" s="72">
        <f t="shared" si="43"/>
        <v>672.79999999999382</v>
      </c>
      <c r="S1654" s="235"/>
      <c r="T1654" s="68"/>
      <c r="U1654" s="397"/>
      <c r="V1654" s="68"/>
      <c r="W1654" s="68"/>
    </row>
    <row r="1655" spans="1:23" ht="15">
      <c r="A1655" s="28" t="s">
        <v>821</v>
      </c>
      <c r="B1655" s="68" t="s">
        <v>854</v>
      </c>
      <c r="E1655" s="9" t="s">
        <v>284</v>
      </c>
      <c r="F1655" s="9" t="s">
        <v>284</v>
      </c>
      <c r="G1655" s="9" t="s">
        <v>284</v>
      </c>
      <c r="H1655" s="9">
        <v>267.19999999999982</v>
      </c>
      <c r="I1655" s="9">
        <v>0</v>
      </c>
      <c r="J1655" s="9">
        <v>237.69999999999345</v>
      </c>
      <c r="K1655" s="9">
        <v>163.10000000000127</v>
      </c>
      <c r="L1655" s="74"/>
      <c r="M1655" s="72">
        <f t="shared" si="43"/>
        <v>667.99999999999454</v>
      </c>
      <c r="S1655" s="68"/>
      <c r="T1655" s="68"/>
      <c r="U1655" s="397"/>
      <c r="V1655" s="68"/>
      <c r="W1655" s="68"/>
    </row>
    <row r="1656" spans="1:23" ht="15">
      <c r="A1656" s="28" t="s">
        <v>822</v>
      </c>
      <c r="B1656" s="294" t="s">
        <v>2224</v>
      </c>
      <c r="C1656" s="3"/>
      <c r="D1656" s="3"/>
      <c r="E1656" s="9" t="s">
        <v>284</v>
      </c>
      <c r="F1656" s="9" t="s">
        <v>284</v>
      </c>
      <c r="G1656" s="9" t="s">
        <v>284</v>
      </c>
      <c r="H1656" s="9" t="s">
        <v>284</v>
      </c>
      <c r="I1656" s="9">
        <v>0</v>
      </c>
      <c r="J1656" s="227">
        <v>432.39999999999782</v>
      </c>
      <c r="K1656" s="9">
        <v>223.99999999999909</v>
      </c>
      <c r="L1656" s="74"/>
      <c r="M1656" s="72">
        <f t="shared" si="43"/>
        <v>656.39999999999691</v>
      </c>
      <c r="O1656" t="s">
        <v>303</v>
      </c>
      <c r="S1656" s="68"/>
      <c r="T1656" s="68"/>
      <c r="U1656" s="396"/>
      <c r="V1656" s="68"/>
      <c r="W1656" s="68"/>
    </row>
    <row r="1657" spans="1:23" ht="15">
      <c r="A1657" s="28" t="s">
        <v>825</v>
      </c>
      <c r="B1657" s="68" t="s">
        <v>849</v>
      </c>
      <c r="E1657" s="9" t="s">
        <v>284</v>
      </c>
      <c r="F1657" s="9" t="s">
        <v>284</v>
      </c>
      <c r="G1657" s="9" t="s">
        <v>284</v>
      </c>
      <c r="H1657" s="9">
        <v>185.05000000000109</v>
      </c>
      <c r="I1657" s="9">
        <v>0</v>
      </c>
      <c r="J1657" s="9">
        <v>198.19999999999345</v>
      </c>
      <c r="K1657" s="9">
        <v>260.99999999999727</v>
      </c>
      <c r="L1657" s="74"/>
      <c r="M1657" s="72">
        <f t="shared" si="43"/>
        <v>644.24999999999181</v>
      </c>
      <c r="S1657" s="294"/>
      <c r="T1657" s="68"/>
      <c r="U1657" s="396"/>
      <c r="V1657" s="68"/>
      <c r="W1657" s="68"/>
    </row>
    <row r="1658" spans="1:23" ht="15">
      <c r="A1658" s="28" t="s">
        <v>827</v>
      </c>
      <c r="B1658" s="240" t="s">
        <v>1833</v>
      </c>
      <c r="C1658" s="3"/>
      <c r="D1658" s="3"/>
      <c r="E1658" s="9" t="s">
        <v>284</v>
      </c>
      <c r="F1658" s="9" t="s">
        <v>284</v>
      </c>
      <c r="G1658" s="9" t="s">
        <v>284</v>
      </c>
      <c r="H1658" s="9" t="s">
        <v>284</v>
      </c>
      <c r="I1658" s="9">
        <v>0</v>
      </c>
      <c r="J1658" s="227">
        <v>388.29999999999563</v>
      </c>
      <c r="K1658" s="9">
        <v>241.899999999996</v>
      </c>
      <c r="L1658" s="74"/>
      <c r="M1658" s="72">
        <f t="shared" si="43"/>
        <v>630.19999999999163</v>
      </c>
      <c r="O1658" t="s">
        <v>294</v>
      </c>
      <c r="S1658" s="294"/>
      <c r="T1658" s="68"/>
      <c r="U1658" s="397"/>
      <c r="V1658" s="68"/>
      <c r="W1658" s="68"/>
    </row>
    <row r="1659" spans="1:23" ht="15">
      <c r="A1659" s="28" t="s">
        <v>832</v>
      </c>
      <c r="B1659" s="68" t="s">
        <v>871</v>
      </c>
      <c r="E1659" s="9" t="s">
        <v>284</v>
      </c>
      <c r="F1659" s="9" t="s">
        <v>284</v>
      </c>
      <c r="G1659" s="9" t="s">
        <v>284</v>
      </c>
      <c r="H1659" s="9">
        <v>200.74999999999909</v>
      </c>
      <c r="I1659" s="9">
        <v>0</v>
      </c>
      <c r="J1659" s="9">
        <v>275.99999999999272</v>
      </c>
      <c r="K1659" s="9">
        <v>130</v>
      </c>
      <c r="L1659" s="74"/>
      <c r="M1659" s="72">
        <f t="shared" si="43"/>
        <v>606.74999999999181</v>
      </c>
      <c r="S1659" s="235"/>
      <c r="T1659" s="68"/>
      <c r="U1659" s="396"/>
      <c r="V1659" s="68"/>
      <c r="W1659" s="68"/>
    </row>
    <row r="1660" spans="1:23" ht="15">
      <c r="A1660" s="28" t="s">
        <v>836</v>
      </c>
      <c r="B1660" s="28" t="s">
        <v>804</v>
      </c>
      <c r="E1660" s="9" t="s">
        <v>284</v>
      </c>
      <c r="F1660" s="9" t="s">
        <v>284</v>
      </c>
      <c r="G1660" s="9" t="s">
        <v>284</v>
      </c>
      <c r="H1660" s="9">
        <v>163.5</v>
      </c>
      <c r="I1660" s="9">
        <v>0</v>
      </c>
      <c r="J1660" s="9">
        <v>198.89999999999418</v>
      </c>
      <c r="K1660" s="9">
        <v>236.79999999999927</v>
      </c>
      <c r="L1660" s="74"/>
      <c r="M1660" s="72">
        <f t="shared" si="43"/>
        <v>599.19999999999345</v>
      </c>
      <c r="S1660" s="235"/>
      <c r="T1660" s="68"/>
      <c r="U1660" s="396"/>
      <c r="V1660" s="68"/>
      <c r="W1660" s="68"/>
    </row>
    <row r="1661" spans="1:23" ht="15">
      <c r="A1661" s="28" t="s">
        <v>837</v>
      </c>
      <c r="B1661" s="294" t="s">
        <v>2218</v>
      </c>
      <c r="C1661" s="3"/>
      <c r="D1661" s="3"/>
      <c r="E1661" s="9" t="s">
        <v>284</v>
      </c>
      <c r="F1661" s="9" t="s">
        <v>284</v>
      </c>
      <c r="G1661" s="9" t="s">
        <v>284</v>
      </c>
      <c r="H1661" s="9" t="s">
        <v>284</v>
      </c>
      <c r="I1661" s="9">
        <v>0</v>
      </c>
      <c r="J1661" s="9">
        <v>219.79999999999563</v>
      </c>
      <c r="K1661" s="227">
        <v>379.10000000000036</v>
      </c>
      <c r="L1661" s="74"/>
      <c r="M1661" s="72">
        <f t="shared" si="43"/>
        <v>598.899999999996</v>
      </c>
      <c r="O1661" t="s">
        <v>294</v>
      </c>
      <c r="S1661" s="235"/>
      <c r="T1661" s="68"/>
      <c r="U1661" s="396"/>
      <c r="V1661" s="68"/>
      <c r="W1661" s="68"/>
    </row>
    <row r="1662" spans="1:23" ht="15">
      <c r="A1662" s="28" t="s">
        <v>838</v>
      </c>
      <c r="B1662" s="68" t="s">
        <v>826</v>
      </c>
      <c r="E1662" s="9" t="s">
        <v>284</v>
      </c>
      <c r="F1662" s="9" t="s">
        <v>284</v>
      </c>
      <c r="G1662" s="9" t="s">
        <v>284</v>
      </c>
      <c r="H1662" s="9">
        <v>46.100000000001273</v>
      </c>
      <c r="I1662" s="9">
        <v>0</v>
      </c>
      <c r="J1662" s="9">
        <v>197.49999999999636</v>
      </c>
      <c r="K1662" s="9">
        <v>345.09999999999854</v>
      </c>
      <c r="L1662" s="74"/>
      <c r="M1662" s="72">
        <f t="shared" si="43"/>
        <v>588.69999999999618</v>
      </c>
      <c r="S1662" s="294"/>
      <c r="T1662" s="68"/>
      <c r="U1662" s="397"/>
      <c r="V1662" s="68"/>
      <c r="W1662" s="68"/>
    </row>
    <row r="1663" spans="1:23" ht="15">
      <c r="A1663" s="28" t="s">
        <v>844</v>
      </c>
      <c r="B1663" s="68" t="s">
        <v>819</v>
      </c>
      <c r="E1663" s="9" t="s">
        <v>284</v>
      </c>
      <c r="F1663" s="9" t="s">
        <v>284</v>
      </c>
      <c r="G1663" s="9" t="s">
        <v>284</v>
      </c>
      <c r="H1663" s="9">
        <v>130.64999999999873</v>
      </c>
      <c r="I1663" s="9">
        <v>0</v>
      </c>
      <c r="J1663" s="9">
        <v>329.80000000000655</v>
      </c>
      <c r="K1663" s="9">
        <v>119.99999999999818</v>
      </c>
      <c r="L1663" s="74"/>
      <c r="M1663" s="72">
        <f t="shared" si="43"/>
        <v>580.45000000000346</v>
      </c>
      <c r="S1663" s="68"/>
      <c r="T1663" s="68"/>
      <c r="U1663" s="396"/>
      <c r="V1663" s="68"/>
      <c r="W1663" s="68"/>
    </row>
    <row r="1664" spans="1:23" ht="15">
      <c r="A1664" s="28" t="s">
        <v>852</v>
      </c>
      <c r="B1664" s="68" t="s">
        <v>820</v>
      </c>
      <c r="E1664" s="9" t="s">
        <v>284</v>
      </c>
      <c r="F1664" s="9" t="s">
        <v>284</v>
      </c>
      <c r="G1664" s="9" t="s">
        <v>284</v>
      </c>
      <c r="H1664" s="9">
        <v>140.90000000000055</v>
      </c>
      <c r="I1664" s="9">
        <v>0</v>
      </c>
      <c r="J1664" s="9">
        <v>161.10000000000218</v>
      </c>
      <c r="K1664" s="9">
        <v>273.19999999999709</v>
      </c>
      <c r="L1664" s="74"/>
      <c r="M1664" s="72">
        <f t="shared" si="43"/>
        <v>575.19999999999982</v>
      </c>
      <c r="S1664" s="294"/>
      <c r="T1664" s="68"/>
      <c r="U1664" s="396"/>
      <c r="V1664" s="68"/>
      <c r="W1664" s="68"/>
    </row>
    <row r="1665" spans="1:23" ht="15">
      <c r="A1665" s="28" t="s">
        <v>856</v>
      </c>
      <c r="B1665" s="68" t="s">
        <v>35</v>
      </c>
      <c r="E1665" s="9">
        <v>60.2</v>
      </c>
      <c r="F1665" s="9">
        <v>52.5</v>
      </c>
      <c r="G1665" s="9">
        <v>261</v>
      </c>
      <c r="H1665" s="9">
        <v>162.5</v>
      </c>
      <c r="I1665" s="9">
        <v>0</v>
      </c>
      <c r="J1665" s="9" t="s">
        <v>284</v>
      </c>
      <c r="K1665" s="9" t="s">
        <v>284</v>
      </c>
      <c r="L1665" s="74"/>
      <c r="M1665" s="72">
        <f t="shared" si="43"/>
        <v>536.20000000000005</v>
      </c>
      <c r="S1665" s="68"/>
      <c r="T1665" s="68"/>
      <c r="U1665" s="397"/>
      <c r="V1665" s="68"/>
      <c r="W1665" s="68"/>
    </row>
    <row r="1666" spans="1:23" ht="15">
      <c r="A1666" s="28" t="s">
        <v>857</v>
      </c>
      <c r="B1666" s="68" t="s">
        <v>850</v>
      </c>
      <c r="E1666" s="9" t="s">
        <v>284</v>
      </c>
      <c r="F1666" s="9" t="s">
        <v>284</v>
      </c>
      <c r="G1666" s="9" t="s">
        <v>284</v>
      </c>
      <c r="H1666" s="9">
        <v>222.89999999999964</v>
      </c>
      <c r="I1666" s="9">
        <v>0</v>
      </c>
      <c r="J1666" s="9">
        <v>179.99999999999272</v>
      </c>
      <c r="K1666" s="9">
        <v>129.99999999999909</v>
      </c>
      <c r="L1666" s="74"/>
      <c r="M1666" s="72">
        <f t="shared" si="43"/>
        <v>532.89999999999145</v>
      </c>
      <c r="S1666" s="68"/>
      <c r="T1666" s="68"/>
      <c r="U1666" s="396"/>
      <c r="V1666" s="68"/>
      <c r="W1666" s="68"/>
    </row>
    <row r="1667" spans="1:23" ht="15">
      <c r="A1667" s="28" t="s">
        <v>858</v>
      </c>
      <c r="B1667" s="240" t="s">
        <v>1842</v>
      </c>
      <c r="C1667" s="3"/>
      <c r="D1667" s="3"/>
      <c r="E1667" s="9" t="s">
        <v>284</v>
      </c>
      <c r="F1667" s="9" t="s">
        <v>284</v>
      </c>
      <c r="G1667" s="9" t="s">
        <v>284</v>
      </c>
      <c r="H1667" s="9" t="s">
        <v>284</v>
      </c>
      <c r="I1667" s="9">
        <v>0</v>
      </c>
      <c r="J1667" s="227">
        <v>402.49999999999272</v>
      </c>
      <c r="K1667" s="9">
        <v>129.99999999999818</v>
      </c>
      <c r="L1667" s="74"/>
      <c r="M1667" s="72">
        <f t="shared" si="43"/>
        <v>532.49999999999091</v>
      </c>
      <c r="O1667" t="s">
        <v>293</v>
      </c>
      <c r="S1667" s="68"/>
      <c r="T1667" s="68"/>
      <c r="U1667" s="396"/>
      <c r="V1667" s="68"/>
      <c r="W1667" s="68"/>
    </row>
    <row r="1668" spans="1:23" ht="15">
      <c r="A1668" s="28" t="s">
        <v>864</v>
      </c>
      <c r="B1668" s="240" t="s">
        <v>1834</v>
      </c>
      <c r="C1668" s="3"/>
      <c r="D1668" s="3"/>
      <c r="E1668" s="9" t="s">
        <v>284</v>
      </c>
      <c r="F1668" s="9" t="s">
        <v>284</v>
      </c>
      <c r="G1668" s="9" t="s">
        <v>284</v>
      </c>
      <c r="H1668" s="9" t="s">
        <v>284</v>
      </c>
      <c r="I1668" s="9">
        <v>0</v>
      </c>
      <c r="J1668" s="9">
        <v>189.69999999999709</v>
      </c>
      <c r="K1668" s="9">
        <v>319.49999999999727</v>
      </c>
      <c r="L1668" s="74"/>
      <c r="M1668" s="72">
        <f t="shared" si="43"/>
        <v>509.19999999999436</v>
      </c>
      <c r="S1668" s="28"/>
      <c r="T1668" s="68"/>
      <c r="U1668" s="396"/>
      <c r="V1668" s="68"/>
      <c r="W1668" s="68"/>
    </row>
    <row r="1669" spans="1:23" ht="15">
      <c r="A1669" s="28" t="s">
        <v>865</v>
      </c>
      <c r="B1669" s="240" t="s">
        <v>1840</v>
      </c>
      <c r="C1669" s="3"/>
      <c r="D1669" s="3"/>
      <c r="E1669" s="9" t="s">
        <v>284</v>
      </c>
      <c r="F1669" s="9" t="s">
        <v>284</v>
      </c>
      <c r="G1669" s="9" t="s">
        <v>284</v>
      </c>
      <c r="H1669" s="9" t="s">
        <v>284</v>
      </c>
      <c r="I1669" s="9">
        <v>0</v>
      </c>
      <c r="J1669" s="9">
        <v>251.49999999999636</v>
      </c>
      <c r="K1669" s="9">
        <v>252.00000000000182</v>
      </c>
      <c r="L1669" s="74"/>
      <c r="M1669" s="72">
        <f t="shared" si="43"/>
        <v>503.49999999999818</v>
      </c>
      <c r="S1669" s="68"/>
      <c r="T1669" s="68"/>
      <c r="U1669" s="396"/>
      <c r="V1669" s="68"/>
      <c r="W1669" s="68"/>
    </row>
    <row r="1670" spans="1:23" ht="15">
      <c r="A1670" s="28" t="s">
        <v>866</v>
      </c>
      <c r="B1670" s="68" t="s">
        <v>4</v>
      </c>
      <c r="E1670" s="9">
        <v>48.3</v>
      </c>
      <c r="F1670" s="9">
        <v>82.2</v>
      </c>
      <c r="G1670" s="9">
        <v>255.3</v>
      </c>
      <c r="H1670" s="9">
        <v>116.89999999999964</v>
      </c>
      <c r="I1670" s="9">
        <v>0</v>
      </c>
      <c r="J1670" s="9" t="s">
        <v>284</v>
      </c>
      <c r="K1670" s="9" t="s">
        <v>284</v>
      </c>
      <c r="L1670" s="74"/>
      <c r="M1670" s="72">
        <f t="shared" si="43"/>
        <v>502.69999999999965</v>
      </c>
      <c r="S1670" s="235"/>
      <c r="T1670" s="68"/>
      <c r="U1670" s="396"/>
      <c r="V1670" s="68"/>
      <c r="W1670" s="68"/>
    </row>
    <row r="1671" spans="1:23" ht="15">
      <c r="A1671" s="28" t="s">
        <v>868</v>
      </c>
      <c r="B1671" s="294" t="s">
        <v>2236</v>
      </c>
      <c r="C1671" s="3"/>
      <c r="D1671" s="3"/>
      <c r="E1671" s="9" t="s">
        <v>284</v>
      </c>
      <c r="F1671" s="9" t="s">
        <v>284</v>
      </c>
      <c r="G1671" s="9" t="s">
        <v>284</v>
      </c>
      <c r="H1671" s="9" t="s">
        <v>284</v>
      </c>
      <c r="I1671" s="9">
        <v>0</v>
      </c>
      <c r="J1671" s="9">
        <v>302.49999999999272</v>
      </c>
      <c r="K1671" s="9">
        <v>174.89999999999964</v>
      </c>
      <c r="L1671" s="74"/>
      <c r="M1671" s="72">
        <f t="shared" si="43"/>
        <v>477.39999999999236</v>
      </c>
      <c r="S1671" s="68"/>
      <c r="T1671" s="68"/>
      <c r="U1671" s="396"/>
      <c r="V1671" s="68"/>
      <c r="W1671" s="68"/>
    </row>
    <row r="1672" spans="1:23" ht="15">
      <c r="A1672" s="28" t="s">
        <v>869</v>
      </c>
      <c r="B1672" s="68" t="s">
        <v>178</v>
      </c>
      <c r="E1672" s="227">
        <v>224.5</v>
      </c>
      <c r="F1672" s="227">
        <v>244.5</v>
      </c>
      <c r="G1672" s="9" t="s">
        <v>284</v>
      </c>
      <c r="H1672" s="9" t="s">
        <v>284</v>
      </c>
      <c r="I1672" s="9">
        <v>0</v>
      </c>
      <c r="J1672" s="9" t="s">
        <v>284</v>
      </c>
      <c r="K1672" s="9" t="s">
        <v>284</v>
      </c>
      <c r="L1672" s="74"/>
      <c r="M1672" s="72">
        <f t="shared" si="43"/>
        <v>469</v>
      </c>
      <c r="O1672" t="s">
        <v>348</v>
      </c>
      <c r="S1672" s="294"/>
      <c r="T1672" s="68"/>
      <c r="U1672" s="397"/>
      <c r="V1672" s="68"/>
      <c r="W1672" s="68"/>
    </row>
    <row r="1673" spans="1:23" ht="15">
      <c r="A1673" s="28" t="s">
        <v>870</v>
      </c>
      <c r="B1673" s="28" t="s">
        <v>799</v>
      </c>
      <c r="E1673" s="9" t="s">
        <v>284</v>
      </c>
      <c r="F1673" s="9" t="s">
        <v>284</v>
      </c>
      <c r="G1673" s="9" t="s">
        <v>284</v>
      </c>
      <c r="H1673" s="9">
        <v>112.60000000000036</v>
      </c>
      <c r="I1673" s="9">
        <v>0</v>
      </c>
      <c r="J1673" s="9">
        <v>43.700000000000728</v>
      </c>
      <c r="K1673" s="9">
        <v>309.50000000000273</v>
      </c>
      <c r="L1673" s="74"/>
      <c r="M1673" s="72">
        <f t="shared" si="43"/>
        <v>465.80000000000382</v>
      </c>
      <c r="S1673" s="68"/>
      <c r="T1673" s="68"/>
      <c r="U1673" s="396"/>
      <c r="V1673" s="68"/>
      <c r="W1673" s="68"/>
    </row>
    <row r="1674" spans="1:23" ht="15">
      <c r="A1674" s="28" t="s">
        <v>873</v>
      </c>
      <c r="B1674" s="240" t="s">
        <v>1835</v>
      </c>
      <c r="C1674" s="3"/>
      <c r="D1674" s="3"/>
      <c r="E1674" s="9" t="s">
        <v>284</v>
      </c>
      <c r="F1674" s="9" t="s">
        <v>284</v>
      </c>
      <c r="G1674" s="9" t="s">
        <v>284</v>
      </c>
      <c r="H1674" s="9" t="s">
        <v>284</v>
      </c>
      <c r="I1674" s="9">
        <v>0</v>
      </c>
      <c r="J1674" s="9">
        <v>217.79999999999927</v>
      </c>
      <c r="K1674" s="9">
        <v>247.99999999999909</v>
      </c>
      <c r="L1674" s="74"/>
      <c r="M1674" s="72">
        <f t="shared" si="43"/>
        <v>465.79999999999836</v>
      </c>
      <c r="S1674" s="68"/>
      <c r="T1674" s="68"/>
      <c r="U1674" s="397"/>
      <c r="V1674" s="68"/>
      <c r="W1674" s="68"/>
    </row>
    <row r="1675" spans="1:23" ht="15">
      <c r="A1675" s="28" t="s">
        <v>999</v>
      </c>
      <c r="B1675" s="240" t="s">
        <v>1825</v>
      </c>
      <c r="C1675" s="3"/>
      <c r="D1675" s="3"/>
      <c r="E1675" s="9" t="s">
        <v>284</v>
      </c>
      <c r="F1675" s="9" t="s">
        <v>284</v>
      </c>
      <c r="G1675" s="9" t="s">
        <v>284</v>
      </c>
      <c r="H1675" s="9" t="s">
        <v>284</v>
      </c>
      <c r="I1675" s="9">
        <v>0</v>
      </c>
      <c r="J1675" s="9">
        <v>367.20000000000437</v>
      </c>
      <c r="K1675" s="9">
        <v>91.499999999997272</v>
      </c>
      <c r="L1675" s="74"/>
      <c r="M1675" s="72">
        <f t="shared" si="43"/>
        <v>458.70000000000164</v>
      </c>
      <c r="S1675" s="294"/>
      <c r="T1675" s="68"/>
      <c r="U1675" s="397"/>
      <c r="V1675" s="68"/>
      <c r="W1675" s="68"/>
    </row>
    <row r="1676" spans="1:23" ht="15">
      <c r="A1676" s="28" t="s">
        <v>1000</v>
      </c>
      <c r="B1676" s="294" t="s">
        <v>2221</v>
      </c>
      <c r="C1676" s="3"/>
      <c r="D1676" s="3"/>
      <c r="E1676" s="9" t="s">
        <v>284</v>
      </c>
      <c r="F1676" s="9" t="s">
        <v>284</v>
      </c>
      <c r="G1676" s="9" t="s">
        <v>284</v>
      </c>
      <c r="H1676" s="9" t="s">
        <v>284</v>
      </c>
      <c r="I1676" s="9">
        <v>0</v>
      </c>
      <c r="J1676" s="9">
        <v>193.50000000000364</v>
      </c>
      <c r="K1676" s="9">
        <v>263.10000000000036</v>
      </c>
      <c r="L1676" s="74"/>
      <c r="M1676" s="72">
        <f t="shared" si="43"/>
        <v>456.600000000004</v>
      </c>
      <c r="S1676" s="294"/>
      <c r="T1676" s="68"/>
      <c r="U1676" s="396"/>
      <c r="V1676" s="68"/>
      <c r="W1676" s="68"/>
    </row>
    <row r="1677" spans="1:23" ht="15">
      <c r="A1677" s="28" t="s">
        <v>1001</v>
      </c>
      <c r="B1677" s="68" t="s">
        <v>158</v>
      </c>
      <c r="E1677" s="9" t="s">
        <v>284</v>
      </c>
      <c r="F1677" s="9" t="s">
        <v>284</v>
      </c>
      <c r="G1677" s="9">
        <v>319.10000000000002</v>
      </c>
      <c r="H1677" s="9">
        <v>134.49999999999909</v>
      </c>
      <c r="I1677" s="9">
        <v>0</v>
      </c>
      <c r="J1677" s="9" t="s">
        <v>284</v>
      </c>
      <c r="K1677" s="9" t="s">
        <v>284</v>
      </c>
      <c r="L1677" s="74"/>
      <c r="M1677" s="72">
        <f t="shared" si="43"/>
        <v>453.59999999999911</v>
      </c>
      <c r="S1677" s="68"/>
      <c r="T1677" s="68"/>
      <c r="U1677" s="397"/>
      <c r="V1677" s="68"/>
      <c r="W1677" s="68"/>
    </row>
    <row r="1678" spans="1:23" ht="15">
      <c r="A1678" s="28" t="s">
        <v>1002</v>
      </c>
      <c r="B1678" s="294" t="s">
        <v>2284</v>
      </c>
      <c r="C1678" s="368"/>
      <c r="D1678" s="3"/>
      <c r="E1678" s="9" t="s">
        <v>284</v>
      </c>
      <c r="F1678" s="9" t="s">
        <v>284</v>
      </c>
      <c r="G1678" s="9" t="s">
        <v>284</v>
      </c>
      <c r="H1678" s="9" t="s">
        <v>284</v>
      </c>
      <c r="I1678" s="9">
        <v>0</v>
      </c>
      <c r="J1678" s="9" t="s">
        <v>284</v>
      </c>
      <c r="K1678" s="227">
        <v>442.89999999999964</v>
      </c>
      <c r="L1678" s="74"/>
      <c r="M1678" s="72">
        <f t="shared" si="43"/>
        <v>442.89999999999964</v>
      </c>
      <c r="O1678" t="s">
        <v>290</v>
      </c>
      <c r="S1678" s="294"/>
      <c r="T1678" s="68"/>
      <c r="U1678" s="397"/>
      <c r="V1678" s="68"/>
      <c r="W1678" s="68"/>
    </row>
    <row r="1679" spans="1:23" ht="15">
      <c r="A1679" s="28" t="s">
        <v>1003</v>
      </c>
      <c r="B1679" s="68" t="s">
        <v>834</v>
      </c>
      <c r="E1679" s="9" t="s">
        <v>284</v>
      </c>
      <c r="F1679" s="9" t="s">
        <v>284</v>
      </c>
      <c r="G1679" s="9" t="s">
        <v>284</v>
      </c>
      <c r="H1679" s="9">
        <v>91.000000000001819</v>
      </c>
      <c r="I1679" s="9">
        <v>0</v>
      </c>
      <c r="J1679" s="9">
        <v>186.69999999999709</v>
      </c>
      <c r="K1679" s="9">
        <v>154.39999999999964</v>
      </c>
      <c r="L1679" s="74"/>
      <c r="M1679" s="72">
        <f t="shared" ref="M1679:M1715" si="44">SUM(E1679:K1679)</f>
        <v>432.09999999999854</v>
      </c>
      <c r="S1679" s="294"/>
      <c r="T1679" s="68"/>
      <c r="U1679" s="396"/>
      <c r="V1679" s="68"/>
      <c r="W1679" s="68"/>
    </row>
    <row r="1680" spans="1:23" ht="15">
      <c r="A1680" s="28" t="s">
        <v>1004</v>
      </c>
      <c r="B1680" s="68" t="s">
        <v>840</v>
      </c>
      <c r="E1680" s="9" t="s">
        <v>284</v>
      </c>
      <c r="F1680" s="9" t="s">
        <v>284</v>
      </c>
      <c r="G1680" s="9" t="s">
        <v>284</v>
      </c>
      <c r="H1680" s="224">
        <v>428.50000000000273</v>
      </c>
      <c r="I1680" s="9">
        <v>0</v>
      </c>
      <c r="J1680" s="9" t="s">
        <v>284</v>
      </c>
      <c r="K1680" s="9" t="s">
        <v>284</v>
      </c>
      <c r="L1680" s="74"/>
      <c r="M1680" s="72">
        <f t="shared" si="44"/>
        <v>428.50000000000273</v>
      </c>
      <c r="O1680" t="s">
        <v>287</v>
      </c>
      <c r="R1680" t="s">
        <v>1974</v>
      </c>
      <c r="S1680" s="294"/>
      <c r="T1680" s="68"/>
      <c r="U1680" s="396"/>
      <c r="V1680" s="68"/>
      <c r="W1680" s="68"/>
    </row>
    <row r="1681" spans="1:23" ht="15">
      <c r="A1681" s="28" t="s">
        <v>1005</v>
      </c>
      <c r="B1681" s="240" t="s">
        <v>1837</v>
      </c>
      <c r="C1681" s="3"/>
      <c r="D1681" s="3"/>
      <c r="E1681" s="9" t="s">
        <v>284</v>
      </c>
      <c r="F1681" s="9" t="s">
        <v>284</v>
      </c>
      <c r="G1681" s="9" t="s">
        <v>284</v>
      </c>
      <c r="H1681" s="9" t="s">
        <v>284</v>
      </c>
      <c r="I1681" s="9">
        <v>0</v>
      </c>
      <c r="J1681" s="9">
        <v>186.99999999999272</v>
      </c>
      <c r="K1681" s="9">
        <v>240.49999999999909</v>
      </c>
      <c r="L1681" s="74"/>
      <c r="M1681" s="72">
        <f t="shared" si="44"/>
        <v>427.49999999999181</v>
      </c>
      <c r="S1681" s="68"/>
      <c r="T1681" s="68"/>
      <c r="U1681" s="396"/>
      <c r="V1681" s="68"/>
      <c r="W1681" s="68"/>
    </row>
    <row r="1682" spans="1:23" ht="15">
      <c r="A1682" s="28" t="s">
        <v>1006</v>
      </c>
      <c r="B1682" s="294" t="s">
        <v>2256</v>
      </c>
      <c r="C1682" s="368"/>
      <c r="D1682" s="3"/>
      <c r="E1682" s="9" t="s">
        <v>284</v>
      </c>
      <c r="F1682" s="9" t="s">
        <v>284</v>
      </c>
      <c r="G1682" s="9" t="s">
        <v>284</v>
      </c>
      <c r="H1682" s="9" t="s">
        <v>284</v>
      </c>
      <c r="I1682" s="9">
        <v>0</v>
      </c>
      <c r="J1682" s="9" t="s">
        <v>284</v>
      </c>
      <c r="K1682" s="227">
        <v>412.69999999999982</v>
      </c>
      <c r="L1682" s="74"/>
      <c r="M1682" s="72">
        <f t="shared" si="44"/>
        <v>412.69999999999982</v>
      </c>
      <c r="O1682" t="s">
        <v>298</v>
      </c>
      <c r="S1682" s="68"/>
      <c r="T1682" s="68"/>
      <c r="U1682" s="396"/>
      <c r="V1682" s="68"/>
      <c r="W1682" s="68"/>
    </row>
    <row r="1683" spans="1:23" ht="15">
      <c r="A1683" s="28" t="s">
        <v>1007</v>
      </c>
      <c r="B1683" s="68" t="s">
        <v>845</v>
      </c>
      <c r="E1683" s="9" t="s">
        <v>284</v>
      </c>
      <c r="F1683" s="9" t="s">
        <v>284</v>
      </c>
      <c r="G1683" s="9" t="s">
        <v>284</v>
      </c>
      <c r="H1683" s="222">
        <v>400.14999999999964</v>
      </c>
      <c r="I1683" s="9">
        <v>0</v>
      </c>
      <c r="J1683" s="9" t="s">
        <v>284</v>
      </c>
      <c r="K1683" s="9" t="s">
        <v>284</v>
      </c>
      <c r="L1683" s="74"/>
      <c r="M1683" s="72">
        <f t="shared" si="44"/>
        <v>400.14999999999964</v>
      </c>
      <c r="O1683" t="s">
        <v>306</v>
      </c>
      <c r="S1683" s="68"/>
      <c r="T1683" s="68"/>
      <c r="U1683" s="397"/>
      <c r="V1683" s="68"/>
      <c r="W1683" s="68"/>
    </row>
    <row r="1684" spans="1:23" ht="15">
      <c r="A1684" s="28" t="s">
        <v>1008</v>
      </c>
      <c r="B1684" s="240" t="s">
        <v>1828</v>
      </c>
      <c r="C1684" s="3"/>
      <c r="D1684" s="3"/>
      <c r="E1684" s="9" t="s">
        <v>284</v>
      </c>
      <c r="F1684" s="9" t="s">
        <v>284</v>
      </c>
      <c r="G1684" s="9" t="s">
        <v>284</v>
      </c>
      <c r="H1684" s="9" t="s">
        <v>284</v>
      </c>
      <c r="I1684" s="9">
        <v>0</v>
      </c>
      <c r="J1684" s="9">
        <v>266.59999999999127</v>
      </c>
      <c r="K1684" s="9">
        <v>129.99999999999818</v>
      </c>
      <c r="L1684" s="74"/>
      <c r="M1684" s="72">
        <f t="shared" si="44"/>
        <v>396.59999999998945</v>
      </c>
      <c r="S1684" s="294"/>
      <c r="T1684" s="68"/>
      <c r="U1684" s="396"/>
      <c r="V1684" s="68"/>
      <c r="W1684" s="68"/>
    </row>
    <row r="1685" spans="1:23" ht="15">
      <c r="A1685" s="28" t="s">
        <v>1009</v>
      </c>
      <c r="B1685" s="240" t="s">
        <v>1823</v>
      </c>
      <c r="C1685" s="3"/>
      <c r="D1685" s="3"/>
      <c r="E1685" s="9" t="s">
        <v>284</v>
      </c>
      <c r="F1685" s="9" t="s">
        <v>284</v>
      </c>
      <c r="G1685" s="9" t="s">
        <v>284</v>
      </c>
      <c r="H1685" s="9" t="s">
        <v>284</v>
      </c>
      <c r="I1685" s="9">
        <v>0</v>
      </c>
      <c r="J1685" s="9">
        <v>369.40000000000146</v>
      </c>
      <c r="K1685" s="9">
        <v>23.300000000001091</v>
      </c>
      <c r="L1685" s="74"/>
      <c r="M1685" s="72">
        <f t="shared" si="44"/>
        <v>392.70000000000255</v>
      </c>
      <c r="S1685" s="294"/>
      <c r="T1685" s="68"/>
      <c r="U1685" s="396"/>
      <c r="V1685" s="68"/>
      <c r="W1685" s="68"/>
    </row>
    <row r="1686" spans="1:23" ht="15">
      <c r="A1686" s="28" t="s">
        <v>1010</v>
      </c>
      <c r="B1686" s="294" t="s">
        <v>2260</v>
      </c>
      <c r="C1686" s="368"/>
      <c r="D1686" s="3"/>
      <c r="E1686" s="9" t="s">
        <v>284</v>
      </c>
      <c r="F1686" s="9" t="s">
        <v>284</v>
      </c>
      <c r="G1686" s="9" t="s">
        <v>284</v>
      </c>
      <c r="H1686" s="9" t="s">
        <v>284</v>
      </c>
      <c r="I1686" s="9">
        <v>0</v>
      </c>
      <c r="J1686" s="9" t="s">
        <v>284</v>
      </c>
      <c r="K1686" s="227">
        <v>368.20000000000073</v>
      </c>
      <c r="L1686" s="74"/>
      <c r="M1686" s="72">
        <f t="shared" si="44"/>
        <v>368.20000000000073</v>
      </c>
      <c r="O1686" t="s">
        <v>299</v>
      </c>
      <c r="S1686" s="28"/>
      <c r="T1686" s="68"/>
      <c r="U1686" s="396"/>
      <c r="V1686" s="68"/>
      <c r="W1686" s="68"/>
    </row>
    <row r="1687" spans="1:23" ht="15">
      <c r="A1687" s="28" t="s">
        <v>1011</v>
      </c>
      <c r="B1687" s="294" t="s">
        <v>2254</v>
      </c>
      <c r="C1687" s="369"/>
      <c r="D1687" s="3"/>
      <c r="E1687" s="9" t="s">
        <v>284</v>
      </c>
      <c r="F1687" s="9" t="s">
        <v>284</v>
      </c>
      <c r="G1687" s="9" t="s">
        <v>284</v>
      </c>
      <c r="H1687" s="9" t="s">
        <v>284</v>
      </c>
      <c r="I1687" s="9">
        <v>0</v>
      </c>
      <c r="J1687" s="9" t="s">
        <v>284</v>
      </c>
      <c r="K1687" s="9">
        <v>366.00000000000091</v>
      </c>
      <c r="L1687" s="74"/>
      <c r="M1687" s="72">
        <f t="shared" si="44"/>
        <v>366.00000000000091</v>
      </c>
      <c r="S1687" s="235"/>
      <c r="T1687" s="68"/>
      <c r="U1687" s="396"/>
      <c r="V1687" s="68"/>
      <c r="W1687" s="68"/>
    </row>
    <row r="1688" spans="1:23" ht="15">
      <c r="A1688" s="28" t="s">
        <v>1012</v>
      </c>
      <c r="B1688" s="294" t="s">
        <v>2219</v>
      </c>
      <c r="C1688" s="3"/>
      <c r="D1688" s="3"/>
      <c r="E1688" s="9" t="s">
        <v>284</v>
      </c>
      <c r="F1688" s="9" t="s">
        <v>284</v>
      </c>
      <c r="G1688" s="9" t="s">
        <v>284</v>
      </c>
      <c r="H1688" s="9" t="s">
        <v>284</v>
      </c>
      <c r="I1688" s="9">
        <v>0</v>
      </c>
      <c r="J1688" s="9">
        <v>365.50000000000364</v>
      </c>
      <c r="K1688" s="9" t="s">
        <v>284</v>
      </c>
      <c r="L1688" s="74"/>
      <c r="M1688" s="72">
        <f t="shared" si="44"/>
        <v>365.50000000000364</v>
      </c>
      <c r="S1688" s="294"/>
      <c r="T1688" s="68"/>
      <c r="U1688" s="396"/>
      <c r="V1688" s="68"/>
      <c r="W1688" s="68"/>
    </row>
    <row r="1689" spans="1:23" ht="15">
      <c r="A1689" s="28" t="s">
        <v>1013</v>
      </c>
      <c r="B1689" s="294" t="s">
        <v>2253</v>
      </c>
      <c r="C1689" s="368"/>
      <c r="D1689" s="3"/>
      <c r="E1689" s="9" t="s">
        <v>284</v>
      </c>
      <c r="F1689" s="9" t="s">
        <v>284</v>
      </c>
      <c r="G1689" s="9" t="s">
        <v>284</v>
      </c>
      <c r="H1689" s="9" t="s">
        <v>284</v>
      </c>
      <c r="I1689" s="9">
        <v>0</v>
      </c>
      <c r="J1689" s="9" t="s">
        <v>284</v>
      </c>
      <c r="K1689" s="9">
        <v>345.49999999999545</v>
      </c>
      <c r="L1689" s="74"/>
      <c r="M1689" s="72">
        <f t="shared" si="44"/>
        <v>345.49999999999545</v>
      </c>
      <c r="S1689" s="294"/>
      <c r="T1689" s="68"/>
      <c r="U1689" s="396"/>
      <c r="V1689" s="68"/>
      <c r="W1689" s="68"/>
    </row>
    <row r="1690" spans="1:23" ht="15">
      <c r="A1690" s="28" t="s">
        <v>1014</v>
      </c>
      <c r="B1690" s="294" t="s">
        <v>2226</v>
      </c>
      <c r="C1690" s="3"/>
      <c r="D1690" s="3"/>
      <c r="E1690" s="9" t="s">
        <v>284</v>
      </c>
      <c r="F1690" s="9" t="s">
        <v>284</v>
      </c>
      <c r="G1690" s="9" t="s">
        <v>284</v>
      </c>
      <c r="H1690" s="9" t="s">
        <v>284</v>
      </c>
      <c r="I1690" s="9">
        <v>0</v>
      </c>
      <c r="J1690" s="9">
        <v>192.40000000000873</v>
      </c>
      <c r="K1690" s="9">
        <v>148.40000000000055</v>
      </c>
      <c r="L1690" s="74"/>
      <c r="M1690" s="72">
        <f t="shared" si="44"/>
        <v>340.80000000000928</v>
      </c>
      <c r="S1690" s="28"/>
      <c r="T1690" s="68"/>
      <c r="U1690" s="396"/>
      <c r="V1690" s="68"/>
      <c r="W1690" s="68"/>
    </row>
    <row r="1691" spans="1:23" ht="15">
      <c r="A1691" s="28" t="s">
        <v>1015</v>
      </c>
      <c r="B1691" s="294" t="s">
        <v>2217</v>
      </c>
      <c r="C1691" s="3"/>
      <c r="D1691" s="3"/>
      <c r="E1691" s="9" t="s">
        <v>284</v>
      </c>
      <c r="F1691" s="9" t="s">
        <v>284</v>
      </c>
      <c r="G1691" s="9" t="s">
        <v>284</v>
      </c>
      <c r="H1691" s="9" t="s">
        <v>284</v>
      </c>
      <c r="I1691" s="9">
        <v>0</v>
      </c>
      <c r="J1691" s="9">
        <v>191.59999999999854</v>
      </c>
      <c r="K1691" s="9">
        <v>137.70000000000073</v>
      </c>
      <c r="L1691" s="74"/>
      <c r="M1691" s="72">
        <f t="shared" si="44"/>
        <v>329.29999999999927</v>
      </c>
      <c r="S1691" s="235"/>
      <c r="T1691" s="68"/>
      <c r="U1691" s="396"/>
      <c r="V1691" s="68"/>
      <c r="W1691" s="68"/>
    </row>
    <row r="1692" spans="1:23" ht="15">
      <c r="A1692" s="28" t="s">
        <v>1016</v>
      </c>
      <c r="B1692" s="294" t="s">
        <v>2225</v>
      </c>
      <c r="C1692" s="3"/>
      <c r="D1692" s="3"/>
      <c r="E1692" s="9" t="s">
        <v>284</v>
      </c>
      <c r="F1692" s="9" t="s">
        <v>284</v>
      </c>
      <c r="G1692" s="9" t="s">
        <v>284</v>
      </c>
      <c r="H1692" s="9" t="s">
        <v>284</v>
      </c>
      <c r="I1692" s="9">
        <v>0</v>
      </c>
      <c r="J1692" s="9">
        <v>183.99999999998909</v>
      </c>
      <c r="K1692" s="9">
        <v>137.89999999999691</v>
      </c>
      <c r="L1692" s="74"/>
      <c r="M1692" s="72">
        <f t="shared" si="44"/>
        <v>321.89999999998599</v>
      </c>
      <c r="S1692" s="68"/>
      <c r="T1692" s="68"/>
      <c r="U1692" s="396"/>
      <c r="V1692" s="68"/>
      <c r="W1692" s="68"/>
    </row>
    <row r="1693" spans="1:23" ht="15">
      <c r="A1693" s="28" t="s">
        <v>1017</v>
      </c>
      <c r="B1693" s="240" t="s">
        <v>1836</v>
      </c>
      <c r="C1693" s="3"/>
      <c r="D1693" s="3"/>
      <c r="E1693" s="9" t="s">
        <v>284</v>
      </c>
      <c r="F1693" s="9" t="s">
        <v>284</v>
      </c>
      <c r="G1693" s="9" t="s">
        <v>284</v>
      </c>
      <c r="H1693" s="9" t="s">
        <v>284</v>
      </c>
      <c r="I1693" s="9">
        <v>0</v>
      </c>
      <c r="J1693" s="9">
        <v>181.79999999999927</v>
      </c>
      <c r="K1693" s="9">
        <v>140.00000000000091</v>
      </c>
      <c r="L1693" s="74"/>
      <c r="M1693" s="72">
        <f t="shared" si="44"/>
        <v>321.80000000000018</v>
      </c>
      <c r="S1693" s="68"/>
      <c r="T1693" s="68"/>
      <c r="U1693" s="396"/>
      <c r="V1693" s="68"/>
      <c r="W1693" s="68"/>
    </row>
    <row r="1694" spans="1:23" ht="15">
      <c r="A1694" s="28" t="s">
        <v>1018</v>
      </c>
      <c r="B1694" s="240" t="s">
        <v>1841</v>
      </c>
      <c r="C1694" s="3"/>
      <c r="D1694" s="3"/>
      <c r="E1694" s="9" t="s">
        <v>284</v>
      </c>
      <c r="F1694" s="9" t="s">
        <v>284</v>
      </c>
      <c r="G1694" s="9" t="s">
        <v>284</v>
      </c>
      <c r="H1694" s="9" t="s">
        <v>284</v>
      </c>
      <c r="I1694" s="9">
        <v>0</v>
      </c>
      <c r="J1694" s="9">
        <v>181.59999999999491</v>
      </c>
      <c r="K1694" s="9">
        <v>140</v>
      </c>
      <c r="L1694" s="74"/>
      <c r="M1694" s="72">
        <f t="shared" si="44"/>
        <v>321.59999999999491</v>
      </c>
      <c r="S1694" s="294"/>
      <c r="T1694" s="68"/>
      <c r="U1694" s="396"/>
      <c r="V1694" s="68"/>
      <c r="W1694" s="68"/>
    </row>
    <row r="1695" spans="1:23" ht="15">
      <c r="A1695" s="28" t="s">
        <v>1019</v>
      </c>
      <c r="B1695" s="294" t="s">
        <v>2223</v>
      </c>
      <c r="C1695" s="3"/>
      <c r="D1695" s="3"/>
      <c r="E1695" s="9" t="s">
        <v>284</v>
      </c>
      <c r="F1695" s="9" t="s">
        <v>284</v>
      </c>
      <c r="G1695" s="9" t="s">
        <v>284</v>
      </c>
      <c r="H1695" s="9" t="s">
        <v>284</v>
      </c>
      <c r="I1695" s="9">
        <v>0</v>
      </c>
      <c r="J1695" s="9">
        <v>175.50000000000728</v>
      </c>
      <c r="K1695" s="9">
        <v>130.00000000000091</v>
      </c>
      <c r="L1695" s="74"/>
      <c r="M1695" s="72">
        <f t="shared" si="44"/>
        <v>305.50000000000819</v>
      </c>
    </row>
    <row r="1696" spans="1:23" ht="15">
      <c r="A1696" s="28" t="s">
        <v>1020</v>
      </c>
      <c r="B1696" s="240" t="s">
        <v>1826</v>
      </c>
      <c r="C1696" s="3"/>
      <c r="D1696" s="3"/>
      <c r="E1696" s="9" t="s">
        <v>284</v>
      </c>
      <c r="F1696" s="9" t="s">
        <v>284</v>
      </c>
      <c r="G1696" s="9" t="s">
        <v>284</v>
      </c>
      <c r="H1696" s="9" t="s">
        <v>284</v>
      </c>
      <c r="I1696" s="9">
        <v>0</v>
      </c>
      <c r="J1696" s="9">
        <v>286.200000000008</v>
      </c>
      <c r="K1696" s="9" t="s">
        <v>284</v>
      </c>
      <c r="L1696" s="74"/>
      <c r="M1696" s="72">
        <f t="shared" si="44"/>
        <v>286.200000000008</v>
      </c>
    </row>
    <row r="1697" spans="1:15" ht="15">
      <c r="A1697" s="28" t="s">
        <v>1021</v>
      </c>
      <c r="B1697" s="294" t="s">
        <v>2252</v>
      </c>
      <c r="C1697" s="368"/>
      <c r="D1697" s="3"/>
      <c r="E1697" s="9" t="s">
        <v>284</v>
      </c>
      <c r="F1697" s="9" t="s">
        <v>284</v>
      </c>
      <c r="G1697" s="9" t="s">
        <v>284</v>
      </c>
      <c r="H1697" s="9" t="s">
        <v>284</v>
      </c>
      <c r="I1697" s="9">
        <v>0</v>
      </c>
      <c r="J1697" s="9" t="s">
        <v>284</v>
      </c>
      <c r="K1697" s="9">
        <v>268.50000000000182</v>
      </c>
      <c r="L1697" s="74"/>
      <c r="M1697" s="72">
        <f t="shared" si="44"/>
        <v>268.50000000000182</v>
      </c>
    </row>
    <row r="1698" spans="1:15" ht="15">
      <c r="A1698" s="28" t="s">
        <v>1022</v>
      </c>
      <c r="B1698" s="68" t="s">
        <v>815</v>
      </c>
      <c r="E1698" s="9" t="s">
        <v>284</v>
      </c>
      <c r="F1698" s="9" t="s">
        <v>284</v>
      </c>
      <c r="G1698" s="9" t="s">
        <v>284</v>
      </c>
      <c r="H1698" s="9">
        <v>251.74999999999727</v>
      </c>
      <c r="I1698" s="9">
        <v>0</v>
      </c>
      <c r="J1698" s="9" t="s">
        <v>284</v>
      </c>
      <c r="K1698" s="9" t="s">
        <v>284</v>
      </c>
      <c r="L1698" s="74"/>
      <c r="M1698" s="72">
        <f t="shared" si="44"/>
        <v>251.74999999999727</v>
      </c>
    </row>
    <row r="1699" spans="1:15" ht="15">
      <c r="A1699" s="28" t="s">
        <v>1023</v>
      </c>
      <c r="B1699" s="68" t="s">
        <v>164</v>
      </c>
      <c r="E1699" s="9" t="s">
        <v>284</v>
      </c>
      <c r="F1699" s="9" t="s">
        <v>284</v>
      </c>
      <c r="G1699" s="9">
        <v>238.5</v>
      </c>
      <c r="H1699" s="9" t="s">
        <v>284</v>
      </c>
      <c r="I1699" s="9">
        <v>0</v>
      </c>
      <c r="J1699" s="9" t="s">
        <v>284</v>
      </c>
      <c r="K1699" s="9" t="s">
        <v>284</v>
      </c>
      <c r="L1699" s="74"/>
      <c r="M1699" s="72">
        <f t="shared" si="44"/>
        <v>238.5</v>
      </c>
    </row>
    <row r="1700" spans="1:15" ht="15">
      <c r="A1700" s="28" t="s">
        <v>1024</v>
      </c>
      <c r="B1700" s="294" t="s">
        <v>2258</v>
      </c>
      <c r="C1700" s="368"/>
      <c r="D1700" s="3"/>
      <c r="E1700" s="9" t="s">
        <v>284</v>
      </c>
      <c r="F1700" s="9" t="s">
        <v>284</v>
      </c>
      <c r="G1700" s="9" t="s">
        <v>284</v>
      </c>
      <c r="H1700" s="9" t="s">
        <v>284</v>
      </c>
      <c r="I1700" s="9">
        <v>0</v>
      </c>
      <c r="J1700" s="9" t="s">
        <v>284</v>
      </c>
      <c r="K1700" s="9">
        <v>232</v>
      </c>
      <c r="L1700" s="74"/>
      <c r="M1700" s="72">
        <f t="shared" si="44"/>
        <v>232</v>
      </c>
    </row>
    <row r="1701" spans="1:15" ht="15">
      <c r="A1701" s="28" t="s">
        <v>1025</v>
      </c>
      <c r="B1701" s="240" t="s">
        <v>1838</v>
      </c>
      <c r="C1701" s="3"/>
      <c r="D1701" s="3"/>
      <c r="E1701" s="9" t="s">
        <v>284</v>
      </c>
      <c r="F1701" s="9" t="s">
        <v>284</v>
      </c>
      <c r="G1701" s="9" t="s">
        <v>284</v>
      </c>
      <c r="H1701" s="9" t="s">
        <v>284</v>
      </c>
      <c r="I1701" s="9">
        <v>0</v>
      </c>
      <c r="J1701" s="9">
        <v>92.799999999991996</v>
      </c>
      <c r="K1701" s="9">
        <v>130.00000000000182</v>
      </c>
      <c r="L1701" s="74"/>
      <c r="M1701" s="72">
        <f t="shared" si="44"/>
        <v>222.79999999999382</v>
      </c>
    </row>
    <row r="1702" spans="1:15" ht="15">
      <c r="A1702" s="28" t="s">
        <v>1026</v>
      </c>
      <c r="B1702" s="294" t="s">
        <v>2257</v>
      </c>
      <c r="C1702" s="368"/>
      <c r="D1702" s="3"/>
      <c r="E1702" s="9" t="s">
        <v>284</v>
      </c>
      <c r="F1702" s="9" t="s">
        <v>284</v>
      </c>
      <c r="G1702" s="9" t="s">
        <v>284</v>
      </c>
      <c r="H1702" s="9" t="s">
        <v>284</v>
      </c>
      <c r="I1702" s="9">
        <v>0</v>
      </c>
      <c r="J1702" s="9" t="s">
        <v>284</v>
      </c>
      <c r="K1702" s="9">
        <v>215.00000000000182</v>
      </c>
      <c r="L1702" s="74"/>
      <c r="M1702" s="72">
        <f t="shared" si="44"/>
        <v>215.00000000000182</v>
      </c>
    </row>
    <row r="1703" spans="1:15" ht="15">
      <c r="A1703" s="28" t="s">
        <v>1027</v>
      </c>
      <c r="B1703" s="68" t="s">
        <v>179</v>
      </c>
      <c r="E1703" s="227">
        <v>154.5</v>
      </c>
      <c r="F1703" s="9" t="s">
        <v>284</v>
      </c>
      <c r="G1703" s="9" t="s">
        <v>284</v>
      </c>
      <c r="H1703" s="9" t="s">
        <v>284</v>
      </c>
      <c r="I1703" s="9">
        <v>0</v>
      </c>
      <c r="J1703" s="9" t="s">
        <v>284</v>
      </c>
      <c r="K1703" s="9" t="s">
        <v>284</v>
      </c>
      <c r="L1703" s="74"/>
      <c r="M1703" s="72">
        <f t="shared" si="44"/>
        <v>154.5</v>
      </c>
      <c r="O1703" t="s">
        <v>299</v>
      </c>
    </row>
    <row r="1704" spans="1:15" ht="15">
      <c r="A1704" s="28" t="s">
        <v>1028</v>
      </c>
      <c r="B1704" s="294" t="s">
        <v>2543</v>
      </c>
      <c r="C1704" s="368"/>
      <c r="D1704" s="3"/>
      <c r="E1704" s="9" t="s">
        <v>284</v>
      </c>
      <c r="F1704" s="9" t="s">
        <v>284</v>
      </c>
      <c r="G1704" s="9" t="s">
        <v>284</v>
      </c>
      <c r="H1704" s="9" t="s">
        <v>284</v>
      </c>
      <c r="I1704" s="9">
        <v>0</v>
      </c>
      <c r="J1704" s="9" t="s">
        <v>284</v>
      </c>
      <c r="K1704" s="9">
        <v>152.29999999999927</v>
      </c>
      <c r="L1704" s="74"/>
      <c r="M1704" s="72">
        <f t="shared" si="44"/>
        <v>152.29999999999927</v>
      </c>
    </row>
    <row r="1705" spans="1:15" ht="15">
      <c r="A1705" s="28" t="s">
        <v>1029</v>
      </c>
      <c r="B1705" s="294" t="s">
        <v>2255</v>
      </c>
      <c r="C1705" s="368"/>
      <c r="D1705" s="3"/>
      <c r="E1705" s="9" t="s">
        <v>284</v>
      </c>
      <c r="F1705" s="9" t="s">
        <v>284</v>
      </c>
      <c r="G1705" s="9" t="s">
        <v>284</v>
      </c>
      <c r="H1705" s="9" t="s">
        <v>284</v>
      </c>
      <c r="I1705" s="9">
        <v>0</v>
      </c>
      <c r="J1705" s="9" t="s">
        <v>284</v>
      </c>
      <c r="K1705" s="9">
        <v>142.20000000000073</v>
      </c>
      <c r="L1705" s="74"/>
      <c r="M1705" s="72">
        <f t="shared" si="44"/>
        <v>142.20000000000073</v>
      </c>
    </row>
    <row r="1706" spans="1:15" ht="15">
      <c r="A1706" s="28" t="s">
        <v>1030</v>
      </c>
      <c r="B1706" s="68" t="s">
        <v>855</v>
      </c>
      <c r="E1706" s="9" t="s">
        <v>284</v>
      </c>
      <c r="F1706" s="9" t="s">
        <v>284</v>
      </c>
      <c r="G1706" s="9" t="s">
        <v>284</v>
      </c>
      <c r="H1706" s="9">
        <v>141.50000000000091</v>
      </c>
      <c r="I1706" s="9">
        <v>0</v>
      </c>
      <c r="J1706" s="9" t="s">
        <v>284</v>
      </c>
      <c r="K1706" s="9" t="s">
        <v>284</v>
      </c>
      <c r="L1706" s="74"/>
      <c r="M1706" s="72">
        <f t="shared" si="44"/>
        <v>141.50000000000091</v>
      </c>
    </row>
    <row r="1707" spans="1:15" ht="15">
      <c r="A1707" s="28" t="s">
        <v>1031</v>
      </c>
      <c r="B1707" s="294" t="s">
        <v>2281</v>
      </c>
      <c r="C1707" s="368"/>
      <c r="D1707" s="3"/>
      <c r="E1707" s="9" t="s">
        <v>284</v>
      </c>
      <c r="F1707" s="9" t="s">
        <v>284</v>
      </c>
      <c r="G1707" s="9" t="s">
        <v>284</v>
      </c>
      <c r="H1707" s="9" t="s">
        <v>284</v>
      </c>
      <c r="I1707" s="9">
        <v>0</v>
      </c>
      <c r="J1707" s="9" t="s">
        <v>284</v>
      </c>
      <c r="K1707" s="9">
        <v>102.00000000000182</v>
      </c>
      <c r="L1707" s="74"/>
      <c r="M1707" s="72">
        <f t="shared" si="44"/>
        <v>102.00000000000182</v>
      </c>
    </row>
    <row r="1708" spans="1:15" ht="15">
      <c r="A1708" s="28" t="s">
        <v>1032</v>
      </c>
      <c r="B1708" s="294" t="s">
        <v>2283</v>
      </c>
      <c r="C1708" s="68"/>
      <c r="D1708" s="3"/>
      <c r="E1708" s="9" t="s">
        <v>284</v>
      </c>
      <c r="F1708" s="9" t="s">
        <v>284</v>
      </c>
      <c r="G1708" s="9" t="s">
        <v>284</v>
      </c>
      <c r="H1708" s="9" t="s">
        <v>284</v>
      </c>
      <c r="I1708" s="9">
        <v>0</v>
      </c>
      <c r="J1708" s="9" t="s">
        <v>284</v>
      </c>
      <c r="K1708" s="9">
        <v>93.499999999999091</v>
      </c>
      <c r="L1708" s="74"/>
      <c r="M1708" s="72">
        <f t="shared" si="44"/>
        <v>93.499999999999091</v>
      </c>
    </row>
    <row r="1709" spans="1:15" ht="15">
      <c r="A1709" s="28" t="s">
        <v>1033</v>
      </c>
      <c r="B1709" s="294" t="s">
        <v>2259</v>
      </c>
      <c r="C1709" s="369"/>
      <c r="D1709" s="3"/>
      <c r="E1709" s="9" t="s">
        <v>284</v>
      </c>
      <c r="F1709" s="9" t="s">
        <v>284</v>
      </c>
      <c r="G1709" s="9" t="s">
        <v>284</v>
      </c>
      <c r="H1709" s="9" t="s">
        <v>284</v>
      </c>
      <c r="I1709" s="9">
        <v>0</v>
      </c>
      <c r="J1709" s="9" t="s">
        <v>284</v>
      </c>
      <c r="K1709" s="9">
        <v>27.899999999999636</v>
      </c>
      <c r="L1709" s="74"/>
      <c r="M1709" s="72">
        <f t="shared" si="44"/>
        <v>27.899999999999636</v>
      </c>
    </row>
    <row r="1710" spans="1:15" ht="15">
      <c r="A1710" s="28" t="s">
        <v>1034</v>
      </c>
      <c r="B1710" s="235" t="s">
        <v>1821</v>
      </c>
      <c r="C1710" s="3"/>
      <c r="D1710" s="3"/>
      <c r="E1710" s="9" t="s">
        <v>284</v>
      </c>
      <c r="F1710" s="9" t="s">
        <v>284</v>
      </c>
      <c r="G1710" s="9" t="s">
        <v>284</v>
      </c>
      <c r="H1710" s="9" t="s">
        <v>284</v>
      </c>
      <c r="I1710" s="9">
        <v>0</v>
      </c>
      <c r="J1710" s="9" t="s">
        <v>284</v>
      </c>
      <c r="K1710" s="9" t="s">
        <v>284</v>
      </c>
      <c r="L1710" s="74"/>
      <c r="M1710" s="72">
        <f t="shared" si="44"/>
        <v>0</v>
      </c>
    </row>
    <row r="1711" spans="1:15" ht="15">
      <c r="A1711" s="28" t="s">
        <v>1035</v>
      </c>
      <c r="B1711" s="240" t="s">
        <v>1832</v>
      </c>
      <c r="C1711" s="3"/>
      <c r="D1711" s="3"/>
      <c r="E1711" s="9" t="s">
        <v>284</v>
      </c>
      <c r="F1711" s="9" t="s">
        <v>284</v>
      </c>
      <c r="G1711" s="9" t="s">
        <v>284</v>
      </c>
      <c r="H1711" s="9" t="s">
        <v>284</v>
      </c>
      <c r="I1711" s="9">
        <v>0</v>
      </c>
      <c r="J1711" s="9" t="s">
        <v>284</v>
      </c>
      <c r="K1711" s="9" t="s">
        <v>284</v>
      </c>
      <c r="L1711" s="74"/>
      <c r="M1711" s="72">
        <f t="shared" si="44"/>
        <v>0</v>
      </c>
    </row>
    <row r="1712" spans="1:15" ht="15">
      <c r="A1712" s="28" t="s">
        <v>1036</v>
      </c>
      <c r="B1712" s="240" t="s">
        <v>1831</v>
      </c>
      <c r="C1712" s="3"/>
      <c r="D1712" s="3"/>
      <c r="E1712" s="9" t="s">
        <v>284</v>
      </c>
      <c r="F1712" s="9" t="s">
        <v>284</v>
      </c>
      <c r="G1712" s="9" t="s">
        <v>284</v>
      </c>
      <c r="H1712" s="9" t="s">
        <v>284</v>
      </c>
      <c r="I1712" s="9">
        <v>0</v>
      </c>
      <c r="J1712" s="9" t="s">
        <v>284</v>
      </c>
      <c r="K1712" s="9" t="s">
        <v>284</v>
      </c>
      <c r="L1712" s="74"/>
      <c r="M1712" s="72">
        <f t="shared" si="44"/>
        <v>0</v>
      </c>
    </row>
    <row r="1713" spans="1:23" ht="15">
      <c r="A1713" s="28" t="s">
        <v>1037</v>
      </c>
      <c r="B1713" s="240" t="s">
        <v>1829</v>
      </c>
      <c r="C1713" s="3"/>
      <c r="D1713" s="3"/>
      <c r="E1713" s="9" t="s">
        <v>284</v>
      </c>
      <c r="F1713" s="9" t="s">
        <v>284</v>
      </c>
      <c r="G1713" s="9" t="s">
        <v>284</v>
      </c>
      <c r="H1713" s="9" t="s">
        <v>284</v>
      </c>
      <c r="I1713" s="9">
        <v>0</v>
      </c>
      <c r="J1713" s="9" t="s">
        <v>284</v>
      </c>
      <c r="K1713" s="9" t="s">
        <v>284</v>
      </c>
      <c r="L1713" s="74"/>
      <c r="M1713" s="72">
        <f t="shared" si="44"/>
        <v>0</v>
      </c>
    </row>
    <row r="1714" spans="1:23" ht="15">
      <c r="A1714" s="28" t="s">
        <v>1038</v>
      </c>
      <c r="B1714" s="240" t="s">
        <v>1857</v>
      </c>
      <c r="C1714" s="3"/>
      <c r="D1714" s="3"/>
      <c r="E1714" s="9" t="s">
        <v>284</v>
      </c>
      <c r="F1714" s="9" t="s">
        <v>284</v>
      </c>
      <c r="G1714" s="9" t="s">
        <v>284</v>
      </c>
      <c r="H1714" s="9" t="s">
        <v>284</v>
      </c>
      <c r="I1714" s="9">
        <v>0</v>
      </c>
      <c r="J1714" s="9" t="s">
        <v>284</v>
      </c>
      <c r="K1714" s="9" t="s">
        <v>284</v>
      </c>
      <c r="L1714" s="74"/>
      <c r="M1714" s="72">
        <f t="shared" si="44"/>
        <v>0</v>
      </c>
    </row>
    <row r="1715" spans="1:23" ht="15">
      <c r="A1715" s="28" t="s">
        <v>3838</v>
      </c>
      <c r="B1715" s="240" t="s">
        <v>1839</v>
      </c>
      <c r="C1715" s="3"/>
      <c r="D1715" s="3"/>
      <c r="E1715" s="9" t="s">
        <v>284</v>
      </c>
      <c r="F1715" s="9" t="s">
        <v>284</v>
      </c>
      <c r="G1715" s="9" t="s">
        <v>284</v>
      </c>
      <c r="H1715" s="9" t="s">
        <v>284</v>
      </c>
      <c r="I1715" s="9">
        <v>0</v>
      </c>
      <c r="J1715" s="9" t="s">
        <v>284</v>
      </c>
      <c r="K1715" s="9" t="s">
        <v>284</v>
      </c>
      <c r="L1715" s="74"/>
      <c r="M1715" s="72">
        <f t="shared" si="44"/>
        <v>0</v>
      </c>
    </row>
    <row r="1716" spans="1:23" ht="15">
      <c r="A1716" s="28"/>
      <c r="B1716" s="68"/>
      <c r="E1716" s="9"/>
      <c r="F1716" s="9"/>
      <c r="G1716" s="9"/>
      <c r="H1716" s="9"/>
      <c r="L1716" s="74"/>
      <c r="M1716" s="72"/>
    </row>
    <row r="1717" spans="1:23" ht="15">
      <c r="A1717" s="28"/>
      <c r="B1717" s="68"/>
      <c r="E1717" s="9"/>
      <c r="L1717" s="74"/>
    </row>
    <row r="1718" spans="1:23" ht="15">
      <c r="A1718" s="28"/>
      <c r="B1718" s="68"/>
      <c r="E1718" s="9"/>
      <c r="L1718" s="74"/>
    </row>
    <row r="1719" spans="1:23" ht="25.5">
      <c r="A1719" s="23" t="s">
        <v>199</v>
      </c>
      <c r="L1719" s="74"/>
    </row>
    <row r="1720" spans="1:23">
      <c r="L1720" s="74"/>
    </row>
    <row r="1721" spans="1:23" ht="15">
      <c r="A1721" s="40"/>
      <c r="B1721" s="40"/>
      <c r="C1721" s="40"/>
      <c r="D1721" s="40"/>
      <c r="E1721" s="66">
        <v>2016</v>
      </c>
      <c r="F1721" s="66">
        <v>2017</v>
      </c>
      <c r="G1721" s="66">
        <v>2018</v>
      </c>
      <c r="H1721" s="66">
        <v>2019</v>
      </c>
      <c r="I1721" s="66">
        <v>2020</v>
      </c>
      <c r="J1721" s="66">
        <v>2021</v>
      </c>
      <c r="K1721" s="66">
        <v>2022</v>
      </c>
      <c r="L1721" s="74"/>
      <c r="M1721" s="75" t="s">
        <v>40</v>
      </c>
      <c r="S1721" s="229"/>
      <c r="T1721" s="68"/>
      <c r="U1721" s="68"/>
    </row>
    <row r="1722" spans="1:23" ht="15">
      <c r="A1722" s="28" t="s">
        <v>0</v>
      </c>
      <c r="B1722" s="68" t="s">
        <v>17</v>
      </c>
      <c r="E1722" s="224">
        <v>279.89999999999998</v>
      </c>
      <c r="F1722" s="227">
        <v>293.2</v>
      </c>
      <c r="G1722" s="227">
        <v>342.65</v>
      </c>
      <c r="H1722" s="9">
        <v>353.60000000000036</v>
      </c>
      <c r="I1722" s="9">
        <v>0</v>
      </c>
      <c r="J1722" s="9">
        <v>432.70000000000255</v>
      </c>
      <c r="K1722" s="9">
        <v>143.99999999999909</v>
      </c>
      <c r="M1722" s="72">
        <f t="shared" ref="M1722:M1753" si="45">SUM(E1722:K1722)</f>
        <v>1846.050000000002</v>
      </c>
      <c r="O1722" t="s">
        <v>351</v>
      </c>
      <c r="R1722" t="s">
        <v>1975</v>
      </c>
      <c r="S1722" s="294"/>
      <c r="T1722" s="68"/>
      <c r="U1722" s="418"/>
      <c r="W1722" s="68"/>
    </row>
    <row r="1723" spans="1:23" ht="15">
      <c r="A1723" s="28" t="s">
        <v>2</v>
      </c>
      <c r="B1723" s="68" t="s">
        <v>9</v>
      </c>
      <c r="E1723" s="9">
        <v>170.3</v>
      </c>
      <c r="F1723" s="9">
        <v>220.4</v>
      </c>
      <c r="G1723" s="224">
        <v>659.3</v>
      </c>
      <c r="H1723" s="9">
        <v>284.10000000000218</v>
      </c>
      <c r="I1723" s="9">
        <v>0</v>
      </c>
      <c r="J1723" s="9">
        <v>371</v>
      </c>
      <c r="K1723" s="9">
        <v>137.39999999999964</v>
      </c>
      <c r="M1723" s="72">
        <f t="shared" si="45"/>
        <v>1842.5000000000018</v>
      </c>
      <c r="O1723" t="s">
        <v>287</v>
      </c>
      <c r="R1723" t="s">
        <v>1975</v>
      </c>
      <c r="S1723" s="235"/>
      <c r="T1723" s="68"/>
      <c r="U1723" s="419"/>
      <c r="W1723" s="68"/>
    </row>
    <row r="1724" spans="1:23" ht="15">
      <c r="A1724" s="28" t="s">
        <v>3</v>
      </c>
      <c r="B1724" s="68" t="s">
        <v>13</v>
      </c>
      <c r="E1724" s="9">
        <v>61.2</v>
      </c>
      <c r="F1724" s="227">
        <v>267.89999999999998</v>
      </c>
      <c r="G1724" s="9">
        <v>136.5</v>
      </c>
      <c r="H1724" s="9">
        <v>365.29999999999563</v>
      </c>
      <c r="I1724" s="9">
        <v>0</v>
      </c>
      <c r="J1724" s="9">
        <v>419.19999999999891</v>
      </c>
      <c r="K1724" s="224">
        <v>576.20000000000164</v>
      </c>
      <c r="M1724" s="72">
        <f t="shared" si="45"/>
        <v>1826.2999999999961</v>
      </c>
      <c r="O1724" t="s">
        <v>361</v>
      </c>
      <c r="R1724" s="21" t="s">
        <v>1975</v>
      </c>
      <c r="S1724" s="68"/>
      <c r="T1724" s="68"/>
      <c r="U1724" s="397"/>
      <c r="W1724" s="68"/>
    </row>
    <row r="1725" spans="1:23" ht="15">
      <c r="A1725" s="28" t="s">
        <v>5</v>
      </c>
      <c r="B1725" s="68" t="s">
        <v>11</v>
      </c>
      <c r="E1725" s="223">
        <v>219</v>
      </c>
      <c r="F1725" s="227">
        <v>262.39999999999998</v>
      </c>
      <c r="G1725" s="227">
        <v>355.9</v>
      </c>
      <c r="H1725" s="9">
        <v>343.20000000000073</v>
      </c>
      <c r="I1725" s="9">
        <v>0</v>
      </c>
      <c r="J1725" s="9">
        <v>538.79999999999927</v>
      </c>
      <c r="K1725" s="9">
        <v>85.000000000000909</v>
      </c>
      <c r="M1725" s="72">
        <f t="shared" si="45"/>
        <v>1804.3000000000009</v>
      </c>
      <c r="O1725" t="s">
        <v>349</v>
      </c>
      <c r="S1725" s="294"/>
      <c r="T1725" s="68"/>
      <c r="U1725" s="396"/>
      <c r="W1725" s="68"/>
    </row>
    <row r="1726" spans="1:23" ht="15">
      <c r="A1726" s="28" t="s">
        <v>7</v>
      </c>
      <c r="B1726" s="68" t="s">
        <v>31</v>
      </c>
      <c r="E1726" s="9">
        <v>164.7</v>
      </c>
      <c r="F1726" s="9">
        <v>81.5</v>
      </c>
      <c r="G1726" s="227">
        <v>354.7</v>
      </c>
      <c r="H1726" s="9">
        <v>380.39999999999964</v>
      </c>
      <c r="I1726" s="9">
        <v>0</v>
      </c>
      <c r="J1726" s="222">
        <v>672.90000000000146</v>
      </c>
      <c r="K1726" s="9">
        <v>105.00000000000273</v>
      </c>
      <c r="M1726" s="72">
        <f t="shared" si="45"/>
        <v>1759.2000000000039</v>
      </c>
      <c r="O1726" t="s">
        <v>316</v>
      </c>
      <c r="S1726" s="235"/>
      <c r="T1726" s="68"/>
      <c r="U1726" s="396"/>
      <c r="W1726" s="68"/>
    </row>
    <row r="1727" spans="1:23" ht="15">
      <c r="A1727" s="28" t="s">
        <v>8</v>
      </c>
      <c r="B1727" s="68" t="s">
        <v>27</v>
      </c>
      <c r="E1727" s="9">
        <v>105.3</v>
      </c>
      <c r="F1727" s="9">
        <v>211.5</v>
      </c>
      <c r="G1727" s="222">
        <v>505.3</v>
      </c>
      <c r="H1727" s="9">
        <v>162.00000000000182</v>
      </c>
      <c r="I1727" s="9">
        <v>0</v>
      </c>
      <c r="J1727" s="9">
        <v>399.89999999999964</v>
      </c>
      <c r="K1727" s="9">
        <v>319.39999999999782</v>
      </c>
      <c r="M1727" s="72">
        <f t="shared" si="45"/>
        <v>1703.3999999999992</v>
      </c>
      <c r="O1727" t="s">
        <v>306</v>
      </c>
      <c r="S1727" s="235"/>
      <c r="T1727" s="68"/>
      <c r="U1727" s="418"/>
      <c r="W1727" s="68"/>
    </row>
    <row r="1728" spans="1:23" ht="15">
      <c r="A1728" s="28" t="s">
        <v>10</v>
      </c>
      <c r="B1728" s="68" t="s">
        <v>21</v>
      </c>
      <c r="E1728" s="227">
        <v>201.4</v>
      </c>
      <c r="F1728" s="9">
        <v>216.3</v>
      </c>
      <c r="G1728" s="9">
        <v>279.7</v>
      </c>
      <c r="H1728" s="9">
        <v>287.60000000000036</v>
      </c>
      <c r="I1728" s="9">
        <v>0</v>
      </c>
      <c r="J1728" s="227">
        <v>561.79999999999927</v>
      </c>
      <c r="K1728" s="9">
        <v>100</v>
      </c>
      <c r="M1728" s="72">
        <f t="shared" si="45"/>
        <v>1646.7999999999997</v>
      </c>
      <c r="O1728" t="s">
        <v>341</v>
      </c>
      <c r="S1728" s="294"/>
      <c r="T1728" s="68"/>
      <c r="U1728" s="396"/>
      <c r="W1728" s="68"/>
    </row>
    <row r="1729" spans="1:23" ht="15">
      <c r="A1729" s="28" t="s">
        <v>12</v>
      </c>
      <c r="B1729" s="68" t="s">
        <v>23</v>
      </c>
      <c r="E1729" s="227">
        <v>214.4</v>
      </c>
      <c r="F1729" s="9">
        <v>165.6</v>
      </c>
      <c r="G1729" s="9">
        <v>196.4</v>
      </c>
      <c r="H1729" s="9">
        <v>293.30000000000109</v>
      </c>
      <c r="I1729" s="9">
        <v>0</v>
      </c>
      <c r="J1729" s="9">
        <v>470.59999999999854</v>
      </c>
      <c r="K1729" s="9">
        <v>253.19999999999982</v>
      </c>
      <c r="M1729" s="72">
        <f t="shared" si="45"/>
        <v>1593.4999999999995</v>
      </c>
      <c r="O1729" t="s">
        <v>289</v>
      </c>
      <c r="S1729" s="294"/>
      <c r="T1729" s="68"/>
      <c r="U1729" s="396"/>
      <c r="W1729" s="68"/>
    </row>
    <row r="1730" spans="1:23" ht="15">
      <c r="A1730" s="28" t="s">
        <v>14</v>
      </c>
      <c r="B1730" s="68" t="s">
        <v>141</v>
      </c>
      <c r="E1730" s="9" t="s">
        <v>284</v>
      </c>
      <c r="F1730" s="227">
        <v>235.7</v>
      </c>
      <c r="G1730" s="9">
        <v>295.89999999999998</v>
      </c>
      <c r="H1730" s="9">
        <v>313.00000000000091</v>
      </c>
      <c r="I1730" s="9">
        <v>0</v>
      </c>
      <c r="J1730" s="9">
        <v>539.80000000000473</v>
      </c>
      <c r="K1730" s="9">
        <v>208.29999999999927</v>
      </c>
      <c r="M1730" s="72">
        <f t="shared" si="45"/>
        <v>1592.7000000000048</v>
      </c>
      <c r="O1730" t="s">
        <v>299</v>
      </c>
      <c r="S1730" s="235"/>
      <c r="T1730" s="68"/>
      <c r="U1730" s="418"/>
      <c r="W1730" s="68"/>
    </row>
    <row r="1731" spans="1:23" ht="15">
      <c r="A1731" s="28" t="s">
        <v>16</v>
      </c>
      <c r="B1731" s="68" t="s">
        <v>6</v>
      </c>
      <c r="E1731" s="9">
        <v>136.30000000000001</v>
      </c>
      <c r="F1731" s="224">
        <v>480.5</v>
      </c>
      <c r="G1731" s="9">
        <v>279.64999999999998</v>
      </c>
      <c r="H1731" s="9">
        <v>392.29999999999927</v>
      </c>
      <c r="I1731" s="9">
        <v>0</v>
      </c>
      <c r="J1731" s="9">
        <v>240.70000000000073</v>
      </c>
      <c r="K1731" s="9" t="s">
        <v>284</v>
      </c>
      <c r="M1731" s="72">
        <f t="shared" si="45"/>
        <v>1529.4499999999998</v>
      </c>
      <c r="O1731" t="s">
        <v>287</v>
      </c>
      <c r="R1731" t="s">
        <v>1975</v>
      </c>
      <c r="S1731" s="68"/>
      <c r="T1731" s="68"/>
      <c r="U1731" s="396"/>
      <c r="W1731" s="68"/>
    </row>
    <row r="1732" spans="1:23" ht="15">
      <c r="A1732" s="28" t="s">
        <v>18</v>
      </c>
      <c r="B1732" s="68" t="s">
        <v>842</v>
      </c>
      <c r="E1732" s="9" t="s">
        <v>284</v>
      </c>
      <c r="F1732" s="9" t="s">
        <v>284</v>
      </c>
      <c r="G1732" s="9" t="s">
        <v>284</v>
      </c>
      <c r="H1732" s="222">
        <v>495.79999999999836</v>
      </c>
      <c r="I1732" s="9">
        <v>0</v>
      </c>
      <c r="J1732" s="223">
        <v>635.09999999999854</v>
      </c>
      <c r="K1732" s="227">
        <v>391.20000000000073</v>
      </c>
      <c r="M1732" s="72">
        <f t="shared" si="45"/>
        <v>1522.0999999999976</v>
      </c>
      <c r="O1732" t="s">
        <v>4058</v>
      </c>
      <c r="S1732" s="68"/>
      <c r="T1732" s="68"/>
      <c r="U1732" s="396"/>
      <c r="W1732" s="68"/>
    </row>
    <row r="1733" spans="1:23" ht="15">
      <c r="A1733" s="28" t="s">
        <v>20</v>
      </c>
      <c r="B1733" s="68" t="s">
        <v>143</v>
      </c>
      <c r="E1733" s="9" t="s">
        <v>284</v>
      </c>
      <c r="F1733" s="227">
        <v>264</v>
      </c>
      <c r="G1733" s="9">
        <v>193.7</v>
      </c>
      <c r="H1733" s="9">
        <v>351.00000000000091</v>
      </c>
      <c r="I1733" s="9">
        <v>0</v>
      </c>
      <c r="J1733" s="9">
        <v>482.99999999999909</v>
      </c>
      <c r="K1733" s="9">
        <v>222.20000000000164</v>
      </c>
      <c r="M1733" s="72">
        <f t="shared" si="45"/>
        <v>1513.9000000000017</v>
      </c>
      <c r="O1733" t="s">
        <v>298</v>
      </c>
      <c r="S1733" s="294"/>
      <c r="T1733" s="68"/>
      <c r="U1733" s="418"/>
      <c r="W1733" s="68"/>
    </row>
    <row r="1734" spans="1:23" ht="15">
      <c r="A1734" s="28" t="s">
        <v>22</v>
      </c>
      <c r="B1734" s="68" t="s">
        <v>37</v>
      </c>
      <c r="E1734" s="227">
        <v>211.8</v>
      </c>
      <c r="F1734" s="9">
        <v>51.9</v>
      </c>
      <c r="G1734" s="9">
        <v>286.5</v>
      </c>
      <c r="H1734" s="227">
        <v>424.49999999999909</v>
      </c>
      <c r="I1734" s="9">
        <v>0</v>
      </c>
      <c r="J1734" s="9">
        <v>380.69999999999891</v>
      </c>
      <c r="K1734" s="9">
        <v>154.99999999999818</v>
      </c>
      <c r="M1734" s="72">
        <f t="shared" si="45"/>
        <v>1510.3999999999962</v>
      </c>
      <c r="O1734" t="s">
        <v>348</v>
      </c>
      <c r="S1734" s="294"/>
      <c r="T1734" s="68"/>
      <c r="U1734" s="396"/>
      <c r="V1734" s="68"/>
      <c r="W1734" s="68"/>
    </row>
    <row r="1735" spans="1:23" ht="15">
      <c r="A1735" s="28" t="s">
        <v>24</v>
      </c>
      <c r="B1735" s="68" t="s">
        <v>33</v>
      </c>
      <c r="E1735" s="227">
        <v>205</v>
      </c>
      <c r="F1735" s="9">
        <v>25.5</v>
      </c>
      <c r="G1735" s="227">
        <v>405.9</v>
      </c>
      <c r="H1735" s="9">
        <v>352.80000000000018</v>
      </c>
      <c r="I1735" s="9">
        <v>0</v>
      </c>
      <c r="J1735" s="9">
        <v>437.49999999999909</v>
      </c>
      <c r="K1735" s="9">
        <v>48.300000000000182</v>
      </c>
      <c r="M1735" s="72">
        <f t="shared" si="45"/>
        <v>1474.9999999999995</v>
      </c>
      <c r="O1735" t="s">
        <v>291</v>
      </c>
      <c r="S1735" s="68"/>
      <c r="T1735" s="68"/>
      <c r="U1735" s="396"/>
      <c r="V1735" s="68"/>
      <c r="W1735" s="68"/>
    </row>
    <row r="1736" spans="1:23" ht="15">
      <c r="A1736" s="28" t="s">
        <v>26</v>
      </c>
      <c r="B1736" s="68" t="s">
        <v>142</v>
      </c>
      <c r="E1736" s="9" t="s">
        <v>284</v>
      </c>
      <c r="F1736" s="9">
        <v>120.8</v>
      </c>
      <c r="G1736" s="223">
        <v>461.1</v>
      </c>
      <c r="H1736" s="9">
        <v>168.59999999999854</v>
      </c>
      <c r="I1736" s="9">
        <v>0</v>
      </c>
      <c r="J1736" s="9">
        <v>512.30000000000109</v>
      </c>
      <c r="K1736" s="9">
        <v>190.5</v>
      </c>
      <c r="M1736" s="72">
        <f t="shared" si="45"/>
        <v>1453.2999999999997</v>
      </c>
      <c r="O1736" t="s">
        <v>288</v>
      </c>
      <c r="S1736" s="294"/>
      <c r="T1736" s="68"/>
      <c r="U1736" s="396"/>
      <c r="V1736" s="68"/>
      <c r="W1736" s="68"/>
    </row>
    <row r="1737" spans="1:23" ht="15">
      <c r="A1737" s="28" t="s">
        <v>28</v>
      </c>
      <c r="B1737" s="68" t="s">
        <v>144</v>
      </c>
      <c r="E1737" s="9" t="s">
        <v>284</v>
      </c>
      <c r="F1737" s="223">
        <v>356.3</v>
      </c>
      <c r="G1737" s="227">
        <v>347.85</v>
      </c>
      <c r="H1737" s="9">
        <v>218.80000000000109</v>
      </c>
      <c r="I1737" s="9">
        <v>0</v>
      </c>
      <c r="J1737" s="9">
        <v>354</v>
      </c>
      <c r="K1737" s="9">
        <v>174</v>
      </c>
      <c r="M1737" s="72">
        <f t="shared" si="45"/>
        <v>1450.9500000000012</v>
      </c>
      <c r="O1737" t="s">
        <v>338</v>
      </c>
      <c r="S1737" s="294"/>
      <c r="T1737" s="68"/>
      <c r="U1737" s="418"/>
      <c r="V1737" s="68"/>
      <c r="W1737" s="68"/>
    </row>
    <row r="1738" spans="1:23" ht="15">
      <c r="A1738" s="28" t="s">
        <v>30</v>
      </c>
      <c r="B1738" s="68" t="s">
        <v>25</v>
      </c>
      <c r="E1738" s="227">
        <v>189.4</v>
      </c>
      <c r="F1738" s="9">
        <v>151.69999999999999</v>
      </c>
      <c r="G1738" s="227">
        <v>348.1</v>
      </c>
      <c r="H1738" s="9">
        <v>116.90000000000327</v>
      </c>
      <c r="I1738" s="9">
        <v>0</v>
      </c>
      <c r="J1738" s="9">
        <v>511.70000000000073</v>
      </c>
      <c r="K1738" s="9">
        <v>91.799999999997453</v>
      </c>
      <c r="M1738" s="72">
        <f t="shared" si="45"/>
        <v>1409.6000000000015</v>
      </c>
      <c r="O1738" t="s">
        <v>350</v>
      </c>
      <c r="S1738" s="294"/>
      <c r="T1738" s="68"/>
      <c r="U1738" s="396"/>
      <c r="V1738" s="68"/>
      <c r="W1738" s="68"/>
    </row>
    <row r="1739" spans="1:23" ht="15">
      <c r="A1739" s="28" t="s">
        <v>32</v>
      </c>
      <c r="B1739" s="68" t="s">
        <v>39</v>
      </c>
      <c r="E1739" s="222">
        <v>253.2</v>
      </c>
      <c r="F1739" s="227">
        <v>254.3</v>
      </c>
      <c r="G1739" s="9">
        <v>167.4</v>
      </c>
      <c r="H1739" s="9">
        <v>318.39999999999964</v>
      </c>
      <c r="I1739" s="9">
        <v>0</v>
      </c>
      <c r="J1739" s="9">
        <v>374.90000000000146</v>
      </c>
      <c r="K1739" s="9">
        <v>9.9000000000005457</v>
      </c>
      <c r="M1739" s="72">
        <f t="shared" si="45"/>
        <v>1378.1000000000017</v>
      </c>
      <c r="O1739" t="s">
        <v>325</v>
      </c>
      <c r="S1739" s="294"/>
      <c r="T1739" s="68"/>
      <c r="U1739" s="419"/>
      <c r="V1739" s="68"/>
      <c r="W1739" s="68"/>
    </row>
    <row r="1740" spans="1:23" ht="15">
      <c r="A1740" s="28" t="s">
        <v>34</v>
      </c>
      <c r="B1740" s="68" t="s">
        <v>155</v>
      </c>
      <c r="E1740" s="9" t="s">
        <v>284</v>
      </c>
      <c r="F1740" s="9" t="s">
        <v>284</v>
      </c>
      <c r="G1740" s="227">
        <v>370</v>
      </c>
      <c r="H1740" s="9">
        <v>341.79999999999836</v>
      </c>
      <c r="I1740" s="9">
        <v>0</v>
      </c>
      <c r="J1740" s="9">
        <v>487.19999999999982</v>
      </c>
      <c r="K1740" s="9">
        <v>171.49999999999818</v>
      </c>
      <c r="M1740" s="72">
        <f t="shared" si="45"/>
        <v>1370.4999999999964</v>
      </c>
      <c r="O1740" t="s">
        <v>290</v>
      </c>
      <c r="S1740" s="235"/>
      <c r="T1740" s="68"/>
      <c r="U1740" s="396"/>
      <c r="V1740" s="68"/>
      <c r="W1740" s="68"/>
    </row>
    <row r="1741" spans="1:23" ht="15">
      <c r="A1741" s="28" t="s">
        <v>36</v>
      </c>
      <c r="B1741" s="68" t="s">
        <v>828</v>
      </c>
      <c r="E1741" s="9" t="s">
        <v>284</v>
      </c>
      <c r="F1741" s="9" t="s">
        <v>284</v>
      </c>
      <c r="G1741" s="9" t="s">
        <v>284</v>
      </c>
      <c r="H1741" s="227">
        <v>465.19999999999891</v>
      </c>
      <c r="I1741" s="9">
        <v>0</v>
      </c>
      <c r="J1741" s="227">
        <v>546.30000000000018</v>
      </c>
      <c r="K1741" s="9">
        <v>335.50000000000182</v>
      </c>
      <c r="M1741" s="72">
        <f t="shared" si="45"/>
        <v>1347.0000000000009</v>
      </c>
      <c r="O1741" t="s">
        <v>295</v>
      </c>
      <c r="S1741" s="68"/>
      <c r="T1741" s="68"/>
      <c r="U1741" s="396"/>
      <c r="V1741" s="68"/>
      <c r="W1741" s="68"/>
    </row>
    <row r="1742" spans="1:23" ht="15">
      <c r="A1742" s="28" t="s">
        <v>38</v>
      </c>
      <c r="B1742" s="68" t="s">
        <v>154</v>
      </c>
      <c r="E1742" s="9" t="s">
        <v>284</v>
      </c>
      <c r="F1742" s="9" t="s">
        <v>284</v>
      </c>
      <c r="G1742" s="9">
        <v>214.4</v>
      </c>
      <c r="H1742" s="9">
        <v>300.49999999999818</v>
      </c>
      <c r="I1742" s="9">
        <v>0</v>
      </c>
      <c r="J1742" s="227">
        <v>570.10000000000036</v>
      </c>
      <c r="K1742" s="9">
        <v>235.69999999999891</v>
      </c>
      <c r="M1742" s="72">
        <f t="shared" si="45"/>
        <v>1320.6999999999975</v>
      </c>
      <c r="O1742" t="s">
        <v>293</v>
      </c>
      <c r="S1742" s="294"/>
      <c r="T1742" s="68"/>
      <c r="U1742" s="396"/>
      <c r="V1742" s="68"/>
      <c r="W1742" s="68"/>
    </row>
    <row r="1743" spans="1:23" ht="15">
      <c r="A1743" s="28" t="s">
        <v>145</v>
      </c>
      <c r="B1743" s="68" t="s">
        <v>859</v>
      </c>
      <c r="E1743" s="9" t="s">
        <v>284</v>
      </c>
      <c r="F1743" s="9" t="s">
        <v>284</v>
      </c>
      <c r="G1743" s="9" t="s">
        <v>284</v>
      </c>
      <c r="H1743" s="9">
        <v>301.69999999999982</v>
      </c>
      <c r="I1743" s="9">
        <v>0</v>
      </c>
      <c r="J1743" s="227">
        <v>571.19999999999982</v>
      </c>
      <c r="K1743" s="227">
        <v>398.90000000000055</v>
      </c>
      <c r="M1743" s="72">
        <f t="shared" si="45"/>
        <v>1271.8000000000002</v>
      </c>
      <c r="O1743" t="s">
        <v>322</v>
      </c>
      <c r="S1743" s="68"/>
      <c r="T1743" s="68"/>
      <c r="U1743" s="396"/>
      <c r="V1743" s="68"/>
      <c r="W1743" s="68"/>
    </row>
    <row r="1744" spans="1:23" ht="15">
      <c r="A1744" s="28" t="s">
        <v>146</v>
      </c>
      <c r="B1744" s="68" t="s">
        <v>19</v>
      </c>
      <c r="E1744" s="9">
        <v>130.6</v>
      </c>
      <c r="F1744" s="9">
        <v>164.4</v>
      </c>
      <c r="G1744" s="9">
        <v>197.7</v>
      </c>
      <c r="H1744" s="9">
        <v>285.80000000000018</v>
      </c>
      <c r="I1744" s="9">
        <v>0</v>
      </c>
      <c r="J1744" s="9">
        <v>416.30000000000109</v>
      </c>
      <c r="K1744" s="9" t="s">
        <v>284</v>
      </c>
      <c r="M1744" s="72">
        <f t="shared" si="45"/>
        <v>1194.8000000000013</v>
      </c>
      <c r="S1744" s="294"/>
      <c r="T1744" s="68"/>
      <c r="U1744" s="396"/>
      <c r="V1744" s="68"/>
      <c r="W1744" s="68"/>
    </row>
    <row r="1745" spans="1:23" ht="15">
      <c r="A1745" s="28" t="s">
        <v>147</v>
      </c>
      <c r="B1745" s="68" t="s">
        <v>867</v>
      </c>
      <c r="E1745" s="9" t="s">
        <v>284</v>
      </c>
      <c r="F1745" s="9" t="s">
        <v>284</v>
      </c>
      <c r="G1745" s="9" t="s">
        <v>284</v>
      </c>
      <c r="H1745" s="9">
        <v>403.39999999999964</v>
      </c>
      <c r="I1745" s="9">
        <v>0</v>
      </c>
      <c r="J1745" s="9">
        <v>397.40000000000055</v>
      </c>
      <c r="K1745" s="227">
        <v>386.49999999999818</v>
      </c>
      <c r="M1745" s="72">
        <f t="shared" si="45"/>
        <v>1187.2999999999984</v>
      </c>
      <c r="O1745" t="s">
        <v>293</v>
      </c>
      <c r="S1745" s="68"/>
      <c r="T1745" s="68"/>
      <c r="U1745" s="418"/>
      <c r="V1745" s="68"/>
      <c r="W1745" s="68"/>
    </row>
    <row r="1746" spans="1:23" ht="15">
      <c r="A1746" s="28" t="s">
        <v>151</v>
      </c>
      <c r="B1746" s="68" t="s">
        <v>1</v>
      </c>
      <c r="E1746" s="9">
        <v>112.2</v>
      </c>
      <c r="F1746" s="9">
        <v>155.69999999999999</v>
      </c>
      <c r="G1746" s="9">
        <v>128.1</v>
      </c>
      <c r="H1746" s="9">
        <v>101</v>
      </c>
      <c r="I1746" s="9">
        <v>0</v>
      </c>
      <c r="J1746" s="9">
        <v>338.09999999999945</v>
      </c>
      <c r="K1746" s="227">
        <v>346.19999999999982</v>
      </c>
      <c r="M1746" s="72">
        <f t="shared" si="45"/>
        <v>1181.2999999999993</v>
      </c>
      <c r="O1746" t="s">
        <v>299</v>
      </c>
      <c r="S1746" s="294"/>
      <c r="T1746" s="68"/>
      <c r="U1746" s="396"/>
      <c r="V1746" s="68"/>
      <c r="W1746" s="68"/>
    </row>
    <row r="1747" spans="1:23" ht="15">
      <c r="A1747" s="28" t="s">
        <v>157</v>
      </c>
      <c r="B1747" s="68" t="s">
        <v>15</v>
      </c>
      <c r="E1747" s="9">
        <v>148.4</v>
      </c>
      <c r="F1747" s="227">
        <v>346.9</v>
      </c>
      <c r="G1747" s="9">
        <v>119.9</v>
      </c>
      <c r="H1747" s="9">
        <v>64.5</v>
      </c>
      <c r="I1747" s="9">
        <v>0</v>
      </c>
      <c r="J1747" s="9">
        <v>343.5</v>
      </c>
      <c r="K1747" s="9">
        <v>137.49999999999909</v>
      </c>
      <c r="M1747" s="72">
        <f t="shared" si="45"/>
        <v>1160.6999999999989</v>
      </c>
      <c r="O1747" t="s">
        <v>289</v>
      </c>
      <c r="S1747" s="294"/>
      <c r="T1747" s="68"/>
      <c r="U1747" s="418"/>
      <c r="V1747" s="68"/>
      <c r="W1747" s="68"/>
    </row>
    <row r="1748" spans="1:23" ht="15">
      <c r="A1748" s="28" t="s">
        <v>159</v>
      </c>
      <c r="B1748" s="68" t="s">
        <v>153</v>
      </c>
      <c r="E1748" s="9" t="s">
        <v>284</v>
      </c>
      <c r="F1748" s="9" t="s">
        <v>284</v>
      </c>
      <c r="G1748" s="9">
        <v>136.19999999999999</v>
      </c>
      <c r="H1748" s="9">
        <v>288.29999999999836</v>
      </c>
      <c r="I1748" s="9">
        <v>0</v>
      </c>
      <c r="J1748" s="9">
        <v>512.80000000000109</v>
      </c>
      <c r="K1748" s="9">
        <v>221.99999999999909</v>
      </c>
      <c r="M1748" s="72">
        <f t="shared" si="45"/>
        <v>1159.2999999999986</v>
      </c>
      <c r="S1748" s="294"/>
      <c r="T1748" s="68"/>
      <c r="U1748" s="396"/>
      <c r="V1748" s="68"/>
      <c r="W1748" s="68"/>
    </row>
    <row r="1749" spans="1:23" ht="15">
      <c r="A1749" s="28" t="s">
        <v>160</v>
      </c>
      <c r="B1749" s="68" t="s">
        <v>162</v>
      </c>
      <c r="E1749" s="9" t="s">
        <v>284</v>
      </c>
      <c r="F1749" s="9" t="s">
        <v>284</v>
      </c>
      <c r="G1749" s="9">
        <v>274.3</v>
      </c>
      <c r="H1749" s="9">
        <v>382.19999999999709</v>
      </c>
      <c r="I1749" s="9">
        <v>0</v>
      </c>
      <c r="J1749" s="9">
        <v>374</v>
      </c>
      <c r="K1749" s="9">
        <v>119.80000000000018</v>
      </c>
      <c r="M1749" s="72">
        <f t="shared" si="45"/>
        <v>1150.2999999999972</v>
      </c>
      <c r="S1749" s="68"/>
      <c r="T1749" s="68"/>
      <c r="U1749" s="396"/>
      <c r="V1749" s="68"/>
      <c r="W1749" s="68"/>
    </row>
    <row r="1750" spans="1:23" ht="15">
      <c r="A1750" s="28" t="s">
        <v>161</v>
      </c>
      <c r="B1750" s="68" t="s">
        <v>809</v>
      </c>
      <c r="E1750" s="9" t="s">
        <v>284</v>
      </c>
      <c r="F1750" s="9" t="s">
        <v>284</v>
      </c>
      <c r="G1750" s="9" t="s">
        <v>284</v>
      </c>
      <c r="H1750" s="227">
        <v>442.09999999999854</v>
      </c>
      <c r="I1750" s="9">
        <v>0</v>
      </c>
      <c r="J1750" s="227">
        <v>574.70000000000073</v>
      </c>
      <c r="K1750" s="9">
        <v>88.900000000001455</v>
      </c>
      <c r="M1750" s="72">
        <f t="shared" si="45"/>
        <v>1105.7000000000007</v>
      </c>
      <c r="O1750" t="s">
        <v>347</v>
      </c>
      <c r="S1750" s="68"/>
      <c r="T1750" s="68"/>
      <c r="U1750" s="397"/>
      <c r="V1750" s="68"/>
      <c r="W1750" s="68"/>
    </row>
    <row r="1751" spans="1:23" ht="15">
      <c r="A1751" s="28" t="s">
        <v>163</v>
      </c>
      <c r="B1751" s="68" t="s">
        <v>29</v>
      </c>
      <c r="E1751" s="227">
        <v>204.7</v>
      </c>
      <c r="F1751" s="9">
        <v>209.4</v>
      </c>
      <c r="G1751" s="9">
        <v>263.7</v>
      </c>
      <c r="H1751" s="9" t="s">
        <v>284</v>
      </c>
      <c r="I1751" s="9">
        <v>0</v>
      </c>
      <c r="J1751" s="9">
        <v>378.5</v>
      </c>
      <c r="K1751" s="9" t="s">
        <v>284</v>
      </c>
      <c r="M1751" s="72">
        <f t="shared" si="45"/>
        <v>1056.3</v>
      </c>
      <c r="O1751" t="s">
        <v>298</v>
      </c>
      <c r="S1751" s="294"/>
      <c r="T1751" s="68"/>
      <c r="U1751" s="396"/>
      <c r="V1751" s="68"/>
      <c r="W1751" s="68"/>
    </row>
    <row r="1752" spans="1:23" ht="15">
      <c r="A1752" s="28" t="s">
        <v>280</v>
      </c>
      <c r="B1752" s="68" t="s">
        <v>850</v>
      </c>
      <c r="E1752" s="9" t="s">
        <v>284</v>
      </c>
      <c r="F1752" s="9" t="s">
        <v>284</v>
      </c>
      <c r="G1752" s="9" t="s">
        <v>284</v>
      </c>
      <c r="H1752" s="227">
        <v>453.5</v>
      </c>
      <c r="I1752" s="9">
        <v>0</v>
      </c>
      <c r="J1752" s="9">
        <v>506.5</v>
      </c>
      <c r="K1752" s="9">
        <v>95.999999999999091</v>
      </c>
      <c r="M1752" s="72">
        <f t="shared" si="45"/>
        <v>1055.9999999999991</v>
      </c>
      <c r="O1752" t="s">
        <v>303</v>
      </c>
      <c r="S1752" s="235"/>
      <c r="T1752" s="68"/>
      <c r="U1752" s="396"/>
      <c r="V1752" s="68"/>
      <c r="W1752" s="68"/>
    </row>
    <row r="1753" spans="1:23" ht="15">
      <c r="A1753" s="28" t="s">
        <v>281</v>
      </c>
      <c r="B1753" s="68" t="s">
        <v>817</v>
      </c>
      <c r="E1753" s="9" t="s">
        <v>284</v>
      </c>
      <c r="F1753" s="9" t="s">
        <v>284</v>
      </c>
      <c r="G1753" s="9" t="s">
        <v>284</v>
      </c>
      <c r="H1753" s="9">
        <v>409.70000000000164</v>
      </c>
      <c r="I1753" s="9">
        <v>0</v>
      </c>
      <c r="J1753" s="9">
        <v>495.49999999999909</v>
      </c>
      <c r="K1753" s="9">
        <v>121.29999999999654</v>
      </c>
      <c r="M1753" s="72">
        <f t="shared" si="45"/>
        <v>1026.4999999999973</v>
      </c>
      <c r="S1753" s="68"/>
      <c r="T1753" s="68"/>
      <c r="U1753" s="397"/>
      <c r="V1753" s="68"/>
      <c r="W1753" s="68"/>
    </row>
    <row r="1754" spans="1:23" ht="15">
      <c r="A1754" s="28" t="s">
        <v>282</v>
      </c>
      <c r="B1754" s="68" t="s">
        <v>854</v>
      </c>
      <c r="E1754" s="9" t="s">
        <v>284</v>
      </c>
      <c r="F1754" s="9" t="s">
        <v>284</v>
      </c>
      <c r="G1754" s="9" t="s">
        <v>284</v>
      </c>
      <c r="H1754" s="223">
        <v>467</v>
      </c>
      <c r="I1754" s="9">
        <v>0</v>
      </c>
      <c r="J1754" s="9">
        <v>494.10000000000036</v>
      </c>
      <c r="K1754" s="9">
        <v>45</v>
      </c>
      <c r="M1754" s="72">
        <f t="shared" ref="M1754:M1785" si="46">SUM(E1754:K1754)</f>
        <v>1006.1000000000004</v>
      </c>
      <c r="O1754" t="s">
        <v>288</v>
      </c>
      <c r="S1754" s="68"/>
      <c r="T1754" s="68"/>
      <c r="U1754" s="396"/>
      <c r="V1754" s="68"/>
      <c r="W1754" s="68"/>
    </row>
    <row r="1755" spans="1:23" ht="15">
      <c r="A1755" s="28" t="s">
        <v>283</v>
      </c>
      <c r="B1755" s="68" t="s">
        <v>849</v>
      </c>
      <c r="E1755" s="9" t="s">
        <v>284</v>
      </c>
      <c r="F1755" s="9" t="s">
        <v>284</v>
      </c>
      <c r="G1755" s="9" t="s">
        <v>284</v>
      </c>
      <c r="H1755" s="9">
        <v>330.80000000000291</v>
      </c>
      <c r="I1755" s="9">
        <v>0</v>
      </c>
      <c r="J1755" s="9">
        <v>441.09999999999945</v>
      </c>
      <c r="K1755" s="9">
        <v>229.39999999999873</v>
      </c>
      <c r="M1755" s="72">
        <f t="shared" si="46"/>
        <v>1001.3000000000011</v>
      </c>
      <c r="S1755" s="28"/>
      <c r="T1755" s="68"/>
      <c r="U1755" s="418"/>
      <c r="V1755" s="68"/>
      <c r="W1755" s="68"/>
    </row>
    <row r="1756" spans="1:23" ht="15">
      <c r="A1756" s="28" t="s">
        <v>806</v>
      </c>
      <c r="B1756" s="68" t="s">
        <v>820</v>
      </c>
      <c r="E1756" s="9" t="s">
        <v>284</v>
      </c>
      <c r="F1756" s="9" t="s">
        <v>284</v>
      </c>
      <c r="G1756" s="9" t="s">
        <v>284</v>
      </c>
      <c r="H1756" s="227">
        <v>442.80000000000018</v>
      </c>
      <c r="I1756" s="9">
        <v>0</v>
      </c>
      <c r="J1756" s="9">
        <v>388.50000000000182</v>
      </c>
      <c r="K1756" s="9">
        <v>169.49999999999909</v>
      </c>
      <c r="M1756" s="72">
        <f t="shared" si="46"/>
        <v>1000.8000000000011</v>
      </c>
      <c r="O1756" t="s">
        <v>293</v>
      </c>
      <c r="S1756" s="68"/>
      <c r="T1756" s="68"/>
      <c r="U1756" s="396"/>
      <c r="V1756" s="68"/>
      <c r="W1756" s="68"/>
    </row>
    <row r="1757" spans="1:23" ht="15">
      <c r="A1757" s="28" t="s">
        <v>807</v>
      </c>
      <c r="B1757" s="68" t="s">
        <v>834</v>
      </c>
      <c r="E1757" s="9" t="s">
        <v>284</v>
      </c>
      <c r="F1757" s="9" t="s">
        <v>284</v>
      </c>
      <c r="G1757" s="9" t="s">
        <v>284</v>
      </c>
      <c r="H1757" s="9">
        <v>346.00000000000182</v>
      </c>
      <c r="I1757" s="9">
        <v>0</v>
      </c>
      <c r="J1757" s="227">
        <v>614.5</v>
      </c>
      <c r="K1757" s="9">
        <v>36.899999999998727</v>
      </c>
      <c r="M1757" s="72">
        <f t="shared" si="46"/>
        <v>997.40000000000055</v>
      </c>
      <c r="O1757" t="s">
        <v>289</v>
      </c>
      <c r="S1757" s="235"/>
      <c r="T1757" s="68"/>
      <c r="U1757" s="396"/>
      <c r="V1757" s="68"/>
      <c r="W1757" s="68"/>
    </row>
    <row r="1758" spans="1:23" ht="15">
      <c r="A1758" s="28" t="s">
        <v>808</v>
      </c>
      <c r="B1758" s="68" t="s">
        <v>824</v>
      </c>
      <c r="E1758" s="9" t="s">
        <v>284</v>
      </c>
      <c r="F1758" s="9" t="s">
        <v>284</v>
      </c>
      <c r="G1758" s="9" t="s">
        <v>284</v>
      </c>
      <c r="H1758" s="9">
        <v>200.60000000000036</v>
      </c>
      <c r="I1758" s="9">
        <v>0</v>
      </c>
      <c r="J1758" s="9">
        <v>426.40000000000055</v>
      </c>
      <c r="K1758" s="227">
        <v>346.99999999999909</v>
      </c>
      <c r="M1758" s="72">
        <f t="shared" si="46"/>
        <v>974</v>
      </c>
      <c r="O1758" t="s">
        <v>294</v>
      </c>
      <c r="S1758" s="235"/>
      <c r="T1758" s="68"/>
      <c r="U1758" s="397"/>
      <c r="V1758" s="68"/>
      <c r="W1758" s="68"/>
    </row>
    <row r="1759" spans="1:23" ht="15">
      <c r="A1759" s="28" t="s">
        <v>810</v>
      </c>
      <c r="B1759" s="240" t="s">
        <v>1837</v>
      </c>
      <c r="C1759" s="3"/>
      <c r="D1759" s="3"/>
      <c r="E1759" s="9" t="s">
        <v>284</v>
      </c>
      <c r="F1759" s="9" t="s">
        <v>284</v>
      </c>
      <c r="G1759" s="9" t="s">
        <v>284</v>
      </c>
      <c r="H1759" s="9" t="s">
        <v>284</v>
      </c>
      <c r="I1759" s="9">
        <v>0</v>
      </c>
      <c r="J1759" s="9">
        <v>514.5</v>
      </c>
      <c r="K1759" s="227">
        <v>444.40000000000146</v>
      </c>
      <c r="M1759" s="72">
        <f t="shared" si="46"/>
        <v>958.90000000000146</v>
      </c>
      <c r="O1759" t="s">
        <v>289</v>
      </c>
      <c r="S1759" s="68"/>
      <c r="T1759" s="68"/>
      <c r="U1759" s="397"/>
      <c r="V1759" s="68"/>
      <c r="W1759" s="68"/>
    </row>
    <row r="1760" spans="1:23" ht="15">
      <c r="A1760" s="28" t="s">
        <v>816</v>
      </c>
      <c r="B1760" s="28" t="s">
        <v>804</v>
      </c>
      <c r="E1760" s="9" t="s">
        <v>284</v>
      </c>
      <c r="F1760" s="9" t="s">
        <v>284</v>
      </c>
      <c r="G1760" s="9" t="s">
        <v>284</v>
      </c>
      <c r="H1760" s="9">
        <v>421.89999999999964</v>
      </c>
      <c r="I1760" s="9">
        <v>0</v>
      </c>
      <c r="J1760" s="9">
        <v>294.5</v>
      </c>
      <c r="K1760" s="9">
        <v>242.30000000000109</v>
      </c>
      <c r="M1760" s="72">
        <f t="shared" si="46"/>
        <v>958.70000000000073</v>
      </c>
      <c r="S1760" s="68"/>
      <c r="T1760" s="68"/>
      <c r="U1760" s="396"/>
      <c r="V1760" s="68"/>
      <c r="W1760" s="68"/>
    </row>
    <row r="1761" spans="1:23" ht="15">
      <c r="A1761" s="28" t="s">
        <v>818</v>
      </c>
      <c r="B1761" s="68" t="s">
        <v>861</v>
      </c>
      <c r="E1761" s="9" t="s">
        <v>284</v>
      </c>
      <c r="F1761" s="9" t="s">
        <v>284</v>
      </c>
      <c r="G1761" s="9" t="s">
        <v>284</v>
      </c>
      <c r="H1761" s="9">
        <v>399.80000000000109</v>
      </c>
      <c r="I1761" s="9">
        <v>0</v>
      </c>
      <c r="J1761" s="9">
        <v>355.89999999999873</v>
      </c>
      <c r="K1761" s="9">
        <v>152</v>
      </c>
      <c r="M1761" s="72">
        <f t="shared" si="46"/>
        <v>907.69999999999982</v>
      </c>
      <c r="S1761" s="294"/>
      <c r="T1761" s="68"/>
      <c r="U1761" s="396"/>
      <c r="V1761" s="68"/>
      <c r="W1761" s="68"/>
    </row>
    <row r="1762" spans="1:23" ht="15">
      <c r="A1762" s="28" t="s">
        <v>821</v>
      </c>
      <c r="B1762" s="294" t="s">
        <v>2222</v>
      </c>
      <c r="C1762" s="3"/>
      <c r="D1762" s="3"/>
      <c r="E1762" s="9" t="s">
        <v>284</v>
      </c>
      <c r="F1762" s="9" t="s">
        <v>284</v>
      </c>
      <c r="G1762" s="9" t="s">
        <v>284</v>
      </c>
      <c r="H1762" s="9" t="s">
        <v>284</v>
      </c>
      <c r="I1762" s="9">
        <v>0</v>
      </c>
      <c r="J1762" s="9">
        <v>348.99999999999818</v>
      </c>
      <c r="K1762" s="222">
        <v>550.79999999999927</v>
      </c>
      <c r="M1762" s="72">
        <f t="shared" si="46"/>
        <v>899.79999999999745</v>
      </c>
      <c r="O1762" t="s">
        <v>306</v>
      </c>
      <c r="S1762" s="294"/>
      <c r="T1762" s="68"/>
      <c r="U1762" s="396"/>
      <c r="V1762" s="68"/>
      <c r="W1762" s="68"/>
    </row>
    <row r="1763" spans="1:23" ht="15">
      <c r="A1763" s="28" t="s">
        <v>822</v>
      </c>
      <c r="B1763" s="68" t="s">
        <v>156</v>
      </c>
      <c r="E1763" s="9" t="s">
        <v>284</v>
      </c>
      <c r="F1763" s="9" t="s">
        <v>284</v>
      </c>
      <c r="G1763" s="9">
        <v>223.25</v>
      </c>
      <c r="H1763" s="9">
        <v>185.09999999999854</v>
      </c>
      <c r="I1763" s="9">
        <v>0</v>
      </c>
      <c r="J1763" s="9">
        <v>318.50000000000091</v>
      </c>
      <c r="K1763" s="9">
        <v>141.80000000000018</v>
      </c>
      <c r="M1763" s="72">
        <f t="shared" si="46"/>
        <v>868.64999999999964</v>
      </c>
      <c r="S1763" s="235"/>
      <c r="T1763" s="68"/>
      <c r="U1763" s="396"/>
      <c r="V1763" s="68"/>
      <c r="W1763" s="68"/>
    </row>
    <row r="1764" spans="1:23" ht="15">
      <c r="A1764" s="28" t="s">
        <v>825</v>
      </c>
      <c r="B1764" s="68" t="s">
        <v>833</v>
      </c>
      <c r="E1764" s="9" t="s">
        <v>284</v>
      </c>
      <c r="F1764" s="9" t="s">
        <v>284</v>
      </c>
      <c r="G1764" s="9" t="s">
        <v>284</v>
      </c>
      <c r="H1764" s="9">
        <v>391.20000000000164</v>
      </c>
      <c r="I1764" s="9">
        <v>0</v>
      </c>
      <c r="J1764" s="9">
        <v>296.90000000000055</v>
      </c>
      <c r="K1764" s="9">
        <v>130.69999999999891</v>
      </c>
      <c r="M1764" s="72">
        <f t="shared" si="46"/>
        <v>818.80000000000109</v>
      </c>
      <c r="S1764" s="235"/>
      <c r="T1764" s="68"/>
      <c r="U1764" s="396"/>
      <c r="V1764" s="68"/>
      <c r="W1764" s="68"/>
    </row>
    <row r="1765" spans="1:23" ht="15">
      <c r="A1765" s="28" t="s">
        <v>827</v>
      </c>
      <c r="B1765" s="68" t="s">
        <v>4</v>
      </c>
      <c r="E1765" s="9">
        <v>49.5</v>
      </c>
      <c r="F1765" s="9">
        <v>49.5</v>
      </c>
      <c r="G1765" s="9">
        <v>256.3</v>
      </c>
      <c r="H1765" s="227">
        <v>446.79999999999836</v>
      </c>
      <c r="I1765" s="9">
        <v>0</v>
      </c>
      <c r="J1765" s="9" t="s">
        <v>284</v>
      </c>
      <c r="K1765" s="9" t="s">
        <v>284</v>
      </c>
      <c r="L1765" s="74"/>
      <c r="M1765" s="72">
        <f t="shared" si="46"/>
        <v>802.09999999999832</v>
      </c>
      <c r="O1765" t="s">
        <v>298</v>
      </c>
      <c r="S1765" s="235"/>
      <c r="T1765" s="68"/>
      <c r="U1765" s="396"/>
      <c r="V1765" s="68"/>
      <c r="W1765" s="68"/>
    </row>
    <row r="1766" spans="1:23" ht="15">
      <c r="A1766" s="28" t="s">
        <v>832</v>
      </c>
      <c r="B1766" s="68" t="s">
        <v>871</v>
      </c>
      <c r="E1766" s="9" t="s">
        <v>284</v>
      </c>
      <c r="F1766" s="9" t="s">
        <v>284</v>
      </c>
      <c r="G1766" s="9" t="s">
        <v>284</v>
      </c>
      <c r="H1766" s="9">
        <v>289</v>
      </c>
      <c r="I1766" s="9">
        <v>0</v>
      </c>
      <c r="J1766" s="9">
        <v>366.89999999999782</v>
      </c>
      <c r="K1766" s="9">
        <v>128.89999999999873</v>
      </c>
      <c r="M1766" s="72">
        <f t="shared" si="46"/>
        <v>784.79999999999654</v>
      </c>
      <c r="S1766" s="68"/>
      <c r="T1766" s="68"/>
      <c r="U1766" s="396"/>
      <c r="V1766" s="68"/>
      <c r="W1766" s="68"/>
    </row>
    <row r="1767" spans="1:23" ht="15">
      <c r="A1767" s="28" t="s">
        <v>836</v>
      </c>
      <c r="B1767" s="240" t="s">
        <v>1842</v>
      </c>
      <c r="C1767" s="3"/>
      <c r="D1767" s="3"/>
      <c r="E1767" s="9" t="s">
        <v>284</v>
      </c>
      <c r="F1767" s="9" t="s">
        <v>284</v>
      </c>
      <c r="G1767" s="9" t="s">
        <v>284</v>
      </c>
      <c r="H1767" s="9" t="s">
        <v>284</v>
      </c>
      <c r="I1767" s="9">
        <v>0</v>
      </c>
      <c r="J1767" s="224">
        <v>680.29999999999927</v>
      </c>
      <c r="K1767" s="9">
        <v>71.400000000000546</v>
      </c>
      <c r="M1767" s="72">
        <f t="shared" si="46"/>
        <v>751.69999999999982</v>
      </c>
      <c r="O1767" t="s">
        <v>287</v>
      </c>
      <c r="R1767" s="21" t="s">
        <v>1975</v>
      </c>
      <c r="S1767" s="294"/>
      <c r="T1767" s="68"/>
      <c r="U1767" s="396"/>
      <c r="V1767" s="68"/>
      <c r="W1767" s="68"/>
    </row>
    <row r="1768" spans="1:23" ht="15">
      <c r="A1768" s="28" t="s">
        <v>837</v>
      </c>
      <c r="B1768" s="68" t="s">
        <v>853</v>
      </c>
      <c r="E1768" s="9" t="s">
        <v>284</v>
      </c>
      <c r="F1768" s="9" t="s">
        <v>284</v>
      </c>
      <c r="G1768" s="9" t="s">
        <v>284</v>
      </c>
      <c r="H1768" s="9">
        <v>202.10000000000127</v>
      </c>
      <c r="I1768" s="9">
        <v>0</v>
      </c>
      <c r="J1768" s="9">
        <v>245.00000000000182</v>
      </c>
      <c r="K1768" s="9">
        <v>290.79999999999836</v>
      </c>
      <c r="M1768" s="72">
        <f t="shared" si="46"/>
        <v>737.90000000000146</v>
      </c>
      <c r="S1768" s="68"/>
      <c r="T1768" s="68"/>
      <c r="U1768" s="396"/>
      <c r="V1768" s="68"/>
      <c r="W1768" s="68"/>
    </row>
    <row r="1769" spans="1:23" ht="15">
      <c r="A1769" s="28" t="s">
        <v>838</v>
      </c>
      <c r="B1769" s="240" t="s">
        <v>1828</v>
      </c>
      <c r="C1769" s="3"/>
      <c r="D1769" s="3"/>
      <c r="E1769" s="9" t="s">
        <v>284</v>
      </c>
      <c r="F1769" s="9" t="s">
        <v>284</v>
      </c>
      <c r="G1769" s="9" t="s">
        <v>284</v>
      </c>
      <c r="H1769" s="9" t="s">
        <v>284</v>
      </c>
      <c r="I1769" s="9">
        <v>0</v>
      </c>
      <c r="J1769" s="9">
        <v>462.00000000000182</v>
      </c>
      <c r="K1769" s="9">
        <v>264.19999999999891</v>
      </c>
      <c r="M1769" s="72">
        <f t="shared" si="46"/>
        <v>726.20000000000073</v>
      </c>
      <c r="S1769" s="68"/>
      <c r="T1769" s="68"/>
      <c r="U1769" s="418"/>
      <c r="V1769" s="68"/>
      <c r="W1769" s="68"/>
    </row>
    <row r="1770" spans="1:23" ht="15">
      <c r="A1770" s="28" t="s">
        <v>844</v>
      </c>
      <c r="B1770" s="235" t="s">
        <v>1843</v>
      </c>
      <c r="C1770" s="3"/>
      <c r="D1770" s="3"/>
      <c r="E1770" s="9" t="s">
        <v>284</v>
      </c>
      <c r="F1770" s="9" t="s">
        <v>284</v>
      </c>
      <c r="G1770" s="9" t="s">
        <v>284</v>
      </c>
      <c r="H1770" s="9" t="s">
        <v>284</v>
      </c>
      <c r="I1770" s="9">
        <v>0</v>
      </c>
      <c r="J1770" s="227">
        <v>580.00000000000273</v>
      </c>
      <c r="K1770" s="9">
        <v>129.69999999999982</v>
      </c>
      <c r="M1770" s="72">
        <f t="shared" si="46"/>
        <v>709.70000000000255</v>
      </c>
      <c r="O1770" t="s">
        <v>348</v>
      </c>
      <c r="S1770" s="68"/>
      <c r="T1770" s="68"/>
      <c r="U1770" s="396"/>
      <c r="V1770" s="68"/>
      <c r="W1770" s="68"/>
    </row>
    <row r="1771" spans="1:23" ht="15">
      <c r="A1771" s="28" t="s">
        <v>852</v>
      </c>
      <c r="B1771" s="68" t="s">
        <v>819</v>
      </c>
      <c r="E1771" s="9" t="s">
        <v>284</v>
      </c>
      <c r="F1771" s="9" t="s">
        <v>284</v>
      </c>
      <c r="G1771" s="9" t="s">
        <v>284</v>
      </c>
      <c r="H1771" s="9">
        <v>232.39999999999873</v>
      </c>
      <c r="I1771" s="9">
        <v>0</v>
      </c>
      <c r="J1771" s="9">
        <v>365</v>
      </c>
      <c r="K1771" s="9">
        <v>109.99999999999818</v>
      </c>
      <c r="M1771" s="72">
        <f t="shared" si="46"/>
        <v>707.39999999999691</v>
      </c>
      <c r="S1771" s="294"/>
      <c r="T1771" s="68"/>
      <c r="U1771" s="397"/>
      <c r="V1771" s="68"/>
      <c r="W1771" s="68"/>
    </row>
    <row r="1772" spans="1:23" ht="15">
      <c r="A1772" s="28" t="s">
        <v>856</v>
      </c>
      <c r="B1772" s="240" t="s">
        <v>1838</v>
      </c>
      <c r="C1772" s="3"/>
      <c r="D1772" s="3"/>
      <c r="E1772" s="9" t="s">
        <v>284</v>
      </c>
      <c r="F1772" s="9" t="s">
        <v>284</v>
      </c>
      <c r="G1772" s="9" t="s">
        <v>284</v>
      </c>
      <c r="H1772" s="9" t="s">
        <v>284</v>
      </c>
      <c r="I1772" s="9">
        <v>0</v>
      </c>
      <c r="J1772" s="9">
        <v>487.30000000000109</v>
      </c>
      <c r="K1772" s="9">
        <v>190.39999999999964</v>
      </c>
      <c r="M1772" s="72">
        <f t="shared" si="46"/>
        <v>677.70000000000073</v>
      </c>
      <c r="S1772" s="28"/>
      <c r="T1772" s="68"/>
      <c r="U1772" s="396"/>
      <c r="V1772" s="68"/>
      <c r="W1772" s="68"/>
    </row>
    <row r="1773" spans="1:23" ht="15">
      <c r="A1773" s="28" t="s">
        <v>857</v>
      </c>
      <c r="B1773" s="68" t="s">
        <v>835</v>
      </c>
      <c r="E1773" s="9" t="s">
        <v>284</v>
      </c>
      <c r="F1773" s="9" t="s">
        <v>284</v>
      </c>
      <c r="G1773" s="9" t="s">
        <v>284</v>
      </c>
      <c r="H1773" s="9">
        <v>145.50000000000091</v>
      </c>
      <c r="I1773" s="9">
        <v>0</v>
      </c>
      <c r="J1773" s="9">
        <v>526.70000000000073</v>
      </c>
      <c r="K1773" s="69" t="s">
        <v>285</v>
      </c>
      <c r="M1773" s="72">
        <f t="shared" si="46"/>
        <v>672.20000000000164</v>
      </c>
      <c r="S1773" s="68"/>
      <c r="T1773" s="68"/>
      <c r="U1773" s="396"/>
      <c r="V1773" s="68"/>
      <c r="W1773" s="68"/>
    </row>
    <row r="1774" spans="1:23" ht="15">
      <c r="A1774" s="28" t="s">
        <v>858</v>
      </c>
      <c r="B1774" s="240" t="s">
        <v>1840</v>
      </c>
      <c r="C1774" s="3"/>
      <c r="D1774" s="3"/>
      <c r="E1774" s="9" t="s">
        <v>284</v>
      </c>
      <c r="F1774" s="9" t="s">
        <v>284</v>
      </c>
      <c r="G1774" s="9" t="s">
        <v>284</v>
      </c>
      <c r="H1774" s="9" t="s">
        <v>284</v>
      </c>
      <c r="I1774" s="9">
        <v>0</v>
      </c>
      <c r="J1774" s="9">
        <v>448.39999999999873</v>
      </c>
      <c r="K1774" s="9">
        <v>217.800000000002</v>
      </c>
      <c r="M1774" s="72">
        <f t="shared" si="46"/>
        <v>666.20000000000073</v>
      </c>
      <c r="S1774" s="235"/>
      <c r="T1774" s="68"/>
      <c r="U1774" s="396"/>
      <c r="V1774" s="68"/>
      <c r="W1774" s="68"/>
    </row>
    <row r="1775" spans="1:23" ht="15">
      <c r="A1775" s="28" t="s">
        <v>864</v>
      </c>
      <c r="B1775" s="28" t="s">
        <v>799</v>
      </c>
      <c r="E1775" s="9" t="s">
        <v>284</v>
      </c>
      <c r="F1775" s="9" t="s">
        <v>284</v>
      </c>
      <c r="G1775" s="9" t="s">
        <v>284</v>
      </c>
      <c r="H1775" s="9">
        <v>276.29999999999927</v>
      </c>
      <c r="I1775" s="9">
        <v>0</v>
      </c>
      <c r="J1775" s="9">
        <v>46.500000000000909</v>
      </c>
      <c r="K1775" s="9">
        <v>338.90000000000146</v>
      </c>
      <c r="M1775" s="72">
        <f t="shared" si="46"/>
        <v>661.70000000000164</v>
      </c>
      <c r="S1775" s="68"/>
      <c r="T1775" s="68"/>
      <c r="U1775" s="396"/>
      <c r="V1775" s="68"/>
      <c r="W1775" s="68"/>
    </row>
    <row r="1776" spans="1:23" ht="15">
      <c r="A1776" s="28" t="s">
        <v>865</v>
      </c>
      <c r="B1776" s="294" t="s">
        <v>2223</v>
      </c>
      <c r="C1776" s="3"/>
      <c r="D1776" s="3"/>
      <c r="E1776" s="9" t="s">
        <v>284</v>
      </c>
      <c r="F1776" s="9" t="s">
        <v>284</v>
      </c>
      <c r="G1776" s="9" t="s">
        <v>284</v>
      </c>
      <c r="H1776" s="9" t="s">
        <v>284</v>
      </c>
      <c r="I1776" s="9">
        <v>0</v>
      </c>
      <c r="J1776" s="9">
        <v>424.89999999999964</v>
      </c>
      <c r="K1776" s="9">
        <v>212.99999999999818</v>
      </c>
      <c r="M1776" s="72">
        <f t="shared" si="46"/>
        <v>637.89999999999782</v>
      </c>
      <c r="S1776" s="68"/>
      <c r="T1776" s="68"/>
      <c r="U1776" s="396"/>
      <c r="V1776" s="68"/>
      <c r="W1776" s="68"/>
    </row>
    <row r="1777" spans="1:23" ht="15">
      <c r="A1777" s="28" t="s">
        <v>866</v>
      </c>
      <c r="B1777" s="294" t="s">
        <v>2218</v>
      </c>
      <c r="C1777" s="3"/>
      <c r="D1777" s="3"/>
      <c r="E1777" s="9" t="s">
        <v>284</v>
      </c>
      <c r="F1777" s="9" t="s">
        <v>284</v>
      </c>
      <c r="G1777" s="9" t="s">
        <v>284</v>
      </c>
      <c r="H1777" s="9" t="s">
        <v>284</v>
      </c>
      <c r="I1777" s="9">
        <v>0</v>
      </c>
      <c r="J1777" s="9">
        <v>367.5</v>
      </c>
      <c r="K1777" s="9">
        <v>269.70000000000073</v>
      </c>
      <c r="M1777" s="72">
        <f t="shared" si="46"/>
        <v>637.20000000000073</v>
      </c>
      <c r="S1777" s="68"/>
      <c r="T1777" s="68"/>
      <c r="U1777" s="396"/>
      <c r="V1777" s="68"/>
      <c r="W1777" s="68"/>
    </row>
    <row r="1778" spans="1:23" ht="15">
      <c r="A1778" s="28" t="s">
        <v>868</v>
      </c>
      <c r="B1778" s="28" t="s">
        <v>805</v>
      </c>
      <c r="E1778" s="9" t="s">
        <v>284</v>
      </c>
      <c r="F1778" s="9" t="s">
        <v>284</v>
      </c>
      <c r="G1778" s="9" t="s">
        <v>284</v>
      </c>
      <c r="H1778" s="9">
        <v>256.300000000002</v>
      </c>
      <c r="I1778" s="9">
        <v>0</v>
      </c>
      <c r="J1778" s="9">
        <v>254.89999999999782</v>
      </c>
      <c r="K1778" s="9">
        <v>114.30000000000018</v>
      </c>
      <c r="M1778" s="72">
        <f t="shared" si="46"/>
        <v>625.5</v>
      </c>
      <c r="S1778" s="68"/>
      <c r="T1778" s="68"/>
      <c r="U1778" s="419"/>
      <c r="V1778" s="68"/>
      <c r="W1778" s="68"/>
    </row>
    <row r="1779" spans="1:23" ht="15">
      <c r="A1779" s="28" t="s">
        <v>869</v>
      </c>
      <c r="B1779" s="68" t="s">
        <v>826</v>
      </c>
      <c r="E1779" s="9" t="s">
        <v>284</v>
      </c>
      <c r="F1779" s="9" t="s">
        <v>284</v>
      </c>
      <c r="G1779" s="9" t="s">
        <v>284</v>
      </c>
      <c r="H1779" s="9">
        <v>232.65000000000146</v>
      </c>
      <c r="I1779" s="9">
        <v>0</v>
      </c>
      <c r="J1779" s="9">
        <v>245.00000000000091</v>
      </c>
      <c r="K1779" s="9">
        <v>132.60000000000036</v>
      </c>
      <c r="M1779" s="72">
        <f t="shared" si="46"/>
        <v>610.25000000000273</v>
      </c>
      <c r="S1779" s="294"/>
      <c r="T1779" s="68"/>
      <c r="U1779" s="418"/>
      <c r="V1779" s="68"/>
      <c r="W1779" s="68"/>
    </row>
    <row r="1780" spans="1:23" ht="15">
      <c r="A1780" s="28" t="s">
        <v>870</v>
      </c>
      <c r="B1780" s="68" t="s">
        <v>178</v>
      </c>
      <c r="E1780" s="227">
        <v>191.6</v>
      </c>
      <c r="F1780" s="222">
        <v>410.6</v>
      </c>
      <c r="G1780" s="9" t="s">
        <v>284</v>
      </c>
      <c r="H1780" s="9" t="s">
        <v>284</v>
      </c>
      <c r="I1780" s="9">
        <v>0</v>
      </c>
      <c r="J1780" s="9" t="s">
        <v>284</v>
      </c>
      <c r="K1780" s="9" t="s">
        <v>284</v>
      </c>
      <c r="L1780" s="74"/>
      <c r="M1780" s="72">
        <f t="shared" si="46"/>
        <v>602.20000000000005</v>
      </c>
      <c r="O1780" t="s">
        <v>325</v>
      </c>
      <c r="S1780" s="294"/>
      <c r="T1780" s="68"/>
      <c r="U1780" s="396"/>
      <c r="V1780" s="68"/>
      <c r="W1780" s="68"/>
    </row>
    <row r="1781" spans="1:23" ht="15">
      <c r="A1781" s="28" t="s">
        <v>873</v>
      </c>
      <c r="B1781" s="68" t="s">
        <v>840</v>
      </c>
      <c r="E1781" s="9" t="s">
        <v>284</v>
      </c>
      <c r="F1781" s="9" t="s">
        <v>284</v>
      </c>
      <c r="G1781" s="9" t="s">
        <v>284</v>
      </c>
      <c r="H1781" s="224">
        <v>600.350000000004</v>
      </c>
      <c r="I1781" s="9">
        <v>0</v>
      </c>
      <c r="J1781" s="9" t="s">
        <v>284</v>
      </c>
      <c r="K1781" s="9" t="s">
        <v>284</v>
      </c>
      <c r="L1781" s="74"/>
      <c r="M1781" s="72">
        <f t="shared" si="46"/>
        <v>600.350000000004</v>
      </c>
      <c r="O1781" t="s">
        <v>287</v>
      </c>
      <c r="R1781" t="s">
        <v>1975</v>
      </c>
      <c r="S1781" s="68"/>
      <c r="T1781" s="68"/>
      <c r="U1781" s="396"/>
      <c r="V1781" s="68"/>
      <c r="W1781" s="68"/>
    </row>
    <row r="1782" spans="1:23" ht="15">
      <c r="A1782" s="28" t="s">
        <v>999</v>
      </c>
      <c r="B1782" s="294" t="s">
        <v>2226</v>
      </c>
      <c r="C1782" s="3"/>
      <c r="D1782" s="3"/>
      <c r="E1782" s="9" t="s">
        <v>284</v>
      </c>
      <c r="F1782" s="9" t="s">
        <v>284</v>
      </c>
      <c r="G1782" s="9" t="s">
        <v>284</v>
      </c>
      <c r="H1782" s="9" t="s">
        <v>284</v>
      </c>
      <c r="I1782" s="9">
        <v>0</v>
      </c>
      <c r="J1782" s="9">
        <v>335.99999999999909</v>
      </c>
      <c r="K1782" s="9">
        <v>263.19999999999982</v>
      </c>
      <c r="M1782" s="72">
        <f t="shared" si="46"/>
        <v>599.19999999999891</v>
      </c>
      <c r="S1782" s="68"/>
      <c r="T1782" s="68"/>
      <c r="U1782" s="396"/>
      <c r="V1782" s="68"/>
      <c r="W1782" s="68"/>
    </row>
    <row r="1783" spans="1:23" ht="15">
      <c r="A1783" s="28" t="s">
        <v>1000</v>
      </c>
      <c r="B1783" s="240" t="s">
        <v>1841</v>
      </c>
      <c r="C1783" s="3"/>
      <c r="D1783" s="3"/>
      <c r="E1783" s="9" t="s">
        <v>284</v>
      </c>
      <c r="F1783" s="9" t="s">
        <v>284</v>
      </c>
      <c r="G1783" s="9" t="s">
        <v>284</v>
      </c>
      <c r="H1783" s="9" t="s">
        <v>284</v>
      </c>
      <c r="I1783" s="9">
        <v>0</v>
      </c>
      <c r="J1783" s="9">
        <v>422.59999999999945</v>
      </c>
      <c r="K1783" s="9">
        <v>164.60000000000127</v>
      </c>
      <c r="M1783" s="72">
        <f t="shared" si="46"/>
        <v>587.20000000000073</v>
      </c>
      <c r="S1783" s="68"/>
      <c r="T1783" s="68"/>
      <c r="U1783" s="397"/>
      <c r="V1783" s="68"/>
      <c r="W1783" s="68"/>
    </row>
    <row r="1784" spans="1:23" ht="15">
      <c r="A1784" s="28" t="s">
        <v>1001</v>
      </c>
      <c r="B1784" s="68" t="s">
        <v>35</v>
      </c>
      <c r="E1784" s="9">
        <v>70.099999999999994</v>
      </c>
      <c r="F1784" s="9">
        <v>171.6</v>
      </c>
      <c r="G1784" s="9">
        <v>218.7</v>
      </c>
      <c r="H1784" s="9">
        <v>121.5</v>
      </c>
      <c r="I1784" s="9">
        <v>0</v>
      </c>
      <c r="J1784" s="9" t="s">
        <v>284</v>
      </c>
      <c r="K1784" s="9" t="s">
        <v>284</v>
      </c>
      <c r="L1784" s="74"/>
      <c r="M1784" s="72">
        <f t="shared" si="46"/>
        <v>581.9</v>
      </c>
      <c r="S1784" s="294"/>
      <c r="T1784" s="68"/>
      <c r="U1784" s="419"/>
      <c r="V1784" s="68"/>
      <c r="W1784" s="68"/>
    </row>
    <row r="1785" spans="1:23" ht="15">
      <c r="A1785" s="28" t="s">
        <v>1002</v>
      </c>
      <c r="B1785" s="294" t="s">
        <v>2224</v>
      </c>
      <c r="C1785" s="3"/>
      <c r="D1785" s="3"/>
      <c r="E1785" s="9" t="s">
        <v>284</v>
      </c>
      <c r="F1785" s="9" t="s">
        <v>284</v>
      </c>
      <c r="G1785" s="9" t="s">
        <v>284</v>
      </c>
      <c r="H1785" s="9" t="s">
        <v>284</v>
      </c>
      <c r="I1785" s="9">
        <v>0</v>
      </c>
      <c r="J1785" s="9">
        <v>391.70000000000073</v>
      </c>
      <c r="K1785" s="9">
        <v>186.69999999999891</v>
      </c>
      <c r="M1785" s="72">
        <f t="shared" si="46"/>
        <v>578.39999999999964</v>
      </c>
      <c r="S1785" s="294"/>
      <c r="T1785" s="68"/>
      <c r="U1785" s="418"/>
      <c r="V1785" s="68"/>
      <c r="W1785" s="68"/>
    </row>
    <row r="1786" spans="1:23" ht="15">
      <c r="A1786" s="28" t="s">
        <v>1003</v>
      </c>
      <c r="B1786" s="240" t="s">
        <v>1834</v>
      </c>
      <c r="C1786" s="3"/>
      <c r="D1786" s="3"/>
      <c r="E1786" s="9" t="s">
        <v>284</v>
      </c>
      <c r="F1786" s="9" t="s">
        <v>284</v>
      </c>
      <c r="G1786" s="9" t="s">
        <v>284</v>
      </c>
      <c r="H1786" s="9" t="s">
        <v>284</v>
      </c>
      <c r="I1786" s="9">
        <v>0</v>
      </c>
      <c r="J1786" s="9">
        <v>392.49999999999818</v>
      </c>
      <c r="K1786" s="9">
        <v>178.59999999999764</v>
      </c>
      <c r="M1786" s="72">
        <f t="shared" ref="M1786:M1822" si="47">SUM(E1786:K1786)</f>
        <v>571.09999999999582</v>
      </c>
      <c r="S1786" s="28"/>
      <c r="T1786" s="68"/>
      <c r="U1786" s="418"/>
      <c r="V1786" s="68"/>
      <c r="W1786" s="68"/>
    </row>
    <row r="1787" spans="1:23" ht="15">
      <c r="A1787" s="28" t="s">
        <v>1004</v>
      </c>
      <c r="B1787" s="294" t="s">
        <v>2236</v>
      </c>
      <c r="C1787" s="3"/>
      <c r="D1787" s="3"/>
      <c r="E1787" s="9" t="s">
        <v>284</v>
      </c>
      <c r="F1787" s="9" t="s">
        <v>284</v>
      </c>
      <c r="G1787" s="9" t="s">
        <v>284</v>
      </c>
      <c r="H1787" s="9" t="s">
        <v>284</v>
      </c>
      <c r="I1787" s="9">
        <v>0</v>
      </c>
      <c r="J1787" s="9">
        <v>416.00000000000091</v>
      </c>
      <c r="K1787" s="9">
        <v>110.99999999999909</v>
      </c>
      <c r="M1787" s="72">
        <f t="shared" si="47"/>
        <v>527</v>
      </c>
      <c r="S1787" s="235"/>
      <c r="T1787" s="68"/>
      <c r="U1787" s="397"/>
      <c r="V1787" s="68"/>
      <c r="W1787" s="68"/>
    </row>
    <row r="1788" spans="1:23" ht="15">
      <c r="A1788" s="28" t="s">
        <v>1005</v>
      </c>
      <c r="B1788" s="240" t="s">
        <v>1836</v>
      </c>
      <c r="C1788" s="3"/>
      <c r="D1788" s="3"/>
      <c r="E1788" s="9" t="s">
        <v>284</v>
      </c>
      <c r="F1788" s="9" t="s">
        <v>284</v>
      </c>
      <c r="G1788" s="9" t="s">
        <v>284</v>
      </c>
      <c r="H1788" s="9" t="s">
        <v>284</v>
      </c>
      <c r="I1788" s="9">
        <v>0</v>
      </c>
      <c r="J1788" s="9">
        <v>461.79999999999836</v>
      </c>
      <c r="K1788" s="9">
        <v>62.400000000000546</v>
      </c>
      <c r="M1788" s="72">
        <f t="shared" si="47"/>
        <v>524.19999999999891</v>
      </c>
      <c r="S1788" s="294"/>
      <c r="T1788" s="68"/>
      <c r="U1788" s="418"/>
      <c r="V1788" s="68"/>
      <c r="W1788" s="68"/>
    </row>
    <row r="1789" spans="1:23" ht="15">
      <c r="A1789" s="28" t="s">
        <v>1006</v>
      </c>
      <c r="B1789" s="240" t="s">
        <v>1833</v>
      </c>
      <c r="C1789" s="3"/>
      <c r="D1789" s="3"/>
      <c r="E1789" s="9" t="s">
        <v>284</v>
      </c>
      <c r="F1789" s="9" t="s">
        <v>284</v>
      </c>
      <c r="G1789" s="9" t="s">
        <v>284</v>
      </c>
      <c r="H1789" s="9" t="s">
        <v>284</v>
      </c>
      <c r="I1789" s="9">
        <v>0</v>
      </c>
      <c r="J1789" s="9">
        <v>341.10000000000036</v>
      </c>
      <c r="K1789" s="9">
        <v>178.09999999999854</v>
      </c>
      <c r="M1789" s="72">
        <f t="shared" si="47"/>
        <v>519.19999999999891</v>
      </c>
      <c r="S1789" s="28"/>
      <c r="T1789" s="68"/>
      <c r="U1789" s="396"/>
      <c r="V1789" s="68"/>
      <c r="W1789" s="68"/>
    </row>
    <row r="1790" spans="1:23" ht="15">
      <c r="A1790" s="28" t="s">
        <v>1007</v>
      </c>
      <c r="B1790" s="68" t="s">
        <v>158</v>
      </c>
      <c r="E1790" s="9" t="s">
        <v>284</v>
      </c>
      <c r="F1790" s="9" t="s">
        <v>284</v>
      </c>
      <c r="G1790" s="9">
        <v>303.5</v>
      </c>
      <c r="H1790" s="9">
        <v>212.19999999999891</v>
      </c>
      <c r="I1790" s="9">
        <v>0</v>
      </c>
      <c r="J1790" s="9" t="s">
        <v>284</v>
      </c>
      <c r="K1790" s="9" t="s">
        <v>284</v>
      </c>
      <c r="L1790" s="74"/>
      <c r="M1790" s="72">
        <f t="shared" si="47"/>
        <v>515.69999999999891</v>
      </c>
      <c r="S1790" s="235"/>
      <c r="T1790" s="68"/>
      <c r="U1790" s="396"/>
      <c r="V1790" s="68"/>
      <c r="W1790" s="68"/>
    </row>
    <row r="1791" spans="1:23" ht="15">
      <c r="A1791" s="28" t="s">
        <v>1008</v>
      </c>
      <c r="B1791" s="240" t="s">
        <v>1825</v>
      </c>
      <c r="C1791" s="3"/>
      <c r="D1791" s="3"/>
      <c r="E1791" s="9" t="s">
        <v>284</v>
      </c>
      <c r="F1791" s="9" t="s">
        <v>284</v>
      </c>
      <c r="G1791" s="9" t="s">
        <v>284</v>
      </c>
      <c r="H1791" s="9" t="s">
        <v>284</v>
      </c>
      <c r="I1791" s="9">
        <v>0</v>
      </c>
      <c r="J1791" s="9">
        <v>430</v>
      </c>
      <c r="K1791" s="9">
        <v>76.19999999999709</v>
      </c>
      <c r="M1791" s="72">
        <f t="shared" si="47"/>
        <v>506.19999999999709</v>
      </c>
      <c r="S1791" s="68"/>
      <c r="T1791" s="68"/>
      <c r="U1791" s="418"/>
      <c r="V1791" s="68"/>
      <c r="W1791" s="68"/>
    </row>
    <row r="1792" spans="1:23" ht="15">
      <c r="A1792" s="28" t="s">
        <v>1009</v>
      </c>
      <c r="B1792" s="240" t="s">
        <v>1826</v>
      </c>
      <c r="C1792" s="3"/>
      <c r="D1792" s="3"/>
      <c r="E1792" s="9" t="s">
        <v>284</v>
      </c>
      <c r="F1792" s="9" t="s">
        <v>284</v>
      </c>
      <c r="G1792" s="9" t="s">
        <v>284</v>
      </c>
      <c r="H1792" s="9" t="s">
        <v>284</v>
      </c>
      <c r="I1792" s="9">
        <v>0</v>
      </c>
      <c r="J1792" s="9">
        <v>502.39999999999964</v>
      </c>
      <c r="K1792" s="9" t="s">
        <v>284</v>
      </c>
      <c r="M1792" s="72">
        <f t="shared" si="47"/>
        <v>502.39999999999964</v>
      </c>
      <c r="S1792" s="68"/>
      <c r="T1792" s="68"/>
      <c r="U1792" s="418"/>
      <c r="V1792" s="68"/>
      <c r="W1792" s="68"/>
    </row>
    <row r="1793" spans="1:23" ht="15">
      <c r="A1793" s="28" t="s">
        <v>1010</v>
      </c>
      <c r="B1793" s="240" t="s">
        <v>1835</v>
      </c>
      <c r="C1793" s="3"/>
      <c r="D1793" s="3"/>
      <c r="E1793" s="9" t="s">
        <v>284</v>
      </c>
      <c r="F1793" s="9" t="s">
        <v>284</v>
      </c>
      <c r="G1793" s="9" t="s">
        <v>284</v>
      </c>
      <c r="H1793" s="9" t="s">
        <v>284</v>
      </c>
      <c r="I1793" s="9">
        <v>0</v>
      </c>
      <c r="J1793" s="9">
        <v>279.29999999999927</v>
      </c>
      <c r="K1793" s="9">
        <v>219.50000000000091</v>
      </c>
      <c r="M1793" s="72">
        <f t="shared" si="47"/>
        <v>498.80000000000018</v>
      </c>
      <c r="S1793" s="294"/>
      <c r="T1793" s="68"/>
      <c r="U1793" s="396"/>
      <c r="V1793" s="68"/>
      <c r="W1793" s="68"/>
    </row>
    <row r="1794" spans="1:23" ht="15">
      <c r="A1794" s="28" t="s">
        <v>1011</v>
      </c>
      <c r="B1794" s="294" t="s">
        <v>2284</v>
      </c>
      <c r="C1794" s="3"/>
      <c r="D1794" s="3"/>
      <c r="E1794" s="9" t="s">
        <v>284</v>
      </c>
      <c r="F1794" s="9" t="s">
        <v>284</v>
      </c>
      <c r="G1794" s="9" t="s">
        <v>284</v>
      </c>
      <c r="H1794" s="9" t="s">
        <v>284</v>
      </c>
      <c r="I1794" s="9">
        <v>0</v>
      </c>
      <c r="J1794" s="9" t="s">
        <v>284</v>
      </c>
      <c r="K1794" s="223">
        <v>489.45000000000073</v>
      </c>
      <c r="M1794" s="72">
        <f t="shared" si="47"/>
        <v>489.45000000000073</v>
      </c>
      <c r="O1794" t="s">
        <v>288</v>
      </c>
    </row>
    <row r="1795" spans="1:23" ht="15">
      <c r="A1795" s="28" t="s">
        <v>1012</v>
      </c>
      <c r="B1795" s="68" t="s">
        <v>815</v>
      </c>
      <c r="E1795" s="9" t="s">
        <v>284</v>
      </c>
      <c r="F1795" s="9" t="s">
        <v>284</v>
      </c>
      <c r="G1795" s="9" t="s">
        <v>284</v>
      </c>
      <c r="H1795" s="227">
        <v>459.49999999999909</v>
      </c>
      <c r="I1795" s="9">
        <v>0</v>
      </c>
      <c r="J1795" s="9" t="s">
        <v>284</v>
      </c>
      <c r="K1795" s="9" t="s">
        <v>284</v>
      </c>
      <c r="L1795" s="74"/>
      <c r="M1795" s="72">
        <f t="shared" si="47"/>
        <v>459.49999999999909</v>
      </c>
      <c r="O1795" t="s">
        <v>290</v>
      </c>
    </row>
    <row r="1796" spans="1:23" ht="15">
      <c r="A1796" s="28" t="s">
        <v>1013</v>
      </c>
      <c r="B1796" s="294" t="s">
        <v>2283</v>
      </c>
      <c r="C1796" s="3"/>
      <c r="D1796" s="3"/>
      <c r="E1796" s="9" t="s">
        <v>284</v>
      </c>
      <c r="F1796" s="9" t="s">
        <v>284</v>
      </c>
      <c r="G1796" s="9" t="s">
        <v>284</v>
      </c>
      <c r="H1796" s="9" t="s">
        <v>284</v>
      </c>
      <c r="I1796" s="9">
        <v>0</v>
      </c>
      <c r="J1796" s="9" t="s">
        <v>284</v>
      </c>
      <c r="K1796" s="227">
        <v>438.5</v>
      </c>
      <c r="M1796" s="72">
        <f t="shared" si="47"/>
        <v>438.5</v>
      </c>
      <c r="O1796" t="s">
        <v>290</v>
      </c>
    </row>
    <row r="1797" spans="1:23" ht="15">
      <c r="A1797" s="28" t="s">
        <v>1014</v>
      </c>
      <c r="B1797" s="294" t="s">
        <v>2221</v>
      </c>
      <c r="C1797" s="3"/>
      <c r="D1797" s="3"/>
      <c r="E1797" s="9" t="s">
        <v>284</v>
      </c>
      <c r="F1797" s="9" t="s">
        <v>284</v>
      </c>
      <c r="G1797" s="9" t="s">
        <v>284</v>
      </c>
      <c r="H1797" s="9" t="s">
        <v>284</v>
      </c>
      <c r="I1797" s="9">
        <v>0</v>
      </c>
      <c r="J1797" s="9">
        <v>345.29999999999927</v>
      </c>
      <c r="K1797" s="9">
        <v>91.799999999999272</v>
      </c>
      <c r="M1797" s="72">
        <f t="shared" si="47"/>
        <v>437.09999999999854</v>
      </c>
    </row>
    <row r="1798" spans="1:23" ht="15">
      <c r="A1798" s="28" t="s">
        <v>1015</v>
      </c>
      <c r="B1798" s="294" t="s">
        <v>2219</v>
      </c>
      <c r="C1798" s="3"/>
      <c r="D1798" s="3"/>
      <c r="E1798" s="9" t="s">
        <v>284</v>
      </c>
      <c r="F1798" s="9" t="s">
        <v>284</v>
      </c>
      <c r="G1798" s="9" t="s">
        <v>284</v>
      </c>
      <c r="H1798" s="9" t="s">
        <v>284</v>
      </c>
      <c r="I1798" s="9">
        <v>0</v>
      </c>
      <c r="J1798" s="9">
        <v>397.29999999999927</v>
      </c>
      <c r="K1798" s="9" t="s">
        <v>284</v>
      </c>
      <c r="M1798" s="72">
        <f t="shared" si="47"/>
        <v>397.29999999999927</v>
      </c>
    </row>
    <row r="1799" spans="1:23" ht="15">
      <c r="A1799" s="28" t="s">
        <v>1016</v>
      </c>
      <c r="B1799" s="240" t="s">
        <v>1823</v>
      </c>
      <c r="C1799" s="3"/>
      <c r="D1799" s="3"/>
      <c r="E1799" s="9" t="s">
        <v>284</v>
      </c>
      <c r="F1799" s="9" t="s">
        <v>284</v>
      </c>
      <c r="G1799" s="9" t="s">
        <v>284</v>
      </c>
      <c r="H1799" s="9" t="s">
        <v>284</v>
      </c>
      <c r="I1799" s="9">
        <v>0</v>
      </c>
      <c r="J1799" s="9">
        <v>303.69999999999982</v>
      </c>
      <c r="K1799" s="9">
        <v>92.899999999998727</v>
      </c>
      <c r="M1799" s="72">
        <f t="shared" si="47"/>
        <v>396.59999999999854</v>
      </c>
    </row>
    <row r="1800" spans="1:23" ht="15">
      <c r="A1800" s="28" t="s">
        <v>1017</v>
      </c>
      <c r="B1800" s="294" t="s">
        <v>2225</v>
      </c>
      <c r="C1800" s="3"/>
      <c r="D1800" s="3"/>
      <c r="E1800" s="9" t="s">
        <v>284</v>
      </c>
      <c r="F1800" s="9" t="s">
        <v>284</v>
      </c>
      <c r="G1800" s="9" t="s">
        <v>284</v>
      </c>
      <c r="H1800" s="9" t="s">
        <v>284</v>
      </c>
      <c r="I1800" s="9">
        <v>0</v>
      </c>
      <c r="J1800" s="9">
        <v>357.30000000000109</v>
      </c>
      <c r="K1800" s="9">
        <v>7.6999999999989086</v>
      </c>
      <c r="M1800" s="72">
        <f t="shared" si="47"/>
        <v>365</v>
      </c>
    </row>
    <row r="1801" spans="1:23" ht="15">
      <c r="A1801" s="28" t="s">
        <v>1018</v>
      </c>
      <c r="B1801" s="294" t="s">
        <v>2217</v>
      </c>
      <c r="C1801" s="3"/>
      <c r="D1801" s="3"/>
      <c r="E1801" s="9" t="s">
        <v>284</v>
      </c>
      <c r="F1801" s="9" t="s">
        <v>284</v>
      </c>
      <c r="G1801" s="9" t="s">
        <v>284</v>
      </c>
      <c r="H1801" s="9" t="s">
        <v>284</v>
      </c>
      <c r="I1801" s="9">
        <v>0</v>
      </c>
      <c r="J1801" s="9">
        <v>250.50000000000091</v>
      </c>
      <c r="K1801" s="9">
        <v>80.000000000000909</v>
      </c>
      <c r="M1801" s="72">
        <f t="shared" si="47"/>
        <v>330.50000000000182</v>
      </c>
    </row>
    <row r="1802" spans="1:23" ht="15">
      <c r="A1802" s="28" t="s">
        <v>1019</v>
      </c>
      <c r="B1802" s="294" t="s">
        <v>2260</v>
      </c>
      <c r="C1802" s="3"/>
      <c r="D1802" s="3"/>
      <c r="E1802" s="9" t="s">
        <v>284</v>
      </c>
      <c r="F1802" s="9" t="s">
        <v>284</v>
      </c>
      <c r="G1802" s="9" t="s">
        <v>284</v>
      </c>
      <c r="H1802" s="9" t="s">
        <v>284</v>
      </c>
      <c r="I1802" s="9">
        <v>0</v>
      </c>
      <c r="J1802" s="9" t="s">
        <v>284</v>
      </c>
      <c r="K1802" s="9">
        <v>324.70000000000073</v>
      </c>
      <c r="M1802" s="72">
        <f t="shared" si="47"/>
        <v>324.70000000000073</v>
      </c>
    </row>
    <row r="1803" spans="1:23" ht="15">
      <c r="A1803" s="28" t="s">
        <v>1020</v>
      </c>
      <c r="B1803" s="294" t="s">
        <v>2254</v>
      </c>
      <c r="C1803" s="3"/>
      <c r="D1803" s="3"/>
      <c r="E1803" s="9" t="s">
        <v>284</v>
      </c>
      <c r="F1803" s="9" t="s">
        <v>284</v>
      </c>
      <c r="G1803" s="9" t="s">
        <v>284</v>
      </c>
      <c r="H1803" s="9" t="s">
        <v>284</v>
      </c>
      <c r="I1803" s="9">
        <v>0</v>
      </c>
      <c r="J1803" s="9" t="s">
        <v>284</v>
      </c>
      <c r="K1803" s="9">
        <v>322.59999999999945</v>
      </c>
      <c r="M1803" s="72">
        <f t="shared" si="47"/>
        <v>322.59999999999945</v>
      </c>
    </row>
    <row r="1804" spans="1:23" ht="15">
      <c r="A1804" s="28" t="s">
        <v>1021</v>
      </c>
      <c r="B1804" s="294" t="s">
        <v>2257</v>
      </c>
      <c r="C1804" s="3"/>
      <c r="D1804" s="3"/>
      <c r="E1804" s="9" t="s">
        <v>284</v>
      </c>
      <c r="F1804" s="9" t="s">
        <v>284</v>
      </c>
      <c r="G1804" s="9" t="s">
        <v>284</v>
      </c>
      <c r="H1804" s="9" t="s">
        <v>284</v>
      </c>
      <c r="I1804" s="9">
        <v>0</v>
      </c>
      <c r="J1804" s="9" t="s">
        <v>284</v>
      </c>
      <c r="K1804" s="9">
        <v>292.50000000000091</v>
      </c>
      <c r="M1804" s="72">
        <f t="shared" si="47"/>
        <v>292.50000000000091</v>
      </c>
    </row>
    <row r="1805" spans="1:23" ht="15">
      <c r="A1805" s="28" t="s">
        <v>1022</v>
      </c>
      <c r="B1805" s="68" t="s">
        <v>855</v>
      </c>
      <c r="E1805" s="9" t="s">
        <v>284</v>
      </c>
      <c r="F1805" s="9" t="s">
        <v>284</v>
      </c>
      <c r="G1805" s="9" t="s">
        <v>284</v>
      </c>
      <c r="H1805" s="9">
        <v>236.90000000000055</v>
      </c>
      <c r="I1805" s="9">
        <v>0</v>
      </c>
      <c r="J1805" s="9" t="s">
        <v>284</v>
      </c>
      <c r="K1805" s="9" t="s">
        <v>284</v>
      </c>
      <c r="L1805" s="74"/>
      <c r="M1805" s="72">
        <f t="shared" si="47"/>
        <v>236.90000000000055</v>
      </c>
    </row>
    <row r="1806" spans="1:23" ht="15">
      <c r="A1806" s="28" t="s">
        <v>1023</v>
      </c>
      <c r="B1806" s="294" t="s">
        <v>2256</v>
      </c>
      <c r="C1806" s="3"/>
      <c r="D1806" s="3"/>
      <c r="E1806" s="9" t="s">
        <v>284</v>
      </c>
      <c r="F1806" s="9" t="s">
        <v>284</v>
      </c>
      <c r="G1806" s="9" t="s">
        <v>284</v>
      </c>
      <c r="H1806" s="9" t="s">
        <v>284</v>
      </c>
      <c r="I1806" s="9">
        <v>0</v>
      </c>
      <c r="J1806" s="9" t="s">
        <v>284</v>
      </c>
      <c r="K1806" s="9">
        <v>225.10000000000036</v>
      </c>
      <c r="M1806" s="72">
        <f t="shared" si="47"/>
        <v>225.10000000000036</v>
      </c>
    </row>
    <row r="1807" spans="1:23" ht="15">
      <c r="A1807" s="28" t="s">
        <v>1024</v>
      </c>
      <c r="B1807" s="294" t="s">
        <v>2255</v>
      </c>
      <c r="C1807" s="3"/>
      <c r="D1807" s="3"/>
      <c r="E1807" s="9" t="s">
        <v>284</v>
      </c>
      <c r="F1807" s="9" t="s">
        <v>284</v>
      </c>
      <c r="G1807" s="9" t="s">
        <v>284</v>
      </c>
      <c r="H1807" s="9" t="s">
        <v>284</v>
      </c>
      <c r="I1807" s="9">
        <v>0</v>
      </c>
      <c r="J1807" s="9" t="s">
        <v>284</v>
      </c>
      <c r="K1807" s="9">
        <v>211.50000000000182</v>
      </c>
      <c r="M1807" s="72">
        <f t="shared" si="47"/>
        <v>211.50000000000182</v>
      </c>
    </row>
    <row r="1808" spans="1:23" ht="15">
      <c r="A1808" s="28" t="s">
        <v>1025</v>
      </c>
      <c r="B1808" s="68" t="s">
        <v>164</v>
      </c>
      <c r="E1808" s="9" t="s">
        <v>284</v>
      </c>
      <c r="F1808" s="9" t="s">
        <v>284</v>
      </c>
      <c r="G1808" s="9">
        <v>195.1</v>
      </c>
      <c r="H1808" s="9" t="s">
        <v>284</v>
      </c>
      <c r="I1808" s="9">
        <v>0</v>
      </c>
      <c r="J1808" s="9" t="s">
        <v>284</v>
      </c>
      <c r="K1808" s="9" t="s">
        <v>284</v>
      </c>
      <c r="L1808" s="74"/>
      <c r="M1808" s="72">
        <f t="shared" si="47"/>
        <v>195.1</v>
      </c>
    </row>
    <row r="1809" spans="1:13" ht="15">
      <c r="A1809" s="28" t="s">
        <v>1026</v>
      </c>
      <c r="B1809" s="294" t="s">
        <v>2543</v>
      </c>
      <c r="C1809" s="3"/>
      <c r="D1809" s="3"/>
      <c r="E1809" s="9" t="s">
        <v>284</v>
      </c>
      <c r="F1809" s="9" t="s">
        <v>284</v>
      </c>
      <c r="G1809" s="9" t="s">
        <v>284</v>
      </c>
      <c r="H1809" s="9" t="s">
        <v>284</v>
      </c>
      <c r="I1809" s="9">
        <v>0</v>
      </c>
      <c r="J1809" s="9" t="s">
        <v>284</v>
      </c>
      <c r="K1809" s="9">
        <v>152.49999999999818</v>
      </c>
      <c r="M1809" s="72">
        <f t="shared" si="47"/>
        <v>152.49999999999818</v>
      </c>
    </row>
    <row r="1810" spans="1:13" ht="15">
      <c r="A1810" s="28" t="s">
        <v>1027</v>
      </c>
      <c r="B1810" s="68" t="s">
        <v>845</v>
      </c>
      <c r="E1810" s="9" t="s">
        <v>284</v>
      </c>
      <c r="F1810" s="9" t="s">
        <v>284</v>
      </c>
      <c r="G1810" s="9" t="s">
        <v>284</v>
      </c>
      <c r="H1810" s="9">
        <v>143.44999999999982</v>
      </c>
      <c r="I1810" s="9">
        <v>0</v>
      </c>
      <c r="J1810" s="9" t="s">
        <v>284</v>
      </c>
      <c r="K1810" s="9" t="s">
        <v>284</v>
      </c>
      <c r="L1810" s="74"/>
      <c r="M1810" s="72">
        <f t="shared" si="47"/>
        <v>143.44999999999982</v>
      </c>
    </row>
    <row r="1811" spans="1:13" ht="15">
      <c r="A1811" s="28" t="s">
        <v>1028</v>
      </c>
      <c r="B1811" s="294" t="s">
        <v>2258</v>
      </c>
      <c r="C1811" s="3"/>
      <c r="D1811" s="3"/>
      <c r="E1811" s="9" t="s">
        <v>284</v>
      </c>
      <c r="F1811" s="9" t="s">
        <v>284</v>
      </c>
      <c r="G1811" s="9" t="s">
        <v>284</v>
      </c>
      <c r="H1811" s="9" t="s">
        <v>284</v>
      </c>
      <c r="I1811" s="9">
        <v>0</v>
      </c>
      <c r="J1811" s="9" t="s">
        <v>284</v>
      </c>
      <c r="K1811" s="9">
        <v>136.5</v>
      </c>
      <c r="M1811" s="72">
        <f t="shared" si="47"/>
        <v>136.5</v>
      </c>
    </row>
    <row r="1812" spans="1:13" ht="15">
      <c r="A1812" s="28" t="s">
        <v>1029</v>
      </c>
      <c r="B1812" s="294" t="s">
        <v>2253</v>
      </c>
      <c r="C1812" s="3"/>
      <c r="D1812" s="3"/>
      <c r="E1812" s="9" t="s">
        <v>284</v>
      </c>
      <c r="F1812" s="9" t="s">
        <v>284</v>
      </c>
      <c r="G1812" s="9" t="s">
        <v>284</v>
      </c>
      <c r="H1812" s="9" t="s">
        <v>284</v>
      </c>
      <c r="I1812" s="9">
        <v>0</v>
      </c>
      <c r="J1812" s="9" t="s">
        <v>284</v>
      </c>
      <c r="K1812" s="9">
        <v>134.19999999999618</v>
      </c>
      <c r="M1812" s="72">
        <f t="shared" si="47"/>
        <v>134.19999999999618</v>
      </c>
    </row>
    <row r="1813" spans="1:13" ht="15">
      <c r="A1813" s="28" t="s">
        <v>1030</v>
      </c>
      <c r="B1813" s="294" t="s">
        <v>2252</v>
      </c>
      <c r="C1813" s="3"/>
      <c r="D1813" s="3"/>
      <c r="E1813" s="9" t="s">
        <v>284</v>
      </c>
      <c r="F1813" s="9" t="s">
        <v>284</v>
      </c>
      <c r="G1813" s="9" t="s">
        <v>284</v>
      </c>
      <c r="H1813" s="9" t="s">
        <v>284</v>
      </c>
      <c r="I1813" s="9">
        <v>0</v>
      </c>
      <c r="J1813" s="9" t="s">
        <v>284</v>
      </c>
      <c r="K1813" s="9">
        <v>130.40000000000055</v>
      </c>
      <c r="M1813" s="72">
        <f t="shared" si="47"/>
        <v>130.40000000000055</v>
      </c>
    </row>
    <row r="1814" spans="1:13" ht="15">
      <c r="A1814" s="28" t="s">
        <v>1031</v>
      </c>
      <c r="B1814" s="294" t="s">
        <v>2281</v>
      </c>
      <c r="C1814" s="3"/>
      <c r="D1814" s="3"/>
      <c r="E1814" s="9" t="s">
        <v>284</v>
      </c>
      <c r="F1814" s="9" t="s">
        <v>284</v>
      </c>
      <c r="G1814" s="9" t="s">
        <v>284</v>
      </c>
      <c r="H1814" s="9" t="s">
        <v>284</v>
      </c>
      <c r="I1814" s="9">
        <v>0</v>
      </c>
      <c r="J1814" s="9" t="s">
        <v>284</v>
      </c>
      <c r="K1814" s="9">
        <v>97.999999999998181</v>
      </c>
      <c r="M1814" s="72">
        <f t="shared" si="47"/>
        <v>97.999999999998181</v>
      </c>
    </row>
    <row r="1815" spans="1:13" ht="15">
      <c r="A1815" s="28" t="s">
        <v>1032</v>
      </c>
      <c r="B1815" s="68" t="s">
        <v>179</v>
      </c>
      <c r="E1815" s="9">
        <v>79.5</v>
      </c>
      <c r="F1815" s="9" t="s">
        <v>284</v>
      </c>
      <c r="G1815" s="9" t="s">
        <v>284</v>
      </c>
      <c r="H1815" s="9" t="s">
        <v>284</v>
      </c>
      <c r="I1815" s="9">
        <v>0</v>
      </c>
      <c r="J1815" s="9" t="s">
        <v>284</v>
      </c>
      <c r="K1815" s="9" t="s">
        <v>284</v>
      </c>
      <c r="L1815" s="74"/>
      <c r="M1815" s="72">
        <f t="shared" si="47"/>
        <v>79.5</v>
      </c>
    </row>
    <row r="1816" spans="1:13" ht="15">
      <c r="A1816" s="28" t="s">
        <v>1033</v>
      </c>
      <c r="B1816" s="294" t="s">
        <v>2259</v>
      </c>
      <c r="C1816" s="3"/>
      <c r="D1816" s="3"/>
      <c r="E1816" s="9" t="s">
        <v>284</v>
      </c>
      <c r="F1816" s="9" t="s">
        <v>284</v>
      </c>
      <c r="G1816" s="9" t="s">
        <v>284</v>
      </c>
      <c r="H1816" s="9" t="s">
        <v>284</v>
      </c>
      <c r="I1816" s="9">
        <v>0</v>
      </c>
      <c r="J1816" s="9" t="s">
        <v>284</v>
      </c>
      <c r="K1816" s="9">
        <v>37.099999999998545</v>
      </c>
      <c r="M1816" s="72">
        <f t="shared" si="47"/>
        <v>37.099999999998545</v>
      </c>
    </row>
    <row r="1817" spans="1:13" ht="15">
      <c r="A1817" s="28" t="s">
        <v>1034</v>
      </c>
      <c r="B1817" s="235" t="s">
        <v>1821</v>
      </c>
      <c r="C1817" s="3"/>
      <c r="D1817" s="3"/>
      <c r="E1817" s="9" t="s">
        <v>284</v>
      </c>
      <c r="F1817" s="9" t="s">
        <v>284</v>
      </c>
      <c r="G1817" s="9" t="s">
        <v>284</v>
      </c>
      <c r="H1817" s="9" t="s">
        <v>284</v>
      </c>
      <c r="I1817" s="9">
        <v>0</v>
      </c>
      <c r="J1817" s="9" t="s">
        <v>284</v>
      </c>
      <c r="K1817" s="9" t="s">
        <v>284</v>
      </c>
      <c r="L1817" s="74"/>
      <c r="M1817" s="72">
        <f t="shared" si="47"/>
        <v>0</v>
      </c>
    </row>
    <row r="1818" spans="1:13" ht="15">
      <c r="A1818" s="28" t="s">
        <v>1035</v>
      </c>
      <c r="B1818" s="240" t="s">
        <v>1832</v>
      </c>
      <c r="C1818" s="3"/>
      <c r="D1818" s="3"/>
      <c r="E1818" s="9" t="s">
        <v>284</v>
      </c>
      <c r="F1818" s="9" t="s">
        <v>284</v>
      </c>
      <c r="G1818" s="9" t="s">
        <v>284</v>
      </c>
      <c r="H1818" s="9" t="s">
        <v>284</v>
      </c>
      <c r="I1818" s="9">
        <v>0</v>
      </c>
      <c r="J1818" s="9" t="s">
        <v>284</v>
      </c>
      <c r="K1818" s="9" t="s">
        <v>284</v>
      </c>
      <c r="L1818" s="74"/>
      <c r="M1818" s="72">
        <f t="shared" si="47"/>
        <v>0</v>
      </c>
    </row>
    <row r="1819" spans="1:13" ht="15">
      <c r="A1819" s="28" t="s">
        <v>1036</v>
      </c>
      <c r="B1819" s="240" t="s">
        <v>1831</v>
      </c>
      <c r="C1819" s="3"/>
      <c r="D1819" s="3"/>
      <c r="E1819" s="9" t="s">
        <v>284</v>
      </c>
      <c r="F1819" s="9" t="s">
        <v>284</v>
      </c>
      <c r="G1819" s="9" t="s">
        <v>284</v>
      </c>
      <c r="H1819" s="9" t="s">
        <v>284</v>
      </c>
      <c r="I1819" s="9">
        <v>0</v>
      </c>
      <c r="J1819" s="9" t="s">
        <v>284</v>
      </c>
      <c r="K1819" s="9" t="s">
        <v>284</v>
      </c>
      <c r="L1819" s="74"/>
      <c r="M1819" s="72">
        <f t="shared" si="47"/>
        <v>0</v>
      </c>
    </row>
    <row r="1820" spans="1:13" ht="15">
      <c r="A1820" s="28" t="s">
        <v>1037</v>
      </c>
      <c r="B1820" s="240" t="s">
        <v>1829</v>
      </c>
      <c r="C1820" s="3"/>
      <c r="D1820" s="3"/>
      <c r="E1820" s="9" t="s">
        <v>284</v>
      </c>
      <c r="F1820" s="9" t="s">
        <v>284</v>
      </c>
      <c r="G1820" s="9" t="s">
        <v>284</v>
      </c>
      <c r="H1820" s="9" t="s">
        <v>284</v>
      </c>
      <c r="I1820" s="9">
        <v>0</v>
      </c>
      <c r="J1820" s="9" t="s">
        <v>284</v>
      </c>
      <c r="K1820" s="9" t="s">
        <v>284</v>
      </c>
      <c r="L1820" s="74"/>
      <c r="M1820" s="72">
        <f t="shared" si="47"/>
        <v>0</v>
      </c>
    </row>
    <row r="1821" spans="1:13" ht="15">
      <c r="A1821" s="28" t="s">
        <v>1038</v>
      </c>
      <c r="B1821" s="240" t="s">
        <v>1857</v>
      </c>
      <c r="C1821" s="3"/>
      <c r="D1821" s="3"/>
      <c r="E1821" s="9" t="s">
        <v>284</v>
      </c>
      <c r="F1821" s="9" t="s">
        <v>284</v>
      </c>
      <c r="G1821" s="9" t="s">
        <v>284</v>
      </c>
      <c r="H1821" s="9" t="s">
        <v>284</v>
      </c>
      <c r="I1821" s="9">
        <v>0</v>
      </c>
      <c r="J1821" s="9" t="s">
        <v>284</v>
      </c>
      <c r="K1821" s="9" t="s">
        <v>284</v>
      </c>
      <c r="L1821" s="74"/>
      <c r="M1821" s="72">
        <f t="shared" si="47"/>
        <v>0</v>
      </c>
    </row>
    <row r="1822" spans="1:13" ht="15">
      <c r="A1822" s="28" t="s">
        <v>3838</v>
      </c>
      <c r="B1822" s="240" t="s">
        <v>1839</v>
      </c>
      <c r="C1822" s="3"/>
      <c r="D1822" s="3"/>
      <c r="E1822" s="9" t="s">
        <v>284</v>
      </c>
      <c r="F1822" s="9" t="s">
        <v>284</v>
      </c>
      <c r="G1822" s="9" t="s">
        <v>284</v>
      </c>
      <c r="H1822" s="9" t="s">
        <v>284</v>
      </c>
      <c r="I1822" s="9">
        <v>0</v>
      </c>
      <c r="J1822" s="9" t="s">
        <v>284</v>
      </c>
      <c r="K1822" s="9" t="s">
        <v>284</v>
      </c>
      <c r="M1822" s="72">
        <f t="shared" si="47"/>
        <v>0</v>
      </c>
    </row>
    <row r="1823" spans="1:13" ht="15">
      <c r="A1823" s="28"/>
      <c r="B1823" s="68"/>
      <c r="E1823" s="9"/>
      <c r="F1823" s="9"/>
      <c r="G1823" s="9"/>
      <c r="H1823" s="9"/>
      <c r="L1823" s="74"/>
      <c r="M1823" s="72"/>
    </row>
    <row r="1824" spans="1:13" ht="15">
      <c r="A1824" s="28"/>
      <c r="B1824" s="68"/>
      <c r="E1824" s="9"/>
      <c r="L1824" s="74"/>
    </row>
    <row r="1825" spans="1:23" ht="15">
      <c r="A1825" s="28"/>
      <c r="B1825" s="68"/>
      <c r="E1825" s="9"/>
      <c r="L1825" s="74"/>
    </row>
    <row r="1826" spans="1:23" ht="25.5">
      <c r="A1826" s="23" t="s">
        <v>176</v>
      </c>
      <c r="L1826" s="74"/>
    </row>
    <row r="1827" spans="1:23">
      <c r="L1827" s="74"/>
    </row>
    <row r="1828" spans="1:23" ht="15">
      <c r="A1828" s="40"/>
      <c r="B1828" s="40"/>
      <c r="C1828" s="40"/>
      <c r="D1828" s="40"/>
      <c r="E1828" s="66">
        <v>2016</v>
      </c>
      <c r="F1828" s="66">
        <v>2017</v>
      </c>
      <c r="G1828" s="66">
        <v>2018</v>
      </c>
      <c r="H1828" s="66">
        <v>2019</v>
      </c>
      <c r="I1828" s="66">
        <v>2020</v>
      </c>
      <c r="J1828" s="66">
        <v>2021</v>
      </c>
      <c r="K1828" s="66">
        <v>2022</v>
      </c>
      <c r="L1828" s="74"/>
      <c r="M1828" s="75" t="s">
        <v>40</v>
      </c>
    </row>
    <row r="1829" spans="1:23" ht="15">
      <c r="A1829" s="28" t="s">
        <v>0</v>
      </c>
      <c r="B1829" s="68" t="s">
        <v>25</v>
      </c>
      <c r="E1829" s="224">
        <v>474.7</v>
      </c>
      <c r="F1829" s="222">
        <v>389.8</v>
      </c>
      <c r="G1829" s="227">
        <v>417.4</v>
      </c>
      <c r="H1829" s="9">
        <v>344.00000000000182</v>
      </c>
      <c r="I1829" s="224">
        <v>378.70000000000073</v>
      </c>
      <c r="J1829" s="9">
        <v>559.70000000000164</v>
      </c>
      <c r="K1829" s="9">
        <v>138.19999999999709</v>
      </c>
      <c r="M1829" s="72">
        <f t="shared" ref="M1829:M1860" si="48">SUM(E1829:K1829)</f>
        <v>2702.5000000000014</v>
      </c>
      <c r="O1829" t="s">
        <v>2034</v>
      </c>
      <c r="R1829" t="s">
        <v>2035</v>
      </c>
      <c r="S1829" s="294"/>
      <c r="T1829" s="68"/>
      <c r="U1829" s="396"/>
      <c r="V1829" s="68"/>
      <c r="W1829" s="68"/>
    </row>
    <row r="1830" spans="1:23" ht="15">
      <c r="A1830" s="28" t="s">
        <v>2</v>
      </c>
      <c r="B1830" s="68" t="s">
        <v>9</v>
      </c>
      <c r="E1830" s="9">
        <v>291.39999999999998</v>
      </c>
      <c r="F1830" s="9">
        <v>220.2</v>
      </c>
      <c r="G1830" s="224">
        <v>586.75</v>
      </c>
      <c r="H1830" s="9">
        <v>146.50000000000273</v>
      </c>
      <c r="I1830" s="9">
        <v>258.00000000000182</v>
      </c>
      <c r="J1830" s="9">
        <v>563.50000000000091</v>
      </c>
      <c r="K1830" s="9">
        <v>269.99999999999727</v>
      </c>
      <c r="M1830" s="72">
        <f t="shared" si="48"/>
        <v>2336.3500000000026</v>
      </c>
      <c r="O1830" t="s">
        <v>287</v>
      </c>
      <c r="R1830" t="s">
        <v>1976</v>
      </c>
      <c r="S1830" s="235"/>
      <c r="T1830" s="68"/>
      <c r="U1830" s="396"/>
      <c r="V1830" s="68"/>
      <c r="W1830" s="68"/>
    </row>
    <row r="1831" spans="1:23" ht="15">
      <c r="A1831" s="28" t="s">
        <v>3</v>
      </c>
      <c r="B1831" s="68" t="s">
        <v>17</v>
      </c>
      <c r="E1831" s="222">
        <v>442.1</v>
      </c>
      <c r="F1831" s="227">
        <v>347.5</v>
      </c>
      <c r="G1831" s="9">
        <v>241.75</v>
      </c>
      <c r="H1831" s="9">
        <v>322.30000000000018</v>
      </c>
      <c r="I1831" s="9">
        <v>111.80000000000109</v>
      </c>
      <c r="J1831" s="9">
        <v>477.60000000000582</v>
      </c>
      <c r="K1831" s="9">
        <v>332.30000000000109</v>
      </c>
      <c r="M1831" s="72">
        <f t="shared" si="48"/>
        <v>2275.3500000000081</v>
      </c>
      <c r="O1831" t="s">
        <v>359</v>
      </c>
      <c r="S1831" s="68"/>
      <c r="T1831" s="68"/>
      <c r="U1831" s="397"/>
      <c r="V1831" s="68"/>
      <c r="W1831" s="68"/>
    </row>
    <row r="1832" spans="1:23" ht="15">
      <c r="A1832" s="28" t="s">
        <v>5</v>
      </c>
      <c r="B1832" s="68" t="s">
        <v>31</v>
      </c>
      <c r="E1832" s="9">
        <v>250</v>
      </c>
      <c r="F1832" s="9">
        <v>67.900000000000006</v>
      </c>
      <c r="G1832" s="227">
        <v>306</v>
      </c>
      <c r="H1832" s="227">
        <v>417.5</v>
      </c>
      <c r="I1832" s="227">
        <v>332.90000000000146</v>
      </c>
      <c r="J1832" s="222">
        <v>647.50000000000364</v>
      </c>
      <c r="K1832" s="9">
        <v>148.50000000000364</v>
      </c>
      <c r="M1832" s="72">
        <f t="shared" si="48"/>
        <v>2170.3000000000088</v>
      </c>
      <c r="O1832" t="s">
        <v>3811</v>
      </c>
      <c r="R1832" s="21" t="s">
        <v>3812</v>
      </c>
      <c r="S1832" s="294"/>
      <c r="T1832" s="68"/>
      <c r="U1832" s="396"/>
      <c r="V1832" s="68"/>
      <c r="W1832" s="68"/>
    </row>
    <row r="1833" spans="1:23" ht="15">
      <c r="A1833" s="28" t="s">
        <v>7</v>
      </c>
      <c r="B1833" s="68" t="s">
        <v>27</v>
      </c>
      <c r="E1833" s="9">
        <v>246.3</v>
      </c>
      <c r="F1833" s="227">
        <v>282.60000000000002</v>
      </c>
      <c r="G1833" s="223">
        <v>514.20000000000005</v>
      </c>
      <c r="H1833" s="9">
        <v>99.000000000001819</v>
      </c>
      <c r="I1833" s="227">
        <v>332.29999999999927</v>
      </c>
      <c r="J1833" s="9">
        <v>557.49999999999818</v>
      </c>
      <c r="K1833" s="9">
        <v>129.899999999996</v>
      </c>
      <c r="M1833" s="72">
        <f t="shared" si="48"/>
        <v>2161.7999999999956</v>
      </c>
      <c r="O1833" t="s">
        <v>2037</v>
      </c>
      <c r="S1833" s="235"/>
      <c r="T1833" s="68"/>
      <c r="U1833" s="396"/>
      <c r="V1833" s="68"/>
      <c r="W1833" s="68"/>
    </row>
    <row r="1834" spans="1:23" ht="15">
      <c r="A1834" s="28" t="s">
        <v>8</v>
      </c>
      <c r="B1834" s="68" t="s">
        <v>11</v>
      </c>
      <c r="E1834" s="227">
        <v>340.8</v>
      </c>
      <c r="F1834" s="223">
        <v>354.8</v>
      </c>
      <c r="G1834" s="227">
        <v>350.1</v>
      </c>
      <c r="H1834" s="9">
        <v>210.90000000000327</v>
      </c>
      <c r="I1834" s="9">
        <v>78.000000000003638</v>
      </c>
      <c r="J1834" s="9">
        <v>537.59999999999854</v>
      </c>
      <c r="K1834" s="9">
        <v>222.19999999999982</v>
      </c>
      <c r="M1834" s="72">
        <f t="shared" si="48"/>
        <v>2094.4000000000051</v>
      </c>
      <c r="O1834" t="s">
        <v>360</v>
      </c>
      <c r="S1834" s="235"/>
      <c r="T1834" s="68"/>
      <c r="U1834" s="396"/>
      <c r="V1834" s="68"/>
      <c r="W1834" s="68"/>
    </row>
    <row r="1835" spans="1:23" ht="15">
      <c r="A1835" s="28" t="s">
        <v>10</v>
      </c>
      <c r="B1835" s="68" t="s">
        <v>13</v>
      </c>
      <c r="E1835" s="9">
        <v>263.60000000000002</v>
      </c>
      <c r="F1835" s="224">
        <v>464.3</v>
      </c>
      <c r="G1835" s="9">
        <v>9.9</v>
      </c>
      <c r="H1835" s="9">
        <v>343.19999999999618</v>
      </c>
      <c r="I1835" s="9">
        <v>175.5</v>
      </c>
      <c r="J1835" s="9">
        <v>576.20000000000164</v>
      </c>
      <c r="K1835" s="9">
        <v>239.19999999999709</v>
      </c>
      <c r="M1835" s="72">
        <f t="shared" si="48"/>
        <v>2071.8999999999951</v>
      </c>
      <c r="O1835" t="s">
        <v>287</v>
      </c>
      <c r="R1835" t="s">
        <v>1976</v>
      </c>
      <c r="S1835" s="294"/>
      <c r="T1835" s="68"/>
      <c r="U1835" s="396"/>
      <c r="V1835" s="68"/>
      <c r="W1835" s="68"/>
    </row>
    <row r="1836" spans="1:23" ht="15">
      <c r="A1836" s="28" t="s">
        <v>12</v>
      </c>
      <c r="B1836" s="68" t="s">
        <v>37</v>
      </c>
      <c r="E1836" s="227">
        <v>328.8</v>
      </c>
      <c r="F1836" s="9">
        <v>164.4</v>
      </c>
      <c r="G1836" s="227">
        <v>382.5</v>
      </c>
      <c r="H1836" s="227">
        <v>438.19999999999709</v>
      </c>
      <c r="I1836" s="9">
        <v>218.5</v>
      </c>
      <c r="J1836" s="9">
        <v>461.99999999999818</v>
      </c>
      <c r="K1836" s="9">
        <v>66.899999999997817</v>
      </c>
      <c r="M1836" s="72">
        <f t="shared" si="48"/>
        <v>2061.2999999999929</v>
      </c>
      <c r="O1836" t="s">
        <v>1088</v>
      </c>
      <c r="S1836" s="294"/>
      <c r="T1836" s="68"/>
      <c r="U1836" s="396"/>
      <c r="V1836" s="68"/>
      <c r="W1836" s="68"/>
    </row>
    <row r="1837" spans="1:23" ht="15">
      <c r="A1837" s="28" t="s">
        <v>14</v>
      </c>
      <c r="B1837" s="68" t="s">
        <v>33</v>
      </c>
      <c r="E1837" s="227">
        <v>327.60000000000002</v>
      </c>
      <c r="F1837" s="9">
        <v>189.9</v>
      </c>
      <c r="G1837" s="9">
        <v>263</v>
      </c>
      <c r="H1837" s="9">
        <v>260.70000000000073</v>
      </c>
      <c r="I1837" s="9">
        <v>164.19999999999709</v>
      </c>
      <c r="J1837" s="9">
        <v>484.09999999999945</v>
      </c>
      <c r="K1837" s="227">
        <v>338.50000000000091</v>
      </c>
      <c r="M1837" s="72">
        <f t="shared" si="48"/>
        <v>2027.9999999999982</v>
      </c>
      <c r="O1837" t="s">
        <v>328</v>
      </c>
      <c r="S1837" s="294"/>
      <c r="T1837" s="68"/>
      <c r="U1837" s="396"/>
      <c r="V1837" s="68"/>
      <c r="W1837" s="68"/>
    </row>
    <row r="1838" spans="1:23" ht="15">
      <c r="A1838" s="28" t="s">
        <v>16</v>
      </c>
      <c r="B1838" s="68" t="s">
        <v>23</v>
      </c>
      <c r="E1838" s="9">
        <v>215.3</v>
      </c>
      <c r="F1838" s="9">
        <v>84.3</v>
      </c>
      <c r="G1838" s="9">
        <v>151.30000000000001</v>
      </c>
      <c r="H1838" s="9">
        <v>341.90000000000146</v>
      </c>
      <c r="I1838" s="227">
        <v>268.80000000000291</v>
      </c>
      <c r="J1838" s="9">
        <v>547</v>
      </c>
      <c r="K1838" s="9">
        <v>330.84999999999854</v>
      </c>
      <c r="M1838" s="72">
        <f t="shared" si="48"/>
        <v>1939.450000000003</v>
      </c>
      <c r="O1838" t="s">
        <v>299</v>
      </c>
      <c r="S1838" s="235"/>
      <c r="T1838" s="68"/>
      <c r="U1838" s="397"/>
      <c r="V1838" s="68"/>
      <c r="W1838" s="68"/>
    </row>
    <row r="1839" spans="1:23" ht="15">
      <c r="A1839" s="28" t="s">
        <v>18</v>
      </c>
      <c r="B1839" s="68" t="s">
        <v>21</v>
      </c>
      <c r="E1839" s="227">
        <v>409.4</v>
      </c>
      <c r="F1839" s="227">
        <v>332.5</v>
      </c>
      <c r="G1839" s="9">
        <v>225.5</v>
      </c>
      <c r="H1839" s="9">
        <v>220.69999999999891</v>
      </c>
      <c r="I1839" s="9">
        <v>116.99999999999818</v>
      </c>
      <c r="J1839" s="9">
        <v>536.99999999999818</v>
      </c>
      <c r="K1839" s="9">
        <v>48.900000000001455</v>
      </c>
      <c r="M1839" s="72">
        <f t="shared" si="48"/>
        <v>1890.9999999999968</v>
      </c>
      <c r="O1839" t="s">
        <v>309</v>
      </c>
      <c r="S1839" s="68"/>
      <c r="T1839" s="68"/>
      <c r="U1839" s="396"/>
      <c r="V1839" s="68"/>
      <c r="W1839" s="68"/>
    </row>
    <row r="1840" spans="1:23" ht="15">
      <c r="A1840" s="28" t="s">
        <v>20</v>
      </c>
      <c r="B1840" s="68" t="s">
        <v>162</v>
      </c>
      <c r="E1840" s="9" t="s">
        <v>284</v>
      </c>
      <c r="F1840" s="9" t="s">
        <v>284</v>
      </c>
      <c r="G1840" s="227">
        <v>438</v>
      </c>
      <c r="H1840" s="227">
        <v>444.39999999999782</v>
      </c>
      <c r="I1840" s="9">
        <v>154.10000000000036</v>
      </c>
      <c r="J1840" s="9">
        <v>478.70000000000073</v>
      </c>
      <c r="K1840" s="9">
        <v>294.50000000000182</v>
      </c>
      <c r="M1840" s="72">
        <f t="shared" si="48"/>
        <v>1809.7000000000007</v>
      </c>
      <c r="O1840" t="s">
        <v>315</v>
      </c>
      <c r="S1840" s="294"/>
      <c r="T1840" s="68"/>
      <c r="U1840" s="396"/>
      <c r="V1840" s="68"/>
      <c r="W1840" s="68"/>
    </row>
    <row r="1841" spans="1:23" ht="15">
      <c r="A1841" s="28" t="s">
        <v>22</v>
      </c>
      <c r="B1841" s="68" t="s">
        <v>155</v>
      </c>
      <c r="E1841" s="9" t="s">
        <v>284</v>
      </c>
      <c r="F1841" s="9" t="s">
        <v>284</v>
      </c>
      <c r="G1841" s="222">
        <v>526.79999999999995</v>
      </c>
      <c r="H1841" s="9">
        <v>263.39999999999873</v>
      </c>
      <c r="I1841" s="227">
        <v>312.79999999999927</v>
      </c>
      <c r="J1841" s="9">
        <v>545.49999999999909</v>
      </c>
      <c r="K1841" s="9">
        <v>154.5</v>
      </c>
      <c r="M1841" s="72">
        <f t="shared" si="48"/>
        <v>1802.999999999997</v>
      </c>
      <c r="O1841" t="s">
        <v>345</v>
      </c>
      <c r="S1841" s="68"/>
      <c r="T1841" s="68"/>
      <c r="U1841" s="396"/>
      <c r="V1841" s="68"/>
      <c r="W1841" s="68"/>
    </row>
    <row r="1842" spans="1:23" ht="15">
      <c r="A1842" s="28" t="s">
        <v>24</v>
      </c>
      <c r="B1842" s="68" t="s">
        <v>6</v>
      </c>
      <c r="E1842" s="9">
        <v>247.5</v>
      </c>
      <c r="F1842" s="9">
        <v>93.8</v>
      </c>
      <c r="G1842" s="9">
        <v>195.9</v>
      </c>
      <c r="H1842" s="9">
        <v>286.699999999998</v>
      </c>
      <c r="I1842" s="9">
        <v>171.60000000000218</v>
      </c>
      <c r="J1842" s="9">
        <v>516.5</v>
      </c>
      <c r="K1842" s="9" t="s">
        <v>284</v>
      </c>
      <c r="M1842" s="72">
        <f t="shared" si="48"/>
        <v>1512.0000000000002</v>
      </c>
      <c r="S1842" s="294"/>
      <c r="T1842" s="68"/>
      <c r="U1842" s="397"/>
      <c r="V1842" s="68"/>
      <c r="W1842" s="68"/>
    </row>
    <row r="1843" spans="1:23" ht="15">
      <c r="A1843" s="28" t="s">
        <v>26</v>
      </c>
      <c r="B1843" s="68" t="s">
        <v>834</v>
      </c>
      <c r="E1843" s="9" t="s">
        <v>284</v>
      </c>
      <c r="F1843" s="9" t="s">
        <v>284</v>
      </c>
      <c r="G1843" s="9" t="s">
        <v>284</v>
      </c>
      <c r="H1843" s="224">
        <v>505.60000000000127</v>
      </c>
      <c r="I1843" s="9">
        <v>195.40000000000146</v>
      </c>
      <c r="J1843" s="9">
        <v>489.49999999999818</v>
      </c>
      <c r="K1843" s="9">
        <v>314.49999999999909</v>
      </c>
      <c r="M1843" s="72">
        <f t="shared" si="48"/>
        <v>1505</v>
      </c>
      <c r="O1843" t="s">
        <v>287</v>
      </c>
      <c r="R1843" t="s">
        <v>1976</v>
      </c>
      <c r="S1843" s="68"/>
      <c r="T1843" s="68"/>
      <c r="U1843" s="396"/>
      <c r="V1843" s="68"/>
      <c r="W1843" s="68"/>
    </row>
    <row r="1844" spans="1:23" ht="15">
      <c r="A1844" s="28" t="s">
        <v>28</v>
      </c>
      <c r="B1844" s="68" t="s">
        <v>15</v>
      </c>
      <c r="E1844" s="227">
        <v>331.7</v>
      </c>
      <c r="F1844" s="9">
        <v>91.6</v>
      </c>
      <c r="G1844" s="9">
        <v>91.3</v>
      </c>
      <c r="H1844" s="9">
        <v>147.30000000000018</v>
      </c>
      <c r="I1844" s="9">
        <v>239.49999999999636</v>
      </c>
      <c r="J1844" s="9">
        <v>453.00000000000182</v>
      </c>
      <c r="K1844" s="9">
        <v>134.19999999999982</v>
      </c>
      <c r="M1844" s="72">
        <f t="shared" si="48"/>
        <v>1488.5999999999981</v>
      </c>
      <c r="O1844" t="s">
        <v>303</v>
      </c>
      <c r="S1844" s="294"/>
      <c r="T1844" s="68"/>
      <c r="U1844" s="397"/>
      <c r="V1844" s="68"/>
      <c r="W1844" s="68"/>
    </row>
    <row r="1845" spans="1:23" ht="15">
      <c r="A1845" s="28" t="s">
        <v>30</v>
      </c>
      <c r="B1845" s="68" t="s">
        <v>142</v>
      </c>
      <c r="E1845" s="9" t="s">
        <v>284</v>
      </c>
      <c r="F1845" s="227">
        <v>265</v>
      </c>
      <c r="G1845" s="9">
        <v>280.8</v>
      </c>
      <c r="H1845" s="9">
        <v>206.99999999999818</v>
      </c>
      <c r="I1845" s="9">
        <v>2.5999999999985448</v>
      </c>
      <c r="J1845" s="9">
        <v>472.79999999999745</v>
      </c>
      <c r="K1845" s="9">
        <v>249.50000000000182</v>
      </c>
      <c r="M1845" s="72">
        <f t="shared" si="48"/>
        <v>1477.699999999996</v>
      </c>
      <c r="O1845" t="s">
        <v>294</v>
      </c>
      <c r="S1845" s="68"/>
      <c r="T1845" s="68"/>
      <c r="U1845" s="396"/>
      <c r="V1845" s="68"/>
      <c r="W1845" s="68"/>
    </row>
    <row r="1846" spans="1:23" ht="15">
      <c r="A1846" s="28" t="s">
        <v>32</v>
      </c>
      <c r="B1846" s="68" t="s">
        <v>143</v>
      </c>
      <c r="E1846" s="9" t="s">
        <v>284</v>
      </c>
      <c r="F1846" s="9">
        <v>202</v>
      </c>
      <c r="G1846" s="9">
        <v>203.5</v>
      </c>
      <c r="H1846" s="9">
        <v>320</v>
      </c>
      <c r="I1846" s="9">
        <v>65.299999999997453</v>
      </c>
      <c r="J1846" s="9">
        <v>504</v>
      </c>
      <c r="K1846" s="9">
        <v>175.20000000000073</v>
      </c>
      <c r="M1846" s="72">
        <f t="shared" si="48"/>
        <v>1469.9999999999982</v>
      </c>
      <c r="S1846" s="294"/>
      <c r="T1846" s="68"/>
      <c r="U1846" s="396"/>
      <c r="V1846" s="68"/>
      <c r="W1846" s="68"/>
    </row>
    <row r="1847" spans="1:23" ht="15">
      <c r="A1847" s="28" t="s">
        <v>34</v>
      </c>
      <c r="B1847" s="68" t="s">
        <v>854</v>
      </c>
      <c r="E1847" s="9" t="s">
        <v>284</v>
      </c>
      <c r="F1847" s="9" t="s">
        <v>284</v>
      </c>
      <c r="G1847" s="9" t="s">
        <v>284</v>
      </c>
      <c r="H1847" s="227">
        <v>430.80000000000018</v>
      </c>
      <c r="I1847" s="223">
        <v>367.79999999999563</v>
      </c>
      <c r="J1847" s="9">
        <v>525.50000000000091</v>
      </c>
      <c r="K1847" s="9">
        <v>145.10000000000036</v>
      </c>
      <c r="M1847" s="72">
        <f t="shared" si="48"/>
        <v>1469.1999999999971</v>
      </c>
      <c r="O1847" t="s">
        <v>2036</v>
      </c>
      <c r="S1847" s="294"/>
      <c r="T1847" s="68"/>
      <c r="U1847" s="396"/>
      <c r="V1847" s="68"/>
      <c r="W1847" s="68"/>
    </row>
    <row r="1848" spans="1:23" ht="15">
      <c r="A1848" s="28" t="s">
        <v>36</v>
      </c>
      <c r="B1848" s="68" t="s">
        <v>141</v>
      </c>
      <c r="E1848" s="9" t="s">
        <v>284</v>
      </c>
      <c r="F1848" s="9">
        <v>208.5</v>
      </c>
      <c r="G1848" s="9">
        <v>177.9</v>
      </c>
      <c r="H1848" s="9">
        <v>208.80000000000109</v>
      </c>
      <c r="I1848" s="9">
        <v>214.79999999999563</v>
      </c>
      <c r="J1848" s="9">
        <v>530.00000000000364</v>
      </c>
      <c r="K1848" s="9">
        <v>121.10000000000036</v>
      </c>
      <c r="M1848" s="72">
        <f t="shared" si="48"/>
        <v>1461.1000000000008</v>
      </c>
      <c r="S1848" s="294"/>
      <c r="T1848" s="68"/>
      <c r="U1848" s="397"/>
      <c r="V1848" s="68"/>
      <c r="W1848" s="68"/>
    </row>
    <row r="1849" spans="1:23" ht="15">
      <c r="A1849" s="28" t="s">
        <v>38</v>
      </c>
      <c r="B1849" s="68" t="s">
        <v>154</v>
      </c>
      <c r="E1849" s="9" t="s">
        <v>284</v>
      </c>
      <c r="F1849" s="9" t="s">
        <v>284</v>
      </c>
      <c r="G1849" s="9">
        <v>217.5</v>
      </c>
      <c r="H1849" s="9">
        <v>240.59999999999673</v>
      </c>
      <c r="I1849" s="9">
        <v>225.40000000000509</v>
      </c>
      <c r="J1849" s="227">
        <v>597.50000000000364</v>
      </c>
      <c r="K1849" s="9">
        <v>170.69999999999891</v>
      </c>
      <c r="M1849" s="72">
        <f t="shared" si="48"/>
        <v>1451.7000000000044</v>
      </c>
      <c r="O1849" t="s">
        <v>290</v>
      </c>
      <c r="S1849" s="235"/>
      <c r="T1849" s="68"/>
      <c r="U1849" s="396"/>
      <c r="V1849" s="68"/>
      <c r="W1849" s="68"/>
    </row>
    <row r="1850" spans="1:23" ht="15">
      <c r="A1850" s="28" t="s">
        <v>145</v>
      </c>
      <c r="B1850" s="68" t="s">
        <v>39</v>
      </c>
      <c r="E1850" s="9">
        <v>63.6</v>
      </c>
      <c r="F1850" s="227">
        <v>265.5</v>
      </c>
      <c r="G1850" s="9">
        <v>165</v>
      </c>
      <c r="H1850" s="9">
        <v>292.70000000000073</v>
      </c>
      <c r="I1850" s="9">
        <v>67.500000000003638</v>
      </c>
      <c r="J1850" s="9">
        <v>451.60000000000127</v>
      </c>
      <c r="K1850" s="9">
        <v>137.40000000000055</v>
      </c>
      <c r="M1850" s="72">
        <f t="shared" si="48"/>
        <v>1443.3000000000061</v>
      </c>
      <c r="O1850" t="s">
        <v>293</v>
      </c>
      <c r="S1850" s="68"/>
      <c r="T1850" s="68"/>
      <c r="U1850" s="397"/>
      <c r="V1850" s="68"/>
      <c r="W1850" s="68"/>
    </row>
    <row r="1851" spans="1:23" ht="15">
      <c r="A1851" s="28" t="s">
        <v>146</v>
      </c>
      <c r="B1851" s="68" t="s">
        <v>859</v>
      </c>
      <c r="E1851" s="9" t="s">
        <v>284</v>
      </c>
      <c r="F1851" s="9" t="s">
        <v>284</v>
      </c>
      <c r="G1851" s="9" t="s">
        <v>284</v>
      </c>
      <c r="H1851" s="222">
        <v>484.49999999999909</v>
      </c>
      <c r="I1851" s="9">
        <v>139.29999999999927</v>
      </c>
      <c r="J1851" s="9">
        <v>529.59999999999764</v>
      </c>
      <c r="K1851" s="9">
        <v>209.60000000000036</v>
      </c>
      <c r="M1851" s="72">
        <f t="shared" si="48"/>
        <v>1362.9999999999964</v>
      </c>
      <c r="O1851" t="s">
        <v>306</v>
      </c>
      <c r="S1851" s="294"/>
      <c r="T1851" s="68"/>
      <c r="U1851" s="396"/>
      <c r="V1851" s="68"/>
      <c r="W1851" s="68"/>
    </row>
    <row r="1852" spans="1:23" ht="15">
      <c r="A1852" s="28" t="s">
        <v>147</v>
      </c>
      <c r="B1852" s="68" t="s">
        <v>1</v>
      </c>
      <c r="E1852" s="9">
        <v>232.6</v>
      </c>
      <c r="F1852" s="227">
        <v>222</v>
      </c>
      <c r="G1852" s="9">
        <v>102.3</v>
      </c>
      <c r="H1852" s="9">
        <v>181.39999999999964</v>
      </c>
      <c r="I1852" s="69" t="s">
        <v>285</v>
      </c>
      <c r="J1852" s="9">
        <v>330.10000000000036</v>
      </c>
      <c r="K1852" s="9">
        <v>273.70000000000164</v>
      </c>
      <c r="M1852" s="72">
        <f t="shared" si="48"/>
        <v>1342.1000000000017</v>
      </c>
      <c r="O1852" t="s">
        <v>299</v>
      </c>
      <c r="S1852" s="68"/>
      <c r="T1852" s="68"/>
      <c r="U1852" s="396"/>
      <c r="V1852" s="68"/>
      <c r="W1852" s="68"/>
    </row>
    <row r="1853" spans="1:23" ht="15">
      <c r="A1853" s="28" t="s">
        <v>151</v>
      </c>
      <c r="B1853" s="68" t="s">
        <v>835</v>
      </c>
      <c r="E1853" s="9" t="s">
        <v>284</v>
      </c>
      <c r="F1853" s="9" t="s">
        <v>284</v>
      </c>
      <c r="G1853" s="9" t="s">
        <v>284</v>
      </c>
      <c r="H1853" s="9">
        <v>232.60000000000127</v>
      </c>
      <c r="I1853" s="9">
        <v>164.600000000004</v>
      </c>
      <c r="J1853" s="9">
        <v>533.70000000000073</v>
      </c>
      <c r="K1853" s="227">
        <v>395.99999999999909</v>
      </c>
      <c r="M1853" s="72">
        <f t="shared" si="48"/>
        <v>1326.9000000000051</v>
      </c>
      <c r="O1853" t="s">
        <v>303</v>
      </c>
      <c r="S1853" s="294"/>
      <c r="T1853" s="68"/>
      <c r="U1853" s="396"/>
      <c r="V1853" s="68"/>
      <c r="W1853" s="68"/>
    </row>
    <row r="1854" spans="1:23" ht="15">
      <c r="A1854" s="28" t="s">
        <v>157</v>
      </c>
      <c r="B1854" s="68" t="s">
        <v>867</v>
      </c>
      <c r="E1854" s="9" t="s">
        <v>284</v>
      </c>
      <c r="F1854" s="9" t="s">
        <v>284</v>
      </c>
      <c r="G1854" s="9" t="s">
        <v>284</v>
      </c>
      <c r="H1854" s="227">
        <v>375.99999999999818</v>
      </c>
      <c r="I1854" s="9">
        <v>93.5</v>
      </c>
      <c r="J1854" s="227">
        <v>597.20000000000073</v>
      </c>
      <c r="K1854" s="9">
        <v>257.84999999999764</v>
      </c>
      <c r="M1854" s="72">
        <f t="shared" si="48"/>
        <v>1324.5499999999965</v>
      </c>
      <c r="O1854" t="s">
        <v>334</v>
      </c>
      <c r="S1854" s="68"/>
      <c r="T1854" s="68"/>
      <c r="U1854" s="396"/>
      <c r="V1854" s="68"/>
      <c r="W1854" s="68"/>
    </row>
    <row r="1855" spans="1:23" ht="15">
      <c r="A1855" s="28" t="s">
        <v>159</v>
      </c>
      <c r="B1855" s="68" t="s">
        <v>19</v>
      </c>
      <c r="E1855" s="227">
        <v>328.9</v>
      </c>
      <c r="F1855" s="9">
        <v>160.80000000000001</v>
      </c>
      <c r="G1855" s="9">
        <v>34.200000000000003</v>
      </c>
      <c r="H1855" s="9">
        <v>247.10000000000036</v>
      </c>
      <c r="I1855" s="9">
        <v>22.000000000001819</v>
      </c>
      <c r="J1855" s="9">
        <v>521.10000000000127</v>
      </c>
      <c r="K1855" s="9" t="s">
        <v>284</v>
      </c>
      <c r="M1855" s="72">
        <f t="shared" si="48"/>
        <v>1314.1000000000035</v>
      </c>
      <c r="O1855" t="s">
        <v>298</v>
      </c>
      <c r="S1855" s="294"/>
      <c r="T1855" s="68"/>
      <c r="U1855" s="396"/>
      <c r="V1855" s="68"/>
      <c r="W1855" s="68"/>
    </row>
    <row r="1856" spans="1:23" ht="15">
      <c r="A1856" s="28" t="s">
        <v>160</v>
      </c>
      <c r="B1856" s="240" t="s">
        <v>1823</v>
      </c>
      <c r="C1856" s="3"/>
      <c r="D1856" s="3"/>
      <c r="E1856" s="9" t="s">
        <v>284</v>
      </c>
      <c r="F1856" s="9" t="s">
        <v>284</v>
      </c>
      <c r="G1856" s="9" t="s">
        <v>284</v>
      </c>
      <c r="H1856" s="9" t="s">
        <v>284</v>
      </c>
      <c r="I1856" s="9">
        <v>167.00000000000182</v>
      </c>
      <c r="J1856" s="224">
        <v>649</v>
      </c>
      <c r="K1856" s="222">
        <v>487.300000000002</v>
      </c>
      <c r="M1856" s="72">
        <f t="shared" si="48"/>
        <v>1303.3000000000038</v>
      </c>
      <c r="O1856" t="s">
        <v>286</v>
      </c>
      <c r="R1856" s="21" t="s">
        <v>1976</v>
      </c>
      <c r="S1856" s="294"/>
      <c r="T1856" s="68"/>
      <c r="U1856" s="396"/>
      <c r="V1856" s="68"/>
      <c r="W1856" s="68"/>
    </row>
    <row r="1857" spans="1:23" ht="15">
      <c r="A1857" s="28" t="s">
        <v>161</v>
      </c>
      <c r="B1857" s="68" t="s">
        <v>842</v>
      </c>
      <c r="E1857" s="9" t="s">
        <v>284</v>
      </c>
      <c r="F1857" s="9" t="s">
        <v>284</v>
      </c>
      <c r="G1857" s="9" t="s">
        <v>284</v>
      </c>
      <c r="H1857" s="227">
        <v>355.09999999999945</v>
      </c>
      <c r="I1857" s="9">
        <v>256.50000000000182</v>
      </c>
      <c r="J1857" s="9">
        <v>501</v>
      </c>
      <c r="K1857" s="9">
        <v>174.60000000000036</v>
      </c>
      <c r="M1857" s="72">
        <f t="shared" si="48"/>
        <v>1287.2000000000016</v>
      </c>
      <c r="O1857" t="s">
        <v>299</v>
      </c>
      <c r="S1857" s="294"/>
      <c r="T1857" s="68"/>
      <c r="U1857" s="396"/>
      <c r="V1857" s="68"/>
      <c r="W1857" s="68"/>
    </row>
    <row r="1858" spans="1:23" ht="15">
      <c r="A1858" s="28" t="s">
        <v>163</v>
      </c>
      <c r="B1858" s="68" t="s">
        <v>809</v>
      </c>
      <c r="E1858" s="9" t="s">
        <v>284</v>
      </c>
      <c r="F1858" s="9" t="s">
        <v>284</v>
      </c>
      <c r="G1858" s="9" t="s">
        <v>284</v>
      </c>
      <c r="H1858" s="9">
        <v>233.19999999999709</v>
      </c>
      <c r="I1858" s="9">
        <v>162.10000000000036</v>
      </c>
      <c r="J1858" s="9">
        <v>529.10000000000036</v>
      </c>
      <c r="K1858" s="9">
        <v>319.60000000000036</v>
      </c>
      <c r="M1858" s="72">
        <f t="shared" si="48"/>
        <v>1243.9999999999982</v>
      </c>
      <c r="S1858" s="68"/>
      <c r="T1858" s="68"/>
      <c r="U1858" s="396"/>
      <c r="V1858" s="68"/>
      <c r="W1858" s="68"/>
    </row>
    <row r="1859" spans="1:23" ht="15">
      <c r="A1859" s="28" t="s">
        <v>280</v>
      </c>
      <c r="B1859" s="68" t="s">
        <v>817</v>
      </c>
      <c r="E1859" s="9" t="s">
        <v>284</v>
      </c>
      <c r="F1859" s="9" t="s">
        <v>284</v>
      </c>
      <c r="G1859" s="9" t="s">
        <v>284</v>
      </c>
      <c r="H1859" s="9">
        <v>155.10000000000036</v>
      </c>
      <c r="I1859" s="9">
        <v>212.80000000000109</v>
      </c>
      <c r="J1859" s="9">
        <v>562.59999999999854</v>
      </c>
      <c r="K1859" s="9">
        <v>310.74999999999818</v>
      </c>
      <c r="M1859" s="72">
        <f t="shared" si="48"/>
        <v>1241.2499999999982</v>
      </c>
      <c r="S1859" s="68"/>
      <c r="T1859" s="68"/>
      <c r="U1859" s="396"/>
      <c r="V1859" s="68"/>
      <c r="W1859" s="68"/>
    </row>
    <row r="1860" spans="1:23" ht="15">
      <c r="A1860" s="28" t="s">
        <v>281</v>
      </c>
      <c r="B1860" s="68" t="s">
        <v>156</v>
      </c>
      <c r="E1860" s="9" t="s">
        <v>284</v>
      </c>
      <c r="F1860" s="9" t="s">
        <v>284</v>
      </c>
      <c r="G1860" s="9">
        <v>173.2</v>
      </c>
      <c r="H1860" s="9">
        <v>276.99999999999818</v>
      </c>
      <c r="I1860" s="9">
        <v>117</v>
      </c>
      <c r="J1860" s="9">
        <v>407.00000000000091</v>
      </c>
      <c r="K1860" s="9">
        <v>248.60000000000036</v>
      </c>
      <c r="M1860" s="72">
        <f t="shared" si="48"/>
        <v>1222.7999999999995</v>
      </c>
      <c r="S1860" s="235"/>
      <c r="T1860" s="68"/>
      <c r="U1860" s="396"/>
      <c r="V1860" s="68"/>
      <c r="W1860" s="68"/>
    </row>
    <row r="1861" spans="1:23" ht="15">
      <c r="A1861" s="28" t="s">
        <v>282</v>
      </c>
      <c r="B1861" s="68" t="s">
        <v>833</v>
      </c>
      <c r="E1861" s="9" t="s">
        <v>284</v>
      </c>
      <c r="F1861" s="9" t="s">
        <v>284</v>
      </c>
      <c r="G1861" s="9" t="s">
        <v>284</v>
      </c>
      <c r="H1861" s="9">
        <v>243.00000000000182</v>
      </c>
      <c r="I1861" s="227">
        <v>276.20000000000255</v>
      </c>
      <c r="J1861" s="9">
        <v>378.40000000000055</v>
      </c>
      <c r="K1861" s="9">
        <v>320.30000000000109</v>
      </c>
      <c r="M1861" s="72">
        <f t="shared" ref="M1861:M1892" si="49">SUM(E1861:K1861)</f>
        <v>1217.900000000006</v>
      </c>
      <c r="O1861" t="s">
        <v>294</v>
      </c>
      <c r="S1861" s="68"/>
      <c r="T1861" s="68"/>
      <c r="U1861" s="396"/>
      <c r="V1861" s="68"/>
      <c r="W1861" s="68"/>
    </row>
    <row r="1862" spans="1:23" ht="15">
      <c r="A1862" s="28" t="s">
        <v>283</v>
      </c>
      <c r="B1862" s="240" t="s">
        <v>1840</v>
      </c>
      <c r="C1862" s="3"/>
      <c r="D1862" s="3"/>
      <c r="E1862" s="9" t="s">
        <v>284</v>
      </c>
      <c r="F1862" s="9" t="s">
        <v>284</v>
      </c>
      <c r="G1862" s="9" t="s">
        <v>284</v>
      </c>
      <c r="H1862" s="9" t="s">
        <v>284</v>
      </c>
      <c r="I1862" s="9">
        <v>234.70000000000073</v>
      </c>
      <c r="J1862" s="9">
        <v>542.89999999999964</v>
      </c>
      <c r="K1862" s="227">
        <v>440.00000000000182</v>
      </c>
      <c r="M1862" s="72">
        <f t="shared" si="49"/>
        <v>1217.6000000000022</v>
      </c>
      <c r="O1862" t="s">
        <v>289</v>
      </c>
      <c r="S1862" s="294"/>
      <c r="T1862" s="68"/>
      <c r="U1862" s="396"/>
      <c r="V1862" s="68"/>
      <c r="W1862" s="68"/>
    </row>
    <row r="1863" spans="1:23" ht="15">
      <c r="A1863" s="28" t="s">
        <v>806</v>
      </c>
      <c r="B1863" s="68" t="s">
        <v>153</v>
      </c>
      <c r="E1863" s="9" t="s">
        <v>284</v>
      </c>
      <c r="F1863" s="9" t="s">
        <v>284</v>
      </c>
      <c r="G1863" s="9">
        <v>224.8</v>
      </c>
      <c r="H1863" s="9">
        <v>174.199999999998</v>
      </c>
      <c r="I1863" s="9">
        <v>188.29999999999927</v>
      </c>
      <c r="J1863" s="9">
        <v>485.50000000000182</v>
      </c>
      <c r="K1863" s="9">
        <v>140.39999999999873</v>
      </c>
      <c r="M1863" s="72">
        <f t="shared" si="49"/>
        <v>1213.1999999999978</v>
      </c>
      <c r="S1863" s="68"/>
      <c r="T1863" s="68"/>
      <c r="U1863" s="396"/>
      <c r="V1863" s="68"/>
      <c r="W1863" s="68"/>
    </row>
    <row r="1864" spans="1:23" ht="15">
      <c r="A1864" s="28" t="s">
        <v>807</v>
      </c>
      <c r="B1864" s="68" t="s">
        <v>861</v>
      </c>
      <c r="E1864" s="9" t="s">
        <v>284</v>
      </c>
      <c r="F1864" s="9" t="s">
        <v>284</v>
      </c>
      <c r="G1864" s="9" t="s">
        <v>284</v>
      </c>
      <c r="H1864" s="9">
        <v>343.40000000000146</v>
      </c>
      <c r="I1864" s="9">
        <v>202.00000000000182</v>
      </c>
      <c r="J1864" s="9">
        <v>399.199999999998</v>
      </c>
      <c r="K1864" s="9">
        <v>255</v>
      </c>
      <c r="M1864" s="72">
        <f t="shared" si="49"/>
        <v>1199.6000000000013</v>
      </c>
      <c r="S1864" s="28"/>
      <c r="T1864" s="68"/>
      <c r="U1864" s="397"/>
      <c r="V1864" s="68"/>
      <c r="W1864" s="68"/>
    </row>
    <row r="1865" spans="1:23" ht="15">
      <c r="A1865" s="28" t="s">
        <v>808</v>
      </c>
      <c r="B1865" s="68" t="s">
        <v>144</v>
      </c>
      <c r="E1865" s="9" t="s">
        <v>284</v>
      </c>
      <c r="F1865" s="9">
        <v>19.8</v>
      </c>
      <c r="G1865" s="9">
        <v>223.2</v>
      </c>
      <c r="H1865" s="9">
        <v>155.30000000000018</v>
      </c>
      <c r="I1865" s="9">
        <v>163.50000000000546</v>
      </c>
      <c r="J1865" s="9">
        <v>400.5</v>
      </c>
      <c r="K1865" s="9">
        <v>232.44999999999891</v>
      </c>
      <c r="M1865" s="72">
        <f t="shared" si="49"/>
        <v>1194.7500000000045</v>
      </c>
      <c r="S1865" s="68"/>
      <c r="T1865" s="68"/>
      <c r="U1865" s="396"/>
      <c r="V1865" s="68"/>
      <c r="W1865" s="68"/>
    </row>
    <row r="1866" spans="1:23" ht="15">
      <c r="A1866" s="28" t="s">
        <v>810</v>
      </c>
      <c r="B1866" s="68" t="s">
        <v>850</v>
      </c>
      <c r="E1866" s="9" t="s">
        <v>284</v>
      </c>
      <c r="F1866" s="9" t="s">
        <v>284</v>
      </c>
      <c r="G1866" s="9" t="s">
        <v>284</v>
      </c>
      <c r="H1866" s="227">
        <v>364.19999999999891</v>
      </c>
      <c r="I1866" s="9">
        <v>112.60000000000582</v>
      </c>
      <c r="J1866" s="227">
        <v>587.39999999999691</v>
      </c>
      <c r="K1866" s="9">
        <v>106.29999999999836</v>
      </c>
      <c r="M1866" s="72">
        <f t="shared" si="49"/>
        <v>1170.5</v>
      </c>
      <c r="O1866" t="s">
        <v>341</v>
      </c>
      <c r="S1866" s="294"/>
      <c r="T1866" s="68"/>
      <c r="U1866" s="397"/>
      <c r="V1866" s="68"/>
      <c r="W1866" s="68"/>
    </row>
    <row r="1867" spans="1:23" ht="15">
      <c r="A1867" s="28" t="s">
        <v>816</v>
      </c>
      <c r="B1867" s="68" t="s">
        <v>826</v>
      </c>
      <c r="E1867" s="9" t="s">
        <v>284</v>
      </c>
      <c r="F1867" s="9" t="s">
        <v>284</v>
      </c>
      <c r="G1867" s="9" t="s">
        <v>284</v>
      </c>
      <c r="H1867" s="9">
        <v>309.75000000000091</v>
      </c>
      <c r="I1867" s="9">
        <v>178.79999999999745</v>
      </c>
      <c r="J1867" s="9">
        <v>423.40000000000146</v>
      </c>
      <c r="K1867" s="9">
        <v>242.94999999999891</v>
      </c>
      <c r="M1867" s="72">
        <f t="shared" si="49"/>
        <v>1154.8999999999987</v>
      </c>
      <c r="S1867" s="294"/>
      <c r="T1867" s="68"/>
      <c r="U1867" s="397"/>
      <c r="V1867" s="68"/>
      <c r="W1867" s="68"/>
    </row>
    <row r="1868" spans="1:23" ht="15">
      <c r="A1868" s="28" t="s">
        <v>818</v>
      </c>
      <c r="B1868" s="68" t="s">
        <v>29</v>
      </c>
      <c r="E1868" s="227">
        <v>291.5</v>
      </c>
      <c r="F1868" s="227">
        <v>307.5</v>
      </c>
      <c r="G1868" s="9">
        <v>192</v>
      </c>
      <c r="H1868" s="9" t="s">
        <v>284</v>
      </c>
      <c r="I1868" s="9" t="s">
        <v>284</v>
      </c>
      <c r="J1868" s="9">
        <v>343.300000000002</v>
      </c>
      <c r="K1868" s="9" t="s">
        <v>284</v>
      </c>
      <c r="M1868" s="72">
        <f t="shared" si="49"/>
        <v>1134.300000000002</v>
      </c>
      <c r="O1868" t="s">
        <v>342</v>
      </c>
      <c r="S1868" s="235"/>
      <c r="T1868" s="68"/>
      <c r="U1868" s="397"/>
      <c r="V1868" s="68"/>
      <c r="W1868" s="68"/>
    </row>
    <row r="1869" spans="1:23" ht="15">
      <c r="A1869" s="28" t="s">
        <v>821</v>
      </c>
      <c r="B1869" s="68" t="s">
        <v>849</v>
      </c>
      <c r="E1869" s="9" t="s">
        <v>284</v>
      </c>
      <c r="F1869" s="9" t="s">
        <v>284</v>
      </c>
      <c r="G1869" s="9" t="s">
        <v>284</v>
      </c>
      <c r="H1869" s="9">
        <v>337.30000000000291</v>
      </c>
      <c r="I1869" s="9">
        <v>116.90000000000146</v>
      </c>
      <c r="J1869" s="9">
        <v>454</v>
      </c>
      <c r="K1869" s="9">
        <v>208.99999999999818</v>
      </c>
      <c r="M1869" s="72">
        <f t="shared" si="49"/>
        <v>1117.2000000000025</v>
      </c>
      <c r="S1869" s="68"/>
      <c r="T1869" s="68"/>
      <c r="U1869" s="397"/>
      <c r="V1869" s="68"/>
      <c r="W1869" s="68"/>
    </row>
    <row r="1870" spans="1:23" ht="15">
      <c r="A1870" s="28" t="s">
        <v>822</v>
      </c>
      <c r="B1870" s="68" t="s">
        <v>819</v>
      </c>
      <c r="E1870" s="9" t="s">
        <v>284</v>
      </c>
      <c r="F1870" s="9" t="s">
        <v>284</v>
      </c>
      <c r="G1870" s="9" t="s">
        <v>284</v>
      </c>
      <c r="H1870" s="9">
        <v>197.49999999999818</v>
      </c>
      <c r="I1870" s="9">
        <v>116.20000000000073</v>
      </c>
      <c r="J1870" s="9">
        <v>419.30000000000018</v>
      </c>
      <c r="K1870" s="227">
        <v>346.79999999999836</v>
      </c>
      <c r="M1870" s="72">
        <f t="shared" si="49"/>
        <v>1079.7999999999975</v>
      </c>
      <c r="O1870" t="s">
        <v>294</v>
      </c>
      <c r="S1870" s="68"/>
      <c r="T1870" s="68"/>
      <c r="U1870" s="396"/>
      <c r="V1870" s="68"/>
      <c r="W1870" s="68"/>
    </row>
    <row r="1871" spans="1:23" ht="15">
      <c r="A1871" s="28" t="s">
        <v>825</v>
      </c>
      <c r="B1871" s="68" t="s">
        <v>828</v>
      </c>
      <c r="E1871" s="9" t="s">
        <v>284</v>
      </c>
      <c r="F1871" s="9" t="s">
        <v>284</v>
      </c>
      <c r="G1871" s="9" t="s">
        <v>284</v>
      </c>
      <c r="H1871" s="9">
        <v>253.49999999999818</v>
      </c>
      <c r="I1871" s="9">
        <v>53.999999999998181</v>
      </c>
      <c r="J1871" s="227">
        <v>585.19999999999891</v>
      </c>
      <c r="K1871" s="9">
        <v>181.94999999999982</v>
      </c>
      <c r="M1871" s="72">
        <f t="shared" si="49"/>
        <v>1074.6499999999951</v>
      </c>
      <c r="O1871" t="s">
        <v>294</v>
      </c>
      <c r="S1871" s="294"/>
      <c r="T1871" s="68"/>
      <c r="U1871" s="396"/>
      <c r="V1871" s="68"/>
      <c r="W1871" s="68"/>
    </row>
    <row r="1872" spans="1:23" ht="15">
      <c r="A1872" s="28" t="s">
        <v>827</v>
      </c>
      <c r="B1872" s="68" t="s">
        <v>820</v>
      </c>
      <c r="E1872" s="9" t="s">
        <v>284</v>
      </c>
      <c r="F1872" s="9" t="s">
        <v>284</v>
      </c>
      <c r="G1872" s="9" t="s">
        <v>284</v>
      </c>
      <c r="H1872" s="9">
        <v>204.30000000000018</v>
      </c>
      <c r="I1872" s="9">
        <v>223.60000000000218</v>
      </c>
      <c r="J1872" s="227">
        <v>602.00000000000091</v>
      </c>
      <c r="K1872" s="9">
        <v>40.499999999998181</v>
      </c>
      <c r="M1872" s="72">
        <f t="shared" si="49"/>
        <v>1070.4000000000015</v>
      </c>
      <c r="O1872" t="s">
        <v>289</v>
      </c>
      <c r="S1872" s="294"/>
      <c r="T1872" s="68"/>
      <c r="U1872" s="397"/>
      <c r="V1872" s="68"/>
      <c r="W1872" s="68"/>
    </row>
    <row r="1873" spans="1:23" ht="15">
      <c r="A1873" s="28" t="s">
        <v>832</v>
      </c>
      <c r="B1873" s="240" t="s">
        <v>1842</v>
      </c>
      <c r="C1873" s="3"/>
      <c r="D1873" s="3"/>
      <c r="E1873" s="9" t="s">
        <v>284</v>
      </c>
      <c r="F1873" s="9" t="s">
        <v>284</v>
      </c>
      <c r="G1873" s="9" t="s">
        <v>284</v>
      </c>
      <c r="H1873" s="9" t="s">
        <v>284</v>
      </c>
      <c r="I1873" s="227">
        <v>324.00000000000182</v>
      </c>
      <c r="J1873" s="227">
        <v>588.10000000000036</v>
      </c>
      <c r="K1873" s="9">
        <v>137.59999999999854</v>
      </c>
      <c r="M1873" s="72">
        <f t="shared" si="49"/>
        <v>1049.7000000000007</v>
      </c>
      <c r="O1873" t="s">
        <v>362</v>
      </c>
      <c r="S1873" s="235"/>
      <c r="T1873" s="68"/>
      <c r="U1873" s="396"/>
      <c r="V1873" s="68"/>
      <c r="W1873" s="68"/>
    </row>
    <row r="1874" spans="1:23" ht="15">
      <c r="A1874" s="28" t="s">
        <v>836</v>
      </c>
      <c r="B1874" s="240" t="s">
        <v>1841</v>
      </c>
      <c r="C1874" s="3"/>
      <c r="D1874" s="3"/>
      <c r="E1874" s="9" t="s">
        <v>284</v>
      </c>
      <c r="F1874" s="9" t="s">
        <v>284</v>
      </c>
      <c r="G1874" s="9" t="s">
        <v>284</v>
      </c>
      <c r="H1874" s="9" t="s">
        <v>284</v>
      </c>
      <c r="I1874" s="9">
        <v>218.49999999999636</v>
      </c>
      <c r="J1874" s="9">
        <v>488.99999999999818</v>
      </c>
      <c r="K1874" s="9">
        <v>327.55000000000109</v>
      </c>
      <c r="M1874" s="72">
        <f t="shared" si="49"/>
        <v>1035.0499999999956</v>
      </c>
      <c r="S1874" s="235"/>
      <c r="T1874" s="68"/>
      <c r="U1874" s="396"/>
      <c r="V1874" s="68"/>
      <c r="W1874" s="68"/>
    </row>
    <row r="1875" spans="1:23" ht="15">
      <c r="A1875" s="28" t="s">
        <v>837</v>
      </c>
      <c r="B1875" s="240" t="s">
        <v>1836</v>
      </c>
      <c r="C1875" s="3"/>
      <c r="D1875" s="3"/>
      <c r="E1875" s="9" t="s">
        <v>284</v>
      </c>
      <c r="F1875" s="9" t="s">
        <v>284</v>
      </c>
      <c r="G1875" s="9" t="s">
        <v>284</v>
      </c>
      <c r="H1875" s="9" t="s">
        <v>284</v>
      </c>
      <c r="I1875" s="9">
        <v>233.09999999999854</v>
      </c>
      <c r="J1875" s="9">
        <v>499.89999999999782</v>
      </c>
      <c r="K1875" s="9">
        <v>269.55000000000109</v>
      </c>
      <c r="M1875" s="72">
        <f t="shared" si="49"/>
        <v>1002.5499999999975</v>
      </c>
      <c r="S1875" s="235"/>
      <c r="T1875" s="68"/>
      <c r="U1875" s="396"/>
      <c r="V1875" s="68"/>
      <c r="W1875" s="68"/>
    </row>
    <row r="1876" spans="1:23" ht="15">
      <c r="A1876" s="28" t="s">
        <v>838</v>
      </c>
      <c r="B1876" s="68" t="s">
        <v>824</v>
      </c>
      <c r="E1876" s="9" t="s">
        <v>284</v>
      </c>
      <c r="F1876" s="9" t="s">
        <v>284</v>
      </c>
      <c r="G1876" s="9" t="s">
        <v>284</v>
      </c>
      <c r="H1876" s="9">
        <v>211.20000000000073</v>
      </c>
      <c r="I1876" s="9">
        <v>111.20000000000073</v>
      </c>
      <c r="J1876" s="9">
        <v>480.00000000000091</v>
      </c>
      <c r="K1876" s="9">
        <v>197.69999999999891</v>
      </c>
      <c r="M1876" s="72">
        <f t="shared" si="49"/>
        <v>1000.1000000000013</v>
      </c>
      <c r="S1876" s="294"/>
      <c r="T1876" s="68"/>
      <c r="U1876" s="397"/>
      <c r="V1876" s="68"/>
      <c r="W1876" s="68"/>
    </row>
    <row r="1877" spans="1:23" ht="15">
      <c r="A1877" s="28" t="s">
        <v>844</v>
      </c>
      <c r="B1877" s="240" t="s">
        <v>1828</v>
      </c>
      <c r="C1877" s="3"/>
      <c r="D1877" s="3"/>
      <c r="E1877" s="9" t="s">
        <v>284</v>
      </c>
      <c r="F1877" s="9" t="s">
        <v>284</v>
      </c>
      <c r="G1877" s="9" t="s">
        <v>284</v>
      </c>
      <c r="H1877" s="9" t="s">
        <v>284</v>
      </c>
      <c r="I1877" s="9">
        <v>168.70000000000073</v>
      </c>
      <c r="J1877" s="223">
        <v>623.70000000000255</v>
      </c>
      <c r="K1877" s="9">
        <v>205.89999999999964</v>
      </c>
      <c r="M1877" s="72">
        <f t="shared" si="49"/>
        <v>998.30000000000291</v>
      </c>
      <c r="O1877" t="s">
        <v>288</v>
      </c>
      <c r="S1877" s="68"/>
      <c r="T1877" s="68"/>
      <c r="U1877" s="396"/>
      <c r="V1877" s="68"/>
      <c r="W1877" s="68"/>
    </row>
    <row r="1878" spans="1:23" ht="15">
      <c r="A1878" s="28" t="s">
        <v>852</v>
      </c>
      <c r="B1878" s="240" t="s">
        <v>1837</v>
      </c>
      <c r="C1878" s="3"/>
      <c r="D1878" s="3"/>
      <c r="E1878" s="9" t="s">
        <v>284</v>
      </c>
      <c r="F1878" s="9" t="s">
        <v>284</v>
      </c>
      <c r="G1878" s="9" t="s">
        <v>284</v>
      </c>
      <c r="H1878" s="9" t="s">
        <v>284</v>
      </c>
      <c r="I1878" s="9">
        <v>60.999999999998181</v>
      </c>
      <c r="J1878" s="9">
        <v>480.5</v>
      </c>
      <c r="K1878" s="223">
        <v>453.74999999999636</v>
      </c>
      <c r="M1878" s="72">
        <f t="shared" si="49"/>
        <v>995.24999999999454</v>
      </c>
      <c r="O1878" t="s">
        <v>288</v>
      </c>
      <c r="S1878" s="294"/>
      <c r="T1878" s="68"/>
      <c r="U1878" s="396"/>
      <c r="V1878" s="68"/>
      <c r="W1878" s="68"/>
    </row>
    <row r="1879" spans="1:23" ht="15">
      <c r="A1879" s="28" t="s">
        <v>856</v>
      </c>
      <c r="B1879" s="68" t="s">
        <v>871</v>
      </c>
      <c r="E1879" s="9" t="s">
        <v>284</v>
      </c>
      <c r="F1879" s="9" t="s">
        <v>284</v>
      </c>
      <c r="G1879" s="9" t="s">
        <v>284</v>
      </c>
      <c r="H1879" s="9">
        <v>188.79999999999927</v>
      </c>
      <c r="I1879" s="9">
        <v>122</v>
      </c>
      <c r="J1879" s="9">
        <v>442.59999999999764</v>
      </c>
      <c r="K1879" s="9">
        <v>224.99999999999818</v>
      </c>
      <c r="M1879" s="72">
        <f t="shared" si="49"/>
        <v>978.39999999999509</v>
      </c>
      <c r="S1879" s="68"/>
      <c r="T1879" s="68"/>
      <c r="U1879" s="397"/>
      <c r="V1879" s="68"/>
      <c r="W1879" s="68"/>
    </row>
    <row r="1880" spans="1:23" ht="15">
      <c r="A1880" s="28" t="s">
        <v>857</v>
      </c>
      <c r="B1880" s="28" t="s">
        <v>805</v>
      </c>
      <c r="E1880" s="9" t="s">
        <v>284</v>
      </c>
      <c r="F1880" s="9" t="s">
        <v>284</v>
      </c>
      <c r="G1880" s="9" t="s">
        <v>284</v>
      </c>
      <c r="H1880" s="9">
        <v>245.50000000000273</v>
      </c>
      <c r="I1880" s="222">
        <v>370.600000000004</v>
      </c>
      <c r="J1880" s="9">
        <v>304.69999999999891</v>
      </c>
      <c r="K1880" s="9">
        <v>53.399999999998727</v>
      </c>
      <c r="M1880" s="72">
        <f t="shared" si="49"/>
        <v>974.20000000000437</v>
      </c>
      <c r="O1880" t="s">
        <v>306</v>
      </c>
      <c r="S1880" s="68"/>
      <c r="T1880" s="68"/>
      <c r="U1880" s="396"/>
      <c r="V1880" s="68"/>
      <c r="W1880" s="68"/>
    </row>
    <row r="1881" spans="1:23" ht="15">
      <c r="A1881" s="28" t="s">
        <v>858</v>
      </c>
      <c r="B1881" s="28" t="s">
        <v>804</v>
      </c>
      <c r="E1881" s="9" t="s">
        <v>284</v>
      </c>
      <c r="F1881" s="9" t="s">
        <v>284</v>
      </c>
      <c r="G1881" s="9" t="s">
        <v>284</v>
      </c>
      <c r="H1881" s="9">
        <v>209.19999999999982</v>
      </c>
      <c r="I1881" s="9">
        <v>80.999999999996362</v>
      </c>
      <c r="J1881" s="9">
        <v>456.19999999999982</v>
      </c>
      <c r="K1881" s="9">
        <v>210.70000000000073</v>
      </c>
      <c r="M1881" s="72">
        <f t="shared" si="49"/>
        <v>957.09999999999673</v>
      </c>
      <c r="S1881" s="68"/>
      <c r="T1881" s="68"/>
      <c r="U1881" s="396"/>
      <c r="V1881" s="68"/>
      <c r="W1881" s="68"/>
    </row>
    <row r="1882" spans="1:23" ht="15">
      <c r="A1882" s="28" t="s">
        <v>864</v>
      </c>
      <c r="B1882" s="294" t="s">
        <v>2225</v>
      </c>
      <c r="C1882" s="3"/>
      <c r="D1882" s="3"/>
      <c r="E1882" s="9" t="s">
        <v>284</v>
      </c>
      <c r="F1882" s="9" t="s">
        <v>284</v>
      </c>
      <c r="G1882" s="9" t="s">
        <v>284</v>
      </c>
      <c r="H1882" s="9" t="s">
        <v>284</v>
      </c>
      <c r="I1882" s="9" t="s">
        <v>284</v>
      </c>
      <c r="J1882" s="9">
        <v>559.70000000000255</v>
      </c>
      <c r="K1882" s="227">
        <v>391.79999999999654</v>
      </c>
      <c r="M1882" s="72">
        <f t="shared" si="49"/>
        <v>951.49999999999909</v>
      </c>
      <c r="O1882" t="s">
        <v>298</v>
      </c>
      <c r="S1882" s="28"/>
      <c r="T1882" s="68"/>
      <c r="U1882" s="396"/>
      <c r="V1882" s="68"/>
      <c r="W1882" s="68"/>
    </row>
    <row r="1883" spans="1:23" ht="15">
      <c r="A1883" s="28" t="s">
        <v>865</v>
      </c>
      <c r="B1883" s="240" t="s">
        <v>1838</v>
      </c>
      <c r="C1883" s="3"/>
      <c r="D1883" s="3"/>
      <c r="E1883" s="9" t="s">
        <v>284</v>
      </c>
      <c r="F1883" s="9" t="s">
        <v>284</v>
      </c>
      <c r="G1883" s="9" t="s">
        <v>284</v>
      </c>
      <c r="H1883" s="9" t="s">
        <v>284</v>
      </c>
      <c r="I1883" s="9">
        <v>102.99999999999818</v>
      </c>
      <c r="J1883" s="227">
        <v>577.70000000000073</v>
      </c>
      <c r="K1883" s="9">
        <v>269.80000000000109</v>
      </c>
      <c r="M1883" s="72">
        <f t="shared" si="49"/>
        <v>950.5</v>
      </c>
      <c r="O1883" t="s">
        <v>299</v>
      </c>
      <c r="S1883" s="68"/>
      <c r="T1883" s="68"/>
      <c r="U1883" s="396"/>
      <c r="V1883" s="68"/>
      <c r="W1883" s="68"/>
    </row>
    <row r="1884" spans="1:23" ht="15">
      <c r="A1884" s="28" t="s">
        <v>866</v>
      </c>
      <c r="B1884" s="294" t="s">
        <v>2222</v>
      </c>
      <c r="C1884" s="3"/>
      <c r="D1884" s="3"/>
      <c r="E1884" s="9" t="s">
        <v>284</v>
      </c>
      <c r="F1884" s="9" t="s">
        <v>284</v>
      </c>
      <c r="G1884" s="9" t="s">
        <v>284</v>
      </c>
      <c r="H1884" s="9" t="s">
        <v>284</v>
      </c>
      <c r="I1884" s="9" t="s">
        <v>284</v>
      </c>
      <c r="J1884" s="9">
        <v>375.49999999999818</v>
      </c>
      <c r="K1884" s="224">
        <v>518.59999999999673</v>
      </c>
      <c r="M1884" s="72">
        <f t="shared" si="49"/>
        <v>894.09999999999491</v>
      </c>
      <c r="O1884" t="s">
        <v>287</v>
      </c>
      <c r="R1884" s="21" t="s">
        <v>1976</v>
      </c>
      <c r="S1884" s="235"/>
      <c r="T1884" s="68"/>
      <c r="U1884" s="396"/>
      <c r="V1884" s="68"/>
      <c r="W1884" s="68"/>
    </row>
    <row r="1885" spans="1:23" ht="15">
      <c r="A1885" s="28" t="s">
        <v>868</v>
      </c>
      <c r="B1885" s="68" t="s">
        <v>853</v>
      </c>
      <c r="E1885" s="9" t="s">
        <v>284</v>
      </c>
      <c r="F1885" s="9" t="s">
        <v>284</v>
      </c>
      <c r="G1885" s="9" t="s">
        <v>284</v>
      </c>
      <c r="H1885" s="9">
        <v>159.10000000000036</v>
      </c>
      <c r="I1885" s="9">
        <v>84.500000000003638</v>
      </c>
      <c r="J1885" s="9">
        <v>415.40000000000236</v>
      </c>
      <c r="K1885" s="9">
        <v>220.54999999999836</v>
      </c>
      <c r="M1885" s="72">
        <f t="shared" si="49"/>
        <v>879.55000000000473</v>
      </c>
      <c r="S1885" s="68"/>
      <c r="T1885" s="68"/>
      <c r="U1885" s="396"/>
      <c r="V1885" s="68"/>
      <c r="W1885" s="68"/>
    </row>
    <row r="1886" spans="1:23" ht="15">
      <c r="A1886" s="28" t="s">
        <v>869</v>
      </c>
      <c r="B1886" s="68" t="s">
        <v>4</v>
      </c>
      <c r="E1886" s="69" t="s">
        <v>285</v>
      </c>
      <c r="F1886" s="9">
        <v>154.6</v>
      </c>
      <c r="G1886" s="9">
        <v>233.5</v>
      </c>
      <c r="H1886" s="9">
        <v>340.99999999999727</v>
      </c>
      <c r="I1886" s="9">
        <v>148.100000000004</v>
      </c>
      <c r="J1886" s="9" t="s">
        <v>284</v>
      </c>
      <c r="K1886" s="9" t="s">
        <v>284</v>
      </c>
      <c r="L1886" s="74"/>
      <c r="M1886" s="72">
        <f t="shared" si="49"/>
        <v>877.2000000000013</v>
      </c>
      <c r="S1886" s="294"/>
      <c r="T1886" s="68"/>
      <c r="U1886" s="397"/>
      <c r="V1886" s="68"/>
      <c r="W1886" s="68"/>
    </row>
    <row r="1887" spans="1:23" ht="15">
      <c r="A1887" s="28" t="s">
        <v>870</v>
      </c>
      <c r="B1887" s="235" t="s">
        <v>1843</v>
      </c>
      <c r="C1887" s="3"/>
      <c r="D1887" s="3"/>
      <c r="E1887" s="9" t="s">
        <v>284</v>
      </c>
      <c r="F1887" s="9" t="s">
        <v>284</v>
      </c>
      <c r="G1887" s="9" t="s">
        <v>284</v>
      </c>
      <c r="H1887" s="9" t="s">
        <v>284</v>
      </c>
      <c r="I1887" s="9">
        <v>76.599999999998545</v>
      </c>
      <c r="J1887" s="9">
        <v>543.39999999999964</v>
      </c>
      <c r="K1887" s="9">
        <v>224.00000000000182</v>
      </c>
      <c r="M1887" s="72">
        <f t="shared" si="49"/>
        <v>844</v>
      </c>
      <c r="S1887" s="68"/>
      <c r="T1887" s="68"/>
      <c r="U1887" s="396"/>
      <c r="V1887" s="68"/>
      <c r="W1887" s="68"/>
    </row>
    <row r="1888" spans="1:23" ht="15">
      <c r="A1888" s="28" t="s">
        <v>873</v>
      </c>
      <c r="B1888" s="240" t="s">
        <v>1825</v>
      </c>
      <c r="C1888" s="3"/>
      <c r="D1888" s="3"/>
      <c r="E1888" s="9" t="s">
        <v>284</v>
      </c>
      <c r="F1888" s="9" t="s">
        <v>284</v>
      </c>
      <c r="G1888" s="9" t="s">
        <v>284</v>
      </c>
      <c r="H1888" s="9" t="s">
        <v>284</v>
      </c>
      <c r="I1888" s="9">
        <v>160.19999999999891</v>
      </c>
      <c r="J1888" s="9">
        <v>415.30000000000109</v>
      </c>
      <c r="K1888" s="9">
        <v>236.69999999999709</v>
      </c>
      <c r="M1888" s="72">
        <f t="shared" si="49"/>
        <v>812.19999999999709</v>
      </c>
      <c r="S1888" s="68"/>
      <c r="T1888" s="68"/>
      <c r="U1888" s="397"/>
      <c r="V1888" s="68"/>
      <c r="W1888" s="68"/>
    </row>
    <row r="1889" spans="1:23" ht="15">
      <c r="A1889" s="28" t="s">
        <v>999</v>
      </c>
      <c r="B1889" s="28" t="s">
        <v>799</v>
      </c>
      <c r="E1889" s="9" t="s">
        <v>284</v>
      </c>
      <c r="F1889" s="9" t="s">
        <v>284</v>
      </c>
      <c r="G1889" s="9" t="s">
        <v>284</v>
      </c>
      <c r="H1889" s="9">
        <v>167.99999999999909</v>
      </c>
      <c r="I1889" s="9">
        <v>187.79999999999927</v>
      </c>
      <c r="J1889" s="9">
        <v>184.40000000000055</v>
      </c>
      <c r="K1889" s="9">
        <v>230.40000000000146</v>
      </c>
      <c r="M1889" s="72">
        <f t="shared" si="49"/>
        <v>770.60000000000036</v>
      </c>
      <c r="S1889" s="294"/>
      <c r="T1889" s="68"/>
      <c r="U1889" s="397"/>
      <c r="V1889" s="68"/>
      <c r="W1889" s="68"/>
    </row>
    <row r="1890" spans="1:23" ht="15">
      <c r="A1890" s="28" t="s">
        <v>1000</v>
      </c>
      <c r="B1890" s="68" t="s">
        <v>35</v>
      </c>
      <c r="E1890" s="9">
        <v>27.8</v>
      </c>
      <c r="F1890" s="9">
        <v>71.099999999999994</v>
      </c>
      <c r="G1890" s="9">
        <v>227.4</v>
      </c>
      <c r="H1890" s="9">
        <v>224.30000000000018</v>
      </c>
      <c r="I1890" s="9">
        <v>210</v>
      </c>
      <c r="J1890" s="9" t="s">
        <v>284</v>
      </c>
      <c r="K1890" s="9" t="s">
        <v>284</v>
      </c>
      <c r="L1890" s="74"/>
      <c r="M1890" s="72">
        <f t="shared" si="49"/>
        <v>760.60000000000014</v>
      </c>
      <c r="S1890" s="294"/>
      <c r="T1890" s="68"/>
      <c r="U1890" s="396"/>
      <c r="V1890" s="68"/>
      <c r="W1890" s="68"/>
    </row>
    <row r="1891" spans="1:23" ht="15">
      <c r="A1891" s="28" t="s">
        <v>1001</v>
      </c>
      <c r="B1891" s="294" t="s">
        <v>2236</v>
      </c>
      <c r="C1891" s="3"/>
      <c r="D1891" s="3"/>
      <c r="E1891" s="9" t="s">
        <v>284</v>
      </c>
      <c r="F1891" s="9" t="s">
        <v>284</v>
      </c>
      <c r="G1891" s="9" t="s">
        <v>284</v>
      </c>
      <c r="H1891" s="9" t="s">
        <v>284</v>
      </c>
      <c r="I1891" s="9" t="s">
        <v>284</v>
      </c>
      <c r="J1891" s="9">
        <v>524.10000000000036</v>
      </c>
      <c r="K1891" s="9">
        <v>224.89999999999964</v>
      </c>
      <c r="M1891" s="72">
        <f t="shared" si="49"/>
        <v>749</v>
      </c>
      <c r="S1891" s="68"/>
      <c r="T1891" s="68"/>
      <c r="U1891" s="397"/>
      <c r="V1891" s="68"/>
      <c r="W1891" s="68"/>
    </row>
    <row r="1892" spans="1:23" ht="15">
      <c r="A1892" s="28" t="s">
        <v>1002</v>
      </c>
      <c r="B1892" s="68" t="s">
        <v>840</v>
      </c>
      <c r="E1892" s="9" t="s">
        <v>284</v>
      </c>
      <c r="F1892" s="9" t="s">
        <v>284</v>
      </c>
      <c r="G1892" s="9" t="s">
        <v>284</v>
      </c>
      <c r="H1892" s="223">
        <v>459.50000000000182</v>
      </c>
      <c r="I1892" s="9">
        <v>250.49999999999818</v>
      </c>
      <c r="J1892" s="9" t="s">
        <v>284</v>
      </c>
      <c r="K1892" s="9" t="s">
        <v>284</v>
      </c>
      <c r="L1892" s="74"/>
      <c r="M1892" s="72">
        <f t="shared" si="49"/>
        <v>710</v>
      </c>
      <c r="O1892" t="s">
        <v>288</v>
      </c>
      <c r="S1892" s="294"/>
      <c r="T1892" s="68"/>
      <c r="U1892" s="397"/>
      <c r="V1892" s="68"/>
      <c r="W1892" s="68"/>
    </row>
    <row r="1893" spans="1:23" ht="15">
      <c r="A1893" s="28" t="s">
        <v>1003</v>
      </c>
      <c r="B1893" s="68" t="s">
        <v>158</v>
      </c>
      <c r="E1893" s="9" t="s">
        <v>284</v>
      </c>
      <c r="F1893" s="9" t="s">
        <v>284</v>
      </c>
      <c r="G1893" s="227">
        <v>386.4</v>
      </c>
      <c r="H1893" s="9">
        <v>136.5</v>
      </c>
      <c r="I1893" s="9">
        <v>181.5</v>
      </c>
      <c r="J1893" s="9" t="s">
        <v>284</v>
      </c>
      <c r="K1893" s="9" t="s">
        <v>284</v>
      </c>
      <c r="L1893" s="74"/>
      <c r="M1893" s="72">
        <f t="shared" ref="M1893:M1929" si="50">SUM(E1893:K1893)</f>
        <v>704.4</v>
      </c>
      <c r="O1893" t="s">
        <v>303</v>
      </c>
      <c r="S1893" s="294"/>
      <c r="T1893" s="68"/>
      <c r="U1893" s="396"/>
      <c r="V1893" s="68"/>
      <c r="W1893" s="68"/>
    </row>
    <row r="1894" spans="1:23" ht="15">
      <c r="A1894" s="28" t="s">
        <v>1004</v>
      </c>
      <c r="B1894" s="240" t="s">
        <v>1826</v>
      </c>
      <c r="C1894" s="3"/>
      <c r="D1894" s="3"/>
      <c r="E1894" s="9" t="s">
        <v>284</v>
      </c>
      <c r="F1894" s="9" t="s">
        <v>284</v>
      </c>
      <c r="G1894" s="9" t="s">
        <v>284</v>
      </c>
      <c r="H1894" s="9" t="s">
        <v>284</v>
      </c>
      <c r="I1894" s="9">
        <v>245.79999999999745</v>
      </c>
      <c r="J1894" s="9">
        <v>435.80000000000291</v>
      </c>
      <c r="K1894" s="9" t="s">
        <v>284</v>
      </c>
      <c r="M1894" s="72">
        <f t="shared" si="50"/>
        <v>681.60000000000036</v>
      </c>
      <c r="S1894" s="294"/>
      <c r="T1894" s="68"/>
      <c r="U1894" s="396"/>
      <c r="V1894" s="68"/>
      <c r="W1894" s="68"/>
    </row>
    <row r="1895" spans="1:23" ht="15">
      <c r="A1895" s="28" t="s">
        <v>1005</v>
      </c>
      <c r="B1895" s="240" t="s">
        <v>1833</v>
      </c>
      <c r="C1895" s="3"/>
      <c r="D1895" s="3"/>
      <c r="E1895" s="9" t="s">
        <v>284</v>
      </c>
      <c r="F1895" s="9" t="s">
        <v>284</v>
      </c>
      <c r="G1895" s="9" t="s">
        <v>284</v>
      </c>
      <c r="H1895" s="9" t="s">
        <v>284</v>
      </c>
      <c r="I1895" s="69" t="s">
        <v>285</v>
      </c>
      <c r="J1895" s="9">
        <v>511.60000000000127</v>
      </c>
      <c r="K1895" s="9">
        <v>162.29999999999745</v>
      </c>
      <c r="M1895" s="72">
        <f t="shared" si="50"/>
        <v>673.89999999999873</v>
      </c>
      <c r="S1895" s="68"/>
      <c r="T1895" s="68"/>
      <c r="U1895" s="396"/>
      <c r="V1895" s="68"/>
      <c r="W1895" s="68"/>
    </row>
    <row r="1896" spans="1:23" ht="15">
      <c r="A1896" s="28" t="s">
        <v>1006</v>
      </c>
      <c r="B1896" s="294" t="s">
        <v>2226</v>
      </c>
      <c r="C1896" s="3"/>
      <c r="D1896" s="3"/>
      <c r="E1896" s="9" t="s">
        <v>284</v>
      </c>
      <c r="F1896" s="9" t="s">
        <v>284</v>
      </c>
      <c r="G1896" s="9" t="s">
        <v>284</v>
      </c>
      <c r="H1896" s="9" t="s">
        <v>284</v>
      </c>
      <c r="I1896" s="9" t="s">
        <v>284</v>
      </c>
      <c r="J1896" s="9">
        <v>453.29999999999927</v>
      </c>
      <c r="K1896" s="9">
        <v>200.89999999999964</v>
      </c>
      <c r="M1896" s="72">
        <f t="shared" si="50"/>
        <v>654.19999999999891</v>
      </c>
      <c r="S1896" s="68"/>
      <c r="T1896" s="68"/>
      <c r="U1896" s="396"/>
      <c r="V1896" s="68"/>
      <c r="W1896" s="68"/>
    </row>
    <row r="1897" spans="1:23" ht="15">
      <c r="A1897" s="28" t="s">
        <v>1007</v>
      </c>
      <c r="B1897" s="294" t="s">
        <v>2217</v>
      </c>
      <c r="C1897" s="3"/>
      <c r="D1897" s="3"/>
      <c r="E1897" s="9" t="s">
        <v>284</v>
      </c>
      <c r="F1897" s="9" t="s">
        <v>284</v>
      </c>
      <c r="G1897" s="9" t="s">
        <v>284</v>
      </c>
      <c r="H1897" s="9" t="s">
        <v>284</v>
      </c>
      <c r="I1897" s="9" t="s">
        <v>284</v>
      </c>
      <c r="J1897" s="9">
        <v>498.80000000000018</v>
      </c>
      <c r="K1897" s="9">
        <v>151.00000000000091</v>
      </c>
      <c r="M1897" s="72">
        <f t="shared" si="50"/>
        <v>649.80000000000109</v>
      </c>
      <c r="S1897" s="68"/>
      <c r="T1897" s="68"/>
      <c r="U1897" s="397"/>
      <c r="V1897" s="68"/>
      <c r="W1897" s="68"/>
    </row>
    <row r="1898" spans="1:23" ht="15">
      <c r="A1898" s="28" t="s">
        <v>1008</v>
      </c>
      <c r="B1898" s="294" t="s">
        <v>2221</v>
      </c>
      <c r="C1898" s="3"/>
      <c r="D1898" s="3"/>
      <c r="E1898" s="9" t="s">
        <v>284</v>
      </c>
      <c r="F1898" s="9" t="s">
        <v>284</v>
      </c>
      <c r="G1898" s="9" t="s">
        <v>284</v>
      </c>
      <c r="H1898" s="9" t="s">
        <v>284</v>
      </c>
      <c r="I1898" s="9" t="s">
        <v>284</v>
      </c>
      <c r="J1898" s="9">
        <v>446.19999999999709</v>
      </c>
      <c r="K1898" s="9">
        <v>198.79999999999927</v>
      </c>
      <c r="M1898" s="72">
        <f t="shared" si="50"/>
        <v>644.99999999999636</v>
      </c>
      <c r="S1898" s="294"/>
      <c r="T1898" s="68"/>
      <c r="U1898" s="396"/>
      <c r="V1898" s="68"/>
      <c r="W1898" s="68"/>
    </row>
    <row r="1899" spans="1:23" ht="15">
      <c r="A1899" s="28" t="s">
        <v>1009</v>
      </c>
      <c r="B1899" s="294" t="s">
        <v>2218</v>
      </c>
      <c r="C1899" s="3"/>
      <c r="D1899" s="3"/>
      <c r="E1899" s="9" t="s">
        <v>284</v>
      </c>
      <c r="F1899" s="9" t="s">
        <v>284</v>
      </c>
      <c r="G1899" s="9" t="s">
        <v>284</v>
      </c>
      <c r="H1899" s="9" t="s">
        <v>284</v>
      </c>
      <c r="I1899" s="9" t="s">
        <v>284</v>
      </c>
      <c r="J1899" s="9">
        <v>302.59999999999945</v>
      </c>
      <c r="K1899" s="9">
        <v>336.5</v>
      </c>
      <c r="M1899" s="72">
        <f t="shared" si="50"/>
        <v>639.09999999999945</v>
      </c>
      <c r="S1899" s="294"/>
      <c r="T1899" s="68"/>
      <c r="U1899" s="396"/>
      <c r="V1899" s="68"/>
      <c r="W1899" s="68"/>
    </row>
    <row r="1900" spans="1:23" ht="15">
      <c r="A1900" s="28" t="s">
        <v>1010</v>
      </c>
      <c r="B1900" s="68" t="s">
        <v>178</v>
      </c>
      <c r="E1900" s="223">
        <v>438</v>
      </c>
      <c r="F1900" s="9">
        <v>181.9</v>
      </c>
      <c r="G1900" s="9" t="s">
        <v>284</v>
      </c>
      <c r="H1900" s="9" t="s">
        <v>284</v>
      </c>
      <c r="I1900" s="9" t="s">
        <v>284</v>
      </c>
      <c r="J1900" s="9" t="s">
        <v>284</v>
      </c>
      <c r="K1900" s="9" t="s">
        <v>284</v>
      </c>
      <c r="L1900" s="74"/>
      <c r="M1900" s="72">
        <f t="shared" si="50"/>
        <v>619.9</v>
      </c>
      <c r="O1900" t="s">
        <v>288</v>
      </c>
      <c r="S1900" s="28"/>
      <c r="T1900" s="68"/>
      <c r="U1900" s="396"/>
      <c r="V1900" s="68"/>
      <c r="W1900" s="68"/>
    </row>
    <row r="1901" spans="1:23" ht="15">
      <c r="A1901" s="28" t="s">
        <v>1011</v>
      </c>
      <c r="B1901" s="294" t="s">
        <v>2223</v>
      </c>
      <c r="C1901" s="3"/>
      <c r="D1901" s="3"/>
      <c r="E1901" s="9" t="s">
        <v>284</v>
      </c>
      <c r="F1901" s="9" t="s">
        <v>284</v>
      </c>
      <c r="G1901" s="9" t="s">
        <v>284</v>
      </c>
      <c r="H1901" s="9" t="s">
        <v>284</v>
      </c>
      <c r="I1901" s="9" t="s">
        <v>284</v>
      </c>
      <c r="J1901" s="9">
        <v>381.39999999999964</v>
      </c>
      <c r="K1901" s="9">
        <v>237.75000000000091</v>
      </c>
      <c r="M1901" s="72">
        <f t="shared" si="50"/>
        <v>619.15000000000055</v>
      </c>
      <c r="S1901" s="235"/>
      <c r="T1901" s="68"/>
      <c r="U1901" s="396"/>
      <c r="V1901" s="68"/>
      <c r="W1901" s="68"/>
    </row>
    <row r="1902" spans="1:23" ht="15">
      <c r="A1902" s="28" t="s">
        <v>1012</v>
      </c>
      <c r="B1902" s="240" t="s">
        <v>1834</v>
      </c>
      <c r="C1902" s="3"/>
      <c r="D1902" s="3"/>
      <c r="E1902" s="9" t="s">
        <v>284</v>
      </c>
      <c r="F1902" s="9" t="s">
        <v>284</v>
      </c>
      <c r="G1902" s="9" t="s">
        <v>284</v>
      </c>
      <c r="H1902" s="9" t="s">
        <v>284</v>
      </c>
      <c r="I1902" s="69" t="s">
        <v>285</v>
      </c>
      <c r="J1902" s="9">
        <v>483.60000000000036</v>
      </c>
      <c r="K1902" s="9">
        <v>134.39999999999782</v>
      </c>
      <c r="M1902" s="72">
        <f t="shared" si="50"/>
        <v>617.99999999999818</v>
      </c>
      <c r="S1902" s="294"/>
      <c r="T1902" s="68"/>
      <c r="U1902" s="396"/>
      <c r="V1902" s="68"/>
      <c r="W1902" s="68"/>
    </row>
    <row r="1903" spans="1:23" ht="15">
      <c r="A1903" s="28" t="s">
        <v>1013</v>
      </c>
      <c r="B1903" s="294" t="s">
        <v>2224</v>
      </c>
      <c r="C1903" s="3"/>
      <c r="D1903" s="3"/>
      <c r="E1903" s="9" t="s">
        <v>284</v>
      </c>
      <c r="F1903" s="9" t="s">
        <v>284</v>
      </c>
      <c r="G1903" s="9" t="s">
        <v>284</v>
      </c>
      <c r="H1903" s="9" t="s">
        <v>284</v>
      </c>
      <c r="I1903" s="9" t="s">
        <v>284</v>
      </c>
      <c r="J1903" s="9">
        <v>459.00000000000091</v>
      </c>
      <c r="K1903" s="9">
        <v>152.79999999999836</v>
      </c>
      <c r="M1903" s="72">
        <f t="shared" si="50"/>
        <v>611.79999999999927</v>
      </c>
      <c r="S1903" s="294"/>
      <c r="T1903" s="68"/>
      <c r="U1903" s="396"/>
      <c r="V1903" s="68"/>
      <c r="W1903" s="68"/>
    </row>
    <row r="1904" spans="1:23" ht="15">
      <c r="A1904" s="28" t="s">
        <v>1014</v>
      </c>
      <c r="B1904" s="240" t="s">
        <v>1835</v>
      </c>
      <c r="C1904" s="3"/>
      <c r="D1904" s="3"/>
      <c r="E1904" s="9" t="s">
        <v>284</v>
      </c>
      <c r="F1904" s="9" t="s">
        <v>284</v>
      </c>
      <c r="G1904" s="9" t="s">
        <v>284</v>
      </c>
      <c r="H1904" s="9" t="s">
        <v>284</v>
      </c>
      <c r="I1904" s="9">
        <v>61.499999999996362</v>
      </c>
      <c r="J1904" s="9">
        <v>375.49999999999909</v>
      </c>
      <c r="K1904" s="9">
        <v>32.399999999998727</v>
      </c>
      <c r="M1904" s="72">
        <f t="shared" si="50"/>
        <v>469.39999999999418</v>
      </c>
      <c r="S1904" s="28"/>
      <c r="T1904" s="68"/>
      <c r="U1904" s="396"/>
      <c r="V1904" s="68"/>
      <c r="W1904" s="68"/>
    </row>
    <row r="1905" spans="1:23" ht="15">
      <c r="A1905" s="28" t="s">
        <v>1015</v>
      </c>
      <c r="B1905" s="294" t="s">
        <v>2219</v>
      </c>
      <c r="C1905" s="3"/>
      <c r="D1905" s="3"/>
      <c r="E1905" s="9" t="s">
        <v>284</v>
      </c>
      <c r="F1905" s="9" t="s">
        <v>284</v>
      </c>
      <c r="G1905" s="9" t="s">
        <v>284</v>
      </c>
      <c r="H1905" s="9" t="s">
        <v>284</v>
      </c>
      <c r="I1905" s="9" t="s">
        <v>284</v>
      </c>
      <c r="J1905" s="9">
        <v>401.5</v>
      </c>
      <c r="K1905" s="9" t="s">
        <v>284</v>
      </c>
      <c r="M1905" s="72">
        <f t="shared" si="50"/>
        <v>401.5</v>
      </c>
      <c r="S1905" s="235"/>
      <c r="T1905" s="68"/>
      <c r="U1905" s="396"/>
      <c r="V1905" s="68"/>
      <c r="W1905" s="68"/>
    </row>
    <row r="1906" spans="1:23" ht="15">
      <c r="A1906" s="28" t="s">
        <v>1016</v>
      </c>
      <c r="B1906" s="294" t="s">
        <v>2256</v>
      </c>
      <c r="C1906" s="3"/>
      <c r="D1906" s="3"/>
      <c r="E1906" s="9" t="s">
        <v>284</v>
      </c>
      <c r="F1906" s="9" t="s">
        <v>284</v>
      </c>
      <c r="G1906" s="9" t="s">
        <v>284</v>
      </c>
      <c r="H1906" s="9" t="s">
        <v>284</v>
      </c>
      <c r="I1906" s="9" t="s">
        <v>284</v>
      </c>
      <c r="J1906" s="9" t="s">
        <v>284</v>
      </c>
      <c r="K1906" s="227">
        <v>399.69999999999982</v>
      </c>
      <c r="M1906" s="72">
        <f t="shared" si="50"/>
        <v>399.69999999999982</v>
      </c>
      <c r="O1906" t="s">
        <v>290</v>
      </c>
      <c r="S1906" s="68"/>
      <c r="T1906" s="68"/>
      <c r="U1906" s="396"/>
      <c r="V1906" s="68"/>
      <c r="W1906" s="68"/>
    </row>
    <row r="1907" spans="1:23" ht="15">
      <c r="A1907" s="28" t="s">
        <v>1017</v>
      </c>
      <c r="B1907" s="294" t="s">
        <v>2284</v>
      </c>
      <c r="C1907" s="3"/>
      <c r="D1907" s="3"/>
      <c r="E1907" s="9" t="s">
        <v>284</v>
      </c>
      <c r="F1907" s="9" t="s">
        <v>284</v>
      </c>
      <c r="G1907" s="9" t="s">
        <v>284</v>
      </c>
      <c r="H1907" s="9" t="s">
        <v>284</v>
      </c>
      <c r="I1907" s="9" t="s">
        <v>284</v>
      </c>
      <c r="J1907" s="9" t="s">
        <v>284</v>
      </c>
      <c r="K1907" s="227">
        <v>362.10000000000036</v>
      </c>
      <c r="M1907" s="72">
        <f t="shared" si="50"/>
        <v>362.10000000000036</v>
      </c>
      <c r="O1907" t="s">
        <v>293</v>
      </c>
      <c r="S1907" s="68"/>
      <c r="T1907" s="68"/>
      <c r="U1907" s="396"/>
      <c r="V1907" s="68"/>
      <c r="W1907" s="68"/>
    </row>
    <row r="1908" spans="1:23" ht="15">
      <c r="A1908" s="28" t="s">
        <v>1018</v>
      </c>
      <c r="B1908" s="240" t="s">
        <v>1831</v>
      </c>
      <c r="C1908" s="3"/>
      <c r="D1908" s="3"/>
      <c r="E1908" s="9" t="s">
        <v>284</v>
      </c>
      <c r="F1908" s="9" t="s">
        <v>284</v>
      </c>
      <c r="G1908" s="9" t="s">
        <v>284</v>
      </c>
      <c r="H1908" s="9" t="s">
        <v>284</v>
      </c>
      <c r="I1908" s="227">
        <v>337.79999999999745</v>
      </c>
      <c r="J1908" s="9" t="s">
        <v>284</v>
      </c>
      <c r="K1908" s="9" t="s">
        <v>284</v>
      </c>
      <c r="L1908" s="74"/>
      <c r="M1908" s="72">
        <f t="shared" si="50"/>
        <v>337.79999999999745</v>
      </c>
      <c r="O1908" t="s">
        <v>289</v>
      </c>
      <c r="S1908" s="294"/>
      <c r="T1908" s="68"/>
      <c r="U1908" s="396"/>
      <c r="V1908" s="68"/>
      <c r="W1908" s="68"/>
    </row>
    <row r="1909" spans="1:23" ht="15">
      <c r="A1909" s="28" t="s">
        <v>1019</v>
      </c>
      <c r="B1909" s="294" t="s">
        <v>2283</v>
      </c>
      <c r="C1909" s="3"/>
      <c r="D1909" s="3"/>
      <c r="E1909" s="9" t="s">
        <v>284</v>
      </c>
      <c r="F1909" s="9" t="s">
        <v>284</v>
      </c>
      <c r="G1909" s="9" t="s">
        <v>284</v>
      </c>
      <c r="H1909" s="9" t="s">
        <v>284</v>
      </c>
      <c r="I1909" s="9" t="s">
        <v>284</v>
      </c>
      <c r="J1909" s="9" t="s">
        <v>284</v>
      </c>
      <c r="K1909" s="9">
        <v>334.59999999999854</v>
      </c>
      <c r="M1909" s="72">
        <f t="shared" si="50"/>
        <v>334.59999999999854</v>
      </c>
    </row>
    <row r="1910" spans="1:23" ht="15">
      <c r="A1910" s="28" t="s">
        <v>1020</v>
      </c>
      <c r="B1910" s="294" t="s">
        <v>2259</v>
      </c>
      <c r="C1910" s="3"/>
      <c r="D1910" s="3"/>
      <c r="E1910" s="9" t="s">
        <v>284</v>
      </c>
      <c r="F1910" s="9" t="s">
        <v>284</v>
      </c>
      <c r="G1910" s="9" t="s">
        <v>284</v>
      </c>
      <c r="H1910" s="9" t="s">
        <v>284</v>
      </c>
      <c r="I1910" s="9" t="s">
        <v>284</v>
      </c>
      <c r="J1910" s="9" t="s">
        <v>284</v>
      </c>
      <c r="K1910" s="9">
        <v>323.29999999999836</v>
      </c>
      <c r="M1910" s="72">
        <f t="shared" si="50"/>
        <v>323.29999999999836</v>
      </c>
    </row>
    <row r="1911" spans="1:23" ht="15">
      <c r="A1911" s="28" t="s">
        <v>1021</v>
      </c>
      <c r="B1911" s="68" t="s">
        <v>164</v>
      </c>
      <c r="E1911" s="9" t="s">
        <v>284</v>
      </c>
      <c r="F1911" s="9" t="s">
        <v>284</v>
      </c>
      <c r="G1911" s="227">
        <v>321.85000000000002</v>
      </c>
      <c r="H1911" s="9" t="s">
        <v>284</v>
      </c>
      <c r="I1911" s="9" t="s">
        <v>284</v>
      </c>
      <c r="J1911" s="9" t="s">
        <v>284</v>
      </c>
      <c r="K1911" s="9" t="s">
        <v>284</v>
      </c>
      <c r="L1911" s="74"/>
      <c r="M1911" s="72">
        <f t="shared" si="50"/>
        <v>321.85000000000002</v>
      </c>
      <c r="O1911" t="s">
        <v>294</v>
      </c>
    </row>
    <row r="1912" spans="1:23" ht="15">
      <c r="A1912" s="28" t="s">
        <v>1022</v>
      </c>
      <c r="B1912" s="294" t="s">
        <v>2258</v>
      </c>
      <c r="C1912" s="3"/>
      <c r="D1912" s="3"/>
      <c r="E1912" s="9" t="s">
        <v>284</v>
      </c>
      <c r="F1912" s="9" t="s">
        <v>284</v>
      </c>
      <c r="G1912" s="9" t="s">
        <v>284</v>
      </c>
      <c r="H1912" s="9" t="s">
        <v>284</v>
      </c>
      <c r="I1912" s="9" t="s">
        <v>284</v>
      </c>
      <c r="J1912" s="9" t="s">
        <v>284</v>
      </c>
      <c r="K1912" s="9">
        <v>315.54999999999927</v>
      </c>
      <c r="M1912" s="72">
        <f t="shared" si="50"/>
        <v>315.54999999999927</v>
      </c>
      <c r="S1912" s="65"/>
    </row>
    <row r="1913" spans="1:23" ht="15">
      <c r="A1913" s="28" t="s">
        <v>1023</v>
      </c>
      <c r="B1913" s="294" t="s">
        <v>2255</v>
      </c>
      <c r="C1913" s="3"/>
      <c r="D1913" s="3"/>
      <c r="E1913" s="9" t="s">
        <v>284</v>
      </c>
      <c r="F1913" s="9" t="s">
        <v>284</v>
      </c>
      <c r="G1913" s="9" t="s">
        <v>284</v>
      </c>
      <c r="H1913" s="9" t="s">
        <v>284</v>
      </c>
      <c r="I1913" s="9" t="s">
        <v>284</v>
      </c>
      <c r="J1913" s="9" t="s">
        <v>284</v>
      </c>
      <c r="K1913" s="9">
        <v>300.05000000000018</v>
      </c>
      <c r="M1913" s="72">
        <f t="shared" si="50"/>
        <v>300.05000000000018</v>
      </c>
    </row>
    <row r="1914" spans="1:23" ht="15">
      <c r="A1914" s="28" t="s">
        <v>1024</v>
      </c>
      <c r="B1914" s="68" t="s">
        <v>815</v>
      </c>
      <c r="E1914" s="9" t="s">
        <v>284</v>
      </c>
      <c r="F1914" s="9" t="s">
        <v>284</v>
      </c>
      <c r="G1914" s="9" t="s">
        <v>284</v>
      </c>
      <c r="H1914" s="9">
        <v>121.00000000000182</v>
      </c>
      <c r="I1914" s="9">
        <v>176.69999999999709</v>
      </c>
      <c r="J1914" s="9" t="s">
        <v>284</v>
      </c>
      <c r="K1914" s="9" t="s">
        <v>284</v>
      </c>
      <c r="L1914" s="74"/>
      <c r="M1914" s="72">
        <f t="shared" si="50"/>
        <v>297.69999999999891</v>
      </c>
      <c r="S1914" s="65"/>
    </row>
    <row r="1915" spans="1:23" ht="15">
      <c r="A1915" s="28" t="s">
        <v>1025</v>
      </c>
      <c r="B1915" s="294" t="s">
        <v>2254</v>
      </c>
      <c r="C1915" s="3"/>
      <c r="D1915" s="3"/>
      <c r="E1915" s="9" t="s">
        <v>284</v>
      </c>
      <c r="F1915" s="9" t="s">
        <v>284</v>
      </c>
      <c r="G1915" s="9" t="s">
        <v>284</v>
      </c>
      <c r="H1915" s="9" t="s">
        <v>284</v>
      </c>
      <c r="I1915" s="9" t="s">
        <v>284</v>
      </c>
      <c r="J1915" s="9" t="s">
        <v>284</v>
      </c>
      <c r="K1915" s="9">
        <v>296.29999999999927</v>
      </c>
      <c r="M1915" s="72">
        <f t="shared" si="50"/>
        <v>296.29999999999927</v>
      </c>
      <c r="S1915" s="65"/>
    </row>
    <row r="1916" spans="1:23" ht="15">
      <c r="A1916" s="28" t="s">
        <v>1026</v>
      </c>
      <c r="B1916" s="294" t="s">
        <v>2281</v>
      </c>
      <c r="C1916" s="3"/>
      <c r="D1916" s="3"/>
      <c r="E1916" s="9" t="s">
        <v>284</v>
      </c>
      <c r="F1916" s="9" t="s">
        <v>284</v>
      </c>
      <c r="G1916" s="9" t="s">
        <v>284</v>
      </c>
      <c r="H1916" s="9" t="s">
        <v>284</v>
      </c>
      <c r="I1916" s="9" t="s">
        <v>284</v>
      </c>
      <c r="J1916" s="9" t="s">
        <v>284</v>
      </c>
      <c r="K1916" s="9">
        <v>288.50000000000091</v>
      </c>
      <c r="M1916" s="72">
        <f t="shared" si="50"/>
        <v>288.50000000000091</v>
      </c>
      <c r="S1916" s="3"/>
    </row>
    <row r="1917" spans="1:23" ht="15">
      <c r="A1917" s="28" t="s">
        <v>1027</v>
      </c>
      <c r="B1917" s="294" t="s">
        <v>2252</v>
      </c>
      <c r="C1917" s="3"/>
      <c r="D1917" s="3"/>
      <c r="E1917" s="9" t="s">
        <v>284</v>
      </c>
      <c r="F1917" s="9" t="s">
        <v>284</v>
      </c>
      <c r="G1917" s="9" t="s">
        <v>284</v>
      </c>
      <c r="H1917" s="9" t="s">
        <v>284</v>
      </c>
      <c r="I1917" s="9" t="s">
        <v>284</v>
      </c>
      <c r="J1917" s="9" t="s">
        <v>284</v>
      </c>
      <c r="K1917" s="9">
        <v>264.40000000000146</v>
      </c>
      <c r="M1917" s="72">
        <f t="shared" si="50"/>
        <v>264.40000000000146</v>
      </c>
    </row>
    <row r="1918" spans="1:23" ht="15">
      <c r="A1918" s="28" t="s">
        <v>1028</v>
      </c>
      <c r="B1918" s="68" t="s">
        <v>179</v>
      </c>
      <c r="E1918" s="9">
        <v>246.6</v>
      </c>
      <c r="F1918" s="9" t="s">
        <v>284</v>
      </c>
      <c r="G1918" s="9" t="s">
        <v>284</v>
      </c>
      <c r="H1918" s="9" t="s">
        <v>284</v>
      </c>
      <c r="I1918" s="9" t="s">
        <v>284</v>
      </c>
      <c r="J1918" s="9" t="s">
        <v>284</v>
      </c>
      <c r="K1918" s="9" t="s">
        <v>284</v>
      </c>
      <c r="L1918" s="74"/>
      <c r="M1918" s="72">
        <f t="shared" si="50"/>
        <v>246.6</v>
      </c>
      <c r="S1918" s="3"/>
    </row>
    <row r="1919" spans="1:23" ht="15">
      <c r="A1919" s="28" t="s">
        <v>1029</v>
      </c>
      <c r="B1919" s="68" t="s">
        <v>855</v>
      </c>
      <c r="E1919" s="9" t="s">
        <v>284</v>
      </c>
      <c r="F1919" s="9" t="s">
        <v>284</v>
      </c>
      <c r="G1919" s="9" t="s">
        <v>284</v>
      </c>
      <c r="H1919" s="9">
        <v>235.19999999999891</v>
      </c>
      <c r="I1919" s="9" t="s">
        <v>284</v>
      </c>
      <c r="J1919" s="9" t="s">
        <v>284</v>
      </c>
      <c r="K1919" s="9" t="s">
        <v>284</v>
      </c>
      <c r="L1919" s="74"/>
      <c r="M1919" s="72">
        <f t="shared" si="50"/>
        <v>235.19999999999891</v>
      </c>
      <c r="S1919" s="87"/>
    </row>
    <row r="1920" spans="1:23" ht="15">
      <c r="A1920" s="28" t="s">
        <v>1030</v>
      </c>
      <c r="B1920" s="294" t="s">
        <v>2543</v>
      </c>
      <c r="C1920" s="3"/>
      <c r="D1920" s="3"/>
      <c r="E1920" s="9" t="s">
        <v>284</v>
      </c>
      <c r="F1920" s="9" t="s">
        <v>284</v>
      </c>
      <c r="G1920" s="9" t="s">
        <v>284</v>
      </c>
      <c r="H1920" s="9" t="s">
        <v>284</v>
      </c>
      <c r="I1920" s="9" t="s">
        <v>284</v>
      </c>
      <c r="J1920" s="9" t="s">
        <v>284</v>
      </c>
      <c r="K1920" s="9">
        <v>225.99999999999909</v>
      </c>
      <c r="M1920" s="72">
        <f t="shared" si="50"/>
        <v>225.99999999999909</v>
      </c>
      <c r="S1920" s="3"/>
    </row>
    <row r="1921" spans="1:23" ht="15">
      <c r="A1921" s="28" t="s">
        <v>1031</v>
      </c>
      <c r="B1921" s="235" t="s">
        <v>1821</v>
      </c>
      <c r="C1921" s="3"/>
      <c r="D1921" s="3"/>
      <c r="E1921" s="9" t="s">
        <v>284</v>
      </c>
      <c r="F1921" s="9" t="s">
        <v>284</v>
      </c>
      <c r="G1921" s="9" t="s">
        <v>284</v>
      </c>
      <c r="H1921" s="9" t="s">
        <v>284</v>
      </c>
      <c r="I1921" s="9">
        <v>217.10000000000218</v>
      </c>
      <c r="J1921" s="9" t="s">
        <v>284</v>
      </c>
      <c r="K1921" s="9" t="s">
        <v>284</v>
      </c>
      <c r="L1921" s="74"/>
      <c r="M1921" s="72">
        <f t="shared" si="50"/>
        <v>217.10000000000218</v>
      </c>
      <c r="S1921" s="3"/>
    </row>
    <row r="1922" spans="1:23" ht="15">
      <c r="A1922" s="28" t="s">
        <v>1032</v>
      </c>
      <c r="B1922" s="294" t="s">
        <v>2257</v>
      </c>
      <c r="C1922" s="3"/>
      <c r="D1922" s="3"/>
      <c r="E1922" s="9" t="s">
        <v>284</v>
      </c>
      <c r="F1922" s="9" t="s">
        <v>284</v>
      </c>
      <c r="G1922" s="9" t="s">
        <v>284</v>
      </c>
      <c r="H1922" s="9" t="s">
        <v>284</v>
      </c>
      <c r="I1922" s="9" t="s">
        <v>284</v>
      </c>
      <c r="J1922" s="9" t="s">
        <v>284</v>
      </c>
      <c r="K1922" s="9">
        <v>211.30000000000109</v>
      </c>
      <c r="M1922" s="72">
        <f t="shared" si="50"/>
        <v>211.30000000000109</v>
      </c>
      <c r="S1922" s="87"/>
    </row>
    <row r="1923" spans="1:23" ht="15">
      <c r="A1923" s="28" t="s">
        <v>1033</v>
      </c>
      <c r="B1923" s="240" t="s">
        <v>1829</v>
      </c>
      <c r="C1923" s="3"/>
      <c r="D1923" s="3"/>
      <c r="E1923" s="9" t="s">
        <v>284</v>
      </c>
      <c r="F1923" s="9" t="s">
        <v>284</v>
      </c>
      <c r="G1923" s="9" t="s">
        <v>284</v>
      </c>
      <c r="H1923" s="9" t="s">
        <v>284</v>
      </c>
      <c r="I1923" s="9">
        <v>207.20000000000437</v>
      </c>
      <c r="J1923" s="9" t="s">
        <v>284</v>
      </c>
      <c r="K1923" s="9" t="s">
        <v>284</v>
      </c>
      <c r="L1923" s="74"/>
      <c r="M1923" s="72">
        <f t="shared" si="50"/>
        <v>207.20000000000437</v>
      </c>
    </row>
    <row r="1924" spans="1:23" ht="15">
      <c r="A1924" s="28" t="s">
        <v>1034</v>
      </c>
      <c r="B1924" s="294" t="s">
        <v>2260</v>
      </c>
      <c r="C1924" s="3"/>
      <c r="D1924" s="3"/>
      <c r="E1924" s="9" t="s">
        <v>284</v>
      </c>
      <c r="F1924" s="9" t="s">
        <v>284</v>
      </c>
      <c r="G1924" s="9" t="s">
        <v>284</v>
      </c>
      <c r="H1924" s="9" t="s">
        <v>284</v>
      </c>
      <c r="I1924" s="9" t="s">
        <v>284</v>
      </c>
      <c r="J1924" s="9" t="s">
        <v>284</v>
      </c>
      <c r="K1924" s="9">
        <v>189.60000000000036</v>
      </c>
      <c r="M1924" s="72">
        <f t="shared" si="50"/>
        <v>189.60000000000036</v>
      </c>
      <c r="S1924" s="3"/>
    </row>
    <row r="1925" spans="1:23" ht="15">
      <c r="A1925" s="28" t="s">
        <v>1035</v>
      </c>
      <c r="B1925" s="294" t="s">
        <v>2253</v>
      </c>
      <c r="C1925" s="3"/>
      <c r="D1925" s="3"/>
      <c r="E1925" s="9" t="s">
        <v>284</v>
      </c>
      <c r="F1925" s="9" t="s">
        <v>284</v>
      </c>
      <c r="G1925" s="9" t="s">
        <v>284</v>
      </c>
      <c r="H1925" s="9" t="s">
        <v>284</v>
      </c>
      <c r="I1925" s="9" t="s">
        <v>284</v>
      </c>
      <c r="J1925" s="9" t="s">
        <v>284</v>
      </c>
      <c r="K1925" s="9">
        <v>149.99999999999454</v>
      </c>
      <c r="M1925" s="72">
        <f t="shared" si="50"/>
        <v>149.99999999999454</v>
      </c>
      <c r="S1925" s="3"/>
    </row>
    <row r="1926" spans="1:23" ht="15">
      <c r="A1926" s="28" t="s">
        <v>1036</v>
      </c>
      <c r="B1926" s="240" t="s">
        <v>1857</v>
      </c>
      <c r="C1926" s="3"/>
      <c r="D1926" s="3"/>
      <c r="E1926" s="9" t="s">
        <v>284</v>
      </c>
      <c r="F1926" s="9" t="s">
        <v>284</v>
      </c>
      <c r="G1926" s="9" t="s">
        <v>284</v>
      </c>
      <c r="H1926" s="9" t="s">
        <v>284</v>
      </c>
      <c r="I1926" s="9">
        <v>129.60000000000218</v>
      </c>
      <c r="J1926" s="9" t="s">
        <v>284</v>
      </c>
      <c r="K1926" s="9" t="s">
        <v>284</v>
      </c>
      <c r="L1926" s="74"/>
      <c r="M1926" s="72">
        <f t="shared" si="50"/>
        <v>129.60000000000218</v>
      </c>
      <c r="S1926" s="3"/>
    </row>
    <row r="1927" spans="1:23" ht="15">
      <c r="A1927" s="28" t="s">
        <v>1037</v>
      </c>
      <c r="B1927" s="68" t="s">
        <v>845</v>
      </c>
      <c r="E1927" s="9" t="s">
        <v>284</v>
      </c>
      <c r="F1927" s="9" t="s">
        <v>284</v>
      </c>
      <c r="G1927" s="9" t="s">
        <v>284</v>
      </c>
      <c r="H1927" s="9">
        <v>113.5</v>
      </c>
      <c r="I1927" s="9" t="s">
        <v>284</v>
      </c>
      <c r="J1927" s="9" t="s">
        <v>284</v>
      </c>
      <c r="K1927" s="9" t="s">
        <v>284</v>
      </c>
      <c r="L1927" s="74"/>
      <c r="M1927" s="72">
        <f t="shared" si="50"/>
        <v>113.5</v>
      </c>
    </row>
    <row r="1928" spans="1:23" ht="15">
      <c r="A1928" s="28" t="s">
        <v>1038</v>
      </c>
      <c r="B1928" s="240" t="s">
        <v>1832</v>
      </c>
      <c r="C1928" s="3"/>
      <c r="D1928" s="3"/>
      <c r="E1928" s="9" t="s">
        <v>284</v>
      </c>
      <c r="F1928" s="9" t="s">
        <v>284</v>
      </c>
      <c r="G1928" s="9" t="s">
        <v>284</v>
      </c>
      <c r="H1928" s="9" t="s">
        <v>284</v>
      </c>
      <c r="I1928" s="9">
        <v>69.799999999999272</v>
      </c>
      <c r="J1928" s="9" t="s">
        <v>284</v>
      </c>
      <c r="K1928" s="9" t="s">
        <v>284</v>
      </c>
      <c r="L1928" s="74"/>
      <c r="M1928" s="72">
        <f t="shared" si="50"/>
        <v>69.799999999999272</v>
      </c>
      <c r="S1928" s="65"/>
    </row>
    <row r="1929" spans="1:23" ht="15">
      <c r="A1929" s="28" t="s">
        <v>3838</v>
      </c>
      <c r="B1929" s="240" t="s">
        <v>1839</v>
      </c>
      <c r="C1929" s="3"/>
      <c r="D1929" s="3"/>
      <c r="E1929" s="9" t="s">
        <v>284</v>
      </c>
      <c r="F1929" s="9" t="s">
        <v>284</v>
      </c>
      <c r="G1929" s="9" t="s">
        <v>284</v>
      </c>
      <c r="H1929" s="9" t="s">
        <v>284</v>
      </c>
      <c r="I1929" s="9">
        <v>44</v>
      </c>
      <c r="J1929" s="9" t="s">
        <v>284</v>
      </c>
      <c r="K1929" s="9" t="s">
        <v>284</v>
      </c>
      <c r="M1929" s="72">
        <f t="shared" si="50"/>
        <v>44</v>
      </c>
    </row>
    <row r="1930" spans="1:23" ht="15">
      <c r="A1930" s="28"/>
      <c r="B1930" s="68"/>
      <c r="E1930" s="9"/>
      <c r="F1930" s="9"/>
      <c r="G1930" s="9"/>
      <c r="H1930" s="9"/>
      <c r="L1930" s="74"/>
      <c r="M1930" s="72"/>
    </row>
    <row r="1931" spans="1:23" ht="15">
      <c r="A1931" s="28"/>
      <c r="B1931" s="68"/>
      <c r="E1931" s="9"/>
      <c r="L1931" s="74"/>
    </row>
    <row r="1932" spans="1:23" ht="15">
      <c r="A1932" s="28"/>
      <c r="B1932" s="68"/>
      <c r="E1932" s="9"/>
      <c r="L1932" s="74"/>
    </row>
    <row r="1933" spans="1:23" ht="25.5">
      <c r="A1933" s="23" t="s">
        <v>201</v>
      </c>
      <c r="L1933" s="74"/>
    </row>
    <row r="1934" spans="1:23">
      <c r="L1934" s="74"/>
    </row>
    <row r="1935" spans="1:23" ht="15">
      <c r="A1935" s="40"/>
      <c r="B1935" s="40"/>
      <c r="C1935" s="40"/>
      <c r="D1935" s="40"/>
      <c r="E1935" s="66">
        <v>2016</v>
      </c>
      <c r="F1935" s="66">
        <v>2017</v>
      </c>
      <c r="G1935" s="66">
        <v>2018</v>
      </c>
      <c r="H1935" s="66">
        <v>2019</v>
      </c>
      <c r="I1935" s="66">
        <v>2020</v>
      </c>
      <c r="J1935" s="66">
        <v>2021</v>
      </c>
      <c r="K1935" s="66">
        <v>2022</v>
      </c>
      <c r="L1935" s="74"/>
      <c r="M1935" s="75" t="s">
        <v>40</v>
      </c>
    </row>
    <row r="1936" spans="1:23" ht="15">
      <c r="A1936" s="28" t="s">
        <v>0</v>
      </c>
      <c r="B1936" s="68" t="s">
        <v>17</v>
      </c>
      <c r="E1936" s="9">
        <v>91.8</v>
      </c>
      <c r="F1936" s="222">
        <v>415.6</v>
      </c>
      <c r="G1936" s="227">
        <v>349.65</v>
      </c>
      <c r="H1936" s="227">
        <v>359.40000000000146</v>
      </c>
      <c r="I1936" s="9">
        <v>543.39999999999964</v>
      </c>
      <c r="J1936" s="9">
        <v>570.60000000000218</v>
      </c>
      <c r="K1936" s="224">
        <v>637.59999999999854</v>
      </c>
      <c r="L1936" s="74"/>
      <c r="M1936" s="72">
        <f t="shared" ref="M1936:M1967" si="51">SUM(E1936:K1936)</f>
        <v>2968.050000000002</v>
      </c>
      <c r="O1936" t="s">
        <v>4108</v>
      </c>
      <c r="R1936" s="21" t="s">
        <v>1977</v>
      </c>
      <c r="S1936" s="294"/>
      <c r="T1936" s="68"/>
      <c r="U1936" s="396"/>
      <c r="V1936" s="68"/>
      <c r="W1936" s="68"/>
    </row>
    <row r="1937" spans="1:23" ht="15">
      <c r="A1937" s="28" t="s">
        <v>2</v>
      </c>
      <c r="B1937" s="68" t="s">
        <v>9</v>
      </c>
      <c r="E1937" s="227">
        <v>244</v>
      </c>
      <c r="F1937" s="9">
        <v>286.39999999999998</v>
      </c>
      <c r="G1937" s="224">
        <v>582.65</v>
      </c>
      <c r="H1937" s="9">
        <v>256.70000000000346</v>
      </c>
      <c r="I1937" s="9">
        <v>616</v>
      </c>
      <c r="J1937" s="9">
        <v>577.00000000000091</v>
      </c>
      <c r="K1937" s="9">
        <v>404.89999999999782</v>
      </c>
      <c r="L1937" s="74"/>
      <c r="M1937" s="72">
        <f t="shared" si="51"/>
        <v>2967.6500000000024</v>
      </c>
      <c r="O1937" t="s">
        <v>301</v>
      </c>
      <c r="R1937" t="s">
        <v>1977</v>
      </c>
      <c r="S1937" s="235"/>
      <c r="T1937" s="68"/>
      <c r="U1937" s="396"/>
      <c r="V1937" s="68"/>
      <c r="W1937" s="68"/>
    </row>
    <row r="1938" spans="1:23" ht="15">
      <c r="A1938" s="28" t="s">
        <v>3</v>
      </c>
      <c r="B1938" s="68" t="s">
        <v>21</v>
      </c>
      <c r="E1938" s="227">
        <v>145.30000000000001</v>
      </c>
      <c r="F1938" s="223">
        <v>396.1</v>
      </c>
      <c r="G1938" s="9">
        <v>339.8</v>
      </c>
      <c r="H1938" s="227">
        <v>360.19999999999709</v>
      </c>
      <c r="I1938" s="9">
        <v>567.79999999999745</v>
      </c>
      <c r="J1938" s="9">
        <v>601.09999999999673</v>
      </c>
      <c r="K1938" s="9">
        <v>394.20000000000073</v>
      </c>
      <c r="L1938" s="74"/>
      <c r="M1938" s="72">
        <f t="shared" si="51"/>
        <v>2804.4999999999918</v>
      </c>
      <c r="O1938" t="s">
        <v>384</v>
      </c>
      <c r="R1938" s="229"/>
      <c r="S1938" s="68"/>
      <c r="T1938" s="68"/>
      <c r="U1938" s="397"/>
      <c r="V1938" s="68"/>
      <c r="W1938" s="68"/>
    </row>
    <row r="1939" spans="1:23" ht="15">
      <c r="A1939" s="28" t="s">
        <v>5</v>
      </c>
      <c r="B1939" s="68" t="s">
        <v>27</v>
      </c>
      <c r="E1939" s="227">
        <v>136</v>
      </c>
      <c r="F1939" s="9">
        <v>230.1</v>
      </c>
      <c r="G1939" s="222">
        <v>556.29999999999995</v>
      </c>
      <c r="H1939" s="9">
        <v>228.60000000000127</v>
      </c>
      <c r="I1939" s="9">
        <v>595.10000000000218</v>
      </c>
      <c r="J1939" s="227">
        <v>618.09999999999854</v>
      </c>
      <c r="K1939" s="9">
        <v>357.10000000000036</v>
      </c>
      <c r="L1939" s="74"/>
      <c r="M1939" s="72">
        <f t="shared" si="51"/>
        <v>2721.3000000000025</v>
      </c>
      <c r="O1939" t="s">
        <v>3813</v>
      </c>
      <c r="R1939" s="229"/>
      <c r="S1939" s="294"/>
      <c r="T1939" s="68"/>
      <c r="U1939" s="396"/>
      <c r="V1939" s="68"/>
      <c r="W1939" s="68"/>
    </row>
    <row r="1940" spans="1:23" ht="15">
      <c r="A1940" s="28" t="s">
        <v>7</v>
      </c>
      <c r="B1940" s="68" t="s">
        <v>31</v>
      </c>
      <c r="E1940" s="9">
        <v>97.7</v>
      </c>
      <c r="F1940" s="9">
        <v>261.60000000000002</v>
      </c>
      <c r="G1940" s="9">
        <v>285.5</v>
      </c>
      <c r="H1940" s="223">
        <v>429.24999999999818</v>
      </c>
      <c r="I1940" s="9">
        <v>640.59999999999854</v>
      </c>
      <c r="J1940" s="9">
        <v>558.19999999999709</v>
      </c>
      <c r="K1940" s="9">
        <v>424.100000000004</v>
      </c>
      <c r="L1940" s="74"/>
      <c r="M1940" s="72">
        <f t="shared" si="51"/>
        <v>2696.949999999998</v>
      </c>
      <c r="O1940" t="s">
        <v>288</v>
      </c>
      <c r="R1940" s="229"/>
      <c r="S1940" s="235"/>
      <c r="T1940" s="68"/>
      <c r="U1940" s="396"/>
      <c r="V1940" s="68"/>
      <c r="W1940" s="68"/>
    </row>
    <row r="1941" spans="1:23" ht="15">
      <c r="A1941" s="28" t="s">
        <v>8</v>
      </c>
      <c r="B1941" s="68" t="s">
        <v>13</v>
      </c>
      <c r="E1941" s="9">
        <v>133.25</v>
      </c>
      <c r="F1941" s="224">
        <v>416.3</v>
      </c>
      <c r="G1941" s="9">
        <v>262.2</v>
      </c>
      <c r="H1941" s="9">
        <v>298.79999999999563</v>
      </c>
      <c r="I1941" s="9">
        <v>420.80000000000109</v>
      </c>
      <c r="J1941" s="222">
        <v>673.90000000000146</v>
      </c>
      <c r="K1941" s="9">
        <v>422.64999999999964</v>
      </c>
      <c r="L1941" s="74"/>
      <c r="M1941" s="72">
        <f t="shared" si="51"/>
        <v>2627.8999999999978</v>
      </c>
      <c r="O1941" t="s">
        <v>286</v>
      </c>
      <c r="R1941" t="s">
        <v>1977</v>
      </c>
      <c r="S1941" s="235"/>
      <c r="T1941" s="68"/>
      <c r="U1941" s="396"/>
      <c r="V1941" s="68"/>
      <c r="W1941" s="68"/>
    </row>
    <row r="1942" spans="1:23" ht="15">
      <c r="A1942" s="28" t="s">
        <v>10</v>
      </c>
      <c r="B1942" s="68" t="s">
        <v>37</v>
      </c>
      <c r="E1942" s="223">
        <v>254.5</v>
      </c>
      <c r="F1942" s="9">
        <v>121.5</v>
      </c>
      <c r="G1942" s="223">
        <v>488.2</v>
      </c>
      <c r="H1942" s="9">
        <v>284.30000000000109</v>
      </c>
      <c r="I1942" s="9">
        <v>537.29999999999927</v>
      </c>
      <c r="J1942" s="9">
        <v>548.19999999999527</v>
      </c>
      <c r="K1942" s="9">
        <v>381</v>
      </c>
      <c r="L1942" s="74"/>
      <c r="M1942" s="72">
        <f t="shared" si="51"/>
        <v>2614.9999999999955</v>
      </c>
      <c r="O1942" t="s">
        <v>363</v>
      </c>
      <c r="S1942" s="294"/>
      <c r="T1942" s="68"/>
      <c r="U1942" s="396"/>
      <c r="V1942" s="68"/>
      <c r="W1942" s="68"/>
    </row>
    <row r="1943" spans="1:23" ht="15">
      <c r="A1943" s="28" t="s">
        <v>12</v>
      </c>
      <c r="B1943" s="68" t="s">
        <v>39</v>
      </c>
      <c r="E1943" s="9">
        <v>84.3</v>
      </c>
      <c r="F1943" s="227">
        <v>322.39999999999998</v>
      </c>
      <c r="G1943" s="9">
        <v>331.4</v>
      </c>
      <c r="H1943" s="227">
        <v>406.55000000000109</v>
      </c>
      <c r="I1943" s="9">
        <v>423.30000000000291</v>
      </c>
      <c r="J1943" s="9">
        <v>501.10000000000218</v>
      </c>
      <c r="K1943" s="9">
        <v>494.55000000000018</v>
      </c>
      <c r="L1943" s="74"/>
      <c r="M1943" s="72">
        <f t="shared" si="51"/>
        <v>2563.6000000000063</v>
      </c>
      <c r="O1943" t="s">
        <v>347</v>
      </c>
      <c r="R1943" s="229"/>
      <c r="S1943" s="294"/>
      <c r="T1943" s="68"/>
      <c r="U1943" s="396"/>
      <c r="V1943" s="68"/>
      <c r="W1943" s="68"/>
    </row>
    <row r="1944" spans="1:23" ht="15">
      <c r="A1944" s="28" t="s">
        <v>14</v>
      </c>
      <c r="B1944" s="68" t="s">
        <v>33</v>
      </c>
      <c r="E1944" s="9">
        <v>26.1</v>
      </c>
      <c r="F1944" s="9">
        <v>200</v>
      </c>
      <c r="G1944" s="227">
        <v>487.8</v>
      </c>
      <c r="H1944" s="227">
        <v>426.95000000000255</v>
      </c>
      <c r="I1944" s="9">
        <v>473.39999999999782</v>
      </c>
      <c r="J1944" s="9">
        <v>453.10000000000218</v>
      </c>
      <c r="K1944" s="9">
        <v>449.70000000000073</v>
      </c>
      <c r="L1944" s="74"/>
      <c r="M1944" s="72">
        <f t="shared" si="51"/>
        <v>2517.0500000000034</v>
      </c>
      <c r="O1944" t="s">
        <v>315</v>
      </c>
      <c r="R1944" s="229"/>
      <c r="S1944" s="294"/>
      <c r="T1944" s="68"/>
      <c r="U1944" s="396"/>
      <c r="V1944" s="68"/>
      <c r="W1944" s="68"/>
    </row>
    <row r="1945" spans="1:23" ht="15">
      <c r="A1945" s="28" t="s">
        <v>16</v>
      </c>
      <c r="B1945" s="68" t="s">
        <v>11</v>
      </c>
      <c r="E1945" s="9">
        <v>115.2</v>
      </c>
      <c r="F1945" s="227">
        <v>357.8</v>
      </c>
      <c r="G1945" s="9">
        <v>291.39999999999998</v>
      </c>
      <c r="H1945" s="227">
        <v>418.45000000000073</v>
      </c>
      <c r="I1945" s="9">
        <v>258.40000000000146</v>
      </c>
      <c r="J1945" s="227">
        <v>628.89999999999964</v>
      </c>
      <c r="K1945" s="9">
        <v>432.79999999999654</v>
      </c>
      <c r="L1945" s="74"/>
      <c r="M1945" s="72">
        <f t="shared" si="51"/>
        <v>2502.9499999999985</v>
      </c>
      <c r="O1945" t="s">
        <v>3814</v>
      </c>
      <c r="R1945" s="229"/>
      <c r="S1945" s="235"/>
      <c r="T1945" s="68"/>
      <c r="U1945" s="397"/>
      <c r="V1945" s="68"/>
      <c r="W1945" s="68"/>
    </row>
    <row r="1946" spans="1:23" ht="15">
      <c r="A1946" s="28" t="s">
        <v>18</v>
      </c>
      <c r="B1946" s="68" t="s">
        <v>23</v>
      </c>
      <c r="E1946" s="227">
        <v>203.5</v>
      </c>
      <c r="F1946" s="9">
        <v>285.89999999999998</v>
      </c>
      <c r="G1946" s="9">
        <v>62.4</v>
      </c>
      <c r="H1946" s="9">
        <v>271.10000000000218</v>
      </c>
      <c r="I1946" s="222">
        <v>731.80000000000291</v>
      </c>
      <c r="J1946" s="9">
        <v>509.10000000000036</v>
      </c>
      <c r="K1946" s="9">
        <v>429.09999999999854</v>
      </c>
      <c r="L1946" s="74"/>
      <c r="M1946" s="72">
        <f t="shared" si="51"/>
        <v>2492.9000000000042</v>
      </c>
      <c r="O1946" t="s">
        <v>313</v>
      </c>
      <c r="R1946" s="229"/>
      <c r="S1946" s="68"/>
      <c r="T1946" s="68"/>
      <c r="U1946" s="396"/>
      <c r="V1946" s="68"/>
      <c r="W1946" s="68"/>
    </row>
    <row r="1947" spans="1:23" ht="15">
      <c r="A1947" s="28" t="s">
        <v>20</v>
      </c>
      <c r="B1947" s="68" t="s">
        <v>25</v>
      </c>
      <c r="E1947" s="9">
        <v>45.6</v>
      </c>
      <c r="F1947" s="227">
        <v>332</v>
      </c>
      <c r="G1947" s="227">
        <v>388.3</v>
      </c>
      <c r="H1947" s="9">
        <v>249.20000000000164</v>
      </c>
      <c r="I1947" s="9">
        <v>650.69999999999891</v>
      </c>
      <c r="J1947" s="9">
        <v>495.90000000000146</v>
      </c>
      <c r="K1947" s="9">
        <v>263.99999999999818</v>
      </c>
      <c r="L1947" s="74"/>
      <c r="M1947" s="72">
        <f t="shared" si="51"/>
        <v>2425.7000000000003</v>
      </c>
      <c r="O1947" t="s">
        <v>311</v>
      </c>
      <c r="R1947" s="229"/>
      <c r="S1947" s="294"/>
      <c r="T1947" s="68"/>
      <c r="U1947" s="396"/>
      <c r="V1947" s="68"/>
      <c r="W1947" s="68"/>
    </row>
    <row r="1948" spans="1:23" ht="15">
      <c r="A1948" s="28" t="s">
        <v>22</v>
      </c>
      <c r="B1948" s="68" t="s">
        <v>143</v>
      </c>
      <c r="E1948" s="9" t="s">
        <v>284</v>
      </c>
      <c r="F1948" s="9">
        <v>275.89999999999998</v>
      </c>
      <c r="G1948" s="9">
        <v>227.5</v>
      </c>
      <c r="H1948" s="224">
        <v>437.19999999999982</v>
      </c>
      <c r="I1948" s="9">
        <v>486.899999999996</v>
      </c>
      <c r="J1948" s="227">
        <v>609.09999999999854</v>
      </c>
      <c r="K1948" s="9">
        <v>377.49999999999636</v>
      </c>
      <c r="L1948" s="74"/>
      <c r="M1948" s="72">
        <f t="shared" si="51"/>
        <v>2414.0999999999908</v>
      </c>
      <c r="O1948" t="s">
        <v>307</v>
      </c>
      <c r="R1948" t="s">
        <v>1977</v>
      </c>
      <c r="S1948" s="68"/>
      <c r="T1948" s="68"/>
      <c r="U1948" s="396"/>
      <c r="V1948" s="68"/>
      <c r="W1948" s="68"/>
    </row>
    <row r="1949" spans="1:23" ht="15">
      <c r="A1949" s="28" t="s">
        <v>24</v>
      </c>
      <c r="B1949" s="68" t="s">
        <v>141</v>
      </c>
      <c r="E1949" s="9" t="s">
        <v>284</v>
      </c>
      <c r="F1949" s="9">
        <v>161.19999999999999</v>
      </c>
      <c r="G1949" s="9">
        <v>117.4</v>
      </c>
      <c r="H1949" s="227">
        <v>370.75</v>
      </c>
      <c r="I1949" s="227">
        <v>704.99999999999454</v>
      </c>
      <c r="J1949" s="9">
        <v>545.60000000000218</v>
      </c>
      <c r="K1949" s="9">
        <v>421.30000000000109</v>
      </c>
      <c r="L1949" s="74"/>
      <c r="M1949" s="72">
        <f t="shared" si="51"/>
        <v>2321.2499999999977</v>
      </c>
      <c r="O1949" t="s">
        <v>304</v>
      </c>
      <c r="R1949" s="229"/>
      <c r="S1949" s="294"/>
      <c r="T1949" s="68"/>
      <c r="U1949" s="397"/>
      <c r="V1949" s="68"/>
      <c r="W1949" s="68"/>
    </row>
    <row r="1950" spans="1:23" ht="15">
      <c r="A1950" s="28" t="s">
        <v>26</v>
      </c>
      <c r="B1950" s="68" t="s">
        <v>142</v>
      </c>
      <c r="E1950" s="9" t="s">
        <v>284</v>
      </c>
      <c r="F1950" s="227">
        <v>293</v>
      </c>
      <c r="G1950" s="227">
        <v>476.1</v>
      </c>
      <c r="H1950" s="9">
        <v>237.09999999999854</v>
      </c>
      <c r="I1950" s="9">
        <v>355.09999999999854</v>
      </c>
      <c r="J1950" s="9">
        <v>482.59999999999673</v>
      </c>
      <c r="K1950" s="9">
        <v>467.70000000000437</v>
      </c>
      <c r="L1950" s="74"/>
      <c r="M1950" s="72">
        <f t="shared" si="51"/>
        <v>2311.5999999999981</v>
      </c>
      <c r="O1950" t="s">
        <v>348</v>
      </c>
      <c r="R1950" s="229"/>
      <c r="S1950" s="68"/>
      <c r="T1950" s="68"/>
      <c r="U1950" s="396"/>
      <c r="V1950" s="68"/>
      <c r="W1950" s="68"/>
    </row>
    <row r="1951" spans="1:23" ht="15">
      <c r="A1951" s="28" t="s">
        <v>28</v>
      </c>
      <c r="B1951" s="68" t="s">
        <v>154</v>
      </c>
      <c r="E1951" s="9" t="s">
        <v>284</v>
      </c>
      <c r="F1951" s="9" t="s">
        <v>284</v>
      </c>
      <c r="G1951" s="9">
        <v>237.8</v>
      </c>
      <c r="H1951" s="222">
        <v>436.649999999996</v>
      </c>
      <c r="I1951" s="9">
        <v>556.00000000000182</v>
      </c>
      <c r="J1951" s="227">
        <v>666.00000000000364</v>
      </c>
      <c r="K1951" s="9">
        <v>389.00000000000091</v>
      </c>
      <c r="L1951" s="74"/>
      <c r="M1951" s="72">
        <f t="shared" si="51"/>
        <v>2285.4500000000025</v>
      </c>
      <c r="O1951" t="s">
        <v>359</v>
      </c>
      <c r="R1951" s="229"/>
      <c r="S1951" s="294"/>
      <c r="T1951" s="68"/>
      <c r="U1951" s="397"/>
      <c r="V1951" s="68"/>
      <c r="W1951" s="68"/>
    </row>
    <row r="1952" spans="1:23" ht="15">
      <c r="A1952" s="28" t="s">
        <v>30</v>
      </c>
      <c r="B1952" s="68" t="s">
        <v>155</v>
      </c>
      <c r="E1952" s="9" t="s">
        <v>284</v>
      </c>
      <c r="F1952" s="9" t="s">
        <v>284</v>
      </c>
      <c r="G1952" s="227">
        <v>459.8</v>
      </c>
      <c r="H1952" s="9">
        <v>184.09999999999945</v>
      </c>
      <c r="I1952" s="227">
        <v>670.30000000000109</v>
      </c>
      <c r="J1952" s="9">
        <v>485.49999999999909</v>
      </c>
      <c r="K1952" s="9">
        <v>403.79999999999927</v>
      </c>
      <c r="L1952" s="74"/>
      <c r="M1952" s="72">
        <f t="shared" si="51"/>
        <v>2203.4999999999991</v>
      </c>
      <c r="O1952" t="s">
        <v>322</v>
      </c>
      <c r="R1952" s="229"/>
      <c r="S1952" s="68"/>
      <c r="T1952" s="68"/>
      <c r="U1952" s="396"/>
      <c r="V1952" s="68"/>
      <c r="W1952" s="68"/>
    </row>
    <row r="1953" spans="1:23" ht="15">
      <c r="A1953" s="28" t="s">
        <v>32</v>
      </c>
      <c r="B1953" s="68" t="s">
        <v>15</v>
      </c>
      <c r="E1953" s="227">
        <v>180.1</v>
      </c>
      <c r="F1953" s="227">
        <v>339.3</v>
      </c>
      <c r="G1953" s="9">
        <v>71.7</v>
      </c>
      <c r="H1953" s="9">
        <v>126.75000000000091</v>
      </c>
      <c r="I1953" s="9">
        <v>433.99999999999636</v>
      </c>
      <c r="J1953" s="9">
        <v>531.29999999999836</v>
      </c>
      <c r="K1953" s="9">
        <v>414.50000000000091</v>
      </c>
      <c r="L1953" s="74"/>
      <c r="M1953" s="72">
        <f t="shared" si="51"/>
        <v>2097.6499999999965</v>
      </c>
      <c r="O1953" t="s">
        <v>362</v>
      </c>
      <c r="R1953" s="229"/>
      <c r="S1953" s="294"/>
      <c r="T1953" s="68"/>
      <c r="U1953" s="396"/>
      <c r="V1953" s="68"/>
      <c r="W1953" s="68"/>
    </row>
    <row r="1954" spans="1:23" ht="15">
      <c r="A1954" s="28" t="s">
        <v>34</v>
      </c>
      <c r="B1954" s="68" t="s">
        <v>6</v>
      </c>
      <c r="E1954" s="9">
        <v>85.25</v>
      </c>
      <c r="F1954" s="9">
        <v>214.5</v>
      </c>
      <c r="G1954" s="9">
        <v>191.4</v>
      </c>
      <c r="H1954" s="9">
        <v>275.99999999999818</v>
      </c>
      <c r="I1954" s="227">
        <v>710.70000000000073</v>
      </c>
      <c r="J1954" s="9">
        <v>563.600000000004</v>
      </c>
      <c r="K1954" s="9" t="s">
        <v>284</v>
      </c>
      <c r="L1954" s="74"/>
      <c r="M1954" s="72">
        <f t="shared" si="51"/>
        <v>2041.450000000003</v>
      </c>
      <c r="O1954" t="s">
        <v>289</v>
      </c>
      <c r="R1954" s="229"/>
      <c r="S1954" s="294"/>
      <c r="T1954" s="68"/>
      <c r="U1954" s="396"/>
      <c r="V1954" s="68"/>
      <c r="W1954" s="68"/>
    </row>
    <row r="1955" spans="1:23" ht="15">
      <c r="A1955" s="28" t="s">
        <v>36</v>
      </c>
      <c r="B1955" s="68" t="s">
        <v>809</v>
      </c>
      <c r="E1955" s="9" t="s">
        <v>284</v>
      </c>
      <c r="F1955" s="9" t="s">
        <v>284</v>
      </c>
      <c r="G1955" s="9" t="s">
        <v>284</v>
      </c>
      <c r="H1955" s="227">
        <v>354.99999999999818</v>
      </c>
      <c r="I1955" s="9">
        <v>622.00000000000364</v>
      </c>
      <c r="J1955" s="9">
        <v>549.70000000000255</v>
      </c>
      <c r="K1955" s="9">
        <v>495.70000000000073</v>
      </c>
      <c r="L1955" s="74"/>
      <c r="M1955" s="72">
        <f t="shared" si="51"/>
        <v>2022.4000000000051</v>
      </c>
      <c r="O1955" t="s">
        <v>299</v>
      </c>
      <c r="R1955" s="229"/>
      <c r="S1955" s="294"/>
      <c r="T1955" s="68"/>
      <c r="U1955" s="397"/>
      <c r="V1955" s="68"/>
      <c r="W1955" s="68"/>
    </row>
    <row r="1956" spans="1:23" ht="15">
      <c r="A1956" s="28" t="s">
        <v>38</v>
      </c>
      <c r="B1956" s="68" t="s">
        <v>162</v>
      </c>
      <c r="E1956" s="9" t="s">
        <v>284</v>
      </c>
      <c r="F1956" s="9" t="s">
        <v>284</v>
      </c>
      <c r="G1956" s="227">
        <v>376.1</v>
      </c>
      <c r="H1956" s="9">
        <v>217.70000000000073</v>
      </c>
      <c r="I1956" s="9">
        <v>556.80000000000109</v>
      </c>
      <c r="J1956" s="9">
        <v>369.50000000000091</v>
      </c>
      <c r="K1956" s="9">
        <v>453.30000000000109</v>
      </c>
      <c r="L1956" s="74"/>
      <c r="M1956" s="72">
        <f t="shared" si="51"/>
        <v>1973.4000000000037</v>
      </c>
      <c r="O1956" t="s">
        <v>293</v>
      </c>
      <c r="R1956" s="229"/>
      <c r="S1956" s="235"/>
      <c r="T1956" s="68"/>
      <c r="U1956" s="396"/>
      <c r="V1956" s="68"/>
      <c r="W1956" s="68"/>
    </row>
    <row r="1957" spans="1:23" ht="15">
      <c r="A1957" s="28" t="s">
        <v>145</v>
      </c>
      <c r="B1957" s="68" t="s">
        <v>153</v>
      </c>
      <c r="E1957" s="9" t="s">
        <v>284</v>
      </c>
      <c r="F1957" s="9" t="s">
        <v>284</v>
      </c>
      <c r="G1957" s="9">
        <v>167.3</v>
      </c>
      <c r="H1957" s="9">
        <v>253.49999999999818</v>
      </c>
      <c r="I1957" s="227">
        <v>685.19999999999891</v>
      </c>
      <c r="J1957" s="9">
        <v>566.29999999999927</v>
      </c>
      <c r="K1957" s="9">
        <v>277.19999999999891</v>
      </c>
      <c r="L1957" s="74"/>
      <c r="M1957" s="72">
        <f t="shared" si="51"/>
        <v>1949.4999999999952</v>
      </c>
      <c r="O1957" t="s">
        <v>303</v>
      </c>
      <c r="R1957" s="229"/>
      <c r="S1957" s="68"/>
      <c r="T1957" s="68"/>
      <c r="U1957" s="397"/>
      <c r="V1957" s="68"/>
      <c r="W1957" s="68"/>
    </row>
    <row r="1958" spans="1:23" ht="15">
      <c r="A1958" s="28" t="s">
        <v>146</v>
      </c>
      <c r="B1958" s="68" t="s">
        <v>817</v>
      </c>
      <c r="E1958" s="9" t="s">
        <v>284</v>
      </c>
      <c r="F1958" s="9" t="s">
        <v>284</v>
      </c>
      <c r="G1958" s="9" t="s">
        <v>284</v>
      </c>
      <c r="H1958" s="9">
        <v>180.30000000000291</v>
      </c>
      <c r="I1958" s="227">
        <v>660.59999999999854</v>
      </c>
      <c r="J1958" s="9">
        <v>586.00000000000182</v>
      </c>
      <c r="K1958" s="227">
        <v>518.4</v>
      </c>
      <c r="L1958" s="74"/>
      <c r="M1958" s="72">
        <f t="shared" si="51"/>
        <v>1945.3000000000034</v>
      </c>
      <c r="O1958" t="s">
        <v>320</v>
      </c>
      <c r="R1958" s="229"/>
      <c r="S1958" s="294"/>
      <c r="T1958" s="68"/>
      <c r="U1958" s="396"/>
      <c r="V1958" s="68"/>
      <c r="W1958" s="68"/>
    </row>
    <row r="1959" spans="1:23" ht="15">
      <c r="A1959" s="28" t="s">
        <v>147</v>
      </c>
      <c r="B1959" s="68" t="s">
        <v>144</v>
      </c>
      <c r="E1959" s="9" t="s">
        <v>284</v>
      </c>
      <c r="F1959" s="9">
        <v>194.5</v>
      </c>
      <c r="G1959" s="9">
        <v>296.7</v>
      </c>
      <c r="H1959" s="9">
        <v>81</v>
      </c>
      <c r="I1959" s="9">
        <v>588.10000000000582</v>
      </c>
      <c r="J1959" s="9">
        <v>452.49999999999818</v>
      </c>
      <c r="K1959" s="9">
        <v>329.5</v>
      </c>
      <c r="L1959" s="74"/>
      <c r="M1959" s="72">
        <f t="shared" si="51"/>
        <v>1942.300000000004</v>
      </c>
      <c r="R1959" s="229"/>
      <c r="S1959" s="68"/>
      <c r="T1959" s="68"/>
      <c r="U1959" s="396"/>
      <c r="V1959" s="68"/>
      <c r="W1959" s="68"/>
    </row>
    <row r="1960" spans="1:23" ht="15">
      <c r="A1960" s="28" t="s">
        <v>151</v>
      </c>
      <c r="B1960" s="68" t="s">
        <v>833</v>
      </c>
      <c r="E1960" s="9" t="s">
        <v>284</v>
      </c>
      <c r="F1960" s="9" t="s">
        <v>284</v>
      </c>
      <c r="G1960" s="9" t="s">
        <v>284</v>
      </c>
      <c r="H1960" s="9">
        <v>124.30000000000109</v>
      </c>
      <c r="I1960" s="224">
        <v>753.69999999999709</v>
      </c>
      <c r="J1960" s="9">
        <v>513.80000000000018</v>
      </c>
      <c r="K1960" s="227">
        <v>497.40000000000327</v>
      </c>
      <c r="L1960" s="74"/>
      <c r="M1960" s="72">
        <f t="shared" si="51"/>
        <v>1889.2000000000016</v>
      </c>
      <c r="O1960" t="s">
        <v>307</v>
      </c>
      <c r="R1960" s="21" t="s">
        <v>4109</v>
      </c>
      <c r="S1960" s="294"/>
      <c r="T1960" s="68"/>
      <c r="U1960" s="396"/>
      <c r="V1960" s="68"/>
      <c r="W1960" s="68"/>
    </row>
    <row r="1961" spans="1:23" ht="15">
      <c r="A1961" s="28" t="s">
        <v>157</v>
      </c>
      <c r="B1961" s="68" t="s">
        <v>19</v>
      </c>
      <c r="E1961" s="227">
        <v>181</v>
      </c>
      <c r="F1961" s="9">
        <v>245</v>
      </c>
      <c r="G1961" s="9">
        <v>320.3</v>
      </c>
      <c r="H1961" s="9">
        <v>317.09999999999854</v>
      </c>
      <c r="I1961" s="9">
        <v>427.10000000000036</v>
      </c>
      <c r="J1961" s="9">
        <v>395.50000000000182</v>
      </c>
      <c r="K1961" s="9" t="s">
        <v>284</v>
      </c>
      <c r="L1961" s="74"/>
      <c r="M1961" s="72">
        <f t="shared" si="51"/>
        <v>1886.0000000000007</v>
      </c>
      <c r="O1961" t="s">
        <v>303</v>
      </c>
      <c r="R1961" s="229"/>
      <c r="S1961" s="68"/>
      <c r="T1961" s="68"/>
      <c r="U1961" s="396"/>
      <c r="V1961" s="68"/>
      <c r="W1961" s="68"/>
    </row>
    <row r="1962" spans="1:23" ht="15">
      <c r="A1962" s="28" t="s">
        <v>159</v>
      </c>
      <c r="B1962" s="240" t="s">
        <v>1828</v>
      </c>
      <c r="C1962" s="3"/>
      <c r="D1962" s="3"/>
      <c r="E1962" s="9" t="s">
        <v>284</v>
      </c>
      <c r="F1962" s="9" t="s">
        <v>284</v>
      </c>
      <c r="G1962" s="9" t="s">
        <v>284</v>
      </c>
      <c r="H1962" s="9" t="s">
        <v>284</v>
      </c>
      <c r="I1962" s="227">
        <v>668.45000000000255</v>
      </c>
      <c r="J1962" s="224">
        <v>700.00000000000182</v>
      </c>
      <c r="K1962" s="227">
        <v>515.20000000000437</v>
      </c>
      <c r="L1962" s="74"/>
      <c r="M1962" s="72">
        <f t="shared" si="51"/>
        <v>1883.6500000000087</v>
      </c>
      <c r="O1962" t="s">
        <v>4110</v>
      </c>
      <c r="R1962" s="21" t="s">
        <v>1977</v>
      </c>
      <c r="S1962" s="294"/>
      <c r="T1962" s="68"/>
      <c r="U1962" s="396"/>
      <c r="V1962" s="68"/>
      <c r="W1962" s="68"/>
    </row>
    <row r="1963" spans="1:23" ht="15">
      <c r="A1963" s="28" t="s">
        <v>160</v>
      </c>
      <c r="B1963" s="68" t="s">
        <v>820</v>
      </c>
      <c r="E1963" s="9" t="s">
        <v>284</v>
      </c>
      <c r="F1963" s="9" t="s">
        <v>284</v>
      </c>
      <c r="G1963" s="9" t="s">
        <v>284</v>
      </c>
      <c r="H1963" s="9">
        <v>209</v>
      </c>
      <c r="I1963" s="9">
        <v>635.29999999999927</v>
      </c>
      <c r="J1963" s="227">
        <v>610.09999999999945</v>
      </c>
      <c r="K1963" s="9">
        <v>392</v>
      </c>
      <c r="L1963" s="74"/>
      <c r="M1963" s="72">
        <f t="shared" si="51"/>
        <v>1846.3999999999987</v>
      </c>
      <c r="O1963" t="s">
        <v>294</v>
      </c>
      <c r="R1963" s="229"/>
      <c r="S1963" s="294"/>
      <c r="T1963" s="68"/>
      <c r="U1963" s="396"/>
      <c r="V1963" s="68"/>
      <c r="W1963" s="68"/>
    </row>
    <row r="1964" spans="1:23" ht="15">
      <c r="A1964" s="28" t="s">
        <v>161</v>
      </c>
      <c r="B1964" s="68" t="s">
        <v>850</v>
      </c>
      <c r="E1964" s="9" t="s">
        <v>284</v>
      </c>
      <c r="F1964" s="9" t="s">
        <v>284</v>
      </c>
      <c r="G1964" s="9" t="s">
        <v>284</v>
      </c>
      <c r="H1964" s="9">
        <v>311.99999999999727</v>
      </c>
      <c r="I1964" s="9">
        <v>447.30000000000473</v>
      </c>
      <c r="J1964" s="9">
        <v>584.69999999999891</v>
      </c>
      <c r="K1964" s="9">
        <v>486.5</v>
      </c>
      <c r="L1964" s="74"/>
      <c r="M1964" s="72">
        <f t="shared" si="51"/>
        <v>1830.5000000000009</v>
      </c>
      <c r="R1964" s="229"/>
      <c r="S1964" s="294"/>
      <c r="T1964" s="68"/>
      <c r="U1964" s="396"/>
      <c r="V1964" s="68"/>
      <c r="W1964" s="68"/>
    </row>
    <row r="1965" spans="1:23" ht="15">
      <c r="A1965" s="28" t="s">
        <v>163</v>
      </c>
      <c r="B1965" s="28" t="s">
        <v>804</v>
      </c>
      <c r="E1965" s="9" t="s">
        <v>284</v>
      </c>
      <c r="F1965" s="9" t="s">
        <v>284</v>
      </c>
      <c r="G1965" s="9" t="s">
        <v>284</v>
      </c>
      <c r="H1965" s="9">
        <v>344.10000000000036</v>
      </c>
      <c r="I1965" s="9">
        <v>505.60000000000036</v>
      </c>
      <c r="J1965" s="9">
        <v>557</v>
      </c>
      <c r="K1965" s="9">
        <v>392.40000000000055</v>
      </c>
      <c r="L1965" s="74"/>
      <c r="M1965" s="72">
        <f t="shared" si="51"/>
        <v>1799.1000000000013</v>
      </c>
      <c r="R1965" s="229"/>
      <c r="S1965" s="68"/>
      <c r="T1965" s="68"/>
      <c r="U1965" s="396"/>
      <c r="V1965" s="68"/>
      <c r="W1965" s="68"/>
    </row>
    <row r="1966" spans="1:23" ht="15">
      <c r="A1966" s="28" t="s">
        <v>280</v>
      </c>
      <c r="B1966" s="68" t="s">
        <v>835</v>
      </c>
      <c r="E1966" s="9" t="s">
        <v>284</v>
      </c>
      <c r="F1966" s="9" t="s">
        <v>284</v>
      </c>
      <c r="G1966" s="9" t="s">
        <v>284</v>
      </c>
      <c r="H1966" s="9">
        <v>326.89999999999873</v>
      </c>
      <c r="I1966" s="9">
        <v>289.15000000000146</v>
      </c>
      <c r="J1966" s="9">
        <v>506.70000000000073</v>
      </c>
      <c r="K1966" s="222">
        <v>623</v>
      </c>
      <c r="L1966" s="74"/>
      <c r="M1966" s="72">
        <f t="shared" si="51"/>
        <v>1745.7500000000009</v>
      </c>
      <c r="O1966" t="s">
        <v>306</v>
      </c>
      <c r="R1966" s="229"/>
      <c r="S1966" s="68"/>
      <c r="T1966" s="68"/>
      <c r="U1966" s="396"/>
      <c r="V1966" s="68"/>
      <c r="W1966" s="68"/>
    </row>
    <row r="1967" spans="1:23" ht="15">
      <c r="A1967" s="28" t="s">
        <v>281</v>
      </c>
      <c r="B1967" s="68" t="s">
        <v>871</v>
      </c>
      <c r="E1967" s="9" t="s">
        <v>284</v>
      </c>
      <c r="F1967" s="9" t="s">
        <v>284</v>
      </c>
      <c r="G1967" s="9" t="s">
        <v>284</v>
      </c>
      <c r="H1967" s="9">
        <v>279.5</v>
      </c>
      <c r="I1967" s="9">
        <v>542.30000000000109</v>
      </c>
      <c r="J1967" s="9">
        <v>534.60000000000036</v>
      </c>
      <c r="K1967" s="9">
        <v>371.49999999999636</v>
      </c>
      <c r="L1967" s="74"/>
      <c r="M1967" s="72">
        <f t="shared" si="51"/>
        <v>1727.8999999999978</v>
      </c>
      <c r="R1967" s="229"/>
      <c r="S1967" s="235"/>
      <c r="T1967" s="68"/>
      <c r="U1967" s="396"/>
      <c r="V1967" s="68"/>
      <c r="W1967" s="68"/>
    </row>
    <row r="1968" spans="1:23" ht="15">
      <c r="A1968" s="28" t="s">
        <v>282</v>
      </c>
      <c r="B1968" s="68" t="s">
        <v>854</v>
      </c>
      <c r="E1968" s="9" t="s">
        <v>284</v>
      </c>
      <c r="F1968" s="9" t="s">
        <v>284</v>
      </c>
      <c r="G1968" s="9" t="s">
        <v>284</v>
      </c>
      <c r="H1968" s="9">
        <v>158.89999999999964</v>
      </c>
      <c r="I1968" s="9">
        <v>641.29999999999745</v>
      </c>
      <c r="J1968" s="9">
        <v>521.80000000000291</v>
      </c>
      <c r="K1968" s="9">
        <v>395.20000000000073</v>
      </c>
      <c r="L1968" s="74"/>
      <c r="M1968" s="72">
        <f t="shared" ref="M1968:M1999" si="52">SUM(E1968:K1968)</f>
        <v>1717.2000000000007</v>
      </c>
      <c r="R1968" s="229"/>
      <c r="S1968" s="68"/>
      <c r="T1968" s="68"/>
      <c r="U1968" s="396"/>
      <c r="V1968" s="68"/>
      <c r="W1968" s="68"/>
    </row>
    <row r="1969" spans="1:23" ht="15">
      <c r="A1969" s="28" t="s">
        <v>283</v>
      </c>
      <c r="B1969" s="68" t="s">
        <v>824</v>
      </c>
      <c r="E1969" s="9" t="s">
        <v>284</v>
      </c>
      <c r="F1969" s="9" t="s">
        <v>284</v>
      </c>
      <c r="G1969" s="9" t="s">
        <v>284</v>
      </c>
      <c r="H1969" s="9">
        <v>122.70000000000073</v>
      </c>
      <c r="I1969" s="9">
        <v>561.30000000000109</v>
      </c>
      <c r="J1969" s="227">
        <v>628.800000000002</v>
      </c>
      <c r="K1969" s="9">
        <v>343.29999999999745</v>
      </c>
      <c r="L1969" s="74"/>
      <c r="M1969" s="72">
        <f t="shared" si="52"/>
        <v>1656.1000000000013</v>
      </c>
      <c r="O1969" t="s">
        <v>298</v>
      </c>
      <c r="S1969" s="294"/>
      <c r="T1969" s="68"/>
      <c r="U1969" s="396"/>
      <c r="V1969" s="68"/>
      <c r="W1969" s="68"/>
    </row>
    <row r="1970" spans="1:23" ht="15">
      <c r="A1970" s="28" t="s">
        <v>806</v>
      </c>
      <c r="B1970" s="240" t="s">
        <v>1841</v>
      </c>
      <c r="C1970" s="3"/>
      <c r="D1970" s="3"/>
      <c r="E1970" s="9" t="s">
        <v>284</v>
      </c>
      <c r="F1970" s="9" t="s">
        <v>284</v>
      </c>
      <c r="G1970" s="9" t="s">
        <v>284</v>
      </c>
      <c r="H1970" s="9" t="s">
        <v>284</v>
      </c>
      <c r="I1970" s="9">
        <v>582.59999999999491</v>
      </c>
      <c r="J1970" s="9">
        <v>538.89999999999964</v>
      </c>
      <c r="K1970" s="223">
        <v>520.69999999999709</v>
      </c>
      <c r="L1970" s="74"/>
      <c r="M1970" s="72">
        <f t="shared" si="52"/>
        <v>1642.1999999999916</v>
      </c>
      <c r="O1970" t="s">
        <v>288</v>
      </c>
      <c r="S1970" s="68"/>
      <c r="T1970" s="68"/>
      <c r="U1970" s="396"/>
      <c r="V1970" s="68"/>
      <c r="W1970" s="68"/>
    </row>
    <row r="1971" spans="1:23" ht="15">
      <c r="A1971" s="28" t="s">
        <v>807</v>
      </c>
      <c r="B1971" s="68" t="s">
        <v>867</v>
      </c>
      <c r="E1971" s="9" t="s">
        <v>284</v>
      </c>
      <c r="F1971" s="9" t="s">
        <v>284</v>
      </c>
      <c r="G1971" s="9" t="s">
        <v>284</v>
      </c>
      <c r="H1971" s="9">
        <v>233.59999999999854</v>
      </c>
      <c r="I1971" s="9">
        <v>407.5</v>
      </c>
      <c r="J1971" s="9">
        <v>556.5</v>
      </c>
      <c r="K1971" s="9">
        <v>427.5</v>
      </c>
      <c r="L1971" s="74"/>
      <c r="M1971" s="72">
        <f t="shared" si="52"/>
        <v>1625.0999999999985</v>
      </c>
      <c r="R1971" s="229"/>
      <c r="S1971" s="28"/>
      <c r="T1971" s="68"/>
      <c r="U1971" s="397"/>
      <c r="V1971" s="68"/>
      <c r="W1971" s="68"/>
    </row>
    <row r="1972" spans="1:23" ht="15">
      <c r="A1972" s="28" t="s">
        <v>808</v>
      </c>
      <c r="B1972" s="68" t="s">
        <v>834</v>
      </c>
      <c r="E1972" s="9" t="s">
        <v>284</v>
      </c>
      <c r="F1972" s="9" t="s">
        <v>284</v>
      </c>
      <c r="G1972" s="9" t="s">
        <v>284</v>
      </c>
      <c r="H1972" s="9">
        <v>314.50000000000091</v>
      </c>
      <c r="I1972" s="9">
        <v>402.49999999999818</v>
      </c>
      <c r="J1972" s="9">
        <v>511.99999999999818</v>
      </c>
      <c r="K1972" s="9">
        <v>375</v>
      </c>
      <c r="L1972" s="74"/>
      <c r="M1972" s="72">
        <f t="shared" si="52"/>
        <v>1603.9999999999973</v>
      </c>
      <c r="R1972" s="229"/>
      <c r="S1972" s="68"/>
      <c r="T1972" s="68"/>
      <c r="U1972" s="396"/>
      <c r="V1972" s="68"/>
      <c r="W1972" s="68"/>
    </row>
    <row r="1973" spans="1:23" ht="15">
      <c r="A1973" s="28" t="s">
        <v>810</v>
      </c>
      <c r="B1973" s="240" t="s">
        <v>1833</v>
      </c>
      <c r="C1973" s="3"/>
      <c r="D1973" s="3"/>
      <c r="E1973" s="9" t="s">
        <v>284</v>
      </c>
      <c r="F1973" s="9" t="s">
        <v>284</v>
      </c>
      <c r="G1973" s="9" t="s">
        <v>284</v>
      </c>
      <c r="H1973" s="9" t="s">
        <v>284</v>
      </c>
      <c r="I1973" s="9">
        <v>487.19999999999891</v>
      </c>
      <c r="J1973" s="223">
        <v>671.79999999999927</v>
      </c>
      <c r="K1973" s="9">
        <v>430.29999999999927</v>
      </c>
      <c r="L1973" s="74"/>
      <c r="M1973" s="72">
        <f t="shared" si="52"/>
        <v>1589.2999999999975</v>
      </c>
      <c r="O1973" t="s">
        <v>288</v>
      </c>
      <c r="S1973" s="294"/>
      <c r="T1973" s="68"/>
      <c r="U1973" s="397"/>
      <c r="V1973" s="68"/>
      <c r="W1973" s="68"/>
    </row>
    <row r="1974" spans="1:23" ht="15">
      <c r="A1974" s="28" t="s">
        <v>816</v>
      </c>
      <c r="B1974" s="240" t="s">
        <v>1842</v>
      </c>
      <c r="C1974" s="3"/>
      <c r="D1974" s="3"/>
      <c r="E1974" s="9" t="s">
        <v>284</v>
      </c>
      <c r="F1974" s="9" t="s">
        <v>284</v>
      </c>
      <c r="G1974" s="9" t="s">
        <v>284</v>
      </c>
      <c r="H1974" s="9" t="s">
        <v>284</v>
      </c>
      <c r="I1974" s="9">
        <v>515.39999999999964</v>
      </c>
      <c r="J1974" s="9">
        <v>599.59999999999854</v>
      </c>
      <c r="K1974" s="9">
        <v>473.70000000000073</v>
      </c>
      <c r="L1974" s="74"/>
      <c r="M1974" s="72">
        <f t="shared" si="52"/>
        <v>1588.6999999999989</v>
      </c>
      <c r="S1974" s="294"/>
      <c r="T1974" s="68"/>
      <c r="U1974" s="397"/>
      <c r="V1974" s="68"/>
      <c r="W1974" s="68"/>
    </row>
    <row r="1975" spans="1:23" ht="15">
      <c r="A1975" s="28" t="s">
        <v>818</v>
      </c>
      <c r="B1975" s="68" t="s">
        <v>826</v>
      </c>
      <c r="E1975" s="9" t="s">
        <v>284</v>
      </c>
      <c r="F1975" s="9" t="s">
        <v>284</v>
      </c>
      <c r="G1975" s="9" t="s">
        <v>284</v>
      </c>
      <c r="H1975" s="9">
        <v>167.69999999999982</v>
      </c>
      <c r="I1975" s="9">
        <v>405.399999999996</v>
      </c>
      <c r="J1975" s="9">
        <v>496.60000000000309</v>
      </c>
      <c r="K1975" s="227">
        <v>501.99999999999909</v>
      </c>
      <c r="L1975" s="74"/>
      <c r="M1975" s="72">
        <f t="shared" si="52"/>
        <v>1571.699999999998</v>
      </c>
      <c r="O1975" t="s">
        <v>298</v>
      </c>
      <c r="R1975" s="229"/>
      <c r="S1975" s="235"/>
      <c r="T1975" s="68"/>
      <c r="U1975" s="397"/>
      <c r="V1975" s="68"/>
      <c r="W1975" s="68"/>
    </row>
    <row r="1976" spans="1:23" ht="15">
      <c r="A1976" s="28" t="s">
        <v>821</v>
      </c>
      <c r="B1976" s="240" t="s">
        <v>1840</v>
      </c>
      <c r="C1976" s="3"/>
      <c r="D1976" s="3"/>
      <c r="E1976" s="9" t="s">
        <v>284</v>
      </c>
      <c r="F1976" s="9" t="s">
        <v>284</v>
      </c>
      <c r="G1976" s="9" t="s">
        <v>284</v>
      </c>
      <c r="H1976" s="9" t="s">
        <v>284</v>
      </c>
      <c r="I1976" s="9">
        <v>571.60000000000036</v>
      </c>
      <c r="J1976" s="9">
        <v>494.50000000000364</v>
      </c>
      <c r="K1976" s="227">
        <v>499.50000000000182</v>
      </c>
      <c r="L1976" s="74"/>
      <c r="M1976" s="72">
        <f t="shared" si="52"/>
        <v>1565.6000000000058</v>
      </c>
      <c r="O1976" t="s">
        <v>294</v>
      </c>
      <c r="S1976" s="68"/>
      <c r="T1976" s="68"/>
      <c r="U1976" s="397"/>
      <c r="V1976" s="68"/>
      <c r="W1976" s="68"/>
    </row>
    <row r="1977" spans="1:23" ht="15">
      <c r="A1977" s="28" t="s">
        <v>822</v>
      </c>
      <c r="B1977" s="28" t="s">
        <v>805</v>
      </c>
      <c r="E1977" s="9" t="s">
        <v>284</v>
      </c>
      <c r="F1977" s="9" t="s">
        <v>284</v>
      </c>
      <c r="G1977" s="9" t="s">
        <v>284</v>
      </c>
      <c r="H1977" s="9">
        <v>192.10000000000309</v>
      </c>
      <c r="I1977" s="9">
        <v>620.100000000004</v>
      </c>
      <c r="J1977" s="9">
        <v>403.19999999999891</v>
      </c>
      <c r="K1977" s="9">
        <v>342.80000000000291</v>
      </c>
      <c r="L1977" s="74"/>
      <c r="M1977" s="72">
        <f t="shared" si="52"/>
        <v>1558.2000000000089</v>
      </c>
      <c r="R1977" s="229"/>
      <c r="S1977" s="68"/>
      <c r="T1977" s="68"/>
      <c r="U1977" s="396"/>
      <c r="V1977" s="68"/>
      <c r="W1977" s="68"/>
    </row>
    <row r="1978" spans="1:23" ht="15">
      <c r="A1978" s="28" t="s">
        <v>825</v>
      </c>
      <c r="B1978" s="68" t="s">
        <v>819</v>
      </c>
      <c r="E1978" s="9" t="s">
        <v>284</v>
      </c>
      <c r="F1978" s="9" t="s">
        <v>284</v>
      </c>
      <c r="G1978" s="9" t="s">
        <v>284</v>
      </c>
      <c r="H1978" s="9">
        <v>262.89999999999873</v>
      </c>
      <c r="I1978" s="9">
        <v>359.70000000000073</v>
      </c>
      <c r="J1978" s="9">
        <v>486.09999999999764</v>
      </c>
      <c r="K1978" s="9">
        <v>442.19999999999982</v>
      </c>
      <c r="L1978" s="74"/>
      <c r="M1978" s="72">
        <f t="shared" si="52"/>
        <v>1550.8999999999969</v>
      </c>
      <c r="R1978" s="229"/>
      <c r="S1978" s="294"/>
      <c r="T1978" s="68"/>
      <c r="U1978" s="396"/>
      <c r="V1978" s="68"/>
      <c r="W1978" s="68"/>
    </row>
    <row r="1979" spans="1:23" ht="15">
      <c r="A1979" s="28" t="s">
        <v>827</v>
      </c>
      <c r="B1979" s="68" t="s">
        <v>828</v>
      </c>
      <c r="E1979" s="9" t="s">
        <v>284</v>
      </c>
      <c r="F1979" s="9" t="s">
        <v>284</v>
      </c>
      <c r="G1979" s="9" t="s">
        <v>284</v>
      </c>
      <c r="H1979" s="9">
        <v>207.89999999999782</v>
      </c>
      <c r="I1979" s="9">
        <v>443.19999999999891</v>
      </c>
      <c r="J1979" s="9">
        <v>429.899999999996</v>
      </c>
      <c r="K1979" s="9">
        <v>458.80000000000018</v>
      </c>
      <c r="L1979" s="74"/>
      <c r="M1979" s="72">
        <f t="shared" si="52"/>
        <v>1539.7999999999929</v>
      </c>
      <c r="R1979" s="229"/>
      <c r="S1979" s="294"/>
      <c r="T1979" s="68"/>
      <c r="U1979" s="397"/>
      <c r="V1979" s="68"/>
      <c r="W1979" s="68"/>
    </row>
    <row r="1980" spans="1:23" ht="15">
      <c r="A1980" s="28" t="s">
        <v>832</v>
      </c>
      <c r="B1980" s="68" t="s">
        <v>1</v>
      </c>
      <c r="E1980" s="227">
        <v>146.5</v>
      </c>
      <c r="F1980" s="9">
        <v>190.1</v>
      </c>
      <c r="G1980" s="9">
        <v>50.8</v>
      </c>
      <c r="H1980" s="9">
        <v>182.10000000000036</v>
      </c>
      <c r="I1980" s="9">
        <v>274.50000000000182</v>
      </c>
      <c r="J1980" s="9">
        <v>590.19999999999982</v>
      </c>
      <c r="K1980" s="9">
        <v>64.500000000001819</v>
      </c>
      <c r="L1980" s="74"/>
      <c r="M1980" s="72">
        <f t="shared" si="52"/>
        <v>1498.7000000000039</v>
      </c>
      <c r="O1980" t="s">
        <v>293</v>
      </c>
      <c r="R1980" s="229"/>
      <c r="S1980" s="235"/>
      <c r="T1980" s="68"/>
      <c r="U1980" s="396"/>
      <c r="V1980" s="68"/>
      <c r="W1980" s="68"/>
    </row>
    <row r="1981" spans="1:23" ht="15">
      <c r="A1981" s="28" t="s">
        <v>836</v>
      </c>
      <c r="B1981" s="68" t="s">
        <v>849</v>
      </c>
      <c r="E1981" s="9" t="s">
        <v>284</v>
      </c>
      <c r="F1981" s="9" t="s">
        <v>284</v>
      </c>
      <c r="G1981" s="9" t="s">
        <v>284</v>
      </c>
      <c r="H1981" s="9">
        <v>213.40000000000146</v>
      </c>
      <c r="I1981" s="9">
        <v>496.29999999999563</v>
      </c>
      <c r="J1981" s="9">
        <v>431.89999999999782</v>
      </c>
      <c r="K1981" s="9">
        <v>350.49999999999818</v>
      </c>
      <c r="L1981" s="74"/>
      <c r="M1981" s="72">
        <f t="shared" si="52"/>
        <v>1492.0999999999931</v>
      </c>
      <c r="R1981" s="229"/>
      <c r="S1981" s="235"/>
      <c r="T1981" s="68"/>
      <c r="U1981" s="396"/>
      <c r="V1981" s="68"/>
      <c r="W1981" s="68"/>
    </row>
    <row r="1982" spans="1:23" ht="15">
      <c r="A1982" s="28" t="s">
        <v>837</v>
      </c>
      <c r="B1982" s="240" t="s">
        <v>1837</v>
      </c>
      <c r="C1982" s="3"/>
      <c r="D1982" s="3"/>
      <c r="E1982" s="9" t="s">
        <v>284</v>
      </c>
      <c r="F1982" s="9" t="s">
        <v>284</v>
      </c>
      <c r="G1982" s="9" t="s">
        <v>284</v>
      </c>
      <c r="H1982" s="9" t="s">
        <v>284</v>
      </c>
      <c r="I1982" s="9">
        <v>611</v>
      </c>
      <c r="J1982" s="9">
        <v>437.70000000000073</v>
      </c>
      <c r="K1982" s="9">
        <v>441.19999999999709</v>
      </c>
      <c r="L1982" s="74"/>
      <c r="M1982" s="72">
        <f t="shared" si="52"/>
        <v>1489.8999999999978</v>
      </c>
      <c r="S1982" s="235"/>
      <c r="T1982" s="68"/>
      <c r="U1982" s="396"/>
      <c r="V1982" s="68"/>
      <c r="W1982" s="68"/>
    </row>
    <row r="1983" spans="1:23" ht="15">
      <c r="A1983" s="28" t="s">
        <v>838</v>
      </c>
      <c r="B1983" s="68" t="s">
        <v>29</v>
      </c>
      <c r="E1983" s="222">
        <v>263.8</v>
      </c>
      <c r="F1983" s="227">
        <v>353.7</v>
      </c>
      <c r="G1983" s="9">
        <v>278.2</v>
      </c>
      <c r="H1983" s="9" t="s">
        <v>284</v>
      </c>
      <c r="I1983" s="9" t="s">
        <v>284</v>
      </c>
      <c r="J1983" s="9">
        <v>591.40000000000146</v>
      </c>
      <c r="K1983" s="9" t="s">
        <v>284</v>
      </c>
      <c r="L1983" s="74"/>
      <c r="M1983" s="72">
        <f t="shared" si="52"/>
        <v>1487.1000000000015</v>
      </c>
      <c r="O1983" t="s">
        <v>313</v>
      </c>
      <c r="R1983" s="229"/>
      <c r="S1983" s="294"/>
      <c r="T1983" s="68"/>
      <c r="U1983" s="397"/>
      <c r="V1983" s="68"/>
      <c r="W1983" s="68"/>
    </row>
    <row r="1984" spans="1:23" ht="15">
      <c r="A1984" s="28" t="s">
        <v>844</v>
      </c>
      <c r="B1984" s="240" t="s">
        <v>1836</v>
      </c>
      <c r="C1984" s="3"/>
      <c r="D1984" s="3"/>
      <c r="E1984" s="9" t="s">
        <v>284</v>
      </c>
      <c r="F1984" s="9" t="s">
        <v>284</v>
      </c>
      <c r="G1984" s="9" t="s">
        <v>284</v>
      </c>
      <c r="H1984" s="9" t="s">
        <v>284</v>
      </c>
      <c r="I1984" s="9">
        <v>512.59999999999854</v>
      </c>
      <c r="J1984" s="9">
        <v>545.59999999999854</v>
      </c>
      <c r="K1984" s="9">
        <v>412.40000000000146</v>
      </c>
      <c r="L1984" s="74"/>
      <c r="M1984" s="72">
        <f t="shared" si="52"/>
        <v>1470.5999999999985</v>
      </c>
      <c r="S1984" s="68"/>
      <c r="T1984" s="68"/>
      <c r="U1984" s="396"/>
      <c r="V1984" s="68"/>
      <c r="W1984" s="68"/>
    </row>
    <row r="1985" spans="1:23" ht="15">
      <c r="A1985" s="28" t="s">
        <v>852</v>
      </c>
      <c r="B1985" s="235" t="s">
        <v>1843</v>
      </c>
      <c r="C1985" s="3"/>
      <c r="D1985" s="3"/>
      <c r="E1985" s="9" t="s">
        <v>284</v>
      </c>
      <c r="F1985" s="9" t="s">
        <v>284</v>
      </c>
      <c r="G1985" s="9" t="s">
        <v>284</v>
      </c>
      <c r="H1985" s="9" t="s">
        <v>284</v>
      </c>
      <c r="I1985" s="9">
        <v>504.89999999999236</v>
      </c>
      <c r="J1985" s="9">
        <v>588.59999999999854</v>
      </c>
      <c r="K1985" s="9">
        <v>372.70000000000073</v>
      </c>
      <c r="L1985" s="74"/>
      <c r="M1985" s="72">
        <f t="shared" si="52"/>
        <v>1466.1999999999916</v>
      </c>
      <c r="S1985" s="294"/>
      <c r="T1985" s="68"/>
      <c r="U1985" s="396"/>
      <c r="V1985" s="68"/>
      <c r="W1985" s="68"/>
    </row>
    <row r="1986" spans="1:23" ht="15">
      <c r="A1986" s="28" t="s">
        <v>856</v>
      </c>
      <c r="B1986" s="240" t="s">
        <v>1823</v>
      </c>
      <c r="C1986" s="3"/>
      <c r="D1986" s="3"/>
      <c r="E1986" s="9" t="s">
        <v>284</v>
      </c>
      <c r="F1986" s="9" t="s">
        <v>284</v>
      </c>
      <c r="G1986" s="9" t="s">
        <v>284</v>
      </c>
      <c r="H1986" s="9" t="s">
        <v>284</v>
      </c>
      <c r="I1986" s="9">
        <v>525.20000000000255</v>
      </c>
      <c r="J1986" s="9">
        <v>577.29999999999927</v>
      </c>
      <c r="K1986" s="9">
        <v>351.80000000000018</v>
      </c>
      <c r="L1986" s="74"/>
      <c r="M1986" s="72">
        <f t="shared" si="52"/>
        <v>1454.300000000002</v>
      </c>
      <c r="S1986" s="68"/>
      <c r="T1986" s="68"/>
      <c r="U1986" s="397"/>
      <c r="V1986" s="68"/>
      <c r="W1986" s="68"/>
    </row>
    <row r="1987" spans="1:23" ht="15">
      <c r="A1987" s="28" t="s">
        <v>857</v>
      </c>
      <c r="B1987" s="68" t="s">
        <v>861</v>
      </c>
      <c r="E1987" s="9" t="s">
        <v>284</v>
      </c>
      <c r="F1987" s="9" t="s">
        <v>284</v>
      </c>
      <c r="G1987" s="9" t="s">
        <v>284</v>
      </c>
      <c r="H1987" s="9">
        <v>225</v>
      </c>
      <c r="I1987" s="9">
        <v>481.50000000000182</v>
      </c>
      <c r="J1987" s="9">
        <v>395.29999999999654</v>
      </c>
      <c r="K1987" s="9">
        <v>344.00000000000364</v>
      </c>
      <c r="L1987" s="74"/>
      <c r="M1987" s="72">
        <f t="shared" si="52"/>
        <v>1445.800000000002</v>
      </c>
      <c r="R1987" s="229"/>
      <c r="S1987" s="68"/>
      <c r="T1987" s="68"/>
      <c r="U1987" s="396"/>
      <c r="V1987" s="68"/>
      <c r="W1987" s="68"/>
    </row>
    <row r="1988" spans="1:23" ht="15">
      <c r="A1988" s="28" t="s">
        <v>858</v>
      </c>
      <c r="B1988" s="68" t="s">
        <v>842</v>
      </c>
      <c r="E1988" s="9" t="s">
        <v>284</v>
      </c>
      <c r="F1988" s="9" t="s">
        <v>284</v>
      </c>
      <c r="G1988" s="9" t="s">
        <v>284</v>
      </c>
      <c r="H1988" s="9">
        <v>251.59999999999945</v>
      </c>
      <c r="I1988" s="9">
        <v>496.80000000000109</v>
      </c>
      <c r="J1988" s="9">
        <v>543.79999999999927</v>
      </c>
      <c r="K1988" s="9">
        <v>150.19999999999982</v>
      </c>
      <c r="L1988" s="74"/>
      <c r="M1988" s="72">
        <f t="shared" si="52"/>
        <v>1442.3999999999996</v>
      </c>
      <c r="R1988" s="229"/>
      <c r="S1988" s="68"/>
      <c r="T1988" s="68"/>
      <c r="U1988" s="396"/>
      <c r="V1988" s="68"/>
      <c r="W1988" s="68"/>
    </row>
    <row r="1989" spans="1:23" ht="15">
      <c r="A1989" s="28" t="s">
        <v>864</v>
      </c>
      <c r="B1989" s="68" t="s">
        <v>156</v>
      </c>
      <c r="E1989" s="9" t="s">
        <v>284</v>
      </c>
      <c r="F1989" s="9" t="s">
        <v>284</v>
      </c>
      <c r="G1989" s="9">
        <v>187.5</v>
      </c>
      <c r="H1989" s="9">
        <v>75.599999999998545</v>
      </c>
      <c r="I1989" s="9">
        <v>409.40000000000146</v>
      </c>
      <c r="J1989" s="9">
        <v>510.60000000000036</v>
      </c>
      <c r="K1989" s="9">
        <v>222.80000000000109</v>
      </c>
      <c r="L1989" s="74"/>
      <c r="M1989" s="72">
        <f t="shared" si="52"/>
        <v>1405.9000000000015</v>
      </c>
      <c r="R1989" s="229"/>
      <c r="S1989" s="28"/>
      <c r="T1989" s="68"/>
      <c r="U1989" s="396"/>
      <c r="V1989" s="68"/>
      <c r="W1989" s="68"/>
    </row>
    <row r="1990" spans="1:23" ht="15">
      <c r="A1990" s="28" t="s">
        <v>865</v>
      </c>
      <c r="B1990" s="68" t="s">
        <v>859</v>
      </c>
      <c r="E1990" s="9" t="s">
        <v>284</v>
      </c>
      <c r="F1990" s="9" t="s">
        <v>284</v>
      </c>
      <c r="G1990" s="9" t="s">
        <v>284</v>
      </c>
      <c r="H1990" s="9">
        <v>291.09599999999955</v>
      </c>
      <c r="I1990" s="9">
        <v>180.99999999999818</v>
      </c>
      <c r="J1990" s="9">
        <v>583.39999999999782</v>
      </c>
      <c r="K1990" s="9">
        <v>343.89999999999964</v>
      </c>
      <c r="L1990" s="74"/>
      <c r="M1990" s="72">
        <f t="shared" si="52"/>
        <v>1399.3959999999952</v>
      </c>
      <c r="R1990" s="229"/>
      <c r="S1990" s="68"/>
      <c r="T1990" s="68"/>
      <c r="U1990" s="396"/>
      <c r="V1990" s="68"/>
      <c r="W1990" s="68"/>
    </row>
    <row r="1991" spans="1:23" ht="15">
      <c r="A1991" s="28" t="s">
        <v>866</v>
      </c>
      <c r="B1991" s="68" t="s">
        <v>853</v>
      </c>
      <c r="E1991" s="9" t="s">
        <v>284</v>
      </c>
      <c r="F1991" s="9" t="s">
        <v>284</v>
      </c>
      <c r="G1991" s="9" t="s">
        <v>284</v>
      </c>
      <c r="H1991" s="9">
        <v>49.000000000001819</v>
      </c>
      <c r="I1991" s="9">
        <v>520.20000000000255</v>
      </c>
      <c r="J1991" s="9">
        <v>464.80000000000109</v>
      </c>
      <c r="K1991" s="9">
        <v>317.89999999999873</v>
      </c>
      <c r="L1991" s="74"/>
      <c r="M1991" s="72">
        <f t="shared" si="52"/>
        <v>1351.9000000000042</v>
      </c>
      <c r="S1991" s="235"/>
      <c r="T1991" s="68"/>
      <c r="U1991" s="396"/>
      <c r="V1991" s="68"/>
      <c r="W1991" s="68"/>
    </row>
    <row r="1992" spans="1:23" ht="15">
      <c r="A1992" s="28" t="s">
        <v>868</v>
      </c>
      <c r="B1992" s="68" t="s">
        <v>4</v>
      </c>
      <c r="E1992" s="9">
        <v>1.1000000000000001</v>
      </c>
      <c r="F1992" s="9">
        <v>209.8</v>
      </c>
      <c r="G1992" s="227">
        <v>373.4</v>
      </c>
      <c r="H1992" s="9">
        <v>234.59999999999854</v>
      </c>
      <c r="I1992" s="9">
        <v>448.60000000000036</v>
      </c>
      <c r="J1992" s="9" t="s">
        <v>284</v>
      </c>
      <c r="K1992" s="9" t="s">
        <v>284</v>
      </c>
      <c r="L1992" s="74"/>
      <c r="M1992" s="72">
        <f t="shared" si="52"/>
        <v>1267.4999999999989</v>
      </c>
      <c r="O1992" t="s">
        <v>294</v>
      </c>
      <c r="R1992" s="229"/>
      <c r="S1992" s="68"/>
      <c r="T1992" s="68"/>
      <c r="U1992" s="396"/>
      <c r="V1992" s="68"/>
      <c r="W1992" s="68"/>
    </row>
    <row r="1993" spans="1:23" ht="15">
      <c r="A1993" s="28" t="s">
        <v>869</v>
      </c>
      <c r="B1993" s="240" t="s">
        <v>1834</v>
      </c>
      <c r="C1993" s="3"/>
      <c r="D1993" s="3"/>
      <c r="E1993" s="9" t="s">
        <v>284</v>
      </c>
      <c r="F1993" s="9" t="s">
        <v>284</v>
      </c>
      <c r="G1993" s="9" t="s">
        <v>284</v>
      </c>
      <c r="H1993" s="9" t="s">
        <v>284</v>
      </c>
      <c r="I1993" s="9">
        <v>327.59999999999673</v>
      </c>
      <c r="J1993" s="9">
        <v>491.80000000000109</v>
      </c>
      <c r="K1993" s="9">
        <v>429.29999999999654</v>
      </c>
      <c r="L1993" s="74"/>
      <c r="M1993" s="72">
        <f t="shared" si="52"/>
        <v>1248.6999999999944</v>
      </c>
      <c r="S1993" s="294"/>
      <c r="T1993" s="68"/>
      <c r="U1993" s="397"/>
      <c r="V1993" s="68"/>
      <c r="W1993" s="68"/>
    </row>
    <row r="1994" spans="1:23" ht="15">
      <c r="A1994" s="28" t="s">
        <v>870</v>
      </c>
      <c r="B1994" s="240" t="s">
        <v>1835</v>
      </c>
      <c r="C1994" s="3"/>
      <c r="D1994" s="3"/>
      <c r="E1994" s="9" t="s">
        <v>284</v>
      </c>
      <c r="F1994" s="9" t="s">
        <v>284</v>
      </c>
      <c r="G1994" s="9" t="s">
        <v>284</v>
      </c>
      <c r="H1994" s="9" t="s">
        <v>284</v>
      </c>
      <c r="I1994" s="9">
        <v>516.09999999999854</v>
      </c>
      <c r="J1994" s="9">
        <v>334.19999999999891</v>
      </c>
      <c r="K1994" s="9">
        <v>382.19999999999982</v>
      </c>
      <c r="L1994" s="74"/>
      <c r="M1994" s="72">
        <f t="shared" si="52"/>
        <v>1232.4999999999973</v>
      </c>
      <c r="S1994" s="68"/>
      <c r="T1994" s="68"/>
      <c r="U1994" s="396"/>
      <c r="V1994" s="68"/>
      <c r="W1994" s="68"/>
    </row>
    <row r="1995" spans="1:23" ht="15">
      <c r="A1995" s="28" t="s">
        <v>873</v>
      </c>
      <c r="B1995" s="68" t="s">
        <v>35</v>
      </c>
      <c r="E1995" s="9">
        <v>55.5</v>
      </c>
      <c r="F1995" s="9">
        <v>64.099999999999994</v>
      </c>
      <c r="G1995" s="9">
        <v>239.3</v>
      </c>
      <c r="H1995" s="9">
        <v>237.30000000000109</v>
      </c>
      <c r="I1995" s="9">
        <v>525.35000000000036</v>
      </c>
      <c r="J1995" s="9" t="s">
        <v>284</v>
      </c>
      <c r="K1995" s="9" t="s">
        <v>284</v>
      </c>
      <c r="L1995" s="74"/>
      <c r="M1995" s="72">
        <f t="shared" si="52"/>
        <v>1121.5500000000015</v>
      </c>
      <c r="R1995" s="229"/>
      <c r="S1995" s="68"/>
      <c r="T1995" s="68"/>
      <c r="U1995" s="397"/>
      <c r="V1995" s="68"/>
      <c r="W1995" s="68"/>
    </row>
    <row r="1996" spans="1:23" ht="15">
      <c r="A1996" s="28" t="s">
        <v>999</v>
      </c>
      <c r="B1996" s="28" t="s">
        <v>799</v>
      </c>
      <c r="E1996" s="9" t="s">
        <v>284</v>
      </c>
      <c r="F1996" s="9" t="s">
        <v>284</v>
      </c>
      <c r="G1996" s="9" t="s">
        <v>284</v>
      </c>
      <c r="H1996" s="9">
        <v>253.39999999999964</v>
      </c>
      <c r="I1996" s="9">
        <v>424.59999999999854</v>
      </c>
      <c r="J1996" s="9">
        <v>261.30000000000018</v>
      </c>
      <c r="K1996" s="9">
        <v>165.75000000000091</v>
      </c>
      <c r="L1996" s="74"/>
      <c r="M1996" s="72">
        <f t="shared" si="52"/>
        <v>1105.0499999999993</v>
      </c>
      <c r="R1996" s="229"/>
      <c r="S1996" s="294"/>
      <c r="T1996" s="68"/>
      <c r="U1996" s="397"/>
      <c r="V1996" s="68"/>
      <c r="W1996" s="68"/>
    </row>
    <row r="1997" spans="1:23" ht="15">
      <c r="A1997" s="28" t="s">
        <v>1000</v>
      </c>
      <c r="B1997" s="240" t="s">
        <v>1825</v>
      </c>
      <c r="C1997" s="3"/>
      <c r="D1997" s="3"/>
      <c r="E1997" s="9" t="s">
        <v>284</v>
      </c>
      <c r="F1997" s="9" t="s">
        <v>284</v>
      </c>
      <c r="G1997" s="9" t="s">
        <v>284</v>
      </c>
      <c r="H1997" s="9" t="s">
        <v>284</v>
      </c>
      <c r="I1997" s="9">
        <v>468.49999999999636</v>
      </c>
      <c r="J1997" s="9">
        <v>266.20000000000073</v>
      </c>
      <c r="K1997" s="9">
        <v>351.59999999999673</v>
      </c>
      <c r="L1997" s="74"/>
      <c r="M1997" s="72">
        <f t="shared" si="52"/>
        <v>1086.2999999999938</v>
      </c>
      <c r="S1997" s="294"/>
      <c r="T1997" s="68"/>
      <c r="U1997" s="396"/>
      <c r="V1997" s="68"/>
      <c r="W1997" s="68"/>
    </row>
    <row r="1998" spans="1:23" ht="15">
      <c r="A1998" s="28" t="s">
        <v>1001</v>
      </c>
      <c r="B1998" s="240" t="s">
        <v>1826</v>
      </c>
      <c r="C1998" s="3"/>
      <c r="D1998" s="3"/>
      <c r="E1998" s="9" t="s">
        <v>284</v>
      </c>
      <c r="F1998" s="9" t="s">
        <v>284</v>
      </c>
      <c r="G1998" s="9" t="s">
        <v>284</v>
      </c>
      <c r="H1998" s="9" t="s">
        <v>284</v>
      </c>
      <c r="I1998" s="227">
        <v>652.89999999999964</v>
      </c>
      <c r="J1998" s="9">
        <v>422.90000000000327</v>
      </c>
      <c r="K1998" s="9" t="s">
        <v>284</v>
      </c>
      <c r="L1998" s="74"/>
      <c r="M1998" s="72">
        <f t="shared" si="52"/>
        <v>1075.8000000000029</v>
      </c>
      <c r="O1998" t="s">
        <v>299</v>
      </c>
      <c r="S1998" s="68"/>
      <c r="T1998" s="68"/>
      <c r="U1998" s="397"/>
      <c r="V1998" s="68"/>
      <c r="W1998" s="68"/>
    </row>
    <row r="1999" spans="1:23" ht="15">
      <c r="A1999" s="28" t="s">
        <v>1002</v>
      </c>
      <c r="B1999" s="240" t="s">
        <v>1838</v>
      </c>
      <c r="C1999" s="3"/>
      <c r="D1999" s="3"/>
      <c r="E1999" s="9" t="s">
        <v>284</v>
      </c>
      <c r="F1999" s="9" t="s">
        <v>284</v>
      </c>
      <c r="G1999" s="9" t="s">
        <v>284</v>
      </c>
      <c r="H1999" s="9" t="s">
        <v>284</v>
      </c>
      <c r="I1999" s="9">
        <v>293.19999999999709</v>
      </c>
      <c r="J1999" s="9">
        <v>497.5</v>
      </c>
      <c r="K1999" s="9">
        <v>233.80000000000109</v>
      </c>
      <c r="L1999" s="74"/>
      <c r="M1999" s="72">
        <f t="shared" si="52"/>
        <v>1024.4999999999982</v>
      </c>
      <c r="S1999" s="294"/>
      <c r="T1999" s="68"/>
      <c r="U1999" s="397"/>
      <c r="V1999" s="68"/>
      <c r="W1999" s="68"/>
    </row>
    <row r="2000" spans="1:23" ht="15">
      <c r="A2000" s="28" t="s">
        <v>1003</v>
      </c>
      <c r="B2000" s="294" t="s">
        <v>2225</v>
      </c>
      <c r="C2000" s="3"/>
      <c r="D2000" s="3"/>
      <c r="E2000" s="9" t="s">
        <v>284</v>
      </c>
      <c r="F2000" s="9" t="s">
        <v>284</v>
      </c>
      <c r="G2000" s="9" t="s">
        <v>284</v>
      </c>
      <c r="H2000" s="9" t="s">
        <v>284</v>
      </c>
      <c r="I2000" s="9" t="s">
        <v>284</v>
      </c>
      <c r="J2000" s="9">
        <v>507.00000000000182</v>
      </c>
      <c r="K2000" s="227">
        <v>500.79999999999836</v>
      </c>
      <c r="L2000" s="74"/>
      <c r="M2000" s="72">
        <f t="shared" ref="M2000:M2036" si="53">SUM(E2000:K2000)</f>
        <v>1007.8000000000002</v>
      </c>
      <c r="O2000" t="s">
        <v>293</v>
      </c>
      <c r="S2000" s="294"/>
      <c r="T2000" s="68"/>
      <c r="U2000" s="396"/>
      <c r="V2000" s="68"/>
      <c r="W2000" s="68"/>
    </row>
    <row r="2001" spans="1:23" ht="15">
      <c r="A2001" s="28" t="s">
        <v>1004</v>
      </c>
      <c r="B2001" s="294" t="s">
        <v>2217</v>
      </c>
      <c r="C2001" s="3"/>
      <c r="D2001" s="3"/>
      <c r="E2001" s="9" t="s">
        <v>284</v>
      </c>
      <c r="F2001" s="9" t="s">
        <v>284</v>
      </c>
      <c r="G2001" s="9" t="s">
        <v>284</v>
      </c>
      <c r="H2001" s="9" t="s">
        <v>284</v>
      </c>
      <c r="I2001" s="9" t="s">
        <v>284</v>
      </c>
      <c r="J2001" s="227">
        <v>653.70000000000255</v>
      </c>
      <c r="K2001" s="9">
        <v>350.40000000000146</v>
      </c>
      <c r="L2001" s="74"/>
      <c r="M2001" s="72">
        <f t="shared" si="53"/>
        <v>1004.100000000004</v>
      </c>
      <c r="O2001" t="s">
        <v>290</v>
      </c>
      <c r="S2001" s="294"/>
      <c r="T2001" s="68"/>
      <c r="U2001" s="396"/>
      <c r="V2001" s="68"/>
      <c r="W2001" s="68"/>
    </row>
    <row r="2002" spans="1:23" ht="15">
      <c r="A2002" s="28" t="s">
        <v>1005</v>
      </c>
      <c r="B2002" s="294" t="s">
        <v>2226</v>
      </c>
      <c r="C2002" s="3"/>
      <c r="D2002" s="3"/>
      <c r="E2002" s="9" t="s">
        <v>284</v>
      </c>
      <c r="F2002" s="9" t="s">
        <v>284</v>
      </c>
      <c r="G2002" s="9" t="s">
        <v>284</v>
      </c>
      <c r="H2002" s="9" t="s">
        <v>284</v>
      </c>
      <c r="I2002" s="9" t="s">
        <v>284</v>
      </c>
      <c r="J2002" s="9">
        <v>602.5</v>
      </c>
      <c r="K2002" s="9">
        <v>321.00000000000091</v>
      </c>
      <c r="L2002" s="74"/>
      <c r="M2002" s="72">
        <f t="shared" si="53"/>
        <v>923.50000000000091</v>
      </c>
      <c r="S2002" s="68"/>
      <c r="T2002" s="68"/>
      <c r="U2002" s="396"/>
      <c r="V2002" s="68"/>
      <c r="W2002" s="68"/>
    </row>
    <row r="2003" spans="1:23" ht="15">
      <c r="A2003" s="28" t="s">
        <v>1006</v>
      </c>
      <c r="B2003" s="294" t="s">
        <v>2222</v>
      </c>
      <c r="C2003" s="3"/>
      <c r="D2003" s="3"/>
      <c r="E2003" s="9" t="s">
        <v>284</v>
      </c>
      <c r="F2003" s="9" t="s">
        <v>284</v>
      </c>
      <c r="G2003" s="9" t="s">
        <v>284</v>
      </c>
      <c r="H2003" s="9" t="s">
        <v>284</v>
      </c>
      <c r="I2003" s="9" t="s">
        <v>284</v>
      </c>
      <c r="J2003" s="9">
        <v>482.99999999999818</v>
      </c>
      <c r="K2003" s="9">
        <v>415.34999999999854</v>
      </c>
      <c r="L2003" s="74"/>
      <c r="M2003" s="72">
        <f t="shared" si="53"/>
        <v>898.34999999999673</v>
      </c>
      <c r="S2003" s="68"/>
      <c r="T2003" s="68"/>
      <c r="U2003" s="396"/>
      <c r="V2003" s="68"/>
      <c r="W2003" s="68"/>
    </row>
    <row r="2004" spans="1:23" ht="15">
      <c r="A2004" s="28" t="s">
        <v>1007</v>
      </c>
      <c r="B2004" s="294" t="s">
        <v>2224</v>
      </c>
      <c r="C2004" s="3"/>
      <c r="D2004" s="3"/>
      <c r="E2004" s="9" t="s">
        <v>284</v>
      </c>
      <c r="F2004" s="9" t="s">
        <v>284</v>
      </c>
      <c r="G2004" s="9" t="s">
        <v>284</v>
      </c>
      <c r="H2004" s="9" t="s">
        <v>284</v>
      </c>
      <c r="I2004" s="9" t="s">
        <v>284</v>
      </c>
      <c r="J2004" s="9">
        <v>467.70000000000164</v>
      </c>
      <c r="K2004" s="9">
        <v>402.79999999999745</v>
      </c>
      <c r="L2004" s="74"/>
      <c r="M2004" s="72">
        <f t="shared" si="53"/>
        <v>870.49999999999909</v>
      </c>
      <c r="S2004" s="68"/>
      <c r="T2004" s="68"/>
      <c r="U2004" s="397"/>
      <c r="V2004" s="68"/>
      <c r="W2004" s="68"/>
    </row>
    <row r="2005" spans="1:23" ht="15">
      <c r="A2005" s="28" t="s">
        <v>1008</v>
      </c>
      <c r="B2005" s="294" t="s">
        <v>2223</v>
      </c>
      <c r="C2005" s="3"/>
      <c r="D2005" s="3"/>
      <c r="E2005" s="9" t="s">
        <v>284</v>
      </c>
      <c r="F2005" s="9" t="s">
        <v>284</v>
      </c>
      <c r="G2005" s="9" t="s">
        <v>284</v>
      </c>
      <c r="H2005" s="9" t="s">
        <v>284</v>
      </c>
      <c r="I2005" s="9" t="s">
        <v>284</v>
      </c>
      <c r="J2005" s="9">
        <v>430.80000000000018</v>
      </c>
      <c r="K2005" s="9">
        <v>434.39999999999964</v>
      </c>
      <c r="L2005" s="74"/>
      <c r="M2005" s="72">
        <f t="shared" si="53"/>
        <v>865.19999999999982</v>
      </c>
      <c r="S2005" s="294"/>
      <c r="T2005" s="68"/>
      <c r="U2005" s="396"/>
      <c r="V2005" s="68"/>
      <c r="W2005" s="68"/>
    </row>
    <row r="2006" spans="1:23" ht="15">
      <c r="A2006" s="28" t="s">
        <v>1009</v>
      </c>
      <c r="B2006" s="294" t="s">
        <v>2221</v>
      </c>
      <c r="C2006" s="3"/>
      <c r="D2006" s="3"/>
      <c r="E2006" s="9" t="s">
        <v>284</v>
      </c>
      <c r="F2006" s="9" t="s">
        <v>284</v>
      </c>
      <c r="G2006" s="9" t="s">
        <v>284</v>
      </c>
      <c r="H2006" s="9" t="s">
        <v>284</v>
      </c>
      <c r="I2006" s="9" t="s">
        <v>284</v>
      </c>
      <c r="J2006" s="9">
        <v>458.19999999999709</v>
      </c>
      <c r="K2006" s="9">
        <v>405.89999999999964</v>
      </c>
      <c r="L2006" s="74"/>
      <c r="M2006" s="72">
        <f t="shared" si="53"/>
        <v>864.09999999999673</v>
      </c>
      <c r="S2006" s="294"/>
      <c r="T2006" s="68"/>
      <c r="U2006" s="396"/>
      <c r="V2006" s="68"/>
      <c r="W2006" s="68"/>
    </row>
    <row r="2007" spans="1:23" ht="15">
      <c r="A2007" s="28" t="s">
        <v>1010</v>
      </c>
      <c r="B2007" s="68" t="s">
        <v>840</v>
      </c>
      <c r="E2007" s="9" t="s">
        <v>284</v>
      </c>
      <c r="F2007" s="9" t="s">
        <v>284</v>
      </c>
      <c r="G2007" s="9" t="s">
        <v>284</v>
      </c>
      <c r="H2007" s="9">
        <v>276.25000000000364</v>
      </c>
      <c r="I2007" s="9">
        <v>521.79999999999563</v>
      </c>
      <c r="J2007" s="9" t="s">
        <v>284</v>
      </c>
      <c r="K2007" s="9" t="s">
        <v>284</v>
      </c>
      <c r="L2007" s="74"/>
      <c r="M2007" s="72">
        <f t="shared" si="53"/>
        <v>798.04999999999927</v>
      </c>
      <c r="R2007" s="229"/>
      <c r="S2007" s="28"/>
      <c r="T2007" s="68"/>
      <c r="U2007" s="396"/>
      <c r="V2007" s="68"/>
      <c r="W2007" s="68"/>
    </row>
    <row r="2008" spans="1:23" ht="15">
      <c r="A2008" s="28" t="s">
        <v>1011</v>
      </c>
      <c r="B2008" s="294" t="s">
        <v>2236</v>
      </c>
      <c r="C2008" s="3"/>
      <c r="D2008" s="3"/>
      <c r="E2008" s="9" t="s">
        <v>284</v>
      </c>
      <c r="F2008" s="9" t="s">
        <v>284</v>
      </c>
      <c r="G2008" s="9" t="s">
        <v>284</v>
      </c>
      <c r="H2008" s="9" t="s">
        <v>284</v>
      </c>
      <c r="I2008" s="9" t="s">
        <v>284</v>
      </c>
      <c r="J2008" s="9">
        <v>469.5</v>
      </c>
      <c r="K2008" s="9">
        <v>327.30000000000109</v>
      </c>
      <c r="L2008" s="74"/>
      <c r="M2008" s="72">
        <f t="shared" si="53"/>
        <v>796.80000000000109</v>
      </c>
      <c r="S2008" s="235"/>
      <c r="T2008" s="68"/>
      <c r="U2008" s="396"/>
      <c r="V2008" s="68"/>
      <c r="W2008" s="68"/>
    </row>
    <row r="2009" spans="1:23" ht="15">
      <c r="A2009" s="28" t="s">
        <v>1012</v>
      </c>
      <c r="B2009" s="68" t="s">
        <v>178</v>
      </c>
      <c r="E2009" s="224">
        <v>448.75</v>
      </c>
      <c r="F2009" s="227">
        <v>345.9</v>
      </c>
      <c r="G2009" s="9" t="s">
        <v>284</v>
      </c>
      <c r="H2009" s="9" t="s">
        <v>284</v>
      </c>
      <c r="I2009" s="9" t="s">
        <v>284</v>
      </c>
      <c r="J2009" s="9" t="s">
        <v>284</v>
      </c>
      <c r="K2009" s="9" t="s">
        <v>284</v>
      </c>
      <c r="L2009" s="74"/>
      <c r="M2009" s="72">
        <f t="shared" si="53"/>
        <v>794.65</v>
      </c>
      <c r="O2009" t="s">
        <v>361</v>
      </c>
      <c r="R2009" t="s">
        <v>1977</v>
      </c>
      <c r="S2009" s="294"/>
      <c r="T2009" s="68"/>
      <c r="U2009" s="396"/>
      <c r="V2009" s="68"/>
      <c r="W2009" s="68"/>
    </row>
    <row r="2010" spans="1:23" ht="15">
      <c r="A2010" s="28" t="s">
        <v>1013</v>
      </c>
      <c r="B2010" s="294" t="s">
        <v>2218</v>
      </c>
      <c r="C2010" s="3"/>
      <c r="D2010" s="3"/>
      <c r="E2010" s="9" t="s">
        <v>284</v>
      </c>
      <c r="F2010" s="9" t="s">
        <v>284</v>
      </c>
      <c r="G2010" s="9" t="s">
        <v>284</v>
      </c>
      <c r="H2010" s="9" t="s">
        <v>284</v>
      </c>
      <c r="I2010" s="9" t="s">
        <v>284</v>
      </c>
      <c r="J2010" s="9">
        <v>261.59999999999945</v>
      </c>
      <c r="K2010" s="227">
        <v>516.99999999999818</v>
      </c>
      <c r="L2010" s="74"/>
      <c r="M2010" s="72">
        <f t="shared" si="53"/>
        <v>778.59999999999764</v>
      </c>
      <c r="O2010" t="s">
        <v>290</v>
      </c>
      <c r="S2010" s="294"/>
      <c r="T2010" s="68"/>
      <c r="U2010" s="396"/>
      <c r="V2010" s="68"/>
      <c r="W2010" s="68"/>
    </row>
    <row r="2011" spans="1:23" ht="15">
      <c r="A2011" s="28" t="s">
        <v>1014</v>
      </c>
      <c r="B2011" s="68" t="s">
        <v>158</v>
      </c>
      <c r="E2011" s="9" t="s">
        <v>284</v>
      </c>
      <c r="F2011" s="9" t="s">
        <v>284</v>
      </c>
      <c r="G2011" s="9">
        <v>136.4</v>
      </c>
      <c r="H2011" s="9">
        <v>123.80000000000109</v>
      </c>
      <c r="I2011" s="9">
        <v>470.80000000000109</v>
      </c>
      <c r="J2011" s="9" t="s">
        <v>284</v>
      </c>
      <c r="K2011" s="9" t="s">
        <v>284</v>
      </c>
      <c r="L2011" s="74"/>
      <c r="M2011" s="72">
        <f t="shared" si="53"/>
        <v>731.00000000000216</v>
      </c>
      <c r="R2011" s="229"/>
      <c r="S2011" s="28"/>
      <c r="T2011" s="68"/>
      <c r="U2011" s="396"/>
      <c r="V2011" s="68"/>
      <c r="W2011" s="68"/>
    </row>
    <row r="2012" spans="1:23" ht="15">
      <c r="A2012" s="28" t="s">
        <v>1015</v>
      </c>
      <c r="B2012" s="235" t="s">
        <v>1821</v>
      </c>
      <c r="C2012" s="3"/>
      <c r="D2012" s="3"/>
      <c r="E2012" s="9" t="s">
        <v>284</v>
      </c>
      <c r="F2012" s="9" t="s">
        <v>284</v>
      </c>
      <c r="G2012" s="9" t="s">
        <v>284</v>
      </c>
      <c r="H2012" s="9" t="s">
        <v>284</v>
      </c>
      <c r="I2012" s="223">
        <v>713.49999999999818</v>
      </c>
      <c r="J2012" s="9" t="s">
        <v>284</v>
      </c>
      <c r="K2012" s="9" t="s">
        <v>284</v>
      </c>
      <c r="L2012" s="74"/>
      <c r="M2012" s="72">
        <f t="shared" si="53"/>
        <v>713.49999999999818</v>
      </c>
      <c r="O2012" t="s">
        <v>288</v>
      </c>
      <c r="S2012" s="235"/>
      <c r="T2012" s="68"/>
      <c r="U2012" s="396"/>
      <c r="V2012" s="68"/>
      <c r="W2012" s="68"/>
    </row>
    <row r="2013" spans="1:23" ht="15">
      <c r="A2013" s="28" t="s">
        <v>1016</v>
      </c>
      <c r="B2013" s="68" t="s">
        <v>815</v>
      </c>
      <c r="E2013" s="9" t="s">
        <v>284</v>
      </c>
      <c r="F2013" s="9" t="s">
        <v>284</v>
      </c>
      <c r="G2013" s="9" t="s">
        <v>284</v>
      </c>
      <c r="H2013" s="9">
        <v>118.50000000000182</v>
      </c>
      <c r="I2013" s="9">
        <v>510.59999999999854</v>
      </c>
      <c r="J2013" s="9" t="s">
        <v>284</v>
      </c>
      <c r="K2013" s="9" t="s">
        <v>284</v>
      </c>
      <c r="L2013" s="74"/>
      <c r="M2013" s="72">
        <f t="shared" si="53"/>
        <v>629.10000000000036</v>
      </c>
      <c r="S2013" s="68"/>
      <c r="T2013" s="68"/>
      <c r="U2013" s="396"/>
      <c r="V2013" s="68"/>
      <c r="W2013" s="68"/>
    </row>
    <row r="2014" spans="1:23" ht="15">
      <c r="A2014" s="28" t="s">
        <v>1017</v>
      </c>
      <c r="B2014" s="240" t="s">
        <v>1831</v>
      </c>
      <c r="C2014" s="3"/>
      <c r="D2014" s="3"/>
      <c r="E2014" s="9" t="s">
        <v>284</v>
      </c>
      <c r="F2014" s="9" t="s">
        <v>284</v>
      </c>
      <c r="G2014" s="9" t="s">
        <v>284</v>
      </c>
      <c r="H2014" s="9" t="s">
        <v>284</v>
      </c>
      <c r="I2014" s="9">
        <v>618.39999999999964</v>
      </c>
      <c r="J2014" s="9" t="s">
        <v>284</v>
      </c>
      <c r="K2014" s="9" t="s">
        <v>284</v>
      </c>
      <c r="L2014" s="74"/>
      <c r="M2014" s="72">
        <f t="shared" si="53"/>
        <v>618.39999999999964</v>
      </c>
      <c r="S2014" s="68"/>
      <c r="T2014" s="68"/>
      <c r="U2014" s="396"/>
      <c r="V2014" s="68"/>
      <c r="W2014" s="68"/>
    </row>
    <row r="2015" spans="1:23" ht="15">
      <c r="A2015" s="28" t="s">
        <v>1018</v>
      </c>
      <c r="B2015" s="294" t="s">
        <v>2543</v>
      </c>
      <c r="E2015" s="9" t="s">
        <v>284</v>
      </c>
      <c r="F2015" s="9" t="s">
        <v>284</v>
      </c>
      <c r="G2015" s="9" t="s">
        <v>284</v>
      </c>
      <c r="H2015" s="9" t="s">
        <v>284</v>
      </c>
      <c r="I2015" s="9" t="s">
        <v>284</v>
      </c>
      <c r="J2015" s="9" t="s">
        <v>284</v>
      </c>
      <c r="K2015" s="9">
        <v>488.60000000000127</v>
      </c>
      <c r="L2015" s="74"/>
      <c r="M2015" s="72">
        <f t="shared" si="53"/>
        <v>488.60000000000127</v>
      </c>
      <c r="S2015" s="294"/>
      <c r="T2015" s="68"/>
      <c r="U2015" s="396"/>
      <c r="V2015" s="68"/>
      <c r="W2015" s="68"/>
    </row>
    <row r="2016" spans="1:23" ht="15">
      <c r="A2016" s="28" t="s">
        <v>1019</v>
      </c>
      <c r="B2016" s="294" t="s">
        <v>2258</v>
      </c>
      <c r="E2016" s="9" t="s">
        <v>284</v>
      </c>
      <c r="F2016" s="9" t="s">
        <v>284</v>
      </c>
      <c r="G2016" s="9" t="s">
        <v>284</v>
      </c>
      <c r="H2016" s="9" t="s">
        <v>284</v>
      </c>
      <c r="I2016" s="9" t="s">
        <v>284</v>
      </c>
      <c r="J2016" s="9" t="s">
        <v>284</v>
      </c>
      <c r="K2016" s="9">
        <v>481.09999999999945</v>
      </c>
      <c r="L2016" s="74"/>
      <c r="M2016" s="72">
        <f t="shared" si="53"/>
        <v>481.09999999999945</v>
      </c>
      <c r="S2016" s="68"/>
      <c r="T2016" s="68"/>
    </row>
    <row r="2017" spans="1:20" ht="15">
      <c r="A2017" s="28" t="s">
        <v>1020</v>
      </c>
      <c r="B2017" s="240" t="s">
        <v>1857</v>
      </c>
      <c r="C2017" s="3"/>
      <c r="D2017" s="3"/>
      <c r="E2017" s="9" t="s">
        <v>284</v>
      </c>
      <c r="F2017" s="9" t="s">
        <v>284</v>
      </c>
      <c r="G2017" s="9" t="s">
        <v>284</v>
      </c>
      <c r="H2017" s="9" t="s">
        <v>284</v>
      </c>
      <c r="I2017" s="9">
        <v>452.80000000000109</v>
      </c>
      <c r="J2017" s="9" t="s">
        <v>284</v>
      </c>
      <c r="K2017" s="9" t="s">
        <v>284</v>
      </c>
      <c r="L2017" s="74"/>
      <c r="M2017" s="72">
        <f t="shared" si="53"/>
        <v>452.80000000000109</v>
      </c>
    </row>
    <row r="2018" spans="1:20" ht="15">
      <c r="A2018" s="28" t="s">
        <v>1021</v>
      </c>
      <c r="B2018" s="294" t="s">
        <v>2260</v>
      </c>
      <c r="E2018" s="9" t="s">
        <v>284</v>
      </c>
      <c r="F2018" s="9" t="s">
        <v>284</v>
      </c>
      <c r="G2018" s="9" t="s">
        <v>284</v>
      </c>
      <c r="H2018" s="9" t="s">
        <v>284</v>
      </c>
      <c r="I2018" s="9" t="s">
        <v>284</v>
      </c>
      <c r="J2018" s="9" t="s">
        <v>284</v>
      </c>
      <c r="K2018" s="9">
        <v>452.80000000000109</v>
      </c>
      <c r="L2018" s="74"/>
      <c r="M2018" s="72">
        <f t="shared" si="53"/>
        <v>452.80000000000109</v>
      </c>
      <c r="S2018" s="235"/>
      <c r="T2018" s="68"/>
    </row>
    <row r="2019" spans="1:20" ht="15">
      <c r="A2019" s="28" t="s">
        <v>1022</v>
      </c>
      <c r="B2019" s="240" t="s">
        <v>1829</v>
      </c>
      <c r="C2019" s="3"/>
      <c r="D2019" s="3"/>
      <c r="E2019" s="9" t="s">
        <v>284</v>
      </c>
      <c r="F2019" s="9" t="s">
        <v>284</v>
      </c>
      <c r="G2019" s="9" t="s">
        <v>284</v>
      </c>
      <c r="H2019" s="9" t="s">
        <v>284</v>
      </c>
      <c r="I2019" s="9">
        <v>447.80000000000109</v>
      </c>
      <c r="J2019" s="9" t="s">
        <v>284</v>
      </c>
      <c r="K2019" s="9" t="s">
        <v>284</v>
      </c>
      <c r="L2019" s="74"/>
      <c r="M2019" s="72">
        <f t="shared" si="53"/>
        <v>447.80000000000109</v>
      </c>
      <c r="S2019" s="235"/>
      <c r="T2019" s="68"/>
    </row>
    <row r="2020" spans="1:20" ht="15">
      <c r="A2020" s="28" t="s">
        <v>1023</v>
      </c>
      <c r="B2020" s="294" t="s">
        <v>2255</v>
      </c>
      <c r="E2020" s="9" t="s">
        <v>284</v>
      </c>
      <c r="F2020" s="9" t="s">
        <v>284</v>
      </c>
      <c r="G2020" s="9" t="s">
        <v>284</v>
      </c>
      <c r="H2020" s="9" t="s">
        <v>284</v>
      </c>
      <c r="I2020" s="9" t="s">
        <v>284</v>
      </c>
      <c r="J2020" s="9" t="s">
        <v>284</v>
      </c>
      <c r="K2020" s="9">
        <v>433.30000000000018</v>
      </c>
      <c r="L2020" s="74"/>
      <c r="M2020" s="72">
        <f t="shared" si="53"/>
        <v>433.30000000000018</v>
      </c>
      <c r="S2020" s="294"/>
      <c r="T2020" s="68"/>
    </row>
    <row r="2021" spans="1:20" ht="15">
      <c r="A2021" s="28" t="s">
        <v>1024</v>
      </c>
      <c r="B2021" s="294" t="s">
        <v>2252</v>
      </c>
      <c r="E2021" s="9" t="s">
        <v>284</v>
      </c>
      <c r="F2021" s="9" t="s">
        <v>284</v>
      </c>
      <c r="G2021" s="9" t="s">
        <v>284</v>
      </c>
      <c r="H2021" s="9" t="s">
        <v>284</v>
      </c>
      <c r="I2021" s="9" t="s">
        <v>284</v>
      </c>
      <c r="J2021" s="9" t="s">
        <v>284</v>
      </c>
      <c r="K2021" s="9">
        <v>423.29999999999745</v>
      </c>
      <c r="L2021" s="74"/>
      <c r="M2021" s="72">
        <f t="shared" si="53"/>
        <v>423.29999999999745</v>
      </c>
      <c r="S2021" s="68"/>
      <c r="T2021" s="68"/>
    </row>
    <row r="2022" spans="1:20" ht="15">
      <c r="A2022" s="28" t="s">
        <v>1025</v>
      </c>
      <c r="B2022" s="240" t="s">
        <v>1832</v>
      </c>
      <c r="C2022" s="3"/>
      <c r="D2022" s="3"/>
      <c r="E2022" s="9" t="s">
        <v>284</v>
      </c>
      <c r="F2022" s="9" t="s">
        <v>284</v>
      </c>
      <c r="G2022" s="9" t="s">
        <v>284</v>
      </c>
      <c r="H2022" s="9" t="s">
        <v>284</v>
      </c>
      <c r="I2022" s="9">
        <v>399.79999999999927</v>
      </c>
      <c r="J2022" s="9" t="s">
        <v>284</v>
      </c>
      <c r="K2022" s="9" t="s">
        <v>284</v>
      </c>
      <c r="L2022" s="74"/>
      <c r="M2022" s="72">
        <f t="shared" si="53"/>
        <v>399.79999999999927</v>
      </c>
      <c r="S2022" s="294"/>
      <c r="T2022" s="68"/>
    </row>
    <row r="2023" spans="1:20" ht="15">
      <c r="A2023" s="28" t="s">
        <v>1026</v>
      </c>
      <c r="B2023" s="294" t="s">
        <v>2219</v>
      </c>
      <c r="C2023" s="3"/>
      <c r="D2023" s="3"/>
      <c r="E2023" s="9" t="s">
        <v>284</v>
      </c>
      <c r="F2023" s="9" t="s">
        <v>284</v>
      </c>
      <c r="G2023" s="9" t="s">
        <v>284</v>
      </c>
      <c r="H2023" s="9" t="s">
        <v>284</v>
      </c>
      <c r="I2023" s="9" t="s">
        <v>284</v>
      </c>
      <c r="J2023" s="9">
        <v>387.70000000000255</v>
      </c>
      <c r="K2023" s="9" t="s">
        <v>284</v>
      </c>
      <c r="L2023" s="74"/>
      <c r="M2023" s="72">
        <f t="shared" si="53"/>
        <v>387.70000000000255</v>
      </c>
      <c r="S2023" s="68"/>
      <c r="T2023" s="68"/>
    </row>
    <row r="2024" spans="1:20" ht="15">
      <c r="A2024" s="28" t="s">
        <v>1027</v>
      </c>
      <c r="B2024" s="294" t="s">
        <v>2259</v>
      </c>
      <c r="E2024" s="9" t="s">
        <v>284</v>
      </c>
      <c r="F2024" s="9" t="s">
        <v>284</v>
      </c>
      <c r="G2024" s="9" t="s">
        <v>284</v>
      </c>
      <c r="H2024" s="9" t="s">
        <v>284</v>
      </c>
      <c r="I2024" s="9" t="s">
        <v>284</v>
      </c>
      <c r="J2024" s="9" t="s">
        <v>284</v>
      </c>
      <c r="K2024" s="9">
        <v>344.39999999999873</v>
      </c>
      <c r="L2024" s="74"/>
      <c r="M2024" s="72">
        <f t="shared" si="53"/>
        <v>344.39999999999873</v>
      </c>
    </row>
    <row r="2025" spans="1:20" ht="15">
      <c r="A2025" s="28" t="s">
        <v>1028</v>
      </c>
      <c r="B2025" s="240" t="s">
        <v>1839</v>
      </c>
      <c r="C2025" s="3"/>
      <c r="D2025" s="3"/>
      <c r="E2025" s="9" t="s">
        <v>284</v>
      </c>
      <c r="F2025" s="9" t="s">
        <v>284</v>
      </c>
      <c r="G2025" s="9" t="s">
        <v>284</v>
      </c>
      <c r="H2025" s="9" t="s">
        <v>284</v>
      </c>
      <c r="I2025" s="9">
        <v>344</v>
      </c>
      <c r="J2025" s="9" t="s">
        <v>284</v>
      </c>
      <c r="K2025" s="9" t="s">
        <v>284</v>
      </c>
      <c r="L2025" s="74"/>
      <c r="M2025" s="72">
        <f t="shared" si="53"/>
        <v>344</v>
      </c>
      <c r="S2025" s="68"/>
      <c r="T2025" s="68"/>
    </row>
    <row r="2026" spans="1:20" ht="15">
      <c r="A2026" s="28" t="s">
        <v>1029</v>
      </c>
      <c r="B2026" s="68" t="s">
        <v>855</v>
      </c>
      <c r="E2026" s="9" t="s">
        <v>284</v>
      </c>
      <c r="F2026" s="9" t="s">
        <v>284</v>
      </c>
      <c r="G2026" s="9" t="s">
        <v>284</v>
      </c>
      <c r="H2026" s="9">
        <v>331.29999999999927</v>
      </c>
      <c r="I2026" s="9" t="s">
        <v>284</v>
      </c>
      <c r="J2026" s="9" t="s">
        <v>284</v>
      </c>
      <c r="K2026" s="9" t="s">
        <v>284</v>
      </c>
      <c r="L2026" s="74"/>
      <c r="M2026" s="72">
        <f t="shared" si="53"/>
        <v>331.29999999999927</v>
      </c>
      <c r="R2026" s="229"/>
      <c r="S2026" s="235"/>
      <c r="T2026" s="68"/>
    </row>
    <row r="2027" spans="1:20" ht="15">
      <c r="A2027" s="28" t="s">
        <v>1030</v>
      </c>
      <c r="B2027" s="294" t="s">
        <v>2257</v>
      </c>
      <c r="E2027" s="9" t="s">
        <v>284</v>
      </c>
      <c r="F2027" s="9" t="s">
        <v>284</v>
      </c>
      <c r="G2027" s="9" t="s">
        <v>284</v>
      </c>
      <c r="H2027" s="9" t="s">
        <v>284</v>
      </c>
      <c r="I2027" s="9" t="s">
        <v>284</v>
      </c>
      <c r="J2027" s="9" t="s">
        <v>284</v>
      </c>
      <c r="K2027" s="9">
        <v>317.5</v>
      </c>
      <c r="L2027" s="74"/>
      <c r="M2027" s="72">
        <f t="shared" si="53"/>
        <v>317.5</v>
      </c>
      <c r="S2027" s="68"/>
      <c r="T2027" s="68"/>
    </row>
    <row r="2028" spans="1:20" ht="15">
      <c r="A2028" s="28" t="s">
        <v>1031</v>
      </c>
      <c r="B2028" s="294" t="s">
        <v>2254</v>
      </c>
      <c r="E2028" s="9" t="s">
        <v>284</v>
      </c>
      <c r="F2028" s="9" t="s">
        <v>284</v>
      </c>
      <c r="G2028" s="9" t="s">
        <v>284</v>
      </c>
      <c r="H2028" s="9" t="s">
        <v>284</v>
      </c>
      <c r="I2028" s="9" t="s">
        <v>284</v>
      </c>
      <c r="J2028" s="9" t="s">
        <v>284</v>
      </c>
      <c r="K2028" s="9">
        <v>303.10000000000127</v>
      </c>
      <c r="L2028" s="74"/>
      <c r="M2028" s="72">
        <f t="shared" si="53"/>
        <v>303.10000000000127</v>
      </c>
      <c r="S2028" s="28"/>
      <c r="T2028" s="68"/>
    </row>
    <row r="2029" spans="1:20" ht="15">
      <c r="A2029" s="28" t="s">
        <v>1032</v>
      </c>
      <c r="B2029" s="294" t="s">
        <v>2281</v>
      </c>
      <c r="E2029" s="9" t="s">
        <v>284</v>
      </c>
      <c r="F2029" s="9" t="s">
        <v>284</v>
      </c>
      <c r="G2029" s="9" t="s">
        <v>284</v>
      </c>
      <c r="H2029" s="9" t="s">
        <v>284</v>
      </c>
      <c r="I2029" s="9" t="s">
        <v>284</v>
      </c>
      <c r="J2029" s="9" t="s">
        <v>284</v>
      </c>
      <c r="K2029" s="9">
        <v>274.29999999999927</v>
      </c>
      <c r="L2029" s="74"/>
      <c r="M2029" s="72">
        <f t="shared" si="53"/>
        <v>274.29999999999927</v>
      </c>
      <c r="S2029" s="68"/>
      <c r="T2029" s="68"/>
    </row>
    <row r="2030" spans="1:20" ht="15">
      <c r="A2030" s="28" t="s">
        <v>1033</v>
      </c>
      <c r="B2030" s="294" t="s">
        <v>2253</v>
      </c>
      <c r="E2030" s="9" t="s">
        <v>284</v>
      </c>
      <c r="F2030" s="9" t="s">
        <v>284</v>
      </c>
      <c r="G2030" s="9" t="s">
        <v>284</v>
      </c>
      <c r="H2030" s="9" t="s">
        <v>284</v>
      </c>
      <c r="I2030" s="9" t="s">
        <v>284</v>
      </c>
      <c r="J2030" s="9" t="s">
        <v>284</v>
      </c>
      <c r="K2030" s="9">
        <v>263.39999999999509</v>
      </c>
      <c r="L2030" s="74"/>
      <c r="M2030" s="72">
        <f t="shared" si="53"/>
        <v>263.39999999999509</v>
      </c>
    </row>
    <row r="2031" spans="1:20" ht="15">
      <c r="A2031" s="28" t="s">
        <v>1034</v>
      </c>
      <c r="B2031" s="294" t="s">
        <v>2283</v>
      </c>
      <c r="E2031" s="9" t="s">
        <v>284</v>
      </c>
      <c r="F2031" s="9" t="s">
        <v>284</v>
      </c>
      <c r="G2031" s="9" t="s">
        <v>284</v>
      </c>
      <c r="H2031" s="9" t="s">
        <v>284</v>
      </c>
      <c r="I2031" s="9" t="s">
        <v>284</v>
      </c>
      <c r="J2031" s="9" t="s">
        <v>284</v>
      </c>
      <c r="K2031" s="9">
        <v>239.699999999998</v>
      </c>
      <c r="L2031" s="74"/>
      <c r="M2031" s="72">
        <f t="shared" si="53"/>
        <v>239.699999999998</v>
      </c>
      <c r="S2031" s="68"/>
      <c r="T2031" s="68"/>
    </row>
    <row r="2032" spans="1:20" ht="15">
      <c r="A2032" s="28" t="s">
        <v>1035</v>
      </c>
      <c r="B2032" s="294" t="s">
        <v>2256</v>
      </c>
      <c r="E2032" s="9" t="s">
        <v>284</v>
      </c>
      <c r="F2032" s="9" t="s">
        <v>284</v>
      </c>
      <c r="G2032" s="9" t="s">
        <v>284</v>
      </c>
      <c r="H2032" s="9" t="s">
        <v>284</v>
      </c>
      <c r="I2032" s="9" t="s">
        <v>284</v>
      </c>
      <c r="J2032" s="9" t="s">
        <v>284</v>
      </c>
      <c r="K2032" s="9">
        <v>238.00000000000091</v>
      </c>
      <c r="L2032" s="74"/>
      <c r="M2032" s="72">
        <f t="shared" si="53"/>
        <v>238.00000000000091</v>
      </c>
      <c r="S2032" s="68"/>
      <c r="T2032" s="68"/>
    </row>
    <row r="2033" spans="1:24" ht="15">
      <c r="A2033" s="28" t="s">
        <v>1036</v>
      </c>
      <c r="B2033" s="68" t="s">
        <v>164</v>
      </c>
      <c r="E2033" s="9" t="s">
        <v>284</v>
      </c>
      <c r="F2033" s="9" t="s">
        <v>284</v>
      </c>
      <c r="G2033" s="9">
        <v>182.3</v>
      </c>
      <c r="H2033" s="9" t="s">
        <v>284</v>
      </c>
      <c r="I2033" s="9" t="s">
        <v>284</v>
      </c>
      <c r="J2033" s="9" t="s">
        <v>284</v>
      </c>
      <c r="K2033" s="9" t="s">
        <v>284</v>
      </c>
      <c r="L2033" s="74"/>
      <c r="M2033" s="72">
        <f t="shared" si="53"/>
        <v>182.3</v>
      </c>
      <c r="R2033" s="229"/>
      <c r="S2033" s="235"/>
      <c r="T2033" s="68"/>
    </row>
    <row r="2034" spans="1:24" ht="15">
      <c r="A2034" s="28" t="s">
        <v>1037</v>
      </c>
      <c r="B2034" s="68" t="s">
        <v>845</v>
      </c>
      <c r="E2034" s="9" t="s">
        <v>284</v>
      </c>
      <c r="F2034" s="9" t="s">
        <v>284</v>
      </c>
      <c r="G2034" s="9" t="s">
        <v>284</v>
      </c>
      <c r="H2034" s="9">
        <v>175.50000000000091</v>
      </c>
      <c r="I2034" s="9" t="s">
        <v>284</v>
      </c>
      <c r="J2034" s="9" t="s">
        <v>284</v>
      </c>
      <c r="K2034" s="9" t="s">
        <v>284</v>
      </c>
      <c r="L2034" s="74"/>
      <c r="M2034" s="72">
        <f t="shared" si="53"/>
        <v>175.50000000000091</v>
      </c>
      <c r="R2034" s="229"/>
    </row>
    <row r="2035" spans="1:24" ht="15">
      <c r="A2035" s="28" t="s">
        <v>1038</v>
      </c>
      <c r="B2035" s="294" t="s">
        <v>2284</v>
      </c>
      <c r="E2035" s="9" t="s">
        <v>284</v>
      </c>
      <c r="F2035" s="9" t="s">
        <v>284</v>
      </c>
      <c r="G2035" s="9" t="s">
        <v>284</v>
      </c>
      <c r="H2035" s="9" t="s">
        <v>284</v>
      </c>
      <c r="I2035" s="9" t="s">
        <v>284</v>
      </c>
      <c r="J2035" s="9" t="s">
        <v>284</v>
      </c>
      <c r="K2035" s="9">
        <v>122.50000000000091</v>
      </c>
      <c r="L2035" s="74"/>
      <c r="M2035" s="72">
        <f t="shared" si="53"/>
        <v>122.50000000000091</v>
      </c>
      <c r="S2035" s="68"/>
      <c r="T2035" s="68"/>
    </row>
    <row r="2036" spans="1:24" ht="15">
      <c r="A2036" s="28" t="s">
        <v>3838</v>
      </c>
      <c r="B2036" s="68" t="s">
        <v>179</v>
      </c>
      <c r="E2036" s="9">
        <v>82.5</v>
      </c>
      <c r="F2036" s="9" t="s">
        <v>284</v>
      </c>
      <c r="G2036" s="9" t="s">
        <v>284</v>
      </c>
      <c r="H2036" s="9" t="s">
        <v>284</v>
      </c>
      <c r="I2036" s="9" t="s">
        <v>284</v>
      </c>
      <c r="J2036" s="9" t="s">
        <v>284</v>
      </c>
      <c r="K2036" s="9" t="s">
        <v>284</v>
      </c>
      <c r="L2036" s="74"/>
      <c r="M2036" s="72">
        <f t="shared" si="53"/>
        <v>82.5</v>
      </c>
    </row>
    <row r="2037" spans="1:24" ht="15">
      <c r="A2037" s="28"/>
      <c r="B2037" s="68"/>
      <c r="E2037" s="9"/>
      <c r="F2037" s="9"/>
      <c r="G2037" s="9"/>
      <c r="H2037" s="9"/>
      <c r="L2037" s="74"/>
      <c r="M2037" s="72"/>
    </row>
    <row r="2038" spans="1:24" ht="15">
      <c r="A2038" s="28"/>
      <c r="B2038" s="68"/>
      <c r="E2038" s="9"/>
      <c r="L2038" s="74"/>
    </row>
    <row r="2039" spans="1:24" ht="15">
      <c r="A2039" s="28"/>
      <c r="B2039" s="68"/>
      <c r="E2039" s="9"/>
      <c r="L2039" s="74"/>
    </row>
    <row r="2040" spans="1:24" ht="25.5">
      <c r="A2040" s="23" t="s">
        <v>202</v>
      </c>
      <c r="L2040" s="74"/>
    </row>
    <row r="2041" spans="1:24">
      <c r="L2041" s="74"/>
    </row>
    <row r="2042" spans="1:24" ht="15">
      <c r="A2042" s="40"/>
      <c r="B2042" s="40"/>
      <c r="C2042" s="40"/>
      <c r="D2042" s="40"/>
      <c r="E2042" s="66">
        <v>2016</v>
      </c>
      <c r="F2042" s="66">
        <v>2017</v>
      </c>
      <c r="G2042" s="66">
        <v>2018</v>
      </c>
      <c r="H2042" s="66">
        <v>2019</v>
      </c>
      <c r="I2042" s="66">
        <v>2020</v>
      </c>
      <c r="J2042" s="66">
        <v>2021</v>
      </c>
      <c r="K2042" s="66">
        <v>2022</v>
      </c>
      <c r="L2042" s="74"/>
      <c r="M2042" s="75" t="s">
        <v>40</v>
      </c>
    </row>
    <row r="2043" spans="1:24" ht="15">
      <c r="A2043" s="28" t="s">
        <v>0</v>
      </c>
      <c r="B2043" s="68" t="s">
        <v>21</v>
      </c>
      <c r="E2043" s="227">
        <v>627.4</v>
      </c>
      <c r="F2043" s="227">
        <v>545.79999999999995</v>
      </c>
      <c r="G2043" s="224">
        <v>1048.8</v>
      </c>
      <c r="H2043" s="227">
        <v>614.09999999999673</v>
      </c>
      <c r="I2043" s="9">
        <v>0</v>
      </c>
      <c r="J2043" s="9">
        <v>436.10000000000218</v>
      </c>
      <c r="K2043" s="227">
        <v>662.64999999999964</v>
      </c>
      <c r="M2043" s="72">
        <f t="shared" ref="M2043:M2074" si="54">SUM(E2043:K2043)</f>
        <v>3934.8499999999985</v>
      </c>
      <c r="O2043" t="s">
        <v>4171</v>
      </c>
      <c r="R2043" t="s">
        <v>1978</v>
      </c>
      <c r="S2043" s="294"/>
      <c r="T2043" s="68"/>
      <c r="U2043" s="396"/>
      <c r="V2043" s="68"/>
      <c r="W2043" s="68"/>
      <c r="X2043" s="9"/>
    </row>
    <row r="2044" spans="1:24" ht="15">
      <c r="A2044" s="28" t="s">
        <v>2</v>
      </c>
      <c r="B2044" s="68" t="s">
        <v>31</v>
      </c>
      <c r="E2044" s="227">
        <v>571.9</v>
      </c>
      <c r="F2044" s="227">
        <v>628.9</v>
      </c>
      <c r="G2044" s="223">
        <v>936.7</v>
      </c>
      <c r="H2044" s="227">
        <v>592.29999999999745</v>
      </c>
      <c r="I2044" s="9">
        <v>0</v>
      </c>
      <c r="J2044" s="9">
        <v>215.99999999999818</v>
      </c>
      <c r="K2044" s="227">
        <v>627.850000000004</v>
      </c>
      <c r="M2044" s="72">
        <f t="shared" si="54"/>
        <v>3573.6499999999996</v>
      </c>
      <c r="O2044" t="s">
        <v>4172</v>
      </c>
      <c r="R2044" t="s">
        <v>1111</v>
      </c>
      <c r="S2044" s="235"/>
      <c r="T2044" s="68"/>
      <c r="U2044" s="396"/>
      <c r="V2044" s="68"/>
      <c r="W2044" s="68"/>
      <c r="X2044" s="9"/>
    </row>
    <row r="2045" spans="1:24" ht="15">
      <c r="A2045" s="28" t="s">
        <v>3</v>
      </c>
      <c r="B2045" s="68" t="s">
        <v>19</v>
      </c>
      <c r="E2045" s="227">
        <v>627.79999999999995</v>
      </c>
      <c r="F2045" s="9">
        <v>458</v>
      </c>
      <c r="G2045" s="222">
        <v>996.8</v>
      </c>
      <c r="H2045" s="9">
        <v>426.10000000000036</v>
      </c>
      <c r="I2045" s="9">
        <v>0</v>
      </c>
      <c r="J2045" s="224">
        <v>658.69999999999891</v>
      </c>
      <c r="K2045" s="9" t="s">
        <v>284</v>
      </c>
      <c r="M2045" s="72">
        <f t="shared" si="54"/>
        <v>3167.3999999999992</v>
      </c>
      <c r="O2045" t="s">
        <v>332</v>
      </c>
      <c r="R2045" s="21" t="s">
        <v>1979</v>
      </c>
      <c r="S2045" s="68"/>
      <c r="T2045" s="68"/>
      <c r="U2045" s="397"/>
      <c r="V2045" s="68"/>
      <c r="W2045" s="68"/>
      <c r="X2045" s="9"/>
    </row>
    <row r="2046" spans="1:24" ht="15">
      <c r="A2046" s="28" t="s">
        <v>5</v>
      </c>
      <c r="B2046" s="68" t="s">
        <v>39</v>
      </c>
      <c r="E2046" s="9">
        <v>514.79999999999995</v>
      </c>
      <c r="F2046" s="227">
        <v>535.6</v>
      </c>
      <c r="G2046" s="227">
        <v>822</v>
      </c>
      <c r="H2046" s="9">
        <v>414.99999999999818</v>
      </c>
      <c r="I2046" s="9">
        <v>0</v>
      </c>
      <c r="J2046" s="9">
        <v>475.15000000000327</v>
      </c>
      <c r="K2046" s="9">
        <v>317.09999999999854</v>
      </c>
      <c r="M2046" s="72">
        <f t="shared" si="54"/>
        <v>3079.65</v>
      </c>
      <c r="O2046" t="s">
        <v>343</v>
      </c>
      <c r="S2046" s="294"/>
      <c r="T2046" s="68"/>
      <c r="U2046" s="396"/>
      <c r="V2046" s="68"/>
      <c r="W2046" s="68"/>
      <c r="X2046" s="9"/>
    </row>
    <row r="2047" spans="1:24" ht="15">
      <c r="A2047" s="28" t="s">
        <v>7</v>
      </c>
      <c r="B2047" s="68" t="s">
        <v>17</v>
      </c>
      <c r="E2047" s="227">
        <v>574.20000000000005</v>
      </c>
      <c r="F2047" s="222">
        <v>654.29999999999995</v>
      </c>
      <c r="G2047" s="227">
        <v>809.65</v>
      </c>
      <c r="H2047" s="9">
        <v>346.30000000000109</v>
      </c>
      <c r="I2047" s="9">
        <v>0</v>
      </c>
      <c r="J2047" s="9">
        <v>316.5</v>
      </c>
      <c r="K2047" s="9">
        <v>299.49999999999636</v>
      </c>
      <c r="M2047" s="72">
        <f t="shared" si="54"/>
        <v>3000.4499999999975</v>
      </c>
      <c r="O2047" t="s">
        <v>364</v>
      </c>
      <c r="S2047" s="235"/>
      <c r="T2047" s="68"/>
      <c r="U2047" s="396"/>
      <c r="V2047" s="68"/>
      <c r="W2047" s="68"/>
      <c r="X2047" s="9"/>
    </row>
    <row r="2048" spans="1:24" ht="15">
      <c r="A2048" s="28" t="s">
        <v>8</v>
      </c>
      <c r="B2048" s="68" t="s">
        <v>142</v>
      </c>
      <c r="E2048" s="9" t="s">
        <v>284</v>
      </c>
      <c r="F2048" s="9">
        <v>196.8</v>
      </c>
      <c r="G2048" s="9">
        <v>555.9</v>
      </c>
      <c r="H2048" s="227">
        <v>615.49999999999636</v>
      </c>
      <c r="I2048" s="9">
        <v>0</v>
      </c>
      <c r="J2048" s="227">
        <v>588.14999999999964</v>
      </c>
      <c r="K2048" s="224">
        <v>817.35000000000218</v>
      </c>
      <c r="M2048" s="72">
        <f t="shared" si="54"/>
        <v>2773.699999999998</v>
      </c>
      <c r="O2048" t="s">
        <v>3821</v>
      </c>
      <c r="R2048" s="21" t="s">
        <v>1979</v>
      </c>
      <c r="S2048" s="235"/>
      <c r="T2048" s="68"/>
      <c r="U2048" s="396"/>
      <c r="V2048" s="68"/>
      <c r="W2048" s="68"/>
      <c r="X2048" s="9"/>
    </row>
    <row r="2049" spans="1:24" ht="15">
      <c r="A2049" s="28" t="s">
        <v>10</v>
      </c>
      <c r="B2049" s="68" t="s">
        <v>9</v>
      </c>
      <c r="E2049" s="9">
        <v>503.4</v>
      </c>
      <c r="F2049" s="223">
        <v>647.79999999999995</v>
      </c>
      <c r="G2049" s="9">
        <v>177.4</v>
      </c>
      <c r="H2049" s="9">
        <v>515.800000000002</v>
      </c>
      <c r="I2049" s="9">
        <v>0</v>
      </c>
      <c r="J2049" s="227">
        <v>586.65000000000146</v>
      </c>
      <c r="K2049" s="9">
        <v>325.59999999999854</v>
      </c>
      <c r="M2049" s="72">
        <f t="shared" si="54"/>
        <v>2756.6500000000019</v>
      </c>
      <c r="O2049" t="s">
        <v>314</v>
      </c>
      <c r="S2049" s="294"/>
      <c r="T2049" s="68"/>
      <c r="U2049" s="396"/>
      <c r="V2049" s="68"/>
      <c r="W2049" s="68"/>
      <c r="X2049" s="9"/>
    </row>
    <row r="2050" spans="1:24" ht="15">
      <c r="A2050" s="28" t="s">
        <v>12</v>
      </c>
      <c r="B2050" s="68" t="s">
        <v>15</v>
      </c>
      <c r="E2050" s="222">
        <v>713.8</v>
      </c>
      <c r="F2050" s="9">
        <v>210.3</v>
      </c>
      <c r="G2050" s="9">
        <v>549.1</v>
      </c>
      <c r="H2050" s="9">
        <v>329.89999999999873</v>
      </c>
      <c r="I2050" s="9">
        <v>0</v>
      </c>
      <c r="J2050" s="9">
        <v>181.55000000000109</v>
      </c>
      <c r="K2050" s="9">
        <v>589.74999999999818</v>
      </c>
      <c r="M2050" s="72">
        <f t="shared" si="54"/>
        <v>2574.3999999999978</v>
      </c>
      <c r="O2050" t="s">
        <v>306</v>
      </c>
      <c r="S2050" s="294"/>
      <c r="T2050" s="68"/>
      <c r="U2050" s="396"/>
      <c r="V2050" s="68"/>
      <c r="W2050" s="68"/>
      <c r="X2050" s="9"/>
    </row>
    <row r="2051" spans="1:24" ht="15">
      <c r="A2051" s="28" t="s">
        <v>14</v>
      </c>
      <c r="B2051" s="68" t="s">
        <v>27</v>
      </c>
      <c r="E2051" s="223">
        <v>661.1</v>
      </c>
      <c r="F2051" s="9">
        <v>379.3</v>
      </c>
      <c r="G2051" s="227">
        <v>748.3</v>
      </c>
      <c r="H2051" s="9">
        <v>396.69999999999982</v>
      </c>
      <c r="I2051" s="9">
        <v>0</v>
      </c>
      <c r="J2051" s="9">
        <v>133.29999999999745</v>
      </c>
      <c r="K2051" s="9">
        <v>204.89999999999964</v>
      </c>
      <c r="M2051" s="72">
        <f t="shared" si="54"/>
        <v>2523.5999999999967</v>
      </c>
      <c r="O2051" t="s">
        <v>305</v>
      </c>
      <c r="S2051" s="294"/>
      <c r="T2051" s="68"/>
      <c r="U2051" s="396"/>
      <c r="V2051" s="68"/>
      <c r="W2051" s="68"/>
      <c r="X2051" s="9"/>
    </row>
    <row r="2052" spans="1:24" ht="15">
      <c r="A2052" s="28" t="s">
        <v>16</v>
      </c>
      <c r="B2052" s="68" t="s">
        <v>11</v>
      </c>
      <c r="E2052" s="9">
        <v>410.5</v>
      </c>
      <c r="F2052" s="224">
        <v>672</v>
      </c>
      <c r="G2052" s="9">
        <v>264.7</v>
      </c>
      <c r="H2052" s="9">
        <v>369</v>
      </c>
      <c r="I2052" s="9">
        <v>0</v>
      </c>
      <c r="J2052" s="9">
        <v>318.10000000000036</v>
      </c>
      <c r="K2052" s="9">
        <v>477.49999999999818</v>
      </c>
      <c r="M2052" s="72">
        <f t="shared" si="54"/>
        <v>2511.7999999999984</v>
      </c>
      <c r="O2052" t="s">
        <v>287</v>
      </c>
      <c r="R2052" t="s">
        <v>1979</v>
      </c>
      <c r="S2052" s="235"/>
      <c r="T2052" s="68"/>
      <c r="U2052" s="397"/>
      <c r="V2052" s="68"/>
      <c r="W2052" s="68"/>
      <c r="X2052" s="9"/>
    </row>
    <row r="2053" spans="1:24" ht="15">
      <c r="A2053" s="28" t="s">
        <v>18</v>
      </c>
      <c r="B2053" s="68" t="s">
        <v>23</v>
      </c>
      <c r="E2053" s="227">
        <v>635.29999999999995</v>
      </c>
      <c r="F2053" s="9">
        <v>358.8</v>
      </c>
      <c r="G2053" s="9">
        <v>293.39999999999998</v>
      </c>
      <c r="H2053" s="227">
        <v>577.5</v>
      </c>
      <c r="I2053" s="9">
        <v>0</v>
      </c>
      <c r="J2053" s="9">
        <v>295.699999999998</v>
      </c>
      <c r="K2053" s="9">
        <v>301.59999999999854</v>
      </c>
      <c r="M2053" s="72">
        <f t="shared" si="54"/>
        <v>2462.2999999999965</v>
      </c>
      <c r="O2053" t="s">
        <v>343</v>
      </c>
      <c r="S2053" s="68"/>
      <c r="T2053" s="68"/>
      <c r="U2053" s="396"/>
      <c r="V2053" s="68"/>
      <c r="W2053" s="68"/>
      <c r="X2053" s="9"/>
    </row>
    <row r="2054" spans="1:24" ht="15">
      <c r="A2054" s="28" t="s">
        <v>20</v>
      </c>
      <c r="B2054" s="68" t="s">
        <v>1</v>
      </c>
      <c r="E2054" s="9">
        <v>454.3</v>
      </c>
      <c r="F2054" s="9">
        <v>335.3</v>
      </c>
      <c r="G2054" s="227">
        <v>610.20000000000005</v>
      </c>
      <c r="H2054" s="227">
        <v>549.50000000000091</v>
      </c>
      <c r="I2054" s="9">
        <v>0</v>
      </c>
      <c r="J2054" s="9">
        <v>54.899999999999636</v>
      </c>
      <c r="K2054" s="9">
        <v>418.50000000000182</v>
      </c>
      <c r="M2054" s="72">
        <f t="shared" si="54"/>
        <v>2422.7000000000025</v>
      </c>
      <c r="O2054" t="s">
        <v>328</v>
      </c>
      <c r="S2054" s="294"/>
      <c r="T2054" s="68"/>
      <c r="U2054" s="396"/>
      <c r="V2054" s="68"/>
      <c r="W2054" s="68"/>
      <c r="X2054" s="9"/>
    </row>
    <row r="2055" spans="1:24" ht="15">
      <c r="A2055" s="28" t="s">
        <v>22</v>
      </c>
      <c r="B2055" s="68" t="s">
        <v>25</v>
      </c>
      <c r="E2055" s="9">
        <v>427</v>
      </c>
      <c r="F2055" s="9">
        <v>370.1</v>
      </c>
      <c r="G2055" s="9">
        <v>448.1</v>
      </c>
      <c r="H2055" s="9">
        <v>474.90000000000146</v>
      </c>
      <c r="I2055" s="9">
        <v>0</v>
      </c>
      <c r="J2055" s="9">
        <v>244.69999999999891</v>
      </c>
      <c r="K2055" s="9">
        <v>428.29999999999927</v>
      </c>
      <c r="M2055" s="72">
        <f t="shared" si="54"/>
        <v>2393.0999999999995</v>
      </c>
      <c r="S2055" s="68"/>
      <c r="T2055" s="68"/>
      <c r="U2055" s="396"/>
      <c r="V2055" s="68"/>
      <c r="W2055" s="68"/>
      <c r="X2055" s="9"/>
    </row>
    <row r="2056" spans="1:24" ht="15">
      <c r="A2056" s="28" t="s">
        <v>24</v>
      </c>
      <c r="B2056" s="68" t="s">
        <v>33</v>
      </c>
      <c r="E2056" s="9">
        <v>301.2</v>
      </c>
      <c r="F2056" s="227">
        <v>477.4</v>
      </c>
      <c r="G2056" s="9">
        <v>433.2</v>
      </c>
      <c r="H2056" s="9">
        <v>286.90000000000146</v>
      </c>
      <c r="I2056" s="9">
        <v>0</v>
      </c>
      <c r="J2056" s="9">
        <v>304.55000000000109</v>
      </c>
      <c r="K2056" s="9">
        <v>570.44999999999709</v>
      </c>
      <c r="M2056" s="72">
        <f t="shared" si="54"/>
        <v>2373.6999999999998</v>
      </c>
      <c r="O2056" t="s">
        <v>294</v>
      </c>
      <c r="S2056" s="294"/>
      <c r="T2056" s="68"/>
      <c r="U2056" s="397"/>
      <c r="V2056" s="68"/>
      <c r="W2056" s="68"/>
      <c r="X2056" s="9"/>
    </row>
    <row r="2057" spans="1:24" ht="15">
      <c r="A2057" s="28" t="s">
        <v>26</v>
      </c>
      <c r="B2057" s="68" t="s">
        <v>37</v>
      </c>
      <c r="E2057" s="9">
        <v>432.3</v>
      </c>
      <c r="F2057" s="9">
        <v>388.8</v>
      </c>
      <c r="G2057" s="9">
        <v>450.8</v>
      </c>
      <c r="H2057" s="9">
        <v>367.10000000000218</v>
      </c>
      <c r="I2057" s="9">
        <v>0</v>
      </c>
      <c r="J2057" s="9">
        <v>246.89999999999964</v>
      </c>
      <c r="K2057" s="9">
        <v>409.30000000000018</v>
      </c>
      <c r="M2057" s="72">
        <f t="shared" si="54"/>
        <v>2295.2000000000021</v>
      </c>
      <c r="S2057" s="68"/>
      <c r="T2057" s="68"/>
      <c r="U2057" s="396"/>
      <c r="V2057" s="68"/>
      <c r="W2057" s="68"/>
      <c r="X2057" s="9"/>
    </row>
    <row r="2058" spans="1:24" ht="15">
      <c r="A2058" s="28" t="s">
        <v>28</v>
      </c>
      <c r="B2058" s="68" t="s">
        <v>141</v>
      </c>
      <c r="E2058" s="9" t="s">
        <v>284</v>
      </c>
      <c r="F2058" s="9">
        <v>295</v>
      </c>
      <c r="G2058" s="227">
        <v>753.95</v>
      </c>
      <c r="H2058" s="227">
        <v>578.19999999999891</v>
      </c>
      <c r="I2058" s="9">
        <v>0</v>
      </c>
      <c r="J2058" s="9">
        <v>353.10000000000218</v>
      </c>
      <c r="K2058" s="9">
        <v>229.30000000000109</v>
      </c>
      <c r="M2058" s="72">
        <f t="shared" si="54"/>
        <v>2209.550000000002</v>
      </c>
      <c r="O2058" t="s">
        <v>322</v>
      </c>
      <c r="S2058" s="294"/>
      <c r="T2058" s="68"/>
      <c r="U2058" s="397"/>
      <c r="V2058" s="68"/>
      <c r="W2058" s="68"/>
      <c r="X2058" s="9"/>
    </row>
    <row r="2059" spans="1:24" ht="15">
      <c r="A2059" s="28" t="s">
        <v>30</v>
      </c>
      <c r="B2059" s="68" t="s">
        <v>29</v>
      </c>
      <c r="E2059" s="9">
        <v>452.1</v>
      </c>
      <c r="F2059" s="9">
        <v>459.2</v>
      </c>
      <c r="G2059" s="227">
        <v>653.1</v>
      </c>
      <c r="H2059" s="9" t="s">
        <v>284</v>
      </c>
      <c r="I2059" s="9">
        <v>0</v>
      </c>
      <c r="J2059" s="9">
        <v>514.15000000000146</v>
      </c>
      <c r="K2059" s="9" t="s">
        <v>284</v>
      </c>
      <c r="M2059" s="72">
        <f t="shared" si="54"/>
        <v>2078.5500000000015</v>
      </c>
      <c r="O2059" t="s">
        <v>293</v>
      </c>
      <c r="S2059" s="68"/>
      <c r="T2059" s="68"/>
      <c r="U2059" s="396"/>
      <c r="V2059" s="68"/>
      <c r="W2059" s="68"/>
      <c r="X2059" s="9"/>
    </row>
    <row r="2060" spans="1:24" ht="15">
      <c r="A2060" s="28" t="s">
        <v>32</v>
      </c>
      <c r="B2060" s="68" t="s">
        <v>143</v>
      </c>
      <c r="E2060" s="9" t="s">
        <v>284</v>
      </c>
      <c r="F2060" s="9">
        <v>381.2</v>
      </c>
      <c r="G2060" s="9">
        <v>550.29999999999995</v>
      </c>
      <c r="H2060" s="9">
        <v>120.50000000000182</v>
      </c>
      <c r="I2060" s="9">
        <v>0</v>
      </c>
      <c r="J2060" s="9">
        <v>439.40000000000146</v>
      </c>
      <c r="K2060" s="9">
        <v>548.04999999999927</v>
      </c>
      <c r="M2060" s="72">
        <f t="shared" si="54"/>
        <v>2039.4500000000025</v>
      </c>
      <c r="S2060" s="294"/>
      <c r="T2060" s="68"/>
      <c r="U2060" s="396"/>
      <c r="V2060" s="68"/>
      <c r="W2060" s="68"/>
      <c r="X2060" s="9"/>
    </row>
    <row r="2061" spans="1:24" ht="15">
      <c r="A2061" s="28" t="s">
        <v>34</v>
      </c>
      <c r="B2061" s="68" t="s">
        <v>155</v>
      </c>
      <c r="E2061" s="9" t="s">
        <v>284</v>
      </c>
      <c r="F2061" s="9" t="s">
        <v>284</v>
      </c>
      <c r="G2061" s="227">
        <v>609</v>
      </c>
      <c r="H2061" s="9">
        <v>393.80000000000018</v>
      </c>
      <c r="I2061" s="9">
        <v>0</v>
      </c>
      <c r="J2061" s="9">
        <v>364.89999999999964</v>
      </c>
      <c r="K2061" s="227">
        <v>661.20000000000073</v>
      </c>
      <c r="M2061" s="72">
        <f t="shared" si="54"/>
        <v>2028.9000000000005</v>
      </c>
      <c r="O2061" t="s">
        <v>348</v>
      </c>
      <c r="S2061" s="294"/>
      <c r="T2061" s="68"/>
      <c r="U2061" s="396"/>
      <c r="V2061" s="68"/>
      <c r="W2061" s="68"/>
      <c r="X2061" s="9"/>
    </row>
    <row r="2062" spans="1:24" ht="15">
      <c r="A2062" s="28" t="s">
        <v>36</v>
      </c>
      <c r="B2062" s="68" t="s">
        <v>154</v>
      </c>
      <c r="E2062" s="9" t="s">
        <v>284</v>
      </c>
      <c r="F2062" s="9" t="s">
        <v>284</v>
      </c>
      <c r="G2062" s="9">
        <v>348.95</v>
      </c>
      <c r="H2062" s="224">
        <v>719.69999999999891</v>
      </c>
      <c r="I2062" s="9">
        <v>0</v>
      </c>
      <c r="J2062" s="9">
        <v>495.29999999999927</v>
      </c>
      <c r="K2062" s="9">
        <v>457.90000000000327</v>
      </c>
      <c r="M2062" s="72">
        <f t="shared" si="54"/>
        <v>2021.8500000000015</v>
      </c>
      <c r="O2062" t="s">
        <v>287</v>
      </c>
      <c r="R2062" t="s">
        <v>1979</v>
      </c>
      <c r="S2062" s="294"/>
      <c r="T2062" s="68"/>
      <c r="U2062" s="397"/>
      <c r="V2062" s="68"/>
      <c r="W2062" s="68"/>
      <c r="X2062" s="9"/>
    </row>
    <row r="2063" spans="1:24" ht="15">
      <c r="A2063" s="28" t="s">
        <v>38</v>
      </c>
      <c r="B2063" s="68" t="s">
        <v>13</v>
      </c>
      <c r="E2063" s="9">
        <v>439.6</v>
      </c>
      <c r="F2063" s="227">
        <v>610.4</v>
      </c>
      <c r="G2063" s="9">
        <v>315.2</v>
      </c>
      <c r="H2063" s="9">
        <v>50.399999999997817</v>
      </c>
      <c r="I2063" s="9">
        <v>0</v>
      </c>
      <c r="J2063" s="9">
        <v>226.60000000000218</v>
      </c>
      <c r="K2063" s="9">
        <v>325.59999999999673</v>
      </c>
      <c r="M2063" s="72">
        <f t="shared" si="54"/>
        <v>1967.7999999999968</v>
      </c>
      <c r="O2063" t="s">
        <v>303</v>
      </c>
      <c r="S2063" s="235"/>
      <c r="T2063" s="68"/>
      <c r="U2063" s="396"/>
      <c r="V2063" s="68"/>
      <c r="W2063" s="68"/>
      <c r="X2063" s="9"/>
    </row>
    <row r="2064" spans="1:24" ht="15">
      <c r="A2064" s="28" t="s">
        <v>145</v>
      </c>
      <c r="B2064" s="68" t="s">
        <v>144</v>
      </c>
      <c r="E2064" s="9" t="s">
        <v>284</v>
      </c>
      <c r="F2064" s="9">
        <v>295</v>
      </c>
      <c r="G2064" s="9">
        <v>422.3</v>
      </c>
      <c r="H2064" s="9">
        <v>494.69999999999982</v>
      </c>
      <c r="I2064" s="9">
        <v>0</v>
      </c>
      <c r="J2064" s="9">
        <v>328.10000000000036</v>
      </c>
      <c r="K2064" s="9">
        <v>291.00000000000091</v>
      </c>
      <c r="M2064" s="72">
        <f t="shared" si="54"/>
        <v>1831.100000000001</v>
      </c>
      <c r="S2064" s="68"/>
      <c r="T2064" s="68"/>
      <c r="U2064" s="397"/>
      <c r="V2064" s="68"/>
      <c r="W2064" s="68"/>
      <c r="X2064" s="9"/>
    </row>
    <row r="2065" spans="1:24" ht="15">
      <c r="A2065" s="28" t="s">
        <v>146</v>
      </c>
      <c r="B2065" s="68" t="s">
        <v>4</v>
      </c>
      <c r="E2065" s="227">
        <v>559.4</v>
      </c>
      <c r="F2065" s="227">
        <v>638.75</v>
      </c>
      <c r="G2065" s="9">
        <v>245.2</v>
      </c>
      <c r="H2065" s="9">
        <v>237.29999999999654</v>
      </c>
      <c r="I2065" s="9">
        <v>0</v>
      </c>
      <c r="J2065" s="9" t="s">
        <v>284</v>
      </c>
      <c r="K2065" s="9" t="s">
        <v>284</v>
      </c>
      <c r="L2065" s="74"/>
      <c r="M2065" s="72">
        <f t="shared" si="54"/>
        <v>1680.6499999999967</v>
      </c>
      <c r="O2065" t="s">
        <v>320</v>
      </c>
      <c r="S2065" s="294"/>
      <c r="T2065" s="68"/>
      <c r="U2065" s="396"/>
      <c r="V2065" s="68"/>
      <c r="W2065" s="68"/>
      <c r="X2065" s="9"/>
    </row>
    <row r="2066" spans="1:24" ht="15">
      <c r="A2066" s="28" t="s">
        <v>147</v>
      </c>
      <c r="B2066" s="68" t="s">
        <v>35</v>
      </c>
      <c r="E2066" s="227">
        <v>542.15</v>
      </c>
      <c r="F2066" s="227">
        <v>469.2</v>
      </c>
      <c r="G2066" s="9">
        <v>358.2</v>
      </c>
      <c r="H2066" s="9">
        <v>207.90000000000055</v>
      </c>
      <c r="I2066" s="9">
        <v>0</v>
      </c>
      <c r="J2066" s="9" t="s">
        <v>284</v>
      </c>
      <c r="K2066" s="9" t="s">
        <v>284</v>
      </c>
      <c r="L2066" s="74"/>
      <c r="M2066" s="72">
        <f t="shared" si="54"/>
        <v>1577.4500000000005</v>
      </c>
      <c r="O2066" t="s">
        <v>323</v>
      </c>
      <c r="S2066" s="68"/>
      <c r="T2066" s="68"/>
      <c r="U2066" s="396"/>
      <c r="V2066" s="68"/>
      <c r="W2066" s="68"/>
      <c r="X2066" s="9"/>
    </row>
    <row r="2067" spans="1:24" ht="15">
      <c r="A2067" s="28" t="s">
        <v>151</v>
      </c>
      <c r="B2067" s="68" t="s">
        <v>824</v>
      </c>
      <c r="E2067" s="9" t="s">
        <v>284</v>
      </c>
      <c r="F2067" s="9" t="s">
        <v>284</v>
      </c>
      <c r="G2067" s="9" t="s">
        <v>284</v>
      </c>
      <c r="H2067" s="9">
        <v>462.00000000000091</v>
      </c>
      <c r="I2067" s="9">
        <v>0</v>
      </c>
      <c r="J2067" s="9">
        <v>364.99999999999818</v>
      </c>
      <c r="K2067" s="223">
        <v>735.45000000000073</v>
      </c>
      <c r="M2067" s="72">
        <f t="shared" si="54"/>
        <v>1562.4499999999998</v>
      </c>
      <c r="O2067" t="s">
        <v>288</v>
      </c>
      <c r="S2067" s="294"/>
      <c r="T2067" s="68"/>
      <c r="U2067" s="396"/>
      <c r="V2067" s="68"/>
      <c r="W2067" s="68"/>
      <c r="X2067" s="9"/>
    </row>
    <row r="2068" spans="1:24" ht="15">
      <c r="A2068" s="28" t="s">
        <v>157</v>
      </c>
      <c r="B2068" s="68" t="s">
        <v>854</v>
      </c>
      <c r="E2068" s="9" t="s">
        <v>284</v>
      </c>
      <c r="F2068" s="9" t="s">
        <v>284</v>
      </c>
      <c r="G2068" s="9" t="s">
        <v>284</v>
      </c>
      <c r="H2068" s="9">
        <v>364.79999999999563</v>
      </c>
      <c r="I2068" s="9">
        <v>0</v>
      </c>
      <c r="J2068" s="223">
        <v>637.59999999999673</v>
      </c>
      <c r="K2068" s="9">
        <v>536.10000000000218</v>
      </c>
      <c r="M2068" s="72">
        <f t="shared" si="54"/>
        <v>1538.4999999999945</v>
      </c>
      <c r="O2068" t="s">
        <v>288</v>
      </c>
      <c r="S2068" s="68"/>
      <c r="T2068" s="68"/>
      <c r="U2068" s="396"/>
      <c r="V2068" s="68"/>
      <c r="W2068" s="68"/>
      <c r="X2068" s="9"/>
    </row>
    <row r="2069" spans="1:24" ht="15">
      <c r="A2069" s="28" t="s">
        <v>159</v>
      </c>
      <c r="B2069" s="68" t="s">
        <v>156</v>
      </c>
      <c r="E2069" s="9" t="s">
        <v>284</v>
      </c>
      <c r="F2069" s="9" t="s">
        <v>284</v>
      </c>
      <c r="G2069" s="9">
        <v>217.1</v>
      </c>
      <c r="H2069" s="222">
        <v>690.60000000000036</v>
      </c>
      <c r="I2069" s="9">
        <v>0</v>
      </c>
      <c r="J2069" s="9">
        <v>153.69999999999891</v>
      </c>
      <c r="K2069" s="9">
        <v>467.10000000000127</v>
      </c>
      <c r="M2069" s="72">
        <f t="shared" si="54"/>
        <v>1528.5000000000005</v>
      </c>
      <c r="O2069" t="s">
        <v>306</v>
      </c>
      <c r="S2069" s="294"/>
      <c r="T2069" s="68"/>
      <c r="U2069" s="396"/>
      <c r="V2069" s="68"/>
      <c r="W2069" s="68"/>
      <c r="X2069" s="9"/>
    </row>
    <row r="2070" spans="1:24" ht="15">
      <c r="A2070" s="28" t="s">
        <v>160</v>
      </c>
      <c r="B2070" s="68" t="s">
        <v>835</v>
      </c>
      <c r="E2070" s="9" t="s">
        <v>284</v>
      </c>
      <c r="F2070" s="9" t="s">
        <v>284</v>
      </c>
      <c r="G2070" s="9" t="s">
        <v>284</v>
      </c>
      <c r="H2070" s="9">
        <v>411.50000000000091</v>
      </c>
      <c r="I2070" s="9">
        <v>0</v>
      </c>
      <c r="J2070" s="9">
        <v>337.75</v>
      </c>
      <c r="K2070" s="222">
        <v>759.70000000000073</v>
      </c>
      <c r="M2070" s="72">
        <f t="shared" si="54"/>
        <v>1508.9500000000016</v>
      </c>
      <c r="O2070" t="s">
        <v>306</v>
      </c>
      <c r="S2070" s="294"/>
      <c r="T2070" s="68"/>
      <c r="U2070" s="396"/>
      <c r="V2070" s="68"/>
      <c r="W2070" s="68"/>
      <c r="X2070" s="9"/>
    </row>
    <row r="2071" spans="1:24" ht="15">
      <c r="A2071" s="28" t="s">
        <v>161</v>
      </c>
      <c r="B2071" s="68" t="s">
        <v>6</v>
      </c>
      <c r="E2071" s="9">
        <v>210.7</v>
      </c>
      <c r="F2071" s="9">
        <v>237.9</v>
      </c>
      <c r="G2071" s="9">
        <v>415.2</v>
      </c>
      <c r="H2071" s="227">
        <v>553.69999999999709</v>
      </c>
      <c r="I2071" s="9">
        <v>0</v>
      </c>
      <c r="J2071" s="9">
        <v>80.30000000000291</v>
      </c>
      <c r="K2071" s="9" t="s">
        <v>284</v>
      </c>
      <c r="M2071" s="72">
        <f t="shared" si="54"/>
        <v>1497.8</v>
      </c>
      <c r="O2071" t="s">
        <v>294</v>
      </c>
      <c r="S2071" s="294"/>
      <c r="T2071" s="68"/>
      <c r="U2071" s="396"/>
      <c r="V2071" s="68"/>
      <c r="W2071" s="68"/>
      <c r="X2071" s="9"/>
    </row>
    <row r="2072" spans="1:24" ht="15">
      <c r="A2072" s="28" t="s">
        <v>163</v>
      </c>
      <c r="B2072" s="68" t="s">
        <v>820</v>
      </c>
      <c r="E2072" s="9" t="s">
        <v>284</v>
      </c>
      <c r="F2072" s="9" t="s">
        <v>284</v>
      </c>
      <c r="G2072" s="9" t="s">
        <v>284</v>
      </c>
      <c r="H2072" s="223">
        <v>623.5</v>
      </c>
      <c r="I2072" s="9">
        <v>0</v>
      </c>
      <c r="J2072" s="9">
        <v>431.44999999999618</v>
      </c>
      <c r="K2072" s="9">
        <v>411.50000000000364</v>
      </c>
      <c r="M2072" s="72">
        <f t="shared" si="54"/>
        <v>1466.4499999999998</v>
      </c>
      <c r="O2072" t="s">
        <v>288</v>
      </c>
      <c r="S2072" s="68"/>
      <c r="T2072" s="68"/>
      <c r="U2072" s="396"/>
      <c r="V2072" s="68"/>
      <c r="W2072" s="68"/>
      <c r="X2072" s="9"/>
    </row>
    <row r="2073" spans="1:24" ht="15">
      <c r="A2073" s="28" t="s">
        <v>280</v>
      </c>
      <c r="B2073" s="68" t="s">
        <v>871</v>
      </c>
      <c r="E2073" s="9" t="s">
        <v>284</v>
      </c>
      <c r="F2073" s="9" t="s">
        <v>284</v>
      </c>
      <c r="G2073" s="9" t="s">
        <v>284</v>
      </c>
      <c r="H2073" s="9">
        <v>390.70000000000437</v>
      </c>
      <c r="I2073" s="9">
        <v>0</v>
      </c>
      <c r="J2073" s="9">
        <v>481</v>
      </c>
      <c r="K2073" s="9">
        <v>586.40000000000146</v>
      </c>
      <c r="M2073" s="72">
        <f t="shared" si="54"/>
        <v>1458.1000000000058</v>
      </c>
      <c r="S2073" s="68"/>
      <c r="T2073" s="68"/>
      <c r="U2073" s="396"/>
      <c r="V2073" s="68"/>
      <c r="W2073" s="68"/>
      <c r="X2073" s="9"/>
    </row>
    <row r="2074" spans="1:24" ht="15">
      <c r="A2074" s="28" t="s">
        <v>281</v>
      </c>
      <c r="B2074" s="68" t="s">
        <v>162</v>
      </c>
      <c r="E2074" s="9" t="s">
        <v>284</v>
      </c>
      <c r="F2074" s="9" t="s">
        <v>284</v>
      </c>
      <c r="G2074" s="9">
        <v>332.2</v>
      </c>
      <c r="H2074" s="9">
        <v>496.29999999999745</v>
      </c>
      <c r="I2074" s="9">
        <v>0</v>
      </c>
      <c r="J2074" s="9">
        <v>141.35000000000036</v>
      </c>
      <c r="K2074" s="9">
        <v>482.90000000000146</v>
      </c>
      <c r="M2074" s="72">
        <f t="shared" si="54"/>
        <v>1452.7499999999993</v>
      </c>
      <c r="S2074" s="235"/>
      <c r="T2074" s="68"/>
      <c r="U2074" s="396"/>
      <c r="V2074" s="68"/>
      <c r="W2074" s="68"/>
      <c r="X2074" s="9"/>
    </row>
    <row r="2075" spans="1:24" ht="15">
      <c r="A2075" s="28" t="s">
        <v>282</v>
      </c>
      <c r="B2075" s="28" t="s">
        <v>805</v>
      </c>
      <c r="E2075" s="9" t="s">
        <v>284</v>
      </c>
      <c r="F2075" s="9" t="s">
        <v>284</v>
      </c>
      <c r="G2075" s="9" t="s">
        <v>284</v>
      </c>
      <c r="H2075" s="9">
        <v>365.60000000000036</v>
      </c>
      <c r="I2075" s="9">
        <v>0</v>
      </c>
      <c r="J2075" s="9">
        <v>462.39999999999873</v>
      </c>
      <c r="K2075" s="9">
        <v>501.00000000000182</v>
      </c>
      <c r="M2075" s="72">
        <f t="shared" ref="M2075:M2106" si="55">SUM(E2075:K2075)</f>
        <v>1329.0000000000009</v>
      </c>
      <c r="S2075" s="68"/>
      <c r="T2075" s="68"/>
      <c r="U2075" s="396"/>
      <c r="V2075" s="68"/>
      <c r="W2075" s="68"/>
      <c r="X2075" s="9"/>
    </row>
    <row r="2076" spans="1:24" ht="15">
      <c r="A2076" s="28" t="s">
        <v>283</v>
      </c>
      <c r="B2076" s="235" t="s">
        <v>1843</v>
      </c>
      <c r="C2076" s="3"/>
      <c r="D2076" s="3"/>
      <c r="E2076" s="9" t="s">
        <v>284</v>
      </c>
      <c r="F2076" s="9" t="s">
        <v>284</v>
      </c>
      <c r="G2076" s="9" t="s">
        <v>284</v>
      </c>
      <c r="H2076" s="9" t="s">
        <v>284</v>
      </c>
      <c r="I2076" s="9">
        <v>0</v>
      </c>
      <c r="J2076" s="222">
        <v>642.95000000000255</v>
      </c>
      <c r="K2076" s="227">
        <v>607.90000000000327</v>
      </c>
      <c r="M2076" s="72">
        <f t="shared" si="55"/>
        <v>1250.8500000000058</v>
      </c>
      <c r="O2076" t="s">
        <v>312</v>
      </c>
      <c r="S2076" s="294"/>
      <c r="T2076" s="68"/>
      <c r="U2076" s="396"/>
      <c r="V2076" s="68"/>
      <c r="W2076" s="68"/>
      <c r="X2076" s="9"/>
    </row>
    <row r="2077" spans="1:24" ht="15">
      <c r="A2077" s="28" t="s">
        <v>806</v>
      </c>
      <c r="B2077" s="240" t="s">
        <v>1842</v>
      </c>
      <c r="C2077" s="3"/>
      <c r="D2077" s="3"/>
      <c r="E2077" s="9" t="s">
        <v>284</v>
      </c>
      <c r="F2077" s="9" t="s">
        <v>284</v>
      </c>
      <c r="G2077" s="9" t="s">
        <v>284</v>
      </c>
      <c r="H2077" s="9" t="s">
        <v>284</v>
      </c>
      <c r="I2077" s="9">
        <v>0</v>
      </c>
      <c r="J2077" s="227">
        <v>626.60000000000036</v>
      </c>
      <c r="K2077" s="227">
        <v>623.29999999999745</v>
      </c>
      <c r="M2077" s="72">
        <f t="shared" si="55"/>
        <v>1249.8999999999978</v>
      </c>
      <c r="O2077" t="s">
        <v>320</v>
      </c>
      <c r="S2077" s="68"/>
      <c r="T2077" s="68"/>
      <c r="U2077" s="396"/>
      <c r="V2077" s="68"/>
      <c r="W2077" s="68"/>
      <c r="X2077" s="9"/>
    </row>
    <row r="2078" spans="1:24" ht="15">
      <c r="A2078" s="28" t="s">
        <v>807</v>
      </c>
      <c r="B2078" s="68" t="s">
        <v>153</v>
      </c>
      <c r="E2078" s="9" t="s">
        <v>284</v>
      </c>
      <c r="F2078" s="9" t="s">
        <v>284</v>
      </c>
      <c r="G2078" s="9">
        <v>207.35</v>
      </c>
      <c r="H2078" s="9">
        <v>253.29999999999745</v>
      </c>
      <c r="I2078" s="9">
        <v>0</v>
      </c>
      <c r="J2078" s="9">
        <v>364.19999999999891</v>
      </c>
      <c r="K2078" s="9">
        <v>405.10000000000036</v>
      </c>
      <c r="M2078" s="72">
        <f t="shared" si="55"/>
        <v>1229.9499999999966</v>
      </c>
      <c r="S2078" s="28"/>
      <c r="T2078" s="68"/>
      <c r="U2078" s="397"/>
      <c r="V2078" s="68"/>
      <c r="W2078" s="68"/>
      <c r="X2078" s="9"/>
    </row>
    <row r="2079" spans="1:24" ht="15">
      <c r="A2079" s="28" t="s">
        <v>808</v>
      </c>
      <c r="B2079" s="240" t="s">
        <v>1828</v>
      </c>
      <c r="C2079" s="3"/>
      <c r="D2079" s="3"/>
      <c r="E2079" s="9" t="s">
        <v>284</v>
      </c>
      <c r="F2079" s="9" t="s">
        <v>284</v>
      </c>
      <c r="G2079" s="9" t="s">
        <v>284</v>
      </c>
      <c r="H2079" s="9" t="s">
        <v>284</v>
      </c>
      <c r="I2079" s="9">
        <v>0</v>
      </c>
      <c r="J2079" s="227">
        <v>599.45000000000255</v>
      </c>
      <c r="K2079" s="227">
        <v>623.45000000000437</v>
      </c>
      <c r="M2079" s="72">
        <f t="shared" si="55"/>
        <v>1222.9000000000069</v>
      </c>
      <c r="O2079" t="s">
        <v>326</v>
      </c>
      <c r="S2079" s="68"/>
      <c r="T2079" s="68"/>
      <c r="U2079" s="396"/>
      <c r="V2079" s="68"/>
      <c r="W2079" s="68"/>
      <c r="X2079" s="9"/>
    </row>
    <row r="2080" spans="1:24" ht="15">
      <c r="A2080" s="28" t="s">
        <v>810</v>
      </c>
      <c r="B2080" s="68" t="s">
        <v>849</v>
      </c>
      <c r="E2080" s="9" t="s">
        <v>284</v>
      </c>
      <c r="F2080" s="9" t="s">
        <v>284</v>
      </c>
      <c r="G2080" s="9" t="s">
        <v>284</v>
      </c>
      <c r="H2080" s="9">
        <v>509.70000000000073</v>
      </c>
      <c r="I2080" s="9">
        <v>0</v>
      </c>
      <c r="J2080" s="9">
        <v>218.29999999999927</v>
      </c>
      <c r="K2080" s="9">
        <v>478.39999999999964</v>
      </c>
      <c r="M2080" s="72">
        <f t="shared" si="55"/>
        <v>1206.3999999999996</v>
      </c>
      <c r="S2080" s="294"/>
      <c r="T2080" s="68"/>
      <c r="U2080" s="397"/>
      <c r="V2080" s="68"/>
      <c r="W2080" s="68"/>
      <c r="X2080" s="9"/>
    </row>
    <row r="2081" spans="1:24" ht="15">
      <c r="A2081" s="28" t="s">
        <v>816</v>
      </c>
      <c r="B2081" s="68" t="s">
        <v>178</v>
      </c>
      <c r="E2081" s="224">
        <v>873</v>
      </c>
      <c r="F2081" s="9">
        <v>274.8</v>
      </c>
      <c r="G2081" s="9" t="s">
        <v>284</v>
      </c>
      <c r="H2081" s="9" t="s">
        <v>284</v>
      </c>
      <c r="I2081" s="9">
        <v>0</v>
      </c>
      <c r="J2081" s="9" t="s">
        <v>284</v>
      </c>
      <c r="K2081" s="9" t="s">
        <v>284</v>
      </c>
      <c r="L2081" s="74"/>
      <c r="M2081" s="72">
        <f t="shared" si="55"/>
        <v>1147.8</v>
      </c>
      <c r="O2081" t="s">
        <v>287</v>
      </c>
      <c r="R2081" t="s">
        <v>1979</v>
      </c>
      <c r="S2081" s="294"/>
      <c r="T2081" s="68"/>
      <c r="U2081" s="397"/>
      <c r="V2081" s="68"/>
      <c r="W2081" s="68"/>
      <c r="X2081" s="9"/>
    </row>
    <row r="2082" spans="1:24" ht="15">
      <c r="A2082" s="28" t="s">
        <v>818</v>
      </c>
      <c r="B2082" s="68" t="s">
        <v>842</v>
      </c>
      <c r="E2082" s="9" t="s">
        <v>284</v>
      </c>
      <c r="F2082" s="9" t="s">
        <v>284</v>
      </c>
      <c r="G2082" s="9" t="s">
        <v>284</v>
      </c>
      <c r="H2082" s="9">
        <v>383.20000000000164</v>
      </c>
      <c r="I2082" s="9">
        <v>0</v>
      </c>
      <c r="J2082" s="227">
        <v>597.35000000000036</v>
      </c>
      <c r="K2082" s="9">
        <v>163.50000000000091</v>
      </c>
      <c r="M2082" s="72">
        <f t="shared" si="55"/>
        <v>1144.0500000000029</v>
      </c>
      <c r="O2082" t="s">
        <v>303</v>
      </c>
      <c r="S2082" s="235"/>
      <c r="T2082" s="68"/>
      <c r="U2082" s="397"/>
      <c r="V2082" s="68"/>
      <c r="W2082" s="68"/>
      <c r="X2082" s="9"/>
    </row>
    <row r="2083" spans="1:24" ht="15">
      <c r="A2083" s="28" t="s">
        <v>821</v>
      </c>
      <c r="B2083" s="68" t="s">
        <v>850</v>
      </c>
      <c r="E2083" s="9" t="s">
        <v>284</v>
      </c>
      <c r="F2083" s="9" t="s">
        <v>284</v>
      </c>
      <c r="G2083" s="9" t="s">
        <v>284</v>
      </c>
      <c r="H2083" s="9">
        <v>396.80000000000109</v>
      </c>
      <c r="I2083" s="9">
        <v>0</v>
      </c>
      <c r="J2083" s="9">
        <v>483.54999999999745</v>
      </c>
      <c r="K2083" s="9">
        <v>233.49999999999818</v>
      </c>
      <c r="M2083" s="72">
        <f t="shared" si="55"/>
        <v>1113.8499999999967</v>
      </c>
      <c r="S2083" s="68"/>
      <c r="T2083" s="68"/>
      <c r="U2083" s="397"/>
      <c r="V2083" s="68"/>
      <c r="W2083" s="68"/>
      <c r="X2083" s="9"/>
    </row>
    <row r="2084" spans="1:24" ht="15">
      <c r="A2084" s="28" t="s">
        <v>822</v>
      </c>
      <c r="B2084" s="68" t="s">
        <v>833</v>
      </c>
      <c r="E2084" s="9" t="s">
        <v>284</v>
      </c>
      <c r="F2084" s="9" t="s">
        <v>284</v>
      </c>
      <c r="G2084" s="9" t="s">
        <v>284</v>
      </c>
      <c r="H2084" s="9">
        <v>487.30000000000109</v>
      </c>
      <c r="I2084" s="9">
        <v>0</v>
      </c>
      <c r="J2084" s="9">
        <v>290.09999999999945</v>
      </c>
      <c r="K2084" s="9">
        <v>325.30000000000473</v>
      </c>
      <c r="M2084" s="72">
        <f t="shared" si="55"/>
        <v>1102.7000000000053</v>
      </c>
      <c r="S2084" s="68"/>
      <c r="T2084" s="68"/>
      <c r="U2084" s="396"/>
      <c r="V2084" s="68"/>
      <c r="W2084" s="68"/>
      <c r="X2084" s="9"/>
    </row>
    <row r="2085" spans="1:24" ht="15">
      <c r="A2085" s="28" t="s">
        <v>825</v>
      </c>
      <c r="B2085" s="68" t="s">
        <v>158</v>
      </c>
      <c r="E2085" s="9" t="s">
        <v>284</v>
      </c>
      <c r="F2085" s="9" t="s">
        <v>284</v>
      </c>
      <c r="G2085" s="9">
        <v>557.70000000000005</v>
      </c>
      <c r="H2085" s="9">
        <v>504.60000000000036</v>
      </c>
      <c r="I2085" s="9">
        <v>0</v>
      </c>
      <c r="J2085" s="9" t="s">
        <v>284</v>
      </c>
      <c r="K2085" s="9" t="s">
        <v>284</v>
      </c>
      <c r="L2085" s="74"/>
      <c r="M2085" s="72">
        <f t="shared" si="55"/>
        <v>1062.3000000000004</v>
      </c>
      <c r="S2085" s="294"/>
      <c r="T2085" s="68"/>
      <c r="U2085" s="396"/>
      <c r="V2085" s="68"/>
      <c r="W2085" s="68"/>
      <c r="X2085" s="9"/>
    </row>
    <row r="2086" spans="1:24" ht="15">
      <c r="A2086" s="28" t="s">
        <v>827</v>
      </c>
      <c r="B2086" s="68" t="s">
        <v>809</v>
      </c>
      <c r="E2086" s="9" t="s">
        <v>284</v>
      </c>
      <c r="F2086" s="9" t="s">
        <v>284</v>
      </c>
      <c r="G2086" s="9" t="s">
        <v>284</v>
      </c>
      <c r="H2086" s="9">
        <v>365</v>
      </c>
      <c r="I2086" s="9">
        <v>0</v>
      </c>
      <c r="J2086" s="9">
        <v>107.19999999999891</v>
      </c>
      <c r="K2086" s="9">
        <v>577.800000000002</v>
      </c>
      <c r="M2086" s="72">
        <f t="shared" si="55"/>
        <v>1050.0000000000009</v>
      </c>
      <c r="S2086" s="294"/>
      <c r="T2086" s="68"/>
      <c r="U2086" s="397"/>
      <c r="V2086" s="68"/>
      <c r="W2086" s="68"/>
      <c r="X2086" s="9"/>
    </row>
    <row r="2087" spans="1:24" ht="15">
      <c r="A2087" s="28" t="s">
        <v>832</v>
      </c>
      <c r="B2087" s="68" t="s">
        <v>817</v>
      </c>
      <c r="E2087" s="9" t="s">
        <v>284</v>
      </c>
      <c r="F2087" s="9" t="s">
        <v>284</v>
      </c>
      <c r="G2087" s="9" t="s">
        <v>284</v>
      </c>
      <c r="H2087" s="9">
        <v>329.70000000000437</v>
      </c>
      <c r="I2087" s="9">
        <v>0</v>
      </c>
      <c r="J2087" s="9">
        <v>423.89999999999964</v>
      </c>
      <c r="K2087" s="9">
        <v>254.89999999999964</v>
      </c>
      <c r="M2087" s="72">
        <f t="shared" si="55"/>
        <v>1008.5000000000036</v>
      </c>
      <c r="S2087" s="235"/>
      <c r="T2087" s="68"/>
      <c r="U2087" s="396"/>
      <c r="V2087" s="68"/>
      <c r="W2087" s="68"/>
      <c r="X2087" s="9"/>
    </row>
    <row r="2088" spans="1:24" ht="15">
      <c r="A2088" s="28" t="s">
        <v>836</v>
      </c>
      <c r="B2088" s="68" t="s">
        <v>859</v>
      </c>
      <c r="E2088" s="9" t="s">
        <v>284</v>
      </c>
      <c r="F2088" s="9" t="s">
        <v>284</v>
      </c>
      <c r="G2088" s="9" t="s">
        <v>284</v>
      </c>
      <c r="H2088" s="9">
        <v>491.60000000000218</v>
      </c>
      <c r="I2088" s="9">
        <v>0</v>
      </c>
      <c r="J2088" s="9">
        <v>293.29999999999745</v>
      </c>
      <c r="K2088" s="9">
        <v>190.59999999999854</v>
      </c>
      <c r="M2088" s="72">
        <f t="shared" si="55"/>
        <v>975.49999999999818</v>
      </c>
      <c r="S2088" s="235"/>
      <c r="T2088" s="68"/>
      <c r="U2088" s="396"/>
      <c r="V2088" s="68"/>
      <c r="W2088" s="68"/>
      <c r="X2088" s="9"/>
    </row>
    <row r="2089" spans="1:24" ht="15">
      <c r="A2089" s="28" t="s">
        <v>837</v>
      </c>
      <c r="B2089" s="240" t="s">
        <v>1825</v>
      </c>
      <c r="C2089" s="3"/>
      <c r="D2089" s="3"/>
      <c r="E2089" s="9" t="s">
        <v>284</v>
      </c>
      <c r="F2089" s="9" t="s">
        <v>284</v>
      </c>
      <c r="G2089" s="9" t="s">
        <v>284</v>
      </c>
      <c r="H2089" s="9" t="s">
        <v>284</v>
      </c>
      <c r="I2089" s="9">
        <v>0</v>
      </c>
      <c r="J2089" s="9">
        <v>331.10000000000218</v>
      </c>
      <c r="K2089" s="227">
        <v>629.99999999999818</v>
      </c>
      <c r="M2089" s="72">
        <f t="shared" si="55"/>
        <v>961.10000000000036</v>
      </c>
      <c r="O2089" t="s">
        <v>303</v>
      </c>
      <c r="S2089" s="235"/>
      <c r="T2089" s="68"/>
      <c r="U2089" s="396"/>
      <c r="V2089" s="68"/>
      <c r="W2089" s="68"/>
      <c r="X2089" s="9"/>
    </row>
    <row r="2090" spans="1:24" ht="15">
      <c r="A2090" s="28" t="s">
        <v>838</v>
      </c>
      <c r="B2090" s="68" t="s">
        <v>819</v>
      </c>
      <c r="E2090" s="9" t="s">
        <v>284</v>
      </c>
      <c r="F2090" s="9" t="s">
        <v>284</v>
      </c>
      <c r="G2090" s="9" t="s">
        <v>284</v>
      </c>
      <c r="H2090" s="9">
        <v>326.30000000000018</v>
      </c>
      <c r="I2090" s="9">
        <v>0</v>
      </c>
      <c r="J2090" s="9">
        <v>381.39999999999782</v>
      </c>
      <c r="K2090" s="9">
        <v>238.80000000000109</v>
      </c>
      <c r="M2090" s="72">
        <f t="shared" si="55"/>
        <v>946.49999999999909</v>
      </c>
      <c r="S2090" s="294"/>
      <c r="T2090" s="68"/>
      <c r="U2090" s="397"/>
      <c r="V2090" s="68"/>
      <c r="W2090" s="68"/>
      <c r="X2090" s="9"/>
    </row>
    <row r="2091" spans="1:24" ht="15">
      <c r="A2091" s="28" t="s">
        <v>844</v>
      </c>
      <c r="B2091" s="68" t="s">
        <v>834</v>
      </c>
      <c r="E2091" s="9" t="s">
        <v>284</v>
      </c>
      <c r="F2091" s="9" t="s">
        <v>284</v>
      </c>
      <c r="G2091" s="9" t="s">
        <v>284</v>
      </c>
      <c r="H2091" s="9">
        <v>407.5</v>
      </c>
      <c r="I2091" s="9">
        <v>0</v>
      </c>
      <c r="J2091" s="9">
        <v>62.499999999998181</v>
      </c>
      <c r="K2091" s="9">
        <v>408.19999999999709</v>
      </c>
      <c r="M2091" s="72">
        <f t="shared" si="55"/>
        <v>878.19999999999527</v>
      </c>
      <c r="S2091" s="68"/>
      <c r="T2091" s="68"/>
      <c r="U2091" s="396"/>
      <c r="V2091" s="68"/>
      <c r="W2091" s="68"/>
      <c r="X2091" s="9"/>
    </row>
    <row r="2092" spans="1:24" ht="15">
      <c r="A2092" s="28" t="s">
        <v>852</v>
      </c>
      <c r="B2092" s="240" t="s">
        <v>1836</v>
      </c>
      <c r="C2092" s="3"/>
      <c r="D2092" s="3"/>
      <c r="E2092" s="9" t="s">
        <v>284</v>
      </c>
      <c r="F2092" s="9" t="s">
        <v>284</v>
      </c>
      <c r="G2092" s="9" t="s">
        <v>284</v>
      </c>
      <c r="H2092" s="9" t="s">
        <v>284</v>
      </c>
      <c r="I2092" s="9">
        <v>0</v>
      </c>
      <c r="J2092" s="227">
        <v>554.79999999999927</v>
      </c>
      <c r="K2092" s="9">
        <v>303.40000000000146</v>
      </c>
      <c r="M2092" s="72">
        <f t="shared" si="55"/>
        <v>858.20000000000073</v>
      </c>
      <c r="O2092" t="s">
        <v>299</v>
      </c>
      <c r="S2092" s="294"/>
      <c r="T2092" s="68"/>
      <c r="U2092" s="396"/>
      <c r="V2092" s="68"/>
      <c r="W2092" s="68"/>
      <c r="X2092" s="9"/>
    </row>
    <row r="2093" spans="1:24" ht="15">
      <c r="A2093" s="28" t="s">
        <v>856</v>
      </c>
      <c r="B2093" s="28" t="s">
        <v>804</v>
      </c>
      <c r="E2093" s="9" t="s">
        <v>284</v>
      </c>
      <c r="F2093" s="9" t="s">
        <v>284</v>
      </c>
      <c r="G2093" s="9" t="s">
        <v>284</v>
      </c>
      <c r="H2093" s="9">
        <v>172.89999999999964</v>
      </c>
      <c r="I2093" s="9">
        <v>0</v>
      </c>
      <c r="J2093" s="9">
        <v>305.69999999999982</v>
      </c>
      <c r="K2093" s="9">
        <v>363.699999999998</v>
      </c>
      <c r="M2093" s="72">
        <f t="shared" si="55"/>
        <v>842.29999999999745</v>
      </c>
      <c r="S2093" s="68"/>
      <c r="T2093" s="68"/>
      <c r="U2093" s="397"/>
      <c r="V2093" s="68"/>
      <c r="W2093" s="68"/>
      <c r="X2093" s="9"/>
    </row>
    <row r="2094" spans="1:24" ht="15">
      <c r="A2094" s="28" t="s">
        <v>857</v>
      </c>
      <c r="B2094" s="294" t="s">
        <v>2236</v>
      </c>
      <c r="C2094" s="3"/>
      <c r="D2094" s="3"/>
      <c r="E2094" s="9" t="s">
        <v>284</v>
      </c>
      <c r="F2094" s="9" t="s">
        <v>284</v>
      </c>
      <c r="G2094" s="9" t="s">
        <v>284</v>
      </c>
      <c r="H2094" s="9" t="s">
        <v>284</v>
      </c>
      <c r="I2094" s="9">
        <v>0</v>
      </c>
      <c r="J2094" s="9">
        <v>401.94999999999982</v>
      </c>
      <c r="K2094" s="9">
        <v>438.90000000000509</v>
      </c>
      <c r="M2094" s="72">
        <f t="shared" si="55"/>
        <v>840.85000000000491</v>
      </c>
      <c r="S2094" s="68"/>
      <c r="T2094" s="68"/>
      <c r="U2094" s="396"/>
      <c r="V2094" s="68"/>
      <c r="W2094" s="68"/>
      <c r="X2094" s="9"/>
    </row>
    <row r="2095" spans="1:24" ht="15">
      <c r="A2095" s="28" t="s">
        <v>858</v>
      </c>
      <c r="B2095" s="240" t="s">
        <v>1840</v>
      </c>
      <c r="C2095" s="3"/>
      <c r="D2095" s="3"/>
      <c r="E2095" s="9" t="s">
        <v>284</v>
      </c>
      <c r="F2095" s="9" t="s">
        <v>284</v>
      </c>
      <c r="G2095" s="9" t="s">
        <v>284</v>
      </c>
      <c r="H2095" s="9" t="s">
        <v>284</v>
      </c>
      <c r="I2095" s="9">
        <v>0</v>
      </c>
      <c r="J2095" s="9">
        <v>278.30000000000109</v>
      </c>
      <c r="K2095" s="9">
        <v>561.29999999999927</v>
      </c>
      <c r="M2095" s="72">
        <f t="shared" si="55"/>
        <v>839.60000000000036</v>
      </c>
      <c r="S2095" s="68"/>
      <c r="T2095" s="68"/>
      <c r="U2095" s="396"/>
      <c r="V2095" s="68"/>
      <c r="W2095" s="68"/>
      <c r="X2095" s="9"/>
    </row>
    <row r="2096" spans="1:24" ht="15">
      <c r="A2096" s="28" t="s">
        <v>864</v>
      </c>
      <c r="B2096" s="240" t="s">
        <v>1833</v>
      </c>
      <c r="C2096" s="3"/>
      <c r="D2096" s="3"/>
      <c r="E2096" s="9" t="s">
        <v>284</v>
      </c>
      <c r="F2096" s="9" t="s">
        <v>284</v>
      </c>
      <c r="G2096" s="9" t="s">
        <v>284</v>
      </c>
      <c r="H2096" s="9" t="s">
        <v>284</v>
      </c>
      <c r="I2096" s="9">
        <v>0</v>
      </c>
      <c r="J2096" s="9">
        <v>428.5</v>
      </c>
      <c r="K2096" s="9">
        <v>393.20000000000073</v>
      </c>
      <c r="M2096" s="72">
        <f t="shared" si="55"/>
        <v>821.70000000000073</v>
      </c>
      <c r="S2096" s="28"/>
      <c r="T2096" s="68"/>
      <c r="U2096" s="396"/>
      <c r="V2096" s="68"/>
      <c r="W2096" s="68"/>
      <c r="X2096" s="9"/>
    </row>
    <row r="2097" spans="1:24" ht="15">
      <c r="A2097" s="28" t="s">
        <v>865</v>
      </c>
      <c r="B2097" s="294" t="s">
        <v>2223</v>
      </c>
      <c r="C2097" s="3"/>
      <c r="D2097" s="3"/>
      <c r="E2097" s="9" t="s">
        <v>284</v>
      </c>
      <c r="F2097" s="9" t="s">
        <v>284</v>
      </c>
      <c r="G2097" s="9" t="s">
        <v>284</v>
      </c>
      <c r="H2097" s="9" t="s">
        <v>284</v>
      </c>
      <c r="I2097" s="9">
        <v>0</v>
      </c>
      <c r="J2097" s="9">
        <v>388.79999999999745</v>
      </c>
      <c r="K2097" s="9">
        <v>411.59999999999673</v>
      </c>
      <c r="M2097" s="72">
        <f t="shared" si="55"/>
        <v>800.39999999999418</v>
      </c>
      <c r="S2097" s="68"/>
      <c r="T2097" s="68"/>
      <c r="U2097" s="396"/>
      <c r="V2097" s="68"/>
      <c r="W2097" s="68"/>
      <c r="X2097" s="9"/>
    </row>
    <row r="2098" spans="1:24" ht="15">
      <c r="A2098" s="28" t="s">
        <v>866</v>
      </c>
      <c r="B2098" s="68" t="s">
        <v>853</v>
      </c>
      <c r="E2098" s="9" t="s">
        <v>284</v>
      </c>
      <c r="F2098" s="9" t="s">
        <v>284</v>
      </c>
      <c r="G2098" s="9" t="s">
        <v>284</v>
      </c>
      <c r="H2098" s="9">
        <v>421.20000000000073</v>
      </c>
      <c r="I2098" s="9">
        <v>0</v>
      </c>
      <c r="J2098" s="9">
        <v>236.5</v>
      </c>
      <c r="K2098" s="9">
        <v>142.19999999999982</v>
      </c>
      <c r="M2098" s="72">
        <f t="shared" si="55"/>
        <v>799.90000000000055</v>
      </c>
      <c r="S2098" s="235"/>
      <c r="T2098" s="68"/>
      <c r="U2098" s="396"/>
      <c r="V2098" s="68"/>
      <c r="W2098" s="68"/>
      <c r="X2098" s="9"/>
    </row>
    <row r="2099" spans="1:24" ht="15">
      <c r="A2099" s="28" t="s">
        <v>868</v>
      </c>
      <c r="B2099" s="28" t="s">
        <v>799</v>
      </c>
      <c r="E2099" s="9" t="s">
        <v>284</v>
      </c>
      <c r="F2099" s="9" t="s">
        <v>284</v>
      </c>
      <c r="G2099" s="9" t="s">
        <v>284</v>
      </c>
      <c r="H2099" s="9">
        <v>412.60000000000036</v>
      </c>
      <c r="I2099" s="9">
        <v>0</v>
      </c>
      <c r="J2099" s="9">
        <v>97.800000000000182</v>
      </c>
      <c r="K2099" s="9">
        <v>288.60000000000036</v>
      </c>
      <c r="M2099" s="72">
        <f t="shared" si="55"/>
        <v>799.00000000000091</v>
      </c>
      <c r="S2099" s="68"/>
      <c r="T2099" s="68"/>
      <c r="U2099" s="396"/>
      <c r="V2099" s="68"/>
      <c r="W2099" s="68"/>
      <c r="X2099" s="9"/>
    </row>
    <row r="2100" spans="1:24" ht="15">
      <c r="A2100" s="28" t="s">
        <v>869</v>
      </c>
      <c r="B2100" s="68" t="s">
        <v>867</v>
      </c>
      <c r="E2100" s="9" t="s">
        <v>284</v>
      </c>
      <c r="F2100" s="9" t="s">
        <v>284</v>
      </c>
      <c r="G2100" s="9" t="s">
        <v>284</v>
      </c>
      <c r="H2100" s="9">
        <v>309.19999999999891</v>
      </c>
      <c r="I2100" s="9">
        <v>0</v>
      </c>
      <c r="J2100" s="9">
        <v>274.30000000000291</v>
      </c>
      <c r="K2100" s="9">
        <v>167.50000000000182</v>
      </c>
      <c r="M2100" s="72">
        <f t="shared" si="55"/>
        <v>751.00000000000364</v>
      </c>
      <c r="S2100" s="294"/>
      <c r="T2100" s="68"/>
      <c r="U2100" s="397"/>
      <c r="V2100" s="68"/>
      <c r="W2100" s="68"/>
      <c r="X2100" s="9"/>
    </row>
    <row r="2101" spans="1:24" ht="15">
      <c r="A2101" s="28" t="s">
        <v>870</v>
      </c>
      <c r="B2101" s="68" t="s">
        <v>828</v>
      </c>
      <c r="E2101" s="9" t="s">
        <v>284</v>
      </c>
      <c r="F2101" s="9" t="s">
        <v>284</v>
      </c>
      <c r="G2101" s="9" t="s">
        <v>284</v>
      </c>
      <c r="H2101" s="9">
        <v>472.69999999999891</v>
      </c>
      <c r="I2101" s="9">
        <v>0</v>
      </c>
      <c r="J2101" s="9">
        <v>205.69999999999527</v>
      </c>
      <c r="K2101" s="9">
        <v>67.299999999998363</v>
      </c>
      <c r="M2101" s="72">
        <f t="shared" si="55"/>
        <v>745.69999999999254</v>
      </c>
      <c r="S2101" s="68"/>
      <c r="T2101" s="68"/>
      <c r="U2101" s="396"/>
      <c r="V2101" s="68"/>
      <c r="W2101" s="68"/>
      <c r="X2101" s="9"/>
    </row>
    <row r="2102" spans="1:24" ht="15">
      <c r="A2102" s="28" t="s">
        <v>873</v>
      </c>
      <c r="B2102" s="294" t="s">
        <v>2224</v>
      </c>
      <c r="C2102" s="3"/>
      <c r="D2102" s="3"/>
      <c r="E2102" s="9" t="s">
        <v>284</v>
      </c>
      <c r="F2102" s="9" t="s">
        <v>284</v>
      </c>
      <c r="G2102" s="9" t="s">
        <v>284</v>
      </c>
      <c r="H2102" s="9" t="s">
        <v>284</v>
      </c>
      <c r="I2102" s="9">
        <v>0</v>
      </c>
      <c r="J2102" s="9">
        <v>385.25000000000182</v>
      </c>
      <c r="K2102" s="9">
        <v>345.19999999999709</v>
      </c>
      <c r="M2102" s="72">
        <f t="shared" si="55"/>
        <v>730.44999999999891</v>
      </c>
      <c r="S2102" s="68"/>
      <c r="T2102" s="68"/>
      <c r="U2102" s="397"/>
      <c r="V2102" s="68"/>
      <c r="W2102" s="68"/>
      <c r="X2102" s="9"/>
    </row>
    <row r="2103" spans="1:24" ht="15">
      <c r="A2103" s="28" t="s">
        <v>999</v>
      </c>
      <c r="B2103" s="294" t="s">
        <v>2225</v>
      </c>
      <c r="C2103" s="3"/>
      <c r="D2103" s="3"/>
      <c r="E2103" s="9" t="s">
        <v>284</v>
      </c>
      <c r="F2103" s="9" t="s">
        <v>284</v>
      </c>
      <c r="G2103" s="9" t="s">
        <v>284</v>
      </c>
      <c r="H2103" s="9" t="s">
        <v>284</v>
      </c>
      <c r="I2103" s="9">
        <v>0</v>
      </c>
      <c r="J2103" s="9">
        <v>275.20000000000073</v>
      </c>
      <c r="K2103" s="9">
        <v>409.90000000000146</v>
      </c>
      <c r="M2103" s="72">
        <f t="shared" si="55"/>
        <v>685.10000000000218</v>
      </c>
      <c r="S2103" s="294"/>
      <c r="T2103" s="68"/>
      <c r="U2103" s="397"/>
      <c r="V2103" s="68"/>
      <c r="W2103" s="68"/>
      <c r="X2103" s="9"/>
    </row>
    <row r="2104" spans="1:24" ht="15">
      <c r="A2104" s="28" t="s">
        <v>1000</v>
      </c>
      <c r="B2104" s="294" t="s">
        <v>2226</v>
      </c>
      <c r="C2104" s="3"/>
      <c r="D2104" s="3"/>
      <c r="E2104" s="9" t="s">
        <v>284</v>
      </c>
      <c r="F2104" s="9" t="s">
        <v>284</v>
      </c>
      <c r="G2104" s="9" t="s">
        <v>284</v>
      </c>
      <c r="H2104" s="9" t="s">
        <v>284</v>
      </c>
      <c r="I2104" s="9">
        <v>0</v>
      </c>
      <c r="J2104" s="9">
        <v>454.29999999999745</v>
      </c>
      <c r="K2104" s="9">
        <v>217.10000000000127</v>
      </c>
      <c r="M2104" s="72">
        <f t="shared" si="55"/>
        <v>671.39999999999873</v>
      </c>
      <c r="S2104" s="294"/>
      <c r="T2104" s="68"/>
      <c r="U2104" s="396"/>
      <c r="V2104" s="68"/>
      <c r="W2104" s="68"/>
      <c r="X2104" s="9"/>
    </row>
    <row r="2105" spans="1:24" ht="15">
      <c r="A2105" s="28" t="s">
        <v>1001</v>
      </c>
      <c r="B2105" s="240" t="s">
        <v>1838</v>
      </c>
      <c r="C2105" s="3"/>
      <c r="D2105" s="3"/>
      <c r="E2105" s="9" t="s">
        <v>284</v>
      </c>
      <c r="F2105" s="9" t="s">
        <v>284</v>
      </c>
      <c r="G2105" s="9" t="s">
        <v>284</v>
      </c>
      <c r="H2105" s="9" t="s">
        <v>284</v>
      </c>
      <c r="I2105" s="9">
        <v>0</v>
      </c>
      <c r="J2105" s="9">
        <v>337.10000000000036</v>
      </c>
      <c r="K2105" s="9">
        <v>328.50000000000273</v>
      </c>
      <c r="M2105" s="72">
        <f t="shared" si="55"/>
        <v>665.60000000000309</v>
      </c>
      <c r="S2105" s="68"/>
      <c r="T2105" s="68"/>
      <c r="U2105" s="397"/>
      <c r="V2105" s="68"/>
      <c r="W2105" s="68"/>
      <c r="X2105" s="9"/>
    </row>
    <row r="2106" spans="1:24" ht="15">
      <c r="A2106" s="28" t="s">
        <v>1002</v>
      </c>
      <c r="B2106" s="294" t="s">
        <v>2218</v>
      </c>
      <c r="C2106" s="3"/>
      <c r="D2106" s="3"/>
      <c r="E2106" s="9" t="s">
        <v>284</v>
      </c>
      <c r="F2106" s="9" t="s">
        <v>284</v>
      </c>
      <c r="G2106" s="9" t="s">
        <v>284</v>
      </c>
      <c r="H2106" s="9" t="s">
        <v>284</v>
      </c>
      <c r="I2106" s="9">
        <v>0</v>
      </c>
      <c r="J2106" s="227">
        <v>565.80000000000018</v>
      </c>
      <c r="K2106" s="9">
        <v>91.799999999999272</v>
      </c>
      <c r="M2106" s="72">
        <f t="shared" si="55"/>
        <v>657.59999999999945</v>
      </c>
      <c r="O2106" t="s">
        <v>294</v>
      </c>
      <c r="S2106" s="294"/>
      <c r="T2106" s="68"/>
      <c r="U2106" s="397"/>
      <c r="V2106" s="68"/>
      <c r="W2106" s="68"/>
      <c r="X2106" s="9"/>
    </row>
    <row r="2107" spans="1:24" ht="15">
      <c r="A2107" s="28" t="s">
        <v>1003</v>
      </c>
      <c r="B2107" s="294" t="s">
        <v>2221</v>
      </c>
      <c r="C2107" s="3"/>
      <c r="D2107" s="3"/>
      <c r="E2107" s="9" t="s">
        <v>284</v>
      </c>
      <c r="F2107" s="9" t="s">
        <v>284</v>
      </c>
      <c r="G2107" s="9" t="s">
        <v>284</v>
      </c>
      <c r="H2107" s="9" t="s">
        <v>284</v>
      </c>
      <c r="I2107" s="9">
        <v>0</v>
      </c>
      <c r="J2107" s="9">
        <v>328.49999999999636</v>
      </c>
      <c r="K2107" s="9">
        <v>314.99999999999636</v>
      </c>
      <c r="M2107" s="72">
        <f t="shared" ref="M2107:M2143" si="56">SUM(E2107:K2107)</f>
        <v>643.49999999999272</v>
      </c>
      <c r="S2107" s="294"/>
      <c r="T2107" s="68"/>
      <c r="U2107" s="396"/>
      <c r="V2107" s="68"/>
      <c r="W2107" s="68"/>
      <c r="X2107" s="9"/>
    </row>
    <row r="2108" spans="1:24" ht="15">
      <c r="A2108" s="28" t="s">
        <v>1004</v>
      </c>
      <c r="B2108" s="240" t="s">
        <v>1834</v>
      </c>
      <c r="C2108" s="3"/>
      <c r="D2108" s="3"/>
      <c r="E2108" s="9" t="s">
        <v>284</v>
      </c>
      <c r="F2108" s="9" t="s">
        <v>284</v>
      </c>
      <c r="G2108" s="9" t="s">
        <v>284</v>
      </c>
      <c r="H2108" s="9" t="s">
        <v>284</v>
      </c>
      <c r="I2108" s="9">
        <v>0</v>
      </c>
      <c r="J2108" s="9">
        <v>392.80000000000291</v>
      </c>
      <c r="K2108" s="9">
        <v>250.19999999999891</v>
      </c>
      <c r="M2108" s="72">
        <f t="shared" si="56"/>
        <v>643.00000000000182</v>
      </c>
      <c r="S2108" s="294"/>
      <c r="T2108" s="68"/>
      <c r="U2108" s="396"/>
      <c r="V2108" s="68"/>
      <c r="W2108" s="68"/>
      <c r="X2108" s="9"/>
    </row>
    <row r="2109" spans="1:24" ht="15">
      <c r="A2109" s="28" t="s">
        <v>1005</v>
      </c>
      <c r="B2109" s="240" t="s">
        <v>1823</v>
      </c>
      <c r="C2109" s="3"/>
      <c r="D2109" s="3"/>
      <c r="E2109" s="9" t="s">
        <v>284</v>
      </c>
      <c r="F2109" s="9" t="s">
        <v>284</v>
      </c>
      <c r="G2109" s="9" t="s">
        <v>284</v>
      </c>
      <c r="H2109" s="9" t="s">
        <v>284</v>
      </c>
      <c r="I2109" s="9">
        <v>0</v>
      </c>
      <c r="J2109" s="9">
        <v>257.70000000000073</v>
      </c>
      <c r="K2109" s="9">
        <v>348.40000000000055</v>
      </c>
      <c r="M2109" s="72">
        <f t="shared" si="56"/>
        <v>606.10000000000127</v>
      </c>
      <c r="S2109" s="68"/>
      <c r="T2109" s="68"/>
      <c r="U2109" s="396"/>
      <c r="V2109" s="68"/>
      <c r="W2109" s="68"/>
      <c r="X2109" s="9"/>
    </row>
    <row r="2110" spans="1:24" ht="15">
      <c r="A2110" s="28" t="s">
        <v>1006</v>
      </c>
      <c r="B2110" s="294" t="s">
        <v>2217</v>
      </c>
      <c r="C2110" s="3"/>
      <c r="D2110" s="3"/>
      <c r="E2110" s="9" t="s">
        <v>284</v>
      </c>
      <c r="F2110" s="9" t="s">
        <v>284</v>
      </c>
      <c r="G2110" s="9" t="s">
        <v>284</v>
      </c>
      <c r="H2110" s="9" t="s">
        <v>284</v>
      </c>
      <c r="I2110" s="9">
        <v>0</v>
      </c>
      <c r="J2110" s="9">
        <v>152.80000000000473</v>
      </c>
      <c r="K2110" s="9">
        <v>411.10000000000036</v>
      </c>
      <c r="M2110" s="72">
        <f t="shared" si="56"/>
        <v>563.90000000000509</v>
      </c>
      <c r="S2110" s="68"/>
      <c r="T2110" s="68"/>
      <c r="U2110" s="396"/>
      <c r="V2110" s="68"/>
      <c r="W2110" s="68"/>
      <c r="X2110" s="9"/>
    </row>
    <row r="2111" spans="1:24" ht="15">
      <c r="A2111" s="28" t="s">
        <v>1007</v>
      </c>
      <c r="B2111" s="68" t="s">
        <v>826</v>
      </c>
      <c r="E2111" s="9" t="s">
        <v>284</v>
      </c>
      <c r="F2111" s="9" t="s">
        <v>284</v>
      </c>
      <c r="G2111" s="9" t="s">
        <v>284</v>
      </c>
      <c r="H2111" s="9">
        <v>195.60000000000127</v>
      </c>
      <c r="I2111" s="9">
        <v>0</v>
      </c>
      <c r="J2111" s="9">
        <v>207.90000000000327</v>
      </c>
      <c r="K2111" s="9">
        <v>157.39999999999964</v>
      </c>
      <c r="M2111" s="72">
        <f t="shared" si="56"/>
        <v>560.90000000000418</v>
      </c>
      <c r="S2111" s="68"/>
      <c r="T2111" s="68"/>
      <c r="U2111" s="397"/>
      <c r="V2111" s="68"/>
      <c r="W2111" s="68"/>
      <c r="X2111" s="9"/>
    </row>
    <row r="2112" spans="1:24" ht="15">
      <c r="A2112" s="28" t="s">
        <v>1008</v>
      </c>
      <c r="B2112" s="68" t="s">
        <v>164</v>
      </c>
      <c r="E2112" s="9" t="s">
        <v>284</v>
      </c>
      <c r="F2112" s="9" t="s">
        <v>284</v>
      </c>
      <c r="G2112" s="9">
        <v>559.20000000000005</v>
      </c>
      <c r="H2112" s="9" t="s">
        <v>284</v>
      </c>
      <c r="I2112" s="9">
        <v>0</v>
      </c>
      <c r="J2112" s="9" t="s">
        <v>284</v>
      </c>
      <c r="K2112" s="9" t="s">
        <v>284</v>
      </c>
      <c r="L2112" s="74"/>
      <c r="M2112" s="72">
        <f t="shared" si="56"/>
        <v>559.20000000000005</v>
      </c>
      <c r="S2112" s="294"/>
      <c r="T2112" s="68"/>
      <c r="U2112" s="396"/>
      <c r="V2112" s="68"/>
      <c r="W2112" s="68"/>
      <c r="X2112" s="9"/>
    </row>
    <row r="2113" spans="1:24" ht="15">
      <c r="A2113" s="28" t="s">
        <v>1009</v>
      </c>
      <c r="B2113" s="294" t="s">
        <v>2259</v>
      </c>
      <c r="C2113" s="3"/>
      <c r="D2113" s="3"/>
      <c r="E2113" s="9" t="s">
        <v>284</v>
      </c>
      <c r="F2113" s="9" t="s">
        <v>284</v>
      </c>
      <c r="G2113" s="9" t="s">
        <v>284</v>
      </c>
      <c r="H2113" s="9" t="s">
        <v>284</v>
      </c>
      <c r="I2113" s="9">
        <v>0</v>
      </c>
      <c r="J2113" s="9" t="s">
        <v>284</v>
      </c>
      <c r="K2113" s="9">
        <v>557.39999999999782</v>
      </c>
      <c r="M2113" s="72">
        <f t="shared" si="56"/>
        <v>557.39999999999782</v>
      </c>
      <c r="S2113" s="294"/>
      <c r="T2113" s="68"/>
      <c r="U2113" s="396"/>
      <c r="V2113" s="68"/>
      <c r="W2113" s="68"/>
      <c r="X2113" s="9"/>
    </row>
    <row r="2114" spans="1:24" ht="15">
      <c r="A2114" s="28" t="s">
        <v>1010</v>
      </c>
      <c r="B2114" s="294" t="s">
        <v>2255</v>
      </c>
      <c r="C2114" s="3"/>
      <c r="D2114" s="3"/>
      <c r="E2114" s="9" t="s">
        <v>284</v>
      </c>
      <c r="F2114" s="9" t="s">
        <v>284</v>
      </c>
      <c r="G2114" s="9" t="s">
        <v>284</v>
      </c>
      <c r="H2114" s="9" t="s">
        <v>284</v>
      </c>
      <c r="I2114" s="9">
        <v>0</v>
      </c>
      <c r="J2114" s="9" t="s">
        <v>284</v>
      </c>
      <c r="K2114" s="9">
        <v>550.20000000000437</v>
      </c>
      <c r="M2114" s="72">
        <f t="shared" si="56"/>
        <v>550.20000000000437</v>
      </c>
      <c r="S2114" s="28"/>
      <c r="T2114" s="68"/>
      <c r="U2114" s="396"/>
      <c r="V2114" s="68"/>
      <c r="W2114" s="68"/>
      <c r="X2114" s="9"/>
    </row>
    <row r="2115" spans="1:24" ht="15">
      <c r="A2115" s="28" t="s">
        <v>1011</v>
      </c>
      <c r="B2115" s="294" t="s">
        <v>2252</v>
      </c>
      <c r="C2115" s="3"/>
      <c r="D2115" s="3"/>
      <c r="E2115" s="9" t="s">
        <v>284</v>
      </c>
      <c r="F2115" s="9" t="s">
        <v>284</v>
      </c>
      <c r="G2115" s="9" t="s">
        <v>284</v>
      </c>
      <c r="H2115" s="9" t="s">
        <v>284</v>
      </c>
      <c r="I2115" s="9">
        <v>0</v>
      </c>
      <c r="J2115" s="9" t="s">
        <v>284</v>
      </c>
      <c r="K2115" s="9">
        <v>537.49999999999818</v>
      </c>
      <c r="M2115" s="72">
        <f t="shared" si="56"/>
        <v>537.49999999999818</v>
      </c>
      <c r="S2115" s="235"/>
      <c r="T2115" s="68"/>
      <c r="U2115" s="396"/>
      <c r="V2115" s="68"/>
      <c r="W2115" s="68"/>
      <c r="X2115" s="9"/>
    </row>
    <row r="2116" spans="1:24" ht="15">
      <c r="A2116" s="28" t="s">
        <v>1012</v>
      </c>
      <c r="B2116" s="294" t="s">
        <v>2284</v>
      </c>
      <c r="C2116" s="3"/>
      <c r="D2116" s="3"/>
      <c r="E2116" s="9" t="s">
        <v>284</v>
      </c>
      <c r="F2116" s="9" t="s">
        <v>284</v>
      </c>
      <c r="G2116" s="9" t="s">
        <v>284</v>
      </c>
      <c r="H2116" s="9" t="s">
        <v>284</v>
      </c>
      <c r="I2116" s="9">
        <v>0</v>
      </c>
      <c r="J2116" s="9" t="s">
        <v>284</v>
      </c>
      <c r="K2116" s="9">
        <v>534.39999999999873</v>
      </c>
      <c r="M2116" s="72">
        <f t="shared" si="56"/>
        <v>534.39999999999873</v>
      </c>
      <c r="S2116" s="294"/>
      <c r="T2116" s="68"/>
      <c r="U2116" s="396"/>
      <c r="V2116" s="68"/>
      <c r="W2116" s="68"/>
      <c r="X2116" s="9"/>
    </row>
    <row r="2117" spans="1:24" ht="15">
      <c r="A2117" s="28" t="s">
        <v>1013</v>
      </c>
      <c r="B2117" s="294" t="s">
        <v>2543</v>
      </c>
      <c r="C2117" s="3"/>
      <c r="D2117" s="3"/>
      <c r="E2117" s="9" t="s">
        <v>284</v>
      </c>
      <c r="F2117" s="9" t="s">
        <v>284</v>
      </c>
      <c r="G2117" s="9" t="s">
        <v>284</v>
      </c>
      <c r="H2117" s="9" t="s">
        <v>284</v>
      </c>
      <c r="I2117" s="9">
        <v>0</v>
      </c>
      <c r="J2117" s="9" t="s">
        <v>284</v>
      </c>
      <c r="K2117" s="9">
        <v>521</v>
      </c>
      <c r="M2117" s="72">
        <f t="shared" si="56"/>
        <v>521</v>
      </c>
      <c r="S2117" s="294"/>
      <c r="T2117" s="68"/>
      <c r="U2117" s="396"/>
      <c r="V2117" s="68"/>
      <c r="W2117" s="68"/>
      <c r="X2117" s="9"/>
    </row>
    <row r="2118" spans="1:24" ht="15">
      <c r="A2118" s="28" t="s">
        <v>1014</v>
      </c>
      <c r="B2118" s="240" t="s">
        <v>1835</v>
      </c>
      <c r="C2118" s="3"/>
      <c r="D2118" s="3"/>
      <c r="E2118" s="9" t="s">
        <v>284</v>
      </c>
      <c r="F2118" s="9" t="s">
        <v>284</v>
      </c>
      <c r="G2118" s="9" t="s">
        <v>284</v>
      </c>
      <c r="H2118" s="9" t="s">
        <v>284</v>
      </c>
      <c r="I2118" s="9">
        <v>0</v>
      </c>
      <c r="J2118" s="9">
        <v>238.09999999999854</v>
      </c>
      <c r="K2118" s="9">
        <v>273.20000000000164</v>
      </c>
      <c r="M2118" s="72">
        <f t="shared" si="56"/>
        <v>511.30000000000018</v>
      </c>
      <c r="S2118" s="28"/>
      <c r="T2118" s="68"/>
      <c r="U2118" s="396"/>
      <c r="V2118" s="68"/>
      <c r="W2118" s="68"/>
      <c r="X2118" s="9"/>
    </row>
    <row r="2119" spans="1:24" ht="15">
      <c r="A2119" s="28" t="s">
        <v>1015</v>
      </c>
      <c r="B2119" s="68" t="s">
        <v>861</v>
      </c>
      <c r="E2119" s="9" t="s">
        <v>284</v>
      </c>
      <c r="F2119" s="9" t="s">
        <v>284</v>
      </c>
      <c r="G2119" s="9" t="s">
        <v>284</v>
      </c>
      <c r="H2119" s="9">
        <v>264.59999999999854</v>
      </c>
      <c r="I2119" s="9">
        <v>0</v>
      </c>
      <c r="J2119" s="9">
        <v>55.899999999996908</v>
      </c>
      <c r="K2119" s="9">
        <v>184.90000000000327</v>
      </c>
      <c r="M2119" s="72">
        <f t="shared" si="56"/>
        <v>505.39999999999873</v>
      </c>
      <c r="S2119" s="235"/>
      <c r="T2119" s="68"/>
      <c r="U2119" s="396"/>
      <c r="V2119" s="68"/>
      <c r="W2119" s="68"/>
      <c r="X2119" s="9"/>
    </row>
    <row r="2120" spans="1:24" ht="15">
      <c r="A2120" s="28" t="s">
        <v>1016</v>
      </c>
      <c r="B2120" s="240" t="s">
        <v>1841</v>
      </c>
      <c r="C2120" s="3"/>
      <c r="D2120" s="3"/>
      <c r="E2120" s="9" t="s">
        <v>284</v>
      </c>
      <c r="F2120" s="9" t="s">
        <v>284</v>
      </c>
      <c r="G2120" s="9" t="s">
        <v>284</v>
      </c>
      <c r="H2120" s="9" t="s">
        <v>284</v>
      </c>
      <c r="I2120" s="9">
        <v>0</v>
      </c>
      <c r="J2120" s="9">
        <v>302.29999999999927</v>
      </c>
      <c r="K2120" s="9">
        <v>201.79999999999745</v>
      </c>
      <c r="M2120" s="72">
        <f t="shared" si="56"/>
        <v>504.09999999999673</v>
      </c>
      <c r="S2120" s="68"/>
      <c r="T2120" s="68"/>
      <c r="U2120" s="396"/>
      <c r="V2120" s="68"/>
      <c r="W2120" s="68"/>
      <c r="X2120" s="9"/>
    </row>
    <row r="2121" spans="1:24" ht="15">
      <c r="A2121" s="28" t="s">
        <v>1017</v>
      </c>
      <c r="B2121" s="294" t="s">
        <v>2258</v>
      </c>
      <c r="C2121" s="3"/>
      <c r="D2121" s="3"/>
      <c r="E2121" s="9" t="s">
        <v>284</v>
      </c>
      <c r="F2121" s="9" t="s">
        <v>284</v>
      </c>
      <c r="G2121" s="9" t="s">
        <v>284</v>
      </c>
      <c r="H2121" s="9" t="s">
        <v>284</v>
      </c>
      <c r="I2121" s="9">
        <v>0</v>
      </c>
      <c r="J2121" s="9" t="s">
        <v>284</v>
      </c>
      <c r="K2121" s="9">
        <v>499.60000000000036</v>
      </c>
      <c r="M2121" s="72">
        <f t="shared" si="56"/>
        <v>499.60000000000036</v>
      </c>
      <c r="S2121" s="68"/>
      <c r="T2121" s="68"/>
      <c r="U2121" s="396"/>
      <c r="V2121" s="68"/>
      <c r="W2121" s="68"/>
      <c r="X2121" s="9"/>
    </row>
    <row r="2122" spans="1:24" ht="15">
      <c r="A2122" s="28" t="s">
        <v>1018</v>
      </c>
      <c r="B2122" s="294" t="s">
        <v>2254</v>
      </c>
      <c r="C2122" s="3"/>
      <c r="D2122" s="3"/>
      <c r="E2122" s="9" t="s">
        <v>284</v>
      </c>
      <c r="F2122" s="9" t="s">
        <v>284</v>
      </c>
      <c r="G2122" s="9" t="s">
        <v>284</v>
      </c>
      <c r="H2122" s="9" t="s">
        <v>284</v>
      </c>
      <c r="I2122" s="9">
        <v>0</v>
      </c>
      <c r="J2122" s="9" t="s">
        <v>284</v>
      </c>
      <c r="K2122" s="9">
        <v>441.600000000004</v>
      </c>
      <c r="M2122" s="72">
        <f t="shared" si="56"/>
        <v>441.600000000004</v>
      </c>
      <c r="S2122" s="294"/>
      <c r="T2122" s="68"/>
      <c r="U2122" s="396"/>
      <c r="V2122" s="68"/>
      <c r="W2122" s="68"/>
      <c r="X2122" s="9"/>
    </row>
    <row r="2123" spans="1:24" ht="15">
      <c r="A2123" s="28" t="s">
        <v>1019</v>
      </c>
      <c r="B2123" s="294" t="s">
        <v>2256</v>
      </c>
      <c r="C2123" s="3"/>
      <c r="D2123" s="3"/>
      <c r="E2123" s="9" t="s">
        <v>284</v>
      </c>
      <c r="F2123" s="9" t="s">
        <v>284</v>
      </c>
      <c r="G2123" s="9" t="s">
        <v>284</v>
      </c>
      <c r="H2123" s="9" t="s">
        <v>284</v>
      </c>
      <c r="I2123" s="9">
        <v>0</v>
      </c>
      <c r="J2123" s="9" t="s">
        <v>284</v>
      </c>
      <c r="K2123" s="9">
        <v>439.60000000000127</v>
      </c>
      <c r="M2123" s="72">
        <f t="shared" si="56"/>
        <v>439.60000000000127</v>
      </c>
    </row>
    <row r="2124" spans="1:24" ht="15">
      <c r="A2124" s="28" t="s">
        <v>1020</v>
      </c>
      <c r="B2124" s="294" t="s">
        <v>2257</v>
      </c>
      <c r="C2124" s="3"/>
      <c r="D2124" s="3"/>
      <c r="E2124" s="9" t="s">
        <v>284</v>
      </c>
      <c r="F2124" s="9" t="s">
        <v>284</v>
      </c>
      <c r="G2124" s="9" t="s">
        <v>284</v>
      </c>
      <c r="H2124" s="9" t="s">
        <v>284</v>
      </c>
      <c r="I2124" s="9">
        <v>0</v>
      </c>
      <c r="J2124" s="9" t="s">
        <v>284</v>
      </c>
      <c r="K2124" s="9">
        <v>422.80000000000018</v>
      </c>
      <c r="M2124" s="72">
        <f t="shared" si="56"/>
        <v>422.80000000000018</v>
      </c>
    </row>
    <row r="2125" spans="1:24" ht="15">
      <c r="A2125" s="28" t="s">
        <v>1021</v>
      </c>
      <c r="B2125" s="68" t="s">
        <v>845</v>
      </c>
      <c r="E2125" s="9" t="s">
        <v>284</v>
      </c>
      <c r="F2125" s="9" t="s">
        <v>284</v>
      </c>
      <c r="G2125" s="9" t="s">
        <v>284</v>
      </c>
      <c r="H2125" s="9">
        <v>399.30000000000018</v>
      </c>
      <c r="I2125" s="9">
        <v>0</v>
      </c>
      <c r="J2125" s="9" t="s">
        <v>284</v>
      </c>
      <c r="K2125" s="9" t="s">
        <v>284</v>
      </c>
      <c r="L2125" s="74"/>
      <c r="M2125" s="72">
        <f t="shared" si="56"/>
        <v>399.30000000000018</v>
      </c>
    </row>
    <row r="2126" spans="1:24" ht="15">
      <c r="A2126" s="28" t="s">
        <v>1022</v>
      </c>
      <c r="B2126" s="240" t="s">
        <v>1837</v>
      </c>
      <c r="C2126" s="3"/>
      <c r="D2126" s="3"/>
      <c r="E2126" s="9" t="s">
        <v>284</v>
      </c>
      <c r="F2126" s="9" t="s">
        <v>284</v>
      </c>
      <c r="G2126" s="9" t="s">
        <v>284</v>
      </c>
      <c r="H2126" s="9" t="s">
        <v>284</v>
      </c>
      <c r="I2126" s="9">
        <v>0</v>
      </c>
      <c r="J2126" s="9">
        <v>267.20000000000073</v>
      </c>
      <c r="K2126" s="9">
        <v>120.19999999999891</v>
      </c>
      <c r="M2126" s="72">
        <f t="shared" si="56"/>
        <v>387.39999999999964</v>
      </c>
    </row>
    <row r="2127" spans="1:24" ht="15">
      <c r="A2127" s="28" t="s">
        <v>1023</v>
      </c>
      <c r="B2127" s="294" t="s">
        <v>2283</v>
      </c>
      <c r="C2127" s="3"/>
      <c r="D2127" s="3"/>
      <c r="E2127" s="9" t="s">
        <v>284</v>
      </c>
      <c r="F2127" s="9" t="s">
        <v>284</v>
      </c>
      <c r="G2127" s="9" t="s">
        <v>284</v>
      </c>
      <c r="H2127" s="9" t="s">
        <v>284</v>
      </c>
      <c r="I2127" s="9">
        <v>0</v>
      </c>
      <c r="J2127" s="9" t="s">
        <v>284</v>
      </c>
      <c r="K2127" s="9">
        <v>379.199999999998</v>
      </c>
      <c r="M2127" s="72">
        <f t="shared" si="56"/>
        <v>379.199999999998</v>
      </c>
    </row>
    <row r="2128" spans="1:24" ht="15">
      <c r="A2128" s="28" t="s">
        <v>1024</v>
      </c>
      <c r="B2128" s="294" t="s">
        <v>2222</v>
      </c>
      <c r="C2128" s="3"/>
      <c r="D2128" s="3"/>
      <c r="E2128" s="9" t="s">
        <v>284</v>
      </c>
      <c r="F2128" s="9" t="s">
        <v>284</v>
      </c>
      <c r="G2128" s="9" t="s">
        <v>284</v>
      </c>
      <c r="H2128" s="9" t="s">
        <v>284</v>
      </c>
      <c r="I2128" s="9">
        <v>0</v>
      </c>
      <c r="J2128" s="9">
        <v>255.89999999999873</v>
      </c>
      <c r="K2128" s="9">
        <v>111.89999999999964</v>
      </c>
      <c r="M2128" s="72">
        <f t="shared" si="56"/>
        <v>367.79999999999836</v>
      </c>
    </row>
    <row r="2129" spans="1:13" ht="15">
      <c r="A2129" s="28" t="s">
        <v>1025</v>
      </c>
      <c r="B2129" s="294" t="s">
        <v>2281</v>
      </c>
      <c r="C2129" s="3"/>
      <c r="D2129" s="3"/>
      <c r="E2129" s="9" t="s">
        <v>284</v>
      </c>
      <c r="F2129" s="9" t="s">
        <v>284</v>
      </c>
      <c r="G2129" s="9" t="s">
        <v>284</v>
      </c>
      <c r="H2129" s="9" t="s">
        <v>284</v>
      </c>
      <c r="I2129" s="9">
        <v>0</v>
      </c>
      <c r="J2129" s="9" t="s">
        <v>284</v>
      </c>
      <c r="K2129" s="9">
        <v>365.70000000000073</v>
      </c>
      <c r="M2129" s="72">
        <f t="shared" si="56"/>
        <v>365.70000000000073</v>
      </c>
    </row>
    <row r="2130" spans="1:13" ht="15">
      <c r="A2130" s="28" t="s">
        <v>1026</v>
      </c>
      <c r="B2130" s="240" t="s">
        <v>1826</v>
      </c>
      <c r="C2130" s="3"/>
      <c r="D2130" s="3"/>
      <c r="E2130" s="9" t="s">
        <v>284</v>
      </c>
      <c r="F2130" s="9" t="s">
        <v>284</v>
      </c>
      <c r="G2130" s="9" t="s">
        <v>284</v>
      </c>
      <c r="H2130" s="9" t="s">
        <v>284</v>
      </c>
      <c r="I2130" s="9">
        <v>0</v>
      </c>
      <c r="J2130" s="9">
        <v>356.70000000000073</v>
      </c>
      <c r="K2130" s="9" t="s">
        <v>284</v>
      </c>
      <c r="M2130" s="72">
        <f t="shared" si="56"/>
        <v>356.70000000000073</v>
      </c>
    </row>
    <row r="2131" spans="1:13" ht="15">
      <c r="A2131" s="28" t="s">
        <v>1027</v>
      </c>
      <c r="B2131" s="68" t="s">
        <v>179</v>
      </c>
      <c r="E2131" s="9">
        <v>345.2</v>
      </c>
      <c r="F2131" s="9" t="s">
        <v>284</v>
      </c>
      <c r="G2131" s="9" t="s">
        <v>284</v>
      </c>
      <c r="H2131" s="9" t="s">
        <v>284</v>
      </c>
      <c r="I2131" s="9">
        <v>0</v>
      </c>
      <c r="J2131" s="9" t="s">
        <v>284</v>
      </c>
      <c r="K2131" s="9" t="s">
        <v>284</v>
      </c>
      <c r="L2131" s="74"/>
      <c r="M2131" s="72">
        <f t="shared" si="56"/>
        <v>345.2</v>
      </c>
    </row>
    <row r="2132" spans="1:13" ht="15">
      <c r="A2132" s="28" t="s">
        <v>1028</v>
      </c>
      <c r="B2132" s="68" t="s">
        <v>815</v>
      </c>
      <c r="E2132" s="9" t="s">
        <v>284</v>
      </c>
      <c r="F2132" s="9" t="s">
        <v>284</v>
      </c>
      <c r="G2132" s="9" t="s">
        <v>284</v>
      </c>
      <c r="H2132" s="9">
        <v>327.60000000000218</v>
      </c>
      <c r="I2132" s="9">
        <v>0</v>
      </c>
      <c r="J2132" s="9" t="s">
        <v>284</v>
      </c>
      <c r="K2132" s="9" t="s">
        <v>284</v>
      </c>
      <c r="L2132" s="74"/>
      <c r="M2132" s="72">
        <f t="shared" si="56"/>
        <v>327.60000000000218</v>
      </c>
    </row>
    <row r="2133" spans="1:13" ht="15">
      <c r="A2133" s="28" t="s">
        <v>1029</v>
      </c>
      <c r="B2133" s="294" t="s">
        <v>2253</v>
      </c>
      <c r="C2133" s="3"/>
      <c r="D2133" s="3"/>
      <c r="E2133" s="9" t="s">
        <v>284</v>
      </c>
      <c r="F2133" s="9" t="s">
        <v>284</v>
      </c>
      <c r="G2133" s="9" t="s">
        <v>284</v>
      </c>
      <c r="H2133" s="9" t="s">
        <v>284</v>
      </c>
      <c r="I2133" s="9">
        <v>0</v>
      </c>
      <c r="J2133" s="9" t="s">
        <v>284</v>
      </c>
      <c r="K2133" s="9">
        <v>297.49999999999636</v>
      </c>
      <c r="M2133" s="72">
        <f t="shared" si="56"/>
        <v>297.49999999999636</v>
      </c>
    </row>
    <row r="2134" spans="1:13" ht="15">
      <c r="A2134" s="28" t="s">
        <v>1030</v>
      </c>
      <c r="B2134" s="68" t="s">
        <v>840</v>
      </c>
      <c r="E2134" s="9" t="s">
        <v>284</v>
      </c>
      <c r="F2134" s="9" t="s">
        <v>284</v>
      </c>
      <c r="G2134" s="9" t="s">
        <v>284</v>
      </c>
      <c r="H2134" s="9">
        <v>283.00000000000364</v>
      </c>
      <c r="I2134" s="9">
        <v>0</v>
      </c>
      <c r="J2134" s="9" t="s">
        <v>284</v>
      </c>
      <c r="K2134" s="9" t="s">
        <v>284</v>
      </c>
      <c r="L2134" s="74"/>
      <c r="M2134" s="72">
        <f t="shared" si="56"/>
        <v>283.00000000000364</v>
      </c>
    </row>
    <row r="2135" spans="1:13" ht="15">
      <c r="A2135" s="28" t="s">
        <v>1031</v>
      </c>
      <c r="B2135" s="294" t="s">
        <v>2219</v>
      </c>
      <c r="C2135" s="3"/>
      <c r="D2135" s="3"/>
      <c r="E2135" s="9" t="s">
        <v>284</v>
      </c>
      <c r="F2135" s="9" t="s">
        <v>284</v>
      </c>
      <c r="G2135" s="9" t="s">
        <v>284</v>
      </c>
      <c r="H2135" s="9" t="s">
        <v>284</v>
      </c>
      <c r="I2135" s="9">
        <v>0</v>
      </c>
      <c r="J2135" s="9">
        <v>279.30000000000109</v>
      </c>
      <c r="K2135" s="9" t="s">
        <v>284</v>
      </c>
      <c r="M2135" s="72">
        <f t="shared" si="56"/>
        <v>279.30000000000109</v>
      </c>
    </row>
    <row r="2136" spans="1:13" ht="15">
      <c r="A2136" s="28" t="s">
        <v>1032</v>
      </c>
      <c r="B2136" s="68" t="s">
        <v>855</v>
      </c>
      <c r="E2136" s="9" t="s">
        <v>284</v>
      </c>
      <c r="F2136" s="9" t="s">
        <v>284</v>
      </c>
      <c r="G2136" s="9" t="s">
        <v>284</v>
      </c>
      <c r="H2136" s="9">
        <v>147.59999999999854</v>
      </c>
      <c r="I2136" s="9">
        <v>0</v>
      </c>
      <c r="J2136" s="9" t="s">
        <v>284</v>
      </c>
      <c r="K2136" s="9" t="s">
        <v>284</v>
      </c>
      <c r="L2136" s="74"/>
      <c r="M2136" s="72">
        <f t="shared" si="56"/>
        <v>147.59999999999854</v>
      </c>
    </row>
    <row r="2137" spans="1:13" ht="15">
      <c r="A2137" s="28" t="s">
        <v>1033</v>
      </c>
      <c r="B2137" s="294" t="s">
        <v>2260</v>
      </c>
      <c r="C2137" s="3"/>
      <c r="D2137" s="3"/>
      <c r="E2137" s="9" t="s">
        <v>284</v>
      </c>
      <c r="F2137" s="9" t="s">
        <v>284</v>
      </c>
      <c r="G2137" s="9" t="s">
        <v>284</v>
      </c>
      <c r="H2137" s="9" t="s">
        <v>284</v>
      </c>
      <c r="I2137" s="9">
        <v>0</v>
      </c>
      <c r="J2137" s="9" t="s">
        <v>284</v>
      </c>
      <c r="K2137" s="9">
        <v>124.09999999999854</v>
      </c>
      <c r="M2137" s="72">
        <f t="shared" si="56"/>
        <v>124.09999999999854</v>
      </c>
    </row>
    <row r="2138" spans="1:13" ht="15">
      <c r="A2138" s="28" t="s">
        <v>1034</v>
      </c>
      <c r="B2138" s="235" t="s">
        <v>1821</v>
      </c>
      <c r="C2138" s="3"/>
      <c r="D2138" s="3"/>
      <c r="E2138" s="9" t="s">
        <v>284</v>
      </c>
      <c r="F2138" s="9" t="s">
        <v>284</v>
      </c>
      <c r="G2138" s="9" t="s">
        <v>284</v>
      </c>
      <c r="H2138" s="9" t="s">
        <v>284</v>
      </c>
      <c r="I2138" s="9">
        <v>0</v>
      </c>
      <c r="J2138" s="9" t="s">
        <v>284</v>
      </c>
      <c r="K2138" s="9" t="s">
        <v>284</v>
      </c>
      <c r="L2138" s="74"/>
      <c r="M2138" s="72">
        <f t="shared" si="56"/>
        <v>0</v>
      </c>
    </row>
    <row r="2139" spans="1:13" ht="15">
      <c r="A2139" s="28" t="s">
        <v>1035</v>
      </c>
      <c r="B2139" s="240" t="s">
        <v>1832</v>
      </c>
      <c r="C2139" s="3"/>
      <c r="D2139" s="3"/>
      <c r="E2139" s="9" t="s">
        <v>284</v>
      </c>
      <c r="F2139" s="9" t="s">
        <v>284</v>
      </c>
      <c r="G2139" s="9" t="s">
        <v>284</v>
      </c>
      <c r="H2139" s="9" t="s">
        <v>284</v>
      </c>
      <c r="I2139" s="9">
        <v>0</v>
      </c>
      <c r="J2139" s="9" t="s">
        <v>284</v>
      </c>
      <c r="K2139" s="9" t="s">
        <v>284</v>
      </c>
      <c r="L2139" s="74"/>
      <c r="M2139" s="72">
        <f t="shared" si="56"/>
        <v>0</v>
      </c>
    </row>
    <row r="2140" spans="1:13" ht="15">
      <c r="A2140" s="28" t="s">
        <v>1036</v>
      </c>
      <c r="B2140" s="240" t="s">
        <v>1831</v>
      </c>
      <c r="C2140" s="3"/>
      <c r="D2140" s="3"/>
      <c r="E2140" s="9" t="s">
        <v>284</v>
      </c>
      <c r="F2140" s="9" t="s">
        <v>284</v>
      </c>
      <c r="G2140" s="9" t="s">
        <v>284</v>
      </c>
      <c r="H2140" s="9" t="s">
        <v>284</v>
      </c>
      <c r="I2140" s="9">
        <v>0</v>
      </c>
      <c r="J2140" s="9" t="s">
        <v>284</v>
      </c>
      <c r="K2140" s="9" t="s">
        <v>284</v>
      </c>
      <c r="L2140" s="74"/>
      <c r="M2140" s="72">
        <f t="shared" si="56"/>
        <v>0</v>
      </c>
    </row>
    <row r="2141" spans="1:13" ht="15">
      <c r="A2141" s="28" t="s">
        <v>1037</v>
      </c>
      <c r="B2141" s="240" t="s">
        <v>1829</v>
      </c>
      <c r="C2141" s="3"/>
      <c r="D2141" s="3"/>
      <c r="E2141" s="9" t="s">
        <v>284</v>
      </c>
      <c r="F2141" s="9" t="s">
        <v>284</v>
      </c>
      <c r="G2141" s="9" t="s">
        <v>284</v>
      </c>
      <c r="H2141" s="9" t="s">
        <v>284</v>
      </c>
      <c r="I2141" s="9">
        <v>0</v>
      </c>
      <c r="J2141" s="9" t="s">
        <v>284</v>
      </c>
      <c r="K2141" s="9" t="s">
        <v>284</v>
      </c>
      <c r="L2141" s="74"/>
      <c r="M2141" s="72">
        <f t="shared" si="56"/>
        <v>0</v>
      </c>
    </row>
    <row r="2142" spans="1:13" ht="15">
      <c r="A2142" s="28" t="s">
        <v>1038</v>
      </c>
      <c r="B2142" s="240" t="s">
        <v>1857</v>
      </c>
      <c r="C2142" s="3"/>
      <c r="D2142" s="3"/>
      <c r="E2142" s="9" t="s">
        <v>284</v>
      </c>
      <c r="F2142" s="9" t="s">
        <v>284</v>
      </c>
      <c r="G2142" s="9" t="s">
        <v>284</v>
      </c>
      <c r="H2142" s="9" t="s">
        <v>284</v>
      </c>
      <c r="I2142" s="9">
        <v>0</v>
      </c>
      <c r="J2142" s="9" t="s">
        <v>284</v>
      </c>
      <c r="K2142" s="9" t="s">
        <v>284</v>
      </c>
      <c r="L2142" s="74"/>
      <c r="M2142" s="72">
        <f t="shared" si="56"/>
        <v>0</v>
      </c>
    </row>
    <row r="2143" spans="1:13" ht="15">
      <c r="A2143" s="28" t="s">
        <v>3838</v>
      </c>
      <c r="B2143" s="240" t="s">
        <v>1839</v>
      </c>
      <c r="C2143" s="3"/>
      <c r="D2143" s="3"/>
      <c r="E2143" s="9" t="s">
        <v>284</v>
      </c>
      <c r="F2143" s="9" t="s">
        <v>284</v>
      </c>
      <c r="G2143" s="9" t="s">
        <v>284</v>
      </c>
      <c r="H2143" s="9" t="s">
        <v>284</v>
      </c>
      <c r="I2143" s="9">
        <v>0</v>
      </c>
      <c r="J2143" s="9" t="s">
        <v>284</v>
      </c>
      <c r="K2143" s="9" t="s">
        <v>284</v>
      </c>
      <c r="M2143" s="72">
        <f t="shared" si="56"/>
        <v>0</v>
      </c>
    </row>
    <row r="2144" spans="1:13" ht="15">
      <c r="A2144" s="28"/>
      <c r="B2144" s="68"/>
      <c r="E2144" s="9"/>
      <c r="F2144" s="9"/>
      <c r="G2144" s="9"/>
      <c r="H2144" s="9"/>
      <c r="L2144" s="74"/>
      <c r="M2144" s="72"/>
    </row>
    <row r="2145" spans="1:23" ht="15">
      <c r="A2145" s="28"/>
      <c r="B2145" s="68"/>
      <c r="E2145" s="9"/>
      <c r="L2145" s="74"/>
    </row>
    <row r="2146" spans="1:23" ht="15">
      <c r="A2146" s="28"/>
      <c r="B2146" s="68"/>
      <c r="E2146" s="9"/>
      <c r="L2146" s="74"/>
    </row>
    <row r="2147" spans="1:23" ht="25.5">
      <c r="A2147" s="23" t="s">
        <v>203</v>
      </c>
      <c r="L2147" s="74"/>
    </row>
    <row r="2148" spans="1:23">
      <c r="L2148" s="74"/>
    </row>
    <row r="2149" spans="1:23" ht="15">
      <c r="A2149" s="40"/>
      <c r="B2149" s="40"/>
      <c r="C2149" s="40"/>
      <c r="D2149" s="40"/>
      <c r="E2149" s="66">
        <v>2016</v>
      </c>
      <c r="F2149" s="66">
        <v>2017</v>
      </c>
      <c r="G2149" s="66">
        <v>2018</v>
      </c>
      <c r="H2149" s="66">
        <v>2019</v>
      </c>
      <c r="I2149" s="66">
        <v>2020</v>
      </c>
      <c r="J2149" s="66">
        <v>2021</v>
      </c>
      <c r="K2149" s="66">
        <v>2022</v>
      </c>
      <c r="L2149" s="74"/>
      <c r="M2149" s="75" t="s">
        <v>40</v>
      </c>
    </row>
    <row r="2150" spans="1:23" ht="15">
      <c r="A2150" s="28" t="s">
        <v>0</v>
      </c>
      <c r="B2150" s="68" t="s">
        <v>1</v>
      </c>
      <c r="E2150" s="227">
        <v>60</v>
      </c>
      <c r="F2150" s="9">
        <v>164.5</v>
      </c>
      <c r="G2150" s="222">
        <v>347.4</v>
      </c>
      <c r="H2150" s="9">
        <v>125</v>
      </c>
      <c r="I2150" s="9">
        <v>0</v>
      </c>
      <c r="J2150" s="137">
        <v>406.25</v>
      </c>
      <c r="K2150" s="227">
        <v>332.40000000000146</v>
      </c>
      <c r="M2150" s="72">
        <f t="shared" ref="M2150:M2181" si="57">SUM(E2150:K2150)</f>
        <v>1435.5500000000015</v>
      </c>
      <c r="O2150" t="s">
        <v>4175</v>
      </c>
      <c r="R2150" s="21" t="s">
        <v>1980</v>
      </c>
      <c r="S2150" s="294"/>
      <c r="T2150" s="68"/>
      <c r="U2150" s="396"/>
      <c r="V2150" s="68"/>
      <c r="W2150" s="68"/>
    </row>
    <row r="2151" spans="1:23" ht="15">
      <c r="A2151" s="28" t="s">
        <v>2</v>
      </c>
      <c r="B2151" s="68" t="s">
        <v>156</v>
      </c>
      <c r="E2151" s="9" t="s">
        <v>284</v>
      </c>
      <c r="F2151" s="9" t="s">
        <v>284</v>
      </c>
      <c r="G2151" s="227">
        <v>228.6</v>
      </c>
      <c r="H2151" s="224">
        <v>382.99999999999909</v>
      </c>
      <c r="I2151" s="9">
        <v>0</v>
      </c>
      <c r="J2151" s="139">
        <v>387.80000000000291</v>
      </c>
      <c r="K2151" s="9">
        <v>244.70000000000164</v>
      </c>
      <c r="M2151" s="72">
        <f t="shared" si="57"/>
        <v>1244.1000000000035</v>
      </c>
      <c r="O2151" t="s">
        <v>1487</v>
      </c>
      <c r="R2151" t="s">
        <v>1981</v>
      </c>
      <c r="S2151" s="235"/>
      <c r="T2151" s="68"/>
      <c r="U2151" s="396"/>
      <c r="V2151" s="68"/>
      <c r="W2151" s="68"/>
    </row>
    <row r="2152" spans="1:23" ht="15">
      <c r="A2152" s="28" t="s">
        <v>3</v>
      </c>
      <c r="B2152" s="68" t="s">
        <v>15</v>
      </c>
      <c r="E2152" s="9">
        <v>4.2</v>
      </c>
      <c r="F2152" s="227">
        <v>301.95</v>
      </c>
      <c r="G2152" s="227">
        <v>254</v>
      </c>
      <c r="H2152" s="9">
        <v>171.20000000000073</v>
      </c>
      <c r="I2152" s="9">
        <v>0</v>
      </c>
      <c r="J2152" s="72">
        <v>204.19999999999345</v>
      </c>
      <c r="K2152" s="9">
        <v>262.89999999999964</v>
      </c>
      <c r="M2152" s="72">
        <f t="shared" si="57"/>
        <v>1198.4499999999939</v>
      </c>
      <c r="O2152" t="s">
        <v>322</v>
      </c>
      <c r="S2152" s="68"/>
      <c r="T2152" s="68"/>
      <c r="U2152" s="397"/>
      <c r="V2152" s="68"/>
      <c r="W2152" s="68"/>
    </row>
    <row r="2153" spans="1:23" ht="15">
      <c r="A2153" s="28" t="s">
        <v>5</v>
      </c>
      <c r="B2153" s="68" t="s">
        <v>141</v>
      </c>
      <c r="E2153" s="9" t="s">
        <v>284</v>
      </c>
      <c r="F2153" s="227">
        <v>381</v>
      </c>
      <c r="G2153" s="227">
        <v>205.5</v>
      </c>
      <c r="H2153" s="9">
        <v>39</v>
      </c>
      <c r="I2153" s="9">
        <v>0</v>
      </c>
      <c r="J2153" s="72">
        <v>258.299999999992</v>
      </c>
      <c r="K2153" s="9">
        <v>247.89999999999964</v>
      </c>
      <c r="M2153" s="72">
        <f t="shared" si="57"/>
        <v>1131.6999999999916</v>
      </c>
      <c r="O2153" t="s">
        <v>295</v>
      </c>
      <c r="S2153" s="294"/>
      <c r="T2153" s="68"/>
      <c r="U2153" s="396"/>
      <c r="V2153" s="68"/>
      <c r="W2153" s="68"/>
    </row>
    <row r="2154" spans="1:23" ht="15">
      <c r="A2154" s="28" t="s">
        <v>7</v>
      </c>
      <c r="B2154" s="68" t="s">
        <v>11</v>
      </c>
      <c r="E2154" s="9">
        <v>44</v>
      </c>
      <c r="F2154" s="227">
        <v>282.5</v>
      </c>
      <c r="G2154" s="224">
        <v>366.3</v>
      </c>
      <c r="H2154" s="9">
        <v>22.5</v>
      </c>
      <c r="I2154" s="9">
        <v>0</v>
      </c>
      <c r="J2154" s="72">
        <v>149.50000000000364</v>
      </c>
      <c r="K2154" s="9">
        <v>244</v>
      </c>
      <c r="M2154" s="72">
        <f t="shared" si="57"/>
        <v>1108.8000000000036</v>
      </c>
      <c r="O2154" t="s">
        <v>307</v>
      </c>
      <c r="R2154" t="s">
        <v>1981</v>
      </c>
      <c r="S2154" s="235"/>
      <c r="T2154" s="68"/>
      <c r="U2154" s="396"/>
      <c r="V2154" s="68"/>
      <c r="W2154" s="68"/>
    </row>
    <row r="2155" spans="1:23" ht="15">
      <c r="A2155" s="28" t="s">
        <v>8</v>
      </c>
      <c r="B2155" s="68" t="s">
        <v>13</v>
      </c>
      <c r="E2155" s="9">
        <v>52</v>
      </c>
      <c r="F2155" s="223">
        <v>403.5</v>
      </c>
      <c r="G2155" s="9">
        <v>133.5</v>
      </c>
      <c r="H2155" s="227">
        <v>243.399999999996</v>
      </c>
      <c r="I2155" s="9">
        <v>0</v>
      </c>
      <c r="J2155" s="72">
        <v>133.19999999999709</v>
      </c>
      <c r="K2155" s="9">
        <v>125.49999999999636</v>
      </c>
      <c r="M2155" s="72">
        <f t="shared" si="57"/>
        <v>1091.0999999999894</v>
      </c>
      <c r="O2155" t="s">
        <v>324</v>
      </c>
      <c r="S2155" s="235"/>
      <c r="T2155" s="68"/>
      <c r="U2155" s="396"/>
      <c r="V2155" s="68"/>
      <c r="W2155" s="68"/>
    </row>
    <row r="2156" spans="1:23" ht="15">
      <c r="A2156" s="28" t="s">
        <v>10</v>
      </c>
      <c r="B2156" s="68" t="s">
        <v>144</v>
      </c>
      <c r="E2156" s="9" t="s">
        <v>284</v>
      </c>
      <c r="F2156" s="9">
        <v>42.9</v>
      </c>
      <c r="G2156" s="9">
        <v>111.5</v>
      </c>
      <c r="H2156" s="9">
        <v>225.80000000000018</v>
      </c>
      <c r="I2156" s="9">
        <v>0</v>
      </c>
      <c r="J2156" s="72">
        <v>281.40000000000146</v>
      </c>
      <c r="K2156" s="222">
        <v>386.30000000000109</v>
      </c>
      <c r="M2156" s="72">
        <f t="shared" si="57"/>
        <v>1047.9000000000028</v>
      </c>
      <c r="O2156" t="s">
        <v>306</v>
      </c>
      <c r="S2156" s="294"/>
      <c r="T2156" s="68"/>
      <c r="U2156" s="396"/>
      <c r="V2156" s="68"/>
      <c r="W2156" s="68"/>
    </row>
    <row r="2157" spans="1:23" ht="15">
      <c r="A2157" s="28" t="s">
        <v>12</v>
      </c>
      <c r="B2157" s="68" t="s">
        <v>37</v>
      </c>
      <c r="E2157" s="227">
        <v>56.2</v>
      </c>
      <c r="F2157" s="9">
        <v>191.25</v>
      </c>
      <c r="G2157" s="227">
        <v>278.7</v>
      </c>
      <c r="H2157" s="9">
        <v>150.00000000000364</v>
      </c>
      <c r="I2157" s="9">
        <v>0</v>
      </c>
      <c r="J2157" s="72">
        <v>284.99999999999636</v>
      </c>
      <c r="K2157" s="9">
        <v>39</v>
      </c>
      <c r="M2157" s="72">
        <f t="shared" si="57"/>
        <v>1000.15</v>
      </c>
      <c r="O2157" t="s">
        <v>310</v>
      </c>
      <c r="S2157" s="294"/>
      <c r="T2157" s="68"/>
      <c r="U2157" s="396"/>
      <c r="V2157" s="68"/>
      <c r="W2157" s="68"/>
    </row>
    <row r="2158" spans="1:23" ht="15">
      <c r="A2158" s="28" t="s">
        <v>14</v>
      </c>
      <c r="B2158" s="68" t="s">
        <v>826</v>
      </c>
      <c r="E2158" s="9" t="s">
        <v>284</v>
      </c>
      <c r="F2158" s="9" t="s">
        <v>284</v>
      </c>
      <c r="G2158" s="9" t="s">
        <v>284</v>
      </c>
      <c r="H2158" s="223">
        <v>334.5</v>
      </c>
      <c r="I2158" s="9">
        <v>0</v>
      </c>
      <c r="J2158" s="102">
        <v>286.5</v>
      </c>
      <c r="K2158" s="227">
        <v>350.19999999999891</v>
      </c>
      <c r="M2158" s="72">
        <f t="shared" si="57"/>
        <v>971.19999999999891</v>
      </c>
      <c r="O2158" t="s">
        <v>964</v>
      </c>
      <c r="S2158" s="294"/>
      <c r="T2158" s="68"/>
      <c r="U2158" s="396"/>
      <c r="V2158" s="68"/>
      <c r="W2158" s="68"/>
    </row>
    <row r="2159" spans="1:23" ht="15">
      <c r="A2159" s="28" t="s">
        <v>16</v>
      </c>
      <c r="B2159" s="68" t="s">
        <v>17</v>
      </c>
      <c r="E2159" s="223">
        <v>91</v>
      </c>
      <c r="F2159" s="227">
        <v>331.95</v>
      </c>
      <c r="G2159" s="9">
        <v>120</v>
      </c>
      <c r="H2159" s="227">
        <v>293.5</v>
      </c>
      <c r="I2159" s="9">
        <v>0</v>
      </c>
      <c r="J2159" s="72">
        <v>133.00000000000728</v>
      </c>
      <c r="K2159" s="69" t="s">
        <v>285</v>
      </c>
      <c r="M2159" s="72">
        <f t="shared" si="57"/>
        <v>969.45000000000732</v>
      </c>
      <c r="O2159" t="s">
        <v>379</v>
      </c>
      <c r="S2159" s="235"/>
      <c r="T2159" s="68"/>
      <c r="U2159" s="397"/>
      <c r="V2159" s="68"/>
      <c r="W2159" s="68"/>
    </row>
    <row r="2160" spans="1:23" ht="15">
      <c r="A2160" s="28" t="s">
        <v>18</v>
      </c>
      <c r="B2160" s="68" t="s">
        <v>35</v>
      </c>
      <c r="E2160" s="224">
        <v>100.3</v>
      </c>
      <c r="F2160" s="222">
        <v>415.5</v>
      </c>
      <c r="G2160" s="223">
        <v>340.5</v>
      </c>
      <c r="H2160" s="9">
        <v>113.00000000000091</v>
      </c>
      <c r="I2160" s="9">
        <v>0</v>
      </c>
      <c r="J2160" s="9" t="s">
        <v>284</v>
      </c>
      <c r="K2160" s="9" t="s">
        <v>284</v>
      </c>
      <c r="L2160" s="74"/>
      <c r="M2160" s="72">
        <f t="shared" si="57"/>
        <v>969.30000000000086</v>
      </c>
      <c r="O2160" t="s">
        <v>365</v>
      </c>
      <c r="R2160" t="s">
        <v>1980</v>
      </c>
      <c r="S2160" s="68"/>
      <c r="T2160" s="68"/>
      <c r="U2160" s="396"/>
      <c r="V2160" s="68"/>
      <c r="W2160" s="68"/>
    </row>
    <row r="2161" spans="1:23" ht="15">
      <c r="A2161" s="28" t="s">
        <v>20</v>
      </c>
      <c r="B2161" s="68" t="s">
        <v>39</v>
      </c>
      <c r="E2161" s="9">
        <v>44</v>
      </c>
      <c r="F2161" s="227">
        <v>322.5</v>
      </c>
      <c r="G2161" s="9">
        <v>128</v>
      </c>
      <c r="H2161" s="9">
        <v>33.800000000001091</v>
      </c>
      <c r="I2161" s="9">
        <v>0</v>
      </c>
      <c r="J2161" s="72">
        <v>141.50000000000364</v>
      </c>
      <c r="K2161" s="9">
        <v>229.49999999999818</v>
      </c>
      <c r="M2161" s="72">
        <f t="shared" si="57"/>
        <v>899.30000000000291</v>
      </c>
      <c r="O2161" t="s">
        <v>303</v>
      </c>
      <c r="S2161" s="294"/>
      <c r="T2161" s="68"/>
      <c r="U2161" s="396"/>
      <c r="V2161" s="68"/>
      <c r="W2161" s="68"/>
    </row>
    <row r="2162" spans="1:23" ht="15">
      <c r="A2162" s="28" t="s">
        <v>22</v>
      </c>
      <c r="B2162" s="68" t="s">
        <v>33</v>
      </c>
      <c r="E2162" s="227">
        <v>56</v>
      </c>
      <c r="F2162" s="9">
        <v>251.25</v>
      </c>
      <c r="G2162" s="9">
        <v>1.2</v>
      </c>
      <c r="H2162" s="9">
        <v>63.700000000002547</v>
      </c>
      <c r="I2162" s="9">
        <v>0</v>
      </c>
      <c r="J2162" s="102">
        <v>287.00000000000728</v>
      </c>
      <c r="K2162" s="9">
        <v>214.19999999999891</v>
      </c>
      <c r="M2162" s="72">
        <f t="shared" si="57"/>
        <v>873.35000000000878</v>
      </c>
      <c r="O2162" t="s">
        <v>350</v>
      </c>
      <c r="S2162" s="68"/>
      <c r="T2162" s="68"/>
      <c r="U2162" s="396"/>
      <c r="V2162" s="68"/>
      <c r="W2162" s="68"/>
    </row>
    <row r="2163" spans="1:23" ht="15">
      <c r="A2163" s="28" t="s">
        <v>24</v>
      </c>
      <c r="B2163" s="68" t="s">
        <v>9</v>
      </c>
      <c r="E2163" s="222">
        <v>94</v>
      </c>
      <c r="F2163" s="9">
        <v>199.5</v>
      </c>
      <c r="G2163" s="227">
        <v>242.5</v>
      </c>
      <c r="H2163" s="9">
        <v>69.80000000000382</v>
      </c>
      <c r="I2163" s="9">
        <v>0</v>
      </c>
      <c r="J2163" s="72">
        <v>215.49999999999636</v>
      </c>
      <c r="K2163" s="9">
        <v>34.399999999997817</v>
      </c>
      <c r="M2163" s="72">
        <f t="shared" si="57"/>
        <v>855.699999999998</v>
      </c>
      <c r="O2163" t="s">
        <v>345</v>
      </c>
      <c r="S2163" s="294"/>
      <c r="T2163" s="68"/>
      <c r="U2163" s="397"/>
      <c r="V2163" s="68"/>
      <c r="W2163" s="68"/>
    </row>
    <row r="2164" spans="1:23" ht="15">
      <c r="A2164" s="28" t="s">
        <v>26</v>
      </c>
      <c r="B2164" s="68" t="s">
        <v>859</v>
      </c>
      <c r="E2164" s="9" t="s">
        <v>284</v>
      </c>
      <c r="F2164" s="9" t="s">
        <v>284</v>
      </c>
      <c r="G2164" s="9" t="s">
        <v>284</v>
      </c>
      <c r="H2164" s="227">
        <v>253.99999999999909</v>
      </c>
      <c r="I2164" s="9">
        <v>0</v>
      </c>
      <c r="J2164" s="102">
        <v>302.10000000000582</v>
      </c>
      <c r="K2164" s="227">
        <v>281.99999999999909</v>
      </c>
      <c r="M2164" s="72">
        <f t="shared" si="57"/>
        <v>838.100000000004</v>
      </c>
      <c r="O2164" t="s">
        <v>4176</v>
      </c>
      <c r="S2164" s="68"/>
      <c r="T2164" s="68"/>
      <c r="U2164" s="396"/>
      <c r="V2164" s="68"/>
      <c r="W2164" s="68"/>
    </row>
    <row r="2165" spans="1:23" ht="15">
      <c r="A2165" s="28" t="s">
        <v>28</v>
      </c>
      <c r="B2165" s="68" t="s">
        <v>143</v>
      </c>
      <c r="E2165" s="9" t="s">
        <v>284</v>
      </c>
      <c r="F2165" s="227">
        <v>289.85000000000002</v>
      </c>
      <c r="G2165" s="9">
        <v>203.5</v>
      </c>
      <c r="H2165" s="9">
        <v>131.30000000000109</v>
      </c>
      <c r="I2165" s="9">
        <v>0</v>
      </c>
      <c r="J2165" s="72">
        <v>154.70000000000073</v>
      </c>
      <c r="K2165" s="9">
        <v>32.999999999998181</v>
      </c>
      <c r="M2165" s="72">
        <f t="shared" si="57"/>
        <v>812.35</v>
      </c>
      <c r="O2165" t="s">
        <v>293</v>
      </c>
      <c r="S2165" s="294"/>
      <c r="T2165" s="68"/>
      <c r="U2165" s="397"/>
      <c r="V2165" s="68"/>
      <c r="W2165" s="68"/>
    </row>
    <row r="2166" spans="1:23" ht="15">
      <c r="A2166" s="28" t="s">
        <v>30</v>
      </c>
      <c r="B2166" s="68" t="s">
        <v>6</v>
      </c>
      <c r="E2166" s="227">
        <v>56</v>
      </c>
      <c r="F2166" s="224">
        <v>490.7</v>
      </c>
      <c r="G2166" s="9">
        <v>14.9</v>
      </c>
      <c r="H2166" s="9">
        <v>156.19999999999982</v>
      </c>
      <c r="I2166" s="9">
        <v>0</v>
      </c>
      <c r="J2166" s="72">
        <v>88.69999999999709</v>
      </c>
      <c r="K2166" s="9" t="s">
        <v>284</v>
      </c>
      <c r="M2166" s="72">
        <f t="shared" si="57"/>
        <v>806.49999999999693</v>
      </c>
      <c r="O2166" t="s">
        <v>307</v>
      </c>
      <c r="R2166" t="s">
        <v>1981</v>
      </c>
      <c r="S2166" s="68"/>
      <c r="T2166" s="68"/>
      <c r="U2166" s="396"/>
      <c r="V2166" s="68"/>
      <c r="W2166" s="68"/>
    </row>
    <row r="2167" spans="1:23" ht="15">
      <c r="A2167" s="28" t="s">
        <v>32</v>
      </c>
      <c r="B2167" s="68" t="s">
        <v>25</v>
      </c>
      <c r="E2167" s="69" t="s">
        <v>285</v>
      </c>
      <c r="F2167" s="9">
        <v>160.5</v>
      </c>
      <c r="G2167" s="9">
        <v>138.30000000000001</v>
      </c>
      <c r="H2167" s="9">
        <v>90.000000000001819</v>
      </c>
      <c r="I2167" s="9">
        <v>0</v>
      </c>
      <c r="J2167" s="72">
        <v>155.00000000000364</v>
      </c>
      <c r="K2167" s="9">
        <v>221.39999999999782</v>
      </c>
      <c r="M2167" s="72">
        <f t="shared" si="57"/>
        <v>765.20000000000323</v>
      </c>
      <c r="S2167" s="294"/>
      <c r="T2167" s="68"/>
      <c r="U2167" s="396"/>
      <c r="V2167" s="68"/>
      <c r="W2167" s="68"/>
    </row>
    <row r="2168" spans="1:23" ht="15">
      <c r="A2168" s="28" t="s">
        <v>34</v>
      </c>
      <c r="B2168" s="68" t="s">
        <v>153</v>
      </c>
      <c r="E2168" s="9" t="s">
        <v>284</v>
      </c>
      <c r="F2168" s="9" t="s">
        <v>284</v>
      </c>
      <c r="G2168" s="9">
        <v>176.2</v>
      </c>
      <c r="H2168" s="9">
        <v>19.499999999998181</v>
      </c>
      <c r="I2168" s="9">
        <v>0</v>
      </c>
      <c r="J2168" s="72">
        <v>184.90000000000146</v>
      </c>
      <c r="K2168" s="223">
        <v>352.5</v>
      </c>
      <c r="M2168" s="72">
        <f t="shared" si="57"/>
        <v>733.09999999999968</v>
      </c>
      <c r="O2168" t="s">
        <v>288</v>
      </c>
      <c r="S2168" s="294"/>
      <c r="T2168" s="68"/>
      <c r="U2168" s="396"/>
      <c r="V2168" s="68"/>
      <c r="W2168" s="68"/>
    </row>
    <row r="2169" spans="1:23" ht="15">
      <c r="A2169" s="28" t="s">
        <v>36</v>
      </c>
      <c r="B2169" s="68" t="s">
        <v>31</v>
      </c>
      <c r="E2169" s="227">
        <v>60.1</v>
      </c>
      <c r="F2169" s="9">
        <v>214.1</v>
      </c>
      <c r="G2169" s="9">
        <v>144</v>
      </c>
      <c r="H2169" s="69" t="s">
        <v>285</v>
      </c>
      <c r="I2169" s="9">
        <v>0</v>
      </c>
      <c r="J2169" s="72">
        <v>77.999999999996362</v>
      </c>
      <c r="K2169" s="9">
        <v>230.70000000000073</v>
      </c>
      <c r="M2169" s="72">
        <f t="shared" si="57"/>
        <v>726.89999999999714</v>
      </c>
      <c r="O2169" t="s">
        <v>303</v>
      </c>
      <c r="S2169" s="294"/>
      <c r="T2169" s="68"/>
      <c r="U2169" s="397"/>
      <c r="V2169" s="68"/>
      <c r="W2169" s="68"/>
    </row>
    <row r="2170" spans="1:23" ht="15">
      <c r="A2170" s="28" t="s">
        <v>38</v>
      </c>
      <c r="B2170" s="68" t="s">
        <v>23</v>
      </c>
      <c r="E2170" s="9">
        <v>39</v>
      </c>
      <c r="F2170" s="9">
        <v>155.1</v>
      </c>
      <c r="G2170" s="9">
        <v>14.2</v>
      </c>
      <c r="H2170" s="9">
        <v>19.500000000001819</v>
      </c>
      <c r="I2170" s="9">
        <v>0</v>
      </c>
      <c r="J2170" s="102">
        <v>292.59999999999491</v>
      </c>
      <c r="K2170" s="9">
        <v>201.69999999999891</v>
      </c>
      <c r="M2170" s="72">
        <f t="shared" si="57"/>
        <v>722.09999999999559</v>
      </c>
      <c r="O2170" t="s">
        <v>298</v>
      </c>
      <c r="S2170" s="235"/>
      <c r="T2170" s="68"/>
      <c r="U2170" s="396"/>
      <c r="V2170" s="68"/>
      <c r="W2170" s="68"/>
    </row>
    <row r="2171" spans="1:23" ht="15">
      <c r="A2171" s="28" t="s">
        <v>145</v>
      </c>
      <c r="B2171" s="68" t="s">
        <v>817</v>
      </c>
      <c r="E2171" s="9" t="s">
        <v>284</v>
      </c>
      <c r="F2171" s="9" t="s">
        <v>284</v>
      </c>
      <c r="G2171" s="9" t="s">
        <v>284</v>
      </c>
      <c r="H2171" s="9">
        <v>186.20000000000255</v>
      </c>
      <c r="I2171" s="9">
        <v>0</v>
      </c>
      <c r="J2171" s="138">
        <v>401.90000000000873</v>
      </c>
      <c r="K2171" s="9">
        <v>131.99999999999636</v>
      </c>
      <c r="M2171" s="72">
        <f t="shared" si="57"/>
        <v>720.10000000000764</v>
      </c>
      <c r="O2171" t="s">
        <v>306</v>
      </c>
      <c r="S2171" s="68"/>
      <c r="T2171" s="68"/>
      <c r="U2171" s="397"/>
      <c r="V2171" s="68"/>
      <c r="W2171" s="68"/>
    </row>
    <row r="2172" spans="1:23" ht="15">
      <c r="A2172" s="28" t="s">
        <v>146</v>
      </c>
      <c r="B2172" s="28" t="s">
        <v>804</v>
      </c>
      <c r="E2172" s="9" t="s">
        <v>284</v>
      </c>
      <c r="F2172" s="9" t="s">
        <v>284</v>
      </c>
      <c r="G2172" s="9" t="s">
        <v>284</v>
      </c>
      <c r="H2172" s="9">
        <v>242.5</v>
      </c>
      <c r="I2172" s="9">
        <v>0</v>
      </c>
      <c r="J2172" s="72">
        <v>251.49999999998909</v>
      </c>
      <c r="K2172" s="9">
        <v>218.99999999999818</v>
      </c>
      <c r="M2172" s="72">
        <f t="shared" si="57"/>
        <v>712.99999999998727</v>
      </c>
      <c r="S2172" s="294"/>
      <c r="T2172" s="68"/>
      <c r="U2172" s="396"/>
      <c r="V2172" s="68"/>
      <c r="W2172" s="68"/>
    </row>
    <row r="2173" spans="1:23" ht="15">
      <c r="A2173" s="28" t="s">
        <v>147</v>
      </c>
      <c r="B2173" s="68" t="s">
        <v>819</v>
      </c>
      <c r="E2173" s="9" t="s">
        <v>284</v>
      </c>
      <c r="F2173" s="9" t="s">
        <v>284</v>
      </c>
      <c r="G2173" s="9" t="s">
        <v>284</v>
      </c>
      <c r="H2173" s="227">
        <v>295.99999999999909</v>
      </c>
      <c r="I2173" s="9">
        <v>0</v>
      </c>
      <c r="J2173" s="72">
        <v>189.00000000000364</v>
      </c>
      <c r="K2173" s="9">
        <v>218.29999999999927</v>
      </c>
      <c r="M2173" s="72">
        <f t="shared" si="57"/>
        <v>703.300000000002</v>
      </c>
      <c r="O2173" t="s">
        <v>289</v>
      </c>
      <c r="S2173" s="68"/>
      <c r="T2173" s="68"/>
      <c r="U2173" s="396"/>
      <c r="V2173" s="68"/>
      <c r="W2173" s="68"/>
    </row>
    <row r="2174" spans="1:23" ht="15">
      <c r="A2174" s="28" t="s">
        <v>151</v>
      </c>
      <c r="B2174" s="68" t="s">
        <v>4</v>
      </c>
      <c r="E2174" s="227">
        <v>87</v>
      </c>
      <c r="F2174" s="9">
        <v>140</v>
      </c>
      <c r="G2174" s="9">
        <v>160.5</v>
      </c>
      <c r="H2174" s="227">
        <v>288.49999999999818</v>
      </c>
      <c r="I2174" s="9">
        <v>0</v>
      </c>
      <c r="J2174" s="9" t="s">
        <v>284</v>
      </c>
      <c r="K2174" s="9" t="s">
        <v>284</v>
      </c>
      <c r="L2174" s="74"/>
      <c r="M2174" s="72">
        <f t="shared" si="57"/>
        <v>675.99999999999818</v>
      </c>
      <c r="O2174" t="s">
        <v>291</v>
      </c>
      <c r="S2174" s="294"/>
      <c r="T2174" s="68"/>
      <c r="U2174" s="396"/>
      <c r="V2174" s="68"/>
      <c r="W2174" s="68"/>
    </row>
    <row r="2175" spans="1:23" ht="15.75" customHeight="1">
      <c r="A2175" s="28" t="s">
        <v>157</v>
      </c>
      <c r="B2175" s="68" t="s">
        <v>155</v>
      </c>
      <c r="E2175" s="9" t="s">
        <v>284</v>
      </c>
      <c r="F2175" s="9" t="s">
        <v>284</v>
      </c>
      <c r="G2175" s="9">
        <v>186.8</v>
      </c>
      <c r="H2175" s="9">
        <v>32.899999999999636</v>
      </c>
      <c r="I2175" s="9">
        <v>0</v>
      </c>
      <c r="J2175" s="72">
        <v>239.59999999998763</v>
      </c>
      <c r="K2175" s="9">
        <v>197.40000000000327</v>
      </c>
      <c r="M2175" s="72">
        <f t="shared" si="57"/>
        <v>656.6999999999905</v>
      </c>
      <c r="S2175" s="68"/>
      <c r="T2175" s="68"/>
      <c r="U2175" s="396"/>
      <c r="V2175" s="68"/>
      <c r="W2175" s="68"/>
    </row>
    <row r="2176" spans="1:23" ht="15.75" customHeight="1">
      <c r="A2176" s="28" t="s">
        <v>159</v>
      </c>
      <c r="B2176" s="68" t="s">
        <v>142</v>
      </c>
      <c r="E2176" s="9" t="s">
        <v>284</v>
      </c>
      <c r="F2176" s="9">
        <v>127.5</v>
      </c>
      <c r="G2176" s="9">
        <v>144</v>
      </c>
      <c r="H2176" s="69" t="s">
        <v>285</v>
      </c>
      <c r="I2176" s="9">
        <v>0</v>
      </c>
      <c r="J2176" s="72">
        <v>190</v>
      </c>
      <c r="K2176" s="9">
        <v>180.00000000000182</v>
      </c>
      <c r="M2176" s="72">
        <f t="shared" si="57"/>
        <v>641.50000000000182</v>
      </c>
      <c r="S2176" s="294"/>
      <c r="T2176" s="68"/>
      <c r="U2176" s="396"/>
      <c r="V2176" s="68"/>
      <c r="W2176" s="68"/>
    </row>
    <row r="2177" spans="1:23" ht="15.75" customHeight="1">
      <c r="A2177" s="28" t="s">
        <v>160</v>
      </c>
      <c r="B2177" s="68" t="s">
        <v>154</v>
      </c>
      <c r="E2177" s="9" t="s">
        <v>284</v>
      </c>
      <c r="F2177" s="9" t="s">
        <v>284</v>
      </c>
      <c r="G2177" s="227">
        <v>248.6</v>
      </c>
      <c r="H2177" s="9">
        <v>55.19999999999709</v>
      </c>
      <c r="I2177" s="9">
        <v>0</v>
      </c>
      <c r="J2177" s="72">
        <v>112.5</v>
      </c>
      <c r="K2177" s="9">
        <v>213.70000000000255</v>
      </c>
      <c r="M2177" s="72">
        <f t="shared" si="57"/>
        <v>629.99999999999966</v>
      </c>
      <c r="O2177" t="s">
        <v>298</v>
      </c>
      <c r="S2177" s="294"/>
      <c r="T2177" s="68"/>
      <c r="U2177" s="396"/>
      <c r="V2177" s="68"/>
      <c r="W2177" s="68"/>
    </row>
    <row r="2178" spans="1:23" ht="15.75" customHeight="1">
      <c r="A2178" s="28" t="s">
        <v>161</v>
      </c>
      <c r="B2178" s="68" t="s">
        <v>27</v>
      </c>
      <c r="E2178" s="69" t="s">
        <v>285</v>
      </c>
      <c r="F2178" s="9">
        <v>191.25</v>
      </c>
      <c r="G2178" s="69" t="s">
        <v>285</v>
      </c>
      <c r="H2178" s="9">
        <v>93.500000000000909</v>
      </c>
      <c r="I2178" s="9">
        <v>0</v>
      </c>
      <c r="J2178" s="72">
        <v>136.49999999999636</v>
      </c>
      <c r="K2178" s="9">
        <v>197.69999999999891</v>
      </c>
      <c r="M2178" s="72">
        <f t="shared" si="57"/>
        <v>618.94999999999618</v>
      </c>
      <c r="S2178" s="294"/>
      <c r="T2178" s="68"/>
      <c r="U2178" s="396"/>
      <c r="V2178" s="68"/>
      <c r="W2178" s="68"/>
    </row>
    <row r="2179" spans="1:23" ht="15.75" customHeight="1">
      <c r="A2179" s="28" t="s">
        <v>163</v>
      </c>
      <c r="B2179" s="68" t="s">
        <v>21</v>
      </c>
      <c r="E2179" s="9">
        <v>52</v>
      </c>
      <c r="F2179" s="9">
        <v>172.8</v>
      </c>
      <c r="G2179" s="9">
        <v>150</v>
      </c>
      <c r="H2179" s="9">
        <v>34.299999999995634</v>
      </c>
      <c r="I2179" s="9">
        <v>0</v>
      </c>
      <c r="J2179" s="72">
        <v>105.59999999999854</v>
      </c>
      <c r="K2179" s="9">
        <v>36</v>
      </c>
      <c r="M2179" s="72">
        <f t="shared" si="57"/>
        <v>550.69999999999413</v>
      </c>
      <c r="S2179" s="68"/>
      <c r="T2179" s="68"/>
      <c r="U2179" s="396"/>
      <c r="V2179" s="68"/>
      <c r="W2179" s="68"/>
    </row>
    <row r="2180" spans="1:23" ht="15.75" customHeight="1">
      <c r="A2180" s="28" t="s">
        <v>280</v>
      </c>
      <c r="B2180" s="68" t="s">
        <v>29</v>
      </c>
      <c r="E2180" s="227">
        <v>73.099999999999994</v>
      </c>
      <c r="F2180" s="9">
        <v>194.2</v>
      </c>
      <c r="G2180" s="9">
        <v>120.3</v>
      </c>
      <c r="H2180" s="9" t="s">
        <v>284</v>
      </c>
      <c r="I2180" s="9">
        <v>0</v>
      </c>
      <c r="J2180" s="72">
        <v>159.30000000000291</v>
      </c>
      <c r="K2180" s="9" t="s">
        <v>284</v>
      </c>
      <c r="M2180" s="72">
        <f t="shared" si="57"/>
        <v>546.90000000000282</v>
      </c>
      <c r="O2180" t="s">
        <v>290</v>
      </c>
      <c r="S2180" s="68"/>
      <c r="T2180" s="68"/>
      <c r="U2180" s="396"/>
      <c r="V2180" s="68"/>
      <c r="W2180" s="68"/>
    </row>
    <row r="2181" spans="1:23" ht="15.75" customHeight="1">
      <c r="A2181" s="28" t="s">
        <v>281</v>
      </c>
      <c r="B2181" s="68" t="s">
        <v>162</v>
      </c>
      <c r="E2181" s="9" t="s">
        <v>284</v>
      </c>
      <c r="F2181" s="9" t="s">
        <v>284</v>
      </c>
      <c r="G2181" s="9">
        <v>124.5</v>
      </c>
      <c r="H2181" s="227">
        <v>274.5</v>
      </c>
      <c r="I2181" s="9">
        <v>0</v>
      </c>
      <c r="J2181" s="72">
        <v>93.5</v>
      </c>
      <c r="K2181" s="9">
        <v>48.600000000002183</v>
      </c>
      <c r="M2181" s="72">
        <f t="shared" si="57"/>
        <v>541.10000000000218</v>
      </c>
      <c r="O2181" t="s">
        <v>298</v>
      </c>
      <c r="S2181" s="235"/>
      <c r="T2181" s="68"/>
      <c r="U2181" s="396"/>
      <c r="V2181" s="68"/>
      <c r="W2181" s="68"/>
    </row>
    <row r="2182" spans="1:23" ht="15.75" customHeight="1">
      <c r="A2182" s="28" t="s">
        <v>282</v>
      </c>
      <c r="B2182" s="294" t="s">
        <v>2218</v>
      </c>
      <c r="C2182" s="3"/>
      <c r="D2182" s="3"/>
      <c r="E2182" s="9" t="s">
        <v>284</v>
      </c>
      <c r="F2182" s="9" t="s">
        <v>284</v>
      </c>
      <c r="G2182" s="9" t="s">
        <v>284</v>
      </c>
      <c r="H2182" s="9" t="s">
        <v>284</v>
      </c>
      <c r="I2182" s="9">
        <v>0</v>
      </c>
      <c r="J2182" s="72">
        <v>253.5</v>
      </c>
      <c r="K2182" s="227">
        <v>285.99999999999909</v>
      </c>
      <c r="M2182" s="72">
        <f t="shared" ref="M2182:M2213" si="58">SUM(E2182:K2182)</f>
        <v>539.49999999999909</v>
      </c>
      <c r="O2182" t="s">
        <v>294</v>
      </c>
      <c r="S2182" s="68"/>
      <c r="T2182" s="68"/>
      <c r="U2182" s="396"/>
      <c r="V2182" s="68"/>
      <c r="W2182" s="68"/>
    </row>
    <row r="2183" spans="1:23" ht="15.75" customHeight="1">
      <c r="A2183" s="28" t="s">
        <v>283</v>
      </c>
      <c r="B2183" s="294" t="s">
        <v>2223</v>
      </c>
      <c r="C2183" s="3"/>
      <c r="D2183" s="3"/>
      <c r="E2183" s="9" t="s">
        <v>284</v>
      </c>
      <c r="F2183" s="9" t="s">
        <v>284</v>
      </c>
      <c r="G2183" s="9" t="s">
        <v>284</v>
      </c>
      <c r="H2183" s="9" t="s">
        <v>284</v>
      </c>
      <c r="I2183" s="9">
        <v>0</v>
      </c>
      <c r="J2183" s="102">
        <v>325.20000000000437</v>
      </c>
      <c r="K2183" s="9">
        <v>188.40000000000146</v>
      </c>
      <c r="M2183" s="72">
        <f t="shared" si="58"/>
        <v>513.60000000000582</v>
      </c>
      <c r="O2183" t="s">
        <v>289</v>
      </c>
      <c r="S2183" s="294"/>
      <c r="T2183" s="68"/>
      <c r="U2183" s="396"/>
      <c r="V2183" s="68"/>
      <c r="W2183" s="68"/>
    </row>
    <row r="2184" spans="1:23" ht="15.75" customHeight="1">
      <c r="A2184" s="28" t="s">
        <v>806</v>
      </c>
      <c r="B2184" s="68" t="s">
        <v>834</v>
      </c>
      <c r="E2184" s="9" t="s">
        <v>284</v>
      </c>
      <c r="F2184" s="9" t="s">
        <v>284</v>
      </c>
      <c r="G2184" s="9" t="s">
        <v>284</v>
      </c>
      <c r="H2184" s="9">
        <v>240.10000000000127</v>
      </c>
      <c r="I2184" s="9">
        <v>0</v>
      </c>
      <c r="J2184" s="72">
        <v>142.99999999999636</v>
      </c>
      <c r="K2184" s="9">
        <v>128.49999999999727</v>
      </c>
      <c r="M2184" s="72">
        <f t="shared" si="58"/>
        <v>511.59999999999491</v>
      </c>
      <c r="S2184" s="68"/>
      <c r="T2184" s="68"/>
      <c r="U2184" s="396"/>
      <c r="V2184" s="68"/>
      <c r="W2184" s="68"/>
    </row>
    <row r="2185" spans="1:23" ht="15.75" customHeight="1">
      <c r="A2185" s="28" t="s">
        <v>807</v>
      </c>
      <c r="B2185" s="68" t="s">
        <v>19</v>
      </c>
      <c r="E2185" s="69" t="s">
        <v>285</v>
      </c>
      <c r="F2185" s="9">
        <v>177</v>
      </c>
      <c r="G2185" s="9">
        <v>139.80000000000001</v>
      </c>
      <c r="H2185" s="9">
        <v>175.49999999999818</v>
      </c>
      <c r="I2185" s="9">
        <v>0</v>
      </c>
      <c r="J2185" s="69" t="s">
        <v>285</v>
      </c>
      <c r="K2185" s="9" t="s">
        <v>284</v>
      </c>
      <c r="M2185" s="72">
        <f t="shared" si="58"/>
        <v>492.29999999999819</v>
      </c>
      <c r="S2185" s="28"/>
      <c r="T2185" s="68"/>
      <c r="U2185" s="397"/>
      <c r="V2185" s="68"/>
      <c r="W2185" s="68"/>
    </row>
    <row r="2186" spans="1:23" ht="15.75" customHeight="1">
      <c r="A2186" s="28" t="s">
        <v>808</v>
      </c>
      <c r="B2186" s="240" t="s">
        <v>1833</v>
      </c>
      <c r="C2186" s="3"/>
      <c r="D2186" s="3"/>
      <c r="E2186" s="9" t="s">
        <v>284</v>
      </c>
      <c r="F2186" s="9" t="s">
        <v>284</v>
      </c>
      <c r="G2186" s="9" t="s">
        <v>284</v>
      </c>
      <c r="H2186" s="9" t="s">
        <v>284</v>
      </c>
      <c r="I2186" s="9">
        <v>0</v>
      </c>
      <c r="J2186" s="72">
        <v>250.5</v>
      </c>
      <c r="K2186" s="9">
        <v>238.00000000000182</v>
      </c>
      <c r="M2186" s="72">
        <f t="shared" si="58"/>
        <v>488.50000000000182</v>
      </c>
      <c r="S2186" s="68"/>
      <c r="T2186" s="68"/>
      <c r="U2186" s="396"/>
      <c r="V2186" s="68"/>
      <c r="W2186" s="68"/>
    </row>
    <row r="2187" spans="1:23" ht="15.75" customHeight="1">
      <c r="A2187" s="28" t="s">
        <v>810</v>
      </c>
      <c r="B2187" s="235" t="s">
        <v>1843</v>
      </c>
      <c r="C2187" s="3"/>
      <c r="D2187" s="3"/>
      <c r="E2187" s="9" t="s">
        <v>284</v>
      </c>
      <c r="F2187" s="9" t="s">
        <v>284</v>
      </c>
      <c r="G2187" s="9" t="s">
        <v>284</v>
      </c>
      <c r="H2187" s="9" t="s">
        <v>284</v>
      </c>
      <c r="I2187" s="9">
        <v>0</v>
      </c>
      <c r="J2187" s="72">
        <v>207.79999999999927</v>
      </c>
      <c r="K2187" s="9">
        <v>277.80000000000473</v>
      </c>
      <c r="M2187" s="72">
        <f t="shared" si="58"/>
        <v>485.600000000004</v>
      </c>
      <c r="S2187" s="294"/>
      <c r="T2187" s="68"/>
      <c r="U2187" s="397"/>
      <c r="V2187" s="68"/>
      <c r="W2187" s="68"/>
    </row>
    <row r="2188" spans="1:23" ht="15.75" customHeight="1">
      <c r="A2188" s="28" t="s">
        <v>816</v>
      </c>
      <c r="B2188" s="68" t="s">
        <v>833</v>
      </c>
      <c r="E2188" s="9" t="s">
        <v>284</v>
      </c>
      <c r="F2188" s="9" t="s">
        <v>284</v>
      </c>
      <c r="G2188" s="9" t="s">
        <v>284</v>
      </c>
      <c r="H2188" s="69" t="s">
        <v>285</v>
      </c>
      <c r="I2188" s="9">
        <v>0</v>
      </c>
      <c r="J2188" s="72">
        <v>217.99999999999272</v>
      </c>
      <c r="K2188" s="9">
        <v>240.50000000000182</v>
      </c>
      <c r="M2188" s="72">
        <f t="shared" si="58"/>
        <v>458.49999999999454</v>
      </c>
      <c r="S2188" s="294"/>
      <c r="T2188" s="68"/>
      <c r="U2188" s="397"/>
      <c r="V2188" s="68"/>
      <c r="W2188" s="68"/>
    </row>
    <row r="2189" spans="1:23" ht="15.75" customHeight="1">
      <c r="A2189" s="28" t="s">
        <v>818</v>
      </c>
      <c r="B2189" s="68" t="s">
        <v>861</v>
      </c>
      <c r="E2189" s="9" t="s">
        <v>284</v>
      </c>
      <c r="F2189" s="9" t="s">
        <v>284</v>
      </c>
      <c r="G2189" s="9" t="s">
        <v>284</v>
      </c>
      <c r="H2189" s="9">
        <v>105</v>
      </c>
      <c r="I2189" s="9">
        <v>0</v>
      </c>
      <c r="J2189" s="72">
        <v>212.49999999999272</v>
      </c>
      <c r="K2189" s="9">
        <v>140.40000000000327</v>
      </c>
      <c r="M2189" s="72">
        <f t="shared" si="58"/>
        <v>457.899999999996</v>
      </c>
      <c r="S2189" s="235"/>
      <c r="T2189" s="68"/>
      <c r="U2189" s="397"/>
      <c r="V2189" s="68"/>
      <c r="W2189" s="68"/>
    </row>
    <row r="2190" spans="1:23" ht="15.75" customHeight="1">
      <c r="A2190" s="28" t="s">
        <v>821</v>
      </c>
      <c r="B2190" s="240" t="s">
        <v>1825</v>
      </c>
      <c r="C2190" s="3"/>
      <c r="D2190" s="3"/>
      <c r="E2190" s="9" t="s">
        <v>284</v>
      </c>
      <c r="F2190" s="9" t="s">
        <v>284</v>
      </c>
      <c r="G2190" s="9" t="s">
        <v>284</v>
      </c>
      <c r="H2190" s="9" t="s">
        <v>284</v>
      </c>
      <c r="I2190" s="9">
        <v>0</v>
      </c>
      <c r="J2190" s="72">
        <v>282.10000000000582</v>
      </c>
      <c r="K2190" s="9">
        <v>157.19999999999891</v>
      </c>
      <c r="M2190" s="72">
        <f t="shared" si="58"/>
        <v>439.30000000000473</v>
      </c>
      <c r="S2190" s="68"/>
      <c r="T2190" s="68"/>
      <c r="U2190" s="397"/>
      <c r="V2190" s="68"/>
      <c r="W2190" s="68"/>
    </row>
    <row r="2191" spans="1:23" ht="15.75" customHeight="1">
      <c r="A2191" s="28" t="s">
        <v>822</v>
      </c>
      <c r="B2191" s="240" t="s">
        <v>1823</v>
      </c>
      <c r="C2191" s="3"/>
      <c r="D2191" s="3"/>
      <c r="E2191" s="9" t="s">
        <v>284</v>
      </c>
      <c r="F2191" s="9" t="s">
        <v>284</v>
      </c>
      <c r="G2191" s="9" t="s">
        <v>284</v>
      </c>
      <c r="H2191" s="9" t="s">
        <v>284</v>
      </c>
      <c r="I2191" s="9">
        <v>0</v>
      </c>
      <c r="J2191" s="72">
        <v>177.10000000000582</v>
      </c>
      <c r="K2191" s="9">
        <v>258</v>
      </c>
      <c r="M2191" s="72">
        <f t="shared" si="58"/>
        <v>435.10000000000582</v>
      </c>
      <c r="S2191" s="68"/>
      <c r="T2191" s="68"/>
      <c r="U2191" s="396"/>
      <c r="V2191" s="68"/>
      <c r="W2191" s="68"/>
    </row>
    <row r="2192" spans="1:23" ht="15.75" customHeight="1">
      <c r="A2192" s="28" t="s">
        <v>825</v>
      </c>
      <c r="B2192" s="240" t="s">
        <v>1837</v>
      </c>
      <c r="C2192" s="3"/>
      <c r="D2192" s="3"/>
      <c r="E2192" s="9" t="s">
        <v>284</v>
      </c>
      <c r="F2192" s="9" t="s">
        <v>284</v>
      </c>
      <c r="G2192" s="9" t="s">
        <v>284</v>
      </c>
      <c r="H2192" s="9" t="s">
        <v>284</v>
      </c>
      <c r="I2192" s="9">
        <v>0</v>
      </c>
      <c r="J2192" s="72">
        <v>186</v>
      </c>
      <c r="K2192" s="9">
        <v>245.29999999999927</v>
      </c>
      <c r="M2192" s="72">
        <f t="shared" si="58"/>
        <v>431.29999999999927</v>
      </c>
      <c r="S2192" s="294"/>
      <c r="T2192" s="68"/>
      <c r="U2192" s="396"/>
      <c r="V2192" s="68"/>
      <c r="W2192" s="68"/>
    </row>
    <row r="2193" spans="1:23" ht="15.75" customHeight="1">
      <c r="A2193" s="28" t="s">
        <v>827</v>
      </c>
      <c r="B2193" s="294" t="s">
        <v>2224</v>
      </c>
      <c r="C2193" s="3"/>
      <c r="D2193" s="3"/>
      <c r="E2193" s="9" t="s">
        <v>284</v>
      </c>
      <c r="F2193" s="9" t="s">
        <v>284</v>
      </c>
      <c r="G2193" s="9" t="s">
        <v>284</v>
      </c>
      <c r="H2193" s="9" t="s">
        <v>284</v>
      </c>
      <c r="I2193" s="9">
        <v>0</v>
      </c>
      <c r="J2193" s="72">
        <v>241</v>
      </c>
      <c r="K2193" s="9">
        <v>179.99999999999636</v>
      </c>
      <c r="M2193" s="72">
        <f t="shared" si="58"/>
        <v>420.99999999999636</v>
      </c>
      <c r="S2193" s="294"/>
      <c r="T2193" s="68"/>
      <c r="U2193" s="397"/>
      <c r="V2193" s="68"/>
      <c r="W2193" s="68"/>
    </row>
    <row r="2194" spans="1:23" ht="15.75" customHeight="1">
      <c r="A2194" s="28" t="s">
        <v>832</v>
      </c>
      <c r="B2194" s="294" t="s">
        <v>2254</v>
      </c>
      <c r="C2194" s="3"/>
      <c r="D2194" s="3"/>
      <c r="E2194" s="9" t="s">
        <v>284</v>
      </c>
      <c r="F2194" s="9" t="s">
        <v>284</v>
      </c>
      <c r="G2194" s="9" t="s">
        <v>284</v>
      </c>
      <c r="H2194" s="9" t="s">
        <v>284</v>
      </c>
      <c r="I2194" s="9">
        <v>0</v>
      </c>
      <c r="J2194" s="9" t="s">
        <v>284</v>
      </c>
      <c r="K2194" s="224">
        <v>416.10000000000036</v>
      </c>
      <c r="M2194" s="72">
        <f t="shared" si="58"/>
        <v>416.10000000000036</v>
      </c>
      <c r="O2194" t="s">
        <v>287</v>
      </c>
      <c r="R2194" s="21" t="s">
        <v>1981</v>
      </c>
      <c r="S2194" s="235"/>
      <c r="T2194" s="68"/>
      <c r="U2194" s="396"/>
      <c r="V2194" s="68"/>
      <c r="W2194" s="68"/>
    </row>
    <row r="2195" spans="1:23" ht="15.75" customHeight="1">
      <c r="A2195" s="28" t="s">
        <v>836</v>
      </c>
      <c r="B2195" s="68" t="s">
        <v>871</v>
      </c>
      <c r="E2195" s="9" t="s">
        <v>284</v>
      </c>
      <c r="F2195" s="9" t="s">
        <v>284</v>
      </c>
      <c r="G2195" s="9" t="s">
        <v>284</v>
      </c>
      <c r="H2195" s="9">
        <v>189</v>
      </c>
      <c r="I2195" s="9">
        <v>0</v>
      </c>
      <c r="J2195" s="72">
        <v>196.49999999999636</v>
      </c>
      <c r="K2195" s="9">
        <v>26.400000000001455</v>
      </c>
      <c r="M2195" s="72">
        <f t="shared" si="58"/>
        <v>411.89999999999782</v>
      </c>
      <c r="S2195" s="235"/>
      <c r="T2195" s="68"/>
      <c r="U2195" s="396"/>
      <c r="V2195" s="68"/>
      <c r="W2195" s="68"/>
    </row>
    <row r="2196" spans="1:23" ht="15.75" customHeight="1">
      <c r="A2196" s="28" t="s">
        <v>837</v>
      </c>
      <c r="B2196" s="68" t="s">
        <v>835</v>
      </c>
      <c r="E2196" s="9" t="s">
        <v>284</v>
      </c>
      <c r="F2196" s="9" t="s">
        <v>284</v>
      </c>
      <c r="G2196" s="9" t="s">
        <v>284</v>
      </c>
      <c r="H2196" s="69" t="s">
        <v>285</v>
      </c>
      <c r="I2196" s="9">
        <v>0</v>
      </c>
      <c r="J2196" s="102">
        <v>285.40000000000873</v>
      </c>
      <c r="K2196" s="9">
        <v>119.99999999999818</v>
      </c>
      <c r="M2196" s="72">
        <f t="shared" si="58"/>
        <v>405.40000000000691</v>
      </c>
      <c r="O2196" t="s">
        <v>299</v>
      </c>
      <c r="S2196" s="235"/>
      <c r="T2196" s="68"/>
      <c r="U2196" s="396"/>
      <c r="V2196" s="68"/>
      <c r="W2196" s="68"/>
    </row>
    <row r="2197" spans="1:23" ht="15">
      <c r="A2197" s="28" t="s">
        <v>838</v>
      </c>
      <c r="B2197" s="294" t="s">
        <v>2226</v>
      </c>
      <c r="C2197" s="3"/>
      <c r="D2197" s="3"/>
      <c r="E2197" s="9" t="s">
        <v>284</v>
      </c>
      <c r="F2197" s="9" t="s">
        <v>284</v>
      </c>
      <c r="G2197" s="9" t="s">
        <v>284</v>
      </c>
      <c r="H2197" s="9" t="s">
        <v>284</v>
      </c>
      <c r="I2197" s="9">
        <v>0</v>
      </c>
      <c r="J2197" s="102">
        <v>303.700000000008</v>
      </c>
      <c r="K2197" s="9">
        <v>91.200000000000728</v>
      </c>
      <c r="M2197" s="72">
        <f t="shared" si="58"/>
        <v>394.90000000000873</v>
      </c>
      <c r="O2197" t="s">
        <v>290</v>
      </c>
      <c r="S2197" s="294"/>
      <c r="T2197" s="68"/>
      <c r="U2197" s="397"/>
      <c r="V2197" s="68"/>
      <c r="W2197" s="68"/>
    </row>
    <row r="2198" spans="1:23" ht="15">
      <c r="A2198" s="28" t="s">
        <v>844</v>
      </c>
      <c r="B2198" s="240" t="s">
        <v>1828</v>
      </c>
      <c r="C2198" s="3"/>
      <c r="D2198" s="3"/>
      <c r="E2198" s="9" t="s">
        <v>284</v>
      </c>
      <c r="F2198" s="9" t="s">
        <v>284</v>
      </c>
      <c r="G2198" s="9" t="s">
        <v>284</v>
      </c>
      <c r="H2198" s="9" t="s">
        <v>284</v>
      </c>
      <c r="I2198" s="9">
        <v>0</v>
      </c>
      <c r="J2198" s="72">
        <v>141.49999999999636</v>
      </c>
      <c r="K2198" s="9">
        <v>244.30000000000837</v>
      </c>
      <c r="M2198" s="72">
        <f t="shared" si="58"/>
        <v>385.80000000000473</v>
      </c>
      <c r="S2198" s="68"/>
      <c r="T2198" s="68"/>
      <c r="U2198" s="396"/>
      <c r="V2198" s="68"/>
      <c r="W2198" s="68"/>
    </row>
    <row r="2199" spans="1:23" ht="15">
      <c r="A2199" s="28" t="s">
        <v>852</v>
      </c>
      <c r="B2199" s="240" t="s">
        <v>1836</v>
      </c>
      <c r="C2199" s="3"/>
      <c r="D2199" s="3"/>
      <c r="E2199" s="9" t="s">
        <v>284</v>
      </c>
      <c r="F2199" s="9" t="s">
        <v>284</v>
      </c>
      <c r="G2199" s="9" t="s">
        <v>284</v>
      </c>
      <c r="H2199" s="9" t="s">
        <v>284</v>
      </c>
      <c r="I2199" s="9">
        <v>0</v>
      </c>
      <c r="J2199" s="72">
        <v>143.99999999999272</v>
      </c>
      <c r="K2199" s="9">
        <v>238.70000000000073</v>
      </c>
      <c r="M2199" s="72">
        <f t="shared" si="58"/>
        <v>382.69999999999345</v>
      </c>
      <c r="S2199" s="294"/>
      <c r="T2199" s="68"/>
      <c r="U2199" s="396"/>
      <c r="V2199" s="68"/>
      <c r="W2199" s="68"/>
    </row>
    <row r="2200" spans="1:23" ht="15">
      <c r="A2200" s="28" t="s">
        <v>856</v>
      </c>
      <c r="B2200" s="68" t="s">
        <v>854</v>
      </c>
      <c r="E2200" s="9" t="s">
        <v>284</v>
      </c>
      <c r="F2200" s="9" t="s">
        <v>284</v>
      </c>
      <c r="G2200" s="9" t="s">
        <v>284</v>
      </c>
      <c r="H2200" s="9">
        <v>212.30000000000109</v>
      </c>
      <c r="I2200" s="9">
        <v>0</v>
      </c>
      <c r="J2200" s="72">
        <v>101.99999999999272</v>
      </c>
      <c r="K2200" s="9">
        <v>56.300000000001091</v>
      </c>
      <c r="M2200" s="72">
        <f t="shared" si="58"/>
        <v>370.59999999999491</v>
      </c>
      <c r="S2200" s="68"/>
      <c r="T2200" s="68"/>
      <c r="U2200" s="397"/>
      <c r="V2200" s="68"/>
      <c r="W2200" s="68"/>
    </row>
    <row r="2201" spans="1:23" ht="15">
      <c r="A2201" s="28" t="s">
        <v>857</v>
      </c>
      <c r="B2201" s="68" t="s">
        <v>815</v>
      </c>
      <c r="E2201" s="9" t="s">
        <v>284</v>
      </c>
      <c r="F2201" s="9" t="s">
        <v>284</v>
      </c>
      <c r="G2201" s="9" t="s">
        <v>284</v>
      </c>
      <c r="H2201" s="222">
        <v>359.5</v>
      </c>
      <c r="I2201" s="9">
        <v>0</v>
      </c>
      <c r="J2201" s="9" t="s">
        <v>284</v>
      </c>
      <c r="K2201" s="9" t="s">
        <v>284</v>
      </c>
      <c r="L2201" s="74"/>
      <c r="M2201" s="72">
        <f t="shared" si="58"/>
        <v>359.5</v>
      </c>
      <c r="O2201" t="s">
        <v>306</v>
      </c>
      <c r="S2201" s="68"/>
      <c r="T2201" s="68"/>
      <c r="U2201" s="396"/>
      <c r="V2201" s="68"/>
      <c r="W2201" s="68"/>
    </row>
    <row r="2202" spans="1:23" ht="15">
      <c r="A2202" s="28" t="s">
        <v>858</v>
      </c>
      <c r="B2202" s="240" t="s">
        <v>1835</v>
      </c>
      <c r="C2202" s="3"/>
      <c r="D2202" s="3"/>
      <c r="E2202" s="9" t="s">
        <v>284</v>
      </c>
      <c r="F2202" s="9" t="s">
        <v>284</v>
      </c>
      <c r="G2202" s="9" t="s">
        <v>284</v>
      </c>
      <c r="H2202" s="9" t="s">
        <v>284</v>
      </c>
      <c r="I2202" s="9">
        <v>0</v>
      </c>
      <c r="J2202" s="72">
        <v>140.79999999999563</v>
      </c>
      <c r="K2202" s="9">
        <v>192.00000000000182</v>
      </c>
      <c r="M2202" s="72">
        <f t="shared" si="58"/>
        <v>332.79999999999745</v>
      </c>
      <c r="S2202" s="68"/>
      <c r="T2202" s="68"/>
      <c r="U2202" s="396"/>
      <c r="V2202" s="68"/>
      <c r="W2202" s="68"/>
    </row>
    <row r="2203" spans="1:23" ht="15">
      <c r="A2203" s="28" t="s">
        <v>864</v>
      </c>
      <c r="B2203" s="68" t="s">
        <v>164</v>
      </c>
      <c r="E2203" s="9" t="s">
        <v>284</v>
      </c>
      <c r="F2203" s="9" t="s">
        <v>284</v>
      </c>
      <c r="G2203" s="227">
        <v>330.5</v>
      </c>
      <c r="H2203" s="9" t="s">
        <v>284</v>
      </c>
      <c r="I2203" s="9">
        <v>0</v>
      </c>
      <c r="J2203" s="9" t="s">
        <v>284</v>
      </c>
      <c r="K2203" s="9" t="s">
        <v>284</v>
      </c>
      <c r="L2203" s="74"/>
      <c r="M2203" s="72">
        <f t="shared" si="58"/>
        <v>330.5</v>
      </c>
      <c r="O2203" t="s">
        <v>289</v>
      </c>
      <c r="S2203" s="28"/>
      <c r="T2203" s="68"/>
      <c r="U2203" s="396"/>
      <c r="V2203" s="68"/>
      <c r="W2203" s="68"/>
    </row>
    <row r="2204" spans="1:23" ht="15">
      <c r="A2204" s="28" t="s">
        <v>865</v>
      </c>
      <c r="B2204" s="68" t="s">
        <v>809</v>
      </c>
      <c r="E2204" s="9" t="s">
        <v>284</v>
      </c>
      <c r="F2204" s="9" t="s">
        <v>284</v>
      </c>
      <c r="G2204" s="9" t="s">
        <v>284</v>
      </c>
      <c r="H2204" s="9">
        <v>41.899999999999636</v>
      </c>
      <c r="I2204" s="9">
        <v>0</v>
      </c>
      <c r="J2204" s="72">
        <v>126.299999999992</v>
      </c>
      <c r="K2204" s="9">
        <v>161.50000000000182</v>
      </c>
      <c r="M2204" s="72">
        <f t="shared" si="58"/>
        <v>329.69999999999345</v>
      </c>
      <c r="S2204" s="68"/>
      <c r="T2204" s="68"/>
      <c r="U2204" s="396"/>
      <c r="V2204" s="68"/>
      <c r="W2204" s="68"/>
    </row>
    <row r="2205" spans="1:23" ht="15">
      <c r="A2205" s="28" t="s">
        <v>866</v>
      </c>
      <c r="B2205" s="294" t="s">
        <v>2283</v>
      </c>
      <c r="C2205" s="3"/>
      <c r="D2205" s="3"/>
      <c r="E2205" s="9" t="s">
        <v>284</v>
      </c>
      <c r="F2205" s="9" t="s">
        <v>284</v>
      </c>
      <c r="G2205" s="9" t="s">
        <v>284</v>
      </c>
      <c r="H2205" s="9" t="s">
        <v>284</v>
      </c>
      <c r="I2205" s="9">
        <v>0</v>
      </c>
      <c r="J2205" s="9" t="s">
        <v>284</v>
      </c>
      <c r="K2205" s="227">
        <v>328.99999999999818</v>
      </c>
      <c r="M2205" s="72">
        <f t="shared" si="58"/>
        <v>328.99999999999818</v>
      </c>
      <c r="O2205" t="s">
        <v>303</v>
      </c>
      <c r="S2205" s="235"/>
      <c r="T2205" s="68"/>
      <c r="U2205" s="396"/>
      <c r="V2205" s="68"/>
      <c r="W2205" s="68"/>
    </row>
    <row r="2206" spans="1:23" ht="15">
      <c r="A2206" s="28" t="s">
        <v>868</v>
      </c>
      <c r="B2206" s="294" t="s">
        <v>2221</v>
      </c>
      <c r="C2206" s="3"/>
      <c r="D2206" s="3"/>
      <c r="E2206" s="9" t="s">
        <v>284</v>
      </c>
      <c r="F2206" s="9" t="s">
        <v>284</v>
      </c>
      <c r="G2206" s="9" t="s">
        <v>284</v>
      </c>
      <c r="H2206" s="9" t="s">
        <v>284</v>
      </c>
      <c r="I2206" s="9">
        <v>0</v>
      </c>
      <c r="J2206" s="72">
        <v>119.5</v>
      </c>
      <c r="K2206" s="9">
        <v>208.19999999999709</v>
      </c>
      <c r="M2206" s="72">
        <f t="shared" si="58"/>
        <v>327.69999999999709</v>
      </c>
      <c r="S2206" s="68"/>
      <c r="T2206" s="68"/>
      <c r="U2206" s="396"/>
      <c r="V2206" s="68"/>
      <c r="W2206" s="68"/>
    </row>
    <row r="2207" spans="1:23" ht="15">
      <c r="A2207" s="28" t="s">
        <v>869</v>
      </c>
      <c r="B2207" s="294" t="s">
        <v>2253</v>
      </c>
      <c r="C2207" s="3"/>
      <c r="D2207" s="3"/>
      <c r="E2207" s="9" t="s">
        <v>284</v>
      </c>
      <c r="F2207" s="9" t="s">
        <v>284</v>
      </c>
      <c r="G2207" s="9" t="s">
        <v>284</v>
      </c>
      <c r="H2207" s="9" t="s">
        <v>284</v>
      </c>
      <c r="I2207" s="9">
        <v>0</v>
      </c>
      <c r="J2207" s="9" t="s">
        <v>284</v>
      </c>
      <c r="K2207" s="227">
        <v>316.99999999999636</v>
      </c>
      <c r="M2207" s="72">
        <f t="shared" si="58"/>
        <v>316.99999999999636</v>
      </c>
      <c r="O2207" t="s">
        <v>298</v>
      </c>
      <c r="S2207" s="294"/>
      <c r="T2207" s="68"/>
      <c r="U2207" s="397"/>
      <c r="V2207" s="68"/>
      <c r="W2207" s="68"/>
    </row>
    <row r="2208" spans="1:23" ht="15">
      <c r="A2208" s="28" t="s">
        <v>870</v>
      </c>
      <c r="B2208" s="68" t="s">
        <v>850</v>
      </c>
      <c r="E2208" s="9" t="s">
        <v>284</v>
      </c>
      <c r="F2208" s="9" t="s">
        <v>284</v>
      </c>
      <c r="G2208" s="9" t="s">
        <v>284</v>
      </c>
      <c r="H2208" s="9">
        <v>25.19999999999709</v>
      </c>
      <c r="I2208" s="9">
        <v>0</v>
      </c>
      <c r="J2208" s="72">
        <v>91.000000000003638</v>
      </c>
      <c r="K2208" s="9">
        <v>194.99999999999818</v>
      </c>
      <c r="M2208" s="72">
        <f t="shared" si="58"/>
        <v>311.19999999999891</v>
      </c>
      <c r="S2208" s="68"/>
      <c r="T2208" s="68"/>
      <c r="U2208" s="396"/>
      <c r="V2208" s="68"/>
      <c r="W2208" s="68"/>
    </row>
    <row r="2209" spans="1:23" ht="15">
      <c r="A2209" s="28" t="s">
        <v>873</v>
      </c>
      <c r="B2209" s="294" t="s">
        <v>2281</v>
      </c>
      <c r="C2209" s="3"/>
      <c r="D2209" s="3"/>
      <c r="E2209" s="9" t="s">
        <v>284</v>
      </c>
      <c r="F2209" s="9" t="s">
        <v>284</v>
      </c>
      <c r="G2209" s="9" t="s">
        <v>284</v>
      </c>
      <c r="H2209" s="9" t="s">
        <v>284</v>
      </c>
      <c r="I2209" s="9">
        <v>0</v>
      </c>
      <c r="J2209" s="9" t="s">
        <v>284</v>
      </c>
      <c r="K2209" s="227">
        <v>307.50000000000091</v>
      </c>
      <c r="M2209" s="72">
        <f t="shared" si="58"/>
        <v>307.50000000000091</v>
      </c>
      <c r="O2209" t="s">
        <v>293</v>
      </c>
      <c r="S2209" s="68"/>
      <c r="T2209" s="68"/>
      <c r="U2209" s="397"/>
      <c r="V2209" s="68"/>
      <c r="W2209" s="68"/>
    </row>
    <row r="2210" spans="1:23" ht="15">
      <c r="A2210" s="28" t="s">
        <v>999</v>
      </c>
      <c r="B2210" s="68" t="s">
        <v>178</v>
      </c>
      <c r="E2210" s="9">
        <v>2.6</v>
      </c>
      <c r="F2210" s="227">
        <v>285.89999999999998</v>
      </c>
      <c r="G2210" s="9" t="s">
        <v>284</v>
      </c>
      <c r="H2210" s="9" t="s">
        <v>284</v>
      </c>
      <c r="I2210" s="9">
        <v>0</v>
      </c>
      <c r="J2210" s="9" t="s">
        <v>284</v>
      </c>
      <c r="K2210" s="9" t="s">
        <v>284</v>
      </c>
      <c r="L2210" s="74"/>
      <c r="M2210" s="72">
        <f t="shared" si="58"/>
        <v>288.5</v>
      </c>
      <c r="O2210" t="s">
        <v>294</v>
      </c>
      <c r="S2210" s="294"/>
      <c r="T2210" s="68"/>
      <c r="U2210" s="397"/>
      <c r="V2210" s="68"/>
      <c r="W2210" s="68"/>
    </row>
    <row r="2211" spans="1:23" ht="15">
      <c r="A2211" s="28" t="s">
        <v>1000</v>
      </c>
      <c r="B2211" s="240" t="s">
        <v>1834</v>
      </c>
      <c r="C2211" s="3"/>
      <c r="D2211" s="3"/>
      <c r="E2211" s="9" t="s">
        <v>284</v>
      </c>
      <c r="F2211" s="9" t="s">
        <v>284</v>
      </c>
      <c r="G2211" s="9" t="s">
        <v>284</v>
      </c>
      <c r="H2211" s="9" t="s">
        <v>284</v>
      </c>
      <c r="I2211" s="9">
        <v>0</v>
      </c>
      <c r="J2211" s="72">
        <v>78.000000000007276</v>
      </c>
      <c r="K2211" s="9">
        <v>206.99999999999818</v>
      </c>
      <c r="M2211" s="72">
        <f t="shared" si="58"/>
        <v>285.00000000000546</v>
      </c>
      <c r="S2211" s="294"/>
      <c r="T2211" s="68"/>
      <c r="U2211" s="396"/>
      <c r="V2211" s="68"/>
      <c r="W2211" s="68"/>
    </row>
    <row r="2212" spans="1:23" ht="15">
      <c r="A2212" s="28" t="s">
        <v>1001</v>
      </c>
      <c r="B2212" s="294" t="s">
        <v>2222</v>
      </c>
      <c r="C2212" s="3"/>
      <c r="D2212" s="3"/>
      <c r="E2212" s="9" t="s">
        <v>284</v>
      </c>
      <c r="F2212" s="9" t="s">
        <v>284</v>
      </c>
      <c r="G2212" s="9" t="s">
        <v>284</v>
      </c>
      <c r="H2212" s="9" t="s">
        <v>284</v>
      </c>
      <c r="I2212" s="9">
        <v>0</v>
      </c>
      <c r="J2212" s="72">
        <v>156.50000000000364</v>
      </c>
      <c r="K2212" s="9">
        <v>122.99999999999818</v>
      </c>
      <c r="M2212" s="72">
        <f t="shared" si="58"/>
        <v>279.50000000000182</v>
      </c>
      <c r="S2212" s="68"/>
      <c r="T2212" s="68"/>
      <c r="U2212" s="397"/>
      <c r="V2212" s="68"/>
      <c r="W2212" s="68"/>
    </row>
    <row r="2213" spans="1:23" ht="15">
      <c r="A2213" s="28" t="s">
        <v>1002</v>
      </c>
      <c r="B2213" s="28" t="s">
        <v>805</v>
      </c>
      <c r="E2213" s="9" t="s">
        <v>284</v>
      </c>
      <c r="F2213" s="9" t="s">
        <v>284</v>
      </c>
      <c r="G2213" s="9" t="s">
        <v>284</v>
      </c>
      <c r="H2213" s="9">
        <v>64.800000000004729</v>
      </c>
      <c r="I2213" s="9">
        <v>0</v>
      </c>
      <c r="J2213" s="69" t="s">
        <v>285</v>
      </c>
      <c r="K2213" s="9">
        <v>210.00000000000182</v>
      </c>
      <c r="M2213" s="72">
        <f t="shared" si="58"/>
        <v>274.80000000000655</v>
      </c>
      <c r="S2213" s="294"/>
      <c r="T2213" s="68"/>
      <c r="U2213" s="397"/>
      <c r="V2213" s="68"/>
      <c r="W2213" s="68"/>
    </row>
    <row r="2214" spans="1:23" ht="15">
      <c r="A2214" s="28" t="s">
        <v>1003</v>
      </c>
      <c r="B2214" s="68" t="s">
        <v>845</v>
      </c>
      <c r="E2214" s="9" t="s">
        <v>284</v>
      </c>
      <c r="F2214" s="9" t="s">
        <v>284</v>
      </c>
      <c r="G2214" s="9" t="s">
        <v>284</v>
      </c>
      <c r="H2214" s="227">
        <v>246.80000000000109</v>
      </c>
      <c r="I2214" s="9">
        <v>0</v>
      </c>
      <c r="J2214" s="9" t="s">
        <v>284</v>
      </c>
      <c r="K2214" s="9" t="s">
        <v>284</v>
      </c>
      <c r="L2214" s="74"/>
      <c r="M2214" s="72">
        <f t="shared" ref="M2214:M2250" si="59">SUM(E2214:K2214)</f>
        <v>246.80000000000109</v>
      </c>
      <c r="O2214" t="s">
        <v>294</v>
      </c>
      <c r="S2214" s="294"/>
      <c r="T2214" s="68"/>
      <c r="U2214" s="396"/>
      <c r="V2214" s="68"/>
      <c r="W2214" s="68"/>
    </row>
    <row r="2215" spans="1:23" ht="15">
      <c r="A2215" s="28" t="s">
        <v>1004</v>
      </c>
      <c r="B2215" s="68" t="s">
        <v>824</v>
      </c>
      <c r="E2215" s="9" t="s">
        <v>284</v>
      </c>
      <c r="F2215" s="9" t="s">
        <v>284</v>
      </c>
      <c r="G2215" s="9" t="s">
        <v>284</v>
      </c>
      <c r="H2215" s="69" t="s">
        <v>285</v>
      </c>
      <c r="I2215" s="9">
        <v>0</v>
      </c>
      <c r="J2215" s="72">
        <v>207.99999999999636</v>
      </c>
      <c r="K2215" s="9">
        <v>36</v>
      </c>
      <c r="M2215" s="72">
        <f t="shared" si="59"/>
        <v>243.99999999999636</v>
      </c>
      <c r="S2215" s="294"/>
      <c r="T2215" s="68"/>
      <c r="U2215" s="396"/>
      <c r="V2215" s="68"/>
      <c r="W2215" s="68"/>
    </row>
    <row r="2216" spans="1:23" ht="15">
      <c r="A2216" s="28" t="s">
        <v>1005</v>
      </c>
      <c r="B2216" s="240" t="s">
        <v>1842</v>
      </c>
      <c r="C2216" s="3"/>
      <c r="D2216" s="3"/>
      <c r="E2216" s="9" t="s">
        <v>284</v>
      </c>
      <c r="F2216" s="9" t="s">
        <v>284</v>
      </c>
      <c r="G2216" s="9" t="s">
        <v>284</v>
      </c>
      <c r="H2216" s="9" t="s">
        <v>284</v>
      </c>
      <c r="I2216" s="9">
        <v>0</v>
      </c>
      <c r="J2216" s="72">
        <v>69.199999999993452</v>
      </c>
      <c r="K2216" s="9">
        <v>172.89999999999782</v>
      </c>
      <c r="M2216" s="72">
        <f t="shared" si="59"/>
        <v>242.09999999999127</v>
      </c>
      <c r="S2216" s="68"/>
      <c r="T2216" s="68"/>
      <c r="U2216" s="396"/>
      <c r="V2216" s="68"/>
      <c r="W2216" s="68"/>
    </row>
    <row r="2217" spans="1:23" ht="15">
      <c r="A2217" s="28" t="s">
        <v>1006</v>
      </c>
      <c r="B2217" s="240" t="s">
        <v>1826</v>
      </c>
      <c r="C2217" s="3"/>
      <c r="D2217" s="3"/>
      <c r="E2217" s="9" t="s">
        <v>284</v>
      </c>
      <c r="F2217" s="9" t="s">
        <v>284</v>
      </c>
      <c r="G2217" s="9" t="s">
        <v>284</v>
      </c>
      <c r="H2217" s="9" t="s">
        <v>284</v>
      </c>
      <c r="I2217" s="9">
        <v>0</v>
      </c>
      <c r="J2217" s="72">
        <v>241.50000000000364</v>
      </c>
      <c r="K2217" s="9" t="s">
        <v>284</v>
      </c>
      <c r="M2217" s="72">
        <f t="shared" si="59"/>
        <v>241.50000000000364</v>
      </c>
      <c r="S2217" s="68"/>
      <c r="T2217" s="68"/>
      <c r="U2217" s="396"/>
      <c r="V2217" s="68"/>
      <c r="W2217" s="68"/>
    </row>
    <row r="2218" spans="1:23" ht="15">
      <c r="A2218" s="28" t="s">
        <v>1007</v>
      </c>
      <c r="B2218" s="294" t="s">
        <v>2543</v>
      </c>
      <c r="C2218" s="3"/>
      <c r="D2218" s="3"/>
      <c r="E2218" s="9" t="s">
        <v>284</v>
      </c>
      <c r="F2218" s="9" t="s">
        <v>284</v>
      </c>
      <c r="G2218" s="9" t="s">
        <v>284</v>
      </c>
      <c r="H2218" s="9" t="s">
        <v>284</v>
      </c>
      <c r="I2218" s="9">
        <v>0</v>
      </c>
      <c r="J2218" s="9" t="s">
        <v>284</v>
      </c>
      <c r="K2218" s="9">
        <v>222</v>
      </c>
      <c r="M2218" s="72">
        <f t="shared" si="59"/>
        <v>222</v>
      </c>
      <c r="S2218" s="68"/>
      <c r="T2218" s="68"/>
      <c r="U2218" s="397"/>
      <c r="V2218" s="68"/>
      <c r="W2218" s="68"/>
    </row>
    <row r="2219" spans="1:23" ht="15">
      <c r="A2219" s="28" t="s">
        <v>1008</v>
      </c>
      <c r="B2219" s="68" t="s">
        <v>828</v>
      </c>
      <c r="E2219" s="9" t="s">
        <v>284</v>
      </c>
      <c r="F2219" s="9" t="s">
        <v>284</v>
      </c>
      <c r="G2219" s="9" t="s">
        <v>284</v>
      </c>
      <c r="H2219" s="9">
        <v>19.499999999998181</v>
      </c>
      <c r="I2219" s="9">
        <v>0</v>
      </c>
      <c r="J2219" s="72">
        <v>166.40000000000146</v>
      </c>
      <c r="K2219" s="9">
        <v>35.999999999998181</v>
      </c>
      <c r="M2219" s="72">
        <f t="shared" si="59"/>
        <v>221.89999999999782</v>
      </c>
      <c r="S2219" s="294"/>
      <c r="T2219" s="68"/>
      <c r="U2219" s="396"/>
      <c r="V2219" s="68"/>
      <c r="W2219" s="68"/>
    </row>
    <row r="2220" spans="1:23" ht="15">
      <c r="A2220" s="28" t="s">
        <v>1009</v>
      </c>
      <c r="B2220" s="68" t="s">
        <v>840</v>
      </c>
      <c r="E2220" s="9" t="s">
        <v>284</v>
      </c>
      <c r="F2220" s="9" t="s">
        <v>284</v>
      </c>
      <c r="G2220" s="9" t="s">
        <v>284</v>
      </c>
      <c r="H2220" s="9">
        <v>211.90000000000509</v>
      </c>
      <c r="I2220" s="9">
        <v>0</v>
      </c>
      <c r="J2220" s="9" t="s">
        <v>284</v>
      </c>
      <c r="K2220" s="9" t="s">
        <v>284</v>
      </c>
      <c r="L2220" s="74"/>
      <c r="M2220" s="72">
        <f t="shared" si="59"/>
        <v>211.90000000000509</v>
      </c>
      <c r="S2220" s="294"/>
      <c r="T2220" s="68"/>
      <c r="U2220" s="396"/>
      <c r="V2220" s="68"/>
      <c r="W2220" s="68"/>
    </row>
    <row r="2221" spans="1:23" ht="15">
      <c r="A2221" s="28" t="s">
        <v>1010</v>
      </c>
      <c r="B2221" s="68" t="s">
        <v>867</v>
      </c>
      <c r="E2221" s="9" t="s">
        <v>284</v>
      </c>
      <c r="F2221" s="9" t="s">
        <v>284</v>
      </c>
      <c r="G2221" s="9" t="s">
        <v>284</v>
      </c>
      <c r="H2221" s="9">
        <v>16.899999999997817</v>
      </c>
      <c r="I2221" s="9">
        <v>0</v>
      </c>
      <c r="J2221" s="72">
        <v>97.499999999996362</v>
      </c>
      <c r="K2221" s="9">
        <v>84.000000000001819</v>
      </c>
      <c r="M2221" s="72">
        <f t="shared" si="59"/>
        <v>198.399999999996</v>
      </c>
      <c r="S2221" s="28"/>
      <c r="T2221" s="68"/>
      <c r="U2221" s="396"/>
      <c r="V2221" s="68"/>
      <c r="W2221" s="68"/>
    </row>
    <row r="2222" spans="1:23" ht="15">
      <c r="A2222" s="28" t="s">
        <v>1011</v>
      </c>
      <c r="B2222" s="240" t="s">
        <v>1840</v>
      </c>
      <c r="C2222" s="3"/>
      <c r="D2222" s="3"/>
      <c r="E2222" s="9" t="s">
        <v>284</v>
      </c>
      <c r="F2222" s="9" t="s">
        <v>284</v>
      </c>
      <c r="G2222" s="9" t="s">
        <v>284</v>
      </c>
      <c r="H2222" s="9" t="s">
        <v>284</v>
      </c>
      <c r="I2222" s="9">
        <v>0</v>
      </c>
      <c r="J2222" s="72">
        <v>149.19999999999709</v>
      </c>
      <c r="K2222" s="9">
        <v>49.199999999998909</v>
      </c>
      <c r="M2222" s="72">
        <f t="shared" si="59"/>
        <v>198.399999999996</v>
      </c>
      <c r="S2222" s="235"/>
      <c r="T2222" s="68"/>
      <c r="U2222" s="396"/>
      <c r="V2222" s="68"/>
      <c r="W2222" s="68"/>
    </row>
    <row r="2223" spans="1:23" ht="15">
      <c r="A2223" s="28" t="s">
        <v>1012</v>
      </c>
      <c r="B2223" s="68" t="s">
        <v>842</v>
      </c>
      <c r="E2223" s="9" t="s">
        <v>284</v>
      </c>
      <c r="F2223" s="9" t="s">
        <v>284</v>
      </c>
      <c r="G2223" s="9" t="s">
        <v>284</v>
      </c>
      <c r="H2223" s="9">
        <v>39</v>
      </c>
      <c r="I2223" s="9">
        <v>0</v>
      </c>
      <c r="J2223" s="72">
        <v>111.50000000000728</v>
      </c>
      <c r="K2223" s="9">
        <v>36.000000000000909</v>
      </c>
      <c r="M2223" s="72">
        <f t="shared" si="59"/>
        <v>186.50000000000819</v>
      </c>
      <c r="S2223" s="294"/>
      <c r="T2223" s="68"/>
      <c r="U2223" s="396"/>
      <c r="V2223" s="68"/>
      <c r="W2223" s="68"/>
    </row>
    <row r="2224" spans="1:23" ht="15">
      <c r="A2224" s="28" t="s">
        <v>1013</v>
      </c>
      <c r="B2224" s="294" t="s">
        <v>2225</v>
      </c>
      <c r="C2224" s="3"/>
      <c r="D2224" s="3"/>
      <c r="E2224" s="9" t="s">
        <v>284</v>
      </c>
      <c r="F2224" s="9" t="s">
        <v>284</v>
      </c>
      <c r="G2224" s="9" t="s">
        <v>284</v>
      </c>
      <c r="H2224" s="9" t="s">
        <v>284</v>
      </c>
      <c r="I2224" s="9">
        <v>0</v>
      </c>
      <c r="J2224" s="69" t="s">
        <v>285</v>
      </c>
      <c r="K2224" s="9">
        <v>183.00000000000182</v>
      </c>
      <c r="M2224" s="72">
        <f t="shared" si="59"/>
        <v>183.00000000000182</v>
      </c>
      <c r="S2224" s="294"/>
      <c r="T2224" s="68"/>
      <c r="U2224" s="396"/>
      <c r="V2224" s="68"/>
      <c r="W2224" s="68"/>
    </row>
    <row r="2225" spans="1:23" ht="15">
      <c r="A2225" s="28" t="s">
        <v>1014</v>
      </c>
      <c r="B2225" s="294" t="s">
        <v>2258</v>
      </c>
      <c r="C2225" s="3"/>
      <c r="D2225" s="3"/>
      <c r="E2225" s="9" t="s">
        <v>284</v>
      </c>
      <c r="F2225" s="9" t="s">
        <v>284</v>
      </c>
      <c r="G2225" s="9" t="s">
        <v>284</v>
      </c>
      <c r="H2225" s="9" t="s">
        <v>284</v>
      </c>
      <c r="I2225" s="9">
        <v>0</v>
      </c>
      <c r="J2225" s="9" t="s">
        <v>284</v>
      </c>
      <c r="K2225" s="9">
        <v>170.49999999999909</v>
      </c>
      <c r="M2225" s="72">
        <f t="shared" si="59"/>
        <v>170.49999999999909</v>
      </c>
      <c r="S2225" s="28"/>
      <c r="T2225" s="68"/>
      <c r="U2225" s="396"/>
      <c r="V2225" s="68"/>
      <c r="W2225" s="68"/>
    </row>
    <row r="2226" spans="1:23" ht="15">
      <c r="A2226" s="28" t="s">
        <v>1015</v>
      </c>
      <c r="B2226" s="294" t="s">
        <v>2256</v>
      </c>
      <c r="C2226" s="3"/>
      <c r="D2226" s="3"/>
      <c r="E2226" s="9" t="s">
        <v>284</v>
      </c>
      <c r="F2226" s="9" t="s">
        <v>284</v>
      </c>
      <c r="G2226" s="9" t="s">
        <v>284</v>
      </c>
      <c r="H2226" s="9" t="s">
        <v>284</v>
      </c>
      <c r="I2226" s="9">
        <v>0</v>
      </c>
      <c r="J2226" s="9" t="s">
        <v>284</v>
      </c>
      <c r="K2226" s="9">
        <v>168.10000000000127</v>
      </c>
      <c r="M2226" s="72">
        <f t="shared" si="59"/>
        <v>168.10000000000127</v>
      </c>
      <c r="S2226" s="235"/>
      <c r="T2226" s="68"/>
      <c r="U2226" s="396"/>
      <c r="V2226" s="68"/>
      <c r="W2226" s="68"/>
    </row>
    <row r="2227" spans="1:23" ht="15">
      <c r="A2227" s="28" t="s">
        <v>1016</v>
      </c>
      <c r="B2227" s="68" t="s">
        <v>158</v>
      </c>
      <c r="E2227" s="9" t="s">
        <v>284</v>
      </c>
      <c r="F2227" s="9" t="s">
        <v>284</v>
      </c>
      <c r="G2227" s="9">
        <v>5.5</v>
      </c>
      <c r="H2227" s="9">
        <v>151.30000000000109</v>
      </c>
      <c r="I2227" s="9">
        <v>0</v>
      </c>
      <c r="J2227" s="9" t="s">
        <v>284</v>
      </c>
      <c r="K2227" s="9" t="s">
        <v>284</v>
      </c>
      <c r="L2227" s="74"/>
      <c r="M2227" s="72">
        <f t="shared" si="59"/>
        <v>156.80000000000109</v>
      </c>
      <c r="S2227" s="68"/>
      <c r="T2227" s="68"/>
      <c r="U2227" s="396"/>
      <c r="V2227" s="68"/>
      <c r="W2227" s="68"/>
    </row>
    <row r="2228" spans="1:23" ht="15">
      <c r="A2228" s="28" t="s">
        <v>1017</v>
      </c>
      <c r="B2228" s="240" t="s">
        <v>1838</v>
      </c>
      <c r="C2228" s="3"/>
      <c r="D2228" s="3"/>
      <c r="E2228" s="9" t="s">
        <v>284</v>
      </c>
      <c r="F2228" s="9" t="s">
        <v>284</v>
      </c>
      <c r="G2228" s="9" t="s">
        <v>284</v>
      </c>
      <c r="H2228" s="9" t="s">
        <v>284</v>
      </c>
      <c r="I2228" s="9">
        <v>0</v>
      </c>
      <c r="J2228" s="72">
        <v>122.3999999999869</v>
      </c>
      <c r="K2228" s="9">
        <v>33.000000000002728</v>
      </c>
      <c r="M2228" s="72">
        <f t="shared" si="59"/>
        <v>155.39999999998963</v>
      </c>
      <c r="S2228" s="68"/>
      <c r="T2228" s="68"/>
      <c r="U2228" s="396"/>
      <c r="V2228" s="68"/>
      <c r="W2228" s="68"/>
    </row>
    <row r="2229" spans="1:23" ht="15">
      <c r="A2229" s="28" t="s">
        <v>1018</v>
      </c>
      <c r="B2229" s="68" t="s">
        <v>820</v>
      </c>
      <c r="E2229" s="9" t="s">
        <v>284</v>
      </c>
      <c r="F2229" s="9" t="s">
        <v>284</v>
      </c>
      <c r="G2229" s="9" t="s">
        <v>284</v>
      </c>
      <c r="H2229" s="9">
        <v>13.200000000000728</v>
      </c>
      <c r="I2229" s="9">
        <v>0</v>
      </c>
      <c r="J2229" s="72">
        <v>77.000000000003638</v>
      </c>
      <c r="K2229" s="9">
        <v>56.400000000003274</v>
      </c>
      <c r="M2229" s="72">
        <f t="shared" si="59"/>
        <v>146.60000000000764</v>
      </c>
      <c r="S2229" s="294"/>
      <c r="T2229" s="68"/>
      <c r="U2229" s="396"/>
      <c r="V2229" s="68"/>
      <c r="W2229" s="68"/>
    </row>
    <row r="2230" spans="1:23" ht="15">
      <c r="A2230" s="28" t="s">
        <v>1019</v>
      </c>
      <c r="B2230" s="240" t="s">
        <v>1841</v>
      </c>
      <c r="C2230" s="3"/>
      <c r="D2230" s="3"/>
      <c r="E2230" s="9" t="s">
        <v>284</v>
      </c>
      <c r="F2230" s="9" t="s">
        <v>284</v>
      </c>
      <c r="G2230" s="9" t="s">
        <v>284</v>
      </c>
      <c r="H2230" s="9" t="s">
        <v>284</v>
      </c>
      <c r="I2230" s="9">
        <v>0</v>
      </c>
      <c r="J2230" s="72">
        <v>84.499999999989086</v>
      </c>
      <c r="K2230" s="9">
        <v>51.199999999993452</v>
      </c>
      <c r="M2230" s="72">
        <f t="shared" si="59"/>
        <v>135.69999999998254</v>
      </c>
      <c r="S2230" s="65"/>
      <c r="T2230" s="3"/>
    </row>
    <row r="2231" spans="1:23" ht="15">
      <c r="A2231" s="28" t="s">
        <v>1020</v>
      </c>
      <c r="B2231" s="294" t="s">
        <v>2217</v>
      </c>
      <c r="C2231" s="3"/>
      <c r="D2231" s="3"/>
      <c r="E2231" s="9" t="s">
        <v>284</v>
      </c>
      <c r="F2231" s="9" t="s">
        <v>284</v>
      </c>
      <c r="G2231" s="9" t="s">
        <v>284</v>
      </c>
      <c r="H2231" s="9" t="s">
        <v>284</v>
      </c>
      <c r="I2231" s="9">
        <v>0</v>
      </c>
      <c r="J2231" s="72">
        <v>84.499999999992724</v>
      </c>
      <c r="K2231" s="9">
        <v>31.600000000000364</v>
      </c>
      <c r="M2231" s="72">
        <f t="shared" si="59"/>
        <v>116.09999999999309</v>
      </c>
    </row>
    <row r="2232" spans="1:23" ht="15">
      <c r="A2232" s="28" t="s">
        <v>1021</v>
      </c>
      <c r="B2232" s="68" t="s">
        <v>849</v>
      </c>
      <c r="E2232" s="9" t="s">
        <v>284</v>
      </c>
      <c r="F2232" s="9" t="s">
        <v>284</v>
      </c>
      <c r="G2232" s="9" t="s">
        <v>284</v>
      </c>
      <c r="H2232" s="9">
        <v>22.500000000001819</v>
      </c>
      <c r="I2232" s="9">
        <v>0</v>
      </c>
      <c r="J2232" s="72">
        <v>71.499999999996362</v>
      </c>
      <c r="K2232" s="9">
        <v>21.599999999996726</v>
      </c>
      <c r="M2232" s="72">
        <f t="shared" si="59"/>
        <v>115.59999999999491</v>
      </c>
    </row>
    <row r="2233" spans="1:23" ht="15">
      <c r="A2233" s="28" t="s">
        <v>1022</v>
      </c>
      <c r="B2233" s="294" t="s">
        <v>2252</v>
      </c>
      <c r="C2233" s="3"/>
      <c r="D2233" s="3"/>
      <c r="E2233" s="9" t="s">
        <v>284</v>
      </c>
      <c r="F2233" s="9" t="s">
        <v>284</v>
      </c>
      <c r="G2233" s="9" t="s">
        <v>284</v>
      </c>
      <c r="H2233" s="9" t="s">
        <v>284</v>
      </c>
      <c r="I2233" s="9">
        <v>0</v>
      </c>
      <c r="J2233" s="9" t="s">
        <v>284</v>
      </c>
      <c r="K2233" s="9">
        <v>115.49999999999818</v>
      </c>
      <c r="M2233" s="72">
        <f t="shared" si="59"/>
        <v>115.49999999999818</v>
      </c>
      <c r="S2233" s="3"/>
      <c r="T2233" s="3"/>
    </row>
    <row r="2234" spans="1:23" ht="15">
      <c r="A2234" s="28" t="s">
        <v>1023</v>
      </c>
      <c r="B2234" s="68" t="s">
        <v>855</v>
      </c>
      <c r="E2234" s="9" t="s">
        <v>284</v>
      </c>
      <c r="F2234" s="9" t="s">
        <v>284</v>
      </c>
      <c r="G2234" s="9" t="s">
        <v>284</v>
      </c>
      <c r="H2234" s="9">
        <v>111.19999999999891</v>
      </c>
      <c r="I2234" s="9">
        <v>0</v>
      </c>
      <c r="J2234" s="9" t="s">
        <v>284</v>
      </c>
      <c r="K2234" s="9" t="s">
        <v>284</v>
      </c>
      <c r="L2234" s="74"/>
      <c r="M2234" s="72">
        <f t="shared" si="59"/>
        <v>111.19999999999891</v>
      </c>
      <c r="S2234" s="3"/>
      <c r="T2234" s="3"/>
    </row>
    <row r="2235" spans="1:23" ht="15">
      <c r="A2235" s="28" t="s">
        <v>1024</v>
      </c>
      <c r="B2235" s="294" t="s">
        <v>2219</v>
      </c>
      <c r="C2235" s="3"/>
      <c r="D2235" s="3"/>
      <c r="E2235" s="9" t="s">
        <v>284</v>
      </c>
      <c r="F2235" s="9" t="s">
        <v>284</v>
      </c>
      <c r="G2235" s="9" t="s">
        <v>284</v>
      </c>
      <c r="H2235" s="9" t="s">
        <v>284</v>
      </c>
      <c r="I2235" s="9">
        <v>0</v>
      </c>
      <c r="J2235" s="72">
        <v>90.999999999996362</v>
      </c>
      <c r="K2235" s="9" t="s">
        <v>284</v>
      </c>
      <c r="M2235" s="72">
        <f t="shared" si="59"/>
        <v>90.999999999996362</v>
      </c>
      <c r="S2235" s="65"/>
      <c r="T2235" s="3"/>
    </row>
    <row r="2236" spans="1:23" ht="15">
      <c r="A2236" s="28" t="s">
        <v>1025</v>
      </c>
      <c r="B2236" s="294" t="s">
        <v>2284</v>
      </c>
      <c r="C2236" s="3"/>
      <c r="D2236" s="3"/>
      <c r="E2236" s="9" t="s">
        <v>284</v>
      </c>
      <c r="F2236" s="9" t="s">
        <v>284</v>
      </c>
      <c r="G2236" s="9" t="s">
        <v>284</v>
      </c>
      <c r="H2236" s="9" t="s">
        <v>284</v>
      </c>
      <c r="I2236" s="9">
        <v>0</v>
      </c>
      <c r="J2236" s="9" t="s">
        <v>284</v>
      </c>
      <c r="K2236" s="9">
        <v>79.199999999997999</v>
      </c>
      <c r="M2236" s="72">
        <f t="shared" si="59"/>
        <v>79.199999999997999</v>
      </c>
    </row>
    <row r="2237" spans="1:23" ht="15">
      <c r="A2237" s="28" t="s">
        <v>1026</v>
      </c>
      <c r="B2237" s="68" t="s">
        <v>179</v>
      </c>
      <c r="E2237" s="227">
        <v>60</v>
      </c>
      <c r="F2237" s="9" t="s">
        <v>284</v>
      </c>
      <c r="G2237" s="9" t="s">
        <v>284</v>
      </c>
      <c r="H2237" s="9" t="s">
        <v>284</v>
      </c>
      <c r="I2237" s="9">
        <v>0</v>
      </c>
      <c r="J2237" s="9" t="s">
        <v>284</v>
      </c>
      <c r="K2237" s="9" t="s">
        <v>284</v>
      </c>
      <c r="L2237" s="74"/>
      <c r="M2237" s="72">
        <f t="shared" si="59"/>
        <v>60</v>
      </c>
      <c r="O2237" t="s">
        <v>298</v>
      </c>
      <c r="S2237" s="65"/>
      <c r="T2237" s="3"/>
    </row>
    <row r="2238" spans="1:23" ht="15">
      <c r="A2238" s="28" t="s">
        <v>1027</v>
      </c>
      <c r="B2238" s="294" t="s">
        <v>2236</v>
      </c>
      <c r="C2238" s="3"/>
      <c r="D2238" s="3"/>
      <c r="E2238" s="9" t="s">
        <v>284</v>
      </c>
      <c r="F2238" s="9" t="s">
        <v>284</v>
      </c>
      <c r="G2238" s="9" t="s">
        <v>284</v>
      </c>
      <c r="H2238" s="9" t="s">
        <v>284</v>
      </c>
      <c r="I2238" s="9">
        <v>0</v>
      </c>
      <c r="J2238" s="72">
        <v>5.5999999999912689</v>
      </c>
      <c r="K2238" s="9">
        <v>42.000000000005457</v>
      </c>
      <c r="M2238" s="72">
        <f t="shared" si="59"/>
        <v>47.599999999996726</v>
      </c>
    </row>
    <row r="2239" spans="1:23" ht="15">
      <c r="A2239" s="28" t="s">
        <v>1028</v>
      </c>
      <c r="B2239" s="294" t="s">
        <v>2257</v>
      </c>
      <c r="C2239" s="3"/>
      <c r="D2239" s="3"/>
      <c r="E2239" s="9" t="s">
        <v>284</v>
      </c>
      <c r="F2239" s="9" t="s">
        <v>284</v>
      </c>
      <c r="G2239" s="9" t="s">
        <v>284</v>
      </c>
      <c r="H2239" s="9" t="s">
        <v>284</v>
      </c>
      <c r="I2239" s="9">
        <v>0</v>
      </c>
      <c r="J2239" s="9" t="s">
        <v>284</v>
      </c>
      <c r="K2239" s="9">
        <v>45.099999999998545</v>
      </c>
      <c r="M2239" s="72">
        <f t="shared" si="59"/>
        <v>45.099999999998545</v>
      </c>
      <c r="S2239" s="65"/>
      <c r="T2239" s="3"/>
    </row>
    <row r="2240" spans="1:23" ht="15">
      <c r="A2240" s="28" t="s">
        <v>1029</v>
      </c>
      <c r="B2240" s="68" t="s">
        <v>853</v>
      </c>
      <c r="E2240" s="9" t="s">
        <v>284</v>
      </c>
      <c r="F2240" s="9" t="s">
        <v>284</v>
      </c>
      <c r="G2240" s="9" t="s">
        <v>284</v>
      </c>
      <c r="H2240" s="9">
        <v>22.500000000001819</v>
      </c>
      <c r="I2240" s="9">
        <v>0</v>
      </c>
      <c r="J2240" s="72">
        <v>15.399999999997817</v>
      </c>
      <c r="K2240" s="9">
        <v>4.3999999999996362</v>
      </c>
      <c r="M2240" s="72">
        <f t="shared" si="59"/>
        <v>42.299999999999272</v>
      </c>
      <c r="S2240" s="87"/>
      <c r="T2240" s="68"/>
    </row>
    <row r="2241" spans="1:20" ht="15">
      <c r="A2241" s="28" t="s">
        <v>1030</v>
      </c>
      <c r="B2241" s="28" t="s">
        <v>799</v>
      </c>
      <c r="E2241" s="9" t="s">
        <v>284</v>
      </c>
      <c r="F2241" s="9" t="s">
        <v>284</v>
      </c>
      <c r="G2241" s="9" t="s">
        <v>284</v>
      </c>
      <c r="H2241" s="9">
        <v>15.600000000000364</v>
      </c>
      <c r="I2241" s="9">
        <v>0</v>
      </c>
      <c r="J2241" s="69" t="s">
        <v>285</v>
      </c>
      <c r="K2241" s="9">
        <v>14.300000000000182</v>
      </c>
      <c r="M2241" s="72">
        <f t="shared" si="59"/>
        <v>29.900000000000546</v>
      </c>
      <c r="S2241" s="65"/>
      <c r="T2241" s="3"/>
    </row>
    <row r="2242" spans="1:20" ht="15">
      <c r="A2242" s="28" t="s">
        <v>1031</v>
      </c>
      <c r="B2242" s="294" t="s">
        <v>2255</v>
      </c>
      <c r="C2242" s="3"/>
      <c r="D2242" s="3"/>
      <c r="E2242" s="9" t="s">
        <v>284</v>
      </c>
      <c r="F2242" s="9" t="s">
        <v>284</v>
      </c>
      <c r="G2242" s="9" t="s">
        <v>284</v>
      </c>
      <c r="H2242" s="9" t="s">
        <v>284</v>
      </c>
      <c r="I2242" s="9">
        <v>0</v>
      </c>
      <c r="J2242" s="9" t="s">
        <v>284</v>
      </c>
      <c r="K2242" s="9">
        <v>18.200000000004366</v>
      </c>
      <c r="M2242" s="72">
        <f t="shared" si="59"/>
        <v>18.200000000004366</v>
      </c>
      <c r="S2242" s="87"/>
      <c r="T2242" s="3"/>
    </row>
    <row r="2243" spans="1:20" ht="15">
      <c r="A2243" s="28" t="s">
        <v>1032</v>
      </c>
      <c r="B2243" s="294" t="s">
        <v>2260</v>
      </c>
      <c r="C2243" s="3"/>
      <c r="D2243" s="3"/>
      <c r="E2243" s="9" t="s">
        <v>284</v>
      </c>
      <c r="F2243" s="9" t="s">
        <v>284</v>
      </c>
      <c r="G2243" s="9" t="s">
        <v>284</v>
      </c>
      <c r="H2243" s="9" t="s">
        <v>284</v>
      </c>
      <c r="I2243" s="9">
        <v>0</v>
      </c>
      <c r="J2243" s="9" t="s">
        <v>284</v>
      </c>
      <c r="K2243" s="9">
        <v>6.499999999998181</v>
      </c>
      <c r="M2243" s="72">
        <f t="shared" si="59"/>
        <v>6.499999999998181</v>
      </c>
      <c r="S2243" s="3"/>
      <c r="T2243" s="68"/>
    </row>
    <row r="2244" spans="1:20" ht="15">
      <c r="A2244" s="28" t="s">
        <v>1033</v>
      </c>
      <c r="B2244" s="294" t="s">
        <v>2259</v>
      </c>
      <c r="C2244" s="3"/>
      <c r="D2244" s="3"/>
      <c r="E2244" s="9" t="s">
        <v>284</v>
      </c>
      <c r="F2244" s="9" t="s">
        <v>284</v>
      </c>
      <c r="G2244" s="9" t="s">
        <v>284</v>
      </c>
      <c r="H2244" s="9" t="s">
        <v>284</v>
      </c>
      <c r="I2244" s="9">
        <v>0</v>
      </c>
      <c r="J2244" s="9" t="s">
        <v>284</v>
      </c>
      <c r="K2244" s="9">
        <v>5.999999999998181</v>
      </c>
      <c r="M2244" s="72">
        <f t="shared" si="59"/>
        <v>5.999999999998181</v>
      </c>
    </row>
    <row r="2245" spans="1:20" ht="15">
      <c r="A2245" s="28" t="s">
        <v>1034</v>
      </c>
      <c r="B2245" s="235" t="s">
        <v>1821</v>
      </c>
      <c r="C2245" s="3"/>
      <c r="D2245" s="3"/>
      <c r="E2245" s="9" t="s">
        <v>284</v>
      </c>
      <c r="F2245" s="9" t="s">
        <v>284</v>
      </c>
      <c r="G2245" s="9" t="s">
        <v>284</v>
      </c>
      <c r="H2245" s="9" t="s">
        <v>284</v>
      </c>
      <c r="I2245" s="9">
        <v>0</v>
      </c>
      <c r="J2245" s="9" t="s">
        <v>284</v>
      </c>
      <c r="K2245" s="9" t="s">
        <v>284</v>
      </c>
      <c r="L2245" s="74"/>
      <c r="M2245" s="72">
        <f t="shared" si="59"/>
        <v>0</v>
      </c>
      <c r="S2245" s="65"/>
      <c r="T2245" s="3"/>
    </row>
    <row r="2246" spans="1:20" ht="15">
      <c r="A2246" s="28" t="s">
        <v>1035</v>
      </c>
      <c r="B2246" s="240" t="s">
        <v>1832</v>
      </c>
      <c r="C2246" s="3"/>
      <c r="D2246" s="3"/>
      <c r="E2246" s="9" t="s">
        <v>284</v>
      </c>
      <c r="F2246" s="9" t="s">
        <v>284</v>
      </c>
      <c r="G2246" s="9" t="s">
        <v>284</v>
      </c>
      <c r="H2246" s="9" t="s">
        <v>284</v>
      </c>
      <c r="I2246" s="9">
        <v>0</v>
      </c>
      <c r="J2246" s="9" t="s">
        <v>284</v>
      </c>
      <c r="K2246" s="9" t="s">
        <v>284</v>
      </c>
      <c r="L2246" s="74"/>
      <c r="M2246" s="72">
        <f t="shared" si="59"/>
        <v>0</v>
      </c>
      <c r="S2246" s="3"/>
      <c r="T2246" s="3"/>
    </row>
    <row r="2247" spans="1:20" ht="15">
      <c r="A2247" s="28" t="s">
        <v>1036</v>
      </c>
      <c r="B2247" s="240" t="s">
        <v>1831</v>
      </c>
      <c r="C2247" s="3"/>
      <c r="D2247" s="3"/>
      <c r="E2247" s="9" t="s">
        <v>284</v>
      </c>
      <c r="F2247" s="9" t="s">
        <v>284</v>
      </c>
      <c r="G2247" s="9" t="s">
        <v>284</v>
      </c>
      <c r="H2247" s="9" t="s">
        <v>284</v>
      </c>
      <c r="I2247" s="9">
        <v>0</v>
      </c>
      <c r="J2247" s="9" t="s">
        <v>284</v>
      </c>
      <c r="K2247" s="9" t="s">
        <v>284</v>
      </c>
      <c r="L2247" s="74"/>
      <c r="M2247" s="72">
        <f t="shared" si="59"/>
        <v>0</v>
      </c>
      <c r="S2247" s="65"/>
      <c r="T2247" s="3"/>
    </row>
    <row r="2248" spans="1:20" ht="15">
      <c r="A2248" s="28" t="s">
        <v>1037</v>
      </c>
      <c r="B2248" s="240" t="s">
        <v>1829</v>
      </c>
      <c r="C2248" s="3"/>
      <c r="D2248" s="3"/>
      <c r="E2248" s="9" t="s">
        <v>284</v>
      </c>
      <c r="F2248" s="9" t="s">
        <v>284</v>
      </c>
      <c r="G2248" s="9" t="s">
        <v>284</v>
      </c>
      <c r="H2248" s="9" t="s">
        <v>284</v>
      </c>
      <c r="I2248" s="9">
        <v>0</v>
      </c>
      <c r="J2248" s="9" t="s">
        <v>284</v>
      </c>
      <c r="K2248" s="9" t="s">
        <v>284</v>
      </c>
      <c r="L2248" s="74"/>
      <c r="M2248" s="72">
        <f t="shared" si="59"/>
        <v>0</v>
      </c>
    </row>
    <row r="2249" spans="1:20" ht="15">
      <c r="A2249" s="28" t="s">
        <v>1038</v>
      </c>
      <c r="B2249" s="240" t="s">
        <v>1857</v>
      </c>
      <c r="C2249" s="3"/>
      <c r="D2249" s="3"/>
      <c r="E2249" s="9" t="s">
        <v>284</v>
      </c>
      <c r="F2249" s="9" t="s">
        <v>284</v>
      </c>
      <c r="G2249" s="9" t="s">
        <v>284</v>
      </c>
      <c r="H2249" s="9" t="s">
        <v>284</v>
      </c>
      <c r="I2249" s="9">
        <v>0</v>
      </c>
      <c r="J2249" s="9" t="s">
        <v>284</v>
      </c>
      <c r="K2249" s="9" t="s">
        <v>284</v>
      </c>
      <c r="L2249" s="74"/>
      <c r="M2249" s="72">
        <f t="shared" si="59"/>
        <v>0</v>
      </c>
      <c r="S2249" s="3"/>
      <c r="T2249" s="68"/>
    </row>
    <row r="2250" spans="1:20" ht="15">
      <c r="A2250" s="28" t="s">
        <v>3838</v>
      </c>
      <c r="B2250" s="240" t="s">
        <v>1839</v>
      </c>
      <c r="C2250" s="3"/>
      <c r="D2250" s="3"/>
      <c r="E2250" s="9" t="s">
        <v>284</v>
      </c>
      <c r="F2250" s="9" t="s">
        <v>284</v>
      </c>
      <c r="G2250" s="9" t="s">
        <v>284</v>
      </c>
      <c r="H2250" s="9" t="s">
        <v>284</v>
      </c>
      <c r="I2250" s="9">
        <v>0</v>
      </c>
      <c r="J2250" s="9" t="s">
        <v>284</v>
      </c>
      <c r="K2250" s="9" t="s">
        <v>284</v>
      </c>
      <c r="M2250" s="72">
        <f t="shared" si="59"/>
        <v>0</v>
      </c>
      <c r="S2250" s="3"/>
      <c r="T2250" s="68"/>
    </row>
    <row r="2251" spans="1:20" ht="15">
      <c r="A2251" s="28"/>
      <c r="B2251" s="68"/>
      <c r="E2251" s="9"/>
      <c r="F2251" s="9"/>
      <c r="G2251" s="9"/>
      <c r="H2251" s="9"/>
      <c r="L2251" s="74"/>
      <c r="M2251" s="72"/>
    </row>
    <row r="2252" spans="1:20" ht="15">
      <c r="A2252" s="28"/>
      <c r="B2252" s="68"/>
      <c r="E2252" s="9"/>
      <c r="L2252" s="74"/>
    </row>
    <row r="2253" spans="1:20" ht="15">
      <c r="A2253" s="28"/>
      <c r="B2253" s="68"/>
      <c r="E2253" s="9"/>
      <c r="L2253" s="74"/>
    </row>
    <row r="2254" spans="1:20" ht="25.5">
      <c r="A2254" s="23" t="s">
        <v>204</v>
      </c>
      <c r="L2254" s="74"/>
    </row>
    <row r="2255" spans="1:20">
      <c r="L2255" s="74"/>
    </row>
    <row r="2256" spans="1:20" ht="15">
      <c r="A2256" s="40"/>
      <c r="B2256" s="40"/>
      <c r="C2256" s="40"/>
      <c r="D2256" s="40"/>
      <c r="E2256" s="66">
        <v>2016</v>
      </c>
      <c r="F2256" s="66">
        <v>2017</v>
      </c>
      <c r="G2256" s="66">
        <v>2018</v>
      </c>
      <c r="H2256" s="66">
        <v>2019</v>
      </c>
      <c r="I2256" s="66">
        <v>2020</v>
      </c>
      <c r="J2256" s="66">
        <v>2021</v>
      </c>
      <c r="K2256" s="66">
        <v>2022</v>
      </c>
      <c r="L2256" s="74"/>
      <c r="M2256" s="75" t="s">
        <v>40</v>
      </c>
    </row>
    <row r="2257" spans="1:23" ht="15">
      <c r="A2257" s="28" t="s">
        <v>0</v>
      </c>
      <c r="B2257" s="68" t="s">
        <v>21</v>
      </c>
      <c r="E2257" s="227">
        <v>2784.9</v>
      </c>
      <c r="F2257" s="224">
        <v>4680.8</v>
      </c>
      <c r="G2257" s="227">
        <v>2716.4</v>
      </c>
      <c r="H2257" s="9">
        <v>2523.5000000000018</v>
      </c>
      <c r="I2257" s="227">
        <v>1965.8000000000029</v>
      </c>
      <c r="J2257" s="224">
        <v>4063.7000000000062</v>
      </c>
      <c r="K2257" s="227">
        <v>3208.8999999999978</v>
      </c>
      <c r="M2257" s="72">
        <f t="shared" ref="M2257:M2288" si="60">SUM(E2257:K2257)</f>
        <v>21944.000000000011</v>
      </c>
      <c r="O2257" t="s">
        <v>4335</v>
      </c>
      <c r="R2257" t="s">
        <v>2047</v>
      </c>
      <c r="S2257" s="294"/>
      <c r="T2257" s="68"/>
      <c r="U2257" s="396"/>
      <c r="V2257" s="68"/>
      <c r="W2257" s="68"/>
    </row>
    <row r="2258" spans="1:23" ht="15">
      <c r="A2258" s="28" t="s">
        <v>2</v>
      </c>
      <c r="B2258" s="68" t="s">
        <v>33</v>
      </c>
      <c r="E2258" s="223">
        <v>3128.6</v>
      </c>
      <c r="F2258" s="222">
        <v>4632.7</v>
      </c>
      <c r="G2258" s="222">
        <v>3191.5</v>
      </c>
      <c r="H2258" s="227">
        <v>3499.4499999999989</v>
      </c>
      <c r="I2258" s="9">
        <v>1405.399999999996</v>
      </c>
      <c r="J2258" s="9">
        <v>3070.7000000000007</v>
      </c>
      <c r="K2258" s="9">
        <v>2754.3000000000011</v>
      </c>
      <c r="M2258" s="72">
        <f t="shared" si="60"/>
        <v>21682.649999999994</v>
      </c>
      <c r="O2258" t="s">
        <v>1334</v>
      </c>
      <c r="R2258" t="s">
        <v>370</v>
      </c>
      <c r="S2258" s="235"/>
      <c r="T2258" s="68"/>
      <c r="U2258" s="396"/>
      <c r="V2258" s="68"/>
      <c r="W2258" s="68"/>
    </row>
    <row r="2259" spans="1:23" ht="15">
      <c r="A2259" s="28" t="s">
        <v>3</v>
      </c>
      <c r="B2259" s="68" t="s">
        <v>31</v>
      </c>
      <c r="E2259" s="227">
        <v>2741</v>
      </c>
      <c r="F2259" s="227">
        <v>4043.3</v>
      </c>
      <c r="G2259" s="9">
        <v>2313.1</v>
      </c>
      <c r="H2259" s="224">
        <v>3774.549999999992</v>
      </c>
      <c r="I2259" s="9">
        <v>1175.3000000000011</v>
      </c>
      <c r="J2259" s="227">
        <v>3370.6000000000022</v>
      </c>
      <c r="K2259" s="9">
        <v>1898.5</v>
      </c>
      <c r="M2259" s="72">
        <f t="shared" si="60"/>
        <v>19316.349999999995</v>
      </c>
      <c r="O2259" t="s">
        <v>3815</v>
      </c>
      <c r="R2259" t="s">
        <v>2047</v>
      </c>
      <c r="S2259" s="68"/>
      <c r="T2259" s="68"/>
      <c r="U2259" s="397"/>
      <c r="V2259" s="68"/>
      <c r="W2259" s="68"/>
    </row>
    <row r="2260" spans="1:23" ht="15">
      <c r="A2260" s="28" t="s">
        <v>5</v>
      </c>
      <c r="B2260" s="68" t="s">
        <v>39</v>
      </c>
      <c r="E2260" s="9">
        <v>2095.1</v>
      </c>
      <c r="F2260" s="9">
        <v>3448.9</v>
      </c>
      <c r="G2260" s="227">
        <v>2846</v>
      </c>
      <c r="H2260" s="227">
        <v>3475.6499999999996</v>
      </c>
      <c r="I2260" s="223">
        <v>2176.7999999999975</v>
      </c>
      <c r="J2260" s="9">
        <v>2791.3999999999996</v>
      </c>
      <c r="K2260" s="9">
        <v>2354.7000000000062</v>
      </c>
      <c r="M2260" s="72">
        <f t="shared" si="60"/>
        <v>19188.550000000003</v>
      </c>
      <c r="O2260" t="s">
        <v>2046</v>
      </c>
      <c r="S2260" s="294"/>
      <c r="T2260" s="68"/>
      <c r="U2260" s="396"/>
      <c r="V2260" s="68"/>
      <c r="W2260" s="68"/>
    </row>
    <row r="2261" spans="1:23" ht="15">
      <c r="A2261" s="28" t="s">
        <v>7</v>
      </c>
      <c r="B2261" s="68" t="s">
        <v>11</v>
      </c>
      <c r="E2261" s="227">
        <v>2361.1999999999998</v>
      </c>
      <c r="F2261" s="227">
        <v>3554.8</v>
      </c>
      <c r="G2261" s="227">
        <v>2715.7</v>
      </c>
      <c r="H2261" s="227">
        <v>3009.0499999999956</v>
      </c>
      <c r="I2261" s="227">
        <v>1961.1000000000004</v>
      </c>
      <c r="J2261" s="9">
        <v>2611.6000000000058</v>
      </c>
      <c r="K2261" s="9">
        <v>2427.8000000000011</v>
      </c>
      <c r="M2261" s="72">
        <f t="shared" si="60"/>
        <v>18641.250000000004</v>
      </c>
      <c r="O2261" t="s">
        <v>2048</v>
      </c>
      <c r="R2261" t="s">
        <v>370</v>
      </c>
      <c r="S2261" s="235"/>
      <c r="T2261" s="68"/>
      <c r="U2261" s="396"/>
      <c r="V2261" s="68"/>
      <c r="W2261" s="68"/>
    </row>
    <row r="2262" spans="1:23" ht="15">
      <c r="A2262" s="28" t="s">
        <v>8</v>
      </c>
      <c r="B2262" s="68" t="s">
        <v>25</v>
      </c>
      <c r="E2262" s="9">
        <v>2200.4</v>
      </c>
      <c r="F2262" s="9">
        <v>3475.9</v>
      </c>
      <c r="G2262" s="224">
        <v>3261.2</v>
      </c>
      <c r="H2262" s="9">
        <v>2531.5999999999985</v>
      </c>
      <c r="I2262" s="9">
        <v>985.89999999999782</v>
      </c>
      <c r="J2262" s="9">
        <v>2460.8000000000029</v>
      </c>
      <c r="K2262" s="223">
        <v>3245.3000000000047</v>
      </c>
      <c r="M2262" s="72">
        <f t="shared" si="60"/>
        <v>18161.100000000006</v>
      </c>
      <c r="O2262" t="s">
        <v>377</v>
      </c>
      <c r="R2262" t="s">
        <v>1982</v>
      </c>
      <c r="S2262" s="235"/>
      <c r="T2262" s="68"/>
      <c r="U2262" s="396"/>
      <c r="V2262" s="68"/>
      <c r="W2262" s="68"/>
    </row>
    <row r="2263" spans="1:23" ht="15">
      <c r="A2263" s="28" t="s">
        <v>10</v>
      </c>
      <c r="B2263" s="68" t="s">
        <v>15</v>
      </c>
      <c r="E2263" s="227">
        <v>2789.7</v>
      </c>
      <c r="F2263" s="9">
        <v>2182.9</v>
      </c>
      <c r="G2263" s="9">
        <v>2282.4</v>
      </c>
      <c r="H2263" s="9">
        <v>2671.6499999999969</v>
      </c>
      <c r="I2263" s="9">
        <v>1705.4999999999945</v>
      </c>
      <c r="J2263" s="9">
        <v>3220.2999999999993</v>
      </c>
      <c r="K2263" s="9">
        <v>2982.3000000000029</v>
      </c>
      <c r="M2263" s="72">
        <f t="shared" si="60"/>
        <v>17834.749999999993</v>
      </c>
      <c r="O2263" t="s">
        <v>289</v>
      </c>
      <c r="S2263" s="294"/>
      <c r="T2263" s="68"/>
      <c r="U2263" s="396"/>
      <c r="V2263" s="68"/>
      <c r="W2263" s="68"/>
    </row>
    <row r="2264" spans="1:23" ht="15">
      <c r="A2264" s="28" t="s">
        <v>12</v>
      </c>
      <c r="B2264" s="68" t="s">
        <v>37</v>
      </c>
      <c r="E2264" s="9">
        <v>1723</v>
      </c>
      <c r="F2264" s="9">
        <v>3335.7</v>
      </c>
      <c r="G2264" s="9">
        <v>2188.8000000000002</v>
      </c>
      <c r="H2264" s="9">
        <v>2463.600000000004</v>
      </c>
      <c r="I2264" s="9">
        <v>890.30000000000109</v>
      </c>
      <c r="J2264" s="222">
        <v>3793.4499999999989</v>
      </c>
      <c r="K2264" s="222">
        <v>3273.1000000000004</v>
      </c>
      <c r="M2264" s="72">
        <f t="shared" si="60"/>
        <v>17667.950000000004</v>
      </c>
      <c r="O2264" t="s">
        <v>300</v>
      </c>
      <c r="S2264" s="294"/>
      <c r="T2264" s="68"/>
      <c r="U2264" s="396"/>
      <c r="V2264" s="68"/>
      <c r="W2264" s="68"/>
    </row>
    <row r="2265" spans="1:23" ht="15">
      <c r="A2265" s="28" t="s">
        <v>14</v>
      </c>
      <c r="B2265" s="68" t="s">
        <v>17</v>
      </c>
      <c r="E2265" s="9">
        <v>1707</v>
      </c>
      <c r="F2265" s="227">
        <v>4126.3</v>
      </c>
      <c r="G2265" s="227">
        <v>2526.1</v>
      </c>
      <c r="H2265" s="223">
        <v>3670.8999999999978</v>
      </c>
      <c r="I2265" s="9">
        <v>438.89999999999782</v>
      </c>
      <c r="J2265" s="9">
        <v>2658.25</v>
      </c>
      <c r="K2265" s="9">
        <v>1625.9999999999982</v>
      </c>
      <c r="M2265" s="72">
        <f t="shared" si="60"/>
        <v>16753.449999999993</v>
      </c>
      <c r="O2265" t="s">
        <v>1333</v>
      </c>
      <c r="S2265" s="294"/>
      <c r="T2265" s="68"/>
      <c r="U2265" s="396"/>
      <c r="V2265" s="68"/>
      <c r="W2265" s="68"/>
    </row>
    <row r="2266" spans="1:23" ht="15">
      <c r="A2266" s="28" t="s">
        <v>16</v>
      </c>
      <c r="B2266" s="68" t="s">
        <v>9</v>
      </c>
      <c r="E2266" s="224">
        <v>3270.2</v>
      </c>
      <c r="F2266" s="227">
        <v>3620</v>
      </c>
      <c r="G2266" s="9">
        <v>2231.1</v>
      </c>
      <c r="H2266" s="227">
        <v>3127</v>
      </c>
      <c r="I2266" s="9">
        <v>373.80000000000109</v>
      </c>
      <c r="J2266" s="9">
        <v>1922.7999999999975</v>
      </c>
      <c r="K2266" s="9">
        <v>1749.0999999999985</v>
      </c>
      <c r="M2266" s="72">
        <f t="shared" si="60"/>
        <v>16293.999999999996</v>
      </c>
      <c r="O2266" t="s">
        <v>1335</v>
      </c>
      <c r="R2266" t="s">
        <v>1982</v>
      </c>
      <c r="S2266" s="235"/>
      <c r="T2266" s="68"/>
      <c r="U2266" s="397"/>
      <c r="V2266" s="68"/>
      <c r="W2266" s="68"/>
    </row>
    <row r="2267" spans="1:23" ht="15">
      <c r="A2267" s="28" t="s">
        <v>18</v>
      </c>
      <c r="B2267" s="68" t="s">
        <v>27</v>
      </c>
      <c r="E2267" s="222">
        <v>3161.8</v>
      </c>
      <c r="F2267" s="9">
        <v>2983.9</v>
      </c>
      <c r="G2267" s="9">
        <v>1768.4</v>
      </c>
      <c r="H2267" s="9">
        <v>2788.6999999999989</v>
      </c>
      <c r="I2267" s="227">
        <v>2058.2999999999993</v>
      </c>
      <c r="J2267" s="9">
        <v>2426.0999999999985</v>
      </c>
      <c r="K2267" s="9">
        <v>1096.8999999999996</v>
      </c>
      <c r="M2267" s="72">
        <f t="shared" si="60"/>
        <v>16284.099999999997</v>
      </c>
      <c r="O2267" t="s">
        <v>339</v>
      </c>
      <c r="S2267" s="68"/>
      <c r="T2267" s="68"/>
      <c r="U2267" s="396"/>
      <c r="V2267" s="68"/>
      <c r="W2267" s="68"/>
    </row>
    <row r="2268" spans="1:23" ht="15">
      <c r="A2268" s="28" t="s">
        <v>20</v>
      </c>
      <c r="B2268" s="68" t="s">
        <v>23</v>
      </c>
      <c r="E2268" s="9">
        <v>1845.3</v>
      </c>
      <c r="F2268" s="227">
        <v>3803.7</v>
      </c>
      <c r="G2268" s="9">
        <v>1573.6</v>
      </c>
      <c r="H2268" s="9">
        <v>2844.9999999999982</v>
      </c>
      <c r="I2268" s="9">
        <v>1799.6000000000004</v>
      </c>
      <c r="J2268" s="9">
        <v>2446.5000000000036</v>
      </c>
      <c r="K2268" s="9">
        <v>1845.7999999999956</v>
      </c>
      <c r="M2268" s="72">
        <f t="shared" si="60"/>
        <v>16159.499999999998</v>
      </c>
      <c r="O2268" t="s">
        <v>298</v>
      </c>
      <c r="S2268" s="294"/>
      <c r="T2268" s="68"/>
      <c r="U2268" s="396"/>
      <c r="V2268" s="68"/>
      <c r="W2268" s="68"/>
    </row>
    <row r="2269" spans="1:23" ht="15">
      <c r="A2269" s="28" t="s">
        <v>22</v>
      </c>
      <c r="B2269" s="68" t="s">
        <v>141</v>
      </c>
      <c r="E2269" s="9" t="s">
        <v>284</v>
      </c>
      <c r="F2269" s="9">
        <v>2255.3000000000002</v>
      </c>
      <c r="G2269" s="227">
        <v>2481.3000000000002</v>
      </c>
      <c r="H2269" s="222">
        <v>3672.8500000000004</v>
      </c>
      <c r="I2269" s="9">
        <v>1422.6999999999953</v>
      </c>
      <c r="J2269" s="227">
        <v>3511.3500000000022</v>
      </c>
      <c r="K2269" s="9">
        <v>2359.0000000000018</v>
      </c>
      <c r="M2269" s="72">
        <f t="shared" si="60"/>
        <v>15702.5</v>
      </c>
      <c r="O2269" t="s">
        <v>3816</v>
      </c>
      <c r="S2269" s="68"/>
      <c r="T2269" s="68"/>
      <c r="U2269" s="396"/>
      <c r="V2269" s="68"/>
      <c r="W2269" s="68"/>
    </row>
    <row r="2270" spans="1:23" ht="15">
      <c r="A2270" s="28" t="s">
        <v>24</v>
      </c>
      <c r="B2270" s="68" t="s">
        <v>143</v>
      </c>
      <c r="E2270" s="9" t="s">
        <v>284</v>
      </c>
      <c r="F2270" s="223">
        <v>4200.5</v>
      </c>
      <c r="G2270" s="223">
        <v>3037.1</v>
      </c>
      <c r="H2270" s="9">
        <v>2455.4000000000033</v>
      </c>
      <c r="I2270" s="9">
        <v>1191.2999999999975</v>
      </c>
      <c r="J2270" s="9">
        <v>1836.4500000000062</v>
      </c>
      <c r="K2270" s="9">
        <v>2463.3999999999924</v>
      </c>
      <c r="M2270" s="72">
        <f t="shared" si="60"/>
        <v>15184.15</v>
      </c>
      <c r="O2270" t="s">
        <v>363</v>
      </c>
      <c r="R2270" s="21"/>
      <c r="S2270" s="294"/>
      <c r="T2270" s="68"/>
      <c r="U2270" s="397"/>
      <c r="V2270" s="68"/>
      <c r="W2270" s="68"/>
    </row>
    <row r="2271" spans="1:23" ht="15">
      <c r="A2271" s="28" t="s">
        <v>26</v>
      </c>
      <c r="B2271" s="68" t="s">
        <v>142</v>
      </c>
      <c r="E2271" s="9" t="s">
        <v>284</v>
      </c>
      <c r="F2271" s="9">
        <v>2850.7</v>
      </c>
      <c r="G2271" s="9">
        <v>1905.5</v>
      </c>
      <c r="H2271" s="9">
        <v>2631.8499999999985</v>
      </c>
      <c r="I2271" s="9">
        <v>1678.9999999999982</v>
      </c>
      <c r="J2271" s="9">
        <v>2828.4999999999982</v>
      </c>
      <c r="K2271" s="9">
        <v>2251.6000000000004</v>
      </c>
      <c r="M2271" s="72">
        <f t="shared" si="60"/>
        <v>14147.149999999994</v>
      </c>
      <c r="S2271" s="68"/>
      <c r="T2271" s="68"/>
      <c r="U2271" s="396"/>
      <c r="V2271" s="68"/>
      <c r="W2271" s="68"/>
    </row>
    <row r="2272" spans="1:23" ht="15">
      <c r="A2272" s="28" t="s">
        <v>28</v>
      </c>
      <c r="B2272" s="68" t="s">
        <v>6</v>
      </c>
      <c r="E2272" s="9">
        <v>2155.1</v>
      </c>
      <c r="F2272" s="227">
        <v>3844.1</v>
      </c>
      <c r="G2272" s="9">
        <v>2400.8000000000002</v>
      </c>
      <c r="H2272" s="9">
        <v>2078.2499999999964</v>
      </c>
      <c r="I2272" s="9">
        <v>787.40000000000146</v>
      </c>
      <c r="J2272" s="9">
        <v>2795.8999999999996</v>
      </c>
      <c r="K2272" s="9" t="s">
        <v>284</v>
      </c>
      <c r="M2272" s="72">
        <f t="shared" si="60"/>
        <v>14061.549999999997</v>
      </c>
      <c r="O2272" t="s">
        <v>303</v>
      </c>
      <c r="S2272" s="294"/>
      <c r="T2272" s="68"/>
      <c r="U2272" s="397"/>
      <c r="V2272" s="68"/>
      <c r="W2272" s="68"/>
    </row>
    <row r="2273" spans="1:23" ht="15">
      <c r="A2273" s="28" t="s">
        <v>30</v>
      </c>
      <c r="B2273" s="68" t="s">
        <v>1</v>
      </c>
      <c r="E2273" s="9">
        <v>2068.9</v>
      </c>
      <c r="F2273" s="9">
        <v>3056.9</v>
      </c>
      <c r="G2273" s="227">
        <v>2425.1</v>
      </c>
      <c r="H2273" s="9">
        <v>2296.2999999999956</v>
      </c>
      <c r="I2273" s="9">
        <v>994.09999999999854</v>
      </c>
      <c r="J2273" s="9">
        <v>1865.3000000000011</v>
      </c>
      <c r="K2273" s="9">
        <v>1183.5999999999967</v>
      </c>
      <c r="M2273" s="72">
        <f t="shared" si="60"/>
        <v>13890.199999999992</v>
      </c>
      <c r="O2273" t="s">
        <v>299</v>
      </c>
      <c r="S2273" s="68"/>
      <c r="T2273" s="68"/>
      <c r="U2273" s="396"/>
      <c r="V2273" s="68"/>
      <c r="W2273" s="68"/>
    </row>
    <row r="2274" spans="1:23" ht="15">
      <c r="A2274" s="28" t="s">
        <v>32</v>
      </c>
      <c r="B2274" s="68" t="s">
        <v>19</v>
      </c>
      <c r="E2274" s="9">
        <v>2144.4</v>
      </c>
      <c r="F2274" s="9">
        <v>3293.4</v>
      </c>
      <c r="G2274" s="9">
        <v>1736.9</v>
      </c>
      <c r="H2274" s="9">
        <v>2386.3999999999996</v>
      </c>
      <c r="I2274" s="224">
        <v>2558.2000000000007</v>
      </c>
      <c r="J2274" s="9">
        <v>1677.6999999999989</v>
      </c>
      <c r="K2274" s="9" t="s">
        <v>284</v>
      </c>
      <c r="M2274" s="72">
        <f t="shared" si="60"/>
        <v>13797</v>
      </c>
      <c r="O2274" t="s">
        <v>287</v>
      </c>
      <c r="R2274" s="21" t="s">
        <v>1982</v>
      </c>
      <c r="S2274" s="294"/>
      <c r="T2274" s="68"/>
      <c r="U2274" s="396"/>
      <c r="V2274" s="68"/>
      <c r="W2274" s="68"/>
    </row>
    <row r="2275" spans="1:23" ht="15">
      <c r="A2275" s="28" t="s">
        <v>34</v>
      </c>
      <c r="B2275" s="68" t="s">
        <v>13</v>
      </c>
      <c r="E2275" s="227">
        <v>2300.3000000000002</v>
      </c>
      <c r="F2275" s="9">
        <v>2159.1999999999998</v>
      </c>
      <c r="G2275" s="9">
        <v>2222.1999999999998</v>
      </c>
      <c r="H2275" s="9">
        <v>1811.9999999999945</v>
      </c>
      <c r="I2275" s="9">
        <v>1359.9000000000033</v>
      </c>
      <c r="J2275" s="9">
        <v>1106.899999999996</v>
      </c>
      <c r="K2275" s="9">
        <v>2231.4999999999964</v>
      </c>
      <c r="M2275" s="72">
        <f t="shared" si="60"/>
        <v>13191.999999999989</v>
      </c>
      <c r="O2275" t="s">
        <v>299</v>
      </c>
      <c r="S2275" s="294"/>
      <c r="T2275" s="68"/>
      <c r="U2275" s="396"/>
      <c r="V2275" s="68"/>
      <c r="W2275" s="68"/>
    </row>
    <row r="2276" spans="1:23" ht="15">
      <c r="A2276" s="28" t="s">
        <v>36</v>
      </c>
      <c r="B2276" s="68" t="s">
        <v>154</v>
      </c>
      <c r="E2276" s="9" t="s">
        <v>284</v>
      </c>
      <c r="F2276" s="9" t="s">
        <v>284</v>
      </c>
      <c r="G2276" s="9">
        <v>2210.1999999999998</v>
      </c>
      <c r="H2276" s="227">
        <v>3390.7500000000018</v>
      </c>
      <c r="I2276" s="9">
        <v>1625.7999999999956</v>
      </c>
      <c r="J2276" s="9">
        <v>3206.1499999999942</v>
      </c>
      <c r="K2276" s="9">
        <v>2070.4999999999964</v>
      </c>
      <c r="M2276" s="72">
        <f t="shared" si="60"/>
        <v>12503.399999999987</v>
      </c>
      <c r="O2276" t="s">
        <v>298</v>
      </c>
      <c r="S2276" s="294"/>
      <c r="T2276" s="68"/>
      <c r="U2276" s="397"/>
      <c r="V2276" s="68"/>
      <c r="W2276" s="68"/>
    </row>
    <row r="2277" spans="1:23" ht="15">
      <c r="A2277" s="28" t="s">
        <v>38</v>
      </c>
      <c r="B2277" s="68" t="s">
        <v>155</v>
      </c>
      <c r="E2277" s="9" t="s">
        <v>284</v>
      </c>
      <c r="F2277" s="9" t="s">
        <v>284</v>
      </c>
      <c r="G2277" s="9">
        <v>1780.9</v>
      </c>
      <c r="H2277" s="9">
        <v>1976.4000000000051</v>
      </c>
      <c r="I2277" s="9">
        <v>1912.9999999999927</v>
      </c>
      <c r="J2277" s="227">
        <v>3635.4499999999971</v>
      </c>
      <c r="K2277" s="9">
        <v>2671.9999999999964</v>
      </c>
      <c r="M2277" s="72">
        <f t="shared" si="60"/>
        <v>11977.749999999991</v>
      </c>
      <c r="O2277" t="s">
        <v>289</v>
      </c>
      <c r="S2277" s="235"/>
      <c r="T2277" s="68"/>
      <c r="U2277" s="396"/>
      <c r="V2277" s="68"/>
      <c r="W2277" s="68"/>
    </row>
    <row r="2278" spans="1:23" ht="15">
      <c r="A2278" s="28" t="s">
        <v>145</v>
      </c>
      <c r="B2278" s="68" t="s">
        <v>35</v>
      </c>
      <c r="E2278" s="227">
        <v>2634.9</v>
      </c>
      <c r="F2278" s="227">
        <v>3488.9</v>
      </c>
      <c r="G2278" s="9">
        <v>1874.7</v>
      </c>
      <c r="H2278" s="9">
        <v>2279.4999999999982</v>
      </c>
      <c r="I2278" s="9">
        <v>1413.4000000000033</v>
      </c>
      <c r="J2278" s="9" t="s">
        <v>284</v>
      </c>
      <c r="K2278" s="9" t="s">
        <v>284</v>
      </c>
      <c r="L2278" s="74"/>
      <c r="M2278" s="72">
        <f t="shared" si="60"/>
        <v>11691.400000000001</v>
      </c>
      <c r="O2278" t="s">
        <v>340</v>
      </c>
      <c r="S2278" s="68"/>
      <c r="T2278" s="68"/>
      <c r="U2278" s="397"/>
      <c r="V2278" s="68"/>
      <c r="W2278" s="68"/>
    </row>
    <row r="2279" spans="1:23" ht="15">
      <c r="A2279" s="28" t="s">
        <v>146</v>
      </c>
      <c r="B2279" s="68" t="s">
        <v>162</v>
      </c>
      <c r="E2279" s="9" t="s">
        <v>284</v>
      </c>
      <c r="F2279" s="9" t="s">
        <v>284</v>
      </c>
      <c r="G2279" s="9">
        <v>2099.6</v>
      </c>
      <c r="H2279" s="9">
        <v>2368.2000000000025</v>
      </c>
      <c r="I2279" s="9">
        <v>1108.7999999999975</v>
      </c>
      <c r="J2279" s="9">
        <v>2405</v>
      </c>
      <c r="K2279" s="227">
        <v>3193.2000000000025</v>
      </c>
      <c r="M2279" s="72">
        <f t="shared" si="60"/>
        <v>11174.800000000003</v>
      </c>
      <c r="O2279" t="s">
        <v>303</v>
      </c>
      <c r="S2279" s="294"/>
      <c r="T2279" s="68"/>
      <c r="U2279" s="396"/>
      <c r="V2279" s="68"/>
      <c r="W2279" s="68"/>
    </row>
    <row r="2280" spans="1:23" ht="15">
      <c r="A2280" s="28" t="s">
        <v>147</v>
      </c>
      <c r="B2280" s="68" t="s">
        <v>850</v>
      </c>
      <c r="E2280" s="9" t="s">
        <v>284</v>
      </c>
      <c r="F2280" s="9" t="s">
        <v>284</v>
      </c>
      <c r="G2280" s="9" t="s">
        <v>284</v>
      </c>
      <c r="H2280" s="227">
        <v>3522.0999999999985</v>
      </c>
      <c r="I2280" s="9">
        <v>1702.4000000000051</v>
      </c>
      <c r="J2280" s="9">
        <v>2804.2999999999993</v>
      </c>
      <c r="K2280" s="9">
        <v>3089.3999999999996</v>
      </c>
      <c r="M2280" s="72">
        <f t="shared" si="60"/>
        <v>11118.200000000003</v>
      </c>
      <c r="O2280" t="s">
        <v>289</v>
      </c>
      <c r="S2280" s="68"/>
      <c r="T2280" s="68"/>
      <c r="U2280" s="396"/>
      <c r="V2280" s="68"/>
      <c r="W2280" s="68"/>
    </row>
    <row r="2281" spans="1:23" ht="15">
      <c r="A2281" s="28" t="s">
        <v>151</v>
      </c>
      <c r="B2281" s="68" t="s">
        <v>144</v>
      </c>
      <c r="E2281" s="9" t="s">
        <v>284</v>
      </c>
      <c r="F2281" s="9">
        <v>2386.1999999999998</v>
      </c>
      <c r="G2281" s="9">
        <v>1715.9</v>
      </c>
      <c r="H2281" s="9">
        <v>1977.9999999999973</v>
      </c>
      <c r="I2281" s="9">
        <v>890.40000000000146</v>
      </c>
      <c r="J2281" s="9">
        <v>1346.6999999999989</v>
      </c>
      <c r="K2281" s="9">
        <v>1945.7999999999975</v>
      </c>
      <c r="M2281" s="72">
        <f t="shared" si="60"/>
        <v>10262.999999999995</v>
      </c>
      <c r="S2281" s="294"/>
      <c r="T2281" s="68"/>
      <c r="U2281" s="396"/>
      <c r="V2281" s="68"/>
      <c r="W2281" s="68"/>
    </row>
    <row r="2282" spans="1:23" ht="15">
      <c r="A2282" s="28" t="s">
        <v>157</v>
      </c>
      <c r="B2282" s="68" t="s">
        <v>854</v>
      </c>
      <c r="E2282" s="9" t="s">
        <v>284</v>
      </c>
      <c r="F2282" s="9" t="s">
        <v>284</v>
      </c>
      <c r="G2282" s="9" t="s">
        <v>284</v>
      </c>
      <c r="H2282" s="9">
        <v>2214.6999999999953</v>
      </c>
      <c r="I2282" s="9">
        <v>1393.0000000000018</v>
      </c>
      <c r="J2282" s="227">
        <v>3333.4000000000015</v>
      </c>
      <c r="K2282" s="9">
        <v>3046.2500000000073</v>
      </c>
      <c r="M2282" s="72">
        <f t="shared" si="60"/>
        <v>9987.3500000000058</v>
      </c>
      <c r="O2282" t="s">
        <v>294</v>
      </c>
      <c r="S2282" s="68"/>
      <c r="T2282" s="68"/>
      <c r="U2282" s="396"/>
      <c r="V2282" s="68"/>
      <c r="W2282" s="68"/>
    </row>
    <row r="2283" spans="1:23" ht="15">
      <c r="A2283" s="28" t="s">
        <v>159</v>
      </c>
      <c r="B2283" s="68" t="s">
        <v>819</v>
      </c>
      <c r="E2283" s="9" t="s">
        <v>284</v>
      </c>
      <c r="F2283" s="9" t="s">
        <v>284</v>
      </c>
      <c r="G2283" s="9" t="s">
        <v>284</v>
      </c>
      <c r="H2283" s="9">
        <v>2595.7999999999993</v>
      </c>
      <c r="I2283" s="9">
        <v>1126.3999999999996</v>
      </c>
      <c r="J2283" s="9">
        <v>3202.0500000000011</v>
      </c>
      <c r="K2283" s="9">
        <v>2894.4999999999982</v>
      </c>
      <c r="M2283" s="72">
        <f t="shared" si="60"/>
        <v>9818.7499999999982</v>
      </c>
      <c r="S2283" s="294"/>
      <c r="T2283" s="68"/>
      <c r="U2283" s="396"/>
      <c r="V2283" s="68"/>
      <c r="W2283" s="68"/>
    </row>
    <row r="2284" spans="1:23" ht="15">
      <c r="A2284" s="28" t="s">
        <v>160</v>
      </c>
      <c r="B2284" s="68" t="s">
        <v>153</v>
      </c>
      <c r="E2284" s="9" t="s">
        <v>284</v>
      </c>
      <c r="F2284" s="9" t="s">
        <v>284</v>
      </c>
      <c r="G2284" s="9">
        <v>2291.6</v>
      </c>
      <c r="H2284" s="9">
        <v>2488.7000000000025</v>
      </c>
      <c r="I2284" s="9">
        <v>750.600000000004</v>
      </c>
      <c r="J2284" s="9">
        <v>2925.6000000000004</v>
      </c>
      <c r="K2284" s="9">
        <v>1332.9000000000015</v>
      </c>
      <c r="M2284" s="72">
        <f t="shared" si="60"/>
        <v>9789.4000000000087</v>
      </c>
      <c r="S2284" s="294"/>
      <c r="T2284" s="68"/>
      <c r="U2284" s="396"/>
      <c r="V2284" s="68"/>
      <c r="W2284" s="68"/>
    </row>
    <row r="2285" spans="1:23" ht="15">
      <c r="A2285" s="28" t="s">
        <v>161</v>
      </c>
      <c r="B2285" s="68" t="s">
        <v>4</v>
      </c>
      <c r="E2285" s="9">
        <v>2106.6999999999998</v>
      </c>
      <c r="F2285" s="9">
        <v>2734.2</v>
      </c>
      <c r="G2285" s="9">
        <v>1989.2</v>
      </c>
      <c r="H2285" s="9">
        <v>1501.5499999999956</v>
      </c>
      <c r="I2285" s="9">
        <v>1209.1000000000004</v>
      </c>
      <c r="J2285" s="9" t="s">
        <v>284</v>
      </c>
      <c r="K2285" s="9" t="s">
        <v>284</v>
      </c>
      <c r="L2285" s="74"/>
      <c r="M2285" s="72">
        <f t="shared" si="60"/>
        <v>9540.7499999999945</v>
      </c>
      <c r="S2285" s="294"/>
      <c r="T2285" s="68"/>
      <c r="U2285" s="396"/>
      <c r="V2285" s="68"/>
      <c r="W2285" s="68"/>
    </row>
    <row r="2286" spans="1:23" ht="15">
      <c r="A2286" s="28" t="s">
        <v>163</v>
      </c>
      <c r="B2286" s="68" t="s">
        <v>29</v>
      </c>
      <c r="E2286" s="227">
        <v>2480.3000000000002</v>
      </c>
      <c r="F2286" s="9">
        <v>3422</v>
      </c>
      <c r="G2286" s="227">
        <v>2560.9</v>
      </c>
      <c r="H2286" s="9" t="s">
        <v>284</v>
      </c>
      <c r="I2286" s="9" t="s">
        <v>284</v>
      </c>
      <c r="J2286" s="9">
        <v>827.20000000000255</v>
      </c>
      <c r="K2286" s="9" t="s">
        <v>284</v>
      </c>
      <c r="M2286" s="72">
        <f t="shared" si="60"/>
        <v>9290.4000000000033</v>
      </c>
      <c r="O2286" t="s">
        <v>311</v>
      </c>
      <c r="S2286" s="68"/>
      <c r="T2286" s="68"/>
      <c r="U2286" s="396"/>
      <c r="V2286" s="68"/>
      <c r="W2286" s="68"/>
    </row>
    <row r="2287" spans="1:23" ht="15">
      <c r="A2287" s="28" t="s">
        <v>280</v>
      </c>
      <c r="B2287" s="68" t="s">
        <v>871</v>
      </c>
      <c r="E2287" s="9" t="s">
        <v>284</v>
      </c>
      <c r="F2287" s="9" t="s">
        <v>284</v>
      </c>
      <c r="G2287" s="9" t="s">
        <v>284</v>
      </c>
      <c r="H2287" s="9">
        <v>2436.0999999999985</v>
      </c>
      <c r="I2287" s="9">
        <v>875.40000000000327</v>
      </c>
      <c r="J2287" s="227">
        <v>3284.5999999999985</v>
      </c>
      <c r="K2287" s="9">
        <v>2692.6000000000004</v>
      </c>
      <c r="M2287" s="72">
        <f t="shared" si="60"/>
        <v>9288.7000000000007</v>
      </c>
      <c r="O2287" t="s">
        <v>299</v>
      </c>
      <c r="S2287" s="68"/>
      <c r="T2287" s="68"/>
      <c r="U2287" s="396"/>
      <c r="V2287" s="68"/>
      <c r="W2287" s="68"/>
    </row>
    <row r="2288" spans="1:23" ht="15">
      <c r="A2288" s="28" t="s">
        <v>281</v>
      </c>
      <c r="B2288" s="68" t="s">
        <v>842</v>
      </c>
      <c r="E2288" s="9" t="s">
        <v>284</v>
      </c>
      <c r="F2288" s="9" t="s">
        <v>284</v>
      </c>
      <c r="G2288" s="9" t="s">
        <v>284</v>
      </c>
      <c r="H2288" s="9">
        <v>2774.0999999999985</v>
      </c>
      <c r="I2288" s="9">
        <v>1190.2000000000007</v>
      </c>
      <c r="J2288" s="9">
        <v>2125.6999999999971</v>
      </c>
      <c r="K2288" s="227">
        <v>3166.7000000000016</v>
      </c>
      <c r="M2288" s="72">
        <f t="shared" si="60"/>
        <v>9256.6999999999971</v>
      </c>
      <c r="O2288" t="s">
        <v>293</v>
      </c>
      <c r="S2288" s="235"/>
      <c r="T2288" s="68"/>
      <c r="U2288" s="396"/>
      <c r="V2288" s="68"/>
      <c r="W2288" s="68"/>
    </row>
    <row r="2289" spans="1:23" ht="15">
      <c r="A2289" s="28" t="s">
        <v>282</v>
      </c>
      <c r="B2289" s="68" t="s">
        <v>820</v>
      </c>
      <c r="E2289" s="9" t="s">
        <v>284</v>
      </c>
      <c r="F2289" s="9" t="s">
        <v>284</v>
      </c>
      <c r="G2289" s="9" t="s">
        <v>284</v>
      </c>
      <c r="H2289" s="9">
        <v>1971.3000000000029</v>
      </c>
      <c r="I2289" s="9">
        <v>1932.0000000000036</v>
      </c>
      <c r="J2289" s="9">
        <v>3156.0999999999985</v>
      </c>
      <c r="K2289" s="9">
        <v>2156.600000000004</v>
      </c>
      <c r="M2289" s="72">
        <f t="shared" ref="M2289:M2320" si="61">SUM(E2289:K2289)</f>
        <v>9216.0000000000091</v>
      </c>
      <c r="S2289" s="68"/>
      <c r="T2289" s="68"/>
      <c r="U2289" s="396"/>
      <c r="V2289" s="68"/>
      <c r="W2289" s="68"/>
    </row>
    <row r="2290" spans="1:23" ht="15">
      <c r="A2290" s="28" t="s">
        <v>283</v>
      </c>
      <c r="B2290" s="68" t="s">
        <v>835</v>
      </c>
      <c r="E2290" s="9" t="s">
        <v>284</v>
      </c>
      <c r="F2290" s="9" t="s">
        <v>284</v>
      </c>
      <c r="G2290" s="9" t="s">
        <v>284</v>
      </c>
      <c r="H2290" s="9">
        <v>2722.2999999999984</v>
      </c>
      <c r="I2290" s="9">
        <v>1743.5000000000018</v>
      </c>
      <c r="J2290" s="9">
        <v>2851</v>
      </c>
      <c r="K2290" s="9">
        <v>1748.1000000000022</v>
      </c>
      <c r="M2290" s="72">
        <f t="shared" si="61"/>
        <v>9064.9000000000015</v>
      </c>
      <c r="S2290" s="294"/>
      <c r="T2290" s="68"/>
      <c r="U2290" s="396"/>
      <c r="V2290" s="68"/>
      <c r="W2290" s="68"/>
    </row>
    <row r="2291" spans="1:23" ht="15">
      <c r="A2291" s="28" t="s">
        <v>806</v>
      </c>
      <c r="B2291" s="28" t="s">
        <v>804</v>
      </c>
      <c r="E2291" s="9" t="s">
        <v>284</v>
      </c>
      <c r="F2291" s="9" t="s">
        <v>284</v>
      </c>
      <c r="G2291" s="9" t="s">
        <v>284</v>
      </c>
      <c r="H2291" s="9">
        <v>1733.1000000000058</v>
      </c>
      <c r="I2291" s="9">
        <v>1662.0000000000055</v>
      </c>
      <c r="J2291" s="9">
        <v>2455.2499999999982</v>
      </c>
      <c r="K2291" s="9">
        <v>2947.5999999999985</v>
      </c>
      <c r="M2291" s="72">
        <f t="shared" si="61"/>
        <v>8797.950000000008</v>
      </c>
      <c r="S2291" s="68"/>
      <c r="T2291" s="68"/>
      <c r="U2291" s="396"/>
      <c r="V2291" s="68"/>
      <c r="W2291" s="68"/>
    </row>
    <row r="2292" spans="1:23" ht="15">
      <c r="A2292" s="28" t="s">
        <v>807</v>
      </c>
      <c r="B2292" s="28" t="s">
        <v>805</v>
      </c>
      <c r="E2292" s="9" t="s">
        <v>284</v>
      </c>
      <c r="F2292" s="9" t="s">
        <v>284</v>
      </c>
      <c r="G2292" s="9" t="s">
        <v>284</v>
      </c>
      <c r="H2292" s="9">
        <v>2245.4000000000015</v>
      </c>
      <c r="I2292" s="9">
        <v>1437.7000000000007</v>
      </c>
      <c r="J2292" s="9">
        <v>2011.1999999999953</v>
      </c>
      <c r="K2292" s="9">
        <v>2894.2000000000025</v>
      </c>
      <c r="M2292" s="72">
        <f t="shared" si="61"/>
        <v>8588.5</v>
      </c>
      <c r="S2292" s="28"/>
      <c r="T2292" s="68"/>
      <c r="U2292" s="397"/>
      <c r="V2292" s="68"/>
      <c r="W2292" s="68"/>
    </row>
    <row r="2293" spans="1:23" ht="15">
      <c r="A2293" s="28" t="s">
        <v>808</v>
      </c>
      <c r="B2293" s="68" t="s">
        <v>156</v>
      </c>
      <c r="E2293" s="9" t="s">
        <v>284</v>
      </c>
      <c r="F2293" s="9" t="s">
        <v>284</v>
      </c>
      <c r="G2293" s="9">
        <v>1507.8</v>
      </c>
      <c r="H2293" s="9">
        <v>1530.1999999999989</v>
      </c>
      <c r="I2293" s="9">
        <v>1432.2000000000044</v>
      </c>
      <c r="J2293" s="9">
        <v>1630.100000000004</v>
      </c>
      <c r="K2293" s="9">
        <v>2411.2000000000007</v>
      </c>
      <c r="M2293" s="72">
        <f t="shared" si="61"/>
        <v>8511.5000000000073</v>
      </c>
      <c r="S2293" s="68"/>
      <c r="T2293" s="68"/>
      <c r="U2293" s="396"/>
      <c r="V2293" s="68"/>
      <c r="W2293" s="68"/>
    </row>
    <row r="2294" spans="1:23" ht="15">
      <c r="A2294" s="28" t="s">
        <v>810</v>
      </c>
      <c r="B2294" s="68" t="s">
        <v>824</v>
      </c>
      <c r="E2294" s="9" t="s">
        <v>284</v>
      </c>
      <c r="F2294" s="9" t="s">
        <v>284</v>
      </c>
      <c r="G2294" s="9" t="s">
        <v>284</v>
      </c>
      <c r="H2294" s="9">
        <v>2153.0999999999967</v>
      </c>
      <c r="I2294" s="9">
        <v>647.00000000000182</v>
      </c>
      <c r="J2294" s="9">
        <v>2761.600000000004</v>
      </c>
      <c r="K2294" s="9">
        <v>2824.3999999999978</v>
      </c>
      <c r="M2294" s="72">
        <f t="shared" si="61"/>
        <v>8386.1</v>
      </c>
      <c r="S2294" s="294"/>
      <c r="T2294" s="68"/>
      <c r="U2294" s="397"/>
      <c r="V2294" s="68"/>
      <c r="W2294" s="68"/>
    </row>
    <row r="2295" spans="1:23" ht="15">
      <c r="A2295" s="28" t="s">
        <v>816</v>
      </c>
      <c r="B2295" s="68" t="s">
        <v>849</v>
      </c>
      <c r="E2295" s="9" t="s">
        <v>284</v>
      </c>
      <c r="F2295" s="9" t="s">
        <v>284</v>
      </c>
      <c r="G2295" s="9" t="s">
        <v>284</v>
      </c>
      <c r="H2295" s="9">
        <v>2320.4000000000033</v>
      </c>
      <c r="I2295" s="9">
        <v>1711.1999999999971</v>
      </c>
      <c r="J2295" s="9">
        <v>2348.8999999999996</v>
      </c>
      <c r="K2295" s="9">
        <v>1918.4999999999945</v>
      </c>
      <c r="M2295" s="72">
        <f t="shared" si="61"/>
        <v>8298.9999999999945</v>
      </c>
      <c r="S2295" s="294"/>
      <c r="T2295" s="68"/>
      <c r="U2295" s="397"/>
      <c r="V2295" s="68"/>
      <c r="W2295" s="68"/>
    </row>
    <row r="2296" spans="1:23" ht="15">
      <c r="A2296" s="28" t="s">
        <v>818</v>
      </c>
      <c r="B2296" s="68" t="s">
        <v>826</v>
      </c>
      <c r="E2296" s="9" t="s">
        <v>284</v>
      </c>
      <c r="F2296" s="9" t="s">
        <v>284</v>
      </c>
      <c r="G2296" s="9" t="s">
        <v>284</v>
      </c>
      <c r="H2296" s="9">
        <v>2068.8999999999996</v>
      </c>
      <c r="I2296" s="9">
        <v>1541.3499999999985</v>
      </c>
      <c r="J2296" s="9">
        <v>2566.9000000000051</v>
      </c>
      <c r="K2296" s="9">
        <v>1974.1999999999971</v>
      </c>
      <c r="M2296" s="72">
        <f t="shared" si="61"/>
        <v>8151.35</v>
      </c>
      <c r="S2296" s="235"/>
      <c r="T2296" s="68"/>
      <c r="U2296" s="397"/>
      <c r="V2296" s="68"/>
      <c r="W2296" s="68"/>
    </row>
    <row r="2297" spans="1:23" ht="15">
      <c r="A2297" s="28" t="s">
        <v>821</v>
      </c>
      <c r="B2297" s="68" t="s">
        <v>833</v>
      </c>
      <c r="E2297" s="9" t="s">
        <v>284</v>
      </c>
      <c r="F2297" s="9" t="s">
        <v>284</v>
      </c>
      <c r="G2297" s="9" t="s">
        <v>284</v>
      </c>
      <c r="H2297" s="9">
        <v>1784.7500000000018</v>
      </c>
      <c r="I2297" s="9">
        <v>490.90000000000327</v>
      </c>
      <c r="J2297" s="9">
        <v>3058.7999999999993</v>
      </c>
      <c r="K2297" s="9">
        <v>2725.8000000000011</v>
      </c>
      <c r="M2297" s="72">
        <f t="shared" si="61"/>
        <v>8060.2500000000055</v>
      </c>
      <c r="S2297" s="68"/>
      <c r="T2297" s="68"/>
      <c r="U2297" s="397"/>
      <c r="V2297" s="68"/>
      <c r="W2297" s="68"/>
    </row>
    <row r="2298" spans="1:23" ht="15">
      <c r="A2298" s="28" t="s">
        <v>822</v>
      </c>
      <c r="B2298" s="240" t="s">
        <v>1842</v>
      </c>
      <c r="C2298" s="3"/>
      <c r="D2298" s="3"/>
      <c r="E2298" s="9" t="s">
        <v>284</v>
      </c>
      <c r="F2298" s="9" t="s">
        <v>284</v>
      </c>
      <c r="G2298" s="9" t="s">
        <v>284</v>
      </c>
      <c r="H2298" s="9" t="s">
        <v>284</v>
      </c>
      <c r="I2298" s="9">
        <v>839.40000000000146</v>
      </c>
      <c r="J2298" s="227">
        <v>3513.9999999999964</v>
      </c>
      <c r="K2298" s="224">
        <v>3580.8999999999996</v>
      </c>
      <c r="M2298" s="72">
        <f t="shared" si="61"/>
        <v>7934.2999999999975</v>
      </c>
      <c r="O2298" t="s">
        <v>330</v>
      </c>
      <c r="R2298" s="21" t="s">
        <v>1982</v>
      </c>
      <c r="S2298" s="68"/>
      <c r="T2298" s="68"/>
      <c r="U2298" s="396"/>
      <c r="V2298" s="68"/>
      <c r="W2298" s="68"/>
    </row>
    <row r="2299" spans="1:23" ht="15">
      <c r="A2299" s="28" t="s">
        <v>825</v>
      </c>
      <c r="B2299" s="68" t="s">
        <v>817</v>
      </c>
      <c r="E2299" s="9" t="s">
        <v>284</v>
      </c>
      <c r="F2299" s="9" t="s">
        <v>284</v>
      </c>
      <c r="G2299" s="9" t="s">
        <v>284</v>
      </c>
      <c r="H2299" s="9">
        <v>2794.4000000000087</v>
      </c>
      <c r="I2299" s="9">
        <v>414.29999999999563</v>
      </c>
      <c r="J2299" s="9">
        <v>1392</v>
      </c>
      <c r="K2299" s="227">
        <v>3093.7999999999993</v>
      </c>
      <c r="M2299" s="72">
        <f t="shared" si="61"/>
        <v>7694.5000000000036</v>
      </c>
      <c r="O2299" t="s">
        <v>299</v>
      </c>
      <c r="S2299" s="294"/>
      <c r="T2299" s="68"/>
      <c r="U2299" s="396"/>
      <c r="V2299" s="68"/>
      <c r="W2299" s="68"/>
    </row>
    <row r="2300" spans="1:23" ht="15">
      <c r="A2300" s="28" t="s">
        <v>827</v>
      </c>
      <c r="B2300" s="68" t="s">
        <v>867</v>
      </c>
      <c r="E2300" s="9" t="s">
        <v>284</v>
      </c>
      <c r="F2300" s="9" t="s">
        <v>284</v>
      </c>
      <c r="G2300" s="9" t="s">
        <v>284</v>
      </c>
      <c r="H2300" s="9">
        <v>1178.2000000000007</v>
      </c>
      <c r="I2300" s="9">
        <v>1697.0999999999967</v>
      </c>
      <c r="J2300" s="9">
        <v>3150.8999999999996</v>
      </c>
      <c r="K2300" s="9">
        <v>1531.2999999999975</v>
      </c>
      <c r="M2300" s="72">
        <f t="shared" si="61"/>
        <v>7557.4999999999945</v>
      </c>
      <c r="S2300" s="294"/>
      <c r="T2300" s="68"/>
      <c r="U2300" s="397"/>
      <c r="V2300" s="68"/>
      <c r="W2300" s="68"/>
    </row>
    <row r="2301" spans="1:23" ht="15">
      <c r="A2301" s="28" t="s">
        <v>832</v>
      </c>
      <c r="B2301" s="68" t="s">
        <v>834</v>
      </c>
      <c r="E2301" s="9" t="s">
        <v>284</v>
      </c>
      <c r="F2301" s="9" t="s">
        <v>284</v>
      </c>
      <c r="G2301" s="9" t="s">
        <v>284</v>
      </c>
      <c r="H2301" s="9">
        <v>1745.7999999999975</v>
      </c>
      <c r="I2301" s="222">
        <v>2219.1999999999935</v>
      </c>
      <c r="J2301" s="9">
        <v>2954.5499999999938</v>
      </c>
      <c r="K2301" s="9">
        <v>615.09999999999854</v>
      </c>
      <c r="M2301" s="72">
        <f t="shared" si="61"/>
        <v>7534.6499999999833</v>
      </c>
      <c r="O2301" t="s">
        <v>306</v>
      </c>
      <c r="S2301" s="235"/>
      <c r="T2301" s="68"/>
      <c r="U2301" s="396"/>
      <c r="V2301" s="68"/>
      <c r="W2301" s="68"/>
    </row>
    <row r="2302" spans="1:23" ht="15">
      <c r="A2302" s="28" t="s">
        <v>836</v>
      </c>
      <c r="B2302" s="28" t="s">
        <v>799</v>
      </c>
      <c r="E2302" s="9" t="s">
        <v>284</v>
      </c>
      <c r="F2302" s="9" t="s">
        <v>284</v>
      </c>
      <c r="G2302" s="9" t="s">
        <v>284</v>
      </c>
      <c r="H2302" s="9">
        <v>2643.0000000000036</v>
      </c>
      <c r="I2302" s="9">
        <v>942.19999999999891</v>
      </c>
      <c r="J2302" s="9">
        <v>1842.4999999999973</v>
      </c>
      <c r="K2302" s="9">
        <v>1803.699999999998</v>
      </c>
      <c r="M2302" s="72">
        <f t="shared" si="61"/>
        <v>7231.3999999999978</v>
      </c>
      <c r="S2302" s="235"/>
      <c r="T2302" s="68"/>
      <c r="U2302" s="396"/>
      <c r="V2302" s="68"/>
      <c r="W2302" s="68"/>
    </row>
    <row r="2303" spans="1:23" ht="15">
      <c r="A2303" s="28" t="s">
        <v>837</v>
      </c>
      <c r="B2303" s="68" t="s">
        <v>861</v>
      </c>
      <c r="E2303" s="9" t="s">
        <v>284</v>
      </c>
      <c r="F2303" s="9" t="s">
        <v>284</v>
      </c>
      <c r="G2303" s="9" t="s">
        <v>284</v>
      </c>
      <c r="H2303" s="9">
        <v>1368.2999999999938</v>
      </c>
      <c r="I2303" s="9">
        <v>1908.7999999999993</v>
      </c>
      <c r="J2303" s="9">
        <v>2200.5999999999967</v>
      </c>
      <c r="K2303" s="9">
        <v>1588.6000000000004</v>
      </c>
      <c r="M2303" s="72">
        <f t="shared" si="61"/>
        <v>7066.2999999999902</v>
      </c>
      <c r="S2303" s="235"/>
      <c r="T2303" s="68"/>
      <c r="U2303" s="396"/>
      <c r="V2303" s="68"/>
      <c r="W2303" s="68"/>
    </row>
    <row r="2304" spans="1:23" ht="15">
      <c r="A2304" s="28" t="s">
        <v>838</v>
      </c>
      <c r="B2304" s="240" t="s">
        <v>1828</v>
      </c>
      <c r="C2304" s="3"/>
      <c r="D2304" s="3"/>
      <c r="E2304" s="9" t="s">
        <v>284</v>
      </c>
      <c r="F2304" s="9" t="s">
        <v>284</v>
      </c>
      <c r="G2304" s="9" t="s">
        <v>284</v>
      </c>
      <c r="H2304" s="9" t="s">
        <v>284</v>
      </c>
      <c r="I2304" s="227">
        <v>1934.600000000004</v>
      </c>
      <c r="J2304" s="9">
        <v>2607.4999999999982</v>
      </c>
      <c r="K2304" s="9">
        <v>2496.6000000000022</v>
      </c>
      <c r="M2304" s="72">
        <f t="shared" si="61"/>
        <v>7038.7000000000044</v>
      </c>
      <c r="O2304" t="s">
        <v>299</v>
      </c>
      <c r="S2304" s="294"/>
      <c r="T2304" s="68"/>
      <c r="U2304" s="397"/>
      <c r="V2304" s="68"/>
      <c r="W2304" s="68"/>
    </row>
    <row r="2305" spans="1:23" ht="15">
      <c r="A2305" s="28" t="s">
        <v>844</v>
      </c>
      <c r="B2305" s="240" t="s">
        <v>1836</v>
      </c>
      <c r="C2305" s="3"/>
      <c r="D2305" s="3"/>
      <c r="E2305" s="9" t="s">
        <v>284</v>
      </c>
      <c r="F2305" s="9" t="s">
        <v>284</v>
      </c>
      <c r="G2305" s="9" t="s">
        <v>284</v>
      </c>
      <c r="H2305" s="9" t="s">
        <v>284</v>
      </c>
      <c r="I2305" s="227">
        <v>2156.2000000000007</v>
      </c>
      <c r="J2305" s="9">
        <v>2476.6499999999996</v>
      </c>
      <c r="K2305" s="9">
        <v>2382.100000000004</v>
      </c>
      <c r="M2305" s="72">
        <f t="shared" si="61"/>
        <v>7014.9500000000044</v>
      </c>
      <c r="O2305" t="s">
        <v>289</v>
      </c>
      <c r="S2305" s="68"/>
      <c r="T2305" s="68"/>
      <c r="U2305" s="396"/>
      <c r="V2305" s="68"/>
      <c r="W2305" s="68"/>
    </row>
    <row r="2306" spans="1:23" ht="15">
      <c r="A2306" s="28" t="s">
        <v>852</v>
      </c>
      <c r="B2306" s="68" t="s">
        <v>809</v>
      </c>
      <c r="E2306" s="9" t="s">
        <v>284</v>
      </c>
      <c r="F2306" s="9" t="s">
        <v>284</v>
      </c>
      <c r="G2306" s="9" t="s">
        <v>284</v>
      </c>
      <c r="H2306" s="9">
        <v>1880.4999999999964</v>
      </c>
      <c r="I2306" s="9">
        <v>1331.4000000000015</v>
      </c>
      <c r="J2306" s="9">
        <v>2515.1000000000022</v>
      </c>
      <c r="K2306" s="9">
        <v>1068.2999999999975</v>
      </c>
      <c r="M2306" s="72">
        <f t="shared" si="61"/>
        <v>6795.2999999999975</v>
      </c>
      <c r="S2306" s="294"/>
      <c r="T2306" s="68"/>
      <c r="U2306" s="396"/>
      <c r="V2306" s="68"/>
      <c r="W2306" s="68"/>
    </row>
    <row r="2307" spans="1:23" ht="15">
      <c r="A2307" s="28" t="s">
        <v>856</v>
      </c>
      <c r="B2307" s="68" t="s">
        <v>158</v>
      </c>
      <c r="E2307" s="9" t="s">
        <v>284</v>
      </c>
      <c r="F2307" s="9" t="s">
        <v>284</v>
      </c>
      <c r="G2307" s="9">
        <v>2414.9</v>
      </c>
      <c r="H2307" s="9">
        <v>2070.3500000000022</v>
      </c>
      <c r="I2307" s="227">
        <v>2130.4999999999982</v>
      </c>
      <c r="J2307" s="9" t="s">
        <v>284</v>
      </c>
      <c r="K2307" s="9" t="s">
        <v>284</v>
      </c>
      <c r="L2307" s="74"/>
      <c r="M2307" s="72">
        <f t="shared" si="61"/>
        <v>6615.75</v>
      </c>
      <c r="O2307" t="s">
        <v>290</v>
      </c>
      <c r="S2307" s="68"/>
      <c r="T2307" s="68"/>
      <c r="U2307" s="397"/>
      <c r="V2307" s="68"/>
      <c r="W2307" s="68"/>
    </row>
    <row r="2308" spans="1:23" ht="15">
      <c r="A2308" s="28" t="s">
        <v>857</v>
      </c>
      <c r="B2308" s="240" t="s">
        <v>1834</v>
      </c>
      <c r="C2308" s="3"/>
      <c r="D2308" s="3"/>
      <c r="E2308" s="9" t="s">
        <v>284</v>
      </c>
      <c r="F2308" s="9" t="s">
        <v>284</v>
      </c>
      <c r="G2308" s="9" t="s">
        <v>284</v>
      </c>
      <c r="H2308" s="9" t="s">
        <v>284</v>
      </c>
      <c r="I2308" s="227">
        <v>1936.2999999999975</v>
      </c>
      <c r="J2308" s="9">
        <v>3066.2000000000007</v>
      </c>
      <c r="K2308" s="9">
        <v>1569.600000000004</v>
      </c>
      <c r="M2308" s="72">
        <f t="shared" si="61"/>
        <v>6572.1000000000022</v>
      </c>
      <c r="O2308" t="s">
        <v>294</v>
      </c>
      <c r="S2308" s="68"/>
      <c r="T2308" s="68"/>
      <c r="U2308" s="396"/>
      <c r="V2308" s="68"/>
      <c r="W2308" s="68"/>
    </row>
    <row r="2309" spans="1:23" ht="15">
      <c r="A2309" s="28" t="s">
        <v>858</v>
      </c>
      <c r="B2309" s="68" t="s">
        <v>853</v>
      </c>
      <c r="E2309" s="9" t="s">
        <v>284</v>
      </c>
      <c r="F2309" s="9" t="s">
        <v>284</v>
      </c>
      <c r="G2309" s="9" t="s">
        <v>284</v>
      </c>
      <c r="H2309" s="9">
        <v>1646.9999999999982</v>
      </c>
      <c r="I2309" s="9">
        <v>1114.2000000000007</v>
      </c>
      <c r="J2309" s="9">
        <v>1888.6000000000004</v>
      </c>
      <c r="K2309" s="9">
        <v>1846.100000000004</v>
      </c>
      <c r="M2309" s="72">
        <f t="shared" si="61"/>
        <v>6495.9000000000033</v>
      </c>
      <c r="S2309" s="68"/>
      <c r="T2309" s="68"/>
      <c r="U2309" s="396"/>
      <c r="V2309" s="68"/>
      <c r="W2309" s="68"/>
    </row>
    <row r="2310" spans="1:23" ht="15">
      <c r="A2310" s="28" t="s">
        <v>864</v>
      </c>
      <c r="B2310" s="294" t="s">
        <v>2236</v>
      </c>
      <c r="C2310" s="3"/>
      <c r="D2310" s="3"/>
      <c r="E2310" s="9" t="s">
        <v>284</v>
      </c>
      <c r="F2310" s="9" t="s">
        <v>284</v>
      </c>
      <c r="G2310" s="9" t="s">
        <v>284</v>
      </c>
      <c r="H2310" s="9" t="s">
        <v>284</v>
      </c>
      <c r="I2310" s="9" t="s">
        <v>284</v>
      </c>
      <c r="J2310" s="227">
        <v>3506.1999999999989</v>
      </c>
      <c r="K2310" s="9">
        <v>2941.7000000000025</v>
      </c>
      <c r="M2310" s="72">
        <f t="shared" si="61"/>
        <v>6447.9000000000015</v>
      </c>
      <c r="O2310" t="s">
        <v>298</v>
      </c>
      <c r="S2310" s="28"/>
      <c r="T2310" s="68"/>
      <c r="U2310" s="396"/>
      <c r="V2310" s="68"/>
      <c r="W2310" s="68"/>
    </row>
    <row r="2311" spans="1:23" ht="15">
      <c r="A2311" s="28" t="s">
        <v>865</v>
      </c>
      <c r="B2311" s="240" t="s">
        <v>1841</v>
      </c>
      <c r="C2311" s="3"/>
      <c r="D2311" s="3"/>
      <c r="E2311" s="9" t="s">
        <v>284</v>
      </c>
      <c r="F2311" s="9" t="s">
        <v>284</v>
      </c>
      <c r="G2311" s="9" t="s">
        <v>284</v>
      </c>
      <c r="H2311" s="9" t="s">
        <v>284</v>
      </c>
      <c r="I2311" s="9">
        <v>801.69999999999709</v>
      </c>
      <c r="J2311" s="9">
        <v>2440.0500000000011</v>
      </c>
      <c r="K2311" s="227">
        <v>3176.3999999999942</v>
      </c>
      <c r="M2311" s="72">
        <f t="shared" si="61"/>
        <v>6418.1499999999924</v>
      </c>
      <c r="O2311" t="s">
        <v>298</v>
      </c>
      <c r="S2311" s="68"/>
      <c r="T2311" s="68"/>
      <c r="U2311" s="396"/>
      <c r="V2311" s="68"/>
      <c r="W2311" s="68"/>
    </row>
    <row r="2312" spans="1:23" ht="15">
      <c r="A2312" s="28" t="s">
        <v>866</v>
      </c>
      <c r="B2312" s="68" t="s">
        <v>859</v>
      </c>
      <c r="E2312" s="9" t="s">
        <v>284</v>
      </c>
      <c r="F2312" s="9" t="s">
        <v>284</v>
      </c>
      <c r="G2312" s="9" t="s">
        <v>284</v>
      </c>
      <c r="H2312" s="9">
        <v>1344.5500000000047</v>
      </c>
      <c r="I2312" s="9">
        <v>1247.2000000000007</v>
      </c>
      <c r="J2312" s="9">
        <v>2439.8000000000011</v>
      </c>
      <c r="K2312" s="9">
        <v>1360.7999999999956</v>
      </c>
      <c r="M2312" s="72">
        <f t="shared" si="61"/>
        <v>6392.3500000000022</v>
      </c>
      <c r="S2312" s="235"/>
      <c r="T2312" s="68"/>
      <c r="U2312" s="396"/>
      <c r="V2312" s="68"/>
      <c r="W2312" s="68"/>
    </row>
    <row r="2313" spans="1:23" ht="15">
      <c r="A2313" s="28" t="s">
        <v>868</v>
      </c>
      <c r="B2313" s="240" t="s">
        <v>1838</v>
      </c>
      <c r="C2313" s="3"/>
      <c r="D2313" s="3"/>
      <c r="E2313" s="9" t="s">
        <v>284</v>
      </c>
      <c r="F2313" s="9" t="s">
        <v>284</v>
      </c>
      <c r="G2313" s="9" t="s">
        <v>284</v>
      </c>
      <c r="H2313" s="9" t="s">
        <v>284</v>
      </c>
      <c r="I2313" s="9">
        <v>1547.2000000000025</v>
      </c>
      <c r="J2313" s="9">
        <v>2246.4999999999982</v>
      </c>
      <c r="K2313" s="9">
        <v>2548.5999999999985</v>
      </c>
      <c r="M2313" s="72">
        <f t="shared" si="61"/>
        <v>6342.2999999999993</v>
      </c>
      <c r="S2313" s="68"/>
      <c r="T2313" s="68"/>
      <c r="U2313" s="396"/>
      <c r="V2313" s="68"/>
      <c r="W2313" s="68"/>
    </row>
    <row r="2314" spans="1:23" ht="15">
      <c r="A2314" s="28" t="s">
        <v>869</v>
      </c>
      <c r="B2314" s="294" t="s">
        <v>2225</v>
      </c>
      <c r="C2314" s="3"/>
      <c r="D2314" s="3"/>
      <c r="E2314" s="9" t="s">
        <v>284</v>
      </c>
      <c r="F2314" s="9" t="s">
        <v>284</v>
      </c>
      <c r="G2314" s="9" t="s">
        <v>284</v>
      </c>
      <c r="H2314" s="9" t="s">
        <v>284</v>
      </c>
      <c r="I2314" s="9" t="s">
        <v>284</v>
      </c>
      <c r="J2314" s="9">
        <v>3248.1999999999989</v>
      </c>
      <c r="K2314" s="9">
        <v>3025.1000000000022</v>
      </c>
      <c r="M2314" s="72">
        <f t="shared" si="61"/>
        <v>6273.3000000000011</v>
      </c>
      <c r="S2314" s="294"/>
      <c r="T2314" s="68"/>
      <c r="U2314" s="397"/>
      <c r="V2314" s="68"/>
      <c r="W2314" s="68"/>
    </row>
    <row r="2315" spans="1:23" ht="15">
      <c r="A2315" s="28" t="s">
        <v>870</v>
      </c>
      <c r="B2315" s="294" t="s">
        <v>2223</v>
      </c>
      <c r="C2315" s="3"/>
      <c r="D2315" s="3"/>
      <c r="E2315" s="9" t="s">
        <v>284</v>
      </c>
      <c r="F2315" s="9" t="s">
        <v>284</v>
      </c>
      <c r="G2315" s="9" t="s">
        <v>284</v>
      </c>
      <c r="H2315" s="9" t="s">
        <v>284</v>
      </c>
      <c r="I2315" s="9" t="s">
        <v>284</v>
      </c>
      <c r="J2315" s="223">
        <v>3792.9999999999982</v>
      </c>
      <c r="K2315" s="9">
        <v>2403.1999999999989</v>
      </c>
      <c r="M2315" s="72">
        <f t="shared" si="61"/>
        <v>6196.1999999999971</v>
      </c>
      <c r="O2315" t="s">
        <v>288</v>
      </c>
      <c r="S2315" s="68"/>
      <c r="T2315" s="68"/>
      <c r="U2315" s="396"/>
      <c r="V2315" s="68"/>
      <c r="W2315" s="68"/>
    </row>
    <row r="2316" spans="1:23" ht="15">
      <c r="A2316" s="28" t="s">
        <v>873</v>
      </c>
      <c r="B2316" s="294" t="s">
        <v>2217</v>
      </c>
      <c r="C2316" s="3"/>
      <c r="D2316" s="3"/>
      <c r="E2316" s="9" t="s">
        <v>284</v>
      </c>
      <c r="F2316" s="9" t="s">
        <v>284</v>
      </c>
      <c r="G2316" s="9" t="s">
        <v>284</v>
      </c>
      <c r="H2316" s="9" t="s">
        <v>284</v>
      </c>
      <c r="I2316" s="9" t="s">
        <v>284</v>
      </c>
      <c r="J2316" s="9">
        <v>3077.2500000000018</v>
      </c>
      <c r="K2316" s="227">
        <v>3107.399999999996</v>
      </c>
      <c r="M2316" s="72">
        <f t="shared" si="61"/>
        <v>6184.6499999999978</v>
      </c>
      <c r="O2316" t="s">
        <v>294</v>
      </c>
      <c r="S2316" s="68"/>
      <c r="T2316" s="68"/>
      <c r="U2316" s="397"/>
      <c r="V2316" s="68"/>
      <c r="W2316" s="68"/>
    </row>
    <row r="2317" spans="1:23" ht="15">
      <c r="A2317" s="28" t="s">
        <v>999</v>
      </c>
      <c r="B2317" s="240" t="s">
        <v>1840</v>
      </c>
      <c r="C2317" s="3"/>
      <c r="D2317" s="3"/>
      <c r="E2317" s="9" t="s">
        <v>284</v>
      </c>
      <c r="F2317" s="9" t="s">
        <v>284</v>
      </c>
      <c r="G2317" s="9" t="s">
        <v>284</v>
      </c>
      <c r="H2317" s="9" t="s">
        <v>284</v>
      </c>
      <c r="I2317" s="9">
        <v>1576.600000000004</v>
      </c>
      <c r="J2317" s="9">
        <v>2980.3000000000029</v>
      </c>
      <c r="K2317" s="9">
        <v>1509.6999999999971</v>
      </c>
      <c r="M2317" s="72">
        <f t="shared" si="61"/>
        <v>6066.600000000004</v>
      </c>
      <c r="S2317" s="294"/>
      <c r="T2317" s="68"/>
      <c r="U2317" s="397"/>
      <c r="V2317" s="68"/>
      <c r="W2317" s="68"/>
    </row>
    <row r="2318" spans="1:23" ht="15">
      <c r="A2318" s="28" t="s">
        <v>1000</v>
      </c>
      <c r="B2318" s="68" t="s">
        <v>828</v>
      </c>
      <c r="E2318" s="9" t="s">
        <v>284</v>
      </c>
      <c r="F2318" s="9" t="s">
        <v>284</v>
      </c>
      <c r="G2318" s="9" t="s">
        <v>284</v>
      </c>
      <c r="H2318" s="9">
        <v>1567.9000000000015</v>
      </c>
      <c r="I2318" s="9">
        <v>1453.7000000000044</v>
      </c>
      <c r="J2318" s="9">
        <v>2139.3999999999978</v>
      </c>
      <c r="K2318" s="9">
        <v>895.39999999999964</v>
      </c>
      <c r="M2318" s="72">
        <f t="shared" si="61"/>
        <v>6056.4000000000033</v>
      </c>
      <c r="S2318" s="294"/>
      <c r="T2318" s="68"/>
      <c r="U2318" s="396"/>
      <c r="V2318" s="68"/>
      <c r="W2318" s="68"/>
    </row>
    <row r="2319" spans="1:23" ht="15">
      <c r="A2319" s="28" t="s">
        <v>1001</v>
      </c>
      <c r="B2319" s="235" t="s">
        <v>1843</v>
      </c>
      <c r="C2319" s="3"/>
      <c r="D2319" s="3"/>
      <c r="E2319" s="9" t="s">
        <v>284</v>
      </c>
      <c r="F2319" s="9" t="s">
        <v>284</v>
      </c>
      <c r="G2319" s="9" t="s">
        <v>284</v>
      </c>
      <c r="H2319" s="9" t="s">
        <v>284</v>
      </c>
      <c r="I2319" s="9">
        <v>1144.8999999999996</v>
      </c>
      <c r="J2319" s="9">
        <v>2427.8000000000011</v>
      </c>
      <c r="K2319" s="9">
        <v>2392.5</v>
      </c>
      <c r="M2319" s="72">
        <f t="shared" si="61"/>
        <v>5965.2000000000007</v>
      </c>
      <c r="S2319" s="68"/>
      <c r="T2319" s="68"/>
      <c r="U2319" s="397"/>
      <c r="V2319" s="68"/>
      <c r="W2319" s="68"/>
    </row>
    <row r="2320" spans="1:23" ht="15">
      <c r="A2320" s="28" t="s">
        <v>1002</v>
      </c>
      <c r="B2320" s="294" t="s">
        <v>2221</v>
      </c>
      <c r="C2320" s="3"/>
      <c r="D2320" s="3"/>
      <c r="E2320" s="9" t="s">
        <v>284</v>
      </c>
      <c r="F2320" s="9" t="s">
        <v>284</v>
      </c>
      <c r="G2320" s="9" t="s">
        <v>284</v>
      </c>
      <c r="H2320" s="9" t="s">
        <v>284</v>
      </c>
      <c r="I2320" s="9" t="s">
        <v>284</v>
      </c>
      <c r="J2320" s="9">
        <v>3281.8000000000011</v>
      </c>
      <c r="K2320" s="9">
        <v>2432.1999999999935</v>
      </c>
      <c r="M2320" s="72">
        <f t="shared" si="61"/>
        <v>5713.9999999999945</v>
      </c>
      <c r="S2320" s="294"/>
      <c r="T2320" s="68"/>
      <c r="U2320" s="397"/>
      <c r="V2320" s="68"/>
      <c r="W2320" s="68"/>
    </row>
    <row r="2321" spans="1:23" ht="15">
      <c r="A2321" s="28" t="s">
        <v>1003</v>
      </c>
      <c r="B2321" s="240" t="s">
        <v>1837</v>
      </c>
      <c r="C2321" s="3"/>
      <c r="D2321" s="3"/>
      <c r="E2321" s="9" t="s">
        <v>284</v>
      </c>
      <c r="F2321" s="9" t="s">
        <v>284</v>
      </c>
      <c r="G2321" s="9" t="s">
        <v>284</v>
      </c>
      <c r="H2321" s="9" t="s">
        <v>284</v>
      </c>
      <c r="I2321" s="9">
        <v>1037.5000000000018</v>
      </c>
      <c r="J2321" s="9">
        <v>2673.5</v>
      </c>
      <c r="K2321" s="9">
        <v>1780.399999999996</v>
      </c>
      <c r="M2321" s="72">
        <f t="shared" ref="M2321:M2357" si="62">SUM(E2321:K2321)</f>
        <v>5491.3999999999978</v>
      </c>
      <c r="S2321" s="294"/>
      <c r="T2321" s="68"/>
      <c r="U2321" s="396"/>
      <c r="V2321" s="68"/>
      <c r="W2321" s="68"/>
    </row>
    <row r="2322" spans="1:23" ht="15">
      <c r="A2322" s="28" t="s">
        <v>1004</v>
      </c>
      <c r="B2322" s="240" t="s">
        <v>1835</v>
      </c>
      <c r="C2322" s="3"/>
      <c r="D2322" s="3"/>
      <c r="E2322" s="9" t="s">
        <v>284</v>
      </c>
      <c r="F2322" s="9" t="s">
        <v>284</v>
      </c>
      <c r="G2322" s="9" t="s">
        <v>284</v>
      </c>
      <c r="H2322" s="9" t="s">
        <v>284</v>
      </c>
      <c r="I2322" s="9">
        <v>631.69999999999709</v>
      </c>
      <c r="J2322" s="9">
        <v>1910.8999999999978</v>
      </c>
      <c r="K2322" s="9">
        <v>2331.5000000000055</v>
      </c>
      <c r="M2322" s="72">
        <f t="shared" si="62"/>
        <v>4874.1000000000004</v>
      </c>
      <c r="S2322" s="294"/>
      <c r="T2322" s="68"/>
      <c r="U2322" s="396"/>
      <c r="V2322" s="68"/>
      <c r="W2322" s="68"/>
    </row>
    <row r="2323" spans="1:23" ht="15">
      <c r="A2323" s="28" t="s">
        <v>1005</v>
      </c>
      <c r="B2323" s="240" t="s">
        <v>1833</v>
      </c>
      <c r="C2323" s="3"/>
      <c r="D2323" s="3"/>
      <c r="E2323" s="9" t="s">
        <v>284</v>
      </c>
      <c r="F2323" s="9" t="s">
        <v>284</v>
      </c>
      <c r="G2323" s="9" t="s">
        <v>284</v>
      </c>
      <c r="H2323" s="9" t="s">
        <v>284</v>
      </c>
      <c r="I2323" s="9">
        <v>1368.8999999999978</v>
      </c>
      <c r="J2323" s="9">
        <v>1600.7999999999938</v>
      </c>
      <c r="K2323" s="9">
        <v>1816.8000000000029</v>
      </c>
      <c r="M2323" s="72">
        <f t="shared" si="62"/>
        <v>4786.4999999999945</v>
      </c>
      <c r="S2323" s="68"/>
      <c r="T2323" s="68"/>
      <c r="U2323" s="396"/>
      <c r="V2323" s="68"/>
      <c r="W2323" s="68"/>
    </row>
    <row r="2324" spans="1:23" ht="15">
      <c r="A2324" s="28" t="s">
        <v>1006</v>
      </c>
      <c r="B2324" s="68" t="s">
        <v>178</v>
      </c>
      <c r="E2324" s="9">
        <v>2055</v>
      </c>
      <c r="F2324" s="9">
        <v>2642.9</v>
      </c>
      <c r="G2324" s="9" t="s">
        <v>284</v>
      </c>
      <c r="H2324" s="9" t="s">
        <v>284</v>
      </c>
      <c r="I2324" s="9" t="s">
        <v>284</v>
      </c>
      <c r="J2324" s="9" t="s">
        <v>284</v>
      </c>
      <c r="K2324" s="9" t="s">
        <v>284</v>
      </c>
      <c r="L2324" s="74"/>
      <c r="M2324" s="72">
        <f t="shared" si="62"/>
        <v>4697.8999999999996</v>
      </c>
      <c r="S2324" s="68"/>
      <c r="T2324" s="68"/>
      <c r="U2324" s="396"/>
      <c r="V2324" s="68"/>
      <c r="W2324" s="68"/>
    </row>
    <row r="2325" spans="1:23" ht="15">
      <c r="A2325" s="28" t="s">
        <v>1007</v>
      </c>
      <c r="B2325" s="294" t="s">
        <v>2224</v>
      </c>
      <c r="C2325" s="3"/>
      <c r="D2325" s="3"/>
      <c r="E2325" s="9" t="s">
        <v>284</v>
      </c>
      <c r="F2325" s="9" t="s">
        <v>284</v>
      </c>
      <c r="G2325" s="9" t="s">
        <v>284</v>
      </c>
      <c r="H2325" s="9" t="s">
        <v>284</v>
      </c>
      <c r="I2325" s="9" t="s">
        <v>284</v>
      </c>
      <c r="J2325" s="9">
        <v>2042.4000000000051</v>
      </c>
      <c r="K2325" s="9">
        <v>2609.399999999996</v>
      </c>
      <c r="M2325" s="72">
        <f t="shared" si="62"/>
        <v>4651.8000000000011</v>
      </c>
      <c r="S2325" s="68"/>
      <c r="T2325" s="68"/>
      <c r="U2325" s="397"/>
      <c r="V2325" s="68"/>
      <c r="W2325" s="68"/>
    </row>
    <row r="2326" spans="1:23" ht="15">
      <c r="A2326" s="28" t="s">
        <v>1008</v>
      </c>
      <c r="B2326" s="294" t="s">
        <v>2218</v>
      </c>
      <c r="C2326" s="3"/>
      <c r="D2326" s="3"/>
      <c r="E2326" s="9" t="s">
        <v>284</v>
      </c>
      <c r="F2326" s="9" t="s">
        <v>284</v>
      </c>
      <c r="G2326" s="9" t="s">
        <v>284</v>
      </c>
      <c r="H2326" s="9" t="s">
        <v>284</v>
      </c>
      <c r="I2326" s="9" t="s">
        <v>284</v>
      </c>
      <c r="J2326" s="9">
        <v>2803.3999999999996</v>
      </c>
      <c r="K2326" s="9">
        <v>1724.399999999996</v>
      </c>
      <c r="M2326" s="72">
        <f t="shared" si="62"/>
        <v>4527.7999999999956</v>
      </c>
      <c r="S2326" s="294"/>
      <c r="T2326" s="68"/>
      <c r="U2326" s="396"/>
      <c r="V2326" s="68"/>
      <c r="W2326" s="68"/>
    </row>
    <row r="2327" spans="1:23" ht="15">
      <c r="A2327" s="28" t="s">
        <v>1009</v>
      </c>
      <c r="B2327" s="68" t="s">
        <v>815</v>
      </c>
      <c r="E2327" s="9" t="s">
        <v>284</v>
      </c>
      <c r="F2327" s="9" t="s">
        <v>284</v>
      </c>
      <c r="G2327" s="9" t="s">
        <v>284</v>
      </c>
      <c r="H2327" s="227">
        <v>3079.8000000000011</v>
      </c>
      <c r="I2327" s="9">
        <v>1272.2000000000007</v>
      </c>
      <c r="J2327" s="9" t="s">
        <v>284</v>
      </c>
      <c r="K2327" s="9" t="s">
        <v>284</v>
      </c>
      <c r="L2327" s="74"/>
      <c r="M2327" s="72">
        <f t="shared" si="62"/>
        <v>4352.0000000000018</v>
      </c>
      <c r="O2327" t="s">
        <v>294</v>
      </c>
      <c r="S2327" s="294"/>
      <c r="T2327" s="68"/>
      <c r="U2327" s="396"/>
      <c r="V2327" s="68"/>
      <c r="W2327" s="68"/>
    </row>
    <row r="2328" spans="1:23" ht="15">
      <c r="A2328" s="28" t="s">
        <v>1010</v>
      </c>
      <c r="B2328" s="294" t="s">
        <v>2226</v>
      </c>
      <c r="C2328" s="3"/>
      <c r="D2328" s="3"/>
      <c r="E2328" s="9" t="s">
        <v>284</v>
      </c>
      <c r="F2328" s="9" t="s">
        <v>284</v>
      </c>
      <c r="G2328" s="9" t="s">
        <v>284</v>
      </c>
      <c r="H2328" s="9" t="s">
        <v>284</v>
      </c>
      <c r="I2328" s="9" t="s">
        <v>284</v>
      </c>
      <c r="J2328" s="9">
        <v>2793.6999999999989</v>
      </c>
      <c r="K2328" s="9">
        <v>1254.8999999999987</v>
      </c>
      <c r="M2328" s="72">
        <f t="shared" si="62"/>
        <v>4048.5999999999976</v>
      </c>
      <c r="S2328" s="28"/>
      <c r="T2328" s="68"/>
      <c r="U2328" s="396"/>
      <c r="V2328" s="68"/>
      <c r="W2328" s="68"/>
    </row>
    <row r="2329" spans="1:23" ht="15">
      <c r="A2329" s="28" t="s">
        <v>1011</v>
      </c>
      <c r="B2329" s="240" t="s">
        <v>1823</v>
      </c>
      <c r="C2329" s="3"/>
      <c r="D2329" s="3"/>
      <c r="E2329" s="9" t="s">
        <v>284</v>
      </c>
      <c r="F2329" s="9" t="s">
        <v>284</v>
      </c>
      <c r="G2329" s="9" t="s">
        <v>284</v>
      </c>
      <c r="H2329" s="9" t="s">
        <v>284</v>
      </c>
      <c r="I2329" s="9">
        <v>645.70000000000437</v>
      </c>
      <c r="J2329" s="9">
        <v>1448.4000000000015</v>
      </c>
      <c r="K2329" s="9">
        <v>1917.9000000000042</v>
      </c>
      <c r="M2329" s="72">
        <f t="shared" si="62"/>
        <v>4012.00000000001</v>
      </c>
      <c r="S2329" s="235"/>
      <c r="T2329" s="68"/>
      <c r="U2329" s="396"/>
      <c r="V2329" s="68"/>
      <c r="W2329" s="68"/>
    </row>
    <row r="2330" spans="1:23" ht="15">
      <c r="A2330" s="28" t="s">
        <v>1012</v>
      </c>
      <c r="B2330" s="240" t="s">
        <v>1826</v>
      </c>
      <c r="C2330" s="3"/>
      <c r="D2330" s="3"/>
      <c r="E2330" s="9" t="s">
        <v>284</v>
      </c>
      <c r="F2330" s="9" t="s">
        <v>284</v>
      </c>
      <c r="G2330" s="9" t="s">
        <v>284</v>
      </c>
      <c r="H2330" s="9" t="s">
        <v>284</v>
      </c>
      <c r="I2330" s="9">
        <v>1249.9999999999982</v>
      </c>
      <c r="J2330" s="9">
        <v>2719.7999999999938</v>
      </c>
      <c r="K2330" s="9" t="s">
        <v>284</v>
      </c>
      <c r="M2330" s="72">
        <f t="shared" si="62"/>
        <v>3969.799999999992</v>
      </c>
      <c r="S2330" s="294"/>
      <c r="T2330" s="68"/>
      <c r="U2330" s="396"/>
      <c r="V2330" s="68"/>
      <c r="W2330" s="68"/>
    </row>
    <row r="2331" spans="1:23" ht="15">
      <c r="A2331" s="28" t="s">
        <v>1013</v>
      </c>
      <c r="B2331" s="240" t="s">
        <v>1825</v>
      </c>
      <c r="C2331" s="3"/>
      <c r="D2331" s="3"/>
      <c r="E2331" s="9" t="s">
        <v>284</v>
      </c>
      <c r="F2331" s="9" t="s">
        <v>284</v>
      </c>
      <c r="G2331" s="9" t="s">
        <v>284</v>
      </c>
      <c r="H2331" s="9" t="s">
        <v>284</v>
      </c>
      <c r="I2331" s="9">
        <v>1342.4999999999964</v>
      </c>
      <c r="J2331" s="9">
        <v>996.300000000002</v>
      </c>
      <c r="K2331" s="9">
        <v>1366.5000000000027</v>
      </c>
      <c r="M2331" s="72">
        <f t="shared" si="62"/>
        <v>3705.3000000000011</v>
      </c>
      <c r="S2331" s="294"/>
      <c r="T2331" s="68"/>
      <c r="U2331" s="396"/>
      <c r="V2331" s="68"/>
      <c r="W2331" s="68"/>
    </row>
    <row r="2332" spans="1:23" ht="15">
      <c r="A2332" s="28" t="s">
        <v>1014</v>
      </c>
      <c r="B2332" s="294" t="s">
        <v>2259</v>
      </c>
      <c r="C2332" s="3"/>
      <c r="D2332" s="3"/>
      <c r="E2332" s="9" t="s">
        <v>284</v>
      </c>
      <c r="F2332" s="9" t="s">
        <v>284</v>
      </c>
      <c r="G2332" s="9" t="s">
        <v>284</v>
      </c>
      <c r="H2332" s="9" t="s">
        <v>284</v>
      </c>
      <c r="I2332" s="9" t="s">
        <v>284</v>
      </c>
      <c r="J2332" s="9" t="s">
        <v>284</v>
      </c>
      <c r="K2332" s="227">
        <v>3241.7000000000007</v>
      </c>
      <c r="M2332" s="72">
        <f t="shared" si="62"/>
        <v>3241.7000000000007</v>
      </c>
      <c r="O2332" t="s">
        <v>289</v>
      </c>
      <c r="S2332" s="28"/>
      <c r="T2332" s="68"/>
      <c r="U2332" s="396"/>
      <c r="V2332" s="68"/>
      <c r="W2332" s="68"/>
    </row>
    <row r="2333" spans="1:23" ht="15">
      <c r="A2333" s="28" t="s">
        <v>1015</v>
      </c>
      <c r="B2333" s="294" t="s">
        <v>2222</v>
      </c>
      <c r="C2333" s="3"/>
      <c r="D2333" s="3"/>
      <c r="E2333" s="9" t="s">
        <v>284</v>
      </c>
      <c r="F2333" s="9" t="s">
        <v>284</v>
      </c>
      <c r="G2333" s="9" t="s">
        <v>284</v>
      </c>
      <c r="H2333" s="9" t="s">
        <v>284</v>
      </c>
      <c r="I2333" s="9" t="s">
        <v>284</v>
      </c>
      <c r="J2333" s="9">
        <v>1775.6000000000013</v>
      </c>
      <c r="K2333" s="9">
        <v>1289.5999999999985</v>
      </c>
      <c r="M2333" s="72">
        <f t="shared" si="62"/>
        <v>3065.2</v>
      </c>
      <c r="S2333" s="235"/>
      <c r="T2333" s="68"/>
      <c r="U2333" s="396"/>
      <c r="V2333" s="68"/>
      <c r="W2333" s="68"/>
    </row>
    <row r="2334" spans="1:23" ht="15">
      <c r="A2334" s="28" t="s">
        <v>1016</v>
      </c>
      <c r="B2334" s="294" t="s">
        <v>2543</v>
      </c>
      <c r="C2334" s="3"/>
      <c r="D2334" s="3"/>
      <c r="E2334" s="9" t="s">
        <v>284</v>
      </c>
      <c r="F2334" s="9" t="s">
        <v>284</v>
      </c>
      <c r="G2334" s="9" t="s">
        <v>284</v>
      </c>
      <c r="H2334" s="9" t="s">
        <v>284</v>
      </c>
      <c r="I2334" s="9" t="s">
        <v>284</v>
      </c>
      <c r="J2334" s="9" t="s">
        <v>284</v>
      </c>
      <c r="K2334" s="9">
        <v>2762.5</v>
      </c>
      <c r="M2334" s="72">
        <f t="shared" si="62"/>
        <v>2762.5</v>
      </c>
      <c r="S2334" s="68"/>
      <c r="T2334" s="68"/>
      <c r="U2334" s="396"/>
      <c r="V2334" s="68"/>
      <c r="W2334" s="68"/>
    </row>
    <row r="2335" spans="1:23" ht="15">
      <c r="A2335" s="28" t="s">
        <v>1017</v>
      </c>
      <c r="B2335" s="294" t="s">
        <v>2281</v>
      </c>
      <c r="C2335" s="3"/>
      <c r="D2335" s="3"/>
      <c r="E2335" s="9" t="s">
        <v>284</v>
      </c>
      <c r="F2335" s="9" t="s">
        <v>284</v>
      </c>
      <c r="G2335" s="9" t="s">
        <v>284</v>
      </c>
      <c r="H2335" s="9" t="s">
        <v>284</v>
      </c>
      <c r="I2335" s="9" t="s">
        <v>284</v>
      </c>
      <c r="J2335" s="9" t="s">
        <v>284</v>
      </c>
      <c r="K2335" s="9">
        <v>2671.7000000000007</v>
      </c>
      <c r="M2335" s="72">
        <f t="shared" si="62"/>
        <v>2671.7000000000007</v>
      </c>
      <c r="S2335" s="68"/>
      <c r="T2335" s="68"/>
      <c r="U2335" s="396"/>
      <c r="V2335" s="68"/>
      <c r="W2335" s="68"/>
    </row>
    <row r="2336" spans="1:23" ht="15">
      <c r="A2336" s="28" t="s">
        <v>1018</v>
      </c>
      <c r="B2336" s="294" t="s">
        <v>2219</v>
      </c>
      <c r="C2336" s="3"/>
      <c r="D2336" s="3"/>
      <c r="E2336" s="9" t="s">
        <v>284</v>
      </c>
      <c r="F2336" s="9" t="s">
        <v>284</v>
      </c>
      <c r="G2336" s="9" t="s">
        <v>284</v>
      </c>
      <c r="H2336" s="9" t="s">
        <v>284</v>
      </c>
      <c r="I2336" s="9" t="s">
        <v>284</v>
      </c>
      <c r="J2336" s="9">
        <v>2621.7999999999947</v>
      </c>
      <c r="K2336" s="9" t="s">
        <v>284</v>
      </c>
      <c r="M2336" s="72">
        <f t="shared" si="62"/>
        <v>2621.7999999999947</v>
      </c>
      <c r="S2336" s="294"/>
      <c r="T2336" s="68"/>
      <c r="U2336" s="396"/>
      <c r="V2336" s="68"/>
      <c r="W2336" s="68"/>
    </row>
    <row r="2337" spans="1:19" ht="15">
      <c r="A2337" s="28" t="s">
        <v>1019</v>
      </c>
      <c r="B2337" s="68" t="s">
        <v>840</v>
      </c>
      <c r="E2337" s="9" t="s">
        <v>284</v>
      </c>
      <c r="F2337" s="9" t="s">
        <v>284</v>
      </c>
      <c r="G2337" s="9" t="s">
        <v>284</v>
      </c>
      <c r="H2337" s="9">
        <v>1440.2000000000044</v>
      </c>
      <c r="I2337" s="9">
        <v>893.89999999999964</v>
      </c>
      <c r="J2337" s="9" t="s">
        <v>284</v>
      </c>
      <c r="K2337" s="9" t="s">
        <v>284</v>
      </c>
      <c r="L2337" s="74"/>
      <c r="M2337" s="72">
        <f t="shared" si="62"/>
        <v>2334.100000000004</v>
      </c>
      <c r="S2337" s="68"/>
    </row>
    <row r="2338" spans="1:19" ht="15">
      <c r="A2338" s="28" t="s">
        <v>1020</v>
      </c>
      <c r="B2338" s="294" t="s">
        <v>2255</v>
      </c>
      <c r="C2338" s="3"/>
      <c r="D2338" s="3"/>
      <c r="E2338" s="9" t="s">
        <v>284</v>
      </c>
      <c r="F2338" s="9" t="s">
        <v>284</v>
      </c>
      <c r="G2338" s="9" t="s">
        <v>284</v>
      </c>
      <c r="H2338" s="9" t="s">
        <v>284</v>
      </c>
      <c r="I2338" s="9" t="s">
        <v>284</v>
      </c>
      <c r="J2338" s="9" t="s">
        <v>284</v>
      </c>
      <c r="K2338" s="9">
        <v>2194.9000000000033</v>
      </c>
      <c r="M2338" s="72">
        <f t="shared" si="62"/>
        <v>2194.9000000000033</v>
      </c>
      <c r="S2338" s="250"/>
    </row>
    <row r="2339" spans="1:19" ht="15">
      <c r="A2339" s="28" t="s">
        <v>1021</v>
      </c>
      <c r="B2339" s="294" t="s">
        <v>2257</v>
      </c>
      <c r="C2339" s="3"/>
      <c r="D2339" s="3"/>
      <c r="E2339" s="9" t="s">
        <v>284</v>
      </c>
      <c r="F2339" s="9" t="s">
        <v>284</v>
      </c>
      <c r="G2339" s="9" t="s">
        <v>284</v>
      </c>
      <c r="H2339" s="9" t="s">
        <v>284</v>
      </c>
      <c r="I2339" s="9" t="s">
        <v>284</v>
      </c>
      <c r="J2339" s="9" t="s">
        <v>284</v>
      </c>
      <c r="K2339" s="9">
        <v>2150.8000000000011</v>
      </c>
      <c r="M2339" s="72">
        <f t="shared" si="62"/>
        <v>2150.8000000000011</v>
      </c>
      <c r="S2339" s="68"/>
    </row>
    <row r="2340" spans="1:19" ht="15">
      <c r="A2340" s="28" t="s">
        <v>1022</v>
      </c>
      <c r="B2340" s="68" t="s">
        <v>845</v>
      </c>
      <c r="E2340" s="9" t="s">
        <v>284</v>
      </c>
      <c r="F2340" s="9" t="s">
        <v>284</v>
      </c>
      <c r="G2340" s="9" t="s">
        <v>284</v>
      </c>
      <c r="H2340" s="9">
        <v>2107.8999999999951</v>
      </c>
      <c r="I2340" s="9" t="s">
        <v>284</v>
      </c>
      <c r="J2340" s="9" t="s">
        <v>284</v>
      </c>
      <c r="K2340" s="9" t="s">
        <v>284</v>
      </c>
      <c r="L2340" s="74"/>
      <c r="M2340" s="72">
        <f t="shared" si="62"/>
        <v>2107.8999999999951</v>
      </c>
      <c r="S2340" s="294"/>
    </row>
    <row r="2341" spans="1:19" ht="15">
      <c r="A2341" s="28" t="s">
        <v>1023</v>
      </c>
      <c r="B2341" s="294" t="s">
        <v>2256</v>
      </c>
      <c r="C2341" s="3"/>
      <c r="D2341" s="3"/>
      <c r="E2341" s="9" t="s">
        <v>284</v>
      </c>
      <c r="F2341" s="9" t="s">
        <v>284</v>
      </c>
      <c r="G2341" s="9" t="s">
        <v>284</v>
      </c>
      <c r="H2341" s="9" t="s">
        <v>284</v>
      </c>
      <c r="I2341" s="9" t="s">
        <v>284</v>
      </c>
      <c r="J2341" s="9" t="s">
        <v>284</v>
      </c>
      <c r="K2341" s="9">
        <v>2092.5</v>
      </c>
      <c r="M2341" s="72">
        <f t="shared" si="62"/>
        <v>2092.5</v>
      </c>
      <c r="S2341" s="250"/>
    </row>
    <row r="2342" spans="1:19" ht="15">
      <c r="A2342" s="28" t="s">
        <v>1024</v>
      </c>
      <c r="B2342" s="68" t="s">
        <v>855</v>
      </c>
      <c r="E2342" s="9" t="s">
        <v>284</v>
      </c>
      <c r="F2342" s="9" t="s">
        <v>284</v>
      </c>
      <c r="G2342" s="9" t="s">
        <v>284</v>
      </c>
      <c r="H2342" s="9">
        <v>2037.1500000000005</v>
      </c>
      <c r="I2342" s="9" t="s">
        <v>284</v>
      </c>
      <c r="J2342" s="9" t="s">
        <v>284</v>
      </c>
      <c r="K2342" s="9" t="s">
        <v>284</v>
      </c>
      <c r="L2342" s="74"/>
      <c r="M2342" s="72">
        <f t="shared" si="62"/>
        <v>2037.1500000000005</v>
      </c>
      <c r="S2342" s="68"/>
    </row>
    <row r="2343" spans="1:19" ht="15">
      <c r="A2343" s="28" t="s">
        <v>1025</v>
      </c>
      <c r="B2343" s="294" t="s">
        <v>2254</v>
      </c>
      <c r="C2343" s="3"/>
      <c r="D2343" s="3"/>
      <c r="E2343" s="9" t="s">
        <v>284</v>
      </c>
      <c r="F2343" s="9" t="s">
        <v>284</v>
      </c>
      <c r="G2343" s="9" t="s">
        <v>284</v>
      </c>
      <c r="H2343" s="9" t="s">
        <v>284</v>
      </c>
      <c r="I2343" s="9" t="s">
        <v>284</v>
      </c>
      <c r="J2343" s="9" t="s">
        <v>284</v>
      </c>
      <c r="K2343" s="9">
        <v>1997.7999999999993</v>
      </c>
      <c r="M2343" s="72">
        <f t="shared" si="62"/>
        <v>1997.7999999999993</v>
      </c>
      <c r="S2343" s="250"/>
    </row>
    <row r="2344" spans="1:19" ht="15">
      <c r="A2344" s="28" t="s">
        <v>1026</v>
      </c>
      <c r="B2344" s="240" t="s">
        <v>1839</v>
      </c>
      <c r="C2344" s="3"/>
      <c r="D2344" s="3"/>
      <c r="E2344" s="9" t="s">
        <v>284</v>
      </c>
      <c r="F2344" s="9" t="s">
        <v>284</v>
      </c>
      <c r="G2344" s="9" t="s">
        <v>284</v>
      </c>
      <c r="H2344" s="9" t="s">
        <v>284</v>
      </c>
      <c r="I2344" s="9">
        <v>1932.7999999999956</v>
      </c>
      <c r="J2344" s="9" t="s">
        <v>284</v>
      </c>
      <c r="K2344" s="9" t="s">
        <v>284</v>
      </c>
      <c r="M2344" s="72">
        <f t="shared" si="62"/>
        <v>1932.7999999999956</v>
      </c>
    </row>
    <row r="2345" spans="1:19" ht="15">
      <c r="A2345" s="28" t="s">
        <v>1027</v>
      </c>
      <c r="B2345" s="294" t="s">
        <v>2252</v>
      </c>
      <c r="C2345" s="3"/>
      <c r="D2345" s="3"/>
      <c r="E2345" s="9" t="s">
        <v>284</v>
      </c>
      <c r="F2345" s="9" t="s">
        <v>284</v>
      </c>
      <c r="G2345" s="9" t="s">
        <v>284</v>
      </c>
      <c r="H2345" s="9" t="s">
        <v>284</v>
      </c>
      <c r="I2345" s="9" t="s">
        <v>284</v>
      </c>
      <c r="J2345" s="9" t="s">
        <v>284</v>
      </c>
      <c r="K2345" s="9">
        <v>1856.8999999999996</v>
      </c>
      <c r="M2345" s="72">
        <f t="shared" si="62"/>
        <v>1856.8999999999996</v>
      </c>
    </row>
    <row r="2346" spans="1:19" ht="15">
      <c r="A2346" s="28" t="s">
        <v>1028</v>
      </c>
      <c r="B2346" s="294" t="s">
        <v>2258</v>
      </c>
      <c r="C2346" s="3"/>
      <c r="D2346" s="3"/>
      <c r="E2346" s="9" t="s">
        <v>284</v>
      </c>
      <c r="F2346" s="9" t="s">
        <v>284</v>
      </c>
      <c r="G2346" s="9" t="s">
        <v>284</v>
      </c>
      <c r="H2346" s="9" t="s">
        <v>284</v>
      </c>
      <c r="I2346" s="9" t="s">
        <v>284</v>
      </c>
      <c r="J2346" s="9" t="s">
        <v>284</v>
      </c>
      <c r="K2346" s="9">
        <v>1802.4999999999982</v>
      </c>
      <c r="M2346" s="72">
        <f t="shared" si="62"/>
        <v>1802.4999999999982</v>
      </c>
    </row>
    <row r="2347" spans="1:19" ht="15">
      <c r="A2347" s="28" t="s">
        <v>1029</v>
      </c>
      <c r="B2347" s="68" t="s">
        <v>179</v>
      </c>
      <c r="E2347" s="9">
        <v>1663.8</v>
      </c>
      <c r="F2347" s="9" t="s">
        <v>284</v>
      </c>
      <c r="G2347" s="9" t="s">
        <v>284</v>
      </c>
      <c r="H2347" s="9" t="s">
        <v>284</v>
      </c>
      <c r="I2347" s="9" t="s">
        <v>284</v>
      </c>
      <c r="J2347" s="9" t="s">
        <v>284</v>
      </c>
      <c r="K2347" s="9" t="s">
        <v>284</v>
      </c>
      <c r="L2347" s="74"/>
      <c r="M2347" s="72">
        <f t="shared" si="62"/>
        <v>1663.8</v>
      </c>
    </row>
    <row r="2348" spans="1:19" ht="15">
      <c r="A2348" s="28" t="s">
        <v>1030</v>
      </c>
      <c r="B2348" s="240" t="s">
        <v>1832</v>
      </c>
      <c r="C2348" s="3"/>
      <c r="D2348" s="3"/>
      <c r="E2348" s="9" t="s">
        <v>284</v>
      </c>
      <c r="F2348" s="9" t="s">
        <v>284</v>
      </c>
      <c r="G2348" s="9" t="s">
        <v>284</v>
      </c>
      <c r="H2348" s="9" t="s">
        <v>284</v>
      </c>
      <c r="I2348" s="9">
        <v>1607.3999999999996</v>
      </c>
      <c r="J2348" s="9" t="s">
        <v>284</v>
      </c>
      <c r="K2348" s="9" t="s">
        <v>284</v>
      </c>
      <c r="L2348" s="74"/>
      <c r="M2348" s="72">
        <f t="shared" si="62"/>
        <v>1607.3999999999996</v>
      </c>
    </row>
    <row r="2349" spans="1:19" ht="15">
      <c r="A2349" s="28" t="s">
        <v>1031</v>
      </c>
      <c r="B2349" s="294" t="s">
        <v>2283</v>
      </c>
      <c r="C2349" s="3"/>
      <c r="D2349" s="3"/>
      <c r="E2349" s="9" t="s">
        <v>284</v>
      </c>
      <c r="F2349" s="9" t="s">
        <v>284</v>
      </c>
      <c r="G2349" s="9" t="s">
        <v>284</v>
      </c>
      <c r="H2349" s="9" t="s">
        <v>284</v>
      </c>
      <c r="I2349" s="9" t="s">
        <v>284</v>
      </c>
      <c r="J2349" s="9" t="s">
        <v>284</v>
      </c>
      <c r="K2349" s="9">
        <v>1540.6000000000013</v>
      </c>
      <c r="M2349" s="72">
        <f t="shared" si="62"/>
        <v>1540.6000000000013</v>
      </c>
    </row>
    <row r="2350" spans="1:19" ht="15">
      <c r="A2350" s="28" t="s">
        <v>1032</v>
      </c>
      <c r="B2350" s="294" t="s">
        <v>2253</v>
      </c>
      <c r="C2350" s="3"/>
      <c r="D2350" s="3"/>
      <c r="E2350" s="9" t="s">
        <v>284</v>
      </c>
      <c r="F2350" s="9" t="s">
        <v>284</v>
      </c>
      <c r="G2350" s="9" t="s">
        <v>284</v>
      </c>
      <c r="H2350" s="9" t="s">
        <v>284</v>
      </c>
      <c r="I2350" s="9" t="s">
        <v>284</v>
      </c>
      <c r="J2350" s="9" t="s">
        <v>284</v>
      </c>
      <c r="K2350" s="9">
        <v>1455.9000000000033</v>
      </c>
      <c r="M2350" s="72">
        <f t="shared" si="62"/>
        <v>1455.9000000000033</v>
      </c>
    </row>
    <row r="2351" spans="1:19" ht="15">
      <c r="A2351" s="28" t="s">
        <v>1033</v>
      </c>
      <c r="B2351" s="294" t="s">
        <v>2260</v>
      </c>
      <c r="C2351" s="3"/>
      <c r="D2351" s="3"/>
      <c r="E2351" s="9" t="s">
        <v>284</v>
      </c>
      <c r="F2351" s="9" t="s">
        <v>284</v>
      </c>
      <c r="G2351" s="9" t="s">
        <v>284</v>
      </c>
      <c r="H2351" s="9" t="s">
        <v>284</v>
      </c>
      <c r="I2351" s="9" t="s">
        <v>284</v>
      </c>
      <c r="J2351" s="9" t="s">
        <v>284</v>
      </c>
      <c r="K2351" s="9">
        <v>1449.1000000000004</v>
      </c>
      <c r="M2351" s="72">
        <f t="shared" si="62"/>
        <v>1449.1000000000004</v>
      </c>
    </row>
    <row r="2352" spans="1:19" ht="15">
      <c r="A2352" s="28" t="s">
        <v>1034</v>
      </c>
      <c r="B2352" s="240" t="s">
        <v>1857</v>
      </c>
      <c r="C2352" s="3"/>
      <c r="D2352" s="3"/>
      <c r="E2352" s="9" t="s">
        <v>284</v>
      </c>
      <c r="F2352" s="9" t="s">
        <v>284</v>
      </c>
      <c r="G2352" s="9" t="s">
        <v>284</v>
      </c>
      <c r="H2352" s="9" t="s">
        <v>284</v>
      </c>
      <c r="I2352" s="9">
        <v>1447.0000000000018</v>
      </c>
      <c r="J2352" s="9" t="s">
        <v>284</v>
      </c>
      <c r="K2352" s="9" t="s">
        <v>284</v>
      </c>
      <c r="L2352" s="74"/>
      <c r="M2352" s="72">
        <f t="shared" si="62"/>
        <v>1447.0000000000018</v>
      </c>
    </row>
    <row r="2353" spans="1:22" ht="15">
      <c r="A2353" s="28" t="s">
        <v>1035</v>
      </c>
      <c r="B2353" s="68" t="s">
        <v>164</v>
      </c>
      <c r="E2353" s="9" t="s">
        <v>284</v>
      </c>
      <c r="F2353" s="9" t="s">
        <v>284</v>
      </c>
      <c r="G2353" s="9">
        <v>1249.2</v>
      </c>
      <c r="H2353" s="9" t="s">
        <v>284</v>
      </c>
      <c r="I2353" s="9" t="s">
        <v>284</v>
      </c>
      <c r="J2353" s="9" t="s">
        <v>284</v>
      </c>
      <c r="K2353" s="9" t="s">
        <v>284</v>
      </c>
      <c r="L2353" s="74"/>
      <c r="M2353" s="72">
        <f t="shared" si="62"/>
        <v>1249.2</v>
      </c>
    </row>
    <row r="2354" spans="1:22" ht="15">
      <c r="A2354" s="28" t="s">
        <v>1036</v>
      </c>
      <c r="B2354" s="294" t="s">
        <v>2284</v>
      </c>
      <c r="C2354" s="3"/>
      <c r="D2354" s="3"/>
      <c r="E2354" s="9" t="s">
        <v>284</v>
      </c>
      <c r="F2354" s="9" t="s">
        <v>284</v>
      </c>
      <c r="G2354" s="9" t="s">
        <v>284</v>
      </c>
      <c r="H2354" s="9" t="s">
        <v>284</v>
      </c>
      <c r="I2354" s="9" t="s">
        <v>284</v>
      </c>
      <c r="J2354" s="9" t="s">
        <v>284</v>
      </c>
      <c r="K2354" s="9">
        <v>1187.2000000000025</v>
      </c>
      <c r="M2354" s="72">
        <f t="shared" si="62"/>
        <v>1187.2000000000025</v>
      </c>
    </row>
    <row r="2355" spans="1:22" ht="15">
      <c r="A2355" s="28" t="s">
        <v>1037</v>
      </c>
      <c r="B2355" s="240" t="s">
        <v>1829</v>
      </c>
      <c r="C2355" s="3"/>
      <c r="D2355" s="3"/>
      <c r="E2355" s="9" t="s">
        <v>284</v>
      </c>
      <c r="F2355" s="9" t="s">
        <v>284</v>
      </c>
      <c r="G2355" s="9" t="s">
        <v>284</v>
      </c>
      <c r="H2355" s="9" t="s">
        <v>284</v>
      </c>
      <c r="I2355" s="9">
        <v>934.40000000000327</v>
      </c>
      <c r="J2355" s="9" t="s">
        <v>284</v>
      </c>
      <c r="K2355" s="9" t="s">
        <v>284</v>
      </c>
      <c r="L2355" s="74"/>
      <c r="M2355" s="72">
        <f t="shared" si="62"/>
        <v>934.40000000000327</v>
      </c>
    </row>
    <row r="2356" spans="1:22" ht="15">
      <c r="A2356" s="28" t="s">
        <v>1038</v>
      </c>
      <c r="B2356" s="235" t="s">
        <v>1821</v>
      </c>
      <c r="C2356" s="3"/>
      <c r="D2356" s="3"/>
      <c r="E2356" s="9" t="s">
        <v>284</v>
      </c>
      <c r="F2356" s="9" t="s">
        <v>284</v>
      </c>
      <c r="G2356" s="9" t="s">
        <v>284</v>
      </c>
      <c r="H2356" s="9" t="s">
        <v>284</v>
      </c>
      <c r="I2356" s="9">
        <v>529.19999999999527</v>
      </c>
      <c r="J2356" s="9" t="s">
        <v>284</v>
      </c>
      <c r="K2356" s="9" t="s">
        <v>284</v>
      </c>
      <c r="L2356" s="74"/>
      <c r="M2356" s="72">
        <f t="shared" si="62"/>
        <v>529.19999999999527</v>
      </c>
    </row>
    <row r="2357" spans="1:22" ht="15">
      <c r="A2357" s="28" t="s">
        <v>3838</v>
      </c>
      <c r="B2357" s="240" t="s">
        <v>1831</v>
      </c>
      <c r="C2357" s="3"/>
      <c r="D2357" s="3"/>
      <c r="E2357" s="9" t="s">
        <v>284</v>
      </c>
      <c r="F2357" s="9" t="s">
        <v>284</v>
      </c>
      <c r="G2357" s="9" t="s">
        <v>284</v>
      </c>
      <c r="H2357" s="9" t="s">
        <v>284</v>
      </c>
      <c r="I2357" s="9">
        <v>263.90000000000509</v>
      </c>
      <c r="J2357" s="9" t="s">
        <v>284</v>
      </c>
      <c r="K2357" s="9" t="s">
        <v>284</v>
      </c>
      <c r="L2357" s="74"/>
      <c r="M2357" s="72">
        <f t="shared" si="62"/>
        <v>263.90000000000509</v>
      </c>
    </row>
    <row r="2358" spans="1:22" ht="15">
      <c r="A2358" s="28"/>
      <c r="B2358" s="68"/>
      <c r="E2358" s="9"/>
      <c r="F2358" s="9"/>
      <c r="G2358" s="9"/>
      <c r="H2358" s="9"/>
      <c r="L2358" s="74"/>
      <c r="M2358" s="72"/>
    </row>
    <row r="2359" spans="1:22" ht="15">
      <c r="A2359" s="28"/>
      <c r="B2359" s="68"/>
      <c r="E2359" s="9"/>
      <c r="L2359" s="74"/>
    </row>
    <row r="2360" spans="1:22" ht="15">
      <c r="A2360" s="28"/>
      <c r="B2360" s="68"/>
      <c r="E2360" s="9"/>
      <c r="L2360" s="74"/>
    </row>
    <row r="2361" spans="1:22" ht="25.5">
      <c r="A2361" s="23" t="s">
        <v>205</v>
      </c>
      <c r="L2361" s="74"/>
    </row>
    <row r="2362" spans="1:22">
      <c r="L2362" s="74"/>
    </row>
    <row r="2363" spans="1:22" ht="15">
      <c r="A2363" s="40"/>
      <c r="B2363" s="40"/>
      <c r="C2363" s="40"/>
      <c r="D2363" s="40"/>
      <c r="E2363" s="66">
        <v>2016</v>
      </c>
      <c r="F2363" s="66">
        <v>2017</v>
      </c>
      <c r="G2363" s="66">
        <v>2018</v>
      </c>
      <c r="H2363" s="66">
        <v>2019</v>
      </c>
      <c r="I2363" s="66">
        <v>2020</v>
      </c>
      <c r="J2363" s="66">
        <v>2021</v>
      </c>
      <c r="K2363" s="66">
        <v>2022</v>
      </c>
      <c r="L2363" s="74"/>
      <c r="M2363" s="75" t="s">
        <v>40</v>
      </c>
    </row>
    <row r="2364" spans="1:22" ht="15">
      <c r="A2364" s="28" t="s">
        <v>0</v>
      </c>
      <c r="B2364" s="68" t="s">
        <v>31</v>
      </c>
      <c r="E2364" s="227">
        <v>152</v>
      </c>
      <c r="F2364" s="224">
        <v>551.4</v>
      </c>
      <c r="G2364" s="227">
        <v>673.5</v>
      </c>
      <c r="H2364" s="9">
        <v>523.59999999999309</v>
      </c>
      <c r="I2364" s="9" t="s">
        <v>186</v>
      </c>
      <c r="J2364" s="9" t="s">
        <v>186</v>
      </c>
      <c r="K2364" s="9" t="s">
        <v>186</v>
      </c>
      <c r="L2364" s="74"/>
      <c r="M2364" s="72">
        <f t="shared" ref="M2364:M2395" si="63">SUM(E2364:K2364)</f>
        <v>1900.4999999999932</v>
      </c>
      <c r="O2364" t="s">
        <v>374</v>
      </c>
      <c r="R2364" t="s">
        <v>1983</v>
      </c>
      <c r="S2364" s="87"/>
      <c r="T2364" s="3"/>
      <c r="U2364" s="84"/>
      <c r="V2364" s="3"/>
    </row>
    <row r="2365" spans="1:22" ht="15">
      <c r="A2365" s="28" t="s">
        <v>2</v>
      </c>
      <c r="B2365" s="68" t="s">
        <v>19</v>
      </c>
      <c r="E2365" s="227">
        <v>178.5</v>
      </c>
      <c r="F2365" s="227">
        <v>466</v>
      </c>
      <c r="G2365" s="227">
        <v>603.20000000000005</v>
      </c>
      <c r="H2365" s="227">
        <v>567.69999999999709</v>
      </c>
      <c r="I2365" s="9" t="s">
        <v>186</v>
      </c>
      <c r="J2365" s="9" t="s">
        <v>186</v>
      </c>
      <c r="K2365" s="9" t="s">
        <v>186</v>
      </c>
      <c r="L2365" s="74"/>
      <c r="M2365" s="72">
        <f t="shared" si="63"/>
        <v>1815.3999999999971</v>
      </c>
      <c r="O2365" t="s">
        <v>1128</v>
      </c>
      <c r="R2365" t="s">
        <v>1129</v>
      </c>
      <c r="S2365" s="87"/>
      <c r="T2365" s="3"/>
      <c r="U2365" s="84"/>
      <c r="V2365" s="3"/>
    </row>
    <row r="2366" spans="1:22" ht="15">
      <c r="A2366" s="28" t="s">
        <v>3</v>
      </c>
      <c r="B2366" s="68" t="s">
        <v>17</v>
      </c>
      <c r="E2366" s="222">
        <v>219.4</v>
      </c>
      <c r="F2366" s="9">
        <v>268.60000000000002</v>
      </c>
      <c r="G2366" s="227">
        <v>629.9</v>
      </c>
      <c r="H2366" s="227">
        <v>635.79999999999927</v>
      </c>
      <c r="I2366" s="9" t="s">
        <v>186</v>
      </c>
      <c r="J2366" s="9" t="s">
        <v>186</v>
      </c>
      <c r="K2366" s="9" t="s">
        <v>186</v>
      </c>
      <c r="L2366" s="74"/>
      <c r="M2366" s="72">
        <f t="shared" si="63"/>
        <v>1753.6999999999994</v>
      </c>
      <c r="O2366" t="s">
        <v>1126</v>
      </c>
      <c r="S2366" s="87"/>
      <c r="T2366" s="3"/>
      <c r="U2366" s="84"/>
      <c r="V2366" s="3"/>
    </row>
    <row r="2367" spans="1:22" ht="15">
      <c r="A2367" s="28" t="s">
        <v>5</v>
      </c>
      <c r="B2367" s="68" t="s">
        <v>143</v>
      </c>
      <c r="E2367" s="9" t="s">
        <v>284</v>
      </c>
      <c r="F2367" s="9">
        <v>280.8</v>
      </c>
      <c r="G2367" s="227">
        <v>581.29999999999995</v>
      </c>
      <c r="H2367" s="224">
        <v>800.10000000000036</v>
      </c>
      <c r="I2367" s="9" t="s">
        <v>186</v>
      </c>
      <c r="J2367" s="9" t="s">
        <v>186</v>
      </c>
      <c r="K2367" s="9" t="s">
        <v>186</v>
      </c>
      <c r="L2367" s="74"/>
      <c r="M2367" s="72">
        <f t="shared" si="63"/>
        <v>1662.2000000000003</v>
      </c>
      <c r="O2367" t="s">
        <v>327</v>
      </c>
      <c r="R2367" t="s">
        <v>1983</v>
      </c>
      <c r="S2367" s="87"/>
      <c r="T2367" s="3"/>
      <c r="U2367" s="84"/>
      <c r="V2367" s="3"/>
    </row>
    <row r="2368" spans="1:22" ht="15">
      <c r="A2368" s="28" t="s">
        <v>7</v>
      </c>
      <c r="B2368" s="68" t="s">
        <v>11</v>
      </c>
      <c r="E2368" s="223">
        <v>216.1</v>
      </c>
      <c r="F2368" s="227">
        <v>443.6</v>
      </c>
      <c r="G2368" s="9">
        <v>270.2</v>
      </c>
      <c r="H2368" s="223">
        <v>719.19999999999891</v>
      </c>
      <c r="I2368" s="9" t="s">
        <v>186</v>
      </c>
      <c r="J2368" s="9" t="s">
        <v>186</v>
      </c>
      <c r="K2368" s="9" t="s">
        <v>186</v>
      </c>
      <c r="L2368" s="74"/>
      <c r="M2368" s="72">
        <f t="shared" si="63"/>
        <v>1649.099999999999</v>
      </c>
      <c r="O2368" t="s">
        <v>1125</v>
      </c>
      <c r="S2368" s="87"/>
      <c r="T2368" s="3"/>
      <c r="U2368" s="84"/>
      <c r="V2368" s="3"/>
    </row>
    <row r="2369" spans="1:22" ht="15">
      <c r="A2369" s="28" t="s">
        <v>8</v>
      </c>
      <c r="B2369" s="68" t="s">
        <v>33</v>
      </c>
      <c r="E2369" s="227">
        <v>210.1</v>
      </c>
      <c r="F2369" s="9">
        <v>314.3</v>
      </c>
      <c r="G2369" s="222">
        <v>717.7</v>
      </c>
      <c r="H2369" s="9">
        <v>357.30000000000291</v>
      </c>
      <c r="I2369" s="9" t="s">
        <v>186</v>
      </c>
      <c r="J2369" s="9" t="s">
        <v>186</v>
      </c>
      <c r="K2369" s="9" t="s">
        <v>186</v>
      </c>
      <c r="L2369" s="74"/>
      <c r="M2369" s="72">
        <f t="shared" si="63"/>
        <v>1599.4000000000028</v>
      </c>
      <c r="O2369" t="s">
        <v>359</v>
      </c>
      <c r="S2369" s="87"/>
      <c r="T2369" s="3"/>
      <c r="U2369" s="84"/>
      <c r="V2369" s="3"/>
    </row>
    <row r="2370" spans="1:22" ht="15">
      <c r="A2370" s="28" t="s">
        <v>10</v>
      </c>
      <c r="B2370" s="68" t="s">
        <v>25</v>
      </c>
      <c r="E2370" s="224">
        <v>237.4</v>
      </c>
      <c r="F2370" s="9">
        <v>302.95</v>
      </c>
      <c r="G2370" s="227">
        <v>592.20000000000005</v>
      </c>
      <c r="H2370" s="9">
        <v>442.65000000000327</v>
      </c>
      <c r="I2370" s="9" t="s">
        <v>186</v>
      </c>
      <c r="J2370" s="9" t="s">
        <v>186</v>
      </c>
      <c r="K2370" s="9" t="s">
        <v>186</v>
      </c>
      <c r="L2370" s="74"/>
      <c r="M2370" s="72">
        <f t="shared" si="63"/>
        <v>1575.2000000000035</v>
      </c>
      <c r="O2370" t="s">
        <v>375</v>
      </c>
      <c r="R2370" t="s">
        <v>1983</v>
      </c>
      <c r="S2370" s="87"/>
      <c r="T2370" s="3"/>
      <c r="U2370" s="84"/>
      <c r="V2370" s="3"/>
    </row>
    <row r="2371" spans="1:22" ht="15">
      <c r="A2371" s="28" t="s">
        <v>12</v>
      </c>
      <c r="B2371" s="68" t="s">
        <v>21</v>
      </c>
      <c r="E2371" s="9">
        <v>150.69999999999999</v>
      </c>
      <c r="F2371" s="9">
        <v>367.4</v>
      </c>
      <c r="G2371" s="9">
        <v>482.4</v>
      </c>
      <c r="H2371" s="9">
        <v>511.99999999999818</v>
      </c>
      <c r="I2371" s="9" t="s">
        <v>186</v>
      </c>
      <c r="J2371" s="9" t="s">
        <v>186</v>
      </c>
      <c r="K2371" s="9" t="s">
        <v>186</v>
      </c>
      <c r="L2371" s="74"/>
      <c r="M2371" s="72">
        <f t="shared" si="63"/>
        <v>1512.4999999999982</v>
      </c>
      <c r="S2371" s="87"/>
      <c r="T2371" s="3"/>
      <c r="U2371" s="84"/>
      <c r="V2371" s="3"/>
    </row>
    <row r="2372" spans="1:22" ht="15">
      <c r="A2372" s="28" t="s">
        <v>14</v>
      </c>
      <c r="B2372" s="68" t="s">
        <v>141</v>
      </c>
      <c r="E2372" s="9" t="s">
        <v>284</v>
      </c>
      <c r="F2372" s="227">
        <v>433.65</v>
      </c>
      <c r="G2372" s="227">
        <v>501</v>
      </c>
      <c r="H2372" s="227">
        <v>574.80000000000291</v>
      </c>
      <c r="I2372" s="9" t="s">
        <v>186</v>
      </c>
      <c r="J2372" s="9" t="s">
        <v>186</v>
      </c>
      <c r="K2372" s="9" t="s">
        <v>186</v>
      </c>
      <c r="L2372" s="74"/>
      <c r="M2372" s="72">
        <f t="shared" si="63"/>
        <v>1509.450000000003</v>
      </c>
      <c r="O2372" t="s">
        <v>1127</v>
      </c>
      <c r="S2372" s="87"/>
      <c r="T2372" s="113"/>
      <c r="U2372" s="84"/>
      <c r="V2372" s="3"/>
    </row>
    <row r="2373" spans="1:22" ht="15">
      <c r="A2373" s="28" t="s">
        <v>16</v>
      </c>
      <c r="B2373" s="68" t="s">
        <v>39</v>
      </c>
      <c r="E2373" s="227">
        <v>192</v>
      </c>
      <c r="F2373" s="9">
        <v>295.89999999999998</v>
      </c>
      <c r="G2373" s="9">
        <v>485.3</v>
      </c>
      <c r="H2373" s="9">
        <v>443.89999999999782</v>
      </c>
      <c r="I2373" s="9" t="s">
        <v>186</v>
      </c>
      <c r="J2373" s="9" t="s">
        <v>186</v>
      </c>
      <c r="K2373" s="9" t="s">
        <v>186</v>
      </c>
      <c r="L2373" s="74"/>
      <c r="M2373" s="72">
        <f t="shared" si="63"/>
        <v>1417.0999999999979</v>
      </c>
      <c r="O2373" t="s">
        <v>303</v>
      </c>
      <c r="S2373" s="87"/>
      <c r="T2373" s="3"/>
      <c r="U2373" s="84"/>
      <c r="V2373" s="3"/>
    </row>
    <row r="2374" spans="1:22" ht="15">
      <c r="A2374" s="28" t="s">
        <v>18</v>
      </c>
      <c r="B2374" s="68" t="s">
        <v>9</v>
      </c>
      <c r="E2374" s="227">
        <v>169</v>
      </c>
      <c r="F2374" s="227">
        <v>454</v>
      </c>
      <c r="G2374" s="9">
        <v>467.8</v>
      </c>
      <c r="H2374" s="9">
        <v>223.90000000000236</v>
      </c>
      <c r="I2374" s="9" t="s">
        <v>186</v>
      </c>
      <c r="J2374" s="9" t="s">
        <v>186</v>
      </c>
      <c r="K2374" s="9" t="s">
        <v>186</v>
      </c>
      <c r="L2374" s="74"/>
      <c r="M2374" s="72">
        <f t="shared" si="63"/>
        <v>1314.7000000000023</v>
      </c>
      <c r="O2374" t="s">
        <v>331</v>
      </c>
      <c r="S2374" s="87"/>
      <c r="T2374" s="3"/>
      <c r="U2374" s="84"/>
      <c r="V2374" s="3"/>
    </row>
    <row r="2375" spans="1:22" ht="15">
      <c r="A2375" s="28" t="s">
        <v>20</v>
      </c>
      <c r="B2375" s="68" t="s">
        <v>158</v>
      </c>
      <c r="E2375" s="9" t="s">
        <v>284</v>
      </c>
      <c r="F2375" s="9" t="s">
        <v>284</v>
      </c>
      <c r="G2375" s="227">
        <v>515.9</v>
      </c>
      <c r="H2375" s="222">
        <v>727.80000000000291</v>
      </c>
      <c r="I2375" s="9" t="s">
        <v>186</v>
      </c>
      <c r="J2375" s="9" t="s">
        <v>186</v>
      </c>
      <c r="K2375" s="9" t="s">
        <v>186</v>
      </c>
      <c r="L2375" s="74"/>
      <c r="M2375" s="72">
        <f t="shared" si="63"/>
        <v>1243.700000000003</v>
      </c>
      <c r="O2375" t="s">
        <v>325</v>
      </c>
      <c r="S2375" s="87"/>
      <c r="T2375" s="3"/>
      <c r="U2375" s="84"/>
      <c r="V2375" s="3"/>
    </row>
    <row r="2376" spans="1:22" ht="15">
      <c r="A2376" s="28" t="s">
        <v>22</v>
      </c>
      <c r="B2376" s="68" t="s">
        <v>23</v>
      </c>
      <c r="E2376" s="9">
        <v>75.900000000000006</v>
      </c>
      <c r="F2376" s="222">
        <v>543.4</v>
      </c>
      <c r="G2376" s="9">
        <v>313.8</v>
      </c>
      <c r="H2376" s="9">
        <v>282.00000000000091</v>
      </c>
      <c r="I2376" s="9" t="s">
        <v>186</v>
      </c>
      <c r="J2376" s="9" t="s">
        <v>186</v>
      </c>
      <c r="K2376" s="9" t="s">
        <v>186</v>
      </c>
      <c r="L2376" s="74"/>
      <c r="M2376" s="72">
        <f t="shared" si="63"/>
        <v>1215.1000000000008</v>
      </c>
      <c r="O2376" t="s">
        <v>306</v>
      </c>
      <c r="S2376" s="87"/>
      <c r="T2376" s="3"/>
      <c r="U2376" s="84"/>
      <c r="V2376" s="3"/>
    </row>
    <row r="2377" spans="1:22" ht="15">
      <c r="A2377" s="28" t="s">
        <v>24</v>
      </c>
      <c r="B2377" s="68" t="s">
        <v>1</v>
      </c>
      <c r="E2377" s="9">
        <v>15.9</v>
      </c>
      <c r="F2377" s="9">
        <v>183.6</v>
      </c>
      <c r="G2377" s="223">
        <v>684.8</v>
      </c>
      <c r="H2377" s="9">
        <v>307.79999999999927</v>
      </c>
      <c r="I2377" s="9" t="s">
        <v>186</v>
      </c>
      <c r="J2377" s="9" t="s">
        <v>186</v>
      </c>
      <c r="K2377" s="9" t="s">
        <v>186</v>
      </c>
      <c r="L2377" s="74"/>
      <c r="M2377" s="72">
        <f t="shared" si="63"/>
        <v>1192.0999999999992</v>
      </c>
      <c r="O2377" t="s">
        <v>288</v>
      </c>
      <c r="S2377" s="87"/>
      <c r="T2377" s="3"/>
      <c r="U2377" s="84"/>
      <c r="V2377" s="3"/>
    </row>
    <row r="2378" spans="1:22" ht="15">
      <c r="A2378" s="28" t="s">
        <v>26</v>
      </c>
      <c r="B2378" s="68" t="s">
        <v>15</v>
      </c>
      <c r="E2378" s="9">
        <v>149.6</v>
      </c>
      <c r="F2378" s="227">
        <v>463.85</v>
      </c>
      <c r="G2378" s="9">
        <v>156.19999999999999</v>
      </c>
      <c r="H2378" s="9">
        <v>391</v>
      </c>
      <c r="I2378" s="9" t="s">
        <v>186</v>
      </c>
      <c r="J2378" s="9" t="s">
        <v>186</v>
      </c>
      <c r="K2378" s="9" t="s">
        <v>186</v>
      </c>
      <c r="L2378" s="74"/>
      <c r="M2378" s="72">
        <f t="shared" si="63"/>
        <v>1160.6500000000001</v>
      </c>
      <c r="O2378" t="s">
        <v>298</v>
      </c>
      <c r="S2378" s="87"/>
      <c r="T2378" s="3"/>
      <c r="U2378" s="84"/>
      <c r="V2378" s="3"/>
    </row>
    <row r="2379" spans="1:22" ht="15">
      <c r="A2379" s="28" t="s">
        <v>28</v>
      </c>
      <c r="B2379" s="68" t="s">
        <v>27</v>
      </c>
      <c r="E2379" s="9">
        <v>129.30000000000001</v>
      </c>
      <c r="F2379" s="9">
        <v>293.7</v>
      </c>
      <c r="G2379" s="9">
        <v>217</v>
      </c>
      <c r="H2379" s="9">
        <v>495.59999999999491</v>
      </c>
      <c r="I2379" s="9" t="s">
        <v>186</v>
      </c>
      <c r="J2379" s="9" t="s">
        <v>186</v>
      </c>
      <c r="K2379" s="9" t="s">
        <v>186</v>
      </c>
      <c r="L2379" s="74"/>
      <c r="M2379" s="72">
        <f t="shared" si="63"/>
        <v>1135.5999999999949</v>
      </c>
      <c r="S2379" s="87"/>
      <c r="T2379" s="113"/>
      <c r="U2379" s="84"/>
      <c r="V2379" s="3"/>
    </row>
    <row r="2380" spans="1:22" ht="15">
      <c r="A2380" s="28" t="s">
        <v>30</v>
      </c>
      <c r="B2380" s="68" t="s">
        <v>29</v>
      </c>
      <c r="E2380" s="9">
        <v>125.5</v>
      </c>
      <c r="F2380" s="9">
        <v>254.15</v>
      </c>
      <c r="G2380" s="224">
        <v>726.7</v>
      </c>
      <c r="H2380" s="9" t="s">
        <v>284</v>
      </c>
      <c r="I2380" s="9" t="s">
        <v>186</v>
      </c>
      <c r="J2380" s="9" t="s">
        <v>186</v>
      </c>
      <c r="K2380" s="9" t="s">
        <v>186</v>
      </c>
      <c r="L2380" s="74"/>
      <c r="M2380" s="72">
        <f t="shared" si="63"/>
        <v>1106.3499999999999</v>
      </c>
      <c r="O2380" t="s">
        <v>287</v>
      </c>
      <c r="R2380" t="s">
        <v>1983</v>
      </c>
      <c r="S2380" s="87"/>
      <c r="T2380" s="3"/>
      <c r="U2380" s="84"/>
      <c r="V2380" s="3"/>
    </row>
    <row r="2381" spans="1:22" ht="15">
      <c r="A2381" s="28" t="s">
        <v>32</v>
      </c>
      <c r="B2381" s="68" t="s">
        <v>142</v>
      </c>
      <c r="E2381" s="9" t="s">
        <v>284</v>
      </c>
      <c r="F2381" s="227">
        <v>508</v>
      </c>
      <c r="G2381" s="9">
        <v>266</v>
      </c>
      <c r="H2381" s="9">
        <v>325.29999999999745</v>
      </c>
      <c r="I2381" s="9" t="s">
        <v>186</v>
      </c>
      <c r="J2381" s="9" t="s">
        <v>186</v>
      </c>
      <c r="K2381" s="9" t="s">
        <v>186</v>
      </c>
      <c r="L2381" s="74"/>
      <c r="M2381" s="72">
        <f t="shared" si="63"/>
        <v>1099.2999999999975</v>
      </c>
      <c r="O2381" t="s">
        <v>289</v>
      </c>
      <c r="S2381" s="87"/>
      <c r="T2381" s="3"/>
      <c r="U2381" s="84"/>
      <c r="V2381" s="3"/>
    </row>
    <row r="2382" spans="1:22" ht="15">
      <c r="A2382" s="28" t="s">
        <v>34</v>
      </c>
      <c r="B2382" s="68" t="s">
        <v>144</v>
      </c>
      <c r="E2382" s="9" t="s">
        <v>284</v>
      </c>
      <c r="F2382" s="223">
        <v>508.05</v>
      </c>
      <c r="G2382" s="9">
        <v>251.65</v>
      </c>
      <c r="H2382" s="9">
        <v>249.15000000000055</v>
      </c>
      <c r="I2382" s="9" t="s">
        <v>186</v>
      </c>
      <c r="J2382" s="9" t="s">
        <v>186</v>
      </c>
      <c r="K2382" s="9" t="s">
        <v>186</v>
      </c>
      <c r="L2382" s="74"/>
      <c r="M2382" s="72">
        <f t="shared" si="63"/>
        <v>1008.8500000000006</v>
      </c>
      <c r="O2382" t="s">
        <v>288</v>
      </c>
      <c r="S2382" s="87"/>
      <c r="T2382" s="3"/>
      <c r="U2382" s="84"/>
      <c r="V2382" s="3"/>
    </row>
    <row r="2383" spans="1:22" ht="15">
      <c r="A2383" s="28" t="s">
        <v>36</v>
      </c>
      <c r="B2383" s="68" t="s">
        <v>6</v>
      </c>
      <c r="E2383" s="9">
        <v>128.30000000000001</v>
      </c>
      <c r="F2383" s="9">
        <v>195.25</v>
      </c>
      <c r="G2383" s="9">
        <v>317.3</v>
      </c>
      <c r="H2383" s="9">
        <v>357.79999999999563</v>
      </c>
      <c r="I2383" s="9" t="s">
        <v>186</v>
      </c>
      <c r="J2383" s="9" t="s">
        <v>186</v>
      </c>
      <c r="K2383" s="9" t="s">
        <v>186</v>
      </c>
      <c r="L2383" s="74"/>
      <c r="M2383" s="72">
        <f t="shared" si="63"/>
        <v>998.64999999999566</v>
      </c>
      <c r="S2383" s="87"/>
      <c r="T2383" s="3"/>
      <c r="U2383" s="84"/>
      <c r="V2383" s="3"/>
    </row>
    <row r="2384" spans="1:22" ht="15">
      <c r="A2384" s="28" t="s">
        <v>38</v>
      </c>
      <c r="B2384" s="68" t="s">
        <v>37</v>
      </c>
      <c r="E2384" s="227">
        <v>162.6</v>
      </c>
      <c r="F2384" s="9">
        <v>241.7</v>
      </c>
      <c r="G2384" s="9">
        <v>236.2</v>
      </c>
      <c r="H2384" s="9">
        <v>338.80000000000291</v>
      </c>
      <c r="I2384" s="9" t="s">
        <v>186</v>
      </c>
      <c r="J2384" s="9" t="s">
        <v>186</v>
      </c>
      <c r="K2384" s="9" t="s">
        <v>186</v>
      </c>
      <c r="L2384" s="74"/>
      <c r="M2384" s="72">
        <f t="shared" si="63"/>
        <v>979.30000000000291</v>
      </c>
      <c r="O2384" t="s">
        <v>294</v>
      </c>
      <c r="S2384" s="87"/>
      <c r="T2384" s="3"/>
      <c r="U2384" s="84"/>
      <c r="V2384" s="3"/>
    </row>
    <row r="2385" spans="1:22" ht="15">
      <c r="A2385" s="28" t="s">
        <v>145</v>
      </c>
      <c r="B2385" s="68" t="s">
        <v>13</v>
      </c>
      <c r="E2385" s="9">
        <v>123.3</v>
      </c>
      <c r="F2385" s="227">
        <v>505.45</v>
      </c>
      <c r="G2385" s="9">
        <v>229.8</v>
      </c>
      <c r="H2385" s="9">
        <v>83.799999999995634</v>
      </c>
      <c r="I2385" s="9" t="s">
        <v>186</v>
      </c>
      <c r="J2385" s="9" t="s">
        <v>186</v>
      </c>
      <c r="K2385" s="9" t="s">
        <v>186</v>
      </c>
      <c r="L2385" s="74"/>
      <c r="M2385" s="72">
        <f t="shared" si="63"/>
        <v>942.34999999999559</v>
      </c>
      <c r="O2385" t="s">
        <v>290</v>
      </c>
      <c r="S2385" s="87"/>
      <c r="T2385" s="3"/>
      <c r="U2385" s="84"/>
      <c r="V2385" s="3"/>
    </row>
    <row r="2386" spans="1:22" ht="15">
      <c r="A2386" s="28" t="s">
        <v>146</v>
      </c>
      <c r="B2386" s="68" t="s">
        <v>4</v>
      </c>
      <c r="E2386" s="9">
        <v>71.2</v>
      </c>
      <c r="F2386" s="9">
        <v>230.8</v>
      </c>
      <c r="G2386" s="9">
        <v>328.5</v>
      </c>
      <c r="H2386" s="9">
        <v>277.29999999999745</v>
      </c>
      <c r="I2386" s="9" t="s">
        <v>186</v>
      </c>
      <c r="J2386" s="9" t="s">
        <v>186</v>
      </c>
      <c r="K2386" s="9" t="s">
        <v>186</v>
      </c>
      <c r="L2386" s="74"/>
      <c r="M2386" s="72">
        <f t="shared" si="63"/>
        <v>907.79999999999745</v>
      </c>
      <c r="S2386" s="87"/>
      <c r="T2386" s="3"/>
      <c r="U2386" s="84"/>
      <c r="V2386" s="3"/>
    </row>
    <row r="2387" spans="1:22" ht="15">
      <c r="A2387" s="28" t="s">
        <v>147</v>
      </c>
      <c r="B2387" s="68" t="s">
        <v>155</v>
      </c>
      <c r="E2387" s="9" t="s">
        <v>284</v>
      </c>
      <c r="F2387" s="9" t="s">
        <v>284</v>
      </c>
      <c r="G2387" s="9">
        <v>305.39999999999998</v>
      </c>
      <c r="H2387" s="227">
        <v>595.600000000004</v>
      </c>
      <c r="I2387" s="9" t="s">
        <v>186</v>
      </c>
      <c r="J2387" s="9" t="s">
        <v>186</v>
      </c>
      <c r="K2387" s="9" t="s">
        <v>186</v>
      </c>
      <c r="L2387" s="74"/>
      <c r="M2387" s="72">
        <f t="shared" si="63"/>
        <v>901.00000000000398</v>
      </c>
      <c r="O2387" t="s">
        <v>303</v>
      </c>
      <c r="S2387" s="87"/>
      <c r="T2387" s="3"/>
      <c r="U2387" s="84"/>
      <c r="V2387" s="3"/>
    </row>
    <row r="2388" spans="1:22" ht="15">
      <c r="A2388" s="28" t="s">
        <v>151</v>
      </c>
      <c r="B2388" s="68" t="s">
        <v>154</v>
      </c>
      <c r="E2388" s="9" t="s">
        <v>284</v>
      </c>
      <c r="F2388" s="9" t="s">
        <v>284</v>
      </c>
      <c r="G2388" s="9">
        <v>146.9</v>
      </c>
      <c r="H2388" s="227">
        <v>586.50000000000182</v>
      </c>
      <c r="I2388" s="9" t="s">
        <v>186</v>
      </c>
      <c r="J2388" s="9" t="s">
        <v>186</v>
      </c>
      <c r="K2388" s="9" t="s">
        <v>186</v>
      </c>
      <c r="L2388" s="74"/>
      <c r="M2388" s="72">
        <f t="shared" si="63"/>
        <v>733.4000000000018</v>
      </c>
      <c r="O2388" t="s">
        <v>298</v>
      </c>
      <c r="S2388" s="87"/>
      <c r="T2388" s="3"/>
      <c r="U2388" s="84"/>
      <c r="V2388" s="3"/>
    </row>
    <row r="2389" spans="1:22" ht="15">
      <c r="A2389" s="28" t="s">
        <v>157</v>
      </c>
      <c r="B2389" s="68" t="s">
        <v>850</v>
      </c>
      <c r="E2389" s="9" t="s">
        <v>284</v>
      </c>
      <c r="F2389" s="9" t="s">
        <v>284</v>
      </c>
      <c r="G2389" s="9" t="s">
        <v>284</v>
      </c>
      <c r="H2389" s="227">
        <v>631.399999999996</v>
      </c>
      <c r="I2389" s="9" t="s">
        <v>186</v>
      </c>
      <c r="J2389" s="9" t="s">
        <v>186</v>
      </c>
      <c r="K2389" s="9" t="s">
        <v>186</v>
      </c>
      <c r="L2389" s="74"/>
      <c r="M2389" s="72">
        <f t="shared" si="63"/>
        <v>631.399999999996</v>
      </c>
      <c r="O2389" t="s">
        <v>290</v>
      </c>
      <c r="S2389" s="87"/>
      <c r="T2389" s="3"/>
      <c r="U2389" s="84"/>
      <c r="V2389" s="3"/>
    </row>
    <row r="2390" spans="1:22" ht="15">
      <c r="A2390" s="28" t="s">
        <v>159</v>
      </c>
      <c r="B2390" s="68" t="s">
        <v>861</v>
      </c>
      <c r="E2390" s="9" t="s">
        <v>284</v>
      </c>
      <c r="F2390" s="9" t="s">
        <v>284</v>
      </c>
      <c r="G2390" s="9" t="s">
        <v>284</v>
      </c>
      <c r="H2390" s="227">
        <v>541.54999999999382</v>
      </c>
      <c r="I2390" s="9" t="s">
        <v>186</v>
      </c>
      <c r="J2390" s="9" t="s">
        <v>186</v>
      </c>
      <c r="K2390" s="9" t="s">
        <v>186</v>
      </c>
      <c r="L2390" s="74"/>
      <c r="M2390" s="72">
        <f t="shared" si="63"/>
        <v>541.54999999999382</v>
      </c>
      <c r="O2390" t="s">
        <v>299</v>
      </c>
      <c r="S2390" s="87"/>
      <c r="T2390" s="3"/>
      <c r="U2390" s="84"/>
      <c r="V2390" s="3"/>
    </row>
    <row r="2391" spans="1:22" ht="15">
      <c r="A2391" s="28" t="s">
        <v>160</v>
      </c>
      <c r="B2391" s="68" t="s">
        <v>162</v>
      </c>
      <c r="E2391" s="9" t="s">
        <v>284</v>
      </c>
      <c r="F2391" s="9" t="s">
        <v>284</v>
      </c>
      <c r="G2391" s="9">
        <v>328.1</v>
      </c>
      <c r="H2391" s="9">
        <v>184.899999999996</v>
      </c>
      <c r="I2391" s="9" t="s">
        <v>186</v>
      </c>
      <c r="J2391" s="9" t="s">
        <v>186</v>
      </c>
      <c r="K2391" s="9" t="s">
        <v>186</v>
      </c>
      <c r="L2391" s="74"/>
      <c r="M2391" s="72">
        <f t="shared" si="63"/>
        <v>512.99999999999602</v>
      </c>
      <c r="S2391" s="87"/>
      <c r="T2391" s="3"/>
      <c r="U2391" s="84"/>
      <c r="V2391" s="3"/>
    </row>
    <row r="2392" spans="1:22" ht="15">
      <c r="A2392" s="28" t="s">
        <v>161</v>
      </c>
      <c r="B2392" s="68" t="s">
        <v>35</v>
      </c>
      <c r="E2392" s="9">
        <v>46.5</v>
      </c>
      <c r="F2392" s="9">
        <v>230.05</v>
      </c>
      <c r="G2392" s="9">
        <v>149.6</v>
      </c>
      <c r="H2392" s="9">
        <v>81.000000000000909</v>
      </c>
      <c r="I2392" s="9" t="s">
        <v>186</v>
      </c>
      <c r="J2392" s="9" t="s">
        <v>186</v>
      </c>
      <c r="K2392" s="9" t="s">
        <v>186</v>
      </c>
      <c r="L2392" s="74"/>
      <c r="M2392" s="72">
        <f t="shared" si="63"/>
        <v>507.15000000000089</v>
      </c>
      <c r="S2392" s="87"/>
      <c r="T2392" s="3"/>
      <c r="U2392" s="84"/>
      <c r="V2392" s="3"/>
    </row>
    <row r="2393" spans="1:22" ht="15">
      <c r="A2393" s="28" t="s">
        <v>163</v>
      </c>
      <c r="B2393" s="68" t="s">
        <v>871</v>
      </c>
      <c r="E2393" s="9" t="s">
        <v>284</v>
      </c>
      <c r="F2393" s="9" t="s">
        <v>284</v>
      </c>
      <c r="G2393" s="9" t="s">
        <v>284</v>
      </c>
      <c r="H2393" s="9">
        <v>497.350000000004</v>
      </c>
      <c r="I2393" s="9" t="s">
        <v>186</v>
      </c>
      <c r="J2393" s="9" t="s">
        <v>186</v>
      </c>
      <c r="K2393" s="9" t="s">
        <v>186</v>
      </c>
      <c r="L2393" s="74"/>
      <c r="M2393" s="72">
        <f t="shared" si="63"/>
        <v>497.350000000004</v>
      </c>
      <c r="S2393" s="87"/>
      <c r="T2393" s="3"/>
      <c r="U2393" s="84"/>
      <c r="V2393" s="3"/>
    </row>
    <row r="2394" spans="1:22" ht="15">
      <c r="A2394" s="28" t="s">
        <v>280</v>
      </c>
      <c r="B2394" s="68" t="s">
        <v>164</v>
      </c>
      <c r="E2394" s="9" t="s">
        <v>284</v>
      </c>
      <c r="F2394" s="9" t="s">
        <v>284</v>
      </c>
      <c r="G2394" s="9">
        <v>484.2</v>
      </c>
      <c r="H2394" s="9" t="s">
        <v>284</v>
      </c>
      <c r="I2394" s="9" t="s">
        <v>186</v>
      </c>
      <c r="J2394" s="9" t="s">
        <v>186</v>
      </c>
      <c r="K2394" s="9" t="s">
        <v>186</v>
      </c>
      <c r="L2394" s="74"/>
      <c r="M2394" s="72">
        <f t="shared" si="63"/>
        <v>484.2</v>
      </c>
      <c r="S2394" s="87"/>
      <c r="T2394" s="3"/>
      <c r="U2394" s="84"/>
      <c r="V2394" s="3"/>
    </row>
    <row r="2395" spans="1:22" ht="15">
      <c r="A2395" s="28" t="s">
        <v>281</v>
      </c>
      <c r="B2395" s="68" t="s">
        <v>178</v>
      </c>
      <c r="E2395" s="9">
        <v>144.6</v>
      </c>
      <c r="F2395" s="9">
        <v>336.95</v>
      </c>
      <c r="G2395" s="9" t="s">
        <v>284</v>
      </c>
      <c r="H2395" s="9" t="s">
        <v>284</v>
      </c>
      <c r="I2395" s="9" t="s">
        <v>186</v>
      </c>
      <c r="J2395" s="9" t="s">
        <v>186</v>
      </c>
      <c r="K2395" s="9" t="s">
        <v>186</v>
      </c>
      <c r="L2395" s="74"/>
      <c r="M2395" s="72">
        <f t="shared" si="63"/>
        <v>481.54999999999995</v>
      </c>
      <c r="S2395" s="87"/>
      <c r="T2395" s="3"/>
      <c r="U2395" s="84"/>
      <c r="V2395" s="3"/>
    </row>
    <row r="2396" spans="1:22" ht="15">
      <c r="A2396" s="28" t="s">
        <v>282</v>
      </c>
      <c r="B2396" s="68" t="s">
        <v>156</v>
      </c>
      <c r="E2396" s="9" t="s">
        <v>284</v>
      </c>
      <c r="F2396" s="9" t="s">
        <v>284</v>
      </c>
      <c r="G2396" s="9">
        <v>166.7</v>
      </c>
      <c r="H2396" s="9">
        <v>311.60000000000218</v>
      </c>
      <c r="I2396" s="9" t="s">
        <v>186</v>
      </c>
      <c r="J2396" s="9" t="s">
        <v>186</v>
      </c>
      <c r="K2396" s="9" t="s">
        <v>186</v>
      </c>
      <c r="L2396" s="74"/>
      <c r="M2396" s="72">
        <f t="shared" ref="M2396:M2427" si="64">SUM(E2396:K2396)</f>
        <v>478.30000000000217</v>
      </c>
      <c r="S2396" s="87"/>
      <c r="T2396" s="3"/>
      <c r="U2396" s="84"/>
      <c r="V2396" s="3"/>
    </row>
    <row r="2397" spans="1:22" ht="15">
      <c r="A2397" s="28" t="s">
        <v>283</v>
      </c>
      <c r="B2397" s="68" t="s">
        <v>809</v>
      </c>
      <c r="E2397" s="9" t="s">
        <v>284</v>
      </c>
      <c r="F2397" s="9" t="s">
        <v>284</v>
      </c>
      <c r="G2397" s="9" t="s">
        <v>284</v>
      </c>
      <c r="H2397" s="9">
        <v>467.85000000000036</v>
      </c>
      <c r="I2397" s="9" t="s">
        <v>186</v>
      </c>
      <c r="J2397" s="9" t="s">
        <v>186</v>
      </c>
      <c r="K2397" s="9" t="s">
        <v>186</v>
      </c>
      <c r="L2397" s="74"/>
      <c r="M2397" s="72">
        <f t="shared" si="64"/>
        <v>467.85000000000036</v>
      </c>
      <c r="S2397" s="87"/>
      <c r="T2397" s="3"/>
      <c r="U2397" s="84"/>
      <c r="V2397" s="3"/>
    </row>
    <row r="2398" spans="1:22" ht="15">
      <c r="A2398" s="28" t="s">
        <v>806</v>
      </c>
      <c r="B2398" s="28" t="s">
        <v>799</v>
      </c>
      <c r="E2398" s="9" t="s">
        <v>284</v>
      </c>
      <c r="F2398" s="9" t="s">
        <v>284</v>
      </c>
      <c r="G2398" s="9" t="s">
        <v>284</v>
      </c>
      <c r="H2398" s="9">
        <v>438.80000000000291</v>
      </c>
      <c r="I2398" s="9" t="s">
        <v>186</v>
      </c>
      <c r="J2398" s="9" t="s">
        <v>186</v>
      </c>
      <c r="K2398" s="9" t="s">
        <v>186</v>
      </c>
      <c r="L2398" s="74"/>
      <c r="M2398" s="72">
        <f t="shared" si="64"/>
        <v>438.80000000000291</v>
      </c>
      <c r="S2398" s="87"/>
      <c r="T2398" s="3"/>
      <c r="U2398" s="84"/>
      <c r="V2398" s="3"/>
    </row>
    <row r="2399" spans="1:22" ht="15">
      <c r="A2399" s="28" t="s">
        <v>807</v>
      </c>
      <c r="B2399" s="68" t="s">
        <v>820</v>
      </c>
      <c r="E2399" s="9" t="s">
        <v>284</v>
      </c>
      <c r="F2399" s="9" t="s">
        <v>284</v>
      </c>
      <c r="G2399" s="9" t="s">
        <v>284</v>
      </c>
      <c r="H2399" s="9">
        <v>399.79999999999927</v>
      </c>
      <c r="I2399" s="9" t="s">
        <v>186</v>
      </c>
      <c r="J2399" s="9" t="s">
        <v>186</v>
      </c>
      <c r="K2399" s="9" t="s">
        <v>186</v>
      </c>
      <c r="L2399" s="74"/>
      <c r="M2399" s="72">
        <f t="shared" si="64"/>
        <v>399.79999999999927</v>
      </c>
      <c r="S2399" s="87"/>
      <c r="T2399" s="3"/>
      <c r="U2399" s="84"/>
      <c r="V2399" s="3"/>
    </row>
    <row r="2400" spans="1:22" ht="15">
      <c r="A2400" s="28" t="s">
        <v>808</v>
      </c>
      <c r="B2400" s="68" t="s">
        <v>842</v>
      </c>
      <c r="E2400" s="9" t="s">
        <v>284</v>
      </c>
      <c r="F2400" s="9" t="s">
        <v>284</v>
      </c>
      <c r="G2400" s="9" t="s">
        <v>284</v>
      </c>
      <c r="H2400" s="9">
        <v>387.80000000000109</v>
      </c>
      <c r="I2400" s="9" t="s">
        <v>186</v>
      </c>
      <c r="J2400" s="9" t="s">
        <v>186</v>
      </c>
      <c r="K2400" s="9" t="s">
        <v>186</v>
      </c>
      <c r="L2400" s="74"/>
      <c r="M2400" s="72">
        <f t="shared" si="64"/>
        <v>387.80000000000109</v>
      </c>
      <c r="S2400" s="87"/>
      <c r="T2400" s="3"/>
      <c r="U2400" s="84"/>
      <c r="V2400" s="3"/>
    </row>
    <row r="2401" spans="1:22" ht="15">
      <c r="A2401" s="28" t="s">
        <v>810</v>
      </c>
      <c r="B2401" s="68" t="s">
        <v>819</v>
      </c>
      <c r="E2401" s="9" t="s">
        <v>284</v>
      </c>
      <c r="F2401" s="9" t="s">
        <v>284</v>
      </c>
      <c r="G2401" s="9" t="s">
        <v>284</v>
      </c>
      <c r="H2401" s="9">
        <v>355.65000000000146</v>
      </c>
      <c r="I2401" s="9" t="s">
        <v>186</v>
      </c>
      <c r="J2401" s="9" t="s">
        <v>186</v>
      </c>
      <c r="K2401" s="9" t="s">
        <v>186</v>
      </c>
      <c r="L2401" s="74"/>
      <c r="M2401" s="72">
        <f t="shared" si="64"/>
        <v>355.65000000000146</v>
      </c>
      <c r="S2401" s="87"/>
      <c r="T2401" s="3"/>
      <c r="U2401" s="84"/>
      <c r="V2401" s="3"/>
    </row>
    <row r="2402" spans="1:22" ht="15">
      <c r="A2402" s="28" t="s">
        <v>816</v>
      </c>
      <c r="B2402" s="68" t="s">
        <v>817</v>
      </c>
      <c r="E2402" s="9" t="s">
        <v>284</v>
      </c>
      <c r="F2402" s="9" t="s">
        <v>284</v>
      </c>
      <c r="G2402" s="9" t="s">
        <v>284</v>
      </c>
      <c r="H2402" s="9">
        <v>313.85000000000218</v>
      </c>
      <c r="I2402" s="9" t="s">
        <v>186</v>
      </c>
      <c r="J2402" s="9" t="s">
        <v>186</v>
      </c>
      <c r="K2402" s="9" t="s">
        <v>186</v>
      </c>
      <c r="L2402" s="74"/>
      <c r="M2402" s="72">
        <f t="shared" si="64"/>
        <v>313.85000000000218</v>
      </c>
      <c r="S2402" s="87"/>
      <c r="T2402" s="3"/>
      <c r="U2402" s="84"/>
      <c r="V2402" s="3"/>
    </row>
    <row r="2403" spans="1:22" ht="15">
      <c r="A2403" s="28" t="s">
        <v>818</v>
      </c>
      <c r="B2403" s="68" t="s">
        <v>153</v>
      </c>
      <c r="E2403" s="9" t="s">
        <v>284</v>
      </c>
      <c r="F2403" s="9" t="s">
        <v>284</v>
      </c>
      <c r="G2403" s="9">
        <v>138.19999999999999</v>
      </c>
      <c r="H2403" s="9">
        <v>174.29999999999745</v>
      </c>
      <c r="I2403" s="9" t="s">
        <v>186</v>
      </c>
      <c r="J2403" s="9" t="s">
        <v>186</v>
      </c>
      <c r="K2403" s="9" t="s">
        <v>186</v>
      </c>
      <c r="L2403" s="74"/>
      <c r="M2403" s="72">
        <f t="shared" si="64"/>
        <v>312.49999999999744</v>
      </c>
      <c r="S2403" s="87"/>
      <c r="T2403" s="3"/>
      <c r="U2403" s="84"/>
      <c r="V2403" s="3"/>
    </row>
    <row r="2404" spans="1:22" ht="15">
      <c r="A2404" s="28" t="s">
        <v>821</v>
      </c>
      <c r="B2404" s="68" t="s">
        <v>859</v>
      </c>
      <c r="E2404" s="9" t="s">
        <v>284</v>
      </c>
      <c r="F2404" s="9" t="s">
        <v>284</v>
      </c>
      <c r="G2404" s="9" t="s">
        <v>284</v>
      </c>
      <c r="H2404" s="9">
        <v>303.80000000000291</v>
      </c>
      <c r="I2404" s="9" t="s">
        <v>186</v>
      </c>
      <c r="J2404" s="9" t="s">
        <v>186</v>
      </c>
      <c r="K2404" s="9" t="s">
        <v>186</v>
      </c>
      <c r="L2404" s="74"/>
      <c r="M2404" s="72">
        <f t="shared" si="64"/>
        <v>303.80000000000291</v>
      </c>
      <c r="S2404" s="87"/>
      <c r="T2404" s="3"/>
      <c r="U2404" s="84"/>
      <c r="V2404" s="3"/>
    </row>
    <row r="2405" spans="1:22" ht="15">
      <c r="A2405" s="28" t="s">
        <v>822</v>
      </c>
      <c r="B2405" s="28" t="s">
        <v>804</v>
      </c>
      <c r="E2405" s="9" t="s">
        <v>284</v>
      </c>
      <c r="F2405" s="9" t="s">
        <v>284</v>
      </c>
      <c r="G2405" s="9" t="s">
        <v>284</v>
      </c>
      <c r="H2405" s="9">
        <v>299.90000000000146</v>
      </c>
      <c r="I2405" s="9" t="s">
        <v>186</v>
      </c>
      <c r="J2405" s="9" t="s">
        <v>186</v>
      </c>
      <c r="K2405" s="9" t="s">
        <v>186</v>
      </c>
      <c r="L2405" s="74"/>
      <c r="M2405" s="72">
        <f t="shared" si="64"/>
        <v>299.90000000000146</v>
      </c>
      <c r="S2405" s="87"/>
      <c r="T2405" s="3"/>
      <c r="U2405" s="84"/>
      <c r="V2405" s="3"/>
    </row>
    <row r="2406" spans="1:22" ht="15">
      <c r="A2406" s="28" t="s">
        <v>825</v>
      </c>
      <c r="B2406" s="68" t="s">
        <v>849</v>
      </c>
      <c r="E2406" s="9" t="s">
        <v>284</v>
      </c>
      <c r="F2406" s="9" t="s">
        <v>284</v>
      </c>
      <c r="G2406" s="9" t="s">
        <v>284</v>
      </c>
      <c r="H2406" s="9">
        <v>283.35000000000218</v>
      </c>
      <c r="I2406" s="9" t="s">
        <v>186</v>
      </c>
      <c r="J2406" s="9" t="s">
        <v>186</v>
      </c>
      <c r="K2406" s="9" t="s">
        <v>186</v>
      </c>
      <c r="L2406" s="74"/>
      <c r="M2406" s="72">
        <f t="shared" si="64"/>
        <v>283.35000000000218</v>
      </c>
      <c r="S2406" s="87"/>
      <c r="T2406" s="3"/>
      <c r="U2406" s="84"/>
      <c r="V2406" s="3"/>
    </row>
    <row r="2407" spans="1:22" ht="15">
      <c r="A2407" s="28" t="s">
        <v>827</v>
      </c>
      <c r="B2407" s="68" t="s">
        <v>855</v>
      </c>
      <c r="E2407" s="9" t="s">
        <v>284</v>
      </c>
      <c r="F2407" s="9" t="s">
        <v>284</v>
      </c>
      <c r="G2407" s="9" t="s">
        <v>284</v>
      </c>
      <c r="H2407" s="9">
        <v>273.39999999999873</v>
      </c>
      <c r="I2407" s="9" t="s">
        <v>186</v>
      </c>
      <c r="J2407" s="9" t="s">
        <v>186</v>
      </c>
      <c r="K2407" s="9" t="s">
        <v>186</v>
      </c>
      <c r="L2407" s="74"/>
      <c r="M2407" s="72">
        <f t="shared" si="64"/>
        <v>273.39999999999873</v>
      </c>
      <c r="S2407" s="87"/>
      <c r="T2407" s="3"/>
      <c r="U2407" s="84"/>
      <c r="V2407" s="3"/>
    </row>
    <row r="2408" spans="1:22" ht="15">
      <c r="A2408" s="28" t="s">
        <v>832</v>
      </c>
      <c r="B2408" s="68" t="s">
        <v>824</v>
      </c>
      <c r="E2408" s="9" t="s">
        <v>284</v>
      </c>
      <c r="F2408" s="9" t="s">
        <v>284</v>
      </c>
      <c r="G2408" s="9" t="s">
        <v>284</v>
      </c>
      <c r="H2408" s="9">
        <v>235.50000000000091</v>
      </c>
      <c r="I2408" s="9" t="s">
        <v>186</v>
      </c>
      <c r="J2408" s="9" t="s">
        <v>186</v>
      </c>
      <c r="K2408" s="9" t="s">
        <v>186</v>
      </c>
      <c r="L2408" s="74"/>
      <c r="M2408" s="72">
        <f t="shared" si="64"/>
        <v>235.50000000000091</v>
      </c>
      <c r="S2408" s="87"/>
      <c r="T2408" s="3"/>
      <c r="U2408" s="84"/>
      <c r="V2408" s="3"/>
    </row>
    <row r="2409" spans="1:22" ht="15">
      <c r="A2409" s="28" t="s">
        <v>836</v>
      </c>
      <c r="B2409" s="68" t="s">
        <v>835</v>
      </c>
      <c r="E2409" s="9" t="s">
        <v>284</v>
      </c>
      <c r="F2409" s="9" t="s">
        <v>284</v>
      </c>
      <c r="G2409" s="9" t="s">
        <v>284</v>
      </c>
      <c r="H2409" s="9">
        <v>226.70000000000073</v>
      </c>
      <c r="I2409" s="9" t="s">
        <v>186</v>
      </c>
      <c r="J2409" s="9" t="s">
        <v>186</v>
      </c>
      <c r="K2409" s="9" t="s">
        <v>186</v>
      </c>
      <c r="L2409" s="74"/>
      <c r="M2409" s="72">
        <f t="shared" si="64"/>
        <v>226.70000000000073</v>
      </c>
      <c r="S2409" s="87"/>
      <c r="T2409" s="3"/>
      <c r="U2409" s="84"/>
      <c r="V2409" s="3"/>
    </row>
    <row r="2410" spans="1:22" ht="15">
      <c r="A2410" s="28" t="s">
        <v>837</v>
      </c>
      <c r="B2410" s="68" t="s">
        <v>828</v>
      </c>
      <c r="E2410" s="9" t="s">
        <v>284</v>
      </c>
      <c r="F2410" s="9" t="s">
        <v>284</v>
      </c>
      <c r="G2410" s="9" t="s">
        <v>284</v>
      </c>
      <c r="H2410" s="9">
        <v>221.89999999999782</v>
      </c>
      <c r="I2410" s="9" t="s">
        <v>186</v>
      </c>
      <c r="J2410" s="9" t="s">
        <v>186</v>
      </c>
      <c r="K2410" s="9" t="s">
        <v>186</v>
      </c>
      <c r="L2410" s="74"/>
      <c r="M2410" s="72">
        <f t="shared" si="64"/>
        <v>221.89999999999782</v>
      </c>
      <c r="S2410" s="87"/>
      <c r="T2410" s="3"/>
      <c r="U2410" s="84"/>
      <c r="V2410" s="3"/>
    </row>
    <row r="2411" spans="1:22" ht="15">
      <c r="A2411" s="28" t="s">
        <v>838</v>
      </c>
      <c r="B2411" s="68" t="s">
        <v>867</v>
      </c>
      <c r="E2411" s="9" t="s">
        <v>284</v>
      </c>
      <c r="F2411" s="9" t="s">
        <v>284</v>
      </c>
      <c r="G2411" s="9" t="s">
        <v>284</v>
      </c>
      <c r="H2411" s="9">
        <v>221.20000000000073</v>
      </c>
      <c r="I2411" s="9" t="s">
        <v>186</v>
      </c>
      <c r="J2411" s="9" t="s">
        <v>186</v>
      </c>
      <c r="K2411" s="9" t="s">
        <v>186</v>
      </c>
      <c r="L2411" s="74"/>
      <c r="M2411" s="72">
        <f t="shared" si="64"/>
        <v>221.20000000000073</v>
      </c>
      <c r="S2411" s="87"/>
      <c r="T2411" s="3"/>
      <c r="U2411" s="84"/>
      <c r="V2411" s="3"/>
    </row>
    <row r="2412" spans="1:22" ht="15">
      <c r="A2412" s="28" t="s">
        <v>844</v>
      </c>
      <c r="B2412" s="68" t="s">
        <v>854</v>
      </c>
      <c r="E2412" s="9" t="s">
        <v>284</v>
      </c>
      <c r="F2412" s="9" t="s">
        <v>284</v>
      </c>
      <c r="G2412" s="9" t="s">
        <v>284</v>
      </c>
      <c r="H2412" s="9">
        <v>210.59999999999673</v>
      </c>
      <c r="I2412" s="9" t="s">
        <v>186</v>
      </c>
      <c r="J2412" s="9" t="s">
        <v>186</v>
      </c>
      <c r="K2412" s="9" t="s">
        <v>186</v>
      </c>
      <c r="L2412" s="74"/>
      <c r="M2412" s="72">
        <f t="shared" si="64"/>
        <v>210.59999999999673</v>
      </c>
      <c r="S2412" s="87"/>
      <c r="T2412" s="3"/>
      <c r="U2412" s="84"/>
      <c r="V2412" s="3"/>
    </row>
    <row r="2413" spans="1:22" ht="15">
      <c r="A2413" s="28" t="s">
        <v>852</v>
      </c>
      <c r="B2413" s="28" t="s">
        <v>805</v>
      </c>
      <c r="E2413" s="9" t="s">
        <v>284</v>
      </c>
      <c r="F2413" s="9" t="s">
        <v>284</v>
      </c>
      <c r="G2413" s="9" t="s">
        <v>284</v>
      </c>
      <c r="H2413" s="9">
        <v>209.79999999999927</v>
      </c>
      <c r="I2413" s="9" t="s">
        <v>186</v>
      </c>
      <c r="J2413" s="9" t="s">
        <v>186</v>
      </c>
      <c r="K2413" s="9" t="s">
        <v>186</v>
      </c>
      <c r="L2413" s="74"/>
      <c r="M2413" s="72">
        <f t="shared" si="64"/>
        <v>209.79999999999927</v>
      </c>
      <c r="S2413" s="87"/>
      <c r="T2413" s="113"/>
      <c r="U2413" s="84"/>
      <c r="V2413" s="3"/>
    </row>
    <row r="2414" spans="1:22" ht="15">
      <c r="A2414" s="28" t="s">
        <v>856</v>
      </c>
      <c r="B2414" s="68" t="s">
        <v>179</v>
      </c>
      <c r="E2414" s="227">
        <v>204</v>
      </c>
      <c r="F2414" s="9" t="s">
        <v>284</v>
      </c>
      <c r="G2414" s="9" t="s">
        <v>284</v>
      </c>
      <c r="H2414" s="9" t="s">
        <v>284</v>
      </c>
      <c r="I2414" s="9" t="s">
        <v>186</v>
      </c>
      <c r="J2414" s="9" t="s">
        <v>186</v>
      </c>
      <c r="K2414" s="9" t="s">
        <v>186</v>
      </c>
      <c r="L2414" s="74"/>
      <c r="M2414" s="72">
        <f t="shared" si="64"/>
        <v>204</v>
      </c>
      <c r="O2414" t="s">
        <v>290</v>
      </c>
      <c r="S2414" s="87"/>
      <c r="T2414" s="3"/>
      <c r="U2414" s="84"/>
      <c r="V2414" s="3"/>
    </row>
    <row r="2415" spans="1:22" ht="15">
      <c r="A2415" s="28" t="s">
        <v>857</v>
      </c>
      <c r="B2415" s="68" t="s">
        <v>845</v>
      </c>
      <c r="E2415" s="9" t="s">
        <v>284</v>
      </c>
      <c r="F2415" s="9" t="s">
        <v>284</v>
      </c>
      <c r="G2415" s="9" t="s">
        <v>284</v>
      </c>
      <c r="H2415" s="9">
        <v>184.29999999999927</v>
      </c>
      <c r="I2415" s="9" t="s">
        <v>186</v>
      </c>
      <c r="J2415" s="9" t="s">
        <v>186</v>
      </c>
      <c r="K2415" s="9" t="s">
        <v>186</v>
      </c>
      <c r="L2415" s="74"/>
      <c r="M2415" s="72">
        <f t="shared" si="64"/>
        <v>184.29999999999927</v>
      </c>
      <c r="S2415" s="87"/>
      <c r="T2415" s="3"/>
      <c r="U2415" s="84"/>
      <c r="V2415" s="3"/>
    </row>
    <row r="2416" spans="1:22" ht="15">
      <c r="A2416" s="28" t="s">
        <v>858</v>
      </c>
      <c r="B2416" s="68" t="s">
        <v>840</v>
      </c>
      <c r="E2416" s="9" t="s">
        <v>284</v>
      </c>
      <c r="F2416" s="9" t="s">
        <v>284</v>
      </c>
      <c r="G2416" s="9" t="s">
        <v>284</v>
      </c>
      <c r="H2416" s="9">
        <v>181.80000000000473</v>
      </c>
      <c r="I2416" s="9" t="s">
        <v>186</v>
      </c>
      <c r="J2416" s="9" t="s">
        <v>186</v>
      </c>
      <c r="K2416" s="9" t="s">
        <v>186</v>
      </c>
      <c r="L2416" s="74"/>
      <c r="M2416" s="72">
        <f t="shared" si="64"/>
        <v>181.80000000000473</v>
      </c>
      <c r="S2416" s="87"/>
      <c r="T2416" s="3"/>
      <c r="U2416" s="84"/>
      <c r="V2416" s="3"/>
    </row>
    <row r="2417" spans="1:22" ht="15">
      <c r="A2417" s="28" t="s">
        <v>864</v>
      </c>
      <c r="B2417" s="68" t="s">
        <v>815</v>
      </c>
      <c r="E2417" s="9" t="s">
        <v>284</v>
      </c>
      <c r="F2417" s="9" t="s">
        <v>284</v>
      </c>
      <c r="G2417" s="9" t="s">
        <v>284</v>
      </c>
      <c r="H2417" s="9">
        <v>174.85000000000218</v>
      </c>
      <c r="I2417" s="9" t="s">
        <v>186</v>
      </c>
      <c r="J2417" s="9" t="s">
        <v>186</v>
      </c>
      <c r="K2417" s="9" t="s">
        <v>186</v>
      </c>
      <c r="L2417" s="74"/>
      <c r="M2417" s="72">
        <f t="shared" si="64"/>
        <v>174.85000000000218</v>
      </c>
      <c r="S2417" s="87"/>
      <c r="T2417" s="3"/>
      <c r="U2417" s="84"/>
      <c r="V2417" s="3"/>
    </row>
    <row r="2418" spans="1:22" ht="15">
      <c r="A2418" s="28" t="s">
        <v>865</v>
      </c>
      <c r="B2418" s="68" t="s">
        <v>834</v>
      </c>
      <c r="E2418" s="9" t="s">
        <v>284</v>
      </c>
      <c r="F2418" s="9" t="s">
        <v>284</v>
      </c>
      <c r="G2418" s="9" t="s">
        <v>284</v>
      </c>
      <c r="H2418" s="9">
        <v>164.29999999999745</v>
      </c>
      <c r="I2418" s="9" t="s">
        <v>186</v>
      </c>
      <c r="J2418" s="9" t="s">
        <v>186</v>
      </c>
      <c r="K2418" s="9" t="s">
        <v>186</v>
      </c>
      <c r="L2418" s="74"/>
      <c r="M2418" s="72">
        <f t="shared" si="64"/>
        <v>164.29999999999745</v>
      </c>
    </row>
    <row r="2419" spans="1:22" ht="15">
      <c r="A2419" s="28" t="s">
        <v>866</v>
      </c>
      <c r="B2419" s="68" t="s">
        <v>833</v>
      </c>
      <c r="E2419" s="9" t="s">
        <v>284</v>
      </c>
      <c r="F2419" s="9" t="s">
        <v>284</v>
      </c>
      <c r="G2419" s="9" t="s">
        <v>284</v>
      </c>
      <c r="H2419" s="9">
        <v>146.79999999999927</v>
      </c>
      <c r="I2419" s="9" t="s">
        <v>186</v>
      </c>
      <c r="J2419" s="9" t="s">
        <v>186</v>
      </c>
      <c r="K2419" s="9" t="s">
        <v>186</v>
      </c>
      <c r="L2419" s="74"/>
      <c r="M2419" s="72">
        <f t="shared" si="64"/>
        <v>146.79999999999927</v>
      </c>
    </row>
    <row r="2420" spans="1:22" ht="15">
      <c r="A2420" s="28" t="s">
        <v>868</v>
      </c>
      <c r="B2420" s="68" t="s">
        <v>853</v>
      </c>
      <c r="E2420" s="9" t="s">
        <v>284</v>
      </c>
      <c r="F2420" s="9" t="s">
        <v>284</v>
      </c>
      <c r="G2420" s="9" t="s">
        <v>284</v>
      </c>
      <c r="H2420" s="9">
        <v>104.89999999999964</v>
      </c>
      <c r="I2420" s="9" t="s">
        <v>186</v>
      </c>
      <c r="J2420" s="9" t="s">
        <v>186</v>
      </c>
      <c r="K2420" s="9" t="s">
        <v>186</v>
      </c>
      <c r="L2420" s="74"/>
      <c r="M2420" s="72">
        <f t="shared" si="64"/>
        <v>104.89999999999964</v>
      </c>
    </row>
    <row r="2421" spans="1:22" ht="15">
      <c r="A2421" s="28" t="s">
        <v>869</v>
      </c>
      <c r="B2421" s="68" t="s">
        <v>826</v>
      </c>
      <c r="E2421" s="9" t="s">
        <v>284</v>
      </c>
      <c r="F2421" s="9" t="s">
        <v>284</v>
      </c>
      <c r="G2421" s="9" t="s">
        <v>284</v>
      </c>
      <c r="H2421" s="9">
        <v>96.300000000002001</v>
      </c>
      <c r="I2421" s="9" t="s">
        <v>186</v>
      </c>
      <c r="J2421" s="9" t="s">
        <v>186</v>
      </c>
      <c r="K2421" s="9" t="s">
        <v>186</v>
      </c>
      <c r="L2421" s="74"/>
      <c r="M2421" s="72">
        <f t="shared" si="64"/>
        <v>96.300000000002001</v>
      </c>
    </row>
    <row r="2422" spans="1:22" ht="15">
      <c r="A2422" s="28" t="s">
        <v>870</v>
      </c>
      <c r="B2422" s="294" t="s">
        <v>2225</v>
      </c>
      <c r="C2422" s="3"/>
      <c r="D2422" s="3"/>
      <c r="E2422" s="9" t="s">
        <v>284</v>
      </c>
      <c r="F2422" s="9" t="s">
        <v>284</v>
      </c>
      <c r="G2422" s="9" t="s">
        <v>284</v>
      </c>
      <c r="H2422" s="9" t="s">
        <v>284</v>
      </c>
      <c r="I2422" s="9" t="s">
        <v>186</v>
      </c>
      <c r="J2422" s="9" t="s">
        <v>186</v>
      </c>
      <c r="K2422" s="9" t="s">
        <v>186</v>
      </c>
      <c r="L2422" s="74"/>
      <c r="M2422" s="72">
        <f t="shared" si="64"/>
        <v>0</v>
      </c>
    </row>
    <row r="2423" spans="1:22" ht="15">
      <c r="A2423" s="28" t="s">
        <v>873</v>
      </c>
      <c r="B2423" s="240" t="s">
        <v>1838</v>
      </c>
      <c r="C2423" s="3"/>
      <c r="D2423" s="3"/>
      <c r="E2423" s="9" t="s">
        <v>284</v>
      </c>
      <c r="F2423" s="9" t="s">
        <v>284</v>
      </c>
      <c r="G2423" s="9" t="s">
        <v>284</v>
      </c>
      <c r="H2423" s="9" t="s">
        <v>284</v>
      </c>
      <c r="I2423" s="9" t="s">
        <v>186</v>
      </c>
      <c r="J2423" s="9" t="s">
        <v>186</v>
      </c>
      <c r="K2423" s="9" t="s">
        <v>186</v>
      </c>
      <c r="L2423" s="74"/>
      <c r="M2423" s="72">
        <f t="shared" si="64"/>
        <v>0</v>
      </c>
    </row>
    <row r="2424" spans="1:22" ht="15">
      <c r="A2424" s="28" t="s">
        <v>999</v>
      </c>
      <c r="B2424" s="294" t="s">
        <v>2218</v>
      </c>
      <c r="C2424" s="3"/>
      <c r="D2424" s="3"/>
      <c r="E2424" s="9" t="s">
        <v>284</v>
      </c>
      <c r="F2424" s="9" t="s">
        <v>284</v>
      </c>
      <c r="G2424" s="9" t="s">
        <v>284</v>
      </c>
      <c r="H2424" s="9" t="s">
        <v>284</v>
      </c>
      <c r="I2424" s="9" t="s">
        <v>186</v>
      </c>
      <c r="J2424" s="9" t="s">
        <v>186</v>
      </c>
      <c r="K2424" s="9" t="s">
        <v>186</v>
      </c>
      <c r="L2424" s="74"/>
      <c r="M2424" s="72">
        <f t="shared" si="64"/>
        <v>0</v>
      </c>
    </row>
    <row r="2425" spans="1:22" ht="15">
      <c r="A2425" s="28" t="s">
        <v>1000</v>
      </c>
      <c r="B2425" s="240" t="s">
        <v>1833</v>
      </c>
      <c r="C2425" s="3"/>
      <c r="D2425" s="3"/>
      <c r="E2425" s="9" t="s">
        <v>284</v>
      </c>
      <c r="F2425" s="9" t="s">
        <v>284</v>
      </c>
      <c r="G2425" s="9" t="s">
        <v>284</v>
      </c>
      <c r="H2425" s="9" t="s">
        <v>284</v>
      </c>
      <c r="I2425" s="9" t="s">
        <v>186</v>
      </c>
      <c r="J2425" s="9" t="s">
        <v>186</v>
      </c>
      <c r="K2425" s="9" t="s">
        <v>186</v>
      </c>
      <c r="L2425" s="74"/>
      <c r="M2425" s="72">
        <f t="shared" si="64"/>
        <v>0</v>
      </c>
    </row>
    <row r="2426" spans="1:22" ht="15">
      <c r="A2426" s="28" t="s">
        <v>1001</v>
      </c>
      <c r="B2426" s="240" t="s">
        <v>1828</v>
      </c>
      <c r="C2426" s="3"/>
      <c r="D2426" s="3"/>
      <c r="E2426" s="9" t="s">
        <v>284</v>
      </c>
      <c r="F2426" s="9" t="s">
        <v>284</v>
      </c>
      <c r="G2426" s="9" t="s">
        <v>284</v>
      </c>
      <c r="H2426" s="9" t="s">
        <v>284</v>
      </c>
      <c r="I2426" s="9" t="s">
        <v>186</v>
      </c>
      <c r="J2426" s="9" t="s">
        <v>186</v>
      </c>
      <c r="K2426" s="9" t="s">
        <v>186</v>
      </c>
      <c r="L2426" s="74"/>
      <c r="M2426" s="72">
        <f t="shared" si="64"/>
        <v>0</v>
      </c>
    </row>
    <row r="2427" spans="1:22" ht="15">
      <c r="A2427" s="28" t="s">
        <v>1002</v>
      </c>
      <c r="B2427" s="294" t="s">
        <v>2224</v>
      </c>
      <c r="C2427" s="3"/>
      <c r="D2427" s="3"/>
      <c r="E2427" s="9" t="s">
        <v>284</v>
      </c>
      <c r="F2427" s="9" t="s">
        <v>284</v>
      </c>
      <c r="G2427" s="9" t="s">
        <v>284</v>
      </c>
      <c r="H2427" s="9" t="s">
        <v>284</v>
      </c>
      <c r="I2427" s="9" t="s">
        <v>186</v>
      </c>
      <c r="J2427" s="9" t="s">
        <v>186</v>
      </c>
      <c r="K2427" s="9" t="s">
        <v>186</v>
      </c>
      <c r="L2427" s="74"/>
      <c r="M2427" s="72">
        <f t="shared" si="64"/>
        <v>0</v>
      </c>
    </row>
    <row r="2428" spans="1:22" ht="15">
      <c r="A2428" s="28" t="s">
        <v>1003</v>
      </c>
      <c r="B2428" s="294" t="s">
        <v>2252</v>
      </c>
      <c r="C2428" s="3"/>
      <c r="D2428" s="3"/>
      <c r="E2428" s="9" t="s">
        <v>284</v>
      </c>
      <c r="F2428" s="9" t="s">
        <v>284</v>
      </c>
      <c r="G2428" s="9" t="s">
        <v>284</v>
      </c>
      <c r="H2428" s="9" t="s">
        <v>284</v>
      </c>
      <c r="I2428" s="9" t="s">
        <v>186</v>
      </c>
      <c r="J2428" s="9" t="s">
        <v>186</v>
      </c>
      <c r="K2428" s="9" t="s">
        <v>186</v>
      </c>
      <c r="L2428" s="74"/>
      <c r="M2428" s="72">
        <f t="shared" ref="M2428:M2464" si="65">SUM(E2428:K2428)</f>
        <v>0</v>
      </c>
    </row>
    <row r="2429" spans="1:22" ht="15">
      <c r="A2429" s="28" t="s">
        <v>1004</v>
      </c>
      <c r="B2429" s="240" t="s">
        <v>1834</v>
      </c>
      <c r="C2429" s="3"/>
      <c r="D2429" s="3"/>
      <c r="E2429" s="9" t="s">
        <v>284</v>
      </c>
      <c r="F2429" s="9" t="s">
        <v>284</v>
      </c>
      <c r="G2429" s="9" t="s">
        <v>284</v>
      </c>
      <c r="H2429" s="9" t="s">
        <v>284</v>
      </c>
      <c r="I2429" s="9" t="s">
        <v>186</v>
      </c>
      <c r="J2429" s="9" t="s">
        <v>186</v>
      </c>
      <c r="K2429" s="9" t="s">
        <v>186</v>
      </c>
      <c r="L2429" s="74"/>
      <c r="M2429" s="72">
        <f t="shared" si="65"/>
        <v>0</v>
      </c>
    </row>
    <row r="2430" spans="1:22" ht="15">
      <c r="A2430" s="28" t="s">
        <v>1005</v>
      </c>
      <c r="B2430" s="294" t="s">
        <v>2284</v>
      </c>
      <c r="C2430" s="3"/>
      <c r="D2430" s="3"/>
      <c r="E2430" s="9" t="s">
        <v>284</v>
      </c>
      <c r="F2430" s="9" t="s">
        <v>284</v>
      </c>
      <c r="G2430" s="9" t="s">
        <v>284</v>
      </c>
      <c r="H2430" s="9" t="s">
        <v>284</v>
      </c>
      <c r="I2430" s="9" t="s">
        <v>186</v>
      </c>
      <c r="J2430" s="9" t="s">
        <v>186</v>
      </c>
      <c r="K2430" s="9" t="s">
        <v>186</v>
      </c>
      <c r="L2430" s="74"/>
      <c r="M2430" s="72">
        <f t="shared" si="65"/>
        <v>0</v>
      </c>
    </row>
    <row r="2431" spans="1:22" ht="15">
      <c r="A2431" s="28" t="s">
        <v>1006</v>
      </c>
      <c r="B2431" s="294" t="s">
        <v>2221</v>
      </c>
      <c r="C2431" s="3"/>
      <c r="D2431" s="3"/>
      <c r="E2431" s="9" t="s">
        <v>284</v>
      </c>
      <c r="F2431" s="9" t="s">
        <v>284</v>
      </c>
      <c r="G2431" s="9" t="s">
        <v>284</v>
      </c>
      <c r="H2431" s="9" t="s">
        <v>284</v>
      </c>
      <c r="I2431" s="9" t="s">
        <v>186</v>
      </c>
      <c r="J2431" s="9" t="s">
        <v>186</v>
      </c>
      <c r="K2431" s="9" t="s">
        <v>186</v>
      </c>
      <c r="L2431" s="74"/>
      <c r="M2431" s="72">
        <f t="shared" si="65"/>
        <v>0</v>
      </c>
    </row>
    <row r="2432" spans="1:22" ht="15">
      <c r="A2432" s="28" t="s">
        <v>1007</v>
      </c>
      <c r="B2432" s="294" t="s">
        <v>2253</v>
      </c>
      <c r="C2432" s="3"/>
      <c r="D2432" s="3"/>
      <c r="E2432" s="9" t="s">
        <v>284</v>
      </c>
      <c r="F2432" s="9" t="s">
        <v>284</v>
      </c>
      <c r="G2432" s="9" t="s">
        <v>284</v>
      </c>
      <c r="H2432" s="9" t="s">
        <v>284</v>
      </c>
      <c r="I2432" s="9" t="s">
        <v>186</v>
      </c>
      <c r="J2432" s="9" t="s">
        <v>186</v>
      </c>
      <c r="K2432" s="9" t="s">
        <v>186</v>
      </c>
      <c r="L2432" s="74"/>
      <c r="M2432" s="72">
        <f t="shared" si="65"/>
        <v>0</v>
      </c>
    </row>
    <row r="2433" spans="1:13" ht="15">
      <c r="A2433" s="28" t="s">
        <v>1008</v>
      </c>
      <c r="B2433" s="294" t="s">
        <v>2219</v>
      </c>
      <c r="C2433" s="3"/>
      <c r="D2433" s="3"/>
      <c r="E2433" s="9" t="s">
        <v>284</v>
      </c>
      <c r="F2433" s="9" t="s">
        <v>284</v>
      </c>
      <c r="G2433" s="9" t="s">
        <v>284</v>
      </c>
      <c r="H2433" s="9" t="s">
        <v>284</v>
      </c>
      <c r="I2433" s="9" t="s">
        <v>186</v>
      </c>
      <c r="J2433" s="9" t="s">
        <v>186</v>
      </c>
      <c r="K2433" s="9" t="s">
        <v>186</v>
      </c>
      <c r="L2433" s="74"/>
      <c r="M2433" s="72">
        <f t="shared" si="65"/>
        <v>0</v>
      </c>
    </row>
    <row r="2434" spans="1:13" ht="15">
      <c r="A2434" s="28" t="s">
        <v>1009</v>
      </c>
      <c r="B2434" s="294" t="s">
        <v>2236</v>
      </c>
      <c r="C2434" s="3"/>
      <c r="D2434" s="3"/>
      <c r="E2434" s="9" t="s">
        <v>284</v>
      </c>
      <c r="F2434" s="9" t="s">
        <v>284</v>
      </c>
      <c r="G2434" s="9" t="s">
        <v>284</v>
      </c>
      <c r="H2434" s="9" t="s">
        <v>284</v>
      </c>
      <c r="I2434" s="9" t="s">
        <v>186</v>
      </c>
      <c r="J2434" s="9" t="s">
        <v>186</v>
      </c>
      <c r="K2434" s="9" t="s">
        <v>186</v>
      </c>
      <c r="L2434" s="74"/>
      <c r="M2434" s="72">
        <f t="shared" si="65"/>
        <v>0</v>
      </c>
    </row>
    <row r="2435" spans="1:13" ht="15">
      <c r="A2435" s="28" t="s">
        <v>1010</v>
      </c>
      <c r="B2435" s="294" t="s">
        <v>2254</v>
      </c>
      <c r="C2435" s="3"/>
      <c r="D2435" s="3"/>
      <c r="E2435" s="9" t="s">
        <v>284</v>
      </c>
      <c r="F2435" s="9" t="s">
        <v>284</v>
      </c>
      <c r="G2435" s="9" t="s">
        <v>284</v>
      </c>
      <c r="H2435" s="9" t="s">
        <v>284</v>
      </c>
      <c r="I2435" s="9" t="s">
        <v>186</v>
      </c>
      <c r="J2435" s="9" t="s">
        <v>186</v>
      </c>
      <c r="K2435" s="9" t="s">
        <v>186</v>
      </c>
      <c r="L2435" s="74"/>
      <c r="M2435" s="72">
        <f t="shared" si="65"/>
        <v>0</v>
      </c>
    </row>
    <row r="2436" spans="1:13" ht="15">
      <c r="A2436" s="28" t="s">
        <v>1011</v>
      </c>
      <c r="B2436" s="240" t="s">
        <v>1836</v>
      </c>
      <c r="C2436" s="3"/>
      <c r="D2436" s="3"/>
      <c r="E2436" s="9" t="s">
        <v>284</v>
      </c>
      <c r="F2436" s="9" t="s">
        <v>284</v>
      </c>
      <c r="G2436" s="9" t="s">
        <v>284</v>
      </c>
      <c r="H2436" s="9" t="s">
        <v>284</v>
      </c>
      <c r="I2436" s="9" t="s">
        <v>186</v>
      </c>
      <c r="J2436" s="9" t="s">
        <v>186</v>
      </c>
      <c r="K2436" s="9" t="s">
        <v>186</v>
      </c>
      <c r="L2436" s="74"/>
      <c r="M2436" s="72">
        <f t="shared" si="65"/>
        <v>0</v>
      </c>
    </row>
    <row r="2437" spans="1:13" ht="15">
      <c r="A2437" s="28" t="s">
        <v>1012</v>
      </c>
      <c r="B2437" s="294" t="s">
        <v>2226</v>
      </c>
      <c r="C2437" s="3"/>
      <c r="D2437" s="3"/>
      <c r="E2437" s="9" t="s">
        <v>284</v>
      </c>
      <c r="F2437" s="9" t="s">
        <v>284</v>
      </c>
      <c r="G2437" s="9" t="s">
        <v>284</v>
      </c>
      <c r="H2437" s="9" t="s">
        <v>284</v>
      </c>
      <c r="I2437" s="9" t="s">
        <v>186</v>
      </c>
      <c r="J2437" s="9" t="s">
        <v>186</v>
      </c>
      <c r="K2437" s="9" t="s">
        <v>186</v>
      </c>
      <c r="L2437" s="74"/>
      <c r="M2437" s="72">
        <f t="shared" si="65"/>
        <v>0</v>
      </c>
    </row>
    <row r="2438" spans="1:13" ht="15">
      <c r="A2438" s="28" t="s">
        <v>1013</v>
      </c>
      <c r="B2438" s="294" t="s">
        <v>2222</v>
      </c>
      <c r="C2438" s="3"/>
      <c r="D2438" s="3"/>
      <c r="E2438" s="9" t="s">
        <v>284</v>
      </c>
      <c r="F2438" s="9" t="s">
        <v>284</v>
      </c>
      <c r="G2438" s="9" t="s">
        <v>284</v>
      </c>
      <c r="H2438" s="9" t="s">
        <v>284</v>
      </c>
      <c r="I2438" s="9" t="s">
        <v>186</v>
      </c>
      <c r="J2438" s="9" t="s">
        <v>186</v>
      </c>
      <c r="K2438" s="9" t="s">
        <v>186</v>
      </c>
      <c r="L2438" s="74"/>
      <c r="M2438" s="72">
        <f t="shared" si="65"/>
        <v>0</v>
      </c>
    </row>
    <row r="2439" spans="1:13" ht="15">
      <c r="A2439" s="28" t="s">
        <v>1014</v>
      </c>
      <c r="B2439" s="235" t="s">
        <v>1821</v>
      </c>
      <c r="C2439" s="3"/>
      <c r="D2439" s="3"/>
      <c r="E2439" s="9" t="s">
        <v>284</v>
      </c>
      <c r="F2439" s="9" t="s">
        <v>284</v>
      </c>
      <c r="G2439" s="9" t="s">
        <v>284</v>
      </c>
      <c r="H2439" s="9" t="s">
        <v>284</v>
      </c>
      <c r="I2439" s="9" t="s">
        <v>186</v>
      </c>
      <c r="J2439" s="9" t="s">
        <v>186</v>
      </c>
      <c r="K2439" s="9" t="s">
        <v>186</v>
      </c>
      <c r="L2439" s="74"/>
      <c r="M2439" s="72">
        <f t="shared" si="65"/>
        <v>0</v>
      </c>
    </row>
    <row r="2440" spans="1:13" ht="15">
      <c r="A2440" s="28" t="s">
        <v>1015</v>
      </c>
      <c r="B2440" s="240" t="s">
        <v>1823</v>
      </c>
      <c r="C2440" s="3"/>
      <c r="D2440" s="3"/>
      <c r="E2440" s="9" t="s">
        <v>284</v>
      </c>
      <c r="F2440" s="9" t="s">
        <v>284</v>
      </c>
      <c r="G2440" s="9" t="s">
        <v>284</v>
      </c>
      <c r="H2440" s="9" t="s">
        <v>284</v>
      </c>
      <c r="I2440" s="9" t="s">
        <v>186</v>
      </c>
      <c r="J2440" s="9" t="s">
        <v>186</v>
      </c>
      <c r="K2440" s="9" t="s">
        <v>186</v>
      </c>
      <c r="L2440" s="74"/>
      <c r="M2440" s="72">
        <f t="shared" si="65"/>
        <v>0</v>
      </c>
    </row>
    <row r="2441" spans="1:13" ht="15">
      <c r="A2441" s="28" t="s">
        <v>1016</v>
      </c>
      <c r="B2441" s="294" t="s">
        <v>2255</v>
      </c>
      <c r="C2441" s="3"/>
      <c r="D2441" s="3"/>
      <c r="E2441" s="9" t="s">
        <v>284</v>
      </c>
      <c r="F2441" s="9" t="s">
        <v>284</v>
      </c>
      <c r="G2441" s="9" t="s">
        <v>284</v>
      </c>
      <c r="H2441" s="9" t="s">
        <v>284</v>
      </c>
      <c r="I2441" s="9" t="s">
        <v>186</v>
      </c>
      <c r="J2441" s="9" t="s">
        <v>186</v>
      </c>
      <c r="K2441" s="9" t="s">
        <v>186</v>
      </c>
      <c r="L2441" s="74"/>
      <c r="M2441" s="72">
        <f t="shared" si="65"/>
        <v>0</v>
      </c>
    </row>
    <row r="2442" spans="1:13" ht="15">
      <c r="A2442" s="28" t="s">
        <v>1017</v>
      </c>
      <c r="B2442" s="294" t="s">
        <v>2256</v>
      </c>
      <c r="C2442" s="3"/>
      <c r="D2442" s="3"/>
      <c r="E2442" s="9" t="s">
        <v>284</v>
      </c>
      <c r="F2442" s="9" t="s">
        <v>284</v>
      </c>
      <c r="G2442" s="9" t="s">
        <v>284</v>
      </c>
      <c r="H2442" s="9" t="s">
        <v>284</v>
      </c>
      <c r="I2442" s="9" t="s">
        <v>186</v>
      </c>
      <c r="J2442" s="9" t="s">
        <v>186</v>
      </c>
      <c r="K2442" s="9" t="s">
        <v>186</v>
      </c>
      <c r="L2442" s="74"/>
      <c r="M2442" s="72">
        <f t="shared" si="65"/>
        <v>0</v>
      </c>
    </row>
    <row r="2443" spans="1:13" ht="15">
      <c r="A2443" s="28" t="s">
        <v>1018</v>
      </c>
      <c r="B2443" s="240" t="s">
        <v>1826</v>
      </c>
      <c r="C2443" s="3"/>
      <c r="D2443" s="3"/>
      <c r="E2443" s="9" t="s">
        <v>284</v>
      </c>
      <c r="F2443" s="9" t="s">
        <v>284</v>
      </c>
      <c r="G2443" s="9" t="s">
        <v>284</v>
      </c>
      <c r="H2443" s="9" t="s">
        <v>284</v>
      </c>
      <c r="I2443" s="9" t="s">
        <v>186</v>
      </c>
      <c r="J2443" s="9" t="s">
        <v>186</v>
      </c>
      <c r="K2443" s="9" t="s">
        <v>186</v>
      </c>
      <c r="L2443" s="74"/>
      <c r="M2443" s="72">
        <f t="shared" si="65"/>
        <v>0</v>
      </c>
    </row>
    <row r="2444" spans="1:13" ht="15">
      <c r="A2444" s="28" t="s">
        <v>1019</v>
      </c>
      <c r="B2444" s="294" t="s">
        <v>2257</v>
      </c>
      <c r="C2444" s="3"/>
      <c r="D2444" s="3"/>
      <c r="E2444" s="9" t="s">
        <v>284</v>
      </c>
      <c r="F2444" s="9" t="s">
        <v>284</v>
      </c>
      <c r="G2444" s="9" t="s">
        <v>284</v>
      </c>
      <c r="H2444" s="9" t="s">
        <v>284</v>
      </c>
      <c r="I2444" s="9" t="s">
        <v>186</v>
      </c>
      <c r="J2444" s="9" t="s">
        <v>186</v>
      </c>
      <c r="K2444" s="9" t="s">
        <v>186</v>
      </c>
      <c r="L2444" s="74"/>
      <c r="M2444" s="72">
        <f t="shared" si="65"/>
        <v>0</v>
      </c>
    </row>
    <row r="2445" spans="1:13" ht="15">
      <c r="A2445" s="28" t="s">
        <v>1020</v>
      </c>
      <c r="B2445" s="240" t="s">
        <v>1825</v>
      </c>
      <c r="C2445" s="3"/>
      <c r="D2445" s="3"/>
      <c r="E2445" s="9" t="s">
        <v>284</v>
      </c>
      <c r="F2445" s="9" t="s">
        <v>284</v>
      </c>
      <c r="G2445" s="9" t="s">
        <v>284</v>
      </c>
      <c r="H2445" s="9" t="s">
        <v>284</v>
      </c>
      <c r="I2445" s="9" t="s">
        <v>186</v>
      </c>
      <c r="J2445" s="9" t="s">
        <v>186</v>
      </c>
      <c r="K2445" s="9" t="s">
        <v>186</v>
      </c>
      <c r="L2445" s="74"/>
      <c r="M2445" s="72">
        <f t="shared" si="65"/>
        <v>0</v>
      </c>
    </row>
    <row r="2446" spans="1:13" ht="15">
      <c r="A2446" s="28" t="s">
        <v>1021</v>
      </c>
      <c r="B2446" s="240" t="s">
        <v>1835</v>
      </c>
      <c r="C2446" s="3"/>
      <c r="D2446" s="3"/>
      <c r="E2446" s="9" t="s">
        <v>284</v>
      </c>
      <c r="F2446" s="9" t="s">
        <v>284</v>
      </c>
      <c r="G2446" s="9" t="s">
        <v>284</v>
      </c>
      <c r="H2446" s="9" t="s">
        <v>284</v>
      </c>
      <c r="I2446" s="9" t="s">
        <v>186</v>
      </c>
      <c r="J2446" s="9" t="s">
        <v>186</v>
      </c>
      <c r="K2446" s="9" t="s">
        <v>186</v>
      </c>
      <c r="L2446" s="74"/>
      <c r="M2446" s="72">
        <f t="shared" si="65"/>
        <v>0</v>
      </c>
    </row>
    <row r="2447" spans="1:13" ht="15">
      <c r="A2447" s="28" t="s">
        <v>1022</v>
      </c>
      <c r="B2447" s="240" t="s">
        <v>1842</v>
      </c>
      <c r="C2447" s="3"/>
      <c r="D2447" s="3"/>
      <c r="E2447" s="9" t="s">
        <v>284</v>
      </c>
      <c r="F2447" s="9" t="s">
        <v>284</v>
      </c>
      <c r="G2447" s="9" t="s">
        <v>284</v>
      </c>
      <c r="H2447" s="9" t="s">
        <v>284</v>
      </c>
      <c r="I2447" s="9" t="s">
        <v>186</v>
      </c>
      <c r="J2447" s="9" t="s">
        <v>186</v>
      </c>
      <c r="K2447" s="9" t="s">
        <v>186</v>
      </c>
      <c r="L2447" s="74"/>
      <c r="M2447" s="72">
        <f t="shared" si="65"/>
        <v>0</v>
      </c>
    </row>
    <row r="2448" spans="1:13" ht="15">
      <c r="A2448" s="28" t="s">
        <v>1023</v>
      </c>
      <c r="B2448" s="240" t="s">
        <v>1832</v>
      </c>
      <c r="C2448" s="3"/>
      <c r="D2448" s="3"/>
      <c r="E2448" s="9" t="s">
        <v>284</v>
      </c>
      <c r="F2448" s="9" t="s">
        <v>284</v>
      </c>
      <c r="G2448" s="9" t="s">
        <v>284</v>
      </c>
      <c r="H2448" s="9" t="s">
        <v>284</v>
      </c>
      <c r="I2448" s="9" t="s">
        <v>186</v>
      </c>
      <c r="J2448" s="9" t="s">
        <v>186</v>
      </c>
      <c r="K2448" s="9" t="s">
        <v>186</v>
      </c>
      <c r="L2448" s="74"/>
      <c r="M2448" s="72">
        <f t="shared" si="65"/>
        <v>0</v>
      </c>
    </row>
    <row r="2449" spans="1:13" ht="15">
      <c r="A2449" s="28" t="s">
        <v>1024</v>
      </c>
      <c r="B2449" s="240" t="s">
        <v>1837</v>
      </c>
      <c r="C2449" s="3"/>
      <c r="D2449" s="3"/>
      <c r="E2449" s="9" t="s">
        <v>284</v>
      </c>
      <c r="F2449" s="9" t="s">
        <v>284</v>
      </c>
      <c r="G2449" s="9" t="s">
        <v>284</v>
      </c>
      <c r="H2449" s="9" t="s">
        <v>284</v>
      </c>
      <c r="I2449" s="9" t="s">
        <v>186</v>
      </c>
      <c r="J2449" s="9" t="s">
        <v>186</v>
      </c>
      <c r="K2449" s="9" t="s">
        <v>186</v>
      </c>
      <c r="L2449" s="74"/>
      <c r="M2449" s="72">
        <f t="shared" si="65"/>
        <v>0</v>
      </c>
    </row>
    <row r="2450" spans="1:13" ht="15">
      <c r="A2450" s="28" t="s">
        <v>1025</v>
      </c>
      <c r="B2450" s="294" t="s">
        <v>2258</v>
      </c>
      <c r="C2450" s="3"/>
      <c r="D2450" s="3"/>
      <c r="E2450" s="9" t="s">
        <v>284</v>
      </c>
      <c r="F2450" s="9" t="s">
        <v>284</v>
      </c>
      <c r="G2450" s="9" t="s">
        <v>284</v>
      </c>
      <c r="H2450" s="9" t="s">
        <v>284</v>
      </c>
      <c r="I2450" s="9" t="s">
        <v>186</v>
      </c>
      <c r="J2450" s="9" t="s">
        <v>186</v>
      </c>
      <c r="K2450" s="9" t="s">
        <v>186</v>
      </c>
      <c r="L2450" s="74"/>
      <c r="M2450" s="72">
        <f t="shared" si="65"/>
        <v>0</v>
      </c>
    </row>
    <row r="2451" spans="1:13" ht="15">
      <c r="A2451" s="28" t="s">
        <v>1026</v>
      </c>
      <c r="B2451" s="240" t="s">
        <v>1831</v>
      </c>
      <c r="C2451" s="3"/>
      <c r="D2451" s="3"/>
      <c r="E2451" s="9" t="s">
        <v>284</v>
      </c>
      <c r="F2451" s="9" t="s">
        <v>284</v>
      </c>
      <c r="G2451" s="9" t="s">
        <v>284</v>
      </c>
      <c r="H2451" s="9" t="s">
        <v>284</v>
      </c>
      <c r="I2451" s="9" t="s">
        <v>186</v>
      </c>
      <c r="J2451" s="9" t="s">
        <v>186</v>
      </c>
      <c r="K2451" s="9" t="s">
        <v>186</v>
      </c>
      <c r="L2451" s="74"/>
      <c r="M2451" s="72">
        <f t="shared" si="65"/>
        <v>0</v>
      </c>
    </row>
    <row r="2452" spans="1:13" ht="15">
      <c r="A2452" s="28" t="s">
        <v>1027</v>
      </c>
      <c r="B2452" s="240" t="s">
        <v>1841</v>
      </c>
      <c r="C2452" s="3"/>
      <c r="D2452" s="3"/>
      <c r="E2452" s="9" t="s">
        <v>284</v>
      </c>
      <c r="F2452" s="9" t="s">
        <v>284</v>
      </c>
      <c r="G2452" s="9" t="s">
        <v>284</v>
      </c>
      <c r="H2452" s="9" t="s">
        <v>284</v>
      </c>
      <c r="I2452" s="9" t="s">
        <v>186</v>
      </c>
      <c r="J2452" s="9" t="s">
        <v>186</v>
      </c>
      <c r="K2452" s="9" t="s">
        <v>186</v>
      </c>
      <c r="L2452" s="74"/>
      <c r="M2452" s="72">
        <f t="shared" si="65"/>
        <v>0</v>
      </c>
    </row>
    <row r="2453" spans="1:13" ht="15">
      <c r="A2453" s="28" t="s">
        <v>1028</v>
      </c>
      <c r="B2453" s="294" t="s">
        <v>2281</v>
      </c>
      <c r="C2453" s="3"/>
      <c r="D2453" s="3"/>
      <c r="E2453" s="9" t="s">
        <v>284</v>
      </c>
      <c r="F2453" s="9" t="s">
        <v>284</v>
      </c>
      <c r="G2453" s="9" t="s">
        <v>284</v>
      </c>
      <c r="H2453" s="9" t="s">
        <v>284</v>
      </c>
      <c r="I2453" s="9" t="s">
        <v>186</v>
      </c>
      <c r="J2453" s="9" t="s">
        <v>186</v>
      </c>
      <c r="K2453" s="9" t="s">
        <v>186</v>
      </c>
      <c r="L2453" s="74"/>
      <c r="M2453" s="72">
        <f t="shared" si="65"/>
        <v>0</v>
      </c>
    </row>
    <row r="2454" spans="1:13" ht="15">
      <c r="A2454" s="28" t="s">
        <v>1029</v>
      </c>
      <c r="B2454" s="294" t="s">
        <v>2283</v>
      </c>
      <c r="C2454" s="3"/>
      <c r="D2454" s="3"/>
      <c r="E2454" s="9" t="s">
        <v>284</v>
      </c>
      <c r="F2454" s="9" t="s">
        <v>284</v>
      </c>
      <c r="G2454" s="9" t="s">
        <v>284</v>
      </c>
      <c r="H2454" s="9" t="s">
        <v>284</v>
      </c>
      <c r="I2454" s="9" t="s">
        <v>186</v>
      </c>
      <c r="J2454" s="9" t="s">
        <v>186</v>
      </c>
      <c r="K2454" s="9" t="s">
        <v>186</v>
      </c>
      <c r="L2454" s="74"/>
      <c r="M2454" s="72">
        <f t="shared" si="65"/>
        <v>0</v>
      </c>
    </row>
    <row r="2455" spans="1:13" ht="15">
      <c r="A2455" s="28" t="s">
        <v>1030</v>
      </c>
      <c r="B2455" s="240" t="s">
        <v>1829</v>
      </c>
      <c r="C2455" s="3"/>
      <c r="D2455" s="3"/>
      <c r="E2455" s="9" t="s">
        <v>284</v>
      </c>
      <c r="F2455" s="9" t="s">
        <v>284</v>
      </c>
      <c r="G2455" s="9" t="s">
        <v>284</v>
      </c>
      <c r="H2455" s="9" t="s">
        <v>284</v>
      </c>
      <c r="I2455" s="9" t="s">
        <v>186</v>
      </c>
      <c r="J2455" s="9" t="s">
        <v>186</v>
      </c>
      <c r="K2455" s="9" t="s">
        <v>186</v>
      </c>
      <c r="L2455" s="74"/>
      <c r="M2455" s="72">
        <f t="shared" si="65"/>
        <v>0</v>
      </c>
    </row>
    <row r="2456" spans="1:13" ht="15">
      <c r="A2456" s="28" t="s">
        <v>1031</v>
      </c>
      <c r="B2456" s="294" t="s">
        <v>2543</v>
      </c>
      <c r="C2456" s="3"/>
      <c r="D2456" s="3"/>
      <c r="E2456" s="9" t="s">
        <v>284</v>
      </c>
      <c r="F2456" s="9" t="s">
        <v>284</v>
      </c>
      <c r="G2456" s="9" t="s">
        <v>284</v>
      </c>
      <c r="H2456" s="9" t="s">
        <v>284</v>
      </c>
      <c r="I2456" s="9" t="s">
        <v>186</v>
      </c>
      <c r="J2456" s="9" t="s">
        <v>186</v>
      </c>
      <c r="K2456" s="9" t="s">
        <v>186</v>
      </c>
      <c r="L2456" s="74"/>
      <c r="M2456" s="72">
        <f t="shared" si="65"/>
        <v>0</v>
      </c>
    </row>
    <row r="2457" spans="1:13" ht="15">
      <c r="A2457" s="28" t="s">
        <v>1032</v>
      </c>
      <c r="B2457" s="294" t="s">
        <v>2259</v>
      </c>
      <c r="C2457" s="3"/>
      <c r="D2457" s="3"/>
      <c r="E2457" s="9" t="s">
        <v>284</v>
      </c>
      <c r="F2457" s="9" t="s">
        <v>284</v>
      </c>
      <c r="G2457" s="9" t="s">
        <v>284</v>
      </c>
      <c r="H2457" s="9" t="s">
        <v>284</v>
      </c>
      <c r="I2457" s="9" t="s">
        <v>186</v>
      </c>
      <c r="J2457" s="9" t="s">
        <v>186</v>
      </c>
      <c r="K2457" s="9" t="s">
        <v>186</v>
      </c>
      <c r="L2457" s="74"/>
      <c r="M2457" s="72">
        <f t="shared" si="65"/>
        <v>0</v>
      </c>
    </row>
    <row r="2458" spans="1:13" ht="15">
      <c r="A2458" s="28" t="s">
        <v>1033</v>
      </c>
      <c r="B2458" s="294" t="s">
        <v>2217</v>
      </c>
      <c r="C2458" s="3"/>
      <c r="D2458" s="3"/>
      <c r="E2458" s="9" t="s">
        <v>284</v>
      </c>
      <c r="F2458" s="9" t="s">
        <v>284</v>
      </c>
      <c r="G2458" s="9" t="s">
        <v>284</v>
      </c>
      <c r="H2458" s="9" t="s">
        <v>284</v>
      </c>
      <c r="I2458" s="9" t="s">
        <v>186</v>
      </c>
      <c r="J2458" s="9" t="s">
        <v>186</v>
      </c>
      <c r="K2458" s="9" t="s">
        <v>186</v>
      </c>
      <c r="L2458" s="74"/>
      <c r="M2458" s="72">
        <f t="shared" si="65"/>
        <v>0</v>
      </c>
    </row>
    <row r="2459" spans="1:13" ht="15">
      <c r="A2459" s="28" t="s">
        <v>1034</v>
      </c>
      <c r="B2459" s="240" t="s">
        <v>1857</v>
      </c>
      <c r="C2459" s="3"/>
      <c r="D2459" s="3"/>
      <c r="E2459" s="9" t="s">
        <v>284</v>
      </c>
      <c r="F2459" s="9" t="s">
        <v>284</v>
      </c>
      <c r="G2459" s="9" t="s">
        <v>284</v>
      </c>
      <c r="H2459" s="9" t="s">
        <v>284</v>
      </c>
      <c r="I2459" s="9" t="s">
        <v>186</v>
      </c>
      <c r="J2459" s="9" t="s">
        <v>186</v>
      </c>
      <c r="K2459" s="9" t="s">
        <v>186</v>
      </c>
      <c r="L2459" s="74"/>
      <c r="M2459" s="72">
        <f t="shared" si="65"/>
        <v>0</v>
      </c>
    </row>
    <row r="2460" spans="1:13" ht="15">
      <c r="A2460" s="28" t="s">
        <v>1035</v>
      </c>
      <c r="B2460" s="235" t="s">
        <v>1843</v>
      </c>
      <c r="C2460" s="3"/>
      <c r="D2460" s="3"/>
      <c r="E2460" s="9" t="s">
        <v>284</v>
      </c>
      <c r="F2460" s="9" t="s">
        <v>284</v>
      </c>
      <c r="G2460" s="9" t="s">
        <v>284</v>
      </c>
      <c r="H2460" s="9" t="s">
        <v>284</v>
      </c>
      <c r="I2460" s="9" t="s">
        <v>186</v>
      </c>
      <c r="J2460" s="9" t="s">
        <v>186</v>
      </c>
      <c r="K2460" s="9" t="s">
        <v>186</v>
      </c>
      <c r="L2460" s="74"/>
      <c r="M2460" s="72">
        <f t="shared" si="65"/>
        <v>0</v>
      </c>
    </row>
    <row r="2461" spans="1:13" ht="15">
      <c r="A2461" s="28" t="s">
        <v>1036</v>
      </c>
      <c r="B2461" s="294" t="s">
        <v>2260</v>
      </c>
      <c r="C2461" s="3"/>
      <c r="D2461" s="3"/>
      <c r="E2461" s="9" t="s">
        <v>284</v>
      </c>
      <c r="F2461" s="9" t="s">
        <v>284</v>
      </c>
      <c r="G2461" s="9" t="s">
        <v>284</v>
      </c>
      <c r="H2461" s="9" t="s">
        <v>284</v>
      </c>
      <c r="I2461" s="9" t="s">
        <v>186</v>
      </c>
      <c r="J2461" s="9" t="s">
        <v>186</v>
      </c>
      <c r="K2461" s="9" t="s">
        <v>186</v>
      </c>
      <c r="L2461" s="74"/>
      <c r="M2461" s="72">
        <f t="shared" si="65"/>
        <v>0</v>
      </c>
    </row>
    <row r="2462" spans="1:13" ht="15">
      <c r="A2462" s="28" t="s">
        <v>1037</v>
      </c>
      <c r="B2462" s="240" t="s">
        <v>1840</v>
      </c>
      <c r="C2462" s="3"/>
      <c r="D2462" s="3"/>
      <c r="E2462" s="9" t="s">
        <v>284</v>
      </c>
      <c r="F2462" s="9" t="s">
        <v>284</v>
      </c>
      <c r="G2462" s="9" t="s">
        <v>284</v>
      </c>
      <c r="H2462" s="9" t="s">
        <v>284</v>
      </c>
      <c r="I2462" s="9" t="s">
        <v>186</v>
      </c>
      <c r="J2462" s="9" t="s">
        <v>186</v>
      </c>
      <c r="K2462" s="9" t="s">
        <v>186</v>
      </c>
      <c r="L2462" s="74"/>
      <c r="M2462" s="72">
        <f t="shared" si="65"/>
        <v>0</v>
      </c>
    </row>
    <row r="2463" spans="1:13" ht="15">
      <c r="A2463" s="28" t="s">
        <v>1038</v>
      </c>
      <c r="B2463" s="240" t="s">
        <v>1839</v>
      </c>
      <c r="C2463" s="3"/>
      <c r="D2463" s="3"/>
      <c r="E2463" s="9" t="s">
        <v>284</v>
      </c>
      <c r="F2463" s="9" t="s">
        <v>284</v>
      </c>
      <c r="G2463" s="9" t="s">
        <v>284</v>
      </c>
      <c r="H2463" s="9" t="s">
        <v>284</v>
      </c>
      <c r="I2463" s="9" t="s">
        <v>186</v>
      </c>
      <c r="J2463" s="9" t="s">
        <v>186</v>
      </c>
      <c r="K2463" s="9" t="s">
        <v>186</v>
      </c>
      <c r="L2463" s="74"/>
      <c r="M2463" s="72">
        <f t="shared" si="65"/>
        <v>0</v>
      </c>
    </row>
    <row r="2464" spans="1:13" ht="15">
      <c r="A2464" s="28" t="s">
        <v>3838</v>
      </c>
      <c r="B2464" s="294" t="s">
        <v>2223</v>
      </c>
      <c r="C2464" s="3"/>
      <c r="D2464" s="3"/>
      <c r="E2464" s="9" t="s">
        <v>284</v>
      </c>
      <c r="F2464" s="9" t="s">
        <v>284</v>
      </c>
      <c r="G2464" s="9" t="s">
        <v>284</v>
      </c>
      <c r="H2464" s="9" t="s">
        <v>284</v>
      </c>
      <c r="I2464" s="9" t="s">
        <v>186</v>
      </c>
      <c r="J2464" s="9" t="s">
        <v>186</v>
      </c>
      <c r="K2464" s="9" t="s">
        <v>186</v>
      </c>
      <c r="L2464" s="74"/>
      <c r="M2464" s="72">
        <f t="shared" si="65"/>
        <v>0</v>
      </c>
    </row>
    <row r="2465" spans="1:23" ht="15">
      <c r="A2465" s="28"/>
      <c r="B2465" s="68"/>
      <c r="E2465" s="9"/>
      <c r="F2465" s="9"/>
      <c r="G2465" s="9"/>
      <c r="H2465" s="9"/>
      <c r="L2465" s="74"/>
      <c r="M2465" s="72"/>
    </row>
    <row r="2466" spans="1:23" ht="15">
      <c r="A2466" s="28"/>
      <c r="B2466" s="68"/>
      <c r="E2466" s="9"/>
      <c r="L2466" s="74"/>
    </row>
    <row r="2467" spans="1:23" ht="15">
      <c r="A2467" s="28"/>
      <c r="B2467" s="68"/>
      <c r="E2467" s="9"/>
      <c r="L2467" s="74"/>
    </row>
    <row r="2468" spans="1:23" ht="25.5">
      <c r="A2468" s="23" t="s">
        <v>206</v>
      </c>
      <c r="L2468" s="74"/>
    </row>
    <row r="2469" spans="1:23">
      <c r="L2469" s="74"/>
    </row>
    <row r="2470" spans="1:23" ht="15">
      <c r="A2470" s="40"/>
      <c r="B2470" s="40"/>
      <c r="C2470" s="40"/>
      <c r="D2470" s="40"/>
      <c r="E2470" s="66">
        <v>2016</v>
      </c>
      <c r="F2470" s="66">
        <v>2017</v>
      </c>
      <c r="G2470" s="66">
        <v>2018</v>
      </c>
      <c r="H2470" s="66">
        <v>2019</v>
      </c>
      <c r="I2470" s="66">
        <v>2020</v>
      </c>
      <c r="J2470" s="66">
        <v>2021</v>
      </c>
      <c r="K2470" s="66">
        <v>2022</v>
      </c>
      <c r="L2470" s="74"/>
      <c r="M2470" s="75" t="s">
        <v>40</v>
      </c>
    </row>
    <row r="2471" spans="1:23" ht="15">
      <c r="A2471" s="28" t="s">
        <v>0</v>
      </c>
      <c r="B2471" s="68" t="s">
        <v>17</v>
      </c>
      <c r="E2471" s="227">
        <v>539.4</v>
      </c>
      <c r="F2471" s="223">
        <v>767.2</v>
      </c>
      <c r="G2471" s="227">
        <v>519.70000000000005</v>
      </c>
      <c r="H2471" s="227">
        <v>589.99999999999818</v>
      </c>
      <c r="I2471" s="227">
        <v>1037.1000000000004</v>
      </c>
      <c r="J2471" s="9">
        <v>386.80000000000109</v>
      </c>
      <c r="K2471" s="9">
        <v>790.59999999999854</v>
      </c>
      <c r="L2471" s="74"/>
      <c r="M2471" s="72">
        <f t="shared" ref="M2471:M2502" si="66">SUM(E2471:K2471)</f>
        <v>4630.7999999999984</v>
      </c>
      <c r="O2471" t="s">
        <v>1908</v>
      </c>
      <c r="R2471" t="s">
        <v>1354</v>
      </c>
      <c r="S2471" s="294"/>
      <c r="T2471" s="68"/>
      <c r="U2471" s="396"/>
      <c r="V2471" s="68"/>
      <c r="W2471" s="68"/>
    </row>
    <row r="2472" spans="1:23" ht="15">
      <c r="A2472" s="28" t="s">
        <v>2</v>
      </c>
      <c r="B2472" s="68" t="s">
        <v>9</v>
      </c>
      <c r="E2472" s="9">
        <v>395.3</v>
      </c>
      <c r="F2472" s="222">
        <v>779</v>
      </c>
      <c r="G2472" s="223">
        <v>641.9</v>
      </c>
      <c r="H2472" s="9">
        <v>515.10000000000036</v>
      </c>
      <c r="I2472" s="9">
        <v>939.30000000000018</v>
      </c>
      <c r="J2472" s="9">
        <v>552.10000000000218</v>
      </c>
      <c r="K2472" s="9">
        <v>752.34999999999673</v>
      </c>
      <c r="L2472" s="74"/>
      <c r="M2472" s="72">
        <f t="shared" si="66"/>
        <v>4575.0499999999993</v>
      </c>
      <c r="O2472" t="s">
        <v>308</v>
      </c>
      <c r="S2472" s="235"/>
      <c r="T2472" s="68"/>
      <c r="U2472" s="396"/>
      <c r="V2472" s="68"/>
      <c r="W2472" s="68"/>
    </row>
    <row r="2473" spans="1:23" ht="15">
      <c r="A2473" s="28" t="s">
        <v>3</v>
      </c>
      <c r="B2473" s="68" t="s">
        <v>25</v>
      </c>
      <c r="E2473" s="222">
        <v>963.6</v>
      </c>
      <c r="F2473" s="9">
        <v>566</v>
      </c>
      <c r="G2473" s="9">
        <v>434.2</v>
      </c>
      <c r="H2473" s="9">
        <v>236.60000000000036</v>
      </c>
      <c r="I2473" s="9">
        <v>931.34999999999945</v>
      </c>
      <c r="J2473" s="9">
        <v>303.50000000000182</v>
      </c>
      <c r="K2473" s="222">
        <v>992.60000000000764</v>
      </c>
      <c r="L2473" s="74"/>
      <c r="M2473" s="72">
        <f t="shared" si="66"/>
        <v>4427.8500000000095</v>
      </c>
      <c r="O2473" t="s">
        <v>300</v>
      </c>
      <c r="S2473" s="68"/>
      <c r="T2473" s="68"/>
      <c r="U2473" s="397"/>
      <c r="V2473" s="68"/>
      <c r="W2473" s="68"/>
    </row>
    <row r="2474" spans="1:23" ht="15">
      <c r="A2474" s="28" t="s">
        <v>5</v>
      </c>
      <c r="B2474" s="68" t="s">
        <v>39</v>
      </c>
      <c r="E2474" s="227">
        <v>439.7</v>
      </c>
      <c r="F2474" s="227">
        <v>744.9</v>
      </c>
      <c r="G2474" s="9">
        <v>327.8</v>
      </c>
      <c r="H2474" s="222">
        <v>702.5</v>
      </c>
      <c r="I2474" s="9">
        <v>690.89999999999964</v>
      </c>
      <c r="J2474" s="224">
        <v>829.00000000000364</v>
      </c>
      <c r="K2474" s="9">
        <v>659.90000000000327</v>
      </c>
      <c r="L2474" s="74"/>
      <c r="M2474" s="72">
        <f t="shared" si="66"/>
        <v>4394.7000000000062</v>
      </c>
      <c r="O2474" t="s">
        <v>3817</v>
      </c>
      <c r="R2474" s="21" t="s">
        <v>3818</v>
      </c>
      <c r="S2474" s="294"/>
      <c r="T2474" s="68"/>
      <c r="U2474" s="396"/>
      <c r="V2474" s="68"/>
      <c r="W2474" s="68"/>
    </row>
    <row r="2475" spans="1:23" ht="15">
      <c r="A2475" s="28" t="s">
        <v>7</v>
      </c>
      <c r="B2475" s="68" t="s">
        <v>11</v>
      </c>
      <c r="E2475" s="224">
        <v>983.1</v>
      </c>
      <c r="F2475" s="227">
        <v>701.1</v>
      </c>
      <c r="G2475" s="9">
        <v>294.89999999999998</v>
      </c>
      <c r="H2475" s="9">
        <v>276.29999999999927</v>
      </c>
      <c r="I2475" s="9">
        <v>914.39999999999964</v>
      </c>
      <c r="J2475" s="9">
        <v>466.30000000000655</v>
      </c>
      <c r="K2475" s="9">
        <v>625.90000000000146</v>
      </c>
      <c r="L2475" s="74"/>
      <c r="M2475" s="72">
        <f t="shared" si="66"/>
        <v>4262.0000000000073</v>
      </c>
      <c r="O2475" t="s">
        <v>361</v>
      </c>
      <c r="R2475" t="s">
        <v>1984</v>
      </c>
      <c r="S2475" s="235"/>
      <c r="T2475" s="68"/>
      <c r="U2475" s="396"/>
      <c r="V2475" s="68"/>
      <c r="W2475" s="68"/>
    </row>
    <row r="2476" spans="1:23" ht="15">
      <c r="A2476" s="28" t="s">
        <v>8</v>
      </c>
      <c r="B2476" s="68" t="s">
        <v>37</v>
      </c>
      <c r="E2476" s="9">
        <v>332.5</v>
      </c>
      <c r="F2476" s="9">
        <v>505.1</v>
      </c>
      <c r="G2476" s="227">
        <v>490.1</v>
      </c>
      <c r="H2476" s="9">
        <v>455.00000000000182</v>
      </c>
      <c r="I2476" s="9">
        <v>834.19999999999982</v>
      </c>
      <c r="J2476" s="9">
        <v>426.89999999999782</v>
      </c>
      <c r="K2476" s="227">
        <v>893.70000000000255</v>
      </c>
      <c r="L2476" s="74"/>
      <c r="M2476" s="72">
        <f t="shared" si="66"/>
        <v>3937.5000000000018</v>
      </c>
      <c r="O2476" t="s">
        <v>320</v>
      </c>
      <c r="S2476" s="235"/>
      <c r="T2476" s="68"/>
      <c r="U2476" s="396"/>
      <c r="V2476" s="68"/>
      <c r="W2476" s="68"/>
    </row>
    <row r="2477" spans="1:23" ht="15">
      <c r="A2477" s="28" t="s">
        <v>10</v>
      </c>
      <c r="B2477" s="68" t="s">
        <v>33</v>
      </c>
      <c r="E2477" s="9">
        <v>292.89999999999998</v>
      </c>
      <c r="F2477" s="9">
        <v>593.9</v>
      </c>
      <c r="G2477" s="9">
        <v>278.2</v>
      </c>
      <c r="H2477" s="9">
        <v>431.89999999999964</v>
      </c>
      <c r="I2477" s="9">
        <v>903.10000000000036</v>
      </c>
      <c r="J2477" s="9">
        <v>543.39999999999964</v>
      </c>
      <c r="K2477" s="227">
        <v>845.40000000000327</v>
      </c>
      <c r="L2477" s="74"/>
      <c r="M2477" s="72">
        <f t="shared" si="66"/>
        <v>3888.8000000000029</v>
      </c>
      <c r="O2477" t="s">
        <v>294</v>
      </c>
      <c r="S2477" s="294"/>
      <c r="T2477" s="68"/>
      <c r="U2477" s="396"/>
      <c r="V2477" s="68"/>
      <c r="W2477" s="68"/>
    </row>
    <row r="2478" spans="1:23" ht="15">
      <c r="A2478" s="28" t="s">
        <v>12</v>
      </c>
      <c r="B2478" s="68" t="s">
        <v>31</v>
      </c>
      <c r="E2478" s="9">
        <v>219.8</v>
      </c>
      <c r="F2478" s="9">
        <v>521</v>
      </c>
      <c r="G2478" s="9">
        <v>477.8</v>
      </c>
      <c r="H2478" s="9">
        <v>503.19999999999709</v>
      </c>
      <c r="I2478" s="227">
        <v>993.80000000000109</v>
      </c>
      <c r="J2478" s="9">
        <v>430.69999999999891</v>
      </c>
      <c r="K2478" s="9">
        <v>685.70000000000437</v>
      </c>
      <c r="L2478" s="74"/>
      <c r="M2478" s="72">
        <f t="shared" si="66"/>
        <v>3832.0000000000014</v>
      </c>
      <c r="O2478" t="s">
        <v>293</v>
      </c>
      <c r="S2478" s="294"/>
      <c r="T2478" s="68"/>
      <c r="U2478" s="396"/>
      <c r="V2478" s="68"/>
      <c r="W2478" s="68"/>
    </row>
    <row r="2479" spans="1:23" ht="15">
      <c r="A2479" s="28" t="s">
        <v>14</v>
      </c>
      <c r="B2479" s="68" t="s">
        <v>21</v>
      </c>
      <c r="E2479" s="9">
        <v>439.2</v>
      </c>
      <c r="F2479" s="9">
        <v>553</v>
      </c>
      <c r="G2479" s="9">
        <v>438.7</v>
      </c>
      <c r="H2479" s="9">
        <v>508.69999999999891</v>
      </c>
      <c r="I2479" s="9">
        <v>808.29999999999836</v>
      </c>
      <c r="J2479" s="9">
        <v>226.60000000000218</v>
      </c>
      <c r="K2479" s="9">
        <v>820.19999999999527</v>
      </c>
      <c r="L2479" s="74"/>
      <c r="M2479" s="72">
        <f t="shared" si="66"/>
        <v>3794.6999999999948</v>
      </c>
      <c r="S2479" s="294"/>
      <c r="T2479" s="68"/>
      <c r="U2479" s="396"/>
      <c r="V2479" s="68"/>
      <c r="W2479" s="68"/>
    </row>
    <row r="2480" spans="1:23" ht="15">
      <c r="A2480" s="28" t="s">
        <v>16</v>
      </c>
      <c r="B2480" s="68" t="s">
        <v>15</v>
      </c>
      <c r="E2480" s="227">
        <v>635.29999999999995</v>
      </c>
      <c r="F2480" s="227">
        <v>675.9</v>
      </c>
      <c r="G2480" s="9">
        <v>193.6</v>
      </c>
      <c r="H2480" s="9">
        <v>405.69999999999709</v>
      </c>
      <c r="I2480" s="9">
        <v>877.29999999999927</v>
      </c>
      <c r="J2480" s="9">
        <v>236.39999999999782</v>
      </c>
      <c r="K2480" s="9">
        <v>666.600000000004</v>
      </c>
      <c r="L2480" s="74"/>
      <c r="M2480" s="72">
        <f t="shared" si="66"/>
        <v>3690.7999999999979</v>
      </c>
      <c r="O2480" t="s">
        <v>326</v>
      </c>
      <c r="S2480" s="235"/>
      <c r="T2480" s="68"/>
      <c r="U2480" s="397"/>
      <c r="V2480" s="68"/>
      <c r="W2480" s="68"/>
    </row>
    <row r="2481" spans="1:23" ht="15">
      <c r="A2481" s="28" t="s">
        <v>18</v>
      </c>
      <c r="B2481" s="68" t="s">
        <v>19</v>
      </c>
      <c r="E2481" s="9">
        <v>430.8</v>
      </c>
      <c r="F2481" s="224">
        <v>790.4</v>
      </c>
      <c r="G2481" s="222">
        <v>647.70000000000005</v>
      </c>
      <c r="H2481" s="227">
        <v>587.79999999999927</v>
      </c>
      <c r="I2481" s="9">
        <v>562.60000000000036</v>
      </c>
      <c r="J2481" s="222">
        <v>635.19999999999891</v>
      </c>
      <c r="K2481" s="9" t="s">
        <v>284</v>
      </c>
      <c r="L2481" s="74"/>
      <c r="M2481" s="72">
        <f t="shared" si="66"/>
        <v>3654.4999999999986</v>
      </c>
      <c r="O2481" t="s">
        <v>3819</v>
      </c>
      <c r="R2481" t="s">
        <v>3820</v>
      </c>
      <c r="S2481" s="68"/>
      <c r="T2481" s="68"/>
      <c r="U2481" s="396"/>
      <c r="V2481" s="68"/>
      <c r="W2481" s="68"/>
    </row>
    <row r="2482" spans="1:23" ht="15">
      <c r="A2482" s="28" t="s">
        <v>20</v>
      </c>
      <c r="B2482" s="68" t="s">
        <v>23</v>
      </c>
      <c r="E2482" s="227">
        <v>620.79999999999995</v>
      </c>
      <c r="F2482" s="9">
        <v>383</v>
      </c>
      <c r="G2482" s="9">
        <v>201.65</v>
      </c>
      <c r="H2482" s="9">
        <v>570.09999999999673</v>
      </c>
      <c r="I2482" s="9">
        <v>777.550000000002</v>
      </c>
      <c r="J2482" s="9">
        <v>422.80000000000109</v>
      </c>
      <c r="K2482" s="9">
        <v>623.49999999999636</v>
      </c>
      <c r="L2482" s="74"/>
      <c r="M2482" s="72">
        <f t="shared" si="66"/>
        <v>3599.399999999996</v>
      </c>
      <c r="O2482" t="s">
        <v>303</v>
      </c>
      <c r="S2482" s="294"/>
      <c r="T2482" s="68"/>
      <c r="U2482" s="396"/>
      <c r="V2482" s="68"/>
      <c r="W2482" s="68"/>
    </row>
    <row r="2483" spans="1:23" ht="15">
      <c r="A2483" s="28" t="s">
        <v>22</v>
      </c>
      <c r="B2483" s="68" t="s">
        <v>143</v>
      </c>
      <c r="E2483" s="9" t="s">
        <v>284</v>
      </c>
      <c r="F2483" s="9">
        <v>459.2</v>
      </c>
      <c r="G2483" s="227">
        <v>488.6</v>
      </c>
      <c r="H2483" s="227">
        <v>697.00000000000182</v>
      </c>
      <c r="I2483" s="9">
        <v>865.39999999999964</v>
      </c>
      <c r="J2483" s="9">
        <v>458.100000000004</v>
      </c>
      <c r="K2483" s="9">
        <v>595.29999999999382</v>
      </c>
      <c r="L2483" s="74"/>
      <c r="M2483" s="72">
        <f t="shared" si="66"/>
        <v>3563.5999999999995</v>
      </c>
      <c r="O2483" t="s">
        <v>295</v>
      </c>
      <c r="S2483" s="68"/>
      <c r="T2483" s="68"/>
      <c r="U2483" s="396"/>
      <c r="V2483" s="68"/>
      <c r="W2483" s="68"/>
    </row>
    <row r="2484" spans="1:23" ht="15">
      <c r="A2484" s="28" t="s">
        <v>24</v>
      </c>
      <c r="B2484" s="68" t="s">
        <v>154</v>
      </c>
      <c r="E2484" s="9" t="s">
        <v>284</v>
      </c>
      <c r="F2484" s="9" t="s">
        <v>284</v>
      </c>
      <c r="G2484" s="227">
        <v>636</v>
      </c>
      <c r="H2484" s="9">
        <v>509.30000000000109</v>
      </c>
      <c r="I2484" s="222">
        <v>1132.4000000000005</v>
      </c>
      <c r="J2484" s="9">
        <v>527.69999999999527</v>
      </c>
      <c r="K2484" s="9">
        <v>739.60000000000218</v>
      </c>
      <c r="L2484" s="74"/>
      <c r="M2484" s="72">
        <f t="shared" si="66"/>
        <v>3544.9999999999991</v>
      </c>
      <c r="O2484" t="s">
        <v>359</v>
      </c>
      <c r="S2484" s="294"/>
      <c r="T2484" s="68"/>
      <c r="U2484" s="397"/>
      <c r="V2484" s="68"/>
      <c r="W2484" s="68"/>
    </row>
    <row r="2485" spans="1:23" ht="15">
      <c r="A2485" s="28" t="s">
        <v>26</v>
      </c>
      <c r="B2485" s="68" t="s">
        <v>142</v>
      </c>
      <c r="E2485" s="9" t="s">
        <v>284</v>
      </c>
      <c r="F2485" s="227">
        <v>636.4</v>
      </c>
      <c r="G2485" s="227">
        <v>523.20000000000005</v>
      </c>
      <c r="H2485" s="9">
        <v>390.29999999999745</v>
      </c>
      <c r="I2485" s="9">
        <v>846.30000000000018</v>
      </c>
      <c r="J2485" s="9">
        <v>278.79999999999563</v>
      </c>
      <c r="K2485" s="9">
        <v>800.80000000000109</v>
      </c>
      <c r="L2485" s="74"/>
      <c r="M2485" s="72">
        <f t="shared" si="66"/>
        <v>3475.7999999999943</v>
      </c>
      <c r="O2485" t="s">
        <v>347</v>
      </c>
      <c r="S2485" s="68"/>
      <c r="T2485" s="68"/>
      <c r="U2485" s="396"/>
      <c r="V2485" s="68"/>
      <c r="W2485" s="68"/>
    </row>
    <row r="2486" spans="1:23" ht="15">
      <c r="A2486" s="28" t="s">
        <v>28</v>
      </c>
      <c r="B2486" s="68" t="s">
        <v>141</v>
      </c>
      <c r="E2486" s="9" t="s">
        <v>284</v>
      </c>
      <c r="F2486" s="9">
        <v>507.3</v>
      </c>
      <c r="G2486" s="227">
        <v>499.2</v>
      </c>
      <c r="H2486" s="9">
        <v>455.5</v>
      </c>
      <c r="I2486" s="224">
        <v>1219.1999999999998</v>
      </c>
      <c r="J2486" s="9">
        <v>114.80000000000109</v>
      </c>
      <c r="K2486" s="9">
        <v>584.54999999999927</v>
      </c>
      <c r="L2486" s="74"/>
      <c r="M2486" s="72">
        <f t="shared" si="66"/>
        <v>3380.55</v>
      </c>
      <c r="O2486" t="s">
        <v>327</v>
      </c>
      <c r="R2486" s="21" t="s">
        <v>1984</v>
      </c>
      <c r="S2486" s="294"/>
      <c r="T2486" s="68"/>
      <c r="U2486" s="397"/>
      <c r="V2486" s="68"/>
      <c r="W2486" s="68"/>
    </row>
    <row r="2487" spans="1:23" ht="15">
      <c r="A2487" s="28" t="s">
        <v>30</v>
      </c>
      <c r="B2487" s="68" t="s">
        <v>144</v>
      </c>
      <c r="E2487" s="9" t="s">
        <v>284</v>
      </c>
      <c r="F2487" s="9">
        <v>420.5</v>
      </c>
      <c r="G2487" s="227">
        <v>593.9</v>
      </c>
      <c r="H2487" s="9">
        <v>462.20000000000073</v>
      </c>
      <c r="I2487" s="9">
        <v>803.59999999999945</v>
      </c>
      <c r="J2487" s="9">
        <v>404.10000000000036</v>
      </c>
      <c r="K2487" s="9">
        <v>549.39999999999964</v>
      </c>
      <c r="L2487" s="74"/>
      <c r="M2487" s="72">
        <f t="shared" si="66"/>
        <v>3233.7000000000003</v>
      </c>
      <c r="O2487" t="s">
        <v>290</v>
      </c>
      <c r="S2487" s="68"/>
      <c r="T2487" s="68"/>
      <c r="U2487" s="396"/>
      <c r="V2487" s="68"/>
      <c r="W2487" s="68"/>
    </row>
    <row r="2488" spans="1:23" ht="15">
      <c r="A2488" s="28" t="s">
        <v>32</v>
      </c>
      <c r="B2488" s="68" t="s">
        <v>4</v>
      </c>
      <c r="E2488" s="223">
        <v>792.6</v>
      </c>
      <c r="F2488" s="9">
        <v>567.5</v>
      </c>
      <c r="G2488" s="9">
        <v>215.2</v>
      </c>
      <c r="H2488" s="9">
        <v>537.29999999999745</v>
      </c>
      <c r="I2488" s="9">
        <v>848.20000000000073</v>
      </c>
      <c r="J2488" s="9" t="s">
        <v>284</v>
      </c>
      <c r="K2488" s="9" t="s">
        <v>284</v>
      </c>
      <c r="L2488" s="74"/>
      <c r="M2488" s="72">
        <f t="shared" si="66"/>
        <v>2960.7999999999984</v>
      </c>
      <c r="O2488" t="s">
        <v>288</v>
      </c>
      <c r="S2488" s="294"/>
      <c r="T2488" s="68"/>
      <c r="U2488" s="396"/>
      <c r="V2488" s="68"/>
      <c r="W2488" s="68"/>
    </row>
    <row r="2489" spans="1:23" ht="15">
      <c r="A2489" s="28" t="s">
        <v>34</v>
      </c>
      <c r="B2489" s="68" t="s">
        <v>850</v>
      </c>
      <c r="E2489" s="9" t="s">
        <v>284</v>
      </c>
      <c r="F2489" s="9" t="s">
        <v>284</v>
      </c>
      <c r="G2489" s="9" t="s">
        <v>284</v>
      </c>
      <c r="H2489" s="224">
        <v>753.99999999999818</v>
      </c>
      <c r="I2489" s="9">
        <v>767.800000000002</v>
      </c>
      <c r="J2489" s="227">
        <v>556.30000000000291</v>
      </c>
      <c r="K2489" s="227">
        <v>840.89999999999964</v>
      </c>
      <c r="L2489" s="74"/>
      <c r="M2489" s="72">
        <f t="shared" si="66"/>
        <v>2919.0000000000027</v>
      </c>
      <c r="O2489" t="s">
        <v>3822</v>
      </c>
      <c r="R2489" t="s">
        <v>1984</v>
      </c>
      <c r="S2489" s="294"/>
      <c r="T2489" s="68"/>
      <c r="U2489" s="396"/>
      <c r="V2489" s="68"/>
      <c r="W2489" s="68"/>
    </row>
    <row r="2490" spans="1:23" ht="15">
      <c r="A2490" s="28" t="s">
        <v>36</v>
      </c>
      <c r="B2490" s="68" t="s">
        <v>6</v>
      </c>
      <c r="E2490" s="9">
        <v>297.89999999999998</v>
      </c>
      <c r="F2490" s="227">
        <v>606.9</v>
      </c>
      <c r="G2490" s="224">
        <v>758.4</v>
      </c>
      <c r="H2490" s="9">
        <v>383.29999999999927</v>
      </c>
      <c r="I2490" s="9">
        <v>665.99999999999909</v>
      </c>
      <c r="J2490" s="9">
        <v>124.59999999999854</v>
      </c>
      <c r="K2490" s="9" t="s">
        <v>284</v>
      </c>
      <c r="L2490" s="74"/>
      <c r="M2490" s="72">
        <f t="shared" si="66"/>
        <v>2837.0999999999967</v>
      </c>
      <c r="O2490" t="s">
        <v>307</v>
      </c>
      <c r="R2490" t="s">
        <v>1984</v>
      </c>
      <c r="S2490" s="294"/>
      <c r="T2490" s="68"/>
      <c r="U2490" s="397"/>
      <c r="V2490" s="68"/>
      <c r="W2490" s="68"/>
    </row>
    <row r="2491" spans="1:23" ht="15">
      <c r="A2491" s="28" t="s">
        <v>38</v>
      </c>
      <c r="B2491" s="68" t="s">
        <v>820</v>
      </c>
      <c r="E2491" s="9" t="s">
        <v>284</v>
      </c>
      <c r="F2491" s="9" t="s">
        <v>284</v>
      </c>
      <c r="G2491" s="9" t="s">
        <v>284</v>
      </c>
      <c r="H2491" s="227">
        <v>589.40000000000327</v>
      </c>
      <c r="I2491" s="227">
        <v>1088.6000000000013</v>
      </c>
      <c r="J2491" s="9">
        <v>405.20000000000255</v>
      </c>
      <c r="K2491" s="9">
        <v>733.80000000000109</v>
      </c>
      <c r="L2491" s="74"/>
      <c r="M2491" s="72">
        <f t="shared" si="66"/>
        <v>2817.0000000000082</v>
      </c>
      <c r="O2491" t="s">
        <v>320</v>
      </c>
      <c r="S2491" s="235"/>
      <c r="T2491" s="68"/>
      <c r="U2491" s="396"/>
      <c r="V2491" s="68"/>
      <c r="W2491" s="68"/>
    </row>
    <row r="2492" spans="1:23" ht="15">
      <c r="A2492" s="28" t="s">
        <v>145</v>
      </c>
      <c r="B2492" s="68" t="s">
        <v>1</v>
      </c>
      <c r="E2492" s="227">
        <v>440.1</v>
      </c>
      <c r="F2492" s="9">
        <v>583</v>
      </c>
      <c r="G2492" s="9">
        <v>306.5</v>
      </c>
      <c r="H2492" s="9">
        <v>482.10000000000036</v>
      </c>
      <c r="I2492" s="9">
        <v>304.10000000000036</v>
      </c>
      <c r="J2492" s="9">
        <v>287.10000000000036</v>
      </c>
      <c r="K2492" s="9">
        <v>402.89999999999782</v>
      </c>
      <c r="L2492" s="74"/>
      <c r="M2492" s="72">
        <f t="shared" si="66"/>
        <v>2805.7999999999988</v>
      </c>
      <c r="O2492" t="s">
        <v>294</v>
      </c>
      <c r="S2492" s="68"/>
      <c r="T2492" s="68"/>
      <c r="U2492" s="397"/>
      <c r="V2492" s="68"/>
      <c r="W2492" s="68"/>
    </row>
    <row r="2493" spans="1:23" ht="15">
      <c r="A2493" s="28" t="s">
        <v>146</v>
      </c>
      <c r="B2493" s="68" t="s">
        <v>833</v>
      </c>
      <c r="E2493" s="9" t="s">
        <v>284</v>
      </c>
      <c r="F2493" s="9" t="s">
        <v>284</v>
      </c>
      <c r="G2493" s="9" t="s">
        <v>284</v>
      </c>
      <c r="H2493" s="9">
        <v>564.09999999999854</v>
      </c>
      <c r="I2493" s="9">
        <v>862.29999999999836</v>
      </c>
      <c r="J2493" s="9">
        <v>551.19999999999709</v>
      </c>
      <c r="K2493" s="9">
        <v>809.00000000000182</v>
      </c>
      <c r="L2493" s="74"/>
      <c r="M2493" s="72">
        <f t="shared" si="66"/>
        <v>2786.5999999999958</v>
      </c>
      <c r="S2493" s="294"/>
      <c r="T2493" s="68"/>
      <c r="U2493" s="396"/>
      <c r="V2493" s="68"/>
      <c r="W2493" s="68"/>
    </row>
    <row r="2494" spans="1:23" ht="15">
      <c r="A2494" s="28" t="s">
        <v>147</v>
      </c>
      <c r="B2494" s="68" t="s">
        <v>155</v>
      </c>
      <c r="E2494" s="9" t="s">
        <v>284</v>
      </c>
      <c r="F2494" s="9" t="s">
        <v>284</v>
      </c>
      <c r="G2494" s="9">
        <v>277.2</v>
      </c>
      <c r="H2494" s="9">
        <v>404.30000000000655</v>
      </c>
      <c r="I2494" s="223">
        <v>1126.1999999999989</v>
      </c>
      <c r="J2494" s="9">
        <v>241.79999999999563</v>
      </c>
      <c r="K2494" s="9">
        <v>718.649999999996</v>
      </c>
      <c r="L2494" s="74"/>
      <c r="M2494" s="72">
        <f t="shared" si="66"/>
        <v>2768.1499999999969</v>
      </c>
      <c r="O2494" t="s">
        <v>288</v>
      </c>
      <c r="S2494" s="68"/>
      <c r="T2494" s="68"/>
      <c r="U2494" s="396"/>
      <c r="V2494" s="68"/>
      <c r="W2494" s="68"/>
    </row>
    <row r="2495" spans="1:23" ht="15">
      <c r="A2495" s="28" t="s">
        <v>151</v>
      </c>
      <c r="B2495" s="68" t="s">
        <v>27</v>
      </c>
      <c r="E2495" s="227">
        <v>463.9</v>
      </c>
      <c r="F2495" s="9">
        <v>431.9</v>
      </c>
      <c r="G2495" s="9">
        <v>464.9</v>
      </c>
      <c r="H2495" s="9">
        <v>230.29999999999382</v>
      </c>
      <c r="I2495" s="9">
        <v>437.79999999999836</v>
      </c>
      <c r="J2495" s="9">
        <v>286.49999999999818</v>
      </c>
      <c r="K2495" s="9">
        <v>377.89999999999964</v>
      </c>
      <c r="L2495" s="74"/>
      <c r="M2495" s="72">
        <f t="shared" si="66"/>
        <v>2693.1999999999898</v>
      </c>
      <c r="O2495" t="s">
        <v>293</v>
      </c>
      <c r="S2495" s="294"/>
      <c r="T2495" s="68"/>
      <c r="U2495" s="396"/>
      <c r="V2495" s="68"/>
      <c r="W2495" s="68"/>
    </row>
    <row r="2496" spans="1:23" ht="15">
      <c r="A2496" s="28" t="s">
        <v>157</v>
      </c>
      <c r="B2496" s="68" t="s">
        <v>817</v>
      </c>
      <c r="E2496" s="9" t="s">
        <v>284</v>
      </c>
      <c r="F2496" s="9" t="s">
        <v>284</v>
      </c>
      <c r="G2496" s="9" t="s">
        <v>284</v>
      </c>
      <c r="H2496" s="9">
        <v>451.70000000000073</v>
      </c>
      <c r="I2496" s="227">
        <v>954.85000000000218</v>
      </c>
      <c r="J2496" s="223">
        <v>633.19999999999891</v>
      </c>
      <c r="K2496" s="9">
        <v>570.89999999999782</v>
      </c>
      <c r="L2496" s="74"/>
      <c r="M2496" s="72">
        <f t="shared" si="66"/>
        <v>2610.6499999999996</v>
      </c>
      <c r="O2496" t="s">
        <v>324</v>
      </c>
      <c r="S2496" s="68"/>
      <c r="T2496" s="68"/>
      <c r="U2496" s="396"/>
      <c r="V2496" s="68"/>
      <c r="W2496" s="68"/>
    </row>
    <row r="2497" spans="1:23" ht="15">
      <c r="A2497" s="28" t="s">
        <v>159</v>
      </c>
      <c r="B2497" s="68" t="s">
        <v>834</v>
      </c>
      <c r="E2497" s="9" t="s">
        <v>284</v>
      </c>
      <c r="F2497" s="9" t="s">
        <v>284</v>
      </c>
      <c r="G2497" s="9" t="s">
        <v>284</v>
      </c>
      <c r="H2497" s="223">
        <v>699.5</v>
      </c>
      <c r="I2497" s="9">
        <v>895.60000000000036</v>
      </c>
      <c r="J2497" s="9">
        <v>482.39999999999054</v>
      </c>
      <c r="K2497" s="9">
        <v>516.70000000000073</v>
      </c>
      <c r="L2497" s="74"/>
      <c r="M2497" s="72">
        <f t="shared" si="66"/>
        <v>2594.1999999999916</v>
      </c>
      <c r="O2497" t="s">
        <v>288</v>
      </c>
      <c r="S2497" s="294"/>
      <c r="T2497" s="68"/>
      <c r="U2497" s="396"/>
      <c r="V2497" s="68"/>
      <c r="W2497" s="68"/>
    </row>
    <row r="2498" spans="1:23" ht="15">
      <c r="A2498" s="28" t="s">
        <v>160</v>
      </c>
      <c r="B2498" s="28" t="s">
        <v>804</v>
      </c>
      <c r="E2498" s="9" t="s">
        <v>284</v>
      </c>
      <c r="F2498" s="9" t="s">
        <v>284</v>
      </c>
      <c r="G2498" s="9" t="s">
        <v>284</v>
      </c>
      <c r="H2498" s="9">
        <v>466.40000000000509</v>
      </c>
      <c r="I2498" s="227">
        <v>1012.8000000000011</v>
      </c>
      <c r="J2498" s="9">
        <v>282.89999999999964</v>
      </c>
      <c r="K2498" s="9">
        <v>687.89999999999782</v>
      </c>
      <c r="L2498" s="74"/>
      <c r="M2498" s="72">
        <f t="shared" si="66"/>
        <v>2450.0000000000036</v>
      </c>
      <c r="O2498" t="s">
        <v>298</v>
      </c>
      <c r="S2498" s="294"/>
      <c r="T2498" s="68"/>
      <c r="U2498" s="396"/>
      <c r="V2498" s="68"/>
      <c r="W2498" s="68"/>
    </row>
    <row r="2499" spans="1:23" ht="15">
      <c r="A2499" s="28" t="s">
        <v>161</v>
      </c>
      <c r="B2499" s="68" t="s">
        <v>854</v>
      </c>
      <c r="E2499" s="9" t="s">
        <v>284</v>
      </c>
      <c r="F2499" s="9" t="s">
        <v>284</v>
      </c>
      <c r="G2499" s="9" t="s">
        <v>284</v>
      </c>
      <c r="H2499" s="9">
        <v>409.59999999999491</v>
      </c>
      <c r="I2499" s="9">
        <v>766.99999999999909</v>
      </c>
      <c r="J2499" s="9">
        <v>323.10000000000036</v>
      </c>
      <c r="K2499" s="227">
        <v>877.30000000000291</v>
      </c>
      <c r="L2499" s="74"/>
      <c r="M2499" s="72">
        <f t="shared" si="66"/>
        <v>2376.9999999999973</v>
      </c>
      <c r="O2499" t="s">
        <v>290</v>
      </c>
      <c r="S2499" s="294"/>
      <c r="T2499" s="68"/>
      <c r="U2499" s="396"/>
      <c r="V2499" s="68"/>
      <c r="W2499" s="68"/>
    </row>
    <row r="2500" spans="1:23" ht="15">
      <c r="A2500" s="28" t="s">
        <v>163</v>
      </c>
      <c r="B2500" s="68" t="s">
        <v>861</v>
      </c>
      <c r="E2500" s="9" t="s">
        <v>284</v>
      </c>
      <c r="F2500" s="9" t="s">
        <v>284</v>
      </c>
      <c r="G2500" s="9" t="s">
        <v>284</v>
      </c>
      <c r="H2500" s="9">
        <v>458.69999999999891</v>
      </c>
      <c r="I2500" s="9">
        <v>705.5</v>
      </c>
      <c r="J2500" s="9">
        <v>373.29999999999927</v>
      </c>
      <c r="K2500" s="9">
        <v>805.70000000000437</v>
      </c>
      <c r="L2500" s="74"/>
      <c r="M2500" s="72">
        <f t="shared" si="66"/>
        <v>2343.2000000000025</v>
      </c>
      <c r="S2500" s="68"/>
      <c r="T2500" s="68"/>
      <c r="U2500" s="396"/>
      <c r="V2500" s="68"/>
      <c r="W2500" s="68"/>
    </row>
    <row r="2501" spans="1:23" ht="15">
      <c r="A2501" s="28" t="s">
        <v>280</v>
      </c>
      <c r="B2501" s="68" t="s">
        <v>824</v>
      </c>
      <c r="E2501" s="9" t="s">
        <v>284</v>
      </c>
      <c r="F2501" s="9" t="s">
        <v>284</v>
      </c>
      <c r="G2501" s="9" t="s">
        <v>284</v>
      </c>
      <c r="H2501" s="9">
        <v>427.69999999999709</v>
      </c>
      <c r="I2501" s="9">
        <v>780.60000000000036</v>
      </c>
      <c r="J2501" s="9">
        <v>316.50000000000364</v>
      </c>
      <c r="K2501" s="9">
        <v>799.80000000000109</v>
      </c>
      <c r="L2501" s="74"/>
      <c r="M2501" s="72">
        <f t="shared" si="66"/>
        <v>2324.6000000000022</v>
      </c>
      <c r="S2501" s="68"/>
      <c r="T2501" s="68"/>
      <c r="U2501" s="396"/>
      <c r="V2501" s="68"/>
      <c r="W2501" s="68"/>
    </row>
    <row r="2502" spans="1:23" ht="15">
      <c r="A2502" s="28" t="s">
        <v>281</v>
      </c>
      <c r="B2502" s="68" t="s">
        <v>819</v>
      </c>
      <c r="E2502" s="9" t="s">
        <v>284</v>
      </c>
      <c r="F2502" s="9" t="s">
        <v>284</v>
      </c>
      <c r="G2502" s="9" t="s">
        <v>284</v>
      </c>
      <c r="H2502" s="9">
        <v>411.19999999999891</v>
      </c>
      <c r="I2502" s="9">
        <v>707.59999999999945</v>
      </c>
      <c r="J2502" s="227">
        <v>595.50000000000182</v>
      </c>
      <c r="K2502" s="9">
        <v>566.79999999999927</v>
      </c>
      <c r="L2502" s="74"/>
      <c r="M2502" s="72">
        <f t="shared" si="66"/>
        <v>2281.0999999999995</v>
      </c>
      <c r="O2502" t="s">
        <v>290</v>
      </c>
      <c r="S2502" s="235"/>
      <c r="T2502" s="68"/>
      <c r="U2502" s="396"/>
      <c r="V2502" s="68"/>
      <c r="W2502" s="68"/>
    </row>
    <row r="2503" spans="1:23" ht="15">
      <c r="A2503" s="28" t="s">
        <v>282</v>
      </c>
      <c r="B2503" s="68" t="s">
        <v>13</v>
      </c>
      <c r="E2503" s="9">
        <v>65.8</v>
      </c>
      <c r="F2503" s="227">
        <v>687.8</v>
      </c>
      <c r="G2503" s="9">
        <v>185</v>
      </c>
      <c r="H2503" s="9">
        <v>295.49999999999272</v>
      </c>
      <c r="I2503" s="9">
        <v>408.69999999999891</v>
      </c>
      <c r="J2503" s="9">
        <v>232.89999999999964</v>
      </c>
      <c r="K2503" s="9">
        <v>378.5</v>
      </c>
      <c r="L2503" s="74"/>
      <c r="M2503" s="72">
        <f t="shared" ref="M2503:M2534" si="67">SUM(E2503:K2503)</f>
        <v>2254.1999999999912</v>
      </c>
      <c r="O2503" t="s">
        <v>298</v>
      </c>
      <c r="S2503" s="68"/>
      <c r="T2503" s="68"/>
      <c r="U2503" s="396"/>
      <c r="V2503" s="68"/>
      <c r="W2503" s="68"/>
    </row>
    <row r="2504" spans="1:23" ht="15">
      <c r="A2504" s="28" t="s">
        <v>283</v>
      </c>
      <c r="B2504" s="68" t="s">
        <v>35</v>
      </c>
      <c r="E2504" s="227">
        <v>765.25</v>
      </c>
      <c r="F2504" s="9">
        <v>241.2</v>
      </c>
      <c r="G2504" s="9">
        <v>338.9</v>
      </c>
      <c r="H2504" s="9">
        <v>484.99999999999636</v>
      </c>
      <c r="I2504" s="9">
        <v>416.5</v>
      </c>
      <c r="J2504" s="9" t="s">
        <v>284</v>
      </c>
      <c r="K2504" s="9" t="s">
        <v>284</v>
      </c>
      <c r="L2504" s="74"/>
      <c r="M2504" s="72">
        <f t="shared" si="67"/>
        <v>2246.8499999999963</v>
      </c>
      <c r="O2504" t="s">
        <v>289</v>
      </c>
      <c r="S2504" s="294"/>
      <c r="T2504" s="68"/>
      <c r="U2504" s="396"/>
      <c r="V2504" s="68"/>
      <c r="W2504" s="68"/>
    </row>
    <row r="2505" spans="1:23" ht="15">
      <c r="A2505" s="28" t="s">
        <v>806</v>
      </c>
      <c r="B2505" s="28" t="s">
        <v>805</v>
      </c>
      <c r="E2505" s="9" t="s">
        <v>284</v>
      </c>
      <c r="F2505" s="9" t="s">
        <v>284</v>
      </c>
      <c r="G2505" s="9" t="s">
        <v>284</v>
      </c>
      <c r="H2505" s="9">
        <v>450.10000000000218</v>
      </c>
      <c r="I2505" s="9">
        <v>510.00000000000273</v>
      </c>
      <c r="J2505" s="9">
        <v>438.39999999999782</v>
      </c>
      <c r="K2505" s="9">
        <v>839.99999999999636</v>
      </c>
      <c r="L2505" s="74"/>
      <c r="M2505" s="72">
        <f t="shared" si="67"/>
        <v>2238.4999999999991</v>
      </c>
      <c r="S2505" s="68"/>
      <c r="T2505" s="68"/>
      <c r="U2505" s="396"/>
      <c r="V2505" s="68"/>
      <c r="W2505" s="68"/>
    </row>
    <row r="2506" spans="1:23" ht="15">
      <c r="A2506" s="28" t="s">
        <v>807</v>
      </c>
      <c r="B2506" s="68" t="s">
        <v>162</v>
      </c>
      <c r="E2506" s="9" t="s">
        <v>284</v>
      </c>
      <c r="F2506" s="9" t="s">
        <v>284</v>
      </c>
      <c r="G2506" s="9">
        <v>172.3</v>
      </c>
      <c r="H2506" s="9">
        <v>191.89999999999964</v>
      </c>
      <c r="I2506" s="9">
        <v>776.30000000000155</v>
      </c>
      <c r="J2506" s="9">
        <v>285.5</v>
      </c>
      <c r="K2506" s="9">
        <v>791.40000000000146</v>
      </c>
      <c r="L2506" s="74"/>
      <c r="M2506" s="72">
        <f t="shared" si="67"/>
        <v>2217.4000000000024</v>
      </c>
      <c r="S2506" s="28"/>
      <c r="T2506" s="68"/>
      <c r="U2506" s="397"/>
      <c r="V2506" s="68"/>
      <c r="W2506" s="68"/>
    </row>
    <row r="2507" spans="1:23" ht="15">
      <c r="A2507" s="28" t="s">
        <v>808</v>
      </c>
      <c r="B2507" s="68" t="s">
        <v>835</v>
      </c>
      <c r="E2507" s="9" t="s">
        <v>284</v>
      </c>
      <c r="F2507" s="9" t="s">
        <v>284</v>
      </c>
      <c r="G2507" s="9" t="s">
        <v>284</v>
      </c>
      <c r="H2507" s="9">
        <v>350.79999999999745</v>
      </c>
      <c r="I2507" s="9">
        <v>547.85000000000036</v>
      </c>
      <c r="J2507" s="9">
        <v>285.90000000000327</v>
      </c>
      <c r="K2507" s="224">
        <v>994.89999999999964</v>
      </c>
      <c r="L2507" s="74"/>
      <c r="M2507" s="72">
        <f t="shared" si="67"/>
        <v>2179.4500000000007</v>
      </c>
      <c r="O2507" t="s">
        <v>287</v>
      </c>
      <c r="R2507" s="21" t="s">
        <v>1984</v>
      </c>
      <c r="S2507" s="68"/>
      <c r="T2507" s="68"/>
      <c r="U2507" s="396"/>
      <c r="V2507" s="68"/>
      <c r="W2507" s="68"/>
    </row>
    <row r="2508" spans="1:23" ht="15">
      <c r="A2508" s="28" t="s">
        <v>810</v>
      </c>
      <c r="B2508" s="235" t="s">
        <v>1843</v>
      </c>
      <c r="C2508" s="3"/>
      <c r="D2508" s="3"/>
      <c r="E2508" s="9" t="s">
        <v>284</v>
      </c>
      <c r="F2508" s="9" t="s">
        <v>284</v>
      </c>
      <c r="G2508" s="9" t="s">
        <v>284</v>
      </c>
      <c r="H2508" s="9" t="s">
        <v>284</v>
      </c>
      <c r="I2508" s="227">
        <v>987.30000000000018</v>
      </c>
      <c r="J2508" s="9">
        <v>373.10000000000036</v>
      </c>
      <c r="K2508" s="9">
        <v>800.00000000000182</v>
      </c>
      <c r="L2508" s="74"/>
      <c r="M2508" s="72">
        <f t="shared" si="67"/>
        <v>2160.4000000000024</v>
      </c>
      <c r="O2508" t="s">
        <v>294</v>
      </c>
      <c r="S2508" s="294"/>
      <c r="T2508" s="68"/>
      <c r="U2508" s="397"/>
      <c r="V2508" s="68"/>
      <c r="W2508" s="68"/>
    </row>
    <row r="2509" spans="1:23" ht="15">
      <c r="A2509" s="28" t="s">
        <v>816</v>
      </c>
      <c r="B2509" s="240" t="s">
        <v>1842</v>
      </c>
      <c r="C2509" s="3"/>
      <c r="D2509" s="3"/>
      <c r="E2509" s="9" t="s">
        <v>284</v>
      </c>
      <c r="F2509" s="9" t="s">
        <v>284</v>
      </c>
      <c r="G2509" s="9" t="s">
        <v>284</v>
      </c>
      <c r="H2509" s="9" t="s">
        <v>284</v>
      </c>
      <c r="I2509" s="9">
        <v>800.79999999999927</v>
      </c>
      <c r="J2509" s="227">
        <v>564.99999999999636</v>
      </c>
      <c r="K2509" s="9">
        <v>715.69999999999891</v>
      </c>
      <c r="L2509" s="74"/>
      <c r="M2509" s="72">
        <f t="shared" si="67"/>
        <v>2081.4999999999945</v>
      </c>
      <c r="O2509" t="s">
        <v>293</v>
      </c>
      <c r="S2509" s="294"/>
      <c r="T2509" s="68"/>
      <c r="U2509" s="397"/>
      <c r="V2509" s="68"/>
      <c r="W2509" s="68"/>
    </row>
    <row r="2510" spans="1:23" ht="15">
      <c r="A2510" s="28" t="s">
        <v>818</v>
      </c>
      <c r="B2510" s="68" t="s">
        <v>809</v>
      </c>
      <c r="E2510" s="9" t="s">
        <v>284</v>
      </c>
      <c r="F2510" s="9" t="s">
        <v>284</v>
      </c>
      <c r="G2510" s="9" t="s">
        <v>284</v>
      </c>
      <c r="H2510" s="9">
        <v>275.5</v>
      </c>
      <c r="I2510" s="9">
        <v>770.39999999999873</v>
      </c>
      <c r="J2510" s="9">
        <v>464.10000000000218</v>
      </c>
      <c r="K2510" s="9">
        <v>567.10000000000036</v>
      </c>
      <c r="L2510" s="74"/>
      <c r="M2510" s="72">
        <f t="shared" si="67"/>
        <v>2077.1000000000013</v>
      </c>
      <c r="S2510" s="235"/>
      <c r="T2510" s="68"/>
      <c r="U2510" s="397"/>
      <c r="V2510" s="68"/>
      <c r="W2510" s="68"/>
    </row>
    <row r="2511" spans="1:23" ht="15">
      <c r="A2511" s="28" t="s">
        <v>821</v>
      </c>
      <c r="B2511" s="68" t="s">
        <v>849</v>
      </c>
      <c r="E2511" s="9" t="s">
        <v>284</v>
      </c>
      <c r="F2511" s="9" t="s">
        <v>284</v>
      </c>
      <c r="G2511" s="9" t="s">
        <v>284</v>
      </c>
      <c r="H2511" s="9">
        <v>566.5</v>
      </c>
      <c r="I2511" s="9">
        <v>610.70000000000255</v>
      </c>
      <c r="J2511" s="9">
        <v>187.600000000004</v>
      </c>
      <c r="K2511" s="9">
        <v>711.09999999999673</v>
      </c>
      <c r="L2511" s="74"/>
      <c r="M2511" s="72">
        <f t="shared" si="67"/>
        <v>2075.9000000000033</v>
      </c>
      <c r="S2511" s="68"/>
      <c r="T2511" s="68"/>
      <c r="U2511" s="397"/>
      <c r="V2511" s="68"/>
      <c r="W2511" s="68"/>
    </row>
    <row r="2512" spans="1:23" ht="15">
      <c r="A2512" s="28" t="s">
        <v>822</v>
      </c>
      <c r="B2512" s="68" t="s">
        <v>871</v>
      </c>
      <c r="E2512" s="9" t="s">
        <v>284</v>
      </c>
      <c r="F2512" s="9" t="s">
        <v>284</v>
      </c>
      <c r="G2512" s="9" t="s">
        <v>284</v>
      </c>
      <c r="H2512" s="9">
        <v>206.79999999999745</v>
      </c>
      <c r="I2512" s="9">
        <v>687.19999999999982</v>
      </c>
      <c r="J2512" s="9">
        <v>331.49999999999818</v>
      </c>
      <c r="K2512" s="227">
        <v>848.10000000000036</v>
      </c>
      <c r="L2512" s="74"/>
      <c r="M2512" s="72">
        <f t="shared" si="67"/>
        <v>2073.5999999999958</v>
      </c>
      <c r="O2512" t="s">
        <v>293</v>
      </c>
      <c r="S2512" s="68"/>
      <c r="T2512" s="68"/>
      <c r="U2512" s="396"/>
      <c r="V2512" s="68"/>
      <c r="W2512" s="68"/>
    </row>
    <row r="2513" spans="1:23" ht="15">
      <c r="A2513" s="28" t="s">
        <v>825</v>
      </c>
      <c r="B2513" s="240" t="s">
        <v>1828</v>
      </c>
      <c r="C2513" s="3"/>
      <c r="D2513" s="3"/>
      <c r="E2513" s="9" t="s">
        <v>284</v>
      </c>
      <c r="F2513" s="9" t="s">
        <v>284</v>
      </c>
      <c r="G2513" s="9" t="s">
        <v>284</v>
      </c>
      <c r="H2513" s="9" t="s">
        <v>284</v>
      </c>
      <c r="I2513" s="9">
        <v>507</v>
      </c>
      <c r="J2513" s="227">
        <v>566.99999999999636</v>
      </c>
      <c r="K2513" s="223">
        <v>960.30000000000291</v>
      </c>
      <c r="L2513" s="74"/>
      <c r="M2513" s="72">
        <f t="shared" si="67"/>
        <v>2034.2999999999993</v>
      </c>
      <c r="O2513" t="s">
        <v>305</v>
      </c>
      <c r="S2513" s="294"/>
      <c r="T2513" s="68"/>
      <c r="U2513" s="396"/>
      <c r="V2513" s="68"/>
      <c r="W2513" s="68"/>
    </row>
    <row r="2514" spans="1:23" ht="15">
      <c r="A2514" s="28" t="s">
        <v>827</v>
      </c>
      <c r="B2514" s="240" t="s">
        <v>1834</v>
      </c>
      <c r="C2514" s="3"/>
      <c r="D2514" s="3"/>
      <c r="E2514" s="9" t="s">
        <v>284</v>
      </c>
      <c r="F2514" s="9" t="s">
        <v>284</v>
      </c>
      <c r="G2514" s="9" t="s">
        <v>284</v>
      </c>
      <c r="H2514" s="9" t="s">
        <v>284</v>
      </c>
      <c r="I2514" s="9">
        <v>595.19999999999891</v>
      </c>
      <c r="J2514" s="227">
        <v>561.00000000000182</v>
      </c>
      <c r="K2514" s="227">
        <v>865.35000000000218</v>
      </c>
      <c r="L2514" s="74"/>
      <c r="M2514" s="72">
        <f t="shared" si="67"/>
        <v>2021.5500000000029</v>
      </c>
      <c r="O2514" t="s">
        <v>347</v>
      </c>
      <c r="S2514" s="294"/>
      <c r="T2514" s="68"/>
      <c r="U2514" s="397"/>
      <c r="V2514" s="68"/>
      <c r="W2514" s="68"/>
    </row>
    <row r="2515" spans="1:23" ht="15">
      <c r="A2515" s="28" t="s">
        <v>832</v>
      </c>
      <c r="B2515" s="240" t="s">
        <v>1841</v>
      </c>
      <c r="C2515" s="3"/>
      <c r="D2515" s="3"/>
      <c r="E2515" s="9" t="s">
        <v>284</v>
      </c>
      <c r="F2515" s="9" t="s">
        <v>284</v>
      </c>
      <c r="G2515" s="9" t="s">
        <v>284</v>
      </c>
      <c r="H2515" s="9" t="s">
        <v>284</v>
      </c>
      <c r="I2515" s="9">
        <v>825.29999999999836</v>
      </c>
      <c r="J2515" s="9">
        <v>429.89999999999964</v>
      </c>
      <c r="K2515" s="9">
        <v>755.79999999999927</v>
      </c>
      <c r="L2515" s="74"/>
      <c r="M2515" s="72">
        <f t="shared" si="67"/>
        <v>2010.9999999999973</v>
      </c>
      <c r="S2515" s="235"/>
      <c r="T2515" s="68"/>
      <c r="U2515" s="396"/>
      <c r="V2515" s="68"/>
      <c r="W2515" s="68"/>
    </row>
    <row r="2516" spans="1:23" ht="15">
      <c r="A2516" s="28" t="s">
        <v>836</v>
      </c>
      <c r="B2516" s="240" t="s">
        <v>1835</v>
      </c>
      <c r="C2516" s="3"/>
      <c r="D2516" s="3"/>
      <c r="E2516" s="9" t="s">
        <v>284</v>
      </c>
      <c r="F2516" s="9" t="s">
        <v>284</v>
      </c>
      <c r="G2516" s="9" t="s">
        <v>284</v>
      </c>
      <c r="H2516" s="9" t="s">
        <v>284</v>
      </c>
      <c r="I2516" s="9">
        <v>707.99999999999909</v>
      </c>
      <c r="J2516" s="9">
        <v>477.60000000000218</v>
      </c>
      <c r="K2516" s="9">
        <v>823.30000000000473</v>
      </c>
      <c r="L2516" s="74"/>
      <c r="M2516" s="72">
        <f t="shared" si="67"/>
        <v>2008.900000000006</v>
      </c>
      <c r="S2516" s="235"/>
      <c r="T2516" s="68"/>
      <c r="U2516" s="396"/>
      <c r="V2516" s="68"/>
      <c r="W2516" s="68"/>
    </row>
    <row r="2517" spans="1:23" ht="15">
      <c r="A2517" s="28" t="s">
        <v>837</v>
      </c>
      <c r="B2517" s="68" t="s">
        <v>828</v>
      </c>
      <c r="E2517" s="9" t="s">
        <v>284</v>
      </c>
      <c r="F2517" s="9" t="s">
        <v>284</v>
      </c>
      <c r="G2517" s="9" t="s">
        <v>284</v>
      </c>
      <c r="H2517" s="9">
        <v>360.59999999999854</v>
      </c>
      <c r="I2517" s="9">
        <v>600.35000000000127</v>
      </c>
      <c r="J2517" s="9">
        <v>448.899999999996</v>
      </c>
      <c r="K2517" s="9">
        <v>591.39999999999964</v>
      </c>
      <c r="L2517" s="74"/>
      <c r="M2517" s="72">
        <f t="shared" si="67"/>
        <v>2001.2499999999955</v>
      </c>
      <c r="S2517" s="235"/>
      <c r="T2517" s="68"/>
      <c r="U2517" s="396"/>
      <c r="V2517" s="68"/>
      <c r="W2517" s="68"/>
    </row>
    <row r="2518" spans="1:23" ht="15">
      <c r="A2518" s="28" t="s">
        <v>838</v>
      </c>
      <c r="B2518" s="28" t="s">
        <v>799</v>
      </c>
      <c r="E2518" s="9" t="s">
        <v>284</v>
      </c>
      <c r="F2518" s="9" t="s">
        <v>284</v>
      </c>
      <c r="G2518" s="9" t="s">
        <v>284</v>
      </c>
      <c r="H2518" s="9">
        <v>386.50000000000364</v>
      </c>
      <c r="I2518" s="9">
        <v>876.00000000000136</v>
      </c>
      <c r="J2518" s="9">
        <v>105.09999999999673</v>
      </c>
      <c r="K2518" s="9">
        <v>630.99999999999636</v>
      </c>
      <c r="L2518" s="74"/>
      <c r="M2518" s="72">
        <f t="shared" si="67"/>
        <v>1998.5999999999981</v>
      </c>
      <c r="S2518" s="294"/>
      <c r="T2518" s="68"/>
      <c r="U2518" s="397"/>
      <c r="V2518" s="68"/>
      <c r="W2518" s="68"/>
    </row>
    <row r="2519" spans="1:23" ht="15">
      <c r="A2519" s="28" t="s">
        <v>844</v>
      </c>
      <c r="B2519" s="68" t="s">
        <v>29</v>
      </c>
      <c r="E2519" s="9">
        <v>343.6</v>
      </c>
      <c r="F2519" s="227">
        <v>765.5</v>
      </c>
      <c r="G2519" s="9">
        <v>290.10000000000002</v>
      </c>
      <c r="H2519" s="9" t="s">
        <v>284</v>
      </c>
      <c r="I2519" s="9" t="s">
        <v>284</v>
      </c>
      <c r="J2519" s="227">
        <v>585.90000000000146</v>
      </c>
      <c r="K2519" s="9" t="s">
        <v>284</v>
      </c>
      <c r="L2519" s="74"/>
      <c r="M2519" s="72">
        <f t="shared" si="67"/>
        <v>1985.1000000000013</v>
      </c>
      <c r="O2519" t="s">
        <v>291</v>
      </c>
      <c r="S2519" s="68"/>
      <c r="T2519" s="68"/>
      <c r="U2519" s="396"/>
      <c r="V2519" s="68"/>
      <c r="W2519" s="68"/>
    </row>
    <row r="2520" spans="1:23" ht="15">
      <c r="A2520" s="28" t="s">
        <v>852</v>
      </c>
      <c r="B2520" s="68" t="s">
        <v>153</v>
      </c>
      <c r="E2520" s="9" t="s">
        <v>284</v>
      </c>
      <c r="F2520" s="9" t="s">
        <v>284</v>
      </c>
      <c r="G2520" s="9">
        <v>130.5</v>
      </c>
      <c r="H2520" s="9">
        <v>81.299999999997453</v>
      </c>
      <c r="I2520" s="9">
        <v>742.79999999999836</v>
      </c>
      <c r="J2520" s="9">
        <v>150.80000000000291</v>
      </c>
      <c r="K2520" s="9">
        <v>717.10000000000218</v>
      </c>
      <c r="L2520" s="74"/>
      <c r="M2520" s="72">
        <f t="shared" si="67"/>
        <v>1822.5000000000009</v>
      </c>
      <c r="S2520" s="294"/>
      <c r="T2520" s="68"/>
      <c r="U2520" s="396"/>
      <c r="V2520" s="68"/>
      <c r="W2520" s="68"/>
    </row>
    <row r="2521" spans="1:23" ht="15">
      <c r="A2521" s="28" t="s">
        <v>856</v>
      </c>
      <c r="B2521" s="68" t="s">
        <v>156</v>
      </c>
      <c r="E2521" s="9" t="s">
        <v>284</v>
      </c>
      <c r="F2521" s="9" t="s">
        <v>284</v>
      </c>
      <c r="G2521" s="9">
        <v>423.4</v>
      </c>
      <c r="H2521" s="9">
        <v>366.49999999999818</v>
      </c>
      <c r="I2521" s="9">
        <v>228.39999999999964</v>
      </c>
      <c r="J2521" s="9">
        <v>202.70000000000255</v>
      </c>
      <c r="K2521" s="9">
        <v>585.84999999999854</v>
      </c>
      <c r="L2521" s="74"/>
      <c r="M2521" s="72">
        <f t="shared" si="67"/>
        <v>1806.849999999999</v>
      </c>
      <c r="S2521" s="68"/>
      <c r="T2521" s="68"/>
      <c r="U2521" s="397"/>
      <c r="V2521" s="68"/>
      <c r="W2521" s="68"/>
    </row>
    <row r="2522" spans="1:23" ht="15">
      <c r="A2522" s="28" t="s">
        <v>857</v>
      </c>
      <c r="B2522" s="68" t="s">
        <v>842</v>
      </c>
      <c r="E2522" s="9" t="s">
        <v>284</v>
      </c>
      <c r="F2522" s="9" t="s">
        <v>284</v>
      </c>
      <c r="G2522" s="9" t="s">
        <v>284</v>
      </c>
      <c r="H2522" s="9">
        <v>473.79999999999927</v>
      </c>
      <c r="I2522" s="9">
        <v>512.60000000000036</v>
      </c>
      <c r="J2522" s="9">
        <v>225.39999999999964</v>
      </c>
      <c r="K2522" s="9">
        <v>575.00000000000364</v>
      </c>
      <c r="L2522" s="74"/>
      <c r="M2522" s="72">
        <f t="shared" si="67"/>
        <v>1786.8000000000029</v>
      </c>
      <c r="S2522" s="68"/>
      <c r="T2522" s="68"/>
      <c r="U2522" s="396"/>
      <c r="V2522" s="68"/>
      <c r="W2522" s="68"/>
    </row>
    <row r="2523" spans="1:23" ht="15">
      <c r="A2523" s="28" t="s">
        <v>858</v>
      </c>
      <c r="B2523" s="240" t="s">
        <v>1833</v>
      </c>
      <c r="C2523" s="3"/>
      <c r="D2523" s="3"/>
      <c r="E2523" s="9" t="s">
        <v>284</v>
      </c>
      <c r="F2523" s="9" t="s">
        <v>284</v>
      </c>
      <c r="G2523" s="9" t="s">
        <v>284</v>
      </c>
      <c r="H2523" s="9" t="s">
        <v>284</v>
      </c>
      <c r="I2523" s="9">
        <v>556.5</v>
      </c>
      <c r="J2523" s="227">
        <v>613.79999999999563</v>
      </c>
      <c r="K2523" s="9">
        <v>609.89999999999782</v>
      </c>
      <c r="L2523" s="74"/>
      <c r="M2523" s="72">
        <f t="shared" si="67"/>
        <v>1780.1999999999935</v>
      </c>
      <c r="O2523" t="s">
        <v>289</v>
      </c>
      <c r="S2523" s="68"/>
      <c r="T2523" s="68"/>
      <c r="U2523" s="396"/>
      <c r="V2523" s="68"/>
      <c r="W2523" s="68"/>
    </row>
    <row r="2524" spans="1:23" ht="15">
      <c r="A2524" s="28" t="s">
        <v>864</v>
      </c>
      <c r="B2524" s="68" t="s">
        <v>158</v>
      </c>
      <c r="E2524" s="9" t="s">
        <v>284</v>
      </c>
      <c r="F2524" s="9" t="s">
        <v>284</v>
      </c>
      <c r="G2524" s="9">
        <v>394.1</v>
      </c>
      <c r="H2524" s="227">
        <v>657.30000000000109</v>
      </c>
      <c r="I2524" s="9">
        <v>661.39999999999964</v>
      </c>
      <c r="J2524" s="9" t="s">
        <v>284</v>
      </c>
      <c r="K2524" s="9" t="s">
        <v>284</v>
      </c>
      <c r="L2524" s="74"/>
      <c r="M2524" s="72">
        <f t="shared" si="67"/>
        <v>1712.8000000000006</v>
      </c>
      <c r="O2524" t="s">
        <v>303</v>
      </c>
      <c r="S2524" s="28"/>
      <c r="T2524" s="68"/>
      <c r="U2524" s="396"/>
      <c r="V2524" s="68"/>
      <c r="W2524" s="68"/>
    </row>
    <row r="2525" spans="1:23" ht="15">
      <c r="A2525" s="28" t="s">
        <v>865</v>
      </c>
      <c r="B2525" s="240" t="s">
        <v>1840</v>
      </c>
      <c r="C2525" s="3"/>
      <c r="D2525" s="3"/>
      <c r="E2525" s="9" t="s">
        <v>284</v>
      </c>
      <c r="F2525" s="9" t="s">
        <v>284</v>
      </c>
      <c r="G2525" s="9" t="s">
        <v>284</v>
      </c>
      <c r="H2525" s="9" t="s">
        <v>284</v>
      </c>
      <c r="I2525" s="9">
        <v>740.65000000000009</v>
      </c>
      <c r="J2525" s="9">
        <v>372.60000000000218</v>
      </c>
      <c r="K2525" s="9">
        <v>581.69999999999709</v>
      </c>
      <c r="L2525" s="74"/>
      <c r="M2525" s="72">
        <f t="shared" si="67"/>
        <v>1694.9499999999994</v>
      </c>
      <c r="S2525" s="68"/>
      <c r="T2525" s="68"/>
      <c r="U2525" s="396"/>
      <c r="V2525" s="68"/>
      <c r="W2525" s="68"/>
    </row>
    <row r="2526" spans="1:23" ht="15">
      <c r="A2526" s="28" t="s">
        <v>866</v>
      </c>
      <c r="B2526" s="240" t="s">
        <v>1825</v>
      </c>
      <c r="C2526" s="3"/>
      <c r="D2526" s="3"/>
      <c r="E2526" s="9" t="s">
        <v>284</v>
      </c>
      <c r="F2526" s="9" t="s">
        <v>284</v>
      </c>
      <c r="G2526" s="9" t="s">
        <v>284</v>
      </c>
      <c r="H2526" s="9" t="s">
        <v>284</v>
      </c>
      <c r="I2526" s="9">
        <v>562.29999999999973</v>
      </c>
      <c r="J2526" s="9">
        <v>401.5</v>
      </c>
      <c r="K2526" s="9">
        <v>717.39999999999964</v>
      </c>
      <c r="L2526" s="74"/>
      <c r="M2526" s="72">
        <f t="shared" si="67"/>
        <v>1681.1999999999994</v>
      </c>
      <c r="S2526" s="235"/>
      <c r="T2526" s="68"/>
      <c r="U2526" s="396"/>
      <c r="V2526" s="68"/>
      <c r="W2526" s="68"/>
    </row>
    <row r="2527" spans="1:23" ht="15">
      <c r="A2527" s="28" t="s">
        <v>868</v>
      </c>
      <c r="B2527" s="240" t="s">
        <v>1836</v>
      </c>
      <c r="C2527" s="3"/>
      <c r="D2527" s="3"/>
      <c r="E2527" s="9" t="s">
        <v>284</v>
      </c>
      <c r="F2527" s="9" t="s">
        <v>284</v>
      </c>
      <c r="G2527" s="9" t="s">
        <v>284</v>
      </c>
      <c r="H2527" s="9" t="s">
        <v>284</v>
      </c>
      <c r="I2527" s="9">
        <v>576.40000000000055</v>
      </c>
      <c r="J2527" s="9">
        <v>518.899999999996</v>
      </c>
      <c r="K2527" s="9">
        <v>571.89999999999964</v>
      </c>
      <c r="L2527" s="74"/>
      <c r="M2527" s="72">
        <f t="shared" si="67"/>
        <v>1667.1999999999962</v>
      </c>
      <c r="S2527" s="68"/>
      <c r="T2527" s="68"/>
      <c r="U2527" s="396"/>
      <c r="V2527" s="68"/>
      <c r="W2527" s="68"/>
    </row>
    <row r="2528" spans="1:23" ht="15">
      <c r="A2528" s="28" t="s">
        <v>869</v>
      </c>
      <c r="B2528" s="68" t="s">
        <v>859</v>
      </c>
      <c r="E2528" s="9" t="s">
        <v>284</v>
      </c>
      <c r="F2528" s="9" t="s">
        <v>284</v>
      </c>
      <c r="G2528" s="9" t="s">
        <v>284</v>
      </c>
      <c r="H2528" s="9">
        <v>414.40000000000146</v>
      </c>
      <c r="I2528" s="9">
        <v>644.19999999999982</v>
      </c>
      <c r="J2528" s="9">
        <v>270.59999999999673</v>
      </c>
      <c r="K2528" s="9">
        <v>328.29999999999927</v>
      </c>
      <c r="L2528" s="74"/>
      <c r="M2528" s="72">
        <f t="shared" si="67"/>
        <v>1657.4999999999973</v>
      </c>
      <c r="S2528" s="294"/>
      <c r="T2528" s="68"/>
      <c r="U2528" s="397"/>
      <c r="V2528" s="68"/>
      <c r="W2528" s="68"/>
    </row>
    <row r="2529" spans="1:23" ht="15">
      <c r="A2529" s="28" t="s">
        <v>870</v>
      </c>
      <c r="B2529" s="68" t="s">
        <v>853</v>
      </c>
      <c r="E2529" s="9" t="s">
        <v>284</v>
      </c>
      <c r="F2529" s="9" t="s">
        <v>284</v>
      </c>
      <c r="G2529" s="9" t="s">
        <v>284</v>
      </c>
      <c r="H2529" s="9">
        <v>412</v>
      </c>
      <c r="I2529" s="9">
        <v>664.30000000000018</v>
      </c>
      <c r="J2529" s="9">
        <v>220.60000000000036</v>
      </c>
      <c r="K2529" s="9">
        <v>342.10000000000218</v>
      </c>
      <c r="L2529" s="74"/>
      <c r="M2529" s="72">
        <f t="shared" si="67"/>
        <v>1639.0000000000027</v>
      </c>
      <c r="S2529" s="68"/>
      <c r="T2529" s="68"/>
      <c r="U2529" s="396"/>
      <c r="V2529" s="68"/>
      <c r="W2529" s="68"/>
    </row>
    <row r="2530" spans="1:23" ht="15">
      <c r="A2530" s="28" t="s">
        <v>873</v>
      </c>
      <c r="B2530" s="240" t="s">
        <v>1823</v>
      </c>
      <c r="C2530" s="3"/>
      <c r="D2530" s="3"/>
      <c r="E2530" s="9" t="s">
        <v>284</v>
      </c>
      <c r="F2530" s="9" t="s">
        <v>284</v>
      </c>
      <c r="G2530" s="9" t="s">
        <v>284</v>
      </c>
      <c r="H2530" s="9" t="s">
        <v>284</v>
      </c>
      <c r="I2530" s="9">
        <v>666.80000000000109</v>
      </c>
      <c r="J2530" s="9">
        <v>491.90000000000146</v>
      </c>
      <c r="K2530" s="9">
        <v>383.40000000000146</v>
      </c>
      <c r="L2530" s="74"/>
      <c r="M2530" s="72">
        <f t="shared" si="67"/>
        <v>1542.100000000004</v>
      </c>
      <c r="S2530" s="68"/>
      <c r="T2530" s="68"/>
      <c r="U2530" s="397"/>
      <c r="V2530" s="68"/>
      <c r="W2530" s="68"/>
    </row>
    <row r="2531" spans="1:23" ht="15">
      <c r="A2531" s="28" t="s">
        <v>999</v>
      </c>
      <c r="B2531" s="68" t="s">
        <v>867</v>
      </c>
      <c r="E2531" s="9" t="s">
        <v>284</v>
      </c>
      <c r="F2531" s="9" t="s">
        <v>284</v>
      </c>
      <c r="G2531" s="9" t="s">
        <v>284</v>
      </c>
      <c r="H2531" s="227">
        <v>590.70000000000073</v>
      </c>
      <c r="I2531" s="9">
        <v>238</v>
      </c>
      <c r="J2531" s="9">
        <v>227.40000000000146</v>
      </c>
      <c r="K2531" s="9">
        <v>432.50000000000182</v>
      </c>
      <c r="L2531" s="74"/>
      <c r="M2531" s="72">
        <f t="shared" si="67"/>
        <v>1488.600000000004</v>
      </c>
      <c r="O2531" t="s">
        <v>298</v>
      </c>
      <c r="S2531" s="294"/>
      <c r="T2531" s="68"/>
      <c r="U2531" s="397"/>
      <c r="V2531" s="68"/>
      <c r="W2531" s="68"/>
    </row>
    <row r="2532" spans="1:23" ht="15">
      <c r="A2532" s="28" t="s">
        <v>1000</v>
      </c>
      <c r="B2532" s="240" t="s">
        <v>1838</v>
      </c>
      <c r="C2532" s="3"/>
      <c r="D2532" s="3"/>
      <c r="E2532" s="9" t="s">
        <v>284</v>
      </c>
      <c r="F2532" s="9" t="s">
        <v>284</v>
      </c>
      <c r="G2532" s="9" t="s">
        <v>284</v>
      </c>
      <c r="H2532" s="9" t="s">
        <v>284</v>
      </c>
      <c r="I2532" s="9">
        <v>653.10000000000036</v>
      </c>
      <c r="J2532" s="9">
        <v>408.19999999999891</v>
      </c>
      <c r="K2532" s="9">
        <v>402.90000000000327</v>
      </c>
      <c r="L2532" s="74"/>
      <c r="M2532" s="72">
        <f t="shared" si="67"/>
        <v>1464.2000000000025</v>
      </c>
      <c r="S2532" s="294"/>
      <c r="T2532" s="68"/>
      <c r="U2532" s="396"/>
      <c r="V2532" s="68"/>
      <c r="W2532" s="68"/>
    </row>
    <row r="2533" spans="1:23" ht="15">
      <c r="A2533" s="28" t="s">
        <v>1001</v>
      </c>
      <c r="B2533" s="68" t="s">
        <v>826</v>
      </c>
      <c r="E2533" s="9" t="s">
        <v>284</v>
      </c>
      <c r="F2533" s="9" t="s">
        <v>284</v>
      </c>
      <c r="G2533" s="9" t="s">
        <v>284</v>
      </c>
      <c r="H2533" s="9">
        <v>417.70000000000073</v>
      </c>
      <c r="I2533" s="9">
        <v>585.94999999999982</v>
      </c>
      <c r="J2533" s="9">
        <v>298.40000000000327</v>
      </c>
      <c r="K2533" s="9">
        <v>153.39999999999782</v>
      </c>
      <c r="L2533" s="74"/>
      <c r="M2533" s="72">
        <f t="shared" si="67"/>
        <v>1455.4500000000016</v>
      </c>
      <c r="S2533" s="68"/>
      <c r="T2533" s="68"/>
      <c r="U2533" s="397"/>
      <c r="V2533" s="68"/>
      <c r="W2533" s="68"/>
    </row>
    <row r="2534" spans="1:23" ht="15">
      <c r="A2534" s="28" t="s">
        <v>1002</v>
      </c>
      <c r="B2534" s="240" t="s">
        <v>1837</v>
      </c>
      <c r="C2534" s="3"/>
      <c r="D2534" s="3"/>
      <c r="E2534" s="9" t="s">
        <v>284</v>
      </c>
      <c r="F2534" s="9" t="s">
        <v>284</v>
      </c>
      <c r="G2534" s="9" t="s">
        <v>284</v>
      </c>
      <c r="H2534" s="9" t="s">
        <v>284</v>
      </c>
      <c r="I2534" s="9">
        <v>730.45000000000073</v>
      </c>
      <c r="J2534" s="9">
        <v>313.09999999999854</v>
      </c>
      <c r="K2534" s="9">
        <v>345.39999999999418</v>
      </c>
      <c r="L2534" s="74"/>
      <c r="M2534" s="72">
        <f t="shared" si="67"/>
        <v>1388.9499999999935</v>
      </c>
      <c r="S2534" s="294"/>
      <c r="T2534" s="68"/>
      <c r="U2534" s="397"/>
      <c r="V2534" s="68"/>
      <c r="W2534" s="68"/>
    </row>
    <row r="2535" spans="1:23" ht="15">
      <c r="A2535" s="28" t="s">
        <v>1003</v>
      </c>
      <c r="B2535" s="68" t="s">
        <v>815</v>
      </c>
      <c r="E2535" s="9" t="s">
        <v>284</v>
      </c>
      <c r="F2535" s="9" t="s">
        <v>284</v>
      </c>
      <c r="G2535" s="9" t="s">
        <v>284</v>
      </c>
      <c r="H2535" s="9">
        <v>189.40000000000327</v>
      </c>
      <c r="I2535" s="227">
        <v>1020.4999999999982</v>
      </c>
      <c r="J2535" s="9" t="s">
        <v>284</v>
      </c>
      <c r="K2535" s="9" t="s">
        <v>284</v>
      </c>
      <c r="L2535" s="74"/>
      <c r="M2535" s="72">
        <f t="shared" ref="M2535:M2571" si="68">SUM(E2535:K2535)</f>
        <v>1209.9000000000015</v>
      </c>
      <c r="O2535" t="s">
        <v>303</v>
      </c>
      <c r="S2535" s="294"/>
      <c r="T2535" s="68"/>
      <c r="U2535" s="396"/>
      <c r="V2535" s="68"/>
      <c r="W2535" s="68"/>
    </row>
    <row r="2536" spans="1:23" ht="15">
      <c r="A2536" s="28" t="s">
        <v>1004</v>
      </c>
      <c r="B2536" s="68" t="s">
        <v>840</v>
      </c>
      <c r="E2536" s="9" t="s">
        <v>284</v>
      </c>
      <c r="F2536" s="9" t="s">
        <v>284</v>
      </c>
      <c r="G2536" s="9" t="s">
        <v>284</v>
      </c>
      <c r="H2536" s="227">
        <v>680.05000000000473</v>
      </c>
      <c r="I2536" s="9">
        <v>482.84999999999945</v>
      </c>
      <c r="J2536" s="9" t="s">
        <v>284</v>
      </c>
      <c r="K2536" s="9" t="s">
        <v>284</v>
      </c>
      <c r="L2536" s="74"/>
      <c r="M2536" s="72">
        <f t="shared" si="68"/>
        <v>1162.9000000000042</v>
      </c>
      <c r="O2536" t="s">
        <v>290</v>
      </c>
      <c r="S2536" s="294"/>
      <c r="T2536" s="68"/>
      <c r="U2536" s="396"/>
      <c r="V2536" s="68"/>
      <c r="W2536" s="68"/>
    </row>
    <row r="2537" spans="1:23" ht="15">
      <c r="A2537" s="28" t="s">
        <v>1005</v>
      </c>
      <c r="B2537" s="294" t="s">
        <v>2223</v>
      </c>
      <c r="C2537" s="3"/>
      <c r="D2537" s="3"/>
      <c r="E2537" s="9" t="s">
        <v>284</v>
      </c>
      <c r="F2537" s="9" t="s">
        <v>284</v>
      </c>
      <c r="G2537" s="9" t="s">
        <v>284</v>
      </c>
      <c r="H2537" s="9" t="s">
        <v>284</v>
      </c>
      <c r="I2537" s="9" t="s">
        <v>284</v>
      </c>
      <c r="J2537" s="9">
        <v>383.90000000000146</v>
      </c>
      <c r="K2537" s="9">
        <v>774.60000000000036</v>
      </c>
      <c r="L2537" s="74"/>
      <c r="M2537" s="72">
        <f t="shared" si="68"/>
        <v>1158.5000000000018</v>
      </c>
      <c r="S2537" s="68"/>
      <c r="T2537" s="68"/>
      <c r="U2537" s="396"/>
      <c r="V2537" s="68"/>
      <c r="W2537" s="68"/>
    </row>
    <row r="2538" spans="1:23" ht="15">
      <c r="A2538" s="28" t="s">
        <v>1006</v>
      </c>
      <c r="B2538" s="294" t="s">
        <v>2224</v>
      </c>
      <c r="C2538" s="3"/>
      <c r="D2538" s="3"/>
      <c r="E2538" s="9" t="s">
        <v>284</v>
      </c>
      <c r="F2538" s="9" t="s">
        <v>284</v>
      </c>
      <c r="G2538" s="9" t="s">
        <v>284</v>
      </c>
      <c r="H2538" s="9" t="s">
        <v>284</v>
      </c>
      <c r="I2538" s="9" t="s">
        <v>284</v>
      </c>
      <c r="J2538" s="9">
        <v>509.80000000000291</v>
      </c>
      <c r="K2538" s="9">
        <v>621.09999999999309</v>
      </c>
      <c r="L2538" s="74"/>
      <c r="M2538" s="72">
        <f t="shared" si="68"/>
        <v>1130.899999999996</v>
      </c>
      <c r="S2538" s="68"/>
      <c r="T2538" s="68"/>
      <c r="U2538" s="396"/>
      <c r="V2538" s="68"/>
      <c r="W2538" s="68"/>
    </row>
    <row r="2539" spans="1:23" ht="15">
      <c r="A2539" s="28" t="s">
        <v>1007</v>
      </c>
      <c r="B2539" s="294" t="s">
        <v>2226</v>
      </c>
      <c r="C2539" s="3"/>
      <c r="D2539" s="3"/>
      <c r="E2539" s="9" t="s">
        <v>284</v>
      </c>
      <c r="F2539" s="9" t="s">
        <v>284</v>
      </c>
      <c r="G2539" s="9" t="s">
        <v>284</v>
      </c>
      <c r="H2539" s="9" t="s">
        <v>284</v>
      </c>
      <c r="I2539" s="9" t="s">
        <v>284</v>
      </c>
      <c r="J2539" s="9">
        <v>289.40000000000146</v>
      </c>
      <c r="K2539" s="9">
        <v>610.90000000000146</v>
      </c>
      <c r="L2539" s="74"/>
      <c r="M2539" s="72">
        <f t="shared" si="68"/>
        <v>900.30000000000291</v>
      </c>
      <c r="S2539" s="68"/>
      <c r="T2539" s="68"/>
      <c r="U2539" s="397"/>
      <c r="V2539" s="68"/>
      <c r="W2539" s="68"/>
    </row>
    <row r="2540" spans="1:23" ht="15">
      <c r="A2540" s="28" t="s">
        <v>1008</v>
      </c>
      <c r="B2540" s="294" t="s">
        <v>2217</v>
      </c>
      <c r="C2540" s="3"/>
      <c r="D2540" s="3"/>
      <c r="E2540" s="9" t="s">
        <v>284</v>
      </c>
      <c r="F2540" s="9" t="s">
        <v>284</v>
      </c>
      <c r="G2540" s="9" t="s">
        <v>284</v>
      </c>
      <c r="H2540" s="9" t="s">
        <v>284</v>
      </c>
      <c r="I2540" s="9" t="s">
        <v>284</v>
      </c>
      <c r="J2540" s="9">
        <v>248.10000000000218</v>
      </c>
      <c r="K2540" s="9">
        <v>632.399999999996</v>
      </c>
      <c r="L2540" s="74"/>
      <c r="M2540" s="72">
        <f t="shared" si="68"/>
        <v>880.49999999999818</v>
      </c>
      <c r="S2540" s="294"/>
      <c r="T2540" s="68"/>
      <c r="U2540" s="396"/>
      <c r="V2540" s="68"/>
      <c r="W2540" s="68"/>
    </row>
    <row r="2541" spans="1:23" ht="15">
      <c r="A2541" s="28" t="s">
        <v>1009</v>
      </c>
      <c r="B2541" s="235" t="s">
        <v>1821</v>
      </c>
      <c r="C2541" s="3"/>
      <c r="D2541" s="3"/>
      <c r="E2541" s="9" t="s">
        <v>284</v>
      </c>
      <c r="F2541" s="9" t="s">
        <v>284</v>
      </c>
      <c r="G2541" s="9" t="s">
        <v>284</v>
      </c>
      <c r="H2541" s="9" t="s">
        <v>284</v>
      </c>
      <c r="I2541" s="9">
        <v>858.80000000000018</v>
      </c>
      <c r="J2541" s="9" t="s">
        <v>284</v>
      </c>
      <c r="K2541" s="9" t="s">
        <v>284</v>
      </c>
      <c r="L2541" s="74"/>
      <c r="M2541" s="72">
        <f t="shared" si="68"/>
        <v>858.80000000000018</v>
      </c>
      <c r="S2541" s="294"/>
      <c r="T2541" s="68"/>
      <c r="U2541" s="396"/>
      <c r="V2541" s="68"/>
      <c r="W2541" s="68"/>
    </row>
    <row r="2542" spans="1:23" ht="15">
      <c r="A2542" s="28" t="s">
        <v>1010</v>
      </c>
      <c r="B2542" s="294" t="s">
        <v>2255</v>
      </c>
      <c r="E2542" s="9" t="s">
        <v>284</v>
      </c>
      <c r="F2542" s="9" t="s">
        <v>284</v>
      </c>
      <c r="G2542" s="9" t="s">
        <v>284</v>
      </c>
      <c r="H2542" s="9" t="s">
        <v>284</v>
      </c>
      <c r="I2542" s="9" t="s">
        <v>284</v>
      </c>
      <c r="J2542" s="9" t="s">
        <v>284</v>
      </c>
      <c r="K2542" s="227">
        <v>858.70000000000073</v>
      </c>
      <c r="L2542" s="74"/>
      <c r="M2542" s="72">
        <f t="shared" si="68"/>
        <v>858.70000000000073</v>
      </c>
      <c r="O2542" t="s">
        <v>298</v>
      </c>
      <c r="S2542" s="28"/>
      <c r="T2542" s="68"/>
      <c r="U2542" s="396"/>
      <c r="V2542" s="68"/>
      <c r="W2542" s="68"/>
    </row>
    <row r="2543" spans="1:23" ht="15">
      <c r="A2543" s="28" t="s">
        <v>1011</v>
      </c>
      <c r="B2543" s="294" t="s">
        <v>2236</v>
      </c>
      <c r="C2543" s="3"/>
      <c r="D2543" s="3"/>
      <c r="E2543" s="9" t="s">
        <v>284</v>
      </c>
      <c r="F2543" s="9" t="s">
        <v>284</v>
      </c>
      <c r="G2543" s="9" t="s">
        <v>284</v>
      </c>
      <c r="H2543" s="9" t="s">
        <v>284</v>
      </c>
      <c r="I2543" s="9" t="s">
        <v>284</v>
      </c>
      <c r="J2543" s="9">
        <v>190.89999999999964</v>
      </c>
      <c r="K2543" s="9">
        <v>628.30000000000109</v>
      </c>
      <c r="L2543" s="74"/>
      <c r="M2543" s="72">
        <f t="shared" si="68"/>
        <v>819.20000000000073</v>
      </c>
      <c r="S2543" s="235"/>
      <c r="T2543" s="68"/>
      <c r="U2543" s="396"/>
      <c r="V2543" s="68"/>
      <c r="W2543" s="68"/>
    </row>
    <row r="2544" spans="1:23" ht="15">
      <c r="A2544" s="28" t="s">
        <v>1012</v>
      </c>
      <c r="B2544" s="294" t="s">
        <v>2258</v>
      </c>
      <c r="E2544" s="9" t="s">
        <v>284</v>
      </c>
      <c r="F2544" s="9" t="s">
        <v>284</v>
      </c>
      <c r="G2544" s="9" t="s">
        <v>284</v>
      </c>
      <c r="H2544" s="9" t="s">
        <v>284</v>
      </c>
      <c r="I2544" s="9" t="s">
        <v>284</v>
      </c>
      <c r="J2544" s="9" t="s">
        <v>284</v>
      </c>
      <c r="K2544" s="9">
        <v>803.79999999999927</v>
      </c>
      <c r="L2544" s="74"/>
      <c r="M2544" s="72">
        <f t="shared" si="68"/>
        <v>803.79999999999927</v>
      </c>
      <c r="S2544" s="294"/>
      <c r="T2544" s="68"/>
      <c r="U2544" s="396"/>
      <c r="V2544" s="68"/>
      <c r="W2544" s="68"/>
    </row>
    <row r="2545" spans="1:23" ht="15">
      <c r="A2545" s="28" t="s">
        <v>1013</v>
      </c>
      <c r="B2545" s="294" t="s">
        <v>2218</v>
      </c>
      <c r="C2545" s="3"/>
      <c r="D2545" s="3"/>
      <c r="E2545" s="9" t="s">
        <v>284</v>
      </c>
      <c r="F2545" s="9" t="s">
        <v>284</v>
      </c>
      <c r="G2545" s="9" t="s">
        <v>284</v>
      </c>
      <c r="H2545" s="9" t="s">
        <v>284</v>
      </c>
      <c r="I2545" s="9" t="s">
        <v>284</v>
      </c>
      <c r="J2545" s="9">
        <v>545.59999999999854</v>
      </c>
      <c r="K2545" s="9">
        <v>249.59999999999673</v>
      </c>
      <c r="L2545" s="74"/>
      <c r="M2545" s="72">
        <f t="shared" si="68"/>
        <v>795.19999999999527</v>
      </c>
      <c r="S2545" s="294"/>
      <c r="T2545" s="68"/>
      <c r="U2545" s="396"/>
      <c r="V2545" s="68"/>
      <c r="W2545" s="68"/>
    </row>
    <row r="2546" spans="1:23" ht="15">
      <c r="A2546" s="28" t="s">
        <v>1014</v>
      </c>
      <c r="B2546" s="294" t="s">
        <v>2221</v>
      </c>
      <c r="C2546" s="3"/>
      <c r="D2546" s="3"/>
      <c r="E2546" s="9" t="s">
        <v>284</v>
      </c>
      <c r="F2546" s="9" t="s">
        <v>284</v>
      </c>
      <c r="G2546" s="9" t="s">
        <v>284</v>
      </c>
      <c r="H2546" s="9" t="s">
        <v>284</v>
      </c>
      <c r="I2546" s="9" t="s">
        <v>284</v>
      </c>
      <c r="J2546" s="9">
        <v>130.90000000000146</v>
      </c>
      <c r="K2546" s="9">
        <v>660.89999999999418</v>
      </c>
      <c r="L2546" s="74"/>
      <c r="M2546" s="72">
        <f t="shared" si="68"/>
        <v>791.79999999999563</v>
      </c>
      <c r="S2546" s="28"/>
      <c r="T2546" s="68"/>
      <c r="U2546" s="396"/>
      <c r="V2546" s="68"/>
      <c r="W2546" s="68"/>
    </row>
    <row r="2547" spans="1:23" ht="15">
      <c r="A2547" s="28" t="s">
        <v>1015</v>
      </c>
      <c r="B2547" s="294" t="s">
        <v>2259</v>
      </c>
      <c r="E2547" s="9" t="s">
        <v>284</v>
      </c>
      <c r="F2547" s="9" t="s">
        <v>284</v>
      </c>
      <c r="G2547" s="9" t="s">
        <v>284</v>
      </c>
      <c r="H2547" s="9" t="s">
        <v>284</v>
      </c>
      <c r="I2547" s="9" t="s">
        <v>284</v>
      </c>
      <c r="J2547" s="9" t="s">
        <v>284</v>
      </c>
      <c r="K2547" s="9">
        <v>769.15000000000327</v>
      </c>
      <c r="L2547" s="74"/>
      <c r="M2547" s="72">
        <f t="shared" si="68"/>
        <v>769.15000000000327</v>
      </c>
      <c r="S2547" s="235"/>
      <c r="T2547" s="68"/>
      <c r="U2547" s="396"/>
      <c r="V2547" s="68"/>
      <c r="W2547" s="68"/>
    </row>
    <row r="2548" spans="1:23" ht="15">
      <c r="A2548" s="28" t="s">
        <v>1016</v>
      </c>
      <c r="B2548" s="240" t="s">
        <v>1831</v>
      </c>
      <c r="C2548" s="3"/>
      <c r="D2548" s="3"/>
      <c r="E2548" s="9" t="s">
        <v>284</v>
      </c>
      <c r="F2548" s="9" t="s">
        <v>284</v>
      </c>
      <c r="G2548" s="9" t="s">
        <v>284</v>
      </c>
      <c r="H2548" s="9" t="s">
        <v>284</v>
      </c>
      <c r="I2548" s="9">
        <v>758.80000000000018</v>
      </c>
      <c r="J2548" s="9" t="s">
        <v>284</v>
      </c>
      <c r="K2548" s="9" t="s">
        <v>284</v>
      </c>
      <c r="L2548" s="74"/>
      <c r="M2548" s="72">
        <f t="shared" si="68"/>
        <v>758.80000000000018</v>
      </c>
      <c r="S2548" s="68"/>
      <c r="T2548" s="68"/>
      <c r="U2548" s="396"/>
      <c r="V2548" s="68"/>
      <c r="W2548" s="68"/>
    </row>
    <row r="2549" spans="1:23" ht="15">
      <c r="A2549" s="28" t="s">
        <v>1017</v>
      </c>
      <c r="B2549" s="294" t="s">
        <v>2253</v>
      </c>
      <c r="E2549" s="9" t="s">
        <v>284</v>
      </c>
      <c r="F2549" s="9" t="s">
        <v>284</v>
      </c>
      <c r="G2549" s="9" t="s">
        <v>284</v>
      </c>
      <c r="H2549" s="9" t="s">
        <v>284</v>
      </c>
      <c r="I2549" s="9" t="s">
        <v>284</v>
      </c>
      <c r="J2549" s="9" t="s">
        <v>284</v>
      </c>
      <c r="K2549" s="9">
        <v>749.70000000000073</v>
      </c>
      <c r="L2549" s="74"/>
      <c r="M2549" s="72">
        <f t="shared" si="68"/>
        <v>749.70000000000073</v>
      </c>
      <c r="S2549" s="68"/>
      <c r="T2549" s="68"/>
      <c r="U2549" s="396"/>
      <c r="V2549" s="68"/>
      <c r="W2549" s="68"/>
    </row>
    <row r="2550" spans="1:23" ht="15">
      <c r="A2550" s="28" t="s">
        <v>1018</v>
      </c>
      <c r="B2550" s="240" t="s">
        <v>1826</v>
      </c>
      <c r="C2550" s="3"/>
      <c r="D2550" s="3"/>
      <c r="E2550" s="9" t="s">
        <v>284</v>
      </c>
      <c r="F2550" s="9" t="s">
        <v>284</v>
      </c>
      <c r="G2550" s="9" t="s">
        <v>284</v>
      </c>
      <c r="H2550" s="9" t="s">
        <v>284</v>
      </c>
      <c r="I2550" s="9">
        <v>475.79999999999927</v>
      </c>
      <c r="J2550" s="9">
        <v>182.49999999999454</v>
      </c>
      <c r="K2550" s="9" t="s">
        <v>284</v>
      </c>
      <c r="L2550" s="74"/>
      <c r="M2550" s="72">
        <f t="shared" si="68"/>
        <v>658.29999999999382</v>
      </c>
      <c r="S2550" s="294"/>
      <c r="T2550" s="68"/>
      <c r="U2550" s="396"/>
      <c r="V2550" s="68"/>
      <c r="W2550" s="68"/>
    </row>
    <row r="2551" spans="1:23" ht="15">
      <c r="A2551" s="28" t="s">
        <v>1019</v>
      </c>
      <c r="B2551" s="294" t="s">
        <v>2225</v>
      </c>
      <c r="C2551" s="3"/>
      <c r="D2551" s="3"/>
      <c r="E2551" s="9" t="s">
        <v>284</v>
      </c>
      <c r="F2551" s="9" t="s">
        <v>284</v>
      </c>
      <c r="G2551" s="9" t="s">
        <v>284</v>
      </c>
      <c r="H2551" s="9" t="s">
        <v>284</v>
      </c>
      <c r="I2551" s="9" t="s">
        <v>284</v>
      </c>
      <c r="J2551" s="9">
        <v>352.19999999999891</v>
      </c>
      <c r="K2551" s="9">
        <v>302.40000000000327</v>
      </c>
      <c r="L2551" s="74"/>
      <c r="M2551" s="72">
        <f t="shared" si="68"/>
        <v>654.60000000000218</v>
      </c>
    </row>
    <row r="2552" spans="1:23" ht="15">
      <c r="A2552" s="28" t="s">
        <v>1020</v>
      </c>
      <c r="B2552" s="240" t="s">
        <v>1832</v>
      </c>
      <c r="C2552" s="3"/>
      <c r="D2552" s="3"/>
      <c r="E2552" s="9" t="s">
        <v>284</v>
      </c>
      <c r="F2552" s="9" t="s">
        <v>284</v>
      </c>
      <c r="G2552" s="9" t="s">
        <v>284</v>
      </c>
      <c r="H2552" s="9" t="s">
        <v>284</v>
      </c>
      <c r="I2552" s="9">
        <v>648.90000000000055</v>
      </c>
      <c r="J2552" s="9" t="s">
        <v>284</v>
      </c>
      <c r="K2552" s="9" t="s">
        <v>284</v>
      </c>
      <c r="L2552" s="74"/>
      <c r="M2552" s="72">
        <f t="shared" si="68"/>
        <v>648.90000000000055</v>
      </c>
    </row>
    <row r="2553" spans="1:23" ht="15">
      <c r="A2553" s="28" t="s">
        <v>1021</v>
      </c>
      <c r="B2553" s="240" t="s">
        <v>1857</v>
      </c>
      <c r="C2553" s="3"/>
      <c r="D2553" s="3"/>
      <c r="E2553" s="9" t="s">
        <v>284</v>
      </c>
      <c r="F2553" s="9" t="s">
        <v>284</v>
      </c>
      <c r="G2553" s="9" t="s">
        <v>284</v>
      </c>
      <c r="H2553" s="9" t="s">
        <v>284</v>
      </c>
      <c r="I2553" s="9">
        <v>644.70000000000164</v>
      </c>
      <c r="J2553" s="9" t="s">
        <v>284</v>
      </c>
      <c r="K2553" s="9" t="s">
        <v>284</v>
      </c>
      <c r="L2553" s="74"/>
      <c r="M2553" s="72">
        <f t="shared" si="68"/>
        <v>644.70000000000164</v>
      </c>
    </row>
    <row r="2554" spans="1:23" ht="15">
      <c r="A2554" s="28" t="s">
        <v>1022</v>
      </c>
      <c r="B2554" s="240" t="s">
        <v>1829</v>
      </c>
      <c r="C2554" s="3"/>
      <c r="D2554" s="3"/>
      <c r="E2554" s="9" t="s">
        <v>284</v>
      </c>
      <c r="F2554" s="9" t="s">
        <v>284</v>
      </c>
      <c r="G2554" s="9" t="s">
        <v>284</v>
      </c>
      <c r="H2554" s="9" t="s">
        <v>284</v>
      </c>
      <c r="I2554" s="9">
        <v>589.30000000000018</v>
      </c>
      <c r="J2554" s="9" t="s">
        <v>284</v>
      </c>
      <c r="K2554" s="9" t="s">
        <v>284</v>
      </c>
      <c r="L2554" s="74"/>
      <c r="M2554" s="72">
        <f t="shared" si="68"/>
        <v>589.30000000000018</v>
      </c>
    </row>
    <row r="2555" spans="1:23" ht="15">
      <c r="A2555" s="28" t="s">
        <v>1023</v>
      </c>
      <c r="B2555" s="68" t="s">
        <v>855</v>
      </c>
      <c r="E2555" s="9" t="s">
        <v>284</v>
      </c>
      <c r="F2555" s="9" t="s">
        <v>284</v>
      </c>
      <c r="G2555" s="9" t="s">
        <v>284</v>
      </c>
      <c r="H2555" s="9">
        <v>575.79999999999927</v>
      </c>
      <c r="I2555" s="9" t="s">
        <v>284</v>
      </c>
      <c r="J2555" s="9" t="s">
        <v>284</v>
      </c>
      <c r="K2555" s="9" t="s">
        <v>284</v>
      </c>
      <c r="L2555" s="74"/>
      <c r="M2555" s="72">
        <f t="shared" si="68"/>
        <v>575.79999999999927</v>
      </c>
    </row>
    <row r="2556" spans="1:23" ht="15">
      <c r="A2556" s="28" t="s">
        <v>1024</v>
      </c>
      <c r="B2556" s="294" t="s">
        <v>2260</v>
      </c>
      <c r="E2556" s="9" t="s">
        <v>284</v>
      </c>
      <c r="F2556" s="9" t="s">
        <v>284</v>
      </c>
      <c r="G2556" s="9" t="s">
        <v>284</v>
      </c>
      <c r="H2556" s="9" t="s">
        <v>284</v>
      </c>
      <c r="I2556" s="9" t="s">
        <v>284</v>
      </c>
      <c r="J2556" s="9" t="s">
        <v>284</v>
      </c>
      <c r="K2556" s="9">
        <v>563.30000000000109</v>
      </c>
      <c r="L2556" s="74"/>
      <c r="M2556" s="72">
        <f t="shared" si="68"/>
        <v>563.30000000000109</v>
      </c>
    </row>
    <row r="2557" spans="1:23" ht="15">
      <c r="A2557" s="28" t="s">
        <v>1025</v>
      </c>
      <c r="B2557" s="68" t="s">
        <v>178</v>
      </c>
      <c r="E2557" s="9">
        <v>250.6</v>
      </c>
      <c r="F2557" s="9">
        <v>255.2</v>
      </c>
      <c r="G2557" s="9" t="s">
        <v>284</v>
      </c>
      <c r="H2557" s="9" t="s">
        <v>284</v>
      </c>
      <c r="I2557" s="9" t="s">
        <v>284</v>
      </c>
      <c r="J2557" s="9" t="s">
        <v>284</v>
      </c>
      <c r="K2557" s="9" t="s">
        <v>284</v>
      </c>
      <c r="L2557" s="74"/>
      <c r="M2557" s="72">
        <f t="shared" si="68"/>
        <v>505.79999999999995</v>
      </c>
    </row>
    <row r="2558" spans="1:23" ht="15">
      <c r="A2558" s="28" t="s">
        <v>1026</v>
      </c>
      <c r="B2558" s="294" t="s">
        <v>2283</v>
      </c>
      <c r="E2558" s="9" t="s">
        <v>284</v>
      </c>
      <c r="F2558" s="9" t="s">
        <v>284</v>
      </c>
      <c r="G2558" s="9" t="s">
        <v>284</v>
      </c>
      <c r="H2558" s="9" t="s">
        <v>284</v>
      </c>
      <c r="I2558" s="9" t="s">
        <v>284</v>
      </c>
      <c r="J2558" s="9" t="s">
        <v>284</v>
      </c>
      <c r="K2558" s="9">
        <v>498.90000000000509</v>
      </c>
      <c r="L2558" s="74"/>
      <c r="M2558" s="72">
        <f t="shared" si="68"/>
        <v>498.90000000000509</v>
      </c>
    </row>
    <row r="2559" spans="1:23" ht="15">
      <c r="A2559" s="28" t="s">
        <v>1027</v>
      </c>
      <c r="B2559" s="294" t="s">
        <v>2543</v>
      </c>
      <c r="E2559" s="9" t="s">
        <v>284</v>
      </c>
      <c r="F2559" s="9" t="s">
        <v>284</v>
      </c>
      <c r="G2559" s="9" t="s">
        <v>284</v>
      </c>
      <c r="H2559" s="9" t="s">
        <v>284</v>
      </c>
      <c r="I2559" s="9" t="s">
        <v>284</v>
      </c>
      <c r="J2559" s="9" t="s">
        <v>284</v>
      </c>
      <c r="K2559" s="9">
        <v>489.79999999999745</v>
      </c>
      <c r="L2559" s="74"/>
      <c r="M2559" s="72">
        <f t="shared" si="68"/>
        <v>489.79999999999745</v>
      </c>
    </row>
    <row r="2560" spans="1:23" ht="15">
      <c r="A2560" s="28" t="s">
        <v>1028</v>
      </c>
      <c r="B2560" s="294" t="s">
        <v>2219</v>
      </c>
      <c r="C2560" s="3"/>
      <c r="D2560" s="3"/>
      <c r="E2560" s="9" t="s">
        <v>284</v>
      </c>
      <c r="F2560" s="9" t="s">
        <v>284</v>
      </c>
      <c r="G2560" s="9" t="s">
        <v>284</v>
      </c>
      <c r="H2560" s="9" t="s">
        <v>284</v>
      </c>
      <c r="I2560" s="9" t="s">
        <v>284</v>
      </c>
      <c r="J2560" s="9">
        <v>482.49999999999454</v>
      </c>
      <c r="K2560" s="9" t="s">
        <v>284</v>
      </c>
      <c r="L2560" s="74"/>
      <c r="M2560" s="72">
        <f t="shared" si="68"/>
        <v>482.49999999999454</v>
      </c>
    </row>
    <row r="2561" spans="1:13" ht="15">
      <c r="A2561" s="28" t="s">
        <v>1029</v>
      </c>
      <c r="B2561" s="294" t="s">
        <v>2254</v>
      </c>
      <c r="E2561" s="9" t="s">
        <v>284</v>
      </c>
      <c r="F2561" s="9" t="s">
        <v>284</v>
      </c>
      <c r="G2561" s="9" t="s">
        <v>284</v>
      </c>
      <c r="H2561" s="9" t="s">
        <v>284</v>
      </c>
      <c r="I2561" s="9" t="s">
        <v>284</v>
      </c>
      <c r="J2561" s="9" t="s">
        <v>284</v>
      </c>
      <c r="K2561" s="9">
        <v>479.70000000000073</v>
      </c>
      <c r="L2561" s="74"/>
      <c r="M2561" s="72">
        <f t="shared" si="68"/>
        <v>479.70000000000073</v>
      </c>
    </row>
    <row r="2562" spans="1:13" ht="15">
      <c r="A2562" s="28" t="s">
        <v>1030</v>
      </c>
      <c r="B2562" s="68" t="s">
        <v>845</v>
      </c>
      <c r="E2562" s="9" t="s">
        <v>284</v>
      </c>
      <c r="F2562" s="9" t="s">
        <v>284</v>
      </c>
      <c r="G2562" s="9" t="s">
        <v>284</v>
      </c>
      <c r="H2562" s="9">
        <v>464.09999999999309</v>
      </c>
      <c r="I2562" s="9" t="s">
        <v>284</v>
      </c>
      <c r="J2562" s="9" t="s">
        <v>284</v>
      </c>
      <c r="K2562" s="9" t="s">
        <v>284</v>
      </c>
      <c r="L2562" s="74"/>
      <c r="M2562" s="72">
        <f t="shared" si="68"/>
        <v>464.09999999999309</v>
      </c>
    </row>
    <row r="2563" spans="1:13" ht="15">
      <c r="A2563" s="28" t="s">
        <v>1031</v>
      </c>
      <c r="B2563" s="294" t="s">
        <v>2252</v>
      </c>
      <c r="E2563" s="9" t="s">
        <v>284</v>
      </c>
      <c r="F2563" s="9" t="s">
        <v>284</v>
      </c>
      <c r="G2563" s="9" t="s">
        <v>284</v>
      </c>
      <c r="H2563" s="9" t="s">
        <v>284</v>
      </c>
      <c r="I2563" s="9" t="s">
        <v>284</v>
      </c>
      <c r="J2563" s="9" t="s">
        <v>284</v>
      </c>
      <c r="K2563" s="9">
        <v>463.70000000000073</v>
      </c>
      <c r="L2563" s="74"/>
      <c r="M2563" s="72">
        <f t="shared" si="68"/>
        <v>463.70000000000073</v>
      </c>
    </row>
    <row r="2564" spans="1:13" ht="15">
      <c r="A2564" s="28" t="s">
        <v>1032</v>
      </c>
      <c r="B2564" s="294" t="s">
        <v>2284</v>
      </c>
      <c r="E2564" s="9" t="s">
        <v>284</v>
      </c>
      <c r="F2564" s="9" t="s">
        <v>284</v>
      </c>
      <c r="G2564" s="9" t="s">
        <v>284</v>
      </c>
      <c r="H2564" s="9" t="s">
        <v>284</v>
      </c>
      <c r="I2564" s="9" t="s">
        <v>284</v>
      </c>
      <c r="J2564" s="9" t="s">
        <v>284</v>
      </c>
      <c r="K2564" s="9">
        <v>440.80000000000291</v>
      </c>
      <c r="L2564" s="74"/>
      <c r="M2564" s="72">
        <f t="shared" si="68"/>
        <v>440.80000000000291</v>
      </c>
    </row>
    <row r="2565" spans="1:13" ht="15">
      <c r="A2565" s="28" t="s">
        <v>1033</v>
      </c>
      <c r="B2565" s="294" t="s">
        <v>2257</v>
      </c>
      <c r="E2565" s="9" t="s">
        <v>284</v>
      </c>
      <c r="F2565" s="9" t="s">
        <v>284</v>
      </c>
      <c r="G2565" s="9" t="s">
        <v>284</v>
      </c>
      <c r="H2565" s="9" t="s">
        <v>284</v>
      </c>
      <c r="I2565" s="9" t="s">
        <v>284</v>
      </c>
      <c r="J2565" s="9" t="s">
        <v>284</v>
      </c>
      <c r="K2565" s="9">
        <v>394.80000000000109</v>
      </c>
      <c r="L2565" s="74"/>
      <c r="M2565" s="72">
        <f t="shared" si="68"/>
        <v>394.80000000000109</v>
      </c>
    </row>
    <row r="2566" spans="1:13" ht="15">
      <c r="A2566" s="28" t="s">
        <v>1034</v>
      </c>
      <c r="B2566" s="294" t="s">
        <v>2222</v>
      </c>
      <c r="C2566" s="3"/>
      <c r="D2566" s="3"/>
      <c r="E2566" s="9" t="s">
        <v>284</v>
      </c>
      <c r="F2566" s="9" t="s">
        <v>284</v>
      </c>
      <c r="G2566" s="9" t="s">
        <v>284</v>
      </c>
      <c r="H2566" s="9" t="s">
        <v>284</v>
      </c>
      <c r="I2566" s="9" t="s">
        <v>284</v>
      </c>
      <c r="J2566" s="9">
        <v>166.40000000000327</v>
      </c>
      <c r="K2566" s="9">
        <v>218.89999999999964</v>
      </c>
      <c r="L2566" s="74"/>
      <c r="M2566" s="72">
        <f t="shared" si="68"/>
        <v>385.30000000000291</v>
      </c>
    </row>
    <row r="2567" spans="1:13" ht="15">
      <c r="A2567" s="28" t="s">
        <v>1035</v>
      </c>
      <c r="B2567" s="240" t="s">
        <v>1839</v>
      </c>
      <c r="C2567" s="3"/>
      <c r="D2567" s="3"/>
      <c r="E2567" s="9" t="s">
        <v>284</v>
      </c>
      <c r="F2567" s="9" t="s">
        <v>284</v>
      </c>
      <c r="G2567" s="9" t="s">
        <v>284</v>
      </c>
      <c r="H2567" s="9" t="s">
        <v>284</v>
      </c>
      <c r="I2567" s="9">
        <v>380.09999999999945</v>
      </c>
      <c r="J2567" s="9" t="s">
        <v>284</v>
      </c>
      <c r="K2567" s="9" t="s">
        <v>284</v>
      </c>
      <c r="L2567" s="74"/>
      <c r="M2567" s="72">
        <f t="shared" si="68"/>
        <v>380.09999999999945</v>
      </c>
    </row>
    <row r="2568" spans="1:13" ht="15">
      <c r="A2568" s="28" t="s">
        <v>1036</v>
      </c>
      <c r="B2568" s="68" t="s">
        <v>164</v>
      </c>
      <c r="E2568" s="9" t="s">
        <v>284</v>
      </c>
      <c r="F2568" s="9" t="s">
        <v>284</v>
      </c>
      <c r="G2568" s="9">
        <v>280.8</v>
      </c>
      <c r="H2568" s="9" t="s">
        <v>284</v>
      </c>
      <c r="I2568" s="9" t="s">
        <v>284</v>
      </c>
      <c r="J2568" s="9" t="s">
        <v>284</v>
      </c>
      <c r="K2568" s="9" t="s">
        <v>284</v>
      </c>
      <c r="L2568" s="74"/>
      <c r="M2568" s="72">
        <f t="shared" si="68"/>
        <v>280.8</v>
      </c>
    </row>
    <row r="2569" spans="1:13" ht="15">
      <c r="A2569" s="28" t="s">
        <v>1037</v>
      </c>
      <c r="B2569" s="294" t="s">
        <v>2256</v>
      </c>
      <c r="E2569" s="9" t="s">
        <v>284</v>
      </c>
      <c r="F2569" s="9" t="s">
        <v>284</v>
      </c>
      <c r="G2569" s="9" t="s">
        <v>284</v>
      </c>
      <c r="H2569" s="9" t="s">
        <v>284</v>
      </c>
      <c r="I2569" s="9" t="s">
        <v>284</v>
      </c>
      <c r="J2569" s="9" t="s">
        <v>284</v>
      </c>
      <c r="K2569" s="9">
        <v>245.79999999999927</v>
      </c>
      <c r="L2569" s="74"/>
      <c r="M2569" s="72">
        <f t="shared" si="68"/>
        <v>245.79999999999927</v>
      </c>
    </row>
    <row r="2570" spans="1:13" ht="15">
      <c r="A2570" s="28" t="s">
        <v>1038</v>
      </c>
      <c r="B2570" s="294" t="s">
        <v>2281</v>
      </c>
      <c r="E2570" s="9" t="s">
        <v>284</v>
      </c>
      <c r="F2570" s="9" t="s">
        <v>284</v>
      </c>
      <c r="G2570" s="9" t="s">
        <v>284</v>
      </c>
      <c r="H2570" s="9" t="s">
        <v>284</v>
      </c>
      <c r="I2570" s="9" t="s">
        <v>284</v>
      </c>
      <c r="J2570" s="9" t="s">
        <v>284</v>
      </c>
      <c r="K2570" s="9">
        <v>204.69999999999891</v>
      </c>
      <c r="L2570" s="74"/>
      <c r="M2570" s="72">
        <f t="shared" si="68"/>
        <v>204.69999999999891</v>
      </c>
    </row>
    <row r="2571" spans="1:13" ht="15">
      <c r="A2571" s="28" t="s">
        <v>3838</v>
      </c>
      <c r="B2571" s="68" t="s">
        <v>179</v>
      </c>
      <c r="E2571" s="9">
        <v>56.4</v>
      </c>
      <c r="F2571" s="9" t="s">
        <v>284</v>
      </c>
      <c r="G2571" s="9" t="s">
        <v>284</v>
      </c>
      <c r="H2571" s="9" t="s">
        <v>284</v>
      </c>
      <c r="I2571" s="9" t="s">
        <v>284</v>
      </c>
      <c r="J2571" s="9" t="s">
        <v>284</v>
      </c>
      <c r="K2571" s="9" t="s">
        <v>284</v>
      </c>
      <c r="L2571" s="74"/>
      <c r="M2571" s="72">
        <f t="shared" si="68"/>
        <v>56.4</v>
      </c>
    </row>
    <row r="2572" spans="1:13" ht="15">
      <c r="A2572" s="28"/>
      <c r="B2572" s="68"/>
      <c r="E2572" s="9"/>
      <c r="F2572" s="9"/>
      <c r="G2572" s="9"/>
      <c r="H2572" s="9"/>
      <c r="L2572" s="74"/>
      <c r="M2572" s="72"/>
    </row>
    <row r="2573" spans="1:13" ht="15">
      <c r="A2573" s="28"/>
      <c r="B2573" s="68"/>
      <c r="E2573" s="9"/>
      <c r="L2573" s="74"/>
    </row>
    <row r="2574" spans="1:13" ht="15">
      <c r="A2574" s="28"/>
      <c r="B2574" s="68"/>
      <c r="E2574" s="9"/>
      <c r="L2574" s="74"/>
    </row>
    <row r="2575" spans="1:13" ht="25.5">
      <c r="A2575" s="23" t="s">
        <v>207</v>
      </c>
      <c r="L2575" s="74"/>
    </row>
    <row r="2576" spans="1:13">
      <c r="L2576" s="74"/>
    </row>
    <row r="2577" spans="1:23" ht="15">
      <c r="A2577" s="40"/>
      <c r="B2577" s="40"/>
      <c r="C2577" s="40"/>
      <c r="D2577" s="40"/>
      <c r="E2577" s="66">
        <v>2016</v>
      </c>
      <c r="F2577" s="66">
        <v>2017</v>
      </c>
      <c r="G2577" s="66">
        <v>2018</v>
      </c>
      <c r="H2577" s="66">
        <v>2019</v>
      </c>
      <c r="I2577" s="66">
        <v>2020</v>
      </c>
      <c r="J2577" s="66">
        <v>2021</v>
      </c>
      <c r="K2577" s="66">
        <v>2022</v>
      </c>
      <c r="L2577" s="74"/>
      <c r="M2577" s="75" t="s">
        <v>40</v>
      </c>
    </row>
    <row r="2578" spans="1:23" ht="15">
      <c r="A2578" s="28" t="s">
        <v>0</v>
      </c>
      <c r="B2578" s="68" t="s">
        <v>17</v>
      </c>
      <c r="E2578" s="223">
        <v>807.15</v>
      </c>
      <c r="F2578" s="9">
        <v>347.6</v>
      </c>
      <c r="G2578" s="222">
        <v>1033.4000000000001</v>
      </c>
      <c r="H2578" s="72">
        <v>652.39999999999782</v>
      </c>
      <c r="I2578" s="9">
        <v>0</v>
      </c>
      <c r="J2578" s="72">
        <v>364.50000000000182</v>
      </c>
      <c r="K2578" s="224">
        <v>1180.5000000000018</v>
      </c>
      <c r="L2578" s="54"/>
      <c r="M2578" s="72">
        <f t="shared" ref="M2578:M2609" si="69">SUM(E2578:K2578)</f>
        <v>4385.5500000000011</v>
      </c>
      <c r="O2578" t="s">
        <v>365</v>
      </c>
      <c r="R2578" s="21" t="s">
        <v>4426</v>
      </c>
      <c r="S2578" s="294"/>
      <c r="T2578" s="68"/>
      <c r="U2578" s="396"/>
      <c r="V2578" s="68"/>
      <c r="W2578" s="68"/>
    </row>
    <row r="2579" spans="1:23" ht="15">
      <c r="A2579" s="28" t="s">
        <v>2</v>
      </c>
      <c r="B2579" s="68" t="s">
        <v>21</v>
      </c>
      <c r="E2579" s="222">
        <v>836.15</v>
      </c>
      <c r="F2579" s="9">
        <v>319.10000000000002</v>
      </c>
      <c r="G2579" s="227">
        <v>961</v>
      </c>
      <c r="H2579" s="72">
        <v>779.30000000000109</v>
      </c>
      <c r="I2579" s="9">
        <v>0</v>
      </c>
      <c r="J2579" s="72">
        <v>480.70000000000255</v>
      </c>
      <c r="K2579" s="227">
        <v>766.99999999999636</v>
      </c>
      <c r="L2579" s="54"/>
      <c r="M2579" s="72">
        <f t="shared" si="69"/>
        <v>4143.25</v>
      </c>
      <c r="O2579" t="s">
        <v>4427</v>
      </c>
      <c r="S2579" s="235"/>
      <c r="T2579" s="68"/>
      <c r="U2579" s="396"/>
      <c r="V2579" s="68"/>
      <c r="W2579" s="68"/>
    </row>
    <row r="2580" spans="1:23" ht="15">
      <c r="A2580" s="28" t="s">
        <v>3</v>
      </c>
      <c r="B2580" s="68" t="s">
        <v>31</v>
      </c>
      <c r="E2580" s="227">
        <v>690.35</v>
      </c>
      <c r="F2580" s="9">
        <v>340.5</v>
      </c>
      <c r="G2580" s="224">
        <v>1184.7</v>
      </c>
      <c r="H2580" s="72">
        <v>815.79999999999927</v>
      </c>
      <c r="I2580" s="9">
        <v>0</v>
      </c>
      <c r="J2580" s="72">
        <v>379.39999999999782</v>
      </c>
      <c r="K2580" s="227">
        <v>708.90000000000509</v>
      </c>
      <c r="L2580" s="54"/>
      <c r="M2580" s="72">
        <f t="shared" si="69"/>
        <v>4119.6500000000024</v>
      </c>
      <c r="O2580" t="s">
        <v>4428</v>
      </c>
      <c r="R2580" t="s">
        <v>1985</v>
      </c>
      <c r="S2580" s="68"/>
      <c r="T2580" s="68"/>
      <c r="U2580" s="397"/>
      <c r="V2580" s="68"/>
      <c r="W2580" s="68"/>
    </row>
    <row r="2581" spans="1:23" ht="15">
      <c r="A2581" s="28" t="s">
        <v>5</v>
      </c>
      <c r="B2581" s="68" t="s">
        <v>9</v>
      </c>
      <c r="E2581" s="9">
        <v>470.6</v>
      </c>
      <c r="F2581" s="224">
        <v>720.6</v>
      </c>
      <c r="G2581" s="9">
        <v>678.1</v>
      </c>
      <c r="H2581" s="72">
        <v>727.59999999999854</v>
      </c>
      <c r="I2581" s="9">
        <v>0</v>
      </c>
      <c r="J2581" s="72">
        <v>584.10000000000582</v>
      </c>
      <c r="K2581" s="9">
        <v>477.60000000000036</v>
      </c>
      <c r="L2581" s="54"/>
      <c r="M2581" s="72">
        <f t="shared" si="69"/>
        <v>3658.6000000000049</v>
      </c>
      <c r="O2581" t="s">
        <v>287</v>
      </c>
      <c r="R2581" t="s">
        <v>1985</v>
      </c>
      <c r="S2581" s="294"/>
      <c r="T2581" s="68"/>
      <c r="U2581" s="396"/>
      <c r="V2581" s="68"/>
      <c r="W2581" s="68"/>
    </row>
    <row r="2582" spans="1:23" ht="15">
      <c r="A2582" s="28" t="s">
        <v>7</v>
      </c>
      <c r="B2582" s="68" t="s">
        <v>25</v>
      </c>
      <c r="E2582" s="9">
        <v>205.1</v>
      </c>
      <c r="F2582" s="227">
        <v>525.6</v>
      </c>
      <c r="G2582" s="227">
        <v>887.1</v>
      </c>
      <c r="H2582" s="72">
        <v>698.70000000000255</v>
      </c>
      <c r="I2582" s="9">
        <v>0</v>
      </c>
      <c r="J2582" s="102">
        <v>655.89999999999964</v>
      </c>
      <c r="K2582" s="9">
        <v>539.50000000000546</v>
      </c>
      <c r="L2582" s="54"/>
      <c r="M2582" s="72">
        <f t="shared" si="69"/>
        <v>3511.9000000000078</v>
      </c>
      <c r="O2582" t="s">
        <v>381</v>
      </c>
      <c r="S2582" s="235"/>
      <c r="T2582" s="68"/>
      <c r="U2582" s="396"/>
      <c r="V2582" s="68"/>
      <c r="W2582" s="68"/>
    </row>
    <row r="2583" spans="1:23" ht="15">
      <c r="A2583" s="28" t="s">
        <v>8</v>
      </c>
      <c r="B2583" s="68" t="s">
        <v>13</v>
      </c>
      <c r="E2583" s="9">
        <v>459.2</v>
      </c>
      <c r="F2583" s="227">
        <v>497.3</v>
      </c>
      <c r="G2583" s="9">
        <v>535.70000000000005</v>
      </c>
      <c r="H2583" s="72">
        <v>787.799999999992</v>
      </c>
      <c r="I2583" s="9">
        <v>0</v>
      </c>
      <c r="J2583" s="72">
        <v>597.5</v>
      </c>
      <c r="K2583" s="9">
        <v>588.30000000000291</v>
      </c>
      <c r="L2583" s="54"/>
      <c r="M2583" s="72">
        <f t="shared" si="69"/>
        <v>3465.7999999999947</v>
      </c>
      <c r="O2583" t="s">
        <v>298</v>
      </c>
      <c r="S2583" s="235"/>
      <c r="T2583" s="68"/>
      <c r="U2583" s="396"/>
      <c r="V2583" s="68"/>
      <c r="W2583" s="68"/>
    </row>
    <row r="2584" spans="1:23" ht="15">
      <c r="A2584" s="28" t="s">
        <v>10</v>
      </c>
      <c r="B2584" s="68" t="s">
        <v>27</v>
      </c>
      <c r="E2584" s="227">
        <v>560.1</v>
      </c>
      <c r="F2584" s="9">
        <v>232.7</v>
      </c>
      <c r="G2584" s="227">
        <v>761</v>
      </c>
      <c r="H2584" s="102">
        <v>930.49999999999636</v>
      </c>
      <c r="I2584" s="9">
        <v>0</v>
      </c>
      <c r="J2584" s="72">
        <v>423.899999999996</v>
      </c>
      <c r="K2584" s="9">
        <v>461.54999999999745</v>
      </c>
      <c r="L2584" s="54"/>
      <c r="M2584" s="72">
        <f t="shared" si="69"/>
        <v>3369.74999999999</v>
      </c>
      <c r="O2584" t="s">
        <v>1364</v>
      </c>
      <c r="S2584" s="294"/>
      <c r="T2584" s="68"/>
      <c r="U2584" s="396"/>
      <c r="V2584" s="68"/>
      <c r="W2584" s="68"/>
    </row>
    <row r="2585" spans="1:23" ht="15">
      <c r="A2585" s="28" t="s">
        <v>12</v>
      </c>
      <c r="B2585" s="68" t="s">
        <v>39</v>
      </c>
      <c r="E2585" s="227">
        <v>520.65</v>
      </c>
      <c r="F2585" s="223">
        <v>581.9</v>
      </c>
      <c r="G2585" s="9">
        <v>745.55</v>
      </c>
      <c r="H2585" s="72">
        <v>845.29999999999927</v>
      </c>
      <c r="I2585" s="9">
        <v>0</v>
      </c>
      <c r="J2585" s="72">
        <v>396.00000000000182</v>
      </c>
      <c r="K2585" s="9">
        <v>225.60000000000582</v>
      </c>
      <c r="L2585" s="54"/>
      <c r="M2585" s="72">
        <f t="shared" si="69"/>
        <v>3315.0000000000068</v>
      </c>
      <c r="O2585" t="s">
        <v>324</v>
      </c>
      <c r="S2585" s="294"/>
      <c r="T2585" s="68"/>
      <c r="U2585" s="396"/>
      <c r="V2585" s="68"/>
      <c r="W2585" s="68"/>
    </row>
    <row r="2586" spans="1:23" ht="15">
      <c r="A2586" s="28" t="s">
        <v>14</v>
      </c>
      <c r="B2586" s="68" t="s">
        <v>33</v>
      </c>
      <c r="E2586" s="9">
        <v>371.7</v>
      </c>
      <c r="F2586" s="9">
        <v>185.1</v>
      </c>
      <c r="G2586" s="227">
        <v>805.9</v>
      </c>
      <c r="H2586" s="72">
        <v>688.10000000000764</v>
      </c>
      <c r="I2586" s="9">
        <v>0</v>
      </c>
      <c r="J2586" s="72">
        <v>534.99999999999818</v>
      </c>
      <c r="K2586" s="227">
        <v>710.30000000000473</v>
      </c>
      <c r="L2586" s="54"/>
      <c r="M2586" s="72">
        <f t="shared" si="69"/>
        <v>3296.1000000000104</v>
      </c>
      <c r="O2586" t="s">
        <v>341</v>
      </c>
      <c r="S2586" s="294"/>
      <c r="T2586" s="68"/>
      <c r="U2586" s="396"/>
      <c r="V2586" s="68"/>
      <c r="W2586" s="68"/>
    </row>
    <row r="2587" spans="1:23" ht="15">
      <c r="A2587" s="28" t="s">
        <v>16</v>
      </c>
      <c r="B2587" s="68" t="s">
        <v>11</v>
      </c>
      <c r="E2587" s="9">
        <v>435.9</v>
      </c>
      <c r="F2587" s="9">
        <v>318.3</v>
      </c>
      <c r="G2587" s="9">
        <v>484.9</v>
      </c>
      <c r="H2587" s="72">
        <v>776.39999999999782</v>
      </c>
      <c r="I2587" s="9">
        <v>0</v>
      </c>
      <c r="J2587" s="72">
        <v>619.20000000000437</v>
      </c>
      <c r="K2587" s="9">
        <v>651.30000000000291</v>
      </c>
      <c r="L2587" s="54"/>
      <c r="M2587" s="72">
        <f t="shared" si="69"/>
        <v>3286.000000000005</v>
      </c>
      <c r="S2587" s="235"/>
      <c r="T2587" s="68"/>
      <c r="U2587" s="397"/>
      <c r="V2587" s="68"/>
      <c r="W2587" s="68"/>
    </row>
    <row r="2588" spans="1:23" ht="15">
      <c r="A2588" s="28" t="s">
        <v>18</v>
      </c>
      <c r="B2588" s="68" t="s">
        <v>142</v>
      </c>
      <c r="E2588" s="9" t="s">
        <v>284</v>
      </c>
      <c r="F2588" s="9">
        <v>369.6</v>
      </c>
      <c r="G2588" s="9">
        <v>743.8</v>
      </c>
      <c r="H2588" s="138">
        <v>1068.3999999999996</v>
      </c>
      <c r="I2588" s="9">
        <v>0</v>
      </c>
      <c r="J2588" s="72">
        <v>520.09999999999854</v>
      </c>
      <c r="K2588" s="9">
        <v>550.80000000000473</v>
      </c>
      <c r="L2588" s="54"/>
      <c r="M2588" s="72">
        <f t="shared" si="69"/>
        <v>3252.700000000003</v>
      </c>
      <c r="O2588" t="s">
        <v>306</v>
      </c>
      <c r="S2588" s="68"/>
      <c r="T2588" s="68"/>
      <c r="U2588" s="396"/>
      <c r="V2588" s="68"/>
      <c r="W2588" s="68"/>
    </row>
    <row r="2589" spans="1:23" ht="15">
      <c r="A2589" s="28" t="s">
        <v>20</v>
      </c>
      <c r="B2589" s="68" t="s">
        <v>23</v>
      </c>
      <c r="E2589" s="227">
        <v>650.6</v>
      </c>
      <c r="F2589" s="9">
        <v>366.3</v>
      </c>
      <c r="G2589" s="9">
        <v>510.8</v>
      </c>
      <c r="H2589" s="72">
        <v>769.40000000000327</v>
      </c>
      <c r="I2589" s="9">
        <v>0</v>
      </c>
      <c r="J2589" s="72">
        <v>542.40000000000327</v>
      </c>
      <c r="K2589" s="9">
        <v>310.89999999999782</v>
      </c>
      <c r="L2589" s="54"/>
      <c r="M2589" s="72">
        <f t="shared" si="69"/>
        <v>3150.4000000000042</v>
      </c>
      <c r="O2589" t="s">
        <v>303</v>
      </c>
      <c r="S2589" s="294"/>
      <c r="T2589" s="68"/>
      <c r="U2589" s="396"/>
      <c r="V2589" s="68"/>
      <c r="W2589" s="68"/>
    </row>
    <row r="2590" spans="1:23" ht="15">
      <c r="A2590" s="28" t="s">
        <v>22</v>
      </c>
      <c r="B2590" s="68" t="s">
        <v>37</v>
      </c>
      <c r="E2590" s="227">
        <v>529.4</v>
      </c>
      <c r="F2590" s="227">
        <v>438.8</v>
      </c>
      <c r="G2590" s="227">
        <v>827.4</v>
      </c>
      <c r="H2590" s="72">
        <v>779.90000000000327</v>
      </c>
      <c r="I2590" s="9">
        <v>0</v>
      </c>
      <c r="J2590" s="72">
        <v>234.10500000000138</v>
      </c>
      <c r="K2590" s="9">
        <v>274.49999999999818</v>
      </c>
      <c r="L2590" s="54"/>
      <c r="M2590" s="72">
        <f t="shared" si="69"/>
        <v>3084.1050000000027</v>
      </c>
      <c r="O2590" t="s">
        <v>376</v>
      </c>
      <c r="S2590" s="68"/>
      <c r="T2590" s="68"/>
      <c r="U2590" s="396"/>
      <c r="V2590" s="68"/>
      <c r="W2590" s="68"/>
    </row>
    <row r="2591" spans="1:23" ht="15">
      <c r="A2591" s="28" t="s">
        <v>24</v>
      </c>
      <c r="B2591" s="68" t="s">
        <v>19</v>
      </c>
      <c r="E2591" s="9">
        <v>484.3</v>
      </c>
      <c r="F2591" s="9">
        <v>158.19999999999999</v>
      </c>
      <c r="G2591" s="227">
        <v>859.6</v>
      </c>
      <c r="H2591" s="72">
        <v>900.10000000000218</v>
      </c>
      <c r="I2591" s="9">
        <v>0</v>
      </c>
      <c r="J2591" s="72">
        <v>610.80000000000109</v>
      </c>
      <c r="K2591" s="9" t="s">
        <v>284</v>
      </c>
      <c r="L2591" s="54"/>
      <c r="M2591" s="72">
        <f t="shared" si="69"/>
        <v>3013.0000000000032</v>
      </c>
      <c r="O2591" t="s">
        <v>303</v>
      </c>
      <c r="S2591" s="294"/>
      <c r="T2591" s="68"/>
      <c r="U2591" s="397"/>
      <c r="V2591" s="68"/>
      <c r="W2591" s="68"/>
    </row>
    <row r="2592" spans="1:23" ht="15">
      <c r="A2592" s="28" t="s">
        <v>26</v>
      </c>
      <c r="B2592" s="68" t="s">
        <v>6</v>
      </c>
      <c r="E2592" s="9">
        <v>510.5</v>
      </c>
      <c r="F2592" s="222">
        <v>664.1</v>
      </c>
      <c r="G2592" s="9">
        <v>587.1</v>
      </c>
      <c r="H2592" s="72">
        <v>768.04999999999563</v>
      </c>
      <c r="I2592" s="9">
        <v>0</v>
      </c>
      <c r="J2592" s="72">
        <v>475.59999999999673</v>
      </c>
      <c r="K2592" s="9" t="s">
        <v>284</v>
      </c>
      <c r="L2592" s="54"/>
      <c r="M2592" s="72">
        <f t="shared" si="69"/>
        <v>3005.3499999999922</v>
      </c>
      <c r="O2592" t="s">
        <v>306</v>
      </c>
      <c r="S2592" s="68"/>
      <c r="T2592" s="68"/>
      <c r="U2592" s="396"/>
      <c r="V2592" s="68"/>
      <c r="W2592" s="68"/>
    </row>
    <row r="2593" spans="1:23" ht="15">
      <c r="A2593" s="28" t="s">
        <v>28</v>
      </c>
      <c r="B2593" s="68" t="s">
        <v>141</v>
      </c>
      <c r="E2593" s="9" t="s">
        <v>284</v>
      </c>
      <c r="F2593" s="9">
        <v>336.2</v>
      </c>
      <c r="G2593" s="9">
        <v>757.6</v>
      </c>
      <c r="H2593" s="72">
        <v>761.69999999999891</v>
      </c>
      <c r="I2593" s="9">
        <v>0</v>
      </c>
      <c r="J2593" s="138">
        <v>745.79999999999927</v>
      </c>
      <c r="K2593" s="9">
        <v>322.89999999999964</v>
      </c>
      <c r="L2593" s="54"/>
      <c r="M2593" s="72">
        <f t="shared" si="69"/>
        <v>2924.199999999998</v>
      </c>
      <c r="O2593" t="s">
        <v>306</v>
      </c>
      <c r="S2593" s="294"/>
      <c r="T2593" s="68"/>
      <c r="U2593" s="397"/>
      <c r="V2593" s="68"/>
      <c r="W2593" s="68"/>
    </row>
    <row r="2594" spans="1:23" ht="15">
      <c r="A2594" s="28" t="s">
        <v>30</v>
      </c>
      <c r="B2594" s="68" t="s">
        <v>15</v>
      </c>
      <c r="E2594" s="9">
        <v>274.5</v>
      </c>
      <c r="F2594" s="227">
        <v>540.70000000000005</v>
      </c>
      <c r="G2594" s="227">
        <v>836.15</v>
      </c>
      <c r="H2594" s="72">
        <v>425.80000000000109</v>
      </c>
      <c r="I2594" s="9">
        <v>0</v>
      </c>
      <c r="J2594" s="72">
        <v>339.39999999999418</v>
      </c>
      <c r="K2594" s="9">
        <v>424.00000000000182</v>
      </c>
      <c r="L2594" s="54"/>
      <c r="M2594" s="72">
        <f t="shared" si="69"/>
        <v>2840.549999999997</v>
      </c>
      <c r="O2594" t="s">
        <v>292</v>
      </c>
      <c r="S2594" s="68"/>
      <c r="T2594" s="68"/>
      <c r="U2594" s="396"/>
      <c r="V2594" s="68"/>
      <c r="W2594" s="68"/>
    </row>
    <row r="2595" spans="1:23" ht="15">
      <c r="A2595" s="28" t="s">
        <v>32</v>
      </c>
      <c r="B2595" s="68" t="s">
        <v>144</v>
      </c>
      <c r="E2595" s="9" t="s">
        <v>284</v>
      </c>
      <c r="F2595" s="227">
        <v>437</v>
      </c>
      <c r="G2595" s="223">
        <v>974.1</v>
      </c>
      <c r="H2595" s="72">
        <v>642.50000000000182</v>
      </c>
      <c r="I2595" s="9">
        <v>0</v>
      </c>
      <c r="J2595" s="72">
        <v>315.29999999999927</v>
      </c>
      <c r="K2595" s="9">
        <v>341.80000000000291</v>
      </c>
      <c r="L2595" s="54"/>
      <c r="M2595" s="72">
        <f t="shared" si="69"/>
        <v>2710.7000000000039</v>
      </c>
      <c r="O2595" t="s">
        <v>338</v>
      </c>
      <c r="S2595" s="294"/>
      <c r="T2595" s="68"/>
      <c r="U2595" s="396"/>
      <c r="V2595" s="68"/>
      <c r="W2595" s="68"/>
    </row>
    <row r="2596" spans="1:23" ht="15">
      <c r="A2596" s="28" t="s">
        <v>34</v>
      </c>
      <c r="B2596" s="68" t="s">
        <v>143</v>
      </c>
      <c r="E2596" s="9" t="s">
        <v>284</v>
      </c>
      <c r="F2596" s="9">
        <v>235.9</v>
      </c>
      <c r="G2596" s="9">
        <v>738.8</v>
      </c>
      <c r="H2596" s="72">
        <v>639.30000000000291</v>
      </c>
      <c r="I2596" s="9">
        <v>0</v>
      </c>
      <c r="J2596" s="72">
        <v>242.50000000000182</v>
      </c>
      <c r="K2596" s="227">
        <v>777.60000000000036</v>
      </c>
      <c r="L2596" s="54"/>
      <c r="M2596" s="72">
        <f t="shared" si="69"/>
        <v>2634.1000000000049</v>
      </c>
      <c r="O2596" t="s">
        <v>289</v>
      </c>
      <c r="S2596" s="294"/>
      <c r="T2596" s="68"/>
      <c r="U2596" s="396"/>
      <c r="V2596" s="68"/>
      <c r="W2596" s="68"/>
    </row>
    <row r="2597" spans="1:23" ht="15">
      <c r="A2597" s="28" t="s">
        <v>36</v>
      </c>
      <c r="B2597" s="68" t="s">
        <v>1</v>
      </c>
      <c r="E2597" s="9">
        <v>489.5</v>
      </c>
      <c r="F2597" s="9">
        <v>302</v>
      </c>
      <c r="G2597" s="9">
        <v>486.8</v>
      </c>
      <c r="H2597" s="72">
        <v>403.29999999999927</v>
      </c>
      <c r="I2597" s="9">
        <v>0</v>
      </c>
      <c r="J2597" s="72">
        <v>633.09999999999491</v>
      </c>
      <c r="K2597" s="9">
        <v>312.89999999999782</v>
      </c>
      <c r="L2597" s="54"/>
      <c r="M2597" s="72">
        <f t="shared" si="69"/>
        <v>2627.5999999999922</v>
      </c>
      <c r="S2597" s="294"/>
      <c r="T2597" s="68"/>
      <c r="U2597" s="397"/>
      <c r="V2597" s="68"/>
      <c r="W2597" s="68"/>
    </row>
    <row r="2598" spans="1:23" ht="15">
      <c r="A2598" s="28" t="s">
        <v>38</v>
      </c>
      <c r="B2598" s="68" t="s">
        <v>154</v>
      </c>
      <c r="E2598" s="9" t="s">
        <v>284</v>
      </c>
      <c r="F2598" s="9" t="s">
        <v>284</v>
      </c>
      <c r="G2598" s="9">
        <v>367.25</v>
      </c>
      <c r="H2598" s="72">
        <v>864.10000000000036</v>
      </c>
      <c r="I2598" s="9">
        <v>0</v>
      </c>
      <c r="J2598" s="72">
        <v>604.29999999999563</v>
      </c>
      <c r="K2598" s="227">
        <v>769.90000000000146</v>
      </c>
      <c r="L2598" s="54"/>
      <c r="M2598" s="72">
        <f t="shared" si="69"/>
        <v>2605.5499999999975</v>
      </c>
      <c r="O2598" t="s">
        <v>290</v>
      </c>
      <c r="S2598" s="235"/>
      <c r="T2598" s="68"/>
      <c r="U2598" s="396"/>
      <c r="V2598" s="68"/>
      <c r="W2598" s="68"/>
    </row>
    <row r="2599" spans="1:23" ht="15">
      <c r="A2599" s="28" t="s">
        <v>145</v>
      </c>
      <c r="B2599" s="68" t="s">
        <v>162</v>
      </c>
      <c r="E2599" s="9" t="s">
        <v>284</v>
      </c>
      <c r="F2599" s="9" t="s">
        <v>284</v>
      </c>
      <c r="G2599" s="9">
        <v>591.6</v>
      </c>
      <c r="H2599" s="102">
        <v>921.80000000000291</v>
      </c>
      <c r="I2599" s="9">
        <v>0</v>
      </c>
      <c r="J2599" s="72">
        <v>512.60000000000218</v>
      </c>
      <c r="K2599" s="9">
        <v>391.90000000000146</v>
      </c>
      <c r="L2599" s="54"/>
      <c r="M2599" s="72">
        <f t="shared" si="69"/>
        <v>2417.9000000000065</v>
      </c>
      <c r="O2599" t="s">
        <v>299</v>
      </c>
      <c r="S2599" s="68"/>
      <c r="T2599" s="68"/>
      <c r="U2599" s="397"/>
      <c r="V2599" s="68"/>
      <c r="W2599" s="68"/>
    </row>
    <row r="2600" spans="1:23" ht="15">
      <c r="A2600" s="28" t="s">
        <v>146</v>
      </c>
      <c r="B2600" s="68" t="s">
        <v>817</v>
      </c>
      <c r="E2600" s="9" t="s">
        <v>284</v>
      </c>
      <c r="F2600" s="9" t="s">
        <v>284</v>
      </c>
      <c r="G2600" s="9" t="s">
        <v>284</v>
      </c>
      <c r="H2600" s="102">
        <v>968.39999999999964</v>
      </c>
      <c r="I2600" s="9">
        <v>0</v>
      </c>
      <c r="J2600" s="72">
        <v>551.50000000000546</v>
      </c>
      <c r="K2600" s="223">
        <v>830.40000000000327</v>
      </c>
      <c r="L2600" s="54"/>
      <c r="M2600" s="72">
        <f t="shared" si="69"/>
        <v>2350.3000000000084</v>
      </c>
      <c r="O2600" t="s">
        <v>297</v>
      </c>
      <c r="S2600" s="294"/>
      <c r="T2600" s="68"/>
      <c r="U2600" s="396"/>
      <c r="V2600" s="68"/>
      <c r="W2600" s="68"/>
    </row>
    <row r="2601" spans="1:23" ht="15">
      <c r="A2601" s="28" t="s">
        <v>147</v>
      </c>
      <c r="B2601" s="68" t="s">
        <v>155</v>
      </c>
      <c r="E2601" s="9" t="s">
        <v>284</v>
      </c>
      <c r="F2601" s="9" t="s">
        <v>284</v>
      </c>
      <c r="G2601" s="9">
        <v>640.5</v>
      </c>
      <c r="H2601" s="72">
        <v>703.90000000000509</v>
      </c>
      <c r="I2601" s="9">
        <v>0</v>
      </c>
      <c r="J2601" s="72">
        <v>589.5</v>
      </c>
      <c r="K2601" s="9">
        <v>313.399999999996</v>
      </c>
      <c r="L2601" s="54"/>
      <c r="M2601" s="72">
        <f t="shared" si="69"/>
        <v>2247.3000000000011</v>
      </c>
      <c r="S2601" s="68"/>
      <c r="T2601" s="68"/>
      <c r="U2601" s="396"/>
      <c r="V2601" s="68"/>
      <c r="W2601" s="68"/>
    </row>
    <row r="2602" spans="1:23" ht="15">
      <c r="A2602" s="28" t="s">
        <v>151</v>
      </c>
      <c r="B2602" s="68" t="s">
        <v>29</v>
      </c>
      <c r="E2602" s="227">
        <v>654.79999999999995</v>
      </c>
      <c r="F2602" s="9">
        <v>317.89999999999998</v>
      </c>
      <c r="G2602" s="9">
        <v>649.1</v>
      </c>
      <c r="H2602" s="9" t="s">
        <v>284</v>
      </c>
      <c r="I2602" s="9">
        <v>0</v>
      </c>
      <c r="J2602" s="72">
        <v>592.70000000000073</v>
      </c>
      <c r="K2602" s="9" t="s">
        <v>284</v>
      </c>
      <c r="L2602" s="74"/>
      <c r="M2602" s="72">
        <f t="shared" si="69"/>
        <v>2214.5000000000009</v>
      </c>
      <c r="O2602" t="s">
        <v>290</v>
      </c>
      <c r="S2602" s="294"/>
      <c r="T2602" s="68"/>
      <c r="U2602" s="396"/>
      <c r="V2602" s="68"/>
      <c r="W2602" s="68"/>
    </row>
    <row r="2603" spans="1:23" ht="15">
      <c r="A2603" s="28" t="s">
        <v>157</v>
      </c>
      <c r="B2603" s="68" t="s">
        <v>820</v>
      </c>
      <c r="E2603" s="9" t="s">
        <v>284</v>
      </c>
      <c r="F2603" s="9" t="s">
        <v>284</v>
      </c>
      <c r="G2603" s="9" t="s">
        <v>284</v>
      </c>
      <c r="H2603" s="137">
        <v>1202.0000000000018</v>
      </c>
      <c r="I2603" s="9">
        <v>0</v>
      </c>
      <c r="J2603" s="72">
        <v>450.69999999999527</v>
      </c>
      <c r="K2603" s="9">
        <v>560.30000000000109</v>
      </c>
      <c r="L2603" s="54"/>
      <c r="M2603" s="72">
        <f t="shared" si="69"/>
        <v>2212.9999999999982</v>
      </c>
      <c r="O2603" t="s">
        <v>287</v>
      </c>
      <c r="R2603" t="s">
        <v>1985</v>
      </c>
      <c r="S2603" s="68"/>
      <c r="T2603" s="68"/>
      <c r="U2603" s="396"/>
      <c r="V2603" s="68"/>
      <c r="W2603" s="68"/>
    </row>
    <row r="2604" spans="1:23" ht="15">
      <c r="A2604" s="28" t="s">
        <v>159</v>
      </c>
      <c r="B2604" s="68" t="s">
        <v>828</v>
      </c>
      <c r="E2604" s="9" t="s">
        <v>284</v>
      </c>
      <c r="F2604" s="9" t="s">
        <v>284</v>
      </c>
      <c r="G2604" s="9" t="s">
        <v>284</v>
      </c>
      <c r="H2604" s="102">
        <v>989.19999999999709</v>
      </c>
      <c r="I2604" s="9">
        <v>0</v>
      </c>
      <c r="J2604" s="139">
        <v>726.89999999999782</v>
      </c>
      <c r="K2604" s="9">
        <v>415</v>
      </c>
      <c r="L2604" s="54"/>
      <c r="M2604" s="72">
        <f t="shared" si="69"/>
        <v>2131.0999999999949</v>
      </c>
      <c r="O2604" t="s">
        <v>358</v>
      </c>
      <c r="S2604" s="294"/>
      <c r="T2604" s="68"/>
      <c r="U2604" s="396"/>
      <c r="V2604" s="68"/>
      <c r="W2604" s="68"/>
    </row>
    <row r="2605" spans="1:23" ht="15">
      <c r="A2605" s="28" t="s">
        <v>160</v>
      </c>
      <c r="B2605" s="68" t="s">
        <v>153</v>
      </c>
      <c r="E2605" s="9" t="s">
        <v>284</v>
      </c>
      <c r="F2605" s="9" t="s">
        <v>284</v>
      </c>
      <c r="G2605" s="9">
        <v>658.85</v>
      </c>
      <c r="H2605" s="72">
        <v>650.89999999999964</v>
      </c>
      <c r="I2605" s="9">
        <v>0</v>
      </c>
      <c r="J2605" s="72">
        <v>516.29999999999927</v>
      </c>
      <c r="K2605" s="9">
        <v>287.49999999999818</v>
      </c>
      <c r="L2605" s="54"/>
      <c r="M2605" s="72">
        <f t="shared" si="69"/>
        <v>2113.549999999997</v>
      </c>
      <c r="S2605" s="294"/>
      <c r="T2605" s="68"/>
      <c r="U2605" s="396"/>
      <c r="V2605" s="68"/>
      <c r="W2605" s="68"/>
    </row>
    <row r="2606" spans="1:23" ht="15">
      <c r="A2606" s="28" t="s">
        <v>161</v>
      </c>
      <c r="B2606" s="68" t="s">
        <v>854</v>
      </c>
      <c r="E2606" s="9" t="s">
        <v>284</v>
      </c>
      <c r="F2606" s="9" t="s">
        <v>284</v>
      </c>
      <c r="G2606" s="9" t="s">
        <v>284</v>
      </c>
      <c r="H2606" s="72">
        <v>824.79999999999927</v>
      </c>
      <c r="I2606" s="9">
        <v>0</v>
      </c>
      <c r="J2606" s="72">
        <v>426.59999999999854</v>
      </c>
      <c r="K2606" s="227">
        <v>724.50000000000182</v>
      </c>
      <c r="L2606" s="54"/>
      <c r="M2606" s="72">
        <f t="shared" si="69"/>
        <v>1975.8999999999996</v>
      </c>
      <c r="O2606" t="s">
        <v>298</v>
      </c>
      <c r="S2606" s="294"/>
      <c r="T2606" s="68"/>
      <c r="U2606" s="396"/>
      <c r="V2606" s="68"/>
      <c r="W2606" s="68"/>
    </row>
    <row r="2607" spans="1:23" ht="15">
      <c r="A2607" s="28" t="s">
        <v>163</v>
      </c>
      <c r="B2607" s="68" t="s">
        <v>871</v>
      </c>
      <c r="E2607" s="9" t="s">
        <v>284</v>
      </c>
      <c r="F2607" s="9" t="s">
        <v>284</v>
      </c>
      <c r="G2607" s="9" t="s">
        <v>284</v>
      </c>
      <c r="H2607" s="102">
        <v>956.29999999999382</v>
      </c>
      <c r="I2607" s="9">
        <v>0</v>
      </c>
      <c r="J2607" s="72">
        <v>465.09999999999673</v>
      </c>
      <c r="K2607" s="9">
        <v>498.5</v>
      </c>
      <c r="L2607" s="54"/>
      <c r="M2607" s="72">
        <f t="shared" si="69"/>
        <v>1919.8999999999905</v>
      </c>
      <c r="O2607" t="s">
        <v>293</v>
      </c>
      <c r="S2607" s="68"/>
      <c r="T2607" s="68"/>
      <c r="U2607" s="396"/>
      <c r="V2607" s="68"/>
      <c r="W2607" s="68"/>
    </row>
    <row r="2608" spans="1:23" ht="15">
      <c r="A2608" s="28" t="s">
        <v>280</v>
      </c>
      <c r="B2608" s="68" t="s">
        <v>849</v>
      </c>
      <c r="E2608" s="9" t="s">
        <v>284</v>
      </c>
      <c r="F2608" s="9" t="s">
        <v>284</v>
      </c>
      <c r="G2608" s="9" t="s">
        <v>284</v>
      </c>
      <c r="H2608" s="72">
        <v>831.90000000000146</v>
      </c>
      <c r="I2608" s="9">
        <v>0</v>
      </c>
      <c r="J2608" s="72">
        <v>586.70000000000255</v>
      </c>
      <c r="K2608" s="9">
        <v>494.99999999999636</v>
      </c>
      <c r="L2608" s="54"/>
      <c r="M2608" s="72">
        <f t="shared" si="69"/>
        <v>1913.6000000000004</v>
      </c>
      <c r="S2608" s="68"/>
      <c r="T2608" s="68"/>
      <c r="U2608" s="396"/>
      <c r="V2608" s="68"/>
      <c r="W2608" s="68"/>
    </row>
    <row r="2609" spans="1:23" ht="15">
      <c r="A2609" s="28" t="s">
        <v>281</v>
      </c>
      <c r="B2609" s="68" t="s">
        <v>867</v>
      </c>
      <c r="E2609" s="9" t="s">
        <v>284</v>
      </c>
      <c r="F2609" s="9" t="s">
        <v>284</v>
      </c>
      <c r="G2609" s="9" t="s">
        <v>284</v>
      </c>
      <c r="H2609" s="102">
        <v>961.49999999999818</v>
      </c>
      <c r="I2609" s="9">
        <v>0</v>
      </c>
      <c r="J2609" s="102">
        <v>660.99999999999818</v>
      </c>
      <c r="K2609" s="9">
        <v>254.80000000000109</v>
      </c>
      <c r="L2609" s="54"/>
      <c r="M2609" s="72">
        <f t="shared" si="69"/>
        <v>1877.2999999999975</v>
      </c>
      <c r="O2609" t="s">
        <v>337</v>
      </c>
      <c r="S2609" s="235"/>
      <c r="T2609" s="68"/>
      <c r="U2609" s="396"/>
      <c r="V2609" s="68"/>
      <c r="W2609" s="68"/>
    </row>
    <row r="2610" spans="1:23" ht="15">
      <c r="A2610" s="28" t="s">
        <v>282</v>
      </c>
      <c r="B2610" s="68" t="s">
        <v>809</v>
      </c>
      <c r="E2610" s="9" t="s">
        <v>284</v>
      </c>
      <c r="F2610" s="9" t="s">
        <v>284</v>
      </c>
      <c r="G2610" s="9" t="s">
        <v>284</v>
      </c>
      <c r="H2610" s="72">
        <v>842.20000000000437</v>
      </c>
      <c r="I2610" s="9">
        <v>0</v>
      </c>
      <c r="J2610" s="72">
        <v>443.00000000000182</v>
      </c>
      <c r="K2610" s="9">
        <v>590.09999999999854</v>
      </c>
      <c r="L2610" s="54"/>
      <c r="M2610" s="72">
        <f t="shared" ref="M2610:M2641" si="70">SUM(E2610:K2610)</f>
        <v>1875.3000000000047</v>
      </c>
      <c r="S2610" s="68"/>
      <c r="T2610" s="68"/>
      <c r="U2610" s="396"/>
      <c r="V2610" s="68"/>
      <c r="W2610" s="68"/>
    </row>
    <row r="2611" spans="1:23" ht="15">
      <c r="A2611" s="28" t="s">
        <v>283</v>
      </c>
      <c r="B2611" s="68" t="s">
        <v>850</v>
      </c>
      <c r="E2611" s="9" t="s">
        <v>284</v>
      </c>
      <c r="F2611" s="9" t="s">
        <v>284</v>
      </c>
      <c r="G2611" s="9" t="s">
        <v>284</v>
      </c>
      <c r="H2611" s="72">
        <v>691.69999999999527</v>
      </c>
      <c r="I2611" s="9">
        <v>0</v>
      </c>
      <c r="J2611" s="72">
        <v>471.50000000000182</v>
      </c>
      <c r="K2611" s="227">
        <v>698.600000000004</v>
      </c>
      <c r="L2611" s="54"/>
      <c r="M2611" s="72">
        <f t="shared" si="70"/>
        <v>1861.8000000000011</v>
      </c>
      <c r="O2611" t="s">
        <v>299</v>
      </c>
      <c r="S2611" s="294"/>
      <c r="T2611" s="68"/>
      <c r="U2611" s="396"/>
      <c r="V2611" s="68"/>
      <c r="W2611" s="68"/>
    </row>
    <row r="2612" spans="1:23" ht="15">
      <c r="A2612" s="28" t="s">
        <v>806</v>
      </c>
      <c r="B2612" s="68" t="s">
        <v>835</v>
      </c>
      <c r="E2612" s="9" t="s">
        <v>284</v>
      </c>
      <c r="F2612" s="9" t="s">
        <v>284</v>
      </c>
      <c r="G2612" s="9" t="s">
        <v>284</v>
      </c>
      <c r="H2612" s="72">
        <v>566.09999999999673</v>
      </c>
      <c r="I2612" s="9">
        <v>0</v>
      </c>
      <c r="J2612" s="102">
        <v>720.30000000000291</v>
      </c>
      <c r="K2612" s="9">
        <v>543.5</v>
      </c>
      <c r="L2612" s="54"/>
      <c r="M2612" s="72">
        <f t="shared" si="70"/>
        <v>1829.8999999999996</v>
      </c>
      <c r="O2612" t="s">
        <v>289</v>
      </c>
      <c r="S2612" s="68"/>
      <c r="T2612" s="68"/>
      <c r="U2612" s="396"/>
      <c r="V2612" s="68"/>
      <c r="W2612" s="68"/>
    </row>
    <row r="2613" spans="1:23" ht="15">
      <c r="A2613" s="28" t="s">
        <v>807</v>
      </c>
      <c r="B2613" s="68" t="s">
        <v>156</v>
      </c>
      <c r="E2613" s="9" t="s">
        <v>284</v>
      </c>
      <c r="F2613" s="9" t="s">
        <v>284</v>
      </c>
      <c r="G2613" s="9">
        <v>437.5</v>
      </c>
      <c r="H2613" s="72">
        <v>480.19999999999891</v>
      </c>
      <c r="I2613" s="9">
        <v>0</v>
      </c>
      <c r="J2613" s="102">
        <v>668.50000000000728</v>
      </c>
      <c r="K2613" s="9">
        <v>227.49999999999454</v>
      </c>
      <c r="L2613" s="54"/>
      <c r="M2613" s="72">
        <f t="shared" si="70"/>
        <v>1813.7000000000007</v>
      </c>
      <c r="O2613" t="s">
        <v>298</v>
      </c>
      <c r="S2613" s="28"/>
      <c r="T2613" s="68"/>
      <c r="U2613" s="397"/>
      <c r="V2613" s="68"/>
      <c r="W2613" s="68"/>
    </row>
    <row r="2614" spans="1:23" ht="15">
      <c r="A2614" s="28" t="s">
        <v>808</v>
      </c>
      <c r="B2614" s="68" t="s">
        <v>833</v>
      </c>
      <c r="E2614" s="9" t="s">
        <v>284</v>
      </c>
      <c r="F2614" s="9" t="s">
        <v>284</v>
      </c>
      <c r="G2614" s="9" t="s">
        <v>284</v>
      </c>
      <c r="H2614" s="72">
        <v>799.29999999999745</v>
      </c>
      <c r="I2614" s="9">
        <v>0</v>
      </c>
      <c r="J2614" s="72">
        <v>504.09999999999673</v>
      </c>
      <c r="K2614" s="9">
        <v>489.20000000000255</v>
      </c>
      <c r="L2614" s="54"/>
      <c r="M2614" s="72">
        <f t="shared" si="70"/>
        <v>1792.5999999999967</v>
      </c>
      <c r="S2614" s="68"/>
      <c r="T2614" s="68"/>
      <c r="U2614" s="396"/>
      <c r="V2614" s="68"/>
      <c r="W2614" s="68"/>
    </row>
    <row r="2615" spans="1:23" ht="15">
      <c r="A2615" s="28" t="s">
        <v>810</v>
      </c>
      <c r="B2615" s="68" t="s">
        <v>819</v>
      </c>
      <c r="E2615" s="9" t="s">
        <v>284</v>
      </c>
      <c r="F2615" s="9" t="s">
        <v>284</v>
      </c>
      <c r="G2615" s="9" t="s">
        <v>284</v>
      </c>
      <c r="H2615" s="72">
        <v>685.10000000000036</v>
      </c>
      <c r="I2615" s="9">
        <v>0</v>
      </c>
      <c r="J2615" s="102">
        <v>667.59999999999854</v>
      </c>
      <c r="K2615" s="9">
        <v>364.99999999999818</v>
      </c>
      <c r="L2615" s="54"/>
      <c r="M2615" s="72">
        <f t="shared" si="70"/>
        <v>1717.6999999999971</v>
      </c>
      <c r="O2615" t="s">
        <v>293</v>
      </c>
      <c r="S2615" s="294"/>
      <c r="T2615" s="68"/>
      <c r="U2615" s="397"/>
      <c r="V2615" s="68"/>
      <c r="W2615" s="68"/>
    </row>
    <row r="2616" spans="1:23" ht="15">
      <c r="A2616" s="28" t="s">
        <v>816</v>
      </c>
      <c r="B2616" s="28" t="s">
        <v>804</v>
      </c>
      <c r="E2616" s="9" t="s">
        <v>284</v>
      </c>
      <c r="F2616" s="9" t="s">
        <v>284</v>
      </c>
      <c r="G2616" s="9" t="s">
        <v>284</v>
      </c>
      <c r="H2616" s="72">
        <v>743.70000000000255</v>
      </c>
      <c r="I2616" s="9">
        <v>0</v>
      </c>
      <c r="J2616" s="72">
        <v>347.399999999996</v>
      </c>
      <c r="K2616" s="9">
        <v>577.49999999999272</v>
      </c>
      <c r="L2616" s="54"/>
      <c r="M2616" s="72">
        <f t="shared" si="70"/>
        <v>1668.5999999999913</v>
      </c>
      <c r="S2616" s="294"/>
      <c r="T2616" s="68"/>
      <c r="U2616" s="397"/>
      <c r="V2616" s="68"/>
      <c r="W2616" s="68"/>
    </row>
    <row r="2617" spans="1:23" ht="15">
      <c r="A2617" s="28" t="s">
        <v>818</v>
      </c>
      <c r="B2617" s="68" t="s">
        <v>861</v>
      </c>
      <c r="E2617" s="9" t="s">
        <v>284</v>
      </c>
      <c r="F2617" s="9" t="s">
        <v>284</v>
      </c>
      <c r="G2617" s="9" t="s">
        <v>284</v>
      </c>
      <c r="H2617" s="139">
        <v>1023.7000000000007</v>
      </c>
      <c r="I2617" s="9">
        <v>0</v>
      </c>
      <c r="J2617" s="72">
        <v>454.60000000000036</v>
      </c>
      <c r="K2617" s="9">
        <v>179.99999999999818</v>
      </c>
      <c r="L2617" s="54"/>
      <c r="M2617" s="72">
        <f t="shared" si="70"/>
        <v>1658.2999999999993</v>
      </c>
      <c r="O2617" t="s">
        <v>288</v>
      </c>
      <c r="S2617" s="235"/>
      <c r="T2617" s="68"/>
      <c r="U2617" s="397"/>
      <c r="V2617" s="68"/>
      <c r="W2617" s="68"/>
    </row>
    <row r="2618" spans="1:23" ht="15">
      <c r="A2618" s="28" t="s">
        <v>821</v>
      </c>
      <c r="B2618" s="68" t="s">
        <v>35</v>
      </c>
      <c r="E2618" s="9">
        <v>351.2</v>
      </c>
      <c r="F2618" s="227">
        <v>379.6</v>
      </c>
      <c r="G2618" s="9">
        <v>647.20000000000005</v>
      </c>
      <c r="H2618" s="72">
        <v>181.69999999999527</v>
      </c>
      <c r="I2618" s="9">
        <v>0</v>
      </c>
      <c r="J2618" s="9" t="s">
        <v>284</v>
      </c>
      <c r="K2618" s="9" t="s">
        <v>284</v>
      </c>
      <c r="L2618" s="74"/>
      <c r="M2618" s="72">
        <f t="shared" si="70"/>
        <v>1559.6999999999953</v>
      </c>
      <c r="O2618" t="s">
        <v>299</v>
      </c>
      <c r="S2618" s="68"/>
      <c r="T2618" s="68"/>
      <c r="U2618" s="397"/>
      <c r="V2618" s="68"/>
      <c r="W2618" s="68"/>
    </row>
    <row r="2619" spans="1:23" ht="15">
      <c r="A2619" s="28" t="s">
        <v>822</v>
      </c>
      <c r="B2619" s="68" t="s">
        <v>178</v>
      </c>
      <c r="E2619" s="224">
        <v>993.9</v>
      </c>
      <c r="F2619" s="227">
        <v>516.79999999999995</v>
      </c>
      <c r="G2619" s="9" t="s">
        <v>284</v>
      </c>
      <c r="H2619" s="9" t="s">
        <v>284</v>
      </c>
      <c r="I2619" s="9">
        <v>0</v>
      </c>
      <c r="J2619" s="9" t="s">
        <v>284</v>
      </c>
      <c r="K2619" s="9" t="s">
        <v>284</v>
      </c>
      <c r="L2619" s="74"/>
      <c r="M2619" s="72">
        <f t="shared" si="70"/>
        <v>1510.6999999999998</v>
      </c>
      <c r="O2619" t="s">
        <v>361</v>
      </c>
      <c r="R2619" t="s">
        <v>1985</v>
      </c>
      <c r="S2619" s="68"/>
      <c r="T2619" s="68"/>
      <c r="U2619" s="396"/>
      <c r="V2619" s="68"/>
      <c r="W2619" s="68"/>
    </row>
    <row r="2620" spans="1:23" ht="15">
      <c r="A2620" s="28" t="s">
        <v>825</v>
      </c>
      <c r="B2620" s="68" t="s">
        <v>834</v>
      </c>
      <c r="E2620" s="9" t="s">
        <v>284</v>
      </c>
      <c r="F2620" s="9" t="s">
        <v>284</v>
      </c>
      <c r="G2620" s="9" t="s">
        <v>284</v>
      </c>
      <c r="H2620" s="72">
        <v>682.70000000000073</v>
      </c>
      <c r="I2620" s="9">
        <v>0</v>
      </c>
      <c r="J2620" s="72">
        <v>540.69999999999527</v>
      </c>
      <c r="K2620" s="9">
        <v>281.10000000000218</v>
      </c>
      <c r="L2620" s="54"/>
      <c r="M2620" s="72">
        <f t="shared" si="70"/>
        <v>1504.4999999999982</v>
      </c>
      <c r="S2620" s="294"/>
      <c r="T2620" s="68"/>
      <c r="U2620" s="396"/>
      <c r="V2620" s="68"/>
      <c r="W2620" s="68"/>
    </row>
    <row r="2621" spans="1:23" ht="15">
      <c r="A2621" s="28" t="s">
        <v>827</v>
      </c>
      <c r="B2621" s="68" t="s">
        <v>842</v>
      </c>
      <c r="E2621" s="9" t="s">
        <v>284</v>
      </c>
      <c r="F2621" s="9" t="s">
        <v>284</v>
      </c>
      <c r="G2621" s="9" t="s">
        <v>284</v>
      </c>
      <c r="H2621" s="72">
        <v>588.99999999999818</v>
      </c>
      <c r="I2621" s="9">
        <v>0</v>
      </c>
      <c r="J2621" s="72">
        <v>487.5</v>
      </c>
      <c r="K2621" s="9">
        <v>416.10000000000218</v>
      </c>
      <c r="L2621" s="54"/>
      <c r="M2621" s="72">
        <f t="shared" si="70"/>
        <v>1492.6000000000004</v>
      </c>
      <c r="S2621" s="294"/>
      <c r="T2621" s="68"/>
      <c r="U2621" s="397"/>
      <c r="V2621" s="68"/>
      <c r="W2621" s="68"/>
    </row>
    <row r="2622" spans="1:23" ht="15">
      <c r="A2622" s="28" t="s">
        <v>832</v>
      </c>
      <c r="B2622" s="240" t="s">
        <v>1828</v>
      </c>
      <c r="C2622" s="3"/>
      <c r="D2622" s="3"/>
      <c r="E2622" s="9" t="s">
        <v>284</v>
      </c>
      <c r="F2622" s="9" t="s">
        <v>284</v>
      </c>
      <c r="G2622" s="9" t="s">
        <v>284</v>
      </c>
      <c r="H2622" s="9" t="s">
        <v>284</v>
      </c>
      <c r="I2622" s="9">
        <v>0</v>
      </c>
      <c r="J2622" s="137">
        <v>821.10000000000036</v>
      </c>
      <c r="K2622" s="9">
        <v>619.90000000000509</v>
      </c>
      <c r="L2622" s="54"/>
      <c r="M2622" s="72">
        <f t="shared" si="70"/>
        <v>1441.0000000000055</v>
      </c>
      <c r="O2622" t="s">
        <v>287</v>
      </c>
      <c r="R2622" s="21" t="s">
        <v>1985</v>
      </c>
      <c r="S2622" s="235"/>
      <c r="T2622" s="68"/>
      <c r="U2622" s="396"/>
      <c r="V2622" s="68"/>
      <c r="W2622" s="68"/>
    </row>
    <row r="2623" spans="1:23" ht="15">
      <c r="A2623" s="28" t="s">
        <v>836</v>
      </c>
      <c r="B2623" s="68" t="s">
        <v>826</v>
      </c>
      <c r="E2623" s="9" t="s">
        <v>284</v>
      </c>
      <c r="F2623" s="9" t="s">
        <v>284</v>
      </c>
      <c r="G2623" s="9" t="s">
        <v>284</v>
      </c>
      <c r="H2623" s="72">
        <v>765.70000000000073</v>
      </c>
      <c r="I2623" s="9">
        <v>0</v>
      </c>
      <c r="J2623" s="72">
        <v>334.80000000000109</v>
      </c>
      <c r="K2623" s="9">
        <v>331.79999999999745</v>
      </c>
      <c r="L2623" s="54"/>
      <c r="M2623" s="72">
        <f t="shared" si="70"/>
        <v>1432.2999999999993</v>
      </c>
      <c r="S2623" s="235"/>
      <c r="T2623" s="68"/>
      <c r="U2623" s="396"/>
      <c r="V2623" s="68"/>
      <c r="W2623" s="68"/>
    </row>
    <row r="2624" spans="1:23" ht="15">
      <c r="A2624" s="28" t="s">
        <v>837</v>
      </c>
      <c r="B2624" s="240" t="s">
        <v>1842</v>
      </c>
      <c r="C2624" s="3"/>
      <c r="D2624" s="3"/>
      <c r="E2624" s="9" t="s">
        <v>284</v>
      </c>
      <c r="F2624" s="9" t="s">
        <v>284</v>
      </c>
      <c r="G2624" s="9" t="s">
        <v>284</v>
      </c>
      <c r="H2624" s="9" t="s">
        <v>284</v>
      </c>
      <c r="I2624" s="9">
        <v>0</v>
      </c>
      <c r="J2624" s="72">
        <v>486.89999999999964</v>
      </c>
      <c r="K2624" s="222">
        <v>904.89999999999964</v>
      </c>
      <c r="L2624" s="54"/>
      <c r="M2624" s="72">
        <f t="shared" si="70"/>
        <v>1391.7999999999993</v>
      </c>
      <c r="O2624" t="s">
        <v>306</v>
      </c>
      <c r="S2624" s="235"/>
      <c r="T2624" s="68"/>
      <c r="U2624" s="396"/>
      <c r="V2624" s="68"/>
      <c r="W2624" s="68"/>
    </row>
    <row r="2625" spans="1:23" ht="15">
      <c r="A2625" s="28" t="s">
        <v>838</v>
      </c>
      <c r="B2625" s="68" t="s">
        <v>4</v>
      </c>
      <c r="E2625" s="9">
        <v>81</v>
      </c>
      <c r="F2625" s="9">
        <v>101.1</v>
      </c>
      <c r="G2625" s="9">
        <v>536.20000000000005</v>
      </c>
      <c r="H2625" s="72">
        <v>600.30000000000109</v>
      </c>
      <c r="I2625" s="9">
        <v>0</v>
      </c>
      <c r="J2625" s="9" t="s">
        <v>284</v>
      </c>
      <c r="K2625" s="9" t="s">
        <v>284</v>
      </c>
      <c r="L2625" s="74"/>
      <c r="M2625" s="72">
        <f t="shared" si="70"/>
        <v>1318.6000000000013</v>
      </c>
      <c r="S2625" s="294"/>
      <c r="T2625" s="68"/>
      <c r="U2625" s="397"/>
      <c r="V2625" s="68"/>
      <c r="W2625" s="68"/>
    </row>
    <row r="2626" spans="1:23" ht="15">
      <c r="A2626" s="28" t="s">
        <v>844</v>
      </c>
      <c r="B2626" s="68" t="s">
        <v>853</v>
      </c>
      <c r="E2626" s="9" t="s">
        <v>284</v>
      </c>
      <c r="F2626" s="9" t="s">
        <v>284</v>
      </c>
      <c r="G2626" s="9" t="s">
        <v>284</v>
      </c>
      <c r="H2626" s="72">
        <v>346.59999999999673</v>
      </c>
      <c r="I2626" s="9">
        <v>0</v>
      </c>
      <c r="J2626" s="72">
        <v>553.79999999999927</v>
      </c>
      <c r="K2626" s="9">
        <v>387.10000000000036</v>
      </c>
      <c r="L2626" s="54"/>
      <c r="M2626" s="72">
        <f t="shared" si="70"/>
        <v>1287.4999999999964</v>
      </c>
      <c r="S2626" s="68"/>
      <c r="T2626" s="68"/>
      <c r="U2626" s="396"/>
      <c r="V2626" s="68"/>
      <c r="W2626" s="68"/>
    </row>
    <row r="2627" spans="1:23" ht="15">
      <c r="A2627" s="28" t="s">
        <v>852</v>
      </c>
      <c r="B2627" s="68" t="s">
        <v>158</v>
      </c>
      <c r="E2627" s="9" t="s">
        <v>284</v>
      </c>
      <c r="F2627" s="9" t="s">
        <v>284</v>
      </c>
      <c r="G2627" s="9">
        <v>639.20000000000005</v>
      </c>
      <c r="H2627" s="72">
        <v>628.79999999999745</v>
      </c>
      <c r="I2627" s="9">
        <v>0</v>
      </c>
      <c r="J2627" s="9" t="s">
        <v>284</v>
      </c>
      <c r="K2627" s="9" t="s">
        <v>284</v>
      </c>
      <c r="L2627" s="74"/>
      <c r="M2627" s="72">
        <f t="shared" si="70"/>
        <v>1267.9999999999975</v>
      </c>
      <c r="S2627" s="294"/>
      <c r="T2627" s="68"/>
      <c r="U2627" s="396"/>
      <c r="V2627" s="68"/>
      <c r="W2627" s="68"/>
    </row>
    <row r="2628" spans="1:23" ht="15">
      <c r="A2628" s="28" t="s">
        <v>856</v>
      </c>
      <c r="B2628" s="68" t="s">
        <v>824</v>
      </c>
      <c r="E2628" s="9" t="s">
        <v>284</v>
      </c>
      <c r="F2628" s="9" t="s">
        <v>284</v>
      </c>
      <c r="G2628" s="9" t="s">
        <v>284</v>
      </c>
      <c r="H2628" s="72">
        <v>383.29999999999927</v>
      </c>
      <c r="I2628" s="9">
        <v>0</v>
      </c>
      <c r="J2628" s="72">
        <v>310.20000000000255</v>
      </c>
      <c r="K2628" s="9">
        <v>553.79999999999927</v>
      </c>
      <c r="L2628" s="54"/>
      <c r="M2628" s="72">
        <f t="shared" si="70"/>
        <v>1247.3000000000011</v>
      </c>
      <c r="S2628" s="68"/>
      <c r="T2628" s="68"/>
      <c r="U2628" s="397"/>
      <c r="V2628" s="68"/>
      <c r="W2628" s="68"/>
    </row>
    <row r="2629" spans="1:23" ht="15">
      <c r="A2629" s="28" t="s">
        <v>857</v>
      </c>
      <c r="B2629" s="68" t="s">
        <v>859</v>
      </c>
      <c r="E2629" s="9" t="s">
        <v>284</v>
      </c>
      <c r="F2629" s="9" t="s">
        <v>284</v>
      </c>
      <c r="G2629" s="9" t="s">
        <v>284</v>
      </c>
      <c r="H2629" s="72">
        <v>283.5</v>
      </c>
      <c r="I2629" s="9">
        <v>0</v>
      </c>
      <c r="J2629" s="72">
        <v>508.69999999999163</v>
      </c>
      <c r="K2629" s="9">
        <v>452.90000000000146</v>
      </c>
      <c r="L2629" s="54"/>
      <c r="M2629" s="72">
        <f t="shared" si="70"/>
        <v>1245.0999999999931</v>
      </c>
      <c r="S2629" s="68"/>
      <c r="T2629" s="68"/>
      <c r="U2629" s="396"/>
      <c r="V2629" s="68"/>
      <c r="W2629" s="68"/>
    </row>
    <row r="2630" spans="1:23" ht="15">
      <c r="A2630" s="28" t="s">
        <v>858</v>
      </c>
      <c r="B2630" s="28" t="s">
        <v>799</v>
      </c>
      <c r="E2630" s="9" t="s">
        <v>284</v>
      </c>
      <c r="F2630" s="9" t="s">
        <v>284</v>
      </c>
      <c r="G2630" s="9" t="s">
        <v>284</v>
      </c>
      <c r="H2630" s="72">
        <v>823.60000000000218</v>
      </c>
      <c r="I2630" s="9">
        <v>0</v>
      </c>
      <c r="J2630" s="72">
        <v>346.89999999999782</v>
      </c>
      <c r="K2630" s="9">
        <v>36.599999999996726</v>
      </c>
      <c r="L2630" s="54"/>
      <c r="M2630" s="72">
        <f t="shared" si="70"/>
        <v>1207.0999999999967</v>
      </c>
      <c r="S2630" s="68"/>
      <c r="T2630" s="68"/>
      <c r="U2630" s="396"/>
      <c r="V2630" s="68"/>
      <c r="W2630" s="68"/>
    </row>
    <row r="2631" spans="1:23" ht="15">
      <c r="A2631" s="28" t="s">
        <v>864</v>
      </c>
      <c r="B2631" s="235" t="s">
        <v>1843</v>
      </c>
      <c r="C2631" s="3"/>
      <c r="D2631" s="3"/>
      <c r="E2631" s="9" t="s">
        <v>284</v>
      </c>
      <c r="F2631" s="9" t="s">
        <v>284</v>
      </c>
      <c r="G2631" s="9" t="s">
        <v>284</v>
      </c>
      <c r="H2631" s="9" t="s">
        <v>284</v>
      </c>
      <c r="I2631" s="9">
        <v>0</v>
      </c>
      <c r="J2631" s="102">
        <v>720.29999999999927</v>
      </c>
      <c r="K2631" s="9">
        <v>456.69999999999891</v>
      </c>
      <c r="L2631" s="54"/>
      <c r="M2631" s="72">
        <f t="shared" si="70"/>
        <v>1176.9999999999982</v>
      </c>
      <c r="O2631" t="s">
        <v>290</v>
      </c>
      <c r="S2631" s="28"/>
      <c r="T2631" s="68"/>
      <c r="U2631" s="396"/>
      <c r="V2631" s="68"/>
      <c r="W2631" s="68"/>
    </row>
    <row r="2632" spans="1:23" ht="15">
      <c r="A2632" s="28" t="s">
        <v>865</v>
      </c>
      <c r="B2632" s="294" t="s">
        <v>2224</v>
      </c>
      <c r="C2632" s="3"/>
      <c r="D2632" s="3"/>
      <c r="E2632" s="9" t="s">
        <v>284</v>
      </c>
      <c r="F2632" s="9" t="s">
        <v>284</v>
      </c>
      <c r="G2632" s="9" t="s">
        <v>284</v>
      </c>
      <c r="H2632" s="9" t="s">
        <v>284</v>
      </c>
      <c r="I2632" s="9">
        <v>0</v>
      </c>
      <c r="J2632" s="72">
        <v>645.90000000000146</v>
      </c>
      <c r="K2632" s="9">
        <v>498.89999999999236</v>
      </c>
      <c r="L2632" s="54"/>
      <c r="M2632" s="72">
        <f t="shared" si="70"/>
        <v>1144.7999999999938</v>
      </c>
      <c r="S2632" s="68"/>
      <c r="T2632" s="68"/>
      <c r="U2632" s="396"/>
      <c r="V2632" s="68"/>
      <c r="W2632" s="68"/>
    </row>
    <row r="2633" spans="1:23" ht="15">
      <c r="A2633" s="28" t="s">
        <v>866</v>
      </c>
      <c r="B2633" s="294" t="s">
        <v>2221</v>
      </c>
      <c r="C2633" s="3"/>
      <c r="D2633" s="3"/>
      <c r="E2633" s="9" t="s">
        <v>284</v>
      </c>
      <c r="F2633" s="9" t="s">
        <v>284</v>
      </c>
      <c r="G2633" s="9" t="s">
        <v>284</v>
      </c>
      <c r="H2633" s="9" t="s">
        <v>284</v>
      </c>
      <c r="I2633" s="9">
        <v>0</v>
      </c>
      <c r="J2633" s="102">
        <v>706.80000000000109</v>
      </c>
      <c r="K2633" s="9">
        <v>435.59999999999491</v>
      </c>
      <c r="L2633" s="54"/>
      <c r="M2633" s="72">
        <f t="shared" si="70"/>
        <v>1142.399999999996</v>
      </c>
      <c r="O2633" t="s">
        <v>303</v>
      </c>
      <c r="S2633" s="235"/>
      <c r="T2633" s="68"/>
      <c r="U2633" s="396"/>
      <c r="V2633" s="68"/>
      <c r="W2633" s="68"/>
    </row>
    <row r="2634" spans="1:23" ht="15">
      <c r="A2634" s="28" t="s">
        <v>868</v>
      </c>
      <c r="B2634" s="294" t="s">
        <v>2223</v>
      </c>
      <c r="C2634" s="3"/>
      <c r="D2634" s="3"/>
      <c r="E2634" s="9" t="s">
        <v>284</v>
      </c>
      <c r="F2634" s="9" t="s">
        <v>284</v>
      </c>
      <c r="G2634" s="9" t="s">
        <v>284</v>
      </c>
      <c r="H2634" s="9" t="s">
        <v>284</v>
      </c>
      <c r="I2634" s="9">
        <v>0</v>
      </c>
      <c r="J2634" s="72">
        <v>540.30000000000291</v>
      </c>
      <c r="K2634" s="9">
        <v>587.29999999999745</v>
      </c>
      <c r="L2634" s="54"/>
      <c r="M2634" s="72">
        <f t="shared" si="70"/>
        <v>1127.6000000000004</v>
      </c>
      <c r="S2634" s="68"/>
      <c r="T2634" s="68"/>
      <c r="U2634" s="396"/>
      <c r="V2634" s="68"/>
      <c r="W2634" s="68"/>
    </row>
    <row r="2635" spans="1:23" ht="15">
      <c r="A2635" s="28" t="s">
        <v>869</v>
      </c>
      <c r="B2635" s="240" t="s">
        <v>1834</v>
      </c>
      <c r="C2635" s="3"/>
      <c r="D2635" s="3"/>
      <c r="E2635" s="9" t="s">
        <v>284</v>
      </c>
      <c r="F2635" s="9" t="s">
        <v>284</v>
      </c>
      <c r="G2635" s="9" t="s">
        <v>284</v>
      </c>
      <c r="H2635" s="9" t="s">
        <v>284</v>
      </c>
      <c r="I2635" s="9">
        <v>0</v>
      </c>
      <c r="J2635" s="72">
        <v>574.19999999999709</v>
      </c>
      <c r="K2635" s="9">
        <v>549</v>
      </c>
      <c r="L2635" s="54"/>
      <c r="M2635" s="72">
        <f t="shared" si="70"/>
        <v>1123.1999999999971</v>
      </c>
      <c r="S2635" s="294"/>
      <c r="T2635" s="68"/>
      <c r="U2635" s="397"/>
      <c r="V2635" s="68"/>
      <c r="W2635" s="68"/>
    </row>
    <row r="2636" spans="1:23" ht="15">
      <c r="A2636" s="28" t="s">
        <v>870</v>
      </c>
      <c r="B2636" s="294" t="s">
        <v>2217</v>
      </c>
      <c r="C2636" s="3"/>
      <c r="D2636" s="3"/>
      <c r="E2636" s="9" t="s">
        <v>284</v>
      </c>
      <c r="F2636" s="9" t="s">
        <v>284</v>
      </c>
      <c r="G2636" s="9" t="s">
        <v>284</v>
      </c>
      <c r="H2636" s="9" t="s">
        <v>284</v>
      </c>
      <c r="I2636" s="9">
        <v>0</v>
      </c>
      <c r="J2636" s="72">
        <v>590.10000000000036</v>
      </c>
      <c r="K2636" s="9">
        <v>486.39999999999964</v>
      </c>
      <c r="L2636" s="54"/>
      <c r="M2636" s="72">
        <f t="shared" si="70"/>
        <v>1076.5</v>
      </c>
      <c r="S2636" s="68"/>
      <c r="T2636" s="68"/>
      <c r="U2636" s="396"/>
      <c r="V2636" s="68"/>
      <c r="W2636" s="68"/>
    </row>
    <row r="2637" spans="1:23" ht="15">
      <c r="A2637" s="28" t="s">
        <v>873</v>
      </c>
      <c r="B2637" s="68" t="s">
        <v>815</v>
      </c>
      <c r="E2637" s="9" t="s">
        <v>284</v>
      </c>
      <c r="F2637" s="9" t="s">
        <v>284</v>
      </c>
      <c r="G2637" s="9" t="s">
        <v>284</v>
      </c>
      <c r="H2637" s="102">
        <v>1016.0000000000018</v>
      </c>
      <c r="I2637" s="9">
        <v>0</v>
      </c>
      <c r="J2637" s="9" t="s">
        <v>284</v>
      </c>
      <c r="K2637" s="9" t="s">
        <v>284</v>
      </c>
      <c r="L2637" s="74"/>
      <c r="M2637" s="72">
        <f t="shared" si="70"/>
        <v>1016.0000000000018</v>
      </c>
      <c r="O2637" t="s">
        <v>289</v>
      </c>
      <c r="S2637" s="68"/>
      <c r="T2637" s="68"/>
      <c r="U2637" s="397"/>
      <c r="V2637" s="68"/>
      <c r="W2637" s="68"/>
    </row>
    <row r="2638" spans="1:23" ht="15">
      <c r="A2638" s="28" t="s">
        <v>999</v>
      </c>
      <c r="B2638" s="294" t="s">
        <v>2226</v>
      </c>
      <c r="C2638" s="3"/>
      <c r="D2638" s="3"/>
      <c r="E2638" s="9" t="s">
        <v>284</v>
      </c>
      <c r="F2638" s="9" t="s">
        <v>284</v>
      </c>
      <c r="G2638" s="9" t="s">
        <v>284</v>
      </c>
      <c r="H2638" s="9" t="s">
        <v>284</v>
      </c>
      <c r="I2638" s="9">
        <v>0</v>
      </c>
      <c r="J2638" s="72">
        <v>597.70000000000255</v>
      </c>
      <c r="K2638" s="9">
        <v>380.90000000000146</v>
      </c>
      <c r="L2638" s="54"/>
      <c r="M2638" s="72">
        <f t="shared" si="70"/>
        <v>978.600000000004</v>
      </c>
      <c r="S2638" s="294"/>
      <c r="T2638" s="68"/>
      <c r="U2638" s="397"/>
      <c r="V2638" s="68"/>
      <c r="W2638" s="68"/>
    </row>
    <row r="2639" spans="1:23" ht="15">
      <c r="A2639" s="28" t="s">
        <v>1000</v>
      </c>
      <c r="B2639" s="294" t="s">
        <v>2225</v>
      </c>
      <c r="C2639" s="3"/>
      <c r="D2639" s="3"/>
      <c r="E2639" s="9" t="s">
        <v>284</v>
      </c>
      <c r="F2639" s="9" t="s">
        <v>284</v>
      </c>
      <c r="G2639" s="9" t="s">
        <v>284</v>
      </c>
      <c r="H2639" s="9" t="s">
        <v>284</v>
      </c>
      <c r="I2639" s="9">
        <v>0</v>
      </c>
      <c r="J2639" s="72">
        <v>612.899999999996</v>
      </c>
      <c r="K2639" s="9">
        <v>350.19999999999891</v>
      </c>
      <c r="L2639" s="54"/>
      <c r="M2639" s="72">
        <f t="shared" si="70"/>
        <v>963.09999999999491</v>
      </c>
      <c r="S2639" s="294"/>
      <c r="T2639" s="68"/>
      <c r="U2639" s="396"/>
      <c r="V2639" s="68"/>
      <c r="W2639" s="68"/>
    </row>
    <row r="2640" spans="1:23" ht="15">
      <c r="A2640" s="28" t="s">
        <v>1001</v>
      </c>
      <c r="B2640" s="240" t="s">
        <v>1840</v>
      </c>
      <c r="C2640" s="3"/>
      <c r="D2640" s="3"/>
      <c r="E2640" s="9" t="s">
        <v>284</v>
      </c>
      <c r="F2640" s="9" t="s">
        <v>284</v>
      </c>
      <c r="G2640" s="9" t="s">
        <v>284</v>
      </c>
      <c r="H2640" s="9" t="s">
        <v>284</v>
      </c>
      <c r="I2640" s="9">
        <v>0</v>
      </c>
      <c r="J2640" s="72">
        <v>413.60000000000218</v>
      </c>
      <c r="K2640" s="9">
        <v>539.59999999999673</v>
      </c>
      <c r="L2640" s="54"/>
      <c r="M2640" s="72">
        <f t="shared" si="70"/>
        <v>953.19999999999891</v>
      </c>
      <c r="S2640" s="68"/>
      <c r="T2640" s="68"/>
      <c r="U2640" s="397"/>
      <c r="V2640" s="68"/>
      <c r="W2640" s="68"/>
    </row>
    <row r="2641" spans="1:23" ht="15">
      <c r="A2641" s="28" t="s">
        <v>1002</v>
      </c>
      <c r="B2641" s="240" t="s">
        <v>1836</v>
      </c>
      <c r="C2641" s="3"/>
      <c r="D2641" s="3"/>
      <c r="E2641" s="9" t="s">
        <v>284</v>
      </c>
      <c r="F2641" s="9" t="s">
        <v>284</v>
      </c>
      <c r="G2641" s="9" t="s">
        <v>284</v>
      </c>
      <c r="H2641" s="9" t="s">
        <v>284</v>
      </c>
      <c r="I2641" s="9">
        <v>0</v>
      </c>
      <c r="J2641" s="72">
        <v>558.39999999999236</v>
      </c>
      <c r="K2641" s="9">
        <v>316.30000000000291</v>
      </c>
      <c r="L2641" s="54"/>
      <c r="M2641" s="72">
        <f t="shared" si="70"/>
        <v>874.69999999999527</v>
      </c>
      <c r="S2641" s="294"/>
      <c r="T2641" s="68"/>
      <c r="U2641" s="397"/>
      <c r="V2641" s="68"/>
      <c r="W2641" s="68"/>
    </row>
    <row r="2642" spans="1:23" ht="15">
      <c r="A2642" s="28" t="s">
        <v>1003</v>
      </c>
      <c r="B2642" s="28" t="s">
        <v>805</v>
      </c>
      <c r="E2642" s="9" t="s">
        <v>284</v>
      </c>
      <c r="F2642" s="9" t="s">
        <v>284</v>
      </c>
      <c r="G2642" s="9" t="s">
        <v>284</v>
      </c>
      <c r="H2642" s="72">
        <v>259.40000000000327</v>
      </c>
      <c r="I2642" s="9">
        <v>0</v>
      </c>
      <c r="J2642" s="72">
        <v>288.69999999999709</v>
      </c>
      <c r="K2642" s="9">
        <v>313.09999999999854</v>
      </c>
      <c r="L2642" s="54"/>
      <c r="M2642" s="72">
        <f t="shared" ref="M2642:M2678" si="71">SUM(E2642:K2642)</f>
        <v>861.19999999999891</v>
      </c>
      <c r="S2642" s="294"/>
      <c r="T2642" s="68"/>
      <c r="U2642" s="396"/>
      <c r="V2642" s="68"/>
      <c r="W2642" s="68"/>
    </row>
    <row r="2643" spans="1:23" ht="15">
      <c r="A2643" s="28" t="s">
        <v>1004</v>
      </c>
      <c r="B2643" s="294" t="s">
        <v>2236</v>
      </c>
      <c r="C2643" s="3"/>
      <c r="D2643" s="3"/>
      <c r="E2643" s="9" t="s">
        <v>284</v>
      </c>
      <c r="F2643" s="9" t="s">
        <v>284</v>
      </c>
      <c r="G2643" s="9" t="s">
        <v>284</v>
      </c>
      <c r="H2643" s="9" t="s">
        <v>284</v>
      </c>
      <c r="I2643" s="9">
        <v>0</v>
      </c>
      <c r="J2643" s="72">
        <v>461.20000000000073</v>
      </c>
      <c r="K2643" s="9">
        <v>374.30000000000291</v>
      </c>
      <c r="L2643" s="54"/>
      <c r="M2643" s="72">
        <f t="shared" si="71"/>
        <v>835.50000000000364</v>
      </c>
      <c r="S2643" s="294"/>
      <c r="T2643" s="68"/>
      <c r="U2643" s="396"/>
      <c r="V2643" s="68"/>
      <c r="W2643" s="68"/>
    </row>
    <row r="2644" spans="1:23" ht="15">
      <c r="A2644" s="28" t="s">
        <v>1005</v>
      </c>
      <c r="B2644" s="240" t="s">
        <v>1838</v>
      </c>
      <c r="C2644" s="3"/>
      <c r="D2644" s="3"/>
      <c r="E2644" s="9" t="s">
        <v>284</v>
      </c>
      <c r="F2644" s="9" t="s">
        <v>284</v>
      </c>
      <c r="G2644" s="9" t="s">
        <v>284</v>
      </c>
      <c r="H2644" s="9" t="s">
        <v>284</v>
      </c>
      <c r="I2644" s="9">
        <v>0</v>
      </c>
      <c r="J2644" s="72">
        <v>517.50000000000182</v>
      </c>
      <c r="K2644" s="9">
        <v>284.59999999999854</v>
      </c>
      <c r="L2644" s="54"/>
      <c r="M2644" s="72">
        <f t="shared" si="71"/>
        <v>802.10000000000036</v>
      </c>
      <c r="S2644" s="68"/>
      <c r="T2644" s="68"/>
      <c r="U2644" s="396"/>
      <c r="V2644" s="68"/>
      <c r="W2644" s="68"/>
    </row>
    <row r="2645" spans="1:23" ht="15">
      <c r="A2645" s="28" t="s">
        <v>1006</v>
      </c>
      <c r="B2645" s="240" t="s">
        <v>1825</v>
      </c>
      <c r="C2645" s="3"/>
      <c r="D2645" s="3"/>
      <c r="E2645" s="9" t="s">
        <v>284</v>
      </c>
      <c r="F2645" s="9" t="s">
        <v>284</v>
      </c>
      <c r="G2645" s="9" t="s">
        <v>284</v>
      </c>
      <c r="H2645" s="9" t="s">
        <v>284</v>
      </c>
      <c r="I2645" s="9">
        <v>0</v>
      </c>
      <c r="J2645" s="72">
        <v>411.09999999999764</v>
      </c>
      <c r="K2645" s="9">
        <v>379.09999999999854</v>
      </c>
      <c r="L2645" s="54"/>
      <c r="M2645" s="72">
        <f t="shared" si="71"/>
        <v>790.19999999999618</v>
      </c>
      <c r="S2645" s="68"/>
      <c r="T2645" s="68"/>
      <c r="U2645" s="396"/>
      <c r="V2645" s="68"/>
      <c r="W2645" s="68"/>
    </row>
    <row r="2646" spans="1:23" ht="15">
      <c r="A2646" s="28" t="s">
        <v>1007</v>
      </c>
      <c r="B2646" s="240" t="s">
        <v>1837</v>
      </c>
      <c r="C2646" s="3"/>
      <c r="D2646" s="3"/>
      <c r="E2646" s="9" t="s">
        <v>284</v>
      </c>
      <c r="F2646" s="9" t="s">
        <v>284</v>
      </c>
      <c r="G2646" s="9" t="s">
        <v>284</v>
      </c>
      <c r="H2646" s="9" t="s">
        <v>284</v>
      </c>
      <c r="I2646" s="9">
        <v>0</v>
      </c>
      <c r="J2646" s="72">
        <v>433.49999999999818</v>
      </c>
      <c r="K2646" s="9">
        <v>340.59999999999854</v>
      </c>
      <c r="L2646" s="54"/>
      <c r="M2646" s="72">
        <f t="shared" si="71"/>
        <v>774.09999999999673</v>
      </c>
      <c r="S2646" s="68"/>
      <c r="T2646" s="68"/>
      <c r="U2646" s="397"/>
      <c r="V2646" s="68"/>
      <c r="W2646" s="68"/>
    </row>
    <row r="2647" spans="1:23" ht="15">
      <c r="A2647" s="28" t="s">
        <v>1008</v>
      </c>
      <c r="B2647" s="240" t="s">
        <v>1835</v>
      </c>
      <c r="C2647" s="3"/>
      <c r="D2647" s="3"/>
      <c r="E2647" s="9" t="s">
        <v>284</v>
      </c>
      <c r="F2647" s="9" t="s">
        <v>284</v>
      </c>
      <c r="G2647" s="9" t="s">
        <v>284</v>
      </c>
      <c r="H2647" s="9" t="s">
        <v>284</v>
      </c>
      <c r="I2647" s="9">
        <v>0</v>
      </c>
      <c r="J2647" s="72">
        <v>319.70000000000073</v>
      </c>
      <c r="K2647" s="9">
        <v>449.50000000000182</v>
      </c>
      <c r="L2647" s="54"/>
      <c r="M2647" s="72">
        <f t="shared" si="71"/>
        <v>769.20000000000255</v>
      </c>
      <c r="S2647" s="294"/>
      <c r="T2647" s="68"/>
      <c r="U2647" s="396"/>
      <c r="V2647" s="68"/>
      <c r="W2647" s="68"/>
    </row>
    <row r="2648" spans="1:23" ht="15">
      <c r="A2648" s="28" t="s">
        <v>1009</v>
      </c>
      <c r="B2648" s="240" t="s">
        <v>1841</v>
      </c>
      <c r="C2648" s="3"/>
      <c r="D2648" s="3"/>
      <c r="E2648" s="9" t="s">
        <v>284</v>
      </c>
      <c r="F2648" s="9" t="s">
        <v>284</v>
      </c>
      <c r="G2648" s="9" t="s">
        <v>284</v>
      </c>
      <c r="H2648" s="9" t="s">
        <v>284</v>
      </c>
      <c r="I2648" s="9">
        <v>0</v>
      </c>
      <c r="J2648" s="72">
        <v>328.09999999999673</v>
      </c>
      <c r="K2648" s="9">
        <v>440.70000000000255</v>
      </c>
      <c r="L2648" s="54"/>
      <c r="M2648" s="72">
        <f t="shared" si="71"/>
        <v>768.79999999999927</v>
      </c>
      <c r="S2648" s="294"/>
      <c r="T2648" s="68"/>
      <c r="U2648" s="396"/>
      <c r="V2648" s="68"/>
      <c r="W2648" s="68"/>
    </row>
    <row r="2649" spans="1:23" ht="15">
      <c r="A2649" s="28" t="s">
        <v>1010</v>
      </c>
      <c r="B2649" s="240" t="s">
        <v>1833</v>
      </c>
      <c r="C2649" s="3"/>
      <c r="D2649" s="3"/>
      <c r="E2649" s="9" t="s">
        <v>284</v>
      </c>
      <c r="F2649" s="9" t="s">
        <v>284</v>
      </c>
      <c r="G2649" s="9" t="s">
        <v>284</v>
      </c>
      <c r="H2649" s="9" t="s">
        <v>284</v>
      </c>
      <c r="I2649" s="9">
        <v>0</v>
      </c>
      <c r="J2649" s="72">
        <v>427.89999999999964</v>
      </c>
      <c r="K2649" s="9">
        <v>315.79999999999563</v>
      </c>
      <c r="L2649" s="54"/>
      <c r="M2649" s="72">
        <f t="shared" si="71"/>
        <v>743.69999999999527</v>
      </c>
      <c r="S2649" s="28"/>
      <c r="T2649" s="68"/>
      <c r="U2649" s="396"/>
      <c r="V2649" s="68"/>
      <c r="W2649" s="68"/>
    </row>
    <row r="2650" spans="1:23" ht="15">
      <c r="A2650" s="28" t="s">
        <v>1011</v>
      </c>
      <c r="B2650" s="294" t="s">
        <v>2218</v>
      </c>
      <c r="C2650" s="3"/>
      <c r="D2650" s="3"/>
      <c r="E2650" s="9" t="s">
        <v>284</v>
      </c>
      <c r="F2650" s="9" t="s">
        <v>284</v>
      </c>
      <c r="G2650" s="9" t="s">
        <v>284</v>
      </c>
      <c r="H2650" s="9" t="s">
        <v>284</v>
      </c>
      <c r="I2650" s="9">
        <v>0</v>
      </c>
      <c r="J2650" s="72">
        <v>156.5</v>
      </c>
      <c r="K2650" s="9">
        <v>579.30000000000109</v>
      </c>
      <c r="L2650" s="54"/>
      <c r="M2650" s="72">
        <f t="shared" si="71"/>
        <v>735.80000000000109</v>
      </c>
      <c r="S2650" s="235"/>
      <c r="T2650" s="68"/>
      <c r="U2650" s="396"/>
      <c r="V2650" s="68"/>
      <c r="W2650" s="68"/>
    </row>
    <row r="2651" spans="1:23" ht="15">
      <c r="A2651" s="28" t="s">
        <v>1012</v>
      </c>
      <c r="B2651" s="68" t="s">
        <v>855</v>
      </c>
      <c r="E2651" s="9" t="s">
        <v>284</v>
      </c>
      <c r="F2651" s="9" t="s">
        <v>284</v>
      </c>
      <c r="G2651" s="9" t="s">
        <v>284</v>
      </c>
      <c r="H2651" s="72">
        <v>684.29999999999745</v>
      </c>
      <c r="I2651" s="9">
        <v>0</v>
      </c>
      <c r="J2651" s="9" t="s">
        <v>284</v>
      </c>
      <c r="K2651" s="9" t="s">
        <v>284</v>
      </c>
      <c r="L2651" s="74"/>
      <c r="M2651" s="72">
        <f t="shared" si="71"/>
        <v>684.29999999999745</v>
      </c>
      <c r="S2651" s="294"/>
      <c r="T2651" s="68"/>
      <c r="U2651" s="396"/>
      <c r="V2651" s="68"/>
      <c r="W2651" s="68"/>
    </row>
    <row r="2652" spans="1:23" ht="15">
      <c r="A2652" s="28" t="s">
        <v>1013</v>
      </c>
      <c r="B2652" s="68" t="s">
        <v>179</v>
      </c>
      <c r="E2652" s="227">
        <v>636.9</v>
      </c>
      <c r="F2652" s="9" t="s">
        <v>284</v>
      </c>
      <c r="G2652" s="9" t="s">
        <v>284</v>
      </c>
      <c r="H2652" s="9" t="s">
        <v>284</v>
      </c>
      <c r="I2652" s="9">
        <v>0</v>
      </c>
      <c r="J2652" s="9" t="s">
        <v>284</v>
      </c>
      <c r="K2652" s="9" t="s">
        <v>284</v>
      </c>
      <c r="L2652" s="74"/>
      <c r="M2652" s="72">
        <f t="shared" si="71"/>
        <v>636.9</v>
      </c>
      <c r="O2652" t="s">
        <v>298</v>
      </c>
      <c r="S2652" s="294"/>
      <c r="T2652" s="68"/>
      <c r="U2652" s="396"/>
      <c r="V2652" s="68"/>
      <c r="W2652" s="68"/>
    </row>
    <row r="2653" spans="1:23" ht="15">
      <c r="A2653" s="28" t="s">
        <v>1014</v>
      </c>
      <c r="B2653" s="240" t="s">
        <v>1823</v>
      </c>
      <c r="C2653" s="3"/>
      <c r="D2653" s="3"/>
      <c r="E2653" s="9" t="s">
        <v>284</v>
      </c>
      <c r="F2653" s="9" t="s">
        <v>284</v>
      </c>
      <c r="G2653" s="9" t="s">
        <v>284</v>
      </c>
      <c r="H2653" s="9" t="s">
        <v>284</v>
      </c>
      <c r="I2653" s="9">
        <v>0</v>
      </c>
      <c r="J2653" s="72">
        <v>289.30000000000109</v>
      </c>
      <c r="K2653" s="9">
        <v>342.50000000000182</v>
      </c>
      <c r="L2653" s="54"/>
      <c r="M2653" s="72">
        <f t="shared" si="71"/>
        <v>631.80000000000291</v>
      </c>
      <c r="S2653" s="28"/>
      <c r="T2653" s="68"/>
      <c r="U2653" s="396"/>
      <c r="V2653" s="68"/>
      <c r="W2653" s="68"/>
    </row>
    <row r="2654" spans="1:23" ht="15">
      <c r="A2654" s="28" t="s">
        <v>1015</v>
      </c>
      <c r="B2654" s="294" t="s">
        <v>2254</v>
      </c>
      <c r="C2654" s="3"/>
      <c r="D2654" s="3"/>
      <c r="E2654" s="9" t="s">
        <v>284</v>
      </c>
      <c r="F2654" s="9" t="s">
        <v>284</v>
      </c>
      <c r="G2654" s="9" t="s">
        <v>284</v>
      </c>
      <c r="H2654" s="9" t="s">
        <v>284</v>
      </c>
      <c r="I2654" s="9">
        <v>0</v>
      </c>
      <c r="J2654" s="9" t="s">
        <v>284</v>
      </c>
      <c r="K2654" s="9">
        <v>560.40000000000146</v>
      </c>
      <c r="M2654" s="72">
        <f t="shared" si="71"/>
        <v>560.40000000000146</v>
      </c>
      <c r="S2654" s="235"/>
      <c r="T2654" s="68"/>
      <c r="U2654" s="396"/>
      <c r="V2654" s="68"/>
      <c r="W2654" s="68"/>
    </row>
    <row r="2655" spans="1:23" ht="15">
      <c r="A2655" s="28" t="s">
        <v>1016</v>
      </c>
      <c r="B2655" s="68" t="s">
        <v>164</v>
      </c>
      <c r="E2655" s="9" t="s">
        <v>284</v>
      </c>
      <c r="F2655" s="9" t="s">
        <v>284</v>
      </c>
      <c r="G2655" s="9">
        <v>556.54999999999995</v>
      </c>
      <c r="H2655" s="9" t="s">
        <v>284</v>
      </c>
      <c r="I2655" s="9">
        <v>0</v>
      </c>
      <c r="J2655" s="9" t="s">
        <v>284</v>
      </c>
      <c r="K2655" s="9" t="s">
        <v>284</v>
      </c>
      <c r="L2655" s="74"/>
      <c r="M2655" s="72">
        <f t="shared" si="71"/>
        <v>556.54999999999995</v>
      </c>
      <c r="S2655" s="68"/>
      <c r="T2655" s="68"/>
      <c r="U2655" s="396"/>
      <c r="V2655" s="68"/>
      <c r="W2655" s="68"/>
    </row>
    <row r="2656" spans="1:23" ht="15">
      <c r="A2656" s="28" t="s">
        <v>1017</v>
      </c>
      <c r="B2656" s="68" t="s">
        <v>845</v>
      </c>
      <c r="E2656" s="9" t="s">
        <v>284</v>
      </c>
      <c r="F2656" s="9" t="s">
        <v>284</v>
      </c>
      <c r="G2656" s="9" t="s">
        <v>284</v>
      </c>
      <c r="H2656" s="72">
        <v>499.59999999999491</v>
      </c>
      <c r="I2656" s="9">
        <v>0</v>
      </c>
      <c r="J2656" s="9" t="s">
        <v>284</v>
      </c>
      <c r="K2656" s="9" t="s">
        <v>284</v>
      </c>
      <c r="L2656" s="74"/>
      <c r="M2656" s="72">
        <f t="shared" si="71"/>
        <v>499.59999999999491</v>
      </c>
      <c r="S2656" s="68"/>
      <c r="T2656" s="68"/>
      <c r="U2656" s="396"/>
      <c r="V2656" s="68"/>
      <c r="W2656" s="68"/>
    </row>
    <row r="2657" spans="1:23" ht="15">
      <c r="A2657" s="28" t="s">
        <v>1018</v>
      </c>
      <c r="B2657" s="294" t="s">
        <v>2257</v>
      </c>
      <c r="C2657" s="3"/>
      <c r="D2657" s="3"/>
      <c r="E2657" s="9" t="s">
        <v>284</v>
      </c>
      <c r="F2657" s="9" t="s">
        <v>284</v>
      </c>
      <c r="G2657" s="9" t="s">
        <v>284</v>
      </c>
      <c r="H2657" s="9" t="s">
        <v>284</v>
      </c>
      <c r="I2657" s="9">
        <v>0</v>
      </c>
      <c r="J2657" s="9" t="s">
        <v>284</v>
      </c>
      <c r="K2657" s="9">
        <v>481.19999999999891</v>
      </c>
      <c r="M2657" s="72">
        <f t="shared" si="71"/>
        <v>481.19999999999891</v>
      </c>
      <c r="S2657" s="294"/>
      <c r="T2657" s="68"/>
      <c r="U2657" s="396"/>
      <c r="V2657" s="68"/>
      <c r="W2657" s="68"/>
    </row>
    <row r="2658" spans="1:23" ht="15">
      <c r="A2658" s="28" t="s">
        <v>1019</v>
      </c>
      <c r="B2658" s="294" t="s">
        <v>2252</v>
      </c>
      <c r="C2658" s="3"/>
      <c r="D2658" s="3"/>
      <c r="E2658" s="9" t="s">
        <v>284</v>
      </c>
      <c r="F2658" s="9" t="s">
        <v>284</v>
      </c>
      <c r="G2658" s="9" t="s">
        <v>284</v>
      </c>
      <c r="H2658" s="9" t="s">
        <v>284</v>
      </c>
      <c r="I2658" s="9">
        <v>0</v>
      </c>
      <c r="J2658" s="9" t="s">
        <v>284</v>
      </c>
      <c r="K2658" s="9">
        <v>462.79999999999927</v>
      </c>
      <c r="M2658" s="72">
        <f t="shared" si="71"/>
        <v>462.79999999999927</v>
      </c>
    </row>
    <row r="2659" spans="1:23" ht="15">
      <c r="A2659" s="28" t="s">
        <v>1020</v>
      </c>
      <c r="B2659" s="294" t="s">
        <v>2281</v>
      </c>
      <c r="C2659" s="3"/>
      <c r="D2659" s="3"/>
      <c r="E2659" s="9" t="s">
        <v>284</v>
      </c>
      <c r="F2659" s="9" t="s">
        <v>284</v>
      </c>
      <c r="G2659" s="9" t="s">
        <v>284</v>
      </c>
      <c r="H2659" s="9" t="s">
        <v>284</v>
      </c>
      <c r="I2659" s="9">
        <v>0</v>
      </c>
      <c r="J2659" s="9" t="s">
        <v>284</v>
      </c>
      <c r="K2659" s="9">
        <v>438</v>
      </c>
      <c r="M2659" s="72">
        <f t="shared" si="71"/>
        <v>438</v>
      </c>
    </row>
    <row r="2660" spans="1:23" ht="15">
      <c r="A2660" s="28" t="s">
        <v>1021</v>
      </c>
      <c r="B2660" s="294" t="s">
        <v>2222</v>
      </c>
      <c r="C2660" s="3"/>
      <c r="D2660" s="3"/>
      <c r="E2660" s="9" t="s">
        <v>284</v>
      </c>
      <c r="F2660" s="9" t="s">
        <v>284</v>
      </c>
      <c r="G2660" s="9" t="s">
        <v>284</v>
      </c>
      <c r="H2660" s="9" t="s">
        <v>284</v>
      </c>
      <c r="I2660" s="9">
        <v>0</v>
      </c>
      <c r="J2660" s="72">
        <v>386.20000000000437</v>
      </c>
      <c r="K2660" s="9">
        <v>42.799999999997453</v>
      </c>
      <c r="L2660" s="54"/>
      <c r="M2660" s="72">
        <f t="shared" si="71"/>
        <v>429.00000000000182</v>
      </c>
    </row>
    <row r="2661" spans="1:23" ht="15">
      <c r="A2661" s="28" t="s">
        <v>1022</v>
      </c>
      <c r="B2661" s="294" t="s">
        <v>2258</v>
      </c>
      <c r="C2661" s="3"/>
      <c r="D2661" s="3"/>
      <c r="E2661" s="9" t="s">
        <v>284</v>
      </c>
      <c r="F2661" s="9" t="s">
        <v>284</v>
      </c>
      <c r="G2661" s="9" t="s">
        <v>284</v>
      </c>
      <c r="H2661" s="9" t="s">
        <v>284</v>
      </c>
      <c r="I2661" s="9">
        <v>0</v>
      </c>
      <c r="J2661" s="9" t="s">
        <v>284</v>
      </c>
      <c r="K2661" s="9">
        <v>419.49999999999818</v>
      </c>
      <c r="M2661" s="72">
        <f t="shared" si="71"/>
        <v>419.49999999999818</v>
      </c>
    </row>
    <row r="2662" spans="1:23" ht="15">
      <c r="A2662" s="28" t="s">
        <v>1023</v>
      </c>
      <c r="B2662" s="68" t="s">
        <v>840</v>
      </c>
      <c r="E2662" s="9" t="s">
        <v>284</v>
      </c>
      <c r="F2662" s="9" t="s">
        <v>284</v>
      </c>
      <c r="G2662" s="9" t="s">
        <v>284</v>
      </c>
      <c r="H2662" s="72">
        <v>410.10000000000764</v>
      </c>
      <c r="I2662" s="9">
        <v>0</v>
      </c>
      <c r="J2662" s="9" t="s">
        <v>284</v>
      </c>
      <c r="K2662" s="9" t="s">
        <v>284</v>
      </c>
      <c r="L2662" s="74"/>
      <c r="M2662" s="72">
        <f t="shared" si="71"/>
        <v>410.10000000000764</v>
      </c>
    </row>
    <row r="2663" spans="1:23" ht="15">
      <c r="A2663" s="28" t="s">
        <v>1024</v>
      </c>
      <c r="B2663" s="294" t="s">
        <v>2219</v>
      </c>
      <c r="C2663" s="3"/>
      <c r="D2663" s="3"/>
      <c r="E2663" s="9" t="s">
        <v>284</v>
      </c>
      <c r="F2663" s="9" t="s">
        <v>284</v>
      </c>
      <c r="G2663" s="9" t="s">
        <v>284</v>
      </c>
      <c r="H2663" s="9" t="s">
        <v>284</v>
      </c>
      <c r="I2663" s="9">
        <v>0</v>
      </c>
      <c r="J2663" s="72">
        <v>381.79999999999382</v>
      </c>
      <c r="K2663" s="9" t="s">
        <v>284</v>
      </c>
      <c r="L2663" s="54"/>
      <c r="M2663" s="72">
        <f t="shared" si="71"/>
        <v>381.79999999999382</v>
      </c>
    </row>
    <row r="2664" spans="1:23" ht="15">
      <c r="A2664" s="28" t="s">
        <v>1025</v>
      </c>
      <c r="B2664" s="294" t="s">
        <v>2543</v>
      </c>
      <c r="C2664" s="3"/>
      <c r="D2664" s="3"/>
      <c r="E2664" s="9" t="s">
        <v>284</v>
      </c>
      <c r="F2664" s="9" t="s">
        <v>284</v>
      </c>
      <c r="G2664" s="9" t="s">
        <v>284</v>
      </c>
      <c r="H2664" s="9" t="s">
        <v>284</v>
      </c>
      <c r="I2664" s="9">
        <v>0</v>
      </c>
      <c r="J2664" s="9" t="s">
        <v>284</v>
      </c>
      <c r="K2664" s="9">
        <v>372.69999999999891</v>
      </c>
      <c r="M2664" s="72">
        <f t="shared" si="71"/>
        <v>372.69999999999891</v>
      </c>
    </row>
    <row r="2665" spans="1:23" ht="15">
      <c r="A2665" s="28" t="s">
        <v>1026</v>
      </c>
      <c r="B2665" s="294" t="s">
        <v>2284</v>
      </c>
      <c r="C2665" s="3"/>
      <c r="D2665" s="3"/>
      <c r="E2665" s="9" t="s">
        <v>284</v>
      </c>
      <c r="F2665" s="9" t="s">
        <v>284</v>
      </c>
      <c r="G2665" s="9" t="s">
        <v>284</v>
      </c>
      <c r="H2665" s="9" t="s">
        <v>284</v>
      </c>
      <c r="I2665" s="9">
        <v>0</v>
      </c>
      <c r="J2665" s="9" t="s">
        <v>284</v>
      </c>
      <c r="K2665" s="9">
        <v>334.80000000000291</v>
      </c>
      <c r="M2665" s="72">
        <f t="shared" si="71"/>
        <v>334.80000000000291</v>
      </c>
    </row>
    <row r="2666" spans="1:23" ht="15">
      <c r="A2666" s="28" t="s">
        <v>1027</v>
      </c>
      <c r="B2666" s="294" t="s">
        <v>2259</v>
      </c>
      <c r="C2666" s="3"/>
      <c r="D2666" s="3"/>
      <c r="E2666" s="9" t="s">
        <v>284</v>
      </c>
      <c r="F2666" s="9" t="s">
        <v>284</v>
      </c>
      <c r="G2666" s="9" t="s">
        <v>284</v>
      </c>
      <c r="H2666" s="9" t="s">
        <v>284</v>
      </c>
      <c r="I2666" s="9">
        <v>0</v>
      </c>
      <c r="J2666" s="9" t="s">
        <v>284</v>
      </c>
      <c r="K2666" s="9">
        <v>330.90000000000146</v>
      </c>
      <c r="M2666" s="72">
        <f t="shared" si="71"/>
        <v>330.90000000000146</v>
      </c>
    </row>
    <row r="2667" spans="1:23" ht="15">
      <c r="A2667" s="28" t="s">
        <v>1028</v>
      </c>
      <c r="B2667" s="294" t="s">
        <v>2260</v>
      </c>
      <c r="C2667" s="3"/>
      <c r="D2667" s="3"/>
      <c r="E2667" s="9" t="s">
        <v>284</v>
      </c>
      <c r="F2667" s="9" t="s">
        <v>284</v>
      </c>
      <c r="G2667" s="9" t="s">
        <v>284</v>
      </c>
      <c r="H2667" s="9" t="s">
        <v>284</v>
      </c>
      <c r="I2667" s="9">
        <v>0</v>
      </c>
      <c r="J2667" s="9" t="s">
        <v>284</v>
      </c>
      <c r="K2667" s="9">
        <v>301.69999999999709</v>
      </c>
      <c r="M2667" s="72">
        <f t="shared" si="71"/>
        <v>301.69999999999709</v>
      </c>
    </row>
    <row r="2668" spans="1:23" ht="15">
      <c r="A2668" s="28" t="s">
        <v>1029</v>
      </c>
      <c r="B2668" s="294" t="s">
        <v>2255</v>
      </c>
      <c r="C2668" s="3"/>
      <c r="D2668" s="3"/>
      <c r="E2668" s="9" t="s">
        <v>284</v>
      </c>
      <c r="F2668" s="9" t="s">
        <v>284</v>
      </c>
      <c r="G2668" s="9" t="s">
        <v>284</v>
      </c>
      <c r="H2668" s="9" t="s">
        <v>284</v>
      </c>
      <c r="I2668" s="9">
        <v>0</v>
      </c>
      <c r="J2668" s="9" t="s">
        <v>284</v>
      </c>
      <c r="K2668" s="9">
        <v>296.20000000000073</v>
      </c>
      <c r="M2668" s="72">
        <f t="shared" si="71"/>
        <v>296.20000000000073</v>
      </c>
    </row>
    <row r="2669" spans="1:23" ht="15">
      <c r="A2669" s="28" t="s">
        <v>1030</v>
      </c>
      <c r="B2669" s="294" t="s">
        <v>2253</v>
      </c>
      <c r="C2669" s="3"/>
      <c r="D2669" s="3"/>
      <c r="E2669" s="9" t="s">
        <v>284</v>
      </c>
      <c r="F2669" s="9" t="s">
        <v>284</v>
      </c>
      <c r="G2669" s="9" t="s">
        <v>284</v>
      </c>
      <c r="H2669" s="9" t="s">
        <v>284</v>
      </c>
      <c r="I2669" s="9">
        <v>0</v>
      </c>
      <c r="J2669" s="9" t="s">
        <v>284</v>
      </c>
      <c r="K2669" s="9">
        <v>289.30000000000291</v>
      </c>
      <c r="M2669" s="72">
        <f t="shared" si="71"/>
        <v>289.30000000000291</v>
      </c>
    </row>
    <row r="2670" spans="1:23" ht="15">
      <c r="A2670" s="28" t="s">
        <v>1031</v>
      </c>
      <c r="B2670" s="294" t="s">
        <v>2283</v>
      </c>
      <c r="C2670" s="3"/>
      <c r="D2670" s="3"/>
      <c r="E2670" s="9" t="s">
        <v>284</v>
      </c>
      <c r="F2670" s="9" t="s">
        <v>284</v>
      </c>
      <c r="G2670" s="9" t="s">
        <v>284</v>
      </c>
      <c r="H2670" s="9" t="s">
        <v>284</v>
      </c>
      <c r="I2670" s="9">
        <v>0</v>
      </c>
      <c r="J2670" s="9" t="s">
        <v>284</v>
      </c>
      <c r="K2670" s="9">
        <v>229.60000000000582</v>
      </c>
      <c r="M2670" s="72">
        <f t="shared" si="71"/>
        <v>229.60000000000582</v>
      </c>
    </row>
    <row r="2671" spans="1:23" ht="15">
      <c r="A2671" s="28" t="s">
        <v>1032</v>
      </c>
      <c r="B2671" s="294" t="s">
        <v>2256</v>
      </c>
      <c r="C2671" s="3"/>
      <c r="D2671" s="3"/>
      <c r="E2671" s="9" t="s">
        <v>284</v>
      </c>
      <c r="F2671" s="9" t="s">
        <v>284</v>
      </c>
      <c r="G2671" s="9" t="s">
        <v>284</v>
      </c>
      <c r="H2671" s="9" t="s">
        <v>284</v>
      </c>
      <c r="I2671" s="9">
        <v>0</v>
      </c>
      <c r="J2671" s="9" t="s">
        <v>284</v>
      </c>
      <c r="K2671" s="9">
        <v>219.50000000000364</v>
      </c>
      <c r="M2671" s="72">
        <f t="shared" si="71"/>
        <v>219.50000000000364</v>
      </c>
    </row>
    <row r="2672" spans="1:23" ht="15">
      <c r="A2672" s="28" t="s">
        <v>1033</v>
      </c>
      <c r="B2672" s="240" t="s">
        <v>1826</v>
      </c>
      <c r="C2672" s="3"/>
      <c r="D2672" s="3"/>
      <c r="E2672" s="9" t="s">
        <v>284</v>
      </c>
      <c r="F2672" s="9" t="s">
        <v>284</v>
      </c>
      <c r="G2672" s="9" t="s">
        <v>284</v>
      </c>
      <c r="H2672" s="9" t="s">
        <v>284</v>
      </c>
      <c r="I2672" s="9">
        <v>0</v>
      </c>
      <c r="J2672" s="72">
        <v>160.59999999999491</v>
      </c>
      <c r="K2672" s="9" t="s">
        <v>284</v>
      </c>
      <c r="L2672" s="54"/>
      <c r="M2672" s="72">
        <f t="shared" si="71"/>
        <v>160.59999999999491</v>
      </c>
    </row>
    <row r="2673" spans="1:23" ht="15">
      <c r="A2673" s="28" t="s">
        <v>1034</v>
      </c>
      <c r="B2673" s="235" t="s">
        <v>1821</v>
      </c>
      <c r="C2673" s="3"/>
      <c r="D2673" s="3"/>
      <c r="E2673" s="9" t="s">
        <v>284</v>
      </c>
      <c r="F2673" s="9" t="s">
        <v>284</v>
      </c>
      <c r="G2673" s="9" t="s">
        <v>284</v>
      </c>
      <c r="H2673" s="9" t="s">
        <v>284</v>
      </c>
      <c r="I2673" s="9">
        <v>0</v>
      </c>
      <c r="J2673" s="9" t="s">
        <v>284</v>
      </c>
      <c r="K2673" s="9" t="s">
        <v>284</v>
      </c>
      <c r="L2673" s="74"/>
      <c r="M2673" s="72">
        <f t="shared" si="71"/>
        <v>0</v>
      </c>
    </row>
    <row r="2674" spans="1:23" ht="15">
      <c r="A2674" s="28" t="s">
        <v>1035</v>
      </c>
      <c r="B2674" s="240" t="s">
        <v>1832</v>
      </c>
      <c r="C2674" s="3"/>
      <c r="D2674" s="3"/>
      <c r="E2674" s="9" t="s">
        <v>284</v>
      </c>
      <c r="F2674" s="9" t="s">
        <v>284</v>
      </c>
      <c r="G2674" s="9" t="s">
        <v>284</v>
      </c>
      <c r="H2674" s="9" t="s">
        <v>284</v>
      </c>
      <c r="I2674" s="9">
        <v>0</v>
      </c>
      <c r="J2674" s="9" t="s">
        <v>284</v>
      </c>
      <c r="K2674" s="9" t="s">
        <v>284</v>
      </c>
      <c r="L2674" s="74"/>
      <c r="M2674" s="72">
        <f t="shared" si="71"/>
        <v>0</v>
      </c>
    </row>
    <row r="2675" spans="1:23" ht="15">
      <c r="A2675" s="28" t="s">
        <v>1036</v>
      </c>
      <c r="B2675" s="240" t="s">
        <v>1831</v>
      </c>
      <c r="C2675" s="3"/>
      <c r="D2675" s="3"/>
      <c r="E2675" s="9" t="s">
        <v>284</v>
      </c>
      <c r="F2675" s="9" t="s">
        <v>284</v>
      </c>
      <c r="G2675" s="9" t="s">
        <v>284</v>
      </c>
      <c r="H2675" s="9" t="s">
        <v>284</v>
      </c>
      <c r="I2675" s="9">
        <v>0</v>
      </c>
      <c r="J2675" s="9" t="s">
        <v>284</v>
      </c>
      <c r="K2675" s="9" t="s">
        <v>284</v>
      </c>
      <c r="L2675" s="74"/>
      <c r="M2675" s="72">
        <f t="shared" si="71"/>
        <v>0</v>
      </c>
    </row>
    <row r="2676" spans="1:23" ht="15">
      <c r="A2676" s="28" t="s">
        <v>1037</v>
      </c>
      <c r="B2676" s="240" t="s">
        <v>1829</v>
      </c>
      <c r="C2676" s="3"/>
      <c r="D2676" s="3"/>
      <c r="E2676" s="9" t="s">
        <v>284</v>
      </c>
      <c r="F2676" s="9" t="s">
        <v>284</v>
      </c>
      <c r="G2676" s="9" t="s">
        <v>284</v>
      </c>
      <c r="H2676" s="9" t="s">
        <v>284</v>
      </c>
      <c r="I2676" s="9">
        <v>0</v>
      </c>
      <c r="J2676" s="9" t="s">
        <v>284</v>
      </c>
      <c r="K2676" s="9" t="s">
        <v>284</v>
      </c>
      <c r="L2676" s="74"/>
      <c r="M2676" s="72">
        <f t="shared" si="71"/>
        <v>0</v>
      </c>
    </row>
    <row r="2677" spans="1:23" ht="15">
      <c r="A2677" s="28" t="s">
        <v>1038</v>
      </c>
      <c r="B2677" s="240" t="s">
        <v>1857</v>
      </c>
      <c r="C2677" s="3"/>
      <c r="D2677" s="3"/>
      <c r="E2677" s="9" t="s">
        <v>284</v>
      </c>
      <c r="F2677" s="9" t="s">
        <v>284</v>
      </c>
      <c r="G2677" s="9" t="s">
        <v>284</v>
      </c>
      <c r="H2677" s="9" t="s">
        <v>284</v>
      </c>
      <c r="I2677" s="9">
        <v>0</v>
      </c>
      <c r="J2677" s="9" t="s">
        <v>284</v>
      </c>
      <c r="K2677" s="9" t="s">
        <v>284</v>
      </c>
      <c r="L2677" s="74"/>
      <c r="M2677" s="72">
        <f t="shared" si="71"/>
        <v>0</v>
      </c>
    </row>
    <row r="2678" spans="1:23" ht="15">
      <c r="A2678" s="28" t="s">
        <v>3838</v>
      </c>
      <c r="B2678" s="240" t="s">
        <v>1839</v>
      </c>
      <c r="C2678" s="3"/>
      <c r="D2678" s="3"/>
      <c r="E2678" s="9" t="s">
        <v>284</v>
      </c>
      <c r="F2678" s="9" t="s">
        <v>284</v>
      </c>
      <c r="G2678" s="9" t="s">
        <v>284</v>
      </c>
      <c r="H2678" s="9" t="s">
        <v>284</v>
      </c>
      <c r="I2678" s="9">
        <v>0</v>
      </c>
      <c r="J2678" s="9" t="s">
        <v>284</v>
      </c>
      <c r="K2678" s="9" t="s">
        <v>284</v>
      </c>
      <c r="M2678" s="72">
        <f t="shared" si="71"/>
        <v>0</v>
      </c>
    </row>
    <row r="2679" spans="1:23" ht="15">
      <c r="A2679" s="28"/>
      <c r="B2679" s="28"/>
      <c r="E2679" s="9"/>
      <c r="F2679" s="9"/>
      <c r="G2679" s="9"/>
      <c r="H2679" s="72"/>
      <c r="L2679" s="74"/>
      <c r="M2679" s="72"/>
    </row>
    <row r="2680" spans="1:23" ht="15">
      <c r="A2680" s="28"/>
      <c r="B2680" s="68"/>
      <c r="E2680" s="9"/>
      <c r="L2680" s="74"/>
    </row>
    <row r="2681" spans="1:23" ht="15">
      <c r="A2681" s="28"/>
      <c r="B2681" s="68"/>
      <c r="E2681" s="9"/>
      <c r="L2681" s="74"/>
    </row>
    <row r="2682" spans="1:23" ht="25.5">
      <c r="A2682" s="23" t="s">
        <v>208</v>
      </c>
      <c r="L2682" s="74"/>
    </row>
    <row r="2683" spans="1:23">
      <c r="L2683" s="74"/>
    </row>
    <row r="2684" spans="1:23" ht="15">
      <c r="A2684" s="40"/>
      <c r="B2684" s="40"/>
      <c r="C2684" s="40"/>
      <c r="D2684" s="40"/>
      <c r="E2684" s="66">
        <v>2016</v>
      </c>
      <c r="F2684" s="66">
        <v>2017</v>
      </c>
      <c r="G2684" s="66">
        <v>2018</v>
      </c>
      <c r="H2684" s="66">
        <v>2019</v>
      </c>
      <c r="I2684" s="66">
        <v>2020</v>
      </c>
      <c r="J2684" s="66">
        <v>2021</v>
      </c>
      <c r="K2684" s="66">
        <v>2022</v>
      </c>
      <c r="L2684" s="74"/>
      <c r="M2684" s="75" t="s">
        <v>40</v>
      </c>
    </row>
    <row r="2685" spans="1:23" ht="15">
      <c r="A2685" s="28" t="s">
        <v>0</v>
      </c>
      <c r="B2685" s="68" t="s">
        <v>31</v>
      </c>
      <c r="E2685" s="227">
        <v>3417.5</v>
      </c>
      <c r="F2685" s="222">
        <v>3795.9</v>
      </c>
      <c r="G2685" s="223">
        <v>4469.3</v>
      </c>
      <c r="H2685" s="227">
        <v>4053.3999999999942</v>
      </c>
      <c r="I2685" s="223">
        <v>4773.100000000004</v>
      </c>
      <c r="J2685" s="9">
        <v>3091.0999999999931</v>
      </c>
      <c r="K2685" s="9">
        <v>4218.3000000000593</v>
      </c>
      <c r="M2685" s="72">
        <f t="shared" ref="M2685:M2716" si="72">SUM(E2685:K2685)</f>
        <v>27818.600000000049</v>
      </c>
      <c r="O2685" t="s">
        <v>2011</v>
      </c>
      <c r="R2685" t="s">
        <v>1391</v>
      </c>
      <c r="S2685" s="294"/>
      <c r="T2685" s="68"/>
      <c r="U2685" s="478"/>
      <c r="V2685" s="68"/>
      <c r="W2685" s="68"/>
    </row>
    <row r="2686" spans="1:23" ht="15">
      <c r="A2686" s="28" t="s">
        <v>2</v>
      </c>
      <c r="B2686" s="68" t="s">
        <v>21</v>
      </c>
      <c r="E2686" s="227">
        <v>3493.2</v>
      </c>
      <c r="F2686" s="227">
        <v>3272.4</v>
      </c>
      <c r="G2686" s="227">
        <v>4117.7</v>
      </c>
      <c r="H2686" s="9">
        <v>3242.4000000000069</v>
      </c>
      <c r="I2686" s="9">
        <v>4198.3999999999996</v>
      </c>
      <c r="J2686" s="227">
        <v>3903.5000000000346</v>
      </c>
      <c r="K2686" s="227">
        <v>4574.4999999999527</v>
      </c>
      <c r="M2686" s="72">
        <f t="shared" si="72"/>
        <v>26802.099999999995</v>
      </c>
      <c r="O2686" t="s">
        <v>4483</v>
      </c>
      <c r="R2686" s="21" t="s">
        <v>1391</v>
      </c>
      <c r="S2686" s="248"/>
      <c r="T2686" s="68"/>
      <c r="U2686" s="478"/>
      <c r="V2686" s="68"/>
      <c r="W2686" s="68"/>
    </row>
    <row r="2687" spans="1:23" ht="15">
      <c r="A2687" s="28" t="s">
        <v>3</v>
      </c>
      <c r="B2687" s="68" t="s">
        <v>17</v>
      </c>
      <c r="E2687" s="9">
        <v>3291.3</v>
      </c>
      <c r="F2687" s="227">
        <v>3596.1</v>
      </c>
      <c r="G2687" s="227">
        <v>4383.2</v>
      </c>
      <c r="H2687" s="9">
        <v>3079.700000000008</v>
      </c>
      <c r="I2687" s="9">
        <v>4041.8999999999978</v>
      </c>
      <c r="J2687" s="9">
        <v>3310.4000000000324</v>
      </c>
      <c r="K2687" s="224">
        <v>4962.6000000000167</v>
      </c>
      <c r="M2687" s="72">
        <f t="shared" si="72"/>
        <v>26665.200000000052</v>
      </c>
      <c r="O2687" t="s">
        <v>4467</v>
      </c>
      <c r="R2687" s="21" t="s">
        <v>1986</v>
      </c>
      <c r="S2687" s="68"/>
      <c r="T2687" s="68"/>
      <c r="U2687" s="479"/>
      <c r="V2687" s="68"/>
      <c r="W2687" s="68"/>
    </row>
    <row r="2688" spans="1:23" ht="15">
      <c r="A2688" s="28" t="s">
        <v>5</v>
      </c>
      <c r="B2688" s="68" t="s">
        <v>11</v>
      </c>
      <c r="E2688" s="224">
        <v>4519.8</v>
      </c>
      <c r="F2688" s="227">
        <v>3699.8</v>
      </c>
      <c r="G2688" s="9">
        <v>3339.2</v>
      </c>
      <c r="H2688" s="9">
        <v>3439.5000000000055</v>
      </c>
      <c r="I2688" s="9">
        <v>3255.3000000000038</v>
      </c>
      <c r="J2688" s="227">
        <v>3790.8000000000629</v>
      </c>
      <c r="K2688" s="9">
        <v>3688.0000000000273</v>
      </c>
      <c r="M2688" s="72">
        <f t="shared" si="72"/>
        <v>25732.400000000103</v>
      </c>
      <c r="O2688" t="s">
        <v>3821</v>
      </c>
      <c r="R2688" t="s">
        <v>1986</v>
      </c>
      <c r="S2688" s="294"/>
      <c r="T2688" s="68"/>
      <c r="U2688" s="478"/>
      <c r="V2688" s="68"/>
      <c r="W2688" s="68"/>
    </row>
    <row r="2689" spans="1:23" ht="15">
      <c r="A2689" s="28" t="s">
        <v>7</v>
      </c>
      <c r="B2689" s="68" t="s">
        <v>25</v>
      </c>
      <c r="E2689" s="222">
        <v>4141.1000000000004</v>
      </c>
      <c r="F2689" s="9">
        <v>2665.75</v>
      </c>
      <c r="G2689" s="9">
        <v>3838.3</v>
      </c>
      <c r="H2689" s="9">
        <v>3405.7999999999993</v>
      </c>
      <c r="I2689" s="227">
        <v>4429.449999999998</v>
      </c>
      <c r="J2689" s="9">
        <v>2688.9000000000015</v>
      </c>
      <c r="K2689" s="9">
        <v>4559.7000000001171</v>
      </c>
      <c r="M2689" s="72">
        <f t="shared" si="72"/>
        <v>25729.000000000116</v>
      </c>
      <c r="O2689" t="s">
        <v>339</v>
      </c>
      <c r="S2689" s="248"/>
      <c r="T2689" s="68"/>
      <c r="U2689" s="478"/>
      <c r="V2689" s="68"/>
      <c r="W2689" s="68"/>
    </row>
    <row r="2690" spans="1:23" ht="15">
      <c r="A2690" s="28" t="s">
        <v>8</v>
      </c>
      <c r="B2690" s="68" t="s">
        <v>9</v>
      </c>
      <c r="E2690" s="9">
        <v>3276.6</v>
      </c>
      <c r="F2690" s="224">
        <v>3841.4</v>
      </c>
      <c r="G2690" s="9">
        <v>3640.6</v>
      </c>
      <c r="H2690" s="9">
        <v>3157.399999999996</v>
      </c>
      <c r="I2690" s="9">
        <v>4076.2999999999993</v>
      </c>
      <c r="J2690" s="227">
        <v>3678.8000000001521</v>
      </c>
      <c r="K2690" s="9">
        <v>3467.4999999999509</v>
      </c>
      <c r="M2690" s="72">
        <f t="shared" si="72"/>
        <v>25138.6000000001</v>
      </c>
      <c r="O2690" t="s">
        <v>307</v>
      </c>
      <c r="R2690" t="s">
        <v>1986</v>
      </c>
      <c r="S2690" s="248"/>
      <c r="T2690" s="68"/>
      <c r="U2690" s="478"/>
      <c r="V2690" s="68"/>
      <c r="W2690" s="68"/>
    </row>
    <row r="2691" spans="1:23" ht="15">
      <c r="A2691" s="28" t="s">
        <v>10</v>
      </c>
      <c r="B2691" s="68" t="s">
        <v>33</v>
      </c>
      <c r="E2691" s="9">
        <v>2950.4</v>
      </c>
      <c r="F2691" s="9">
        <v>3183.1</v>
      </c>
      <c r="G2691" s="9">
        <v>3171.5</v>
      </c>
      <c r="H2691" s="9">
        <v>3137.4999999999982</v>
      </c>
      <c r="I2691" s="9">
        <v>3674.5999999999949</v>
      </c>
      <c r="J2691" s="222">
        <v>4163.2999999999975</v>
      </c>
      <c r="K2691" s="227">
        <v>4629.5999999999967</v>
      </c>
      <c r="M2691" s="72">
        <f t="shared" si="72"/>
        <v>24909.999999999985</v>
      </c>
      <c r="O2691" t="s">
        <v>339</v>
      </c>
      <c r="S2691" s="294"/>
      <c r="T2691" s="68"/>
      <c r="U2691" s="478"/>
      <c r="V2691" s="68"/>
      <c r="W2691" s="68"/>
    </row>
    <row r="2692" spans="1:23" ht="15">
      <c r="A2692" s="28" t="s">
        <v>12</v>
      </c>
      <c r="B2692" s="68" t="s">
        <v>37</v>
      </c>
      <c r="E2692" s="227">
        <v>3453.2</v>
      </c>
      <c r="F2692" s="9">
        <v>2382.5</v>
      </c>
      <c r="G2692" s="227">
        <v>4128.8</v>
      </c>
      <c r="H2692" s="227">
        <v>3955.0000000000055</v>
      </c>
      <c r="I2692" s="9">
        <v>3362.1000000000004</v>
      </c>
      <c r="J2692" s="9">
        <v>3132.4000000000106</v>
      </c>
      <c r="K2692" s="9">
        <v>3815.3999999999378</v>
      </c>
      <c r="M2692" s="72">
        <f t="shared" si="72"/>
        <v>24229.399999999951</v>
      </c>
      <c r="O2692" t="s">
        <v>376</v>
      </c>
      <c r="S2692" s="294"/>
      <c r="T2692" s="68"/>
      <c r="U2692" s="478"/>
      <c r="V2692" s="68"/>
      <c r="W2692" s="68"/>
    </row>
    <row r="2693" spans="1:23" ht="15">
      <c r="A2693" s="28" t="s">
        <v>14</v>
      </c>
      <c r="B2693" s="68" t="s">
        <v>39</v>
      </c>
      <c r="E2693" s="227">
        <v>3409.5</v>
      </c>
      <c r="F2693" s="9">
        <v>3179</v>
      </c>
      <c r="G2693" s="9">
        <v>3442.9</v>
      </c>
      <c r="H2693" s="222">
        <v>4083.7999999999975</v>
      </c>
      <c r="I2693" s="9">
        <v>3365.6000000000022</v>
      </c>
      <c r="J2693" s="9">
        <v>3585.8999999999924</v>
      </c>
      <c r="K2693" s="9">
        <v>2672.700000000139</v>
      </c>
      <c r="M2693" s="72">
        <f t="shared" si="72"/>
        <v>23739.400000000129</v>
      </c>
      <c r="O2693" t="s">
        <v>312</v>
      </c>
      <c r="S2693" s="294"/>
      <c r="T2693" s="68"/>
      <c r="U2693" s="478"/>
      <c r="V2693" s="68"/>
      <c r="W2693" s="68"/>
    </row>
    <row r="2694" spans="1:23" ht="15">
      <c r="A2694" s="28" t="s">
        <v>16</v>
      </c>
      <c r="B2694" s="68" t="s">
        <v>23</v>
      </c>
      <c r="E2694" s="227">
        <v>3586.35</v>
      </c>
      <c r="F2694" s="9">
        <v>2035.8</v>
      </c>
      <c r="G2694" s="9">
        <v>2828.4</v>
      </c>
      <c r="H2694" s="227">
        <v>4044.6999999999989</v>
      </c>
      <c r="I2694" s="9">
        <v>3986.8500000000049</v>
      </c>
      <c r="J2694" s="9">
        <v>2993.1500000000415</v>
      </c>
      <c r="K2694" s="9">
        <v>3651.8499999999622</v>
      </c>
      <c r="M2694" s="72">
        <f t="shared" si="72"/>
        <v>23127.100000000006</v>
      </c>
      <c r="O2694" t="s">
        <v>317</v>
      </c>
      <c r="S2694" s="248"/>
      <c r="T2694" s="68"/>
      <c r="U2694" s="479"/>
      <c r="V2694" s="68"/>
      <c r="W2694" s="68"/>
    </row>
    <row r="2695" spans="1:23" ht="15">
      <c r="A2695" s="28" t="s">
        <v>18</v>
      </c>
      <c r="B2695" s="68" t="s">
        <v>143</v>
      </c>
      <c r="E2695" s="9" t="s">
        <v>284</v>
      </c>
      <c r="F2695" s="9">
        <v>3172.4</v>
      </c>
      <c r="G2695" s="9">
        <v>3867</v>
      </c>
      <c r="H2695" s="9">
        <v>3457.3000000000011</v>
      </c>
      <c r="I2695" s="9">
        <v>3427.4999999999982</v>
      </c>
      <c r="J2695" s="224">
        <v>4336.9000000000487</v>
      </c>
      <c r="K2695" s="223">
        <v>4798.4000000000378</v>
      </c>
      <c r="M2695" s="72">
        <f t="shared" si="72"/>
        <v>23059.500000000087</v>
      </c>
      <c r="O2695" t="s">
        <v>377</v>
      </c>
      <c r="R2695" s="21" t="s">
        <v>1986</v>
      </c>
      <c r="S2695" s="68"/>
      <c r="T2695" s="68"/>
      <c r="U2695" s="478"/>
      <c r="V2695" s="68"/>
      <c r="W2695" s="68"/>
    </row>
    <row r="2696" spans="1:23" ht="15">
      <c r="A2696" s="28" t="s">
        <v>20</v>
      </c>
      <c r="B2696" s="68" t="s">
        <v>15</v>
      </c>
      <c r="E2696" s="227">
        <v>3643.5</v>
      </c>
      <c r="F2696" s="9">
        <v>3065.75</v>
      </c>
      <c r="G2696" s="9">
        <v>3017.6</v>
      </c>
      <c r="H2696" s="9">
        <v>2976.7999999999975</v>
      </c>
      <c r="I2696" s="227">
        <v>4530.5999999999976</v>
      </c>
      <c r="J2696" s="9">
        <v>2938.3999999999596</v>
      </c>
      <c r="K2696" s="9">
        <v>2816.5999999999985</v>
      </c>
      <c r="M2696" s="72">
        <f t="shared" si="72"/>
        <v>22989.249999999956</v>
      </c>
      <c r="O2696" t="s">
        <v>346</v>
      </c>
      <c r="S2696" s="294"/>
      <c r="T2696" s="68"/>
      <c r="U2696" s="478"/>
      <c r="V2696" s="68"/>
      <c r="W2696" s="68"/>
    </row>
    <row r="2697" spans="1:23" ht="15">
      <c r="A2697" s="28" t="s">
        <v>22</v>
      </c>
      <c r="B2697" s="68" t="s">
        <v>13</v>
      </c>
      <c r="E2697" s="9">
        <v>2906.8</v>
      </c>
      <c r="F2697" s="9">
        <v>2911.55</v>
      </c>
      <c r="G2697" s="9">
        <v>3733</v>
      </c>
      <c r="H2697" s="9">
        <v>3368.7999999999956</v>
      </c>
      <c r="I2697" s="9">
        <v>3312.3000000000038</v>
      </c>
      <c r="J2697" s="9">
        <v>2971.2499999999545</v>
      </c>
      <c r="K2697" s="9">
        <v>3513.8000000000466</v>
      </c>
      <c r="M2697" s="72">
        <f t="shared" si="72"/>
        <v>22717.5</v>
      </c>
      <c r="S2697" s="68"/>
      <c r="T2697" s="68"/>
      <c r="U2697" s="478"/>
      <c r="V2697" s="68"/>
      <c r="W2697" s="68"/>
    </row>
    <row r="2698" spans="1:23" ht="15">
      <c r="A2698" s="28" t="s">
        <v>24</v>
      </c>
      <c r="B2698" s="68" t="s">
        <v>142</v>
      </c>
      <c r="E2698" s="9" t="s">
        <v>284</v>
      </c>
      <c r="F2698" s="227">
        <v>3265.4</v>
      </c>
      <c r="G2698" s="227">
        <v>4294.7</v>
      </c>
      <c r="H2698" s="227">
        <v>3906.6999999999971</v>
      </c>
      <c r="I2698" s="9">
        <v>3890.9999999999973</v>
      </c>
      <c r="J2698" s="9">
        <v>3253.0999999999713</v>
      </c>
      <c r="K2698" s="9">
        <v>3792.9000000000306</v>
      </c>
      <c r="M2698" s="72">
        <f t="shared" si="72"/>
        <v>22403.799999999996</v>
      </c>
      <c r="O2698" t="s">
        <v>1392</v>
      </c>
      <c r="S2698" s="294"/>
      <c r="T2698" s="68"/>
      <c r="U2698" s="479"/>
      <c r="V2698" s="68"/>
      <c r="W2698" s="68"/>
    </row>
    <row r="2699" spans="1:23" ht="15">
      <c r="A2699" s="28" t="s">
        <v>26</v>
      </c>
      <c r="B2699" s="68" t="s">
        <v>27</v>
      </c>
      <c r="E2699" s="223">
        <v>4024.7</v>
      </c>
      <c r="F2699" s="9">
        <v>2880.8</v>
      </c>
      <c r="G2699" s="9">
        <v>3461.4</v>
      </c>
      <c r="H2699" s="9">
        <v>2908.299999999992</v>
      </c>
      <c r="I2699" s="9">
        <v>3232.7999999999993</v>
      </c>
      <c r="J2699" s="9">
        <v>2913.4999999999563</v>
      </c>
      <c r="K2699" s="9">
        <v>2843.0500000000338</v>
      </c>
      <c r="M2699" s="72">
        <f t="shared" si="72"/>
        <v>22264.549999999981</v>
      </c>
      <c r="O2699" t="s">
        <v>288</v>
      </c>
      <c r="S2699" s="68"/>
      <c r="T2699" s="68"/>
      <c r="U2699" s="478"/>
      <c r="V2699" s="68"/>
      <c r="W2699" s="68"/>
    </row>
    <row r="2700" spans="1:23" ht="15">
      <c r="A2700" s="28" t="s">
        <v>28</v>
      </c>
      <c r="B2700" s="68" t="s">
        <v>141</v>
      </c>
      <c r="E2700" s="9" t="s">
        <v>284</v>
      </c>
      <c r="F2700" s="9">
        <v>2312.75</v>
      </c>
      <c r="G2700" s="222">
        <v>4571.5</v>
      </c>
      <c r="H2700" s="9">
        <v>3344.9000000000033</v>
      </c>
      <c r="I2700" s="9">
        <v>4076.2999999999965</v>
      </c>
      <c r="J2700" s="9">
        <v>3370.0999999999713</v>
      </c>
      <c r="K2700" s="9">
        <v>3786.1999999999935</v>
      </c>
      <c r="M2700" s="72">
        <f t="shared" si="72"/>
        <v>21461.749999999967</v>
      </c>
      <c r="O2700" t="s">
        <v>306</v>
      </c>
      <c r="S2700" s="294"/>
      <c r="T2700" s="68"/>
      <c r="U2700" s="479"/>
      <c r="V2700" s="68"/>
      <c r="W2700" s="68"/>
    </row>
    <row r="2701" spans="1:23" ht="15">
      <c r="A2701" s="28" t="s">
        <v>30</v>
      </c>
      <c r="B2701" s="68" t="s">
        <v>19</v>
      </c>
      <c r="E2701" s="9">
        <v>3214.4</v>
      </c>
      <c r="F2701" s="223">
        <v>3783.9</v>
      </c>
      <c r="G2701" s="224">
        <v>4923.3999999999996</v>
      </c>
      <c r="H2701" s="9">
        <v>3475.3000000000011</v>
      </c>
      <c r="I2701" s="9">
        <v>2871.9000000000005</v>
      </c>
      <c r="J2701" s="9">
        <v>3142.3999999999887</v>
      </c>
      <c r="K2701" s="9" t="s">
        <v>284</v>
      </c>
      <c r="M2701" s="72">
        <f t="shared" si="72"/>
        <v>21411.299999999988</v>
      </c>
      <c r="O2701" t="s">
        <v>377</v>
      </c>
      <c r="R2701" t="s">
        <v>1986</v>
      </c>
      <c r="S2701" s="68"/>
      <c r="T2701" s="68"/>
      <c r="U2701" s="478"/>
      <c r="V2701" s="68"/>
      <c r="W2701" s="68"/>
    </row>
    <row r="2702" spans="1:23" ht="15">
      <c r="A2702" s="28" t="s">
        <v>32</v>
      </c>
      <c r="B2702" s="68" t="s">
        <v>1</v>
      </c>
      <c r="E2702" s="9">
        <v>3316.9</v>
      </c>
      <c r="F2702" s="227">
        <v>3207.5</v>
      </c>
      <c r="G2702" s="9">
        <v>2588</v>
      </c>
      <c r="H2702" s="9">
        <v>2560.3999999999942</v>
      </c>
      <c r="I2702" s="9">
        <v>2527.8999999999996</v>
      </c>
      <c r="J2702" s="9">
        <v>2744.5999999999003</v>
      </c>
      <c r="K2702" s="9">
        <v>3823.9999999999727</v>
      </c>
      <c r="M2702" s="72">
        <f t="shared" si="72"/>
        <v>20769.299999999865</v>
      </c>
      <c r="O2702" t="s">
        <v>299</v>
      </c>
      <c r="S2702" s="294"/>
      <c r="T2702" s="68"/>
      <c r="U2702" s="478"/>
      <c r="V2702" s="68"/>
      <c r="W2702" s="68"/>
    </row>
    <row r="2703" spans="1:23" ht="15">
      <c r="A2703" s="28" t="s">
        <v>34</v>
      </c>
      <c r="B2703" s="68" t="s">
        <v>6</v>
      </c>
      <c r="E2703" s="9">
        <v>3051.6</v>
      </c>
      <c r="F2703" s="227">
        <v>3446.35</v>
      </c>
      <c r="G2703" s="9">
        <v>4045.1</v>
      </c>
      <c r="H2703" s="9">
        <v>3370.3500000000004</v>
      </c>
      <c r="I2703" s="9">
        <v>3683.7999999999993</v>
      </c>
      <c r="J2703" s="9">
        <v>3003.2999999999738</v>
      </c>
      <c r="K2703" s="9" t="s">
        <v>284</v>
      </c>
      <c r="M2703" s="72">
        <f t="shared" si="72"/>
        <v>20600.499999999971</v>
      </c>
      <c r="O2703" t="s">
        <v>298</v>
      </c>
      <c r="S2703" s="294"/>
      <c r="T2703" s="68"/>
      <c r="U2703" s="478"/>
      <c r="V2703" s="68"/>
      <c r="W2703" s="68"/>
    </row>
    <row r="2704" spans="1:23" ht="15">
      <c r="A2704" s="28" t="s">
        <v>36</v>
      </c>
      <c r="B2704" s="68" t="s">
        <v>144</v>
      </c>
      <c r="E2704" s="9" t="s">
        <v>284</v>
      </c>
      <c r="F2704" s="9">
        <v>3075.25</v>
      </c>
      <c r="G2704" s="227">
        <v>4156.2</v>
      </c>
      <c r="H2704" s="9">
        <v>2883.1000000000022</v>
      </c>
      <c r="I2704" s="9">
        <v>3701.2000000000025</v>
      </c>
      <c r="J2704" s="9">
        <v>3614.7999999999683</v>
      </c>
      <c r="K2704" s="9">
        <v>3081.2500000000273</v>
      </c>
      <c r="M2704" s="72">
        <f t="shared" si="72"/>
        <v>20511.800000000003</v>
      </c>
      <c r="O2704" t="s">
        <v>293</v>
      </c>
      <c r="S2704" s="294"/>
      <c r="T2704" s="68"/>
      <c r="U2704" s="479"/>
      <c r="V2704" s="68"/>
      <c r="W2704" s="68"/>
    </row>
    <row r="2705" spans="1:23" ht="15">
      <c r="A2705" s="28" t="s">
        <v>38</v>
      </c>
      <c r="B2705" s="68" t="s">
        <v>154</v>
      </c>
      <c r="E2705" s="9" t="s">
        <v>284</v>
      </c>
      <c r="F2705" s="9" t="s">
        <v>284</v>
      </c>
      <c r="G2705" s="9">
        <v>3606.3</v>
      </c>
      <c r="H2705" s="223">
        <v>4080.2000000000007</v>
      </c>
      <c r="I2705" s="222">
        <v>4964.800000000002</v>
      </c>
      <c r="J2705" s="227">
        <v>3850.0999999999312</v>
      </c>
      <c r="K2705" s="9">
        <v>3890.899999999976</v>
      </c>
      <c r="M2705" s="72">
        <f t="shared" si="72"/>
        <v>20392.299999999912</v>
      </c>
      <c r="O2705" t="s">
        <v>1919</v>
      </c>
      <c r="S2705" s="248"/>
      <c r="T2705" s="68"/>
      <c r="U2705" s="478"/>
      <c r="V2705" s="68"/>
      <c r="W2705" s="68"/>
    </row>
    <row r="2706" spans="1:23" ht="15">
      <c r="A2706" s="28" t="s">
        <v>145</v>
      </c>
      <c r="B2706" s="68" t="s">
        <v>155</v>
      </c>
      <c r="E2706" s="9" t="s">
        <v>284</v>
      </c>
      <c r="F2706" s="9" t="s">
        <v>284</v>
      </c>
      <c r="G2706" s="9">
        <v>3559.1</v>
      </c>
      <c r="H2706" s="9">
        <v>2935.700000000008</v>
      </c>
      <c r="I2706" s="224">
        <v>5145.1999999999971</v>
      </c>
      <c r="J2706" s="9">
        <v>3172.0000000000273</v>
      </c>
      <c r="K2706" s="9">
        <v>3415.5999999999294</v>
      </c>
      <c r="M2706" s="72">
        <f t="shared" si="72"/>
        <v>18227.599999999962</v>
      </c>
      <c r="O2706" t="s">
        <v>287</v>
      </c>
      <c r="R2706" s="21" t="s">
        <v>1986</v>
      </c>
      <c r="S2706" s="68"/>
      <c r="T2706" s="68"/>
      <c r="U2706" s="479"/>
      <c r="V2706" s="68"/>
      <c r="W2706" s="68"/>
    </row>
    <row r="2707" spans="1:23" ht="15">
      <c r="A2707" s="28" t="s">
        <v>146</v>
      </c>
      <c r="B2707" s="68" t="s">
        <v>153</v>
      </c>
      <c r="E2707" s="9" t="s">
        <v>284</v>
      </c>
      <c r="F2707" s="9" t="s">
        <v>284</v>
      </c>
      <c r="G2707" s="9">
        <v>2759</v>
      </c>
      <c r="H2707" s="224">
        <v>4199.1000000000004</v>
      </c>
      <c r="I2707" s="9">
        <v>4205.9999999999982</v>
      </c>
      <c r="J2707" s="9">
        <v>2726.4999999999745</v>
      </c>
      <c r="K2707" s="9">
        <v>3975.5000000000327</v>
      </c>
      <c r="M2707" s="72">
        <f t="shared" si="72"/>
        <v>17866.100000000006</v>
      </c>
      <c r="O2707" t="s">
        <v>287</v>
      </c>
      <c r="R2707" t="s">
        <v>1986</v>
      </c>
      <c r="S2707" s="294"/>
      <c r="T2707" s="68"/>
      <c r="U2707" s="478"/>
      <c r="V2707" s="68"/>
      <c r="W2707" s="68"/>
    </row>
    <row r="2708" spans="1:23" ht="15">
      <c r="A2708" s="28" t="s">
        <v>147</v>
      </c>
      <c r="B2708" s="68" t="s">
        <v>817</v>
      </c>
      <c r="E2708" s="9" t="s">
        <v>284</v>
      </c>
      <c r="F2708" s="9" t="s">
        <v>284</v>
      </c>
      <c r="G2708" s="9" t="s">
        <v>284</v>
      </c>
      <c r="H2708" s="227">
        <v>3901.4999999999964</v>
      </c>
      <c r="I2708" s="227">
        <v>4325.7499999999991</v>
      </c>
      <c r="J2708" s="9">
        <v>3407.6000000001131</v>
      </c>
      <c r="K2708" s="9">
        <v>4163.3500000000131</v>
      </c>
      <c r="M2708" s="72">
        <f t="shared" si="72"/>
        <v>15798.200000000123</v>
      </c>
      <c r="O2708" t="s">
        <v>350</v>
      </c>
      <c r="S2708" s="68"/>
      <c r="T2708" s="68"/>
      <c r="U2708" s="478"/>
      <c r="V2708" s="68"/>
      <c r="W2708" s="68"/>
    </row>
    <row r="2709" spans="1:23" ht="15">
      <c r="A2709" s="28" t="s">
        <v>151</v>
      </c>
      <c r="B2709" s="68" t="s">
        <v>35</v>
      </c>
      <c r="E2709" s="227">
        <v>3762.8</v>
      </c>
      <c r="F2709" s="9">
        <v>2518.5500000000002</v>
      </c>
      <c r="G2709" s="9">
        <v>2911.1</v>
      </c>
      <c r="H2709" s="9">
        <v>3110.8000000000011</v>
      </c>
      <c r="I2709" s="9">
        <v>3317.7000000000007</v>
      </c>
      <c r="J2709" s="9" t="s">
        <v>284</v>
      </c>
      <c r="K2709" s="9" t="s">
        <v>284</v>
      </c>
      <c r="L2709" s="74"/>
      <c r="M2709" s="72">
        <f t="shared" si="72"/>
        <v>15620.950000000003</v>
      </c>
      <c r="O2709" t="s">
        <v>289</v>
      </c>
      <c r="S2709" s="294"/>
      <c r="T2709" s="68"/>
      <c r="U2709" s="478"/>
      <c r="V2709" s="68"/>
      <c r="W2709" s="68"/>
    </row>
    <row r="2710" spans="1:23" ht="15">
      <c r="A2710" s="28" t="s">
        <v>157</v>
      </c>
      <c r="B2710" s="28" t="s">
        <v>804</v>
      </c>
      <c r="E2710" s="9" t="s">
        <v>284</v>
      </c>
      <c r="F2710" s="9" t="s">
        <v>284</v>
      </c>
      <c r="G2710" s="9" t="s">
        <v>284</v>
      </c>
      <c r="H2710" s="227">
        <v>3982.0999999999985</v>
      </c>
      <c r="I2710" s="227">
        <v>4282.4999999999973</v>
      </c>
      <c r="J2710" s="9">
        <v>3591.0999999999258</v>
      </c>
      <c r="K2710" s="9">
        <v>3762.499999999889</v>
      </c>
      <c r="M2710" s="72">
        <f t="shared" si="72"/>
        <v>15618.19999999981</v>
      </c>
      <c r="O2710" t="s">
        <v>337</v>
      </c>
      <c r="S2710" s="68"/>
      <c r="T2710" s="68"/>
      <c r="U2710" s="478"/>
      <c r="V2710" s="68"/>
      <c r="W2710" s="68"/>
    </row>
    <row r="2711" spans="1:23" ht="15">
      <c r="A2711" s="28" t="s">
        <v>159</v>
      </c>
      <c r="B2711" s="68" t="s">
        <v>824</v>
      </c>
      <c r="E2711" s="9" t="s">
        <v>284</v>
      </c>
      <c r="F2711" s="9" t="s">
        <v>284</v>
      </c>
      <c r="G2711" s="9" t="s">
        <v>284</v>
      </c>
      <c r="H2711" s="9">
        <v>2923.8999999999978</v>
      </c>
      <c r="I2711" s="9">
        <v>3818.9999999999991</v>
      </c>
      <c r="J2711" s="223">
        <v>4028.1000000000622</v>
      </c>
      <c r="K2711" s="222">
        <v>4841.3999999999651</v>
      </c>
      <c r="M2711" s="72">
        <f t="shared" si="72"/>
        <v>15612.400000000023</v>
      </c>
      <c r="O2711" t="s">
        <v>308</v>
      </c>
      <c r="S2711" s="294"/>
      <c r="T2711" s="68"/>
      <c r="U2711" s="478"/>
      <c r="V2711" s="68"/>
      <c r="W2711" s="68"/>
    </row>
    <row r="2712" spans="1:23" ht="15">
      <c r="A2712" s="28" t="s">
        <v>160</v>
      </c>
      <c r="B2712" s="68" t="s">
        <v>156</v>
      </c>
      <c r="E2712" s="9" t="s">
        <v>284</v>
      </c>
      <c r="F2712" s="9" t="s">
        <v>284</v>
      </c>
      <c r="G2712" s="227">
        <v>4156.3</v>
      </c>
      <c r="H2712" s="9">
        <v>2364.5999999999949</v>
      </c>
      <c r="I2712" s="9">
        <v>2804.1000000000013</v>
      </c>
      <c r="J2712" s="9">
        <v>3401.9000000001452</v>
      </c>
      <c r="K2712" s="9">
        <v>2872.2499999999782</v>
      </c>
      <c r="M2712" s="72">
        <f t="shared" si="72"/>
        <v>15599.15000000012</v>
      </c>
      <c r="O2712" t="s">
        <v>298</v>
      </c>
      <c r="S2712" s="294"/>
      <c r="T2712" s="68"/>
      <c r="U2712" s="478"/>
      <c r="V2712" s="68"/>
      <c r="W2712" s="68"/>
    </row>
    <row r="2713" spans="1:23" ht="15">
      <c r="A2713" s="28" t="s">
        <v>161</v>
      </c>
      <c r="B2713" s="68" t="s">
        <v>833</v>
      </c>
      <c r="E2713" s="9" t="s">
        <v>284</v>
      </c>
      <c r="F2713" s="9" t="s">
        <v>284</v>
      </c>
      <c r="G2713" s="9" t="s">
        <v>284</v>
      </c>
      <c r="H2713" s="227">
        <v>3987.6000000000022</v>
      </c>
      <c r="I2713" s="9">
        <v>3683.3000000000011</v>
      </c>
      <c r="J2713" s="9">
        <v>3168.3999999999669</v>
      </c>
      <c r="K2713" s="227">
        <v>4624.7999999999683</v>
      </c>
      <c r="M2713" s="72">
        <f t="shared" si="72"/>
        <v>15464.099999999939</v>
      </c>
      <c r="O2713" t="s">
        <v>322</v>
      </c>
      <c r="S2713" s="294"/>
      <c r="T2713" s="68"/>
      <c r="U2713" s="478"/>
      <c r="V2713" s="68"/>
      <c r="W2713" s="68"/>
    </row>
    <row r="2714" spans="1:23" ht="15">
      <c r="A2714" s="28" t="s">
        <v>163</v>
      </c>
      <c r="B2714" s="68" t="s">
        <v>850</v>
      </c>
      <c r="E2714" s="9" t="s">
        <v>284</v>
      </c>
      <c r="F2714" s="9" t="s">
        <v>284</v>
      </c>
      <c r="G2714" s="9" t="s">
        <v>284</v>
      </c>
      <c r="H2714" s="9">
        <v>3523.3999999999942</v>
      </c>
      <c r="I2714" s="9">
        <v>3866.8000000000029</v>
      </c>
      <c r="J2714" s="227">
        <v>3709.7000000000007</v>
      </c>
      <c r="K2714" s="9">
        <v>4194.4000000001415</v>
      </c>
      <c r="M2714" s="72">
        <f t="shared" si="72"/>
        <v>15294.300000000139</v>
      </c>
      <c r="O2714" t="s">
        <v>293</v>
      </c>
      <c r="S2714" s="68"/>
      <c r="T2714" s="68"/>
      <c r="U2714" s="478"/>
      <c r="V2714" s="68"/>
      <c r="W2714" s="68"/>
    </row>
    <row r="2715" spans="1:23" ht="15">
      <c r="A2715" s="28" t="s">
        <v>280</v>
      </c>
      <c r="B2715" s="68" t="s">
        <v>162</v>
      </c>
      <c r="E2715" s="9" t="s">
        <v>284</v>
      </c>
      <c r="F2715" s="9" t="s">
        <v>284</v>
      </c>
      <c r="G2715" s="9">
        <v>3223</v>
      </c>
      <c r="H2715" s="9">
        <v>2948.3999999999996</v>
      </c>
      <c r="I2715" s="9">
        <v>3473.5999999999967</v>
      </c>
      <c r="J2715" s="9">
        <v>2225.8000000000338</v>
      </c>
      <c r="K2715" s="9">
        <v>3358.3999999999887</v>
      </c>
      <c r="M2715" s="72">
        <f t="shared" si="72"/>
        <v>15229.200000000019</v>
      </c>
      <c r="S2715" s="68"/>
      <c r="T2715" s="68"/>
      <c r="U2715" s="478"/>
      <c r="V2715" s="68"/>
      <c r="W2715" s="68"/>
    </row>
    <row r="2716" spans="1:23" ht="15">
      <c r="A2716" s="28" t="s">
        <v>281</v>
      </c>
      <c r="B2716" s="68" t="s">
        <v>820</v>
      </c>
      <c r="E2716" s="9" t="s">
        <v>284</v>
      </c>
      <c r="F2716" s="9" t="s">
        <v>284</v>
      </c>
      <c r="G2716" s="9" t="s">
        <v>284</v>
      </c>
      <c r="H2716" s="9">
        <v>3634.399999999996</v>
      </c>
      <c r="I2716" s="227">
        <v>4564.4000000000015</v>
      </c>
      <c r="J2716" s="9">
        <v>3195.3999999999996</v>
      </c>
      <c r="K2716" s="9">
        <v>3605.2000000000207</v>
      </c>
      <c r="M2716" s="72">
        <f t="shared" si="72"/>
        <v>14999.400000000018</v>
      </c>
      <c r="O2716" t="s">
        <v>289</v>
      </c>
      <c r="S2716" s="248"/>
      <c r="T2716" s="68"/>
      <c r="U2716" s="478"/>
      <c r="V2716" s="68"/>
      <c r="W2716" s="68"/>
    </row>
    <row r="2717" spans="1:23" ht="15">
      <c r="A2717" s="28" t="s">
        <v>282</v>
      </c>
      <c r="B2717" s="68" t="s">
        <v>861</v>
      </c>
      <c r="E2717" s="9" t="s">
        <v>284</v>
      </c>
      <c r="F2717" s="9" t="s">
        <v>284</v>
      </c>
      <c r="G2717" s="9" t="s">
        <v>284</v>
      </c>
      <c r="H2717" s="9">
        <v>3377.1999999999953</v>
      </c>
      <c r="I2717" s="9">
        <v>4006.7500000000018</v>
      </c>
      <c r="J2717" s="9">
        <v>3146.1999999999971</v>
      </c>
      <c r="K2717" s="9">
        <v>4338.2999999999192</v>
      </c>
      <c r="M2717" s="72">
        <f t="shared" ref="M2717:M2748" si="73">SUM(E2717:K2717)</f>
        <v>14868.449999999913</v>
      </c>
      <c r="S2717" s="68"/>
      <c r="T2717" s="68"/>
      <c r="U2717" s="478"/>
      <c r="V2717" s="68"/>
      <c r="W2717" s="68"/>
    </row>
    <row r="2718" spans="1:23" ht="15">
      <c r="A2718" s="28" t="s">
        <v>283</v>
      </c>
      <c r="B2718" s="68" t="s">
        <v>871</v>
      </c>
      <c r="E2718" s="9" t="s">
        <v>284</v>
      </c>
      <c r="F2718" s="9" t="s">
        <v>284</v>
      </c>
      <c r="G2718" s="9" t="s">
        <v>284</v>
      </c>
      <c r="H2718" s="9">
        <v>3274.1999999999953</v>
      </c>
      <c r="I2718" s="227">
        <v>4280.3999999999969</v>
      </c>
      <c r="J2718" s="9">
        <v>2858.9999999999509</v>
      </c>
      <c r="K2718" s="9">
        <v>4293.0999999999985</v>
      </c>
      <c r="M2718" s="72">
        <f t="shared" si="73"/>
        <v>14706.699999999943</v>
      </c>
      <c r="O2718" t="s">
        <v>299</v>
      </c>
      <c r="S2718" s="294"/>
      <c r="T2718" s="68"/>
      <c r="U2718" s="478"/>
      <c r="V2718" s="68"/>
      <c r="W2718" s="68"/>
    </row>
    <row r="2719" spans="1:23" ht="15">
      <c r="A2719" s="28" t="s">
        <v>806</v>
      </c>
      <c r="B2719" s="68" t="s">
        <v>854</v>
      </c>
      <c r="E2719" s="9" t="s">
        <v>284</v>
      </c>
      <c r="F2719" s="9" t="s">
        <v>284</v>
      </c>
      <c r="G2719" s="9" t="s">
        <v>284</v>
      </c>
      <c r="H2719" s="9">
        <v>3159.399999999996</v>
      </c>
      <c r="I2719" s="9">
        <v>3845.4999999999964</v>
      </c>
      <c r="J2719" s="9">
        <v>3333.2000000000189</v>
      </c>
      <c r="K2719" s="9">
        <v>4175.0999999999585</v>
      </c>
      <c r="M2719" s="72">
        <f t="shared" si="73"/>
        <v>14513.19999999997</v>
      </c>
      <c r="S2719" s="68"/>
      <c r="T2719" s="68"/>
      <c r="U2719" s="478"/>
      <c r="V2719" s="68"/>
      <c r="W2719" s="68"/>
    </row>
    <row r="2720" spans="1:23" ht="15">
      <c r="A2720" s="28" t="s">
        <v>807</v>
      </c>
      <c r="B2720" s="68" t="s">
        <v>4</v>
      </c>
      <c r="E2720" s="9">
        <v>2980.85</v>
      </c>
      <c r="F2720" s="9">
        <v>3106.3</v>
      </c>
      <c r="G2720" s="9">
        <v>3544.8</v>
      </c>
      <c r="H2720" s="9">
        <v>1872.5</v>
      </c>
      <c r="I2720" s="9">
        <v>2572.8000000000011</v>
      </c>
      <c r="J2720" s="9" t="s">
        <v>284</v>
      </c>
      <c r="K2720" s="9" t="s">
        <v>284</v>
      </c>
      <c r="L2720" s="74"/>
      <c r="M2720" s="72">
        <f t="shared" si="73"/>
        <v>14077.250000000002</v>
      </c>
      <c r="S2720" s="28"/>
      <c r="T2720" s="68"/>
      <c r="U2720" s="479"/>
      <c r="V2720" s="68"/>
      <c r="W2720" s="68"/>
    </row>
    <row r="2721" spans="1:23" ht="15">
      <c r="A2721" s="28" t="s">
        <v>808</v>
      </c>
      <c r="B2721" s="68" t="s">
        <v>809</v>
      </c>
      <c r="E2721" s="9" t="s">
        <v>284</v>
      </c>
      <c r="F2721" s="9" t="s">
        <v>284</v>
      </c>
      <c r="G2721" s="9" t="s">
        <v>284</v>
      </c>
      <c r="H2721" s="9">
        <v>3310.5999999999967</v>
      </c>
      <c r="I2721" s="9">
        <v>3805.1000000000022</v>
      </c>
      <c r="J2721" s="9">
        <v>3104.100000000044</v>
      </c>
      <c r="K2721" s="9">
        <v>3760.6000000000004</v>
      </c>
      <c r="M2721" s="72">
        <f t="shared" si="73"/>
        <v>13980.400000000043</v>
      </c>
      <c r="S2721" s="68"/>
      <c r="T2721" s="68"/>
      <c r="U2721" s="478"/>
      <c r="V2721" s="68"/>
      <c r="W2721" s="68"/>
    </row>
    <row r="2722" spans="1:23" ht="15">
      <c r="A2722" s="28" t="s">
        <v>810</v>
      </c>
      <c r="B2722" s="68" t="s">
        <v>819</v>
      </c>
      <c r="E2722" s="9" t="s">
        <v>284</v>
      </c>
      <c r="F2722" s="9" t="s">
        <v>284</v>
      </c>
      <c r="G2722" s="9" t="s">
        <v>284</v>
      </c>
      <c r="H2722" s="9">
        <v>3835.2999999999938</v>
      </c>
      <c r="I2722" s="9">
        <v>2993.6000000000031</v>
      </c>
      <c r="J2722" s="9">
        <v>3464.1999999999553</v>
      </c>
      <c r="K2722" s="9">
        <v>3431.099999999984</v>
      </c>
      <c r="M2722" s="72">
        <f t="shared" si="73"/>
        <v>13724.199999999935</v>
      </c>
      <c r="S2722" s="294"/>
      <c r="T2722" s="68"/>
      <c r="U2722" s="479"/>
      <c r="V2722" s="68"/>
      <c r="W2722" s="68"/>
    </row>
    <row r="2723" spans="1:23" ht="15">
      <c r="A2723" s="28" t="s">
        <v>816</v>
      </c>
      <c r="B2723" s="68" t="s">
        <v>828</v>
      </c>
      <c r="E2723" s="9" t="s">
        <v>284</v>
      </c>
      <c r="F2723" s="9" t="s">
        <v>284</v>
      </c>
      <c r="G2723" s="9" t="s">
        <v>284</v>
      </c>
      <c r="H2723" s="9">
        <v>2623.0999999999949</v>
      </c>
      <c r="I2723" s="9">
        <v>3766.0500000000011</v>
      </c>
      <c r="J2723" s="9">
        <v>3006.5000000000182</v>
      </c>
      <c r="K2723" s="9">
        <v>4141.9499999999716</v>
      </c>
      <c r="M2723" s="72">
        <f t="shared" si="73"/>
        <v>13537.599999999986</v>
      </c>
      <c r="S2723" s="294"/>
      <c r="T2723" s="68"/>
      <c r="U2723" s="479"/>
      <c r="V2723" s="68"/>
      <c r="W2723" s="68"/>
    </row>
    <row r="2724" spans="1:23" ht="15">
      <c r="A2724" s="28" t="s">
        <v>818</v>
      </c>
      <c r="B2724" s="68" t="s">
        <v>29</v>
      </c>
      <c r="E2724" s="9">
        <v>3274.5</v>
      </c>
      <c r="F2724" s="227">
        <v>3693.8</v>
      </c>
      <c r="G2724" s="9">
        <v>3151.4</v>
      </c>
      <c r="H2724" s="9" t="s">
        <v>284</v>
      </c>
      <c r="I2724" s="9" t="s">
        <v>284</v>
      </c>
      <c r="J2724" s="9">
        <v>3179.3000000000575</v>
      </c>
      <c r="K2724" s="9" t="s">
        <v>284</v>
      </c>
      <c r="M2724" s="72">
        <f t="shared" si="73"/>
        <v>13299.000000000058</v>
      </c>
      <c r="O2724" t="s">
        <v>290</v>
      </c>
      <c r="S2724" s="248"/>
      <c r="T2724" s="68"/>
      <c r="U2724" s="479"/>
      <c r="V2724" s="68"/>
      <c r="W2724" s="68"/>
    </row>
    <row r="2725" spans="1:23" ht="15">
      <c r="A2725" s="28" t="s">
        <v>821</v>
      </c>
      <c r="B2725" s="68" t="s">
        <v>849</v>
      </c>
      <c r="E2725" s="9" t="s">
        <v>284</v>
      </c>
      <c r="F2725" s="9" t="s">
        <v>284</v>
      </c>
      <c r="G2725" s="9" t="s">
        <v>284</v>
      </c>
      <c r="H2725" s="9">
        <v>3171.6000000000004</v>
      </c>
      <c r="I2725" s="9">
        <v>4187.7000000000053</v>
      </c>
      <c r="J2725" s="9">
        <v>2847.9000000000815</v>
      </c>
      <c r="K2725" s="9">
        <v>2997.4999999999163</v>
      </c>
      <c r="M2725" s="72">
        <f t="shared" si="73"/>
        <v>13204.700000000004</v>
      </c>
      <c r="S2725" s="68"/>
      <c r="T2725" s="68"/>
      <c r="U2725" s="479"/>
      <c r="V2725" s="68"/>
      <c r="W2725" s="68"/>
    </row>
    <row r="2726" spans="1:23" ht="15">
      <c r="A2726" s="28" t="s">
        <v>822</v>
      </c>
      <c r="B2726" s="68" t="s">
        <v>842</v>
      </c>
      <c r="E2726" s="9" t="s">
        <v>284</v>
      </c>
      <c r="F2726" s="9" t="s">
        <v>284</v>
      </c>
      <c r="G2726" s="9" t="s">
        <v>284</v>
      </c>
      <c r="H2726" s="9">
        <v>3372.2999999999975</v>
      </c>
      <c r="I2726" s="9">
        <v>3507.2999999999993</v>
      </c>
      <c r="J2726" s="9">
        <v>2915.1999999999425</v>
      </c>
      <c r="K2726" s="9">
        <v>3283.7000000000553</v>
      </c>
      <c r="M2726" s="72">
        <f t="shared" si="73"/>
        <v>13078.499999999995</v>
      </c>
      <c r="S2726" s="68"/>
      <c r="T2726" s="68"/>
      <c r="U2726" s="478"/>
      <c r="V2726" s="68"/>
      <c r="W2726" s="68"/>
    </row>
    <row r="2727" spans="1:23" ht="15">
      <c r="A2727" s="28" t="s">
        <v>825</v>
      </c>
      <c r="B2727" s="68" t="s">
        <v>834</v>
      </c>
      <c r="E2727" s="9" t="s">
        <v>284</v>
      </c>
      <c r="F2727" s="9" t="s">
        <v>284</v>
      </c>
      <c r="G2727" s="9" t="s">
        <v>284</v>
      </c>
      <c r="H2727" s="9">
        <v>2683.3499999999967</v>
      </c>
      <c r="I2727" s="9">
        <v>3296.1000000000022</v>
      </c>
      <c r="J2727" s="9">
        <v>3130.8999999999542</v>
      </c>
      <c r="K2727" s="9">
        <v>3566.4000000000597</v>
      </c>
      <c r="M2727" s="72">
        <f t="shared" si="73"/>
        <v>12676.750000000013</v>
      </c>
      <c r="S2727" s="294"/>
      <c r="T2727" s="68"/>
      <c r="U2727" s="478"/>
      <c r="V2727" s="68"/>
      <c r="W2727" s="68"/>
    </row>
    <row r="2728" spans="1:23" ht="15">
      <c r="A2728" s="28" t="s">
        <v>827</v>
      </c>
      <c r="B2728" s="68" t="s">
        <v>867</v>
      </c>
      <c r="E2728" s="9" t="s">
        <v>284</v>
      </c>
      <c r="F2728" s="9" t="s">
        <v>284</v>
      </c>
      <c r="G2728" s="9" t="s">
        <v>284</v>
      </c>
      <c r="H2728" s="9">
        <v>3349.5499999999938</v>
      </c>
      <c r="I2728" s="9">
        <v>2532.4999999999991</v>
      </c>
      <c r="J2728" s="9">
        <v>3392.9000000000378</v>
      </c>
      <c r="K2728" s="9">
        <v>3373.5499999999829</v>
      </c>
      <c r="M2728" s="72">
        <f t="shared" si="73"/>
        <v>12648.500000000013</v>
      </c>
      <c r="S2728" s="294"/>
      <c r="T2728" s="68"/>
      <c r="U2728" s="479"/>
      <c r="V2728" s="68"/>
      <c r="W2728" s="68"/>
    </row>
    <row r="2729" spans="1:23" ht="15">
      <c r="A2729" s="28" t="s">
        <v>832</v>
      </c>
      <c r="B2729" s="68" t="s">
        <v>853</v>
      </c>
      <c r="E2729" s="9" t="s">
        <v>284</v>
      </c>
      <c r="F2729" s="9" t="s">
        <v>284</v>
      </c>
      <c r="G2729" s="9" t="s">
        <v>284</v>
      </c>
      <c r="H2729" s="9">
        <v>2374.6999999999971</v>
      </c>
      <c r="I2729" s="9">
        <v>3816.300000000002</v>
      </c>
      <c r="J2729" s="9">
        <v>3547.8999999999905</v>
      </c>
      <c r="K2729" s="9">
        <v>2873.8500000000458</v>
      </c>
      <c r="M2729" s="72">
        <f t="shared" si="73"/>
        <v>12612.750000000036</v>
      </c>
      <c r="S2729" s="248"/>
      <c r="T2729" s="68"/>
      <c r="U2729" s="478"/>
      <c r="V2729" s="68"/>
      <c r="W2729" s="68"/>
    </row>
    <row r="2730" spans="1:23" ht="15">
      <c r="A2730" s="28" t="s">
        <v>836</v>
      </c>
      <c r="B2730" s="240" t="s">
        <v>1834</v>
      </c>
      <c r="C2730" s="3"/>
      <c r="D2730" s="3"/>
      <c r="E2730" s="9" t="s">
        <v>284</v>
      </c>
      <c r="F2730" s="9" t="s">
        <v>284</v>
      </c>
      <c r="G2730" s="9" t="s">
        <v>284</v>
      </c>
      <c r="H2730" s="9" t="s">
        <v>284</v>
      </c>
      <c r="I2730" s="9">
        <v>3687.1999999999989</v>
      </c>
      <c r="J2730" s="227">
        <v>3938.8999999999542</v>
      </c>
      <c r="K2730" s="227">
        <v>4750.8999999999651</v>
      </c>
      <c r="M2730" s="72">
        <f t="shared" si="73"/>
        <v>12376.999999999918</v>
      </c>
      <c r="O2730" t="s">
        <v>315</v>
      </c>
      <c r="S2730" s="248"/>
      <c r="T2730" s="68"/>
      <c r="U2730" s="478"/>
      <c r="V2730" s="68"/>
      <c r="W2730" s="68"/>
    </row>
    <row r="2731" spans="1:23" ht="15">
      <c r="A2731" s="28" t="s">
        <v>837</v>
      </c>
      <c r="B2731" s="240" t="s">
        <v>1838</v>
      </c>
      <c r="C2731" s="3"/>
      <c r="D2731" s="3"/>
      <c r="E2731" s="9" t="s">
        <v>284</v>
      </c>
      <c r="F2731" s="9" t="s">
        <v>284</v>
      </c>
      <c r="G2731" s="9" t="s">
        <v>284</v>
      </c>
      <c r="H2731" s="9" t="s">
        <v>284</v>
      </c>
      <c r="I2731" s="9">
        <v>4121.7500000000009</v>
      </c>
      <c r="J2731" s="9">
        <v>3254.5000000000709</v>
      </c>
      <c r="K2731" s="227">
        <v>4700.1999999999807</v>
      </c>
      <c r="M2731" s="72">
        <f t="shared" si="73"/>
        <v>12076.450000000052</v>
      </c>
      <c r="O2731" t="s">
        <v>290</v>
      </c>
      <c r="S2731" s="248"/>
      <c r="T2731" s="68"/>
      <c r="U2731" s="478"/>
      <c r="V2731" s="68"/>
      <c r="W2731" s="68"/>
    </row>
    <row r="2732" spans="1:23" ht="15">
      <c r="A2732" s="28" t="s">
        <v>838</v>
      </c>
      <c r="B2732" s="68" t="s">
        <v>835</v>
      </c>
      <c r="E2732" s="9" t="s">
        <v>284</v>
      </c>
      <c r="F2732" s="9" t="s">
        <v>284</v>
      </c>
      <c r="G2732" s="9" t="s">
        <v>284</v>
      </c>
      <c r="H2732" s="9">
        <v>3278.2999999999975</v>
      </c>
      <c r="I2732" s="9">
        <v>2459.1000000000031</v>
      </c>
      <c r="J2732" s="9">
        <v>3278.200000000099</v>
      </c>
      <c r="K2732" s="9">
        <v>2990.6000000000149</v>
      </c>
      <c r="M2732" s="72">
        <f t="shared" si="73"/>
        <v>12006.200000000115</v>
      </c>
      <c r="S2732" s="294"/>
      <c r="T2732" s="68"/>
      <c r="U2732" s="479"/>
      <c r="V2732" s="68"/>
      <c r="W2732" s="68"/>
    </row>
    <row r="2733" spans="1:23" ht="15">
      <c r="A2733" s="28" t="s">
        <v>844</v>
      </c>
      <c r="B2733" s="240" t="s">
        <v>1841</v>
      </c>
      <c r="C2733" s="3"/>
      <c r="D2733" s="3"/>
      <c r="E2733" s="9" t="s">
        <v>284</v>
      </c>
      <c r="F2733" s="9" t="s">
        <v>284</v>
      </c>
      <c r="G2733" s="9" t="s">
        <v>284</v>
      </c>
      <c r="H2733" s="9" t="s">
        <v>284</v>
      </c>
      <c r="I2733" s="227">
        <v>4340.899999999996</v>
      </c>
      <c r="J2733" s="9">
        <v>3361.1000000000004</v>
      </c>
      <c r="K2733" s="9">
        <v>4291.6499999999342</v>
      </c>
      <c r="M2733" s="72">
        <f t="shared" si="73"/>
        <v>11993.649999999931</v>
      </c>
      <c r="O2733" t="s">
        <v>298</v>
      </c>
      <c r="S2733" s="68"/>
      <c r="T2733" s="68"/>
      <c r="U2733" s="478"/>
      <c r="V2733" s="68"/>
      <c r="W2733" s="68"/>
    </row>
    <row r="2734" spans="1:23" ht="15">
      <c r="A2734" s="28" t="s">
        <v>852</v>
      </c>
      <c r="B2734" s="235" t="s">
        <v>1843</v>
      </c>
      <c r="C2734" s="3"/>
      <c r="D2734" s="3"/>
      <c r="E2734" s="9" t="s">
        <v>284</v>
      </c>
      <c r="F2734" s="9" t="s">
        <v>284</v>
      </c>
      <c r="G2734" s="9" t="s">
        <v>284</v>
      </c>
      <c r="H2734" s="9" t="s">
        <v>284</v>
      </c>
      <c r="I2734" s="9">
        <v>3655.3999999999969</v>
      </c>
      <c r="J2734" s="9">
        <v>3642.600000000024</v>
      </c>
      <c r="K2734" s="9">
        <v>4478.3000000000975</v>
      </c>
      <c r="M2734" s="72">
        <f t="shared" si="73"/>
        <v>11776.300000000119</v>
      </c>
      <c r="S2734" s="294"/>
      <c r="T2734" s="68"/>
      <c r="U2734" s="478"/>
      <c r="V2734" s="68"/>
      <c r="W2734" s="68"/>
    </row>
    <row r="2735" spans="1:23" ht="15">
      <c r="A2735" s="28" t="s">
        <v>856</v>
      </c>
      <c r="B2735" s="68" t="s">
        <v>826</v>
      </c>
      <c r="E2735" s="9" t="s">
        <v>284</v>
      </c>
      <c r="F2735" s="9" t="s">
        <v>284</v>
      </c>
      <c r="G2735" s="9" t="s">
        <v>284</v>
      </c>
      <c r="H2735" s="9">
        <v>2792.6499999999978</v>
      </c>
      <c r="I2735" s="9">
        <v>2565.3999999999996</v>
      </c>
      <c r="J2735" s="9">
        <v>2931.7000000000153</v>
      </c>
      <c r="K2735" s="9">
        <v>3455.0499999999593</v>
      </c>
      <c r="M2735" s="72">
        <f t="shared" si="73"/>
        <v>11744.799999999972</v>
      </c>
      <c r="S2735" s="68"/>
      <c r="T2735" s="68"/>
      <c r="U2735" s="479"/>
      <c r="V2735" s="68"/>
      <c r="W2735" s="68"/>
    </row>
    <row r="2736" spans="1:23" ht="15">
      <c r="A2736" s="28" t="s">
        <v>857</v>
      </c>
      <c r="B2736" s="240" t="s">
        <v>1828</v>
      </c>
      <c r="C2736" s="3"/>
      <c r="D2736" s="3"/>
      <c r="E2736" s="9" t="s">
        <v>284</v>
      </c>
      <c r="F2736" s="9" t="s">
        <v>284</v>
      </c>
      <c r="G2736" s="9" t="s">
        <v>284</v>
      </c>
      <c r="H2736" s="9" t="s">
        <v>284</v>
      </c>
      <c r="I2736" s="9">
        <v>3955.699999999998</v>
      </c>
      <c r="J2736" s="227">
        <v>3700.7999999999702</v>
      </c>
      <c r="K2736" s="9">
        <v>3990.9000000000015</v>
      </c>
      <c r="M2736" s="72">
        <f t="shared" si="73"/>
        <v>11647.399999999969</v>
      </c>
      <c r="O2736" t="s">
        <v>294</v>
      </c>
      <c r="S2736" s="68"/>
      <c r="T2736" s="68"/>
      <c r="U2736" s="478"/>
      <c r="V2736" s="68"/>
      <c r="W2736" s="68"/>
    </row>
    <row r="2737" spans="1:23" ht="15">
      <c r="A2737" s="28" t="s">
        <v>858</v>
      </c>
      <c r="B2737" s="68" t="s">
        <v>859</v>
      </c>
      <c r="E2737" s="9" t="s">
        <v>284</v>
      </c>
      <c r="F2737" s="9" t="s">
        <v>284</v>
      </c>
      <c r="G2737" s="9" t="s">
        <v>284</v>
      </c>
      <c r="H2737" s="9">
        <v>2233</v>
      </c>
      <c r="I2737" s="9">
        <v>2159</v>
      </c>
      <c r="J2737" s="9">
        <v>3597.5499999998574</v>
      </c>
      <c r="K2737" s="9">
        <v>3516.1000000000786</v>
      </c>
      <c r="M2737" s="72">
        <f t="shared" si="73"/>
        <v>11505.649999999936</v>
      </c>
      <c r="S2737" s="68"/>
      <c r="T2737" s="68"/>
      <c r="U2737" s="478"/>
      <c r="V2737" s="68"/>
      <c r="W2737" s="68"/>
    </row>
    <row r="2738" spans="1:23" ht="15">
      <c r="A2738" s="28" t="s">
        <v>864</v>
      </c>
      <c r="B2738" s="28" t="s">
        <v>799</v>
      </c>
      <c r="E2738" s="9" t="s">
        <v>284</v>
      </c>
      <c r="F2738" s="9" t="s">
        <v>284</v>
      </c>
      <c r="G2738" s="9" t="s">
        <v>284</v>
      </c>
      <c r="H2738" s="9">
        <v>3400.8999999999996</v>
      </c>
      <c r="I2738" s="9">
        <v>3074.7</v>
      </c>
      <c r="J2738" s="9">
        <v>1916.3000000000147</v>
      </c>
      <c r="K2738" s="9">
        <v>3108.6999999999334</v>
      </c>
      <c r="M2738" s="72">
        <f t="shared" si="73"/>
        <v>11500.599999999948</v>
      </c>
      <c r="S2738" s="28"/>
      <c r="T2738" s="68"/>
      <c r="U2738" s="478"/>
      <c r="V2738" s="68"/>
      <c r="W2738" s="68"/>
    </row>
    <row r="2739" spans="1:23" ht="15">
      <c r="A2739" s="28" t="s">
        <v>865</v>
      </c>
      <c r="B2739" s="240" t="s">
        <v>1835</v>
      </c>
      <c r="C2739" s="3"/>
      <c r="D2739" s="3"/>
      <c r="E2739" s="9" t="s">
        <v>284</v>
      </c>
      <c r="F2739" s="9" t="s">
        <v>284</v>
      </c>
      <c r="G2739" s="9" t="s">
        <v>284</v>
      </c>
      <c r="H2739" s="9" t="s">
        <v>284</v>
      </c>
      <c r="I2739" s="9">
        <v>3453.5999999999985</v>
      </c>
      <c r="J2739" s="9">
        <v>3668.9000000000124</v>
      </c>
      <c r="K2739" s="9">
        <v>4346.9000000000542</v>
      </c>
      <c r="M2739" s="72">
        <f t="shared" si="73"/>
        <v>11469.400000000065</v>
      </c>
      <c r="S2739" s="68"/>
      <c r="T2739" s="68"/>
      <c r="U2739" s="478"/>
      <c r="V2739" s="68"/>
      <c r="W2739" s="68"/>
    </row>
    <row r="2740" spans="1:23" ht="15">
      <c r="A2740" s="28" t="s">
        <v>866</v>
      </c>
      <c r="B2740" s="240" t="s">
        <v>1842</v>
      </c>
      <c r="C2740" s="3"/>
      <c r="D2740" s="3"/>
      <c r="E2740" s="9" t="s">
        <v>284</v>
      </c>
      <c r="F2740" s="9" t="s">
        <v>284</v>
      </c>
      <c r="G2740" s="9" t="s">
        <v>284</v>
      </c>
      <c r="H2740" s="9" t="s">
        <v>284</v>
      </c>
      <c r="I2740" s="9">
        <v>3449.0999999999985</v>
      </c>
      <c r="J2740" s="9">
        <v>3047.1999999999371</v>
      </c>
      <c r="K2740" s="227">
        <v>4598.7000000000335</v>
      </c>
      <c r="M2740" s="72">
        <f t="shared" si="73"/>
        <v>11094.999999999969</v>
      </c>
      <c r="O2740" t="s">
        <v>294</v>
      </c>
      <c r="S2740" s="248"/>
      <c r="T2740" s="68"/>
      <c r="U2740" s="478"/>
      <c r="V2740" s="68"/>
      <c r="W2740" s="68"/>
    </row>
    <row r="2741" spans="1:23" ht="15">
      <c r="A2741" s="28" t="s">
        <v>868</v>
      </c>
      <c r="B2741" s="28" t="s">
        <v>805</v>
      </c>
      <c r="E2741" s="9" t="s">
        <v>284</v>
      </c>
      <c r="F2741" s="9" t="s">
        <v>284</v>
      </c>
      <c r="G2741" s="9" t="s">
        <v>284</v>
      </c>
      <c r="H2741" s="9">
        <v>2731.8000000000029</v>
      </c>
      <c r="I2741" s="9">
        <v>3042.3000000000011</v>
      </c>
      <c r="J2741" s="9">
        <v>2177.5999999999458</v>
      </c>
      <c r="K2741" s="9">
        <v>3004.4000000000178</v>
      </c>
      <c r="M2741" s="72">
        <f t="shared" si="73"/>
        <v>10956.099999999968</v>
      </c>
      <c r="S2741" s="68"/>
      <c r="T2741" s="68"/>
      <c r="U2741" s="478"/>
      <c r="V2741" s="68"/>
      <c r="W2741" s="68"/>
    </row>
    <row r="2742" spans="1:23" ht="15">
      <c r="A2742" s="28" t="s">
        <v>869</v>
      </c>
      <c r="B2742" s="68" t="s">
        <v>158</v>
      </c>
      <c r="E2742" s="9" t="s">
        <v>284</v>
      </c>
      <c r="F2742" s="9" t="s">
        <v>284</v>
      </c>
      <c r="G2742" s="227">
        <v>4391.2</v>
      </c>
      <c r="H2742" s="9">
        <v>3036.2999999999993</v>
      </c>
      <c r="I2742" s="9">
        <v>3354.2</v>
      </c>
      <c r="J2742" s="9" t="s">
        <v>284</v>
      </c>
      <c r="K2742" s="9" t="s">
        <v>284</v>
      </c>
      <c r="L2742" s="74"/>
      <c r="M2742" s="72">
        <f t="shared" si="73"/>
        <v>10781.699999999999</v>
      </c>
      <c r="O2742" t="s">
        <v>289</v>
      </c>
      <c r="S2742" s="294"/>
      <c r="T2742" s="68"/>
      <c r="U2742" s="479"/>
      <c r="V2742" s="68"/>
      <c r="W2742" s="68"/>
    </row>
    <row r="2743" spans="1:23" ht="15">
      <c r="A2743" s="28" t="s">
        <v>870</v>
      </c>
      <c r="B2743" s="240" t="s">
        <v>1833</v>
      </c>
      <c r="C2743" s="3"/>
      <c r="D2743" s="3"/>
      <c r="E2743" s="9" t="s">
        <v>284</v>
      </c>
      <c r="F2743" s="9" t="s">
        <v>284</v>
      </c>
      <c r="G2743" s="9" t="s">
        <v>284</v>
      </c>
      <c r="H2743" s="9" t="s">
        <v>284</v>
      </c>
      <c r="I2743" s="9">
        <v>3791.9999999999982</v>
      </c>
      <c r="J2743" s="9">
        <v>3530.5999999999894</v>
      </c>
      <c r="K2743" s="9">
        <v>3442.7999999999029</v>
      </c>
      <c r="M2743" s="72">
        <f t="shared" si="73"/>
        <v>10765.39999999989</v>
      </c>
      <c r="S2743" s="68"/>
      <c r="T2743" s="68"/>
      <c r="U2743" s="478"/>
      <c r="V2743" s="68"/>
      <c r="W2743" s="68"/>
    </row>
    <row r="2744" spans="1:23" ht="15">
      <c r="A2744" s="28" t="s">
        <v>873</v>
      </c>
      <c r="B2744" s="240" t="s">
        <v>1840</v>
      </c>
      <c r="C2744" s="3"/>
      <c r="D2744" s="3"/>
      <c r="E2744" s="9" t="s">
        <v>284</v>
      </c>
      <c r="F2744" s="9" t="s">
        <v>284</v>
      </c>
      <c r="G2744" s="9" t="s">
        <v>284</v>
      </c>
      <c r="H2744" s="9" t="s">
        <v>284</v>
      </c>
      <c r="I2744" s="9">
        <v>4088.9500000000007</v>
      </c>
      <c r="J2744" s="9">
        <v>3314.300000000112</v>
      </c>
      <c r="K2744" s="9">
        <v>3136.2999999999483</v>
      </c>
      <c r="M2744" s="72">
        <f t="shared" si="73"/>
        <v>10539.550000000061</v>
      </c>
      <c r="S2744" s="68"/>
      <c r="T2744" s="68"/>
      <c r="U2744" s="479"/>
      <c r="V2744" s="68"/>
      <c r="W2744" s="68"/>
    </row>
    <row r="2745" spans="1:23" ht="15">
      <c r="A2745" s="28" t="s">
        <v>999</v>
      </c>
      <c r="B2745" s="240" t="s">
        <v>1836</v>
      </c>
      <c r="C2745" s="3"/>
      <c r="D2745" s="3"/>
      <c r="E2745" s="9" t="s">
        <v>284</v>
      </c>
      <c r="F2745" s="9" t="s">
        <v>284</v>
      </c>
      <c r="G2745" s="9" t="s">
        <v>284</v>
      </c>
      <c r="H2745" s="9" t="s">
        <v>284</v>
      </c>
      <c r="I2745" s="9">
        <v>3617.1000000000004</v>
      </c>
      <c r="J2745" s="9">
        <v>2825.2999999998319</v>
      </c>
      <c r="K2745" s="9">
        <v>3403.3500000000768</v>
      </c>
      <c r="M2745" s="72">
        <f t="shared" si="73"/>
        <v>9845.7499999999091</v>
      </c>
      <c r="S2745" s="294"/>
      <c r="T2745" s="68"/>
      <c r="U2745" s="479"/>
      <c r="V2745" s="68"/>
      <c r="W2745" s="68"/>
    </row>
    <row r="2746" spans="1:23" ht="15">
      <c r="A2746" s="28" t="s">
        <v>1000</v>
      </c>
      <c r="B2746" s="240" t="s">
        <v>1837</v>
      </c>
      <c r="C2746" s="3"/>
      <c r="D2746" s="3"/>
      <c r="E2746" s="9" t="s">
        <v>284</v>
      </c>
      <c r="F2746" s="9" t="s">
        <v>284</v>
      </c>
      <c r="G2746" s="9" t="s">
        <v>284</v>
      </c>
      <c r="H2746" s="9" t="s">
        <v>284</v>
      </c>
      <c r="I2746" s="9">
        <v>3643.0499999999984</v>
      </c>
      <c r="J2746" s="9">
        <v>3067.1999999999989</v>
      </c>
      <c r="K2746" s="9">
        <v>3128.549999999972</v>
      </c>
      <c r="M2746" s="72">
        <f t="shared" si="73"/>
        <v>9838.7999999999702</v>
      </c>
      <c r="S2746" s="294"/>
      <c r="T2746" s="68"/>
      <c r="U2746" s="478"/>
      <c r="V2746" s="68"/>
      <c r="W2746" s="68"/>
    </row>
    <row r="2747" spans="1:23" ht="15">
      <c r="A2747" s="28" t="s">
        <v>1001</v>
      </c>
      <c r="B2747" s="240" t="s">
        <v>1825</v>
      </c>
      <c r="C2747" s="3"/>
      <c r="D2747" s="3"/>
      <c r="E2747" s="9" t="s">
        <v>284</v>
      </c>
      <c r="F2747" s="9" t="s">
        <v>284</v>
      </c>
      <c r="G2747" s="9" t="s">
        <v>284</v>
      </c>
      <c r="H2747" s="9" t="s">
        <v>284</v>
      </c>
      <c r="I2747" s="9">
        <v>3992.5999999999985</v>
      </c>
      <c r="J2747" s="9">
        <v>2332.0999999999949</v>
      </c>
      <c r="K2747" s="9">
        <v>3280.8000000000084</v>
      </c>
      <c r="M2747" s="72">
        <f t="shared" si="73"/>
        <v>9605.5000000000018</v>
      </c>
      <c r="S2747" s="68"/>
      <c r="T2747" s="68"/>
      <c r="U2747" s="479"/>
      <c r="V2747" s="68"/>
      <c r="W2747" s="68"/>
    </row>
    <row r="2748" spans="1:23" ht="15">
      <c r="A2748" s="28" t="s">
        <v>1002</v>
      </c>
      <c r="B2748" s="240" t="s">
        <v>1823</v>
      </c>
      <c r="C2748" s="3"/>
      <c r="D2748" s="3"/>
      <c r="E2748" s="9" t="s">
        <v>284</v>
      </c>
      <c r="F2748" s="9" t="s">
        <v>284</v>
      </c>
      <c r="G2748" s="9" t="s">
        <v>284</v>
      </c>
      <c r="H2748" s="9" t="s">
        <v>284</v>
      </c>
      <c r="I2748" s="9">
        <v>3270.3000000000011</v>
      </c>
      <c r="J2748" s="9">
        <v>3175.3000000000229</v>
      </c>
      <c r="K2748" s="9">
        <v>2600.8000000000502</v>
      </c>
      <c r="M2748" s="72">
        <f t="shared" si="73"/>
        <v>9046.4000000000742</v>
      </c>
      <c r="S2748" s="294"/>
      <c r="T2748" s="68"/>
      <c r="U2748" s="479"/>
      <c r="V2748" s="68"/>
      <c r="W2748" s="68"/>
    </row>
    <row r="2749" spans="1:23" ht="15">
      <c r="A2749" s="28" t="s">
        <v>1003</v>
      </c>
      <c r="B2749" s="294" t="s">
        <v>2223</v>
      </c>
      <c r="C2749" s="3"/>
      <c r="D2749" s="3"/>
      <c r="E2749" s="9" t="s">
        <v>284</v>
      </c>
      <c r="F2749" s="9" t="s">
        <v>284</v>
      </c>
      <c r="G2749" s="9" t="s">
        <v>284</v>
      </c>
      <c r="H2749" s="9" t="s">
        <v>284</v>
      </c>
      <c r="I2749" s="9" t="s">
        <v>284</v>
      </c>
      <c r="J2749" s="9">
        <v>3358.1000000000004</v>
      </c>
      <c r="K2749" s="227">
        <v>4603.8499999999767</v>
      </c>
      <c r="M2749" s="72">
        <f t="shared" ref="M2749:M2785" si="74">SUM(E2749:K2749)</f>
        <v>7961.9499999999771</v>
      </c>
      <c r="O2749" t="s">
        <v>293</v>
      </c>
      <c r="S2749" s="294"/>
      <c r="T2749" s="68"/>
      <c r="U2749" s="478"/>
      <c r="V2749" s="68"/>
      <c r="W2749" s="68"/>
    </row>
    <row r="2750" spans="1:23" ht="15">
      <c r="A2750" s="28" t="s">
        <v>1004</v>
      </c>
      <c r="B2750" s="294" t="s">
        <v>2217</v>
      </c>
      <c r="C2750" s="3"/>
      <c r="D2750" s="3"/>
      <c r="E2750" s="9" t="s">
        <v>284</v>
      </c>
      <c r="F2750" s="9" t="s">
        <v>284</v>
      </c>
      <c r="G2750" s="9" t="s">
        <v>284</v>
      </c>
      <c r="H2750" s="9" t="s">
        <v>284</v>
      </c>
      <c r="I2750" s="9" t="s">
        <v>284</v>
      </c>
      <c r="J2750" s="9">
        <v>3209.2999999999938</v>
      </c>
      <c r="K2750" s="9">
        <v>4352.8999999999705</v>
      </c>
      <c r="M2750" s="72">
        <f t="shared" si="74"/>
        <v>7562.1999999999643</v>
      </c>
      <c r="S2750" s="294"/>
      <c r="T2750" s="68"/>
      <c r="U2750" s="478"/>
      <c r="V2750" s="68"/>
      <c r="W2750" s="68"/>
    </row>
    <row r="2751" spans="1:23" ht="15">
      <c r="A2751" s="28" t="s">
        <v>1005</v>
      </c>
      <c r="B2751" s="294" t="s">
        <v>2226</v>
      </c>
      <c r="C2751" s="3"/>
      <c r="D2751" s="3"/>
      <c r="E2751" s="9" t="s">
        <v>284</v>
      </c>
      <c r="F2751" s="9" t="s">
        <v>284</v>
      </c>
      <c r="G2751" s="9" t="s">
        <v>284</v>
      </c>
      <c r="H2751" s="9" t="s">
        <v>284</v>
      </c>
      <c r="I2751" s="9" t="s">
        <v>284</v>
      </c>
      <c r="J2751" s="9">
        <v>3563.6000000000586</v>
      </c>
      <c r="K2751" s="9">
        <v>3990.3999999999851</v>
      </c>
      <c r="M2751" s="72">
        <f t="shared" si="74"/>
        <v>7554.0000000000437</v>
      </c>
      <c r="S2751" s="68"/>
      <c r="T2751" s="68"/>
      <c r="U2751" s="478"/>
      <c r="V2751" s="68"/>
      <c r="W2751" s="68"/>
    </row>
    <row r="2752" spans="1:23" ht="15">
      <c r="A2752" s="28" t="s">
        <v>1006</v>
      </c>
      <c r="B2752" s="68" t="s">
        <v>815</v>
      </c>
      <c r="E2752" s="9" t="s">
        <v>284</v>
      </c>
      <c r="F2752" s="9" t="s">
        <v>284</v>
      </c>
      <c r="G2752" s="9" t="s">
        <v>284</v>
      </c>
      <c r="H2752" s="9">
        <v>3231.6000000000004</v>
      </c>
      <c r="I2752" s="9">
        <v>3900.8999999999969</v>
      </c>
      <c r="J2752" s="9" t="s">
        <v>284</v>
      </c>
      <c r="K2752" s="9" t="s">
        <v>284</v>
      </c>
      <c r="L2752" s="74"/>
      <c r="M2752" s="72">
        <f t="shared" si="74"/>
        <v>7132.4999999999973</v>
      </c>
      <c r="S2752" s="68"/>
      <c r="T2752" s="68"/>
      <c r="U2752" s="478"/>
      <c r="V2752" s="68"/>
      <c r="W2752" s="68"/>
    </row>
    <row r="2753" spans="1:24" ht="15">
      <c r="A2753" s="28" t="s">
        <v>1007</v>
      </c>
      <c r="B2753" s="294" t="s">
        <v>2221</v>
      </c>
      <c r="C2753" s="3"/>
      <c r="D2753" s="3"/>
      <c r="E2753" s="9" t="s">
        <v>284</v>
      </c>
      <c r="F2753" s="9" t="s">
        <v>284</v>
      </c>
      <c r="G2753" s="9" t="s">
        <v>284</v>
      </c>
      <c r="H2753" s="9" t="s">
        <v>284</v>
      </c>
      <c r="I2753" s="9" t="s">
        <v>284</v>
      </c>
      <c r="J2753" s="9">
        <v>3208.8000000000357</v>
      </c>
      <c r="K2753" s="9">
        <v>3752.7999999999047</v>
      </c>
      <c r="M2753" s="72">
        <f t="shared" si="74"/>
        <v>6961.5999999999403</v>
      </c>
      <c r="S2753" s="68"/>
      <c r="T2753" s="68"/>
      <c r="U2753" s="479"/>
      <c r="V2753" s="68"/>
      <c r="W2753" s="68"/>
    </row>
    <row r="2754" spans="1:24" ht="15">
      <c r="A2754" s="28" t="s">
        <v>1008</v>
      </c>
      <c r="B2754" s="294" t="s">
        <v>2224</v>
      </c>
      <c r="C2754" s="3"/>
      <c r="D2754" s="3"/>
      <c r="E2754" s="9" t="s">
        <v>284</v>
      </c>
      <c r="F2754" s="9" t="s">
        <v>284</v>
      </c>
      <c r="G2754" s="9" t="s">
        <v>284</v>
      </c>
      <c r="H2754" s="9" t="s">
        <v>284</v>
      </c>
      <c r="I2754" s="9" t="s">
        <v>284</v>
      </c>
      <c r="J2754" s="9">
        <v>3656.7000000000953</v>
      </c>
      <c r="K2754" s="9">
        <v>2995.0999999998912</v>
      </c>
      <c r="M2754" s="72">
        <f t="shared" si="74"/>
        <v>6651.7999999999865</v>
      </c>
      <c r="S2754" s="294"/>
      <c r="T2754" s="68"/>
      <c r="U2754" s="478"/>
      <c r="V2754" s="68"/>
      <c r="W2754" s="68"/>
    </row>
    <row r="2755" spans="1:24" ht="15">
      <c r="A2755" s="28" t="s">
        <v>1009</v>
      </c>
      <c r="B2755" s="294" t="s">
        <v>2236</v>
      </c>
      <c r="C2755" s="3"/>
      <c r="D2755" s="3"/>
      <c r="E2755" s="9" t="s">
        <v>284</v>
      </c>
      <c r="F2755" s="9" t="s">
        <v>284</v>
      </c>
      <c r="G2755" s="9" t="s">
        <v>284</v>
      </c>
      <c r="H2755" s="9" t="s">
        <v>284</v>
      </c>
      <c r="I2755" s="9" t="s">
        <v>284</v>
      </c>
      <c r="J2755" s="9">
        <v>2618.300000000032</v>
      </c>
      <c r="K2755" s="9">
        <v>3875.8000000000429</v>
      </c>
      <c r="M2755" s="72">
        <f t="shared" si="74"/>
        <v>6494.1000000000749</v>
      </c>
      <c r="S2755" s="294"/>
      <c r="T2755" s="68"/>
      <c r="U2755" s="478"/>
      <c r="V2755" s="68"/>
      <c r="W2755" s="68"/>
    </row>
    <row r="2756" spans="1:24" ht="15">
      <c r="A2756" s="28" t="s">
        <v>1010</v>
      </c>
      <c r="B2756" s="240" t="s">
        <v>1826</v>
      </c>
      <c r="C2756" s="3"/>
      <c r="D2756" s="3"/>
      <c r="E2756" s="9" t="s">
        <v>284</v>
      </c>
      <c r="F2756" s="9" t="s">
        <v>284</v>
      </c>
      <c r="G2756" s="9" t="s">
        <v>284</v>
      </c>
      <c r="H2756" s="9" t="s">
        <v>284</v>
      </c>
      <c r="I2756" s="9">
        <v>3666.3999999999996</v>
      </c>
      <c r="J2756" s="9">
        <v>2711.8999999999014</v>
      </c>
      <c r="K2756" s="9" t="s">
        <v>284</v>
      </c>
      <c r="M2756" s="72">
        <f t="shared" si="74"/>
        <v>6378.299999999901</v>
      </c>
      <c r="S2756" s="28"/>
      <c r="T2756" s="68"/>
      <c r="U2756" s="478"/>
      <c r="V2756" s="68"/>
      <c r="W2756" s="68"/>
    </row>
    <row r="2757" spans="1:24" ht="15">
      <c r="A2757" s="28" t="s">
        <v>1011</v>
      </c>
      <c r="B2757" s="68" t="s">
        <v>840</v>
      </c>
      <c r="E2757" s="9" t="s">
        <v>284</v>
      </c>
      <c r="F2757" s="9" t="s">
        <v>284</v>
      </c>
      <c r="G2757" s="9" t="s">
        <v>284</v>
      </c>
      <c r="H2757" s="9">
        <v>2866.7500000000036</v>
      </c>
      <c r="I2757" s="9">
        <v>3367.25</v>
      </c>
      <c r="J2757" s="9" t="s">
        <v>284</v>
      </c>
      <c r="K2757" s="9" t="s">
        <v>284</v>
      </c>
      <c r="L2757" s="74"/>
      <c r="M2757" s="72">
        <f t="shared" si="74"/>
        <v>6234.0000000000036</v>
      </c>
      <c r="S2757" s="248"/>
      <c r="T2757" s="68"/>
      <c r="U2757" s="478"/>
      <c r="V2757" s="68"/>
      <c r="W2757" s="68"/>
    </row>
    <row r="2758" spans="1:24" ht="15">
      <c r="A2758" s="28" t="s">
        <v>1012</v>
      </c>
      <c r="B2758" s="294" t="s">
        <v>2222</v>
      </c>
      <c r="C2758" s="3"/>
      <c r="D2758" s="3"/>
      <c r="E2758" s="9" t="s">
        <v>284</v>
      </c>
      <c r="F2758" s="9" t="s">
        <v>284</v>
      </c>
      <c r="G2758" s="9" t="s">
        <v>284</v>
      </c>
      <c r="H2758" s="9" t="s">
        <v>284</v>
      </c>
      <c r="I2758" s="9" t="s">
        <v>284</v>
      </c>
      <c r="J2758" s="9">
        <v>3296.0000000000746</v>
      </c>
      <c r="K2758" s="9">
        <v>2904.2999999999683</v>
      </c>
      <c r="M2758" s="72">
        <f t="shared" si="74"/>
        <v>6200.3000000000429</v>
      </c>
      <c r="S2758" s="294"/>
      <c r="T2758" s="68"/>
      <c r="U2758" s="478"/>
      <c r="V2758" s="68"/>
      <c r="W2758" s="68"/>
    </row>
    <row r="2759" spans="1:24" ht="15">
      <c r="A2759" s="28" t="s">
        <v>1013</v>
      </c>
      <c r="B2759" s="68" t="s">
        <v>178</v>
      </c>
      <c r="E2759" s="9">
        <v>3402.3</v>
      </c>
      <c r="F2759" s="9">
        <v>2716.45</v>
      </c>
      <c r="G2759" s="9" t="s">
        <v>284</v>
      </c>
      <c r="H2759" s="9" t="s">
        <v>284</v>
      </c>
      <c r="I2759" s="9" t="s">
        <v>284</v>
      </c>
      <c r="J2759" s="9" t="s">
        <v>284</v>
      </c>
      <c r="K2759" s="9" t="s">
        <v>284</v>
      </c>
      <c r="L2759" s="74"/>
      <c r="M2759" s="72">
        <f t="shared" si="74"/>
        <v>6118.75</v>
      </c>
      <c r="S2759" s="294"/>
      <c r="T2759" s="68"/>
      <c r="U2759" s="478"/>
      <c r="V2759" s="68"/>
      <c r="W2759" s="68"/>
    </row>
    <row r="2760" spans="1:24" ht="15">
      <c r="A2760" s="28" t="s">
        <v>1014</v>
      </c>
      <c r="B2760" s="294" t="s">
        <v>2225</v>
      </c>
      <c r="C2760" s="3"/>
      <c r="D2760" s="3"/>
      <c r="E2760" s="9" t="s">
        <v>284</v>
      </c>
      <c r="F2760" s="9" t="s">
        <v>284</v>
      </c>
      <c r="G2760" s="9" t="s">
        <v>284</v>
      </c>
      <c r="H2760" s="9" t="s">
        <v>284</v>
      </c>
      <c r="I2760" s="9" t="s">
        <v>284</v>
      </c>
      <c r="J2760" s="9">
        <v>3514.1999999998643</v>
      </c>
      <c r="K2760" s="9">
        <v>1715.49999999998</v>
      </c>
      <c r="M2760" s="72">
        <f t="shared" si="74"/>
        <v>5229.6999999998443</v>
      </c>
      <c r="S2760" s="28"/>
      <c r="T2760" s="68"/>
      <c r="U2760" s="478"/>
      <c r="V2760" s="68"/>
      <c r="W2760" s="68"/>
    </row>
    <row r="2761" spans="1:24" ht="15">
      <c r="A2761" s="28" t="s">
        <v>1015</v>
      </c>
      <c r="B2761" s="294" t="s">
        <v>2258</v>
      </c>
      <c r="E2761" s="9" t="s">
        <v>284</v>
      </c>
      <c r="F2761" s="9" t="s">
        <v>284</v>
      </c>
      <c r="G2761" s="9" t="s">
        <v>284</v>
      </c>
      <c r="H2761" s="9" t="s">
        <v>284</v>
      </c>
      <c r="I2761" s="9" t="s">
        <v>284</v>
      </c>
      <c r="J2761" s="9" t="s">
        <v>284</v>
      </c>
      <c r="K2761" s="9">
        <v>4384.2499999999764</v>
      </c>
      <c r="L2761" s="74"/>
      <c r="M2761" s="72">
        <f t="shared" si="74"/>
        <v>4384.2499999999764</v>
      </c>
      <c r="S2761" s="248"/>
      <c r="T2761" s="68"/>
      <c r="U2761" s="478"/>
      <c r="V2761" s="68"/>
      <c r="W2761" s="68"/>
    </row>
    <row r="2762" spans="1:24" ht="15">
      <c r="A2762" s="28" t="s">
        <v>1016</v>
      </c>
      <c r="B2762" s="235" t="s">
        <v>1821</v>
      </c>
      <c r="C2762" s="3"/>
      <c r="D2762" s="3"/>
      <c r="E2762" s="9" t="s">
        <v>284</v>
      </c>
      <c r="F2762" s="9" t="s">
        <v>284</v>
      </c>
      <c r="G2762" s="9" t="s">
        <v>284</v>
      </c>
      <c r="H2762" s="9" t="s">
        <v>284</v>
      </c>
      <c r="I2762" s="9">
        <v>4226.1000000000022</v>
      </c>
      <c r="J2762" s="9" t="s">
        <v>284</v>
      </c>
      <c r="K2762" s="9" t="s">
        <v>284</v>
      </c>
      <c r="L2762" s="74"/>
      <c r="M2762" s="72">
        <f t="shared" si="74"/>
        <v>4226.1000000000022</v>
      </c>
      <c r="S2762" s="68"/>
      <c r="T2762" s="68"/>
      <c r="U2762" s="478"/>
      <c r="V2762" s="68"/>
      <c r="W2762" s="68"/>
    </row>
    <row r="2763" spans="1:24" ht="15">
      <c r="A2763" s="28" t="s">
        <v>1017</v>
      </c>
      <c r="B2763" s="294" t="s">
        <v>2255</v>
      </c>
      <c r="E2763" s="9" t="s">
        <v>284</v>
      </c>
      <c r="F2763" s="9" t="s">
        <v>284</v>
      </c>
      <c r="G2763" s="9" t="s">
        <v>284</v>
      </c>
      <c r="H2763" s="9" t="s">
        <v>284</v>
      </c>
      <c r="I2763" s="9" t="s">
        <v>284</v>
      </c>
      <c r="J2763" s="9" t="s">
        <v>284</v>
      </c>
      <c r="K2763" s="9">
        <v>4109.350000000044</v>
      </c>
      <c r="L2763" s="74"/>
      <c r="M2763" s="72">
        <f t="shared" si="74"/>
        <v>4109.350000000044</v>
      </c>
      <c r="S2763" s="68"/>
      <c r="T2763" s="68"/>
      <c r="U2763" s="478"/>
      <c r="V2763" s="68"/>
      <c r="W2763" s="68"/>
    </row>
    <row r="2764" spans="1:24" ht="15">
      <c r="A2764" s="28" t="s">
        <v>1018</v>
      </c>
      <c r="B2764" s="240" t="s">
        <v>1831</v>
      </c>
      <c r="C2764" s="3"/>
      <c r="D2764" s="3"/>
      <c r="E2764" s="9" t="s">
        <v>284</v>
      </c>
      <c r="F2764" s="9" t="s">
        <v>284</v>
      </c>
      <c r="G2764" s="9" t="s">
        <v>284</v>
      </c>
      <c r="H2764" s="9" t="s">
        <v>284</v>
      </c>
      <c r="I2764" s="9">
        <v>3940.0999999999985</v>
      </c>
      <c r="J2764" s="9" t="s">
        <v>284</v>
      </c>
      <c r="K2764" s="9" t="s">
        <v>284</v>
      </c>
      <c r="L2764" s="74"/>
      <c r="M2764" s="72">
        <f t="shared" si="74"/>
        <v>3940.0999999999985</v>
      </c>
      <c r="S2764" s="294"/>
      <c r="T2764" s="68"/>
      <c r="U2764" s="478"/>
      <c r="V2764" s="68"/>
      <c r="W2764" s="68"/>
    </row>
    <row r="2765" spans="1:24" ht="15">
      <c r="A2765" s="28" t="s">
        <v>1019</v>
      </c>
      <c r="B2765" s="294" t="s">
        <v>2543</v>
      </c>
      <c r="E2765" s="9" t="s">
        <v>284</v>
      </c>
      <c r="F2765" s="9" t="s">
        <v>284</v>
      </c>
      <c r="G2765" s="9" t="s">
        <v>284</v>
      </c>
      <c r="H2765" s="9" t="s">
        <v>284</v>
      </c>
      <c r="I2765" s="9" t="s">
        <v>284</v>
      </c>
      <c r="J2765" s="9" t="s">
        <v>284</v>
      </c>
      <c r="K2765" s="9">
        <v>3893.1000000000804</v>
      </c>
      <c r="L2765" s="74"/>
      <c r="M2765" s="72">
        <f t="shared" si="74"/>
        <v>3893.1000000000804</v>
      </c>
      <c r="X2765" s="72"/>
    </row>
    <row r="2766" spans="1:24" ht="15">
      <c r="A2766" s="28" t="s">
        <v>1020</v>
      </c>
      <c r="B2766" s="294" t="s">
        <v>2257</v>
      </c>
      <c r="E2766" s="9" t="s">
        <v>284</v>
      </c>
      <c r="F2766" s="9" t="s">
        <v>284</v>
      </c>
      <c r="G2766" s="9" t="s">
        <v>284</v>
      </c>
      <c r="H2766" s="9" t="s">
        <v>284</v>
      </c>
      <c r="I2766" s="9" t="s">
        <v>284</v>
      </c>
      <c r="J2766" s="9" t="s">
        <v>284</v>
      </c>
      <c r="K2766" s="9">
        <v>3739.400000000016</v>
      </c>
      <c r="L2766" s="74"/>
      <c r="M2766" s="72">
        <f t="shared" si="74"/>
        <v>3739.400000000016</v>
      </c>
    </row>
    <row r="2767" spans="1:24" ht="15">
      <c r="A2767" s="28" t="s">
        <v>1021</v>
      </c>
      <c r="B2767" s="294" t="s">
        <v>2218</v>
      </c>
      <c r="C2767" s="3"/>
      <c r="D2767" s="3"/>
      <c r="E2767" s="9" t="s">
        <v>284</v>
      </c>
      <c r="F2767" s="9" t="s">
        <v>284</v>
      </c>
      <c r="G2767" s="9" t="s">
        <v>284</v>
      </c>
      <c r="H2767" s="9" t="s">
        <v>284</v>
      </c>
      <c r="I2767" s="9" t="s">
        <v>284</v>
      </c>
      <c r="J2767" s="9">
        <v>2290.4000000000124</v>
      </c>
      <c r="K2767" s="9">
        <v>1439.8999999999869</v>
      </c>
      <c r="M2767" s="72">
        <f t="shared" si="74"/>
        <v>3730.2999999999993</v>
      </c>
    </row>
    <row r="2768" spans="1:24" ht="15">
      <c r="A2768" s="28" t="s">
        <v>1022</v>
      </c>
      <c r="B2768" s="240" t="s">
        <v>1829</v>
      </c>
      <c r="C2768" s="3"/>
      <c r="D2768" s="3"/>
      <c r="E2768" s="9" t="s">
        <v>284</v>
      </c>
      <c r="F2768" s="9" t="s">
        <v>284</v>
      </c>
      <c r="G2768" s="9" t="s">
        <v>284</v>
      </c>
      <c r="H2768" s="9" t="s">
        <v>284</v>
      </c>
      <c r="I2768" s="9">
        <v>3695.1000000000022</v>
      </c>
      <c r="J2768" s="9" t="s">
        <v>284</v>
      </c>
      <c r="K2768" s="9" t="s">
        <v>284</v>
      </c>
      <c r="L2768" s="74"/>
      <c r="M2768" s="72">
        <f t="shared" si="74"/>
        <v>3695.1000000000022</v>
      </c>
    </row>
    <row r="2769" spans="1:13" ht="15">
      <c r="A2769" s="28" t="s">
        <v>1023</v>
      </c>
      <c r="B2769" s="294" t="s">
        <v>2254</v>
      </c>
      <c r="E2769" s="9" t="s">
        <v>284</v>
      </c>
      <c r="F2769" s="9" t="s">
        <v>284</v>
      </c>
      <c r="G2769" s="9" t="s">
        <v>284</v>
      </c>
      <c r="H2769" s="9" t="s">
        <v>284</v>
      </c>
      <c r="I2769" s="9" t="s">
        <v>284</v>
      </c>
      <c r="J2769" s="9" t="s">
        <v>284</v>
      </c>
      <c r="K2769" s="9">
        <v>3644.5000000000418</v>
      </c>
      <c r="L2769" s="74"/>
      <c r="M2769" s="72">
        <f t="shared" si="74"/>
        <v>3644.5000000000418</v>
      </c>
    </row>
    <row r="2770" spans="1:13" ht="15">
      <c r="A2770" s="28" t="s">
        <v>1024</v>
      </c>
      <c r="B2770" s="240" t="s">
        <v>1832</v>
      </c>
      <c r="C2770" s="3"/>
      <c r="D2770" s="3"/>
      <c r="E2770" s="9" t="s">
        <v>284</v>
      </c>
      <c r="F2770" s="9" t="s">
        <v>284</v>
      </c>
      <c r="G2770" s="9" t="s">
        <v>284</v>
      </c>
      <c r="H2770" s="9" t="s">
        <v>284</v>
      </c>
      <c r="I2770" s="9">
        <v>3525.3500000000022</v>
      </c>
      <c r="J2770" s="9" t="s">
        <v>284</v>
      </c>
      <c r="K2770" s="9" t="s">
        <v>284</v>
      </c>
      <c r="L2770" s="74"/>
      <c r="M2770" s="72">
        <f t="shared" si="74"/>
        <v>3525.3500000000022</v>
      </c>
    </row>
    <row r="2771" spans="1:13" ht="15">
      <c r="A2771" s="28" t="s">
        <v>1025</v>
      </c>
      <c r="B2771" s="294" t="s">
        <v>2252</v>
      </c>
      <c r="E2771" s="9" t="s">
        <v>284</v>
      </c>
      <c r="F2771" s="9" t="s">
        <v>284</v>
      </c>
      <c r="G2771" s="9" t="s">
        <v>284</v>
      </c>
      <c r="H2771" s="9" t="s">
        <v>284</v>
      </c>
      <c r="I2771" s="9" t="s">
        <v>284</v>
      </c>
      <c r="J2771" s="9" t="s">
        <v>284</v>
      </c>
      <c r="K2771" s="9">
        <v>3417.6999999999989</v>
      </c>
      <c r="L2771" s="74"/>
      <c r="M2771" s="72">
        <f t="shared" si="74"/>
        <v>3417.6999999999989</v>
      </c>
    </row>
    <row r="2772" spans="1:13" ht="15">
      <c r="A2772" s="28" t="s">
        <v>1026</v>
      </c>
      <c r="B2772" s="294" t="s">
        <v>2260</v>
      </c>
      <c r="E2772" s="9" t="s">
        <v>284</v>
      </c>
      <c r="F2772" s="9" t="s">
        <v>284</v>
      </c>
      <c r="G2772" s="9" t="s">
        <v>284</v>
      </c>
      <c r="H2772" s="9" t="s">
        <v>284</v>
      </c>
      <c r="I2772" s="9" t="s">
        <v>284</v>
      </c>
      <c r="J2772" s="9" t="s">
        <v>284</v>
      </c>
      <c r="K2772" s="9">
        <v>3044.6999999999643</v>
      </c>
      <c r="L2772" s="74"/>
      <c r="M2772" s="72">
        <f t="shared" si="74"/>
        <v>3044.6999999999643</v>
      </c>
    </row>
    <row r="2773" spans="1:13" ht="15">
      <c r="A2773" s="28" t="s">
        <v>1027</v>
      </c>
      <c r="B2773" s="68" t="s">
        <v>164</v>
      </c>
      <c r="E2773" s="9" t="s">
        <v>284</v>
      </c>
      <c r="F2773" s="9" t="s">
        <v>284</v>
      </c>
      <c r="G2773" s="9">
        <v>2971</v>
      </c>
      <c r="H2773" s="9" t="s">
        <v>284</v>
      </c>
      <c r="I2773" s="9" t="s">
        <v>284</v>
      </c>
      <c r="J2773" s="9" t="s">
        <v>284</v>
      </c>
      <c r="K2773" s="9" t="s">
        <v>284</v>
      </c>
      <c r="L2773" s="74"/>
      <c r="M2773" s="72">
        <f t="shared" si="74"/>
        <v>2971</v>
      </c>
    </row>
    <row r="2774" spans="1:13" ht="15">
      <c r="A2774" s="28" t="s">
        <v>1028</v>
      </c>
      <c r="B2774" s="240" t="s">
        <v>1857</v>
      </c>
      <c r="C2774" s="3"/>
      <c r="D2774" s="3"/>
      <c r="E2774" s="9" t="s">
        <v>284</v>
      </c>
      <c r="F2774" s="9" t="s">
        <v>284</v>
      </c>
      <c r="G2774" s="9" t="s">
        <v>284</v>
      </c>
      <c r="H2774" s="9" t="s">
        <v>284</v>
      </c>
      <c r="I2774" s="9">
        <v>2970.8000000000011</v>
      </c>
      <c r="J2774" s="9" t="s">
        <v>284</v>
      </c>
      <c r="K2774" s="9" t="s">
        <v>284</v>
      </c>
      <c r="L2774" s="74"/>
      <c r="M2774" s="72">
        <f t="shared" si="74"/>
        <v>2970.8000000000011</v>
      </c>
    </row>
    <row r="2775" spans="1:13" ht="15">
      <c r="A2775" s="28" t="s">
        <v>1029</v>
      </c>
      <c r="B2775" s="294" t="s">
        <v>2259</v>
      </c>
      <c r="E2775" s="9" t="s">
        <v>284</v>
      </c>
      <c r="F2775" s="9" t="s">
        <v>284</v>
      </c>
      <c r="G2775" s="9" t="s">
        <v>284</v>
      </c>
      <c r="H2775" s="9" t="s">
        <v>284</v>
      </c>
      <c r="I2775" s="9" t="s">
        <v>284</v>
      </c>
      <c r="J2775" s="9" t="s">
        <v>284</v>
      </c>
      <c r="K2775" s="9">
        <v>2961.6499999999996</v>
      </c>
      <c r="L2775" s="74"/>
      <c r="M2775" s="72">
        <f t="shared" si="74"/>
        <v>2961.6499999999996</v>
      </c>
    </row>
    <row r="2776" spans="1:13" ht="15">
      <c r="A2776" s="28" t="s">
        <v>1030</v>
      </c>
      <c r="B2776" s="240" t="s">
        <v>1839</v>
      </c>
      <c r="C2776" s="3"/>
      <c r="D2776" s="3"/>
      <c r="E2776" s="9" t="s">
        <v>284</v>
      </c>
      <c r="F2776" s="9" t="s">
        <v>284</v>
      </c>
      <c r="G2776" s="9" t="s">
        <v>284</v>
      </c>
      <c r="H2776" s="9" t="s">
        <v>284</v>
      </c>
      <c r="I2776" s="9">
        <v>2958</v>
      </c>
      <c r="J2776" s="9" t="s">
        <v>284</v>
      </c>
      <c r="K2776" s="9" t="s">
        <v>284</v>
      </c>
      <c r="M2776" s="72">
        <f t="shared" si="74"/>
        <v>2958</v>
      </c>
    </row>
    <row r="2777" spans="1:13" ht="15">
      <c r="A2777" s="28" t="s">
        <v>1031</v>
      </c>
      <c r="B2777" s="294" t="s">
        <v>2281</v>
      </c>
      <c r="E2777" s="9" t="s">
        <v>284</v>
      </c>
      <c r="F2777" s="9" t="s">
        <v>284</v>
      </c>
      <c r="G2777" s="9" t="s">
        <v>284</v>
      </c>
      <c r="H2777" s="9" t="s">
        <v>284</v>
      </c>
      <c r="I2777" s="9" t="s">
        <v>284</v>
      </c>
      <c r="J2777" s="9" t="s">
        <v>284</v>
      </c>
      <c r="K2777" s="9">
        <v>2856.4999999999836</v>
      </c>
      <c r="L2777" s="74"/>
      <c r="M2777" s="72">
        <f t="shared" si="74"/>
        <v>2856.4999999999836</v>
      </c>
    </row>
    <row r="2778" spans="1:13" ht="15">
      <c r="A2778" s="28" t="s">
        <v>1032</v>
      </c>
      <c r="B2778" s="68" t="s">
        <v>179</v>
      </c>
      <c r="E2778" s="9">
        <v>2735.75</v>
      </c>
      <c r="F2778" s="9" t="s">
        <v>284</v>
      </c>
      <c r="G2778" s="9" t="s">
        <v>284</v>
      </c>
      <c r="H2778" s="9" t="s">
        <v>284</v>
      </c>
      <c r="I2778" s="9" t="s">
        <v>284</v>
      </c>
      <c r="J2778" s="9" t="s">
        <v>284</v>
      </c>
      <c r="K2778" s="9" t="s">
        <v>284</v>
      </c>
      <c r="L2778" s="74"/>
      <c r="M2778" s="72">
        <f t="shared" si="74"/>
        <v>2735.75</v>
      </c>
    </row>
    <row r="2779" spans="1:13" ht="15">
      <c r="A2779" s="28" t="s">
        <v>1033</v>
      </c>
      <c r="B2779" s="68" t="s">
        <v>855</v>
      </c>
      <c r="E2779" s="9" t="s">
        <v>284</v>
      </c>
      <c r="F2779" s="9" t="s">
        <v>284</v>
      </c>
      <c r="G2779" s="9" t="s">
        <v>284</v>
      </c>
      <c r="H2779" s="9">
        <v>2604.0499999999993</v>
      </c>
      <c r="I2779" s="9" t="s">
        <v>284</v>
      </c>
      <c r="J2779" s="9" t="s">
        <v>284</v>
      </c>
      <c r="K2779" s="9" t="s">
        <v>284</v>
      </c>
      <c r="L2779" s="74"/>
      <c r="M2779" s="72">
        <f t="shared" si="74"/>
        <v>2604.0499999999993</v>
      </c>
    </row>
    <row r="2780" spans="1:13" ht="15">
      <c r="A2780" s="28" t="s">
        <v>1034</v>
      </c>
      <c r="B2780" s="294" t="s">
        <v>2219</v>
      </c>
      <c r="C2780" s="3"/>
      <c r="D2780" s="3"/>
      <c r="E2780" s="9" t="s">
        <v>284</v>
      </c>
      <c r="F2780" s="9" t="s">
        <v>284</v>
      </c>
      <c r="G2780" s="9" t="s">
        <v>284</v>
      </c>
      <c r="H2780" s="9" t="s">
        <v>284</v>
      </c>
      <c r="I2780" s="9" t="s">
        <v>284</v>
      </c>
      <c r="J2780" s="9">
        <v>2458.3999999998978</v>
      </c>
      <c r="K2780" s="9" t="s">
        <v>284</v>
      </c>
      <c r="M2780" s="72">
        <f t="shared" si="74"/>
        <v>2458.3999999998978</v>
      </c>
    </row>
    <row r="2781" spans="1:13" ht="15">
      <c r="A2781" s="28" t="s">
        <v>1035</v>
      </c>
      <c r="B2781" s="294" t="s">
        <v>2256</v>
      </c>
      <c r="E2781" s="9" t="s">
        <v>284</v>
      </c>
      <c r="F2781" s="9" t="s">
        <v>284</v>
      </c>
      <c r="G2781" s="9" t="s">
        <v>284</v>
      </c>
      <c r="H2781" s="9" t="s">
        <v>284</v>
      </c>
      <c r="I2781" s="9" t="s">
        <v>284</v>
      </c>
      <c r="J2781" s="9" t="s">
        <v>284</v>
      </c>
      <c r="K2781" s="9">
        <v>2373.4000000000597</v>
      </c>
      <c r="L2781" s="74"/>
      <c r="M2781" s="72">
        <f t="shared" si="74"/>
        <v>2373.4000000000597</v>
      </c>
    </row>
    <row r="2782" spans="1:13" ht="15">
      <c r="A2782" s="28" t="s">
        <v>1036</v>
      </c>
      <c r="B2782" s="294" t="s">
        <v>2284</v>
      </c>
      <c r="E2782" s="9" t="s">
        <v>284</v>
      </c>
      <c r="F2782" s="9" t="s">
        <v>284</v>
      </c>
      <c r="G2782" s="9" t="s">
        <v>284</v>
      </c>
      <c r="H2782" s="9" t="s">
        <v>284</v>
      </c>
      <c r="I2782" s="9" t="s">
        <v>284</v>
      </c>
      <c r="J2782" s="9" t="s">
        <v>284</v>
      </c>
      <c r="K2782" s="9">
        <v>2291.9000000000815</v>
      </c>
      <c r="L2782" s="74"/>
      <c r="M2782" s="72">
        <f t="shared" si="74"/>
        <v>2291.9000000000815</v>
      </c>
    </row>
    <row r="2783" spans="1:13" ht="15">
      <c r="A2783" s="28" t="s">
        <v>1037</v>
      </c>
      <c r="B2783" s="68" t="s">
        <v>845</v>
      </c>
      <c r="E2783" s="9" t="s">
        <v>284</v>
      </c>
      <c r="F2783" s="9" t="s">
        <v>284</v>
      </c>
      <c r="G2783" s="9" t="s">
        <v>284</v>
      </c>
      <c r="H2783" s="9">
        <v>2154.899999999996</v>
      </c>
      <c r="I2783" s="9" t="s">
        <v>284</v>
      </c>
      <c r="J2783" s="9" t="s">
        <v>284</v>
      </c>
      <c r="K2783" s="9" t="s">
        <v>284</v>
      </c>
      <c r="L2783" s="74"/>
      <c r="M2783" s="72">
        <f t="shared" si="74"/>
        <v>2154.899999999996</v>
      </c>
    </row>
    <row r="2784" spans="1:13" ht="15">
      <c r="A2784" s="28" t="s">
        <v>1038</v>
      </c>
      <c r="B2784" s="294" t="s">
        <v>2253</v>
      </c>
      <c r="E2784" s="9" t="s">
        <v>284</v>
      </c>
      <c r="F2784" s="9" t="s">
        <v>284</v>
      </c>
      <c r="G2784" s="9" t="s">
        <v>284</v>
      </c>
      <c r="H2784" s="9" t="s">
        <v>284</v>
      </c>
      <c r="I2784" s="9" t="s">
        <v>284</v>
      </c>
      <c r="J2784" s="9" t="s">
        <v>284</v>
      </c>
      <c r="K2784" s="9">
        <v>1607.9000000000251</v>
      </c>
      <c r="L2784" s="74"/>
      <c r="M2784" s="72">
        <f t="shared" si="74"/>
        <v>1607.9000000000251</v>
      </c>
    </row>
    <row r="2785" spans="1:22" ht="15">
      <c r="A2785" s="28" t="s">
        <v>3838</v>
      </c>
      <c r="B2785" s="294" t="s">
        <v>2283</v>
      </c>
      <c r="E2785" s="9" t="s">
        <v>284</v>
      </c>
      <c r="F2785" s="9" t="s">
        <v>284</v>
      </c>
      <c r="G2785" s="9" t="s">
        <v>284</v>
      </c>
      <c r="H2785" s="9" t="s">
        <v>284</v>
      </c>
      <c r="I2785" s="9" t="s">
        <v>284</v>
      </c>
      <c r="J2785" s="9" t="s">
        <v>284</v>
      </c>
      <c r="K2785" s="9">
        <v>1494.6000000000931</v>
      </c>
      <c r="L2785" s="74"/>
      <c r="M2785" s="72">
        <f t="shared" si="74"/>
        <v>1494.6000000000931</v>
      </c>
    </row>
    <row r="2786" spans="1:22" ht="15">
      <c r="A2786" s="28"/>
      <c r="B2786" s="68"/>
      <c r="E2786" s="9"/>
      <c r="F2786" s="9"/>
      <c r="G2786" s="9"/>
      <c r="H2786" s="9"/>
      <c r="L2786" s="74"/>
      <c r="M2786" s="72"/>
    </row>
    <row r="2787" spans="1:22" ht="15">
      <c r="A2787" s="28"/>
      <c r="B2787" s="68"/>
      <c r="E2787" s="9"/>
      <c r="L2787" s="74"/>
    </row>
    <row r="2788" spans="1:22" ht="15">
      <c r="A2788" s="28"/>
      <c r="B2788" s="68"/>
      <c r="E2788" s="9"/>
      <c r="L2788" s="74"/>
    </row>
    <row r="2789" spans="1:22" ht="25.5">
      <c r="A2789" s="23" t="s">
        <v>209</v>
      </c>
      <c r="L2789" s="74"/>
    </row>
    <row r="2790" spans="1:22">
      <c r="L2790" s="74"/>
    </row>
    <row r="2791" spans="1:22" ht="15">
      <c r="A2791" s="40"/>
      <c r="B2791" s="40"/>
      <c r="C2791" s="40"/>
      <c r="D2791" s="40"/>
      <c r="E2791" s="66">
        <v>2016</v>
      </c>
      <c r="F2791" s="66">
        <v>2017</v>
      </c>
      <c r="G2791" s="66">
        <v>2018</v>
      </c>
      <c r="H2791" s="66">
        <v>2019</v>
      </c>
      <c r="I2791" s="66">
        <v>2020</v>
      </c>
      <c r="J2791" s="66">
        <v>2021</v>
      </c>
      <c r="K2791" s="66">
        <v>2022</v>
      </c>
      <c r="L2791" s="74"/>
      <c r="M2791" s="75" t="s">
        <v>40</v>
      </c>
    </row>
    <row r="2792" spans="1:22" ht="15">
      <c r="A2792" s="28" t="s">
        <v>0</v>
      </c>
      <c r="B2792" s="68" t="s">
        <v>6</v>
      </c>
      <c r="E2792" s="9">
        <v>33</v>
      </c>
      <c r="F2792" s="224">
        <v>351.6</v>
      </c>
      <c r="G2792" s="9">
        <v>172.8</v>
      </c>
      <c r="H2792" s="223">
        <v>407.20000000000618</v>
      </c>
      <c r="I2792" s="9">
        <v>0</v>
      </c>
      <c r="J2792" s="9" t="s">
        <v>186</v>
      </c>
      <c r="K2792" s="9" t="s">
        <v>186</v>
      </c>
      <c r="L2792" s="74"/>
      <c r="M2792" s="72">
        <f t="shared" ref="M2792:M2823" si="75">SUM(E2792:K2792)</f>
        <v>964.60000000000628</v>
      </c>
      <c r="O2792" t="s">
        <v>377</v>
      </c>
      <c r="R2792" t="s">
        <v>2012</v>
      </c>
      <c r="S2792" s="235"/>
      <c r="T2792" s="68"/>
      <c r="U2792" s="68"/>
      <c r="V2792" s="54"/>
    </row>
    <row r="2793" spans="1:22" ht="15">
      <c r="A2793" s="28" t="s">
        <v>2</v>
      </c>
      <c r="B2793" s="68" t="s">
        <v>13</v>
      </c>
      <c r="E2793" s="9">
        <v>4.8</v>
      </c>
      <c r="F2793" s="227">
        <v>261.7</v>
      </c>
      <c r="G2793" s="9">
        <v>139.80000000000001</v>
      </c>
      <c r="H2793" s="224">
        <v>450.49999999999636</v>
      </c>
      <c r="I2793" s="9">
        <v>0</v>
      </c>
      <c r="J2793" s="9" t="s">
        <v>186</v>
      </c>
      <c r="K2793" s="9" t="s">
        <v>186</v>
      </c>
      <c r="L2793" s="74"/>
      <c r="M2793" s="72">
        <f t="shared" si="75"/>
        <v>856.79999999999632</v>
      </c>
      <c r="O2793" t="s">
        <v>361</v>
      </c>
      <c r="R2793" t="s">
        <v>2012</v>
      </c>
      <c r="S2793" s="235"/>
      <c r="T2793" s="68"/>
      <c r="U2793" s="68"/>
      <c r="V2793" s="54"/>
    </row>
    <row r="2794" spans="1:22" ht="15">
      <c r="A2794" s="28" t="s">
        <v>3</v>
      </c>
      <c r="B2794" s="68" t="s">
        <v>15</v>
      </c>
      <c r="E2794" s="227">
        <v>54.8</v>
      </c>
      <c r="F2794" s="227">
        <v>266.5</v>
      </c>
      <c r="G2794" s="223">
        <v>315.89999999999998</v>
      </c>
      <c r="H2794" s="9">
        <v>102.09999999999491</v>
      </c>
      <c r="I2794" s="9">
        <v>0</v>
      </c>
      <c r="J2794" s="9" t="s">
        <v>186</v>
      </c>
      <c r="K2794" s="9" t="s">
        <v>186</v>
      </c>
      <c r="L2794" s="74"/>
      <c r="M2794" s="72">
        <f t="shared" si="75"/>
        <v>739.29999999999495</v>
      </c>
      <c r="O2794" t="s">
        <v>379</v>
      </c>
      <c r="S2794" s="235"/>
      <c r="T2794" s="68"/>
      <c r="U2794" s="68"/>
      <c r="V2794" s="54"/>
    </row>
    <row r="2795" spans="1:22" ht="15">
      <c r="A2795" s="28" t="s">
        <v>5</v>
      </c>
      <c r="B2795" s="68" t="s">
        <v>153</v>
      </c>
      <c r="E2795" s="9" t="s">
        <v>284</v>
      </c>
      <c r="F2795" s="9" t="s">
        <v>284</v>
      </c>
      <c r="G2795" s="222">
        <v>357.9</v>
      </c>
      <c r="H2795" s="227">
        <v>315.00000000000364</v>
      </c>
      <c r="I2795" s="9">
        <v>0</v>
      </c>
      <c r="J2795" s="9" t="s">
        <v>186</v>
      </c>
      <c r="K2795" s="9" t="s">
        <v>186</v>
      </c>
      <c r="L2795" s="74"/>
      <c r="M2795" s="72">
        <f t="shared" si="75"/>
        <v>672.90000000000362</v>
      </c>
      <c r="O2795" t="s">
        <v>345</v>
      </c>
      <c r="S2795" s="235"/>
      <c r="T2795" s="68"/>
      <c r="U2795" s="68"/>
      <c r="V2795" s="54"/>
    </row>
    <row r="2796" spans="1:22" ht="15">
      <c r="A2796" s="28" t="s">
        <v>7</v>
      </c>
      <c r="B2796" s="68" t="s">
        <v>1</v>
      </c>
      <c r="E2796" s="224">
        <v>94.7</v>
      </c>
      <c r="F2796" s="9">
        <v>31.2</v>
      </c>
      <c r="G2796" s="227">
        <v>212.6</v>
      </c>
      <c r="H2796" s="9">
        <v>224.79999999999563</v>
      </c>
      <c r="I2796" s="9">
        <v>0</v>
      </c>
      <c r="J2796" s="9" t="s">
        <v>186</v>
      </c>
      <c r="K2796" s="9" t="s">
        <v>186</v>
      </c>
      <c r="L2796" s="74"/>
      <c r="M2796" s="72">
        <f t="shared" si="75"/>
        <v>563.29999999999563</v>
      </c>
      <c r="O2796" t="s">
        <v>375</v>
      </c>
      <c r="R2796" t="s">
        <v>2012</v>
      </c>
      <c r="S2796" s="235"/>
      <c r="T2796" s="68"/>
      <c r="U2796" s="68"/>
      <c r="V2796" s="54"/>
    </row>
    <row r="2797" spans="1:22" ht="15">
      <c r="A2797" s="28" t="s">
        <v>8</v>
      </c>
      <c r="B2797" s="68" t="s">
        <v>29</v>
      </c>
      <c r="E2797" s="69" t="s">
        <v>285</v>
      </c>
      <c r="F2797" s="9">
        <v>110.4</v>
      </c>
      <c r="G2797" s="224">
        <v>425.5</v>
      </c>
      <c r="H2797" s="9" t="s">
        <v>284</v>
      </c>
      <c r="I2797" s="9">
        <v>0</v>
      </c>
      <c r="J2797" s="9" t="s">
        <v>186</v>
      </c>
      <c r="K2797" s="9" t="s">
        <v>186</v>
      </c>
      <c r="L2797" s="74"/>
      <c r="M2797" s="72">
        <f t="shared" si="75"/>
        <v>535.9</v>
      </c>
      <c r="O2797" t="s">
        <v>287</v>
      </c>
      <c r="R2797" t="s">
        <v>2012</v>
      </c>
      <c r="S2797" s="235"/>
      <c r="T2797" s="68"/>
      <c r="U2797" s="68"/>
      <c r="V2797" s="54"/>
    </row>
    <row r="2798" spans="1:22" ht="15">
      <c r="A2798" s="28" t="s">
        <v>10</v>
      </c>
      <c r="B2798" s="68" t="s">
        <v>39</v>
      </c>
      <c r="E2798" s="227">
        <v>50.3</v>
      </c>
      <c r="F2798" s="9">
        <v>109.5</v>
      </c>
      <c r="G2798" s="227">
        <v>185.5</v>
      </c>
      <c r="H2798" s="9">
        <v>172.50000000000364</v>
      </c>
      <c r="I2798" s="9">
        <v>0</v>
      </c>
      <c r="J2798" s="9" t="s">
        <v>186</v>
      </c>
      <c r="K2798" s="9" t="s">
        <v>186</v>
      </c>
      <c r="L2798" s="74"/>
      <c r="M2798" s="72">
        <f t="shared" si="75"/>
        <v>517.80000000000359</v>
      </c>
      <c r="O2798" t="s">
        <v>342</v>
      </c>
      <c r="S2798" s="235"/>
      <c r="T2798" s="68"/>
      <c r="U2798" s="68"/>
      <c r="V2798" s="54"/>
    </row>
    <row r="2799" spans="1:22" ht="15">
      <c r="A2799" s="28" t="s">
        <v>12</v>
      </c>
      <c r="B2799" s="68" t="s">
        <v>23</v>
      </c>
      <c r="E2799" s="222">
        <v>81.5</v>
      </c>
      <c r="F2799" s="227">
        <v>222</v>
      </c>
      <c r="G2799" s="9">
        <v>125</v>
      </c>
      <c r="H2799" s="9">
        <v>82.5</v>
      </c>
      <c r="I2799" s="9">
        <v>0</v>
      </c>
      <c r="J2799" s="9" t="s">
        <v>186</v>
      </c>
      <c r="K2799" s="9" t="s">
        <v>186</v>
      </c>
      <c r="L2799" s="74"/>
      <c r="M2799" s="72">
        <f t="shared" si="75"/>
        <v>511</v>
      </c>
      <c r="O2799" t="s">
        <v>325</v>
      </c>
      <c r="S2799" s="235"/>
      <c r="T2799" s="68"/>
      <c r="U2799" s="68"/>
      <c r="V2799" s="54"/>
    </row>
    <row r="2800" spans="1:22" ht="15">
      <c r="A2800" s="28" t="s">
        <v>14</v>
      </c>
      <c r="B2800" s="68" t="s">
        <v>144</v>
      </c>
      <c r="E2800" s="9" t="s">
        <v>284</v>
      </c>
      <c r="F2800" s="227">
        <v>274</v>
      </c>
      <c r="G2800" s="9">
        <v>88.4</v>
      </c>
      <c r="H2800" s="9">
        <v>144.00000000000364</v>
      </c>
      <c r="I2800" s="9">
        <v>0</v>
      </c>
      <c r="J2800" s="9" t="s">
        <v>186</v>
      </c>
      <c r="K2800" s="9" t="s">
        <v>186</v>
      </c>
      <c r="L2800" s="74"/>
      <c r="M2800" s="72">
        <f t="shared" si="75"/>
        <v>506.40000000000362</v>
      </c>
      <c r="O2800" t="s">
        <v>289</v>
      </c>
      <c r="S2800" s="235"/>
      <c r="T2800" s="68"/>
      <c r="U2800" s="68"/>
      <c r="V2800" s="54"/>
    </row>
    <row r="2801" spans="1:22" ht="15">
      <c r="A2801" s="28" t="s">
        <v>16</v>
      </c>
      <c r="B2801" s="68" t="s">
        <v>27</v>
      </c>
      <c r="E2801" s="227">
        <v>42</v>
      </c>
      <c r="F2801" s="9">
        <v>84.5</v>
      </c>
      <c r="G2801" s="227">
        <v>296.8</v>
      </c>
      <c r="H2801" s="9">
        <v>77.499999999992724</v>
      </c>
      <c r="I2801" s="9">
        <v>0</v>
      </c>
      <c r="J2801" s="9" t="s">
        <v>186</v>
      </c>
      <c r="K2801" s="9" t="s">
        <v>186</v>
      </c>
      <c r="L2801" s="74"/>
      <c r="M2801" s="72">
        <f t="shared" si="75"/>
        <v>500.79999999999274</v>
      </c>
      <c r="O2801" t="s">
        <v>295</v>
      </c>
      <c r="S2801" s="235"/>
      <c r="T2801" s="68"/>
      <c r="U2801" s="68"/>
      <c r="V2801" s="54"/>
    </row>
    <row r="2802" spans="1:22" ht="15">
      <c r="A2802" s="28" t="s">
        <v>18</v>
      </c>
      <c r="B2802" s="68" t="s">
        <v>31</v>
      </c>
      <c r="E2802" s="9">
        <v>38.6</v>
      </c>
      <c r="F2802" s="227">
        <v>166.5</v>
      </c>
      <c r="G2802" s="227">
        <v>292.8</v>
      </c>
      <c r="H2802" s="69" t="s">
        <v>285</v>
      </c>
      <c r="I2802" s="9">
        <v>0</v>
      </c>
      <c r="J2802" s="9" t="s">
        <v>186</v>
      </c>
      <c r="K2802" s="9" t="s">
        <v>186</v>
      </c>
      <c r="L2802" s="74"/>
      <c r="M2802" s="72">
        <f t="shared" si="75"/>
        <v>497.9</v>
      </c>
      <c r="O2802" t="s">
        <v>348</v>
      </c>
      <c r="S2802" s="235"/>
      <c r="T2802" s="68"/>
      <c r="U2802" s="68"/>
      <c r="V2802" s="54"/>
    </row>
    <row r="2803" spans="1:22" ht="15">
      <c r="A2803" s="28" t="s">
        <v>20</v>
      </c>
      <c r="B2803" s="68" t="s">
        <v>143</v>
      </c>
      <c r="E2803" s="9" t="s">
        <v>284</v>
      </c>
      <c r="F2803" s="227">
        <v>252</v>
      </c>
      <c r="G2803" s="227">
        <v>193.6</v>
      </c>
      <c r="H2803" s="9">
        <v>42.599999999998545</v>
      </c>
      <c r="I2803" s="9">
        <v>0</v>
      </c>
      <c r="J2803" s="9" t="s">
        <v>186</v>
      </c>
      <c r="K2803" s="9" t="s">
        <v>186</v>
      </c>
      <c r="L2803" s="74"/>
      <c r="M2803" s="72">
        <f t="shared" si="75"/>
        <v>488.19999999999857</v>
      </c>
      <c r="O2803" t="s">
        <v>337</v>
      </c>
      <c r="S2803" s="235"/>
      <c r="T2803" s="68"/>
      <c r="U2803" s="68"/>
      <c r="V2803" s="54"/>
    </row>
    <row r="2804" spans="1:22" ht="15">
      <c r="A2804" s="28" t="s">
        <v>22</v>
      </c>
      <c r="B2804" s="68" t="s">
        <v>19</v>
      </c>
      <c r="E2804" s="9">
        <v>4.4000000000000004</v>
      </c>
      <c r="F2804" s="9">
        <v>164.5</v>
      </c>
      <c r="G2804" s="9">
        <v>144.69999999999999</v>
      </c>
      <c r="H2804" s="9">
        <v>155.99999999999636</v>
      </c>
      <c r="I2804" s="9">
        <v>0</v>
      </c>
      <c r="J2804" s="9" t="s">
        <v>186</v>
      </c>
      <c r="K2804" s="9" t="s">
        <v>186</v>
      </c>
      <c r="L2804" s="74"/>
      <c r="M2804" s="72">
        <f t="shared" si="75"/>
        <v>469.59999999999638</v>
      </c>
      <c r="S2804" s="235"/>
      <c r="T2804" s="68"/>
      <c r="U2804" s="68"/>
      <c r="V2804" s="54"/>
    </row>
    <row r="2805" spans="1:22" ht="15">
      <c r="A2805" s="28" t="s">
        <v>24</v>
      </c>
      <c r="B2805" s="68" t="s">
        <v>17</v>
      </c>
      <c r="E2805" s="227">
        <v>49.4</v>
      </c>
      <c r="F2805" s="9">
        <v>97.4</v>
      </c>
      <c r="G2805" s="227">
        <v>276.3</v>
      </c>
      <c r="H2805" s="9">
        <v>21.000000000007276</v>
      </c>
      <c r="I2805" s="9">
        <v>0</v>
      </c>
      <c r="J2805" s="9" t="s">
        <v>186</v>
      </c>
      <c r="K2805" s="9" t="s">
        <v>186</v>
      </c>
      <c r="L2805" s="74"/>
      <c r="M2805" s="72">
        <f t="shared" si="75"/>
        <v>444.1000000000073</v>
      </c>
      <c r="O2805" t="s">
        <v>322</v>
      </c>
      <c r="S2805" s="235"/>
      <c r="T2805" s="68"/>
      <c r="U2805" s="68"/>
      <c r="V2805" s="54"/>
    </row>
    <row r="2806" spans="1:22" ht="15">
      <c r="A2806" s="28" t="s">
        <v>26</v>
      </c>
      <c r="B2806" s="68" t="s">
        <v>155</v>
      </c>
      <c r="E2806" s="9" t="s">
        <v>284</v>
      </c>
      <c r="F2806" s="9" t="s">
        <v>284</v>
      </c>
      <c r="G2806" s="9">
        <v>177.8</v>
      </c>
      <c r="H2806" s="9">
        <v>252.00000000000546</v>
      </c>
      <c r="I2806" s="9">
        <v>0</v>
      </c>
      <c r="J2806" s="9" t="s">
        <v>186</v>
      </c>
      <c r="K2806" s="9" t="s">
        <v>186</v>
      </c>
      <c r="L2806" s="74"/>
      <c r="M2806" s="72">
        <f t="shared" si="75"/>
        <v>429.80000000000547</v>
      </c>
      <c r="S2806" s="235"/>
      <c r="T2806" s="68"/>
      <c r="U2806" s="68"/>
      <c r="V2806" s="54"/>
    </row>
    <row r="2807" spans="1:22" ht="15">
      <c r="A2807" s="28" t="s">
        <v>28</v>
      </c>
      <c r="B2807" s="68" t="s">
        <v>861</v>
      </c>
      <c r="E2807" s="9" t="s">
        <v>284</v>
      </c>
      <c r="F2807" s="9" t="s">
        <v>284</v>
      </c>
      <c r="G2807" s="9" t="s">
        <v>284</v>
      </c>
      <c r="H2807" s="222">
        <v>417.99999999999636</v>
      </c>
      <c r="I2807" s="9">
        <v>0</v>
      </c>
      <c r="J2807" s="9" t="s">
        <v>186</v>
      </c>
      <c r="K2807" s="9" t="s">
        <v>186</v>
      </c>
      <c r="L2807" s="74"/>
      <c r="M2807" s="72">
        <f t="shared" si="75"/>
        <v>417.99999999999636</v>
      </c>
      <c r="O2807" t="s">
        <v>306</v>
      </c>
      <c r="S2807" s="235"/>
      <c r="T2807" s="68"/>
      <c r="U2807" s="68"/>
      <c r="V2807" s="54"/>
    </row>
    <row r="2808" spans="1:22" ht="15">
      <c r="A2808" s="28" t="s">
        <v>30</v>
      </c>
      <c r="B2808" s="68" t="s">
        <v>162</v>
      </c>
      <c r="E2808" s="9" t="s">
        <v>284</v>
      </c>
      <c r="F2808" s="9" t="s">
        <v>284</v>
      </c>
      <c r="G2808" s="9">
        <v>138.9</v>
      </c>
      <c r="H2808" s="9">
        <v>261.79999999999927</v>
      </c>
      <c r="I2808" s="9">
        <v>0</v>
      </c>
      <c r="J2808" s="9" t="s">
        <v>186</v>
      </c>
      <c r="K2808" s="9" t="s">
        <v>186</v>
      </c>
      <c r="L2808" s="74"/>
      <c r="M2808" s="72">
        <f t="shared" si="75"/>
        <v>400.69999999999925</v>
      </c>
      <c r="S2808" s="235"/>
      <c r="T2808" s="68"/>
      <c r="U2808" s="68"/>
      <c r="V2808" s="54"/>
    </row>
    <row r="2809" spans="1:22" ht="15">
      <c r="A2809" s="28" t="s">
        <v>32</v>
      </c>
      <c r="B2809" s="68" t="s">
        <v>809</v>
      </c>
      <c r="E2809" s="9" t="s">
        <v>284</v>
      </c>
      <c r="F2809" s="9" t="s">
        <v>284</v>
      </c>
      <c r="G2809" s="9" t="s">
        <v>284</v>
      </c>
      <c r="H2809" s="227">
        <v>397</v>
      </c>
      <c r="I2809" s="9">
        <v>0</v>
      </c>
      <c r="J2809" s="9" t="s">
        <v>186</v>
      </c>
      <c r="K2809" s="9" t="s">
        <v>186</v>
      </c>
      <c r="L2809" s="74"/>
      <c r="M2809" s="72">
        <f t="shared" si="75"/>
        <v>397</v>
      </c>
      <c r="O2809" t="s">
        <v>289</v>
      </c>
      <c r="S2809" s="235"/>
      <c r="T2809" s="68"/>
      <c r="U2809" s="68"/>
      <c r="V2809" s="54"/>
    </row>
    <row r="2810" spans="1:22" ht="15">
      <c r="A2810" s="28" t="s">
        <v>34</v>
      </c>
      <c r="B2810" s="68" t="s">
        <v>37</v>
      </c>
      <c r="E2810" s="227">
        <v>45</v>
      </c>
      <c r="F2810" s="9">
        <v>129.69999999999999</v>
      </c>
      <c r="G2810" s="9">
        <v>156.80000000000001</v>
      </c>
      <c r="H2810" s="9">
        <v>57.299999999999272</v>
      </c>
      <c r="I2810" s="9">
        <v>0</v>
      </c>
      <c r="J2810" s="9" t="s">
        <v>186</v>
      </c>
      <c r="K2810" s="9" t="s">
        <v>186</v>
      </c>
      <c r="L2810" s="74"/>
      <c r="M2810" s="72">
        <f t="shared" si="75"/>
        <v>388.79999999999927</v>
      </c>
      <c r="O2810" t="s">
        <v>294</v>
      </c>
      <c r="S2810" s="235"/>
      <c r="T2810" s="68"/>
      <c r="U2810" s="68"/>
      <c r="V2810" s="54"/>
    </row>
    <row r="2811" spans="1:22" ht="15">
      <c r="A2811" s="28" t="s">
        <v>36</v>
      </c>
      <c r="B2811" s="68" t="s">
        <v>21</v>
      </c>
      <c r="E2811" s="227">
        <v>56</v>
      </c>
      <c r="F2811" s="9">
        <v>156.6</v>
      </c>
      <c r="G2811" s="9">
        <v>173.2</v>
      </c>
      <c r="H2811" s="69" t="s">
        <v>285</v>
      </c>
      <c r="I2811" s="9">
        <v>0</v>
      </c>
      <c r="J2811" s="9" t="s">
        <v>186</v>
      </c>
      <c r="K2811" s="9" t="s">
        <v>186</v>
      </c>
      <c r="L2811" s="74"/>
      <c r="M2811" s="72">
        <f t="shared" si="75"/>
        <v>385.79999999999995</v>
      </c>
      <c r="O2811" t="s">
        <v>289</v>
      </c>
      <c r="S2811" s="235"/>
      <c r="T2811" s="68"/>
      <c r="U2811" s="68"/>
      <c r="V2811" s="54"/>
    </row>
    <row r="2812" spans="1:22" ht="15">
      <c r="A2812" s="28" t="s">
        <v>38</v>
      </c>
      <c r="B2812" s="68" t="s">
        <v>815</v>
      </c>
      <c r="E2812" s="9" t="s">
        <v>284</v>
      </c>
      <c r="F2812" s="9" t="s">
        <v>284</v>
      </c>
      <c r="G2812" s="9" t="s">
        <v>284</v>
      </c>
      <c r="H2812" s="227">
        <v>383.49999999999636</v>
      </c>
      <c r="I2812" s="9">
        <v>0</v>
      </c>
      <c r="J2812" s="9" t="s">
        <v>186</v>
      </c>
      <c r="K2812" s="9" t="s">
        <v>186</v>
      </c>
      <c r="L2812" s="74"/>
      <c r="M2812" s="72">
        <f t="shared" si="75"/>
        <v>383.49999999999636</v>
      </c>
      <c r="O2812" t="s">
        <v>290</v>
      </c>
      <c r="S2812" s="235"/>
      <c r="T2812" s="68"/>
      <c r="U2812" s="68"/>
      <c r="V2812" s="54"/>
    </row>
    <row r="2813" spans="1:22" ht="15">
      <c r="A2813" s="28" t="s">
        <v>145</v>
      </c>
      <c r="B2813" s="68" t="s">
        <v>9</v>
      </c>
      <c r="E2813" s="69" t="s">
        <v>285</v>
      </c>
      <c r="F2813" s="9">
        <v>107.9</v>
      </c>
      <c r="G2813" s="227">
        <v>206.2</v>
      </c>
      <c r="H2813" s="9">
        <v>58.5</v>
      </c>
      <c r="I2813" s="9">
        <v>0</v>
      </c>
      <c r="J2813" s="9" t="s">
        <v>186</v>
      </c>
      <c r="K2813" s="9" t="s">
        <v>186</v>
      </c>
      <c r="L2813" s="74"/>
      <c r="M2813" s="72">
        <f t="shared" si="75"/>
        <v>372.6</v>
      </c>
      <c r="O2813" t="s">
        <v>293</v>
      </c>
      <c r="S2813" s="235"/>
      <c r="T2813" s="68"/>
      <c r="U2813" s="68"/>
      <c r="V2813" s="54"/>
    </row>
    <row r="2814" spans="1:22" ht="15">
      <c r="A2814" s="28" t="s">
        <v>146</v>
      </c>
      <c r="B2814" s="68" t="s">
        <v>845</v>
      </c>
      <c r="E2814" s="9" t="s">
        <v>284</v>
      </c>
      <c r="F2814" s="9" t="s">
        <v>284</v>
      </c>
      <c r="G2814" s="9" t="s">
        <v>284</v>
      </c>
      <c r="H2814" s="227">
        <v>356.99999999999454</v>
      </c>
      <c r="I2814" s="9">
        <v>0</v>
      </c>
      <c r="J2814" s="9" t="s">
        <v>186</v>
      </c>
      <c r="K2814" s="9" t="s">
        <v>186</v>
      </c>
      <c r="L2814" s="74"/>
      <c r="M2814" s="72">
        <f t="shared" si="75"/>
        <v>356.99999999999454</v>
      </c>
      <c r="O2814" t="s">
        <v>303</v>
      </c>
      <c r="S2814" s="235"/>
      <c r="T2814" s="68"/>
      <c r="U2814" s="68"/>
      <c r="V2814" s="54"/>
    </row>
    <row r="2815" spans="1:22" ht="15">
      <c r="A2815" s="28" t="s">
        <v>147</v>
      </c>
      <c r="B2815" s="68" t="s">
        <v>141</v>
      </c>
      <c r="E2815" s="9" t="s">
        <v>284</v>
      </c>
      <c r="F2815" s="222">
        <v>314</v>
      </c>
      <c r="G2815" s="9">
        <v>40.5</v>
      </c>
      <c r="H2815" s="69" t="s">
        <v>285</v>
      </c>
      <c r="I2815" s="9">
        <v>0</v>
      </c>
      <c r="J2815" s="9" t="s">
        <v>186</v>
      </c>
      <c r="K2815" s="9" t="s">
        <v>186</v>
      </c>
      <c r="L2815" s="74"/>
      <c r="M2815" s="72">
        <f t="shared" si="75"/>
        <v>354.5</v>
      </c>
      <c r="O2815" t="s">
        <v>306</v>
      </c>
      <c r="S2815" s="235"/>
      <c r="T2815" s="68"/>
      <c r="U2815" s="68"/>
      <c r="V2815" s="54"/>
    </row>
    <row r="2816" spans="1:22" ht="15">
      <c r="A2816" s="28" t="s">
        <v>151</v>
      </c>
      <c r="B2816" s="68" t="s">
        <v>178</v>
      </c>
      <c r="E2816" s="227">
        <v>48</v>
      </c>
      <c r="F2816" s="223">
        <v>292</v>
      </c>
      <c r="G2816" s="9" t="s">
        <v>284</v>
      </c>
      <c r="H2816" s="9" t="s">
        <v>284</v>
      </c>
      <c r="I2816" s="9">
        <v>0</v>
      </c>
      <c r="J2816" s="9" t="s">
        <v>186</v>
      </c>
      <c r="K2816" s="9" t="s">
        <v>186</v>
      </c>
      <c r="L2816" s="74"/>
      <c r="M2816" s="72">
        <f t="shared" si="75"/>
        <v>340</v>
      </c>
      <c r="O2816" t="s">
        <v>314</v>
      </c>
      <c r="S2816" s="235"/>
      <c r="T2816" s="68"/>
      <c r="U2816" s="68"/>
      <c r="V2816" s="54"/>
    </row>
    <row r="2817" spans="1:22" ht="15">
      <c r="A2817" s="28" t="s">
        <v>157</v>
      </c>
      <c r="B2817" s="68" t="s">
        <v>833</v>
      </c>
      <c r="E2817" s="9" t="s">
        <v>284</v>
      </c>
      <c r="F2817" s="9" t="s">
        <v>284</v>
      </c>
      <c r="G2817" s="9" t="s">
        <v>284</v>
      </c>
      <c r="H2817" s="227">
        <v>332.30000000000655</v>
      </c>
      <c r="I2817" s="9">
        <v>0</v>
      </c>
      <c r="J2817" s="9" t="s">
        <v>186</v>
      </c>
      <c r="K2817" s="9" t="s">
        <v>186</v>
      </c>
      <c r="L2817" s="74"/>
      <c r="M2817" s="72">
        <f t="shared" si="75"/>
        <v>332.30000000000655</v>
      </c>
      <c r="O2817" t="s">
        <v>298</v>
      </c>
      <c r="S2817" s="235"/>
      <c r="T2817" s="68"/>
      <c r="U2817" s="68"/>
      <c r="V2817" s="54"/>
    </row>
    <row r="2818" spans="1:22" ht="15">
      <c r="A2818" s="28" t="s">
        <v>159</v>
      </c>
      <c r="B2818" s="68" t="s">
        <v>11</v>
      </c>
      <c r="E2818" s="223">
        <v>79.099999999999994</v>
      </c>
      <c r="F2818" s="9">
        <v>4.5</v>
      </c>
      <c r="G2818" s="9">
        <v>168</v>
      </c>
      <c r="H2818" s="9">
        <v>67.500000000007276</v>
      </c>
      <c r="I2818" s="9">
        <v>0</v>
      </c>
      <c r="J2818" s="9" t="s">
        <v>186</v>
      </c>
      <c r="K2818" s="9" t="s">
        <v>186</v>
      </c>
      <c r="L2818" s="74"/>
      <c r="M2818" s="72">
        <f t="shared" si="75"/>
        <v>319.1000000000073</v>
      </c>
      <c r="O2818" t="s">
        <v>288</v>
      </c>
      <c r="S2818" s="235"/>
      <c r="T2818" s="68"/>
      <c r="U2818" s="68"/>
      <c r="V2818" s="54"/>
    </row>
    <row r="2819" spans="1:22" ht="15">
      <c r="A2819" s="28" t="s">
        <v>160</v>
      </c>
      <c r="B2819" s="68" t="s">
        <v>142</v>
      </c>
      <c r="E2819" s="9" t="s">
        <v>284</v>
      </c>
      <c r="F2819" s="69" t="s">
        <v>285</v>
      </c>
      <c r="G2819" s="9">
        <v>127.5</v>
      </c>
      <c r="H2819" s="9">
        <v>186.89999999999418</v>
      </c>
      <c r="I2819" s="9">
        <v>0</v>
      </c>
      <c r="J2819" s="9" t="s">
        <v>186</v>
      </c>
      <c r="K2819" s="9" t="s">
        <v>186</v>
      </c>
      <c r="L2819" s="74"/>
      <c r="M2819" s="72">
        <f t="shared" si="75"/>
        <v>314.39999999999418</v>
      </c>
      <c r="S2819" s="235"/>
      <c r="T2819" s="68"/>
      <c r="U2819" s="68"/>
      <c r="V2819" s="54"/>
    </row>
    <row r="2820" spans="1:22" ht="15">
      <c r="A2820" s="28" t="s">
        <v>161</v>
      </c>
      <c r="B2820" s="68" t="s">
        <v>828</v>
      </c>
      <c r="E2820" s="9" t="s">
        <v>284</v>
      </c>
      <c r="F2820" s="9" t="s">
        <v>284</v>
      </c>
      <c r="G2820" s="9" t="s">
        <v>284</v>
      </c>
      <c r="H2820" s="227">
        <v>310.50000000000728</v>
      </c>
      <c r="I2820" s="9">
        <v>0</v>
      </c>
      <c r="J2820" s="9" t="s">
        <v>186</v>
      </c>
      <c r="K2820" s="9" t="s">
        <v>186</v>
      </c>
      <c r="L2820" s="74"/>
      <c r="M2820" s="72">
        <f t="shared" si="75"/>
        <v>310.50000000000728</v>
      </c>
      <c r="O2820" t="s">
        <v>294</v>
      </c>
      <c r="S2820" s="235"/>
      <c r="T2820" s="68"/>
      <c r="U2820" s="68"/>
      <c r="V2820" s="54"/>
    </row>
    <row r="2821" spans="1:22" ht="15">
      <c r="A2821" s="28" t="s">
        <v>163</v>
      </c>
      <c r="B2821" s="68" t="s">
        <v>35</v>
      </c>
      <c r="E2821" s="69" t="s">
        <v>285</v>
      </c>
      <c r="F2821" s="227">
        <v>247</v>
      </c>
      <c r="G2821" s="9">
        <v>5.9</v>
      </c>
      <c r="H2821" s="9">
        <v>55.000000000003638</v>
      </c>
      <c r="I2821" s="9">
        <v>0</v>
      </c>
      <c r="J2821" s="9" t="s">
        <v>186</v>
      </c>
      <c r="K2821" s="9" t="s">
        <v>186</v>
      </c>
      <c r="L2821" s="74"/>
      <c r="M2821" s="72">
        <f t="shared" si="75"/>
        <v>307.90000000000362</v>
      </c>
      <c r="O2821" t="s">
        <v>293</v>
      </c>
      <c r="S2821" s="235"/>
      <c r="T2821" s="68"/>
      <c r="U2821" s="68"/>
      <c r="V2821" s="54"/>
    </row>
    <row r="2822" spans="1:22" ht="15">
      <c r="A2822" s="28" t="s">
        <v>280</v>
      </c>
      <c r="B2822" s="68" t="s">
        <v>4</v>
      </c>
      <c r="E2822" s="69" t="s">
        <v>285</v>
      </c>
      <c r="F2822" s="9">
        <v>2.4</v>
      </c>
      <c r="G2822" s="9">
        <v>135.80000000000001</v>
      </c>
      <c r="H2822" s="9">
        <v>166.69999999999891</v>
      </c>
      <c r="I2822" s="9">
        <v>0</v>
      </c>
      <c r="J2822" s="9" t="s">
        <v>186</v>
      </c>
      <c r="K2822" s="9" t="s">
        <v>186</v>
      </c>
      <c r="L2822" s="74"/>
      <c r="M2822" s="72">
        <f t="shared" si="75"/>
        <v>304.89999999999895</v>
      </c>
      <c r="S2822" s="235"/>
      <c r="T2822" s="68"/>
      <c r="U2822" s="68"/>
      <c r="V2822" s="54"/>
    </row>
    <row r="2823" spans="1:22" ht="15">
      <c r="A2823" s="28" t="s">
        <v>281</v>
      </c>
      <c r="B2823" s="68" t="s">
        <v>840</v>
      </c>
      <c r="E2823" s="9" t="s">
        <v>284</v>
      </c>
      <c r="F2823" s="9" t="s">
        <v>284</v>
      </c>
      <c r="G2823" s="9" t="s">
        <v>284</v>
      </c>
      <c r="H2823" s="227">
        <v>300.50000000000364</v>
      </c>
      <c r="I2823" s="9">
        <v>0</v>
      </c>
      <c r="J2823" s="9" t="s">
        <v>186</v>
      </c>
      <c r="K2823" s="9" t="s">
        <v>186</v>
      </c>
      <c r="L2823" s="74"/>
      <c r="M2823" s="72">
        <f t="shared" si="75"/>
        <v>300.50000000000364</v>
      </c>
      <c r="O2823" t="s">
        <v>299</v>
      </c>
      <c r="S2823" s="235"/>
      <c r="T2823" s="68"/>
      <c r="U2823" s="68"/>
      <c r="V2823" s="54"/>
    </row>
    <row r="2824" spans="1:22" ht="15">
      <c r="A2824" s="28" t="s">
        <v>282</v>
      </c>
      <c r="B2824" s="68" t="s">
        <v>835</v>
      </c>
      <c r="E2824" s="9" t="s">
        <v>284</v>
      </c>
      <c r="F2824" s="9" t="s">
        <v>284</v>
      </c>
      <c r="G2824" s="9" t="s">
        <v>284</v>
      </c>
      <c r="H2824" s="9">
        <v>299.09999999999854</v>
      </c>
      <c r="I2824" s="9">
        <v>0</v>
      </c>
      <c r="J2824" s="9" t="s">
        <v>186</v>
      </c>
      <c r="K2824" s="9" t="s">
        <v>186</v>
      </c>
      <c r="L2824" s="74"/>
      <c r="M2824" s="72">
        <f t="shared" ref="M2824:M2855" si="76">SUM(E2824:K2824)</f>
        <v>299.09999999999854</v>
      </c>
      <c r="S2824" s="235"/>
      <c r="T2824" s="68"/>
      <c r="U2824" s="68"/>
      <c r="V2824" s="54"/>
    </row>
    <row r="2825" spans="1:22" ht="15">
      <c r="A2825" s="28" t="s">
        <v>283</v>
      </c>
      <c r="B2825" s="68" t="s">
        <v>154</v>
      </c>
      <c r="E2825" s="9" t="s">
        <v>284</v>
      </c>
      <c r="F2825" s="9" t="s">
        <v>284</v>
      </c>
      <c r="G2825" s="9">
        <v>151.4</v>
      </c>
      <c r="H2825" s="9">
        <v>133.50000000000364</v>
      </c>
      <c r="I2825" s="9">
        <v>0</v>
      </c>
      <c r="J2825" s="9" t="s">
        <v>186</v>
      </c>
      <c r="K2825" s="9" t="s">
        <v>186</v>
      </c>
      <c r="L2825" s="74"/>
      <c r="M2825" s="72">
        <f t="shared" si="76"/>
        <v>284.90000000000362</v>
      </c>
      <c r="S2825" s="235"/>
      <c r="T2825" s="68"/>
      <c r="U2825" s="68"/>
      <c r="V2825" s="54"/>
    </row>
    <row r="2826" spans="1:22" ht="15">
      <c r="A2826" s="28" t="s">
        <v>806</v>
      </c>
      <c r="B2826" s="68" t="s">
        <v>826</v>
      </c>
      <c r="E2826" s="9" t="s">
        <v>284</v>
      </c>
      <c r="F2826" s="9" t="s">
        <v>284</v>
      </c>
      <c r="G2826" s="9" t="s">
        <v>284</v>
      </c>
      <c r="H2826" s="9">
        <v>264.00000000000182</v>
      </c>
      <c r="I2826" s="9">
        <v>0</v>
      </c>
      <c r="J2826" s="9" t="s">
        <v>186</v>
      </c>
      <c r="K2826" s="9" t="s">
        <v>186</v>
      </c>
      <c r="L2826" s="74"/>
      <c r="M2826" s="72">
        <f t="shared" si="76"/>
        <v>264.00000000000182</v>
      </c>
      <c r="S2826" s="235"/>
      <c r="T2826" s="68"/>
      <c r="U2826" s="68"/>
      <c r="V2826" s="54"/>
    </row>
    <row r="2827" spans="1:22" ht="15">
      <c r="A2827" s="28" t="s">
        <v>807</v>
      </c>
      <c r="B2827" s="68" t="s">
        <v>820</v>
      </c>
      <c r="E2827" s="9" t="s">
        <v>284</v>
      </c>
      <c r="F2827" s="9" t="s">
        <v>284</v>
      </c>
      <c r="G2827" s="9" t="s">
        <v>284</v>
      </c>
      <c r="H2827" s="9">
        <v>263.99999999999636</v>
      </c>
      <c r="I2827" s="9">
        <v>0</v>
      </c>
      <c r="J2827" s="9" t="s">
        <v>186</v>
      </c>
      <c r="K2827" s="9" t="s">
        <v>186</v>
      </c>
      <c r="L2827" s="74"/>
      <c r="M2827" s="72">
        <f t="shared" si="76"/>
        <v>263.99999999999636</v>
      </c>
      <c r="S2827" s="235"/>
      <c r="T2827" s="68"/>
      <c r="U2827" s="68"/>
      <c r="V2827" s="54"/>
    </row>
    <row r="2828" spans="1:22" ht="15">
      <c r="A2828" s="28" t="s">
        <v>808</v>
      </c>
      <c r="B2828" s="68" t="s">
        <v>849</v>
      </c>
      <c r="E2828" s="9" t="s">
        <v>284</v>
      </c>
      <c r="F2828" s="9" t="s">
        <v>284</v>
      </c>
      <c r="G2828" s="9" t="s">
        <v>284</v>
      </c>
      <c r="H2828" s="9">
        <v>234.00000000000364</v>
      </c>
      <c r="I2828" s="9">
        <v>0</v>
      </c>
      <c r="J2828" s="9" t="s">
        <v>186</v>
      </c>
      <c r="K2828" s="9" t="s">
        <v>186</v>
      </c>
      <c r="L2828" s="74"/>
      <c r="M2828" s="72">
        <f t="shared" si="76"/>
        <v>234.00000000000364</v>
      </c>
      <c r="S2828" s="235"/>
      <c r="T2828" s="68"/>
      <c r="U2828" s="68"/>
      <c r="V2828" s="54"/>
    </row>
    <row r="2829" spans="1:22" ht="15">
      <c r="A2829" s="28" t="s">
        <v>810</v>
      </c>
      <c r="B2829" s="68" t="s">
        <v>25</v>
      </c>
      <c r="E2829" s="9">
        <v>7.4</v>
      </c>
      <c r="F2829" s="9">
        <v>115.5</v>
      </c>
      <c r="G2829" s="9">
        <v>54.8</v>
      </c>
      <c r="H2829" s="9">
        <v>36.599999999998545</v>
      </c>
      <c r="I2829" s="9">
        <v>0</v>
      </c>
      <c r="J2829" s="9" t="s">
        <v>186</v>
      </c>
      <c r="K2829" s="9" t="s">
        <v>186</v>
      </c>
      <c r="L2829" s="74"/>
      <c r="M2829" s="72">
        <f t="shared" si="76"/>
        <v>214.29999999999853</v>
      </c>
      <c r="S2829" s="235"/>
      <c r="T2829" s="68"/>
      <c r="U2829" s="68"/>
      <c r="V2829" s="54"/>
    </row>
    <row r="2830" spans="1:22" ht="15">
      <c r="A2830" s="28" t="s">
        <v>816</v>
      </c>
      <c r="B2830" s="68" t="s">
        <v>853</v>
      </c>
      <c r="E2830" s="9" t="s">
        <v>284</v>
      </c>
      <c r="F2830" s="9" t="s">
        <v>284</v>
      </c>
      <c r="G2830" s="9" t="s">
        <v>284</v>
      </c>
      <c r="H2830" s="9">
        <v>210.899999999996</v>
      </c>
      <c r="I2830" s="9">
        <v>0</v>
      </c>
      <c r="J2830" s="9" t="s">
        <v>186</v>
      </c>
      <c r="K2830" s="9" t="s">
        <v>186</v>
      </c>
      <c r="L2830" s="74"/>
      <c r="M2830" s="72">
        <f t="shared" si="76"/>
        <v>210.899999999996</v>
      </c>
      <c r="S2830" s="235"/>
      <c r="T2830" s="68"/>
      <c r="U2830" s="68"/>
      <c r="V2830" s="54"/>
    </row>
    <row r="2831" spans="1:22" ht="15">
      <c r="A2831" s="28" t="s">
        <v>818</v>
      </c>
      <c r="B2831" s="68" t="s">
        <v>834</v>
      </c>
      <c r="E2831" s="9" t="s">
        <v>284</v>
      </c>
      <c r="F2831" s="9" t="s">
        <v>284</v>
      </c>
      <c r="G2831" s="9" t="s">
        <v>284</v>
      </c>
      <c r="H2831" s="9">
        <v>204.99999999999818</v>
      </c>
      <c r="I2831" s="9">
        <v>0</v>
      </c>
      <c r="J2831" s="9" t="s">
        <v>186</v>
      </c>
      <c r="K2831" s="9" t="s">
        <v>186</v>
      </c>
      <c r="L2831" s="74"/>
      <c r="M2831" s="72">
        <f t="shared" si="76"/>
        <v>204.99999999999818</v>
      </c>
      <c r="S2831" s="235"/>
      <c r="T2831" s="68"/>
      <c r="U2831" s="68"/>
      <c r="V2831" s="54"/>
    </row>
    <row r="2832" spans="1:22" ht="15">
      <c r="A2832" s="28" t="s">
        <v>821</v>
      </c>
      <c r="B2832" s="68" t="s">
        <v>859</v>
      </c>
      <c r="E2832" s="9" t="s">
        <v>284</v>
      </c>
      <c r="F2832" s="9" t="s">
        <v>284</v>
      </c>
      <c r="G2832" s="9" t="s">
        <v>284</v>
      </c>
      <c r="H2832" s="9">
        <v>196.00000000000182</v>
      </c>
      <c r="I2832" s="9">
        <v>0</v>
      </c>
      <c r="J2832" s="9" t="s">
        <v>186</v>
      </c>
      <c r="K2832" s="9" t="s">
        <v>186</v>
      </c>
      <c r="L2832" s="74"/>
      <c r="M2832" s="72">
        <f t="shared" si="76"/>
        <v>196.00000000000182</v>
      </c>
      <c r="S2832" s="235"/>
      <c r="T2832" s="68"/>
      <c r="U2832" s="68"/>
      <c r="V2832" s="54"/>
    </row>
    <row r="2833" spans="1:22" ht="15">
      <c r="A2833" s="28" t="s">
        <v>822</v>
      </c>
      <c r="B2833" s="68" t="s">
        <v>824</v>
      </c>
      <c r="E2833" s="9" t="s">
        <v>284</v>
      </c>
      <c r="F2833" s="9" t="s">
        <v>284</v>
      </c>
      <c r="G2833" s="9" t="s">
        <v>284</v>
      </c>
      <c r="H2833" s="9">
        <v>193.19999999999527</v>
      </c>
      <c r="I2833" s="9">
        <v>0</v>
      </c>
      <c r="J2833" s="9" t="s">
        <v>186</v>
      </c>
      <c r="K2833" s="9" t="s">
        <v>186</v>
      </c>
      <c r="L2833" s="74"/>
      <c r="M2833" s="72">
        <f t="shared" si="76"/>
        <v>193.19999999999527</v>
      </c>
      <c r="S2833" s="235"/>
      <c r="T2833" s="68"/>
      <c r="U2833" s="68"/>
      <c r="V2833" s="54"/>
    </row>
    <row r="2834" spans="1:22" ht="15">
      <c r="A2834" s="28" t="s">
        <v>825</v>
      </c>
      <c r="B2834" s="68" t="s">
        <v>871</v>
      </c>
      <c r="E2834" s="9" t="s">
        <v>284</v>
      </c>
      <c r="F2834" s="9" t="s">
        <v>284</v>
      </c>
      <c r="G2834" s="9" t="s">
        <v>284</v>
      </c>
      <c r="H2834" s="9">
        <v>187.79999999999563</v>
      </c>
      <c r="I2834" s="9">
        <v>0</v>
      </c>
      <c r="J2834" s="9" t="s">
        <v>186</v>
      </c>
      <c r="K2834" s="9" t="s">
        <v>186</v>
      </c>
      <c r="L2834" s="74"/>
      <c r="M2834" s="72">
        <f t="shared" si="76"/>
        <v>187.79999999999563</v>
      </c>
      <c r="S2834" s="235"/>
      <c r="T2834" s="68"/>
      <c r="U2834" s="68"/>
      <c r="V2834" s="54"/>
    </row>
    <row r="2835" spans="1:22" ht="15">
      <c r="A2835" s="28" t="s">
        <v>827</v>
      </c>
      <c r="B2835" s="68" t="s">
        <v>156</v>
      </c>
      <c r="E2835" s="9" t="s">
        <v>284</v>
      </c>
      <c r="F2835" s="9" t="s">
        <v>284</v>
      </c>
      <c r="G2835" s="9">
        <v>58.5</v>
      </c>
      <c r="H2835" s="9">
        <v>125.49999999999636</v>
      </c>
      <c r="I2835" s="9">
        <v>0</v>
      </c>
      <c r="J2835" s="9" t="s">
        <v>186</v>
      </c>
      <c r="K2835" s="9" t="s">
        <v>186</v>
      </c>
      <c r="L2835" s="74"/>
      <c r="M2835" s="72">
        <f t="shared" si="76"/>
        <v>183.99999999999636</v>
      </c>
      <c r="S2835" s="235"/>
      <c r="T2835" s="68"/>
      <c r="U2835" s="68"/>
      <c r="V2835" s="54"/>
    </row>
    <row r="2836" spans="1:22" ht="15">
      <c r="A2836" s="28" t="s">
        <v>832</v>
      </c>
      <c r="B2836" s="68" t="s">
        <v>33</v>
      </c>
      <c r="E2836" s="9">
        <v>2.2000000000000002</v>
      </c>
      <c r="F2836" s="9">
        <v>110</v>
      </c>
      <c r="G2836" s="9">
        <v>71.7</v>
      </c>
      <c r="H2836" s="69" t="s">
        <v>285</v>
      </c>
      <c r="I2836" s="9">
        <v>0</v>
      </c>
      <c r="J2836" s="9" t="s">
        <v>186</v>
      </c>
      <c r="K2836" s="9" t="s">
        <v>186</v>
      </c>
      <c r="L2836" s="74"/>
      <c r="M2836" s="72">
        <f t="shared" si="76"/>
        <v>183.9</v>
      </c>
      <c r="S2836" s="235"/>
      <c r="T2836" s="68"/>
      <c r="U2836" s="68"/>
      <c r="V2836" s="54"/>
    </row>
    <row r="2837" spans="1:22" ht="15">
      <c r="A2837" s="28" t="s">
        <v>836</v>
      </c>
      <c r="B2837" s="28" t="s">
        <v>804</v>
      </c>
      <c r="E2837" s="9" t="s">
        <v>284</v>
      </c>
      <c r="F2837" s="9" t="s">
        <v>284</v>
      </c>
      <c r="G2837" s="9" t="s">
        <v>284</v>
      </c>
      <c r="H2837" s="9">
        <v>181.20000000000073</v>
      </c>
      <c r="I2837" s="9">
        <v>0</v>
      </c>
      <c r="J2837" s="9" t="s">
        <v>186</v>
      </c>
      <c r="K2837" s="9" t="s">
        <v>186</v>
      </c>
      <c r="L2837" s="74"/>
      <c r="M2837" s="72">
        <f t="shared" si="76"/>
        <v>181.20000000000073</v>
      </c>
      <c r="S2837" s="235"/>
      <c r="T2837" s="68"/>
      <c r="U2837" s="68"/>
      <c r="V2837" s="54"/>
    </row>
    <row r="2838" spans="1:22" ht="15">
      <c r="A2838" s="28" t="s">
        <v>837</v>
      </c>
      <c r="B2838" s="68" t="s">
        <v>842</v>
      </c>
      <c r="E2838" s="9" t="s">
        <v>284</v>
      </c>
      <c r="F2838" s="9" t="s">
        <v>284</v>
      </c>
      <c r="G2838" s="9" t="s">
        <v>284</v>
      </c>
      <c r="H2838" s="9">
        <v>157.99999999999636</v>
      </c>
      <c r="I2838" s="9">
        <v>0</v>
      </c>
      <c r="J2838" s="9" t="s">
        <v>186</v>
      </c>
      <c r="K2838" s="9" t="s">
        <v>186</v>
      </c>
      <c r="L2838" s="74"/>
      <c r="M2838" s="72">
        <f t="shared" si="76"/>
        <v>157.99999999999636</v>
      </c>
      <c r="S2838" s="235"/>
      <c r="T2838" s="68"/>
      <c r="U2838" s="68"/>
      <c r="V2838" s="54"/>
    </row>
    <row r="2839" spans="1:22" ht="15">
      <c r="A2839" s="28" t="s">
        <v>838</v>
      </c>
      <c r="B2839" s="68" t="s">
        <v>817</v>
      </c>
      <c r="E2839" s="9" t="s">
        <v>284</v>
      </c>
      <c r="F2839" s="9" t="s">
        <v>284</v>
      </c>
      <c r="G2839" s="9" t="s">
        <v>284</v>
      </c>
      <c r="H2839" s="9">
        <v>155.99999999999636</v>
      </c>
      <c r="I2839" s="9">
        <v>0</v>
      </c>
      <c r="J2839" s="9" t="s">
        <v>186</v>
      </c>
      <c r="K2839" s="9" t="s">
        <v>186</v>
      </c>
      <c r="L2839" s="74"/>
      <c r="M2839" s="72">
        <f t="shared" si="76"/>
        <v>155.99999999999636</v>
      </c>
      <c r="S2839" s="235"/>
      <c r="T2839" s="68"/>
      <c r="U2839" s="68"/>
      <c r="V2839" s="54"/>
    </row>
    <row r="2840" spans="1:22" ht="15">
      <c r="A2840" s="28" t="s">
        <v>844</v>
      </c>
      <c r="B2840" s="28" t="s">
        <v>799</v>
      </c>
      <c r="E2840" s="9" t="s">
        <v>284</v>
      </c>
      <c r="F2840" s="9" t="s">
        <v>284</v>
      </c>
      <c r="G2840" s="9" t="s">
        <v>284</v>
      </c>
      <c r="H2840" s="9">
        <v>150</v>
      </c>
      <c r="I2840" s="9">
        <v>0</v>
      </c>
      <c r="J2840" s="9" t="s">
        <v>186</v>
      </c>
      <c r="K2840" s="9" t="s">
        <v>186</v>
      </c>
      <c r="L2840" s="74"/>
      <c r="M2840" s="72">
        <f t="shared" si="76"/>
        <v>150</v>
      </c>
      <c r="S2840" s="235"/>
      <c r="T2840" s="68"/>
      <c r="U2840" s="68"/>
      <c r="V2840" s="54"/>
    </row>
    <row r="2841" spans="1:22" ht="15">
      <c r="A2841" s="28" t="s">
        <v>852</v>
      </c>
      <c r="B2841" s="68" t="s">
        <v>855</v>
      </c>
      <c r="E2841" s="9" t="s">
        <v>284</v>
      </c>
      <c r="F2841" s="9" t="s">
        <v>284</v>
      </c>
      <c r="G2841" s="9" t="s">
        <v>284</v>
      </c>
      <c r="H2841" s="9">
        <v>149.99999999999636</v>
      </c>
      <c r="I2841" s="9">
        <v>0</v>
      </c>
      <c r="J2841" s="9" t="s">
        <v>186</v>
      </c>
      <c r="K2841" s="9" t="s">
        <v>186</v>
      </c>
      <c r="L2841" s="74"/>
      <c r="M2841" s="72">
        <f t="shared" si="76"/>
        <v>149.99999999999636</v>
      </c>
      <c r="S2841" s="235"/>
      <c r="T2841" s="68"/>
      <c r="U2841" s="68"/>
      <c r="V2841" s="54"/>
    </row>
    <row r="2842" spans="1:22" ht="15">
      <c r="A2842" s="28" t="s">
        <v>856</v>
      </c>
      <c r="B2842" s="68" t="s">
        <v>850</v>
      </c>
      <c r="E2842" s="9" t="s">
        <v>284</v>
      </c>
      <c r="F2842" s="9" t="s">
        <v>284</v>
      </c>
      <c r="G2842" s="9" t="s">
        <v>284</v>
      </c>
      <c r="H2842" s="9">
        <v>129.99999999999636</v>
      </c>
      <c r="I2842" s="9">
        <v>0</v>
      </c>
      <c r="J2842" s="9" t="s">
        <v>186</v>
      </c>
      <c r="K2842" s="9" t="s">
        <v>186</v>
      </c>
      <c r="L2842" s="74"/>
      <c r="M2842" s="72">
        <f t="shared" si="76"/>
        <v>129.99999999999636</v>
      </c>
      <c r="S2842" s="235"/>
      <c r="T2842" s="68"/>
      <c r="U2842" s="68"/>
      <c r="V2842" s="54"/>
    </row>
    <row r="2843" spans="1:22" ht="15">
      <c r="A2843" s="28" t="s">
        <v>857</v>
      </c>
      <c r="B2843" s="68" t="s">
        <v>158</v>
      </c>
      <c r="E2843" s="9" t="s">
        <v>284</v>
      </c>
      <c r="F2843" s="9" t="s">
        <v>284</v>
      </c>
      <c r="G2843" s="9">
        <v>79.2</v>
      </c>
      <c r="H2843" s="69" t="s">
        <v>285</v>
      </c>
      <c r="I2843" s="9">
        <v>0</v>
      </c>
      <c r="J2843" s="9" t="s">
        <v>186</v>
      </c>
      <c r="K2843" s="9" t="s">
        <v>186</v>
      </c>
      <c r="L2843" s="74"/>
      <c r="M2843" s="72">
        <f t="shared" si="76"/>
        <v>79.2</v>
      </c>
      <c r="S2843" s="235"/>
      <c r="T2843" s="68"/>
      <c r="U2843" s="68"/>
      <c r="V2843" s="54"/>
    </row>
    <row r="2844" spans="1:22" ht="15">
      <c r="A2844" s="28" t="s">
        <v>858</v>
      </c>
      <c r="B2844" s="28" t="s">
        <v>805</v>
      </c>
      <c r="E2844" s="9" t="s">
        <v>284</v>
      </c>
      <c r="F2844" s="9" t="s">
        <v>284</v>
      </c>
      <c r="G2844" s="9" t="s">
        <v>284</v>
      </c>
      <c r="H2844" s="9">
        <v>49.500000000003638</v>
      </c>
      <c r="I2844" s="9">
        <v>0</v>
      </c>
      <c r="J2844" s="9" t="s">
        <v>186</v>
      </c>
      <c r="K2844" s="9" t="s">
        <v>186</v>
      </c>
      <c r="L2844" s="74"/>
      <c r="M2844" s="72">
        <f t="shared" si="76"/>
        <v>49.500000000003638</v>
      </c>
      <c r="S2844" s="235"/>
      <c r="T2844" s="68"/>
      <c r="U2844" s="68"/>
      <c r="V2844" s="54"/>
    </row>
    <row r="2845" spans="1:22" ht="15">
      <c r="A2845" s="28" t="s">
        <v>864</v>
      </c>
      <c r="B2845" s="68" t="s">
        <v>819</v>
      </c>
      <c r="E2845" s="9" t="s">
        <v>284</v>
      </c>
      <c r="F2845" s="9" t="s">
        <v>284</v>
      </c>
      <c r="G2845" s="9" t="s">
        <v>284</v>
      </c>
      <c r="H2845" s="9">
        <v>38.099999999994907</v>
      </c>
      <c r="I2845" s="9">
        <v>0</v>
      </c>
      <c r="J2845" s="9" t="s">
        <v>186</v>
      </c>
      <c r="K2845" s="9" t="s">
        <v>186</v>
      </c>
      <c r="L2845" s="74"/>
      <c r="M2845" s="72">
        <f t="shared" si="76"/>
        <v>38.099999999994907</v>
      </c>
      <c r="S2845" s="235"/>
      <c r="T2845" s="68"/>
      <c r="U2845" s="68"/>
      <c r="V2845" s="54"/>
    </row>
    <row r="2846" spans="1:22" ht="15">
      <c r="A2846" s="28" t="s">
        <v>865</v>
      </c>
      <c r="B2846" s="68" t="s">
        <v>164</v>
      </c>
      <c r="E2846" s="9" t="s">
        <v>284</v>
      </c>
      <c r="F2846" s="9" t="s">
        <v>284</v>
      </c>
      <c r="G2846" s="9">
        <v>37.25</v>
      </c>
      <c r="H2846" s="9" t="s">
        <v>284</v>
      </c>
      <c r="I2846" s="9">
        <v>0</v>
      </c>
      <c r="J2846" s="9" t="s">
        <v>186</v>
      </c>
      <c r="K2846" s="9" t="s">
        <v>186</v>
      </c>
      <c r="L2846" s="74"/>
      <c r="M2846" s="72">
        <f t="shared" si="76"/>
        <v>37.25</v>
      </c>
    </row>
    <row r="2847" spans="1:22" ht="15">
      <c r="A2847" s="28" t="s">
        <v>866</v>
      </c>
      <c r="B2847" s="68" t="s">
        <v>854</v>
      </c>
      <c r="E2847" s="9" t="s">
        <v>284</v>
      </c>
      <c r="F2847" s="9" t="s">
        <v>284</v>
      </c>
      <c r="G2847" s="9" t="s">
        <v>284</v>
      </c>
      <c r="H2847" s="9">
        <v>19.799999999999272</v>
      </c>
      <c r="I2847" s="9">
        <v>0</v>
      </c>
      <c r="J2847" s="9" t="s">
        <v>186</v>
      </c>
      <c r="K2847" s="9" t="s">
        <v>186</v>
      </c>
      <c r="L2847" s="74"/>
      <c r="M2847" s="72">
        <f t="shared" si="76"/>
        <v>19.799999999999272</v>
      </c>
    </row>
    <row r="2848" spans="1:22" ht="15">
      <c r="A2848" s="28" t="s">
        <v>868</v>
      </c>
      <c r="B2848" s="68" t="s">
        <v>179</v>
      </c>
      <c r="E2848" s="9">
        <v>2.4</v>
      </c>
      <c r="F2848" s="9" t="s">
        <v>284</v>
      </c>
      <c r="G2848" s="9" t="s">
        <v>284</v>
      </c>
      <c r="H2848" s="9" t="s">
        <v>284</v>
      </c>
      <c r="I2848" s="9">
        <v>0</v>
      </c>
      <c r="J2848" s="9" t="s">
        <v>186</v>
      </c>
      <c r="K2848" s="9" t="s">
        <v>186</v>
      </c>
      <c r="L2848" s="74"/>
      <c r="M2848" s="72">
        <f t="shared" si="76"/>
        <v>2.4</v>
      </c>
    </row>
    <row r="2849" spans="1:13" ht="15">
      <c r="A2849" s="28" t="s">
        <v>869</v>
      </c>
      <c r="B2849" s="294" t="s">
        <v>2225</v>
      </c>
      <c r="C2849" s="3"/>
      <c r="D2849" s="3"/>
      <c r="E2849" s="9" t="s">
        <v>284</v>
      </c>
      <c r="F2849" s="9" t="s">
        <v>284</v>
      </c>
      <c r="G2849" s="9" t="s">
        <v>284</v>
      </c>
      <c r="H2849" s="9" t="s">
        <v>284</v>
      </c>
      <c r="I2849" s="9">
        <v>0</v>
      </c>
      <c r="J2849" s="9" t="s">
        <v>186</v>
      </c>
      <c r="K2849" s="9" t="s">
        <v>186</v>
      </c>
      <c r="L2849" s="74"/>
      <c r="M2849" s="72">
        <f t="shared" si="76"/>
        <v>0</v>
      </c>
    </row>
    <row r="2850" spans="1:13" ht="15">
      <c r="A2850" s="28" t="s">
        <v>870</v>
      </c>
      <c r="B2850" s="240" t="s">
        <v>1838</v>
      </c>
      <c r="C2850" s="3"/>
      <c r="D2850" s="3"/>
      <c r="E2850" s="9" t="s">
        <v>284</v>
      </c>
      <c r="F2850" s="9" t="s">
        <v>284</v>
      </c>
      <c r="G2850" s="9" t="s">
        <v>284</v>
      </c>
      <c r="H2850" s="9" t="s">
        <v>284</v>
      </c>
      <c r="I2850" s="9">
        <v>0</v>
      </c>
      <c r="J2850" s="9" t="s">
        <v>186</v>
      </c>
      <c r="K2850" s="9" t="s">
        <v>186</v>
      </c>
      <c r="L2850" s="74"/>
      <c r="M2850" s="72">
        <f t="shared" si="76"/>
        <v>0</v>
      </c>
    </row>
    <row r="2851" spans="1:13" ht="15">
      <c r="A2851" s="28" t="s">
        <v>873</v>
      </c>
      <c r="B2851" s="294" t="s">
        <v>2218</v>
      </c>
      <c r="C2851" s="3"/>
      <c r="D2851" s="3"/>
      <c r="E2851" s="9" t="s">
        <v>284</v>
      </c>
      <c r="F2851" s="9" t="s">
        <v>284</v>
      </c>
      <c r="G2851" s="9" t="s">
        <v>284</v>
      </c>
      <c r="H2851" s="9" t="s">
        <v>284</v>
      </c>
      <c r="I2851" s="9">
        <v>0</v>
      </c>
      <c r="J2851" s="9" t="s">
        <v>186</v>
      </c>
      <c r="K2851" s="9" t="s">
        <v>186</v>
      </c>
      <c r="L2851" s="74"/>
      <c r="M2851" s="72">
        <f t="shared" si="76"/>
        <v>0</v>
      </c>
    </row>
    <row r="2852" spans="1:13" ht="15">
      <c r="A2852" s="28" t="s">
        <v>999</v>
      </c>
      <c r="B2852" s="240" t="s">
        <v>1833</v>
      </c>
      <c r="C2852" s="3"/>
      <c r="D2852" s="3"/>
      <c r="E2852" s="9" t="s">
        <v>284</v>
      </c>
      <c r="F2852" s="9" t="s">
        <v>284</v>
      </c>
      <c r="G2852" s="9" t="s">
        <v>284</v>
      </c>
      <c r="H2852" s="9" t="s">
        <v>284</v>
      </c>
      <c r="I2852" s="9">
        <v>0</v>
      </c>
      <c r="J2852" s="9" t="s">
        <v>186</v>
      </c>
      <c r="K2852" s="9" t="s">
        <v>186</v>
      </c>
      <c r="L2852" s="74"/>
      <c r="M2852" s="72">
        <f t="shared" si="76"/>
        <v>0</v>
      </c>
    </row>
    <row r="2853" spans="1:13" ht="15">
      <c r="A2853" s="28" t="s">
        <v>1000</v>
      </c>
      <c r="B2853" s="240" t="s">
        <v>1828</v>
      </c>
      <c r="C2853" s="3"/>
      <c r="D2853" s="3"/>
      <c r="E2853" s="9" t="s">
        <v>284</v>
      </c>
      <c r="F2853" s="9" t="s">
        <v>284</v>
      </c>
      <c r="G2853" s="9" t="s">
        <v>284</v>
      </c>
      <c r="H2853" s="9" t="s">
        <v>284</v>
      </c>
      <c r="I2853" s="9">
        <v>0</v>
      </c>
      <c r="J2853" s="9" t="s">
        <v>186</v>
      </c>
      <c r="K2853" s="9" t="s">
        <v>186</v>
      </c>
      <c r="L2853" s="74"/>
      <c r="M2853" s="72">
        <f t="shared" si="76"/>
        <v>0</v>
      </c>
    </row>
    <row r="2854" spans="1:13" ht="15">
      <c r="A2854" s="28" t="s">
        <v>1001</v>
      </c>
      <c r="B2854" s="294" t="s">
        <v>2224</v>
      </c>
      <c r="C2854" s="3"/>
      <c r="D2854" s="3"/>
      <c r="E2854" s="9" t="s">
        <v>284</v>
      </c>
      <c r="F2854" s="9" t="s">
        <v>284</v>
      </c>
      <c r="G2854" s="9" t="s">
        <v>284</v>
      </c>
      <c r="H2854" s="9" t="s">
        <v>284</v>
      </c>
      <c r="I2854" s="9">
        <v>0</v>
      </c>
      <c r="J2854" s="9" t="s">
        <v>186</v>
      </c>
      <c r="K2854" s="9" t="s">
        <v>186</v>
      </c>
      <c r="L2854" s="74"/>
      <c r="M2854" s="72">
        <f t="shared" si="76"/>
        <v>0</v>
      </c>
    </row>
    <row r="2855" spans="1:13" ht="15">
      <c r="A2855" s="28" t="s">
        <v>1002</v>
      </c>
      <c r="B2855" s="294" t="s">
        <v>2252</v>
      </c>
      <c r="C2855" s="3"/>
      <c r="D2855" s="3"/>
      <c r="E2855" s="9" t="s">
        <v>284</v>
      </c>
      <c r="F2855" s="9" t="s">
        <v>284</v>
      </c>
      <c r="G2855" s="9" t="s">
        <v>284</v>
      </c>
      <c r="H2855" s="9" t="s">
        <v>284</v>
      </c>
      <c r="I2855" s="9">
        <v>0</v>
      </c>
      <c r="J2855" s="9" t="s">
        <v>186</v>
      </c>
      <c r="K2855" s="9" t="s">
        <v>186</v>
      </c>
      <c r="L2855" s="74"/>
      <c r="M2855" s="72">
        <f t="shared" si="76"/>
        <v>0</v>
      </c>
    </row>
    <row r="2856" spans="1:13" ht="15">
      <c r="A2856" s="28" t="s">
        <v>1003</v>
      </c>
      <c r="B2856" s="240" t="s">
        <v>1834</v>
      </c>
      <c r="C2856" s="3"/>
      <c r="D2856" s="3"/>
      <c r="E2856" s="9" t="s">
        <v>284</v>
      </c>
      <c r="F2856" s="9" t="s">
        <v>284</v>
      </c>
      <c r="G2856" s="9" t="s">
        <v>284</v>
      </c>
      <c r="H2856" s="9" t="s">
        <v>284</v>
      </c>
      <c r="I2856" s="9">
        <v>0</v>
      </c>
      <c r="J2856" s="9" t="s">
        <v>186</v>
      </c>
      <c r="K2856" s="9" t="s">
        <v>186</v>
      </c>
      <c r="L2856" s="74"/>
      <c r="M2856" s="72">
        <f t="shared" ref="M2856:M2892" si="77">SUM(E2856:K2856)</f>
        <v>0</v>
      </c>
    </row>
    <row r="2857" spans="1:13" ht="15">
      <c r="A2857" s="28" t="s">
        <v>1004</v>
      </c>
      <c r="B2857" s="294" t="s">
        <v>2284</v>
      </c>
      <c r="C2857" s="3"/>
      <c r="D2857" s="3"/>
      <c r="E2857" s="9" t="s">
        <v>284</v>
      </c>
      <c r="F2857" s="9" t="s">
        <v>284</v>
      </c>
      <c r="G2857" s="9" t="s">
        <v>284</v>
      </c>
      <c r="H2857" s="9" t="s">
        <v>284</v>
      </c>
      <c r="I2857" s="9">
        <v>0</v>
      </c>
      <c r="J2857" s="9" t="s">
        <v>186</v>
      </c>
      <c r="K2857" s="9" t="s">
        <v>186</v>
      </c>
      <c r="L2857" s="74"/>
      <c r="M2857" s="72">
        <f t="shared" si="77"/>
        <v>0</v>
      </c>
    </row>
    <row r="2858" spans="1:13" ht="15">
      <c r="A2858" s="28" t="s">
        <v>1005</v>
      </c>
      <c r="B2858" s="294" t="s">
        <v>2221</v>
      </c>
      <c r="C2858" s="3"/>
      <c r="D2858" s="3"/>
      <c r="E2858" s="9" t="s">
        <v>284</v>
      </c>
      <c r="F2858" s="9" t="s">
        <v>284</v>
      </c>
      <c r="G2858" s="9" t="s">
        <v>284</v>
      </c>
      <c r="H2858" s="9" t="s">
        <v>284</v>
      </c>
      <c r="I2858" s="9">
        <v>0</v>
      </c>
      <c r="J2858" s="9" t="s">
        <v>186</v>
      </c>
      <c r="K2858" s="9" t="s">
        <v>186</v>
      </c>
      <c r="L2858" s="74"/>
      <c r="M2858" s="72">
        <f t="shared" si="77"/>
        <v>0</v>
      </c>
    </row>
    <row r="2859" spans="1:13" ht="15">
      <c r="A2859" s="28" t="s">
        <v>1006</v>
      </c>
      <c r="B2859" s="294" t="s">
        <v>2253</v>
      </c>
      <c r="C2859" s="3"/>
      <c r="D2859" s="3"/>
      <c r="E2859" s="9" t="s">
        <v>284</v>
      </c>
      <c r="F2859" s="9" t="s">
        <v>284</v>
      </c>
      <c r="G2859" s="9" t="s">
        <v>284</v>
      </c>
      <c r="H2859" s="9" t="s">
        <v>284</v>
      </c>
      <c r="I2859" s="9">
        <v>0</v>
      </c>
      <c r="J2859" s="9" t="s">
        <v>186</v>
      </c>
      <c r="K2859" s="9" t="s">
        <v>186</v>
      </c>
      <c r="L2859" s="74"/>
      <c r="M2859" s="72">
        <f t="shared" si="77"/>
        <v>0</v>
      </c>
    </row>
    <row r="2860" spans="1:13" ht="15">
      <c r="A2860" s="28" t="s">
        <v>1007</v>
      </c>
      <c r="B2860" s="294" t="s">
        <v>2219</v>
      </c>
      <c r="C2860" s="3"/>
      <c r="D2860" s="3"/>
      <c r="E2860" s="9" t="s">
        <v>284</v>
      </c>
      <c r="F2860" s="9" t="s">
        <v>284</v>
      </c>
      <c r="G2860" s="9" t="s">
        <v>284</v>
      </c>
      <c r="H2860" s="9" t="s">
        <v>284</v>
      </c>
      <c r="I2860" s="9">
        <v>0</v>
      </c>
      <c r="J2860" s="9" t="s">
        <v>186</v>
      </c>
      <c r="K2860" s="9" t="s">
        <v>186</v>
      </c>
      <c r="L2860" s="74"/>
      <c r="M2860" s="72">
        <f t="shared" si="77"/>
        <v>0</v>
      </c>
    </row>
    <row r="2861" spans="1:13" ht="15">
      <c r="A2861" s="28" t="s">
        <v>1008</v>
      </c>
      <c r="B2861" s="294" t="s">
        <v>2236</v>
      </c>
      <c r="C2861" s="3"/>
      <c r="D2861" s="3"/>
      <c r="E2861" s="9" t="s">
        <v>284</v>
      </c>
      <c r="F2861" s="9" t="s">
        <v>284</v>
      </c>
      <c r="G2861" s="9" t="s">
        <v>284</v>
      </c>
      <c r="H2861" s="9" t="s">
        <v>284</v>
      </c>
      <c r="I2861" s="9">
        <v>0</v>
      </c>
      <c r="J2861" s="9" t="s">
        <v>186</v>
      </c>
      <c r="K2861" s="9" t="s">
        <v>186</v>
      </c>
      <c r="L2861" s="74"/>
      <c r="M2861" s="72">
        <f t="shared" si="77"/>
        <v>0</v>
      </c>
    </row>
    <row r="2862" spans="1:13" ht="15">
      <c r="A2862" s="28" t="s">
        <v>1009</v>
      </c>
      <c r="B2862" s="294" t="s">
        <v>2254</v>
      </c>
      <c r="C2862" s="3"/>
      <c r="D2862" s="3"/>
      <c r="E2862" s="9" t="s">
        <v>284</v>
      </c>
      <c r="F2862" s="9" t="s">
        <v>284</v>
      </c>
      <c r="G2862" s="9" t="s">
        <v>284</v>
      </c>
      <c r="H2862" s="9" t="s">
        <v>284</v>
      </c>
      <c r="I2862" s="9">
        <v>0</v>
      </c>
      <c r="J2862" s="9" t="s">
        <v>186</v>
      </c>
      <c r="K2862" s="9" t="s">
        <v>186</v>
      </c>
      <c r="L2862" s="74"/>
      <c r="M2862" s="72">
        <f t="shared" si="77"/>
        <v>0</v>
      </c>
    </row>
    <row r="2863" spans="1:13" ht="15">
      <c r="A2863" s="28" t="s">
        <v>1010</v>
      </c>
      <c r="B2863" s="240" t="s">
        <v>1836</v>
      </c>
      <c r="C2863" s="3"/>
      <c r="D2863" s="3"/>
      <c r="E2863" s="9" t="s">
        <v>284</v>
      </c>
      <c r="F2863" s="9" t="s">
        <v>284</v>
      </c>
      <c r="G2863" s="9" t="s">
        <v>284</v>
      </c>
      <c r="H2863" s="9" t="s">
        <v>284</v>
      </c>
      <c r="I2863" s="9">
        <v>0</v>
      </c>
      <c r="J2863" s="9" t="s">
        <v>186</v>
      </c>
      <c r="K2863" s="9" t="s">
        <v>186</v>
      </c>
      <c r="L2863" s="74"/>
      <c r="M2863" s="72">
        <f t="shared" si="77"/>
        <v>0</v>
      </c>
    </row>
    <row r="2864" spans="1:13" ht="15">
      <c r="A2864" s="28" t="s">
        <v>1011</v>
      </c>
      <c r="B2864" s="294" t="s">
        <v>2226</v>
      </c>
      <c r="C2864" s="3"/>
      <c r="D2864" s="3"/>
      <c r="E2864" s="9" t="s">
        <v>284</v>
      </c>
      <c r="F2864" s="9" t="s">
        <v>284</v>
      </c>
      <c r="G2864" s="9" t="s">
        <v>284</v>
      </c>
      <c r="H2864" s="9" t="s">
        <v>284</v>
      </c>
      <c r="I2864" s="9">
        <v>0</v>
      </c>
      <c r="J2864" s="9" t="s">
        <v>186</v>
      </c>
      <c r="K2864" s="9" t="s">
        <v>186</v>
      </c>
      <c r="L2864" s="74"/>
      <c r="M2864" s="72">
        <f t="shared" si="77"/>
        <v>0</v>
      </c>
    </row>
    <row r="2865" spans="1:13" ht="15">
      <c r="A2865" s="28" t="s">
        <v>1012</v>
      </c>
      <c r="B2865" s="294" t="s">
        <v>2222</v>
      </c>
      <c r="C2865" s="3"/>
      <c r="D2865" s="3"/>
      <c r="E2865" s="9" t="s">
        <v>284</v>
      </c>
      <c r="F2865" s="9" t="s">
        <v>284</v>
      </c>
      <c r="G2865" s="9" t="s">
        <v>284</v>
      </c>
      <c r="H2865" s="9" t="s">
        <v>284</v>
      </c>
      <c r="I2865" s="9">
        <v>0</v>
      </c>
      <c r="J2865" s="9" t="s">
        <v>186</v>
      </c>
      <c r="K2865" s="9" t="s">
        <v>186</v>
      </c>
      <c r="L2865" s="74"/>
      <c r="M2865" s="72">
        <f t="shared" si="77"/>
        <v>0</v>
      </c>
    </row>
    <row r="2866" spans="1:13" ht="15">
      <c r="A2866" s="28" t="s">
        <v>1013</v>
      </c>
      <c r="B2866" s="235" t="s">
        <v>1821</v>
      </c>
      <c r="C2866" s="3"/>
      <c r="D2866" s="3"/>
      <c r="E2866" s="9" t="s">
        <v>284</v>
      </c>
      <c r="F2866" s="9" t="s">
        <v>284</v>
      </c>
      <c r="G2866" s="9" t="s">
        <v>284</v>
      </c>
      <c r="H2866" s="9" t="s">
        <v>284</v>
      </c>
      <c r="I2866" s="9">
        <v>0</v>
      </c>
      <c r="J2866" s="9" t="s">
        <v>186</v>
      </c>
      <c r="K2866" s="9" t="s">
        <v>186</v>
      </c>
      <c r="L2866" s="74"/>
      <c r="M2866" s="72">
        <f t="shared" si="77"/>
        <v>0</v>
      </c>
    </row>
    <row r="2867" spans="1:13" ht="15">
      <c r="A2867" s="28" t="s">
        <v>1014</v>
      </c>
      <c r="B2867" s="240" t="s">
        <v>1823</v>
      </c>
      <c r="C2867" s="3"/>
      <c r="D2867" s="3"/>
      <c r="E2867" s="9" t="s">
        <v>284</v>
      </c>
      <c r="F2867" s="9" t="s">
        <v>284</v>
      </c>
      <c r="G2867" s="9" t="s">
        <v>284</v>
      </c>
      <c r="H2867" s="9" t="s">
        <v>284</v>
      </c>
      <c r="I2867" s="9">
        <v>0</v>
      </c>
      <c r="J2867" s="9" t="s">
        <v>186</v>
      </c>
      <c r="K2867" s="9" t="s">
        <v>186</v>
      </c>
      <c r="L2867" s="74"/>
      <c r="M2867" s="72">
        <f t="shared" si="77"/>
        <v>0</v>
      </c>
    </row>
    <row r="2868" spans="1:13" ht="15">
      <c r="A2868" s="28" t="s">
        <v>1015</v>
      </c>
      <c r="B2868" s="294" t="s">
        <v>2255</v>
      </c>
      <c r="C2868" s="3"/>
      <c r="D2868" s="3"/>
      <c r="E2868" s="9" t="s">
        <v>284</v>
      </c>
      <c r="F2868" s="9" t="s">
        <v>284</v>
      </c>
      <c r="G2868" s="9" t="s">
        <v>284</v>
      </c>
      <c r="H2868" s="9" t="s">
        <v>284</v>
      </c>
      <c r="I2868" s="9">
        <v>0</v>
      </c>
      <c r="J2868" s="9" t="s">
        <v>186</v>
      </c>
      <c r="K2868" s="9" t="s">
        <v>186</v>
      </c>
      <c r="L2868" s="74"/>
      <c r="M2868" s="72">
        <f t="shared" si="77"/>
        <v>0</v>
      </c>
    </row>
    <row r="2869" spans="1:13" ht="15">
      <c r="A2869" s="28" t="s">
        <v>1016</v>
      </c>
      <c r="B2869" s="68" t="s">
        <v>867</v>
      </c>
      <c r="E2869" s="9" t="s">
        <v>284</v>
      </c>
      <c r="F2869" s="9" t="s">
        <v>284</v>
      </c>
      <c r="G2869" s="9" t="s">
        <v>284</v>
      </c>
      <c r="H2869" s="69" t="s">
        <v>285</v>
      </c>
      <c r="I2869" s="9">
        <v>0</v>
      </c>
      <c r="J2869" s="9" t="s">
        <v>186</v>
      </c>
      <c r="K2869" s="9" t="s">
        <v>186</v>
      </c>
      <c r="L2869" s="74"/>
      <c r="M2869" s="72">
        <f t="shared" si="77"/>
        <v>0</v>
      </c>
    </row>
    <row r="2870" spans="1:13" ht="15">
      <c r="A2870" s="28" t="s">
        <v>1017</v>
      </c>
      <c r="B2870" s="294" t="s">
        <v>2256</v>
      </c>
      <c r="C2870" s="3"/>
      <c r="D2870" s="3"/>
      <c r="E2870" s="9" t="s">
        <v>284</v>
      </c>
      <c r="F2870" s="9" t="s">
        <v>284</v>
      </c>
      <c r="G2870" s="9" t="s">
        <v>284</v>
      </c>
      <c r="H2870" s="9" t="s">
        <v>284</v>
      </c>
      <c r="I2870" s="9">
        <v>0</v>
      </c>
      <c r="J2870" s="9" t="s">
        <v>186</v>
      </c>
      <c r="K2870" s="9" t="s">
        <v>186</v>
      </c>
      <c r="L2870" s="74"/>
      <c r="M2870" s="72">
        <f t="shared" si="77"/>
        <v>0</v>
      </c>
    </row>
    <row r="2871" spans="1:13" ht="15">
      <c r="A2871" s="28" t="s">
        <v>1018</v>
      </c>
      <c r="B2871" s="240" t="s">
        <v>1826</v>
      </c>
      <c r="C2871" s="3"/>
      <c r="D2871" s="3"/>
      <c r="E2871" s="9" t="s">
        <v>284</v>
      </c>
      <c r="F2871" s="9" t="s">
        <v>284</v>
      </c>
      <c r="G2871" s="9" t="s">
        <v>284</v>
      </c>
      <c r="H2871" s="9" t="s">
        <v>284</v>
      </c>
      <c r="I2871" s="9">
        <v>0</v>
      </c>
      <c r="J2871" s="9" t="s">
        <v>186</v>
      </c>
      <c r="K2871" s="9" t="s">
        <v>186</v>
      </c>
      <c r="L2871" s="74"/>
      <c r="M2871" s="72">
        <f t="shared" si="77"/>
        <v>0</v>
      </c>
    </row>
    <row r="2872" spans="1:13" ht="15">
      <c r="A2872" s="28" t="s">
        <v>1019</v>
      </c>
      <c r="B2872" s="294" t="s">
        <v>2257</v>
      </c>
      <c r="C2872" s="3"/>
      <c r="D2872" s="3"/>
      <c r="E2872" s="9" t="s">
        <v>284</v>
      </c>
      <c r="F2872" s="9" t="s">
        <v>284</v>
      </c>
      <c r="G2872" s="9" t="s">
        <v>284</v>
      </c>
      <c r="H2872" s="9" t="s">
        <v>284</v>
      </c>
      <c r="I2872" s="9">
        <v>0</v>
      </c>
      <c r="J2872" s="9" t="s">
        <v>186</v>
      </c>
      <c r="K2872" s="9" t="s">
        <v>186</v>
      </c>
      <c r="L2872" s="74"/>
      <c r="M2872" s="72">
        <f t="shared" si="77"/>
        <v>0</v>
      </c>
    </row>
    <row r="2873" spans="1:13" ht="15">
      <c r="A2873" s="28" t="s">
        <v>1020</v>
      </c>
      <c r="B2873" s="240" t="s">
        <v>1825</v>
      </c>
      <c r="C2873" s="3"/>
      <c r="D2873" s="3"/>
      <c r="E2873" s="9" t="s">
        <v>284</v>
      </c>
      <c r="F2873" s="9" t="s">
        <v>284</v>
      </c>
      <c r="G2873" s="9" t="s">
        <v>284</v>
      </c>
      <c r="H2873" s="9" t="s">
        <v>284</v>
      </c>
      <c r="I2873" s="9">
        <v>0</v>
      </c>
      <c r="J2873" s="9" t="s">
        <v>186</v>
      </c>
      <c r="K2873" s="9" t="s">
        <v>186</v>
      </c>
      <c r="L2873" s="74"/>
      <c r="M2873" s="72">
        <f t="shared" si="77"/>
        <v>0</v>
      </c>
    </row>
    <row r="2874" spans="1:13" ht="15">
      <c r="A2874" s="28" t="s">
        <v>1021</v>
      </c>
      <c r="B2874" s="240" t="s">
        <v>1835</v>
      </c>
      <c r="C2874" s="3"/>
      <c r="D2874" s="3"/>
      <c r="E2874" s="9" t="s">
        <v>284</v>
      </c>
      <c r="F2874" s="9" t="s">
        <v>284</v>
      </c>
      <c r="G2874" s="9" t="s">
        <v>284</v>
      </c>
      <c r="H2874" s="9" t="s">
        <v>284</v>
      </c>
      <c r="I2874" s="9">
        <v>0</v>
      </c>
      <c r="J2874" s="9" t="s">
        <v>186</v>
      </c>
      <c r="K2874" s="9" t="s">
        <v>186</v>
      </c>
      <c r="L2874" s="74"/>
      <c r="M2874" s="72">
        <f t="shared" si="77"/>
        <v>0</v>
      </c>
    </row>
    <row r="2875" spans="1:13" ht="15">
      <c r="A2875" s="28" t="s">
        <v>1022</v>
      </c>
      <c r="B2875" s="240" t="s">
        <v>1842</v>
      </c>
      <c r="C2875" s="3"/>
      <c r="D2875" s="3"/>
      <c r="E2875" s="9" t="s">
        <v>284</v>
      </c>
      <c r="F2875" s="9" t="s">
        <v>284</v>
      </c>
      <c r="G2875" s="9" t="s">
        <v>284</v>
      </c>
      <c r="H2875" s="9" t="s">
        <v>284</v>
      </c>
      <c r="I2875" s="9">
        <v>0</v>
      </c>
      <c r="J2875" s="9" t="s">
        <v>186</v>
      </c>
      <c r="K2875" s="9" t="s">
        <v>186</v>
      </c>
      <c r="L2875" s="74"/>
      <c r="M2875" s="72">
        <f t="shared" si="77"/>
        <v>0</v>
      </c>
    </row>
    <row r="2876" spans="1:13" ht="15">
      <c r="A2876" s="28" t="s">
        <v>1023</v>
      </c>
      <c r="B2876" s="240" t="s">
        <v>1832</v>
      </c>
      <c r="C2876" s="3"/>
      <c r="D2876" s="3"/>
      <c r="E2876" s="9" t="s">
        <v>284</v>
      </c>
      <c r="F2876" s="9" t="s">
        <v>284</v>
      </c>
      <c r="G2876" s="9" t="s">
        <v>284</v>
      </c>
      <c r="H2876" s="9" t="s">
        <v>284</v>
      </c>
      <c r="I2876" s="9">
        <v>0</v>
      </c>
      <c r="J2876" s="9" t="s">
        <v>186</v>
      </c>
      <c r="K2876" s="9" t="s">
        <v>186</v>
      </c>
      <c r="L2876" s="74"/>
      <c r="M2876" s="72">
        <f t="shared" si="77"/>
        <v>0</v>
      </c>
    </row>
    <row r="2877" spans="1:13" ht="15">
      <c r="A2877" s="28" t="s">
        <v>1024</v>
      </c>
      <c r="B2877" s="240" t="s">
        <v>1837</v>
      </c>
      <c r="C2877" s="3"/>
      <c r="D2877" s="3"/>
      <c r="E2877" s="9" t="s">
        <v>284</v>
      </c>
      <c r="F2877" s="9" t="s">
        <v>284</v>
      </c>
      <c r="G2877" s="9" t="s">
        <v>284</v>
      </c>
      <c r="H2877" s="9" t="s">
        <v>284</v>
      </c>
      <c r="I2877" s="9">
        <v>0</v>
      </c>
      <c r="J2877" s="9" t="s">
        <v>186</v>
      </c>
      <c r="K2877" s="9" t="s">
        <v>186</v>
      </c>
      <c r="L2877" s="74"/>
      <c r="M2877" s="72">
        <f t="shared" si="77"/>
        <v>0</v>
      </c>
    </row>
    <row r="2878" spans="1:13" ht="15">
      <c r="A2878" s="28" t="s">
        <v>1025</v>
      </c>
      <c r="B2878" s="294" t="s">
        <v>2258</v>
      </c>
      <c r="C2878" s="3"/>
      <c r="D2878" s="3"/>
      <c r="E2878" s="9" t="s">
        <v>284</v>
      </c>
      <c r="F2878" s="9" t="s">
        <v>284</v>
      </c>
      <c r="G2878" s="9" t="s">
        <v>284</v>
      </c>
      <c r="H2878" s="9" t="s">
        <v>284</v>
      </c>
      <c r="I2878" s="9">
        <v>0</v>
      </c>
      <c r="J2878" s="9" t="s">
        <v>186</v>
      </c>
      <c r="K2878" s="9" t="s">
        <v>186</v>
      </c>
      <c r="L2878" s="74"/>
      <c r="M2878" s="72">
        <f t="shared" si="77"/>
        <v>0</v>
      </c>
    </row>
    <row r="2879" spans="1:13" ht="15">
      <c r="A2879" s="28" t="s">
        <v>1026</v>
      </c>
      <c r="B2879" s="240" t="s">
        <v>1831</v>
      </c>
      <c r="C2879" s="3"/>
      <c r="D2879" s="3"/>
      <c r="E2879" s="9" t="s">
        <v>284</v>
      </c>
      <c r="F2879" s="9" t="s">
        <v>284</v>
      </c>
      <c r="G2879" s="9" t="s">
        <v>284</v>
      </c>
      <c r="H2879" s="9" t="s">
        <v>284</v>
      </c>
      <c r="I2879" s="9">
        <v>0</v>
      </c>
      <c r="J2879" s="9" t="s">
        <v>186</v>
      </c>
      <c r="K2879" s="9" t="s">
        <v>186</v>
      </c>
      <c r="L2879" s="74"/>
      <c r="M2879" s="72">
        <f t="shared" si="77"/>
        <v>0</v>
      </c>
    </row>
    <row r="2880" spans="1:13" ht="15">
      <c r="A2880" s="28" t="s">
        <v>1027</v>
      </c>
      <c r="B2880" s="240" t="s">
        <v>1841</v>
      </c>
      <c r="C2880" s="3"/>
      <c r="D2880" s="3"/>
      <c r="E2880" s="9" t="s">
        <v>284</v>
      </c>
      <c r="F2880" s="9" t="s">
        <v>284</v>
      </c>
      <c r="G2880" s="9" t="s">
        <v>284</v>
      </c>
      <c r="H2880" s="9" t="s">
        <v>284</v>
      </c>
      <c r="I2880" s="9">
        <v>0</v>
      </c>
      <c r="J2880" s="9" t="s">
        <v>186</v>
      </c>
      <c r="K2880" s="9" t="s">
        <v>186</v>
      </c>
      <c r="L2880" s="74"/>
      <c r="M2880" s="72">
        <f t="shared" si="77"/>
        <v>0</v>
      </c>
    </row>
    <row r="2881" spans="1:13" ht="15">
      <c r="A2881" s="28" t="s">
        <v>1028</v>
      </c>
      <c r="B2881" s="294" t="s">
        <v>2281</v>
      </c>
      <c r="C2881" s="3"/>
      <c r="D2881" s="3"/>
      <c r="E2881" s="9" t="s">
        <v>284</v>
      </c>
      <c r="F2881" s="9" t="s">
        <v>284</v>
      </c>
      <c r="G2881" s="9" t="s">
        <v>284</v>
      </c>
      <c r="H2881" s="9" t="s">
        <v>284</v>
      </c>
      <c r="I2881" s="9">
        <v>0</v>
      </c>
      <c r="J2881" s="9" t="s">
        <v>186</v>
      </c>
      <c r="K2881" s="9" t="s">
        <v>186</v>
      </c>
      <c r="L2881" s="74"/>
      <c r="M2881" s="72">
        <f t="shared" si="77"/>
        <v>0</v>
      </c>
    </row>
    <row r="2882" spans="1:13" ht="15">
      <c r="A2882" s="28" t="s">
        <v>1029</v>
      </c>
      <c r="B2882" s="294" t="s">
        <v>2283</v>
      </c>
      <c r="C2882" s="3"/>
      <c r="D2882" s="3"/>
      <c r="E2882" s="9" t="s">
        <v>284</v>
      </c>
      <c r="F2882" s="9" t="s">
        <v>284</v>
      </c>
      <c r="G2882" s="9" t="s">
        <v>284</v>
      </c>
      <c r="H2882" s="9" t="s">
        <v>284</v>
      </c>
      <c r="I2882" s="9">
        <v>0</v>
      </c>
      <c r="J2882" s="9" t="s">
        <v>186</v>
      </c>
      <c r="K2882" s="9" t="s">
        <v>186</v>
      </c>
      <c r="L2882" s="74"/>
      <c r="M2882" s="72">
        <f t="shared" si="77"/>
        <v>0</v>
      </c>
    </row>
    <row r="2883" spans="1:13" ht="15">
      <c r="A2883" s="28" t="s">
        <v>1030</v>
      </c>
      <c r="B2883" s="240" t="s">
        <v>1829</v>
      </c>
      <c r="C2883" s="3"/>
      <c r="D2883" s="3"/>
      <c r="E2883" s="9" t="s">
        <v>284</v>
      </c>
      <c r="F2883" s="9" t="s">
        <v>284</v>
      </c>
      <c r="G2883" s="9" t="s">
        <v>284</v>
      </c>
      <c r="H2883" s="9" t="s">
        <v>284</v>
      </c>
      <c r="I2883" s="9">
        <v>0</v>
      </c>
      <c r="J2883" s="9" t="s">
        <v>186</v>
      </c>
      <c r="K2883" s="9" t="s">
        <v>186</v>
      </c>
      <c r="L2883" s="74"/>
      <c r="M2883" s="72">
        <f t="shared" si="77"/>
        <v>0</v>
      </c>
    </row>
    <row r="2884" spans="1:13" ht="15">
      <c r="A2884" s="28" t="s">
        <v>1031</v>
      </c>
      <c r="B2884" s="294" t="s">
        <v>2543</v>
      </c>
      <c r="C2884" s="3"/>
      <c r="D2884" s="3"/>
      <c r="E2884" s="9" t="s">
        <v>284</v>
      </c>
      <c r="F2884" s="9" t="s">
        <v>284</v>
      </c>
      <c r="G2884" s="9" t="s">
        <v>284</v>
      </c>
      <c r="H2884" s="9" t="s">
        <v>284</v>
      </c>
      <c r="I2884" s="9">
        <v>0</v>
      </c>
      <c r="J2884" s="9" t="s">
        <v>186</v>
      </c>
      <c r="K2884" s="9" t="s">
        <v>186</v>
      </c>
      <c r="L2884" s="74"/>
      <c r="M2884" s="72">
        <f t="shared" si="77"/>
        <v>0</v>
      </c>
    </row>
    <row r="2885" spans="1:13" ht="15">
      <c r="A2885" s="28" t="s">
        <v>1032</v>
      </c>
      <c r="B2885" s="294" t="s">
        <v>2259</v>
      </c>
      <c r="C2885" s="3"/>
      <c r="D2885" s="3"/>
      <c r="E2885" s="9" t="s">
        <v>284</v>
      </c>
      <c r="F2885" s="9" t="s">
        <v>284</v>
      </c>
      <c r="G2885" s="9" t="s">
        <v>284</v>
      </c>
      <c r="H2885" s="9" t="s">
        <v>284</v>
      </c>
      <c r="I2885" s="9">
        <v>0</v>
      </c>
      <c r="J2885" s="9" t="s">
        <v>186</v>
      </c>
      <c r="K2885" s="9" t="s">
        <v>186</v>
      </c>
      <c r="L2885" s="74"/>
      <c r="M2885" s="72">
        <f t="shared" si="77"/>
        <v>0</v>
      </c>
    </row>
    <row r="2886" spans="1:13" ht="15">
      <c r="A2886" s="28" t="s">
        <v>1033</v>
      </c>
      <c r="B2886" s="294" t="s">
        <v>2217</v>
      </c>
      <c r="C2886" s="3"/>
      <c r="D2886" s="3"/>
      <c r="E2886" s="9" t="s">
        <v>284</v>
      </c>
      <c r="F2886" s="9" t="s">
        <v>284</v>
      </c>
      <c r="G2886" s="9" t="s">
        <v>284</v>
      </c>
      <c r="H2886" s="9" t="s">
        <v>284</v>
      </c>
      <c r="I2886" s="9">
        <v>0</v>
      </c>
      <c r="J2886" s="9" t="s">
        <v>186</v>
      </c>
      <c r="K2886" s="9" t="s">
        <v>186</v>
      </c>
      <c r="L2886" s="74"/>
      <c r="M2886" s="72">
        <f t="shared" si="77"/>
        <v>0</v>
      </c>
    </row>
    <row r="2887" spans="1:13" ht="15">
      <c r="A2887" s="28" t="s">
        <v>1034</v>
      </c>
      <c r="B2887" s="240" t="s">
        <v>1857</v>
      </c>
      <c r="C2887" s="3"/>
      <c r="D2887" s="3"/>
      <c r="E2887" s="9" t="s">
        <v>284</v>
      </c>
      <c r="F2887" s="9" t="s">
        <v>284</v>
      </c>
      <c r="G2887" s="9" t="s">
        <v>284</v>
      </c>
      <c r="H2887" s="9" t="s">
        <v>284</v>
      </c>
      <c r="I2887" s="9">
        <v>0</v>
      </c>
      <c r="J2887" s="9" t="s">
        <v>186</v>
      </c>
      <c r="K2887" s="9" t="s">
        <v>186</v>
      </c>
      <c r="L2887" s="74"/>
      <c r="M2887" s="72">
        <f t="shared" si="77"/>
        <v>0</v>
      </c>
    </row>
    <row r="2888" spans="1:13" ht="15">
      <c r="A2888" s="28" t="s">
        <v>1035</v>
      </c>
      <c r="B2888" s="235" t="s">
        <v>1843</v>
      </c>
      <c r="C2888" s="3"/>
      <c r="D2888" s="3"/>
      <c r="E2888" s="9" t="s">
        <v>284</v>
      </c>
      <c r="F2888" s="9" t="s">
        <v>284</v>
      </c>
      <c r="G2888" s="9" t="s">
        <v>284</v>
      </c>
      <c r="H2888" s="9" t="s">
        <v>284</v>
      </c>
      <c r="I2888" s="9">
        <v>0</v>
      </c>
      <c r="J2888" s="9" t="s">
        <v>186</v>
      </c>
      <c r="K2888" s="9" t="s">
        <v>186</v>
      </c>
      <c r="L2888" s="74"/>
      <c r="M2888" s="72">
        <f t="shared" si="77"/>
        <v>0</v>
      </c>
    </row>
    <row r="2889" spans="1:13" ht="15">
      <c r="A2889" s="28" t="s">
        <v>1036</v>
      </c>
      <c r="B2889" s="294" t="s">
        <v>2260</v>
      </c>
      <c r="C2889" s="3"/>
      <c r="D2889" s="3"/>
      <c r="E2889" s="9" t="s">
        <v>284</v>
      </c>
      <c r="F2889" s="9" t="s">
        <v>284</v>
      </c>
      <c r="G2889" s="9" t="s">
        <v>284</v>
      </c>
      <c r="H2889" s="9" t="s">
        <v>284</v>
      </c>
      <c r="I2889" s="9">
        <v>0</v>
      </c>
      <c r="J2889" s="9" t="s">
        <v>186</v>
      </c>
      <c r="K2889" s="9" t="s">
        <v>186</v>
      </c>
      <c r="L2889" s="74"/>
      <c r="M2889" s="72">
        <f t="shared" si="77"/>
        <v>0</v>
      </c>
    </row>
    <row r="2890" spans="1:13" ht="15">
      <c r="A2890" s="28" t="s">
        <v>1037</v>
      </c>
      <c r="B2890" s="240" t="s">
        <v>1840</v>
      </c>
      <c r="C2890" s="3"/>
      <c r="D2890" s="3"/>
      <c r="E2890" s="9" t="s">
        <v>284</v>
      </c>
      <c r="F2890" s="9" t="s">
        <v>284</v>
      </c>
      <c r="G2890" s="9" t="s">
        <v>284</v>
      </c>
      <c r="H2890" s="9" t="s">
        <v>284</v>
      </c>
      <c r="I2890" s="9">
        <v>0</v>
      </c>
      <c r="J2890" s="9" t="s">
        <v>186</v>
      </c>
      <c r="K2890" s="9" t="s">
        <v>186</v>
      </c>
      <c r="L2890" s="74"/>
      <c r="M2890" s="72">
        <f t="shared" si="77"/>
        <v>0</v>
      </c>
    </row>
    <row r="2891" spans="1:13" ht="15">
      <c r="A2891" s="28" t="s">
        <v>1038</v>
      </c>
      <c r="B2891" s="240" t="s">
        <v>1839</v>
      </c>
      <c r="C2891" s="3"/>
      <c r="D2891" s="3"/>
      <c r="E2891" s="9" t="s">
        <v>284</v>
      </c>
      <c r="F2891" s="9" t="s">
        <v>284</v>
      </c>
      <c r="G2891" s="9" t="s">
        <v>284</v>
      </c>
      <c r="H2891" s="9" t="s">
        <v>284</v>
      </c>
      <c r="I2891" s="9">
        <v>0</v>
      </c>
      <c r="J2891" s="9" t="s">
        <v>186</v>
      </c>
      <c r="K2891" s="9" t="s">
        <v>186</v>
      </c>
      <c r="L2891" s="74"/>
      <c r="M2891" s="72">
        <f t="shared" si="77"/>
        <v>0</v>
      </c>
    </row>
    <row r="2892" spans="1:13" ht="15">
      <c r="A2892" s="28" t="s">
        <v>3838</v>
      </c>
      <c r="B2892" s="294" t="s">
        <v>2223</v>
      </c>
      <c r="C2892" s="3"/>
      <c r="D2892" s="3"/>
      <c r="E2892" s="9" t="s">
        <v>284</v>
      </c>
      <c r="F2892" s="9" t="s">
        <v>284</v>
      </c>
      <c r="G2892" s="9" t="s">
        <v>284</v>
      </c>
      <c r="H2892" s="9" t="s">
        <v>284</v>
      </c>
      <c r="I2892" s="9">
        <v>0</v>
      </c>
      <c r="J2892" s="9" t="s">
        <v>186</v>
      </c>
      <c r="K2892" s="9" t="s">
        <v>186</v>
      </c>
      <c r="L2892" s="74"/>
      <c r="M2892" s="72">
        <f t="shared" si="77"/>
        <v>0</v>
      </c>
    </row>
    <row r="2893" spans="1:13" ht="15">
      <c r="A2893" s="28"/>
      <c r="B2893" s="68"/>
      <c r="E2893" s="9"/>
      <c r="F2893" s="9"/>
      <c r="G2893" s="9"/>
      <c r="H2893" s="9"/>
      <c r="L2893" s="74"/>
      <c r="M2893" s="72"/>
    </row>
    <row r="2894" spans="1:13" ht="15">
      <c r="A2894" s="28"/>
      <c r="B2894" s="68"/>
      <c r="E2894" s="9"/>
      <c r="L2894" s="74"/>
    </row>
    <row r="2895" spans="1:13" ht="15">
      <c r="A2895" s="28"/>
      <c r="B2895" s="68"/>
      <c r="E2895" s="9"/>
      <c r="L2895" s="74"/>
    </row>
    <row r="2896" spans="1:13" ht="25.5">
      <c r="A2896" s="23" t="s">
        <v>210</v>
      </c>
      <c r="L2896" s="74"/>
    </row>
    <row r="2897" spans="1:23">
      <c r="L2897" s="74"/>
    </row>
    <row r="2898" spans="1:23" ht="15">
      <c r="A2898" s="40"/>
      <c r="B2898" s="40"/>
      <c r="C2898" s="40"/>
      <c r="D2898" s="40"/>
      <c r="E2898" s="66">
        <v>2016</v>
      </c>
      <c r="F2898" s="66">
        <v>2017</v>
      </c>
      <c r="G2898" s="66">
        <v>2018</v>
      </c>
      <c r="H2898" s="66">
        <v>2019</v>
      </c>
      <c r="I2898" s="66">
        <v>2020</v>
      </c>
      <c r="J2898" s="66">
        <v>2021</v>
      </c>
      <c r="K2898" s="66">
        <v>2022</v>
      </c>
      <c r="L2898" s="74"/>
      <c r="M2898" s="75" t="s">
        <v>40</v>
      </c>
    </row>
    <row r="2899" spans="1:23" ht="15">
      <c r="A2899" s="28" t="s">
        <v>0</v>
      </c>
      <c r="B2899" s="68" t="s">
        <v>21</v>
      </c>
      <c r="E2899" s="227">
        <v>343.8</v>
      </c>
      <c r="F2899" s="223">
        <v>500</v>
      </c>
      <c r="G2899" s="9">
        <v>290.89999999999998</v>
      </c>
      <c r="H2899" s="224">
        <v>391.60000000000946</v>
      </c>
      <c r="I2899" s="9">
        <v>0</v>
      </c>
      <c r="J2899" s="9">
        <v>210.29999999999927</v>
      </c>
      <c r="K2899" s="223">
        <v>479.5</v>
      </c>
      <c r="L2899" s="74"/>
      <c r="M2899" s="72">
        <f t="shared" ref="M2899:M2930" si="78">SUM(E2899:K2899)</f>
        <v>2216.1000000000085</v>
      </c>
      <c r="O2899" t="s">
        <v>4501</v>
      </c>
      <c r="R2899" t="s">
        <v>4502</v>
      </c>
      <c r="S2899" s="294"/>
      <c r="T2899" s="68"/>
      <c r="U2899" s="396"/>
      <c r="V2899" s="68"/>
      <c r="W2899" s="68"/>
    </row>
    <row r="2900" spans="1:23" ht="15">
      <c r="A2900" s="28" t="s">
        <v>2</v>
      </c>
      <c r="B2900" s="68" t="s">
        <v>11</v>
      </c>
      <c r="E2900" s="9">
        <v>231.2</v>
      </c>
      <c r="F2900" s="227">
        <v>420.3</v>
      </c>
      <c r="G2900" s="222">
        <v>499.7</v>
      </c>
      <c r="H2900" s="227">
        <v>353.30000000000655</v>
      </c>
      <c r="I2900" s="9">
        <v>0</v>
      </c>
      <c r="J2900" s="9">
        <v>261.00000000000364</v>
      </c>
      <c r="K2900" s="9">
        <v>382.5</v>
      </c>
      <c r="L2900" s="74"/>
      <c r="M2900" s="72">
        <f t="shared" si="78"/>
        <v>2148.00000000001</v>
      </c>
      <c r="O2900" t="s">
        <v>1400</v>
      </c>
      <c r="S2900" s="235"/>
      <c r="T2900" s="68"/>
      <c r="U2900" s="396"/>
      <c r="V2900" s="68"/>
      <c r="W2900" s="68"/>
    </row>
    <row r="2901" spans="1:23" ht="15">
      <c r="A2901" s="28" t="s">
        <v>3</v>
      </c>
      <c r="B2901" s="68" t="s">
        <v>17</v>
      </c>
      <c r="E2901" s="224">
        <v>656</v>
      </c>
      <c r="F2901" s="227">
        <v>381.4</v>
      </c>
      <c r="G2901" s="9">
        <v>215.5</v>
      </c>
      <c r="H2901" s="9">
        <v>149.50000000000728</v>
      </c>
      <c r="I2901" s="9">
        <v>0</v>
      </c>
      <c r="J2901" s="227">
        <v>291.80000000000655</v>
      </c>
      <c r="K2901" s="9">
        <v>342.80000000000291</v>
      </c>
      <c r="L2901" s="74"/>
      <c r="M2901" s="72">
        <f t="shared" si="78"/>
        <v>2037.0000000000168</v>
      </c>
      <c r="O2901" t="s">
        <v>3822</v>
      </c>
      <c r="R2901" t="s">
        <v>2013</v>
      </c>
      <c r="S2901" s="68"/>
      <c r="T2901" s="68"/>
      <c r="U2901" s="397"/>
      <c r="V2901" s="68"/>
      <c r="W2901" s="68"/>
    </row>
    <row r="2902" spans="1:23" ht="15">
      <c r="A2902" s="28" t="s">
        <v>5</v>
      </c>
      <c r="B2902" s="68" t="s">
        <v>27</v>
      </c>
      <c r="E2902" s="223">
        <v>527.79999999999995</v>
      </c>
      <c r="F2902" s="224">
        <v>533.4</v>
      </c>
      <c r="G2902" s="227">
        <v>463.2</v>
      </c>
      <c r="H2902" s="9">
        <v>110.99999999999636</v>
      </c>
      <c r="I2902" s="9">
        <v>0</v>
      </c>
      <c r="J2902" s="9">
        <v>121.49999999999636</v>
      </c>
      <c r="K2902" s="9">
        <v>221.99999999999818</v>
      </c>
      <c r="L2902" s="74"/>
      <c r="M2902" s="72">
        <f t="shared" si="78"/>
        <v>1978.8999999999908</v>
      </c>
      <c r="O2902" t="s">
        <v>380</v>
      </c>
      <c r="R2902" t="s">
        <v>2013</v>
      </c>
      <c r="S2902" s="294"/>
      <c r="T2902" s="68"/>
      <c r="U2902" s="396"/>
      <c r="V2902" s="68"/>
      <c r="W2902" s="68"/>
    </row>
    <row r="2903" spans="1:23" ht="15">
      <c r="A2903" s="28" t="s">
        <v>7</v>
      </c>
      <c r="B2903" s="68" t="s">
        <v>31</v>
      </c>
      <c r="E2903" s="227">
        <v>419</v>
      </c>
      <c r="F2903" s="9">
        <v>233.1</v>
      </c>
      <c r="G2903" s="227">
        <v>368.1</v>
      </c>
      <c r="H2903" s="227">
        <v>346.99999999999636</v>
      </c>
      <c r="I2903" s="9">
        <v>0</v>
      </c>
      <c r="J2903" s="9">
        <v>156.09999999999127</v>
      </c>
      <c r="K2903" s="9">
        <v>387.00000000000364</v>
      </c>
      <c r="L2903" s="74"/>
      <c r="M2903" s="72">
        <f t="shared" si="78"/>
        <v>1910.2999999999913</v>
      </c>
      <c r="O2903" t="s">
        <v>1401</v>
      </c>
      <c r="S2903" s="235"/>
      <c r="T2903" s="68"/>
      <c r="U2903" s="396"/>
      <c r="V2903" s="68"/>
      <c r="W2903" s="68"/>
    </row>
    <row r="2904" spans="1:23" ht="15">
      <c r="A2904" s="28" t="s">
        <v>8</v>
      </c>
      <c r="B2904" s="68" t="s">
        <v>23</v>
      </c>
      <c r="E2904" s="227">
        <v>509.4</v>
      </c>
      <c r="F2904" s="227">
        <v>384.8</v>
      </c>
      <c r="G2904" s="9">
        <v>308.5</v>
      </c>
      <c r="H2904" s="9">
        <v>293.5</v>
      </c>
      <c r="I2904" s="9">
        <v>0</v>
      </c>
      <c r="J2904" s="9">
        <v>184.80000000000291</v>
      </c>
      <c r="K2904" s="9">
        <v>224.89999999999418</v>
      </c>
      <c r="L2904" s="74"/>
      <c r="M2904" s="72">
        <f t="shared" si="78"/>
        <v>1905.8999999999971</v>
      </c>
      <c r="O2904" t="s">
        <v>320</v>
      </c>
      <c r="S2904" s="235"/>
      <c r="T2904" s="68"/>
      <c r="U2904" s="396"/>
      <c r="V2904" s="68"/>
      <c r="W2904" s="68"/>
    </row>
    <row r="2905" spans="1:23" ht="15">
      <c r="A2905" s="28" t="s">
        <v>10</v>
      </c>
      <c r="B2905" s="68" t="s">
        <v>25</v>
      </c>
      <c r="E2905" s="227">
        <v>347.2</v>
      </c>
      <c r="F2905" s="227">
        <v>416.2</v>
      </c>
      <c r="G2905" s="227">
        <v>405.8</v>
      </c>
      <c r="H2905" s="9">
        <v>192.99999999999636</v>
      </c>
      <c r="I2905" s="9">
        <v>0</v>
      </c>
      <c r="J2905" s="227">
        <v>292.19999999999709</v>
      </c>
      <c r="K2905" s="9">
        <v>203.50000000000728</v>
      </c>
      <c r="L2905" s="74"/>
      <c r="M2905" s="72">
        <f t="shared" si="78"/>
        <v>1857.9000000000008</v>
      </c>
      <c r="O2905" t="s">
        <v>3823</v>
      </c>
      <c r="R2905" s="21" t="s">
        <v>3824</v>
      </c>
      <c r="S2905" s="294"/>
      <c r="T2905" s="68"/>
      <c r="U2905" s="396"/>
      <c r="V2905" s="68"/>
      <c r="W2905" s="68"/>
    </row>
    <row r="2906" spans="1:23" ht="15">
      <c r="A2906" s="28" t="s">
        <v>12</v>
      </c>
      <c r="B2906" s="68" t="s">
        <v>1</v>
      </c>
      <c r="E2906" s="9">
        <v>308.60000000000002</v>
      </c>
      <c r="F2906" s="227">
        <v>480.8</v>
      </c>
      <c r="G2906" s="9">
        <v>213.7</v>
      </c>
      <c r="H2906" s="227">
        <v>368.69999999999345</v>
      </c>
      <c r="I2906" s="9">
        <v>0</v>
      </c>
      <c r="J2906" s="9">
        <v>203</v>
      </c>
      <c r="K2906" s="9">
        <v>273.30000000000109</v>
      </c>
      <c r="L2906" s="74"/>
      <c r="M2906" s="72">
        <f t="shared" si="78"/>
        <v>1848.0999999999947</v>
      </c>
      <c r="O2906" t="s">
        <v>315</v>
      </c>
      <c r="S2906" s="294"/>
      <c r="T2906" s="68"/>
      <c r="U2906" s="396"/>
      <c r="V2906" s="68"/>
      <c r="W2906" s="68"/>
    </row>
    <row r="2907" spans="1:23" ht="15">
      <c r="A2907" s="28" t="s">
        <v>14</v>
      </c>
      <c r="B2907" s="68" t="s">
        <v>143</v>
      </c>
      <c r="E2907" s="9" t="s">
        <v>284</v>
      </c>
      <c r="F2907" s="9">
        <v>374.5</v>
      </c>
      <c r="G2907" s="9">
        <v>333</v>
      </c>
      <c r="H2907" s="9">
        <v>247.70000000000073</v>
      </c>
      <c r="I2907" s="9">
        <v>0</v>
      </c>
      <c r="J2907" s="227">
        <v>307.09999999999854</v>
      </c>
      <c r="K2907" s="9">
        <v>361.50000000000364</v>
      </c>
      <c r="L2907" s="74"/>
      <c r="M2907" s="72">
        <f t="shared" si="78"/>
        <v>1623.8000000000029</v>
      </c>
      <c r="O2907" t="s">
        <v>298</v>
      </c>
      <c r="S2907" s="294"/>
      <c r="T2907" s="68"/>
      <c r="U2907" s="396"/>
      <c r="V2907" s="68"/>
      <c r="W2907" s="68"/>
    </row>
    <row r="2908" spans="1:23" ht="15">
      <c r="A2908" s="28" t="s">
        <v>16</v>
      </c>
      <c r="B2908" s="68" t="s">
        <v>13</v>
      </c>
      <c r="E2908" s="227">
        <v>424.45</v>
      </c>
      <c r="F2908" s="9">
        <v>380.3</v>
      </c>
      <c r="G2908" s="9">
        <v>264.39999999999998</v>
      </c>
      <c r="H2908" s="9">
        <v>136.49999999999636</v>
      </c>
      <c r="I2908" s="9">
        <v>0</v>
      </c>
      <c r="J2908" s="9">
        <v>121.00000000000364</v>
      </c>
      <c r="K2908" s="9">
        <v>171.89999999999782</v>
      </c>
      <c r="L2908" s="74"/>
      <c r="M2908" s="72">
        <f t="shared" si="78"/>
        <v>1498.5499999999979</v>
      </c>
      <c r="O2908" t="s">
        <v>303</v>
      </c>
      <c r="S2908" s="235"/>
      <c r="T2908" s="68"/>
      <c r="U2908" s="397"/>
      <c r="V2908" s="68"/>
      <c r="W2908" s="68"/>
    </row>
    <row r="2909" spans="1:23" ht="15">
      <c r="A2909" s="28" t="s">
        <v>18</v>
      </c>
      <c r="B2909" s="68" t="s">
        <v>9</v>
      </c>
      <c r="E2909" s="9">
        <v>266.5</v>
      </c>
      <c r="F2909" s="9">
        <v>167.2</v>
      </c>
      <c r="G2909" s="9">
        <v>275.60000000000002</v>
      </c>
      <c r="H2909" s="9">
        <v>197.29999999999927</v>
      </c>
      <c r="I2909" s="9">
        <v>0</v>
      </c>
      <c r="J2909" s="9">
        <v>157.19999999999709</v>
      </c>
      <c r="K2909" s="9">
        <v>404.29999999999745</v>
      </c>
      <c r="L2909" s="74"/>
      <c r="M2909" s="72">
        <f t="shared" si="78"/>
        <v>1468.0999999999938</v>
      </c>
      <c r="S2909" s="68"/>
      <c r="T2909" s="68"/>
      <c r="U2909" s="396"/>
      <c r="V2909" s="68"/>
      <c r="W2909" s="68"/>
    </row>
    <row r="2910" spans="1:23" ht="15">
      <c r="A2910" s="28" t="s">
        <v>20</v>
      </c>
      <c r="B2910" s="68" t="s">
        <v>15</v>
      </c>
      <c r="E2910" s="9">
        <v>279</v>
      </c>
      <c r="F2910" s="9">
        <v>367.1</v>
      </c>
      <c r="G2910" s="9">
        <v>92.4</v>
      </c>
      <c r="H2910" s="9">
        <v>53.399999999995998</v>
      </c>
      <c r="I2910" s="9">
        <v>0</v>
      </c>
      <c r="J2910" s="9">
        <v>214.19999999999345</v>
      </c>
      <c r="K2910" s="227">
        <v>456</v>
      </c>
      <c r="L2910" s="74"/>
      <c r="M2910" s="72">
        <f t="shared" si="78"/>
        <v>1462.0999999999894</v>
      </c>
      <c r="O2910" t="s">
        <v>293</v>
      </c>
      <c r="S2910" s="294"/>
      <c r="T2910" s="68"/>
      <c r="U2910" s="396"/>
      <c r="V2910" s="68"/>
      <c r="W2910" s="68"/>
    </row>
    <row r="2911" spans="1:23" ht="15">
      <c r="A2911" s="28" t="s">
        <v>22</v>
      </c>
      <c r="B2911" s="68" t="s">
        <v>142</v>
      </c>
      <c r="E2911" s="9" t="s">
        <v>284</v>
      </c>
      <c r="F2911" s="222">
        <v>531.29999999999995</v>
      </c>
      <c r="G2911" s="9">
        <v>236.3</v>
      </c>
      <c r="H2911" s="9">
        <v>209.99999999999636</v>
      </c>
      <c r="I2911" s="9">
        <v>0</v>
      </c>
      <c r="J2911" s="9">
        <v>223.30000000000291</v>
      </c>
      <c r="K2911" s="9">
        <v>254.09999999999854</v>
      </c>
      <c r="L2911" s="74"/>
      <c r="M2911" s="72">
        <f t="shared" si="78"/>
        <v>1454.9999999999977</v>
      </c>
      <c r="O2911" t="s">
        <v>306</v>
      </c>
      <c r="S2911" s="68"/>
      <c r="T2911" s="68"/>
      <c r="U2911" s="396"/>
      <c r="V2911" s="68"/>
      <c r="W2911" s="68"/>
    </row>
    <row r="2912" spans="1:23" ht="15">
      <c r="A2912" s="28" t="s">
        <v>24</v>
      </c>
      <c r="B2912" s="68" t="s">
        <v>37</v>
      </c>
      <c r="E2912" s="9">
        <v>120.1</v>
      </c>
      <c r="F2912" s="9">
        <v>287.2</v>
      </c>
      <c r="G2912" s="227">
        <v>366.7</v>
      </c>
      <c r="H2912" s="9">
        <v>199.30000000000291</v>
      </c>
      <c r="I2912" s="9">
        <v>0</v>
      </c>
      <c r="J2912" s="9">
        <v>141.70000000000073</v>
      </c>
      <c r="K2912" s="9">
        <v>250.50000000000728</v>
      </c>
      <c r="L2912" s="74"/>
      <c r="M2912" s="72">
        <f t="shared" si="78"/>
        <v>1365.5000000000109</v>
      </c>
      <c r="O2912" t="s">
        <v>299</v>
      </c>
      <c r="S2912" s="294"/>
      <c r="T2912" s="68"/>
      <c r="U2912" s="397"/>
      <c r="V2912" s="68"/>
      <c r="W2912" s="68"/>
    </row>
    <row r="2913" spans="1:23" ht="15">
      <c r="A2913" s="28" t="s">
        <v>26</v>
      </c>
      <c r="B2913" s="68" t="s">
        <v>33</v>
      </c>
      <c r="E2913" s="9">
        <v>321.2</v>
      </c>
      <c r="F2913" s="9">
        <v>299.5</v>
      </c>
      <c r="G2913" s="69" t="s">
        <v>285</v>
      </c>
      <c r="H2913" s="9">
        <v>228.29999999999927</v>
      </c>
      <c r="I2913" s="9">
        <v>0</v>
      </c>
      <c r="J2913" s="9">
        <v>199.20000000000437</v>
      </c>
      <c r="K2913" s="9">
        <v>280.09999999999854</v>
      </c>
      <c r="L2913" s="74"/>
      <c r="M2913" s="72">
        <f t="shared" si="78"/>
        <v>1328.3000000000022</v>
      </c>
      <c r="S2913" s="68"/>
      <c r="T2913" s="68"/>
      <c r="U2913" s="396"/>
      <c r="V2913" s="68"/>
      <c r="W2913" s="68"/>
    </row>
    <row r="2914" spans="1:23" ht="15">
      <c r="A2914" s="28" t="s">
        <v>28</v>
      </c>
      <c r="B2914" s="68" t="s">
        <v>19</v>
      </c>
      <c r="E2914" s="222">
        <v>573.79999999999995</v>
      </c>
      <c r="F2914" s="9">
        <v>141</v>
      </c>
      <c r="G2914" s="9">
        <v>247.4</v>
      </c>
      <c r="H2914" s="9">
        <v>211.69999999999709</v>
      </c>
      <c r="I2914" s="9">
        <v>0</v>
      </c>
      <c r="J2914" s="9">
        <v>144.20000000000073</v>
      </c>
      <c r="K2914" s="9" t="s">
        <v>284</v>
      </c>
      <c r="L2914" s="74"/>
      <c r="M2914" s="72">
        <f t="shared" si="78"/>
        <v>1318.0999999999976</v>
      </c>
      <c r="O2914" t="s">
        <v>306</v>
      </c>
      <c r="S2914" s="294"/>
      <c r="T2914" s="68"/>
      <c r="U2914" s="397"/>
      <c r="V2914" s="68"/>
      <c r="W2914" s="68"/>
    </row>
    <row r="2915" spans="1:23" ht="15">
      <c r="A2915" s="28" t="s">
        <v>30</v>
      </c>
      <c r="B2915" s="68" t="s">
        <v>155</v>
      </c>
      <c r="E2915" s="9" t="s">
        <v>284</v>
      </c>
      <c r="F2915" s="9" t="s">
        <v>284</v>
      </c>
      <c r="G2915" s="227">
        <v>392.9</v>
      </c>
      <c r="H2915" s="9">
        <v>270.70000000000437</v>
      </c>
      <c r="I2915" s="9">
        <v>0</v>
      </c>
      <c r="J2915" s="9">
        <v>121.80000000000291</v>
      </c>
      <c r="K2915" s="224">
        <v>525.59999999999127</v>
      </c>
      <c r="L2915" s="74"/>
      <c r="M2915" s="72">
        <f t="shared" si="78"/>
        <v>1310.9999999999986</v>
      </c>
      <c r="O2915" t="s">
        <v>327</v>
      </c>
      <c r="R2915" s="21" t="s">
        <v>2013</v>
      </c>
      <c r="S2915" s="68"/>
      <c r="T2915" s="68"/>
      <c r="U2915" s="396"/>
      <c r="V2915" s="68"/>
      <c r="W2915" s="68"/>
    </row>
    <row r="2916" spans="1:23" ht="15">
      <c r="A2916" s="28" t="s">
        <v>32</v>
      </c>
      <c r="B2916" s="68" t="s">
        <v>144</v>
      </c>
      <c r="E2916" s="9" t="s">
        <v>284</v>
      </c>
      <c r="F2916" s="9">
        <v>302.39999999999998</v>
      </c>
      <c r="G2916" s="9">
        <v>310.8</v>
      </c>
      <c r="H2916" s="9">
        <v>143.30000000000291</v>
      </c>
      <c r="I2916" s="9">
        <v>0</v>
      </c>
      <c r="J2916" s="9">
        <v>249.59999999999491</v>
      </c>
      <c r="K2916" s="9">
        <v>292.60000000000218</v>
      </c>
      <c r="L2916" s="74"/>
      <c r="M2916" s="72">
        <f t="shared" si="78"/>
        <v>1298.7</v>
      </c>
      <c r="S2916" s="294"/>
      <c r="T2916" s="68"/>
      <c r="U2916" s="396"/>
      <c r="V2916" s="68"/>
      <c r="W2916" s="68"/>
    </row>
    <row r="2917" spans="1:23" ht="15">
      <c r="A2917" s="28" t="s">
        <v>34</v>
      </c>
      <c r="B2917" s="68" t="s">
        <v>6</v>
      </c>
      <c r="E2917" s="9">
        <v>255.65</v>
      </c>
      <c r="F2917" s="227">
        <v>469</v>
      </c>
      <c r="G2917" s="9">
        <v>252.65</v>
      </c>
      <c r="H2917" s="9">
        <v>124.50000000000182</v>
      </c>
      <c r="I2917" s="9">
        <v>0</v>
      </c>
      <c r="J2917" s="9">
        <v>146.5</v>
      </c>
      <c r="K2917" s="9" t="s">
        <v>284</v>
      </c>
      <c r="L2917" s="74"/>
      <c r="M2917" s="72">
        <f t="shared" si="78"/>
        <v>1248.3000000000018</v>
      </c>
      <c r="O2917" t="s">
        <v>290</v>
      </c>
      <c r="S2917" s="294"/>
      <c r="T2917" s="68"/>
      <c r="U2917" s="396"/>
      <c r="V2917" s="68"/>
      <c r="W2917" s="68"/>
    </row>
    <row r="2918" spans="1:23" ht="15">
      <c r="A2918" s="28" t="s">
        <v>36</v>
      </c>
      <c r="B2918" s="68" t="s">
        <v>39</v>
      </c>
      <c r="E2918" s="9">
        <v>206.8</v>
      </c>
      <c r="F2918" s="9">
        <v>196.5</v>
      </c>
      <c r="G2918" s="9">
        <v>180.4</v>
      </c>
      <c r="H2918" s="9">
        <v>80.799999999999272</v>
      </c>
      <c r="I2918" s="9">
        <v>0</v>
      </c>
      <c r="J2918" s="9">
        <v>189</v>
      </c>
      <c r="K2918" s="9">
        <v>391.50000000000546</v>
      </c>
      <c r="L2918" s="74"/>
      <c r="M2918" s="72">
        <f t="shared" si="78"/>
        <v>1245.0000000000048</v>
      </c>
      <c r="S2918" s="294"/>
      <c r="T2918" s="68"/>
      <c r="U2918" s="397"/>
      <c r="V2918" s="68"/>
      <c r="W2918" s="68"/>
    </row>
    <row r="2919" spans="1:23" ht="15">
      <c r="A2919" s="28" t="s">
        <v>38</v>
      </c>
      <c r="B2919" s="68" t="s">
        <v>162</v>
      </c>
      <c r="E2919" s="9" t="s">
        <v>284</v>
      </c>
      <c r="F2919" s="9" t="s">
        <v>284</v>
      </c>
      <c r="G2919" s="224">
        <v>545</v>
      </c>
      <c r="H2919" s="227">
        <v>354.89999999999782</v>
      </c>
      <c r="I2919" s="9">
        <v>0</v>
      </c>
      <c r="J2919" s="9">
        <v>144.79999999999927</v>
      </c>
      <c r="K2919" s="9">
        <v>179.99999999998909</v>
      </c>
      <c r="L2919" s="74"/>
      <c r="M2919" s="72">
        <f t="shared" si="78"/>
        <v>1224.6999999999862</v>
      </c>
      <c r="O2919" t="s">
        <v>330</v>
      </c>
      <c r="R2919" t="s">
        <v>2013</v>
      </c>
      <c r="S2919" s="235"/>
      <c r="T2919" s="68"/>
      <c r="U2919" s="396"/>
      <c r="V2919" s="68"/>
      <c r="W2919" s="68"/>
    </row>
    <row r="2920" spans="1:23" ht="15">
      <c r="A2920" s="28" t="s">
        <v>145</v>
      </c>
      <c r="B2920" s="68" t="s">
        <v>154</v>
      </c>
      <c r="E2920" s="9" t="s">
        <v>284</v>
      </c>
      <c r="F2920" s="9" t="s">
        <v>284</v>
      </c>
      <c r="G2920" s="9">
        <v>305.10000000000002</v>
      </c>
      <c r="H2920" s="9">
        <v>223.10000000000218</v>
      </c>
      <c r="I2920" s="9">
        <v>0</v>
      </c>
      <c r="J2920" s="9">
        <v>201.29999999999563</v>
      </c>
      <c r="K2920" s="9">
        <v>376</v>
      </c>
      <c r="L2920" s="74"/>
      <c r="M2920" s="72">
        <f t="shared" si="78"/>
        <v>1105.4999999999977</v>
      </c>
      <c r="S2920" s="68"/>
      <c r="T2920" s="68"/>
      <c r="U2920" s="397"/>
      <c r="V2920" s="68"/>
      <c r="W2920" s="68"/>
    </row>
    <row r="2921" spans="1:23" ht="15">
      <c r="A2921" s="28" t="s">
        <v>146</v>
      </c>
      <c r="B2921" s="68" t="s">
        <v>153</v>
      </c>
      <c r="E2921" s="9" t="s">
        <v>284</v>
      </c>
      <c r="F2921" s="9" t="s">
        <v>284</v>
      </c>
      <c r="G2921" s="223">
        <v>477</v>
      </c>
      <c r="H2921" s="9">
        <v>176</v>
      </c>
      <c r="I2921" s="9">
        <v>0</v>
      </c>
      <c r="J2921" s="9">
        <v>136</v>
      </c>
      <c r="K2921" s="9">
        <v>298.00000000000728</v>
      </c>
      <c r="L2921" s="74"/>
      <c r="M2921" s="72">
        <f t="shared" si="78"/>
        <v>1087.0000000000073</v>
      </c>
      <c r="O2921" t="s">
        <v>288</v>
      </c>
      <c r="S2921" s="294"/>
      <c r="T2921" s="68"/>
      <c r="U2921" s="396"/>
      <c r="V2921" s="68"/>
      <c r="W2921" s="68"/>
    </row>
    <row r="2922" spans="1:23" ht="15">
      <c r="A2922" s="28" t="s">
        <v>147</v>
      </c>
      <c r="B2922" s="68" t="s">
        <v>141</v>
      </c>
      <c r="E2922" s="9" t="s">
        <v>284</v>
      </c>
      <c r="F2922" s="9">
        <v>97.5</v>
      </c>
      <c r="G2922" s="9">
        <v>263.14999999999998</v>
      </c>
      <c r="H2922" s="227">
        <v>304.40000000000146</v>
      </c>
      <c r="I2922" s="9">
        <v>0</v>
      </c>
      <c r="J2922" s="9">
        <v>144.99999999999272</v>
      </c>
      <c r="K2922" s="9">
        <v>266.90000000000509</v>
      </c>
      <c r="L2922" s="74"/>
      <c r="M2922" s="72">
        <f t="shared" si="78"/>
        <v>1076.9499999999994</v>
      </c>
      <c r="O2922" t="s">
        <v>299</v>
      </c>
      <c r="S2922" s="68"/>
      <c r="T2922" s="68"/>
      <c r="U2922" s="396"/>
      <c r="V2922" s="68"/>
      <c r="W2922" s="68"/>
    </row>
    <row r="2923" spans="1:23" ht="15">
      <c r="A2923" s="28" t="s">
        <v>151</v>
      </c>
      <c r="B2923" s="68" t="s">
        <v>35</v>
      </c>
      <c r="E2923" s="9">
        <v>216</v>
      </c>
      <c r="F2923" s="9">
        <v>316.39999999999998</v>
      </c>
      <c r="G2923" s="9">
        <v>277</v>
      </c>
      <c r="H2923" s="9">
        <v>216.00000000000364</v>
      </c>
      <c r="I2923" s="9">
        <v>0</v>
      </c>
      <c r="J2923" s="9" t="s">
        <v>284</v>
      </c>
      <c r="K2923" s="9" t="s">
        <v>284</v>
      </c>
      <c r="L2923" s="74"/>
      <c r="M2923" s="72">
        <f t="shared" si="78"/>
        <v>1025.4000000000037</v>
      </c>
      <c r="S2923" s="294"/>
      <c r="T2923" s="68"/>
      <c r="U2923" s="396"/>
      <c r="V2923" s="68"/>
      <c r="W2923" s="68"/>
    </row>
    <row r="2924" spans="1:23" ht="15">
      <c r="A2924" s="28" t="s">
        <v>157</v>
      </c>
      <c r="B2924" s="68" t="s">
        <v>824</v>
      </c>
      <c r="E2924" s="9" t="s">
        <v>284</v>
      </c>
      <c r="F2924" s="9" t="s">
        <v>284</v>
      </c>
      <c r="G2924" s="9" t="s">
        <v>284</v>
      </c>
      <c r="H2924" s="9">
        <v>276.19999999999527</v>
      </c>
      <c r="I2924" s="9">
        <v>0</v>
      </c>
      <c r="J2924" s="9">
        <v>236.89999999999418</v>
      </c>
      <c r="K2924" s="222">
        <v>494.49999999999636</v>
      </c>
      <c r="L2924" s="74"/>
      <c r="M2924" s="72">
        <f t="shared" si="78"/>
        <v>1007.5999999999858</v>
      </c>
      <c r="O2924" t="s">
        <v>306</v>
      </c>
      <c r="S2924" s="68"/>
      <c r="T2924" s="68"/>
      <c r="U2924" s="396"/>
      <c r="V2924" s="68"/>
      <c r="W2924" s="68"/>
    </row>
    <row r="2925" spans="1:23" ht="15">
      <c r="A2925" s="28" t="s">
        <v>159</v>
      </c>
      <c r="B2925" s="68" t="s">
        <v>854</v>
      </c>
      <c r="E2925" s="9" t="s">
        <v>284</v>
      </c>
      <c r="F2925" s="9" t="s">
        <v>284</v>
      </c>
      <c r="G2925" s="9" t="s">
        <v>284</v>
      </c>
      <c r="H2925" s="227">
        <v>334.90000000000146</v>
      </c>
      <c r="I2925" s="9">
        <v>0</v>
      </c>
      <c r="J2925" s="9">
        <v>290.90000000000146</v>
      </c>
      <c r="K2925" s="9">
        <v>328.5</v>
      </c>
      <c r="L2925" s="74"/>
      <c r="M2925" s="72">
        <f t="shared" si="78"/>
        <v>954.30000000000291</v>
      </c>
      <c r="O2925" t="s">
        <v>293</v>
      </c>
      <c r="S2925" s="294"/>
      <c r="T2925" s="68"/>
      <c r="U2925" s="396"/>
      <c r="V2925" s="68"/>
      <c r="W2925" s="68"/>
    </row>
    <row r="2926" spans="1:23" ht="15">
      <c r="A2926" s="28" t="s">
        <v>160</v>
      </c>
      <c r="B2926" s="28" t="s">
        <v>804</v>
      </c>
      <c r="E2926" s="9" t="s">
        <v>284</v>
      </c>
      <c r="F2926" s="9" t="s">
        <v>284</v>
      </c>
      <c r="G2926" s="9" t="s">
        <v>284</v>
      </c>
      <c r="H2926" s="9">
        <v>199.50000000000364</v>
      </c>
      <c r="I2926" s="9">
        <v>0</v>
      </c>
      <c r="J2926" s="9">
        <v>240.19999999999345</v>
      </c>
      <c r="K2926" s="227">
        <v>466.09999999999854</v>
      </c>
      <c r="L2926" s="74"/>
      <c r="M2926" s="72">
        <f t="shared" si="78"/>
        <v>905.79999999999563</v>
      </c>
      <c r="O2926" t="s">
        <v>303</v>
      </c>
      <c r="S2926" s="294"/>
      <c r="T2926" s="68"/>
      <c r="U2926" s="396"/>
      <c r="V2926" s="68"/>
      <c r="W2926" s="68"/>
    </row>
    <row r="2927" spans="1:23" ht="15">
      <c r="A2927" s="28" t="s">
        <v>161</v>
      </c>
      <c r="B2927" s="68" t="s">
        <v>156</v>
      </c>
      <c r="E2927" s="9" t="s">
        <v>284</v>
      </c>
      <c r="F2927" s="9" t="s">
        <v>284</v>
      </c>
      <c r="G2927" s="227">
        <v>411.15</v>
      </c>
      <c r="H2927" s="9">
        <v>162.49999999999636</v>
      </c>
      <c r="I2927" s="9">
        <v>0</v>
      </c>
      <c r="J2927" s="9">
        <v>131</v>
      </c>
      <c r="K2927" s="9">
        <v>190.29999999999745</v>
      </c>
      <c r="L2927" s="74"/>
      <c r="M2927" s="72">
        <f t="shared" si="78"/>
        <v>894.94999999999379</v>
      </c>
      <c r="O2927" t="s">
        <v>303</v>
      </c>
      <c r="S2927" s="294"/>
      <c r="T2927" s="68"/>
      <c r="U2927" s="396"/>
      <c r="V2927" s="68"/>
      <c r="W2927" s="68"/>
    </row>
    <row r="2928" spans="1:23" ht="15">
      <c r="A2928" s="28" t="s">
        <v>163</v>
      </c>
      <c r="B2928" s="68" t="s">
        <v>859</v>
      </c>
      <c r="E2928" s="9" t="s">
        <v>284</v>
      </c>
      <c r="F2928" s="9" t="s">
        <v>284</v>
      </c>
      <c r="G2928" s="9" t="s">
        <v>284</v>
      </c>
      <c r="H2928" s="223">
        <v>381.50000000000182</v>
      </c>
      <c r="I2928" s="9">
        <v>0</v>
      </c>
      <c r="J2928" s="9">
        <v>172.79999999999927</v>
      </c>
      <c r="K2928" s="9">
        <v>331.50000000000364</v>
      </c>
      <c r="L2928" s="74"/>
      <c r="M2928" s="72">
        <f t="shared" si="78"/>
        <v>885.80000000000473</v>
      </c>
      <c r="O2928" t="s">
        <v>288</v>
      </c>
      <c r="S2928" s="68"/>
      <c r="T2928" s="68"/>
      <c r="U2928" s="396"/>
      <c r="V2928" s="68"/>
      <c r="W2928" s="68"/>
    </row>
    <row r="2929" spans="1:23" ht="15">
      <c r="A2929" s="28" t="s">
        <v>280</v>
      </c>
      <c r="B2929" s="68" t="s">
        <v>178</v>
      </c>
      <c r="E2929" s="227">
        <v>436.65</v>
      </c>
      <c r="F2929" s="227">
        <v>446.9</v>
      </c>
      <c r="G2929" s="9" t="s">
        <v>284</v>
      </c>
      <c r="H2929" s="9" t="s">
        <v>284</v>
      </c>
      <c r="I2929" s="9">
        <v>0</v>
      </c>
      <c r="J2929" s="9" t="s">
        <v>284</v>
      </c>
      <c r="K2929" s="9" t="s">
        <v>284</v>
      </c>
      <c r="L2929" s="74"/>
      <c r="M2929" s="72">
        <f t="shared" si="78"/>
        <v>883.55</v>
      </c>
      <c r="O2929" t="s">
        <v>317</v>
      </c>
      <c r="S2929" s="68"/>
      <c r="T2929" s="68"/>
      <c r="U2929" s="396"/>
      <c r="V2929" s="68"/>
      <c r="W2929" s="68"/>
    </row>
    <row r="2930" spans="1:23" ht="15">
      <c r="A2930" s="28" t="s">
        <v>281</v>
      </c>
      <c r="B2930" s="68" t="s">
        <v>4</v>
      </c>
      <c r="E2930" s="9">
        <v>259.2</v>
      </c>
      <c r="F2930" s="9">
        <v>52.5</v>
      </c>
      <c r="G2930" s="227">
        <v>425.6</v>
      </c>
      <c r="H2930" s="9">
        <v>135.59999999999854</v>
      </c>
      <c r="I2930" s="9">
        <v>0</v>
      </c>
      <c r="J2930" s="9" t="s">
        <v>284</v>
      </c>
      <c r="K2930" s="9" t="s">
        <v>284</v>
      </c>
      <c r="L2930" s="74"/>
      <c r="M2930" s="72">
        <f t="shared" si="78"/>
        <v>872.8999999999985</v>
      </c>
      <c r="O2930" t="s">
        <v>290</v>
      </c>
      <c r="S2930" s="235"/>
      <c r="T2930" s="68"/>
      <c r="U2930" s="396"/>
      <c r="V2930" s="68"/>
      <c r="W2930" s="68"/>
    </row>
    <row r="2931" spans="1:23" ht="15">
      <c r="A2931" s="28" t="s">
        <v>282</v>
      </c>
      <c r="B2931" s="68" t="s">
        <v>849</v>
      </c>
      <c r="E2931" s="9" t="s">
        <v>284</v>
      </c>
      <c r="F2931" s="9" t="s">
        <v>284</v>
      </c>
      <c r="G2931" s="9" t="s">
        <v>284</v>
      </c>
      <c r="H2931" s="222">
        <v>384.50000000000364</v>
      </c>
      <c r="I2931" s="9">
        <v>0</v>
      </c>
      <c r="J2931" s="9">
        <v>226.50000000000728</v>
      </c>
      <c r="K2931" s="9">
        <v>254.29999999999563</v>
      </c>
      <c r="L2931" s="74"/>
      <c r="M2931" s="72">
        <f t="shared" ref="M2931:M2962" si="79">SUM(E2931:K2931)</f>
        <v>865.30000000000655</v>
      </c>
      <c r="O2931" t="s">
        <v>306</v>
      </c>
      <c r="S2931" s="68"/>
      <c r="T2931" s="68"/>
      <c r="U2931" s="396"/>
      <c r="V2931" s="68"/>
      <c r="W2931" s="68"/>
    </row>
    <row r="2932" spans="1:23" ht="15">
      <c r="A2932" s="28" t="s">
        <v>283</v>
      </c>
      <c r="B2932" s="68" t="s">
        <v>850</v>
      </c>
      <c r="E2932" s="9" t="s">
        <v>284</v>
      </c>
      <c r="F2932" s="9" t="s">
        <v>284</v>
      </c>
      <c r="G2932" s="9" t="s">
        <v>284</v>
      </c>
      <c r="H2932" s="9">
        <v>160.99999999999636</v>
      </c>
      <c r="I2932" s="9">
        <v>0</v>
      </c>
      <c r="J2932" s="9">
        <v>182.700000000008</v>
      </c>
      <c r="K2932" s="227">
        <v>467.200000000008</v>
      </c>
      <c r="L2932" s="74"/>
      <c r="M2932" s="72">
        <f t="shared" si="79"/>
        <v>810.90000000001237</v>
      </c>
      <c r="O2932" t="s">
        <v>290</v>
      </c>
      <c r="S2932" s="294"/>
      <c r="T2932" s="68"/>
      <c r="U2932" s="396"/>
      <c r="V2932" s="68"/>
      <c r="W2932" s="68"/>
    </row>
    <row r="2933" spans="1:23" ht="15">
      <c r="A2933" s="28" t="s">
        <v>806</v>
      </c>
      <c r="B2933" s="68" t="s">
        <v>834</v>
      </c>
      <c r="E2933" s="9" t="s">
        <v>284</v>
      </c>
      <c r="F2933" s="9" t="s">
        <v>284</v>
      </c>
      <c r="G2933" s="9" t="s">
        <v>284</v>
      </c>
      <c r="H2933" s="9">
        <v>248.24999999999818</v>
      </c>
      <c r="I2933" s="9">
        <v>0</v>
      </c>
      <c r="J2933" s="9">
        <v>233.60000000000582</v>
      </c>
      <c r="K2933" s="9">
        <v>325.50000000000546</v>
      </c>
      <c r="L2933" s="74"/>
      <c r="M2933" s="72">
        <f t="shared" si="79"/>
        <v>807.35000000000946</v>
      </c>
      <c r="S2933" s="68"/>
      <c r="T2933" s="68"/>
      <c r="U2933" s="396"/>
      <c r="V2933" s="68"/>
      <c r="W2933" s="68"/>
    </row>
    <row r="2934" spans="1:23" ht="15">
      <c r="A2934" s="28" t="s">
        <v>807</v>
      </c>
      <c r="B2934" s="68" t="s">
        <v>871</v>
      </c>
      <c r="E2934" s="9" t="s">
        <v>284</v>
      </c>
      <c r="F2934" s="9" t="s">
        <v>284</v>
      </c>
      <c r="G2934" s="9" t="s">
        <v>284</v>
      </c>
      <c r="H2934" s="9">
        <v>129.49999999999636</v>
      </c>
      <c r="I2934" s="9">
        <v>0</v>
      </c>
      <c r="J2934" s="9">
        <v>218.89999999999782</v>
      </c>
      <c r="K2934" s="227">
        <v>432.49999999999636</v>
      </c>
      <c r="L2934" s="74"/>
      <c r="M2934" s="72">
        <f t="shared" si="79"/>
        <v>780.89999999999054</v>
      </c>
      <c r="O2934" t="s">
        <v>299</v>
      </c>
      <c r="S2934" s="28"/>
      <c r="T2934" s="68"/>
      <c r="U2934" s="397"/>
      <c r="V2934" s="68"/>
      <c r="W2934" s="68"/>
    </row>
    <row r="2935" spans="1:23" ht="15">
      <c r="A2935" s="28" t="s">
        <v>808</v>
      </c>
      <c r="B2935" s="68" t="s">
        <v>819</v>
      </c>
      <c r="E2935" s="9" t="s">
        <v>284</v>
      </c>
      <c r="F2935" s="9" t="s">
        <v>284</v>
      </c>
      <c r="G2935" s="9" t="s">
        <v>284</v>
      </c>
      <c r="H2935" s="9">
        <v>128.49999999999636</v>
      </c>
      <c r="I2935" s="9">
        <v>0</v>
      </c>
      <c r="J2935" s="224">
        <v>403.70000000000073</v>
      </c>
      <c r="K2935" s="9">
        <v>240.5</v>
      </c>
      <c r="L2935" s="74"/>
      <c r="M2935" s="72">
        <f t="shared" si="79"/>
        <v>772.69999999999709</v>
      </c>
      <c r="O2935" t="s">
        <v>287</v>
      </c>
      <c r="R2935" s="21" t="s">
        <v>2013</v>
      </c>
      <c r="S2935" s="68"/>
      <c r="T2935" s="68"/>
      <c r="U2935" s="396"/>
      <c r="V2935" s="68"/>
      <c r="W2935" s="68"/>
    </row>
    <row r="2936" spans="1:23" ht="15">
      <c r="A2936" s="28" t="s">
        <v>810</v>
      </c>
      <c r="B2936" s="68" t="s">
        <v>817</v>
      </c>
      <c r="E2936" s="9" t="s">
        <v>284</v>
      </c>
      <c r="F2936" s="9" t="s">
        <v>284</v>
      </c>
      <c r="G2936" s="9" t="s">
        <v>284</v>
      </c>
      <c r="H2936" s="9">
        <v>138.79999999999563</v>
      </c>
      <c r="I2936" s="9">
        <v>0</v>
      </c>
      <c r="J2936" s="9">
        <v>291.50000000000728</v>
      </c>
      <c r="K2936" s="9">
        <v>336.40000000000146</v>
      </c>
      <c r="L2936" s="74"/>
      <c r="M2936" s="72">
        <f t="shared" si="79"/>
        <v>766.70000000000437</v>
      </c>
      <c r="S2936" s="294"/>
      <c r="T2936" s="68"/>
      <c r="U2936" s="397"/>
      <c r="V2936" s="68"/>
      <c r="W2936" s="68"/>
    </row>
    <row r="2937" spans="1:23" ht="15">
      <c r="A2937" s="28" t="s">
        <v>816</v>
      </c>
      <c r="B2937" s="68" t="s">
        <v>809</v>
      </c>
      <c r="E2937" s="9" t="s">
        <v>284</v>
      </c>
      <c r="F2937" s="9" t="s">
        <v>284</v>
      </c>
      <c r="G2937" s="9" t="s">
        <v>284</v>
      </c>
      <c r="H2937" s="9">
        <v>251.00000000000364</v>
      </c>
      <c r="I2937" s="9">
        <v>0</v>
      </c>
      <c r="J2937" s="9">
        <v>262.49999999999272</v>
      </c>
      <c r="K2937" s="9">
        <v>243.00000000000182</v>
      </c>
      <c r="L2937" s="74"/>
      <c r="M2937" s="72">
        <f t="shared" si="79"/>
        <v>756.49999999999818</v>
      </c>
      <c r="S2937" s="294"/>
      <c r="T2937" s="68"/>
      <c r="U2937" s="397"/>
      <c r="V2937" s="68"/>
      <c r="W2937" s="68"/>
    </row>
    <row r="2938" spans="1:23" ht="15">
      <c r="A2938" s="28" t="s">
        <v>818</v>
      </c>
      <c r="B2938" s="68" t="s">
        <v>826</v>
      </c>
      <c r="E2938" s="9" t="s">
        <v>284</v>
      </c>
      <c r="F2938" s="9" t="s">
        <v>284</v>
      </c>
      <c r="G2938" s="9" t="s">
        <v>284</v>
      </c>
      <c r="H2938" s="9">
        <v>196.65000000000146</v>
      </c>
      <c r="I2938" s="9">
        <v>0</v>
      </c>
      <c r="J2938" s="9">
        <v>164.89999999999964</v>
      </c>
      <c r="K2938" s="9">
        <v>393</v>
      </c>
      <c r="L2938" s="74"/>
      <c r="M2938" s="72">
        <f t="shared" si="79"/>
        <v>754.55000000000109</v>
      </c>
      <c r="S2938" s="235"/>
      <c r="T2938" s="68"/>
      <c r="U2938" s="397"/>
      <c r="V2938" s="68"/>
      <c r="W2938" s="68"/>
    </row>
    <row r="2939" spans="1:23" ht="15">
      <c r="A2939" s="28" t="s">
        <v>821</v>
      </c>
      <c r="B2939" s="68" t="s">
        <v>29</v>
      </c>
      <c r="E2939" s="227">
        <v>409.5</v>
      </c>
      <c r="F2939" s="9">
        <v>259.10000000000002</v>
      </c>
      <c r="G2939" s="9">
        <v>32.1</v>
      </c>
      <c r="H2939" s="9" t="s">
        <v>284</v>
      </c>
      <c r="I2939" s="9">
        <v>0</v>
      </c>
      <c r="J2939" s="9">
        <v>41.999999999998181</v>
      </c>
      <c r="K2939" s="9" t="s">
        <v>284</v>
      </c>
      <c r="L2939" s="74"/>
      <c r="M2939" s="72">
        <f t="shared" si="79"/>
        <v>742.69999999999823</v>
      </c>
      <c r="O2939" t="s">
        <v>293</v>
      </c>
      <c r="S2939" s="68"/>
      <c r="T2939" s="68"/>
      <c r="U2939" s="397"/>
      <c r="V2939" s="68"/>
      <c r="W2939" s="68"/>
    </row>
    <row r="2940" spans="1:23" ht="15">
      <c r="A2940" s="28" t="s">
        <v>822</v>
      </c>
      <c r="B2940" s="294" t="s">
        <v>2226</v>
      </c>
      <c r="C2940" s="3"/>
      <c r="D2940" s="3"/>
      <c r="E2940" s="9" t="s">
        <v>284</v>
      </c>
      <c r="F2940" s="9" t="s">
        <v>284</v>
      </c>
      <c r="G2940" s="9" t="s">
        <v>284</v>
      </c>
      <c r="H2940" s="9" t="s">
        <v>284</v>
      </c>
      <c r="I2940" s="9">
        <v>0</v>
      </c>
      <c r="J2940" s="227">
        <v>319.59999999999127</v>
      </c>
      <c r="K2940" s="9">
        <v>398.79999999999563</v>
      </c>
      <c r="L2940" s="74"/>
      <c r="M2940" s="72">
        <f t="shared" si="79"/>
        <v>718.3999999999869</v>
      </c>
      <c r="O2940" t="s">
        <v>289</v>
      </c>
      <c r="S2940" s="68"/>
      <c r="T2940" s="68"/>
      <c r="U2940" s="396"/>
      <c r="V2940" s="68"/>
      <c r="W2940" s="68"/>
    </row>
    <row r="2941" spans="1:23" ht="15">
      <c r="A2941" s="28" t="s">
        <v>825</v>
      </c>
      <c r="B2941" s="240" t="s">
        <v>1823</v>
      </c>
      <c r="C2941" s="3"/>
      <c r="D2941" s="3"/>
      <c r="E2941" s="9" t="s">
        <v>284</v>
      </c>
      <c r="F2941" s="9" t="s">
        <v>284</v>
      </c>
      <c r="G2941" s="9" t="s">
        <v>284</v>
      </c>
      <c r="H2941" s="9" t="s">
        <v>284</v>
      </c>
      <c r="I2941" s="9">
        <v>0</v>
      </c>
      <c r="J2941" s="9">
        <v>221.49999999999818</v>
      </c>
      <c r="K2941" s="227">
        <v>478.5</v>
      </c>
      <c r="L2941" s="74"/>
      <c r="M2941" s="72">
        <f t="shared" si="79"/>
        <v>699.99999999999818</v>
      </c>
      <c r="O2941" t="s">
        <v>289</v>
      </c>
      <c r="S2941" s="294"/>
      <c r="T2941" s="68"/>
      <c r="U2941" s="396"/>
      <c r="V2941" s="68"/>
      <c r="W2941" s="68"/>
    </row>
    <row r="2942" spans="1:23" ht="15">
      <c r="A2942" s="28" t="s">
        <v>827</v>
      </c>
      <c r="B2942" s="68" t="s">
        <v>828</v>
      </c>
      <c r="E2942" s="9" t="s">
        <v>284</v>
      </c>
      <c r="F2942" s="9" t="s">
        <v>284</v>
      </c>
      <c r="G2942" s="9" t="s">
        <v>284</v>
      </c>
      <c r="H2942" s="9">
        <v>226</v>
      </c>
      <c r="I2942" s="9">
        <v>0</v>
      </c>
      <c r="J2942" s="9">
        <v>100.5</v>
      </c>
      <c r="K2942" s="9">
        <v>373</v>
      </c>
      <c r="L2942" s="74"/>
      <c r="M2942" s="72">
        <f t="shared" si="79"/>
        <v>699.5</v>
      </c>
      <c r="S2942" s="294"/>
      <c r="T2942" s="68"/>
      <c r="U2942" s="397"/>
      <c r="V2942" s="68"/>
      <c r="W2942" s="68"/>
    </row>
    <row r="2943" spans="1:23" ht="15">
      <c r="A2943" s="28" t="s">
        <v>832</v>
      </c>
      <c r="B2943" s="240" t="s">
        <v>1834</v>
      </c>
      <c r="C2943" s="3"/>
      <c r="D2943" s="3"/>
      <c r="E2943" s="9" t="s">
        <v>284</v>
      </c>
      <c r="F2943" s="9" t="s">
        <v>284</v>
      </c>
      <c r="G2943" s="9" t="s">
        <v>284</v>
      </c>
      <c r="H2943" s="9" t="s">
        <v>284</v>
      </c>
      <c r="I2943" s="9">
        <v>0</v>
      </c>
      <c r="J2943" s="223">
        <v>357</v>
      </c>
      <c r="K2943" s="9">
        <v>318.799999999992</v>
      </c>
      <c r="L2943" s="74"/>
      <c r="M2943" s="72">
        <f t="shared" si="79"/>
        <v>675.799999999992</v>
      </c>
      <c r="O2943" t="s">
        <v>288</v>
      </c>
      <c r="S2943" s="235"/>
      <c r="T2943" s="68"/>
      <c r="U2943" s="396"/>
      <c r="V2943" s="68"/>
      <c r="W2943" s="68"/>
    </row>
    <row r="2944" spans="1:23" ht="15">
      <c r="A2944" s="28" t="s">
        <v>836</v>
      </c>
      <c r="B2944" s="68" t="s">
        <v>853</v>
      </c>
      <c r="E2944" s="9" t="s">
        <v>284</v>
      </c>
      <c r="F2944" s="9" t="s">
        <v>284</v>
      </c>
      <c r="G2944" s="9" t="s">
        <v>284</v>
      </c>
      <c r="H2944" s="9">
        <v>234.49999999999636</v>
      </c>
      <c r="I2944" s="9">
        <v>0</v>
      </c>
      <c r="J2944" s="9">
        <v>152</v>
      </c>
      <c r="K2944" s="9">
        <v>250.29999999999745</v>
      </c>
      <c r="L2944" s="74"/>
      <c r="M2944" s="72">
        <f t="shared" si="79"/>
        <v>636.79999999999382</v>
      </c>
      <c r="S2944" s="235"/>
      <c r="T2944" s="68"/>
      <c r="U2944" s="396"/>
      <c r="V2944" s="68"/>
      <c r="W2944" s="68"/>
    </row>
    <row r="2945" spans="1:23" ht="15">
      <c r="A2945" s="28" t="s">
        <v>837</v>
      </c>
      <c r="B2945" s="28" t="s">
        <v>805</v>
      </c>
      <c r="E2945" s="9" t="s">
        <v>284</v>
      </c>
      <c r="F2945" s="9" t="s">
        <v>284</v>
      </c>
      <c r="G2945" s="9" t="s">
        <v>284</v>
      </c>
      <c r="H2945" s="9">
        <v>154.20000000000437</v>
      </c>
      <c r="I2945" s="9">
        <v>0</v>
      </c>
      <c r="J2945" s="9">
        <v>177.39999999999782</v>
      </c>
      <c r="K2945" s="9">
        <v>301.50000000000364</v>
      </c>
      <c r="L2945" s="74"/>
      <c r="M2945" s="72">
        <f t="shared" si="79"/>
        <v>633.10000000000582</v>
      </c>
      <c r="S2945" s="235"/>
      <c r="T2945" s="68"/>
      <c r="U2945" s="396"/>
      <c r="V2945" s="68"/>
      <c r="W2945" s="68"/>
    </row>
    <row r="2946" spans="1:23" ht="15">
      <c r="A2946" s="28" t="s">
        <v>838</v>
      </c>
      <c r="B2946" s="68" t="s">
        <v>820</v>
      </c>
      <c r="E2946" s="9" t="s">
        <v>284</v>
      </c>
      <c r="F2946" s="9" t="s">
        <v>284</v>
      </c>
      <c r="G2946" s="9" t="s">
        <v>284</v>
      </c>
      <c r="H2946" s="9">
        <v>166.79999999999563</v>
      </c>
      <c r="I2946" s="9">
        <v>0</v>
      </c>
      <c r="J2946" s="9">
        <v>208.20000000000437</v>
      </c>
      <c r="K2946" s="9">
        <v>250.50000000000364</v>
      </c>
      <c r="L2946" s="74"/>
      <c r="M2946" s="72">
        <f t="shared" si="79"/>
        <v>625.50000000000364</v>
      </c>
      <c r="S2946" s="294"/>
      <c r="T2946" s="68"/>
      <c r="U2946" s="397"/>
      <c r="V2946" s="68"/>
      <c r="W2946" s="68"/>
    </row>
    <row r="2947" spans="1:23" ht="15">
      <c r="A2947" s="28" t="s">
        <v>844</v>
      </c>
      <c r="B2947" s="294" t="s">
        <v>2236</v>
      </c>
      <c r="C2947" s="3"/>
      <c r="D2947" s="3"/>
      <c r="E2947" s="9" t="s">
        <v>284</v>
      </c>
      <c r="F2947" s="9" t="s">
        <v>284</v>
      </c>
      <c r="G2947" s="9" t="s">
        <v>284</v>
      </c>
      <c r="H2947" s="9" t="s">
        <v>284</v>
      </c>
      <c r="I2947" s="9">
        <v>0</v>
      </c>
      <c r="J2947" s="9">
        <v>148.20000000000073</v>
      </c>
      <c r="K2947" s="227">
        <v>456.59999999998763</v>
      </c>
      <c r="L2947" s="74"/>
      <c r="M2947" s="72">
        <f t="shared" si="79"/>
        <v>604.79999999998836</v>
      </c>
      <c r="O2947" t="s">
        <v>298</v>
      </c>
      <c r="S2947" s="68"/>
      <c r="T2947" s="68"/>
      <c r="U2947" s="396"/>
      <c r="V2947" s="68"/>
      <c r="W2947" s="68"/>
    </row>
    <row r="2948" spans="1:23" ht="15">
      <c r="A2948" s="28" t="s">
        <v>852</v>
      </c>
      <c r="B2948" s="294" t="s">
        <v>2217</v>
      </c>
      <c r="C2948" s="3"/>
      <c r="D2948" s="3"/>
      <c r="E2948" s="9" t="s">
        <v>284</v>
      </c>
      <c r="F2948" s="9" t="s">
        <v>284</v>
      </c>
      <c r="G2948" s="9" t="s">
        <v>284</v>
      </c>
      <c r="H2948" s="9" t="s">
        <v>284</v>
      </c>
      <c r="I2948" s="9">
        <v>0</v>
      </c>
      <c r="J2948" s="9">
        <v>201.49999999999272</v>
      </c>
      <c r="K2948" s="9">
        <v>401.80000000000655</v>
      </c>
      <c r="L2948" s="74"/>
      <c r="M2948" s="72">
        <f t="shared" si="79"/>
        <v>603.29999999999927</v>
      </c>
      <c r="S2948" s="294"/>
      <c r="T2948" s="68"/>
      <c r="U2948" s="396"/>
      <c r="V2948" s="68"/>
      <c r="W2948" s="68"/>
    </row>
    <row r="2949" spans="1:23" ht="15">
      <c r="A2949" s="28" t="s">
        <v>856</v>
      </c>
      <c r="B2949" s="68" t="s">
        <v>867</v>
      </c>
      <c r="E2949" s="9" t="s">
        <v>284</v>
      </c>
      <c r="F2949" s="9" t="s">
        <v>284</v>
      </c>
      <c r="G2949" s="9" t="s">
        <v>284</v>
      </c>
      <c r="H2949" s="227">
        <v>324.84999999999854</v>
      </c>
      <c r="I2949" s="9">
        <v>0</v>
      </c>
      <c r="J2949" s="9">
        <v>145.90000000000146</v>
      </c>
      <c r="K2949" s="9">
        <v>131.99999999999818</v>
      </c>
      <c r="L2949" s="74"/>
      <c r="M2949" s="72">
        <f t="shared" si="79"/>
        <v>602.74999999999818</v>
      </c>
      <c r="O2949" t="s">
        <v>294</v>
      </c>
      <c r="S2949" s="68"/>
      <c r="T2949" s="68"/>
      <c r="U2949" s="397"/>
      <c r="V2949" s="68"/>
      <c r="W2949" s="68"/>
    </row>
    <row r="2950" spans="1:23" ht="15">
      <c r="A2950" s="28" t="s">
        <v>857</v>
      </c>
      <c r="B2950" s="240" t="s">
        <v>1833</v>
      </c>
      <c r="C2950" s="3"/>
      <c r="D2950" s="3"/>
      <c r="E2950" s="9" t="s">
        <v>284</v>
      </c>
      <c r="F2950" s="9" t="s">
        <v>284</v>
      </c>
      <c r="G2950" s="9" t="s">
        <v>284</v>
      </c>
      <c r="H2950" s="9" t="s">
        <v>284</v>
      </c>
      <c r="I2950" s="9">
        <v>0</v>
      </c>
      <c r="J2950" s="9">
        <v>168.59999999999854</v>
      </c>
      <c r="K2950" s="9">
        <v>389.49999999999636</v>
      </c>
      <c r="L2950" s="74"/>
      <c r="M2950" s="72">
        <f t="shared" si="79"/>
        <v>558.09999999999491</v>
      </c>
      <c r="S2950" s="68"/>
      <c r="T2950" s="68"/>
      <c r="U2950" s="396"/>
      <c r="V2950" s="68"/>
      <c r="W2950" s="68"/>
    </row>
    <row r="2951" spans="1:23" ht="15">
      <c r="A2951" s="28" t="s">
        <v>858</v>
      </c>
      <c r="B2951" s="68" t="s">
        <v>861</v>
      </c>
      <c r="E2951" s="9" t="s">
        <v>284</v>
      </c>
      <c r="F2951" s="9" t="s">
        <v>284</v>
      </c>
      <c r="G2951" s="9" t="s">
        <v>284</v>
      </c>
      <c r="H2951" s="9">
        <v>189.79999999999563</v>
      </c>
      <c r="I2951" s="9">
        <v>0</v>
      </c>
      <c r="J2951" s="9">
        <v>108.299999999992</v>
      </c>
      <c r="K2951" s="9">
        <v>258.99999999999272</v>
      </c>
      <c r="L2951" s="74"/>
      <c r="M2951" s="72">
        <f t="shared" si="79"/>
        <v>557.09999999998035</v>
      </c>
      <c r="S2951" s="68"/>
      <c r="T2951" s="68"/>
      <c r="U2951" s="396"/>
      <c r="V2951" s="68"/>
      <c r="W2951" s="68"/>
    </row>
    <row r="2952" spans="1:23" ht="15">
      <c r="A2952" s="28" t="s">
        <v>864</v>
      </c>
      <c r="B2952" s="240" t="s">
        <v>1837</v>
      </c>
      <c r="C2952" s="3"/>
      <c r="D2952" s="3"/>
      <c r="E2952" s="9" t="s">
        <v>284</v>
      </c>
      <c r="F2952" s="9" t="s">
        <v>284</v>
      </c>
      <c r="G2952" s="9" t="s">
        <v>284</v>
      </c>
      <c r="H2952" s="9" t="s">
        <v>284</v>
      </c>
      <c r="I2952" s="9">
        <v>0</v>
      </c>
      <c r="J2952" s="9">
        <v>266.200000000008</v>
      </c>
      <c r="K2952" s="9">
        <v>281.99999999999272</v>
      </c>
      <c r="L2952" s="74"/>
      <c r="M2952" s="72">
        <f t="shared" si="79"/>
        <v>548.20000000000073</v>
      </c>
      <c r="S2952" s="28"/>
      <c r="T2952" s="68"/>
      <c r="U2952" s="396"/>
      <c r="V2952" s="68"/>
      <c r="W2952" s="68"/>
    </row>
    <row r="2953" spans="1:23" ht="15">
      <c r="A2953" s="28" t="s">
        <v>865</v>
      </c>
      <c r="B2953" s="68" t="s">
        <v>833</v>
      </c>
      <c r="E2953" s="9" t="s">
        <v>284</v>
      </c>
      <c r="F2953" s="9" t="s">
        <v>284</v>
      </c>
      <c r="G2953" s="9" t="s">
        <v>284</v>
      </c>
      <c r="H2953" s="9">
        <v>128.00000000000364</v>
      </c>
      <c r="I2953" s="9">
        <v>0</v>
      </c>
      <c r="J2953" s="9">
        <v>157.20000000000437</v>
      </c>
      <c r="K2953" s="9">
        <v>256.5</v>
      </c>
      <c r="L2953" s="74"/>
      <c r="M2953" s="72">
        <f t="shared" si="79"/>
        <v>541.700000000008</v>
      </c>
      <c r="S2953" s="68"/>
      <c r="T2953" s="68"/>
      <c r="U2953" s="396"/>
      <c r="V2953" s="68"/>
      <c r="W2953" s="68"/>
    </row>
    <row r="2954" spans="1:23" ht="15">
      <c r="A2954" s="28" t="s">
        <v>866</v>
      </c>
      <c r="B2954" s="240" t="s">
        <v>1825</v>
      </c>
      <c r="C2954" s="3"/>
      <c r="D2954" s="3"/>
      <c r="E2954" s="9" t="s">
        <v>284</v>
      </c>
      <c r="F2954" s="9" t="s">
        <v>284</v>
      </c>
      <c r="G2954" s="9" t="s">
        <v>284</v>
      </c>
      <c r="H2954" s="9" t="s">
        <v>284</v>
      </c>
      <c r="I2954" s="9">
        <v>0</v>
      </c>
      <c r="J2954" s="9">
        <v>105.00000000000182</v>
      </c>
      <c r="K2954" s="9">
        <v>424.60000000000036</v>
      </c>
      <c r="L2954" s="74"/>
      <c r="M2954" s="72">
        <f t="shared" si="79"/>
        <v>529.60000000000218</v>
      </c>
      <c r="S2954" s="235"/>
      <c r="T2954" s="68"/>
      <c r="U2954" s="396"/>
      <c r="V2954" s="68"/>
      <c r="W2954" s="68"/>
    </row>
    <row r="2955" spans="1:23" ht="15">
      <c r="A2955" s="28" t="s">
        <v>868</v>
      </c>
      <c r="B2955" s="68" t="s">
        <v>158</v>
      </c>
      <c r="E2955" s="9" t="s">
        <v>284</v>
      </c>
      <c r="F2955" s="9" t="s">
        <v>284</v>
      </c>
      <c r="G2955" s="9">
        <v>242.9</v>
      </c>
      <c r="H2955" s="9">
        <v>279.80000000000109</v>
      </c>
      <c r="I2955" s="9">
        <v>0</v>
      </c>
      <c r="J2955" s="9" t="s">
        <v>284</v>
      </c>
      <c r="K2955" s="9" t="s">
        <v>284</v>
      </c>
      <c r="L2955" s="74"/>
      <c r="M2955" s="72">
        <f t="shared" si="79"/>
        <v>522.70000000000107</v>
      </c>
      <c r="S2955" s="68"/>
      <c r="T2955" s="68"/>
      <c r="U2955" s="396"/>
      <c r="V2955" s="68"/>
      <c r="W2955" s="68"/>
    </row>
    <row r="2956" spans="1:23" ht="15">
      <c r="A2956" s="28" t="s">
        <v>869</v>
      </c>
      <c r="B2956" s="28" t="s">
        <v>799</v>
      </c>
      <c r="E2956" s="9" t="s">
        <v>284</v>
      </c>
      <c r="F2956" s="9" t="s">
        <v>284</v>
      </c>
      <c r="G2956" s="9" t="s">
        <v>284</v>
      </c>
      <c r="H2956" s="9">
        <v>184</v>
      </c>
      <c r="I2956" s="9">
        <v>0</v>
      </c>
      <c r="J2956" s="9">
        <v>25.299999999997453</v>
      </c>
      <c r="K2956" s="9">
        <v>303.49999999999818</v>
      </c>
      <c r="L2956" s="74"/>
      <c r="M2956" s="72">
        <f t="shared" si="79"/>
        <v>512.79999999999563</v>
      </c>
      <c r="S2956" s="294"/>
      <c r="T2956" s="68"/>
      <c r="U2956" s="397"/>
      <c r="V2956" s="68"/>
      <c r="W2956" s="68"/>
    </row>
    <row r="2957" spans="1:23" ht="15">
      <c r="A2957" s="28" t="s">
        <v>870</v>
      </c>
      <c r="B2957" s="240" t="s">
        <v>1841</v>
      </c>
      <c r="C2957" s="3"/>
      <c r="D2957" s="3"/>
      <c r="E2957" s="9" t="s">
        <v>284</v>
      </c>
      <c r="F2957" s="9" t="s">
        <v>284</v>
      </c>
      <c r="G2957" s="9" t="s">
        <v>284</v>
      </c>
      <c r="H2957" s="9" t="s">
        <v>284</v>
      </c>
      <c r="I2957" s="9">
        <v>0</v>
      </c>
      <c r="J2957" s="9">
        <v>287.49999999998909</v>
      </c>
      <c r="K2957" s="9">
        <v>224.3999999999869</v>
      </c>
      <c r="L2957" s="74"/>
      <c r="M2957" s="72">
        <f t="shared" si="79"/>
        <v>511.89999999997599</v>
      </c>
      <c r="S2957" s="68"/>
      <c r="T2957" s="68"/>
      <c r="U2957" s="396"/>
      <c r="V2957" s="68"/>
      <c r="W2957" s="68"/>
    </row>
    <row r="2958" spans="1:23" ht="15">
      <c r="A2958" s="28" t="s">
        <v>873</v>
      </c>
      <c r="B2958" s="240" t="s">
        <v>1838</v>
      </c>
      <c r="C2958" s="3"/>
      <c r="D2958" s="3"/>
      <c r="E2958" s="9" t="s">
        <v>284</v>
      </c>
      <c r="F2958" s="9" t="s">
        <v>284</v>
      </c>
      <c r="G2958" s="9" t="s">
        <v>284</v>
      </c>
      <c r="H2958" s="9" t="s">
        <v>284</v>
      </c>
      <c r="I2958" s="9">
        <v>0</v>
      </c>
      <c r="J2958" s="227">
        <v>311.19999999999345</v>
      </c>
      <c r="K2958" s="9">
        <v>190.49999999999636</v>
      </c>
      <c r="L2958" s="74"/>
      <c r="M2958" s="72">
        <f t="shared" si="79"/>
        <v>501.69999999998981</v>
      </c>
      <c r="O2958" t="s">
        <v>303</v>
      </c>
      <c r="S2958" s="68"/>
      <c r="T2958" s="68"/>
      <c r="U2958" s="397"/>
      <c r="V2958" s="68"/>
      <c r="W2958" s="68"/>
    </row>
    <row r="2959" spans="1:23" ht="15">
      <c r="A2959" s="28" t="s">
        <v>999</v>
      </c>
      <c r="B2959" s="240" t="s">
        <v>1840</v>
      </c>
      <c r="C2959" s="3"/>
      <c r="D2959" s="3"/>
      <c r="E2959" s="9" t="s">
        <v>284</v>
      </c>
      <c r="F2959" s="9" t="s">
        <v>284</v>
      </c>
      <c r="G2959" s="9" t="s">
        <v>284</v>
      </c>
      <c r="H2959" s="9" t="s">
        <v>284</v>
      </c>
      <c r="I2959" s="9">
        <v>0</v>
      </c>
      <c r="J2959" s="227">
        <v>313.90000000000146</v>
      </c>
      <c r="K2959" s="9">
        <v>180</v>
      </c>
      <c r="L2959" s="74"/>
      <c r="M2959" s="72">
        <f t="shared" si="79"/>
        <v>493.90000000000146</v>
      </c>
      <c r="O2959" t="s">
        <v>290</v>
      </c>
      <c r="S2959" s="294"/>
      <c r="T2959" s="68"/>
      <c r="U2959" s="397"/>
      <c r="V2959" s="68"/>
      <c r="W2959" s="68"/>
    </row>
    <row r="2960" spans="1:23" ht="15">
      <c r="A2960" s="28" t="s">
        <v>1000</v>
      </c>
      <c r="B2960" s="240" t="s">
        <v>1828</v>
      </c>
      <c r="C2960" s="3"/>
      <c r="D2960" s="3"/>
      <c r="E2960" s="9" t="s">
        <v>284</v>
      </c>
      <c r="F2960" s="9" t="s">
        <v>284</v>
      </c>
      <c r="G2960" s="9" t="s">
        <v>284</v>
      </c>
      <c r="H2960" s="9" t="s">
        <v>284</v>
      </c>
      <c r="I2960" s="9">
        <v>0</v>
      </c>
      <c r="J2960" s="227">
        <v>306.29999999998836</v>
      </c>
      <c r="K2960" s="9">
        <v>180</v>
      </c>
      <c r="L2960" s="74"/>
      <c r="M2960" s="72">
        <f t="shared" si="79"/>
        <v>486.29999999998836</v>
      </c>
      <c r="O2960" t="s">
        <v>293</v>
      </c>
      <c r="S2960" s="294"/>
      <c r="T2960" s="68"/>
      <c r="U2960" s="396"/>
      <c r="V2960" s="68"/>
      <c r="W2960" s="68"/>
    </row>
    <row r="2961" spans="1:23" ht="15">
      <c r="A2961" s="28" t="s">
        <v>1001</v>
      </c>
      <c r="B2961" s="240" t="s">
        <v>1836</v>
      </c>
      <c r="C2961" s="3"/>
      <c r="D2961" s="3"/>
      <c r="E2961" s="9" t="s">
        <v>284</v>
      </c>
      <c r="F2961" s="9" t="s">
        <v>284</v>
      </c>
      <c r="G2961" s="9" t="s">
        <v>284</v>
      </c>
      <c r="H2961" s="9" t="s">
        <v>284</v>
      </c>
      <c r="I2961" s="9">
        <v>0</v>
      </c>
      <c r="J2961" s="9">
        <v>163.49999999999636</v>
      </c>
      <c r="K2961" s="9">
        <v>313.00000000000364</v>
      </c>
      <c r="L2961" s="74"/>
      <c r="M2961" s="72">
        <f t="shared" si="79"/>
        <v>476.5</v>
      </c>
      <c r="S2961" s="68"/>
      <c r="T2961" s="68"/>
      <c r="U2961" s="397"/>
      <c r="V2961" s="68"/>
      <c r="W2961" s="68"/>
    </row>
    <row r="2962" spans="1:23" ht="15">
      <c r="A2962" s="28" t="s">
        <v>1002</v>
      </c>
      <c r="B2962" s="68" t="s">
        <v>842</v>
      </c>
      <c r="E2962" s="9" t="s">
        <v>284</v>
      </c>
      <c r="F2962" s="9" t="s">
        <v>284</v>
      </c>
      <c r="G2962" s="9" t="s">
        <v>284</v>
      </c>
      <c r="H2962" s="9">
        <v>91</v>
      </c>
      <c r="I2962" s="9">
        <v>0</v>
      </c>
      <c r="J2962" s="9">
        <v>138.59999999999854</v>
      </c>
      <c r="K2962" s="9">
        <v>231.50000000000364</v>
      </c>
      <c r="L2962" s="74"/>
      <c r="M2962" s="72">
        <f t="shared" si="79"/>
        <v>461.10000000000218</v>
      </c>
      <c r="S2962" s="294"/>
      <c r="T2962" s="68"/>
      <c r="U2962" s="397"/>
      <c r="V2962" s="68"/>
      <c r="W2962" s="68"/>
    </row>
    <row r="2963" spans="1:23" ht="15">
      <c r="A2963" s="28" t="s">
        <v>1003</v>
      </c>
      <c r="B2963" s="294" t="s">
        <v>2260</v>
      </c>
      <c r="C2963" s="3"/>
      <c r="D2963" s="3"/>
      <c r="E2963" s="9" t="s">
        <v>284</v>
      </c>
      <c r="F2963" s="9" t="s">
        <v>284</v>
      </c>
      <c r="G2963" s="9" t="s">
        <v>284</v>
      </c>
      <c r="H2963" s="9" t="s">
        <v>284</v>
      </c>
      <c r="I2963" s="9">
        <v>0</v>
      </c>
      <c r="J2963" s="9" t="s">
        <v>284</v>
      </c>
      <c r="K2963" s="227">
        <v>448.99999999999818</v>
      </c>
      <c r="L2963" s="74"/>
      <c r="M2963" s="72">
        <f t="shared" ref="M2963:M2999" si="80">SUM(E2963:K2963)</f>
        <v>448.99999999999818</v>
      </c>
      <c r="O2963" t="s">
        <v>294</v>
      </c>
      <c r="S2963" s="294"/>
      <c r="T2963" s="68"/>
      <c r="U2963" s="396"/>
      <c r="V2963" s="68"/>
      <c r="W2963" s="68"/>
    </row>
    <row r="2964" spans="1:23" ht="15">
      <c r="A2964" s="28" t="s">
        <v>1004</v>
      </c>
      <c r="B2964" s="68" t="s">
        <v>835</v>
      </c>
      <c r="E2964" s="9" t="s">
        <v>284</v>
      </c>
      <c r="F2964" s="9" t="s">
        <v>284</v>
      </c>
      <c r="G2964" s="9" t="s">
        <v>284</v>
      </c>
      <c r="H2964" s="9">
        <v>52.499999999998181</v>
      </c>
      <c r="I2964" s="9">
        <v>0</v>
      </c>
      <c r="J2964" s="9">
        <v>99.500000000003638</v>
      </c>
      <c r="K2964" s="9">
        <v>296.60000000000218</v>
      </c>
      <c r="L2964" s="74"/>
      <c r="M2964" s="72">
        <f t="shared" si="80"/>
        <v>448.600000000004</v>
      </c>
      <c r="S2964" s="294"/>
      <c r="T2964" s="68"/>
      <c r="U2964" s="396"/>
      <c r="V2964" s="68"/>
      <c r="W2964" s="68"/>
    </row>
    <row r="2965" spans="1:23" ht="15">
      <c r="A2965" s="28" t="s">
        <v>1005</v>
      </c>
      <c r="B2965" s="240" t="s">
        <v>1842</v>
      </c>
      <c r="C2965" s="3"/>
      <c r="D2965" s="3"/>
      <c r="E2965" s="9" t="s">
        <v>284</v>
      </c>
      <c r="F2965" s="9" t="s">
        <v>284</v>
      </c>
      <c r="G2965" s="9" t="s">
        <v>284</v>
      </c>
      <c r="H2965" s="9" t="s">
        <v>284</v>
      </c>
      <c r="I2965" s="9">
        <v>0</v>
      </c>
      <c r="J2965" s="9">
        <v>160.99999999999636</v>
      </c>
      <c r="K2965" s="9">
        <v>283.40000000000146</v>
      </c>
      <c r="L2965" s="74"/>
      <c r="M2965" s="72">
        <f t="shared" si="80"/>
        <v>444.39999999999782</v>
      </c>
      <c r="S2965" s="68"/>
      <c r="T2965" s="68"/>
      <c r="U2965" s="396"/>
      <c r="V2965" s="68"/>
      <c r="W2965" s="68"/>
    </row>
    <row r="2966" spans="1:23" ht="15">
      <c r="A2966" s="28" t="s">
        <v>1006</v>
      </c>
      <c r="B2966" s="294" t="s">
        <v>2254</v>
      </c>
      <c r="C2966" s="3"/>
      <c r="D2966" s="3"/>
      <c r="E2966" s="9" t="s">
        <v>284</v>
      </c>
      <c r="F2966" s="9" t="s">
        <v>284</v>
      </c>
      <c r="G2966" s="9" t="s">
        <v>284</v>
      </c>
      <c r="H2966" s="9" t="s">
        <v>284</v>
      </c>
      <c r="I2966" s="9">
        <v>0</v>
      </c>
      <c r="J2966" s="9" t="s">
        <v>284</v>
      </c>
      <c r="K2966" s="9">
        <v>427.30000000000655</v>
      </c>
      <c r="L2966" s="74"/>
      <c r="M2966" s="72">
        <f t="shared" si="80"/>
        <v>427.30000000000655</v>
      </c>
      <c r="S2966" s="68"/>
      <c r="T2966" s="68"/>
      <c r="U2966" s="396"/>
      <c r="V2966" s="68"/>
      <c r="W2966" s="68"/>
    </row>
    <row r="2967" spans="1:23" ht="15">
      <c r="A2967" s="28" t="s">
        <v>1007</v>
      </c>
      <c r="B2967" s="294" t="s">
        <v>2223</v>
      </c>
      <c r="C2967" s="3"/>
      <c r="D2967" s="3"/>
      <c r="E2967" s="9" t="s">
        <v>284</v>
      </c>
      <c r="F2967" s="9" t="s">
        <v>284</v>
      </c>
      <c r="G2967" s="9" t="s">
        <v>284</v>
      </c>
      <c r="H2967" s="9" t="s">
        <v>284</v>
      </c>
      <c r="I2967" s="9">
        <v>0</v>
      </c>
      <c r="J2967" s="9">
        <v>172.89999999999782</v>
      </c>
      <c r="K2967" s="9">
        <v>250.50000000000728</v>
      </c>
      <c r="L2967" s="74"/>
      <c r="M2967" s="72">
        <f t="shared" si="80"/>
        <v>423.40000000000509</v>
      </c>
      <c r="S2967" s="68"/>
      <c r="T2967" s="68"/>
      <c r="U2967" s="397"/>
      <c r="V2967" s="68"/>
      <c r="W2967" s="68"/>
    </row>
    <row r="2968" spans="1:23" ht="15">
      <c r="A2968" s="28" t="s">
        <v>1008</v>
      </c>
      <c r="B2968" s="294" t="s">
        <v>2225</v>
      </c>
      <c r="C2968" s="3"/>
      <c r="D2968" s="3"/>
      <c r="E2968" s="9" t="s">
        <v>284</v>
      </c>
      <c r="F2968" s="9" t="s">
        <v>284</v>
      </c>
      <c r="G2968" s="9" t="s">
        <v>284</v>
      </c>
      <c r="H2968" s="9" t="s">
        <v>284</v>
      </c>
      <c r="I2968" s="9">
        <v>0</v>
      </c>
      <c r="J2968" s="9">
        <v>111.39999999999054</v>
      </c>
      <c r="K2968" s="9">
        <v>304.10000000000036</v>
      </c>
      <c r="L2968" s="74"/>
      <c r="M2968" s="72">
        <f t="shared" si="80"/>
        <v>415.49999999999091</v>
      </c>
      <c r="S2968" s="294"/>
      <c r="T2968" s="68"/>
      <c r="U2968" s="396"/>
      <c r="V2968" s="68"/>
      <c r="W2968" s="68"/>
    </row>
    <row r="2969" spans="1:23" ht="15">
      <c r="A2969" s="28" t="s">
        <v>1009</v>
      </c>
      <c r="B2969" s="294" t="s">
        <v>2257</v>
      </c>
      <c r="C2969" s="3"/>
      <c r="D2969" s="3"/>
      <c r="E2969" s="9" t="s">
        <v>284</v>
      </c>
      <c r="F2969" s="9" t="s">
        <v>284</v>
      </c>
      <c r="G2969" s="9" t="s">
        <v>284</v>
      </c>
      <c r="H2969" s="9" t="s">
        <v>284</v>
      </c>
      <c r="I2969" s="9">
        <v>0</v>
      </c>
      <c r="J2969" s="9" t="s">
        <v>284</v>
      </c>
      <c r="K2969" s="9">
        <v>411.09999999999854</v>
      </c>
      <c r="L2969" s="74"/>
      <c r="M2969" s="72">
        <f t="shared" si="80"/>
        <v>411.09999999999854</v>
      </c>
      <c r="S2969" s="294"/>
      <c r="T2969" s="68"/>
      <c r="U2969" s="396"/>
      <c r="V2969" s="68"/>
      <c r="W2969" s="68"/>
    </row>
    <row r="2970" spans="1:23" ht="15">
      <c r="A2970" s="28" t="s">
        <v>1010</v>
      </c>
      <c r="B2970" s="294" t="s">
        <v>2221</v>
      </c>
      <c r="C2970" s="3"/>
      <c r="D2970" s="3"/>
      <c r="E2970" s="9" t="s">
        <v>284</v>
      </c>
      <c r="F2970" s="9" t="s">
        <v>284</v>
      </c>
      <c r="G2970" s="9" t="s">
        <v>284</v>
      </c>
      <c r="H2970" s="9" t="s">
        <v>284</v>
      </c>
      <c r="I2970" s="9">
        <v>0</v>
      </c>
      <c r="J2970" s="9">
        <v>137.89999999999782</v>
      </c>
      <c r="K2970" s="9">
        <v>256.99999999999636</v>
      </c>
      <c r="L2970" s="74"/>
      <c r="M2970" s="72">
        <f t="shared" si="80"/>
        <v>394.89999999999418</v>
      </c>
      <c r="S2970" s="28"/>
      <c r="T2970" s="68"/>
      <c r="U2970" s="396"/>
      <c r="V2970" s="68"/>
      <c r="W2970" s="68"/>
    </row>
    <row r="2971" spans="1:23" ht="15">
      <c r="A2971" s="28" t="s">
        <v>1011</v>
      </c>
      <c r="B2971" s="235" t="s">
        <v>1843</v>
      </c>
      <c r="C2971" s="3"/>
      <c r="D2971" s="3"/>
      <c r="E2971" s="9" t="s">
        <v>284</v>
      </c>
      <c r="F2971" s="9" t="s">
        <v>284</v>
      </c>
      <c r="G2971" s="9" t="s">
        <v>284</v>
      </c>
      <c r="H2971" s="9" t="s">
        <v>284</v>
      </c>
      <c r="I2971" s="9">
        <v>0</v>
      </c>
      <c r="J2971" s="9">
        <v>152.00000000000728</v>
      </c>
      <c r="K2971" s="9">
        <v>240.50000000000728</v>
      </c>
      <c r="L2971" s="74"/>
      <c r="M2971" s="72">
        <f t="shared" si="80"/>
        <v>392.50000000001455</v>
      </c>
      <c r="S2971" s="235"/>
      <c r="T2971" s="68"/>
      <c r="U2971" s="396"/>
      <c r="V2971" s="68"/>
      <c r="W2971" s="68"/>
    </row>
    <row r="2972" spans="1:23" ht="15">
      <c r="A2972" s="28" t="s">
        <v>1012</v>
      </c>
      <c r="B2972" s="294" t="s">
        <v>2224</v>
      </c>
      <c r="C2972" s="3"/>
      <c r="D2972" s="3"/>
      <c r="E2972" s="9" t="s">
        <v>284</v>
      </c>
      <c r="F2972" s="9" t="s">
        <v>284</v>
      </c>
      <c r="G2972" s="9" t="s">
        <v>284</v>
      </c>
      <c r="H2972" s="9" t="s">
        <v>284</v>
      </c>
      <c r="I2972" s="9">
        <v>0</v>
      </c>
      <c r="J2972" s="9">
        <v>170.00000000000364</v>
      </c>
      <c r="K2972" s="9">
        <v>215.99999999999272</v>
      </c>
      <c r="L2972" s="74"/>
      <c r="M2972" s="72">
        <f t="shared" si="80"/>
        <v>385.99999999999636</v>
      </c>
      <c r="S2972" s="294"/>
      <c r="T2972" s="68"/>
      <c r="U2972" s="396"/>
      <c r="V2972" s="68"/>
      <c r="W2972" s="68"/>
    </row>
    <row r="2973" spans="1:23" ht="15">
      <c r="A2973" s="28" t="s">
        <v>1013</v>
      </c>
      <c r="B2973" s="294" t="s">
        <v>2543</v>
      </c>
      <c r="C2973" s="3"/>
      <c r="D2973" s="3"/>
      <c r="E2973" s="9" t="s">
        <v>284</v>
      </c>
      <c r="F2973" s="9" t="s">
        <v>284</v>
      </c>
      <c r="G2973" s="9" t="s">
        <v>284</v>
      </c>
      <c r="H2973" s="9" t="s">
        <v>284</v>
      </c>
      <c r="I2973" s="9">
        <v>0</v>
      </c>
      <c r="J2973" s="9" t="s">
        <v>284</v>
      </c>
      <c r="K2973" s="9">
        <v>378.50000000000364</v>
      </c>
      <c r="L2973" s="74"/>
      <c r="M2973" s="72">
        <f t="shared" si="80"/>
        <v>378.50000000000364</v>
      </c>
      <c r="S2973" s="294"/>
      <c r="T2973" s="68"/>
      <c r="U2973" s="396"/>
      <c r="V2973" s="68"/>
      <c r="W2973" s="68"/>
    </row>
    <row r="2974" spans="1:23" ht="15">
      <c r="A2974" s="28" t="s">
        <v>1014</v>
      </c>
      <c r="B2974" s="294" t="s">
        <v>2258</v>
      </c>
      <c r="C2974" s="3"/>
      <c r="D2974" s="3"/>
      <c r="E2974" s="9" t="s">
        <v>284</v>
      </c>
      <c r="F2974" s="9" t="s">
        <v>284</v>
      </c>
      <c r="G2974" s="9" t="s">
        <v>284</v>
      </c>
      <c r="H2974" s="9" t="s">
        <v>284</v>
      </c>
      <c r="I2974" s="9">
        <v>0</v>
      </c>
      <c r="J2974" s="9" t="s">
        <v>284</v>
      </c>
      <c r="K2974" s="9">
        <v>375.39999999999418</v>
      </c>
      <c r="L2974" s="74"/>
      <c r="M2974" s="72">
        <f t="shared" si="80"/>
        <v>375.39999999999418</v>
      </c>
      <c r="S2974" s="28"/>
      <c r="T2974" s="68"/>
      <c r="U2974" s="396"/>
      <c r="V2974" s="68"/>
      <c r="W2974" s="68"/>
    </row>
    <row r="2975" spans="1:23" ht="15">
      <c r="A2975" s="28" t="s">
        <v>1015</v>
      </c>
      <c r="B2975" s="294" t="s">
        <v>2219</v>
      </c>
      <c r="C2975" s="3"/>
      <c r="D2975" s="3"/>
      <c r="E2975" s="9" t="s">
        <v>284</v>
      </c>
      <c r="F2975" s="9" t="s">
        <v>284</v>
      </c>
      <c r="G2975" s="9" t="s">
        <v>284</v>
      </c>
      <c r="H2975" s="9" t="s">
        <v>284</v>
      </c>
      <c r="I2975" s="9">
        <v>0</v>
      </c>
      <c r="J2975" s="222">
        <v>369.79999999999745</v>
      </c>
      <c r="K2975" s="9" t="s">
        <v>284</v>
      </c>
      <c r="L2975" s="74"/>
      <c r="M2975" s="72">
        <f t="shared" si="80"/>
        <v>369.79999999999745</v>
      </c>
      <c r="O2975" t="s">
        <v>306</v>
      </c>
      <c r="S2975" s="235"/>
      <c r="T2975" s="68"/>
      <c r="U2975" s="396"/>
      <c r="V2975" s="68"/>
      <c r="W2975" s="68"/>
    </row>
    <row r="2976" spans="1:23" ht="15">
      <c r="A2976" s="28" t="s">
        <v>1016</v>
      </c>
      <c r="B2976" s="240" t="s">
        <v>1835</v>
      </c>
      <c r="C2976" s="3"/>
      <c r="D2976" s="3"/>
      <c r="E2976" s="9" t="s">
        <v>284</v>
      </c>
      <c r="F2976" s="9" t="s">
        <v>284</v>
      </c>
      <c r="G2976" s="9" t="s">
        <v>284</v>
      </c>
      <c r="H2976" s="9" t="s">
        <v>284</v>
      </c>
      <c r="I2976" s="9">
        <v>0</v>
      </c>
      <c r="J2976" s="9">
        <v>126.49999999999636</v>
      </c>
      <c r="K2976" s="9">
        <v>239.00000000000364</v>
      </c>
      <c r="L2976" s="74"/>
      <c r="M2976" s="72">
        <f t="shared" si="80"/>
        <v>365.5</v>
      </c>
      <c r="S2976" s="68"/>
      <c r="T2976" s="68"/>
      <c r="U2976" s="396"/>
      <c r="V2976" s="68"/>
      <c r="W2976" s="68"/>
    </row>
    <row r="2977" spans="1:23" ht="15">
      <c r="A2977" s="28" t="s">
        <v>1017</v>
      </c>
      <c r="B2977" s="294" t="s">
        <v>2222</v>
      </c>
      <c r="C2977" s="3"/>
      <c r="D2977" s="3"/>
      <c r="E2977" s="9" t="s">
        <v>284</v>
      </c>
      <c r="F2977" s="9" t="s">
        <v>284</v>
      </c>
      <c r="G2977" s="9" t="s">
        <v>284</v>
      </c>
      <c r="H2977" s="9" t="s">
        <v>284</v>
      </c>
      <c r="I2977" s="9">
        <v>0</v>
      </c>
      <c r="J2977" s="9">
        <v>259.89999999999964</v>
      </c>
      <c r="K2977" s="9">
        <v>101.99999999999636</v>
      </c>
      <c r="L2977" s="74"/>
      <c r="M2977" s="72">
        <f t="shared" si="80"/>
        <v>361.899999999996</v>
      </c>
      <c r="S2977" s="68"/>
      <c r="T2977" s="68"/>
      <c r="U2977" s="396"/>
      <c r="V2977" s="68"/>
      <c r="W2977" s="68"/>
    </row>
    <row r="2978" spans="1:23" ht="15">
      <c r="A2978" s="28" t="s">
        <v>1018</v>
      </c>
      <c r="B2978" s="294" t="s">
        <v>2283</v>
      </c>
      <c r="C2978" s="3"/>
      <c r="D2978" s="3"/>
      <c r="E2978" s="9" t="s">
        <v>284</v>
      </c>
      <c r="F2978" s="9" t="s">
        <v>284</v>
      </c>
      <c r="G2978" s="9" t="s">
        <v>284</v>
      </c>
      <c r="H2978" s="9" t="s">
        <v>284</v>
      </c>
      <c r="I2978" s="9">
        <v>0</v>
      </c>
      <c r="J2978" s="9" t="s">
        <v>284</v>
      </c>
      <c r="K2978" s="9">
        <v>347.09999999999854</v>
      </c>
      <c r="L2978" s="74"/>
      <c r="M2978" s="72">
        <f t="shared" si="80"/>
        <v>347.09999999999854</v>
      </c>
      <c r="S2978" s="294"/>
      <c r="T2978" s="68"/>
      <c r="U2978" s="396"/>
      <c r="V2978" s="68"/>
      <c r="W2978" s="68"/>
    </row>
    <row r="2979" spans="1:23" ht="15">
      <c r="A2979" s="28" t="s">
        <v>1019</v>
      </c>
      <c r="B2979" s="294" t="s">
        <v>2252</v>
      </c>
      <c r="C2979" s="3"/>
      <c r="D2979" s="3"/>
      <c r="E2979" s="9" t="s">
        <v>284</v>
      </c>
      <c r="F2979" s="9" t="s">
        <v>284</v>
      </c>
      <c r="G2979" s="9" t="s">
        <v>284</v>
      </c>
      <c r="H2979" s="9" t="s">
        <v>284</v>
      </c>
      <c r="I2979" s="9">
        <v>0</v>
      </c>
      <c r="J2979" s="9" t="s">
        <v>284</v>
      </c>
      <c r="K2979" s="9">
        <v>320.00000000000728</v>
      </c>
      <c r="L2979" s="74"/>
      <c r="M2979" s="72">
        <f t="shared" si="80"/>
        <v>320.00000000000728</v>
      </c>
    </row>
    <row r="2980" spans="1:23" ht="15">
      <c r="A2980" s="28" t="s">
        <v>1020</v>
      </c>
      <c r="B2980" s="68" t="s">
        <v>179</v>
      </c>
      <c r="E2980" s="9">
        <v>315.8</v>
      </c>
      <c r="F2980" s="9" t="s">
        <v>284</v>
      </c>
      <c r="G2980" s="9" t="s">
        <v>284</v>
      </c>
      <c r="H2980" s="9" t="s">
        <v>284</v>
      </c>
      <c r="I2980" s="9">
        <v>0</v>
      </c>
      <c r="J2980" s="9" t="s">
        <v>284</v>
      </c>
      <c r="K2980" s="9" t="s">
        <v>284</v>
      </c>
      <c r="L2980" s="74"/>
      <c r="M2980" s="72">
        <f t="shared" si="80"/>
        <v>315.8</v>
      </c>
    </row>
    <row r="2981" spans="1:23" ht="15">
      <c r="A2981" s="28" t="s">
        <v>1021</v>
      </c>
      <c r="B2981" s="294" t="s">
        <v>2218</v>
      </c>
      <c r="C2981" s="3"/>
      <c r="D2981" s="3"/>
      <c r="E2981" s="9" t="s">
        <v>284</v>
      </c>
      <c r="F2981" s="9" t="s">
        <v>284</v>
      </c>
      <c r="G2981" s="9" t="s">
        <v>284</v>
      </c>
      <c r="H2981" s="9" t="s">
        <v>284</v>
      </c>
      <c r="I2981" s="9">
        <v>0</v>
      </c>
      <c r="J2981" s="9">
        <v>92.100000000000364</v>
      </c>
      <c r="K2981" s="9">
        <v>209.79999999999927</v>
      </c>
      <c r="L2981" s="74"/>
      <c r="M2981" s="72">
        <f t="shared" si="80"/>
        <v>301.89999999999964</v>
      </c>
    </row>
    <row r="2982" spans="1:23" ht="15">
      <c r="A2982" s="28" t="s">
        <v>1022</v>
      </c>
      <c r="B2982" s="294" t="s">
        <v>2255</v>
      </c>
      <c r="C2982" s="3"/>
      <c r="D2982" s="3"/>
      <c r="E2982" s="9" t="s">
        <v>284</v>
      </c>
      <c r="F2982" s="9" t="s">
        <v>284</v>
      </c>
      <c r="G2982" s="9" t="s">
        <v>284</v>
      </c>
      <c r="H2982" s="9" t="s">
        <v>284</v>
      </c>
      <c r="I2982" s="9">
        <v>0</v>
      </c>
      <c r="J2982" s="9" t="s">
        <v>284</v>
      </c>
      <c r="K2982" s="9">
        <v>291.80000000000655</v>
      </c>
      <c r="L2982" s="74"/>
      <c r="M2982" s="72">
        <f t="shared" si="80"/>
        <v>291.80000000000655</v>
      </c>
    </row>
    <row r="2983" spans="1:23" ht="15">
      <c r="A2983" s="28" t="s">
        <v>1023</v>
      </c>
      <c r="B2983" s="294" t="s">
        <v>2253</v>
      </c>
      <c r="C2983" s="3"/>
      <c r="D2983" s="3"/>
      <c r="E2983" s="9" t="s">
        <v>284</v>
      </c>
      <c r="F2983" s="9" t="s">
        <v>284</v>
      </c>
      <c r="G2983" s="9" t="s">
        <v>284</v>
      </c>
      <c r="H2983" s="9" t="s">
        <v>284</v>
      </c>
      <c r="I2983" s="9">
        <v>0</v>
      </c>
      <c r="J2983" s="9" t="s">
        <v>284</v>
      </c>
      <c r="K2983" s="9">
        <v>289.60000000000218</v>
      </c>
      <c r="L2983" s="74"/>
      <c r="M2983" s="72">
        <f t="shared" si="80"/>
        <v>289.60000000000218</v>
      </c>
    </row>
    <row r="2984" spans="1:23" ht="15">
      <c r="A2984" s="28" t="s">
        <v>1024</v>
      </c>
      <c r="B2984" s="68" t="s">
        <v>855</v>
      </c>
      <c r="E2984" s="9" t="s">
        <v>284</v>
      </c>
      <c r="F2984" s="9" t="s">
        <v>284</v>
      </c>
      <c r="G2984" s="9" t="s">
        <v>284</v>
      </c>
      <c r="H2984" s="9">
        <v>263.69999999999709</v>
      </c>
      <c r="I2984" s="9">
        <v>0</v>
      </c>
      <c r="J2984" s="9" t="s">
        <v>284</v>
      </c>
      <c r="K2984" s="9" t="s">
        <v>284</v>
      </c>
      <c r="L2984" s="74"/>
      <c r="M2984" s="72">
        <f t="shared" si="80"/>
        <v>263.69999999999709</v>
      </c>
    </row>
    <row r="2985" spans="1:23" ht="15">
      <c r="A2985" s="28" t="s">
        <v>1025</v>
      </c>
      <c r="B2985" s="68" t="s">
        <v>845</v>
      </c>
      <c r="E2985" s="9" t="s">
        <v>284</v>
      </c>
      <c r="F2985" s="9" t="s">
        <v>284</v>
      </c>
      <c r="G2985" s="9" t="s">
        <v>284</v>
      </c>
      <c r="H2985" s="9">
        <v>262.09999999999491</v>
      </c>
      <c r="I2985" s="9">
        <v>0</v>
      </c>
      <c r="J2985" s="9" t="s">
        <v>284</v>
      </c>
      <c r="K2985" s="9" t="s">
        <v>284</v>
      </c>
      <c r="L2985" s="74"/>
      <c r="M2985" s="72">
        <f t="shared" si="80"/>
        <v>262.09999999999491</v>
      </c>
    </row>
    <row r="2986" spans="1:23" ht="15">
      <c r="A2986" s="28" t="s">
        <v>1026</v>
      </c>
      <c r="B2986" s="294" t="s">
        <v>2281</v>
      </c>
      <c r="C2986" s="3"/>
      <c r="D2986" s="3"/>
      <c r="E2986" s="9" t="s">
        <v>284</v>
      </c>
      <c r="F2986" s="9" t="s">
        <v>284</v>
      </c>
      <c r="G2986" s="9" t="s">
        <v>284</v>
      </c>
      <c r="H2986" s="9" t="s">
        <v>284</v>
      </c>
      <c r="I2986" s="9">
        <v>0</v>
      </c>
      <c r="J2986" s="9" t="s">
        <v>284</v>
      </c>
      <c r="K2986" s="9">
        <v>244.00000000000182</v>
      </c>
      <c r="L2986" s="74"/>
      <c r="M2986" s="72">
        <f t="shared" si="80"/>
        <v>244.00000000000182</v>
      </c>
    </row>
    <row r="2987" spans="1:23" ht="15">
      <c r="A2987" s="28" t="s">
        <v>1027</v>
      </c>
      <c r="B2987" s="294" t="s">
        <v>2284</v>
      </c>
      <c r="C2987" s="3"/>
      <c r="D2987" s="3"/>
      <c r="E2987" s="9" t="s">
        <v>284</v>
      </c>
      <c r="F2987" s="9" t="s">
        <v>284</v>
      </c>
      <c r="G2987" s="9" t="s">
        <v>284</v>
      </c>
      <c r="H2987" s="9" t="s">
        <v>284</v>
      </c>
      <c r="I2987" s="9">
        <v>0</v>
      </c>
      <c r="J2987" s="9" t="s">
        <v>284</v>
      </c>
      <c r="K2987" s="9">
        <v>240.00000000000364</v>
      </c>
      <c r="L2987" s="74"/>
      <c r="M2987" s="72">
        <f t="shared" si="80"/>
        <v>240.00000000000364</v>
      </c>
    </row>
    <row r="2988" spans="1:23" ht="15">
      <c r="A2988" s="28" t="s">
        <v>1028</v>
      </c>
      <c r="B2988" s="294" t="s">
        <v>2259</v>
      </c>
      <c r="C2988" s="3"/>
      <c r="D2988" s="3"/>
      <c r="E2988" s="9" t="s">
        <v>284</v>
      </c>
      <c r="F2988" s="9" t="s">
        <v>284</v>
      </c>
      <c r="G2988" s="9" t="s">
        <v>284</v>
      </c>
      <c r="H2988" s="9" t="s">
        <v>284</v>
      </c>
      <c r="I2988" s="9">
        <v>0</v>
      </c>
      <c r="J2988" s="9" t="s">
        <v>284</v>
      </c>
      <c r="K2988" s="9">
        <v>157.50000000000728</v>
      </c>
      <c r="L2988" s="74"/>
      <c r="M2988" s="72">
        <f t="shared" si="80"/>
        <v>157.50000000000728</v>
      </c>
    </row>
    <row r="2989" spans="1:23" ht="15">
      <c r="A2989" s="28" t="s">
        <v>1029</v>
      </c>
      <c r="B2989" s="68" t="s">
        <v>164</v>
      </c>
      <c r="E2989" s="9" t="s">
        <v>284</v>
      </c>
      <c r="F2989" s="9" t="s">
        <v>284</v>
      </c>
      <c r="G2989" s="9">
        <v>156.85</v>
      </c>
      <c r="H2989" s="9" t="s">
        <v>284</v>
      </c>
      <c r="I2989" s="9">
        <v>0</v>
      </c>
      <c r="J2989" s="9" t="s">
        <v>284</v>
      </c>
      <c r="K2989" s="9" t="s">
        <v>284</v>
      </c>
      <c r="L2989" s="74"/>
      <c r="M2989" s="72">
        <f t="shared" si="80"/>
        <v>156.85</v>
      </c>
    </row>
    <row r="2990" spans="1:23" ht="15">
      <c r="A2990" s="28" t="s">
        <v>1030</v>
      </c>
      <c r="B2990" s="240" t="s">
        <v>1826</v>
      </c>
      <c r="C2990" s="3"/>
      <c r="D2990" s="3"/>
      <c r="E2990" s="9" t="s">
        <v>284</v>
      </c>
      <c r="F2990" s="9" t="s">
        <v>284</v>
      </c>
      <c r="G2990" s="9" t="s">
        <v>284</v>
      </c>
      <c r="H2990" s="9" t="s">
        <v>284</v>
      </c>
      <c r="I2990" s="9">
        <v>0</v>
      </c>
      <c r="J2990" s="9">
        <v>137.79999999999927</v>
      </c>
      <c r="K2990" s="9" t="s">
        <v>284</v>
      </c>
      <c r="L2990" s="74"/>
      <c r="M2990" s="72">
        <f t="shared" si="80"/>
        <v>137.79999999999927</v>
      </c>
    </row>
    <row r="2991" spans="1:23" ht="15">
      <c r="A2991" s="28" t="s">
        <v>1031</v>
      </c>
      <c r="B2991" s="68" t="s">
        <v>840</v>
      </c>
      <c r="E2991" s="9" t="s">
        <v>284</v>
      </c>
      <c r="F2991" s="9" t="s">
        <v>284</v>
      </c>
      <c r="G2991" s="9" t="s">
        <v>284</v>
      </c>
      <c r="H2991" s="9">
        <v>99.5</v>
      </c>
      <c r="I2991" s="9">
        <v>0</v>
      </c>
      <c r="J2991" s="9" t="s">
        <v>284</v>
      </c>
      <c r="K2991" s="9" t="s">
        <v>284</v>
      </c>
      <c r="L2991" s="74"/>
      <c r="M2991" s="72">
        <f t="shared" si="80"/>
        <v>99.5</v>
      </c>
    </row>
    <row r="2992" spans="1:23" ht="15">
      <c r="A2992" s="28" t="s">
        <v>1032</v>
      </c>
      <c r="B2992" s="68" t="s">
        <v>815</v>
      </c>
      <c r="E2992" s="9" t="s">
        <v>284</v>
      </c>
      <c r="F2992" s="9" t="s">
        <v>284</v>
      </c>
      <c r="G2992" s="9" t="s">
        <v>284</v>
      </c>
      <c r="H2992" s="9">
        <v>74.900000000001455</v>
      </c>
      <c r="I2992" s="9">
        <v>0</v>
      </c>
      <c r="J2992" s="9" t="s">
        <v>284</v>
      </c>
      <c r="K2992" s="9" t="s">
        <v>284</v>
      </c>
      <c r="L2992" s="74"/>
      <c r="M2992" s="72">
        <f t="shared" si="80"/>
        <v>74.900000000001455</v>
      </c>
    </row>
    <row r="2993" spans="1:23" ht="15">
      <c r="A2993" s="28" t="s">
        <v>1033</v>
      </c>
      <c r="B2993" s="294" t="s">
        <v>2256</v>
      </c>
      <c r="C2993" s="3"/>
      <c r="D2993" s="3"/>
      <c r="E2993" s="9" t="s">
        <v>284</v>
      </c>
      <c r="F2993" s="9" t="s">
        <v>284</v>
      </c>
      <c r="G2993" s="9" t="s">
        <v>284</v>
      </c>
      <c r="H2993" s="9" t="s">
        <v>284</v>
      </c>
      <c r="I2993" s="9">
        <v>0</v>
      </c>
      <c r="J2993" s="9" t="s">
        <v>284</v>
      </c>
      <c r="K2993" s="9">
        <v>8.4000000000014552</v>
      </c>
      <c r="L2993" s="74"/>
      <c r="M2993" s="72">
        <f t="shared" si="80"/>
        <v>8.4000000000014552</v>
      </c>
    </row>
    <row r="2994" spans="1:23" ht="15">
      <c r="A2994" s="28" t="s">
        <v>1034</v>
      </c>
      <c r="B2994" s="235" t="s">
        <v>1821</v>
      </c>
      <c r="C2994" s="3"/>
      <c r="D2994" s="3"/>
      <c r="E2994" s="9" t="s">
        <v>284</v>
      </c>
      <c r="F2994" s="9" t="s">
        <v>284</v>
      </c>
      <c r="G2994" s="9" t="s">
        <v>284</v>
      </c>
      <c r="H2994" s="9" t="s">
        <v>284</v>
      </c>
      <c r="I2994" s="9">
        <v>0</v>
      </c>
      <c r="J2994" s="9" t="s">
        <v>284</v>
      </c>
      <c r="K2994" s="9" t="s">
        <v>284</v>
      </c>
      <c r="L2994" s="74"/>
      <c r="M2994" s="72">
        <f t="shared" si="80"/>
        <v>0</v>
      </c>
    </row>
    <row r="2995" spans="1:23" ht="15">
      <c r="A2995" s="28" t="s">
        <v>1035</v>
      </c>
      <c r="B2995" s="240" t="s">
        <v>1832</v>
      </c>
      <c r="C2995" s="3"/>
      <c r="D2995" s="3"/>
      <c r="E2995" s="9" t="s">
        <v>284</v>
      </c>
      <c r="F2995" s="9" t="s">
        <v>284</v>
      </c>
      <c r="G2995" s="9" t="s">
        <v>284</v>
      </c>
      <c r="H2995" s="9" t="s">
        <v>284</v>
      </c>
      <c r="I2995" s="9">
        <v>0</v>
      </c>
      <c r="J2995" s="9" t="s">
        <v>284</v>
      </c>
      <c r="K2995" s="9" t="s">
        <v>284</v>
      </c>
      <c r="L2995" s="74"/>
      <c r="M2995" s="72">
        <f t="shared" si="80"/>
        <v>0</v>
      </c>
    </row>
    <row r="2996" spans="1:23" ht="15">
      <c r="A2996" s="28" t="s">
        <v>1036</v>
      </c>
      <c r="B2996" s="240" t="s">
        <v>1831</v>
      </c>
      <c r="C2996" s="3"/>
      <c r="D2996" s="3"/>
      <c r="E2996" s="9" t="s">
        <v>284</v>
      </c>
      <c r="F2996" s="9" t="s">
        <v>284</v>
      </c>
      <c r="G2996" s="9" t="s">
        <v>284</v>
      </c>
      <c r="H2996" s="9" t="s">
        <v>284</v>
      </c>
      <c r="I2996" s="9">
        <v>0</v>
      </c>
      <c r="J2996" s="9" t="s">
        <v>284</v>
      </c>
      <c r="K2996" s="9" t="s">
        <v>284</v>
      </c>
      <c r="L2996" s="74"/>
      <c r="M2996" s="72">
        <f t="shared" si="80"/>
        <v>0</v>
      </c>
    </row>
    <row r="2997" spans="1:23" ht="15">
      <c r="A2997" s="28" t="s">
        <v>1037</v>
      </c>
      <c r="B2997" s="240" t="s">
        <v>1829</v>
      </c>
      <c r="C2997" s="3"/>
      <c r="D2997" s="3"/>
      <c r="E2997" s="9" t="s">
        <v>284</v>
      </c>
      <c r="F2997" s="9" t="s">
        <v>284</v>
      </c>
      <c r="G2997" s="9" t="s">
        <v>284</v>
      </c>
      <c r="H2997" s="9" t="s">
        <v>284</v>
      </c>
      <c r="I2997" s="9">
        <v>0</v>
      </c>
      <c r="J2997" s="9" t="s">
        <v>284</v>
      </c>
      <c r="K2997" s="9" t="s">
        <v>284</v>
      </c>
      <c r="L2997" s="74"/>
      <c r="M2997" s="72">
        <f t="shared" si="80"/>
        <v>0</v>
      </c>
    </row>
    <row r="2998" spans="1:23" ht="15">
      <c r="A2998" s="28" t="s">
        <v>1038</v>
      </c>
      <c r="B2998" s="240" t="s">
        <v>1857</v>
      </c>
      <c r="C2998" s="3"/>
      <c r="D2998" s="3"/>
      <c r="E2998" s="9" t="s">
        <v>284</v>
      </c>
      <c r="F2998" s="9" t="s">
        <v>284</v>
      </c>
      <c r="G2998" s="9" t="s">
        <v>284</v>
      </c>
      <c r="H2998" s="9" t="s">
        <v>284</v>
      </c>
      <c r="I2998" s="9">
        <v>0</v>
      </c>
      <c r="J2998" s="9" t="s">
        <v>284</v>
      </c>
      <c r="K2998" s="9" t="s">
        <v>284</v>
      </c>
      <c r="L2998" s="74"/>
      <c r="M2998" s="72">
        <f t="shared" si="80"/>
        <v>0</v>
      </c>
    </row>
    <row r="2999" spans="1:23" ht="15">
      <c r="A2999" s="28" t="s">
        <v>3838</v>
      </c>
      <c r="B2999" s="240" t="s">
        <v>1839</v>
      </c>
      <c r="C2999" s="3"/>
      <c r="D2999" s="3"/>
      <c r="E2999" s="9" t="s">
        <v>284</v>
      </c>
      <c r="F2999" s="9" t="s">
        <v>284</v>
      </c>
      <c r="G2999" s="9" t="s">
        <v>284</v>
      </c>
      <c r="H2999" s="9" t="s">
        <v>284</v>
      </c>
      <c r="I2999" s="9">
        <v>0</v>
      </c>
      <c r="J2999" s="9" t="s">
        <v>284</v>
      </c>
      <c r="K2999" s="9" t="s">
        <v>284</v>
      </c>
      <c r="L2999" s="74"/>
      <c r="M2999" s="72">
        <f t="shared" si="80"/>
        <v>0</v>
      </c>
    </row>
    <row r="3000" spans="1:23" ht="15">
      <c r="A3000" s="28"/>
      <c r="B3000" s="68"/>
      <c r="E3000" s="9"/>
      <c r="F3000" s="9"/>
      <c r="G3000" s="9"/>
      <c r="H3000" s="9"/>
      <c r="L3000" s="74"/>
      <c r="M3000" s="72"/>
    </row>
    <row r="3001" spans="1:23" ht="15">
      <c r="A3001" s="28"/>
      <c r="B3001" s="68"/>
      <c r="E3001" s="9"/>
      <c r="L3001" s="74"/>
    </row>
    <row r="3002" spans="1:23" ht="15">
      <c r="A3002" s="28"/>
      <c r="B3002" s="68"/>
      <c r="E3002" s="9"/>
      <c r="L3002" s="74"/>
    </row>
    <row r="3003" spans="1:23" ht="25.5">
      <c r="A3003" s="23" t="s">
        <v>211</v>
      </c>
      <c r="L3003" s="74"/>
    </row>
    <row r="3004" spans="1:23">
      <c r="L3004" s="74"/>
    </row>
    <row r="3005" spans="1:23" ht="15">
      <c r="A3005" s="40"/>
      <c r="B3005" s="40"/>
      <c r="C3005" s="40"/>
      <c r="D3005" s="40"/>
      <c r="E3005" s="66">
        <v>2016</v>
      </c>
      <c r="F3005" s="66">
        <v>2017</v>
      </c>
      <c r="G3005" s="66">
        <v>2018</v>
      </c>
      <c r="H3005" s="66">
        <v>2019</v>
      </c>
      <c r="I3005" s="66">
        <v>2020</v>
      </c>
      <c r="J3005" s="66">
        <v>2021</v>
      </c>
      <c r="K3005" s="66">
        <v>2022</v>
      </c>
      <c r="L3005" s="74"/>
      <c r="M3005" s="75" t="s">
        <v>40</v>
      </c>
    </row>
    <row r="3006" spans="1:23" ht="15">
      <c r="A3006" s="28" t="s">
        <v>0</v>
      </c>
      <c r="B3006" s="294" t="s">
        <v>2225</v>
      </c>
      <c r="C3006" s="3"/>
      <c r="D3006" s="3"/>
      <c r="E3006" s="9" t="s">
        <v>284</v>
      </c>
      <c r="F3006" s="9" t="s">
        <v>284</v>
      </c>
      <c r="G3006" s="9" t="s">
        <v>284</v>
      </c>
      <c r="H3006" s="9" t="s">
        <v>284</v>
      </c>
      <c r="I3006" s="9" t="s">
        <v>284</v>
      </c>
      <c r="J3006" s="72">
        <v>63.699999999993452</v>
      </c>
      <c r="K3006" s="9">
        <v>244.40000000000146</v>
      </c>
      <c r="L3006" s="74"/>
      <c r="M3006" s="72">
        <f>SUM(E3006:K3006)</f>
        <v>308.09999999999491</v>
      </c>
      <c r="S3006" s="294"/>
      <c r="T3006" s="68"/>
      <c r="U3006" s="396"/>
      <c r="V3006" s="68"/>
      <c r="W3006" s="68"/>
    </row>
    <row r="3007" spans="1:23" ht="15">
      <c r="A3007" s="28" t="s">
        <v>2</v>
      </c>
      <c r="B3007" s="240" t="s">
        <v>1838</v>
      </c>
      <c r="C3007" s="3"/>
      <c r="D3007" s="3"/>
      <c r="E3007" s="9" t="s">
        <v>284</v>
      </c>
      <c r="F3007" s="9" t="s">
        <v>284</v>
      </c>
      <c r="G3007" s="9" t="s">
        <v>284</v>
      </c>
      <c r="H3007" s="9" t="s">
        <v>284</v>
      </c>
      <c r="I3007" s="72">
        <v>148.50000000000045</v>
      </c>
      <c r="J3007" s="102">
        <v>452.59999999999491</v>
      </c>
      <c r="K3007" s="9">
        <v>195.29999999999563</v>
      </c>
      <c r="L3007" s="74"/>
      <c r="M3007" s="72">
        <f t="shared" ref="M3007:M3070" si="81">SUM(E3007:K3007)</f>
        <v>796.399999999991</v>
      </c>
      <c r="O3007" t="s">
        <v>298</v>
      </c>
      <c r="S3007" s="235"/>
      <c r="T3007" s="68"/>
      <c r="U3007" s="396"/>
      <c r="V3007" s="68"/>
      <c r="W3007" s="68"/>
    </row>
    <row r="3008" spans="1:23" ht="15">
      <c r="A3008" s="28" t="s">
        <v>3</v>
      </c>
      <c r="B3008" s="68" t="s">
        <v>156</v>
      </c>
      <c r="E3008" s="9" t="s">
        <v>284</v>
      </c>
      <c r="F3008" s="9" t="s">
        <v>284</v>
      </c>
      <c r="G3008" s="9">
        <v>56.4</v>
      </c>
      <c r="H3008" s="9">
        <v>240.79999999999563</v>
      </c>
      <c r="I3008" s="72">
        <v>193.40000000000009</v>
      </c>
      <c r="J3008" s="72">
        <v>70</v>
      </c>
      <c r="K3008" s="9">
        <v>96.69999999999709</v>
      </c>
      <c r="L3008" s="74"/>
      <c r="M3008" s="72">
        <f t="shared" si="81"/>
        <v>657.29999999999279</v>
      </c>
      <c r="S3008" s="68"/>
      <c r="T3008" s="68"/>
      <c r="U3008" s="397"/>
      <c r="V3008" s="68"/>
      <c r="W3008" s="68"/>
    </row>
    <row r="3009" spans="1:23" ht="15">
      <c r="A3009" s="28" t="s">
        <v>5</v>
      </c>
      <c r="B3009" s="294" t="s">
        <v>2218</v>
      </c>
      <c r="C3009" s="3"/>
      <c r="D3009" s="3"/>
      <c r="E3009" s="9" t="s">
        <v>284</v>
      </c>
      <c r="F3009" s="9" t="s">
        <v>284</v>
      </c>
      <c r="G3009" s="9" t="s">
        <v>284</v>
      </c>
      <c r="H3009" s="9" t="s">
        <v>284</v>
      </c>
      <c r="I3009" s="9" t="s">
        <v>284</v>
      </c>
      <c r="J3009" s="72">
        <v>315.90000000000146</v>
      </c>
      <c r="K3009" s="9">
        <v>491.89999999999782</v>
      </c>
      <c r="L3009" s="74"/>
      <c r="M3009" s="72">
        <f t="shared" si="81"/>
        <v>807.79999999999927</v>
      </c>
      <c r="S3009" s="294"/>
      <c r="T3009" s="68"/>
      <c r="U3009" s="396"/>
      <c r="V3009" s="68"/>
      <c r="W3009" s="68"/>
    </row>
    <row r="3010" spans="1:23" ht="15">
      <c r="A3010" s="28" t="s">
        <v>7</v>
      </c>
      <c r="B3010" s="240" t="s">
        <v>1833</v>
      </c>
      <c r="C3010" s="3"/>
      <c r="D3010" s="3"/>
      <c r="E3010" s="9" t="s">
        <v>284</v>
      </c>
      <c r="F3010" s="9" t="s">
        <v>284</v>
      </c>
      <c r="G3010" s="9" t="s">
        <v>284</v>
      </c>
      <c r="H3010" s="9" t="s">
        <v>284</v>
      </c>
      <c r="I3010" s="72">
        <v>80.500000000000455</v>
      </c>
      <c r="J3010" s="72">
        <v>294.69999999999709</v>
      </c>
      <c r="K3010" s="9">
        <v>374.99999999999636</v>
      </c>
      <c r="L3010" s="74"/>
      <c r="M3010" s="72">
        <f t="shared" si="81"/>
        <v>750.19999999999391</v>
      </c>
      <c r="S3010" s="235"/>
      <c r="T3010" s="68"/>
      <c r="U3010" s="396"/>
      <c r="V3010" s="68"/>
      <c r="W3010" s="68"/>
    </row>
    <row r="3011" spans="1:23" ht="15">
      <c r="A3011" s="28" t="s">
        <v>8</v>
      </c>
      <c r="B3011" s="240" t="s">
        <v>1828</v>
      </c>
      <c r="C3011" s="3"/>
      <c r="D3011" s="3"/>
      <c r="E3011" s="9" t="s">
        <v>284</v>
      </c>
      <c r="F3011" s="9" t="s">
        <v>284</v>
      </c>
      <c r="G3011" s="9" t="s">
        <v>284</v>
      </c>
      <c r="H3011" s="9" t="s">
        <v>284</v>
      </c>
      <c r="I3011" s="72">
        <v>490.09999999999991</v>
      </c>
      <c r="J3011" s="72">
        <v>158.3999999999869</v>
      </c>
      <c r="K3011" s="9">
        <v>500.299999999992</v>
      </c>
      <c r="L3011" s="74"/>
      <c r="M3011" s="72">
        <f t="shared" si="81"/>
        <v>1148.7999999999788</v>
      </c>
      <c r="S3011" s="235"/>
      <c r="T3011" s="68"/>
      <c r="U3011" s="396"/>
      <c r="V3011" s="68"/>
      <c r="W3011" s="68"/>
    </row>
    <row r="3012" spans="1:23" ht="15">
      <c r="A3012" s="28" t="s">
        <v>10</v>
      </c>
      <c r="B3012" s="68" t="s">
        <v>1</v>
      </c>
      <c r="E3012" s="227">
        <v>329.5</v>
      </c>
      <c r="F3012" s="9">
        <v>343.9</v>
      </c>
      <c r="G3012" s="9">
        <v>175.5</v>
      </c>
      <c r="H3012" s="9">
        <v>7.1999999999952706</v>
      </c>
      <c r="I3012" s="72">
        <v>443.40000000000009</v>
      </c>
      <c r="J3012" s="72">
        <v>415.29999999999927</v>
      </c>
      <c r="K3012" s="9">
        <v>49.399999999997817</v>
      </c>
      <c r="L3012" s="74"/>
      <c r="M3012" s="72">
        <f t="shared" si="81"/>
        <v>1764.1999999999925</v>
      </c>
      <c r="O3012" t="s">
        <v>303</v>
      </c>
      <c r="S3012" s="294"/>
      <c r="T3012" s="68"/>
      <c r="U3012" s="396"/>
      <c r="V3012" s="68"/>
      <c r="W3012" s="68"/>
    </row>
    <row r="3013" spans="1:23" ht="15">
      <c r="A3013" s="28" t="s">
        <v>12</v>
      </c>
      <c r="B3013" s="294" t="s">
        <v>2224</v>
      </c>
      <c r="C3013" s="3"/>
      <c r="D3013" s="3"/>
      <c r="E3013" s="9" t="s">
        <v>284</v>
      </c>
      <c r="F3013" s="9" t="s">
        <v>284</v>
      </c>
      <c r="G3013" s="9" t="s">
        <v>284</v>
      </c>
      <c r="H3013" s="9" t="s">
        <v>284</v>
      </c>
      <c r="I3013" s="9" t="s">
        <v>284</v>
      </c>
      <c r="J3013" s="72">
        <v>90.100000000005821</v>
      </c>
      <c r="K3013" s="9">
        <v>204.49999999999636</v>
      </c>
      <c r="L3013" s="74"/>
      <c r="M3013" s="72">
        <f t="shared" si="81"/>
        <v>294.60000000000218</v>
      </c>
      <c r="S3013" s="294"/>
      <c r="T3013" s="68"/>
      <c r="U3013" s="396"/>
      <c r="V3013" s="68"/>
      <c r="W3013" s="68"/>
    </row>
    <row r="3014" spans="1:23" ht="15">
      <c r="A3014" s="28" t="s">
        <v>14</v>
      </c>
      <c r="B3014" s="294" t="s">
        <v>2252</v>
      </c>
      <c r="C3014" s="3"/>
      <c r="D3014" s="3"/>
      <c r="E3014" s="9" t="s">
        <v>284</v>
      </c>
      <c r="F3014" s="9" t="s">
        <v>284</v>
      </c>
      <c r="G3014" s="9" t="s">
        <v>284</v>
      </c>
      <c r="H3014" s="9" t="s">
        <v>284</v>
      </c>
      <c r="I3014" s="9" t="s">
        <v>284</v>
      </c>
      <c r="J3014" s="9" t="s">
        <v>284</v>
      </c>
      <c r="K3014" s="9">
        <v>252.50000000000364</v>
      </c>
      <c r="L3014" s="74"/>
      <c r="M3014" s="72">
        <f t="shared" si="81"/>
        <v>252.50000000000364</v>
      </c>
      <c r="S3014" s="294"/>
      <c r="T3014" s="68"/>
      <c r="U3014" s="396"/>
      <c r="V3014" s="68"/>
      <c r="W3014" s="68"/>
    </row>
    <row r="3015" spans="1:23" ht="15">
      <c r="A3015" s="28" t="s">
        <v>16</v>
      </c>
      <c r="B3015" s="68" t="s">
        <v>178</v>
      </c>
      <c r="E3015" s="227">
        <v>325.3</v>
      </c>
      <c r="F3015" s="9">
        <v>449.3</v>
      </c>
      <c r="G3015" s="9" t="s">
        <v>284</v>
      </c>
      <c r="H3015" s="9" t="s">
        <v>284</v>
      </c>
      <c r="I3015" s="9" t="s">
        <v>284</v>
      </c>
      <c r="J3015" s="9" t="s">
        <v>284</v>
      </c>
      <c r="K3015" s="9" t="s">
        <v>284</v>
      </c>
      <c r="L3015" s="74"/>
      <c r="M3015" s="72">
        <f t="shared" si="81"/>
        <v>774.6</v>
      </c>
      <c r="O3015" t="s">
        <v>298</v>
      </c>
      <c r="S3015" s="235"/>
      <c r="T3015" s="68"/>
      <c r="U3015" s="397"/>
      <c r="V3015" s="68"/>
      <c r="W3015" s="68"/>
    </row>
    <row r="3016" spans="1:23" ht="15">
      <c r="A3016" s="28" t="s">
        <v>18</v>
      </c>
      <c r="B3016" s="68" t="s">
        <v>840</v>
      </c>
      <c r="E3016" s="9" t="s">
        <v>284</v>
      </c>
      <c r="F3016" s="9" t="s">
        <v>284</v>
      </c>
      <c r="G3016" s="9" t="s">
        <v>284</v>
      </c>
      <c r="H3016" s="9">
        <v>72.500000000007276</v>
      </c>
      <c r="I3016" s="72">
        <v>341.10000000000036</v>
      </c>
      <c r="J3016" s="9" t="s">
        <v>284</v>
      </c>
      <c r="K3016" s="9" t="s">
        <v>284</v>
      </c>
      <c r="L3016" s="74"/>
      <c r="M3016" s="72">
        <f t="shared" si="81"/>
        <v>413.60000000000764</v>
      </c>
      <c r="S3016" s="68"/>
      <c r="T3016" s="68"/>
      <c r="U3016" s="396"/>
      <c r="V3016" s="68"/>
      <c r="W3016" s="68"/>
    </row>
    <row r="3017" spans="1:23" ht="15">
      <c r="A3017" s="28" t="s">
        <v>20</v>
      </c>
      <c r="B3017" s="240" t="s">
        <v>1834</v>
      </c>
      <c r="C3017" s="3"/>
      <c r="D3017" s="3"/>
      <c r="E3017" s="9" t="s">
        <v>284</v>
      </c>
      <c r="F3017" s="9" t="s">
        <v>284</v>
      </c>
      <c r="G3017" s="9" t="s">
        <v>284</v>
      </c>
      <c r="H3017" s="9" t="s">
        <v>284</v>
      </c>
      <c r="I3017" s="72">
        <v>330.30000000000018</v>
      </c>
      <c r="J3017" s="72">
        <v>419.60000000000582</v>
      </c>
      <c r="K3017" s="9">
        <v>268.90000000000146</v>
      </c>
      <c r="L3017" s="74"/>
      <c r="M3017" s="72">
        <f t="shared" si="81"/>
        <v>1018.8000000000075</v>
      </c>
      <c r="S3017" s="294"/>
      <c r="T3017" s="68"/>
      <c r="U3017" s="396"/>
      <c r="V3017" s="68"/>
      <c r="W3017" s="68"/>
    </row>
    <row r="3018" spans="1:23" ht="15">
      <c r="A3018" s="28" t="s">
        <v>22</v>
      </c>
      <c r="B3018" s="68" t="s">
        <v>842</v>
      </c>
      <c r="E3018" s="9" t="s">
        <v>284</v>
      </c>
      <c r="F3018" s="9" t="s">
        <v>284</v>
      </c>
      <c r="G3018" s="9" t="s">
        <v>284</v>
      </c>
      <c r="H3018" s="9">
        <v>192.89999999999782</v>
      </c>
      <c r="I3018" s="72">
        <v>452.80000000000064</v>
      </c>
      <c r="J3018" s="72">
        <v>318.5</v>
      </c>
      <c r="K3018" s="9">
        <v>444.30000000000655</v>
      </c>
      <c r="L3018" s="74"/>
      <c r="M3018" s="72">
        <f t="shared" si="81"/>
        <v>1408.500000000005</v>
      </c>
      <c r="S3018" s="68"/>
      <c r="T3018" s="68"/>
      <c r="U3018" s="396"/>
      <c r="V3018" s="68"/>
      <c r="W3018" s="68"/>
    </row>
    <row r="3019" spans="1:23" ht="15">
      <c r="A3019" s="28" t="s">
        <v>24</v>
      </c>
      <c r="B3019" s="68" t="s">
        <v>4</v>
      </c>
      <c r="E3019" s="9">
        <v>190</v>
      </c>
      <c r="F3019" s="9">
        <v>589</v>
      </c>
      <c r="G3019" s="9">
        <v>86.8</v>
      </c>
      <c r="H3019" s="9">
        <v>266.89999999999964</v>
      </c>
      <c r="I3019" s="72">
        <v>344.39999999999964</v>
      </c>
      <c r="J3019" s="9" t="s">
        <v>284</v>
      </c>
      <c r="K3019" s="9" t="s">
        <v>284</v>
      </c>
      <c r="L3019" s="74"/>
      <c r="M3019" s="72">
        <f t="shared" si="81"/>
        <v>1477.0999999999992</v>
      </c>
      <c r="S3019" s="294"/>
      <c r="T3019" s="68"/>
      <c r="U3019" s="397"/>
      <c r="V3019" s="68"/>
      <c r="W3019" s="68"/>
    </row>
    <row r="3020" spans="1:23" ht="15">
      <c r="A3020" s="28" t="s">
        <v>26</v>
      </c>
      <c r="B3020" s="294" t="s">
        <v>2284</v>
      </c>
      <c r="C3020" s="3"/>
      <c r="D3020" s="3"/>
      <c r="E3020" s="9" t="s">
        <v>284</v>
      </c>
      <c r="F3020" s="9" t="s">
        <v>284</v>
      </c>
      <c r="G3020" s="9" t="s">
        <v>284</v>
      </c>
      <c r="H3020" s="9" t="s">
        <v>284</v>
      </c>
      <c r="I3020" s="9" t="s">
        <v>284</v>
      </c>
      <c r="J3020" s="9" t="s">
        <v>284</v>
      </c>
      <c r="K3020" s="9">
        <v>137.49999999999818</v>
      </c>
      <c r="L3020" s="74"/>
      <c r="M3020" s="72">
        <f t="shared" si="81"/>
        <v>137.49999999999818</v>
      </c>
      <c r="S3020" s="68"/>
      <c r="T3020" s="68"/>
      <c r="U3020" s="396"/>
      <c r="V3020" s="68"/>
      <c r="W3020" s="68"/>
    </row>
    <row r="3021" spans="1:23" ht="15">
      <c r="A3021" s="28" t="s">
        <v>28</v>
      </c>
      <c r="B3021" s="68" t="s">
        <v>859</v>
      </c>
      <c r="E3021" s="9" t="s">
        <v>284</v>
      </c>
      <c r="F3021" s="9" t="s">
        <v>284</v>
      </c>
      <c r="G3021" s="9" t="s">
        <v>284</v>
      </c>
      <c r="H3021" s="9">
        <v>239.29999999999927</v>
      </c>
      <c r="I3021" s="72">
        <v>445.70000000000027</v>
      </c>
      <c r="J3021" s="72">
        <v>263.60000000000218</v>
      </c>
      <c r="K3021" s="9">
        <v>157.40000000000509</v>
      </c>
      <c r="L3021" s="74"/>
      <c r="M3021" s="72">
        <f t="shared" si="81"/>
        <v>1106.0000000000068</v>
      </c>
      <c r="S3021" s="294"/>
      <c r="T3021" s="68"/>
      <c r="U3021" s="397"/>
      <c r="V3021" s="68"/>
      <c r="W3021" s="68"/>
    </row>
    <row r="3022" spans="1:23" ht="15">
      <c r="A3022" s="28" t="s">
        <v>30</v>
      </c>
      <c r="B3022" s="68" t="s">
        <v>6</v>
      </c>
      <c r="E3022" s="9">
        <v>283</v>
      </c>
      <c r="F3022" s="9">
        <v>458.5</v>
      </c>
      <c r="G3022" s="9">
        <v>392.9</v>
      </c>
      <c r="H3022" s="9">
        <v>269.00000000001091</v>
      </c>
      <c r="I3022" s="72">
        <v>358.90000000000009</v>
      </c>
      <c r="J3022" s="72">
        <v>75.399999999997817</v>
      </c>
      <c r="K3022" s="9" t="s">
        <v>284</v>
      </c>
      <c r="L3022" s="74"/>
      <c r="M3022" s="72">
        <f t="shared" si="81"/>
        <v>1837.7000000000089</v>
      </c>
      <c r="S3022" s="68"/>
      <c r="T3022" s="68"/>
      <c r="U3022" s="396"/>
      <c r="V3022" s="68"/>
      <c r="W3022" s="68"/>
    </row>
    <row r="3023" spans="1:23" ht="15">
      <c r="A3023" s="28" t="s">
        <v>32</v>
      </c>
      <c r="B3023" s="294" t="s">
        <v>2221</v>
      </c>
      <c r="C3023" s="3"/>
      <c r="D3023" s="3"/>
      <c r="E3023" s="9" t="s">
        <v>284</v>
      </c>
      <c r="F3023" s="9" t="s">
        <v>284</v>
      </c>
      <c r="G3023" s="9" t="s">
        <v>284</v>
      </c>
      <c r="H3023" s="9" t="s">
        <v>284</v>
      </c>
      <c r="I3023" s="9" t="s">
        <v>284</v>
      </c>
      <c r="J3023" s="72">
        <v>119.19999999999709</v>
      </c>
      <c r="K3023" s="9">
        <v>364.80000000000655</v>
      </c>
      <c r="L3023" s="74"/>
      <c r="M3023" s="72">
        <f t="shared" si="81"/>
        <v>484.00000000000364</v>
      </c>
      <c r="S3023" s="294"/>
      <c r="T3023" s="68"/>
      <c r="U3023" s="396"/>
      <c r="V3023" s="68"/>
      <c r="W3023" s="68"/>
    </row>
    <row r="3024" spans="1:23" ht="15">
      <c r="A3024" s="28" t="s">
        <v>34</v>
      </c>
      <c r="B3024" s="68" t="s">
        <v>153</v>
      </c>
      <c r="E3024" s="9" t="s">
        <v>284</v>
      </c>
      <c r="F3024" s="9" t="s">
        <v>284</v>
      </c>
      <c r="G3024" s="9">
        <v>293.7</v>
      </c>
      <c r="H3024" s="9">
        <v>104.60000000000582</v>
      </c>
      <c r="I3024" s="72">
        <v>131.59999999999945</v>
      </c>
      <c r="J3024" s="72">
        <v>274.00000000000364</v>
      </c>
      <c r="K3024" s="227">
        <v>545.10000000000582</v>
      </c>
      <c r="L3024" s="74"/>
      <c r="M3024" s="72">
        <f t="shared" si="81"/>
        <v>1349.0000000000148</v>
      </c>
      <c r="O3024" t="s">
        <v>298</v>
      </c>
      <c r="S3024" s="294"/>
      <c r="T3024" s="68"/>
      <c r="U3024" s="396"/>
      <c r="V3024" s="68"/>
      <c r="W3024" s="68"/>
    </row>
    <row r="3025" spans="1:23" ht="15">
      <c r="A3025" s="28" t="s">
        <v>36</v>
      </c>
      <c r="B3025" s="294" t="s">
        <v>2253</v>
      </c>
      <c r="C3025" s="3"/>
      <c r="D3025" s="3"/>
      <c r="E3025" s="9" t="s">
        <v>284</v>
      </c>
      <c r="F3025" s="9" t="s">
        <v>284</v>
      </c>
      <c r="G3025" s="9" t="s">
        <v>284</v>
      </c>
      <c r="H3025" s="9" t="s">
        <v>284</v>
      </c>
      <c r="I3025" s="9" t="s">
        <v>284</v>
      </c>
      <c r="J3025" s="9" t="s">
        <v>284</v>
      </c>
      <c r="K3025" s="9">
        <v>381.50000000000364</v>
      </c>
      <c r="L3025" s="74"/>
      <c r="M3025" s="72">
        <f t="shared" si="81"/>
        <v>381.50000000000364</v>
      </c>
      <c r="S3025" s="294"/>
      <c r="T3025" s="68"/>
      <c r="U3025" s="397"/>
      <c r="V3025" s="68"/>
      <c r="W3025" s="68"/>
    </row>
    <row r="3026" spans="1:23" ht="15">
      <c r="A3026" s="28" t="s">
        <v>38</v>
      </c>
      <c r="B3026" s="294" t="s">
        <v>2219</v>
      </c>
      <c r="C3026" s="3"/>
      <c r="D3026" s="3"/>
      <c r="E3026" s="9" t="s">
        <v>284</v>
      </c>
      <c r="F3026" s="9" t="s">
        <v>284</v>
      </c>
      <c r="G3026" s="9" t="s">
        <v>284</v>
      </c>
      <c r="H3026" s="9" t="s">
        <v>284</v>
      </c>
      <c r="I3026" s="9" t="s">
        <v>284</v>
      </c>
      <c r="J3026" s="72">
        <v>392.29999999999927</v>
      </c>
      <c r="K3026" s="9" t="s">
        <v>284</v>
      </c>
      <c r="L3026" s="74"/>
      <c r="M3026" s="72">
        <f t="shared" si="81"/>
        <v>392.29999999999927</v>
      </c>
      <c r="S3026" s="235"/>
      <c r="T3026" s="68"/>
      <c r="U3026" s="396"/>
      <c r="V3026" s="68"/>
      <c r="W3026" s="68"/>
    </row>
    <row r="3027" spans="1:23" ht="15">
      <c r="A3027" s="28" t="s">
        <v>145</v>
      </c>
      <c r="B3027" s="68" t="s">
        <v>179</v>
      </c>
      <c r="E3027" s="224">
        <v>480.2</v>
      </c>
      <c r="F3027" s="9" t="s">
        <v>284</v>
      </c>
      <c r="G3027" s="9" t="s">
        <v>284</v>
      </c>
      <c r="H3027" s="9" t="s">
        <v>284</v>
      </c>
      <c r="I3027" s="9" t="s">
        <v>284</v>
      </c>
      <c r="J3027" s="9" t="s">
        <v>284</v>
      </c>
      <c r="K3027" s="9" t="s">
        <v>284</v>
      </c>
      <c r="L3027" s="74"/>
      <c r="M3027" s="72">
        <f t="shared" si="81"/>
        <v>480.2</v>
      </c>
      <c r="O3027" t="s">
        <v>287</v>
      </c>
      <c r="R3027" t="s">
        <v>2014</v>
      </c>
      <c r="S3027" s="68"/>
      <c r="T3027" s="68"/>
      <c r="U3027" s="397"/>
      <c r="V3027" s="68"/>
      <c r="W3027" s="68"/>
    </row>
    <row r="3028" spans="1:23" ht="15">
      <c r="A3028" s="28" t="s">
        <v>146</v>
      </c>
      <c r="B3028" s="68" t="s">
        <v>9</v>
      </c>
      <c r="E3028" s="9">
        <v>105.3</v>
      </c>
      <c r="F3028" s="224">
        <v>851.2</v>
      </c>
      <c r="G3028" s="227">
        <v>512.4</v>
      </c>
      <c r="H3028" s="9">
        <v>139.59999999999854</v>
      </c>
      <c r="I3028" s="72">
        <v>462.69999999999936</v>
      </c>
      <c r="J3028" s="72">
        <v>128.39999999999418</v>
      </c>
      <c r="K3028" s="9">
        <v>270.99999999999818</v>
      </c>
      <c r="L3028" s="74"/>
      <c r="M3028" s="72">
        <f t="shared" si="81"/>
        <v>2470.5999999999904</v>
      </c>
      <c r="O3028" t="s">
        <v>361</v>
      </c>
      <c r="R3028" t="s">
        <v>2014</v>
      </c>
      <c r="S3028" s="294"/>
      <c r="T3028" s="68"/>
      <c r="U3028" s="396"/>
      <c r="V3028" s="68"/>
      <c r="W3028" s="68"/>
    </row>
    <row r="3029" spans="1:23" ht="15">
      <c r="A3029" s="28" t="s">
        <v>147</v>
      </c>
      <c r="B3029" s="294" t="s">
        <v>2236</v>
      </c>
      <c r="C3029" s="3"/>
      <c r="D3029" s="3"/>
      <c r="E3029" s="9" t="s">
        <v>284</v>
      </c>
      <c r="F3029" s="9" t="s">
        <v>284</v>
      </c>
      <c r="G3029" s="9" t="s">
        <v>284</v>
      </c>
      <c r="H3029" s="9" t="s">
        <v>284</v>
      </c>
      <c r="I3029" s="9" t="s">
        <v>284</v>
      </c>
      <c r="J3029" s="72">
        <v>264.99999999999272</v>
      </c>
      <c r="K3029" s="9">
        <v>288.59999999999491</v>
      </c>
      <c r="L3029" s="74"/>
      <c r="M3029" s="72">
        <f t="shared" si="81"/>
        <v>553.59999999998763</v>
      </c>
      <c r="S3029" s="68"/>
      <c r="T3029" s="68"/>
      <c r="U3029" s="396"/>
      <c r="V3029" s="68"/>
      <c r="W3029" s="68"/>
    </row>
    <row r="3030" spans="1:23" ht="15">
      <c r="A3030" s="28" t="s">
        <v>151</v>
      </c>
      <c r="B3030" s="68" t="s">
        <v>11</v>
      </c>
      <c r="E3030" s="227">
        <v>356.2</v>
      </c>
      <c r="F3030" s="227">
        <v>735.7</v>
      </c>
      <c r="G3030" s="223">
        <v>559.9</v>
      </c>
      <c r="H3030" s="9">
        <v>92.300000000006548</v>
      </c>
      <c r="I3030" s="102">
        <v>593.80000000000018</v>
      </c>
      <c r="J3030" s="102">
        <v>436.34999999999854</v>
      </c>
      <c r="K3030" s="9">
        <v>321.09999999999854</v>
      </c>
      <c r="L3030" s="74"/>
      <c r="M3030" s="72">
        <f t="shared" si="81"/>
        <v>3095.350000000004</v>
      </c>
      <c r="O3030" t="s">
        <v>3825</v>
      </c>
      <c r="R3030" s="21" t="s">
        <v>1737</v>
      </c>
      <c r="S3030" s="294"/>
      <c r="T3030" s="68"/>
      <c r="U3030" s="396"/>
      <c r="V3030" s="68"/>
      <c r="W3030" s="68"/>
    </row>
    <row r="3031" spans="1:23" ht="15">
      <c r="A3031" s="28" t="s">
        <v>157</v>
      </c>
      <c r="B3031" s="294" t="s">
        <v>2254</v>
      </c>
      <c r="C3031" s="3"/>
      <c r="D3031" s="3"/>
      <c r="E3031" s="9" t="s">
        <v>284</v>
      </c>
      <c r="F3031" s="9" t="s">
        <v>284</v>
      </c>
      <c r="G3031" s="9" t="s">
        <v>284</v>
      </c>
      <c r="H3031" s="9" t="s">
        <v>284</v>
      </c>
      <c r="I3031" s="9" t="s">
        <v>284</v>
      </c>
      <c r="J3031" s="9" t="s">
        <v>284</v>
      </c>
      <c r="K3031" s="9">
        <v>110.90000000000509</v>
      </c>
      <c r="L3031" s="74"/>
      <c r="M3031" s="72">
        <f t="shared" si="81"/>
        <v>110.90000000000509</v>
      </c>
      <c r="S3031" s="68"/>
      <c r="T3031" s="68"/>
      <c r="U3031" s="396"/>
      <c r="V3031" s="68"/>
      <c r="W3031" s="68"/>
    </row>
    <row r="3032" spans="1:23" ht="15">
      <c r="A3032" s="28" t="s">
        <v>159</v>
      </c>
      <c r="B3032" s="240" t="s">
        <v>1836</v>
      </c>
      <c r="C3032" s="3"/>
      <c r="D3032" s="3"/>
      <c r="E3032" s="9" t="s">
        <v>284</v>
      </c>
      <c r="F3032" s="9" t="s">
        <v>284</v>
      </c>
      <c r="G3032" s="9" t="s">
        <v>284</v>
      </c>
      <c r="H3032" s="9" t="s">
        <v>284</v>
      </c>
      <c r="I3032" s="138">
        <v>644.39999999999873</v>
      </c>
      <c r="J3032" s="72">
        <v>176.69999999999709</v>
      </c>
      <c r="K3032" s="9">
        <v>46.300000000006548</v>
      </c>
      <c r="L3032" s="74"/>
      <c r="M3032" s="72">
        <f t="shared" si="81"/>
        <v>867.40000000000236</v>
      </c>
      <c r="O3032" t="s">
        <v>306</v>
      </c>
      <c r="S3032" s="294"/>
      <c r="T3032" s="68"/>
      <c r="U3032" s="396"/>
      <c r="V3032" s="68"/>
      <c r="W3032" s="68"/>
    </row>
    <row r="3033" spans="1:23" ht="15">
      <c r="A3033" s="28" t="s">
        <v>160</v>
      </c>
      <c r="B3033" s="28" t="s">
        <v>799</v>
      </c>
      <c r="E3033" s="9" t="s">
        <v>284</v>
      </c>
      <c r="F3033" s="9" t="s">
        <v>284</v>
      </c>
      <c r="G3033" s="9" t="s">
        <v>284</v>
      </c>
      <c r="H3033" s="9">
        <v>212.60000000000218</v>
      </c>
      <c r="I3033" s="72">
        <v>374.70000000000073</v>
      </c>
      <c r="J3033" s="138">
        <v>551.99999999999818</v>
      </c>
      <c r="K3033" s="9">
        <v>18.400000000001455</v>
      </c>
      <c r="L3033" s="74"/>
      <c r="M3033" s="72">
        <f t="shared" si="81"/>
        <v>1157.7000000000025</v>
      </c>
      <c r="O3033" t="s">
        <v>306</v>
      </c>
      <c r="S3033" s="294"/>
      <c r="T3033" s="68"/>
      <c r="U3033" s="396"/>
      <c r="V3033" s="68"/>
      <c r="W3033" s="68"/>
    </row>
    <row r="3034" spans="1:23" ht="15">
      <c r="A3034" s="28" t="s">
        <v>161</v>
      </c>
      <c r="B3034" s="294" t="s">
        <v>2226</v>
      </c>
      <c r="C3034" s="3"/>
      <c r="D3034" s="3"/>
      <c r="E3034" s="9" t="s">
        <v>284</v>
      </c>
      <c r="F3034" s="9" t="s">
        <v>284</v>
      </c>
      <c r="G3034" s="9" t="s">
        <v>284</v>
      </c>
      <c r="H3034" s="9" t="s">
        <v>284</v>
      </c>
      <c r="I3034" s="9" t="s">
        <v>284</v>
      </c>
      <c r="J3034" s="72">
        <v>295.99999999999636</v>
      </c>
      <c r="K3034" s="9">
        <v>213.19999999999709</v>
      </c>
      <c r="L3034" s="74"/>
      <c r="M3034" s="72">
        <f t="shared" si="81"/>
        <v>509.19999999999345</v>
      </c>
      <c r="S3034" s="294"/>
      <c r="T3034" s="68"/>
      <c r="U3034" s="396"/>
      <c r="V3034" s="68"/>
      <c r="W3034" s="68"/>
    </row>
    <row r="3035" spans="1:23" ht="15">
      <c r="A3035" s="28" t="s">
        <v>163</v>
      </c>
      <c r="B3035" s="68" t="s">
        <v>854</v>
      </c>
      <c r="E3035" s="9" t="s">
        <v>284</v>
      </c>
      <c r="F3035" s="9" t="s">
        <v>284</v>
      </c>
      <c r="G3035" s="9" t="s">
        <v>284</v>
      </c>
      <c r="H3035" s="9">
        <v>250.30000000000291</v>
      </c>
      <c r="I3035" s="72">
        <v>421.49999999999909</v>
      </c>
      <c r="J3035" s="72">
        <v>117.89999999999418</v>
      </c>
      <c r="K3035" s="222">
        <v>618.80000000000655</v>
      </c>
      <c r="L3035" s="74"/>
      <c r="M3035" s="72">
        <f t="shared" si="81"/>
        <v>1408.5000000000027</v>
      </c>
      <c r="O3035" t="s">
        <v>306</v>
      </c>
      <c r="S3035" s="68"/>
      <c r="T3035" s="68"/>
      <c r="U3035" s="396"/>
      <c r="V3035" s="68"/>
      <c r="W3035" s="68"/>
    </row>
    <row r="3036" spans="1:23" ht="15">
      <c r="A3036" s="28" t="s">
        <v>280</v>
      </c>
      <c r="B3036" s="68" t="s">
        <v>13</v>
      </c>
      <c r="E3036" s="9">
        <v>260.8</v>
      </c>
      <c r="F3036" s="9">
        <v>364</v>
      </c>
      <c r="G3036" s="227">
        <v>529.70000000000005</v>
      </c>
      <c r="H3036" s="9">
        <v>337.29999999999563</v>
      </c>
      <c r="I3036" s="72">
        <v>319.09999999999991</v>
      </c>
      <c r="J3036" s="72">
        <v>274.79999999999927</v>
      </c>
      <c r="K3036" s="9">
        <v>83.099999999998545</v>
      </c>
      <c r="L3036" s="74"/>
      <c r="M3036" s="72">
        <f t="shared" si="81"/>
        <v>2168.7999999999934</v>
      </c>
      <c r="O3036" t="s">
        <v>290</v>
      </c>
      <c r="S3036" s="68"/>
      <c r="T3036" s="68"/>
      <c r="U3036" s="396"/>
      <c r="V3036" s="68"/>
      <c r="W3036" s="68"/>
    </row>
    <row r="3037" spans="1:23" ht="15">
      <c r="A3037" s="28" t="s">
        <v>281</v>
      </c>
      <c r="B3037" s="28" t="s">
        <v>805</v>
      </c>
      <c r="E3037" s="9" t="s">
        <v>284</v>
      </c>
      <c r="F3037" s="9" t="s">
        <v>284</v>
      </c>
      <c r="G3037" s="9" t="s">
        <v>284</v>
      </c>
      <c r="H3037" s="9">
        <v>169.40000000000327</v>
      </c>
      <c r="I3037" s="72">
        <v>405.20000000000073</v>
      </c>
      <c r="J3037" s="72">
        <v>210.90000000000509</v>
      </c>
      <c r="K3037" s="9">
        <v>453.60000000000582</v>
      </c>
      <c r="L3037" s="74"/>
      <c r="M3037" s="72">
        <f t="shared" si="81"/>
        <v>1239.1000000000149</v>
      </c>
      <c r="S3037" s="235"/>
      <c r="T3037" s="68"/>
      <c r="U3037" s="396"/>
      <c r="V3037" s="68"/>
      <c r="W3037" s="68"/>
    </row>
    <row r="3038" spans="1:23" ht="15">
      <c r="A3038" s="28" t="s">
        <v>282</v>
      </c>
      <c r="B3038" s="68" t="s">
        <v>164</v>
      </c>
      <c r="E3038" s="9" t="s">
        <v>284</v>
      </c>
      <c r="F3038" s="9" t="s">
        <v>284</v>
      </c>
      <c r="G3038" s="227">
        <v>433</v>
      </c>
      <c r="H3038" s="9" t="s">
        <v>284</v>
      </c>
      <c r="I3038" s="9" t="s">
        <v>284</v>
      </c>
      <c r="J3038" s="9" t="s">
        <v>284</v>
      </c>
      <c r="K3038" s="9" t="s">
        <v>284</v>
      </c>
      <c r="L3038" s="74"/>
      <c r="M3038" s="72">
        <f t="shared" si="81"/>
        <v>433</v>
      </c>
      <c r="O3038" t="s">
        <v>293</v>
      </c>
      <c r="S3038" s="68"/>
      <c r="T3038" s="68"/>
      <c r="U3038" s="396"/>
      <c r="V3038" s="68"/>
      <c r="W3038" s="68"/>
    </row>
    <row r="3039" spans="1:23" ht="15">
      <c r="A3039" s="28" t="s">
        <v>283</v>
      </c>
      <c r="B3039" s="68" t="s">
        <v>15</v>
      </c>
      <c r="E3039" s="9">
        <v>154.5</v>
      </c>
      <c r="F3039" s="9">
        <v>545.4</v>
      </c>
      <c r="G3039" s="9">
        <v>332.1</v>
      </c>
      <c r="H3039" s="227">
        <v>407.89999999999418</v>
      </c>
      <c r="I3039" s="72">
        <v>308.400000000001</v>
      </c>
      <c r="J3039" s="102">
        <v>487.299999999992</v>
      </c>
      <c r="K3039" s="9">
        <v>464.70000000000437</v>
      </c>
      <c r="L3039" s="74"/>
      <c r="M3039" s="72">
        <f t="shared" si="81"/>
        <v>2700.2999999999915</v>
      </c>
      <c r="O3039" t="s">
        <v>321</v>
      </c>
      <c r="S3039" s="294"/>
      <c r="T3039" s="68"/>
      <c r="U3039" s="396"/>
      <c r="V3039" s="68"/>
      <c r="W3039" s="68"/>
    </row>
    <row r="3040" spans="1:23" ht="15">
      <c r="A3040" s="28" t="s">
        <v>806</v>
      </c>
      <c r="B3040" s="294" t="s">
        <v>2222</v>
      </c>
      <c r="C3040" s="3"/>
      <c r="D3040" s="3"/>
      <c r="E3040" s="9" t="s">
        <v>284</v>
      </c>
      <c r="F3040" s="9" t="s">
        <v>284</v>
      </c>
      <c r="G3040" s="9" t="s">
        <v>284</v>
      </c>
      <c r="H3040" s="9" t="s">
        <v>284</v>
      </c>
      <c r="I3040" s="9" t="s">
        <v>284</v>
      </c>
      <c r="J3040" s="139">
        <v>544.60000000000036</v>
      </c>
      <c r="K3040" s="9">
        <v>334.69999999999709</v>
      </c>
      <c r="L3040" s="74"/>
      <c r="M3040" s="72">
        <f t="shared" si="81"/>
        <v>879.29999999999745</v>
      </c>
      <c r="O3040" t="s">
        <v>288</v>
      </c>
      <c r="S3040" s="68"/>
      <c r="T3040" s="68"/>
      <c r="U3040" s="396"/>
      <c r="V3040" s="68"/>
      <c r="W3040" s="68"/>
    </row>
    <row r="3041" spans="1:23" ht="15">
      <c r="A3041" s="28" t="s">
        <v>807</v>
      </c>
      <c r="B3041" s="68" t="s">
        <v>17</v>
      </c>
      <c r="E3041" s="227">
        <v>365.5</v>
      </c>
      <c r="F3041" s="227">
        <v>674.1</v>
      </c>
      <c r="G3041" s="9">
        <v>241.6</v>
      </c>
      <c r="H3041" s="9">
        <v>343.20000000000437</v>
      </c>
      <c r="I3041" s="72">
        <v>467.00000000000091</v>
      </c>
      <c r="J3041" s="72">
        <v>370.80000000000291</v>
      </c>
      <c r="K3041" s="9">
        <v>299.80000000000291</v>
      </c>
      <c r="L3041" s="74"/>
      <c r="M3041" s="72">
        <f t="shared" si="81"/>
        <v>2762.0000000000109</v>
      </c>
      <c r="O3041" t="s">
        <v>292</v>
      </c>
      <c r="S3041" s="28"/>
      <c r="T3041" s="68"/>
      <c r="U3041" s="397"/>
      <c r="V3041" s="68"/>
      <c r="W3041" s="68"/>
    </row>
    <row r="3042" spans="1:23" ht="15">
      <c r="A3042" s="28" t="s">
        <v>808</v>
      </c>
      <c r="B3042" s="68" t="s">
        <v>815</v>
      </c>
      <c r="E3042" s="9" t="s">
        <v>284</v>
      </c>
      <c r="F3042" s="9" t="s">
        <v>284</v>
      </c>
      <c r="G3042" s="9" t="s">
        <v>284</v>
      </c>
      <c r="H3042" s="227">
        <v>443.79999999999927</v>
      </c>
      <c r="I3042" s="72">
        <v>308.89999999999873</v>
      </c>
      <c r="J3042" s="9" t="s">
        <v>284</v>
      </c>
      <c r="K3042" s="9" t="s">
        <v>284</v>
      </c>
      <c r="L3042" s="74"/>
      <c r="M3042" s="72">
        <f t="shared" si="81"/>
        <v>752.699999999998</v>
      </c>
      <c r="O3042" t="s">
        <v>289</v>
      </c>
      <c r="S3042" s="68"/>
      <c r="T3042" s="68"/>
      <c r="U3042" s="396"/>
      <c r="V3042" s="68"/>
      <c r="W3042" s="68"/>
    </row>
    <row r="3043" spans="1:23" ht="15">
      <c r="A3043" s="28" t="s">
        <v>810</v>
      </c>
      <c r="B3043" s="68" t="s">
        <v>828</v>
      </c>
      <c r="E3043" s="9" t="s">
        <v>284</v>
      </c>
      <c r="F3043" s="9" t="s">
        <v>284</v>
      </c>
      <c r="G3043" s="9" t="s">
        <v>284</v>
      </c>
      <c r="H3043" s="9">
        <v>186.30000000000291</v>
      </c>
      <c r="I3043" s="137">
        <v>666.39999999999873</v>
      </c>
      <c r="J3043" s="72">
        <v>81.200000000000728</v>
      </c>
      <c r="K3043" s="9">
        <v>208.89999999999964</v>
      </c>
      <c r="L3043" s="74"/>
      <c r="M3043" s="72">
        <f t="shared" si="81"/>
        <v>1142.800000000002</v>
      </c>
      <c r="O3043" t="s">
        <v>287</v>
      </c>
      <c r="R3043" s="21" t="s">
        <v>2014</v>
      </c>
      <c r="S3043" s="294"/>
      <c r="T3043" s="68"/>
      <c r="U3043" s="397"/>
      <c r="V3043" s="68"/>
      <c r="W3043" s="68"/>
    </row>
    <row r="3044" spans="1:23" ht="15">
      <c r="A3044" s="28" t="s">
        <v>816</v>
      </c>
      <c r="B3044" s="68" t="s">
        <v>162</v>
      </c>
      <c r="E3044" s="9" t="s">
        <v>284</v>
      </c>
      <c r="F3044" s="9" t="s">
        <v>284</v>
      </c>
      <c r="G3044" s="9">
        <v>107.9</v>
      </c>
      <c r="H3044" s="9">
        <v>142.20000000000437</v>
      </c>
      <c r="I3044" s="72">
        <v>332.40000000000055</v>
      </c>
      <c r="J3044" s="72">
        <v>271.80000000000109</v>
      </c>
      <c r="K3044" s="224">
        <v>654.59999999999127</v>
      </c>
      <c r="L3044" s="74"/>
      <c r="M3044" s="72">
        <f t="shared" si="81"/>
        <v>1508.8999999999974</v>
      </c>
      <c r="O3044" t="s">
        <v>287</v>
      </c>
      <c r="R3044" s="21" t="s">
        <v>2014</v>
      </c>
      <c r="S3044" s="294"/>
      <c r="T3044" s="68"/>
      <c r="U3044" s="397"/>
      <c r="V3044" s="68"/>
      <c r="W3044" s="68"/>
    </row>
    <row r="3045" spans="1:23" ht="15">
      <c r="A3045" s="28" t="s">
        <v>818</v>
      </c>
      <c r="B3045" s="68" t="s">
        <v>845</v>
      </c>
      <c r="E3045" s="9" t="s">
        <v>284</v>
      </c>
      <c r="F3045" s="9" t="s">
        <v>284</v>
      </c>
      <c r="G3045" s="9" t="s">
        <v>284</v>
      </c>
      <c r="H3045" s="9">
        <v>288.399999999996</v>
      </c>
      <c r="I3045" s="9" t="s">
        <v>284</v>
      </c>
      <c r="J3045" s="9" t="s">
        <v>284</v>
      </c>
      <c r="K3045" s="9" t="s">
        <v>284</v>
      </c>
      <c r="L3045" s="74"/>
      <c r="M3045" s="72">
        <f t="shared" si="81"/>
        <v>288.399999999996</v>
      </c>
      <c r="S3045" s="235"/>
      <c r="T3045" s="68"/>
      <c r="U3045" s="397"/>
      <c r="V3045" s="68"/>
      <c r="W3045" s="68"/>
    </row>
    <row r="3046" spans="1:23" ht="15">
      <c r="A3046" s="28" t="s">
        <v>821</v>
      </c>
      <c r="B3046" s="68" t="s">
        <v>19</v>
      </c>
      <c r="E3046" s="227">
        <v>324.60000000000002</v>
      </c>
      <c r="F3046" s="9">
        <v>510.6</v>
      </c>
      <c r="G3046" s="9">
        <v>173.4</v>
      </c>
      <c r="H3046" s="9">
        <v>370.29999999999927</v>
      </c>
      <c r="I3046" s="102">
        <v>574.39999999999964</v>
      </c>
      <c r="J3046" s="72">
        <v>264.10000000000218</v>
      </c>
      <c r="K3046" s="9" t="s">
        <v>284</v>
      </c>
      <c r="L3046" s="74"/>
      <c r="M3046" s="72">
        <f t="shared" si="81"/>
        <v>2217.400000000001</v>
      </c>
      <c r="O3046" t="s">
        <v>334</v>
      </c>
      <c r="S3046" s="68"/>
      <c r="T3046" s="68"/>
      <c r="U3046" s="397"/>
      <c r="V3046" s="68"/>
      <c r="W3046" s="68"/>
    </row>
    <row r="3047" spans="1:23" ht="15">
      <c r="A3047" s="28" t="s">
        <v>822</v>
      </c>
      <c r="B3047" s="235" t="s">
        <v>1821</v>
      </c>
      <c r="C3047" s="3"/>
      <c r="D3047" s="3"/>
      <c r="E3047" s="9" t="s">
        <v>284</v>
      </c>
      <c r="F3047" s="9" t="s">
        <v>284</v>
      </c>
      <c r="G3047" s="9" t="s">
        <v>284</v>
      </c>
      <c r="H3047" s="9" t="s">
        <v>284</v>
      </c>
      <c r="I3047" s="72">
        <v>383.70000000000118</v>
      </c>
      <c r="J3047" s="9" t="s">
        <v>284</v>
      </c>
      <c r="K3047" s="9" t="s">
        <v>284</v>
      </c>
      <c r="L3047" s="74"/>
      <c r="M3047" s="72">
        <f t="shared" si="81"/>
        <v>383.70000000000118</v>
      </c>
      <c r="S3047" s="68"/>
      <c r="T3047" s="68"/>
      <c r="U3047" s="396"/>
      <c r="V3047" s="68"/>
      <c r="W3047" s="68"/>
    </row>
    <row r="3048" spans="1:23" ht="15">
      <c r="A3048" s="28" t="s">
        <v>825</v>
      </c>
      <c r="B3048" s="240" t="s">
        <v>1823</v>
      </c>
      <c r="C3048" s="3"/>
      <c r="D3048" s="3"/>
      <c r="E3048" s="9" t="s">
        <v>284</v>
      </c>
      <c r="F3048" s="9" t="s">
        <v>284</v>
      </c>
      <c r="G3048" s="9" t="s">
        <v>284</v>
      </c>
      <c r="H3048" s="9" t="s">
        <v>284</v>
      </c>
      <c r="I3048" s="72">
        <v>257.5</v>
      </c>
      <c r="J3048" s="72">
        <v>144.39999999999964</v>
      </c>
      <c r="K3048" s="9">
        <v>155.69999999999891</v>
      </c>
      <c r="L3048" s="74"/>
      <c r="M3048" s="72">
        <f t="shared" si="81"/>
        <v>557.59999999999854</v>
      </c>
      <c r="S3048" s="294"/>
      <c r="T3048" s="68"/>
      <c r="U3048" s="396"/>
      <c r="V3048" s="68"/>
      <c r="W3048" s="68"/>
    </row>
    <row r="3049" spans="1:23" ht="15">
      <c r="A3049" s="28" t="s">
        <v>827</v>
      </c>
      <c r="B3049" s="68" t="s">
        <v>871</v>
      </c>
      <c r="E3049" s="9" t="s">
        <v>284</v>
      </c>
      <c r="F3049" s="9" t="s">
        <v>284</v>
      </c>
      <c r="G3049" s="9" t="s">
        <v>284</v>
      </c>
      <c r="H3049" s="9">
        <v>307.5</v>
      </c>
      <c r="I3049" s="72">
        <v>435.59999999999854</v>
      </c>
      <c r="J3049" s="72">
        <v>38.69999999999709</v>
      </c>
      <c r="K3049" s="9">
        <v>437.89999999999782</v>
      </c>
      <c r="L3049" s="74"/>
      <c r="M3049" s="72">
        <f t="shared" si="81"/>
        <v>1219.6999999999935</v>
      </c>
      <c r="S3049" s="294"/>
      <c r="T3049" s="68"/>
      <c r="U3049" s="397"/>
      <c r="V3049" s="68"/>
      <c r="W3049" s="68"/>
    </row>
    <row r="3050" spans="1:23" ht="15">
      <c r="A3050" s="28" t="s">
        <v>832</v>
      </c>
      <c r="B3050" s="294" t="s">
        <v>2255</v>
      </c>
      <c r="C3050" s="3"/>
      <c r="D3050" s="3"/>
      <c r="E3050" s="9" t="s">
        <v>284</v>
      </c>
      <c r="F3050" s="9" t="s">
        <v>284</v>
      </c>
      <c r="G3050" s="9" t="s">
        <v>284</v>
      </c>
      <c r="H3050" s="9" t="s">
        <v>284</v>
      </c>
      <c r="I3050" s="9" t="s">
        <v>284</v>
      </c>
      <c r="J3050" s="9" t="s">
        <v>284</v>
      </c>
      <c r="K3050" s="9">
        <v>316.00000000000364</v>
      </c>
      <c r="L3050" s="74"/>
      <c r="M3050" s="72">
        <f t="shared" si="81"/>
        <v>316.00000000000364</v>
      </c>
      <c r="S3050" s="235"/>
      <c r="T3050" s="68"/>
      <c r="U3050" s="396"/>
      <c r="V3050" s="68"/>
      <c r="W3050" s="68"/>
    </row>
    <row r="3051" spans="1:23" ht="15">
      <c r="A3051" s="28" t="s">
        <v>836</v>
      </c>
      <c r="B3051" s="68" t="s">
        <v>867</v>
      </c>
      <c r="E3051" s="9" t="s">
        <v>284</v>
      </c>
      <c r="F3051" s="9" t="s">
        <v>284</v>
      </c>
      <c r="G3051" s="9" t="s">
        <v>284</v>
      </c>
      <c r="H3051" s="9">
        <v>197.59999999999854</v>
      </c>
      <c r="I3051" s="139">
        <v>625.59999999999991</v>
      </c>
      <c r="J3051" s="102">
        <v>523.90000000000146</v>
      </c>
      <c r="K3051" s="9">
        <v>134.19999999999891</v>
      </c>
      <c r="L3051" s="74"/>
      <c r="M3051" s="72">
        <f t="shared" si="81"/>
        <v>1481.2999999999988</v>
      </c>
      <c r="O3051" t="s">
        <v>302</v>
      </c>
      <c r="S3051" s="235"/>
      <c r="T3051" s="68"/>
      <c r="U3051" s="396"/>
      <c r="V3051" s="68"/>
      <c r="W3051" s="68"/>
    </row>
    <row r="3052" spans="1:23" ht="15">
      <c r="A3052" s="28" t="s">
        <v>837</v>
      </c>
      <c r="B3052" s="68" t="s">
        <v>21</v>
      </c>
      <c r="E3052" s="227">
        <v>289.7</v>
      </c>
      <c r="F3052" s="227">
        <v>647.70000000000005</v>
      </c>
      <c r="G3052" s="9">
        <v>367</v>
      </c>
      <c r="H3052" s="9">
        <v>198.50000000000728</v>
      </c>
      <c r="I3052" s="72">
        <v>405.69999999999709</v>
      </c>
      <c r="J3052" s="72">
        <v>263.49999999999636</v>
      </c>
      <c r="K3052" s="9">
        <v>420.40000000000146</v>
      </c>
      <c r="L3052" s="74"/>
      <c r="M3052" s="72">
        <f t="shared" si="81"/>
        <v>2592.5000000000023</v>
      </c>
      <c r="O3052" t="s">
        <v>323</v>
      </c>
      <c r="S3052" s="235"/>
      <c r="T3052" s="68"/>
      <c r="U3052" s="396"/>
      <c r="V3052" s="68"/>
      <c r="W3052" s="68"/>
    </row>
    <row r="3053" spans="1:23" ht="15">
      <c r="A3053" s="28" t="s">
        <v>838</v>
      </c>
      <c r="B3053" s="68" t="s">
        <v>141</v>
      </c>
      <c r="E3053" s="9" t="s">
        <v>284</v>
      </c>
      <c r="F3053" s="9">
        <v>387.8</v>
      </c>
      <c r="G3053" s="9">
        <v>318.10000000000002</v>
      </c>
      <c r="H3053" s="222">
        <v>477.50000000000364</v>
      </c>
      <c r="I3053" s="72">
        <v>398.49999999999955</v>
      </c>
      <c r="J3053" s="72">
        <v>96.499999999996362</v>
      </c>
      <c r="K3053" s="9">
        <v>207.39999999999782</v>
      </c>
      <c r="L3053" s="74"/>
      <c r="M3053" s="72">
        <f t="shared" si="81"/>
        <v>1885.7999999999975</v>
      </c>
      <c r="O3053" t="s">
        <v>306</v>
      </c>
      <c r="S3053" s="294"/>
      <c r="T3053" s="68"/>
      <c r="U3053" s="397"/>
      <c r="V3053" s="68"/>
      <c r="W3053" s="68"/>
    </row>
    <row r="3054" spans="1:23" ht="15">
      <c r="A3054" s="28" t="s">
        <v>844</v>
      </c>
      <c r="B3054" s="294" t="s">
        <v>2256</v>
      </c>
      <c r="C3054" s="3"/>
      <c r="D3054" s="3"/>
      <c r="E3054" s="9" t="s">
        <v>284</v>
      </c>
      <c r="F3054" s="9" t="s">
        <v>284</v>
      </c>
      <c r="G3054" s="9" t="s">
        <v>284</v>
      </c>
      <c r="H3054" s="9" t="s">
        <v>284</v>
      </c>
      <c r="I3054" s="9" t="s">
        <v>284</v>
      </c>
      <c r="J3054" s="9" t="s">
        <v>284</v>
      </c>
      <c r="K3054" s="9">
        <v>82.599999999998545</v>
      </c>
      <c r="L3054" s="74"/>
      <c r="M3054" s="72">
        <f t="shared" si="81"/>
        <v>82.599999999998545</v>
      </c>
      <c r="S3054" s="68"/>
      <c r="T3054" s="68"/>
      <c r="U3054" s="396"/>
      <c r="V3054" s="68"/>
      <c r="W3054" s="68"/>
    </row>
    <row r="3055" spans="1:23" ht="15">
      <c r="A3055" s="28" t="s">
        <v>852</v>
      </c>
      <c r="B3055" s="240" t="s">
        <v>1826</v>
      </c>
      <c r="C3055" s="3"/>
      <c r="D3055" s="3"/>
      <c r="E3055" s="9" t="s">
        <v>284</v>
      </c>
      <c r="F3055" s="9" t="s">
        <v>284</v>
      </c>
      <c r="G3055" s="9" t="s">
        <v>284</v>
      </c>
      <c r="H3055" s="9" t="s">
        <v>284</v>
      </c>
      <c r="I3055" s="72">
        <v>104.29999999999973</v>
      </c>
      <c r="J3055" s="72">
        <v>276.30000000000291</v>
      </c>
      <c r="K3055" s="9" t="s">
        <v>284</v>
      </c>
      <c r="L3055" s="74"/>
      <c r="M3055" s="72">
        <f t="shared" si="81"/>
        <v>380.60000000000264</v>
      </c>
      <c r="S3055" s="294"/>
      <c r="T3055" s="68"/>
      <c r="U3055" s="396"/>
      <c r="V3055" s="68"/>
      <c r="W3055" s="68"/>
    </row>
    <row r="3056" spans="1:23" ht="15">
      <c r="A3056" s="28" t="s">
        <v>856</v>
      </c>
      <c r="B3056" s="294" t="s">
        <v>2257</v>
      </c>
      <c r="C3056" s="3"/>
      <c r="D3056" s="3"/>
      <c r="E3056" s="9" t="s">
        <v>284</v>
      </c>
      <c r="F3056" s="9" t="s">
        <v>284</v>
      </c>
      <c r="G3056" s="9" t="s">
        <v>284</v>
      </c>
      <c r="H3056" s="9" t="s">
        <v>284</v>
      </c>
      <c r="I3056" s="9" t="s">
        <v>284</v>
      </c>
      <c r="J3056" s="9" t="s">
        <v>284</v>
      </c>
      <c r="K3056" s="9">
        <v>401.09999999999491</v>
      </c>
      <c r="L3056" s="74"/>
      <c r="M3056" s="72">
        <f t="shared" si="81"/>
        <v>401.09999999999491</v>
      </c>
      <c r="S3056" s="68"/>
      <c r="T3056" s="68"/>
      <c r="U3056" s="397"/>
      <c r="V3056" s="68"/>
      <c r="W3056" s="68"/>
    </row>
    <row r="3057" spans="1:23" ht="15">
      <c r="A3057" s="28" t="s">
        <v>857</v>
      </c>
      <c r="B3057" s="240" t="s">
        <v>1825</v>
      </c>
      <c r="C3057" s="3"/>
      <c r="D3057" s="3"/>
      <c r="E3057" s="9" t="s">
        <v>284</v>
      </c>
      <c r="F3057" s="9" t="s">
        <v>284</v>
      </c>
      <c r="G3057" s="9" t="s">
        <v>284</v>
      </c>
      <c r="H3057" s="9" t="s">
        <v>284</v>
      </c>
      <c r="I3057" s="72">
        <v>323.20000000000073</v>
      </c>
      <c r="J3057" s="72">
        <v>324.20000000000255</v>
      </c>
      <c r="K3057" s="227">
        <v>511.00000000000364</v>
      </c>
      <c r="L3057" s="74"/>
      <c r="M3057" s="72">
        <f t="shared" si="81"/>
        <v>1158.4000000000069</v>
      </c>
      <c r="O3057" t="s">
        <v>299</v>
      </c>
      <c r="S3057" s="68"/>
      <c r="T3057" s="68"/>
      <c r="U3057" s="396"/>
      <c r="V3057" s="68"/>
      <c r="W3057" s="68"/>
    </row>
    <row r="3058" spans="1:23" ht="15">
      <c r="A3058" s="28" t="s">
        <v>858</v>
      </c>
      <c r="B3058" s="68" t="s">
        <v>833</v>
      </c>
      <c r="E3058" s="9" t="s">
        <v>284</v>
      </c>
      <c r="F3058" s="9" t="s">
        <v>284</v>
      </c>
      <c r="G3058" s="9" t="s">
        <v>284</v>
      </c>
      <c r="H3058" s="227">
        <v>404.00000000000728</v>
      </c>
      <c r="I3058" s="72">
        <v>369</v>
      </c>
      <c r="J3058" s="72">
        <v>90.400000000012369</v>
      </c>
      <c r="K3058" s="9">
        <v>354.30000000000655</v>
      </c>
      <c r="L3058" s="74"/>
      <c r="M3058" s="72">
        <f t="shared" si="81"/>
        <v>1217.7000000000262</v>
      </c>
      <c r="O3058" t="s">
        <v>298</v>
      </c>
      <c r="S3058" s="68"/>
      <c r="T3058" s="68"/>
      <c r="U3058" s="396"/>
      <c r="V3058" s="68"/>
      <c r="W3058" s="68"/>
    </row>
    <row r="3059" spans="1:23" ht="15">
      <c r="A3059" s="28" t="s">
        <v>864</v>
      </c>
      <c r="B3059" s="68" t="s">
        <v>834</v>
      </c>
      <c r="E3059" s="9" t="s">
        <v>284</v>
      </c>
      <c r="F3059" s="9" t="s">
        <v>284</v>
      </c>
      <c r="G3059" s="9" t="s">
        <v>284</v>
      </c>
      <c r="H3059" s="227">
        <v>393.89999999999782</v>
      </c>
      <c r="I3059" s="72">
        <v>269.80000000000064</v>
      </c>
      <c r="J3059" s="72">
        <v>223.00000000000728</v>
      </c>
      <c r="K3059" s="9">
        <v>303.90000000000873</v>
      </c>
      <c r="L3059" s="74"/>
      <c r="M3059" s="72">
        <f t="shared" si="81"/>
        <v>1190.6000000000145</v>
      </c>
      <c r="O3059" t="s">
        <v>294</v>
      </c>
      <c r="S3059" s="28"/>
      <c r="T3059" s="68"/>
      <c r="U3059" s="396"/>
      <c r="V3059" s="68"/>
      <c r="W3059" s="68"/>
    </row>
    <row r="3060" spans="1:23" ht="15">
      <c r="A3060" s="28" t="s">
        <v>865</v>
      </c>
      <c r="B3060" s="68" t="s">
        <v>23</v>
      </c>
      <c r="E3060" s="9">
        <v>90.6</v>
      </c>
      <c r="F3060" s="227">
        <v>803.8</v>
      </c>
      <c r="G3060" s="227">
        <v>399.95</v>
      </c>
      <c r="H3060" s="9">
        <v>145.70000000000437</v>
      </c>
      <c r="I3060" s="72">
        <v>276.00000000000091</v>
      </c>
      <c r="J3060" s="137">
        <v>559.39999999999782</v>
      </c>
      <c r="K3060" s="9">
        <v>17.899999999997817</v>
      </c>
      <c r="L3060" s="74"/>
      <c r="M3060" s="72">
        <f t="shared" si="81"/>
        <v>2293.3500000000008</v>
      </c>
      <c r="O3060" t="s">
        <v>374</v>
      </c>
      <c r="R3060" s="21" t="s">
        <v>2014</v>
      </c>
      <c r="S3060" s="68"/>
      <c r="T3060" s="68"/>
      <c r="U3060" s="396"/>
      <c r="V3060" s="68"/>
      <c r="W3060" s="68"/>
    </row>
    <row r="3061" spans="1:23" ht="15">
      <c r="A3061" s="28" t="s">
        <v>866</v>
      </c>
      <c r="B3061" s="68" t="s">
        <v>25</v>
      </c>
      <c r="E3061" s="9">
        <v>235.4</v>
      </c>
      <c r="F3061" s="222">
        <v>847.5</v>
      </c>
      <c r="G3061" s="227">
        <v>544.9</v>
      </c>
      <c r="H3061" s="227">
        <v>402.10000000000218</v>
      </c>
      <c r="I3061" s="72">
        <v>387.29999999999927</v>
      </c>
      <c r="J3061" s="72">
        <v>261.19999999999709</v>
      </c>
      <c r="K3061" s="9">
        <v>476.49999999999636</v>
      </c>
      <c r="L3061" s="74"/>
      <c r="M3061" s="72">
        <f t="shared" si="81"/>
        <v>3154.8999999999951</v>
      </c>
      <c r="O3061" t="s">
        <v>1409</v>
      </c>
      <c r="S3061" s="235"/>
      <c r="T3061" s="68"/>
      <c r="U3061" s="396"/>
      <c r="V3061" s="68"/>
      <c r="W3061" s="68"/>
    </row>
    <row r="3062" spans="1:23" ht="15">
      <c r="A3062" s="28" t="s">
        <v>868</v>
      </c>
      <c r="B3062" s="68" t="s">
        <v>855</v>
      </c>
      <c r="E3062" s="9" t="s">
        <v>284</v>
      </c>
      <c r="F3062" s="9" t="s">
        <v>284</v>
      </c>
      <c r="G3062" s="9" t="s">
        <v>284</v>
      </c>
      <c r="H3062" s="9">
        <v>72.299999999997453</v>
      </c>
      <c r="I3062" s="9" t="s">
        <v>284</v>
      </c>
      <c r="J3062" s="9" t="s">
        <v>284</v>
      </c>
      <c r="K3062" s="9" t="s">
        <v>284</v>
      </c>
      <c r="L3062" s="74"/>
      <c r="M3062" s="72">
        <f t="shared" si="81"/>
        <v>72.299999999997453</v>
      </c>
      <c r="S3062" s="68"/>
      <c r="T3062" s="68"/>
      <c r="U3062" s="396"/>
      <c r="V3062" s="68"/>
      <c r="W3062" s="68"/>
    </row>
    <row r="3063" spans="1:23" ht="15">
      <c r="A3063" s="28" t="s">
        <v>869</v>
      </c>
      <c r="B3063" s="240" t="s">
        <v>1835</v>
      </c>
      <c r="C3063" s="3"/>
      <c r="D3063" s="3"/>
      <c r="E3063" s="9" t="s">
        <v>284</v>
      </c>
      <c r="F3063" s="9" t="s">
        <v>284</v>
      </c>
      <c r="G3063" s="9" t="s">
        <v>284</v>
      </c>
      <c r="H3063" s="9" t="s">
        <v>284</v>
      </c>
      <c r="I3063" s="72">
        <v>358.19999999999982</v>
      </c>
      <c r="J3063" s="72">
        <v>5.2000000000007276</v>
      </c>
      <c r="K3063" s="9">
        <v>161.10000000000218</v>
      </c>
      <c r="L3063" s="74"/>
      <c r="M3063" s="72">
        <f t="shared" si="81"/>
        <v>524.50000000000273</v>
      </c>
      <c r="S3063" s="294"/>
      <c r="T3063" s="68"/>
      <c r="U3063" s="397"/>
      <c r="V3063" s="68"/>
      <c r="W3063" s="68"/>
    </row>
    <row r="3064" spans="1:23" ht="15">
      <c r="A3064" s="28" t="s">
        <v>870</v>
      </c>
      <c r="B3064" s="240" t="s">
        <v>1842</v>
      </c>
      <c r="C3064" s="3"/>
      <c r="D3064" s="3"/>
      <c r="E3064" s="9" t="s">
        <v>284</v>
      </c>
      <c r="F3064" s="9" t="s">
        <v>284</v>
      </c>
      <c r="G3064" s="9" t="s">
        <v>284</v>
      </c>
      <c r="H3064" s="9" t="s">
        <v>284</v>
      </c>
      <c r="I3064" s="102">
        <v>554.5</v>
      </c>
      <c r="J3064" s="72">
        <v>377.29999999999563</v>
      </c>
      <c r="K3064" s="227">
        <v>550.10000000000582</v>
      </c>
      <c r="L3064" s="74"/>
      <c r="M3064" s="72">
        <f t="shared" si="81"/>
        <v>1481.9000000000015</v>
      </c>
      <c r="O3064" t="s">
        <v>334</v>
      </c>
      <c r="S3064" s="68"/>
      <c r="T3064" s="68"/>
      <c r="U3064" s="396"/>
      <c r="V3064" s="68"/>
      <c r="W3064" s="68"/>
    </row>
    <row r="3065" spans="1:23" ht="15">
      <c r="A3065" s="28" t="s">
        <v>873</v>
      </c>
      <c r="B3065" s="240" t="s">
        <v>1832</v>
      </c>
      <c r="C3065" s="3"/>
      <c r="D3065" s="3"/>
      <c r="E3065" s="9" t="s">
        <v>284</v>
      </c>
      <c r="F3065" s="9" t="s">
        <v>284</v>
      </c>
      <c r="G3065" s="9" t="s">
        <v>284</v>
      </c>
      <c r="H3065" s="9" t="s">
        <v>284</v>
      </c>
      <c r="I3065" s="72">
        <v>379.59999999999945</v>
      </c>
      <c r="J3065" s="9" t="s">
        <v>284</v>
      </c>
      <c r="K3065" s="9" t="s">
        <v>284</v>
      </c>
      <c r="L3065" s="74"/>
      <c r="M3065" s="72">
        <f t="shared" si="81"/>
        <v>379.59999999999945</v>
      </c>
      <c r="S3065" s="68"/>
      <c r="T3065" s="68"/>
      <c r="U3065" s="397"/>
      <c r="V3065" s="68"/>
      <c r="W3065" s="68"/>
    </row>
    <row r="3066" spans="1:23" ht="15">
      <c r="A3066" s="28" t="s">
        <v>999</v>
      </c>
      <c r="B3066" s="240" t="s">
        <v>1837</v>
      </c>
      <c r="C3066" s="3"/>
      <c r="D3066" s="3"/>
      <c r="E3066" s="9" t="s">
        <v>284</v>
      </c>
      <c r="F3066" s="9" t="s">
        <v>284</v>
      </c>
      <c r="G3066" s="9" t="s">
        <v>284</v>
      </c>
      <c r="H3066" s="9" t="s">
        <v>284</v>
      </c>
      <c r="I3066" s="72">
        <v>423.50000000000182</v>
      </c>
      <c r="J3066" s="102">
        <v>520.60000000000582</v>
      </c>
      <c r="K3066" s="9">
        <v>395.69999999999345</v>
      </c>
      <c r="L3066" s="74"/>
      <c r="M3066" s="72">
        <f t="shared" si="81"/>
        <v>1339.8000000000011</v>
      </c>
      <c r="O3066" t="s">
        <v>290</v>
      </c>
      <c r="S3066" s="294"/>
      <c r="T3066" s="68"/>
      <c r="U3066" s="397"/>
      <c r="V3066" s="68"/>
      <c r="W3066" s="68"/>
    </row>
    <row r="3067" spans="1:23" ht="15">
      <c r="A3067" s="28" t="s">
        <v>1000</v>
      </c>
      <c r="B3067" s="294" t="s">
        <v>2258</v>
      </c>
      <c r="C3067" s="3"/>
      <c r="D3067" s="3"/>
      <c r="E3067" s="9" t="s">
        <v>284</v>
      </c>
      <c r="F3067" s="9" t="s">
        <v>284</v>
      </c>
      <c r="G3067" s="9" t="s">
        <v>284</v>
      </c>
      <c r="H3067" s="9" t="s">
        <v>284</v>
      </c>
      <c r="I3067" s="9" t="s">
        <v>284</v>
      </c>
      <c r="J3067" s="9" t="s">
        <v>284</v>
      </c>
      <c r="K3067" s="9">
        <v>12.499999999992724</v>
      </c>
      <c r="L3067" s="74"/>
      <c r="M3067" s="72">
        <f t="shared" si="81"/>
        <v>12.499999999992724</v>
      </c>
      <c r="S3067" s="294"/>
      <c r="T3067" s="68"/>
      <c r="U3067" s="396"/>
      <c r="V3067" s="68"/>
      <c r="W3067" s="68"/>
    </row>
    <row r="3068" spans="1:23" ht="15">
      <c r="A3068" s="28" t="s">
        <v>1001</v>
      </c>
      <c r="B3068" s="240" t="s">
        <v>1831</v>
      </c>
      <c r="C3068" s="3"/>
      <c r="D3068" s="3"/>
      <c r="E3068" s="9" t="s">
        <v>284</v>
      </c>
      <c r="F3068" s="9" t="s">
        <v>284</v>
      </c>
      <c r="G3068" s="9" t="s">
        <v>284</v>
      </c>
      <c r="H3068" s="9" t="s">
        <v>284</v>
      </c>
      <c r="I3068" s="72">
        <v>280.09999999999991</v>
      </c>
      <c r="J3068" s="9" t="s">
        <v>284</v>
      </c>
      <c r="K3068" s="9" t="s">
        <v>284</v>
      </c>
      <c r="L3068" s="74"/>
      <c r="M3068" s="72">
        <f t="shared" si="81"/>
        <v>280.09999999999991</v>
      </c>
      <c r="S3068" s="68"/>
      <c r="T3068" s="68"/>
      <c r="U3068" s="397"/>
      <c r="V3068" s="68"/>
      <c r="W3068" s="68"/>
    </row>
    <row r="3069" spans="1:23" ht="15">
      <c r="A3069" s="28" t="s">
        <v>1002</v>
      </c>
      <c r="B3069" s="68" t="s">
        <v>817</v>
      </c>
      <c r="E3069" s="9" t="s">
        <v>284</v>
      </c>
      <c r="F3069" s="9" t="s">
        <v>284</v>
      </c>
      <c r="G3069" s="9" t="s">
        <v>284</v>
      </c>
      <c r="H3069" s="9">
        <v>252.89999999999782</v>
      </c>
      <c r="I3069" s="72">
        <v>402.29999999999927</v>
      </c>
      <c r="J3069" s="72">
        <v>331.40000000000509</v>
      </c>
      <c r="K3069" s="9">
        <v>423.70000000000437</v>
      </c>
      <c r="L3069" s="74"/>
      <c r="M3069" s="72">
        <f t="shared" si="81"/>
        <v>1410.3000000000065</v>
      </c>
      <c r="S3069" s="294"/>
      <c r="T3069" s="68"/>
      <c r="U3069" s="397"/>
      <c r="V3069" s="68"/>
      <c r="W3069" s="68"/>
    </row>
    <row r="3070" spans="1:23" ht="15">
      <c r="A3070" s="28" t="s">
        <v>1003</v>
      </c>
      <c r="B3070" s="68" t="s">
        <v>27</v>
      </c>
      <c r="E3070" s="222">
        <v>414.2</v>
      </c>
      <c r="F3070" s="9">
        <v>523.1</v>
      </c>
      <c r="G3070" s="9">
        <v>217.2</v>
      </c>
      <c r="H3070" s="9">
        <v>213.29999999999563</v>
      </c>
      <c r="I3070" s="72">
        <v>358.09999999999854</v>
      </c>
      <c r="J3070" s="72">
        <v>92.899999999997817</v>
      </c>
      <c r="K3070" s="9">
        <v>186.79999999999745</v>
      </c>
      <c r="L3070" s="74"/>
      <c r="M3070" s="72">
        <f t="shared" si="81"/>
        <v>2005.5999999999894</v>
      </c>
      <c r="O3070" t="s">
        <v>306</v>
      </c>
      <c r="S3070" s="294"/>
      <c r="T3070" s="68"/>
      <c r="U3070" s="396"/>
      <c r="V3070" s="68"/>
      <c r="W3070" s="68"/>
    </row>
    <row r="3071" spans="1:23" ht="15">
      <c r="A3071" s="28" t="s">
        <v>1004</v>
      </c>
      <c r="B3071" s="68" t="s">
        <v>849</v>
      </c>
      <c r="E3071" s="9" t="s">
        <v>284</v>
      </c>
      <c r="F3071" s="9" t="s">
        <v>284</v>
      </c>
      <c r="G3071" s="9" t="s">
        <v>284</v>
      </c>
      <c r="H3071" s="224">
        <v>530.00000000000364</v>
      </c>
      <c r="I3071" s="72">
        <v>508.10000000000309</v>
      </c>
      <c r="J3071" s="72">
        <v>302.40000000000146</v>
      </c>
      <c r="K3071" s="9">
        <v>482.70000000000073</v>
      </c>
      <c r="L3071" s="74"/>
      <c r="M3071" s="72">
        <f t="shared" ref="M3071:M3106" si="82">SUM(E3071:K3071)</f>
        <v>1823.2000000000089</v>
      </c>
      <c r="O3071" t="s">
        <v>287</v>
      </c>
      <c r="R3071" t="s">
        <v>2014</v>
      </c>
      <c r="S3071" s="294"/>
      <c r="T3071" s="68"/>
      <c r="U3071" s="396"/>
      <c r="V3071" s="68"/>
      <c r="W3071" s="68"/>
    </row>
    <row r="3072" spans="1:23" ht="15">
      <c r="A3072" s="28" t="s">
        <v>1005</v>
      </c>
      <c r="B3072" s="68" t="s">
        <v>154</v>
      </c>
      <c r="E3072" s="9" t="s">
        <v>284</v>
      </c>
      <c r="F3072" s="9" t="s">
        <v>284</v>
      </c>
      <c r="G3072" s="224">
        <v>869.4</v>
      </c>
      <c r="H3072" s="9">
        <v>275.19999999999709</v>
      </c>
      <c r="I3072" s="72">
        <v>487.69999999999891</v>
      </c>
      <c r="J3072" s="72">
        <v>150.40000000000146</v>
      </c>
      <c r="K3072" s="9">
        <v>409.90000000000146</v>
      </c>
      <c r="L3072" s="74"/>
      <c r="M3072" s="72">
        <f t="shared" si="82"/>
        <v>2192.599999999999</v>
      </c>
      <c r="O3072" t="s">
        <v>287</v>
      </c>
      <c r="R3072" t="s">
        <v>2014</v>
      </c>
      <c r="S3072" s="68"/>
      <c r="T3072" s="68"/>
      <c r="U3072" s="396"/>
      <c r="V3072" s="68"/>
      <c r="W3072" s="68"/>
    </row>
    <row r="3073" spans="1:23" ht="15">
      <c r="A3073" s="28" t="s">
        <v>1006</v>
      </c>
      <c r="B3073" s="68" t="s">
        <v>835</v>
      </c>
      <c r="E3073" s="9" t="s">
        <v>284</v>
      </c>
      <c r="F3073" s="9" t="s">
        <v>284</v>
      </c>
      <c r="G3073" s="9" t="s">
        <v>284</v>
      </c>
      <c r="H3073" s="9">
        <v>262.39999999999782</v>
      </c>
      <c r="I3073" s="72">
        <v>316.40000000000009</v>
      </c>
      <c r="J3073" s="72">
        <v>96</v>
      </c>
      <c r="K3073" s="9">
        <v>303.90000000000146</v>
      </c>
      <c r="L3073" s="74"/>
      <c r="M3073" s="72">
        <f t="shared" si="82"/>
        <v>978.69999999999936</v>
      </c>
      <c r="S3073" s="68"/>
      <c r="T3073" s="68"/>
      <c r="U3073" s="396"/>
      <c r="V3073" s="68"/>
      <c r="W3073" s="68"/>
    </row>
    <row r="3074" spans="1:23" ht="15">
      <c r="A3074" s="28" t="s">
        <v>1007</v>
      </c>
      <c r="B3074" s="68" t="s">
        <v>29</v>
      </c>
      <c r="E3074" s="9">
        <v>56.2</v>
      </c>
      <c r="F3074" s="9">
        <v>492.5</v>
      </c>
      <c r="G3074" s="222">
        <v>576.5</v>
      </c>
      <c r="H3074" s="9" t="s">
        <v>284</v>
      </c>
      <c r="I3074" s="9" t="s">
        <v>284</v>
      </c>
      <c r="J3074" s="72">
        <v>175.39999999999964</v>
      </c>
      <c r="K3074" s="9" t="s">
        <v>284</v>
      </c>
      <c r="L3074" s="74"/>
      <c r="M3074" s="72">
        <f t="shared" si="82"/>
        <v>1300.5999999999997</v>
      </c>
      <c r="O3074" t="s">
        <v>306</v>
      </c>
      <c r="S3074" s="68"/>
      <c r="T3074" s="68"/>
      <c r="U3074" s="397"/>
      <c r="V3074" s="68"/>
      <c r="W3074" s="68"/>
    </row>
    <row r="3075" spans="1:23" ht="15">
      <c r="A3075" s="28" t="s">
        <v>1008</v>
      </c>
      <c r="B3075" s="68" t="s">
        <v>142</v>
      </c>
      <c r="E3075" s="9" t="s">
        <v>284</v>
      </c>
      <c r="F3075" s="9">
        <v>557.20000000000005</v>
      </c>
      <c r="G3075" s="9">
        <v>195.8</v>
      </c>
      <c r="H3075" s="9">
        <v>237.09999999999491</v>
      </c>
      <c r="I3075" s="72">
        <v>525.30000000000064</v>
      </c>
      <c r="J3075" s="72">
        <v>111.29999999999927</v>
      </c>
      <c r="K3075" s="9">
        <v>323.20000000000073</v>
      </c>
      <c r="L3075" s="74"/>
      <c r="M3075" s="72">
        <f t="shared" si="82"/>
        <v>1949.8999999999955</v>
      </c>
      <c r="S3075" s="294"/>
      <c r="T3075" s="68"/>
      <c r="U3075" s="396"/>
      <c r="V3075" s="68"/>
      <c r="W3075" s="68"/>
    </row>
    <row r="3076" spans="1:23" ht="15">
      <c r="A3076" s="28" t="s">
        <v>1009</v>
      </c>
      <c r="B3076" s="68" t="s">
        <v>809</v>
      </c>
      <c r="E3076" s="9" t="s">
        <v>284</v>
      </c>
      <c r="F3076" s="9" t="s">
        <v>284</v>
      </c>
      <c r="G3076" s="9" t="s">
        <v>284</v>
      </c>
      <c r="H3076" s="9">
        <v>60.19999999999709</v>
      </c>
      <c r="I3076" s="72">
        <v>362.49999999999909</v>
      </c>
      <c r="J3076" s="72">
        <v>233.79999999998472</v>
      </c>
      <c r="K3076" s="9">
        <v>157.90000000000327</v>
      </c>
      <c r="L3076" s="74"/>
      <c r="M3076" s="72">
        <f t="shared" si="82"/>
        <v>814.39999999998417</v>
      </c>
      <c r="S3076" s="294"/>
      <c r="T3076" s="68"/>
      <c r="U3076" s="396"/>
      <c r="V3076" s="68"/>
      <c r="W3076" s="68"/>
    </row>
    <row r="3077" spans="1:23" ht="15">
      <c r="A3077" s="28" t="s">
        <v>1010</v>
      </c>
      <c r="B3077" s="240" t="s">
        <v>1841</v>
      </c>
      <c r="C3077" s="3"/>
      <c r="D3077" s="3"/>
      <c r="E3077" s="9" t="s">
        <v>284</v>
      </c>
      <c r="F3077" s="9" t="s">
        <v>284</v>
      </c>
      <c r="G3077" s="9" t="s">
        <v>284</v>
      </c>
      <c r="H3077" s="9" t="s">
        <v>284</v>
      </c>
      <c r="I3077" s="72">
        <v>391.89999999999964</v>
      </c>
      <c r="J3077" s="72">
        <v>332.799999999992</v>
      </c>
      <c r="K3077" s="9">
        <v>345.8999999999869</v>
      </c>
      <c r="L3077" s="74"/>
      <c r="M3077" s="72">
        <f t="shared" si="82"/>
        <v>1070.5999999999785</v>
      </c>
      <c r="S3077" s="28"/>
      <c r="T3077" s="68"/>
      <c r="U3077" s="396"/>
      <c r="V3077" s="68"/>
      <c r="W3077" s="68"/>
    </row>
    <row r="3078" spans="1:23" ht="15">
      <c r="A3078" s="28" t="s">
        <v>1011</v>
      </c>
      <c r="B3078" s="68" t="s">
        <v>850</v>
      </c>
      <c r="E3078" s="9" t="s">
        <v>284</v>
      </c>
      <c r="F3078" s="9" t="s">
        <v>284</v>
      </c>
      <c r="G3078" s="9" t="s">
        <v>284</v>
      </c>
      <c r="H3078" s="9">
        <v>265.09999999999854</v>
      </c>
      <c r="I3078" s="102">
        <v>535.60000000000218</v>
      </c>
      <c r="J3078" s="72">
        <v>332.70000000000073</v>
      </c>
      <c r="K3078" s="9">
        <v>479.70000000000437</v>
      </c>
      <c r="L3078" s="74"/>
      <c r="M3078" s="72">
        <f t="shared" si="82"/>
        <v>1613.1000000000058</v>
      </c>
      <c r="O3078" t="s">
        <v>294</v>
      </c>
      <c r="S3078" s="235"/>
      <c r="T3078" s="68"/>
      <c r="U3078" s="396"/>
      <c r="V3078" s="68"/>
      <c r="W3078" s="68"/>
    </row>
    <row r="3079" spans="1:23" ht="15">
      <c r="A3079" s="28" t="s">
        <v>1012</v>
      </c>
      <c r="B3079" s="294" t="s">
        <v>2281</v>
      </c>
      <c r="C3079" s="3"/>
      <c r="D3079" s="3"/>
      <c r="E3079" s="9" t="s">
        <v>284</v>
      </c>
      <c r="F3079" s="9" t="s">
        <v>284</v>
      </c>
      <c r="G3079" s="9" t="s">
        <v>284</v>
      </c>
      <c r="H3079" s="9" t="s">
        <v>284</v>
      </c>
      <c r="I3079" s="9" t="s">
        <v>284</v>
      </c>
      <c r="J3079" s="9" t="s">
        <v>284</v>
      </c>
      <c r="K3079" s="9">
        <v>247</v>
      </c>
      <c r="L3079" s="74"/>
      <c r="M3079" s="72">
        <f t="shared" si="82"/>
        <v>247</v>
      </c>
      <c r="S3079" s="294"/>
      <c r="T3079" s="68"/>
      <c r="U3079" s="396"/>
      <c r="V3079" s="68"/>
      <c r="W3079" s="68"/>
    </row>
    <row r="3080" spans="1:23" ht="15">
      <c r="A3080" s="28" t="s">
        <v>1013</v>
      </c>
      <c r="B3080" s="68" t="s">
        <v>820</v>
      </c>
      <c r="E3080" s="9" t="s">
        <v>284</v>
      </c>
      <c r="F3080" s="9" t="s">
        <v>284</v>
      </c>
      <c r="G3080" s="9" t="s">
        <v>284</v>
      </c>
      <c r="H3080" s="9">
        <v>307.59999999999491</v>
      </c>
      <c r="I3080" s="72">
        <v>382.900000000001</v>
      </c>
      <c r="J3080" s="72">
        <v>86.200000000000728</v>
      </c>
      <c r="K3080" s="227">
        <v>585.29999999999927</v>
      </c>
      <c r="L3080" s="74"/>
      <c r="M3080" s="72">
        <f t="shared" si="82"/>
        <v>1361.9999999999959</v>
      </c>
      <c r="O3080" t="s">
        <v>289</v>
      </c>
      <c r="S3080" s="294"/>
      <c r="T3080" s="68"/>
      <c r="U3080" s="396"/>
      <c r="V3080" s="68"/>
      <c r="W3080" s="68"/>
    </row>
    <row r="3081" spans="1:23" ht="15">
      <c r="A3081" s="28" t="s">
        <v>1014</v>
      </c>
      <c r="B3081" s="68" t="s">
        <v>819</v>
      </c>
      <c r="E3081" s="9" t="s">
        <v>284</v>
      </c>
      <c r="F3081" s="9" t="s">
        <v>284</v>
      </c>
      <c r="G3081" s="9" t="s">
        <v>284</v>
      </c>
      <c r="H3081" s="9">
        <v>268.39999999999782</v>
      </c>
      <c r="I3081" s="102">
        <v>556.50000000000136</v>
      </c>
      <c r="J3081" s="72">
        <v>267.29999999999927</v>
      </c>
      <c r="K3081" s="9">
        <v>293.30000000000655</v>
      </c>
      <c r="L3081" s="74"/>
      <c r="M3081" s="72">
        <f t="shared" si="82"/>
        <v>1385.500000000005</v>
      </c>
      <c r="O3081" t="s">
        <v>298</v>
      </c>
      <c r="S3081" s="28"/>
      <c r="T3081" s="68"/>
      <c r="U3081" s="396"/>
      <c r="V3081" s="68"/>
      <c r="W3081" s="68"/>
    </row>
    <row r="3082" spans="1:23" ht="15">
      <c r="A3082" s="28" t="s">
        <v>1015</v>
      </c>
      <c r="B3082" s="294" t="s">
        <v>2283</v>
      </c>
      <c r="C3082" s="3"/>
      <c r="D3082" s="3"/>
      <c r="E3082" s="9" t="s">
        <v>284</v>
      </c>
      <c r="F3082" s="9" t="s">
        <v>284</v>
      </c>
      <c r="G3082" s="9" t="s">
        <v>284</v>
      </c>
      <c r="H3082" s="9" t="s">
        <v>284</v>
      </c>
      <c r="I3082" s="9" t="s">
        <v>284</v>
      </c>
      <c r="J3082" s="9" t="s">
        <v>284</v>
      </c>
      <c r="K3082" s="223">
        <v>595.39999999999964</v>
      </c>
      <c r="L3082" s="74"/>
      <c r="M3082" s="72">
        <f t="shared" si="82"/>
        <v>595.39999999999964</v>
      </c>
      <c r="O3082" t="s">
        <v>288</v>
      </c>
      <c r="S3082" s="235"/>
      <c r="T3082" s="68"/>
      <c r="U3082" s="396"/>
      <c r="V3082" s="68"/>
      <c r="W3082" s="68"/>
    </row>
    <row r="3083" spans="1:23" ht="15">
      <c r="A3083" s="28" t="s">
        <v>1016</v>
      </c>
      <c r="B3083" s="240" t="s">
        <v>1829</v>
      </c>
      <c r="C3083" s="3"/>
      <c r="D3083" s="3"/>
      <c r="E3083" s="9" t="s">
        <v>284</v>
      </c>
      <c r="F3083" s="9" t="s">
        <v>284</v>
      </c>
      <c r="G3083" s="9" t="s">
        <v>284</v>
      </c>
      <c r="H3083" s="9" t="s">
        <v>284</v>
      </c>
      <c r="I3083" s="72">
        <v>68.400000000000091</v>
      </c>
      <c r="J3083" s="9" t="s">
        <v>284</v>
      </c>
      <c r="K3083" s="9" t="s">
        <v>284</v>
      </c>
      <c r="L3083" s="74"/>
      <c r="M3083" s="72">
        <f t="shared" si="82"/>
        <v>68.400000000000091</v>
      </c>
      <c r="S3083" s="68"/>
      <c r="T3083" s="68"/>
      <c r="U3083" s="396"/>
      <c r="V3083" s="68"/>
      <c r="W3083" s="68"/>
    </row>
    <row r="3084" spans="1:23" ht="15">
      <c r="A3084" s="28" t="s">
        <v>1017</v>
      </c>
      <c r="B3084" s="68" t="s">
        <v>158</v>
      </c>
      <c r="E3084" s="9" t="s">
        <v>284</v>
      </c>
      <c r="F3084" s="9" t="s">
        <v>284</v>
      </c>
      <c r="G3084" s="9">
        <v>226.4</v>
      </c>
      <c r="H3084" s="9">
        <v>121.19999999999891</v>
      </c>
      <c r="I3084" s="72">
        <v>93.700000000000273</v>
      </c>
      <c r="J3084" s="9" t="s">
        <v>284</v>
      </c>
      <c r="K3084" s="9" t="s">
        <v>284</v>
      </c>
      <c r="L3084" s="74"/>
      <c r="M3084" s="72">
        <f t="shared" si="82"/>
        <v>441.29999999999916</v>
      </c>
      <c r="S3084" s="68"/>
      <c r="T3084" s="68"/>
      <c r="U3084" s="396"/>
      <c r="V3084" s="68"/>
      <c r="W3084" s="68"/>
    </row>
    <row r="3085" spans="1:23" ht="15">
      <c r="A3085" s="28" t="s">
        <v>1018</v>
      </c>
      <c r="B3085" s="294" t="s">
        <v>2543</v>
      </c>
      <c r="C3085" s="3"/>
      <c r="D3085" s="3"/>
      <c r="E3085" s="9" t="s">
        <v>284</v>
      </c>
      <c r="F3085" s="9" t="s">
        <v>284</v>
      </c>
      <c r="G3085" s="9" t="s">
        <v>284</v>
      </c>
      <c r="H3085" s="9" t="s">
        <v>284</v>
      </c>
      <c r="I3085" s="9" t="s">
        <v>284</v>
      </c>
      <c r="J3085" s="9" t="s">
        <v>284</v>
      </c>
      <c r="K3085" s="227">
        <v>525.20000000000437</v>
      </c>
      <c r="L3085" s="74"/>
      <c r="M3085" s="72">
        <f t="shared" si="82"/>
        <v>525.20000000000437</v>
      </c>
      <c r="O3085" t="s">
        <v>294</v>
      </c>
      <c r="S3085" s="294"/>
      <c r="T3085" s="68"/>
      <c r="U3085" s="396"/>
      <c r="V3085" s="68"/>
      <c r="W3085" s="68"/>
    </row>
    <row r="3086" spans="1:23" ht="15">
      <c r="A3086" s="28" t="s">
        <v>1019</v>
      </c>
      <c r="B3086" s="28" t="s">
        <v>804</v>
      </c>
      <c r="E3086" s="9" t="s">
        <v>284</v>
      </c>
      <c r="F3086" s="9" t="s">
        <v>284</v>
      </c>
      <c r="G3086" s="9" t="s">
        <v>284</v>
      </c>
      <c r="H3086" s="227">
        <v>427.10000000000218</v>
      </c>
      <c r="I3086" s="72">
        <v>322.70000000000073</v>
      </c>
      <c r="J3086" s="72">
        <v>249.69999999999709</v>
      </c>
      <c r="K3086" s="9">
        <v>218.09999999999491</v>
      </c>
      <c r="L3086" s="74"/>
      <c r="M3086" s="72">
        <f t="shared" si="82"/>
        <v>1217.5999999999949</v>
      </c>
      <c r="O3086" t="s">
        <v>290</v>
      </c>
      <c r="S3086" s="124"/>
      <c r="T3086" s="125"/>
      <c r="U3086" s="125"/>
      <c r="V3086" s="420"/>
      <c r="W3086" s="72"/>
    </row>
    <row r="3087" spans="1:23" ht="15">
      <c r="A3087" s="28" t="s">
        <v>1020</v>
      </c>
      <c r="B3087" s="294" t="s">
        <v>2259</v>
      </c>
      <c r="C3087" s="3"/>
      <c r="D3087" s="3"/>
      <c r="E3087" s="9" t="s">
        <v>284</v>
      </c>
      <c r="F3087" s="9" t="s">
        <v>284</v>
      </c>
      <c r="G3087" s="9" t="s">
        <v>284</v>
      </c>
      <c r="H3087" s="9" t="s">
        <v>284</v>
      </c>
      <c r="I3087" s="9" t="s">
        <v>284</v>
      </c>
      <c r="J3087" s="9" t="s">
        <v>284</v>
      </c>
      <c r="K3087" s="9">
        <v>316.10000000000582</v>
      </c>
      <c r="L3087" s="74"/>
      <c r="M3087" s="72">
        <f t="shared" si="82"/>
        <v>316.10000000000582</v>
      </c>
      <c r="S3087" s="124"/>
      <c r="T3087" s="125"/>
      <c r="U3087" s="125"/>
      <c r="V3087" s="420"/>
      <c r="W3087" s="72"/>
    </row>
    <row r="3088" spans="1:23" ht="15">
      <c r="A3088" s="28" t="s">
        <v>1021</v>
      </c>
      <c r="B3088" s="294" t="s">
        <v>2217</v>
      </c>
      <c r="C3088" s="3"/>
      <c r="D3088" s="3"/>
      <c r="E3088" s="9" t="s">
        <v>284</v>
      </c>
      <c r="F3088" s="9" t="s">
        <v>284</v>
      </c>
      <c r="G3088" s="9" t="s">
        <v>284</v>
      </c>
      <c r="H3088" s="9" t="s">
        <v>284</v>
      </c>
      <c r="I3088" s="9" t="s">
        <v>284</v>
      </c>
      <c r="J3088" s="72">
        <v>126.79999999998836</v>
      </c>
      <c r="K3088" s="9">
        <v>127.80000000000291</v>
      </c>
      <c r="L3088" s="74"/>
      <c r="M3088" s="72">
        <f t="shared" si="82"/>
        <v>254.59999999999127</v>
      </c>
      <c r="S3088" s="124"/>
      <c r="T3088" s="125"/>
      <c r="U3088" s="125"/>
      <c r="V3088" s="420"/>
      <c r="W3088" s="72"/>
    </row>
    <row r="3089" spans="1:23" ht="15">
      <c r="A3089" s="28" t="s">
        <v>1022</v>
      </c>
      <c r="B3089" s="68" t="s">
        <v>31</v>
      </c>
      <c r="E3089" s="9">
        <v>36.5</v>
      </c>
      <c r="F3089" s="223">
        <v>824.4</v>
      </c>
      <c r="G3089" s="9">
        <v>259.5</v>
      </c>
      <c r="H3089" s="9">
        <v>349.5</v>
      </c>
      <c r="I3089" s="72">
        <v>425.10000000000173</v>
      </c>
      <c r="J3089" s="72">
        <v>348.29999999999927</v>
      </c>
      <c r="K3089" s="9">
        <v>306</v>
      </c>
      <c r="L3089" s="74"/>
      <c r="M3089" s="72">
        <f t="shared" si="82"/>
        <v>2549.3000000000011</v>
      </c>
      <c r="O3089" t="s">
        <v>288</v>
      </c>
      <c r="S3089" s="124"/>
      <c r="T3089" s="125"/>
      <c r="U3089" s="125"/>
      <c r="V3089" s="420"/>
      <c r="W3089" s="72"/>
    </row>
    <row r="3090" spans="1:23" ht="15">
      <c r="A3090" s="28" t="s">
        <v>1023</v>
      </c>
      <c r="B3090" s="68" t="s">
        <v>861</v>
      </c>
      <c r="E3090" s="9" t="s">
        <v>284</v>
      </c>
      <c r="F3090" s="9" t="s">
        <v>284</v>
      </c>
      <c r="G3090" s="9" t="s">
        <v>284</v>
      </c>
      <c r="H3090" s="9">
        <v>253.29999999999927</v>
      </c>
      <c r="I3090" s="72">
        <v>398.09999999999945</v>
      </c>
      <c r="J3090" s="72">
        <v>385.19999999999709</v>
      </c>
      <c r="K3090" s="9">
        <v>203.19999999998618</v>
      </c>
      <c r="L3090" s="74"/>
      <c r="M3090" s="72">
        <f t="shared" si="82"/>
        <v>1239.799999999982</v>
      </c>
      <c r="S3090" s="124"/>
      <c r="T3090" s="125"/>
      <c r="U3090" s="125"/>
      <c r="V3090" s="420"/>
      <c r="W3090" s="72"/>
    </row>
    <row r="3091" spans="1:23" ht="15">
      <c r="A3091" s="28" t="s">
        <v>1024</v>
      </c>
      <c r="B3091" s="68" t="s">
        <v>826</v>
      </c>
      <c r="E3091" s="9" t="s">
        <v>284</v>
      </c>
      <c r="F3091" s="9" t="s">
        <v>284</v>
      </c>
      <c r="G3091" s="9" t="s">
        <v>284</v>
      </c>
      <c r="H3091" s="227">
        <v>376.90000000000146</v>
      </c>
      <c r="I3091" s="102">
        <v>533.10000000000082</v>
      </c>
      <c r="J3091" s="72">
        <v>291.49999999999272</v>
      </c>
      <c r="K3091" s="9">
        <v>143.19999999999709</v>
      </c>
      <c r="L3091" s="74"/>
      <c r="M3091" s="72">
        <f t="shared" si="82"/>
        <v>1344.6999999999921</v>
      </c>
      <c r="O3091" t="s">
        <v>323</v>
      </c>
      <c r="S3091" s="124"/>
      <c r="T3091" s="125"/>
      <c r="U3091" s="125"/>
      <c r="V3091" s="420"/>
      <c r="W3091" s="72"/>
    </row>
    <row r="3092" spans="1:23" ht="15">
      <c r="A3092" s="28" t="s">
        <v>1025</v>
      </c>
      <c r="B3092" s="68" t="s">
        <v>853</v>
      </c>
      <c r="E3092" s="9" t="s">
        <v>284</v>
      </c>
      <c r="F3092" s="9" t="s">
        <v>284</v>
      </c>
      <c r="G3092" s="9" t="s">
        <v>284</v>
      </c>
      <c r="H3092" s="9">
        <v>183.29999999999745</v>
      </c>
      <c r="I3092" s="72">
        <v>466.70000000000164</v>
      </c>
      <c r="J3092" s="72">
        <v>103.09999999999491</v>
      </c>
      <c r="K3092" s="9">
        <v>161.49999999999818</v>
      </c>
      <c r="L3092" s="74"/>
      <c r="M3092" s="72">
        <f t="shared" si="82"/>
        <v>914.59999999999218</v>
      </c>
      <c r="S3092" s="124"/>
      <c r="T3092" s="125"/>
      <c r="U3092" s="125"/>
      <c r="V3092" s="420"/>
      <c r="W3092" s="72"/>
    </row>
    <row r="3093" spans="1:23" ht="15">
      <c r="A3093" s="28" t="s">
        <v>1026</v>
      </c>
      <c r="B3093" s="68" t="s">
        <v>33</v>
      </c>
      <c r="E3093" s="223">
        <v>371.6</v>
      </c>
      <c r="F3093" s="9">
        <v>617.70000000000005</v>
      </c>
      <c r="G3093" s="227">
        <v>463.5</v>
      </c>
      <c r="H3093" s="223">
        <v>460.59999999999854</v>
      </c>
      <c r="I3093" s="72">
        <v>475.00000000000045</v>
      </c>
      <c r="J3093" s="72">
        <v>99.200000000004366</v>
      </c>
      <c r="K3093" s="227">
        <v>539.99999999999636</v>
      </c>
      <c r="L3093" s="74"/>
      <c r="M3093" s="72">
        <f t="shared" si="82"/>
        <v>3027.6</v>
      </c>
      <c r="O3093" t="s">
        <v>4547</v>
      </c>
      <c r="R3093" s="21" t="s">
        <v>1737</v>
      </c>
      <c r="S3093" s="124"/>
      <c r="T3093" s="125"/>
      <c r="U3093" s="125"/>
      <c r="V3093" s="420"/>
      <c r="W3093" s="72"/>
    </row>
    <row r="3094" spans="1:23" ht="15">
      <c r="A3094" s="28" t="s">
        <v>1027</v>
      </c>
      <c r="B3094" s="240" t="s">
        <v>1857</v>
      </c>
      <c r="C3094" s="3"/>
      <c r="D3094" s="3"/>
      <c r="E3094" s="9" t="s">
        <v>284</v>
      </c>
      <c r="F3094" s="9" t="s">
        <v>284</v>
      </c>
      <c r="G3094" s="9" t="s">
        <v>284</v>
      </c>
      <c r="H3094" s="9" t="s">
        <v>284</v>
      </c>
      <c r="I3094" s="72">
        <v>385.49999999999955</v>
      </c>
      <c r="J3094" s="9" t="s">
        <v>284</v>
      </c>
      <c r="K3094" s="9" t="s">
        <v>284</v>
      </c>
      <c r="L3094" s="74"/>
      <c r="M3094" s="72">
        <f t="shared" si="82"/>
        <v>385.49999999999955</v>
      </c>
      <c r="S3094" s="124"/>
      <c r="T3094" s="125"/>
      <c r="U3094" s="125"/>
      <c r="V3094" s="420"/>
      <c r="W3094" s="72"/>
    </row>
    <row r="3095" spans="1:23" ht="15">
      <c r="A3095" s="28" t="s">
        <v>1028</v>
      </c>
      <c r="B3095" s="68" t="s">
        <v>35</v>
      </c>
      <c r="E3095" s="9">
        <v>169.8</v>
      </c>
      <c r="F3095" s="9">
        <v>391.8</v>
      </c>
      <c r="G3095" s="9">
        <v>389.7</v>
      </c>
      <c r="H3095" s="9">
        <v>111.20000000000437</v>
      </c>
      <c r="I3095" s="72">
        <v>218.5</v>
      </c>
      <c r="J3095" s="9" t="s">
        <v>284</v>
      </c>
      <c r="K3095" s="9" t="s">
        <v>284</v>
      </c>
      <c r="L3095" s="74"/>
      <c r="M3095" s="72">
        <f t="shared" si="82"/>
        <v>1281.0000000000043</v>
      </c>
      <c r="S3095" s="124"/>
      <c r="T3095" s="125"/>
      <c r="U3095" s="125"/>
      <c r="V3095" s="420"/>
      <c r="W3095" s="72"/>
    </row>
    <row r="3096" spans="1:23" ht="15">
      <c r="A3096" s="28" t="s">
        <v>1029</v>
      </c>
      <c r="B3096" s="68" t="s">
        <v>37</v>
      </c>
      <c r="E3096" s="9">
        <v>180</v>
      </c>
      <c r="F3096" s="227">
        <v>662.6</v>
      </c>
      <c r="G3096" s="9">
        <v>116</v>
      </c>
      <c r="H3096" s="9">
        <v>257.50000000000364</v>
      </c>
      <c r="I3096" s="72">
        <v>417.80000000000018</v>
      </c>
      <c r="J3096" s="72">
        <v>352.80000000000655</v>
      </c>
      <c r="K3096" s="227">
        <v>572.60000000000946</v>
      </c>
      <c r="L3096" s="74"/>
      <c r="M3096" s="72">
        <f t="shared" si="82"/>
        <v>2559.3000000000197</v>
      </c>
      <c r="O3096" t="s">
        <v>326</v>
      </c>
      <c r="S3096" s="124"/>
      <c r="T3096" s="125"/>
      <c r="U3096" s="125"/>
      <c r="V3096" s="420"/>
      <c r="W3096" s="72"/>
    </row>
    <row r="3097" spans="1:23" ht="15">
      <c r="A3097" s="28" t="s">
        <v>1030</v>
      </c>
      <c r="B3097" s="68" t="s">
        <v>143</v>
      </c>
      <c r="E3097" s="9" t="s">
        <v>284</v>
      </c>
      <c r="F3097" s="227">
        <v>660.6</v>
      </c>
      <c r="G3097" s="227">
        <v>401.2</v>
      </c>
      <c r="H3097" s="9">
        <v>268.80000000000291</v>
      </c>
      <c r="I3097" s="72">
        <v>178.400000000001</v>
      </c>
      <c r="J3097" s="72">
        <v>297.30000000000655</v>
      </c>
      <c r="K3097" s="9">
        <v>435.80000000000291</v>
      </c>
      <c r="L3097" s="74"/>
      <c r="M3097" s="72">
        <f t="shared" si="82"/>
        <v>2242.1000000000131</v>
      </c>
      <c r="O3097" t="s">
        <v>366</v>
      </c>
      <c r="S3097" s="124"/>
      <c r="T3097" s="125"/>
      <c r="U3097" s="125"/>
      <c r="V3097" s="420"/>
      <c r="W3097" s="72"/>
    </row>
    <row r="3098" spans="1:23" ht="15">
      <c r="A3098" s="28" t="s">
        <v>1031</v>
      </c>
      <c r="B3098" s="235" t="s">
        <v>1843</v>
      </c>
      <c r="C3098" s="3"/>
      <c r="D3098" s="3"/>
      <c r="E3098" s="9" t="s">
        <v>284</v>
      </c>
      <c r="F3098" s="9" t="s">
        <v>284</v>
      </c>
      <c r="G3098" s="9" t="s">
        <v>284</v>
      </c>
      <c r="H3098" s="9" t="s">
        <v>284</v>
      </c>
      <c r="I3098" s="72">
        <v>496.10000000000036</v>
      </c>
      <c r="J3098" s="72">
        <v>143.00000000000364</v>
      </c>
      <c r="K3098" s="9">
        <v>474.69999999999709</v>
      </c>
      <c r="L3098" s="74"/>
      <c r="M3098" s="72">
        <f t="shared" si="82"/>
        <v>1113.8000000000011</v>
      </c>
      <c r="S3098" s="124"/>
      <c r="T3098" s="125"/>
      <c r="U3098" s="125"/>
      <c r="V3098" s="420"/>
      <c r="W3098" s="72"/>
    </row>
    <row r="3099" spans="1:23" ht="15">
      <c r="A3099" s="28" t="s">
        <v>1032</v>
      </c>
      <c r="B3099" s="68" t="s">
        <v>39</v>
      </c>
      <c r="E3099" s="227">
        <v>316.10000000000002</v>
      </c>
      <c r="F3099" s="9">
        <v>515.6</v>
      </c>
      <c r="G3099" s="9">
        <v>386</v>
      </c>
      <c r="H3099" s="9">
        <v>299</v>
      </c>
      <c r="I3099" s="72">
        <v>375.29999999999927</v>
      </c>
      <c r="J3099" s="72">
        <v>93.600000000002183</v>
      </c>
      <c r="K3099" s="9">
        <v>201.20000000000073</v>
      </c>
      <c r="L3099" s="74"/>
      <c r="M3099" s="72">
        <f t="shared" si="82"/>
        <v>2186.800000000002</v>
      </c>
      <c r="O3099" t="s">
        <v>294</v>
      </c>
      <c r="S3099" s="124"/>
      <c r="T3099" s="125"/>
      <c r="U3099" s="125"/>
      <c r="V3099" s="420"/>
      <c r="W3099" s="72"/>
    </row>
    <row r="3100" spans="1:23" ht="15">
      <c r="A3100" s="28" t="s">
        <v>1033</v>
      </c>
      <c r="B3100" s="294" t="s">
        <v>2260</v>
      </c>
      <c r="C3100" s="3"/>
      <c r="D3100" s="3"/>
      <c r="E3100" s="9" t="s">
        <v>284</v>
      </c>
      <c r="F3100" s="9" t="s">
        <v>284</v>
      </c>
      <c r="G3100" s="9" t="s">
        <v>284</v>
      </c>
      <c r="H3100" s="9" t="s">
        <v>284</v>
      </c>
      <c r="I3100" s="9" t="s">
        <v>284</v>
      </c>
      <c r="J3100" s="9" t="s">
        <v>284</v>
      </c>
      <c r="K3100" s="9">
        <v>226.49999999999818</v>
      </c>
      <c r="L3100" s="74"/>
      <c r="M3100" s="72">
        <f t="shared" si="82"/>
        <v>226.49999999999818</v>
      </c>
      <c r="S3100" s="124"/>
      <c r="T3100" s="125"/>
      <c r="U3100" s="125"/>
      <c r="V3100" s="420"/>
      <c r="W3100" s="72"/>
    </row>
    <row r="3101" spans="1:23" ht="15">
      <c r="A3101" s="28" t="s">
        <v>1034</v>
      </c>
      <c r="B3101" s="68" t="s">
        <v>144</v>
      </c>
      <c r="E3101" s="9" t="s">
        <v>284</v>
      </c>
      <c r="F3101" s="227">
        <v>699.7</v>
      </c>
      <c r="G3101" s="9">
        <v>176.6</v>
      </c>
      <c r="H3101" s="9">
        <v>242.20000000000618</v>
      </c>
      <c r="I3101" s="72">
        <v>320.80000000000018</v>
      </c>
      <c r="J3101" s="102">
        <v>450.09999999999491</v>
      </c>
      <c r="K3101" s="9">
        <v>39.000000000001819</v>
      </c>
      <c r="L3101" s="74"/>
      <c r="M3101" s="72">
        <f t="shared" si="82"/>
        <v>1928.4000000000033</v>
      </c>
      <c r="O3101" t="s">
        <v>334</v>
      </c>
      <c r="S3101" s="124"/>
      <c r="T3101" s="125"/>
      <c r="U3101" s="125"/>
      <c r="V3101" s="420"/>
      <c r="W3101" s="72"/>
    </row>
    <row r="3102" spans="1:23" ht="15">
      <c r="A3102" s="28" t="s">
        <v>1035</v>
      </c>
      <c r="B3102" s="240" t="s">
        <v>1840</v>
      </c>
      <c r="C3102" s="3"/>
      <c r="D3102" s="3"/>
      <c r="E3102" s="9" t="s">
        <v>284</v>
      </c>
      <c r="F3102" s="9" t="s">
        <v>284</v>
      </c>
      <c r="G3102" s="9" t="s">
        <v>284</v>
      </c>
      <c r="H3102" s="9" t="s">
        <v>284</v>
      </c>
      <c r="I3102" s="72">
        <v>221.29999999999927</v>
      </c>
      <c r="J3102" s="102">
        <v>425.20000000000073</v>
      </c>
      <c r="K3102" s="9">
        <v>388.40000000000146</v>
      </c>
      <c r="L3102" s="74"/>
      <c r="M3102" s="72">
        <f t="shared" si="82"/>
        <v>1034.9000000000015</v>
      </c>
      <c r="O3102" t="s">
        <v>299</v>
      </c>
      <c r="S3102" s="124"/>
      <c r="T3102" s="125"/>
      <c r="U3102" s="125"/>
      <c r="V3102" s="420"/>
      <c r="W3102" s="72"/>
    </row>
    <row r="3103" spans="1:23" ht="15">
      <c r="A3103" s="28" t="s">
        <v>1036</v>
      </c>
      <c r="B3103" s="68" t="s">
        <v>155</v>
      </c>
      <c r="E3103" s="9" t="s">
        <v>284</v>
      </c>
      <c r="F3103" s="9" t="s">
        <v>284</v>
      </c>
      <c r="G3103" s="9">
        <v>222.6</v>
      </c>
      <c r="H3103" s="9">
        <v>185.50000000000546</v>
      </c>
      <c r="I3103" s="72">
        <v>513.49999999999909</v>
      </c>
      <c r="J3103" s="72">
        <v>28.69999999999709</v>
      </c>
      <c r="K3103" s="9">
        <v>424.299999999992</v>
      </c>
      <c r="L3103" s="74"/>
      <c r="M3103" s="72">
        <f t="shared" si="82"/>
        <v>1374.5999999999935</v>
      </c>
      <c r="S3103" s="124"/>
      <c r="T3103" s="125"/>
      <c r="U3103" s="125"/>
      <c r="V3103" s="420"/>
      <c r="W3103" s="72"/>
    </row>
    <row r="3104" spans="1:23" ht="15">
      <c r="A3104" s="28" t="s">
        <v>1037</v>
      </c>
      <c r="B3104" s="240" t="s">
        <v>1839</v>
      </c>
      <c r="C3104" s="3"/>
      <c r="D3104" s="3"/>
      <c r="E3104" s="9" t="s">
        <v>284</v>
      </c>
      <c r="F3104" s="9" t="s">
        <v>284</v>
      </c>
      <c r="G3104" s="9" t="s">
        <v>284</v>
      </c>
      <c r="H3104" s="9" t="s">
        <v>284</v>
      </c>
      <c r="I3104" s="102">
        <v>579.599999999999</v>
      </c>
      <c r="J3104" s="9" t="s">
        <v>284</v>
      </c>
      <c r="K3104" s="9" t="s">
        <v>284</v>
      </c>
      <c r="L3104" s="74"/>
      <c r="M3104" s="72">
        <f t="shared" si="82"/>
        <v>579.599999999999</v>
      </c>
      <c r="O3104" t="s">
        <v>290</v>
      </c>
      <c r="S3104" s="124"/>
      <c r="T3104" s="125"/>
      <c r="U3104" s="125"/>
      <c r="V3104" s="420"/>
      <c r="W3104" s="72"/>
    </row>
    <row r="3105" spans="1:23" ht="15">
      <c r="A3105" s="28" t="s">
        <v>1038</v>
      </c>
      <c r="B3105" s="68" t="s">
        <v>824</v>
      </c>
      <c r="E3105" s="9" t="s">
        <v>284</v>
      </c>
      <c r="F3105" s="9" t="s">
        <v>284</v>
      </c>
      <c r="G3105" s="9" t="s">
        <v>284</v>
      </c>
      <c r="H3105" s="9">
        <v>190.89999999999782</v>
      </c>
      <c r="I3105" s="72">
        <v>242.30000000000109</v>
      </c>
      <c r="J3105" s="72">
        <v>110.09999999999854</v>
      </c>
      <c r="K3105" s="9">
        <v>394.79999999999563</v>
      </c>
      <c r="L3105" s="74"/>
      <c r="M3105" s="72">
        <f t="shared" si="82"/>
        <v>938.09999999999309</v>
      </c>
      <c r="S3105" s="124"/>
      <c r="T3105" s="125"/>
      <c r="U3105" s="125"/>
      <c r="V3105" s="420"/>
      <c r="W3105" s="72"/>
    </row>
    <row r="3106" spans="1:23" ht="15">
      <c r="A3106" s="28" t="s">
        <v>3838</v>
      </c>
      <c r="B3106" s="294" t="s">
        <v>2223</v>
      </c>
      <c r="C3106" s="3"/>
      <c r="D3106" s="3"/>
      <c r="E3106" s="9" t="s">
        <v>284</v>
      </c>
      <c r="F3106" s="9" t="s">
        <v>284</v>
      </c>
      <c r="G3106" s="9" t="s">
        <v>284</v>
      </c>
      <c r="H3106" s="9" t="s">
        <v>284</v>
      </c>
      <c r="I3106" s="9" t="s">
        <v>284</v>
      </c>
      <c r="J3106" s="72">
        <v>30.500000000007276</v>
      </c>
      <c r="K3106" s="9">
        <v>312.40000000000873</v>
      </c>
      <c r="L3106" s="74"/>
      <c r="M3106" s="72">
        <f t="shared" si="82"/>
        <v>342.90000000001601</v>
      </c>
      <c r="S3106" s="124"/>
      <c r="T3106" s="125"/>
      <c r="U3106" s="125"/>
      <c r="V3106" s="420"/>
      <c r="W3106" s="72"/>
    </row>
    <row r="3107" spans="1:23" ht="15">
      <c r="A3107" s="28"/>
      <c r="B3107" s="68"/>
      <c r="E3107" s="9"/>
      <c r="F3107" s="9"/>
      <c r="G3107" s="9"/>
      <c r="H3107" s="9"/>
      <c r="L3107" s="74"/>
      <c r="M3107" s="72"/>
      <c r="S3107" s="124"/>
      <c r="T3107" s="125"/>
      <c r="U3107" s="125"/>
      <c r="V3107" s="420"/>
      <c r="W3107" s="72"/>
    </row>
    <row r="3108" spans="1:23" ht="15">
      <c r="A3108" s="28"/>
      <c r="B3108" s="68"/>
      <c r="E3108" s="9"/>
      <c r="L3108" s="74"/>
    </row>
    <row r="3109" spans="1:23" ht="15">
      <c r="A3109" s="28"/>
      <c r="B3109" s="68"/>
      <c r="E3109" s="9"/>
      <c r="L3109" s="74"/>
    </row>
    <row r="3110" spans="1:23" ht="25.5">
      <c r="A3110" s="23" t="s">
        <v>212</v>
      </c>
      <c r="L3110" s="74"/>
    </row>
    <row r="3111" spans="1:23">
      <c r="L3111" s="74"/>
    </row>
    <row r="3112" spans="1:23" ht="15">
      <c r="A3112" s="40"/>
      <c r="B3112" s="40"/>
      <c r="C3112" s="40"/>
      <c r="D3112" s="40"/>
      <c r="E3112" s="66">
        <v>2016</v>
      </c>
      <c r="F3112" s="66">
        <v>2017</v>
      </c>
      <c r="G3112" s="66">
        <v>2018</v>
      </c>
      <c r="H3112" s="66">
        <v>2019</v>
      </c>
      <c r="I3112" s="66">
        <v>2020</v>
      </c>
      <c r="J3112" s="66">
        <v>2021</v>
      </c>
      <c r="K3112" s="66">
        <v>2022</v>
      </c>
      <c r="L3112" s="74"/>
      <c r="M3112" s="75" t="s">
        <v>40</v>
      </c>
    </row>
    <row r="3113" spans="1:23" ht="15">
      <c r="A3113" s="28" t="s">
        <v>0</v>
      </c>
      <c r="B3113" s="68" t="s">
        <v>11</v>
      </c>
      <c r="E3113" s="223">
        <v>725.7</v>
      </c>
      <c r="F3113" s="9">
        <v>521.29999999999995</v>
      </c>
      <c r="G3113" s="9">
        <v>286.39999999999998</v>
      </c>
      <c r="H3113" s="224">
        <v>665.00000000000728</v>
      </c>
      <c r="I3113" s="9">
        <v>403.20000000000255</v>
      </c>
      <c r="J3113" s="9">
        <v>434.05000000000291</v>
      </c>
      <c r="K3113" s="9">
        <v>0</v>
      </c>
      <c r="L3113" s="74"/>
      <c r="M3113" s="72">
        <f t="shared" ref="M3113:M3144" si="83">SUM(E3113:K3113)</f>
        <v>3035.6500000000128</v>
      </c>
      <c r="O3113" t="s">
        <v>377</v>
      </c>
      <c r="R3113" t="s">
        <v>2015</v>
      </c>
      <c r="S3113" s="294"/>
      <c r="T3113" s="68"/>
      <c r="U3113" s="418"/>
      <c r="V3113" s="68"/>
      <c r="W3113" s="68"/>
    </row>
    <row r="3114" spans="1:23" ht="15">
      <c r="A3114" s="28" t="s">
        <v>2</v>
      </c>
      <c r="B3114" s="68" t="s">
        <v>17</v>
      </c>
      <c r="E3114" s="227">
        <v>625.6</v>
      </c>
      <c r="F3114" s="9">
        <v>520.29999999999995</v>
      </c>
      <c r="G3114" s="227">
        <v>455</v>
      </c>
      <c r="H3114" s="9">
        <v>302.70000000000437</v>
      </c>
      <c r="I3114" s="9">
        <v>188.99999999999818</v>
      </c>
      <c r="J3114" s="227">
        <v>523.10000000000218</v>
      </c>
      <c r="K3114" s="9">
        <v>0</v>
      </c>
      <c r="L3114" s="74"/>
      <c r="M3114" s="72">
        <f t="shared" si="83"/>
        <v>2615.7000000000048</v>
      </c>
      <c r="O3114" t="s">
        <v>3814</v>
      </c>
      <c r="S3114" s="235"/>
      <c r="T3114" s="68"/>
      <c r="U3114" s="419"/>
      <c r="V3114" s="68"/>
      <c r="W3114" s="68"/>
    </row>
    <row r="3115" spans="1:23" ht="15">
      <c r="A3115" s="28" t="s">
        <v>3</v>
      </c>
      <c r="B3115" s="68" t="s">
        <v>25</v>
      </c>
      <c r="E3115" s="9">
        <v>528.1</v>
      </c>
      <c r="F3115" s="227">
        <v>587.85</v>
      </c>
      <c r="G3115" s="227">
        <v>549.20000000000005</v>
      </c>
      <c r="H3115" s="9">
        <v>231.29999999999927</v>
      </c>
      <c r="I3115" s="9">
        <v>390.60000000000036</v>
      </c>
      <c r="J3115" s="9">
        <v>301.59999999999854</v>
      </c>
      <c r="K3115" s="9">
        <v>0</v>
      </c>
      <c r="L3115" s="74"/>
      <c r="M3115" s="72">
        <f t="shared" si="83"/>
        <v>2588.6499999999983</v>
      </c>
      <c r="O3115" t="s">
        <v>320</v>
      </c>
      <c r="S3115" s="68"/>
      <c r="T3115" s="68"/>
      <c r="U3115" s="397"/>
      <c r="V3115" s="68"/>
      <c r="W3115" s="68"/>
    </row>
    <row r="3116" spans="1:23" ht="15">
      <c r="A3116" s="28" t="s">
        <v>5</v>
      </c>
      <c r="B3116" s="68" t="s">
        <v>6</v>
      </c>
      <c r="E3116" s="227">
        <v>564.6</v>
      </c>
      <c r="F3116" s="227">
        <v>617.35</v>
      </c>
      <c r="G3116" s="9">
        <v>298.10000000000002</v>
      </c>
      <c r="H3116" s="9">
        <v>293.10000000000946</v>
      </c>
      <c r="I3116" s="9">
        <v>400.50000000000182</v>
      </c>
      <c r="J3116" s="9">
        <v>270.19999999999709</v>
      </c>
      <c r="K3116" s="9">
        <v>0</v>
      </c>
      <c r="L3116" s="74"/>
      <c r="M3116" s="72">
        <f t="shared" si="83"/>
        <v>2443.8500000000085</v>
      </c>
      <c r="O3116" t="s">
        <v>311</v>
      </c>
      <c r="S3116" s="294"/>
      <c r="T3116" s="68"/>
      <c r="U3116" s="396"/>
      <c r="V3116" s="68"/>
      <c r="W3116" s="68"/>
    </row>
    <row r="3117" spans="1:23" ht="15">
      <c r="A3117" s="28" t="s">
        <v>7</v>
      </c>
      <c r="B3117" s="68" t="s">
        <v>21</v>
      </c>
      <c r="E3117" s="9">
        <v>488.4</v>
      </c>
      <c r="F3117" s="223">
        <v>724.8</v>
      </c>
      <c r="G3117" s="224">
        <v>576.9</v>
      </c>
      <c r="H3117" s="9">
        <v>341.00000000000364</v>
      </c>
      <c r="I3117" s="9">
        <v>178.49999999999818</v>
      </c>
      <c r="J3117" s="9">
        <v>129.5</v>
      </c>
      <c r="K3117" s="9">
        <v>0</v>
      </c>
      <c r="L3117" s="74"/>
      <c r="M3117" s="72">
        <f t="shared" si="83"/>
        <v>2439.1000000000017</v>
      </c>
      <c r="O3117" t="s">
        <v>377</v>
      </c>
      <c r="R3117" t="s">
        <v>2015</v>
      </c>
      <c r="S3117" s="235"/>
      <c r="T3117" s="68"/>
      <c r="U3117" s="396"/>
      <c r="V3117" s="68"/>
      <c r="W3117" s="68"/>
    </row>
    <row r="3118" spans="1:23" ht="15">
      <c r="A3118" s="28" t="s">
        <v>8</v>
      </c>
      <c r="B3118" s="68" t="s">
        <v>13</v>
      </c>
      <c r="E3118" s="227">
        <v>593.20000000000005</v>
      </c>
      <c r="F3118" s="9">
        <v>513.54999999999995</v>
      </c>
      <c r="G3118" s="9">
        <v>260.5</v>
      </c>
      <c r="H3118" s="9">
        <v>295.49999999999636</v>
      </c>
      <c r="I3118" s="9">
        <v>269.5</v>
      </c>
      <c r="J3118" s="227">
        <v>490.49999999999636</v>
      </c>
      <c r="K3118" s="9">
        <v>0</v>
      </c>
      <c r="L3118" s="74"/>
      <c r="M3118" s="72">
        <f t="shared" si="83"/>
        <v>2422.7499999999927</v>
      </c>
      <c r="O3118" t="s">
        <v>322</v>
      </c>
      <c r="S3118" s="235"/>
      <c r="T3118" s="68"/>
      <c r="U3118" s="418"/>
      <c r="V3118" s="68"/>
      <c r="W3118" s="68"/>
    </row>
    <row r="3119" spans="1:23" ht="15">
      <c r="A3119" s="28" t="s">
        <v>10</v>
      </c>
      <c r="B3119" s="68" t="s">
        <v>31</v>
      </c>
      <c r="E3119" s="227">
        <v>560.20000000000005</v>
      </c>
      <c r="F3119" s="227">
        <v>618.4</v>
      </c>
      <c r="G3119" s="227">
        <v>372.1</v>
      </c>
      <c r="H3119" s="9">
        <v>222.39999999999782</v>
      </c>
      <c r="I3119" s="9">
        <v>472.79999999999927</v>
      </c>
      <c r="J3119" s="9">
        <v>149.19999999999709</v>
      </c>
      <c r="K3119" s="9">
        <v>0</v>
      </c>
      <c r="L3119" s="74"/>
      <c r="M3119" s="72">
        <f t="shared" si="83"/>
        <v>2395.099999999994</v>
      </c>
      <c r="O3119" t="s">
        <v>378</v>
      </c>
      <c r="S3119" s="294"/>
      <c r="T3119" s="68"/>
      <c r="U3119" s="396"/>
      <c r="V3119" s="68"/>
      <c r="W3119" s="68"/>
    </row>
    <row r="3120" spans="1:23" ht="15">
      <c r="A3120" s="28" t="s">
        <v>12</v>
      </c>
      <c r="B3120" s="68" t="s">
        <v>37</v>
      </c>
      <c r="E3120" s="9">
        <v>483.1</v>
      </c>
      <c r="F3120" s="227">
        <v>707.1</v>
      </c>
      <c r="G3120" s="9">
        <v>212.9</v>
      </c>
      <c r="H3120" s="9">
        <v>276.5</v>
      </c>
      <c r="I3120" s="9">
        <v>352</v>
      </c>
      <c r="J3120" s="9">
        <v>281.79999999999927</v>
      </c>
      <c r="K3120" s="9">
        <v>0</v>
      </c>
      <c r="L3120" s="74"/>
      <c r="M3120" s="72">
        <f t="shared" si="83"/>
        <v>2313.3999999999996</v>
      </c>
      <c r="O3120" t="s">
        <v>289</v>
      </c>
      <c r="S3120" s="294"/>
      <c r="T3120" s="68"/>
      <c r="U3120" s="396"/>
      <c r="V3120" s="68"/>
      <c r="W3120" s="68"/>
    </row>
    <row r="3121" spans="1:23" ht="15">
      <c r="A3121" s="28" t="s">
        <v>14</v>
      </c>
      <c r="B3121" s="68" t="s">
        <v>27</v>
      </c>
      <c r="E3121" s="227">
        <v>532.20000000000005</v>
      </c>
      <c r="F3121" s="9">
        <v>414.4</v>
      </c>
      <c r="G3121" s="9">
        <v>223.9</v>
      </c>
      <c r="H3121" s="9">
        <v>215.19999999999345</v>
      </c>
      <c r="I3121" s="9">
        <v>495</v>
      </c>
      <c r="J3121" s="9">
        <v>380.19999999999345</v>
      </c>
      <c r="K3121" s="9">
        <v>0</v>
      </c>
      <c r="L3121" s="74"/>
      <c r="M3121" s="72">
        <f t="shared" si="83"/>
        <v>2260.8999999999869</v>
      </c>
      <c r="O3121" t="s">
        <v>299</v>
      </c>
      <c r="S3121" s="235"/>
      <c r="T3121" s="68"/>
      <c r="U3121" s="418"/>
      <c r="V3121" s="68"/>
      <c r="W3121" s="68"/>
    </row>
    <row r="3122" spans="1:23" ht="15">
      <c r="A3122" s="28" t="s">
        <v>16</v>
      </c>
      <c r="B3122" s="68" t="s">
        <v>143</v>
      </c>
      <c r="E3122" s="9" t="s">
        <v>284</v>
      </c>
      <c r="F3122" s="222">
        <v>779.6</v>
      </c>
      <c r="G3122" s="227">
        <v>438.6</v>
      </c>
      <c r="H3122" s="9">
        <v>399.60000000000218</v>
      </c>
      <c r="I3122" s="9">
        <v>316.899999999996</v>
      </c>
      <c r="J3122" s="9">
        <v>302.00000000000364</v>
      </c>
      <c r="K3122" s="9">
        <v>0</v>
      </c>
      <c r="L3122" s="74"/>
      <c r="M3122" s="72">
        <f t="shared" si="83"/>
        <v>2236.7000000000016</v>
      </c>
      <c r="O3122" t="s">
        <v>316</v>
      </c>
      <c r="S3122" s="68"/>
      <c r="T3122" s="68"/>
      <c r="U3122" s="396"/>
      <c r="V3122" s="68"/>
      <c r="W3122" s="68"/>
    </row>
    <row r="3123" spans="1:23" ht="15">
      <c r="A3123" s="28" t="s">
        <v>18</v>
      </c>
      <c r="B3123" s="68" t="s">
        <v>33</v>
      </c>
      <c r="E3123" s="222">
        <v>736</v>
      </c>
      <c r="F3123" s="227">
        <v>670.3</v>
      </c>
      <c r="G3123" s="9">
        <v>214.3</v>
      </c>
      <c r="H3123" s="9">
        <v>187.799999999992</v>
      </c>
      <c r="I3123" s="9">
        <v>126.89999999999782</v>
      </c>
      <c r="J3123" s="9">
        <v>159.59999999999854</v>
      </c>
      <c r="K3123" s="9">
        <v>0</v>
      </c>
      <c r="L3123" s="74"/>
      <c r="M3123" s="72">
        <f t="shared" si="83"/>
        <v>2094.8999999999883</v>
      </c>
      <c r="O3123" t="s">
        <v>339</v>
      </c>
      <c r="S3123" s="68"/>
      <c r="T3123" s="68"/>
      <c r="U3123" s="396"/>
      <c r="V3123" s="68"/>
      <c r="W3123" s="68"/>
    </row>
    <row r="3124" spans="1:23" ht="15">
      <c r="A3124" s="28" t="s">
        <v>20</v>
      </c>
      <c r="B3124" s="68" t="s">
        <v>19</v>
      </c>
      <c r="E3124" s="9">
        <v>509.8</v>
      </c>
      <c r="F3124" s="9">
        <v>388.5</v>
      </c>
      <c r="G3124" s="227">
        <v>519</v>
      </c>
      <c r="H3124" s="9">
        <v>256.50000000001091</v>
      </c>
      <c r="I3124" s="9">
        <v>209.90000000000146</v>
      </c>
      <c r="J3124" s="9">
        <v>69.500000000003638</v>
      </c>
      <c r="K3124" s="9">
        <v>0</v>
      </c>
      <c r="L3124" s="74"/>
      <c r="M3124" s="72">
        <f t="shared" si="83"/>
        <v>1953.200000000016</v>
      </c>
      <c r="O3124" t="s">
        <v>290</v>
      </c>
      <c r="S3124" s="294"/>
      <c r="T3124" s="68"/>
      <c r="U3124" s="418"/>
      <c r="V3124" s="68"/>
      <c r="W3124" s="68"/>
    </row>
    <row r="3125" spans="1:23" ht="15">
      <c r="A3125" s="28" t="s">
        <v>22</v>
      </c>
      <c r="B3125" s="68" t="s">
        <v>39</v>
      </c>
      <c r="E3125" s="227">
        <v>559.9</v>
      </c>
      <c r="F3125" s="9">
        <v>325.60000000000002</v>
      </c>
      <c r="G3125" s="9">
        <v>323</v>
      </c>
      <c r="H3125" s="9">
        <v>306.59999999999491</v>
      </c>
      <c r="I3125" s="9">
        <v>206.70000000000255</v>
      </c>
      <c r="J3125" s="9">
        <v>219.30000000000291</v>
      </c>
      <c r="K3125" s="9">
        <v>0</v>
      </c>
      <c r="L3125" s="74"/>
      <c r="M3125" s="72">
        <f t="shared" si="83"/>
        <v>1941.1000000000004</v>
      </c>
      <c r="O3125" t="s">
        <v>294</v>
      </c>
      <c r="S3125" s="294"/>
      <c r="T3125" s="68"/>
      <c r="U3125" s="396"/>
      <c r="V3125" s="68"/>
      <c r="W3125" s="68"/>
    </row>
    <row r="3126" spans="1:23" ht="15">
      <c r="A3126" s="28" t="s">
        <v>24</v>
      </c>
      <c r="B3126" s="68" t="s">
        <v>15</v>
      </c>
      <c r="E3126" s="9">
        <v>459.4</v>
      </c>
      <c r="F3126" s="9">
        <v>387.55</v>
      </c>
      <c r="G3126" s="9">
        <v>351.8</v>
      </c>
      <c r="H3126" s="9">
        <v>218.19999999999527</v>
      </c>
      <c r="I3126" s="9">
        <v>222.09999999999673</v>
      </c>
      <c r="J3126" s="9">
        <v>277.299999999992</v>
      </c>
      <c r="K3126" s="9">
        <v>0</v>
      </c>
      <c r="L3126" s="74"/>
      <c r="M3126" s="72">
        <f t="shared" si="83"/>
        <v>1916.349999999984</v>
      </c>
      <c r="S3126" s="68"/>
      <c r="T3126" s="68"/>
      <c r="U3126" s="396"/>
      <c r="V3126" s="68"/>
      <c r="W3126" s="68"/>
    </row>
    <row r="3127" spans="1:23" ht="15">
      <c r="A3127" s="28" t="s">
        <v>26</v>
      </c>
      <c r="B3127" s="68" t="s">
        <v>9</v>
      </c>
      <c r="E3127" s="9">
        <v>383.2</v>
      </c>
      <c r="F3127" s="9">
        <v>271.60000000000002</v>
      </c>
      <c r="G3127" s="227">
        <v>404.1</v>
      </c>
      <c r="H3127" s="9">
        <v>189.799999999992</v>
      </c>
      <c r="I3127" s="227">
        <v>515.20000000000073</v>
      </c>
      <c r="J3127" s="9">
        <v>149.49999999999272</v>
      </c>
      <c r="K3127" s="9">
        <v>0</v>
      </c>
      <c r="L3127" s="74"/>
      <c r="M3127" s="72">
        <f t="shared" si="83"/>
        <v>1913.3999999999855</v>
      </c>
      <c r="O3127" t="s">
        <v>366</v>
      </c>
      <c r="S3127" s="294"/>
      <c r="T3127" s="68"/>
      <c r="U3127" s="396"/>
      <c r="V3127" s="68"/>
      <c r="W3127" s="68"/>
    </row>
    <row r="3128" spans="1:23" ht="15">
      <c r="A3128" s="28" t="s">
        <v>28</v>
      </c>
      <c r="B3128" s="68" t="s">
        <v>1</v>
      </c>
      <c r="E3128" s="9">
        <v>197.6</v>
      </c>
      <c r="F3128" s="227">
        <v>548.70000000000005</v>
      </c>
      <c r="G3128" s="9">
        <v>261.7</v>
      </c>
      <c r="H3128" s="9">
        <v>390.49999999999454</v>
      </c>
      <c r="I3128" s="9">
        <v>274.20000000000073</v>
      </c>
      <c r="J3128" s="9">
        <v>233.20000000000073</v>
      </c>
      <c r="K3128" s="9">
        <v>0</v>
      </c>
      <c r="L3128" s="74"/>
      <c r="M3128" s="72">
        <f t="shared" si="83"/>
        <v>1905.899999999996</v>
      </c>
      <c r="O3128" t="s">
        <v>299</v>
      </c>
      <c r="S3128" s="294"/>
      <c r="T3128" s="68"/>
      <c r="U3128" s="418"/>
      <c r="V3128" s="68"/>
      <c r="W3128" s="68"/>
    </row>
    <row r="3129" spans="1:23" ht="15">
      <c r="A3129" s="28" t="s">
        <v>30</v>
      </c>
      <c r="B3129" s="68" t="s">
        <v>23</v>
      </c>
      <c r="E3129" s="9">
        <v>446.3</v>
      </c>
      <c r="F3129" s="9">
        <v>519</v>
      </c>
      <c r="G3129" s="9">
        <v>299.60000000000002</v>
      </c>
      <c r="H3129" s="9">
        <v>139.90000000000146</v>
      </c>
      <c r="I3129" s="9">
        <v>229.40000000000327</v>
      </c>
      <c r="J3129" s="9">
        <v>264.19999999999345</v>
      </c>
      <c r="K3129" s="9">
        <v>0</v>
      </c>
      <c r="L3129" s="74"/>
      <c r="M3129" s="72">
        <f t="shared" si="83"/>
        <v>1898.3999999999983</v>
      </c>
      <c r="S3129" s="294"/>
      <c r="T3129" s="68"/>
      <c r="U3129" s="396"/>
      <c r="V3129" s="68"/>
      <c r="W3129" s="68"/>
    </row>
    <row r="3130" spans="1:23" ht="15">
      <c r="A3130" s="28" t="s">
        <v>32</v>
      </c>
      <c r="B3130" s="68" t="s">
        <v>144</v>
      </c>
      <c r="E3130" s="9" t="s">
        <v>284</v>
      </c>
      <c r="F3130" s="224">
        <v>782.55</v>
      </c>
      <c r="G3130" s="9">
        <v>286.7</v>
      </c>
      <c r="H3130" s="9">
        <v>27.500000000010914</v>
      </c>
      <c r="I3130" s="9">
        <v>156.600000000004</v>
      </c>
      <c r="J3130" s="227">
        <v>517.19999999999709</v>
      </c>
      <c r="K3130" s="9">
        <v>0</v>
      </c>
      <c r="L3130" s="74"/>
      <c r="M3130" s="72">
        <f t="shared" si="83"/>
        <v>1770.550000000012</v>
      </c>
      <c r="O3130" t="s">
        <v>330</v>
      </c>
      <c r="R3130" t="s">
        <v>2015</v>
      </c>
      <c r="S3130" s="294"/>
      <c r="T3130" s="68"/>
      <c r="U3130" s="419"/>
      <c r="V3130" s="68"/>
      <c r="W3130" s="68"/>
    </row>
    <row r="3131" spans="1:23" ht="15">
      <c r="A3131" s="28" t="s">
        <v>34</v>
      </c>
      <c r="B3131" s="68" t="s">
        <v>35</v>
      </c>
      <c r="E3131" s="9">
        <v>184.1</v>
      </c>
      <c r="F3131" s="9">
        <v>540.45000000000005</v>
      </c>
      <c r="G3131" s="227">
        <v>437</v>
      </c>
      <c r="H3131" s="9">
        <v>83.200000000002547</v>
      </c>
      <c r="I3131" s="9">
        <v>490.10000000000036</v>
      </c>
      <c r="J3131" s="9" t="s">
        <v>284</v>
      </c>
      <c r="K3131" s="9">
        <v>0</v>
      </c>
      <c r="L3131" s="74"/>
      <c r="M3131" s="72">
        <f t="shared" si="83"/>
        <v>1734.8500000000031</v>
      </c>
      <c r="O3131" t="s">
        <v>293</v>
      </c>
      <c r="S3131" s="235"/>
      <c r="T3131" s="68"/>
      <c r="U3131" s="396"/>
      <c r="V3131" s="68"/>
      <c r="W3131" s="68"/>
    </row>
    <row r="3132" spans="1:23" ht="15">
      <c r="A3132" s="28" t="s">
        <v>36</v>
      </c>
      <c r="B3132" s="68" t="s">
        <v>154</v>
      </c>
      <c r="E3132" s="9" t="s">
        <v>284</v>
      </c>
      <c r="F3132" s="9" t="s">
        <v>284</v>
      </c>
      <c r="G3132" s="9">
        <v>313.7</v>
      </c>
      <c r="H3132" s="227">
        <v>586.39999999999054</v>
      </c>
      <c r="I3132" s="9">
        <v>411.00000000000546</v>
      </c>
      <c r="J3132" s="9">
        <v>244.50000000000364</v>
      </c>
      <c r="K3132" s="9">
        <v>0</v>
      </c>
      <c r="L3132" s="74"/>
      <c r="M3132" s="72">
        <f t="shared" si="83"/>
        <v>1555.5999999999997</v>
      </c>
      <c r="O3132" t="s">
        <v>289</v>
      </c>
      <c r="S3132" s="68"/>
      <c r="T3132" s="68"/>
      <c r="U3132" s="396"/>
      <c r="V3132" s="68"/>
      <c r="W3132" s="68"/>
    </row>
    <row r="3133" spans="1:23" ht="15">
      <c r="A3133" s="28" t="s">
        <v>38</v>
      </c>
      <c r="B3133" s="68" t="s">
        <v>153</v>
      </c>
      <c r="E3133" s="9" t="s">
        <v>284</v>
      </c>
      <c r="F3133" s="9" t="s">
        <v>284</v>
      </c>
      <c r="G3133" s="222">
        <v>552.6</v>
      </c>
      <c r="H3133" s="227">
        <v>403.90000000000146</v>
      </c>
      <c r="I3133" s="9">
        <v>234.59999999999673</v>
      </c>
      <c r="J3133" s="9">
        <v>298.90000000000509</v>
      </c>
      <c r="K3133" s="9">
        <v>0</v>
      </c>
      <c r="L3133" s="74"/>
      <c r="M3133" s="72">
        <f t="shared" si="83"/>
        <v>1490.0000000000032</v>
      </c>
      <c r="O3133" t="s">
        <v>312</v>
      </c>
      <c r="S3133" s="294"/>
      <c r="T3133" s="68"/>
      <c r="U3133" s="396"/>
      <c r="V3133" s="68"/>
      <c r="W3133" s="68"/>
    </row>
    <row r="3134" spans="1:23" ht="15">
      <c r="A3134" s="28" t="s">
        <v>145</v>
      </c>
      <c r="B3134" s="68" t="s">
        <v>162</v>
      </c>
      <c r="E3134" s="9" t="s">
        <v>284</v>
      </c>
      <c r="F3134" s="9" t="s">
        <v>284</v>
      </c>
      <c r="G3134" s="9">
        <v>317.8</v>
      </c>
      <c r="H3134" s="223">
        <v>612.60000000000218</v>
      </c>
      <c r="I3134" s="9">
        <v>395.40000000000146</v>
      </c>
      <c r="J3134" s="9">
        <v>162.39999999999964</v>
      </c>
      <c r="K3134" s="9">
        <v>0</v>
      </c>
      <c r="L3134" s="74"/>
      <c r="M3134" s="72">
        <f t="shared" si="83"/>
        <v>1488.2000000000032</v>
      </c>
      <c r="O3134" t="s">
        <v>288</v>
      </c>
      <c r="S3134" s="68"/>
      <c r="T3134" s="68"/>
      <c r="U3134" s="396"/>
      <c r="V3134" s="68"/>
      <c r="W3134" s="68"/>
    </row>
    <row r="3135" spans="1:23" ht="15">
      <c r="A3135" s="28" t="s">
        <v>146</v>
      </c>
      <c r="B3135" s="68" t="s">
        <v>867</v>
      </c>
      <c r="E3135" s="9" t="s">
        <v>284</v>
      </c>
      <c r="F3135" s="9" t="s">
        <v>284</v>
      </c>
      <c r="G3135" s="9" t="s">
        <v>284</v>
      </c>
      <c r="H3135" s="9">
        <v>317.99999999999636</v>
      </c>
      <c r="I3135" s="222">
        <v>630</v>
      </c>
      <c r="J3135" s="223">
        <v>539.59999999999854</v>
      </c>
      <c r="K3135" s="9">
        <v>0</v>
      </c>
      <c r="L3135" s="74"/>
      <c r="M3135" s="72">
        <f t="shared" si="83"/>
        <v>1487.5999999999949</v>
      </c>
      <c r="O3135" t="s">
        <v>308</v>
      </c>
      <c r="S3135" s="294"/>
      <c r="T3135" s="68"/>
      <c r="U3135" s="396"/>
      <c r="V3135" s="68"/>
      <c r="W3135" s="68"/>
    </row>
    <row r="3136" spans="1:23" ht="15">
      <c r="A3136" s="28" t="s">
        <v>147</v>
      </c>
      <c r="B3136" s="68" t="s">
        <v>155</v>
      </c>
      <c r="E3136" s="9" t="s">
        <v>284</v>
      </c>
      <c r="F3136" s="9" t="s">
        <v>284</v>
      </c>
      <c r="G3136" s="223">
        <v>550.4</v>
      </c>
      <c r="H3136" s="9">
        <v>312.19999999999709</v>
      </c>
      <c r="I3136" s="9">
        <v>485.10000000000218</v>
      </c>
      <c r="J3136" s="9">
        <v>98.799999999991996</v>
      </c>
      <c r="K3136" s="9">
        <v>0</v>
      </c>
      <c r="L3136" s="74"/>
      <c r="M3136" s="72">
        <f t="shared" si="83"/>
        <v>1446.4999999999914</v>
      </c>
      <c r="O3136" t="s">
        <v>288</v>
      </c>
      <c r="S3136" s="68"/>
      <c r="T3136" s="68"/>
      <c r="U3136" s="418"/>
      <c r="V3136" s="68"/>
      <c r="W3136" s="68"/>
    </row>
    <row r="3137" spans="1:24" ht="15">
      <c r="A3137" s="28" t="s">
        <v>151</v>
      </c>
      <c r="B3137" s="68" t="s">
        <v>29</v>
      </c>
      <c r="E3137" s="9">
        <v>450.4</v>
      </c>
      <c r="F3137" s="9">
        <v>412.9</v>
      </c>
      <c r="G3137" s="9">
        <v>234.8</v>
      </c>
      <c r="H3137" s="9" t="s">
        <v>284</v>
      </c>
      <c r="I3137" s="9" t="s">
        <v>284</v>
      </c>
      <c r="J3137" s="9">
        <v>317.29999999999927</v>
      </c>
      <c r="K3137" s="9">
        <v>0</v>
      </c>
      <c r="L3137" s="74"/>
      <c r="M3137" s="72">
        <f t="shared" si="83"/>
        <v>1415.3999999999992</v>
      </c>
      <c r="S3137" s="294"/>
      <c r="T3137" s="68"/>
      <c r="U3137" s="396"/>
      <c r="V3137" s="68"/>
      <c r="W3137" s="68"/>
    </row>
    <row r="3138" spans="1:24" ht="15">
      <c r="A3138" s="28" t="s">
        <v>157</v>
      </c>
      <c r="B3138" s="68" t="s">
        <v>141</v>
      </c>
      <c r="E3138" s="9" t="s">
        <v>284</v>
      </c>
      <c r="F3138" s="9">
        <v>539.65</v>
      </c>
      <c r="G3138" s="9">
        <v>148</v>
      </c>
      <c r="H3138" s="9">
        <v>117.10000000000582</v>
      </c>
      <c r="I3138" s="9">
        <v>341.29999999999563</v>
      </c>
      <c r="J3138" s="9">
        <v>231.799999999992</v>
      </c>
      <c r="K3138" s="9">
        <v>0</v>
      </c>
      <c r="L3138" s="74"/>
      <c r="M3138" s="72">
        <f t="shared" si="83"/>
        <v>1377.8499999999935</v>
      </c>
      <c r="S3138" s="294"/>
      <c r="T3138" s="68"/>
      <c r="U3138" s="418"/>
      <c r="V3138" s="68"/>
      <c r="W3138" s="68"/>
    </row>
    <row r="3139" spans="1:24" ht="15">
      <c r="A3139" s="28" t="s">
        <v>159</v>
      </c>
      <c r="B3139" s="68" t="s">
        <v>861</v>
      </c>
      <c r="E3139" s="9" t="s">
        <v>284</v>
      </c>
      <c r="F3139" s="9" t="s">
        <v>284</v>
      </c>
      <c r="G3139" s="9" t="s">
        <v>284</v>
      </c>
      <c r="H3139" s="9">
        <v>365.99999999999272</v>
      </c>
      <c r="I3139" s="223">
        <v>605.40000000000146</v>
      </c>
      <c r="J3139" s="9">
        <v>401.80000000000291</v>
      </c>
      <c r="K3139" s="9">
        <v>0</v>
      </c>
      <c r="L3139" s="74"/>
      <c r="M3139" s="72">
        <f t="shared" si="83"/>
        <v>1373.1999999999971</v>
      </c>
      <c r="O3139" t="s">
        <v>288</v>
      </c>
      <c r="S3139" s="294"/>
      <c r="T3139" s="68"/>
      <c r="U3139" s="396"/>
      <c r="V3139" s="68"/>
      <c r="W3139" s="68"/>
    </row>
    <row r="3140" spans="1:24" ht="15">
      <c r="A3140" s="28" t="s">
        <v>160</v>
      </c>
      <c r="B3140" s="68" t="s">
        <v>178</v>
      </c>
      <c r="E3140" s="227">
        <v>628.5</v>
      </c>
      <c r="F3140" s="227">
        <v>693.85</v>
      </c>
      <c r="G3140" s="9" t="s">
        <v>284</v>
      </c>
      <c r="H3140" s="9" t="s">
        <v>284</v>
      </c>
      <c r="I3140" s="9" t="s">
        <v>284</v>
      </c>
      <c r="J3140" s="9" t="s">
        <v>284</v>
      </c>
      <c r="K3140" s="9">
        <v>0</v>
      </c>
      <c r="L3140" s="74"/>
      <c r="M3140" s="72">
        <f t="shared" si="83"/>
        <v>1322.35</v>
      </c>
      <c r="O3140" t="s">
        <v>309</v>
      </c>
      <c r="S3140" s="68"/>
      <c r="T3140" s="68"/>
      <c r="U3140" s="396"/>
      <c r="V3140" s="68"/>
      <c r="W3140" s="68"/>
    </row>
    <row r="3141" spans="1:24" ht="15">
      <c r="A3141" s="28" t="s">
        <v>161</v>
      </c>
      <c r="B3141" s="68" t="s">
        <v>849</v>
      </c>
      <c r="E3141" s="9" t="s">
        <v>284</v>
      </c>
      <c r="F3141" s="9" t="s">
        <v>284</v>
      </c>
      <c r="G3141" s="9" t="s">
        <v>284</v>
      </c>
      <c r="H3141" s="227">
        <v>553.80000000000291</v>
      </c>
      <c r="I3141" s="227">
        <v>533.99999999999818</v>
      </c>
      <c r="J3141" s="9">
        <v>218.79999999999927</v>
      </c>
      <c r="K3141" s="9">
        <v>0</v>
      </c>
      <c r="L3141" s="74"/>
      <c r="M3141" s="72">
        <f t="shared" si="83"/>
        <v>1306.6000000000004</v>
      </c>
      <c r="O3141" t="s">
        <v>326</v>
      </c>
      <c r="S3141" s="68"/>
      <c r="T3141" s="68"/>
      <c r="U3141" s="397"/>
      <c r="V3141" s="68"/>
      <c r="W3141" s="68"/>
    </row>
    <row r="3142" spans="1:24" ht="15">
      <c r="A3142" s="28" t="s">
        <v>163</v>
      </c>
      <c r="B3142" s="68" t="s">
        <v>853</v>
      </c>
      <c r="E3142" s="9" t="s">
        <v>284</v>
      </c>
      <c r="F3142" s="9" t="s">
        <v>284</v>
      </c>
      <c r="G3142" s="9" t="s">
        <v>284</v>
      </c>
      <c r="H3142" s="227">
        <v>499.29999999999745</v>
      </c>
      <c r="I3142" s="227">
        <v>575.40000000000146</v>
      </c>
      <c r="J3142" s="9">
        <v>175.49999999998909</v>
      </c>
      <c r="K3142" s="9">
        <v>0</v>
      </c>
      <c r="L3142" s="74"/>
      <c r="M3142" s="72">
        <f t="shared" si="83"/>
        <v>1250.199999999988</v>
      </c>
      <c r="O3142" t="s">
        <v>292</v>
      </c>
      <c r="S3142" s="294"/>
      <c r="T3142" s="68"/>
      <c r="U3142" s="396"/>
      <c r="V3142" s="68"/>
      <c r="W3142" s="68"/>
    </row>
    <row r="3143" spans="1:24" ht="15">
      <c r="A3143" s="28" t="s">
        <v>280</v>
      </c>
      <c r="B3143" s="68" t="s">
        <v>142</v>
      </c>
      <c r="E3143" s="9" t="s">
        <v>284</v>
      </c>
      <c r="F3143" s="9">
        <v>469.4</v>
      </c>
      <c r="G3143" s="9">
        <v>242</v>
      </c>
      <c r="H3143" s="9">
        <v>275</v>
      </c>
      <c r="I3143" s="9">
        <v>158.69999999999709</v>
      </c>
      <c r="J3143" s="9">
        <v>85.700000000000728</v>
      </c>
      <c r="K3143" s="9">
        <v>0</v>
      </c>
      <c r="L3143" s="74"/>
      <c r="M3143" s="72">
        <f t="shared" si="83"/>
        <v>1230.7999999999979</v>
      </c>
      <c r="S3143" s="235"/>
      <c r="T3143" s="68"/>
      <c r="U3143" s="396"/>
      <c r="V3143" s="68"/>
      <c r="W3143" s="68"/>
    </row>
    <row r="3144" spans="1:24" ht="15">
      <c r="A3144" s="28" t="s">
        <v>281</v>
      </c>
      <c r="B3144" s="68" t="s">
        <v>809</v>
      </c>
      <c r="E3144" s="9" t="s">
        <v>284</v>
      </c>
      <c r="F3144" s="9" t="s">
        <v>284</v>
      </c>
      <c r="G3144" s="9" t="s">
        <v>284</v>
      </c>
      <c r="H3144" s="222">
        <v>651.59999999999491</v>
      </c>
      <c r="I3144" s="9">
        <v>226.50000000000182</v>
      </c>
      <c r="J3144" s="9">
        <v>352.29999999998472</v>
      </c>
      <c r="K3144" s="9">
        <v>0</v>
      </c>
      <c r="L3144" s="74"/>
      <c r="M3144" s="72">
        <f t="shared" si="83"/>
        <v>1230.3999999999814</v>
      </c>
      <c r="O3144" t="s">
        <v>306</v>
      </c>
      <c r="S3144" s="68"/>
      <c r="T3144" s="68"/>
      <c r="U3144" s="397"/>
      <c r="V3144" s="68"/>
      <c r="W3144" s="68"/>
    </row>
    <row r="3145" spans="1:24" ht="15">
      <c r="A3145" s="28" t="s">
        <v>282</v>
      </c>
      <c r="B3145" s="68" t="s">
        <v>828</v>
      </c>
      <c r="E3145" s="9" t="s">
        <v>284</v>
      </c>
      <c r="F3145" s="9" t="s">
        <v>284</v>
      </c>
      <c r="G3145" s="9" t="s">
        <v>284</v>
      </c>
      <c r="H3145" s="9">
        <v>370.200000000008</v>
      </c>
      <c r="I3145" s="9">
        <v>472.29999999999927</v>
      </c>
      <c r="J3145" s="9">
        <v>378.09999999999854</v>
      </c>
      <c r="K3145" s="9">
        <v>0</v>
      </c>
      <c r="L3145" s="74"/>
      <c r="M3145" s="72">
        <f t="shared" ref="M3145:M3176" si="84">SUM(E3145:K3145)</f>
        <v>1220.6000000000058</v>
      </c>
      <c r="S3145" s="68"/>
      <c r="T3145" s="68"/>
      <c r="U3145" s="396"/>
      <c r="V3145" s="68"/>
      <c r="W3145" s="68"/>
    </row>
    <row r="3146" spans="1:24" ht="15">
      <c r="A3146" s="28" t="s">
        <v>283</v>
      </c>
      <c r="B3146" s="68" t="s">
        <v>833</v>
      </c>
      <c r="E3146" s="9" t="s">
        <v>284</v>
      </c>
      <c r="F3146" s="9" t="s">
        <v>284</v>
      </c>
      <c r="G3146" s="9" t="s">
        <v>284</v>
      </c>
      <c r="H3146" s="9">
        <v>277.10000000000946</v>
      </c>
      <c r="I3146" s="9">
        <v>392.70000000000073</v>
      </c>
      <c r="J3146" s="222">
        <v>549.79999999999563</v>
      </c>
      <c r="K3146" s="9">
        <v>0</v>
      </c>
      <c r="L3146" s="74"/>
      <c r="M3146" s="72">
        <f t="shared" si="84"/>
        <v>1219.6000000000058</v>
      </c>
      <c r="O3146" t="s">
        <v>306</v>
      </c>
      <c r="S3146" s="28"/>
      <c r="T3146" s="68"/>
      <c r="U3146" s="418"/>
      <c r="V3146" s="68"/>
      <c r="W3146" s="68"/>
    </row>
    <row r="3147" spans="1:24" ht="15">
      <c r="A3147" s="28" t="s">
        <v>806</v>
      </c>
      <c r="B3147" s="240" t="s">
        <v>1837</v>
      </c>
      <c r="C3147" s="3"/>
      <c r="D3147" s="3"/>
      <c r="E3147" s="9" t="s">
        <v>284</v>
      </c>
      <c r="F3147" s="9" t="s">
        <v>284</v>
      </c>
      <c r="G3147" s="9" t="s">
        <v>284</v>
      </c>
      <c r="H3147" s="9" t="s">
        <v>284</v>
      </c>
      <c r="I3147" s="224">
        <v>670.5</v>
      </c>
      <c r="J3147" s="227">
        <v>482.49999999999636</v>
      </c>
      <c r="K3147" s="9">
        <v>0</v>
      </c>
      <c r="L3147" s="74"/>
      <c r="M3147" s="72">
        <f t="shared" si="84"/>
        <v>1152.9999999999964</v>
      </c>
      <c r="O3147" t="s">
        <v>327</v>
      </c>
      <c r="R3147" s="21" t="s">
        <v>2015</v>
      </c>
      <c r="S3147" s="68"/>
      <c r="T3147" s="68"/>
      <c r="U3147" s="396"/>
      <c r="V3147" s="68"/>
      <c r="W3147" s="68"/>
      <c r="X3147" s="9"/>
    </row>
    <row r="3148" spans="1:24" ht="15">
      <c r="A3148" s="28" t="s">
        <v>807</v>
      </c>
      <c r="B3148" s="68" t="s">
        <v>817</v>
      </c>
      <c r="E3148" s="9" t="s">
        <v>284</v>
      </c>
      <c r="F3148" s="9" t="s">
        <v>284</v>
      </c>
      <c r="G3148" s="9" t="s">
        <v>284</v>
      </c>
      <c r="H3148" s="9">
        <v>231.799999999992</v>
      </c>
      <c r="I3148" s="227">
        <v>555.40000000000146</v>
      </c>
      <c r="J3148" s="9">
        <v>361.90000000001237</v>
      </c>
      <c r="K3148" s="9">
        <v>0</v>
      </c>
      <c r="L3148" s="74"/>
      <c r="M3148" s="72">
        <f t="shared" si="84"/>
        <v>1149.1000000000058</v>
      </c>
      <c r="O3148" t="s">
        <v>298</v>
      </c>
      <c r="S3148" s="235"/>
      <c r="T3148" s="68"/>
      <c r="U3148" s="396"/>
      <c r="V3148" s="68"/>
      <c r="W3148" s="68"/>
      <c r="X3148" s="9"/>
    </row>
    <row r="3149" spans="1:24" ht="15">
      <c r="A3149" s="28" t="s">
        <v>808</v>
      </c>
      <c r="B3149" s="68" t="s">
        <v>854</v>
      </c>
      <c r="E3149" s="9" t="s">
        <v>284</v>
      </c>
      <c r="F3149" s="9" t="s">
        <v>284</v>
      </c>
      <c r="G3149" s="9" t="s">
        <v>284</v>
      </c>
      <c r="H3149" s="9">
        <v>375.19999999999709</v>
      </c>
      <c r="I3149" s="9">
        <v>430.29999999999563</v>
      </c>
      <c r="J3149" s="9">
        <v>268.19999999999345</v>
      </c>
      <c r="K3149" s="9">
        <v>0</v>
      </c>
      <c r="L3149" s="74"/>
      <c r="M3149" s="72">
        <f t="shared" si="84"/>
        <v>1073.6999999999862</v>
      </c>
      <c r="S3149" s="235"/>
      <c r="T3149" s="68"/>
      <c r="U3149" s="397"/>
      <c r="V3149" s="68"/>
      <c r="W3149" s="68"/>
      <c r="X3149" s="9"/>
    </row>
    <row r="3150" spans="1:24" ht="15">
      <c r="A3150" s="28" t="s">
        <v>810</v>
      </c>
      <c r="B3150" s="240" t="s">
        <v>1842</v>
      </c>
      <c r="C3150" s="3"/>
      <c r="D3150" s="3"/>
      <c r="E3150" s="9" t="s">
        <v>284</v>
      </c>
      <c r="F3150" s="9" t="s">
        <v>284</v>
      </c>
      <c r="G3150" s="9" t="s">
        <v>284</v>
      </c>
      <c r="H3150" s="9" t="s">
        <v>284</v>
      </c>
      <c r="I3150" s="227">
        <v>572.10000000000036</v>
      </c>
      <c r="J3150" s="9">
        <v>415.59999999999854</v>
      </c>
      <c r="K3150" s="9">
        <v>0</v>
      </c>
      <c r="L3150" s="74"/>
      <c r="M3150" s="72">
        <f t="shared" si="84"/>
        <v>987.69999999999891</v>
      </c>
      <c r="O3150" t="s">
        <v>303</v>
      </c>
      <c r="S3150" s="68"/>
      <c r="T3150" s="68"/>
      <c r="U3150" s="397"/>
      <c r="V3150" s="68"/>
      <c r="W3150" s="68"/>
      <c r="X3150" s="9"/>
    </row>
    <row r="3151" spans="1:24" ht="15">
      <c r="A3151" s="28" t="s">
        <v>816</v>
      </c>
      <c r="B3151" s="28" t="s">
        <v>804</v>
      </c>
      <c r="E3151" s="9" t="s">
        <v>284</v>
      </c>
      <c r="F3151" s="9" t="s">
        <v>284</v>
      </c>
      <c r="G3151" s="9" t="s">
        <v>284</v>
      </c>
      <c r="H3151" s="9">
        <v>335.79999999999563</v>
      </c>
      <c r="I3151" s="9">
        <v>417.19999999999891</v>
      </c>
      <c r="J3151" s="9">
        <v>220.70000000000073</v>
      </c>
      <c r="K3151" s="9">
        <v>0</v>
      </c>
      <c r="L3151" s="74"/>
      <c r="M3151" s="72">
        <f t="shared" si="84"/>
        <v>973.69999999999527</v>
      </c>
      <c r="S3151" s="68"/>
      <c r="T3151" s="68"/>
      <c r="U3151" s="396"/>
      <c r="V3151" s="68"/>
      <c r="W3151" s="68"/>
      <c r="X3151" s="9"/>
    </row>
    <row r="3152" spans="1:24" ht="15">
      <c r="A3152" s="28" t="s">
        <v>818</v>
      </c>
      <c r="B3152" s="68" t="s">
        <v>158</v>
      </c>
      <c r="E3152" s="9" t="s">
        <v>284</v>
      </c>
      <c r="F3152" s="9" t="s">
        <v>284</v>
      </c>
      <c r="G3152" s="9">
        <v>211.9</v>
      </c>
      <c r="H3152" s="9">
        <v>383.79999999999927</v>
      </c>
      <c r="I3152" s="9">
        <v>366.19999999999891</v>
      </c>
      <c r="J3152" s="9" t="s">
        <v>284</v>
      </c>
      <c r="K3152" s="9">
        <v>0</v>
      </c>
      <c r="L3152" s="74"/>
      <c r="M3152" s="72">
        <f t="shared" si="84"/>
        <v>961.89999999999816</v>
      </c>
      <c r="S3152" s="294"/>
      <c r="T3152" s="68"/>
      <c r="U3152" s="396"/>
      <c r="V3152" s="68"/>
      <c r="W3152" s="68"/>
      <c r="X3152" s="9"/>
    </row>
    <row r="3153" spans="1:24" ht="15">
      <c r="A3153" s="28" t="s">
        <v>821</v>
      </c>
      <c r="B3153" s="68" t="s">
        <v>834</v>
      </c>
      <c r="E3153" s="9" t="s">
        <v>284</v>
      </c>
      <c r="F3153" s="9" t="s">
        <v>284</v>
      </c>
      <c r="G3153" s="9" t="s">
        <v>284</v>
      </c>
      <c r="H3153" s="9">
        <v>182.89999999999782</v>
      </c>
      <c r="I3153" s="9">
        <v>236.80000000000291</v>
      </c>
      <c r="J3153" s="227">
        <v>481.60000000000582</v>
      </c>
      <c r="K3153" s="9">
        <v>0</v>
      </c>
      <c r="L3153" s="74"/>
      <c r="M3153" s="72">
        <f t="shared" si="84"/>
        <v>901.30000000000655</v>
      </c>
      <c r="O3153" t="s">
        <v>294</v>
      </c>
      <c r="S3153" s="294"/>
      <c r="T3153" s="68"/>
      <c r="U3153" s="396"/>
      <c r="V3153" s="68"/>
      <c r="W3153" s="68"/>
      <c r="X3153" s="9"/>
    </row>
    <row r="3154" spans="1:24" ht="15">
      <c r="A3154" s="28" t="s">
        <v>822</v>
      </c>
      <c r="B3154" s="68" t="s">
        <v>871</v>
      </c>
      <c r="E3154" s="9" t="s">
        <v>284</v>
      </c>
      <c r="F3154" s="9" t="s">
        <v>284</v>
      </c>
      <c r="G3154" s="9" t="s">
        <v>284</v>
      </c>
      <c r="H3154" s="9">
        <v>268.89999999999782</v>
      </c>
      <c r="I3154" s="9">
        <v>482.50000000000182</v>
      </c>
      <c r="J3154" s="9">
        <v>143.70000000000437</v>
      </c>
      <c r="K3154" s="9">
        <v>0</v>
      </c>
      <c r="L3154" s="74"/>
      <c r="M3154" s="72">
        <f t="shared" si="84"/>
        <v>895.100000000004</v>
      </c>
      <c r="S3154" s="235"/>
      <c r="T3154" s="68"/>
      <c r="U3154" s="396"/>
      <c r="V3154" s="68"/>
      <c r="W3154" s="68"/>
      <c r="X3154" s="9"/>
    </row>
    <row r="3155" spans="1:24" ht="15">
      <c r="A3155" s="28" t="s">
        <v>825</v>
      </c>
      <c r="B3155" s="68" t="s">
        <v>820</v>
      </c>
      <c r="E3155" s="9" t="s">
        <v>284</v>
      </c>
      <c r="F3155" s="9" t="s">
        <v>284</v>
      </c>
      <c r="G3155" s="9" t="s">
        <v>284</v>
      </c>
      <c r="H3155" s="9">
        <v>300.3999999999869</v>
      </c>
      <c r="I3155" s="9">
        <v>441.30000000000291</v>
      </c>
      <c r="J3155" s="9">
        <v>145.90000000000873</v>
      </c>
      <c r="K3155" s="9">
        <v>0</v>
      </c>
      <c r="L3155" s="74"/>
      <c r="M3155" s="72">
        <f t="shared" si="84"/>
        <v>887.59999999999854</v>
      </c>
      <c r="S3155" s="235"/>
      <c r="T3155" s="68"/>
      <c r="U3155" s="396"/>
      <c r="V3155" s="68"/>
      <c r="W3155" s="68"/>
    </row>
    <row r="3156" spans="1:24" ht="15">
      <c r="A3156" s="28" t="s">
        <v>827</v>
      </c>
      <c r="B3156" s="68" t="s">
        <v>850</v>
      </c>
      <c r="E3156" s="9" t="s">
        <v>284</v>
      </c>
      <c r="F3156" s="9" t="s">
        <v>284</v>
      </c>
      <c r="G3156" s="9" t="s">
        <v>284</v>
      </c>
      <c r="H3156" s="9">
        <v>279.90000000000509</v>
      </c>
      <c r="I3156" s="9">
        <v>408.00000000000364</v>
      </c>
      <c r="J3156" s="9">
        <v>189.99999999999636</v>
      </c>
      <c r="K3156" s="9">
        <v>0</v>
      </c>
      <c r="L3156" s="74"/>
      <c r="M3156" s="72">
        <f t="shared" si="84"/>
        <v>877.90000000000509</v>
      </c>
      <c r="S3156" s="235"/>
      <c r="T3156" s="68"/>
      <c r="U3156" s="396"/>
      <c r="V3156" s="68"/>
      <c r="W3156" s="68"/>
    </row>
    <row r="3157" spans="1:24" ht="15">
      <c r="A3157" s="28" t="s">
        <v>832</v>
      </c>
      <c r="B3157" s="235" t="s">
        <v>1843</v>
      </c>
      <c r="C3157" s="3"/>
      <c r="D3157" s="3"/>
      <c r="E3157" s="9" t="s">
        <v>284</v>
      </c>
      <c r="F3157" s="9" t="s">
        <v>284</v>
      </c>
      <c r="G3157" s="9" t="s">
        <v>284</v>
      </c>
      <c r="H3157" s="9" t="s">
        <v>284</v>
      </c>
      <c r="I3157" s="227">
        <v>507.899999999996</v>
      </c>
      <c r="J3157" s="9">
        <v>359.50000000000728</v>
      </c>
      <c r="K3157" s="9">
        <v>0</v>
      </c>
      <c r="L3157" s="74"/>
      <c r="M3157" s="72">
        <f t="shared" si="84"/>
        <v>867.40000000000327</v>
      </c>
      <c r="O3157" t="s">
        <v>299</v>
      </c>
      <c r="S3157" s="68"/>
      <c r="T3157" s="68"/>
      <c r="U3157" s="396"/>
      <c r="V3157" s="68"/>
      <c r="W3157" s="68"/>
    </row>
    <row r="3158" spans="1:24" ht="15">
      <c r="A3158" s="28" t="s">
        <v>836</v>
      </c>
      <c r="B3158" s="28" t="s">
        <v>805</v>
      </c>
      <c r="E3158" s="9" t="s">
        <v>284</v>
      </c>
      <c r="F3158" s="9" t="s">
        <v>284</v>
      </c>
      <c r="G3158" s="9" t="s">
        <v>284</v>
      </c>
      <c r="H3158" s="9">
        <v>383.09999999999854</v>
      </c>
      <c r="I3158" s="9">
        <v>320.100000000004</v>
      </c>
      <c r="J3158" s="9">
        <v>157.20000000000437</v>
      </c>
      <c r="K3158" s="9">
        <v>0</v>
      </c>
      <c r="L3158" s="74"/>
      <c r="M3158" s="72">
        <f t="shared" si="84"/>
        <v>860.40000000000691</v>
      </c>
      <c r="S3158" s="294"/>
      <c r="T3158" s="68"/>
      <c r="U3158" s="396"/>
      <c r="V3158" s="68"/>
      <c r="W3158" s="68"/>
    </row>
    <row r="3159" spans="1:24" ht="15">
      <c r="A3159" s="28" t="s">
        <v>837</v>
      </c>
      <c r="B3159" s="68" t="s">
        <v>179</v>
      </c>
      <c r="E3159" s="224">
        <v>846.05</v>
      </c>
      <c r="F3159" s="9" t="s">
        <v>284</v>
      </c>
      <c r="G3159" s="9" t="s">
        <v>284</v>
      </c>
      <c r="H3159" s="9" t="s">
        <v>284</v>
      </c>
      <c r="I3159" s="9" t="s">
        <v>284</v>
      </c>
      <c r="J3159" s="9" t="s">
        <v>284</v>
      </c>
      <c r="K3159" s="9">
        <v>0</v>
      </c>
      <c r="L3159" s="74"/>
      <c r="M3159" s="72">
        <f t="shared" si="84"/>
        <v>846.05</v>
      </c>
      <c r="O3159" t="s">
        <v>287</v>
      </c>
      <c r="R3159" t="s">
        <v>2015</v>
      </c>
      <c r="S3159" s="68"/>
      <c r="T3159" s="68"/>
      <c r="U3159" s="396"/>
      <c r="V3159" s="68"/>
      <c r="W3159" s="68"/>
    </row>
    <row r="3160" spans="1:24" ht="15">
      <c r="A3160" s="28" t="s">
        <v>838</v>
      </c>
      <c r="B3160" s="68" t="s">
        <v>842</v>
      </c>
      <c r="E3160" s="9" t="s">
        <v>284</v>
      </c>
      <c r="F3160" s="9" t="s">
        <v>284</v>
      </c>
      <c r="G3160" s="9" t="s">
        <v>284</v>
      </c>
      <c r="H3160" s="9">
        <v>311.39999999999782</v>
      </c>
      <c r="I3160" s="9">
        <v>353.60000000000218</v>
      </c>
      <c r="J3160" s="9">
        <v>177.29999999999927</v>
      </c>
      <c r="K3160" s="9">
        <v>0</v>
      </c>
      <c r="L3160" s="74"/>
      <c r="M3160" s="72">
        <f t="shared" si="84"/>
        <v>842.29999999999927</v>
      </c>
      <c r="S3160" s="68"/>
      <c r="T3160" s="68"/>
      <c r="U3160" s="418"/>
      <c r="V3160" s="68"/>
      <c r="W3160" s="68"/>
    </row>
    <row r="3161" spans="1:24" ht="15">
      <c r="A3161" s="28" t="s">
        <v>844</v>
      </c>
      <c r="B3161" s="68" t="s">
        <v>4</v>
      </c>
      <c r="E3161" s="9">
        <v>212.3</v>
      </c>
      <c r="F3161" s="9">
        <v>124.7</v>
      </c>
      <c r="G3161" s="9">
        <v>104.6</v>
      </c>
      <c r="H3161" s="9">
        <v>110.69999999999891</v>
      </c>
      <c r="I3161" s="9">
        <v>276.60000000000218</v>
      </c>
      <c r="J3161" s="9" t="s">
        <v>284</v>
      </c>
      <c r="K3161" s="9">
        <v>0</v>
      </c>
      <c r="L3161" s="74"/>
      <c r="M3161" s="72">
        <f t="shared" si="84"/>
        <v>828.90000000000111</v>
      </c>
      <c r="S3161" s="68"/>
      <c r="T3161" s="68"/>
      <c r="U3161" s="396"/>
      <c r="V3161" s="68"/>
      <c r="W3161" s="68"/>
    </row>
    <row r="3162" spans="1:24" ht="15">
      <c r="A3162" s="28" t="s">
        <v>852</v>
      </c>
      <c r="B3162" s="68" t="s">
        <v>859</v>
      </c>
      <c r="E3162" s="9" t="s">
        <v>284</v>
      </c>
      <c r="F3162" s="9" t="s">
        <v>284</v>
      </c>
      <c r="G3162" s="9" t="s">
        <v>284</v>
      </c>
      <c r="H3162" s="9">
        <v>312.89999999999964</v>
      </c>
      <c r="I3162" s="9">
        <v>220.49999999999818</v>
      </c>
      <c r="J3162" s="9">
        <v>285.60000000000582</v>
      </c>
      <c r="K3162" s="9">
        <v>0</v>
      </c>
      <c r="L3162" s="74"/>
      <c r="M3162" s="72">
        <f t="shared" si="84"/>
        <v>819.00000000000364</v>
      </c>
      <c r="S3162" s="294"/>
      <c r="T3162" s="68"/>
      <c r="U3162" s="397"/>
      <c r="V3162" s="68"/>
      <c r="W3162" s="68"/>
    </row>
    <row r="3163" spans="1:24" ht="15">
      <c r="A3163" s="28" t="s">
        <v>856</v>
      </c>
      <c r="B3163" s="68" t="s">
        <v>826</v>
      </c>
      <c r="E3163" s="9" t="s">
        <v>284</v>
      </c>
      <c r="F3163" s="9" t="s">
        <v>284</v>
      </c>
      <c r="G3163" s="9" t="s">
        <v>284</v>
      </c>
      <c r="H3163" s="9">
        <v>357.80000000000109</v>
      </c>
      <c r="I3163" s="9">
        <v>257.59999999999491</v>
      </c>
      <c r="J3163" s="9">
        <v>194.09999999999127</v>
      </c>
      <c r="K3163" s="9">
        <v>0</v>
      </c>
      <c r="L3163" s="74"/>
      <c r="M3163" s="72">
        <f t="shared" si="84"/>
        <v>809.49999999998727</v>
      </c>
      <c r="S3163" s="28"/>
      <c r="T3163" s="68"/>
      <c r="U3163" s="396"/>
      <c r="V3163" s="68"/>
      <c r="W3163" s="68"/>
    </row>
    <row r="3164" spans="1:24" ht="15">
      <c r="A3164" s="28" t="s">
        <v>857</v>
      </c>
      <c r="B3164" s="68" t="s">
        <v>819</v>
      </c>
      <c r="E3164" s="9" t="s">
        <v>284</v>
      </c>
      <c r="F3164" s="9" t="s">
        <v>284</v>
      </c>
      <c r="G3164" s="9" t="s">
        <v>284</v>
      </c>
      <c r="H3164" s="9">
        <v>146.89999999999418</v>
      </c>
      <c r="I3164" s="9">
        <v>135.19999999999891</v>
      </c>
      <c r="J3164" s="227">
        <v>504.90000000000873</v>
      </c>
      <c r="K3164" s="9">
        <v>0</v>
      </c>
      <c r="L3164" s="74"/>
      <c r="M3164" s="72">
        <f t="shared" si="84"/>
        <v>787.00000000000182</v>
      </c>
      <c r="O3164" t="s">
        <v>303</v>
      </c>
      <c r="S3164" s="68"/>
      <c r="T3164" s="68"/>
      <c r="U3164" s="396"/>
      <c r="V3164" s="68"/>
      <c r="W3164" s="68"/>
    </row>
    <row r="3165" spans="1:24" ht="15">
      <c r="A3165" s="28" t="s">
        <v>858</v>
      </c>
      <c r="B3165" s="240" t="s">
        <v>1823</v>
      </c>
      <c r="C3165" s="3"/>
      <c r="D3165" s="3"/>
      <c r="E3165" s="9" t="s">
        <v>284</v>
      </c>
      <c r="F3165" s="9" t="s">
        <v>284</v>
      </c>
      <c r="G3165" s="9" t="s">
        <v>284</v>
      </c>
      <c r="H3165" s="9" t="s">
        <v>284</v>
      </c>
      <c r="I3165" s="9">
        <v>307.70000000000255</v>
      </c>
      <c r="J3165" s="227">
        <v>446.20000000000073</v>
      </c>
      <c r="K3165" s="9">
        <v>0</v>
      </c>
      <c r="L3165" s="74"/>
      <c r="M3165" s="72">
        <f t="shared" si="84"/>
        <v>753.90000000000327</v>
      </c>
      <c r="O3165" t="s">
        <v>299</v>
      </c>
      <c r="S3165" s="235"/>
      <c r="T3165" s="68"/>
      <c r="U3165" s="396"/>
      <c r="V3165" s="68"/>
      <c r="W3165" s="68"/>
    </row>
    <row r="3166" spans="1:24" ht="15">
      <c r="A3166" s="28" t="s">
        <v>864</v>
      </c>
      <c r="B3166" s="240" t="s">
        <v>1833</v>
      </c>
      <c r="C3166" s="3"/>
      <c r="D3166" s="3"/>
      <c r="E3166" s="9" t="s">
        <v>284</v>
      </c>
      <c r="F3166" s="9" t="s">
        <v>284</v>
      </c>
      <c r="G3166" s="9" t="s">
        <v>284</v>
      </c>
      <c r="H3166" s="9" t="s">
        <v>284</v>
      </c>
      <c r="I3166" s="9">
        <v>350.5</v>
      </c>
      <c r="J3166" s="9">
        <v>395.99999999999636</v>
      </c>
      <c r="K3166" s="9">
        <v>0</v>
      </c>
      <c r="L3166" s="74"/>
      <c r="M3166" s="72">
        <f t="shared" si="84"/>
        <v>746.49999999999636</v>
      </c>
      <c r="S3166" s="68"/>
      <c r="T3166" s="68"/>
      <c r="U3166" s="396"/>
      <c r="V3166" s="68"/>
      <c r="W3166" s="68"/>
    </row>
    <row r="3167" spans="1:24" ht="15">
      <c r="A3167" s="28" t="s">
        <v>865</v>
      </c>
      <c r="B3167" s="240" t="s">
        <v>1825</v>
      </c>
      <c r="C3167" s="3"/>
      <c r="D3167" s="3"/>
      <c r="E3167" s="9" t="s">
        <v>284</v>
      </c>
      <c r="F3167" s="9" t="s">
        <v>284</v>
      </c>
      <c r="G3167" s="9" t="s">
        <v>284</v>
      </c>
      <c r="H3167" s="9" t="s">
        <v>284</v>
      </c>
      <c r="I3167" s="9">
        <v>384.70000000000073</v>
      </c>
      <c r="J3167" s="9">
        <v>342.100000000004</v>
      </c>
      <c r="K3167" s="9">
        <v>0</v>
      </c>
      <c r="L3167" s="74"/>
      <c r="M3167" s="72">
        <f t="shared" si="84"/>
        <v>726.80000000000473</v>
      </c>
      <c r="S3167" s="68"/>
      <c r="T3167" s="68"/>
      <c r="U3167" s="396"/>
      <c r="V3167" s="68"/>
      <c r="W3167" s="68"/>
    </row>
    <row r="3168" spans="1:24" ht="15">
      <c r="A3168" s="28" t="s">
        <v>866</v>
      </c>
      <c r="B3168" s="68" t="s">
        <v>156</v>
      </c>
      <c r="E3168" s="9" t="s">
        <v>284</v>
      </c>
      <c r="F3168" s="9" t="s">
        <v>284</v>
      </c>
      <c r="G3168" s="9">
        <v>191.2</v>
      </c>
      <c r="H3168" s="9">
        <v>178.79999999999563</v>
      </c>
      <c r="I3168" s="9">
        <v>166.80000000000109</v>
      </c>
      <c r="J3168" s="9">
        <v>179.700000000008</v>
      </c>
      <c r="K3168" s="9">
        <v>0</v>
      </c>
      <c r="L3168" s="74"/>
      <c r="M3168" s="72">
        <f t="shared" si="84"/>
        <v>716.50000000000477</v>
      </c>
      <c r="S3168" s="68"/>
      <c r="T3168" s="68"/>
      <c r="U3168" s="396"/>
      <c r="V3168" s="68"/>
      <c r="W3168" s="68"/>
    </row>
    <row r="3169" spans="1:23" ht="15">
      <c r="A3169" s="28" t="s">
        <v>868</v>
      </c>
      <c r="B3169" s="240" t="s">
        <v>1835</v>
      </c>
      <c r="C3169" s="3"/>
      <c r="D3169" s="3"/>
      <c r="E3169" s="9" t="s">
        <v>284</v>
      </c>
      <c r="F3169" s="9" t="s">
        <v>284</v>
      </c>
      <c r="G3169" s="9" t="s">
        <v>284</v>
      </c>
      <c r="H3169" s="9" t="s">
        <v>284</v>
      </c>
      <c r="I3169" s="9">
        <v>411.59999999999673</v>
      </c>
      <c r="J3169" s="9">
        <v>302.39999999999782</v>
      </c>
      <c r="K3169" s="9">
        <v>0</v>
      </c>
      <c r="L3169" s="74"/>
      <c r="M3169" s="72">
        <f t="shared" si="84"/>
        <v>713.99999999999454</v>
      </c>
      <c r="S3169" s="68"/>
      <c r="T3169" s="68"/>
      <c r="U3169" s="419"/>
      <c r="V3169" s="68"/>
      <c r="W3169" s="68"/>
    </row>
    <row r="3170" spans="1:23" ht="15">
      <c r="A3170" s="28" t="s">
        <v>869</v>
      </c>
      <c r="B3170" s="68" t="s">
        <v>815</v>
      </c>
      <c r="E3170" s="9" t="s">
        <v>284</v>
      </c>
      <c r="F3170" s="9" t="s">
        <v>284</v>
      </c>
      <c r="G3170" s="9" t="s">
        <v>284</v>
      </c>
      <c r="H3170" s="9">
        <v>283.70000000000437</v>
      </c>
      <c r="I3170" s="9">
        <v>422.09999999999854</v>
      </c>
      <c r="J3170" s="9" t="s">
        <v>284</v>
      </c>
      <c r="K3170" s="9">
        <v>0</v>
      </c>
      <c r="L3170" s="74"/>
      <c r="M3170" s="72">
        <f t="shared" si="84"/>
        <v>705.80000000000291</v>
      </c>
      <c r="S3170" s="294"/>
      <c r="T3170" s="68"/>
      <c r="U3170" s="418"/>
      <c r="V3170" s="68"/>
      <c r="W3170" s="68"/>
    </row>
    <row r="3171" spans="1:23" ht="15">
      <c r="A3171" s="28" t="s">
        <v>870</v>
      </c>
      <c r="B3171" s="240" t="s">
        <v>1828</v>
      </c>
      <c r="C3171" s="3"/>
      <c r="D3171" s="3"/>
      <c r="E3171" s="9" t="s">
        <v>284</v>
      </c>
      <c r="F3171" s="9" t="s">
        <v>284</v>
      </c>
      <c r="G3171" s="9" t="s">
        <v>284</v>
      </c>
      <c r="H3171" s="9" t="s">
        <v>284</v>
      </c>
      <c r="I3171" s="9">
        <v>318.20000000000255</v>
      </c>
      <c r="J3171" s="9">
        <v>383.89999999999054</v>
      </c>
      <c r="K3171" s="9">
        <v>0</v>
      </c>
      <c r="L3171" s="74"/>
      <c r="M3171" s="72">
        <f t="shared" si="84"/>
        <v>702.09999999999309</v>
      </c>
      <c r="S3171" s="294"/>
      <c r="T3171" s="68"/>
      <c r="U3171" s="396"/>
      <c r="V3171" s="68"/>
      <c r="W3171" s="68"/>
    </row>
    <row r="3172" spans="1:23" ht="15">
      <c r="A3172" s="28" t="s">
        <v>873</v>
      </c>
      <c r="B3172" s="68" t="s">
        <v>824</v>
      </c>
      <c r="E3172" s="9" t="s">
        <v>284</v>
      </c>
      <c r="F3172" s="9" t="s">
        <v>284</v>
      </c>
      <c r="G3172" s="9" t="s">
        <v>284</v>
      </c>
      <c r="H3172" s="227">
        <v>460.69999999999527</v>
      </c>
      <c r="I3172" s="9">
        <v>76.30000000000291</v>
      </c>
      <c r="J3172" s="9">
        <v>92.100000000002183</v>
      </c>
      <c r="K3172" s="9">
        <v>0</v>
      </c>
      <c r="L3172" s="74"/>
      <c r="M3172" s="72">
        <f t="shared" si="84"/>
        <v>629.10000000000036</v>
      </c>
      <c r="O3172" t="s">
        <v>293</v>
      </c>
      <c r="S3172" s="68"/>
      <c r="T3172" s="68"/>
      <c r="U3172" s="396"/>
      <c r="V3172" s="68"/>
      <c r="W3172" s="68"/>
    </row>
    <row r="3173" spans="1:23" ht="15">
      <c r="A3173" s="28" t="s">
        <v>999</v>
      </c>
      <c r="B3173" s="68" t="s">
        <v>835</v>
      </c>
      <c r="E3173" s="9" t="s">
        <v>284</v>
      </c>
      <c r="F3173" s="9" t="s">
        <v>284</v>
      </c>
      <c r="G3173" s="9" t="s">
        <v>284</v>
      </c>
      <c r="H3173" s="9">
        <v>189.90000000000509</v>
      </c>
      <c r="I3173" s="9">
        <v>154.50000000000364</v>
      </c>
      <c r="J3173" s="9">
        <v>248.30000000000655</v>
      </c>
      <c r="K3173" s="9">
        <v>0</v>
      </c>
      <c r="L3173" s="74"/>
      <c r="M3173" s="72">
        <f t="shared" si="84"/>
        <v>592.70000000001528</v>
      </c>
      <c r="S3173" s="68"/>
      <c r="T3173" s="68"/>
      <c r="U3173" s="396"/>
      <c r="V3173" s="68"/>
      <c r="W3173" s="68"/>
    </row>
    <row r="3174" spans="1:23" ht="15">
      <c r="A3174" s="28" t="s">
        <v>1000</v>
      </c>
      <c r="B3174" s="294" t="s">
        <v>2219</v>
      </c>
      <c r="C3174" s="3"/>
      <c r="D3174" s="3"/>
      <c r="E3174" s="9" t="s">
        <v>284</v>
      </c>
      <c r="F3174" s="9" t="s">
        <v>284</v>
      </c>
      <c r="G3174" s="9" t="s">
        <v>284</v>
      </c>
      <c r="H3174" s="9" t="s">
        <v>284</v>
      </c>
      <c r="I3174" s="9" t="s">
        <v>284</v>
      </c>
      <c r="J3174" s="224">
        <v>586.10000000000218</v>
      </c>
      <c r="K3174" s="9">
        <v>0</v>
      </c>
      <c r="L3174" s="74"/>
      <c r="M3174" s="72">
        <f t="shared" si="84"/>
        <v>586.10000000000218</v>
      </c>
      <c r="O3174" t="s">
        <v>287</v>
      </c>
      <c r="R3174" s="21" t="s">
        <v>2015</v>
      </c>
      <c r="S3174" s="68"/>
      <c r="T3174" s="68"/>
      <c r="U3174" s="397"/>
      <c r="V3174" s="68"/>
      <c r="W3174" s="68"/>
    </row>
    <row r="3175" spans="1:23" ht="15">
      <c r="A3175" s="28" t="s">
        <v>1001</v>
      </c>
      <c r="B3175" s="235" t="s">
        <v>1821</v>
      </c>
      <c r="C3175" s="3"/>
      <c r="D3175" s="3"/>
      <c r="E3175" s="9" t="s">
        <v>284</v>
      </c>
      <c r="F3175" s="9" t="s">
        <v>284</v>
      </c>
      <c r="G3175" s="9" t="s">
        <v>284</v>
      </c>
      <c r="H3175" s="9" t="s">
        <v>284</v>
      </c>
      <c r="I3175" s="227">
        <v>572.79999999999745</v>
      </c>
      <c r="J3175" s="9" t="s">
        <v>284</v>
      </c>
      <c r="K3175" s="9">
        <v>0</v>
      </c>
      <c r="L3175" s="74"/>
      <c r="M3175" s="72">
        <f t="shared" si="84"/>
        <v>572.79999999999745</v>
      </c>
      <c r="O3175" t="s">
        <v>290</v>
      </c>
      <c r="S3175" s="294"/>
      <c r="T3175" s="68"/>
      <c r="U3175" s="419"/>
      <c r="V3175" s="68"/>
      <c r="W3175" s="68"/>
    </row>
    <row r="3176" spans="1:23" ht="15">
      <c r="A3176" s="28" t="s">
        <v>1002</v>
      </c>
      <c r="B3176" s="240" t="s">
        <v>1834</v>
      </c>
      <c r="C3176" s="3"/>
      <c r="D3176" s="3"/>
      <c r="E3176" s="9" t="s">
        <v>284</v>
      </c>
      <c r="F3176" s="9" t="s">
        <v>284</v>
      </c>
      <c r="G3176" s="9" t="s">
        <v>284</v>
      </c>
      <c r="H3176" s="9" t="s">
        <v>284</v>
      </c>
      <c r="I3176" s="9">
        <v>298.09999999999854</v>
      </c>
      <c r="J3176" s="9">
        <v>251.90000000000509</v>
      </c>
      <c r="K3176" s="9">
        <v>0</v>
      </c>
      <c r="L3176" s="74"/>
      <c r="M3176" s="72">
        <f t="shared" si="84"/>
        <v>550.00000000000364</v>
      </c>
      <c r="S3176" s="294"/>
      <c r="T3176" s="68"/>
      <c r="U3176" s="418"/>
      <c r="V3176" s="68"/>
      <c r="W3176" s="68"/>
    </row>
    <row r="3177" spans="1:23" ht="15">
      <c r="A3177" s="28" t="s">
        <v>1003</v>
      </c>
      <c r="B3177" s="68" t="s">
        <v>840</v>
      </c>
      <c r="E3177" s="9" t="s">
        <v>284</v>
      </c>
      <c r="F3177" s="9" t="s">
        <v>284</v>
      </c>
      <c r="G3177" s="9" t="s">
        <v>284</v>
      </c>
      <c r="H3177" s="9">
        <v>279.60000000000946</v>
      </c>
      <c r="I3177" s="9">
        <v>241.99999999999636</v>
      </c>
      <c r="J3177" s="9" t="s">
        <v>284</v>
      </c>
      <c r="K3177" s="9">
        <v>0</v>
      </c>
      <c r="L3177" s="74"/>
      <c r="M3177" s="72">
        <f t="shared" ref="M3177:M3213" si="85">SUM(E3177:K3177)</f>
        <v>521.60000000000582</v>
      </c>
      <c r="S3177" s="28"/>
      <c r="T3177" s="68"/>
      <c r="U3177" s="418"/>
      <c r="V3177" s="68"/>
      <c r="W3177" s="68"/>
    </row>
    <row r="3178" spans="1:23" ht="15">
      <c r="A3178" s="28" t="s">
        <v>1004</v>
      </c>
      <c r="B3178" s="240" t="s">
        <v>1838</v>
      </c>
      <c r="C3178" s="3"/>
      <c r="D3178" s="3"/>
      <c r="E3178" s="9" t="s">
        <v>284</v>
      </c>
      <c r="F3178" s="9" t="s">
        <v>284</v>
      </c>
      <c r="G3178" s="9" t="s">
        <v>284</v>
      </c>
      <c r="H3178" s="9" t="s">
        <v>284</v>
      </c>
      <c r="I3178" s="9">
        <v>374.59999999999854</v>
      </c>
      <c r="J3178" s="9">
        <v>137.69999999999345</v>
      </c>
      <c r="K3178" s="9">
        <v>0</v>
      </c>
      <c r="L3178" s="74"/>
      <c r="M3178" s="72">
        <f t="shared" si="85"/>
        <v>512.299999999992</v>
      </c>
      <c r="S3178" s="235"/>
      <c r="T3178" s="68"/>
      <c r="U3178" s="397"/>
      <c r="V3178" s="68"/>
      <c r="W3178" s="68"/>
    </row>
    <row r="3179" spans="1:23" ht="15">
      <c r="A3179" s="28" t="s">
        <v>1005</v>
      </c>
      <c r="B3179" s="68" t="s">
        <v>855</v>
      </c>
      <c r="E3179" s="9" t="s">
        <v>284</v>
      </c>
      <c r="F3179" s="9" t="s">
        <v>284</v>
      </c>
      <c r="G3179" s="9" t="s">
        <v>284</v>
      </c>
      <c r="H3179" s="227">
        <v>503.49999999999636</v>
      </c>
      <c r="I3179" s="9" t="s">
        <v>284</v>
      </c>
      <c r="J3179" s="9" t="s">
        <v>284</v>
      </c>
      <c r="K3179" s="9">
        <v>0</v>
      </c>
      <c r="L3179" s="74"/>
      <c r="M3179" s="72">
        <f t="shared" si="85"/>
        <v>503.49999999999636</v>
      </c>
      <c r="O3179" t="s">
        <v>303</v>
      </c>
      <c r="S3179" s="294"/>
      <c r="T3179" s="68"/>
      <c r="U3179" s="418"/>
      <c r="V3179" s="68"/>
      <c r="W3179" s="68"/>
    </row>
    <row r="3180" spans="1:23" ht="15">
      <c r="A3180" s="28" t="s">
        <v>1006</v>
      </c>
      <c r="B3180" s="240" t="s">
        <v>1826</v>
      </c>
      <c r="C3180" s="3"/>
      <c r="D3180" s="3"/>
      <c r="E3180" s="9" t="s">
        <v>284</v>
      </c>
      <c r="F3180" s="9" t="s">
        <v>284</v>
      </c>
      <c r="G3180" s="9" t="s">
        <v>284</v>
      </c>
      <c r="H3180" s="9" t="s">
        <v>284</v>
      </c>
      <c r="I3180" s="9">
        <v>116.79999999999927</v>
      </c>
      <c r="J3180" s="9">
        <v>378.79999999999563</v>
      </c>
      <c r="K3180" s="9">
        <v>0</v>
      </c>
      <c r="L3180" s="74"/>
      <c r="M3180" s="72">
        <f t="shared" si="85"/>
        <v>495.59999999999491</v>
      </c>
      <c r="S3180" s="28"/>
      <c r="T3180" s="68"/>
      <c r="U3180" s="396"/>
      <c r="V3180" s="68"/>
      <c r="W3180" s="68"/>
    </row>
    <row r="3181" spans="1:23" ht="15">
      <c r="A3181" s="28" t="s">
        <v>1007</v>
      </c>
      <c r="B3181" s="240" t="s">
        <v>1840</v>
      </c>
      <c r="C3181" s="3"/>
      <c r="D3181" s="3"/>
      <c r="E3181" s="9" t="s">
        <v>284</v>
      </c>
      <c r="F3181" s="9" t="s">
        <v>284</v>
      </c>
      <c r="G3181" s="9" t="s">
        <v>284</v>
      </c>
      <c r="H3181" s="9" t="s">
        <v>284</v>
      </c>
      <c r="I3181" s="9">
        <v>156.19999999999891</v>
      </c>
      <c r="J3181" s="9">
        <v>338.40000000000509</v>
      </c>
      <c r="K3181" s="9">
        <v>0</v>
      </c>
      <c r="L3181" s="74"/>
      <c r="M3181" s="72">
        <f t="shared" si="85"/>
        <v>494.600000000004</v>
      </c>
      <c r="S3181" s="235"/>
      <c r="T3181" s="68"/>
      <c r="U3181" s="396"/>
      <c r="V3181" s="68"/>
      <c r="W3181" s="68"/>
    </row>
    <row r="3182" spans="1:23" ht="15">
      <c r="A3182" s="28" t="s">
        <v>1008</v>
      </c>
      <c r="B3182" s="240" t="s">
        <v>1841</v>
      </c>
      <c r="C3182" s="3"/>
      <c r="D3182" s="3"/>
      <c r="E3182" s="9" t="s">
        <v>284</v>
      </c>
      <c r="F3182" s="9" t="s">
        <v>284</v>
      </c>
      <c r="G3182" s="9" t="s">
        <v>284</v>
      </c>
      <c r="H3182" s="9" t="s">
        <v>284</v>
      </c>
      <c r="I3182" s="9">
        <v>151.19999999999709</v>
      </c>
      <c r="J3182" s="9">
        <v>340.79999999999927</v>
      </c>
      <c r="K3182" s="9">
        <v>0</v>
      </c>
      <c r="L3182" s="74"/>
      <c r="M3182" s="72">
        <f t="shared" si="85"/>
        <v>491.99999999999636</v>
      </c>
      <c r="S3182" s="68"/>
      <c r="T3182" s="68"/>
      <c r="U3182" s="418"/>
      <c r="V3182" s="68"/>
      <c r="W3182" s="68"/>
    </row>
    <row r="3183" spans="1:23" ht="15">
      <c r="A3183" s="28" t="s">
        <v>1009</v>
      </c>
      <c r="B3183" s="28" t="s">
        <v>799</v>
      </c>
      <c r="E3183" s="9" t="s">
        <v>284</v>
      </c>
      <c r="F3183" s="9" t="s">
        <v>284</v>
      </c>
      <c r="G3183" s="9" t="s">
        <v>284</v>
      </c>
      <c r="H3183" s="9">
        <v>274</v>
      </c>
      <c r="I3183" s="9">
        <v>99.799999999997453</v>
      </c>
      <c r="J3183" s="9">
        <v>112.39999999999964</v>
      </c>
      <c r="K3183" s="9">
        <v>0</v>
      </c>
      <c r="L3183" s="74"/>
      <c r="M3183" s="72">
        <f t="shared" si="85"/>
        <v>486.19999999999709</v>
      </c>
      <c r="S3183" s="68"/>
      <c r="T3183" s="68"/>
      <c r="U3183" s="418"/>
      <c r="V3183" s="68"/>
      <c r="W3183" s="68"/>
    </row>
    <row r="3184" spans="1:23" ht="15">
      <c r="A3184" s="28" t="s">
        <v>1010</v>
      </c>
      <c r="B3184" s="68" t="s">
        <v>845</v>
      </c>
      <c r="E3184" s="9" t="s">
        <v>284</v>
      </c>
      <c r="F3184" s="9" t="s">
        <v>284</v>
      </c>
      <c r="G3184" s="9" t="s">
        <v>284</v>
      </c>
      <c r="H3184" s="227">
        <v>422.49999999999636</v>
      </c>
      <c r="I3184" s="9" t="s">
        <v>284</v>
      </c>
      <c r="J3184" s="9" t="s">
        <v>284</v>
      </c>
      <c r="K3184" s="9">
        <v>0</v>
      </c>
      <c r="L3184" s="74"/>
      <c r="M3184" s="72">
        <f t="shared" si="85"/>
        <v>422.49999999999636</v>
      </c>
      <c r="O3184" t="s">
        <v>294</v>
      </c>
      <c r="S3184" s="294"/>
      <c r="T3184" s="68"/>
      <c r="U3184" s="396"/>
      <c r="V3184" s="68"/>
      <c r="W3184" s="68"/>
    </row>
    <row r="3185" spans="1:13" ht="15">
      <c r="A3185" s="28" t="s">
        <v>1011</v>
      </c>
      <c r="B3185" s="294" t="s">
        <v>2224</v>
      </c>
      <c r="C3185" s="3"/>
      <c r="D3185" s="3"/>
      <c r="E3185" s="9" t="s">
        <v>284</v>
      </c>
      <c r="F3185" s="9" t="s">
        <v>284</v>
      </c>
      <c r="G3185" s="9" t="s">
        <v>284</v>
      </c>
      <c r="H3185" s="9" t="s">
        <v>284</v>
      </c>
      <c r="I3185" s="9" t="s">
        <v>284</v>
      </c>
      <c r="J3185" s="9">
        <v>401.60000000000582</v>
      </c>
      <c r="K3185" s="9">
        <v>0</v>
      </c>
      <c r="L3185" s="74"/>
      <c r="M3185" s="72">
        <f t="shared" si="85"/>
        <v>401.60000000000582</v>
      </c>
    </row>
    <row r="3186" spans="1:13" ht="15">
      <c r="A3186" s="28" t="s">
        <v>1012</v>
      </c>
      <c r="B3186" s="240" t="s">
        <v>1839</v>
      </c>
      <c r="C3186" s="3"/>
      <c r="D3186" s="3"/>
      <c r="E3186" s="9" t="s">
        <v>284</v>
      </c>
      <c r="F3186" s="9" t="s">
        <v>284</v>
      </c>
      <c r="G3186" s="9" t="s">
        <v>284</v>
      </c>
      <c r="H3186" s="9" t="s">
        <v>284</v>
      </c>
      <c r="I3186" s="9">
        <v>345.39999999999964</v>
      </c>
      <c r="J3186" s="9" t="s">
        <v>284</v>
      </c>
      <c r="K3186" s="9">
        <v>0</v>
      </c>
      <c r="L3186" s="74"/>
      <c r="M3186" s="72">
        <f t="shared" si="85"/>
        <v>345.39999999999964</v>
      </c>
    </row>
    <row r="3187" spans="1:13" ht="15">
      <c r="A3187" s="28" t="s">
        <v>1013</v>
      </c>
      <c r="B3187" s="68" t="s">
        <v>164</v>
      </c>
      <c r="E3187" s="9" t="s">
        <v>284</v>
      </c>
      <c r="F3187" s="9" t="s">
        <v>284</v>
      </c>
      <c r="G3187" s="9">
        <v>271.55</v>
      </c>
      <c r="H3187" s="9" t="s">
        <v>284</v>
      </c>
      <c r="I3187" s="9" t="s">
        <v>284</v>
      </c>
      <c r="J3187" s="9" t="s">
        <v>284</v>
      </c>
      <c r="K3187" s="9">
        <v>0</v>
      </c>
      <c r="L3187" s="74"/>
      <c r="M3187" s="72">
        <f t="shared" si="85"/>
        <v>271.55</v>
      </c>
    </row>
    <row r="3188" spans="1:13" ht="15">
      <c r="A3188" s="28" t="s">
        <v>1014</v>
      </c>
      <c r="B3188" s="240" t="s">
        <v>1831</v>
      </c>
      <c r="C3188" s="3"/>
      <c r="D3188" s="3"/>
      <c r="E3188" s="9" t="s">
        <v>284</v>
      </c>
      <c r="F3188" s="9" t="s">
        <v>284</v>
      </c>
      <c r="G3188" s="9" t="s">
        <v>284</v>
      </c>
      <c r="H3188" s="9" t="s">
        <v>284</v>
      </c>
      <c r="I3188" s="9">
        <v>269.80000000000109</v>
      </c>
      <c r="J3188" s="9" t="s">
        <v>284</v>
      </c>
      <c r="K3188" s="9">
        <v>0</v>
      </c>
      <c r="L3188" s="74"/>
      <c r="M3188" s="72">
        <f t="shared" si="85"/>
        <v>269.80000000000109</v>
      </c>
    </row>
    <row r="3189" spans="1:13" ht="15">
      <c r="A3189" s="28" t="s">
        <v>1015</v>
      </c>
      <c r="B3189" s="294" t="s">
        <v>2221</v>
      </c>
      <c r="C3189" s="3"/>
      <c r="D3189" s="3"/>
      <c r="E3189" s="9" t="s">
        <v>284</v>
      </c>
      <c r="F3189" s="9" t="s">
        <v>284</v>
      </c>
      <c r="G3189" s="9" t="s">
        <v>284</v>
      </c>
      <c r="H3189" s="9" t="s">
        <v>284</v>
      </c>
      <c r="I3189" s="9" t="s">
        <v>284</v>
      </c>
      <c r="J3189" s="9">
        <v>259.59999999999854</v>
      </c>
      <c r="K3189" s="9">
        <v>0</v>
      </c>
      <c r="L3189" s="74"/>
      <c r="M3189" s="72">
        <f t="shared" si="85"/>
        <v>259.59999999999854</v>
      </c>
    </row>
    <row r="3190" spans="1:13" ht="15">
      <c r="A3190" s="28" t="s">
        <v>1016</v>
      </c>
      <c r="B3190" s="240" t="s">
        <v>1829</v>
      </c>
      <c r="C3190" s="3"/>
      <c r="D3190" s="3"/>
      <c r="E3190" s="9" t="s">
        <v>284</v>
      </c>
      <c r="F3190" s="9" t="s">
        <v>284</v>
      </c>
      <c r="G3190" s="9" t="s">
        <v>284</v>
      </c>
      <c r="H3190" s="9" t="s">
        <v>284</v>
      </c>
      <c r="I3190" s="9">
        <v>251.90000000000327</v>
      </c>
      <c r="J3190" s="9" t="s">
        <v>284</v>
      </c>
      <c r="K3190" s="9">
        <v>0</v>
      </c>
      <c r="L3190" s="74"/>
      <c r="M3190" s="72">
        <f t="shared" si="85"/>
        <v>251.90000000000327</v>
      </c>
    </row>
    <row r="3191" spans="1:13" ht="15">
      <c r="A3191" s="28" t="s">
        <v>1017</v>
      </c>
      <c r="B3191" s="294" t="s">
        <v>2222</v>
      </c>
      <c r="C3191" s="3"/>
      <c r="D3191" s="3"/>
      <c r="E3191" s="9" t="s">
        <v>284</v>
      </c>
      <c r="F3191" s="9" t="s">
        <v>284</v>
      </c>
      <c r="G3191" s="9" t="s">
        <v>284</v>
      </c>
      <c r="H3191" s="9" t="s">
        <v>284</v>
      </c>
      <c r="I3191" s="9" t="s">
        <v>284</v>
      </c>
      <c r="J3191" s="9">
        <v>244.70000000000437</v>
      </c>
      <c r="K3191" s="9">
        <v>0</v>
      </c>
      <c r="L3191" s="74"/>
      <c r="M3191" s="72">
        <f t="shared" si="85"/>
        <v>244.70000000000437</v>
      </c>
    </row>
    <row r="3192" spans="1:13" ht="15">
      <c r="A3192" s="28" t="s">
        <v>1018</v>
      </c>
      <c r="B3192" s="240" t="s">
        <v>1857</v>
      </c>
      <c r="C3192" s="3"/>
      <c r="D3192" s="3"/>
      <c r="E3192" s="9" t="s">
        <v>284</v>
      </c>
      <c r="F3192" s="9" t="s">
        <v>284</v>
      </c>
      <c r="G3192" s="9" t="s">
        <v>284</v>
      </c>
      <c r="H3192" s="9" t="s">
        <v>284</v>
      </c>
      <c r="I3192" s="9">
        <v>239.00000000000182</v>
      </c>
      <c r="J3192" s="9" t="s">
        <v>284</v>
      </c>
      <c r="K3192" s="9">
        <v>0</v>
      </c>
      <c r="L3192" s="74"/>
      <c r="M3192" s="72">
        <f t="shared" si="85"/>
        <v>239.00000000000182</v>
      </c>
    </row>
    <row r="3193" spans="1:13" ht="15">
      <c r="A3193" s="28" t="s">
        <v>1019</v>
      </c>
      <c r="B3193" s="294" t="s">
        <v>2218</v>
      </c>
      <c r="C3193" s="3"/>
      <c r="D3193" s="3"/>
      <c r="E3193" s="9" t="s">
        <v>284</v>
      </c>
      <c r="F3193" s="9" t="s">
        <v>284</v>
      </c>
      <c r="G3193" s="9" t="s">
        <v>284</v>
      </c>
      <c r="H3193" s="9" t="s">
        <v>284</v>
      </c>
      <c r="I3193" s="9" t="s">
        <v>284</v>
      </c>
      <c r="J3193" s="9">
        <v>226.19999999999891</v>
      </c>
      <c r="K3193" s="9">
        <v>0</v>
      </c>
      <c r="L3193" s="74"/>
      <c r="M3193" s="72">
        <f t="shared" si="85"/>
        <v>226.19999999999891</v>
      </c>
    </row>
    <row r="3194" spans="1:13" ht="15">
      <c r="A3194" s="28" t="s">
        <v>1020</v>
      </c>
      <c r="B3194" s="294" t="s">
        <v>2217</v>
      </c>
      <c r="C3194" s="3"/>
      <c r="D3194" s="3"/>
      <c r="E3194" s="9" t="s">
        <v>284</v>
      </c>
      <c r="F3194" s="9" t="s">
        <v>284</v>
      </c>
      <c r="G3194" s="9" t="s">
        <v>284</v>
      </c>
      <c r="H3194" s="9" t="s">
        <v>284</v>
      </c>
      <c r="I3194" s="9" t="s">
        <v>284</v>
      </c>
      <c r="J3194" s="9">
        <v>205.19999999998618</v>
      </c>
      <c r="K3194" s="9">
        <v>0</v>
      </c>
      <c r="L3194" s="74"/>
      <c r="M3194" s="72">
        <f t="shared" si="85"/>
        <v>205.19999999998618</v>
      </c>
    </row>
    <row r="3195" spans="1:13" ht="15">
      <c r="A3195" s="28" t="s">
        <v>1021</v>
      </c>
      <c r="B3195" s="294" t="s">
        <v>2223</v>
      </c>
      <c r="C3195" s="3"/>
      <c r="D3195" s="3"/>
      <c r="E3195" s="9" t="s">
        <v>284</v>
      </c>
      <c r="F3195" s="9" t="s">
        <v>284</v>
      </c>
      <c r="G3195" s="9" t="s">
        <v>284</v>
      </c>
      <c r="H3195" s="9" t="s">
        <v>284</v>
      </c>
      <c r="I3195" s="9" t="s">
        <v>284</v>
      </c>
      <c r="J3195" s="9">
        <v>176.80000000000291</v>
      </c>
      <c r="K3195" s="9">
        <v>0</v>
      </c>
      <c r="L3195" s="74"/>
      <c r="M3195" s="72">
        <f t="shared" si="85"/>
        <v>176.80000000000291</v>
      </c>
    </row>
    <row r="3196" spans="1:13" ht="15">
      <c r="A3196" s="28" t="s">
        <v>1022</v>
      </c>
      <c r="B3196" s="240" t="s">
        <v>1836</v>
      </c>
      <c r="C3196" s="3"/>
      <c r="D3196" s="3"/>
      <c r="E3196" s="9" t="s">
        <v>284</v>
      </c>
      <c r="F3196" s="9" t="s">
        <v>284</v>
      </c>
      <c r="G3196" s="9" t="s">
        <v>284</v>
      </c>
      <c r="H3196" s="9" t="s">
        <v>284</v>
      </c>
      <c r="I3196" s="9">
        <v>46.099999999998545</v>
      </c>
      <c r="J3196" s="9">
        <v>129.19999999999345</v>
      </c>
      <c r="K3196" s="9">
        <v>0</v>
      </c>
      <c r="L3196" s="74"/>
      <c r="M3196" s="72">
        <f t="shared" si="85"/>
        <v>175.299999999992</v>
      </c>
    </row>
    <row r="3197" spans="1:13" ht="15">
      <c r="A3197" s="28" t="s">
        <v>1023</v>
      </c>
      <c r="B3197" s="294" t="s">
        <v>2226</v>
      </c>
      <c r="C3197" s="3"/>
      <c r="D3197" s="3"/>
      <c r="E3197" s="9" t="s">
        <v>284</v>
      </c>
      <c r="F3197" s="9" t="s">
        <v>284</v>
      </c>
      <c r="G3197" s="9" t="s">
        <v>284</v>
      </c>
      <c r="H3197" s="9" t="s">
        <v>284</v>
      </c>
      <c r="I3197" s="9" t="s">
        <v>284</v>
      </c>
      <c r="J3197" s="9">
        <v>146.49999999999636</v>
      </c>
      <c r="K3197" s="9">
        <v>0</v>
      </c>
      <c r="L3197" s="74"/>
      <c r="M3197" s="72">
        <f t="shared" si="85"/>
        <v>146.49999999999636</v>
      </c>
    </row>
    <row r="3198" spans="1:13" ht="15">
      <c r="A3198" s="28" t="s">
        <v>1024</v>
      </c>
      <c r="B3198" s="240" t="s">
        <v>1832</v>
      </c>
      <c r="C3198" s="3"/>
      <c r="D3198" s="3"/>
      <c r="E3198" s="9" t="s">
        <v>284</v>
      </c>
      <c r="F3198" s="9" t="s">
        <v>284</v>
      </c>
      <c r="G3198" s="9" t="s">
        <v>284</v>
      </c>
      <c r="H3198" s="9" t="s">
        <v>284</v>
      </c>
      <c r="I3198" s="9">
        <v>138.59999999999854</v>
      </c>
      <c r="J3198" s="9" t="s">
        <v>284</v>
      </c>
      <c r="K3198" s="9">
        <v>0</v>
      </c>
      <c r="L3198" s="74"/>
      <c r="M3198" s="72">
        <f t="shared" si="85"/>
        <v>138.59999999999854</v>
      </c>
    </row>
    <row r="3199" spans="1:13" ht="15">
      <c r="A3199" s="28" t="s">
        <v>1025</v>
      </c>
      <c r="B3199" s="294" t="s">
        <v>2236</v>
      </c>
      <c r="C3199" s="3"/>
      <c r="D3199" s="3"/>
      <c r="E3199" s="9" t="s">
        <v>284</v>
      </c>
      <c r="F3199" s="9" t="s">
        <v>284</v>
      </c>
      <c r="G3199" s="9" t="s">
        <v>284</v>
      </c>
      <c r="H3199" s="9" t="s">
        <v>284</v>
      </c>
      <c r="I3199" s="9" t="s">
        <v>284</v>
      </c>
      <c r="J3199" s="9">
        <v>135.799999999992</v>
      </c>
      <c r="K3199" s="9">
        <v>0</v>
      </c>
      <c r="L3199" s="74"/>
      <c r="M3199" s="72">
        <f t="shared" si="85"/>
        <v>135.799999999992</v>
      </c>
    </row>
    <row r="3200" spans="1:13" ht="15">
      <c r="A3200" s="28" t="s">
        <v>1026</v>
      </c>
      <c r="B3200" s="294" t="s">
        <v>2225</v>
      </c>
      <c r="C3200" s="3"/>
      <c r="D3200" s="3"/>
      <c r="E3200" s="9" t="s">
        <v>284</v>
      </c>
      <c r="F3200" s="9" t="s">
        <v>284</v>
      </c>
      <c r="G3200" s="9" t="s">
        <v>284</v>
      </c>
      <c r="H3200" s="9" t="s">
        <v>284</v>
      </c>
      <c r="I3200" s="9" t="s">
        <v>284</v>
      </c>
      <c r="J3200" s="9">
        <v>76.199999999993452</v>
      </c>
      <c r="K3200" s="9">
        <v>0</v>
      </c>
      <c r="L3200" s="74"/>
      <c r="M3200" s="72">
        <f t="shared" si="85"/>
        <v>76.199999999993452</v>
      </c>
    </row>
    <row r="3201" spans="1:13" ht="15">
      <c r="A3201" s="28" t="s">
        <v>1027</v>
      </c>
      <c r="B3201" s="294" t="s">
        <v>2252</v>
      </c>
      <c r="C3201" s="3"/>
      <c r="D3201" s="3"/>
      <c r="E3201" s="9" t="s">
        <v>284</v>
      </c>
      <c r="F3201" s="9" t="s">
        <v>284</v>
      </c>
      <c r="G3201" s="9" t="s">
        <v>284</v>
      </c>
      <c r="H3201" s="9" t="s">
        <v>284</v>
      </c>
      <c r="I3201" s="9" t="s">
        <v>284</v>
      </c>
      <c r="J3201" s="9" t="s">
        <v>284</v>
      </c>
      <c r="K3201" s="9">
        <v>0</v>
      </c>
      <c r="L3201" s="74"/>
      <c r="M3201" s="72">
        <f t="shared" si="85"/>
        <v>0</v>
      </c>
    </row>
    <row r="3202" spans="1:13" ht="15">
      <c r="A3202" s="28" t="s">
        <v>1028</v>
      </c>
      <c r="B3202" s="294" t="s">
        <v>2284</v>
      </c>
      <c r="C3202" s="3"/>
      <c r="D3202" s="3"/>
      <c r="E3202" s="9" t="s">
        <v>284</v>
      </c>
      <c r="F3202" s="9" t="s">
        <v>284</v>
      </c>
      <c r="G3202" s="9" t="s">
        <v>284</v>
      </c>
      <c r="H3202" s="9" t="s">
        <v>284</v>
      </c>
      <c r="I3202" s="9" t="s">
        <v>284</v>
      </c>
      <c r="J3202" s="9" t="s">
        <v>284</v>
      </c>
      <c r="K3202" s="9">
        <v>0</v>
      </c>
      <c r="L3202" s="74"/>
      <c r="M3202" s="72">
        <f t="shared" si="85"/>
        <v>0</v>
      </c>
    </row>
    <row r="3203" spans="1:13" ht="15">
      <c r="A3203" s="28" t="s">
        <v>1029</v>
      </c>
      <c r="B3203" s="294" t="s">
        <v>2253</v>
      </c>
      <c r="C3203" s="3"/>
      <c r="D3203" s="3"/>
      <c r="E3203" s="9" t="s">
        <v>284</v>
      </c>
      <c r="F3203" s="9" t="s">
        <v>284</v>
      </c>
      <c r="G3203" s="9" t="s">
        <v>284</v>
      </c>
      <c r="H3203" s="9" t="s">
        <v>284</v>
      </c>
      <c r="I3203" s="9" t="s">
        <v>284</v>
      </c>
      <c r="J3203" s="9" t="s">
        <v>284</v>
      </c>
      <c r="K3203" s="9">
        <v>0</v>
      </c>
      <c r="L3203" s="74"/>
      <c r="M3203" s="72">
        <f t="shared" si="85"/>
        <v>0</v>
      </c>
    </row>
    <row r="3204" spans="1:13" ht="15">
      <c r="A3204" s="28" t="s">
        <v>1030</v>
      </c>
      <c r="B3204" s="294" t="s">
        <v>2254</v>
      </c>
      <c r="C3204" s="3"/>
      <c r="D3204" s="3"/>
      <c r="E3204" s="9" t="s">
        <v>284</v>
      </c>
      <c r="F3204" s="9" t="s">
        <v>284</v>
      </c>
      <c r="G3204" s="9" t="s">
        <v>284</v>
      </c>
      <c r="H3204" s="9" t="s">
        <v>284</v>
      </c>
      <c r="I3204" s="9" t="s">
        <v>284</v>
      </c>
      <c r="J3204" s="9" t="s">
        <v>284</v>
      </c>
      <c r="K3204" s="9">
        <v>0</v>
      </c>
      <c r="L3204" s="74"/>
      <c r="M3204" s="72">
        <f t="shared" si="85"/>
        <v>0</v>
      </c>
    </row>
    <row r="3205" spans="1:13" ht="15">
      <c r="A3205" s="28" t="s">
        <v>1031</v>
      </c>
      <c r="B3205" s="294" t="s">
        <v>2255</v>
      </c>
      <c r="C3205" s="3"/>
      <c r="D3205" s="3"/>
      <c r="E3205" s="9" t="s">
        <v>284</v>
      </c>
      <c r="F3205" s="9" t="s">
        <v>284</v>
      </c>
      <c r="G3205" s="9" t="s">
        <v>284</v>
      </c>
      <c r="H3205" s="9" t="s">
        <v>284</v>
      </c>
      <c r="I3205" s="9" t="s">
        <v>284</v>
      </c>
      <c r="J3205" s="9" t="s">
        <v>284</v>
      </c>
      <c r="K3205" s="9">
        <v>0</v>
      </c>
      <c r="L3205" s="74"/>
      <c r="M3205" s="72">
        <f t="shared" si="85"/>
        <v>0</v>
      </c>
    </row>
    <row r="3206" spans="1:13" ht="15">
      <c r="A3206" s="28" t="s">
        <v>1032</v>
      </c>
      <c r="B3206" s="294" t="s">
        <v>2256</v>
      </c>
      <c r="C3206" s="3"/>
      <c r="D3206" s="3"/>
      <c r="E3206" s="9" t="s">
        <v>284</v>
      </c>
      <c r="F3206" s="9" t="s">
        <v>284</v>
      </c>
      <c r="G3206" s="9" t="s">
        <v>284</v>
      </c>
      <c r="H3206" s="9" t="s">
        <v>284</v>
      </c>
      <c r="I3206" s="9" t="s">
        <v>284</v>
      </c>
      <c r="J3206" s="9" t="s">
        <v>284</v>
      </c>
      <c r="K3206" s="9">
        <v>0</v>
      </c>
      <c r="L3206" s="74"/>
      <c r="M3206" s="72">
        <f t="shared" si="85"/>
        <v>0</v>
      </c>
    </row>
    <row r="3207" spans="1:13" ht="15">
      <c r="A3207" s="28" t="s">
        <v>1033</v>
      </c>
      <c r="B3207" s="294" t="s">
        <v>2257</v>
      </c>
      <c r="C3207" s="3"/>
      <c r="D3207" s="3"/>
      <c r="E3207" s="9" t="s">
        <v>284</v>
      </c>
      <c r="F3207" s="9" t="s">
        <v>284</v>
      </c>
      <c r="G3207" s="9" t="s">
        <v>284</v>
      </c>
      <c r="H3207" s="9" t="s">
        <v>284</v>
      </c>
      <c r="I3207" s="9" t="s">
        <v>284</v>
      </c>
      <c r="J3207" s="9" t="s">
        <v>284</v>
      </c>
      <c r="K3207" s="9">
        <v>0</v>
      </c>
      <c r="L3207" s="74"/>
      <c r="M3207" s="72">
        <f t="shared" si="85"/>
        <v>0</v>
      </c>
    </row>
    <row r="3208" spans="1:13" ht="15">
      <c r="A3208" s="28" t="s">
        <v>1034</v>
      </c>
      <c r="B3208" s="294" t="s">
        <v>2258</v>
      </c>
      <c r="C3208" s="3"/>
      <c r="D3208" s="3"/>
      <c r="E3208" s="9" t="s">
        <v>284</v>
      </c>
      <c r="F3208" s="9" t="s">
        <v>284</v>
      </c>
      <c r="G3208" s="9" t="s">
        <v>284</v>
      </c>
      <c r="H3208" s="9" t="s">
        <v>284</v>
      </c>
      <c r="I3208" s="9" t="s">
        <v>284</v>
      </c>
      <c r="J3208" s="9" t="s">
        <v>284</v>
      </c>
      <c r="K3208" s="9">
        <v>0</v>
      </c>
      <c r="L3208" s="74"/>
      <c r="M3208" s="72">
        <f t="shared" si="85"/>
        <v>0</v>
      </c>
    </row>
    <row r="3209" spans="1:13" ht="15">
      <c r="A3209" s="28" t="s">
        <v>1035</v>
      </c>
      <c r="B3209" s="294" t="s">
        <v>2281</v>
      </c>
      <c r="C3209" s="3"/>
      <c r="D3209" s="3"/>
      <c r="E3209" s="9" t="s">
        <v>284</v>
      </c>
      <c r="F3209" s="9" t="s">
        <v>284</v>
      </c>
      <c r="G3209" s="9" t="s">
        <v>284</v>
      </c>
      <c r="H3209" s="9" t="s">
        <v>284</v>
      </c>
      <c r="I3209" s="9" t="s">
        <v>284</v>
      </c>
      <c r="J3209" s="9" t="s">
        <v>284</v>
      </c>
      <c r="K3209" s="9">
        <v>0</v>
      </c>
      <c r="L3209" s="74"/>
      <c r="M3209" s="72">
        <f t="shared" si="85"/>
        <v>0</v>
      </c>
    </row>
    <row r="3210" spans="1:13" ht="15">
      <c r="A3210" s="28" t="s">
        <v>1036</v>
      </c>
      <c r="B3210" s="294" t="s">
        <v>2283</v>
      </c>
      <c r="C3210" s="3"/>
      <c r="D3210" s="3"/>
      <c r="E3210" s="9" t="s">
        <v>284</v>
      </c>
      <c r="F3210" s="9" t="s">
        <v>284</v>
      </c>
      <c r="G3210" s="9" t="s">
        <v>284</v>
      </c>
      <c r="H3210" s="9" t="s">
        <v>284</v>
      </c>
      <c r="I3210" s="9" t="s">
        <v>284</v>
      </c>
      <c r="J3210" s="9" t="s">
        <v>284</v>
      </c>
      <c r="K3210" s="9">
        <v>0</v>
      </c>
      <c r="L3210" s="74"/>
      <c r="M3210" s="72">
        <f t="shared" si="85"/>
        <v>0</v>
      </c>
    </row>
    <row r="3211" spans="1:13" ht="15">
      <c r="A3211" s="28" t="s">
        <v>1037</v>
      </c>
      <c r="B3211" s="294" t="s">
        <v>2543</v>
      </c>
      <c r="C3211" s="3"/>
      <c r="D3211" s="3"/>
      <c r="E3211" s="9" t="s">
        <v>284</v>
      </c>
      <c r="F3211" s="9" t="s">
        <v>284</v>
      </c>
      <c r="G3211" s="9" t="s">
        <v>284</v>
      </c>
      <c r="H3211" s="9" t="s">
        <v>284</v>
      </c>
      <c r="I3211" s="9" t="s">
        <v>284</v>
      </c>
      <c r="J3211" s="9" t="s">
        <v>284</v>
      </c>
      <c r="K3211" s="9">
        <v>0</v>
      </c>
      <c r="L3211" s="74"/>
      <c r="M3211" s="72">
        <f t="shared" si="85"/>
        <v>0</v>
      </c>
    </row>
    <row r="3212" spans="1:13" ht="15">
      <c r="A3212" s="28" t="s">
        <v>1038</v>
      </c>
      <c r="B3212" s="294" t="s">
        <v>2259</v>
      </c>
      <c r="C3212" s="3"/>
      <c r="D3212" s="3"/>
      <c r="E3212" s="9" t="s">
        <v>284</v>
      </c>
      <c r="F3212" s="9" t="s">
        <v>284</v>
      </c>
      <c r="G3212" s="9" t="s">
        <v>284</v>
      </c>
      <c r="H3212" s="9" t="s">
        <v>284</v>
      </c>
      <c r="I3212" s="9" t="s">
        <v>284</v>
      </c>
      <c r="J3212" s="9" t="s">
        <v>284</v>
      </c>
      <c r="K3212" s="9">
        <v>0</v>
      </c>
      <c r="L3212" s="74"/>
      <c r="M3212" s="72">
        <f t="shared" si="85"/>
        <v>0</v>
      </c>
    </row>
    <row r="3213" spans="1:13" ht="15">
      <c r="A3213" s="28" t="s">
        <v>3838</v>
      </c>
      <c r="B3213" s="294" t="s">
        <v>2260</v>
      </c>
      <c r="C3213" s="3"/>
      <c r="D3213" s="3"/>
      <c r="E3213" s="9" t="s">
        <v>284</v>
      </c>
      <c r="F3213" s="9" t="s">
        <v>284</v>
      </c>
      <c r="G3213" s="9" t="s">
        <v>284</v>
      </c>
      <c r="H3213" s="9" t="s">
        <v>284</v>
      </c>
      <c r="I3213" s="9" t="s">
        <v>284</v>
      </c>
      <c r="J3213" s="9" t="s">
        <v>284</v>
      </c>
      <c r="K3213" s="9">
        <v>0</v>
      </c>
      <c r="L3213" s="74"/>
      <c r="M3213" s="72">
        <f t="shared" si="85"/>
        <v>0</v>
      </c>
    </row>
    <row r="3214" spans="1:13" ht="15">
      <c r="A3214" s="28"/>
      <c r="B3214" s="68"/>
      <c r="E3214" s="9"/>
      <c r="F3214" s="9"/>
      <c r="G3214" s="9"/>
      <c r="H3214" s="9"/>
      <c r="L3214" s="74"/>
      <c r="M3214" s="72"/>
    </row>
    <row r="3215" spans="1:13" ht="15">
      <c r="A3215" s="28"/>
      <c r="B3215" s="68"/>
      <c r="E3215" s="9"/>
      <c r="L3215" s="74"/>
    </row>
    <row r="3216" spans="1:13" ht="15">
      <c r="A3216" s="28"/>
      <c r="B3216" s="68"/>
      <c r="E3216" s="9"/>
      <c r="L3216" s="74"/>
    </row>
    <row r="3217" spans="1:23" ht="25.5">
      <c r="A3217" s="23" t="s">
        <v>213</v>
      </c>
      <c r="L3217" s="74"/>
    </row>
    <row r="3218" spans="1:23">
      <c r="L3218" s="74"/>
    </row>
    <row r="3219" spans="1:23" ht="15">
      <c r="A3219" s="40"/>
      <c r="B3219" s="40"/>
      <c r="C3219" s="40"/>
      <c r="D3219" s="40"/>
      <c r="E3219" s="66">
        <v>2016</v>
      </c>
      <c r="F3219" s="66">
        <v>2017</v>
      </c>
      <c r="G3219" s="66">
        <v>2018</v>
      </c>
      <c r="H3219" s="66">
        <v>2019</v>
      </c>
      <c r="I3219" s="66">
        <v>2020</v>
      </c>
      <c r="J3219" s="66">
        <v>2021</v>
      </c>
      <c r="K3219" s="66">
        <v>2022</v>
      </c>
      <c r="L3219" s="74"/>
      <c r="M3219" s="75" t="s">
        <v>40</v>
      </c>
    </row>
    <row r="3220" spans="1:23" ht="15">
      <c r="A3220" s="28" t="s">
        <v>0</v>
      </c>
      <c r="B3220" s="68" t="s">
        <v>39</v>
      </c>
      <c r="E3220" s="227">
        <v>481.9</v>
      </c>
      <c r="F3220" s="222">
        <v>488.1</v>
      </c>
      <c r="G3220" s="9">
        <v>196.9</v>
      </c>
      <c r="H3220" s="9">
        <v>387.59999999999854</v>
      </c>
      <c r="I3220" s="9">
        <v>0</v>
      </c>
      <c r="J3220" s="9">
        <v>0</v>
      </c>
      <c r="K3220" s="9">
        <v>336.00000000000182</v>
      </c>
      <c r="L3220" s="74"/>
      <c r="M3220" s="72">
        <f t="shared" ref="M3220:M3251" si="86">SUM(E3220:K3220)</f>
        <v>1890.5000000000005</v>
      </c>
      <c r="O3220" t="s">
        <v>313</v>
      </c>
      <c r="R3220" s="235"/>
      <c r="S3220" s="294"/>
      <c r="T3220" s="68"/>
      <c r="U3220" s="396"/>
      <c r="V3220" s="68"/>
      <c r="W3220" s="68"/>
    </row>
    <row r="3221" spans="1:23" ht="15">
      <c r="A3221" s="28" t="s">
        <v>2</v>
      </c>
      <c r="B3221" s="68" t="s">
        <v>13</v>
      </c>
      <c r="E3221" s="227">
        <v>495.5</v>
      </c>
      <c r="F3221" s="9">
        <v>266.3</v>
      </c>
      <c r="G3221" s="227">
        <v>318.5</v>
      </c>
      <c r="H3221" s="222">
        <v>553.99999999999272</v>
      </c>
      <c r="I3221" s="9">
        <v>0</v>
      </c>
      <c r="J3221" s="9">
        <v>0</v>
      </c>
      <c r="K3221" s="9">
        <v>165.00000000000364</v>
      </c>
      <c r="L3221" s="74"/>
      <c r="M3221" s="72">
        <f t="shared" si="86"/>
        <v>1799.2999999999963</v>
      </c>
      <c r="O3221" t="s">
        <v>953</v>
      </c>
      <c r="R3221" s="235"/>
      <c r="S3221" s="235"/>
      <c r="T3221" s="68"/>
      <c r="U3221" s="396"/>
      <c r="V3221" s="68"/>
      <c r="W3221" s="68"/>
    </row>
    <row r="3222" spans="1:23" ht="15">
      <c r="A3222" s="28" t="s">
        <v>3</v>
      </c>
      <c r="B3222" s="68" t="s">
        <v>31</v>
      </c>
      <c r="E3222" s="9">
        <v>352</v>
      </c>
      <c r="F3222" s="227">
        <v>305.10000000000002</v>
      </c>
      <c r="G3222" s="224">
        <v>442.1</v>
      </c>
      <c r="H3222" s="9">
        <v>203.49999999999636</v>
      </c>
      <c r="I3222" s="9">
        <v>0</v>
      </c>
      <c r="J3222" s="9">
        <v>0</v>
      </c>
      <c r="K3222" s="9">
        <v>290.70000000000437</v>
      </c>
      <c r="L3222" s="74"/>
      <c r="M3222" s="72">
        <f t="shared" si="86"/>
        <v>1593.4000000000008</v>
      </c>
      <c r="O3222" t="s">
        <v>307</v>
      </c>
      <c r="R3222" t="s">
        <v>2016</v>
      </c>
      <c r="S3222" s="68"/>
      <c r="T3222" s="68"/>
      <c r="U3222" s="397"/>
      <c r="V3222" s="68"/>
      <c r="W3222" s="68"/>
    </row>
    <row r="3223" spans="1:23" ht="15">
      <c r="A3223" s="28" t="s">
        <v>5</v>
      </c>
      <c r="B3223" s="68" t="s">
        <v>6</v>
      </c>
      <c r="E3223" s="227">
        <v>382.6</v>
      </c>
      <c r="F3223" s="224">
        <v>558.5</v>
      </c>
      <c r="G3223" s="9">
        <v>180.3</v>
      </c>
      <c r="H3223" s="9">
        <v>420.60000000000946</v>
      </c>
      <c r="I3223" s="9">
        <v>0</v>
      </c>
      <c r="J3223" s="9">
        <v>0</v>
      </c>
      <c r="K3223" s="9" t="s">
        <v>284</v>
      </c>
      <c r="L3223" s="74"/>
      <c r="M3223" s="72">
        <f t="shared" si="86"/>
        <v>1542.0000000000095</v>
      </c>
      <c r="O3223" t="s">
        <v>344</v>
      </c>
      <c r="R3223" t="s">
        <v>2016</v>
      </c>
      <c r="S3223" s="294"/>
      <c r="T3223" s="68"/>
      <c r="U3223" s="396"/>
      <c r="V3223" s="68"/>
      <c r="W3223" s="68"/>
    </row>
    <row r="3224" spans="1:23" ht="15">
      <c r="A3224" s="28" t="s">
        <v>7</v>
      </c>
      <c r="B3224" s="68" t="s">
        <v>25</v>
      </c>
      <c r="E3224" s="222">
        <v>543.4</v>
      </c>
      <c r="F3224" s="9">
        <v>234</v>
      </c>
      <c r="G3224" s="9">
        <v>162.5</v>
      </c>
      <c r="H3224" s="9">
        <v>329.34999999999491</v>
      </c>
      <c r="I3224" s="9">
        <v>0</v>
      </c>
      <c r="J3224" s="9">
        <v>0</v>
      </c>
      <c r="K3224" s="9">
        <v>268.09999999999854</v>
      </c>
      <c r="L3224" s="74"/>
      <c r="M3224" s="72">
        <f t="shared" si="86"/>
        <v>1537.3499999999935</v>
      </c>
      <c r="O3224" t="s">
        <v>306</v>
      </c>
      <c r="R3224" s="235"/>
      <c r="S3224" s="235"/>
      <c r="T3224" s="68"/>
      <c r="U3224" s="396"/>
      <c r="V3224" s="68"/>
      <c r="W3224" s="68"/>
    </row>
    <row r="3225" spans="1:23" ht="15">
      <c r="A3225" s="28" t="s">
        <v>8</v>
      </c>
      <c r="B3225" s="68" t="s">
        <v>153</v>
      </c>
      <c r="E3225" s="9" t="s">
        <v>284</v>
      </c>
      <c r="F3225" s="9" t="s">
        <v>284</v>
      </c>
      <c r="G3225" s="227">
        <v>327.3</v>
      </c>
      <c r="H3225" s="224">
        <v>761.00000000000364</v>
      </c>
      <c r="I3225" s="9">
        <v>0</v>
      </c>
      <c r="J3225" s="9">
        <v>0</v>
      </c>
      <c r="K3225" s="227">
        <v>365.1000000000131</v>
      </c>
      <c r="L3225" s="74"/>
      <c r="M3225" s="72">
        <f t="shared" si="86"/>
        <v>1453.4000000000167</v>
      </c>
      <c r="O3225" t="s">
        <v>4607</v>
      </c>
      <c r="R3225" t="s">
        <v>2016</v>
      </c>
      <c r="S3225" s="235"/>
      <c r="T3225" s="68"/>
      <c r="U3225" s="396"/>
      <c r="V3225" s="68"/>
      <c r="W3225" s="68"/>
    </row>
    <row r="3226" spans="1:23" ht="15">
      <c r="A3226" s="28" t="s">
        <v>10</v>
      </c>
      <c r="B3226" s="68" t="s">
        <v>37</v>
      </c>
      <c r="E3226" s="9">
        <v>198.6</v>
      </c>
      <c r="F3226" s="223">
        <v>486.2</v>
      </c>
      <c r="G3226" s="227">
        <v>371.5</v>
      </c>
      <c r="H3226" s="9">
        <v>130.50000000000728</v>
      </c>
      <c r="I3226" s="9">
        <v>0</v>
      </c>
      <c r="J3226" s="9">
        <v>0</v>
      </c>
      <c r="K3226" s="9">
        <v>263.50000000000364</v>
      </c>
      <c r="L3226" s="74"/>
      <c r="M3226" s="72">
        <f t="shared" si="86"/>
        <v>1450.3000000000109</v>
      </c>
      <c r="O3226" t="s">
        <v>358</v>
      </c>
      <c r="R3226" s="235"/>
      <c r="S3226" s="294"/>
      <c r="T3226" s="68"/>
      <c r="U3226" s="396"/>
      <c r="V3226" s="68"/>
      <c r="W3226" s="68"/>
    </row>
    <row r="3227" spans="1:23" ht="15">
      <c r="A3227" s="28" t="s">
        <v>12</v>
      </c>
      <c r="B3227" s="68" t="s">
        <v>15</v>
      </c>
      <c r="E3227" s="9">
        <v>324</v>
      </c>
      <c r="F3227" s="9">
        <v>212</v>
      </c>
      <c r="G3227" s="9">
        <v>292.7</v>
      </c>
      <c r="H3227" s="9">
        <v>434.99999999999636</v>
      </c>
      <c r="I3227" s="9">
        <v>0</v>
      </c>
      <c r="J3227" s="9">
        <v>0</v>
      </c>
      <c r="K3227" s="9">
        <v>162.40000000000509</v>
      </c>
      <c r="L3227" s="74"/>
      <c r="M3227" s="72">
        <f t="shared" si="86"/>
        <v>1426.1000000000015</v>
      </c>
      <c r="R3227" s="235"/>
      <c r="S3227" s="294"/>
      <c r="T3227" s="68"/>
      <c r="U3227" s="396"/>
      <c r="V3227" s="68"/>
      <c r="W3227" s="68"/>
    </row>
    <row r="3228" spans="1:23" ht="15">
      <c r="A3228" s="28" t="s">
        <v>14</v>
      </c>
      <c r="B3228" s="68" t="s">
        <v>4</v>
      </c>
      <c r="E3228" s="224">
        <v>604.6</v>
      </c>
      <c r="F3228" s="9">
        <v>175</v>
      </c>
      <c r="G3228" s="9">
        <v>284.60000000000002</v>
      </c>
      <c r="H3228" s="9">
        <v>343</v>
      </c>
      <c r="I3228" s="9">
        <v>0</v>
      </c>
      <c r="J3228" s="9">
        <v>0</v>
      </c>
      <c r="K3228" s="9" t="s">
        <v>284</v>
      </c>
      <c r="L3228" s="74"/>
      <c r="M3228" s="72">
        <f t="shared" si="86"/>
        <v>1407.2</v>
      </c>
      <c r="O3228" t="s">
        <v>287</v>
      </c>
      <c r="R3228" t="s">
        <v>2016</v>
      </c>
      <c r="S3228" s="294"/>
      <c r="T3228" s="68"/>
      <c r="U3228" s="396"/>
      <c r="V3228" s="68"/>
      <c r="W3228" s="68"/>
    </row>
    <row r="3229" spans="1:23" ht="15">
      <c r="A3229" s="28" t="s">
        <v>16</v>
      </c>
      <c r="B3229" s="68" t="s">
        <v>19</v>
      </c>
      <c r="E3229" s="9">
        <v>268.39999999999998</v>
      </c>
      <c r="F3229" s="227">
        <v>342.5</v>
      </c>
      <c r="G3229" s="227">
        <v>318.5</v>
      </c>
      <c r="H3229" s="227">
        <v>447.40000000000873</v>
      </c>
      <c r="I3229" s="9">
        <v>0</v>
      </c>
      <c r="J3229" s="9">
        <v>0</v>
      </c>
      <c r="K3229" s="9" t="s">
        <v>284</v>
      </c>
      <c r="L3229" s="74"/>
      <c r="M3229" s="72">
        <f t="shared" si="86"/>
        <v>1376.8000000000088</v>
      </c>
      <c r="O3229" t="s">
        <v>1444</v>
      </c>
      <c r="R3229" s="235"/>
      <c r="S3229" s="235"/>
      <c r="T3229" s="68"/>
      <c r="U3229" s="397"/>
      <c r="V3229" s="68"/>
      <c r="W3229" s="68"/>
    </row>
    <row r="3230" spans="1:23" ht="15">
      <c r="A3230" s="28" t="s">
        <v>18</v>
      </c>
      <c r="B3230" s="68" t="s">
        <v>142</v>
      </c>
      <c r="E3230" s="9" t="s">
        <v>284</v>
      </c>
      <c r="F3230" s="227">
        <v>315.8</v>
      </c>
      <c r="G3230" s="223">
        <v>402.9</v>
      </c>
      <c r="H3230" s="227">
        <v>494</v>
      </c>
      <c r="I3230" s="9">
        <v>0</v>
      </c>
      <c r="J3230" s="9">
        <v>0</v>
      </c>
      <c r="K3230" s="9">
        <v>149.30000000000291</v>
      </c>
      <c r="L3230" s="74"/>
      <c r="M3230" s="72">
        <f t="shared" si="86"/>
        <v>1362.000000000003</v>
      </c>
      <c r="O3230" t="s">
        <v>1443</v>
      </c>
      <c r="R3230" s="235"/>
      <c r="S3230" s="68"/>
      <c r="T3230" s="68"/>
      <c r="U3230" s="396"/>
      <c r="V3230" s="68"/>
      <c r="W3230" s="68"/>
    </row>
    <row r="3231" spans="1:23" ht="15">
      <c r="A3231" s="28" t="s">
        <v>20</v>
      </c>
      <c r="B3231" s="68" t="s">
        <v>11</v>
      </c>
      <c r="E3231" s="9">
        <v>258.5</v>
      </c>
      <c r="F3231" s="9">
        <v>271.3</v>
      </c>
      <c r="G3231" s="9">
        <v>255.5</v>
      </c>
      <c r="H3231" s="9">
        <v>322.70000000000073</v>
      </c>
      <c r="I3231" s="9">
        <v>0</v>
      </c>
      <c r="J3231" s="9">
        <v>0</v>
      </c>
      <c r="K3231" s="9">
        <v>223.29999999999927</v>
      </c>
      <c r="L3231" s="74"/>
      <c r="M3231" s="72">
        <f t="shared" si="86"/>
        <v>1331.3</v>
      </c>
      <c r="R3231" s="235"/>
      <c r="S3231" s="294"/>
      <c r="T3231" s="68"/>
      <c r="U3231" s="396"/>
      <c r="V3231" s="68"/>
      <c r="W3231" s="68"/>
    </row>
    <row r="3232" spans="1:23" ht="15">
      <c r="A3232" s="28" t="s">
        <v>22</v>
      </c>
      <c r="B3232" s="68" t="s">
        <v>21</v>
      </c>
      <c r="E3232" s="227">
        <v>380.5</v>
      </c>
      <c r="F3232" s="9">
        <v>176.4</v>
      </c>
      <c r="G3232" s="9">
        <v>277.89999999999998</v>
      </c>
      <c r="H3232" s="9">
        <v>92.900000000001455</v>
      </c>
      <c r="I3232" s="9">
        <v>0</v>
      </c>
      <c r="J3232" s="9">
        <v>0</v>
      </c>
      <c r="K3232" s="227">
        <v>375.5</v>
      </c>
      <c r="L3232" s="74"/>
      <c r="M3232" s="72">
        <f t="shared" si="86"/>
        <v>1303.2000000000014</v>
      </c>
      <c r="O3232" t="s">
        <v>342</v>
      </c>
      <c r="R3232" s="235"/>
      <c r="S3232" s="68"/>
      <c r="T3232" s="68"/>
      <c r="U3232" s="396"/>
      <c r="V3232" s="68"/>
      <c r="W3232" s="68"/>
    </row>
    <row r="3233" spans="1:23" ht="15">
      <c r="A3233" s="28" t="s">
        <v>24</v>
      </c>
      <c r="B3233" s="68" t="s">
        <v>141</v>
      </c>
      <c r="E3233" s="9" t="s">
        <v>284</v>
      </c>
      <c r="F3233" s="227">
        <v>465.2</v>
      </c>
      <c r="G3233" s="227">
        <v>365.5</v>
      </c>
      <c r="H3233" s="9">
        <v>107.00000000000364</v>
      </c>
      <c r="I3233" s="9">
        <v>0</v>
      </c>
      <c r="J3233" s="9">
        <v>0</v>
      </c>
      <c r="K3233" s="227">
        <v>364.79999999999927</v>
      </c>
      <c r="L3233" s="74"/>
      <c r="M3233" s="72">
        <f t="shared" si="86"/>
        <v>1302.500000000003</v>
      </c>
      <c r="O3233" t="s">
        <v>971</v>
      </c>
      <c r="R3233" s="235"/>
      <c r="S3233" s="294"/>
      <c r="T3233" s="68"/>
      <c r="U3233" s="397"/>
      <c r="V3233" s="68"/>
      <c r="W3233" s="68"/>
    </row>
    <row r="3234" spans="1:23" ht="15">
      <c r="A3234" s="28" t="s">
        <v>26</v>
      </c>
      <c r="B3234" s="68" t="s">
        <v>9</v>
      </c>
      <c r="E3234" s="227">
        <v>394.5</v>
      </c>
      <c r="F3234" s="9">
        <v>262.89999999999998</v>
      </c>
      <c r="G3234" s="9">
        <v>265</v>
      </c>
      <c r="H3234" s="9">
        <v>139.49999999999636</v>
      </c>
      <c r="I3234" s="9">
        <v>0</v>
      </c>
      <c r="J3234" s="9">
        <v>0</v>
      </c>
      <c r="K3234" s="9">
        <v>190.49999999999636</v>
      </c>
      <c r="L3234" s="74"/>
      <c r="M3234" s="72">
        <f t="shared" si="86"/>
        <v>1252.3999999999928</v>
      </c>
      <c r="O3234" t="s">
        <v>293</v>
      </c>
      <c r="R3234" s="235"/>
      <c r="S3234" s="68"/>
      <c r="T3234" s="68"/>
      <c r="U3234" s="396"/>
      <c r="V3234" s="68"/>
      <c r="W3234" s="68"/>
    </row>
    <row r="3235" spans="1:23" ht="15">
      <c r="A3235" s="28" t="s">
        <v>28</v>
      </c>
      <c r="B3235" s="68" t="s">
        <v>33</v>
      </c>
      <c r="E3235" s="223">
        <v>503.5</v>
      </c>
      <c r="F3235" s="227">
        <v>319</v>
      </c>
      <c r="G3235" s="9">
        <v>47.9</v>
      </c>
      <c r="H3235" s="9">
        <v>158.99999999999272</v>
      </c>
      <c r="I3235" s="9">
        <v>0</v>
      </c>
      <c r="J3235" s="9">
        <v>0</v>
      </c>
      <c r="K3235" s="9">
        <v>200.29999999999563</v>
      </c>
      <c r="L3235" s="74"/>
      <c r="M3235" s="72">
        <f t="shared" si="86"/>
        <v>1229.6999999999884</v>
      </c>
      <c r="O3235" t="s">
        <v>314</v>
      </c>
      <c r="R3235" s="235"/>
      <c r="S3235" s="294"/>
      <c r="T3235" s="68"/>
      <c r="U3235" s="397"/>
      <c r="V3235" s="68"/>
      <c r="W3235" s="68"/>
    </row>
    <row r="3236" spans="1:23" ht="15">
      <c r="A3236" s="28" t="s">
        <v>30</v>
      </c>
      <c r="B3236" s="68" t="s">
        <v>17</v>
      </c>
      <c r="E3236" s="227">
        <v>459.5</v>
      </c>
      <c r="F3236" s="69" t="s">
        <v>285</v>
      </c>
      <c r="G3236" s="227">
        <v>376</v>
      </c>
      <c r="H3236" s="9">
        <v>82.5</v>
      </c>
      <c r="I3236" s="9">
        <v>0</v>
      </c>
      <c r="J3236" s="9">
        <v>0</v>
      </c>
      <c r="K3236" s="9">
        <v>185.50000000000364</v>
      </c>
      <c r="L3236" s="74"/>
      <c r="M3236" s="72">
        <f t="shared" si="86"/>
        <v>1103.5000000000036</v>
      </c>
      <c r="O3236" t="s">
        <v>292</v>
      </c>
      <c r="R3236" s="235"/>
      <c r="S3236" s="68"/>
      <c r="T3236" s="68"/>
      <c r="U3236" s="396"/>
      <c r="V3236" s="68"/>
      <c r="W3236" s="68"/>
    </row>
    <row r="3237" spans="1:23" ht="15">
      <c r="A3237" s="28" t="s">
        <v>32</v>
      </c>
      <c r="B3237" s="68" t="s">
        <v>143</v>
      </c>
      <c r="E3237" s="9" t="s">
        <v>284</v>
      </c>
      <c r="F3237" s="227">
        <v>319.5</v>
      </c>
      <c r="G3237" s="9">
        <v>316</v>
      </c>
      <c r="H3237" s="9">
        <v>155.70000000000073</v>
      </c>
      <c r="I3237" s="9">
        <v>0</v>
      </c>
      <c r="J3237" s="9">
        <v>0</v>
      </c>
      <c r="K3237" s="9">
        <v>251.10000000000582</v>
      </c>
      <c r="L3237" s="74"/>
      <c r="M3237" s="72">
        <f t="shared" si="86"/>
        <v>1042.3000000000065</v>
      </c>
      <c r="O3237" t="s">
        <v>298</v>
      </c>
      <c r="R3237" s="235"/>
      <c r="S3237" s="294"/>
      <c r="T3237" s="68"/>
      <c r="U3237" s="396"/>
      <c r="V3237" s="68"/>
      <c r="W3237" s="68"/>
    </row>
    <row r="3238" spans="1:23" ht="15">
      <c r="A3238" s="28" t="s">
        <v>34</v>
      </c>
      <c r="B3238" s="68" t="s">
        <v>1</v>
      </c>
      <c r="E3238" s="9">
        <v>36</v>
      </c>
      <c r="F3238" s="9">
        <v>218.5</v>
      </c>
      <c r="G3238" s="222">
        <v>433.5</v>
      </c>
      <c r="H3238" s="9">
        <v>333.49999999999454</v>
      </c>
      <c r="I3238" s="9">
        <v>0</v>
      </c>
      <c r="J3238" s="9">
        <v>0</v>
      </c>
      <c r="K3238" s="69" t="s">
        <v>285</v>
      </c>
      <c r="L3238" s="74"/>
      <c r="M3238" s="72">
        <f t="shared" si="86"/>
        <v>1021.4999999999945</v>
      </c>
      <c r="O3238" t="s">
        <v>306</v>
      </c>
      <c r="R3238" s="235"/>
      <c r="S3238" s="294"/>
      <c r="T3238" s="68"/>
      <c r="U3238" s="396"/>
      <c r="V3238" s="68"/>
      <c r="W3238" s="68"/>
    </row>
    <row r="3239" spans="1:23" ht="15">
      <c r="A3239" s="28" t="s">
        <v>36</v>
      </c>
      <c r="B3239" s="68" t="s">
        <v>27</v>
      </c>
      <c r="E3239" s="9">
        <v>256</v>
      </c>
      <c r="F3239" s="9">
        <v>20</v>
      </c>
      <c r="G3239" s="9">
        <v>214</v>
      </c>
      <c r="H3239" s="9">
        <v>159.49999999999272</v>
      </c>
      <c r="I3239" s="9">
        <v>0</v>
      </c>
      <c r="J3239" s="9">
        <v>0</v>
      </c>
      <c r="K3239" s="9">
        <v>337.45000000000073</v>
      </c>
      <c r="L3239" s="74"/>
      <c r="M3239" s="72">
        <f t="shared" si="86"/>
        <v>986.94999999999345</v>
      </c>
      <c r="R3239" s="235"/>
      <c r="S3239" s="294"/>
      <c r="T3239" s="68"/>
      <c r="U3239" s="397"/>
      <c r="V3239" s="68"/>
      <c r="W3239" s="68"/>
    </row>
    <row r="3240" spans="1:23" ht="15">
      <c r="A3240" s="28" t="s">
        <v>38</v>
      </c>
      <c r="B3240" s="68" t="s">
        <v>154</v>
      </c>
      <c r="E3240" s="9" t="s">
        <v>284</v>
      </c>
      <c r="F3240" s="9" t="s">
        <v>284</v>
      </c>
      <c r="G3240" s="227">
        <v>319.5</v>
      </c>
      <c r="H3240" s="9">
        <v>331.99999999998909</v>
      </c>
      <c r="I3240" s="9">
        <v>0</v>
      </c>
      <c r="J3240" s="9">
        <v>0</v>
      </c>
      <c r="K3240" s="9">
        <v>275.90000000000146</v>
      </c>
      <c r="L3240" s="74"/>
      <c r="M3240" s="72">
        <f t="shared" si="86"/>
        <v>927.39999999999054</v>
      </c>
      <c r="O3240" t="s">
        <v>294</v>
      </c>
      <c r="R3240" s="235"/>
      <c r="S3240" s="235"/>
      <c r="T3240" s="68"/>
      <c r="U3240" s="396"/>
      <c r="V3240" s="68"/>
      <c r="W3240" s="68"/>
    </row>
    <row r="3241" spans="1:23" ht="15">
      <c r="A3241" s="28" t="s">
        <v>145</v>
      </c>
      <c r="B3241" s="68" t="s">
        <v>29</v>
      </c>
      <c r="E3241" s="227">
        <v>473.9</v>
      </c>
      <c r="F3241" s="9">
        <v>157</v>
      </c>
      <c r="G3241" s="9">
        <v>280.2</v>
      </c>
      <c r="H3241" s="9" t="s">
        <v>284</v>
      </c>
      <c r="I3241" s="9">
        <v>0</v>
      </c>
      <c r="J3241" s="9">
        <v>0</v>
      </c>
      <c r="K3241" s="9" t="s">
        <v>284</v>
      </c>
      <c r="L3241" s="74"/>
      <c r="M3241" s="72">
        <f t="shared" si="86"/>
        <v>911.09999999999991</v>
      </c>
      <c r="O3241" t="s">
        <v>303</v>
      </c>
      <c r="R3241" s="235"/>
      <c r="S3241" s="68"/>
      <c r="T3241" s="68"/>
      <c r="U3241" s="397"/>
      <c r="V3241" s="68"/>
      <c r="W3241" s="68"/>
    </row>
    <row r="3242" spans="1:23" ht="15">
      <c r="A3242" s="28" t="s">
        <v>146</v>
      </c>
      <c r="B3242" s="68" t="s">
        <v>35</v>
      </c>
      <c r="E3242" s="9">
        <v>136.19999999999999</v>
      </c>
      <c r="F3242" s="9">
        <v>265.5</v>
      </c>
      <c r="G3242" s="9">
        <v>210.5</v>
      </c>
      <c r="H3242" s="9">
        <v>267.50000000000182</v>
      </c>
      <c r="I3242" s="9">
        <v>0</v>
      </c>
      <c r="J3242" s="9">
        <v>0</v>
      </c>
      <c r="K3242" s="9" t="s">
        <v>284</v>
      </c>
      <c r="L3242" s="74"/>
      <c r="M3242" s="72">
        <f t="shared" si="86"/>
        <v>879.70000000000186</v>
      </c>
      <c r="R3242" s="235"/>
      <c r="S3242" s="294"/>
      <c r="T3242" s="68"/>
      <c r="U3242" s="396"/>
      <c r="V3242" s="68"/>
      <c r="W3242" s="68"/>
    </row>
    <row r="3243" spans="1:23" ht="15">
      <c r="A3243" s="28" t="s">
        <v>147</v>
      </c>
      <c r="B3243" s="68" t="s">
        <v>156</v>
      </c>
      <c r="E3243" s="9" t="s">
        <v>284</v>
      </c>
      <c r="F3243" s="9" t="s">
        <v>284</v>
      </c>
      <c r="G3243" s="9">
        <v>311.39999999999998</v>
      </c>
      <c r="H3243" s="9">
        <v>223.99999999999636</v>
      </c>
      <c r="I3243" s="9">
        <v>0</v>
      </c>
      <c r="J3243" s="9">
        <v>0</v>
      </c>
      <c r="K3243" s="9">
        <v>337.69999999999345</v>
      </c>
      <c r="L3243" s="74"/>
      <c r="M3243" s="72">
        <f t="shared" si="86"/>
        <v>873.09999999998979</v>
      </c>
      <c r="R3243" s="235"/>
      <c r="S3243" s="68"/>
      <c r="T3243" s="68"/>
      <c r="U3243" s="396"/>
      <c r="V3243" s="68"/>
      <c r="W3243" s="68"/>
    </row>
    <row r="3244" spans="1:23" ht="15">
      <c r="A3244" s="28" t="s">
        <v>151</v>
      </c>
      <c r="B3244" s="68" t="s">
        <v>861</v>
      </c>
      <c r="E3244" s="9" t="s">
        <v>284</v>
      </c>
      <c r="F3244" s="9" t="s">
        <v>284</v>
      </c>
      <c r="G3244" s="9" t="s">
        <v>284</v>
      </c>
      <c r="H3244" s="227">
        <v>489.45000000000073</v>
      </c>
      <c r="I3244" s="9">
        <v>0</v>
      </c>
      <c r="J3244" s="9">
        <v>0</v>
      </c>
      <c r="K3244" s="227">
        <v>377.49999999998909</v>
      </c>
      <c r="L3244" s="74"/>
      <c r="M3244" s="72">
        <f t="shared" si="86"/>
        <v>866.94999999998981</v>
      </c>
      <c r="O3244" t="s">
        <v>317</v>
      </c>
      <c r="R3244" s="235"/>
      <c r="S3244" s="294"/>
      <c r="T3244" s="68"/>
      <c r="U3244" s="396"/>
      <c r="V3244" s="68"/>
      <c r="W3244" s="68"/>
    </row>
    <row r="3245" spans="1:23" ht="15">
      <c r="A3245" s="28" t="s">
        <v>157</v>
      </c>
      <c r="B3245" s="68" t="s">
        <v>155</v>
      </c>
      <c r="E3245" s="9" t="s">
        <v>284</v>
      </c>
      <c r="F3245" s="9" t="s">
        <v>284</v>
      </c>
      <c r="G3245" s="9">
        <v>220.5</v>
      </c>
      <c r="H3245" s="9">
        <v>247.19999999999709</v>
      </c>
      <c r="I3245" s="9">
        <v>0</v>
      </c>
      <c r="J3245" s="9">
        <v>0</v>
      </c>
      <c r="K3245" s="9">
        <v>331.09999999999127</v>
      </c>
      <c r="L3245" s="74"/>
      <c r="M3245" s="72">
        <f t="shared" si="86"/>
        <v>798.79999999998836</v>
      </c>
      <c r="R3245" s="235"/>
      <c r="S3245" s="68"/>
      <c r="T3245" s="68"/>
      <c r="U3245" s="396"/>
      <c r="V3245" s="68"/>
      <c r="W3245" s="68"/>
    </row>
    <row r="3246" spans="1:23" ht="15">
      <c r="A3246" s="28" t="s">
        <v>159</v>
      </c>
      <c r="B3246" s="68" t="s">
        <v>833</v>
      </c>
      <c r="E3246" s="9" t="s">
        <v>284</v>
      </c>
      <c r="F3246" s="9" t="s">
        <v>284</v>
      </c>
      <c r="G3246" s="9" t="s">
        <v>284</v>
      </c>
      <c r="H3246" s="223">
        <v>505.50000000000728</v>
      </c>
      <c r="I3246" s="9">
        <v>0</v>
      </c>
      <c r="J3246" s="9">
        <v>0</v>
      </c>
      <c r="K3246" s="9">
        <v>265.00000000000728</v>
      </c>
      <c r="L3246" s="74"/>
      <c r="M3246" s="72">
        <f t="shared" si="86"/>
        <v>770.50000000001455</v>
      </c>
      <c r="O3246" t="s">
        <v>288</v>
      </c>
      <c r="R3246" s="235"/>
      <c r="S3246" s="294"/>
      <c r="T3246" s="68"/>
      <c r="U3246" s="396"/>
      <c r="V3246" s="68"/>
      <c r="W3246" s="68"/>
    </row>
    <row r="3247" spans="1:23" ht="15">
      <c r="A3247" s="28" t="s">
        <v>160</v>
      </c>
      <c r="B3247" s="68" t="s">
        <v>162</v>
      </c>
      <c r="E3247" s="9" t="s">
        <v>284</v>
      </c>
      <c r="F3247" s="9" t="s">
        <v>284</v>
      </c>
      <c r="G3247" s="9">
        <v>289.7</v>
      </c>
      <c r="H3247" s="9">
        <v>208.50000000000364</v>
      </c>
      <c r="I3247" s="9">
        <v>0</v>
      </c>
      <c r="J3247" s="9">
        <v>0</v>
      </c>
      <c r="K3247" s="9">
        <v>259.39999999999418</v>
      </c>
      <c r="L3247" s="74"/>
      <c r="M3247" s="72">
        <f t="shared" si="86"/>
        <v>757.59999999999786</v>
      </c>
      <c r="R3247" s="235"/>
      <c r="S3247" s="294"/>
      <c r="T3247" s="68"/>
      <c r="U3247" s="396"/>
      <c r="V3247" s="68"/>
      <c r="W3247" s="68"/>
    </row>
    <row r="3248" spans="1:23" ht="15">
      <c r="A3248" s="28" t="s">
        <v>161</v>
      </c>
      <c r="B3248" s="68" t="s">
        <v>23</v>
      </c>
      <c r="E3248" s="9">
        <v>207.5</v>
      </c>
      <c r="F3248" s="9">
        <v>87</v>
      </c>
      <c r="G3248" s="9">
        <v>163.19999999999999</v>
      </c>
      <c r="H3248" s="9">
        <v>124.5</v>
      </c>
      <c r="I3248" s="9">
        <v>0</v>
      </c>
      <c r="J3248" s="9">
        <v>0</v>
      </c>
      <c r="K3248" s="9">
        <v>169.69999999999709</v>
      </c>
      <c r="L3248" s="74"/>
      <c r="M3248" s="72">
        <f t="shared" si="86"/>
        <v>751.89999999999714</v>
      </c>
      <c r="R3248" s="235"/>
      <c r="S3248" s="294"/>
      <c r="T3248" s="68"/>
      <c r="U3248" s="396"/>
      <c r="V3248" s="68"/>
      <c r="W3248" s="68"/>
    </row>
    <row r="3249" spans="1:23" ht="15">
      <c r="A3249" s="28" t="s">
        <v>163</v>
      </c>
      <c r="B3249" s="68" t="s">
        <v>817</v>
      </c>
      <c r="E3249" s="9" t="s">
        <v>284</v>
      </c>
      <c r="F3249" s="9" t="s">
        <v>284</v>
      </c>
      <c r="G3249" s="9" t="s">
        <v>284</v>
      </c>
      <c r="H3249" s="227">
        <v>441.549999999992</v>
      </c>
      <c r="I3249" s="9">
        <v>0</v>
      </c>
      <c r="J3249" s="9">
        <v>0</v>
      </c>
      <c r="K3249" s="9">
        <v>305.00000000000364</v>
      </c>
      <c r="L3249" s="74"/>
      <c r="M3249" s="72">
        <f t="shared" si="86"/>
        <v>746.54999999999563</v>
      </c>
      <c r="O3249" t="s">
        <v>294</v>
      </c>
      <c r="R3249" s="235"/>
      <c r="S3249" s="68"/>
      <c r="T3249" s="68"/>
      <c r="U3249" s="396"/>
      <c r="V3249" s="68"/>
      <c r="W3249" s="68"/>
    </row>
    <row r="3250" spans="1:23" ht="15">
      <c r="A3250" s="28" t="s">
        <v>280</v>
      </c>
      <c r="B3250" s="68" t="s">
        <v>828</v>
      </c>
      <c r="E3250" s="9" t="s">
        <v>284</v>
      </c>
      <c r="F3250" s="9" t="s">
        <v>284</v>
      </c>
      <c r="G3250" s="9" t="s">
        <v>284</v>
      </c>
      <c r="H3250" s="9">
        <v>327.70000000000437</v>
      </c>
      <c r="I3250" s="9">
        <v>0</v>
      </c>
      <c r="J3250" s="9">
        <v>0</v>
      </c>
      <c r="K3250" s="223">
        <v>407.20000000000437</v>
      </c>
      <c r="L3250" s="74"/>
      <c r="M3250" s="72">
        <f t="shared" si="86"/>
        <v>734.90000000000873</v>
      </c>
      <c r="O3250" t="s">
        <v>288</v>
      </c>
      <c r="R3250" s="235"/>
      <c r="S3250" s="68"/>
      <c r="T3250" s="68"/>
      <c r="U3250" s="396"/>
      <c r="V3250" s="68"/>
      <c r="W3250" s="68"/>
    </row>
    <row r="3251" spans="1:23" ht="15">
      <c r="A3251" s="28" t="s">
        <v>281</v>
      </c>
      <c r="B3251" s="28" t="s">
        <v>804</v>
      </c>
      <c r="E3251" s="9" t="s">
        <v>284</v>
      </c>
      <c r="F3251" s="9" t="s">
        <v>284</v>
      </c>
      <c r="G3251" s="9" t="s">
        <v>284</v>
      </c>
      <c r="H3251" s="9">
        <v>356.19999999999709</v>
      </c>
      <c r="I3251" s="9">
        <v>0</v>
      </c>
      <c r="J3251" s="9">
        <v>0</v>
      </c>
      <c r="K3251" s="9">
        <v>353.299999999992</v>
      </c>
      <c r="L3251" s="74"/>
      <c r="M3251" s="72">
        <f t="shared" si="86"/>
        <v>709.49999999998909</v>
      </c>
      <c r="R3251" s="235"/>
      <c r="S3251" s="235"/>
      <c r="T3251" s="68"/>
      <c r="U3251" s="396"/>
      <c r="V3251" s="68"/>
      <c r="W3251" s="68"/>
    </row>
    <row r="3252" spans="1:23" ht="15">
      <c r="A3252" s="28" t="s">
        <v>282</v>
      </c>
      <c r="B3252" s="68" t="s">
        <v>820</v>
      </c>
      <c r="E3252" s="9" t="s">
        <v>284</v>
      </c>
      <c r="F3252" s="9" t="s">
        <v>284</v>
      </c>
      <c r="G3252" s="9" t="s">
        <v>284</v>
      </c>
      <c r="H3252" s="9">
        <v>427.19999999998618</v>
      </c>
      <c r="I3252" s="9">
        <v>0</v>
      </c>
      <c r="J3252" s="9">
        <v>0</v>
      </c>
      <c r="K3252" s="9">
        <v>255.60000000000582</v>
      </c>
      <c r="L3252" s="74"/>
      <c r="M3252" s="72">
        <f t="shared" ref="M3252:M3283" si="87">SUM(E3252:K3252)</f>
        <v>682.799999999992</v>
      </c>
      <c r="R3252" s="235"/>
      <c r="S3252" s="68"/>
      <c r="T3252" s="68"/>
      <c r="U3252" s="396"/>
      <c r="V3252" s="68"/>
      <c r="W3252" s="68"/>
    </row>
    <row r="3253" spans="1:23" ht="15">
      <c r="A3253" s="28" t="s">
        <v>283</v>
      </c>
      <c r="B3253" s="68" t="s">
        <v>871</v>
      </c>
      <c r="E3253" s="9" t="s">
        <v>284</v>
      </c>
      <c r="F3253" s="9" t="s">
        <v>284</v>
      </c>
      <c r="G3253" s="9" t="s">
        <v>284</v>
      </c>
      <c r="H3253" s="227">
        <v>441.84999999999854</v>
      </c>
      <c r="I3253" s="9">
        <v>0</v>
      </c>
      <c r="J3253" s="9">
        <v>0</v>
      </c>
      <c r="K3253" s="9">
        <v>227.5</v>
      </c>
      <c r="L3253" s="74"/>
      <c r="M3253" s="72">
        <f t="shared" si="87"/>
        <v>669.34999999999854</v>
      </c>
      <c r="O3253" t="s">
        <v>293</v>
      </c>
      <c r="R3253" s="235"/>
      <c r="S3253" s="294"/>
      <c r="T3253" s="68"/>
      <c r="U3253" s="396"/>
      <c r="V3253" s="68"/>
      <c r="W3253" s="68"/>
    </row>
    <row r="3254" spans="1:23" ht="15">
      <c r="A3254" s="28" t="s">
        <v>806</v>
      </c>
      <c r="B3254" s="68" t="s">
        <v>819</v>
      </c>
      <c r="E3254" s="9" t="s">
        <v>284</v>
      </c>
      <c r="F3254" s="9" t="s">
        <v>284</v>
      </c>
      <c r="G3254" s="9" t="s">
        <v>284</v>
      </c>
      <c r="H3254" s="9">
        <v>369.24999999999636</v>
      </c>
      <c r="I3254" s="9">
        <v>0</v>
      </c>
      <c r="J3254" s="9">
        <v>0</v>
      </c>
      <c r="K3254" s="9">
        <v>299.5</v>
      </c>
      <c r="L3254" s="74"/>
      <c r="M3254" s="72">
        <f t="shared" si="87"/>
        <v>668.74999999999636</v>
      </c>
      <c r="R3254" s="235"/>
      <c r="S3254" s="68"/>
      <c r="T3254" s="68"/>
      <c r="U3254" s="396"/>
      <c r="V3254" s="68"/>
      <c r="W3254" s="68"/>
    </row>
    <row r="3255" spans="1:23" ht="15">
      <c r="A3255" s="28" t="s">
        <v>807</v>
      </c>
      <c r="B3255" s="68" t="s">
        <v>144</v>
      </c>
      <c r="E3255" s="9" t="s">
        <v>284</v>
      </c>
      <c r="F3255" s="9">
        <v>39</v>
      </c>
      <c r="G3255" s="9">
        <v>78.75</v>
      </c>
      <c r="H3255" s="9">
        <v>309.75000000001091</v>
      </c>
      <c r="I3255" s="9">
        <v>0</v>
      </c>
      <c r="J3255" s="9">
        <v>0</v>
      </c>
      <c r="K3255" s="9">
        <v>191.50000000000364</v>
      </c>
      <c r="L3255" s="74"/>
      <c r="M3255" s="72">
        <f t="shared" si="87"/>
        <v>619.00000000001455</v>
      </c>
      <c r="R3255" s="235"/>
      <c r="S3255" s="28"/>
      <c r="T3255" s="68"/>
      <c r="U3255" s="397"/>
      <c r="V3255" s="68"/>
      <c r="W3255" s="68"/>
    </row>
    <row r="3256" spans="1:23" ht="15">
      <c r="A3256" s="28" t="s">
        <v>808</v>
      </c>
      <c r="B3256" s="68" t="s">
        <v>826</v>
      </c>
      <c r="E3256" s="9" t="s">
        <v>284</v>
      </c>
      <c r="F3256" s="9" t="s">
        <v>284</v>
      </c>
      <c r="G3256" s="9" t="s">
        <v>284</v>
      </c>
      <c r="H3256" s="9">
        <v>280.99999999999636</v>
      </c>
      <c r="I3256" s="9">
        <v>0</v>
      </c>
      <c r="J3256" s="9">
        <v>0</v>
      </c>
      <c r="K3256" s="9">
        <v>300.99999999999636</v>
      </c>
      <c r="L3256" s="74"/>
      <c r="M3256" s="72">
        <f t="shared" si="87"/>
        <v>581.99999999999272</v>
      </c>
      <c r="R3256" s="235"/>
      <c r="S3256" s="68"/>
      <c r="T3256" s="68"/>
      <c r="U3256" s="396"/>
      <c r="V3256" s="68"/>
      <c r="W3256" s="68"/>
    </row>
    <row r="3257" spans="1:23" ht="15">
      <c r="A3257" s="28" t="s">
        <v>810</v>
      </c>
      <c r="B3257" s="68" t="s">
        <v>859</v>
      </c>
      <c r="E3257" s="9" t="s">
        <v>284</v>
      </c>
      <c r="F3257" s="9" t="s">
        <v>284</v>
      </c>
      <c r="G3257" s="9" t="s">
        <v>284</v>
      </c>
      <c r="H3257" s="9">
        <v>302.40000000000146</v>
      </c>
      <c r="I3257" s="9">
        <v>0</v>
      </c>
      <c r="J3257" s="9">
        <v>0</v>
      </c>
      <c r="K3257" s="9">
        <v>273.59999999999854</v>
      </c>
      <c r="L3257" s="74"/>
      <c r="M3257" s="72">
        <f t="shared" si="87"/>
        <v>576</v>
      </c>
      <c r="R3257" s="235"/>
      <c r="S3257" s="294"/>
      <c r="T3257" s="68"/>
      <c r="U3257" s="397"/>
      <c r="V3257" s="68"/>
      <c r="W3257" s="68"/>
    </row>
    <row r="3258" spans="1:23" ht="15">
      <c r="A3258" s="28" t="s">
        <v>816</v>
      </c>
      <c r="B3258" s="68" t="s">
        <v>849</v>
      </c>
      <c r="E3258" s="9" t="s">
        <v>284</v>
      </c>
      <c r="F3258" s="9" t="s">
        <v>284</v>
      </c>
      <c r="G3258" s="9" t="s">
        <v>284</v>
      </c>
      <c r="H3258" s="9">
        <v>315.35000000000218</v>
      </c>
      <c r="I3258" s="9">
        <v>0</v>
      </c>
      <c r="J3258" s="9">
        <v>0</v>
      </c>
      <c r="K3258" s="9">
        <v>251.99999999998909</v>
      </c>
      <c r="L3258" s="74"/>
      <c r="M3258" s="72">
        <f t="shared" si="87"/>
        <v>567.34999999999127</v>
      </c>
      <c r="R3258" s="235"/>
      <c r="S3258" s="294"/>
      <c r="T3258" s="68"/>
      <c r="U3258" s="397"/>
      <c r="V3258" s="68"/>
      <c r="W3258" s="68"/>
    </row>
    <row r="3259" spans="1:23" ht="15">
      <c r="A3259" s="28" t="s">
        <v>818</v>
      </c>
      <c r="B3259" s="68" t="s">
        <v>178</v>
      </c>
      <c r="E3259" s="9">
        <v>218.5</v>
      </c>
      <c r="F3259" s="227">
        <v>326.3</v>
      </c>
      <c r="G3259" s="9" t="s">
        <v>284</v>
      </c>
      <c r="H3259" s="9" t="s">
        <v>284</v>
      </c>
      <c r="I3259" s="9">
        <v>0</v>
      </c>
      <c r="J3259" s="9">
        <v>0</v>
      </c>
      <c r="K3259" s="9" t="s">
        <v>284</v>
      </c>
      <c r="L3259" s="74"/>
      <c r="M3259" s="72">
        <f t="shared" si="87"/>
        <v>544.79999999999995</v>
      </c>
      <c r="O3259" t="s">
        <v>303</v>
      </c>
      <c r="R3259" s="235"/>
      <c r="S3259" s="235"/>
      <c r="T3259" s="68"/>
      <c r="U3259" s="397"/>
      <c r="V3259" s="68"/>
      <c r="W3259" s="68"/>
    </row>
    <row r="3260" spans="1:23" ht="15">
      <c r="A3260" s="28" t="s">
        <v>821</v>
      </c>
      <c r="B3260" s="68" t="s">
        <v>842</v>
      </c>
      <c r="E3260" s="9" t="s">
        <v>284</v>
      </c>
      <c r="F3260" s="9" t="s">
        <v>284</v>
      </c>
      <c r="G3260" s="9" t="s">
        <v>284</v>
      </c>
      <c r="H3260" s="9">
        <v>234.59999999999854</v>
      </c>
      <c r="I3260" s="9">
        <v>0</v>
      </c>
      <c r="J3260" s="9">
        <v>0</v>
      </c>
      <c r="K3260" s="9">
        <v>299.00000000001091</v>
      </c>
      <c r="L3260" s="74"/>
      <c r="M3260" s="72">
        <f t="shared" si="87"/>
        <v>533.60000000000946</v>
      </c>
      <c r="R3260" s="235"/>
      <c r="S3260" s="68"/>
      <c r="T3260" s="68"/>
      <c r="U3260" s="397"/>
      <c r="V3260" s="68"/>
      <c r="W3260" s="68"/>
    </row>
    <row r="3261" spans="1:23" ht="15">
      <c r="A3261" s="28" t="s">
        <v>822</v>
      </c>
      <c r="B3261" s="68" t="s">
        <v>824</v>
      </c>
      <c r="E3261" s="9" t="s">
        <v>284</v>
      </c>
      <c r="F3261" s="9" t="s">
        <v>284</v>
      </c>
      <c r="G3261" s="9" t="s">
        <v>284</v>
      </c>
      <c r="H3261" s="9">
        <v>182.19999999999345</v>
      </c>
      <c r="I3261" s="9">
        <v>0</v>
      </c>
      <c r="J3261" s="9">
        <v>0</v>
      </c>
      <c r="K3261" s="9">
        <v>351</v>
      </c>
      <c r="L3261" s="74"/>
      <c r="M3261" s="72">
        <f t="shared" si="87"/>
        <v>533.19999999999345</v>
      </c>
      <c r="R3261" s="235"/>
      <c r="S3261" s="68"/>
      <c r="T3261" s="68"/>
      <c r="U3261" s="396"/>
      <c r="V3261" s="68"/>
      <c r="W3261" s="68"/>
    </row>
    <row r="3262" spans="1:23" ht="15">
      <c r="A3262" s="28" t="s">
        <v>825</v>
      </c>
      <c r="B3262" s="68" t="s">
        <v>815</v>
      </c>
      <c r="E3262" s="9" t="s">
        <v>284</v>
      </c>
      <c r="F3262" s="9" t="s">
        <v>284</v>
      </c>
      <c r="G3262" s="9" t="s">
        <v>284</v>
      </c>
      <c r="H3262" s="227">
        <v>504.35000000000946</v>
      </c>
      <c r="I3262" s="9">
        <v>0</v>
      </c>
      <c r="J3262" s="9">
        <v>0</v>
      </c>
      <c r="K3262" s="9" t="s">
        <v>284</v>
      </c>
      <c r="L3262" s="74"/>
      <c r="M3262" s="72">
        <f t="shared" si="87"/>
        <v>504.35000000000946</v>
      </c>
      <c r="O3262" t="s">
        <v>289</v>
      </c>
      <c r="R3262" s="235"/>
      <c r="S3262" s="294"/>
      <c r="T3262" s="68"/>
      <c r="U3262" s="396"/>
      <c r="V3262" s="68"/>
      <c r="W3262" s="68"/>
    </row>
    <row r="3263" spans="1:23" ht="15">
      <c r="A3263" s="28" t="s">
        <v>827</v>
      </c>
      <c r="B3263" s="28" t="s">
        <v>805</v>
      </c>
      <c r="E3263" s="9" t="s">
        <v>284</v>
      </c>
      <c r="F3263" s="9" t="s">
        <v>284</v>
      </c>
      <c r="G3263" s="9" t="s">
        <v>284</v>
      </c>
      <c r="H3263" s="9">
        <v>154</v>
      </c>
      <c r="I3263" s="9">
        <v>0</v>
      </c>
      <c r="J3263" s="9">
        <v>0</v>
      </c>
      <c r="K3263" s="9">
        <v>346.40000000000873</v>
      </c>
      <c r="L3263" s="74"/>
      <c r="M3263" s="72">
        <f t="shared" si="87"/>
        <v>500.40000000000873</v>
      </c>
      <c r="S3263" s="294"/>
      <c r="T3263" s="68"/>
      <c r="U3263" s="397"/>
      <c r="V3263" s="68"/>
      <c r="W3263" s="68"/>
    </row>
    <row r="3264" spans="1:23" ht="15">
      <c r="A3264" s="28" t="s">
        <v>832</v>
      </c>
      <c r="B3264" s="68" t="s">
        <v>867</v>
      </c>
      <c r="E3264" s="9" t="s">
        <v>284</v>
      </c>
      <c r="F3264" s="9" t="s">
        <v>284</v>
      </c>
      <c r="G3264" s="9" t="s">
        <v>284</v>
      </c>
      <c r="H3264" s="9">
        <v>331.69999999999345</v>
      </c>
      <c r="I3264" s="9">
        <v>0</v>
      </c>
      <c r="J3264" s="9">
        <v>0</v>
      </c>
      <c r="K3264" s="9">
        <v>165.09999999999491</v>
      </c>
      <c r="L3264" s="74"/>
      <c r="M3264" s="72">
        <f t="shared" si="87"/>
        <v>496.79999999998836</v>
      </c>
      <c r="R3264" s="235"/>
      <c r="S3264" s="235"/>
      <c r="T3264" s="68"/>
      <c r="U3264" s="396"/>
      <c r="V3264" s="68"/>
      <c r="W3264" s="68"/>
    </row>
    <row r="3265" spans="1:23" ht="15">
      <c r="A3265" s="28" t="s">
        <v>836</v>
      </c>
      <c r="B3265" s="68" t="s">
        <v>809</v>
      </c>
      <c r="E3265" s="9" t="s">
        <v>284</v>
      </c>
      <c r="F3265" s="9" t="s">
        <v>284</v>
      </c>
      <c r="G3265" s="9" t="s">
        <v>284</v>
      </c>
      <c r="H3265" s="9">
        <v>179.24999999999636</v>
      </c>
      <c r="I3265" s="9">
        <v>0</v>
      </c>
      <c r="J3265" s="9">
        <v>0</v>
      </c>
      <c r="K3265" s="9">
        <v>297.19999999999709</v>
      </c>
      <c r="L3265" s="74"/>
      <c r="M3265" s="72">
        <f t="shared" si="87"/>
        <v>476.44999999999345</v>
      </c>
      <c r="R3265" s="235"/>
      <c r="S3265" s="235"/>
      <c r="T3265" s="68"/>
      <c r="U3265" s="396"/>
      <c r="V3265" s="68"/>
      <c r="W3265" s="68"/>
    </row>
    <row r="3266" spans="1:23" ht="15">
      <c r="A3266" s="28" t="s">
        <v>837</v>
      </c>
      <c r="B3266" s="68" t="s">
        <v>850</v>
      </c>
      <c r="E3266" s="9" t="s">
        <v>284</v>
      </c>
      <c r="F3266" s="9" t="s">
        <v>284</v>
      </c>
      <c r="G3266" s="9" t="s">
        <v>284</v>
      </c>
      <c r="H3266" s="9">
        <v>202.50000000000364</v>
      </c>
      <c r="I3266" s="9">
        <v>0</v>
      </c>
      <c r="J3266" s="9">
        <v>0</v>
      </c>
      <c r="K3266" s="9">
        <v>267.700000000008</v>
      </c>
      <c r="L3266" s="74"/>
      <c r="M3266" s="72">
        <f t="shared" si="87"/>
        <v>470.20000000001164</v>
      </c>
      <c r="R3266" s="235"/>
      <c r="S3266" s="235"/>
      <c r="T3266" s="68"/>
      <c r="U3266" s="396"/>
      <c r="V3266" s="68"/>
      <c r="W3266" s="68"/>
    </row>
    <row r="3267" spans="1:23" ht="15">
      <c r="A3267" s="28" t="s">
        <v>838</v>
      </c>
      <c r="B3267" s="68" t="s">
        <v>854</v>
      </c>
      <c r="E3267" s="9" t="s">
        <v>284</v>
      </c>
      <c r="F3267" s="9" t="s">
        <v>284</v>
      </c>
      <c r="G3267" s="9" t="s">
        <v>284</v>
      </c>
      <c r="H3267" s="9">
        <v>184.5</v>
      </c>
      <c r="I3267" s="9">
        <v>0</v>
      </c>
      <c r="J3267" s="9">
        <v>0</v>
      </c>
      <c r="K3267" s="9">
        <v>261</v>
      </c>
      <c r="L3267" s="74"/>
      <c r="M3267" s="72">
        <f t="shared" si="87"/>
        <v>445.5</v>
      </c>
      <c r="R3267" s="235"/>
      <c r="S3267" s="294"/>
      <c r="T3267" s="68"/>
      <c r="U3267" s="397"/>
      <c r="V3267" s="68"/>
      <c r="W3267" s="68"/>
    </row>
    <row r="3268" spans="1:23" ht="15">
      <c r="A3268" s="28" t="s">
        <v>844</v>
      </c>
      <c r="B3268" s="68" t="s">
        <v>840</v>
      </c>
      <c r="E3268" s="9" t="s">
        <v>284</v>
      </c>
      <c r="F3268" s="9" t="s">
        <v>284</v>
      </c>
      <c r="G3268" s="9" t="s">
        <v>284</v>
      </c>
      <c r="H3268" s="227">
        <v>438.90000000000873</v>
      </c>
      <c r="I3268" s="9">
        <v>0</v>
      </c>
      <c r="J3268" s="9">
        <v>0</v>
      </c>
      <c r="K3268" s="9" t="s">
        <v>284</v>
      </c>
      <c r="L3268" s="74"/>
      <c r="M3268" s="72">
        <f t="shared" si="87"/>
        <v>438.90000000000873</v>
      </c>
      <c r="O3268" t="s">
        <v>299</v>
      </c>
      <c r="R3268" s="235"/>
      <c r="S3268" s="68"/>
      <c r="T3268" s="68"/>
      <c r="U3268" s="396"/>
      <c r="V3268" s="68"/>
      <c r="W3268" s="68"/>
    </row>
    <row r="3269" spans="1:23" ht="15">
      <c r="A3269" s="28" t="s">
        <v>852</v>
      </c>
      <c r="B3269" s="240" t="s">
        <v>1842</v>
      </c>
      <c r="C3269" s="3"/>
      <c r="D3269" s="3"/>
      <c r="E3269" s="9" t="s">
        <v>284</v>
      </c>
      <c r="F3269" s="9" t="s">
        <v>284</v>
      </c>
      <c r="G3269" s="9" t="s">
        <v>284</v>
      </c>
      <c r="H3269" s="9" t="s">
        <v>284</v>
      </c>
      <c r="I3269" s="9">
        <v>0</v>
      </c>
      <c r="J3269" s="9">
        <v>0</v>
      </c>
      <c r="K3269" s="224">
        <v>419</v>
      </c>
      <c r="L3269" s="74"/>
      <c r="M3269" s="72">
        <f t="shared" si="87"/>
        <v>419</v>
      </c>
      <c r="O3269" t="s">
        <v>287</v>
      </c>
      <c r="R3269" s="21" t="s">
        <v>2016</v>
      </c>
      <c r="S3269" s="294"/>
      <c r="T3269" s="68"/>
      <c r="U3269" s="396"/>
      <c r="V3269" s="68"/>
      <c r="W3269" s="68"/>
    </row>
    <row r="3270" spans="1:23" ht="15">
      <c r="A3270" s="28" t="s">
        <v>856</v>
      </c>
      <c r="B3270" s="68" t="s">
        <v>853</v>
      </c>
      <c r="E3270" s="9" t="s">
        <v>284</v>
      </c>
      <c r="F3270" s="9" t="s">
        <v>284</v>
      </c>
      <c r="G3270" s="9" t="s">
        <v>284</v>
      </c>
      <c r="H3270" s="9">
        <v>298.50000000000364</v>
      </c>
      <c r="I3270" s="9">
        <v>0</v>
      </c>
      <c r="J3270" s="9">
        <v>0</v>
      </c>
      <c r="K3270" s="9">
        <v>119.99999999999818</v>
      </c>
      <c r="L3270" s="74"/>
      <c r="M3270" s="72">
        <f t="shared" si="87"/>
        <v>418.50000000000182</v>
      </c>
      <c r="R3270" s="235"/>
      <c r="S3270" s="68"/>
      <c r="T3270" s="68"/>
      <c r="U3270" s="397"/>
      <c r="V3270" s="68"/>
      <c r="W3270" s="68"/>
    </row>
    <row r="3271" spans="1:23" ht="15">
      <c r="A3271" s="28" t="s">
        <v>857</v>
      </c>
      <c r="B3271" s="294" t="s">
        <v>2222</v>
      </c>
      <c r="C3271" s="3"/>
      <c r="D3271" s="3"/>
      <c r="E3271" s="9" t="s">
        <v>284</v>
      </c>
      <c r="F3271" s="9" t="s">
        <v>284</v>
      </c>
      <c r="G3271" s="9" t="s">
        <v>284</v>
      </c>
      <c r="H3271" s="9" t="s">
        <v>284</v>
      </c>
      <c r="I3271" s="9">
        <v>0</v>
      </c>
      <c r="J3271" s="9">
        <v>0</v>
      </c>
      <c r="K3271" s="222">
        <v>417.399999999996</v>
      </c>
      <c r="L3271" s="74"/>
      <c r="M3271" s="72">
        <f t="shared" si="87"/>
        <v>417.399999999996</v>
      </c>
      <c r="O3271" t="s">
        <v>306</v>
      </c>
      <c r="S3271" s="68"/>
      <c r="T3271" s="68"/>
      <c r="U3271" s="396"/>
      <c r="V3271" s="68"/>
      <c r="W3271" s="68"/>
    </row>
    <row r="3272" spans="1:23" ht="15">
      <c r="A3272" s="28" t="s">
        <v>858</v>
      </c>
      <c r="B3272" s="68" t="s">
        <v>835</v>
      </c>
      <c r="E3272" s="9" t="s">
        <v>284</v>
      </c>
      <c r="F3272" s="9" t="s">
        <v>284</v>
      </c>
      <c r="G3272" s="9" t="s">
        <v>284</v>
      </c>
      <c r="H3272" s="9">
        <v>144.50000000000364</v>
      </c>
      <c r="I3272" s="9">
        <v>0</v>
      </c>
      <c r="J3272" s="9">
        <v>0</v>
      </c>
      <c r="K3272" s="9">
        <v>266.90000000000509</v>
      </c>
      <c r="L3272" s="74"/>
      <c r="M3272" s="72">
        <f t="shared" si="87"/>
        <v>411.40000000000873</v>
      </c>
      <c r="S3272" s="68"/>
      <c r="T3272" s="68"/>
      <c r="U3272" s="396"/>
      <c r="V3272" s="68"/>
      <c r="W3272" s="68"/>
    </row>
    <row r="3273" spans="1:23" ht="15">
      <c r="A3273" s="28" t="s">
        <v>864</v>
      </c>
      <c r="B3273" s="68" t="s">
        <v>158</v>
      </c>
      <c r="E3273" s="9" t="s">
        <v>284</v>
      </c>
      <c r="F3273" s="9" t="s">
        <v>284</v>
      </c>
      <c r="G3273" s="9">
        <v>295.7</v>
      </c>
      <c r="H3273" s="9">
        <v>109.99999999999636</v>
      </c>
      <c r="I3273" s="9">
        <v>0</v>
      </c>
      <c r="J3273" s="9">
        <v>0</v>
      </c>
      <c r="K3273" s="9" t="s">
        <v>284</v>
      </c>
      <c r="L3273" s="74"/>
      <c r="M3273" s="72">
        <f t="shared" si="87"/>
        <v>405.69999999999635</v>
      </c>
      <c r="R3273" s="235"/>
      <c r="S3273" s="28"/>
      <c r="T3273" s="68"/>
      <c r="U3273" s="396"/>
      <c r="V3273" s="68"/>
      <c r="W3273" s="68"/>
    </row>
    <row r="3274" spans="1:23" ht="15">
      <c r="A3274" s="28" t="s">
        <v>865</v>
      </c>
      <c r="B3274" s="294" t="s">
        <v>2543</v>
      </c>
      <c r="C3274" s="3"/>
      <c r="D3274" s="3"/>
      <c r="E3274" s="9" t="s">
        <v>284</v>
      </c>
      <c r="F3274" s="9" t="s">
        <v>284</v>
      </c>
      <c r="G3274" s="9" t="s">
        <v>284</v>
      </c>
      <c r="H3274" s="9" t="s">
        <v>284</v>
      </c>
      <c r="I3274" s="9">
        <v>0</v>
      </c>
      <c r="J3274" s="9">
        <v>0</v>
      </c>
      <c r="K3274" s="227">
        <v>403.40000000000509</v>
      </c>
      <c r="L3274" s="74"/>
      <c r="M3274" s="72">
        <f t="shared" si="87"/>
        <v>403.40000000000509</v>
      </c>
      <c r="O3274" t="s">
        <v>289</v>
      </c>
      <c r="S3274" s="68"/>
      <c r="T3274" s="68"/>
      <c r="U3274" s="396"/>
      <c r="V3274" s="68"/>
      <c r="W3274" s="68"/>
    </row>
    <row r="3275" spans="1:23" ht="15">
      <c r="A3275" s="28" t="s">
        <v>866</v>
      </c>
      <c r="B3275" s="68" t="s">
        <v>834</v>
      </c>
      <c r="E3275" s="9" t="s">
        <v>284</v>
      </c>
      <c r="F3275" s="9" t="s">
        <v>284</v>
      </c>
      <c r="G3275" s="9" t="s">
        <v>284</v>
      </c>
      <c r="H3275" s="9">
        <v>159.5</v>
      </c>
      <c r="I3275" s="9">
        <v>0</v>
      </c>
      <c r="J3275" s="9">
        <v>0</v>
      </c>
      <c r="K3275" s="9">
        <v>242.100000000004</v>
      </c>
      <c r="L3275" s="74"/>
      <c r="M3275" s="72">
        <f t="shared" si="87"/>
        <v>401.600000000004</v>
      </c>
      <c r="S3275" s="235"/>
      <c r="T3275" s="68"/>
      <c r="U3275" s="396"/>
      <c r="V3275" s="68"/>
      <c r="W3275" s="68"/>
    </row>
    <row r="3276" spans="1:23" ht="15">
      <c r="A3276" s="28" t="s">
        <v>868</v>
      </c>
      <c r="B3276" s="68" t="s">
        <v>179</v>
      </c>
      <c r="E3276" s="9">
        <v>378</v>
      </c>
      <c r="F3276" s="9" t="s">
        <v>284</v>
      </c>
      <c r="G3276" s="9" t="s">
        <v>284</v>
      </c>
      <c r="H3276" s="9" t="s">
        <v>284</v>
      </c>
      <c r="I3276" s="9">
        <v>0</v>
      </c>
      <c r="J3276" s="9">
        <v>0</v>
      </c>
      <c r="K3276" s="9" t="s">
        <v>284</v>
      </c>
      <c r="L3276" s="74"/>
      <c r="M3276" s="72">
        <f t="shared" si="87"/>
        <v>378</v>
      </c>
      <c r="R3276" s="235"/>
      <c r="S3276" s="68"/>
      <c r="T3276" s="68"/>
      <c r="U3276" s="396"/>
      <c r="V3276" s="68"/>
      <c r="W3276" s="68"/>
    </row>
    <row r="3277" spans="1:23" ht="15">
      <c r="A3277" s="28" t="s">
        <v>869</v>
      </c>
      <c r="B3277" s="240" t="s">
        <v>1841</v>
      </c>
      <c r="C3277" s="3"/>
      <c r="D3277" s="3"/>
      <c r="E3277" s="9" t="s">
        <v>284</v>
      </c>
      <c r="F3277" s="9" t="s">
        <v>284</v>
      </c>
      <c r="G3277" s="9" t="s">
        <v>284</v>
      </c>
      <c r="H3277" s="9" t="s">
        <v>284</v>
      </c>
      <c r="I3277" s="9">
        <v>0</v>
      </c>
      <c r="J3277" s="9">
        <v>0</v>
      </c>
      <c r="K3277" s="227">
        <v>374.39999999999054</v>
      </c>
      <c r="L3277" s="74"/>
      <c r="M3277" s="72">
        <f t="shared" si="87"/>
        <v>374.39999999999054</v>
      </c>
      <c r="O3277" t="s">
        <v>298</v>
      </c>
      <c r="S3277" s="294"/>
      <c r="T3277" s="68"/>
      <c r="U3277" s="397"/>
      <c r="V3277" s="68"/>
      <c r="W3277" s="68"/>
    </row>
    <row r="3278" spans="1:23" ht="15">
      <c r="A3278" s="28" t="s">
        <v>870</v>
      </c>
      <c r="B3278" s="294" t="s">
        <v>2252</v>
      </c>
      <c r="C3278" s="3"/>
      <c r="D3278" s="3"/>
      <c r="E3278" s="9" t="s">
        <v>284</v>
      </c>
      <c r="F3278" s="9" t="s">
        <v>284</v>
      </c>
      <c r="G3278" s="9" t="s">
        <v>284</v>
      </c>
      <c r="H3278" s="9" t="s">
        <v>284</v>
      </c>
      <c r="I3278" s="9">
        <v>0</v>
      </c>
      <c r="J3278" s="9">
        <v>0</v>
      </c>
      <c r="K3278" s="227">
        <v>371.40000000000509</v>
      </c>
      <c r="L3278" s="74"/>
      <c r="M3278" s="72">
        <f t="shared" si="87"/>
        <v>371.40000000000509</v>
      </c>
      <c r="O3278" t="s">
        <v>293</v>
      </c>
      <c r="S3278" s="68"/>
      <c r="T3278" s="68"/>
      <c r="U3278" s="396"/>
      <c r="V3278" s="68"/>
      <c r="W3278" s="68"/>
    </row>
    <row r="3279" spans="1:23" ht="15">
      <c r="A3279" s="28" t="s">
        <v>873</v>
      </c>
      <c r="B3279" s="68" t="s">
        <v>164</v>
      </c>
      <c r="E3279" s="9" t="s">
        <v>284</v>
      </c>
      <c r="F3279" s="9" t="s">
        <v>284</v>
      </c>
      <c r="G3279" s="227">
        <v>350.5</v>
      </c>
      <c r="H3279" s="9" t="s">
        <v>284</v>
      </c>
      <c r="I3279" s="9">
        <v>0</v>
      </c>
      <c r="J3279" s="9">
        <v>0</v>
      </c>
      <c r="K3279" s="9" t="s">
        <v>284</v>
      </c>
      <c r="L3279" s="74"/>
      <c r="M3279" s="72">
        <f t="shared" si="87"/>
        <v>350.5</v>
      </c>
      <c r="O3279" t="s">
        <v>298</v>
      </c>
      <c r="R3279" s="235"/>
      <c r="S3279" s="68"/>
      <c r="T3279" s="68"/>
      <c r="U3279" s="397"/>
      <c r="V3279" s="68"/>
      <c r="W3279" s="68"/>
    </row>
    <row r="3280" spans="1:23" ht="15">
      <c r="A3280" s="28" t="s">
        <v>999</v>
      </c>
      <c r="B3280" s="240" t="s">
        <v>1835</v>
      </c>
      <c r="C3280" s="3"/>
      <c r="D3280" s="3"/>
      <c r="E3280" s="9" t="s">
        <v>284</v>
      </c>
      <c r="F3280" s="9" t="s">
        <v>284</v>
      </c>
      <c r="G3280" s="9" t="s">
        <v>284</v>
      </c>
      <c r="H3280" s="9" t="s">
        <v>284</v>
      </c>
      <c r="I3280" s="9">
        <v>0</v>
      </c>
      <c r="J3280" s="9">
        <v>0</v>
      </c>
      <c r="K3280" s="9">
        <v>333.00000000000364</v>
      </c>
      <c r="L3280" s="74"/>
      <c r="M3280" s="72">
        <f t="shared" si="87"/>
        <v>333.00000000000364</v>
      </c>
      <c r="S3280" s="294"/>
      <c r="T3280" s="68"/>
      <c r="U3280" s="397"/>
      <c r="V3280" s="68"/>
      <c r="W3280" s="68"/>
    </row>
    <row r="3281" spans="1:23" ht="15">
      <c r="A3281" s="28" t="s">
        <v>1000</v>
      </c>
      <c r="B3281" s="294" t="s">
        <v>2236</v>
      </c>
      <c r="C3281" s="3"/>
      <c r="D3281" s="3"/>
      <c r="E3281" s="9" t="s">
        <v>284</v>
      </c>
      <c r="F3281" s="9" t="s">
        <v>284</v>
      </c>
      <c r="G3281" s="9" t="s">
        <v>284</v>
      </c>
      <c r="H3281" s="9" t="s">
        <v>284</v>
      </c>
      <c r="I3281" s="9">
        <v>0</v>
      </c>
      <c r="J3281" s="9">
        <v>0</v>
      </c>
      <c r="K3281" s="9">
        <v>329.49999999999272</v>
      </c>
      <c r="L3281" s="74"/>
      <c r="M3281" s="72">
        <f t="shared" si="87"/>
        <v>329.49999999999272</v>
      </c>
      <c r="S3281" s="294"/>
      <c r="T3281" s="68"/>
      <c r="U3281" s="396"/>
      <c r="V3281" s="68"/>
      <c r="W3281" s="68"/>
    </row>
    <row r="3282" spans="1:23" ht="15">
      <c r="A3282" s="28" t="s">
        <v>1001</v>
      </c>
      <c r="B3282" s="240" t="s">
        <v>1834</v>
      </c>
      <c r="C3282" s="3"/>
      <c r="D3282" s="3"/>
      <c r="E3282" s="9" t="s">
        <v>284</v>
      </c>
      <c r="F3282" s="9" t="s">
        <v>284</v>
      </c>
      <c r="G3282" s="9" t="s">
        <v>284</v>
      </c>
      <c r="H3282" s="9" t="s">
        <v>284</v>
      </c>
      <c r="I3282" s="9">
        <v>0</v>
      </c>
      <c r="J3282" s="9">
        <v>0</v>
      </c>
      <c r="K3282" s="9">
        <v>316.49999999999636</v>
      </c>
      <c r="L3282" s="74"/>
      <c r="M3282" s="72">
        <f t="shared" si="87"/>
        <v>316.49999999999636</v>
      </c>
      <c r="S3282" s="68"/>
      <c r="T3282" s="68"/>
      <c r="U3282" s="397"/>
      <c r="V3282" s="68"/>
      <c r="W3282" s="68"/>
    </row>
    <row r="3283" spans="1:23" ht="15">
      <c r="A3283" s="28" t="s">
        <v>1002</v>
      </c>
      <c r="B3283" s="240" t="s">
        <v>1838</v>
      </c>
      <c r="C3283" s="3"/>
      <c r="D3283" s="3"/>
      <c r="E3283" s="9" t="s">
        <v>284</v>
      </c>
      <c r="F3283" s="9" t="s">
        <v>284</v>
      </c>
      <c r="G3283" s="9" t="s">
        <v>284</v>
      </c>
      <c r="H3283" s="9" t="s">
        <v>284</v>
      </c>
      <c r="I3283" s="9">
        <v>0</v>
      </c>
      <c r="J3283" s="9">
        <v>0</v>
      </c>
      <c r="K3283" s="9">
        <v>298.89999999999418</v>
      </c>
      <c r="L3283" s="74"/>
      <c r="M3283" s="72">
        <f t="shared" si="87"/>
        <v>298.89999999999418</v>
      </c>
      <c r="S3283" s="294"/>
      <c r="T3283" s="68"/>
      <c r="U3283" s="397"/>
      <c r="V3283" s="68"/>
      <c r="W3283" s="68"/>
    </row>
    <row r="3284" spans="1:23" ht="15">
      <c r="A3284" s="28" t="s">
        <v>1003</v>
      </c>
      <c r="B3284" s="294" t="s">
        <v>2221</v>
      </c>
      <c r="C3284" s="3"/>
      <c r="D3284" s="3"/>
      <c r="E3284" s="9" t="s">
        <v>284</v>
      </c>
      <c r="F3284" s="9" t="s">
        <v>284</v>
      </c>
      <c r="G3284" s="9" t="s">
        <v>284</v>
      </c>
      <c r="H3284" s="9" t="s">
        <v>284</v>
      </c>
      <c r="I3284" s="9">
        <v>0</v>
      </c>
      <c r="J3284" s="9">
        <v>0</v>
      </c>
      <c r="K3284" s="9">
        <v>297.09999999999854</v>
      </c>
      <c r="L3284" s="74"/>
      <c r="M3284" s="72">
        <f t="shared" ref="M3284:M3320" si="88">SUM(E3284:K3284)</f>
        <v>297.09999999999854</v>
      </c>
      <c r="S3284" s="294"/>
      <c r="T3284" s="68"/>
      <c r="U3284" s="396"/>
      <c r="V3284" s="68"/>
      <c r="W3284" s="68"/>
    </row>
    <row r="3285" spans="1:23" ht="15">
      <c r="A3285" s="28" t="s">
        <v>1004</v>
      </c>
      <c r="B3285" s="240" t="s">
        <v>1828</v>
      </c>
      <c r="C3285" s="3"/>
      <c r="D3285" s="3"/>
      <c r="E3285" s="9" t="s">
        <v>284</v>
      </c>
      <c r="F3285" s="9" t="s">
        <v>284</v>
      </c>
      <c r="G3285" s="9" t="s">
        <v>284</v>
      </c>
      <c r="H3285" s="9" t="s">
        <v>284</v>
      </c>
      <c r="I3285" s="9">
        <v>0</v>
      </c>
      <c r="J3285" s="9">
        <v>0</v>
      </c>
      <c r="K3285" s="9">
        <v>296.20000000000437</v>
      </c>
      <c r="L3285" s="74"/>
      <c r="M3285" s="72">
        <f t="shared" si="88"/>
        <v>296.20000000000437</v>
      </c>
      <c r="S3285" s="294"/>
      <c r="T3285" s="68"/>
      <c r="U3285" s="396"/>
      <c r="V3285" s="68"/>
      <c r="W3285" s="68"/>
    </row>
    <row r="3286" spans="1:23" ht="15">
      <c r="A3286" s="28" t="s">
        <v>1005</v>
      </c>
      <c r="B3286" s="294" t="s">
        <v>2260</v>
      </c>
      <c r="C3286" s="3"/>
      <c r="D3286" s="3"/>
      <c r="E3286" s="9" t="s">
        <v>284</v>
      </c>
      <c r="F3286" s="9" t="s">
        <v>284</v>
      </c>
      <c r="G3286" s="9" t="s">
        <v>284</v>
      </c>
      <c r="H3286" s="9" t="s">
        <v>284</v>
      </c>
      <c r="I3286" s="9">
        <v>0</v>
      </c>
      <c r="J3286" s="9">
        <v>0</v>
      </c>
      <c r="K3286" s="9">
        <v>279.59999999999854</v>
      </c>
      <c r="L3286" s="74"/>
      <c r="M3286" s="72">
        <f t="shared" si="88"/>
        <v>279.59999999999854</v>
      </c>
      <c r="S3286" s="68"/>
      <c r="T3286" s="68"/>
      <c r="U3286" s="396"/>
      <c r="V3286" s="68"/>
      <c r="W3286" s="68"/>
    </row>
    <row r="3287" spans="1:23" ht="15">
      <c r="A3287" s="28" t="s">
        <v>1006</v>
      </c>
      <c r="B3287" s="68" t="s">
        <v>845</v>
      </c>
      <c r="E3287" s="9" t="s">
        <v>284</v>
      </c>
      <c r="F3287" s="9" t="s">
        <v>284</v>
      </c>
      <c r="G3287" s="9" t="s">
        <v>284</v>
      </c>
      <c r="H3287" s="9">
        <v>267.09999999999854</v>
      </c>
      <c r="I3287" s="9">
        <v>0</v>
      </c>
      <c r="J3287" s="9">
        <v>0</v>
      </c>
      <c r="K3287" s="9" t="s">
        <v>284</v>
      </c>
      <c r="L3287" s="74"/>
      <c r="M3287" s="72">
        <f t="shared" si="88"/>
        <v>267.09999999999854</v>
      </c>
      <c r="R3287" s="235"/>
      <c r="S3287" s="68"/>
      <c r="T3287" s="68"/>
      <c r="U3287" s="396"/>
      <c r="V3287" s="68"/>
      <c r="W3287" s="68"/>
    </row>
    <row r="3288" spans="1:23" ht="15">
      <c r="A3288" s="28" t="s">
        <v>1007</v>
      </c>
      <c r="B3288" s="28" t="s">
        <v>799</v>
      </c>
      <c r="E3288" s="9" t="s">
        <v>284</v>
      </c>
      <c r="F3288" s="9" t="s">
        <v>284</v>
      </c>
      <c r="G3288" s="9" t="s">
        <v>284</v>
      </c>
      <c r="H3288" s="9">
        <v>60.500000000007276</v>
      </c>
      <c r="I3288" s="9">
        <v>0</v>
      </c>
      <c r="J3288" s="9">
        <v>0</v>
      </c>
      <c r="K3288" s="9">
        <v>204.19999999999891</v>
      </c>
      <c r="L3288" s="74"/>
      <c r="M3288" s="72">
        <f t="shared" si="88"/>
        <v>264.70000000000618</v>
      </c>
      <c r="S3288" s="68"/>
      <c r="T3288" s="68"/>
      <c r="U3288" s="397"/>
      <c r="V3288" s="68"/>
      <c r="W3288" s="68"/>
    </row>
    <row r="3289" spans="1:23" ht="15">
      <c r="A3289" s="28" t="s">
        <v>1008</v>
      </c>
      <c r="B3289" s="294" t="s">
        <v>2226</v>
      </c>
      <c r="C3289" s="3"/>
      <c r="D3289" s="3"/>
      <c r="E3289" s="9" t="s">
        <v>284</v>
      </c>
      <c r="F3289" s="9" t="s">
        <v>284</v>
      </c>
      <c r="G3289" s="9" t="s">
        <v>284</v>
      </c>
      <c r="H3289" s="9" t="s">
        <v>284</v>
      </c>
      <c r="I3289" s="9">
        <v>0</v>
      </c>
      <c r="J3289" s="9">
        <v>0</v>
      </c>
      <c r="K3289" s="9">
        <v>261.49999999999454</v>
      </c>
      <c r="L3289" s="74"/>
      <c r="M3289" s="72">
        <f t="shared" si="88"/>
        <v>261.49999999999454</v>
      </c>
      <c r="S3289" s="294"/>
      <c r="T3289" s="68"/>
      <c r="U3289" s="396"/>
      <c r="V3289" s="68"/>
      <c r="W3289" s="68"/>
    </row>
    <row r="3290" spans="1:23" ht="15">
      <c r="A3290" s="28" t="s">
        <v>1009</v>
      </c>
      <c r="B3290" s="240" t="s">
        <v>1833</v>
      </c>
      <c r="C3290" s="3"/>
      <c r="D3290" s="3"/>
      <c r="E3290" s="9" t="s">
        <v>284</v>
      </c>
      <c r="F3290" s="9" t="s">
        <v>284</v>
      </c>
      <c r="G3290" s="9" t="s">
        <v>284</v>
      </c>
      <c r="H3290" s="9" t="s">
        <v>284</v>
      </c>
      <c r="I3290" s="9">
        <v>0</v>
      </c>
      <c r="J3290" s="9">
        <v>0</v>
      </c>
      <c r="K3290" s="9">
        <v>258.59999999999491</v>
      </c>
      <c r="L3290" s="74"/>
      <c r="M3290" s="72">
        <f t="shared" si="88"/>
        <v>258.59999999999491</v>
      </c>
      <c r="S3290" s="294"/>
      <c r="T3290" s="68"/>
      <c r="U3290" s="396"/>
      <c r="V3290" s="68"/>
      <c r="W3290" s="68"/>
    </row>
    <row r="3291" spans="1:23" ht="15">
      <c r="A3291" s="28" t="s">
        <v>1010</v>
      </c>
      <c r="B3291" s="294" t="s">
        <v>2255</v>
      </c>
      <c r="C3291" s="3"/>
      <c r="D3291" s="3"/>
      <c r="E3291" s="9" t="s">
        <v>284</v>
      </c>
      <c r="F3291" s="9" t="s">
        <v>284</v>
      </c>
      <c r="G3291" s="9" t="s">
        <v>284</v>
      </c>
      <c r="H3291" s="9" t="s">
        <v>284</v>
      </c>
      <c r="I3291" s="9">
        <v>0</v>
      </c>
      <c r="J3291" s="9">
        <v>0</v>
      </c>
      <c r="K3291" s="9">
        <v>248.90000000000509</v>
      </c>
      <c r="L3291" s="74"/>
      <c r="M3291" s="72">
        <f t="shared" si="88"/>
        <v>248.90000000000509</v>
      </c>
      <c r="S3291" s="28"/>
      <c r="T3291" s="68"/>
      <c r="U3291" s="396"/>
      <c r="V3291" s="68"/>
      <c r="W3291" s="68"/>
    </row>
    <row r="3292" spans="1:23" ht="15">
      <c r="A3292" s="28" t="s">
        <v>1011</v>
      </c>
      <c r="B3292" s="240" t="s">
        <v>1836</v>
      </c>
      <c r="C3292" s="3"/>
      <c r="D3292" s="3"/>
      <c r="E3292" s="9" t="s">
        <v>284</v>
      </c>
      <c r="F3292" s="9" t="s">
        <v>284</v>
      </c>
      <c r="G3292" s="9" t="s">
        <v>284</v>
      </c>
      <c r="H3292" s="9" t="s">
        <v>284</v>
      </c>
      <c r="I3292" s="9">
        <v>0</v>
      </c>
      <c r="J3292" s="9">
        <v>0</v>
      </c>
      <c r="K3292" s="9">
        <v>248.40000000000873</v>
      </c>
      <c r="L3292" s="74"/>
      <c r="M3292" s="72">
        <f t="shared" si="88"/>
        <v>248.40000000000873</v>
      </c>
      <c r="S3292" s="235"/>
      <c r="T3292" s="68"/>
      <c r="U3292" s="396"/>
      <c r="V3292" s="68"/>
      <c r="W3292" s="68"/>
    </row>
    <row r="3293" spans="1:23" ht="15">
      <c r="A3293" s="28" t="s">
        <v>1012</v>
      </c>
      <c r="B3293" s="294" t="s">
        <v>2223</v>
      </c>
      <c r="C3293" s="3"/>
      <c r="D3293" s="3"/>
      <c r="E3293" s="9" t="s">
        <v>284</v>
      </c>
      <c r="F3293" s="9" t="s">
        <v>284</v>
      </c>
      <c r="G3293" s="9" t="s">
        <v>284</v>
      </c>
      <c r="H3293" s="9" t="s">
        <v>284</v>
      </c>
      <c r="I3293" s="9">
        <v>0</v>
      </c>
      <c r="J3293" s="9">
        <v>0</v>
      </c>
      <c r="K3293" s="9">
        <v>247.60000000000946</v>
      </c>
      <c r="L3293" s="74"/>
      <c r="M3293" s="72">
        <f t="shared" si="88"/>
        <v>247.60000000000946</v>
      </c>
      <c r="S3293" s="294"/>
      <c r="T3293" s="68"/>
      <c r="U3293" s="396"/>
      <c r="V3293" s="68"/>
      <c r="W3293" s="68"/>
    </row>
    <row r="3294" spans="1:23" ht="15">
      <c r="A3294" s="28" t="s">
        <v>1013</v>
      </c>
      <c r="B3294" s="294" t="s">
        <v>2224</v>
      </c>
      <c r="C3294" s="3"/>
      <c r="D3294" s="3"/>
      <c r="E3294" s="9" t="s">
        <v>284</v>
      </c>
      <c r="F3294" s="9" t="s">
        <v>284</v>
      </c>
      <c r="G3294" s="9" t="s">
        <v>284</v>
      </c>
      <c r="H3294" s="9" t="s">
        <v>284</v>
      </c>
      <c r="I3294" s="9">
        <v>0</v>
      </c>
      <c r="J3294" s="9">
        <v>0</v>
      </c>
      <c r="K3294" s="9">
        <v>235.70000000000073</v>
      </c>
      <c r="L3294" s="74"/>
      <c r="M3294" s="72">
        <f t="shared" si="88"/>
        <v>235.70000000000073</v>
      </c>
      <c r="S3294" s="294"/>
      <c r="T3294" s="68"/>
      <c r="U3294" s="396"/>
      <c r="V3294" s="68"/>
      <c r="W3294" s="68"/>
    </row>
    <row r="3295" spans="1:23" ht="15">
      <c r="A3295" s="28" t="s">
        <v>1014</v>
      </c>
      <c r="B3295" s="235" t="s">
        <v>1843</v>
      </c>
      <c r="C3295" s="3"/>
      <c r="D3295" s="3"/>
      <c r="E3295" s="9" t="s">
        <v>284</v>
      </c>
      <c r="F3295" s="9" t="s">
        <v>284</v>
      </c>
      <c r="G3295" s="9" t="s">
        <v>284</v>
      </c>
      <c r="H3295" s="9" t="s">
        <v>284</v>
      </c>
      <c r="I3295" s="9">
        <v>0</v>
      </c>
      <c r="J3295" s="9">
        <v>0</v>
      </c>
      <c r="K3295" s="9">
        <v>234.00000000000364</v>
      </c>
      <c r="L3295" s="74"/>
      <c r="M3295" s="72">
        <f t="shared" si="88"/>
        <v>234.00000000000364</v>
      </c>
      <c r="S3295" s="28"/>
      <c r="T3295" s="68"/>
      <c r="U3295" s="396"/>
      <c r="V3295" s="68"/>
      <c r="W3295" s="68"/>
    </row>
    <row r="3296" spans="1:23" ht="15">
      <c r="A3296" s="28" t="s">
        <v>1015</v>
      </c>
      <c r="B3296" s="294" t="s">
        <v>2257</v>
      </c>
      <c r="C3296" s="3"/>
      <c r="D3296" s="3"/>
      <c r="E3296" s="9" t="s">
        <v>284</v>
      </c>
      <c r="F3296" s="9" t="s">
        <v>284</v>
      </c>
      <c r="G3296" s="9" t="s">
        <v>284</v>
      </c>
      <c r="H3296" s="9" t="s">
        <v>284</v>
      </c>
      <c r="I3296" s="9">
        <v>0</v>
      </c>
      <c r="J3296" s="9">
        <v>0</v>
      </c>
      <c r="K3296" s="9">
        <v>229.59999999999491</v>
      </c>
      <c r="L3296" s="74"/>
      <c r="M3296" s="72">
        <f t="shared" si="88"/>
        <v>229.59999999999491</v>
      </c>
      <c r="S3296" s="235"/>
      <c r="T3296" s="68"/>
      <c r="U3296" s="396"/>
      <c r="V3296" s="68"/>
      <c r="W3296" s="68"/>
    </row>
    <row r="3297" spans="1:23" ht="15">
      <c r="A3297" s="28" t="s">
        <v>1016</v>
      </c>
      <c r="B3297" s="294" t="s">
        <v>2218</v>
      </c>
      <c r="C3297" s="3"/>
      <c r="D3297" s="3"/>
      <c r="E3297" s="9" t="s">
        <v>284</v>
      </c>
      <c r="F3297" s="9" t="s">
        <v>284</v>
      </c>
      <c r="G3297" s="9" t="s">
        <v>284</v>
      </c>
      <c r="H3297" s="9" t="s">
        <v>284</v>
      </c>
      <c r="I3297" s="9">
        <v>0</v>
      </c>
      <c r="J3297" s="9">
        <v>0</v>
      </c>
      <c r="K3297" s="9">
        <v>229.49999999999636</v>
      </c>
      <c r="L3297" s="74"/>
      <c r="M3297" s="72">
        <f t="shared" si="88"/>
        <v>229.49999999999636</v>
      </c>
      <c r="S3297" s="68"/>
      <c r="T3297" s="68"/>
      <c r="U3297" s="396"/>
      <c r="V3297" s="68"/>
      <c r="W3297" s="68"/>
    </row>
    <row r="3298" spans="1:23" ht="15">
      <c r="A3298" s="28" t="s">
        <v>1017</v>
      </c>
      <c r="B3298" s="294" t="s">
        <v>2225</v>
      </c>
      <c r="C3298" s="3"/>
      <c r="D3298" s="3"/>
      <c r="E3298" s="9" t="s">
        <v>284</v>
      </c>
      <c r="F3298" s="9" t="s">
        <v>284</v>
      </c>
      <c r="G3298" s="9" t="s">
        <v>284</v>
      </c>
      <c r="H3298" s="9" t="s">
        <v>284</v>
      </c>
      <c r="I3298" s="9">
        <v>0</v>
      </c>
      <c r="J3298" s="9">
        <v>0</v>
      </c>
      <c r="K3298" s="9">
        <v>206.40000000000146</v>
      </c>
      <c r="L3298" s="74"/>
      <c r="M3298" s="72">
        <f t="shared" si="88"/>
        <v>206.40000000000146</v>
      </c>
      <c r="S3298" s="68"/>
      <c r="T3298" s="68"/>
      <c r="U3298" s="396"/>
      <c r="V3298" s="68"/>
      <c r="W3298" s="68"/>
    </row>
    <row r="3299" spans="1:23" ht="15">
      <c r="A3299" s="28" t="s">
        <v>1018</v>
      </c>
      <c r="B3299" s="240" t="s">
        <v>1840</v>
      </c>
      <c r="C3299" s="3"/>
      <c r="D3299" s="3"/>
      <c r="E3299" s="9" t="s">
        <v>284</v>
      </c>
      <c r="F3299" s="9" t="s">
        <v>284</v>
      </c>
      <c r="G3299" s="9" t="s">
        <v>284</v>
      </c>
      <c r="H3299" s="9" t="s">
        <v>284</v>
      </c>
      <c r="I3299" s="9">
        <v>0</v>
      </c>
      <c r="J3299" s="9">
        <v>0</v>
      </c>
      <c r="K3299" s="9">
        <v>205.99999999999272</v>
      </c>
      <c r="L3299" s="74"/>
      <c r="M3299" s="72">
        <f t="shared" si="88"/>
        <v>205.99999999999272</v>
      </c>
      <c r="S3299" s="294"/>
      <c r="T3299" s="68"/>
      <c r="U3299" s="396"/>
      <c r="V3299" s="68"/>
      <c r="W3299" s="68"/>
    </row>
    <row r="3300" spans="1:23" ht="15">
      <c r="A3300" s="28" t="s">
        <v>1019</v>
      </c>
      <c r="B3300" s="240" t="s">
        <v>1837</v>
      </c>
      <c r="C3300" s="3"/>
      <c r="D3300" s="3"/>
      <c r="E3300" s="9" t="s">
        <v>284</v>
      </c>
      <c r="F3300" s="9" t="s">
        <v>284</v>
      </c>
      <c r="G3300" s="9" t="s">
        <v>284</v>
      </c>
      <c r="H3300" s="9" t="s">
        <v>284</v>
      </c>
      <c r="I3300" s="9">
        <v>0</v>
      </c>
      <c r="J3300" s="9">
        <v>0</v>
      </c>
      <c r="K3300" s="9">
        <v>187.29999999999563</v>
      </c>
      <c r="L3300" s="74"/>
      <c r="M3300" s="72">
        <f t="shared" si="88"/>
        <v>187.29999999999563</v>
      </c>
    </row>
    <row r="3301" spans="1:23" ht="15">
      <c r="A3301" s="28" t="s">
        <v>1020</v>
      </c>
      <c r="B3301" s="294" t="s">
        <v>2254</v>
      </c>
      <c r="C3301" s="3"/>
      <c r="D3301" s="3"/>
      <c r="E3301" s="9" t="s">
        <v>284</v>
      </c>
      <c r="F3301" s="9" t="s">
        <v>284</v>
      </c>
      <c r="G3301" s="9" t="s">
        <v>284</v>
      </c>
      <c r="H3301" s="9" t="s">
        <v>284</v>
      </c>
      <c r="I3301" s="9">
        <v>0</v>
      </c>
      <c r="J3301" s="9">
        <v>0</v>
      </c>
      <c r="K3301" s="9">
        <v>166.00000000000364</v>
      </c>
      <c r="L3301" s="74"/>
      <c r="M3301" s="72">
        <f t="shared" si="88"/>
        <v>166.00000000000364</v>
      </c>
    </row>
    <row r="3302" spans="1:23" ht="15">
      <c r="A3302" s="28" t="s">
        <v>1021</v>
      </c>
      <c r="B3302" s="68" t="s">
        <v>855</v>
      </c>
      <c r="E3302" s="9" t="s">
        <v>284</v>
      </c>
      <c r="F3302" s="9" t="s">
        <v>284</v>
      </c>
      <c r="G3302" s="9" t="s">
        <v>284</v>
      </c>
      <c r="H3302" s="9">
        <v>162.49999999999636</v>
      </c>
      <c r="I3302" s="9">
        <v>0</v>
      </c>
      <c r="J3302" s="9">
        <v>0</v>
      </c>
      <c r="K3302" s="9" t="s">
        <v>284</v>
      </c>
      <c r="L3302" s="74"/>
      <c r="M3302" s="72">
        <f t="shared" si="88"/>
        <v>162.49999999999636</v>
      </c>
      <c r="R3302" s="235"/>
    </row>
    <row r="3303" spans="1:23" ht="15">
      <c r="A3303" s="28" t="s">
        <v>1022</v>
      </c>
      <c r="B3303" s="294" t="s">
        <v>2217</v>
      </c>
      <c r="C3303" s="3"/>
      <c r="D3303" s="3"/>
      <c r="E3303" s="9" t="s">
        <v>284</v>
      </c>
      <c r="F3303" s="9" t="s">
        <v>284</v>
      </c>
      <c r="G3303" s="9" t="s">
        <v>284</v>
      </c>
      <c r="H3303" s="9" t="s">
        <v>284</v>
      </c>
      <c r="I3303" s="9">
        <v>0</v>
      </c>
      <c r="J3303" s="9">
        <v>0</v>
      </c>
      <c r="K3303" s="9">
        <v>143.60000000000946</v>
      </c>
      <c r="L3303" s="74"/>
      <c r="M3303" s="72">
        <f t="shared" si="88"/>
        <v>143.60000000000946</v>
      </c>
    </row>
    <row r="3304" spans="1:23" ht="15">
      <c r="A3304" s="28" t="s">
        <v>1023</v>
      </c>
      <c r="B3304" s="294" t="s">
        <v>2258</v>
      </c>
      <c r="C3304" s="3"/>
      <c r="D3304" s="3"/>
      <c r="E3304" s="9" t="s">
        <v>284</v>
      </c>
      <c r="F3304" s="9" t="s">
        <v>284</v>
      </c>
      <c r="G3304" s="9" t="s">
        <v>284</v>
      </c>
      <c r="H3304" s="9" t="s">
        <v>284</v>
      </c>
      <c r="I3304" s="9">
        <v>0</v>
      </c>
      <c r="J3304" s="9">
        <v>0</v>
      </c>
      <c r="K3304" s="9">
        <v>129.99999999998909</v>
      </c>
      <c r="L3304" s="74"/>
      <c r="M3304" s="72">
        <f t="shared" si="88"/>
        <v>129.99999999998909</v>
      </c>
    </row>
    <row r="3305" spans="1:23" ht="15">
      <c r="A3305" s="28" t="s">
        <v>1024</v>
      </c>
      <c r="B3305" s="240" t="s">
        <v>1825</v>
      </c>
      <c r="C3305" s="3"/>
      <c r="D3305" s="3"/>
      <c r="E3305" s="9" t="s">
        <v>284</v>
      </c>
      <c r="F3305" s="9" t="s">
        <v>284</v>
      </c>
      <c r="G3305" s="9" t="s">
        <v>284</v>
      </c>
      <c r="H3305" s="9" t="s">
        <v>284</v>
      </c>
      <c r="I3305" s="9">
        <v>0</v>
      </c>
      <c r="J3305" s="9">
        <v>0</v>
      </c>
      <c r="K3305" s="9">
        <v>112.50000000000364</v>
      </c>
      <c r="L3305" s="74"/>
      <c r="M3305" s="72">
        <f t="shared" si="88"/>
        <v>112.50000000000364</v>
      </c>
    </row>
    <row r="3306" spans="1:23" ht="15">
      <c r="A3306" s="28" t="s">
        <v>1025</v>
      </c>
      <c r="B3306" s="294" t="s">
        <v>2253</v>
      </c>
      <c r="C3306" s="3"/>
      <c r="D3306" s="3"/>
      <c r="E3306" s="9" t="s">
        <v>284</v>
      </c>
      <c r="F3306" s="9" t="s">
        <v>284</v>
      </c>
      <c r="G3306" s="9" t="s">
        <v>284</v>
      </c>
      <c r="H3306" s="9" t="s">
        <v>284</v>
      </c>
      <c r="I3306" s="9">
        <v>0</v>
      </c>
      <c r="J3306" s="9">
        <v>0</v>
      </c>
      <c r="K3306" s="9">
        <v>100.69999999999709</v>
      </c>
      <c r="L3306" s="74"/>
      <c r="M3306" s="72">
        <f t="shared" si="88"/>
        <v>100.69999999999709</v>
      </c>
    </row>
    <row r="3307" spans="1:23" ht="15">
      <c r="A3307" s="28" t="s">
        <v>1026</v>
      </c>
      <c r="B3307" s="294" t="s">
        <v>2281</v>
      </c>
      <c r="C3307" s="3"/>
      <c r="D3307" s="3"/>
      <c r="E3307" s="9" t="s">
        <v>284</v>
      </c>
      <c r="F3307" s="9" t="s">
        <v>284</v>
      </c>
      <c r="G3307" s="9" t="s">
        <v>284</v>
      </c>
      <c r="H3307" s="9" t="s">
        <v>284</v>
      </c>
      <c r="I3307" s="9">
        <v>0</v>
      </c>
      <c r="J3307" s="9">
        <v>0</v>
      </c>
      <c r="K3307" s="9">
        <v>91</v>
      </c>
      <c r="L3307" s="74"/>
      <c r="M3307" s="72">
        <f t="shared" si="88"/>
        <v>91</v>
      </c>
    </row>
    <row r="3308" spans="1:23" ht="15">
      <c r="A3308" s="28" t="s">
        <v>1027</v>
      </c>
      <c r="B3308" s="294" t="s">
        <v>2283</v>
      </c>
      <c r="C3308" s="3"/>
      <c r="D3308" s="3"/>
      <c r="E3308" s="9" t="s">
        <v>284</v>
      </c>
      <c r="F3308" s="9" t="s">
        <v>284</v>
      </c>
      <c r="G3308" s="9" t="s">
        <v>284</v>
      </c>
      <c r="H3308" s="9" t="s">
        <v>284</v>
      </c>
      <c r="I3308" s="9">
        <v>0</v>
      </c>
      <c r="J3308" s="9">
        <v>0</v>
      </c>
      <c r="K3308" s="9">
        <v>85.600000000000364</v>
      </c>
      <c r="L3308" s="74"/>
      <c r="M3308" s="72">
        <f t="shared" si="88"/>
        <v>85.600000000000364</v>
      </c>
    </row>
    <row r="3309" spans="1:23" ht="15">
      <c r="A3309" s="28" t="s">
        <v>1028</v>
      </c>
      <c r="B3309" s="294" t="s">
        <v>2284</v>
      </c>
      <c r="C3309" s="3"/>
      <c r="D3309" s="3"/>
      <c r="E3309" s="9" t="s">
        <v>284</v>
      </c>
      <c r="F3309" s="9" t="s">
        <v>284</v>
      </c>
      <c r="G3309" s="9" t="s">
        <v>284</v>
      </c>
      <c r="H3309" s="9" t="s">
        <v>284</v>
      </c>
      <c r="I3309" s="9">
        <v>0</v>
      </c>
      <c r="J3309" s="9">
        <v>0</v>
      </c>
      <c r="K3309" s="9">
        <v>60.199999999998909</v>
      </c>
      <c r="L3309" s="74"/>
      <c r="M3309" s="72">
        <f t="shared" si="88"/>
        <v>60.199999999998909</v>
      </c>
    </row>
    <row r="3310" spans="1:23" ht="15">
      <c r="A3310" s="28" t="s">
        <v>1029</v>
      </c>
      <c r="B3310" s="294" t="s">
        <v>2259</v>
      </c>
      <c r="C3310" s="3"/>
      <c r="D3310" s="3"/>
      <c r="E3310" s="9" t="s">
        <v>284</v>
      </c>
      <c r="F3310" s="9" t="s">
        <v>284</v>
      </c>
      <c r="G3310" s="9" t="s">
        <v>284</v>
      </c>
      <c r="H3310" s="9" t="s">
        <v>284</v>
      </c>
      <c r="I3310" s="9">
        <v>0</v>
      </c>
      <c r="J3310" s="9">
        <v>0</v>
      </c>
      <c r="K3310" s="9">
        <v>55.200000000004366</v>
      </c>
      <c r="L3310" s="74"/>
      <c r="M3310" s="72">
        <f t="shared" si="88"/>
        <v>55.200000000004366</v>
      </c>
    </row>
    <row r="3311" spans="1:23" ht="15">
      <c r="A3311" s="28" t="s">
        <v>1030</v>
      </c>
      <c r="B3311" s="294" t="s">
        <v>2256</v>
      </c>
      <c r="C3311" s="3"/>
      <c r="D3311" s="3"/>
      <c r="E3311" s="9" t="s">
        <v>284</v>
      </c>
      <c r="F3311" s="9" t="s">
        <v>284</v>
      </c>
      <c r="G3311" s="9" t="s">
        <v>284</v>
      </c>
      <c r="H3311" s="9" t="s">
        <v>284</v>
      </c>
      <c r="I3311" s="9">
        <v>0</v>
      </c>
      <c r="J3311" s="9">
        <v>0</v>
      </c>
      <c r="K3311" s="9">
        <v>42</v>
      </c>
      <c r="L3311" s="74"/>
      <c r="M3311" s="72">
        <f t="shared" si="88"/>
        <v>42</v>
      </c>
    </row>
    <row r="3312" spans="1:23" ht="15">
      <c r="A3312" s="28" t="s">
        <v>1031</v>
      </c>
      <c r="B3312" s="240" t="s">
        <v>1823</v>
      </c>
      <c r="C3312" s="3"/>
      <c r="D3312" s="3"/>
      <c r="E3312" s="9" t="s">
        <v>284</v>
      </c>
      <c r="F3312" s="9" t="s">
        <v>284</v>
      </c>
      <c r="G3312" s="9" t="s">
        <v>284</v>
      </c>
      <c r="H3312" s="9" t="s">
        <v>284</v>
      </c>
      <c r="I3312" s="9">
        <v>0</v>
      </c>
      <c r="J3312" s="9">
        <v>0</v>
      </c>
      <c r="K3312" s="9">
        <v>25.200000000000728</v>
      </c>
      <c r="L3312" s="74"/>
      <c r="M3312" s="72">
        <f t="shared" si="88"/>
        <v>25.200000000000728</v>
      </c>
    </row>
    <row r="3313" spans="1:23" ht="15">
      <c r="A3313" s="28" t="s">
        <v>1032</v>
      </c>
      <c r="B3313" s="294" t="s">
        <v>2219</v>
      </c>
      <c r="C3313" s="3"/>
      <c r="D3313" s="3"/>
      <c r="E3313" s="9" t="s">
        <v>284</v>
      </c>
      <c r="F3313" s="9" t="s">
        <v>284</v>
      </c>
      <c r="G3313" s="9" t="s">
        <v>284</v>
      </c>
      <c r="H3313" s="9" t="s">
        <v>284</v>
      </c>
      <c r="I3313" s="9">
        <v>0</v>
      </c>
      <c r="J3313" s="9">
        <v>0</v>
      </c>
      <c r="K3313" s="9" t="s">
        <v>284</v>
      </c>
      <c r="L3313" s="74"/>
      <c r="M3313" s="72">
        <f t="shared" si="88"/>
        <v>0</v>
      </c>
    </row>
    <row r="3314" spans="1:23" ht="15">
      <c r="A3314" s="28" t="s">
        <v>1033</v>
      </c>
      <c r="B3314" s="235" t="s">
        <v>1821</v>
      </c>
      <c r="C3314" s="3"/>
      <c r="D3314" s="3"/>
      <c r="E3314" s="9" t="s">
        <v>284</v>
      </c>
      <c r="F3314" s="9" t="s">
        <v>284</v>
      </c>
      <c r="G3314" s="9" t="s">
        <v>284</v>
      </c>
      <c r="H3314" s="9" t="s">
        <v>284</v>
      </c>
      <c r="I3314" s="9">
        <v>0</v>
      </c>
      <c r="J3314" s="9">
        <v>0</v>
      </c>
      <c r="K3314" s="9" t="s">
        <v>284</v>
      </c>
      <c r="L3314" s="74"/>
      <c r="M3314" s="72">
        <f t="shared" si="88"/>
        <v>0</v>
      </c>
    </row>
    <row r="3315" spans="1:23" ht="15">
      <c r="A3315" s="28" t="s">
        <v>1034</v>
      </c>
      <c r="B3315" s="240" t="s">
        <v>1826</v>
      </c>
      <c r="C3315" s="3"/>
      <c r="D3315" s="3"/>
      <c r="E3315" s="9" t="s">
        <v>284</v>
      </c>
      <c r="F3315" s="9" t="s">
        <v>284</v>
      </c>
      <c r="G3315" s="9" t="s">
        <v>284</v>
      </c>
      <c r="H3315" s="9" t="s">
        <v>284</v>
      </c>
      <c r="I3315" s="9">
        <v>0</v>
      </c>
      <c r="J3315" s="9">
        <v>0</v>
      </c>
      <c r="K3315" s="9" t="s">
        <v>284</v>
      </c>
      <c r="L3315" s="74"/>
      <c r="M3315" s="72">
        <f t="shared" si="88"/>
        <v>0</v>
      </c>
    </row>
    <row r="3316" spans="1:23" ht="15">
      <c r="A3316" s="28" t="s">
        <v>1035</v>
      </c>
      <c r="B3316" s="240" t="s">
        <v>1832</v>
      </c>
      <c r="C3316" s="3"/>
      <c r="D3316" s="3"/>
      <c r="E3316" s="9" t="s">
        <v>284</v>
      </c>
      <c r="F3316" s="9" t="s">
        <v>284</v>
      </c>
      <c r="G3316" s="9" t="s">
        <v>284</v>
      </c>
      <c r="H3316" s="9" t="s">
        <v>284</v>
      </c>
      <c r="I3316" s="9">
        <v>0</v>
      </c>
      <c r="J3316" s="9">
        <v>0</v>
      </c>
      <c r="K3316" s="9" t="s">
        <v>284</v>
      </c>
      <c r="L3316" s="74"/>
      <c r="M3316" s="72">
        <f t="shared" si="88"/>
        <v>0</v>
      </c>
    </row>
    <row r="3317" spans="1:23" ht="15">
      <c r="A3317" s="28" t="s">
        <v>1036</v>
      </c>
      <c r="B3317" s="240" t="s">
        <v>1831</v>
      </c>
      <c r="C3317" s="3"/>
      <c r="D3317" s="3"/>
      <c r="E3317" s="9" t="s">
        <v>284</v>
      </c>
      <c r="F3317" s="9" t="s">
        <v>284</v>
      </c>
      <c r="G3317" s="9" t="s">
        <v>284</v>
      </c>
      <c r="H3317" s="9" t="s">
        <v>284</v>
      </c>
      <c r="I3317" s="9">
        <v>0</v>
      </c>
      <c r="J3317" s="9">
        <v>0</v>
      </c>
      <c r="K3317" s="9" t="s">
        <v>284</v>
      </c>
      <c r="L3317" s="74"/>
      <c r="M3317" s="72">
        <f t="shared" si="88"/>
        <v>0</v>
      </c>
    </row>
    <row r="3318" spans="1:23" ht="15">
      <c r="A3318" s="28" t="s">
        <v>1037</v>
      </c>
      <c r="B3318" s="240" t="s">
        <v>1829</v>
      </c>
      <c r="C3318" s="3"/>
      <c r="D3318" s="3"/>
      <c r="E3318" s="9" t="s">
        <v>284</v>
      </c>
      <c r="F3318" s="9" t="s">
        <v>284</v>
      </c>
      <c r="G3318" s="9" t="s">
        <v>284</v>
      </c>
      <c r="H3318" s="9" t="s">
        <v>284</v>
      </c>
      <c r="I3318" s="9">
        <v>0</v>
      </c>
      <c r="J3318" s="9">
        <v>0</v>
      </c>
      <c r="K3318" s="9" t="s">
        <v>284</v>
      </c>
      <c r="L3318" s="74"/>
      <c r="M3318" s="72">
        <f t="shared" si="88"/>
        <v>0</v>
      </c>
    </row>
    <row r="3319" spans="1:23" ht="15">
      <c r="A3319" s="28" t="s">
        <v>1038</v>
      </c>
      <c r="B3319" s="240" t="s">
        <v>1857</v>
      </c>
      <c r="C3319" s="3"/>
      <c r="D3319" s="3"/>
      <c r="E3319" s="9" t="s">
        <v>284</v>
      </c>
      <c r="F3319" s="9" t="s">
        <v>284</v>
      </c>
      <c r="G3319" s="9" t="s">
        <v>284</v>
      </c>
      <c r="H3319" s="9" t="s">
        <v>284</v>
      </c>
      <c r="I3319" s="9">
        <v>0</v>
      </c>
      <c r="J3319" s="9">
        <v>0</v>
      </c>
      <c r="K3319" s="9" t="s">
        <v>284</v>
      </c>
      <c r="L3319" s="74"/>
      <c r="M3319" s="72">
        <f t="shared" si="88"/>
        <v>0</v>
      </c>
    </row>
    <row r="3320" spans="1:23" ht="15">
      <c r="A3320" s="28" t="s">
        <v>3838</v>
      </c>
      <c r="B3320" s="240" t="s">
        <v>1839</v>
      </c>
      <c r="C3320" s="3"/>
      <c r="D3320" s="3"/>
      <c r="E3320" s="9" t="s">
        <v>284</v>
      </c>
      <c r="F3320" s="9" t="s">
        <v>284</v>
      </c>
      <c r="G3320" s="9" t="s">
        <v>284</v>
      </c>
      <c r="H3320" s="9" t="s">
        <v>284</v>
      </c>
      <c r="I3320" s="9">
        <v>0</v>
      </c>
      <c r="J3320" s="9">
        <v>0</v>
      </c>
      <c r="K3320" s="9" t="s">
        <v>284</v>
      </c>
      <c r="L3320" s="74"/>
      <c r="M3320" s="72">
        <f t="shared" si="88"/>
        <v>0</v>
      </c>
    </row>
    <row r="3321" spans="1:23" ht="15">
      <c r="A3321" s="28"/>
      <c r="B3321" s="28"/>
      <c r="E3321" s="9"/>
      <c r="F3321" s="9"/>
      <c r="G3321" s="9"/>
      <c r="H3321" s="9"/>
      <c r="L3321" s="74"/>
      <c r="M3321" s="72"/>
    </row>
    <row r="3322" spans="1:23" ht="15">
      <c r="A3322" s="28"/>
      <c r="B3322" s="68"/>
      <c r="E3322" s="9"/>
      <c r="L3322" s="74"/>
    </row>
    <row r="3323" spans="1:23" ht="15">
      <c r="A3323" s="28"/>
      <c r="B3323" s="68"/>
      <c r="E3323" s="9"/>
      <c r="L3323" s="74"/>
    </row>
    <row r="3324" spans="1:23" ht="25.5">
      <c r="A3324" s="23" t="s">
        <v>352</v>
      </c>
      <c r="L3324" s="74"/>
    </row>
    <row r="3325" spans="1:23">
      <c r="L3325" s="74"/>
    </row>
    <row r="3326" spans="1:23" ht="15">
      <c r="A3326" s="40"/>
      <c r="B3326" s="40"/>
      <c r="C3326" s="40"/>
      <c r="D3326" s="40"/>
      <c r="E3326" s="66">
        <v>2016</v>
      </c>
      <c r="F3326" s="66">
        <v>2017</v>
      </c>
      <c r="G3326" s="66">
        <v>2018</v>
      </c>
      <c r="H3326" s="66">
        <v>2019</v>
      </c>
      <c r="I3326" s="66">
        <v>2020</v>
      </c>
      <c r="J3326" s="66">
        <v>2021</v>
      </c>
      <c r="K3326" s="66">
        <v>2022</v>
      </c>
      <c r="L3326" s="74"/>
      <c r="M3326" s="75" t="s">
        <v>40</v>
      </c>
    </row>
    <row r="3327" spans="1:23" ht="15">
      <c r="A3327" s="28" t="s">
        <v>0</v>
      </c>
      <c r="B3327" s="68" t="s">
        <v>31</v>
      </c>
      <c r="E3327" s="227">
        <v>2079</v>
      </c>
      <c r="F3327" s="227">
        <v>3313.7</v>
      </c>
      <c r="G3327" s="227">
        <v>3121.2</v>
      </c>
      <c r="H3327" s="222">
        <v>3775.7999999999956</v>
      </c>
      <c r="I3327" s="9">
        <v>3080.6000000000113</v>
      </c>
      <c r="J3327" s="9">
        <v>3014.0999999997293</v>
      </c>
      <c r="K3327" s="9"/>
      <c r="L3327" s="74"/>
      <c r="M3327" s="72">
        <f t="shared" ref="M3327:M3390" si="89">SUM(E3327:J3327)</f>
        <v>18384.399999999736</v>
      </c>
      <c r="O3327" t="s">
        <v>1517</v>
      </c>
      <c r="R3327" s="3" t="s">
        <v>1519</v>
      </c>
      <c r="S3327" s="294"/>
      <c r="T3327" s="68"/>
      <c r="U3327" s="421"/>
      <c r="V3327" s="68"/>
      <c r="W3327" s="68"/>
    </row>
    <row r="3328" spans="1:23" ht="15">
      <c r="A3328" s="28" t="s">
        <v>2</v>
      </c>
      <c r="B3328" s="68" t="s">
        <v>21</v>
      </c>
      <c r="E3328" s="227">
        <v>2303.3000000000002</v>
      </c>
      <c r="F3328" s="224">
        <v>3773.2</v>
      </c>
      <c r="G3328" s="223">
        <v>3442.6</v>
      </c>
      <c r="H3328" s="223">
        <v>3731</v>
      </c>
      <c r="I3328" s="9">
        <v>2560.2000000000389</v>
      </c>
      <c r="J3328" s="9">
        <v>2481.7999999998101</v>
      </c>
      <c r="K3328" s="9"/>
      <c r="L3328" s="74"/>
      <c r="M3328" s="72">
        <f t="shared" si="89"/>
        <v>18292.099999999849</v>
      </c>
      <c r="O3328" t="s">
        <v>1518</v>
      </c>
      <c r="R3328" s="3" t="s">
        <v>2017</v>
      </c>
      <c r="S3328" s="235"/>
      <c r="T3328" s="68"/>
      <c r="U3328" s="422"/>
      <c r="V3328" s="68"/>
      <c r="W3328" s="68"/>
    </row>
    <row r="3329" spans="1:23" ht="15">
      <c r="A3329" s="28" t="s">
        <v>3</v>
      </c>
      <c r="B3329" s="68" t="s">
        <v>17</v>
      </c>
      <c r="E3329" s="223">
        <v>2525.5</v>
      </c>
      <c r="F3329" s="227">
        <v>2897.5</v>
      </c>
      <c r="G3329" s="9">
        <v>2899.9</v>
      </c>
      <c r="H3329" s="9">
        <v>3243.1999999999898</v>
      </c>
      <c r="I3329" s="9">
        <v>2867.5999999998967</v>
      </c>
      <c r="J3329" s="9">
        <v>3082.7000000002663</v>
      </c>
      <c r="K3329" s="9"/>
      <c r="L3329" s="74"/>
      <c r="M3329" s="72">
        <f t="shared" si="89"/>
        <v>17516.400000000154</v>
      </c>
      <c r="O3329" t="s">
        <v>338</v>
      </c>
      <c r="S3329" s="68"/>
      <c r="T3329" s="68"/>
      <c r="U3329" s="422"/>
      <c r="V3329" s="68"/>
      <c r="W3329" s="68"/>
    </row>
    <row r="3330" spans="1:23" ht="15">
      <c r="A3330" s="28" t="s">
        <v>5</v>
      </c>
      <c r="B3330" s="68" t="s">
        <v>11</v>
      </c>
      <c r="E3330" s="9">
        <v>2013.2</v>
      </c>
      <c r="F3330" s="9">
        <v>2641</v>
      </c>
      <c r="G3330" s="222">
        <v>3657.6</v>
      </c>
      <c r="H3330" s="224">
        <v>3866.8999999999978</v>
      </c>
      <c r="I3330" s="9">
        <v>1843.599999999984</v>
      </c>
      <c r="J3330" s="227">
        <v>3338.0999999999658</v>
      </c>
      <c r="K3330" s="227"/>
      <c r="L3330" s="74"/>
      <c r="M3330" s="72">
        <f t="shared" si="89"/>
        <v>17360.399999999947</v>
      </c>
      <c r="O3330" t="s">
        <v>885</v>
      </c>
      <c r="R3330" s="3" t="s">
        <v>2018</v>
      </c>
      <c r="S3330" s="294"/>
      <c r="T3330" s="68"/>
      <c r="U3330" s="421"/>
      <c r="V3330" s="68"/>
      <c r="W3330" s="68"/>
    </row>
    <row r="3331" spans="1:23" ht="15">
      <c r="A3331" s="28" t="s">
        <v>7</v>
      </c>
      <c r="B3331" s="68" t="s">
        <v>33</v>
      </c>
      <c r="E3331" s="9">
        <v>1093.8</v>
      </c>
      <c r="F3331" s="223">
        <v>3456.4</v>
      </c>
      <c r="G3331" s="227">
        <v>3282.4</v>
      </c>
      <c r="H3331" s="9">
        <v>2576.2000000000044</v>
      </c>
      <c r="I3331" s="9">
        <v>2763.6999999999389</v>
      </c>
      <c r="J3331" s="227">
        <v>3247.5000000001273</v>
      </c>
      <c r="K3331" s="227"/>
      <c r="L3331" s="74"/>
      <c r="M3331" s="72">
        <f t="shared" si="89"/>
        <v>16420.000000000073</v>
      </c>
      <c r="O3331" t="s">
        <v>3801</v>
      </c>
      <c r="S3331" s="235"/>
      <c r="T3331" s="68"/>
      <c r="U3331" s="421"/>
      <c r="V3331" s="68"/>
      <c r="W3331" s="68"/>
    </row>
    <row r="3332" spans="1:23" ht="15">
      <c r="A3332" s="28" t="s">
        <v>8</v>
      </c>
      <c r="B3332" s="68" t="s">
        <v>25</v>
      </c>
      <c r="E3332" s="227">
        <v>2178.9</v>
      </c>
      <c r="F3332" s="227">
        <v>2918.7</v>
      </c>
      <c r="G3332" s="9">
        <v>2945.5</v>
      </c>
      <c r="H3332" s="9">
        <v>2520.4000000000051</v>
      </c>
      <c r="I3332" s="9">
        <v>2447.6000000000458</v>
      </c>
      <c r="J3332" s="9">
        <v>2968.9000000000633</v>
      </c>
      <c r="K3332" s="9"/>
      <c r="L3332" s="74"/>
      <c r="M3332" s="72">
        <f t="shared" si="89"/>
        <v>15980.000000000115</v>
      </c>
      <c r="O3332" t="s">
        <v>331</v>
      </c>
      <c r="S3332" s="235"/>
      <c r="T3332" s="68"/>
      <c r="U3332" s="421"/>
      <c r="V3332" s="68"/>
      <c r="W3332" s="68"/>
    </row>
    <row r="3333" spans="1:23" ht="15">
      <c r="A3333" s="28" t="s">
        <v>10</v>
      </c>
      <c r="B3333" s="68" t="s">
        <v>9</v>
      </c>
      <c r="E3333" s="227">
        <v>2164.4</v>
      </c>
      <c r="F3333" s="9">
        <v>2548.5</v>
      </c>
      <c r="G3333" s="9">
        <v>2423.8000000000002</v>
      </c>
      <c r="H3333" s="9">
        <v>3034.8000000000102</v>
      </c>
      <c r="I3333" s="9">
        <v>2635.3000000000156</v>
      </c>
      <c r="J3333" s="9">
        <v>2973.2000000000262</v>
      </c>
      <c r="K3333" s="9"/>
      <c r="L3333" s="74"/>
      <c r="M3333" s="72">
        <f t="shared" si="89"/>
        <v>15780.000000000053</v>
      </c>
      <c r="O3333" t="s">
        <v>294</v>
      </c>
      <c r="S3333" s="294"/>
      <c r="T3333" s="68"/>
      <c r="U3333" s="421"/>
      <c r="V3333" s="68"/>
      <c r="W3333" s="68"/>
    </row>
    <row r="3334" spans="1:23" ht="15">
      <c r="A3334" s="28" t="s">
        <v>12</v>
      </c>
      <c r="B3334" s="68" t="s">
        <v>1</v>
      </c>
      <c r="E3334" s="224">
        <v>2787.1</v>
      </c>
      <c r="F3334" s="9">
        <v>2598.1999999999998</v>
      </c>
      <c r="G3334" s="9">
        <v>1612.6</v>
      </c>
      <c r="H3334" s="227">
        <v>3358</v>
      </c>
      <c r="I3334" s="9">
        <v>2430.2000000000135</v>
      </c>
      <c r="J3334" s="9">
        <v>2584.0000000000618</v>
      </c>
      <c r="K3334" s="9"/>
      <c r="L3334" s="74"/>
      <c r="M3334" s="72">
        <f t="shared" si="89"/>
        <v>15370.100000000075</v>
      </c>
      <c r="O3334" t="s">
        <v>375</v>
      </c>
      <c r="R3334" s="3" t="s">
        <v>2018</v>
      </c>
      <c r="S3334" s="294"/>
      <c r="T3334" s="68"/>
      <c r="U3334" s="421"/>
      <c r="V3334" s="68"/>
      <c r="W3334" s="68"/>
    </row>
    <row r="3335" spans="1:23" ht="15">
      <c r="A3335" s="28" t="s">
        <v>14</v>
      </c>
      <c r="B3335" s="68" t="s">
        <v>39</v>
      </c>
      <c r="E3335" s="9">
        <v>1903.3</v>
      </c>
      <c r="F3335" s="227">
        <v>2745.1</v>
      </c>
      <c r="G3335" s="9">
        <v>2380.5</v>
      </c>
      <c r="H3335" s="9">
        <v>2032.8999999999942</v>
      </c>
      <c r="I3335" s="9">
        <v>2422.9999999999509</v>
      </c>
      <c r="J3335" s="222">
        <v>3628.4999999999854</v>
      </c>
      <c r="K3335" s="222"/>
      <c r="L3335" s="74"/>
      <c r="M3335" s="72">
        <f t="shared" si="89"/>
        <v>15113.29999999993</v>
      </c>
      <c r="O3335" t="s">
        <v>312</v>
      </c>
      <c r="S3335" s="235"/>
      <c r="T3335" s="68"/>
      <c r="U3335" s="421"/>
      <c r="V3335" s="68"/>
      <c r="W3335" s="68"/>
    </row>
    <row r="3336" spans="1:23" ht="15">
      <c r="A3336" s="28" t="s">
        <v>16</v>
      </c>
      <c r="B3336" s="68" t="s">
        <v>27</v>
      </c>
      <c r="E3336" s="222">
        <v>2786.4</v>
      </c>
      <c r="F3336" s="9">
        <v>2412.5</v>
      </c>
      <c r="G3336" s="9">
        <v>2595.9</v>
      </c>
      <c r="H3336" s="9">
        <v>3054.2000000000044</v>
      </c>
      <c r="I3336" s="9">
        <v>931.59999999998217</v>
      </c>
      <c r="J3336" s="9">
        <v>2933.8999999995685</v>
      </c>
      <c r="K3336" s="9"/>
      <c r="L3336" s="74"/>
      <c r="M3336" s="72">
        <f t="shared" si="89"/>
        <v>14714.499999999554</v>
      </c>
      <c r="O3336" t="s">
        <v>306</v>
      </c>
      <c r="S3336" s="68"/>
      <c r="T3336" s="68"/>
      <c r="U3336" s="421"/>
      <c r="V3336" s="68"/>
      <c r="W3336" s="68"/>
    </row>
    <row r="3337" spans="1:23" ht="15">
      <c r="A3337" s="28" t="s">
        <v>18</v>
      </c>
      <c r="B3337" s="68" t="s">
        <v>6</v>
      </c>
      <c r="E3337" s="9">
        <v>1369.2</v>
      </c>
      <c r="F3337" s="227">
        <v>3132.1</v>
      </c>
      <c r="G3337" s="9">
        <v>2247.1999999999998</v>
      </c>
      <c r="H3337" s="9">
        <v>1576.5</v>
      </c>
      <c r="I3337" s="227">
        <v>3379.1000000000222</v>
      </c>
      <c r="J3337" s="9">
        <v>2953.049999999992</v>
      </c>
      <c r="K3337" s="9"/>
      <c r="L3337" s="74"/>
      <c r="M3337" s="72">
        <f t="shared" si="89"/>
        <v>14657.150000000014</v>
      </c>
      <c r="O3337" t="s">
        <v>334</v>
      </c>
      <c r="S3337" s="68"/>
      <c r="T3337" s="68"/>
      <c r="U3337" s="421"/>
      <c r="V3337" s="68"/>
      <c r="W3337" s="68"/>
    </row>
    <row r="3338" spans="1:23" ht="15">
      <c r="A3338" s="28" t="s">
        <v>20</v>
      </c>
      <c r="B3338" s="68" t="s">
        <v>15</v>
      </c>
      <c r="E3338" s="227">
        <v>2213.9</v>
      </c>
      <c r="F3338" s="9">
        <v>2417.4</v>
      </c>
      <c r="G3338" s="9">
        <v>1945.3</v>
      </c>
      <c r="H3338" s="9">
        <v>2778.0000000000036</v>
      </c>
      <c r="I3338" s="9">
        <v>2144.5999999999112</v>
      </c>
      <c r="J3338" s="9">
        <v>2692.6999999998079</v>
      </c>
      <c r="K3338" s="9"/>
      <c r="L3338" s="74"/>
      <c r="M3338" s="72">
        <f t="shared" si="89"/>
        <v>14191.899999999723</v>
      </c>
      <c r="O3338" t="s">
        <v>298</v>
      </c>
      <c r="S3338" s="294"/>
      <c r="T3338" s="68"/>
      <c r="U3338" s="421"/>
      <c r="V3338" s="68"/>
      <c r="W3338" s="68"/>
    </row>
    <row r="3339" spans="1:23" ht="15">
      <c r="A3339" s="28" t="s">
        <v>22</v>
      </c>
      <c r="B3339" s="68" t="s">
        <v>23</v>
      </c>
      <c r="E3339" s="227">
        <v>2320.15</v>
      </c>
      <c r="F3339" s="222">
        <v>3672.9</v>
      </c>
      <c r="G3339" s="9">
        <v>2303.35</v>
      </c>
      <c r="H3339" s="9">
        <v>1540.3999999999978</v>
      </c>
      <c r="I3339" s="9">
        <v>1789.7000000000244</v>
      </c>
      <c r="J3339" s="9">
        <v>2517.0000000001746</v>
      </c>
      <c r="K3339" s="9"/>
      <c r="L3339" s="74"/>
      <c r="M3339" s="72">
        <f t="shared" si="89"/>
        <v>14143.500000000196</v>
      </c>
      <c r="O3339" t="s">
        <v>313</v>
      </c>
      <c r="S3339" s="294"/>
      <c r="T3339" s="68"/>
      <c r="U3339" s="421"/>
      <c r="V3339" s="68"/>
      <c r="W3339" s="68"/>
    </row>
    <row r="3340" spans="1:23" ht="15">
      <c r="A3340" s="28" t="s">
        <v>24</v>
      </c>
      <c r="B3340" s="68" t="s">
        <v>141</v>
      </c>
      <c r="E3340" s="9" t="s">
        <v>284</v>
      </c>
      <c r="F3340" s="9">
        <v>1505.5</v>
      </c>
      <c r="G3340" s="227">
        <v>3158.5</v>
      </c>
      <c r="H3340" s="227">
        <v>3301.9999999999964</v>
      </c>
      <c r="I3340" s="227">
        <v>3305.1999999999553</v>
      </c>
      <c r="J3340" s="9">
        <v>2818.5999999998967</v>
      </c>
      <c r="K3340" s="9"/>
      <c r="L3340" s="74"/>
      <c r="M3340" s="72">
        <f t="shared" si="89"/>
        <v>14089.799999999848</v>
      </c>
      <c r="O3340" t="s">
        <v>2059</v>
      </c>
      <c r="S3340" s="68"/>
      <c r="T3340" s="68"/>
      <c r="U3340" s="421"/>
      <c r="V3340" s="68"/>
      <c r="W3340" s="68"/>
    </row>
    <row r="3341" spans="1:23" ht="15">
      <c r="A3341" s="28" t="s">
        <v>26</v>
      </c>
      <c r="B3341" s="68" t="s">
        <v>143</v>
      </c>
      <c r="E3341" s="9" t="s">
        <v>284</v>
      </c>
      <c r="F3341" s="9">
        <v>2707.9</v>
      </c>
      <c r="G3341" s="9">
        <v>2810.5</v>
      </c>
      <c r="H3341" s="227">
        <v>3435.5000000000036</v>
      </c>
      <c r="I3341" s="9">
        <v>2517.9999999999764</v>
      </c>
      <c r="J3341" s="9">
        <v>2493.7999999999956</v>
      </c>
      <c r="K3341" s="9"/>
      <c r="L3341" s="74"/>
      <c r="M3341" s="72">
        <f t="shared" si="89"/>
        <v>13965.699999999975</v>
      </c>
      <c r="O3341" t="s">
        <v>290</v>
      </c>
      <c r="S3341" s="294"/>
      <c r="T3341" s="68"/>
      <c r="U3341" s="421"/>
      <c r="V3341" s="68"/>
      <c r="W3341" s="68"/>
    </row>
    <row r="3342" spans="1:23" ht="15">
      <c r="A3342" s="28" t="s">
        <v>28</v>
      </c>
      <c r="B3342" s="68" t="s">
        <v>154</v>
      </c>
      <c r="E3342" s="9" t="s">
        <v>284</v>
      </c>
      <c r="F3342" s="9" t="s">
        <v>284</v>
      </c>
      <c r="G3342" s="224">
        <v>3773.2</v>
      </c>
      <c r="H3342" s="9">
        <v>3222.2999999999956</v>
      </c>
      <c r="I3342" s="222">
        <v>3795.8999999999978</v>
      </c>
      <c r="J3342" s="9">
        <v>3084.6999999999243</v>
      </c>
      <c r="K3342" s="9"/>
      <c r="L3342" s="74"/>
      <c r="M3342" s="72">
        <f t="shared" si="89"/>
        <v>13876.099999999919</v>
      </c>
      <c r="O3342" t="s">
        <v>286</v>
      </c>
      <c r="R3342" s="3" t="s">
        <v>2018</v>
      </c>
      <c r="S3342" s="294"/>
      <c r="T3342" s="68"/>
      <c r="U3342" s="421"/>
      <c r="V3342" s="68"/>
      <c r="W3342" s="68"/>
    </row>
    <row r="3343" spans="1:23" ht="15">
      <c r="A3343" s="28" t="s">
        <v>30</v>
      </c>
      <c r="B3343" s="68" t="s">
        <v>37</v>
      </c>
      <c r="E3343" s="9">
        <v>1170</v>
      </c>
      <c r="F3343" s="9">
        <v>2362.8000000000002</v>
      </c>
      <c r="G3343" s="9">
        <v>2489.6</v>
      </c>
      <c r="H3343" s="9">
        <v>2158.0000000000073</v>
      </c>
      <c r="I3343" s="9">
        <v>2637.3999999999978</v>
      </c>
      <c r="J3343" s="9">
        <v>3030.6999999998734</v>
      </c>
      <c r="K3343" s="9"/>
      <c r="L3343" s="74"/>
      <c r="M3343" s="72">
        <f t="shared" si="89"/>
        <v>13848.499999999878</v>
      </c>
      <c r="S3343" s="294"/>
      <c r="T3343" s="68"/>
      <c r="U3343" s="421"/>
      <c r="V3343" s="68"/>
      <c r="W3343" s="68"/>
    </row>
    <row r="3344" spans="1:23" ht="15">
      <c r="A3344" s="28" t="s">
        <v>32</v>
      </c>
      <c r="B3344" s="68" t="s">
        <v>142</v>
      </c>
      <c r="E3344" s="9" t="s">
        <v>284</v>
      </c>
      <c r="F3344" s="9">
        <v>1791.2</v>
      </c>
      <c r="G3344" s="9">
        <v>2791.4</v>
      </c>
      <c r="H3344" s="9">
        <v>2406.7999999999993</v>
      </c>
      <c r="I3344" s="9">
        <v>2877.7999999999902</v>
      </c>
      <c r="J3344" s="227">
        <v>3331.799999999992</v>
      </c>
      <c r="K3344" s="227"/>
      <c r="L3344" s="74"/>
      <c r="M3344" s="72">
        <f t="shared" si="89"/>
        <v>13198.999999999982</v>
      </c>
      <c r="O3344" t="s">
        <v>290</v>
      </c>
      <c r="S3344" s="294"/>
      <c r="T3344" s="68"/>
      <c r="U3344" s="422"/>
      <c r="V3344" s="68"/>
      <c r="W3344" s="68"/>
    </row>
    <row r="3345" spans="1:23" ht="15">
      <c r="A3345" s="28" t="s">
        <v>34</v>
      </c>
      <c r="B3345" s="68" t="s">
        <v>19</v>
      </c>
      <c r="E3345" s="9">
        <v>824</v>
      </c>
      <c r="F3345" s="9">
        <v>1734.2</v>
      </c>
      <c r="G3345" s="9">
        <v>2240.8000000000002</v>
      </c>
      <c r="H3345" s="9">
        <v>2036.5000000000036</v>
      </c>
      <c r="I3345" s="9">
        <v>3146.4999999999691</v>
      </c>
      <c r="J3345" s="9">
        <v>2250.5499999999374</v>
      </c>
      <c r="K3345" s="9"/>
      <c r="L3345" s="74"/>
      <c r="M3345" s="72">
        <f t="shared" si="89"/>
        <v>12232.54999999991</v>
      </c>
      <c r="S3345" s="235"/>
      <c r="T3345" s="68"/>
      <c r="U3345" s="421"/>
      <c r="V3345" s="68"/>
      <c r="W3345" s="68"/>
    </row>
    <row r="3346" spans="1:23" ht="15">
      <c r="A3346" s="28" t="s">
        <v>36</v>
      </c>
      <c r="B3346" s="68" t="s">
        <v>155</v>
      </c>
      <c r="E3346" s="9" t="s">
        <v>284</v>
      </c>
      <c r="F3346" s="9" t="s">
        <v>284</v>
      </c>
      <c r="G3346" s="9">
        <v>1385</v>
      </c>
      <c r="H3346" s="227">
        <v>3344.5000000000036</v>
      </c>
      <c r="I3346" s="224">
        <v>3960.8999999999505</v>
      </c>
      <c r="J3346" s="223">
        <v>3445.3999999998705</v>
      </c>
      <c r="K3346" s="223"/>
      <c r="L3346" s="74"/>
      <c r="M3346" s="72">
        <f t="shared" si="89"/>
        <v>12135.799999999825</v>
      </c>
      <c r="O3346" t="s">
        <v>1487</v>
      </c>
      <c r="R3346" s="226" t="s">
        <v>2018</v>
      </c>
      <c r="S3346" s="68"/>
      <c r="T3346" s="68"/>
      <c r="U3346" s="421"/>
      <c r="V3346" s="68"/>
      <c r="W3346" s="68"/>
    </row>
    <row r="3347" spans="1:23" ht="15">
      <c r="A3347" s="28" t="s">
        <v>38</v>
      </c>
      <c r="B3347" s="68" t="s">
        <v>162</v>
      </c>
      <c r="E3347" s="9" t="s">
        <v>284</v>
      </c>
      <c r="F3347" s="9" t="s">
        <v>284</v>
      </c>
      <c r="G3347" s="227">
        <v>3231.3</v>
      </c>
      <c r="H3347" s="9">
        <v>1938.6000000000058</v>
      </c>
      <c r="I3347" s="9">
        <v>3284.7999999999465</v>
      </c>
      <c r="J3347" s="9">
        <v>2793.199999999928</v>
      </c>
      <c r="K3347" s="9"/>
      <c r="L3347" s="74"/>
      <c r="M3347" s="72">
        <f t="shared" si="89"/>
        <v>11247.899999999881</v>
      </c>
      <c r="O3347" t="s">
        <v>293</v>
      </c>
      <c r="S3347" s="294"/>
      <c r="T3347" s="68"/>
      <c r="U3347" s="421"/>
      <c r="V3347" s="68"/>
      <c r="W3347" s="68"/>
    </row>
    <row r="3348" spans="1:23" ht="15">
      <c r="A3348" s="28" t="s">
        <v>145</v>
      </c>
      <c r="B3348" s="68" t="s">
        <v>35</v>
      </c>
      <c r="E3348" s="227">
        <v>2333.65</v>
      </c>
      <c r="F3348" s="9">
        <v>1220.5</v>
      </c>
      <c r="G3348" s="227">
        <v>3350.7</v>
      </c>
      <c r="H3348" s="9">
        <v>2328.7000000000007</v>
      </c>
      <c r="I3348" s="9">
        <v>1881.7000000000007</v>
      </c>
      <c r="J3348" s="9" t="s">
        <v>284</v>
      </c>
      <c r="K3348" s="9"/>
      <c r="L3348" s="74"/>
      <c r="M3348" s="72">
        <f t="shared" si="89"/>
        <v>11115.250000000002</v>
      </c>
      <c r="O3348" t="s">
        <v>315</v>
      </c>
      <c r="S3348" s="68"/>
      <c r="T3348" s="68"/>
      <c r="U3348" s="421"/>
      <c r="V3348" s="68"/>
      <c r="W3348" s="68"/>
    </row>
    <row r="3349" spans="1:23" ht="15">
      <c r="A3349" s="28" t="s">
        <v>146</v>
      </c>
      <c r="B3349" s="68" t="s">
        <v>13</v>
      </c>
      <c r="E3349" s="9">
        <v>1876.9</v>
      </c>
      <c r="F3349" s="9">
        <v>1900.2</v>
      </c>
      <c r="G3349" s="9">
        <v>2264.6</v>
      </c>
      <c r="H3349" s="9">
        <v>1384.6000000000058</v>
      </c>
      <c r="I3349" s="9">
        <v>1976.3000000000175</v>
      </c>
      <c r="J3349" s="9">
        <v>1674.1000000000458</v>
      </c>
      <c r="K3349" s="9"/>
      <c r="L3349" s="74"/>
      <c r="M3349" s="72">
        <f t="shared" si="89"/>
        <v>11076.70000000007</v>
      </c>
      <c r="S3349" s="294"/>
      <c r="T3349" s="68"/>
      <c r="U3349" s="421"/>
      <c r="V3349" s="68"/>
      <c r="W3349" s="68"/>
    </row>
    <row r="3350" spans="1:23" ht="15">
      <c r="A3350" s="28" t="s">
        <v>147</v>
      </c>
      <c r="B3350" s="68" t="s">
        <v>144</v>
      </c>
      <c r="E3350" s="9" t="s">
        <v>284</v>
      </c>
      <c r="F3350" s="227">
        <v>3220.9</v>
      </c>
      <c r="G3350" s="9">
        <v>1892.5</v>
      </c>
      <c r="H3350" s="9">
        <v>2153.9000000000015</v>
      </c>
      <c r="I3350" s="9">
        <v>2217.1000000000531</v>
      </c>
      <c r="J3350" s="9">
        <v>1375.1999999999898</v>
      </c>
      <c r="K3350" s="9"/>
      <c r="L3350" s="74"/>
      <c r="M3350" s="72">
        <f t="shared" si="89"/>
        <v>10859.600000000044</v>
      </c>
      <c r="O3350" t="s">
        <v>290</v>
      </c>
      <c r="S3350" s="68"/>
      <c r="T3350" s="68"/>
      <c r="U3350" s="421"/>
      <c r="V3350" s="68"/>
      <c r="W3350" s="68"/>
    </row>
    <row r="3351" spans="1:23" ht="15">
      <c r="A3351" s="28" t="s">
        <v>151</v>
      </c>
      <c r="B3351" s="68" t="s">
        <v>4</v>
      </c>
      <c r="E3351" s="9">
        <v>2010.55</v>
      </c>
      <c r="F3351" s="227">
        <v>3071.55</v>
      </c>
      <c r="G3351" s="9">
        <v>2146.5</v>
      </c>
      <c r="H3351" s="9">
        <v>1208.8999999999978</v>
      </c>
      <c r="I3351" s="9">
        <v>1878.2999999999811</v>
      </c>
      <c r="J3351" s="9" t="s">
        <v>284</v>
      </c>
      <c r="K3351" s="9"/>
      <c r="L3351" s="74"/>
      <c r="M3351" s="72">
        <f t="shared" si="89"/>
        <v>10315.799999999979</v>
      </c>
      <c r="O3351" t="s">
        <v>298</v>
      </c>
      <c r="S3351" s="294"/>
      <c r="T3351" s="68"/>
      <c r="U3351" s="421"/>
      <c r="V3351" s="68"/>
      <c r="W3351" s="68"/>
    </row>
    <row r="3352" spans="1:23" ht="15">
      <c r="A3352" s="28" t="s">
        <v>157</v>
      </c>
      <c r="B3352" s="68" t="s">
        <v>153</v>
      </c>
      <c r="E3352" s="9" t="s">
        <v>284</v>
      </c>
      <c r="F3352" s="9" t="s">
        <v>284</v>
      </c>
      <c r="G3352" s="9">
        <v>2602.6</v>
      </c>
      <c r="H3352" s="9">
        <v>1135.3000000000065</v>
      </c>
      <c r="I3352" s="227">
        <v>3336.8000000000739</v>
      </c>
      <c r="J3352" s="9">
        <v>2841.2999999999665</v>
      </c>
      <c r="K3352" s="9"/>
      <c r="L3352" s="74"/>
      <c r="M3352" s="72">
        <f t="shared" si="89"/>
        <v>9916.0000000000473</v>
      </c>
      <c r="O3352" t="s">
        <v>294</v>
      </c>
      <c r="S3352" s="294"/>
      <c r="T3352" s="68"/>
      <c r="U3352" s="421"/>
      <c r="V3352" s="68"/>
      <c r="W3352" s="68"/>
    </row>
    <row r="3353" spans="1:23" ht="15">
      <c r="A3353" s="28" t="s">
        <v>159</v>
      </c>
      <c r="B3353" s="68" t="s">
        <v>871</v>
      </c>
      <c r="E3353" s="9" t="s">
        <v>284</v>
      </c>
      <c r="F3353" s="9" t="s">
        <v>284</v>
      </c>
      <c r="G3353" s="9" t="s">
        <v>284</v>
      </c>
      <c r="H3353" s="9">
        <v>2215.3000000000065</v>
      </c>
      <c r="I3353" s="223">
        <v>3546.9000000000524</v>
      </c>
      <c r="J3353" s="224">
        <v>4006.4999999998981</v>
      </c>
      <c r="K3353" s="224"/>
      <c r="L3353" s="74"/>
      <c r="M3353" s="72">
        <f t="shared" si="89"/>
        <v>9768.6999999999571</v>
      </c>
      <c r="O3353" t="s">
        <v>377</v>
      </c>
      <c r="R3353" s="226" t="s">
        <v>2018</v>
      </c>
      <c r="S3353" s="294"/>
      <c r="T3353" s="68"/>
      <c r="U3353" s="421"/>
      <c r="V3353" s="68"/>
      <c r="W3353" s="68"/>
    </row>
    <row r="3354" spans="1:23" ht="15">
      <c r="A3354" s="28" t="s">
        <v>160</v>
      </c>
      <c r="B3354" s="68" t="s">
        <v>850</v>
      </c>
      <c r="E3354" s="9" t="s">
        <v>284</v>
      </c>
      <c r="F3354" s="9" t="s">
        <v>284</v>
      </c>
      <c r="G3354" s="9" t="s">
        <v>284</v>
      </c>
      <c r="H3354" s="227">
        <v>3400.3000000000029</v>
      </c>
      <c r="I3354" s="9">
        <v>3003.300000000072</v>
      </c>
      <c r="J3354" s="9">
        <v>2784.0999999998348</v>
      </c>
      <c r="K3354" s="9"/>
      <c r="L3354" s="74"/>
      <c r="M3354" s="72">
        <f t="shared" si="89"/>
        <v>9187.6999999999098</v>
      </c>
      <c r="O3354" t="s">
        <v>303</v>
      </c>
      <c r="S3354" s="68"/>
      <c r="T3354" s="68"/>
      <c r="U3354" s="421"/>
      <c r="V3354" s="68"/>
      <c r="W3354" s="68"/>
    </row>
    <row r="3355" spans="1:23" ht="15">
      <c r="A3355" s="28" t="s">
        <v>161</v>
      </c>
      <c r="B3355" s="68" t="s">
        <v>819</v>
      </c>
      <c r="E3355" s="9" t="s">
        <v>284</v>
      </c>
      <c r="F3355" s="9" t="s">
        <v>284</v>
      </c>
      <c r="G3355" s="9" t="s">
        <v>284</v>
      </c>
      <c r="H3355" s="9">
        <v>2624.2000000000044</v>
      </c>
      <c r="I3355" s="227">
        <v>3379.2999999999975</v>
      </c>
      <c r="J3355" s="9">
        <v>3049.8000000001884</v>
      </c>
      <c r="K3355" s="9"/>
      <c r="L3355" s="74"/>
      <c r="M3355" s="72">
        <f t="shared" si="89"/>
        <v>9053.3000000001903</v>
      </c>
      <c r="O3355" t="s">
        <v>298</v>
      </c>
      <c r="S3355" s="68"/>
      <c r="T3355" s="68"/>
      <c r="U3355" s="422"/>
      <c r="V3355" s="68"/>
      <c r="W3355" s="68"/>
    </row>
    <row r="3356" spans="1:23" ht="15">
      <c r="A3356" s="28" t="s">
        <v>163</v>
      </c>
      <c r="B3356" s="68" t="s">
        <v>29</v>
      </c>
      <c r="E3356" s="9">
        <v>1636.4</v>
      </c>
      <c r="F3356" s="9">
        <v>2180.6999999999998</v>
      </c>
      <c r="G3356" s="227">
        <v>3274.4</v>
      </c>
      <c r="H3356" s="9" t="s">
        <v>284</v>
      </c>
      <c r="I3356" s="9" t="s">
        <v>284</v>
      </c>
      <c r="J3356" s="9">
        <v>1946.9999999999272</v>
      </c>
      <c r="K3356" s="9"/>
      <c r="L3356" s="74"/>
      <c r="M3356" s="72">
        <f t="shared" si="89"/>
        <v>9038.4999999999272</v>
      </c>
      <c r="O3356" t="s">
        <v>298</v>
      </c>
      <c r="S3356" s="294"/>
      <c r="T3356" s="68"/>
      <c r="U3356" s="421"/>
      <c r="V3356" s="68"/>
      <c r="W3356" s="68"/>
    </row>
    <row r="3357" spans="1:23" ht="15">
      <c r="A3357" s="28" t="s">
        <v>280</v>
      </c>
      <c r="B3357" s="68" t="s">
        <v>824</v>
      </c>
      <c r="E3357" s="9" t="s">
        <v>284</v>
      </c>
      <c r="F3357" s="9" t="s">
        <v>284</v>
      </c>
      <c r="G3357" s="9" t="s">
        <v>284</v>
      </c>
      <c r="H3357" s="227">
        <v>3349.1000000000095</v>
      </c>
      <c r="I3357" s="9">
        <v>2259.0000000000946</v>
      </c>
      <c r="J3357" s="9">
        <v>3197.1000000000531</v>
      </c>
      <c r="K3357" s="9"/>
      <c r="L3357" s="74"/>
      <c r="M3357" s="72">
        <f t="shared" si="89"/>
        <v>8805.2000000001572</v>
      </c>
      <c r="O3357" t="s">
        <v>293</v>
      </c>
      <c r="S3357" s="235"/>
      <c r="T3357" s="68"/>
      <c r="U3357" s="421"/>
      <c r="V3357" s="68"/>
      <c r="W3357" s="68"/>
    </row>
    <row r="3358" spans="1:23" ht="15">
      <c r="A3358" s="28" t="s">
        <v>281</v>
      </c>
      <c r="B3358" s="68" t="s">
        <v>820</v>
      </c>
      <c r="E3358" s="9" t="s">
        <v>284</v>
      </c>
      <c r="F3358" s="9" t="s">
        <v>284</v>
      </c>
      <c r="G3358" s="9" t="s">
        <v>284</v>
      </c>
      <c r="H3358" s="9">
        <v>1755.1999999999935</v>
      </c>
      <c r="I3358" s="227">
        <v>3478.400000000016</v>
      </c>
      <c r="J3358" s="227">
        <v>3261.7999999999047</v>
      </c>
      <c r="K3358" s="227"/>
      <c r="L3358" s="74"/>
      <c r="M3358" s="72">
        <f t="shared" si="89"/>
        <v>8495.3999999999141</v>
      </c>
      <c r="O3358" t="s">
        <v>304</v>
      </c>
      <c r="S3358" s="68"/>
      <c r="T3358" s="68"/>
      <c r="U3358" s="422"/>
      <c r="V3358" s="68"/>
      <c r="W3358" s="68"/>
    </row>
    <row r="3359" spans="1:23" ht="15">
      <c r="A3359" s="28" t="s">
        <v>282</v>
      </c>
      <c r="B3359" s="68" t="s">
        <v>158</v>
      </c>
      <c r="E3359" s="9" t="s">
        <v>284</v>
      </c>
      <c r="F3359" s="9" t="s">
        <v>284</v>
      </c>
      <c r="G3359" s="227">
        <v>3310.2</v>
      </c>
      <c r="H3359" s="227">
        <v>3639.2999999999993</v>
      </c>
      <c r="I3359" s="9">
        <v>1517.6999999999807</v>
      </c>
      <c r="J3359" s="9" t="s">
        <v>284</v>
      </c>
      <c r="K3359" s="9"/>
      <c r="L3359" s="74"/>
      <c r="M3359" s="72">
        <f t="shared" si="89"/>
        <v>8467.1999999999789</v>
      </c>
      <c r="O3359" t="s">
        <v>309</v>
      </c>
      <c r="S3359" s="68"/>
      <c r="T3359" s="68"/>
      <c r="U3359" s="421"/>
      <c r="V3359" s="68"/>
      <c r="W3359" s="68"/>
    </row>
    <row r="3360" spans="1:23" ht="15">
      <c r="A3360" s="28" t="s">
        <v>283</v>
      </c>
      <c r="B3360" s="68" t="s">
        <v>809</v>
      </c>
      <c r="E3360" s="9" t="s">
        <v>284</v>
      </c>
      <c r="F3360" s="9" t="s">
        <v>284</v>
      </c>
      <c r="G3360" s="9" t="s">
        <v>284</v>
      </c>
      <c r="H3360" s="9">
        <v>2564.9999999999964</v>
      </c>
      <c r="I3360" s="9">
        <v>2614.7999999999847</v>
      </c>
      <c r="J3360" s="9">
        <v>3151.4999999998872</v>
      </c>
      <c r="K3360" s="9"/>
      <c r="L3360" s="74"/>
      <c r="M3360" s="72">
        <f t="shared" si="89"/>
        <v>8331.2999999998683</v>
      </c>
      <c r="S3360" s="28"/>
      <c r="T3360" s="68"/>
      <c r="U3360" s="421"/>
      <c r="V3360" s="68"/>
      <c r="W3360" s="68"/>
    </row>
    <row r="3361" spans="1:23" ht="15">
      <c r="A3361" s="28" t="s">
        <v>806</v>
      </c>
      <c r="B3361" s="68" t="s">
        <v>156</v>
      </c>
      <c r="E3361" s="9" t="s">
        <v>284</v>
      </c>
      <c r="F3361" s="9" t="s">
        <v>284</v>
      </c>
      <c r="G3361" s="9">
        <v>1933.6</v>
      </c>
      <c r="H3361" s="9">
        <v>2255.4999999999964</v>
      </c>
      <c r="I3361" s="9">
        <v>2147.8000000000775</v>
      </c>
      <c r="J3361" s="9">
        <v>1761.7000000000771</v>
      </c>
      <c r="K3361" s="9"/>
      <c r="L3361" s="74"/>
      <c r="M3361" s="72">
        <f t="shared" si="89"/>
        <v>8098.6000000001513</v>
      </c>
      <c r="S3361" s="68"/>
      <c r="T3361" s="68"/>
      <c r="U3361" s="421"/>
      <c r="V3361" s="68"/>
      <c r="W3361" s="68"/>
    </row>
    <row r="3362" spans="1:23" ht="15">
      <c r="A3362" s="28" t="s">
        <v>807</v>
      </c>
      <c r="B3362" s="68" t="s">
        <v>849</v>
      </c>
      <c r="E3362" s="9" t="s">
        <v>284</v>
      </c>
      <c r="F3362" s="9" t="s">
        <v>284</v>
      </c>
      <c r="G3362" s="9" t="s">
        <v>284</v>
      </c>
      <c r="H3362" s="9">
        <v>2206.8000000000065</v>
      </c>
      <c r="I3362" s="227">
        <v>3436.3999999998232</v>
      </c>
      <c r="J3362" s="9">
        <v>2305.999999999869</v>
      </c>
      <c r="K3362" s="9"/>
      <c r="L3362" s="74"/>
      <c r="M3362" s="72">
        <f t="shared" si="89"/>
        <v>7949.1999999996988</v>
      </c>
      <c r="O3362" t="s">
        <v>303</v>
      </c>
      <c r="S3362" s="235"/>
      <c r="T3362" s="68"/>
      <c r="U3362" s="421"/>
      <c r="V3362" s="68"/>
      <c r="W3362" s="68"/>
    </row>
    <row r="3363" spans="1:23" ht="15">
      <c r="A3363" s="28" t="s">
        <v>808</v>
      </c>
      <c r="B3363" s="28" t="s">
        <v>799</v>
      </c>
      <c r="E3363" s="9" t="s">
        <v>284</v>
      </c>
      <c r="F3363" s="9" t="s">
        <v>284</v>
      </c>
      <c r="G3363" s="9" t="s">
        <v>284</v>
      </c>
      <c r="H3363" s="9">
        <v>2966.1000000000131</v>
      </c>
      <c r="I3363" s="9">
        <v>2637.8999999999887</v>
      </c>
      <c r="J3363" s="9">
        <v>2280.1999999999916</v>
      </c>
      <c r="K3363" s="9"/>
      <c r="L3363" s="74"/>
      <c r="M3363" s="72">
        <f t="shared" si="89"/>
        <v>7884.1999999999935</v>
      </c>
      <c r="S3363" s="235"/>
      <c r="T3363" s="68"/>
      <c r="U3363" s="422"/>
      <c r="V3363" s="68"/>
      <c r="W3363" s="68"/>
    </row>
    <row r="3364" spans="1:23" ht="15">
      <c r="A3364" s="28" t="s">
        <v>810</v>
      </c>
      <c r="B3364" s="68" t="s">
        <v>835</v>
      </c>
      <c r="E3364" s="9" t="s">
        <v>284</v>
      </c>
      <c r="F3364" s="9" t="s">
        <v>284</v>
      </c>
      <c r="G3364" s="9" t="s">
        <v>284</v>
      </c>
      <c r="H3364" s="9">
        <v>3280.9000000000015</v>
      </c>
      <c r="I3364" s="9">
        <v>1003.9000000000397</v>
      </c>
      <c r="J3364" s="9">
        <v>3090.0999999999767</v>
      </c>
      <c r="K3364" s="9"/>
      <c r="L3364" s="74"/>
      <c r="M3364" s="72">
        <f t="shared" si="89"/>
        <v>7374.9000000000178</v>
      </c>
      <c r="S3364" s="68"/>
      <c r="T3364" s="68"/>
      <c r="U3364" s="422"/>
      <c r="V3364" s="68"/>
      <c r="W3364" s="68"/>
    </row>
    <row r="3365" spans="1:23" ht="15">
      <c r="A3365" s="28" t="s">
        <v>816</v>
      </c>
      <c r="B3365" s="68" t="s">
        <v>854</v>
      </c>
      <c r="E3365" s="9" t="s">
        <v>284</v>
      </c>
      <c r="F3365" s="9" t="s">
        <v>284</v>
      </c>
      <c r="G3365" s="9" t="s">
        <v>284</v>
      </c>
      <c r="H3365" s="9">
        <v>2022.9999999999927</v>
      </c>
      <c r="I3365" s="9">
        <v>2247.2000000000044</v>
      </c>
      <c r="J3365" s="9">
        <v>3031.6999999998952</v>
      </c>
      <c r="K3365" s="9"/>
      <c r="L3365" s="74"/>
      <c r="M3365" s="72">
        <f t="shared" si="89"/>
        <v>7301.8999999998923</v>
      </c>
      <c r="S3365" s="68"/>
      <c r="T3365" s="68"/>
      <c r="U3365" s="421"/>
      <c r="V3365" s="68"/>
      <c r="W3365" s="68"/>
    </row>
    <row r="3366" spans="1:23" ht="15">
      <c r="A3366" s="28" t="s">
        <v>818</v>
      </c>
      <c r="B3366" s="28" t="s">
        <v>805</v>
      </c>
      <c r="E3366" s="9" t="s">
        <v>284</v>
      </c>
      <c r="F3366" s="9" t="s">
        <v>284</v>
      </c>
      <c r="G3366" s="9" t="s">
        <v>284</v>
      </c>
      <c r="H3366" s="9">
        <v>1712</v>
      </c>
      <c r="I3366" s="9">
        <v>2179.1999999999553</v>
      </c>
      <c r="J3366" s="227">
        <v>3253.4500000000589</v>
      </c>
      <c r="K3366" s="227"/>
      <c r="L3366" s="74"/>
      <c r="M3366" s="72">
        <f t="shared" si="89"/>
        <v>7144.6500000000142</v>
      </c>
      <c r="O3366" t="s">
        <v>293</v>
      </c>
      <c r="S3366" s="294"/>
      <c r="T3366" s="68"/>
      <c r="U3366" s="421"/>
      <c r="V3366" s="68"/>
      <c r="W3366" s="68"/>
    </row>
    <row r="3367" spans="1:23" ht="15">
      <c r="A3367" s="28" t="s">
        <v>821</v>
      </c>
      <c r="B3367" s="68" t="s">
        <v>828</v>
      </c>
      <c r="E3367" s="9" t="s">
        <v>284</v>
      </c>
      <c r="F3367" s="9" t="s">
        <v>284</v>
      </c>
      <c r="G3367" s="9" t="s">
        <v>284</v>
      </c>
      <c r="H3367" s="9">
        <v>2411.3000000000029</v>
      </c>
      <c r="I3367" s="9">
        <v>2124.4000000000906</v>
      </c>
      <c r="J3367" s="9">
        <v>2487.1000000001513</v>
      </c>
      <c r="K3367" s="9"/>
      <c r="L3367" s="74"/>
      <c r="M3367" s="72">
        <f t="shared" si="89"/>
        <v>7022.8000000002448</v>
      </c>
      <c r="S3367" s="294"/>
      <c r="T3367" s="68"/>
      <c r="U3367" s="421"/>
      <c r="V3367" s="68"/>
      <c r="W3367" s="68"/>
    </row>
    <row r="3368" spans="1:23" ht="15">
      <c r="A3368" s="28" t="s">
        <v>822</v>
      </c>
      <c r="B3368" s="68" t="s">
        <v>826</v>
      </c>
      <c r="E3368" s="9" t="s">
        <v>284</v>
      </c>
      <c r="F3368" s="9" t="s">
        <v>284</v>
      </c>
      <c r="G3368" s="9" t="s">
        <v>284</v>
      </c>
      <c r="H3368" s="9">
        <v>1811.4000000000051</v>
      </c>
      <c r="I3368" s="9">
        <v>2249.9999999999909</v>
      </c>
      <c r="J3368" s="9">
        <v>2831.7500000000546</v>
      </c>
      <c r="K3368" s="9"/>
      <c r="L3368" s="74"/>
      <c r="M3368" s="72">
        <f t="shared" si="89"/>
        <v>6893.1500000000506</v>
      </c>
      <c r="S3368" s="235"/>
      <c r="T3368" s="68"/>
      <c r="U3368" s="421"/>
      <c r="V3368" s="68"/>
      <c r="W3368" s="68"/>
    </row>
    <row r="3369" spans="1:23" ht="15">
      <c r="A3369" s="28" t="s">
        <v>825</v>
      </c>
      <c r="B3369" s="68" t="s">
        <v>833</v>
      </c>
      <c r="E3369" s="9" t="s">
        <v>284</v>
      </c>
      <c r="F3369" s="9" t="s">
        <v>284</v>
      </c>
      <c r="G3369" s="9" t="s">
        <v>284</v>
      </c>
      <c r="H3369" s="9">
        <v>1910.0000000000036</v>
      </c>
      <c r="I3369" s="9">
        <v>2092.7000000000498</v>
      </c>
      <c r="J3369" s="9">
        <v>2788.4999999998327</v>
      </c>
      <c r="K3369" s="9"/>
      <c r="L3369" s="74"/>
      <c r="M3369" s="72">
        <f t="shared" si="89"/>
        <v>6791.1999999998861</v>
      </c>
      <c r="S3369" s="235"/>
      <c r="T3369" s="68"/>
      <c r="U3369" s="421"/>
      <c r="V3369" s="68"/>
      <c r="W3369" s="68"/>
    </row>
    <row r="3370" spans="1:23" ht="15">
      <c r="A3370" s="28" t="s">
        <v>827</v>
      </c>
      <c r="B3370" s="28" t="s">
        <v>804</v>
      </c>
      <c r="E3370" s="9" t="s">
        <v>284</v>
      </c>
      <c r="F3370" s="9" t="s">
        <v>284</v>
      </c>
      <c r="G3370" s="9" t="s">
        <v>284</v>
      </c>
      <c r="H3370" s="9">
        <v>561.80000000000291</v>
      </c>
      <c r="I3370" s="227">
        <v>3494.4000000001306</v>
      </c>
      <c r="J3370" s="9">
        <v>2610.4999999999491</v>
      </c>
      <c r="K3370" s="9"/>
      <c r="L3370" s="74"/>
      <c r="M3370" s="72">
        <f t="shared" si="89"/>
        <v>6666.7000000000826</v>
      </c>
      <c r="O3370" t="s">
        <v>289</v>
      </c>
      <c r="S3370" s="235"/>
      <c r="T3370" s="68"/>
      <c r="U3370" s="421"/>
      <c r="V3370" s="68"/>
      <c r="W3370" s="68"/>
    </row>
    <row r="3371" spans="1:23" ht="15">
      <c r="A3371" s="28" t="s">
        <v>832</v>
      </c>
      <c r="B3371" s="68" t="s">
        <v>834</v>
      </c>
      <c r="E3371" s="9" t="s">
        <v>284</v>
      </c>
      <c r="F3371" s="9" t="s">
        <v>284</v>
      </c>
      <c r="G3371" s="9" t="s">
        <v>284</v>
      </c>
      <c r="H3371" s="9">
        <v>2835.1499999999905</v>
      </c>
      <c r="I3371" s="9">
        <v>1069.6999999998843</v>
      </c>
      <c r="J3371" s="9">
        <v>2755.6000000000422</v>
      </c>
      <c r="K3371" s="9"/>
      <c r="L3371" s="74"/>
      <c r="M3371" s="72">
        <f t="shared" si="89"/>
        <v>6660.4499999999171</v>
      </c>
      <c r="S3371" s="68"/>
      <c r="T3371" s="68"/>
      <c r="U3371" s="421"/>
      <c r="V3371" s="68"/>
      <c r="W3371" s="68"/>
    </row>
    <row r="3372" spans="1:23" ht="15">
      <c r="A3372" s="28" t="s">
        <v>836</v>
      </c>
      <c r="B3372" s="68" t="s">
        <v>842</v>
      </c>
      <c r="E3372" s="9" t="s">
        <v>284</v>
      </c>
      <c r="F3372" s="9" t="s">
        <v>284</v>
      </c>
      <c r="G3372" s="9" t="s">
        <v>284</v>
      </c>
      <c r="H3372" s="9">
        <v>1533.3000000000065</v>
      </c>
      <c r="I3372" s="9">
        <v>2219.9000000000215</v>
      </c>
      <c r="J3372" s="9">
        <v>2721.8000000000866</v>
      </c>
      <c r="K3372" s="9"/>
      <c r="L3372" s="74"/>
      <c r="M3372" s="72">
        <f t="shared" si="89"/>
        <v>6475.0000000001146</v>
      </c>
      <c r="S3372" s="294"/>
      <c r="T3372" s="68"/>
      <c r="U3372" s="421"/>
      <c r="V3372" s="68"/>
      <c r="W3372" s="68"/>
    </row>
    <row r="3373" spans="1:23" ht="15">
      <c r="A3373" s="28" t="s">
        <v>837</v>
      </c>
      <c r="B3373" s="68" t="s">
        <v>867</v>
      </c>
      <c r="E3373" s="9" t="s">
        <v>284</v>
      </c>
      <c r="F3373" s="9" t="s">
        <v>284</v>
      </c>
      <c r="G3373" s="9" t="s">
        <v>284</v>
      </c>
      <c r="H3373" s="9">
        <v>2321.8500000000022</v>
      </c>
      <c r="I3373" s="9">
        <v>1443.4999999999636</v>
      </c>
      <c r="J3373" s="9">
        <v>2557.2999999998719</v>
      </c>
      <c r="K3373" s="9"/>
      <c r="L3373" s="74"/>
      <c r="M3373" s="72">
        <f t="shared" si="89"/>
        <v>6322.6499999998377</v>
      </c>
      <c r="S3373" s="68"/>
      <c r="T3373" s="68"/>
      <c r="U3373" s="421"/>
      <c r="V3373" s="68"/>
      <c r="W3373" s="68"/>
    </row>
    <row r="3374" spans="1:23" ht="15">
      <c r="A3374" s="28" t="s">
        <v>838</v>
      </c>
      <c r="B3374" s="68" t="s">
        <v>853</v>
      </c>
      <c r="E3374" s="9" t="s">
        <v>284</v>
      </c>
      <c r="F3374" s="9" t="s">
        <v>284</v>
      </c>
      <c r="G3374" s="9" t="s">
        <v>284</v>
      </c>
      <c r="H3374" s="9">
        <v>2765.0000000000073</v>
      </c>
      <c r="I3374" s="9">
        <v>1235.9000000001015</v>
      </c>
      <c r="J3374" s="9">
        <v>2241.4000000002015</v>
      </c>
      <c r="K3374" s="9"/>
      <c r="L3374" s="74"/>
      <c r="M3374" s="72">
        <f t="shared" si="89"/>
        <v>6242.3000000003103</v>
      </c>
      <c r="S3374" s="68"/>
      <c r="T3374" s="68"/>
      <c r="U3374" s="421"/>
      <c r="V3374" s="68"/>
      <c r="W3374" s="68"/>
    </row>
    <row r="3375" spans="1:23" ht="15">
      <c r="A3375" s="28" t="s">
        <v>844</v>
      </c>
      <c r="B3375" s="68" t="s">
        <v>861</v>
      </c>
      <c r="E3375" s="9" t="s">
        <v>284</v>
      </c>
      <c r="F3375" s="9" t="s">
        <v>284</v>
      </c>
      <c r="G3375" s="9" t="s">
        <v>284</v>
      </c>
      <c r="H3375" s="9">
        <v>1790.9999999999927</v>
      </c>
      <c r="I3375" s="9">
        <v>2294.5999999999549</v>
      </c>
      <c r="J3375" s="9">
        <v>1954.6999999998479</v>
      </c>
      <c r="K3375" s="9"/>
      <c r="L3375" s="74"/>
      <c r="M3375" s="72">
        <f t="shared" si="89"/>
        <v>6040.2999999997955</v>
      </c>
      <c r="S3375" s="68"/>
      <c r="T3375" s="68"/>
      <c r="U3375" s="421"/>
      <c r="V3375" s="68"/>
      <c r="W3375" s="68"/>
    </row>
    <row r="3376" spans="1:23" ht="15">
      <c r="A3376" s="28" t="s">
        <v>852</v>
      </c>
      <c r="B3376" s="240" t="s">
        <v>1826</v>
      </c>
      <c r="C3376" s="3"/>
      <c r="D3376" s="3"/>
      <c r="E3376" s="9" t="s">
        <v>284</v>
      </c>
      <c r="F3376" s="9" t="s">
        <v>284</v>
      </c>
      <c r="G3376" s="9" t="s">
        <v>284</v>
      </c>
      <c r="H3376" s="9" t="s">
        <v>284</v>
      </c>
      <c r="I3376" s="9">
        <v>3028.0999999999058</v>
      </c>
      <c r="J3376" s="9">
        <v>2926.3999999999905</v>
      </c>
      <c r="K3376" s="9"/>
      <c r="L3376" s="74"/>
      <c r="M3376" s="72">
        <f t="shared" si="89"/>
        <v>5954.4999999998963</v>
      </c>
      <c r="S3376" s="294"/>
      <c r="T3376" s="68"/>
      <c r="U3376" s="422"/>
      <c r="V3376" s="68"/>
      <c r="W3376" s="68"/>
    </row>
    <row r="3377" spans="1:23" ht="15">
      <c r="A3377" s="28" t="s">
        <v>856</v>
      </c>
      <c r="B3377" s="68" t="s">
        <v>817</v>
      </c>
      <c r="E3377" s="9" t="s">
        <v>284</v>
      </c>
      <c r="F3377" s="9" t="s">
        <v>284</v>
      </c>
      <c r="G3377" s="9" t="s">
        <v>284</v>
      </c>
      <c r="H3377" s="9">
        <v>1721.5999999999876</v>
      </c>
      <c r="I3377" s="9">
        <v>1834.8999999999542</v>
      </c>
      <c r="J3377" s="9">
        <v>1908.7000000002554</v>
      </c>
      <c r="K3377" s="9"/>
      <c r="L3377" s="74"/>
      <c r="M3377" s="72">
        <f t="shared" si="89"/>
        <v>5465.2000000001972</v>
      </c>
      <c r="S3377" s="28"/>
      <c r="T3377" s="68"/>
      <c r="U3377" s="421"/>
      <c r="V3377" s="68"/>
      <c r="W3377" s="68"/>
    </row>
    <row r="3378" spans="1:23" ht="15">
      <c r="A3378" s="28" t="s">
        <v>857</v>
      </c>
      <c r="B3378" s="240" t="s">
        <v>1841</v>
      </c>
      <c r="C3378" s="3"/>
      <c r="D3378" s="3"/>
      <c r="E3378" s="9" t="s">
        <v>284</v>
      </c>
      <c r="F3378" s="9" t="s">
        <v>284</v>
      </c>
      <c r="G3378" s="9" t="s">
        <v>284</v>
      </c>
      <c r="H3378" s="9" t="s">
        <v>284</v>
      </c>
      <c r="I3378" s="9">
        <v>2636.3999999999487</v>
      </c>
      <c r="J3378" s="9">
        <v>2772.2999999998901</v>
      </c>
      <c r="K3378" s="9"/>
      <c r="L3378" s="74"/>
      <c r="M3378" s="72">
        <f t="shared" si="89"/>
        <v>5408.6999999998388</v>
      </c>
      <c r="S3378" s="68"/>
      <c r="T3378" s="68"/>
      <c r="U3378" s="421"/>
      <c r="V3378" s="68"/>
      <c r="W3378" s="68"/>
    </row>
    <row r="3379" spans="1:23" ht="15">
      <c r="A3379" s="28" t="s">
        <v>858</v>
      </c>
      <c r="B3379" s="240" t="s">
        <v>1834</v>
      </c>
      <c r="C3379" s="3"/>
      <c r="D3379" s="3"/>
      <c r="E3379" s="9" t="s">
        <v>284</v>
      </c>
      <c r="F3379" s="9" t="s">
        <v>284</v>
      </c>
      <c r="G3379" s="9" t="s">
        <v>284</v>
      </c>
      <c r="H3379" s="9" t="s">
        <v>284</v>
      </c>
      <c r="I3379" s="9">
        <v>2637.5999999999349</v>
      </c>
      <c r="J3379" s="9">
        <v>2707.7000000000444</v>
      </c>
      <c r="K3379" s="9"/>
      <c r="L3379" s="74"/>
      <c r="M3379" s="72">
        <f t="shared" si="89"/>
        <v>5345.2999999999793</v>
      </c>
      <c r="S3379" s="235"/>
      <c r="T3379" s="68"/>
      <c r="U3379" s="421"/>
      <c r="V3379" s="68"/>
      <c r="W3379" s="68"/>
    </row>
    <row r="3380" spans="1:23" ht="15">
      <c r="A3380" s="28" t="s">
        <v>864</v>
      </c>
      <c r="B3380" s="240" t="s">
        <v>1836</v>
      </c>
      <c r="C3380" s="3"/>
      <c r="D3380" s="3"/>
      <c r="E3380" s="9" t="s">
        <v>284</v>
      </c>
      <c r="F3380" s="9" t="s">
        <v>284</v>
      </c>
      <c r="G3380" s="9" t="s">
        <v>284</v>
      </c>
      <c r="H3380" s="9" t="s">
        <v>284</v>
      </c>
      <c r="I3380" s="9">
        <v>2255.3999999999851</v>
      </c>
      <c r="J3380" s="9">
        <v>3089.3999999999796</v>
      </c>
      <c r="K3380" s="9"/>
      <c r="L3380" s="74"/>
      <c r="M3380" s="72">
        <f t="shared" si="89"/>
        <v>5344.7999999999647</v>
      </c>
      <c r="S3380" s="68"/>
      <c r="T3380" s="68"/>
      <c r="U3380" s="421"/>
      <c r="V3380" s="68"/>
      <c r="W3380" s="68"/>
    </row>
    <row r="3381" spans="1:23" ht="15">
      <c r="A3381" s="28" t="s">
        <v>865</v>
      </c>
      <c r="B3381" s="240" t="s">
        <v>1828</v>
      </c>
      <c r="C3381" s="3"/>
      <c r="D3381" s="3"/>
      <c r="E3381" s="9" t="s">
        <v>284</v>
      </c>
      <c r="F3381" s="9" t="s">
        <v>284</v>
      </c>
      <c r="G3381" s="9" t="s">
        <v>284</v>
      </c>
      <c r="H3381" s="9" t="s">
        <v>284</v>
      </c>
      <c r="I3381" s="9">
        <v>2188.9000000000633</v>
      </c>
      <c r="J3381" s="9">
        <v>2739.6999999999134</v>
      </c>
      <c r="K3381" s="9"/>
      <c r="L3381" s="74"/>
      <c r="M3381" s="72">
        <f t="shared" si="89"/>
        <v>4928.5999999999767</v>
      </c>
      <c r="S3381" s="68"/>
      <c r="T3381" s="68"/>
      <c r="U3381" s="421"/>
      <c r="V3381" s="68"/>
      <c r="W3381" s="68"/>
    </row>
    <row r="3382" spans="1:23" ht="15">
      <c r="A3382" s="28" t="s">
        <v>866</v>
      </c>
      <c r="B3382" s="240" t="s">
        <v>1833</v>
      </c>
      <c r="C3382" s="3"/>
      <c r="D3382" s="3"/>
      <c r="E3382" s="9" t="s">
        <v>284</v>
      </c>
      <c r="F3382" s="9" t="s">
        <v>284</v>
      </c>
      <c r="G3382" s="9" t="s">
        <v>284</v>
      </c>
      <c r="H3382" s="9" t="s">
        <v>284</v>
      </c>
      <c r="I3382" s="9">
        <v>2404.3999999999833</v>
      </c>
      <c r="J3382" s="9">
        <v>2422.7500000001091</v>
      </c>
      <c r="K3382" s="9"/>
      <c r="L3382" s="74"/>
      <c r="M3382" s="72">
        <f t="shared" si="89"/>
        <v>4827.1500000000924</v>
      </c>
      <c r="S3382" s="68"/>
      <c r="T3382" s="68"/>
      <c r="U3382" s="421"/>
      <c r="V3382" s="68"/>
      <c r="W3382" s="68"/>
    </row>
    <row r="3383" spans="1:23" ht="15">
      <c r="A3383" s="28" t="s">
        <v>868</v>
      </c>
      <c r="B3383" s="240" t="s">
        <v>1840</v>
      </c>
      <c r="C3383" s="3"/>
      <c r="D3383" s="3"/>
      <c r="E3383" s="9" t="s">
        <v>284</v>
      </c>
      <c r="F3383" s="9" t="s">
        <v>284</v>
      </c>
      <c r="G3383" s="9" t="s">
        <v>284</v>
      </c>
      <c r="H3383" s="9" t="s">
        <v>284</v>
      </c>
      <c r="I3383" s="9">
        <v>2663.6000000000131</v>
      </c>
      <c r="J3383" s="9">
        <v>2133.1999999999534</v>
      </c>
      <c r="K3383" s="9"/>
      <c r="L3383" s="74"/>
      <c r="M3383" s="72">
        <f t="shared" si="89"/>
        <v>4796.7999999999665</v>
      </c>
      <c r="S3383" s="68"/>
      <c r="T3383" s="68"/>
      <c r="U3383" s="422"/>
      <c r="V3383" s="68"/>
      <c r="W3383" s="68"/>
    </row>
    <row r="3384" spans="1:23" ht="15">
      <c r="A3384" s="28" t="s">
        <v>869</v>
      </c>
      <c r="B3384" s="68" t="s">
        <v>840</v>
      </c>
      <c r="E3384" s="9" t="s">
        <v>284</v>
      </c>
      <c r="F3384" s="9" t="s">
        <v>284</v>
      </c>
      <c r="G3384" s="9" t="s">
        <v>284</v>
      </c>
      <c r="H3384" s="9">
        <v>1946.2000000000044</v>
      </c>
      <c r="I3384" s="9">
        <v>2648.7000000000044</v>
      </c>
      <c r="J3384" s="9" t="s">
        <v>284</v>
      </c>
      <c r="K3384" s="9"/>
      <c r="L3384" s="74"/>
      <c r="M3384" s="72">
        <f t="shared" si="89"/>
        <v>4594.9000000000087</v>
      </c>
      <c r="S3384" s="294"/>
      <c r="T3384" s="68"/>
      <c r="U3384" s="421"/>
      <c r="V3384" s="68"/>
      <c r="W3384" s="68"/>
    </row>
    <row r="3385" spans="1:23" ht="15">
      <c r="A3385" s="28" t="s">
        <v>870</v>
      </c>
      <c r="B3385" s="68" t="s">
        <v>815</v>
      </c>
      <c r="E3385" s="9" t="s">
        <v>284</v>
      </c>
      <c r="F3385" s="9" t="s">
        <v>284</v>
      </c>
      <c r="G3385" s="9" t="s">
        <v>284</v>
      </c>
      <c r="H3385" s="9">
        <v>1746.9000000000124</v>
      </c>
      <c r="I3385" s="9">
        <v>2819.0999999999804</v>
      </c>
      <c r="J3385" s="9" t="s">
        <v>284</v>
      </c>
      <c r="K3385" s="9"/>
      <c r="L3385" s="74"/>
      <c r="M3385" s="72">
        <f t="shared" si="89"/>
        <v>4565.9999999999927</v>
      </c>
      <c r="S3385" s="294"/>
      <c r="T3385" s="68"/>
      <c r="U3385" s="421"/>
      <c r="V3385" s="68"/>
      <c r="W3385" s="68"/>
    </row>
    <row r="3386" spans="1:23" ht="15">
      <c r="A3386" s="28" t="s">
        <v>873</v>
      </c>
      <c r="B3386" s="240" t="s">
        <v>1838</v>
      </c>
      <c r="C3386" s="3"/>
      <c r="D3386" s="3"/>
      <c r="E3386" s="9" t="s">
        <v>284</v>
      </c>
      <c r="F3386" s="9" t="s">
        <v>284</v>
      </c>
      <c r="G3386" s="9" t="s">
        <v>284</v>
      </c>
      <c r="H3386" s="9" t="s">
        <v>284</v>
      </c>
      <c r="I3386" s="9">
        <v>2463.7000000000735</v>
      </c>
      <c r="J3386" s="9">
        <v>2075.5999999998203</v>
      </c>
      <c r="K3386" s="9"/>
      <c r="L3386" s="74"/>
      <c r="M3386" s="72">
        <f t="shared" si="89"/>
        <v>4539.2999999998938</v>
      </c>
      <c r="S3386" s="68"/>
      <c r="T3386" s="68"/>
      <c r="U3386" s="421"/>
      <c r="V3386" s="68"/>
      <c r="W3386" s="68"/>
    </row>
    <row r="3387" spans="1:23" ht="15">
      <c r="A3387" s="28" t="s">
        <v>999</v>
      </c>
      <c r="B3387" s="235" t="s">
        <v>1843</v>
      </c>
      <c r="C3387" s="3"/>
      <c r="D3387" s="3"/>
      <c r="E3387" s="9" t="s">
        <v>284</v>
      </c>
      <c r="F3387" s="9" t="s">
        <v>284</v>
      </c>
      <c r="G3387" s="9" t="s">
        <v>284</v>
      </c>
      <c r="H3387" s="9" t="s">
        <v>284</v>
      </c>
      <c r="I3387" s="9">
        <v>1189.9999999999091</v>
      </c>
      <c r="J3387" s="9">
        <v>3155.8999999999069</v>
      </c>
      <c r="K3387" s="9"/>
      <c r="L3387" s="74"/>
      <c r="M3387" s="72">
        <f t="shared" si="89"/>
        <v>4345.8999999998159</v>
      </c>
      <c r="S3387" s="68"/>
      <c r="T3387" s="68"/>
      <c r="U3387" s="421"/>
      <c r="V3387" s="68"/>
      <c r="W3387" s="68"/>
    </row>
    <row r="3388" spans="1:23" ht="15">
      <c r="A3388" s="28" t="s">
        <v>1000</v>
      </c>
      <c r="B3388" s="240" t="s">
        <v>1825</v>
      </c>
      <c r="C3388" s="3"/>
      <c r="D3388" s="3"/>
      <c r="E3388" s="9" t="s">
        <v>284</v>
      </c>
      <c r="F3388" s="9" t="s">
        <v>284</v>
      </c>
      <c r="G3388" s="9" t="s">
        <v>284</v>
      </c>
      <c r="H3388" s="9" t="s">
        <v>284</v>
      </c>
      <c r="I3388" s="9">
        <v>1630.0999999999312</v>
      </c>
      <c r="J3388" s="9">
        <v>2527.7999999999538</v>
      </c>
      <c r="K3388" s="9"/>
      <c r="L3388" s="74"/>
      <c r="M3388" s="72">
        <f t="shared" si="89"/>
        <v>4157.899999999885</v>
      </c>
      <c r="S3388" s="68"/>
      <c r="T3388" s="68"/>
      <c r="U3388" s="422"/>
      <c r="V3388" s="68"/>
      <c r="W3388" s="68"/>
    </row>
    <row r="3389" spans="1:23" ht="15">
      <c r="A3389" s="28" t="s">
        <v>1001</v>
      </c>
      <c r="B3389" s="240" t="s">
        <v>1837</v>
      </c>
      <c r="C3389" s="3"/>
      <c r="D3389" s="3"/>
      <c r="E3389" s="9" t="s">
        <v>284</v>
      </c>
      <c r="F3389" s="9" t="s">
        <v>284</v>
      </c>
      <c r="G3389" s="9" t="s">
        <v>284</v>
      </c>
      <c r="H3389" s="9" t="s">
        <v>284</v>
      </c>
      <c r="I3389" s="9">
        <v>1692.600000000024</v>
      </c>
      <c r="J3389" s="9">
        <v>2426.5999999999913</v>
      </c>
      <c r="K3389" s="9"/>
      <c r="L3389" s="74"/>
      <c r="M3389" s="72">
        <f t="shared" si="89"/>
        <v>4119.2000000000153</v>
      </c>
      <c r="S3389" s="294"/>
      <c r="T3389" s="68"/>
      <c r="U3389" s="422"/>
      <c r="V3389" s="68"/>
      <c r="W3389" s="68"/>
    </row>
    <row r="3390" spans="1:23" ht="15">
      <c r="A3390" s="28" t="s">
        <v>1002</v>
      </c>
      <c r="B3390" s="68" t="s">
        <v>859</v>
      </c>
      <c r="E3390" s="9" t="s">
        <v>284</v>
      </c>
      <c r="F3390" s="9" t="s">
        <v>284</v>
      </c>
      <c r="G3390" s="9" t="s">
        <v>284</v>
      </c>
      <c r="H3390" s="9">
        <v>913.90000000000873</v>
      </c>
      <c r="I3390" s="9">
        <v>802.00000000002728</v>
      </c>
      <c r="J3390" s="9">
        <v>2367.4999999999745</v>
      </c>
      <c r="K3390" s="9"/>
      <c r="L3390" s="74"/>
      <c r="M3390" s="72">
        <f t="shared" si="89"/>
        <v>4083.4000000000106</v>
      </c>
      <c r="S3390" s="294"/>
      <c r="T3390" s="68"/>
      <c r="U3390" s="421"/>
      <c r="V3390" s="68"/>
      <c r="W3390" s="68"/>
    </row>
    <row r="3391" spans="1:23" ht="15">
      <c r="A3391" s="28" t="s">
        <v>1003</v>
      </c>
      <c r="B3391" s="240" t="s">
        <v>1835</v>
      </c>
      <c r="C3391" s="3"/>
      <c r="D3391" s="3"/>
      <c r="E3391" s="9" t="s">
        <v>284</v>
      </c>
      <c r="F3391" s="9" t="s">
        <v>284</v>
      </c>
      <c r="G3391" s="9" t="s">
        <v>284</v>
      </c>
      <c r="H3391" s="9" t="s">
        <v>284</v>
      </c>
      <c r="I3391" s="9">
        <v>1666.5999999999494</v>
      </c>
      <c r="J3391" s="9">
        <v>2403.5999999999658</v>
      </c>
      <c r="K3391" s="9"/>
      <c r="L3391" s="74"/>
      <c r="M3391" s="72">
        <f t="shared" ref="M3391:M3414" si="90">SUM(E3391:J3391)</f>
        <v>4070.1999999999152</v>
      </c>
      <c r="S3391" s="28"/>
      <c r="T3391" s="68"/>
      <c r="U3391" s="421"/>
      <c r="V3391" s="68"/>
      <c r="W3391" s="68"/>
    </row>
    <row r="3392" spans="1:23" ht="15">
      <c r="A3392" s="28" t="s">
        <v>1004</v>
      </c>
      <c r="B3392" s="68" t="s">
        <v>178</v>
      </c>
      <c r="E3392" s="9">
        <v>2068.4</v>
      </c>
      <c r="F3392" s="9">
        <v>1889.1</v>
      </c>
      <c r="G3392" s="9" t="s">
        <v>284</v>
      </c>
      <c r="H3392" s="9" t="s">
        <v>284</v>
      </c>
      <c r="I3392" s="9" t="s">
        <v>284</v>
      </c>
      <c r="J3392" s="9" t="s">
        <v>284</v>
      </c>
      <c r="K3392" s="9"/>
      <c r="L3392" s="74"/>
      <c r="M3392" s="72">
        <f t="shared" si="90"/>
        <v>3957.5</v>
      </c>
      <c r="S3392" s="235"/>
      <c r="T3392" s="68"/>
      <c r="U3392" s="422"/>
      <c r="V3392" s="68"/>
      <c r="W3392" s="68"/>
    </row>
    <row r="3393" spans="1:23" ht="15">
      <c r="A3393" s="28" t="s">
        <v>1005</v>
      </c>
      <c r="B3393" s="240" t="s">
        <v>1823</v>
      </c>
      <c r="C3393" s="3"/>
      <c r="D3393" s="3"/>
      <c r="E3393" s="9" t="s">
        <v>284</v>
      </c>
      <c r="F3393" s="9" t="s">
        <v>284</v>
      </c>
      <c r="G3393" s="9" t="s">
        <v>284</v>
      </c>
      <c r="H3393" s="9" t="s">
        <v>284</v>
      </c>
      <c r="I3393" s="9">
        <v>1547.4000000000506</v>
      </c>
      <c r="J3393" s="9">
        <v>2398.0499999999156</v>
      </c>
      <c r="K3393" s="9"/>
      <c r="L3393" s="74"/>
      <c r="M3393" s="72">
        <f t="shared" si="90"/>
        <v>3945.4499999999662</v>
      </c>
      <c r="S3393" s="294"/>
      <c r="T3393" s="68"/>
      <c r="U3393" s="421"/>
      <c r="V3393" s="68"/>
      <c r="W3393" s="68"/>
    </row>
    <row r="3394" spans="1:23" ht="15">
      <c r="A3394" s="28" t="s">
        <v>1006</v>
      </c>
      <c r="B3394" s="240" t="s">
        <v>1842</v>
      </c>
      <c r="C3394" s="3"/>
      <c r="D3394" s="3"/>
      <c r="E3394" s="9" t="s">
        <v>284</v>
      </c>
      <c r="F3394" s="9" t="s">
        <v>284</v>
      </c>
      <c r="G3394" s="9" t="s">
        <v>284</v>
      </c>
      <c r="H3394" s="9" t="s">
        <v>284</v>
      </c>
      <c r="I3394" s="9">
        <v>342.100000000004</v>
      </c>
      <c r="J3394" s="9">
        <v>3054.3000000000866</v>
      </c>
      <c r="K3394" s="9"/>
      <c r="L3394" s="74"/>
      <c r="M3394" s="72">
        <f t="shared" si="90"/>
        <v>3396.4000000000906</v>
      </c>
      <c r="S3394" s="28"/>
      <c r="T3394" s="68"/>
      <c r="U3394" s="421"/>
      <c r="V3394" s="68"/>
      <c r="W3394" s="68"/>
    </row>
    <row r="3395" spans="1:23" ht="15">
      <c r="A3395" s="28" t="s">
        <v>1007</v>
      </c>
      <c r="B3395" s="294" t="s">
        <v>2225</v>
      </c>
      <c r="C3395" s="3"/>
      <c r="D3395" s="3"/>
      <c r="E3395" s="9" t="s">
        <v>284</v>
      </c>
      <c r="F3395" s="9" t="s">
        <v>284</v>
      </c>
      <c r="G3395" s="9" t="s">
        <v>284</v>
      </c>
      <c r="H3395" s="9" t="s">
        <v>284</v>
      </c>
      <c r="I3395" s="9" t="s">
        <v>284</v>
      </c>
      <c r="J3395" s="227">
        <v>3271.0000000000327</v>
      </c>
      <c r="K3395" s="227"/>
      <c r="L3395" s="74"/>
      <c r="M3395" s="72">
        <f t="shared" si="90"/>
        <v>3271.0000000000327</v>
      </c>
      <c r="O3395" t="s">
        <v>303</v>
      </c>
      <c r="S3395" s="235"/>
      <c r="T3395" s="68"/>
      <c r="U3395" s="421"/>
      <c r="V3395" s="68"/>
      <c r="W3395" s="68"/>
    </row>
    <row r="3396" spans="1:23" ht="15">
      <c r="A3396" s="28" t="s">
        <v>1008</v>
      </c>
      <c r="B3396" s="294" t="s">
        <v>2236</v>
      </c>
      <c r="C3396" s="3"/>
      <c r="D3396" s="3"/>
      <c r="E3396" s="9" t="s">
        <v>284</v>
      </c>
      <c r="F3396" s="9" t="s">
        <v>284</v>
      </c>
      <c r="G3396" s="9" t="s">
        <v>284</v>
      </c>
      <c r="H3396" s="9" t="s">
        <v>284</v>
      </c>
      <c r="I3396" s="9" t="s">
        <v>284</v>
      </c>
      <c r="J3396" s="227">
        <v>3249.4999999999309</v>
      </c>
      <c r="K3396" s="227"/>
      <c r="L3396" s="74"/>
      <c r="M3396" s="72">
        <f t="shared" si="90"/>
        <v>3249.4999999999309</v>
      </c>
      <c r="O3396" t="s">
        <v>294</v>
      </c>
      <c r="S3396" s="68"/>
      <c r="T3396" s="68"/>
      <c r="U3396" s="421"/>
      <c r="V3396" s="68"/>
      <c r="W3396" s="68"/>
    </row>
    <row r="3397" spans="1:23" ht="15">
      <c r="A3397" s="28" t="s">
        <v>1009</v>
      </c>
      <c r="B3397" s="294" t="s">
        <v>2223</v>
      </c>
      <c r="C3397" s="3"/>
      <c r="D3397" s="3"/>
      <c r="E3397" s="9" t="s">
        <v>284</v>
      </c>
      <c r="F3397" s="9" t="s">
        <v>284</v>
      </c>
      <c r="G3397" s="9" t="s">
        <v>284</v>
      </c>
      <c r="H3397" s="9" t="s">
        <v>284</v>
      </c>
      <c r="I3397" s="9" t="s">
        <v>284</v>
      </c>
      <c r="J3397" s="9">
        <v>3209.3000000000102</v>
      </c>
      <c r="K3397" s="9"/>
      <c r="L3397" s="74"/>
      <c r="M3397" s="72">
        <f t="shared" si="90"/>
        <v>3209.3000000000102</v>
      </c>
      <c r="S3397" s="68"/>
      <c r="T3397" s="68"/>
      <c r="U3397" s="421"/>
      <c r="V3397" s="68"/>
      <c r="W3397" s="68"/>
    </row>
    <row r="3398" spans="1:23" ht="15">
      <c r="A3398" s="28" t="s">
        <v>1010</v>
      </c>
      <c r="B3398" s="294" t="s">
        <v>2221</v>
      </c>
      <c r="C3398" s="3"/>
      <c r="D3398" s="3"/>
      <c r="E3398" s="9" t="s">
        <v>284</v>
      </c>
      <c r="F3398" s="9" t="s">
        <v>284</v>
      </c>
      <c r="G3398" s="9" t="s">
        <v>284</v>
      </c>
      <c r="H3398" s="9" t="s">
        <v>284</v>
      </c>
      <c r="I3398" s="9" t="s">
        <v>284</v>
      </c>
      <c r="J3398" s="9">
        <v>2946.6000000000422</v>
      </c>
      <c r="K3398" s="9"/>
      <c r="L3398" s="74"/>
      <c r="M3398" s="72">
        <f t="shared" si="90"/>
        <v>2946.6000000000422</v>
      </c>
      <c r="S3398" s="294"/>
      <c r="T3398" s="68"/>
      <c r="U3398" s="421"/>
      <c r="V3398" s="68"/>
      <c r="W3398" s="68"/>
    </row>
    <row r="3399" spans="1:23" ht="15">
      <c r="A3399" s="28" t="s">
        <v>1011</v>
      </c>
      <c r="B3399" s="68" t="s">
        <v>845</v>
      </c>
      <c r="E3399" s="9" t="s">
        <v>284</v>
      </c>
      <c r="F3399" s="9" t="s">
        <v>284</v>
      </c>
      <c r="G3399" s="9" t="s">
        <v>284</v>
      </c>
      <c r="H3399" s="9">
        <v>2768.7999999999956</v>
      </c>
      <c r="I3399" s="9" t="s">
        <v>284</v>
      </c>
      <c r="J3399" s="9" t="s">
        <v>284</v>
      </c>
      <c r="K3399" s="9"/>
      <c r="L3399" s="74"/>
      <c r="M3399" s="72">
        <f t="shared" si="90"/>
        <v>2768.7999999999956</v>
      </c>
    </row>
    <row r="3400" spans="1:23" ht="15">
      <c r="A3400" s="28" t="s">
        <v>1012</v>
      </c>
      <c r="B3400" s="294" t="s">
        <v>2217</v>
      </c>
      <c r="C3400" s="3"/>
      <c r="D3400" s="3"/>
      <c r="E3400" s="9" t="s">
        <v>284</v>
      </c>
      <c r="F3400" s="9" t="s">
        <v>284</v>
      </c>
      <c r="G3400" s="9" t="s">
        <v>284</v>
      </c>
      <c r="H3400" s="9" t="s">
        <v>284</v>
      </c>
      <c r="I3400" s="9" t="s">
        <v>284</v>
      </c>
      <c r="J3400" s="9">
        <v>2588.9000000000415</v>
      </c>
      <c r="K3400" s="9"/>
      <c r="L3400" s="74"/>
      <c r="M3400" s="72">
        <f t="shared" si="90"/>
        <v>2588.9000000000415</v>
      </c>
    </row>
    <row r="3401" spans="1:23" ht="15">
      <c r="A3401" s="28" t="s">
        <v>1013</v>
      </c>
      <c r="B3401" s="294" t="s">
        <v>2219</v>
      </c>
      <c r="C3401" s="3"/>
      <c r="D3401" s="3"/>
      <c r="E3401" s="9" t="s">
        <v>284</v>
      </c>
      <c r="F3401" s="9" t="s">
        <v>284</v>
      </c>
      <c r="G3401" s="9" t="s">
        <v>284</v>
      </c>
      <c r="H3401" s="9" t="s">
        <v>284</v>
      </c>
      <c r="I3401" s="9" t="s">
        <v>284</v>
      </c>
      <c r="J3401" s="9">
        <v>2561.6999999999425</v>
      </c>
      <c r="K3401" s="9"/>
      <c r="L3401" s="74"/>
      <c r="M3401" s="72">
        <f t="shared" si="90"/>
        <v>2561.6999999999425</v>
      </c>
    </row>
    <row r="3402" spans="1:23" ht="15">
      <c r="A3402" s="28" t="s">
        <v>1014</v>
      </c>
      <c r="B3402" s="294" t="s">
        <v>2224</v>
      </c>
      <c r="C3402" s="3"/>
      <c r="D3402" s="3"/>
      <c r="E3402" s="9" t="s">
        <v>284</v>
      </c>
      <c r="F3402" s="9" t="s">
        <v>284</v>
      </c>
      <c r="G3402" s="9" t="s">
        <v>284</v>
      </c>
      <c r="H3402" s="9" t="s">
        <v>284</v>
      </c>
      <c r="I3402" s="9" t="s">
        <v>284</v>
      </c>
      <c r="J3402" s="9">
        <v>2525.7000000000371</v>
      </c>
      <c r="K3402" s="9"/>
      <c r="L3402" s="74"/>
      <c r="M3402" s="72">
        <f t="shared" si="90"/>
        <v>2525.7000000000371</v>
      </c>
    </row>
    <row r="3403" spans="1:23" ht="15">
      <c r="A3403" s="28" t="s">
        <v>1015</v>
      </c>
      <c r="B3403" s="240" t="s">
        <v>1839</v>
      </c>
      <c r="C3403" s="3"/>
      <c r="D3403" s="3"/>
      <c r="E3403" s="9" t="s">
        <v>284</v>
      </c>
      <c r="F3403" s="9" t="s">
        <v>284</v>
      </c>
      <c r="G3403" s="9" t="s">
        <v>284</v>
      </c>
      <c r="H3403" s="9" t="s">
        <v>284</v>
      </c>
      <c r="I3403" s="9">
        <v>2493.4999999999345</v>
      </c>
      <c r="J3403" s="9" t="s">
        <v>284</v>
      </c>
      <c r="K3403" s="9"/>
      <c r="L3403" s="74"/>
      <c r="M3403" s="72">
        <f t="shared" si="90"/>
        <v>2493.4999999999345</v>
      </c>
    </row>
    <row r="3404" spans="1:23" ht="15">
      <c r="A3404" s="28" t="s">
        <v>1016</v>
      </c>
      <c r="B3404" s="294" t="s">
        <v>2226</v>
      </c>
      <c r="C3404" s="3"/>
      <c r="D3404" s="3"/>
      <c r="E3404" s="9" t="s">
        <v>284</v>
      </c>
      <c r="F3404" s="9" t="s">
        <v>284</v>
      </c>
      <c r="G3404" s="9" t="s">
        <v>284</v>
      </c>
      <c r="H3404" s="9" t="s">
        <v>284</v>
      </c>
      <c r="I3404" s="9" t="s">
        <v>284</v>
      </c>
      <c r="J3404" s="9">
        <v>2424.0000000001783</v>
      </c>
      <c r="K3404" s="9"/>
      <c r="L3404" s="74"/>
      <c r="M3404" s="72">
        <f t="shared" si="90"/>
        <v>2424.0000000001783</v>
      </c>
    </row>
    <row r="3405" spans="1:23" ht="15">
      <c r="A3405" s="28" t="s">
        <v>1017</v>
      </c>
      <c r="B3405" s="294" t="s">
        <v>2222</v>
      </c>
      <c r="C3405" s="3"/>
      <c r="D3405" s="3"/>
      <c r="E3405" s="9" t="s">
        <v>284</v>
      </c>
      <c r="F3405" s="9" t="s">
        <v>284</v>
      </c>
      <c r="G3405" s="9" t="s">
        <v>284</v>
      </c>
      <c r="H3405" s="9" t="s">
        <v>284</v>
      </c>
      <c r="I3405" s="9" t="s">
        <v>284</v>
      </c>
      <c r="J3405" s="9">
        <v>2421.4999999999563</v>
      </c>
      <c r="K3405" s="9"/>
      <c r="L3405" s="74"/>
      <c r="M3405" s="72">
        <f t="shared" si="90"/>
        <v>2421.4999999999563</v>
      </c>
    </row>
    <row r="3406" spans="1:23" ht="15">
      <c r="A3406" s="28" t="s">
        <v>1018</v>
      </c>
      <c r="B3406" s="240" t="s">
        <v>1831</v>
      </c>
      <c r="C3406" s="3"/>
      <c r="D3406" s="3"/>
      <c r="E3406" s="9" t="s">
        <v>284</v>
      </c>
      <c r="F3406" s="9" t="s">
        <v>284</v>
      </c>
      <c r="G3406" s="9" t="s">
        <v>284</v>
      </c>
      <c r="H3406" s="9" t="s">
        <v>284</v>
      </c>
      <c r="I3406" s="9">
        <v>2395.8000000000102</v>
      </c>
      <c r="J3406" s="9" t="s">
        <v>284</v>
      </c>
      <c r="K3406" s="9"/>
      <c r="L3406" s="74"/>
      <c r="M3406" s="72">
        <f t="shared" si="90"/>
        <v>2395.8000000000102</v>
      </c>
    </row>
    <row r="3407" spans="1:23" ht="15">
      <c r="A3407" s="28" t="s">
        <v>1019</v>
      </c>
      <c r="B3407" s="294" t="s">
        <v>2218</v>
      </c>
      <c r="C3407" s="3"/>
      <c r="D3407" s="3"/>
      <c r="E3407" s="9" t="s">
        <v>284</v>
      </c>
      <c r="F3407" s="9" t="s">
        <v>284</v>
      </c>
      <c r="G3407" s="9" t="s">
        <v>284</v>
      </c>
      <c r="H3407" s="9" t="s">
        <v>284</v>
      </c>
      <c r="I3407" s="9" t="s">
        <v>284</v>
      </c>
      <c r="J3407" s="9">
        <v>2243.1000000000022</v>
      </c>
      <c r="K3407" s="9"/>
      <c r="L3407" s="74"/>
      <c r="M3407" s="72">
        <f t="shared" si="90"/>
        <v>2243.1000000000022</v>
      </c>
    </row>
    <row r="3408" spans="1:23" ht="15">
      <c r="A3408" s="28" t="s">
        <v>1020</v>
      </c>
      <c r="B3408" s="235" t="s">
        <v>1821</v>
      </c>
      <c r="C3408" s="3"/>
      <c r="D3408" s="3"/>
      <c r="E3408" s="9" t="s">
        <v>284</v>
      </c>
      <c r="F3408" s="9" t="s">
        <v>284</v>
      </c>
      <c r="G3408" s="9" t="s">
        <v>284</v>
      </c>
      <c r="H3408" s="9" t="s">
        <v>284</v>
      </c>
      <c r="I3408" s="9">
        <v>1995.6999999999207</v>
      </c>
      <c r="J3408" s="9" t="s">
        <v>284</v>
      </c>
      <c r="K3408" s="9"/>
      <c r="L3408" s="74"/>
      <c r="M3408" s="72">
        <f t="shared" si="90"/>
        <v>1995.6999999999207</v>
      </c>
    </row>
    <row r="3409" spans="1:23" ht="15">
      <c r="A3409" s="28" t="s">
        <v>1021</v>
      </c>
      <c r="B3409" s="68" t="s">
        <v>164</v>
      </c>
      <c r="E3409" s="9" t="s">
        <v>284</v>
      </c>
      <c r="F3409" s="9" t="s">
        <v>284</v>
      </c>
      <c r="G3409" s="9">
        <v>1980.7</v>
      </c>
      <c r="H3409" s="9" t="s">
        <v>284</v>
      </c>
      <c r="I3409" s="9" t="s">
        <v>284</v>
      </c>
      <c r="J3409" s="9" t="s">
        <v>284</v>
      </c>
      <c r="K3409" s="9"/>
      <c r="L3409" s="74"/>
      <c r="M3409" s="72">
        <f t="shared" si="90"/>
        <v>1980.7</v>
      </c>
    </row>
    <row r="3410" spans="1:23" ht="15">
      <c r="A3410" s="28" t="s">
        <v>1022</v>
      </c>
      <c r="B3410" s="240" t="s">
        <v>1829</v>
      </c>
      <c r="C3410" s="3"/>
      <c r="D3410" s="3"/>
      <c r="E3410" s="9" t="s">
        <v>284</v>
      </c>
      <c r="F3410" s="9" t="s">
        <v>284</v>
      </c>
      <c r="G3410" s="9" t="s">
        <v>284</v>
      </c>
      <c r="H3410" s="9" t="s">
        <v>284</v>
      </c>
      <c r="I3410" s="9">
        <v>1795.7000000000571</v>
      </c>
      <c r="J3410" s="9" t="s">
        <v>284</v>
      </c>
      <c r="K3410" s="9"/>
      <c r="L3410" s="74"/>
      <c r="M3410" s="72">
        <f t="shared" si="90"/>
        <v>1795.7000000000571</v>
      </c>
    </row>
    <row r="3411" spans="1:23" ht="15">
      <c r="A3411" s="28" t="s">
        <v>1023</v>
      </c>
      <c r="B3411" s="68" t="s">
        <v>179</v>
      </c>
      <c r="E3411" s="9">
        <v>1697.7</v>
      </c>
      <c r="F3411" s="9" t="s">
        <v>284</v>
      </c>
      <c r="G3411" s="9" t="s">
        <v>284</v>
      </c>
      <c r="H3411" s="9" t="s">
        <v>284</v>
      </c>
      <c r="I3411" s="9" t="s">
        <v>284</v>
      </c>
      <c r="J3411" s="9" t="s">
        <v>284</v>
      </c>
      <c r="K3411" s="9"/>
      <c r="L3411" s="74"/>
      <c r="M3411" s="72">
        <f t="shared" si="90"/>
        <v>1697.7</v>
      </c>
    </row>
    <row r="3412" spans="1:23" ht="15">
      <c r="A3412" s="28" t="s">
        <v>1024</v>
      </c>
      <c r="B3412" s="240" t="s">
        <v>1832</v>
      </c>
      <c r="C3412" s="3"/>
      <c r="D3412" s="3"/>
      <c r="E3412" s="9" t="s">
        <v>284</v>
      </c>
      <c r="F3412" s="9" t="s">
        <v>284</v>
      </c>
      <c r="G3412" s="9" t="s">
        <v>284</v>
      </c>
      <c r="H3412" s="9" t="s">
        <v>284</v>
      </c>
      <c r="I3412" s="9">
        <v>1588.300000000012</v>
      </c>
      <c r="J3412" s="9" t="s">
        <v>284</v>
      </c>
      <c r="K3412" s="9"/>
      <c r="L3412" s="74"/>
      <c r="M3412" s="72">
        <f t="shared" si="90"/>
        <v>1588.300000000012</v>
      </c>
    </row>
    <row r="3413" spans="1:23" ht="15">
      <c r="A3413" s="28" t="s">
        <v>1025</v>
      </c>
      <c r="B3413" s="240" t="s">
        <v>1857</v>
      </c>
      <c r="C3413" s="3"/>
      <c r="D3413" s="3"/>
      <c r="E3413" s="9" t="s">
        <v>284</v>
      </c>
      <c r="F3413" s="9" t="s">
        <v>284</v>
      </c>
      <c r="G3413" s="9" t="s">
        <v>284</v>
      </c>
      <c r="H3413" s="9" t="s">
        <v>284</v>
      </c>
      <c r="I3413" s="9">
        <v>1584.4000000000233</v>
      </c>
      <c r="J3413" s="9" t="s">
        <v>284</v>
      </c>
      <c r="K3413" s="9"/>
      <c r="L3413" s="74"/>
      <c r="M3413" s="72">
        <f t="shared" si="90"/>
        <v>1584.4000000000233</v>
      </c>
    </row>
    <row r="3414" spans="1:23" ht="15">
      <c r="A3414" s="28" t="s">
        <v>1026</v>
      </c>
      <c r="B3414" s="68" t="s">
        <v>855</v>
      </c>
      <c r="E3414" s="9" t="s">
        <v>284</v>
      </c>
      <c r="F3414" s="9" t="s">
        <v>284</v>
      </c>
      <c r="G3414" s="9" t="s">
        <v>284</v>
      </c>
      <c r="H3414" s="9">
        <v>713.79999999999927</v>
      </c>
      <c r="I3414" s="9" t="s">
        <v>284</v>
      </c>
      <c r="J3414" s="9" t="s">
        <v>284</v>
      </c>
      <c r="K3414" s="9"/>
      <c r="L3414" s="74"/>
      <c r="M3414" s="72">
        <f t="shared" si="90"/>
        <v>713.79999999999927</v>
      </c>
    </row>
    <row r="3415" spans="1:23" ht="15">
      <c r="A3415" s="28"/>
      <c r="B3415" s="28"/>
      <c r="E3415" s="9"/>
      <c r="F3415" s="9"/>
      <c r="G3415" s="9"/>
      <c r="H3415" s="9"/>
      <c r="L3415" s="74"/>
      <c r="M3415" s="72"/>
    </row>
    <row r="3416" spans="1:23" ht="15">
      <c r="A3416" s="28"/>
      <c r="B3416" s="68"/>
      <c r="E3416" s="9"/>
      <c r="L3416" s="74"/>
    </row>
    <row r="3417" spans="1:23" ht="15">
      <c r="A3417" s="28"/>
      <c r="B3417" s="68"/>
      <c r="E3417" s="9"/>
      <c r="L3417" s="74"/>
    </row>
    <row r="3418" spans="1:23" ht="25.5">
      <c r="A3418" s="23" t="s">
        <v>214</v>
      </c>
      <c r="L3418" s="74"/>
    </row>
    <row r="3419" spans="1:23">
      <c r="L3419" s="74"/>
    </row>
    <row r="3420" spans="1:23" ht="15">
      <c r="A3420" s="40"/>
      <c r="B3420" s="40"/>
      <c r="C3420" s="40"/>
      <c r="D3420" s="40"/>
      <c r="E3420" s="66">
        <v>2016</v>
      </c>
      <c r="F3420" s="66">
        <v>2017</v>
      </c>
      <c r="G3420" s="66">
        <v>2018</v>
      </c>
      <c r="H3420" s="66">
        <v>2019</v>
      </c>
      <c r="I3420" s="66">
        <v>2020</v>
      </c>
      <c r="J3420" s="66">
        <v>2021</v>
      </c>
      <c r="K3420" s="66">
        <v>2022</v>
      </c>
      <c r="L3420" s="74"/>
      <c r="M3420" s="75" t="s">
        <v>40</v>
      </c>
    </row>
    <row r="3421" spans="1:23" ht="15">
      <c r="A3421" s="28" t="s">
        <v>0</v>
      </c>
      <c r="B3421" s="68" t="s">
        <v>31</v>
      </c>
      <c r="E3421" s="223">
        <v>316.39999999999998</v>
      </c>
      <c r="F3421" s="227">
        <v>374.1</v>
      </c>
      <c r="G3421" s="9">
        <v>144.4</v>
      </c>
      <c r="H3421" s="9">
        <v>156.39999999999418</v>
      </c>
      <c r="I3421" s="9">
        <v>177</v>
      </c>
      <c r="J3421" s="9">
        <v>282.59999999999491</v>
      </c>
      <c r="K3421" s="9">
        <v>231.00000000000728</v>
      </c>
      <c r="M3421" s="72">
        <f t="shared" ref="M3421:M3452" si="91">SUM(E3421:K3421)</f>
        <v>1681.8999999999965</v>
      </c>
      <c r="O3421" t="s">
        <v>302</v>
      </c>
      <c r="S3421" s="294"/>
      <c r="T3421" s="68"/>
      <c r="U3421" s="396"/>
      <c r="V3421" s="68"/>
      <c r="W3421" s="68"/>
    </row>
    <row r="3422" spans="1:23" ht="15">
      <c r="A3422" s="28" t="s">
        <v>2</v>
      </c>
      <c r="B3422" s="68" t="s">
        <v>21</v>
      </c>
      <c r="E3422" s="9">
        <v>220.8</v>
      </c>
      <c r="F3422" s="223">
        <v>377</v>
      </c>
      <c r="G3422" s="227">
        <v>181.6</v>
      </c>
      <c r="H3422" s="227">
        <v>286.29999999999927</v>
      </c>
      <c r="I3422" s="69" t="s">
        <v>285</v>
      </c>
      <c r="J3422" s="9">
        <v>262.70000000000073</v>
      </c>
      <c r="K3422" s="9">
        <v>250.49999999999636</v>
      </c>
      <c r="M3422" s="72">
        <f t="shared" si="91"/>
        <v>1578.8999999999965</v>
      </c>
      <c r="O3422" t="s">
        <v>384</v>
      </c>
      <c r="S3422" s="235"/>
      <c r="T3422" s="68"/>
      <c r="U3422" s="396"/>
      <c r="V3422" s="68"/>
      <c r="W3422" s="68"/>
    </row>
    <row r="3423" spans="1:23" ht="15">
      <c r="A3423" s="28" t="s">
        <v>3</v>
      </c>
      <c r="B3423" s="68" t="s">
        <v>11</v>
      </c>
      <c r="E3423" s="9">
        <v>216.6</v>
      </c>
      <c r="F3423" s="9">
        <v>69.3</v>
      </c>
      <c r="G3423" s="224">
        <v>336.3</v>
      </c>
      <c r="H3423" s="9">
        <v>260.49999999999636</v>
      </c>
      <c r="I3423" s="227">
        <v>258.29999999999927</v>
      </c>
      <c r="J3423" s="9">
        <v>180.79999999999927</v>
      </c>
      <c r="K3423" s="9">
        <v>242.90000000000146</v>
      </c>
      <c r="M3423" s="72">
        <f t="shared" si="91"/>
        <v>1564.6999999999964</v>
      </c>
      <c r="O3423" t="s">
        <v>330</v>
      </c>
      <c r="R3423" t="s">
        <v>2019</v>
      </c>
      <c r="S3423" s="68"/>
      <c r="T3423" s="68"/>
      <c r="U3423" s="397"/>
      <c r="V3423" s="68"/>
      <c r="W3423" s="68"/>
    </row>
    <row r="3424" spans="1:23" ht="15">
      <c r="A3424" s="28" t="s">
        <v>5</v>
      </c>
      <c r="B3424" s="68" t="s">
        <v>143</v>
      </c>
      <c r="E3424" s="9" t="s">
        <v>284</v>
      </c>
      <c r="F3424" s="222">
        <v>415</v>
      </c>
      <c r="G3424" s="223">
        <v>306.5</v>
      </c>
      <c r="H3424" s="9">
        <v>142.80000000000655</v>
      </c>
      <c r="I3424" s="227">
        <v>257.99999999999818</v>
      </c>
      <c r="J3424" s="9">
        <v>232.50000000000728</v>
      </c>
      <c r="K3424" s="9">
        <v>177.80000000000655</v>
      </c>
      <c r="M3424" s="72">
        <f t="shared" si="91"/>
        <v>1532.6000000000186</v>
      </c>
      <c r="O3424" t="s">
        <v>1919</v>
      </c>
      <c r="S3424" s="294"/>
      <c r="T3424" s="68"/>
      <c r="U3424" s="396"/>
      <c r="V3424" s="68"/>
      <c r="W3424" s="68"/>
    </row>
    <row r="3425" spans="1:23" ht="15">
      <c r="A3425" s="28" t="s">
        <v>7</v>
      </c>
      <c r="B3425" s="68" t="s">
        <v>25</v>
      </c>
      <c r="E3425" s="9">
        <v>145.1</v>
      </c>
      <c r="F3425" s="9">
        <v>214.5</v>
      </c>
      <c r="G3425" s="9">
        <v>146.6</v>
      </c>
      <c r="H3425" s="9">
        <v>69.299999999999272</v>
      </c>
      <c r="I3425" s="227">
        <v>250.49999999999909</v>
      </c>
      <c r="J3425" s="227">
        <v>427.40000000000146</v>
      </c>
      <c r="K3425" s="9">
        <v>249.10000000000582</v>
      </c>
      <c r="M3425" s="72">
        <f t="shared" si="91"/>
        <v>1502.5000000000057</v>
      </c>
      <c r="O3425" t="s">
        <v>292</v>
      </c>
      <c r="S3425" s="235"/>
      <c r="T3425" s="68"/>
      <c r="U3425" s="396"/>
      <c r="V3425" s="68"/>
      <c r="W3425" s="68"/>
    </row>
    <row r="3426" spans="1:23" ht="15">
      <c r="A3426" s="28" t="s">
        <v>8</v>
      </c>
      <c r="B3426" s="68" t="s">
        <v>37</v>
      </c>
      <c r="E3426" s="227">
        <v>272.8</v>
      </c>
      <c r="F3426" s="227">
        <v>367.5</v>
      </c>
      <c r="G3426" s="227">
        <v>160.80000000000001</v>
      </c>
      <c r="H3426" s="9">
        <v>189.80000000000655</v>
      </c>
      <c r="I3426" s="69" t="s">
        <v>285</v>
      </c>
      <c r="J3426" s="9">
        <v>233</v>
      </c>
      <c r="K3426" s="9">
        <v>198.5</v>
      </c>
      <c r="M3426" s="72">
        <f t="shared" si="91"/>
        <v>1422.4000000000065</v>
      </c>
      <c r="O3426" t="s">
        <v>329</v>
      </c>
      <c r="S3426" s="235"/>
      <c r="T3426" s="68"/>
      <c r="U3426" s="396"/>
      <c r="V3426" s="68"/>
      <c r="W3426" s="68"/>
    </row>
    <row r="3427" spans="1:23" ht="15">
      <c r="A3427" s="28" t="s">
        <v>10</v>
      </c>
      <c r="B3427" s="68" t="s">
        <v>9</v>
      </c>
      <c r="E3427" s="227">
        <v>266.5</v>
      </c>
      <c r="F3427" s="9">
        <v>232.5</v>
      </c>
      <c r="G3427" s="222">
        <v>331.5</v>
      </c>
      <c r="H3427" s="9">
        <v>90.69999999999709</v>
      </c>
      <c r="I3427" s="9">
        <v>58.500000000000909</v>
      </c>
      <c r="J3427" s="9">
        <v>139.99999999999636</v>
      </c>
      <c r="K3427" s="9">
        <v>215.40000000000146</v>
      </c>
      <c r="M3427" s="72">
        <f t="shared" si="91"/>
        <v>1335.0999999999958</v>
      </c>
      <c r="O3427" t="s">
        <v>312</v>
      </c>
      <c r="S3427" s="294"/>
      <c r="T3427" s="68"/>
      <c r="U3427" s="396"/>
      <c r="V3427" s="68"/>
      <c r="W3427" s="68"/>
    </row>
    <row r="3428" spans="1:23" ht="15">
      <c r="A3428" s="28" t="s">
        <v>12</v>
      </c>
      <c r="B3428" s="68" t="s">
        <v>854</v>
      </c>
      <c r="E3428" s="9" t="s">
        <v>284</v>
      </c>
      <c r="F3428" s="9" t="s">
        <v>284</v>
      </c>
      <c r="G3428" s="9" t="s">
        <v>284</v>
      </c>
      <c r="H3428" s="224">
        <v>461</v>
      </c>
      <c r="I3428" s="9">
        <v>173.99999999999909</v>
      </c>
      <c r="J3428" s="9">
        <v>315.59999999999127</v>
      </c>
      <c r="K3428" s="227">
        <v>308.24999999999636</v>
      </c>
      <c r="M3428" s="72">
        <f t="shared" si="91"/>
        <v>1258.8499999999867</v>
      </c>
      <c r="O3428" t="s">
        <v>301</v>
      </c>
      <c r="R3428" t="s">
        <v>2019</v>
      </c>
      <c r="S3428" s="294"/>
      <c r="T3428" s="68"/>
      <c r="U3428" s="396"/>
      <c r="V3428" s="68"/>
      <c r="W3428" s="68"/>
    </row>
    <row r="3429" spans="1:23" ht="15">
      <c r="A3429" s="28" t="s">
        <v>14</v>
      </c>
      <c r="B3429" s="68" t="s">
        <v>39</v>
      </c>
      <c r="E3429" s="227">
        <v>305.89999999999998</v>
      </c>
      <c r="F3429" s="227">
        <v>252.1</v>
      </c>
      <c r="G3429" s="9">
        <v>90</v>
      </c>
      <c r="H3429" s="9">
        <v>169.5</v>
      </c>
      <c r="I3429" s="69" t="s">
        <v>285</v>
      </c>
      <c r="J3429" s="9">
        <v>154.40000000000509</v>
      </c>
      <c r="K3429" s="9">
        <v>245.90000000000146</v>
      </c>
      <c r="M3429" s="72">
        <f t="shared" si="91"/>
        <v>1217.8000000000065</v>
      </c>
      <c r="O3429" t="s">
        <v>295</v>
      </c>
      <c r="S3429" s="294"/>
      <c r="T3429" s="68"/>
      <c r="U3429" s="396"/>
      <c r="V3429" s="68"/>
      <c r="W3429" s="68"/>
    </row>
    <row r="3430" spans="1:23" ht="15">
      <c r="A3430" s="28" t="s">
        <v>16</v>
      </c>
      <c r="B3430" s="68" t="s">
        <v>13</v>
      </c>
      <c r="E3430" s="227">
        <v>267.10000000000002</v>
      </c>
      <c r="F3430" s="9">
        <v>130</v>
      </c>
      <c r="G3430" s="9">
        <v>33</v>
      </c>
      <c r="H3430" s="9">
        <v>173.79999999999927</v>
      </c>
      <c r="I3430" s="9">
        <v>1.3000000000001819</v>
      </c>
      <c r="J3430" s="227">
        <v>351.00000000000364</v>
      </c>
      <c r="K3430" s="9">
        <v>239.70000000000073</v>
      </c>
      <c r="M3430" s="72">
        <f t="shared" si="91"/>
        <v>1195.9000000000037</v>
      </c>
      <c r="O3430" t="s">
        <v>366</v>
      </c>
      <c r="S3430" s="235"/>
      <c r="T3430" s="68"/>
      <c r="U3430" s="397"/>
      <c r="V3430" s="68"/>
      <c r="W3430" s="68"/>
    </row>
    <row r="3431" spans="1:23" ht="15">
      <c r="A3431" s="28" t="s">
        <v>18</v>
      </c>
      <c r="B3431" s="68" t="s">
        <v>15</v>
      </c>
      <c r="E3431" s="9">
        <v>144.80000000000001</v>
      </c>
      <c r="F3431" s="9">
        <v>188.6</v>
      </c>
      <c r="G3431" s="227">
        <v>260</v>
      </c>
      <c r="H3431" s="9">
        <v>246.5</v>
      </c>
      <c r="I3431" s="69" t="s">
        <v>285</v>
      </c>
      <c r="J3431" s="9">
        <v>149.99999999999272</v>
      </c>
      <c r="K3431" s="9">
        <v>168.00000000000364</v>
      </c>
      <c r="M3431" s="72">
        <f t="shared" si="91"/>
        <v>1157.8999999999965</v>
      </c>
      <c r="O3431" t="s">
        <v>295</v>
      </c>
      <c r="S3431" s="68"/>
      <c r="T3431" s="68"/>
      <c r="U3431" s="396"/>
      <c r="V3431" s="68"/>
      <c r="W3431" s="68"/>
    </row>
    <row r="3432" spans="1:23" ht="15">
      <c r="A3432" s="28" t="s">
        <v>20</v>
      </c>
      <c r="B3432" s="68" t="s">
        <v>824</v>
      </c>
      <c r="E3432" s="9" t="s">
        <v>284</v>
      </c>
      <c r="F3432" s="9" t="s">
        <v>284</v>
      </c>
      <c r="G3432" s="9" t="s">
        <v>284</v>
      </c>
      <c r="H3432" s="222">
        <v>456.39999999999418</v>
      </c>
      <c r="I3432" s="227">
        <v>234.00000000000091</v>
      </c>
      <c r="J3432" s="9">
        <v>140.00000000000364</v>
      </c>
      <c r="K3432" s="9">
        <v>253.69999999999709</v>
      </c>
      <c r="M3432" s="72">
        <f t="shared" si="91"/>
        <v>1084.0999999999958</v>
      </c>
      <c r="O3432" t="s">
        <v>345</v>
      </c>
      <c r="S3432" s="294"/>
      <c r="T3432" s="68"/>
      <c r="U3432" s="396"/>
      <c r="V3432" s="68"/>
      <c r="W3432" s="68"/>
    </row>
    <row r="3433" spans="1:23" ht="15">
      <c r="A3433" s="28" t="s">
        <v>22</v>
      </c>
      <c r="B3433" s="68" t="s">
        <v>27</v>
      </c>
      <c r="E3433" s="9">
        <v>68.5</v>
      </c>
      <c r="F3433" s="9">
        <v>2.6</v>
      </c>
      <c r="G3433" s="9">
        <v>60.5</v>
      </c>
      <c r="H3433" s="223">
        <v>369.59999999999491</v>
      </c>
      <c r="I3433" s="69" t="s">
        <v>285</v>
      </c>
      <c r="J3433" s="9">
        <v>278.39999999999782</v>
      </c>
      <c r="K3433" s="227">
        <v>298.5</v>
      </c>
      <c r="M3433" s="72">
        <f t="shared" si="91"/>
        <v>1078.0999999999926</v>
      </c>
      <c r="O3433" t="s">
        <v>358</v>
      </c>
      <c r="S3433" s="68"/>
      <c r="T3433" s="68"/>
      <c r="U3433" s="396"/>
      <c r="V3433" s="68"/>
      <c r="W3433" s="68"/>
    </row>
    <row r="3434" spans="1:23" ht="15">
      <c r="A3434" s="28" t="s">
        <v>24</v>
      </c>
      <c r="B3434" s="68" t="s">
        <v>871</v>
      </c>
      <c r="E3434" s="9" t="s">
        <v>284</v>
      </c>
      <c r="F3434" s="9" t="s">
        <v>284</v>
      </c>
      <c r="G3434" s="9" t="s">
        <v>284</v>
      </c>
      <c r="H3434" s="227">
        <v>325.59999999999491</v>
      </c>
      <c r="I3434" s="224">
        <v>314.00000000000091</v>
      </c>
      <c r="J3434" s="9">
        <v>184.10000000000218</v>
      </c>
      <c r="K3434" s="9">
        <v>240.00000000000364</v>
      </c>
      <c r="M3434" s="72">
        <f t="shared" si="91"/>
        <v>1063.7000000000016</v>
      </c>
      <c r="O3434" t="s">
        <v>330</v>
      </c>
      <c r="R3434" s="21" t="s">
        <v>2019</v>
      </c>
      <c r="S3434" s="294"/>
      <c r="T3434" s="68"/>
      <c r="U3434" s="397"/>
      <c r="V3434" s="68"/>
      <c r="W3434" s="68"/>
    </row>
    <row r="3435" spans="1:23" ht="15">
      <c r="A3435" s="28" t="s">
        <v>26</v>
      </c>
      <c r="B3435" s="68" t="s">
        <v>29</v>
      </c>
      <c r="E3435" s="227">
        <v>294.5</v>
      </c>
      <c r="F3435" s="9">
        <v>203.1</v>
      </c>
      <c r="G3435" s="227">
        <v>220.5</v>
      </c>
      <c r="H3435" s="9" t="s">
        <v>284</v>
      </c>
      <c r="I3435" s="9" t="s">
        <v>284</v>
      </c>
      <c r="J3435" s="9">
        <v>312.99999999999818</v>
      </c>
      <c r="K3435" s="9" t="s">
        <v>284</v>
      </c>
      <c r="M3435" s="72">
        <f t="shared" si="91"/>
        <v>1031.0999999999981</v>
      </c>
      <c r="O3435" t="s">
        <v>317</v>
      </c>
      <c r="S3435" s="68"/>
      <c r="T3435" s="68"/>
      <c r="U3435" s="396"/>
      <c r="V3435" s="68"/>
      <c r="W3435" s="68"/>
    </row>
    <row r="3436" spans="1:23" ht="15">
      <c r="A3436" s="28" t="s">
        <v>28</v>
      </c>
      <c r="B3436" s="68" t="s">
        <v>142</v>
      </c>
      <c r="E3436" s="9" t="s">
        <v>284</v>
      </c>
      <c r="F3436" s="9">
        <v>63</v>
      </c>
      <c r="G3436" s="227">
        <v>199.7</v>
      </c>
      <c r="H3436" s="9">
        <v>208.00000000000364</v>
      </c>
      <c r="I3436" s="9">
        <v>213</v>
      </c>
      <c r="J3436" s="9">
        <v>140.00000000000364</v>
      </c>
      <c r="K3436" s="9">
        <v>165.30000000000291</v>
      </c>
      <c r="M3436" s="72">
        <f t="shared" si="91"/>
        <v>989.00000000001023</v>
      </c>
      <c r="O3436" t="s">
        <v>298</v>
      </c>
      <c r="S3436" s="294"/>
      <c r="T3436" s="68"/>
      <c r="U3436" s="397"/>
      <c r="V3436" s="68"/>
      <c r="W3436" s="68"/>
    </row>
    <row r="3437" spans="1:23" ht="15">
      <c r="A3437" s="28" t="s">
        <v>30</v>
      </c>
      <c r="B3437" s="68" t="s">
        <v>23</v>
      </c>
      <c r="E3437" s="9">
        <v>139.5</v>
      </c>
      <c r="F3437" s="227">
        <v>332</v>
      </c>
      <c r="G3437" s="69" t="s">
        <v>285</v>
      </c>
      <c r="H3437" s="9">
        <v>110.5</v>
      </c>
      <c r="I3437" s="9">
        <v>54.600000000002183</v>
      </c>
      <c r="J3437" s="9">
        <v>148.19999999999345</v>
      </c>
      <c r="K3437" s="9">
        <v>203.99999999999636</v>
      </c>
      <c r="M3437" s="72">
        <f t="shared" si="91"/>
        <v>988.799999999992</v>
      </c>
      <c r="O3437" t="s">
        <v>298</v>
      </c>
      <c r="S3437" s="68"/>
      <c r="T3437" s="68"/>
      <c r="U3437" s="396"/>
      <c r="V3437" s="68"/>
      <c r="W3437" s="68"/>
    </row>
    <row r="3438" spans="1:23" ht="15">
      <c r="A3438" s="28" t="s">
        <v>32</v>
      </c>
      <c r="B3438" s="68" t="s">
        <v>6</v>
      </c>
      <c r="E3438" s="227">
        <v>289.39999999999998</v>
      </c>
      <c r="F3438" s="227">
        <v>332</v>
      </c>
      <c r="G3438" s="9">
        <v>9.1</v>
      </c>
      <c r="H3438" s="9">
        <v>152.30000000001019</v>
      </c>
      <c r="I3438" s="9">
        <v>1.5000000000009095</v>
      </c>
      <c r="J3438" s="9">
        <v>185.09999999999491</v>
      </c>
      <c r="K3438" s="9" t="s">
        <v>284</v>
      </c>
      <c r="M3438" s="72">
        <f t="shared" si="91"/>
        <v>969.400000000006</v>
      </c>
      <c r="O3438" t="s">
        <v>322</v>
      </c>
      <c r="S3438" s="294"/>
      <c r="T3438" s="68"/>
      <c r="U3438" s="396"/>
      <c r="V3438" s="68"/>
      <c r="W3438" s="68"/>
    </row>
    <row r="3439" spans="1:23" ht="15">
      <c r="A3439" s="28" t="s">
        <v>34</v>
      </c>
      <c r="B3439" s="68" t="s">
        <v>154</v>
      </c>
      <c r="E3439" s="9" t="s">
        <v>284</v>
      </c>
      <c r="F3439" s="9" t="s">
        <v>284</v>
      </c>
      <c r="G3439" s="9">
        <v>115.5</v>
      </c>
      <c r="H3439" s="9">
        <v>245.49999999999636</v>
      </c>
      <c r="I3439" s="227">
        <v>221.99999999999909</v>
      </c>
      <c r="J3439" s="9">
        <v>150</v>
      </c>
      <c r="K3439" s="9">
        <v>228.70000000000437</v>
      </c>
      <c r="M3439" s="72">
        <f t="shared" si="91"/>
        <v>961.69999999999982</v>
      </c>
      <c r="O3439" t="s">
        <v>299</v>
      </c>
      <c r="S3439" s="294"/>
      <c r="T3439" s="68"/>
      <c r="U3439" s="396"/>
      <c r="V3439" s="68"/>
      <c r="W3439" s="68"/>
    </row>
    <row r="3440" spans="1:23" ht="15">
      <c r="A3440" s="28" t="s">
        <v>36</v>
      </c>
      <c r="B3440" s="68" t="s">
        <v>17</v>
      </c>
      <c r="E3440" s="224">
        <v>335.2</v>
      </c>
      <c r="F3440" s="9">
        <v>76</v>
      </c>
      <c r="G3440" s="9">
        <v>139</v>
      </c>
      <c r="H3440" s="9">
        <v>60.899999999994179</v>
      </c>
      <c r="I3440" s="9">
        <v>12.599999999999454</v>
      </c>
      <c r="J3440" s="9">
        <v>179.70000000000437</v>
      </c>
      <c r="K3440" s="9">
        <v>156</v>
      </c>
      <c r="M3440" s="72">
        <f t="shared" si="91"/>
        <v>959.39999999999804</v>
      </c>
      <c r="O3440" t="s">
        <v>287</v>
      </c>
      <c r="R3440" t="s">
        <v>2019</v>
      </c>
      <c r="S3440" s="294"/>
      <c r="T3440" s="68"/>
      <c r="U3440" s="397"/>
      <c r="V3440" s="68"/>
      <c r="W3440" s="68"/>
    </row>
    <row r="3441" spans="1:23" ht="15">
      <c r="A3441" s="28" t="s">
        <v>38</v>
      </c>
      <c r="B3441" s="68" t="s">
        <v>144</v>
      </c>
      <c r="E3441" s="9" t="s">
        <v>284</v>
      </c>
      <c r="F3441" s="9">
        <v>243.7</v>
      </c>
      <c r="G3441" s="9">
        <v>82.5</v>
      </c>
      <c r="H3441" s="9">
        <v>160.10000000000946</v>
      </c>
      <c r="I3441" s="9">
        <v>144</v>
      </c>
      <c r="J3441" s="9">
        <v>130</v>
      </c>
      <c r="K3441" s="9">
        <v>177.60000000000218</v>
      </c>
      <c r="M3441" s="72">
        <f t="shared" si="91"/>
        <v>937.90000000001169</v>
      </c>
      <c r="S3441" s="235"/>
      <c r="T3441" s="68"/>
      <c r="U3441" s="396"/>
      <c r="V3441" s="68"/>
      <c r="W3441" s="68"/>
    </row>
    <row r="3442" spans="1:23" ht="15">
      <c r="A3442" s="28" t="s">
        <v>145</v>
      </c>
      <c r="B3442" s="68" t="s">
        <v>861</v>
      </c>
      <c r="E3442" s="9" t="s">
        <v>284</v>
      </c>
      <c r="F3442" s="9" t="s">
        <v>284</v>
      </c>
      <c r="G3442" s="9" t="s">
        <v>284</v>
      </c>
      <c r="H3442" s="9">
        <v>114.69999999999709</v>
      </c>
      <c r="I3442" s="9">
        <v>184.80000000000109</v>
      </c>
      <c r="J3442" s="222">
        <v>447.60000000000218</v>
      </c>
      <c r="K3442" s="9">
        <v>187.39999999999054</v>
      </c>
      <c r="M3442" s="72">
        <f t="shared" si="91"/>
        <v>934.49999999999091</v>
      </c>
      <c r="O3442" t="s">
        <v>306</v>
      </c>
      <c r="S3442" s="68"/>
      <c r="T3442" s="68"/>
      <c r="U3442" s="397"/>
      <c r="V3442" s="68"/>
      <c r="W3442" s="68"/>
    </row>
    <row r="3443" spans="1:23" ht="15">
      <c r="A3443" s="28" t="s">
        <v>146</v>
      </c>
      <c r="B3443" s="68" t="s">
        <v>33</v>
      </c>
      <c r="E3443" s="9">
        <v>235.4</v>
      </c>
      <c r="F3443" s="9">
        <v>65.400000000000006</v>
      </c>
      <c r="G3443" s="9">
        <v>60.9</v>
      </c>
      <c r="H3443" s="9">
        <v>213.89999999999418</v>
      </c>
      <c r="I3443" s="9">
        <v>35.999999999999091</v>
      </c>
      <c r="J3443" s="9">
        <v>150</v>
      </c>
      <c r="K3443" s="9">
        <v>159.59999999999854</v>
      </c>
      <c r="M3443" s="72">
        <f t="shared" si="91"/>
        <v>921.19999999999186</v>
      </c>
      <c r="S3443" s="294"/>
      <c r="T3443" s="68"/>
      <c r="U3443" s="396"/>
      <c r="V3443" s="68"/>
      <c r="W3443" s="68"/>
    </row>
    <row r="3444" spans="1:23" ht="15">
      <c r="A3444" s="28" t="s">
        <v>147</v>
      </c>
      <c r="B3444" s="28" t="s">
        <v>804</v>
      </c>
      <c r="E3444" s="9" t="s">
        <v>284</v>
      </c>
      <c r="F3444" s="9" t="s">
        <v>284</v>
      </c>
      <c r="G3444" s="9" t="s">
        <v>284</v>
      </c>
      <c r="H3444" s="9">
        <v>183.19999999999345</v>
      </c>
      <c r="I3444" s="9">
        <v>33.000000000000909</v>
      </c>
      <c r="J3444" s="224">
        <v>473.69999999999709</v>
      </c>
      <c r="K3444" s="9">
        <v>213.89999999999418</v>
      </c>
      <c r="M3444" s="72">
        <f t="shared" si="91"/>
        <v>903.79999999998563</v>
      </c>
      <c r="O3444" t="s">
        <v>287</v>
      </c>
      <c r="R3444" s="21" t="s">
        <v>2019</v>
      </c>
      <c r="S3444" s="68"/>
      <c r="T3444" s="68"/>
      <c r="U3444" s="396"/>
      <c r="V3444" s="68"/>
      <c r="W3444" s="68"/>
    </row>
    <row r="3445" spans="1:23" ht="15">
      <c r="A3445" s="28" t="s">
        <v>151</v>
      </c>
      <c r="B3445" s="68" t="s">
        <v>817</v>
      </c>
      <c r="E3445" s="9" t="s">
        <v>284</v>
      </c>
      <c r="F3445" s="9" t="s">
        <v>284</v>
      </c>
      <c r="G3445" s="9" t="s">
        <v>284</v>
      </c>
      <c r="H3445" s="9">
        <v>175.49999999999272</v>
      </c>
      <c r="I3445" s="9">
        <v>42.000000000002728</v>
      </c>
      <c r="J3445" s="227">
        <v>413.70000000001164</v>
      </c>
      <c r="K3445" s="9">
        <v>241.60000000000582</v>
      </c>
      <c r="M3445" s="72">
        <f t="shared" si="91"/>
        <v>872.80000000001291</v>
      </c>
      <c r="O3445" t="s">
        <v>290</v>
      </c>
      <c r="S3445" s="294"/>
      <c r="T3445" s="68"/>
      <c r="U3445" s="396"/>
      <c r="V3445" s="68"/>
      <c r="W3445" s="68"/>
    </row>
    <row r="3446" spans="1:23" ht="15">
      <c r="A3446" s="28" t="s">
        <v>157</v>
      </c>
      <c r="B3446" s="68" t="s">
        <v>1</v>
      </c>
      <c r="E3446" s="9">
        <v>36</v>
      </c>
      <c r="F3446" s="9">
        <v>2.4</v>
      </c>
      <c r="G3446" s="227">
        <v>254.4</v>
      </c>
      <c r="H3446" s="227">
        <v>280.29999999999927</v>
      </c>
      <c r="I3446" s="9">
        <v>32.399999999999636</v>
      </c>
      <c r="J3446" s="9">
        <v>226.50000000000182</v>
      </c>
      <c r="K3446" s="9">
        <v>38.999999999992724</v>
      </c>
      <c r="M3446" s="72">
        <f t="shared" si="91"/>
        <v>870.99999999999341</v>
      </c>
      <c r="O3446" t="s">
        <v>348</v>
      </c>
      <c r="S3446" s="68"/>
      <c r="T3446" s="68"/>
      <c r="U3446" s="396"/>
      <c r="V3446" s="68"/>
      <c r="W3446" s="68"/>
    </row>
    <row r="3447" spans="1:23" ht="15">
      <c r="A3447" s="28" t="s">
        <v>159</v>
      </c>
      <c r="B3447" s="68" t="s">
        <v>141</v>
      </c>
      <c r="E3447" s="9" t="s">
        <v>284</v>
      </c>
      <c r="F3447" s="227">
        <v>353</v>
      </c>
      <c r="G3447" s="9">
        <v>120.7</v>
      </c>
      <c r="H3447" s="9">
        <v>62.099999999994907</v>
      </c>
      <c r="I3447" s="69" t="s">
        <v>285</v>
      </c>
      <c r="J3447" s="9">
        <v>139.99999999999272</v>
      </c>
      <c r="K3447" s="9">
        <v>148.50000000000728</v>
      </c>
      <c r="M3447" s="72">
        <f t="shared" si="91"/>
        <v>824.29999999999495</v>
      </c>
      <c r="O3447" t="s">
        <v>303</v>
      </c>
      <c r="S3447" s="294"/>
      <c r="T3447" s="68"/>
      <c r="U3447" s="396"/>
      <c r="V3447" s="68"/>
      <c r="W3447" s="68"/>
    </row>
    <row r="3448" spans="1:23" ht="15">
      <c r="A3448" s="28" t="s">
        <v>160</v>
      </c>
      <c r="B3448" s="68" t="s">
        <v>162</v>
      </c>
      <c r="E3448" s="9" t="s">
        <v>284</v>
      </c>
      <c r="F3448" s="9" t="s">
        <v>284</v>
      </c>
      <c r="G3448" s="227">
        <v>190.3</v>
      </c>
      <c r="H3448" s="9">
        <v>146.39999999999782</v>
      </c>
      <c r="I3448" s="9">
        <v>177.50000000000182</v>
      </c>
      <c r="J3448" s="9">
        <v>150</v>
      </c>
      <c r="K3448" s="9">
        <v>159.89999999999054</v>
      </c>
      <c r="M3448" s="72">
        <f t="shared" si="91"/>
        <v>824.09999999999013</v>
      </c>
      <c r="O3448" t="s">
        <v>293</v>
      </c>
      <c r="S3448" s="294"/>
      <c r="T3448" s="68"/>
      <c r="U3448" s="396"/>
      <c r="V3448" s="68"/>
      <c r="W3448" s="68"/>
    </row>
    <row r="3449" spans="1:23" ht="15">
      <c r="A3449" s="28" t="s">
        <v>161</v>
      </c>
      <c r="B3449" s="240" t="s">
        <v>1838</v>
      </c>
      <c r="C3449" s="3"/>
      <c r="D3449" s="3"/>
      <c r="E3449" s="9" t="s">
        <v>284</v>
      </c>
      <c r="F3449" s="9" t="s">
        <v>284</v>
      </c>
      <c r="G3449" s="9" t="s">
        <v>284</v>
      </c>
      <c r="H3449" s="9" t="s">
        <v>284</v>
      </c>
      <c r="I3449" s="9">
        <v>130.00000000000091</v>
      </c>
      <c r="J3449" s="223">
        <v>432.39999999999418</v>
      </c>
      <c r="K3449" s="227">
        <v>256.59999999999491</v>
      </c>
      <c r="M3449" s="72">
        <f t="shared" si="91"/>
        <v>818.99999999999</v>
      </c>
      <c r="O3449" t="s">
        <v>324</v>
      </c>
      <c r="S3449" s="294"/>
      <c r="T3449" s="68"/>
      <c r="U3449" s="396"/>
      <c r="V3449" s="68"/>
      <c r="W3449" s="68"/>
    </row>
    <row r="3450" spans="1:23" ht="15">
      <c r="A3450" s="28" t="s">
        <v>163</v>
      </c>
      <c r="B3450" s="68" t="s">
        <v>853</v>
      </c>
      <c r="E3450" s="9" t="s">
        <v>284</v>
      </c>
      <c r="F3450" s="9" t="s">
        <v>284</v>
      </c>
      <c r="G3450" s="9" t="s">
        <v>284</v>
      </c>
      <c r="H3450" s="227">
        <v>308.40000000000146</v>
      </c>
      <c r="I3450" s="9">
        <v>131.99999999999909</v>
      </c>
      <c r="J3450" s="9">
        <v>207.59999999999491</v>
      </c>
      <c r="K3450" s="9">
        <v>148.49999999999818</v>
      </c>
      <c r="M3450" s="72">
        <f t="shared" si="91"/>
        <v>796.49999999999363</v>
      </c>
      <c r="O3450" t="s">
        <v>303</v>
      </c>
      <c r="S3450" s="68"/>
      <c r="T3450" s="68"/>
      <c r="U3450" s="396"/>
      <c r="V3450" s="68"/>
      <c r="W3450" s="68"/>
    </row>
    <row r="3451" spans="1:23" ht="15">
      <c r="A3451" s="28" t="s">
        <v>280</v>
      </c>
      <c r="B3451" s="68" t="s">
        <v>155</v>
      </c>
      <c r="E3451" s="9" t="s">
        <v>284</v>
      </c>
      <c r="F3451" s="9" t="s">
        <v>284</v>
      </c>
      <c r="G3451" s="9">
        <v>158</v>
      </c>
      <c r="H3451" s="9">
        <v>205.79999999999927</v>
      </c>
      <c r="I3451" s="69" t="s">
        <v>285</v>
      </c>
      <c r="J3451" s="9">
        <v>189.49999999999272</v>
      </c>
      <c r="K3451" s="9">
        <v>228.49999999998545</v>
      </c>
      <c r="M3451" s="72">
        <f t="shared" si="91"/>
        <v>781.79999999997744</v>
      </c>
      <c r="S3451" s="68"/>
      <c r="T3451" s="68"/>
      <c r="U3451" s="396"/>
      <c r="V3451" s="68"/>
      <c r="W3451" s="68"/>
    </row>
    <row r="3452" spans="1:23" ht="15">
      <c r="A3452" s="28" t="s">
        <v>281</v>
      </c>
      <c r="B3452" s="68" t="s">
        <v>809</v>
      </c>
      <c r="E3452" s="9" t="s">
        <v>284</v>
      </c>
      <c r="F3452" s="9" t="s">
        <v>284</v>
      </c>
      <c r="G3452" s="9" t="s">
        <v>284</v>
      </c>
      <c r="H3452" s="227">
        <v>289.59999999999127</v>
      </c>
      <c r="I3452" s="69" t="s">
        <v>285</v>
      </c>
      <c r="J3452" s="9">
        <v>227.49999999998181</v>
      </c>
      <c r="K3452" s="9">
        <v>255.99999999999272</v>
      </c>
      <c r="M3452" s="72">
        <f t="shared" si="91"/>
        <v>773.0999999999658</v>
      </c>
      <c r="O3452" t="s">
        <v>298</v>
      </c>
      <c r="S3452" s="235"/>
      <c r="T3452" s="68"/>
      <c r="U3452" s="396"/>
      <c r="V3452" s="68"/>
      <c r="W3452" s="68"/>
    </row>
    <row r="3453" spans="1:23" ht="15">
      <c r="A3453" s="28" t="s">
        <v>282</v>
      </c>
      <c r="B3453" s="68" t="s">
        <v>828</v>
      </c>
      <c r="E3453" s="9" t="s">
        <v>284</v>
      </c>
      <c r="F3453" s="9" t="s">
        <v>284</v>
      </c>
      <c r="G3453" s="9" t="s">
        <v>284</v>
      </c>
      <c r="H3453" s="9">
        <v>122.50000000000364</v>
      </c>
      <c r="I3453" s="9">
        <v>119.99999999999909</v>
      </c>
      <c r="J3453" s="9">
        <v>329.99999999999636</v>
      </c>
      <c r="K3453" s="9">
        <v>200.20000000000437</v>
      </c>
      <c r="M3453" s="72">
        <f t="shared" ref="M3453:M3484" si="92">SUM(E3453:K3453)</f>
        <v>772.70000000000346</v>
      </c>
      <c r="S3453" s="68"/>
      <c r="T3453" s="68"/>
      <c r="U3453" s="396"/>
      <c r="V3453" s="68"/>
      <c r="W3453" s="68"/>
    </row>
    <row r="3454" spans="1:23" ht="15">
      <c r="A3454" s="28" t="s">
        <v>283</v>
      </c>
      <c r="B3454" s="28" t="s">
        <v>799</v>
      </c>
      <c r="E3454" s="9" t="s">
        <v>284</v>
      </c>
      <c r="F3454" s="9" t="s">
        <v>284</v>
      </c>
      <c r="G3454" s="9" t="s">
        <v>284</v>
      </c>
      <c r="H3454" s="9">
        <v>253.80000000000655</v>
      </c>
      <c r="I3454" s="9">
        <v>180.00000000000091</v>
      </c>
      <c r="J3454" s="9">
        <v>79.000000000001819</v>
      </c>
      <c r="K3454" s="9">
        <v>255.399999999996</v>
      </c>
      <c r="M3454" s="72">
        <f t="shared" si="92"/>
        <v>768.20000000000528</v>
      </c>
      <c r="S3454" s="294"/>
      <c r="T3454" s="68"/>
      <c r="U3454" s="396"/>
      <c r="V3454" s="68"/>
      <c r="W3454" s="68"/>
    </row>
    <row r="3455" spans="1:23" ht="15">
      <c r="A3455" s="28" t="s">
        <v>806</v>
      </c>
      <c r="B3455" s="68" t="s">
        <v>153</v>
      </c>
      <c r="E3455" s="9" t="s">
        <v>284</v>
      </c>
      <c r="F3455" s="9" t="s">
        <v>284</v>
      </c>
      <c r="G3455" s="9">
        <v>153.30000000000001</v>
      </c>
      <c r="H3455" s="9">
        <v>69.69999999999709</v>
      </c>
      <c r="I3455" s="69" t="s">
        <v>285</v>
      </c>
      <c r="J3455" s="227">
        <v>362.50000000000364</v>
      </c>
      <c r="K3455" s="9">
        <v>180.00000000001455</v>
      </c>
      <c r="M3455" s="72">
        <f t="shared" si="92"/>
        <v>765.50000000001523</v>
      </c>
      <c r="O3455" t="s">
        <v>293</v>
      </c>
      <c r="S3455" s="68"/>
      <c r="T3455" s="68"/>
      <c r="U3455" s="396"/>
      <c r="V3455" s="68"/>
      <c r="W3455" s="68"/>
    </row>
    <row r="3456" spans="1:23" ht="15">
      <c r="A3456" s="28" t="s">
        <v>807</v>
      </c>
      <c r="B3456" s="68" t="s">
        <v>859</v>
      </c>
      <c r="E3456" s="9" t="s">
        <v>284</v>
      </c>
      <c r="F3456" s="9" t="s">
        <v>284</v>
      </c>
      <c r="G3456" s="9" t="s">
        <v>284</v>
      </c>
      <c r="H3456" s="9">
        <v>169.40000000000146</v>
      </c>
      <c r="I3456" s="9">
        <v>19.799999999999272</v>
      </c>
      <c r="J3456" s="9">
        <v>238.70000000000437</v>
      </c>
      <c r="K3456" s="222">
        <v>319.29999999999927</v>
      </c>
      <c r="M3456" s="72">
        <f t="shared" si="92"/>
        <v>747.20000000000437</v>
      </c>
      <c r="O3456" t="s">
        <v>306</v>
      </c>
      <c r="S3456" s="28"/>
      <c r="T3456" s="68"/>
      <c r="U3456" s="397"/>
      <c r="V3456" s="68"/>
      <c r="W3456" s="68"/>
    </row>
    <row r="3457" spans="1:23" ht="15">
      <c r="A3457" s="28" t="s">
        <v>808</v>
      </c>
      <c r="B3457" s="68" t="s">
        <v>850</v>
      </c>
      <c r="E3457" s="9" t="s">
        <v>284</v>
      </c>
      <c r="F3457" s="9" t="s">
        <v>284</v>
      </c>
      <c r="G3457" s="9" t="s">
        <v>284</v>
      </c>
      <c r="H3457" s="9">
        <v>25.200000000000728</v>
      </c>
      <c r="I3457" s="222">
        <v>295.50000000000182</v>
      </c>
      <c r="J3457" s="9">
        <v>154.40000000000146</v>
      </c>
      <c r="K3457" s="9">
        <v>254.60000000000218</v>
      </c>
      <c r="M3457" s="72">
        <f t="shared" si="92"/>
        <v>729.70000000000618</v>
      </c>
      <c r="O3457" t="s">
        <v>306</v>
      </c>
      <c r="S3457" s="68"/>
      <c r="T3457" s="68"/>
      <c r="U3457" s="396"/>
      <c r="V3457" s="68"/>
      <c r="W3457" s="68"/>
    </row>
    <row r="3458" spans="1:23" ht="15">
      <c r="A3458" s="28" t="s">
        <v>810</v>
      </c>
      <c r="B3458" s="68" t="s">
        <v>156</v>
      </c>
      <c r="E3458" s="9" t="s">
        <v>284</v>
      </c>
      <c r="F3458" s="9" t="s">
        <v>284</v>
      </c>
      <c r="G3458" s="9">
        <v>69.400000000000006</v>
      </c>
      <c r="H3458" s="9">
        <v>146.59999999999854</v>
      </c>
      <c r="I3458" s="9">
        <v>109.60000000000036</v>
      </c>
      <c r="J3458" s="9">
        <v>182.30000000000291</v>
      </c>
      <c r="K3458" s="9">
        <v>207.89999999999418</v>
      </c>
      <c r="M3458" s="72">
        <f t="shared" si="92"/>
        <v>715.79999999999598</v>
      </c>
      <c r="S3458" s="294"/>
      <c r="T3458" s="68"/>
      <c r="U3458" s="397"/>
      <c r="V3458" s="68"/>
      <c r="W3458" s="68"/>
    </row>
    <row r="3459" spans="1:23" ht="15">
      <c r="A3459" s="28" t="s">
        <v>816</v>
      </c>
      <c r="B3459" s="235" t="s">
        <v>1843</v>
      </c>
      <c r="C3459" s="3"/>
      <c r="D3459" s="3"/>
      <c r="E3459" s="9" t="s">
        <v>284</v>
      </c>
      <c r="F3459" s="9" t="s">
        <v>284</v>
      </c>
      <c r="G3459" s="9" t="s">
        <v>284</v>
      </c>
      <c r="H3459" s="9" t="s">
        <v>284</v>
      </c>
      <c r="I3459" s="227">
        <v>259.49999999999909</v>
      </c>
      <c r="J3459" s="9">
        <v>222.50000000000364</v>
      </c>
      <c r="K3459" s="9">
        <v>231.60000000000582</v>
      </c>
      <c r="M3459" s="72">
        <f t="shared" si="92"/>
        <v>713.60000000000855</v>
      </c>
      <c r="O3459" t="s">
        <v>289</v>
      </c>
      <c r="S3459" s="294"/>
      <c r="T3459" s="68"/>
      <c r="U3459" s="397"/>
      <c r="V3459" s="68"/>
      <c r="W3459" s="68"/>
    </row>
    <row r="3460" spans="1:23" ht="15">
      <c r="A3460" s="28" t="s">
        <v>818</v>
      </c>
      <c r="B3460" s="68" t="s">
        <v>35</v>
      </c>
      <c r="E3460" s="9">
        <v>166.6</v>
      </c>
      <c r="F3460" s="227">
        <v>326.8</v>
      </c>
      <c r="G3460" s="9">
        <v>145.5</v>
      </c>
      <c r="H3460" s="9">
        <v>73.200000000002547</v>
      </c>
      <c r="I3460" s="69" t="s">
        <v>285</v>
      </c>
      <c r="J3460" s="9" t="s">
        <v>284</v>
      </c>
      <c r="K3460" s="9" t="s">
        <v>284</v>
      </c>
      <c r="L3460" s="74"/>
      <c r="M3460" s="72">
        <f t="shared" si="92"/>
        <v>712.10000000000252</v>
      </c>
      <c r="O3460" t="s">
        <v>294</v>
      </c>
      <c r="S3460" s="235"/>
      <c r="T3460" s="68"/>
      <c r="U3460" s="397"/>
      <c r="V3460" s="68"/>
      <c r="W3460" s="68"/>
    </row>
    <row r="3461" spans="1:23" ht="15">
      <c r="A3461" s="28" t="s">
        <v>821</v>
      </c>
      <c r="B3461" s="68" t="s">
        <v>867</v>
      </c>
      <c r="E3461" s="9" t="s">
        <v>284</v>
      </c>
      <c r="F3461" s="9" t="s">
        <v>284</v>
      </c>
      <c r="G3461" s="9" t="s">
        <v>284</v>
      </c>
      <c r="H3461" s="227">
        <v>367.09999999999127</v>
      </c>
      <c r="I3461" s="9">
        <v>35.999999999999091</v>
      </c>
      <c r="J3461" s="9">
        <v>140</v>
      </c>
      <c r="K3461" s="9">
        <v>166.299999999992</v>
      </c>
      <c r="M3461" s="72">
        <f t="shared" si="92"/>
        <v>709.39999999998236</v>
      </c>
      <c r="O3461" t="s">
        <v>289</v>
      </c>
      <c r="S3461" s="68"/>
      <c r="T3461" s="68"/>
      <c r="U3461" s="397"/>
      <c r="V3461" s="68"/>
      <c r="W3461" s="68"/>
    </row>
    <row r="3462" spans="1:23" ht="15">
      <c r="A3462" s="28" t="s">
        <v>822</v>
      </c>
      <c r="B3462" s="68" t="s">
        <v>833</v>
      </c>
      <c r="E3462" s="9" t="s">
        <v>284</v>
      </c>
      <c r="F3462" s="9" t="s">
        <v>284</v>
      </c>
      <c r="G3462" s="9" t="s">
        <v>284</v>
      </c>
      <c r="H3462" s="9">
        <v>33.80000000000291</v>
      </c>
      <c r="I3462" s="9">
        <v>119.89999999999964</v>
      </c>
      <c r="J3462" s="9">
        <v>210.20000000000073</v>
      </c>
      <c r="K3462" s="224">
        <v>334.10000000000218</v>
      </c>
      <c r="M3462" s="72">
        <f t="shared" si="92"/>
        <v>698.00000000000546</v>
      </c>
      <c r="O3462" t="s">
        <v>287</v>
      </c>
      <c r="R3462" s="21" t="s">
        <v>2019</v>
      </c>
      <c r="S3462" s="68"/>
      <c r="T3462" s="68"/>
      <c r="U3462" s="396"/>
      <c r="V3462" s="68"/>
      <c r="W3462" s="68"/>
    </row>
    <row r="3463" spans="1:23" ht="15">
      <c r="A3463" s="28" t="s">
        <v>825</v>
      </c>
      <c r="B3463" s="28" t="s">
        <v>805</v>
      </c>
      <c r="E3463" s="9" t="s">
        <v>284</v>
      </c>
      <c r="F3463" s="9" t="s">
        <v>284</v>
      </c>
      <c r="G3463" s="9" t="s">
        <v>284</v>
      </c>
      <c r="H3463" s="9">
        <v>68.19999999999709</v>
      </c>
      <c r="I3463" s="9">
        <v>151.00000000000182</v>
      </c>
      <c r="J3463" s="9">
        <v>249.100000000004</v>
      </c>
      <c r="K3463" s="9">
        <v>229.50000000000728</v>
      </c>
      <c r="M3463" s="72">
        <f t="shared" si="92"/>
        <v>697.80000000001019</v>
      </c>
      <c r="S3463" s="294"/>
      <c r="T3463" s="68"/>
      <c r="U3463" s="396"/>
      <c r="V3463" s="68"/>
      <c r="W3463" s="68"/>
    </row>
    <row r="3464" spans="1:23" ht="15">
      <c r="A3464" s="28" t="s">
        <v>827</v>
      </c>
      <c r="B3464" s="68" t="s">
        <v>849</v>
      </c>
      <c r="E3464" s="9" t="s">
        <v>284</v>
      </c>
      <c r="F3464" s="9" t="s">
        <v>284</v>
      </c>
      <c r="G3464" s="9" t="s">
        <v>284</v>
      </c>
      <c r="H3464" s="227">
        <v>281.40000000000873</v>
      </c>
      <c r="I3464" s="9">
        <v>42.000000000001819</v>
      </c>
      <c r="J3464" s="9">
        <v>154.40000000000146</v>
      </c>
      <c r="K3464" s="9">
        <v>209.99999999999636</v>
      </c>
      <c r="M3464" s="72">
        <f t="shared" si="92"/>
        <v>687.80000000000837</v>
      </c>
      <c r="O3464" t="s">
        <v>294</v>
      </c>
      <c r="S3464" s="294"/>
      <c r="T3464" s="68"/>
      <c r="U3464" s="397"/>
      <c r="V3464" s="68"/>
      <c r="W3464" s="68"/>
    </row>
    <row r="3465" spans="1:23" ht="15">
      <c r="A3465" s="28" t="s">
        <v>832</v>
      </c>
      <c r="B3465" s="240" t="s">
        <v>1834</v>
      </c>
      <c r="C3465" s="3"/>
      <c r="D3465" s="3"/>
      <c r="E3465" s="9" t="s">
        <v>284</v>
      </c>
      <c r="F3465" s="9" t="s">
        <v>284</v>
      </c>
      <c r="G3465" s="9" t="s">
        <v>284</v>
      </c>
      <c r="H3465" s="9" t="s">
        <v>284</v>
      </c>
      <c r="I3465" s="9">
        <v>105.99999999999727</v>
      </c>
      <c r="J3465" s="227">
        <v>392.50000000000364</v>
      </c>
      <c r="K3465" s="9">
        <v>172.5</v>
      </c>
      <c r="M3465" s="72">
        <f t="shared" si="92"/>
        <v>671.00000000000091</v>
      </c>
      <c r="O3465" t="s">
        <v>303</v>
      </c>
      <c r="S3465" s="235"/>
      <c r="T3465" s="68"/>
      <c r="U3465" s="396"/>
      <c r="V3465" s="68"/>
      <c r="W3465" s="68"/>
    </row>
    <row r="3466" spans="1:23" ht="15">
      <c r="A3466" s="28" t="s">
        <v>836</v>
      </c>
      <c r="B3466" s="68" t="s">
        <v>826</v>
      </c>
      <c r="E3466" s="9" t="s">
        <v>284</v>
      </c>
      <c r="F3466" s="9" t="s">
        <v>284</v>
      </c>
      <c r="G3466" s="9" t="s">
        <v>284</v>
      </c>
      <c r="H3466" s="9">
        <v>157.79999999999927</v>
      </c>
      <c r="I3466" s="69" t="s">
        <v>285</v>
      </c>
      <c r="J3466" s="9">
        <v>337.99999999998909</v>
      </c>
      <c r="K3466" s="9">
        <v>155.99999999999636</v>
      </c>
      <c r="M3466" s="72">
        <f t="shared" si="92"/>
        <v>651.79999999998472</v>
      </c>
      <c r="S3466" s="235"/>
      <c r="T3466" s="68"/>
      <c r="U3466" s="396"/>
      <c r="V3466" s="68"/>
      <c r="W3466" s="68"/>
    </row>
    <row r="3467" spans="1:23" ht="15">
      <c r="A3467" s="28" t="s">
        <v>837</v>
      </c>
      <c r="B3467" s="68" t="s">
        <v>19</v>
      </c>
      <c r="E3467" s="9">
        <v>116.5</v>
      </c>
      <c r="F3467" s="9">
        <v>204.2</v>
      </c>
      <c r="G3467" s="9">
        <v>95.6</v>
      </c>
      <c r="H3467" s="9">
        <v>99.900000000008731</v>
      </c>
      <c r="I3467" s="69" t="s">
        <v>285</v>
      </c>
      <c r="J3467" s="9">
        <v>120.00000000000364</v>
      </c>
      <c r="K3467" s="9" t="s">
        <v>284</v>
      </c>
      <c r="M3467" s="72">
        <f t="shared" si="92"/>
        <v>636.20000000001232</v>
      </c>
      <c r="S3467" s="235"/>
      <c r="T3467" s="68"/>
      <c r="U3467" s="396"/>
      <c r="V3467" s="68"/>
      <c r="W3467" s="68"/>
    </row>
    <row r="3468" spans="1:23" ht="15">
      <c r="A3468" s="28" t="s">
        <v>838</v>
      </c>
      <c r="B3468" s="68" t="s">
        <v>842</v>
      </c>
      <c r="E3468" s="9" t="s">
        <v>284</v>
      </c>
      <c r="F3468" s="9" t="s">
        <v>284</v>
      </c>
      <c r="G3468" s="9" t="s">
        <v>284</v>
      </c>
      <c r="H3468" s="9">
        <v>218.49999999999636</v>
      </c>
      <c r="I3468" s="9">
        <v>1.3000000000001819</v>
      </c>
      <c r="J3468" s="9">
        <v>231.99999999999636</v>
      </c>
      <c r="K3468" s="9">
        <v>183.30000000000291</v>
      </c>
      <c r="M3468" s="72">
        <f t="shared" si="92"/>
        <v>635.09999999999582</v>
      </c>
      <c r="S3468" s="294"/>
      <c r="T3468" s="68"/>
      <c r="U3468" s="397"/>
      <c r="V3468" s="68"/>
      <c r="W3468" s="68"/>
    </row>
    <row r="3469" spans="1:23" ht="15">
      <c r="A3469" s="28" t="s">
        <v>844</v>
      </c>
      <c r="B3469" s="68" t="s">
        <v>4</v>
      </c>
      <c r="E3469" s="227">
        <v>281</v>
      </c>
      <c r="F3469" s="9">
        <v>26.4</v>
      </c>
      <c r="G3469" s="9">
        <v>46</v>
      </c>
      <c r="H3469" s="9">
        <v>134</v>
      </c>
      <c r="I3469" s="9">
        <v>144</v>
      </c>
      <c r="J3469" s="9" t="s">
        <v>284</v>
      </c>
      <c r="K3469" s="9" t="s">
        <v>284</v>
      </c>
      <c r="L3469" s="74"/>
      <c r="M3469" s="72">
        <f t="shared" si="92"/>
        <v>631.4</v>
      </c>
      <c r="O3469" t="s">
        <v>298</v>
      </c>
      <c r="S3469" s="68"/>
      <c r="T3469" s="68"/>
      <c r="U3469" s="396"/>
      <c r="V3469" s="68"/>
      <c r="W3469" s="68"/>
    </row>
    <row r="3470" spans="1:23" ht="15">
      <c r="A3470" s="28" t="s">
        <v>852</v>
      </c>
      <c r="B3470" s="68" t="s">
        <v>820</v>
      </c>
      <c r="E3470" s="9" t="s">
        <v>284</v>
      </c>
      <c r="F3470" s="9" t="s">
        <v>284</v>
      </c>
      <c r="G3470" s="9" t="s">
        <v>284</v>
      </c>
      <c r="H3470" s="9">
        <v>112.799999999992</v>
      </c>
      <c r="I3470" s="9">
        <v>123.00000000000182</v>
      </c>
      <c r="J3470" s="9">
        <v>150.00000000000728</v>
      </c>
      <c r="K3470" s="9">
        <v>222.00000000000728</v>
      </c>
      <c r="M3470" s="72">
        <f t="shared" si="92"/>
        <v>607.80000000000837</v>
      </c>
      <c r="S3470" s="294"/>
      <c r="T3470" s="68"/>
      <c r="U3470" s="396"/>
      <c r="V3470" s="68"/>
      <c r="W3470" s="68"/>
    </row>
    <row r="3471" spans="1:23" ht="15">
      <c r="A3471" s="28" t="s">
        <v>856</v>
      </c>
      <c r="B3471" s="240" t="s">
        <v>1828</v>
      </c>
      <c r="C3471" s="3"/>
      <c r="D3471" s="3"/>
      <c r="E3471" s="9" t="s">
        <v>284</v>
      </c>
      <c r="F3471" s="9" t="s">
        <v>284</v>
      </c>
      <c r="G3471" s="9" t="s">
        <v>284</v>
      </c>
      <c r="H3471" s="9" t="s">
        <v>284</v>
      </c>
      <c r="I3471" s="9">
        <v>142.09999999999945</v>
      </c>
      <c r="J3471" s="9">
        <v>204.99999999999272</v>
      </c>
      <c r="K3471" s="227">
        <v>257.50000000000364</v>
      </c>
      <c r="M3471" s="72">
        <f t="shared" si="92"/>
        <v>604.59999999999582</v>
      </c>
      <c r="O3471" t="s">
        <v>293</v>
      </c>
      <c r="S3471" s="68"/>
      <c r="T3471" s="68"/>
      <c r="U3471" s="397"/>
      <c r="V3471" s="68"/>
      <c r="W3471" s="68"/>
    </row>
    <row r="3472" spans="1:23" ht="15">
      <c r="A3472" s="28" t="s">
        <v>857</v>
      </c>
      <c r="B3472" s="240" t="s">
        <v>1833</v>
      </c>
      <c r="C3472" s="3"/>
      <c r="D3472" s="3"/>
      <c r="E3472" s="9" t="s">
        <v>284</v>
      </c>
      <c r="F3472" s="9" t="s">
        <v>284</v>
      </c>
      <c r="G3472" s="9" t="s">
        <v>284</v>
      </c>
      <c r="H3472" s="9" t="s">
        <v>284</v>
      </c>
      <c r="I3472" s="9">
        <v>54</v>
      </c>
      <c r="J3472" s="9">
        <v>196.799999999992</v>
      </c>
      <c r="K3472" s="223">
        <v>318.49999999999636</v>
      </c>
      <c r="M3472" s="72">
        <f t="shared" si="92"/>
        <v>569.29999999998836</v>
      </c>
      <c r="O3472" t="s">
        <v>288</v>
      </c>
      <c r="S3472" s="68"/>
      <c r="T3472" s="68"/>
      <c r="U3472" s="396"/>
      <c r="V3472" s="68"/>
      <c r="W3472" s="68"/>
    </row>
    <row r="3473" spans="1:23" ht="15">
      <c r="A3473" s="28" t="s">
        <v>858</v>
      </c>
      <c r="B3473" s="68" t="s">
        <v>178</v>
      </c>
      <c r="E3473" s="9">
        <v>109.9</v>
      </c>
      <c r="F3473" s="224">
        <v>455.9</v>
      </c>
      <c r="G3473" s="9" t="s">
        <v>284</v>
      </c>
      <c r="H3473" s="9" t="s">
        <v>284</v>
      </c>
      <c r="I3473" s="9" t="s">
        <v>284</v>
      </c>
      <c r="J3473" s="9" t="s">
        <v>284</v>
      </c>
      <c r="K3473" s="9" t="s">
        <v>284</v>
      </c>
      <c r="L3473" s="74"/>
      <c r="M3473" s="72">
        <f t="shared" si="92"/>
        <v>565.79999999999995</v>
      </c>
      <c r="O3473" t="s">
        <v>287</v>
      </c>
      <c r="R3473" t="s">
        <v>2019</v>
      </c>
      <c r="S3473" s="68"/>
      <c r="T3473" s="68"/>
      <c r="U3473" s="396"/>
      <c r="V3473" s="68"/>
      <c r="W3473" s="68"/>
    </row>
    <row r="3474" spans="1:23" ht="15">
      <c r="A3474" s="28" t="s">
        <v>864</v>
      </c>
      <c r="B3474" s="68" t="s">
        <v>819</v>
      </c>
      <c r="E3474" s="9" t="s">
        <v>284</v>
      </c>
      <c r="F3474" s="9" t="s">
        <v>284</v>
      </c>
      <c r="G3474" s="9" t="s">
        <v>284</v>
      </c>
      <c r="H3474" s="9">
        <v>43.699999999993452</v>
      </c>
      <c r="I3474" s="9">
        <v>54.000000000000909</v>
      </c>
      <c r="J3474" s="9">
        <v>273.60000000000218</v>
      </c>
      <c r="K3474" s="9">
        <v>176.40000000000146</v>
      </c>
      <c r="M3474" s="72">
        <f t="shared" si="92"/>
        <v>547.699999999998</v>
      </c>
      <c r="S3474" s="28"/>
      <c r="T3474" s="68"/>
      <c r="U3474" s="396"/>
      <c r="V3474" s="68"/>
      <c r="W3474" s="68"/>
    </row>
    <row r="3475" spans="1:23" ht="15">
      <c r="A3475" s="28" t="s">
        <v>865</v>
      </c>
      <c r="B3475" s="240" t="s">
        <v>1836</v>
      </c>
      <c r="C3475" s="3"/>
      <c r="D3475" s="3"/>
      <c r="E3475" s="9" t="s">
        <v>284</v>
      </c>
      <c r="F3475" s="9" t="s">
        <v>284</v>
      </c>
      <c r="G3475" s="9" t="s">
        <v>284</v>
      </c>
      <c r="H3475" s="9" t="s">
        <v>284</v>
      </c>
      <c r="I3475" s="69" t="s">
        <v>285</v>
      </c>
      <c r="J3475" s="227">
        <v>348.59999999999127</v>
      </c>
      <c r="K3475" s="9">
        <v>197.70000000000073</v>
      </c>
      <c r="M3475" s="72">
        <f t="shared" si="92"/>
        <v>546.299999999992</v>
      </c>
      <c r="O3475" t="s">
        <v>299</v>
      </c>
      <c r="S3475" s="68"/>
      <c r="T3475" s="68"/>
      <c r="U3475" s="396"/>
      <c r="V3475" s="68"/>
      <c r="W3475" s="68"/>
    </row>
    <row r="3476" spans="1:23" ht="15">
      <c r="A3476" s="28" t="s">
        <v>866</v>
      </c>
      <c r="B3476" s="294" t="s">
        <v>2222</v>
      </c>
      <c r="C3476" s="3"/>
      <c r="D3476" s="3"/>
      <c r="E3476" s="9" t="s">
        <v>284</v>
      </c>
      <c r="F3476" s="9" t="s">
        <v>284</v>
      </c>
      <c r="G3476" s="9" t="s">
        <v>284</v>
      </c>
      <c r="H3476" s="9" t="s">
        <v>284</v>
      </c>
      <c r="I3476" s="9" t="s">
        <v>284</v>
      </c>
      <c r="J3476" s="9">
        <v>292.50000000000364</v>
      </c>
      <c r="K3476" s="9">
        <v>252.69999999999345</v>
      </c>
      <c r="M3476" s="72">
        <f t="shared" si="92"/>
        <v>545.19999999999709</v>
      </c>
      <c r="S3476" s="235"/>
      <c r="T3476" s="68"/>
      <c r="U3476" s="396"/>
      <c r="V3476" s="68"/>
      <c r="W3476" s="68"/>
    </row>
    <row r="3477" spans="1:23" ht="15">
      <c r="A3477" s="28" t="s">
        <v>868</v>
      </c>
      <c r="B3477" s="68" t="s">
        <v>834</v>
      </c>
      <c r="E3477" s="9" t="s">
        <v>284</v>
      </c>
      <c r="F3477" s="9" t="s">
        <v>284</v>
      </c>
      <c r="G3477" s="9" t="s">
        <v>284</v>
      </c>
      <c r="H3477" s="9">
        <v>32.400000000001455</v>
      </c>
      <c r="I3477" s="9">
        <v>29.700000000000728</v>
      </c>
      <c r="J3477" s="9">
        <v>216.80000000000655</v>
      </c>
      <c r="K3477" s="227">
        <v>264.10000000000218</v>
      </c>
      <c r="M3477" s="72">
        <f t="shared" si="92"/>
        <v>543.00000000001091</v>
      </c>
      <c r="O3477" t="s">
        <v>303</v>
      </c>
      <c r="S3477" s="68"/>
      <c r="T3477" s="68"/>
      <c r="U3477" s="396"/>
      <c r="V3477" s="68"/>
      <c r="W3477" s="68"/>
    </row>
    <row r="3478" spans="1:23" ht="15">
      <c r="A3478" s="28" t="s">
        <v>869</v>
      </c>
      <c r="B3478" s="294" t="s">
        <v>2236</v>
      </c>
      <c r="C3478" s="3"/>
      <c r="D3478" s="3"/>
      <c r="E3478" s="9" t="s">
        <v>284</v>
      </c>
      <c r="F3478" s="9" t="s">
        <v>284</v>
      </c>
      <c r="G3478" s="9" t="s">
        <v>284</v>
      </c>
      <c r="H3478" s="9" t="s">
        <v>284</v>
      </c>
      <c r="I3478" s="9" t="s">
        <v>284</v>
      </c>
      <c r="J3478" s="227">
        <v>366.49999999999272</v>
      </c>
      <c r="K3478" s="9">
        <v>167.99999999999636</v>
      </c>
      <c r="M3478" s="72">
        <f t="shared" si="92"/>
        <v>534.49999999998909</v>
      </c>
      <c r="O3478" t="s">
        <v>298</v>
      </c>
      <c r="S3478" s="294"/>
      <c r="T3478" s="68"/>
      <c r="U3478" s="397"/>
      <c r="V3478" s="68"/>
      <c r="W3478" s="68"/>
    </row>
    <row r="3479" spans="1:23" ht="15">
      <c r="A3479" s="28" t="s">
        <v>870</v>
      </c>
      <c r="B3479" s="240" t="s">
        <v>1842</v>
      </c>
      <c r="C3479" s="3"/>
      <c r="D3479" s="3"/>
      <c r="E3479" s="9" t="s">
        <v>284</v>
      </c>
      <c r="F3479" s="9" t="s">
        <v>284</v>
      </c>
      <c r="G3479" s="9" t="s">
        <v>284</v>
      </c>
      <c r="H3479" s="9" t="s">
        <v>284</v>
      </c>
      <c r="I3479" s="227">
        <v>226.49999999999818</v>
      </c>
      <c r="J3479" s="9">
        <v>144.79999999999563</v>
      </c>
      <c r="K3479" s="9">
        <v>156.00000000000364</v>
      </c>
      <c r="M3479" s="72">
        <f t="shared" si="92"/>
        <v>527.29999999999745</v>
      </c>
      <c r="O3479" t="s">
        <v>294</v>
      </c>
      <c r="S3479" s="68"/>
      <c r="T3479" s="68"/>
      <c r="U3479" s="396"/>
      <c r="V3479" s="68"/>
      <c r="W3479" s="68"/>
    </row>
    <row r="3480" spans="1:23" ht="15">
      <c r="A3480" s="28" t="s">
        <v>873</v>
      </c>
      <c r="B3480" s="240" t="s">
        <v>1840</v>
      </c>
      <c r="C3480" s="3"/>
      <c r="D3480" s="3"/>
      <c r="E3480" s="9" t="s">
        <v>284</v>
      </c>
      <c r="F3480" s="9" t="s">
        <v>284</v>
      </c>
      <c r="G3480" s="9" t="s">
        <v>284</v>
      </c>
      <c r="H3480" s="9" t="s">
        <v>284</v>
      </c>
      <c r="I3480" s="9">
        <v>145.49999999999909</v>
      </c>
      <c r="J3480" s="9">
        <v>180.00000000000364</v>
      </c>
      <c r="K3480" s="9">
        <v>195.49999999998909</v>
      </c>
      <c r="M3480" s="72">
        <f t="shared" si="92"/>
        <v>520.99999999999181</v>
      </c>
      <c r="S3480" s="68"/>
      <c r="T3480" s="68"/>
      <c r="U3480" s="397"/>
      <c r="V3480" s="68"/>
      <c r="W3480" s="68"/>
    </row>
    <row r="3481" spans="1:23" ht="15">
      <c r="A3481" s="28" t="s">
        <v>999</v>
      </c>
      <c r="B3481" s="68" t="s">
        <v>835</v>
      </c>
      <c r="E3481" s="9" t="s">
        <v>284</v>
      </c>
      <c r="F3481" s="9" t="s">
        <v>284</v>
      </c>
      <c r="G3481" s="9" t="s">
        <v>284</v>
      </c>
      <c r="H3481" s="9">
        <v>54.900000000005093</v>
      </c>
      <c r="I3481" s="9">
        <v>79.100000000002183</v>
      </c>
      <c r="J3481" s="9">
        <v>211.50000000000728</v>
      </c>
      <c r="K3481" s="9">
        <v>168.00000000000364</v>
      </c>
      <c r="M3481" s="72">
        <f t="shared" si="92"/>
        <v>513.50000000001819</v>
      </c>
      <c r="S3481" s="294"/>
      <c r="T3481" s="68"/>
      <c r="U3481" s="397"/>
      <c r="V3481" s="68"/>
      <c r="W3481" s="68"/>
    </row>
    <row r="3482" spans="1:23" ht="15">
      <c r="A3482" s="28" t="s">
        <v>1000</v>
      </c>
      <c r="B3482" s="294" t="s">
        <v>2221</v>
      </c>
      <c r="C3482" s="3"/>
      <c r="D3482" s="3"/>
      <c r="E3482" s="9" t="s">
        <v>284</v>
      </c>
      <c r="F3482" s="9" t="s">
        <v>284</v>
      </c>
      <c r="G3482" s="9" t="s">
        <v>284</v>
      </c>
      <c r="H3482" s="9" t="s">
        <v>284</v>
      </c>
      <c r="I3482" s="9" t="s">
        <v>284</v>
      </c>
      <c r="J3482" s="9">
        <v>254.99999999999636</v>
      </c>
      <c r="K3482" s="9">
        <v>250.40000000000146</v>
      </c>
      <c r="M3482" s="72">
        <f t="shared" si="92"/>
        <v>505.39999999999782</v>
      </c>
      <c r="S3482" s="294"/>
      <c r="T3482" s="68"/>
      <c r="U3482" s="396"/>
      <c r="V3482" s="68"/>
      <c r="W3482" s="68"/>
    </row>
    <row r="3483" spans="1:23" ht="15">
      <c r="A3483" s="28" t="s">
        <v>1001</v>
      </c>
      <c r="B3483" s="240" t="s">
        <v>1823</v>
      </c>
      <c r="C3483" s="3"/>
      <c r="D3483" s="3"/>
      <c r="E3483" s="9" t="s">
        <v>284</v>
      </c>
      <c r="F3483" s="9" t="s">
        <v>284</v>
      </c>
      <c r="G3483" s="9" t="s">
        <v>284</v>
      </c>
      <c r="H3483" s="9" t="s">
        <v>284</v>
      </c>
      <c r="I3483" s="223">
        <v>287.5</v>
      </c>
      <c r="J3483" s="9">
        <v>188.5</v>
      </c>
      <c r="K3483" s="9">
        <v>16.299999999999272</v>
      </c>
      <c r="M3483" s="72">
        <f t="shared" si="92"/>
        <v>492.29999999999927</v>
      </c>
      <c r="O3483" t="s">
        <v>288</v>
      </c>
      <c r="S3483" s="68"/>
      <c r="T3483" s="68"/>
      <c r="U3483" s="397"/>
      <c r="V3483" s="68"/>
      <c r="W3483" s="68"/>
    </row>
    <row r="3484" spans="1:23" ht="15">
      <c r="A3484" s="28" t="s">
        <v>1002</v>
      </c>
      <c r="B3484" s="294" t="s">
        <v>2226</v>
      </c>
      <c r="C3484" s="3"/>
      <c r="D3484" s="3"/>
      <c r="E3484" s="9" t="s">
        <v>284</v>
      </c>
      <c r="F3484" s="9" t="s">
        <v>284</v>
      </c>
      <c r="G3484" s="9" t="s">
        <v>284</v>
      </c>
      <c r="H3484" s="9" t="s">
        <v>284</v>
      </c>
      <c r="I3484" s="9" t="s">
        <v>284</v>
      </c>
      <c r="J3484" s="9">
        <v>263.29999999999563</v>
      </c>
      <c r="K3484" s="9">
        <v>221.59999999999491</v>
      </c>
      <c r="M3484" s="72">
        <f t="shared" si="92"/>
        <v>484.89999999999054</v>
      </c>
      <c r="S3484" s="294"/>
      <c r="T3484" s="68"/>
      <c r="U3484" s="397"/>
      <c r="V3484" s="68"/>
      <c r="W3484" s="68"/>
    </row>
    <row r="3485" spans="1:23" ht="15">
      <c r="A3485" s="28" t="s">
        <v>1003</v>
      </c>
      <c r="B3485" s="240" t="s">
        <v>1837</v>
      </c>
      <c r="C3485" s="3"/>
      <c r="D3485" s="3"/>
      <c r="E3485" s="9" t="s">
        <v>284</v>
      </c>
      <c r="F3485" s="9" t="s">
        <v>284</v>
      </c>
      <c r="G3485" s="9" t="s">
        <v>284</v>
      </c>
      <c r="H3485" s="9" t="s">
        <v>284</v>
      </c>
      <c r="I3485" s="9">
        <v>93.999999999999091</v>
      </c>
      <c r="J3485" s="9">
        <v>223.79999999999927</v>
      </c>
      <c r="K3485" s="9">
        <v>165.09999999999491</v>
      </c>
      <c r="M3485" s="72">
        <f t="shared" ref="M3485:M3521" si="93">SUM(E3485:K3485)</f>
        <v>482.89999999999327</v>
      </c>
      <c r="S3485" s="294"/>
      <c r="T3485" s="68"/>
      <c r="U3485" s="396"/>
      <c r="V3485" s="68"/>
      <c r="W3485" s="68"/>
    </row>
    <row r="3486" spans="1:23" ht="15">
      <c r="A3486" s="28" t="s">
        <v>1004</v>
      </c>
      <c r="B3486" s="294" t="s">
        <v>2224</v>
      </c>
      <c r="C3486" s="3"/>
      <c r="D3486" s="3"/>
      <c r="E3486" s="9" t="s">
        <v>284</v>
      </c>
      <c r="F3486" s="9" t="s">
        <v>284</v>
      </c>
      <c r="G3486" s="9" t="s">
        <v>284</v>
      </c>
      <c r="H3486" s="9" t="s">
        <v>284</v>
      </c>
      <c r="I3486" s="9" t="s">
        <v>284</v>
      </c>
      <c r="J3486" s="9">
        <v>274.70000000001164</v>
      </c>
      <c r="K3486" s="9">
        <v>144.00000000000364</v>
      </c>
      <c r="M3486" s="72">
        <f t="shared" si="93"/>
        <v>418.70000000001528</v>
      </c>
      <c r="S3486" s="294"/>
      <c r="T3486" s="68"/>
      <c r="U3486" s="396"/>
      <c r="V3486" s="68"/>
      <c r="W3486" s="68"/>
    </row>
    <row r="3487" spans="1:23" ht="15">
      <c r="A3487" s="28" t="s">
        <v>1005</v>
      </c>
      <c r="B3487" s="240" t="s">
        <v>1841</v>
      </c>
      <c r="C3487" s="3"/>
      <c r="D3487" s="3"/>
      <c r="E3487" s="9" t="s">
        <v>284</v>
      </c>
      <c r="F3487" s="9" t="s">
        <v>284</v>
      </c>
      <c r="G3487" s="9" t="s">
        <v>284</v>
      </c>
      <c r="H3487" s="9" t="s">
        <v>284</v>
      </c>
      <c r="I3487" s="9">
        <v>38.999999999998181</v>
      </c>
      <c r="J3487" s="9">
        <v>173.10000000000218</v>
      </c>
      <c r="K3487" s="9">
        <v>202.49999999998909</v>
      </c>
      <c r="M3487" s="72">
        <f t="shared" si="93"/>
        <v>414.59999999998945</v>
      </c>
      <c r="S3487" s="68"/>
      <c r="T3487" s="68"/>
      <c r="U3487" s="396"/>
      <c r="V3487" s="68"/>
      <c r="W3487" s="68"/>
    </row>
    <row r="3488" spans="1:23" ht="15">
      <c r="A3488" s="28" t="s">
        <v>1006</v>
      </c>
      <c r="B3488" s="240" t="s">
        <v>1826</v>
      </c>
      <c r="C3488" s="3"/>
      <c r="D3488" s="3"/>
      <c r="E3488" s="9" t="s">
        <v>284</v>
      </c>
      <c r="F3488" s="9" t="s">
        <v>284</v>
      </c>
      <c r="G3488" s="9" t="s">
        <v>284</v>
      </c>
      <c r="H3488" s="9" t="s">
        <v>284</v>
      </c>
      <c r="I3488" s="9">
        <v>132</v>
      </c>
      <c r="J3488" s="9">
        <v>268.20000000000073</v>
      </c>
      <c r="K3488" s="9" t="s">
        <v>284</v>
      </c>
      <c r="M3488" s="72">
        <f t="shared" si="93"/>
        <v>400.20000000000073</v>
      </c>
      <c r="S3488" s="68"/>
      <c r="T3488" s="68"/>
      <c r="U3488" s="396"/>
      <c r="V3488" s="68"/>
      <c r="W3488" s="68"/>
    </row>
    <row r="3489" spans="1:23" ht="15">
      <c r="A3489" s="28" t="s">
        <v>1007</v>
      </c>
      <c r="B3489" s="240" t="s">
        <v>1835</v>
      </c>
      <c r="C3489" s="3"/>
      <c r="D3489" s="3"/>
      <c r="E3489" s="9" t="s">
        <v>284</v>
      </c>
      <c r="F3489" s="9" t="s">
        <v>284</v>
      </c>
      <c r="G3489" s="9" t="s">
        <v>284</v>
      </c>
      <c r="H3489" s="9" t="s">
        <v>284</v>
      </c>
      <c r="I3489" s="9">
        <v>1.2999999999983629</v>
      </c>
      <c r="J3489" s="9">
        <v>140</v>
      </c>
      <c r="K3489" s="9">
        <v>245.00000000000364</v>
      </c>
      <c r="M3489" s="72">
        <f t="shared" si="93"/>
        <v>386.300000000002</v>
      </c>
      <c r="S3489" s="68"/>
      <c r="T3489" s="68"/>
      <c r="U3489" s="397"/>
      <c r="V3489" s="68"/>
      <c r="W3489" s="68"/>
    </row>
    <row r="3490" spans="1:23" ht="15">
      <c r="A3490" s="28" t="s">
        <v>1008</v>
      </c>
      <c r="B3490" s="294" t="s">
        <v>2223</v>
      </c>
      <c r="C3490" s="3"/>
      <c r="D3490" s="3"/>
      <c r="E3490" s="9" t="s">
        <v>284</v>
      </c>
      <c r="F3490" s="9" t="s">
        <v>284</v>
      </c>
      <c r="G3490" s="9" t="s">
        <v>284</v>
      </c>
      <c r="H3490" s="9" t="s">
        <v>284</v>
      </c>
      <c r="I3490" s="9" t="s">
        <v>284</v>
      </c>
      <c r="J3490" s="9">
        <v>184.10000000000946</v>
      </c>
      <c r="K3490" s="9">
        <v>167.700000000008</v>
      </c>
      <c r="M3490" s="72">
        <f t="shared" si="93"/>
        <v>351.80000000001746</v>
      </c>
      <c r="S3490" s="294"/>
      <c r="T3490" s="68"/>
      <c r="U3490" s="396"/>
      <c r="V3490" s="68"/>
      <c r="W3490" s="68"/>
    </row>
    <row r="3491" spans="1:23" ht="15">
      <c r="A3491" s="28" t="s">
        <v>1009</v>
      </c>
      <c r="B3491" s="68" t="s">
        <v>179</v>
      </c>
      <c r="E3491" s="222">
        <v>328.05</v>
      </c>
      <c r="F3491" s="9" t="s">
        <v>284</v>
      </c>
      <c r="G3491" s="9" t="s">
        <v>284</v>
      </c>
      <c r="H3491" s="9" t="s">
        <v>284</v>
      </c>
      <c r="I3491" s="9" t="s">
        <v>284</v>
      </c>
      <c r="J3491" s="9" t="s">
        <v>284</v>
      </c>
      <c r="K3491" s="9" t="s">
        <v>284</v>
      </c>
      <c r="L3491" s="74"/>
      <c r="M3491" s="72">
        <f t="shared" si="93"/>
        <v>328.05</v>
      </c>
      <c r="O3491" t="s">
        <v>306</v>
      </c>
      <c r="S3491" s="294"/>
      <c r="T3491" s="68"/>
      <c r="U3491" s="396"/>
      <c r="V3491" s="68"/>
      <c r="W3491" s="68"/>
    </row>
    <row r="3492" spans="1:23" ht="15">
      <c r="A3492" s="28" t="s">
        <v>1010</v>
      </c>
      <c r="B3492" s="68" t="s">
        <v>815</v>
      </c>
      <c r="E3492" s="9" t="s">
        <v>284</v>
      </c>
      <c r="F3492" s="9" t="s">
        <v>284</v>
      </c>
      <c r="G3492" s="9" t="s">
        <v>284</v>
      </c>
      <c r="H3492" s="9">
        <v>240.80000000000655</v>
      </c>
      <c r="I3492" s="9">
        <v>67.499999999997272</v>
      </c>
      <c r="J3492" s="9" t="s">
        <v>284</v>
      </c>
      <c r="K3492" s="9" t="s">
        <v>284</v>
      </c>
      <c r="L3492" s="74"/>
      <c r="M3492" s="72">
        <f t="shared" si="93"/>
        <v>308.30000000000382</v>
      </c>
      <c r="S3492" s="28"/>
      <c r="T3492" s="68"/>
      <c r="U3492" s="396"/>
      <c r="V3492" s="68"/>
      <c r="W3492" s="68"/>
    </row>
    <row r="3493" spans="1:23" ht="15">
      <c r="A3493" s="28" t="s">
        <v>1011</v>
      </c>
      <c r="B3493" s="294" t="s">
        <v>2217</v>
      </c>
      <c r="C3493" s="3"/>
      <c r="D3493" s="3"/>
      <c r="E3493" s="9" t="s">
        <v>284</v>
      </c>
      <c r="F3493" s="9" t="s">
        <v>284</v>
      </c>
      <c r="G3493" s="9" t="s">
        <v>284</v>
      </c>
      <c r="H3493" s="9" t="s">
        <v>284</v>
      </c>
      <c r="I3493" s="9" t="s">
        <v>284</v>
      </c>
      <c r="J3493" s="9">
        <v>149.99999999999272</v>
      </c>
      <c r="K3493" s="9">
        <v>156.00000000000364</v>
      </c>
      <c r="M3493" s="72">
        <f t="shared" si="93"/>
        <v>305.99999999999636</v>
      </c>
      <c r="S3493" s="235"/>
      <c r="T3493" s="68"/>
      <c r="U3493" s="396"/>
      <c r="V3493" s="68"/>
      <c r="W3493" s="68"/>
    </row>
    <row r="3494" spans="1:23" ht="15">
      <c r="A3494" s="28" t="s">
        <v>1012</v>
      </c>
      <c r="B3494" s="294" t="s">
        <v>2225</v>
      </c>
      <c r="C3494" s="3"/>
      <c r="D3494" s="3"/>
      <c r="E3494" s="9" t="s">
        <v>284</v>
      </c>
      <c r="F3494" s="9" t="s">
        <v>284</v>
      </c>
      <c r="G3494" s="9" t="s">
        <v>284</v>
      </c>
      <c r="H3494" s="9" t="s">
        <v>284</v>
      </c>
      <c r="I3494" s="9" t="s">
        <v>284</v>
      </c>
      <c r="J3494" s="9">
        <v>129.99999999999272</v>
      </c>
      <c r="K3494" s="9">
        <v>141.89999999999964</v>
      </c>
      <c r="M3494" s="72">
        <f t="shared" si="93"/>
        <v>271.89999999999236</v>
      </c>
      <c r="S3494" s="294"/>
      <c r="T3494" s="68"/>
      <c r="U3494" s="396"/>
      <c r="V3494" s="68"/>
      <c r="W3494" s="68"/>
    </row>
    <row r="3495" spans="1:23" ht="15">
      <c r="A3495" s="28" t="s">
        <v>1013</v>
      </c>
      <c r="B3495" s="294" t="s">
        <v>2255</v>
      </c>
      <c r="C3495" s="3"/>
      <c r="D3495" s="3"/>
      <c r="E3495" s="9" t="s">
        <v>284</v>
      </c>
      <c r="F3495" s="9" t="s">
        <v>284</v>
      </c>
      <c r="G3495" s="9" t="s">
        <v>284</v>
      </c>
      <c r="H3495" s="9" t="s">
        <v>284</v>
      </c>
      <c r="I3495" s="9" t="s">
        <v>284</v>
      </c>
      <c r="J3495" s="9" t="s">
        <v>284</v>
      </c>
      <c r="K3495" s="227">
        <v>262.60000000000582</v>
      </c>
      <c r="L3495" s="74"/>
      <c r="M3495" s="72">
        <f t="shared" si="93"/>
        <v>262.60000000000582</v>
      </c>
      <c r="O3495" t="s">
        <v>298</v>
      </c>
      <c r="S3495" s="294"/>
      <c r="T3495" s="68"/>
      <c r="U3495" s="396"/>
      <c r="V3495" s="68"/>
      <c r="W3495" s="68"/>
    </row>
    <row r="3496" spans="1:23" ht="15">
      <c r="A3496" s="28" t="s">
        <v>1014</v>
      </c>
      <c r="B3496" s="294" t="s">
        <v>2252</v>
      </c>
      <c r="C3496" s="3"/>
      <c r="D3496" s="3"/>
      <c r="E3496" s="9" t="s">
        <v>284</v>
      </c>
      <c r="F3496" s="9" t="s">
        <v>284</v>
      </c>
      <c r="G3496" s="9" t="s">
        <v>284</v>
      </c>
      <c r="H3496" s="9" t="s">
        <v>284</v>
      </c>
      <c r="I3496" s="9" t="s">
        <v>284</v>
      </c>
      <c r="J3496" s="9" t="s">
        <v>284</v>
      </c>
      <c r="K3496" s="227">
        <v>256.80000000000291</v>
      </c>
      <c r="L3496" s="74"/>
      <c r="M3496" s="72">
        <f t="shared" si="93"/>
        <v>256.80000000000291</v>
      </c>
      <c r="O3496" t="s">
        <v>294</v>
      </c>
      <c r="S3496" s="28"/>
      <c r="T3496" s="68"/>
      <c r="U3496" s="396"/>
      <c r="V3496" s="68"/>
      <c r="W3496" s="68"/>
    </row>
    <row r="3497" spans="1:23" ht="15">
      <c r="A3497" s="28" t="s">
        <v>1015</v>
      </c>
      <c r="B3497" s="294" t="s">
        <v>2257</v>
      </c>
      <c r="C3497" s="3"/>
      <c r="D3497" s="3"/>
      <c r="E3497" s="9" t="s">
        <v>284</v>
      </c>
      <c r="F3497" s="9" t="s">
        <v>284</v>
      </c>
      <c r="G3497" s="9" t="s">
        <v>284</v>
      </c>
      <c r="H3497" s="9" t="s">
        <v>284</v>
      </c>
      <c r="I3497" s="9" t="s">
        <v>284</v>
      </c>
      <c r="J3497" s="9" t="s">
        <v>284</v>
      </c>
      <c r="K3497" s="9">
        <v>254.09999999999491</v>
      </c>
      <c r="L3497" s="74"/>
      <c r="M3497" s="72">
        <f t="shared" si="93"/>
        <v>254.09999999999491</v>
      </c>
      <c r="S3497" s="235"/>
      <c r="T3497" s="68"/>
      <c r="U3497" s="396"/>
      <c r="V3497" s="68"/>
      <c r="W3497" s="68"/>
    </row>
    <row r="3498" spans="1:23" ht="15">
      <c r="A3498" s="28" t="s">
        <v>1016</v>
      </c>
      <c r="B3498" s="68" t="s">
        <v>855</v>
      </c>
      <c r="E3498" s="9" t="s">
        <v>284</v>
      </c>
      <c r="F3498" s="9" t="s">
        <v>284</v>
      </c>
      <c r="G3498" s="9" t="s">
        <v>284</v>
      </c>
      <c r="H3498" s="9">
        <v>239.89999999999964</v>
      </c>
      <c r="I3498" s="9" t="s">
        <v>284</v>
      </c>
      <c r="J3498" s="9" t="s">
        <v>284</v>
      </c>
      <c r="K3498" s="9" t="s">
        <v>284</v>
      </c>
      <c r="L3498" s="74"/>
      <c r="M3498" s="72">
        <f t="shared" si="93"/>
        <v>239.89999999999964</v>
      </c>
      <c r="S3498" s="68"/>
      <c r="T3498" s="68"/>
      <c r="U3498" s="396"/>
      <c r="V3498" s="68"/>
      <c r="W3498" s="68"/>
    </row>
    <row r="3499" spans="1:23" ht="15">
      <c r="A3499" s="28" t="s">
        <v>1017</v>
      </c>
      <c r="B3499" s="294" t="s">
        <v>2543</v>
      </c>
      <c r="C3499" s="3"/>
      <c r="D3499" s="3"/>
      <c r="E3499" s="9" t="s">
        <v>284</v>
      </c>
      <c r="F3499" s="9" t="s">
        <v>284</v>
      </c>
      <c r="G3499" s="9" t="s">
        <v>284</v>
      </c>
      <c r="H3499" s="9" t="s">
        <v>284</v>
      </c>
      <c r="I3499" s="9" t="s">
        <v>284</v>
      </c>
      <c r="J3499" s="9" t="s">
        <v>284</v>
      </c>
      <c r="K3499" s="9">
        <v>228.50000000000728</v>
      </c>
      <c r="L3499" s="74"/>
      <c r="M3499" s="72">
        <f t="shared" si="93"/>
        <v>228.50000000000728</v>
      </c>
      <c r="S3499" s="68"/>
      <c r="T3499" s="68"/>
      <c r="U3499" s="396"/>
      <c r="V3499" s="68"/>
      <c r="W3499" s="68"/>
    </row>
    <row r="3500" spans="1:23" ht="15">
      <c r="A3500" s="28" t="s">
        <v>1018</v>
      </c>
      <c r="B3500" s="294" t="s">
        <v>2218</v>
      </c>
      <c r="C3500" s="3"/>
      <c r="D3500" s="3"/>
      <c r="E3500" s="9" t="s">
        <v>284</v>
      </c>
      <c r="F3500" s="9" t="s">
        <v>284</v>
      </c>
      <c r="G3500" s="9" t="s">
        <v>284</v>
      </c>
      <c r="H3500" s="9" t="s">
        <v>284</v>
      </c>
      <c r="I3500" s="9" t="s">
        <v>284</v>
      </c>
      <c r="J3500" s="9">
        <v>169.5</v>
      </c>
      <c r="K3500" s="9">
        <v>58.199999999998909</v>
      </c>
      <c r="M3500" s="72">
        <f t="shared" si="93"/>
        <v>227.69999999999891</v>
      </c>
      <c r="S3500" s="294"/>
      <c r="T3500" s="68"/>
      <c r="U3500" s="396"/>
      <c r="V3500" s="68"/>
      <c r="W3500" s="68"/>
    </row>
    <row r="3501" spans="1:23" ht="15">
      <c r="A3501" s="28" t="s">
        <v>1019</v>
      </c>
      <c r="B3501" s="68" t="s">
        <v>158</v>
      </c>
      <c r="E3501" s="9" t="s">
        <v>284</v>
      </c>
      <c r="F3501" s="9" t="s">
        <v>284</v>
      </c>
      <c r="G3501" s="9">
        <v>50.9</v>
      </c>
      <c r="H3501" s="9">
        <v>103.79999999999927</v>
      </c>
      <c r="I3501" s="9">
        <v>64.999999999998181</v>
      </c>
      <c r="J3501" s="9" t="s">
        <v>284</v>
      </c>
      <c r="K3501" s="9" t="s">
        <v>284</v>
      </c>
      <c r="L3501" s="74"/>
      <c r="M3501" s="72">
        <f t="shared" si="93"/>
        <v>219.69999999999746</v>
      </c>
      <c r="S3501" s="235"/>
      <c r="T3501" s="68"/>
      <c r="U3501" s="68"/>
      <c r="V3501" s="54"/>
      <c r="W3501" s="9"/>
    </row>
    <row r="3502" spans="1:23" ht="15">
      <c r="A3502" s="28" t="s">
        <v>1020</v>
      </c>
      <c r="B3502" s="68" t="s">
        <v>840</v>
      </c>
      <c r="E3502" s="9" t="s">
        <v>284</v>
      </c>
      <c r="F3502" s="9" t="s">
        <v>284</v>
      </c>
      <c r="G3502" s="9" t="s">
        <v>284</v>
      </c>
      <c r="H3502" s="9">
        <v>209.60000000000582</v>
      </c>
      <c r="I3502" s="69" t="s">
        <v>285</v>
      </c>
      <c r="J3502" s="9" t="s">
        <v>284</v>
      </c>
      <c r="K3502" s="9" t="s">
        <v>284</v>
      </c>
      <c r="L3502" s="74"/>
      <c r="M3502" s="72">
        <f t="shared" si="93"/>
        <v>209.60000000000582</v>
      </c>
      <c r="S3502" s="235"/>
      <c r="T3502" s="68"/>
      <c r="U3502" s="68"/>
      <c r="V3502" s="54"/>
      <c r="W3502" s="9"/>
    </row>
    <row r="3503" spans="1:23" ht="15">
      <c r="A3503" s="28" t="s">
        <v>1021</v>
      </c>
      <c r="B3503" s="294" t="s">
        <v>2219</v>
      </c>
      <c r="C3503" s="3"/>
      <c r="D3503" s="3"/>
      <c r="E3503" s="9" t="s">
        <v>284</v>
      </c>
      <c r="F3503" s="9" t="s">
        <v>284</v>
      </c>
      <c r="G3503" s="9" t="s">
        <v>284</v>
      </c>
      <c r="H3503" s="9" t="s">
        <v>284</v>
      </c>
      <c r="I3503" s="9" t="s">
        <v>284</v>
      </c>
      <c r="J3503" s="9">
        <v>196.00000000000364</v>
      </c>
      <c r="K3503" s="9" t="s">
        <v>284</v>
      </c>
      <c r="M3503" s="72">
        <f t="shared" si="93"/>
        <v>196.00000000000364</v>
      </c>
      <c r="S3503" s="235"/>
      <c r="T3503" s="68"/>
      <c r="U3503" s="68"/>
      <c r="V3503" s="54"/>
      <c r="W3503" s="9"/>
    </row>
    <row r="3504" spans="1:23" ht="15">
      <c r="A3504" s="28" t="s">
        <v>1022</v>
      </c>
      <c r="B3504" s="68" t="s">
        <v>845</v>
      </c>
      <c r="E3504" s="9" t="s">
        <v>284</v>
      </c>
      <c r="F3504" s="9" t="s">
        <v>284</v>
      </c>
      <c r="G3504" s="9" t="s">
        <v>284</v>
      </c>
      <c r="H3504" s="9">
        <v>188.44999999999709</v>
      </c>
      <c r="I3504" s="9" t="s">
        <v>284</v>
      </c>
      <c r="J3504" s="9" t="s">
        <v>284</v>
      </c>
      <c r="K3504" s="9" t="s">
        <v>284</v>
      </c>
      <c r="L3504" s="74"/>
      <c r="M3504" s="72">
        <f t="shared" si="93"/>
        <v>188.44999999999709</v>
      </c>
      <c r="S3504" s="235"/>
      <c r="T3504" s="68"/>
      <c r="U3504" s="68"/>
      <c r="V3504" s="54"/>
      <c r="W3504" s="9"/>
    </row>
    <row r="3505" spans="1:23" ht="15">
      <c r="A3505" s="28" t="s">
        <v>1023</v>
      </c>
      <c r="B3505" s="294" t="s">
        <v>2260</v>
      </c>
      <c r="C3505" s="3"/>
      <c r="D3505" s="3"/>
      <c r="E3505" s="9" t="s">
        <v>284</v>
      </c>
      <c r="F3505" s="9" t="s">
        <v>284</v>
      </c>
      <c r="G3505" s="9" t="s">
        <v>284</v>
      </c>
      <c r="H3505" s="9" t="s">
        <v>284</v>
      </c>
      <c r="I3505" s="9" t="s">
        <v>284</v>
      </c>
      <c r="J3505" s="9" t="s">
        <v>284</v>
      </c>
      <c r="K3505" s="9">
        <v>186.19999999999891</v>
      </c>
      <c r="L3505" s="74"/>
      <c r="M3505" s="72">
        <f t="shared" si="93"/>
        <v>186.19999999999891</v>
      </c>
      <c r="S3505" s="235"/>
      <c r="T3505" s="68"/>
      <c r="U3505" s="68"/>
      <c r="V3505" s="54"/>
      <c r="W3505" s="9"/>
    </row>
    <row r="3506" spans="1:23" ht="15">
      <c r="A3506" s="28" t="s">
        <v>1024</v>
      </c>
      <c r="B3506" s="294" t="s">
        <v>2254</v>
      </c>
      <c r="C3506" s="3"/>
      <c r="D3506" s="3"/>
      <c r="E3506" s="9" t="s">
        <v>284</v>
      </c>
      <c r="F3506" s="9" t="s">
        <v>284</v>
      </c>
      <c r="G3506" s="9" t="s">
        <v>284</v>
      </c>
      <c r="H3506" s="9" t="s">
        <v>284</v>
      </c>
      <c r="I3506" s="9" t="s">
        <v>284</v>
      </c>
      <c r="J3506" s="9" t="s">
        <v>284</v>
      </c>
      <c r="K3506" s="9">
        <v>156</v>
      </c>
      <c r="L3506" s="74"/>
      <c r="M3506" s="72">
        <f t="shared" si="93"/>
        <v>156</v>
      </c>
      <c r="S3506" s="235"/>
      <c r="T3506" s="68"/>
      <c r="U3506" s="68"/>
      <c r="V3506" s="54"/>
      <c r="W3506" s="9"/>
    </row>
    <row r="3507" spans="1:23" ht="15">
      <c r="A3507" s="28" t="s">
        <v>1025</v>
      </c>
      <c r="B3507" s="294" t="s">
        <v>2258</v>
      </c>
      <c r="C3507" s="3"/>
      <c r="D3507" s="3"/>
      <c r="E3507" s="9" t="s">
        <v>284</v>
      </c>
      <c r="F3507" s="9" t="s">
        <v>284</v>
      </c>
      <c r="G3507" s="9" t="s">
        <v>284</v>
      </c>
      <c r="H3507" s="9" t="s">
        <v>284</v>
      </c>
      <c r="I3507" s="9" t="s">
        <v>284</v>
      </c>
      <c r="J3507" s="9" t="s">
        <v>284</v>
      </c>
      <c r="K3507" s="9">
        <v>155.99999999998909</v>
      </c>
      <c r="L3507" s="74"/>
      <c r="M3507" s="72">
        <f t="shared" si="93"/>
        <v>155.99999999998909</v>
      </c>
      <c r="S3507" s="235"/>
      <c r="T3507" s="68"/>
      <c r="U3507" s="68"/>
      <c r="V3507" s="54"/>
      <c r="W3507" s="9"/>
    </row>
    <row r="3508" spans="1:23" ht="15">
      <c r="A3508" s="28" t="s">
        <v>1026</v>
      </c>
      <c r="B3508" s="240" t="s">
        <v>1829</v>
      </c>
      <c r="C3508" s="3"/>
      <c r="D3508" s="3"/>
      <c r="E3508" s="9" t="s">
        <v>284</v>
      </c>
      <c r="F3508" s="9" t="s">
        <v>284</v>
      </c>
      <c r="G3508" s="9" t="s">
        <v>284</v>
      </c>
      <c r="H3508" s="9" t="s">
        <v>284</v>
      </c>
      <c r="I3508" s="9">
        <v>143</v>
      </c>
      <c r="J3508" s="9" t="s">
        <v>284</v>
      </c>
      <c r="K3508" s="9" t="s">
        <v>284</v>
      </c>
      <c r="L3508" s="74"/>
      <c r="M3508" s="72">
        <f t="shared" si="93"/>
        <v>143</v>
      </c>
      <c r="S3508" s="235"/>
      <c r="T3508" s="68"/>
      <c r="U3508" s="68"/>
      <c r="V3508" s="54"/>
      <c r="W3508" s="9"/>
    </row>
    <row r="3509" spans="1:23" ht="15">
      <c r="A3509" s="28" t="s">
        <v>1027</v>
      </c>
      <c r="B3509" s="68" t="s">
        <v>164</v>
      </c>
      <c r="E3509" s="9" t="s">
        <v>284</v>
      </c>
      <c r="F3509" s="9" t="s">
        <v>284</v>
      </c>
      <c r="G3509" s="9">
        <v>138</v>
      </c>
      <c r="H3509" s="9" t="s">
        <v>284</v>
      </c>
      <c r="I3509" s="9" t="s">
        <v>284</v>
      </c>
      <c r="J3509" s="9" t="s">
        <v>284</v>
      </c>
      <c r="K3509" s="9" t="s">
        <v>284</v>
      </c>
      <c r="L3509" s="74"/>
      <c r="M3509" s="72">
        <f t="shared" si="93"/>
        <v>138</v>
      </c>
      <c r="S3509" s="235"/>
      <c r="T3509" s="68"/>
      <c r="U3509" s="68"/>
      <c r="V3509" s="54"/>
      <c r="W3509" s="9"/>
    </row>
    <row r="3510" spans="1:23" ht="15">
      <c r="A3510" s="28" t="s">
        <v>1028</v>
      </c>
      <c r="B3510" s="294" t="s">
        <v>2281</v>
      </c>
      <c r="C3510" s="3"/>
      <c r="D3510" s="3"/>
      <c r="E3510" s="9" t="s">
        <v>284</v>
      </c>
      <c r="F3510" s="9" t="s">
        <v>284</v>
      </c>
      <c r="G3510" s="9" t="s">
        <v>284</v>
      </c>
      <c r="H3510" s="9" t="s">
        <v>284</v>
      </c>
      <c r="I3510" s="9" t="s">
        <v>284</v>
      </c>
      <c r="J3510" s="9" t="s">
        <v>284</v>
      </c>
      <c r="K3510" s="9">
        <v>115.79999999999927</v>
      </c>
      <c r="L3510" s="74"/>
      <c r="M3510" s="72">
        <f t="shared" si="93"/>
        <v>115.79999999999927</v>
      </c>
      <c r="S3510" s="235"/>
      <c r="T3510" s="68"/>
      <c r="U3510" s="68"/>
      <c r="V3510" s="54"/>
      <c r="W3510" s="9"/>
    </row>
    <row r="3511" spans="1:23" ht="15">
      <c r="A3511" s="28" t="s">
        <v>1029</v>
      </c>
      <c r="B3511" s="240" t="s">
        <v>1825</v>
      </c>
      <c r="C3511" s="3"/>
      <c r="D3511" s="3"/>
      <c r="E3511" s="9" t="s">
        <v>284</v>
      </c>
      <c r="F3511" s="9" t="s">
        <v>284</v>
      </c>
      <c r="G3511" s="9" t="s">
        <v>284</v>
      </c>
      <c r="H3511" s="9" t="s">
        <v>284</v>
      </c>
      <c r="I3511" s="9">
        <v>49.000000000000909</v>
      </c>
      <c r="J3511" s="9">
        <v>9.1000000000003638</v>
      </c>
      <c r="K3511" s="9">
        <v>19.500000000003638</v>
      </c>
      <c r="M3511" s="72">
        <f t="shared" si="93"/>
        <v>77.600000000004911</v>
      </c>
      <c r="S3511" s="235"/>
      <c r="T3511" s="68"/>
      <c r="U3511" s="68"/>
      <c r="V3511" s="54"/>
      <c r="W3511" s="9"/>
    </row>
    <row r="3512" spans="1:23" ht="15">
      <c r="A3512" s="28" t="s">
        <v>1030</v>
      </c>
      <c r="B3512" s="240" t="s">
        <v>1839</v>
      </c>
      <c r="C3512" s="3"/>
      <c r="D3512" s="3"/>
      <c r="E3512" s="9" t="s">
        <v>284</v>
      </c>
      <c r="F3512" s="9" t="s">
        <v>284</v>
      </c>
      <c r="G3512" s="9" t="s">
        <v>284</v>
      </c>
      <c r="H3512" s="9" t="s">
        <v>284</v>
      </c>
      <c r="I3512" s="9">
        <v>70.000000000001819</v>
      </c>
      <c r="J3512" s="9" t="s">
        <v>284</v>
      </c>
      <c r="K3512" s="9" t="s">
        <v>284</v>
      </c>
      <c r="M3512" s="72">
        <f t="shared" si="93"/>
        <v>70.000000000001819</v>
      </c>
      <c r="S3512" s="235"/>
      <c r="T3512" s="68"/>
      <c r="U3512" s="68"/>
      <c r="V3512" s="54"/>
      <c r="W3512" s="9"/>
    </row>
    <row r="3513" spans="1:23" ht="15">
      <c r="A3513" s="28" t="s">
        <v>1031</v>
      </c>
      <c r="B3513" s="240" t="s">
        <v>1831</v>
      </c>
      <c r="C3513" s="3"/>
      <c r="D3513" s="3"/>
      <c r="E3513" s="9" t="s">
        <v>284</v>
      </c>
      <c r="F3513" s="9" t="s">
        <v>284</v>
      </c>
      <c r="G3513" s="9" t="s">
        <v>284</v>
      </c>
      <c r="H3513" s="9" t="s">
        <v>284</v>
      </c>
      <c r="I3513" s="9">
        <v>33.000000000000909</v>
      </c>
      <c r="J3513" s="9" t="s">
        <v>284</v>
      </c>
      <c r="K3513" s="9" t="s">
        <v>284</v>
      </c>
      <c r="L3513" s="74"/>
      <c r="M3513" s="72">
        <f t="shared" si="93"/>
        <v>33.000000000000909</v>
      </c>
      <c r="S3513" s="235"/>
      <c r="T3513" s="68"/>
      <c r="U3513" s="68"/>
      <c r="V3513" s="54"/>
      <c r="W3513" s="9"/>
    </row>
    <row r="3514" spans="1:23" ht="15">
      <c r="A3514" s="28" t="s">
        <v>1032</v>
      </c>
      <c r="B3514" s="294" t="s">
        <v>2253</v>
      </c>
      <c r="C3514" s="3"/>
      <c r="D3514" s="3"/>
      <c r="E3514" s="9" t="s">
        <v>284</v>
      </c>
      <c r="F3514" s="9" t="s">
        <v>284</v>
      </c>
      <c r="G3514" s="9" t="s">
        <v>284</v>
      </c>
      <c r="H3514" s="9" t="s">
        <v>284</v>
      </c>
      <c r="I3514" s="9" t="s">
        <v>284</v>
      </c>
      <c r="J3514" s="9" t="s">
        <v>284</v>
      </c>
      <c r="K3514" s="9">
        <v>33</v>
      </c>
      <c r="L3514" s="74"/>
      <c r="M3514" s="72">
        <f t="shared" si="93"/>
        <v>33</v>
      </c>
      <c r="S3514" s="235"/>
      <c r="T3514" s="68"/>
      <c r="U3514" s="68"/>
      <c r="V3514" s="54"/>
      <c r="W3514" s="9"/>
    </row>
    <row r="3515" spans="1:23" ht="15">
      <c r="A3515" s="28" t="s">
        <v>1033</v>
      </c>
      <c r="B3515" s="294" t="s">
        <v>2256</v>
      </c>
      <c r="C3515" s="3"/>
      <c r="D3515" s="3"/>
      <c r="E3515" s="9" t="s">
        <v>284</v>
      </c>
      <c r="F3515" s="9" t="s">
        <v>284</v>
      </c>
      <c r="G3515" s="9" t="s">
        <v>284</v>
      </c>
      <c r="H3515" s="9" t="s">
        <v>284</v>
      </c>
      <c r="I3515" s="9" t="s">
        <v>284</v>
      </c>
      <c r="J3515" s="9" t="s">
        <v>284</v>
      </c>
      <c r="K3515" s="9">
        <v>24.299999999999272</v>
      </c>
      <c r="L3515" s="74"/>
      <c r="M3515" s="72">
        <f t="shared" si="93"/>
        <v>24.299999999999272</v>
      </c>
      <c r="S3515" s="235"/>
      <c r="T3515" s="68"/>
      <c r="U3515" s="68"/>
      <c r="V3515" s="54"/>
      <c r="W3515" s="9"/>
    </row>
    <row r="3516" spans="1:23" ht="15">
      <c r="A3516" s="28" t="s">
        <v>1034</v>
      </c>
      <c r="B3516" s="294" t="s">
        <v>2259</v>
      </c>
      <c r="C3516" s="3"/>
      <c r="D3516" s="3"/>
      <c r="E3516" s="9" t="s">
        <v>284</v>
      </c>
      <c r="F3516" s="9" t="s">
        <v>284</v>
      </c>
      <c r="G3516" s="9" t="s">
        <v>284</v>
      </c>
      <c r="H3516" s="9" t="s">
        <v>284</v>
      </c>
      <c r="I3516" s="9" t="s">
        <v>284</v>
      </c>
      <c r="J3516" s="9" t="s">
        <v>284</v>
      </c>
      <c r="K3516" s="9">
        <v>15.400000000005093</v>
      </c>
      <c r="L3516" s="74"/>
      <c r="M3516" s="72">
        <f t="shared" si="93"/>
        <v>15.400000000005093</v>
      </c>
      <c r="S3516" s="235"/>
      <c r="T3516" s="68"/>
      <c r="U3516" s="68"/>
      <c r="V3516" s="54"/>
      <c r="W3516" s="9"/>
    </row>
    <row r="3517" spans="1:23" ht="15">
      <c r="A3517" s="28" t="s">
        <v>1035</v>
      </c>
      <c r="B3517" s="294" t="s">
        <v>2284</v>
      </c>
      <c r="C3517" s="3"/>
      <c r="D3517" s="3"/>
      <c r="E3517" s="9" t="s">
        <v>284</v>
      </c>
      <c r="F3517" s="9" t="s">
        <v>284</v>
      </c>
      <c r="G3517" s="9" t="s">
        <v>284</v>
      </c>
      <c r="H3517" s="9" t="s">
        <v>284</v>
      </c>
      <c r="I3517" s="9" t="s">
        <v>284</v>
      </c>
      <c r="J3517" s="9" t="s">
        <v>284</v>
      </c>
      <c r="K3517" s="9">
        <v>9.8000000000010914</v>
      </c>
      <c r="L3517" s="74"/>
      <c r="M3517" s="72">
        <f t="shared" si="93"/>
        <v>9.8000000000010914</v>
      </c>
      <c r="S3517" s="235"/>
      <c r="T3517" s="68"/>
      <c r="U3517" s="68"/>
      <c r="V3517" s="54"/>
      <c r="W3517" s="9"/>
    </row>
    <row r="3518" spans="1:23" ht="15">
      <c r="A3518" s="28" t="s">
        <v>1036</v>
      </c>
      <c r="B3518" s="294" t="s">
        <v>2283</v>
      </c>
      <c r="C3518" s="3"/>
      <c r="D3518" s="3"/>
      <c r="E3518" s="9" t="s">
        <v>284</v>
      </c>
      <c r="F3518" s="9" t="s">
        <v>284</v>
      </c>
      <c r="G3518" s="9" t="s">
        <v>284</v>
      </c>
      <c r="H3518" s="9" t="s">
        <v>284</v>
      </c>
      <c r="I3518" s="9" t="s">
        <v>284</v>
      </c>
      <c r="J3518" s="9" t="s">
        <v>284</v>
      </c>
      <c r="K3518" s="9">
        <v>7.7000000000007276</v>
      </c>
      <c r="L3518" s="74"/>
      <c r="M3518" s="72">
        <f t="shared" si="93"/>
        <v>7.7000000000007276</v>
      </c>
      <c r="S3518" s="235"/>
      <c r="T3518" s="68"/>
      <c r="U3518" s="68"/>
      <c r="V3518" s="54"/>
      <c r="W3518" s="9"/>
    </row>
    <row r="3519" spans="1:23" ht="15">
      <c r="A3519" s="28" t="s">
        <v>1037</v>
      </c>
      <c r="B3519" s="240" t="s">
        <v>1857</v>
      </c>
      <c r="C3519" s="3"/>
      <c r="D3519" s="3"/>
      <c r="E3519" s="9" t="s">
        <v>284</v>
      </c>
      <c r="F3519" s="9" t="s">
        <v>284</v>
      </c>
      <c r="G3519" s="9" t="s">
        <v>284</v>
      </c>
      <c r="H3519" s="9" t="s">
        <v>284</v>
      </c>
      <c r="I3519" s="9">
        <v>1.5000000000009095</v>
      </c>
      <c r="J3519" s="9" t="s">
        <v>284</v>
      </c>
      <c r="K3519" s="9" t="s">
        <v>284</v>
      </c>
      <c r="L3519" s="74"/>
      <c r="M3519" s="72">
        <f t="shared" si="93"/>
        <v>1.5000000000009095</v>
      </c>
      <c r="S3519" s="235"/>
      <c r="T3519" s="68"/>
      <c r="U3519" s="68"/>
      <c r="V3519" s="54"/>
      <c r="W3519" s="9"/>
    </row>
    <row r="3520" spans="1:23" ht="15">
      <c r="A3520" s="28" t="s">
        <v>1038</v>
      </c>
      <c r="B3520" s="240" t="s">
        <v>1832</v>
      </c>
      <c r="C3520" s="3"/>
      <c r="D3520" s="3"/>
      <c r="E3520" s="9" t="s">
        <v>284</v>
      </c>
      <c r="F3520" s="9" t="s">
        <v>284</v>
      </c>
      <c r="G3520" s="9" t="s">
        <v>284</v>
      </c>
      <c r="H3520" s="9" t="s">
        <v>284</v>
      </c>
      <c r="I3520" s="9">
        <v>1.3000000000010914</v>
      </c>
      <c r="J3520" s="9" t="s">
        <v>284</v>
      </c>
      <c r="K3520" s="9" t="s">
        <v>284</v>
      </c>
      <c r="L3520" s="74"/>
      <c r="M3520" s="72">
        <f t="shared" si="93"/>
        <v>1.3000000000010914</v>
      </c>
      <c r="S3520" s="235"/>
      <c r="T3520" s="68"/>
      <c r="U3520" s="68"/>
      <c r="V3520" s="54"/>
      <c r="W3520" s="9"/>
    </row>
    <row r="3521" spans="1:23" ht="15">
      <c r="A3521" s="28" t="s">
        <v>3838</v>
      </c>
      <c r="B3521" s="235" t="s">
        <v>1821</v>
      </c>
      <c r="C3521" s="3"/>
      <c r="D3521" s="3"/>
      <c r="E3521" s="9" t="s">
        <v>284</v>
      </c>
      <c r="F3521" s="9" t="s">
        <v>284</v>
      </c>
      <c r="G3521" s="9" t="s">
        <v>284</v>
      </c>
      <c r="H3521" s="9" t="s">
        <v>284</v>
      </c>
      <c r="I3521" s="69" t="s">
        <v>285</v>
      </c>
      <c r="J3521" s="9" t="s">
        <v>284</v>
      </c>
      <c r="K3521" s="9" t="s">
        <v>284</v>
      </c>
      <c r="L3521" s="74"/>
      <c r="M3521" s="72">
        <f t="shared" si="93"/>
        <v>0</v>
      </c>
      <c r="S3521" s="235"/>
      <c r="T3521" s="68"/>
      <c r="U3521" s="68"/>
      <c r="V3521" s="54"/>
      <c r="W3521" s="9"/>
    </row>
    <row r="3522" spans="1:23" ht="15">
      <c r="A3522" s="28"/>
      <c r="B3522" s="68"/>
      <c r="E3522" s="9"/>
      <c r="F3522" s="9"/>
      <c r="G3522" s="9"/>
      <c r="H3522" s="9"/>
      <c r="L3522" s="74"/>
      <c r="M3522" s="72"/>
      <c r="S3522" s="235"/>
      <c r="T3522" s="68"/>
      <c r="U3522" s="68"/>
      <c r="V3522" s="54"/>
      <c r="W3522" s="9"/>
    </row>
    <row r="3523" spans="1:23" ht="15">
      <c r="A3523" s="28"/>
      <c r="B3523" s="68"/>
      <c r="E3523" s="9"/>
      <c r="F3523" s="9"/>
      <c r="G3523" s="9"/>
      <c r="L3523" s="74"/>
      <c r="M3523" s="72"/>
      <c r="S3523" s="235"/>
      <c r="T3523" s="68"/>
      <c r="U3523" s="68"/>
      <c r="V3523" s="54"/>
      <c r="W3523" s="9"/>
    </row>
    <row r="3524" spans="1:23" ht="15">
      <c r="A3524" s="28"/>
      <c r="B3524" s="68"/>
      <c r="E3524" s="9"/>
      <c r="L3524" s="74"/>
    </row>
    <row r="3525" spans="1:23" ht="25.5">
      <c r="A3525" s="23" t="s">
        <v>215</v>
      </c>
      <c r="L3525" s="74"/>
    </row>
    <row r="3526" spans="1:23">
      <c r="L3526" s="74"/>
    </row>
    <row r="3527" spans="1:23" ht="15">
      <c r="A3527" s="40"/>
      <c r="B3527" s="40"/>
      <c r="C3527" s="40"/>
      <c r="D3527" s="40"/>
      <c r="E3527" s="66">
        <v>2016</v>
      </c>
      <c r="F3527" s="66">
        <v>2017</v>
      </c>
      <c r="G3527" s="66">
        <v>2018</v>
      </c>
      <c r="H3527" s="66">
        <v>2019</v>
      </c>
      <c r="I3527" s="66">
        <v>2020</v>
      </c>
      <c r="J3527" s="66">
        <v>2021</v>
      </c>
      <c r="K3527" s="66">
        <v>2022</v>
      </c>
      <c r="L3527" s="74"/>
      <c r="M3527" s="75" t="s">
        <v>40</v>
      </c>
    </row>
    <row r="3528" spans="1:23" ht="15">
      <c r="A3528" s="28" t="s">
        <v>0</v>
      </c>
      <c r="B3528" s="68" t="s">
        <v>11</v>
      </c>
      <c r="E3528" s="227">
        <v>484.7</v>
      </c>
      <c r="F3528" s="227">
        <v>374</v>
      </c>
      <c r="G3528" s="9">
        <v>271.2</v>
      </c>
      <c r="H3528" s="9">
        <v>453.09999999999854</v>
      </c>
      <c r="I3528" s="9">
        <v>0</v>
      </c>
      <c r="J3528" s="9">
        <v>0</v>
      </c>
      <c r="K3528" s="9">
        <v>296.80000000000291</v>
      </c>
      <c r="L3528" s="74"/>
      <c r="M3528" s="72">
        <f t="shared" ref="M3528:M3559" si="94">SUM(E3528:K3528)</f>
        <v>1879.8000000000015</v>
      </c>
      <c r="O3528" t="s">
        <v>334</v>
      </c>
      <c r="R3528" s="229"/>
      <c r="S3528" s="294"/>
      <c r="T3528" s="68"/>
      <c r="U3528" s="396"/>
      <c r="V3528" s="68"/>
      <c r="W3528" s="68"/>
    </row>
    <row r="3529" spans="1:23" ht="15">
      <c r="A3529" s="28" t="s">
        <v>2</v>
      </c>
      <c r="B3529" s="68" t="s">
        <v>17</v>
      </c>
      <c r="E3529" s="227">
        <v>485.5</v>
      </c>
      <c r="F3529" s="227">
        <v>338.5</v>
      </c>
      <c r="G3529" s="227">
        <v>369.2</v>
      </c>
      <c r="H3529" s="9">
        <v>313.19999999999709</v>
      </c>
      <c r="I3529" s="9">
        <v>0</v>
      </c>
      <c r="J3529" s="9">
        <v>0</v>
      </c>
      <c r="K3529" s="9">
        <v>282.79999999999927</v>
      </c>
      <c r="L3529" s="74"/>
      <c r="M3529" s="72">
        <f t="shared" si="94"/>
        <v>1789.1999999999964</v>
      </c>
      <c r="O3529" t="s">
        <v>381</v>
      </c>
      <c r="R3529" s="229"/>
      <c r="S3529" s="235"/>
      <c r="T3529" s="68"/>
      <c r="U3529" s="396"/>
      <c r="V3529" s="68"/>
      <c r="W3529" s="68"/>
    </row>
    <row r="3530" spans="1:23" ht="15">
      <c r="A3530" s="28" t="s">
        <v>3</v>
      </c>
      <c r="B3530" s="68" t="s">
        <v>25</v>
      </c>
      <c r="E3530" s="9">
        <v>258.2</v>
      </c>
      <c r="F3530" s="227">
        <v>419.3</v>
      </c>
      <c r="G3530" s="9">
        <v>266</v>
      </c>
      <c r="H3530" s="227">
        <v>493.49999999999636</v>
      </c>
      <c r="I3530" s="9">
        <v>0</v>
      </c>
      <c r="J3530" s="9">
        <v>0</v>
      </c>
      <c r="K3530" s="9">
        <v>295.200000000008</v>
      </c>
      <c r="L3530" s="74"/>
      <c r="M3530" s="72">
        <f t="shared" si="94"/>
        <v>1732.2000000000044</v>
      </c>
      <c r="O3530" t="s">
        <v>342</v>
      </c>
      <c r="R3530" s="229"/>
      <c r="S3530" s="68"/>
      <c r="T3530" s="68"/>
      <c r="U3530" s="397"/>
      <c r="V3530" s="68"/>
      <c r="W3530" s="68"/>
    </row>
    <row r="3531" spans="1:23" ht="15">
      <c r="A3531" s="28" t="s">
        <v>5</v>
      </c>
      <c r="B3531" s="68" t="s">
        <v>23</v>
      </c>
      <c r="E3531" s="222">
        <v>502.5</v>
      </c>
      <c r="F3531" s="9">
        <v>217.5</v>
      </c>
      <c r="G3531" s="9">
        <v>285.5</v>
      </c>
      <c r="H3531" s="227">
        <v>510.50000000000364</v>
      </c>
      <c r="I3531" s="9">
        <v>0</v>
      </c>
      <c r="J3531" s="9">
        <v>0</v>
      </c>
      <c r="K3531" s="9">
        <v>191.09999999999854</v>
      </c>
      <c r="L3531" s="74"/>
      <c r="M3531" s="72">
        <f t="shared" si="94"/>
        <v>1707.1000000000022</v>
      </c>
      <c r="O3531" t="s">
        <v>345</v>
      </c>
      <c r="R3531" s="229"/>
      <c r="S3531" s="294"/>
      <c r="T3531" s="68"/>
      <c r="U3531" s="396"/>
      <c r="V3531" s="68"/>
      <c r="W3531" s="68"/>
    </row>
    <row r="3532" spans="1:23" ht="15">
      <c r="A3532" s="28" t="s">
        <v>7</v>
      </c>
      <c r="B3532" s="68" t="s">
        <v>21</v>
      </c>
      <c r="E3532" s="9">
        <v>243</v>
      </c>
      <c r="F3532" s="9">
        <v>294</v>
      </c>
      <c r="G3532" s="227">
        <v>348.4</v>
      </c>
      <c r="H3532" s="9">
        <v>401.50000000000728</v>
      </c>
      <c r="I3532" s="9">
        <v>0</v>
      </c>
      <c r="J3532" s="9">
        <v>0</v>
      </c>
      <c r="K3532" s="227">
        <v>395</v>
      </c>
      <c r="L3532" s="74"/>
      <c r="M3532" s="72">
        <f t="shared" si="94"/>
        <v>1681.9000000000074</v>
      </c>
      <c r="O3532" t="s">
        <v>292</v>
      </c>
      <c r="R3532" s="229"/>
      <c r="S3532" s="235"/>
      <c r="T3532" s="68"/>
      <c r="U3532" s="396"/>
      <c r="V3532" s="68"/>
      <c r="W3532" s="68"/>
    </row>
    <row r="3533" spans="1:23" ht="15">
      <c r="A3533" s="28" t="s">
        <v>8</v>
      </c>
      <c r="B3533" s="68" t="s">
        <v>13</v>
      </c>
      <c r="E3533" s="227">
        <v>417.5</v>
      </c>
      <c r="F3533" s="9">
        <v>312.3</v>
      </c>
      <c r="G3533" s="9">
        <v>186.3</v>
      </c>
      <c r="H3533" s="9">
        <v>283.50000000000364</v>
      </c>
      <c r="I3533" s="9">
        <v>0</v>
      </c>
      <c r="J3533" s="9">
        <v>0</v>
      </c>
      <c r="K3533" s="222">
        <v>470.44999999999345</v>
      </c>
      <c r="L3533" s="74"/>
      <c r="M3533" s="72">
        <f t="shared" si="94"/>
        <v>1670.049999999997</v>
      </c>
      <c r="O3533" t="s">
        <v>312</v>
      </c>
      <c r="R3533" s="229"/>
      <c r="S3533" s="235"/>
      <c r="T3533" s="68"/>
      <c r="U3533" s="396"/>
      <c r="V3533" s="68"/>
      <c r="W3533" s="68"/>
    </row>
    <row r="3534" spans="1:23" ht="15">
      <c r="A3534" s="28" t="s">
        <v>10</v>
      </c>
      <c r="B3534" s="68" t="s">
        <v>37</v>
      </c>
      <c r="E3534" s="9">
        <v>350.7</v>
      </c>
      <c r="F3534" s="227">
        <v>432</v>
      </c>
      <c r="G3534" s="9">
        <v>177.6</v>
      </c>
      <c r="H3534" s="9">
        <v>349.00000000000728</v>
      </c>
      <c r="I3534" s="9">
        <v>0</v>
      </c>
      <c r="J3534" s="9">
        <v>0</v>
      </c>
      <c r="K3534" s="9">
        <v>335.20000000000437</v>
      </c>
      <c r="L3534" s="74"/>
      <c r="M3534" s="72">
        <f t="shared" si="94"/>
        <v>1644.5000000000118</v>
      </c>
      <c r="O3534" t="s">
        <v>290</v>
      </c>
      <c r="R3534" s="229"/>
      <c r="S3534" s="294"/>
      <c r="T3534" s="68"/>
      <c r="U3534" s="396"/>
      <c r="V3534" s="68"/>
      <c r="W3534" s="68"/>
    </row>
    <row r="3535" spans="1:23" ht="15">
      <c r="A3535" s="28" t="s">
        <v>12</v>
      </c>
      <c r="B3535" s="68" t="s">
        <v>27</v>
      </c>
      <c r="E3535" s="223">
        <v>501.3</v>
      </c>
      <c r="F3535" s="9">
        <v>241.5</v>
      </c>
      <c r="G3535" s="9">
        <v>269</v>
      </c>
      <c r="H3535" s="9">
        <v>289.49999999999636</v>
      </c>
      <c r="I3535" s="9">
        <v>0</v>
      </c>
      <c r="J3535" s="9">
        <v>0</v>
      </c>
      <c r="K3535" s="9">
        <v>333.049999999992</v>
      </c>
      <c r="L3535" s="74"/>
      <c r="M3535" s="72">
        <f t="shared" si="94"/>
        <v>1634.3499999999883</v>
      </c>
      <c r="O3535" t="s">
        <v>288</v>
      </c>
      <c r="R3535" s="229"/>
      <c r="S3535" s="294"/>
      <c r="T3535" s="68"/>
      <c r="U3535" s="396"/>
      <c r="V3535" s="68"/>
      <c r="W3535" s="68"/>
    </row>
    <row r="3536" spans="1:23" ht="15">
      <c r="A3536" s="28" t="s">
        <v>14</v>
      </c>
      <c r="B3536" s="68" t="s">
        <v>31</v>
      </c>
      <c r="E3536" s="9">
        <v>360.3</v>
      </c>
      <c r="F3536" s="9">
        <v>329.5</v>
      </c>
      <c r="G3536" s="227">
        <v>323.3</v>
      </c>
      <c r="H3536" s="9">
        <v>369.09999999999491</v>
      </c>
      <c r="I3536" s="9">
        <v>0</v>
      </c>
      <c r="J3536" s="9">
        <v>0</v>
      </c>
      <c r="K3536" s="9">
        <v>234.00000000000364</v>
      </c>
      <c r="L3536" s="74"/>
      <c r="M3536" s="72">
        <f t="shared" si="94"/>
        <v>1616.1999999999985</v>
      </c>
      <c r="O3536" t="s">
        <v>294</v>
      </c>
      <c r="R3536" s="229"/>
      <c r="S3536" s="294"/>
      <c r="T3536" s="68"/>
      <c r="U3536" s="396"/>
      <c r="V3536" s="68"/>
      <c r="W3536" s="68"/>
    </row>
    <row r="3537" spans="1:23" ht="15">
      <c r="A3537" s="28" t="s">
        <v>16</v>
      </c>
      <c r="B3537" s="68" t="s">
        <v>15</v>
      </c>
      <c r="E3537" s="9">
        <v>226.8</v>
      </c>
      <c r="F3537" s="227">
        <v>471.5</v>
      </c>
      <c r="G3537" s="9">
        <v>289.7</v>
      </c>
      <c r="H3537" s="9">
        <v>282</v>
      </c>
      <c r="I3537" s="9">
        <v>0</v>
      </c>
      <c r="J3537" s="9">
        <v>0</v>
      </c>
      <c r="K3537" s="9">
        <v>229.700000000008</v>
      </c>
      <c r="L3537" s="74"/>
      <c r="M3537" s="72">
        <f t="shared" si="94"/>
        <v>1499.700000000008</v>
      </c>
      <c r="O3537" t="s">
        <v>289</v>
      </c>
      <c r="R3537" s="229"/>
      <c r="S3537" s="235"/>
      <c r="T3537" s="68"/>
      <c r="U3537" s="397"/>
      <c r="V3537" s="68"/>
      <c r="W3537" s="68"/>
    </row>
    <row r="3538" spans="1:23" ht="15">
      <c r="A3538" s="28" t="s">
        <v>18</v>
      </c>
      <c r="B3538" s="68" t="s">
        <v>6</v>
      </c>
      <c r="E3538" s="227">
        <v>450.7</v>
      </c>
      <c r="F3538" s="227">
        <v>343.4</v>
      </c>
      <c r="G3538" s="9">
        <v>258.5</v>
      </c>
      <c r="H3538" s="9">
        <v>434.50000000001455</v>
      </c>
      <c r="I3538" s="9">
        <v>0</v>
      </c>
      <c r="J3538" s="9">
        <v>0</v>
      </c>
      <c r="K3538" s="9" t="s">
        <v>284</v>
      </c>
      <c r="L3538" s="74"/>
      <c r="M3538" s="72">
        <f t="shared" si="94"/>
        <v>1487.1000000000145</v>
      </c>
      <c r="O3538" t="s">
        <v>341</v>
      </c>
      <c r="R3538" s="229"/>
      <c r="S3538" s="68"/>
      <c r="T3538" s="68"/>
      <c r="U3538" s="396"/>
      <c r="V3538" s="68"/>
      <c r="W3538" s="68"/>
    </row>
    <row r="3539" spans="1:23" ht="15">
      <c r="A3539" s="28" t="s">
        <v>20</v>
      </c>
      <c r="B3539" s="68" t="s">
        <v>144</v>
      </c>
      <c r="E3539" s="9" t="s">
        <v>284</v>
      </c>
      <c r="F3539" s="223">
        <v>518.5</v>
      </c>
      <c r="G3539" s="227">
        <v>383.3</v>
      </c>
      <c r="H3539" s="9">
        <v>194.40000000000873</v>
      </c>
      <c r="I3539" s="9">
        <v>0</v>
      </c>
      <c r="J3539" s="9">
        <v>0</v>
      </c>
      <c r="K3539" s="9">
        <v>272.30000000000291</v>
      </c>
      <c r="L3539" s="74"/>
      <c r="M3539" s="72">
        <f t="shared" si="94"/>
        <v>1368.5000000000116</v>
      </c>
      <c r="O3539" t="s">
        <v>302</v>
      </c>
      <c r="R3539" s="229"/>
      <c r="S3539" s="294"/>
      <c r="T3539" s="68"/>
      <c r="U3539" s="396"/>
      <c r="V3539" s="68"/>
      <c r="W3539" s="68"/>
    </row>
    <row r="3540" spans="1:23" ht="15">
      <c r="A3540" s="28" t="s">
        <v>22</v>
      </c>
      <c r="B3540" s="68" t="s">
        <v>1</v>
      </c>
      <c r="E3540" s="9">
        <v>192.5</v>
      </c>
      <c r="F3540" s="9">
        <v>282.39999999999998</v>
      </c>
      <c r="G3540" s="9">
        <v>182</v>
      </c>
      <c r="H3540" s="227">
        <v>527.5</v>
      </c>
      <c r="I3540" s="9">
        <v>0</v>
      </c>
      <c r="J3540" s="9">
        <v>0</v>
      </c>
      <c r="K3540" s="9">
        <v>175.399999999996</v>
      </c>
      <c r="L3540" s="74"/>
      <c r="M3540" s="72">
        <f t="shared" si="94"/>
        <v>1359.7999999999961</v>
      </c>
      <c r="O3540" t="s">
        <v>289</v>
      </c>
      <c r="R3540" s="229"/>
      <c r="S3540" s="68"/>
      <c r="T3540" s="68"/>
      <c r="U3540" s="396"/>
      <c r="V3540" s="68"/>
      <c r="W3540" s="68"/>
    </row>
    <row r="3541" spans="1:23" ht="15">
      <c r="A3541" s="28" t="s">
        <v>24</v>
      </c>
      <c r="B3541" s="68" t="s">
        <v>143</v>
      </c>
      <c r="E3541" s="9" t="s">
        <v>284</v>
      </c>
      <c r="F3541" s="224">
        <v>621.5</v>
      </c>
      <c r="G3541" s="9">
        <v>305.10000000000002</v>
      </c>
      <c r="H3541" s="9">
        <v>149.90000000000509</v>
      </c>
      <c r="I3541" s="9">
        <v>0</v>
      </c>
      <c r="J3541" s="9">
        <v>0</v>
      </c>
      <c r="K3541" s="9">
        <v>276.00000000000364</v>
      </c>
      <c r="L3541" s="74"/>
      <c r="M3541" s="72">
        <f t="shared" si="94"/>
        <v>1352.5000000000086</v>
      </c>
      <c r="O3541" t="s">
        <v>287</v>
      </c>
      <c r="R3541" t="s">
        <v>2020</v>
      </c>
      <c r="S3541" s="294"/>
      <c r="T3541" s="68"/>
      <c r="U3541" s="397"/>
      <c r="V3541" s="68"/>
      <c r="W3541" s="68"/>
    </row>
    <row r="3542" spans="1:23" ht="15">
      <c r="A3542" s="28" t="s">
        <v>26</v>
      </c>
      <c r="B3542" s="68" t="s">
        <v>39</v>
      </c>
      <c r="E3542" s="227">
        <v>452.1</v>
      </c>
      <c r="F3542" s="9">
        <v>331.9</v>
      </c>
      <c r="G3542" s="9">
        <v>144</v>
      </c>
      <c r="H3542" s="9">
        <v>283.79999999999927</v>
      </c>
      <c r="I3542" s="9">
        <v>0</v>
      </c>
      <c r="J3542" s="9">
        <v>0</v>
      </c>
      <c r="K3542" s="9">
        <v>138.85000000000582</v>
      </c>
      <c r="L3542" s="74"/>
      <c r="M3542" s="72">
        <f t="shared" si="94"/>
        <v>1350.6500000000051</v>
      </c>
      <c r="O3542" t="s">
        <v>298</v>
      </c>
      <c r="R3542" s="229"/>
      <c r="S3542" s="68"/>
      <c r="T3542" s="68"/>
      <c r="U3542" s="396"/>
      <c r="V3542" s="68"/>
      <c r="W3542" s="68"/>
    </row>
    <row r="3543" spans="1:23" ht="15">
      <c r="A3543" s="28" t="s">
        <v>28</v>
      </c>
      <c r="B3543" s="68" t="s">
        <v>19</v>
      </c>
      <c r="E3543" s="227">
        <v>486.1</v>
      </c>
      <c r="F3543" s="9">
        <v>251.9</v>
      </c>
      <c r="G3543" s="9">
        <v>214.4</v>
      </c>
      <c r="H3543" s="9">
        <v>160.80000000000291</v>
      </c>
      <c r="I3543" s="9">
        <v>0</v>
      </c>
      <c r="J3543" s="9">
        <v>0</v>
      </c>
      <c r="K3543" s="9" t="s">
        <v>284</v>
      </c>
      <c r="L3543" s="74"/>
      <c r="M3543" s="72">
        <f t="shared" si="94"/>
        <v>1113.200000000003</v>
      </c>
      <c r="O3543" t="s">
        <v>289</v>
      </c>
      <c r="R3543" s="229"/>
      <c r="S3543" s="294"/>
      <c r="T3543" s="68"/>
      <c r="U3543" s="397"/>
      <c r="V3543" s="68"/>
      <c r="W3543" s="68"/>
    </row>
    <row r="3544" spans="1:23" ht="15">
      <c r="A3544" s="28" t="s">
        <v>30</v>
      </c>
      <c r="B3544" s="68" t="s">
        <v>4</v>
      </c>
      <c r="E3544" s="9">
        <v>249.3</v>
      </c>
      <c r="F3544" s="9">
        <v>93</v>
      </c>
      <c r="G3544" s="9">
        <v>175.4</v>
      </c>
      <c r="H3544" s="224">
        <v>588.5</v>
      </c>
      <c r="I3544" s="9">
        <v>0</v>
      </c>
      <c r="J3544" s="9">
        <v>0</v>
      </c>
      <c r="K3544" s="9" t="s">
        <v>284</v>
      </c>
      <c r="L3544" s="74"/>
      <c r="M3544" s="72">
        <f t="shared" si="94"/>
        <v>1106.2</v>
      </c>
      <c r="O3544" t="s">
        <v>287</v>
      </c>
      <c r="R3544" t="s">
        <v>2020</v>
      </c>
      <c r="S3544" s="68"/>
      <c r="T3544" s="68"/>
      <c r="U3544" s="396"/>
      <c r="V3544" s="68"/>
      <c r="W3544" s="68"/>
    </row>
    <row r="3545" spans="1:23" ht="15">
      <c r="A3545" s="28" t="s">
        <v>32</v>
      </c>
      <c r="B3545" s="68" t="s">
        <v>35</v>
      </c>
      <c r="E3545" s="9">
        <v>88.6</v>
      </c>
      <c r="F3545" s="227">
        <v>376.7</v>
      </c>
      <c r="G3545" s="222">
        <v>414.8</v>
      </c>
      <c r="H3545" s="9">
        <v>199.50000000000364</v>
      </c>
      <c r="I3545" s="9">
        <v>0</v>
      </c>
      <c r="J3545" s="9">
        <v>0</v>
      </c>
      <c r="K3545" s="9" t="s">
        <v>284</v>
      </c>
      <c r="L3545" s="74"/>
      <c r="M3545" s="72">
        <f t="shared" si="94"/>
        <v>1079.6000000000035</v>
      </c>
      <c r="O3545" t="s">
        <v>316</v>
      </c>
      <c r="R3545" s="229"/>
      <c r="S3545" s="294"/>
      <c r="T3545" s="68"/>
      <c r="U3545" s="396"/>
      <c r="V3545" s="68"/>
      <c r="W3545" s="68"/>
    </row>
    <row r="3546" spans="1:23" ht="15">
      <c r="A3546" s="28" t="s">
        <v>34</v>
      </c>
      <c r="B3546" s="68" t="s">
        <v>154</v>
      </c>
      <c r="E3546" s="9" t="s">
        <v>284</v>
      </c>
      <c r="F3546" s="9" t="s">
        <v>284</v>
      </c>
      <c r="G3546" s="227">
        <v>310</v>
      </c>
      <c r="H3546" s="9">
        <v>335.29999999999563</v>
      </c>
      <c r="I3546" s="9">
        <v>0</v>
      </c>
      <c r="J3546" s="9">
        <v>0</v>
      </c>
      <c r="K3546" s="223">
        <v>426.60000000000582</v>
      </c>
      <c r="L3546" s="74"/>
      <c r="M3546" s="72">
        <f t="shared" si="94"/>
        <v>1071.9000000000015</v>
      </c>
      <c r="O3546" t="s">
        <v>324</v>
      </c>
      <c r="R3546" s="229"/>
      <c r="S3546" s="294"/>
      <c r="T3546" s="68"/>
      <c r="U3546" s="396"/>
      <c r="V3546" s="68"/>
      <c r="W3546" s="68"/>
    </row>
    <row r="3547" spans="1:23" ht="15">
      <c r="A3547" s="28" t="s">
        <v>36</v>
      </c>
      <c r="B3547" s="68" t="s">
        <v>9</v>
      </c>
      <c r="E3547" s="9">
        <v>320.89999999999998</v>
      </c>
      <c r="F3547" s="9">
        <v>182.4</v>
      </c>
      <c r="G3547" s="9">
        <v>192.7</v>
      </c>
      <c r="H3547" s="9">
        <v>181.59999999999491</v>
      </c>
      <c r="I3547" s="9">
        <v>0</v>
      </c>
      <c r="J3547" s="9">
        <v>0</v>
      </c>
      <c r="K3547" s="9">
        <v>183.69999999999709</v>
      </c>
      <c r="L3547" s="74"/>
      <c r="M3547" s="72">
        <f t="shared" si="94"/>
        <v>1061.299999999992</v>
      </c>
      <c r="R3547" s="229"/>
      <c r="S3547" s="294"/>
      <c r="T3547" s="68"/>
      <c r="U3547" s="397"/>
      <c r="V3547" s="68"/>
      <c r="W3547" s="68"/>
    </row>
    <row r="3548" spans="1:23" ht="15">
      <c r="A3548" s="28" t="s">
        <v>38</v>
      </c>
      <c r="B3548" s="68" t="s">
        <v>153</v>
      </c>
      <c r="E3548" s="9" t="s">
        <v>284</v>
      </c>
      <c r="F3548" s="9" t="s">
        <v>284</v>
      </c>
      <c r="G3548" s="223">
        <v>399.5</v>
      </c>
      <c r="H3548" s="9">
        <v>298.49999999999636</v>
      </c>
      <c r="I3548" s="9">
        <v>0</v>
      </c>
      <c r="J3548" s="9">
        <v>0</v>
      </c>
      <c r="K3548" s="227">
        <v>341.80000000001382</v>
      </c>
      <c r="L3548" s="74"/>
      <c r="M3548" s="72">
        <f t="shared" si="94"/>
        <v>1039.8000000000102</v>
      </c>
      <c r="O3548" t="s">
        <v>314</v>
      </c>
      <c r="R3548" s="229"/>
      <c r="S3548" s="235"/>
      <c r="T3548" s="68"/>
      <c r="U3548" s="396"/>
      <c r="V3548" s="68"/>
      <c r="W3548" s="68"/>
    </row>
    <row r="3549" spans="1:23" ht="15">
      <c r="A3549" s="28" t="s">
        <v>145</v>
      </c>
      <c r="B3549" s="68" t="s">
        <v>162</v>
      </c>
      <c r="E3549" s="9" t="s">
        <v>284</v>
      </c>
      <c r="F3549" s="9" t="s">
        <v>284</v>
      </c>
      <c r="G3549" s="227">
        <v>328.9</v>
      </c>
      <c r="H3549" s="227">
        <v>518.20000000000437</v>
      </c>
      <c r="I3549" s="9">
        <v>0</v>
      </c>
      <c r="J3549" s="9">
        <v>0</v>
      </c>
      <c r="K3549" s="9">
        <v>164.59999999999491</v>
      </c>
      <c r="L3549" s="74"/>
      <c r="M3549" s="72">
        <f t="shared" si="94"/>
        <v>1011.6999999999992</v>
      </c>
      <c r="O3549" t="s">
        <v>334</v>
      </c>
      <c r="R3549" s="229"/>
      <c r="S3549" s="68"/>
      <c r="T3549" s="68"/>
      <c r="U3549" s="397"/>
      <c r="V3549" s="68"/>
      <c r="W3549" s="68"/>
    </row>
    <row r="3550" spans="1:23" ht="15">
      <c r="A3550" s="28" t="s">
        <v>146</v>
      </c>
      <c r="B3550" s="68" t="s">
        <v>178</v>
      </c>
      <c r="E3550" s="227">
        <v>439.8</v>
      </c>
      <c r="F3550" s="222">
        <v>569.9</v>
      </c>
      <c r="G3550" s="9" t="s">
        <v>284</v>
      </c>
      <c r="H3550" s="9" t="s">
        <v>284</v>
      </c>
      <c r="I3550" s="9">
        <v>0</v>
      </c>
      <c r="J3550" s="9">
        <v>0</v>
      </c>
      <c r="K3550" s="9" t="s">
        <v>284</v>
      </c>
      <c r="L3550" s="74"/>
      <c r="M3550" s="72">
        <f t="shared" si="94"/>
        <v>1009.7</v>
      </c>
      <c r="O3550" t="s">
        <v>325</v>
      </c>
      <c r="R3550" s="229"/>
      <c r="S3550" s="294"/>
      <c r="T3550" s="68"/>
      <c r="U3550" s="396"/>
      <c r="V3550" s="68"/>
      <c r="W3550" s="68"/>
    </row>
    <row r="3551" spans="1:23" ht="15">
      <c r="A3551" s="28" t="s">
        <v>147</v>
      </c>
      <c r="B3551" s="68" t="s">
        <v>33</v>
      </c>
      <c r="E3551" s="9">
        <v>333.8</v>
      </c>
      <c r="F3551" s="9">
        <v>188.9</v>
      </c>
      <c r="G3551" s="9">
        <v>97.5</v>
      </c>
      <c r="H3551" s="9">
        <v>265.29999999999927</v>
      </c>
      <c r="I3551" s="9">
        <v>0</v>
      </c>
      <c r="J3551" s="9">
        <v>0</v>
      </c>
      <c r="K3551" s="9">
        <v>105.29999999999927</v>
      </c>
      <c r="L3551" s="74"/>
      <c r="M3551" s="72">
        <f t="shared" si="94"/>
        <v>990.79999999999859</v>
      </c>
      <c r="R3551" s="229"/>
      <c r="S3551" s="68"/>
      <c r="T3551" s="68"/>
      <c r="U3551" s="396"/>
      <c r="V3551" s="68"/>
      <c r="W3551" s="68"/>
    </row>
    <row r="3552" spans="1:23" ht="15">
      <c r="A3552" s="28" t="s">
        <v>151</v>
      </c>
      <c r="B3552" s="68" t="s">
        <v>155</v>
      </c>
      <c r="E3552" s="9" t="s">
        <v>284</v>
      </c>
      <c r="F3552" s="9" t="s">
        <v>284</v>
      </c>
      <c r="G3552" s="224">
        <v>603.4</v>
      </c>
      <c r="H3552" s="9">
        <v>160.79999999999927</v>
      </c>
      <c r="I3552" s="9">
        <v>0</v>
      </c>
      <c r="J3552" s="9">
        <v>0</v>
      </c>
      <c r="K3552" s="9">
        <v>207.09999999998763</v>
      </c>
      <c r="L3552" s="74"/>
      <c r="M3552" s="72">
        <f t="shared" si="94"/>
        <v>971.29999999998688</v>
      </c>
      <c r="O3552" t="s">
        <v>287</v>
      </c>
      <c r="R3552" t="s">
        <v>2020</v>
      </c>
      <c r="S3552" s="294"/>
      <c r="T3552" s="68"/>
      <c r="U3552" s="396"/>
      <c r="V3552" s="68"/>
      <c r="W3552" s="68"/>
    </row>
    <row r="3553" spans="1:23" ht="15">
      <c r="A3553" s="28" t="s">
        <v>157</v>
      </c>
      <c r="B3553" s="68" t="s">
        <v>141</v>
      </c>
      <c r="E3553" s="9" t="s">
        <v>284</v>
      </c>
      <c r="F3553" s="9">
        <v>289</v>
      </c>
      <c r="G3553" s="9">
        <v>163.4</v>
      </c>
      <c r="H3553" s="9">
        <v>288.99999999999636</v>
      </c>
      <c r="I3553" s="9">
        <v>0</v>
      </c>
      <c r="J3553" s="9">
        <v>0</v>
      </c>
      <c r="K3553" s="9">
        <v>164.10000000000582</v>
      </c>
      <c r="L3553" s="74"/>
      <c r="M3553" s="72">
        <f t="shared" si="94"/>
        <v>905.50000000000216</v>
      </c>
      <c r="R3553" s="229"/>
      <c r="S3553" s="68"/>
      <c r="T3553" s="68"/>
      <c r="U3553" s="396"/>
      <c r="V3553" s="68"/>
      <c r="W3553" s="68"/>
    </row>
    <row r="3554" spans="1:23" ht="15">
      <c r="A3554" s="28" t="s">
        <v>159</v>
      </c>
      <c r="B3554" s="68" t="s">
        <v>142</v>
      </c>
      <c r="E3554" s="9" t="s">
        <v>284</v>
      </c>
      <c r="F3554" s="9">
        <v>180</v>
      </c>
      <c r="G3554" s="9">
        <v>228.6</v>
      </c>
      <c r="H3554" s="9">
        <v>316.59999999999854</v>
      </c>
      <c r="I3554" s="9">
        <v>0</v>
      </c>
      <c r="J3554" s="9">
        <v>0</v>
      </c>
      <c r="K3554" s="9">
        <v>164.60000000000218</v>
      </c>
      <c r="L3554" s="74"/>
      <c r="M3554" s="72">
        <f t="shared" si="94"/>
        <v>889.80000000000075</v>
      </c>
      <c r="R3554" s="229"/>
      <c r="S3554" s="294"/>
      <c r="T3554" s="68"/>
      <c r="U3554" s="396"/>
      <c r="V3554" s="68"/>
      <c r="W3554" s="68"/>
    </row>
    <row r="3555" spans="1:23" ht="15">
      <c r="A3555" s="28" t="s">
        <v>160</v>
      </c>
      <c r="B3555" s="68" t="s">
        <v>861</v>
      </c>
      <c r="E3555" s="9" t="s">
        <v>284</v>
      </c>
      <c r="F3555" s="9" t="s">
        <v>284</v>
      </c>
      <c r="G3555" s="9" t="s">
        <v>284</v>
      </c>
      <c r="H3555" s="222">
        <v>574.99999999999636</v>
      </c>
      <c r="I3555" s="9">
        <v>0</v>
      </c>
      <c r="J3555" s="9">
        <v>0</v>
      </c>
      <c r="K3555" s="9">
        <v>305.09999999998763</v>
      </c>
      <c r="L3555" s="74"/>
      <c r="M3555" s="72">
        <f t="shared" si="94"/>
        <v>880.09999999998399</v>
      </c>
      <c r="O3555" t="s">
        <v>306</v>
      </c>
      <c r="R3555" s="229"/>
      <c r="S3555" s="294"/>
      <c r="T3555" s="68"/>
      <c r="U3555" s="396"/>
      <c r="V3555" s="68"/>
      <c r="W3555" s="68"/>
    </row>
    <row r="3556" spans="1:23" ht="15">
      <c r="A3556" s="28" t="s">
        <v>161</v>
      </c>
      <c r="B3556" s="68" t="s">
        <v>156</v>
      </c>
      <c r="E3556" s="9" t="s">
        <v>284</v>
      </c>
      <c r="F3556" s="9" t="s">
        <v>284</v>
      </c>
      <c r="G3556" s="9">
        <v>184.8</v>
      </c>
      <c r="H3556" s="223">
        <v>538.5</v>
      </c>
      <c r="I3556" s="9">
        <v>0</v>
      </c>
      <c r="J3556" s="9">
        <v>0</v>
      </c>
      <c r="K3556" s="9">
        <v>132.99999999999636</v>
      </c>
      <c r="L3556" s="74"/>
      <c r="M3556" s="72">
        <f t="shared" si="94"/>
        <v>856.29999999999632</v>
      </c>
      <c r="O3556" t="s">
        <v>288</v>
      </c>
      <c r="R3556" s="229"/>
      <c r="S3556" s="294"/>
      <c r="T3556" s="68"/>
      <c r="U3556" s="396"/>
      <c r="V3556" s="68"/>
      <c r="W3556" s="68"/>
    </row>
    <row r="3557" spans="1:23" ht="15">
      <c r="A3557" s="28" t="s">
        <v>163</v>
      </c>
      <c r="B3557" s="68" t="s">
        <v>824</v>
      </c>
      <c r="E3557" s="9" t="s">
        <v>284</v>
      </c>
      <c r="F3557" s="9" t="s">
        <v>284</v>
      </c>
      <c r="G3557" s="9" t="s">
        <v>284</v>
      </c>
      <c r="H3557" s="9">
        <v>461.99999999998909</v>
      </c>
      <c r="I3557" s="9">
        <v>0</v>
      </c>
      <c r="J3557" s="9">
        <v>0</v>
      </c>
      <c r="K3557" s="227">
        <v>360.99999999999636</v>
      </c>
      <c r="L3557" s="74"/>
      <c r="M3557" s="72">
        <f t="shared" si="94"/>
        <v>822.99999999998545</v>
      </c>
      <c r="O3557" t="s">
        <v>303</v>
      </c>
      <c r="R3557" s="229"/>
      <c r="S3557" s="68"/>
      <c r="T3557" s="68"/>
      <c r="U3557" s="396"/>
      <c r="V3557" s="68"/>
      <c r="W3557" s="68"/>
    </row>
    <row r="3558" spans="1:23" ht="15">
      <c r="A3558" s="28" t="s">
        <v>280</v>
      </c>
      <c r="B3558" s="68" t="s">
        <v>859</v>
      </c>
      <c r="E3558" s="9" t="s">
        <v>284</v>
      </c>
      <c r="F3558" s="9" t="s">
        <v>284</v>
      </c>
      <c r="G3558" s="9" t="s">
        <v>284</v>
      </c>
      <c r="H3558" s="9">
        <v>422.29999999999563</v>
      </c>
      <c r="I3558" s="9">
        <v>0</v>
      </c>
      <c r="J3558" s="9">
        <v>0</v>
      </c>
      <c r="K3558" s="227">
        <v>393.29999999998836</v>
      </c>
      <c r="L3558" s="74"/>
      <c r="M3558" s="72">
        <f t="shared" si="94"/>
        <v>815.59999999998399</v>
      </c>
      <c r="O3558" t="s">
        <v>290</v>
      </c>
      <c r="R3558" s="229"/>
      <c r="S3558" s="68"/>
      <c r="T3558" s="68"/>
      <c r="U3558" s="396"/>
      <c r="V3558" s="68"/>
      <c r="W3558" s="68"/>
    </row>
    <row r="3559" spans="1:23" ht="15">
      <c r="A3559" s="28" t="s">
        <v>281</v>
      </c>
      <c r="B3559" s="68" t="s">
        <v>854</v>
      </c>
      <c r="E3559" s="9" t="s">
        <v>284</v>
      </c>
      <c r="F3559" s="9" t="s">
        <v>284</v>
      </c>
      <c r="G3559" s="9" t="s">
        <v>284</v>
      </c>
      <c r="H3559" s="9">
        <v>420.30000000000291</v>
      </c>
      <c r="I3559" s="9">
        <v>0</v>
      </c>
      <c r="J3559" s="9">
        <v>0</v>
      </c>
      <c r="K3559" s="227">
        <v>338.64999999999418</v>
      </c>
      <c r="L3559" s="74"/>
      <c r="M3559" s="72">
        <f t="shared" si="94"/>
        <v>758.94999999999709</v>
      </c>
      <c r="O3559" t="s">
        <v>294</v>
      </c>
      <c r="R3559" s="229"/>
      <c r="S3559" s="235"/>
      <c r="T3559" s="68"/>
      <c r="U3559" s="396"/>
      <c r="V3559" s="68"/>
      <c r="W3559" s="68"/>
    </row>
    <row r="3560" spans="1:23" ht="15">
      <c r="A3560" s="28" t="s">
        <v>282</v>
      </c>
      <c r="B3560" s="68" t="s">
        <v>849</v>
      </c>
      <c r="E3560" s="9" t="s">
        <v>284</v>
      </c>
      <c r="F3560" s="9" t="s">
        <v>284</v>
      </c>
      <c r="G3560" s="9" t="s">
        <v>284</v>
      </c>
      <c r="H3560" s="227">
        <v>514.60000000000582</v>
      </c>
      <c r="I3560" s="9">
        <v>0</v>
      </c>
      <c r="J3560" s="9">
        <v>0</v>
      </c>
      <c r="K3560" s="9">
        <v>194.99999999999636</v>
      </c>
      <c r="L3560" s="74"/>
      <c r="M3560" s="72">
        <f t="shared" ref="M3560:M3591" si="95">SUM(E3560:K3560)</f>
        <v>709.60000000000218</v>
      </c>
      <c r="O3560" t="s">
        <v>298</v>
      </c>
      <c r="R3560" s="229"/>
      <c r="S3560" s="68"/>
      <c r="T3560" s="68"/>
      <c r="U3560" s="396"/>
      <c r="V3560" s="68"/>
      <c r="W3560" s="68"/>
    </row>
    <row r="3561" spans="1:23" ht="15">
      <c r="A3561" s="28" t="s">
        <v>283</v>
      </c>
      <c r="B3561" s="28" t="s">
        <v>804</v>
      </c>
      <c r="E3561" s="9" t="s">
        <v>284</v>
      </c>
      <c r="F3561" s="9" t="s">
        <v>284</v>
      </c>
      <c r="G3561" s="9" t="s">
        <v>284</v>
      </c>
      <c r="H3561" s="9">
        <v>413.59999999999491</v>
      </c>
      <c r="I3561" s="9">
        <v>0</v>
      </c>
      <c r="J3561" s="9">
        <v>0</v>
      </c>
      <c r="K3561" s="9">
        <v>244.29999999999927</v>
      </c>
      <c r="L3561" s="74"/>
      <c r="M3561" s="72">
        <f t="shared" si="95"/>
        <v>657.89999999999418</v>
      </c>
      <c r="R3561" s="229"/>
      <c r="S3561" s="294"/>
      <c r="T3561" s="68"/>
      <c r="U3561" s="396"/>
      <c r="V3561" s="68"/>
      <c r="W3561" s="68"/>
    </row>
    <row r="3562" spans="1:23" ht="15">
      <c r="A3562" s="28" t="s">
        <v>806</v>
      </c>
      <c r="B3562" s="68" t="s">
        <v>871</v>
      </c>
      <c r="E3562" s="9" t="s">
        <v>284</v>
      </c>
      <c r="F3562" s="9" t="s">
        <v>284</v>
      </c>
      <c r="G3562" s="9" t="s">
        <v>284</v>
      </c>
      <c r="H3562" s="9">
        <v>322.49999999999272</v>
      </c>
      <c r="I3562" s="9">
        <v>0</v>
      </c>
      <c r="J3562" s="9">
        <v>0</v>
      </c>
      <c r="K3562" s="9">
        <v>282.50000000000728</v>
      </c>
      <c r="L3562" s="74"/>
      <c r="M3562" s="72">
        <f t="shared" si="95"/>
        <v>605</v>
      </c>
      <c r="R3562" s="229"/>
      <c r="S3562" s="68"/>
      <c r="T3562" s="68"/>
      <c r="U3562" s="396"/>
      <c r="V3562" s="68"/>
      <c r="W3562" s="68"/>
    </row>
    <row r="3563" spans="1:23" ht="15">
      <c r="A3563" s="28" t="s">
        <v>807</v>
      </c>
      <c r="B3563" s="68" t="s">
        <v>828</v>
      </c>
      <c r="E3563" s="9" t="s">
        <v>284</v>
      </c>
      <c r="F3563" s="9" t="s">
        <v>284</v>
      </c>
      <c r="G3563" s="9" t="s">
        <v>284</v>
      </c>
      <c r="H3563" s="9">
        <v>397.30000000000655</v>
      </c>
      <c r="I3563" s="9">
        <v>0</v>
      </c>
      <c r="J3563" s="9">
        <v>0</v>
      </c>
      <c r="K3563" s="9">
        <v>197.70000000000073</v>
      </c>
      <c r="L3563" s="74"/>
      <c r="M3563" s="72">
        <f t="shared" si="95"/>
        <v>595.00000000000728</v>
      </c>
      <c r="R3563" s="229"/>
      <c r="S3563" s="28"/>
      <c r="T3563" s="68"/>
      <c r="U3563" s="397"/>
      <c r="V3563" s="68"/>
      <c r="W3563" s="68"/>
    </row>
    <row r="3564" spans="1:23" ht="15">
      <c r="A3564" s="28" t="s">
        <v>808</v>
      </c>
      <c r="B3564" s="68" t="s">
        <v>809</v>
      </c>
      <c r="E3564" s="9" t="s">
        <v>284</v>
      </c>
      <c r="F3564" s="9" t="s">
        <v>284</v>
      </c>
      <c r="G3564" s="9" t="s">
        <v>284</v>
      </c>
      <c r="H3564" s="9">
        <v>442.49999999999272</v>
      </c>
      <c r="I3564" s="9">
        <v>0</v>
      </c>
      <c r="J3564" s="9">
        <v>0</v>
      </c>
      <c r="K3564" s="9">
        <v>149.49999999999636</v>
      </c>
      <c r="L3564" s="74"/>
      <c r="M3564" s="72">
        <f t="shared" si="95"/>
        <v>591.99999999998909</v>
      </c>
      <c r="R3564" s="229"/>
      <c r="S3564" s="68"/>
      <c r="T3564" s="68"/>
      <c r="U3564" s="396"/>
      <c r="V3564" s="68"/>
      <c r="W3564" s="68"/>
    </row>
    <row r="3565" spans="1:23" ht="15">
      <c r="A3565" s="28" t="s">
        <v>810</v>
      </c>
      <c r="B3565" s="68" t="s">
        <v>819</v>
      </c>
      <c r="E3565" s="9" t="s">
        <v>284</v>
      </c>
      <c r="F3565" s="9" t="s">
        <v>284</v>
      </c>
      <c r="G3565" s="9" t="s">
        <v>284</v>
      </c>
      <c r="H3565" s="9">
        <v>254.29999999999563</v>
      </c>
      <c r="I3565" s="9">
        <v>0</v>
      </c>
      <c r="J3565" s="9">
        <v>0</v>
      </c>
      <c r="K3565" s="9">
        <v>332.30000000000291</v>
      </c>
      <c r="L3565" s="74"/>
      <c r="M3565" s="72">
        <f t="shared" si="95"/>
        <v>586.59999999999854</v>
      </c>
      <c r="R3565" s="229"/>
      <c r="S3565" s="294"/>
      <c r="T3565" s="68"/>
      <c r="U3565" s="397"/>
      <c r="V3565" s="68"/>
      <c r="W3565" s="68"/>
    </row>
    <row r="3566" spans="1:23" ht="15">
      <c r="A3566" s="28" t="s">
        <v>816</v>
      </c>
      <c r="B3566" s="68" t="s">
        <v>833</v>
      </c>
      <c r="E3566" s="9" t="s">
        <v>284</v>
      </c>
      <c r="F3566" s="9" t="s">
        <v>284</v>
      </c>
      <c r="G3566" s="9" t="s">
        <v>284</v>
      </c>
      <c r="H3566" s="9">
        <v>423.5</v>
      </c>
      <c r="I3566" s="9">
        <v>0</v>
      </c>
      <c r="J3566" s="9">
        <v>0</v>
      </c>
      <c r="K3566" s="9">
        <v>151.5</v>
      </c>
      <c r="L3566" s="74"/>
      <c r="M3566" s="72">
        <f t="shared" si="95"/>
        <v>575</v>
      </c>
      <c r="R3566" s="229"/>
      <c r="S3566" s="294"/>
      <c r="T3566" s="68"/>
      <c r="U3566" s="397"/>
      <c r="V3566" s="68"/>
      <c r="W3566" s="68"/>
    </row>
    <row r="3567" spans="1:23" ht="15">
      <c r="A3567" s="28" t="s">
        <v>818</v>
      </c>
      <c r="B3567" s="68" t="s">
        <v>850</v>
      </c>
      <c r="E3567" s="9" t="s">
        <v>284</v>
      </c>
      <c r="F3567" s="9" t="s">
        <v>284</v>
      </c>
      <c r="G3567" s="9" t="s">
        <v>284</v>
      </c>
      <c r="H3567" s="9">
        <v>344</v>
      </c>
      <c r="I3567" s="9">
        <v>0</v>
      </c>
      <c r="J3567" s="9">
        <v>0</v>
      </c>
      <c r="K3567" s="9">
        <v>227.39999999999782</v>
      </c>
      <c r="L3567" s="74"/>
      <c r="M3567" s="72">
        <f t="shared" si="95"/>
        <v>571.39999999999782</v>
      </c>
      <c r="R3567" s="229"/>
      <c r="S3567" s="235"/>
      <c r="T3567" s="68"/>
      <c r="U3567" s="397"/>
      <c r="V3567" s="68"/>
      <c r="W3567" s="68"/>
    </row>
    <row r="3568" spans="1:23" ht="15">
      <c r="A3568" s="28" t="s">
        <v>821</v>
      </c>
      <c r="B3568" s="68" t="s">
        <v>842</v>
      </c>
      <c r="E3568" s="9" t="s">
        <v>284</v>
      </c>
      <c r="F3568" s="9" t="s">
        <v>284</v>
      </c>
      <c r="G3568" s="9" t="s">
        <v>284</v>
      </c>
      <c r="H3568" s="9">
        <v>419.30000000000291</v>
      </c>
      <c r="I3568" s="9">
        <v>0</v>
      </c>
      <c r="J3568" s="9">
        <v>0</v>
      </c>
      <c r="K3568" s="9">
        <v>115.10000000000218</v>
      </c>
      <c r="L3568" s="74"/>
      <c r="M3568" s="72">
        <f t="shared" si="95"/>
        <v>534.40000000000509</v>
      </c>
      <c r="R3568" s="229"/>
      <c r="S3568" s="68"/>
      <c r="T3568" s="68"/>
      <c r="U3568" s="397"/>
      <c r="V3568" s="68"/>
      <c r="W3568" s="68"/>
    </row>
    <row r="3569" spans="1:23" ht="15">
      <c r="A3569" s="28" t="s">
        <v>822</v>
      </c>
      <c r="B3569" s="68" t="s">
        <v>179</v>
      </c>
      <c r="E3569" s="224">
        <v>526.25</v>
      </c>
      <c r="F3569" s="9" t="s">
        <v>284</v>
      </c>
      <c r="G3569" s="9" t="s">
        <v>284</v>
      </c>
      <c r="H3569" s="9" t="s">
        <v>284</v>
      </c>
      <c r="I3569" s="9">
        <v>0</v>
      </c>
      <c r="J3569" s="9">
        <v>0</v>
      </c>
      <c r="K3569" s="9" t="s">
        <v>284</v>
      </c>
      <c r="L3569" s="74"/>
      <c r="M3569" s="72">
        <f t="shared" si="95"/>
        <v>526.25</v>
      </c>
      <c r="O3569" t="s">
        <v>287</v>
      </c>
      <c r="R3569" t="s">
        <v>2020</v>
      </c>
      <c r="S3569" s="68"/>
      <c r="T3569" s="68"/>
      <c r="U3569" s="396"/>
      <c r="V3569" s="68"/>
      <c r="W3569" s="68"/>
    </row>
    <row r="3570" spans="1:23" ht="15">
      <c r="A3570" s="28" t="s">
        <v>825</v>
      </c>
      <c r="B3570" s="68" t="s">
        <v>855</v>
      </c>
      <c r="E3570" s="9" t="s">
        <v>284</v>
      </c>
      <c r="F3570" s="9" t="s">
        <v>284</v>
      </c>
      <c r="G3570" s="9" t="s">
        <v>284</v>
      </c>
      <c r="H3570" s="227">
        <v>525</v>
      </c>
      <c r="I3570" s="9">
        <v>0</v>
      </c>
      <c r="J3570" s="9">
        <v>0</v>
      </c>
      <c r="K3570" s="9" t="s">
        <v>284</v>
      </c>
      <c r="L3570" s="74"/>
      <c r="M3570" s="72">
        <f t="shared" si="95"/>
        <v>525</v>
      </c>
      <c r="O3570" t="s">
        <v>290</v>
      </c>
      <c r="R3570" s="229"/>
      <c r="S3570" s="294"/>
      <c r="T3570" s="68"/>
      <c r="U3570" s="396"/>
      <c r="V3570" s="68"/>
      <c r="W3570" s="68"/>
    </row>
    <row r="3571" spans="1:23" ht="15">
      <c r="A3571" s="28" t="s">
        <v>827</v>
      </c>
      <c r="B3571" s="68" t="s">
        <v>867</v>
      </c>
      <c r="E3571" s="9" t="s">
        <v>284</v>
      </c>
      <c r="F3571" s="9" t="s">
        <v>284</v>
      </c>
      <c r="G3571" s="9" t="s">
        <v>284</v>
      </c>
      <c r="H3571" s="9">
        <v>388.19999999998618</v>
      </c>
      <c r="I3571" s="9">
        <v>0</v>
      </c>
      <c r="J3571" s="9">
        <v>0</v>
      </c>
      <c r="K3571" s="9">
        <v>111.299999999992</v>
      </c>
      <c r="L3571" s="74"/>
      <c r="M3571" s="72">
        <f t="shared" si="95"/>
        <v>499.49999999997817</v>
      </c>
      <c r="R3571" s="229"/>
      <c r="S3571" s="294"/>
      <c r="T3571" s="68"/>
      <c r="U3571" s="397"/>
      <c r="V3571" s="68"/>
      <c r="W3571" s="68"/>
    </row>
    <row r="3572" spans="1:23" ht="15">
      <c r="A3572" s="28" t="s">
        <v>832</v>
      </c>
      <c r="B3572" s="68" t="s">
        <v>845</v>
      </c>
      <c r="E3572" s="9" t="s">
        <v>284</v>
      </c>
      <c r="F3572" s="9" t="s">
        <v>284</v>
      </c>
      <c r="G3572" s="9" t="s">
        <v>284</v>
      </c>
      <c r="H3572" s="227">
        <v>494.54999999999563</v>
      </c>
      <c r="I3572" s="9">
        <v>0</v>
      </c>
      <c r="J3572" s="9">
        <v>0</v>
      </c>
      <c r="K3572" s="9" t="s">
        <v>284</v>
      </c>
      <c r="L3572" s="74"/>
      <c r="M3572" s="72">
        <f t="shared" si="95"/>
        <v>494.54999999999563</v>
      </c>
      <c r="O3572" t="s">
        <v>294</v>
      </c>
      <c r="R3572" s="229"/>
      <c r="S3572" s="235"/>
      <c r="T3572" s="68"/>
      <c r="U3572" s="396"/>
      <c r="V3572" s="68"/>
      <c r="W3572" s="68"/>
    </row>
    <row r="3573" spans="1:23" ht="15">
      <c r="A3573" s="28" t="s">
        <v>836</v>
      </c>
      <c r="B3573" s="294" t="s">
        <v>2226</v>
      </c>
      <c r="C3573" s="3"/>
      <c r="D3573" s="3"/>
      <c r="E3573" s="9" t="s">
        <v>284</v>
      </c>
      <c r="F3573" s="9" t="s">
        <v>284</v>
      </c>
      <c r="G3573" s="9" t="s">
        <v>284</v>
      </c>
      <c r="H3573" s="9" t="s">
        <v>284</v>
      </c>
      <c r="I3573" s="9">
        <v>0</v>
      </c>
      <c r="J3573" s="9">
        <v>0</v>
      </c>
      <c r="K3573" s="224">
        <v>489.19999999999345</v>
      </c>
      <c r="L3573" s="74"/>
      <c r="M3573" s="72">
        <f t="shared" si="95"/>
        <v>489.19999999999345</v>
      </c>
      <c r="O3573" t="s">
        <v>287</v>
      </c>
      <c r="R3573" s="21" t="s">
        <v>2020</v>
      </c>
      <c r="S3573" s="235"/>
      <c r="T3573" s="68"/>
      <c r="U3573" s="396"/>
      <c r="V3573" s="68"/>
      <c r="W3573" s="68"/>
    </row>
    <row r="3574" spans="1:23" ht="15">
      <c r="A3574" s="28" t="s">
        <v>837</v>
      </c>
      <c r="B3574" s="28" t="s">
        <v>799</v>
      </c>
      <c r="E3574" s="9" t="s">
        <v>284</v>
      </c>
      <c r="F3574" s="9" t="s">
        <v>284</v>
      </c>
      <c r="G3574" s="9" t="s">
        <v>284</v>
      </c>
      <c r="H3574" s="9">
        <v>319.50000000001091</v>
      </c>
      <c r="I3574" s="9">
        <v>0</v>
      </c>
      <c r="J3574" s="9">
        <v>0</v>
      </c>
      <c r="K3574" s="9">
        <v>169.44999999999709</v>
      </c>
      <c r="L3574" s="74"/>
      <c r="M3574" s="72">
        <f t="shared" si="95"/>
        <v>488.950000000008</v>
      </c>
      <c r="R3574" s="229"/>
      <c r="S3574" s="235"/>
      <c r="T3574" s="68"/>
      <c r="U3574" s="396"/>
      <c r="V3574" s="68"/>
      <c r="W3574" s="68"/>
    </row>
    <row r="3575" spans="1:23" ht="15">
      <c r="A3575" s="28" t="s">
        <v>838</v>
      </c>
      <c r="B3575" s="68" t="s">
        <v>29</v>
      </c>
      <c r="E3575" s="9">
        <v>202.4</v>
      </c>
      <c r="F3575" s="9">
        <v>256.2</v>
      </c>
      <c r="G3575" s="9">
        <v>29.4</v>
      </c>
      <c r="H3575" s="9" t="s">
        <v>284</v>
      </c>
      <c r="I3575" s="9">
        <v>0</v>
      </c>
      <c r="J3575" s="9">
        <v>0</v>
      </c>
      <c r="K3575" s="9" t="s">
        <v>284</v>
      </c>
      <c r="L3575" s="74"/>
      <c r="M3575" s="72">
        <f t="shared" si="95"/>
        <v>488</v>
      </c>
      <c r="R3575" s="229"/>
      <c r="S3575" s="294"/>
      <c r="T3575" s="68"/>
      <c r="U3575" s="397"/>
      <c r="V3575" s="68"/>
      <c r="W3575" s="68"/>
    </row>
    <row r="3576" spans="1:23" ht="15">
      <c r="A3576" s="28" t="s">
        <v>844</v>
      </c>
      <c r="B3576" s="68" t="s">
        <v>840</v>
      </c>
      <c r="E3576" s="9" t="s">
        <v>284</v>
      </c>
      <c r="F3576" s="9" t="s">
        <v>284</v>
      </c>
      <c r="G3576" s="9" t="s">
        <v>284</v>
      </c>
      <c r="H3576" s="9">
        <v>477.30000000001019</v>
      </c>
      <c r="I3576" s="9">
        <v>0</v>
      </c>
      <c r="J3576" s="9">
        <v>0</v>
      </c>
      <c r="K3576" s="9" t="s">
        <v>284</v>
      </c>
      <c r="L3576" s="74"/>
      <c r="M3576" s="72">
        <f t="shared" si="95"/>
        <v>477.30000000001019</v>
      </c>
      <c r="R3576" s="229"/>
      <c r="S3576" s="68"/>
      <c r="T3576" s="68"/>
      <c r="U3576" s="396"/>
      <c r="V3576" s="68"/>
      <c r="W3576" s="68"/>
    </row>
    <row r="3577" spans="1:23" ht="15">
      <c r="A3577" s="28" t="s">
        <v>852</v>
      </c>
      <c r="B3577" s="68" t="s">
        <v>853</v>
      </c>
      <c r="E3577" s="9" t="s">
        <v>284</v>
      </c>
      <c r="F3577" s="9" t="s">
        <v>284</v>
      </c>
      <c r="G3577" s="9" t="s">
        <v>284</v>
      </c>
      <c r="H3577" s="9">
        <v>329.29999999999927</v>
      </c>
      <c r="I3577" s="9">
        <v>0</v>
      </c>
      <c r="J3577" s="9">
        <v>0</v>
      </c>
      <c r="K3577" s="9">
        <v>124.49999999999818</v>
      </c>
      <c r="L3577" s="74"/>
      <c r="M3577" s="72">
        <f t="shared" si="95"/>
        <v>453.79999999999745</v>
      </c>
      <c r="R3577" s="229"/>
      <c r="S3577" s="294"/>
      <c r="T3577" s="68"/>
      <c r="U3577" s="396"/>
      <c r="V3577" s="68"/>
      <c r="W3577" s="68"/>
    </row>
    <row r="3578" spans="1:23" ht="15">
      <c r="A3578" s="28" t="s">
        <v>856</v>
      </c>
      <c r="B3578" s="68" t="s">
        <v>815</v>
      </c>
      <c r="E3578" s="9" t="s">
        <v>284</v>
      </c>
      <c r="F3578" s="9" t="s">
        <v>284</v>
      </c>
      <c r="G3578" s="9" t="s">
        <v>284</v>
      </c>
      <c r="H3578" s="9">
        <v>453.20000000000437</v>
      </c>
      <c r="I3578" s="9">
        <v>0</v>
      </c>
      <c r="J3578" s="9">
        <v>0</v>
      </c>
      <c r="K3578" s="9" t="s">
        <v>284</v>
      </c>
      <c r="L3578" s="74"/>
      <c r="M3578" s="72">
        <f t="shared" si="95"/>
        <v>453.20000000000437</v>
      </c>
      <c r="R3578" s="229"/>
      <c r="S3578" s="68"/>
      <c r="T3578" s="68"/>
      <c r="U3578" s="397"/>
      <c r="V3578" s="68"/>
      <c r="W3578" s="68"/>
    </row>
    <row r="3579" spans="1:23" ht="15">
      <c r="A3579" s="28" t="s">
        <v>857</v>
      </c>
      <c r="B3579" s="68" t="s">
        <v>817</v>
      </c>
      <c r="E3579" s="9" t="s">
        <v>284</v>
      </c>
      <c r="F3579" s="9" t="s">
        <v>284</v>
      </c>
      <c r="G3579" s="9" t="s">
        <v>284</v>
      </c>
      <c r="H3579" s="9">
        <v>339.49999999999272</v>
      </c>
      <c r="I3579" s="9">
        <v>0</v>
      </c>
      <c r="J3579" s="9">
        <v>0</v>
      </c>
      <c r="K3579" s="9">
        <v>113.50000000000728</v>
      </c>
      <c r="L3579" s="74"/>
      <c r="M3579" s="72">
        <f t="shared" si="95"/>
        <v>453</v>
      </c>
      <c r="R3579" s="229"/>
      <c r="S3579" s="68"/>
      <c r="T3579" s="68"/>
      <c r="U3579" s="396"/>
      <c r="V3579" s="68"/>
      <c r="W3579" s="68"/>
    </row>
    <row r="3580" spans="1:23" ht="15">
      <c r="A3580" s="28" t="s">
        <v>858</v>
      </c>
      <c r="B3580" s="68" t="s">
        <v>820</v>
      </c>
      <c r="E3580" s="9" t="s">
        <v>284</v>
      </c>
      <c r="F3580" s="9" t="s">
        <v>284</v>
      </c>
      <c r="G3580" s="9" t="s">
        <v>284</v>
      </c>
      <c r="H3580" s="9">
        <v>214.49999999999272</v>
      </c>
      <c r="I3580" s="9">
        <v>0</v>
      </c>
      <c r="J3580" s="9">
        <v>0</v>
      </c>
      <c r="K3580" s="9">
        <v>218.50000000000728</v>
      </c>
      <c r="L3580" s="74"/>
      <c r="M3580" s="72">
        <f t="shared" si="95"/>
        <v>433</v>
      </c>
      <c r="S3580" s="68"/>
      <c r="T3580" s="68"/>
      <c r="U3580" s="396"/>
      <c r="V3580" s="68"/>
      <c r="W3580" s="68"/>
    </row>
    <row r="3581" spans="1:23" ht="15">
      <c r="A3581" s="28" t="s">
        <v>864</v>
      </c>
      <c r="B3581" s="68" t="s">
        <v>835</v>
      </c>
      <c r="E3581" s="9" t="s">
        <v>284</v>
      </c>
      <c r="F3581" s="9" t="s">
        <v>284</v>
      </c>
      <c r="G3581" s="9" t="s">
        <v>284</v>
      </c>
      <c r="H3581" s="9">
        <v>184.10000000000946</v>
      </c>
      <c r="I3581" s="9">
        <v>0</v>
      </c>
      <c r="J3581" s="9">
        <v>0</v>
      </c>
      <c r="K3581" s="9">
        <v>245.60000000000218</v>
      </c>
      <c r="L3581" s="74"/>
      <c r="M3581" s="72">
        <f t="shared" si="95"/>
        <v>429.70000000001164</v>
      </c>
      <c r="S3581" s="28"/>
      <c r="T3581" s="68"/>
      <c r="U3581" s="396"/>
      <c r="V3581" s="68"/>
      <c r="W3581" s="68"/>
    </row>
    <row r="3582" spans="1:23" ht="15">
      <c r="A3582" s="28" t="s">
        <v>865</v>
      </c>
      <c r="B3582" s="240" t="s">
        <v>1828</v>
      </c>
      <c r="C3582" s="3"/>
      <c r="D3582" s="3"/>
      <c r="E3582" s="9" t="s">
        <v>284</v>
      </c>
      <c r="F3582" s="9" t="s">
        <v>284</v>
      </c>
      <c r="G3582" s="9" t="s">
        <v>284</v>
      </c>
      <c r="H3582" s="9" t="s">
        <v>284</v>
      </c>
      <c r="I3582" s="9">
        <v>0</v>
      </c>
      <c r="J3582" s="9">
        <v>0</v>
      </c>
      <c r="K3582" s="227">
        <v>360.30000000000291</v>
      </c>
      <c r="L3582" s="74"/>
      <c r="M3582" s="72">
        <f t="shared" si="95"/>
        <v>360.30000000000291</v>
      </c>
      <c r="O3582" t="s">
        <v>298</v>
      </c>
      <c r="S3582" s="68"/>
      <c r="T3582" s="68"/>
      <c r="U3582" s="396"/>
      <c r="V3582" s="68"/>
      <c r="W3582" s="68"/>
    </row>
    <row r="3583" spans="1:23" ht="15">
      <c r="A3583" s="28" t="s">
        <v>866</v>
      </c>
      <c r="B3583" s="28" t="s">
        <v>805</v>
      </c>
      <c r="E3583" s="9" t="s">
        <v>284</v>
      </c>
      <c r="F3583" s="9" t="s">
        <v>284</v>
      </c>
      <c r="G3583" s="9" t="s">
        <v>284</v>
      </c>
      <c r="H3583" s="9">
        <v>237.20000000000073</v>
      </c>
      <c r="I3583" s="9">
        <v>0</v>
      </c>
      <c r="J3583" s="9">
        <v>0</v>
      </c>
      <c r="K3583" s="9">
        <v>120.90000000001237</v>
      </c>
      <c r="L3583" s="74"/>
      <c r="M3583" s="72">
        <f t="shared" si="95"/>
        <v>358.1000000000131</v>
      </c>
      <c r="R3583" s="229"/>
      <c r="S3583" s="235"/>
      <c r="T3583" s="68"/>
      <c r="U3583" s="396"/>
      <c r="V3583" s="68"/>
      <c r="W3583" s="68"/>
    </row>
    <row r="3584" spans="1:23" ht="15">
      <c r="A3584" s="28" t="s">
        <v>868</v>
      </c>
      <c r="B3584" s="68" t="s">
        <v>164</v>
      </c>
      <c r="E3584" s="9" t="s">
        <v>284</v>
      </c>
      <c r="F3584" s="9" t="s">
        <v>284</v>
      </c>
      <c r="G3584" s="227">
        <v>357.3</v>
      </c>
      <c r="H3584" s="9" t="s">
        <v>284</v>
      </c>
      <c r="I3584" s="9">
        <v>0</v>
      </c>
      <c r="J3584" s="9">
        <v>0</v>
      </c>
      <c r="K3584" s="9" t="s">
        <v>284</v>
      </c>
      <c r="L3584" s="74"/>
      <c r="M3584" s="72">
        <f t="shared" si="95"/>
        <v>357.3</v>
      </c>
      <c r="O3584" t="s">
        <v>303</v>
      </c>
      <c r="R3584" s="229"/>
      <c r="S3584" s="68"/>
      <c r="T3584" s="68"/>
      <c r="U3584" s="396"/>
      <c r="V3584" s="68"/>
      <c r="W3584" s="68"/>
    </row>
    <row r="3585" spans="1:23" ht="15">
      <c r="A3585" s="28" t="s">
        <v>869</v>
      </c>
      <c r="B3585" s="68" t="s">
        <v>158</v>
      </c>
      <c r="E3585" s="9" t="s">
        <v>284</v>
      </c>
      <c r="F3585" s="9" t="s">
        <v>284</v>
      </c>
      <c r="G3585" s="69" t="s">
        <v>285</v>
      </c>
      <c r="H3585" s="9">
        <v>339.50000000000364</v>
      </c>
      <c r="I3585" s="9">
        <v>0</v>
      </c>
      <c r="J3585" s="9">
        <v>0</v>
      </c>
      <c r="K3585" s="9" t="s">
        <v>284</v>
      </c>
      <c r="L3585" s="74"/>
      <c r="M3585" s="72">
        <f t="shared" si="95"/>
        <v>339.50000000000364</v>
      </c>
      <c r="R3585" s="229"/>
      <c r="S3585" s="294"/>
      <c r="T3585" s="68"/>
      <c r="U3585" s="397"/>
      <c r="V3585" s="68"/>
      <c r="W3585" s="68"/>
    </row>
    <row r="3586" spans="1:23" ht="15">
      <c r="A3586" s="28" t="s">
        <v>870</v>
      </c>
      <c r="B3586" s="294" t="s">
        <v>2222</v>
      </c>
      <c r="C3586" s="3"/>
      <c r="D3586" s="3"/>
      <c r="E3586" s="9" t="s">
        <v>284</v>
      </c>
      <c r="F3586" s="9" t="s">
        <v>284</v>
      </c>
      <c r="G3586" s="9" t="s">
        <v>284</v>
      </c>
      <c r="H3586" s="9" t="s">
        <v>284</v>
      </c>
      <c r="I3586" s="9">
        <v>0</v>
      </c>
      <c r="J3586" s="9">
        <v>0</v>
      </c>
      <c r="K3586" s="227">
        <v>335.84999999999491</v>
      </c>
      <c r="L3586" s="74"/>
      <c r="M3586" s="72">
        <f t="shared" si="95"/>
        <v>335.84999999999491</v>
      </c>
      <c r="O3586" t="s">
        <v>299</v>
      </c>
      <c r="S3586" s="68"/>
      <c r="T3586" s="68"/>
      <c r="U3586" s="396"/>
      <c r="V3586" s="68"/>
      <c r="W3586" s="68"/>
    </row>
    <row r="3587" spans="1:23" ht="15">
      <c r="A3587" s="28" t="s">
        <v>873</v>
      </c>
      <c r="B3587" s="68" t="s">
        <v>834</v>
      </c>
      <c r="E3587" s="9" t="s">
        <v>284</v>
      </c>
      <c r="F3587" s="9" t="s">
        <v>284</v>
      </c>
      <c r="G3587" s="9" t="s">
        <v>284</v>
      </c>
      <c r="H3587" s="9">
        <v>213.20000000000073</v>
      </c>
      <c r="I3587" s="9">
        <v>0</v>
      </c>
      <c r="J3587" s="9">
        <v>0</v>
      </c>
      <c r="K3587" s="9">
        <v>120.40000000000327</v>
      </c>
      <c r="L3587" s="74"/>
      <c r="M3587" s="72">
        <f t="shared" si="95"/>
        <v>333.600000000004</v>
      </c>
      <c r="S3587" s="68"/>
      <c r="T3587" s="68"/>
      <c r="U3587" s="397"/>
      <c r="V3587" s="68"/>
      <c r="W3587" s="68"/>
    </row>
    <row r="3588" spans="1:23" ht="15">
      <c r="A3588" s="28" t="s">
        <v>999</v>
      </c>
      <c r="B3588" s="240" t="s">
        <v>1837</v>
      </c>
      <c r="C3588" s="3"/>
      <c r="D3588" s="3"/>
      <c r="E3588" s="9" t="s">
        <v>284</v>
      </c>
      <c r="F3588" s="9" t="s">
        <v>284</v>
      </c>
      <c r="G3588" s="9" t="s">
        <v>284</v>
      </c>
      <c r="H3588" s="9" t="s">
        <v>284</v>
      </c>
      <c r="I3588" s="9">
        <v>0</v>
      </c>
      <c r="J3588" s="9">
        <v>0</v>
      </c>
      <c r="K3588" s="9">
        <v>325.59999999999491</v>
      </c>
      <c r="L3588" s="74"/>
      <c r="M3588" s="72">
        <f t="shared" si="95"/>
        <v>325.59999999999491</v>
      </c>
      <c r="S3588" s="294"/>
      <c r="T3588" s="68"/>
      <c r="U3588" s="397"/>
      <c r="V3588" s="68"/>
      <c r="W3588" s="68"/>
    </row>
    <row r="3589" spans="1:23" ht="15">
      <c r="A3589" s="28" t="s">
        <v>1000</v>
      </c>
      <c r="B3589" s="294" t="s">
        <v>2257</v>
      </c>
      <c r="C3589" s="3"/>
      <c r="D3589" s="3"/>
      <c r="E3589" s="9" t="s">
        <v>284</v>
      </c>
      <c r="F3589" s="9" t="s">
        <v>284</v>
      </c>
      <c r="G3589" s="9" t="s">
        <v>284</v>
      </c>
      <c r="H3589" s="9" t="s">
        <v>284</v>
      </c>
      <c r="I3589" s="9">
        <v>0</v>
      </c>
      <c r="J3589" s="9">
        <v>0</v>
      </c>
      <c r="K3589" s="9">
        <v>304.59999999999491</v>
      </c>
      <c r="L3589" s="74"/>
      <c r="M3589" s="72">
        <f t="shared" si="95"/>
        <v>304.59999999999491</v>
      </c>
      <c r="S3589" s="294"/>
      <c r="T3589" s="68"/>
      <c r="U3589" s="396"/>
      <c r="V3589" s="68"/>
      <c r="W3589" s="68"/>
    </row>
    <row r="3590" spans="1:23" ht="15">
      <c r="A3590" s="28" t="s">
        <v>1001</v>
      </c>
      <c r="B3590" s="68" t="s">
        <v>826</v>
      </c>
      <c r="E3590" s="9" t="s">
        <v>284</v>
      </c>
      <c r="F3590" s="9" t="s">
        <v>284</v>
      </c>
      <c r="G3590" s="9" t="s">
        <v>284</v>
      </c>
      <c r="H3590" s="9">
        <v>111.54999999999927</v>
      </c>
      <c r="I3590" s="9">
        <v>0</v>
      </c>
      <c r="J3590" s="9">
        <v>0</v>
      </c>
      <c r="K3590" s="9">
        <v>160.79999999999927</v>
      </c>
      <c r="L3590" s="74"/>
      <c r="M3590" s="72">
        <f t="shared" si="95"/>
        <v>272.34999999999854</v>
      </c>
      <c r="S3590" s="68"/>
      <c r="T3590" s="68"/>
      <c r="U3590" s="397"/>
      <c r="V3590" s="68"/>
      <c r="W3590" s="68"/>
    </row>
    <row r="3591" spans="1:23" ht="15">
      <c r="A3591" s="28" t="s">
        <v>1002</v>
      </c>
      <c r="B3591" s="294" t="s">
        <v>2221</v>
      </c>
      <c r="C3591" s="3"/>
      <c r="D3591" s="3"/>
      <c r="E3591" s="9" t="s">
        <v>284</v>
      </c>
      <c r="F3591" s="9" t="s">
        <v>284</v>
      </c>
      <c r="G3591" s="9" t="s">
        <v>284</v>
      </c>
      <c r="H3591" s="9" t="s">
        <v>284</v>
      </c>
      <c r="I3591" s="9">
        <v>0</v>
      </c>
      <c r="J3591" s="9">
        <v>0</v>
      </c>
      <c r="K3591" s="9">
        <v>268.39999999999782</v>
      </c>
      <c r="L3591" s="74"/>
      <c r="M3591" s="72">
        <f t="shared" si="95"/>
        <v>268.39999999999782</v>
      </c>
      <c r="S3591" s="294"/>
      <c r="T3591" s="68"/>
      <c r="U3591" s="397"/>
      <c r="V3591" s="68"/>
      <c r="W3591" s="68"/>
    </row>
    <row r="3592" spans="1:23" ht="15">
      <c r="A3592" s="28" t="s">
        <v>1003</v>
      </c>
      <c r="B3592" s="240" t="s">
        <v>1840</v>
      </c>
      <c r="C3592" s="3"/>
      <c r="D3592" s="3"/>
      <c r="E3592" s="9" t="s">
        <v>284</v>
      </c>
      <c r="F3592" s="9" t="s">
        <v>284</v>
      </c>
      <c r="G3592" s="9" t="s">
        <v>284</v>
      </c>
      <c r="H3592" s="9" t="s">
        <v>284</v>
      </c>
      <c r="I3592" s="9">
        <v>0</v>
      </c>
      <c r="J3592" s="9">
        <v>0</v>
      </c>
      <c r="K3592" s="9">
        <v>256.69999999998981</v>
      </c>
      <c r="L3592" s="74"/>
      <c r="M3592" s="72">
        <f t="shared" ref="M3592:M3628" si="96">SUM(E3592:K3592)</f>
        <v>256.69999999998981</v>
      </c>
      <c r="S3592" s="294"/>
      <c r="T3592" s="68"/>
      <c r="U3592" s="396"/>
      <c r="V3592" s="68"/>
      <c r="W3592" s="68"/>
    </row>
    <row r="3593" spans="1:23" ht="15">
      <c r="A3593" s="28" t="s">
        <v>1004</v>
      </c>
      <c r="B3593" s="294" t="s">
        <v>2223</v>
      </c>
      <c r="C3593" s="3"/>
      <c r="D3593" s="3"/>
      <c r="E3593" s="9" t="s">
        <v>284</v>
      </c>
      <c r="F3593" s="9" t="s">
        <v>284</v>
      </c>
      <c r="G3593" s="9" t="s">
        <v>284</v>
      </c>
      <c r="H3593" s="9" t="s">
        <v>284</v>
      </c>
      <c r="I3593" s="9">
        <v>0</v>
      </c>
      <c r="J3593" s="9">
        <v>0</v>
      </c>
      <c r="K3593" s="9">
        <v>250.00000000000364</v>
      </c>
      <c r="L3593" s="74"/>
      <c r="M3593" s="72">
        <f t="shared" si="96"/>
        <v>250.00000000000364</v>
      </c>
      <c r="S3593" s="294"/>
      <c r="T3593" s="68"/>
      <c r="U3593" s="396"/>
      <c r="V3593" s="68"/>
      <c r="W3593" s="68"/>
    </row>
    <row r="3594" spans="1:23" ht="15">
      <c r="A3594" s="28" t="s">
        <v>1005</v>
      </c>
      <c r="B3594" s="294" t="s">
        <v>2543</v>
      </c>
      <c r="C3594" s="3"/>
      <c r="D3594" s="3"/>
      <c r="E3594" s="9" t="s">
        <v>284</v>
      </c>
      <c r="F3594" s="9" t="s">
        <v>284</v>
      </c>
      <c r="G3594" s="9" t="s">
        <v>284</v>
      </c>
      <c r="H3594" s="9" t="s">
        <v>284</v>
      </c>
      <c r="I3594" s="9">
        <v>0</v>
      </c>
      <c r="J3594" s="9">
        <v>0</v>
      </c>
      <c r="K3594" s="9">
        <v>249.50000000000364</v>
      </c>
      <c r="L3594" s="74"/>
      <c r="M3594" s="72">
        <f t="shared" si="96"/>
        <v>249.50000000000364</v>
      </c>
      <c r="S3594" s="68"/>
      <c r="T3594" s="68"/>
      <c r="U3594" s="396"/>
      <c r="V3594" s="68"/>
      <c r="W3594" s="68"/>
    </row>
    <row r="3595" spans="1:23" ht="15">
      <c r="A3595" s="28" t="s">
        <v>1006</v>
      </c>
      <c r="B3595" s="240" t="s">
        <v>1841</v>
      </c>
      <c r="C3595" s="3"/>
      <c r="D3595" s="3"/>
      <c r="E3595" s="9" t="s">
        <v>284</v>
      </c>
      <c r="F3595" s="9" t="s">
        <v>284</v>
      </c>
      <c r="G3595" s="9" t="s">
        <v>284</v>
      </c>
      <c r="H3595" s="9" t="s">
        <v>284</v>
      </c>
      <c r="I3595" s="9">
        <v>0</v>
      </c>
      <c r="J3595" s="9">
        <v>0</v>
      </c>
      <c r="K3595" s="9">
        <v>245.79999999998836</v>
      </c>
      <c r="L3595" s="74"/>
      <c r="M3595" s="72">
        <f t="shared" si="96"/>
        <v>245.79999999998836</v>
      </c>
      <c r="S3595" s="68"/>
      <c r="T3595" s="68"/>
      <c r="U3595" s="396"/>
      <c r="V3595" s="68"/>
      <c r="W3595" s="68"/>
    </row>
    <row r="3596" spans="1:23" ht="15">
      <c r="A3596" s="28" t="s">
        <v>1007</v>
      </c>
      <c r="B3596" s="240" t="s">
        <v>1838</v>
      </c>
      <c r="C3596" s="3"/>
      <c r="D3596" s="3"/>
      <c r="E3596" s="9" t="s">
        <v>284</v>
      </c>
      <c r="F3596" s="9" t="s">
        <v>284</v>
      </c>
      <c r="G3596" s="9" t="s">
        <v>284</v>
      </c>
      <c r="H3596" s="9" t="s">
        <v>284</v>
      </c>
      <c r="I3596" s="9">
        <v>0</v>
      </c>
      <c r="J3596" s="9">
        <v>0</v>
      </c>
      <c r="K3596" s="9">
        <v>240.99999999999636</v>
      </c>
      <c r="L3596" s="74"/>
      <c r="M3596" s="72">
        <f t="shared" si="96"/>
        <v>240.99999999999636</v>
      </c>
      <c r="S3596" s="68"/>
      <c r="T3596" s="68"/>
      <c r="U3596" s="397"/>
      <c r="V3596" s="68"/>
      <c r="W3596" s="68"/>
    </row>
    <row r="3597" spans="1:23" ht="15">
      <c r="A3597" s="28" t="s">
        <v>1008</v>
      </c>
      <c r="B3597" s="294" t="s">
        <v>2284</v>
      </c>
      <c r="C3597" s="3"/>
      <c r="D3597" s="3"/>
      <c r="E3597" s="9" t="s">
        <v>284</v>
      </c>
      <c r="F3597" s="9" t="s">
        <v>284</v>
      </c>
      <c r="G3597" s="9" t="s">
        <v>284</v>
      </c>
      <c r="H3597" s="9" t="s">
        <v>284</v>
      </c>
      <c r="I3597" s="9">
        <v>0</v>
      </c>
      <c r="J3597" s="9">
        <v>0</v>
      </c>
      <c r="K3597" s="9">
        <v>238.59999999999854</v>
      </c>
      <c r="L3597" s="74"/>
      <c r="M3597" s="72">
        <f t="shared" si="96"/>
        <v>238.59999999999854</v>
      </c>
      <c r="S3597" s="294"/>
      <c r="T3597" s="68"/>
      <c r="U3597" s="396"/>
      <c r="V3597" s="68"/>
      <c r="W3597" s="68"/>
    </row>
    <row r="3598" spans="1:23" ht="15">
      <c r="A3598" s="28" t="s">
        <v>1009</v>
      </c>
      <c r="B3598" s="294" t="s">
        <v>2225</v>
      </c>
      <c r="C3598" s="3"/>
      <c r="D3598" s="3"/>
      <c r="E3598" s="9" t="s">
        <v>284</v>
      </c>
      <c r="F3598" s="9" t="s">
        <v>284</v>
      </c>
      <c r="G3598" s="9" t="s">
        <v>284</v>
      </c>
      <c r="H3598" s="9" t="s">
        <v>284</v>
      </c>
      <c r="I3598" s="9">
        <v>0</v>
      </c>
      <c r="J3598" s="9">
        <v>0</v>
      </c>
      <c r="K3598" s="9">
        <v>236.00000000000182</v>
      </c>
      <c r="L3598" s="74"/>
      <c r="M3598" s="72">
        <f t="shared" si="96"/>
        <v>236.00000000000182</v>
      </c>
      <c r="S3598" s="294"/>
      <c r="T3598" s="68"/>
      <c r="U3598" s="396"/>
      <c r="V3598" s="68"/>
      <c r="W3598" s="68"/>
    </row>
    <row r="3599" spans="1:23" ht="15">
      <c r="A3599" s="28" t="s">
        <v>1010</v>
      </c>
      <c r="B3599" s="294" t="s">
        <v>2283</v>
      </c>
      <c r="C3599" s="3"/>
      <c r="D3599" s="3"/>
      <c r="E3599" s="9" t="s">
        <v>284</v>
      </c>
      <c r="F3599" s="9" t="s">
        <v>284</v>
      </c>
      <c r="G3599" s="9" t="s">
        <v>284</v>
      </c>
      <c r="H3599" s="9" t="s">
        <v>284</v>
      </c>
      <c r="I3599" s="9">
        <v>0</v>
      </c>
      <c r="J3599" s="9">
        <v>0</v>
      </c>
      <c r="K3599" s="9">
        <v>230.90000000000327</v>
      </c>
      <c r="L3599" s="74"/>
      <c r="M3599" s="72">
        <f t="shared" si="96"/>
        <v>230.90000000000327</v>
      </c>
      <c r="S3599" s="28"/>
      <c r="T3599" s="68"/>
      <c r="U3599" s="396"/>
      <c r="V3599" s="68"/>
      <c r="W3599" s="68"/>
    </row>
    <row r="3600" spans="1:23" ht="15">
      <c r="A3600" s="28" t="s">
        <v>1011</v>
      </c>
      <c r="B3600" s="240" t="s">
        <v>1825</v>
      </c>
      <c r="C3600" s="3"/>
      <c r="D3600" s="3"/>
      <c r="E3600" s="9" t="s">
        <v>284</v>
      </c>
      <c r="F3600" s="9" t="s">
        <v>284</v>
      </c>
      <c r="G3600" s="9" t="s">
        <v>284</v>
      </c>
      <c r="H3600" s="9" t="s">
        <v>284</v>
      </c>
      <c r="I3600" s="9">
        <v>0</v>
      </c>
      <c r="J3600" s="9">
        <v>0</v>
      </c>
      <c r="K3600" s="9">
        <v>218.100000000004</v>
      </c>
      <c r="L3600" s="74"/>
      <c r="M3600" s="72">
        <f t="shared" si="96"/>
        <v>218.100000000004</v>
      </c>
      <c r="S3600" s="235"/>
      <c r="T3600" s="68"/>
      <c r="U3600" s="396"/>
      <c r="V3600" s="68"/>
      <c r="W3600" s="68"/>
    </row>
    <row r="3601" spans="1:23" ht="15">
      <c r="A3601" s="28" t="s">
        <v>1012</v>
      </c>
      <c r="B3601" s="294" t="s">
        <v>2256</v>
      </c>
      <c r="C3601" s="3"/>
      <c r="D3601" s="3"/>
      <c r="E3601" s="9" t="s">
        <v>284</v>
      </c>
      <c r="F3601" s="9" t="s">
        <v>284</v>
      </c>
      <c r="G3601" s="9" t="s">
        <v>284</v>
      </c>
      <c r="H3601" s="9" t="s">
        <v>284</v>
      </c>
      <c r="I3601" s="9">
        <v>0</v>
      </c>
      <c r="J3601" s="9">
        <v>0</v>
      </c>
      <c r="K3601" s="9">
        <v>205.09999999999673</v>
      </c>
      <c r="L3601" s="74"/>
      <c r="M3601" s="72">
        <f t="shared" si="96"/>
        <v>205.09999999999673</v>
      </c>
      <c r="S3601" s="294"/>
      <c r="T3601" s="68"/>
      <c r="U3601" s="396"/>
      <c r="V3601" s="68"/>
      <c r="W3601" s="68"/>
    </row>
    <row r="3602" spans="1:23" ht="15">
      <c r="A3602" s="28" t="s">
        <v>1013</v>
      </c>
      <c r="B3602" s="240" t="s">
        <v>1836</v>
      </c>
      <c r="C3602" s="3"/>
      <c r="D3602" s="3"/>
      <c r="E3602" s="9" t="s">
        <v>284</v>
      </c>
      <c r="F3602" s="9" t="s">
        <v>284</v>
      </c>
      <c r="G3602" s="9" t="s">
        <v>284</v>
      </c>
      <c r="H3602" s="9" t="s">
        <v>284</v>
      </c>
      <c r="I3602" s="9">
        <v>0</v>
      </c>
      <c r="J3602" s="9">
        <v>0</v>
      </c>
      <c r="K3602" s="9">
        <v>189.10000000000218</v>
      </c>
      <c r="L3602" s="74"/>
      <c r="M3602" s="72">
        <f t="shared" si="96"/>
        <v>189.10000000000218</v>
      </c>
      <c r="S3602" s="294"/>
      <c r="T3602" s="68"/>
      <c r="U3602" s="396"/>
      <c r="V3602" s="68"/>
      <c r="W3602" s="68"/>
    </row>
    <row r="3603" spans="1:23" ht="15">
      <c r="A3603" s="28" t="s">
        <v>1014</v>
      </c>
      <c r="B3603" s="240" t="s">
        <v>1835</v>
      </c>
      <c r="C3603" s="3"/>
      <c r="D3603" s="3"/>
      <c r="E3603" s="9" t="s">
        <v>284</v>
      </c>
      <c r="F3603" s="9" t="s">
        <v>284</v>
      </c>
      <c r="G3603" s="9" t="s">
        <v>284</v>
      </c>
      <c r="H3603" s="9" t="s">
        <v>284</v>
      </c>
      <c r="I3603" s="9">
        <v>0</v>
      </c>
      <c r="J3603" s="9">
        <v>0</v>
      </c>
      <c r="K3603" s="9">
        <v>182.40000000000146</v>
      </c>
      <c r="L3603" s="74"/>
      <c r="M3603" s="72">
        <f t="shared" si="96"/>
        <v>182.40000000000146</v>
      </c>
      <c r="S3603" s="28"/>
      <c r="T3603" s="68"/>
      <c r="U3603" s="396"/>
      <c r="V3603" s="68"/>
      <c r="W3603" s="68"/>
    </row>
    <row r="3604" spans="1:23" ht="15">
      <c r="A3604" s="28" t="s">
        <v>1015</v>
      </c>
      <c r="B3604" s="240" t="s">
        <v>1823</v>
      </c>
      <c r="C3604" s="3"/>
      <c r="D3604" s="3"/>
      <c r="E3604" s="9" t="s">
        <v>284</v>
      </c>
      <c r="F3604" s="9" t="s">
        <v>284</v>
      </c>
      <c r="G3604" s="9" t="s">
        <v>284</v>
      </c>
      <c r="H3604" s="9" t="s">
        <v>284</v>
      </c>
      <c r="I3604" s="9">
        <v>0</v>
      </c>
      <c r="J3604" s="9">
        <v>0</v>
      </c>
      <c r="K3604" s="9">
        <v>176.89999999999964</v>
      </c>
      <c r="L3604" s="74"/>
      <c r="M3604" s="72">
        <f t="shared" si="96"/>
        <v>176.89999999999964</v>
      </c>
      <c r="S3604" s="235"/>
      <c r="T3604" s="68"/>
      <c r="U3604" s="396"/>
      <c r="V3604" s="68"/>
      <c r="W3604" s="68"/>
    </row>
    <row r="3605" spans="1:23" ht="15">
      <c r="A3605" s="28" t="s">
        <v>1016</v>
      </c>
      <c r="B3605" s="294" t="s">
        <v>2252</v>
      </c>
      <c r="C3605" s="3"/>
      <c r="D3605" s="3"/>
      <c r="E3605" s="9" t="s">
        <v>284</v>
      </c>
      <c r="F3605" s="9" t="s">
        <v>284</v>
      </c>
      <c r="G3605" s="9" t="s">
        <v>284</v>
      </c>
      <c r="H3605" s="9" t="s">
        <v>284</v>
      </c>
      <c r="I3605" s="9">
        <v>0</v>
      </c>
      <c r="J3605" s="9">
        <v>0</v>
      </c>
      <c r="K3605" s="9">
        <v>166.00000000000364</v>
      </c>
      <c r="L3605" s="74"/>
      <c r="M3605" s="72">
        <f t="shared" si="96"/>
        <v>166.00000000000364</v>
      </c>
      <c r="S3605" s="68"/>
      <c r="T3605" s="68"/>
      <c r="U3605" s="396"/>
      <c r="V3605" s="68"/>
      <c r="W3605" s="68"/>
    </row>
    <row r="3606" spans="1:23" ht="15">
      <c r="A3606" s="28" t="s">
        <v>1017</v>
      </c>
      <c r="B3606" s="294" t="s">
        <v>2224</v>
      </c>
      <c r="C3606" s="3"/>
      <c r="D3606" s="3"/>
      <c r="E3606" s="9" t="s">
        <v>284</v>
      </c>
      <c r="F3606" s="9" t="s">
        <v>284</v>
      </c>
      <c r="G3606" s="9" t="s">
        <v>284</v>
      </c>
      <c r="H3606" s="9" t="s">
        <v>284</v>
      </c>
      <c r="I3606" s="9">
        <v>0</v>
      </c>
      <c r="J3606" s="9">
        <v>0</v>
      </c>
      <c r="K3606" s="9">
        <v>161.79999999999927</v>
      </c>
      <c r="L3606" s="74"/>
      <c r="M3606" s="72">
        <f t="shared" si="96"/>
        <v>161.79999999999927</v>
      </c>
      <c r="S3606" s="68"/>
      <c r="T3606" s="68"/>
      <c r="U3606" s="396"/>
      <c r="V3606" s="68"/>
      <c r="W3606" s="68"/>
    </row>
    <row r="3607" spans="1:23" ht="15">
      <c r="A3607" s="28" t="s">
        <v>1018</v>
      </c>
      <c r="B3607" s="235" t="s">
        <v>1843</v>
      </c>
      <c r="C3607" s="3"/>
      <c r="D3607" s="3"/>
      <c r="E3607" s="9" t="s">
        <v>284</v>
      </c>
      <c r="F3607" s="9" t="s">
        <v>284</v>
      </c>
      <c r="G3607" s="9" t="s">
        <v>284</v>
      </c>
      <c r="H3607" s="9" t="s">
        <v>284</v>
      </c>
      <c r="I3607" s="9">
        <v>0</v>
      </c>
      <c r="J3607" s="9">
        <v>0</v>
      </c>
      <c r="K3607" s="9">
        <v>148.39999999999782</v>
      </c>
      <c r="L3607" s="74"/>
      <c r="M3607" s="72">
        <f t="shared" si="96"/>
        <v>148.39999999999782</v>
      </c>
      <c r="S3607" s="294"/>
      <c r="T3607" s="68"/>
      <c r="U3607" s="396"/>
      <c r="V3607" s="68"/>
      <c r="W3607" s="68"/>
    </row>
    <row r="3608" spans="1:23" ht="15">
      <c r="A3608" s="28" t="s">
        <v>1019</v>
      </c>
      <c r="B3608" s="294" t="s">
        <v>2218</v>
      </c>
      <c r="C3608" s="3"/>
      <c r="D3608" s="3"/>
      <c r="E3608" s="9" t="s">
        <v>284</v>
      </c>
      <c r="F3608" s="9" t="s">
        <v>284</v>
      </c>
      <c r="G3608" s="9" t="s">
        <v>284</v>
      </c>
      <c r="H3608" s="9" t="s">
        <v>284</v>
      </c>
      <c r="I3608" s="9">
        <v>0</v>
      </c>
      <c r="J3608" s="9">
        <v>0</v>
      </c>
      <c r="K3608" s="9">
        <v>138</v>
      </c>
      <c r="L3608" s="74"/>
      <c r="M3608" s="72">
        <f t="shared" si="96"/>
        <v>138</v>
      </c>
    </row>
    <row r="3609" spans="1:23" ht="15">
      <c r="A3609" s="28" t="s">
        <v>1020</v>
      </c>
      <c r="B3609" s="240" t="s">
        <v>1834</v>
      </c>
      <c r="C3609" s="3"/>
      <c r="D3609" s="3"/>
      <c r="E3609" s="9" t="s">
        <v>284</v>
      </c>
      <c r="F3609" s="9" t="s">
        <v>284</v>
      </c>
      <c r="G3609" s="9" t="s">
        <v>284</v>
      </c>
      <c r="H3609" s="9" t="s">
        <v>284</v>
      </c>
      <c r="I3609" s="9">
        <v>0</v>
      </c>
      <c r="J3609" s="9">
        <v>0</v>
      </c>
      <c r="K3609" s="9">
        <v>126.70000000000073</v>
      </c>
      <c r="L3609" s="74"/>
      <c r="M3609" s="72">
        <f t="shared" si="96"/>
        <v>126.70000000000073</v>
      </c>
    </row>
    <row r="3610" spans="1:23" ht="15">
      <c r="A3610" s="28" t="s">
        <v>1021</v>
      </c>
      <c r="B3610" s="294" t="s">
        <v>2281</v>
      </c>
      <c r="C3610" s="3"/>
      <c r="D3610" s="3"/>
      <c r="E3610" s="9" t="s">
        <v>284</v>
      </c>
      <c r="F3610" s="9" t="s">
        <v>284</v>
      </c>
      <c r="G3610" s="9" t="s">
        <v>284</v>
      </c>
      <c r="H3610" s="9" t="s">
        <v>284</v>
      </c>
      <c r="I3610" s="9">
        <v>0</v>
      </c>
      <c r="J3610" s="9">
        <v>0</v>
      </c>
      <c r="K3610" s="9">
        <v>126.20000000000073</v>
      </c>
      <c r="L3610" s="74"/>
      <c r="M3610" s="72">
        <f t="shared" si="96"/>
        <v>126.20000000000073</v>
      </c>
    </row>
    <row r="3611" spans="1:23" ht="15">
      <c r="A3611" s="28" t="s">
        <v>1022</v>
      </c>
      <c r="B3611" s="294" t="s">
        <v>2236</v>
      </c>
      <c r="C3611" s="3"/>
      <c r="D3611" s="3"/>
      <c r="E3611" s="9" t="s">
        <v>284</v>
      </c>
      <c r="F3611" s="9" t="s">
        <v>284</v>
      </c>
      <c r="G3611" s="9" t="s">
        <v>284</v>
      </c>
      <c r="H3611" s="9" t="s">
        <v>284</v>
      </c>
      <c r="I3611" s="9">
        <v>0</v>
      </c>
      <c r="J3611" s="9">
        <v>0</v>
      </c>
      <c r="K3611" s="9">
        <v>123.39999999999782</v>
      </c>
      <c r="L3611" s="74"/>
      <c r="M3611" s="72">
        <f t="shared" si="96"/>
        <v>123.39999999999782</v>
      </c>
    </row>
    <row r="3612" spans="1:23" ht="15">
      <c r="A3612" s="28" t="s">
        <v>1023</v>
      </c>
      <c r="B3612" s="240" t="s">
        <v>1842</v>
      </c>
      <c r="C3612" s="3"/>
      <c r="D3612" s="3"/>
      <c r="E3612" s="9" t="s">
        <v>284</v>
      </c>
      <c r="F3612" s="9" t="s">
        <v>284</v>
      </c>
      <c r="G3612" s="9" t="s">
        <v>284</v>
      </c>
      <c r="H3612" s="9" t="s">
        <v>284</v>
      </c>
      <c r="I3612" s="9">
        <v>0</v>
      </c>
      <c r="J3612" s="9">
        <v>0</v>
      </c>
      <c r="K3612" s="9">
        <v>117.40000000000873</v>
      </c>
      <c r="L3612" s="74"/>
      <c r="M3612" s="72">
        <f t="shared" si="96"/>
        <v>117.40000000000873</v>
      </c>
    </row>
    <row r="3613" spans="1:23" ht="15">
      <c r="A3613" s="28" t="s">
        <v>1024</v>
      </c>
      <c r="B3613" s="294" t="s">
        <v>2255</v>
      </c>
      <c r="C3613" s="3"/>
      <c r="D3613" s="3"/>
      <c r="E3613" s="9" t="s">
        <v>284</v>
      </c>
      <c r="F3613" s="9" t="s">
        <v>284</v>
      </c>
      <c r="G3613" s="9" t="s">
        <v>284</v>
      </c>
      <c r="H3613" s="9" t="s">
        <v>284</v>
      </c>
      <c r="I3613" s="9">
        <v>0</v>
      </c>
      <c r="J3613" s="9">
        <v>0</v>
      </c>
      <c r="K3613" s="9">
        <v>113.10000000000218</v>
      </c>
      <c r="L3613" s="74"/>
      <c r="M3613" s="72">
        <f t="shared" si="96"/>
        <v>113.10000000000218</v>
      </c>
    </row>
    <row r="3614" spans="1:23" ht="15">
      <c r="A3614" s="28" t="s">
        <v>1025</v>
      </c>
      <c r="B3614" s="240" t="s">
        <v>1833</v>
      </c>
      <c r="C3614" s="3"/>
      <c r="D3614" s="3"/>
      <c r="E3614" s="9" t="s">
        <v>284</v>
      </c>
      <c r="F3614" s="9" t="s">
        <v>284</v>
      </c>
      <c r="G3614" s="9" t="s">
        <v>284</v>
      </c>
      <c r="H3614" s="9" t="s">
        <v>284</v>
      </c>
      <c r="I3614" s="9">
        <v>0</v>
      </c>
      <c r="J3614" s="9">
        <v>0</v>
      </c>
      <c r="K3614" s="9">
        <v>107.99999999999636</v>
      </c>
      <c r="L3614" s="74"/>
      <c r="M3614" s="72">
        <f t="shared" si="96"/>
        <v>107.99999999999636</v>
      </c>
    </row>
    <row r="3615" spans="1:23" ht="15">
      <c r="A3615" s="28" t="s">
        <v>1026</v>
      </c>
      <c r="B3615" s="294" t="s">
        <v>2260</v>
      </c>
      <c r="C3615" s="3"/>
      <c r="D3615" s="3"/>
      <c r="E3615" s="9" t="s">
        <v>284</v>
      </c>
      <c r="F3615" s="9" t="s">
        <v>284</v>
      </c>
      <c r="G3615" s="9" t="s">
        <v>284</v>
      </c>
      <c r="H3615" s="9" t="s">
        <v>284</v>
      </c>
      <c r="I3615" s="9">
        <v>0</v>
      </c>
      <c r="J3615" s="9">
        <v>0</v>
      </c>
      <c r="K3615" s="9">
        <v>107.59999999999854</v>
      </c>
      <c r="L3615" s="74"/>
      <c r="M3615" s="72">
        <f t="shared" si="96"/>
        <v>107.59999999999854</v>
      </c>
    </row>
    <row r="3616" spans="1:23" ht="15">
      <c r="A3616" s="28" t="s">
        <v>1027</v>
      </c>
      <c r="B3616" s="294" t="s">
        <v>2258</v>
      </c>
      <c r="C3616" s="3"/>
      <c r="D3616" s="3"/>
      <c r="E3616" s="9" t="s">
        <v>284</v>
      </c>
      <c r="F3616" s="9" t="s">
        <v>284</v>
      </c>
      <c r="G3616" s="9" t="s">
        <v>284</v>
      </c>
      <c r="H3616" s="9" t="s">
        <v>284</v>
      </c>
      <c r="I3616" s="9">
        <v>0</v>
      </c>
      <c r="J3616" s="9">
        <v>0</v>
      </c>
      <c r="K3616" s="9">
        <v>100.79999999998836</v>
      </c>
      <c r="L3616" s="74"/>
      <c r="M3616" s="72">
        <f t="shared" si="96"/>
        <v>100.79999999998836</v>
      </c>
    </row>
    <row r="3617" spans="1:13" ht="15">
      <c r="A3617" s="28" t="s">
        <v>1028</v>
      </c>
      <c r="B3617" s="294" t="s">
        <v>2217</v>
      </c>
      <c r="C3617" s="3"/>
      <c r="D3617" s="3"/>
      <c r="E3617" s="9" t="s">
        <v>284</v>
      </c>
      <c r="F3617" s="9" t="s">
        <v>284</v>
      </c>
      <c r="G3617" s="9" t="s">
        <v>284</v>
      </c>
      <c r="H3617" s="9" t="s">
        <v>284</v>
      </c>
      <c r="I3617" s="9">
        <v>0</v>
      </c>
      <c r="J3617" s="9">
        <v>0</v>
      </c>
      <c r="K3617" s="9">
        <v>100.50000000000364</v>
      </c>
      <c r="L3617" s="74"/>
      <c r="M3617" s="72">
        <f t="shared" si="96"/>
        <v>100.50000000000364</v>
      </c>
    </row>
    <row r="3618" spans="1:13" ht="15">
      <c r="A3618" s="28" t="s">
        <v>1029</v>
      </c>
      <c r="B3618" s="294" t="s">
        <v>2254</v>
      </c>
      <c r="C3618" s="3"/>
      <c r="D3618" s="3"/>
      <c r="E3618" s="9" t="s">
        <v>284</v>
      </c>
      <c r="F3618" s="9" t="s">
        <v>284</v>
      </c>
      <c r="G3618" s="9" t="s">
        <v>284</v>
      </c>
      <c r="H3618" s="9" t="s">
        <v>284</v>
      </c>
      <c r="I3618" s="9">
        <v>0</v>
      </c>
      <c r="J3618" s="9">
        <v>0</v>
      </c>
      <c r="K3618" s="9">
        <v>99.900000000001455</v>
      </c>
      <c r="L3618" s="74"/>
      <c r="M3618" s="72">
        <f t="shared" si="96"/>
        <v>99.900000000001455</v>
      </c>
    </row>
    <row r="3619" spans="1:13" ht="15">
      <c r="A3619" s="28" t="s">
        <v>1030</v>
      </c>
      <c r="B3619" s="294" t="s">
        <v>2259</v>
      </c>
      <c r="C3619" s="3"/>
      <c r="D3619" s="3"/>
      <c r="E3619" s="9" t="s">
        <v>284</v>
      </c>
      <c r="F3619" s="9" t="s">
        <v>284</v>
      </c>
      <c r="G3619" s="9" t="s">
        <v>284</v>
      </c>
      <c r="H3619" s="9" t="s">
        <v>284</v>
      </c>
      <c r="I3619" s="9">
        <v>0</v>
      </c>
      <c r="J3619" s="9">
        <v>0</v>
      </c>
      <c r="K3619" s="9">
        <v>43.099999999998545</v>
      </c>
      <c r="L3619" s="74"/>
      <c r="M3619" s="72">
        <f t="shared" si="96"/>
        <v>43.099999999998545</v>
      </c>
    </row>
    <row r="3620" spans="1:13" ht="15">
      <c r="A3620" s="28" t="s">
        <v>1031</v>
      </c>
      <c r="B3620" s="294" t="s">
        <v>2253</v>
      </c>
      <c r="C3620" s="3"/>
      <c r="D3620" s="3"/>
      <c r="E3620" s="9" t="s">
        <v>284</v>
      </c>
      <c r="F3620" s="9" t="s">
        <v>284</v>
      </c>
      <c r="G3620" s="9" t="s">
        <v>284</v>
      </c>
      <c r="H3620" s="9" t="s">
        <v>284</v>
      </c>
      <c r="I3620" s="9">
        <v>0</v>
      </c>
      <c r="J3620" s="9">
        <v>0</v>
      </c>
      <c r="K3620" s="9">
        <v>33.600000000000364</v>
      </c>
      <c r="L3620" s="74"/>
      <c r="M3620" s="72">
        <f t="shared" si="96"/>
        <v>33.600000000000364</v>
      </c>
    </row>
    <row r="3621" spans="1:13" ht="15">
      <c r="A3621" s="28" t="s">
        <v>1032</v>
      </c>
      <c r="B3621" s="294" t="s">
        <v>2219</v>
      </c>
      <c r="C3621" s="3"/>
      <c r="D3621" s="3"/>
      <c r="E3621" s="9" t="s">
        <v>284</v>
      </c>
      <c r="F3621" s="9" t="s">
        <v>284</v>
      </c>
      <c r="G3621" s="9" t="s">
        <v>284</v>
      </c>
      <c r="H3621" s="9" t="s">
        <v>284</v>
      </c>
      <c r="I3621" s="9">
        <v>0</v>
      </c>
      <c r="J3621" s="9">
        <v>0</v>
      </c>
      <c r="K3621" s="9" t="s">
        <v>284</v>
      </c>
      <c r="L3621" s="74"/>
      <c r="M3621" s="72">
        <f t="shared" si="96"/>
        <v>0</v>
      </c>
    </row>
    <row r="3622" spans="1:13" ht="15">
      <c r="A3622" s="28" t="s">
        <v>1033</v>
      </c>
      <c r="B3622" s="235" t="s">
        <v>1821</v>
      </c>
      <c r="C3622" s="3"/>
      <c r="D3622" s="3"/>
      <c r="E3622" s="9" t="s">
        <v>284</v>
      </c>
      <c r="F3622" s="9" t="s">
        <v>284</v>
      </c>
      <c r="G3622" s="9" t="s">
        <v>284</v>
      </c>
      <c r="H3622" s="9" t="s">
        <v>284</v>
      </c>
      <c r="I3622" s="9">
        <v>0</v>
      </c>
      <c r="J3622" s="9">
        <v>0</v>
      </c>
      <c r="K3622" s="9" t="s">
        <v>284</v>
      </c>
      <c r="L3622" s="74"/>
      <c r="M3622" s="72">
        <f t="shared" si="96"/>
        <v>0</v>
      </c>
    </row>
    <row r="3623" spans="1:13" ht="15">
      <c r="A3623" s="28" t="s">
        <v>1034</v>
      </c>
      <c r="B3623" s="240" t="s">
        <v>1826</v>
      </c>
      <c r="C3623" s="3"/>
      <c r="D3623" s="3"/>
      <c r="E3623" s="9" t="s">
        <v>284</v>
      </c>
      <c r="F3623" s="9" t="s">
        <v>284</v>
      </c>
      <c r="G3623" s="9" t="s">
        <v>284</v>
      </c>
      <c r="H3623" s="9" t="s">
        <v>284</v>
      </c>
      <c r="I3623" s="9">
        <v>0</v>
      </c>
      <c r="J3623" s="9">
        <v>0</v>
      </c>
      <c r="K3623" s="9" t="s">
        <v>284</v>
      </c>
      <c r="L3623" s="74"/>
      <c r="M3623" s="72">
        <f t="shared" si="96"/>
        <v>0</v>
      </c>
    </row>
    <row r="3624" spans="1:13" ht="15">
      <c r="A3624" s="28" t="s">
        <v>1035</v>
      </c>
      <c r="B3624" s="240" t="s">
        <v>1832</v>
      </c>
      <c r="C3624" s="3"/>
      <c r="D3624" s="3"/>
      <c r="E3624" s="9" t="s">
        <v>284</v>
      </c>
      <c r="F3624" s="9" t="s">
        <v>284</v>
      </c>
      <c r="G3624" s="9" t="s">
        <v>284</v>
      </c>
      <c r="H3624" s="9" t="s">
        <v>284</v>
      </c>
      <c r="I3624" s="9">
        <v>0</v>
      </c>
      <c r="J3624" s="9">
        <v>0</v>
      </c>
      <c r="K3624" s="9" t="s">
        <v>284</v>
      </c>
      <c r="L3624" s="74"/>
      <c r="M3624" s="72">
        <f t="shared" si="96"/>
        <v>0</v>
      </c>
    </row>
    <row r="3625" spans="1:13" ht="15">
      <c r="A3625" s="28" t="s">
        <v>1036</v>
      </c>
      <c r="B3625" s="240" t="s">
        <v>1831</v>
      </c>
      <c r="C3625" s="3"/>
      <c r="D3625" s="3"/>
      <c r="E3625" s="9" t="s">
        <v>284</v>
      </c>
      <c r="F3625" s="9" t="s">
        <v>284</v>
      </c>
      <c r="G3625" s="9" t="s">
        <v>284</v>
      </c>
      <c r="H3625" s="9" t="s">
        <v>284</v>
      </c>
      <c r="I3625" s="9">
        <v>0</v>
      </c>
      <c r="J3625" s="9">
        <v>0</v>
      </c>
      <c r="K3625" s="9" t="s">
        <v>284</v>
      </c>
      <c r="L3625" s="74"/>
      <c r="M3625" s="72">
        <f t="shared" si="96"/>
        <v>0</v>
      </c>
    </row>
    <row r="3626" spans="1:13" ht="15">
      <c r="A3626" s="28" t="s">
        <v>1037</v>
      </c>
      <c r="B3626" s="240" t="s">
        <v>1829</v>
      </c>
      <c r="C3626" s="3"/>
      <c r="D3626" s="3"/>
      <c r="E3626" s="9" t="s">
        <v>284</v>
      </c>
      <c r="F3626" s="9" t="s">
        <v>284</v>
      </c>
      <c r="G3626" s="9" t="s">
        <v>284</v>
      </c>
      <c r="H3626" s="9" t="s">
        <v>284</v>
      </c>
      <c r="I3626" s="9">
        <v>0</v>
      </c>
      <c r="J3626" s="9">
        <v>0</v>
      </c>
      <c r="K3626" s="9" t="s">
        <v>284</v>
      </c>
      <c r="L3626" s="74"/>
      <c r="M3626" s="72">
        <f t="shared" si="96"/>
        <v>0</v>
      </c>
    </row>
    <row r="3627" spans="1:13" ht="15">
      <c r="A3627" s="28" t="s">
        <v>1038</v>
      </c>
      <c r="B3627" s="240" t="s">
        <v>1857</v>
      </c>
      <c r="C3627" s="3"/>
      <c r="D3627" s="3"/>
      <c r="E3627" s="9" t="s">
        <v>284</v>
      </c>
      <c r="F3627" s="9" t="s">
        <v>284</v>
      </c>
      <c r="G3627" s="9" t="s">
        <v>284</v>
      </c>
      <c r="H3627" s="9" t="s">
        <v>284</v>
      </c>
      <c r="I3627" s="9">
        <v>0</v>
      </c>
      <c r="J3627" s="9">
        <v>0</v>
      </c>
      <c r="K3627" s="9" t="s">
        <v>284</v>
      </c>
      <c r="L3627" s="74"/>
      <c r="M3627" s="72">
        <f t="shared" si="96"/>
        <v>0</v>
      </c>
    </row>
    <row r="3628" spans="1:13" ht="15">
      <c r="A3628" s="28" t="s">
        <v>3838</v>
      </c>
      <c r="B3628" s="240" t="s">
        <v>1839</v>
      </c>
      <c r="C3628" s="3"/>
      <c r="D3628" s="3"/>
      <c r="E3628" s="9" t="s">
        <v>284</v>
      </c>
      <c r="F3628" s="9" t="s">
        <v>284</v>
      </c>
      <c r="G3628" s="9" t="s">
        <v>284</v>
      </c>
      <c r="H3628" s="9" t="s">
        <v>284</v>
      </c>
      <c r="I3628" s="9">
        <v>0</v>
      </c>
      <c r="J3628" s="9">
        <v>0</v>
      </c>
      <c r="K3628" s="9" t="s">
        <v>284</v>
      </c>
      <c r="L3628" s="74"/>
      <c r="M3628" s="72">
        <f t="shared" si="96"/>
        <v>0</v>
      </c>
    </row>
    <row r="3629" spans="1:13" ht="15">
      <c r="A3629" s="28"/>
      <c r="B3629" s="68"/>
      <c r="E3629" s="9"/>
      <c r="F3629" s="9"/>
      <c r="G3629" s="9"/>
      <c r="H3629" s="9"/>
      <c r="L3629" s="74"/>
      <c r="M3629" s="72"/>
    </row>
    <row r="3630" spans="1:13" ht="15">
      <c r="A3630" s="28"/>
      <c r="B3630" s="68"/>
      <c r="E3630" s="9"/>
      <c r="L3630" s="74"/>
    </row>
    <row r="3631" spans="1:13" ht="15">
      <c r="A3631" s="28"/>
      <c r="B3631" s="68"/>
      <c r="E3631" s="9"/>
      <c r="L3631" s="74"/>
    </row>
    <row r="3632" spans="1:13" ht="25.5">
      <c r="A3632" s="23" t="s">
        <v>216</v>
      </c>
      <c r="L3632" s="74"/>
    </row>
    <row r="3633" spans="1:23">
      <c r="L3633" s="74"/>
    </row>
    <row r="3634" spans="1:23" ht="15">
      <c r="A3634" s="40"/>
      <c r="B3634" s="40"/>
      <c r="C3634" s="40"/>
      <c r="D3634" s="40"/>
      <c r="E3634" s="66">
        <v>2016</v>
      </c>
      <c r="F3634" s="66">
        <v>2017</v>
      </c>
      <c r="G3634" s="66">
        <v>2018</v>
      </c>
      <c r="H3634" s="66">
        <v>2019</v>
      </c>
      <c r="I3634" s="66">
        <v>2020</v>
      </c>
      <c r="J3634" s="66">
        <v>2021</v>
      </c>
      <c r="K3634" s="66">
        <v>2022</v>
      </c>
      <c r="L3634" s="74"/>
      <c r="M3634" s="75" t="s">
        <v>40</v>
      </c>
    </row>
    <row r="3635" spans="1:23" ht="15">
      <c r="A3635" s="28" t="s">
        <v>0</v>
      </c>
      <c r="B3635" s="68" t="s">
        <v>25</v>
      </c>
      <c r="E3635" s="227">
        <v>378.8</v>
      </c>
      <c r="F3635" s="227">
        <v>337.4</v>
      </c>
      <c r="G3635" s="9">
        <v>263.8</v>
      </c>
      <c r="H3635" s="9">
        <v>213.64999999999418</v>
      </c>
      <c r="I3635" s="9">
        <v>0</v>
      </c>
      <c r="J3635" s="9">
        <v>0</v>
      </c>
      <c r="K3635" s="223">
        <v>602.00000000000364</v>
      </c>
      <c r="L3635" s="74"/>
      <c r="M3635" s="72">
        <f t="shared" ref="M3635:M3666" si="97">SUM(E3635:K3635)</f>
        <v>1795.6499999999978</v>
      </c>
      <c r="O3635" t="s">
        <v>4728</v>
      </c>
      <c r="S3635" s="294"/>
      <c r="T3635" s="68"/>
      <c r="U3635" s="396"/>
      <c r="V3635" s="68"/>
      <c r="W3635" s="68"/>
    </row>
    <row r="3636" spans="1:23" ht="15">
      <c r="A3636" s="28" t="s">
        <v>2</v>
      </c>
      <c r="B3636" s="68" t="s">
        <v>1</v>
      </c>
      <c r="E3636" s="9">
        <v>14.3</v>
      </c>
      <c r="F3636" s="227">
        <v>333.4</v>
      </c>
      <c r="G3636" s="9">
        <v>275.5</v>
      </c>
      <c r="H3636" s="224">
        <v>552.30000000000655</v>
      </c>
      <c r="I3636" s="9">
        <v>0</v>
      </c>
      <c r="J3636" s="9">
        <v>0</v>
      </c>
      <c r="K3636" s="9">
        <v>395.89999999999236</v>
      </c>
      <c r="L3636" s="74"/>
      <c r="M3636" s="72">
        <f t="shared" si="97"/>
        <v>1571.399999999999</v>
      </c>
      <c r="O3636" t="s">
        <v>375</v>
      </c>
      <c r="R3636" t="s">
        <v>2021</v>
      </c>
      <c r="S3636" s="235"/>
      <c r="T3636" s="68"/>
      <c r="U3636" s="396"/>
      <c r="V3636" s="68"/>
      <c r="W3636" s="68"/>
    </row>
    <row r="3637" spans="1:23" ht="15">
      <c r="A3637" s="28" t="s">
        <v>3</v>
      </c>
      <c r="B3637" s="68" t="s">
        <v>11</v>
      </c>
      <c r="E3637" s="222">
        <v>480.2</v>
      </c>
      <c r="F3637" s="9">
        <v>210.2</v>
      </c>
      <c r="G3637" s="9">
        <v>266</v>
      </c>
      <c r="H3637" s="9">
        <v>231.20000000000073</v>
      </c>
      <c r="I3637" s="9">
        <v>0</v>
      </c>
      <c r="J3637" s="9">
        <v>0</v>
      </c>
      <c r="K3637" s="9">
        <v>348.5</v>
      </c>
      <c r="L3637" s="74"/>
      <c r="M3637" s="72">
        <f t="shared" si="97"/>
        <v>1536.1000000000008</v>
      </c>
      <c r="O3637" t="s">
        <v>306</v>
      </c>
      <c r="S3637" s="68"/>
      <c r="T3637" s="68"/>
      <c r="U3637" s="397"/>
      <c r="V3637" s="68"/>
      <c r="W3637" s="68"/>
    </row>
    <row r="3638" spans="1:23" ht="15">
      <c r="A3638" s="28" t="s">
        <v>5</v>
      </c>
      <c r="B3638" s="68" t="s">
        <v>37</v>
      </c>
      <c r="E3638" s="9">
        <v>289.8</v>
      </c>
      <c r="F3638" s="9">
        <v>191.5</v>
      </c>
      <c r="G3638" s="9">
        <v>286</v>
      </c>
      <c r="H3638" s="9">
        <v>76.200000000008004</v>
      </c>
      <c r="I3638" s="9">
        <v>0</v>
      </c>
      <c r="J3638" s="9">
        <v>0</v>
      </c>
      <c r="K3638" s="224">
        <v>679.15000000000509</v>
      </c>
      <c r="L3638" s="74"/>
      <c r="M3638" s="72">
        <f t="shared" si="97"/>
        <v>1522.6500000000131</v>
      </c>
      <c r="O3638" t="s">
        <v>287</v>
      </c>
      <c r="R3638" s="21" t="s">
        <v>2021</v>
      </c>
      <c r="S3638" s="294"/>
      <c r="T3638" s="68"/>
      <c r="U3638" s="396"/>
      <c r="V3638" s="68"/>
      <c r="W3638" s="68"/>
    </row>
    <row r="3639" spans="1:23" ht="15">
      <c r="A3639" s="28" t="s">
        <v>7</v>
      </c>
      <c r="B3639" s="68" t="s">
        <v>143</v>
      </c>
      <c r="E3639" s="9" t="s">
        <v>284</v>
      </c>
      <c r="F3639" s="224">
        <v>589.6</v>
      </c>
      <c r="G3639" s="222">
        <v>476.4</v>
      </c>
      <c r="H3639" s="9">
        <v>118.50000000001455</v>
      </c>
      <c r="I3639" s="9">
        <v>0</v>
      </c>
      <c r="J3639" s="9">
        <v>0</v>
      </c>
      <c r="K3639" s="9">
        <v>329.80000000000291</v>
      </c>
      <c r="L3639" s="74"/>
      <c r="M3639" s="72">
        <f t="shared" si="97"/>
        <v>1514.3000000000175</v>
      </c>
      <c r="O3639" t="s">
        <v>286</v>
      </c>
      <c r="R3639" t="s">
        <v>2021</v>
      </c>
      <c r="S3639" s="235"/>
      <c r="T3639" s="68"/>
      <c r="U3639" s="396"/>
      <c r="V3639" s="68"/>
      <c r="W3639" s="68"/>
    </row>
    <row r="3640" spans="1:23" ht="15">
      <c r="A3640" s="28" t="s">
        <v>8</v>
      </c>
      <c r="B3640" s="68" t="s">
        <v>23</v>
      </c>
      <c r="E3640" s="224">
        <v>504.6</v>
      </c>
      <c r="F3640" s="9">
        <v>100.5</v>
      </c>
      <c r="G3640" s="9">
        <v>216.5</v>
      </c>
      <c r="H3640" s="9">
        <v>258.60000000000218</v>
      </c>
      <c r="I3640" s="9">
        <v>0</v>
      </c>
      <c r="J3640" s="9">
        <v>0</v>
      </c>
      <c r="K3640" s="9">
        <v>408.5</v>
      </c>
      <c r="L3640" s="74"/>
      <c r="M3640" s="72">
        <f t="shared" si="97"/>
        <v>1488.7000000000021</v>
      </c>
      <c r="O3640" t="s">
        <v>287</v>
      </c>
      <c r="R3640" t="s">
        <v>2021</v>
      </c>
      <c r="S3640" s="235"/>
      <c r="T3640" s="68"/>
      <c r="U3640" s="396"/>
      <c r="V3640" s="68"/>
      <c r="W3640" s="68"/>
    </row>
    <row r="3641" spans="1:23" ht="15">
      <c r="A3641" s="28" t="s">
        <v>10</v>
      </c>
      <c r="B3641" s="68" t="s">
        <v>13</v>
      </c>
      <c r="E3641" s="227">
        <v>327.5</v>
      </c>
      <c r="F3641" s="227">
        <v>356</v>
      </c>
      <c r="G3641" s="9">
        <v>206.4</v>
      </c>
      <c r="H3641" s="9">
        <v>128.20000000000073</v>
      </c>
      <c r="I3641" s="9">
        <v>0</v>
      </c>
      <c r="J3641" s="9">
        <v>0</v>
      </c>
      <c r="K3641" s="9">
        <v>469.39999999999782</v>
      </c>
      <c r="L3641" s="74"/>
      <c r="M3641" s="72">
        <f t="shared" si="97"/>
        <v>1487.4999999999986</v>
      </c>
      <c r="O3641" t="s">
        <v>343</v>
      </c>
      <c r="S3641" s="294"/>
      <c r="T3641" s="68"/>
      <c r="U3641" s="396"/>
      <c r="V3641" s="68"/>
      <c r="W3641" s="68"/>
    </row>
    <row r="3642" spans="1:23" ht="15">
      <c r="A3642" s="28" t="s">
        <v>12</v>
      </c>
      <c r="B3642" s="68" t="s">
        <v>17</v>
      </c>
      <c r="E3642" s="227">
        <v>440.2</v>
      </c>
      <c r="F3642" s="9">
        <v>140.69999999999999</v>
      </c>
      <c r="G3642" s="227">
        <v>332.6</v>
      </c>
      <c r="H3642" s="9">
        <v>120.39999999999418</v>
      </c>
      <c r="I3642" s="9">
        <v>0</v>
      </c>
      <c r="J3642" s="9">
        <v>0</v>
      </c>
      <c r="K3642" s="9">
        <v>439.69999999999709</v>
      </c>
      <c r="L3642" s="74"/>
      <c r="M3642" s="72">
        <f t="shared" si="97"/>
        <v>1473.5999999999913</v>
      </c>
      <c r="O3642" t="s">
        <v>291</v>
      </c>
      <c r="S3642" s="294"/>
      <c r="T3642" s="68"/>
      <c r="U3642" s="396"/>
      <c r="V3642" s="68"/>
      <c r="W3642" s="68"/>
    </row>
    <row r="3643" spans="1:23" ht="15">
      <c r="A3643" s="28" t="s">
        <v>14</v>
      </c>
      <c r="B3643" s="68" t="s">
        <v>33</v>
      </c>
      <c r="E3643" s="227">
        <v>304</v>
      </c>
      <c r="F3643" s="227">
        <v>262.7</v>
      </c>
      <c r="G3643" s="9">
        <v>204.5</v>
      </c>
      <c r="H3643" s="9">
        <v>164.89999999999418</v>
      </c>
      <c r="I3643" s="9">
        <v>0</v>
      </c>
      <c r="J3643" s="9">
        <v>0</v>
      </c>
      <c r="K3643" s="9">
        <v>468.20000000000073</v>
      </c>
      <c r="L3643" s="74"/>
      <c r="M3643" s="72">
        <f t="shared" si="97"/>
        <v>1404.299999999995</v>
      </c>
      <c r="O3643" t="s">
        <v>328</v>
      </c>
      <c r="S3643" s="294"/>
      <c r="T3643" s="68"/>
      <c r="U3643" s="396"/>
      <c r="V3643" s="68"/>
      <c r="W3643" s="68"/>
    </row>
    <row r="3644" spans="1:23" ht="15">
      <c r="A3644" s="28" t="s">
        <v>16</v>
      </c>
      <c r="B3644" s="68" t="s">
        <v>27</v>
      </c>
      <c r="E3644" s="9">
        <v>298.39999999999998</v>
      </c>
      <c r="F3644" s="227">
        <v>334.6</v>
      </c>
      <c r="G3644" s="9">
        <v>279.60000000000002</v>
      </c>
      <c r="H3644" s="9">
        <v>68.799999999995634</v>
      </c>
      <c r="I3644" s="9">
        <v>0</v>
      </c>
      <c r="J3644" s="9">
        <v>0</v>
      </c>
      <c r="K3644" s="9">
        <v>383.99999999999636</v>
      </c>
      <c r="L3644" s="74"/>
      <c r="M3644" s="72">
        <f t="shared" si="97"/>
        <v>1365.3999999999919</v>
      </c>
      <c r="O3644" t="s">
        <v>303</v>
      </c>
      <c r="S3644" s="235"/>
      <c r="T3644" s="68"/>
      <c r="U3644" s="397"/>
      <c r="V3644" s="68"/>
      <c r="W3644" s="68"/>
    </row>
    <row r="3645" spans="1:23" ht="15">
      <c r="A3645" s="28" t="s">
        <v>18</v>
      </c>
      <c r="B3645" s="68" t="s">
        <v>39</v>
      </c>
      <c r="E3645" s="9">
        <v>288.89999999999998</v>
      </c>
      <c r="F3645" s="9">
        <v>138.6</v>
      </c>
      <c r="G3645" s="9">
        <v>165.2</v>
      </c>
      <c r="H3645" s="9">
        <v>252.49999999999272</v>
      </c>
      <c r="I3645" s="9">
        <v>0</v>
      </c>
      <c r="J3645" s="9">
        <v>0</v>
      </c>
      <c r="K3645" s="9">
        <v>427.5</v>
      </c>
      <c r="L3645" s="74"/>
      <c r="M3645" s="72">
        <f t="shared" si="97"/>
        <v>1272.6999999999928</v>
      </c>
      <c r="S3645" s="68"/>
      <c r="T3645" s="68"/>
      <c r="U3645" s="396"/>
      <c r="V3645" s="68"/>
      <c r="W3645" s="68"/>
    </row>
    <row r="3646" spans="1:23" ht="15">
      <c r="A3646" s="28" t="s">
        <v>20</v>
      </c>
      <c r="B3646" s="68" t="s">
        <v>31</v>
      </c>
      <c r="E3646" s="9">
        <v>284.5</v>
      </c>
      <c r="F3646" s="9">
        <v>135.69999999999999</v>
      </c>
      <c r="G3646" s="9">
        <v>142.9</v>
      </c>
      <c r="H3646" s="9">
        <v>142.99999999999636</v>
      </c>
      <c r="I3646" s="9">
        <v>0</v>
      </c>
      <c r="J3646" s="9">
        <v>0</v>
      </c>
      <c r="K3646" s="227">
        <v>566.50000000000364</v>
      </c>
      <c r="L3646" s="74"/>
      <c r="M3646" s="72">
        <f t="shared" si="97"/>
        <v>1272.5999999999999</v>
      </c>
      <c r="O3646" t="s">
        <v>289</v>
      </c>
      <c r="S3646" s="294"/>
      <c r="T3646" s="68"/>
      <c r="U3646" s="396"/>
      <c r="V3646" s="68"/>
      <c r="W3646" s="68"/>
    </row>
    <row r="3647" spans="1:23" ht="15">
      <c r="A3647" s="28" t="s">
        <v>22</v>
      </c>
      <c r="B3647" s="68" t="s">
        <v>35</v>
      </c>
      <c r="E3647" s="9">
        <v>58.5</v>
      </c>
      <c r="F3647" s="222">
        <v>565.4</v>
      </c>
      <c r="G3647" s="224">
        <v>497.6</v>
      </c>
      <c r="H3647" s="9">
        <v>125.60000000000582</v>
      </c>
      <c r="I3647" s="9">
        <v>0</v>
      </c>
      <c r="J3647" s="9">
        <v>0</v>
      </c>
      <c r="K3647" s="9" t="s">
        <v>284</v>
      </c>
      <c r="L3647" s="74"/>
      <c r="M3647" s="72">
        <f t="shared" si="97"/>
        <v>1247.1000000000058</v>
      </c>
      <c r="O3647" t="s">
        <v>286</v>
      </c>
      <c r="R3647" t="s">
        <v>2021</v>
      </c>
      <c r="S3647" s="68"/>
      <c r="T3647" s="68"/>
      <c r="U3647" s="396"/>
      <c r="V3647" s="68"/>
      <c r="W3647" s="68"/>
    </row>
    <row r="3648" spans="1:23" ht="15">
      <c r="A3648" s="28" t="s">
        <v>24</v>
      </c>
      <c r="B3648" s="68" t="s">
        <v>6</v>
      </c>
      <c r="E3648" s="223">
        <v>461.5</v>
      </c>
      <c r="F3648" s="9">
        <v>235.8</v>
      </c>
      <c r="G3648" s="227">
        <v>293.35000000000002</v>
      </c>
      <c r="H3648" s="9">
        <v>245.6000000000131</v>
      </c>
      <c r="I3648" s="9">
        <v>0</v>
      </c>
      <c r="J3648" s="9">
        <v>0</v>
      </c>
      <c r="K3648" s="9" t="s">
        <v>284</v>
      </c>
      <c r="L3648" s="74"/>
      <c r="M3648" s="72">
        <f t="shared" si="97"/>
        <v>1236.2500000000132</v>
      </c>
      <c r="O3648" t="s">
        <v>338</v>
      </c>
      <c r="S3648" s="294"/>
      <c r="T3648" s="68"/>
      <c r="U3648" s="397"/>
      <c r="V3648" s="68"/>
      <c r="W3648" s="68"/>
    </row>
    <row r="3649" spans="1:23" ht="15">
      <c r="A3649" s="28" t="s">
        <v>26</v>
      </c>
      <c r="B3649" s="68" t="s">
        <v>144</v>
      </c>
      <c r="E3649" s="9" t="s">
        <v>284</v>
      </c>
      <c r="F3649" s="227">
        <v>322.89999999999998</v>
      </c>
      <c r="G3649" s="227">
        <v>330.2</v>
      </c>
      <c r="H3649" s="9">
        <v>109.15000000000691</v>
      </c>
      <c r="I3649" s="9">
        <v>0</v>
      </c>
      <c r="J3649" s="9">
        <v>0</v>
      </c>
      <c r="K3649" s="9">
        <v>398.20000000000437</v>
      </c>
      <c r="L3649" s="74"/>
      <c r="M3649" s="72">
        <f t="shared" si="97"/>
        <v>1160.4500000000112</v>
      </c>
      <c r="O3649" t="s">
        <v>311</v>
      </c>
      <c r="S3649" s="68"/>
      <c r="T3649" s="68"/>
      <c r="U3649" s="396"/>
      <c r="V3649" s="68"/>
      <c r="W3649" s="68"/>
    </row>
    <row r="3650" spans="1:23" ht="15">
      <c r="A3650" s="28" t="s">
        <v>28</v>
      </c>
      <c r="B3650" s="68" t="s">
        <v>9</v>
      </c>
      <c r="E3650" s="9">
        <v>233.2</v>
      </c>
      <c r="F3650" s="9">
        <v>66</v>
      </c>
      <c r="G3650" s="9">
        <v>238.5</v>
      </c>
      <c r="H3650" s="9">
        <v>138.90000000000146</v>
      </c>
      <c r="I3650" s="9">
        <v>0</v>
      </c>
      <c r="J3650" s="9">
        <v>0</v>
      </c>
      <c r="K3650" s="9">
        <v>478.60000000000946</v>
      </c>
      <c r="L3650" s="74"/>
      <c r="M3650" s="72">
        <f t="shared" si="97"/>
        <v>1155.200000000011</v>
      </c>
      <c r="S3650" s="294"/>
      <c r="T3650" s="68"/>
      <c r="U3650" s="397"/>
      <c r="V3650" s="68"/>
      <c r="W3650" s="68"/>
    </row>
    <row r="3651" spans="1:23" ht="15">
      <c r="A3651" s="28" t="s">
        <v>30</v>
      </c>
      <c r="B3651" s="68" t="s">
        <v>162</v>
      </c>
      <c r="E3651" s="9" t="s">
        <v>284</v>
      </c>
      <c r="F3651" s="9" t="s">
        <v>284</v>
      </c>
      <c r="G3651" s="227">
        <v>347.4</v>
      </c>
      <c r="H3651" s="227">
        <v>354.29999999999927</v>
      </c>
      <c r="I3651" s="9">
        <v>0</v>
      </c>
      <c r="J3651" s="9">
        <v>0</v>
      </c>
      <c r="K3651" s="9">
        <v>428.99999999999272</v>
      </c>
      <c r="L3651" s="74"/>
      <c r="M3651" s="72">
        <f t="shared" si="97"/>
        <v>1130.6999999999921</v>
      </c>
      <c r="O3651" t="s">
        <v>326</v>
      </c>
      <c r="S3651" s="68"/>
      <c r="T3651" s="68"/>
      <c r="U3651" s="396"/>
      <c r="V3651" s="68"/>
      <c r="W3651" s="68"/>
    </row>
    <row r="3652" spans="1:23" ht="15">
      <c r="A3652" s="28" t="s">
        <v>32</v>
      </c>
      <c r="B3652" s="68" t="s">
        <v>21</v>
      </c>
      <c r="E3652" s="9">
        <v>127.8</v>
      </c>
      <c r="F3652" s="9">
        <v>130.80000000000001</v>
      </c>
      <c r="G3652" s="227">
        <v>308.7</v>
      </c>
      <c r="H3652" s="9">
        <v>182.50000000000364</v>
      </c>
      <c r="I3652" s="9">
        <v>0</v>
      </c>
      <c r="J3652" s="9">
        <v>0</v>
      </c>
      <c r="K3652" s="9">
        <v>346.40000000000146</v>
      </c>
      <c r="L3652" s="74"/>
      <c r="M3652" s="72">
        <f t="shared" si="97"/>
        <v>1096.200000000005</v>
      </c>
      <c r="O3652" t="s">
        <v>293</v>
      </c>
      <c r="S3652" s="294"/>
      <c r="T3652" s="68"/>
      <c r="U3652" s="396"/>
      <c r="V3652" s="68"/>
      <c r="W3652" s="68"/>
    </row>
    <row r="3653" spans="1:23" ht="15">
      <c r="A3653" s="28" t="s">
        <v>34</v>
      </c>
      <c r="B3653" s="68" t="s">
        <v>15</v>
      </c>
      <c r="E3653" s="9">
        <v>189.3</v>
      </c>
      <c r="F3653" s="9">
        <v>204.3</v>
      </c>
      <c r="G3653" s="9">
        <v>132</v>
      </c>
      <c r="H3653" s="9">
        <v>26.399999999997817</v>
      </c>
      <c r="I3653" s="9">
        <v>0</v>
      </c>
      <c r="J3653" s="9">
        <v>0</v>
      </c>
      <c r="K3653" s="9">
        <v>419.00000000000364</v>
      </c>
      <c r="L3653" s="74"/>
      <c r="M3653" s="72">
        <f t="shared" si="97"/>
        <v>971.00000000000148</v>
      </c>
      <c r="S3653" s="294"/>
      <c r="T3653" s="68"/>
      <c r="U3653" s="396"/>
      <c r="V3653" s="68"/>
      <c r="W3653" s="68"/>
    </row>
    <row r="3654" spans="1:23" ht="15">
      <c r="A3654" s="28" t="s">
        <v>36</v>
      </c>
      <c r="B3654" s="68" t="s">
        <v>155</v>
      </c>
      <c r="E3654" s="9" t="s">
        <v>284</v>
      </c>
      <c r="F3654" s="9" t="s">
        <v>284</v>
      </c>
      <c r="G3654" s="227">
        <v>397.7</v>
      </c>
      <c r="H3654" s="9">
        <v>120.29999999999563</v>
      </c>
      <c r="I3654" s="9">
        <v>0</v>
      </c>
      <c r="J3654" s="9">
        <v>0</v>
      </c>
      <c r="K3654" s="9">
        <v>452.19999999998254</v>
      </c>
      <c r="L3654" s="74"/>
      <c r="M3654" s="72">
        <f t="shared" si="97"/>
        <v>970.19999999997822</v>
      </c>
      <c r="O3654" t="s">
        <v>289</v>
      </c>
      <c r="S3654" s="294"/>
      <c r="T3654" s="68"/>
      <c r="U3654" s="397"/>
      <c r="V3654" s="68"/>
      <c r="W3654" s="68"/>
    </row>
    <row r="3655" spans="1:23" ht="15">
      <c r="A3655" s="28" t="s">
        <v>38</v>
      </c>
      <c r="B3655" s="68" t="s">
        <v>154</v>
      </c>
      <c r="E3655" s="9" t="s">
        <v>284</v>
      </c>
      <c r="F3655" s="9" t="s">
        <v>284</v>
      </c>
      <c r="G3655" s="227">
        <v>290.5</v>
      </c>
      <c r="H3655" s="9">
        <v>92.899999999997817</v>
      </c>
      <c r="I3655" s="9">
        <v>0</v>
      </c>
      <c r="J3655" s="9">
        <v>0</v>
      </c>
      <c r="K3655" s="227">
        <v>523.60000000000582</v>
      </c>
      <c r="L3655" s="74"/>
      <c r="M3655" s="72">
        <f t="shared" si="97"/>
        <v>907.00000000000364</v>
      </c>
      <c r="O3655" t="s">
        <v>342</v>
      </c>
      <c r="S3655" s="235"/>
      <c r="T3655" s="68"/>
      <c r="U3655" s="396"/>
      <c r="V3655" s="68"/>
      <c r="W3655" s="68"/>
    </row>
    <row r="3656" spans="1:23" ht="15">
      <c r="A3656" s="28" t="s">
        <v>145</v>
      </c>
      <c r="B3656" s="68" t="s">
        <v>4</v>
      </c>
      <c r="E3656" s="9">
        <v>179</v>
      </c>
      <c r="F3656" s="9">
        <v>160.80000000000001</v>
      </c>
      <c r="G3656" s="9">
        <v>163.5</v>
      </c>
      <c r="H3656" s="227">
        <v>386.80000000000109</v>
      </c>
      <c r="I3656" s="9">
        <v>0</v>
      </c>
      <c r="J3656" s="9">
        <v>0</v>
      </c>
      <c r="K3656" s="9" t="s">
        <v>284</v>
      </c>
      <c r="L3656" s="74"/>
      <c r="M3656" s="72">
        <f t="shared" si="97"/>
        <v>890.10000000000105</v>
      </c>
      <c r="O3656" t="s">
        <v>303</v>
      </c>
      <c r="S3656" s="68"/>
      <c r="T3656" s="68"/>
      <c r="U3656" s="397"/>
      <c r="V3656" s="68"/>
      <c r="W3656" s="68"/>
    </row>
    <row r="3657" spans="1:23" ht="15">
      <c r="A3657" s="28" t="s">
        <v>146</v>
      </c>
      <c r="B3657" s="68" t="s">
        <v>153</v>
      </c>
      <c r="E3657" s="9" t="s">
        <v>284</v>
      </c>
      <c r="F3657" s="9" t="s">
        <v>284</v>
      </c>
      <c r="G3657" s="9">
        <v>282.5</v>
      </c>
      <c r="H3657" s="9">
        <v>97.100000000002183</v>
      </c>
      <c r="I3657" s="9">
        <v>0</v>
      </c>
      <c r="J3657" s="9">
        <v>0</v>
      </c>
      <c r="K3657" s="9">
        <v>452.50000000001455</v>
      </c>
      <c r="L3657" s="74"/>
      <c r="M3657" s="72">
        <f t="shared" si="97"/>
        <v>832.10000000001673</v>
      </c>
      <c r="S3657" s="294"/>
      <c r="T3657" s="68"/>
      <c r="U3657" s="396"/>
      <c r="V3657" s="68"/>
      <c r="W3657" s="68"/>
    </row>
    <row r="3658" spans="1:23" ht="15">
      <c r="A3658" s="28" t="s">
        <v>147</v>
      </c>
      <c r="B3658" s="68" t="s">
        <v>854</v>
      </c>
      <c r="E3658" s="9" t="s">
        <v>284</v>
      </c>
      <c r="F3658" s="9" t="s">
        <v>284</v>
      </c>
      <c r="G3658" s="9" t="s">
        <v>284</v>
      </c>
      <c r="H3658" s="223">
        <v>417.40000000000146</v>
      </c>
      <c r="I3658" s="9">
        <v>0</v>
      </c>
      <c r="J3658" s="9">
        <v>0</v>
      </c>
      <c r="K3658" s="9">
        <v>411.29999999999927</v>
      </c>
      <c r="L3658" s="74"/>
      <c r="M3658" s="72">
        <f t="shared" si="97"/>
        <v>828.70000000000073</v>
      </c>
      <c r="O3658" t="s">
        <v>288</v>
      </c>
      <c r="S3658" s="68"/>
      <c r="T3658" s="68"/>
      <c r="U3658" s="396"/>
      <c r="V3658" s="68"/>
      <c r="W3658" s="68"/>
    </row>
    <row r="3659" spans="1:23" ht="15">
      <c r="A3659" s="28" t="s">
        <v>151</v>
      </c>
      <c r="B3659" s="68" t="s">
        <v>859</v>
      </c>
      <c r="E3659" s="9" t="s">
        <v>284</v>
      </c>
      <c r="F3659" s="9" t="s">
        <v>284</v>
      </c>
      <c r="G3659" s="9" t="s">
        <v>284</v>
      </c>
      <c r="H3659" s="222">
        <v>460.09999999999491</v>
      </c>
      <c r="I3659" s="9">
        <v>0</v>
      </c>
      <c r="J3659" s="9">
        <v>0</v>
      </c>
      <c r="K3659" s="9">
        <v>366.29999999998836</v>
      </c>
      <c r="L3659" s="74"/>
      <c r="M3659" s="72">
        <f t="shared" si="97"/>
        <v>826.39999999998327</v>
      </c>
      <c r="O3659" t="s">
        <v>306</v>
      </c>
      <c r="S3659" s="294"/>
      <c r="T3659" s="68"/>
      <c r="U3659" s="396"/>
      <c r="V3659" s="68"/>
      <c r="W3659" s="68"/>
    </row>
    <row r="3660" spans="1:23" ht="15">
      <c r="A3660" s="28" t="s">
        <v>157</v>
      </c>
      <c r="B3660" s="68" t="s">
        <v>867</v>
      </c>
      <c r="E3660" s="9" t="s">
        <v>284</v>
      </c>
      <c r="F3660" s="9" t="s">
        <v>284</v>
      </c>
      <c r="G3660" s="9" t="s">
        <v>284</v>
      </c>
      <c r="H3660" s="227">
        <v>403.69999999999345</v>
      </c>
      <c r="I3660" s="9">
        <v>0</v>
      </c>
      <c r="J3660" s="9">
        <v>0</v>
      </c>
      <c r="K3660" s="9">
        <v>408.10000000000218</v>
      </c>
      <c r="L3660" s="74"/>
      <c r="M3660" s="72">
        <f t="shared" si="97"/>
        <v>811.79999999999563</v>
      </c>
      <c r="O3660" t="s">
        <v>289</v>
      </c>
      <c r="S3660" s="68"/>
      <c r="T3660" s="68"/>
      <c r="U3660" s="396"/>
      <c r="V3660" s="68"/>
      <c r="W3660" s="68"/>
    </row>
    <row r="3661" spans="1:23" ht="15">
      <c r="A3661" s="28" t="s">
        <v>159</v>
      </c>
      <c r="B3661" s="68" t="s">
        <v>141</v>
      </c>
      <c r="E3661" s="9" t="s">
        <v>284</v>
      </c>
      <c r="F3661" s="227">
        <v>257.39999999999998</v>
      </c>
      <c r="G3661" s="9">
        <v>170.7</v>
      </c>
      <c r="H3661" s="9">
        <v>76.799999999999272</v>
      </c>
      <c r="I3661" s="9">
        <v>0</v>
      </c>
      <c r="J3661" s="9">
        <v>0</v>
      </c>
      <c r="K3661" s="9">
        <v>305.30000000000655</v>
      </c>
      <c r="L3661" s="74"/>
      <c r="M3661" s="72">
        <f t="shared" si="97"/>
        <v>810.20000000000573</v>
      </c>
      <c r="O3661" t="s">
        <v>299</v>
      </c>
      <c r="S3661" s="294"/>
      <c r="T3661" s="68"/>
      <c r="U3661" s="396"/>
      <c r="V3661" s="68"/>
      <c r="W3661" s="68"/>
    </row>
    <row r="3662" spans="1:23" ht="15">
      <c r="A3662" s="28" t="s">
        <v>160</v>
      </c>
      <c r="B3662" s="68" t="s">
        <v>142</v>
      </c>
      <c r="E3662" s="9" t="s">
        <v>284</v>
      </c>
      <c r="F3662" s="9">
        <v>138</v>
      </c>
      <c r="G3662" s="9">
        <v>110.5</v>
      </c>
      <c r="H3662" s="9">
        <v>108.90000000000146</v>
      </c>
      <c r="I3662" s="9">
        <v>0</v>
      </c>
      <c r="J3662" s="9">
        <v>0</v>
      </c>
      <c r="K3662" s="9">
        <v>439.80000000000655</v>
      </c>
      <c r="L3662" s="74"/>
      <c r="M3662" s="72">
        <f t="shared" si="97"/>
        <v>797.200000000008</v>
      </c>
      <c r="S3662" s="294"/>
      <c r="T3662" s="68"/>
      <c r="U3662" s="396"/>
      <c r="V3662" s="68"/>
      <c r="W3662" s="68"/>
    </row>
    <row r="3663" spans="1:23" ht="15">
      <c r="A3663" s="28" t="s">
        <v>161</v>
      </c>
      <c r="B3663" s="68" t="s">
        <v>871</v>
      </c>
      <c r="E3663" s="9" t="s">
        <v>284</v>
      </c>
      <c r="F3663" s="9" t="s">
        <v>284</v>
      </c>
      <c r="G3663" s="9" t="s">
        <v>284</v>
      </c>
      <c r="H3663" s="9">
        <v>261.44999999999709</v>
      </c>
      <c r="I3663" s="9">
        <v>0</v>
      </c>
      <c r="J3663" s="9">
        <v>0</v>
      </c>
      <c r="K3663" s="227">
        <v>519.00000000000728</v>
      </c>
      <c r="L3663" s="74"/>
      <c r="M3663" s="72">
        <f t="shared" si="97"/>
        <v>780.45000000000437</v>
      </c>
      <c r="O3663" t="s">
        <v>293</v>
      </c>
      <c r="S3663" s="294"/>
      <c r="T3663" s="68"/>
      <c r="U3663" s="396"/>
      <c r="V3663" s="68"/>
      <c r="W3663" s="68"/>
    </row>
    <row r="3664" spans="1:23" ht="15">
      <c r="A3664" s="28" t="s">
        <v>163</v>
      </c>
      <c r="B3664" s="68" t="s">
        <v>19</v>
      </c>
      <c r="E3664" s="227">
        <v>310.39999999999998</v>
      </c>
      <c r="F3664" s="9">
        <v>117.5</v>
      </c>
      <c r="G3664" s="9">
        <v>222.1</v>
      </c>
      <c r="H3664" s="9">
        <v>129.30000000000291</v>
      </c>
      <c r="I3664" s="9">
        <v>0</v>
      </c>
      <c r="J3664" s="9">
        <v>0</v>
      </c>
      <c r="K3664" s="9" t="s">
        <v>284</v>
      </c>
      <c r="L3664" s="74"/>
      <c r="M3664" s="72">
        <f t="shared" si="97"/>
        <v>779.30000000000291</v>
      </c>
      <c r="O3664" t="s">
        <v>294</v>
      </c>
      <c r="S3664" s="68"/>
      <c r="T3664" s="68"/>
      <c r="U3664" s="396"/>
      <c r="V3664" s="68"/>
      <c r="W3664" s="68"/>
    </row>
    <row r="3665" spans="1:23" ht="15">
      <c r="A3665" s="28" t="s">
        <v>280</v>
      </c>
      <c r="B3665" s="68" t="s">
        <v>178</v>
      </c>
      <c r="E3665" s="227">
        <v>390.9</v>
      </c>
      <c r="F3665" s="223">
        <v>371.7</v>
      </c>
      <c r="G3665" s="9" t="s">
        <v>284</v>
      </c>
      <c r="H3665" s="9" t="s">
        <v>284</v>
      </c>
      <c r="I3665" s="9">
        <v>0</v>
      </c>
      <c r="J3665" s="9">
        <v>0</v>
      </c>
      <c r="K3665" s="9" t="s">
        <v>284</v>
      </c>
      <c r="L3665" s="74"/>
      <c r="M3665" s="72">
        <f t="shared" si="97"/>
        <v>762.59999999999991</v>
      </c>
      <c r="O3665" t="s">
        <v>358</v>
      </c>
      <c r="S3665" s="68"/>
      <c r="T3665" s="68"/>
      <c r="U3665" s="396"/>
      <c r="V3665" s="68"/>
      <c r="W3665" s="68"/>
    </row>
    <row r="3666" spans="1:23" ht="15">
      <c r="A3666" s="28" t="s">
        <v>281</v>
      </c>
      <c r="B3666" s="68" t="s">
        <v>156</v>
      </c>
      <c r="E3666" s="9" t="s">
        <v>284</v>
      </c>
      <c r="F3666" s="9" t="s">
        <v>284</v>
      </c>
      <c r="G3666" s="9">
        <v>178.75</v>
      </c>
      <c r="H3666" s="9">
        <v>241.09999999999854</v>
      </c>
      <c r="I3666" s="9">
        <v>0</v>
      </c>
      <c r="J3666" s="9">
        <v>0</v>
      </c>
      <c r="K3666" s="9">
        <v>317.5</v>
      </c>
      <c r="L3666" s="74"/>
      <c r="M3666" s="72">
        <f t="shared" si="97"/>
        <v>737.34999999999854</v>
      </c>
      <c r="S3666" s="235"/>
      <c r="T3666" s="68"/>
      <c r="U3666" s="396"/>
      <c r="V3666" s="68"/>
      <c r="W3666" s="68"/>
    </row>
    <row r="3667" spans="1:23" ht="15">
      <c r="A3667" s="28" t="s">
        <v>282</v>
      </c>
      <c r="B3667" s="28" t="s">
        <v>804</v>
      </c>
      <c r="E3667" s="9" t="s">
        <v>284</v>
      </c>
      <c r="F3667" s="9" t="s">
        <v>284</v>
      </c>
      <c r="G3667" s="9" t="s">
        <v>284</v>
      </c>
      <c r="H3667" s="227">
        <v>393.29999999999563</v>
      </c>
      <c r="I3667" s="9">
        <v>0</v>
      </c>
      <c r="J3667" s="9">
        <v>0</v>
      </c>
      <c r="K3667" s="9">
        <v>306.39999999999782</v>
      </c>
      <c r="L3667" s="74"/>
      <c r="M3667" s="72">
        <f t="shared" ref="M3667:M3698" si="98">SUM(E3667:K3667)</f>
        <v>699.69999999999345</v>
      </c>
      <c r="O3667" t="s">
        <v>290</v>
      </c>
      <c r="S3667" s="68"/>
      <c r="T3667" s="68"/>
      <c r="U3667" s="396"/>
      <c r="V3667" s="68"/>
      <c r="W3667" s="68"/>
    </row>
    <row r="3668" spans="1:23" ht="15">
      <c r="A3668" s="28" t="s">
        <v>283</v>
      </c>
      <c r="B3668" s="28" t="s">
        <v>799</v>
      </c>
      <c r="E3668" s="9" t="s">
        <v>284</v>
      </c>
      <c r="F3668" s="9" t="s">
        <v>284</v>
      </c>
      <c r="G3668" s="9" t="s">
        <v>284</v>
      </c>
      <c r="H3668" s="227">
        <v>289.00000000001455</v>
      </c>
      <c r="I3668" s="9">
        <v>0</v>
      </c>
      <c r="J3668" s="9">
        <v>0</v>
      </c>
      <c r="K3668" s="9">
        <v>409.49999999999818</v>
      </c>
      <c r="L3668" s="74"/>
      <c r="M3668" s="72">
        <f t="shared" si="98"/>
        <v>698.50000000001273</v>
      </c>
      <c r="O3668" t="s">
        <v>299</v>
      </c>
      <c r="S3668" s="294"/>
      <c r="T3668" s="68"/>
      <c r="U3668" s="396"/>
      <c r="V3668" s="68"/>
      <c r="W3668" s="68"/>
    </row>
    <row r="3669" spans="1:23" ht="15">
      <c r="A3669" s="28" t="s">
        <v>806</v>
      </c>
      <c r="B3669" s="28" t="s">
        <v>805</v>
      </c>
      <c r="E3669" s="9" t="s">
        <v>284</v>
      </c>
      <c r="F3669" s="9" t="s">
        <v>284</v>
      </c>
      <c r="G3669" s="9" t="s">
        <v>284</v>
      </c>
      <c r="H3669" s="9">
        <v>244.79999999999563</v>
      </c>
      <c r="I3669" s="9">
        <v>0</v>
      </c>
      <c r="J3669" s="9">
        <v>0</v>
      </c>
      <c r="K3669" s="9">
        <v>437.00000000001091</v>
      </c>
      <c r="L3669" s="74"/>
      <c r="M3669" s="72">
        <f t="shared" si="98"/>
        <v>681.80000000000655</v>
      </c>
      <c r="S3669" s="68"/>
      <c r="T3669" s="68"/>
      <c r="U3669" s="396"/>
      <c r="V3669" s="68"/>
      <c r="W3669" s="68"/>
    </row>
    <row r="3670" spans="1:23" ht="15">
      <c r="A3670" s="28" t="s">
        <v>807</v>
      </c>
      <c r="B3670" s="294" t="s">
        <v>2281</v>
      </c>
      <c r="C3670" s="3"/>
      <c r="D3670" s="3"/>
      <c r="E3670" s="9" t="s">
        <v>284</v>
      </c>
      <c r="F3670" s="9" t="s">
        <v>284</v>
      </c>
      <c r="G3670" s="9" t="s">
        <v>284</v>
      </c>
      <c r="H3670" s="9" t="s">
        <v>284</v>
      </c>
      <c r="I3670" s="9">
        <v>0</v>
      </c>
      <c r="J3670" s="9">
        <v>0</v>
      </c>
      <c r="K3670" s="222">
        <v>668.70000000000073</v>
      </c>
      <c r="L3670" s="74"/>
      <c r="M3670" s="72">
        <f t="shared" si="98"/>
        <v>668.70000000000073</v>
      </c>
      <c r="O3670" t="s">
        <v>306</v>
      </c>
      <c r="S3670" s="28"/>
      <c r="T3670" s="68"/>
      <c r="U3670" s="397"/>
      <c r="V3670" s="68"/>
      <c r="W3670" s="68"/>
    </row>
    <row r="3671" spans="1:23" ht="15">
      <c r="A3671" s="28" t="s">
        <v>808</v>
      </c>
      <c r="B3671" s="68" t="s">
        <v>820</v>
      </c>
      <c r="E3671" s="9" t="s">
        <v>284</v>
      </c>
      <c r="F3671" s="9" t="s">
        <v>284</v>
      </c>
      <c r="G3671" s="9" t="s">
        <v>284</v>
      </c>
      <c r="H3671" s="9">
        <v>178.89999999999054</v>
      </c>
      <c r="I3671" s="9">
        <v>0</v>
      </c>
      <c r="J3671" s="9">
        <v>0</v>
      </c>
      <c r="K3671" s="9">
        <v>486.50000000000728</v>
      </c>
      <c r="L3671" s="74"/>
      <c r="M3671" s="72">
        <f t="shared" si="98"/>
        <v>665.39999999999782</v>
      </c>
      <c r="S3671" s="68"/>
      <c r="T3671" s="68"/>
      <c r="U3671" s="396"/>
      <c r="V3671" s="68"/>
      <c r="W3671" s="68"/>
    </row>
    <row r="3672" spans="1:23" ht="15">
      <c r="A3672" s="28" t="s">
        <v>810</v>
      </c>
      <c r="B3672" s="68" t="s">
        <v>828</v>
      </c>
      <c r="E3672" s="9" t="s">
        <v>284</v>
      </c>
      <c r="F3672" s="9" t="s">
        <v>284</v>
      </c>
      <c r="G3672" s="9" t="s">
        <v>284</v>
      </c>
      <c r="H3672" s="9">
        <v>208.20000000000437</v>
      </c>
      <c r="I3672" s="9">
        <v>0</v>
      </c>
      <c r="J3672" s="9">
        <v>0</v>
      </c>
      <c r="K3672" s="9">
        <v>451.09999999999854</v>
      </c>
      <c r="L3672" s="74"/>
      <c r="M3672" s="72">
        <f t="shared" si="98"/>
        <v>659.30000000000291</v>
      </c>
      <c r="S3672" s="294"/>
      <c r="T3672" s="68"/>
      <c r="U3672" s="397"/>
      <c r="V3672" s="68"/>
      <c r="W3672" s="68"/>
    </row>
    <row r="3673" spans="1:23" ht="15">
      <c r="A3673" s="28" t="s">
        <v>816</v>
      </c>
      <c r="B3673" s="68" t="s">
        <v>826</v>
      </c>
      <c r="E3673" s="9" t="s">
        <v>284</v>
      </c>
      <c r="F3673" s="9" t="s">
        <v>284</v>
      </c>
      <c r="G3673" s="9" t="s">
        <v>284</v>
      </c>
      <c r="H3673" s="9">
        <v>220.45000000000437</v>
      </c>
      <c r="I3673" s="9">
        <v>0</v>
      </c>
      <c r="J3673" s="9">
        <v>0</v>
      </c>
      <c r="K3673" s="9">
        <v>418</v>
      </c>
      <c r="L3673" s="74"/>
      <c r="M3673" s="72">
        <f t="shared" si="98"/>
        <v>638.45000000000437</v>
      </c>
      <c r="S3673" s="294"/>
      <c r="T3673" s="68"/>
      <c r="U3673" s="397"/>
      <c r="V3673" s="68"/>
      <c r="W3673" s="68"/>
    </row>
    <row r="3674" spans="1:23" ht="15">
      <c r="A3674" s="28" t="s">
        <v>818</v>
      </c>
      <c r="B3674" s="68" t="s">
        <v>850</v>
      </c>
      <c r="E3674" s="9" t="s">
        <v>284</v>
      </c>
      <c r="F3674" s="9" t="s">
        <v>284</v>
      </c>
      <c r="G3674" s="9" t="s">
        <v>284</v>
      </c>
      <c r="H3674" s="9">
        <v>85.200000000000728</v>
      </c>
      <c r="I3674" s="9">
        <v>0</v>
      </c>
      <c r="J3674" s="9">
        <v>0</v>
      </c>
      <c r="K3674" s="227">
        <v>520</v>
      </c>
      <c r="L3674" s="74"/>
      <c r="M3674" s="72">
        <f t="shared" si="98"/>
        <v>605.20000000000073</v>
      </c>
      <c r="O3674" t="s">
        <v>298</v>
      </c>
      <c r="S3674" s="235"/>
      <c r="T3674" s="68"/>
      <c r="U3674" s="397"/>
      <c r="V3674" s="68"/>
      <c r="W3674" s="68"/>
    </row>
    <row r="3675" spans="1:23" ht="15">
      <c r="A3675" s="28" t="s">
        <v>821</v>
      </c>
      <c r="B3675" s="68" t="s">
        <v>861</v>
      </c>
      <c r="E3675" s="9" t="s">
        <v>284</v>
      </c>
      <c r="F3675" s="9" t="s">
        <v>284</v>
      </c>
      <c r="G3675" s="9" t="s">
        <v>284</v>
      </c>
      <c r="H3675" s="9">
        <v>245.54999999999927</v>
      </c>
      <c r="I3675" s="9">
        <v>0</v>
      </c>
      <c r="J3675" s="9">
        <v>0</v>
      </c>
      <c r="K3675" s="9">
        <v>356.69999999998618</v>
      </c>
      <c r="L3675" s="74"/>
      <c r="M3675" s="72">
        <f t="shared" si="98"/>
        <v>602.24999999998545</v>
      </c>
      <c r="S3675" s="68"/>
      <c r="T3675" s="68"/>
      <c r="U3675" s="397"/>
      <c r="V3675" s="68"/>
      <c r="W3675" s="68"/>
    </row>
    <row r="3676" spans="1:23" ht="15">
      <c r="A3676" s="28" t="s">
        <v>822</v>
      </c>
      <c r="B3676" s="68" t="s">
        <v>834</v>
      </c>
      <c r="E3676" s="9" t="s">
        <v>284</v>
      </c>
      <c r="F3676" s="9" t="s">
        <v>284</v>
      </c>
      <c r="G3676" s="9" t="s">
        <v>284</v>
      </c>
      <c r="H3676" s="9">
        <v>131.40000000000146</v>
      </c>
      <c r="I3676" s="9">
        <v>0</v>
      </c>
      <c r="J3676" s="9">
        <v>0</v>
      </c>
      <c r="K3676" s="9">
        <v>454.10000000000218</v>
      </c>
      <c r="L3676" s="74"/>
      <c r="M3676" s="72">
        <f t="shared" si="98"/>
        <v>585.50000000000364</v>
      </c>
      <c r="S3676" s="68"/>
      <c r="T3676" s="68"/>
      <c r="U3676" s="396"/>
      <c r="V3676" s="68"/>
      <c r="W3676" s="68"/>
    </row>
    <row r="3677" spans="1:23" ht="15">
      <c r="A3677" s="28" t="s">
        <v>825</v>
      </c>
      <c r="B3677" s="68" t="s">
        <v>842</v>
      </c>
      <c r="E3677" s="9" t="s">
        <v>284</v>
      </c>
      <c r="F3677" s="9" t="s">
        <v>284</v>
      </c>
      <c r="G3677" s="9" t="s">
        <v>284</v>
      </c>
      <c r="H3677" s="9">
        <v>185.90000000000146</v>
      </c>
      <c r="I3677" s="9">
        <v>0</v>
      </c>
      <c r="J3677" s="9">
        <v>0</v>
      </c>
      <c r="K3677" s="9">
        <v>395.80000000000291</v>
      </c>
      <c r="L3677" s="74"/>
      <c r="M3677" s="72">
        <f t="shared" si="98"/>
        <v>581.70000000000437</v>
      </c>
      <c r="S3677" s="294"/>
      <c r="T3677" s="68"/>
      <c r="U3677" s="396"/>
      <c r="V3677" s="68"/>
      <c r="W3677" s="68"/>
    </row>
    <row r="3678" spans="1:23" ht="15">
      <c r="A3678" s="28" t="s">
        <v>827</v>
      </c>
      <c r="B3678" s="68" t="s">
        <v>849</v>
      </c>
      <c r="E3678" s="9" t="s">
        <v>284</v>
      </c>
      <c r="F3678" s="9" t="s">
        <v>284</v>
      </c>
      <c r="G3678" s="9" t="s">
        <v>284</v>
      </c>
      <c r="H3678" s="9">
        <v>278.55000000000655</v>
      </c>
      <c r="I3678" s="9">
        <v>0</v>
      </c>
      <c r="J3678" s="9">
        <v>0</v>
      </c>
      <c r="K3678" s="9">
        <v>300</v>
      </c>
      <c r="L3678" s="74"/>
      <c r="M3678" s="72">
        <f t="shared" si="98"/>
        <v>578.55000000000655</v>
      </c>
      <c r="S3678" s="294"/>
      <c r="T3678" s="68"/>
      <c r="U3678" s="397"/>
      <c r="V3678" s="68"/>
      <c r="W3678" s="68"/>
    </row>
    <row r="3679" spans="1:23" ht="15">
      <c r="A3679" s="28" t="s">
        <v>832</v>
      </c>
      <c r="B3679" s="68" t="s">
        <v>833</v>
      </c>
      <c r="E3679" s="9" t="s">
        <v>284</v>
      </c>
      <c r="F3679" s="9" t="s">
        <v>284</v>
      </c>
      <c r="G3679" s="9" t="s">
        <v>284</v>
      </c>
      <c r="H3679" s="9">
        <v>201.40000000000146</v>
      </c>
      <c r="I3679" s="9">
        <v>0</v>
      </c>
      <c r="J3679" s="9">
        <v>0</v>
      </c>
      <c r="K3679" s="9">
        <v>371.5</v>
      </c>
      <c r="L3679" s="74"/>
      <c r="M3679" s="72">
        <f t="shared" si="98"/>
        <v>572.90000000000146</v>
      </c>
      <c r="S3679" s="235"/>
      <c r="T3679" s="68"/>
      <c r="U3679" s="396"/>
      <c r="V3679" s="68"/>
      <c r="W3679" s="68"/>
    </row>
    <row r="3680" spans="1:23" ht="15">
      <c r="A3680" s="28" t="s">
        <v>836</v>
      </c>
      <c r="B3680" s="68" t="s">
        <v>809</v>
      </c>
      <c r="E3680" s="9" t="s">
        <v>284</v>
      </c>
      <c r="F3680" s="9" t="s">
        <v>284</v>
      </c>
      <c r="G3680" s="9" t="s">
        <v>284</v>
      </c>
      <c r="H3680" s="9">
        <v>215.94999999999709</v>
      </c>
      <c r="I3680" s="9">
        <v>0</v>
      </c>
      <c r="J3680" s="9">
        <v>0</v>
      </c>
      <c r="K3680" s="9">
        <v>353.49999999998909</v>
      </c>
      <c r="L3680" s="74"/>
      <c r="M3680" s="72">
        <f t="shared" si="98"/>
        <v>569.44999999998618</v>
      </c>
      <c r="S3680" s="235"/>
      <c r="T3680" s="68"/>
      <c r="U3680" s="396"/>
      <c r="V3680" s="68"/>
      <c r="W3680" s="68"/>
    </row>
    <row r="3681" spans="1:23" ht="15">
      <c r="A3681" s="28" t="s">
        <v>837</v>
      </c>
      <c r="B3681" s="68" t="s">
        <v>835</v>
      </c>
      <c r="E3681" s="9" t="s">
        <v>284</v>
      </c>
      <c r="F3681" s="9" t="s">
        <v>284</v>
      </c>
      <c r="G3681" s="9" t="s">
        <v>284</v>
      </c>
      <c r="H3681" s="9">
        <v>98.800000000006548</v>
      </c>
      <c r="I3681" s="9">
        <v>0</v>
      </c>
      <c r="J3681" s="9">
        <v>0</v>
      </c>
      <c r="K3681" s="9">
        <v>470.50000000000728</v>
      </c>
      <c r="L3681" s="74"/>
      <c r="M3681" s="72">
        <f t="shared" si="98"/>
        <v>569.30000000001382</v>
      </c>
      <c r="S3681" s="235"/>
      <c r="T3681" s="68"/>
      <c r="U3681" s="396"/>
      <c r="V3681" s="68"/>
      <c r="W3681" s="68"/>
    </row>
    <row r="3682" spans="1:23" ht="15">
      <c r="A3682" s="28" t="s">
        <v>838</v>
      </c>
      <c r="B3682" s="240" t="s">
        <v>1836</v>
      </c>
      <c r="C3682" s="3"/>
      <c r="D3682" s="3"/>
      <c r="E3682" s="9" t="s">
        <v>284</v>
      </c>
      <c r="F3682" s="9" t="s">
        <v>284</v>
      </c>
      <c r="G3682" s="9" t="s">
        <v>284</v>
      </c>
      <c r="H3682" s="9" t="s">
        <v>284</v>
      </c>
      <c r="I3682" s="9">
        <v>0</v>
      </c>
      <c r="J3682" s="9">
        <v>0</v>
      </c>
      <c r="K3682" s="227">
        <v>543.20000000000437</v>
      </c>
      <c r="L3682" s="74"/>
      <c r="M3682" s="72">
        <f t="shared" si="98"/>
        <v>543.20000000000437</v>
      </c>
      <c r="O3682" t="s">
        <v>290</v>
      </c>
      <c r="S3682" s="294"/>
      <c r="T3682" s="68"/>
      <c r="U3682" s="397"/>
      <c r="V3682" s="68"/>
      <c r="W3682" s="68"/>
    </row>
    <row r="3683" spans="1:23" ht="15">
      <c r="A3683" s="28" t="s">
        <v>844</v>
      </c>
      <c r="B3683" s="68" t="s">
        <v>817</v>
      </c>
      <c r="E3683" s="9" t="s">
        <v>284</v>
      </c>
      <c r="F3683" s="9" t="s">
        <v>284</v>
      </c>
      <c r="G3683" s="9" t="s">
        <v>284</v>
      </c>
      <c r="H3683" s="9">
        <v>80.549999999995634</v>
      </c>
      <c r="I3683" s="9">
        <v>0</v>
      </c>
      <c r="J3683" s="9">
        <v>0</v>
      </c>
      <c r="K3683" s="9">
        <v>448.50000000000364</v>
      </c>
      <c r="L3683" s="74"/>
      <c r="M3683" s="72">
        <f t="shared" si="98"/>
        <v>529.04999999999927</v>
      </c>
      <c r="S3683" s="68"/>
      <c r="T3683" s="68"/>
      <c r="U3683" s="396"/>
      <c r="V3683" s="68"/>
      <c r="W3683" s="68"/>
    </row>
    <row r="3684" spans="1:23" ht="15">
      <c r="A3684" s="28" t="s">
        <v>852</v>
      </c>
      <c r="B3684" s="68" t="s">
        <v>819</v>
      </c>
      <c r="E3684" s="9" t="s">
        <v>284</v>
      </c>
      <c r="F3684" s="9" t="s">
        <v>284</v>
      </c>
      <c r="G3684" s="9" t="s">
        <v>284</v>
      </c>
      <c r="H3684" s="9">
        <v>154.64999999999782</v>
      </c>
      <c r="I3684" s="9">
        <v>0</v>
      </c>
      <c r="J3684" s="9">
        <v>0</v>
      </c>
      <c r="K3684" s="9">
        <v>361.20000000000073</v>
      </c>
      <c r="L3684" s="74"/>
      <c r="M3684" s="72">
        <f t="shared" si="98"/>
        <v>515.84999999999854</v>
      </c>
      <c r="S3684" s="294"/>
      <c r="T3684" s="68"/>
      <c r="U3684" s="396"/>
      <c r="V3684" s="68"/>
      <c r="W3684" s="68"/>
    </row>
    <row r="3685" spans="1:23" ht="15">
      <c r="A3685" s="28" t="s">
        <v>856</v>
      </c>
      <c r="B3685" s="294" t="s">
        <v>2236</v>
      </c>
      <c r="C3685" s="3"/>
      <c r="D3685" s="3"/>
      <c r="E3685" s="9" t="s">
        <v>284</v>
      </c>
      <c r="F3685" s="9" t="s">
        <v>284</v>
      </c>
      <c r="G3685" s="9" t="s">
        <v>284</v>
      </c>
      <c r="H3685" s="9" t="s">
        <v>284</v>
      </c>
      <c r="I3685" s="9">
        <v>0</v>
      </c>
      <c r="J3685" s="9">
        <v>0</v>
      </c>
      <c r="K3685" s="227">
        <v>515.19999999999345</v>
      </c>
      <c r="L3685" s="74"/>
      <c r="M3685" s="72">
        <f t="shared" si="98"/>
        <v>515.19999999999345</v>
      </c>
      <c r="O3685" t="s">
        <v>294</v>
      </c>
      <c r="S3685" s="68"/>
      <c r="T3685" s="68"/>
      <c r="U3685" s="397"/>
      <c r="V3685" s="68"/>
      <c r="W3685" s="68"/>
    </row>
    <row r="3686" spans="1:23" ht="15">
      <c r="A3686" s="28" t="s">
        <v>857</v>
      </c>
      <c r="B3686" s="240" t="s">
        <v>1834</v>
      </c>
      <c r="C3686" s="3"/>
      <c r="D3686" s="3"/>
      <c r="E3686" s="9" t="s">
        <v>284</v>
      </c>
      <c r="F3686" s="9" t="s">
        <v>284</v>
      </c>
      <c r="G3686" s="9" t="s">
        <v>284</v>
      </c>
      <c r="H3686" s="9" t="s">
        <v>284</v>
      </c>
      <c r="I3686" s="9">
        <v>0</v>
      </c>
      <c r="J3686" s="9">
        <v>0</v>
      </c>
      <c r="K3686" s="227">
        <v>513</v>
      </c>
      <c r="L3686" s="74"/>
      <c r="M3686" s="72">
        <f t="shared" si="98"/>
        <v>513</v>
      </c>
      <c r="O3686" t="s">
        <v>299</v>
      </c>
      <c r="S3686" s="68"/>
      <c r="T3686" s="68"/>
      <c r="U3686" s="396"/>
      <c r="V3686" s="68"/>
      <c r="W3686" s="68"/>
    </row>
    <row r="3687" spans="1:23" ht="15">
      <c r="A3687" s="28" t="s">
        <v>858</v>
      </c>
      <c r="B3687" s="240" t="s">
        <v>1828</v>
      </c>
      <c r="C3687" s="3"/>
      <c r="D3687" s="3"/>
      <c r="E3687" s="9" t="s">
        <v>284</v>
      </c>
      <c r="F3687" s="9" t="s">
        <v>284</v>
      </c>
      <c r="G3687" s="9" t="s">
        <v>284</v>
      </c>
      <c r="H3687" s="9" t="s">
        <v>284</v>
      </c>
      <c r="I3687" s="9">
        <v>0</v>
      </c>
      <c r="J3687" s="9">
        <v>0</v>
      </c>
      <c r="K3687" s="9">
        <v>492.60000000000218</v>
      </c>
      <c r="L3687" s="74"/>
      <c r="M3687" s="72">
        <f t="shared" si="98"/>
        <v>492.60000000000218</v>
      </c>
      <c r="S3687" s="68"/>
      <c r="T3687" s="68"/>
      <c r="U3687" s="396"/>
      <c r="V3687" s="68"/>
      <c r="W3687" s="68"/>
    </row>
    <row r="3688" spans="1:23" ht="15">
      <c r="A3688" s="28" t="s">
        <v>864</v>
      </c>
      <c r="B3688" s="68" t="s">
        <v>853</v>
      </c>
      <c r="E3688" s="9" t="s">
        <v>284</v>
      </c>
      <c r="F3688" s="9" t="s">
        <v>284</v>
      </c>
      <c r="G3688" s="9" t="s">
        <v>284</v>
      </c>
      <c r="H3688" s="9">
        <v>127</v>
      </c>
      <c r="I3688" s="9">
        <v>0</v>
      </c>
      <c r="J3688" s="9">
        <v>0</v>
      </c>
      <c r="K3688" s="9">
        <v>360.90000000000146</v>
      </c>
      <c r="L3688" s="74"/>
      <c r="M3688" s="72">
        <f t="shared" si="98"/>
        <v>487.90000000000146</v>
      </c>
      <c r="S3688" s="28"/>
      <c r="T3688" s="68"/>
      <c r="U3688" s="396"/>
      <c r="V3688" s="68"/>
      <c r="W3688" s="68"/>
    </row>
    <row r="3689" spans="1:23" ht="15">
      <c r="A3689" s="28" t="s">
        <v>865</v>
      </c>
      <c r="B3689" s="294" t="s">
        <v>2226</v>
      </c>
      <c r="C3689" s="3"/>
      <c r="D3689" s="3"/>
      <c r="E3689" s="9" t="s">
        <v>284</v>
      </c>
      <c r="F3689" s="9" t="s">
        <v>284</v>
      </c>
      <c r="G3689" s="9" t="s">
        <v>284</v>
      </c>
      <c r="H3689" s="9" t="s">
        <v>284</v>
      </c>
      <c r="I3689" s="9">
        <v>0</v>
      </c>
      <c r="J3689" s="9">
        <v>0</v>
      </c>
      <c r="K3689" s="9">
        <v>485.89999999999054</v>
      </c>
      <c r="L3689" s="74"/>
      <c r="M3689" s="72">
        <f t="shared" si="98"/>
        <v>485.89999999999054</v>
      </c>
      <c r="S3689" s="68"/>
      <c r="T3689" s="68"/>
      <c r="U3689" s="396"/>
      <c r="V3689" s="68"/>
      <c r="W3689" s="68"/>
    </row>
    <row r="3690" spans="1:23" ht="15">
      <c r="A3690" s="28" t="s">
        <v>866</v>
      </c>
      <c r="B3690" s="68" t="s">
        <v>824</v>
      </c>
      <c r="E3690" s="9" t="s">
        <v>284</v>
      </c>
      <c r="F3690" s="9" t="s">
        <v>284</v>
      </c>
      <c r="G3690" s="9" t="s">
        <v>284</v>
      </c>
      <c r="H3690" s="9">
        <v>86.599999999991269</v>
      </c>
      <c r="I3690" s="9">
        <v>0</v>
      </c>
      <c r="J3690" s="9">
        <v>0</v>
      </c>
      <c r="K3690" s="9">
        <v>397.19999999999709</v>
      </c>
      <c r="L3690" s="74"/>
      <c r="M3690" s="72">
        <f t="shared" si="98"/>
        <v>483.79999999998836</v>
      </c>
      <c r="S3690" s="235"/>
      <c r="T3690" s="68"/>
      <c r="U3690" s="396"/>
      <c r="V3690" s="68"/>
      <c r="W3690" s="68"/>
    </row>
    <row r="3691" spans="1:23" ht="15">
      <c r="A3691" s="28" t="s">
        <v>868</v>
      </c>
      <c r="B3691" s="68" t="s">
        <v>164</v>
      </c>
      <c r="E3691" s="9" t="s">
        <v>284</v>
      </c>
      <c r="F3691" s="9" t="s">
        <v>284</v>
      </c>
      <c r="G3691" s="223">
        <v>464.1</v>
      </c>
      <c r="H3691" s="9" t="s">
        <v>284</v>
      </c>
      <c r="I3691" s="9">
        <v>0</v>
      </c>
      <c r="J3691" s="9">
        <v>0</v>
      </c>
      <c r="K3691" s="9" t="s">
        <v>284</v>
      </c>
      <c r="L3691" s="74"/>
      <c r="M3691" s="72">
        <f t="shared" si="98"/>
        <v>464.1</v>
      </c>
      <c r="O3691" t="s">
        <v>288</v>
      </c>
      <c r="S3691" s="68"/>
      <c r="T3691" s="68"/>
      <c r="U3691" s="396"/>
      <c r="V3691" s="68"/>
      <c r="W3691" s="68"/>
    </row>
    <row r="3692" spans="1:23" ht="15">
      <c r="A3692" s="28" t="s">
        <v>869</v>
      </c>
      <c r="B3692" s="240" t="s">
        <v>1841</v>
      </c>
      <c r="C3692" s="3"/>
      <c r="D3692" s="3"/>
      <c r="E3692" s="9" t="s">
        <v>284</v>
      </c>
      <c r="F3692" s="9" t="s">
        <v>284</v>
      </c>
      <c r="G3692" s="9" t="s">
        <v>284</v>
      </c>
      <c r="H3692" s="9" t="s">
        <v>284</v>
      </c>
      <c r="I3692" s="9">
        <v>0</v>
      </c>
      <c r="J3692" s="9">
        <v>0</v>
      </c>
      <c r="K3692" s="9">
        <v>462.299999999992</v>
      </c>
      <c r="L3692" s="74"/>
      <c r="M3692" s="72">
        <f t="shared" si="98"/>
        <v>462.299999999992</v>
      </c>
      <c r="S3692" s="294"/>
      <c r="T3692" s="68"/>
      <c r="U3692" s="397"/>
      <c r="V3692" s="68"/>
      <c r="W3692" s="68"/>
    </row>
    <row r="3693" spans="1:23" ht="15">
      <c r="A3693" s="28" t="s">
        <v>870</v>
      </c>
      <c r="B3693" s="294" t="s">
        <v>2223</v>
      </c>
      <c r="C3693" s="3"/>
      <c r="D3693" s="3"/>
      <c r="E3693" s="9" t="s">
        <v>284</v>
      </c>
      <c r="F3693" s="9" t="s">
        <v>284</v>
      </c>
      <c r="G3693" s="9" t="s">
        <v>284</v>
      </c>
      <c r="H3693" s="9" t="s">
        <v>284</v>
      </c>
      <c r="I3693" s="9">
        <v>0</v>
      </c>
      <c r="J3693" s="9">
        <v>0</v>
      </c>
      <c r="K3693" s="9">
        <v>446.89999999999782</v>
      </c>
      <c r="L3693" s="74"/>
      <c r="M3693" s="72">
        <f t="shared" si="98"/>
        <v>446.89999999999782</v>
      </c>
      <c r="S3693" s="68"/>
      <c r="T3693" s="68"/>
      <c r="U3693" s="396"/>
      <c r="V3693" s="68"/>
      <c r="W3693" s="68"/>
    </row>
    <row r="3694" spans="1:23" ht="15">
      <c r="A3694" s="28" t="s">
        <v>873</v>
      </c>
      <c r="B3694" s="294" t="s">
        <v>2257</v>
      </c>
      <c r="C3694" s="3"/>
      <c r="D3694" s="3"/>
      <c r="E3694" s="9" t="s">
        <v>284</v>
      </c>
      <c r="F3694" s="9" t="s">
        <v>284</v>
      </c>
      <c r="G3694" s="9" t="s">
        <v>284</v>
      </c>
      <c r="H3694" s="9" t="s">
        <v>284</v>
      </c>
      <c r="I3694" s="9">
        <v>0</v>
      </c>
      <c r="J3694" s="9">
        <v>0</v>
      </c>
      <c r="K3694" s="9">
        <v>446.39999999999418</v>
      </c>
      <c r="L3694" s="74"/>
      <c r="M3694" s="72">
        <f t="shared" si="98"/>
        <v>446.39999999999418</v>
      </c>
      <c r="S3694" s="68"/>
      <c r="T3694" s="68"/>
      <c r="U3694" s="397"/>
      <c r="V3694" s="68"/>
      <c r="W3694" s="68"/>
    </row>
    <row r="3695" spans="1:23" ht="15">
      <c r="A3695" s="28" t="s">
        <v>999</v>
      </c>
      <c r="B3695" s="294" t="s">
        <v>2255</v>
      </c>
      <c r="C3695" s="3"/>
      <c r="D3695" s="3"/>
      <c r="E3695" s="9" t="s">
        <v>284</v>
      </c>
      <c r="F3695" s="9" t="s">
        <v>284</v>
      </c>
      <c r="G3695" s="9" t="s">
        <v>284</v>
      </c>
      <c r="H3695" s="9" t="s">
        <v>284</v>
      </c>
      <c r="I3695" s="9">
        <v>0</v>
      </c>
      <c r="J3695" s="9">
        <v>0</v>
      </c>
      <c r="K3695" s="9">
        <v>440.00000000000364</v>
      </c>
      <c r="L3695" s="74"/>
      <c r="M3695" s="72">
        <f t="shared" si="98"/>
        <v>440.00000000000364</v>
      </c>
      <c r="S3695" s="294"/>
      <c r="T3695" s="68"/>
      <c r="U3695" s="397"/>
      <c r="V3695" s="68"/>
      <c r="W3695" s="68"/>
    </row>
    <row r="3696" spans="1:23" ht="15">
      <c r="A3696" s="28" t="s">
        <v>1000</v>
      </c>
      <c r="B3696" s="294" t="s">
        <v>2221</v>
      </c>
      <c r="C3696" s="3"/>
      <c r="D3696" s="3"/>
      <c r="E3696" s="9" t="s">
        <v>284</v>
      </c>
      <c r="F3696" s="9" t="s">
        <v>284</v>
      </c>
      <c r="G3696" s="9" t="s">
        <v>284</v>
      </c>
      <c r="H3696" s="9" t="s">
        <v>284</v>
      </c>
      <c r="I3696" s="9">
        <v>0</v>
      </c>
      <c r="J3696" s="9">
        <v>0</v>
      </c>
      <c r="K3696" s="9">
        <v>437</v>
      </c>
      <c r="L3696" s="74"/>
      <c r="M3696" s="72">
        <f t="shared" si="98"/>
        <v>437</v>
      </c>
      <c r="S3696" s="294"/>
      <c r="T3696" s="68"/>
      <c r="U3696" s="396"/>
      <c r="V3696" s="68"/>
      <c r="W3696" s="68"/>
    </row>
    <row r="3697" spans="1:23" ht="15">
      <c r="A3697" s="28" t="s">
        <v>1001</v>
      </c>
      <c r="B3697" s="68" t="s">
        <v>29</v>
      </c>
      <c r="E3697" s="9">
        <v>131.19999999999999</v>
      </c>
      <c r="F3697" s="9">
        <v>193.2</v>
      </c>
      <c r="G3697" s="9">
        <v>109.8</v>
      </c>
      <c r="H3697" s="9" t="s">
        <v>284</v>
      </c>
      <c r="I3697" s="9">
        <v>0</v>
      </c>
      <c r="J3697" s="9">
        <v>0</v>
      </c>
      <c r="K3697" s="9" t="s">
        <v>284</v>
      </c>
      <c r="L3697" s="74"/>
      <c r="M3697" s="72">
        <f t="shared" si="98"/>
        <v>434.2</v>
      </c>
      <c r="S3697" s="68"/>
      <c r="T3697" s="68"/>
      <c r="U3697" s="397"/>
      <c r="V3697" s="68"/>
      <c r="W3697" s="68"/>
    </row>
    <row r="3698" spans="1:23" ht="15">
      <c r="A3698" s="28" t="s">
        <v>1002</v>
      </c>
      <c r="B3698" s="294" t="s">
        <v>2222</v>
      </c>
      <c r="C3698" s="3"/>
      <c r="D3698" s="3"/>
      <c r="E3698" s="9" t="s">
        <v>284</v>
      </c>
      <c r="F3698" s="9" t="s">
        <v>284</v>
      </c>
      <c r="G3698" s="9" t="s">
        <v>284</v>
      </c>
      <c r="H3698" s="9" t="s">
        <v>284</v>
      </c>
      <c r="I3698" s="9">
        <v>0</v>
      </c>
      <c r="J3698" s="9">
        <v>0</v>
      </c>
      <c r="K3698" s="9">
        <v>431.59999999999854</v>
      </c>
      <c r="L3698" s="74"/>
      <c r="M3698" s="72">
        <f t="shared" si="98"/>
        <v>431.59999999999854</v>
      </c>
      <c r="S3698" s="294"/>
      <c r="T3698" s="68"/>
      <c r="U3698" s="397"/>
      <c r="V3698" s="68"/>
      <c r="W3698" s="68"/>
    </row>
    <row r="3699" spans="1:23" ht="15">
      <c r="A3699" s="28" t="s">
        <v>1003</v>
      </c>
      <c r="B3699" s="240" t="s">
        <v>1825</v>
      </c>
      <c r="C3699" s="3"/>
      <c r="D3699" s="3"/>
      <c r="E3699" s="9" t="s">
        <v>284</v>
      </c>
      <c r="F3699" s="9" t="s">
        <v>284</v>
      </c>
      <c r="G3699" s="9" t="s">
        <v>284</v>
      </c>
      <c r="H3699" s="9" t="s">
        <v>284</v>
      </c>
      <c r="I3699" s="9">
        <v>0</v>
      </c>
      <c r="J3699" s="9">
        <v>0</v>
      </c>
      <c r="K3699" s="9">
        <v>424.80000000000291</v>
      </c>
      <c r="L3699" s="74"/>
      <c r="M3699" s="72">
        <f t="shared" ref="M3699:M3735" si="99">SUM(E3699:K3699)</f>
        <v>424.80000000000291</v>
      </c>
      <c r="S3699" s="294"/>
      <c r="T3699" s="68"/>
      <c r="U3699" s="396"/>
      <c r="V3699" s="68"/>
      <c r="W3699" s="68"/>
    </row>
    <row r="3700" spans="1:23" ht="15">
      <c r="A3700" s="28" t="s">
        <v>1004</v>
      </c>
      <c r="B3700" s="294" t="s">
        <v>2224</v>
      </c>
      <c r="C3700" s="3"/>
      <c r="D3700" s="3"/>
      <c r="E3700" s="9" t="s">
        <v>284</v>
      </c>
      <c r="F3700" s="9" t="s">
        <v>284</v>
      </c>
      <c r="G3700" s="9" t="s">
        <v>284</v>
      </c>
      <c r="H3700" s="9" t="s">
        <v>284</v>
      </c>
      <c r="I3700" s="9">
        <v>0</v>
      </c>
      <c r="J3700" s="9">
        <v>0</v>
      </c>
      <c r="K3700" s="9">
        <v>415.5</v>
      </c>
      <c r="L3700" s="74"/>
      <c r="M3700" s="72">
        <f t="shared" si="99"/>
        <v>415.5</v>
      </c>
      <c r="S3700" s="294"/>
      <c r="T3700" s="68"/>
      <c r="U3700" s="396"/>
      <c r="V3700" s="68"/>
      <c r="W3700" s="68"/>
    </row>
    <row r="3701" spans="1:23" ht="15">
      <c r="A3701" s="28" t="s">
        <v>1005</v>
      </c>
      <c r="B3701" s="235" t="s">
        <v>1843</v>
      </c>
      <c r="C3701" s="3"/>
      <c r="D3701" s="3"/>
      <c r="E3701" s="9" t="s">
        <v>284</v>
      </c>
      <c r="F3701" s="9" t="s">
        <v>284</v>
      </c>
      <c r="G3701" s="9" t="s">
        <v>284</v>
      </c>
      <c r="H3701" s="9" t="s">
        <v>284</v>
      </c>
      <c r="I3701" s="9">
        <v>0</v>
      </c>
      <c r="J3701" s="9">
        <v>0</v>
      </c>
      <c r="K3701" s="9">
        <v>413.50000000000364</v>
      </c>
      <c r="L3701" s="74"/>
      <c r="M3701" s="72">
        <f t="shared" si="99"/>
        <v>413.50000000000364</v>
      </c>
      <c r="S3701" s="68"/>
      <c r="T3701" s="68"/>
      <c r="U3701" s="396"/>
      <c r="V3701" s="68"/>
      <c r="W3701" s="68"/>
    </row>
    <row r="3702" spans="1:23" ht="15">
      <c r="A3702" s="28" t="s">
        <v>1006</v>
      </c>
      <c r="B3702" s="294" t="s">
        <v>2256</v>
      </c>
      <c r="C3702" s="3"/>
      <c r="D3702" s="3"/>
      <c r="E3702" s="9" t="s">
        <v>284</v>
      </c>
      <c r="F3702" s="9" t="s">
        <v>284</v>
      </c>
      <c r="G3702" s="9" t="s">
        <v>284</v>
      </c>
      <c r="H3702" s="9" t="s">
        <v>284</v>
      </c>
      <c r="I3702" s="9">
        <v>0</v>
      </c>
      <c r="J3702" s="9">
        <v>0</v>
      </c>
      <c r="K3702" s="9">
        <v>401.20000000000073</v>
      </c>
      <c r="L3702" s="74"/>
      <c r="M3702" s="72">
        <f t="shared" si="99"/>
        <v>401.20000000000073</v>
      </c>
      <c r="S3702" s="68"/>
      <c r="T3702" s="68"/>
      <c r="U3702" s="396"/>
      <c r="V3702" s="68"/>
      <c r="W3702" s="68"/>
    </row>
    <row r="3703" spans="1:23" ht="15">
      <c r="A3703" s="28" t="s">
        <v>1007</v>
      </c>
      <c r="B3703" s="294" t="s">
        <v>2252</v>
      </c>
      <c r="C3703" s="3"/>
      <c r="D3703" s="3"/>
      <c r="E3703" s="9" t="s">
        <v>284</v>
      </c>
      <c r="F3703" s="9" t="s">
        <v>284</v>
      </c>
      <c r="G3703" s="9" t="s">
        <v>284</v>
      </c>
      <c r="H3703" s="9" t="s">
        <v>284</v>
      </c>
      <c r="I3703" s="9">
        <v>0</v>
      </c>
      <c r="J3703" s="9">
        <v>0</v>
      </c>
      <c r="K3703" s="9">
        <v>389.69999999999709</v>
      </c>
      <c r="L3703" s="74"/>
      <c r="M3703" s="72">
        <f t="shared" si="99"/>
        <v>389.69999999999709</v>
      </c>
      <c r="S3703" s="68"/>
      <c r="T3703" s="68"/>
      <c r="U3703" s="397"/>
      <c r="V3703" s="68"/>
      <c r="W3703" s="68"/>
    </row>
    <row r="3704" spans="1:23" ht="15">
      <c r="A3704" s="28" t="s">
        <v>1008</v>
      </c>
      <c r="B3704" s="294" t="s">
        <v>2284</v>
      </c>
      <c r="C3704" s="3"/>
      <c r="D3704" s="3"/>
      <c r="E3704" s="9" t="s">
        <v>284</v>
      </c>
      <c r="F3704" s="9" t="s">
        <v>284</v>
      </c>
      <c r="G3704" s="9" t="s">
        <v>284</v>
      </c>
      <c r="H3704" s="9" t="s">
        <v>284</v>
      </c>
      <c r="I3704" s="9">
        <v>0</v>
      </c>
      <c r="J3704" s="9">
        <v>0</v>
      </c>
      <c r="K3704" s="9">
        <v>385.69999999999891</v>
      </c>
      <c r="L3704" s="74"/>
      <c r="M3704" s="72">
        <f t="shared" si="99"/>
        <v>385.69999999999891</v>
      </c>
      <c r="S3704" s="294"/>
      <c r="T3704" s="68"/>
      <c r="U3704" s="396"/>
      <c r="V3704" s="68"/>
      <c r="W3704" s="68"/>
    </row>
    <row r="3705" spans="1:23" ht="15">
      <c r="A3705" s="28" t="s">
        <v>1009</v>
      </c>
      <c r="B3705" s="68" t="s">
        <v>179</v>
      </c>
      <c r="E3705" s="227">
        <v>382.2</v>
      </c>
      <c r="F3705" s="9" t="s">
        <v>284</v>
      </c>
      <c r="G3705" s="9" t="s">
        <v>284</v>
      </c>
      <c r="H3705" s="9" t="s">
        <v>284</v>
      </c>
      <c r="I3705" s="9">
        <v>0</v>
      </c>
      <c r="J3705" s="9">
        <v>0</v>
      </c>
      <c r="K3705" s="9" t="s">
        <v>284</v>
      </c>
      <c r="L3705" s="74"/>
      <c r="M3705" s="72">
        <f t="shared" si="99"/>
        <v>382.2</v>
      </c>
      <c r="O3705" t="s">
        <v>303</v>
      </c>
      <c r="S3705" s="294"/>
      <c r="T3705" s="68"/>
      <c r="U3705" s="396"/>
      <c r="V3705" s="68"/>
      <c r="W3705" s="68"/>
    </row>
    <row r="3706" spans="1:23" ht="15">
      <c r="A3706" s="28" t="s">
        <v>1010</v>
      </c>
      <c r="B3706" s="68" t="s">
        <v>855</v>
      </c>
      <c r="E3706" s="9" t="s">
        <v>284</v>
      </c>
      <c r="F3706" s="9" t="s">
        <v>284</v>
      </c>
      <c r="G3706" s="9" t="s">
        <v>284</v>
      </c>
      <c r="H3706" s="227">
        <v>376.70000000000073</v>
      </c>
      <c r="I3706" s="9">
        <v>0</v>
      </c>
      <c r="J3706" s="9">
        <v>0</v>
      </c>
      <c r="K3706" s="9" t="s">
        <v>284</v>
      </c>
      <c r="L3706" s="74"/>
      <c r="M3706" s="72">
        <f t="shared" si="99"/>
        <v>376.70000000000073</v>
      </c>
      <c r="O3706" t="s">
        <v>298</v>
      </c>
      <c r="S3706" s="28"/>
      <c r="T3706" s="68"/>
      <c r="U3706" s="396"/>
      <c r="V3706" s="68"/>
      <c r="W3706" s="68"/>
    </row>
    <row r="3707" spans="1:23" ht="15">
      <c r="A3707" s="28" t="s">
        <v>1011</v>
      </c>
      <c r="B3707" s="240" t="s">
        <v>1840</v>
      </c>
      <c r="C3707" s="3"/>
      <c r="D3707" s="3"/>
      <c r="E3707" s="9" t="s">
        <v>284</v>
      </c>
      <c r="F3707" s="9" t="s">
        <v>284</v>
      </c>
      <c r="G3707" s="9" t="s">
        <v>284</v>
      </c>
      <c r="H3707" s="9" t="s">
        <v>284</v>
      </c>
      <c r="I3707" s="9">
        <v>0</v>
      </c>
      <c r="J3707" s="9">
        <v>0</v>
      </c>
      <c r="K3707" s="9">
        <v>375.19999999998981</v>
      </c>
      <c r="L3707" s="74"/>
      <c r="M3707" s="72">
        <f t="shared" si="99"/>
        <v>375.19999999998981</v>
      </c>
      <c r="S3707" s="235"/>
      <c r="T3707" s="68"/>
      <c r="U3707" s="396"/>
      <c r="V3707" s="68"/>
      <c r="W3707" s="68"/>
    </row>
    <row r="3708" spans="1:23" ht="15">
      <c r="A3708" s="28" t="s">
        <v>1012</v>
      </c>
      <c r="B3708" s="240" t="s">
        <v>1842</v>
      </c>
      <c r="C3708" s="3"/>
      <c r="D3708" s="3"/>
      <c r="E3708" s="9" t="s">
        <v>284</v>
      </c>
      <c r="F3708" s="9" t="s">
        <v>284</v>
      </c>
      <c r="G3708" s="9" t="s">
        <v>284</v>
      </c>
      <c r="H3708" s="9" t="s">
        <v>284</v>
      </c>
      <c r="I3708" s="9">
        <v>0</v>
      </c>
      <c r="J3708" s="9">
        <v>0</v>
      </c>
      <c r="K3708" s="9">
        <v>374.700000000008</v>
      </c>
      <c r="L3708" s="74"/>
      <c r="M3708" s="72">
        <f t="shared" si="99"/>
        <v>374.700000000008</v>
      </c>
      <c r="S3708" s="294"/>
      <c r="T3708" s="68"/>
      <c r="U3708" s="396"/>
      <c r="V3708" s="68"/>
      <c r="W3708" s="68"/>
    </row>
    <row r="3709" spans="1:23" ht="15">
      <c r="A3709" s="28" t="s">
        <v>1013</v>
      </c>
      <c r="B3709" s="240" t="s">
        <v>1838</v>
      </c>
      <c r="C3709" s="3"/>
      <c r="D3709" s="3"/>
      <c r="E3709" s="9" t="s">
        <v>284</v>
      </c>
      <c r="F3709" s="9" t="s">
        <v>284</v>
      </c>
      <c r="G3709" s="9" t="s">
        <v>284</v>
      </c>
      <c r="H3709" s="9" t="s">
        <v>284</v>
      </c>
      <c r="I3709" s="9">
        <v>0</v>
      </c>
      <c r="J3709" s="9">
        <v>0</v>
      </c>
      <c r="K3709" s="9">
        <v>363.99999999999272</v>
      </c>
      <c r="L3709" s="74"/>
      <c r="M3709" s="72">
        <f t="shared" si="99"/>
        <v>363.99999999999272</v>
      </c>
      <c r="S3709" s="294"/>
      <c r="T3709" s="68"/>
      <c r="U3709" s="396"/>
      <c r="V3709" s="68"/>
      <c r="W3709" s="68"/>
    </row>
    <row r="3710" spans="1:23" ht="15">
      <c r="A3710" s="28" t="s">
        <v>1014</v>
      </c>
      <c r="B3710" s="240" t="s">
        <v>1823</v>
      </c>
      <c r="C3710" s="3"/>
      <c r="D3710" s="3"/>
      <c r="E3710" s="9" t="s">
        <v>284</v>
      </c>
      <c r="F3710" s="9" t="s">
        <v>284</v>
      </c>
      <c r="G3710" s="9" t="s">
        <v>284</v>
      </c>
      <c r="H3710" s="9" t="s">
        <v>284</v>
      </c>
      <c r="I3710" s="9">
        <v>0</v>
      </c>
      <c r="J3710" s="9">
        <v>0</v>
      </c>
      <c r="K3710" s="9">
        <v>360.79999999999745</v>
      </c>
      <c r="L3710" s="74"/>
      <c r="M3710" s="72">
        <f t="shared" si="99"/>
        <v>360.79999999999745</v>
      </c>
      <c r="S3710" s="28"/>
      <c r="T3710" s="68"/>
      <c r="U3710" s="396"/>
      <c r="V3710" s="68"/>
      <c r="W3710" s="68"/>
    </row>
    <row r="3711" spans="1:23" ht="15">
      <c r="A3711" s="28" t="s">
        <v>1015</v>
      </c>
      <c r="B3711" s="294" t="s">
        <v>2543</v>
      </c>
      <c r="C3711" s="3"/>
      <c r="D3711" s="3"/>
      <c r="E3711" s="9" t="s">
        <v>284</v>
      </c>
      <c r="F3711" s="9" t="s">
        <v>284</v>
      </c>
      <c r="G3711" s="9" t="s">
        <v>284</v>
      </c>
      <c r="H3711" s="9" t="s">
        <v>284</v>
      </c>
      <c r="I3711" s="9">
        <v>0</v>
      </c>
      <c r="J3711" s="9">
        <v>0</v>
      </c>
      <c r="K3711" s="9">
        <v>341.10000000000582</v>
      </c>
      <c r="L3711" s="74"/>
      <c r="M3711" s="72">
        <f t="shared" si="99"/>
        <v>341.10000000000582</v>
      </c>
      <c r="S3711" s="235"/>
      <c r="T3711" s="68"/>
      <c r="U3711" s="396"/>
      <c r="V3711" s="68"/>
      <c r="W3711" s="68"/>
    </row>
    <row r="3712" spans="1:23" ht="15">
      <c r="A3712" s="28" t="s">
        <v>1016</v>
      </c>
      <c r="B3712" s="240" t="s">
        <v>1837</v>
      </c>
      <c r="C3712" s="3"/>
      <c r="D3712" s="3"/>
      <c r="E3712" s="9" t="s">
        <v>284</v>
      </c>
      <c r="F3712" s="9" t="s">
        <v>284</v>
      </c>
      <c r="G3712" s="9" t="s">
        <v>284</v>
      </c>
      <c r="H3712" s="9" t="s">
        <v>284</v>
      </c>
      <c r="I3712" s="9">
        <v>0</v>
      </c>
      <c r="J3712" s="9">
        <v>0</v>
      </c>
      <c r="K3712" s="9">
        <v>337.09999999999491</v>
      </c>
      <c r="L3712" s="74"/>
      <c r="M3712" s="72">
        <f t="shared" si="99"/>
        <v>337.09999999999491</v>
      </c>
      <c r="S3712" s="68"/>
      <c r="T3712" s="68"/>
      <c r="U3712" s="396"/>
      <c r="V3712" s="68"/>
      <c r="W3712" s="68"/>
    </row>
    <row r="3713" spans="1:23" ht="15">
      <c r="A3713" s="28" t="s">
        <v>1017</v>
      </c>
      <c r="B3713" s="294" t="s">
        <v>2217</v>
      </c>
      <c r="C3713" s="3"/>
      <c r="D3713" s="3"/>
      <c r="E3713" s="9" t="s">
        <v>284</v>
      </c>
      <c r="F3713" s="9" t="s">
        <v>284</v>
      </c>
      <c r="G3713" s="9" t="s">
        <v>284</v>
      </c>
      <c r="H3713" s="9" t="s">
        <v>284</v>
      </c>
      <c r="I3713" s="9">
        <v>0</v>
      </c>
      <c r="J3713" s="9">
        <v>0</v>
      </c>
      <c r="K3713" s="9">
        <v>333.10000000000218</v>
      </c>
      <c r="L3713" s="74"/>
      <c r="M3713" s="72">
        <f t="shared" si="99"/>
        <v>333.10000000000218</v>
      </c>
      <c r="S3713" s="68"/>
      <c r="T3713" s="68"/>
      <c r="U3713" s="396"/>
      <c r="V3713" s="68"/>
      <c r="W3713" s="68"/>
    </row>
    <row r="3714" spans="1:23" ht="15">
      <c r="A3714" s="28" t="s">
        <v>1018</v>
      </c>
      <c r="B3714" s="68" t="s">
        <v>158</v>
      </c>
      <c r="E3714" s="9" t="s">
        <v>284</v>
      </c>
      <c r="F3714" s="9" t="s">
        <v>284</v>
      </c>
      <c r="G3714" s="69" t="s">
        <v>285</v>
      </c>
      <c r="H3714" s="227">
        <v>330.90000000000146</v>
      </c>
      <c r="I3714" s="9">
        <v>0</v>
      </c>
      <c r="J3714" s="9">
        <v>0</v>
      </c>
      <c r="K3714" s="9" t="s">
        <v>284</v>
      </c>
      <c r="L3714" s="74"/>
      <c r="M3714" s="72">
        <f t="shared" si="99"/>
        <v>330.90000000000146</v>
      </c>
      <c r="O3714" t="s">
        <v>294</v>
      </c>
      <c r="S3714" s="294"/>
      <c r="T3714" s="68"/>
      <c r="U3714" s="396"/>
      <c r="V3714" s="68"/>
      <c r="W3714" s="68"/>
    </row>
    <row r="3715" spans="1:23" ht="15">
      <c r="A3715" s="28" t="s">
        <v>1019</v>
      </c>
      <c r="B3715" s="294" t="s">
        <v>2258</v>
      </c>
      <c r="C3715" s="3"/>
      <c r="D3715" s="3"/>
      <c r="E3715" s="9" t="s">
        <v>284</v>
      </c>
      <c r="F3715" s="9" t="s">
        <v>284</v>
      </c>
      <c r="G3715" s="9" t="s">
        <v>284</v>
      </c>
      <c r="H3715" s="9" t="s">
        <v>284</v>
      </c>
      <c r="I3715" s="9">
        <v>0</v>
      </c>
      <c r="J3715" s="9">
        <v>0</v>
      </c>
      <c r="K3715" s="9">
        <v>327.99999999998909</v>
      </c>
      <c r="L3715" s="74"/>
      <c r="M3715" s="72">
        <f t="shared" si="99"/>
        <v>327.99999999998909</v>
      </c>
    </row>
    <row r="3716" spans="1:23" ht="15">
      <c r="A3716" s="28" t="s">
        <v>1020</v>
      </c>
      <c r="B3716" s="240" t="s">
        <v>1833</v>
      </c>
      <c r="C3716" s="3"/>
      <c r="D3716" s="3"/>
      <c r="E3716" s="9" t="s">
        <v>284</v>
      </c>
      <c r="F3716" s="9" t="s">
        <v>284</v>
      </c>
      <c r="G3716" s="9" t="s">
        <v>284</v>
      </c>
      <c r="H3716" s="9" t="s">
        <v>284</v>
      </c>
      <c r="I3716" s="9">
        <v>0</v>
      </c>
      <c r="J3716" s="9">
        <v>0</v>
      </c>
      <c r="K3716" s="9">
        <v>320</v>
      </c>
      <c r="L3716" s="74"/>
      <c r="M3716" s="72">
        <f t="shared" si="99"/>
        <v>320</v>
      </c>
    </row>
    <row r="3717" spans="1:23" ht="15">
      <c r="A3717" s="28" t="s">
        <v>1021</v>
      </c>
      <c r="B3717" s="240" t="s">
        <v>1835</v>
      </c>
      <c r="C3717" s="3"/>
      <c r="D3717" s="3"/>
      <c r="E3717" s="9" t="s">
        <v>284</v>
      </c>
      <c r="F3717" s="9" t="s">
        <v>284</v>
      </c>
      <c r="G3717" s="9" t="s">
        <v>284</v>
      </c>
      <c r="H3717" s="9" t="s">
        <v>284</v>
      </c>
      <c r="I3717" s="9">
        <v>0</v>
      </c>
      <c r="J3717" s="9">
        <v>0</v>
      </c>
      <c r="K3717" s="9">
        <v>308.30000000000655</v>
      </c>
      <c r="L3717" s="74"/>
      <c r="M3717" s="72">
        <f t="shared" si="99"/>
        <v>308.30000000000655</v>
      </c>
    </row>
    <row r="3718" spans="1:23" ht="15">
      <c r="A3718" s="28" t="s">
        <v>1022</v>
      </c>
      <c r="B3718" s="294" t="s">
        <v>2260</v>
      </c>
      <c r="C3718" s="3"/>
      <c r="D3718" s="3"/>
      <c r="E3718" s="9" t="s">
        <v>284</v>
      </c>
      <c r="F3718" s="9" t="s">
        <v>284</v>
      </c>
      <c r="G3718" s="9" t="s">
        <v>284</v>
      </c>
      <c r="H3718" s="9" t="s">
        <v>284</v>
      </c>
      <c r="I3718" s="9">
        <v>0</v>
      </c>
      <c r="J3718" s="9">
        <v>0</v>
      </c>
      <c r="K3718" s="9">
        <v>308.09999999999854</v>
      </c>
      <c r="L3718" s="74"/>
      <c r="M3718" s="72">
        <f t="shared" si="99"/>
        <v>308.09999999999854</v>
      </c>
    </row>
    <row r="3719" spans="1:23" ht="15">
      <c r="A3719" s="28" t="s">
        <v>1023</v>
      </c>
      <c r="B3719" s="294" t="s">
        <v>2254</v>
      </c>
      <c r="C3719" s="3"/>
      <c r="D3719" s="3"/>
      <c r="E3719" s="9" t="s">
        <v>284</v>
      </c>
      <c r="F3719" s="9" t="s">
        <v>284</v>
      </c>
      <c r="G3719" s="9" t="s">
        <v>284</v>
      </c>
      <c r="H3719" s="9" t="s">
        <v>284</v>
      </c>
      <c r="I3719" s="9">
        <v>0</v>
      </c>
      <c r="J3719" s="9">
        <v>0</v>
      </c>
      <c r="K3719" s="9">
        <v>274</v>
      </c>
      <c r="L3719" s="74"/>
      <c r="M3719" s="72">
        <f t="shared" si="99"/>
        <v>274</v>
      </c>
    </row>
    <row r="3720" spans="1:23" ht="15">
      <c r="A3720" s="28" t="s">
        <v>1024</v>
      </c>
      <c r="B3720" s="294" t="s">
        <v>2225</v>
      </c>
      <c r="C3720" s="3"/>
      <c r="D3720" s="3"/>
      <c r="E3720" s="9" t="s">
        <v>284</v>
      </c>
      <c r="F3720" s="9" t="s">
        <v>284</v>
      </c>
      <c r="G3720" s="9" t="s">
        <v>284</v>
      </c>
      <c r="H3720" s="9" t="s">
        <v>284</v>
      </c>
      <c r="I3720" s="9">
        <v>0</v>
      </c>
      <c r="J3720" s="9">
        <v>0</v>
      </c>
      <c r="K3720" s="9">
        <v>247.89999999999782</v>
      </c>
      <c r="L3720" s="74"/>
      <c r="M3720" s="72">
        <f t="shared" si="99"/>
        <v>247.89999999999782</v>
      </c>
    </row>
    <row r="3721" spans="1:23" ht="15">
      <c r="A3721" s="28" t="s">
        <v>1025</v>
      </c>
      <c r="B3721" s="68" t="s">
        <v>845</v>
      </c>
      <c r="E3721" s="9" t="s">
        <v>284</v>
      </c>
      <c r="F3721" s="9" t="s">
        <v>284</v>
      </c>
      <c r="G3721" s="9" t="s">
        <v>284</v>
      </c>
      <c r="H3721" s="9">
        <v>234.39999999999782</v>
      </c>
      <c r="I3721" s="9">
        <v>0</v>
      </c>
      <c r="J3721" s="9">
        <v>0</v>
      </c>
      <c r="K3721" s="9" t="s">
        <v>284</v>
      </c>
      <c r="L3721" s="74"/>
      <c r="M3721" s="72">
        <f t="shared" si="99"/>
        <v>234.39999999999782</v>
      </c>
    </row>
    <row r="3722" spans="1:23" ht="15">
      <c r="A3722" s="28" t="s">
        <v>1026</v>
      </c>
      <c r="B3722" s="294" t="s">
        <v>2259</v>
      </c>
      <c r="C3722" s="3"/>
      <c r="D3722" s="3"/>
      <c r="E3722" s="9" t="s">
        <v>284</v>
      </c>
      <c r="F3722" s="9" t="s">
        <v>284</v>
      </c>
      <c r="G3722" s="9" t="s">
        <v>284</v>
      </c>
      <c r="H3722" s="9" t="s">
        <v>284</v>
      </c>
      <c r="I3722" s="9">
        <v>0</v>
      </c>
      <c r="J3722" s="9">
        <v>0</v>
      </c>
      <c r="K3722" s="9">
        <v>217.09999999999854</v>
      </c>
      <c r="L3722" s="74"/>
      <c r="M3722" s="72">
        <f t="shared" si="99"/>
        <v>217.09999999999854</v>
      </c>
    </row>
    <row r="3723" spans="1:23" ht="15">
      <c r="A3723" s="28" t="s">
        <v>1027</v>
      </c>
      <c r="B3723" s="294" t="s">
        <v>2283</v>
      </c>
      <c r="C3723" s="3"/>
      <c r="D3723" s="3"/>
      <c r="E3723" s="9" t="s">
        <v>284</v>
      </c>
      <c r="F3723" s="9" t="s">
        <v>284</v>
      </c>
      <c r="G3723" s="9" t="s">
        <v>284</v>
      </c>
      <c r="H3723" s="9" t="s">
        <v>284</v>
      </c>
      <c r="I3723" s="9">
        <v>0</v>
      </c>
      <c r="J3723" s="9">
        <v>0</v>
      </c>
      <c r="K3723" s="9">
        <v>194.20000000000073</v>
      </c>
      <c r="L3723" s="74"/>
      <c r="M3723" s="72">
        <f t="shared" si="99"/>
        <v>194.20000000000073</v>
      </c>
    </row>
    <row r="3724" spans="1:23" ht="15">
      <c r="A3724" s="28" t="s">
        <v>1028</v>
      </c>
      <c r="B3724" s="294" t="s">
        <v>2253</v>
      </c>
      <c r="C3724" s="3"/>
      <c r="D3724" s="3"/>
      <c r="E3724" s="9" t="s">
        <v>284</v>
      </c>
      <c r="F3724" s="9" t="s">
        <v>284</v>
      </c>
      <c r="G3724" s="9" t="s">
        <v>284</v>
      </c>
      <c r="H3724" s="9" t="s">
        <v>284</v>
      </c>
      <c r="I3724" s="9">
        <v>0</v>
      </c>
      <c r="J3724" s="9">
        <v>0</v>
      </c>
      <c r="K3724" s="9">
        <v>118.79999999999745</v>
      </c>
      <c r="L3724" s="74"/>
      <c r="M3724" s="72">
        <f t="shared" si="99"/>
        <v>118.79999999999745</v>
      </c>
    </row>
    <row r="3725" spans="1:23" ht="15">
      <c r="A3725" s="28" t="s">
        <v>1029</v>
      </c>
      <c r="B3725" s="68" t="s">
        <v>840</v>
      </c>
      <c r="E3725" s="9" t="s">
        <v>284</v>
      </c>
      <c r="F3725" s="9" t="s">
        <v>284</v>
      </c>
      <c r="G3725" s="9" t="s">
        <v>284</v>
      </c>
      <c r="H3725" s="9">
        <v>85.600000000005821</v>
      </c>
      <c r="I3725" s="9">
        <v>0</v>
      </c>
      <c r="J3725" s="9">
        <v>0</v>
      </c>
      <c r="K3725" s="9" t="s">
        <v>284</v>
      </c>
      <c r="L3725" s="74"/>
      <c r="M3725" s="72">
        <f t="shared" si="99"/>
        <v>85.600000000005821</v>
      </c>
    </row>
    <row r="3726" spans="1:23" ht="15">
      <c r="A3726" s="28" t="s">
        <v>1030</v>
      </c>
      <c r="B3726" s="68" t="s">
        <v>815</v>
      </c>
      <c r="E3726" s="9" t="s">
        <v>284</v>
      </c>
      <c r="F3726" s="9" t="s">
        <v>284</v>
      </c>
      <c r="G3726" s="9" t="s">
        <v>284</v>
      </c>
      <c r="H3726" s="9">
        <v>31.650000000005093</v>
      </c>
      <c r="I3726" s="9">
        <v>0</v>
      </c>
      <c r="J3726" s="9">
        <v>0</v>
      </c>
      <c r="K3726" s="9" t="s">
        <v>284</v>
      </c>
      <c r="L3726" s="74"/>
      <c r="M3726" s="72">
        <f t="shared" si="99"/>
        <v>31.650000000005093</v>
      </c>
    </row>
    <row r="3727" spans="1:23" ht="15">
      <c r="A3727" s="28" t="s">
        <v>1031</v>
      </c>
      <c r="B3727" s="294" t="s">
        <v>2218</v>
      </c>
      <c r="C3727" s="3"/>
      <c r="D3727" s="3"/>
      <c r="E3727" s="9" t="s">
        <v>284</v>
      </c>
      <c r="F3727" s="9" t="s">
        <v>284</v>
      </c>
      <c r="G3727" s="9" t="s">
        <v>284</v>
      </c>
      <c r="H3727" s="9" t="s">
        <v>284</v>
      </c>
      <c r="I3727" s="9">
        <v>0</v>
      </c>
      <c r="J3727" s="9">
        <v>0</v>
      </c>
      <c r="K3727" s="9">
        <v>29.899999999999636</v>
      </c>
      <c r="L3727" s="74"/>
      <c r="M3727" s="72">
        <f t="shared" si="99"/>
        <v>29.899999999999636</v>
      </c>
    </row>
    <row r="3728" spans="1:23" ht="15">
      <c r="A3728" s="28" t="s">
        <v>1032</v>
      </c>
      <c r="B3728" s="294" t="s">
        <v>2219</v>
      </c>
      <c r="C3728" s="3"/>
      <c r="D3728" s="3"/>
      <c r="E3728" s="9" t="s">
        <v>284</v>
      </c>
      <c r="F3728" s="9" t="s">
        <v>284</v>
      </c>
      <c r="G3728" s="9" t="s">
        <v>284</v>
      </c>
      <c r="H3728" s="9" t="s">
        <v>284</v>
      </c>
      <c r="I3728" s="9">
        <v>0</v>
      </c>
      <c r="J3728" s="9">
        <v>0</v>
      </c>
      <c r="K3728" s="9" t="s">
        <v>284</v>
      </c>
      <c r="L3728" s="74"/>
      <c r="M3728" s="72">
        <f t="shared" si="99"/>
        <v>0</v>
      </c>
    </row>
    <row r="3729" spans="1:23" ht="15">
      <c r="A3729" s="28" t="s">
        <v>1033</v>
      </c>
      <c r="B3729" s="235" t="s">
        <v>1821</v>
      </c>
      <c r="C3729" s="3"/>
      <c r="D3729" s="3"/>
      <c r="E3729" s="9" t="s">
        <v>284</v>
      </c>
      <c r="F3729" s="9" t="s">
        <v>284</v>
      </c>
      <c r="G3729" s="9" t="s">
        <v>284</v>
      </c>
      <c r="H3729" s="9" t="s">
        <v>284</v>
      </c>
      <c r="I3729" s="9">
        <v>0</v>
      </c>
      <c r="J3729" s="9">
        <v>0</v>
      </c>
      <c r="K3729" s="9" t="s">
        <v>284</v>
      </c>
      <c r="L3729" s="74"/>
      <c r="M3729" s="72">
        <f t="shared" si="99"/>
        <v>0</v>
      </c>
    </row>
    <row r="3730" spans="1:23" ht="15">
      <c r="A3730" s="28" t="s">
        <v>1034</v>
      </c>
      <c r="B3730" s="240" t="s">
        <v>1826</v>
      </c>
      <c r="C3730" s="3"/>
      <c r="D3730" s="3"/>
      <c r="E3730" s="9" t="s">
        <v>284</v>
      </c>
      <c r="F3730" s="9" t="s">
        <v>284</v>
      </c>
      <c r="G3730" s="9" t="s">
        <v>284</v>
      </c>
      <c r="H3730" s="9" t="s">
        <v>284</v>
      </c>
      <c r="I3730" s="9">
        <v>0</v>
      </c>
      <c r="J3730" s="9">
        <v>0</v>
      </c>
      <c r="K3730" s="9" t="s">
        <v>284</v>
      </c>
      <c r="L3730" s="74"/>
      <c r="M3730" s="72">
        <f t="shared" si="99"/>
        <v>0</v>
      </c>
    </row>
    <row r="3731" spans="1:23" ht="15">
      <c r="A3731" s="28" t="s">
        <v>1035</v>
      </c>
      <c r="B3731" s="240" t="s">
        <v>1832</v>
      </c>
      <c r="C3731" s="3"/>
      <c r="D3731" s="3"/>
      <c r="E3731" s="9" t="s">
        <v>284</v>
      </c>
      <c r="F3731" s="9" t="s">
        <v>284</v>
      </c>
      <c r="G3731" s="9" t="s">
        <v>284</v>
      </c>
      <c r="H3731" s="9" t="s">
        <v>284</v>
      </c>
      <c r="I3731" s="9">
        <v>0</v>
      </c>
      <c r="J3731" s="9">
        <v>0</v>
      </c>
      <c r="K3731" s="9" t="s">
        <v>284</v>
      </c>
      <c r="L3731" s="74"/>
      <c r="M3731" s="72">
        <f t="shared" si="99"/>
        <v>0</v>
      </c>
    </row>
    <row r="3732" spans="1:23" ht="15">
      <c r="A3732" s="28" t="s">
        <v>1036</v>
      </c>
      <c r="B3732" s="240" t="s">
        <v>1831</v>
      </c>
      <c r="C3732" s="3"/>
      <c r="D3732" s="3"/>
      <c r="E3732" s="9" t="s">
        <v>284</v>
      </c>
      <c r="F3732" s="9" t="s">
        <v>284</v>
      </c>
      <c r="G3732" s="9" t="s">
        <v>284</v>
      </c>
      <c r="H3732" s="9" t="s">
        <v>284</v>
      </c>
      <c r="I3732" s="9">
        <v>0</v>
      </c>
      <c r="J3732" s="9">
        <v>0</v>
      </c>
      <c r="K3732" s="9" t="s">
        <v>284</v>
      </c>
      <c r="L3732" s="74"/>
      <c r="M3732" s="72">
        <f t="shared" si="99"/>
        <v>0</v>
      </c>
    </row>
    <row r="3733" spans="1:23" ht="15">
      <c r="A3733" s="28" t="s">
        <v>1037</v>
      </c>
      <c r="B3733" s="240" t="s">
        <v>1829</v>
      </c>
      <c r="C3733" s="3"/>
      <c r="D3733" s="3"/>
      <c r="E3733" s="9" t="s">
        <v>284</v>
      </c>
      <c r="F3733" s="9" t="s">
        <v>284</v>
      </c>
      <c r="G3733" s="9" t="s">
        <v>284</v>
      </c>
      <c r="H3733" s="9" t="s">
        <v>284</v>
      </c>
      <c r="I3733" s="9">
        <v>0</v>
      </c>
      <c r="J3733" s="9">
        <v>0</v>
      </c>
      <c r="K3733" s="9" t="s">
        <v>284</v>
      </c>
      <c r="L3733" s="74"/>
      <c r="M3733" s="72">
        <f t="shared" si="99"/>
        <v>0</v>
      </c>
    </row>
    <row r="3734" spans="1:23" ht="15">
      <c r="A3734" s="28" t="s">
        <v>1038</v>
      </c>
      <c r="B3734" s="240" t="s">
        <v>1857</v>
      </c>
      <c r="C3734" s="3"/>
      <c r="D3734" s="3"/>
      <c r="E3734" s="9" t="s">
        <v>284</v>
      </c>
      <c r="F3734" s="9" t="s">
        <v>284</v>
      </c>
      <c r="G3734" s="9" t="s">
        <v>284</v>
      </c>
      <c r="H3734" s="9" t="s">
        <v>284</v>
      </c>
      <c r="I3734" s="9">
        <v>0</v>
      </c>
      <c r="J3734" s="9">
        <v>0</v>
      </c>
      <c r="K3734" s="9" t="s">
        <v>284</v>
      </c>
      <c r="L3734" s="74"/>
      <c r="M3734" s="72">
        <f t="shared" si="99"/>
        <v>0</v>
      </c>
    </row>
    <row r="3735" spans="1:23" ht="15">
      <c r="A3735" s="28" t="s">
        <v>3838</v>
      </c>
      <c r="B3735" s="240" t="s">
        <v>1839</v>
      </c>
      <c r="C3735" s="3"/>
      <c r="D3735" s="3"/>
      <c r="E3735" s="9" t="s">
        <v>284</v>
      </c>
      <c r="F3735" s="9" t="s">
        <v>284</v>
      </c>
      <c r="G3735" s="9" t="s">
        <v>284</v>
      </c>
      <c r="H3735" s="9" t="s">
        <v>284</v>
      </c>
      <c r="I3735" s="9">
        <v>0</v>
      </c>
      <c r="J3735" s="9">
        <v>0</v>
      </c>
      <c r="K3735" s="9" t="s">
        <v>284</v>
      </c>
      <c r="L3735" s="74"/>
      <c r="M3735" s="72">
        <f t="shared" si="99"/>
        <v>0</v>
      </c>
    </row>
    <row r="3736" spans="1:23" ht="15">
      <c r="A3736" s="28"/>
      <c r="B3736" s="68"/>
      <c r="E3736" s="9"/>
      <c r="F3736" s="9"/>
      <c r="G3736" s="9"/>
      <c r="H3736" s="9"/>
      <c r="L3736" s="74"/>
      <c r="M3736" s="72"/>
    </row>
    <row r="3737" spans="1:23" ht="15">
      <c r="A3737" s="28"/>
      <c r="E3737" s="9"/>
      <c r="L3737" s="74"/>
    </row>
    <row r="3738" spans="1:23" ht="15">
      <c r="A3738" s="28"/>
      <c r="B3738" s="68"/>
      <c r="E3738" s="9"/>
      <c r="L3738" s="74"/>
    </row>
    <row r="3739" spans="1:23" ht="25.5">
      <c r="A3739" s="23" t="s">
        <v>217</v>
      </c>
      <c r="L3739" s="74"/>
    </row>
    <row r="3740" spans="1:23">
      <c r="L3740" s="74"/>
    </row>
    <row r="3741" spans="1:23" ht="15">
      <c r="A3741" s="40"/>
      <c r="B3741" s="40"/>
      <c r="C3741" s="40"/>
      <c r="D3741" s="40"/>
      <c r="E3741" s="66">
        <v>2016</v>
      </c>
      <c r="F3741" s="66">
        <v>2017</v>
      </c>
      <c r="G3741" s="66">
        <v>2018</v>
      </c>
      <c r="H3741" s="66">
        <v>2019</v>
      </c>
      <c r="I3741" s="66">
        <v>2020</v>
      </c>
      <c r="J3741" s="66">
        <v>2021</v>
      </c>
      <c r="K3741" s="66">
        <v>2022</v>
      </c>
      <c r="L3741" s="74"/>
      <c r="M3741" s="75" t="s">
        <v>40</v>
      </c>
    </row>
    <row r="3742" spans="1:23" ht="15">
      <c r="A3742" s="28" t="s">
        <v>0</v>
      </c>
      <c r="B3742" s="68" t="s">
        <v>19</v>
      </c>
      <c r="E3742" s="222">
        <v>40.700000000000003</v>
      </c>
      <c r="F3742" s="222">
        <v>341</v>
      </c>
      <c r="G3742" s="227">
        <v>160.6</v>
      </c>
      <c r="H3742" s="227">
        <v>330.39999999999964</v>
      </c>
      <c r="I3742" s="9" t="s">
        <v>186</v>
      </c>
      <c r="J3742" s="9" t="s">
        <v>186</v>
      </c>
      <c r="K3742" s="9" t="s">
        <v>186</v>
      </c>
      <c r="L3742" s="74"/>
      <c r="M3742" s="72">
        <f t="shared" ref="M3742:M3773" si="100">SUM(E3742:K3742)</f>
        <v>872.69999999999959</v>
      </c>
      <c r="O3742" t="s">
        <v>1083</v>
      </c>
      <c r="R3742" s="3" t="s">
        <v>1084</v>
      </c>
      <c r="S3742" s="294"/>
      <c r="T3742" s="68"/>
      <c r="U3742" s="418"/>
      <c r="V3742" s="68"/>
      <c r="W3742" s="68"/>
    </row>
    <row r="3743" spans="1:23" ht="15">
      <c r="A3743" s="28" t="s">
        <v>2</v>
      </c>
      <c r="B3743" s="68" t="s">
        <v>1</v>
      </c>
      <c r="E3743" s="9">
        <v>12.1</v>
      </c>
      <c r="F3743" s="9">
        <v>54</v>
      </c>
      <c r="G3743" s="227">
        <v>165.4</v>
      </c>
      <c r="H3743" s="224">
        <v>468.59999999999945</v>
      </c>
      <c r="I3743" s="9" t="s">
        <v>186</v>
      </c>
      <c r="J3743" s="9" t="s">
        <v>186</v>
      </c>
      <c r="K3743" s="9" t="s">
        <v>186</v>
      </c>
      <c r="L3743" s="74"/>
      <c r="M3743" s="72">
        <f t="shared" si="100"/>
        <v>700.09999999999945</v>
      </c>
      <c r="O3743" t="s">
        <v>361</v>
      </c>
      <c r="R3743" s="3" t="s">
        <v>2022</v>
      </c>
      <c r="S3743" s="235"/>
      <c r="T3743" s="68"/>
      <c r="U3743" s="419"/>
      <c r="V3743" s="68"/>
      <c r="W3743" s="68"/>
    </row>
    <row r="3744" spans="1:23" ht="15">
      <c r="A3744" s="28" t="s">
        <v>3</v>
      </c>
      <c r="B3744" s="68" t="s">
        <v>141</v>
      </c>
      <c r="E3744" s="9" t="s">
        <v>284</v>
      </c>
      <c r="F3744" s="224">
        <v>341.3</v>
      </c>
      <c r="G3744" s="9">
        <v>65.900000000000006</v>
      </c>
      <c r="H3744" s="227">
        <v>288.60000000000036</v>
      </c>
      <c r="I3744" s="9" t="s">
        <v>186</v>
      </c>
      <c r="J3744" s="9" t="s">
        <v>186</v>
      </c>
      <c r="K3744" s="9" t="s">
        <v>186</v>
      </c>
      <c r="L3744" s="74"/>
      <c r="M3744" s="72">
        <f t="shared" si="100"/>
        <v>695.80000000000041</v>
      </c>
      <c r="O3744" t="s">
        <v>307</v>
      </c>
      <c r="R3744" s="3" t="s">
        <v>2022</v>
      </c>
      <c r="S3744" s="68"/>
      <c r="T3744" s="68"/>
      <c r="U3744" s="397"/>
      <c r="V3744" s="68"/>
      <c r="W3744" s="68"/>
    </row>
    <row r="3745" spans="1:23" ht="15">
      <c r="A3745" s="28" t="s">
        <v>5</v>
      </c>
      <c r="B3745" s="68" t="s">
        <v>35</v>
      </c>
      <c r="E3745" s="227">
        <v>20.9</v>
      </c>
      <c r="F3745" s="227">
        <v>207.3</v>
      </c>
      <c r="G3745" s="223">
        <v>234</v>
      </c>
      <c r="H3745" s="9">
        <v>116.39999999999964</v>
      </c>
      <c r="I3745" s="9" t="s">
        <v>186</v>
      </c>
      <c r="J3745" s="9" t="s">
        <v>186</v>
      </c>
      <c r="K3745" s="9" t="s">
        <v>186</v>
      </c>
      <c r="L3745" s="74"/>
      <c r="M3745" s="72">
        <f t="shared" si="100"/>
        <v>578.59999999999968</v>
      </c>
      <c r="O3745" t="s">
        <v>360</v>
      </c>
      <c r="S3745" s="235"/>
      <c r="T3745" s="68"/>
      <c r="U3745" s="396"/>
      <c r="V3745" s="68"/>
      <c r="W3745" s="68"/>
    </row>
    <row r="3746" spans="1:23" ht="15">
      <c r="A3746" s="28" t="s">
        <v>7</v>
      </c>
      <c r="B3746" s="68" t="s">
        <v>13</v>
      </c>
      <c r="E3746" s="69" t="s">
        <v>285</v>
      </c>
      <c r="F3746" s="227">
        <v>201</v>
      </c>
      <c r="G3746" s="227">
        <v>188.2</v>
      </c>
      <c r="H3746" s="9">
        <v>165.899999999996</v>
      </c>
      <c r="I3746" s="9" t="s">
        <v>186</v>
      </c>
      <c r="J3746" s="9" t="s">
        <v>186</v>
      </c>
      <c r="K3746" s="9" t="s">
        <v>186</v>
      </c>
      <c r="L3746" s="74"/>
      <c r="M3746" s="72">
        <f t="shared" si="100"/>
        <v>555.09999999999604</v>
      </c>
      <c r="O3746" t="s">
        <v>304</v>
      </c>
      <c r="S3746" s="294"/>
      <c r="T3746" s="68"/>
      <c r="U3746" s="396"/>
      <c r="V3746" s="68"/>
      <c r="W3746" s="68"/>
    </row>
    <row r="3747" spans="1:23" ht="15">
      <c r="A3747" s="28" t="s">
        <v>8</v>
      </c>
      <c r="B3747" s="68" t="s">
        <v>153</v>
      </c>
      <c r="E3747" s="9" t="s">
        <v>284</v>
      </c>
      <c r="F3747" s="9" t="s">
        <v>284</v>
      </c>
      <c r="G3747" s="224">
        <v>275.60000000000002</v>
      </c>
      <c r="H3747" s="9">
        <v>202.39999999999873</v>
      </c>
      <c r="I3747" s="9" t="s">
        <v>186</v>
      </c>
      <c r="J3747" s="9" t="s">
        <v>186</v>
      </c>
      <c r="K3747" s="9" t="s">
        <v>186</v>
      </c>
      <c r="L3747" s="74"/>
      <c r="M3747" s="72">
        <f t="shared" si="100"/>
        <v>477.99999999999875</v>
      </c>
      <c r="O3747" t="s">
        <v>287</v>
      </c>
      <c r="R3747" s="3" t="s">
        <v>2022</v>
      </c>
      <c r="S3747" s="235"/>
      <c r="T3747" s="68"/>
      <c r="U3747" s="418"/>
      <c r="V3747" s="68"/>
      <c r="W3747" s="68"/>
    </row>
    <row r="3748" spans="1:23" ht="15">
      <c r="A3748" s="28" t="s">
        <v>10</v>
      </c>
      <c r="B3748" s="68" t="s">
        <v>15</v>
      </c>
      <c r="E3748" s="69" t="s">
        <v>285</v>
      </c>
      <c r="F3748" s="227">
        <v>170.3</v>
      </c>
      <c r="G3748" s="227">
        <v>121.8</v>
      </c>
      <c r="H3748" s="9">
        <v>165.30000000000018</v>
      </c>
      <c r="I3748" s="9" t="s">
        <v>186</v>
      </c>
      <c r="J3748" s="9" t="s">
        <v>186</v>
      </c>
      <c r="K3748" s="9" t="s">
        <v>186</v>
      </c>
      <c r="L3748" s="74"/>
      <c r="M3748" s="72">
        <f t="shared" si="100"/>
        <v>457.4000000000002</v>
      </c>
      <c r="O3748" t="s">
        <v>350</v>
      </c>
      <c r="S3748" s="294"/>
      <c r="T3748" s="68"/>
      <c r="U3748" s="396"/>
      <c r="V3748" s="68"/>
      <c r="W3748" s="68"/>
    </row>
    <row r="3749" spans="1:23" ht="15">
      <c r="A3749" s="28" t="s">
        <v>12</v>
      </c>
      <c r="B3749" s="68" t="s">
        <v>143</v>
      </c>
      <c r="E3749" s="9" t="s">
        <v>284</v>
      </c>
      <c r="F3749" s="223">
        <v>321</v>
      </c>
      <c r="G3749" s="9">
        <v>33.6</v>
      </c>
      <c r="H3749" s="9">
        <v>79.800000000001091</v>
      </c>
      <c r="I3749" s="9" t="s">
        <v>186</v>
      </c>
      <c r="J3749" s="9" t="s">
        <v>186</v>
      </c>
      <c r="K3749" s="9" t="s">
        <v>186</v>
      </c>
      <c r="L3749" s="74"/>
      <c r="M3749" s="72">
        <f t="shared" si="100"/>
        <v>434.40000000000111</v>
      </c>
      <c r="O3749" t="s">
        <v>288</v>
      </c>
      <c r="S3749" s="68"/>
      <c r="T3749" s="68"/>
      <c r="U3749" s="396"/>
      <c r="V3749" s="68"/>
      <c r="W3749" s="68"/>
    </row>
    <row r="3750" spans="1:23" ht="15">
      <c r="A3750" s="28" t="s">
        <v>14</v>
      </c>
      <c r="B3750" s="68" t="s">
        <v>828</v>
      </c>
      <c r="E3750" s="9" t="s">
        <v>284</v>
      </c>
      <c r="F3750" s="9" t="s">
        <v>284</v>
      </c>
      <c r="G3750" s="9" t="s">
        <v>284</v>
      </c>
      <c r="H3750" s="222">
        <v>434.19999999999891</v>
      </c>
      <c r="I3750" s="9" t="s">
        <v>186</v>
      </c>
      <c r="J3750" s="9" t="s">
        <v>186</v>
      </c>
      <c r="K3750" s="9" t="s">
        <v>186</v>
      </c>
      <c r="L3750" s="74"/>
      <c r="M3750" s="72">
        <f t="shared" si="100"/>
        <v>434.19999999999891</v>
      </c>
      <c r="O3750" t="s">
        <v>306</v>
      </c>
      <c r="S3750" s="294"/>
      <c r="T3750" s="68"/>
      <c r="U3750" s="418"/>
      <c r="V3750" s="68"/>
      <c r="W3750" s="68"/>
    </row>
    <row r="3751" spans="1:23" ht="15">
      <c r="A3751" s="28" t="s">
        <v>16</v>
      </c>
      <c r="B3751" s="68" t="s">
        <v>853</v>
      </c>
      <c r="E3751" s="9" t="s">
        <v>284</v>
      </c>
      <c r="F3751" s="9" t="s">
        <v>284</v>
      </c>
      <c r="G3751" s="9" t="s">
        <v>284</v>
      </c>
      <c r="H3751" s="223">
        <v>385.80000000000109</v>
      </c>
      <c r="I3751" s="9" t="s">
        <v>186</v>
      </c>
      <c r="J3751" s="9" t="s">
        <v>186</v>
      </c>
      <c r="K3751" s="9" t="s">
        <v>186</v>
      </c>
      <c r="L3751" s="74"/>
      <c r="M3751" s="72">
        <f t="shared" si="100"/>
        <v>385.80000000000109</v>
      </c>
      <c r="O3751" t="s">
        <v>288</v>
      </c>
      <c r="S3751" s="294"/>
      <c r="T3751" s="68"/>
      <c r="U3751" s="396"/>
      <c r="V3751" s="68"/>
      <c r="W3751" s="68"/>
    </row>
    <row r="3752" spans="1:23" ht="15">
      <c r="A3752" s="28" t="s">
        <v>18</v>
      </c>
      <c r="B3752" s="68" t="s">
        <v>155</v>
      </c>
      <c r="E3752" s="9" t="s">
        <v>284</v>
      </c>
      <c r="F3752" s="9" t="s">
        <v>284</v>
      </c>
      <c r="G3752" s="9">
        <v>115.4</v>
      </c>
      <c r="H3752" s="9">
        <v>269.39999999999873</v>
      </c>
      <c r="I3752" s="9" t="s">
        <v>186</v>
      </c>
      <c r="J3752" s="9" t="s">
        <v>186</v>
      </c>
      <c r="K3752" s="9" t="s">
        <v>186</v>
      </c>
      <c r="L3752" s="74"/>
      <c r="M3752" s="72">
        <f t="shared" si="100"/>
        <v>384.7999999999987</v>
      </c>
      <c r="S3752" s="235"/>
      <c r="T3752" s="68"/>
      <c r="U3752" s="396"/>
      <c r="V3752" s="68"/>
      <c r="W3752" s="68"/>
    </row>
    <row r="3753" spans="1:23" ht="15">
      <c r="A3753" s="28" t="s">
        <v>20</v>
      </c>
      <c r="B3753" s="68" t="s">
        <v>834</v>
      </c>
      <c r="E3753" s="9" t="s">
        <v>284</v>
      </c>
      <c r="F3753" s="9" t="s">
        <v>284</v>
      </c>
      <c r="G3753" s="9" t="s">
        <v>284</v>
      </c>
      <c r="H3753" s="227">
        <v>383.70000000000255</v>
      </c>
      <c r="I3753" s="9" t="s">
        <v>186</v>
      </c>
      <c r="J3753" s="9" t="s">
        <v>186</v>
      </c>
      <c r="K3753" s="9" t="s">
        <v>186</v>
      </c>
      <c r="L3753" s="74"/>
      <c r="M3753" s="72">
        <f t="shared" si="100"/>
        <v>383.70000000000255</v>
      </c>
      <c r="O3753" t="s">
        <v>289</v>
      </c>
      <c r="S3753" s="68"/>
      <c r="T3753" s="68"/>
      <c r="U3753" s="418"/>
      <c r="V3753" s="68"/>
      <c r="W3753" s="68"/>
    </row>
    <row r="3754" spans="1:23" ht="15">
      <c r="A3754" s="28" t="s">
        <v>22</v>
      </c>
      <c r="B3754" s="68" t="s">
        <v>9</v>
      </c>
      <c r="E3754" s="227">
        <v>23.4</v>
      </c>
      <c r="F3754" s="227">
        <v>159.6</v>
      </c>
      <c r="G3754" s="227">
        <v>123.2</v>
      </c>
      <c r="H3754" s="9">
        <v>73.900000000002365</v>
      </c>
      <c r="I3754" s="9" t="s">
        <v>186</v>
      </c>
      <c r="J3754" s="9" t="s">
        <v>186</v>
      </c>
      <c r="K3754" s="9" t="s">
        <v>186</v>
      </c>
      <c r="L3754" s="74"/>
      <c r="M3754" s="72">
        <f t="shared" si="100"/>
        <v>380.10000000000235</v>
      </c>
      <c r="O3754" t="s">
        <v>3837</v>
      </c>
      <c r="R3754" s="226"/>
      <c r="S3754" s="235"/>
      <c r="T3754" s="68"/>
      <c r="U3754" s="396"/>
      <c r="V3754" s="68"/>
      <c r="W3754" s="68"/>
    </row>
    <row r="3755" spans="1:23" ht="15">
      <c r="A3755" s="28" t="s">
        <v>24</v>
      </c>
      <c r="B3755" s="68" t="s">
        <v>826</v>
      </c>
      <c r="E3755" s="9" t="s">
        <v>284</v>
      </c>
      <c r="F3755" s="9" t="s">
        <v>284</v>
      </c>
      <c r="G3755" s="9" t="s">
        <v>284</v>
      </c>
      <c r="H3755" s="227">
        <v>376.70000000000164</v>
      </c>
      <c r="I3755" s="9" t="s">
        <v>186</v>
      </c>
      <c r="J3755" s="9" t="s">
        <v>186</v>
      </c>
      <c r="K3755" s="9" t="s">
        <v>186</v>
      </c>
      <c r="L3755" s="74"/>
      <c r="M3755" s="72">
        <f t="shared" si="100"/>
        <v>376.70000000000164</v>
      </c>
      <c r="O3755" t="s">
        <v>290</v>
      </c>
      <c r="S3755" s="68"/>
      <c r="T3755" s="68"/>
      <c r="U3755" s="396"/>
      <c r="V3755" s="68"/>
      <c r="W3755" s="68"/>
    </row>
    <row r="3756" spans="1:23" ht="15">
      <c r="A3756" s="28" t="s">
        <v>26</v>
      </c>
      <c r="B3756" s="68" t="s">
        <v>25</v>
      </c>
      <c r="E3756" s="9">
        <v>11.7</v>
      </c>
      <c r="F3756" s="9">
        <v>1.3</v>
      </c>
      <c r="G3756" s="9">
        <v>75</v>
      </c>
      <c r="H3756" s="9">
        <v>275.90000000000236</v>
      </c>
      <c r="I3756" s="9" t="s">
        <v>186</v>
      </c>
      <c r="J3756" s="9" t="s">
        <v>186</v>
      </c>
      <c r="K3756" s="9" t="s">
        <v>186</v>
      </c>
      <c r="L3756" s="74"/>
      <c r="M3756" s="72">
        <f t="shared" si="100"/>
        <v>363.90000000000236</v>
      </c>
      <c r="S3756" s="294"/>
      <c r="T3756" s="68"/>
      <c r="U3756" s="396"/>
      <c r="V3756" s="68"/>
      <c r="W3756" s="68"/>
    </row>
    <row r="3757" spans="1:23" ht="15">
      <c r="A3757" s="28" t="s">
        <v>28</v>
      </c>
      <c r="B3757" s="68" t="s">
        <v>833</v>
      </c>
      <c r="E3757" s="9" t="s">
        <v>284</v>
      </c>
      <c r="F3757" s="9" t="s">
        <v>284</v>
      </c>
      <c r="G3757" s="9" t="s">
        <v>284</v>
      </c>
      <c r="H3757" s="227">
        <v>351.00000000000182</v>
      </c>
      <c r="I3757" s="9" t="s">
        <v>186</v>
      </c>
      <c r="J3757" s="9" t="s">
        <v>186</v>
      </c>
      <c r="K3757" s="9" t="s">
        <v>186</v>
      </c>
      <c r="L3757" s="74"/>
      <c r="M3757" s="72">
        <f t="shared" si="100"/>
        <v>351.00000000000182</v>
      </c>
      <c r="O3757" t="s">
        <v>303</v>
      </c>
      <c r="S3757" s="294"/>
      <c r="T3757" s="68"/>
      <c r="U3757" s="418"/>
      <c r="V3757" s="68"/>
      <c r="W3757" s="68"/>
    </row>
    <row r="3758" spans="1:23" ht="15">
      <c r="A3758" s="28" t="s">
        <v>30</v>
      </c>
      <c r="B3758" s="68" t="s">
        <v>859</v>
      </c>
      <c r="E3758" s="9" t="s">
        <v>284</v>
      </c>
      <c r="F3758" s="9" t="s">
        <v>284</v>
      </c>
      <c r="G3758" s="9" t="s">
        <v>284</v>
      </c>
      <c r="H3758" s="227">
        <v>350.99999999999909</v>
      </c>
      <c r="I3758" s="9" t="s">
        <v>186</v>
      </c>
      <c r="J3758" s="9" t="s">
        <v>186</v>
      </c>
      <c r="K3758" s="9" t="s">
        <v>186</v>
      </c>
      <c r="L3758" s="74"/>
      <c r="M3758" s="72">
        <f t="shared" si="100"/>
        <v>350.99999999999909</v>
      </c>
      <c r="O3758" t="s">
        <v>303</v>
      </c>
      <c r="S3758" s="294"/>
      <c r="T3758" s="68"/>
      <c r="U3758" s="396"/>
      <c r="V3758" s="68"/>
      <c r="W3758" s="68"/>
    </row>
    <row r="3759" spans="1:23" ht="15">
      <c r="A3759" s="28" t="s">
        <v>32</v>
      </c>
      <c r="B3759" s="68" t="s">
        <v>855</v>
      </c>
      <c r="E3759" s="9" t="s">
        <v>284</v>
      </c>
      <c r="F3759" s="9" t="s">
        <v>284</v>
      </c>
      <c r="G3759" s="9" t="s">
        <v>284</v>
      </c>
      <c r="H3759" s="227">
        <v>349.30000000000018</v>
      </c>
      <c r="I3759" s="9" t="s">
        <v>186</v>
      </c>
      <c r="J3759" s="9" t="s">
        <v>186</v>
      </c>
      <c r="K3759" s="9" t="s">
        <v>186</v>
      </c>
      <c r="L3759" s="74"/>
      <c r="M3759" s="72">
        <f t="shared" si="100"/>
        <v>349.30000000000018</v>
      </c>
      <c r="O3759" t="s">
        <v>293</v>
      </c>
      <c r="S3759" s="294"/>
      <c r="T3759" s="68"/>
      <c r="U3759" s="419"/>
      <c r="V3759" s="68"/>
      <c r="W3759" s="68"/>
    </row>
    <row r="3760" spans="1:23" ht="15">
      <c r="A3760" s="28" t="s">
        <v>34</v>
      </c>
      <c r="B3760" s="68" t="s">
        <v>39</v>
      </c>
      <c r="E3760" s="224">
        <v>67.2</v>
      </c>
      <c r="F3760" s="227">
        <v>160.69999999999999</v>
      </c>
      <c r="G3760" s="9">
        <v>25.2</v>
      </c>
      <c r="H3760" s="9">
        <v>94.400000000000546</v>
      </c>
      <c r="I3760" s="9" t="s">
        <v>186</v>
      </c>
      <c r="J3760" s="9" t="s">
        <v>186</v>
      </c>
      <c r="K3760" s="9" t="s">
        <v>186</v>
      </c>
      <c r="L3760" s="74"/>
      <c r="M3760" s="72">
        <f t="shared" si="100"/>
        <v>347.50000000000051</v>
      </c>
      <c r="O3760" t="s">
        <v>344</v>
      </c>
      <c r="R3760" s="3" t="s">
        <v>2022</v>
      </c>
      <c r="S3760" s="294"/>
      <c r="T3760" s="68"/>
      <c r="U3760" s="396"/>
      <c r="V3760" s="68"/>
      <c r="W3760" s="68"/>
    </row>
    <row r="3761" spans="1:23" ht="15">
      <c r="A3761" s="28" t="s">
        <v>36</v>
      </c>
      <c r="B3761" s="68" t="s">
        <v>27</v>
      </c>
      <c r="E3761" s="69" t="s">
        <v>285</v>
      </c>
      <c r="F3761" s="227">
        <v>211.6</v>
      </c>
      <c r="G3761" s="9">
        <v>100.1</v>
      </c>
      <c r="H3761" s="9">
        <v>26.900000000001455</v>
      </c>
      <c r="I3761" s="9" t="s">
        <v>186</v>
      </c>
      <c r="J3761" s="9" t="s">
        <v>186</v>
      </c>
      <c r="K3761" s="9" t="s">
        <v>186</v>
      </c>
      <c r="L3761" s="74"/>
      <c r="M3761" s="72">
        <f t="shared" si="100"/>
        <v>338.60000000000144</v>
      </c>
      <c r="O3761" t="s">
        <v>289</v>
      </c>
      <c r="S3761" s="294"/>
      <c r="T3761" s="68"/>
      <c r="U3761" s="396"/>
      <c r="V3761" s="68"/>
      <c r="W3761" s="68"/>
    </row>
    <row r="3762" spans="1:23" ht="15">
      <c r="A3762" s="28" t="s">
        <v>38</v>
      </c>
      <c r="B3762" s="68" t="s">
        <v>4</v>
      </c>
      <c r="E3762" s="223">
        <v>37.9</v>
      </c>
      <c r="F3762" s="9">
        <v>147.4</v>
      </c>
      <c r="G3762" s="9">
        <v>107.8</v>
      </c>
      <c r="H3762" s="9">
        <v>37.699999999997999</v>
      </c>
      <c r="I3762" s="9" t="s">
        <v>186</v>
      </c>
      <c r="J3762" s="9" t="s">
        <v>186</v>
      </c>
      <c r="K3762" s="9" t="s">
        <v>186</v>
      </c>
      <c r="L3762" s="74"/>
      <c r="M3762" s="72">
        <f t="shared" si="100"/>
        <v>330.79999999999802</v>
      </c>
      <c r="O3762" t="s">
        <v>288</v>
      </c>
      <c r="S3762" s="68"/>
      <c r="T3762" s="68"/>
      <c r="U3762" s="396"/>
      <c r="V3762" s="68"/>
      <c r="W3762" s="68"/>
    </row>
    <row r="3763" spans="1:23" ht="15">
      <c r="A3763" s="28" t="s">
        <v>145</v>
      </c>
      <c r="B3763" s="68" t="s">
        <v>142</v>
      </c>
      <c r="E3763" s="9" t="s">
        <v>284</v>
      </c>
      <c r="F3763" s="9">
        <v>21</v>
      </c>
      <c r="G3763" s="9">
        <v>36.4</v>
      </c>
      <c r="H3763" s="9">
        <v>250.39999999999873</v>
      </c>
      <c r="I3763" s="9" t="s">
        <v>186</v>
      </c>
      <c r="J3763" s="9" t="s">
        <v>186</v>
      </c>
      <c r="K3763" s="9" t="s">
        <v>186</v>
      </c>
      <c r="L3763" s="74"/>
      <c r="M3763" s="72">
        <f t="shared" si="100"/>
        <v>307.7999999999987</v>
      </c>
      <c r="S3763" s="294"/>
      <c r="T3763" s="68"/>
      <c r="U3763" s="396"/>
      <c r="V3763" s="68"/>
      <c r="W3763" s="68"/>
    </row>
    <row r="3764" spans="1:23" ht="15">
      <c r="A3764" s="28" t="s">
        <v>146</v>
      </c>
      <c r="B3764" s="68" t="s">
        <v>31</v>
      </c>
      <c r="E3764" s="227">
        <v>15.8</v>
      </c>
      <c r="F3764" s="9">
        <v>131.19999999999999</v>
      </c>
      <c r="G3764" s="69" t="s">
        <v>285</v>
      </c>
      <c r="H3764" s="9">
        <v>150.40000000000146</v>
      </c>
      <c r="I3764" s="9" t="s">
        <v>186</v>
      </c>
      <c r="J3764" s="9" t="s">
        <v>186</v>
      </c>
      <c r="K3764" s="9" t="s">
        <v>186</v>
      </c>
      <c r="L3764" s="74"/>
      <c r="M3764" s="72">
        <f t="shared" si="100"/>
        <v>297.40000000000146</v>
      </c>
      <c r="O3764" t="s">
        <v>294</v>
      </c>
      <c r="S3764" s="68"/>
      <c r="T3764" s="68"/>
      <c r="U3764" s="396"/>
      <c r="V3764" s="68"/>
      <c r="W3764" s="68"/>
    </row>
    <row r="3765" spans="1:23" ht="15">
      <c r="A3765" s="28" t="s">
        <v>147</v>
      </c>
      <c r="B3765" s="68" t="s">
        <v>11</v>
      </c>
      <c r="E3765" s="69" t="s">
        <v>285</v>
      </c>
      <c r="F3765" s="9">
        <v>66.3</v>
      </c>
      <c r="G3765" s="9">
        <v>114.8</v>
      </c>
      <c r="H3765" s="9">
        <v>109.20000000000073</v>
      </c>
      <c r="I3765" s="9" t="s">
        <v>186</v>
      </c>
      <c r="J3765" s="9" t="s">
        <v>186</v>
      </c>
      <c r="K3765" s="9" t="s">
        <v>186</v>
      </c>
      <c r="L3765" s="74"/>
      <c r="M3765" s="72">
        <f t="shared" si="100"/>
        <v>290.30000000000075</v>
      </c>
      <c r="S3765" s="68"/>
      <c r="T3765" s="68"/>
      <c r="U3765" s="418"/>
      <c r="V3765" s="68"/>
      <c r="W3765" s="68"/>
    </row>
    <row r="3766" spans="1:23" ht="15">
      <c r="A3766" s="28" t="s">
        <v>151</v>
      </c>
      <c r="B3766" s="68" t="s">
        <v>23</v>
      </c>
      <c r="E3766" s="227">
        <v>12.6</v>
      </c>
      <c r="F3766" s="9">
        <v>22.5</v>
      </c>
      <c r="G3766" s="227">
        <v>197.1</v>
      </c>
      <c r="H3766" s="9">
        <v>44.300000000000182</v>
      </c>
      <c r="I3766" s="9" t="s">
        <v>186</v>
      </c>
      <c r="J3766" s="9" t="s">
        <v>186</v>
      </c>
      <c r="K3766" s="9" t="s">
        <v>186</v>
      </c>
      <c r="L3766" s="74"/>
      <c r="M3766" s="72">
        <f t="shared" si="100"/>
        <v>276.50000000000017</v>
      </c>
      <c r="O3766" t="s">
        <v>295</v>
      </c>
      <c r="S3766" s="294"/>
      <c r="T3766" s="68"/>
      <c r="U3766" s="396"/>
      <c r="V3766" s="68"/>
      <c r="W3766" s="68"/>
    </row>
    <row r="3767" spans="1:23" ht="15">
      <c r="A3767" s="28" t="s">
        <v>157</v>
      </c>
      <c r="B3767" s="68" t="s">
        <v>164</v>
      </c>
      <c r="E3767" s="9" t="s">
        <v>284</v>
      </c>
      <c r="F3767" s="9" t="s">
        <v>284</v>
      </c>
      <c r="G3767" s="222">
        <v>270.14999999999998</v>
      </c>
      <c r="H3767" s="9" t="s">
        <v>284</v>
      </c>
      <c r="I3767" s="9" t="s">
        <v>186</v>
      </c>
      <c r="J3767" s="9" t="s">
        <v>186</v>
      </c>
      <c r="K3767" s="9" t="s">
        <v>186</v>
      </c>
      <c r="L3767" s="74"/>
      <c r="M3767" s="72">
        <f t="shared" si="100"/>
        <v>270.14999999999998</v>
      </c>
      <c r="O3767" t="s">
        <v>306</v>
      </c>
      <c r="S3767" s="68"/>
      <c r="T3767" s="68"/>
      <c r="U3767" s="418"/>
      <c r="V3767" s="68"/>
      <c r="W3767" s="68"/>
    </row>
    <row r="3768" spans="1:23" ht="15">
      <c r="A3768" s="28" t="s">
        <v>159</v>
      </c>
      <c r="B3768" s="68" t="s">
        <v>861</v>
      </c>
      <c r="E3768" s="9" t="s">
        <v>284</v>
      </c>
      <c r="F3768" s="9" t="s">
        <v>284</v>
      </c>
      <c r="G3768" s="9" t="s">
        <v>284</v>
      </c>
      <c r="H3768" s="9">
        <v>269.29999999999745</v>
      </c>
      <c r="I3768" s="9" t="s">
        <v>186</v>
      </c>
      <c r="J3768" s="9" t="s">
        <v>186</v>
      </c>
      <c r="K3768" s="9" t="s">
        <v>186</v>
      </c>
      <c r="L3768" s="74"/>
      <c r="M3768" s="72">
        <f t="shared" si="100"/>
        <v>269.29999999999745</v>
      </c>
      <c r="S3768" s="68"/>
      <c r="T3768" s="68"/>
      <c r="U3768" s="396"/>
      <c r="V3768" s="68"/>
      <c r="W3768" s="68"/>
    </row>
    <row r="3769" spans="1:23" ht="15">
      <c r="A3769" s="28" t="s">
        <v>160</v>
      </c>
      <c r="B3769" s="68" t="s">
        <v>144</v>
      </c>
      <c r="E3769" s="9" t="s">
        <v>284</v>
      </c>
      <c r="F3769" s="227">
        <v>205.6</v>
      </c>
      <c r="G3769" s="69" t="s">
        <v>285</v>
      </c>
      <c r="H3769" s="9">
        <v>45.500000000000909</v>
      </c>
      <c r="I3769" s="9" t="s">
        <v>186</v>
      </c>
      <c r="J3769" s="9" t="s">
        <v>186</v>
      </c>
      <c r="K3769" s="9" t="s">
        <v>186</v>
      </c>
      <c r="L3769" s="74"/>
      <c r="M3769" s="72">
        <f t="shared" si="100"/>
        <v>251.1000000000009</v>
      </c>
      <c r="O3769" t="s">
        <v>303</v>
      </c>
      <c r="S3769" s="294"/>
      <c r="T3769" s="68"/>
      <c r="U3769" s="396"/>
      <c r="V3769" s="68"/>
      <c r="W3769" s="68"/>
    </row>
    <row r="3770" spans="1:23" ht="15">
      <c r="A3770" s="28" t="s">
        <v>161</v>
      </c>
      <c r="B3770" s="68" t="s">
        <v>33</v>
      </c>
      <c r="E3770" s="9">
        <v>10.8</v>
      </c>
      <c r="F3770" s="9">
        <v>68</v>
      </c>
      <c r="G3770" s="9">
        <v>3.9</v>
      </c>
      <c r="H3770" s="9">
        <v>164.59999999999945</v>
      </c>
      <c r="I3770" s="9" t="s">
        <v>186</v>
      </c>
      <c r="J3770" s="9" t="s">
        <v>186</v>
      </c>
      <c r="K3770" s="9" t="s">
        <v>186</v>
      </c>
      <c r="L3770" s="74"/>
      <c r="M3770" s="72">
        <f t="shared" si="100"/>
        <v>247.29999999999944</v>
      </c>
      <c r="S3770" s="294"/>
      <c r="T3770" s="68"/>
      <c r="U3770" s="397"/>
      <c r="V3770" s="68"/>
      <c r="W3770" s="68"/>
    </row>
    <row r="3771" spans="1:23" ht="15">
      <c r="A3771" s="28" t="s">
        <v>163</v>
      </c>
      <c r="B3771" s="68" t="s">
        <v>21</v>
      </c>
      <c r="E3771" s="9">
        <v>12.1</v>
      </c>
      <c r="F3771" s="9">
        <v>140</v>
      </c>
      <c r="G3771" s="9">
        <v>78.400000000000006</v>
      </c>
      <c r="H3771" s="9">
        <v>8.4000000000005457</v>
      </c>
      <c r="I3771" s="9" t="s">
        <v>186</v>
      </c>
      <c r="J3771" s="9" t="s">
        <v>186</v>
      </c>
      <c r="K3771" s="9" t="s">
        <v>186</v>
      </c>
      <c r="L3771" s="74"/>
      <c r="M3771" s="72">
        <f t="shared" si="100"/>
        <v>238.90000000000055</v>
      </c>
      <c r="S3771" s="235"/>
      <c r="T3771" s="68"/>
      <c r="U3771" s="396"/>
      <c r="V3771" s="68"/>
      <c r="W3771" s="68"/>
    </row>
    <row r="3772" spans="1:23" ht="15">
      <c r="A3772" s="28" t="s">
        <v>280</v>
      </c>
      <c r="B3772" s="68" t="s">
        <v>809</v>
      </c>
      <c r="E3772" s="9" t="s">
        <v>284</v>
      </c>
      <c r="F3772" s="9" t="s">
        <v>284</v>
      </c>
      <c r="G3772" s="9" t="s">
        <v>284</v>
      </c>
      <c r="H3772" s="9">
        <v>232.60000000000218</v>
      </c>
      <c r="I3772" s="9" t="s">
        <v>186</v>
      </c>
      <c r="J3772" s="9" t="s">
        <v>186</v>
      </c>
      <c r="K3772" s="9" t="s">
        <v>186</v>
      </c>
      <c r="L3772" s="74"/>
      <c r="M3772" s="72">
        <f t="shared" si="100"/>
        <v>232.60000000000218</v>
      </c>
      <c r="S3772" s="294"/>
      <c r="T3772" s="68"/>
      <c r="U3772" s="396"/>
      <c r="V3772" s="68"/>
      <c r="W3772" s="68"/>
    </row>
    <row r="3773" spans="1:23" ht="15">
      <c r="A3773" s="28" t="s">
        <v>281</v>
      </c>
      <c r="B3773" s="68" t="s">
        <v>162</v>
      </c>
      <c r="E3773" s="9" t="s">
        <v>284</v>
      </c>
      <c r="F3773" s="9" t="s">
        <v>284</v>
      </c>
      <c r="G3773" s="9">
        <v>99.5</v>
      </c>
      <c r="H3773" s="9">
        <v>128.99999999999818</v>
      </c>
      <c r="I3773" s="9" t="s">
        <v>186</v>
      </c>
      <c r="J3773" s="9" t="s">
        <v>186</v>
      </c>
      <c r="K3773" s="9" t="s">
        <v>186</v>
      </c>
      <c r="L3773" s="74"/>
      <c r="M3773" s="72">
        <f t="shared" si="100"/>
        <v>228.49999999999818</v>
      </c>
      <c r="S3773" s="235"/>
      <c r="T3773" s="68"/>
      <c r="U3773" s="397"/>
      <c r="V3773" s="68"/>
      <c r="W3773" s="68"/>
    </row>
    <row r="3774" spans="1:23" ht="15">
      <c r="A3774" s="28" t="s">
        <v>282</v>
      </c>
      <c r="B3774" s="68" t="s">
        <v>850</v>
      </c>
      <c r="E3774" s="9" t="s">
        <v>284</v>
      </c>
      <c r="F3774" s="9" t="s">
        <v>284</v>
      </c>
      <c r="G3774" s="9" t="s">
        <v>284</v>
      </c>
      <c r="H3774" s="9">
        <v>213.40000000000055</v>
      </c>
      <c r="I3774" s="9" t="s">
        <v>186</v>
      </c>
      <c r="J3774" s="9" t="s">
        <v>186</v>
      </c>
      <c r="K3774" s="9" t="s">
        <v>186</v>
      </c>
      <c r="L3774" s="74"/>
      <c r="M3774" s="72">
        <f t="shared" ref="M3774:M3805" si="101">SUM(E3774:K3774)</f>
        <v>213.40000000000055</v>
      </c>
      <c r="S3774" s="68"/>
      <c r="T3774" s="68"/>
      <c r="U3774" s="396"/>
      <c r="V3774" s="68"/>
      <c r="W3774" s="68"/>
    </row>
    <row r="3775" spans="1:23" ht="15">
      <c r="A3775" s="28" t="s">
        <v>283</v>
      </c>
      <c r="B3775" s="68" t="s">
        <v>156</v>
      </c>
      <c r="E3775" s="9" t="s">
        <v>284</v>
      </c>
      <c r="F3775" s="9" t="s">
        <v>284</v>
      </c>
      <c r="G3775" s="9">
        <v>59.5</v>
      </c>
      <c r="H3775" s="9">
        <v>151.79999999999927</v>
      </c>
      <c r="I3775" s="9" t="s">
        <v>186</v>
      </c>
      <c r="J3775" s="9" t="s">
        <v>186</v>
      </c>
      <c r="K3775" s="9" t="s">
        <v>186</v>
      </c>
      <c r="L3775" s="74"/>
      <c r="M3775" s="72">
        <f t="shared" si="101"/>
        <v>211.29999999999927</v>
      </c>
      <c r="S3775" s="68"/>
      <c r="T3775" s="68"/>
      <c r="U3775" s="418"/>
      <c r="V3775" s="68"/>
      <c r="W3775" s="68"/>
    </row>
    <row r="3776" spans="1:23" ht="15">
      <c r="A3776" s="28" t="s">
        <v>806</v>
      </c>
      <c r="B3776" s="68" t="s">
        <v>17</v>
      </c>
      <c r="E3776" s="69" t="s">
        <v>285</v>
      </c>
      <c r="F3776" s="9">
        <v>24.5</v>
      </c>
      <c r="G3776" s="227">
        <v>145.69999999999999</v>
      </c>
      <c r="H3776" s="9">
        <v>35.400000000000546</v>
      </c>
      <c r="I3776" s="9" t="s">
        <v>186</v>
      </c>
      <c r="J3776" s="9" t="s">
        <v>186</v>
      </c>
      <c r="K3776" s="9" t="s">
        <v>186</v>
      </c>
      <c r="L3776" s="74"/>
      <c r="M3776" s="72">
        <f t="shared" si="101"/>
        <v>205.60000000000053</v>
      </c>
      <c r="O3776" t="s">
        <v>293</v>
      </c>
      <c r="S3776" s="28"/>
      <c r="T3776" s="68"/>
      <c r="U3776" s="396"/>
      <c r="V3776" s="68"/>
      <c r="W3776" s="68"/>
    </row>
    <row r="3777" spans="1:23" ht="15">
      <c r="A3777" s="28" t="s">
        <v>807</v>
      </c>
      <c r="B3777" s="68" t="s">
        <v>799</v>
      </c>
      <c r="E3777" s="9" t="s">
        <v>284</v>
      </c>
      <c r="F3777" s="9" t="s">
        <v>284</v>
      </c>
      <c r="G3777" s="9" t="s">
        <v>284</v>
      </c>
      <c r="H3777" s="9">
        <v>199.59999999999945</v>
      </c>
      <c r="I3777" s="9" t="s">
        <v>186</v>
      </c>
      <c r="J3777" s="9" t="s">
        <v>186</v>
      </c>
      <c r="K3777" s="9" t="s">
        <v>186</v>
      </c>
      <c r="L3777" s="74"/>
      <c r="M3777" s="72">
        <f t="shared" si="101"/>
        <v>199.59999999999945</v>
      </c>
      <c r="S3777" s="294"/>
      <c r="T3777" s="68"/>
      <c r="U3777" s="396"/>
      <c r="V3777" s="68"/>
      <c r="W3777" s="68"/>
    </row>
    <row r="3778" spans="1:23" ht="15">
      <c r="A3778" s="28" t="s">
        <v>808</v>
      </c>
      <c r="B3778" s="68" t="s">
        <v>845</v>
      </c>
      <c r="E3778" s="9" t="s">
        <v>284</v>
      </c>
      <c r="F3778" s="9" t="s">
        <v>284</v>
      </c>
      <c r="G3778" s="9" t="s">
        <v>284</v>
      </c>
      <c r="H3778" s="9">
        <v>197.50000000000091</v>
      </c>
      <c r="I3778" s="9" t="s">
        <v>186</v>
      </c>
      <c r="J3778" s="9" t="s">
        <v>186</v>
      </c>
      <c r="K3778" s="9" t="s">
        <v>186</v>
      </c>
      <c r="L3778" s="74"/>
      <c r="M3778" s="72">
        <f t="shared" si="101"/>
        <v>197.50000000000091</v>
      </c>
      <c r="S3778" s="68"/>
      <c r="T3778" s="68"/>
      <c r="U3778" s="397"/>
      <c r="V3778" s="68"/>
      <c r="W3778" s="68"/>
    </row>
    <row r="3779" spans="1:23" ht="15">
      <c r="A3779" s="28" t="s">
        <v>810</v>
      </c>
      <c r="B3779" s="68" t="s">
        <v>820</v>
      </c>
      <c r="E3779" s="9" t="s">
        <v>284</v>
      </c>
      <c r="F3779" s="9" t="s">
        <v>284</v>
      </c>
      <c r="G3779" s="9" t="s">
        <v>284</v>
      </c>
      <c r="H3779" s="9">
        <v>195.5</v>
      </c>
      <c r="I3779" s="9" t="s">
        <v>186</v>
      </c>
      <c r="J3779" s="9" t="s">
        <v>186</v>
      </c>
      <c r="K3779" s="9" t="s">
        <v>186</v>
      </c>
      <c r="L3779" s="74"/>
      <c r="M3779" s="72">
        <f t="shared" si="101"/>
        <v>195.5</v>
      </c>
      <c r="S3779" s="235"/>
      <c r="T3779" s="68"/>
      <c r="U3779" s="397"/>
      <c r="V3779" s="68"/>
      <c r="W3779" s="68"/>
    </row>
    <row r="3780" spans="1:23" ht="15">
      <c r="A3780" s="28" t="s">
        <v>816</v>
      </c>
      <c r="B3780" s="68" t="s">
        <v>6</v>
      </c>
      <c r="E3780" s="227">
        <v>35.200000000000003</v>
      </c>
      <c r="F3780" s="9">
        <v>22.1</v>
      </c>
      <c r="G3780" s="69" t="s">
        <v>285</v>
      </c>
      <c r="H3780" s="9">
        <v>137.80000000000018</v>
      </c>
      <c r="I3780" s="9" t="s">
        <v>186</v>
      </c>
      <c r="J3780" s="9" t="s">
        <v>186</v>
      </c>
      <c r="K3780" s="9" t="s">
        <v>186</v>
      </c>
      <c r="L3780" s="74"/>
      <c r="M3780" s="72">
        <f t="shared" si="101"/>
        <v>195.10000000000019</v>
      </c>
      <c r="O3780" t="s">
        <v>289</v>
      </c>
      <c r="S3780" s="235"/>
      <c r="T3780" s="68"/>
      <c r="U3780" s="396"/>
      <c r="V3780" s="68"/>
      <c r="W3780" s="68"/>
    </row>
    <row r="3781" spans="1:23" ht="15">
      <c r="A3781" s="28" t="s">
        <v>818</v>
      </c>
      <c r="B3781" s="68" t="s">
        <v>805</v>
      </c>
      <c r="E3781" s="9" t="s">
        <v>284</v>
      </c>
      <c r="F3781" s="9" t="s">
        <v>284</v>
      </c>
      <c r="G3781" s="9" t="s">
        <v>284</v>
      </c>
      <c r="H3781" s="9">
        <v>187.60000000000309</v>
      </c>
      <c r="I3781" s="9" t="s">
        <v>186</v>
      </c>
      <c r="J3781" s="9" t="s">
        <v>186</v>
      </c>
      <c r="K3781" s="9" t="s">
        <v>186</v>
      </c>
      <c r="L3781" s="74"/>
      <c r="M3781" s="72">
        <f t="shared" si="101"/>
        <v>187.60000000000309</v>
      </c>
      <c r="S3781" s="68"/>
      <c r="T3781" s="68"/>
      <c r="U3781" s="396"/>
      <c r="V3781" s="68"/>
      <c r="W3781" s="68"/>
    </row>
    <row r="3782" spans="1:23" ht="15">
      <c r="A3782" s="28" t="s">
        <v>821</v>
      </c>
      <c r="B3782" s="68" t="s">
        <v>819</v>
      </c>
      <c r="E3782" s="9" t="s">
        <v>284</v>
      </c>
      <c r="F3782" s="9" t="s">
        <v>284</v>
      </c>
      <c r="G3782" s="9" t="s">
        <v>284</v>
      </c>
      <c r="H3782" s="9">
        <v>177.89999999999782</v>
      </c>
      <c r="I3782" s="9" t="s">
        <v>186</v>
      </c>
      <c r="J3782" s="9" t="s">
        <v>186</v>
      </c>
      <c r="K3782" s="9" t="s">
        <v>186</v>
      </c>
      <c r="L3782" s="74"/>
      <c r="M3782" s="72">
        <f t="shared" si="101"/>
        <v>177.89999999999782</v>
      </c>
      <c r="S3782" s="68"/>
      <c r="T3782" s="68"/>
      <c r="U3782" s="396"/>
      <c r="V3782" s="68"/>
      <c r="W3782" s="68"/>
    </row>
    <row r="3783" spans="1:23" ht="15">
      <c r="A3783" s="28" t="s">
        <v>822</v>
      </c>
      <c r="B3783" s="68" t="s">
        <v>871</v>
      </c>
      <c r="E3783" s="9" t="s">
        <v>284</v>
      </c>
      <c r="F3783" s="9" t="s">
        <v>284</v>
      </c>
      <c r="G3783" s="9" t="s">
        <v>284</v>
      </c>
      <c r="H3783" s="9">
        <v>171.699999999998</v>
      </c>
      <c r="I3783" s="9" t="s">
        <v>186</v>
      </c>
      <c r="J3783" s="9" t="s">
        <v>186</v>
      </c>
      <c r="K3783" s="9" t="s">
        <v>186</v>
      </c>
      <c r="L3783" s="74"/>
      <c r="M3783" s="72">
        <f t="shared" si="101"/>
        <v>171.699999999998</v>
      </c>
      <c r="S3783" s="294"/>
      <c r="T3783" s="68"/>
      <c r="U3783" s="396"/>
      <c r="V3783" s="68"/>
      <c r="W3783" s="68"/>
    </row>
    <row r="3784" spans="1:23" ht="15">
      <c r="A3784" s="28" t="s">
        <v>825</v>
      </c>
      <c r="B3784" s="68" t="s">
        <v>867</v>
      </c>
      <c r="E3784" s="9" t="s">
        <v>284</v>
      </c>
      <c r="F3784" s="9" t="s">
        <v>284</v>
      </c>
      <c r="G3784" s="9" t="s">
        <v>284</v>
      </c>
      <c r="H3784" s="9">
        <v>170.69999999999891</v>
      </c>
      <c r="I3784" s="9" t="s">
        <v>186</v>
      </c>
      <c r="J3784" s="9" t="s">
        <v>186</v>
      </c>
      <c r="K3784" s="9" t="s">
        <v>186</v>
      </c>
      <c r="L3784" s="74"/>
      <c r="M3784" s="72">
        <f t="shared" si="101"/>
        <v>170.69999999999891</v>
      </c>
      <c r="S3784" s="68"/>
      <c r="T3784" s="68"/>
      <c r="U3784" s="396"/>
      <c r="V3784" s="68"/>
      <c r="W3784" s="68"/>
    </row>
    <row r="3785" spans="1:23" ht="15">
      <c r="A3785" s="28" t="s">
        <v>827</v>
      </c>
      <c r="B3785" s="68" t="s">
        <v>835</v>
      </c>
      <c r="E3785" s="9" t="s">
        <v>284</v>
      </c>
      <c r="F3785" s="9" t="s">
        <v>284</v>
      </c>
      <c r="G3785" s="9" t="s">
        <v>284</v>
      </c>
      <c r="H3785" s="9">
        <v>156.50000000000091</v>
      </c>
      <c r="I3785" s="9" t="s">
        <v>186</v>
      </c>
      <c r="J3785" s="9" t="s">
        <v>186</v>
      </c>
      <c r="K3785" s="9" t="s">
        <v>186</v>
      </c>
      <c r="L3785" s="74"/>
      <c r="M3785" s="72">
        <f t="shared" si="101"/>
        <v>156.50000000000091</v>
      </c>
      <c r="S3785" s="294"/>
      <c r="T3785" s="68"/>
      <c r="U3785" s="396"/>
      <c r="V3785" s="68"/>
      <c r="W3785" s="68"/>
    </row>
    <row r="3786" spans="1:23" ht="15">
      <c r="A3786" s="28" t="s">
        <v>832</v>
      </c>
      <c r="B3786" s="68" t="s">
        <v>817</v>
      </c>
      <c r="E3786" s="9" t="s">
        <v>284</v>
      </c>
      <c r="F3786" s="9" t="s">
        <v>284</v>
      </c>
      <c r="G3786" s="9" t="s">
        <v>284</v>
      </c>
      <c r="H3786" s="9">
        <v>153.90000000000146</v>
      </c>
      <c r="I3786" s="9" t="s">
        <v>186</v>
      </c>
      <c r="J3786" s="9" t="s">
        <v>186</v>
      </c>
      <c r="K3786" s="9" t="s">
        <v>186</v>
      </c>
      <c r="L3786" s="74"/>
      <c r="M3786" s="72">
        <f t="shared" si="101"/>
        <v>153.90000000000146</v>
      </c>
      <c r="S3786" s="68"/>
      <c r="T3786" s="68"/>
      <c r="U3786" s="396"/>
      <c r="V3786" s="68"/>
      <c r="W3786" s="68"/>
    </row>
    <row r="3787" spans="1:23" ht="15">
      <c r="A3787" s="28" t="s">
        <v>836</v>
      </c>
      <c r="B3787" s="68" t="s">
        <v>849</v>
      </c>
      <c r="E3787" s="9" t="s">
        <v>284</v>
      </c>
      <c r="F3787" s="9" t="s">
        <v>284</v>
      </c>
      <c r="G3787" s="9" t="s">
        <v>284</v>
      </c>
      <c r="H3787" s="9">
        <v>151.30000000000291</v>
      </c>
      <c r="I3787" s="9" t="s">
        <v>186</v>
      </c>
      <c r="J3787" s="9" t="s">
        <v>186</v>
      </c>
      <c r="K3787" s="9" t="s">
        <v>186</v>
      </c>
      <c r="L3787" s="74"/>
      <c r="M3787" s="72">
        <f t="shared" si="101"/>
        <v>151.30000000000291</v>
      </c>
      <c r="S3787" s="235"/>
      <c r="T3787" s="68"/>
      <c r="U3787" s="396"/>
      <c r="V3787" s="68"/>
      <c r="W3787" s="68"/>
    </row>
    <row r="3788" spans="1:23" ht="15">
      <c r="A3788" s="28" t="s">
        <v>837</v>
      </c>
      <c r="B3788" s="68" t="s">
        <v>158</v>
      </c>
      <c r="E3788" s="9" t="s">
        <v>284</v>
      </c>
      <c r="F3788" s="9" t="s">
        <v>284</v>
      </c>
      <c r="G3788" s="9">
        <v>33.6</v>
      </c>
      <c r="H3788" s="9">
        <v>95.599999999998545</v>
      </c>
      <c r="I3788" s="9" t="s">
        <v>186</v>
      </c>
      <c r="J3788" s="9" t="s">
        <v>186</v>
      </c>
      <c r="K3788" s="9" t="s">
        <v>186</v>
      </c>
      <c r="L3788" s="74"/>
      <c r="M3788" s="72">
        <f t="shared" si="101"/>
        <v>129.19999999999854</v>
      </c>
      <c r="S3788" s="68"/>
      <c r="T3788" s="68"/>
      <c r="U3788" s="396"/>
      <c r="V3788" s="68"/>
      <c r="W3788" s="68"/>
    </row>
    <row r="3789" spans="1:23" ht="15">
      <c r="A3789" s="28" t="s">
        <v>838</v>
      </c>
      <c r="B3789" s="68" t="s">
        <v>37</v>
      </c>
      <c r="E3789" s="227">
        <v>24.7</v>
      </c>
      <c r="F3789" s="9">
        <v>2.6</v>
      </c>
      <c r="G3789" s="69" t="s">
        <v>285</v>
      </c>
      <c r="H3789" s="9">
        <v>75.699999999998909</v>
      </c>
      <c r="I3789" s="9" t="s">
        <v>186</v>
      </c>
      <c r="J3789" s="9" t="s">
        <v>186</v>
      </c>
      <c r="K3789" s="9" t="s">
        <v>186</v>
      </c>
      <c r="L3789" s="74"/>
      <c r="M3789" s="72">
        <f t="shared" si="101"/>
        <v>102.99999999999891</v>
      </c>
      <c r="O3789" t="s">
        <v>303</v>
      </c>
      <c r="S3789" s="235"/>
      <c r="T3789" s="68"/>
      <c r="U3789" s="418"/>
      <c r="V3789" s="68"/>
      <c r="W3789" s="68"/>
    </row>
    <row r="3790" spans="1:23" ht="15">
      <c r="A3790" s="28" t="s">
        <v>844</v>
      </c>
      <c r="B3790" s="68" t="s">
        <v>804</v>
      </c>
      <c r="E3790" s="9" t="s">
        <v>284</v>
      </c>
      <c r="F3790" s="9" t="s">
        <v>284</v>
      </c>
      <c r="G3790" s="9" t="s">
        <v>284</v>
      </c>
      <c r="H3790" s="9">
        <v>97.499999999999091</v>
      </c>
      <c r="I3790" s="9" t="s">
        <v>186</v>
      </c>
      <c r="J3790" s="9" t="s">
        <v>186</v>
      </c>
      <c r="K3790" s="9" t="s">
        <v>186</v>
      </c>
      <c r="L3790" s="74"/>
      <c r="M3790" s="72">
        <f t="shared" si="101"/>
        <v>97.499999999999091</v>
      </c>
      <c r="R3790" s="226" t="s">
        <v>2022</v>
      </c>
      <c r="S3790" s="68"/>
      <c r="T3790" s="68"/>
      <c r="U3790" s="396"/>
      <c r="V3790" s="68"/>
      <c r="W3790" s="68"/>
    </row>
    <row r="3791" spans="1:23" ht="15">
      <c r="A3791" s="28" t="s">
        <v>852</v>
      </c>
      <c r="B3791" s="68" t="s">
        <v>815</v>
      </c>
      <c r="E3791" s="9" t="s">
        <v>284</v>
      </c>
      <c r="F3791" s="9" t="s">
        <v>284</v>
      </c>
      <c r="G3791" s="9" t="s">
        <v>284</v>
      </c>
      <c r="H3791" s="9">
        <v>93.199999999997999</v>
      </c>
      <c r="I3791" s="9" t="s">
        <v>186</v>
      </c>
      <c r="J3791" s="9" t="s">
        <v>186</v>
      </c>
      <c r="K3791" s="9" t="s">
        <v>186</v>
      </c>
      <c r="L3791" s="74"/>
      <c r="M3791" s="72">
        <f t="shared" si="101"/>
        <v>93.199999999997999</v>
      </c>
      <c r="S3791" s="294"/>
      <c r="T3791" s="68"/>
      <c r="U3791" s="397"/>
      <c r="V3791" s="68"/>
      <c r="W3791" s="68"/>
    </row>
    <row r="3792" spans="1:23" ht="15">
      <c r="A3792" s="28" t="s">
        <v>856</v>
      </c>
      <c r="B3792" s="68" t="s">
        <v>854</v>
      </c>
      <c r="E3792" s="9" t="s">
        <v>284</v>
      </c>
      <c r="F3792" s="9" t="s">
        <v>284</v>
      </c>
      <c r="G3792" s="9" t="s">
        <v>284</v>
      </c>
      <c r="H3792" s="9">
        <v>88.299999999999272</v>
      </c>
      <c r="I3792" s="9" t="s">
        <v>186</v>
      </c>
      <c r="J3792" s="9" t="s">
        <v>186</v>
      </c>
      <c r="K3792" s="9" t="s">
        <v>186</v>
      </c>
      <c r="L3792" s="74"/>
      <c r="M3792" s="72">
        <f t="shared" si="101"/>
        <v>88.299999999999272</v>
      </c>
      <c r="S3792" s="28"/>
      <c r="T3792" s="68"/>
      <c r="U3792" s="396"/>
      <c r="V3792" s="68"/>
      <c r="W3792" s="68"/>
    </row>
    <row r="3793" spans="1:23" ht="15">
      <c r="A3793" s="28" t="s">
        <v>857</v>
      </c>
      <c r="B3793" s="68" t="s">
        <v>154</v>
      </c>
      <c r="E3793" s="9" t="s">
        <v>284</v>
      </c>
      <c r="F3793" s="9" t="s">
        <v>284</v>
      </c>
      <c r="G3793" s="69" t="s">
        <v>285</v>
      </c>
      <c r="H3793" s="9">
        <v>87.699999999998909</v>
      </c>
      <c r="I3793" s="9" t="s">
        <v>186</v>
      </c>
      <c r="J3793" s="9" t="s">
        <v>186</v>
      </c>
      <c r="K3793" s="9" t="s">
        <v>186</v>
      </c>
      <c r="L3793" s="74"/>
      <c r="M3793" s="72">
        <f t="shared" si="101"/>
        <v>87.699999999998909</v>
      </c>
      <c r="S3793" s="68"/>
      <c r="T3793" s="68"/>
      <c r="U3793" s="396"/>
      <c r="V3793" s="68"/>
      <c r="W3793" s="68"/>
    </row>
    <row r="3794" spans="1:23" ht="15">
      <c r="A3794" s="28" t="s">
        <v>858</v>
      </c>
      <c r="B3794" s="68" t="s">
        <v>29</v>
      </c>
      <c r="E3794" s="227">
        <v>34.200000000000003</v>
      </c>
      <c r="F3794" s="9">
        <v>41.5</v>
      </c>
      <c r="G3794" s="9">
        <v>7.7</v>
      </c>
      <c r="H3794" s="9" t="s">
        <v>284</v>
      </c>
      <c r="I3794" s="9" t="s">
        <v>186</v>
      </c>
      <c r="J3794" s="9" t="s">
        <v>186</v>
      </c>
      <c r="K3794" s="9" t="s">
        <v>186</v>
      </c>
      <c r="L3794" s="74"/>
      <c r="M3794" s="72">
        <f t="shared" si="101"/>
        <v>83.4</v>
      </c>
      <c r="O3794" t="s">
        <v>290</v>
      </c>
      <c r="T3794" s="68"/>
      <c r="U3794" s="396"/>
      <c r="V3794" s="68"/>
      <c r="W3794" s="68"/>
    </row>
    <row r="3795" spans="1:23" ht="15">
      <c r="A3795" s="28" t="s">
        <v>864</v>
      </c>
      <c r="B3795" s="68" t="s">
        <v>178</v>
      </c>
      <c r="E3795" s="9">
        <v>11.7</v>
      </c>
      <c r="F3795" s="9">
        <v>46.2</v>
      </c>
      <c r="G3795" s="9" t="s">
        <v>284</v>
      </c>
      <c r="H3795" s="9" t="s">
        <v>284</v>
      </c>
      <c r="I3795" s="9" t="s">
        <v>186</v>
      </c>
      <c r="J3795" s="9" t="s">
        <v>186</v>
      </c>
      <c r="K3795" s="9" t="s">
        <v>186</v>
      </c>
      <c r="L3795" s="74"/>
      <c r="M3795" s="72">
        <f t="shared" si="101"/>
        <v>57.900000000000006</v>
      </c>
      <c r="S3795" s="235"/>
      <c r="T3795" s="68"/>
      <c r="U3795" s="396"/>
      <c r="V3795" s="68"/>
      <c r="W3795" s="68"/>
    </row>
    <row r="3796" spans="1:23" ht="15">
      <c r="A3796" s="28" t="s">
        <v>865</v>
      </c>
      <c r="B3796" s="68" t="s">
        <v>840</v>
      </c>
      <c r="E3796" s="9" t="s">
        <v>284</v>
      </c>
      <c r="F3796" s="9" t="s">
        <v>284</v>
      </c>
      <c r="G3796" s="9" t="s">
        <v>284</v>
      </c>
      <c r="H3796" s="9">
        <v>15.000000000001819</v>
      </c>
      <c r="I3796" s="9" t="s">
        <v>186</v>
      </c>
      <c r="J3796" s="9" t="s">
        <v>186</v>
      </c>
      <c r="K3796" s="9" t="s">
        <v>186</v>
      </c>
      <c r="L3796" s="74"/>
      <c r="M3796" s="72">
        <f t="shared" si="101"/>
        <v>15.000000000001819</v>
      </c>
      <c r="S3796" s="68"/>
      <c r="T3796" s="68"/>
      <c r="U3796" s="396"/>
      <c r="V3796" s="68"/>
      <c r="W3796" s="68"/>
    </row>
    <row r="3797" spans="1:23" ht="15">
      <c r="A3797" s="28" t="s">
        <v>866</v>
      </c>
      <c r="B3797" s="68" t="s">
        <v>179</v>
      </c>
      <c r="E3797" s="9">
        <v>11.5</v>
      </c>
      <c r="F3797" s="9" t="s">
        <v>284</v>
      </c>
      <c r="G3797" s="9" t="s">
        <v>284</v>
      </c>
      <c r="H3797" s="9" t="s">
        <v>284</v>
      </c>
      <c r="I3797" s="9" t="s">
        <v>186</v>
      </c>
      <c r="J3797" s="9" t="s">
        <v>186</v>
      </c>
      <c r="K3797" s="9" t="s">
        <v>186</v>
      </c>
      <c r="L3797" s="74"/>
      <c r="M3797" s="72">
        <f t="shared" si="101"/>
        <v>11.5</v>
      </c>
      <c r="T3797" s="68"/>
      <c r="U3797" s="396"/>
      <c r="V3797" s="68"/>
      <c r="W3797" s="68"/>
    </row>
    <row r="3798" spans="1:23" ht="15">
      <c r="A3798" s="28" t="s">
        <v>868</v>
      </c>
      <c r="B3798" s="68" t="s">
        <v>842</v>
      </c>
      <c r="E3798" s="9" t="s">
        <v>284</v>
      </c>
      <c r="F3798" s="9" t="s">
        <v>284</v>
      </c>
      <c r="G3798" s="9" t="s">
        <v>284</v>
      </c>
      <c r="H3798" s="9">
        <v>8.9999999999990905</v>
      </c>
      <c r="I3798" s="9" t="s">
        <v>186</v>
      </c>
      <c r="J3798" s="9" t="s">
        <v>186</v>
      </c>
      <c r="K3798" s="9" t="s">
        <v>186</v>
      </c>
      <c r="L3798" s="74"/>
      <c r="M3798" s="72">
        <f t="shared" si="101"/>
        <v>8.9999999999990905</v>
      </c>
      <c r="S3798" s="68"/>
      <c r="T3798" s="68"/>
      <c r="U3798" s="419"/>
      <c r="V3798" s="68"/>
      <c r="W3798" s="68"/>
    </row>
    <row r="3799" spans="1:23" ht="15">
      <c r="A3799" s="28" t="s">
        <v>869</v>
      </c>
      <c r="B3799" s="68" t="s">
        <v>824</v>
      </c>
      <c r="E3799" s="9" t="s">
        <v>284</v>
      </c>
      <c r="F3799" s="9" t="s">
        <v>284</v>
      </c>
      <c r="G3799" s="9" t="s">
        <v>284</v>
      </c>
      <c r="H3799" s="9">
        <v>8.4000000000005457</v>
      </c>
      <c r="I3799" s="9" t="s">
        <v>186</v>
      </c>
      <c r="J3799" s="9" t="s">
        <v>186</v>
      </c>
      <c r="K3799" s="9" t="s">
        <v>186</v>
      </c>
      <c r="L3799" s="74"/>
      <c r="M3799" s="72">
        <f t="shared" si="101"/>
        <v>8.4000000000005457</v>
      </c>
      <c r="S3799" s="68"/>
      <c r="T3799" s="68"/>
      <c r="U3799" s="418"/>
      <c r="V3799" s="68"/>
      <c r="W3799" s="68"/>
    </row>
    <row r="3800" spans="1:23" ht="15">
      <c r="A3800" s="28" t="s">
        <v>870</v>
      </c>
      <c r="B3800" s="294" t="s">
        <v>2225</v>
      </c>
      <c r="C3800" s="3"/>
      <c r="D3800" s="3"/>
      <c r="E3800" s="9" t="s">
        <v>284</v>
      </c>
      <c r="F3800" s="9" t="s">
        <v>284</v>
      </c>
      <c r="G3800" s="9" t="s">
        <v>284</v>
      </c>
      <c r="H3800" s="9" t="s">
        <v>284</v>
      </c>
      <c r="I3800" s="9" t="s">
        <v>186</v>
      </c>
      <c r="J3800" s="9" t="s">
        <v>186</v>
      </c>
      <c r="K3800" s="9" t="s">
        <v>186</v>
      </c>
      <c r="L3800" s="74"/>
      <c r="M3800" s="72">
        <f t="shared" si="101"/>
        <v>0</v>
      </c>
      <c r="T3800" s="68"/>
      <c r="U3800" s="396"/>
      <c r="V3800" s="68"/>
      <c r="W3800" s="68"/>
    </row>
    <row r="3801" spans="1:23" ht="15">
      <c r="A3801" s="28" t="s">
        <v>873</v>
      </c>
      <c r="B3801" s="240" t="s">
        <v>1838</v>
      </c>
      <c r="C3801" s="3"/>
      <c r="D3801" s="3"/>
      <c r="E3801" s="9" t="s">
        <v>284</v>
      </c>
      <c r="F3801" s="9" t="s">
        <v>284</v>
      </c>
      <c r="G3801" s="9" t="s">
        <v>284</v>
      </c>
      <c r="H3801" s="9" t="s">
        <v>284</v>
      </c>
      <c r="I3801" s="9" t="s">
        <v>186</v>
      </c>
      <c r="J3801" s="9" t="s">
        <v>186</v>
      </c>
      <c r="K3801" s="9" t="s">
        <v>186</v>
      </c>
      <c r="L3801" s="74"/>
      <c r="M3801" s="72">
        <f t="shared" si="101"/>
        <v>0</v>
      </c>
      <c r="S3801" s="68"/>
      <c r="T3801" s="68"/>
      <c r="U3801" s="396"/>
      <c r="V3801" s="68"/>
      <c r="W3801" s="68"/>
    </row>
    <row r="3802" spans="1:23" ht="15">
      <c r="A3802" s="28" t="s">
        <v>999</v>
      </c>
      <c r="B3802" s="294" t="s">
        <v>2218</v>
      </c>
      <c r="C3802" s="3"/>
      <c r="D3802" s="3"/>
      <c r="E3802" s="9" t="s">
        <v>284</v>
      </c>
      <c r="F3802" s="9" t="s">
        <v>284</v>
      </c>
      <c r="G3802" s="9" t="s">
        <v>284</v>
      </c>
      <c r="H3802" s="9" t="s">
        <v>284</v>
      </c>
      <c r="I3802" s="9" t="s">
        <v>186</v>
      </c>
      <c r="J3802" s="9" t="s">
        <v>186</v>
      </c>
      <c r="K3802" s="9" t="s">
        <v>186</v>
      </c>
      <c r="L3802" s="74"/>
      <c r="M3802" s="72">
        <f t="shared" si="101"/>
        <v>0</v>
      </c>
      <c r="S3802" s="294"/>
      <c r="T3802" s="68"/>
      <c r="U3802" s="396"/>
      <c r="V3802" s="68"/>
      <c r="W3802" s="68"/>
    </row>
    <row r="3803" spans="1:23" ht="15">
      <c r="A3803" s="28" t="s">
        <v>1000</v>
      </c>
      <c r="B3803" s="240" t="s">
        <v>1833</v>
      </c>
      <c r="C3803" s="3"/>
      <c r="D3803" s="3"/>
      <c r="E3803" s="9" t="s">
        <v>284</v>
      </c>
      <c r="F3803" s="9" t="s">
        <v>284</v>
      </c>
      <c r="G3803" s="9" t="s">
        <v>284</v>
      </c>
      <c r="H3803" s="9" t="s">
        <v>284</v>
      </c>
      <c r="I3803" s="9" t="s">
        <v>186</v>
      </c>
      <c r="J3803" s="9" t="s">
        <v>186</v>
      </c>
      <c r="K3803" s="9" t="s">
        <v>186</v>
      </c>
      <c r="L3803" s="74"/>
      <c r="M3803" s="72">
        <f t="shared" si="101"/>
        <v>0</v>
      </c>
      <c r="T3803" s="68"/>
      <c r="U3803" s="397"/>
      <c r="V3803" s="68"/>
      <c r="W3803" s="68"/>
    </row>
    <row r="3804" spans="1:23" ht="15">
      <c r="A3804" s="28" t="s">
        <v>1001</v>
      </c>
      <c r="B3804" s="240" t="s">
        <v>1828</v>
      </c>
      <c r="C3804" s="3"/>
      <c r="D3804" s="3"/>
      <c r="E3804" s="9" t="s">
        <v>284</v>
      </c>
      <c r="F3804" s="9" t="s">
        <v>284</v>
      </c>
      <c r="G3804" s="9" t="s">
        <v>284</v>
      </c>
      <c r="H3804" s="9" t="s">
        <v>284</v>
      </c>
      <c r="I3804" s="9" t="s">
        <v>186</v>
      </c>
      <c r="J3804" s="9" t="s">
        <v>186</v>
      </c>
      <c r="K3804" s="9" t="s">
        <v>186</v>
      </c>
      <c r="L3804" s="74"/>
      <c r="M3804" s="72">
        <f t="shared" si="101"/>
        <v>0</v>
      </c>
      <c r="S3804" s="294"/>
      <c r="T3804" s="68"/>
      <c r="U3804" s="419"/>
      <c r="V3804" s="68"/>
      <c r="W3804" s="68"/>
    </row>
    <row r="3805" spans="1:23" ht="15">
      <c r="A3805" s="28" t="s">
        <v>1002</v>
      </c>
      <c r="B3805" s="294" t="s">
        <v>2224</v>
      </c>
      <c r="C3805" s="3"/>
      <c r="D3805" s="3"/>
      <c r="E3805" s="9" t="s">
        <v>284</v>
      </c>
      <c r="F3805" s="9" t="s">
        <v>284</v>
      </c>
      <c r="G3805" s="9" t="s">
        <v>284</v>
      </c>
      <c r="H3805" s="9" t="s">
        <v>284</v>
      </c>
      <c r="I3805" s="9" t="s">
        <v>186</v>
      </c>
      <c r="J3805" s="9" t="s">
        <v>186</v>
      </c>
      <c r="K3805" s="9" t="s">
        <v>186</v>
      </c>
      <c r="L3805" s="74"/>
      <c r="M3805" s="72">
        <f t="shared" si="101"/>
        <v>0</v>
      </c>
      <c r="S3805" s="294"/>
      <c r="T3805" s="68"/>
      <c r="U3805" s="418"/>
      <c r="V3805" s="68"/>
      <c r="W3805" s="68"/>
    </row>
    <row r="3806" spans="1:23" ht="15">
      <c r="A3806" s="28" t="s">
        <v>1003</v>
      </c>
      <c r="B3806" s="294" t="s">
        <v>2252</v>
      </c>
      <c r="C3806" s="3"/>
      <c r="D3806" s="3"/>
      <c r="E3806" s="9" t="s">
        <v>284</v>
      </c>
      <c r="F3806" s="9" t="s">
        <v>284</v>
      </c>
      <c r="G3806" s="9" t="s">
        <v>284</v>
      </c>
      <c r="H3806" s="9" t="s">
        <v>284</v>
      </c>
      <c r="I3806" s="9" t="s">
        <v>186</v>
      </c>
      <c r="J3806" s="9" t="s">
        <v>186</v>
      </c>
      <c r="K3806" s="9" t="s">
        <v>186</v>
      </c>
      <c r="L3806" s="74"/>
      <c r="M3806" s="72">
        <f t="shared" ref="M3806:M3842" si="102">SUM(E3806:K3806)</f>
        <v>0</v>
      </c>
      <c r="T3806" s="68"/>
      <c r="U3806" s="418"/>
      <c r="V3806" s="68"/>
      <c r="W3806" s="68"/>
    </row>
    <row r="3807" spans="1:23" ht="15">
      <c r="A3807" s="28" t="s">
        <v>1004</v>
      </c>
      <c r="B3807" s="240" t="s">
        <v>1834</v>
      </c>
      <c r="C3807" s="3"/>
      <c r="D3807" s="3"/>
      <c r="E3807" s="9" t="s">
        <v>284</v>
      </c>
      <c r="F3807" s="9" t="s">
        <v>284</v>
      </c>
      <c r="G3807" s="9" t="s">
        <v>284</v>
      </c>
      <c r="H3807" s="9" t="s">
        <v>284</v>
      </c>
      <c r="I3807" s="9" t="s">
        <v>186</v>
      </c>
      <c r="J3807" s="9" t="s">
        <v>186</v>
      </c>
      <c r="K3807" s="9" t="s">
        <v>186</v>
      </c>
      <c r="L3807" s="74"/>
      <c r="M3807" s="72">
        <f t="shared" si="102"/>
        <v>0</v>
      </c>
      <c r="T3807" s="68"/>
      <c r="U3807" s="397"/>
      <c r="V3807" s="68"/>
      <c r="W3807" s="68"/>
    </row>
    <row r="3808" spans="1:23" ht="15">
      <c r="A3808" s="28" t="s">
        <v>1005</v>
      </c>
      <c r="B3808" s="294" t="s">
        <v>2284</v>
      </c>
      <c r="C3808" s="3"/>
      <c r="D3808" s="3"/>
      <c r="E3808" s="9" t="s">
        <v>284</v>
      </c>
      <c r="F3808" s="9" t="s">
        <v>284</v>
      </c>
      <c r="G3808" s="9" t="s">
        <v>284</v>
      </c>
      <c r="H3808" s="9" t="s">
        <v>284</v>
      </c>
      <c r="I3808" s="9" t="s">
        <v>186</v>
      </c>
      <c r="J3808" s="9" t="s">
        <v>186</v>
      </c>
      <c r="K3808" s="9" t="s">
        <v>186</v>
      </c>
      <c r="L3808" s="74"/>
      <c r="M3808" s="72">
        <f t="shared" si="102"/>
        <v>0</v>
      </c>
      <c r="S3808" s="28"/>
      <c r="T3808" s="68"/>
      <c r="U3808" s="418"/>
      <c r="V3808" s="68"/>
      <c r="W3808" s="68"/>
    </row>
    <row r="3809" spans="1:23" ht="15">
      <c r="A3809" s="28" t="s">
        <v>1006</v>
      </c>
      <c r="B3809" s="294" t="s">
        <v>2221</v>
      </c>
      <c r="C3809" s="3"/>
      <c r="D3809" s="3"/>
      <c r="E3809" s="9" t="s">
        <v>284</v>
      </c>
      <c r="F3809" s="9" t="s">
        <v>284</v>
      </c>
      <c r="G3809" s="9" t="s">
        <v>284</v>
      </c>
      <c r="H3809" s="9" t="s">
        <v>284</v>
      </c>
      <c r="I3809" s="9" t="s">
        <v>186</v>
      </c>
      <c r="J3809" s="9" t="s">
        <v>186</v>
      </c>
      <c r="K3809" s="9" t="s">
        <v>186</v>
      </c>
      <c r="L3809" s="74"/>
      <c r="M3809" s="72">
        <f t="shared" si="102"/>
        <v>0</v>
      </c>
      <c r="T3809" s="68"/>
      <c r="U3809" s="396"/>
      <c r="V3809" s="68"/>
      <c r="W3809" s="68"/>
    </row>
    <row r="3810" spans="1:23" ht="15">
      <c r="A3810" s="28" t="s">
        <v>1007</v>
      </c>
      <c r="B3810" s="294" t="s">
        <v>2253</v>
      </c>
      <c r="C3810" s="3"/>
      <c r="D3810" s="3"/>
      <c r="E3810" s="9" t="s">
        <v>284</v>
      </c>
      <c r="F3810" s="9" t="s">
        <v>284</v>
      </c>
      <c r="G3810" s="9" t="s">
        <v>284</v>
      </c>
      <c r="H3810" s="9" t="s">
        <v>284</v>
      </c>
      <c r="I3810" s="9" t="s">
        <v>186</v>
      </c>
      <c r="J3810" s="9" t="s">
        <v>186</v>
      </c>
      <c r="K3810" s="9" t="s">
        <v>186</v>
      </c>
      <c r="L3810" s="74"/>
      <c r="M3810" s="72">
        <f t="shared" si="102"/>
        <v>0</v>
      </c>
      <c r="S3810" s="294"/>
      <c r="T3810" s="68"/>
      <c r="U3810" s="396"/>
      <c r="V3810" s="68"/>
      <c r="W3810" s="68"/>
    </row>
    <row r="3811" spans="1:23" ht="15">
      <c r="A3811" s="28" t="s">
        <v>1008</v>
      </c>
      <c r="B3811" s="294" t="s">
        <v>2219</v>
      </c>
      <c r="C3811" s="3"/>
      <c r="D3811" s="3"/>
      <c r="E3811" s="9" t="s">
        <v>284</v>
      </c>
      <c r="F3811" s="9" t="s">
        <v>284</v>
      </c>
      <c r="G3811" s="9" t="s">
        <v>284</v>
      </c>
      <c r="H3811" s="9" t="s">
        <v>284</v>
      </c>
      <c r="I3811" s="9" t="s">
        <v>186</v>
      </c>
      <c r="J3811" s="9" t="s">
        <v>186</v>
      </c>
      <c r="K3811" s="9" t="s">
        <v>186</v>
      </c>
      <c r="L3811" s="74"/>
      <c r="M3811" s="72">
        <f t="shared" si="102"/>
        <v>0</v>
      </c>
      <c r="T3811" s="68"/>
      <c r="U3811" s="418"/>
      <c r="V3811" s="68"/>
      <c r="W3811" s="68"/>
    </row>
    <row r="3812" spans="1:23" ht="15">
      <c r="A3812" s="28" t="s">
        <v>1009</v>
      </c>
      <c r="B3812" s="294" t="s">
        <v>2236</v>
      </c>
      <c r="C3812" s="3"/>
      <c r="D3812" s="3"/>
      <c r="E3812" s="9" t="s">
        <v>284</v>
      </c>
      <c r="F3812" s="9" t="s">
        <v>284</v>
      </c>
      <c r="G3812" s="9" t="s">
        <v>284</v>
      </c>
      <c r="H3812" s="9" t="s">
        <v>284</v>
      </c>
      <c r="I3812" s="9" t="s">
        <v>186</v>
      </c>
      <c r="J3812" s="9" t="s">
        <v>186</v>
      </c>
      <c r="K3812" s="9" t="s">
        <v>186</v>
      </c>
      <c r="L3812" s="74"/>
      <c r="M3812" s="72">
        <f t="shared" si="102"/>
        <v>0</v>
      </c>
      <c r="S3812" s="68"/>
      <c r="T3812" s="68"/>
      <c r="U3812" s="418"/>
      <c r="V3812" s="68"/>
      <c r="W3812" s="68"/>
    </row>
    <row r="3813" spans="1:23" ht="15">
      <c r="A3813" s="28" t="s">
        <v>1010</v>
      </c>
      <c r="B3813" s="294" t="s">
        <v>2254</v>
      </c>
      <c r="C3813" s="3"/>
      <c r="D3813" s="3"/>
      <c r="E3813" s="9" t="s">
        <v>284</v>
      </c>
      <c r="F3813" s="9" t="s">
        <v>284</v>
      </c>
      <c r="G3813" s="9" t="s">
        <v>284</v>
      </c>
      <c r="H3813" s="9" t="s">
        <v>284</v>
      </c>
      <c r="I3813" s="9" t="s">
        <v>186</v>
      </c>
      <c r="J3813" s="9" t="s">
        <v>186</v>
      </c>
      <c r="K3813" s="9" t="s">
        <v>186</v>
      </c>
      <c r="L3813" s="74"/>
      <c r="M3813" s="72">
        <f t="shared" si="102"/>
        <v>0</v>
      </c>
      <c r="S3813" s="28"/>
      <c r="T3813" s="68"/>
      <c r="U3813" s="396"/>
      <c r="V3813" s="68"/>
      <c r="W3813" s="68"/>
    </row>
    <row r="3814" spans="1:23" ht="15">
      <c r="A3814" s="28" t="s">
        <v>1011</v>
      </c>
      <c r="B3814" s="240" t="s">
        <v>1836</v>
      </c>
      <c r="C3814" s="3"/>
      <c r="D3814" s="3"/>
      <c r="E3814" s="9" t="s">
        <v>284</v>
      </c>
      <c r="F3814" s="9" t="s">
        <v>284</v>
      </c>
      <c r="G3814" s="9" t="s">
        <v>284</v>
      </c>
      <c r="H3814" s="9" t="s">
        <v>284</v>
      </c>
      <c r="I3814" s="9" t="s">
        <v>186</v>
      </c>
      <c r="J3814" s="9" t="s">
        <v>186</v>
      </c>
      <c r="K3814" s="9" t="s">
        <v>186</v>
      </c>
      <c r="L3814" s="74"/>
      <c r="M3814" s="72">
        <f t="shared" si="102"/>
        <v>0</v>
      </c>
      <c r="S3814" s="68"/>
    </row>
    <row r="3815" spans="1:23" ht="15">
      <c r="A3815" s="28" t="s">
        <v>1012</v>
      </c>
      <c r="B3815" s="294" t="s">
        <v>2226</v>
      </c>
      <c r="C3815" s="3"/>
      <c r="D3815" s="3"/>
      <c r="E3815" s="9" t="s">
        <v>284</v>
      </c>
      <c r="F3815" s="9" t="s">
        <v>284</v>
      </c>
      <c r="G3815" s="9" t="s">
        <v>284</v>
      </c>
      <c r="H3815" s="9" t="s">
        <v>284</v>
      </c>
      <c r="I3815" s="9" t="s">
        <v>186</v>
      </c>
      <c r="J3815" s="9" t="s">
        <v>186</v>
      </c>
      <c r="K3815" s="9" t="s">
        <v>186</v>
      </c>
      <c r="L3815" s="74"/>
      <c r="M3815" s="72">
        <f t="shared" si="102"/>
        <v>0</v>
      </c>
      <c r="S3815" s="68"/>
    </row>
    <row r="3816" spans="1:23" ht="15">
      <c r="A3816" s="28" t="s">
        <v>1013</v>
      </c>
      <c r="B3816" s="294" t="s">
        <v>2222</v>
      </c>
      <c r="C3816" s="3"/>
      <c r="D3816" s="3"/>
      <c r="E3816" s="9" t="s">
        <v>284</v>
      </c>
      <c r="F3816" s="9" t="s">
        <v>284</v>
      </c>
      <c r="G3816" s="9" t="s">
        <v>284</v>
      </c>
      <c r="H3816" s="9" t="s">
        <v>284</v>
      </c>
      <c r="I3816" s="9" t="s">
        <v>186</v>
      </c>
      <c r="J3816" s="9" t="s">
        <v>186</v>
      </c>
      <c r="K3816" s="9" t="s">
        <v>186</v>
      </c>
      <c r="L3816" s="74"/>
      <c r="M3816" s="72">
        <f t="shared" si="102"/>
        <v>0</v>
      </c>
      <c r="S3816" s="294"/>
    </row>
    <row r="3817" spans="1:23" ht="15">
      <c r="A3817" s="28" t="s">
        <v>1014</v>
      </c>
      <c r="B3817" s="235" t="s">
        <v>1821</v>
      </c>
      <c r="C3817" s="3"/>
      <c r="D3817" s="3"/>
      <c r="E3817" s="9" t="s">
        <v>284</v>
      </c>
      <c r="F3817" s="9" t="s">
        <v>284</v>
      </c>
      <c r="G3817" s="9" t="s">
        <v>284</v>
      </c>
      <c r="H3817" s="9" t="s">
        <v>284</v>
      </c>
      <c r="I3817" s="9" t="s">
        <v>186</v>
      </c>
      <c r="J3817" s="9" t="s">
        <v>186</v>
      </c>
      <c r="K3817" s="9" t="s">
        <v>186</v>
      </c>
      <c r="L3817" s="74"/>
      <c r="M3817" s="72">
        <f t="shared" si="102"/>
        <v>0</v>
      </c>
      <c r="S3817" s="235"/>
    </row>
    <row r="3818" spans="1:23" ht="15">
      <c r="A3818" s="28" t="s">
        <v>1015</v>
      </c>
      <c r="B3818" s="240" t="s">
        <v>1823</v>
      </c>
      <c r="C3818" s="3"/>
      <c r="D3818" s="3"/>
      <c r="E3818" s="9" t="s">
        <v>284</v>
      </c>
      <c r="F3818" s="9" t="s">
        <v>284</v>
      </c>
      <c r="G3818" s="9" t="s">
        <v>284</v>
      </c>
      <c r="H3818" s="9" t="s">
        <v>284</v>
      </c>
      <c r="I3818" s="9" t="s">
        <v>186</v>
      </c>
      <c r="J3818" s="9" t="s">
        <v>186</v>
      </c>
      <c r="K3818" s="9" t="s">
        <v>186</v>
      </c>
      <c r="L3818" s="74"/>
      <c r="M3818" s="72">
        <f t="shared" si="102"/>
        <v>0</v>
      </c>
      <c r="S3818" s="235"/>
    </row>
    <row r="3819" spans="1:23" ht="15">
      <c r="A3819" s="28" t="s">
        <v>1016</v>
      </c>
      <c r="B3819" s="294" t="s">
        <v>2255</v>
      </c>
      <c r="C3819" s="3"/>
      <c r="D3819" s="3"/>
      <c r="E3819" s="9" t="s">
        <v>284</v>
      </c>
      <c r="F3819" s="9" t="s">
        <v>284</v>
      </c>
      <c r="G3819" s="9" t="s">
        <v>284</v>
      </c>
      <c r="H3819" s="9" t="s">
        <v>284</v>
      </c>
      <c r="I3819" s="9" t="s">
        <v>186</v>
      </c>
      <c r="J3819" s="9" t="s">
        <v>186</v>
      </c>
      <c r="K3819" s="9" t="s">
        <v>186</v>
      </c>
      <c r="L3819" s="74"/>
      <c r="M3819" s="72">
        <f t="shared" si="102"/>
        <v>0</v>
      </c>
      <c r="S3819" s="68"/>
    </row>
    <row r="3820" spans="1:23" ht="15">
      <c r="A3820" s="28" t="s">
        <v>1017</v>
      </c>
      <c r="B3820" s="294" t="s">
        <v>2256</v>
      </c>
      <c r="C3820" s="3"/>
      <c r="D3820" s="3"/>
      <c r="E3820" s="9" t="s">
        <v>284</v>
      </c>
      <c r="F3820" s="9" t="s">
        <v>284</v>
      </c>
      <c r="G3820" s="9" t="s">
        <v>284</v>
      </c>
      <c r="H3820" s="9" t="s">
        <v>284</v>
      </c>
      <c r="I3820" s="9" t="s">
        <v>186</v>
      </c>
      <c r="J3820" s="9" t="s">
        <v>186</v>
      </c>
      <c r="K3820" s="9" t="s">
        <v>186</v>
      </c>
      <c r="L3820" s="74"/>
      <c r="M3820" s="72">
        <f t="shared" si="102"/>
        <v>0</v>
      </c>
      <c r="S3820" s="68"/>
    </row>
    <row r="3821" spans="1:23" ht="15">
      <c r="A3821" s="28" t="s">
        <v>1018</v>
      </c>
      <c r="B3821" s="240" t="s">
        <v>1826</v>
      </c>
      <c r="C3821" s="3"/>
      <c r="D3821" s="3"/>
      <c r="E3821" s="9" t="s">
        <v>284</v>
      </c>
      <c r="F3821" s="9" t="s">
        <v>284</v>
      </c>
      <c r="G3821" s="9" t="s">
        <v>284</v>
      </c>
      <c r="H3821" s="9" t="s">
        <v>284</v>
      </c>
      <c r="I3821" s="9" t="s">
        <v>186</v>
      </c>
      <c r="J3821" s="9" t="s">
        <v>186</v>
      </c>
      <c r="K3821" s="9" t="s">
        <v>186</v>
      </c>
      <c r="L3821" s="74"/>
      <c r="M3821" s="72">
        <f t="shared" si="102"/>
        <v>0</v>
      </c>
      <c r="S3821" s="294"/>
    </row>
    <row r="3822" spans="1:23" ht="15">
      <c r="A3822" s="28" t="s">
        <v>1019</v>
      </c>
      <c r="B3822" s="294" t="s">
        <v>2257</v>
      </c>
      <c r="C3822" s="3"/>
      <c r="D3822" s="3"/>
      <c r="E3822" s="9" t="s">
        <v>284</v>
      </c>
      <c r="F3822" s="9" t="s">
        <v>284</v>
      </c>
      <c r="G3822" s="9" t="s">
        <v>284</v>
      </c>
      <c r="H3822" s="9" t="s">
        <v>284</v>
      </c>
      <c r="I3822" s="9" t="s">
        <v>186</v>
      </c>
      <c r="J3822" s="9" t="s">
        <v>186</v>
      </c>
      <c r="K3822" s="9" t="s">
        <v>186</v>
      </c>
      <c r="L3822" s="74"/>
      <c r="M3822" s="72">
        <f t="shared" si="102"/>
        <v>0</v>
      </c>
    </row>
    <row r="3823" spans="1:23" ht="15">
      <c r="A3823" s="28" t="s">
        <v>1020</v>
      </c>
      <c r="B3823" s="240" t="s">
        <v>1825</v>
      </c>
      <c r="C3823" s="3"/>
      <c r="D3823" s="3"/>
      <c r="E3823" s="9" t="s">
        <v>284</v>
      </c>
      <c r="F3823" s="9" t="s">
        <v>284</v>
      </c>
      <c r="G3823" s="9" t="s">
        <v>284</v>
      </c>
      <c r="H3823" s="9" t="s">
        <v>284</v>
      </c>
      <c r="I3823" s="9" t="s">
        <v>186</v>
      </c>
      <c r="J3823" s="9" t="s">
        <v>186</v>
      </c>
      <c r="K3823" s="9" t="s">
        <v>186</v>
      </c>
      <c r="L3823" s="74"/>
      <c r="M3823" s="72">
        <f t="shared" si="102"/>
        <v>0</v>
      </c>
    </row>
    <row r="3824" spans="1:23" ht="15">
      <c r="A3824" s="28" t="s">
        <v>1021</v>
      </c>
      <c r="B3824" s="240" t="s">
        <v>1835</v>
      </c>
      <c r="C3824" s="3"/>
      <c r="D3824" s="3"/>
      <c r="E3824" s="9" t="s">
        <v>284</v>
      </c>
      <c r="F3824" s="9" t="s">
        <v>284</v>
      </c>
      <c r="G3824" s="9" t="s">
        <v>284</v>
      </c>
      <c r="H3824" s="9" t="s">
        <v>284</v>
      </c>
      <c r="I3824" s="9" t="s">
        <v>186</v>
      </c>
      <c r="J3824" s="9" t="s">
        <v>186</v>
      </c>
      <c r="K3824" s="9" t="s">
        <v>186</v>
      </c>
      <c r="L3824" s="74"/>
      <c r="M3824" s="72">
        <f t="shared" si="102"/>
        <v>0</v>
      </c>
    </row>
    <row r="3825" spans="1:13" ht="15">
      <c r="A3825" s="28" t="s">
        <v>1022</v>
      </c>
      <c r="B3825" s="240" t="s">
        <v>1842</v>
      </c>
      <c r="C3825" s="3"/>
      <c r="D3825" s="3"/>
      <c r="E3825" s="9" t="s">
        <v>284</v>
      </c>
      <c r="F3825" s="9" t="s">
        <v>284</v>
      </c>
      <c r="G3825" s="9" t="s">
        <v>284</v>
      </c>
      <c r="H3825" s="9" t="s">
        <v>284</v>
      </c>
      <c r="I3825" s="9" t="s">
        <v>186</v>
      </c>
      <c r="J3825" s="9" t="s">
        <v>186</v>
      </c>
      <c r="K3825" s="9" t="s">
        <v>186</v>
      </c>
      <c r="L3825" s="74"/>
      <c r="M3825" s="72">
        <f t="shared" si="102"/>
        <v>0</v>
      </c>
    </row>
    <row r="3826" spans="1:13" ht="15">
      <c r="A3826" s="28" t="s">
        <v>1023</v>
      </c>
      <c r="B3826" s="240" t="s">
        <v>1832</v>
      </c>
      <c r="C3826" s="3"/>
      <c r="D3826" s="3"/>
      <c r="E3826" s="9" t="s">
        <v>284</v>
      </c>
      <c r="F3826" s="9" t="s">
        <v>284</v>
      </c>
      <c r="G3826" s="9" t="s">
        <v>284</v>
      </c>
      <c r="H3826" s="9" t="s">
        <v>284</v>
      </c>
      <c r="I3826" s="9" t="s">
        <v>186</v>
      </c>
      <c r="J3826" s="9" t="s">
        <v>186</v>
      </c>
      <c r="K3826" s="9" t="s">
        <v>186</v>
      </c>
      <c r="L3826" s="74"/>
      <c r="M3826" s="72">
        <f t="shared" si="102"/>
        <v>0</v>
      </c>
    </row>
    <row r="3827" spans="1:13" ht="15">
      <c r="A3827" s="28" t="s">
        <v>1024</v>
      </c>
      <c r="B3827" s="240" t="s">
        <v>1837</v>
      </c>
      <c r="C3827" s="3"/>
      <c r="D3827" s="3"/>
      <c r="E3827" s="9" t="s">
        <v>284</v>
      </c>
      <c r="F3827" s="9" t="s">
        <v>284</v>
      </c>
      <c r="G3827" s="9" t="s">
        <v>284</v>
      </c>
      <c r="H3827" s="9" t="s">
        <v>284</v>
      </c>
      <c r="I3827" s="9" t="s">
        <v>186</v>
      </c>
      <c r="J3827" s="9" t="s">
        <v>186</v>
      </c>
      <c r="K3827" s="9" t="s">
        <v>186</v>
      </c>
      <c r="L3827" s="74"/>
      <c r="M3827" s="72">
        <f t="shared" si="102"/>
        <v>0</v>
      </c>
    </row>
    <row r="3828" spans="1:13" ht="15">
      <c r="A3828" s="28" t="s">
        <v>1025</v>
      </c>
      <c r="B3828" s="294" t="s">
        <v>2258</v>
      </c>
      <c r="C3828" s="3"/>
      <c r="D3828" s="3"/>
      <c r="E3828" s="9" t="s">
        <v>284</v>
      </c>
      <c r="F3828" s="9" t="s">
        <v>284</v>
      </c>
      <c r="G3828" s="9" t="s">
        <v>284</v>
      </c>
      <c r="H3828" s="9" t="s">
        <v>284</v>
      </c>
      <c r="I3828" s="9" t="s">
        <v>186</v>
      </c>
      <c r="J3828" s="9" t="s">
        <v>186</v>
      </c>
      <c r="K3828" s="9" t="s">
        <v>186</v>
      </c>
      <c r="L3828" s="74"/>
      <c r="M3828" s="72">
        <f t="shared" si="102"/>
        <v>0</v>
      </c>
    </row>
    <row r="3829" spans="1:13" ht="15">
      <c r="A3829" s="28" t="s">
        <v>1026</v>
      </c>
      <c r="B3829" s="240" t="s">
        <v>1831</v>
      </c>
      <c r="C3829" s="3"/>
      <c r="D3829" s="3"/>
      <c r="E3829" s="9" t="s">
        <v>284</v>
      </c>
      <c r="F3829" s="9" t="s">
        <v>284</v>
      </c>
      <c r="G3829" s="9" t="s">
        <v>284</v>
      </c>
      <c r="H3829" s="9" t="s">
        <v>284</v>
      </c>
      <c r="I3829" s="9" t="s">
        <v>186</v>
      </c>
      <c r="J3829" s="9" t="s">
        <v>186</v>
      </c>
      <c r="K3829" s="9" t="s">
        <v>186</v>
      </c>
      <c r="L3829" s="74"/>
      <c r="M3829" s="72">
        <f t="shared" si="102"/>
        <v>0</v>
      </c>
    </row>
    <row r="3830" spans="1:13" ht="15">
      <c r="A3830" s="28" t="s">
        <v>1027</v>
      </c>
      <c r="B3830" s="240" t="s">
        <v>1841</v>
      </c>
      <c r="C3830" s="3"/>
      <c r="D3830" s="3"/>
      <c r="E3830" s="9" t="s">
        <v>284</v>
      </c>
      <c r="F3830" s="9" t="s">
        <v>284</v>
      </c>
      <c r="G3830" s="9" t="s">
        <v>284</v>
      </c>
      <c r="H3830" s="9" t="s">
        <v>284</v>
      </c>
      <c r="I3830" s="9" t="s">
        <v>186</v>
      </c>
      <c r="J3830" s="9" t="s">
        <v>186</v>
      </c>
      <c r="K3830" s="9" t="s">
        <v>186</v>
      </c>
      <c r="L3830" s="74"/>
      <c r="M3830" s="72">
        <f t="shared" si="102"/>
        <v>0</v>
      </c>
    </row>
    <row r="3831" spans="1:13" ht="15">
      <c r="A3831" s="28" t="s">
        <v>1028</v>
      </c>
      <c r="B3831" s="294" t="s">
        <v>2281</v>
      </c>
      <c r="C3831" s="3"/>
      <c r="D3831" s="3"/>
      <c r="E3831" s="9" t="s">
        <v>284</v>
      </c>
      <c r="F3831" s="9" t="s">
        <v>284</v>
      </c>
      <c r="G3831" s="9" t="s">
        <v>284</v>
      </c>
      <c r="H3831" s="9" t="s">
        <v>284</v>
      </c>
      <c r="I3831" s="9" t="s">
        <v>186</v>
      </c>
      <c r="J3831" s="9" t="s">
        <v>186</v>
      </c>
      <c r="K3831" s="9" t="s">
        <v>186</v>
      </c>
      <c r="L3831" s="74"/>
      <c r="M3831" s="72">
        <f t="shared" si="102"/>
        <v>0</v>
      </c>
    </row>
    <row r="3832" spans="1:13" ht="15">
      <c r="A3832" s="28" t="s">
        <v>1029</v>
      </c>
      <c r="B3832" s="294" t="s">
        <v>2283</v>
      </c>
      <c r="C3832" s="3"/>
      <c r="D3832" s="3"/>
      <c r="E3832" s="9" t="s">
        <v>284</v>
      </c>
      <c r="F3832" s="9" t="s">
        <v>284</v>
      </c>
      <c r="G3832" s="9" t="s">
        <v>284</v>
      </c>
      <c r="H3832" s="9" t="s">
        <v>284</v>
      </c>
      <c r="I3832" s="9" t="s">
        <v>186</v>
      </c>
      <c r="J3832" s="9" t="s">
        <v>186</v>
      </c>
      <c r="K3832" s="9" t="s">
        <v>186</v>
      </c>
      <c r="L3832" s="74"/>
      <c r="M3832" s="72">
        <f t="shared" si="102"/>
        <v>0</v>
      </c>
    </row>
    <row r="3833" spans="1:13" ht="15">
      <c r="A3833" s="28" t="s">
        <v>1030</v>
      </c>
      <c r="B3833" s="240" t="s">
        <v>1829</v>
      </c>
      <c r="C3833" s="3"/>
      <c r="D3833" s="3"/>
      <c r="E3833" s="9" t="s">
        <v>284</v>
      </c>
      <c r="F3833" s="9" t="s">
        <v>284</v>
      </c>
      <c r="G3833" s="9" t="s">
        <v>284</v>
      </c>
      <c r="H3833" s="9" t="s">
        <v>284</v>
      </c>
      <c r="I3833" s="9" t="s">
        <v>186</v>
      </c>
      <c r="J3833" s="9" t="s">
        <v>186</v>
      </c>
      <c r="K3833" s="9" t="s">
        <v>186</v>
      </c>
      <c r="L3833" s="74"/>
      <c r="M3833" s="72">
        <f t="shared" si="102"/>
        <v>0</v>
      </c>
    </row>
    <row r="3834" spans="1:13" ht="15">
      <c r="A3834" s="28" t="s">
        <v>1031</v>
      </c>
      <c r="B3834" s="294" t="s">
        <v>2543</v>
      </c>
      <c r="C3834" s="3"/>
      <c r="D3834" s="3"/>
      <c r="E3834" s="9" t="s">
        <v>284</v>
      </c>
      <c r="F3834" s="9" t="s">
        <v>284</v>
      </c>
      <c r="G3834" s="9" t="s">
        <v>284</v>
      </c>
      <c r="H3834" s="9" t="s">
        <v>284</v>
      </c>
      <c r="I3834" s="9" t="s">
        <v>186</v>
      </c>
      <c r="J3834" s="9" t="s">
        <v>186</v>
      </c>
      <c r="K3834" s="9" t="s">
        <v>186</v>
      </c>
      <c r="L3834" s="74"/>
      <c r="M3834" s="72">
        <f t="shared" si="102"/>
        <v>0</v>
      </c>
    </row>
    <row r="3835" spans="1:13" ht="15">
      <c r="A3835" s="28" t="s">
        <v>1032</v>
      </c>
      <c r="B3835" s="294" t="s">
        <v>2259</v>
      </c>
      <c r="C3835" s="3"/>
      <c r="D3835" s="3"/>
      <c r="E3835" s="9" t="s">
        <v>284</v>
      </c>
      <c r="F3835" s="9" t="s">
        <v>284</v>
      </c>
      <c r="G3835" s="9" t="s">
        <v>284</v>
      </c>
      <c r="H3835" s="9" t="s">
        <v>284</v>
      </c>
      <c r="I3835" s="9" t="s">
        <v>186</v>
      </c>
      <c r="J3835" s="9" t="s">
        <v>186</v>
      </c>
      <c r="K3835" s="9" t="s">
        <v>186</v>
      </c>
      <c r="L3835" s="74"/>
      <c r="M3835" s="72">
        <f t="shared" si="102"/>
        <v>0</v>
      </c>
    </row>
    <row r="3836" spans="1:13" ht="15">
      <c r="A3836" s="28" t="s">
        <v>1033</v>
      </c>
      <c r="B3836" s="294" t="s">
        <v>2217</v>
      </c>
      <c r="C3836" s="3"/>
      <c r="D3836" s="3"/>
      <c r="E3836" s="9" t="s">
        <v>284</v>
      </c>
      <c r="F3836" s="9" t="s">
        <v>284</v>
      </c>
      <c r="G3836" s="9" t="s">
        <v>284</v>
      </c>
      <c r="H3836" s="9" t="s">
        <v>284</v>
      </c>
      <c r="I3836" s="9" t="s">
        <v>186</v>
      </c>
      <c r="J3836" s="9" t="s">
        <v>186</v>
      </c>
      <c r="K3836" s="9" t="s">
        <v>186</v>
      </c>
      <c r="L3836" s="74"/>
      <c r="M3836" s="72">
        <f t="shared" si="102"/>
        <v>0</v>
      </c>
    </row>
    <row r="3837" spans="1:13" ht="15">
      <c r="A3837" s="28" t="s">
        <v>1034</v>
      </c>
      <c r="B3837" s="240" t="s">
        <v>1857</v>
      </c>
      <c r="C3837" s="3"/>
      <c r="D3837" s="3"/>
      <c r="E3837" s="9" t="s">
        <v>284</v>
      </c>
      <c r="F3837" s="9" t="s">
        <v>284</v>
      </c>
      <c r="G3837" s="9" t="s">
        <v>284</v>
      </c>
      <c r="H3837" s="9" t="s">
        <v>284</v>
      </c>
      <c r="I3837" s="9" t="s">
        <v>186</v>
      </c>
      <c r="J3837" s="9" t="s">
        <v>186</v>
      </c>
      <c r="K3837" s="9" t="s">
        <v>186</v>
      </c>
      <c r="L3837" s="74"/>
      <c r="M3837" s="72">
        <f t="shared" si="102"/>
        <v>0</v>
      </c>
    </row>
    <row r="3838" spans="1:13" ht="15">
      <c r="A3838" s="28" t="s">
        <v>1035</v>
      </c>
      <c r="B3838" s="235" t="s">
        <v>1843</v>
      </c>
      <c r="C3838" s="3"/>
      <c r="D3838" s="3"/>
      <c r="E3838" s="9" t="s">
        <v>284</v>
      </c>
      <c r="F3838" s="9" t="s">
        <v>284</v>
      </c>
      <c r="G3838" s="9" t="s">
        <v>284</v>
      </c>
      <c r="H3838" s="9" t="s">
        <v>284</v>
      </c>
      <c r="I3838" s="9" t="s">
        <v>186</v>
      </c>
      <c r="J3838" s="9" t="s">
        <v>186</v>
      </c>
      <c r="K3838" s="9" t="s">
        <v>186</v>
      </c>
      <c r="L3838" s="74"/>
      <c r="M3838" s="72">
        <f t="shared" si="102"/>
        <v>0</v>
      </c>
    </row>
    <row r="3839" spans="1:13" ht="15">
      <c r="A3839" s="28" t="s">
        <v>1036</v>
      </c>
      <c r="B3839" s="294" t="s">
        <v>2260</v>
      </c>
      <c r="C3839" s="3"/>
      <c r="D3839" s="3"/>
      <c r="E3839" s="9" t="s">
        <v>284</v>
      </c>
      <c r="F3839" s="9" t="s">
        <v>284</v>
      </c>
      <c r="G3839" s="9" t="s">
        <v>284</v>
      </c>
      <c r="H3839" s="9" t="s">
        <v>284</v>
      </c>
      <c r="I3839" s="9" t="s">
        <v>186</v>
      </c>
      <c r="J3839" s="9" t="s">
        <v>186</v>
      </c>
      <c r="K3839" s="9" t="s">
        <v>186</v>
      </c>
      <c r="L3839" s="74"/>
      <c r="M3839" s="72">
        <f t="shared" si="102"/>
        <v>0</v>
      </c>
    </row>
    <row r="3840" spans="1:13" ht="15">
      <c r="A3840" s="28" t="s">
        <v>1037</v>
      </c>
      <c r="B3840" s="240" t="s">
        <v>1840</v>
      </c>
      <c r="C3840" s="3"/>
      <c r="D3840" s="3"/>
      <c r="E3840" s="9" t="s">
        <v>284</v>
      </c>
      <c r="F3840" s="9" t="s">
        <v>284</v>
      </c>
      <c r="G3840" s="9" t="s">
        <v>284</v>
      </c>
      <c r="H3840" s="9" t="s">
        <v>284</v>
      </c>
      <c r="I3840" s="9" t="s">
        <v>186</v>
      </c>
      <c r="J3840" s="9" t="s">
        <v>186</v>
      </c>
      <c r="K3840" s="9" t="s">
        <v>186</v>
      </c>
      <c r="L3840" s="74"/>
      <c r="M3840" s="72">
        <f t="shared" si="102"/>
        <v>0</v>
      </c>
    </row>
    <row r="3841" spans="1:23" ht="15">
      <c r="A3841" s="28" t="s">
        <v>1038</v>
      </c>
      <c r="B3841" s="240" t="s">
        <v>1839</v>
      </c>
      <c r="C3841" s="3"/>
      <c r="D3841" s="3"/>
      <c r="E3841" s="9" t="s">
        <v>284</v>
      </c>
      <c r="F3841" s="9" t="s">
        <v>284</v>
      </c>
      <c r="G3841" s="9" t="s">
        <v>284</v>
      </c>
      <c r="H3841" s="9" t="s">
        <v>284</v>
      </c>
      <c r="I3841" s="9" t="s">
        <v>186</v>
      </c>
      <c r="J3841" s="9" t="s">
        <v>186</v>
      </c>
      <c r="K3841" s="9" t="s">
        <v>186</v>
      </c>
      <c r="L3841" s="74"/>
      <c r="M3841" s="72">
        <f t="shared" si="102"/>
        <v>0</v>
      </c>
    </row>
    <row r="3842" spans="1:23" ht="15">
      <c r="A3842" s="28" t="s">
        <v>3838</v>
      </c>
      <c r="B3842" s="294" t="s">
        <v>2223</v>
      </c>
      <c r="C3842" s="3"/>
      <c r="D3842" s="3"/>
      <c r="E3842" s="9" t="s">
        <v>284</v>
      </c>
      <c r="F3842" s="9" t="s">
        <v>284</v>
      </c>
      <c r="G3842" s="9" t="s">
        <v>284</v>
      </c>
      <c r="H3842" s="9" t="s">
        <v>284</v>
      </c>
      <c r="I3842" s="9" t="s">
        <v>186</v>
      </c>
      <c r="J3842" s="9" t="s">
        <v>186</v>
      </c>
      <c r="K3842" s="9" t="s">
        <v>186</v>
      </c>
      <c r="L3842" s="74"/>
      <c r="M3842" s="72">
        <f t="shared" si="102"/>
        <v>0</v>
      </c>
    </row>
    <row r="3843" spans="1:23" ht="15">
      <c r="A3843" s="28"/>
      <c r="B3843" s="68"/>
      <c r="E3843" s="9"/>
      <c r="F3843" s="9"/>
      <c r="G3843" s="9"/>
      <c r="H3843" s="9"/>
      <c r="I3843" s="9"/>
      <c r="J3843" s="9"/>
      <c r="K3843" s="9"/>
      <c r="L3843" s="74"/>
      <c r="M3843" s="72"/>
    </row>
    <row r="3844" spans="1:23" ht="15">
      <c r="A3844" s="28"/>
      <c r="B3844" s="68"/>
      <c r="E3844" s="9"/>
      <c r="L3844" s="74"/>
    </row>
    <row r="3845" spans="1:23" ht="15">
      <c r="A3845" s="28"/>
      <c r="B3845" s="68"/>
      <c r="E3845" s="9"/>
      <c r="L3845" s="74"/>
    </row>
    <row r="3846" spans="1:23" ht="25.5">
      <c r="A3846" s="23" t="s">
        <v>218</v>
      </c>
      <c r="L3846" s="74"/>
    </row>
    <row r="3847" spans="1:23">
      <c r="L3847" s="74"/>
    </row>
    <row r="3848" spans="1:23" ht="15">
      <c r="A3848" s="40"/>
      <c r="B3848" s="40"/>
      <c r="C3848" s="40"/>
      <c r="D3848" s="40"/>
      <c r="E3848" s="66">
        <v>2016</v>
      </c>
      <c r="F3848" s="66">
        <v>2017</v>
      </c>
      <c r="G3848" s="66">
        <v>2018</v>
      </c>
      <c r="H3848" s="66">
        <v>2019</v>
      </c>
      <c r="I3848" s="66">
        <v>2020</v>
      </c>
      <c r="J3848" s="66">
        <v>2021</v>
      </c>
      <c r="K3848" s="66">
        <v>2022</v>
      </c>
      <c r="L3848" s="74"/>
      <c r="M3848" s="75" t="s">
        <v>40</v>
      </c>
    </row>
    <row r="3849" spans="1:23" ht="15">
      <c r="A3849" s="28" t="s">
        <v>0</v>
      </c>
      <c r="B3849" s="68" t="s">
        <v>21</v>
      </c>
      <c r="E3849" s="227">
        <v>337.7</v>
      </c>
      <c r="F3849" s="222">
        <v>516.1</v>
      </c>
      <c r="G3849" s="9">
        <v>379.4</v>
      </c>
      <c r="H3849" s="9">
        <v>443.50000000000364</v>
      </c>
      <c r="I3849" s="9">
        <v>123.09999999999764</v>
      </c>
      <c r="J3849" s="222">
        <v>702.69999999999345</v>
      </c>
      <c r="K3849" s="227">
        <v>540.29999999999563</v>
      </c>
      <c r="L3849" s="74"/>
      <c r="M3849" s="72">
        <f t="shared" ref="M3849:M3880" si="103">SUM(E3849:K3849)</f>
        <v>3042.7999999999902</v>
      </c>
      <c r="O3849" t="s">
        <v>5025</v>
      </c>
      <c r="R3849" s="226" t="s">
        <v>5026</v>
      </c>
      <c r="S3849" s="294"/>
      <c r="T3849" s="68"/>
      <c r="U3849" s="396"/>
      <c r="V3849" s="68"/>
      <c r="W3849" s="68"/>
    </row>
    <row r="3850" spans="1:23" ht="15">
      <c r="A3850" s="28" t="s">
        <v>2</v>
      </c>
      <c r="B3850" s="68" t="s">
        <v>17</v>
      </c>
      <c r="E3850" s="9">
        <v>228</v>
      </c>
      <c r="F3850" s="9">
        <v>263.3</v>
      </c>
      <c r="G3850" s="222">
        <v>538.85</v>
      </c>
      <c r="H3850" s="9">
        <v>444.29999999999563</v>
      </c>
      <c r="I3850" s="9">
        <v>358.50000000000182</v>
      </c>
      <c r="J3850" s="9">
        <v>535.30000000001019</v>
      </c>
      <c r="K3850" s="9">
        <v>517.39999999999418</v>
      </c>
      <c r="L3850" s="74"/>
      <c r="M3850" s="72">
        <f t="shared" si="103"/>
        <v>2885.6500000000019</v>
      </c>
      <c r="O3850" t="s">
        <v>306</v>
      </c>
      <c r="S3850" s="235"/>
      <c r="T3850" s="68"/>
      <c r="U3850" s="396"/>
      <c r="V3850" s="68"/>
      <c r="W3850" s="68"/>
    </row>
    <row r="3851" spans="1:23" ht="15">
      <c r="A3851" s="28" t="s">
        <v>3</v>
      </c>
      <c r="B3851" s="68" t="s">
        <v>11</v>
      </c>
      <c r="E3851" s="9">
        <v>213.7</v>
      </c>
      <c r="F3851" s="227">
        <v>418.9</v>
      </c>
      <c r="G3851" s="227">
        <v>464.6</v>
      </c>
      <c r="H3851" s="9">
        <v>369.59999999999854</v>
      </c>
      <c r="I3851" s="9">
        <v>263.30000000000018</v>
      </c>
      <c r="J3851" s="227">
        <v>654.30000000000655</v>
      </c>
      <c r="K3851" s="9">
        <v>452.40000000001601</v>
      </c>
      <c r="L3851" s="74"/>
      <c r="M3851" s="72">
        <f t="shared" si="103"/>
        <v>2836.8000000000211</v>
      </c>
      <c r="O3851" t="s">
        <v>3826</v>
      </c>
      <c r="S3851" s="68"/>
      <c r="T3851" s="68"/>
      <c r="U3851" s="397"/>
      <c r="V3851" s="68"/>
      <c r="W3851" s="68"/>
    </row>
    <row r="3852" spans="1:23" ht="15">
      <c r="A3852" s="28" t="s">
        <v>5</v>
      </c>
      <c r="B3852" s="68" t="s">
        <v>39</v>
      </c>
      <c r="E3852" s="9">
        <v>258</v>
      </c>
      <c r="F3852" s="223">
        <v>454.5</v>
      </c>
      <c r="G3852" s="227">
        <v>379.5</v>
      </c>
      <c r="H3852" s="9">
        <v>278.19999999999709</v>
      </c>
      <c r="I3852" s="227">
        <v>403.30000000000018</v>
      </c>
      <c r="J3852" s="9">
        <v>567.60000000000218</v>
      </c>
      <c r="K3852" s="9">
        <v>327</v>
      </c>
      <c r="L3852" s="74"/>
      <c r="M3852" s="72">
        <f t="shared" si="103"/>
        <v>2668.0999999999995</v>
      </c>
      <c r="O3852" t="s">
        <v>1907</v>
      </c>
      <c r="S3852" s="294"/>
      <c r="T3852" s="68"/>
      <c r="U3852" s="396"/>
      <c r="V3852" s="68"/>
      <c r="W3852" s="68"/>
    </row>
    <row r="3853" spans="1:23" ht="15">
      <c r="A3853" s="28" t="s">
        <v>7</v>
      </c>
      <c r="B3853" s="68" t="s">
        <v>31</v>
      </c>
      <c r="E3853" s="227">
        <v>310.3</v>
      </c>
      <c r="F3853" s="9">
        <v>223.8</v>
      </c>
      <c r="G3853" s="227">
        <v>394.9</v>
      </c>
      <c r="H3853" s="223">
        <v>633.99999999998909</v>
      </c>
      <c r="I3853" s="9">
        <v>28.800000000002001</v>
      </c>
      <c r="J3853" s="9">
        <v>589.59999999999491</v>
      </c>
      <c r="K3853" s="9">
        <v>438.30000000000655</v>
      </c>
      <c r="L3853" s="74"/>
      <c r="M3853" s="72">
        <f t="shared" si="103"/>
        <v>2619.6999999999925</v>
      </c>
      <c r="O3853" t="s">
        <v>384</v>
      </c>
      <c r="S3853" s="235"/>
      <c r="T3853" s="68"/>
      <c r="U3853" s="396"/>
      <c r="V3853" s="68"/>
      <c r="W3853" s="68"/>
    </row>
    <row r="3854" spans="1:23" ht="15">
      <c r="A3854" s="28" t="s">
        <v>8</v>
      </c>
      <c r="B3854" s="68" t="s">
        <v>33</v>
      </c>
      <c r="E3854" s="9">
        <v>166.5</v>
      </c>
      <c r="F3854" s="9">
        <v>342.1</v>
      </c>
      <c r="G3854" s="9">
        <v>276.3</v>
      </c>
      <c r="H3854" s="9">
        <v>388.49999999999272</v>
      </c>
      <c r="I3854" s="9">
        <v>321.19999999999891</v>
      </c>
      <c r="J3854" s="9">
        <v>516.40000000000146</v>
      </c>
      <c r="K3854" s="9">
        <v>468.49999999999636</v>
      </c>
      <c r="L3854" s="74"/>
      <c r="M3854" s="72">
        <f t="shared" si="103"/>
        <v>2479.4999999999895</v>
      </c>
      <c r="S3854" s="235"/>
      <c r="T3854" s="68"/>
      <c r="U3854" s="396"/>
      <c r="V3854" s="68"/>
      <c r="W3854" s="68"/>
    </row>
    <row r="3855" spans="1:23" ht="15">
      <c r="A3855" s="28" t="s">
        <v>10</v>
      </c>
      <c r="B3855" s="68" t="s">
        <v>37</v>
      </c>
      <c r="E3855" s="9">
        <v>191.1</v>
      </c>
      <c r="F3855" s="9">
        <v>333.5</v>
      </c>
      <c r="G3855" s="9">
        <v>153.4</v>
      </c>
      <c r="H3855" s="9">
        <v>407.40000000000509</v>
      </c>
      <c r="I3855" s="227">
        <v>393.00000000000045</v>
      </c>
      <c r="J3855" s="9">
        <v>577.19999999998981</v>
      </c>
      <c r="K3855" s="9">
        <v>384.50000000000728</v>
      </c>
      <c r="L3855" s="74"/>
      <c r="M3855" s="72">
        <f t="shared" si="103"/>
        <v>2440.1000000000026</v>
      </c>
      <c r="O3855" t="s">
        <v>303</v>
      </c>
      <c r="S3855" s="294"/>
      <c r="T3855" s="68"/>
      <c r="U3855" s="396"/>
      <c r="V3855" s="68"/>
      <c r="W3855" s="68"/>
    </row>
    <row r="3856" spans="1:23" ht="15">
      <c r="A3856" s="28" t="s">
        <v>12</v>
      </c>
      <c r="B3856" s="68" t="s">
        <v>27</v>
      </c>
      <c r="E3856" s="223">
        <v>340</v>
      </c>
      <c r="F3856" s="9">
        <v>309.89999999999998</v>
      </c>
      <c r="G3856" s="9">
        <v>306.8</v>
      </c>
      <c r="H3856" s="9">
        <v>403.40000000000146</v>
      </c>
      <c r="I3856" s="9">
        <v>288.49999999999818</v>
      </c>
      <c r="J3856" s="9">
        <v>554.99999999999272</v>
      </c>
      <c r="K3856" s="9">
        <v>234.60000000000218</v>
      </c>
      <c r="L3856" s="74"/>
      <c r="M3856" s="72">
        <f t="shared" si="103"/>
        <v>2438.1999999999944</v>
      </c>
      <c r="O3856" t="s">
        <v>288</v>
      </c>
      <c r="S3856" s="294"/>
      <c r="T3856" s="68"/>
      <c r="U3856" s="396"/>
      <c r="V3856" s="68"/>
      <c r="W3856" s="68"/>
    </row>
    <row r="3857" spans="1:23" ht="15">
      <c r="A3857" s="28" t="s">
        <v>14</v>
      </c>
      <c r="B3857" s="68" t="s">
        <v>1</v>
      </c>
      <c r="E3857" s="224">
        <v>446.8</v>
      </c>
      <c r="F3857" s="227">
        <v>366.7</v>
      </c>
      <c r="G3857" s="9">
        <v>188.7</v>
      </c>
      <c r="H3857" s="227">
        <v>522.59999999999854</v>
      </c>
      <c r="I3857" s="9">
        <v>147.30000000000018</v>
      </c>
      <c r="J3857" s="9">
        <v>407.00000000000728</v>
      </c>
      <c r="K3857" s="9">
        <v>345.39999999999782</v>
      </c>
      <c r="L3857" s="74"/>
      <c r="M3857" s="72">
        <f t="shared" si="103"/>
        <v>2424.5000000000036</v>
      </c>
      <c r="O3857" t="s">
        <v>1470</v>
      </c>
      <c r="R3857" s="3" t="s">
        <v>2023</v>
      </c>
      <c r="S3857" s="294"/>
      <c r="T3857" s="68"/>
      <c r="U3857" s="396"/>
      <c r="V3857" s="68"/>
      <c r="W3857" s="68"/>
    </row>
    <row r="3858" spans="1:23" ht="15">
      <c r="A3858" s="28" t="s">
        <v>16</v>
      </c>
      <c r="B3858" s="68" t="s">
        <v>9</v>
      </c>
      <c r="E3858" s="222">
        <v>357.7</v>
      </c>
      <c r="F3858" s="227">
        <v>388.1</v>
      </c>
      <c r="G3858" s="9">
        <v>240.4</v>
      </c>
      <c r="H3858" s="227">
        <v>525.299999999992</v>
      </c>
      <c r="I3858" s="9">
        <v>45.5</v>
      </c>
      <c r="J3858" s="9">
        <v>506.49999999999272</v>
      </c>
      <c r="K3858" s="9">
        <v>350.70000000000437</v>
      </c>
      <c r="L3858" s="74"/>
      <c r="M3858" s="72">
        <f t="shared" si="103"/>
        <v>2414.1999999999889</v>
      </c>
      <c r="O3858" t="s">
        <v>1469</v>
      </c>
      <c r="S3858" s="235"/>
      <c r="T3858" s="68"/>
      <c r="U3858" s="397"/>
      <c r="V3858" s="68"/>
      <c r="W3858" s="68"/>
    </row>
    <row r="3859" spans="1:23" ht="15">
      <c r="A3859" s="28" t="s">
        <v>18</v>
      </c>
      <c r="B3859" s="68" t="s">
        <v>143</v>
      </c>
      <c r="E3859" s="9" t="s">
        <v>284</v>
      </c>
      <c r="F3859" s="227">
        <v>446.7</v>
      </c>
      <c r="G3859" s="9">
        <v>245.1</v>
      </c>
      <c r="H3859" s="9">
        <v>361.1000000000131</v>
      </c>
      <c r="I3859" s="9">
        <v>220.50000000000091</v>
      </c>
      <c r="J3859" s="227">
        <v>673.00000000000364</v>
      </c>
      <c r="K3859" s="9">
        <v>428.90000000000509</v>
      </c>
      <c r="L3859" s="74"/>
      <c r="M3859" s="72">
        <f t="shared" si="103"/>
        <v>2375.3000000000229</v>
      </c>
      <c r="O3859" t="s">
        <v>315</v>
      </c>
      <c r="S3859" s="68"/>
      <c r="T3859" s="68"/>
      <c r="U3859" s="396"/>
      <c r="V3859" s="68"/>
      <c r="W3859" s="68"/>
    </row>
    <row r="3860" spans="1:23" ht="15">
      <c r="A3860" s="28" t="s">
        <v>20</v>
      </c>
      <c r="B3860" s="68" t="s">
        <v>19</v>
      </c>
      <c r="E3860" s="9">
        <v>225.4</v>
      </c>
      <c r="F3860" s="224">
        <v>553.1</v>
      </c>
      <c r="G3860" s="9">
        <v>368.4</v>
      </c>
      <c r="H3860" s="9">
        <v>436.80000000000655</v>
      </c>
      <c r="I3860" s="227">
        <v>392.19999999999982</v>
      </c>
      <c r="J3860" s="9">
        <v>381.24999999999272</v>
      </c>
      <c r="K3860" s="9" t="s">
        <v>284</v>
      </c>
      <c r="L3860" s="74"/>
      <c r="M3860" s="72">
        <f t="shared" si="103"/>
        <v>2357.1499999999992</v>
      </c>
      <c r="O3860" t="s">
        <v>375</v>
      </c>
      <c r="R3860" s="3" t="s">
        <v>2023</v>
      </c>
      <c r="S3860" s="294"/>
      <c r="T3860" s="68"/>
      <c r="U3860" s="396"/>
      <c r="V3860" s="68"/>
      <c r="W3860" s="68"/>
    </row>
    <row r="3861" spans="1:23" ht="15">
      <c r="A3861" s="28" t="s">
        <v>22</v>
      </c>
      <c r="B3861" s="68" t="s">
        <v>23</v>
      </c>
      <c r="E3861" s="227">
        <v>278.5</v>
      </c>
      <c r="F3861" s="9">
        <v>301.89999999999998</v>
      </c>
      <c r="G3861" s="9">
        <v>191.5</v>
      </c>
      <c r="H3861" s="9">
        <v>468.90000000000509</v>
      </c>
      <c r="I3861" s="9">
        <v>175.10000000000127</v>
      </c>
      <c r="J3861" s="9">
        <v>419.60000000000946</v>
      </c>
      <c r="K3861" s="9">
        <v>495.39999999999782</v>
      </c>
      <c r="L3861" s="74"/>
      <c r="M3861" s="72">
        <f t="shared" si="103"/>
        <v>2330.9000000000137</v>
      </c>
      <c r="O3861" t="s">
        <v>299</v>
      </c>
      <c r="S3861" s="68"/>
      <c r="T3861" s="68"/>
      <c r="U3861" s="396"/>
      <c r="V3861" s="68"/>
      <c r="W3861" s="68"/>
    </row>
    <row r="3862" spans="1:23" ht="15">
      <c r="A3862" s="28" t="s">
        <v>24</v>
      </c>
      <c r="B3862" s="68" t="s">
        <v>142</v>
      </c>
      <c r="E3862" s="9" t="s">
        <v>284</v>
      </c>
      <c r="F3862" s="9">
        <v>297.7</v>
      </c>
      <c r="G3862" s="9">
        <v>241</v>
      </c>
      <c r="H3862" s="9">
        <v>429.20000000000073</v>
      </c>
      <c r="I3862" s="9">
        <v>38.100000000000364</v>
      </c>
      <c r="J3862" s="224">
        <v>726</v>
      </c>
      <c r="K3862" s="227">
        <v>546.10000000000946</v>
      </c>
      <c r="L3862" s="74"/>
      <c r="M3862" s="72">
        <f t="shared" si="103"/>
        <v>2278.1000000000104</v>
      </c>
      <c r="O3862" t="s">
        <v>361</v>
      </c>
      <c r="R3862" s="226" t="s">
        <v>2023</v>
      </c>
      <c r="S3862" s="294"/>
      <c r="T3862" s="68"/>
      <c r="U3862" s="397"/>
      <c r="V3862" s="68"/>
      <c r="W3862" s="68"/>
    </row>
    <row r="3863" spans="1:23" ht="15">
      <c r="A3863" s="28" t="s">
        <v>26</v>
      </c>
      <c r="B3863" s="68" t="s">
        <v>25</v>
      </c>
      <c r="E3863" s="9">
        <v>130.1</v>
      </c>
      <c r="F3863" s="227">
        <v>433</v>
      </c>
      <c r="G3863" s="9">
        <v>249.9</v>
      </c>
      <c r="H3863" s="9">
        <v>393.79999999999927</v>
      </c>
      <c r="I3863" s="9">
        <v>113.49999999999909</v>
      </c>
      <c r="J3863" s="9">
        <v>476.05000000000655</v>
      </c>
      <c r="K3863" s="9">
        <v>465.50000000000364</v>
      </c>
      <c r="L3863" s="74"/>
      <c r="M3863" s="72">
        <f t="shared" si="103"/>
        <v>2261.8500000000085</v>
      </c>
      <c r="O3863" t="s">
        <v>290</v>
      </c>
      <c r="S3863" s="68"/>
      <c r="T3863" s="68"/>
      <c r="U3863" s="396"/>
      <c r="V3863" s="68"/>
      <c r="W3863" s="68"/>
    </row>
    <row r="3864" spans="1:23" ht="15">
      <c r="A3864" s="28" t="s">
        <v>28</v>
      </c>
      <c r="B3864" s="68" t="s">
        <v>141</v>
      </c>
      <c r="E3864" s="9" t="s">
        <v>284</v>
      </c>
      <c r="F3864" s="9">
        <v>94.5</v>
      </c>
      <c r="G3864" s="227">
        <v>437.6</v>
      </c>
      <c r="H3864" s="9">
        <v>464.70000000000073</v>
      </c>
      <c r="I3864" s="9">
        <v>293.49999999999909</v>
      </c>
      <c r="J3864" s="227">
        <v>626.59999999998399</v>
      </c>
      <c r="K3864" s="9">
        <v>244.90000000000146</v>
      </c>
      <c r="L3864" s="74"/>
      <c r="M3864" s="72">
        <f t="shared" si="103"/>
        <v>2161.7999999999852</v>
      </c>
      <c r="O3864" t="s">
        <v>334</v>
      </c>
      <c r="S3864" s="294"/>
      <c r="T3864" s="68"/>
      <c r="U3864" s="397"/>
      <c r="V3864" s="68"/>
      <c r="W3864" s="68"/>
    </row>
    <row r="3865" spans="1:23" ht="15">
      <c r="A3865" s="28" t="s">
        <v>30</v>
      </c>
      <c r="B3865" s="68" t="s">
        <v>144</v>
      </c>
      <c r="E3865" s="9" t="s">
        <v>284</v>
      </c>
      <c r="F3865" s="9">
        <v>271.2</v>
      </c>
      <c r="G3865" s="9">
        <v>187.4</v>
      </c>
      <c r="H3865" s="227">
        <v>591.40000000000146</v>
      </c>
      <c r="I3865" s="9">
        <v>306.89999999999964</v>
      </c>
      <c r="J3865" s="9">
        <v>376.90000000000146</v>
      </c>
      <c r="K3865" s="9">
        <v>396.39999999999418</v>
      </c>
      <c r="L3865" s="74"/>
      <c r="M3865" s="72">
        <f t="shared" si="103"/>
        <v>2130.1999999999966</v>
      </c>
      <c r="O3865" t="s">
        <v>290</v>
      </c>
      <c r="S3865" s="68"/>
      <c r="T3865" s="68"/>
      <c r="U3865" s="396"/>
      <c r="V3865" s="68"/>
      <c r="W3865" s="68"/>
    </row>
    <row r="3866" spans="1:23" ht="15">
      <c r="A3866" s="28" t="s">
        <v>32</v>
      </c>
      <c r="B3866" s="68" t="s">
        <v>13</v>
      </c>
      <c r="E3866" s="227">
        <v>315.45</v>
      </c>
      <c r="F3866" s="9">
        <v>95.5</v>
      </c>
      <c r="G3866" s="9">
        <v>194.3</v>
      </c>
      <c r="H3866" s="9">
        <v>497.40000000000146</v>
      </c>
      <c r="I3866" s="9">
        <v>184.49999999999955</v>
      </c>
      <c r="J3866" s="9">
        <v>474.29999999999563</v>
      </c>
      <c r="K3866" s="9">
        <v>347.89999999999782</v>
      </c>
      <c r="L3866" s="74"/>
      <c r="M3866" s="72">
        <f t="shared" si="103"/>
        <v>2109.3499999999945</v>
      </c>
      <c r="O3866" t="s">
        <v>298</v>
      </c>
      <c r="S3866" s="294"/>
      <c r="T3866" s="68"/>
      <c r="U3866" s="396"/>
      <c r="V3866" s="68"/>
      <c r="W3866" s="68"/>
    </row>
    <row r="3867" spans="1:23" ht="15">
      <c r="A3867" s="28" t="s">
        <v>34</v>
      </c>
      <c r="B3867" s="68" t="s">
        <v>154</v>
      </c>
      <c r="E3867" s="9" t="s">
        <v>284</v>
      </c>
      <c r="F3867" s="9" t="s">
        <v>284</v>
      </c>
      <c r="G3867" s="223">
        <v>466.3</v>
      </c>
      <c r="H3867" s="227">
        <v>517.69999999999709</v>
      </c>
      <c r="I3867" s="9">
        <v>161.30000000000018</v>
      </c>
      <c r="J3867" s="9">
        <v>572.40000000000146</v>
      </c>
      <c r="K3867" s="9">
        <v>374.00000000000728</v>
      </c>
      <c r="L3867" s="74"/>
      <c r="M3867" s="72">
        <f t="shared" si="103"/>
        <v>2091.7000000000062</v>
      </c>
      <c r="O3867" t="s">
        <v>324</v>
      </c>
      <c r="S3867" s="294"/>
      <c r="T3867" s="68"/>
      <c r="U3867" s="396"/>
      <c r="V3867" s="68"/>
      <c r="W3867" s="68"/>
    </row>
    <row r="3868" spans="1:23" ht="15">
      <c r="A3868" s="28" t="s">
        <v>36</v>
      </c>
      <c r="B3868" s="68" t="s">
        <v>6</v>
      </c>
      <c r="E3868" s="227">
        <v>292.25</v>
      </c>
      <c r="F3868" s="227">
        <v>363.2</v>
      </c>
      <c r="G3868" s="9">
        <v>166.2</v>
      </c>
      <c r="H3868" s="9">
        <v>266.70000000001164</v>
      </c>
      <c r="I3868" s="9">
        <v>250.19999999999982</v>
      </c>
      <c r="J3868" s="227">
        <v>623.54999999999927</v>
      </c>
      <c r="K3868" s="9" t="s">
        <v>284</v>
      </c>
      <c r="L3868" s="74"/>
      <c r="M3868" s="72">
        <f t="shared" si="103"/>
        <v>1962.1000000000108</v>
      </c>
      <c r="O3868" t="s">
        <v>2059</v>
      </c>
      <c r="S3868" s="294"/>
      <c r="T3868" s="68"/>
      <c r="U3868" s="397"/>
      <c r="V3868" s="68"/>
      <c r="W3868" s="68"/>
    </row>
    <row r="3869" spans="1:23" ht="15">
      <c r="A3869" s="28" t="s">
        <v>38</v>
      </c>
      <c r="B3869" s="68" t="s">
        <v>867</v>
      </c>
      <c r="E3869" s="9" t="s">
        <v>284</v>
      </c>
      <c r="F3869" s="9" t="s">
        <v>284</v>
      </c>
      <c r="G3869" s="9" t="s">
        <v>284</v>
      </c>
      <c r="H3869" s="224">
        <v>695.59999999999491</v>
      </c>
      <c r="I3869" s="227">
        <v>382.19999999999982</v>
      </c>
      <c r="J3869" s="9">
        <v>548.49999999999636</v>
      </c>
      <c r="K3869" s="9">
        <v>258.00000000000364</v>
      </c>
      <c r="L3869" s="74"/>
      <c r="M3869" s="72">
        <f t="shared" si="103"/>
        <v>1884.2999999999947</v>
      </c>
      <c r="O3869" t="s">
        <v>327</v>
      </c>
      <c r="R3869" s="3" t="s">
        <v>2023</v>
      </c>
      <c r="S3869" s="235"/>
      <c r="T3869" s="68"/>
      <c r="U3869" s="396"/>
      <c r="V3869" s="68"/>
      <c r="W3869" s="68"/>
    </row>
    <row r="3870" spans="1:23" ht="15">
      <c r="A3870" s="28" t="s">
        <v>145</v>
      </c>
      <c r="B3870" s="68" t="s">
        <v>826</v>
      </c>
      <c r="E3870" s="9" t="s">
        <v>284</v>
      </c>
      <c r="F3870" s="9" t="s">
        <v>284</v>
      </c>
      <c r="G3870" s="9" t="s">
        <v>284</v>
      </c>
      <c r="H3870" s="227">
        <v>606.40000000000509</v>
      </c>
      <c r="I3870" s="227">
        <v>379.40000000000055</v>
      </c>
      <c r="J3870" s="9">
        <v>532.65000000000146</v>
      </c>
      <c r="K3870" s="9">
        <v>312.40000000000146</v>
      </c>
      <c r="L3870" s="74"/>
      <c r="M3870" s="72">
        <f t="shared" si="103"/>
        <v>1830.8500000000085</v>
      </c>
      <c r="O3870" t="s">
        <v>320</v>
      </c>
      <c r="S3870" s="68"/>
      <c r="T3870" s="68"/>
      <c r="U3870" s="397"/>
      <c r="V3870" s="68"/>
      <c r="W3870" s="68"/>
    </row>
    <row r="3871" spans="1:23" ht="15">
      <c r="A3871" s="28" t="s">
        <v>146</v>
      </c>
      <c r="B3871" s="68" t="s">
        <v>15</v>
      </c>
      <c r="E3871" s="9">
        <v>253.3</v>
      </c>
      <c r="F3871" s="9">
        <v>188.7</v>
      </c>
      <c r="G3871" s="9">
        <v>203.6</v>
      </c>
      <c r="H3871" s="9">
        <v>351.29999999999927</v>
      </c>
      <c r="I3871" s="9">
        <v>66.000000000001819</v>
      </c>
      <c r="J3871" s="9">
        <v>480.299999999992</v>
      </c>
      <c r="K3871" s="9">
        <v>268.10000000000218</v>
      </c>
      <c r="L3871" s="74"/>
      <c r="M3871" s="72">
        <f t="shared" si="103"/>
        <v>1811.2999999999952</v>
      </c>
      <c r="S3871" s="294"/>
      <c r="T3871" s="68"/>
      <c r="U3871" s="396"/>
      <c r="V3871" s="68"/>
      <c r="W3871" s="68"/>
    </row>
    <row r="3872" spans="1:23" ht="15">
      <c r="A3872" s="28" t="s">
        <v>147</v>
      </c>
      <c r="B3872" s="68" t="s">
        <v>155</v>
      </c>
      <c r="E3872" s="9" t="s">
        <v>284</v>
      </c>
      <c r="F3872" s="9" t="s">
        <v>284</v>
      </c>
      <c r="G3872" s="9">
        <v>104</v>
      </c>
      <c r="H3872" s="9">
        <v>453.59999999999854</v>
      </c>
      <c r="I3872" s="9">
        <v>83.999999999998181</v>
      </c>
      <c r="J3872" s="223">
        <v>697.09999999998763</v>
      </c>
      <c r="K3872" s="9">
        <v>467.99999999998545</v>
      </c>
      <c r="L3872" s="74"/>
      <c r="M3872" s="72">
        <f t="shared" si="103"/>
        <v>1806.6999999999698</v>
      </c>
      <c r="O3872" t="s">
        <v>288</v>
      </c>
      <c r="S3872" s="68"/>
      <c r="T3872" s="68"/>
      <c r="U3872" s="396"/>
      <c r="V3872" s="68"/>
      <c r="W3872" s="68"/>
    </row>
    <row r="3873" spans="1:23" ht="15">
      <c r="A3873" s="28" t="s">
        <v>151</v>
      </c>
      <c r="B3873" s="68" t="s">
        <v>850</v>
      </c>
      <c r="E3873" s="9" t="s">
        <v>284</v>
      </c>
      <c r="F3873" s="9" t="s">
        <v>284</v>
      </c>
      <c r="G3873" s="9" t="s">
        <v>284</v>
      </c>
      <c r="H3873" s="9">
        <v>282</v>
      </c>
      <c r="I3873" s="9">
        <v>364.20000000000255</v>
      </c>
      <c r="J3873" s="9">
        <v>554.99999999998909</v>
      </c>
      <c r="K3873" s="222">
        <v>604.80000000001019</v>
      </c>
      <c r="L3873" s="74"/>
      <c r="M3873" s="72">
        <f t="shared" si="103"/>
        <v>1806.0000000000018</v>
      </c>
      <c r="O3873" t="s">
        <v>306</v>
      </c>
      <c r="S3873" s="294"/>
      <c r="T3873" s="68"/>
      <c r="U3873" s="396"/>
      <c r="V3873" s="68"/>
      <c r="W3873" s="68"/>
    </row>
    <row r="3874" spans="1:23" ht="15">
      <c r="A3874" s="28" t="s">
        <v>157</v>
      </c>
      <c r="B3874" s="68" t="s">
        <v>824</v>
      </c>
      <c r="E3874" s="9" t="s">
        <v>284</v>
      </c>
      <c r="F3874" s="9" t="s">
        <v>284</v>
      </c>
      <c r="G3874" s="9" t="s">
        <v>284</v>
      </c>
      <c r="H3874" s="9">
        <v>418.39999999999782</v>
      </c>
      <c r="I3874" s="9">
        <v>287.40000000000009</v>
      </c>
      <c r="J3874" s="9">
        <v>589.10000000000218</v>
      </c>
      <c r="K3874" s="9">
        <v>463.09999999999127</v>
      </c>
      <c r="L3874" s="74"/>
      <c r="M3874" s="72">
        <f t="shared" si="103"/>
        <v>1757.9999999999914</v>
      </c>
      <c r="S3874" s="68"/>
      <c r="T3874" s="68"/>
      <c r="U3874" s="396"/>
      <c r="V3874" s="68"/>
      <c r="W3874" s="68"/>
    </row>
    <row r="3875" spans="1:23" ht="15">
      <c r="A3875" s="28" t="s">
        <v>159</v>
      </c>
      <c r="B3875" s="68" t="s">
        <v>820</v>
      </c>
      <c r="E3875" s="9" t="s">
        <v>284</v>
      </c>
      <c r="F3875" s="9" t="s">
        <v>284</v>
      </c>
      <c r="G3875" s="9" t="s">
        <v>284</v>
      </c>
      <c r="H3875" s="9">
        <v>488.59999999999854</v>
      </c>
      <c r="I3875" s="9">
        <v>207.60000000000127</v>
      </c>
      <c r="J3875" s="9">
        <v>558.19999999999709</v>
      </c>
      <c r="K3875" s="9">
        <v>491.70000000000073</v>
      </c>
      <c r="L3875" s="74"/>
      <c r="M3875" s="72">
        <f t="shared" si="103"/>
        <v>1746.0999999999976</v>
      </c>
      <c r="S3875" s="294"/>
      <c r="T3875" s="68"/>
      <c r="U3875" s="396"/>
      <c r="V3875" s="68"/>
      <c r="W3875" s="68"/>
    </row>
    <row r="3876" spans="1:23" ht="15">
      <c r="A3876" s="28" t="s">
        <v>160</v>
      </c>
      <c r="B3876" s="68" t="s">
        <v>162</v>
      </c>
      <c r="E3876" s="9" t="s">
        <v>284</v>
      </c>
      <c r="F3876" s="9" t="s">
        <v>284</v>
      </c>
      <c r="G3876" s="9">
        <v>211</v>
      </c>
      <c r="H3876" s="9">
        <v>493.20000000000073</v>
      </c>
      <c r="I3876" s="9">
        <v>349.30000000000064</v>
      </c>
      <c r="J3876" s="9">
        <v>341.99999999999636</v>
      </c>
      <c r="K3876" s="9">
        <v>309.49999999999636</v>
      </c>
      <c r="L3876" s="74"/>
      <c r="M3876" s="72">
        <f t="shared" si="103"/>
        <v>1704.9999999999941</v>
      </c>
      <c r="S3876" s="294"/>
      <c r="T3876" s="68"/>
      <c r="U3876" s="396"/>
      <c r="V3876" s="68"/>
      <c r="W3876" s="68"/>
    </row>
    <row r="3877" spans="1:23" ht="15">
      <c r="A3877" s="28" t="s">
        <v>161</v>
      </c>
      <c r="B3877" s="68" t="s">
        <v>153</v>
      </c>
      <c r="E3877" s="9" t="s">
        <v>284</v>
      </c>
      <c r="F3877" s="9" t="s">
        <v>284</v>
      </c>
      <c r="G3877" s="227">
        <v>411</v>
      </c>
      <c r="H3877" s="9">
        <v>446.30000000001382</v>
      </c>
      <c r="I3877" s="9">
        <v>69.699999999999363</v>
      </c>
      <c r="J3877" s="9">
        <v>536.00000000000364</v>
      </c>
      <c r="K3877" s="9">
        <v>240.30000000001382</v>
      </c>
      <c r="L3877" s="74"/>
      <c r="M3877" s="72">
        <f t="shared" si="103"/>
        <v>1703.3000000000306</v>
      </c>
      <c r="O3877" t="s">
        <v>293</v>
      </c>
      <c r="S3877" s="294"/>
      <c r="T3877" s="68"/>
      <c r="U3877" s="396"/>
      <c r="V3877" s="68"/>
      <c r="W3877" s="68"/>
    </row>
    <row r="3878" spans="1:23" ht="15">
      <c r="A3878" s="28" t="s">
        <v>163</v>
      </c>
      <c r="B3878" s="68" t="s">
        <v>859</v>
      </c>
      <c r="E3878" s="9" t="s">
        <v>284</v>
      </c>
      <c r="F3878" s="9" t="s">
        <v>284</v>
      </c>
      <c r="G3878" s="9" t="s">
        <v>284</v>
      </c>
      <c r="H3878" s="9">
        <v>455.39999999999782</v>
      </c>
      <c r="I3878" s="222">
        <v>490.20000000000073</v>
      </c>
      <c r="J3878" s="9">
        <v>501.20000000000073</v>
      </c>
      <c r="K3878" s="9">
        <v>250.99999999999272</v>
      </c>
      <c r="L3878" s="74"/>
      <c r="M3878" s="72">
        <f t="shared" si="103"/>
        <v>1697.799999999992</v>
      </c>
      <c r="O3878" t="s">
        <v>306</v>
      </c>
      <c r="S3878" s="68"/>
      <c r="T3878" s="68"/>
      <c r="U3878" s="396"/>
      <c r="V3878" s="68"/>
      <c r="W3878" s="68"/>
    </row>
    <row r="3879" spans="1:23" ht="15">
      <c r="A3879" s="28" t="s">
        <v>280</v>
      </c>
      <c r="B3879" s="68" t="s">
        <v>809</v>
      </c>
      <c r="E3879" s="9" t="s">
        <v>284</v>
      </c>
      <c r="F3879" s="9" t="s">
        <v>284</v>
      </c>
      <c r="G3879" s="9" t="s">
        <v>284</v>
      </c>
      <c r="H3879" s="9">
        <v>389.80000000000291</v>
      </c>
      <c r="I3879" s="9">
        <v>338.19999999999891</v>
      </c>
      <c r="J3879" s="9">
        <v>477.99999999998545</v>
      </c>
      <c r="K3879" s="9">
        <v>465.99999999998545</v>
      </c>
      <c r="L3879" s="74"/>
      <c r="M3879" s="72">
        <f t="shared" si="103"/>
        <v>1671.9999999999727</v>
      </c>
      <c r="S3879" s="68"/>
      <c r="T3879" s="68"/>
      <c r="U3879" s="396"/>
      <c r="V3879" s="68"/>
      <c r="W3879" s="68"/>
    </row>
    <row r="3880" spans="1:23" ht="15">
      <c r="A3880" s="28" t="s">
        <v>281</v>
      </c>
      <c r="B3880" s="68" t="s">
        <v>849</v>
      </c>
      <c r="E3880" s="9" t="s">
        <v>284</v>
      </c>
      <c r="F3880" s="9" t="s">
        <v>284</v>
      </c>
      <c r="G3880" s="9" t="s">
        <v>284</v>
      </c>
      <c r="H3880" s="227">
        <v>526.30000000000291</v>
      </c>
      <c r="I3880" s="9">
        <v>306.80000000000291</v>
      </c>
      <c r="J3880" s="9">
        <v>586.99999999999272</v>
      </c>
      <c r="K3880" s="9">
        <v>251.5</v>
      </c>
      <c r="L3880" s="74"/>
      <c r="M3880" s="72">
        <f t="shared" si="103"/>
        <v>1671.5999999999985</v>
      </c>
      <c r="O3880" t="s">
        <v>298</v>
      </c>
      <c r="S3880" s="235"/>
      <c r="T3880" s="68"/>
      <c r="U3880" s="396"/>
      <c r="V3880" s="68"/>
      <c r="W3880" s="68"/>
    </row>
    <row r="3881" spans="1:23" ht="15">
      <c r="A3881" s="28" t="s">
        <v>282</v>
      </c>
      <c r="B3881" s="68" t="s">
        <v>835</v>
      </c>
      <c r="E3881" s="9" t="s">
        <v>284</v>
      </c>
      <c r="F3881" s="9" t="s">
        <v>284</v>
      </c>
      <c r="G3881" s="9" t="s">
        <v>284</v>
      </c>
      <c r="H3881" s="9">
        <v>453.40000000000509</v>
      </c>
      <c r="I3881" s="9">
        <v>167.69999999999982</v>
      </c>
      <c r="J3881" s="9">
        <v>572.60000000000218</v>
      </c>
      <c r="K3881" s="9">
        <v>474.40000000000509</v>
      </c>
      <c r="L3881" s="74"/>
      <c r="M3881" s="72">
        <f t="shared" ref="M3881:M3912" si="104">SUM(E3881:K3881)</f>
        <v>1668.1000000000122</v>
      </c>
      <c r="S3881" s="68"/>
      <c r="T3881" s="68"/>
      <c r="U3881" s="396"/>
      <c r="V3881" s="68"/>
      <c r="W3881" s="68"/>
    </row>
    <row r="3882" spans="1:23" ht="15">
      <c r="A3882" s="28" t="s">
        <v>283</v>
      </c>
      <c r="B3882" s="68" t="s">
        <v>158</v>
      </c>
      <c r="E3882" s="9" t="s">
        <v>284</v>
      </c>
      <c r="F3882" s="9" t="s">
        <v>284</v>
      </c>
      <c r="G3882" s="9">
        <v>205.2</v>
      </c>
      <c r="H3882" s="227">
        <v>559.89999999999054</v>
      </c>
      <c r="I3882" s="223">
        <v>435.10000000000036</v>
      </c>
      <c r="J3882" s="9">
        <v>457.59999999999854</v>
      </c>
      <c r="K3882" s="9" t="s">
        <v>284</v>
      </c>
      <c r="L3882" s="74"/>
      <c r="M3882" s="72">
        <f t="shared" si="104"/>
        <v>1657.7999999999895</v>
      </c>
      <c r="O3882" t="s">
        <v>297</v>
      </c>
      <c r="S3882" s="294"/>
      <c r="T3882" s="68"/>
      <c r="U3882" s="396"/>
      <c r="V3882" s="68"/>
      <c r="W3882" s="68"/>
    </row>
    <row r="3883" spans="1:23" ht="15">
      <c r="A3883" s="28" t="s">
        <v>806</v>
      </c>
      <c r="B3883" s="68" t="s">
        <v>35</v>
      </c>
      <c r="E3883" s="227">
        <v>335.9</v>
      </c>
      <c r="F3883" s="9">
        <v>284.39999999999998</v>
      </c>
      <c r="G3883" s="227">
        <v>416.7</v>
      </c>
      <c r="H3883" s="9">
        <v>364.80000000000291</v>
      </c>
      <c r="I3883" s="9">
        <v>248.64999999999873</v>
      </c>
      <c r="J3883" s="9" t="s">
        <v>284</v>
      </c>
      <c r="K3883" s="9" t="s">
        <v>284</v>
      </c>
      <c r="L3883" s="74"/>
      <c r="M3883" s="72">
        <f t="shared" si="104"/>
        <v>1650.4500000000016</v>
      </c>
      <c r="O3883" t="s">
        <v>304</v>
      </c>
      <c r="S3883" s="68"/>
      <c r="T3883" s="68"/>
      <c r="U3883" s="396"/>
      <c r="V3883" s="68"/>
      <c r="W3883" s="68"/>
    </row>
    <row r="3884" spans="1:23" ht="15">
      <c r="A3884" s="28" t="s">
        <v>807</v>
      </c>
      <c r="B3884" s="68" t="s">
        <v>854</v>
      </c>
      <c r="E3884" s="9" t="s">
        <v>284</v>
      </c>
      <c r="F3884" s="9" t="s">
        <v>284</v>
      </c>
      <c r="G3884" s="9" t="s">
        <v>284</v>
      </c>
      <c r="H3884" s="9">
        <v>515.39999999999418</v>
      </c>
      <c r="I3884" s="9">
        <v>227.79999999999927</v>
      </c>
      <c r="J3884" s="9">
        <v>496.89999999999418</v>
      </c>
      <c r="K3884" s="9">
        <v>399.70000000000437</v>
      </c>
      <c r="L3884" s="74"/>
      <c r="M3884" s="72">
        <f t="shared" si="104"/>
        <v>1639.799999999992</v>
      </c>
      <c r="S3884" s="28"/>
      <c r="T3884" s="68"/>
      <c r="U3884" s="397"/>
      <c r="V3884" s="68"/>
      <c r="W3884" s="68"/>
    </row>
    <row r="3885" spans="1:23" ht="15">
      <c r="A3885" s="28" t="s">
        <v>808</v>
      </c>
      <c r="B3885" s="68" t="s">
        <v>871</v>
      </c>
      <c r="E3885" s="9" t="s">
        <v>284</v>
      </c>
      <c r="F3885" s="9" t="s">
        <v>284</v>
      </c>
      <c r="G3885" s="9" t="s">
        <v>284</v>
      </c>
      <c r="H3885" s="9">
        <v>362.50000000000364</v>
      </c>
      <c r="I3885" s="9">
        <v>80.199999999997999</v>
      </c>
      <c r="J3885" s="9">
        <v>568.64999999999418</v>
      </c>
      <c r="K3885" s="223">
        <v>603.80000000000655</v>
      </c>
      <c r="L3885" s="74"/>
      <c r="M3885" s="72">
        <f t="shared" si="104"/>
        <v>1615.1500000000024</v>
      </c>
      <c r="O3885" t="s">
        <v>288</v>
      </c>
      <c r="S3885" s="68"/>
      <c r="T3885" s="68"/>
      <c r="U3885" s="396"/>
      <c r="V3885" s="68"/>
      <c r="W3885" s="68"/>
    </row>
    <row r="3886" spans="1:23" ht="15">
      <c r="A3886" s="28" t="s">
        <v>810</v>
      </c>
      <c r="B3886" s="68" t="s">
        <v>834</v>
      </c>
      <c r="E3886" s="9" t="s">
        <v>284</v>
      </c>
      <c r="F3886" s="9" t="s">
        <v>284</v>
      </c>
      <c r="G3886" s="9" t="s">
        <v>284</v>
      </c>
      <c r="H3886" s="222">
        <v>672.59999999999491</v>
      </c>
      <c r="I3886" s="9">
        <v>124.00000000000045</v>
      </c>
      <c r="J3886" s="9">
        <v>430.10000000000218</v>
      </c>
      <c r="K3886" s="9">
        <v>363.19999999999709</v>
      </c>
      <c r="L3886" s="74"/>
      <c r="M3886" s="72">
        <f t="shared" si="104"/>
        <v>1589.8999999999946</v>
      </c>
      <c r="O3886" t="s">
        <v>306</v>
      </c>
      <c r="S3886" s="294"/>
      <c r="T3886" s="68"/>
      <c r="U3886" s="397"/>
      <c r="V3886" s="68"/>
      <c r="W3886" s="68"/>
    </row>
    <row r="3887" spans="1:23" ht="15">
      <c r="A3887" s="28" t="s">
        <v>816</v>
      </c>
      <c r="B3887" s="68" t="s">
        <v>156</v>
      </c>
      <c r="E3887" s="9" t="s">
        <v>284</v>
      </c>
      <c r="F3887" s="9" t="s">
        <v>284</v>
      </c>
      <c r="G3887" s="9">
        <v>145</v>
      </c>
      <c r="H3887" s="9">
        <v>247.70000000000073</v>
      </c>
      <c r="I3887" s="9">
        <v>364.09999999999945</v>
      </c>
      <c r="J3887" s="9">
        <v>356.00000000000364</v>
      </c>
      <c r="K3887" s="9">
        <v>393.00000000000364</v>
      </c>
      <c r="L3887" s="74"/>
      <c r="M3887" s="72">
        <f t="shared" si="104"/>
        <v>1505.8000000000075</v>
      </c>
      <c r="S3887" s="294"/>
      <c r="T3887" s="68"/>
      <c r="U3887" s="397"/>
      <c r="V3887" s="68"/>
      <c r="W3887" s="68"/>
    </row>
    <row r="3888" spans="1:23" ht="15">
      <c r="A3888" s="28" t="s">
        <v>818</v>
      </c>
      <c r="B3888" s="68" t="s">
        <v>804</v>
      </c>
      <c r="E3888" s="9" t="s">
        <v>284</v>
      </c>
      <c r="F3888" s="9" t="s">
        <v>284</v>
      </c>
      <c r="G3888" s="9" t="s">
        <v>284</v>
      </c>
      <c r="H3888" s="9">
        <v>285.20000000000073</v>
      </c>
      <c r="I3888" s="9">
        <v>242.20000000000073</v>
      </c>
      <c r="J3888" s="9">
        <v>574.20000000000073</v>
      </c>
      <c r="K3888" s="9">
        <v>389</v>
      </c>
      <c r="L3888" s="74"/>
      <c r="M3888" s="72">
        <f t="shared" si="104"/>
        <v>1490.6000000000022</v>
      </c>
      <c r="S3888" s="235"/>
      <c r="T3888" s="68"/>
      <c r="U3888" s="397"/>
      <c r="V3888" s="68"/>
      <c r="W3888" s="68"/>
    </row>
    <row r="3889" spans="1:23" ht="15">
      <c r="A3889" s="28" t="s">
        <v>821</v>
      </c>
      <c r="B3889" s="68" t="s">
        <v>29</v>
      </c>
      <c r="E3889" s="227">
        <v>319.8</v>
      </c>
      <c r="F3889" s="227">
        <v>369.8</v>
      </c>
      <c r="G3889" s="227">
        <v>441</v>
      </c>
      <c r="H3889" s="9" t="s">
        <v>284</v>
      </c>
      <c r="I3889" s="9" t="s">
        <v>284</v>
      </c>
      <c r="J3889" s="9">
        <v>358.89999999999782</v>
      </c>
      <c r="K3889" s="9" t="s">
        <v>284</v>
      </c>
      <c r="L3889" s="74"/>
      <c r="M3889" s="72">
        <f t="shared" si="104"/>
        <v>1489.4999999999977</v>
      </c>
      <c r="O3889" t="s">
        <v>383</v>
      </c>
      <c r="S3889" s="68"/>
      <c r="T3889" s="68"/>
      <c r="U3889" s="397"/>
      <c r="V3889" s="68"/>
      <c r="W3889" s="68"/>
    </row>
    <row r="3890" spans="1:23" ht="15">
      <c r="A3890" s="28" t="s">
        <v>822</v>
      </c>
      <c r="B3890" s="68" t="s">
        <v>833</v>
      </c>
      <c r="E3890" s="9" t="s">
        <v>284</v>
      </c>
      <c r="F3890" s="9" t="s">
        <v>284</v>
      </c>
      <c r="G3890" s="9" t="s">
        <v>284</v>
      </c>
      <c r="H3890" s="9">
        <v>373.60000000000218</v>
      </c>
      <c r="I3890" s="9">
        <v>115.5</v>
      </c>
      <c r="J3890" s="9">
        <v>536.09999999999127</v>
      </c>
      <c r="K3890" s="9">
        <v>447.39999999999782</v>
      </c>
      <c r="L3890" s="74"/>
      <c r="M3890" s="72">
        <f t="shared" si="104"/>
        <v>1472.5999999999913</v>
      </c>
      <c r="S3890" s="68"/>
      <c r="T3890" s="68"/>
      <c r="U3890" s="396"/>
      <c r="V3890" s="68"/>
      <c r="W3890" s="68"/>
    </row>
    <row r="3891" spans="1:23" ht="15">
      <c r="A3891" s="28" t="s">
        <v>825</v>
      </c>
      <c r="B3891" s="68" t="s">
        <v>817</v>
      </c>
      <c r="E3891" s="9" t="s">
        <v>284</v>
      </c>
      <c r="F3891" s="9" t="s">
        <v>284</v>
      </c>
      <c r="G3891" s="9" t="s">
        <v>284</v>
      </c>
      <c r="H3891" s="9">
        <v>465.29999999998836</v>
      </c>
      <c r="I3891" s="9">
        <v>48.999999999999091</v>
      </c>
      <c r="J3891" s="9">
        <v>546.3500000000131</v>
      </c>
      <c r="K3891" s="9">
        <v>409.30000000000655</v>
      </c>
      <c r="L3891" s="74"/>
      <c r="M3891" s="72">
        <f t="shared" si="104"/>
        <v>1469.9500000000071</v>
      </c>
      <c r="S3891" s="294"/>
      <c r="T3891" s="68"/>
      <c r="U3891" s="396"/>
      <c r="V3891" s="68"/>
      <c r="W3891" s="68"/>
    </row>
    <row r="3892" spans="1:23" ht="15">
      <c r="A3892" s="28" t="s">
        <v>827</v>
      </c>
      <c r="B3892" s="68" t="s">
        <v>828</v>
      </c>
      <c r="E3892" s="9" t="s">
        <v>284</v>
      </c>
      <c r="F3892" s="9" t="s">
        <v>284</v>
      </c>
      <c r="G3892" s="9" t="s">
        <v>284</v>
      </c>
      <c r="H3892" s="9">
        <v>391.50000000000728</v>
      </c>
      <c r="I3892" s="9">
        <v>204.69999999999891</v>
      </c>
      <c r="J3892" s="9">
        <v>403.50000000000364</v>
      </c>
      <c r="K3892" s="9">
        <v>419</v>
      </c>
      <c r="L3892" s="74"/>
      <c r="M3892" s="72">
        <f t="shared" si="104"/>
        <v>1418.7000000000098</v>
      </c>
      <c r="S3892" s="294"/>
      <c r="T3892" s="68"/>
      <c r="U3892" s="397"/>
      <c r="V3892" s="68"/>
      <c r="W3892" s="68"/>
    </row>
    <row r="3893" spans="1:23" ht="15">
      <c r="A3893" s="28" t="s">
        <v>832</v>
      </c>
      <c r="B3893" s="240" t="s">
        <v>1836</v>
      </c>
      <c r="C3893" s="3"/>
      <c r="D3893" s="3"/>
      <c r="E3893" s="9" t="s">
        <v>284</v>
      </c>
      <c r="F3893" s="9" t="s">
        <v>284</v>
      </c>
      <c r="G3893" s="9" t="s">
        <v>284</v>
      </c>
      <c r="H3893" s="9" t="s">
        <v>284</v>
      </c>
      <c r="I3893" s="9">
        <v>242.5</v>
      </c>
      <c r="J3893" s="9">
        <v>496.49999999999636</v>
      </c>
      <c r="K3893" s="224">
        <v>616.70000000001164</v>
      </c>
      <c r="L3893" s="74"/>
      <c r="M3893" s="72">
        <f t="shared" si="104"/>
        <v>1355.700000000008</v>
      </c>
      <c r="O3893" t="s">
        <v>287</v>
      </c>
      <c r="R3893" s="226" t="s">
        <v>2023</v>
      </c>
      <c r="S3893" s="235"/>
      <c r="T3893" s="68"/>
      <c r="U3893" s="396"/>
      <c r="V3893" s="68"/>
      <c r="W3893" s="68"/>
    </row>
    <row r="3894" spans="1:23" ht="15">
      <c r="A3894" s="28" t="s">
        <v>836</v>
      </c>
      <c r="B3894" s="240" t="s">
        <v>1842</v>
      </c>
      <c r="C3894" s="3"/>
      <c r="D3894" s="3"/>
      <c r="E3894" s="9" t="s">
        <v>284</v>
      </c>
      <c r="F3894" s="9" t="s">
        <v>284</v>
      </c>
      <c r="G3894" s="9" t="s">
        <v>284</v>
      </c>
      <c r="H3894" s="9" t="s">
        <v>284</v>
      </c>
      <c r="I3894" s="9">
        <v>241</v>
      </c>
      <c r="J3894" s="9">
        <v>520.5</v>
      </c>
      <c r="K3894" s="227">
        <v>560.80000000000291</v>
      </c>
      <c r="L3894" s="74"/>
      <c r="M3894" s="72">
        <f t="shared" si="104"/>
        <v>1322.3000000000029</v>
      </c>
      <c r="O3894" t="s">
        <v>290</v>
      </c>
      <c r="S3894" s="235"/>
      <c r="T3894" s="68"/>
      <c r="U3894" s="396"/>
      <c r="V3894" s="68"/>
      <c r="W3894" s="68"/>
    </row>
    <row r="3895" spans="1:23" ht="15">
      <c r="A3895" s="28" t="s">
        <v>837</v>
      </c>
      <c r="B3895" s="68" t="s">
        <v>4</v>
      </c>
      <c r="E3895" s="9">
        <v>86.9</v>
      </c>
      <c r="F3895" s="9">
        <v>245.7</v>
      </c>
      <c r="G3895" s="9">
        <v>218.6</v>
      </c>
      <c r="H3895" s="9">
        <v>117.60000000000582</v>
      </c>
      <c r="I3895" s="224">
        <v>633.69999999999982</v>
      </c>
      <c r="J3895" s="9" t="s">
        <v>284</v>
      </c>
      <c r="K3895" s="9" t="s">
        <v>284</v>
      </c>
      <c r="L3895" s="74"/>
      <c r="M3895" s="72">
        <f t="shared" si="104"/>
        <v>1302.5000000000057</v>
      </c>
      <c r="O3895" t="s">
        <v>287</v>
      </c>
      <c r="R3895" s="226" t="s">
        <v>2023</v>
      </c>
      <c r="S3895" s="235"/>
      <c r="T3895" s="68"/>
      <c r="U3895" s="396"/>
      <c r="V3895" s="68"/>
      <c r="W3895" s="68"/>
    </row>
    <row r="3896" spans="1:23" ht="15">
      <c r="A3896" s="28" t="s">
        <v>838</v>
      </c>
      <c r="B3896" s="68" t="s">
        <v>853</v>
      </c>
      <c r="E3896" s="9" t="s">
        <v>284</v>
      </c>
      <c r="F3896" s="9" t="s">
        <v>284</v>
      </c>
      <c r="G3896" s="9" t="s">
        <v>284</v>
      </c>
      <c r="H3896" s="9">
        <v>258.60000000000946</v>
      </c>
      <c r="I3896" s="9">
        <v>276.30000000000018</v>
      </c>
      <c r="J3896" s="9">
        <v>369.50000000000364</v>
      </c>
      <c r="K3896" s="9">
        <v>386.99999999999272</v>
      </c>
      <c r="L3896" s="74"/>
      <c r="M3896" s="72">
        <f t="shared" si="104"/>
        <v>1291.400000000006</v>
      </c>
      <c r="S3896" s="294"/>
      <c r="T3896" s="68"/>
      <c r="U3896" s="397"/>
      <c r="V3896" s="68"/>
      <c r="W3896" s="68"/>
    </row>
    <row r="3897" spans="1:23" ht="15">
      <c r="A3897" s="28" t="s">
        <v>844</v>
      </c>
      <c r="B3897" s="68" t="s">
        <v>805</v>
      </c>
      <c r="E3897" s="9" t="s">
        <v>284</v>
      </c>
      <c r="F3897" s="9" t="s">
        <v>284</v>
      </c>
      <c r="G3897" s="9" t="s">
        <v>284</v>
      </c>
      <c r="H3897" s="9">
        <v>102.29999999999927</v>
      </c>
      <c r="I3897" s="9">
        <v>279.90000000000146</v>
      </c>
      <c r="J3897" s="9">
        <v>433.75000000000364</v>
      </c>
      <c r="K3897" s="9">
        <v>465.90000000001237</v>
      </c>
      <c r="L3897" s="74"/>
      <c r="M3897" s="72">
        <f t="shared" si="104"/>
        <v>1281.8500000000167</v>
      </c>
      <c r="S3897" s="68"/>
      <c r="T3897" s="68"/>
      <c r="U3897" s="396"/>
      <c r="V3897" s="68"/>
      <c r="W3897" s="68"/>
    </row>
    <row r="3898" spans="1:23" ht="15">
      <c r="A3898" s="28" t="s">
        <v>852</v>
      </c>
      <c r="B3898" s="240" t="s">
        <v>1840</v>
      </c>
      <c r="C3898" s="3"/>
      <c r="D3898" s="3"/>
      <c r="E3898" s="9" t="s">
        <v>284</v>
      </c>
      <c r="F3898" s="9" t="s">
        <v>284</v>
      </c>
      <c r="G3898" s="9" t="s">
        <v>284</v>
      </c>
      <c r="H3898" s="9" t="s">
        <v>284</v>
      </c>
      <c r="I3898" s="9">
        <v>183.99999999999955</v>
      </c>
      <c r="J3898" s="9">
        <v>564.79999999999927</v>
      </c>
      <c r="K3898" s="9">
        <v>497.74999999999272</v>
      </c>
      <c r="L3898" s="74"/>
      <c r="M3898" s="72">
        <f t="shared" si="104"/>
        <v>1246.5499999999915</v>
      </c>
      <c r="S3898" s="294"/>
      <c r="T3898" s="68"/>
      <c r="U3898" s="396"/>
      <c r="V3898" s="68"/>
      <c r="W3898" s="68"/>
    </row>
    <row r="3899" spans="1:23" ht="15">
      <c r="A3899" s="28" t="s">
        <v>856</v>
      </c>
      <c r="B3899" s="240" t="s">
        <v>1828</v>
      </c>
      <c r="C3899" s="3"/>
      <c r="D3899" s="3"/>
      <c r="E3899" s="9" t="s">
        <v>284</v>
      </c>
      <c r="F3899" s="9" t="s">
        <v>284</v>
      </c>
      <c r="G3899" s="9" t="s">
        <v>284</v>
      </c>
      <c r="H3899" s="9" t="s">
        <v>284</v>
      </c>
      <c r="I3899" s="9">
        <v>104.55000000000018</v>
      </c>
      <c r="J3899" s="227">
        <v>630.49999999999272</v>
      </c>
      <c r="K3899" s="9">
        <v>500</v>
      </c>
      <c r="L3899" s="74"/>
      <c r="M3899" s="72">
        <f t="shared" si="104"/>
        <v>1235.0499999999929</v>
      </c>
      <c r="O3899" t="s">
        <v>298</v>
      </c>
      <c r="S3899" s="68"/>
      <c r="T3899" s="68"/>
      <c r="U3899" s="397"/>
      <c r="V3899" s="68"/>
      <c r="W3899" s="68"/>
    </row>
    <row r="3900" spans="1:23" ht="15">
      <c r="A3900" s="28" t="s">
        <v>857</v>
      </c>
      <c r="B3900" s="68" t="s">
        <v>819</v>
      </c>
      <c r="E3900" s="9" t="s">
        <v>284</v>
      </c>
      <c r="F3900" s="9" t="s">
        <v>284</v>
      </c>
      <c r="G3900" s="9" t="s">
        <v>284</v>
      </c>
      <c r="H3900" s="9">
        <v>404.70000000000437</v>
      </c>
      <c r="I3900" s="9">
        <v>292.10000000000127</v>
      </c>
      <c r="J3900" s="9" t="s">
        <v>284</v>
      </c>
      <c r="K3900" s="227">
        <v>528.1000000000131</v>
      </c>
      <c r="L3900" s="74"/>
      <c r="M3900" s="72">
        <f t="shared" si="104"/>
        <v>1224.9000000000187</v>
      </c>
      <c r="O3900" t="s">
        <v>299</v>
      </c>
      <c r="S3900" s="68"/>
      <c r="T3900" s="68"/>
      <c r="U3900" s="396"/>
      <c r="V3900" s="68"/>
      <c r="W3900" s="68"/>
    </row>
    <row r="3901" spans="1:23" ht="15">
      <c r="A3901" s="28" t="s">
        <v>858</v>
      </c>
      <c r="B3901" s="68" t="s">
        <v>799</v>
      </c>
      <c r="E3901" s="9" t="s">
        <v>284</v>
      </c>
      <c r="F3901" s="9" t="s">
        <v>284</v>
      </c>
      <c r="G3901" s="9" t="s">
        <v>284</v>
      </c>
      <c r="H3901" s="9">
        <v>367.200000000008</v>
      </c>
      <c r="I3901" s="9">
        <v>94.300000000001091</v>
      </c>
      <c r="J3901" s="9">
        <v>380.09999999999854</v>
      </c>
      <c r="K3901" s="9">
        <v>332.79999999999927</v>
      </c>
      <c r="L3901" s="74"/>
      <c r="M3901" s="72">
        <f t="shared" si="104"/>
        <v>1174.4000000000069</v>
      </c>
      <c r="S3901" s="68"/>
      <c r="T3901" s="68"/>
      <c r="U3901" s="396"/>
      <c r="V3901" s="68"/>
      <c r="W3901" s="68"/>
    </row>
    <row r="3902" spans="1:23" ht="15">
      <c r="A3902" s="28" t="s">
        <v>864</v>
      </c>
      <c r="B3902" s="294" t="s">
        <v>2225</v>
      </c>
      <c r="C3902" s="3"/>
      <c r="D3902" s="3"/>
      <c r="E3902" s="9" t="s">
        <v>284</v>
      </c>
      <c r="F3902" s="9" t="s">
        <v>284</v>
      </c>
      <c r="G3902" s="9" t="s">
        <v>284</v>
      </c>
      <c r="H3902" s="9" t="s">
        <v>284</v>
      </c>
      <c r="I3902" s="9" t="s">
        <v>284</v>
      </c>
      <c r="J3902" s="9">
        <v>597.49999999999272</v>
      </c>
      <c r="K3902" s="227">
        <v>567.99999999999636</v>
      </c>
      <c r="L3902" s="74"/>
      <c r="M3902" s="72">
        <f t="shared" si="104"/>
        <v>1165.4999999999891</v>
      </c>
      <c r="O3902" t="s">
        <v>289</v>
      </c>
      <c r="S3902" s="28"/>
      <c r="T3902" s="68"/>
      <c r="U3902" s="396"/>
      <c r="V3902" s="68"/>
      <c r="W3902" s="68"/>
    </row>
    <row r="3903" spans="1:23" ht="15">
      <c r="A3903" s="28" t="s">
        <v>865</v>
      </c>
      <c r="B3903" s="240" t="s">
        <v>1838</v>
      </c>
      <c r="C3903" s="3"/>
      <c r="D3903" s="3"/>
      <c r="E3903" s="9" t="s">
        <v>284</v>
      </c>
      <c r="F3903" s="9" t="s">
        <v>284</v>
      </c>
      <c r="G3903" s="9" t="s">
        <v>284</v>
      </c>
      <c r="H3903" s="9" t="s">
        <v>284</v>
      </c>
      <c r="I3903" s="9">
        <v>203.30000000000064</v>
      </c>
      <c r="J3903" s="227">
        <v>662.3999999999869</v>
      </c>
      <c r="K3903" s="9">
        <v>294.29999999999927</v>
      </c>
      <c r="L3903" s="74"/>
      <c r="M3903" s="72">
        <f t="shared" si="104"/>
        <v>1159.9999999999868</v>
      </c>
      <c r="O3903" t="s">
        <v>290</v>
      </c>
      <c r="S3903" s="68"/>
      <c r="T3903" s="68"/>
      <c r="U3903" s="396"/>
      <c r="V3903" s="68"/>
      <c r="W3903" s="68"/>
    </row>
    <row r="3904" spans="1:23" ht="15">
      <c r="A3904" s="28" t="s">
        <v>866</v>
      </c>
      <c r="B3904" s="240" t="s">
        <v>1823</v>
      </c>
      <c r="C3904" s="3"/>
      <c r="D3904" s="3"/>
      <c r="E3904" s="9" t="s">
        <v>284</v>
      </c>
      <c r="F3904" s="9" t="s">
        <v>284</v>
      </c>
      <c r="G3904" s="9" t="s">
        <v>284</v>
      </c>
      <c r="H3904" s="9" t="s">
        <v>284</v>
      </c>
      <c r="I3904" s="9">
        <v>167.69999999999936</v>
      </c>
      <c r="J3904" s="9">
        <v>606.54999999999927</v>
      </c>
      <c r="K3904" s="9">
        <v>359.89999999999418</v>
      </c>
      <c r="L3904" s="74"/>
      <c r="M3904" s="72">
        <f t="shared" si="104"/>
        <v>1134.1499999999928</v>
      </c>
      <c r="S3904" s="235"/>
      <c r="T3904" s="68"/>
      <c r="U3904" s="396"/>
      <c r="V3904" s="68"/>
      <c r="W3904" s="68"/>
    </row>
    <row r="3905" spans="1:23" ht="15">
      <c r="A3905" s="28" t="s">
        <v>868</v>
      </c>
      <c r="B3905" s="294" t="s">
        <v>2217</v>
      </c>
      <c r="C3905" s="3"/>
      <c r="D3905" s="3"/>
      <c r="E3905" s="9" t="s">
        <v>284</v>
      </c>
      <c r="F3905" s="9" t="s">
        <v>284</v>
      </c>
      <c r="G3905" s="9" t="s">
        <v>284</v>
      </c>
      <c r="H3905" s="9" t="s">
        <v>284</v>
      </c>
      <c r="I3905" s="9" t="s">
        <v>284</v>
      </c>
      <c r="J3905" s="9">
        <v>594.79999999999927</v>
      </c>
      <c r="K3905" s="227">
        <v>532.39999999999418</v>
      </c>
      <c r="L3905" s="74"/>
      <c r="M3905" s="72">
        <f t="shared" si="104"/>
        <v>1127.1999999999935</v>
      </c>
      <c r="O3905" t="s">
        <v>293</v>
      </c>
      <c r="S3905" s="68"/>
      <c r="T3905" s="68"/>
      <c r="U3905" s="396"/>
      <c r="V3905" s="68"/>
      <c r="W3905" s="68"/>
    </row>
    <row r="3906" spans="1:23" ht="15">
      <c r="A3906" s="28" t="s">
        <v>869</v>
      </c>
      <c r="B3906" s="68" t="s">
        <v>842</v>
      </c>
      <c r="E3906" s="9" t="s">
        <v>284</v>
      </c>
      <c r="F3906" s="9" t="s">
        <v>284</v>
      </c>
      <c r="G3906" s="9" t="s">
        <v>284</v>
      </c>
      <c r="H3906" s="9">
        <v>233.00000000000364</v>
      </c>
      <c r="I3906" s="9">
        <v>132</v>
      </c>
      <c r="J3906" s="9">
        <v>356.90000000000146</v>
      </c>
      <c r="K3906" s="9">
        <v>401.10000000000946</v>
      </c>
      <c r="L3906" s="74"/>
      <c r="M3906" s="72">
        <f t="shared" si="104"/>
        <v>1123.0000000000146</v>
      </c>
      <c r="S3906" s="294"/>
      <c r="T3906" s="68"/>
      <c r="U3906" s="397"/>
      <c r="V3906" s="68"/>
      <c r="W3906" s="68"/>
    </row>
    <row r="3907" spans="1:23" ht="15">
      <c r="A3907" s="28" t="s">
        <v>870</v>
      </c>
      <c r="B3907" s="240" t="s">
        <v>1841</v>
      </c>
      <c r="C3907" s="3"/>
      <c r="D3907" s="3"/>
      <c r="E3907" s="9" t="s">
        <v>284</v>
      </c>
      <c r="F3907" s="9" t="s">
        <v>284</v>
      </c>
      <c r="G3907" s="9" t="s">
        <v>284</v>
      </c>
      <c r="H3907" s="9" t="s">
        <v>284</v>
      </c>
      <c r="I3907" s="9">
        <v>20.999999999998181</v>
      </c>
      <c r="J3907" s="9">
        <v>590.99999999999636</v>
      </c>
      <c r="K3907" s="9">
        <v>502.89999999999054</v>
      </c>
      <c r="L3907" s="74"/>
      <c r="M3907" s="72">
        <f t="shared" si="104"/>
        <v>1114.8999999999851</v>
      </c>
      <c r="S3907" s="68"/>
      <c r="T3907" s="68"/>
      <c r="U3907" s="396"/>
      <c r="V3907" s="68"/>
      <c r="W3907" s="68"/>
    </row>
    <row r="3908" spans="1:23" ht="15">
      <c r="A3908" s="28" t="s">
        <v>873</v>
      </c>
      <c r="B3908" s="240" t="s">
        <v>1833</v>
      </c>
      <c r="C3908" s="3"/>
      <c r="D3908" s="3"/>
      <c r="E3908" s="9" t="s">
        <v>284</v>
      </c>
      <c r="F3908" s="9" t="s">
        <v>284</v>
      </c>
      <c r="G3908" s="9" t="s">
        <v>284</v>
      </c>
      <c r="H3908" s="9" t="s">
        <v>284</v>
      </c>
      <c r="I3908" s="9">
        <v>285.70000000000073</v>
      </c>
      <c r="J3908" s="9">
        <v>493.45000000000437</v>
      </c>
      <c r="K3908" s="9">
        <v>326.39999999999418</v>
      </c>
      <c r="L3908" s="74"/>
      <c r="M3908" s="72">
        <f t="shared" si="104"/>
        <v>1105.5499999999993</v>
      </c>
      <c r="S3908" s="68"/>
      <c r="T3908" s="68"/>
      <c r="U3908" s="397"/>
      <c r="V3908" s="68"/>
      <c r="W3908" s="68"/>
    </row>
    <row r="3909" spans="1:23" ht="15">
      <c r="A3909" s="28" t="s">
        <v>999</v>
      </c>
      <c r="B3909" s="240" t="s">
        <v>1835</v>
      </c>
      <c r="C3909" s="3"/>
      <c r="D3909" s="3"/>
      <c r="E3909" s="9" t="s">
        <v>284</v>
      </c>
      <c r="F3909" s="9" t="s">
        <v>284</v>
      </c>
      <c r="G3909" s="9" t="s">
        <v>284</v>
      </c>
      <c r="H3909" s="9" t="s">
        <v>284</v>
      </c>
      <c r="I3909" s="9">
        <v>212.19999999999982</v>
      </c>
      <c r="J3909" s="9">
        <v>430.04999999999927</v>
      </c>
      <c r="K3909" s="9">
        <v>427.10000000000582</v>
      </c>
      <c r="L3909" s="74"/>
      <c r="M3909" s="72">
        <f t="shared" si="104"/>
        <v>1069.3500000000049</v>
      </c>
      <c r="S3909" s="294"/>
      <c r="T3909" s="68"/>
      <c r="U3909" s="397"/>
      <c r="V3909" s="68"/>
      <c r="W3909" s="68"/>
    </row>
    <row r="3910" spans="1:23" ht="15">
      <c r="A3910" s="28" t="s">
        <v>1000</v>
      </c>
      <c r="B3910" s="240" t="s">
        <v>1825</v>
      </c>
      <c r="C3910" s="3"/>
      <c r="D3910" s="3"/>
      <c r="E3910" s="9" t="s">
        <v>284</v>
      </c>
      <c r="F3910" s="9" t="s">
        <v>284</v>
      </c>
      <c r="G3910" s="9" t="s">
        <v>284</v>
      </c>
      <c r="H3910" s="9" t="s">
        <v>284</v>
      </c>
      <c r="I3910" s="9">
        <v>235.40000000000146</v>
      </c>
      <c r="J3910" s="9">
        <v>293.40000000000327</v>
      </c>
      <c r="K3910" s="227">
        <v>529.29999999999563</v>
      </c>
      <c r="L3910" s="74"/>
      <c r="M3910" s="72">
        <f t="shared" si="104"/>
        <v>1058.1000000000004</v>
      </c>
      <c r="O3910" t="s">
        <v>294</v>
      </c>
      <c r="S3910" s="294"/>
      <c r="T3910" s="68"/>
      <c r="U3910" s="396"/>
      <c r="V3910" s="68"/>
      <c r="W3910" s="68"/>
    </row>
    <row r="3911" spans="1:23" ht="15">
      <c r="A3911" s="28" t="s">
        <v>1001</v>
      </c>
      <c r="B3911" s="294" t="s">
        <v>2236</v>
      </c>
      <c r="C3911" s="3"/>
      <c r="D3911" s="3"/>
      <c r="E3911" s="9" t="s">
        <v>284</v>
      </c>
      <c r="F3911" s="9" t="s">
        <v>284</v>
      </c>
      <c r="G3911" s="9" t="s">
        <v>284</v>
      </c>
      <c r="H3911" s="9" t="s">
        <v>284</v>
      </c>
      <c r="I3911" s="9" t="s">
        <v>284</v>
      </c>
      <c r="J3911" s="227">
        <v>626.299999999992</v>
      </c>
      <c r="K3911" s="9">
        <v>384.49999999999272</v>
      </c>
      <c r="L3911" s="74"/>
      <c r="M3911" s="72">
        <f t="shared" si="104"/>
        <v>1010.7999999999847</v>
      </c>
      <c r="O3911" t="s">
        <v>294</v>
      </c>
      <c r="S3911" s="68"/>
      <c r="T3911" s="68"/>
      <c r="U3911" s="397"/>
      <c r="V3911" s="68"/>
      <c r="W3911" s="68"/>
    </row>
    <row r="3912" spans="1:23" ht="15">
      <c r="A3912" s="28" t="s">
        <v>1002</v>
      </c>
      <c r="B3912" s="240" t="s">
        <v>1834</v>
      </c>
      <c r="C3912" s="3"/>
      <c r="D3912" s="3"/>
      <c r="E3912" s="9" t="s">
        <v>284</v>
      </c>
      <c r="F3912" s="9" t="s">
        <v>284</v>
      </c>
      <c r="G3912" s="9" t="s">
        <v>284</v>
      </c>
      <c r="H3912" s="9" t="s">
        <v>284</v>
      </c>
      <c r="I3912" s="9">
        <v>180.39999999999964</v>
      </c>
      <c r="J3912" s="9">
        <v>461.15000000000146</v>
      </c>
      <c r="K3912" s="9">
        <v>361.40000000000873</v>
      </c>
      <c r="L3912" s="74"/>
      <c r="M3912" s="72">
        <f t="shared" si="104"/>
        <v>1002.9500000000098</v>
      </c>
      <c r="S3912" s="294"/>
      <c r="T3912" s="68"/>
      <c r="U3912" s="397"/>
      <c r="V3912" s="68"/>
      <c r="W3912" s="68"/>
    </row>
    <row r="3913" spans="1:23" ht="15">
      <c r="A3913" s="28" t="s">
        <v>1003</v>
      </c>
      <c r="B3913" s="68" t="s">
        <v>861</v>
      </c>
      <c r="E3913" s="9" t="s">
        <v>284</v>
      </c>
      <c r="F3913" s="9" t="s">
        <v>284</v>
      </c>
      <c r="G3913" s="9" t="s">
        <v>284</v>
      </c>
      <c r="H3913" s="9">
        <v>218.59999999999127</v>
      </c>
      <c r="I3913" s="9">
        <v>74.5</v>
      </c>
      <c r="J3913" s="9">
        <v>377.34999999999491</v>
      </c>
      <c r="K3913" s="9">
        <v>331.59999999999127</v>
      </c>
      <c r="L3913" s="74"/>
      <c r="M3913" s="72">
        <f t="shared" ref="M3913:M3949" si="105">SUM(E3913:K3913)</f>
        <v>1002.0499999999774</v>
      </c>
      <c r="S3913" s="294"/>
      <c r="T3913" s="68"/>
      <c r="U3913" s="396"/>
      <c r="V3913" s="68"/>
      <c r="W3913" s="68"/>
    </row>
    <row r="3914" spans="1:23" ht="15">
      <c r="A3914" s="28" t="s">
        <v>1004</v>
      </c>
      <c r="B3914" s="235" t="s">
        <v>1843</v>
      </c>
      <c r="C3914" s="3"/>
      <c r="D3914" s="3"/>
      <c r="E3914" s="9" t="s">
        <v>284</v>
      </c>
      <c r="F3914" s="9" t="s">
        <v>284</v>
      </c>
      <c r="G3914" s="9" t="s">
        <v>284</v>
      </c>
      <c r="H3914" s="9" t="s">
        <v>284</v>
      </c>
      <c r="I3914" s="9">
        <v>171.50000000000091</v>
      </c>
      <c r="J3914" s="9">
        <v>448.99999999999636</v>
      </c>
      <c r="K3914" s="9">
        <v>331.60000000000582</v>
      </c>
      <c r="L3914" s="74"/>
      <c r="M3914" s="72">
        <f t="shared" si="105"/>
        <v>952.10000000000309</v>
      </c>
      <c r="S3914" s="294"/>
      <c r="T3914" s="68"/>
      <c r="U3914" s="396"/>
      <c r="V3914" s="68"/>
      <c r="W3914" s="68"/>
    </row>
    <row r="3915" spans="1:23" ht="15">
      <c r="A3915" s="28" t="s">
        <v>1005</v>
      </c>
      <c r="B3915" s="240" t="s">
        <v>1837</v>
      </c>
      <c r="C3915" s="3"/>
      <c r="D3915" s="3"/>
      <c r="E3915" s="9" t="s">
        <v>284</v>
      </c>
      <c r="F3915" s="9" t="s">
        <v>284</v>
      </c>
      <c r="G3915" s="9" t="s">
        <v>284</v>
      </c>
      <c r="H3915" s="9" t="s">
        <v>284</v>
      </c>
      <c r="I3915" s="9">
        <v>49.000000000001819</v>
      </c>
      <c r="J3915" s="9">
        <v>566.04999999999927</v>
      </c>
      <c r="K3915" s="9">
        <v>263.99999999999636</v>
      </c>
      <c r="L3915" s="74"/>
      <c r="M3915" s="72">
        <f t="shared" si="105"/>
        <v>879.04999999999745</v>
      </c>
      <c r="S3915" s="68"/>
      <c r="T3915" s="68"/>
      <c r="U3915" s="396"/>
      <c r="V3915" s="68"/>
      <c r="W3915" s="68"/>
    </row>
    <row r="3916" spans="1:23" ht="15">
      <c r="A3916" s="28" t="s">
        <v>1006</v>
      </c>
      <c r="B3916" s="294" t="s">
        <v>2222</v>
      </c>
      <c r="C3916" s="3"/>
      <c r="D3916" s="3"/>
      <c r="E3916" s="9" t="s">
        <v>284</v>
      </c>
      <c r="F3916" s="9" t="s">
        <v>284</v>
      </c>
      <c r="G3916" s="9" t="s">
        <v>284</v>
      </c>
      <c r="H3916" s="9" t="s">
        <v>284</v>
      </c>
      <c r="I3916" s="9" t="s">
        <v>284</v>
      </c>
      <c r="J3916" s="9">
        <v>551.15000000000146</v>
      </c>
      <c r="K3916" s="9">
        <v>245.30000000000291</v>
      </c>
      <c r="L3916" s="74"/>
      <c r="M3916" s="72">
        <f t="shared" si="105"/>
        <v>796.45000000000437</v>
      </c>
      <c r="S3916" s="68"/>
      <c r="T3916" s="68"/>
      <c r="U3916" s="396"/>
      <c r="V3916" s="68"/>
      <c r="W3916" s="68"/>
    </row>
    <row r="3917" spans="1:23" ht="15">
      <c r="A3917" s="28" t="s">
        <v>1007</v>
      </c>
      <c r="B3917" s="294" t="s">
        <v>2221</v>
      </c>
      <c r="C3917" s="3"/>
      <c r="D3917" s="3"/>
      <c r="E3917" s="9" t="s">
        <v>284</v>
      </c>
      <c r="F3917" s="9" t="s">
        <v>284</v>
      </c>
      <c r="G3917" s="9" t="s">
        <v>284</v>
      </c>
      <c r="H3917" s="9" t="s">
        <v>284</v>
      </c>
      <c r="I3917" s="9" t="s">
        <v>284</v>
      </c>
      <c r="J3917" s="9">
        <v>525.85000000000582</v>
      </c>
      <c r="K3917" s="9">
        <v>193.19999999999709</v>
      </c>
      <c r="L3917" s="74"/>
      <c r="M3917" s="72">
        <f t="shared" si="105"/>
        <v>719.05000000000291</v>
      </c>
      <c r="S3917" s="68"/>
      <c r="T3917" s="68"/>
      <c r="U3917" s="397"/>
      <c r="V3917" s="68"/>
      <c r="W3917" s="68"/>
    </row>
    <row r="3918" spans="1:23" ht="15">
      <c r="A3918" s="28" t="s">
        <v>1008</v>
      </c>
      <c r="B3918" s="294" t="s">
        <v>2223</v>
      </c>
      <c r="C3918" s="3"/>
      <c r="D3918" s="3"/>
      <c r="E3918" s="9" t="s">
        <v>284</v>
      </c>
      <c r="F3918" s="9" t="s">
        <v>284</v>
      </c>
      <c r="G3918" s="9" t="s">
        <v>284</v>
      </c>
      <c r="H3918" s="9" t="s">
        <v>284</v>
      </c>
      <c r="I3918" s="9" t="s">
        <v>284</v>
      </c>
      <c r="J3918" s="9">
        <v>439.50000000000364</v>
      </c>
      <c r="K3918" s="9">
        <v>276.80000000000655</v>
      </c>
      <c r="L3918" s="74"/>
      <c r="M3918" s="72">
        <f t="shared" si="105"/>
        <v>716.30000000001019</v>
      </c>
      <c r="S3918" s="294"/>
      <c r="T3918" s="68"/>
      <c r="U3918" s="396"/>
      <c r="V3918" s="68"/>
      <c r="W3918" s="68"/>
    </row>
    <row r="3919" spans="1:23" ht="15">
      <c r="A3919" s="28" t="s">
        <v>1009</v>
      </c>
      <c r="B3919" s="294" t="s">
        <v>2226</v>
      </c>
      <c r="C3919" s="3"/>
      <c r="D3919" s="3"/>
      <c r="E3919" s="9" t="s">
        <v>284</v>
      </c>
      <c r="F3919" s="9" t="s">
        <v>284</v>
      </c>
      <c r="G3919" s="9" t="s">
        <v>284</v>
      </c>
      <c r="H3919" s="9" t="s">
        <v>284</v>
      </c>
      <c r="I3919" s="9" t="s">
        <v>284</v>
      </c>
      <c r="J3919" s="9">
        <v>424.25000000000364</v>
      </c>
      <c r="K3919" s="9">
        <v>290.60000000000218</v>
      </c>
      <c r="L3919" s="74"/>
      <c r="M3919" s="72">
        <f t="shared" si="105"/>
        <v>714.85000000000582</v>
      </c>
      <c r="S3919" s="294"/>
      <c r="T3919" s="68"/>
      <c r="U3919" s="396"/>
      <c r="V3919" s="68"/>
      <c r="W3919" s="68"/>
    </row>
    <row r="3920" spans="1:23" ht="15">
      <c r="A3920" s="28" t="s">
        <v>1010</v>
      </c>
      <c r="B3920" s="294" t="s">
        <v>2224</v>
      </c>
      <c r="C3920" s="3"/>
      <c r="D3920" s="3"/>
      <c r="E3920" s="9" t="s">
        <v>284</v>
      </c>
      <c r="F3920" s="9" t="s">
        <v>284</v>
      </c>
      <c r="G3920" s="9" t="s">
        <v>284</v>
      </c>
      <c r="H3920" s="9" t="s">
        <v>284</v>
      </c>
      <c r="I3920" s="9" t="s">
        <v>284</v>
      </c>
      <c r="J3920" s="9">
        <v>409.59999999999854</v>
      </c>
      <c r="K3920" s="9">
        <v>251.19999999999709</v>
      </c>
      <c r="L3920" s="74"/>
      <c r="M3920" s="72">
        <f t="shared" si="105"/>
        <v>660.79999999999563</v>
      </c>
      <c r="S3920" s="28"/>
      <c r="T3920" s="68"/>
      <c r="U3920" s="396"/>
      <c r="V3920" s="68"/>
      <c r="W3920" s="68"/>
    </row>
    <row r="3921" spans="1:23" ht="15">
      <c r="A3921" s="28" t="s">
        <v>1011</v>
      </c>
      <c r="B3921" s="68" t="s">
        <v>164</v>
      </c>
      <c r="E3921" s="9" t="s">
        <v>284</v>
      </c>
      <c r="F3921" s="9" t="s">
        <v>284</v>
      </c>
      <c r="G3921" s="224">
        <v>593.5</v>
      </c>
      <c r="H3921" s="9" t="s">
        <v>284</v>
      </c>
      <c r="I3921" s="9" t="s">
        <v>284</v>
      </c>
      <c r="J3921" s="9" t="s">
        <v>284</v>
      </c>
      <c r="K3921" s="9" t="s">
        <v>284</v>
      </c>
      <c r="L3921" s="74"/>
      <c r="M3921" s="72">
        <f t="shared" si="105"/>
        <v>593.5</v>
      </c>
      <c r="O3921" t="s">
        <v>287</v>
      </c>
      <c r="R3921" s="3" t="s">
        <v>2023</v>
      </c>
      <c r="S3921" s="235"/>
      <c r="T3921" s="68"/>
      <c r="U3921" s="396"/>
      <c r="V3921" s="68"/>
      <c r="W3921" s="68"/>
    </row>
    <row r="3922" spans="1:23" ht="15">
      <c r="A3922" s="28" t="s">
        <v>1012</v>
      </c>
      <c r="B3922" s="294" t="s">
        <v>2543</v>
      </c>
      <c r="C3922" s="3"/>
      <c r="D3922" s="3"/>
      <c r="E3922" s="9" t="s">
        <v>284</v>
      </c>
      <c r="F3922" s="9" t="s">
        <v>284</v>
      </c>
      <c r="G3922" s="9" t="s">
        <v>284</v>
      </c>
      <c r="H3922" s="9" t="s">
        <v>284</v>
      </c>
      <c r="I3922" s="9" t="s">
        <v>284</v>
      </c>
      <c r="J3922" s="9" t="s">
        <v>284</v>
      </c>
      <c r="K3922" s="9">
        <v>494.70000000000073</v>
      </c>
      <c r="L3922" s="74"/>
      <c r="M3922" s="72">
        <f t="shared" si="105"/>
        <v>494.70000000000073</v>
      </c>
      <c r="S3922" s="294"/>
      <c r="T3922" s="68"/>
      <c r="U3922" s="396"/>
      <c r="V3922" s="68"/>
      <c r="W3922" s="68"/>
    </row>
    <row r="3923" spans="1:23" ht="15">
      <c r="A3923" s="28" t="s">
        <v>1013</v>
      </c>
      <c r="B3923" s="294" t="s">
        <v>2259</v>
      </c>
      <c r="C3923" s="3"/>
      <c r="D3923" s="3"/>
      <c r="E3923" s="9" t="s">
        <v>284</v>
      </c>
      <c r="F3923" s="9" t="s">
        <v>284</v>
      </c>
      <c r="G3923" s="9" t="s">
        <v>284</v>
      </c>
      <c r="H3923" s="9" t="s">
        <v>284</v>
      </c>
      <c r="I3923" s="9" t="s">
        <v>284</v>
      </c>
      <c r="J3923" s="9" t="s">
        <v>284</v>
      </c>
      <c r="K3923" s="9">
        <v>467.59999999999854</v>
      </c>
      <c r="L3923" s="74"/>
      <c r="M3923" s="72">
        <f t="shared" si="105"/>
        <v>467.59999999999854</v>
      </c>
      <c r="S3923" s="294"/>
      <c r="T3923" s="68"/>
      <c r="U3923" s="396"/>
      <c r="V3923" s="68"/>
      <c r="W3923" s="68"/>
    </row>
    <row r="3924" spans="1:23" ht="15">
      <c r="A3924" s="28" t="s">
        <v>1014</v>
      </c>
      <c r="B3924" s="294" t="s">
        <v>2252</v>
      </c>
      <c r="C3924" s="3"/>
      <c r="D3924" s="3"/>
      <c r="E3924" s="9" t="s">
        <v>284</v>
      </c>
      <c r="F3924" s="9" t="s">
        <v>284</v>
      </c>
      <c r="G3924" s="9" t="s">
        <v>284</v>
      </c>
      <c r="H3924" s="9" t="s">
        <v>284</v>
      </c>
      <c r="I3924" s="9" t="s">
        <v>284</v>
      </c>
      <c r="J3924" s="9" t="s">
        <v>284</v>
      </c>
      <c r="K3924" s="9">
        <v>465.5</v>
      </c>
      <c r="L3924" s="74"/>
      <c r="M3924" s="72">
        <f t="shared" si="105"/>
        <v>465.5</v>
      </c>
      <c r="S3924" s="28"/>
      <c r="T3924" s="68"/>
      <c r="U3924" s="396"/>
      <c r="V3924" s="68"/>
      <c r="W3924" s="68"/>
    </row>
    <row r="3925" spans="1:23" ht="15">
      <c r="A3925" s="28" t="s">
        <v>1015</v>
      </c>
      <c r="B3925" s="294" t="s">
        <v>2258</v>
      </c>
      <c r="C3925" s="3"/>
      <c r="D3925" s="3"/>
      <c r="E3925" s="9" t="s">
        <v>284</v>
      </c>
      <c r="F3925" s="9" t="s">
        <v>284</v>
      </c>
      <c r="G3925" s="9" t="s">
        <v>284</v>
      </c>
      <c r="H3925" s="9" t="s">
        <v>284</v>
      </c>
      <c r="I3925" s="9" t="s">
        <v>284</v>
      </c>
      <c r="J3925" s="9" t="s">
        <v>284</v>
      </c>
      <c r="K3925" s="9">
        <v>461.39999999999054</v>
      </c>
      <c r="L3925" s="74"/>
      <c r="M3925" s="72">
        <f t="shared" si="105"/>
        <v>461.39999999999054</v>
      </c>
      <c r="S3925" s="235"/>
      <c r="T3925" s="68"/>
      <c r="U3925" s="396"/>
      <c r="V3925" s="68"/>
      <c r="W3925" s="68"/>
    </row>
    <row r="3926" spans="1:23" ht="15">
      <c r="A3926" s="28" t="s">
        <v>1016</v>
      </c>
      <c r="B3926" s="68" t="s">
        <v>840</v>
      </c>
      <c r="E3926" s="9" t="s">
        <v>284</v>
      </c>
      <c r="F3926" s="9" t="s">
        <v>284</v>
      </c>
      <c r="G3926" s="9" t="s">
        <v>284</v>
      </c>
      <c r="H3926" s="9">
        <v>356.10000000000218</v>
      </c>
      <c r="I3926" s="9">
        <v>91.099999999999909</v>
      </c>
      <c r="J3926" s="9" t="s">
        <v>284</v>
      </c>
      <c r="K3926" s="9" t="s">
        <v>284</v>
      </c>
      <c r="L3926" s="74"/>
      <c r="M3926" s="72">
        <f t="shared" si="105"/>
        <v>447.20000000000209</v>
      </c>
      <c r="S3926" s="68"/>
      <c r="T3926" s="68"/>
      <c r="U3926" s="396"/>
      <c r="V3926" s="68"/>
      <c r="W3926" s="68"/>
    </row>
    <row r="3927" spans="1:23" ht="15">
      <c r="A3927" s="28" t="s">
        <v>1017</v>
      </c>
      <c r="B3927" s="68" t="s">
        <v>815</v>
      </c>
      <c r="E3927" s="9" t="s">
        <v>284</v>
      </c>
      <c r="F3927" s="9" t="s">
        <v>284</v>
      </c>
      <c r="G3927" s="9" t="s">
        <v>284</v>
      </c>
      <c r="H3927" s="9">
        <v>324.00000000001091</v>
      </c>
      <c r="I3927" s="9">
        <v>101.69999999999891</v>
      </c>
      <c r="J3927" s="9" t="s">
        <v>284</v>
      </c>
      <c r="K3927" s="9" t="s">
        <v>284</v>
      </c>
      <c r="L3927" s="74"/>
      <c r="M3927" s="72">
        <f t="shared" si="105"/>
        <v>425.70000000000982</v>
      </c>
      <c r="S3927" s="68"/>
      <c r="T3927" s="68"/>
      <c r="U3927" s="396"/>
      <c r="V3927" s="68"/>
      <c r="W3927" s="68"/>
    </row>
    <row r="3928" spans="1:23" ht="15">
      <c r="A3928" s="28" t="s">
        <v>1018</v>
      </c>
      <c r="B3928" s="240" t="s">
        <v>1826</v>
      </c>
      <c r="C3928" s="3"/>
      <c r="D3928" s="3"/>
      <c r="E3928" s="9" t="s">
        <v>284</v>
      </c>
      <c r="F3928" s="9" t="s">
        <v>284</v>
      </c>
      <c r="G3928" s="9" t="s">
        <v>284</v>
      </c>
      <c r="H3928" s="9" t="s">
        <v>284</v>
      </c>
      <c r="I3928" s="9">
        <v>68.099999999999454</v>
      </c>
      <c r="J3928" s="9">
        <v>341.60000000000218</v>
      </c>
      <c r="K3928" s="9" t="s">
        <v>284</v>
      </c>
      <c r="L3928" s="74"/>
      <c r="M3928" s="72">
        <f t="shared" si="105"/>
        <v>409.70000000000164</v>
      </c>
      <c r="S3928" s="294"/>
      <c r="T3928" s="68"/>
      <c r="U3928" s="396"/>
      <c r="V3928" s="68"/>
      <c r="W3928" s="68"/>
    </row>
    <row r="3929" spans="1:23" ht="15">
      <c r="A3929" s="28" t="s">
        <v>1019</v>
      </c>
      <c r="B3929" s="240" t="s">
        <v>1857</v>
      </c>
      <c r="C3929" s="3"/>
      <c r="D3929" s="3"/>
      <c r="E3929" s="9" t="s">
        <v>284</v>
      </c>
      <c r="F3929" s="9" t="s">
        <v>284</v>
      </c>
      <c r="G3929" s="9" t="s">
        <v>284</v>
      </c>
      <c r="H3929" s="9" t="s">
        <v>284</v>
      </c>
      <c r="I3929" s="227">
        <v>393.50000000000091</v>
      </c>
      <c r="J3929" s="9" t="s">
        <v>284</v>
      </c>
      <c r="K3929" s="9" t="s">
        <v>284</v>
      </c>
      <c r="L3929" s="74"/>
      <c r="M3929" s="72">
        <f t="shared" si="105"/>
        <v>393.50000000000091</v>
      </c>
      <c r="O3929" t="s">
        <v>290</v>
      </c>
    </row>
    <row r="3930" spans="1:23" ht="15">
      <c r="A3930" s="28" t="s">
        <v>1020</v>
      </c>
      <c r="B3930" s="240" t="s">
        <v>1829</v>
      </c>
      <c r="C3930" s="3"/>
      <c r="D3930" s="3"/>
      <c r="E3930" s="9" t="s">
        <v>284</v>
      </c>
      <c r="F3930" s="9" t="s">
        <v>284</v>
      </c>
      <c r="G3930" s="9" t="s">
        <v>284</v>
      </c>
      <c r="H3930" s="9" t="s">
        <v>284</v>
      </c>
      <c r="I3930" s="227">
        <v>365.59999999999991</v>
      </c>
      <c r="J3930" s="9" t="s">
        <v>284</v>
      </c>
      <c r="K3930" s="9" t="s">
        <v>284</v>
      </c>
      <c r="L3930" s="74"/>
      <c r="M3930" s="72">
        <f t="shared" si="105"/>
        <v>365.59999999999991</v>
      </c>
      <c r="O3930" t="s">
        <v>299</v>
      </c>
    </row>
    <row r="3931" spans="1:23" ht="15">
      <c r="A3931" s="28" t="s">
        <v>1021</v>
      </c>
      <c r="B3931" s="294" t="s">
        <v>2256</v>
      </c>
      <c r="C3931" s="3"/>
      <c r="D3931" s="3"/>
      <c r="E3931" s="9" t="s">
        <v>284</v>
      </c>
      <c r="F3931" s="9" t="s">
        <v>284</v>
      </c>
      <c r="G3931" s="9" t="s">
        <v>284</v>
      </c>
      <c r="H3931" s="9" t="s">
        <v>284</v>
      </c>
      <c r="I3931" s="9" t="s">
        <v>284</v>
      </c>
      <c r="J3931" s="9" t="s">
        <v>284</v>
      </c>
      <c r="K3931" s="9">
        <v>364.89999999999782</v>
      </c>
      <c r="L3931" s="74"/>
      <c r="M3931" s="72">
        <f t="shared" si="105"/>
        <v>364.89999999999782</v>
      </c>
    </row>
    <row r="3932" spans="1:23" ht="15">
      <c r="A3932" s="28" t="s">
        <v>1022</v>
      </c>
      <c r="B3932" s="240" t="s">
        <v>1839</v>
      </c>
      <c r="C3932" s="3"/>
      <c r="D3932" s="3"/>
      <c r="E3932" s="9" t="s">
        <v>284</v>
      </c>
      <c r="F3932" s="9" t="s">
        <v>284</v>
      </c>
      <c r="G3932" s="9" t="s">
        <v>284</v>
      </c>
      <c r="H3932" s="9" t="s">
        <v>284</v>
      </c>
      <c r="I3932" s="9">
        <v>340.89999999999873</v>
      </c>
      <c r="J3932" s="9" t="s">
        <v>284</v>
      </c>
      <c r="K3932" s="9" t="s">
        <v>284</v>
      </c>
      <c r="L3932" s="74"/>
      <c r="M3932" s="72">
        <f t="shared" si="105"/>
        <v>340.89999999999873</v>
      </c>
    </row>
    <row r="3933" spans="1:23" ht="15">
      <c r="A3933" s="28" t="s">
        <v>1023</v>
      </c>
      <c r="B3933" s="68" t="s">
        <v>178</v>
      </c>
      <c r="E3933" s="9">
        <v>274.64999999999998</v>
      </c>
      <c r="F3933" s="9">
        <v>58.6</v>
      </c>
      <c r="G3933" s="9" t="s">
        <v>284</v>
      </c>
      <c r="H3933" s="9" t="s">
        <v>284</v>
      </c>
      <c r="I3933" s="9" t="s">
        <v>284</v>
      </c>
      <c r="J3933" s="9" t="s">
        <v>284</v>
      </c>
      <c r="K3933" s="9" t="s">
        <v>284</v>
      </c>
      <c r="L3933" s="74"/>
      <c r="M3933" s="72">
        <f t="shared" si="105"/>
        <v>333.25</v>
      </c>
    </row>
    <row r="3934" spans="1:23" ht="15">
      <c r="A3934" s="28" t="s">
        <v>1024</v>
      </c>
      <c r="B3934" s="294" t="s">
        <v>2281</v>
      </c>
      <c r="C3934" s="3"/>
      <c r="D3934" s="3"/>
      <c r="E3934" s="9" t="s">
        <v>284</v>
      </c>
      <c r="F3934" s="9" t="s">
        <v>284</v>
      </c>
      <c r="G3934" s="9" t="s">
        <v>284</v>
      </c>
      <c r="H3934" s="9" t="s">
        <v>284</v>
      </c>
      <c r="I3934" s="9" t="s">
        <v>284</v>
      </c>
      <c r="J3934" s="9" t="s">
        <v>284</v>
      </c>
      <c r="K3934" s="9">
        <v>318.00000000000364</v>
      </c>
      <c r="L3934" s="74"/>
      <c r="M3934" s="72">
        <f t="shared" si="105"/>
        <v>318.00000000000364</v>
      </c>
    </row>
    <row r="3935" spans="1:23" ht="15">
      <c r="A3935" s="28" t="s">
        <v>1025</v>
      </c>
      <c r="B3935" s="294" t="s">
        <v>2260</v>
      </c>
      <c r="C3935" s="3"/>
      <c r="D3935" s="3"/>
      <c r="E3935" s="9" t="s">
        <v>284</v>
      </c>
      <c r="F3935" s="9" t="s">
        <v>284</v>
      </c>
      <c r="G3935" s="9" t="s">
        <v>284</v>
      </c>
      <c r="H3935" s="9" t="s">
        <v>284</v>
      </c>
      <c r="I3935" s="9" t="s">
        <v>284</v>
      </c>
      <c r="J3935" s="9" t="s">
        <v>284</v>
      </c>
      <c r="K3935" s="9">
        <v>301.19999999999345</v>
      </c>
      <c r="L3935" s="74"/>
      <c r="M3935" s="72">
        <f t="shared" si="105"/>
        <v>301.19999999999345</v>
      </c>
    </row>
    <row r="3936" spans="1:23" ht="15">
      <c r="A3936" s="28" t="s">
        <v>1026</v>
      </c>
      <c r="B3936" s="294" t="s">
        <v>2284</v>
      </c>
      <c r="C3936" s="3"/>
      <c r="D3936" s="3"/>
      <c r="E3936" s="9" t="s">
        <v>284</v>
      </c>
      <c r="F3936" s="9" t="s">
        <v>284</v>
      </c>
      <c r="G3936" s="9" t="s">
        <v>284</v>
      </c>
      <c r="H3936" s="9" t="s">
        <v>284</v>
      </c>
      <c r="I3936" s="9" t="s">
        <v>284</v>
      </c>
      <c r="J3936" s="9" t="s">
        <v>284</v>
      </c>
      <c r="K3936" s="9">
        <v>288</v>
      </c>
      <c r="L3936" s="74"/>
      <c r="M3936" s="72">
        <f t="shared" si="105"/>
        <v>288</v>
      </c>
    </row>
    <row r="3937" spans="1:13" ht="15">
      <c r="A3937" s="28" t="s">
        <v>1027</v>
      </c>
      <c r="B3937" s="294" t="s">
        <v>2218</v>
      </c>
      <c r="C3937" s="3"/>
      <c r="D3937" s="3"/>
      <c r="E3937" s="9" t="s">
        <v>284</v>
      </c>
      <c r="F3937" s="9" t="s">
        <v>284</v>
      </c>
      <c r="G3937" s="9" t="s">
        <v>284</v>
      </c>
      <c r="H3937" s="9" t="s">
        <v>284</v>
      </c>
      <c r="I3937" s="9" t="s">
        <v>284</v>
      </c>
      <c r="J3937" s="9">
        <v>164.99999999999636</v>
      </c>
      <c r="K3937" s="9">
        <v>112.80000000000109</v>
      </c>
      <c r="L3937" s="74"/>
      <c r="M3937" s="72">
        <f t="shared" si="105"/>
        <v>277.79999999999745</v>
      </c>
    </row>
    <row r="3938" spans="1:13" ht="15">
      <c r="A3938" s="28" t="s">
        <v>1028</v>
      </c>
      <c r="B3938" s="294" t="s">
        <v>2255</v>
      </c>
      <c r="C3938" s="3"/>
      <c r="D3938" s="3"/>
      <c r="E3938" s="9" t="s">
        <v>284</v>
      </c>
      <c r="F3938" s="9" t="s">
        <v>284</v>
      </c>
      <c r="G3938" s="9" t="s">
        <v>284</v>
      </c>
      <c r="H3938" s="9" t="s">
        <v>284</v>
      </c>
      <c r="I3938" s="9" t="s">
        <v>284</v>
      </c>
      <c r="J3938" s="9" t="s">
        <v>284</v>
      </c>
      <c r="K3938" s="9">
        <v>270.20000000000073</v>
      </c>
      <c r="L3938" s="74"/>
      <c r="M3938" s="72">
        <f t="shared" si="105"/>
        <v>270.20000000000073</v>
      </c>
    </row>
    <row r="3939" spans="1:13" ht="15">
      <c r="A3939" s="28" t="s">
        <v>1029</v>
      </c>
      <c r="B3939" s="294" t="s">
        <v>2219</v>
      </c>
      <c r="C3939" s="3"/>
      <c r="D3939" s="3"/>
      <c r="E3939" s="9" t="s">
        <v>284</v>
      </c>
      <c r="F3939" s="9" t="s">
        <v>284</v>
      </c>
      <c r="G3939" s="9" t="s">
        <v>284</v>
      </c>
      <c r="H3939" s="9" t="s">
        <v>284</v>
      </c>
      <c r="I3939" s="9" t="s">
        <v>284</v>
      </c>
      <c r="J3939" s="9">
        <v>259.59999999999854</v>
      </c>
      <c r="K3939" s="9" t="s">
        <v>284</v>
      </c>
      <c r="L3939" s="74"/>
      <c r="M3939" s="72">
        <f t="shared" si="105"/>
        <v>259.59999999999854</v>
      </c>
    </row>
    <row r="3940" spans="1:13" ht="15">
      <c r="A3940" s="28" t="s">
        <v>1030</v>
      </c>
      <c r="B3940" s="68" t="s">
        <v>845</v>
      </c>
      <c r="E3940" s="9" t="s">
        <v>284</v>
      </c>
      <c r="F3940" s="9" t="s">
        <v>284</v>
      </c>
      <c r="G3940" s="9" t="s">
        <v>284</v>
      </c>
      <c r="H3940" s="9">
        <v>254.20000000000073</v>
      </c>
      <c r="I3940" s="9" t="s">
        <v>284</v>
      </c>
      <c r="J3940" s="9" t="s">
        <v>284</v>
      </c>
      <c r="K3940" s="9" t="s">
        <v>284</v>
      </c>
      <c r="L3940" s="74"/>
      <c r="M3940" s="72">
        <f t="shared" si="105"/>
        <v>254.20000000000073</v>
      </c>
    </row>
    <row r="3941" spans="1:13" ht="15">
      <c r="A3941" s="28" t="s">
        <v>1031</v>
      </c>
      <c r="B3941" s="294" t="s">
        <v>2257</v>
      </c>
      <c r="C3941" s="3"/>
      <c r="D3941" s="3"/>
      <c r="E3941" s="9" t="s">
        <v>284</v>
      </c>
      <c r="F3941" s="9" t="s">
        <v>284</v>
      </c>
      <c r="G3941" s="9" t="s">
        <v>284</v>
      </c>
      <c r="H3941" s="9" t="s">
        <v>284</v>
      </c>
      <c r="I3941" s="9" t="s">
        <v>284</v>
      </c>
      <c r="J3941" s="9" t="s">
        <v>284</v>
      </c>
      <c r="K3941" s="9">
        <v>250.19999999999345</v>
      </c>
      <c r="L3941" s="74"/>
      <c r="M3941" s="72">
        <f t="shared" si="105"/>
        <v>250.19999999999345</v>
      </c>
    </row>
    <row r="3942" spans="1:13" ht="15">
      <c r="A3942" s="28" t="s">
        <v>1032</v>
      </c>
      <c r="B3942" s="240" t="s">
        <v>1832</v>
      </c>
      <c r="C3942" s="3"/>
      <c r="D3942" s="3"/>
      <c r="E3942" s="9" t="s">
        <v>284</v>
      </c>
      <c r="F3942" s="9" t="s">
        <v>284</v>
      </c>
      <c r="G3942" s="9" t="s">
        <v>284</v>
      </c>
      <c r="H3942" s="9" t="s">
        <v>284</v>
      </c>
      <c r="I3942" s="9">
        <v>244.69999999999891</v>
      </c>
      <c r="J3942" s="9" t="s">
        <v>284</v>
      </c>
      <c r="K3942" s="9" t="s">
        <v>284</v>
      </c>
      <c r="L3942" s="74"/>
      <c r="M3942" s="72">
        <f t="shared" si="105"/>
        <v>244.69999999999891</v>
      </c>
    </row>
    <row r="3943" spans="1:13" ht="15">
      <c r="A3943" s="28" t="s">
        <v>1033</v>
      </c>
      <c r="B3943" s="294" t="s">
        <v>2253</v>
      </c>
      <c r="C3943" s="3"/>
      <c r="D3943" s="3"/>
      <c r="E3943" s="9" t="s">
        <v>284</v>
      </c>
      <c r="F3943" s="9" t="s">
        <v>284</v>
      </c>
      <c r="G3943" s="9" t="s">
        <v>284</v>
      </c>
      <c r="H3943" s="9" t="s">
        <v>284</v>
      </c>
      <c r="I3943" s="9" t="s">
        <v>284</v>
      </c>
      <c r="J3943" s="9" t="s">
        <v>284</v>
      </c>
      <c r="K3943" s="9">
        <v>223.49999999999454</v>
      </c>
      <c r="L3943" s="74"/>
      <c r="M3943" s="72">
        <f t="shared" si="105"/>
        <v>223.49999999999454</v>
      </c>
    </row>
    <row r="3944" spans="1:13" ht="15">
      <c r="A3944" s="28" t="s">
        <v>1034</v>
      </c>
      <c r="B3944" s="68" t="s">
        <v>855</v>
      </c>
      <c r="E3944" s="9" t="s">
        <v>284</v>
      </c>
      <c r="F3944" s="9" t="s">
        <v>284</v>
      </c>
      <c r="G3944" s="9" t="s">
        <v>284</v>
      </c>
      <c r="H3944" s="9">
        <v>212.20000000000073</v>
      </c>
      <c r="I3944" s="9" t="s">
        <v>284</v>
      </c>
      <c r="J3944" s="9" t="s">
        <v>284</v>
      </c>
      <c r="K3944" s="9" t="s">
        <v>284</v>
      </c>
      <c r="L3944" s="74"/>
      <c r="M3944" s="72">
        <f t="shared" si="105"/>
        <v>212.20000000000073</v>
      </c>
    </row>
    <row r="3945" spans="1:13" ht="15">
      <c r="A3945" s="28" t="s">
        <v>1035</v>
      </c>
      <c r="B3945" s="68" t="s">
        <v>179</v>
      </c>
      <c r="E3945" s="9">
        <v>208.5</v>
      </c>
      <c r="F3945" s="9" t="s">
        <v>284</v>
      </c>
      <c r="G3945" s="9" t="s">
        <v>284</v>
      </c>
      <c r="H3945" s="9" t="s">
        <v>284</v>
      </c>
      <c r="I3945" s="9" t="s">
        <v>284</v>
      </c>
      <c r="J3945" s="9" t="s">
        <v>284</v>
      </c>
      <c r="K3945" s="9" t="s">
        <v>284</v>
      </c>
      <c r="L3945" s="74"/>
      <c r="M3945" s="72">
        <f t="shared" si="105"/>
        <v>208.5</v>
      </c>
    </row>
    <row r="3946" spans="1:13" ht="15">
      <c r="A3946" s="28" t="s">
        <v>1036</v>
      </c>
      <c r="B3946" s="294" t="s">
        <v>2254</v>
      </c>
      <c r="C3946" s="3"/>
      <c r="D3946" s="3"/>
      <c r="E3946" s="9" t="s">
        <v>284</v>
      </c>
      <c r="F3946" s="9" t="s">
        <v>284</v>
      </c>
      <c r="G3946" s="9" t="s">
        <v>284</v>
      </c>
      <c r="H3946" s="9" t="s">
        <v>284</v>
      </c>
      <c r="I3946" s="9" t="s">
        <v>284</v>
      </c>
      <c r="J3946" s="9" t="s">
        <v>284</v>
      </c>
      <c r="K3946" s="9">
        <v>156.09999999999854</v>
      </c>
      <c r="L3946" s="74"/>
      <c r="M3946" s="72">
        <f t="shared" si="105"/>
        <v>156.09999999999854</v>
      </c>
    </row>
    <row r="3947" spans="1:13" ht="15">
      <c r="A3947" s="28" t="s">
        <v>1037</v>
      </c>
      <c r="B3947" s="235" t="s">
        <v>1821</v>
      </c>
      <c r="C3947" s="3"/>
      <c r="D3947" s="3"/>
      <c r="E3947" s="9" t="s">
        <v>284</v>
      </c>
      <c r="F3947" s="9" t="s">
        <v>284</v>
      </c>
      <c r="G3947" s="9" t="s">
        <v>284</v>
      </c>
      <c r="H3947" s="9" t="s">
        <v>284</v>
      </c>
      <c r="I3947" s="9">
        <v>106.10000000000127</v>
      </c>
      <c r="J3947" s="9" t="s">
        <v>284</v>
      </c>
      <c r="K3947" s="9" t="s">
        <v>284</v>
      </c>
      <c r="L3947" s="74"/>
      <c r="M3947" s="72">
        <f t="shared" si="105"/>
        <v>106.10000000000127</v>
      </c>
    </row>
    <row r="3948" spans="1:13" ht="15">
      <c r="A3948" s="28" t="s">
        <v>1038</v>
      </c>
      <c r="B3948" s="240" t="s">
        <v>1831</v>
      </c>
      <c r="C3948" s="3"/>
      <c r="D3948" s="3"/>
      <c r="E3948" s="9" t="s">
        <v>284</v>
      </c>
      <c r="F3948" s="9" t="s">
        <v>284</v>
      </c>
      <c r="G3948" s="9" t="s">
        <v>284</v>
      </c>
      <c r="H3948" s="9" t="s">
        <v>284</v>
      </c>
      <c r="I3948" s="9">
        <v>102.20000000000027</v>
      </c>
      <c r="J3948" s="9" t="s">
        <v>284</v>
      </c>
      <c r="K3948" s="9" t="s">
        <v>284</v>
      </c>
      <c r="L3948" s="74"/>
      <c r="M3948" s="72">
        <f t="shared" si="105"/>
        <v>102.20000000000027</v>
      </c>
    </row>
    <row r="3949" spans="1:13" ht="15">
      <c r="A3949" s="28" t="s">
        <v>3838</v>
      </c>
      <c r="B3949" s="294" t="s">
        <v>2283</v>
      </c>
      <c r="C3949" s="3"/>
      <c r="D3949" s="3"/>
      <c r="E3949" s="9" t="s">
        <v>284</v>
      </c>
      <c r="F3949" s="9" t="s">
        <v>284</v>
      </c>
      <c r="G3949" s="9" t="s">
        <v>284</v>
      </c>
      <c r="H3949" s="9" t="s">
        <v>284</v>
      </c>
      <c r="I3949" s="9" t="s">
        <v>284</v>
      </c>
      <c r="J3949" s="9" t="s">
        <v>284</v>
      </c>
      <c r="K3949" s="9">
        <v>79.400000000001455</v>
      </c>
      <c r="L3949" s="74"/>
      <c r="M3949" s="72">
        <f t="shared" si="105"/>
        <v>79.400000000001455</v>
      </c>
    </row>
    <row r="3950" spans="1:13" ht="15">
      <c r="A3950" s="28"/>
      <c r="B3950" s="68"/>
      <c r="E3950" s="9"/>
      <c r="F3950" s="9"/>
      <c r="G3950" s="9"/>
      <c r="H3950" s="72"/>
      <c r="L3950" s="74"/>
      <c r="M3950" s="72"/>
    </row>
    <row r="3951" spans="1:13" ht="15">
      <c r="A3951" s="28"/>
      <c r="B3951" s="68"/>
      <c r="E3951" s="9"/>
      <c r="L3951" s="74"/>
    </row>
    <row r="3952" spans="1:13" ht="15">
      <c r="A3952" s="28"/>
      <c r="B3952" s="68"/>
      <c r="E3952" s="9"/>
      <c r="L3952" s="74"/>
    </row>
    <row r="3953" spans="1:22" ht="25.5">
      <c r="A3953" s="23" t="s">
        <v>219</v>
      </c>
      <c r="L3953" s="74"/>
    </row>
    <row r="3954" spans="1:22">
      <c r="L3954" s="74"/>
    </row>
    <row r="3955" spans="1:22" ht="15">
      <c r="A3955" s="40"/>
      <c r="B3955" s="40"/>
      <c r="C3955" s="40"/>
      <c r="D3955" s="40"/>
      <c r="E3955" s="66">
        <v>2016</v>
      </c>
      <c r="F3955" s="66">
        <v>2017</v>
      </c>
      <c r="G3955" s="66">
        <v>2018</v>
      </c>
      <c r="H3955" s="66">
        <v>2019</v>
      </c>
      <c r="I3955" s="66">
        <v>2020</v>
      </c>
      <c r="J3955" s="66">
        <v>2021</v>
      </c>
      <c r="K3955" s="66">
        <v>2022</v>
      </c>
      <c r="L3955" s="74"/>
      <c r="M3955" s="75" t="s">
        <v>40</v>
      </c>
    </row>
    <row r="3956" spans="1:22" ht="15">
      <c r="A3956" s="28" t="s">
        <v>0</v>
      </c>
      <c r="B3956" s="68" t="s">
        <v>33</v>
      </c>
      <c r="E3956" s="9" t="s">
        <v>186</v>
      </c>
      <c r="F3956" s="223">
        <v>476.4</v>
      </c>
      <c r="G3956" s="224">
        <v>571</v>
      </c>
      <c r="H3956" s="102">
        <v>549.19999999999345</v>
      </c>
      <c r="I3956" s="9">
        <v>0</v>
      </c>
      <c r="J3956" s="9">
        <v>0</v>
      </c>
      <c r="K3956" s="9">
        <v>0</v>
      </c>
      <c r="L3956" s="74"/>
      <c r="M3956" s="72">
        <f t="shared" ref="M3956:M4019" si="106">SUM(E3956:I3956)</f>
        <v>1596.5999999999935</v>
      </c>
      <c r="O3956" t="s">
        <v>1487</v>
      </c>
      <c r="R3956" t="s">
        <v>2024</v>
      </c>
      <c r="S3956" s="229"/>
      <c r="T3956" s="68"/>
      <c r="U3956" s="68"/>
      <c r="V3956" s="326"/>
    </row>
    <row r="3957" spans="1:22" ht="15">
      <c r="A3957" s="28" t="s">
        <v>2</v>
      </c>
      <c r="B3957" s="68" t="s">
        <v>9</v>
      </c>
      <c r="E3957" s="9" t="s">
        <v>186</v>
      </c>
      <c r="F3957" s="9">
        <v>251.2</v>
      </c>
      <c r="G3957" s="222">
        <v>494.9</v>
      </c>
      <c r="H3957" s="102">
        <v>610.59999999999854</v>
      </c>
      <c r="I3957" s="9">
        <v>0</v>
      </c>
      <c r="J3957" s="9">
        <v>0</v>
      </c>
      <c r="K3957" s="9">
        <v>0</v>
      </c>
      <c r="L3957" s="74"/>
      <c r="M3957" s="72">
        <f t="shared" si="106"/>
        <v>1356.6999999999985</v>
      </c>
      <c r="O3957" t="s">
        <v>313</v>
      </c>
      <c r="S3957" s="229"/>
      <c r="T3957" s="68"/>
      <c r="U3957" s="68"/>
      <c r="V3957" s="326"/>
    </row>
    <row r="3958" spans="1:22" ht="15">
      <c r="A3958" s="28" t="s">
        <v>3</v>
      </c>
      <c r="B3958" s="68" t="s">
        <v>142</v>
      </c>
      <c r="E3958" s="9" t="s">
        <v>186</v>
      </c>
      <c r="F3958" s="227">
        <v>417.1</v>
      </c>
      <c r="G3958" s="9">
        <v>184.8</v>
      </c>
      <c r="H3958" s="137">
        <v>702.39999999999418</v>
      </c>
      <c r="I3958" s="9">
        <v>0</v>
      </c>
      <c r="J3958" s="9">
        <v>0</v>
      </c>
      <c r="K3958" s="9">
        <v>0</v>
      </c>
      <c r="L3958" s="74"/>
      <c r="M3958" s="72">
        <f t="shared" si="106"/>
        <v>1304.2999999999943</v>
      </c>
      <c r="O3958" t="s">
        <v>375</v>
      </c>
      <c r="R3958" t="s">
        <v>2024</v>
      </c>
      <c r="S3958" s="229"/>
      <c r="T3958" s="68"/>
      <c r="U3958" s="68"/>
      <c r="V3958" s="326"/>
    </row>
    <row r="3959" spans="1:22" ht="15">
      <c r="A3959" s="28" t="s">
        <v>5</v>
      </c>
      <c r="B3959" s="68" t="s">
        <v>11</v>
      </c>
      <c r="E3959" s="9" t="s">
        <v>186</v>
      </c>
      <c r="F3959" s="227">
        <v>416.1</v>
      </c>
      <c r="G3959" s="227">
        <v>335.1</v>
      </c>
      <c r="H3959" s="102">
        <v>540.20000000000073</v>
      </c>
      <c r="I3959" s="9">
        <v>0</v>
      </c>
      <c r="J3959" s="9">
        <v>0</v>
      </c>
      <c r="K3959" s="9">
        <v>0</v>
      </c>
      <c r="L3959" s="74"/>
      <c r="M3959" s="72">
        <f t="shared" si="106"/>
        <v>1291.4000000000008</v>
      </c>
      <c r="O3959" t="s">
        <v>378</v>
      </c>
      <c r="S3959" s="229"/>
      <c r="T3959" s="68"/>
      <c r="U3959" s="68"/>
      <c r="V3959" s="326"/>
    </row>
    <row r="3960" spans="1:22" ht="15">
      <c r="A3960" s="28" t="s">
        <v>7</v>
      </c>
      <c r="B3960" s="68" t="s">
        <v>143</v>
      </c>
      <c r="E3960" s="9" t="s">
        <v>186</v>
      </c>
      <c r="F3960" s="227">
        <v>465.8</v>
      </c>
      <c r="G3960" s="223">
        <v>404.2</v>
      </c>
      <c r="H3960" s="72">
        <v>350.10000000000946</v>
      </c>
      <c r="I3960" s="9">
        <v>0</v>
      </c>
      <c r="J3960" s="9">
        <v>0</v>
      </c>
      <c r="K3960" s="9">
        <v>0</v>
      </c>
      <c r="L3960" s="74"/>
      <c r="M3960" s="72">
        <f t="shared" si="106"/>
        <v>1220.1000000000095</v>
      </c>
      <c r="O3960" t="s">
        <v>302</v>
      </c>
      <c r="S3960" s="229"/>
      <c r="T3960" s="68"/>
      <c r="U3960" s="68"/>
      <c r="V3960" s="326"/>
    </row>
    <row r="3961" spans="1:22" ht="15">
      <c r="A3961" s="28" t="s">
        <v>8</v>
      </c>
      <c r="B3961" s="68" t="s">
        <v>141</v>
      </c>
      <c r="E3961" s="9" t="s">
        <v>186</v>
      </c>
      <c r="F3961" s="9">
        <v>387.2</v>
      </c>
      <c r="G3961" s="9">
        <v>262.10000000000002</v>
      </c>
      <c r="H3961" s="102">
        <v>558.09999999999491</v>
      </c>
      <c r="I3961" s="9">
        <v>0</v>
      </c>
      <c r="J3961" s="9">
        <v>0</v>
      </c>
      <c r="K3961" s="9">
        <v>0</v>
      </c>
      <c r="L3961" s="74"/>
      <c r="M3961" s="72">
        <f t="shared" si="106"/>
        <v>1207.3999999999949</v>
      </c>
      <c r="O3961" t="s">
        <v>293</v>
      </c>
      <c r="S3961" s="229"/>
      <c r="T3961" s="68"/>
      <c r="U3961" s="68"/>
      <c r="V3961" s="326"/>
    </row>
    <row r="3962" spans="1:22" ht="15">
      <c r="A3962" s="28" t="s">
        <v>10</v>
      </c>
      <c r="B3962" s="68" t="s">
        <v>19</v>
      </c>
      <c r="E3962" s="9" t="s">
        <v>186</v>
      </c>
      <c r="F3962" s="227">
        <v>396.1</v>
      </c>
      <c r="G3962" s="9">
        <v>244</v>
      </c>
      <c r="H3962" s="72">
        <v>538.30000000000291</v>
      </c>
      <c r="I3962" s="9">
        <v>0</v>
      </c>
      <c r="J3962" s="9">
        <v>0</v>
      </c>
      <c r="K3962" s="9">
        <v>0</v>
      </c>
      <c r="L3962" s="74"/>
      <c r="M3962" s="72">
        <f t="shared" si="106"/>
        <v>1178.4000000000028</v>
      </c>
      <c r="O3962" t="s">
        <v>294</v>
      </c>
      <c r="S3962" s="229"/>
      <c r="T3962" s="68"/>
      <c r="U3962" s="68"/>
      <c r="V3962" s="326"/>
    </row>
    <row r="3963" spans="1:22" ht="15">
      <c r="A3963" s="28" t="s">
        <v>12</v>
      </c>
      <c r="B3963" s="68" t="s">
        <v>25</v>
      </c>
      <c r="E3963" s="9" t="s">
        <v>186</v>
      </c>
      <c r="F3963" s="224">
        <v>499</v>
      </c>
      <c r="G3963" s="9">
        <v>267.10000000000002</v>
      </c>
      <c r="H3963" s="72">
        <v>405.80000000000291</v>
      </c>
      <c r="I3963" s="9">
        <v>0</v>
      </c>
      <c r="J3963" s="9">
        <v>0</v>
      </c>
      <c r="K3963" s="9">
        <v>0</v>
      </c>
      <c r="L3963" s="74"/>
      <c r="M3963" s="72">
        <f t="shared" si="106"/>
        <v>1171.9000000000028</v>
      </c>
      <c r="O3963" t="s">
        <v>287</v>
      </c>
      <c r="R3963" t="s">
        <v>2024</v>
      </c>
      <c r="S3963" s="229"/>
      <c r="T3963" s="68"/>
      <c r="U3963" s="68"/>
      <c r="V3963" s="326"/>
    </row>
    <row r="3964" spans="1:22" ht="15">
      <c r="A3964" s="28" t="s">
        <v>14</v>
      </c>
      <c r="B3964" s="68" t="s">
        <v>27</v>
      </c>
      <c r="E3964" s="9" t="s">
        <v>186</v>
      </c>
      <c r="F3964" s="222">
        <v>497.2</v>
      </c>
      <c r="G3964" s="9">
        <v>228</v>
      </c>
      <c r="H3964" s="72">
        <v>399.70000000000073</v>
      </c>
      <c r="I3964" s="9">
        <v>0</v>
      </c>
      <c r="J3964" s="9">
        <v>0</v>
      </c>
      <c r="K3964" s="9">
        <v>0</v>
      </c>
      <c r="L3964" s="74"/>
      <c r="M3964" s="72">
        <f t="shared" si="106"/>
        <v>1124.9000000000008</v>
      </c>
      <c r="O3964" t="s">
        <v>306</v>
      </c>
      <c r="S3964" s="229"/>
      <c r="T3964" s="68"/>
      <c r="U3964" s="68"/>
      <c r="V3964" s="326"/>
    </row>
    <row r="3965" spans="1:22" ht="15">
      <c r="A3965" s="28" t="s">
        <v>16</v>
      </c>
      <c r="B3965" s="68" t="s">
        <v>39</v>
      </c>
      <c r="E3965" s="9" t="s">
        <v>186</v>
      </c>
      <c r="F3965" s="9">
        <v>304.89999999999998</v>
      </c>
      <c r="G3965" s="227">
        <v>389.8</v>
      </c>
      <c r="H3965" s="72">
        <v>402.09999999999854</v>
      </c>
      <c r="I3965" s="9">
        <v>0</v>
      </c>
      <c r="J3965" s="9">
        <v>0</v>
      </c>
      <c r="K3965" s="9">
        <v>0</v>
      </c>
      <c r="L3965" s="74"/>
      <c r="M3965" s="72">
        <f t="shared" si="106"/>
        <v>1096.7999999999986</v>
      </c>
      <c r="O3965" t="s">
        <v>289</v>
      </c>
      <c r="S3965" s="229"/>
      <c r="T3965" s="68"/>
      <c r="U3965" s="68"/>
      <c r="V3965" s="326"/>
    </row>
    <row r="3966" spans="1:22" ht="15">
      <c r="A3966" s="28" t="s">
        <v>18</v>
      </c>
      <c r="B3966" s="68" t="s">
        <v>31</v>
      </c>
      <c r="E3966" s="9" t="s">
        <v>186</v>
      </c>
      <c r="F3966" s="227">
        <v>425.5</v>
      </c>
      <c r="G3966" s="9">
        <v>155</v>
      </c>
      <c r="H3966" s="72">
        <v>502.09999999999127</v>
      </c>
      <c r="I3966" s="9">
        <v>0</v>
      </c>
      <c r="J3966" s="9">
        <v>0</v>
      </c>
      <c r="K3966" s="9">
        <v>0</v>
      </c>
      <c r="L3966" s="74"/>
      <c r="M3966" s="72">
        <f t="shared" si="106"/>
        <v>1082.5999999999913</v>
      </c>
      <c r="O3966" t="s">
        <v>303</v>
      </c>
      <c r="S3966" s="229"/>
      <c r="T3966" s="68"/>
      <c r="U3966" s="68"/>
      <c r="V3966" s="326"/>
    </row>
    <row r="3967" spans="1:22" ht="15">
      <c r="A3967" s="28" t="s">
        <v>20</v>
      </c>
      <c r="B3967" s="68" t="s">
        <v>21</v>
      </c>
      <c r="E3967" s="9" t="s">
        <v>186</v>
      </c>
      <c r="F3967" s="9">
        <v>323.5</v>
      </c>
      <c r="G3967" s="9">
        <v>216.6</v>
      </c>
      <c r="H3967" s="72">
        <v>510.30000000000655</v>
      </c>
      <c r="I3967" s="9">
        <v>0</v>
      </c>
      <c r="J3967" s="9">
        <v>0</v>
      </c>
      <c r="K3967" s="9">
        <v>0</v>
      </c>
      <c r="L3967" s="74"/>
      <c r="M3967" s="72">
        <f t="shared" si="106"/>
        <v>1050.4000000000065</v>
      </c>
      <c r="S3967" s="229"/>
      <c r="T3967" s="68"/>
      <c r="U3967" s="68"/>
      <c r="V3967" s="326"/>
    </row>
    <row r="3968" spans="1:22" ht="15">
      <c r="A3968" s="28" t="s">
        <v>22</v>
      </c>
      <c r="B3968" s="68" t="s">
        <v>17</v>
      </c>
      <c r="E3968" s="9" t="s">
        <v>186</v>
      </c>
      <c r="F3968" s="9">
        <v>330.9</v>
      </c>
      <c r="G3968" s="9">
        <v>192.4</v>
      </c>
      <c r="H3968" s="72">
        <v>523.89999999999782</v>
      </c>
      <c r="I3968" s="9">
        <v>0</v>
      </c>
      <c r="J3968" s="9">
        <v>0</v>
      </c>
      <c r="K3968" s="9">
        <v>0</v>
      </c>
      <c r="L3968" s="74"/>
      <c r="M3968" s="72">
        <f t="shared" si="106"/>
        <v>1047.1999999999978</v>
      </c>
      <c r="S3968" s="229"/>
      <c r="T3968" s="68"/>
      <c r="U3968" s="68"/>
      <c r="V3968" s="326"/>
    </row>
    <row r="3969" spans="1:22" ht="15">
      <c r="A3969" s="28" t="s">
        <v>24</v>
      </c>
      <c r="B3969" s="68" t="s">
        <v>35</v>
      </c>
      <c r="E3969" s="9" t="s">
        <v>186</v>
      </c>
      <c r="F3969" s="227">
        <v>394</v>
      </c>
      <c r="G3969" s="227">
        <v>268.10000000000002</v>
      </c>
      <c r="H3969" s="72">
        <v>348.40000000000146</v>
      </c>
      <c r="I3969" s="9">
        <v>0</v>
      </c>
      <c r="J3969" s="9">
        <v>0</v>
      </c>
      <c r="K3969" s="9">
        <v>0</v>
      </c>
      <c r="L3969" s="74"/>
      <c r="M3969" s="72">
        <f t="shared" si="106"/>
        <v>1010.5000000000015</v>
      </c>
      <c r="O3969" t="s">
        <v>323</v>
      </c>
      <c r="S3969" s="229"/>
      <c r="T3969" s="68"/>
      <c r="U3969" s="68"/>
      <c r="V3969" s="326"/>
    </row>
    <row r="3970" spans="1:22" ht="15">
      <c r="A3970" s="28" t="s">
        <v>26</v>
      </c>
      <c r="B3970" s="68" t="s">
        <v>6</v>
      </c>
      <c r="E3970" s="9" t="s">
        <v>186</v>
      </c>
      <c r="F3970" s="227">
        <v>426.1</v>
      </c>
      <c r="G3970" s="9">
        <v>116.8</v>
      </c>
      <c r="H3970" s="72">
        <v>366.60000000000946</v>
      </c>
      <c r="I3970" s="9">
        <v>0</v>
      </c>
      <c r="J3970" s="9">
        <v>0</v>
      </c>
      <c r="K3970" s="9">
        <v>0</v>
      </c>
      <c r="L3970" s="74"/>
      <c r="M3970" s="72">
        <f t="shared" si="106"/>
        <v>909.50000000000944</v>
      </c>
      <c r="O3970" t="s">
        <v>290</v>
      </c>
      <c r="S3970" s="229"/>
      <c r="T3970" s="68"/>
      <c r="U3970" s="68"/>
      <c r="V3970" s="326"/>
    </row>
    <row r="3971" spans="1:22" ht="15">
      <c r="A3971" s="28" t="s">
        <v>28</v>
      </c>
      <c r="B3971" s="68" t="s">
        <v>37</v>
      </c>
      <c r="E3971" s="9" t="s">
        <v>186</v>
      </c>
      <c r="F3971" s="9">
        <v>161.9</v>
      </c>
      <c r="G3971" s="9">
        <v>217.2</v>
      </c>
      <c r="H3971" s="72">
        <v>499.80000000000655</v>
      </c>
      <c r="I3971" s="9">
        <v>0</v>
      </c>
      <c r="J3971" s="9">
        <v>0</v>
      </c>
      <c r="K3971" s="9">
        <v>0</v>
      </c>
      <c r="L3971" s="74"/>
      <c r="M3971" s="72">
        <f t="shared" si="106"/>
        <v>878.90000000000657</v>
      </c>
      <c r="S3971" s="229"/>
      <c r="T3971" s="68"/>
      <c r="U3971" s="68"/>
      <c r="V3971" s="326"/>
    </row>
    <row r="3972" spans="1:22" ht="15">
      <c r="A3972" s="28" t="s">
        <v>30</v>
      </c>
      <c r="B3972" s="68" t="s">
        <v>13</v>
      </c>
      <c r="E3972" s="9" t="s">
        <v>186</v>
      </c>
      <c r="F3972" s="9">
        <v>280.5</v>
      </c>
      <c r="G3972" s="227">
        <v>288.8</v>
      </c>
      <c r="H3972" s="72">
        <v>214.00000000000728</v>
      </c>
      <c r="I3972" s="9">
        <v>0</v>
      </c>
      <c r="J3972" s="9">
        <v>0</v>
      </c>
      <c r="K3972" s="9">
        <v>0</v>
      </c>
      <c r="L3972" s="74"/>
      <c r="M3972" s="72">
        <f t="shared" si="106"/>
        <v>783.30000000000723</v>
      </c>
      <c r="O3972" t="s">
        <v>294</v>
      </c>
      <c r="S3972" s="229"/>
      <c r="T3972" s="68"/>
      <c r="U3972" s="68"/>
      <c r="V3972" s="326"/>
    </row>
    <row r="3973" spans="1:22" ht="15">
      <c r="A3973" s="28" t="s">
        <v>32</v>
      </c>
      <c r="B3973" s="68" t="s">
        <v>1</v>
      </c>
      <c r="E3973" s="9" t="s">
        <v>186</v>
      </c>
      <c r="F3973" s="9">
        <v>339.2</v>
      </c>
      <c r="G3973" s="9">
        <v>260.39999999999998</v>
      </c>
      <c r="H3973" s="72">
        <v>96</v>
      </c>
      <c r="I3973" s="9">
        <v>0</v>
      </c>
      <c r="J3973" s="9">
        <v>0</v>
      </c>
      <c r="K3973" s="9">
        <v>0</v>
      </c>
      <c r="L3973" s="74"/>
      <c r="M3973" s="72">
        <f t="shared" si="106"/>
        <v>695.59999999999991</v>
      </c>
      <c r="S3973" s="229"/>
      <c r="T3973" s="68"/>
      <c r="U3973" s="68"/>
      <c r="V3973" s="326"/>
    </row>
    <row r="3974" spans="1:22" ht="15">
      <c r="A3974" s="28" t="s">
        <v>34</v>
      </c>
      <c r="B3974" s="68" t="s">
        <v>154</v>
      </c>
      <c r="E3974" s="9" t="s">
        <v>186</v>
      </c>
      <c r="F3974" s="9" t="s">
        <v>284</v>
      </c>
      <c r="G3974" s="9">
        <v>247.7</v>
      </c>
      <c r="H3974" s="72">
        <v>442.59999999999854</v>
      </c>
      <c r="I3974" s="9">
        <v>0</v>
      </c>
      <c r="J3974" s="9">
        <v>0</v>
      </c>
      <c r="K3974" s="9">
        <v>0</v>
      </c>
      <c r="L3974" s="74"/>
      <c r="M3974" s="72">
        <f t="shared" si="106"/>
        <v>690.29999999999859</v>
      </c>
      <c r="S3974" s="229"/>
      <c r="T3974" s="68"/>
      <c r="U3974" s="68"/>
      <c r="V3974" s="326"/>
    </row>
    <row r="3975" spans="1:22" ht="15">
      <c r="A3975" s="28" t="s">
        <v>36</v>
      </c>
      <c r="B3975" s="68" t="s">
        <v>155</v>
      </c>
      <c r="E3975" s="9" t="s">
        <v>186</v>
      </c>
      <c r="F3975" s="9" t="s">
        <v>284</v>
      </c>
      <c r="G3975" s="9">
        <v>33.4</v>
      </c>
      <c r="H3975" s="102">
        <v>619.29999999999927</v>
      </c>
      <c r="I3975" s="9">
        <v>0</v>
      </c>
      <c r="J3975" s="9">
        <v>0</v>
      </c>
      <c r="K3975" s="9">
        <v>0</v>
      </c>
      <c r="L3975" s="74"/>
      <c r="M3975" s="72">
        <f t="shared" si="106"/>
        <v>652.69999999999925</v>
      </c>
      <c r="O3975" t="s">
        <v>289</v>
      </c>
      <c r="S3975" s="229"/>
      <c r="T3975" s="68"/>
      <c r="U3975" s="68"/>
      <c r="V3975" s="326"/>
    </row>
    <row r="3976" spans="1:22" ht="15">
      <c r="A3976" s="28" t="s">
        <v>38</v>
      </c>
      <c r="B3976" s="68" t="s">
        <v>871</v>
      </c>
      <c r="E3976" s="9" t="s">
        <v>186</v>
      </c>
      <c r="F3976" s="9" t="s">
        <v>284</v>
      </c>
      <c r="G3976" s="9" t="s">
        <v>284</v>
      </c>
      <c r="H3976" s="138">
        <v>645.700000000008</v>
      </c>
      <c r="I3976" s="9">
        <v>0</v>
      </c>
      <c r="J3976" s="9">
        <v>0</v>
      </c>
      <c r="K3976" s="9">
        <v>0</v>
      </c>
      <c r="L3976" s="74"/>
      <c r="M3976" s="72">
        <f t="shared" si="106"/>
        <v>645.700000000008</v>
      </c>
      <c r="O3976" t="s">
        <v>306</v>
      </c>
      <c r="S3976" s="229"/>
      <c r="T3976" s="68"/>
      <c r="U3976" s="68"/>
      <c r="V3976" s="326"/>
    </row>
    <row r="3977" spans="1:22" ht="15">
      <c r="A3977" s="28" t="s">
        <v>145</v>
      </c>
      <c r="B3977" s="68" t="s">
        <v>817</v>
      </c>
      <c r="E3977" s="9" t="s">
        <v>186</v>
      </c>
      <c r="F3977" s="9" t="s">
        <v>284</v>
      </c>
      <c r="G3977" s="9" t="s">
        <v>284</v>
      </c>
      <c r="H3977" s="139">
        <v>635.19999999998981</v>
      </c>
      <c r="I3977" s="9">
        <v>0</v>
      </c>
      <c r="J3977" s="9">
        <v>0</v>
      </c>
      <c r="K3977" s="9">
        <v>0</v>
      </c>
      <c r="L3977" s="74"/>
      <c r="M3977" s="72">
        <f t="shared" si="106"/>
        <v>635.19999999998981</v>
      </c>
      <c r="O3977" t="s">
        <v>288</v>
      </c>
      <c r="S3977" s="229"/>
      <c r="T3977" s="68"/>
      <c r="U3977" s="68"/>
      <c r="V3977" s="326"/>
    </row>
    <row r="3978" spans="1:22" ht="15">
      <c r="A3978" s="28" t="s">
        <v>146</v>
      </c>
      <c r="B3978" s="68" t="s">
        <v>144</v>
      </c>
      <c r="E3978" s="9" t="s">
        <v>186</v>
      </c>
      <c r="F3978" s="9">
        <v>276.7</v>
      </c>
      <c r="G3978" s="9">
        <v>124.8</v>
      </c>
      <c r="H3978" s="72">
        <v>202.80000000000291</v>
      </c>
      <c r="I3978" s="9">
        <v>0</v>
      </c>
      <c r="J3978" s="9">
        <v>0</v>
      </c>
      <c r="K3978" s="9">
        <v>0</v>
      </c>
      <c r="L3978" s="74"/>
      <c r="M3978" s="72">
        <f t="shared" si="106"/>
        <v>604.30000000000291</v>
      </c>
      <c r="S3978" s="229"/>
      <c r="T3978" s="68"/>
      <c r="U3978" s="68"/>
      <c r="V3978" s="326"/>
    </row>
    <row r="3979" spans="1:22" ht="15">
      <c r="A3979" s="28" t="s">
        <v>147</v>
      </c>
      <c r="B3979" s="68" t="s">
        <v>153</v>
      </c>
      <c r="E3979" s="9" t="s">
        <v>186</v>
      </c>
      <c r="F3979" s="9" t="s">
        <v>284</v>
      </c>
      <c r="G3979" s="227">
        <v>355.7</v>
      </c>
      <c r="H3979" s="72">
        <v>241.10000000000946</v>
      </c>
      <c r="I3979" s="9">
        <v>0</v>
      </c>
      <c r="J3979" s="9">
        <v>0</v>
      </c>
      <c r="K3979" s="9">
        <v>0</v>
      </c>
      <c r="L3979" s="74"/>
      <c r="M3979" s="72">
        <f t="shared" si="106"/>
        <v>596.8000000000095</v>
      </c>
      <c r="O3979" t="s">
        <v>290</v>
      </c>
      <c r="S3979" s="229"/>
      <c r="T3979" s="68"/>
      <c r="U3979" s="68"/>
      <c r="V3979" s="326"/>
    </row>
    <row r="3980" spans="1:22" ht="15">
      <c r="A3980" s="28" t="s">
        <v>151</v>
      </c>
      <c r="B3980" s="68" t="s">
        <v>833</v>
      </c>
      <c r="E3980" s="9" t="s">
        <v>186</v>
      </c>
      <c r="F3980" s="9" t="s">
        <v>284</v>
      </c>
      <c r="G3980" s="9" t="s">
        <v>284</v>
      </c>
      <c r="H3980" s="102">
        <v>576.90000000000146</v>
      </c>
      <c r="I3980" s="9">
        <v>0</v>
      </c>
      <c r="J3980" s="9">
        <v>0</v>
      </c>
      <c r="K3980" s="9">
        <v>0</v>
      </c>
      <c r="L3980" s="74"/>
      <c r="M3980" s="72">
        <f t="shared" si="106"/>
        <v>576.90000000000146</v>
      </c>
      <c r="O3980" t="s">
        <v>303</v>
      </c>
      <c r="S3980" s="229"/>
      <c r="T3980" s="68"/>
      <c r="U3980" s="68"/>
      <c r="V3980" s="326"/>
    </row>
    <row r="3981" spans="1:22" ht="15">
      <c r="A3981" s="28" t="s">
        <v>157</v>
      </c>
      <c r="B3981" s="68" t="s">
        <v>819</v>
      </c>
      <c r="E3981" s="9" t="s">
        <v>186</v>
      </c>
      <c r="F3981" s="9" t="s">
        <v>284</v>
      </c>
      <c r="G3981" s="9" t="s">
        <v>284</v>
      </c>
      <c r="H3981" s="102">
        <v>558.80000000001019</v>
      </c>
      <c r="I3981" s="9">
        <v>0</v>
      </c>
      <c r="J3981" s="9">
        <v>0</v>
      </c>
      <c r="K3981" s="9">
        <v>0</v>
      </c>
      <c r="L3981" s="74"/>
      <c r="M3981" s="72">
        <f t="shared" si="106"/>
        <v>558.80000000001019</v>
      </c>
      <c r="O3981" t="s">
        <v>298</v>
      </c>
      <c r="S3981" s="229"/>
      <c r="T3981" s="68"/>
      <c r="U3981" s="68"/>
      <c r="V3981" s="326"/>
    </row>
    <row r="3982" spans="1:22" ht="15">
      <c r="A3982" s="28" t="s">
        <v>159</v>
      </c>
      <c r="B3982" s="68" t="s">
        <v>834</v>
      </c>
      <c r="E3982" s="9" t="s">
        <v>186</v>
      </c>
      <c r="F3982" s="9" t="s">
        <v>284</v>
      </c>
      <c r="G3982" s="9" t="s">
        <v>284</v>
      </c>
      <c r="H3982" s="72">
        <v>535.19999999999345</v>
      </c>
      <c r="I3982" s="9">
        <v>0</v>
      </c>
      <c r="J3982" s="9">
        <v>0</v>
      </c>
      <c r="K3982" s="9">
        <v>0</v>
      </c>
      <c r="L3982" s="74"/>
      <c r="M3982" s="72">
        <f t="shared" si="106"/>
        <v>535.19999999999345</v>
      </c>
      <c r="S3982" s="229"/>
      <c r="T3982" s="68"/>
      <c r="U3982" s="68"/>
      <c r="V3982" s="326"/>
    </row>
    <row r="3983" spans="1:22" ht="15">
      <c r="A3983" s="28" t="s">
        <v>160</v>
      </c>
      <c r="B3983" s="68" t="s">
        <v>854</v>
      </c>
      <c r="E3983" s="9" t="s">
        <v>186</v>
      </c>
      <c r="F3983" s="9" t="s">
        <v>284</v>
      </c>
      <c r="G3983" s="9" t="s">
        <v>284</v>
      </c>
      <c r="H3983" s="72">
        <v>530.19999999998981</v>
      </c>
      <c r="I3983" s="9">
        <v>0</v>
      </c>
      <c r="J3983" s="9">
        <v>0</v>
      </c>
      <c r="K3983" s="9">
        <v>0</v>
      </c>
      <c r="L3983" s="74"/>
      <c r="M3983" s="72">
        <f t="shared" si="106"/>
        <v>530.19999999998981</v>
      </c>
      <c r="S3983" s="229"/>
      <c r="T3983" s="68"/>
      <c r="U3983" s="68"/>
      <c r="V3983" s="326"/>
    </row>
    <row r="3984" spans="1:22" ht="15">
      <c r="A3984" s="28" t="s">
        <v>161</v>
      </c>
      <c r="B3984" s="68" t="s">
        <v>15</v>
      </c>
      <c r="E3984" s="9" t="s">
        <v>186</v>
      </c>
      <c r="F3984" s="9">
        <v>391.8</v>
      </c>
      <c r="G3984" s="9">
        <v>59.6</v>
      </c>
      <c r="H3984" s="72">
        <v>58</v>
      </c>
      <c r="I3984" s="9">
        <v>0</v>
      </c>
      <c r="J3984" s="9">
        <v>0</v>
      </c>
      <c r="K3984" s="9">
        <v>0</v>
      </c>
      <c r="L3984" s="74"/>
      <c r="M3984" s="72">
        <f t="shared" si="106"/>
        <v>509.40000000000003</v>
      </c>
      <c r="S3984" s="229"/>
      <c r="T3984" s="68"/>
      <c r="U3984" s="68"/>
      <c r="V3984" s="326"/>
    </row>
    <row r="3985" spans="1:22" ht="15">
      <c r="A3985" s="28" t="s">
        <v>163</v>
      </c>
      <c r="B3985" s="68" t="s">
        <v>804</v>
      </c>
      <c r="E3985" s="9" t="s">
        <v>186</v>
      </c>
      <c r="F3985" s="9" t="s">
        <v>284</v>
      </c>
      <c r="G3985" s="9" t="s">
        <v>284</v>
      </c>
      <c r="H3985" s="72">
        <v>494.40000000000146</v>
      </c>
      <c r="I3985" s="9">
        <v>0</v>
      </c>
      <c r="J3985" s="9">
        <v>0</v>
      </c>
      <c r="K3985" s="9">
        <v>0</v>
      </c>
      <c r="L3985" s="74"/>
      <c r="M3985" s="72">
        <f t="shared" si="106"/>
        <v>494.40000000000146</v>
      </c>
      <c r="S3985" s="229"/>
      <c r="T3985" s="68"/>
      <c r="U3985" s="68"/>
      <c r="V3985" s="326"/>
    </row>
    <row r="3986" spans="1:22" ht="15">
      <c r="A3986" s="28" t="s">
        <v>280</v>
      </c>
      <c r="B3986" s="68" t="s">
        <v>156</v>
      </c>
      <c r="E3986" s="9" t="s">
        <v>186</v>
      </c>
      <c r="F3986" s="9" t="s">
        <v>284</v>
      </c>
      <c r="G3986" s="227">
        <v>363</v>
      </c>
      <c r="H3986" s="72">
        <v>128.5</v>
      </c>
      <c r="I3986" s="9">
        <v>0</v>
      </c>
      <c r="J3986" s="9">
        <v>0</v>
      </c>
      <c r="K3986" s="9">
        <v>0</v>
      </c>
      <c r="L3986" s="74"/>
      <c r="M3986" s="72">
        <f t="shared" si="106"/>
        <v>491.5</v>
      </c>
      <c r="S3986" s="229"/>
      <c r="T3986" s="68"/>
      <c r="U3986" s="68"/>
      <c r="V3986" s="326"/>
    </row>
    <row r="3987" spans="1:22" ht="15">
      <c r="A3987" s="28" t="s">
        <v>281</v>
      </c>
      <c r="B3987" s="68" t="s">
        <v>820</v>
      </c>
      <c r="E3987" s="9" t="s">
        <v>186</v>
      </c>
      <c r="F3987" s="9" t="s">
        <v>284</v>
      </c>
      <c r="G3987" s="9" t="s">
        <v>284</v>
      </c>
      <c r="H3987" s="72">
        <v>482.89999999999418</v>
      </c>
      <c r="I3987" s="9">
        <v>0</v>
      </c>
      <c r="J3987" s="9">
        <v>0</v>
      </c>
      <c r="K3987" s="9">
        <v>0</v>
      </c>
      <c r="L3987" s="74"/>
      <c r="M3987" s="72">
        <f t="shared" si="106"/>
        <v>482.89999999999418</v>
      </c>
      <c r="S3987" s="229"/>
      <c r="T3987" s="68"/>
      <c r="U3987" s="68"/>
      <c r="V3987" s="326"/>
    </row>
    <row r="3988" spans="1:22" ht="15">
      <c r="A3988" s="28" t="s">
        <v>282</v>
      </c>
      <c r="B3988" s="68" t="s">
        <v>853</v>
      </c>
      <c r="E3988" s="9" t="s">
        <v>186</v>
      </c>
      <c r="F3988" s="9" t="s">
        <v>284</v>
      </c>
      <c r="G3988" s="9" t="s">
        <v>284</v>
      </c>
      <c r="H3988" s="72">
        <v>475.30000000001019</v>
      </c>
      <c r="I3988" s="9">
        <v>0</v>
      </c>
      <c r="J3988" s="9">
        <v>0</v>
      </c>
      <c r="K3988" s="9">
        <v>0</v>
      </c>
      <c r="L3988" s="74"/>
      <c r="M3988" s="72">
        <f t="shared" si="106"/>
        <v>475.30000000001019</v>
      </c>
      <c r="S3988" s="229"/>
      <c r="T3988" s="68"/>
      <c r="U3988" s="68"/>
      <c r="V3988" s="326"/>
    </row>
    <row r="3989" spans="1:22" ht="15">
      <c r="A3989" s="28" t="s">
        <v>283</v>
      </c>
      <c r="B3989" s="68" t="s">
        <v>815</v>
      </c>
      <c r="E3989" s="9" t="s">
        <v>186</v>
      </c>
      <c r="F3989" s="9" t="s">
        <v>284</v>
      </c>
      <c r="G3989" s="9" t="s">
        <v>284</v>
      </c>
      <c r="H3989" s="72">
        <v>460.50000000001091</v>
      </c>
      <c r="I3989" s="9">
        <v>0</v>
      </c>
      <c r="J3989" s="9">
        <v>0</v>
      </c>
      <c r="K3989" s="9">
        <v>0</v>
      </c>
      <c r="L3989" s="74"/>
      <c r="M3989" s="72">
        <f t="shared" si="106"/>
        <v>460.50000000001091</v>
      </c>
      <c r="S3989" s="229"/>
      <c r="T3989" s="68"/>
      <c r="U3989" s="68"/>
      <c r="V3989" s="326"/>
    </row>
    <row r="3990" spans="1:22" ht="15">
      <c r="A3990" s="28" t="s">
        <v>806</v>
      </c>
      <c r="B3990" s="68" t="s">
        <v>162</v>
      </c>
      <c r="E3990" s="9" t="s">
        <v>186</v>
      </c>
      <c r="F3990" s="9" t="s">
        <v>284</v>
      </c>
      <c r="G3990" s="9">
        <v>112.3</v>
      </c>
      <c r="H3990" s="72">
        <v>347.90000000000146</v>
      </c>
      <c r="I3990" s="9">
        <v>0</v>
      </c>
      <c r="J3990" s="9">
        <v>0</v>
      </c>
      <c r="K3990" s="9">
        <v>0</v>
      </c>
      <c r="L3990" s="74"/>
      <c r="M3990" s="72">
        <f t="shared" si="106"/>
        <v>460.20000000000147</v>
      </c>
      <c r="S3990" s="229"/>
      <c r="T3990" s="68"/>
      <c r="U3990" s="68"/>
      <c r="V3990" s="326"/>
    </row>
    <row r="3991" spans="1:22" ht="15">
      <c r="A3991" s="28" t="s">
        <v>807</v>
      </c>
      <c r="B3991" s="68" t="s">
        <v>861</v>
      </c>
      <c r="E3991" s="9" t="s">
        <v>186</v>
      </c>
      <c r="F3991" s="9" t="s">
        <v>284</v>
      </c>
      <c r="G3991" s="9" t="s">
        <v>284</v>
      </c>
      <c r="H3991" s="72">
        <v>443.69999999999345</v>
      </c>
      <c r="I3991" s="9">
        <v>0</v>
      </c>
      <c r="J3991" s="9">
        <v>0</v>
      </c>
      <c r="K3991" s="9">
        <v>0</v>
      </c>
      <c r="L3991" s="74"/>
      <c r="M3991" s="72">
        <f t="shared" si="106"/>
        <v>443.69999999999345</v>
      </c>
      <c r="S3991" s="229"/>
      <c r="T3991" s="68"/>
      <c r="U3991" s="68"/>
      <c r="V3991" s="326"/>
    </row>
    <row r="3992" spans="1:22" ht="15">
      <c r="A3992" s="28" t="s">
        <v>808</v>
      </c>
      <c r="B3992" s="68" t="s">
        <v>23</v>
      </c>
      <c r="E3992" s="9" t="s">
        <v>186</v>
      </c>
      <c r="F3992" s="9">
        <v>81.900000000000006</v>
      </c>
      <c r="G3992" s="227">
        <v>341.8</v>
      </c>
      <c r="H3992" s="72">
        <v>19.800000000006548</v>
      </c>
      <c r="I3992" s="9">
        <v>0</v>
      </c>
      <c r="J3992" s="9">
        <v>0</v>
      </c>
      <c r="K3992" s="9">
        <v>0</v>
      </c>
      <c r="L3992" s="74"/>
      <c r="M3992" s="72">
        <f t="shared" si="106"/>
        <v>443.50000000000659</v>
      </c>
      <c r="O3992" t="s">
        <v>303</v>
      </c>
      <c r="S3992" s="229"/>
      <c r="T3992" s="68"/>
      <c r="U3992" s="68"/>
      <c r="V3992" s="326"/>
    </row>
    <row r="3993" spans="1:22" ht="15">
      <c r="A3993" s="28" t="s">
        <v>810</v>
      </c>
      <c r="B3993" s="68" t="s">
        <v>4</v>
      </c>
      <c r="E3993" s="9" t="s">
        <v>186</v>
      </c>
      <c r="F3993" s="9">
        <v>239.8</v>
      </c>
      <c r="G3993" s="9">
        <v>127.4</v>
      </c>
      <c r="H3993" s="72">
        <v>73.000000000007276</v>
      </c>
      <c r="I3993" s="9">
        <v>0</v>
      </c>
      <c r="J3993" s="9">
        <v>0</v>
      </c>
      <c r="K3993" s="9">
        <v>0</v>
      </c>
      <c r="L3993" s="74"/>
      <c r="M3993" s="72">
        <f t="shared" si="106"/>
        <v>440.20000000000732</v>
      </c>
      <c r="S3993" s="229"/>
      <c r="T3993" s="68"/>
      <c r="U3993" s="68"/>
      <c r="V3993" s="326"/>
    </row>
    <row r="3994" spans="1:22" ht="15">
      <c r="A3994" s="28" t="s">
        <v>816</v>
      </c>
      <c r="B3994" s="68" t="s">
        <v>29</v>
      </c>
      <c r="E3994" s="9" t="s">
        <v>186</v>
      </c>
      <c r="F3994" s="9">
        <v>175.7</v>
      </c>
      <c r="G3994" s="9">
        <v>257.10000000000002</v>
      </c>
      <c r="H3994" s="9" t="s">
        <v>284</v>
      </c>
      <c r="I3994" s="9">
        <v>0</v>
      </c>
      <c r="J3994" s="9">
        <v>0</v>
      </c>
      <c r="K3994" s="9">
        <v>0</v>
      </c>
      <c r="L3994" s="74"/>
      <c r="M3994" s="72">
        <f t="shared" si="106"/>
        <v>432.8</v>
      </c>
      <c r="S3994" s="229"/>
      <c r="T3994" s="68"/>
      <c r="U3994" s="68"/>
      <c r="V3994" s="326"/>
    </row>
    <row r="3995" spans="1:22" ht="15">
      <c r="A3995" s="28" t="s">
        <v>818</v>
      </c>
      <c r="B3995" s="68" t="s">
        <v>850</v>
      </c>
      <c r="E3995" s="9" t="s">
        <v>186</v>
      </c>
      <c r="F3995" s="9" t="s">
        <v>284</v>
      </c>
      <c r="G3995" s="9" t="s">
        <v>284</v>
      </c>
      <c r="H3995" s="72">
        <v>427.30000000000291</v>
      </c>
      <c r="I3995" s="9">
        <v>0</v>
      </c>
      <c r="J3995" s="9">
        <v>0</v>
      </c>
      <c r="K3995" s="9">
        <v>0</v>
      </c>
      <c r="L3995" s="74"/>
      <c r="M3995" s="72">
        <f t="shared" si="106"/>
        <v>427.30000000000291</v>
      </c>
      <c r="S3995" s="229"/>
      <c r="T3995" s="68"/>
      <c r="U3995" s="68"/>
      <c r="V3995" s="326"/>
    </row>
    <row r="3996" spans="1:22" ht="15">
      <c r="A3996" s="28" t="s">
        <v>821</v>
      </c>
      <c r="B3996" s="68" t="s">
        <v>799</v>
      </c>
      <c r="E3996" s="9" t="s">
        <v>186</v>
      </c>
      <c r="F3996" s="9" t="s">
        <v>284</v>
      </c>
      <c r="G3996" s="9" t="s">
        <v>284</v>
      </c>
      <c r="H3996" s="72">
        <v>339.60000000000946</v>
      </c>
      <c r="I3996" s="9">
        <v>0</v>
      </c>
      <c r="J3996" s="9">
        <v>0</v>
      </c>
      <c r="K3996" s="9">
        <v>0</v>
      </c>
      <c r="L3996" s="74"/>
      <c r="M3996" s="72">
        <f t="shared" si="106"/>
        <v>339.60000000000946</v>
      </c>
      <c r="S3996" s="229"/>
      <c r="T3996" s="68"/>
      <c r="U3996" s="68"/>
      <c r="V3996" s="326"/>
    </row>
    <row r="3997" spans="1:22" ht="15">
      <c r="A3997" s="28" t="s">
        <v>822</v>
      </c>
      <c r="B3997" s="68" t="s">
        <v>809</v>
      </c>
      <c r="E3997" s="9" t="s">
        <v>186</v>
      </c>
      <c r="F3997" s="9" t="s">
        <v>284</v>
      </c>
      <c r="G3997" s="9" t="s">
        <v>284</v>
      </c>
      <c r="H3997" s="72">
        <v>322.200000000008</v>
      </c>
      <c r="I3997" s="9">
        <v>0</v>
      </c>
      <c r="J3997" s="9">
        <v>0</v>
      </c>
      <c r="K3997" s="9">
        <v>0</v>
      </c>
      <c r="L3997" s="74"/>
      <c r="M3997" s="72">
        <f t="shared" si="106"/>
        <v>322.200000000008</v>
      </c>
      <c r="S3997" s="229"/>
      <c r="T3997" s="68"/>
      <c r="U3997" s="68"/>
      <c r="V3997" s="326"/>
    </row>
    <row r="3998" spans="1:22" ht="15">
      <c r="A3998" s="28" t="s">
        <v>825</v>
      </c>
      <c r="B3998" s="68" t="s">
        <v>835</v>
      </c>
      <c r="E3998" s="9" t="s">
        <v>186</v>
      </c>
      <c r="F3998" s="9" t="s">
        <v>284</v>
      </c>
      <c r="G3998" s="9" t="s">
        <v>284</v>
      </c>
      <c r="H3998" s="72">
        <v>308.90000000000509</v>
      </c>
      <c r="I3998" s="9">
        <v>0</v>
      </c>
      <c r="J3998" s="9">
        <v>0</v>
      </c>
      <c r="K3998" s="9">
        <v>0</v>
      </c>
      <c r="L3998" s="74"/>
      <c r="M3998" s="72">
        <f t="shared" si="106"/>
        <v>308.90000000000509</v>
      </c>
      <c r="S3998" s="229"/>
      <c r="T3998" s="68"/>
      <c r="U3998" s="68"/>
      <c r="V3998" s="326"/>
    </row>
    <row r="3999" spans="1:22" ht="15">
      <c r="A3999" s="28" t="s">
        <v>827</v>
      </c>
      <c r="B3999" s="68" t="s">
        <v>840</v>
      </c>
      <c r="E3999" s="9" t="s">
        <v>186</v>
      </c>
      <c r="F3999" s="9" t="s">
        <v>284</v>
      </c>
      <c r="G3999" s="9" t="s">
        <v>284</v>
      </c>
      <c r="H3999" s="72">
        <v>298.70000000000073</v>
      </c>
      <c r="I3999" s="9">
        <v>0</v>
      </c>
      <c r="J3999" s="9">
        <v>0</v>
      </c>
      <c r="K3999" s="9">
        <v>0</v>
      </c>
      <c r="L3999" s="74"/>
      <c r="M3999" s="72">
        <f t="shared" si="106"/>
        <v>298.70000000000073</v>
      </c>
      <c r="S3999" s="229"/>
      <c r="T3999" s="68"/>
      <c r="U3999" s="68"/>
      <c r="V3999" s="326"/>
    </row>
    <row r="4000" spans="1:22" ht="15">
      <c r="A4000" s="28" t="s">
        <v>832</v>
      </c>
      <c r="B4000" s="68" t="s">
        <v>828</v>
      </c>
      <c r="E4000" s="9" t="s">
        <v>186</v>
      </c>
      <c r="F4000" s="9" t="s">
        <v>284</v>
      </c>
      <c r="G4000" s="9" t="s">
        <v>284</v>
      </c>
      <c r="H4000" s="72">
        <v>269.10000000000946</v>
      </c>
      <c r="I4000" s="9">
        <v>0</v>
      </c>
      <c r="J4000" s="9">
        <v>0</v>
      </c>
      <c r="K4000" s="9">
        <v>0</v>
      </c>
      <c r="L4000" s="74"/>
      <c r="M4000" s="72">
        <f t="shared" si="106"/>
        <v>269.10000000000946</v>
      </c>
      <c r="S4000" s="229"/>
      <c r="T4000" s="68"/>
      <c r="U4000" s="68"/>
      <c r="V4000" s="326"/>
    </row>
    <row r="4001" spans="1:22" ht="15">
      <c r="A4001" s="28" t="s">
        <v>836</v>
      </c>
      <c r="B4001" s="68" t="s">
        <v>178</v>
      </c>
      <c r="E4001" s="9" t="s">
        <v>186</v>
      </c>
      <c r="F4001" s="9">
        <v>259.2</v>
      </c>
      <c r="G4001" s="9" t="s">
        <v>284</v>
      </c>
      <c r="H4001" s="9" t="s">
        <v>284</v>
      </c>
      <c r="I4001" s="9">
        <v>0</v>
      </c>
      <c r="J4001" s="9">
        <v>0</v>
      </c>
      <c r="K4001" s="9">
        <v>0</v>
      </c>
      <c r="L4001" s="74"/>
      <c r="M4001" s="72">
        <f t="shared" si="106"/>
        <v>259.2</v>
      </c>
      <c r="S4001" s="229"/>
      <c r="T4001" s="68"/>
      <c r="U4001" s="68"/>
      <c r="V4001" s="326"/>
    </row>
    <row r="4002" spans="1:22" ht="15">
      <c r="A4002" s="28" t="s">
        <v>837</v>
      </c>
      <c r="B4002" s="68" t="s">
        <v>164</v>
      </c>
      <c r="E4002" s="9" t="s">
        <v>186</v>
      </c>
      <c r="F4002" s="9" t="s">
        <v>284</v>
      </c>
      <c r="G4002" s="9">
        <v>256.2</v>
      </c>
      <c r="H4002" s="9" t="s">
        <v>284</v>
      </c>
      <c r="I4002" s="9">
        <v>0</v>
      </c>
      <c r="J4002" s="9">
        <v>0</v>
      </c>
      <c r="K4002" s="9">
        <v>0</v>
      </c>
      <c r="L4002" s="74"/>
      <c r="M4002" s="72">
        <f t="shared" si="106"/>
        <v>256.2</v>
      </c>
      <c r="S4002" s="229"/>
      <c r="T4002" s="68"/>
      <c r="U4002" s="68"/>
      <c r="V4002" s="326"/>
    </row>
    <row r="4003" spans="1:22" ht="15">
      <c r="A4003" s="28" t="s">
        <v>838</v>
      </c>
      <c r="B4003" s="68" t="s">
        <v>805</v>
      </c>
      <c r="E4003" s="9" t="s">
        <v>186</v>
      </c>
      <c r="F4003" s="9" t="s">
        <v>284</v>
      </c>
      <c r="G4003" s="9" t="s">
        <v>284</v>
      </c>
      <c r="H4003" s="72">
        <v>245.90000000000146</v>
      </c>
      <c r="I4003" s="9">
        <v>0</v>
      </c>
      <c r="J4003" s="9">
        <v>0</v>
      </c>
      <c r="K4003" s="9">
        <v>0</v>
      </c>
      <c r="L4003" s="74"/>
      <c r="M4003" s="72">
        <f t="shared" si="106"/>
        <v>245.90000000000146</v>
      </c>
      <c r="S4003" s="229"/>
      <c r="T4003" s="68"/>
      <c r="U4003" s="68"/>
      <c r="V4003" s="326"/>
    </row>
    <row r="4004" spans="1:22" ht="15">
      <c r="A4004" s="28" t="s">
        <v>844</v>
      </c>
      <c r="B4004" s="68" t="s">
        <v>859</v>
      </c>
      <c r="E4004" s="9" t="s">
        <v>186</v>
      </c>
      <c r="F4004" s="9" t="s">
        <v>284</v>
      </c>
      <c r="G4004" s="9" t="s">
        <v>284</v>
      </c>
      <c r="H4004" s="72">
        <v>216.90000000000509</v>
      </c>
      <c r="I4004" s="9">
        <v>0</v>
      </c>
      <c r="J4004" s="9">
        <v>0</v>
      </c>
      <c r="K4004" s="9">
        <v>0</v>
      </c>
      <c r="L4004" s="74"/>
      <c r="M4004" s="72">
        <f t="shared" si="106"/>
        <v>216.90000000000509</v>
      </c>
      <c r="S4004" s="229"/>
      <c r="T4004" s="68"/>
      <c r="U4004" s="68"/>
      <c r="V4004" s="326"/>
    </row>
    <row r="4005" spans="1:22" ht="15">
      <c r="A4005" s="28" t="s">
        <v>852</v>
      </c>
      <c r="B4005" s="68" t="s">
        <v>867</v>
      </c>
      <c r="E4005" s="9" t="s">
        <v>186</v>
      </c>
      <c r="F4005" s="9" t="s">
        <v>284</v>
      </c>
      <c r="G4005" s="9" t="s">
        <v>284</v>
      </c>
      <c r="H4005" s="72">
        <v>192.90000000000146</v>
      </c>
      <c r="I4005" s="9">
        <v>0</v>
      </c>
      <c r="J4005" s="9">
        <v>0</v>
      </c>
      <c r="K4005" s="9">
        <v>0</v>
      </c>
      <c r="L4005" s="74"/>
      <c r="M4005" s="72">
        <f t="shared" si="106"/>
        <v>192.90000000000146</v>
      </c>
      <c r="S4005" s="229"/>
      <c r="T4005" s="68"/>
      <c r="U4005" s="68"/>
      <c r="V4005" s="326"/>
    </row>
    <row r="4006" spans="1:22" ht="15">
      <c r="A4006" s="28" t="s">
        <v>856</v>
      </c>
      <c r="B4006" s="68" t="s">
        <v>824</v>
      </c>
      <c r="E4006" s="9" t="s">
        <v>186</v>
      </c>
      <c r="F4006" s="9" t="s">
        <v>284</v>
      </c>
      <c r="G4006" s="9" t="s">
        <v>284</v>
      </c>
      <c r="H4006" s="72">
        <v>192.200000000008</v>
      </c>
      <c r="I4006" s="9">
        <v>0</v>
      </c>
      <c r="J4006" s="9">
        <v>0</v>
      </c>
      <c r="K4006" s="9">
        <v>0</v>
      </c>
      <c r="L4006" s="74"/>
      <c r="M4006" s="72">
        <f t="shared" si="106"/>
        <v>192.200000000008</v>
      </c>
      <c r="S4006" s="229"/>
      <c r="T4006" s="68"/>
      <c r="U4006" s="68"/>
      <c r="V4006" s="326"/>
    </row>
    <row r="4007" spans="1:22" ht="15">
      <c r="A4007" s="28" t="s">
        <v>857</v>
      </c>
      <c r="B4007" s="68" t="s">
        <v>842</v>
      </c>
      <c r="E4007" s="9" t="s">
        <v>186</v>
      </c>
      <c r="F4007" s="9" t="s">
        <v>284</v>
      </c>
      <c r="G4007" s="9" t="s">
        <v>284</v>
      </c>
      <c r="H4007" s="72">
        <v>179.40000000000146</v>
      </c>
      <c r="I4007" s="9">
        <v>0</v>
      </c>
      <c r="J4007" s="9">
        <v>0</v>
      </c>
      <c r="K4007" s="9">
        <v>0</v>
      </c>
      <c r="L4007" s="74"/>
      <c r="M4007" s="72">
        <f t="shared" si="106"/>
        <v>179.40000000000146</v>
      </c>
      <c r="S4007" s="229"/>
      <c r="T4007" s="68"/>
      <c r="U4007" s="68"/>
      <c r="V4007" s="326"/>
    </row>
    <row r="4008" spans="1:22" ht="15">
      <c r="A4008" s="28" t="s">
        <v>858</v>
      </c>
      <c r="B4008" s="68" t="s">
        <v>158</v>
      </c>
      <c r="E4008" s="9" t="s">
        <v>186</v>
      </c>
      <c r="F4008" s="9" t="s">
        <v>284</v>
      </c>
      <c r="G4008" s="9">
        <v>135.19999999999999</v>
      </c>
      <c r="H4008" s="72">
        <v>4.7999999999919964</v>
      </c>
      <c r="I4008" s="9">
        <v>0</v>
      </c>
      <c r="J4008" s="9">
        <v>0</v>
      </c>
      <c r="K4008" s="9">
        <v>0</v>
      </c>
      <c r="L4008" s="74"/>
      <c r="M4008" s="72">
        <f t="shared" si="106"/>
        <v>139.99999999999199</v>
      </c>
      <c r="S4008" s="229"/>
      <c r="T4008" s="68"/>
      <c r="U4008" s="68"/>
      <c r="V4008" s="326"/>
    </row>
    <row r="4009" spans="1:22" ht="15">
      <c r="A4009" s="28" t="s">
        <v>864</v>
      </c>
      <c r="B4009" s="68" t="s">
        <v>849</v>
      </c>
      <c r="E4009" s="9" t="s">
        <v>186</v>
      </c>
      <c r="F4009" s="9" t="s">
        <v>284</v>
      </c>
      <c r="G4009" s="9" t="s">
        <v>284</v>
      </c>
      <c r="H4009" s="72">
        <v>109.80000000000291</v>
      </c>
      <c r="I4009" s="9">
        <v>0</v>
      </c>
      <c r="J4009" s="9">
        <v>0</v>
      </c>
      <c r="K4009" s="9">
        <v>0</v>
      </c>
      <c r="L4009" s="74"/>
      <c r="M4009" s="72">
        <f t="shared" si="106"/>
        <v>109.80000000000291</v>
      </c>
      <c r="S4009" s="229"/>
      <c r="T4009" s="68"/>
      <c r="U4009" s="68"/>
      <c r="V4009" s="326"/>
    </row>
    <row r="4010" spans="1:22" ht="15">
      <c r="A4010" s="28" t="s">
        <v>865</v>
      </c>
      <c r="B4010" s="68" t="s">
        <v>845</v>
      </c>
      <c r="E4010" s="9" t="s">
        <v>186</v>
      </c>
      <c r="F4010" s="9" t="s">
        <v>284</v>
      </c>
      <c r="G4010" s="9" t="s">
        <v>284</v>
      </c>
      <c r="H4010" s="72">
        <v>97.799999999995634</v>
      </c>
      <c r="I4010" s="9">
        <v>0</v>
      </c>
      <c r="J4010" s="9">
        <v>0</v>
      </c>
      <c r="K4010" s="9">
        <v>0</v>
      </c>
      <c r="L4010" s="74"/>
      <c r="M4010" s="72">
        <f t="shared" si="106"/>
        <v>97.799999999995634</v>
      </c>
    </row>
    <row r="4011" spans="1:22" ht="15">
      <c r="A4011" s="28" t="s">
        <v>866</v>
      </c>
      <c r="B4011" s="68" t="s">
        <v>826</v>
      </c>
      <c r="E4011" s="9" t="s">
        <v>186</v>
      </c>
      <c r="F4011" s="9" t="s">
        <v>284</v>
      </c>
      <c r="G4011" s="9" t="s">
        <v>284</v>
      </c>
      <c r="H4011" s="72">
        <v>50.700000000004366</v>
      </c>
      <c r="I4011" s="9">
        <v>0</v>
      </c>
      <c r="J4011" s="9">
        <v>0</v>
      </c>
      <c r="K4011" s="9">
        <v>0</v>
      </c>
      <c r="L4011" s="74"/>
      <c r="M4011" s="72">
        <f t="shared" si="106"/>
        <v>50.700000000004366</v>
      </c>
    </row>
    <row r="4012" spans="1:22" ht="15">
      <c r="A4012" s="28" t="s">
        <v>868</v>
      </c>
      <c r="B4012" s="68" t="s">
        <v>855</v>
      </c>
      <c r="E4012" s="9" t="s">
        <v>186</v>
      </c>
      <c r="F4012" s="9" t="s">
        <v>284</v>
      </c>
      <c r="G4012" s="9" t="s">
        <v>284</v>
      </c>
      <c r="H4012" s="72">
        <v>39.200000000000728</v>
      </c>
      <c r="I4012" s="9">
        <v>0</v>
      </c>
      <c r="J4012" s="9">
        <v>0</v>
      </c>
      <c r="K4012" s="9">
        <v>0</v>
      </c>
      <c r="L4012" s="74"/>
      <c r="M4012" s="72">
        <f t="shared" si="106"/>
        <v>39.200000000000728</v>
      </c>
    </row>
    <row r="4013" spans="1:22" ht="15">
      <c r="A4013" s="28" t="s">
        <v>869</v>
      </c>
      <c r="B4013" s="68" t="s">
        <v>179</v>
      </c>
      <c r="E4013" s="9" t="s">
        <v>186</v>
      </c>
      <c r="F4013" s="9" t="s">
        <v>284</v>
      </c>
      <c r="G4013" s="9" t="s">
        <v>284</v>
      </c>
      <c r="H4013" s="9" t="s">
        <v>284</v>
      </c>
      <c r="I4013" s="9">
        <v>0</v>
      </c>
      <c r="J4013" s="9">
        <v>0</v>
      </c>
      <c r="K4013" s="9">
        <v>0</v>
      </c>
      <c r="L4013" s="74"/>
      <c r="M4013" s="72">
        <f t="shared" si="106"/>
        <v>0</v>
      </c>
    </row>
    <row r="4014" spans="1:22" ht="15">
      <c r="A4014" s="28" t="s">
        <v>870</v>
      </c>
      <c r="B4014" s="240" t="s">
        <v>1838</v>
      </c>
      <c r="C4014" s="3"/>
      <c r="D4014" s="3"/>
      <c r="E4014" s="9" t="s">
        <v>186</v>
      </c>
      <c r="F4014" s="9" t="s">
        <v>284</v>
      </c>
      <c r="G4014" s="9" t="s">
        <v>284</v>
      </c>
      <c r="H4014" s="9" t="s">
        <v>284</v>
      </c>
      <c r="I4014" s="9">
        <v>0</v>
      </c>
      <c r="J4014" s="9">
        <v>0</v>
      </c>
      <c r="K4014" s="9">
        <v>0</v>
      </c>
      <c r="L4014" s="74"/>
      <c r="M4014" s="72">
        <f t="shared" si="106"/>
        <v>0</v>
      </c>
    </row>
    <row r="4015" spans="1:22" ht="15">
      <c r="A4015" s="28" t="s">
        <v>873</v>
      </c>
      <c r="B4015" s="240" t="s">
        <v>1833</v>
      </c>
      <c r="C4015" s="3"/>
      <c r="D4015" s="3"/>
      <c r="E4015" s="9" t="s">
        <v>186</v>
      </c>
      <c r="F4015" s="9" t="s">
        <v>284</v>
      </c>
      <c r="G4015" s="9" t="s">
        <v>284</v>
      </c>
      <c r="H4015" s="9" t="s">
        <v>284</v>
      </c>
      <c r="I4015" s="9">
        <v>0</v>
      </c>
      <c r="J4015" s="9">
        <v>0</v>
      </c>
      <c r="K4015" s="9">
        <v>0</v>
      </c>
      <c r="L4015" s="74"/>
      <c r="M4015" s="72">
        <f t="shared" si="106"/>
        <v>0</v>
      </c>
    </row>
    <row r="4016" spans="1:22" ht="15">
      <c r="A4016" s="28" t="s">
        <v>999</v>
      </c>
      <c r="B4016" s="240" t="s">
        <v>1828</v>
      </c>
      <c r="C4016" s="3"/>
      <c r="D4016" s="3"/>
      <c r="E4016" s="9" t="s">
        <v>186</v>
      </c>
      <c r="F4016" s="9" t="s">
        <v>284</v>
      </c>
      <c r="G4016" s="9" t="s">
        <v>284</v>
      </c>
      <c r="H4016" s="9" t="s">
        <v>284</v>
      </c>
      <c r="I4016" s="9">
        <v>0</v>
      </c>
      <c r="J4016" s="9">
        <v>0</v>
      </c>
      <c r="K4016" s="9">
        <v>0</v>
      </c>
      <c r="L4016" s="74"/>
      <c r="M4016" s="72">
        <f t="shared" si="106"/>
        <v>0</v>
      </c>
    </row>
    <row r="4017" spans="1:13" ht="15">
      <c r="A4017" s="28" t="s">
        <v>1000</v>
      </c>
      <c r="B4017" s="240" t="s">
        <v>1834</v>
      </c>
      <c r="C4017" s="3"/>
      <c r="D4017" s="3"/>
      <c r="E4017" s="9" t="s">
        <v>186</v>
      </c>
      <c r="F4017" s="9" t="s">
        <v>284</v>
      </c>
      <c r="G4017" s="9" t="s">
        <v>284</v>
      </c>
      <c r="H4017" s="9" t="s">
        <v>284</v>
      </c>
      <c r="I4017" s="9">
        <v>0</v>
      </c>
      <c r="J4017" s="9">
        <v>0</v>
      </c>
      <c r="K4017" s="9">
        <v>0</v>
      </c>
      <c r="L4017" s="74"/>
      <c r="M4017" s="72">
        <f t="shared" si="106"/>
        <v>0</v>
      </c>
    </row>
    <row r="4018" spans="1:13" ht="15">
      <c r="A4018" s="28" t="s">
        <v>1001</v>
      </c>
      <c r="B4018" s="240" t="s">
        <v>1836</v>
      </c>
      <c r="C4018" s="3"/>
      <c r="D4018" s="3"/>
      <c r="E4018" s="9" t="s">
        <v>186</v>
      </c>
      <c r="F4018" s="9" t="s">
        <v>284</v>
      </c>
      <c r="G4018" s="9" t="s">
        <v>284</v>
      </c>
      <c r="H4018" s="9" t="s">
        <v>284</v>
      </c>
      <c r="I4018" s="9">
        <v>0</v>
      </c>
      <c r="J4018" s="9">
        <v>0</v>
      </c>
      <c r="K4018" s="9">
        <v>0</v>
      </c>
      <c r="L4018" s="74"/>
      <c r="M4018" s="72">
        <f t="shared" si="106"/>
        <v>0</v>
      </c>
    </row>
    <row r="4019" spans="1:13" ht="15">
      <c r="A4019" s="28" t="s">
        <v>1002</v>
      </c>
      <c r="B4019" s="235" t="s">
        <v>1821</v>
      </c>
      <c r="C4019" s="3"/>
      <c r="D4019" s="3"/>
      <c r="E4019" s="9" t="s">
        <v>186</v>
      </c>
      <c r="F4019" s="9" t="s">
        <v>284</v>
      </c>
      <c r="G4019" s="9" t="s">
        <v>284</v>
      </c>
      <c r="H4019" s="9" t="s">
        <v>284</v>
      </c>
      <c r="I4019" s="9">
        <v>0</v>
      </c>
      <c r="J4019" s="9">
        <v>0</v>
      </c>
      <c r="K4019" s="9">
        <v>0</v>
      </c>
      <c r="L4019" s="74"/>
      <c r="M4019" s="72">
        <f t="shared" si="106"/>
        <v>0</v>
      </c>
    </row>
    <row r="4020" spans="1:13" ht="15">
      <c r="A4020" s="28" t="s">
        <v>1003</v>
      </c>
      <c r="B4020" s="240" t="s">
        <v>1823</v>
      </c>
      <c r="C4020" s="3"/>
      <c r="D4020" s="3"/>
      <c r="E4020" s="9" t="s">
        <v>186</v>
      </c>
      <c r="F4020" s="9" t="s">
        <v>284</v>
      </c>
      <c r="G4020" s="9" t="s">
        <v>284</v>
      </c>
      <c r="H4020" s="9" t="s">
        <v>284</v>
      </c>
      <c r="I4020" s="9">
        <v>0</v>
      </c>
      <c r="J4020" s="9">
        <v>0</v>
      </c>
      <c r="K4020" s="9">
        <v>0</v>
      </c>
      <c r="L4020" s="74"/>
      <c r="M4020" s="72">
        <f t="shared" ref="M4020:M4033" si="107">SUM(E4020:I4020)</f>
        <v>0</v>
      </c>
    </row>
    <row r="4021" spans="1:13" ht="15">
      <c r="A4021" s="28" t="s">
        <v>1004</v>
      </c>
      <c r="B4021" s="240" t="s">
        <v>1826</v>
      </c>
      <c r="C4021" s="3"/>
      <c r="D4021" s="3"/>
      <c r="E4021" s="9" t="s">
        <v>186</v>
      </c>
      <c r="F4021" s="9" t="s">
        <v>284</v>
      </c>
      <c r="G4021" s="9" t="s">
        <v>284</v>
      </c>
      <c r="H4021" s="9" t="s">
        <v>284</v>
      </c>
      <c r="I4021" s="9">
        <v>0</v>
      </c>
      <c r="J4021" s="9">
        <v>0</v>
      </c>
      <c r="K4021" s="9">
        <v>0</v>
      </c>
      <c r="L4021" s="74"/>
      <c r="M4021" s="72">
        <f t="shared" si="107"/>
        <v>0</v>
      </c>
    </row>
    <row r="4022" spans="1:13" ht="15">
      <c r="A4022" s="28" t="s">
        <v>1005</v>
      </c>
      <c r="B4022" s="240" t="s">
        <v>1825</v>
      </c>
      <c r="C4022" s="3"/>
      <c r="D4022" s="3"/>
      <c r="E4022" s="9" t="s">
        <v>186</v>
      </c>
      <c r="F4022" s="9" t="s">
        <v>284</v>
      </c>
      <c r="G4022" s="9" t="s">
        <v>284</v>
      </c>
      <c r="H4022" s="9" t="s">
        <v>284</v>
      </c>
      <c r="I4022" s="9">
        <v>0</v>
      </c>
      <c r="J4022" s="9">
        <v>0</v>
      </c>
      <c r="K4022" s="9">
        <v>0</v>
      </c>
      <c r="L4022" s="74"/>
      <c r="M4022" s="72">
        <f t="shared" si="107"/>
        <v>0</v>
      </c>
    </row>
    <row r="4023" spans="1:13" ht="15">
      <c r="A4023" s="28" t="s">
        <v>1006</v>
      </c>
      <c r="B4023" s="240" t="s">
        <v>1835</v>
      </c>
      <c r="C4023" s="3"/>
      <c r="D4023" s="3"/>
      <c r="E4023" s="9" t="s">
        <v>186</v>
      </c>
      <c r="F4023" s="9" t="s">
        <v>284</v>
      </c>
      <c r="G4023" s="9" t="s">
        <v>284</v>
      </c>
      <c r="H4023" s="9" t="s">
        <v>284</v>
      </c>
      <c r="I4023" s="9">
        <v>0</v>
      </c>
      <c r="J4023" s="9">
        <v>0</v>
      </c>
      <c r="K4023" s="9">
        <v>0</v>
      </c>
      <c r="L4023" s="74"/>
      <c r="M4023" s="72">
        <f t="shared" si="107"/>
        <v>0</v>
      </c>
    </row>
    <row r="4024" spans="1:13" ht="15">
      <c r="A4024" s="28" t="s">
        <v>1007</v>
      </c>
      <c r="B4024" s="240" t="s">
        <v>1842</v>
      </c>
      <c r="C4024" s="3"/>
      <c r="D4024" s="3"/>
      <c r="E4024" s="9" t="s">
        <v>186</v>
      </c>
      <c r="F4024" s="9" t="s">
        <v>284</v>
      </c>
      <c r="G4024" s="9" t="s">
        <v>284</v>
      </c>
      <c r="H4024" s="9" t="s">
        <v>284</v>
      </c>
      <c r="I4024" s="9">
        <v>0</v>
      </c>
      <c r="J4024" s="9">
        <v>0</v>
      </c>
      <c r="K4024" s="9">
        <v>0</v>
      </c>
      <c r="L4024" s="74"/>
      <c r="M4024" s="72">
        <f t="shared" si="107"/>
        <v>0</v>
      </c>
    </row>
    <row r="4025" spans="1:13" ht="15">
      <c r="A4025" s="28" t="s">
        <v>1008</v>
      </c>
      <c r="B4025" s="240" t="s">
        <v>1832</v>
      </c>
      <c r="C4025" s="3"/>
      <c r="D4025" s="3"/>
      <c r="E4025" s="9" t="s">
        <v>186</v>
      </c>
      <c r="F4025" s="9" t="s">
        <v>284</v>
      </c>
      <c r="G4025" s="9" t="s">
        <v>284</v>
      </c>
      <c r="H4025" s="9" t="s">
        <v>284</v>
      </c>
      <c r="I4025" s="9">
        <v>0</v>
      </c>
      <c r="J4025" s="9">
        <v>0</v>
      </c>
      <c r="K4025" s="9">
        <v>0</v>
      </c>
      <c r="L4025" s="74"/>
      <c r="M4025" s="72">
        <f t="shared" si="107"/>
        <v>0</v>
      </c>
    </row>
    <row r="4026" spans="1:13" ht="15">
      <c r="A4026" s="28" t="s">
        <v>1009</v>
      </c>
      <c r="B4026" s="240" t="s">
        <v>1837</v>
      </c>
      <c r="C4026" s="3"/>
      <c r="D4026" s="3"/>
      <c r="E4026" s="9" t="s">
        <v>186</v>
      </c>
      <c r="F4026" s="9" t="s">
        <v>284</v>
      </c>
      <c r="G4026" s="9" t="s">
        <v>284</v>
      </c>
      <c r="H4026" s="9" t="s">
        <v>284</v>
      </c>
      <c r="I4026" s="9">
        <v>0</v>
      </c>
      <c r="J4026" s="9">
        <v>0</v>
      </c>
      <c r="K4026" s="9">
        <v>0</v>
      </c>
      <c r="L4026" s="74"/>
      <c r="M4026" s="72">
        <f t="shared" si="107"/>
        <v>0</v>
      </c>
    </row>
    <row r="4027" spans="1:13" ht="15">
      <c r="A4027" s="28" t="s">
        <v>1010</v>
      </c>
      <c r="B4027" s="240" t="s">
        <v>1831</v>
      </c>
      <c r="C4027" s="3"/>
      <c r="D4027" s="3"/>
      <c r="E4027" s="9" t="s">
        <v>186</v>
      </c>
      <c r="F4027" s="9" t="s">
        <v>284</v>
      </c>
      <c r="G4027" s="9" t="s">
        <v>284</v>
      </c>
      <c r="H4027" s="9" t="s">
        <v>284</v>
      </c>
      <c r="I4027" s="9">
        <v>0</v>
      </c>
      <c r="J4027" s="9">
        <v>0</v>
      </c>
      <c r="K4027" s="9">
        <v>0</v>
      </c>
      <c r="L4027" s="74"/>
      <c r="M4027" s="72">
        <f t="shared" si="107"/>
        <v>0</v>
      </c>
    </row>
    <row r="4028" spans="1:13" ht="15">
      <c r="A4028" s="28" t="s">
        <v>1011</v>
      </c>
      <c r="B4028" s="240" t="s">
        <v>1841</v>
      </c>
      <c r="C4028" s="3"/>
      <c r="D4028" s="3"/>
      <c r="E4028" s="9" t="s">
        <v>186</v>
      </c>
      <c r="F4028" s="9" t="s">
        <v>284</v>
      </c>
      <c r="G4028" s="9" t="s">
        <v>284</v>
      </c>
      <c r="H4028" s="9" t="s">
        <v>284</v>
      </c>
      <c r="I4028" s="9">
        <v>0</v>
      </c>
      <c r="J4028" s="9">
        <v>0</v>
      </c>
      <c r="K4028" s="9">
        <v>0</v>
      </c>
      <c r="L4028" s="74"/>
      <c r="M4028" s="72">
        <f t="shared" si="107"/>
        <v>0</v>
      </c>
    </row>
    <row r="4029" spans="1:13" ht="15">
      <c r="A4029" s="28" t="s">
        <v>1012</v>
      </c>
      <c r="B4029" s="240" t="s">
        <v>1829</v>
      </c>
      <c r="C4029" s="3"/>
      <c r="D4029" s="3"/>
      <c r="E4029" s="9" t="s">
        <v>186</v>
      </c>
      <c r="F4029" s="9" t="s">
        <v>284</v>
      </c>
      <c r="G4029" s="9" t="s">
        <v>284</v>
      </c>
      <c r="H4029" s="9" t="s">
        <v>284</v>
      </c>
      <c r="I4029" s="9">
        <v>0</v>
      </c>
      <c r="J4029" s="9">
        <v>0</v>
      </c>
      <c r="K4029" s="9">
        <v>0</v>
      </c>
      <c r="L4029" s="74"/>
      <c r="M4029" s="72">
        <f t="shared" si="107"/>
        <v>0</v>
      </c>
    </row>
    <row r="4030" spans="1:13" ht="15">
      <c r="A4030" s="28" t="s">
        <v>1013</v>
      </c>
      <c r="B4030" s="240" t="s">
        <v>1857</v>
      </c>
      <c r="C4030" s="3"/>
      <c r="D4030" s="3"/>
      <c r="E4030" s="9" t="s">
        <v>186</v>
      </c>
      <c r="F4030" s="9" t="s">
        <v>284</v>
      </c>
      <c r="G4030" s="9" t="s">
        <v>284</v>
      </c>
      <c r="H4030" s="9" t="s">
        <v>284</v>
      </c>
      <c r="I4030" s="9">
        <v>0</v>
      </c>
      <c r="J4030" s="9">
        <v>0</v>
      </c>
      <c r="K4030" s="9">
        <v>0</v>
      </c>
      <c r="L4030" s="74"/>
      <c r="M4030" s="72">
        <f t="shared" si="107"/>
        <v>0</v>
      </c>
    </row>
    <row r="4031" spans="1:13" ht="15">
      <c r="A4031" s="28" t="s">
        <v>1014</v>
      </c>
      <c r="B4031" s="235" t="s">
        <v>1843</v>
      </c>
      <c r="C4031" s="3"/>
      <c r="D4031" s="3"/>
      <c r="E4031" s="9" t="s">
        <v>186</v>
      </c>
      <c r="F4031" s="9" t="s">
        <v>284</v>
      </c>
      <c r="G4031" s="9" t="s">
        <v>284</v>
      </c>
      <c r="H4031" s="9" t="s">
        <v>284</v>
      </c>
      <c r="I4031" s="9">
        <v>0</v>
      </c>
      <c r="J4031" s="9">
        <v>0</v>
      </c>
      <c r="K4031" s="9">
        <v>0</v>
      </c>
      <c r="L4031" s="74"/>
      <c r="M4031" s="72">
        <f t="shared" si="107"/>
        <v>0</v>
      </c>
    </row>
    <row r="4032" spans="1:13" ht="15">
      <c r="A4032" s="28" t="s">
        <v>1015</v>
      </c>
      <c r="B4032" s="240" t="s">
        <v>1840</v>
      </c>
      <c r="C4032" s="3"/>
      <c r="D4032" s="3"/>
      <c r="E4032" s="9" t="s">
        <v>186</v>
      </c>
      <c r="F4032" s="9" t="s">
        <v>284</v>
      </c>
      <c r="G4032" s="9" t="s">
        <v>284</v>
      </c>
      <c r="H4032" s="9" t="s">
        <v>284</v>
      </c>
      <c r="I4032" s="9">
        <v>0</v>
      </c>
      <c r="J4032" s="9">
        <v>0</v>
      </c>
      <c r="K4032" s="9">
        <v>0</v>
      </c>
      <c r="L4032" s="74"/>
      <c r="M4032" s="72">
        <f t="shared" si="107"/>
        <v>0</v>
      </c>
    </row>
    <row r="4033" spans="1:13" ht="15">
      <c r="A4033" s="28" t="s">
        <v>1016</v>
      </c>
      <c r="B4033" s="240" t="s">
        <v>1839</v>
      </c>
      <c r="C4033" s="3"/>
      <c r="D4033" s="3"/>
      <c r="E4033" s="9" t="s">
        <v>186</v>
      </c>
      <c r="F4033" s="9" t="s">
        <v>284</v>
      </c>
      <c r="G4033" s="9" t="s">
        <v>284</v>
      </c>
      <c r="H4033" s="9" t="s">
        <v>284</v>
      </c>
      <c r="I4033" s="9">
        <v>0</v>
      </c>
      <c r="J4033" s="9">
        <v>0</v>
      </c>
      <c r="K4033" s="9">
        <v>0</v>
      </c>
      <c r="L4033" s="74"/>
      <c r="M4033" s="72">
        <f t="shared" si="107"/>
        <v>0</v>
      </c>
    </row>
    <row r="4034" spans="1:13" ht="15">
      <c r="A4034" s="28" t="s">
        <v>1017</v>
      </c>
      <c r="B4034" s="294" t="s">
        <v>2225</v>
      </c>
      <c r="C4034" s="3"/>
      <c r="D4034" s="3"/>
      <c r="E4034" s="9" t="s">
        <v>284</v>
      </c>
      <c r="F4034" s="9" t="s">
        <v>284</v>
      </c>
      <c r="G4034" s="9" t="s">
        <v>284</v>
      </c>
      <c r="H4034" s="9" t="s">
        <v>284</v>
      </c>
      <c r="I4034" s="9">
        <v>0</v>
      </c>
      <c r="J4034" s="9">
        <v>0</v>
      </c>
      <c r="K4034" s="9">
        <v>0</v>
      </c>
      <c r="L4034" s="74"/>
      <c r="M4034" s="72">
        <f t="shared" ref="M4034:M4043" si="108">SUM(E4034:J4034)</f>
        <v>0</v>
      </c>
    </row>
    <row r="4035" spans="1:13" ht="15">
      <c r="A4035" s="28" t="s">
        <v>1018</v>
      </c>
      <c r="B4035" s="294" t="s">
        <v>2218</v>
      </c>
      <c r="C4035" s="3"/>
      <c r="D4035" s="3"/>
      <c r="E4035" s="9" t="s">
        <v>284</v>
      </c>
      <c r="F4035" s="9" t="s">
        <v>284</v>
      </c>
      <c r="G4035" s="9" t="s">
        <v>284</v>
      </c>
      <c r="H4035" s="9" t="s">
        <v>284</v>
      </c>
      <c r="I4035" s="9">
        <v>0</v>
      </c>
      <c r="J4035" s="9">
        <v>0</v>
      </c>
      <c r="K4035" s="9">
        <v>0</v>
      </c>
      <c r="L4035" s="74"/>
      <c r="M4035" s="72">
        <f t="shared" si="108"/>
        <v>0</v>
      </c>
    </row>
    <row r="4036" spans="1:13" ht="15">
      <c r="A4036" s="28" t="s">
        <v>1019</v>
      </c>
      <c r="B4036" s="294" t="s">
        <v>2224</v>
      </c>
      <c r="C4036" s="3"/>
      <c r="D4036" s="3"/>
      <c r="E4036" s="9" t="s">
        <v>284</v>
      </c>
      <c r="F4036" s="9" t="s">
        <v>284</v>
      </c>
      <c r="G4036" s="9" t="s">
        <v>284</v>
      </c>
      <c r="H4036" s="9" t="s">
        <v>284</v>
      </c>
      <c r="I4036" s="9">
        <v>0</v>
      </c>
      <c r="J4036" s="9">
        <v>0</v>
      </c>
      <c r="K4036" s="9">
        <v>0</v>
      </c>
      <c r="L4036" s="74"/>
      <c r="M4036" s="72">
        <f t="shared" si="108"/>
        <v>0</v>
      </c>
    </row>
    <row r="4037" spans="1:13" ht="15">
      <c r="A4037" s="28" t="s">
        <v>1020</v>
      </c>
      <c r="B4037" s="294" t="s">
        <v>2221</v>
      </c>
      <c r="C4037" s="3"/>
      <c r="D4037" s="3"/>
      <c r="E4037" s="9" t="s">
        <v>284</v>
      </c>
      <c r="F4037" s="9" t="s">
        <v>284</v>
      </c>
      <c r="G4037" s="9" t="s">
        <v>284</v>
      </c>
      <c r="H4037" s="9" t="s">
        <v>284</v>
      </c>
      <c r="I4037" s="9">
        <v>0</v>
      </c>
      <c r="J4037" s="9">
        <v>0</v>
      </c>
      <c r="K4037" s="9">
        <v>0</v>
      </c>
      <c r="L4037" s="74"/>
      <c r="M4037" s="72">
        <f t="shared" si="108"/>
        <v>0</v>
      </c>
    </row>
    <row r="4038" spans="1:13" ht="15">
      <c r="A4038" s="28" t="s">
        <v>1021</v>
      </c>
      <c r="B4038" s="294" t="s">
        <v>2219</v>
      </c>
      <c r="C4038" s="3"/>
      <c r="D4038" s="3"/>
      <c r="E4038" s="9" t="s">
        <v>284</v>
      </c>
      <c r="F4038" s="9" t="s">
        <v>284</v>
      </c>
      <c r="G4038" s="9" t="s">
        <v>284</v>
      </c>
      <c r="H4038" s="9" t="s">
        <v>284</v>
      </c>
      <c r="I4038" s="9">
        <v>0</v>
      </c>
      <c r="J4038" s="9">
        <v>0</v>
      </c>
      <c r="K4038" s="9">
        <v>0</v>
      </c>
      <c r="L4038" s="74"/>
      <c r="M4038" s="72">
        <f t="shared" si="108"/>
        <v>0</v>
      </c>
    </row>
    <row r="4039" spans="1:13" ht="15">
      <c r="A4039" s="28" t="s">
        <v>1022</v>
      </c>
      <c r="B4039" s="294" t="s">
        <v>2236</v>
      </c>
      <c r="C4039" s="3"/>
      <c r="D4039" s="3"/>
      <c r="E4039" s="9" t="s">
        <v>284</v>
      </c>
      <c r="F4039" s="9" t="s">
        <v>284</v>
      </c>
      <c r="G4039" s="9" t="s">
        <v>284</v>
      </c>
      <c r="H4039" s="9" t="s">
        <v>284</v>
      </c>
      <c r="I4039" s="9">
        <v>0</v>
      </c>
      <c r="J4039" s="9">
        <v>0</v>
      </c>
      <c r="K4039" s="9">
        <v>0</v>
      </c>
      <c r="L4039" s="74"/>
      <c r="M4039" s="72">
        <f t="shared" si="108"/>
        <v>0</v>
      </c>
    </row>
    <row r="4040" spans="1:13" ht="15">
      <c r="A4040" s="28" t="s">
        <v>1023</v>
      </c>
      <c r="B4040" s="294" t="s">
        <v>2226</v>
      </c>
      <c r="C4040" s="3"/>
      <c r="D4040" s="3"/>
      <c r="E4040" s="9" t="s">
        <v>284</v>
      </c>
      <c r="F4040" s="9" t="s">
        <v>284</v>
      </c>
      <c r="G4040" s="9" t="s">
        <v>284</v>
      </c>
      <c r="H4040" s="9" t="s">
        <v>284</v>
      </c>
      <c r="I4040" s="9">
        <v>0</v>
      </c>
      <c r="J4040" s="9">
        <v>0</v>
      </c>
      <c r="K4040" s="9">
        <v>0</v>
      </c>
      <c r="L4040" s="74"/>
      <c r="M4040" s="72">
        <f t="shared" si="108"/>
        <v>0</v>
      </c>
    </row>
    <row r="4041" spans="1:13" ht="15">
      <c r="A4041" s="28" t="s">
        <v>1024</v>
      </c>
      <c r="B4041" s="294" t="s">
        <v>2222</v>
      </c>
      <c r="C4041" s="3"/>
      <c r="D4041" s="3"/>
      <c r="E4041" s="9" t="s">
        <v>284</v>
      </c>
      <c r="F4041" s="9" t="s">
        <v>284</v>
      </c>
      <c r="G4041" s="9" t="s">
        <v>284</v>
      </c>
      <c r="H4041" s="9" t="s">
        <v>284</v>
      </c>
      <c r="I4041" s="9">
        <v>0</v>
      </c>
      <c r="J4041" s="9">
        <v>0</v>
      </c>
      <c r="K4041" s="9">
        <v>0</v>
      </c>
      <c r="L4041" s="74"/>
      <c r="M4041" s="72">
        <f t="shared" si="108"/>
        <v>0</v>
      </c>
    </row>
    <row r="4042" spans="1:13" ht="15">
      <c r="A4042" s="28" t="s">
        <v>1025</v>
      </c>
      <c r="B4042" s="294" t="s">
        <v>2217</v>
      </c>
      <c r="C4042" s="3"/>
      <c r="D4042" s="3"/>
      <c r="E4042" s="9" t="s">
        <v>284</v>
      </c>
      <c r="F4042" s="9" t="s">
        <v>284</v>
      </c>
      <c r="G4042" s="9" t="s">
        <v>284</v>
      </c>
      <c r="H4042" s="9" t="s">
        <v>284</v>
      </c>
      <c r="I4042" s="9">
        <v>0</v>
      </c>
      <c r="J4042" s="9">
        <v>0</v>
      </c>
      <c r="K4042" s="9">
        <v>0</v>
      </c>
      <c r="L4042" s="74"/>
      <c r="M4042" s="72">
        <f t="shared" si="108"/>
        <v>0</v>
      </c>
    </row>
    <row r="4043" spans="1:13" ht="15">
      <c r="A4043" s="28" t="s">
        <v>1026</v>
      </c>
      <c r="B4043" s="294" t="s">
        <v>2223</v>
      </c>
      <c r="C4043" s="3"/>
      <c r="D4043" s="3"/>
      <c r="E4043" s="9" t="s">
        <v>284</v>
      </c>
      <c r="F4043" s="9" t="s">
        <v>284</v>
      </c>
      <c r="G4043" s="9" t="s">
        <v>284</v>
      </c>
      <c r="H4043" s="9" t="s">
        <v>284</v>
      </c>
      <c r="I4043" s="9">
        <v>0</v>
      </c>
      <c r="J4043" s="9">
        <v>0</v>
      </c>
      <c r="K4043" s="9">
        <v>0</v>
      </c>
      <c r="L4043" s="74"/>
      <c r="M4043" s="72">
        <f t="shared" si="108"/>
        <v>0</v>
      </c>
    </row>
    <row r="4044" spans="1:13" ht="15">
      <c r="A4044" s="28"/>
      <c r="B4044" s="68"/>
      <c r="E4044" s="9"/>
      <c r="F4044" s="9"/>
      <c r="G4044" s="9"/>
      <c r="H4044" s="9"/>
      <c r="J4044" s="9"/>
      <c r="K4044" s="9"/>
      <c r="L4044" s="74"/>
      <c r="M4044" s="72"/>
    </row>
    <row r="4045" spans="1:13" ht="15">
      <c r="A4045" s="28"/>
      <c r="B4045" s="68"/>
      <c r="E4045" s="9"/>
      <c r="J4045" s="9"/>
      <c r="K4045" s="9"/>
      <c r="L4045" s="74"/>
    </row>
    <row r="4046" spans="1:13" ht="15">
      <c r="A4046" s="28"/>
      <c r="B4046" s="68"/>
      <c r="E4046" s="9"/>
      <c r="L4046" s="74"/>
    </row>
    <row r="4047" spans="1:13" ht="25.5">
      <c r="A4047" s="23" t="s">
        <v>353</v>
      </c>
      <c r="L4047" s="74"/>
    </row>
    <row r="4048" spans="1:13">
      <c r="L4048" s="74"/>
    </row>
    <row r="4049" spans="1:23" ht="15">
      <c r="A4049" s="40"/>
      <c r="B4049" s="40"/>
      <c r="C4049" s="40"/>
      <c r="D4049" s="40"/>
      <c r="E4049" s="66">
        <v>2016</v>
      </c>
      <c r="F4049" s="66">
        <v>2017</v>
      </c>
      <c r="G4049" s="66">
        <v>2018</v>
      </c>
      <c r="H4049" s="66">
        <v>2019</v>
      </c>
      <c r="I4049" s="66">
        <v>2020</v>
      </c>
      <c r="J4049" s="66">
        <v>2021</v>
      </c>
      <c r="K4049" s="66">
        <v>2022</v>
      </c>
      <c r="L4049" s="74"/>
      <c r="M4049" s="75" t="s">
        <v>40</v>
      </c>
      <c r="Q4049" s="3"/>
      <c r="R4049" s="3"/>
      <c r="S4049" s="3"/>
    </row>
    <row r="4050" spans="1:23" ht="15">
      <c r="A4050" s="28" t="s">
        <v>0</v>
      </c>
      <c r="B4050" s="68" t="s">
        <v>31</v>
      </c>
      <c r="C4050" s="9"/>
      <c r="D4050" s="9"/>
      <c r="E4050" s="224">
        <v>468</v>
      </c>
      <c r="F4050" s="224">
        <v>757.8</v>
      </c>
      <c r="G4050" s="9">
        <v>187.2</v>
      </c>
      <c r="H4050" s="9">
        <v>65.499999999992724</v>
      </c>
      <c r="I4050" s="9">
        <v>200.40000000000509</v>
      </c>
      <c r="J4050" s="224">
        <v>854.59999999999127</v>
      </c>
      <c r="K4050" s="227">
        <v>802.200000000008</v>
      </c>
      <c r="L4050" s="74"/>
      <c r="M4050" s="72">
        <f t="shared" ref="M4050:M4081" si="109">SUM(E4050:K4050)</f>
        <v>3335.6999999999971</v>
      </c>
      <c r="O4050" t="s">
        <v>5076</v>
      </c>
      <c r="Q4050" s="3"/>
      <c r="R4050" s="3" t="s">
        <v>3827</v>
      </c>
      <c r="S4050" s="294"/>
      <c r="T4050" s="68"/>
      <c r="U4050" s="396"/>
      <c r="V4050" s="68"/>
      <c r="W4050" s="68"/>
    </row>
    <row r="4051" spans="1:23" ht="15">
      <c r="A4051" s="28" t="s">
        <v>2</v>
      </c>
      <c r="B4051" s="68" t="s">
        <v>21</v>
      </c>
      <c r="C4051" s="9"/>
      <c r="D4051" s="9"/>
      <c r="E4051" s="227">
        <v>408</v>
      </c>
      <c r="F4051" s="222">
        <v>659.4</v>
      </c>
      <c r="G4051" s="9">
        <v>168</v>
      </c>
      <c r="H4051" s="9">
        <v>56.500000000003638</v>
      </c>
      <c r="I4051" s="9">
        <v>417.5</v>
      </c>
      <c r="J4051" s="222">
        <v>836.44999999999345</v>
      </c>
      <c r="K4051" s="227">
        <v>780.29999999999927</v>
      </c>
      <c r="L4051" s="74"/>
      <c r="M4051" s="72">
        <f t="shared" si="109"/>
        <v>3326.1499999999965</v>
      </c>
      <c r="O4051" t="s">
        <v>5077</v>
      </c>
      <c r="Q4051" s="3"/>
      <c r="R4051" s="226" t="s">
        <v>5078</v>
      </c>
      <c r="S4051" s="235"/>
      <c r="T4051" s="68"/>
      <c r="U4051" s="396"/>
      <c r="V4051" s="68"/>
      <c r="W4051" s="68"/>
    </row>
    <row r="4052" spans="1:23" ht="15">
      <c r="A4052" s="28" t="s">
        <v>3</v>
      </c>
      <c r="B4052" s="68" t="s">
        <v>27</v>
      </c>
      <c r="C4052" s="9"/>
      <c r="D4052" s="9"/>
      <c r="E4052" s="222">
        <v>458.4</v>
      </c>
      <c r="F4052" s="9">
        <v>480.1</v>
      </c>
      <c r="G4052" s="224">
        <v>612.4</v>
      </c>
      <c r="H4052" s="224">
        <v>566.20000000000437</v>
      </c>
      <c r="I4052" s="9">
        <v>129.60000000000036</v>
      </c>
      <c r="J4052" s="9">
        <v>492.3999999999869</v>
      </c>
      <c r="K4052" s="9">
        <v>460.50000000000364</v>
      </c>
      <c r="L4052" s="74"/>
      <c r="M4052" s="72">
        <f t="shared" si="109"/>
        <v>3199.5999999999954</v>
      </c>
      <c r="O4052" t="s">
        <v>1492</v>
      </c>
      <c r="Q4052" s="3"/>
      <c r="R4052" s="3" t="s">
        <v>2025</v>
      </c>
      <c r="S4052" s="68"/>
      <c r="T4052" s="68"/>
      <c r="U4052" s="397"/>
      <c r="V4052" s="68"/>
      <c r="W4052" s="68"/>
    </row>
    <row r="4053" spans="1:23" ht="15">
      <c r="A4053" s="28" t="s">
        <v>5</v>
      </c>
      <c r="B4053" s="68" t="s">
        <v>33</v>
      </c>
      <c r="C4053" s="9"/>
      <c r="D4053" s="9"/>
      <c r="E4053" s="227">
        <v>344.6</v>
      </c>
      <c r="F4053" s="227">
        <v>536.4</v>
      </c>
      <c r="G4053" s="9">
        <v>299.2</v>
      </c>
      <c r="H4053" s="9">
        <v>102.19999999999709</v>
      </c>
      <c r="I4053" s="223">
        <v>495.59999999999491</v>
      </c>
      <c r="J4053" s="9">
        <v>619.70000000000073</v>
      </c>
      <c r="K4053" s="9">
        <v>475.09999999999854</v>
      </c>
      <c r="L4053" s="74"/>
      <c r="M4053" s="72">
        <f t="shared" si="109"/>
        <v>2872.7999999999911</v>
      </c>
      <c r="O4053" t="s">
        <v>349</v>
      </c>
      <c r="Q4053" s="3"/>
      <c r="R4053" s="3"/>
      <c r="S4053" s="294"/>
      <c r="T4053" s="68"/>
      <c r="U4053" s="396"/>
      <c r="V4053" s="68"/>
      <c r="W4053" s="68"/>
    </row>
    <row r="4054" spans="1:23" ht="15">
      <c r="A4054" s="28" t="s">
        <v>7</v>
      </c>
      <c r="B4054" s="68" t="s">
        <v>23</v>
      </c>
      <c r="C4054" s="9"/>
      <c r="D4054" s="9"/>
      <c r="E4054" s="9">
        <v>130</v>
      </c>
      <c r="F4054" s="9">
        <v>434.5</v>
      </c>
      <c r="G4054" s="222">
        <v>591.1</v>
      </c>
      <c r="H4054" s="9">
        <v>305.00000000000728</v>
      </c>
      <c r="I4054" s="9">
        <v>354.40000000000509</v>
      </c>
      <c r="J4054" s="9">
        <v>483.50000000000364</v>
      </c>
      <c r="K4054" s="9">
        <v>413.74999999999636</v>
      </c>
      <c r="L4054" s="74"/>
      <c r="M4054" s="72">
        <f t="shared" si="109"/>
        <v>2712.2500000000123</v>
      </c>
      <c r="O4054" t="s">
        <v>306</v>
      </c>
      <c r="Q4054" s="3"/>
      <c r="R4054" s="3"/>
      <c r="S4054" s="235"/>
      <c r="T4054" s="68"/>
      <c r="U4054" s="396"/>
      <c r="V4054" s="68"/>
      <c r="W4054" s="68"/>
    </row>
    <row r="4055" spans="1:23" ht="15">
      <c r="A4055" s="28" t="s">
        <v>8</v>
      </c>
      <c r="B4055" s="68" t="s">
        <v>11</v>
      </c>
      <c r="C4055" s="9"/>
      <c r="D4055" s="9"/>
      <c r="E4055" s="223">
        <v>410.1</v>
      </c>
      <c r="F4055" s="227">
        <v>526.70000000000005</v>
      </c>
      <c r="G4055" s="9">
        <v>145.30000000000001</v>
      </c>
      <c r="H4055" s="9">
        <v>206.70000000000073</v>
      </c>
      <c r="I4055" s="227">
        <v>454.80000000000291</v>
      </c>
      <c r="J4055" s="9">
        <v>501.00000000001091</v>
      </c>
      <c r="K4055" s="9">
        <v>425.700000000008</v>
      </c>
      <c r="L4055" s="74"/>
      <c r="M4055" s="72">
        <f t="shared" si="109"/>
        <v>2670.3000000000229</v>
      </c>
      <c r="O4055" t="s">
        <v>1443</v>
      </c>
      <c r="Q4055" s="3"/>
      <c r="R4055" s="3"/>
      <c r="S4055" s="235"/>
      <c r="T4055" s="68"/>
      <c r="U4055" s="396"/>
      <c r="V4055" s="68"/>
      <c r="W4055" s="68"/>
    </row>
    <row r="4056" spans="1:23" ht="15">
      <c r="A4056" s="28" t="s">
        <v>10</v>
      </c>
      <c r="B4056" s="68" t="s">
        <v>144</v>
      </c>
      <c r="C4056" s="9"/>
      <c r="D4056" s="9"/>
      <c r="E4056" s="9" t="s">
        <v>284</v>
      </c>
      <c r="F4056" s="9">
        <v>438.6</v>
      </c>
      <c r="G4056" s="227">
        <v>497.9</v>
      </c>
      <c r="H4056" s="227">
        <v>398.60000000000582</v>
      </c>
      <c r="I4056" s="9">
        <v>434.90000000000327</v>
      </c>
      <c r="J4056" s="9">
        <v>353</v>
      </c>
      <c r="K4056" s="9">
        <v>485.84999999999491</v>
      </c>
      <c r="L4056" s="74"/>
      <c r="M4056" s="72">
        <f t="shared" si="109"/>
        <v>2608.850000000004</v>
      </c>
      <c r="O4056" t="s">
        <v>347</v>
      </c>
      <c r="Q4056" s="3"/>
      <c r="R4056" s="3"/>
      <c r="S4056" s="294"/>
      <c r="T4056" s="68"/>
      <c r="U4056" s="396"/>
      <c r="V4056" s="68"/>
      <c r="W4056" s="68"/>
    </row>
    <row r="4057" spans="1:23" ht="15">
      <c r="A4057" s="28" t="s">
        <v>12</v>
      </c>
      <c r="B4057" s="68" t="s">
        <v>143</v>
      </c>
      <c r="C4057" s="9"/>
      <c r="D4057" s="9"/>
      <c r="E4057" s="9" t="s">
        <v>284</v>
      </c>
      <c r="F4057" s="227">
        <v>524.70000000000005</v>
      </c>
      <c r="G4057" s="9">
        <v>255.3</v>
      </c>
      <c r="H4057" s="9">
        <v>35.100000000009459</v>
      </c>
      <c r="I4057" s="9">
        <v>423.89999999999782</v>
      </c>
      <c r="J4057" s="227">
        <v>660.60000000000218</v>
      </c>
      <c r="K4057" s="227">
        <v>703.6000000000131</v>
      </c>
      <c r="L4057" s="74"/>
      <c r="M4057" s="72">
        <f t="shared" si="109"/>
        <v>2603.2000000000226</v>
      </c>
      <c r="O4057" t="s">
        <v>1127</v>
      </c>
      <c r="Q4057" s="3"/>
      <c r="R4057" s="3"/>
      <c r="S4057" s="294"/>
      <c r="T4057" s="68"/>
      <c r="U4057" s="396"/>
      <c r="V4057" s="68"/>
      <c r="W4057" s="68"/>
    </row>
    <row r="4058" spans="1:23" ht="15">
      <c r="A4058" s="28" t="s">
        <v>14</v>
      </c>
      <c r="B4058" s="68" t="s">
        <v>820</v>
      </c>
      <c r="C4058" s="9"/>
      <c r="D4058" s="9"/>
      <c r="E4058" s="9" t="s">
        <v>284</v>
      </c>
      <c r="F4058" s="9" t="s">
        <v>284</v>
      </c>
      <c r="G4058" s="9" t="s">
        <v>284</v>
      </c>
      <c r="H4058" s="227">
        <v>445.49999999999636</v>
      </c>
      <c r="I4058" s="224">
        <v>662.50000000000364</v>
      </c>
      <c r="J4058" s="9">
        <v>612.40000000000146</v>
      </c>
      <c r="K4058" s="223">
        <v>832.89999999999418</v>
      </c>
      <c r="L4058" s="74"/>
      <c r="M4058" s="72">
        <f t="shared" si="109"/>
        <v>2553.2999999999956</v>
      </c>
      <c r="O4058" t="s">
        <v>5075</v>
      </c>
      <c r="R4058" s="226" t="s">
        <v>2030</v>
      </c>
      <c r="S4058" s="294"/>
      <c r="T4058" s="68"/>
      <c r="U4058" s="396"/>
      <c r="V4058" s="68"/>
      <c r="W4058" s="68"/>
    </row>
    <row r="4059" spans="1:23" ht="15">
      <c r="A4059" s="28" t="s">
        <v>16</v>
      </c>
      <c r="B4059" s="68" t="s">
        <v>17</v>
      </c>
      <c r="C4059" s="9"/>
      <c r="D4059" s="9"/>
      <c r="E4059" s="9">
        <v>121</v>
      </c>
      <c r="F4059" s="227">
        <v>562.1</v>
      </c>
      <c r="G4059" s="227">
        <v>385.3</v>
      </c>
      <c r="H4059" s="9">
        <v>187.69999999999709</v>
      </c>
      <c r="I4059" s="227">
        <v>437.5</v>
      </c>
      <c r="J4059" s="9">
        <v>425.10000000000582</v>
      </c>
      <c r="K4059" s="9">
        <v>415.49999999999636</v>
      </c>
      <c r="L4059" s="74"/>
      <c r="M4059" s="72">
        <f t="shared" si="109"/>
        <v>2534.1999999999994</v>
      </c>
      <c r="O4059" t="s">
        <v>2029</v>
      </c>
      <c r="Q4059" s="3"/>
      <c r="R4059" s="3"/>
      <c r="S4059" s="235"/>
      <c r="T4059" s="68"/>
      <c r="U4059" s="397"/>
      <c r="V4059" s="68"/>
      <c r="W4059" s="68"/>
    </row>
    <row r="4060" spans="1:23" ht="15">
      <c r="A4060" s="28" t="s">
        <v>18</v>
      </c>
      <c r="B4060" s="68" t="s">
        <v>849</v>
      </c>
      <c r="C4060" s="9"/>
      <c r="D4060" s="9"/>
      <c r="E4060" s="9" t="s">
        <v>284</v>
      </c>
      <c r="F4060" s="9" t="s">
        <v>284</v>
      </c>
      <c r="G4060" s="9" t="s">
        <v>284</v>
      </c>
      <c r="H4060" s="223">
        <v>474.70000000000437</v>
      </c>
      <c r="I4060" s="9">
        <v>402.00000000000546</v>
      </c>
      <c r="J4060" s="227">
        <v>742.99999999999272</v>
      </c>
      <c r="K4060" s="222">
        <v>874.5</v>
      </c>
      <c r="L4060" s="74"/>
      <c r="M4060" s="72">
        <f t="shared" si="109"/>
        <v>2494.2000000000025</v>
      </c>
      <c r="O4060" t="s">
        <v>5074</v>
      </c>
      <c r="S4060" s="68"/>
      <c r="T4060" s="68"/>
      <c r="U4060" s="396"/>
      <c r="V4060" s="68"/>
      <c r="W4060" s="68"/>
    </row>
    <row r="4061" spans="1:23" ht="15">
      <c r="A4061" s="28" t="s">
        <v>20</v>
      </c>
      <c r="B4061" s="68" t="s">
        <v>9</v>
      </c>
      <c r="C4061" s="9"/>
      <c r="D4061" s="9"/>
      <c r="E4061" s="227">
        <v>247.1</v>
      </c>
      <c r="F4061" s="9">
        <v>270.39999999999998</v>
      </c>
      <c r="G4061" s="9">
        <v>378</v>
      </c>
      <c r="H4061" s="9">
        <v>216.60000000000218</v>
      </c>
      <c r="I4061" s="9">
        <v>132</v>
      </c>
      <c r="J4061" s="9">
        <v>620.39999999999418</v>
      </c>
      <c r="K4061" s="9">
        <v>524.50000000000364</v>
      </c>
      <c r="L4061" s="74"/>
      <c r="M4061" s="72">
        <f t="shared" si="109"/>
        <v>2389</v>
      </c>
      <c r="O4061" t="s">
        <v>299</v>
      </c>
      <c r="Q4061" s="3"/>
      <c r="R4061" s="3"/>
      <c r="S4061" s="294"/>
      <c r="T4061" s="68"/>
      <c r="U4061" s="396"/>
      <c r="V4061" s="68"/>
      <c r="W4061" s="68"/>
    </row>
    <row r="4062" spans="1:23" ht="15">
      <c r="A4062" s="28" t="s">
        <v>22</v>
      </c>
      <c r="B4062" s="68" t="s">
        <v>15</v>
      </c>
      <c r="C4062" s="9"/>
      <c r="D4062" s="9"/>
      <c r="E4062" s="227">
        <v>391.3</v>
      </c>
      <c r="F4062" s="9">
        <v>231.9</v>
      </c>
      <c r="G4062" s="9">
        <v>261</v>
      </c>
      <c r="H4062" s="9">
        <v>88.600000000002183</v>
      </c>
      <c r="I4062" s="9">
        <v>310.79999999999745</v>
      </c>
      <c r="J4062" s="9">
        <v>442.99999999998909</v>
      </c>
      <c r="K4062" s="9">
        <v>611.79999999999563</v>
      </c>
      <c r="L4062" s="74"/>
      <c r="M4062" s="72">
        <f t="shared" si="109"/>
        <v>2338.3999999999842</v>
      </c>
      <c r="O4062" t="s">
        <v>290</v>
      </c>
      <c r="Q4062" s="3"/>
      <c r="R4062" s="3"/>
      <c r="S4062" s="68"/>
      <c r="T4062" s="68"/>
      <c r="U4062" s="396"/>
      <c r="V4062" s="68"/>
      <c r="W4062" s="68"/>
    </row>
    <row r="4063" spans="1:23" ht="15">
      <c r="A4063" s="28" t="s">
        <v>24</v>
      </c>
      <c r="B4063" s="68" t="s">
        <v>1</v>
      </c>
      <c r="C4063" s="9"/>
      <c r="D4063" s="9"/>
      <c r="E4063" s="227">
        <v>341.7</v>
      </c>
      <c r="F4063" s="9">
        <v>318.5</v>
      </c>
      <c r="G4063" s="223">
        <v>581.20000000000005</v>
      </c>
      <c r="H4063" s="9">
        <v>58.799999999995634</v>
      </c>
      <c r="I4063" s="9">
        <v>348.50000000000182</v>
      </c>
      <c r="J4063" s="9">
        <v>310.00000000000728</v>
      </c>
      <c r="K4063" s="9">
        <v>299.19999999999709</v>
      </c>
      <c r="L4063" s="74"/>
      <c r="M4063" s="72">
        <f t="shared" si="109"/>
        <v>2257.9000000000019</v>
      </c>
      <c r="O4063" t="s">
        <v>305</v>
      </c>
      <c r="Q4063" s="3"/>
      <c r="R4063" s="3"/>
      <c r="S4063" s="294"/>
      <c r="T4063" s="68"/>
      <c r="U4063" s="397"/>
      <c r="V4063" s="68"/>
      <c r="W4063" s="68"/>
    </row>
    <row r="4064" spans="1:23" ht="15">
      <c r="A4064" s="28" t="s">
        <v>26</v>
      </c>
      <c r="B4064" s="68" t="s">
        <v>39</v>
      </c>
      <c r="C4064" s="9"/>
      <c r="D4064" s="9"/>
      <c r="E4064" s="9">
        <v>209.8</v>
      </c>
      <c r="F4064" s="9">
        <v>321.5</v>
      </c>
      <c r="G4064" s="9">
        <v>262.5</v>
      </c>
      <c r="H4064" s="9">
        <v>214.90000000000146</v>
      </c>
      <c r="I4064" s="9">
        <v>289.80000000000109</v>
      </c>
      <c r="J4064" s="9">
        <v>372.99999999999636</v>
      </c>
      <c r="K4064" s="9">
        <v>559.40000000000146</v>
      </c>
      <c r="L4064" s="74"/>
      <c r="M4064" s="72">
        <f t="shared" si="109"/>
        <v>2230.9000000000005</v>
      </c>
      <c r="Q4064" s="3"/>
      <c r="R4064" s="3"/>
      <c r="S4064" s="68"/>
      <c r="T4064" s="68"/>
      <c r="U4064" s="396"/>
      <c r="V4064" s="68"/>
      <c r="W4064" s="68"/>
    </row>
    <row r="4065" spans="1:23" ht="15">
      <c r="A4065" s="28" t="s">
        <v>28</v>
      </c>
      <c r="B4065" s="68" t="s">
        <v>37</v>
      </c>
      <c r="C4065" s="9"/>
      <c r="D4065" s="9"/>
      <c r="E4065" s="9">
        <v>214</v>
      </c>
      <c r="F4065" s="227">
        <v>542.20000000000005</v>
      </c>
      <c r="G4065" s="9">
        <v>210.9</v>
      </c>
      <c r="H4065" s="9">
        <v>194.10000000000582</v>
      </c>
      <c r="I4065" s="9">
        <v>219.99999999999818</v>
      </c>
      <c r="J4065" s="9">
        <v>394.49999999999636</v>
      </c>
      <c r="K4065" s="9">
        <v>450.00000000001455</v>
      </c>
      <c r="L4065" s="74"/>
      <c r="M4065" s="72">
        <f t="shared" si="109"/>
        <v>2225.7000000000148</v>
      </c>
      <c r="O4065" t="s">
        <v>298</v>
      </c>
      <c r="Q4065" s="3"/>
      <c r="R4065" s="3"/>
      <c r="S4065" s="294"/>
      <c r="T4065" s="68"/>
      <c r="U4065" s="397"/>
      <c r="V4065" s="68"/>
      <c r="W4065" s="68"/>
    </row>
    <row r="4066" spans="1:23" ht="15">
      <c r="A4066" s="28" t="s">
        <v>30</v>
      </c>
      <c r="B4066" s="68" t="s">
        <v>13</v>
      </c>
      <c r="C4066" s="9"/>
      <c r="D4066" s="9"/>
      <c r="E4066" s="9">
        <v>104.2</v>
      </c>
      <c r="F4066" s="9">
        <v>488.7</v>
      </c>
      <c r="G4066" s="9">
        <v>377.6</v>
      </c>
      <c r="H4066" s="9">
        <v>55.800000000010186</v>
      </c>
      <c r="I4066" s="9">
        <v>225.00000000000364</v>
      </c>
      <c r="J4066" s="9">
        <v>409.49999999999636</v>
      </c>
      <c r="K4066" s="9">
        <v>515.59999999999127</v>
      </c>
      <c r="L4066" s="74"/>
      <c r="M4066" s="72">
        <f t="shared" si="109"/>
        <v>2176.4000000000015</v>
      </c>
      <c r="Q4066" s="3"/>
      <c r="R4066" s="3"/>
      <c r="S4066" s="68"/>
      <c r="T4066" s="68"/>
      <c r="U4066" s="396"/>
      <c r="V4066" s="68"/>
      <c r="W4066" s="68"/>
    </row>
    <row r="4067" spans="1:23" ht="15">
      <c r="A4067" s="28" t="s">
        <v>32</v>
      </c>
      <c r="B4067" s="68" t="s">
        <v>25</v>
      </c>
      <c r="C4067" s="9"/>
      <c r="D4067" s="9"/>
      <c r="E4067" s="9">
        <v>134.9</v>
      </c>
      <c r="F4067" s="9">
        <v>243.8</v>
      </c>
      <c r="G4067" s="9">
        <v>238.4</v>
      </c>
      <c r="H4067" s="9">
        <v>110.80000000000291</v>
      </c>
      <c r="I4067" s="9">
        <v>358.79999999999927</v>
      </c>
      <c r="J4067" s="9">
        <v>645.30000000000655</v>
      </c>
      <c r="K4067" s="9">
        <v>421.50000000000364</v>
      </c>
      <c r="L4067" s="74"/>
      <c r="M4067" s="72">
        <f t="shared" si="109"/>
        <v>2153.5000000000123</v>
      </c>
      <c r="Q4067" s="3"/>
      <c r="R4067" s="3"/>
      <c r="S4067" s="294"/>
      <c r="T4067" s="68"/>
      <c r="U4067" s="396"/>
      <c r="V4067" s="68"/>
      <c r="W4067" s="68"/>
    </row>
    <row r="4068" spans="1:23" ht="15">
      <c r="A4068" s="28" t="s">
        <v>34</v>
      </c>
      <c r="B4068" s="68" t="s">
        <v>142</v>
      </c>
      <c r="C4068" s="9"/>
      <c r="D4068" s="9"/>
      <c r="E4068" s="9" t="s">
        <v>284</v>
      </c>
      <c r="F4068" s="9">
        <v>405.8</v>
      </c>
      <c r="G4068" s="9">
        <v>352.3</v>
      </c>
      <c r="H4068" s="9">
        <v>74.999999999996362</v>
      </c>
      <c r="I4068" s="9">
        <v>424.79999999999745</v>
      </c>
      <c r="J4068" s="9">
        <v>390.5</v>
      </c>
      <c r="K4068" s="9">
        <v>486.6000000000131</v>
      </c>
      <c r="L4068" s="74"/>
      <c r="M4068" s="72">
        <f t="shared" si="109"/>
        <v>2135.0000000000068</v>
      </c>
      <c r="Q4068" s="3"/>
      <c r="R4068" s="3"/>
      <c r="S4068" s="294"/>
      <c r="T4068" s="68"/>
      <c r="U4068" s="396"/>
      <c r="V4068" s="68"/>
      <c r="W4068" s="68"/>
    </row>
    <row r="4069" spans="1:23" ht="15">
      <c r="A4069" s="28" t="s">
        <v>36</v>
      </c>
      <c r="B4069" s="68" t="s">
        <v>155</v>
      </c>
      <c r="C4069" s="9"/>
      <c r="D4069" s="9"/>
      <c r="E4069" s="9" t="s">
        <v>284</v>
      </c>
      <c r="F4069" s="9" t="s">
        <v>284</v>
      </c>
      <c r="G4069" s="227">
        <v>555.6</v>
      </c>
      <c r="H4069" s="9">
        <v>87.299999999999272</v>
      </c>
      <c r="I4069" s="9">
        <v>387.99999999999636</v>
      </c>
      <c r="J4069" s="9">
        <v>388.49999999998909</v>
      </c>
      <c r="K4069" s="227">
        <v>682.29999999998836</v>
      </c>
      <c r="L4069" s="74"/>
      <c r="M4069" s="72">
        <f t="shared" si="109"/>
        <v>2101.699999999973</v>
      </c>
      <c r="O4069" t="s">
        <v>295</v>
      </c>
      <c r="Q4069" s="3"/>
      <c r="R4069" s="3"/>
      <c r="S4069" s="294"/>
      <c r="T4069" s="68"/>
      <c r="U4069" s="397"/>
      <c r="V4069" s="68"/>
      <c r="W4069" s="68"/>
    </row>
    <row r="4070" spans="1:23" ht="15">
      <c r="A4070" s="28" t="s">
        <v>38</v>
      </c>
      <c r="B4070" s="68" t="s">
        <v>867</v>
      </c>
      <c r="C4070" s="9"/>
      <c r="D4070" s="9"/>
      <c r="E4070" s="9" t="s">
        <v>284</v>
      </c>
      <c r="F4070" s="9" t="s">
        <v>284</v>
      </c>
      <c r="G4070" s="9" t="s">
        <v>284</v>
      </c>
      <c r="H4070" s="227">
        <v>440.19999999999709</v>
      </c>
      <c r="I4070" s="9">
        <v>282.89999999999782</v>
      </c>
      <c r="J4070" s="9">
        <v>622.99999999999636</v>
      </c>
      <c r="K4070" s="9">
        <v>604.15000000000509</v>
      </c>
      <c r="L4070" s="74"/>
      <c r="M4070" s="72">
        <f t="shared" si="109"/>
        <v>1950.2499999999964</v>
      </c>
      <c r="O4070" t="s">
        <v>298</v>
      </c>
      <c r="S4070" s="235"/>
      <c r="T4070" s="68"/>
      <c r="U4070" s="396"/>
      <c r="V4070" s="68"/>
      <c r="W4070" s="68"/>
    </row>
    <row r="4071" spans="1:23" ht="15">
      <c r="A4071" s="28" t="s">
        <v>145</v>
      </c>
      <c r="B4071" s="68" t="s">
        <v>854</v>
      </c>
      <c r="C4071" s="9"/>
      <c r="D4071" s="9"/>
      <c r="E4071" s="9" t="s">
        <v>284</v>
      </c>
      <c r="F4071" s="9" t="s">
        <v>284</v>
      </c>
      <c r="G4071" s="9" t="s">
        <v>284</v>
      </c>
      <c r="H4071" s="227">
        <v>472.19999999998981</v>
      </c>
      <c r="I4071" s="9">
        <v>244.99999999999636</v>
      </c>
      <c r="J4071" s="227">
        <v>662.49999999999272</v>
      </c>
      <c r="K4071" s="9">
        <v>564.60000000000946</v>
      </c>
      <c r="L4071" s="74"/>
      <c r="M4071" s="72">
        <f t="shared" si="109"/>
        <v>1944.2999999999884</v>
      </c>
      <c r="O4071" t="s">
        <v>320</v>
      </c>
      <c r="S4071" s="68"/>
      <c r="T4071" s="68"/>
      <c r="U4071" s="397"/>
      <c r="V4071" s="68"/>
      <c r="W4071" s="68"/>
    </row>
    <row r="4072" spans="1:23" ht="15">
      <c r="A4072" s="28" t="s">
        <v>146</v>
      </c>
      <c r="B4072" s="68" t="s">
        <v>842</v>
      </c>
      <c r="C4072" s="9"/>
      <c r="D4072" s="9"/>
      <c r="E4072" s="9" t="s">
        <v>284</v>
      </c>
      <c r="F4072" s="9" t="s">
        <v>284</v>
      </c>
      <c r="G4072" s="9" t="s">
        <v>284</v>
      </c>
      <c r="H4072" s="227">
        <v>440.50000000000364</v>
      </c>
      <c r="I4072" s="227">
        <v>447.99999999999818</v>
      </c>
      <c r="J4072" s="9">
        <v>383.00000000000364</v>
      </c>
      <c r="K4072" s="9">
        <v>666.50000000001091</v>
      </c>
      <c r="L4072" s="74"/>
      <c r="M4072" s="72">
        <f t="shared" si="109"/>
        <v>1938.0000000000164</v>
      </c>
      <c r="O4072" t="s">
        <v>322</v>
      </c>
      <c r="S4072" s="294"/>
      <c r="T4072" s="68"/>
      <c r="U4072" s="396"/>
      <c r="V4072" s="68"/>
      <c r="W4072" s="68"/>
    </row>
    <row r="4073" spans="1:23" ht="15">
      <c r="A4073" s="28" t="s">
        <v>147</v>
      </c>
      <c r="B4073" s="68" t="s">
        <v>141</v>
      </c>
      <c r="C4073" s="9"/>
      <c r="D4073" s="9"/>
      <c r="E4073" s="9" t="s">
        <v>284</v>
      </c>
      <c r="F4073" s="9">
        <v>474.2</v>
      </c>
      <c r="G4073" s="9">
        <v>268.2</v>
      </c>
      <c r="H4073" s="9">
        <v>71.899999999994179</v>
      </c>
      <c r="I4073" s="9">
        <v>263.09999999999673</v>
      </c>
      <c r="J4073" s="9">
        <v>469.49999999998545</v>
      </c>
      <c r="K4073" s="9">
        <v>367.5</v>
      </c>
      <c r="L4073" s="74"/>
      <c r="M4073" s="72">
        <f t="shared" si="109"/>
        <v>1914.3999999999764</v>
      </c>
      <c r="Q4073" s="3"/>
      <c r="R4073" s="3"/>
      <c r="S4073" s="68"/>
      <c r="T4073" s="68"/>
      <c r="U4073" s="396"/>
      <c r="V4073" s="68"/>
      <c r="W4073" s="68"/>
    </row>
    <row r="4074" spans="1:23" ht="15">
      <c r="A4074" s="28" t="s">
        <v>151</v>
      </c>
      <c r="B4074" s="68" t="s">
        <v>853</v>
      </c>
      <c r="C4074" s="9"/>
      <c r="D4074" s="9"/>
      <c r="E4074" s="9" t="s">
        <v>284</v>
      </c>
      <c r="F4074" s="9" t="s">
        <v>284</v>
      </c>
      <c r="G4074" s="9" t="s">
        <v>284</v>
      </c>
      <c r="H4074" s="9">
        <v>240.50000000000728</v>
      </c>
      <c r="I4074" s="9">
        <v>373.90000000000146</v>
      </c>
      <c r="J4074" s="227">
        <v>706.50000000000728</v>
      </c>
      <c r="K4074" s="9">
        <v>592.54999999998836</v>
      </c>
      <c r="L4074" s="74"/>
      <c r="M4074" s="72">
        <f t="shared" si="109"/>
        <v>1913.4500000000044</v>
      </c>
      <c r="O4074" t="s">
        <v>293</v>
      </c>
      <c r="S4074" s="294"/>
      <c r="T4074" s="68"/>
      <c r="U4074" s="396"/>
      <c r="V4074" s="68"/>
      <c r="W4074" s="68"/>
    </row>
    <row r="4075" spans="1:23" ht="15">
      <c r="A4075" s="28" t="s">
        <v>157</v>
      </c>
      <c r="B4075" s="240" t="s">
        <v>1835</v>
      </c>
      <c r="C4075" s="3"/>
      <c r="D4075" s="3"/>
      <c r="E4075" s="9" t="s">
        <v>284</v>
      </c>
      <c r="F4075" s="9" t="s">
        <v>284</v>
      </c>
      <c r="G4075" s="9" t="s">
        <v>284</v>
      </c>
      <c r="H4075" s="9" t="s">
        <v>284</v>
      </c>
      <c r="I4075" s="227">
        <v>452.49999999999818</v>
      </c>
      <c r="J4075" s="227">
        <v>714.5</v>
      </c>
      <c r="K4075" s="9">
        <v>629.80000000000655</v>
      </c>
      <c r="L4075" s="74"/>
      <c r="M4075" s="72">
        <f t="shared" si="109"/>
        <v>1796.8000000000047</v>
      </c>
      <c r="O4075" t="s">
        <v>322</v>
      </c>
      <c r="S4075" s="68"/>
      <c r="T4075" s="68"/>
      <c r="U4075" s="396"/>
      <c r="V4075" s="68"/>
      <c r="W4075" s="68"/>
    </row>
    <row r="4076" spans="1:23" ht="15">
      <c r="A4076" s="28" t="s">
        <v>159</v>
      </c>
      <c r="B4076" s="68" t="s">
        <v>154</v>
      </c>
      <c r="C4076" s="9"/>
      <c r="D4076" s="9"/>
      <c r="E4076" s="9" t="s">
        <v>284</v>
      </c>
      <c r="F4076" s="9" t="s">
        <v>284</v>
      </c>
      <c r="G4076" s="9">
        <v>321.10000000000002</v>
      </c>
      <c r="H4076" s="9">
        <v>106.79999999999563</v>
      </c>
      <c r="I4076" s="9">
        <v>323.100000000004</v>
      </c>
      <c r="J4076" s="9">
        <v>473.5</v>
      </c>
      <c r="K4076" s="9">
        <v>567.40000000000873</v>
      </c>
      <c r="L4076" s="74"/>
      <c r="M4076" s="72">
        <f t="shared" si="109"/>
        <v>1791.9000000000083</v>
      </c>
      <c r="Q4076" s="3"/>
      <c r="R4076" s="3"/>
      <c r="S4076" s="294"/>
      <c r="T4076" s="68"/>
      <c r="U4076" s="396"/>
      <c r="V4076" s="68"/>
      <c r="W4076" s="68"/>
    </row>
    <row r="4077" spans="1:23" ht="15">
      <c r="A4077" s="28" t="s">
        <v>160</v>
      </c>
      <c r="B4077" s="68" t="s">
        <v>824</v>
      </c>
      <c r="C4077" s="9"/>
      <c r="D4077" s="9"/>
      <c r="E4077" s="9" t="s">
        <v>284</v>
      </c>
      <c r="F4077" s="9" t="s">
        <v>284</v>
      </c>
      <c r="G4077" s="9" t="s">
        <v>284</v>
      </c>
      <c r="H4077" s="9">
        <v>297.00000000000728</v>
      </c>
      <c r="I4077" s="9">
        <v>339.60000000000036</v>
      </c>
      <c r="J4077" s="9">
        <v>365.50000000000364</v>
      </c>
      <c r="K4077" s="227">
        <v>767.69999999998981</v>
      </c>
      <c r="L4077" s="74"/>
      <c r="M4077" s="72">
        <f t="shared" si="109"/>
        <v>1769.8000000000011</v>
      </c>
      <c r="O4077" t="s">
        <v>298</v>
      </c>
      <c r="S4077" s="294"/>
      <c r="T4077" s="68"/>
      <c r="U4077" s="396"/>
      <c r="V4077" s="68"/>
      <c r="W4077" s="68"/>
    </row>
    <row r="4078" spans="1:23" ht="15">
      <c r="A4078" s="28" t="s">
        <v>161</v>
      </c>
      <c r="B4078" s="68" t="s">
        <v>153</v>
      </c>
      <c r="C4078" s="9"/>
      <c r="D4078" s="9"/>
      <c r="E4078" s="9" t="s">
        <v>284</v>
      </c>
      <c r="F4078" s="9" t="s">
        <v>284</v>
      </c>
      <c r="G4078" s="9">
        <v>287.60000000000002</v>
      </c>
      <c r="H4078" s="9">
        <v>37.400000000008731</v>
      </c>
      <c r="I4078" s="9">
        <v>160.99999999999818</v>
      </c>
      <c r="J4078" s="9">
        <v>579.59999999999491</v>
      </c>
      <c r="K4078" s="227">
        <v>698.10000000000946</v>
      </c>
      <c r="L4078" s="74"/>
      <c r="M4078" s="72">
        <f t="shared" si="109"/>
        <v>1763.7000000000112</v>
      </c>
      <c r="O4078" t="s">
        <v>294</v>
      </c>
      <c r="S4078" s="294"/>
      <c r="T4078" s="68"/>
      <c r="U4078" s="396"/>
      <c r="V4078" s="68"/>
      <c r="W4078" s="68"/>
    </row>
    <row r="4079" spans="1:23" ht="15">
      <c r="A4079" s="28" t="s">
        <v>163</v>
      </c>
      <c r="B4079" s="68" t="s">
        <v>162</v>
      </c>
      <c r="C4079" s="9"/>
      <c r="D4079" s="9"/>
      <c r="E4079" s="9" t="s">
        <v>284</v>
      </c>
      <c r="F4079" s="9" t="s">
        <v>284</v>
      </c>
      <c r="G4079" s="227">
        <v>394.6</v>
      </c>
      <c r="H4079" s="9">
        <v>305.90000000000146</v>
      </c>
      <c r="I4079" s="9">
        <v>402.49999999999818</v>
      </c>
      <c r="J4079" s="9">
        <v>256.20000000000073</v>
      </c>
      <c r="K4079" s="9">
        <v>397.5</v>
      </c>
      <c r="L4079" s="74"/>
      <c r="M4079" s="72">
        <f t="shared" si="109"/>
        <v>1756.7000000000003</v>
      </c>
      <c r="O4079" t="s">
        <v>293</v>
      </c>
      <c r="Q4079" s="3"/>
      <c r="R4079" s="3"/>
      <c r="S4079" s="68"/>
      <c r="T4079" s="68"/>
      <c r="U4079" s="396"/>
      <c r="V4079" s="68"/>
      <c r="W4079" s="68"/>
    </row>
    <row r="4080" spans="1:23" ht="15">
      <c r="A4080" s="28" t="s">
        <v>280</v>
      </c>
      <c r="B4080" s="240" t="s">
        <v>1834</v>
      </c>
      <c r="C4080" s="3"/>
      <c r="D4080" s="3"/>
      <c r="E4080" s="9" t="s">
        <v>284</v>
      </c>
      <c r="F4080" s="9" t="s">
        <v>284</v>
      </c>
      <c r="G4080" s="9" t="s">
        <v>284</v>
      </c>
      <c r="H4080" s="9" t="s">
        <v>284</v>
      </c>
      <c r="I4080" s="9">
        <v>276.99999999999818</v>
      </c>
      <c r="J4080" s="227">
        <v>732.90000000000146</v>
      </c>
      <c r="K4080" s="9">
        <v>662.10000000000218</v>
      </c>
      <c r="L4080" s="74"/>
      <c r="M4080" s="72">
        <f t="shared" si="109"/>
        <v>1672.0000000000018</v>
      </c>
      <c r="O4080" t="s">
        <v>322</v>
      </c>
      <c r="S4080" s="68"/>
      <c r="T4080" s="68"/>
      <c r="U4080" s="396"/>
      <c r="V4080" s="68"/>
      <c r="W4080" s="68"/>
    </row>
    <row r="4081" spans="1:23" ht="15">
      <c r="A4081" s="28" t="s">
        <v>281</v>
      </c>
      <c r="B4081" s="68" t="s">
        <v>834</v>
      </c>
      <c r="C4081" s="9"/>
      <c r="D4081" s="9"/>
      <c r="E4081" s="9" t="s">
        <v>284</v>
      </c>
      <c r="F4081" s="9" t="s">
        <v>284</v>
      </c>
      <c r="G4081" s="9" t="s">
        <v>284</v>
      </c>
      <c r="H4081" s="9">
        <v>95.799999999991996</v>
      </c>
      <c r="I4081" s="227">
        <v>445</v>
      </c>
      <c r="J4081" s="9">
        <v>504.30000000000291</v>
      </c>
      <c r="K4081" s="9">
        <v>620.99999999999636</v>
      </c>
      <c r="L4081" s="74"/>
      <c r="M4081" s="72">
        <f t="shared" si="109"/>
        <v>1666.0999999999913</v>
      </c>
      <c r="O4081" t="s">
        <v>294</v>
      </c>
      <c r="S4081" s="235"/>
      <c r="T4081" s="68"/>
      <c r="U4081" s="396"/>
      <c r="V4081" s="68"/>
      <c r="W4081" s="68"/>
    </row>
    <row r="4082" spans="1:23" ht="15">
      <c r="A4082" s="28" t="s">
        <v>282</v>
      </c>
      <c r="B4082" s="68" t="s">
        <v>828</v>
      </c>
      <c r="C4082" s="9"/>
      <c r="D4082" s="9"/>
      <c r="E4082" s="9" t="s">
        <v>284</v>
      </c>
      <c r="F4082" s="9" t="s">
        <v>284</v>
      </c>
      <c r="G4082" s="9" t="s">
        <v>284</v>
      </c>
      <c r="H4082" s="9">
        <v>330.200000000008</v>
      </c>
      <c r="I4082" s="9">
        <v>413.89999999999964</v>
      </c>
      <c r="J4082" s="9">
        <v>565.50000000000728</v>
      </c>
      <c r="K4082" s="9">
        <v>340.45000000000073</v>
      </c>
      <c r="L4082" s="74"/>
      <c r="M4082" s="72">
        <f t="shared" ref="M4082:M4113" si="110">SUM(E4082:K4082)</f>
        <v>1650.0500000000156</v>
      </c>
      <c r="S4082" s="68"/>
      <c r="T4082" s="68"/>
      <c r="U4082" s="396"/>
      <c r="V4082" s="68"/>
      <c r="W4082" s="68"/>
    </row>
    <row r="4083" spans="1:23" ht="15">
      <c r="A4083" s="28" t="s">
        <v>283</v>
      </c>
      <c r="B4083" s="68" t="s">
        <v>6</v>
      </c>
      <c r="C4083" s="9"/>
      <c r="D4083" s="9"/>
      <c r="E4083" s="9">
        <v>47.6</v>
      </c>
      <c r="F4083" s="9">
        <v>401</v>
      </c>
      <c r="G4083" s="9">
        <v>309.60000000000002</v>
      </c>
      <c r="H4083" s="9">
        <v>203.40000000000873</v>
      </c>
      <c r="I4083" s="9">
        <v>135.29999999999927</v>
      </c>
      <c r="J4083" s="9">
        <v>513.59999999999854</v>
      </c>
      <c r="K4083" s="9" t="s">
        <v>284</v>
      </c>
      <c r="L4083" s="74"/>
      <c r="M4083" s="72">
        <f t="shared" si="110"/>
        <v>1610.5000000000066</v>
      </c>
      <c r="Q4083" s="3"/>
      <c r="R4083" s="3"/>
      <c r="S4083" s="294"/>
      <c r="T4083" s="68"/>
      <c r="U4083" s="396"/>
      <c r="V4083" s="68"/>
      <c r="W4083" s="68"/>
    </row>
    <row r="4084" spans="1:23" ht="15">
      <c r="A4084" s="28" t="s">
        <v>806</v>
      </c>
      <c r="B4084" s="68" t="s">
        <v>19</v>
      </c>
      <c r="C4084" s="9"/>
      <c r="D4084" s="9"/>
      <c r="E4084" s="9">
        <v>193.3</v>
      </c>
      <c r="F4084" s="9">
        <v>279.7</v>
      </c>
      <c r="G4084" s="9">
        <v>197.8</v>
      </c>
      <c r="H4084" s="9">
        <v>104.90000000000509</v>
      </c>
      <c r="I4084" s="9">
        <v>342.00000000000182</v>
      </c>
      <c r="J4084" s="9">
        <v>457.69999999998981</v>
      </c>
      <c r="K4084" s="9" t="s">
        <v>284</v>
      </c>
      <c r="L4084" s="74"/>
      <c r="M4084" s="72">
        <f t="shared" si="110"/>
        <v>1575.3999999999967</v>
      </c>
      <c r="Q4084" s="3"/>
      <c r="R4084" s="3"/>
      <c r="S4084" s="68"/>
      <c r="T4084" s="68"/>
      <c r="U4084" s="396"/>
      <c r="V4084" s="68"/>
      <c r="W4084" s="68"/>
    </row>
    <row r="4085" spans="1:23" ht="15">
      <c r="A4085" s="28" t="s">
        <v>807</v>
      </c>
      <c r="B4085" s="68" t="s">
        <v>861</v>
      </c>
      <c r="C4085" s="9"/>
      <c r="D4085" s="9"/>
      <c r="E4085" s="9" t="s">
        <v>284</v>
      </c>
      <c r="F4085" s="9" t="s">
        <v>284</v>
      </c>
      <c r="G4085" s="9" t="s">
        <v>284</v>
      </c>
      <c r="H4085" s="9">
        <v>275.69999999999345</v>
      </c>
      <c r="I4085" s="222">
        <v>496.80000000000109</v>
      </c>
      <c r="J4085" s="9">
        <v>541.49999999999272</v>
      </c>
      <c r="K4085" s="9">
        <v>252.49999999998909</v>
      </c>
      <c r="L4085" s="74"/>
      <c r="M4085" s="72">
        <f t="shared" si="110"/>
        <v>1566.4999999999764</v>
      </c>
      <c r="O4085" t="s">
        <v>306</v>
      </c>
      <c r="S4085" s="28"/>
      <c r="T4085" s="68"/>
      <c r="U4085" s="397"/>
      <c r="V4085" s="68"/>
      <c r="W4085" s="68"/>
    </row>
    <row r="4086" spans="1:23" ht="15">
      <c r="A4086" s="28" t="s">
        <v>808</v>
      </c>
      <c r="B4086" s="68" t="s">
        <v>29</v>
      </c>
      <c r="C4086" s="9"/>
      <c r="D4086" s="9"/>
      <c r="E4086" s="227">
        <v>255.2</v>
      </c>
      <c r="F4086" s="227">
        <v>542.5</v>
      </c>
      <c r="G4086" s="227">
        <v>528.1</v>
      </c>
      <c r="H4086" s="9" t="s">
        <v>284</v>
      </c>
      <c r="I4086" s="9" t="s">
        <v>284</v>
      </c>
      <c r="J4086" s="9">
        <v>221.59999999999491</v>
      </c>
      <c r="K4086" s="9" t="s">
        <v>284</v>
      </c>
      <c r="L4086" s="74"/>
      <c r="M4086" s="72">
        <f t="shared" si="110"/>
        <v>1547.3999999999951</v>
      </c>
      <c r="O4086" t="s">
        <v>385</v>
      </c>
      <c r="Q4086" s="3"/>
      <c r="R4086" s="3"/>
      <c r="S4086" s="68"/>
      <c r="T4086" s="68"/>
      <c r="U4086" s="396"/>
      <c r="V4086" s="68"/>
      <c r="W4086" s="68"/>
    </row>
    <row r="4087" spans="1:23" ht="15">
      <c r="A4087" s="28" t="s">
        <v>810</v>
      </c>
      <c r="B4087" s="68" t="s">
        <v>859</v>
      </c>
      <c r="C4087" s="9"/>
      <c r="D4087" s="9"/>
      <c r="E4087" s="9" t="s">
        <v>284</v>
      </c>
      <c r="F4087" s="9" t="s">
        <v>284</v>
      </c>
      <c r="G4087" s="9" t="s">
        <v>284</v>
      </c>
      <c r="H4087" s="9">
        <v>105.10000000000218</v>
      </c>
      <c r="I4087" s="9">
        <v>331</v>
      </c>
      <c r="J4087" s="9">
        <v>414</v>
      </c>
      <c r="K4087" s="9">
        <v>666.09999999999127</v>
      </c>
      <c r="L4087" s="74"/>
      <c r="M4087" s="72">
        <f t="shared" si="110"/>
        <v>1516.1999999999935</v>
      </c>
      <c r="S4087" s="294"/>
      <c r="T4087" s="68"/>
      <c r="U4087" s="397"/>
      <c r="V4087" s="68"/>
      <c r="W4087" s="68"/>
    </row>
    <row r="4088" spans="1:23" ht="15">
      <c r="A4088" s="28" t="s">
        <v>816</v>
      </c>
      <c r="B4088" s="240" t="s">
        <v>1828</v>
      </c>
      <c r="C4088" s="3"/>
      <c r="D4088" s="3"/>
      <c r="E4088" s="9" t="s">
        <v>284</v>
      </c>
      <c r="F4088" s="9" t="s">
        <v>284</v>
      </c>
      <c r="G4088" s="9" t="s">
        <v>284</v>
      </c>
      <c r="H4088" s="9" t="s">
        <v>284</v>
      </c>
      <c r="I4088" s="9">
        <v>190.49999999999818</v>
      </c>
      <c r="J4088" s="9">
        <v>495.49999999999636</v>
      </c>
      <c r="K4088" s="227">
        <v>809.79999999999563</v>
      </c>
      <c r="L4088" s="74"/>
      <c r="M4088" s="72">
        <f t="shared" si="110"/>
        <v>1495.7999999999902</v>
      </c>
      <c r="O4088" t="s">
        <v>289</v>
      </c>
      <c r="S4088" s="294"/>
      <c r="T4088" s="68"/>
      <c r="U4088" s="397"/>
      <c r="V4088" s="68"/>
      <c r="W4088" s="68"/>
    </row>
    <row r="4089" spans="1:23" ht="15">
      <c r="A4089" s="28" t="s">
        <v>818</v>
      </c>
      <c r="B4089" s="68" t="s">
        <v>819</v>
      </c>
      <c r="C4089" s="9"/>
      <c r="D4089" s="9"/>
      <c r="E4089" s="9" t="s">
        <v>284</v>
      </c>
      <c r="F4089" s="9" t="s">
        <v>284</v>
      </c>
      <c r="G4089" s="9" t="s">
        <v>284</v>
      </c>
      <c r="H4089" s="9">
        <v>154.20000000001164</v>
      </c>
      <c r="I4089" s="9">
        <v>167.70000000000255</v>
      </c>
      <c r="J4089" s="227">
        <v>735.50000000000728</v>
      </c>
      <c r="K4089" s="9">
        <v>430.40000000000873</v>
      </c>
      <c r="L4089" s="74"/>
      <c r="M4089" s="72">
        <f t="shared" si="110"/>
        <v>1487.8000000000302</v>
      </c>
      <c r="O4089" t="s">
        <v>290</v>
      </c>
      <c r="S4089" s="235"/>
      <c r="T4089" s="68"/>
      <c r="U4089" s="397"/>
      <c r="V4089" s="68"/>
      <c r="W4089" s="68"/>
    </row>
    <row r="4090" spans="1:23" ht="15">
      <c r="A4090" s="28" t="s">
        <v>821</v>
      </c>
      <c r="B4090" s="68" t="s">
        <v>799</v>
      </c>
      <c r="C4090" s="9"/>
      <c r="D4090" s="9"/>
      <c r="E4090" s="9" t="s">
        <v>284</v>
      </c>
      <c r="F4090" s="9" t="s">
        <v>284</v>
      </c>
      <c r="G4090" s="9" t="s">
        <v>284</v>
      </c>
      <c r="H4090" s="227">
        <v>402.60000000000946</v>
      </c>
      <c r="I4090" s="9">
        <v>227.99999999999818</v>
      </c>
      <c r="J4090" s="9">
        <v>442.29999999999927</v>
      </c>
      <c r="K4090" s="9">
        <v>409.40000000000146</v>
      </c>
      <c r="L4090" s="74"/>
      <c r="M4090" s="72">
        <f t="shared" si="110"/>
        <v>1482.3000000000084</v>
      </c>
      <c r="O4090" t="s">
        <v>293</v>
      </c>
      <c r="S4090" s="68"/>
      <c r="T4090" s="68"/>
      <c r="U4090" s="397"/>
      <c r="V4090" s="68"/>
      <c r="W4090" s="68"/>
    </row>
    <row r="4091" spans="1:23" ht="15">
      <c r="A4091" s="28" t="s">
        <v>822</v>
      </c>
      <c r="B4091" s="68" t="s">
        <v>871</v>
      </c>
      <c r="C4091" s="9"/>
      <c r="D4091" s="9"/>
      <c r="E4091" s="9" t="s">
        <v>284</v>
      </c>
      <c r="F4091" s="9" t="s">
        <v>284</v>
      </c>
      <c r="G4091" s="9" t="s">
        <v>284</v>
      </c>
      <c r="H4091" s="9">
        <v>104.90000000000509</v>
      </c>
      <c r="I4091" s="9">
        <v>311.99999999999818</v>
      </c>
      <c r="J4091" s="9">
        <v>518.99999999999636</v>
      </c>
      <c r="K4091" s="9">
        <v>477.00000000001091</v>
      </c>
      <c r="L4091" s="74"/>
      <c r="M4091" s="72">
        <f t="shared" si="110"/>
        <v>1412.9000000000106</v>
      </c>
      <c r="S4091" s="68"/>
      <c r="T4091" s="68"/>
      <c r="U4091" s="396"/>
      <c r="V4091" s="68"/>
      <c r="W4091" s="68"/>
    </row>
    <row r="4092" spans="1:23" ht="15">
      <c r="A4092" s="28" t="s">
        <v>825</v>
      </c>
      <c r="B4092" s="240" t="s">
        <v>1825</v>
      </c>
      <c r="C4092" s="3"/>
      <c r="D4092" s="3"/>
      <c r="E4092" s="9" t="s">
        <v>284</v>
      </c>
      <c r="F4092" s="9" t="s">
        <v>284</v>
      </c>
      <c r="G4092" s="9" t="s">
        <v>284</v>
      </c>
      <c r="H4092" s="9" t="s">
        <v>284</v>
      </c>
      <c r="I4092" s="9">
        <v>281.99999999999818</v>
      </c>
      <c r="J4092" s="9">
        <v>223.79999999999927</v>
      </c>
      <c r="K4092" s="224">
        <v>898.49999999999636</v>
      </c>
      <c r="L4092" s="74"/>
      <c r="M4092" s="72">
        <f t="shared" si="110"/>
        <v>1404.2999999999938</v>
      </c>
      <c r="O4092" t="s">
        <v>287</v>
      </c>
      <c r="R4092" s="226" t="s">
        <v>2030</v>
      </c>
      <c r="S4092" s="294"/>
      <c r="T4092" s="68"/>
      <c r="U4092" s="396"/>
      <c r="V4092" s="68"/>
      <c r="W4092" s="68"/>
    </row>
    <row r="4093" spans="1:23" ht="15">
      <c r="A4093" s="28" t="s">
        <v>827</v>
      </c>
      <c r="B4093" s="68" t="s">
        <v>833</v>
      </c>
      <c r="C4093" s="9"/>
      <c r="D4093" s="9"/>
      <c r="E4093" s="9" t="s">
        <v>284</v>
      </c>
      <c r="F4093" s="9" t="s">
        <v>284</v>
      </c>
      <c r="G4093" s="9" t="s">
        <v>284</v>
      </c>
      <c r="H4093" s="9">
        <v>213.89999999999782</v>
      </c>
      <c r="I4093" s="9">
        <v>322.19999999999891</v>
      </c>
      <c r="J4093" s="9">
        <v>531.89999999999418</v>
      </c>
      <c r="K4093" s="9">
        <v>265.30000000000655</v>
      </c>
      <c r="L4093" s="74"/>
      <c r="M4093" s="72">
        <f t="shared" si="110"/>
        <v>1333.2999999999975</v>
      </c>
      <c r="S4093" s="294"/>
      <c r="T4093" s="68"/>
      <c r="U4093" s="397"/>
      <c r="V4093" s="68"/>
      <c r="W4093" s="68"/>
    </row>
    <row r="4094" spans="1:23" ht="15">
      <c r="A4094" s="28" t="s">
        <v>832</v>
      </c>
      <c r="B4094" s="68" t="s">
        <v>805</v>
      </c>
      <c r="C4094" s="9"/>
      <c r="D4094" s="9"/>
      <c r="E4094" s="9" t="s">
        <v>284</v>
      </c>
      <c r="F4094" s="9" t="s">
        <v>284</v>
      </c>
      <c r="G4094" s="9" t="s">
        <v>284</v>
      </c>
      <c r="H4094" s="9">
        <v>91.100000000002183</v>
      </c>
      <c r="I4094" s="9">
        <v>236.80000000000109</v>
      </c>
      <c r="J4094" s="9">
        <v>479.70000000000437</v>
      </c>
      <c r="K4094" s="9">
        <v>495.00000000001091</v>
      </c>
      <c r="L4094" s="74"/>
      <c r="M4094" s="72">
        <f t="shared" si="110"/>
        <v>1302.6000000000186</v>
      </c>
      <c r="S4094" s="235"/>
      <c r="T4094" s="68"/>
      <c r="U4094" s="396"/>
      <c r="V4094" s="68"/>
      <c r="W4094" s="68"/>
    </row>
    <row r="4095" spans="1:23" ht="15">
      <c r="A4095" s="28" t="s">
        <v>836</v>
      </c>
      <c r="B4095" s="68" t="s">
        <v>4</v>
      </c>
      <c r="C4095" s="9"/>
      <c r="D4095" s="9"/>
      <c r="E4095" s="9">
        <v>100.1</v>
      </c>
      <c r="F4095" s="9">
        <v>352</v>
      </c>
      <c r="G4095" s="227">
        <v>387.8</v>
      </c>
      <c r="H4095" s="9">
        <v>246.60000000000946</v>
      </c>
      <c r="I4095" s="9">
        <v>200.70000000000073</v>
      </c>
      <c r="J4095" s="9" t="s">
        <v>284</v>
      </c>
      <c r="K4095" s="9" t="s">
        <v>284</v>
      </c>
      <c r="L4095" s="74"/>
      <c r="M4095" s="72">
        <f t="shared" si="110"/>
        <v>1287.2000000000103</v>
      </c>
      <c r="O4095" t="s">
        <v>294</v>
      </c>
      <c r="Q4095" s="3"/>
      <c r="R4095" s="3"/>
      <c r="S4095" s="235"/>
      <c r="T4095" s="68"/>
      <c r="U4095" s="396"/>
      <c r="V4095" s="68"/>
      <c r="W4095" s="68"/>
    </row>
    <row r="4096" spans="1:23" ht="15">
      <c r="A4096" s="28" t="s">
        <v>837</v>
      </c>
      <c r="B4096" s="240" t="s">
        <v>1837</v>
      </c>
      <c r="C4096" s="3"/>
      <c r="D4096" s="3"/>
      <c r="E4096" s="9" t="s">
        <v>284</v>
      </c>
      <c r="F4096" s="9" t="s">
        <v>284</v>
      </c>
      <c r="G4096" s="9" t="s">
        <v>284</v>
      </c>
      <c r="H4096" s="9" t="s">
        <v>284</v>
      </c>
      <c r="I4096" s="9">
        <v>382.49999999999636</v>
      </c>
      <c r="J4096" s="9">
        <v>599.49999999999636</v>
      </c>
      <c r="K4096" s="9">
        <v>294.74999999999636</v>
      </c>
      <c r="L4096" s="74"/>
      <c r="M4096" s="72">
        <f t="shared" si="110"/>
        <v>1276.7499999999891</v>
      </c>
      <c r="S4096" s="235"/>
      <c r="T4096" s="68"/>
      <c r="U4096" s="396"/>
      <c r="V4096" s="68"/>
      <c r="W4096" s="68"/>
    </row>
    <row r="4097" spans="1:23" ht="15">
      <c r="A4097" s="28" t="s">
        <v>838</v>
      </c>
      <c r="B4097" s="235" t="s">
        <v>1843</v>
      </c>
      <c r="C4097" s="3"/>
      <c r="D4097" s="3"/>
      <c r="E4097" s="9" t="s">
        <v>284</v>
      </c>
      <c r="F4097" s="9" t="s">
        <v>284</v>
      </c>
      <c r="G4097" s="9" t="s">
        <v>284</v>
      </c>
      <c r="H4097" s="9" t="s">
        <v>284</v>
      </c>
      <c r="I4097" s="9">
        <v>337.19999999999527</v>
      </c>
      <c r="J4097" s="9">
        <v>467.49999999999272</v>
      </c>
      <c r="K4097" s="9">
        <v>467.50000000000364</v>
      </c>
      <c r="L4097" s="74"/>
      <c r="M4097" s="72">
        <f t="shared" si="110"/>
        <v>1272.1999999999916</v>
      </c>
      <c r="S4097" s="294"/>
      <c r="T4097" s="68"/>
      <c r="U4097" s="397"/>
      <c r="V4097" s="68"/>
      <c r="W4097" s="68"/>
    </row>
    <row r="4098" spans="1:23" ht="15">
      <c r="A4098" s="28" t="s">
        <v>844</v>
      </c>
      <c r="B4098" s="68" t="s">
        <v>35</v>
      </c>
      <c r="C4098" s="9"/>
      <c r="D4098" s="9"/>
      <c r="E4098" s="9">
        <v>37.799999999999997</v>
      </c>
      <c r="F4098" s="223">
        <v>619.29999999999995</v>
      </c>
      <c r="G4098" s="227">
        <v>406</v>
      </c>
      <c r="H4098" s="9">
        <v>135.20000000000073</v>
      </c>
      <c r="I4098" s="9">
        <v>71.5</v>
      </c>
      <c r="J4098" s="9" t="s">
        <v>284</v>
      </c>
      <c r="K4098" s="9" t="s">
        <v>284</v>
      </c>
      <c r="L4098" s="74"/>
      <c r="M4098" s="72">
        <f t="shared" si="110"/>
        <v>1269.8000000000006</v>
      </c>
      <c r="O4098" t="s">
        <v>305</v>
      </c>
      <c r="Q4098" s="3"/>
      <c r="R4098" s="3"/>
      <c r="S4098" s="68"/>
      <c r="T4098" s="68"/>
      <c r="U4098" s="396"/>
      <c r="V4098" s="68"/>
      <c r="W4098" s="68"/>
    </row>
    <row r="4099" spans="1:23" ht="15">
      <c r="A4099" s="28" t="s">
        <v>852</v>
      </c>
      <c r="B4099" s="68" t="s">
        <v>850</v>
      </c>
      <c r="C4099" s="9"/>
      <c r="D4099" s="9"/>
      <c r="E4099" s="9" t="s">
        <v>284</v>
      </c>
      <c r="F4099" s="9" t="s">
        <v>284</v>
      </c>
      <c r="G4099" s="9" t="s">
        <v>284</v>
      </c>
      <c r="H4099" s="9">
        <v>129.90000000000509</v>
      </c>
      <c r="I4099" s="9">
        <v>365.20000000000437</v>
      </c>
      <c r="J4099" s="9">
        <v>388.49999999998909</v>
      </c>
      <c r="K4099" s="9">
        <v>379.50000000001455</v>
      </c>
      <c r="L4099" s="74"/>
      <c r="M4099" s="72">
        <f t="shared" si="110"/>
        <v>1263.1000000000131</v>
      </c>
      <c r="S4099" s="294"/>
      <c r="T4099" s="68"/>
      <c r="U4099" s="396"/>
      <c r="V4099" s="68"/>
      <c r="W4099" s="68"/>
    </row>
    <row r="4100" spans="1:23" ht="15">
      <c r="A4100" s="28" t="s">
        <v>856</v>
      </c>
      <c r="B4100" s="68" t="s">
        <v>809</v>
      </c>
      <c r="C4100" s="9"/>
      <c r="D4100" s="9"/>
      <c r="E4100" s="9" t="s">
        <v>284</v>
      </c>
      <c r="F4100" s="9" t="s">
        <v>284</v>
      </c>
      <c r="G4100" s="9" t="s">
        <v>284</v>
      </c>
      <c r="H4100" s="9">
        <v>101.40000000000146</v>
      </c>
      <c r="I4100" s="9">
        <v>264.60000000000036</v>
      </c>
      <c r="J4100" s="9">
        <v>503.69999999998981</v>
      </c>
      <c r="K4100" s="9">
        <v>383.49999999998545</v>
      </c>
      <c r="L4100" s="74"/>
      <c r="M4100" s="72">
        <f t="shared" si="110"/>
        <v>1253.1999999999771</v>
      </c>
      <c r="S4100" s="68"/>
      <c r="T4100" s="68"/>
      <c r="U4100" s="397"/>
      <c r="V4100" s="68"/>
      <c r="W4100" s="68"/>
    </row>
    <row r="4101" spans="1:23" ht="15">
      <c r="A4101" s="28" t="s">
        <v>857</v>
      </c>
      <c r="B4101" s="68" t="s">
        <v>835</v>
      </c>
      <c r="C4101" s="9"/>
      <c r="D4101" s="9"/>
      <c r="E4101" s="9" t="s">
        <v>284</v>
      </c>
      <c r="F4101" s="9" t="s">
        <v>284</v>
      </c>
      <c r="G4101" s="9" t="s">
        <v>284</v>
      </c>
      <c r="H4101" s="9">
        <v>204.70000000000437</v>
      </c>
      <c r="I4101" s="9">
        <v>261.70000000000437</v>
      </c>
      <c r="J4101" s="9">
        <v>390.49999999999636</v>
      </c>
      <c r="K4101" s="9">
        <v>353.70000000000437</v>
      </c>
      <c r="L4101" s="74"/>
      <c r="M4101" s="72">
        <f t="shared" si="110"/>
        <v>1210.6000000000095</v>
      </c>
      <c r="S4101" s="68"/>
      <c r="T4101" s="68"/>
      <c r="U4101" s="396"/>
      <c r="V4101" s="68"/>
      <c r="W4101" s="68"/>
    </row>
    <row r="4102" spans="1:23" ht="15">
      <c r="A4102" s="28" t="s">
        <v>858</v>
      </c>
      <c r="B4102" s="68" t="s">
        <v>826</v>
      </c>
      <c r="C4102" s="9"/>
      <c r="D4102" s="9"/>
      <c r="E4102" s="9" t="s">
        <v>284</v>
      </c>
      <c r="F4102" s="9" t="s">
        <v>284</v>
      </c>
      <c r="G4102" s="9" t="s">
        <v>284</v>
      </c>
      <c r="H4102" s="9">
        <v>296.40000000000873</v>
      </c>
      <c r="I4102" s="9">
        <v>136.5</v>
      </c>
      <c r="J4102" s="9">
        <v>358.5</v>
      </c>
      <c r="K4102" s="9">
        <v>402.35000000000218</v>
      </c>
      <c r="L4102" s="74"/>
      <c r="M4102" s="72">
        <f t="shared" si="110"/>
        <v>1193.7500000000109</v>
      </c>
      <c r="S4102" s="68"/>
      <c r="T4102" s="68"/>
      <c r="U4102" s="396"/>
      <c r="V4102" s="68"/>
      <c r="W4102" s="68"/>
    </row>
    <row r="4103" spans="1:23" ht="15">
      <c r="A4103" s="28" t="s">
        <v>864</v>
      </c>
      <c r="B4103" s="240" t="s">
        <v>1838</v>
      </c>
      <c r="C4103" s="3"/>
      <c r="D4103" s="3"/>
      <c r="E4103" s="9" t="s">
        <v>284</v>
      </c>
      <c r="F4103" s="9" t="s">
        <v>284</v>
      </c>
      <c r="G4103" s="9" t="s">
        <v>284</v>
      </c>
      <c r="H4103" s="9" t="s">
        <v>284</v>
      </c>
      <c r="I4103" s="9">
        <v>178.00000000000182</v>
      </c>
      <c r="J4103" s="9">
        <v>482.19999999998981</v>
      </c>
      <c r="K4103" s="9">
        <v>515.89999999999782</v>
      </c>
      <c r="L4103" s="74"/>
      <c r="M4103" s="72">
        <f t="shared" si="110"/>
        <v>1176.0999999999894</v>
      </c>
      <c r="S4103" s="28"/>
      <c r="T4103" s="68"/>
      <c r="U4103" s="396"/>
      <c r="V4103" s="68"/>
      <c r="W4103" s="68"/>
    </row>
    <row r="4104" spans="1:23" ht="15">
      <c r="A4104" s="28" t="s">
        <v>865</v>
      </c>
      <c r="B4104" s="240" t="s">
        <v>1840</v>
      </c>
      <c r="C4104" s="3"/>
      <c r="D4104" s="3"/>
      <c r="E4104" s="9" t="s">
        <v>284</v>
      </c>
      <c r="F4104" s="9" t="s">
        <v>284</v>
      </c>
      <c r="G4104" s="9" t="s">
        <v>284</v>
      </c>
      <c r="H4104" s="9" t="s">
        <v>284</v>
      </c>
      <c r="I4104" s="9">
        <v>77.000000000001819</v>
      </c>
      <c r="J4104" s="9">
        <v>600.69999999999709</v>
      </c>
      <c r="K4104" s="9">
        <v>482.69999999999345</v>
      </c>
      <c r="L4104" s="74"/>
      <c r="M4104" s="72">
        <f t="shared" si="110"/>
        <v>1160.3999999999924</v>
      </c>
      <c r="S4104" s="68"/>
      <c r="T4104" s="68"/>
      <c r="U4104" s="396"/>
      <c r="V4104" s="68"/>
      <c r="W4104" s="68"/>
    </row>
    <row r="4105" spans="1:23" ht="15">
      <c r="A4105" s="28" t="s">
        <v>866</v>
      </c>
      <c r="B4105" s="240" t="s">
        <v>1823</v>
      </c>
      <c r="C4105" s="3"/>
      <c r="D4105" s="3"/>
      <c r="E4105" s="9" t="s">
        <v>284</v>
      </c>
      <c r="F4105" s="9" t="s">
        <v>284</v>
      </c>
      <c r="G4105" s="9" t="s">
        <v>284</v>
      </c>
      <c r="H4105" s="9" t="s">
        <v>284</v>
      </c>
      <c r="I4105" s="9">
        <v>353.90000000000146</v>
      </c>
      <c r="J4105" s="9">
        <v>536</v>
      </c>
      <c r="K4105" s="9">
        <v>254.09999999999127</v>
      </c>
      <c r="L4105" s="74"/>
      <c r="M4105" s="72">
        <f t="shared" si="110"/>
        <v>1143.9999999999927</v>
      </c>
      <c r="S4105" s="235"/>
      <c r="T4105" s="68"/>
      <c r="U4105" s="396"/>
      <c r="V4105" s="68"/>
      <c r="W4105" s="68"/>
    </row>
    <row r="4106" spans="1:23" ht="15">
      <c r="A4106" s="28" t="s">
        <v>868</v>
      </c>
      <c r="B4106" s="68" t="s">
        <v>156</v>
      </c>
      <c r="C4106" s="9"/>
      <c r="D4106" s="9"/>
      <c r="E4106" s="9" t="s">
        <v>284</v>
      </c>
      <c r="F4106" s="9" t="s">
        <v>284</v>
      </c>
      <c r="G4106" s="9">
        <v>280</v>
      </c>
      <c r="H4106" s="227">
        <v>340.80000000000291</v>
      </c>
      <c r="I4106" s="9">
        <v>105.00000000000182</v>
      </c>
      <c r="J4106" s="9">
        <v>293.700000000008</v>
      </c>
      <c r="K4106" s="9">
        <v>109.50000000000364</v>
      </c>
      <c r="L4106" s="74"/>
      <c r="M4106" s="72">
        <f t="shared" si="110"/>
        <v>1129.0000000000164</v>
      </c>
      <c r="O4106" t="s">
        <v>299</v>
      </c>
      <c r="S4106" s="68"/>
      <c r="T4106" s="68"/>
      <c r="U4106" s="396"/>
      <c r="V4106" s="68"/>
      <c r="W4106" s="68"/>
    </row>
    <row r="4107" spans="1:23" ht="15">
      <c r="A4107" s="28" t="s">
        <v>869</v>
      </c>
      <c r="B4107" s="240" t="s">
        <v>1833</v>
      </c>
      <c r="C4107" s="3"/>
      <c r="D4107" s="3"/>
      <c r="E4107" s="9" t="s">
        <v>284</v>
      </c>
      <c r="F4107" s="9" t="s">
        <v>284</v>
      </c>
      <c r="G4107" s="9" t="s">
        <v>284</v>
      </c>
      <c r="H4107" s="9" t="s">
        <v>284</v>
      </c>
      <c r="I4107" s="9">
        <v>247.29999999999745</v>
      </c>
      <c r="J4107" s="9">
        <v>397.80000000000291</v>
      </c>
      <c r="K4107" s="9">
        <v>457.20000000000073</v>
      </c>
      <c r="L4107" s="74"/>
      <c r="M4107" s="72">
        <f t="shared" si="110"/>
        <v>1102.3000000000011</v>
      </c>
      <c r="S4107" s="294"/>
      <c r="T4107" s="68"/>
      <c r="U4107" s="397"/>
      <c r="V4107" s="68"/>
      <c r="W4107" s="68"/>
    </row>
    <row r="4108" spans="1:23" ht="15">
      <c r="A4108" s="28" t="s">
        <v>870</v>
      </c>
      <c r="B4108" s="294" t="s">
        <v>2236</v>
      </c>
      <c r="C4108" s="3"/>
      <c r="D4108" s="3"/>
      <c r="E4108" s="9" t="s">
        <v>284</v>
      </c>
      <c r="F4108" s="9" t="s">
        <v>284</v>
      </c>
      <c r="G4108" s="9" t="s">
        <v>284</v>
      </c>
      <c r="H4108" s="9" t="s">
        <v>284</v>
      </c>
      <c r="I4108" s="9" t="s">
        <v>284</v>
      </c>
      <c r="J4108" s="9">
        <v>635.09999999999491</v>
      </c>
      <c r="K4108" s="9">
        <v>464.29999999999927</v>
      </c>
      <c r="L4108" s="74"/>
      <c r="M4108" s="72">
        <f t="shared" si="110"/>
        <v>1099.3999999999942</v>
      </c>
      <c r="S4108" s="68"/>
      <c r="T4108" s="68"/>
      <c r="U4108" s="396"/>
      <c r="V4108" s="68"/>
      <c r="W4108" s="68"/>
    </row>
    <row r="4109" spans="1:23" ht="15">
      <c r="A4109" s="28" t="s">
        <v>873</v>
      </c>
      <c r="B4109" s="294" t="s">
        <v>2221</v>
      </c>
      <c r="C4109" s="3"/>
      <c r="D4109" s="3"/>
      <c r="E4109" s="9" t="s">
        <v>284</v>
      </c>
      <c r="F4109" s="9" t="s">
        <v>284</v>
      </c>
      <c r="G4109" s="9" t="s">
        <v>284</v>
      </c>
      <c r="H4109" s="9" t="s">
        <v>284</v>
      </c>
      <c r="I4109" s="9" t="s">
        <v>284</v>
      </c>
      <c r="J4109" s="9">
        <v>615.00000000000728</v>
      </c>
      <c r="K4109" s="9">
        <v>421.39999999999782</v>
      </c>
      <c r="L4109" s="74"/>
      <c r="M4109" s="72">
        <f t="shared" si="110"/>
        <v>1036.4000000000051</v>
      </c>
      <c r="S4109" s="68"/>
      <c r="T4109" s="68"/>
      <c r="U4109" s="397"/>
      <c r="V4109" s="68"/>
      <c r="W4109" s="68"/>
    </row>
    <row r="4110" spans="1:23" ht="15">
      <c r="A4110" s="28" t="s">
        <v>999</v>
      </c>
      <c r="B4110" s="68" t="s">
        <v>817</v>
      </c>
      <c r="C4110" s="9"/>
      <c r="D4110" s="9"/>
      <c r="E4110" s="9" t="s">
        <v>284</v>
      </c>
      <c r="F4110" s="9" t="s">
        <v>284</v>
      </c>
      <c r="G4110" s="9" t="s">
        <v>284</v>
      </c>
      <c r="H4110" s="9">
        <v>55.199999999986176</v>
      </c>
      <c r="I4110" s="9">
        <v>151.80000000000109</v>
      </c>
      <c r="J4110" s="9">
        <v>541.10000000000946</v>
      </c>
      <c r="K4110" s="9">
        <v>273.75000000000364</v>
      </c>
      <c r="L4110" s="74"/>
      <c r="M4110" s="72">
        <f t="shared" si="110"/>
        <v>1021.8500000000004</v>
      </c>
      <c r="S4110" s="294"/>
      <c r="T4110" s="68"/>
      <c r="U4110" s="397"/>
      <c r="V4110" s="68"/>
      <c r="W4110" s="68"/>
    </row>
    <row r="4111" spans="1:23" ht="15">
      <c r="A4111" s="28" t="s">
        <v>1000</v>
      </c>
      <c r="B4111" s="240" t="s">
        <v>1842</v>
      </c>
      <c r="C4111" s="3"/>
      <c r="D4111" s="3"/>
      <c r="E4111" s="9" t="s">
        <v>284</v>
      </c>
      <c r="F4111" s="9" t="s">
        <v>284</v>
      </c>
      <c r="G4111" s="9" t="s">
        <v>284</v>
      </c>
      <c r="H4111" s="9" t="s">
        <v>284</v>
      </c>
      <c r="I4111" s="9">
        <v>251.09999999999854</v>
      </c>
      <c r="J4111" s="9">
        <v>396</v>
      </c>
      <c r="K4111" s="9">
        <v>313.09999999999854</v>
      </c>
      <c r="L4111" s="74"/>
      <c r="M4111" s="72">
        <f t="shared" si="110"/>
        <v>960.19999999999709</v>
      </c>
      <c r="S4111" s="294"/>
      <c r="T4111" s="68"/>
      <c r="U4111" s="396"/>
      <c r="V4111" s="68"/>
      <c r="W4111" s="68"/>
    </row>
    <row r="4112" spans="1:23" ht="15">
      <c r="A4112" s="28" t="s">
        <v>1001</v>
      </c>
      <c r="B4112" s="68" t="s">
        <v>804</v>
      </c>
      <c r="C4112" s="9"/>
      <c r="D4112" s="9"/>
      <c r="E4112" s="9" t="s">
        <v>284</v>
      </c>
      <c r="F4112" s="9" t="s">
        <v>284</v>
      </c>
      <c r="G4112" s="9" t="s">
        <v>284</v>
      </c>
      <c r="H4112" s="9">
        <v>36</v>
      </c>
      <c r="I4112" s="9">
        <v>266.399999999996</v>
      </c>
      <c r="J4112" s="9">
        <v>358.09999999999854</v>
      </c>
      <c r="K4112" s="9">
        <v>297.59999999999854</v>
      </c>
      <c r="L4112" s="74"/>
      <c r="M4112" s="72">
        <f t="shared" si="110"/>
        <v>958.09999999999309</v>
      </c>
      <c r="S4112" s="68"/>
      <c r="T4112" s="68"/>
      <c r="U4112" s="397"/>
      <c r="V4112" s="68"/>
      <c r="W4112" s="68"/>
    </row>
    <row r="4113" spans="1:23" ht="15">
      <c r="A4113" s="28" t="s">
        <v>1002</v>
      </c>
      <c r="B4113" s="240" t="s">
        <v>1836</v>
      </c>
      <c r="C4113" s="3"/>
      <c r="D4113" s="3"/>
      <c r="E4113" s="9" t="s">
        <v>284</v>
      </c>
      <c r="F4113" s="9" t="s">
        <v>284</v>
      </c>
      <c r="G4113" s="9" t="s">
        <v>284</v>
      </c>
      <c r="H4113" s="9" t="s">
        <v>284</v>
      </c>
      <c r="I4113" s="9">
        <v>171.79999999999927</v>
      </c>
      <c r="J4113" s="9">
        <v>467.49999999999636</v>
      </c>
      <c r="K4113" s="9">
        <v>318.75000000001455</v>
      </c>
      <c r="L4113" s="74"/>
      <c r="M4113" s="72">
        <f t="shared" si="110"/>
        <v>958.05000000001019</v>
      </c>
      <c r="S4113" s="294"/>
      <c r="T4113" s="68"/>
      <c r="U4113" s="397"/>
      <c r="V4113" s="68"/>
      <c r="W4113" s="68"/>
    </row>
    <row r="4114" spans="1:23" ht="15">
      <c r="A4114" s="28" t="s">
        <v>1003</v>
      </c>
      <c r="B4114" s="294" t="s">
        <v>2226</v>
      </c>
      <c r="C4114" s="3"/>
      <c r="D4114" s="3"/>
      <c r="E4114" s="9" t="s">
        <v>284</v>
      </c>
      <c r="F4114" s="9" t="s">
        <v>284</v>
      </c>
      <c r="G4114" s="9" t="s">
        <v>284</v>
      </c>
      <c r="H4114" s="9" t="s">
        <v>284</v>
      </c>
      <c r="I4114" s="9" t="s">
        <v>284</v>
      </c>
      <c r="J4114" s="9">
        <v>472.20000000000437</v>
      </c>
      <c r="K4114" s="9">
        <v>483.29999999999927</v>
      </c>
      <c r="L4114" s="74"/>
      <c r="M4114" s="72">
        <f t="shared" ref="M4114:M4150" si="111">SUM(E4114:K4114)</f>
        <v>955.50000000000364</v>
      </c>
      <c r="S4114" s="294"/>
      <c r="T4114" s="68"/>
      <c r="U4114" s="396"/>
      <c r="V4114" s="68"/>
      <c r="W4114" s="68"/>
    </row>
    <row r="4115" spans="1:23" ht="15">
      <c r="A4115" s="28" t="s">
        <v>1004</v>
      </c>
      <c r="B4115" s="294" t="s">
        <v>2223</v>
      </c>
      <c r="C4115" s="3"/>
      <c r="D4115" s="3"/>
      <c r="E4115" s="9" t="s">
        <v>284</v>
      </c>
      <c r="F4115" s="9" t="s">
        <v>284</v>
      </c>
      <c r="G4115" s="9" t="s">
        <v>284</v>
      </c>
      <c r="H4115" s="9" t="s">
        <v>284</v>
      </c>
      <c r="I4115" s="9" t="s">
        <v>284</v>
      </c>
      <c r="J4115" s="9">
        <v>583.09999999999854</v>
      </c>
      <c r="K4115" s="9">
        <v>341.05000000000655</v>
      </c>
      <c r="L4115" s="74"/>
      <c r="M4115" s="72">
        <f t="shared" si="111"/>
        <v>924.15000000000509</v>
      </c>
      <c r="S4115" s="294"/>
      <c r="T4115" s="68"/>
      <c r="U4115" s="396"/>
      <c r="V4115" s="68"/>
      <c r="W4115" s="68"/>
    </row>
    <row r="4116" spans="1:23" ht="15">
      <c r="A4116" s="28" t="s">
        <v>1005</v>
      </c>
      <c r="B4116" s="294" t="s">
        <v>2224</v>
      </c>
      <c r="C4116" s="3"/>
      <c r="D4116" s="3"/>
      <c r="E4116" s="9" t="s">
        <v>284</v>
      </c>
      <c r="F4116" s="9" t="s">
        <v>284</v>
      </c>
      <c r="G4116" s="9" t="s">
        <v>284</v>
      </c>
      <c r="H4116" s="9" t="s">
        <v>284</v>
      </c>
      <c r="I4116" s="9" t="s">
        <v>284</v>
      </c>
      <c r="J4116" s="9">
        <v>633.29999999999927</v>
      </c>
      <c r="K4116" s="9">
        <v>284.99999999999636</v>
      </c>
      <c r="L4116" s="74"/>
      <c r="M4116" s="72">
        <f t="shared" si="111"/>
        <v>918.29999999999563</v>
      </c>
      <c r="S4116" s="68"/>
      <c r="T4116" s="68"/>
      <c r="U4116" s="396"/>
      <c r="V4116" s="68"/>
      <c r="W4116" s="68"/>
    </row>
    <row r="4117" spans="1:23" ht="15">
      <c r="A4117" s="28" t="s">
        <v>1006</v>
      </c>
      <c r="B4117" s="240" t="s">
        <v>1841</v>
      </c>
      <c r="C4117" s="3"/>
      <c r="D4117" s="3"/>
      <c r="E4117" s="9" t="s">
        <v>284</v>
      </c>
      <c r="F4117" s="9" t="s">
        <v>284</v>
      </c>
      <c r="G4117" s="9" t="s">
        <v>284</v>
      </c>
      <c r="H4117" s="9" t="s">
        <v>284</v>
      </c>
      <c r="I4117" s="9">
        <v>188.39999999999418</v>
      </c>
      <c r="J4117" s="9">
        <v>438.20000000000073</v>
      </c>
      <c r="K4117" s="9">
        <v>273.74999999999272</v>
      </c>
      <c r="L4117" s="74"/>
      <c r="M4117" s="72">
        <f t="shared" si="111"/>
        <v>900.34999999998763</v>
      </c>
      <c r="S4117" s="68"/>
      <c r="T4117" s="68"/>
      <c r="U4117" s="396"/>
      <c r="V4117" s="68"/>
      <c r="W4117" s="68"/>
    </row>
    <row r="4118" spans="1:23" ht="15">
      <c r="A4118" s="28" t="s">
        <v>1007</v>
      </c>
      <c r="B4118" s="68" t="s">
        <v>815</v>
      </c>
      <c r="C4118" s="9"/>
      <c r="D4118" s="9"/>
      <c r="E4118" s="9" t="s">
        <v>284</v>
      </c>
      <c r="F4118" s="9" t="s">
        <v>284</v>
      </c>
      <c r="G4118" s="9" t="s">
        <v>284</v>
      </c>
      <c r="H4118" s="222">
        <v>560.80000000001019</v>
      </c>
      <c r="I4118" s="9">
        <v>335.69999999999709</v>
      </c>
      <c r="J4118" s="9" t="s">
        <v>284</v>
      </c>
      <c r="K4118" s="9" t="s">
        <v>284</v>
      </c>
      <c r="L4118" s="74"/>
      <c r="M4118" s="72">
        <f t="shared" si="111"/>
        <v>896.50000000000728</v>
      </c>
      <c r="O4118" t="s">
        <v>306</v>
      </c>
      <c r="S4118" s="68"/>
      <c r="T4118" s="68"/>
      <c r="U4118" s="397"/>
      <c r="V4118" s="68"/>
      <c r="W4118" s="68"/>
    </row>
    <row r="4119" spans="1:23" ht="15">
      <c r="A4119" s="28" t="s">
        <v>1008</v>
      </c>
      <c r="B4119" s="294" t="s">
        <v>2217</v>
      </c>
      <c r="C4119" s="3"/>
      <c r="D4119" s="3"/>
      <c r="E4119" s="9" t="s">
        <v>284</v>
      </c>
      <c r="F4119" s="9" t="s">
        <v>284</v>
      </c>
      <c r="G4119" s="9" t="s">
        <v>284</v>
      </c>
      <c r="H4119" s="9" t="s">
        <v>284</v>
      </c>
      <c r="I4119" s="9" t="s">
        <v>284</v>
      </c>
      <c r="J4119" s="9">
        <v>659</v>
      </c>
      <c r="K4119" s="9">
        <v>234.19999999999345</v>
      </c>
      <c r="L4119" s="74"/>
      <c r="M4119" s="72">
        <f t="shared" si="111"/>
        <v>893.19999999999345</v>
      </c>
      <c r="S4119" s="294"/>
      <c r="T4119" s="68"/>
      <c r="U4119" s="396"/>
      <c r="V4119" s="68"/>
      <c r="W4119" s="68"/>
    </row>
    <row r="4120" spans="1:23" ht="15">
      <c r="A4120" s="28" t="s">
        <v>1009</v>
      </c>
      <c r="B4120" s="294" t="s">
        <v>2222</v>
      </c>
      <c r="C4120" s="3"/>
      <c r="D4120" s="3"/>
      <c r="E4120" s="9" t="s">
        <v>284</v>
      </c>
      <c r="F4120" s="9" t="s">
        <v>284</v>
      </c>
      <c r="G4120" s="9" t="s">
        <v>284</v>
      </c>
      <c r="H4120" s="9" t="s">
        <v>284</v>
      </c>
      <c r="I4120" s="9" t="s">
        <v>284</v>
      </c>
      <c r="J4120" s="223">
        <v>788.40000000000146</v>
      </c>
      <c r="K4120" s="9">
        <v>90.000000000007276</v>
      </c>
      <c r="L4120" s="74"/>
      <c r="M4120" s="72">
        <f t="shared" si="111"/>
        <v>878.40000000000873</v>
      </c>
      <c r="O4120" t="s">
        <v>288</v>
      </c>
      <c r="S4120" s="294"/>
      <c r="T4120" s="68"/>
      <c r="U4120" s="396"/>
      <c r="V4120" s="68"/>
      <c r="W4120" s="68"/>
    </row>
    <row r="4121" spans="1:23" ht="15">
      <c r="A4121" s="28" t="s">
        <v>1010</v>
      </c>
      <c r="B4121" s="68" t="s">
        <v>178</v>
      </c>
      <c r="C4121" s="9"/>
      <c r="D4121" s="9"/>
      <c r="E4121" s="227">
        <v>280</v>
      </c>
      <c r="F4121" s="227">
        <v>583.20000000000005</v>
      </c>
      <c r="G4121" s="9" t="s">
        <v>284</v>
      </c>
      <c r="H4121" s="9" t="s">
        <v>284</v>
      </c>
      <c r="I4121" s="9" t="s">
        <v>284</v>
      </c>
      <c r="J4121" s="9" t="s">
        <v>284</v>
      </c>
      <c r="K4121" s="9" t="s">
        <v>284</v>
      </c>
      <c r="L4121" s="74"/>
      <c r="M4121" s="72">
        <f t="shared" si="111"/>
        <v>863.2</v>
      </c>
      <c r="O4121" t="s">
        <v>343</v>
      </c>
      <c r="Q4121" s="3"/>
      <c r="R4121" s="3"/>
      <c r="S4121" s="28"/>
      <c r="T4121" s="68"/>
      <c r="U4121" s="396"/>
      <c r="V4121" s="68"/>
      <c r="W4121" s="68"/>
    </row>
    <row r="4122" spans="1:23" ht="15">
      <c r="A4122" s="28" t="s">
        <v>1011</v>
      </c>
      <c r="B4122" s="294" t="s">
        <v>2218</v>
      </c>
      <c r="C4122" s="3"/>
      <c r="D4122" s="3"/>
      <c r="E4122" s="9" t="s">
        <v>284</v>
      </c>
      <c r="F4122" s="9" t="s">
        <v>284</v>
      </c>
      <c r="G4122" s="9" t="s">
        <v>284</v>
      </c>
      <c r="H4122" s="9" t="s">
        <v>284</v>
      </c>
      <c r="I4122" s="9" t="s">
        <v>284</v>
      </c>
      <c r="J4122" s="9">
        <v>343.39999999999418</v>
      </c>
      <c r="K4122" s="9">
        <v>429.90000000000146</v>
      </c>
      <c r="L4122" s="74"/>
      <c r="M4122" s="72">
        <f t="shared" si="111"/>
        <v>773.29999999999563</v>
      </c>
      <c r="S4122" s="235"/>
      <c r="T4122" s="68"/>
      <c r="U4122" s="396"/>
      <c r="V4122" s="68"/>
      <c r="W4122" s="68"/>
    </row>
    <row r="4123" spans="1:23" ht="15">
      <c r="A4123" s="28" t="s">
        <v>1012</v>
      </c>
      <c r="B4123" s="68" t="s">
        <v>158</v>
      </c>
      <c r="C4123" s="9"/>
      <c r="D4123" s="9"/>
      <c r="E4123" s="9" t="s">
        <v>284</v>
      </c>
      <c r="F4123" s="9" t="s">
        <v>284</v>
      </c>
      <c r="G4123" s="9">
        <v>341</v>
      </c>
      <c r="H4123" s="9">
        <v>121.29999999998836</v>
      </c>
      <c r="I4123" s="9">
        <v>300.89999999999964</v>
      </c>
      <c r="J4123" s="9" t="s">
        <v>284</v>
      </c>
      <c r="K4123" s="9" t="s">
        <v>284</v>
      </c>
      <c r="L4123" s="74"/>
      <c r="M4123" s="72">
        <f t="shared" si="111"/>
        <v>763.19999999998799</v>
      </c>
      <c r="Q4123" s="3"/>
      <c r="R4123" s="3"/>
      <c r="S4123" s="294"/>
      <c r="T4123" s="68"/>
      <c r="U4123" s="396"/>
      <c r="V4123" s="68"/>
      <c r="W4123" s="68"/>
    </row>
    <row r="4124" spans="1:23" ht="15">
      <c r="A4124" s="28" t="s">
        <v>1013</v>
      </c>
      <c r="B4124" s="294" t="s">
        <v>2257</v>
      </c>
      <c r="C4124" s="3"/>
      <c r="D4124" s="3"/>
      <c r="E4124" s="9" t="s">
        <v>284</v>
      </c>
      <c r="F4124" s="9" t="s">
        <v>284</v>
      </c>
      <c r="G4124" s="9" t="s">
        <v>284</v>
      </c>
      <c r="H4124" s="9" t="s">
        <v>284</v>
      </c>
      <c r="I4124" s="9" t="s">
        <v>284</v>
      </c>
      <c r="J4124" s="9" t="s">
        <v>284</v>
      </c>
      <c r="K4124" s="9">
        <v>677.799999999992</v>
      </c>
      <c r="L4124" s="74"/>
      <c r="M4124" s="72">
        <f t="shared" si="111"/>
        <v>677.799999999992</v>
      </c>
      <c r="S4124" s="294"/>
      <c r="T4124" s="68"/>
      <c r="U4124" s="396"/>
      <c r="V4124" s="68"/>
      <c r="W4124" s="68"/>
    </row>
    <row r="4125" spans="1:23" ht="15">
      <c r="A4125" s="28" t="s">
        <v>1014</v>
      </c>
      <c r="B4125" s="294" t="s">
        <v>2543</v>
      </c>
      <c r="C4125" s="3"/>
      <c r="D4125" s="3"/>
      <c r="E4125" s="9" t="s">
        <v>284</v>
      </c>
      <c r="F4125" s="9" t="s">
        <v>284</v>
      </c>
      <c r="G4125" s="9" t="s">
        <v>284</v>
      </c>
      <c r="H4125" s="9" t="s">
        <v>284</v>
      </c>
      <c r="I4125" s="9" t="s">
        <v>284</v>
      </c>
      <c r="J4125" s="9" t="s">
        <v>284</v>
      </c>
      <c r="K4125" s="9">
        <v>641.70000000000073</v>
      </c>
      <c r="L4125" s="74"/>
      <c r="M4125" s="72">
        <f t="shared" si="111"/>
        <v>641.70000000000073</v>
      </c>
      <c r="S4125" s="28"/>
      <c r="T4125" s="68"/>
      <c r="U4125" s="396"/>
      <c r="V4125" s="68"/>
      <c r="W4125" s="68"/>
    </row>
    <row r="4126" spans="1:23" ht="15">
      <c r="A4126" s="28" t="s">
        <v>1015</v>
      </c>
      <c r="B4126" s="68" t="s">
        <v>840</v>
      </c>
      <c r="C4126" s="9"/>
      <c r="D4126" s="9"/>
      <c r="E4126" s="9" t="s">
        <v>284</v>
      </c>
      <c r="F4126" s="9" t="s">
        <v>284</v>
      </c>
      <c r="G4126" s="9" t="s">
        <v>284</v>
      </c>
      <c r="H4126" s="9">
        <v>182.00000000000728</v>
      </c>
      <c r="I4126" s="227">
        <v>447.79999999999927</v>
      </c>
      <c r="J4126" s="9" t="s">
        <v>284</v>
      </c>
      <c r="K4126" s="9" t="s">
        <v>284</v>
      </c>
      <c r="L4126" s="74"/>
      <c r="M4126" s="72">
        <f t="shared" si="111"/>
        <v>629.80000000000655</v>
      </c>
      <c r="O4126" t="s">
        <v>293</v>
      </c>
      <c r="S4126" s="235"/>
      <c r="T4126" s="68"/>
      <c r="U4126" s="396"/>
      <c r="V4126" s="68"/>
      <c r="W4126" s="68"/>
    </row>
    <row r="4127" spans="1:23" ht="15">
      <c r="A4127" s="28" t="s">
        <v>1016</v>
      </c>
      <c r="B4127" s="294" t="s">
        <v>2260</v>
      </c>
      <c r="C4127" s="3"/>
      <c r="D4127" s="3"/>
      <c r="E4127" s="9" t="s">
        <v>284</v>
      </c>
      <c r="F4127" s="9" t="s">
        <v>284</v>
      </c>
      <c r="G4127" s="9" t="s">
        <v>284</v>
      </c>
      <c r="H4127" s="9" t="s">
        <v>284</v>
      </c>
      <c r="I4127" s="9" t="s">
        <v>284</v>
      </c>
      <c r="J4127" s="9" t="s">
        <v>284</v>
      </c>
      <c r="K4127" s="9">
        <v>603.69999999999345</v>
      </c>
      <c r="L4127" s="74"/>
      <c r="M4127" s="72">
        <f t="shared" si="111"/>
        <v>603.69999999999345</v>
      </c>
      <c r="S4127" s="68"/>
      <c r="T4127" s="68"/>
      <c r="U4127" s="396"/>
      <c r="V4127" s="68"/>
      <c r="W4127" s="68"/>
    </row>
    <row r="4128" spans="1:23" ht="15">
      <c r="A4128" s="28" t="s">
        <v>1017</v>
      </c>
      <c r="B4128" s="240" t="s">
        <v>1826</v>
      </c>
      <c r="C4128" s="3"/>
      <c r="D4128" s="3"/>
      <c r="E4128" s="9" t="s">
        <v>284</v>
      </c>
      <c r="F4128" s="9" t="s">
        <v>284</v>
      </c>
      <c r="G4128" s="9" t="s">
        <v>284</v>
      </c>
      <c r="H4128" s="9" t="s">
        <v>284</v>
      </c>
      <c r="I4128" s="9">
        <v>317.50000000000182</v>
      </c>
      <c r="J4128" s="9">
        <v>268.40000000000146</v>
      </c>
      <c r="K4128" s="9" t="s">
        <v>284</v>
      </c>
      <c r="L4128" s="74"/>
      <c r="M4128" s="72">
        <f t="shared" si="111"/>
        <v>585.90000000000327</v>
      </c>
      <c r="S4128" s="68"/>
      <c r="T4128" s="68"/>
      <c r="U4128" s="396"/>
      <c r="V4128" s="68"/>
      <c r="W4128" s="68"/>
    </row>
    <row r="4129" spans="1:23" ht="15">
      <c r="A4129" s="28" t="s">
        <v>1018</v>
      </c>
      <c r="B4129" s="294" t="s">
        <v>2283</v>
      </c>
      <c r="C4129" s="3"/>
      <c r="D4129" s="3"/>
      <c r="E4129" s="9" t="s">
        <v>284</v>
      </c>
      <c r="F4129" s="9" t="s">
        <v>284</v>
      </c>
      <c r="G4129" s="9" t="s">
        <v>284</v>
      </c>
      <c r="H4129" s="9" t="s">
        <v>284</v>
      </c>
      <c r="I4129" s="9" t="s">
        <v>284</v>
      </c>
      <c r="J4129" s="9" t="s">
        <v>284</v>
      </c>
      <c r="K4129" s="9">
        <v>563.20000000000073</v>
      </c>
      <c r="L4129" s="74"/>
      <c r="M4129" s="72">
        <f t="shared" si="111"/>
        <v>563.20000000000073</v>
      </c>
      <c r="S4129" s="294"/>
      <c r="T4129" s="68"/>
      <c r="U4129" s="396"/>
      <c r="V4129" s="68"/>
      <c r="W4129" s="68"/>
    </row>
    <row r="4130" spans="1:23" ht="15">
      <c r="A4130" s="28" t="s">
        <v>1019</v>
      </c>
      <c r="B4130" s="294" t="s">
        <v>2255</v>
      </c>
      <c r="C4130" s="3"/>
      <c r="D4130" s="3"/>
      <c r="E4130" s="9" t="s">
        <v>284</v>
      </c>
      <c r="F4130" s="9" t="s">
        <v>284</v>
      </c>
      <c r="G4130" s="9" t="s">
        <v>284</v>
      </c>
      <c r="H4130" s="9" t="s">
        <v>284</v>
      </c>
      <c r="I4130" s="9" t="s">
        <v>284</v>
      </c>
      <c r="J4130" s="9" t="s">
        <v>284</v>
      </c>
      <c r="K4130" s="9">
        <v>486.05000000000291</v>
      </c>
      <c r="L4130" s="74"/>
      <c r="M4130" s="72">
        <f t="shared" si="111"/>
        <v>486.05000000000291</v>
      </c>
      <c r="S4130" s="68"/>
      <c r="T4130" s="68"/>
      <c r="U4130" s="396"/>
      <c r="V4130" s="68"/>
      <c r="W4130" s="68"/>
    </row>
    <row r="4131" spans="1:23" ht="15">
      <c r="A4131" s="28" t="s">
        <v>1020</v>
      </c>
      <c r="B4131" s="294" t="s">
        <v>2225</v>
      </c>
      <c r="C4131" s="3"/>
      <c r="D4131" s="3"/>
      <c r="E4131" s="9" t="s">
        <v>284</v>
      </c>
      <c r="F4131" s="9" t="s">
        <v>284</v>
      </c>
      <c r="G4131" s="9" t="s">
        <v>284</v>
      </c>
      <c r="H4131" s="9" t="s">
        <v>284</v>
      </c>
      <c r="I4131" s="9" t="s">
        <v>284</v>
      </c>
      <c r="J4131" s="9">
        <v>365.99999999999636</v>
      </c>
      <c r="K4131" s="9">
        <v>120</v>
      </c>
      <c r="L4131" s="74"/>
      <c r="M4131" s="72">
        <f t="shared" si="111"/>
        <v>485.99999999999636</v>
      </c>
      <c r="S4131" s="294"/>
      <c r="T4131" s="68"/>
      <c r="U4131" s="397"/>
      <c r="V4131" s="68"/>
      <c r="W4131" s="68"/>
    </row>
    <row r="4132" spans="1:23" ht="15">
      <c r="A4132" s="28" t="s">
        <v>1021</v>
      </c>
      <c r="B4132" s="294" t="s">
        <v>2258</v>
      </c>
      <c r="C4132" s="3"/>
      <c r="D4132" s="3"/>
      <c r="E4132" s="9" t="s">
        <v>284</v>
      </c>
      <c r="F4132" s="9" t="s">
        <v>284</v>
      </c>
      <c r="G4132" s="9" t="s">
        <v>284</v>
      </c>
      <c r="H4132" s="9" t="s">
        <v>284</v>
      </c>
      <c r="I4132" s="9" t="s">
        <v>284</v>
      </c>
      <c r="J4132" s="9" t="s">
        <v>284</v>
      </c>
      <c r="K4132" s="9">
        <v>459.34999999999491</v>
      </c>
      <c r="L4132" s="74"/>
      <c r="M4132" s="72">
        <f t="shared" si="111"/>
        <v>459.34999999999491</v>
      </c>
      <c r="S4132" s="423"/>
    </row>
    <row r="4133" spans="1:23" ht="15">
      <c r="A4133" s="28" t="s">
        <v>1022</v>
      </c>
      <c r="B4133" s="235" t="s">
        <v>1821</v>
      </c>
      <c r="C4133" s="3"/>
      <c r="D4133" s="3"/>
      <c r="E4133" s="9" t="s">
        <v>284</v>
      </c>
      <c r="F4133" s="9" t="s">
        <v>284</v>
      </c>
      <c r="G4133" s="9" t="s">
        <v>284</v>
      </c>
      <c r="H4133" s="9" t="s">
        <v>284</v>
      </c>
      <c r="I4133" s="227">
        <v>458.40000000000327</v>
      </c>
      <c r="J4133" s="9" t="s">
        <v>284</v>
      </c>
      <c r="K4133" s="9" t="s">
        <v>284</v>
      </c>
      <c r="L4133" s="74"/>
      <c r="M4133" s="72">
        <f t="shared" si="111"/>
        <v>458.40000000000327</v>
      </c>
      <c r="O4133" t="s">
        <v>289</v>
      </c>
      <c r="S4133" s="235"/>
      <c r="T4133" s="68"/>
      <c r="U4133" s="396"/>
      <c r="V4133" s="68"/>
      <c r="W4133" s="68"/>
    </row>
    <row r="4134" spans="1:23" ht="15">
      <c r="A4134" s="28" t="s">
        <v>1023</v>
      </c>
      <c r="B4134" s="294" t="s">
        <v>2281</v>
      </c>
      <c r="C4134" s="3"/>
      <c r="D4134" s="3"/>
      <c r="E4134" s="9" t="s">
        <v>284</v>
      </c>
      <c r="F4134" s="9" t="s">
        <v>284</v>
      </c>
      <c r="G4134" s="9" t="s">
        <v>284</v>
      </c>
      <c r="H4134" s="9" t="s">
        <v>284</v>
      </c>
      <c r="I4134" s="9" t="s">
        <v>284</v>
      </c>
      <c r="J4134" s="9" t="s">
        <v>284</v>
      </c>
      <c r="K4134" s="9">
        <v>454.00000000000364</v>
      </c>
      <c r="L4134" s="74"/>
      <c r="M4134" s="72">
        <f t="shared" si="111"/>
        <v>454.00000000000364</v>
      </c>
      <c r="S4134" s="28"/>
      <c r="T4134" s="68"/>
      <c r="U4134" s="396"/>
      <c r="V4134" s="68"/>
      <c r="W4134" s="68"/>
    </row>
    <row r="4135" spans="1:23" ht="15">
      <c r="A4135" s="28" t="s">
        <v>1024</v>
      </c>
      <c r="B4135" s="294" t="s">
        <v>2252</v>
      </c>
      <c r="C4135" s="3"/>
      <c r="D4135" s="3"/>
      <c r="E4135" s="9" t="s">
        <v>284</v>
      </c>
      <c r="F4135" s="9" t="s">
        <v>284</v>
      </c>
      <c r="G4135" s="9" t="s">
        <v>284</v>
      </c>
      <c r="H4135" s="9" t="s">
        <v>284</v>
      </c>
      <c r="I4135" s="9" t="s">
        <v>284</v>
      </c>
      <c r="J4135" s="9" t="s">
        <v>284</v>
      </c>
      <c r="K4135" s="9">
        <v>409.50000000000728</v>
      </c>
      <c r="L4135" s="74"/>
      <c r="M4135" s="72">
        <f t="shared" si="111"/>
        <v>409.50000000000728</v>
      </c>
      <c r="S4135" s="235"/>
      <c r="T4135" s="68"/>
      <c r="U4135" s="396"/>
      <c r="V4135" s="68"/>
      <c r="W4135" s="68"/>
    </row>
    <row r="4136" spans="1:23" ht="15">
      <c r="A4136" s="28" t="s">
        <v>1025</v>
      </c>
      <c r="B4136" s="294" t="s">
        <v>2219</v>
      </c>
      <c r="C4136" s="3"/>
      <c r="D4136" s="3"/>
      <c r="E4136" s="9" t="s">
        <v>284</v>
      </c>
      <c r="F4136" s="9" t="s">
        <v>284</v>
      </c>
      <c r="G4136" s="9" t="s">
        <v>284</v>
      </c>
      <c r="H4136" s="9" t="s">
        <v>284</v>
      </c>
      <c r="I4136" s="9" t="s">
        <v>284</v>
      </c>
      <c r="J4136" s="9">
        <v>389.69999999999709</v>
      </c>
      <c r="K4136" s="9" t="s">
        <v>284</v>
      </c>
      <c r="L4136" s="74"/>
      <c r="M4136" s="72">
        <f t="shared" si="111"/>
        <v>389.69999999999709</v>
      </c>
      <c r="S4136" s="235"/>
      <c r="T4136" s="68"/>
      <c r="U4136" s="396"/>
      <c r="V4136" s="68"/>
      <c r="W4136" s="68"/>
    </row>
    <row r="4137" spans="1:23" ht="15">
      <c r="A4137" s="28" t="s">
        <v>1026</v>
      </c>
      <c r="B4137" s="294" t="s">
        <v>2284</v>
      </c>
      <c r="C4137" s="3"/>
      <c r="D4137" s="3"/>
      <c r="E4137" s="9" t="s">
        <v>284</v>
      </c>
      <c r="F4137" s="9" t="s">
        <v>284</v>
      </c>
      <c r="G4137" s="9" t="s">
        <v>284</v>
      </c>
      <c r="H4137" s="9" t="s">
        <v>284</v>
      </c>
      <c r="I4137" s="9" t="s">
        <v>284</v>
      </c>
      <c r="J4137" s="9" t="s">
        <v>284</v>
      </c>
      <c r="K4137" s="9">
        <v>383.39999999999964</v>
      </c>
      <c r="L4137" s="74"/>
      <c r="M4137" s="72">
        <f t="shared" si="111"/>
        <v>383.39999999999964</v>
      </c>
    </row>
    <row r="4138" spans="1:23" ht="15">
      <c r="A4138" s="28" t="s">
        <v>1027</v>
      </c>
      <c r="B4138" s="294" t="s">
        <v>2254</v>
      </c>
      <c r="C4138" s="3"/>
      <c r="D4138" s="3"/>
      <c r="E4138" s="9" t="s">
        <v>284</v>
      </c>
      <c r="F4138" s="9" t="s">
        <v>284</v>
      </c>
      <c r="G4138" s="9" t="s">
        <v>284</v>
      </c>
      <c r="H4138" s="9" t="s">
        <v>284</v>
      </c>
      <c r="I4138" s="9" t="s">
        <v>284</v>
      </c>
      <c r="J4138" s="9" t="s">
        <v>284</v>
      </c>
      <c r="K4138" s="9">
        <v>335</v>
      </c>
      <c r="L4138" s="74"/>
      <c r="M4138" s="72">
        <f t="shared" si="111"/>
        <v>335</v>
      </c>
    </row>
    <row r="4139" spans="1:23" ht="15">
      <c r="A4139" s="28" t="s">
        <v>1028</v>
      </c>
      <c r="B4139" s="68" t="s">
        <v>164</v>
      </c>
      <c r="C4139" s="9"/>
      <c r="D4139" s="9"/>
      <c r="E4139" s="9" t="s">
        <v>284</v>
      </c>
      <c r="F4139" s="9" t="s">
        <v>284</v>
      </c>
      <c r="G4139" s="9">
        <v>319.2</v>
      </c>
      <c r="H4139" s="9" t="s">
        <v>284</v>
      </c>
      <c r="I4139" s="9" t="s">
        <v>284</v>
      </c>
      <c r="J4139" s="9" t="s">
        <v>284</v>
      </c>
      <c r="K4139" s="9" t="s">
        <v>284</v>
      </c>
      <c r="L4139" s="74"/>
      <c r="M4139" s="72">
        <f t="shared" si="111"/>
        <v>319.2</v>
      </c>
      <c r="Q4139" s="3"/>
      <c r="R4139" s="3"/>
    </row>
    <row r="4140" spans="1:23" ht="15">
      <c r="A4140" s="28" t="s">
        <v>1029</v>
      </c>
      <c r="B4140" s="294" t="s">
        <v>2259</v>
      </c>
      <c r="C4140" s="3"/>
      <c r="D4140" s="3"/>
      <c r="E4140" s="9" t="s">
        <v>284</v>
      </c>
      <c r="F4140" s="9" t="s">
        <v>284</v>
      </c>
      <c r="G4140" s="9" t="s">
        <v>284</v>
      </c>
      <c r="H4140" s="9" t="s">
        <v>284</v>
      </c>
      <c r="I4140" s="9" t="s">
        <v>284</v>
      </c>
      <c r="J4140" s="9" t="s">
        <v>284</v>
      </c>
      <c r="K4140" s="9">
        <v>308.89999999999782</v>
      </c>
      <c r="L4140" s="74"/>
      <c r="M4140" s="72">
        <f t="shared" si="111"/>
        <v>308.89999999999782</v>
      </c>
    </row>
    <row r="4141" spans="1:23" ht="15">
      <c r="A4141" s="28" t="s">
        <v>1030</v>
      </c>
      <c r="B4141" s="240" t="s">
        <v>1831</v>
      </c>
      <c r="C4141" s="3"/>
      <c r="D4141" s="3"/>
      <c r="E4141" s="9" t="s">
        <v>284</v>
      </c>
      <c r="F4141" s="9" t="s">
        <v>284</v>
      </c>
      <c r="G4141" s="9" t="s">
        <v>284</v>
      </c>
      <c r="H4141" s="9" t="s">
        <v>284</v>
      </c>
      <c r="I4141" s="9">
        <v>301.79999999999563</v>
      </c>
      <c r="J4141" s="9" t="s">
        <v>284</v>
      </c>
      <c r="K4141" s="9" t="s">
        <v>284</v>
      </c>
      <c r="L4141" s="74"/>
      <c r="M4141" s="72">
        <f t="shared" si="111"/>
        <v>301.79999999999563</v>
      </c>
    </row>
    <row r="4142" spans="1:23" ht="15">
      <c r="A4142" s="28" t="s">
        <v>1031</v>
      </c>
      <c r="B4142" s="68" t="s">
        <v>855</v>
      </c>
      <c r="C4142" s="9"/>
      <c r="D4142" s="9"/>
      <c r="E4142" s="9" t="s">
        <v>284</v>
      </c>
      <c r="F4142" s="9" t="s">
        <v>284</v>
      </c>
      <c r="G4142" s="9" t="s">
        <v>284</v>
      </c>
      <c r="H4142" s="9">
        <v>287.20000000000073</v>
      </c>
      <c r="I4142" s="9" t="s">
        <v>284</v>
      </c>
      <c r="J4142" s="9" t="s">
        <v>284</v>
      </c>
      <c r="K4142" s="9" t="s">
        <v>284</v>
      </c>
      <c r="L4142" s="74"/>
      <c r="M4142" s="72">
        <f t="shared" si="111"/>
        <v>287.20000000000073</v>
      </c>
    </row>
    <row r="4143" spans="1:23" ht="15">
      <c r="A4143" s="28" t="s">
        <v>1032</v>
      </c>
      <c r="B4143" s="240" t="s">
        <v>1857</v>
      </c>
      <c r="C4143" s="3"/>
      <c r="D4143" s="3"/>
      <c r="E4143" s="9" t="s">
        <v>284</v>
      </c>
      <c r="F4143" s="9" t="s">
        <v>284</v>
      </c>
      <c r="G4143" s="9" t="s">
        <v>284</v>
      </c>
      <c r="H4143" s="9" t="s">
        <v>284</v>
      </c>
      <c r="I4143" s="9">
        <v>269.50000000000182</v>
      </c>
      <c r="J4143" s="9" t="s">
        <v>284</v>
      </c>
      <c r="K4143" s="9" t="s">
        <v>284</v>
      </c>
      <c r="L4143" s="74"/>
      <c r="M4143" s="72">
        <f t="shared" si="111"/>
        <v>269.50000000000182</v>
      </c>
    </row>
    <row r="4144" spans="1:23" ht="15">
      <c r="A4144" s="28" t="s">
        <v>1033</v>
      </c>
      <c r="B4144" s="240" t="s">
        <v>1832</v>
      </c>
      <c r="C4144" s="3"/>
      <c r="D4144" s="3"/>
      <c r="E4144" s="9" t="s">
        <v>284</v>
      </c>
      <c r="F4144" s="9" t="s">
        <v>284</v>
      </c>
      <c r="G4144" s="9" t="s">
        <v>284</v>
      </c>
      <c r="H4144" s="9" t="s">
        <v>284</v>
      </c>
      <c r="I4144" s="9">
        <v>262.50000000000182</v>
      </c>
      <c r="J4144" s="9" t="s">
        <v>284</v>
      </c>
      <c r="K4144" s="9" t="s">
        <v>284</v>
      </c>
      <c r="L4144" s="74"/>
      <c r="M4144" s="72">
        <f t="shared" si="111"/>
        <v>262.50000000000182</v>
      </c>
    </row>
    <row r="4145" spans="1:23" ht="15">
      <c r="A4145" s="28" t="s">
        <v>1034</v>
      </c>
      <c r="B4145" s="294" t="s">
        <v>2253</v>
      </c>
      <c r="C4145" s="3"/>
      <c r="D4145" s="3"/>
      <c r="E4145" s="9" t="s">
        <v>284</v>
      </c>
      <c r="F4145" s="9" t="s">
        <v>284</v>
      </c>
      <c r="G4145" s="9" t="s">
        <v>284</v>
      </c>
      <c r="H4145" s="9" t="s">
        <v>284</v>
      </c>
      <c r="I4145" s="9" t="s">
        <v>284</v>
      </c>
      <c r="J4145" s="9" t="s">
        <v>284</v>
      </c>
      <c r="K4145" s="9">
        <v>239.79999999999927</v>
      </c>
      <c r="L4145" s="74"/>
      <c r="M4145" s="72">
        <f t="shared" si="111"/>
        <v>239.79999999999927</v>
      </c>
    </row>
    <row r="4146" spans="1:23" ht="15">
      <c r="A4146" s="28" t="s">
        <v>1035</v>
      </c>
      <c r="B4146" s="240" t="s">
        <v>1829</v>
      </c>
      <c r="C4146" s="3"/>
      <c r="D4146" s="3"/>
      <c r="E4146" s="9" t="s">
        <v>284</v>
      </c>
      <c r="F4146" s="9" t="s">
        <v>284</v>
      </c>
      <c r="G4146" s="9" t="s">
        <v>284</v>
      </c>
      <c r="H4146" s="9" t="s">
        <v>284</v>
      </c>
      <c r="I4146" s="9">
        <v>206.30000000000291</v>
      </c>
      <c r="J4146" s="9" t="s">
        <v>284</v>
      </c>
      <c r="K4146" s="9" t="s">
        <v>284</v>
      </c>
      <c r="L4146" s="74"/>
      <c r="M4146" s="72">
        <f t="shared" si="111"/>
        <v>206.30000000000291</v>
      </c>
    </row>
    <row r="4147" spans="1:23" ht="15">
      <c r="A4147" s="28" t="s">
        <v>1036</v>
      </c>
      <c r="B4147" s="68" t="s">
        <v>179</v>
      </c>
      <c r="C4147" s="9"/>
      <c r="D4147" s="9"/>
      <c r="E4147" s="9">
        <v>198.2</v>
      </c>
      <c r="F4147" s="9" t="s">
        <v>284</v>
      </c>
      <c r="G4147" s="9" t="s">
        <v>284</v>
      </c>
      <c r="H4147" s="9" t="s">
        <v>284</v>
      </c>
      <c r="I4147" s="9" t="s">
        <v>284</v>
      </c>
      <c r="J4147" s="9" t="s">
        <v>284</v>
      </c>
      <c r="K4147" s="9" t="s">
        <v>284</v>
      </c>
      <c r="L4147" s="74"/>
      <c r="M4147" s="72">
        <f t="shared" si="111"/>
        <v>198.2</v>
      </c>
    </row>
    <row r="4148" spans="1:23" ht="15">
      <c r="A4148" s="28" t="s">
        <v>1037</v>
      </c>
      <c r="B4148" s="68" t="s">
        <v>845</v>
      </c>
      <c r="C4148" s="9"/>
      <c r="D4148" s="9"/>
      <c r="E4148" s="9" t="s">
        <v>284</v>
      </c>
      <c r="F4148" s="9" t="s">
        <v>284</v>
      </c>
      <c r="G4148" s="9" t="s">
        <v>284</v>
      </c>
      <c r="H4148" s="9">
        <v>136.39999999999782</v>
      </c>
      <c r="I4148" s="9" t="s">
        <v>284</v>
      </c>
      <c r="J4148" s="9" t="s">
        <v>284</v>
      </c>
      <c r="K4148" s="9" t="s">
        <v>284</v>
      </c>
      <c r="L4148" s="74"/>
      <c r="M4148" s="72">
        <f t="shared" si="111"/>
        <v>136.39999999999782</v>
      </c>
    </row>
    <row r="4149" spans="1:23" ht="15">
      <c r="A4149" s="28" t="s">
        <v>1038</v>
      </c>
      <c r="B4149" s="294" t="s">
        <v>2256</v>
      </c>
      <c r="C4149" s="3"/>
      <c r="D4149" s="3"/>
      <c r="E4149" s="9" t="s">
        <v>284</v>
      </c>
      <c r="F4149" s="9" t="s">
        <v>284</v>
      </c>
      <c r="G4149" s="9" t="s">
        <v>284</v>
      </c>
      <c r="H4149" s="9" t="s">
        <v>284</v>
      </c>
      <c r="I4149" s="9" t="s">
        <v>284</v>
      </c>
      <c r="J4149" s="9" t="s">
        <v>284</v>
      </c>
      <c r="K4149" s="9">
        <v>117.69999999999709</v>
      </c>
      <c r="L4149" s="74"/>
      <c r="M4149" s="72">
        <f t="shared" si="111"/>
        <v>117.69999999999709</v>
      </c>
    </row>
    <row r="4150" spans="1:23" ht="15">
      <c r="A4150" s="28" t="s">
        <v>3838</v>
      </c>
      <c r="B4150" s="240" t="s">
        <v>1839</v>
      </c>
      <c r="C4150" s="3"/>
      <c r="D4150" s="3"/>
      <c r="E4150" s="9" t="s">
        <v>284</v>
      </c>
      <c r="F4150" s="9" t="s">
        <v>284</v>
      </c>
      <c r="G4150" s="9" t="s">
        <v>284</v>
      </c>
      <c r="H4150" s="9" t="s">
        <v>284</v>
      </c>
      <c r="I4150" s="9">
        <v>89</v>
      </c>
      <c r="J4150" s="9" t="s">
        <v>284</v>
      </c>
      <c r="K4150" s="9" t="s">
        <v>284</v>
      </c>
      <c r="L4150" s="74"/>
      <c r="M4150" s="72">
        <f t="shared" si="111"/>
        <v>89</v>
      </c>
    </row>
    <row r="4151" spans="1:23" ht="15">
      <c r="A4151" s="28"/>
      <c r="B4151" s="68"/>
      <c r="C4151" s="9"/>
      <c r="D4151" s="9"/>
      <c r="E4151" s="9"/>
      <c r="F4151" s="9"/>
      <c r="G4151" s="9"/>
      <c r="H4151" s="9"/>
      <c r="L4151" s="74"/>
      <c r="M4151" s="72"/>
    </row>
    <row r="4152" spans="1:23" ht="15">
      <c r="A4152" s="28"/>
      <c r="B4152" s="68"/>
      <c r="E4152" s="9"/>
      <c r="L4152" s="74"/>
    </row>
    <row r="4153" spans="1:23" ht="15">
      <c r="A4153" s="28"/>
      <c r="B4153" s="68"/>
      <c r="E4153" s="9"/>
      <c r="L4153" s="74"/>
    </row>
    <row r="4154" spans="1:23" ht="25.5">
      <c r="A4154" s="23" t="s">
        <v>354</v>
      </c>
      <c r="L4154" s="74"/>
    </row>
    <row r="4155" spans="1:23">
      <c r="L4155" s="74"/>
    </row>
    <row r="4156" spans="1:23" ht="15.75">
      <c r="A4156" s="40"/>
      <c r="B4156" s="40"/>
      <c r="C4156" s="40"/>
      <c r="D4156" s="40"/>
      <c r="E4156" s="66">
        <v>2016</v>
      </c>
      <c r="F4156" s="66">
        <v>2017</v>
      </c>
      <c r="G4156" s="66">
        <v>2018</v>
      </c>
      <c r="H4156" s="66">
        <v>2019</v>
      </c>
      <c r="I4156" s="66">
        <v>2020</v>
      </c>
      <c r="J4156" s="66">
        <v>2021</v>
      </c>
      <c r="K4156" s="66">
        <v>2022</v>
      </c>
      <c r="L4156" s="74"/>
      <c r="M4156" s="75" t="s">
        <v>40</v>
      </c>
      <c r="Q4156" s="3"/>
      <c r="R4156" s="3"/>
      <c r="S4156" s="3"/>
      <c r="T4156" s="224"/>
    </row>
    <row r="4157" spans="1:23" ht="15">
      <c r="A4157" s="28" t="s">
        <v>0</v>
      </c>
      <c r="B4157" s="294" t="s">
        <v>2225</v>
      </c>
      <c r="C4157" s="3"/>
      <c r="D4157" s="3"/>
      <c r="E4157" s="9" t="s">
        <v>284</v>
      </c>
      <c r="F4157" s="9" t="s">
        <v>284</v>
      </c>
      <c r="G4157" s="9" t="s">
        <v>284</v>
      </c>
      <c r="H4157" s="9" t="s">
        <v>284</v>
      </c>
      <c r="I4157" s="9" t="s">
        <v>284</v>
      </c>
      <c r="J4157" s="9">
        <v>357</v>
      </c>
      <c r="K4157" s="9"/>
      <c r="L4157" s="74"/>
      <c r="M4157" s="72">
        <f>SUM(E4157:J4157)</f>
        <v>357</v>
      </c>
      <c r="S4157" s="294"/>
      <c r="T4157" s="68"/>
      <c r="U4157" s="418"/>
      <c r="V4157" s="68"/>
      <c r="W4157" s="68"/>
    </row>
    <row r="4158" spans="1:23" ht="15">
      <c r="A4158" s="28" t="s">
        <v>2</v>
      </c>
      <c r="B4158" s="240" t="s">
        <v>1838</v>
      </c>
      <c r="C4158" s="3"/>
      <c r="D4158" s="3"/>
      <c r="E4158" s="9" t="s">
        <v>284</v>
      </c>
      <c r="F4158" s="9" t="s">
        <v>284</v>
      </c>
      <c r="G4158" s="9" t="s">
        <v>284</v>
      </c>
      <c r="H4158" s="9" t="s">
        <v>284</v>
      </c>
      <c r="I4158" s="9">
        <v>373.99999999999818</v>
      </c>
      <c r="J4158" s="9">
        <v>432.19999999998981</v>
      </c>
      <c r="K4158" s="9"/>
      <c r="L4158" s="74"/>
      <c r="M4158" s="72">
        <f t="shared" ref="M4158:M4221" si="112">SUM(E4158:J4158)</f>
        <v>806.19999999998799</v>
      </c>
      <c r="S4158" s="235"/>
      <c r="T4158" s="68"/>
      <c r="U4158" s="419"/>
      <c r="V4158" s="68"/>
      <c r="W4158" s="68"/>
    </row>
    <row r="4159" spans="1:23" ht="15">
      <c r="A4159" s="28" t="s">
        <v>3</v>
      </c>
      <c r="B4159" s="68" t="s">
        <v>156</v>
      </c>
      <c r="E4159" s="9" t="s">
        <v>284</v>
      </c>
      <c r="F4159" s="9" t="s">
        <v>284</v>
      </c>
      <c r="G4159" s="9">
        <v>330.6</v>
      </c>
      <c r="H4159" s="227">
        <v>457.70000000000437</v>
      </c>
      <c r="I4159" s="227">
        <v>787.29999999999927</v>
      </c>
      <c r="J4159" s="9">
        <v>492.40000000000509</v>
      </c>
      <c r="K4159" s="9"/>
      <c r="L4159" s="74"/>
      <c r="M4159" s="72">
        <f t="shared" si="112"/>
        <v>2068.0000000000086</v>
      </c>
      <c r="O4159" t="s">
        <v>342</v>
      </c>
      <c r="Q4159" s="3"/>
      <c r="R4159" s="3"/>
      <c r="S4159" s="68"/>
      <c r="T4159" s="68"/>
      <c r="U4159" s="397"/>
      <c r="V4159" s="68"/>
      <c r="W4159" s="68"/>
    </row>
    <row r="4160" spans="1:23" ht="15">
      <c r="A4160" s="28" t="s">
        <v>5</v>
      </c>
      <c r="B4160" s="294" t="s">
        <v>2218</v>
      </c>
      <c r="C4160" s="3"/>
      <c r="D4160" s="3"/>
      <c r="E4160" s="9" t="s">
        <v>284</v>
      </c>
      <c r="F4160" s="9" t="s">
        <v>284</v>
      </c>
      <c r="G4160" s="9" t="s">
        <v>284</v>
      </c>
      <c r="H4160" s="9" t="s">
        <v>284</v>
      </c>
      <c r="I4160" s="9" t="s">
        <v>284</v>
      </c>
      <c r="J4160" s="9">
        <v>407.79999999999927</v>
      </c>
      <c r="K4160" s="9"/>
      <c r="L4160" s="74"/>
      <c r="M4160" s="72">
        <f t="shared" si="112"/>
        <v>407.79999999999927</v>
      </c>
      <c r="S4160" s="294"/>
      <c r="T4160" s="68"/>
      <c r="U4160" s="396"/>
      <c r="V4160" s="68"/>
      <c r="W4160" s="68"/>
    </row>
    <row r="4161" spans="1:23" ht="15">
      <c r="A4161" s="28" t="s">
        <v>7</v>
      </c>
      <c r="B4161" s="240" t="s">
        <v>1833</v>
      </c>
      <c r="C4161" s="3"/>
      <c r="D4161" s="3"/>
      <c r="E4161" s="9" t="s">
        <v>284</v>
      </c>
      <c r="F4161" s="9" t="s">
        <v>284</v>
      </c>
      <c r="G4161" s="9" t="s">
        <v>284</v>
      </c>
      <c r="H4161" s="9" t="s">
        <v>284</v>
      </c>
      <c r="I4161" s="9">
        <v>509.79999999999745</v>
      </c>
      <c r="J4161" s="227">
        <v>718.80000000000291</v>
      </c>
      <c r="K4161" s="227"/>
      <c r="L4161" s="74"/>
      <c r="M4161" s="72">
        <f t="shared" si="112"/>
        <v>1228.6000000000004</v>
      </c>
      <c r="O4161" t="s">
        <v>294</v>
      </c>
      <c r="S4161" s="235"/>
      <c r="T4161" s="68"/>
      <c r="U4161" s="396"/>
      <c r="V4161" s="68"/>
      <c r="W4161" s="68"/>
    </row>
    <row r="4162" spans="1:23" ht="15">
      <c r="A4162" s="28" t="s">
        <v>8</v>
      </c>
      <c r="B4162" s="240" t="s">
        <v>1828</v>
      </c>
      <c r="C4162" s="3"/>
      <c r="D4162" s="3"/>
      <c r="E4162" s="9" t="s">
        <v>284</v>
      </c>
      <c r="F4162" s="9" t="s">
        <v>284</v>
      </c>
      <c r="G4162" s="9" t="s">
        <v>284</v>
      </c>
      <c r="H4162" s="9" t="s">
        <v>284</v>
      </c>
      <c r="I4162" s="9">
        <v>492.70000000000073</v>
      </c>
      <c r="J4162" s="227">
        <v>726.79999999999563</v>
      </c>
      <c r="K4162" s="227"/>
      <c r="L4162" s="74"/>
      <c r="M4162" s="72">
        <f t="shared" si="112"/>
        <v>1219.4999999999964</v>
      </c>
      <c r="O4162" t="s">
        <v>298</v>
      </c>
      <c r="S4162" s="235"/>
      <c r="T4162" s="68"/>
      <c r="U4162" s="418"/>
      <c r="V4162" s="68"/>
      <c r="W4162" s="68"/>
    </row>
    <row r="4163" spans="1:23" ht="15">
      <c r="A4163" s="28" t="s">
        <v>10</v>
      </c>
      <c r="B4163" s="68" t="s">
        <v>1</v>
      </c>
      <c r="E4163" s="9">
        <v>169.8</v>
      </c>
      <c r="F4163" s="222">
        <v>751.3</v>
      </c>
      <c r="G4163" s="9">
        <v>484.2</v>
      </c>
      <c r="H4163" s="227">
        <v>473.89999999999782</v>
      </c>
      <c r="I4163" s="9">
        <v>356.70000000000073</v>
      </c>
      <c r="J4163" s="9">
        <v>377.70000000001164</v>
      </c>
      <c r="K4163" s="9"/>
      <c r="L4163" s="74"/>
      <c r="M4163" s="72">
        <f t="shared" si="112"/>
        <v>2613.6000000000104</v>
      </c>
      <c r="O4163" t="s">
        <v>325</v>
      </c>
      <c r="Q4163" s="3"/>
      <c r="R4163" s="3"/>
      <c r="S4163" s="294"/>
      <c r="T4163" s="68"/>
      <c r="U4163" s="396"/>
      <c r="V4163" s="68"/>
      <c r="W4163" s="68"/>
    </row>
    <row r="4164" spans="1:23" ht="15">
      <c r="A4164" s="28" t="s">
        <v>12</v>
      </c>
      <c r="B4164" s="294" t="s">
        <v>2224</v>
      </c>
      <c r="C4164" s="3"/>
      <c r="D4164" s="3"/>
      <c r="E4164" s="9" t="s">
        <v>284</v>
      </c>
      <c r="F4164" s="9" t="s">
        <v>284</v>
      </c>
      <c r="G4164" s="9" t="s">
        <v>284</v>
      </c>
      <c r="H4164" s="9" t="s">
        <v>284</v>
      </c>
      <c r="I4164" s="9" t="s">
        <v>284</v>
      </c>
      <c r="J4164" s="9">
        <v>591.5</v>
      </c>
      <c r="K4164" s="9"/>
      <c r="L4164" s="74"/>
      <c r="M4164" s="72">
        <f t="shared" si="112"/>
        <v>591.5</v>
      </c>
      <c r="S4164" s="294"/>
      <c r="T4164" s="68"/>
      <c r="U4164" s="396"/>
      <c r="V4164" s="68"/>
      <c r="W4164" s="68"/>
    </row>
    <row r="4165" spans="1:23" ht="15">
      <c r="A4165" s="28" t="s">
        <v>14</v>
      </c>
      <c r="B4165" s="68" t="s">
        <v>178</v>
      </c>
      <c r="E4165" s="9">
        <v>458.7</v>
      </c>
      <c r="F4165" s="224">
        <v>939.3</v>
      </c>
      <c r="G4165" s="9" t="s">
        <v>284</v>
      </c>
      <c r="H4165" s="9" t="s">
        <v>284</v>
      </c>
      <c r="I4165" s="9" t="s">
        <v>284</v>
      </c>
      <c r="J4165" s="9" t="s">
        <v>284</v>
      </c>
      <c r="K4165" s="9"/>
      <c r="L4165" s="74"/>
      <c r="M4165" s="72">
        <f t="shared" si="112"/>
        <v>1398</v>
      </c>
      <c r="O4165" t="s">
        <v>287</v>
      </c>
      <c r="Q4165" s="3"/>
      <c r="R4165" s="3" t="s">
        <v>2026</v>
      </c>
      <c r="S4165" s="235"/>
      <c r="T4165" s="68"/>
      <c r="U4165" s="418"/>
      <c r="V4165" s="68"/>
      <c r="W4165" s="68"/>
    </row>
    <row r="4166" spans="1:23" ht="15">
      <c r="A4166" s="28" t="s">
        <v>16</v>
      </c>
      <c r="B4166" s="68" t="s">
        <v>840</v>
      </c>
      <c r="E4166" s="9" t="s">
        <v>284</v>
      </c>
      <c r="F4166" s="9" t="s">
        <v>284</v>
      </c>
      <c r="G4166" s="9" t="s">
        <v>284</v>
      </c>
      <c r="H4166" s="9">
        <v>394.15000000000873</v>
      </c>
      <c r="I4166" s="9">
        <v>778.84999999999854</v>
      </c>
      <c r="J4166" s="9" t="s">
        <v>284</v>
      </c>
      <c r="K4166" s="9"/>
      <c r="L4166" s="74"/>
      <c r="M4166" s="72">
        <f t="shared" si="112"/>
        <v>1173.0000000000073</v>
      </c>
      <c r="S4166" s="68"/>
      <c r="T4166" s="68"/>
      <c r="U4166" s="396"/>
      <c r="V4166" s="68"/>
      <c r="W4166" s="68"/>
    </row>
    <row r="4167" spans="1:23" ht="15">
      <c r="A4167" s="28" t="s">
        <v>18</v>
      </c>
      <c r="B4167" s="240" t="s">
        <v>1834</v>
      </c>
      <c r="C4167" s="3"/>
      <c r="D4167" s="3"/>
      <c r="E4167" s="9" t="s">
        <v>284</v>
      </c>
      <c r="F4167" s="9" t="s">
        <v>284</v>
      </c>
      <c r="G4167" s="9" t="s">
        <v>284</v>
      </c>
      <c r="H4167" s="9" t="s">
        <v>284</v>
      </c>
      <c r="I4167" s="9">
        <v>553.59999999999854</v>
      </c>
      <c r="J4167" s="9">
        <v>507.89999999999782</v>
      </c>
      <c r="K4167" s="9"/>
      <c r="L4167" s="74"/>
      <c r="M4167" s="72">
        <f t="shared" si="112"/>
        <v>1061.4999999999964</v>
      </c>
      <c r="S4167" s="68"/>
      <c r="T4167" s="68"/>
      <c r="U4167" s="396"/>
      <c r="V4167" s="68"/>
      <c r="W4167" s="68"/>
    </row>
    <row r="4168" spans="1:23" ht="15">
      <c r="A4168" s="28" t="s">
        <v>20</v>
      </c>
      <c r="B4168" s="68" t="s">
        <v>842</v>
      </c>
      <c r="E4168" s="9" t="s">
        <v>284</v>
      </c>
      <c r="F4168" s="9" t="s">
        <v>284</v>
      </c>
      <c r="G4168" s="9" t="s">
        <v>284</v>
      </c>
      <c r="H4168" s="9">
        <v>419.30000000000655</v>
      </c>
      <c r="I4168" s="9">
        <v>643.10000000000036</v>
      </c>
      <c r="J4168" s="9">
        <v>634.10000000000218</v>
      </c>
      <c r="K4168" s="9"/>
      <c r="L4168" s="74"/>
      <c r="M4168" s="72">
        <f t="shared" si="112"/>
        <v>1696.5000000000091</v>
      </c>
      <c r="S4168" s="294"/>
      <c r="T4168" s="68"/>
      <c r="U4168" s="418"/>
      <c r="V4168" s="68"/>
      <c r="W4168" s="68"/>
    </row>
    <row r="4169" spans="1:23" ht="15">
      <c r="A4169" s="28" t="s">
        <v>22</v>
      </c>
      <c r="B4169" s="68" t="s">
        <v>4</v>
      </c>
      <c r="E4169" s="9">
        <v>440.8</v>
      </c>
      <c r="F4169" s="9">
        <v>186.5</v>
      </c>
      <c r="G4169" s="227">
        <v>615</v>
      </c>
      <c r="H4169" s="222">
        <v>590.10000000000582</v>
      </c>
      <c r="I4169" s="224">
        <v>819.70000000000255</v>
      </c>
      <c r="J4169" s="9" t="s">
        <v>284</v>
      </c>
      <c r="K4169" s="9"/>
      <c r="L4169" s="74"/>
      <c r="M4169" s="72">
        <f t="shared" si="112"/>
        <v>2652.1000000000085</v>
      </c>
      <c r="O4169" t="s">
        <v>2031</v>
      </c>
      <c r="Q4169" s="3"/>
      <c r="R4169" s="226" t="s">
        <v>2026</v>
      </c>
      <c r="S4169" s="294"/>
      <c r="T4169" s="68"/>
      <c r="U4169" s="396"/>
      <c r="V4169" s="68"/>
      <c r="W4169" s="68"/>
    </row>
    <row r="4170" spans="1:23" ht="15">
      <c r="A4170" s="28" t="s">
        <v>24</v>
      </c>
      <c r="B4170" s="68" t="s">
        <v>859</v>
      </c>
      <c r="E4170" s="9" t="s">
        <v>284</v>
      </c>
      <c r="F4170" s="9" t="s">
        <v>284</v>
      </c>
      <c r="G4170" s="9" t="s">
        <v>284</v>
      </c>
      <c r="H4170" s="9">
        <v>359.30000000000655</v>
      </c>
      <c r="I4170" s="9">
        <v>570.20000000000073</v>
      </c>
      <c r="J4170" s="9">
        <v>444.49999999999636</v>
      </c>
      <c r="K4170" s="9"/>
      <c r="L4170" s="74"/>
      <c r="M4170" s="72">
        <f t="shared" si="112"/>
        <v>1374.0000000000036</v>
      </c>
      <c r="S4170" s="68"/>
      <c r="T4170" s="68"/>
      <c r="U4170" s="396"/>
      <c r="V4170" s="68"/>
      <c r="W4170" s="68"/>
    </row>
    <row r="4171" spans="1:23" ht="15">
      <c r="A4171" s="28" t="s">
        <v>26</v>
      </c>
      <c r="B4171" s="68" t="s">
        <v>6</v>
      </c>
      <c r="E4171" s="224">
        <v>931.9</v>
      </c>
      <c r="F4171" s="227">
        <v>600.70000000000005</v>
      </c>
      <c r="G4171" s="9">
        <v>430.8</v>
      </c>
      <c r="H4171" s="227">
        <v>517.40000000000873</v>
      </c>
      <c r="I4171" s="9">
        <v>648.20000000000073</v>
      </c>
      <c r="J4171" s="9">
        <v>493.69999999999709</v>
      </c>
      <c r="K4171" s="9"/>
      <c r="L4171" s="74"/>
      <c r="M4171" s="72">
        <f t="shared" si="112"/>
        <v>3622.7000000000062</v>
      </c>
      <c r="O4171" t="s">
        <v>367</v>
      </c>
      <c r="Q4171" s="3"/>
      <c r="R4171" s="3" t="s">
        <v>2026</v>
      </c>
      <c r="S4171" s="294"/>
      <c r="T4171" s="68"/>
      <c r="U4171" s="396"/>
      <c r="V4171" s="68"/>
      <c r="W4171" s="68"/>
    </row>
    <row r="4172" spans="1:23" ht="15">
      <c r="A4172" s="28" t="s">
        <v>28</v>
      </c>
      <c r="B4172" s="294" t="s">
        <v>2221</v>
      </c>
      <c r="C4172" s="3"/>
      <c r="D4172" s="3"/>
      <c r="E4172" s="9" t="s">
        <v>284</v>
      </c>
      <c r="F4172" s="9" t="s">
        <v>284</v>
      </c>
      <c r="G4172" s="9" t="s">
        <v>284</v>
      </c>
      <c r="H4172" s="9" t="s">
        <v>284</v>
      </c>
      <c r="I4172" s="9" t="s">
        <v>284</v>
      </c>
      <c r="J4172" s="9">
        <v>463.200000000008</v>
      </c>
      <c r="K4172" s="9"/>
      <c r="L4172" s="74"/>
      <c r="M4172" s="72">
        <f t="shared" si="112"/>
        <v>463.200000000008</v>
      </c>
      <c r="S4172" s="294"/>
      <c r="T4172" s="68"/>
      <c r="U4172" s="418"/>
      <c r="V4172" s="68"/>
      <c r="W4172" s="68"/>
    </row>
    <row r="4173" spans="1:23" ht="15">
      <c r="A4173" s="28" t="s">
        <v>30</v>
      </c>
      <c r="B4173" s="68" t="s">
        <v>153</v>
      </c>
      <c r="E4173" s="9" t="s">
        <v>284</v>
      </c>
      <c r="F4173" s="9" t="s">
        <v>284</v>
      </c>
      <c r="G4173" s="9">
        <v>466.2</v>
      </c>
      <c r="H4173" s="9">
        <v>373.60000000000582</v>
      </c>
      <c r="I4173" s="9">
        <v>527.19999999999891</v>
      </c>
      <c r="J4173" s="9">
        <v>510.19999999999709</v>
      </c>
      <c r="K4173" s="9"/>
      <c r="L4173" s="74"/>
      <c r="M4173" s="72">
        <f t="shared" si="112"/>
        <v>1877.2000000000019</v>
      </c>
      <c r="Q4173" s="3"/>
      <c r="R4173" s="3"/>
      <c r="S4173" s="294"/>
      <c r="T4173" s="68"/>
      <c r="U4173" s="396"/>
      <c r="V4173" s="68"/>
      <c r="W4173" s="68"/>
    </row>
    <row r="4174" spans="1:23" ht="15">
      <c r="A4174" s="28" t="s">
        <v>32</v>
      </c>
      <c r="B4174" s="294" t="s">
        <v>2219</v>
      </c>
      <c r="C4174" s="3"/>
      <c r="D4174" s="3"/>
      <c r="E4174" s="9" t="s">
        <v>284</v>
      </c>
      <c r="F4174" s="9" t="s">
        <v>284</v>
      </c>
      <c r="G4174" s="9" t="s">
        <v>284</v>
      </c>
      <c r="H4174" s="9" t="s">
        <v>284</v>
      </c>
      <c r="I4174" s="9" t="s">
        <v>284</v>
      </c>
      <c r="J4174" s="9">
        <v>700.90000000000146</v>
      </c>
      <c r="K4174" s="9"/>
      <c r="L4174" s="74"/>
      <c r="M4174" s="72">
        <f t="shared" si="112"/>
        <v>700.90000000000146</v>
      </c>
      <c r="S4174" s="294"/>
      <c r="T4174" s="68"/>
      <c r="U4174" s="419"/>
      <c r="V4174" s="68"/>
      <c r="W4174" s="68"/>
    </row>
    <row r="4175" spans="1:23" ht="15">
      <c r="A4175" s="28" t="s">
        <v>34</v>
      </c>
      <c r="B4175" s="68" t="s">
        <v>179</v>
      </c>
      <c r="E4175" s="227">
        <v>637.5</v>
      </c>
      <c r="F4175" s="9" t="s">
        <v>284</v>
      </c>
      <c r="G4175" s="9" t="s">
        <v>284</v>
      </c>
      <c r="H4175" s="9" t="s">
        <v>284</v>
      </c>
      <c r="I4175" s="9" t="s">
        <v>284</v>
      </c>
      <c r="J4175" s="9" t="s">
        <v>284</v>
      </c>
      <c r="K4175" s="9"/>
      <c r="L4175" s="74"/>
      <c r="M4175" s="72">
        <f t="shared" si="112"/>
        <v>637.5</v>
      </c>
      <c r="O4175" t="s">
        <v>303</v>
      </c>
      <c r="S4175" s="235"/>
      <c r="T4175" s="68"/>
      <c r="U4175" s="396"/>
      <c r="V4175" s="68"/>
      <c r="W4175" s="68"/>
    </row>
    <row r="4176" spans="1:23" ht="15">
      <c r="A4176" s="28" t="s">
        <v>36</v>
      </c>
      <c r="B4176" s="68" t="s">
        <v>9</v>
      </c>
      <c r="E4176" s="9">
        <v>481</v>
      </c>
      <c r="F4176" s="9">
        <v>345.7</v>
      </c>
      <c r="G4176" s="224">
        <v>867.45</v>
      </c>
      <c r="H4176" s="9">
        <v>246.00000000000364</v>
      </c>
      <c r="I4176" s="9">
        <v>648.30000000000291</v>
      </c>
      <c r="J4176" s="9">
        <v>520.99999999999272</v>
      </c>
      <c r="K4176" s="9"/>
      <c r="L4176" s="74"/>
      <c r="M4176" s="72">
        <f t="shared" si="112"/>
        <v>3109.4499999999994</v>
      </c>
      <c r="O4176" t="s">
        <v>287</v>
      </c>
      <c r="Q4176" s="3"/>
      <c r="R4176" s="3" t="s">
        <v>2026</v>
      </c>
      <c r="S4176" s="68"/>
      <c r="T4176" s="68"/>
      <c r="U4176" s="396"/>
      <c r="V4176" s="68"/>
      <c r="W4176" s="68"/>
    </row>
    <row r="4177" spans="1:23" ht="15">
      <c r="A4177" s="28" t="s">
        <v>38</v>
      </c>
      <c r="B4177" s="294" t="s">
        <v>2236</v>
      </c>
      <c r="C4177" s="3"/>
      <c r="D4177" s="3"/>
      <c r="E4177" s="9" t="s">
        <v>284</v>
      </c>
      <c r="F4177" s="9" t="s">
        <v>284</v>
      </c>
      <c r="G4177" s="9" t="s">
        <v>284</v>
      </c>
      <c r="H4177" s="9" t="s">
        <v>284</v>
      </c>
      <c r="I4177" s="9" t="s">
        <v>284</v>
      </c>
      <c r="J4177" s="9">
        <v>519.09999999999491</v>
      </c>
      <c r="K4177" s="9"/>
      <c r="L4177" s="74"/>
      <c r="M4177" s="72">
        <f t="shared" si="112"/>
        <v>519.09999999999491</v>
      </c>
      <c r="S4177" s="294"/>
      <c r="T4177" s="68"/>
      <c r="U4177" s="396"/>
      <c r="V4177" s="68"/>
      <c r="W4177" s="68"/>
    </row>
    <row r="4178" spans="1:23" ht="15">
      <c r="A4178" s="28" t="s">
        <v>145</v>
      </c>
      <c r="B4178" s="68" t="s">
        <v>11</v>
      </c>
      <c r="E4178" s="9">
        <v>485.1</v>
      </c>
      <c r="F4178" s="227">
        <v>564.20000000000005</v>
      </c>
      <c r="G4178" s="9">
        <v>494.3</v>
      </c>
      <c r="H4178" s="9">
        <v>446.79999999999563</v>
      </c>
      <c r="I4178" s="9">
        <v>646.00000000000546</v>
      </c>
      <c r="J4178" s="9">
        <v>632.80000000000291</v>
      </c>
      <c r="K4178" s="9"/>
      <c r="L4178" s="74"/>
      <c r="M4178" s="72">
        <f t="shared" si="112"/>
        <v>3269.2000000000044</v>
      </c>
      <c r="O4178" t="s">
        <v>299</v>
      </c>
      <c r="Q4178" s="3"/>
      <c r="R4178" s="3"/>
      <c r="S4178" s="68"/>
      <c r="T4178" s="68"/>
      <c r="U4178" s="396"/>
      <c r="V4178" s="68"/>
      <c r="W4178" s="68"/>
    </row>
    <row r="4179" spans="1:23" ht="15">
      <c r="A4179" s="28" t="s">
        <v>146</v>
      </c>
      <c r="B4179" s="240" t="s">
        <v>1836</v>
      </c>
      <c r="C4179" s="3"/>
      <c r="D4179" s="3"/>
      <c r="E4179" s="9" t="s">
        <v>284</v>
      </c>
      <c r="F4179" s="9" t="s">
        <v>284</v>
      </c>
      <c r="G4179" s="9" t="s">
        <v>284</v>
      </c>
      <c r="H4179" s="9" t="s">
        <v>284</v>
      </c>
      <c r="I4179" s="9">
        <v>438.39999999999782</v>
      </c>
      <c r="J4179" s="9">
        <v>541.29999999999563</v>
      </c>
      <c r="K4179" s="9"/>
      <c r="L4179" s="74"/>
      <c r="M4179" s="72">
        <f t="shared" si="112"/>
        <v>979.69999999999345</v>
      </c>
      <c r="S4179" s="294"/>
      <c r="T4179" s="68"/>
      <c r="U4179" s="396"/>
      <c r="V4179" s="68"/>
      <c r="W4179" s="68"/>
    </row>
    <row r="4180" spans="1:23" ht="15">
      <c r="A4180" s="28" t="s">
        <v>147</v>
      </c>
      <c r="B4180" s="68" t="s">
        <v>799</v>
      </c>
      <c r="E4180" s="9" t="s">
        <v>284</v>
      </c>
      <c r="F4180" s="9" t="s">
        <v>284</v>
      </c>
      <c r="G4180" s="9" t="s">
        <v>284</v>
      </c>
      <c r="H4180" s="9">
        <v>210.30000000001019</v>
      </c>
      <c r="I4180" s="9">
        <v>330.29999999999927</v>
      </c>
      <c r="J4180" s="9">
        <v>49.099999999998545</v>
      </c>
      <c r="K4180" s="9"/>
      <c r="L4180" s="74"/>
      <c r="M4180" s="72">
        <f t="shared" si="112"/>
        <v>589.700000000008</v>
      </c>
      <c r="S4180" s="68"/>
      <c r="T4180" s="68"/>
      <c r="U4180" s="418"/>
      <c r="V4180" s="68"/>
      <c r="W4180" s="68"/>
    </row>
    <row r="4181" spans="1:23" ht="15">
      <c r="A4181" s="28" t="s">
        <v>151</v>
      </c>
      <c r="B4181" s="294" t="s">
        <v>2226</v>
      </c>
      <c r="C4181" s="3"/>
      <c r="D4181" s="3"/>
      <c r="E4181" s="9" t="s">
        <v>284</v>
      </c>
      <c r="F4181" s="9" t="s">
        <v>284</v>
      </c>
      <c r="G4181" s="9" t="s">
        <v>284</v>
      </c>
      <c r="H4181" s="9" t="s">
        <v>284</v>
      </c>
      <c r="I4181" s="9" t="s">
        <v>284</v>
      </c>
      <c r="J4181" s="9">
        <v>572.30000000001019</v>
      </c>
      <c r="K4181" s="9"/>
      <c r="L4181" s="74"/>
      <c r="M4181" s="72">
        <f t="shared" si="112"/>
        <v>572.30000000001019</v>
      </c>
      <c r="S4181" s="294"/>
      <c r="T4181" s="68"/>
      <c r="U4181" s="396"/>
      <c r="V4181" s="68"/>
      <c r="W4181" s="68"/>
    </row>
    <row r="4182" spans="1:23" ht="15">
      <c r="A4182" s="28" t="s">
        <v>157</v>
      </c>
      <c r="B4182" s="68" t="s">
        <v>854</v>
      </c>
      <c r="E4182" s="9" t="s">
        <v>284</v>
      </c>
      <c r="F4182" s="9" t="s">
        <v>284</v>
      </c>
      <c r="G4182" s="9" t="s">
        <v>284</v>
      </c>
      <c r="H4182" s="9">
        <v>389.89999999999054</v>
      </c>
      <c r="I4182" s="222">
        <v>816.69999999999709</v>
      </c>
      <c r="J4182" s="9">
        <v>663.799999999992</v>
      </c>
      <c r="K4182" s="9"/>
      <c r="L4182" s="74"/>
      <c r="M4182" s="72">
        <f t="shared" si="112"/>
        <v>1870.3999999999796</v>
      </c>
      <c r="O4182" t="s">
        <v>306</v>
      </c>
      <c r="S4182" s="294"/>
      <c r="T4182" s="68"/>
      <c r="U4182" s="418"/>
      <c r="V4182" s="68"/>
      <c r="W4182" s="68"/>
    </row>
    <row r="4183" spans="1:23" ht="15">
      <c r="A4183" s="28" t="s">
        <v>159</v>
      </c>
      <c r="B4183" s="68" t="s">
        <v>13</v>
      </c>
      <c r="E4183" s="223">
        <v>671.7</v>
      </c>
      <c r="F4183" s="223">
        <v>651.6</v>
      </c>
      <c r="G4183" s="9">
        <v>310.3</v>
      </c>
      <c r="H4183" s="9">
        <v>411.80000000001019</v>
      </c>
      <c r="I4183" s="9">
        <v>549.79999999999927</v>
      </c>
      <c r="J4183" s="9">
        <v>602.20000000000073</v>
      </c>
      <c r="K4183" s="9"/>
      <c r="L4183" s="74"/>
      <c r="M4183" s="72">
        <f t="shared" si="112"/>
        <v>3197.4000000000106</v>
      </c>
      <c r="O4183" t="s">
        <v>363</v>
      </c>
      <c r="Q4183" s="3"/>
      <c r="S4183" s="294"/>
      <c r="T4183" s="68"/>
      <c r="U4183" s="396"/>
      <c r="V4183" s="68"/>
      <c r="W4183" s="68"/>
    </row>
    <row r="4184" spans="1:23" ht="15">
      <c r="A4184" s="28" t="s">
        <v>160</v>
      </c>
      <c r="B4184" s="68" t="s">
        <v>805</v>
      </c>
      <c r="E4184" s="9" t="s">
        <v>284</v>
      </c>
      <c r="F4184" s="9" t="s">
        <v>284</v>
      </c>
      <c r="G4184" s="9" t="s">
        <v>284</v>
      </c>
      <c r="H4184" s="9">
        <v>433.59999999999854</v>
      </c>
      <c r="I4184" s="9">
        <v>709.70000000000255</v>
      </c>
      <c r="J4184" s="9">
        <v>478.50000000000364</v>
      </c>
      <c r="K4184" s="9"/>
      <c r="L4184" s="74"/>
      <c r="M4184" s="72">
        <f t="shared" si="112"/>
        <v>1621.8000000000047</v>
      </c>
      <c r="S4184" s="68"/>
      <c r="T4184" s="68"/>
      <c r="U4184" s="396"/>
      <c r="V4184" s="68"/>
      <c r="W4184" s="68"/>
    </row>
    <row r="4185" spans="1:23" ht="15">
      <c r="A4185" s="28" t="s">
        <v>161</v>
      </c>
      <c r="B4185" s="68" t="s">
        <v>164</v>
      </c>
      <c r="E4185" s="9" t="s">
        <v>284</v>
      </c>
      <c r="F4185" s="9" t="s">
        <v>284</v>
      </c>
      <c r="G4185" s="223">
        <v>747.9</v>
      </c>
      <c r="H4185" s="9" t="s">
        <v>284</v>
      </c>
      <c r="I4185" s="9" t="s">
        <v>284</v>
      </c>
      <c r="J4185" s="9" t="s">
        <v>284</v>
      </c>
      <c r="K4185" s="9"/>
      <c r="L4185" s="74"/>
      <c r="M4185" s="72">
        <f t="shared" si="112"/>
        <v>747.9</v>
      </c>
      <c r="O4185" t="s">
        <v>288</v>
      </c>
      <c r="Q4185" s="3"/>
      <c r="R4185" s="3"/>
      <c r="S4185" s="68"/>
      <c r="T4185" s="68"/>
      <c r="U4185" s="397"/>
      <c r="V4185" s="68"/>
      <c r="W4185" s="68"/>
    </row>
    <row r="4186" spans="1:23" ht="15">
      <c r="A4186" s="28" t="s">
        <v>163</v>
      </c>
      <c r="B4186" s="68" t="s">
        <v>15</v>
      </c>
      <c r="E4186" s="9">
        <v>345.5</v>
      </c>
      <c r="F4186" s="227">
        <v>572.9</v>
      </c>
      <c r="G4186" s="9">
        <v>236.9</v>
      </c>
      <c r="H4186" s="9">
        <v>344.70000000000073</v>
      </c>
      <c r="I4186" s="9">
        <v>516.09999999999673</v>
      </c>
      <c r="J4186" s="9">
        <v>395.3999999999869</v>
      </c>
      <c r="K4186" s="9"/>
      <c r="L4186" s="74"/>
      <c r="M4186" s="72">
        <f t="shared" si="112"/>
        <v>2411.4999999999845</v>
      </c>
      <c r="O4186" t="s">
        <v>293</v>
      </c>
      <c r="Q4186" s="3"/>
      <c r="R4186" s="3"/>
      <c r="S4186" s="294"/>
      <c r="T4186" s="68"/>
      <c r="U4186" s="396"/>
      <c r="V4186" s="68"/>
      <c r="W4186" s="68"/>
    </row>
    <row r="4187" spans="1:23" ht="15">
      <c r="A4187" s="28" t="s">
        <v>280</v>
      </c>
      <c r="B4187" s="294" t="s">
        <v>2222</v>
      </c>
      <c r="C4187" s="3"/>
      <c r="D4187" s="3"/>
      <c r="E4187" s="9" t="s">
        <v>284</v>
      </c>
      <c r="F4187" s="9" t="s">
        <v>284</v>
      </c>
      <c r="G4187" s="9" t="s">
        <v>284</v>
      </c>
      <c r="H4187" s="9" t="s">
        <v>284</v>
      </c>
      <c r="I4187" s="9" t="s">
        <v>284</v>
      </c>
      <c r="J4187" s="9">
        <v>503.59999999999854</v>
      </c>
      <c r="K4187" s="9"/>
      <c r="L4187" s="74"/>
      <c r="M4187" s="72">
        <f t="shared" si="112"/>
        <v>503.59999999999854</v>
      </c>
      <c r="S4187" s="235"/>
      <c r="T4187" s="68"/>
      <c r="U4187" s="396"/>
      <c r="V4187" s="68"/>
      <c r="W4187" s="68"/>
    </row>
    <row r="4188" spans="1:23" ht="15">
      <c r="A4188" s="28" t="s">
        <v>281</v>
      </c>
      <c r="B4188" s="68" t="s">
        <v>17</v>
      </c>
      <c r="E4188" s="9">
        <v>472.9</v>
      </c>
      <c r="F4188" s="227">
        <v>576</v>
      </c>
      <c r="G4188" s="227">
        <v>631.29999999999995</v>
      </c>
      <c r="H4188" s="9">
        <v>308.89999999999418</v>
      </c>
      <c r="I4188" s="9">
        <v>698.30000000000109</v>
      </c>
      <c r="J4188" s="9">
        <v>703.00000000000728</v>
      </c>
      <c r="K4188" s="9"/>
      <c r="L4188" s="74"/>
      <c r="M4188" s="72">
        <f t="shared" si="112"/>
        <v>3390.4000000000024</v>
      </c>
      <c r="O4188" t="s">
        <v>322</v>
      </c>
      <c r="Q4188" s="3"/>
      <c r="R4188" s="3"/>
      <c r="S4188" s="68"/>
      <c r="T4188" s="68"/>
      <c r="U4188" s="397"/>
      <c r="V4188" s="68"/>
      <c r="W4188" s="68"/>
    </row>
    <row r="4189" spans="1:23" ht="15">
      <c r="A4189" s="28" t="s">
        <v>282</v>
      </c>
      <c r="B4189" s="68" t="s">
        <v>815</v>
      </c>
      <c r="E4189" s="9" t="s">
        <v>284</v>
      </c>
      <c r="F4189" s="9" t="s">
        <v>284</v>
      </c>
      <c r="G4189" s="9" t="s">
        <v>284</v>
      </c>
      <c r="H4189" s="9">
        <v>428.20000000001164</v>
      </c>
      <c r="I4189" s="9">
        <v>643.89999999999782</v>
      </c>
      <c r="J4189" s="9" t="s">
        <v>284</v>
      </c>
      <c r="K4189" s="9"/>
      <c r="L4189" s="74"/>
      <c r="M4189" s="72">
        <f t="shared" si="112"/>
        <v>1072.1000000000095</v>
      </c>
      <c r="S4189" s="68"/>
      <c r="T4189" s="68"/>
      <c r="U4189" s="396"/>
      <c r="V4189" s="68"/>
      <c r="W4189" s="68"/>
    </row>
    <row r="4190" spans="1:23" ht="15">
      <c r="A4190" s="28" t="s">
        <v>283</v>
      </c>
      <c r="B4190" s="68" t="s">
        <v>828</v>
      </c>
      <c r="E4190" s="9" t="s">
        <v>284</v>
      </c>
      <c r="F4190" s="9" t="s">
        <v>284</v>
      </c>
      <c r="G4190" s="9" t="s">
        <v>284</v>
      </c>
      <c r="H4190" s="9">
        <v>424.10000000000582</v>
      </c>
      <c r="I4190" s="9">
        <v>596.54999999999927</v>
      </c>
      <c r="J4190" s="227">
        <v>767.90000000000509</v>
      </c>
      <c r="K4190" s="227"/>
      <c r="L4190" s="74"/>
      <c r="M4190" s="72">
        <f t="shared" si="112"/>
        <v>1788.5500000000102</v>
      </c>
      <c r="O4190" t="s">
        <v>290</v>
      </c>
      <c r="S4190" s="28"/>
      <c r="T4190" s="68"/>
      <c r="U4190" s="418"/>
      <c r="V4190" s="68"/>
      <c r="W4190" s="68"/>
    </row>
    <row r="4191" spans="1:23" ht="15">
      <c r="A4191" s="28" t="s">
        <v>806</v>
      </c>
      <c r="B4191" s="68" t="s">
        <v>162</v>
      </c>
      <c r="E4191" s="9" t="s">
        <v>284</v>
      </c>
      <c r="F4191" s="9" t="s">
        <v>284</v>
      </c>
      <c r="G4191" s="227">
        <v>675.7</v>
      </c>
      <c r="H4191" s="9">
        <v>426.00000000000728</v>
      </c>
      <c r="I4191" s="9">
        <v>778.70000000000073</v>
      </c>
      <c r="J4191" s="9">
        <v>457.39999999999782</v>
      </c>
      <c r="K4191" s="9"/>
      <c r="L4191" s="74"/>
      <c r="M4191" s="72">
        <f t="shared" si="112"/>
        <v>2337.8000000000056</v>
      </c>
      <c r="O4191" t="s">
        <v>290</v>
      </c>
      <c r="Q4191" s="3"/>
      <c r="R4191" s="3"/>
      <c r="S4191" s="68"/>
      <c r="T4191" s="68"/>
      <c r="U4191" s="396"/>
      <c r="V4191" s="68"/>
      <c r="W4191" s="68"/>
    </row>
    <row r="4192" spans="1:23" ht="15">
      <c r="A4192" s="28" t="s">
        <v>807</v>
      </c>
      <c r="B4192" s="68" t="s">
        <v>845</v>
      </c>
      <c r="E4192" s="9" t="s">
        <v>284</v>
      </c>
      <c r="F4192" s="9" t="s">
        <v>284</v>
      </c>
      <c r="G4192" s="9" t="s">
        <v>284</v>
      </c>
      <c r="H4192" s="9">
        <v>317.04999999999563</v>
      </c>
      <c r="I4192" s="9" t="s">
        <v>284</v>
      </c>
      <c r="J4192" s="9" t="s">
        <v>284</v>
      </c>
      <c r="K4192" s="9"/>
      <c r="L4192" s="74"/>
      <c r="M4192" s="72">
        <f t="shared" si="112"/>
        <v>317.04999999999563</v>
      </c>
      <c r="S4192" s="235"/>
      <c r="T4192" s="68"/>
      <c r="U4192" s="396"/>
      <c r="V4192" s="68"/>
      <c r="W4192" s="68"/>
    </row>
    <row r="4193" spans="1:23" ht="15">
      <c r="A4193" s="28" t="s">
        <v>808</v>
      </c>
      <c r="B4193" s="68" t="s">
        <v>19</v>
      </c>
      <c r="E4193" s="227">
        <v>604.70000000000005</v>
      </c>
      <c r="F4193" s="9">
        <v>349.1</v>
      </c>
      <c r="G4193" s="9">
        <v>255.4</v>
      </c>
      <c r="H4193" s="227">
        <v>487.10000000000218</v>
      </c>
      <c r="I4193" s="9">
        <v>578.70000000000073</v>
      </c>
      <c r="J4193" s="9">
        <v>570.09999999999127</v>
      </c>
      <c r="K4193" s="9"/>
      <c r="L4193" s="74"/>
      <c r="M4193" s="72">
        <f t="shared" si="112"/>
        <v>2845.099999999994</v>
      </c>
      <c r="O4193" t="s">
        <v>362</v>
      </c>
      <c r="Q4193" s="3"/>
      <c r="R4193" s="3"/>
      <c r="S4193" s="235"/>
      <c r="T4193" s="68"/>
      <c r="U4193" s="397"/>
      <c r="V4193" s="68"/>
      <c r="W4193" s="68"/>
    </row>
    <row r="4194" spans="1:23" ht="15">
      <c r="A4194" s="28" t="s">
        <v>810</v>
      </c>
      <c r="B4194" s="235" t="s">
        <v>1821</v>
      </c>
      <c r="C4194" s="3"/>
      <c r="D4194" s="3"/>
      <c r="E4194" s="9" t="s">
        <v>284</v>
      </c>
      <c r="F4194" s="9" t="s">
        <v>284</v>
      </c>
      <c r="G4194" s="9" t="s">
        <v>284</v>
      </c>
      <c r="H4194" s="9" t="s">
        <v>284</v>
      </c>
      <c r="I4194" s="227">
        <v>783.20000000000437</v>
      </c>
      <c r="J4194" s="9" t="s">
        <v>284</v>
      </c>
      <c r="K4194" s="9"/>
      <c r="L4194" s="74"/>
      <c r="M4194" s="72">
        <f t="shared" si="112"/>
        <v>783.20000000000437</v>
      </c>
      <c r="O4194" t="s">
        <v>294</v>
      </c>
      <c r="S4194" s="68"/>
      <c r="T4194" s="68"/>
      <c r="U4194" s="397"/>
      <c r="V4194" s="68"/>
      <c r="W4194" s="68"/>
    </row>
    <row r="4195" spans="1:23" ht="15">
      <c r="A4195" s="28" t="s">
        <v>816</v>
      </c>
      <c r="B4195" s="240" t="s">
        <v>1823</v>
      </c>
      <c r="C4195" s="3"/>
      <c r="D4195" s="3"/>
      <c r="E4195" s="9" t="s">
        <v>284</v>
      </c>
      <c r="F4195" s="9" t="s">
        <v>284</v>
      </c>
      <c r="G4195" s="9" t="s">
        <v>284</v>
      </c>
      <c r="H4195" s="9" t="s">
        <v>284</v>
      </c>
      <c r="I4195" s="9">
        <v>383.80000000000109</v>
      </c>
      <c r="J4195" s="9">
        <v>646.99999999999636</v>
      </c>
      <c r="K4195" s="9"/>
      <c r="L4195" s="74"/>
      <c r="M4195" s="72">
        <f t="shared" si="112"/>
        <v>1030.7999999999975</v>
      </c>
      <c r="S4195" s="68"/>
      <c r="T4195" s="68"/>
      <c r="U4195" s="396"/>
      <c r="V4195" s="68"/>
      <c r="W4195" s="68"/>
    </row>
    <row r="4196" spans="1:23" ht="15">
      <c r="A4196" s="28" t="s">
        <v>818</v>
      </c>
      <c r="B4196" s="68" t="s">
        <v>871</v>
      </c>
      <c r="E4196" s="9" t="s">
        <v>284</v>
      </c>
      <c r="F4196" s="9" t="s">
        <v>284</v>
      </c>
      <c r="G4196" s="9" t="s">
        <v>284</v>
      </c>
      <c r="H4196" s="9">
        <v>325.70000000000437</v>
      </c>
      <c r="I4196" s="9">
        <v>580.60000000000036</v>
      </c>
      <c r="J4196" s="9">
        <v>563.69999999999345</v>
      </c>
      <c r="K4196" s="9"/>
      <c r="L4196" s="74"/>
      <c r="M4196" s="72">
        <f t="shared" si="112"/>
        <v>1469.9999999999982</v>
      </c>
      <c r="S4196" s="294"/>
      <c r="T4196" s="68"/>
      <c r="U4196" s="396"/>
      <c r="V4196" s="68"/>
      <c r="W4196" s="68"/>
    </row>
    <row r="4197" spans="1:23" ht="15">
      <c r="A4197" s="28" t="s">
        <v>821</v>
      </c>
      <c r="B4197" s="68" t="s">
        <v>867</v>
      </c>
      <c r="E4197" s="9" t="s">
        <v>284</v>
      </c>
      <c r="F4197" s="9" t="s">
        <v>284</v>
      </c>
      <c r="G4197" s="9" t="s">
        <v>284</v>
      </c>
      <c r="H4197" s="9">
        <v>412.69999999999709</v>
      </c>
      <c r="I4197" s="9">
        <v>695.10000000000036</v>
      </c>
      <c r="J4197" s="227">
        <v>734.39999999999418</v>
      </c>
      <c r="K4197" s="227"/>
      <c r="L4197" s="74"/>
      <c r="M4197" s="72">
        <f t="shared" si="112"/>
        <v>1842.1999999999916</v>
      </c>
      <c r="O4197" t="s">
        <v>303</v>
      </c>
      <c r="S4197" s="294"/>
      <c r="T4197" s="68"/>
      <c r="U4197" s="396"/>
      <c r="V4197" s="68"/>
      <c r="W4197" s="68"/>
    </row>
    <row r="4198" spans="1:23" ht="15">
      <c r="A4198" s="28" t="s">
        <v>822</v>
      </c>
      <c r="B4198" s="68" t="s">
        <v>21</v>
      </c>
      <c r="E4198" s="9">
        <v>411</v>
      </c>
      <c r="F4198" s="9">
        <v>466.3</v>
      </c>
      <c r="G4198" s="227">
        <v>584.6</v>
      </c>
      <c r="H4198" s="9">
        <v>350.50000000000364</v>
      </c>
      <c r="I4198" s="9">
        <v>718.19999999999891</v>
      </c>
      <c r="J4198" s="9">
        <v>493.299999999992</v>
      </c>
      <c r="K4198" s="9"/>
      <c r="L4198" s="74"/>
      <c r="M4198" s="72">
        <f t="shared" si="112"/>
        <v>3023.8999999999946</v>
      </c>
      <c r="O4198" t="s">
        <v>299</v>
      </c>
      <c r="Q4198" s="3"/>
      <c r="R4198" s="3"/>
      <c r="S4198" s="235"/>
      <c r="T4198" s="68"/>
      <c r="U4198" s="396"/>
      <c r="V4198" s="68"/>
      <c r="W4198" s="68"/>
    </row>
    <row r="4199" spans="1:23" ht="15">
      <c r="A4199" s="28" t="s">
        <v>825</v>
      </c>
      <c r="B4199" s="68" t="s">
        <v>141</v>
      </c>
      <c r="E4199" s="9" t="s">
        <v>284</v>
      </c>
      <c r="F4199" s="9">
        <v>514.70000000000005</v>
      </c>
      <c r="G4199" s="9">
        <v>519.5</v>
      </c>
      <c r="H4199" s="9">
        <v>318.29999999999927</v>
      </c>
      <c r="I4199" s="9">
        <v>590.39999999999782</v>
      </c>
      <c r="J4199" s="9">
        <v>657.39999999999418</v>
      </c>
      <c r="K4199" s="9"/>
      <c r="L4199" s="74"/>
      <c r="M4199" s="72">
        <f t="shared" si="112"/>
        <v>2600.2999999999911</v>
      </c>
      <c r="Q4199" s="3"/>
      <c r="R4199" s="3"/>
      <c r="S4199" s="235"/>
      <c r="T4199" s="68"/>
      <c r="U4199" s="396"/>
      <c r="V4199" s="68"/>
      <c r="W4199" s="68"/>
    </row>
    <row r="4200" spans="1:23" ht="15">
      <c r="A4200" s="28" t="s">
        <v>827</v>
      </c>
      <c r="B4200" s="240" t="s">
        <v>1826</v>
      </c>
      <c r="C4200" s="3"/>
      <c r="D4200" s="3"/>
      <c r="E4200" s="9" t="s">
        <v>284</v>
      </c>
      <c r="F4200" s="9" t="s">
        <v>284</v>
      </c>
      <c r="G4200" s="9" t="s">
        <v>284</v>
      </c>
      <c r="H4200" s="9" t="s">
        <v>284</v>
      </c>
      <c r="I4200" s="9">
        <v>543.19999999999891</v>
      </c>
      <c r="J4200" s="224">
        <v>930.40000000000509</v>
      </c>
      <c r="K4200" s="224"/>
      <c r="L4200" s="74"/>
      <c r="M4200" s="72">
        <f t="shared" si="112"/>
        <v>1473.600000000004</v>
      </c>
      <c r="O4200" t="s">
        <v>287</v>
      </c>
      <c r="R4200" s="226" t="s">
        <v>2026</v>
      </c>
      <c r="S4200" s="235"/>
      <c r="T4200" s="68"/>
      <c r="U4200" s="396"/>
      <c r="V4200" s="68"/>
      <c r="W4200" s="68"/>
    </row>
    <row r="4201" spans="1:23" ht="15">
      <c r="A4201" s="28" t="s">
        <v>832</v>
      </c>
      <c r="B4201" s="240" t="s">
        <v>1825</v>
      </c>
      <c r="C4201" s="3"/>
      <c r="D4201" s="3"/>
      <c r="E4201" s="9" t="s">
        <v>284</v>
      </c>
      <c r="F4201" s="9" t="s">
        <v>284</v>
      </c>
      <c r="G4201" s="9" t="s">
        <v>284</v>
      </c>
      <c r="H4201" s="9" t="s">
        <v>284</v>
      </c>
      <c r="I4201" s="9">
        <v>366.59999999999854</v>
      </c>
      <c r="J4201" s="9">
        <v>289.10000000000036</v>
      </c>
      <c r="K4201" s="9"/>
      <c r="L4201" s="74"/>
      <c r="M4201" s="72">
        <f t="shared" si="112"/>
        <v>655.69999999999891</v>
      </c>
      <c r="S4201" s="68"/>
      <c r="T4201" s="68"/>
      <c r="U4201" s="396"/>
      <c r="V4201" s="68"/>
      <c r="W4201" s="68"/>
    </row>
    <row r="4202" spans="1:23" ht="15">
      <c r="A4202" s="28" t="s">
        <v>836</v>
      </c>
      <c r="B4202" s="68" t="s">
        <v>833</v>
      </c>
      <c r="E4202" s="9" t="s">
        <v>284</v>
      </c>
      <c r="F4202" s="9" t="s">
        <v>284</v>
      </c>
      <c r="G4202" s="9" t="s">
        <v>284</v>
      </c>
      <c r="H4202" s="9">
        <v>456.39999999999782</v>
      </c>
      <c r="I4202" s="9">
        <v>755.90000000000146</v>
      </c>
      <c r="J4202" s="9">
        <v>682.09999999999491</v>
      </c>
      <c r="K4202" s="9"/>
      <c r="L4202" s="74"/>
      <c r="M4202" s="72">
        <f t="shared" si="112"/>
        <v>1894.3999999999942</v>
      </c>
      <c r="S4202" s="294"/>
      <c r="T4202" s="68"/>
      <c r="U4202" s="396"/>
      <c r="V4202" s="68"/>
      <c r="W4202" s="68"/>
    </row>
    <row r="4203" spans="1:23" ht="15">
      <c r="A4203" s="28" t="s">
        <v>837</v>
      </c>
      <c r="B4203" s="68" t="s">
        <v>834</v>
      </c>
      <c r="E4203" s="9" t="s">
        <v>284</v>
      </c>
      <c r="F4203" s="9" t="s">
        <v>284</v>
      </c>
      <c r="G4203" s="9" t="s">
        <v>284</v>
      </c>
      <c r="H4203" s="9">
        <v>283.69999999999345</v>
      </c>
      <c r="I4203" s="9">
        <v>605.30000000000109</v>
      </c>
      <c r="J4203" s="222">
        <v>865</v>
      </c>
      <c r="K4203" s="222"/>
      <c r="L4203" s="74"/>
      <c r="M4203" s="72">
        <f t="shared" si="112"/>
        <v>1753.9999999999945</v>
      </c>
      <c r="O4203" t="s">
        <v>306</v>
      </c>
      <c r="S4203" s="68"/>
      <c r="T4203" s="68"/>
      <c r="U4203" s="396"/>
      <c r="V4203" s="68"/>
      <c r="W4203" s="68"/>
    </row>
    <row r="4204" spans="1:23" ht="15">
      <c r="A4204" s="28" t="s">
        <v>838</v>
      </c>
      <c r="B4204" s="68" t="s">
        <v>23</v>
      </c>
      <c r="E4204" s="222">
        <v>708.1</v>
      </c>
      <c r="F4204" s="227">
        <v>608.04999999999995</v>
      </c>
      <c r="G4204" s="9">
        <v>431.2</v>
      </c>
      <c r="H4204" s="9">
        <v>320.90000000000873</v>
      </c>
      <c r="I4204" s="9">
        <v>655.45000000000255</v>
      </c>
      <c r="J4204" s="9">
        <v>658.90000000000509</v>
      </c>
      <c r="K4204" s="9"/>
      <c r="L4204" s="74"/>
      <c r="M4204" s="72">
        <f t="shared" si="112"/>
        <v>3382.6000000000167</v>
      </c>
      <c r="O4204" t="s">
        <v>359</v>
      </c>
      <c r="Q4204" s="3"/>
      <c r="R4204" s="3"/>
      <c r="S4204" s="68"/>
      <c r="T4204" s="68"/>
      <c r="U4204" s="418"/>
      <c r="V4204" s="68"/>
      <c r="W4204" s="68"/>
    </row>
    <row r="4205" spans="1:23" ht="15">
      <c r="A4205" s="28" t="s">
        <v>844</v>
      </c>
      <c r="B4205" s="68" t="s">
        <v>25</v>
      </c>
      <c r="E4205" s="227">
        <v>585.1</v>
      </c>
      <c r="F4205" s="9">
        <v>401.5</v>
      </c>
      <c r="G4205" s="9">
        <v>575.9</v>
      </c>
      <c r="H4205" s="223">
        <v>537.5</v>
      </c>
      <c r="I4205" s="227">
        <v>783.44999999999891</v>
      </c>
      <c r="J4205" s="9">
        <v>662.60000000000582</v>
      </c>
      <c r="K4205" s="9"/>
      <c r="L4205" s="74"/>
      <c r="M4205" s="72">
        <f t="shared" si="112"/>
        <v>3546.0500000000047</v>
      </c>
      <c r="O4205" t="s">
        <v>2033</v>
      </c>
      <c r="Q4205" s="3"/>
      <c r="R4205" s="3"/>
      <c r="S4205" s="68"/>
      <c r="T4205" s="68"/>
      <c r="U4205" s="396"/>
      <c r="V4205" s="68"/>
      <c r="W4205" s="68"/>
    </row>
    <row r="4206" spans="1:23" ht="15">
      <c r="A4206" s="28" t="s">
        <v>852</v>
      </c>
      <c r="B4206" s="68" t="s">
        <v>855</v>
      </c>
      <c r="E4206" s="9" t="s">
        <v>284</v>
      </c>
      <c r="F4206" s="9" t="s">
        <v>284</v>
      </c>
      <c r="G4206" s="9" t="s">
        <v>284</v>
      </c>
      <c r="H4206" s="9">
        <v>233.5</v>
      </c>
      <c r="I4206" s="9" t="s">
        <v>284</v>
      </c>
      <c r="J4206" s="9" t="s">
        <v>284</v>
      </c>
      <c r="K4206" s="9"/>
      <c r="L4206" s="74"/>
      <c r="M4206" s="72">
        <f t="shared" si="112"/>
        <v>233.5</v>
      </c>
      <c r="S4206" s="294"/>
      <c r="T4206" s="68"/>
      <c r="U4206" s="397"/>
      <c r="V4206" s="68"/>
      <c r="W4206" s="68"/>
    </row>
    <row r="4207" spans="1:23" ht="15">
      <c r="A4207" s="28" t="s">
        <v>856</v>
      </c>
      <c r="B4207" s="240" t="s">
        <v>1835</v>
      </c>
      <c r="C4207" s="3"/>
      <c r="D4207" s="3"/>
      <c r="E4207" s="9" t="s">
        <v>284</v>
      </c>
      <c r="F4207" s="9" t="s">
        <v>284</v>
      </c>
      <c r="G4207" s="9" t="s">
        <v>284</v>
      </c>
      <c r="H4207" s="9" t="s">
        <v>284</v>
      </c>
      <c r="I4207" s="9">
        <v>535.79999999999745</v>
      </c>
      <c r="J4207" s="9">
        <v>495.5</v>
      </c>
      <c r="K4207" s="9"/>
      <c r="L4207" s="74"/>
      <c r="M4207" s="72">
        <f t="shared" si="112"/>
        <v>1031.2999999999975</v>
      </c>
      <c r="S4207" s="28"/>
      <c r="T4207" s="68"/>
      <c r="U4207" s="396"/>
      <c r="V4207" s="68"/>
      <c r="W4207" s="68"/>
    </row>
    <row r="4208" spans="1:23" ht="15">
      <c r="A4208" s="28" t="s">
        <v>857</v>
      </c>
      <c r="B4208" s="240" t="s">
        <v>1842</v>
      </c>
      <c r="C4208" s="3"/>
      <c r="D4208" s="3"/>
      <c r="E4208" s="9" t="s">
        <v>284</v>
      </c>
      <c r="F4208" s="9" t="s">
        <v>284</v>
      </c>
      <c r="G4208" s="9" t="s">
        <v>284</v>
      </c>
      <c r="H4208" s="9" t="s">
        <v>284</v>
      </c>
      <c r="I4208" s="223">
        <v>811.10000000000218</v>
      </c>
      <c r="J4208" s="223">
        <v>825.29999999999927</v>
      </c>
      <c r="K4208" s="223"/>
      <c r="L4208" s="74"/>
      <c r="M4208" s="72">
        <f t="shared" si="112"/>
        <v>1636.4000000000015</v>
      </c>
      <c r="O4208" t="s">
        <v>363</v>
      </c>
      <c r="S4208" s="68"/>
      <c r="T4208" s="68"/>
      <c r="U4208" s="396"/>
      <c r="V4208" s="68"/>
      <c r="W4208" s="68"/>
    </row>
    <row r="4209" spans="1:23" ht="15">
      <c r="A4209" s="28" t="s">
        <v>858</v>
      </c>
      <c r="B4209" s="240" t="s">
        <v>1832</v>
      </c>
      <c r="C4209" s="3"/>
      <c r="D4209" s="3"/>
      <c r="E4209" s="9" t="s">
        <v>284</v>
      </c>
      <c r="F4209" s="9" t="s">
        <v>284</v>
      </c>
      <c r="G4209" s="9" t="s">
        <v>284</v>
      </c>
      <c r="H4209" s="9" t="s">
        <v>284</v>
      </c>
      <c r="I4209" s="9">
        <v>662.60000000000036</v>
      </c>
      <c r="J4209" s="9" t="s">
        <v>284</v>
      </c>
      <c r="K4209" s="9"/>
      <c r="L4209" s="74"/>
      <c r="M4209" s="72">
        <f t="shared" si="112"/>
        <v>662.60000000000036</v>
      </c>
      <c r="S4209" s="235"/>
      <c r="T4209" s="68"/>
      <c r="U4209" s="396"/>
      <c r="V4209" s="68"/>
      <c r="W4209" s="68"/>
    </row>
    <row r="4210" spans="1:23" ht="15">
      <c r="A4210" s="28" t="s">
        <v>864</v>
      </c>
      <c r="B4210" s="240" t="s">
        <v>1837</v>
      </c>
      <c r="C4210" s="3"/>
      <c r="D4210" s="3"/>
      <c r="E4210" s="9" t="s">
        <v>284</v>
      </c>
      <c r="F4210" s="9" t="s">
        <v>284</v>
      </c>
      <c r="G4210" s="9" t="s">
        <v>284</v>
      </c>
      <c r="H4210" s="9" t="s">
        <v>284</v>
      </c>
      <c r="I4210" s="9">
        <v>462.84999999999854</v>
      </c>
      <c r="J4210" s="9">
        <v>623.49999999999636</v>
      </c>
      <c r="K4210" s="9"/>
      <c r="L4210" s="74"/>
      <c r="M4210" s="72">
        <f t="shared" si="112"/>
        <v>1086.3499999999949</v>
      </c>
      <c r="S4210" s="68"/>
      <c r="T4210" s="68"/>
      <c r="U4210" s="396"/>
      <c r="V4210" s="68"/>
      <c r="W4210" s="68"/>
    </row>
    <row r="4211" spans="1:23" ht="15">
      <c r="A4211" s="28" t="s">
        <v>865</v>
      </c>
      <c r="B4211" s="240" t="s">
        <v>1831</v>
      </c>
      <c r="C4211" s="3"/>
      <c r="D4211" s="3"/>
      <c r="E4211" s="9" t="s">
        <v>284</v>
      </c>
      <c r="F4211" s="9" t="s">
        <v>284</v>
      </c>
      <c r="G4211" s="9" t="s">
        <v>284</v>
      </c>
      <c r="H4211" s="9" t="s">
        <v>284</v>
      </c>
      <c r="I4211" s="9">
        <v>635.19999999999891</v>
      </c>
      <c r="J4211" s="9" t="s">
        <v>284</v>
      </c>
      <c r="K4211" s="9"/>
      <c r="L4211" s="74"/>
      <c r="M4211" s="72">
        <f t="shared" si="112"/>
        <v>635.19999999999891</v>
      </c>
      <c r="S4211" s="68"/>
      <c r="T4211" s="68"/>
      <c r="U4211" s="396"/>
      <c r="V4211" s="68"/>
      <c r="W4211" s="68"/>
    </row>
    <row r="4212" spans="1:23" ht="15">
      <c r="A4212" s="28" t="s">
        <v>866</v>
      </c>
      <c r="B4212" s="68" t="s">
        <v>817</v>
      </c>
      <c r="E4212" s="9" t="s">
        <v>284</v>
      </c>
      <c r="F4212" s="9" t="s">
        <v>284</v>
      </c>
      <c r="G4212" s="9" t="s">
        <v>284</v>
      </c>
      <c r="H4212" s="227">
        <v>478.79999999998836</v>
      </c>
      <c r="I4212" s="9">
        <v>552.35000000000036</v>
      </c>
      <c r="J4212" s="9">
        <v>458.200000000008</v>
      </c>
      <c r="K4212" s="9"/>
      <c r="L4212" s="74"/>
      <c r="M4212" s="72">
        <f t="shared" si="112"/>
        <v>1489.3499999999967</v>
      </c>
      <c r="O4212" t="s">
        <v>293</v>
      </c>
      <c r="S4212" s="68"/>
      <c r="T4212" s="68"/>
      <c r="U4212" s="396"/>
      <c r="V4212" s="68"/>
      <c r="W4212" s="68"/>
    </row>
    <row r="4213" spans="1:23" ht="15">
      <c r="A4213" s="28" t="s">
        <v>868</v>
      </c>
      <c r="B4213" s="68" t="s">
        <v>27</v>
      </c>
      <c r="E4213" s="9">
        <v>300.8</v>
      </c>
      <c r="F4213" s="9">
        <v>500.9</v>
      </c>
      <c r="G4213" s="227">
        <v>696.7</v>
      </c>
      <c r="H4213" s="9">
        <v>336.20000000000437</v>
      </c>
      <c r="I4213" s="9">
        <v>526.5</v>
      </c>
      <c r="J4213" s="9">
        <v>581.29999999998472</v>
      </c>
      <c r="K4213" s="9"/>
      <c r="L4213" s="74"/>
      <c r="M4213" s="72">
        <f t="shared" si="112"/>
        <v>2942.3999999999892</v>
      </c>
      <c r="O4213" t="s">
        <v>289</v>
      </c>
      <c r="Q4213" s="3"/>
      <c r="R4213" s="3"/>
      <c r="S4213" s="68"/>
      <c r="T4213" s="68"/>
      <c r="U4213" s="419"/>
      <c r="V4213" s="68"/>
      <c r="W4213" s="68"/>
    </row>
    <row r="4214" spans="1:23" ht="15">
      <c r="A4214" s="28" t="s">
        <v>869</v>
      </c>
      <c r="B4214" s="68" t="s">
        <v>849</v>
      </c>
      <c r="E4214" s="9" t="s">
        <v>284</v>
      </c>
      <c r="F4214" s="9" t="s">
        <v>284</v>
      </c>
      <c r="G4214" s="9" t="s">
        <v>284</v>
      </c>
      <c r="H4214" s="9">
        <v>426.50000000000364</v>
      </c>
      <c r="I4214" s="9">
        <v>766.80000000000291</v>
      </c>
      <c r="J4214" s="9">
        <v>707.99999999999272</v>
      </c>
      <c r="K4214" s="9"/>
      <c r="L4214" s="74"/>
      <c r="M4214" s="72">
        <f t="shared" si="112"/>
        <v>1901.2999999999993</v>
      </c>
      <c r="S4214" s="294"/>
      <c r="T4214" s="68"/>
      <c r="U4214" s="418"/>
      <c r="V4214" s="68"/>
      <c r="W4214" s="68"/>
    </row>
    <row r="4215" spans="1:23" ht="15">
      <c r="A4215" s="28" t="s">
        <v>870</v>
      </c>
      <c r="B4215" s="68" t="s">
        <v>154</v>
      </c>
      <c r="E4215" s="9" t="s">
        <v>284</v>
      </c>
      <c r="F4215" s="9" t="s">
        <v>284</v>
      </c>
      <c r="G4215" s="9">
        <v>224.8</v>
      </c>
      <c r="H4215" s="9">
        <v>319.39999999999418</v>
      </c>
      <c r="I4215" s="227">
        <v>787.80000000000473</v>
      </c>
      <c r="J4215" s="9">
        <v>562.30000000000291</v>
      </c>
      <c r="K4215" s="9"/>
      <c r="L4215" s="74"/>
      <c r="M4215" s="72">
        <f t="shared" si="112"/>
        <v>1894.3000000000018</v>
      </c>
      <c r="O4215" t="s">
        <v>290</v>
      </c>
      <c r="S4215" s="294"/>
      <c r="T4215" s="68"/>
      <c r="U4215" s="396"/>
      <c r="V4215" s="68"/>
      <c r="W4215" s="68"/>
    </row>
    <row r="4216" spans="1:23" ht="15">
      <c r="A4216" s="28" t="s">
        <v>873</v>
      </c>
      <c r="B4216" s="68" t="s">
        <v>835</v>
      </c>
      <c r="E4216" s="9" t="s">
        <v>284</v>
      </c>
      <c r="F4216" s="9" t="s">
        <v>284</v>
      </c>
      <c r="G4216" s="9" t="s">
        <v>284</v>
      </c>
      <c r="H4216" s="9">
        <v>286.50000000000364</v>
      </c>
      <c r="I4216" s="9">
        <v>438.70000000000618</v>
      </c>
      <c r="J4216" s="9">
        <v>565.49999999999636</v>
      </c>
      <c r="K4216" s="9"/>
      <c r="L4216" s="74"/>
      <c r="M4216" s="72">
        <f t="shared" si="112"/>
        <v>1290.7000000000062</v>
      </c>
      <c r="S4216" s="68"/>
      <c r="T4216" s="68"/>
      <c r="U4216" s="396"/>
      <c r="V4216" s="68"/>
      <c r="W4216" s="68"/>
    </row>
    <row r="4217" spans="1:23" ht="15">
      <c r="A4217" s="28" t="s">
        <v>999</v>
      </c>
      <c r="B4217" s="68" t="s">
        <v>29</v>
      </c>
      <c r="E4217" s="227">
        <v>557.29999999999995</v>
      </c>
      <c r="F4217" s="9">
        <v>451.2</v>
      </c>
      <c r="G4217" s="9">
        <v>464</v>
      </c>
      <c r="H4217" s="9" t="s">
        <v>284</v>
      </c>
      <c r="I4217" s="9" t="s">
        <v>284</v>
      </c>
      <c r="J4217" s="9">
        <v>345.79999999999927</v>
      </c>
      <c r="K4217" s="9"/>
      <c r="L4217" s="74"/>
      <c r="M4217" s="72">
        <f t="shared" si="112"/>
        <v>1818.2999999999993</v>
      </c>
      <c r="O4217" t="s">
        <v>294</v>
      </c>
      <c r="Q4217" s="3"/>
      <c r="R4217" s="3"/>
      <c r="S4217" s="68"/>
      <c r="T4217" s="68"/>
      <c r="U4217" s="396"/>
      <c r="V4217" s="68"/>
      <c r="W4217" s="68"/>
    </row>
    <row r="4218" spans="1:23" ht="15">
      <c r="A4218" s="28" t="s">
        <v>1000</v>
      </c>
      <c r="B4218" s="68" t="s">
        <v>142</v>
      </c>
      <c r="E4218" s="9" t="s">
        <v>284</v>
      </c>
      <c r="F4218" s="9">
        <v>351</v>
      </c>
      <c r="G4218" s="227">
        <v>627.5</v>
      </c>
      <c r="H4218" s="9">
        <v>369.09999999999491</v>
      </c>
      <c r="I4218" s="9">
        <v>697.09999999999854</v>
      </c>
      <c r="J4218" s="9">
        <v>552.5</v>
      </c>
      <c r="K4218" s="9"/>
      <c r="L4218" s="74"/>
      <c r="M4218" s="72">
        <f t="shared" si="112"/>
        <v>2597.1999999999935</v>
      </c>
      <c r="O4218" t="s">
        <v>293</v>
      </c>
      <c r="Q4218" s="3"/>
      <c r="R4218" s="3"/>
      <c r="S4218" s="68"/>
      <c r="T4218" s="68"/>
      <c r="U4218" s="397"/>
      <c r="V4218" s="68"/>
      <c r="W4218" s="68"/>
    </row>
    <row r="4219" spans="1:23" ht="15">
      <c r="A4219" s="28" t="s">
        <v>1001</v>
      </c>
      <c r="B4219" s="68" t="s">
        <v>809</v>
      </c>
      <c r="E4219" s="9" t="s">
        <v>284</v>
      </c>
      <c r="F4219" s="9" t="s">
        <v>284</v>
      </c>
      <c r="G4219" s="9" t="s">
        <v>284</v>
      </c>
      <c r="H4219" s="9">
        <v>333.10000000000582</v>
      </c>
      <c r="I4219" s="9">
        <v>468.10000000000036</v>
      </c>
      <c r="J4219" s="9">
        <v>670.29999999998836</v>
      </c>
      <c r="K4219" s="9"/>
      <c r="L4219" s="74"/>
      <c r="M4219" s="72">
        <f t="shared" si="112"/>
        <v>1471.4999999999945</v>
      </c>
      <c r="S4219" s="294"/>
      <c r="T4219" s="68"/>
      <c r="U4219" s="419"/>
      <c r="V4219" s="68"/>
      <c r="W4219" s="68"/>
    </row>
    <row r="4220" spans="1:23" ht="15">
      <c r="A4220" s="28" t="s">
        <v>1002</v>
      </c>
      <c r="B4220" s="240" t="s">
        <v>1841</v>
      </c>
      <c r="C4220" s="3"/>
      <c r="D4220" s="3"/>
      <c r="E4220" s="9" t="s">
        <v>284</v>
      </c>
      <c r="F4220" s="9" t="s">
        <v>284</v>
      </c>
      <c r="G4220" s="9" t="s">
        <v>284</v>
      </c>
      <c r="H4220" s="9" t="s">
        <v>284</v>
      </c>
      <c r="I4220" s="9">
        <v>649.79999999999563</v>
      </c>
      <c r="J4220" s="9">
        <v>699.49999999999636</v>
      </c>
      <c r="K4220" s="9"/>
      <c r="L4220" s="74"/>
      <c r="M4220" s="72">
        <f t="shared" si="112"/>
        <v>1349.299999999992</v>
      </c>
      <c r="S4220" s="294"/>
      <c r="T4220" s="68"/>
      <c r="U4220" s="418"/>
      <c r="V4220" s="68"/>
      <c r="W4220" s="68"/>
    </row>
    <row r="4221" spans="1:23" ht="15">
      <c r="A4221" s="28" t="s">
        <v>1003</v>
      </c>
      <c r="B4221" s="68" t="s">
        <v>850</v>
      </c>
      <c r="E4221" s="9" t="s">
        <v>284</v>
      </c>
      <c r="F4221" s="9" t="s">
        <v>284</v>
      </c>
      <c r="G4221" s="9" t="s">
        <v>284</v>
      </c>
      <c r="H4221" s="9">
        <v>159.59999999999854</v>
      </c>
      <c r="I4221" s="227">
        <v>802.70000000000437</v>
      </c>
      <c r="J4221" s="9">
        <v>686.69999999998981</v>
      </c>
      <c r="K4221" s="9"/>
      <c r="L4221" s="74"/>
      <c r="M4221" s="72">
        <f t="shared" si="112"/>
        <v>1648.9999999999927</v>
      </c>
      <c r="O4221" t="s">
        <v>289</v>
      </c>
      <c r="S4221" s="28"/>
      <c r="T4221" s="68"/>
      <c r="U4221" s="418"/>
      <c r="V4221" s="68"/>
      <c r="W4221" s="68"/>
    </row>
    <row r="4222" spans="1:23" ht="15">
      <c r="A4222" s="28" t="s">
        <v>1004</v>
      </c>
      <c r="B4222" s="68" t="s">
        <v>820</v>
      </c>
      <c r="E4222" s="9" t="s">
        <v>284</v>
      </c>
      <c r="F4222" s="9" t="s">
        <v>284</v>
      </c>
      <c r="G4222" s="9" t="s">
        <v>284</v>
      </c>
      <c r="H4222" s="9">
        <v>246.29999999999927</v>
      </c>
      <c r="I4222" s="9">
        <v>754.10000000000218</v>
      </c>
      <c r="J4222" s="9">
        <v>527.79999999999563</v>
      </c>
      <c r="K4222" s="9"/>
      <c r="L4222" s="74"/>
      <c r="M4222" s="72">
        <f t="shared" ref="M4222:M4244" si="113">SUM(E4222:J4222)</f>
        <v>1528.1999999999971</v>
      </c>
      <c r="S4222" s="235"/>
      <c r="T4222" s="68"/>
      <c r="U4222" s="397"/>
      <c r="V4222" s="68"/>
      <c r="W4222" s="68"/>
    </row>
    <row r="4223" spans="1:23" ht="15">
      <c r="A4223" s="28" t="s">
        <v>1005</v>
      </c>
      <c r="B4223" s="68" t="s">
        <v>819</v>
      </c>
      <c r="E4223" s="9" t="s">
        <v>284</v>
      </c>
      <c r="F4223" s="9" t="s">
        <v>284</v>
      </c>
      <c r="G4223" s="9" t="s">
        <v>284</v>
      </c>
      <c r="H4223" s="227">
        <v>526.40000000000873</v>
      </c>
      <c r="I4223" s="9">
        <v>685</v>
      </c>
      <c r="J4223" s="9">
        <v>545.70000000001164</v>
      </c>
      <c r="K4223" s="9"/>
      <c r="L4223" s="74"/>
      <c r="M4223" s="72">
        <f t="shared" si="113"/>
        <v>1757.1000000000204</v>
      </c>
      <c r="O4223" t="s">
        <v>289</v>
      </c>
      <c r="S4223" s="294"/>
      <c r="T4223" s="68"/>
      <c r="U4223" s="418"/>
      <c r="V4223" s="68"/>
      <c r="W4223" s="68"/>
    </row>
    <row r="4224" spans="1:23" ht="15">
      <c r="A4224" s="28" t="s">
        <v>1006</v>
      </c>
      <c r="B4224" s="240" t="s">
        <v>1829</v>
      </c>
      <c r="C4224" s="3"/>
      <c r="D4224" s="3"/>
      <c r="E4224" s="9" t="s">
        <v>284</v>
      </c>
      <c r="F4224" s="9" t="s">
        <v>284</v>
      </c>
      <c r="G4224" s="9" t="s">
        <v>284</v>
      </c>
      <c r="H4224" s="9" t="s">
        <v>284</v>
      </c>
      <c r="I4224" s="9">
        <v>332.80000000000473</v>
      </c>
      <c r="J4224" s="9" t="s">
        <v>284</v>
      </c>
      <c r="K4224" s="9"/>
      <c r="L4224" s="74"/>
      <c r="M4224" s="72">
        <f t="shared" si="113"/>
        <v>332.80000000000473</v>
      </c>
      <c r="S4224" s="28"/>
      <c r="T4224" s="68"/>
      <c r="U4224" s="396"/>
      <c r="V4224" s="68"/>
      <c r="W4224" s="68"/>
    </row>
    <row r="4225" spans="1:23" ht="15">
      <c r="A4225" s="28" t="s">
        <v>1007</v>
      </c>
      <c r="B4225" s="68" t="s">
        <v>158</v>
      </c>
      <c r="E4225" s="9" t="s">
        <v>284</v>
      </c>
      <c r="F4225" s="9" t="s">
        <v>284</v>
      </c>
      <c r="G4225" s="9">
        <v>455.6</v>
      </c>
      <c r="H4225" s="9">
        <v>291.99999999999272</v>
      </c>
      <c r="I4225" s="9">
        <v>700.30000000000109</v>
      </c>
      <c r="J4225" s="9" t="s">
        <v>284</v>
      </c>
      <c r="K4225" s="9"/>
      <c r="L4225" s="74"/>
      <c r="M4225" s="72">
        <f t="shared" si="113"/>
        <v>1447.8999999999937</v>
      </c>
      <c r="S4225" s="235"/>
      <c r="T4225" s="68"/>
      <c r="U4225" s="396"/>
      <c r="V4225" s="68"/>
      <c r="W4225" s="68"/>
    </row>
    <row r="4226" spans="1:23" ht="15">
      <c r="A4226" s="28" t="s">
        <v>1008</v>
      </c>
      <c r="B4226" s="68" t="s">
        <v>804</v>
      </c>
      <c r="E4226" s="9" t="s">
        <v>284</v>
      </c>
      <c r="F4226" s="9" t="s">
        <v>284</v>
      </c>
      <c r="G4226" s="9" t="s">
        <v>284</v>
      </c>
      <c r="H4226" s="9">
        <v>300.20000000000073</v>
      </c>
      <c r="I4226" s="9">
        <v>477.39999999999782</v>
      </c>
      <c r="J4226" s="9">
        <v>524.09999999999127</v>
      </c>
      <c r="K4226" s="9"/>
      <c r="L4226" s="74"/>
      <c r="M4226" s="72">
        <f t="shared" si="113"/>
        <v>1301.6999999999898</v>
      </c>
      <c r="S4226" s="68"/>
      <c r="T4226" s="68"/>
      <c r="U4226" s="418"/>
      <c r="V4226" s="68"/>
      <c r="W4226" s="68"/>
    </row>
    <row r="4227" spans="1:23" ht="15">
      <c r="A4227" s="28" t="s">
        <v>1009</v>
      </c>
      <c r="B4227" s="294" t="s">
        <v>2217</v>
      </c>
      <c r="C4227" s="3"/>
      <c r="D4227" s="3"/>
      <c r="E4227" s="9" t="s">
        <v>284</v>
      </c>
      <c r="F4227" s="9" t="s">
        <v>284</v>
      </c>
      <c r="G4227" s="9" t="s">
        <v>284</v>
      </c>
      <c r="H4227" s="9" t="s">
        <v>284</v>
      </c>
      <c r="I4227" s="9" t="s">
        <v>284</v>
      </c>
      <c r="J4227" s="9">
        <v>415.00000000000364</v>
      </c>
      <c r="K4227" s="9"/>
      <c r="L4227" s="74"/>
      <c r="M4227" s="72">
        <f t="shared" si="113"/>
        <v>415.00000000000364</v>
      </c>
      <c r="S4227" s="68"/>
      <c r="T4227" s="68"/>
      <c r="U4227" s="418"/>
      <c r="V4227" s="68"/>
      <c r="W4227" s="68"/>
    </row>
    <row r="4228" spans="1:23" ht="15">
      <c r="A4228" s="28" t="s">
        <v>1010</v>
      </c>
      <c r="B4228" s="68" t="s">
        <v>31</v>
      </c>
      <c r="E4228" s="9">
        <v>414.6</v>
      </c>
      <c r="F4228" s="9">
        <v>436.9</v>
      </c>
      <c r="G4228" s="227">
        <v>637.9</v>
      </c>
      <c r="H4228" s="9">
        <v>182.69999999999345</v>
      </c>
      <c r="I4228" s="9">
        <v>624.10000000000218</v>
      </c>
      <c r="J4228" s="9">
        <v>674.89999999999418</v>
      </c>
      <c r="K4228" s="9"/>
      <c r="L4228" s="74"/>
      <c r="M4228" s="72">
        <f t="shared" si="113"/>
        <v>2971.0999999999899</v>
      </c>
      <c r="O4228" t="s">
        <v>303</v>
      </c>
      <c r="Q4228" s="3"/>
      <c r="R4228" s="3"/>
      <c r="S4228" s="294"/>
      <c r="T4228" s="68"/>
      <c r="U4228" s="396"/>
      <c r="V4228" s="68"/>
      <c r="W4228" s="68"/>
    </row>
    <row r="4229" spans="1:23" ht="15">
      <c r="A4229" s="28" t="s">
        <v>1011</v>
      </c>
      <c r="B4229" s="68" t="s">
        <v>861</v>
      </c>
      <c r="E4229" s="9" t="s">
        <v>284</v>
      </c>
      <c r="F4229" s="9" t="s">
        <v>284</v>
      </c>
      <c r="G4229" s="9" t="s">
        <v>284</v>
      </c>
      <c r="H4229" s="9">
        <v>300.89999999999054</v>
      </c>
      <c r="I4229" s="9">
        <v>596.80000000000109</v>
      </c>
      <c r="J4229" s="227">
        <v>776.29999999999563</v>
      </c>
      <c r="K4229" s="227"/>
      <c r="L4229" s="74"/>
      <c r="M4229" s="72">
        <f t="shared" si="113"/>
        <v>1673.9999999999873</v>
      </c>
      <c r="O4229" t="s">
        <v>289</v>
      </c>
      <c r="S4229" s="28"/>
    </row>
    <row r="4230" spans="1:23" ht="15">
      <c r="A4230" s="28" t="s">
        <v>1012</v>
      </c>
      <c r="B4230" s="68" t="s">
        <v>826</v>
      </c>
      <c r="E4230" s="9" t="s">
        <v>284</v>
      </c>
      <c r="F4230" s="9" t="s">
        <v>284</v>
      </c>
      <c r="G4230" s="9" t="s">
        <v>284</v>
      </c>
      <c r="H4230" s="9">
        <v>131.80000000000291</v>
      </c>
      <c r="I4230" s="9">
        <v>600.59999999999673</v>
      </c>
      <c r="J4230" s="9">
        <v>411.79999999999927</v>
      </c>
      <c r="K4230" s="9"/>
      <c r="L4230" s="74"/>
      <c r="M4230" s="72">
        <f t="shared" si="113"/>
        <v>1144.1999999999989</v>
      </c>
      <c r="S4230" s="68"/>
    </row>
    <row r="4231" spans="1:23" ht="15">
      <c r="A4231" s="28" t="s">
        <v>1013</v>
      </c>
      <c r="B4231" s="68" t="s">
        <v>853</v>
      </c>
      <c r="E4231" s="9" t="s">
        <v>284</v>
      </c>
      <c r="F4231" s="9" t="s">
        <v>284</v>
      </c>
      <c r="G4231" s="9" t="s">
        <v>284</v>
      </c>
      <c r="H4231" s="9">
        <v>305.00000000000728</v>
      </c>
      <c r="I4231" s="9">
        <v>722.600000000004</v>
      </c>
      <c r="J4231" s="227">
        <v>711.1000000000131</v>
      </c>
      <c r="K4231" s="227"/>
      <c r="L4231" s="74"/>
      <c r="M4231" s="72">
        <f t="shared" si="113"/>
        <v>1738.7000000000244</v>
      </c>
      <c r="O4231" t="s">
        <v>299</v>
      </c>
      <c r="S4231" s="248"/>
    </row>
    <row r="4232" spans="1:23" ht="15">
      <c r="A4232" s="28" t="s">
        <v>1014</v>
      </c>
      <c r="B4232" s="68" t="s">
        <v>33</v>
      </c>
      <c r="E4232" s="227">
        <v>542.6</v>
      </c>
      <c r="F4232" s="9">
        <v>365.4</v>
      </c>
      <c r="G4232" s="222">
        <v>781.8</v>
      </c>
      <c r="H4232" s="227">
        <v>492.99999999999636</v>
      </c>
      <c r="I4232" s="9">
        <v>724.79999999999745</v>
      </c>
      <c r="J4232" s="9">
        <v>518.80000000000291</v>
      </c>
      <c r="K4232" s="9"/>
      <c r="L4232" s="74"/>
      <c r="M4232" s="72">
        <f t="shared" si="113"/>
        <v>3426.3999999999969</v>
      </c>
      <c r="O4232" t="s">
        <v>1494</v>
      </c>
      <c r="Q4232" s="3"/>
      <c r="R4232" s="3"/>
      <c r="S4232" s="68"/>
    </row>
    <row r="4233" spans="1:23" ht="15">
      <c r="A4233" s="28" t="s">
        <v>1015</v>
      </c>
      <c r="B4233" s="240" t="s">
        <v>1857</v>
      </c>
      <c r="C4233" s="3"/>
      <c r="D4233" s="3"/>
      <c r="E4233" s="9" t="s">
        <v>284</v>
      </c>
      <c r="F4233" s="9" t="s">
        <v>284</v>
      </c>
      <c r="G4233" s="9" t="s">
        <v>284</v>
      </c>
      <c r="H4233" s="9" t="s">
        <v>284</v>
      </c>
      <c r="I4233" s="9">
        <v>689.50000000000182</v>
      </c>
      <c r="J4233" s="9" t="s">
        <v>284</v>
      </c>
      <c r="K4233" s="9"/>
      <c r="L4233" s="74"/>
      <c r="M4233" s="72">
        <f t="shared" si="113"/>
        <v>689.50000000000182</v>
      </c>
      <c r="S4233" s="68"/>
    </row>
    <row r="4234" spans="1:23" ht="15">
      <c r="A4234" s="28" t="s">
        <v>1016</v>
      </c>
      <c r="B4234" s="68" t="s">
        <v>35</v>
      </c>
      <c r="E4234" s="9">
        <v>271</v>
      </c>
      <c r="F4234" s="9">
        <v>490.3</v>
      </c>
      <c r="G4234" s="9">
        <v>581.9</v>
      </c>
      <c r="H4234" s="9">
        <v>330.20000000000073</v>
      </c>
      <c r="I4234" s="9">
        <v>483.19999999999891</v>
      </c>
      <c r="J4234" s="9" t="s">
        <v>284</v>
      </c>
      <c r="K4234" s="9"/>
      <c r="L4234" s="74"/>
      <c r="M4234" s="72">
        <f t="shared" si="113"/>
        <v>2156.5999999999995</v>
      </c>
      <c r="Q4234" s="3"/>
      <c r="R4234" s="3"/>
      <c r="S4234" s="294"/>
    </row>
    <row r="4235" spans="1:23" ht="15">
      <c r="A4235" s="28" t="s">
        <v>1017</v>
      </c>
      <c r="B4235" s="68" t="s">
        <v>37</v>
      </c>
      <c r="E4235" s="227">
        <v>660.6</v>
      </c>
      <c r="F4235" s="9">
        <v>361.8</v>
      </c>
      <c r="G4235" s="9">
        <v>464.5</v>
      </c>
      <c r="H4235" s="9">
        <v>430.50000000000364</v>
      </c>
      <c r="I4235" s="9">
        <v>635.5</v>
      </c>
      <c r="J4235" s="9">
        <v>507.99999999999636</v>
      </c>
      <c r="K4235" s="9"/>
      <c r="L4235" s="74"/>
      <c r="M4235" s="72">
        <f t="shared" si="113"/>
        <v>3060.9</v>
      </c>
      <c r="O4235" t="s">
        <v>289</v>
      </c>
      <c r="Q4235" s="3"/>
      <c r="R4235" s="3"/>
      <c r="S4235" s="68"/>
    </row>
    <row r="4236" spans="1:23" ht="15">
      <c r="A4236" s="28" t="s">
        <v>1018</v>
      </c>
      <c r="B4236" s="68" t="s">
        <v>143</v>
      </c>
      <c r="E4236" s="9" t="s">
        <v>284</v>
      </c>
      <c r="F4236" s="227">
        <v>574.5</v>
      </c>
      <c r="G4236" s="9">
        <v>427.3</v>
      </c>
      <c r="H4236" s="224">
        <v>661.30000000001019</v>
      </c>
      <c r="I4236" s="227">
        <v>786.60000000000036</v>
      </c>
      <c r="J4236" s="9">
        <v>536.09999999999854</v>
      </c>
      <c r="K4236" s="9"/>
      <c r="L4236" s="74"/>
      <c r="M4236" s="72">
        <f t="shared" si="113"/>
        <v>2985.8000000000093</v>
      </c>
      <c r="O4236" t="s">
        <v>2032</v>
      </c>
      <c r="Q4236" s="3"/>
      <c r="R4236" s="3" t="s">
        <v>2026</v>
      </c>
      <c r="S4236" s="68"/>
    </row>
    <row r="4237" spans="1:23" ht="15">
      <c r="A4237" s="28" t="s">
        <v>1019</v>
      </c>
      <c r="B4237" s="235" t="s">
        <v>1843</v>
      </c>
      <c r="C4237" s="3"/>
      <c r="D4237" s="3"/>
      <c r="E4237" s="9" t="s">
        <v>284</v>
      </c>
      <c r="F4237" s="9" t="s">
        <v>284</v>
      </c>
      <c r="G4237" s="9" t="s">
        <v>284</v>
      </c>
      <c r="H4237" s="9" t="s">
        <v>284</v>
      </c>
      <c r="I4237" s="227">
        <v>782.19999999999891</v>
      </c>
      <c r="J4237" s="227">
        <v>725.29999999998836</v>
      </c>
      <c r="K4237" s="227"/>
      <c r="L4237" s="74"/>
      <c r="M4237" s="72">
        <f t="shared" si="113"/>
        <v>1507.4999999999873</v>
      </c>
      <c r="O4237" t="s">
        <v>350</v>
      </c>
      <c r="S4237" s="68"/>
    </row>
    <row r="4238" spans="1:23" ht="15">
      <c r="A4238" s="28" t="s">
        <v>1020</v>
      </c>
      <c r="B4238" s="68" t="s">
        <v>39</v>
      </c>
      <c r="E4238" s="227">
        <v>660.4</v>
      </c>
      <c r="F4238" s="9">
        <v>338.2</v>
      </c>
      <c r="G4238" s="9">
        <v>573.1</v>
      </c>
      <c r="H4238" s="9">
        <v>129.29999999999927</v>
      </c>
      <c r="I4238" s="9">
        <v>605.30000000000291</v>
      </c>
      <c r="J4238" s="9">
        <v>603</v>
      </c>
      <c r="K4238" s="9"/>
      <c r="L4238" s="74"/>
      <c r="M4238" s="72">
        <f t="shared" si="113"/>
        <v>2909.300000000002</v>
      </c>
      <c r="O4238" t="s">
        <v>290</v>
      </c>
      <c r="Q4238" s="3"/>
      <c r="R4238" s="3"/>
      <c r="S4238" s="294"/>
    </row>
    <row r="4239" spans="1:23" ht="15">
      <c r="A4239" s="28" t="s">
        <v>1021</v>
      </c>
      <c r="B4239" s="68" t="s">
        <v>144</v>
      </c>
      <c r="E4239" s="9" t="s">
        <v>284</v>
      </c>
      <c r="F4239" s="227">
        <v>565.9</v>
      </c>
      <c r="G4239" s="9">
        <v>346.7</v>
      </c>
      <c r="H4239" s="9">
        <v>356.19999999999709</v>
      </c>
      <c r="I4239" s="9">
        <v>656.100000000004</v>
      </c>
      <c r="J4239" s="9">
        <v>475.29999999999927</v>
      </c>
      <c r="K4239" s="9"/>
      <c r="L4239" s="74"/>
      <c r="M4239" s="72">
        <f t="shared" si="113"/>
        <v>2400.2000000000003</v>
      </c>
      <c r="O4239" t="s">
        <v>294</v>
      </c>
      <c r="Q4239" s="3"/>
      <c r="R4239" s="3"/>
      <c r="S4239" s="68"/>
    </row>
    <row r="4240" spans="1:23" ht="15">
      <c r="A4240" s="28" t="s">
        <v>1022</v>
      </c>
      <c r="B4240" s="240" t="s">
        <v>1840</v>
      </c>
      <c r="C4240" s="3"/>
      <c r="D4240" s="3"/>
      <c r="E4240" s="9" t="s">
        <v>284</v>
      </c>
      <c r="F4240" s="9" t="s">
        <v>284</v>
      </c>
      <c r="G4240" s="9" t="s">
        <v>284</v>
      </c>
      <c r="H4240" s="9" t="s">
        <v>284</v>
      </c>
      <c r="I4240" s="9">
        <v>545.15000000000146</v>
      </c>
      <c r="J4240" s="9">
        <v>615.59999999999854</v>
      </c>
      <c r="K4240" s="9"/>
      <c r="L4240" s="74"/>
      <c r="M4240" s="72">
        <f t="shared" si="113"/>
        <v>1160.75</v>
      </c>
      <c r="S4240" s="294"/>
    </row>
    <row r="4241" spans="1:23" ht="15">
      <c r="A4241" s="28" t="s">
        <v>1023</v>
      </c>
      <c r="B4241" s="68" t="s">
        <v>155</v>
      </c>
      <c r="E4241" s="9" t="s">
        <v>284</v>
      </c>
      <c r="F4241" s="9" t="s">
        <v>284</v>
      </c>
      <c r="G4241" s="9">
        <v>510.7</v>
      </c>
      <c r="H4241" s="9">
        <v>427.00000000000364</v>
      </c>
      <c r="I4241" s="9">
        <v>672.59999999999854</v>
      </c>
      <c r="J4241" s="9">
        <v>537.69999999998981</v>
      </c>
      <c r="K4241" s="9"/>
      <c r="L4241" s="74"/>
      <c r="M4241" s="72">
        <f t="shared" si="113"/>
        <v>2147.9999999999918</v>
      </c>
      <c r="Q4241" s="3"/>
      <c r="R4241" s="3"/>
      <c r="S4241" s="68"/>
    </row>
    <row r="4242" spans="1:23" ht="15">
      <c r="A4242" s="28" t="s">
        <v>1024</v>
      </c>
      <c r="B4242" s="240" t="s">
        <v>1839</v>
      </c>
      <c r="C4242" s="3"/>
      <c r="D4242" s="3"/>
      <c r="E4242" s="9" t="s">
        <v>284</v>
      </c>
      <c r="F4242" s="9" t="s">
        <v>284</v>
      </c>
      <c r="G4242" s="9" t="s">
        <v>284</v>
      </c>
      <c r="H4242" s="9" t="s">
        <v>284</v>
      </c>
      <c r="I4242" s="9">
        <v>444.60000000000036</v>
      </c>
      <c r="J4242" s="9" t="s">
        <v>284</v>
      </c>
      <c r="K4242" s="9"/>
      <c r="L4242" s="74"/>
      <c r="M4242" s="72">
        <f t="shared" si="113"/>
        <v>444.60000000000036</v>
      </c>
      <c r="S4242" s="248"/>
    </row>
    <row r="4243" spans="1:23" ht="15">
      <c r="A4243" s="28" t="s">
        <v>1025</v>
      </c>
      <c r="B4243" s="68" t="s">
        <v>824</v>
      </c>
      <c r="E4243" s="9" t="s">
        <v>284</v>
      </c>
      <c r="F4243" s="9" t="s">
        <v>284</v>
      </c>
      <c r="G4243" s="9" t="s">
        <v>284</v>
      </c>
      <c r="H4243" s="9">
        <v>277.40000000000873</v>
      </c>
      <c r="I4243" s="9">
        <v>770.70000000000073</v>
      </c>
      <c r="J4243" s="9">
        <v>396.30000000000655</v>
      </c>
      <c r="K4243" s="9"/>
      <c r="L4243" s="74"/>
      <c r="M4243" s="72">
        <f t="shared" si="113"/>
        <v>1444.400000000016</v>
      </c>
      <c r="S4243" s="248"/>
    </row>
    <row r="4244" spans="1:23" ht="15">
      <c r="A4244" s="28" t="s">
        <v>1026</v>
      </c>
      <c r="B4244" s="294" t="s">
        <v>2223</v>
      </c>
      <c r="C4244" s="3"/>
      <c r="D4244" s="3"/>
      <c r="E4244" s="9" t="s">
        <v>284</v>
      </c>
      <c r="F4244" s="9" t="s">
        <v>284</v>
      </c>
      <c r="G4244" s="9" t="s">
        <v>284</v>
      </c>
      <c r="H4244" s="9" t="s">
        <v>284</v>
      </c>
      <c r="I4244" s="9" t="s">
        <v>284</v>
      </c>
      <c r="J4244" s="9">
        <v>565.69999999999709</v>
      </c>
      <c r="K4244" s="9"/>
      <c r="L4244" s="74"/>
      <c r="M4244" s="72">
        <f t="shared" si="113"/>
        <v>565.69999999999709</v>
      </c>
    </row>
    <row r="4245" spans="1:23" ht="15">
      <c r="A4245" s="28"/>
      <c r="B4245" s="68"/>
      <c r="E4245" s="9"/>
      <c r="F4245" s="9"/>
      <c r="G4245" s="9"/>
      <c r="H4245" s="9"/>
      <c r="L4245" s="74"/>
      <c r="M4245" s="72"/>
    </row>
    <row r="4246" spans="1:23" ht="15">
      <c r="A4246" s="28"/>
      <c r="B4246" s="68"/>
      <c r="E4246" s="9"/>
      <c r="L4246" s="74"/>
    </row>
    <row r="4247" spans="1:23" ht="15">
      <c r="A4247" s="28"/>
      <c r="B4247" s="68"/>
      <c r="E4247" s="9"/>
      <c r="L4247" s="74"/>
    </row>
    <row r="4248" spans="1:23" ht="25.5">
      <c r="A4248" s="23" t="s">
        <v>355</v>
      </c>
      <c r="L4248" s="74"/>
    </row>
    <row r="4249" spans="1:23">
      <c r="L4249" s="74"/>
    </row>
    <row r="4250" spans="1:23" ht="15">
      <c r="A4250" s="40"/>
      <c r="B4250" s="40"/>
      <c r="C4250" s="40"/>
      <c r="D4250" s="40"/>
      <c r="E4250" s="66">
        <v>2016</v>
      </c>
      <c r="F4250" s="66">
        <v>2017</v>
      </c>
      <c r="G4250" s="66">
        <v>2018</v>
      </c>
      <c r="H4250" s="66">
        <v>2019</v>
      </c>
      <c r="I4250" s="66">
        <v>2020</v>
      </c>
      <c r="J4250" s="66">
        <v>2021</v>
      </c>
      <c r="K4250" s="66">
        <v>2022</v>
      </c>
      <c r="L4250" s="74"/>
      <c r="M4250" s="75" t="s">
        <v>40</v>
      </c>
      <c r="R4250" s="3"/>
      <c r="S4250" s="3"/>
      <c r="T4250" s="3"/>
    </row>
    <row r="4251" spans="1:23" ht="15">
      <c r="A4251" s="28" t="s">
        <v>0</v>
      </c>
      <c r="B4251" s="68" t="s">
        <v>21</v>
      </c>
      <c r="E4251" s="67">
        <v>201</v>
      </c>
      <c r="F4251" s="227">
        <v>204.5</v>
      </c>
      <c r="G4251" s="9">
        <v>206.50000000000728</v>
      </c>
      <c r="H4251" s="9">
        <v>131.50000000000182</v>
      </c>
      <c r="I4251" s="9">
        <v>151.00000000000182</v>
      </c>
      <c r="J4251" s="9">
        <v>156.49999999999272</v>
      </c>
      <c r="K4251" s="223">
        <v>268.49999999999636</v>
      </c>
      <c r="L4251" s="74"/>
      <c r="M4251" s="72">
        <f t="shared" ref="M4251:M4282" si="114">SUM(E4251:K4251)</f>
        <v>1319.5</v>
      </c>
      <c r="O4251" t="s">
        <v>4465</v>
      </c>
      <c r="R4251" s="3"/>
      <c r="S4251" s="294"/>
      <c r="T4251" s="68"/>
      <c r="U4251" s="396"/>
      <c r="V4251" s="68"/>
      <c r="W4251" s="68"/>
    </row>
    <row r="4252" spans="1:23" ht="15">
      <c r="A4252" s="28" t="s">
        <v>2</v>
      </c>
      <c r="B4252" s="68" t="s">
        <v>27</v>
      </c>
      <c r="E4252" s="227">
        <v>196</v>
      </c>
      <c r="F4252" s="227">
        <v>181</v>
      </c>
      <c r="G4252" s="227">
        <v>251.99999999999636</v>
      </c>
      <c r="H4252" s="227">
        <v>166.49999999999636</v>
      </c>
      <c r="I4252" s="9">
        <v>112</v>
      </c>
      <c r="J4252" s="222">
        <v>222.99999999998909</v>
      </c>
      <c r="K4252" s="9">
        <v>161.99999999999636</v>
      </c>
      <c r="L4252" s="74"/>
      <c r="M4252" s="72">
        <f t="shared" si="114"/>
        <v>1292.4999999999782</v>
      </c>
      <c r="O4252" t="s">
        <v>3828</v>
      </c>
      <c r="R4252" s="3" t="s">
        <v>1368</v>
      </c>
      <c r="S4252" s="235"/>
      <c r="T4252" s="68"/>
      <c r="U4252" s="396"/>
      <c r="V4252" s="68"/>
      <c r="W4252" s="68"/>
    </row>
    <row r="4253" spans="1:23" ht="15">
      <c r="A4253" s="28" t="s">
        <v>3</v>
      </c>
      <c r="B4253" s="68" t="s">
        <v>17</v>
      </c>
      <c r="E4253" s="227">
        <v>161.5</v>
      </c>
      <c r="F4253" s="223">
        <v>224.5</v>
      </c>
      <c r="G4253" s="227">
        <v>225.99999999999272</v>
      </c>
      <c r="H4253" s="9">
        <v>113.99999999999636</v>
      </c>
      <c r="I4253" s="9">
        <v>135.99999999999818</v>
      </c>
      <c r="J4253" s="9">
        <v>131.00000000001091</v>
      </c>
      <c r="K4253" s="9">
        <v>228.00000000000182</v>
      </c>
      <c r="L4253" s="74"/>
      <c r="M4253" s="72">
        <f t="shared" si="114"/>
        <v>1221</v>
      </c>
      <c r="O4253" t="s">
        <v>384</v>
      </c>
      <c r="R4253" s="3"/>
      <c r="S4253" s="68"/>
      <c r="T4253" s="68"/>
      <c r="U4253" s="397"/>
      <c r="V4253" s="68"/>
      <c r="W4253" s="68"/>
    </row>
    <row r="4254" spans="1:23" ht="15">
      <c r="A4254" s="28" t="s">
        <v>5</v>
      </c>
      <c r="B4254" s="68" t="s">
        <v>31</v>
      </c>
      <c r="E4254" s="222">
        <v>223.5</v>
      </c>
      <c r="F4254" s="227">
        <v>173.5</v>
      </c>
      <c r="G4254" s="9">
        <v>131.99999999999636</v>
      </c>
      <c r="H4254" s="9">
        <v>114</v>
      </c>
      <c r="I4254" s="9">
        <v>108.00000000000182</v>
      </c>
      <c r="J4254" s="9">
        <v>174.99999999999272</v>
      </c>
      <c r="K4254" s="9">
        <v>223.50000000000546</v>
      </c>
      <c r="L4254" s="74"/>
      <c r="M4254" s="72">
        <f t="shared" si="114"/>
        <v>1149.4999999999964</v>
      </c>
      <c r="O4254" t="s">
        <v>345</v>
      </c>
      <c r="R4254" s="3"/>
      <c r="S4254" s="294"/>
      <c r="T4254" s="68"/>
      <c r="U4254" s="396"/>
      <c r="V4254" s="68"/>
      <c r="W4254" s="68"/>
    </row>
    <row r="4255" spans="1:23" ht="15">
      <c r="A4255" s="28" t="s">
        <v>7</v>
      </c>
      <c r="B4255" s="68" t="s">
        <v>11</v>
      </c>
      <c r="E4255" s="9">
        <v>154</v>
      </c>
      <c r="F4255" s="224">
        <v>264.5</v>
      </c>
      <c r="G4255" s="9">
        <v>102.49999999999636</v>
      </c>
      <c r="H4255" s="227">
        <v>162.99999999999636</v>
      </c>
      <c r="I4255" s="9">
        <v>127.5</v>
      </c>
      <c r="J4255" s="9">
        <v>143.00000000000728</v>
      </c>
      <c r="K4255" s="9">
        <v>181.50000000000364</v>
      </c>
      <c r="L4255" s="74"/>
      <c r="M4255" s="72">
        <f t="shared" si="114"/>
        <v>1136.0000000000036</v>
      </c>
      <c r="O4255" t="s">
        <v>344</v>
      </c>
      <c r="R4255" s="3" t="s">
        <v>2027</v>
      </c>
      <c r="S4255" s="235"/>
      <c r="T4255" s="68"/>
      <c r="U4255" s="396"/>
      <c r="V4255" s="68"/>
      <c r="W4255" s="68"/>
    </row>
    <row r="4256" spans="1:23" ht="15">
      <c r="A4256" s="28" t="s">
        <v>8</v>
      </c>
      <c r="B4256" s="68" t="s">
        <v>33</v>
      </c>
      <c r="E4256" s="227">
        <v>155</v>
      </c>
      <c r="F4256" s="227">
        <v>169.5</v>
      </c>
      <c r="G4256" s="9">
        <v>172.99999999999272</v>
      </c>
      <c r="H4256" s="9">
        <v>110.00000000000728</v>
      </c>
      <c r="I4256" s="223">
        <v>175.99999999999636</v>
      </c>
      <c r="J4256" s="9">
        <v>123.50000000000364</v>
      </c>
      <c r="K4256" s="9">
        <v>184.00000000000546</v>
      </c>
      <c r="L4256" s="74"/>
      <c r="M4256" s="72">
        <f t="shared" si="114"/>
        <v>1091.0000000000055</v>
      </c>
      <c r="O4256" t="s">
        <v>2052</v>
      </c>
      <c r="R4256" s="3"/>
      <c r="S4256" s="235"/>
      <c r="T4256" s="68"/>
      <c r="U4256" s="396"/>
      <c r="V4256" s="68"/>
      <c r="W4256" s="68"/>
    </row>
    <row r="4257" spans="1:23" ht="15">
      <c r="A4257" s="28" t="s">
        <v>10</v>
      </c>
      <c r="B4257" s="68" t="s">
        <v>144</v>
      </c>
      <c r="E4257" s="9" t="s">
        <v>284</v>
      </c>
      <c r="F4257" s="9">
        <v>80.5</v>
      </c>
      <c r="G4257" s="223">
        <v>257.50000000000364</v>
      </c>
      <c r="H4257" s="9">
        <v>144.00000000000182</v>
      </c>
      <c r="I4257" s="224">
        <v>216.50000000000182</v>
      </c>
      <c r="J4257" s="9">
        <v>166.5</v>
      </c>
      <c r="K4257" s="9">
        <v>198.50000000000182</v>
      </c>
      <c r="L4257" s="74"/>
      <c r="M4257" s="72">
        <f t="shared" si="114"/>
        <v>1063.5000000000091</v>
      </c>
      <c r="O4257" t="s">
        <v>377</v>
      </c>
      <c r="R4257" s="226" t="s">
        <v>2027</v>
      </c>
      <c r="S4257" s="294"/>
      <c r="T4257" s="68"/>
      <c r="U4257" s="396"/>
      <c r="V4257" s="68"/>
      <c r="W4257" s="68"/>
    </row>
    <row r="4258" spans="1:23" ht="15">
      <c r="A4258" s="28" t="s">
        <v>12</v>
      </c>
      <c r="B4258" s="68" t="s">
        <v>9</v>
      </c>
      <c r="E4258" s="9">
        <v>108</v>
      </c>
      <c r="F4258" s="9">
        <v>49.5</v>
      </c>
      <c r="G4258" s="227">
        <v>231.5</v>
      </c>
      <c r="H4258" s="227">
        <v>191.49999999999818</v>
      </c>
      <c r="I4258" s="9">
        <v>71.5</v>
      </c>
      <c r="J4258" s="227">
        <v>200.49999999999272</v>
      </c>
      <c r="K4258" s="9">
        <v>194</v>
      </c>
      <c r="L4258" s="74"/>
      <c r="M4258" s="72">
        <f t="shared" si="114"/>
        <v>1046.4999999999909</v>
      </c>
      <c r="O4258" t="s">
        <v>3826</v>
      </c>
      <c r="R4258" s="3"/>
      <c r="S4258" s="294"/>
      <c r="T4258" s="68"/>
      <c r="U4258" s="396"/>
      <c r="V4258" s="68"/>
      <c r="W4258" s="68"/>
    </row>
    <row r="4259" spans="1:23" ht="15">
      <c r="A4259" s="28" t="s">
        <v>14</v>
      </c>
      <c r="B4259" s="68" t="s">
        <v>37</v>
      </c>
      <c r="E4259" s="227">
        <v>163.5</v>
      </c>
      <c r="F4259" s="227">
        <v>209</v>
      </c>
      <c r="G4259" s="9">
        <v>157.99999999999636</v>
      </c>
      <c r="H4259" s="9">
        <v>62.500000000003638</v>
      </c>
      <c r="I4259" s="9">
        <v>64.500000000001819</v>
      </c>
      <c r="J4259" s="227">
        <v>183.99999999999636</v>
      </c>
      <c r="K4259" s="9">
        <v>204.49999999999818</v>
      </c>
      <c r="L4259" s="74"/>
      <c r="M4259" s="72">
        <f t="shared" si="114"/>
        <v>1045.9999999999964</v>
      </c>
      <c r="O4259" t="s">
        <v>3829</v>
      </c>
      <c r="R4259" s="3"/>
      <c r="S4259" s="294"/>
      <c r="T4259" s="68"/>
      <c r="U4259" s="396"/>
      <c r="V4259" s="68"/>
      <c r="W4259" s="68"/>
    </row>
    <row r="4260" spans="1:23" ht="15">
      <c r="A4260" s="28" t="s">
        <v>16</v>
      </c>
      <c r="B4260" s="68" t="s">
        <v>23</v>
      </c>
      <c r="E4260" s="9">
        <v>83.5</v>
      </c>
      <c r="F4260" s="222">
        <v>228</v>
      </c>
      <c r="G4260" s="9">
        <v>125.74999999999636</v>
      </c>
      <c r="H4260" s="9">
        <v>123.00000000000364</v>
      </c>
      <c r="I4260" s="227">
        <v>161</v>
      </c>
      <c r="J4260" s="227">
        <v>190.00000000000728</v>
      </c>
      <c r="K4260" s="9">
        <v>124.99999999999636</v>
      </c>
      <c r="L4260" s="74"/>
      <c r="M4260" s="72">
        <f t="shared" si="114"/>
        <v>1036.2500000000036</v>
      </c>
      <c r="O4260" t="s">
        <v>1400</v>
      </c>
      <c r="R4260" s="3"/>
      <c r="S4260" s="235"/>
      <c r="T4260" s="68"/>
      <c r="U4260" s="397"/>
      <c r="V4260" s="68"/>
      <c r="W4260" s="68"/>
    </row>
    <row r="4261" spans="1:23" ht="15">
      <c r="A4261" s="28" t="s">
        <v>18</v>
      </c>
      <c r="B4261" s="68" t="s">
        <v>39</v>
      </c>
      <c r="E4261" s="9">
        <v>142.5</v>
      </c>
      <c r="F4261" s="9">
        <v>91.5</v>
      </c>
      <c r="G4261" s="227">
        <v>210.25000000000364</v>
      </c>
      <c r="H4261" s="9">
        <v>131.5</v>
      </c>
      <c r="I4261" s="9">
        <v>63.999999999998181</v>
      </c>
      <c r="J4261" s="9">
        <v>161</v>
      </c>
      <c r="K4261" s="9">
        <v>188.50000000000546</v>
      </c>
      <c r="L4261" s="74"/>
      <c r="M4261" s="72">
        <f t="shared" si="114"/>
        <v>989.25000000000728</v>
      </c>
      <c r="O4261" t="s">
        <v>299</v>
      </c>
      <c r="R4261" s="3"/>
      <c r="S4261" s="68"/>
      <c r="T4261" s="68"/>
      <c r="U4261" s="396"/>
      <c r="V4261" s="68"/>
      <c r="W4261" s="68"/>
    </row>
    <row r="4262" spans="1:23" ht="15">
      <c r="A4262" s="28" t="s">
        <v>20</v>
      </c>
      <c r="B4262" s="68" t="s">
        <v>13</v>
      </c>
      <c r="E4262" s="9">
        <v>144.75</v>
      </c>
      <c r="F4262" s="227">
        <v>165</v>
      </c>
      <c r="G4262" s="9">
        <v>165.5</v>
      </c>
      <c r="H4262" s="9">
        <v>78.499999999990905</v>
      </c>
      <c r="I4262" s="9">
        <v>61.500000000001819</v>
      </c>
      <c r="J4262" s="227">
        <v>185.99999999999636</v>
      </c>
      <c r="K4262" s="9">
        <v>185.00000000000364</v>
      </c>
      <c r="L4262" s="74"/>
      <c r="M4262" s="72">
        <f t="shared" si="114"/>
        <v>986.24999999999272</v>
      </c>
      <c r="O4262" t="s">
        <v>328</v>
      </c>
      <c r="R4262" s="3"/>
      <c r="S4262" s="294"/>
      <c r="T4262" s="68"/>
      <c r="U4262" s="396"/>
      <c r="V4262" s="68"/>
      <c r="W4262" s="68"/>
    </row>
    <row r="4263" spans="1:23" ht="15">
      <c r="A4263" s="28" t="s">
        <v>22</v>
      </c>
      <c r="B4263" s="68" t="s">
        <v>143</v>
      </c>
      <c r="E4263" s="9" t="s">
        <v>284</v>
      </c>
      <c r="F4263" s="9">
        <v>101.5</v>
      </c>
      <c r="G4263" s="9">
        <v>197.99999999999636</v>
      </c>
      <c r="H4263" s="9">
        <v>150.50000000000182</v>
      </c>
      <c r="I4263" s="227">
        <v>167.49999999999818</v>
      </c>
      <c r="J4263" s="9">
        <v>129.50000000000728</v>
      </c>
      <c r="K4263" s="9">
        <v>229.5</v>
      </c>
      <c r="L4263" s="74"/>
      <c r="M4263" s="72">
        <f t="shared" si="114"/>
        <v>976.50000000000364</v>
      </c>
      <c r="O4263" t="s">
        <v>290</v>
      </c>
      <c r="R4263" s="3"/>
      <c r="S4263" s="68"/>
      <c r="T4263" s="68"/>
      <c r="U4263" s="396"/>
      <c r="V4263" s="68"/>
      <c r="W4263" s="68"/>
    </row>
    <row r="4264" spans="1:23" ht="15">
      <c r="A4264" s="28" t="s">
        <v>24</v>
      </c>
      <c r="B4264" s="68" t="s">
        <v>25</v>
      </c>
      <c r="E4264" s="9">
        <v>120</v>
      </c>
      <c r="F4264" s="9">
        <v>76.5</v>
      </c>
      <c r="G4264" s="9">
        <v>152.50000000000364</v>
      </c>
      <c r="H4264" s="9">
        <v>106.50000000000364</v>
      </c>
      <c r="I4264" s="9">
        <v>135.49999999999636</v>
      </c>
      <c r="J4264" s="9">
        <v>117.50000000000364</v>
      </c>
      <c r="K4264" s="9">
        <v>240.50000000000364</v>
      </c>
      <c r="L4264" s="74"/>
      <c r="M4264" s="72">
        <f t="shared" si="114"/>
        <v>949.00000000001091</v>
      </c>
      <c r="R4264" s="3"/>
      <c r="S4264" s="294"/>
      <c r="T4264" s="68"/>
      <c r="U4264" s="397"/>
      <c r="V4264" s="68"/>
      <c r="W4264" s="68"/>
    </row>
    <row r="4265" spans="1:23" ht="15">
      <c r="A4265" s="28" t="s">
        <v>26</v>
      </c>
      <c r="B4265" s="68" t="s">
        <v>1</v>
      </c>
      <c r="E4265" s="9">
        <v>139</v>
      </c>
      <c r="F4265" s="9">
        <v>79.5</v>
      </c>
      <c r="G4265" s="224">
        <v>267.5</v>
      </c>
      <c r="H4265" s="9">
        <v>63.5</v>
      </c>
      <c r="I4265" s="9">
        <v>137.49999999999818</v>
      </c>
      <c r="J4265" s="9">
        <v>125.00000000000728</v>
      </c>
      <c r="K4265" s="9">
        <v>121.99999999999818</v>
      </c>
      <c r="L4265" s="74"/>
      <c r="M4265" s="72">
        <f t="shared" si="114"/>
        <v>934.00000000000364</v>
      </c>
      <c r="O4265" t="s">
        <v>287</v>
      </c>
      <c r="R4265" s="3" t="s">
        <v>2027</v>
      </c>
      <c r="S4265" s="68"/>
      <c r="T4265" s="68"/>
      <c r="U4265" s="396"/>
      <c r="V4265" s="68"/>
      <c r="W4265" s="68"/>
    </row>
    <row r="4266" spans="1:23" ht="15">
      <c r="A4266" s="28" t="s">
        <v>28</v>
      </c>
      <c r="B4266" s="68" t="s">
        <v>141</v>
      </c>
      <c r="E4266" s="9" t="s">
        <v>284</v>
      </c>
      <c r="F4266" s="9">
        <v>131.5</v>
      </c>
      <c r="G4266" s="9">
        <v>174.5</v>
      </c>
      <c r="H4266" s="9">
        <v>141.5</v>
      </c>
      <c r="I4266" s="9">
        <v>127.99999999999636</v>
      </c>
      <c r="J4266" s="9">
        <v>142.49999999998545</v>
      </c>
      <c r="K4266" s="9">
        <v>215.49999999999818</v>
      </c>
      <c r="L4266" s="74"/>
      <c r="M4266" s="72">
        <f t="shared" si="114"/>
        <v>933.49999999997999</v>
      </c>
      <c r="R4266" s="3"/>
      <c r="S4266" s="294"/>
      <c r="T4266" s="68"/>
      <c r="U4266" s="397"/>
      <c r="V4266" s="68"/>
      <c r="W4266" s="68"/>
    </row>
    <row r="4267" spans="1:23" ht="15">
      <c r="A4267" s="28" t="s">
        <v>30</v>
      </c>
      <c r="B4267" s="68" t="s">
        <v>15</v>
      </c>
      <c r="E4267" s="227">
        <v>196.5</v>
      </c>
      <c r="F4267" s="9">
        <v>89.5</v>
      </c>
      <c r="G4267" s="9">
        <v>79.750000000003638</v>
      </c>
      <c r="H4267" s="9">
        <v>16.5</v>
      </c>
      <c r="I4267" s="9">
        <v>111.49999999999454</v>
      </c>
      <c r="J4267" s="9">
        <v>111.49999999998909</v>
      </c>
      <c r="K4267" s="227">
        <v>262.50000000000182</v>
      </c>
      <c r="L4267" s="74"/>
      <c r="M4267" s="72">
        <f t="shared" si="114"/>
        <v>867.74999999998909</v>
      </c>
      <c r="O4267" t="s">
        <v>346</v>
      </c>
      <c r="R4267" s="3"/>
      <c r="S4267" s="68"/>
      <c r="T4267" s="68"/>
      <c r="U4267" s="396"/>
      <c r="V4267" s="68"/>
      <c r="W4267" s="68"/>
    </row>
    <row r="4268" spans="1:23" ht="15">
      <c r="A4268" s="28" t="s">
        <v>32</v>
      </c>
      <c r="B4268" s="68" t="s">
        <v>19</v>
      </c>
      <c r="E4268" s="224">
        <v>232</v>
      </c>
      <c r="F4268" s="9">
        <v>104</v>
      </c>
      <c r="G4268" s="9">
        <v>206.00000000000364</v>
      </c>
      <c r="H4268" s="9">
        <v>84.500000000001819</v>
      </c>
      <c r="I4268" s="9">
        <v>88.5</v>
      </c>
      <c r="J4268" s="9">
        <v>132.99999999999272</v>
      </c>
      <c r="K4268" s="9" t="s">
        <v>284</v>
      </c>
      <c r="L4268" s="74"/>
      <c r="M4268" s="72">
        <f t="shared" si="114"/>
        <v>847.99999999999818</v>
      </c>
      <c r="O4268" t="s">
        <v>287</v>
      </c>
      <c r="R4268" s="3" t="s">
        <v>2027</v>
      </c>
      <c r="S4268" s="294"/>
      <c r="T4268" s="68"/>
      <c r="U4268" s="396"/>
      <c r="V4268" s="68"/>
      <c r="W4268" s="68"/>
    </row>
    <row r="4269" spans="1:23" ht="15">
      <c r="A4269" s="28" t="s">
        <v>34</v>
      </c>
      <c r="B4269" s="68" t="s">
        <v>162</v>
      </c>
      <c r="E4269" s="9" t="s">
        <v>284</v>
      </c>
      <c r="F4269" s="9" t="s">
        <v>284</v>
      </c>
      <c r="G4269" s="9">
        <v>170</v>
      </c>
      <c r="H4269" s="9">
        <v>131.50000000000364</v>
      </c>
      <c r="I4269" s="9">
        <v>114.99999999999818</v>
      </c>
      <c r="J4269" s="223">
        <v>216.5</v>
      </c>
      <c r="K4269" s="9">
        <v>163.00000000000182</v>
      </c>
      <c r="L4269" s="74"/>
      <c r="M4269" s="72">
        <f t="shared" si="114"/>
        <v>796.00000000000364</v>
      </c>
      <c r="O4269" t="s">
        <v>288</v>
      </c>
      <c r="S4269" s="294"/>
      <c r="T4269" s="68"/>
      <c r="U4269" s="396"/>
      <c r="V4269" s="68"/>
      <c r="W4269" s="68"/>
    </row>
    <row r="4270" spans="1:23" ht="15">
      <c r="A4270" s="28" t="s">
        <v>36</v>
      </c>
      <c r="B4270" s="68" t="s">
        <v>154</v>
      </c>
      <c r="E4270" s="9" t="s">
        <v>284</v>
      </c>
      <c r="F4270" s="9" t="s">
        <v>284</v>
      </c>
      <c r="G4270" s="9">
        <v>186</v>
      </c>
      <c r="H4270" s="9">
        <v>95</v>
      </c>
      <c r="I4270" s="9">
        <v>125.99999999999636</v>
      </c>
      <c r="J4270" s="9">
        <v>163.5</v>
      </c>
      <c r="K4270" s="9">
        <v>183.5</v>
      </c>
      <c r="L4270" s="74"/>
      <c r="M4270" s="72">
        <f t="shared" si="114"/>
        <v>753.99999999999636</v>
      </c>
      <c r="R4270" s="3"/>
      <c r="S4270" s="294"/>
      <c r="T4270" s="68"/>
      <c r="U4270" s="397"/>
      <c r="V4270" s="68"/>
      <c r="W4270" s="68"/>
    </row>
    <row r="4271" spans="1:23" ht="15">
      <c r="A4271" s="28" t="s">
        <v>38</v>
      </c>
      <c r="B4271" s="28" t="s">
        <v>805</v>
      </c>
      <c r="E4271" s="9" t="s">
        <v>284</v>
      </c>
      <c r="F4271" s="9" t="s">
        <v>284</v>
      </c>
      <c r="G4271" s="9" t="s">
        <v>284</v>
      </c>
      <c r="H4271" s="227">
        <v>169.50000000000364</v>
      </c>
      <c r="I4271" s="227">
        <v>153</v>
      </c>
      <c r="J4271" s="227">
        <v>214.00000000000364</v>
      </c>
      <c r="K4271" s="9">
        <v>215.99999999999818</v>
      </c>
      <c r="L4271" s="74"/>
      <c r="M4271" s="72">
        <f t="shared" si="114"/>
        <v>752.50000000000546</v>
      </c>
      <c r="O4271" t="s">
        <v>3830</v>
      </c>
      <c r="S4271" s="235"/>
      <c r="T4271" s="68"/>
      <c r="U4271" s="396"/>
      <c r="V4271" s="68"/>
      <c r="W4271" s="68"/>
    </row>
    <row r="4272" spans="1:23" ht="15">
      <c r="A4272" s="28" t="s">
        <v>145</v>
      </c>
      <c r="B4272" s="68" t="s">
        <v>142</v>
      </c>
      <c r="E4272" s="9" t="s">
        <v>284</v>
      </c>
      <c r="F4272" s="9">
        <v>132.5</v>
      </c>
      <c r="G4272" s="9">
        <v>156.49999999999636</v>
      </c>
      <c r="H4272" s="9">
        <v>84.5</v>
      </c>
      <c r="I4272" s="9">
        <v>59.999999999998181</v>
      </c>
      <c r="J4272" s="9">
        <v>65.5</v>
      </c>
      <c r="K4272" s="227">
        <v>244.50000000000546</v>
      </c>
      <c r="L4272" s="74"/>
      <c r="M4272" s="72">
        <f t="shared" si="114"/>
        <v>743.5</v>
      </c>
      <c r="O4272" t="s">
        <v>294</v>
      </c>
      <c r="R4272" s="3"/>
      <c r="S4272" s="68"/>
      <c r="T4272" s="68"/>
      <c r="U4272" s="397"/>
      <c r="V4272" s="68"/>
      <c r="W4272" s="68"/>
    </row>
    <row r="4273" spans="1:23" ht="15">
      <c r="A4273" s="28" t="s">
        <v>146</v>
      </c>
      <c r="B4273" s="68" t="s">
        <v>155</v>
      </c>
      <c r="E4273" s="9" t="s">
        <v>284</v>
      </c>
      <c r="F4273" s="9" t="s">
        <v>284</v>
      </c>
      <c r="G4273" s="9">
        <v>163.49999999999272</v>
      </c>
      <c r="H4273" s="9">
        <v>97.000000000003638</v>
      </c>
      <c r="I4273" s="9">
        <v>139.99999999999636</v>
      </c>
      <c r="J4273" s="9">
        <v>102.99999999998909</v>
      </c>
      <c r="K4273" s="9">
        <v>231.99999999999636</v>
      </c>
      <c r="L4273" s="74"/>
      <c r="M4273" s="72">
        <f t="shared" si="114"/>
        <v>735.49999999997817</v>
      </c>
      <c r="S4273" s="294"/>
      <c r="T4273" s="68"/>
      <c r="U4273" s="396"/>
      <c r="V4273" s="68"/>
      <c r="W4273" s="68"/>
    </row>
    <row r="4274" spans="1:23" ht="15">
      <c r="A4274" s="28" t="s">
        <v>147</v>
      </c>
      <c r="B4274" s="68" t="s">
        <v>849</v>
      </c>
      <c r="E4274" s="9" t="s">
        <v>284</v>
      </c>
      <c r="F4274" s="9" t="s">
        <v>284</v>
      </c>
      <c r="G4274" s="9" t="s">
        <v>284</v>
      </c>
      <c r="H4274" s="9">
        <v>140.00000000000182</v>
      </c>
      <c r="I4274" s="227">
        <v>157.99999999999818</v>
      </c>
      <c r="J4274" s="227">
        <v>188.99999999999272</v>
      </c>
      <c r="K4274" s="227">
        <v>247.49999999999636</v>
      </c>
      <c r="L4274" s="74"/>
      <c r="M4274" s="72">
        <f t="shared" si="114"/>
        <v>734.49999999998909</v>
      </c>
      <c r="O4274" t="s">
        <v>4466</v>
      </c>
      <c r="S4274" s="68"/>
      <c r="T4274" s="68"/>
      <c r="U4274" s="396"/>
      <c r="V4274" s="68"/>
      <c r="W4274" s="68"/>
    </row>
    <row r="4275" spans="1:23" ht="15">
      <c r="A4275" s="28" t="s">
        <v>151</v>
      </c>
      <c r="B4275" s="68" t="s">
        <v>842</v>
      </c>
      <c r="E4275" s="9" t="s">
        <v>284</v>
      </c>
      <c r="F4275" s="9" t="s">
        <v>284</v>
      </c>
      <c r="G4275" s="9" t="s">
        <v>284</v>
      </c>
      <c r="H4275" s="9">
        <v>153.99999999999818</v>
      </c>
      <c r="I4275" s="227">
        <v>175</v>
      </c>
      <c r="J4275" s="9">
        <v>143</v>
      </c>
      <c r="K4275" s="9">
        <v>223.00000000000182</v>
      </c>
      <c r="L4275" s="74"/>
      <c r="M4275" s="72">
        <f t="shared" si="114"/>
        <v>695</v>
      </c>
      <c r="O4275" t="s">
        <v>289</v>
      </c>
      <c r="S4275" s="294"/>
      <c r="T4275" s="68"/>
      <c r="U4275" s="396"/>
      <c r="V4275" s="68"/>
      <c r="W4275" s="68"/>
    </row>
    <row r="4276" spans="1:23" ht="15">
      <c r="A4276" s="28" t="s">
        <v>157</v>
      </c>
      <c r="B4276" s="28" t="s">
        <v>820</v>
      </c>
      <c r="E4276" s="9" t="s">
        <v>284</v>
      </c>
      <c r="F4276" s="9" t="s">
        <v>284</v>
      </c>
      <c r="G4276" s="9" t="s">
        <v>284</v>
      </c>
      <c r="H4276" s="9">
        <v>94.500000000001819</v>
      </c>
      <c r="I4276" s="222">
        <v>203.50000000000728</v>
      </c>
      <c r="J4276" s="9">
        <v>160.5</v>
      </c>
      <c r="K4276" s="9">
        <v>227.50000000000182</v>
      </c>
      <c r="L4276" s="74"/>
      <c r="M4276" s="72">
        <f t="shared" si="114"/>
        <v>686.00000000001091</v>
      </c>
      <c r="O4276" t="s">
        <v>306</v>
      </c>
      <c r="S4276" s="68"/>
      <c r="T4276" s="68"/>
      <c r="U4276" s="396"/>
      <c r="V4276" s="68"/>
      <c r="W4276" s="68"/>
    </row>
    <row r="4277" spans="1:23" ht="15">
      <c r="A4277" s="28" t="s">
        <v>159</v>
      </c>
      <c r="B4277" s="68" t="s">
        <v>854</v>
      </c>
      <c r="E4277" s="9" t="s">
        <v>284</v>
      </c>
      <c r="F4277" s="9" t="s">
        <v>284</v>
      </c>
      <c r="G4277" s="9" t="s">
        <v>284</v>
      </c>
      <c r="H4277" s="9">
        <v>146.49999999999818</v>
      </c>
      <c r="I4277" s="9">
        <v>64.000000000001819</v>
      </c>
      <c r="J4277" s="9">
        <v>152.99999999999272</v>
      </c>
      <c r="K4277" s="224">
        <v>309.50000000000182</v>
      </c>
      <c r="L4277" s="74"/>
      <c r="M4277" s="72">
        <f t="shared" si="114"/>
        <v>672.99999999999454</v>
      </c>
      <c r="R4277" s="226" t="s">
        <v>2027</v>
      </c>
      <c r="S4277" s="294"/>
      <c r="T4277" s="68"/>
      <c r="U4277" s="396"/>
      <c r="V4277" s="68"/>
      <c r="W4277" s="68"/>
    </row>
    <row r="4278" spans="1:23" ht="15">
      <c r="A4278" s="28" t="s">
        <v>160</v>
      </c>
      <c r="B4278" s="68" t="s">
        <v>824</v>
      </c>
      <c r="E4278" s="9" t="s">
        <v>284</v>
      </c>
      <c r="F4278" s="9" t="s">
        <v>284</v>
      </c>
      <c r="G4278" s="9" t="s">
        <v>284</v>
      </c>
      <c r="H4278" s="222">
        <v>202.49999999999818</v>
      </c>
      <c r="I4278" s="9">
        <v>108.00000000000364</v>
      </c>
      <c r="J4278" s="9">
        <v>61</v>
      </c>
      <c r="K4278" s="222">
        <v>273.49999999999818</v>
      </c>
      <c r="L4278" s="74"/>
      <c r="M4278" s="72">
        <f t="shared" si="114"/>
        <v>645</v>
      </c>
      <c r="O4278" t="s">
        <v>300</v>
      </c>
      <c r="S4278" s="294"/>
      <c r="T4278" s="68"/>
      <c r="U4278" s="396"/>
      <c r="V4278" s="68"/>
      <c r="W4278" s="68"/>
    </row>
    <row r="4279" spans="1:23" ht="15">
      <c r="A4279" s="28" t="s">
        <v>161</v>
      </c>
      <c r="B4279" s="68" t="s">
        <v>153</v>
      </c>
      <c r="E4279" s="9" t="s">
        <v>284</v>
      </c>
      <c r="F4279" s="9" t="s">
        <v>284</v>
      </c>
      <c r="G4279" s="9">
        <v>133</v>
      </c>
      <c r="H4279" s="9">
        <v>53.499999999998181</v>
      </c>
      <c r="I4279" s="9">
        <v>87.500000000005457</v>
      </c>
      <c r="J4279" s="9">
        <v>142.5</v>
      </c>
      <c r="K4279" s="9">
        <v>216.99999999999818</v>
      </c>
      <c r="L4279" s="74"/>
      <c r="M4279" s="72">
        <f t="shared" si="114"/>
        <v>633.50000000000182</v>
      </c>
      <c r="S4279" s="294"/>
      <c r="T4279" s="68"/>
      <c r="U4279" s="396"/>
      <c r="V4279" s="68"/>
      <c r="W4279" s="68"/>
    </row>
    <row r="4280" spans="1:23" ht="15">
      <c r="A4280" s="28" t="s">
        <v>163</v>
      </c>
      <c r="B4280" s="68" t="s">
        <v>35</v>
      </c>
      <c r="E4280" s="9">
        <v>70.5</v>
      </c>
      <c r="F4280" s="227">
        <v>181</v>
      </c>
      <c r="G4280" s="227">
        <v>219.99999999999818</v>
      </c>
      <c r="H4280" s="9">
        <v>49.499999999994543</v>
      </c>
      <c r="I4280" s="9">
        <v>105.00000000000182</v>
      </c>
      <c r="J4280" s="9" t="s">
        <v>284</v>
      </c>
      <c r="K4280" s="9" t="s">
        <v>284</v>
      </c>
      <c r="L4280" s="74"/>
      <c r="M4280" s="72">
        <f t="shared" si="114"/>
        <v>625.99999999999454</v>
      </c>
      <c r="O4280" t="s">
        <v>347</v>
      </c>
      <c r="R4280" s="3"/>
      <c r="S4280" s="68"/>
      <c r="T4280" s="68"/>
      <c r="U4280" s="396"/>
      <c r="V4280" s="68"/>
      <c r="W4280" s="68"/>
    </row>
    <row r="4281" spans="1:23" ht="15">
      <c r="A4281" s="28" t="s">
        <v>280</v>
      </c>
      <c r="B4281" s="68" t="s">
        <v>29</v>
      </c>
      <c r="E4281" s="9">
        <v>138.5</v>
      </c>
      <c r="F4281" s="9">
        <v>144</v>
      </c>
      <c r="G4281" s="227">
        <v>241.50000000000364</v>
      </c>
      <c r="H4281" s="9" t="s">
        <v>284</v>
      </c>
      <c r="I4281" s="9" t="s">
        <v>284</v>
      </c>
      <c r="J4281" s="9">
        <v>94.499999999996362</v>
      </c>
      <c r="K4281" s="9" t="s">
        <v>284</v>
      </c>
      <c r="L4281" s="74"/>
      <c r="M4281" s="72">
        <f t="shared" si="114"/>
        <v>618.5</v>
      </c>
      <c r="O4281" t="s">
        <v>290</v>
      </c>
      <c r="R4281" s="3"/>
      <c r="S4281" s="68"/>
      <c r="T4281" s="68"/>
      <c r="U4281" s="396"/>
      <c r="V4281" s="68"/>
      <c r="W4281" s="68"/>
    </row>
    <row r="4282" spans="1:23" ht="15">
      <c r="A4282" s="28" t="s">
        <v>281</v>
      </c>
      <c r="B4282" s="68" t="s">
        <v>853</v>
      </c>
      <c r="E4282" s="9" t="s">
        <v>284</v>
      </c>
      <c r="F4282" s="9" t="s">
        <v>284</v>
      </c>
      <c r="G4282" s="9" t="s">
        <v>284</v>
      </c>
      <c r="H4282" s="227">
        <v>163.99999999999636</v>
      </c>
      <c r="I4282" s="9">
        <v>124.00000000000364</v>
      </c>
      <c r="J4282" s="9">
        <v>145.50000000000364</v>
      </c>
      <c r="K4282" s="9">
        <v>183</v>
      </c>
      <c r="L4282" s="74"/>
      <c r="M4282" s="72">
        <f t="shared" si="114"/>
        <v>616.50000000000364</v>
      </c>
      <c r="O4282" t="s">
        <v>293</v>
      </c>
      <c r="S4282" s="235"/>
      <c r="T4282" s="68"/>
      <c r="U4282" s="396"/>
      <c r="V4282" s="68"/>
      <c r="W4282" s="68"/>
    </row>
    <row r="4283" spans="1:23" ht="15">
      <c r="A4283" s="28" t="s">
        <v>282</v>
      </c>
      <c r="B4283" s="28" t="s">
        <v>799</v>
      </c>
      <c r="E4283" s="9" t="s">
        <v>284</v>
      </c>
      <c r="F4283" s="9" t="s">
        <v>284</v>
      </c>
      <c r="G4283" s="9" t="s">
        <v>284</v>
      </c>
      <c r="H4283" s="224">
        <v>239.00000000000182</v>
      </c>
      <c r="I4283" s="9">
        <v>87.499999999998181</v>
      </c>
      <c r="J4283" s="9">
        <v>146.99999999999818</v>
      </c>
      <c r="K4283" s="9">
        <v>140.49999999999636</v>
      </c>
      <c r="L4283" s="74"/>
      <c r="M4283" s="72">
        <f t="shared" ref="M4283:M4314" si="115">SUM(E4283:K4283)</f>
        <v>613.99999999999454</v>
      </c>
      <c r="O4283" t="s">
        <v>287</v>
      </c>
      <c r="R4283" s="3" t="s">
        <v>2027</v>
      </c>
      <c r="S4283" s="68"/>
      <c r="T4283" s="68"/>
      <c r="U4283" s="396"/>
      <c r="V4283" s="68"/>
      <c r="W4283" s="68"/>
    </row>
    <row r="4284" spans="1:23" ht="15">
      <c r="A4284" s="28" t="s">
        <v>283</v>
      </c>
      <c r="B4284" s="68" t="s">
        <v>850</v>
      </c>
      <c r="E4284" s="9" t="s">
        <v>284</v>
      </c>
      <c r="F4284" s="9" t="s">
        <v>284</v>
      </c>
      <c r="G4284" s="9" t="s">
        <v>284</v>
      </c>
      <c r="H4284" s="227">
        <v>159.49999999999636</v>
      </c>
      <c r="I4284" s="9">
        <v>117.00000000000364</v>
      </c>
      <c r="J4284" s="9">
        <v>138.49999999998909</v>
      </c>
      <c r="K4284" s="9">
        <v>196.00000000000546</v>
      </c>
      <c r="L4284" s="74"/>
      <c r="M4284" s="72">
        <f t="shared" si="115"/>
        <v>610.99999999999454</v>
      </c>
      <c r="O4284" t="s">
        <v>299</v>
      </c>
      <c r="S4284" s="294"/>
      <c r="T4284" s="68"/>
      <c r="U4284" s="396"/>
      <c r="V4284" s="68"/>
      <c r="W4284" s="68"/>
    </row>
    <row r="4285" spans="1:23" ht="15">
      <c r="A4285" s="28" t="s">
        <v>806</v>
      </c>
      <c r="B4285" s="68" t="s">
        <v>156</v>
      </c>
      <c r="E4285" s="9" t="s">
        <v>284</v>
      </c>
      <c r="F4285" s="9" t="s">
        <v>284</v>
      </c>
      <c r="G4285" s="9">
        <v>191.00000000000364</v>
      </c>
      <c r="H4285" s="9">
        <v>95.499999999996362</v>
      </c>
      <c r="I4285" s="9">
        <v>97.000000000005457</v>
      </c>
      <c r="J4285" s="9">
        <v>147.50000000000728</v>
      </c>
      <c r="K4285" s="9">
        <v>50.499999999994543</v>
      </c>
      <c r="L4285" s="74"/>
      <c r="M4285" s="72">
        <f t="shared" si="115"/>
        <v>581.50000000000728</v>
      </c>
      <c r="R4285" s="3"/>
      <c r="S4285" s="68"/>
      <c r="T4285" s="68"/>
      <c r="U4285" s="396"/>
      <c r="V4285" s="68"/>
      <c r="W4285" s="68"/>
    </row>
    <row r="4286" spans="1:23" ht="15">
      <c r="A4286" s="28" t="s">
        <v>807</v>
      </c>
      <c r="B4286" s="68" t="s">
        <v>6</v>
      </c>
      <c r="E4286" s="9">
        <v>89.75</v>
      </c>
      <c r="F4286" s="9">
        <v>132.5</v>
      </c>
      <c r="G4286" s="9">
        <v>81.500000000003638</v>
      </c>
      <c r="H4286" s="9">
        <v>82.499999999996362</v>
      </c>
      <c r="I4286" s="9">
        <v>73</v>
      </c>
      <c r="J4286" s="9">
        <v>119.5</v>
      </c>
      <c r="K4286" s="9" t="s">
        <v>284</v>
      </c>
      <c r="L4286" s="74"/>
      <c r="M4286" s="72">
        <f t="shared" si="115"/>
        <v>578.75</v>
      </c>
      <c r="R4286" s="3"/>
      <c r="S4286" s="28"/>
      <c r="T4286" s="68"/>
      <c r="U4286" s="397"/>
      <c r="V4286" s="68"/>
      <c r="W4286" s="68"/>
    </row>
    <row r="4287" spans="1:23" ht="15">
      <c r="A4287" s="28" t="s">
        <v>808</v>
      </c>
      <c r="B4287" s="68" t="s">
        <v>835</v>
      </c>
      <c r="E4287" s="9" t="s">
        <v>284</v>
      </c>
      <c r="F4287" s="9" t="s">
        <v>284</v>
      </c>
      <c r="G4287" s="9" t="s">
        <v>284</v>
      </c>
      <c r="H4287" s="227">
        <v>174.49999999999636</v>
      </c>
      <c r="I4287" s="9">
        <v>137.00000000000182</v>
      </c>
      <c r="J4287" s="9">
        <v>100.99999999999636</v>
      </c>
      <c r="K4287" s="9">
        <v>136</v>
      </c>
      <c r="L4287" s="74"/>
      <c r="M4287" s="72">
        <f t="shared" si="115"/>
        <v>548.49999999999454</v>
      </c>
      <c r="O4287" t="s">
        <v>290</v>
      </c>
      <c r="S4287" s="68"/>
      <c r="T4287" s="68"/>
      <c r="U4287" s="396"/>
      <c r="V4287" s="68"/>
      <c r="W4287" s="68"/>
    </row>
    <row r="4288" spans="1:23" ht="15">
      <c r="A4288" s="28" t="s">
        <v>810</v>
      </c>
      <c r="B4288" s="68" t="s">
        <v>859</v>
      </c>
      <c r="E4288" s="9" t="s">
        <v>284</v>
      </c>
      <c r="F4288" s="9" t="s">
        <v>284</v>
      </c>
      <c r="G4288" s="9" t="s">
        <v>284</v>
      </c>
      <c r="H4288" s="9">
        <v>82.5</v>
      </c>
      <c r="I4288" s="9">
        <v>72</v>
      </c>
      <c r="J4288" s="9">
        <v>166.5</v>
      </c>
      <c r="K4288" s="9">
        <v>226</v>
      </c>
      <c r="L4288" s="74"/>
      <c r="M4288" s="72">
        <f t="shared" si="115"/>
        <v>547</v>
      </c>
      <c r="S4288" s="294"/>
      <c r="T4288" s="68"/>
      <c r="U4288" s="397"/>
      <c r="V4288" s="68"/>
      <c r="W4288" s="68"/>
    </row>
    <row r="4289" spans="1:23" ht="15">
      <c r="A4289" s="28" t="s">
        <v>816</v>
      </c>
      <c r="B4289" s="68" t="s">
        <v>809</v>
      </c>
      <c r="E4289" s="9" t="s">
        <v>284</v>
      </c>
      <c r="F4289" s="9" t="s">
        <v>284</v>
      </c>
      <c r="G4289" s="9" t="s">
        <v>284</v>
      </c>
      <c r="H4289" s="9">
        <v>130.50000000000546</v>
      </c>
      <c r="I4289" s="9">
        <v>75.000000000001819</v>
      </c>
      <c r="J4289" s="9">
        <v>165.49999999998545</v>
      </c>
      <c r="K4289" s="9">
        <v>146</v>
      </c>
      <c r="L4289" s="74"/>
      <c r="M4289" s="72">
        <f t="shared" si="115"/>
        <v>516.99999999999272</v>
      </c>
      <c r="S4289" s="294"/>
      <c r="T4289" s="68"/>
      <c r="U4289" s="397"/>
      <c r="V4289" s="68"/>
      <c r="W4289" s="68"/>
    </row>
    <row r="4290" spans="1:23" ht="15">
      <c r="A4290" s="28" t="s">
        <v>818</v>
      </c>
      <c r="B4290" s="28" t="s">
        <v>861</v>
      </c>
      <c r="E4290" s="9" t="s">
        <v>284</v>
      </c>
      <c r="F4290" s="9" t="s">
        <v>284</v>
      </c>
      <c r="G4290" s="9" t="s">
        <v>284</v>
      </c>
      <c r="H4290" s="9">
        <v>136.50000000000182</v>
      </c>
      <c r="I4290" s="9">
        <v>138.25</v>
      </c>
      <c r="J4290" s="9">
        <v>124.49999999999636</v>
      </c>
      <c r="K4290" s="9">
        <v>112.49999999999818</v>
      </c>
      <c r="L4290" s="74"/>
      <c r="M4290" s="72">
        <f t="shared" si="115"/>
        <v>511.74999999999636</v>
      </c>
      <c r="S4290" s="235"/>
      <c r="T4290" s="68"/>
      <c r="U4290" s="397"/>
      <c r="V4290" s="68"/>
      <c r="W4290" s="68"/>
    </row>
    <row r="4291" spans="1:23" ht="15">
      <c r="A4291" s="28" t="s">
        <v>821</v>
      </c>
      <c r="B4291" s="68" t="s">
        <v>867</v>
      </c>
      <c r="E4291" s="9" t="s">
        <v>284</v>
      </c>
      <c r="F4291" s="9" t="s">
        <v>284</v>
      </c>
      <c r="G4291" s="9" t="s">
        <v>284</v>
      </c>
      <c r="H4291" s="9">
        <v>144.99999999999818</v>
      </c>
      <c r="I4291" s="9">
        <v>60.499999999998181</v>
      </c>
      <c r="J4291" s="9">
        <v>150.99999999999636</v>
      </c>
      <c r="K4291" s="9">
        <v>155.00000000000182</v>
      </c>
      <c r="L4291" s="74"/>
      <c r="M4291" s="72">
        <f t="shared" si="115"/>
        <v>511.49999999999454</v>
      </c>
      <c r="S4291" s="68"/>
      <c r="T4291" s="68"/>
      <c r="U4291" s="397"/>
      <c r="V4291" s="68"/>
      <c r="W4291" s="68"/>
    </row>
    <row r="4292" spans="1:23" ht="15">
      <c r="A4292" s="28" t="s">
        <v>822</v>
      </c>
      <c r="B4292" s="68" t="s">
        <v>826</v>
      </c>
      <c r="E4292" s="9" t="s">
        <v>284</v>
      </c>
      <c r="F4292" s="9" t="s">
        <v>284</v>
      </c>
      <c r="G4292" s="9" t="s">
        <v>284</v>
      </c>
      <c r="H4292" s="9">
        <v>93.500000000001819</v>
      </c>
      <c r="I4292" s="9">
        <v>73.999999999998181</v>
      </c>
      <c r="J4292" s="9">
        <v>154.00000000000364</v>
      </c>
      <c r="K4292" s="9">
        <v>188.99999999999818</v>
      </c>
      <c r="L4292" s="74"/>
      <c r="M4292" s="72">
        <f t="shared" si="115"/>
        <v>510.50000000000182</v>
      </c>
      <c r="S4292" s="68"/>
      <c r="T4292" s="68"/>
      <c r="U4292" s="396"/>
      <c r="V4292" s="68"/>
      <c r="W4292" s="68"/>
    </row>
    <row r="4293" spans="1:23" ht="15">
      <c r="A4293" s="28" t="s">
        <v>825</v>
      </c>
      <c r="B4293" s="240" t="s">
        <v>1835</v>
      </c>
      <c r="C4293" s="3"/>
      <c r="D4293" s="3"/>
      <c r="E4293" s="9" t="s">
        <v>284</v>
      </c>
      <c r="F4293" s="9" t="s">
        <v>284</v>
      </c>
      <c r="G4293" s="9" t="s">
        <v>284</v>
      </c>
      <c r="H4293" s="9" t="s">
        <v>284</v>
      </c>
      <c r="I4293" s="9">
        <v>127.49999999999818</v>
      </c>
      <c r="J4293" s="9">
        <v>139.49999999999636</v>
      </c>
      <c r="K4293" s="9">
        <v>235.00000000000182</v>
      </c>
      <c r="L4293" s="74"/>
      <c r="M4293" s="72">
        <f t="shared" si="115"/>
        <v>501.99999999999636</v>
      </c>
      <c r="S4293" s="294"/>
      <c r="T4293" s="68"/>
      <c r="U4293" s="396"/>
      <c r="V4293" s="68"/>
      <c r="W4293" s="68"/>
    </row>
    <row r="4294" spans="1:23" ht="15">
      <c r="A4294" s="28" t="s">
        <v>827</v>
      </c>
      <c r="B4294" s="68" t="s">
        <v>833</v>
      </c>
      <c r="E4294" s="9" t="s">
        <v>284</v>
      </c>
      <c r="F4294" s="9" t="s">
        <v>284</v>
      </c>
      <c r="G4294" s="9" t="s">
        <v>284</v>
      </c>
      <c r="H4294" s="9">
        <v>145.49999999999636</v>
      </c>
      <c r="I4294" s="9">
        <v>127.00000000000364</v>
      </c>
      <c r="J4294" s="9">
        <v>106.49999999999636</v>
      </c>
      <c r="K4294" s="9">
        <v>108.50000000000364</v>
      </c>
      <c r="L4294" s="74"/>
      <c r="M4294" s="72">
        <f t="shared" si="115"/>
        <v>487.5</v>
      </c>
      <c r="S4294" s="294"/>
      <c r="T4294" s="68"/>
      <c r="U4294" s="397"/>
      <c r="V4294" s="68"/>
      <c r="W4294" s="68"/>
    </row>
    <row r="4295" spans="1:23" ht="15">
      <c r="A4295" s="28" t="s">
        <v>832</v>
      </c>
      <c r="B4295" s="68" t="s">
        <v>158</v>
      </c>
      <c r="E4295" s="9" t="s">
        <v>284</v>
      </c>
      <c r="F4295" s="9" t="s">
        <v>284</v>
      </c>
      <c r="G4295" s="227">
        <v>227</v>
      </c>
      <c r="H4295" s="9">
        <v>145.49999999999636</v>
      </c>
      <c r="I4295" s="9">
        <v>109.49999999999818</v>
      </c>
      <c r="J4295" s="9" t="s">
        <v>284</v>
      </c>
      <c r="K4295" s="9" t="s">
        <v>284</v>
      </c>
      <c r="L4295" s="74"/>
      <c r="M4295" s="72">
        <f t="shared" si="115"/>
        <v>481.99999999999454</v>
      </c>
      <c r="O4295" t="s">
        <v>298</v>
      </c>
      <c r="R4295" s="3"/>
      <c r="S4295" s="235"/>
      <c r="T4295" s="68"/>
      <c r="U4295" s="396"/>
      <c r="V4295" s="68"/>
      <c r="W4295" s="68"/>
    </row>
    <row r="4296" spans="1:23" ht="15">
      <c r="A4296" s="28" t="s">
        <v>836</v>
      </c>
      <c r="B4296" s="68" t="s">
        <v>871</v>
      </c>
      <c r="E4296" s="9" t="s">
        <v>284</v>
      </c>
      <c r="F4296" s="9" t="s">
        <v>284</v>
      </c>
      <c r="G4296" s="9" t="s">
        <v>284</v>
      </c>
      <c r="H4296" s="9">
        <v>82.499999999994543</v>
      </c>
      <c r="I4296" s="9">
        <v>102.50000000000364</v>
      </c>
      <c r="J4296" s="9">
        <v>125.99999999999636</v>
      </c>
      <c r="K4296" s="9">
        <v>169.5</v>
      </c>
      <c r="L4296" s="74"/>
      <c r="M4296" s="72">
        <f t="shared" si="115"/>
        <v>480.49999999999454</v>
      </c>
      <c r="S4296" s="235"/>
      <c r="T4296" s="68"/>
      <c r="U4296" s="396"/>
      <c r="V4296" s="68"/>
      <c r="W4296" s="68"/>
    </row>
    <row r="4297" spans="1:23" ht="15">
      <c r="A4297" s="28" t="s">
        <v>837</v>
      </c>
      <c r="B4297" s="68" t="s">
        <v>4</v>
      </c>
      <c r="E4297" s="9">
        <v>98</v>
      </c>
      <c r="F4297" s="9">
        <v>74.5</v>
      </c>
      <c r="G4297" s="9">
        <v>148.99999999999818</v>
      </c>
      <c r="H4297" s="9">
        <v>93.500000000001819</v>
      </c>
      <c r="I4297" s="9">
        <v>60.5</v>
      </c>
      <c r="J4297" s="9" t="s">
        <v>284</v>
      </c>
      <c r="K4297" s="9" t="s">
        <v>284</v>
      </c>
      <c r="L4297" s="74"/>
      <c r="M4297" s="72">
        <f t="shared" si="115"/>
        <v>475.5</v>
      </c>
      <c r="R4297" s="3"/>
      <c r="S4297" s="235"/>
      <c r="T4297" s="68"/>
      <c r="U4297" s="396"/>
      <c r="V4297" s="68"/>
      <c r="W4297" s="68"/>
    </row>
    <row r="4298" spans="1:23" ht="15">
      <c r="A4298" s="28" t="s">
        <v>838</v>
      </c>
      <c r="B4298" s="28" t="s">
        <v>804</v>
      </c>
      <c r="E4298" s="9" t="s">
        <v>284</v>
      </c>
      <c r="F4298" s="9" t="s">
        <v>284</v>
      </c>
      <c r="G4298" s="9" t="s">
        <v>284</v>
      </c>
      <c r="H4298" s="9">
        <v>28.500000000001819</v>
      </c>
      <c r="I4298" s="9">
        <v>126.00000000000546</v>
      </c>
      <c r="J4298" s="9">
        <v>138</v>
      </c>
      <c r="K4298" s="9">
        <v>171.99999999999272</v>
      </c>
      <c r="L4298" s="74"/>
      <c r="M4298" s="72">
        <f t="shared" si="115"/>
        <v>464.5</v>
      </c>
      <c r="S4298" s="294"/>
      <c r="T4298" s="68"/>
      <c r="U4298" s="397"/>
      <c r="V4298" s="68"/>
      <c r="W4298" s="68"/>
    </row>
    <row r="4299" spans="1:23" ht="15">
      <c r="A4299" s="28" t="s">
        <v>844</v>
      </c>
      <c r="B4299" s="240" t="s">
        <v>1840</v>
      </c>
      <c r="C4299" s="3"/>
      <c r="D4299" s="3"/>
      <c r="E4299" s="9" t="s">
        <v>284</v>
      </c>
      <c r="F4299" s="9" t="s">
        <v>284</v>
      </c>
      <c r="G4299" s="9" t="s">
        <v>284</v>
      </c>
      <c r="H4299" s="9" t="s">
        <v>284</v>
      </c>
      <c r="I4299" s="9">
        <v>84.500000000003638</v>
      </c>
      <c r="J4299" s="9">
        <v>109.99999999999272</v>
      </c>
      <c r="K4299" s="227">
        <v>258.49999999999636</v>
      </c>
      <c r="L4299" s="74"/>
      <c r="M4299" s="72">
        <f t="shared" si="115"/>
        <v>452.99999999999272</v>
      </c>
      <c r="O4299" t="s">
        <v>303</v>
      </c>
      <c r="S4299" s="68"/>
      <c r="T4299" s="68"/>
      <c r="U4299" s="396"/>
      <c r="V4299" s="68"/>
      <c r="W4299" s="68"/>
    </row>
    <row r="4300" spans="1:23" ht="15">
      <c r="A4300" s="28" t="s">
        <v>852</v>
      </c>
      <c r="B4300" s="240" t="s">
        <v>1828</v>
      </c>
      <c r="C4300" s="3"/>
      <c r="D4300" s="3"/>
      <c r="E4300" s="9" t="s">
        <v>284</v>
      </c>
      <c r="F4300" s="9" t="s">
        <v>284</v>
      </c>
      <c r="G4300" s="9" t="s">
        <v>284</v>
      </c>
      <c r="H4300" s="9" t="s">
        <v>284</v>
      </c>
      <c r="I4300" s="9">
        <v>61.000000000003638</v>
      </c>
      <c r="J4300" s="9">
        <v>145.99999999999272</v>
      </c>
      <c r="K4300" s="227">
        <v>241.00000000000546</v>
      </c>
      <c r="L4300" s="74"/>
      <c r="M4300" s="72">
        <f t="shared" si="115"/>
        <v>448.00000000000182</v>
      </c>
      <c r="O4300" t="s">
        <v>299</v>
      </c>
      <c r="S4300" s="294"/>
      <c r="T4300" s="68"/>
      <c r="U4300" s="396"/>
      <c r="V4300" s="68"/>
      <c r="W4300" s="68"/>
    </row>
    <row r="4301" spans="1:23" ht="15">
      <c r="A4301" s="28" t="s">
        <v>856</v>
      </c>
      <c r="B4301" s="68" t="s">
        <v>828</v>
      </c>
      <c r="E4301" s="9" t="s">
        <v>284</v>
      </c>
      <c r="F4301" s="9" t="s">
        <v>284</v>
      </c>
      <c r="G4301" s="9" t="s">
        <v>284</v>
      </c>
      <c r="H4301" s="9">
        <v>109.99999999999636</v>
      </c>
      <c r="I4301" s="9">
        <v>66.500000000005457</v>
      </c>
      <c r="J4301" s="9">
        <v>124.00000000000364</v>
      </c>
      <c r="K4301" s="9">
        <v>136</v>
      </c>
      <c r="L4301" s="74"/>
      <c r="M4301" s="72">
        <f t="shared" si="115"/>
        <v>436.50000000000546</v>
      </c>
      <c r="S4301" s="68"/>
      <c r="T4301" s="68"/>
      <c r="U4301" s="397"/>
      <c r="V4301" s="68"/>
      <c r="W4301" s="68"/>
    </row>
    <row r="4302" spans="1:23" ht="15">
      <c r="A4302" s="28" t="s">
        <v>857</v>
      </c>
      <c r="B4302" s="68" t="s">
        <v>819</v>
      </c>
      <c r="E4302" s="9" t="s">
        <v>284</v>
      </c>
      <c r="F4302" s="9" t="s">
        <v>284</v>
      </c>
      <c r="G4302" s="9" t="s">
        <v>284</v>
      </c>
      <c r="H4302" s="9">
        <v>46</v>
      </c>
      <c r="I4302" s="9">
        <v>59.5</v>
      </c>
      <c r="J4302" s="9">
        <v>152.50000000000728</v>
      </c>
      <c r="K4302" s="9">
        <v>161.49999999999818</v>
      </c>
      <c r="L4302" s="74"/>
      <c r="M4302" s="72">
        <f t="shared" si="115"/>
        <v>419.50000000000546</v>
      </c>
      <c r="S4302" s="68"/>
      <c r="T4302" s="68"/>
      <c r="U4302" s="396"/>
      <c r="V4302" s="68"/>
      <c r="W4302" s="68"/>
    </row>
    <row r="4303" spans="1:23" ht="15">
      <c r="A4303" s="28" t="s">
        <v>858</v>
      </c>
      <c r="B4303" s="240" t="s">
        <v>1834</v>
      </c>
      <c r="C4303" s="3"/>
      <c r="D4303" s="3"/>
      <c r="E4303" s="9" t="s">
        <v>284</v>
      </c>
      <c r="F4303" s="9" t="s">
        <v>284</v>
      </c>
      <c r="G4303" s="9" t="s">
        <v>284</v>
      </c>
      <c r="H4303" s="9" t="s">
        <v>284</v>
      </c>
      <c r="I4303" s="9">
        <v>76.499999999996362</v>
      </c>
      <c r="J4303" s="9">
        <v>159</v>
      </c>
      <c r="K4303" s="9">
        <v>171</v>
      </c>
      <c r="L4303" s="74"/>
      <c r="M4303" s="72">
        <f t="shared" si="115"/>
        <v>406.49999999999636</v>
      </c>
      <c r="S4303" s="68"/>
      <c r="T4303" s="68"/>
      <c r="U4303" s="396"/>
      <c r="V4303" s="68"/>
      <c r="W4303" s="68"/>
    </row>
    <row r="4304" spans="1:23" ht="15">
      <c r="A4304" s="28" t="s">
        <v>864</v>
      </c>
      <c r="B4304" s="240" t="s">
        <v>1838</v>
      </c>
      <c r="C4304" s="3"/>
      <c r="D4304" s="3"/>
      <c r="E4304" s="9" t="s">
        <v>284</v>
      </c>
      <c r="F4304" s="9" t="s">
        <v>284</v>
      </c>
      <c r="G4304" s="9" t="s">
        <v>284</v>
      </c>
      <c r="H4304" s="9" t="s">
        <v>284</v>
      </c>
      <c r="I4304" s="9">
        <v>95.000000000003638</v>
      </c>
      <c r="J4304" s="9">
        <v>97.999999999989086</v>
      </c>
      <c r="K4304" s="9">
        <v>211.99999999999818</v>
      </c>
      <c r="L4304" s="74"/>
      <c r="M4304" s="72">
        <f t="shared" si="115"/>
        <v>404.99999999999091</v>
      </c>
      <c r="S4304" s="28"/>
      <c r="T4304" s="68"/>
      <c r="U4304" s="396"/>
      <c r="V4304" s="68"/>
      <c r="W4304" s="68"/>
    </row>
    <row r="4305" spans="1:23" ht="15">
      <c r="A4305" s="28" t="s">
        <v>865</v>
      </c>
      <c r="B4305" s="240" t="s">
        <v>1825</v>
      </c>
      <c r="C4305" s="3"/>
      <c r="D4305" s="3"/>
      <c r="E4305" s="9" t="s">
        <v>284</v>
      </c>
      <c r="F4305" s="9" t="s">
        <v>284</v>
      </c>
      <c r="G4305" s="9" t="s">
        <v>284</v>
      </c>
      <c r="H4305" s="9" t="s">
        <v>284</v>
      </c>
      <c r="I4305" s="9">
        <v>68.999999999996362</v>
      </c>
      <c r="J4305" s="9">
        <v>103.00000000000182</v>
      </c>
      <c r="K4305" s="9">
        <v>226.5</v>
      </c>
      <c r="L4305" s="74"/>
      <c r="M4305" s="72">
        <f t="shared" si="115"/>
        <v>398.49999999999818</v>
      </c>
      <c r="S4305" s="68"/>
      <c r="T4305" s="68"/>
      <c r="U4305" s="396"/>
      <c r="V4305" s="68"/>
      <c r="W4305" s="68"/>
    </row>
    <row r="4306" spans="1:23" ht="15">
      <c r="A4306" s="28" t="s">
        <v>866</v>
      </c>
      <c r="B4306" s="68" t="s">
        <v>834</v>
      </c>
      <c r="E4306" s="9" t="s">
        <v>284</v>
      </c>
      <c r="F4306" s="9" t="s">
        <v>284</v>
      </c>
      <c r="G4306" s="9" t="s">
        <v>284</v>
      </c>
      <c r="H4306" s="9">
        <v>26.5</v>
      </c>
      <c r="I4306" s="9">
        <v>126.99999999999272</v>
      </c>
      <c r="J4306" s="9">
        <v>99</v>
      </c>
      <c r="K4306" s="9">
        <v>144.50000000000182</v>
      </c>
      <c r="L4306" s="74"/>
      <c r="M4306" s="72">
        <f t="shared" si="115"/>
        <v>396.99999999999454</v>
      </c>
      <c r="S4306" s="235"/>
      <c r="T4306" s="68"/>
      <c r="U4306" s="396"/>
      <c r="V4306" s="68"/>
      <c r="W4306" s="68"/>
    </row>
    <row r="4307" spans="1:23" ht="15">
      <c r="A4307" s="28" t="s">
        <v>868</v>
      </c>
      <c r="B4307" s="235" t="s">
        <v>1843</v>
      </c>
      <c r="C4307" s="3"/>
      <c r="D4307" s="3"/>
      <c r="E4307" s="9" t="s">
        <v>284</v>
      </c>
      <c r="F4307" s="9" t="s">
        <v>284</v>
      </c>
      <c r="G4307" s="9" t="s">
        <v>284</v>
      </c>
      <c r="H4307" s="9" t="s">
        <v>284</v>
      </c>
      <c r="I4307" s="9">
        <v>133.99999999999818</v>
      </c>
      <c r="J4307" s="9">
        <v>90.999999999992724</v>
      </c>
      <c r="K4307" s="9">
        <v>171.99999999999818</v>
      </c>
      <c r="L4307" s="74"/>
      <c r="M4307" s="72">
        <f t="shared" si="115"/>
        <v>396.99999999998909</v>
      </c>
      <c r="S4307" s="68"/>
      <c r="T4307" s="68"/>
      <c r="U4307" s="396"/>
      <c r="V4307" s="68"/>
      <c r="W4307" s="68"/>
    </row>
    <row r="4308" spans="1:23" ht="15">
      <c r="A4308" s="28" t="s">
        <v>869</v>
      </c>
      <c r="B4308" s="240" t="s">
        <v>1823</v>
      </c>
      <c r="C4308" s="3"/>
      <c r="D4308" s="3"/>
      <c r="E4308" s="9" t="s">
        <v>284</v>
      </c>
      <c r="F4308" s="9" t="s">
        <v>284</v>
      </c>
      <c r="G4308" s="9" t="s">
        <v>284</v>
      </c>
      <c r="H4308" s="9" t="s">
        <v>284</v>
      </c>
      <c r="I4308" s="9">
        <v>92.500000000003638</v>
      </c>
      <c r="J4308" s="9">
        <v>128.5</v>
      </c>
      <c r="K4308" s="9">
        <v>169.00000000000182</v>
      </c>
      <c r="L4308" s="74"/>
      <c r="M4308" s="72">
        <f t="shared" si="115"/>
        <v>390.00000000000546</v>
      </c>
      <c r="S4308" s="294"/>
      <c r="T4308" s="68"/>
      <c r="U4308" s="397"/>
      <c r="V4308" s="68"/>
      <c r="W4308" s="68"/>
    </row>
    <row r="4309" spans="1:23" ht="15">
      <c r="A4309" s="28" t="s">
        <v>870</v>
      </c>
      <c r="B4309" s="68" t="s">
        <v>817</v>
      </c>
      <c r="E4309" s="9" t="s">
        <v>284</v>
      </c>
      <c r="F4309" s="9" t="s">
        <v>284</v>
      </c>
      <c r="G4309" s="9" t="s">
        <v>284</v>
      </c>
      <c r="H4309" s="9">
        <v>32.5</v>
      </c>
      <c r="I4309" s="9">
        <v>72.499999999996362</v>
      </c>
      <c r="J4309" s="9">
        <v>139.00000000001091</v>
      </c>
      <c r="K4309" s="9">
        <v>139.50000000000182</v>
      </c>
      <c r="L4309" s="74"/>
      <c r="M4309" s="72">
        <f t="shared" si="115"/>
        <v>383.50000000000909</v>
      </c>
      <c r="S4309" s="68"/>
      <c r="T4309" s="68"/>
      <c r="U4309" s="396"/>
      <c r="V4309" s="68"/>
      <c r="W4309" s="68"/>
    </row>
    <row r="4310" spans="1:23" ht="15">
      <c r="A4310" s="28" t="s">
        <v>873</v>
      </c>
      <c r="B4310" s="240" t="s">
        <v>1837</v>
      </c>
      <c r="C4310" s="3"/>
      <c r="D4310" s="3"/>
      <c r="E4310" s="9" t="s">
        <v>284</v>
      </c>
      <c r="F4310" s="9" t="s">
        <v>284</v>
      </c>
      <c r="G4310" s="9" t="s">
        <v>284</v>
      </c>
      <c r="H4310" s="9" t="s">
        <v>284</v>
      </c>
      <c r="I4310" s="9">
        <v>124.50000000000182</v>
      </c>
      <c r="J4310" s="9">
        <v>139.49999999999636</v>
      </c>
      <c r="K4310" s="9">
        <v>115.49999999999818</v>
      </c>
      <c r="L4310" s="74"/>
      <c r="M4310" s="72">
        <f t="shared" si="115"/>
        <v>379.49999999999636</v>
      </c>
      <c r="S4310" s="68"/>
      <c r="T4310" s="68"/>
      <c r="U4310" s="397"/>
      <c r="V4310" s="68"/>
      <c r="W4310" s="68"/>
    </row>
    <row r="4311" spans="1:23" ht="15">
      <c r="A4311" s="28" t="s">
        <v>999</v>
      </c>
      <c r="B4311" s="240" t="s">
        <v>1833</v>
      </c>
      <c r="C4311" s="3"/>
      <c r="D4311" s="3"/>
      <c r="E4311" s="9" t="s">
        <v>284</v>
      </c>
      <c r="F4311" s="9" t="s">
        <v>284</v>
      </c>
      <c r="G4311" s="9" t="s">
        <v>284</v>
      </c>
      <c r="H4311" s="9" t="s">
        <v>284</v>
      </c>
      <c r="I4311" s="9">
        <v>126.49999999999818</v>
      </c>
      <c r="J4311" s="9">
        <v>59.500000000003638</v>
      </c>
      <c r="K4311" s="9">
        <v>175.49999999999636</v>
      </c>
      <c r="L4311" s="74"/>
      <c r="M4311" s="72">
        <f t="shared" si="115"/>
        <v>361.49999999999818</v>
      </c>
      <c r="S4311" s="294"/>
      <c r="T4311" s="68"/>
      <c r="U4311" s="397"/>
      <c r="V4311" s="68"/>
      <c r="W4311" s="68"/>
    </row>
    <row r="4312" spans="1:23" ht="15">
      <c r="A4312" s="28" t="s">
        <v>1000</v>
      </c>
      <c r="B4312" s="240" t="s">
        <v>1842</v>
      </c>
      <c r="C4312" s="3"/>
      <c r="D4312" s="3"/>
      <c r="E4312" s="9" t="s">
        <v>284</v>
      </c>
      <c r="F4312" s="9" t="s">
        <v>284</v>
      </c>
      <c r="G4312" s="9" t="s">
        <v>284</v>
      </c>
      <c r="H4312" s="9" t="s">
        <v>284</v>
      </c>
      <c r="I4312" s="9">
        <v>102.50000000000182</v>
      </c>
      <c r="J4312" s="9">
        <v>109</v>
      </c>
      <c r="K4312" s="9">
        <v>149.5</v>
      </c>
      <c r="L4312" s="74"/>
      <c r="M4312" s="72">
        <f t="shared" si="115"/>
        <v>361.00000000000182</v>
      </c>
      <c r="S4312" s="294"/>
      <c r="T4312" s="68"/>
      <c r="U4312" s="396"/>
      <c r="V4312" s="68"/>
      <c r="W4312" s="68"/>
    </row>
    <row r="4313" spans="1:23" ht="15">
      <c r="A4313" s="28" t="s">
        <v>1001</v>
      </c>
      <c r="B4313" s="240" t="s">
        <v>1841</v>
      </c>
      <c r="C4313" s="3"/>
      <c r="D4313" s="3"/>
      <c r="E4313" s="9" t="s">
        <v>284</v>
      </c>
      <c r="F4313" s="9" t="s">
        <v>284</v>
      </c>
      <c r="G4313" s="9" t="s">
        <v>284</v>
      </c>
      <c r="H4313" s="9" t="s">
        <v>284</v>
      </c>
      <c r="I4313" s="9">
        <v>83.999999999998181</v>
      </c>
      <c r="J4313" s="9">
        <v>163</v>
      </c>
      <c r="K4313" s="9">
        <v>114.00000000000182</v>
      </c>
      <c r="L4313" s="74"/>
      <c r="M4313" s="72">
        <f t="shared" si="115"/>
        <v>361</v>
      </c>
      <c r="S4313" s="68"/>
      <c r="T4313" s="68"/>
      <c r="U4313" s="397"/>
      <c r="V4313" s="68"/>
      <c r="W4313" s="68"/>
    </row>
    <row r="4314" spans="1:23" ht="15">
      <c r="A4314" s="28" t="s">
        <v>1002</v>
      </c>
      <c r="B4314" s="294" t="s">
        <v>2221</v>
      </c>
      <c r="C4314" s="3"/>
      <c r="D4314" s="3"/>
      <c r="E4314" s="9" t="s">
        <v>284</v>
      </c>
      <c r="F4314" s="9" t="s">
        <v>284</v>
      </c>
      <c r="G4314" s="9" t="s">
        <v>284</v>
      </c>
      <c r="H4314" s="9" t="s">
        <v>284</v>
      </c>
      <c r="I4314" s="9" t="s">
        <v>284</v>
      </c>
      <c r="J4314" s="9">
        <v>158.00000000000364</v>
      </c>
      <c r="K4314" s="9">
        <v>200.49999999999636</v>
      </c>
      <c r="L4314" s="74"/>
      <c r="M4314" s="72">
        <f t="shared" si="115"/>
        <v>358.5</v>
      </c>
      <c r="S4314" s="294"/>
      <c r="T4314" s="68"/>
      <c r="U4314" s="397"/>
      <c r="V4314" s="68"/>
      <c r="W4314" s="68"/>
    </row>
    <row r="4315" spans="1:23" ht="15">
      <c r="A4315" s="28" t="s">
        <v>1003</v>
      </c>
      <c r="B4315" s="240" t="s">
        <v>1836</v>
      </c>
      <c r="C4315" s="3"/>
      <c r="D4315" s="3"/>
      <c r="E4315" s="9" t="s">
        <v>284</v>
      </c>
      <c r="F4315" s="9" t="s">
        <v>284</v>
      </c>
      <c r="G4315" s="9" t="s">
        <v>284</v>
      </c>
      <c r="H4315" s="9" t="s">
        <v>284</v>
      </c>
      <c r="I4315" s="9">
        <v>67.499999999998181</v>
      </c>
      <c r="J4315" s="9">
        <v>163.49999999999636</v>
      </c>
      <c r="K4315" s="9">
        <v>108.00000000000364</v>
      </c>
      <c r="L4315" s="74"/>
      <c r="M4315" s="72">
        <f t="shared" ref="M4315:M4351" si="116">SUM(E4315:K4315)</f>
        <v>338.99999999999818</v>
      </c>
      <c r="S4315" s="294"/>
      <c r="T4315" s="68"/>
      <c r="U4315" s="396"/>
      <c r="V4315" s="68"/>
      <c r="W4315" s="68"/>
    </row>
    <row r="4316" spans="1:23" ht="15">
      <c r="A4316" s="28" t="s">
        <v>1004</v>
      </c>
      <c r="B4316" s="68" t="s">
        <v>178</v>
      </c>
      <c r="E4316" s="227">
        <v>197.25</v>
      </c>
      <c r="F4316" s="9">
        <v>140</v>
      </c>
      <c r="G4316" s="9" t="s">
        <v>284</v>
      </c>
      <c r="H4316" s="9" t="s">
        <v>284</v>
      </c>
      <c r="I4316" s="9" t="s">
        <v>284</v>
      </c>
      <c r="J4316" s="9" t="s">
        <v>284</v>
      </c>
      <c r="K4316" s="9" t="s">
        <v>284</v>
      </c>
      <c r="L4316" s="74"/>
      <c r="M4316" s="72">
        <f t="shared" si="116"/>
        <v>337.25</v>
      </c>
      <c r="O4316" t="s">
        <v>289</v>
      </c>
      <c r="R4316" s="3"/>
      <c r="S4316" s="294"/>
      <c r="T4316" s="68"/>
      <c r="U4316" s="396"/>
      <c r="V4316" s="68"/>
      <c r="W4316" s="68"/>
    </row>
    <row r="4317" spans="1:23" ht="15">
      <c r="A4317" s="28" t="s">
        <v>1005</v>
      </c>
      <c r="B4317" s="294" t="s">
        <v>2222</v>
      </c>
      <c r="C4317" s="3"/>
      <c r="D4317" s="3"/>
      <c r="E4317" s="9" t="s">
        <v>284</v>
      </c>
      <c r="F4317" s="9" t="s">
        <v>284</v>
      </c>
      <c r="G4317" s="9" t="s">
        <v>284</v>
      </c>
      <c r="H4317" s="9" t="s">
        <v>284</v>
      </c>
      <c r="I4317" s="9" t="s">
        <v>284</v>
      </c>
      <c r="J4317" s="224">
        <v>288.50000000000364</v>
      </c>
      <c r="K4317" s="9">
        <v>34.499999999996362</v>
      </c>
      <c r="L4317" s="74"/>
      <c r="M4317" s="72">
        <f t="shared" si="116"/>
        <v>323</v>
      </c>
      <c r="O4317" t="s">
        <v>287</v>
      </c>
      <c r="R4317" s="226" t="s">
        <v>2027</v>
      </c>
      <c r="S4317" s="68"/>
      <c r="T4317" s="68"/>
      <c r="U4317" s="396"/>
      <c r="V4317" s="68"/>
      <c r="W4317" s="68"/>
    </row>
    <row r="4318" spans="1:23" ht="15">
      <c r="A4318" s="28" t="s">
        <v>1006</v>
      </c>
      <c r="B4318" s="294" t="s">
        <v>2223</v>
      </c>
      <c r="C4318" s="3"/>
      <c r="D4318" s="3"/>
      <c r="E4318" s="9" t="s">
        <v>284</v>
      </c>
      <c r="F4318" s="9" t="s">
        <v>284</v>
      </c>
      <c r="G4318" s="9" t="s">
        <v>284</v>
      </c>
      <c r="H4318" s="9" t="s">
        <v>284</v>
      </c>
      <c r="I4318" s="9" t="s">
        <v>284</v>
      </c>
      <c r="J4318" s="9">
        <v>148</v>
      </c>
      <c r="K4318" s="9">
        <v>168.49999999999818</v>
      </c>
      <c r="L4318" s="74"/>
      <c r="M4318" s="72">
        <f t="shared" si="116"/>
        <v>316.49999999999818</v>
      </c>
      <c r="S4318" s="68"/>
      <c r="T4318" s="68"/>
      <c r="U4318" s="396"/>
      <c r="V4318" s="68"/>
      <c r="W4318" s="68"/>
    </row>
    <row r="4319" spans="1:23" ht="15">
      <c r="A4319" s="28" t="s">
        <v>1007</v>
      </c>
      <c r="B4319" s="294" t="s">
        <v>2236</v>
      </c>
      <c r="C4319" s="3"/>
      <c r="D4319" s="3"/>
      <c r="E4319" s="9" t="s">
        <v>284</v>
      </c>
      <c r="F4319" s="9" t="s">
        <v>284</v>
      </c>
      <c r="G4319" s="9" t="s">
        <v>284</v>
      </c>
      <c r="H4319" s="9" t="s">
        <v>284</v>
      </c>
      <c r="I4319" s="9" t="s">
        <v>284</v>
      </c>
      <c r="J4319" s="9">
        <v>163.49999999999272</v>
      </c>
      <c r="K4319" s="9">
        <v>151.50000000000182</v>
      </c>
      <c r="L4319" s="74"/>
      <c r="M4319" s="72">
        <f t="shared" si="116"/>
        <v>314.99999999999454</v>
      </c>
      <c r="S4319" s="68"/>
      <c r="T4319" s="68"/>
      <c r="U4319" s="397"/>
      <c r="V4319" s="68"/>
      <c r="W4319" s="68"/>
    </row>
    <row r="4320" spans="1:23" ht="15">
      <c r="A4320" s="28" t="s">
        <v>1008</v>
      </c>
      <c r="B4320" s="294" t="s">
        <v>2224</v>
      </c>
      <c r="C4320" s="3"/>
      <c r="D4320" s="3"/>
      <c r="E4320" s="9" t="s">
        <v>284</v>
      </c>
      <c r="F4320" s="9" t="s">
        <v>284</v>
      </c>
      <c r="G4320" s="9" t="s">
        <v>284</v>
      </c>
      <c r="H4320" s="9" t="s">
        <v>284</v>
      </c>
      <c r="I4320" s="9" t="s">
        <v>284</v>
      </c>
      <c r="J4320" s="227">
        <v>184</v>
      </c>
      <c r="K4320" s="9">
        <v>125.99999999999272</v>
      </c>
      <c r="L4320" s="74"/>
      <c r="M4320" s="72">
        <f t="shared" si="116"/>
        <v>309.99999999999272</v>
      </c>
      <c r="O4320" t="s">
        <v>299</v>
      </c>
      <c r="S4320" s="294"/>
      <c r="T4320" s="68"/>
      <c r="U4320" s="396"/>
      <c r="V4320" s="68"/>
      <c r="W4320" s="68"/>
    </row>
    <row r="4321" spans="1:23" ht="15">
      <c r="A4321" s="28" t="s">
        <v>1009</v>
      </c>
      <c r="B4321" s="28" t="s">
        <v>815</v>
      </c>
      <c r="E4321" s="9" t="s">
        <v>284</v>
      </c>
      <c r="F4321" s="9" t="s">
        <v>284</v>
      </c>
      <c r="G4321" s="9" t="s">
        <v>284</v>
      </c>
      <c r="H4321" s="223">
        <v>197.00000000000182</v>
      </c>
      <c r="I4321" s="9">
        <v>102.5</v>
      </c>
      <c r="J4321" s="9" t="s">
        <v>284</v>
      </c>
      <c r="K4321" s="9" t="s">
        <v>284</v>
      </c>
      <c r="L4321" s="74"/>
      <c r="M4321" s="72">
        <f t="shared" si="116"/>
        <v>299.50000000000182</v>
      </c>
      <c r="O4321" t="s">
        <v>288</v>
      </c>
      <c r="S4321" s="294"/>
      <c r="T4321" s="68"/>
      <c r="U4321" s="396"/>
      <c r="V4321" s="68"/>
      <c r="W4321" s="68"/>
    </row>
    <row r="4322" spans="1:23" ht="15">
      <c r="A4322" s="28" t="s">
        <v>1010</v>
      </c>
      <c r="B4322" s="294" t="s">
        <v>2218</v>
      </c>
      <c r="C4322" s="3"/>
      <c r="D4322" s="3"/>
      <c r="E4322" s="9" t="s">
        <v>284</v>
      </c>
      <c r="F4322" s="9" t="s">
        <v>284</v>
      </c>
      <c r="G4322" s="9" t="s">
        <v>284</v>
      </c>
      <c r="H4322" s="9" t="s">
        <v>284</v>
      </c>
      <c r="I4322" s="9" t="s">
        <v>284</v>
      </c>
      <c r="J4322" s="9">
        <v>114.99999999999636</v>
      </c>
      <c r="K4322" s="9">
        <v>158.5</v>
      </c>
      <c r="L4322" s="74"/>
      <c r="M4322" s="72">
        <f t="shared" si="116"/>
        <v>273.49999999999636</v>
      </c>
      <c r="S4322" s="28"/>
      <c r="T4322" s="68"/>
      <c r="U4322" s="396"/>
      <c r="V4322" s="68"/>
      <c r="W4322" s="68"/>
    </row>
    <row r="4323" spans="1:23" ht="15">
      <c r="A4323" s="28" t="s">
        <v>1011</v>
      </c>
      <c r="B4323" s="68" t="s">
        <v>164</v>
      </c>
      <c r="E4323" s="9" t="s">
        <v>284</v>
      </c>
      <c r="F4323" s="9" t="s">
        <v>284</v>
      </c>
      <c r="G4323" s="222">
        <v>266.00000000000364</v>
      </c>
      <c r="H4323" s="9" t="s">
        <v>284</v>
      </c>
      <c r="I4323" s="9" t="s">
        <v>284</v>
      </c>
      <c r="J4323" s="9" t="s">
        <v>284</v>
      </c>
      <c r="K4323" s="9" t="s">
        <v>284</v>
      </c>
      <c r="L4323" s="74"/>
      <c r="M4323" s="72">
        <f t="shared" si="116"/>
        <v>266.00000000000364</v>
      </c>
      <c r="O4323" t="s">
        <v>306</v>
      </c>
      <c r="R4323" s="3"/>
      <c r="S4323" s="235"/>
      <c r="T4323" s="68"/>
      <c r="U4323" s="396"/>
      <c r="V4323" s="68"/>
      <c r="W4323" s="68"/>
    </row>
    <row r="4324" spans="1:23" ht="15">
      <c r="A4324" s="28" t="s">
        <v>1012</v>
      </c>
      <c r="B4324" s="294" t="s">
        <v>2257</v>
      </c>
      <c r="C4324" s="3"/>
      <c r="D4324" s="3"/>
      <c r="E4324" s="9" t="s">
        <v>284</v>
      </c>
      <c r="F4324" s="9" t="s">
        <v>284</v>
      </c>
      <c r="G4324" s="9" t="s">
        <v>284</v>
      </c>
      <c r="H4324" s="9" t="s">
        <v>284</v>
      </c>
      <c r="I4324" s="9" t="s">
        <v>284</v>
      </c>
      <c r="J4324" s="9" t="s">
        <v>284</v>
      </c>
      <c r="K4324" s="227">
        <v>265.5</v>
      </c>
      <c r="L4324" s="74"/>
      <c r="M4324" s="72">
        <f t="shared" si="116"/>
        <v>265.5</v>
      </c>
      <c r="O4324" t="s">
        <v>289</v>
      </c>
      <c r="S4324" s="294"/>
      <c r="T4324" s="68"/>
      <c r="U4324" s="396"/>
      <c r="V4324" s="68"/>
      <c r="W4324" s="68"/>
    </row>
    <row r="4325" spans="1:23" ht="15">
      <c r="A4325" s="28" t="s">
        <v>1013</v>
      </c>
      <c r="B4325" s="294" t="s">
        <v>2225</v>
      </c>
      <c r="C4325" s="3"/>
      <c r="D4325" s="3"/>
      <c r="E4325" s="9" t="s">
        <v>284</v>
      </c>
      <c r="F4325" s="9" t="s">
        <v>284</v>
      </c>
      <c r="G4325" s="9" t="s">
        <v>284</v>
      </c>
      <c r="H4325" s="9" t="s">
        <v>284</v>
      </c>
      <c r="I4325" s="9" t="s">
        <v>284</v>
      </c>
      <c r="J4325" s="9">
        <v>150.99999999999636</v>
      </c>
      <c r="K4325" s="9">
        <v>112.5</v>
      </c>
      <c r="L4325" s="74"/>
      <c r="M4325" s="72">
        <f t="shared" si="116"/>
        <v>263.49999999999636</v>
      </c>
      <c r="S4325" s="294"/>
      <c r="T4325" s="68"/>
      <c r="U4325" s="396"/>
      <c r="V4325" s="68"/>
      <c r="W4325" s="68"/>
    </row>
    <row r="4326" spans="1:23" ht="15">
      <c r="A4326" s="28" t="s">
        <v>1014</v>
      </c>
      <c r="B4326" s="68" t="s">
        <v>840</v>
      </c>
      <c r="E4326" s="9" t="s">
        <v>284</v>
      </c>
      <c r="F4326" s="9" t="s">
        <v>284</v>
      </c>
      <c r="G4326" s="9" t="s">
        <v>284</v>
      </c>
      <c r="H4326" s="9">
        <v>116.00000000000728</v>
      </c>
      <c r="I4326" s="9">
        <v>144</v>
      </c>
      <c r="J4326" s="9" t="s">
        <v>284</v>
      </c>
      <c r="K4326" s="9" t="s">
        <v>284</v>
      </c>
      <c r="L4326" s="74"/>
      <c r="M4326" s="72">
        <f t="shared" si="116"/>
        <v>260.00000000000728</v>
      </c>
      <c r="S4326" s="28"/>
      <c r="T4326" s="68"/>
      <c r="U4326" s="396"/>
      <c r="V4326" s="68"/>
      <c r="W4326" s="68"/>
    </row>
    <row r="4327" spans="1:23" ht="15">
      <c r="A4327" s="28" t="s">
        <v>1015</v>
      </c>
      <c r="B4327" s="294" t="s">
        <v>2226</v>
      </c>
      <c r="C4327" s="3"/>
      <c r="D4327" s="3"/>
      <c r="E4327" s="9" t="s">
        <v>284</v>
      </c>
      <c r="F4327" s="9" t="s">
        <v>284</v>
      </c>
      <c r="G4327" s="9" t="s">
        <v>284</v>
      </c>
      <c r="H4327" s="9" t="s">
        <v>284</v>
      </c>
      <c r="I4327" s="9" t="s">
        <v>284</v>
      </c>
      <c r="J4327" s="9">
        <v>160.50000000000364</v>
      </c>
      <c r="K4327" s="9">
        <v>99.5</v>
      </c>
      <c r="L4327" s="74"/>
      <c r="M4327" s="72">
        <f t="shared" si="116"/>
        <v>260.00000000000364</v>
      </c>
      <c r="S4327" s="235"/>
      <c r="T4327" s="68"/>
      <c r="U4327" s="396"/>
      <c r="V4327" s="68"/>
      <c r="W4327" s="68"/>
    </row>
    <row r="4328" spans="1:23" ht="15">
      <c r="A4328" s="28" t="s">
        <v>1016</v>
      </c>
      <c r="B4328" s="294" t="s">
        <v>2543</v>
      </c>
      <c r="C4328" s="3"/>
      <c r="D4328" s="3"/>
      <c r="E4328" s="9" t="s">
        <v>284</v>
      </c>
      <c r="F4328" s="9" t="s">
        <v>284</v>
      </c>
      <c r="G4328" s="9" t="s">
        <v>284</v>
      </c>
      <c r="H4328" s="9" t="s">
        <v>284</v>
      </c>
      <c r="I4328" s="9" t="s">
        <v>284</v>
      </c>
      <c r="J4328" s="9" t="s">
        <v>284</v>
      </c>
      <c r="K4328" s="227">
        <v>253</v>
      </c>
      <c r="L4328" s="74"/>
      <c r="M4328" s="72">
        <f t="shared" si="116"/>
        <v>253</v>
      </c>
      <c r="O4328" t="s">
        <v>298</v>
      </c>
      <c r="S4328" s="68"/>
      <c r="T4328" s="68"/>
      <c r="U4328" s="396"/>
      <c r="V4328" s="68"/>
      <c r="W4328" s="68"/>
    </row>
    <row r="4329" spans="1:23" ht="15">
      <c r="A4329" s="28" t="s">
        <v>1017</v>
      </c>
      <c r="B4329" s="294" t="s">
        <v>2217</v>
      </c>
      <c r="C4329" s="3"/>
      <c r="D4329" s="3"/>
      <c r="E4329" s="9" t="s">
        <v>284</v>
      </c>
      <c r="F4329" s="9" t="s">
        <v>284</v>
      </c>
      <c r="G4329" s="9" t="s">
        <v>284</v>
      </c>
      <c r="H4329" s="9" t="s">
        <v>284</v>
      </c>
      <c r="I4329" s="9" t="s">
        <v>284</v>
      </c>
      <c r="J4329" s="9">
        <v>98.5</v>
      </c>
      <c r="K4329" s="9">
        <v>125.5</v>
      </c>
      <c r="L4329" s="74"/>
      <c r="M4329" s="72">
        <f t="shared" si="116"/>
        <v>224</v>
      </c>
      <c r="S4329" s="68"/>
      <c r="T4329" s="68"/>
      <c r="U4329" s="396"/>
      <c r="V4329" s="68"/>
      <c r="W4329" s="68"/>
    </row>
    <row r="4330" spans="1:23" ht="15">
      <c r="A4330" s="28" t="s">
        <v>1018</v>
      </c>
      <c r="B4330" s="294" t="s">
        <v>2258</v>
      </c>
      <c r="C4330" s="3"/>
      <c r="D4330" s="3"/>
      <c r="E4330" s="9" t="s">
        <v>284</v>
      </c>
      <c r="F4330" s="9" t="s">
        <v>284</v>
      </c>
      <c r="G4330" s="9" t="s">
        <v>284</v>
      </c>
      <c r="H4330" s="9" t="s">
        <v>284</v>
      </c>
      <c r="I4330" s="9" t="s">
        <v>284</v>
      </c>
      <c r="J4330" s="9" t="s">
        <v>284</v>
      </c>
      <c r="K4330" s="9">
        <v>213.99999999999818</v>
      </c>
      <c r="L4330" s="74"/>
      <c r="M4330" s="72">
        <f t="shared" si="116"/>
        <v>213.99999999999818</v>
      </c>
      <c r="S4330" s="294"/>
      <c r="T4330" s="68"/>
      <c r="U4330" s="396"/>
      <c r="V4330" s="68"/>
      <c r="W4330" s="68"/>
    </row>
    <row r="4331" spans="1:23" ht="15">
      <c r="A4331" s="28" t="s">
        <v>1019</v>
      </c>
      <c r="B4331" s="294" t="s">
        <v>2255</v>
      </c>
      <c r="C4331" s="3"/>
      <c r="D4331" s="3"/>
      <c r="E4331" s="9" t="s">
        <v>284</v>
      </c>
      <c r="F4331" s="9" t="s">
        <v>284</v>
      </c>
      <c r="G4331" s="9" t="s">
        <v>284</v>
      </c>
      <c r="H4331" s="9" t="s">
        <v>284</v>
      </c>
      <c r="I4331" s="9" t="s">
        <v>284</v>
      </c>
      <c r="J4331" s="9" t="s">
        <v>284</v>
      </c>
      <c r="K4331" s="9">
        <v>209</v>
      </c>
      <c r="L4331" s="74"/>
      <c r="M4331" s="72">
        <f t="shared" si="116"/>
        <v>209</v>
      </c>
    </row>
    <row r="4332" spans="1:23" ht="15">
      <c r="A4332" s="28" t="s">
        <v>1020</v>
      </c>
      <c r="B4332" s="294" t="s">
        <v>2219</v>
      </c>
      <c r="C4332" s="3"/>
      <c r="D4332" s="3"/>
      <c r="E4332" s="9" t="s">
        <v>284</v>
      </c>
      <c r="F4332" s="9" t="s">
        <v>284</v>
      </c>
      <c r="G4332" s="9" t="s">
        <v>284</v>
      </c>
      <c r="H4332" s="9" t="s">
        <v>284</v>
      </c>
      <c r="I4332" s="9" t="s">
        <v>284</v>
      </c>
      <c r="J4332" s="227">
        <v>206.49999999999636</v>
      </c>
      <c r="K4332" s="9" t="s">
        <v>284</v>
      </c>
      <c r="L4332" s="74"/>
      <c r="M4332" s="72">
        <f t="shared" si="116"/>
        <v>206.49999999999636</v>
      </c>
      <c r="O4332" t="s">
        <v>290</v>
      </c>
    </row>
    <row r="4333" spans="1:23" ht="15">
      <c r="A4333" s="28" t="s">
        <v>1021</v>
      </c>
      <c r="B4333" s="294" t="s">
        <v>2259</v>
      </c>
      <c r="C4333" s="3"/>
      <c r="D4333" s="3"/>
      <c r="E4333" s="9" t="s">
        <v>284</v>
      </c>
      <c r="F4333" s="9" t="s">
        <v>284</v>
      </c>
      <c r="G4333" s="9" t="s">
        <v>284</v>
      </c>
      <c r="H4333" s="9" t="s">
        <v>284</v>
      </c>
      <c r="I4333" s="9" t="s">
        <v>284</v>
      </c>
      <c r="J4333" s="9" t="s">
        <v>284</v>
      </c>
      <c r="K4333" s="9">
        <v>189</v>
      </c>
      <c r="L4333" s="74"/>
      <c r="M4333" s="72">
        <f t="shared" si="116"/>
        <v>189</v>
      </c>
    </row>
    <row r="4334" spans="1:23" ht="15">
      <c r="A4334" s="28" t="s">
        <v>1022</v>
      </c>
      <c r="B4334" s="294" t="s">
        <v>2260</v>
      </c>
      <c r="C4334" s="3"/>
      <c r="D4334" s="3"/>
      <c r="E4334" s="9" t="s">
        <v>284</v>
      </c>
      <c r="F4334" s="9" t="s">
        <v>284</v>
      </c>
      <c r="G4334" s="9" t="s">
        <v>284</v>
      </c>
      <c r="H4334" s="9" t="s">
        <v>284</v>
      </c>
      <c r="I4334" s="9" t="s">
        <v>284</v>
      </c>
      <c r="J4334" s="9" t="s">
        <v>284</v>
      </c>
      <c r="K4334" s="9">
        <v>179.49999999999818</v>
      </c>
      <c r="L4334" s="74"/>
      <c r="M4334" s="72">
        <f t="shared" si="116"/>
        <v>179.49999999999818</v>
      </c>
    </row>
    <row r="4335" spans="1:23" ht="15">
      <c r="A4335" s="28" t="s">
        <v>1023</v>
      </c>
      <c r="B4335" s="68" t="s">
        <v>179</v>
      </c>
      <c r="E4335" s="227">
        <v>178.25</v>
      </c>
      <c r="F4335" s="9" t="s">
        <v>284</v>
      </c>
      <c r="G4335" s="9" t="s">
        <v>284</v>
      </c>
      <c r="H4335" s="9" t="s">
        <v>284</v>
      </c>
      <c r="I4335" s="9" t="s">
        <v>284</v>
      </c>
      <c r="J4335" s="9" t="s">
        <v>284</v>
      </c>
      <c r="K4335" s="9" t="s">
        <v>284</v>
      </c>
      <c r="L4335" s="74"/>
      <c r="M4335" s="72">
        <f t="shared" si="116"/>
        <v>178.25</v>
      </c>
      <c r="O4335" t="s">
        <v>298</v>
      </c>
      <c r="R4335" s="3"/>
    </row>
    <row r="4336" spans="1:23" ht="15">
      <c r="A4336" s="28" t="s">
        <v>1024</v>
      </c>
      <c r="B4336" s="294" t="s">
        <v>2254</v>
      </c>
      <c r="C4336" s="3"/>
      <c r="D4336" s="3"/>
      <c r="E4336" s="9" t="s">
        <v>284</v>
      </c>
      <c r="F4336" s="9" t="s">
        <v>284</v>
      </c>
      <c r="G4336" s="9" t="s">
        <v>284</v>
      </c>
      <c r="H4336" s="9" t="s">
        <v>284</v>
      </c>
      <c r="I4336" s="9" t="s">
        <v>284</v>
      </c>
      <c r="J4336" s="9" t="s">
        <v>284</v>
      </c>
      <c r="K4336" s="9">
        <v>176.00000000000182</v>
      </c>
      <c r="L4336" s="74"/>
      <c r="M4336" s="72">
        <f t="shared" si="116"/>
        <v>176.00000000000182</v>
      </c>
    </row>
    <row r="4337" spans="1:15" ht="15">
      <c r="A4337" s="28" t="s">
        <v>1025</v>
      </c>
      <c r="B4337" s="294" t="s">
        <v>2253</v>
      </c>
      <c r="C4337" s="3"/>
      <c r="D4337" s="3"/>
      <c r="E4337" s="9" t="s">
        <v>284</v>
      </c>
      <c r="F4337" s="9" t="s">
        <v>284</v>
      </c>
      <c r="G4337" s="9" t="s">
        <v>284</v>
      </c>
      <c r="H4337" s="9" t="s">
        <v>284</v>
      </c>
      <c r="I4337" s="9" t="s">
        <v>284</v>
      </c>
      <c r="J4337" s="9" t="s">
        <v>284</v>
      </c>
      <c r="K4337" s="9">
        <v>160.50000000000182</v>
      </c>
      <c r="L4337" s="74"/>
      <c r="M4337" s="72">
        <f t="shared" si="116"/>
        <v>160.50000000000182</v>
      </c>
    </row>
    <row r="4338" spans="1:15" ht="15">
      <c r="A4338" s="28" t="s">
        <v>1026</v>
      </c>
      <c r="B4338" s="235" t="s">
        <v>1821</v>
      </c>
      <c r="C4338" s="3"/>
      <c r="D4338" s="3"/>
      <c r="E4338" s="9" t="s">
        <v>284</v>
      </c>
      <c r="F4338" s="9" t="s">
        <v>284</v>
      </c>
      <c r="G4338" s="9" t="s">
        <v>284</v>
      </c>
      <c r="H4338" s="9" t="s">
        <v>284</v>
      </c>
      <c r="I4338" s="227">
        <v>154.99999999999454</v>
      </c>
      <c r="J4338" s="9" t="s">
        <v>284</v>
      </c>
      <c r="K4338" s="9" t="s">
        <v>284</v>
      </c>
      <c r="L4338" s="74"/>
      <c r="M4338" s="72">
        <f t="shared" si="116"/>
        <v>154.99999999999454</v>
      </c>
      <c r="O4338" t="s">
        <v>293</v>
      </c>
    </row>
    <row r="4339" spans="1:15" ht="15">
      <c r="A4339" s="28" t="s">
        <v>1027</v>
      </c>
      <c r="B4339" s="240" t="s">
        <v>1832</v>
      </c>
      <c r="C4339" s="3"/>
      <c r="D4339" s="3"/>
      <c r="E4339" s="9" t="s">
        <v>284</v>
      </c>
      <c r="F4339" s="9" t="s">
        <v>284</v>
      </c>
      <c r="G4339" s="9" t="s">
        <v>284</v>
      </c>
      <c r="H4339" s="9" t="s">
        <v>284</v>
      </c>
      <c r="I4339" s="227">
        <v>152.24999999999818</v>
      </c>
      <c r="J4339" s="9" t="s">
        <v>284</v>
      </c>
      <c r="K4339" s="9" t="s">
        <v>284</v>
      </c>
      <c r="L4339" s="74"/>
      <c r="M4339" s="72">
        <f t="shared" si="116"/>
        <v>152.24999999999818</v>
      </c>
      <c r="O4339" t="s">
        <v>299</v>
      </c>
    </row>
    <row r="4340" spans="1:15" ht="15">
      <c r="A4340" s="28" t="s">
        <v>1028</v>
      </c>
      <c r="B4340" s="240" t="s">
        <v>1826</v>
      </c>
      <c r="C4340" s="3"/>
      <c r="D4340" s="3"/>
      <c r="E4340" s="9" t="s">
        <v>284</v>
      </c>
      <c r="F4340" s="9" t="s">
        <v>284</v>
      </c>
      <c r="G4340" s="9" t="s">
        <v>284</v>
      </c>
      <c r="H4340" s="9" t="s">
        <v>284</v>
      </c>
      <c r="I4340" s="9">
        <v>112.99999999999818</v>
      </c>
      <c r="J4340" s="9">
        <v>37.000000000003638</v>
      </c>
      <c r="K4340" s="9" t="s">
        <v>284</v>
      </c>
      <c r="L4340" s="74"/>
      <c r="M4340" s="72">
        <f t="shared" si="116"/>
        <v>150.00000000000182</v>
      </c>
    </row>
    <row r="4341" spans="1:15" ht="15">
      <c r="A4341" s="28" t="s">
        <v>1029</v>
      </c>
      <c r="B4341" s="294" t="s">
        <v>2281</v>
      </c>
      <c r="C4341" s="3"/>
      <c r="D4341" s="3"/>
      <c r="E4341" s="9" t="s">
        <v>284</v>
      </c>
      <c r="F4341" s="9" t="s">
        <v>284</v>
      </c>
      <c r="G4341" s="9" t="s">
        <v>284</v>
      </c>
      <c r="H4341" s="9" t="s">
        <v>284</v>
      </c>
      <c r="I4341" s="9" t="s">
        <v>284</v>
      </c>
      <c r="J4341" s="9" t="s">
        <v>284</v>
      </c>
      <c r="K4341" s="9">
        <v>144.5</v>
      </c>
      <c r="L4341" s="74"/>
      <c r="M4341" s="72">
        <f t="shared" si="116"/>
        <v>144.5</v>
      </c>
    </row>
    <row r="4342" spans="1:15" ht="15">
      <c r="A4342" s="28" t="s">
        <v>1030</v>
      </c>
      <c r="B4342" s="240" t="s">
        <v>1829</v>
      </c>
      <c r="C4342" s="3"/>
      <c r="D4342" s="3"/>
      <c r="E4342" s="9" t="s">
        <v>284</v>
      </c>
      <c r="F4342" s="9" t="s">
        <v>284</v>
      </c>
      <c r="G4342" s="9" t="s">
        <v>284</v>
      </c>
      <c r="H4342" s="9" t="s">
        <v>284</v>
      </c>
      <c r="I4342" s="9">
        <v>141.50000000000364</v>
      </c>
      <c r="J4342" s="9" t="s">
        <v>284</v>
      </c>
      <c r="K4342" s="9" t="s">
        <v>284</v>
      </c>
      <c r="L4342" s="74"/>
      <c r="M4342" s="72">
        <f t="shared" si="116"/>
        <v>141.50000000000364</v>
      </c>
    </row>
    <row r="4343" spans="1:15" ht="15">
      <c r="A4343" s="28" t="s">
        <v>1031</v>
      </c>
      <c r="B4343" s="294" t="s">
        <v>2283</v>
      </c>
      <c r="C4343" s="3"/>
      <c r="D4343" s="3"/>
      <c r="E4343" s="9" t="s">
        <v>284</v>
      </c>
      <c r="F4343" s="9" t="s">
        <v>284</v>
      </c>
      <c r="G4343" s="9" t="s">
        <v>284</v>
      </c>
      <c r="H4343" s="9" t="s">
        <v>284</v>
      </c>
      <c r="I4343" s="9" t="s">
        <v>284</v>
      </c>
      <c r="J4343" s="9" t="s">
        <v>284</v>
      </c>
      <c r="K4343" s="9">
        <v>132.50000000000546</v>
      </c>
      <c r="L4343" s="74"/>
      <c r="M4343" s="72">
        <f t="shared" si="116"/>
        <v>132.50000000000546</v>
      </c>
    </row>
    <row r="4344" spans="1:15" ht="15">
      <c r="A4344" s="28" t="s">
        <v>1032</v>
      </c>
      <c r="B4344" s="240" t="s">
        <v>1857</v>
      </c>
      <c r="C4344" s="3"/>
      <c r="D4344" s="3"/>
      <c r="E4344" s="9" t="s">
        <v>284</v>
      </c>
      <c r="F4344" s="9" t="s">
        <v>284</v>
      </c>
      <c r="G4344" s="9" t="s">
        <v>284</v>
      </c>
      <c r="H4344" s="9" t="s">
        <v>284</v>
      </c>
      <c r="I4344" s="9">
        <v>124.00000000000182</v>
      </c>
      <c r="J4344" s="9" t="s">
        <v>284</v>
      </c>
      <c r="K4344" s="9" t="s">
        <v>284</v>
      </c>
      <c r="L4344" s="74"/>
      <c r="M4344" s="72">
        <f t="shared" si="116"/>
        <v>124.00000000000182</v>
      </c>
    </row>
    <row r="4345" spans="1:15" ht="15">
      <c r="A4345" s="28" t="s">
        <v>1033</v>
      </c>
      <c r="B4345" s="68" t="s">
        <v>845</v>
      </c>
      <c r="E4345" s="9" t="s">
        <v>284</v>
      </c>
      <c r="F4345" s="9" t="s">
        <v>284</v>
      </c>
      <c r="G4345" s="9" t="s">
        <v>284</v>
      </c>
      <c r="H4345" s="9">
        <v>119.99999999999636</v>
      </c>
      <c r="I4345" s="9" t="s">
        <v>284</v>
      </c>
      <c r="J4345" s="9" t="s">
        <v>284</v>
      </c>
      <c r="K4345" s="9" t="s">
        <v>284</v>
      </c>
      <c r="L4345" s="74"/>
      <c r="M4345" s="72">
        <f t="shared" si="116"/>
        <v>119.99999999999636</v>
      </c>
    </row>
    <row r="4346" spans="1:15" ht="15">
      <c r="A4346" s="28" t="s">
        <v>1034</v>
      </c>
      <c r="B4346" s="68" t="s">
        <v>855</v>
      </c>
      <c r="E4346" s="9" t="s">
        <v>284</v>
      </c>
      <c r="F4346" s="9" t="s">
        <v>284</v>
      </c>
      <c r="G4346" s="9" t="s">
        <v>284</v>
      </c>
      <c r="H4346" s="9">
        <v>119.49999999999818</v>
      </c>
      <c r="I4346" s="9" t="s">
        <v>284</v>
      </c>
      <c r="J4346" s="9" t="s">
        <v>284</v>
      </c>
      <c r="K4346" s="9" t="s">
        <v>284</v>
      </c>
      <c r="L4346" s="74"/>
      <c r="M4346" s="72">
        <f t="shared" si="116"/>
        <v>119.49999999999818</v>
      </c>
    </row>
    <row r="4347" spans="1:15" ht="15">
      <c r="A4347" s="28" t="s">
        <v>1035</v>
      </c>
      <c r="B4347" s="294" t="s">
        <v>2256</v>
      </c>
      <c r="C4347" s="3"/>
      <c r="D4347" s="3"/>
      <c r="E4347" s="9" t="s">
        <v>284</v>
      </c>
      <c r="F4347" s="9" t="s">
        <v>284</v>
      </c>
      <c r="G4347" s="9" t="s">
        <v>284</v>
      </c>
      <c r="H4347" s="9" t="s">
        <v>284</v>
      </c>
      <c r="I4347" s="9" t="s">
        <v>284</v>
      </c>
      <c r="J4347" s="9" t="s">
        <v>284</v>
      </c>
      <c r="K4347" s="9">
        <v>114.50000000000364</v>
      </c>
      <c r="L4347" s="74"/>
      <c r="M4347" s="72">
        <f t="shared" si="116"/>
        <v>114.50000000000364</v>
      </c>
    </row>
    <row r="4348" spans="1:15" ht="15">
      <c r="A4348" s="28" t="s">
        <v>1036</v>
      </c>
      <c r="B4348" s="294" t="s">
        <v>2252</v>
      </c>
      <c r="C4348" s="3"/>
      <c r="D4348" s="3"/>
      <c r="E4348" s="9" t="s">
        <v>284</v>
      </c>
      <c r="F4348" s="9" t="s">
        <v>284</v>
      </c>
      <c r="G4348" s="9" t="s">
        <v>284</v>
      </c>
      <c r="H4348" s="9" t="s">
        <v>284</v>
      </c>
      <c r="I4348" s="9" t="s">
        <v>284</v>
      </c>
      <c r="J4348" s="9" t="s">
        <v>284</v>
      </c>
      <c r="K4348" s="9">
        <v>110.5</v>
      </c>
      <c r="L4348" s="74"/>
      <c r="M4348" s="72">
        <f t="shared" si="116"/>
        <v>110.5</v>
      </c>
    </row>
    <row r="4349" spans="1:15" ht="15">
      <c r="A4349" s="28" t="s">
        <v>1037</v>
      </c>
      <c r="B4349" s="240" t="s">
        <v>1839</v>
      </c>
      <c r="C4349" s="3"/>
      <c r="D4349" s="3"/>
      <c r="E4349" s="9" t="s">
        <v>284</v>
      </c>
      <c r="F4349" s="9" t="s">
        <v>284</v>
      </c>
      <c r="G4349" s="9" t="s">
        <v>284</v>
      </c>
      <c r="H4349" s="9" t="s">
        <v>284</v>
      </c>
      <c r="I4349" s="9">
        <v>92.999999999998181</v>
      </c>
      <c r="J4349" s="9" t="s">
        <v>284</v>
      </c>
      <c r="K4349" s="9" t="s">
        <v>284</v>
      </c>
      <c r="L4349" s="74"/>
      <c r="M4349" s="72">
        <f t="shared" si="116"/>
        <v>92.999999999998181</v>
      </c>
    </row>
    <row r="4350" spans="1:15" ht="15">
      <c r="A4350" s="28" t="s">
        <v>1038</v>
      </c>
      <c r="B4350" s="240" t="s">
        <v>1831</v>
      </c>
      <c r="C4350" s="3"/>
      <c r="D4350" s="3"/>
      <c r="E4350" s="9" t="s">
        <v>284</v>
      </c>
      <c r="F4350" s="9" t="s">
        <v>284</v>
      </c>
      <c r="G4350" s="9" t="s">
        <v>284</v>
      </c>
      <c r="H4350" s="9" t="s">
        <v>284</v>
      </c>
      <c r="I4350" s="9">
        <v>65.500000000003638</v>
      </c>
      <c r="J4350" s="9" t="s">
        <v>284</v>
      </c>
      <c r="K4350" s="9" t="s">
        <v>284</v>
      </c>
      <c r="L4350" s="74"/>
      <c r="M4350" s="72">
        <f t="shared" si="116"/>
        <v>65.500000000003638</v>
      </c>
    </row>
    <row r="4351" spans="1:15" ht="15">
      <c r="A4351" s="28" t="s">
        <v>3838</v>
      </c>
      <c r="B4351" s="294" t="s">
        <v>2284</v>
      </c>
      <c r="C4351" s="3"/>
      <c r="D4351" s="3"/>
      <c r="E4351" s="9" t="s">
        <v>284</v>
      </c>
      <c r="F4351" s="9" t="s">
        <v>284</v>
      </c>
      <c r="G4351" s="9" t="s">
        <v>284</v>
      </c>
      <c r="H4351" s="9" t="s">
        <v>284</v>
      </c>
      <c r="I4351" s="9" t="s">
        <v>284</v>
      </c>
      <c r="J4351" s="9" t="s">
        <v>284</v>
      </c>
      <c r="K4351" s="9">
        <v>57.500000000003638</v>
      </c>
      <c r="L4351" s="74"/>
      <c r="M4351" s="72">
        <f t="shared" si="116"/>
        <v>57.500000000003638</v>
      </c>
    </row>
    <row r="4352" spans="1:15" ht="15">
      <c r="A4352" s="28"/>
      <c r="B4352" s="68"/>
      <c r="E4352" s="9"/>
      <c r="F4352" s="9"/>
      <c r="G4352" s="9"/>
      <c r="H4352" s="9"/>
      <c r="L4352" s="74"/>
      <c r="M4352" s="72"/>
    </row>
    <row r="4353" spans="1:23" ht="15">
      <c r="A4353" s="28"/>
      <c r="B4353" s="68"/>
      <c r="E4353" s="9"/>
      <c r="L4353" s="74"/>
    </row>
    <row r="4354" spans="1:23" ht="15">
      <c r="A4354" s="28"/>
      <c r="B4354" s="68"/>
      <c r="E4354" s="9"/>
      <c r="L4354" s="74"/>
    </row>
    <row r="4355" spans="1:23" ht="25.5">
      <c r="A4355" s="23" t="s">
        <v>356</v>
      </c>
      <c r="L4355" s="74"/>
    </row>
    <row r="4356" spans="1:23">
      <c r="L4356" s="74"/>
    </row>
    <row r="4357" spans="1:23" ht="15">
      <c r="A4357" s="40"/>
      <c r="B4357" s="40"/>
      <c r="C4357" s="40"/>
      <c r="D4357" s="40"/>
      <c r="E4357" s="66">
        <v>2016</v>
      </c>
      <c r="F4357" s="66">
        <v>2017</v>
      </c>
      <c r="G4357" s="66">
        <v>2018</v>
      </c>
      <c r="H4357" s="66">
        <v>2019</v>
      </c>
      <c r="I4357" s="66">
        <v>2020</v>
      </c>
      <c r="J4357" s="66">
        <v>2021</v>
      </c>
      <c r="K4357" s="66">
        <v>2022</v>
      </c>
      <c r="L4357" s="74"/>
      <c r="M4357" s="75" t="s">
        <v>40</v>
      </c>
    </row>
    <row r="4358" spans="1:23" ht="15">
      <c r="A4358" s="28" t="s">
        <v>0</v>
      </c>
      <c r="B4358" s="68" t="s">
        <v>13</v>
      </c>
      <c r="E4358" s="227">
        <v>204.00000000000546</v>
      </c>
      <c r="F4358" s="222">
        <v>241.49999999999818</v>
      </c>
      <c r="G4358" s="9">
        <v>116.5</v>
      </c>
      <c r="H4358" s="9">
        <v>140.99999999999091</v>
      </c>
      <c r="I4358" s="222">
        <v>247.00000000000182</v>
      </c>
      <c r="J4358" s="227">
        <v>197.49999999999636</v>
      </c>
      <c r="K4358" s="9">
        <v>87.500000000003638</v>
      </c>
      <c r="M4358" s="72">
        <f t="shared" ref="M4358:M4389" si="117">SUM(E4358:K4358)</f>
        <v>1234.9999999999964</v>
      </c>
      <c r="O4358" t="s">
        <v>3831</v>
      </c>
      <c r="R4358" s="226" t="s">
        <v>3832</v>
      </c>
      <c r="S4358" s="294"/>
      <c r="T4358" s="68"/>
      <c r="U4358" s="396"/>
      <c r="V4358" s="68"/>
      <c r="W4358" s="68"/>
    </row>
    <row r="4359" spans="1:23" ht="15">
      <c r="A4359" s="28" t="s">
        <v>2</v>
      </c>
      <c r="B4359" s="68" t="s">
        <v>25</v>
      </c>
      <c r="E4359" s="222">
        <v>269.75</v>
      </c>
      <c r="F4359" s="9">
        <v>156.00000000000182</v>
      </c>
      <c r="G4359" s="223">
        <v>177.50000000000364</v>
      </c>
      <c r="H4359" s="9">
        <v>138.00000000000364</v>
      </c>
      <c r="I4359" s="9">
        <v>124.99999999999636</v>
      </c>
      <c r="J4359" s="9">
        <v>146.25000000000364</v>
      </c>
      <c r="K4359" s="227">
        <v>196.50000000000182</v>
      </c>
      <c r="M4359" s="72">
        <f t="shared" si="117"/>
        <v>1209.0000000000109</v>
      </c>
      <c r="O4359" t="s">
        <v>4468</v>
      </c>
      <c r="S4359" s="235"/>
      <c r="T4359" s="68"/>
      <c r="U4359" s="396"/>
      <c r="V4359" s="68"/>
      <c r="W4359" s="68"/>
    </row>
    <row r="4360" spans="1:23" ht="15">
      <c r="A4360" s="28" t="s">
        <v>3</v>
      </c>
      <c r="B4360" s="68" t="s">
        <v>9</v>
      </c>
      <c r="E4360" s="227">
        <v>203.50000000000728</v>
      </c>
      <c r="F4360" s="227">
        <v>207.5</v>
      </c>
      <c r="G4360" s="224">
        <v>222</v>
      </c>
      <c r="H4360" s="9">
        <v>149.99999999999636</v>
      </c>
      <c r="I4360" s="9">
        <v>175</v>
      </c>
      <c r="J4360" s="9">
        <v>110.49999999999636</v>
      </c>
      <c r="K4360" s="9">
        <v>106.5</v>
      </c>
      <c r="M4360" s="72">
        <f t="shared" si="117"/>
        <v>1175</v>
      </c>
      <c r="O4360" t="s">
        <v>351</v>
      </c>
      <c r="R4360" s="3" t="s">
        <v>2028</v>
      </c>
      <c r="S4360" s="68"/>
      <c r="T4360" s="68"/>
      <c r="U4360" s="397"/>
      <c r="V4360" s="68"/>
      <c r="W4360" s="68"/>
    </row>
    <row r="4361" spans="1:23" ht="15">
      <c r="A4361" s="28" t="s">
        <v>5</v>
      </c>
      <c r="B4361" s="68" t="s">
        <v>33</v>
      </c>
      <c r="E4361" s="227">
        <v>247.50000000000182</v>
      </c>
      <c r="F4361" s="223">
        <v>228.75</v>
      </c>
      <c r="G4361" s="9">
        <v>129.49999999999272</v>
      </c>
      <c r="H4361" s="9">
        <v>117.50000000000728</v>
      </c>
      <c r="I4361" s="9">
        <v>139.99999999999636</v>
      </c>
      <c r="J4361" s="9">
        <v>104.50000000000364</v>
      </c>
      <c r="K4361" s="9">
        <v>142.50000000000546</v>
      </c>
      <c r="M4361" s="72">
        <f t="shared" si="117"/>
        <v>1110.2500000000073</v>
      </c>
      <c r="O4361" t="s">
        <v>302</v>
      </c>
      <c r="S4361" s="294"/>
      <c r="T4361" s="68"/>
      <c r="U4361" s="396"/>
      <c r="V4361" s="68"/>
      <c r="W4361" s="68"/>
    </row>
    <row r="4362" spans="1:23" ht="15">
      <c r="A4362" s="28" t="s">
        <v>7</v>
      </c>
      <c r="B4362" s="68" t="s">
        <v>11</v>
      </c>
      <c r="E4362" s="227">
        <v>217.24999999999818</v>
      </c>
      <c r="F4362" s="224">
        <v>270.49999999999272</v>
      </c>
      <c r="G4362" s="9">
        <v>96.499999999996362</v>
      </c>
      <c r="H4362" s="9">
        <v>116.99999999999636</v>
      </c>
      <c r="I4362" s="9">
        <v>127</v>
      </c>
      <c r="J4362" s="9">
        <v>172.50000000000728</v>
      </c>
      <c r="K4362" s="9">
        <v>105.50000000000364</v>
      </c>
      <c r="M4362" s="72">
        <f t="shared" si="117"/>
        <v>1106.2499999999945</v>
      </c>
      <c r="O4362" t="s">
        <v>375</v>
      </c>
      <c r="R4362" s="3" t="s">
        <v>2028</v>
      </c>
      <c r="S4362" s="235"/>
      <c r="T4362" s="68"/>
      <c r="U4362" s="396"/>
      <c r="V4362" s="68"/>
      <c r="W4362" s="68"/>
    </row>
    <row r="4363" spans="1:23" ht="15">
      <c r="A4363" s="28" t="s">
        <v>8</v>
      </c>
      <c r="B4363" s="68" t="s">
        <v>17</v>
      </c>
      <c r="E4363" s="227">
        <v>244.99999999999818</v>
      </c>
      <c r="F4363" s="9">
        <v>156.74999999999818</v>
      </c>
      <c r="G4363" s="9">
        <v>135.99999999999272</v>
      </c>
      <c r="H4363" s="9">
        <v>89.999999999996362</v>
      </c>
      <c r="I4363" s="9">
        <v>185.99999999999818</v>
      </c>
      <c r="J4363" s="9">
        <v>184.50000000000728</v>
      </c>
      <c r="K4363" s="9">
        <v>100.00000000000182</v>
      </c>
      <c r="M4363" s="72">
        <f t="shared" si="117"/>
        <v>1098.2499999999927</v>
      </c>
      <c r="O4363" t="s">
        <v>290</v>
      </c>
      <c r="R4363" s="3"/>
      <c r="S4363" s="235"/>
      <c r="T4363" s="68"/>
      <c r="U4363" s="396"/>
      <c r="V4363" s="68"/>
      <c r="W4363" s="68"/>
    </row>
    <row r="4364" spans="1:23" ht="15">
      <c r="A4364" s="28" t="s">
        <v>10</v>
      </c>
      <c r="B4364" s="68" t="s">
        <v>23</v>
      </c>
      <c r="E4364" s="224">
        <v>304.99999999999818</v>
      </c>
      <c r="F4364" s="9">
        <v>89.5</v>
      </c>
      <c r="G4364" s="9">
        <v>131.49999999999636</v>
      </c>
      <c r="H4364" s="9">
        <v>77.000000000003638</v>
      </c>
      <c r="I4364" s="9">
        <v>179</v>
      </c>
      <c r="J4364" s="227">
        <v>194.50000000000728</v>
      </c>
      <c r="K4364" s="9">
        <v>120.99999999999636</v>
      </c>
      <c r="M4364" s="72">
        <f t="shared" si="117"/>
        <v>1097.5000000000018</v>
      </c>
      <c r="O4364" t="s">
        <v>375</v>
      </c>
      <c r="R4364" s="3" t="s">
        <v>2028</v>
      </c>
      <c r="S4364" s="294"/>
      <c r="T4364" s="68"/>
      <c r="U4364" s="396"/>
      <c r="V4364" s="68"/>
      <c r="W4364" s="68"/>
    </row>
    <row r="4365" spans="1:23" ht="15">
      <c r="A4365" s="28" t="s">
        <v>12</v>
      </c>
      <c r="B4365" s="68" t="s">
        <v>27</v>
      </c>
      <c r="E4365" s="9">
        <v>134.25000000000182</v>
      </c>
      <c r="F4365" s="9">
        <v>161.75000000000546</v>
      </c>
      <c r="G4365" s="227">
        <v>155.49999999999636</v>
      </c>
      <c r="H4365" s="9">
        <v>86.999999999996362</v>
      </c>
      <c r="I4365" s="9">
        <v>139</v>
      </c>
      <c r="J4365" s="227">
        <v>186.49999999998545</v>
      </c>
      <c r="K4365" s="9">
        <v>193.99999999999636</v>
      </c>
      <c r="M4365" s="72">
        <f t="shared" si="117"/>
        <v>1057.9999999999818</v>
      </c>
      <c r="O4365" t="s">
        <v>342</v>
      </c>
      <c r="R4365" s="3"/>
      <c r="S4365" s="294"/>
      <c r="T4365" s="68"/>
      <c r="U4365" s="396"/>
      <c r="V4365" s="68"/>
      <c r="W4365" s="68"/>
    </row>
    <row r="4366" spans="1:23" ht="15">
      <c r="A4366" s="28" t="s">
        <v>14</v>
      </c>
      <c r="B4366" s="68" t="s">
        <v>143</v>
      </c>
      <c r="E4366" s="9" t="s">
        <v>284</v>
      </c>
      <c r="F4366" s="9">
        <v>160.75000000000182</v>
      </c>
      <c r="G4366" s="9">
        <v>110.49999999999636</v>
      </c>
      <c r="H4366" s="223">
        <v>210.50000000000182</v>
      </c>
      <c r="I4366" s="9">
        <v>195.49999999999818</v>
      </c>
      <c r="J4366" s="9">
        <v>172.50000000000728</v>
      </c>
      <c r="K4366" s="227">
        <v>195</v>
      </c>
      <c r="M4366" s="72">
        <f t="shared" si="117"/>
        <v>1044.7500000000055</v>
      </c>
      <c r="O4366" t="s">
        <v>324</v>
      </c>
      <c r="R4366" s="3"/>
      <c r="S4366" s="294"/>
      <c r="T4366" s="68"/>
      <c r="U4366" s="396"/>
      <c r="V4366" s="68"/>
      <c r="W4366" s="68"/>
    </row>
    <row r="4367" spans="1:23" ht="15">
      <c r="A4367" s="28" t="s">
        <v>16</v>
      </c>
      <c r="B4367" s="68" t="s">
        <v>15</v>
      </c>
      <c r="E4367" s="9">
        <v>162.5</v>
      </c>
      <c r="F4367" s="227">
        <v>197.74999999999818</v>
      </c>
      <c r="G4367" s="9">
        <v>83.500000000003638</v>
      </c>
      <c r="H4367" s="9">
        <v>161</v>
      </c>
      <c r="I4367" s="9">
        <v>190.99999999999454</v>
      </c>
      <c r="J4367" s="9">
        <v>131.49999999998909</v>
      </c>
      <c r="K4367" s="9">
        <v>90.000000000001819</v>
      </c>
      <c r="M4367" s="72">
        <f t="shared" si="117"/>
        <v>1017.2499999999873</v>
      </c>
      <c r="O4367" t="s">
        <v>293</v>
      </c>
      <c r="R4367" s="3"/>
      <c r="S4367" s="235"/>
      <c r="T4367" s="68"/>
      <c r="U4367" s="397"/>
      <c r="V4367" s="68"/>
      <c r="W4367" s="68"/>
    </row>
    <row r="4368" spans="1:23" ht="15">
      <c r="A4368" s="28" t="s">
        <v>18</v>
      </c>
      <c r="B4368" s="68" t="s">
        <v>21</v>
      </c>
      <c r="E4368" s="9">
        <v>55.499999999998181</v>
      </c>
      <c r="F4368" s="227">
        <v>207</v>
      </c>
      <c r="G4368" s="9">
        <v>107.50000000000728</v>
      </c>
      <c r="H4368" s="9">
        <v>93.000000000001819</v>
      </c>
      <c r="I4368" s="9">
        <v>178.50000000000182</v>
      </c>
      <c r="J4368" s="9">
        <v>163.99999999999272</v>
      </c>
      <c r="K4368" s="223">
        <v>210.49999999999636</v>
      </c>
      <c r="M4368" s="72">
        <f t="shared" si="117"/>
        <v>1015.9999999999982</v>
      </c>
      <c r="O4368" t="s">
        <v>297</v>
      </c>
      <c r="R4368" s="3"/>
      <c r="S4368" s="68"/>
      <c r="T4368" s="68"/>
      <c r="U4368" s="396"/>
      <c r="V4368" s="68"/>
      <c r="W4368" s="68"/>
    </row>
    <row r="4369" spans="1:23" ht="15">
      <c r="A4369" s="28" t="s">
        <v>20</v>
      </c>
      <c r="B4369" s="68" t="s">
        <v>37</v>
      </c>
      <c r="E4369" s="9">
        <v>134.24999999999818</v>
      </c>
      <c r="F4369" s="9">
        <v>129.24999999999636</v>
      </c>
      <c r="G4369" s="9">
        <v>120.99999999999636</v>
      </c>
      <c r="H4369" s="227">
        <v>182.00000000000364</v>
      </c>
      <c r="I4369" s="9">
        <v>214.00000000000182</v>
      </c>
      <c r="J4369" s="9">
        <v>110.49999999999636</v>
      </c>
      <c r="K4369" s="9">
        <v>107.49999999999818</v>
      </c>
      <c r="M4369" s="72">
        <f t="shared" si="117"/>
        <v>998.49999999999091</v>
      </c>
      <c r="O4369" t="s">
        <v>290</v>
      </c>
      <c r="R4369" s="3"/>
      <c r="S4369" s="294"/>
      <c r="T4369" s="68"/>
      <c r="U4369" s="396"/>
      <c r="V4369" s="68"/>
      <c r="W4369" s="68"/>
    </row>
    <row r="4370" spans="1:23" ht="15">
      <c r="A4370" s="28" t="s">
        <v>22</v>
      </c>
      <c r="B4370" s="68" t="s">
        <v>19</v>
      </c>
      <c r="E4370" s="67">
        <v>263.00000000000182</v>
      </c>
      <c r="F4370" s="9">
        <v>154.00000000000182</v>
      </c>
      <c r="G4370" s="9">
        <v>83.500000000003638</v>
      </c>
      <c r="H4370" s="9">
        <v>135.00000000000182</v>
      </c>
      <c r="I4370" s="9">
        <v>174</v>
      </c>
      <c r="J4370" s="9">
        <v>145.49999999999272</v>
      </c>
      <c r="K4370" s="9" t="s">
        <v>284</v>
      </c>
      <c r="M4370" s="72">
        <f t="shared" si="117"/>
        <v>955.00000000000182</v>
      </c>
      <c r="O4370" t="s">
        <v>288</v>
      </c>
      <c r="R4370" s="3"/>
      <c r="S4370" s="68"/>
      <c r="T4370" s="68"/>
      <c r="U4370" s="396"/>
      <c r="V4370" s="68"/>
      <c r="W4370" s="68"/>
    </row>
    <row r="4371" spans="1:23" ht="15">
      <c r="A4371" s="28" t="s">
        <v>24</v>
      </c>
      <c r="B4371" s="68" t="s">
        <v>142</v>
      </c>
      <c r="E4371" s="9" t="s">
        <v>284</v>
      </c>
      <c r="F4371" s="227">
        <v>196.5</v>
      </c>
      <c r="G4371" s="227">
        <v>149.49999999999636</v>
      </c>
      <c r="H4371" s="9">
        <v>162.5</v>
      </c>
      <c r="I4371" s="9">
        <v>177.49999999999818</v>
      </c>
      <c r="J4371" s="9">
        <v>179.5</v>
      </c>
      <c r="K4371" s="9">
        <v>89.500000000005457</v>
      </c>
      <c r="M4371" s="72">
        <f t="shared" si="117"/>
        <v>955</v>
      </c>
      <c r="O4371" t="s">
        <v>328</v>
      </c>
      <c r="R4371" s="3"/>
      <c r="S4371" s="294"/>
      <c r="T4371" s="68"/>
      <c r="U4371" s="397"/>
      <c r="V4371" s="68"/>
      <c r="W4371" s="68"/>
    </row>
    <row r="4372" spans="1:23" ht="15">
      <c r="A4372" s="28" t="s">
        <v>26</v>
      </c>
      <c r="B4372" s="68" t="s">
        <v>141</v>
      </c>
      <c r="E4372" s="9" t="s">
        <v>284</v>
      </c>
      <c r="F4372" s="9">
        <v>167.50000000000182</v>
      </c>
      <c r="G4372" s="9">
        <v>105.99999999999636</v>
      </c>
      <c r="H4372" s="9">
        <v>115.5</v>
      </c>
      <c r="I4372" s="9">
        <v>165.49999999999636</v>
      </c>
      <c r="J4372" s="9">
        <v>153.49999999998545</v>
      </c>
      <c r="K4372" s="9">
        <v>170.49999999999818</v>
      </c>
      <c r="M4372" s="72">
        <f t="shared" si="117"/>
        <v>878.49999999997817</v>
      </c>
      <c r="R4372" s="3"/>
      <c r="S4372" s="68"/>
      <c r="T4372" s="68"/>
      <c r="U4372" s="396"/>
      <c r="V4372" s="68"/>
      <c r="W4372" s="68"/>
    </row>
    <row r="4373" spans="1:23" ht="15">
      <c r="A4373" s="28" t="s">
        <v>28</v>
      </c>
      <c r="B4373" s="68" t="s">
        <v>31</v>
      </c>
      <c r="E4373" s="9">
        <v>61.000000000003638</v>
      </c>
      <c r="F4373" s="9">
        <v>105.5</v>
      </c>
      <c r="G4373" s="9">
        <v>108.49999999999636</v>
      </c>
      <c r="H4373" s="9">
        <v>111</v>
      </c>
      <c r="I4373" s="9">
        <v>163.00000000000182</v>
      </c>
      <c r="J4373" s="9">
        <v>142.99999999999272</v>
      </c>
      <c r="K4373" s="9">
        <v>180.00000000000546</v>
      </c>
      <c r="M4373" s="72">
        <f t="shared" si="117"/>
        <v>872</v>
      </c>
      <c r="R4373" s="3"/>
      <c r="S4373" s="294"/>
      <c r="T4373" s="68"/>
      <c r="U4373" s="397"/>
      <c r="V4373" s="68"/>
      <c r="W4373" s="68"/>
    </row>
    <row r="4374" spans="1:23" ht="15">
      <c r="A4374" s="28" t="s">
        <v>30</v>
      </c>
      <c r="B4374" s="68" t="s">
        <v>155</v>
      </c>
      <c r="E4374" s="9" t="s">
        <v>284</v>
      </c>
      <c r="F4374" s="9" t="s">
        <v>284</v>
      </c>
      <c r="G4374" s="227">
        <v>149.99999999999272</v>
      </c>
      <c r="H4374" s="227">
        <v>195.00000000000364</v>
      </c>
      <c r="I4374" s="9">
        <v>159.49999999999636</v>
      </c>
      <c r="J4374" s="9">
        <v>178.49999999998909</v>
      </c>
      <c r="K4374" s="9">
        <v>188.99999999999636</v>
      </c>
      <c r="M4374" s="72">
        <f t="shared" si="117"/>
        <v>871.99999999997817</v>
      </c>
      <c r="O4374" t="s">
        <v>320</v>
      </c>
      <c r="R4374" s="3"/>
      <c r="S4374" s="68"/>
      <c r="T4374" s="68"/>
      <c r="U4374" s="396"/>
      <c r="V4374" s="68"/>
      <c r="W4374" s="68"/>
    </row>
    <row r="4375" spans="1:23" ht="15">
      <c r="A4375" s="28" t="s">
        <v>32</v>
      </c>
      <c r="B4375" s="68" t="s">
        <v>39</v>
      </c>
      <c r="E4375" s="9">
        <v>181.00000000000182</v>
      </c>
      <c r="F4375" s="227">
        <v>217.99999999999818</v>
      </c>
      <c r="G4375" s="9">
        <v>80.500000000003638</v>
      </c>
      <c r="H4375" s="9">
        <v>46</v>
      </c>
      <c r="I4375" s="9">
        <v>137.49999999999818</v>
      </c>
      <c r="J4375" s="9">
        <v>101</v>
      </c>
      <c r="K4375" s="9">
        <v>99.500000000007276</v>
      </c>
      <c r="M4375" s="72">
        <f t="shared" si="117"/>
        <v>863.50000000000909</v>
      </c>
      <c r="O4375" t="s">
        <v>289</v>
      </c>
      <c r="R4375" s="3"/>
      <c r="S4375" s="294"/>
      <c r="T4375" s="68"/>
      <c r="U4375" s="396"/>
      <c r="V4375" s="68"/>
      <c r="W4375" s="68"/>
    </row>
    <row r="4376" spans="1:23" ht="15">
      <c r="A4376" s="28" t="s">
        <v>34</v>
      </c>
      <c r="B4376" s="28" t="s">
        <v>861</v>
      </c>
      <c r="E4376" s="9" t="s">
        <v>284</v>
      </c>
      <c r="F4376" s="9" t="s">
        <v>284</v>
      </c>
      <c r="G4376" s="9" t="s">
        <v>284</v>
      </c>
      <c r="H4376" s="9">
        <v>143.00000000000182</v>
      </c>
      <c r="I4376" s="223">
        <v>243.99999999999636</v>
      </c>
      <c r="J4376" s="9">
        <v>135.24999999999636</v>
      </c>
      <c r="K4376" s="224">
        <v>299.49999999999818</v>
      </c>
      <c r="M4376" s="72">
        <f t="shared" si="117"/>
        <v>821.74999999999272</v>
      </c>
      <c r="O4376" t="s">
        <v>377</v>
      </c>
      <c r="R4376" s="226" t="s">
        <v>2028</v>
      </c>
      <c r="S4376" s="294"/>
      <c r="T4376" s="68"/>
      <c r="U4376" s="396"/>
      <c r="V4376" s="68"/>
      <c r="W4376" s="68"/>
    </row>
    <row r="4377" spans="1:23" ht="15">
      <c r="A4377" s="28" t="s">
        <v>36</v>
      </c>
      <c r="B4377" s="68" t="s">
        <v>809</v>
      </c>
      <c r="E4377" s="9" t="s">
        <v>284</v>
      </c>
      <c r="F4377" s="9" t="s">
        <v>284</v>
      </c>
      <c r="G4377" s="9" t="s">
        <v>284</v>
      </c>
      <c r="H4377" s="224">
        <v>246.00000000000546</v>
      </c>
      <c r="I4377" s="9">
        <v>173.00000000000182</v>
      </c>
      <c r="J4377" s="227">
        <v>199.99999999998545</v>
      </c>
      <c r="K4377" s="227">
        <v>202.5</v>
      </c>
      <c r="M4377" s="72">
        <f t="shared" si="117"/>
        <v>821.49999999999272</v>
      </c>
      <c r="O4377" t="s">
        <v>4467</v>
      </c>
      <c r="R4377" s="3" t="s">
        <v>2028</v>
      </c>
      <c r="S4377" s="294"/>
      <c r="T4377" s="68"/>
      <c r="U4377" s="397"/>
      <c r="V4377" s="68"/>
      <c r="W4377" s="68"/>
    </row>
    <row r="4378" spans="1:23" ht="15">
      <c r="A4378" s="28" t="s">
        <v>38</v>
      </c>
      <c r="B4378" s="68" t="s">
        <v>1</v>
      </c>
      <c r="E4378" s="9">
        <v>98.750000000001819</v>
      </c>
      <c r="F4378" s="9">
        <v>163.5</v>
      </c>
      <c r="G4378" s="9">
        <v>142.5</v>
      </c>
      <c r="H4378" s="9">
        <v>145</v>
      </c>
      <c r="I4378" s="9">
        <v>123.49999999999818</v>
      </c>
      <c r="J4378" s="9">
        <v>71.000000000010914</v>
      </c>
      <c r="K4378" s="9">
        <v>47.999999999998181</v>
      </c>
      <c r="M4378" s="72">
        <f t="shared" si="117"/>
        <v>792.25000000000909</v>
      </c>
      <c r="R4378" s="3"/>
      <c r="S4378" s="235"/>
      <c r="T4378" s="68"/>
      <c r="U4378" s="396"/>
      <c r="V4378" s="68"/>
      <c r="W4378" s="68"/>
    </row>
    <row r="4379" spans="1:23" ht="15">
      <c r="A4379" s="28" t="s">
        <v>145</v>
      </c>
      <c r="B4379" s="68" t="s">
        <v>6</v>
      </c>
      <c r="E4379" s="9">
        <v>174.00000000000364</v>
      </c>
      <c r="F4379" s="9">
        <v>152.5</v>
      </c>
      <c r="G4379" s="9">
        <v>124.50000000000364</v>
      </c>
      <c r="H4379" s="9">
        <v>40.999999999996362</v>
      </c>
      <c r="I4379" s="9">
        <v>202.5</v>
      </c>
      <c r="J4379" s="9">
        <v>92.999999999996362</v>
      </c>
      <c r="K4379" s="9" t="s">
        <v>284</v>
      </c>
      <c r="M4379" s="72">
        <f t="shared" si="117"/>
        <v>787.5</v>
      </c>
      <c r="R4379" s="3"/>
      <c r="S4379" s="68"/>
      <c r="T4379" s="68"/>
      <c r="U4379" s="397"/>
      <c r="V4379" s="68"/>
      <c r="W4379" s="68"/>
    </row>
    <row r="4380" spans="1:23" ht="15">
      <c r="A4380" s="28" t="s">
        <v>146</v>
      </c>
      <c r="B4380" s="68" t="s">
        <v>35</v>
      </c>
      <c r="E4380" s="9">
        <v>154.00000000000364</v>
      </c>
      <c r="F4380" s="227">
        <v>184.99999999999818</v>
      </c>
      <c r="G4380" s="9">
        <v>98.999999999998181</v>
      </c>
      <c r="H4380" s="9">
        <v>121.99999999999636</v>
      </c>
      <c r="I4380" s="9">
        <v>193.50000000000182</v>
      </c>
      <c r="J4380" s="9" t="s">
        <v>284</v>
      </c>
      <c r="K4380" s="9" t="s">
        <v>284</v>
      </c>
      <c r="L4380" s="74"/>
      <c r="M4380" s="72">
        <f t="shared" si="117"/>
        <v>753.49999999999818</v>
      </c>
      <c r="O4380" t="s">
        <v>299</v>
      </c>
      <c r="R4380" s="3"/>
      <c r="S4380" s="294"/>
      <c r="T4380" s="68"/>
      <c r="U4380" s="396"/>
      <c r="V4380" s="68"/>
      <c r="W4380" s="68"/>
    </row>
    <row r="4381" spans="1:23" ht="15">
      <c r="A4381" s="28" t="s">
        <v>147</v>
      </c>
      <c r="B4381" s="68" t="s">
        <v>144</v>
      </c>
      <c r="E4381" s="9" t="s">
        <v>284</v>
      </c>
      <c r="F4381" s="9">
        <v>83.5</v>
      </c>
      <c r="G4381" s="222">
        <v>185.50000000000364</v>
      </c>
      <c r="H4381" s="9">
        <v>99.000000000001819</v>
      </c>
      <c r="I4381" s="9">
        <v>120.50000000000182</v>
      </c>
      <c r="J4381" s="227">
        <v>192</v>
      </c>
      <c r="K4381" s="9">
        <v>55.500000000001819</v>
      </c>
      <c r="M4381" s="72">
        <f t="shared" si="117"/>
        <v>736.00000000000909</v>
      </c>
      <c r="O4381" t="s">
        <v>325</v>
      </c>
      <c r="R4381" s="3"/>
      <c r="S4381" s="68"/>
      <c r="T4381" s="68"/>
      <c r="U4381" s="396"/>
      <c r="V4381" s="68"/>
      <c r="W4381" s="68"/>
    </row>
    <row r="4382" spans="1:23" ht="15">
      <c r="A4382" s="28" t="s">
        <v>151</v>
      </c>
      <c r="B4382" s="68" t="s">
        <v>4</v>
      </c>
      <c r="E4382" s="9">
        <v>182.00000000000182</v>
      </c>
      <c r="F4382" s="9">
        <v>144.50000000000182</v>
      </c>
      <c r="G4382" s="227">
        <v>154</v>
      </c>
      <c r="H4382" s="9">
        <v>94.000000000001819</v>
      </c>
      <c r="I4382" s="9">
        <v>156</v>
      </c>
      <c r="J4382" s="9" t="s">
        <v>284</v>
      </c>
      <c r="K4382" s="9" t="s">
        <v>284</v>
      </c>
      <c r="L4382" s="74"/>
      <c r="M4382" s="72">
        <f t="shared" si="117"/>
        <v>730.50000000000546</v>
      </c>
      <c r="O4382" t="s">
        <v>298</v>
      </c>
      <c r="R4382" s="3"/>
      <c r="S4382" s="294"/>
      <c r="T4382" s="68"/>
      <c r="U4382" s="396"/>
      <c r="V4382" s="68"/>
      <c r="W4382" s="68"/>
    </row>
    <row r="4383" spans="1:23" ht="15">
      <c r="A4383" s="28" t="s">
        <v>157</v>
      </c>
      <c r="B4383" s="68" t="s">
        <v>156</v>
      </c>
      <c r="E4383" s="9" t="s">
        <v>284</v>
      </c>
      <c r="F4383" s="9" t="s">
        <v>284</v>
      </c>
      <c r="G4383" s="227">
        <v>157.5</v>
      </c>
      <c r="H4383" s="9">
        <v>136.99999999999636</v>
      </c>
      <c r="I4383" s="9">
        <v>168.50000000000546</v>
      </c>
      <c r="J4383" s="9">
        <v>68.500000000007276</v>
      </c>
      <c r="K4383" s="9">
        <v>167.49999999999454</v>
      </c>
      <c r="M4383" s="72">
        <f t="shared" si="117"/>
        <v>699.00000000000364</v>
      </c>
      <c r="O4383" t="s">
        <v>289</v>
      </c>
      <c r="R4383" s="3"/>
      <c r="S4383" s="68"/>
      <c r="T4383" s="68"/>
      <c r="U4383" s="396"/>
      <c r="V4383" s="68"/>
      <c r="W4383" s="68"/>
    </row>
    <row r="4384" spans="1:23" ht="15">
      <c r="A4384" s="28" t="s">
        <v>159</v>
      </c>
      <c r="B4384" s="68" t="s">
        <v>29</v>
      </c>
      <c r="E4384" s="9">
        <v>188.00000000000182</v>
      </c>
      <c r="F4384" s="227">
        <v>206.00000000000182</v>
      </c>
      <c r="G4384" s="227">
        <v>157</v>
      </c>
      <c r="H4384" s="9" t="s">
        <v>284</v>
      </c>
      <c r="I4384" s="9" t="s">
        <v>284</v>
      </c>
      <c r="J4384" s="9">
        <v>139.49999999999636</v>
      </c>
      <c r="K4384" s="9" t="s">
        <v>284</v>
      </c>
      <c r="M4384" s="72">
        <f t="shared" si="117"/>
        <v>690.5</v>
      </c>
      <c r="O4384" t="s">
        <v>304</v>
      </c>
      <c r="R4384" s="3"/>
      <c r="S4384" s="294"/>
      <c r="T4384" s="68"/>
      <c r="U4384" s="396"/>
      <c r="V4384" s="68"/>
      <c r="W4384" s="68"/>
    </row>
    <row r="4385" spans="1:23" ht="15">
      <c r="A4385" s="28" t="s">
        <v>160</v>
      </c>
      <c r="B4385" s="68" t="s">
        <v>154</v>
      </c>
      <c r="E4385" s="9" t="s">
        <v>284</v>
      </c>
      <c r="F4385" s="9" t="s">
        <v>284</v>
      </c>
      <c r="G4385" s="227">
        <v>150.5</v>
      </c>
      <c r="H4385" s="9">
        <v>110.5</v>
      </c>
      <c r="I4385" s="9">
        <v>126.99999999999636</v>
      </c>
      <c r="J4385" s="9">
        <v>167.5</v>
      </c>
      <c r="K4385" s="9">
        <v>123</v>
      </c>
      <c r="M4385" s="72">
        <f t="shared" si="117"/>
        <v>678.49999999999636</v>
      </c>
      <c r="O4385" t="s">
        <v>293</v>
      </c>
      <c r="R4385" s="3"/>
      <c r="S4385" s="294"/>
      <c r="T4385" s="68"/>
      <c r="U4385" s="396"/>
      <c r="V4385" s="68"/>
      <c r="W4385" s="68"/>
    </row>
    <row r="4386" spans="1:23" ht="15">
      <c r="A4386" s="28" t="s">
        <v>161</v>
      </c>
      <c r="B4386" s="68" t="s">
        <v>153</v>
      </c>
      <c r="E4386" s="9" t="s">
        <v>284</v>
      </c>
      <c r="F4386" s="9" t="s">
        <v>284</v>
      </c>
      <c r="G4386" s="9">
        <v>120.00000000000364</v>
      </c>
      <c r="H4386" s="9">
        <v>128.99999999999818</v>
      </c>
      <c r="I4386" s="9">
        <v>154.50000000000546</v>
      </c>
      <c r="J4386" s="9">
        <v>142.5</v>
      </c>
      <c r="K4386" s="9">
        <v>125.49999999999818</v>
      </c>
      <c r="M4386" s="72">
        <f t="shared" si="117"/>
        <v>671.50000000000546</v>
      </c>
      <c r="R4386" s="3"/>
      <c r="S4386" s="294"/>
      <c r="T4386" s="68"/>
      <c r="U4386" s="396"/>
      <c r="V4386" s="68"/>
      <c r="W4386" s="68"/>
    </row>
    <row r="4387" spans="1:23" ht="15">
      <c r="A4387" s="28" t="s">
        <v>163</v>
      </c>
      <c r="B4387" s="68" t="s">
        <v>828</v>
      </c>
      <c r="E4387" s="9" t="s">
        <v>284</v>
      </c>
      <c r="F4387" s="9" t="s">
        <v>284</v>
      </c>
      <c r="G4387" s="9" t="s">
        <v>284</v>
      </c>
      <c r="H4387" s="9">
        <v>133.99999999999636</v>
      </c>
      <c r="I4387" s="9">
        <v>148.5</v>
      </c>
      <c r="J4387" s="227">
        <v>204.50000000000364</v>
      </c>
      <c r="K4387" s="9">
        <v>170</v>
      </c>
      <c r="M4387" s="72">
        <f t="shared" si="117"/>
        <v>657</v>
      </c>
      <c r="O4387" t="s">
        <v>289</v>
      </c>
      <c r="S4387" s="68"/>
      <c r="T4387" s="68"/>
      <c r="U4387" s="396"/>
      <c r="V4387" s="68"/>
      <c r="W4387" s="68"/>
    </row>
    <row r="4388" spans="1:23" ht="15">
      <c r="A4388" s="28" t="s">
        <v>280</v>
      </c>
      <c r="B4388" s="68" t="s">
        <v>162</v>
      </c>
      <c r="E4388" s="9" t="s">
        <v>284</v>
      </c>
      <c r="F4388" s="9" t="s">
        <v>284</v>
      </c>
      <c r="G4388" s="9">
        <v>76.5</v>
      </c>
      <c r="H4388" s="227">
        <v>166.00000000000364</v>
      </c>
      <c r="I4388" s="9">
        <v>178.49999999999818</v>
      </c>
      <c r="J4388" s="9">
        <v>109.5</v>
      </c>
      <c r="K4388" s="9">
        <v>116.50000000000182</v>
      </c>
      <c r="M4388" s="72">
        <f t="shared" si="117"/>
        <v>647.00000000000364</v>
      </c>
      <c r="O4388" t="s">
        <v>294</v>
      </c>
      <c r="R4388" s="3"/>
      <c r="S4388" s="68"/>
      <c r="T4388" s="68"/>
      <c r="U4388" s="396"/>
      <c r="V4388" s="68"/>
      <c r="W4388" s="68"/>
    </row>
    <row r="4389" spans="1:23" ht="15">
      <c r="A4389" s="28" t="s">
        <v>281</v>
      </c>
      <c r="B4389" s="68" t="s">
        <v>835</v>
      </c>
      <c r="E4389" s="9" t="s">
        <v>284</v>
      </c>
      <c r="F4389" s="9" t="s">
        <v>284</v>
      </c>
      <c r="G4389" s="9" t="s">
        <v>284</v>
      </c>
      <c r="H4389" s="222">
        <v>228.99999999999818</v>
      </c>
      <c r="I4389" s="9">
        <v>148.25000000000182</v>
      </c>
      <c r="J4389" s="9">
        <v>163.99999999999636</v>
      </c>
      <c r="K4389" s="9">
        <v>100</v>
      </c>
      <c r="M4389" s="72">
        <f t="shared" si="117"/>
        <v>641.24999999999636</v>
      </c>
      <c r="O4389" t="s">
        <v>306</v>
      </c>
      <c r="R4389" s="3"/>
      <c r="S4389" s="235"/>
      <c r="T4389" s="68"/>
      <c r="U4389" s="396"/>
      <c r="V4389" s="68"/>
      <c r="W4389" s="68"/>
    </row>
    <row r="4390" spans="1:23" ht="15">
      <c r="A4390" s="28" t="s">
        <v>282</v>
      </c>
      <c r="B4390" s="68" t="s">
        <v>817</v>
      </c>
      <c r="E4390" s="9" t="s">
        <v>284</v>
      </c>
      <c r="F4390" s="9" t="s">
        <v>284</v>
      </c>
      <c r="G4390" s="9" t="s">
        <v>284</v>
      </c>
      <c r="H4390" s="9">
        <v>111</v>
      </c>
      <c r="I4390" s="227">
        <v>229.49999999999636</v>
      </c>
      <c r="J4390" s="222">
        <v>210.25000000001091</v>
      </c>
      <c r="K4390" s="9">
        <v>89.000000000001819</v>
      </c>
      <c r="M4390" s="72">
        <f t="shared" ref="M4390:M4421" si="118">SUM(E4390:K4390)</f>
        <v>639.75000000000909</v>
      </c>
      <c r="O4390" t="s">
        <v>313</v>
      </c>
      <c r="S4390" s="68"/>
      <c r="T4390" s="68"/>
      <c r="U4390" s="396"/>
      <c r="V4390" s="68"/>
      <c r="W4390" s="68"/>
    </row>
    <row r="4391" spans="1:23" ht="15">
      <c r="A4391" s="28" t="s">
        <v>283</v>
      </c>
      <c r="B4391" s="68" t="s">
        <v>871</v>
      </c>
      <c r="E4391" s="9" t="s">
        <v>284</v>
      </c>
      <c r="F4391" s="9" t="s">
        <v>284</v>
      </c>
      <c r="G4391" s="9" t="s">
        <v>284</v>
      </c>
      <c r="H4391" s="227">
        <v>166.99999999999454</v>
      </c>
      <c r="I4391" s="9">
        <v>161.50000000000182</v>
      </c>
      <c r="J4391" s="9">
        <v>143.24999999999636</v>
      </c>
      <c r="K4391" s="9">
        <v>167.5</v>
      </c>
      <c r="M4391" s="72">
        <f t="shared" si="118"/>
        <v>639.24999999999272</v>
      </c>
      <c r="O4391" t="s">
        <v>293</v>
      </c>
      <c r="S4391" s="294"/>
      <c r="T4391" s="68"/>
      <c r="U4391" s="396"/>
      <c r="V4391" s="68"/>
      <c r="W4391" s="68"/>
    </row>
    <row r="4392" spans="1:23" ht="15">
      <c r="A4392" s="28" t="s">
        <v>806</v>
      </c>
      <c r="B4392" s="240" t="s">
        <v>1837</v>
      </c>
      <c r="C4392" s="3"/>
      <c r="D4392" s="3"/>
      <c r="E4392" s="9" t="s">
        <v>284</v>
      </c>
      <c r="F4392" s="9" t="s">
        <v>284</v>
      </c>
      <c r="G4392" s="9" t="s">
        <v>284</v>
      </c>
      <c r="H4392" s="9" t="s">
        <v>284</v>
      </c>
      <c r="I4392" s="224">
        <v>294.50000000000182</v>
      </c>
      <c r="J4392" s="223">
        <v>206.24999999999636</v>
      </c>
      <c r="K4392" s="9">
        <v>115.99999999999818</v>
      </c>
      <c r="M4392" s="72">
        <f t="shared" si="118"/>
        <v>616.74999999999636</v>
      </c>
      <c r="O4392" t="s">
        <v>377</v>
      </c>
      <c r="R4392" s="226" t="s">
        <v>2028</v>
      </c>
      <c r="S4392" s="68"/>
      <c r="T4392" s="68"/>
      <c r="U4392" s="396"/>
      <c r="V4392" s="68"/>
      <c r="W4392" s="68"/>
    </row>
    <row r="4393" spans="1:23" ht="15">
      <c r="A4393" s="28" t="s">
        <v>807</v>
      </c>
      <c r="B4393" s="68" t="s">
        <v>824</v>
      </c>
      <c r="E4393" s="9" t="s">
        <v>284</v>
      </c>
      <c r="F4393" s="9" t="s">
        <v>284</v>
      </c>
      <c r="G4393" s="9" t="s">
        <v>284</v>
      </c>
      <c r="H4393" s="227">
        <v>170.99999999999818</v>
      </c>
      <c r="I4393" s="9">
        <v>166.50000000000364</v>
      </c>
      <c r="J4393" s="9">
        <v>116.00000000000364</v>
      </c>
      <c r="K4393" s="9">
        <v>147.99999999999818</v>
      </c>
      <c r="M4393" s="72">
        <f t="shared" si="118"/>
        <v>601.50000000000364</v>
      </c>
      <c r="O4393" t="s">
        <v>303</v>
      </c>
      <c r="S4393" s="28"/>
      <c r="T4393" s="68"/>
      <c r="U4393" s="397"/>
      <c r="V4393" s="68"/>
      <c r="W4393" s="68"/>
    </row>
    <row r="4394" spans="1:23" ht="15">
      <c r="A4394" s="28" t="s">
        <v>808</v>
      </c>
      <c r="B4394" s="68" t="s">
        <v>859</v>
      </c>
      <c r="E4394" s="9" t="s">
        <v>284</v>
      </c>
      <c r="F4394" s="9" t="s">
        <v>284</v>
      </c>
      <c r="G4394" s="9" t="s">
        <v>284</v>
      </c>
      <c r="H4394" s="9">
        <v>162.00000000000182</v>
      </c>
      <c r="I4394" s="9">
        <v>137</v>
      </c>
      <c r="J4394" s="9">
        <v>122</v>
      </c>
      <c r="K4394" s="9">
        <v>177</v>
      </c>
      <c r="M4394" s="72">
        <f t="shared" si="118"/>
        <v>598.00000000000182</v>
      </c>
      <c r="S4394" s="68"/>
      <c r="T4394" s="68"/>
      <c r="U4394" s="396"/>
      <c r="V4394" s="68"/>
      <c r="W4394" s="68"/>
    </row>
    <row r="4395" spans="1:23" ht="15">
      <c r="A4395" s="28" t="s">
        <v>810</v>
      </c>
      <c r="B4395" s="68" t="s">
        <v>854</v>
      </c>
      <c r="E4395" s="9" t="s">
        <v>284</v>
      </c>
      <c r="F4395" s="9" t="s">
        <v>284</v>
      </c>
      <c r="G4395" s="9" t="s">
        <v>284</v>
      </c>
      <c r="H4395" s="9">
        <v>152.49999999999818</v>
      </c>
      <c r="I4395" s="9">
        <v>188</v>
      </c>
      <c r="J4395" s="9">
        <v>96.999999999992724</v>
      </c>
      <c r="K4395" s="9">
        <v>160.50000000000182</v>
      </c>
      <c r="M4395" s="72">
        <f t="shared" si="118"/>
        <v>597.99999999999272</v>
      </c>
      <c r="S4395" s="294"/>
      <c r="T4395" s="68"/>
      <c r="U4395" s="397"/>
      <c r="V4395" s="68"/>
      <c r="W4395" s="68"/>
    </row>
    <row r="4396" spans="1:23" ht="15">
      <c r="A4396" s="28" t="s">
        <v>816</v>
      </c>
      <c r="B4396" s="68" t="s">
        <v>834</v>
      </c>
      <c r="E4396" s="9" t="s">
        <v>284</v>
      </c>
      <c r="F4396" s="9" t="s">
        <v>284</v>
      </c>
      <c r="G4396" s="9" t="s">
        <v>284</v>
      </c>
      <c r="H4396" s="9">
        <v>141.5</v>
      </c>
      <c r="I4396" s="9">
        <v>89.999999999992724</v>
      </c>
      <c r="J4396" s="9">
        <v>155.5</v>
      </c>
      <c r="K4396" s="227">
        <v>209.00000000000182</v>
      </c>
      <c r="M4396" s="72">
        <f t="shared" si="118"/>
        <v>595.99999999999454</v>
      </c>
      <c r="O4396" t="s">
        <v>289</v>
      </c>
      <c r="S4396" s="294"/>
      <c r="T4396" s="68"/>
      <c r="U4396" s="397"/>
      <c r="V4396" s="68"/>
      <c r="W4396" s="68"/>
    </row>
    <row r="4397" spans="1:23" ht="15">
      <c r="A4397" s="28" t="s">
        <v>818</v>
      </c>
      <c r="B4397" s="240" t="s">
        <v>1828</v>
      </c>
      <c r="C4397" s="3"/>
      <c r="D4397" s="3"/>
      <c r="E4397" s="9" t="s">
        <v>284</v>
      </c>
      <c r="F4397" s="9" t="s">
        <v>284</v>
      </c>
      <c r="G4397" s="9" t="s">
        <v>284</v>
      </c>
      <c r="H4397" s="9" t="s">
        <v>284</v>
      </c>
      <c r="I4397" s="227">
        <v>240.50000000000364</v>
      </c>
      <c r="J4397" s="9">
        <v>136.49999999999636</v>
      </c>
      <c r="K4397" s="227">
        <v>203.50000000000546</v>
      </c>
      <c r="M4397" s="72">
        <f t="shared" si="118"/>
        <v>580.50000000000546</v>
      </c>
      <c r="O4397" t="s">
        <v>309</v>
      </c>
      <c r="S4397" s="235"/>
      <c r="T4397" s="68"/>
      <c r="U4397" s="397"/>
      <c r="V4397" s="68"/>
      <c r="W4397" s="68"/>
    </row>
    <row r="4398" spans="1:23" ht="15">
      <c r="A4398" s="28" t="s">
        <v>821</v>
      </c>
      <c r="B4398" s="28" t="s">
        <v>804</v>
      </c>
      <c r="E4398" s="9" t="s">
        <v>284</v>
      </c>
      <c r="F4398" s="9" t="s">
        <v>284</v>
      </c>
      <c r="G4398" s="9" t="s">
        <v>284</v>
      </c>
      <c r="H4398" s="9">
        <v>111.50000000000182</v>
      </c>
      <c r="I4398" s="9">
        <v>172.50000000000546</v>
      </c>
      <c r="J4398" s="9">
        <v>177</v>
      </c>
      <c r="K4398" s="9">
        <v>118.99999999999272</v>
      </c>
      <c r="M4398" s="72">
        <f t="shared" si="118"/>
        <v>580</v>
      </c>
      <c r="S4398" s="68"/>
      <c r="T4398" s="68"/>
      <c r="U4398" s="397"/>
      <c r="V4398" s="68"/>
      <c r="W4398" s="68"/>
    </row>
    <row r="4399" spans="1:23" ht="15">
      <c r="A4399" s="28" t="s">
        <v>822</v>
      </c>
      <c r="B4399" s="68" t="s">
        <v>849</v>
      </c>
      <c r="E4399" s="9" t="s">
        <v>284</v>
      </c>
      <c r="F4399" s="9" t="s">
        <v>284</v>
      </c>
      <c r="G4399" s="9" t="s">
        <v>284</v>
      </c>
      <c r="H4399" s="9">
        <v>121.50000000000182</v>
      </c>
      <c r="I4399" s="9">
        <v>157.99999999999272</v>
      </c>
      <c r="J4399" s="9">
        <v>117.49999999999272</v>
      </c>
      <c r="K4399" s="9">
        <v>177.99999999999636</v>
      </c>
      <c r="M4399" s="72">
        <f t="shared" si="118"/>
        <v>574.99999999998363</v>
      </c>
      <c r="S4399" s="68"/>
      <c r="T4399" s="68"/>
      <c r="U4399" s="396"/>
      <c r="V4399" s="68"/>
      <c r="W4399" s="68"/>
    </row>
    <row r="4400" spans="1:23" ht="15">
      <c r="A4400" s="28" t="s">
        <v>825</v>
      </c>
      <c r="B4400" s="28" t="s">
        <v>820</v>
      </c>
      <c r="E4400" s="9" t="s">
        <v>284</v>
      </c>
      <c r="F4400" s="9" t="s">
        <v>284</v>
      </c>
      <c r="G4400" s="9" t="s">
        <v>284</v>
      </c>
      <c r="H4400" s="9">
        <v>63.000000000001819</v>
      </c>
      <c r="I4400" s="227">
        <v>228.00000000000364</v>
      </c>
      <c r="J4400" s="9">
        <v>126.5</v>
      </c>
      <c r="K4400" s="9">
        <v>137.00000000000182</v>
      </c>
      <c r="M4400" s="72">
        <f t="shared" si="118"/>
        <v>554.50000000000728</v>
      </c>
      <c r="O4400" t="s">
        <v>303</v>
      </c>
      <c r="S4400" s="294"/>
      <c r="T4400" s="68"/>
      <c r="U4400" s="396"/>
      <c r="V4400" s="68"/>
      <c r="W4400" s="68"/>
    </row>
    <row r="4401" spans="1:23" ht="15">
      <c r="A4401" s="28" t="s">
        <v>827</v>
      </c>
      <c r="B4401" s="68" t="s">
        <v>850</v>
      </c>
      <c r="E4401" s="9" t="s">
        <v>284</v>
      </c>
      <c r="F4401" s="9" t="s">
        <v>284</v>
      </c>
      <c r="G4401" s="9" t="s">
        <v>284</v>
      </c>
      <c r="H4401" s="9">
        <v>72.999999999996362</v>
      </c>
      <c r="I4401" s="9">
        <v>151.5</v>
      </c>
      <c r="J4401" s="9">
        <v>140.49999999998909</v>
      </c>
      <c r="K4401" s="9">
        <v>188.50000000000546</v>
      </c>
      <c r="M4401" s="72">
        <f t="shared" si="118"/>
        <v>553.49999999999091</v>
      </c>
      <c r="S4401" s="294"/>
      <c r="T4401" s="68"/>
      <c r="U4401" s="397"/>
      <c r="V4401" s="68"/>
      <c r="W4401" s="68"/>
    </row>
    <row r="4402" spans="1:23" ht="15">
      <c r="A4402" s="28" t="s">
        <v>832</v>
      </c>
      <c r="B4402" s="68" t="s">
        <v>819</v>
      </c>
      <c r="E4402" s="9" t="s">
        <v>284</v>
      </c>
      <c r="F4402" s="9" t="s">
        <v>284</v>
      </c>
      <c r="G4402" s="9" t="s">
        <v>284</v>
      </c>
      <c r="H4402" s="227">
        <v>163</v>
      </c>
      <c r="I4402" s="9">
        <v>119.5</v>
      </c>
      <c r="J4402" s="9">
        <v>167.50000000000728</v>
      </c>
      <c r="K4402" s="9">
        <v>97.999999999998181</v>
      </c>
      <c r="M4402" s="72">
        <f t="shared" si="118"/>
        <v>548.00000000000546</v>
      </c>
      <c r="O4402" t="s">
        <v>299</v>
      </c>
      <c r="S4402" s="235"/>
      <c r="T4402" s="68"/>
      <c r="U4402" s="396"/>
      <c r="V4402" s="68"/>
      <c r="W4402" s="68"/>
    </row>
    <row r="4403" spans="1:23" ht="15">
      <c r="A4403" s="28" t="s">
        <v>836</v>
      </c>
      <c r="B4403" s="68" t="s">
        <v>842</v>
      </c>
      <c r="E4403" s="9" t="s">
        <v>284</v>
      </c>
      <c r="F4403" s="9" t="s">
        <v>284</v>
      </c>
      <c r="G4403" s="9" t="s">
        <v>284</v>
      </c>
      <c r="H4403" s="9">
        <v>119.99999999999818</v>
      </c>
      <c r="I4403" s="9">
        <v>212.5</v>
      </c>
      <c r="J4403" s="9">
        <v>136</v>
      </c>
      <c r="K4403" s="9">
        <v>77.000000000001819</v>
      </c>
      <c r="M4403" s="72">
        <f t="shared" si="118"/>
        <v>545.5</v>
      </c>
      <c r="S4403" s="235"/>
      <c r="T4403" s="68"/>
      <c r="U4403" s="396"/>
      <c r="V4403" s="68"/>
      <c r="W4403" s="68"/>
    </row>
    <row r="4404" spans="1:23" ht="15">
      <c r="A4404" s="28" t="s">
        <v>837</v>
      </c>
      <c r="B4404" s="68" t="s">
        <v>833</v>
      </c>
      <c r="E4404" s="9" t="s">
        <v>284</v>
      </c>
      <c r="F4404" s="9" t="s">
        <v>284</v>
      </c>
      <c r="G4404" s="9" t="s">
        <v>284</v>
      </c>
      <c r="H4404" s="9">
        <v>79.499999999996362</v>
      </c>
      <c r="I4404" s="9">
        <v>151.00000000000364</v>
      </c>
      <c r="J4404" s="9">
        <v>173.49999999999636</v>
      </c>
      <c r="K4404" s="9">
        <v>138.50000000000364</v>
      </c>
      <c r="M4404" s="72">
        <f t="shared" si="118"/>
        <v>542.5</v>
      </c>
      <c r="S4404" s="235"/>
      <c r="T4404" s="68"/>
      <c r="U4404" s="396"/>
      <c r="V4404" s="68"/>
      <c r="W4404" s="68"/>
    </row>
    <row r="4405" spans="1:23" ht="15">
      <c r="A4405" s="28" t="s">
        <v>838</v>
      </c>
      <c r="B4405" s="68" t="s">
        <v>867</v>
      </c>
      <c r="E4405" s="9" t="s">
        <v>284</v>
      </c>
      <c r="F4405" s="9" t="s">
        <v>284</v>
      </c>
      <c r="G4405" s="9" t="s">
        <v>284</v>
      </c>
      <c r="H4405" s="9">
        <v>128.99999999999818</v>
      </c>
      <c r="I4405" s="9">
        <v>176.99999999999818</v>
      </c>
      <c r="J4405" s="9">
        <v>155.49999999999636</v>
      </c>
      <c r="K4405" s="9">
        <v>77.500000000001819</v>
      </c>
      <c r="M4405" s="72">
        <f t="shared" si="118"/>
        <v>538.99999999999454</v>
      </c>
      <c r="S4405" s="294"/>
      <c r="T4405" s="68"/>
      <c r="U4405" s="397"/>
      <c r="V4405" s="68"/>
      <c r="W4405" s="68"/>
    </row>
    <row r="4406" spans="1:23" ht="15">
      <c r="A4406" s="28" t="s">
        <v>844</v>
      </c>
      <c r="B4406" s="68" t="s">
        <v>826</v>
      </c>
      <c r="E4406" s="9" t="s">
        <v>284</v>
      </c>
      <c r="F4406" s="9" t="s">
        <v>284</v>
      </c>
      <c r="G4406" s="9" t="s">
        <v>284</v>
      </c>
      <c r="H4406" s="227">
        <v>170.50000000000182</v>
      </c>
      <c r="I4406" s="9">
        <v>146.49999999999818</v>
      </c>
      <c r="J4406" s="9">
        <v>97.000000000003638</v>
      </c>
      <c r="K4406" s="9">
        <v>116.99999999999818</v>
      </c>
      <c r="M4406" s="72">
        <f t="shared" si="118"/>
        <v>531.00000000000182</v>
      </c>
      <c r="O4406" t="s">
        <v>298</v>
      </c>
      <c r="S4406" s="68"/>
      <c r="T4406" s="68"/>
      <c r="U4406" s="396"/>
      <c r="V4406" s="68"/>
      <c r="W4406" s="68"/>
    </row>
    <row r="4407" spans="1:23" ht="15">
      <c r="A4407" s="28" t="s">
        <v>852</v>
      </c>
      <c r="B4407" s="240" t="s">
        <v>1833</v>
      </c>
      <c r="C4407" s="3"/>
      <c r="D4407" s="3"/>
      <c r="E4407" s="9" t="s">
        <v>284</v>
      </c>
      <c r="F4407" s="9" t="s">
        <v>284</v>
      </c>
      <c r="G4407" s="9" t="s">
        <v>284</v>
      </c>
      <c r="H4407" s="9" t="s">
        <v>284</v>
      </c>
      <c r="I4407" s="9">
        <v>185.99999999999818</v>
      </c>
      <c r="J4407" s="9">
        <v>143.50000000000364</v>
      </c>
      <c r="K4407" s="227">
        <v>197.99999999999454</v>
      </c>
      <c r="M4407" s="72">
        <f t="shared" si="118"/>
        <v>527.49999999999636</v>
      </c>
      <c r="O4407" t="s">
        <v>298</v>
      </c>
      <c r="S4407" s="294"/>
      <c r="T4407" s="68"/>
      <c r="U4407" s="396"/>
      <c r="V4407" s="68"/>
      <c r="W4407" s="68"/>
    </row>
    <row r="4408" spans="1:23" ht="15">
      <c r="A4408" s="28" t="s">
        <v>856</v>
      </c>
      <c r="B4408" s="68" t="s">
        <v>853</v>
      </c>
      <c r="E4408" s="9" t="s">
        <v>284</v>
      </c>
      <c r="F4408" s="9" t="s">
        <v>284</v>
      </c>
      <c r="G4408" s="9" t="s">
        <v>284</v>
      </c>
      <c r="H4408" s="9">
        <v>158.49999999999636</v>
      </c>
      <c r="I4408" s="9">
        <v>156.00000000000364</v>
      </c>
      <c r="J4408" s="9">
        <v>122.50000000000364</v>
      </c>
      <c r="K4408" s="9">
        <v>77.5</v>
      </c>
      <c r="M4408" s="72">
        <f t="shared" si="118"/>
        <v>514.50000000000364</v>
      </c>
      <c r="S4408" s="68"/>
      <c r="T4408" s="68"/>
      <c r="U4408" s="397"/>
      <c r="V4408" s="68"/>
      <c r="W4408" s="68"/>
    </row>
    <row r="4409" spans="1:23" ht="15">
      <c r="A4409" s="28" t="s">
        <v>857</v>
      </c>
      <c r="B4409" s="28" t="s">
        <v>805</v>
      </c>
      <c r="E4409" s="9" t="s">
        <v>284</v>
      </c>
      <c r="F4409" s="9" t="s">
        <v>284</v>
      </c>
      <c r="G4409" s="9" t="s">
        <v>284</v>
      </c>
      <c r="H4409" s="9">
        <v>62.500000000003638</v>
      </c>
      <c r="I4409" s="227">
        <v>223.5</v>
      </c>
      <c r="J4409" s="9">
        <v>103.00000000000364</v>
      </c>
      <c r="K4409" s="9">
        <v>118.99999999999818</v>
      </c>
      <c r="M4409" s="72">
        <f t="shared" si="118"/>
        <v>508.00000000000546</v>
      </c>
      <c r="O4409" t="s">
        <v>293</v>
      </c>
      <c r="S4409" s="68"/>
      <c r="T4409" s="68"/>
      <c r="U4409" s="396"/>
      <c r="V4409" s="68"/>
      <c r="W4409" s="68"/>
    </row>
    <row r="4410" spans="1:23" ht="15">
      <c r="A4410" s="28" t="s">
        <v>858</v>
      </c>
      <c r="B4410" s="68" t="s">
        <v>158</v>
      </c>
      <c r="E4410" s="9" t="s">
        <v>284</v>
      </c>
      <c r="F4410" s="9" t="s">
        <v>284</v>
      </c>
      <c r="G4410" s="9">
        <v>136.5</v>
      </c>
      <c r="H4410" s="9">
        <v>131.99999999999636</v>
      </c>
      <c r="I4410" s="227">
        <v>226.49999999999818</v>
      </c>
      <c r="J4410" s="9" t="s">
        <v>284</v>
      </c>
      <c r="K4410" s="9" t="s">
        <v>284</v>
      </c>
      <c r="L4410" s="74"/>
      <c r="M4410" s="72">
        <f t="shared" si="118"/>
        <v>494.99999999999454</v>
      </c>
      <c r="O4410" t="s">
        <v>298</v>
      </c>
      <c r="R4410" s="3"/>
      <c r="S4410" s="68"/>
      <c r="T4410" s="68"/>
      <c r="U4410" s="396"/>
      <c r="V4410" s="68"/>
      <c r="W4410" s="68"/>
    </row>
    <row r="4411" spans="1:23" ht="15">
      <c r="A4411" s="28" t="s">
        <v>864</v>
      </c>
      <c r="B4411" s="240" t="s">
        <v>1840</v>
      </c>
      <c r="C4411" s="3"/>
      <c r="D4411" s="3"/>
      <c r="E4411" s="9" t="s">
        <v>284</v>
      </c>
      <c r="F4411" s="9" t="s">
        <v>284</v>
      </c>
      <c r="G4411" s="9" t="s">
        <v>284</v>
      </c>
      <c r="H4411" s="9" t="s">
        <v>284</v>
      </c>
      <c r="I4411" s="227">
        <v>218.00000000000364</v>
      </c>
      <c r="J4411" s="9">
        <v>138.99999999999636</v>
      </c>
      <c r="K4411" s="9">
        <v>133.49999999999636</v>
      </c>
      <c r="M4411" s="72">
        <f t="shared" si="118"/>
        <v>490.49999999999636</v>
      </c>
      <c r="O4411" t="s">
        <v>299</v>
      </c>
      <c r="S4411" s="28"/>
      <c r="T4411" s="68"/>
      <c r="U4411" s="396"/>
      <c r="V4411" s="68"/>
      <c r="W4411" s="68"/>
    </row>
    <row r="4412" spans="1:23" ht="15">
      <c r="A4412" s="28" t="s">
        <v>865</v>
      </c>
      <c r="B4412" s="235" t="s">
        <v>1843</v>
      </c>
      <c r="C4412" s="3"/>
      <c r="D4412" s="3"/>
      <c r="E4412" s="9" t="s">
        <v>284</v>
      </c>
      <c r="F4412" s="9" t="s">
        <v>284</v>
      </c>
      <c r="G4412" s="9" t="s">
        <v>284</v>
      </c>
      <c r="H4412" s="9" t="s">
        <v>284</v>
      </c>
      <c r="I4412" s="9">
        <v>170.49999999999636</v>
      </c>
      <c r="J4412" s="9">
        <v>179.99999999999272</v>
      </c>
      <c r="K4412" s="9">
        <v>123.99999999999818</v>
      </c>
      <c r="M4412" s="72">
        <f t="shared" si="118"/>
        <v>474.49999999998727</v>
      </c>
      <c r="S4412" s="68"/>
      <c r="T4412" s="68"/>
      <c r="U4412" s="396"/>
      <c r="V4412" s="68"/>
      <c r="W4412" s="68"/>
    </row>
    <row r="4413" spans="1:23" ht="15">
      <c r="A4413" s="28" t="s">
        <v>866</v>
      </c>
      <c r="B4413" s="240" t="s">
        <v>1841</v>
      </c>
      <c r="C4413" s="3"/>
      <c r="D4413" s="3"/>
      <c r="E4413" s="9" t="s">
        <v>284</v>
      </c>
      <c r="F4413" s="9" t="s">
        <v>284</v>
      </c>
      <c r="G4413" s="9" t="s">
        <v>284</v>
      </c>
      <c r="H4413" s="9" t="s">
        <v>284</v>
      </c>
      <c r="I4413" s="9">
        <v>167.99999999999818</v>
      </c>
      <c r="J4413" s="227">
        <v>193.5</v>
      </c>
      <c r="K4413" s="9">
        <v>104.00000000000182</v>
      </c>
      <c r="M4413" s="72">
        <f t="shared" si="118"/>
        <v>465.5</v>
      </c>
      <c r="O4413" t="s">
        <v>293</v>
      </c>
      <c r="S4413" s="235"/>
      <c r="T4413" s="68"/>
      <c r="U4413" s="396"/>
      <c r="V4413" s="68"/>
      <c r="W4413" s="68"/>
    </row>
    <row r="4414" spans="1:23" ht="15">
      <c r="A4414" s="28" t="s">
        <v>868</v>
      </c>
      <c r="B4414" s="240" t="s">
        <v>1838</v>
      </c>
      <c r="C4414" s="3"/>
      <c r="D4414" s="3"/>
      <c r="E4414" s="9" t="s">
        <v>284</v>
      </c>
      <c r="F4414" s="9" t="s">
        <v>284</v>
      </c>
      <c r="G4414" s="9" t="s">
        <v>284</v>
      </c>
      <c r="H4414" s="9" t="s">
        <v>284</v>
      </c>
      <c r="I4414" s="9">
        <v>147.5</v>
      </c>
      <c r="J4414" s="9">
        <v>155.49999999998909</v>
      </c>
      <c r="K4414" s="9">
        <v>134.99999999999818</v>
      </c>
      <c r="M4414" s="72">
        <f t="shared" si="118"/>
        <v>437.99999999998727</v>
      </c>
      <c r="S4414" s="68"/>
      <c r="T4414" s="68"/>
      <c r="U4414" s="396"/>
      <c r="V4414" s="68"/>
      <c r="W4414" s="68"/>
    </row>
    <row r="4415" spans="1:23" ht="15">
      <c r="A4415" s="28" t="s">
        <v>869</v>
      </c>
      <c r="B4415" s="240" t="s">
        <v>1834</v>
      </c>
      <c r="C4415" s="3"/>
      <c r="D4415" s="3"/>
      <c r="E4415" s="9" t="s">
        <v>284</v>
      </c>
      <c r="F4415" s="9" t="s">
        <v>284</v>
      </c>
      <c r="G4415" s="9" t="s">
        <v>284</v>
      </c>
      <c r="H4415" s="9" t="s">
        <v>284</v>
      </c>
      <c r="I4415" s="9">
        <v>199.99999999999636</v>
      </c>
      <c r="J4415" s="9">
        <v>107.75</v>
      </c>
      <c r="K4415" s="9">
        <v>123.5</v>
      </c>
      <c r="M4415" s="72">
        <f t="shared" si="118"/>
        <v>431.24999999999636</v>
      </c>
      <c r="S4415" s="294"/>
      <c r="T4415" s="68"/>
      <c r="U4415" s="397"/>
      <c r="V4415" s="68"/>
      <c r="W4415" s="68"/>
    </row>
    <row r="4416" spans="1:23" ht="15">
      <c r="A4416" s="28" t="s">
        <v>870</v>
      </c>
      <c r="B4416" s="294" t="s">
        <v>2222</v>
      </c>
      <c r="C4416" s="3"/>
      <c r="D4416" s="3"/>
      <c r="E4416" s="9" t="s">
        <v>284</v>
      </c>
      <c r="F4416" s="9" t="s">
        <v>284</v>
      </c>
      <c r="G4416" s="9" t="s">
        <v>284</v>
      </c>
      <c r="H4416" s="9" t="s">
        <v>284</v>
      </c>
      <c r="I4416" s="9" t="s">
        <v>284</v>
      </c>
      <c r="J4416" s="224">
        <v>213.25</v>
      </c>
      <c r="K4416" s="227">
        <v>197.99999999999636</v>
      </c>
      <c r="M4416" s="72">
        <f t="shared" si="118"/>
        <v>411.24999999999636</v>
      </c>
      <c r="O4416" t="s">
        <v>375</v>
      </c>
      <c r="R4416" s="226" t="s">
        <v>2028</v>
      </c>
      <c r="S4416" s="68"/>
      <c r="T4416" s="68"/>
      <c r="U4416" s="396"/>
      <c r="V4416" s="68"/>
      <c r="W4416" s="68"/>
    </row>
    <row r="4417" spans="1:23" ht="15">
      <c r="A4417" s="28" t="s">
        <v>873</v>
      </c>
      <c r="B4417" s="240" t="s">
        <v>1842</v>
      </c>
      <c r="C4417" s="3"/>
      <c r="D4417" s="3"/>
      <c r="E4417" s="9" t="s">
        <v>284</v>
      </c>
      <c r="F4417" s="9" t="s">
        <v>284</v>
      </c>
      <c r="G4417" s="9" t="s">
        <v>284</v>
      </c>
      <c r="H4417" s="9" t="s">
        <v>284</v>
      </c>
      <c r="I4417" s="9">
        <v>120.00000000000182</v>
      </c>
      <c r="J4417" s="9">
        <v>174.5</v>
      </c>
      <c r="K4417" s="9">
        <v>112.5</v>
      </c>
      <c r="M4417" s="72">
        <f t="shared" si="118"/>
        <v>407.00000000000182</v>
      </c>
      <c r="S4417" s="68"/>
      <c r="T4417" s="68"/>
      <c r="U4417" s="397"/>
      <c r="V4417" s="68"/>
      <c r="W4417" s="68"/>
    </row>
    <row r="4418" spans="1:23" ht="15">
      <c r="A4418" s="28" t="s">
        <v>999</v>
      </c>
      <c r="B4418" s="240" t="s">
        <v>1836</v>
      </c>
      <c r="C4418" s="3"/>
      <c r="D4418" s="3"/>
      <c r="E4418" s="9" t="s">
        <v>284</v>
      </c>
      <c r="F4418" s="9" t="s">
        <v>284</v>
      </c>
      <c r="G4418" s="9" t="s">
        <v>284</v>
      </c>
      <c r="H4418" s="9" t="s">
        <v>284</v>
      </c>
      <c r="I4418" s="9">
        <v>72.499999999998181</v>
      </c>
      <c r="J4418" s="9">
        <v>134.49999999999636</v>
      </c>
      <c r="K4418" s="9">
        <v>190.00000000000364</v>
      </c>
      <c r="M4418" s="72">
        <f t="shared" si="118"/>
        <v>396.99999999999818</v>
      </c>
      <c r="S4418" s="294"/>
      <c r="T4418" s="68"/>
      <c r="U4418" s="397"/>
      <c r="V4418" s="68"/>
      <c r="W4418" s="68"/>
    </row>
    <row r="4419" spans="1:23" ht="15">
      <c r="A4419" s="28" t="s">
        <v>1000</v>
      </c>
      <c r="B4419" s="240" t="s">
        <v>1835</v>
      </c>
      <c r="C4419" s="3"/>
      <c r="D4419" s="3"/>
      <c r="E4419" s="9" t="s">
        <v>284</v>
      </c>
      <c r="F4419" s="9" t="s">
        <v>284</v>
      </c>
      <c r="G4419" s="9" t="s">
        <v>284</v>
      </c>
      <c r="H4419" s="9" t="s">
        <v>284</v>
      </c>
      <c r="I4419" s="9">
        <v>155.49999999999818</v>
      </c>
      <c r="J4419" s="9">
        <v>106.74999999999636</v>
      </c>
      <c r="K4419" s="9">
        <v>124.50000000000182</v>
      </c>
      <c r="M4419" s="72">
        <f t="shared" si="118"/>
        <v>386.74999999999636</v>
      </c>
      <c r="S4419" s="294"/>
      <c r="T4419" s="68"/>
      <c r="U4419" s="396"/>
      <c r="V4419" s="68"/>
      <c r="W4419" s="68"/>
    </row>
    <row r="4420" spans="1:23" ht="15">
      <c r="A4420" s="28" t="s">
        <v>1001</v>
      </c>
      <c r="B4420" s="68" t="s">
        <v>178</v>
      </c>
      <c r="E4420" s="227">
        <v>213.99999999999818</v>
      </c>
      <c r="F4420" s="9">
        <v>136.5</v>
      </c>
      <c r="G4420" s="9" t="s">
        <v>284</v>
      </c>
      <c r="H4420" s="9" t="s">
        <v>284</v>
      </c>
      <c r="I4420" s="9" t="s">
        <v>284</v>
      </c>
      <c r="J4420" s="9" t="s">
        <v>284</v>
      </c>
      <c r="K4420" s="9" t="s">
        <v>284</v>
      </c>
      <c r="L4420" s="74"/>
      <c r="M4420" s="72">
        <f t="shared" si="118"/>
        <v>350.49999999999818</v>
      </c>
      <c r="O4420" t="s">
        <v>293</v>
      </c>
      <c r="R4420" s="3"/>
      <c r="S4420" s="68"/>
      <c r="T4420" s="68"/>
      <c r="U4420" s="397"/>
      <c r="V4420" s="68"/>
      <c r="W4420" s="68"/>
    </row>
    <row r="4421" spans="1:23" ht="15">
      <c r="A4421" s="28" t="s">
        <v>1002</v>
      </c>
      <c r="B4421" s="294" t="s">
        <v>2236</v>
      </c>
      <c r="C4421" s="3"/>
      <c r="D4421" s="3"/>
      <c r="E4421" s="9" t="s">
        <v>284</v>
      </c>
      <c r="F4421" s="9" t="s">
        <v>284</v>
      </c>
      <c r="G4421" s="9" t="s">
        <v>284</v>
      </c>
      <c r="H4421" s="9" t="s">
        <v>284</v>
      </c>
      <c r="I4421" s="9" t="s">
        <v>284</v>
      </c>
      <c r="J4421" s="9">
        <v>176.49999999999272</v>
      </c>
      <c r="K4421" s="9">
        <v>172.00000000000182</v>
      </c>
      <c r="M4421" s="72">
        <f t="shared" si="118"/>
        <v>348.49999999999454</v>
      </c>
      <c r="S4421" s="294"/>
      <c r="T4421" s="68"/>
      <c r="U4421" s="397"/>
      <c r="V4421" s="68"/>
      <c r="W4421" s="68"/>
    </row>
    <row r="4422" spans="1:23" ht="15">
      <c r="A4422" s="28" t="s">
        <v>1003</v>
      </c>
      <c r="B4422" s="294" t="s">
        <v>2225</v>
      </c>
      <c r="C4422" s="3"/>
      <c r="D4422" s="3"/>
      <c r="E4422" s="9" t="s">
        <v>284</v>
      </c>
      <c r="F4422" s="9" t="s">
        <v>284</v>
      </c>
      <c r="G4422" s="9" t="s">
        <v>284</v>
      </c>
      <c r="H4422" s="9" t="s">
        <v>284</v>
      </c>
      <c r="I4422" s="9" t="s">
        <v>284</v>
      </c>
      <c r="J4422" s="9">
        <v>112.49999999999636</v>
      </c>
      <c r="K4422" s="222">
        <v>234.49999999999818</v>
      </c>
      <c r="M4422" s="72">
        <f t="shared" ref="M4422:M4458" si="119">SUM(E4422:K4422)</f>
        <v>346.99999999999454</v>
      </c>
      <c r="O4422" t="s">
        <v>306</v>
      </c>
      <c r="S4422" s="294"/>
      <c r="T4422" s="68"/>
      <c r="U4422" s="396"/>
      <c r="V4422" s="68"/>
      <c r="W4422" s="68"/>
    </row>
    <row r="4423" spans="1:23" ht="15">
      <c r="A4423" s="28" t="s">
        <v>1004</v>
      </c>
      <c r="B4423" s="68" t="s">
        <v>799</v>
      </c>
      <c r="E4423" s="9" t="s">
        <v>284</v>
      </c>
      <c r="F4423" s="9" t="s">
        <v>284</v>
      </c>
      <c r="G4423" s="9" t="s">
        <v>284</v>
      </c>
      <c r="H4423" s="9">
        <v>43.000000000001819</v>
      </c>
      <c r="I4423" s="9">
        <v>180.49999999999818</v>
      </c>
      <c r="J4423" s="9">
        <v>64.999999999998181</v>
      </c>
      <c r="K4423" s="9">
        <v>24.999999999996362</v>
      </c>
      <c r="M4423" s="72">
        <f t="shared" si="119"/>
        <v>313.49999999999454</v>
      </c>
      <c r="S4423" s="294"/>
      <c r="T4423" s="68"/>
      <c r="U4423" s="396"/>
      <c r="V4423" s="68"/>
      <c r="W4423" s="68"/>
    </row>
    <row r="4424" spans="1:23" ht="15">
      <c r="A4424" s="28" t="s">
        <v>1005</v>
      </c>
      <c r="B4424" s="240" t="s">
        <v>1823</v>
      </c>
      <c r="C4424" s="3"/>
      <c r="D4424" s="3"/>
      <c r="E4424" s="9" t="s">
        <v>284</v>
      </c>
      <c r="F4424" s="9" t="s">
        <v>284</v>
      </c>
      <c r="G4424" s="9" t="s">
        <v>284</v>
      </c>
      <c r="H4424" s="9" t="s">
        <v>284</v>
      </c>
      <c r="I4424" s="9">
        <v>151.5</v>
      </c>
      <c r="J4424" s="9">
        <v>73</v>
      </c>
      <c r="K4424" s="9">
        <v>84.500000000001819</v>
      </c>
      <c r="M4424" s="72">
        <f t="shared" si="119"/>
        <v>309.00000000000182</v>
      </c>
      <c r="S4424" s="68"/>
      <c r="T4424" s="68"/>
      <c r="U4424" s="396"/>
      <c r="V4424" s="68"/>
      <c r="W4424" s="68"/>
    </row>
    <row r="4425" spans="1:23" ht="15">
      <c r="A4425" s="28" t="s">
        <v>1006</v>
      </c>
      <c r="B4425" s="240" t="s">
        <v>1825</v>
      </c>
      <c r="C4425" s="3"/>
      <c r="D4425" s="3"/>
      <c r="E4425" s="9" t="s">
        <v>284</v>
      </c>
      <c r="F4425" s="9" t="s">
        <v>284</v>
      </c>
      <c r="G4425" s="9" t="s">
        <v>284</v>
      </c>
      <c r="H4425" s="9" t="s">
        <v>284</v>
      </c>
      <c r="I4425" s="9">
        <v>138</v>
      </c>
      <c r="J4425" s="9">
        <v>66.000000000001819</v>
      </c>
      <c r="K4425" s="9">
        <v>94</v>
      </c>
      <c r="M4425" s="72">
        <f t="shared" si="119"/>
        <v>298.00000000000182</v>
      </c>
      <c r="S4425" s="68"/>
      <c r="T4425" s="68"/>
      <c r="U4425" s="396"/>
      <c r="V4425" s="68"/>
      <c r="W4425" s="68"/>
    </row>
    <row r="4426" spans="1:23" ht="15">
      <c r="A4426" s="28" t="s">
        <v>1007</v>
      </c>
      <c r="B4426" s="294" t="s">
        <v>2221</v>
      </c>
      <c r="C4426" s="3"/>
      <c r="D4426" s="3"/>
      <c r="E4426" s="9" t="s">
        <v>284</v>
      </c>
      <c r="F4426" s="9" t="s">
        <v>284</v>
      </c>
      <c r="G4426" s="9" t="s">
        <v>284</v>
      </c>
      <c r="H4426" s="9" t="s">
        <v>284</v>
      </c>
      <c r="I4426" s="9" t="s">
        <v>284</v>
      </c>
      <c r="J4426" s="9">
        <v>105.25000000000728</v>
      </c>
      <c r="K4426" s="9">
        <v>184.99999999999636</v>
      </c>
      <c r="M4426" s="72">
        <f t="shared" si="119"/>
        <v>290.25000000000364</v>
      </c>
      <c r="S4426" s="68"/>
      <c r="T4426" s="68"/>
      <c r="U4426" s="397"/>
      <c r="V4426" s="68"/>
      <c r="W4426" s="68"/>
    </row>
    <row r="4427" spans="1:23" ht="15">
      <c r="A4427" s="28" t="s">
        <v>1008</v>
      </c>
      <c r="B4427" s="68" t="s">
        <v>840</v>
      </c>
      <c r="E4427" s="9" t="s">
        <v>284</v>
      </c>
      <c r="F4427" s="9" t="s">
        <v>284</v>
      </c>
      <c r="G4427" s="9" t="s">
        <v>284</v>
      </c>
      <c r="H4427" s="9">
        <v>134.00000000000728</v>
      </c>
      <c r="I4427" s="9">
        <v>152</v>
      </c>
      <c r="J4427" s="9" t="s">
        <v>284</v>
      </c>
      <c r="K4427" s="9" t="s">
        <v>284</v>
      </c>
      <c r="L4427" s="74"/>
      <c r="M4427" s="72">
        <f t="shared" si="119"/>
        <v>286.00000000000728</v>
      </c>
      <c r="S4427" s="294"/>
      <c r="T4427" s="68"/>
      <c r="U4427" s="396"/>
      <c r="V4427" s="68"/>
      <c r="W4427" s="68"/>
    </row>
    <row r="4428" spans="1:23" ht="15">
      <c r="A4428" s="28" t="s">
        <v>1009</v>
      </c>
      <c r="B4428" s="28" t="s">
        <v>815</v>
      </c>
      <c r="E4428" s="9" t="s">
        <v>284</v>
      </c>
      <c r="F4428" s="9" t="s">
        <v>284</v>
      </c>
      <c r="G4428" s="9" t="s">
        <v>284</v>
      </c>
      <c r="H4428" s="9">
        <v>140.00000000000182</v>
      </c>
      <c r="I4428" s="9">
        <v>146</v>
      </c>
      <c r="J4428" s="9" t="s">
        <v>284</v>
      </c>
      <c r="K4428" s="9" t="s">
        <v>284</v>
      </c>
      <c r="L4428" s="74"/>
      <c r="M4428" s="72">
        <f t="shared" si="119"/>
        <v>286.00000000000182</v>
      </c>
      <c r="S4428" s="294"/>
      <c r="T4428" s="68"/>
      <c r="U4428" s="396"/>
      <c r="V4428" s="68"/>
      <c r="W4428" s="68"/>
    </row>
    <row r="4429" spans="1:23" ht="15">
      <c r="A4429" s="28" t="s">
        <v>1010</v>
      </c>
      <c r="B4429" s="294" t="s">
        <v>2223</v>
      </c>
      <c r="C4429" s="3"/>
      <c r="D4429" s="3"/>
      <c r="E4429" s="9" t="s">
        <v>284</v>
      </c>
      <c r="F4429" s="9" t="s">
        <v>284</v>
      </c>
      <c r="G4429" s="9" t="s">
        <v>284</v>
      </c>
      <c r="H4429" s="9" t="s">
        <v>284</v>
      </c>
      <c r="I4429" s="9" t="s">
        <v>284</v>
      </c>
      <c r="J4429" s="9">
        <v>89.5</v>
      </c>
      <c r="K4429" s="9">
        <v>181.99999999999818</v>
      </c>
      <c r="M4429" s="72">
        <f t="shared" si="119"/>
        <v>271.49999999999818</v>
      </c>
      <c r="S4429" s="28"/>
      <c r="T4429" s="68"/>
      <c r="U4429" s="396"/>
      <c r="V4429" s="68"/>
      <c r="W4429" s="68"/>
    </row>
    <row r="4430" spans="1:23" ht="15">
      <c r="A4430" s="28" t="s">
        <v>1011</v>
      </c>
      <c r="B4430" s="68" t="s">
        <v>179</v>
      </c>
      <c r="E4430" s="227">
        <v>227</v>
      </c>
      <c r="F4430" s="9" t="s">
        <v>284</v>
      </c>
      <c r="G4430" s="9" t="s">
        <v>284</v>
      </c>
      <c r="H4430" s="9" t="s">
        <v>284</v>
      </c>
      <c r="I4430" s="9" t="s">
        <v>284</v>
      </c>
      <c r="J4430" s="9" t="s">
        <v>284</v>
      </c>
      <c r="K4430" s="9" t="s">
        <v>284</v>
      </c>
      <c r="L4430" s="74"/>
      <c r="M4430" s="72">
        <f t="shared" si="119"/>
        <v>227</v>
      </c>
      <c r="O4430" t="s">
        <v>303</v>
      </c>
      <c r="R4430" s="3"/>
      <c r="S4430" s="235"/>
      <c r="T4430" s="68"/>
      <c r="U4430" s="396"/>
      <c r="V4430" s="68"/>
      <c r="W4430" s="68"/>
    </row>
    <row r="4431" spans="1:23" ht="15">
      <c r="A4431" s="28" t="s">
        <v>1012</v>
      </c>
      <c r="B4431" s="294" t="s">
        <v>2217</v>
      </c>
      <c r="C4431" s="3"/>
      <c r="D4431" s="3"/>
      <c r="E4431" s="9" t="s">
        <v>284</v>
      </c>
      <c r="F4431" s="9" t="s">
        <v>284</v>
      </c>
      <c r="G4431" s="9" t="s">
        <v>284</v>
      </c>
      <c r="H4431" s="9" t="s">
        <v>284</v>
      </c>
      <c r="I4431" s="9" t="s">
        <v>284</v>
      </c>
      <c r="J4431" s="9">
        <v>121</v>
      </c>
      <c r="K4431" s="9">
        <v>105.5</v>
      </c>
      <c r="M4431" s="72">
        <f t="shared" si="119"/>
        <v>226.5</v>
      </c>
      <c r="S4431" s="294"/>
      <c r="T4431" s="68"/>
      <c r="U4431" s="396"/>
      <c r="V4431" s="68"/>
      <c r="W4431" s="68"/>
    </row>
    <row r="4432" spans="1:23" ht="15">
      <c r="A4432" s="28" t="s">
        <v>1013</v>
      </c>
      <c r="B4432" s="294" t="s">
        <v>2224</v>
      </c>
      <c r="C4432" s="3"/>
      <c r="D4432" s="3"/>
      <c r="E4432" s="9" t="s">
        <v>284</v>
      </c>
      <c r="F4432" s="9" t="s">
        <v>284</v>
      </c>
      <c r="G4432" s="9" t="s">
        <v>284</v>
      </c>
      <c r="H4432" s="9" t="s">
        <v>284</v>
      </c>
      <c r="I4432" s="9" t="s">
        <v>284</v>
      </c>
      <c r="J4432" s="9">
        <v>136</v>
      </c>
      <c r="K4432" s="9">
        <v>87.999999999992724</v>
      </c>
      <c r="M4432" s="72">
        <f t="shared" si="119"/>
        <v>223.99999999999272</v>
      </c>
      <c r="S4432" s="294"/>
      <c r="T4432" s="68"/>
      <c r="U4432" s="396"/>
      <c r="V4432" s="68"/>
      <c r="W4432" s="68"/>
    </row>
    <row r="4433" spans="1:23" ht="15">
      <c r="A4433" s="28" t="s">
        <v>1014</v>
      </c>
      <c r="B4433" s="294" t="s">
        <v>2226</v>
      </c>
      <c r="C4433" s="3"/>
      <c r="D4433" s="3"/>
      <c r="E4433" s="9" t="s">
        <v>284</v>
      </c>
      <c r="F4433" s="9" t="s">
        <v>284</v>
      </c>
      <c r="G4433" s="9" t="s">
        <v>284</v>
      </c>
      <c r="H4433" s="9" t="s">
        <v>284</v>
      </c>
      <c r="I4433" s="9" t="s">
        <v>284</v>
      </c>
      <c r="J4433" s="9">
        <v>121.25000000000364</v>
      </c>
      <c r="K4433" s="9">
        <v>102</v>
      </c>
      <c r="M4433" s="72">
        <f t="shared" si="119"/>
        <v>223.25000000000364</v>
      </c>
      <c r="S4433" s="28"/>
      <c r="T4433" s="68"/>
      <c r="U4433" s="396"/>
      <c r="V4433" s="68"/>
      <c r="W4433" s="68"/>
    </row>
    <row r="4434" spans="1:23" ht="15">
      <c r="A4434" s="28" t="s">
        <v>1015</v>
      </c>
      <c r="B4434" s="240" t="s">
        <v>1826</v>
      </c>
      <c r="C4434" s="3"/>
      <c r="D4434" s="3"/>
      <c r="E4434" s="9" t="s">
        <v>284</v>
      </c>
      <c r="F4434" s="9" t="s">
        <v>284</v>
      </c>
      <c r="G4434" s="9" t="s">
        <v>284</v>
      </c>
      <c r="H4434" s="9" t="s">
        <v>284</v>
      </c>
      <c r="I4434" s="9">
        <v>146.99999999999636</v>
      </c>
      <c r="J4434" s="9">
        <v>76.000000000003638</v>
      </c>
      <c r="K4434" s="9" t="s">
        <v>284</v>
      </c>
      <c r="M4434" s="72">
        <f t="shared" si="119"/>
        <v>223</v>
      </c>
      <c r="S4434" s="235"/>
      <c r="T4434" s="68"/>
      <c r="U4434" s="396"/>
      <c r="V4434" s="68"/>
      <c r="W4434" s="68"/>
    </row>
    <row r="4435" spans="1:23" ht="15">
      <c r="A4435" s="28" t="s">
        <v>1016</v>
      </c>
      <c r="B4435" s="240" t="s">
        <v>1829</v>
      </c>
      <c r="C4435" s="3"/>
      <c r="D4435" s="3"/>
      <c r="E4435" s="9" t="s">
        <v>284</v>
      </c>
      <c r="F4435" s="9" t="s">
        <v>284</v>
      </c>
      <c r="G4435" s="9" t="s">
        <v>284</v>
      </c>
      <c r="H4435" s="9" t="s">
        <v>284</v>
      </c>
      <c r="I4435" s="227">
        <v>218.00000000000364</v>
      </c>
      <c r="J4435" s="9" t="s">
        <v>284</v>
      </c>
      <c r="K4435" s="9" t="s">
        <v>284</v>
      </c>
      <c r="L4435" s="74"/>
      <c r="M4435" s="72">
        <f t="shared" si="119"/>
        <v>218.00000000000364</v>
      </c>
      <c r="O4435" t="s">
        <v>294</v>
      </c>
      <c r="S4435" s="68"/>
      <c r="T4435" s="68"/>
      <c r="U4435" s="396"/>
      <c r="V4435" s="68"/>
      <c r="W4435" s="68"/>
    </row>
    <row r="4436" spans="1:23" ht="15">
      <c r="A4436" s="28" t="s">
        <v>1017</v>
      </c>
      <c r="B4436" s="240" t="s">
        <v>1857</v>
      </c>
      <c r="C4436" s="3"/>
      <c r="D4436" s="3"/>
      <c r="E4436" s="9" t="s">
        <v>284</v>
      </c>
      <c r="F4436" s="9" t="s">
        <v>284</v>
      </c>
      <c r="G4436" s="9" t="s">
        <v>284</v>
      </c>
      <c r="H4436" s="9" t="s">
        <v>284</v>
      </c>
      <c r="I4436" s="9">
        <v>217.50000000000182</v>
      </c>
      <c r="J4436" s="9" t="s">
        <v>284</v>
      </c>
      <c r="K4436" s="9" t="s">
        <v>284</v>
      </c>
      <c r="L4436" s="74"/>
      <c r="M4436" s="72">
        <f t="shared" si="119"/>
        <v>217.50000000000182</v>
      </c>
      <c r="S4436" s="68"/>
      <c r="T4436" s="68"/>
      <c r="U4436" s="396"/>
      <c r="V4436" s="68"/>
      <c r="W4436" s="68"/>
    </row>
    <row r="4437" spans="1:23" ht="15">
      <c r="A4437" s="28" t="s">
        <v>1018</v>
      </c>
      <c r="B4437" s="294" t="s">
        <v>2218</v>
      </c>
      <c r="C4437" s="3"/>
      <c r="D4437" s="3"/>
      <c r="E4437" s="9" t="s">
        <v>284</v>
      </c>
      <c r="F4437" s="9" t="s">
        <v>284</v>
      </c>
      <c r="G4437" s="9" t="s">
        <v>284</v>
      </c>
      <c r="H4437" s="9" t="s">
        <v>284</v>
      </c>
      <c r="I4437" s="9" t="s">
        <v>284</v>
      </c>
      <c r="J4437" s="9">
        <v>108.49999999999636</v>
      </c>
      <c r="K4437" s="9">
        <v>91</v>
      </c>
      <c r="M4437" s="72">
        <f t="shared" si="119"/>
        <v>199.49999999999636</v>
      </c>
      <c r="S4437" s="294"/>
      <c r="T4437" s="68"/>
      <c r="U4437" s="396"/>
      <c r="V4437" s="68"/>
      <c r="W4437" s="68"/>
    </row>
    <row r="4438" spans="1:23" ht="15">
      <c r="A4438" s="28" t="s">
        <v>1019</v>
      </c>
      <c r="B4438" s="240" t="s">
        <v>1832</v>
      </c>
      <c r="C4438" s="3"/>
      <c r="D4438" s="3"/>
      <c r="E4438" s="9" t="s">
        <v>284</v>
      </c>
      <c r="F4438" s="9" t="s">
        <v>284</v>
      </c>
      <c r="G4438" s="9" t="s">
        <v>284</v>
      </c>
      <c r="H4438" s="9" t="s">
        <v>284</v>
      </c>
      <c r="I4438" s="9">
        <v>174.99999999999818</v>
      </c>
      <c r="J4438" s="9" t="s">
        <v>284</v>
      </c>
      <c r="K4438" s="9" t="s">
        <v>284</v>
      </c>
      <c r="L4438" s="74"/>
      <c r="M4438" s="72">
        <f t="shared" si="119"/>
        <v>174.99999999999818</v>
      </c>
    </row>
    <row r="4439" spans="1:23" ht="15">
      <c r="A4439" s="28" t="s">
        <v>1020</v>
      </c>
      <c r="B4439" s="235" t="s">
        <v>1821</v>
      </c>
      <c r="C4439" s="3"/>
      <c r="D4439" s="3"/>
      <c r="E4439" s="9" t="s">
        <v>284</v>
      </c>
      <c r="F4439" s="9" t="s">
        <v>284</v>
      </c>
      <c r="G4439" s="9" t="s">
        <v>284</v>
      </c>
      <c r="H4439" s="9" t="s">
        <v>284</v>
      </c>
      <c r="I4439" s="9">
        <v>172.5</v>
      </c>
      <c r="J4439" s="9" t="s">
        <v>284</v>
      </c>
      <c r="K4439" s="9" t="s">
        <v>284</v>
      </c>
      <c r="L4439" s="74"/>
      <c r="M4439" s="72">
        <f t="shared" si="119"/>
        <v>172.5</v>
      </c>
    </row>
    <row r="4440" spans="1:23" ht="15">
      <c r="A4440" s="28" t="s">
        <v>1021</v>
      </c>
      <c r="B4440" s="240" t="s">
        <v>1839</v>
      </c>
      <c r="C4440" s="3"/>
      <c r="D4440" s="3"/>
      <c r="E4440" s="9" t="s">
        <v>284</v>
      </c>
      <c r="F4440" s="9" t="s">
        <v>284</v>
      </c>
      <c r="G4440" s="9" t="s">
        <v>284</v>
      </c>
      <c r="H4440" s="9" t="s">
        <v>284</v>
      </c>
      <c r="I4440" s="9">
        <v>166.99999999999818</v>
      </c>
      <c r="J4440" s="9" t="s">
        <v>284</v>
      </c>
      <c r="K4440" s="9" t="s">
        <v>284</v>
      </c>
      <c r="L4440" s="74"/>
      <c r="M4440" s="72">
        <f t="shared" si="119"/>
        <v>166.99999999999818</v>
      </c>
    </row>
    <row r="4441" spans="1:23" ht="15">
      <c r="A4441" s="28" t="s">
        <v>1022</v>
      </c>
      <c r="B4441" s="294" t="s">
        <v>2219</v>
      </c>
      <c r="C4441" s="3"/>
      <c r="D4441" s="3"/>
      <c r="E4441" s="9" t="s">
        <v>284</v>
      </c>
      <c r="F4441" s="9" t="s">
        <v>284</v>
      </c>
      <c r="G4441" s="9" t="s">
        <v>284</v>
      </c>
      <c r="H4441" s="9" t="s">
        <v>284</v>
      </c>
      <c r="I4441" s="9" t="s">
        <v>284</v>
      </c>
      <c r="J4441" s="9">
        <v>151.49999999999636</v>
      </c>
      <c r="K4441" s="9" t="s">
        <v>284</v>
      </c>
      <c r="M4441" s="72">
        <f t="shared" si="119"/>
        <v>151.49999999999636</v>
      </c>
    </row>
    <row r="4442" spans="1:23" ht="15">
      <c r="A4442" s="28" t="s">
        <v>1023</v>
      </c>
      <c r="B4442" s="68" t="s">
        <v>845</v>
      </c>
      <c r="E4442" s="9" t="s">
        <v>284</v>
      </c>
      <c r="F4442" s="9" t="s">
        <v>284</v>
      </c>
      <c r="G4442" s="9" t="s">
        <v>284</v>
      </c>
      <c r="H4442" s="9">
        <v>148.99999999999636</v>
      </c>
      <c r="I4442" s="9" t="s">
        <v>284</v>
      </c>
      <c r="J4442" s="9" t="s">
        <v>284</v>
      </c>
      <c r="K4442" s="9" t="s">
        <v>284</v>
      </c>
      <c r="L4442" s="74"/>
      <c r="M4442" s="72">
        <f t="shared" si="119"/>
        <v>148.99999999999636</v>
      </c>
    </row>
    <row r="4443" spans="1:23" ht="15">
      <c r="A4443" s="28" t="s">
        <v>1024</v>
      </c>
      <c r="B4443" s="294" t="s">
        <v>2281</v>
      </c>
      <c r="E4443" s="9" t="s">
        <v>284</v>
      </c>
      <c r="F4443" s="9" t="s">
        <v>284</v>
      </c>
      <c r="G4443" s="9" t="s">
        <v>284</v>
      </c>
      <c r="H4443" s="9" t="s">
        <v>284</v>
      </c>
      <c r="I4443" s="9" t="s">
        <v>284</v>
      </c>
      <c r="J4443" s="9" t="s">
        <v>284</v>
      </c>
      <c r="K4443" s="9">
        <v>133.5</v>
      </c>
      <c r="L4443" s="74"/>
      <c r="M4443" s="72">
        <f t="shared" si="119"/>
        <v>133.5</v>
      </c>
    </row>
    <row r="4444" spans="1:23" ht="15">
      <c r="A4444" s="28" t="s">
        <v>1025</v>
      </c>
      <c r="B4444" s="294" t="s">
        <v>2253</v>
      </c>
      <c r="E4444" s="9" t="s">
        <v>284</v>
      </c>
      <c r="F4444" s="9" t="s">
        <v>284</v>
      </c>
      <c r="G4444" s="9" t="s">
        <v>284</v>
      </c>
      <c r="H4444" s="9" t="s">
        <v>284</v>
      </c>
      <c r="I4444" s="9" t="s">
        <v>284</v>
      </c>
      <c r="J4444" s="9" t="s">
        <v>284</v>
      </c>
      <c r="K4444" s="9">
        <v>132.00000000000182</v>
      </c>
      <c r="L4444" s="74"/>
      <c r="M4444" s="72">
        <f t="shared" si="119"/>
        <v>132.00000000000182</v>
      </c>
    </row>
    <row r="4445" spans="1:23" ht="15">
      <c r="A4445" s="28" t="s">
        <v>1026</v>
      </c>
      <c r="B4445" s="68" t="s">
        <v>164</v>
      </c>
      <c r="E4445" s="9" t="s">
        <v>284</v>
      </c>
      <c r="F4445" s="9" t="s">
        <v>284</v>
      </c>
      <c r="G4445" s="9">
        <v>110.50000000000364</v>
      </c>
      <c r="H4445" s="9" t="s">
        <v>284</v>
      </c>
      <c r="I4445" s="9" t="s">
        <v>284</v>
      </c>
      <c r="J4445" s="9" t="s">
        <v>284</v>
      </c>
      <c r="K4445" s="9" t="s">
        <v>284</v>
      </c>
      <c r="L4445" s="74"/>
      <c r="M4445" s="72">
        <f t="shared" si="119"/>
        <v>110.50000000000364</v>
      </c>
    </row>
    <row r="4446" spans="1:23" ht="15">
      <c r="A4446" s="28" t="s">
        <v>1027</v>
      </c>
      <c r="B4446" s="294" t="s">
        <v>2257</v>
      </c>
      <c r="E4446" s="9" t="s">
        <v>284</v>
      </c>
      <c r="F4446" s="9" t="s">
        <v>284</v>
      </c>
      <c r="G4446" s="9" t="s">
        <v>284</v>
      </c>
      <c r="H4446" s="9" t="s">
        <v>284</v>
      </c>
      <c r="I4446" s="9" t="s">
        <v>284</v>
      </c>
      <c r="J4446" s="9" t="s">
        <v>284</v>
      </c>
      <c r="K4446" s="9">
        <v>107.5</v>
      </c>
      <c r="L4446" s="74"/>
      <c r="M4446" s="72">
        <f t="shared" si="119"/>
        <v>107.5</v>
      </c>
    </row>
    <row r="4447" spans="1:23" ht="15">
      <c r="A4447" s="28" t="s">
        <v>1028</v>
      </c>
      <c r="B4447" s="294" t="s">
        <v>2256</v>
      </c>
      <c r="E4447" s="9" t="s">
        <v>284</v>
      </c>
      <c r="F4447" s="9" t="s">
        <v>284</v>
      </c>
      <c r="G4447" s="9" t="s">
        <v>284</v>
      </c>
      <c r="H4447" s="9" t="s">
        <v>284</v>
      </c>
      <c r="I4447" s="9" t="s">
        <v>284</v>
      </c>
      <c r="J4447" s="9" t="s">
        <v>284</v>
      </c>
      <c r="K4447" s="9">
        <v>105.50000000000364</v>
      </c>
      <c r="L4447" s="74"/>
      <c r="M4447" s="72">
        <f t="shared" si="119"/>
        <v>105.50000000000364</v>
      </c>
    </row>
    <row r="4448" spans="1:23" ht="15">
      <c r="A4448" s="28" t="s">
        <v>1029</v>
      </c>
      <c r="B4448" s="294" t="s">
        <v>2259</v>
      </c>
      <c r="E4448" s="9" t="s">
        <v>284</v>
      </c>
      <c r="F4448" s="9" t="s">
        <v>284</v>
      </c>
      <c r="G4448" s="9" t="s">
        <v>284</v>
      </c>
      <c r="H4448" s="9" t="s">
        <v>284</v>
      </c>
      <c r="I4448" s="9" t="s">
        <v>284</v>
      </c>
      <c r="J4448" s="9" t="s">
        <v>284</v>
      </c>
      <c r="K4448" s="9">
        <v>102</v>
      </c>
      <c r="L4448" s="74"/>
      <c r="M4448" s="72">
        <f t="shared" si="119"/>
        <v>102</v>
      </c>
    </row>
    <row r="4449" spans="1:13" ht="15">
      <c r="A4449" s="28" t="s">
        <v>1030</v>
      </c>
      <c r="B4449" s="294" t="s">
        <v>2543</v>
      </c>
      <c r="E4449" s="9" t="s">
        <v>284</v>
      </c>
      <c r="F4449" s="9" t="s">
        <v>284</v>
      </c>
      <c r="G4449" s="9" t="s">
        <v>284</v>
      </c>
      <c r="H4449" s="9" t="s">
        <v>284</v>
      </c>
      <c r="I4449" s="9" t="s">
        <v>284</v>
      </c>
      <c r="J4449" s="9" t="s">
        <v>284</v>
      </c>
      <c r="K4449" s="9">
        <v>96.500000000001819</v>
      </c>
      <c r="L4449" s="74"/>
      <c r="M4449" s="72">
        <f t="shared" si="119"/>
        <v>96.500000000001819</v>
      </c>
    </row>
    <row r="4450" spans="1:13" ht="15">
      <c r="A4450" s="28" t="s">
        <v>1031</v>
      </c>
      <c r="B4450" s="294" t="s">
        <v>2283</v>
      </c>
      <c r="E4450" s="9" t="s">
        <v>284</v>
      </c>
      <c r="F4450" s="9" t="s">
        <v>284</v>
      </c>
      <c r="G4450" s="9" t="s">
        <v>284</v>
      </c>
      <c r="H4450" s="9" t="s">
        <v>284</v>
      </c>
      <c r="I4450" s="9" t="s">
        <v>284</v>
      </c>
      <c r="J4450" s="9" t="s">
        <v>284</v>
      </c>
      <c r="K4450" s="9">
        <v>94.000000000005457</v>
      </c>
      <c r="L4450" s="74"/>
      <c r="M4450" s="72">
        <f t="shared" si="119"/>
        <v>94.000000000005457</v>
      </c>
    </row>
    <row r="4451" spans="1:13" ht="15">
      <c r="A4451" s="28" t="s">
        <v>1032</v>
      </c>
      <c r="B4451" s="240" t="s">
        <v>1831</v>
      </c>
      <c r="C4451" s="3"/>
      <c r="D4451" s="3"/>
      <c r="E4451" s="9" t="s">
        <v>284</v>
      </c>
      <c r="F4451" s="9" t="s">
        <v>284</v>
      </c>
      <c r="G4451" s="9" t="s">
        <v>284</v>
      </c>
      <c r="H4451" s="9" t="s">
        <v>284</v>
      </c>
      <c r="I4451" s="9">
        <v>89.000000000003638</v>
      </c>
      <c r="J4451" s="9" t="s">
        <v>284</v>
      </c>
      <c r="K4451" s="9" t="s">
        <v>284</v>
      </c>
      <c r="L4451" s="74"/>
      <c r="M4451" s="72">
        <f t="shared" si="119"/>
        <v>89.000000000003638</v>
      </c>
    </row>
    <row r="4452" spans="1:13" ht="15">
      <c r="A4452" s="28" t="s">
        <v>1033</v>
      </c>
      <c r="B4452" s="294" t="s">
        <v>2254</v>
      </c>
      <c r="E4452" s="9" t="s">
        <v>284</v>
      </c>
      <c r="F4452" s="9" t="s">
        <v>284</v>
      </c>
      <c r="G4452" s="9" t="s">
        <v>284</v>
      </c>
      <c r="H4452" s="9" t="s">
        <v>284</v>
      </c>
      <c r="I4452" s="9" t="s">
        <v>284</v>
      </c>
      <c r="J4452" s="9" t="s">
        <v>284</v>
      </c>
      <c r="K4452" s="9">
        <v>80.500000000001819</v>
      </c>
      <c r="L4452" s="74"/>
      <c r="M4452" s="72">
        <f t="shared" si="119"/>
        <v>80.500000000001819</v>
      </c>
    </row>
    <row r="4453" spans="1:13" ht="15">
      <c r="A4453" s="28" t="s">
        <v>1034</v>
      </c>
      <c r="B4453" s="294" t="s">
        <v>2252</v>
      </c>
      <c r="E4453" s="9" t="s">
        <v>284</v>
      </c>
      <c r="F4453" s="9" t="s">
        <v>284</v>
      </c>
      <c r="G4453" s="9" t="s">
        <v>284</v>
      </c>
      <c r="H4453" s="9" t="s">
        <v>284</v>
      </c>
      <c r="I4453" s="9" t="s">
        <v>284</v>
      </c>
      <c r="J4453" s="9" t="s">
        <v>284</v>
      </c>
      <c r="K4453" s="9">
        <v>71</v>
      </c>
      <c r="L4453" s="74"/>
      <c r="M4453" s="72">
        <f t="shared" si="119"/>
        <v>71</v>
      </c>
    </row>
    <row r="4454" spans="1:13" ht="15">
      <c r="A4454" s="28" t="s">
        <v>1035</v>
      </c>
      <c r="B4454" s="294" t="s">
        <v>2284</v>
      </c>
      <c r="E4454" s="9" t="s">
        <v>284</v>
      </c>
      <c r="F4454" s="9" t="s">
        <v>284</v>
      </c>
      <c r="G4454" s="9" t="s">
        <v>284</v>
      </c>
      <c r="H4454" s="9" t="s">
        <v>284</v>
      </c>
      <c r="I4454" s="9" t="s">
        <v>284</v>
      </c>
      <c r="J4454" s="9" t="s">
        <v>284</v>
      </c>
      <c r="K4454" s="9">
        <v>67.500000000003638</v>
      </c>
      <c r="L4454" s="74"/>
      <c r="M4454" s="72">
        <f t="shared" si="119"/>
        <v>67.500000000003638</v>
      </c>
    </row>
    <row r="4455" spans="1:13" ht="15">
      <c r="A4455" s="28" t="s">
        <v>1036</v>
      </c>
      <c r="B4455" s="294" t="s">
        <v>2260</v>
      </c>
      <c r="E4455" s="9" t="s">
        <v>284</v>
      </c>
      <c r="F4455" s="9" t="s">
        <v>284</v>
      </c>
      <c r="G4455" s="9" t="s">
        <v>284</v>
      </c>
      <c r="H4455" s="9" t="s">
        <v>284</v>
      </c>
      <c r="I4455" s="9" t="s">
        <v>284</v>
      </c>
      <c r="J4455" s="9" t="s">
        <v>284</v>
      </c>
      <c r="K4455" s="9">
        <v>64.999999999998181</v>
      </c>
      <c r="L4455" s="74"/>
      <c r="M4455" s="72">
        <f t="shared" si="119"/>
        <v>64.999999999998181</v>
      </c>
    </row>
    <row r="4456" spans="1:13" ht="15">
      <c r="A4456" s="28" t="s">
        <v>1037</v>
      </c>
      <c r="B4456" s="68" t="s">
        <v>855</v>
      </c>
      <c r="E4456" s="9" t="s">
        <v>284</v>
      </c>
      <c r="F4456" s="9" t="s">
        <v>284</v>
      </c>
      <c r="G4456" s="9" t="s">
        <v>284</v>
      </c>
      <c r="H4456" s="9">
        <v>57.999999999998181</v>
      </c>
      <c r="I4456" s="9" t="s">
        <v>284</v>
      </c>
      <c r="J4456" s="9" t="s">
        <v>284</v>
      </c>
      <c r="K4456" s="9" t="s">
        <v>284</v>
      </c>
      <c r="L4456" s="74"/>
      <c r="M4456" s="72">
        <f t="shared" si="119"/>
        <v>57.999999999998181</v>
      </c>
    </row>
    <row r="4457" spans="1:13" ht="15">
      <c r="A4457" s="28" t="s">
        <v>1038</v>
      </c>
      <c r="B4457" s="294" t="s">
        <v>2255</v>
      </c>
      <c r="E4457" s="9" t="s">
        <v>284</v>
      </c>
      <c r="F4457" s="9" t="s">
        <v>284</v>
      </c>
      <c r="G4457" s="9" t="s">
        <v>284</v>
      </c>
      <c r="H4457" s="9" t="s">
        <v>284</v>
      </c>
      <c r="I4457" s="9" t="s">
        <v>284</v>
      </c>
      <c r="J4457" s="9" t="s">
        <v>284</v>
      </c>
      <c r="K4457" s="9">
        <v>30.5</v>
      </c>
      <c r="L4457" s="74"/>
      <c r="M4457" s="72">
        <f t="shared" si="119"/>
        <v>30.5</v>
      </c>
    </row>
    <row r="4458" spans="1:13" ht="15">
      <c r="A4458" s="28" t="s">
        <v>3838</v>
      </c>
      <c r="B4458" s="294" t="s">
        <v>2258</v>
      </c>
      <c r="E4458" s="9" t="s">
        <v>284</v>
      </c>
      <c r="F4458" s="9" t="s">
        <v>284</v>
      </c>
      <c r="G4458" s="9" t="s">
        <v>284</v>
      </c>
      <c r="H4458" s="9" t="s">
        <v>284</v>
      </c>
      <c r="I4458" s="9" t="s">
        <v>284</v>
      </c>
      <c r="J4458" s="9" t="s">
        <v>284</v>
      </c>
      <c r="K4458" s="9">
        <v>19.999999999998181</v>
      </c>
      <c r="L4458" s="74"/>
      <c r="M4458" s="72">
        <f t="shared" si="119"/>
        <v>19.999999999998181</v>
      </c>
    </row>
    <row r="4459" spans="1:13" ht="14.25">
      <c r="A4459" s="28"/>
      <c r="L4459" s="74"/>
      <c r="M4459"/>
    </row>
    <row r="4460" spans="1:13" ht="14.25">
      <c r="A4460" s="28"/>
      <c r="L4460" s="74"/>
      <c r="M4460"/>
    </row>
    <row r="4461" spans="1:13">
      <c r="L4461" s="74"/>
      <c r="M4461"/>
    </row>
    <row r="4462" spans="1:13" ht="25.5">
      <c r="A4462" s="23" t="s">
        <v>3833</v>
      </c>
      <c r="L4462" s="74"/>
      <c r="M4462"/>
    </row>
    <row r="4463" spans="1:13">
      <c r="L4463" s="74"/>
    </row>
    <row r="4464" spans="1:13" ht="15">
      <c r="A4464" s="40"/>
      <c r="B4464" s="40"/>
      <c r="C4464" s="40"/>
      <c r="D4464" s="40"/>
      <c r="E4464" s="66">
        <v>2016</v>
      </c>
      <c r="F4464" s="66">
        <v>2017</v>
      </c>
      <c r="G4464" s="66">
        <v>2018</v>
      </c>
      <c r="H4464" s="66">
        <v>2019</v>
      </c>
      <c r="I4464" s="66">
        <v>2020</v>
      </c>
      <c r="J4464" s="66">
        <v>2021</v>
      </c>
      <c r="K4464" s="66">
        <v>2022</v>
      </c>
      <c r="L4464" s="74"/>
      <c r="M4464" s="75" t="s">
        <v>40</v>
      </c>
    </row>
    <row r="4465" spans="1:22" ht="15">
      <c r="A4465" s="28" t="s">
        <v>0</v>
      </c>
      <c r="B4465" s="68" t="s">
        <v>11</v>
      </c>
      <c r="E4465" s="222">
        <v>649</v>
      </c>
      <c r="F4465" s="9" t="s">
        <v>186</v>
      </c>
      <c r="G4465" s="9" t="s">
        <v>186</v>
      </c>
      <c r="H4465" s="9" t="s">
        <v>186</v>
      </c>
      <c r="I4465" s="9" t="s">
        <v>186</v>
      </c>
      <c r="J4465" s="227">
        <v>849.5</v>
      </c>
      <c r="K4465" s="9" t="s">
        <v>186</v>
      </c>
      <c r="L4465" s="74"/>
      <c r="M4465" s="72">
        <f t="shared" ref="M4465:M4528" si="120">SUM(E4465:J4465)</f>
        <v>1498.5</v>
      </c>
      <c r="O4465" t="s">
        <v>359</v>
      </c>
      <c r="R4465" s="294"/>
      <c r="S4465" s="68"/>
      <c r="T4465" s="418"/>
      <c r="U4465" s="68"/>
      <c r="V4465" s="68"/>
    </row>
    <row r="4466" spans="1:22" ht="15">
      <c r="A4466" s="28" t="s">
        <v>2</v>
      </c>
      <c r="B4466" s="68" t="s">
        <v>19</v>
      </c>
      <c r="E4466" s="67">
        <v>613.4</v>
      </c>
      <c r="F4466" s="9" t="s">
        <v>186</v>
      </c>
      <c r="G4466" s="9" t="s">
        <v>186</v>
      </c>
      <c r="H4466" s="9" t="s">
        <v>186</v>
      </c>
      <c r="I4466" s="9" t="s">
        <v>186</v>
      </c>
      <c r="J4466" s="9">
        <v>736.74999999999636</v>
      </c>
      <c r="K4466" s="9" t="s">
        <v>186</v>
      </c>
      <c r="L4466" s="74"/>
      <c r="M4466" s="72">
        <f t="shared" si="120"/>
        <v>1350.1499999999965</v>
      </c>
      <c r="O4466" t="s">
        <v>288</v>
      </c>
      <c r="R4466" s="235"/>
      <c r="S4466" s="68"/>
      <c r="T4466" s="419"/>
      <c r="U4466" s="68"/>
      <c r="V4466" s="68"/>
    </row>
    <row r="4467" spans="1:22" ht="15">
      <c r="A4467" s="28" t="s">
        <v>3</v>
      </c>
      <c r="B4467" s="68" t="s">
        <v>9</v>
      </c>
      <c r="E4467" s="227">
        <v>469.7</v>
      </c>
      <c r="F4467" s="9" t="s">
        <v>186</v>
      </c>
      <c r="G4467" s="9" t="s">
        <v>186</v>
      </c>
      <c r="H4467" s="9" t="s">
        <v>186</v>
      </c>
      <c r="I4467" s="9" t="s">
        <v>186</v>
      </c>
      <c r="J4467" s="227">
        <v>849.100000000004</v>
      </c>
      <c r="K4467" s="9" t="s">
        <v>186</v>
      </c>
      <c r="L4467" s="74"/>
      <c r="M4467" s="72">
        <f t="shared" si="120"/>
        <v>1318.800000000004</v>
      </c>
      <c r="O4467" t="s">
        <v>326</v>
      </c>
      <c r="R4467" s="68"/>
      <c r="S4467" s="68"/>
      <c r="T4467" s="397"/>
      <c r="U4467" s="68"/>
      <c r="V4467" s="68"/>
    </row>
    <row r="4468" spans="1:22" ht="15">
      <c r="A4468" s="28" t="s">
        <v>5</v>
      </c>
      <c r="B4468" s="68" t="s">
        <v>6</v>
      </c>
      <c r="E4468" s="9">
        <v>364.35</v>
      </c>
      <c r="F4468" s="9" t="s">
        <v>186</v>
      </c>
      <c r="G4468" s="9" t="s">
        <v>186</v>
      </c>
      <c r="H4468" s="9" t="s">
        <v>186</v>
      </c>
      <c r="I4468" s="9" t="s">
        <v>186</v>
      </c>
      <c r="J4468" s="227">
        <v>829.45000000000073</v>
      </c>
      <c r="K4468" s="9" t="s">
        <v>186</v>
      </c>
      <c r="L4468" s="74"/>
      <c r="M4468" s="72">
        <f t="shared" si="120"/>
        <v>1193.8000000000006</v>
      </c>
      <c r="O4468" t="s">
        <v>294</v>
      </c>
      <c r="R4468" s="294"/>
      <c r="S4468" s="68"/>
      <c r="T4468" s="396"/>
      <c r="U4468" s="68"/>
      <c r="V4468" s="68"/>
    </row>
    <row r="4469" spans="1:22" ht="15">
      <c r="A4469" s="28" t="s">
        <v>7</v>
      </c>
      <c r="B4469" s="68" t="s">
        <v>13</v>
      </c>
      <c r="E4469" s="9">
        <v>349.05</v>
      </c>
      <c r="F4469" s="9" t="s">
        <v>186</v>
      </c>
      <c r="G4469" s="9" t="s">
        <v>186</v>
      </c>
      <c r="H4469" s="9" t="s">
        <v>186</v>
      </c>
      <c r="I4469" s="9" t="s">
        <v>186</v>
      </c>
      <c r="J4469" s="9">
        <v>789.60000000000582</v>
      </c>
      <c r="K4469" s="9" t="s">
        <v>186</v>
      </c>
      <c r="L4469" s="74"/>
      <c r="M4469" s="72">
        <f t="shared" si="120"/>
        <v>1138.6500000000058</v>
      </c>
      <c r="R4469" s="235"/>
      <c r="S4469" s="68"/>
      <c r="T4469" s="396"/>
      <c r="U4469" s="68"/>
      <c r="V4469" s="68"/>
    </row>
    <row r="4470" spans="1:22" ht="15">
      <c r="A4470" s="28" t="s">
        <v>8</v>
      </c>
      <c r="B4470" s="68" t="s">
        <v>15</v>
      </c>
      <c r="E4470" s="227">
        <v>422.9</v>
      </c>
      <c r="F4470" s="9" t="s">
        <v>186</v>
      </c>
      <c r="G4470" s="9" t="s">
        <v>186</v>
      </c>
      <c r="H4470" s="9" t="s">
        <v>186</v>
      </c>
      <c r="I4470" s="9" t="s">
        <v>186</v>
      </c>
      <c r="J4470" s="9">
        <v>705.59999999999309</v>
      </c>
      <c r="K4470" s="9" t="s">
        <v>186</v>
      </c>
      <c r="L4470" s="74"/>
      <c r="M4470" s="72">
        <f t="shared" si="120"/>
        <v>1128.4999999999932</v>
      </c>
      <c r="O4470" t="s">
        <v>294</v>
      </c>
      <c r="R4470" s="235"/>
      <c r="S4470" s="68"/>
      <c r="T4470" s="418"/>
      <c r="U4470" s="68"/>
      <c r="V4470" s="68"/>
    </row>
    <row r="4471" spans="1:22" ht="15">
      <c r="A4471" s="28" t="s">
        <v>10</v>
      </c>
      <c r="B4471" s="68" t="s">
        <v>33</v>
      </c>
      <c r="E4471" s="227">
        <v>507.7</v>
      </c>
      <c r="F4471" s="9" t="s">
        <v>186</v>
      </c>
      <c r="G4471" s="9" t="s">
        <v>186</v>
      </c>
      <c r="H4471" s="9" t="s">
        <v>186</v>
      </c>
      <c r="I4471" s="9" t="s">
        <v>186</v>
      </c>
      <c r="J4471" s="9">
        <v>620.09999999999491</v>
      </c>
      <c r="K4471" s="9" t="s">
        <v>186</v>
      </c>
      <c r="L4471" s="74"/>
      <c r="M4471" s="72">
        <f t="shared" si="120"/>
        <v>1127.799999999995</v>
      </c>
      <c r="O4471" t="s">
        <v>303</v>
      </c>
      <c r="R4471" s="294"/>
      <c r="S4471" s="68"/>
      <c r="T4471" s="396"/>
      <c r="U4471" s="68"/>
      <c r="V4471" s="68"/>
    </row>
    <row r="4472" spans="1:22" ht="15">
      <c r="A4472" s="28" t="s">
        <v>12</v>
      </c>
      <c r="B4472" s="68" t="s">
        <v>17</v>
      </c>
      <c r="E4472" s="227">
        <v>481.7</v>
      </c>
      <c r="F4472" s="9" t="s">
        <v>186</v>
      </c>
      <c r="G4472" s="9" t="s">
        <v>186</v>
      </c>
      <c r="H4472" s="9" t="s">
        <v>186</v>
      </c>
      <c r="I4472" s="9" t="s">
        <v>186</v>
      </c>
      <c r="J4472" s="9">
        <v>627.29999999999927</v>
      </c>
      <c r="K4472" s="9" t="s">
        <v>186</v>
      </c>
      <c r="L4472" s="74"/>
      <c r="M4472" s="72">
        <f t="shared" si="120"/>
        <v>1108.9999999999993</v>
      </c>
      <c r="O4472" t="s">
        <v>298</v>
      </c>
      <c r="R4472" s="294"/>
      <c r="S4472" s="68"/>
      <c r="T4472" s="396"/>
      <c r="U4472" s="68"/>
      <c r="V4472" s="68"/>
    </row>
    <row r="4473" spans="1:22" ht="15">
      <c r="A4473" s="28" t="s">
        <v>14</v>
      </c>
      <c r="B4473" s="68" t="s">
        <v>25</v>
      </c>
      <c r="E4473" s="9">
        <v>313</v>
      </c>
      <c r="F4473" s="9" t="s">
        <v>186</v>
      </c>
      <c r="G4473" s="9" t="s">
        <v>186</v>
      </c>
      <c r="H4473" s="9" t="s">
        <v>186</v>
      </c>
      <c r="I4473" s="9" t="s">
        <v>186</v>
      </c>
      <c r="J4473" s="9">
        <v>789.20000000000073</v>
      </c>
      <c r="K4473" s="9" t="s">
        <v>186</v>
      </c>
      <c r="L4473" s="74"/>
      <c r="M4473" s="72">
        <f t="shared" si="120"/>
        <v>1102.2000000000007</v>
      </c>
      <c r="R4473" s="235"/>
      <c r="S4473" s="68"/>
      <c r="T4473" s="418"/>
      <c r="U4473" s="68"/>
      <c r="V4473" s="68"/>
    </row>
    <row r="4474" spans="1:22" ht="15">
      <c r="A4474" s="28" t="s">
        <v>16</v>
      </c>
      <c r="B4474" s="68" t="s">
        <v>29</v>
      </c>
      <c r="E4474" s="9">
        <v>370.5</v>
      </c>
      <c r="F4474" s="9" t="s">
        <v>186</v>
      </c>
      <c r="G4474" s="9" t="s">
        <v>186</v>
      </c>
      <c r="H4474" s="9" t="s">
        <v>186</v>
      </c>
      <c r="I4474" s="9" t="s">
        <v>186</v>
      </c>
      <c r="J4474" s="9">
        <v>726.80000000000291</v>
      </c>
      <c r="K4474" s="9" t="s">
        <v>186</v>
      </c>
      <c r="L4474" s="74"/>
      <c r="M4474" s="72">
        <f t="shared" si="120"/>
        <v>1097.3000000000029</v>
      </c>
      <c r="R4474" s="68"/>
      <c r="S4474" s="68"/>
      <c r="T4474" s="396"/>
      <c r="U4474" s="68"/>
      <c r="V4474" s="68"/>
    </row>
    <row r="4475" spans="1:22" ht="15">
      <c r="A4475" s="28" t="s">
        <v>18</v>
      </c>
      <c r="B4475" s="68" t="s">
        <v>23</v>
      </c>
      <c r="E4475" s="9">
        <v>325.7</v>
      </c>
      <c r="F4475" s="9" t="s">
        <v>186</v>
      </c>
      <c r="G4475" s="9" t="s">
        <v>186</v>
      </c>
      <c r="H4475" s="9" t="s">
        <v>186</v>
      </c>
      <c r="I4475" s="9" t="s">
        <v>186</v>
      </c>
      <c r="J4475" s="9">
        <v>770.20000000000073</v>
      </c>
      <c r="K4475" s="9" t="s">
        <v>186</v>
      </c>
      <c r="L4475" s="74"/>
      <c r="M4475" s="72">
        <f t="shared" si="120"/>
        <v>1095.9000000000008</v>
      </c>
      <c r="R4475" s="68"/>
      <c r="S4475" s="68"/>
      <c r="T4475" s="396"/>
      <c r="U4475" s="68"/>
      <c r="V4475" s="68"/>
    </row>
    <row r="4476" spans="1:22" ht="15">
      <c r="A4476" s="28" t="s">
        <v>20</v>
      </c>
      <c r="B4476" s="68" t="s">
        <v>1</v>
      </c>
      <c r="E4476" s="227">
        <v>400.1</v>
      </c>
      <c r="F4476" s="9" t="s">
        <v>186</v>
      </c>
      <c r="G4476" s="9" t="s">
        <v>186</v>
      </c>
      <c r="H4476" s="9" t="s">
        <v>186</v>
      </c>
      <c r="I4476" s="9" t="s">
        <v>186</v>
      </c>
      <c r="J4476" s="9">
        <v>630.29999999999927</v>
      </c>
      <c r="K4476" s="9" t="s">
        <v>186</v>
      </c>
      <c r="L4476" s="74"/>
      <c r="M4476" s="72">
        <f t="shared" si="120"/>
        <v>1030.3999999999992</v>
      </c>
      <c r="O4476" t="s">
        <v>299</v>
      </c>
      <c r="R4476" s="294"/>
      <c r="S4476" s="68"/>
      <c r="T4476" s="418"/>
      <c r="U4476" s="68"/>
      <c r="V4476" s="68"/>
    </row>
    <row r="4477" spans="1:22" ht="15">
      <c r="A4477" s="28" t="s">
        <v>22</v>
      </c>
      <c r="B4477" s="68" t="s">
        <v>21</v>
      </c>
      <c r="E4477" s="9">
        <v>227.8</v>
      </c>
      <c r="F4477" s="9" t="s">
        <v>186</v>
      </c>
      <c r="G4477" s="9" t="s">
        <v>186</v>
      </c>
      <c r="H4477" s="9" t="s">
        <v>186</v>
      </c>
      <c r="I4477" s="9" t="s">
        <v>186</v>
      </c>
      <c r="J4477" s="9">
        <v>744.09999999999854</v>
      </c>
      <c r="K4477" s="9" t="s">
        <v>186</v>
      </c>
      <c r="L4477" s="74"/>
      <c r="M4477" s="72">
        <f t="shared" si="120"/>
        <v>971.8999999999985</v>
      </c>
      <c r="R4477" s="294"/>
      <c r="S4477" s="68"/>
      <c r="T4477" s="396"/>
      <c r="U4477" s="68"/>
      <c r="V4477" s="68"/>
    </row>
    <row r="4478" spans="1:22" ht="15">
      <c r="A4478" s="28" t="s">
        <v>24</v>
      </c>
      <c r="B4478" s="240" t="s">
        <v>1828</v>
      </c>
      <c r="C4478" s="3"/>
      <c r="D4478" s="3"/>
      <c r="E4478" s="9" t="s">
        <v>284</v>
      </c>
      <c r="F4478" s="9" t="s">
        <v>186</v>
      </c>
      <c r="G4478" s="9" t="s">
        <v>186</v>
      </c>
      <c r="H4478" s="9" t="s">
        <v>186</v>
      </c>
      <c r="I4478" s="9" t="s">
        <v>186</v>
      </c>
      <c r="J4478" s="224">
        <v>952.5</v>
      </c>
      <c r="K4478" s="9" t="s">
        <v>186</v>
      </c>
      <c r="L4478" s="74"/>
      <c r="M4478" s="72">
        <f t="shared" si="120"/>
        <v>952.5</v>
      </c>
      <c r="O4478" t="s">
        <v>287</v>
      </c>
      <c r="R4478" s="226" t="s">
        <v>3834</v>
      </c>
      <c r="S4478" s="68"/>
      <c r="T4478" s="396"/>
      <c r="U4478" s="68"/>
      <c r="V4478" s="68"/>
    </row>
    <row r="4479" spans="1:22" ht="15">
      <c r="A4479" s="28" t="s">
        <v>26</v>
      </c>
      <c r="B4479" s="68" t="s">
        <v>31</v>
      </c>
      <c r="E4479" s="9">
        <v>245.1</v>
      </c>
      <c r="F4479" s="9" t="s">
        <v>186</v>
      </c>
      <c r="G4479" s="9" t="s">
        <v>186</v>
      </c>
      <c r="H4479" s="9" t="s">
        <v>186</v>
      </c>
      <c r="I4479" s="9" t="s">
        <v>186</v>
      </c>
      <c r="J4479" s="9">
        <v>665.5</v>
      </c>
      <c r="K4479" s="9" t="s">
        <v>186</v>
      </c>
      <c r="L4479" s="74"/>
      <c r="M4479" s="72">
        <f t="shared" si="120"/>
        <v>910.6</v>
      </c>
      <c r="R4479" s="294"/>
      <c r="S4479" s="68"/>
      <c r="T4479" s="396"/>
      <c r="U4479" s="68"/>
      <c r="V4479" s="68"/>
    </row>
    <row r="4480" spans="1:22" ht="15">
      <c r="A4480" s="28" t="s">
        <v>28</v>
      </c>
      <c r="B4480" s="68" t="s">
        <v>153</v>
      </c>
      <c r="E4480" s="9" t="s">
        <v>284</v>
      </c>
      <c r="F4480" s="9" t="s">
        <v>186</v>
      </c>
      <c r="G4480" s="9" t="s">
        <v>186</v>
      </c>
      <c r="H4480" s="9" t="s">
        <v>186</v>
      </c>
      <c r="I4480" s="9" t="s">
        <v>186</v>
      </c>
      <c r="J4480" s="222">
        <v>888.89999999999782</v>
      </c>
      <c r="K4480" s="9" t="s">
        <v>186</v>
      </c>
      <c r="L4480" s="74"/>
      <c r="M4480" s="72">
        <f t="shared" si="120"/>
        <v>888.89999999999782</v>
      </c>
      <c r="O4480" t="s">
        <v>306</v>
      </c>
      <c r="R4480" s="294"/>
      <c r="S4480" s="68"/>
      <c r="T4480" s="418"/>
      <c r="U4480" s="68"/>
      <c r="V4480" s="68"/>
    </row>
    <row r="4481" spans="1:22" ht="15">
      <c r="A4481" s="28" t="s">
        <v>30</v>
      </c>
      <c r="B4481" s="68" t="s">
        <v>867</v>
      </c>
      <c r="E4481" s="9" t="s">
        <v>284</v>
      </c>
      <c r="F4481" s="9" t="s">
        <v>186</v>
      </c>
      <c r="G4481" s="9" t="s">
        <v>186</v>
      </c>
      <c r="H4481" s="9" t="s">
        <v>186</v>
      </c>
      <c r="I4481" s="9" t="s">
        <v>186</v>
      </c>
      <c r="J4481" s="223">
        <v>876.29999999999927</v>
      </c>
      <c r="K4481" s="9" t="s">
        <v>186</v>
      </c>
      <c r="L4481" s="74"/>
      <c r="M4481" s="72">
        <f t="shared" si="120"/>
        <v>876.29999999999927</v>
      </c>
      <c r="O4481" t="s">
        <v>288</v>
      </c>
      <c r="R4481" s="294"/>
      <c r="S4481" s="68"/>
      <c r="T4481" s="396"/>
      <c r="U4481" s="68"/>
      <c r="V4481" s="68"/>
    </row>
    <row r="4482" spans="1:22" ht="15">
      <c r="A4482" s="28" t="s">
        <v>32</v>
      </c>
      <c r="B4482" s="68" t="s">
        <v>39</v>
      </c>
      <c r="E4482" s="9">
        <v>209.1</v>
      </c>
      <c r="F4482" s="9" t="s">
        <v>186</v>
      </c>
      <c r="G4482" s="9" t="s">
        <v>186</v>
      </c>
      <c r="H4482" s="9" t="s">
        <v>186</v>
      </c>
      <c r="I4482" s="9" t="s">
        <v>186</v>
      </c>
      <c r="J4482" s="9">
        <v>659.89999999999418</v>
      </c>
      <c r="K4482" s="9" t="s">
        <v>186</v>
      </c>
      <c r="L4482" s="74"/>
      <c r="M4482" s="72">
        <f t="shared" si="120"/>
        <v>868.9999999999942</v>
      </c>
      <c r="R4482" s="294"/>
      <c r="S4482" s="68"/>
      <c r="T4482" s="419"/>
      <c r="U4482" s="68"/>
      <c r="V4482" s="68"/>
    </row>
    <row r="4483" spans="1:22" ht="15">
      <c r="A4483" s="28" t="s">
        <v>34</v>
      </c>
      <c r="B4483" s="68" t="s">
        <v>850</v>
      </c>
      <c r="E4483" s="9" t="s">
        <v>284</v>
      </c>
      <c r="F4483" s="9" t="s">
        <v>186</v>
      </c>
      <c r="G4483" s="9" t="s">
        <v>186</v>
      </c>
      <c r="H4483" s="9" t="s">
        <v>186</v>
      </c>
      <c r="I4483" s="9" t="s">
        <v>186</v>
      </c>
      <c r="J4483" s="227">
        <v>846.40000000000509</v>
      </c>
      <c r="K4483" s="9" t="s">
        <v>186</v>
      </c>
      <c r="L4483" s="74"/>
      <c r="M4483" s="72">
        <f t="shared" si="120"/>
        <v>846.40000000000509</v>
      </c>
      <c r="O4483" t="s">
        <v>303</v>
      </c>
      <c r="R4483" s="235"/>
      <c r="S4483" s="68"/>
      <c r="T4483" s="396"/>
      <c r="U4483" s="68"/>
      <c r="V4483" s="68"/>
    </row>
    <row r="4484" spans="1:22" ht="15">
      <c r="A4484" s="28" t="s">
        <v>36</v>
      </c>
      <c r="B4484" s="68" t="s">
        <v>27</v>
      </c>
      <c r="E4484" s="9">
        <v>377.5</v>
      </c>
      <c r="F4484" s="9" t="s">
        <v>186</v>
      </c>
      <c r="G4484" s="9" t="s">
        <v>186</v>
      </c>
      <c r="H4484" s="9" t="s">
        <v>186</v>
      </c>
      <c r="I4484" s="9" t="s">
        <v>186</v>
      </c>
      <c r="J4484" s="9">
        <v>468.90000000000327</v>
      </c>
      <c r="K4484" s="9" t="s">
        <v>186</v>
      </c>
      <c r="L4484" s="74"/>
      <c r="M4484" s="72">
        <f t="shared" si="120"/>
        <v>846.40000000000327</v>
      </c>
      <c r="R4484" s="68"/>
      <c r="S4484" s="68"/>
      <c r="T4484" s="396"/>
      <c r="U4484" s="68"/>
      <c r="V4484" s="68"/>
    </row>
    <row r="4485" spans="1:22" ht="15">
      <c r="A4485" s="28" t="s">
        <v>38</v>
      </c>
      <c r="B4485" s="240" t="s">
        <v>1833</v>
      </c>
      <c r="C4485" s="3"/>
      <c r="D4485" s="3"/>
      <c r="E4485" s="9" t="s">
        <v>284</v>
      </c>
      <c r="F4485" s="9" t="s">
        <v>186</v>
      </c>
      <c r="G4485" s="9" t="s">
        <v>186</v>
      </c>
      <c r="H4485" s="9" t="s">
        <v>186</v>
      </c>
      <c r="I4485" s="9" t="s">
        <v>186</v>
      </c>
      <c r="J4485" s="227">
        <v>840.34999999999854</v>
      </c>
      <c r="K4485" s="9" t="s">
        <v>186</v>
      </c>
      <c r="L4485" s="74"/>
      <c r="M4485" s="72">
        <f t="shared" si="120"/>
        <v>840.34999999999854</v>
      </c>
      <c r="O4485" t="s">
        <v>298</v>
      </c>
      <c r="R4485" s="294"/>
      <c r="S4485" s="68"/>
      <c r="T4485" s="396"/>
      <c r="U4485" s="68"/>
      <c r="V4485" s="68"/>
    </row>
    <row r="4486" spans="1:22" ht="15">
      <c r="A4486" s="28" t="s">
        <v>145</v>
      </c>
      <c r="B4486" s="240" t="s">
        <v>1834</v>
      </c>
      <c r="C4486" s="3"/>
      <c r="D4486" s="3"/>
      <c r="E4486" s="9" t="s">
        <v>284</v>
      </c>
      <c r="F4486" s="9" t="s">
        <v>186</v>
      </c>
      <c r="G4486" s="9" t="s">
        <v>186</v>
      </c>
      <c r="H4486" s="9" t="s">
        <v>186</v>
      </c>
      <c r="I4486" s="9" t="s">
        <v>186</v>
      </c>
      <c r="J4486" s="227">
        <v>837.5</v>
      </c>
      <c r="K4486" s="9" t="s">
        <v>186</v>
      </c>
      <c r="L4486" s="74"/>
      <c r="M4486" s="72">
        <f t="shared" si="120"/>
        <v>837.5</v>
      </c>
      <c r="O4486" t="s">
        <v>293</v>
      </c>
      <c r="R4486" s="68"/>
      <c r="S4486" s="68"/>
      <c r="T4486" s="396"/>
      <c r="U4486" s="68"/>
      <c r="V4486" s="68"/>
    </row>
    <row r="4487" spans="1:22" ht="15">
      <c r="A4487" s="28" t="s">
        <v>146</v>
      </c>
      <c r="B4487" s="235" t="s">
        <v>1843</v>
      </c>
      <c r="C4487" s="3"/>
      <c r="D4487" s="3"/>
      <c r="E4487" s="9" t="s">
        <v>284</v>
      </c>
      <c r="F4487" s="9" t="s">
        <v>186</v>
      </c>
      <c r="G4487" s="9" t="s">
        <v>186</v>
      </c>
      <c r="H4487" s="9" t="s">
        <v>186</v>
      </c>
      <c r="I4487" s="9" t="s">
        <v>186</v>
      </c>
      <c r="J4487" s="227">
        <v>815.00000000000728</v>
      </c>
      <c r="K4487" s="9" t="s">
        <v>186</v>
      </c>
      <c r="L4487" s="74"/>
      <c r="M4487" s="72">
        <f t="shared" si="120"/>
        <v>815.00000000000728</v>
      </c>
      <c r="O4487" t="s">
        <v>299</v>
      </c>
      <c r="R4487" s="294"/>
      <c r="S4487" s="68"/>
      <c r="T4487" s="396"/>
      <c r="U4487" s="68"/>
      <c r="V4487" s="68"/>
    </row>
    <row r="4488" spans="1:22" ht="15">
      <c r="A4488" s="28" t="s">
        <v>147</v>
      </c>
      <c r="B4488" s="240" t="s">
        <v>1840</v>
      </c>
      <c r="C4488" s="3"/>
      <c r="D4488" s="3"/>
      <c r="E4488" s="9" t="s">
        <v>284</v>
      </c>
      <c r="F4488" s="9" t="s">
        <v>186</v>
      </c>
      <c r="G4488" s="9" t="s">
        <v>186</v>
      </c>
      <c r="H4488" s="9" t="s">
        <v>186</v>
      </c>
      <c r="I4488" s="9" t="s">
        <v>186</v>
      </c>
      <c r="J4488" s="9">
        <v>810.09999999999854</v>
      </c>
      <c r="K4488" s="9" t="s">
        <v>186</v>
      </c>
      <c r="L4488" s="74"/>
      <c r="M4488" s="72">
        <f t="shared" si="120"/>
        <v>810.09999999999854</v>
      </c>
      <c r="R4488" s="68"/>
      <c r="S4488" s="68"/>
      <c r="T4488" s="418"/>
      <c r="U4488" s="68"/>
      <c r="V4488" s="68"/>
    </row>
    <row r="4489" spans="1:22" ht="15">
      <c r="A4489" s="28" t="s">
        <v>151</v>
      </c>
      <c r="B4489" s="68" t="s">
        <v>854</v>
      </c>
      <c r="E4489" s="9" t="s">
        <v>284</v>
      </c>
      <c r="F4489" s="9" t="s">
        <v>186</v>
      </c>
      <c r="G4489" s="9" t="s">
        <v>186</v>
      </c>
      <c r="H4489" s="9" t="s">
        <v>186</v>
      </c>
      <c r="I4489" s="9" t="s">
        <v>186</v>
      </c>
      <c r="J4489" s="9">
        <v>798.89999999999782</v>
      </c>
      <c r="K4489" s="9" t="s">
        <v>186</v>
      </c>
      <c r="L4489" s="74"/>
      <c r="M4489" s="72">
        <f t="shared" si="120"/>
        <v>798.89999999999782</v>
      </c>
      <c r="R4489" s="294"/>
      <c r="S4489" s="68"/>
      <c r="T4489" s="396"/>
      <c r="U4489" s="68"/>
      <c r="V4489" s="68"/>
    </row>
    <row r="4490" spans="1:22" ht="15">
      <c r="A4490" s="28" t="s">
        <v>157</v>
      </c>
      <c r="B4490" s="68" t="s">
        <v>154</v>
      </c>
      <c r="E4490" s="9" t="s">
        <v>284</v>
      </c>
      <c r="F4490" s="9" t="s">
        <v>186</v>
      </c>
      <c r="G4490" s="9" t="s">
        <v>186</v>
      </c>
      <c r="H4490" s="9" t="s">
        <v>186</v>
      </c>
      <c r="I4490" s="9" t="s">
        <v>186</v>
      </c>
      <c r="J4490" s="9">
        <v>797.89999999999418</v>
      </c>
      <c r="K4490" s="9" t="s">
        <v>186</v>
      </c>
      <c r="L4490" s="74"/>
      <c r="M4490" s="72">
        <f t="shared" si="120"/>
        <v>797.89999999999418</v>
      </c>
      <c r="R4490" s="294"/>
      <c r="S4490" s="68"/>
      <c r="T4490" s="418"/>
      <c r="U4490" s="68"/>
      <c r="V4490" s="68"/>
    </row>
    <row r="4491" spans="1:22" ht="15">
      <c r="A4491" s="28" t="s">
        <v>159</v>
      </c>
      <c r="B4491" s="68" t="s">
        <v>156</v>
      </c>
      <c r="E4491" s="9" t="s">
        <v>284</v>
      </c>
      <c r="F4491" s="9" t="s">
        <v>186</v>
      </c>
      <c r="G4491" s="9" t="s">
        <v>186</v>
      </c>
      <c r="H4491" s="9" t="s">
        <v>186</v>
      </c>
      <c r="I4491" s="9" t="s">
        <v>186</v>
      </c>
      <c r="J4491" s="9">
        <v>794.30000000000291</v>
      </c>
      <c r="K4491" s="9" t="s">
        <v>186</v>
      </c>
      <c r="L4491" s="74"/>
      <c r="M4491" s="72">
        <f t="shared" si="120"/>
        <v>794.30000000000291</v>
      </c>
      <c r="R4491" s="294"/>
      <c r="S4491" s="68"/>
      <c r="T4491" s="396"/>
      <c r="U4491" s="68"/>
      <c r="V4491" s="68"/>
    </row>
    <row r="4492" spans="1:22" ht="15">
      <c r="A4492" s="28" t="s">
        <v>160</v>
      </c>
      <c r="B4492" s="68" t="s">
        <v>842</v>
      </c>
      <c r="E4492" s="9" t="s">
        <v>284</v>
      </c>
      <c r="F4492" s="9" t="s">
        <v>186</v>
      </c>
      <c r="G4492" s="9" t="s">
        <v>186</v>
      </c>
      <c r="H4492" s="9" t="s">
        <v>186</v>
      </c>
      <c r="I4492" s="9" t="s">
        <v>186</v>
      </c>
      <c r="J4492" s="9">
        <v>793.59999999999491</v>
      </c>
      <c r="K4492" s="9" t="s">
        <v>186</v>
      </c>
      <c r="L4492" s="74"/>
      <c r="M4492" s="72">
        <f t="shared" si="120"/>
        <v>793.59999999999491</v>
      </c>
      <c r="R4492" s="68"/>
      <c r="S4492" s="68"/>
      <c r="T4492" s="396"/>
      <c r="U4492" s="68"/>
      <c r="V4492" s="68"/>
    </row>
    <row r="4493" spans="1:22" ht="15">
      <c r="A4493" s="28" t="s">
        <v>161</v>
      </c>
      <c r="B4493" s="240" t="s">
        <v>1838</v>
      </c>
      <c r="C4493" s="3"/>
      <c r="D4493" s="3"/>
      <c r="E4493" s="9" t="s">
        <v>284</v>
      </c>
      <c r="F4493" s="9" t="s">
        <v>186</v>
      </c>
      <c r="G4493" s="9" t="s">
        <v>186</v>
      </c>
      <c r="H4493" s="9" t="s">
        <v>186</v>
      </c>
      <c r="I4493" s="9" t="s">
        <v>186</v>
      </c>
      <c r="J4493" s="9">
        <v>790.99999999999636</v>
      </c>
      <c r="K4493" s="9" t="s">
        <v>186</v>
      </c>
      <c r="L4493" s="74"/>
      <c r="M4493" s="72">
        <f t="shared" si="120"/>
        <v>790.99999999999636</v>
      </c>
      <c r="R4493" s="68"/>
      <c r="S4493" s="68"/>
      <c r="T4493" s="397"/>
      <c r="U4493" s="68"/>
      <c r="V4493" s="68"/>
    </row>
    <row r="4494" spans="1:22" ht="15">
      <c r="A4494" s="28" t="s">
        <v>163</v>
      </c>
      <c r="B4494" s="294" t="s">
        <v>2236</v>
      </c>
      <c r="C4494" s="3"/>
      <c r="D4494" s="3"/>
      <c r="E4494" s="9" t="s">
        <v>284</v>
      </c>
      <c r="F4494" s="9" t="s">
        <v>186</v>
      </c>
      <c r="G4494" s="9" t="s">
        <v>186</v>
      </c>
      <c r="H4494" s="9" t="s">
        <v>186</v>
      </c>
      <c r="I4494" s="9" t="s">
        <v>186</v>
      </c>
      <c r="J4494" s="9">
        <v>777.90000000000146</v>
      </c>
      <c r="K4494" s="9" t="s">
        <v>186</v>
      </c>
      <c r="L4494" s="74"/>
      <c r="M4494" s="72">
        <f t="shared" si="120"/>
        <v>777.90000000000146</v>
      </c>
      <c r="R4494" s="294"/>
      <c r="S4494" s="68"/>
      <c r="T4494" s="396"/>
      <c r="U4494" s="68"/>
      <c r="V4494" s="68"/>
    </row>
    <row r="4495" spans="1:22" ht="15">
      <c r="A4495" s="28" t="s">
        <v>280</v>
      </c>
      <c r="B4495" s="68" t="s">
        <v>142</v>
      </c>
      <c r="E4495" s="9" t="s">
        <v>284</v>
      </c>
      <c r="F4495" s="9" t="s">
        <v>186</v>
      </c>
      <c r="G4495" s="9" t="s">
        <v>186</v>
      </c>
      <c r="H4495" s="9" t="s">
        <v>186</v>
      </c>
      <c r="I4495" s="9" t="s">
        <v>186</v>
      </c>
      <c r="J4495" s="9">
        <v>776.30000000000291</v>
      </c>
      <c r="K4495" s="9" t="s">
        <v>186</v>
      </c>
      <c r="L4495" s="74"/>
      <c r="M4495" s="72">
        <f t="shared" si="120"/>
        <v>776.30000000000291</v>
      </c>
      <c r="R4495" s="235"/>
      <c r="S4495" s="68"/>
      <c r="T4495" s="396"/>
      <c r="U4495" s="68"/>
      <c r="V4495" s="68"/>
    </row>
    <row r="4496" spans="1:22" ht="15">
      <c r="A4496" s="28" t="s">
        <v>281</v>
      </c>
      <c r="B4496" s="68" t="s">
        <v>849</v>
      </c>
      <c r="E4496" s="9" t="s">
        <v>284</v>
      </c>
      <c r="F4496" s="9" t="s">
        <v>186</v>
      </c>
      <c r="G4496" s="9" t="s">
        <v>186</v>
      </c>
      <c r="H4496" s="9" t="s">
        <v>186</v>
      </c>
      <c r="I4496" s="9" t="s">
        <v>186</v>
      </c>
      <c r="J4496" s="9">
        <v>773.90000000000146</v>
      </c>
      <c r="K4496" s="9" t="s">
        <v>186</v>
      </c>
      <c r="L4496" s="74"/>
      <c r="M4496" s="72">
        <f t="shared" si="120"/>
        <v>773.90000000000146</v>
      </c>
      <c r="R4496" s="68"/>
      <c r="S4496" s="68"/>
      <c r="T4496" s="397"/>
      <c r="U4496" s="68"/>
      <c r="V4496" s="68"/>
    </row>
    <row r="4497" spans="1:22" ht="15">
      <c r="A4497" s="28" t="s">
        <v>282</v>
      </c>
      <c r="B4497" s="294" t="s">
        <v>2217</v>
      </c>
      <c r="C4497" s="3"/>
      <c r="D4497" s="3"/>
      <c r="E4497" s="9" t="s">
        <v>284</v>
      </c>
      <c r="F4497" s="9" t="s">
        <v>186</v>
      </c>
      <c r="G4497" s="9" t="s">
        <v>186</v>
      </c>
      <c r="H4497" s="9" t="s">
        <v>186</v>
      </c>
      <c r="I4497" s="9" t="s">
        <v>186</v>
      </c>
      <c r="J4497" s="9">
        <v>767.19999999999527</v>
      </c>
      <c r="K4497" s="9" t="s">
        <v>186</v>
      </c>
      <c r="L4497" s="74"/>
      <c r="M4497" s="72">
        <f t="shared" si="120"/>
        <v>767.19999999999527</v>
      </c>
      <c r="R4497" s="68"/>
      <c r="S4497" s="68"/>
      <c r="T4497" s="396"/>
      <c r="U4497" s="68"/>
      <c r="V4497" s="68"/>
    </row>
    <row r="4498" spans="1:22" ht="15">
      <c r="A4498" s="28" t="s">
        <v>283</v>
      </c>
      <c r="B4498" s="68" t="s">
        <v>819</v>
      </c>
      <c r="E4498" s="9" t="s">
        <v>284</v>
      </c>
      <c r="F4498" s="9" t="s">
        <v>186</v>
      </c>
      <c r="G4498" s="9" t="s">
        <v>186</v>
      </c>
      <c r="H4498" s="9" t="s">
        <v>186</v>
      </c>
      <c r="I4498" s="9" t="s">
        <v>186</v>
      </c>
      <c r="J4498" s="9">
        <v>761.50000000000364</v>
      </c>
      <c r="K4498" s="9" t="s">
        <v>186</v>
      </c>
      <c r="L4498" s="74"/>
      <c r="M4498" s="72">
        <f t="shared" si="120"/>
        <v>761.50000000000364</v>
      </c>
      <c r="R4498" s="28"/>
      <c r="S4498" s="68"/>
      <c r="T4498" s="418"/>
      <c r="U4498" s="68"/>
      <c r="V4498" s="68"/>
    </row>
    <row r="4499" spans="1:22" ht="15">
      <c r="A4499" s="28" t="s">
        <v>806</v>
      </c>
      <c r="B4499" s="68" t="s">
        <v>817</v>
      </c>
      <c r="E4499" s="9" t="s">
        <v>284</v>
      </c>
      <c r="F4499" s="9" t="s">
        <v>186</v>
      </c>
      <c r="G4499" s="9" t="s">
        <v>186</v>
      </c>
      <c r="H4499" s="9" t="s">
        <v>186</v>
      </c>
      <c r="I4499" s="9" t="s">
        <v>186</v>
      </c>
      <c r="J4499" s="9">
        <v>753.10000000000218</v>
      </c>
      <c r="K4499" s="9" t="s">
        <v>186</v>
      </c>
      <c r="L4499" s="74"/>
      <c r="M4499" s="72">
        <f t="shared" si="120"/>
        <v>753.10000000000218</v>
      </c>
      <c r="R4499" s="68"/>
      <c r="S4499" s="68"/>
      <c r="T4499" s="396"/>
      <c r="U4499" s="68"/>
      <c r="V4499" s="68"/>
    </row>
    <row r="4500" spans="1:22" ht="15">
      <c r="A4500" s="28" t="s">
        <v>807</v>
      </c>
      <c r="B4500" s="68" t="s">
        <v>835</v>
      </c>
      <c r="E4500" s="9" t="s">
        <v>284</v>
      </c>
      <c r="F4500" s="9" t="s">
        <v>186</v>
      </c>
      <c r="G4500" s="9" t="s">
        <v>186</v>
      </c>
      <c r="H4500" s="9" t="s">
        <v>186</v>
      </c>
      <c r="I4500" s="9" t="s">
        <v>186</v>
      </c>
      <c r="J4500" s="9">
        <v>733.40000000000509</v>
      </c>
      <c r="K4500" s="9" t="s">
        <v>186</v>
      </c>
      <c r="L4500" s="74"/>
      <c r="M4500" s="72">
        <f t="shared" si="120"/>
        <v>733.40000000000509</v>
      </c>
      <c r="R4500" s="235"/>
      <c r="S4500" s="68"/>
      <c r="T4500" s="396"/>
      <c r="U4500" s="68"/>
      <c r="V4500" s="68"/>
    </row>
    <row r="4501" spans="1:22" ht="15">
      <c r="A4501" s="28" t="s">
        <v>808</v>
      </c>
      <c r="B4501" s="68" t="s">
        <v>828</v>
      </c>
      <c r="E4501" s="9" t="s">
        <v>284</v>
      </c>
      <c r="F4501" s="9" t="s">
        <v>186</v>
      </c>
      <c r="G4501" s="9" t="s">
        <v>186</v>
      </c>
      <c r="H4501" s="9" t="s">
        <v>186</v>
      </c>
      <c r="I4501" s="9" t="s">
        <v>186</v>
      </c>
      <c r="J4501" s="9">
        <v>732.90000000000146</v>
      </c>
      <c r="K4501" s="9" t="s">
        <v>186</v>
      </c>
      <c r="L4501" s="74"/>
      <c r="M4501" s="72">
        <f t="shared" si="120"/>
        <v>732.90000000000146</v>
      </c>
      <c r="R4501" s="235"/>
      <c r="S4501" s="68"/>
      <c r="T4501" s="397"/>
      <c r="U4501" s="68"/>
      <c r="V4501" s="68"/>
    </row>
    <row r="4502" spans="1:22" ht="15">
      <c r="A4502" s="28" t="s">
        <v>810</v>
      </c>
      <c r="B4502" s="68" t="s">
        <v>871</v>
      </c>
      <c r="E4502" s="9" t="s">
        <v>284</v>
      </c>
      <c r="F4502" s="9" t="s">
        <v>186</v>
      </c>
      <c r="G4502" s="9" t="s">
        <v>186</v>
      </c>
      <c r="H4502" s="9" t="s">
        <v>186</v>
      </c>
      <c r="I4502" s="9" t="s">
        <v>186</v>
      </c>
      <c r="J4502" s="9">
        <v>732.79999999999563</v>
      </c>
      <c r="K4502" s="9" t="s">
        <v>186</v>
      </c>
      <c r="L4502" s="74"/>
      <c r="M4502" s="72">
        <f t="shared" si="120"/>
        <v>732.79999999999563</v>
      </c>
      <c r="R4502" s="68"/>
      <c r="S4502" s="68"/>
      <c r="T4502" s="397"/>
      <c r="U4502" s="68"/>
      <c r="V4502" s="68"/>
    </row>
    <row r="4503" spans="1:22" ht="15">
      <c r="A4503" s="28" t="s">
        <v>816</v>
      </c>
      <c r="B4503" s="68" t="s">
        <v>141</v>
      </c>
      <c r="E4503" s="9" t="s">
        <v>284</v>
      </c>
      <c r="F4503" s="9" t="s">
        <v>186</v>
      </c>
      <c r="G4503" s="9" t="s">
        <v>186</v>
      </c>
      <c r="H4503" s="9" t="s">
        <v>186</v>
      </c>
      <c r="I4503" s="9" t="s">
        <v>186</v>
      </c>
      <c r="J4503" s="9">
        <v>732.799999999992</v>
      </c>
      <c r="K4503" s="9" t="s">
        <v>186</v>
      </c>
      <c r="L4503" s="74"/>
      <c r="M4503" s="72">
        <f t="shared" si="120"/>
        <v>732.799999999992</v>
      </c>
      <c r="R4503" s="68"/>
      <c r="S4503" s="68"/>
      <c r="T4503" s="396"/>
      <c r="U4503" s="68"/>
      <c r="V4503" s="68"/>
    </row>
    <row r="4504" spans="1:22" ht="15">
      <c r="A4504" s="28" t="s">
        <v>818</v>
      </c>
      <c r="B4504" s="68" t="s">
        <v>853</v>
      </c>
      <c r="E4504" s="9" t="s">
        <v>284</v>
      </c>
      <c r="F4504" s="9" t="s">
        <v>186</v>
      </c>
      <c r="G4504" s="9" t="s">
        <v>186</v>
      </c>
      <c r="H4504" s="9" t="s">
        <v>186</v>
      </c>
      <c r="I4504" s="9" t="s">
        <v>186</v>
      </c>
      <c r="J4504" s="9">
        <v>731.79999999999563</v>
      </c>
      <c r="K4504" s="9" t="s">
        <v>186</v>
      </c>
      <c r="L4504" s="74"/>
      <c r="M4504" s="72">
        <f t="shared" si="120"/>
        <v>731.79999999999563</v>
      </c>
      <c r="R4504" s="294"/>
      <c r="S4504" s="68"/>
      <c r="T4504" s="396"/>
      <c r="U4504" s="68"/>
      <c r="V4504" s="68"/>
    </row>
    <row r="4505" spans="1:22" ht="15">
      <c r="A4505" s="28" t="s">
        <v>821</v>
      </c>
      <c r="B4505" s="68" t="s">
        <v>4</v>
      </c>
      <c r="E4505" s="224">
        <v>714.3</v>
      </c>
      <c r="F4505" s="9" t="s">
        <v>186</v>
      </c>
      <c r="G4505" s="9" t="s">
        <v>186</v>
      </c>
      <c r="H4505" s="9" t="s">
        <v>186</v>
      </c>
      <c r="I4505" s="9" t="s">
        <v>186</v>
      </c>
      <c r="J4505" s="9" t="s">
        <v>284</v>
      </c>
      <c r="K4505" s="9" t="s">
        <v>186</v>
      </c>
      <c r="L4505" s="74"/>
      <c r="M4505" s="72">
        <f t="shared" si="120"/>
        <v>714.3</v>
      </c>
      <c r="O4505" t="s">
        <v>287</v>
      </c>
      <c r="R4505" s="3" t="s">
        <v>3834</v>
      </c>
      <c r="S4505" s="68"/>
      <c r="T4505" s="396"/>
      <c r="U4505" s="68"/>
      <c r="V4505" s="68"/>
    </row>
    <row r="4506" spans="1:22" ht="15">
      <c r="A4506" s="28" t="s">
        <v>822</v>
      </c>
      <c r="B4506" s="294" t="s">
        <v>2226</v>
      </c>
      <c r="C4506" s="3"/>
      <c r="D4506" s="3"/>
      <c r="E4506" s="9" t="s">
        <v>284</v>
      </c>
      <c r="F4506" s="9" t="s">
        <v>186</v>
      </c>
      <c r="G4506" s="9" t="s">
        <v>186</v>
      </c>
      <c r="H4506" s="9" t="s">
        <v>186</v>
      </c>
      <c r="I4506" s="9" t="s">
        <v>186</v>
      </c>
      <c r="J4506" s="9">
        <v>708.49999999999272</v>
      </c>
      <c r="K4506" s="9" t="s">
        <v>186</v>
      </c>
      <c r="L4506" s="74"/>
      <c r="M4506" s="72">
        <f t="shared" si="120"/>
        <v>708.49999999999272</v>
      </c>
      <c r="R4506" s="235"/>
      <c r="S4506" s="68"/>
      <c r="T4506" s="396"/>
      <c r="U4506" s="68"/>
      <c r="V4506" s="68"/>
    </row>
    <row r="4507" spans="1:22" ht="15">
      <c r="A4507" s="28" t="s">
        <v>825</v>
      </c>
      <c r="B4507" s="28" t="s">
        <v>820</v>
      </c>
      <c r="E4507" s="9" t="s">
        <v>284</v>
      </c>
      <c r="F4507" s="9" t="s">
        <v>186</v>
      </c>
      <c r="G4507" s="9" t="s">
        <v>186</v>
      </c>
      <c r="H4507" s="9" t="s">
        <v>186</v>
      </c>
      <c r="I4507" s="9" t="s">
        <v>186</v>
      </c>
      <c r="J4507" s="9">
        <v>706.39999999999964</v>
      </c>
      <c r="K4507" s="9" t="s">
        <v>186</v>
      </c>
      <c r="L4507" s="74"/>
      <c r="M4507" s="72">
        <f t="shared" si="120"/>
        <v>706.39999999999964</v>
      </c>
      <c r="R4507" s="235"/>
      <c r="S4507" s="68"/>
      <c r="T4507" s="396"/>
      <c r="U4507" s="68"/>
      <c r="V4507" s="68"/>
    </row>
    <row r="4508" spans="1:22" ht="15">
      <c r="A4508" s="28" t="s">
        <v>827</v>
      </c>
      <c r="B4508" s="68" t="s">
        <v>144</v>
      </c>
      <c r="E4508" s="9" t="s">
        <v>284</v>
      </c>
      <c r="F4508" s="9" t="s">
        <v>186</v>
      </c>
      <c r="G4508" s="9" t="s">
        <v>186</v>
      </c>
      <c r="H4508" s="9" t="s">
        <v>186</v>
      </c>
      <c r="I4508" s="9" t="s">
        <v>186</v>
      </c>
      <c r="J4508" s="9">
        <v>681.29999999999563</v>
      </c>
      <c r="K4508" s="9" t="s">
        <v>186</v>
      </c>
      <c r="L4508" s="74"/>
      <c r="M4508" s="72">
        <f t="shared" si="120"/>
        <v>681.29999999999563</v>
      </c>
      <c r="R4508" s="235"/>
      <c r="S4508" s="68"/>
      <c r="T4508" s="396"/>
      <c r="U4508" s="68"/>
      <c r="V4508" s="68"/>
    </row>
    <row r="4509" spans="1:22" ht="15">
      <c r="A4509" s="28" t="s">
        <v>832</v>
      </c>
      <c r="B4509" s="294" t="s">
        <v>2225</v>
      </c>
      <c r="C4509" s="3"/>
      <c r="D4509" s="3"/>
      <c r="E4509" s="9" t="s">
        <v>284</v>
      </c>
      <c r="F4509" s="9" t="s">
        <v>186</v>
      </c>
      <c r="G4509" s="9" t="s">
        <v>186</v>
      </c>
      <c r="H4509" s="9" t="s">
        <v>186</v>
      </c>
      <c r="I4509" s="9" t="s">
        <v>186</v>
      </c>
      <c r="J4509" s="9">
        <v>680.69999999999345</v>
      </c>
      <c r="K4509" s="9" t="s">
        <v>186</v>
      </c>
      <c r="L4509" s="74"/>
      <c r="M4509" s="72">
        <f t="shared" si="120"/>
        <v>680.69999999999345</v>
      </c>
      <c r="R4509" s="68"/>
      <c r="S4509" s="68"/>
      <c r="T4509" s="396"/>
      <c r="U4509" s="68"/>
      <c r="V4509" s="68"/>
    </row>
    <row r="4510" spans="1:22" ht="15">
      <c r="A4510" s="28" t="s">
        <v>836</v>
      </c>
      <c r="B4510" s="294" t="s">
        <v>2221</v>
      </c>
      <c r="C4510" s="3"/>
      <c r="D4510" s="3"/>
      <c r="E4510" s="9" t="s">
        <v>284</v>
      </c>
      <c r="F4510" s="9" t="s">
        <v>186</v>
      </c>
      <c r="G4510" s="9" t="s">
        <v>186</v>
      </c>
      <c r="H4510" s="9" t="s">
        <v>186</v>
      </c>
      <c r="I4510" s="9" t="s">
        <v>186</v>
      </c>
      <c r="J4510" s="9">
        <v>680.19999999999709</v>
      </c>
      <c r="K4510" s="9" t="s">
        <v>186</v>
      </c>
      <c r="L4510" s="74"/>
      <c r="M4510" s="72">
        <f t="shared" si="120"/>
        <v>680.19999999999709</v>
      </c>
      <c r="R4510" s="294"/>
      <c r="S4510" s="68"/>
      <c r="T4510" s="396"/>
      <c r="U4510" s="68"/>
      <c r="V4510" s="68"/>
    </row>
    <row r="4511" spans="1:22" ht="15">
      <c r="A4511" s="28" t="s">
        <v>837</v>
      </c>
      <c r="B4511" s="294" t="s">
        <v>2224</v>
      </c>
      <c r="C4511" s="3"/>
      <c r="D4511" s="3"/>
      <c r="E4511" s="9" t="s">
        <v>284</v>
      </c>
      <c r="F4511" s="9" t="s">
        <v>186</v>
      </c>
      <c r="G4511" s="9" t="s">
        <v>186</v>
      </c>
      <c r="H4511" s="9" t="s">
        <v>186</v>
      </c>
      <c r="I4511" s="9" t="s">
        <v>186</v>
      </c>
      <c r="J4511" s="9">
        <v>676.90000000000509</v>
      </c>
      <c r="K4511" s="9" t="s">
        <v>186</v>
      </c>
      <c r="L4511" s="74"/>
      <c r="M4511" s="72">
        <f t="shared" si="120"/>
        <v>676.90000000000509</v>
      </c>
      <c r="R4511" s="68"/>
      <c r="S4511" s="68"/>
      <c r="T4511" s="396"/>
      <c r="U4511" s="68"/>
      <c r="V4511" s="68"/>
    </row>
    <row r="4512" spans="1:22" ht="15">
      <c r="A4512" s="28" t="s">
        <v>838</v>
      </c>
      <c r="B4512" s="240" t="s">
        <v>1841</v>
      </c>
      <c r="C4512" s="3"/>
      <c r="D4512" s="3"/>
      <c r="E4512" s="9" t="s">
        <v>284</v>
      </c>
      <c r="F4512" s="9" t="s">
        <v>186</v>
      </c>
      <c r="G4512" s="9" t="s">
        <v>186</v>
      </c>
      <c r="H4512" s="9" t="s">
        <v>186</v>
      </c>
      <c r="I4512" s="9" t="s">
        <v>186</v>
      </c>
      <c r="J4512" s="9">
        <v>676.39999999999964</v>
      </c>
      <c r="K4512" s="9" t="s">
        <v>186</v>
      </c>
      <c r="L4512" s="74"/>
      <c r="M4512" s="72">
        <f t="shared" si="120"/>
        <v>676.39999999999964</v>
      </c>
      <c r="R4512" s="68"/>
      <c r="S4512" s="68"/>
      <c r="T4512" s="418"/>
      <c r="U4512" s="68"/>
      <c r="V4512" s="68"/>
    </row>
    <row r="4513" spans="1:22" ht="15">
      <c r="A4513" s="28" t="s">
        <v>844</v>
      </c>
      <c r="B4513" s="68" t="s">
        <v>824</v>
      </c>
      <c r="E4513" s="9" t="s">
        <v>284</v>
      </c>
      <c r="F4513" s="9" t="s">
        <v>186</v>
      </c>
      <c r="G4513" s="9" t="s">
        <v>186</v>
      </c>
      <c r="H4513" s="9" t="s">
        <v>186</v>
      </c>
      <c r="I4513" s="9" t="s">
        <v>186</v>
      </c>
      <c r="J4513" s="9">
        <v>663.70000000000073</v>
      </c>
      <c r="K4513" s="9" t="s">
        <v>186</v>
      </c>
      <c r="L4513" s="74"/>
      <c r="M4513" s="72">
        <f t="shared" si="120"/>
        <v>663.70000000000073</v>
      </c>
      <c r="R4513" s="68"/>
      <c r="S4513" s="68"/>
      <c r="T4513" s="396"/>
      <c r="U4513" s="68"/>
      <c r="V4513" s="68"/>
    </row>
    <row r="4514" spans="1:22" ht="15">
      <c r="A4514" s="28" t="s">
        <v>852</v>
      </c>
      <c r="B4514" s="68" t="s">
        <v>155</v>
      </c>
      <c r="E4514" s="9" t="s">
        <v>284</v>
      </c>
      <c r="F4514" s="9" t="s">
        <v>186</v>
      </c>
      <c r="G4514" s="9" t="s">
        <v>186</v>
      </c>
      <c r="H4514" s="9" t="s">
        <v>186</v>
      </c>
      <c r="I4514" s="9" t="s">
        <v>186</v>
      </c>
      <c r="J4514" s="9">
        <v>661.60000000000582</v>
      </c>
      <c r="K4514" s="9" t="s">
        <v>186</v>
      </c>
      <c r="L4514" s="74"/>
      <c r="M4514" s="72">
        <f t="shared" si="120"/>
        <v>661.60000000000582</v>
      </c>
      <c r="R4514" s="294"/>
      <c r="S4514" s="68"/>
      <c r="T4514" s="397"/>
      <c r="U4514" s="68"/>
      <c r="V4514" s="68"/>
    </row>
    <row r="4515" spans="1:22" ht="15">
      <c r="A4515" s="28" t="s">
        <v>856</v>
      </c>
      <c r="B4515" s="68" t="s">
        <v>826</v>
      </c>
      <c r="E4515" s="9" t="s">
        <v>284</v>
      </c>
      <c r="F4515" s="9" t="s">
        <v>186</v>
      </c>
      <c r="G4515" s="9" t="s">
        <v>186</v>
      </c>
      <c r="H4515" s="9" t="s">
        <v>186</v>
      </c>
      <c r="I4515" s="9" t="s">
        <v>186</v>
      </c>
      <c r="J4515" s="9">
        <v>658.95000000000073</v>
      </c>
      <c r="K4515" s="9" t="s">
        <v>186</v>
      </c>
      <c r="L4515" s="74"/>
      <c r="M4515" s="72">
        <f t="shared" si="120"/>
        <v>658.95000000000073</v>
      </c>
      <c r="R4515" s="28"/>
      <c r="S4515" s="68"/>
      <c r="T4515" s="396"/>
      <c r="U4515" s="68"/>
      <c r="V4515" s="68"/>
    </row>
    <row r="4516" spans="1:22" ht="15">
      <c r="A4516" s="28" t="s">
        <v>857</v>
      </c>
      <c r="B4516" s="68" t="s">
        <v>162</v>
      </c>
      <c r="E4516" s="9" t="s">
        <v>284</v>
      </c>
      <c r="F4516" s="9" t="s">
        <v>186</v>
      </c>
      <c r="G4516" s="9" t="s">
        <v>186</v>
      </c>
      <c r="H4516" s="9" t="s">
        <v>186</v>
      </c>
      <c r="I4516" s="9" t="s">
        <v>186</v>
      </c>
      <c r="J4516" s="9">
        <v>650.99999999999818</v>
      </c>
      <c r="K4516" s="9" t="s">
        <v>186</v>
      </c>
      <c r="L4516" s="74"/>
      <c r="M4516" s="72">
        <f t="shared" si="120"/>
        <v>650.99999999999818</v>
      </c>
      <c r="R4516" s="68"/>
      <c r="S4516" s="68"/>
      <c r="T4516" s="396"/>
      <c r="U4516" s="68"/>
      <c r="V4516" s="68"/>
    </row>
    <row r="4517" spans="1:22" ht="15">
      <c r="A4517" s="28" t="s">
        <v>858</v>
      </c>
      <c r="B4517" s="68" t="s">
        <v>834</v>
      </c>
      <c r="E4517" s="9" t="s">
        <v>284</v>
      </c>
      <c r="F4517" s="9" t="s">
        <v>186</v>
      </c>
      <c r="G4517" s="9" t="s">
        <v>186</v>
      </c>
      <c r="H4517" s="9" t="s">
        <v>186</v>
      </c>
      <c r="I4517" s="9" t="s">
        <v>186</v>
      </c>
      <c r="J4517" s="9">
        <v>650.59999999999854</v>
      </c>
      <c r="K4517" s="9" t="s">
        <v>186</v>
      </c>
      <c r="L4517" s="74"/>
      <c r="M4517" s="72">
        <f t="shared" si="120"/>
        <v>650.59999999999854</v>
      </c>
      <c r="R4517" s="235"/>
      <c r="S4517" s="68"/>
      <c r="T4517" s="396"/>
      <c r="U4517" s="68"/>
      <c r="V4517" s="68"/>
    </row>
    <row r="4518" spans="1:22" ht="15">
      <c r="A4518" s="28" t="s">
        <v>864</v>
      </c>
      <c r="B4518" s="28" t="s">
        <v>861</v>
      </c>
      <c r="E4518" s="9" t="s">
        <v>284</v>
      </c>
      <c r="F4518" s="9" t="s">
        <v>186</v>
      </c>
      <c r="G4518" s="9" t="s">
        <v>186</v>
      </c>
      <c r="H4518" s="9" t="s">
        <v>186</v>
      </c>
      <c r="I4518" s="9" t="s">
        <v>186</v>
      </c>
      <c r="J4518" s="9">
        <v>637.19999999999891</v>
      </c>
      <c r="K4518" s="9" t="s">
        <v>186</v>
      </c>
      <c r="L4518" s="74"/>
      <c r="M4518" s="72">
        <f t="shared" si="120"/>
        <v>637.19999999999891</v>
      </c>
      <c r="R4518" s="68"/>
      <c r="S4518" s="68"/>
      <c r="T4518" s="396"/>
      <c r="U4518" s="68"/>
      <c r="V4518" s="68"/>
    </row>
    <row r="4519" spans="1:22" ht="15">
      <c r="A4519" s="28" t="s">
        <v>865</v>
      </c>
      <c r="B4519" s="240" t="s">
        <v>1842</v>
      </c>
      <c r="C4519" s="3"/>
      <c r="D4519" s="3"/>
      <c r="E4519" s="9" t="s">
        <v>284</v>
      </c>
      <c r="F4519" s="9" t="s">
        <v>186</v>
      </c>
      <c r="G4519" s="9" t="s">
        <v>186</v>
      </c>
      <c r="H4519" s="9" t="s">
        <v>186</v>
      </c>
      <c r="I4519" s="9" t="s">
        <v>186</v>
      </c>
      <c r="J4519" s="9">
        <v>633.59999999999491</v>
      </c>
      <c r="K4519" s="9" t="s">
        <v>186</v>
      </c>
      <c r="L4519" s="74"/>
      <c r="M4519" s="72">
        <f t="shared" si="120"/>
        <v>633.59999999999491</v>
      </c>
      <c r="R4519" s="68"/>
      <c r="S4519" s="68"/>
      <c r="T4519" s="396"/>
      <c r="U4519" s="68"/>
      <c r="V4519" s="68"/>
    </row>
    <row r="4520" spans="1:22" ht="15">
      <c r="A4520" s="28" t="s">
        <v>866</v>
      </c>
      <c r="B4520" s="68" t="s">
        <v>37</v>
      </c>
      <c r="E4520" s="9">
        <v>114.7</v>
      </c>
      <c r="F4520" s="9" t="s">
        <v>186</v>
      </c>
      <c r="G4520" s="9" t="s">
        <v>186</v>
      </c>
      <c r="H4520" s="9" t="s">
        <v>186</v>
      </c>
      <c r="I4520" s="9" t="s">
        <v>186</v>
      </c>
      <c r="J4520" s="9">
        <v>518.30000000000291</v>
      </c>
      <c r="K4520" s="9" t="s">
        <v>186</v>
      </c>
      <c r="L4520" s="74"/>
      <c r="M4520" s="72">
        <f t="shared" si="120"/>
        <v>633.00000000000296</v>
      </c>
      <c r="R4520" s="68"/>
      <c r="S4520" s="68"/>
      <c r="T4520" s="396"/>
      <c r="U4520" s="68"/>
      <c r="V4520" s="68"/>
    </row>
    <row r="4521" spans="1:22" ht="15">
      <c r="A4521" s="28" t="s">
        <v>868</v>
      </c>
      <c r="B4521" s="68" t="s">
        <v>833</v>
      </c>
      <c r="E4521" s="9" t="s">
        <v>284</v>
      </c>
      <c r="F4521" s="9" t="s">
        <v>186</v>
      </c>
      <c r="G4521" s="9" t="s">
        <v>186</v>
      </c>
      <c r="H4521" s="9" t="s">
        <v>186</v>
      </c>
      <c r="I4521" s="9" t="s">
        <v>186</v>
      </c>
      <c r="J4521" s="9">
        <v>626.60000000000218</v>
      </c>
      <c r="K4521" s="9" t="s">
        <v>186</v>
      </c>
      <c r="L4521" s="74"/>
      <c r="M4521" s="72">
        <f t="shared" si="120"/>
        <v>626.60000000000218</v>
      </c>
      <c r="R4521" s="68"/>
      <c r="S4521" s="68"/>
      <c r="T4521" s="419"/>
      <c r="U4521" s="68"/>
      <c r="V4521" s="68"/>
    </row>
    <row r="4522" spans="1:22" ht="15">
      <c r="A4522" s="28" t="s">
        <v>869</v>
      </c>
      <c r="B4522" s="68" t="s">
        <v>859</v>
      </c>
      <c r="E4522" s="9" t="s">
        <v>284</v>
      </c>
      <c r="F4522" s="9" t="s">
        <v>186</v>
      </c>
      <c r="G4522" s="9" t="s">
        <v>186</v>
      </c>
      <c r="H4522" s="9" t="s">
        <v>186</v>
      </c>
      <c r="I4522" s="9" t="s">
        <v>186</v>
      </c>
      <c r="J4522" s="9">
        <v>625.79999999999927</v>
      </c>
      <c r="K4522" s="9" t="s">
        <v>186</v>
      </c>
      <c r="L4522" s="74"/>
      <c r="M4522" s="72">
        <f t="shared" si="120"/>
        <v>625.79999999999927</v>
      </c>
      <c r="R4522" s="294"/>
      <c r="S4522" s="68"/>
      <c r="T4522" s="418"/>
      <c r="U4522" s="68"/>
      <c r="V4522" s="68"/>
    </row>
    <row r="4523" spans="1:22" ht="15">
      <c r="A4523" s="28" t="s">
        <v>870</v>
      </c>
      <c r="B4523" s="294" t="s">
        <v>2223</v>
      </c>
      <c r="C4523" s="3"/>
      <c r="D4523" s="3"/>
      <c r="E4523" s="9" t="s">
        <v>284</v>
      </c>
      <c r="F4523" s="9" t="s">
        <v>186</v>
      </c>
      <c r="G4523" s="9" t="s">
        <v>186</v>
      </c>
      <c r="H4523" s="9" t="s">
        <v>186</v>
      </c>
      <c r="I4523" s="9" t="s">
        <v>186</v>
      </c>
      <c r="J4523" s="9">
        <v>620.99999999999636</v>
      </c>
      <c r="K4523" s="9" t="s">
        <v>186</v>
      </c>
      <c r="L4523" s="74"/>
      <c r="M4523" s="72">
        <f t="shared" si="120"/>
        <v>620.99999999999636</v>
      </c>
      <c r="R4523" s="294"/>
      <c r="S4523" s="68"/>
      <c r="T4523" s="396"/>
      <c r="U4523" s="68"/>
      <c r="V4523" s="68"/>
    </row>
    <row r="4524" spans="1:22" ht="15">
      <c r="A4524" s="28" t="s">
        <v>873</v>
      </c>
      <c r="B4524" s="240" t="s">
        <v>1837</v>
      </c>
      <c r="C4524" s="3"/>
      <c r="D4524" s="3"/>
      <c r="E4524" s="9" t="s">
        <v>284</v>
      </c>
      <c r="F4524" s="9" t="s">
        <v>186</v>
      </c>
      <c r="G4524" s="9" t="s">
        <v>186</v>
      </c>
      <c r="H4524" s="9" t="s">
        <v>186</v>
      </c>
      <c r="I4524" s="9" t="s">
        <v>186</v>
      </c>
      <c r="J4524" s="9">
        <v>620</v>
      </c>
      <c r="K4524" s="9" t="s">
        <v>186</v>
      </c>
      <c r="L4524" s="74"/>
      <c r="M4524" s="72">
        <f t="shared" si="120"/>
        <v>620</v>
      </c>
      <c r="R4524" s="68"/>
      <c r="S4524" s="68"/>
      <c r="T4524" s="396"/>
      <c r="U4524" s="68"/>
      <c r="V4524" s="68"/>
    </row>
    <row r="4525" spans="1:22" ht="15">
      <c r="A4525" s="28" t="s">
        <v>999</v>
      </c>
      <c r="B4525" s="68" t="s">
        <v>35</v>
      </c>
      <c r="E4525" s="227">
        <v>607.20000000000005</v>
      </c>
      <c r="F4525" s="9" t="s">
        <v>186</v>
      </c>
      <c r="G4525" s="9" t="s">
        <v>186</v>
      </c>
      <c r="H4525" s="9" t="s">
        <v>186</v>
      </c>
      <c r="I4525" s="9" t="s">
        <v>186</v>
      </c>
      <c r="J4525" s="9" t="s">
        <v>284</v>
      </c>
      <c r="K4525" s="9" t="s">
        <v>186</v>
      </c>
      <c r="L4525" s="74"/>
      <c r="M4525" s="72">
        <f t="shared" si="120"/>
        <v>607.20000000000005</v>
      </c>
      <c r="O4525" t="s">
        <v>289</v>
      </c>
      <c r="R4525" s="68"/>
      <c r="S4525" s="68"/>
      <c r="T4525" s="396"/>
      <c r="U4525" s="68"/>
      <c r="V4525" s="68"/>
    </row>
    <row r="4526" spans="1:22" ht="15">
      <c r="A4526" s="28" t="s">
        <v>1000</v>
      </c>
      <c r="B4526" s="68" t="s">
        <v>799</v>
      </c>
      <c r="E4526" s="9" t="s">
        <v>284</v>
      </c>
      <c r="F4526" s="9" t="s">
        <v>186</v>
      </c>
      <c r="G4526" s="9" t="s">
        <v>186</v>
      </c>
      <c r="H4526" s="9" t="s">
        <v>186</v>
      </c>
      <c r="I4526" s="9" t="s">
        <v>186</v>
      </c>
      <c r="J4526" s="9">
        <v>598.29999999999927</v>
      </c>
      <c r="K4526" s="9" t="s">
        <v>186</v>
      </c>
      <c r="L4526" s="74"/>
      <c r="M4526" s="72">
        <f t="shared" si="120"/>
        <v>598.29999999999927</v>
      </c>
      <c r="R4526" s="68"/>
      <c r="S4526" s="68"/>
      <c r="T4526" s="397"/>
      <c r="U4526" s="68"/>
      <c r="V4526" s="68"/>
    </row>
    <row r="4527" spans="1:22" ht="15">
      <c r="A4527" s="28" t="s">
        <v>1001</v>
      </c>
      <c r="B4527" s="28" t="s">
        <v>804</v>
      </c>
      <c r="E4527" s="9" t="s">
        <v>284</v>
      </c>
      <c r="F4527" s="9" t="s">
        <v>186</v>
      </c>
      <c r="G4527" s="9" t="s">
        <v>186</v>
      </c>
      <c r="H4527" s="9" t="s">
        <v>186</v>
      </c>
      <c r="I4527" s="9" t="s">
        <v>186</v>
      </c>
      <c r="J4527" s="9">
        <v>587.59999999999491</v>
      </c>
      <c r="K4527" s="9" t="s">
        <v>186</v>
      </c>
      <c r="L4527" s="74"/>
      <c r="M4527" s="72">
        <f t="shared" si="120"/>
        <v>587.59999999999491</v>
      </c>
      <c r="R4527" s="294"/>
      <c r="S4527" s="68"/>
      <c r="T4527" s="419"/>
      <c r="U4527" s="68"/>
      <c r="V4527" s="68"/>
    </row>
    <row r="4528" spans="1:22" ht="15">
      <c r="A4528" s="28" t="s">
        <v>1002</v>
      </c>
      <c r="B4528" s="240" t="s">
        <v>1836</v>
      </c>
      <c r="C4528" s="3"/>
      <c r="D4528" s="3"/>
      <c r="E4528" s="9" t="s">
        <v>284</v>
      </c>
      <c r="F4528" s="9" t="s">
        <v>186</v>
      </c>
      <c r="G4528" s="9" t="s">
        <v>186</v>
      </c>
      <c r="H4528" s="9" t="s">
        <v>186</v>
      </c>
      <c r="I4528" s="9" t="s">
        <v>186</v>
      </c>
      <c r="J4528" s="9">
        <v>572.99999999999636</v>
      </c>
      <c r="K4528" s="9" t="s">
        <v>186</v>
      </c>
      <c r="L4528" s="74"/>
      <c r="M4528" s="72">
        <f t="shared" si="120"/>
        <v>572.99999999999636</v>
      </c>
      <c r="R4528" s="294"/>
      <c r="S4528" s="68"/>
      <c r="T4528" s="418"/>
      <c r="U4528" s="68"/>
      <c r="V4528" s="68"/>
    </row>
    <row r="4529" spans="1:22" ht="15">
      <c r="A4529" s="28" t="s">
        <v>1003</v>
      </c>
      <c r="B4529" s="294" t="s">
        <v>2222</v>
      </c>
      <c r="C4529" s="3"/>
      <c r="D4529" s="3"/>
      <c r="E4529" s="9" t="s">
        <v>284</v>
      </c>
      <c r="F4529" s="9" t="s">
        <v>186</v>
      </c>
      <c r="G4529" s="9" t="s">
        <v>186</v>
      </c>
      <c r="H4529" s="9" t="s">
        <v>186</v>
      </c>
      <c r="I4529" s="9" t="s">
        <v>186</v>
      </c>
      <c r="J4529" s="9">
        <v>565.19999999999891</v>
      </c>
      <c r="K4529" s="9" t="s">
        <v>186</v>
      </c>
      <c r="L4529" s="74"/>
      <c r="M4529" s="72">
        <f t="shared" ref="M4529:M4552" si="121">SUM(E4529:J4529)</f>
        <v>565.19999999999891</v>
      </c>
      <c r="R4529" s="28"/>
      <c r="S4529" s="68"/>
      <c r="T4529" s="418"/>
      <c r="U4529" s="68"/>
      <c r="V4529" s="68"/>
    </row>
    <row r="4530" spans="1:22" ht="15">
      <c r="A4530" s="28" t="s">
        <v>1004</v>
      </c>
      <c r="B4530" s="28" t="s">
        <v>805</v>
      </c>
      <c r="E4530" s="9" t="s">
        <v>284</v>
      </c>
      <c r="F4530" s="9" t="s">
        <v>186</v>
      </c>
      <c r="G4530" s="9" t="s">
        <v>186</v>
      </c>
      <c r="H4530" s="9" t="s">
        <v>186</v>
      </c>
      <c r="I4530" s="9" t="s">
        <v>186</v>
      </c>
      <c r="J4530" s="9">
        <v>548.649999999996</v>
      </c>
      <c r="K4530" s="9" t="s">
        <v>186</v>
      </c>
      <c r="L4530" s="74"/>
      <c r="M4530" s="72">
        <f t="shared" si="121"/>
        <v>548.649999999996</v>
      </c>
      <c r="R4530" s="235"/>
      <c r="S4530" s="68"/>
      <c r="T4530" s="397"/>
      <c r="U4530" s="68"/>
      <c r="V4530" s="68"/>
    </row>
    <row r="4531" spans="1:22" ht="15">
      <c r="A4531" s="28" t="s">
        <v>1005</v>
      </c>
      <c r="B4531" s="68" t="s">
        <v>143</v>
      </c>
      <c r="E4531" s="9" t="s">
        <v>284</v>
      </c>
      <c r="F4531" s="9" t="s">
        <v>186</v>
      </c>
      <c r="G4531" s="9" t="s">
        <v>186</v>
      </c>
      <c r="H4531" s="9" t="s">
        <v>186</v>
      </c>
      <c r="I4531" s="9" t="s">
        <v>186</v>
      </c>
      <c r="J4531" s="9">
        <v>537.40000000000146</v>
      </c>
      <c r="K4531" s="9" t="s">
        <v>186</v>
      </c>
      <c r="L4531" s="74"/>
      <c r="M4531" s="72">
        <f t="shared" si="121"/>
        <v>537.40000000000146</v>
      </c>
      <c r="R4531" s="294"/>
      <c r="S4531" s="68"/>
      <c r="T4531" s="418"/>
      <c r="U4531" s="68"/>
      <c r="V4531" s="68"/>
    </row>
    <row r="4532" spans="1:22" ht="15">
      <c r="A4532" s="28" t="s">
        <v>1006</v>
      </c>
      <c r="B4532" s="68" t="s">
        <v>178</v>
      </c>
      <c r="E4532" s="227">
        <v>536.95000000000005</v>
      </c>
      <c r="F4532" s="9" t="s">
        <v>186</v>
      </c>
      <c r="G4532" s="9" t="s">
        <v>186</v>
      </c>
      <c r="H4532" s="9" t="s">
        <v>186</v>
      </c>
      <c r="I4532" s="9" t="s">
        <v>186</v>
      </c>
      <c r="J4532" s="9" t="s">
        <v>284</v>
      </c>
      <c r="K4532" s="9" t="s">
        <v>186</v>
      </c>
      <c r="L4532" s="74"/>
      <c r="M4532" s="72">
        <f t="shared" si="121"/>
        <v>536.95000000000005</v>
      </c>
      <c r="O4532" t="s">
        <v>290</v>
      </c>
      <c r="R4532" s="28"/>
      <c r="S4532" s="68"/>
      <c r="T4532" s="396"/>
      <c r="U4532" s="68"/>
      <c r="V4532" s="68"/>
    </row>
    <row r="4533" spans="1:22" ht="15">
      <c r="A4533" s="28" t="s">
        <v>1007</v>
      </c>
      <c r="B4533" s="240" t="s">
        <v>1835</v>
      </c>
      <c r="C4533" s="3"/>
      <c r="D4533" s="3"/>
      <c r="E4533" s="9" t="s">
        <v>284</v>
      </c>
      <c r="F4533" s="9" t="s">
        <v>186</v>
      </c>
      <c r="G4533" s="9" t="s">
        <v>186</v>
      </c>
      <c r="H4533" s="9" t="s">
        <v>186</v>
      </c>
      <c r="I4533" s="9" t="s">
        <v>186</v>
      </c>
      <c r="J4533" s="9">
        <v>521.80000000000109</v>
      </c>
      <c r="K4533" s="9" t="s">
        <v>186</v>
      </c>
      <c r="L4533" s="74"/>
      <c r="M4533" s="72">
        <f t="shared" si="121"/>
        <v>521.80000000000109</v>
      </c>
      <c r="R4533" s="235"/>
      <c r="S4533" s="68"/>
      <c r="T4533" s="396"/>
      <c r="U4533" s="68"/>
      <c r="V4533" s="68"/>
    </row>
    <row r="4534" spans="1:22" ht="15">
      <c r="A4534" s="28" t="s">
        <v>1008</v>
      </c>
      <c r="B4534" s="68" t="s">
        <v>809</v>
      </c>
      <c r="E4534" s="9" t="s">
        <v>284</v>
      </c>
      <c r="F4534" s="9" t="s">
        <v>186</v>
      </c>
      <c r="G4534" s="9" t="s">
        <v>186</v>
      </c>
      <c r="H4534" s="9" t="s">
        <v>186</v>
      </c>
      <c r="I4534" s="9" t="s">
        <v>186</v>
      </c>
      <c r="J4534" s="9">
        <v>498.49999999999636</v>
      </c>
      <c r="K4534" s="9" t="s">
        <v>186</v>
      </c>
      <c r="L4534" s="74"/>
      <c r="M4534" s="72">
        <f t="shared" si="121"/>
        <v>498.49999999999636</v>
      </c>
      <c r="R4534" s="68"/>
      <c r="S4534" s="68"/>
      <c r="T4534" s="418"/>
      <c r="U4534" s="68"/>
      <c r="V4534" s="68"/>
    </row>
    <row r="4535" spans="1:22" ht="15">
      <c r="A4535" s="28" t="s">
        <v>1009</v>
      </c>
      <c r="B4535" s="240" t="s">
        <v>1826</v>
      </c>
      <c r="C4535" s="3"/>
      <c r="D4535" s="3"/>
      <c r="E4535" s="9" t="s">
        <v>284</v>
      </c>
      <c r="F4535" s="9" t="s">
        <v>186</v>
      </c>
      <c r="G4535" s="9" t="s">
        <v>186</v>
      </c>
      <c r="H4535" s="9" t="s">
        <v>186</v>
      </c>
      <c r="I4535" s="9" t="s">
        <v>186</v>
      </c>
      <c r="J4535" s="9">
        <v>478.49999999999636</v>
      </c>
      <c r="K4535" s="9" t="s">
        <v>186</v>
      </c>
      <c r="L4535" s="74"/>
      <c r="M4535" s="72">
        <f t="shared" si="121"/>
        <v>478.49999999999636</v>
      </c>
      <c r="R4535" s="68"/>
      <c r="S4535" s="68"/>
      <c r="T4535" s="418"/>
      <c r="U4535" s="68"/>
      <c r="V4535" s="68"/>
    </row>
    <row r="4536" spans="1:22" ht="15">
      <c r="A4536" s="28" t="s">
        <v>1010</v>
      </c>
      <c r="B4536" s="294" t="s">
        <v>2219</v>
      </c>
      <c r="C4536" s="3"/>
      <c r="D4536" s="3"/>
      <c r="E4536" s="9" t="s">
        <v>284</v>
      </c>
      <c r="F4536" s="9" t="s">
        <v>186</v>
      </c>
      <c r="G4536" s="9" t="s">
        <v>186</v>
      </c>
      <c r="H4536" s="9" t="s">
        <v>186</v>
      </c>
      <c r="I4536" s="9" t="s">
        <v>186</v>
      </c>
      <c r="J4536" s="9">
        <v>441.49999999999818</v>
      </c>
      <c r="K4536" s="9" t="s">
        <v>186</v>
      </c>
      <c r="L4536" s="74"/>
      <c r="M4536" s="72">
        <f t="shared" si="121"/>
        <v>441.49999999999818</v>
      </c>
      <c r="R4536" s="294"/>
      <c r="S4536" s="68"/>
      <c r="T4536" s="396"/>
      <c r="U4536" s="68"/>
      <c r="V4536" s="68"/>
    </row>
    <row r="4537" spans="1:22" ht="15">
      <c r="A4537" s="28" t="s">
        <v>1011</v>
      </c>
      <c r="B4537" s="240" t="s">
        <v>1825</v>
      </c>
      <c r="C4537" s="3"/>
      <c r="D4537" s="3"/>
      <c r="E4537" s="9" t="s">
        <v>284</v>
      </c>
      <c r="F4537" s="9" t="s">
        <v>186</v>
      </c>
      <c r="G4537" s="9" t="s">
        <v>186</v>
      </c>
      <c r="H4537" s="9" t="s">
        <v>186</v>
      </c>
      <c r="I4537" s="9" t="s">
        <v>186</v>
      </c>
      <c r="J4537" s="9">
        <v>419.80000000000291</v>
      </c>
      <c r="K4537" s="9" t="s">
        <v>186</v>
      </c>
      <c r="L4537" s="74"/>
      <c r="M4537" s="72">
        <f t="shared" si="121"/>
        <v>419.80000000000291</v>
      </c>
    </row>
    <row r="4538" spans="1:22" ht="15">
      <c r="A4538" s="28" t="s">
        <v>1012</v>
      </c>
      <c r="B4538" s="68" t="s">
        <v>179</v>
      </c>
      <c r="E4538" s="9">
        <v>378.6</v>
      </c>
      <c r="F4538" s="9" t="s">
        <v>186</v>
      </c>
      <c r="G4538" s="9" t="s">
        <v>186</v>
      </c>
      <c r="H4538" s="9" t="s">
        <v>186</v>
      </c>
      <c r="I4538" s="9" t="s">
        <v>186</v>
      </c>
      <c r="J4538" s="9" t="s">
        <v>284</v>
      </c>
      <c r="K4538" s="9" t="s">
        <v>186</v>
      </c>
      <c r="L4538" s="74"/>
      <c r="M4538" s="72">
        <f t="shared" si="121"/>
        <v>378.6</v>
      </c>
    </row>
    <row r="4539" spans="1:22" ht="15">
      <c r="A4539" s="28" t="s">
        <v>1013</v>
      </c>
      <c r="B4539" s="240" t="s">
        <v>1823</v>
      </c>
      <c r="C4539" s="3"/>
      <c r="D4539" s="3"/>
      <c r="E4539" s="9" t="s">
        <v>284</v>
      </c>
      <c r="F4539" s="9" t="s">
        <v>186</v>
      </c>
      <c r="G4539" s="9" t="s">
        <v>186</v>
      </c>
      <c r="H4539" s="9" t="s">
        <v>186</v>
      </c>
      <c r="I4539" s="9" t="s">
        <v>186</v>
      </c>
      <c r="J4539" s="9">
        <v>342.64999999999782</v>
      </c>
      <c r="K4539" s="9" t="s">
        <v>186</v>
      </c>
      <c r="L4539" s="74"/>
      <c r="M4539" s="72">
        <f t="shared" si="121"/>
        <v>342.64999999999782</v>
      </c>
    </row>
    <row r="4540" spans="1:22" ht="15">
      <c r="A4540" s="28" t="s">
        <v>1014</v>
      </c>
      <c r="B4540" s="294" t="s">
        <v>2218</v>
      </c>
      <c r="C4540" s="3"/>
      <c r="D4540" s="3"/>
      <c r="E4540" s="9" t="s">
        <v>284</v>
      </c>
      <c r="F4540" s="9" t="s">
        <v>186</v>
      </c>
      <c r="G4540" s="9" t="s">
        <v>186</v>
      </c>
      <c r="H4540" s="9" t="s">
        <v>186</v>
      </c>
      <c r="I4540" s="9" t="s">
        <v>186</v>
      </c>
      <c r="J4540" s="9">
        <v>275.90000000000327</v>
      </c>
      <c r="K4540" s="9" t="s">
        <v>186</v>
      </c>
      <c r="L4540" s="74"/>
      <c r="M4540" s="72">
        <f t="shared" si="121"/>
        <v>275.90000000000327</v>
      </c>
    </row>
    <row r="4541" spans="1:22" ht="15">
      <c r="A4541" s="28" t="s">
        <v>1015</v>
      </c>
      <c r="B4541" s="68" t="s">
        <v>840</v>
      </c>
      <c r="E4541" s="9" t="s">
        <v>284</v>
      </c>
      <c r="F4541" s="9" t="s">
        <v>186</v>
      </c>
      <c r="G4541" s="9" t="s">
        <v>186</v>
      </c>
      <c r="H4541" s="9" t="s">
        <v>186</v>
      </c>
      <c r="I4541" s="9" t="s">
        <v>186</v>
      </c>
      <c r="J4541" s="9" t="s">
        <v>284</v>
      </c>
      <c r="K4541" s="9" t="s">
        <v>186</v>
      </c>
      <c r="L4541" s="74"/>
      <c r="M4541" s="72">
        <f t="shared" si="121"/>
        <v>0</v>
      </c>
    </row>
    <row r="4542" spans="1:22" ht="15">
      <c r="A4542" s="28" t="s">
        <v>1016</v>
      </c>
      <c r="B4542" s="68" t="s">
        <v>164</v>
      </c>
      <c r="E4542" s="9" t="s">
        <v>284</v>
      </c>
      <c r="F4542" s="9" t="s">
        <v>186</v>
      </c>
      <c r="G4542" s="9" t="s">
        <v>186</v>
      </c>
      <c r="H4542" s="9" t="s">
        <v>186</v>
      </c>
      <c r="I4542" s="9" t="s">
        <v>186</v>
      </c>
      <c r="J4542" s="9" t="s">
        <v>284</v>
      </c>
      <c r="K4542" s="9" t="s">
        <v>186</v>
      </c>
      <c r="L4542" s="74"/>
      <c r="M4542" s="72">
        <f t="shared" si="121"/>
        <v>0</v>
      </c>
    </row>
    <row r="4543" spans="1:22" ht="15">
      <c r="A4543" s="28" t="s">
        <v>1017</v>
      </c>
      <c r="B4543" s="28" t="s">
        <v>815</v>
      </c>
      <c r="E4543" s="9" t="s">
        <v>284</v>
      </c>
      <c r="F4543" s="9" t="s">
        <v>186</v>
      </c>
      <c r="G4543" s="9" t="s">
        <v>186</v>
      </c>
      <c r="H4543" s="9" t="s">
        <v>186</v>
      </c>
      <c r="I4543" s="9" t="s">
        <v>186</v>
      </c>
      <c r="J4543" s="9" t="s">
        <v>284</v>
      </c>
      <c r="K4543" s="9" t="s">
        <v>186</v>
      </c>
      <c r="L4543" s="74"/>
      <c r="M4543" s="72">
        <f t="shared" si="121"/>
        <v>0</v>
      </c>
    </row>
    <row r="4544" spans="1:22" ht="15">
      <c r="A4544" s="28" t="s">
        <v>1018</v>
      </c>
      <c r="B4544" s="68" t="s">
        <v>845</v>
      </c>
      <c r="E4544" s="9" t="s">
        <v>284</v>
      </c>
      <c r="F4544" s="9" t="s">
        <v>186</v>
      </c>
      <c r="G4544" s="9" t="s">
        <v>186</v>
      </c>
      <c r="H4544" s="9" t="s">
        <v>186</v>
      </c>
      <c r="I4544" s="9" t="s">
        <v>186</v>
      </c>
      <c r="J4544" s="9" t="s">
        <v>284</v>
      </c>
      <c r="K4544" s="9" t="s">
        <v>186</v>
      </c>
      <c r="L4544" s="74"/>
      <c r="M4544" s="72">
        <f t="shared" si="121"/>
        <v>0</v>
      </c>
    </row>
    <row r="4545" spans="1:21" ht="15">
      <c r="A4545" s="28" t="s">
        <v>1019</v>
      </c>
      <c r="B4545" s="235" t="s">
        <v>1821</v>
      </c>
      <c r="C4545" s="3"/>
      <c r="D4545" s="3"/>
      <c r="E4545" s="9" t="s">
        <v>284</v>
      </c>
      <c r="F4545" s="9" t="s">
        <v>186</v>
      </c>
      <c r="G4545" s="9" t="s">
        <v>186</v>
      </c>
      <c r="H4545" s="9" t="s">
        <v>186</v>
      </c>
      <c r="I4545" s="9" t="s">
        <v>186</v>
      </c>
      <c r="J4545" s="9" t="s">
        <v>284</v>
      </c>
      <c r="K4545" s="9" t="s">
        <v>186</v>
      </c>
      <c r="L4545" s="74"/>
      <c r="M4545" s="72">
        <f t="shared" si="121"/>
        <v>0</v>
      </c>
    </row>
    <row r="4546" spans="1:21" ht="15">
      <c r="A4546" s="28" t="s">
        <v>1020</v>
      </c>
      <c r="B4546" s="68" t="s">
        <v>855</v>
      </c>
      <c r="E4546" s="9" t="s">
        <v>284</v>
      </c>
      <c r="F4546" s="9" t="s">
        <v>186</v>
      </c>
      <c r="G4546" s="9" t="s">
        <v>186</v>
      </c>
      <c r="H4546" s="9" t="s">
        <v>186</v>
      </c>
      <c r="I4546" s="9" t="s">
        <v>186</v>
      </c>
      <c r="J4546" s="9" t="s">
        <v>284</v>
      </c>
      <c r="K4546" s="9" t="s">
        <v>186</v>
      </c>
      <c r="L4546" s="74"/>
      <c r="M4546" s="72">
        <f t="shared" si="121"/>
        <v>0</v>
      </c>
    </row>
    <row r="4547" spans="1:21" ht="15">
      <c r="A4547" s="28" t="s">
        <v>1021</v>
      </c>
      <c r="B4547" s="240" t="s">
        <v>1832</v>
      </c>
      <c r="C4547" s="3"/>
      <c r="D4547" s="3"/>
      <c r="E4547" s="9" t="s">
        <v>284</v>
      </c>
      <c r="F4547" s="9" t="s">
        <v>186</v>
      </c>
      <c r="G4547" s="9" t="s">
        <v>186</v>
      </c>
      <c r="H4547" s="9" t="s">
        <v>186</v>
      </c>
      <c r="I4547" s="9" t="s">
        <v>186</v>
      </c>
      <c r="J4547" s="9" t="s">
        <v>284</v>
      </c>
      <c r="K4547" s="9" t="s">
        <v>186</v>
      </c>
      <c r="L4547" s="74"/>
      <c r="M4547" s="72">
        <f t="shared" si="121"/>
        <v>0</v>
      </c>
    </row>
    <row r="4548" spans="1:21" ht="15">
      <c r="A4548" s="28" t="s">
        <v>1022</v>
      </c>
      <c r="B4548" s="240" t="s">
        <v>1831</v>
      </c>
      <c r="C4548" s="3"/>
      <c r="D4548" s="3"/>
      <c r="E4548" s="9" t="s">
        <v>284</v>
      </c>
      <c r="F4548" s="9" t="s">
        <v>186</v>
      </c>
      <c r="G4548" s="9" t="s">
        <v>186</v>
      </c>
      <c r="H4548" s="9" t="s">
        <v>186</v>
      </c>
      <c r="I4548" s="9" t="s">
        <v>186</v>
      </c>
      <c r="J4548" s="9" t="s">
        <v>284</v>
      </c>
      <c r="K4548" s="9" t="s">
        <v>186</v>
      </c>
      <c r="L4548" s="74"/>
      <c r="M4548" s="72">
        <f t="shared" si="121"/>
        <v>0</v>
      </c>
    </row>
    <row r="4549" spans="1:21" ht="15">
      <c r="A4549" s="28" t="s">
        <v>1023</v>
      </c>
      <c r="B4549" s="240" t="s">
        <v>1829</v>
      </c>
      <c r="C4549" s="3"/>
      <c r="D4549" s="3"/>
      <c r="E4549" s="9" t="s">
        <v>284</v>
      </c>
      <c r="F4549" s="9" t="s">
        <v>186</v>
      </c>
      <c r="G4549" s="9" t="s">
        <v>186</v>
      </c>
      <c r="H4549" s="9" t="s">
        <v>186</v>
      </c>
      <c r="I4549" s="9" t="s">
        <v>186</v>
      </c>
      <c r="J4549" s="9" t="s">
        <v>284</v>
      </c>
      <c r="K4549" s="9" t="s">
        <v>186</v>
      </c>
      <c r="L4549" s="74"/>
      <c r="M4549" s="72">
        <f t="shared" si="121"/>
        <v>0</v>
      </c>
    </row>
    <row r="4550" spans="1:21" ht="15">
      <c r="A4550" s="28" t="s">
        <v>1024</v>
      </c>
      <c r="B4550" s="68" t="s">
        <v>158</v>
      </c>
      <c r="E4550" s="9" t="s">
        <v>284</v>
      </c>
      <c r="F4550" s="9" t="s">
        <v>186</v>
      </c>
      <c r="G4550" s="9" t="s">
        <v>186</v>
      </c>
      <c r="H4550" s="9" t="s">
        <v>186</v>
      </c>
      <c r="I4550" s="9" t="s">
        <v>186</v>
      </c>
      <c r="J4550" s="9" t="s">
        <v>284</v>
      </c>
      <c r="K4550" s="9" t="s">
        <v>186</v>
      </c>
      <c r="L4550" s="74"/>
      <c r="M4550" s="72">
        <f t="shared" si="121"/>
        <v>0</v>
      </c>
    </row>
    <row r="4551" spans="1:21" ht="15">
      <c r="A4551" s="28" t="s">
        <v>1025</v>
      </c>
      <c r="B4551" s="240" t="s">
        <v>1857</v>
      </c>
      <c r="C4551" s="3"/>
      <c r="D4551" s="3"/>
      <c r="E4551" s="9" t="s">
        <v>284</v>
      </c>
      <c r="F4551" s="9" t="s">
        <v>186</v>
      </c>
      <c r="G4551" s="9" t="s">
        <v>186</v>
      </c>
      <c r="H4551" s="9" t="s">
        <v>186</v>
      </c>
      <c r="I4551" s="9" t="s">
        <v>186</v>
      </c>
      <c r="J4551" s="9" t="s">
        <v>284</v>
      </c>
      <c r="K4551" s="9" t="s">
        <v>186</v>
      </c>
      <c r="L4551" s="74"/>
      <c r="M4551" s="72">
        <f t="shared" si="121"/>
        <v>0</v>
      </c>
    </row>
    <row r="4552" spans="1:21" ht="15">
      <c r="A4552" s="28" t="s">
        <v>1026</v>
      </c>
      <c r="B4552" s="240" t="s">
        <v>1839</v>
      </c>
      <c r="C4552" s="3"/>
      <c r="D4552" s="3"/>
      <c r="E4552" s="9" t="s">
        <v>284</v>
      </c>
      <c r="F4552" s="9" t="s">
        <v>186</v>
      </c>
      <c r="G4552" s="9" t="s">
        <v>186</v>
      </c>
      <c r="H4552" s="9" t="s">
        <v>186</v>
      </c>
      <c r="I4552" s="9" t="s">
        <v>186</v>
      </c>
      <c r="J4552" s="9" t="s">
        <v>284</v>
      </c>
      <c r="K4552" s="9" t="s">
        <v>186</v>
      </c>
      <c r="L4552" s="74"/>
      <c r="M4552" s="72">
        <f t="shared" si="121"/>
        <v>0</v>
      </c>
    </row>
    <row r="4553" spans="1:21">
      <c r="L4553" s="74"/>
      <c r="M4553"/>
    </row>
    <row r="4554" spans="1:21">
      <c r="L4554" s="74"/>
      <c r="M4554"/>
    </row>
    <row r="4555" spans="1:21">
      <c r="L4555" s="74"/>
      <c r="M4555"/>
    </row>
    <row r="4556" spans="1:21" ht="25.5">
      <c r="A4556" s="23" t="s">
        <v>3835</v>
      </c>
      <c r="L4556" s="74"/>
      <c r="M4556"/>
    </row>
    <row r="4557" spans="1:21">
      <c r="L4557" s="74"/>
    </row>
    <row r="4558" spans="1:21" ht="15">
      <c r="A4558" s="40"/>
      <c r="B4558" s="40"/>
      <c r="C4558" s="40"/>
      <c r="D4558" s="40"/>
      <c r="E4558" s="66">
        <v>2016</v>
      </c>
      <c r="F4558" s="66">
        <v>2017</v>
      </c>
      <c r="G4558" s="66">
        <v>2018</v>
      </c>
      <c r="H4558" s="66">
        <v>2019</v>
      </c>
      <c r="I4558" s="66">
        <v>2020</v>
      </c>
      <c r="J4558" s="66">
        <v>2021</v>
      </c>
      <c r="K4558" s="66">
        <v>2022</v>
      </c>
      <c r="L4558" s="74"/>
      <c r="M4558" s="75" t="s">
        <v>40</v>
      </c>
    </row>
    <row r="4559" spans="1:21" ht="15">
      <c r="A4559" s="28" t="s">
        <v>0</v>
      </c>
      <c r="B4559" s="68" t="s">
        <v>27</v>
      </c>
      <c r="E4559" s="224">
        <v>782.8</v>
      </c>
      <c r="F4559" s="9" t="s">
        <v>186</v>
      </c>
      <c r="G4559" s="9" t="s">
        <v>186</v>
      </c>
      <c r="H4559" s="9" t="s">
        <v>186</v>
      </c>
      <c r="I4559" s="9" t="s">
        <v>186</v>
      </c>
      <c r="J4559" s="9">
        <v>777.59999999999491</v>
      </c>
      <c r="K4559" s="9" t="s">
        <v>186</v>
      </c>
      <c r="L4559" s="74"/>
      <c r="M4559" s="72">
        <f t="shared" ref="M4559:M4622" si="122">SUM(E4559:J4559)</f>
        <v>1560.3999999999949</v>
      </c>
      <c r="O4559" t="s">
        <v>287</v>
      </c>
      <c r="Q4559" s="125"/>
      <c r="R4559" s="3" t="s">
        <v>3836</v>
      </c>
      <c r="S4559" s="424"/>
      <c r="T4559" s="125"/>
      <c r="U4559" s="125"/>
    </row>
    <row r="4560" spans="1:21" ht="15">
      <c r="A4560" s="28" t="s">
        <v>2</v>
      </c>
      <c r="B4560" s="68" t="s">
        <v>31</v>
      </c>
      <c r="E4560" s="222">
        <v>722.2</v>
      </c>
      <c r="F4560" s="9" t="s">
        <v>186</v>
      </c>
      <c r="G4560" s="9" t="s">
        <v>186</v>
      </c>
      <c r="H4560" s="9" t="s">
        <v>186</v>
      </c>
      <c r="I4560" s="9" t="s">
        <v>186</v>
      </c>
      <c r="J4560" s="9">
        <v>641.59999999999854</v>
      </c>
      <c r="K4560" s="9" t="s">
        <v>186</v>
      </c>
      <c r="L4560" s="74"/>
      <c r="M4560" s="72">
        <f t="shared" si="122"/>
        <v>1363.7999999999986</v>
      </c>
      <c r="O4560" t="s">
        <v>306</v>
      </c>
      <c r="Q4560" s="425"/>
      <c r="R4560" s="125"/>
      <c r="S4560" s="426"/>
      <c r="T4560" s="125"/>
      <c r="U4560" s="125"/>
    </row>
    <row r="4561" spans="1:21" ht="15">
      <c r="A4561" s="28" t="s">
        <v>3</v>
      </c>
      <c r="B4561" s="68" t="s">
        <v>33</v>
      </c>
      <c r="E4561" s="9">
        <v>474.8</v>
      </c>
      <c r="F4561" s="9" t="s">
        <v>186</v>
      </c>
      <c r="G4561" s="9" t="s">
        <v>186</v>
      </c>
      <c r="H4561" s="9" t="s">
        <v>186</v>
      </c>
      <c r="I4561" s="9" t="s">
        <v>186</v>
      </c>
      <c r="J4561" s="227">
        <v>854.09999999999854</v>
      </c>
      <c r="K4561" s="9" t="s">
        <v>186</v>
      </c>
      <c r="L4561" s="74"/>
      <c r="M4561" s="72">
        <f t="shared" si="122"/>
        <v>1328.8999999999985</v>
      </c>
      <c r="O4561" t="s">
        <v>298</v>
      </c>
      <c r="S4561" s="427"/>
      <c r="T4561" s="125"/>
      <c r="U4561" s="125"/>
    </row>
    <row r="4562" spans="1:21" ht="15">
      <c r="A4562" s="28" t="s">
        <v>5</v>
      </c>
      <c r="B4562" s="68" t="s">
        <v>39</v>
      </c>
      <c r="E4562" s="227">
        <v>577.1</v>
      </c>
      <c r="F4562" s="9" t="s">
        <v>186</v>
      </c>
      <c r="G4562" s="9" t="s">
        <v>186</v>
      </c>
      <c r="H4562" s="9" t="s">
        <v>186</v>
      </c>
      <c r="I4562" s="9" t="s">
        <v>186</v>
      </c>
      <c r="J4562" s="9">
        <v>718</v>
      </c>
      <c r="K4562" s="9" t="s">
        <v>186</v>
      </c>
      <c r="L4562" s="74"/>
      <c r="M4562" s="72">
        <f t="shared" si="122"/>
        <v>1295.0999999999999</v>
      </c>
      <c r="O4562" t="s">
        <v>293</v>
      </c>
      <c r="S4562" s="428"/>
      <c r="T4562" s="125"/>
      <c r="U4562" s="125"/>
    </row>
    <row r="4563" spans="1:21" ht="15">
      <c r="A4563" s="28" t="s">
        <v>7</v>
      </c>
      <c r="B4563" s="68" t="s">
        <v>13</v>
      </c>
      <c r="E4563" s="9">
        <v>379.1</v>
      </c>
      <c r="F4563" s="9" t="s">
        <v>186</v>
      </c>
      <c r="G4563" s="9" t="s">
        <v>186</v>
      </c>
      <c r="H4563" s="9" t="s">
        <v>186</v>
      </c>
      <c r="I4563" s="9" t="s">
        <v>186</v>
      </c>
      <c r="J4563" s="224">
        <v>891.65000000000509</v>
      </c>
      <c r="K4563" s="9" t="s">
        <v>186</v>
      </c>
      <c r="L4563" s="74"/>
      <c r="M4563" s="72">
        <f t="shared" si="122"/>
        <v>1270.750000000005</v>
      </c>
      <c r="O4563" t="s">
        <v>287</v>
      </c>
      <c r="Q4563" s="425"/>
      <c r="R4563" s="226" t="s">
        <v>3836</v>
      </c>
      <c r="S4563" s="428"/>
      <c r="T4563" s="125"/>
      <c r="U4563" s="125"/>
    </row>
    <row r="4564" spans="1:21" ht="15">
      <c r="A4564" s="28" t="s">
        <v>8</v>
      </c>
      <c r="B4564" s="68" t="s">
        <v>21</v>
      </c>
      <c r="E4564" s="227">
        <v>599.79999999999995</v>
      </c>
      <c r="F4564" s="9" t="s">
        <v>186</v>
      </c>
      <c r="G4564" s="9" t="s">
        <v>186</v>
      </c>
      <c r="H4564" s="9" t="s">
        <v>186</v>
      </c>
      <c r="I4564" s="9" t="s">
        <v>186</v>
      </c>
      <c r="J4564" s="9">
        <v>663.79999999999927</v>
      </c>
      <c r="K4564" s="9" t="s">
        <v>186</v>
      </c>
      <c r="L4564" s="74"/>
      <c r="M4564" s="72">
        <f t="shared" si="122"/>
        <v>1263.5999999999992</v>
      </c>
      <c r="O4564" t="s">
        <v>303</v>
      </c>
      <c r="Q4564" s="429"/>
      <c r="R4564" s="125"/>
      <c r="S4564" s="424"/>
      <c r="T4564" s="125"/>
      <c r="U4564" s="125"/>
    </row>
    <row r="4565" spans="1:21" ht="15">
      <c r="A4565" s="28" t="s">
        <v>10</v>
      </c>
      <c r="B4565" s="68" t="s">
        <v>19</v>
      </c>
      <c r="E4565" s="227">
        <v>501.9</v>
      </c>
      <c r="F4565" s="9" t="s">
        <v>186</v>
      </c>
      <c r="G4565" s="9" t="s">
        <v>186</v>
      </c>
      <c r="H4565" s="9" t="s">
        <v>186</v>
      </c>
      <c r="I4565" s="9" t="s">
        <v>186</v>
      </c>
      <c r="J4565" s="9">
        <v>654.29999999999927</v>
      </c>
      <c r="K4565" s="9" t="s">
        <v>186</v>
      </c>
      <c r="L4565" s="74"/>
      <c r="M4565" s="72">
        <f t="shared" si="122"/>
        <v>1156.1999999999994</v>
      </c>
      <c r="O4565" t="s">
        <v>299</v>
      </c>
      <c r="Q4565" s="429"/>
      <c r="R4565" s="125"/>
      <c r="S4565" s="428"/>
      <c r="T4565" s="125"/>
      <c r="U4565" s="125"/>
    </row>
    <row r="4566" spans="1:21" ht="15">
      <c r="A4566" s="28" t="s">
        <v>12</v>
      </c>
      <c r="B4566" s="68" t="s">
        <v>6</v>
      </c>
      <c r="E4566" s="9">
        <v>467.6</v>
      </c>
      <c r="F4566" s="9" t="s">
        <v>186</v>
      </c>
      <c r="G4566" s="9" t="s">
        <v>186</v>
      </c>
      <c r="H4566" s="9" t="s">
        <v>186</v>
      </c>
      <c r="I4566" s="9" t="s">
        <v>186</v>
      </c>
      <c r="J4566" s="9">
        <v>651.89999999999782</v>
      </c>
      <c r="K4566" s="9" t="s">
        <v>186</v>
      </c>
      <c r="L4566" s="74"/>
      <c r="M4566" s="72">
        <f t="shared" si="122"/>
        <v>1119.4999999999977</v>
      </c>
      <c r="Q4566" s="425"/>
      <c r="R4566" s="125"/>
      <c r="S4566" s="428"/>
      <c r="T4566" s="125"/>
      <c r="U4566" s="125"/>
    </row>
    <row r="4567" spans="1:21" ht="15">
      <c r="A4567" s="28" t="s">
        <v>14</v>
      </c>
      <c r="B4567" s="68" t="s">
        <v>15</v>
      </c>
      <c r="E4567" s="223">
        <v>677.4</v>
      </c>
      <c r="F4567" s="9" t="s">
        <v>186</v>
      </c>
      <c r="G4567" s="9" t="s">
        <v>186</v>
      </c>
      <c r="H4567" s="9" t="s">
        <v>186</v>
      </c>
      <c r="I4567" s="9" t="s">
        <v>186</v>
      </c>
      <c r="J4567" s="9">
        <v>440.99999999999272</v>
      </c>
      <c r="K4567" s="9" t="s">
        <v>186</v>
      </c>
      <c r="L4567" s="74"/>
      <c r="M4567" s="72">
        <f t="shared" si="122"/>
        <v>1118.3999999999928</v>
      </c>
      <c r="O4567" t="s">
        <v>288</v>
      </c>
      <c r="Q4567" s="425"/>
      <c r="R4567" s="125"/>
      <c r="S4567" s="424"/>
      <c r="T4567" s="125"/>
      <c r="U4567" s="125"/>
    </row>
    <row r="4568" spans="1:21" ht="15">
      <c r="A4568" s="28" t="s">
        <v>16</v>
      </c>
      <c r="B4568" s="68" t="s">
        <v>23</v>
      </c>
      <c r="E4568" s="9">
        <v>426.2</v>
      </c>
      <c r="F4568" s="9" t="s">
        <v>186</v>
      </c>
      <c r="G4568" s="9" t="s">
        <v>186</v>
      </c>
      <c r="H4568" s="9" t="s">
        <v>186</v>
      </c>
      <c r="I4568" s="9" t="s">
        <v>186</v>
      </c>
      <c r="J4568" s="9">
        <v>685.95000000000255</v>
      </c>
      <c r="K4568" s="9" t="s">
        <v>186</v>
      </c>
      <c r="L4568" s="74"/>
      <c r="M4568" s="72">
        <f t="shared" si="122"/>
        <v>1112.1500000000026</v>
      </c>
      <c r="Q4568" s="125"/>
      <c r="R4568" s="125"/>
      <c r="S4568" s="428"/>
      <c r="T4568" s="125"/>
      <c r="U4568" s="125"/>
    </row>
    <row r="4569" spans="1:21" ht="15">
      <c r="A4569" s="28" t="s">
        <v>18</v>
      </c>
      <c r="B4569" s="68" t="s">
        <v>17</v>
      </c>
      <c r="E4569" s="227">
        <v>603.6</v>
      </c>
      <c r="F4569" s="9" t="s">
        <v>186</v>
      </c>
      <c r="G4569" s="9" t="s">
        <v>186</v>
      </c>
      <c r="H4569" s="9" t="s">
        <v>186</v>
      </c>
      <c r="I4569" s="9" t="s">
        <v>186</v>
      </c>
      <c r="J4569" s="9">
        <v>434.10000000000218</v>
      </c>
      <c r="K4569" s="9" t="s">
        <v>186</v>
      </c>
      <c r="L4569" s="74"/>
      <c r="M4569" s="72">
        <f t="shared" si="122"/>
        <v>1037.7000000000021</v>
      </c>
      <c r="O4569" t="s">
        <v>290</v>
      </c>
      <c r="Q4569" s="125"/>
      <c r="R4569" s="125"/>
      <c r="S4569" s="428"/>
      <c r="T4569" s="125"/>
      <c r="U4569" s="125"/>
    </row>
    <row r="4570" spans="1:21" ht="15">
      <c r="A4570" s="28" t="s">
        <v>20</v>
      </c>
      <c r="B4570" s="68" t="s">
        <v>1</v>
      </c>
      <c r="E4570" s="227">
        <v>585.29999999999995</v>
      </c>
      <c r="F4570" s="9" t="s">
        <v>186</v>
      </c>
      <c r="G4570" s="9" t="s">
        <v>186</v>
      </c>
      <c r="H4570" s="9" t="s">
        <v>186</v>
      </c>
      <c r="I4570" s="9" t="s">
        <v>186</v>
      </c>
      <c r="J4570" s="9">
        <v>444.29999999999927</v>
      </c>
      <c r="K4570" s="9" t="s">
        <v>186</v>
      </c>
      <c r="L4570" s="74"/>
      <c r="M4570" s="72">
        <f t="shared" si="122"/>
        <v>1029.5999999999992</v>
      </c>
      <c r="O4570" t="s">
        <v>298</v>
      </c>
      <c r="Q4570" s="425"/>
      <c r="R4570" s="125"/>
      <c r="S4570" s="424"/>
      <c r="T4570" s="125"/>
      <c r="U4570" s="125"/>
    </row>
    <row r="4571" spans="1:21" ht="15">
      <c r="A4571" s="28" t="s">
        <v>22</v>
      </c>
      <c r="B4571" s="68" t="s">
        <v>11</v>
      </c>
      <c r="E4571" s="227">
        <v>510.6</v>
      </c>
      <c r="F4571" s="9" t="s">
        <v>186</v>
      </c>
      <c r="G4571" s="9" t="s">
        <v>186</v>
      </c>
      <c r="H4571" s="9" t="s">
        <v>186</v>
      </c>
      <c r="I4571" s="9" t="s">
        <v>186</v>
      </c>
      <c r="J4571" s="9">
        <v>501.20000000000073</v>
      </c>
      <c r="K4571" s="9" t="s">
        <v>186</v>
      </c>
      <c r="L4571" s="74"/>
      <c r="M4571" s="72">
        <f t="shared" si="122"/>
        <v>1011.8000000000008</v>
      </c>
      <c r="O4571" t="s">
        <v>294</v>
      </c>
      <c r="Q4571" s="125"/>
      <c r="R4571" s="125"/>
      <c r="S4571" s="428"/>
      <c r="T4571" s="125"/>
      <c r="U4571" s="125"/>
    </row>
    <row r="4572" spans="1:21" ht="15">
      <c r="A4572" s="28" t="s">
        <v>24</v>
      </c>
      <c r="B4572" s="68" t="s">
        <v>9</v>
      </c>
      <c r="E4572" s="9">
        <v>122.2</v>
      </c>
      <c r="F4572" s="9" t="s">
        <v>186</v>
      </c>
      <c r="G4572" s="9" t="s">
        <v>186</v>
      </c>
      <c r="H4572" s="9" t="s">
        <v>186</v>
      </c>
      <c r="I4572" s="9" t="s">
        <v>186</v>
      </c>
      <c r="J4572" s="227">
        <v>854.40000000000146</v>
      </c>
      <c r="K4572" s="9" t="s">
        <v>186</v>
      </c>
      <c r="L4572" s="74"/>
      <c r="M4572" s="72">
        <f t="shared" si="122"/>
        <v>976.6000000000015</v>
      </c>
      <c r="O4572" t="s">
        <v>303</v>
      </c>
      <c r="Q4572" s="125"/>
      <c r="R4572" s="125"/>
      <c r="S4572" s="428"/>
      <c r="T4572" s="125"/>
      <c r="U4572" s="125"/>
    </row>
    <row r="4573" spans="1:21" ht="15">
      <c r="A4573" s="28" t="s">
        <v>26</v>
      </c>
      <c r="B4573" s="68" t="s">
        <v>25</v>
      </c>
      <c r="E4573" s="9">
        <v>208.7</v>
      </c>
      <c r="F4573" s="9" t="s">
        <v>186</v>
      </c>
      <c r="G4573" s="9" t="s">
        <v>186</v>
      </c>
      <c r="H4573" s="9" t="s">
        <v>186</v>
      </c>
      <c r="I4573" s="9" t="s">
        <v>186</v>
      </c>
      <c r="J4573" s="9">
        <v>744.19999999999709</v>
      </c>
      <c r="K4573" s="9" t="s">
        <v>186</v>
      </c>
      <c r="L4573" s="74"/>
      <c r="M4573" s="72">
        <f t="shared" si="122"/>
        <v>952.89999999999714</v>
      </c>
      <c r="Q4573" s="125"/>
      <c r="R4573" s="125"/>
      <c r="S4573" s="428"/>
      <c r="T4573" s="125"/>
      <c r="U4573" s="125"/>
    </row>
    <row r="4574" spans="1:21" ht="15">
      <c r="A4574" s="28" t="s">
        <v>28</v>
      </c>
      <c r="B4574" s="68" t="s">
        <v>37</v>
      </c>
      <c r="E4574" s="9">
        <v>317.2</v>
      </c>
      <c r="F4574" s="9" t="s">
        <v>186</v>
      </c>
      <c r="G4574" s="9" t="s">
        <v>186</v>
      </c>
      <c r="H4574" s="9" t="s">
        <v>186</v>
      </c>
      <c r="I4574" s="9" t="s">
        <v>186</v>
      </c>
      <c r="J4574" s="9">
        <v>633.30000000000291</v>
      </c>
      <c r="K4574" s="9" t="s">
        <v>186</v>
      </c>
      <c r="L4574" s="74"/>
      <c r="M4574" s="72">
        <f t="shared" si="122"/>
        <v>950.50000000000296</v>
      </c>
      <c r="S4574" s="424"/>
      <c r="T4574" s="125"/>
      <c r="U4574" s="125"/>
    </row>
    <row r="4575" spans="1:21" ht="15">
      <c r="A4575" s="28" t="s">
        <v>30</v>
      </c>
      <c r="B4575" s="68" t="s">
        <v>842</v>
      </c>
      <c r="E4575" s="9" t="s">
        <v>284</v>
      </c>
      <c r="F4575" s="9" t="s">
        <v>186</v>
      </c>
      <c r="G4575" s="9" t="s">
        <v>186</v>
      </c>
      <c r="H4575" s="9" t="s">
        <v>186</v>
      </c>
      <c r="I4575" s="9" t="s">
        <v>186</v>
      </c>
      <c r="J4575" s="222">
        <v>889.69999999999709</v>
      </c>
      <c r="K4575" s="9" t="s">
        <v>186</v>
      </c>
      <c r="L4575" s="74"/>
      <c r="M4575" s="72">
        <f t="shared" si="122"/>
        <v>889.69999999999709</v>
      </c>
      <c r="O4575" t="s">
        <v>306</v>
      </c>
      <c r="Q4575" s="425"/>
      <c r="R4575" s="125"/>
      <c r="S4575" s="428"/>
      <c r="T4575" s="125"/>
      <c r="U4575" s="125"/>
    </row>
    <row r="4576" spans="1:21" ht="15">
      <c r="A4576" s="28" t="s">
        <v>32</v>
      </c>
      <c r="B4576" s="28" t="s">
        <v>820</v>
      </c>
      <c r="E4576" s="9" t="s">
        <v>284</v>
      </c>
      <c r="F4576" s="9" t="s">
        <v>186</v>
      </c>
      <c r="G4576" s="9" t="s">
        <v>186</v>
      </c>
      <c r="H4576" s="9" t="s">
        <v>186</v>
      </c>
      <c r="I4576" s="9" t="s">
        <v>186</v>
      </c>
      <c r="J4576" s="223">
        <v>878.40000000000146</v>
      </c>
      <c r="K4576" s="9" t="s">
        <v>186</v>
      </c>
      <c r="L4576" s="74"/>
      <c r="M4576" s="72">
        <f t="shared" si="122"/>
        <v>878.40000000000146</v>
      </c>
      <c r="O4576" t="s">
        <v>288</v>
      </c>
      <c r="Q4576" s="429"/>
      <c r="R4576" s="125"/>
      <c r="S4576" s="426"/>
      <c r="T4576" s="125"/>
      <c r="U4576" s="125"/>
    </row>
    <row r="4577" spans="1:21" ht="15">
      <c r="A4577" s="28" t="s">
        <v>34</v>
      </c>
      <c r="B4577" s="294" t="s">
        <v>2223</v>
      </c>
      <c r="C4577" s="3"/>
      <c r="D4577" s="3"/>
      <c r="E4577" s="9" t="s">
        <v>284</v>
      </c>
      <c r="F4577" s="9" t="s">
        <v>186</v>
      </c>
      <c r="G4577" s="9" t="s">
        <v>186</v>
      </c>
      <c r="H4577" s="9" t="s">
        <v>186</v>
      </c>
      <c r="I4577" s="9" t="s">
        <v>186</v>
      </c>
      <c r="J4577" s="227">
        <v>862.49999999999636</v>
      </c>
      <c r="K4577" s="9" t="s">
        <v>186</v>
      </c>
      <c r="L4577" s="74"/>
      <c r="M4577" s="72">
        <f t="shared" si="122"/>
        <v>862.49999999999636</v>
      </c>
      <c r="O4577" t="s">
        <v>289</v>
      </c>
      <c r="S4577" s="428"/>
      <c r="T4577" s="125"/>
      <c r="U4577" s="125"/>
    </row>
    <row r="4578" spans="1:21" ht="15">
      <c r="A4578" s="28" t="s">
        <v>36</v>
      </c>
      <c r="B4578" s="68" t="s">
        <v>29</v>
      </c>
      <c r="E4578" s="9">
        <v>494.5</v>
      </c>
      <c r="F4578" s="9" t="s">
        <v>186</v>
      </c>
      <c r="G4578" s="9" t="s">
        <v>186</v>
      </c>
      <c r="H4578" s="9" t="s">
        <v>186</v>
      </c>
      <c r="I4578" s="9" t="s">
        <v>186</v>
      </c>
      <c r="J4578" s="9">
        <v>365.50000000000182</v>
      </c>
      <c r="K4578" s="9" t="s">
        <v>186</v>
      </c>
      <c r="L4578" s="74"/>
      <c r="M4578" s="72">
        <f t="shared" si="122"/>
        <v>860.00000000000182</v>
      </c>
      <c r="Q4578" s="125"/>
      <c r="R4578" s="125"/>
      <c r="S4578" s="428"/>
      <c r="T4578" s="125"/>
      <c r="U4578" s="125"/>
    </row>
    <row r="4579" spans="1:21" ht="15">
      <c r="A4579" s="28" t="s">
        <v>38</v>
      </c>
      <c r="B4579" s="294" t="s">
        <v>2222</v>
      </c>
      <c r="C4579" s="3"/>
      <c r="D4579" s="3"/>
      <c r="E4579" s="9" t="s">
        <v>284</v>
      </c>
      <c r="F4579" s="9" t="s">
        <v>186</v>
      </c>
      <c r="G4579" s="9" t="s">
        <v>186</v>
      </c>
      <c r="H4579" s="9" t="s">
        <v>186</v>
      </c>
      <c r="I4579" s="9" t="s">
        <v>186</v>
      </c>
      <c r="J4579" s="227">
        <v>858</v>
      </c>
      <c r="K4579" s="9" t="s">
        <v>186</v>
      </c>
      <c r="L4579" s="74"/>
      <c r="M4579" s="72">
        <f t="shared" si="122"/>
        <v>858</v>
      </c>
      <c r="O4579" t="s">
        <v>290</v>
      </c>
      <c r="Q4579" s="429"/>
      <c r="R4579" s="125"/>
      <c r="S4579" s="428"/>
      <c r="T4579" s="125"/>
      <c r="U4579" s="125"/>
    </row>
    <row r="4580" spans="1:21" ht="15">
      <c r="A4580" s="28" t="s">
        <v>145</v>
      </c>
      <c r="B4580" s="68" t="s">
        <v>819</v>
      </c>
      <c r="E4580" s="9" t="s">
        <v>284</v>
      </c>
      <c r="F4580" s="9" t="s">
        <v>186</v>
      </c>
      <c r="G4580" s="9" t="s">
        <v>186</v>
      </c>
      <c r="H4580" s="9" t="s">
        <v>186</v>
      </c>
      <c r="I4580" s="9" t="s">
        <v>186</v>
      </c>
      <c r="J4580" s="227">
        <v>840.00000000000364</v>
      </c>
      <c r="K4580" s="9" t="s">
        <v>186</v>
      </c>
      <c r="L4580" s="74"/>
      <c r="M4580" s="72">
        <f t="shared" si="122"/>
        <v>840.00000000000364</v>
      </c>
      <c r="O4580" t="s">
        <v>293</v>
      </c>
      <c r="Q4580" s="425"/>
      <c r="R4580" s="125"/>
      <c r="S4580" s="428"/>
      <c r="T4580" s="125"/>
      <c r="U4580" s="125"/>
    </row>
    <row r="4581" spans="1:21" ht="15">
      <c r="A4581" s="28" t="s">
        <v>146</v>
      </c>
      <c r="B4581" s="68" t="s">
        <v>834</v>
      </c>
      <c r="E4581" s="9" t="s">
        <v>284</v>
      </c>
      <c r="F4581" s="9" t="s">
        <v>186</v>
      </c>
      <c r="G4581" s="9" t="s">
        <v>186</v>
      </c>
      <c r="H4581" s="9" t="s">
        <v>186</v>
      </c>
      <c r="I4581" s="9" t="s">
        <v>186</v>
      </c>
      <c r="J4581" s="227">
        <v>813.60000000000582</v>
      </c>
      <c r="K4581" s="9" t="s">
        <v>186</v>
      </c>
      <c r="L4581" s="74"/>
      <c r="M4581" s="72">
        <f t="shared" si="122"/>
        <v>813.60000000000582</v>
      </c>
      <c r="O4581" t="s">
        <v>294</v>
      </c>
      <c r="Q4581" s="125"/>
      <c r="R4581" s="125"/>
      <c r="S4581" s="428"/>
      <c r="T4581" s="125"/>
      <c r="U4581" s="125"/>
    </row>
    <row r="4582" spans="1:21" ht="15">
      <c r="A4582" s="28" t="s">
        <v>147</v>
      </c>
      <c r="B4582" s="68" t="s">
        <v>809</v>
      </c>
      <c r="E4582" s="9" t="s">
        <v>284</v>
      </c>
      <c r="F4582" s="9" t="s">
        <v>186</v>
      </c>
      <c r="G4582" s="9" t="s">
        <v>186</v>
      </c>
      <c r="H4582" s="9" t="s">
        <v>186</v>
      </c>
      <c r="I4582" s="9" t="s">
        <v>186</v>
      </c>
      <c r="J4582" s="227">
        <v>812.39999999999418</v>
      </c>
      <c r="K4582" s="9" t="s">
        <v>186</v>
      </c>
      <c r="L4582" s="74"/>
      <c r="M4582" s="72">
        <f t="shared" si="122"/>
        <v>812.39999999999418</v>
      </c>
      <c r="O4582" t="s">
        <v>299</v>
      </c>
      <c r="Q4582" s="425"/>
      <c r="R4582" s="125"/>
      <c r="S4582" s="424"/>
      <c r="T4582" s="125"/>
      <c r="U4582" s="125"/>
    </row>
    <row r="4583" spans="1:21" ht="15">
      <c r="A4583" s="28" t="s">
        <v>151</v>
      </c>
      <c r="B4583" s="240" t="s">
        <v>1835</v>
      </c>
      <c r="C4583" s="3"/>
      <c r="D4583" s="3"/>
      <c r="E4583" s="9" t="s">
        <v>284</v>
      </c>
      <c r="F4583" s="9" t="s">
        <v>186</v>
      </c>
      <c r="G4583" s="9" t="s">
        <v>186</v>
      </c>
      <c r="H4583" s="9" t="s">
        <v>186</v>
      </c>
      <c r="I4583" s="9" t="s">
        <v>186</v>
      </c>
      <c r="J4583" s="9">
        <v>798.20000000000073</v>
      </c>
      <c r="K4583" s="9" t="s">
        <v>186</v>
      </c>
      <c r="L4583" s="74"/>
      <c r="M4583" s="72">
        <f t="shared" si="122"/>
        <v>798.20000000000073</v>
      </c>
      <c r="Q4583" s="423"/>
      <c r="R4583" s="125"/>
      <c r="S4583" s="428"/>
      <c r="T4583" s="125"/>
      <c r="U4583" s="125"/>
    </row>
    <row r="4584" spans="1:21" ht="15">
      <c r="A4584" s="28" t="s">
        <v>157</v>
      </c>
      <c r="B4584" s="28" t="s">
        <v>861</v>
      </c>
      <c r="E4584" s="9" t="s">
        <v>284</v>
      </c>
      <c r="F4584" s="9" t="s">
        <v>186</v>
      </c>
      <c r="G4584" s="9" t="s">
        <v>186</v>
      </c>
      <c r="H4584" s="9" t="s">
        <v>186</v>
      </c>
      <c r="I4584" s="9" t="s">
        <v>186</v>
      </c>
      <c r="J4584" s="9">
        <v>792.29999999999563</v>
      </c>
      <c r="K4584" s="9" t="s">
        <v>186</v>
      </c>
      <c r="L4584" s="74"/>
      <c r="M4584" s="72">
        <f t="shared" si="122"/>
        <v>792.29999999999563</v>
      </c>
      <c r="S4584" s="424"/>
      <c r="T4584" s="125"/>
      <c r="U4584" s="125"/>
    </row>
    <row r="4585" spans="1:21" ht="15">
      <c r="A4585" s="28" t="s">
        <v>159</v>
      </c>
      <c r="B4585" s="294" t="s">
        <v>2236</v>
      </c>
      <c r="C4585" s="3"/>
      <c r="D4585" s="3"/>
      <c r="E4585" s="9" t="s">
        <v>284</v>
      </c>
      <c r="F4585" s="9" t="s">
        <v>186</v>
      </c>
      <c r="G4585" s="9" t="s">
        <v>186</v>
      </c>
      <c r="H4585" s="9" t="s">
        <v>186</v>
      </c>
      <c r="I4585" s="9" t="s">
        <v>186</v>
      </c>
      <c r="J4585" s="9">
        <v>771.79999999999927</v>
      </c>
      <c r="K4585" s="9" t="s">
        <v>186</v>
      </c>
      <c r="L4585" s="74"/>
      <c r="M4585" s="72">
        <f t="shared" si="122"/>
        <v>771.79999999999927</v>
      </c>
      <c r="Q4585" s="425"/>
      <c r="R4585" s="125"/>
      <c r="S4585" s="428"/>
      <c r="T4585" s="125"/>
      <c r="U4585" s="125"/>
    </row>
    <row r="4586" spans="1:21" ht="15">
      <c r="A4586" s="28" t="s">
        <v>160</v>
      </c>
      <c r="B4586" s="294" t="s">
        <v>2221</v>
      </c>
      <c r="C4586" s="3"/>
      <c r="D4586" s="3"/>
      <c r="E4586" s="9" t="s">
        <v>284</v>
      </c>
      <c r="F4586" s="9" t="s">
        <v>186</v>
      </c>
      <c r="G4586" s="9" t="s">
        <v>186</v>
      </c>
      <c r="H4586" s="9" t="s">
        <v>186</v>
      </c>
      <c r="I4586" s="9" t="s">
        <v>186</v>
      </c>
      <c r="J4586" s="9">
        <v>770.59999999999491</v>
      </c>
      <c r="K4586" s="9" t="s">
        <v>186</v>
      </c>
      <c r="L4586" s="74"/>
      <c r="M4586" s="72">
        <f t="shared" si="122"/>
        <v>770.59999999999491</v>
      </c>
      <c r="Q4586" s="425"/>
      <c r="R4586" s="125"/>
      <c r="S4586" s="428"/>
      <c r="T4586" s="125"/>
      <c r="U4586" s="125"/>
    </row>
    <row r="4587" spans="1:21" ht="15">
      <c r="A4587" s="28" t="s">
        <v>161</v>
      </c>
      <c r="B4587" s="294" t="s">
        <v>2219</v>
      </c>
      <c r="C4587" s="3"/>
      <c r="D4587" s="3"/>
      <c r="E4587" s="9" t="s">
        <v>284</v>
      </c>
      <c r="F4587" s="9" t="s">
        <v>186</v>
      </c>
      <c r="G4587" s="9" t="s">
        <v>186</v>
      </c>
      <c r="H4587" s="9" t="s">
        <v>186</v>
      </c>
      <c r="I4587" s="9" t="s">
        <v>186</v>
      </c>
      <c r="J4587" s="9">
        <v>769.29999999999563</v>
      </c>
      <c r="K4587" s="9" t="s">
        <v>186</v>
      </c>
      <c r="L4587" s="74"/>
      <c r="M4587" s="72">
        <f t="shared" si="122"/>
        <v>769.29999999999563</v>
      </c>
      <c r="Q4587" s="425"/>
      <c r="R4587" s="125"/>
      <c r="S4587" s="427"/>
      <c r="T4587" s="125"/>
      <c r="U4587" s="125"/>
    </row>
    <row r="4588" spans="1:21" ht="15">
      <c r="A4588" s="28" t="s">
        <v>163</v>
      </c>
      <c r="B4588" s="240" t="s">
        <v>1837</v>
      </c>
      <c r="C4588" s="3"/>
      <c r="D4588" s="3"/>
      <c r="E4588" s="9" t="s">
        <v>284</v>
      </c>
      <c r="F4588" s="9" t="s">
        <v>186</v>
      </c>
      <c r="G4588" s="9" t="s">
        <v>186</v>
      </c>
      <c r="H4588" s="9" t="s">
        <v>186</v>
      </c>
      <c r="I4588" s="9" t="s">
        <v>186</v>
      </c>
      <c r="J4588" s="9">
        <v>765.79999999999927</v>
      </c>
      <c r="K4588" s="9" t="s">
        <v>186</v>
      </c>
      <c r="L4588" s="74"/>
      <c r="M4588" s="72">
        <f t="shared" si="122"/>
        <v>765.79999999999927</v>
      </c>
      <c r="Q4588" s="125"/>
      <c r="R4588" s="125"/>
      <c r="S4588" s="428"/>
      <c r="T4588" s="125"/>
      <c r="U4588" s="125"/>
    </row>
    <row r="4589" spans="1:21" ht="15">
      <c r="A4589" s="28" t="s">
        <v>280</v>
      </c>
      <c r="B4589" s="68" t="s">
        <v>153</v>
      </c>
      <c r="E4589" s="9" t="s">
        <v>284</v>
      </c>
      <c r="F4589" s="9" t="s">
        <v>186</v>
      </c>
      <c r="G4589" s="9" t="s">
        <v>186</v>
      </c>
      <c r="H4589" s="9" t="s">
        <v>186</v>
      </c>
      <c r="I4589" s="9" t="s">
        <v>186</v>
      </c>
      <c r="J4589" s="9">
        <v>762.80000000000291</v>
      </c>
      <c r="K4589" s="9" t="s">
        <v>186</v>
      </c>
      <c r="L4589" s="74"/>
      <c r="M4589" s="72">
        <f t="shared" si="122"/>
        <v>762.80000000000291</v>
      </c>
      <c r="Q4589" s="425"/>
      <c r="R4589" s="125"/>
      <c r="S4589" s="428"/>
      <c r="T4589" s="125"/>
      <c r="U4589" s="125"/>
    </row>
    <row r="4590" spans="1:21" ht="15">
      <c r="A4590" s="28" t="s">
        <v>281</v>
      </c>
      <c r="B4590" s="68" t="s">
        <v>849</v>
      </c>
      <c r="E4590" s="9" t="s">
        <v>284</v>
      </c>
      <c r="F4590" s="9" t="s">
        <v>186</v>
      </c>
      <c r="G4590" s="9" t="s">
        <v>186</v>
      </c>
      <c r="H4590" s="9" t="s">
        <v>186</v>
      </c>
      <c r="I4590" s="9" t="s">
        <v>186</v>
      </c>
      <c r="J4590" s="9">
        <v>752.80000000000473</v>
      </c>
      <c r="K4590" s="9" t="s">
        <v>186</v>
      </c>
      <c r="L4590" s="74"/>
      <c r="M4590" s="72">
        <f t="shared" si="122"/>
        <v>752.80000000000473</v>
      </c>
      <c r="Q4590" s="425"/>
      <c r="R4590" s="125"/>
      <c r="S4590" s="427"/>
      <c r="T4590" s="125"/>
      <c r="U4590" s="125"/>
    </row>
    <row r="4591" spans="1:21" ht="15">
      <c r="A4591" s="28" t="s">
        <v>282</v>
      </c>
      <c r="B4591" s="68" t="s">
        <v>828</v>
      </c>
      <c r="E4591" s="9" t="s">
        <v>284</v>
      </c>
      <c r="F4591" s="9" t="s">
        <v>186</v>
      </c>
      <c r="G4591" s="9" t="s">
        <v>186</v>
      </c>
      <c r="H4591" s="9" t="s">
        <v>186</v>
      </c>
      <c r="I4591" s="9" t="s">
        <v>186</v>
      </c>
      <c r="J4591" s="9">
        <v>703.39999999999782</v>
      </c>
      <c r="K4591" s="9" t="s">
        <v>186</v>
      </c>
      <c r="L4591" s="74"/>
      <c r="M4591" s="72">
        <f t="shared" si="122"/>
        <v>703.39999999999782</v>
      </c>
      <c r="Q4591" s="423"/>
      <c r="R4591" s="125"/>
      <c r="S4591" s="428"/>
      <c r="T4591" s="125"/>
      <c r="U4591" s="125"/>
    </row>
    <row r="4592" spans="1:21" ht="15">
      <c r="A4592" s="28" t="s">
        <v>283</v>
      </c>
      <c r="B4592" s="68" t="s">
        <v>850</v>
      </c>
      <c r="E4592" s="9" t="s">
        <v>284</v>
      </c>
      <c r="F4592" s="9" t="s">
        <v>186</v>
      </c>
      <c r="G4592" s="9" t="s">
        <v>186</v>
      </c>
      <c r="H4592" s="9" t="s">
        <v>186</v>
      </c>
      <c r="I4592" s="9" t="s">
        <v>186</v>
      </c>
      <c r="J4592" s="9">
        <v>701.30000000001019</v>
      </c>
      <c r="K4592" s="9" t="s">
        <v>186</v>
      </c>
      <c r="L4592" s="74"/>
      <c r="M4592" s="72">
        <f t="shared" si="122"/>
        <v>701.30000000001019</v>
      </c>
      <c r="Q4592" s="423"/>
      <c r="R4592" s="125"/>
      <c r="S4592" s="424"/>
      <c r="T4592" s="125"/>
      <c r="U4592" s="125"/>
    </row>
    <row r="4593" spans="1:21" ht="15">
      <c r="A4593" s="28" t="s">
        <v>806</v>
      </c>
      <c r="B4593" s="240" t="s">
        <v>1840</v>
      </c>
      <c r="C4593" s="3"/>
      <c r="D4593" s="3"/>
      <c r="E4593" s="9" t="s">
        <v>284</v>
      </c>
      <c r="F4593" s="9" t="s">
        <v>186</v>
      </c>
      <c r="G4593" s="9" t="s">
        <v>186</v>
      </c>
      <c r="H4593" s="9" t="s">
        <v>186</v>
      </c>
      <c r="I4593" s="9" t="s">
        <v>186</v>
      </c>
      <c r="J4593" s="9">
        <v>698.29999999999563</v>
      </c>
      <c r="K4593" s="9" t="s">
        <v>186</v>
      </c>
      <c r="L4593" s="74"/>
      <c r="M4593" s="72">
        <f t="shared" si="122"/>
        <v>698.29999999999563</v>
      </c>
      <c r="S4593" s="428"/>
      <c r="T4593" s="125"/>
      <c r="U4593" s="125"/>
    </row>
    <row r="4594" spans="1:21" ht="15">
      <c r="A4594" s="28" t="s">
        <v>807</v>
      </c>
      <c r="B4594" s="68" t="s">
        <v>835</v>
      </c>
      <c r="E4594" s="9" t="s">
        <v>284</v>
      </c>
      <c r="F4594" s="9" t="s">
        <v>186</v>
      </c>
      <c r="G4594" s="9" t="s">
        <v>186</v>
      </c>
      <c r="H4594" s="9" t="s">
        <v>186</v>
      </c>
      <c r="I4594" s="9" t="s">
        <v>186</v>
      </c>
      <c r="J4594" s="9">
        <v>696.50000000000364</v>
      </c>
      <c r="K4594" s="9" t="s">
        <v>186</v>
      </c>
      <c r="L4594" s="74"/>
      <c r="M4594" s="72">
        <f t="shared" si="122"/>
        <v>696.50000000000364</v>
      </c>
      <c r="Q4594" s="125"/>
      <c r="R4594" s="125"/>
      <c r="S4594" s="428"/>
      <c r="T4594" s="125"/>
      <c r="U4594" s="125"/>
    </row>
    <row r="4595" spans="1:21" ht="15">
      <c r="A4595" s="28" t="s">
        <v>808</v>
      </c>
      <c r="B4595" s="240" t="s">
        <v>1823</v>
      </c>
      <c r="C4595" s="3"/>
      <c r="D4595" s="3"/>
      <c r="E4595" s="9" t="s">
        <v>284</v>
      </c>
      <c r="F4595" s="9" t="s">
        <v>186</v>
      </c>
      <c r="G4595" s="9" t="s">
        <v>186</v>
      </c>
      <c r="H4595" s="9" t="s">
        <v>186</v>
      </c>
      <c r="I4595" s="9" t="s">
        <v>186</v>
      </c>
      <c r="J4595" s="9">
        <v>693.59999999999854</v>
      </c>
      <c r="K4595" s="9" t="s">
        <v>186</v>
      </c>
      <c r="L4595" s="74"/>
      <c r="M4595" s="72">
        <f t="shared" si="122"/>
        <v>693.59999999999854</v>
      </c>
      <c r="Q4595" s="125"/>
      <c r="R4595" s="125"/>
      <c r="S4595" s="427"/>
      <c r="T4595" s="125"/>
      <c r="U4595" s="125"/>
    </row>
    <row r="4596" spans="1:21" ht="15">
      <c r="A4596" s="28" t="s">
        <v>810</v>
      </c>
      <c r="B4596" s="240" t="s">
        <v>1828</v>
      </c>
      <c r="C4596" s="3"/>
      <c r="D4596" s="3"/>
      <c r="E4596" s="9" t="s">
        <v>284</v>
      </c>
      <c r="F4596" s="9" t="s">
        <v>186</v>
      </c>
      <c r="G4596" s="9" t="s">
        <v>186</v>
      </c>
      <c r="H4596" s="9" t="s">
        <v>186</v>
      </c>
      <c r="I4596" s="9" t="s">
        <v>186</v>
      </c>
      <c r="J4596" s="9">
        <v>693.09999999999127</v>
      </c>
      <c r="K4596" s="9" t="s">
        <v>186</v>
      </c>
      <c r="L4596" s="74"/>
      <c r="M4596" s="72">
        <f t="shared" si="122"/>
        <v>693.09999999999127</v>
      </c>
      <c r="Q4596" s="429"/>
      <c r="R4596" s="125"/>
      <c r="S4596" s="427"/>
      <c r="T4596" s="125"/>
      <c r="U4596" s="125"/>
    </row>
    <row r="4597" spans="1:21" ht="15">
      <c r="A4597" s="28" t="s">
        <v>816</v>
      </c>
      <c r="B4597" s="240" t="s">
        <v>1834</v>
      </c>
      <c r="C4597" s="3"/>
      <c r="D4597" s="3"/>
      <c r="E4597" s="9" t="s">
        <v>284</v>
      </c>
      <c r="F4597" s="9" t="s">
        <v>186</v>
      </c>
      <c r="G4597" s="9" t="s">
        <v>186</v>
      </c>
      <c r="H4597" s="9" t="s">
        <v>186</v>
      </c>
      <c r="I4597" s="9" t="s">
        <v>186</v>
      </c>
      <c r="J4597" s="9">
        <v>691.70000000000073</v>
      </c>
      <c r="K4597" s="9" t="s">
        <v>186</v>
      </c>
      <c r="L4597" s="74"/>
      <c r="M4597" s="72">
        <f t="shared" si="122"/>
        <v>691.70000000000073</v>
      </c>
      <c r="Q4597" s="125"/>
      <c r="R4597" s="125"/>
      <c r="S4597" s="428"/>
      <c r="T4597" s="125"/>
      <c r="U4597" s="125"/>
    </row>
    <row r="4598" spans="1:21" ht="15">
      <c r="A4598" s="28" t="s">
        <v>818</v>
      </c>
      <c r="B4598" s="68" t="s">
        <v>867</v>
      </c>
      <c r="E4598" s="9" t="s">
        <v>284</v>
      </c>
      <c r="F4598" s="9" t="s">
        <v>186</v>
      </c>
      <c r="G4598" s="9" t="s">
        <v>186</v>
      </c>
      <c r="H4598" s="9" t="s">
        <v>186</v>
      </c>
      <c r="I4598" s="9" t="s">
        <v>186</v>
      </c>
      <c r="J4598" s="9">
        <v>689.5</v>
      </c>
      <c r="K4598" s="9" t="s">
        <v>186</v>
      </c>
      <c r="L4598" s="74"/>
      <c r="M4598" s="72">
        <f t="shared" si="122"/>
        <v>689.5</v>
      </c>
      <c r="Q4598" s="425"/>
      <c r="R4598" s="125"/>
      <c r="S4598" s="428"/>
      <c r="T4598" s="125"/>
      <c r="U4598" s="125"/>
    </row>
    <row r="4599" spans="1:21" ht="15">
      <c r="A4599" s="28" t="s">
        <v>821</v>
      </c>
      <c r="B4599" s="294" t="s">
        <v>2226</v>
      </c>
      <c r="C4599" s="3"/>
      <c r="D4599" s="3"/>
      <c r="E4599" s="9" t="s">
        <v>284</v>
      </c>
      <c r="F4599" s="9" t="s">
        <v>186</v>
      </c>
      <c r="G4599" s="9" t="s">
        <v>186</v>
      </c>
      <c r="H4599" s="9" t="s">
        <v>186</v>
      </c>
      <c r="I4599" s="9" t="s">
        <v>186</v>
      </c>
      <c r="J4599" s="9">
        <v>688.99999999999272</v>
      </c>
      <c r="K4599" s="9" t="s">
        <v>186</v>
      </c>
      <c r="L4599" s="74"/>
      <c r="M4599" s="72">
        <f t="shared" si="122"/>
        <v>688.99999999999272</v>
      </c>
      <c r="Q4599" s="425"/>
      <c r="R4599" s="125"/>
      <c r="S4599" s="428"/>
      <c r="T4599" s="125"/>
      <c r="U4599" s="125"/>
    </row>
    <row r="4600" spans="1:21" ht="15">
      <c r="A4600" s="28" t="s">
        <v>822</v>
      </c>
      <c r="B4600" s="68" t="s">
        <v>141</v>
      </c>
      <c r="E4600" s="9" t="s">
        <v>284</v>
      </c>
      <c r="F4600" s="9" t="s">
        <v>186</v>
      </c>
      <c r="G4600" s="9" t="s">
        <v>186</v>
      </c>
      <c r="H4600" s="9" t="s">
        <v>186</v>
      </c>
      <c r="I4600" s="9" t="s">
        <v>186</v>
      </c>
      <c r="J4600" s="9">
        <v>681.19999999999709</v>
      </c>
      <c r="K4600" s="9" t="s">
        <v>186</v>
      </c>
      <c r="L4600" s="74"/>
      <c r="M4600" s="72">
        <f t="shared" si="122"/>
        <v>681.19999999999709</v>
      </c>
      <c r="Q4600" s="429"/>
      <c r="R4600" s="125"/>
      <c r="S4600" s="428"/>
      <c r="T4600" s="125"/>
      <c r="U4600" s="125"/>
    </row>
    <row r="4601" spans="1:21" ht="15">
      <c r="A4601" s="28" t="s">
        <v>825</v>
      </c>
      <c r="B4601" s="240" t="s">
        <v>1842</v>
      </c>
      <c r="C4601" s="3"/>
      <c r="D4601" s="3"/>
      <c r="E4601" s="9" t="s">
        <v>284</v>
      </c>
      <c r="F4601" s="9" t="s">
        <v>186</v>
      </c>
      <c r="G4601" s="9" t="s">
        <v>186</v>
      </c>
      <c r="H4601" s="9" t="s">
        <v>186</v>
      </c>
      <c r="I4601" s="9" t="s">
        <v>186</v>
      </c>
      <c r="J4601" s="9">
        <v>678.49999999999636</v>
      </c>
      <c r="K4601" s="9" t="s">
        <v>186</v>
      </c>
      <c r="L4601" s="74"/>
      <c r="M4601" s="72">
        <f t="shared" si="122"/>
        <v>678.49999999999636</v>
      </c>
      <c r="Q4601" s="125"/>
      <c r="R4601" s="125"/>
      <c r="S4601" s="428"/>
      <c r="T4601" s="125"/>
      <c r="U4601" s="125"/>
    </row>
    <row r="4602" spans="1:21" ht="15">
      <c r="A4602" s="28" t="s">
        <v>827</v>
      </c>
      <c r="B4602" s="68" t="s">
        <v>833</v>
      </c>
      <c r="E4602" s="9" t="s">
        <v>284</v>
      </c>
      <c r="F4602" s="9" t="s">
        <v>186</v>
      </c>
      <c r="G4602" s="9" t="s">
        <v>186</v>
      </c>
      <c r="H4602" s="9" t="s">
        <v>186</v>
      </c>
      <c r="I4602" s="9" t="s">
        <v>186</v>
      </c>
      <c r="J4602" s="9">
        <v>664.20000000000437</v>
      </c>
      <c r="K4602" s="9" t="s">
        <v>186</v>
      </c>
      <c r="L4602" s="74"/>
      <c r="M4602" s="72">
        <f t="shared" si="122"/>
        <v>664.20000000000437</v>
      </c>
      <c r="Q4602" s="425"/>
      <c r="R4602" s="125"/>
      <c r="S4602" s="428"/>
      <c r="T4602" s="125"/>
      <c r="U4602" s="125"/>
    </row>
    <row r="4603" spans="1:21" ht="15">
      <c r="A4603" s="28" t="s">
        <v>832</v>
      </c>
      <c r="B4603" s="294" t="s">
        <v>2224</v>
      </c>
      <c r="C4603" s="3"/>
      <c r="D4603" s="3"/>
      <c r="E4603" s="9" t="s">
        <v>284</v>
      </c>
      <c r="F4603" s="9" t="s">
        <v>186</v>
      </c>
      <c r="G4603" s="9" t="s">
        <v>186</v>
      </c>
      <c r="H4603" s="9" t="s">
        <v>186</v>
      </c>
      <c r="I4603" s="9" t="s">
        <v>186</v>
      </c>
      <c r="J4603" s="9">
        <v>661.20000000000437</v>
      </c>
      <c r="K4603" s="9" t="s">
        <v>186</v>
      </c>
      <c r="L4603" s="74"/>
      <c r="M4603" s="72">
        <f t="shared" si="122"/>
        <v>661.20000000000437</v>
      </c>
      <c r="Q4603" s="425"/>
      <c r="R4603" s="125"/>
      <c r="S4603" s="428"/>
      <c r="T4603" s="125"/>
      <c r="U4603" s="125"/>
    </row>
    <row r="4604" spans="1:21" ht="15">
      <c r="A4604" s="28" t="s">
        <v>836</v>
      </c>
      <c r="B4604" s="68" t="s">
        <v>178</v>
      </c>
      <c r="E4604" s="227">
        <v>659</v>
      </c>
      <c r="F4604" s="9" t="s">
        <v>186</v>
      </c>
      <c r="G4604" s="9" t="s">
        <v>186</v>
      </c>
      <c r="H4604" s="9" t="s">
        <v>186</v>
      </c>
      <c r="I4604" s="9" t="s">
        <v>186</v>
      </c>
      <c r="J4604" s="9" t="s">
        <v>284</v>
      </c>
      <c r="K4604" s="9" t="s">
        <v>186</v>
      </c>
      <c r="L4604" s="74"/>
      <c r="M4604" s="72">
        <f t="shared" si="122"/>
        <v>659</v>
      </c>
      <c r="O4604" t="s">
        <v>289</v>
      </c>
      <c r="Q4604" s="429"/>
      <c r="R4604" s="125"/>
      <c r="S4604" s="428"/>
      <c r="T4604" s="125"/>
      <c r="U4604" s="125"/>
    </row>
    <row r="4605" spans="1:21" ht="15">
      <c r="A4605" s="28" t="s">
        <v>837</v>
      </c>
      <c r="B4605" s="68" t="s">
        <v>853</v>
      </c>
      <c r="E4605" s="9" t="s">
        <v>284</v>
      </c>
      <c r="F4605" s="9" t="s">
        <v>186</v>
      </c>
      <c r="G4605" s="9" t="s">
        <v>186</v>
      </c>
      <c r="H4605" s="9" t="s">
        <v>186</v>
      </c>
      <c r="I4605" s="9" t="s">
        <v>186</v>
      </c>
      <c r="J4605" s="9">
        <v>651.99999999999636</v>
      </c>
      <c r="K4605" s="9" t="s">
        <v>186</v>
      </c>
      <c r="L4605" s="74"/>
      <c r="M4605" s="72">
        <f t="shared" si="122"/>
        <v>651.99999999999636</v>
      </c>
      <c r="S4605" s="428"/>
      <c r="T4605" s="125"/>
      <c r="U4605" s="125"/>
    </row>
    <row r="4606" spans="1:21" ht="15">
      <c r="A4606" s="28" t="s">
        <v>838</v>
      </c>
      <c r="B4606" s="68" t="s">
        <v>155</v>
      </c>
      <c r="E4606" s="9" t="s">
        <v>284</v>
      </c>
      <c r="F4606" s="9" t="s">
        <v>186</v>
      </c>
      <c r="G4606" s="9" t="s">
        <v>186</v>
      </c>
      <c r="H4606" s="9" t="s">
        <v>186</v>
      </c>
      <c r="I4606" s="9" t="s">
        <v>186</v>
      </c>
      <c r="J4606" s="9">
        <v>647.79999999999927</v>
      </c>
      <c r="K4606" s="9" t="s">
        <v>186</v>
      </c>
      <c r="L4606" s="74"/>
      <c r="M4606" s="72">
        <f t="shared" si="122"/>
        <v>647.79999999999927</v>
      </c>
      <c r="S4606" s="424"/>
      <c r="T4606" s="125"/>
      <c r="U4606" s="125"/>
    </row>
    <row r="4607" spans="1:21" ht="15">
      <c r="A4607" s="28" t="s">
        <v>844</v>
      </c>
      <c r="B4607" s="68" t="s">
        <v>143</v>
      </c>
      <c r="E4607" s="9" t="s">
        <v>284</v>
      </c>
      <c r="F4607" s="9" t="s">
        <v>186</v>
      </c>
      <c r="G4607" s="9" t="s">
        <v>186</v>
      </c>
      <c r="H4607" s="9" t="s">
        <v>186</v>
      </c>
      <c r="I4607" s="9" t="s">
        <v>186</v>
      </c>
      <c r="J4607" s="9">
        <v>647.20000000000073</v>
      </c>
      <c r="K4607" s="9" t="s">
        <v>186</v>
      </c>
      <c r="L4607" s="74"/>
      <c r="M4607" s="72">
        <f t="shared" si="122"/>
        <v>647.20000000000073</v>
      </c>
      <c r="S4607" s="428"/>
      <c r="T4607" s="125"/>
      <c r="U4607" s="125"/>
    </row>
    <row r="4608" spans="1:21" ht="15">
      <c r="A4608" s="28" t="s">
        <v>852</v>
      </c>
      <c r="B4608" s="68" t="s">
        <v>156</v>
      </c>
      <c r="E4608" s="9" t="s">
        <v>284</v>
      </c>
      <c r="F4608" s="9" t="s">
        <v>186</v>
      </c>
      <c r="G4608" s="9" t="s">
        <v>186</v>
      </c>
      <c r="H4608" s="9" t="s">
        <v>186</v>
      </c>
      <c r="I4608" s="9" t="s">
        <v>186</v>
      </c>
      <c r="J4608" s="9">
        <v>645.70000000000073</v>
      </c>
      <c r="K4608" s="9" t="s">
        <v>186</v>
      </c>
      <c r="L4608" s="74"/>
      <c r="M4608" s="72">
        <f t="shared" si="122"/>
        <v>645.70000000000073</v>
      </c>
      <c r="Q4608" s="125"/>
      <c r="R4608" s="125"/>
      <c r="S4608" s="427"/>
      <c r="T4608" s="125"/>
      <c r="U4608" s="125"/>
    </row>
    <row r="4609" spans="1:21" ht="15">
      <c r="A4609" s="28" t="s">
        <v>856</v>
      </c>
      <c r="B4609" s="68" t="s">
        <v>854</v>
      </c>
      <c r="E4609" s="9" t="s">
        <v>284</v>
      </c>
      <c r="F4609" s="9" t="s">
        <v>186</v>
      </c>
      <c r="G4609" s="9" t="s">
        <v>186</v>
      </c>
      <c r="H4609" s="9" t="s">
        <v>186</v>
      </c>
      <c r="I4609" s="9" t="s">
        <v>186</v>
      </c>
      <c r="J4609" s="9">
        <v>644.09999999999854</v>
      </c>
      <c r="K4609" s="9" t="s">
        <v>186</v>
      </c>
      <c r="L4609" s="74"/>
      <c r="M4609" s="72">
        <f t="shared" si="122"/>
        <v>644.09999999999854</v>
      </c>
      <c r="Q4609" s="425"/>
      <c r="R4609" s="125"/>
      <c r="S4609" s="428"/>
      <c r="T4609" s="125"/>
      <c r="U4609" s="125"/>
    </row>
    <row r="4610" spans="1:21" ht="15">
      <c r="A4610" s="28" t="s">
        <v>857</v>
      </c>
      <c r="B4610" s="68" t="s">
        <v>859</v>
      </c>
      <c r="E4610" s="9" t="s">
        <v>284</v>
      </c>
      <c r="F4610" s="9" t="s">
        <v>186</v>
      </c>
      <c r="G4610" s="9" t="s">
        <v>186</v>
      </c>
      <c r="H4610" s="9" t="s">
        <v>186</v>
      </c>
      <c r="I4610" s="9" t="s">
        <v>186</v>
      </c>
      <c r="J4610" s="9">
        <v>638.55000000000291</v>
      </c>
      <c r="K4610" s="9" t="s">
        <v>186</v>
      </c>
      <c r="L4610" s="74"/>
      <c r="M4610" s="72">
        <f t="shared" si="122"/>
        <v>638.55000000000291</v>
      </c>
      <c r="Q4610" s="125"/>
      <c r="R4610" s="125"/>
      <c r="S4610" s="428"/>
      <c r="T4610" s="125"/>
      <c r="U4610" s="125"/>
    </row>
    <row r="4611" spans="1:21" ht="15">
      <c r="A4611" s="28" t="s">
        <v>858</v>
      </c>
      <c r="B4611" s="68" t="s">
        <v>826</v>
      </c>
      <c r="E4611" s="9" t="s">
        <v>284</v>
      </c>
      <c r="F4611" s="9" t="s">
        <v>186</v>
      </c>
      <c r="G4611" s="9" t="s">
        <v>186</v>
      </c>
      <c r="H4611" s="9" t="s">
        <v>186</v>
      </c>
      <c r="I4611" s="9" t="s">
        <v>186</v>
      </c>
      <c r="J4611" s="9">
        <v>634.5</v>
      </c>
      <c r="K4611" s="9" t="s">
        <v>186</v>
      </c>
      <c r="L4611" s="74"/>
      <c r="M4611" s="72">
        <f t="shared" si="122"/>
        <v>634.5</v>
      </c>
      <c r="S4611" s="428"/>
      <c r="T4611" s="125"/>
      <c r="U4611" s="125"/>
    </row>
    <row r="4612" spans="1:21" ht="15">
      <c r="A4612" s="28" t="s">
        <v>864</v>
      </c>
      <c r="B4612" s="68" t="s">
        <v>144</v>
      </c>
      <c r="E4612" s="9" t="s">
        <v>284</v>
      </c>
      <c r="F4612" s="9" t="s">
        <v>186</v>
      </c>
      <c r="G4612" s="9" t="s">
        <v>186</v>
      </c>
      <c r="H4612" s="9" t="s">
        <v>186</v>
      </c>
      <c r="I4612" s="9" t="s">
        <v>186</v>
      </c>
      <c r="J4612" s="9">
        <v>633.19999999999527</v>
      </c>
      <c r="K4612" s="9" t="s">
        <v>186</v>
      </c>
      <c r="L4612" s="74"/>
      <c r="M4612" s="72">
        <f t="shared" si="122"/>
        <v>633.19999999999527</v>
      </c>
      <c r="S4612" s="428"/>
      <c r="T4612" s="125"/>
      <c r="U4612" s="125"/>
    </row>
    <row r="4613" spans="1:21" ht="15">
      <c r="A4613" s="28" t="s">
        <v>865</v>
      </c>
      <c r="B4613" s="240" t="s">
        <v>1841</v>
      </c>
      <c r="C4613" s="3"/>
      <c r="D4613" s="3"/>
      <c r="E4613" s="9" t="s">
        <v>284</v>
      </c>
      <c r="F4613" s="9" t="s">
        <v>186</v>
      </c>
      <c r="G4613" s="9" t="s">
        <v>186</v>
      </c>
      <c r="H4613" s="9" t="s">
        <v>186</v>
      </c>
      <c r="I4613" s="9" t="s">
        <v>186</v>
      </c>
      <c r="J4613" s="9">
        <v>626.49999999999272</v>
      </c>
      <c r="K4613" s="9" t="s">
        <v>186</v>
      </c>
      <c r="L4613" s="74"/>
      <c r="M4613" s="72">
        <f t="shared" si="122"/>
        <v>626.49999999999272</v>
      </c>
      <c r="Q4613" s="425"/>
      <c r="R4613" s="125"/>
      <c r="S4613" s="428"/>
      <c r="T4613" s="125"/>
      <c r="U4613" s="125"/>
    </row>
    <row r="4614" spans="1:21" ht="15">
      <c r="A4614" s="28" t="s">
        <v>866</v>
      </c>
      <c r="B4614" s="68" t="s">
        <v>871</v>
      </c>
      <c r="E4614" s="9" t="s">
        <v>284</v>
      </c>
      <c r="F4614" s="9" t="s">
        <v>186</v>
      </c>
      <c r="G4614" s="9" t="s">
        <v>186</v>
      </c>
      <c r="H4614" s="9" t="s">
        <v>186</v>
      </c>
      <c r="I4614" s="9" t="s">
        <v>186</v>
      </c>
      <c r="J4614" s="9">
        <v>615.49999999999636</v>
      </c>
      <c r="K4614" s="9" t="s">
        <v>186</v>
      </c>
      <c r="L4614" s="74"/>
      <c r="M4614" s="72">
        <f t="shared" si="122"/>
        <v>615.49999999999636</v>
      </c>
      <c r="Q4614" s="425"/>
      <c r="R4614" s="125"/>
      <c r="S4614" s="428"/>
      <c r="T4614" s="125"/>
      <c r="U4614" s="125"/>
    </row>
    <row r="4615" spans="1:21" ht="15">
      <c r="A4615" s="28" t="s">
        <v>868</v>
      </c>
      <c r="B4615" s="294" t="s">
        <v>2217</v>
      </c>
      <c r="C4615" s="3"/>
      <c r="D4615" s="3"/>
      <c r="E4615" s="9" t="s">
        <v>284</v>
      </c>
      <c r="F4615" s="9" t="s">
        <v>186</v>
      </c>
      <c r="G4615" s="9" t="s">
        <v>186</v>
      </c>
      <c r="H4615" s="9" t="s">
        <v>186</v>
      </c>
      <c r="I4615" s="9" t="s">
        <v>186</v>
      </c>
      <c r="J4615" s="9">
        <v>609</v>
      </c>
      <c r="K4615" s="9" t="s">
        <v>186</v>
      </c>
      <c r="L4615" s="74"/>
      <c r="M4615" s="72">
        <f t="shared" si="122"/>
        <v>609</v>
      </c>
      <c r="Q4615" s="125"/>
      <c r="R4615" s="125"/>
      <c r="S4615" s="426"/>
      <c r="T4615" s="125"/>
      <c r="U4615" s="125"/>
    </row>
    <row r="4616" spans="1:21" ht="15">
      <c r="A4616" s="28" t="s">
        <v>869</v>
      </c>
      <c r="B4616" s="68" t="s">
        <v>142</v>
      </c>
      <c r="E4616" s="9" t="s">
        <v>284</v>
      </c>
      <c r="F4616" s="9" t="s">
        <v>186</v>
      </c>
      <c r="G4616" s="9" t="s">
        <v>186</v>
      </c>
      <c r="H4616" s="9" t="s">
        <v>186</v>
      </c>
      <c r="I4616" s="9" t="s">
        <v>186</v>
      </c>
      <c r="J4616" s="9">
        <v>598.00000000000728</v>
      </c>
      <c r="K4616" s="9" t="s">
        <v>186</v>
      </c>
      <c r="L4616" s="74"/>
      <c r="M4616" s="72">
        <f t="shared" si="122"/>
        <v>598.00000000000728</v>
      </c>
      <c r="Q4616" s="125"/>
      <c r="R4616" s="125"/>
      <c r="S4616" s="424"/>
      <c r="T4616" s="125"/>
      <c r="U4616" s="125"/>
    </row>
    <row r="4617" spans="1:21" ht="15">
      <c r="A4617" s="28" t="s">
        <v>870</v>
      </c>
      <c r="B4617" s="68" t="s">
        <v>154</v>
      </c>
      <c r="E4617" s="9" t="s">
        <v>284</v>
      </c>
      <c r="F4617" s="9" t="s">
        <v>186</v>
      </c>
      <c r="G4617" s="9" t="s">
        <v>186</v>
      </c>
      <c r="H4617" s="9" t="s">
        <v>186</v>
      </c>
      <c r="I4617" s="9" t="s">
        <v>186</v>
      </c>
      <c r="J4617" s="9">
        <v>595.99999999999272</v>
      </c>
      <c r="K4617" s="9" t="s">
        <v>186</v>
      </c>
      <c r="L4617" s="74"/>
      <c r="M4617" s="72">
        <f t="shared" si="122"/>
        <v>595.99999999999272</v>
      </c>
      <c r="Q4617" s="425"/>
      <c r="R4617" s="125"/>
      <c r="S4617" s="428"/>
      <c r="T4617" s="125"/>
      <c r="U4617" s="125"/>
    </row>
    <row r="4618" spans="1:21" ht="15">
      <c r="A4618" s="28" t="s">
        <v>873</v>
      </c>
      <c r="B4618" s="28" t="s">
        <v>805</v>
      </c>
      <c r="E4618" s="9" t="s">
        <v>284</v>
      </c>
      <c r="F4618" s="9" t="s">
        <v>186</v>
      </c>
      <c r="G4618" s="9" t="s">
        <v>186</v>
      </c>
      <c r="H4618" s="9" t="s">
        <v>186</v>
      </c>
      <c r="I4618" s="9" t="s">
        <v>186</v>
      </c>
      <c r="J4618" s="9">
        <v>589.49999999999818</v>
      </c>
      <c r="K4618" s="9" t="s">
        <v>186</v>
      </c>
      <c r="L4618" s="74"/>
      <c r="M4618" s="72">
        <f t="shared" si="122"/>
        <v>589.49999999999818</v>
      </c>
      <c r="Q4618" s="125"/>
      <c r="R4618" s="125"/>
      <c r="S4618" s="428"/>
      <c r="T4618" s="125"/>
      <c r="U4618" s="125"/>
    </row>
    <row r="4619" spans="1:21" ht="15">
      <c r="A4619" s="28" t="s">
        <v>999</v>
      </c>
      <c r="B4619" s="235" t="s">
        <v>1843</v>
      </c>
      <c r="C4619" s="3"/>
      <c r="D4619" s="3"/>
      <c r="E4619" s="9" t="s">
        <v>284</v>
      </c>
      <c r="F4619" s="9" t="s">
        <v>186</v>
      </c>
      <c r="G4619" s="9" t="s">
        <v>186</v>
      </c>
      <c r="H4619" s="9" t="s">
        <v>186</v>
      </c>
      <c r="I4619" s="9" t="s">
        <v>186</v>
      </c>
      <c r="J4619" s="9">
        <v>579.30000000000655</v>
      </c>
      <c r="K4619" s="9" t="s">
        <v>186</v>
      </c>
      <c r="L4619" s="74"/>
      <c r="M4619" s="72">
        <f t="shared" si="122"/>
        <v>579.30000000000655</v>
      </c>
      <c r="S4619" s="428"/>
      <c r="T4619" s="125"/>
      <c r="U4619" s="125"/>
    </row>
    <row r="4620" spans="1:21" ht="15">
      <c r="A4620" s="28" t="s">
        <v>1000</v>
      </c>
      <c r="B4620" s="68" t="s">
        <v>162</v>
      </c>
      <c r="E4620" s="9" t="s">
        <v>284</v>
      </c>
      <c r="F4620" s="9" t="s">
        <v>186</v>
      </c>
      <c r="G4620" s="9" t="s">
        <v>186</v>
      </c>
      <c r="H4620" s="9" t="s">
        <v>186</v>
      </c>
      <c r="I4620" s="9" t="s">
        <v>186</v>
      </c>
      <c r="J4620" s="9">
        <v>578.89999999999964</v>
      </c>
      <c r="K4620" s="9" t="s">
        <v>186</v>
      </c>
      <c r="L4620" s="74"/>
      <c r="M4620" s="72">
        <f t="shared" si="122"/>
        <v>578.89999999999964</v>
      </c>
      <c r="Q4620" s="125"/>
      <c r="R4620" s="125"/>
      <c r="S4620" s="427"/>
      <c r="T4620" s="125"/>
      <c r="U4620" s="125"/>
    </row>
    <row r="4621" spans="1:21" ht="15">
      <c r="A4621" s="28" t="s">
        <v>1001</v>
      </c>
      <c r="B4621" s="240" t="s">
        <v>1838</v>
      </c>
      <c r="C4621" s="3"/>
      <c r="D4621" s="3"/>
      <c r="E4621" s="9" t="s">
        <v>284</v>
      </c>
      <c r="F4621" s="9" t="s">
        <v>186</v>
      </c>
      <c r="G4621" s="9" t="s">
        <v>186</v>
      </c>
      <c r="H4621" s="9" t="s">
        <v>186</v>
      </c>
      <c r="I4621" s="9" t="s">
        <v>186</v>
      </c>
      <c r="J4621" s="9">
        <v>578.09999999999491</v>
      </c>
      <c r="K4621" s="9" t="s">
        <v>186</v>
      </c>
      <c r="L4621" s="74"/>
      <c r="M4621" s="72">
        <f t="shared" si="122"/>
        <v>578.09999999999491</v>
      </c>
      <c r="Q4621" s="429"/>
      <c r="R4621" s="125"/>
      <c r="S4621" s="426"/>
      <c r="T4621" s="125"/>
      <c r="U4621" s="125"/>
    </row>
    <row r="4622" spans="1:21" ht="15">
      <c r="A4622" s="28" t="s">
        <v>1002</v>
      </c>
      <c r="B4622" s="240" t="s">
        <v>1825</v>
      </c>
      <c r="C4622" s="3"/>
      <c r="D4622" s="3"/>
      <c r="E4622" s="9" t="s">
        <v>284</v>
      </c>
      <c r="F4622" s="9" t="s">
        <v>186</v>
      </c>
      <c r="G4622" s="9" t="s">
        <v>186</v>
      </c>
      <c r="H4622" s="9" t="s">
        <v>186</v>
      </c>
      <c r="I4622" s="9" t="s">
        <v>186</v>
      </c>
      <c r="J4622" s="9">
        <v>568.600000000004</v>
      </c>
      <c r="K4622" s="9" t="s">
        <v>186</v>
      </c>
      <c r="L4622" s="74"/>
      <c r="M4622" s="72">
        <f t="shared" si="122"/>
        <v>568.600000000004</v>
      </c>
      <c r="Q4622" s="125"/>
      <c r="R4622" s="125"/>
      <c r="S4622" s="424"/>
      <c r="T4622" s="125"/>
      <c r="U4622" s="125"/>
    </row>
    <row r="4623" spans="1:21" ht="15">
      <c r="A4623" s="28" t="s">
        <v>1003</v>
      </c>
      <c r="B4623" s="68" t="s">
        <v>817</v>
      </c>
      <c r="E4623" s="9" t="s">
        <v>284</v>
      </c>
      <c r="F4623" s="9" t="s">
        <v>186</v>
      </c>
      <c r="G4623" s="9" t="s">
        <v>186</v>
      </c>
      <c r="H4623" s="9" t="s">
        <v>186</v>
      </c>
      <c r="I4623" s="9" t="s">
        <v>186</v>
      </c>
      <c r="J4623" s="9">
        <v>536.70000000000437</v>
      </c>
      <c r="K4623" s="9" t="s">
        <v>186</v>
      </c>
      <c r="L4623" s="74"/>
      <c r="M4623" s="72">
        <f t="shared" ref="M4623:M4646" si="123">SUM(E4623:J4623)</f>
        <v>536.70000000000437</v>
      </c>
      <c r="Q4623" s="125"/>
      <c r="R4623" s="125"/>
      <c r="S4623" s="424"/>
      <c r="T4623" s="125"/>
      <c r="U4623" s="125"/>
    </row>
    <row r="4624" spans="1:21" ht="15">
      <c r="A4624" s="28" t="s">
        <v>1004</v>
      </c>
      <c r="B4624" s="28" t="s">
        <v>804</v>
      </c>
      <c r="E4624" s="9" t="s">
        <v>284</v>
      </c>
      <c r="F4624" s="9" t="s">
        <v>186</v>
      </c>
      <c r="G4624" s="9" t="s">
        <v>186</v>
      </c>
      <c r="H4624" s="9" t="s">
        <v>186</v>
      </c>
      <c r="I4624" s="9" t="s">
        <v>186</v>
      </c>
      <c r="J4624" s="9">
        <v>509.19999999999709</v>
      </c>
      <c r="K4624" s="9" t="s">
        <v>186</v>
      </c>
      <c r="L4624" s="74"/>
      <c r="M4624" s="72">
        <f t="shared" si="123"/>
        <v>509.19999999999709</v>
      </c>
      <c r="Q4624" s="125"/>
      <c r="R4624" s="125"/>
      <c r="S4624" s="427"/>
      <c r="T4624" s="125"/>
      <c r="U4624" s="125"/>
    </row>
    <row r="4625" spans="1:21" ht="15">
      <c r="A4625" s="28" t="s">
        <v>1005</v>
      </c>
      <c r="B4625" s="68" t="s">
        <v>799</v>
      </c>
      <c r="E4625" s="9" t="s">
        <v>284</v>
      </c>
      <c r="F4625" s="9" t="s">
        <v>186</v>
      </c>
      <c r="G4625" s="9" t="s">
        <v>186</v>
      </c>
      <c r="H4625" s="9" t="s">
        <v>186</v>
      </c>
      <c r="I4625" s="9" t="s">
        <v>186</v>
      </c>
      <c r="J4625" s="9">
        <v>505.90000000000146</v>
      </c>
      <c r="K4625" s="9" t="s">
        <v>186</v>
      </c>
      <c r="L4625" s="74"/>
      <c r="M4625" s="72">
        <f t="shared" si="123"/>
        <v>505.90000000000146</v>
      </c>
      <c r="Q4625" s="125"/>
      <c r="R4625" s="125"/>
      <c r="S4625" s="424"/>
      <c r="T4625" s="125"/>
      <c r="U4625" s="125"/>
    </row>
    <row r="4626" spans="1:21" ht="15">
      <c r="A4626" s="28" t="s">
        <v>1006</v>
      </c>
      <c r="B4626" s="240" t="s">
        <v>1836</v>
      </c>
      <c r="C4626" s="3"/>
      <c r="D4626" s="3"/>
      <c r="E4626" s="9" t="s">
        <v>284</v>
      </c>
      <c r="F4626" s="9" t="s">
        <v>186</v>
      </c>
      <c r="G4626" s="9" t="s">
        <v>186</v>
      </c>
      <c r="H4626" s="9" t="s">
        <v>186</v>
      </c>
      <c r="I4626" s="9" t="s">
        <v>186</v>
      </c>
      <c r="J4626" s="9">
        <v>486.19999999999345</v>
      </c>
      <c r="K4626" s="9" t="s">
        <v>186</v>
      </c>
      <c r="L4626" s="74"/>
      <c r="M4626" s="72">
        <f t="shared" si="123"/>
        <v>486.19999999999345</v>
      </c>
      <c r="Q4626" s="425"/>
      <c r="R4626" s="125"/>
      <c r="S4626" s="428"/>
      <c r="T4626" s="125"/>
      <c r="U4626" s="125"/>
    </row>
    <row r="4627" spans="1:21" ht="15">
      <c r="A4627" s="28" t="s">
        <v>1007</v>
      </c>
      <c r="B4627" s="240" t="s">
        <v>1833</v>
      </c>
      <c r="C4627" s="3"/>
      <c r="D4627" s="3"/>
      <c r="E4627" s="9" t="s">
        <v>284</v>
      </c>
      <c r="F4627" s="9" t="s">
        <v>186</v>
      </c>
      <c r="G4627" s="9" t="s">
        <v>186</v>
      </c>
      <c r="H4627" s="9" t="s">
        <v>186</v>
      </c>
      <c r="I4627" s="9" t="s">
        <v>186</v>
      </c>
      <c r="J4627" s="9">
        <v>480.00000000000364</v>
      </c>
      <c r="K4627" s="9" t="s">
        <v>186</v>
      </c>
      <c r="L4627" s="74"/>
      <c r="M4627" s="72">
        <f t="shared" si="123"/>
        <v>480.00000000000364</v>
      </c>
      <c r="Q4627" s="429"/>
      <c r="R4627" s="125"/>
      <c r="S4627" s="428"/>
      <c r="T4627" s="125"/>
      <c r="U4627" s="125"/>
    </row>
    <row r="4628" spans="1:21" ht="15">
      <c r="A4628" s="28" t="s">
        <v>1008</v>
      </c>
      <c r="B4628" s="68" t="s">
        <v>824</v>
      </c>
      <c r="E4628" s="9" t="s">
        <v>284</v>
      </c>
      <c r="F4628" s="9" t="s">
        <v>186</v>
      </c>
      <c r="G4628" s="9" t="s">
        <v>186</v>
      </c>
      <c r="H4628" s="9" t="s">
        <v>186</v>
      </c>
      <c r="I4628" s="9" t="s">
        <v>186</v>
      </c>
      <c r="J4628" s="9">
        <v>449.89999999999782</v>
      </c>
      <c r="K4628" s="9" t="s">
        <v>186</v>
      </c>
      <c r="L4628" s="74"/>
      <c r="M4628" s="72">
        <f t="shared" si="123"/>
        <v>449.89999999999782</v>
      </c>
      <c r="S4628" s="424"/>
      <c r="T4628" s="125"/>
      <c r="U4628" s="125"/>
    </row>
    <row r="4629" spans="1:21" ht="15">
      <c r="A4629" s="28" t="s">
        <v>1009</v>
      </c>
      <c r="B4629" s="294" t="s">
        <v>2225</v>
      </c>
      <c r="C4629" s="3"/>
      <c r="D4629" s="3"/>
      <c r="E4629" s="9" t="s">
        <v>284</v>
      </c>
      <c r="F4629" s="9" t="s">
        <v>186</v>
      </c>
      <c r="G4629" s="9" t="s">
        <v>186</v>
      </c>
      <c r="H4629" s="9" t="s">
        <v>186</v>
      </c>
      <c r="I4629" s="9" t="s">
        <v>186</v>
      </c>
      <c r="J4629" s="9">
        <v>446.49999999999272</v>
      </c>
      <c r="K4629" s="9" t="s">
        <v>186</v>
      </c>
      <c r="L4629" s="74"/>
      <c r="M4629" s="72">
        <f t="shared" si="123"/>
        <v>446.49999999999272</v>
      </c>
      <c r="Q4629" s="425"/>
      <c r="R4629" s="125"/>
      <c r="S4629" s="424"/>
      <c r="T4629" s="125"/>
      <c r="U4629" s="125"/>
    </row>
    <row r="4630" spans="1:21" ht="15">
      <c r="A4630" s="28" t="s">
        <v>1010</v>
      </c>
      <c r="B4630" s="240" t="s">
        <v>1826</v>
      </c>
      <c r="C4630" s="3"/>
      <c r="D4630" s="3"/>
      <c r="E4630" s="9" t="s">
        <v>284</v>
      </c>
      <c r="F4630" s="9" t="s">
        <v>186</v>
      </c>
      <c r="G4630" s="9" t="s">
        <v>186</v>
      </c>
      <c r="H4630" s="9" t="s">
        <v>186</v>
      </c>
      <c r="I4630" s="9" t="s">
        <v>186</v>
      </c>
      <c r="J4630" s="9">
        <v>386.29999999999563</v>
      </c>
      <c r="K4630" s="9" t="s">
        <v>186</v>
      </c>
      <c r="L4630" s="74"/>
      <c r="M4630" s="72">
        <f t="shared" si="123"/>
        <v>386.29999999999563</v>
      </c>
      <c r="Q4630" s="429"/>
      <c r="R4630" s="125"/>
      <c r="S4630" s="428"/>
      <c r="T4630" s="125"/>
      <c r="U4630" s="125"/>
    </row>
    <row r="4631" spans="1:21" ht="15">
      <c r="A4631" s="28" t="s">
        <v>1011</v>
      </c>
      <c r="B4631" s="294" t="s">
        <v>2218</v>
      </c>
      <c r="C4631" s="3"/>
      <c r="D4631" s="3"/>
      <c r="E4631" s="9" t="s">
        <v>284</v>
      </c>
      <c r="F4631" s="9" t="s">
        <v>186</v>
      </c>
      <c r="G4631" s="9" t="s">
        <v>186</v>
      </c>
      <c r="H4631" s="9" t="s">
        <v>186</v>
      </c>
      <c r="I4631" s="9" t="s">
        <v>186</v>
      </c>
      <c r="J4631" s="9">
        <v>374.30000000000291</v>
      </c>
      <c r="K4631" s="9" t="s">
        <v>186</v>
      </c>
      <c r="L4631" s="74"/>
      <c r="M4631" s="72">
        <f t="shared" si="123"/>
        <v>374.30000000000291</v>
      </c>
      <c r="Q4631" s="425"/>
      <c r="R4631" s="125"/>
    </row>
    <row r="4632" spans="1:21" ht="15">
      <c r="A4632" s="28" t="s">
        <v>1012</v>
      </c>
      <c r="B4632" s="68" t="s">
        <v>4</v>
      </c>
      <c r="E4632" s="9">
        <v>307.8</v>
      </c>
      <c r="F4632" s="9" t="s">
        <v>186</v>
      </c>
      <c r="G4632" s="9" t="s">
        <v>186</v>
      </c>
      <c r="H4632" s="9" t="s">
        <v>186</v>
      </c>
      <c r="I4632" s="9" t="s">
        <v>186</v>
      </c>
      <c r="J4632" s="9" t="s">
        <v>284</v>
      </c>
      <c r="K4632" s="9" t="s">
        <v>186</v>
      </c>
      <c r="L4632" s="74"/>
      <c r="M4632" s="72">
        <f t="shared" si="123"/>
        <v>307.8</v>
      </c>
      <c r="Q4632" s="425"/>
      <c r="R4632" s="125"/>
    </row>
    <row r="4633" spans="1:21" ht="15">
      <c r="A4633" s="28" t="s">
        <v>1013</v>
      </c>
      <c r="B4633" s="68" t="s">
        <v>35</v>
      </c>
      <c r="E4633" s="9">
        <v>249.5</v>
      </c>
      <c r="F4633" s="9" t="s">
        <v>186</v>
      </c>
      <c r="G4633" s="9" t="s">
        <v>186</v>
      </c>
      <c r="H4633" s="9" t="s">
        <v>186</v>
      </c>
      <c r="I4633" s="9" t="s">
        <v>186</v>
      </c>
      <c r="J4633" s="9" t="s">
        <v>284</v>
      </c>
      <c r="K4633" s="9" t="s">
        <v>186</v>
      </c>
      <c r="L4633" s="74"/>
      <c r="M4633" s="72">
        <f t="shared" si="123"/>
        <v>249.5</v>
      </c>
    </row>
    <row r="4634" spans="1:21" ht="15">
      <c r="A4634" s="28" t="s">
        <v>1014</v>
      </c>
      <c r="B4634" s="68" t="s">
        <v>179</v>
      </c>
      <c r="E4634" s="9">
        <v>241.9</v>
      </c>
      <c r="F4634" s="9" t="s">
        <v>186</v>
      </c>
      <c r="G4634" s="9" t="s">
        <v>186</v>
      </c>
      <c r="H4634" s="9" t="s">
        <v>186</v>
      </c>
      <c r="I4634" s="9" t="s">
        <v>186</v>
      </c>
      <c r="J4634" s="9" t="s">
        <v>284</v>
      </c>
      <c r="K4634" s="9" t="s">
        <v>186</v>
      </c>
      <c r="L4634" s="74"/>
      <c r="M4634" s="72">
        <f t="shared" si="123"/>
        <v>241.9</v>
      </c>
      <c r="Q4634" s="429"/>
      <c r="R4634" s="125"/>
    </row>
    <row r="4635" spans="1:21" ht="15">
      <c r="A4635" s="28" t="s">
        <v>1015</v>
      </c>
      <c r="B4635" s="68" t="s">
        <v>840</v>
      </c>
      <c r="E4635" s="9" t="s">
        <v>284</v>
      </c>
      <c r="F4635" s="9" t="s">
        <v>186</v>
      </c>
      <c r="G4635" s="9" t="s">
        <v>186</v>
      </c>
      <c r="H4635" s="9" t="s">
        <v>186</v>
      </c>
      <c r="I4635" s="9" t="s">
        <v>186</v>
      </c>
      <c r="J4635" s="9" t="s">
        <v>284</v>
      </c>
      <c r="K4635" s="9" t="s">
        <v>186</v>
      </c>
      <c r="L4635" s="74"/>
      <c r="M4635" s="72">
        <f t="shared" si="123"/>
        <v>0</v>
      </c>
      <c r="Q4635" s="125"/>
      <c r="R4635" s="125"/>
    </row>
    <row r="4636" spans="1:21" ht="15">
      <c r="A4636" s="28" t="s">
        <v>1016</v>
      </c>
      <c r="B4636" s="68" t="s">
        <v>164</v>
      </c>
      <c r="E4636" s="9" t="s">
        <v>284</v>
      </c>
      <c r="F4636" s="9" t="s">
        <v>186</v>
      </c>
      <c r="G4636" s="9" t="s">
        <v>186</v>
      </c>
      <c r="H4636" s="9" t="s">
        <v>186</v>
      </c>
      <c r="I4636" s="9" t="s">
        <v>186</v>
      </c>
      <c r="J4636" s="9" t="s">
        <v>284</v>
      </c>
      <c r="K4636" s="9" t="s">
        <v>186</v>
      </c>
      <c r="L4636" s="74"/>
      <c r="M4636" s="72">
        <f t="shared" si="123"/>
        <v>0</v>
      </c>
      <c r="Q4636" s="125"/>
      <c r="R4636" s="125"/>
    </row>
    <row r="4637" spans="1:21" ht="15">
      <c r="A4637" s="28" t="s">
        <v>1017</v>
      </c>
      <c r="B4637" s="28" t="s">
        <v>815</v>
      </c>
      <c r="E4637" s="9" t="s">
        <v>284</v>
      </c>
      <c r="F4637" s="9" t="s">
        <v>186</v>
      </c>
      <c r="G4637" s="9" t="s">
        <v>186</v>
      </c>
      <c r="H4637" s="9" t="s">
        <v>186</v>
      </c>
      <c r="I4637" s="9" t="s">
        <v>186</v>
      </c>
      <c r="J4637" s="9" t="s">
        <v>284</v>
      </c>
      <c r="K4637" s="9" t="s">
        <v>186</v>
      </c>
      <c r="L4637" s="74"/>
      <c r="M4637" s="72">
        <f t="shared" si="123"/>
        <v>0</v>
      </c>
      <c r="Q4637" s="125"/>
      <c r="R4637" s="125"/>
    </row>
    <row r="4638" spans="1:21" ht="15">
      <c r="A4638" s="28" t="s">
        <v>1018</v>
      </c>
      <c r="B4638" s="68" t="s">
        <v>845</v>
      </c>
      <c r="E4638" s="9" t="s">
        <v>284</v>
      </c>
      <c r="F4638" s="9" t="s">
        <v>186</v>
      </c>
      <c r="G4638" s="9" t="s">
        <v>186</v>
      </c>
      <c r="H4638" s="9" t="s">
        <v>186</v>
      </c>
      <c r="I4638" s="9" t="s">
        <v>186</v>
      </c>
      <c r="J4638" s="9" t="s">
        <v>284</v>
      </c>
      <c r="K4638" s="9" t="s">
        <v>186</v>
      </c>
      <c r="L4638" s="74"/>
      <c r="M4638" s="72">
        <f t="shared" si="123"/>
        <v>0</v>
      </c>
      <c r="Q4638" s="429"/>
      <c r="R4638" s="125"/>
    </row>
    <row r="4639" spans="1:21" ht="15">
      <c r="A4639" s="28" t="s">
        <v>1019</v>
      </c>
      <c r="B4639" s="235" t="s">
        <v>1821</v>
      </c>
      <c r="C4639" s="3"/>
      <c r="D4639" s="3"/>
      <c r="E4639" s="9" t="s">
        <v>284</v>
      </c>
      <c r="F4639" s="9" t="s">
        <v>186</v>
      </c>
      <c r="G4639" s="9" t="s">
        <v>186</v>
      </c>
      <c r="H4639" s="9" t="s">
        <v>186</v>
      </c>
      <c r="I4639" s="9" t="s">
        <v>186</v>
      </c>
      <c r="J4639" s="9" t="s">
        <v>284</v>
      </c>
      <c r="K4639" s="9" t="s">
        <v>186</v>
      </c>
      <c r="L4639" s="74"/>
      <c r="M4639" s="72">
        <f t="shared" si="123"/>
        <v>0</v>
      </c>
      <c r="Q4639" s="125"/>
      <c r="R4639" s="125"/>
    </row>
    <row r="4640" spans="1:21" ht="15">
      <c r="A4640" s="28" t="s">
        <v>1020</v>
      </c>
      <c r="B4640" s="68" t="s">
        <v>855</v>
      </c>
      <c r="E4640" s="9" t="s">
        <v>284</v>
      </c>
      <c r="F4640" s="9" t="s">
        <v>186</v>
      </c>
      <c r="G4640" s="9" t="s">
        <v>186</v>
      </c>
      <c r="H4640" s="9" t="s">
        <v>186</v>
      </c>
      <c r="I4640" s="9" t="s">
        <v>186</v>
      </c>
      <c r="J4640" s="9" t="s">
        <v>284</v>
      </c>
      <c r="K4640" s="9" t="s">
        <v>186</v>
      </c>
      <c r="L4640" s="74"/>
      <c r="M4640" s="72">
        <f t="shared" si="123"/>
        <v>0</v>
      </c>
      <c r="Q4640" s="425"/>
      <c r="R4640" s="125"/>
    </row>
    <row r="4641" spans="1:18" ht="15">
      <c r="A4641" s="28" t="s">
        <v>1021</v>
      </c>
      <c r="B4641" s="240" t="s">
        <v>1832</v>
      </c>
      <c r="C4641" s="3"/>
      <c r="D4641" s="3"/>
      <c r="E4641" s="9" t="s">
        <v>284</v>
      </c>
      <c r="F4641" s="9" t="s">
        <v>186</v>
      </c>
      <c r="G4641" s="9" t="s">
        <v>186</v>
      </c>
      <c r="H4641" s="9" t="s">
        <v>186</v>
      </c>
      <c r="I4641" s="9" t="s">
        <v>186</v>
      </c>
      <c r="J4641" s="9" t="s">
        <v>284</v>
      </c>
      <c r="K4641" s="9" t="s">
        <v>186</v>
      </c>
      <c r="L4641" s="74"/>
      <c r="M4641" s="72">
        <f t="shared" si="123"/>
        <v>0</v>
      </c>
      <c r="Q4641" s="429"/>
      <c r="R4641" s="125"/>
    </row>
    <row r="4642" spans="1:18" ht="15">
      <c r="A4642" s="28" t="s">
        <v>1022</v>
      </c>
      <c r="B4642" s="240" t="s">
        <v>1831</v>
      </c>
      <c r="C4642" s="3"/>
      <c r="D4642" s="3"/>
      <c r="E4642" s="9" t="s">
        <v>284</v>
      </c>
      <c r="F4642" s="9" t="s">
        <v>186</v>
      </c>
      <c r="G4642" s="9" t="s">
        <v>186</v>
      </c>
      <c r="H4642" s="9" t="s">
        <v>186</v>
      </c>
      <c r="I4642" s="9" t="s">
        <v>186</v>
      </c>
      <c r="J4642" s="9" t="s">
        <v>284</v>
      </c>
      <c r="K4642" s="9" t="s">
        <v>186</v>
      </c>
      <c r="L4642" s="74"/>
      <c r="M4642" s="72">
        <f t="shared" si="123"/>
        <v>0</v>
      </c>
      <c r="Q4642" s="125"/>
      <c r="R4642" s="125"/>
    </row>
    <row r="4643" spans="1:18" ht="15">
      <c r="A4643" s="28" t="s">
        <v>1023</v>
      </c>
      <c r="B4643" s="240" t="s">
        <v>1829</v>
      </c>
      <c r="C4643" s="3"/>
      <c r="D4643" s="3"/>
      <c r="E4643" s="9" t="s">
        <v>284</v>
      </c>
      <c r="F4643" s="9" t="s">
        <v>186</v>
      </c>
      <c r="G4643" s="9" t="s">
        <v>186</v>
      </c>
      <c r="H4643" s="9" t="s">
        <v>186</v>
      </c>
      <c r="I4643" s="9" t="s">
        <v>186</v>
      </c>
      <c r="J4643" s="9" t="s">
        <v>284</v>
      </c>
      <c r="K4643" s="9" t="s">
        <v>186</v>
      </c>
      <c r="L4643" s="74"/>
      <c r="M4643" s="72">
        <f t="shared" si="123"/>
        <v>0</v>
      </c>
      <c r="Q4643" s="423"/>
      <c r="R4643" s="125"/>
    </row>
    <row r="4644" spans="1:18" ht="15">
      <c r="A4644" s="28" t="s">
        <v>1024</v>
      </c>
      <c r="B4644" s="68" t="s">
        <v>158</v>
      </c>
      <c r="E4644" s="9" t="s">
        <v>284</v>
      </c>
      <c r="F4644" s="9" t="s">
        <v>186</v>
      </c>
      <c r="G4644" s="9" t="s">
        <v>186</v>
      </c>
      <c r="H4644" s="9" t="s">
        <v>186</v>
      </c>
      <c r="I4644" s="9" t="s">
        <v>186</v>
      </c>
      <c r="J4644" s="9" t="s">
        <v>284</v>
      </c>
      <c r="K4644" s="9" t="s">
        <v>186</v>
      </c>
      <c r="L4644" s="74"/>
      <c r="M4644" s="72">
        <f t="shared" si="123"/>
        <v>0</v>
      </c>
      <c r="Q4644" s="429"/>
      <c r="R4644" s="125"/>
    </row>
    <row r="4645" spans="1:18" ht="15">
      <c r="A4645" s="28" t="s">
        <v>1025</v>
      </c>
      <c r="B4645" s="240" t="s">
        <v>1857</v>
      </c>
      <c r="C4645" s="3"/>
      <c r="D4645" s="3"/>
      <c r="E4645" s="9" t="s">
        <v>284</v>
      </c>
      <c r="F4645" s="9" t="s">
        <v>186</v>
      </c>
      <c r="G4645" s="9" t="s">
        <v>186</v>
      </c>
      <c r="H4645" s="9" t="s">
        <v>186</v>
      </c>
      <c r="I4645" s="9" t="s">
        <v>186</v>
      </c>
      <c r="J4645" s="9" t="s">
        <v>284</v>
      </c>
      <c r="K4645" s="9" t="s">
        <v>186</v>
      </c>
      <c r="L4645" s="74"/>
      <c r="M4645" s="72">
        <f t="shared" si="123"/>
        <v>0</v>
      </c>
    </row>
    <row r="4646" spans="1:18" ht="15">
      <c r="A4646" s="28" t="s">
        <v>1026</v>
      </c>
      <c r="B4646" s="240" t="s">
        <v>1839</v>
      </c>
      <c r="C4646" s="3"/>
      <c r="D4646" s="3"/>
      <c r="E4646" s="9" t="s">
        <v>284</v>
      </c>
      <c r="F4646" s="9" t="s">
        <v>186</v>
      </c>
      <c r="G4646" s="9" t="s">
        <v>186</v>
      </c>
      <c r="H4646" s="9" t="s">
        <v>186</v>
      </c>
      <c r="I4646" s="9" t="s">
        <v>186</v>
      </c>
      <c r="J4646" s="9" t="s">
        <v>284</v>
      </c>
      <c r="K4646" s="9" t="s">
        <v>186</v>
      </c>
      <c r="L4646" s="74"/>
      <c r="M4646" s="72">
        <f t="shared" si="123"/>
        <v>0</v>
      </c>
    </row>
  </sheetData>
  <sortState xmlns:xlrd2="http://schemas.microsoft.com/office/spreadsheetml/2017/richdata2" ref="B4050:R4150">
    <sortCondition descending="1" ref="M4050:M4150"/>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62"/>
  <sheetViews>
    <sheetView topLeftCell="A626" zoomScale="90" zoomScaleNormal="90" workbookViewId="0">
      <selection activeCell="B640" sqref="B640:G649"/>
    </sheetView>
  </sheetViews>
  <sheetFormatPr defaultColWidth="8.85546875" defaultRowHeight="12.75"/>
  <cols>
    <col min="1" max="1" width="3.85546875" style="18"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43" max="43" width="17.28515625" customWidth="1"/>
  </cols>
  <sheetData>
    <row r="1" spans="1:43" ht="25.5">
      <c r="B1" s="23" t="s">
        <v>171</v>
      </c>
      <c r="N1" s="23" t="s">
        <v>172</v>
      </c>
      <c r="Z1" s="23" t="s">
        <v>1039</v>
      </c>
    </row>
    <row r="2" spans="1:43">
      <c r="I2" s="3"/>
      <c r="J2" s="1"/>
    </row>
    <row r="3" spans="1:43">
      <c r="A3" s="18" t="s">
        <v>0</v>
      </c>
      <c r="B3" s="55" t="s">
        <v>31</v>
      </c>
      <c r="E3" s="1">
        <v>2021</v>
      </c>
      <c r="F3" t="s">
        <v>190</v>
      </c>
      <c r="J3" s="1" t="s">
        <v>887</v>
      </c>
      <c r="K3" s="10">
        <v>885.2</v>
      </c>
      <c r="L3" s="122"/>
      <c r="M3" s="18" t="s">
        <v>0</v>
      </c>
      <c r="N3" s="439" t="s">
        <v>33</v>
      </c>
      <c r="Q3" s="1">
        <v>2022</v>
      </c>
      <c r="R3" t="s">
        <v>191</v>
      </c>
      <c r="V3" s="1" t="s">
        <v>887</v>
      </c>
      <c r="W3" s="10">
        <v>1326.900000000001</v>
      </c>
      <c r="X3" s="122"/>
      <c r="Y3" s="18" t="s">
        <v>0</v>
      </c>
      <c r="Z3" s="36" t="s">
        <v>155</v>
      </c>
      <c r="AA3" s="36"/>
      <c r="AC3" s="1">
        <v>2020</v>
      </c>
      <c r="AD3" t="s">
        <v>208</v>
      </c>
      <c r="AH3" s="1" t="s">
        <v>887</v>
      </c>
      <c r="AI3" s="10">
        <v>5145.1999999999971</v>
      </c>
      <c r="AJ3" s="43"/>
      <c r="AN3" s="3"/>
      <c r="AO3" s="3"/>
      <c r="AP3" s="3"/>
      <c r="AQ3" s="10"/>
    </row>
    <row r="4" spans="1:43">
      <c r="A4" s="18" t="s">
        <v>2</v>
      </c>
      <c r="B4" s="230" t="s">
        <v>1842</v>
      </c>
      <c r="E4" s="1">
        <v>2021</v>
      </c>
      <c r="F4" t="s">
        <v>190</v>
      </c>
      <c r="J4" s="1" t="s">
        <v>888</v>
      </c>
      <c r="K4" s="10">
        <v>883.09999999999945</v>
      </c>
      <c r="L4" s="122"/>
      <c r="M4" s="18" t="s">
        <v>2</v>
      </c>
      <c r="N4" s="439" t="s">
        <v>25</v>
      </c>
      <c r="Q4" s="1">
        <v>2022</v>
      </c>
      <c r="R4" t="s">
        <v>191</v>
      </c>
      <c r="V4" s="1" t="s">
        <v>888</v>
      </c>
      <c r="W4" s="10">
        <v>1317.2000000000007</v>
      </c>
      <c r="X4" s="122"/>
      <c r="Y4" s="18" t="s">
        <v>2</v>
      </c>
      <c r="Z4" s="36" t="s">
        <v>154</v>
      </c>
      <c r="AA4" s="36"/>
      <c r="AC4" s="1">
        <v>2020</v>
      </c>
      <c r="AD4" t="s">
        <v>208</v>
      </c>
      <c r="AH4" s="1" t="s">
        <v>888</v>
      </c>
      <c r="AI4" s="10">
        <v>4964.800000000002</v>
      </c>
      <c r="AJ4" s="43"/>
      <c r="AN4" s="3"/>
      <c r="AO4" s="3"/>
      <c r="AP4" s="3"/>
      <c r="AQ4" s="10"/>
    </row>
    <row r="5" spans="1:43">
      <c r="A5" s="18" t="s">
        <v>3</v>
      </c>
      <c r="B5" s="230" t="s">
        <v>1843</v>
      </c>
      <c r="E5" s="1">
        <v>2021</v>
      </c>
      <c r="F5" t="s">
        <v>190</v>
      </c>
      <c r="J5" s="1" t="s">
        <v>889</v>
      </c>
      <c r="K5" s="10">
        <v>832.99999999999886</v>
      </c>
      <c r="L5" s="122"/>
      <c r="M5" s="18" t="s">
        <v>3</v>
      </c>
      <c r="N5" s="439" t="s">
        <v>37</v>
      </c>
      <c r="Q5" s="1">
        <v>2021</v>
      </c>
      <c r="R5" t="s">
        <v>191</v>
      </c>
      <c r="V5" s="1" t="s">
        <v>887</v>
      </c>
      <c r="W5" s="10">
        <v>1309.5999999999999</v>
      </c>
      <c r="X5" s="122"/>
      <c r="Y5" s="18" t="s">
        <v>3</v>
      </c>
      <c r="Z5" s="439" t="s">
        <v>17</v>
      </c>
      <c r="AA5" s="36"/>
      <c r="AC5" s="1">
        <v>2022</v>
      </c>
      <c r="AD5" t="s">
        <v>208</v>
      </c>
      <c r="AH5" s="1" t="s">
        <v>887</v>
      </c>
      <c r="AI5" s="10">
        <v>4962.6000000000167</v>
      </c>
      <c r="AJ5" s="43"/>
      <c r="AN5" s="3"/>
      <c r="AO5" s="3"/>
      <c r="AP5" s="3"/>
      <c r="AQ5" s="10"/>
    </row>
    <row r="6" spans="1:43">
      <c r="A6" s="18" t="s">
        <v>5</v>
      </c>
      <c r="B6" s="439" t="s">
        <v>17</v>
      </c>
      <c r="E6" s="1">
        <v>2021</v>
      </c>
      <c r="F6" t="s">
        <v>190</v>
      </c>
      <c r="J6" s="1" t="s">
        <v>979</v>
      </c>
      <c r="K6" s="10">
        <v>817.99999999999932</v>
      </c>
      <c r="L6" s="122"/>
      <c r="M6" s="18" t="s">
        <v>5</v>
      </c>
      <c r="N6" s="230" t="s">
        <v>1834</v>
      </c>
      <c r="Q6" s="1">
        <v>2021</v>
      </c>
      <c r="R6" t="s">
        <v>191</v>
      </c>
      <c r="V6" s="1" t="s">
        <v>888</v>
      </c>
      <c r="W6" s="10">
        <v>1307.6999999999994</v>
      </c>
      <c r="X6" s="122"/>
      <c r="Y6" s="18" t="s">
        <v>5</v>
      </c>
      <c r="Z6" s="36" t="s">
        <v>19</v>
      </c>
      <c r="AA6" s="36"/>
      <c r="AB6" s="1"/>
      <c r="AC6" s="1">
        <v>2018</v>
      </c>
      <c r="AD6" t="s">
        <v>208</v>
      </c>
      <c r="AH6" s="1" t="s">
        <v>887</v>
      </c>
      <c r="AI6" s="10">
        <v>4923.4000000000069</v>
      </c>
      <c r="AJ6" s="43"/>
      <c r="AN6" s="3"/>
      <c r="AO6" s="3"/>
      <c r="AP6" s="3"/>
      <c r="AQ6" s="10"/>
    </row>
    <row r="7" spans="1:43">
      <c r="A7" s="18" t="s">
        <v>7</v>
      </c>
      <c r="B7" s="439" t="s">
        <v>25</v>
      </c>
      <c r="E7" s="1">
        <v>2021</v>
      </c>
      <c r="F7" t="s">
        <v>190</v>
      </c>
      <c r="J7" s="1" t="s">
        <v>980</v>
      </c>
      <c r="K7" s="10">
        <v>812.09999999999945</v>
      </c>
      <c r="L7" s="122"/>
      <c r="M7" s="18" t="s">
        <v>7</v>
      </c>
      <c r="N7" s="439" t="s">
        <v>31</v>
      </c>
      <c r="Q7" s="1">
        <v>2021</v>
      </c>
      <c r="R7" t="s">
        <v>191</v>
      </c>
      <c r="V7" s="1" t="s">
        <v>889</v>
      </c>
      <c r="W7" s="10">
        <v>1299.6999999999989</v>
      </c>
      <c r="X7" s="122"/>
      <c r="Y7" s="18" t="s">
        <v>7</v>
      </c>
      <c r="Z7" s="36" t="s">
        <v>824</v>
      </c>
      <c r="AA7" s="36"/>
      <c r="AC7" s="1">
        <v>2022</v>
      </c>
      <c r="AD7" t="s">
        <v>208</v>
      </c>
      <c r="AH7" s="1" t="s">
        <v>888</v>
      </c>
      <c r="AI7" s="10">
        <v>4841.3999999999651</v>
      </c>
      <c r="AJ7" s="43"/>
      <c r="AN7" s="3"/>
      <c r="AO7" s="3"/>
      <c r="AP7" s="3"/>
      <c r="AQ7" s="10"/>
    </row>
    <row r="8" spans="1:43">
      <c r="A8" s="18" t="s">
        <v>8</v>
      </c>
      <c r="B8" s="36" t="s">
        <v>1826</v>
      </c>
      <c r="E8" s="1">
        <v>2021</v>
      </c>
      <c r="F8" t="s">
        <v>192</v>
      </c>
      <c r="J8" s="1" t="s">
        <v>887</v>
      </c>
      <c r="K8" s="10">
        <v>807.8</v>
      </c>
      <c r="L8" s="122"/>
      <c r="M8" s="18" t="s">
        <v>8</v>
      </c>
      <c r="N8" s="230" t="s">
        <v>1842</v>
      </c>
      <c r="Q8" s="1">
        <v>2021</v>
      </c>
      <c r="R8" t="s">
        <v>191</v>
      </c>
      <c r="V8" s="1" t="s">
        <v>979</v>
      </c>
      <c r="W8" s="10">
        <v>1284.7000000000016</v>
      </c>
      <c r="X8" s="122"/>
      <c r="Y8" s="18" t="s">
        <v>8</v>
      </c>
      <c r="Z8" s="55" t="s">
        <v>143</v>
      </c>
      <c r="AA8" s="36"/>
      <c r="AC8" s="1">
        <v>2022</v>
      </c>
      <c r="AD8" t="s">
        <v>208</v>
      </c>
      <c r="AH8" s="1" t="s">
        <v>889</v>
      </c>
      <c r="AI8" s="10">
        <v>4798.4000000000378</v>
      </c>
      <c r="AJ8" s="43"/>
      <c r="AN8" s="3"/>
      <c r="AO8" s="3"/>
      <c r="AP8" s="3"/>
      <c r="AQ8" s="10"/>
    </row>
    <row r="9" spans="1:43">
      <c r="A9" s="18" t="s">
        <v>10</v>
      </c>
      <c r="B9" s="36" t="s">
        <v>835</v>
      </c>
      <c r="E9" s="1">
        <v>2021</v>
      </c>
      <c r="F9" t="s">
        <v>190</v>
      </c>
      <c r="J9" s="1" t="s">
        <v>981</v>
      </c>
      <c r="K9" s="10">
        <v>806</v>
      </c>
      <c r="L9" s="122"/>
      <c r="M9" s="18" t="s">
        <v>10</v>
      </c>
      <c r="N9" s="230" t="s">
        <v>1842</v>
      </c>
      <c r="Q9" s="1">
        <v>2022</v>
      </c>
      <c r="R9" t="s">
        <v>191</v>
      </c>
      <c r="V9" s="1" t="s">
        <v>889</v>
      </c>
      <c r="W9" s="10">
        <v>1278.5999999999995</v>
      </c>
      <c r="X9" s="122"/>
      <c r="Y9" s="18" t="s">
        <v>10</v>
      </c>
      <c r="Z9" s="439" t="s">
        <v>31</v>
      </c>
      <c r="AA9" s="36"/>
      <c r="AC9" s="1">
        <v>2020</v>
      </c>
      <c r="AD9" t="s">
        <v>208</v>
      </c>
      <c r="AH9" s="1" t="s">
        <v>889</v>
      </c>
      <c r="AI9" s="10">
        <v>4773.100000000004</v>
      </c>
      <c r="AJ9" s="43"/>
      <c r="AN9" s="3"/>
      <c r="AO9" s="3"/>
      <c r="AP9" s="3"/>
      <c r="AQ9" s="10"/>
    </row>
    <row r="10" spans="1:43" ht="15">
      <c r="A10" s="18" t="s">
        <v>12</v>
      </c>
      <c r="B10" s="230" t="s">
        <v>1828</v>
      </c>
      <c r="E10" s="1">
        <v>2021</v>
      </c>
      <c r="F10" t="s">
        <v>190</v>
      </c>
      <c r="J10" s="1" t="s">
        <v>982</v>
      </c>
      <c r="K10" s="10">
        <v>805.39999999999986</v>
      </c>
      <c r="L10" s="122"/>
      <c r="M10" s="18" t="s">
        <v>12</v>
      </c>
      <c r="N10" s="55" t="s">
        <v>21</v>
      </c>
      <c r="Q10" s="1">
        <v>2021</v>
      </c>
      <c r="R10" t="s">
        <v>191</v>
      </c>
      <c r="V10" s="1" t="s">
        <v>980</v>
      </c>
      <c r="W10" s="10">
        <v>1257.5</v>
      </c>
      <c r="X10" s="122"/>
      <c r="Y10" s="18" t="s">
        <v>12</v>
      </c>
      <c r="Z10" s="230" t="s">
        <v>1834</v>
      </c>
      <c r="AA10" s="125"/>
      <c r="AC10" s="1">
        <v>2022</v>
      </c>
      <c r="AD10" t="s">
        <v>208</v>
      </c>
      <c r="AH10" s="1" t="s">
        <v>979</v>
      </c>
      <c r="AI10" s="10">
        <v>4750.8999999999651</v>
      </c>
      <c r="AJ10" s="43"/>
      <c r="AN10" s="3"/>
      <c r="AO10" s="3"/>
      <c r="AP10" s="3"/>
      <c r="AQ10" s="10"/>
    </row>
    <row r="11" spans="1:43" ht="15">
      <c r="A11" s="18" t="s">
        <v>14</v>
      </c>
      <c r="B11" s="55" t="s">
        <v>33</v>
      </c>
      <c r="E11" s="1">
        <v>2019</v>
      </c>
      <c r="F11" t="s">
        <v>192</v>
      </c>
      <c r="J11" s="1" t="s">
        <v>887</v>
      </c>
      <c r="K11" s="10">
        <v>802.75</v>
      </c>
      <c r="L11" s="122"/>
      <c r="M11" s="18" t="s">
        <v>14</v>
      </c>
      <c r="N11" s="55" t="s">
        <v>143</v>
      </c>
      <c r="Q11" s="1">
        <v>2022</v>
      </c>
      <c r="R11" t="s">
        <v>191</v>
      </c>
      <c r="V11" s="1" t="s">
        <v>979</v>
      </c>
      <c r="W11" s="10">
        <v>1256.2000000000003</v>
      </c>
      <c r="X11" s="122"/>
      <c r="Y11" s="18" t="s">
        <v>14</v>
      </c>
      <c r="Z11" s="230" t="s">
        <v>1838</v>
      </c>
      <c r="AA11" s="125"/>
      <c r="AC11" s="1">
        <v>2022</v>
      </c>
      <c r="AD11" t="s">
        <v>208</v>
      </c>
      <c r="AH11" s="1" t="s">
        <v>980</v>
      </c>
      <c r="AI11" s="10">
        <v>4700.1999999999807</v>
      </c>
      <c r="AJ11" s="43"/>
      <c r="AN11" s="3"/>
      <c r="AO11" s="3"/>
      <c r="AP11" s="3"/>
      <c r="AQ11" s="10"/>
    </row>
    <row r="12" spans="1:43">
      <c r="A12" s="18" t="s">
        <v>16</v>
      </c>
      <c r="B12" s="36" t="s">
        <v>141</v>
      </c>
      <c r="E12" s="1">
        <v>2021</v>
      </c>
      <c r="F12" t="s">
        <v>190</v>
      </c>
      <c r="J12" s="1" t="s">
        <v>983</v>
      </c>
      <c r="K12" s="10">
        <v>795.7</v>
      </c>
      <c r="L12" s="122"/>
      <c r="M12" s="18" t="s">
        <v>16</v>
      </c>
      <c r="N12" s="36" t="s">
        <v>867</v>
      </c>
      <c r="Q12" s="1">
        <v>2021</v>
      </c>
      <c r="R12" t="s">
        <v>191</v>
      </c>
      <c r="V12" s="1" t="s">
        <v>981</v>
      </c>
      <c r="W12" s="10">
        <v>1246.5000000000009</v>
      </c>
      <c r="X12" s="122"/>
      <c r="Y12" s="18" t="s">
        <v>16</v>
      </c>
      <c r="Z12" s="36" t="s">
        <v>21</v>
      </c>
      <c r="AA12" s="36"/>
      <c r="AB12" s="1"/>
      <c r="AC12" s="1">
        <v>2017</v>
      </c>
      <c r="AD12" t="s">
        <v>204</v>
      </c>
      <c r="AH12" s="1" t="s">
        <v>887</v>
      </c>
      <c r="AI12" s="10">
        <v>4680.7999999999975</v>
      </c>
      <c r="AJ12" s="43"/>
      <c r="AN12" s="3"/>
      <c r="AO12" s="3"/>
      <c r="AP12" s="3"/>
      <c r="AQ12" s="10"/>
    </row>
    <row r="13" spans="1:43">
      <c r="A13" s="18" t="s">
        <v>18</v>
      </c>
      <c r="B13" s="55" t="s">
        <v>840</v>
      </c>
      <c r="E13" s="1">
        <v>2019</v>
      </c>
      <c r="F13" t="s">
        <v>192</v>
      </c>
      <c r="J13" s="1" t="s">
        <v>888</v>
      </c>
      <c r="K13" s="10">
        <v>792.3</v>
      </c>
      <c r="L13" s="122"/>
      <c r="M13" s="18" t="s">
        <v>18</v>
      </c>
      <c r="N13" s="439" t="s">
        <v>39</v>
      </c>
      <c r="Q13" s="1">
        <v>2021</v>
      </c>
      <c r="R13" t="s">
        <v>191</v>
      </c>
      <c r="V13" s="1" t="s">
        <v>982</v>
      </c>
      <c r="W13" s="10">
        <v>1229.8000000000002</v>
      </c>
      <c r="X13" s="122"/>
      <c r="Y13" s="18" t="s">
        <v>18</v>
      </c>
      <c r="Z13" s="36" t="s">
        <v>33</v>
      </c>
      <c r="AA13" s="36"/>
      <c r="AB13" s="1"/>
      <c r="AC13" s="1">
        <v>2017</v>
      </c>
      <c r="AD13" t="s">
        <v>204</v>
      </c>
      <c r="AH13" s="1" t="s">
        <v>888</v>
      </c>
      <c r="AI13" s="10">
        <v>4632.7</v>
      </c>
      <c r="AJ13" s="43"/>
      <c r="AN13" s="3"/>
      <c r="AO13" s="3"/>
      <c r="AP13" s="3"/>
      <c r="AQ13" s="10"/>
    </row>
    <row r="14" spans="1:43">
      <c r="A14" s="18" t="s">
        <v>20</v>
      </c>
      <c r="B14" s="230" t="s">
        <v>1826</v>
      </c>
      <c r="E14" s="1">
        <v>2021</v>
      </c>
      <c r="F14" t="s">
        <v>190</v>
      </c>
      <c r="J14" s="1" t="s">
        <v>984</v>
      </c>
      <c r="K14" s="10">
        <v>787.3</v>
      </c>
      <c r="L14" s="122"/>
      <c r="M14" s="18" t="s">
        <v>20</v>
      </c>
      <c r="N14" s="55" t="s">
        <v>11</v>
      </c>
      <c r="Q14" s="1">
        <v>2017</v>
      </c>
      <c r="R14" t="s">
        <v>175</v>
      </c>
      <c r="V14" s="1" t="s">
        <v>887</v>
      </c>
      <c r="W14" s="10">
        <v>1225.5</v>
      </c>
      <c r="X14" s="122"/>
      <c r="Y14" s="18" t="s">
        <v>20</v>
      </c>
      <c r="Z14" s="439" t="s">
        <v>33</v>
      </c>
      <c r="AA14" s="36"/>
      <c r="AC14" s="1">
        <v>2022</v>
      </c>
      <c r="AD14" t="s">
        <v>208</v>
      </c>
      <c r="AH14" s="1" t="s">
        <v>981</v>
      </c>
      <c r="AI14" s="10">
        <v>4629.5999999999967</v>
      </c>
      <c r="AJ14" s="43"/>
      <c r="AN14" s="3"/>
      <c r="AO14" s="3"/>
      <c r="AP14" s="3"/>
      <c r="AQ14" s="10"/>
    </row>
    <row r="15" spans="1:43">
      <c r="A15" s="18" t="s">
        <v>22</v>
      </c>
      <c r="B15" s="36" t="s">
        <v>867</v>
      </c>
      <c r="E15" s="1">
        <v>2021</v>
      </c>
      <c r="F15" t="s">
        <v>190</v>
      </c>
      <c r="J15" s="1" t="s">
        <v>985</v>
      </c>
      <c r="K15" s="10">
        <v>781.39999999999986</v>
      </c>
      <c r="L15" s="122"/>
      <c r="M15" s="18" t="s">
        <v>22</v>
      </c>
      <c r="N15" s="230" t="s">
        <v>21</v>
      </c>
      <c r="Q15" s="1">
        <v>2022</v>
      </c>
      <c r="R15" t="s">
        <v>193</v>
      </c>
      <c r="V15" s="1" t="s">
        <v>887</v>
      </c>
      <c r="W15" s="10">
        <v>1225.2</v>
      </c>
      <c r="X15" s="122"/>
      <c r="Y15" s="18" t="s">
        <v>22</v>
      </c>
      <c r="Z15" s="36" t="s">
        <v>833</v>
      </c>
      <c r="AA15" s="36"/>
      <c r="AC15" s="1">
        <v>2022</v>
      </c>
      <c r="AD15" t="s">
        <v>208</v>
      </c>
      <c r="AH15" s="1" t="s">
        <v>982</v>
      </c>
      <c r="AI15" s="10">
        <v>4624.7999999999683</v>
      </c>
      <c r="AJ15" s="43"/>
      <c r="AN15" s="3"/>
      <c r="AO15" s="3"/>
      <c r="AP15" s="3"/>
      <c r="AQ15" s="10"/>
    </row>
    <row r="16" spans="1:43">
      <c r="A16" s="18" t="s">
        <v>24</v>
      </c>
      <c r="B16" s="36" t="s">
        <v>859</v>
      </c>
      <c r="E16" s="1">
        <v>2021</v>
      </c>
      <c r="F16" t="s">
        <v>190</v>
      </c>
      <c r="J16" s="1" t="s">
        <v>1040</v>
      </c>
      <c r="K16" s="10">
        <v>778.54999999999973</v>
      </c>
      <c r="L16" s="122"/>
      <c r="M16" s="18" t="s">
        <v>24</v>
      </c>
      <c r="N16" s="230" t="s">
        <v>141</v>
      </c>
      <c r="Q16" s="1">
        <v>2020</v>
      </c>
      <c r="R16" t="s">
        <v>206</v>
      </c>
      <c r="V16" s="1" t="s">
        <v>887</v>
      </c>
      <c r="W16" s="10">
        <v>1219.2</v>
      </c>
      <c r="X16" s="122"/>
      <c r="Y16" s="18" t="s">
        <v>24</v>
      </c>
      <c r="Z16" s="439" t="s">
        <v>2223</v>
      </c>
      <c r="AA16" s="36"/>
      <c r="AC16" s="1">
        <v>2022</v>
      </c>
      <c r="AD16" t="s">
        <v>208</v>
      </c>
      <c r="AH16" s="1" t="s">
        <v>983</v>
      </c>
      <c r="AI16" s="10">
        <v>4603.8499999999767</v>
      </c>
      <c r="AJ16" s="43"/>
      <c r="AN16" s="3"/>
      <c r="AO16" s="3"/>
      <c r="AP16" s="3"/>
      <c r="AQ16" s="10"/>
    </row>
    <row r="17" spans="1:43" ht="15">
      <c r="A17" s="18" t="s">
        <v>26</v>
      </c>
      <c r="B17" s="36" t="s">
        <v>153</v>
      </c>
      <c r="E17" s="1">
        <v>2021</v>
      </c>
      <c r="F17" t="s">
        <v>190</v>
      </c>
      <c r="J17" s="1" t="s">
        <v>1041</v>
      </c>
      <c r="K17" s="10">
        <v>773.90000000000055</v>
      </c>
      <c r="L17" s="122"/>
      <c r="M17" s="18" t="s">
        <v>26</v>
      </c>
      <c r="N17" s="36" t="s">
        <v>153</v>
      </c>
      <c r="Q17" s="1">
        <v>2021</v>
      </c>
      <c r="R17" t="s">
        <v>191</v>
      </c>
      <c r="V17" s="1" t="s">
        <v>983</v>
      </c>
      <c r="W17" s="10">
        <v>1218.7000000000003</v>
      </c>
      <c r="X17" s="122"/>
      <c r="Y17" s="18" t="s">
        <v>26</v>
      </c>
      <c r="Z17" s="230" t="s">
        <v>1842</v>
      </c>
      <c r="AA17" s="125"/>
      <c r="AC17" s="1">
        <v>2022</v>
      </c>
      <c r="AD17" t="s">
        <v>208</v>
      </c>
      <c r="AH17" s="1" t="s">
        <v>984</v>
      </c>
      <c r="AI17" s="10">
        <v>4598.7000000000335</v>
      </c>
      <c r="AJ17" s="43"/>
      <c r="AN17" s="3"/>
      <c r="AO17" s="3"/>
      <c r="AP17" s="3"/>
      <c r="AQ17" s="10"/>
    </row>
    <row r="18" spans="1:43">
      <c r="A18" s="18" t="s">
        <v>28</v>
      </c>
      <c r="B18" s="55" t="s">
        <v>21</v>
      </c>
      <c r="E18" s="1">
        <v>2021</v>
      </c>
      <c r="F18" t="s">
        <v>190</v>
      </c>
      <c r="J18" s="1" t="s">
        <v>1042</v>
      </c>
      <c r="K18" s="10">
        <v>763.900000000001</v>
      </c>
      <c r="L18" s="122"/>
      <c r="M18" s="18" t="s">
        <v>28</v>
      </c>
      <c r="N18" s="230" t="s">
        <v>1843</v>
      </c>
      <c r="Q18" s="1">
        <v>2021</v>
      </c>
      <c r="R18" t="s">
        <v>191</v>
      </c>
      <c r="V18" s="1" t="s">
        <v>984</v>
      </c>
      <c r="W18" s="10">
        <v>1215.9000000000001</v>
      </c>
      <c r="X18" s="122"/>
      <c r="Y18" s="18" t="s">
        <v>28</v>
      </c>
      <c r="Z18" s="55" t="s">
        <v>21</v>
      </c>
      <c r="AA18" s="36"/>
      <c r="AC18" s="1">
        <v>2022</v>
      </c>
      <c r="AD18" t="s">
        <v>208</v>
      </c>
      <c r="AH18" s="1" t="s">
        <v>985</v>
      </c>
      <c r="AI18" s="10">
        <v>4574.4999999999527</v>
      </c>
      <c r="AJ18" s="43"/>
      <c r="AN18" s="3"/>
      <c r="AO18" s="3"/>
      <c r="AP18" s="3"/>
      <c r="AQ18" s="10"/>
    </row>
    <row r="19" spans="1:43">
      <c r="A19" s="18" t="s">
        <v>30</v>
      </c>
      <c r="B19" s="55" t="s">
        <v>153</v>
      </c>
      <c r="E19" s="1">
        <v>2019</v>
      </c>
      <c r="F19" t="s">
        <v>213</v>
      </c>
      <c r="J19" s="1" t="s">
        <v>887</v>
      </c>
      <c r="K19" s="10">
        <v>761</v>
      </c>
      <c r="L19" s="122"/>
      <c r="M19" s="18" t="s">
        <v>30</v>
      </c>
      <c r="N19" s="36" t="s">
        <v>826</v>
      </c>
      <c r="Q19" s="1">
        <v>2021</v>
      </c>
      <c r="R19" t="s">
        <v>191</v>
      </c>
      <c r="V19" s="1" t="s">
        <v>985</v>
      </c>
      <c r="W19" s="10">
        <v>1214.8000000000006</v>
      </c>
      <c r="X19" s="122"/>
      <c r="Y19" s="18" t="s">
        <v>30</v>
      </c>
      <c r="Z19" s="36" t="s">
        <v>141</v>
      </c>
      <c r="AA19" s="36"/>
      <c r="AB19" s="1"/>
      <c r="AC19" s="1">
        <v>2018</v>
      </c>
      <c r="AD19" t="s">
        <v>208</v>
      </c>
      <c r="AH19" s="1" t="s">
        <v>888</v>
      </c>
      <c r="AI19" s="10">
        <v>4571.4999999999945</v>
      </c>
      <c r="AJ19" s="43"/>
      <c r="AN19" s="3"/>
      <c r="AO19" s="3"/>
      <c r="AP19" s="3"/>
      <c r="AQ19" s="10"/>
    </row>
    <row r="20" spans="1:43">
      <c r="A20" s="18" t="s">
        <v>32</v>
      </c>
      <c r="B20" s="36" t="s">
        <v>154</v>
      </c>
      <c r="E20" s="1">
        <v>2021</v>
      </c>
      <c r="F20" t="s">
        <v>190</v>
      </c>
      <c r="J20" s="1" t="s">
        <v>1043</v>
      </c>
      <c r="K20" s="10">
        <v>758.10000000000014</v>
      </c>
      <c r="L20" s="122"/>
      <c r="M20" s="18" t="s">
        <v>32</v>
      </c>
      <c r="N20" s="230" t="s">
        <v>1841</v>
      </c>
      <c r="Q20" s="1">
        <v>2022</v>
      </c>
      <c r="R20" t="s">
        <v>191</v>
      </c>
      <c r="V20" s="1" t="s">
        <v>980</v>
      </c>
      <c r="W20" s="10">
        <v>1204.4000000000001</v>
      </c>
      <c r="X20" s="122"/>
      <c r="Y20" s="18" t="s">
        <v>32</v>
      </c>
      <c r="Z20" s="36" t="s">
        <v>820</v>
      </c>
      <c r="AA20" s="36"/>
      <c r="AC20" s="1">
        <v>2020</v>
      </c>
      <c r="AD20" t="s">
        <v>208</v>
      </c>
      <c r="AH20" s="1" t="s">
        <v>979</v>
      </c>
      <c r="AI20" s="10">
        <v>4564.4000000000015</v>
      </c>
      <c r="AJ20" s="43"/>
      <c r="AN20" s="3"/>
      <c r="AO20" s="3"/>
      <c r="AP20" s="3"/>
      <c r="AQ20" s="10"/>
    </row>
    <row r="21" spans="1:43">
      <c r="A21" s="18" t="s">
        <v>34</v>
      </c>
      <c r="B21" s="439" t="s">
        <v>27</v>
      </c>
      <c r="E21" s="1">
        <v>2021</v>
      </c>
      <c r="F21" t="s">
        <v>190</v>
      </c>
      <c r="J21" s="1" t="s">
        <v>1045</v>
      </c>
      <c r="K21" s="10">
        <v>756.90000000000077</v>
      </c>
      <c r="L21" s="122"/>
      <c r="M21" s="18" t="s">
        <v>34</v>
      </c>
      <c r="N21" s="230" t="s">
        <v>820</v>
      </c>
      <c r="Q21" s="1">
        <v>2019</v>
      </c>
      <c r="R21" t="s">
        <v>207</v>
      </c>
      <c r="V21" s="1" t="s">
        <v>887</v>
      </c>
      <c r="W21" s="10">
        <v>1202.0000000000018</v>
      </c>
      <c r="X21" s="122"/>
      <c r="Y21" s="18" t="s">
        <v>34</v>
      </c>
      <c r="Z21" s="439" t="s">
        <v>25</v>
      </c>
      <c r="AA21" s="36"/>
      <c r="AC21" s="1">
        <v>2022</v>
      </c>
      <c r="AD21" t="s">
        <v>208</v>
      </c>
      <c r="AH21" s="1" t="s">
        <v>1040</v>
      </c>
      <c r="AI21" s="10">
        <v>4559.7000000001171</v>
      </c>
      <c r="AJ21" s="43"/>
      <c r="AN21" s="3"/>
      <c r="AO21" s="3"/>
      <c r="AP21" s="3"/>
      <c r="AQ21" s="10"/>
    </row>
    <row r="22" spans="1:43">
      <c r="A22" s="18" t="s">
        <v>36</v>
      </c>
      <c r="B22" s="230" t="s">
        <v>1834</v>
      </c>
      <c r="E22" s="1">
        <v>2021</v>
      </c>
      <c r="F22" t="s">
        <v>190</v>
      </c>
      <c r="J22" s="1" t="s">
        <v>1044</v>
      </c>
      <c r="K22" s="10">
        <v>756.19999999999936</v>
      </c>
      <c r="L22" s="122"/>
      <c r="M22" s="18" t="s">
        <v>36</v>
      </c>
      <c r="N22" s="439" t="s">
        <v>2223</v>
      </c>
      <c r="Q22" s="1">
        <v>2021</v>
      </c>
      <c r="R22" t="s">
        <v>191</v>
      </c>
      <c r="V22" s="1" t="s">
        <v>1040</v>
      </c>
      <c r="W22" s="10">
        <v>1195.8000000000002</v>
      </c>
      <c r="X22" s="122"/>
      <c r="Y22" s="18" t="s">
        <v>36</v>
      </c>
      <c r="Z22" s="439" t="s">
        <v>15</v>
      </c>
      <c r="AA22" s="36"/>
      <c r="AC22" s="1">
        <v>2020</v>
      </c>
      <c r="AD22" t="s">
        <v>208</v>
      </c>
      <c r="AH22" s="1" t="s">
        <v>980</v>
      </c>
      <c r="AI22" s="10">
        <v>4530.5999999999976</v>
      </c>
      <c r="AJ22" s="43"/>
      <c r="AN22" s="3"/>
      <c r="AO22" s="3"/>
      <c r="AP22" s="3"/>
      <c r="AQ22" s="10"/>
    </row>
    <row r="23" spans="1:43">
      <c r="A23" s="18" t="s">
        <v>38</v>
      </c>
      <c r="B23" s="36" t="s">
        <v>828</v>
      </c>
      <c r="E23" s="1">
        <v>2021</v>
      </c>
      <c r="F23" t="s">
        <v>190</v>
      </c>
      <c r="J23" s="1" t="s">
        <v>1046</v>
      </c>
      <c r="K23" s="10">
        <v>754.59999999999991</v>
      </c>
      <c r="L23" s="122"/>
      <c r="M23" s="18" t="s">
        <v>38</v>
      </c>
      <c r="N23" s="36" t="s">
        <v>849</v>
      </c>
      <c r="Q23" s="1">
        <v>2021</v>
      </c>
      <c r="R23" t="s">
        <v>191</v>
      </c>
      <c r="V23" s="1" t="s">
        <v>1041</v>
      </c>
      <c r="W23" s="10">
        <v>1195.2000000000003</v>
      </c>
      <c r="X23" s="122"/>
      <c r="Y23" s="18" t="s">
        <v>38</v>
      </c>
      <c r="Z23" s="36" t="s">
        <v>11</v>
      </c>
      <c r="AA23" s="36"/>
      <c r="AB23" s="1"/>
      <c r="AC23" s="1">
        <v>2016</v>
      </c>
      <c r="AD23" t="s">
        <v>208</v>
      </c>
      <c r="AH23" s="1" t="s">
        <v>887</v>
      </c>
      <c r="AI23" s="10">
        <v>4519.7999999999975</v>
      </c>
      <c r="AJ23" s="43"/>
      <c r="AN23" s="3"/>
      <c r="AO23" s="3"/>
      <c r="AP23" s="3"/>
      <c r="AQ23" s="10"/>
    </row>
    <row r="24" spans="1:43" ht="15">
      <c r="A24" s="18" t="s">
        <v>145</v>
      </c>
      <c r="B24" s="36" t="s">
        <v>833</v>
      </c>
      <c r="E24" s="1">
        <v>2020</v>
      </c>
      <c r="F24" t="s">
        <v>201</v>
      </c>
      <c r="J24" s="1" t="s">
        <v>887</v>
      </c>
      <c r="K24" s="10">
        <v>753.69999999999709</v>
      </c>
      <c r="L24" s="122"/>
      <c r="M24" s="18" t="s">
        <v>145</v>
      </c>
      <c r="N24" s="36" t="s">
        <v>154</v>
      </c>
      <c r="Q24" s="1">
        <v>2021</v>
      </c>
      <c r="R24" t="s">
        <v>191</v>
      </c>
      <c r="V24" s="1" t="s">
        <v>1042</v>
      </c>
      <c r="W24" s="10">
        <v>1189.7999999999997</v>
      </c>
      <c r="X24" s="122"/>
      <c r="Y24" s="18" t="s">
        <v>145</v>
      </c>
      <c r="Z24" s="230" t="s">
        <v>1843</v>
      </c>
      <c r="AA24" s="125"/>
      <c r="AC24" s="1">
        <v>2022</v>
      </c>
      <c r="AD24" t="s">
        <v>208</v>
      </c>
      <c r="AH24" s="1" t="s">
        <v>1041</v>
      </c>
      <c r="AI24" s="10">
        <v>4478.3000000000975</v>
      </c>
      <c r="AJ24" s="43"/>
      <c r="AN24" s="3"/>
      <c r="AO24" s="3"/>
      <c r="AP24" s="3"/>
      <c r="AQ24" s="10"/>
    </row>
    <row r="25" spans="1:43">
      <c r="A25" s="18" t="s">
        <v>146</v>
      </c>
      <c r="B25" s="439" t="s">
        <v>37</v>
      </c>
      <c r="E25" s="1">
        <v>2021</v>
      </c>
      <c r="F25" t="s">
        <v>190</v>
      </c>
      <c r="J25" s="1" t="s">
        <v>1047</v>
      </c>
      <c r="K25" s="10">
        <v>750</v>
      </c>
      <c r="L25" s="122"/>
      <c r="M25" s="18" t="s">
        <v>146</v>
      </c>
      <c r="N25" s="439" t="s">
        <v>2543</v>
      </c>
      <c r="Q25" s="1">
        <v>2022</v>
      </c>
      <c r="R25" t="s">
        <v>191</v>
      </c>
      <c r="V25" s="1" t="s">
        <v>981</v>
      </c>
      <c r="W25" s="10">
        <v>1188.4999999999995</v>
      </c>
      <c r="X25" s="122"/>
      <c r="Y25" s="18" t="s">
        <v>146</v>
      </c>
      <c r="Z25" s="36" t="s">
        <v>31</v>
      </c>
      <c r="AA25" s="36"/>
      <c r="AB25" s="1"/>
      <c r="AC25" s="1">
        <v>2018</v>
      </c>
      <c r="AD25" t="s">
        <v>208</v>
      </c>
      <c r="AH25" s="1" t="s">
        <v>889</v>
      </c>
      <c r="AI25" s="10">
        <v>4469.3000000000102</v>
      </c>
      <c r="AJ25" s="43"/>
      <c r="AN25" s="3"/>
      <c r="AO25" s="3"/>
      <c r="AP25" s="3"/>
      <c r="AQ25" s="10"/>
    </row>
    <row r="26" spans="1:43">
      <c r="A26" s="18" t="s">
        <v>147</v>
      </c>
      <c r="B26" s="439" t="s">
        <v>33</v>
      </c>
      <c r="E26" s="1">
        <v>2021</v>
      </c>
      <c r="F26" t="s">
        <v>190</v>
      </c>
      <c r="J26" s="1" t="s">
        <v>1048</v>
      </c>
      <c r="K26" s="10">
        <v>749.40000000000009</v>
      </c>
      <c r="L26" s="122"/>
      <c r="M26" s="18" t="s">
        <v>147</v>
      </c>
      <c r="N26" s="230" t="s">
        <v>1840</v>
      </c>
      <c r="Q26" s="1">
        <v>2021</v>
      </c>
      <c r="R26" t="s">
        <v>191</v>
      </c>
      <c r="V26" s="1" t="s">
        <v>1043</v>
      </c>
      <c r="W26" s="10">
        <v>1186.2000000000012</v>
      </c>
      <c r="X26" s="122"/>
      <c r="Y26" s="18" t="s">
        <v>147</v>
      </c>
      <c r="Z26" s="439" t="s">
        <v>25</v>
      </c>
      <c r="AA26" s="36"/>
      <c r="AC26" s="1">
        <v>2020</v>
      </c>
      <c r="AD26" t="s">
        <v>208</v>
      </c>
      <c r="AH26" s="1" t="s">
        <v>981</v>
      </c>
      <c r="AI26" s="10">
        <v>4429.449999999998</v>
      </c>
      <c r="AJ26" s="43"/>
      <c r="AN26" s="3"/>
      <c r="AO26" s="3"/>
      <c r="AP26" s="3"/>
      <c r="AQ26" s="10"/>
    </row>
    <row r="27" spans="1:43">
      <c r="A27" s="18" t="s">
        <v>151</v>
      </c>
      <c r="B27" s="36" t="s">
        <v>809</v>
      </c>
      <c r="E27" s="1">
        <v>2021</v>
      </c>
      <c r="F27" t="s">
        <v>190</v>
      </c>
      <c r="J27" s="1" t="s">
        <v>1049</v>
      </c>
      <c r="K27" s="10">
        <v>745.90000000000009</v>
      </c>
      <c r="L27" s="122"/>
      <c r="M27" s="18" t="s">
        <v>151</v>
      </c>
      <c r="N27" s="36" t="s">
        <v>850</v>
      </c>
      <c r="Q27" s="1">
        <v>2022</v>
      </c>
      <c r="R27" t="s">
        <v>191</v>
      </c>
      <c r="V27" s="1" t="s">
        <v>982</v>
      </c>
      <c r="W27" s="10">
        <v>1186.1999999999985</v>
      </c>
      <c r="X27" s="122"/>
      <c r="Y27" s="18" t="s">
        <v>151</v>
      </c>
      <c r="Z27" s="36" t="s">
        <v>158</v>
      </c>
      <c r="AA27" s="36"/>
      <c r="AB27" s="1"/>
      <c r="AC27" s="1">
        <v>2018</v>
      </c>
      <c r="AD27" t="s">
        <v>208</v>
      </c>
      <c r="AH27" s="1" t="s">
        <v>979</v>
      </c>
      <c r="AI27" s="10">
        <v>4391.1999999999989</v>
      </c>
      <c r="AJ27" s="43"/>
      <c r="AN27" s="3"/>
      <c r="AO27" s="3"/>
      <c r="AP27" s="3"/>
      <c r="AQ27" s="10"/>
    </row>
    <row r="28" spans="1:43" ht="15">
      <c r="A28" s="18" t="s">
        <v>157</v>
      </c>
      <c r="B28" s="439" t="s">
        <v>2236</v>
      </c>
      <c r="E28" s="1">
        <v>2021</v>
      </c>
      <c r="F28" t="s">
        <v>190</v>
      </c>
      <c r="J28" s="1" t="s">
        <v>1053</v>
      </c>
      <c r="K28" s="10">
        <v>743.90000000000009</v>
      </c>
      <c r="L28" s="122"/>
      <c r="M28" s="18" t="s">
        <v>157</v>
      </c>
      <c r="N28" s="55" t="s">
        <v>31</v>
      </c>
      <c r="Q28" s="1">
        <v>2018</v>
      </c>
      <c r="R28" t="s">
        <v>207</v>
      </c>
      <c r="V28" s="1" t="s">
        <v>887</v>
      </c>
      <c r="W28" s="10">
        <v>1184.7</v>
      </c>
      <c r="X28" s="122"/>
      <c r="Y28" s="18" t="s">
        <v>157</v>
      </c>
      <c r="Z28" s="439" t="s">
        <v>2258</v>
      </c>
      <c r="AA28" s="125"/>
      <c r="AC28" s="1">
        <v>2022</v>
      </c>
      <c r="AD28" t="s">
        <v>208</v>
      </c>
      <c r="AH28" s="1" t="s">
        <v>1042</v>
      </c>
      <c r="AI28" s="10">
        <v>4384.2499999999764</v>
      </c>
      <c r="AJ28" s="43"/>
      <c r="AN28" s="3"/>
      <c r="AO28" s="3"/>
      <c r="AP28" s="3"/>
      <c r="AQ28" s="10"/>
    </row>
    <row r="29" spans="1:43">
      <c r="A29" s="18" t="s">
        <v>159</v>
      </c>
      <c r="B29" s="36" t="s">
        <v>850</v>
      </c>
      <c r="E29" s="1">
        <v>2021</v>
      </c>
      <c r="F29" t="s">
        <v>190</v>
      </c>
      <c r="J29" s="1" t="s">
        <v>1050</v>
      </c>
      <c r="K29" s="10">
        <v>743.90000000000009</v>
      </c>
      <c r="L29" s="122"/>
      <c r="M29" s="18" t="s">
        <v>159</v>
      </c>
      <c r="N29" s="36" t="s">
        <v>17</v>
      </c>
      <c r="Q29" s="1">
        <v>2022</v>
      </c>
      <c r="R29" t="s">
        <v>207</v>
      </c>
      <c r="V29" s="1" t="s">
        <v>887</v>
      </c>
      <c r="W29" s="10">
        <v>1180.5</v>
      </c>
      <c r="X29" s="122"/>
      <c r="Y29" s="18" t="s">
        <v>159</v>
      </c>
      <c r="Z29" s="36" t="s">
        <v>17</v>
      </c>
      <c r="AA29" s="36"/>
      <c r="AB29" s="1"/>
      <c r="AC29" s="1">
        <v>2018</v>
      </c>
      <c r="AD29" t="s">
        <v>208</v>
      </c>
      <c r="AH29" s="1" t="s">
        <v>980</v>
      </c>
      <c r="AI29" s="10">
        <v>4383.149999999996</v>
      </c>
      <c r="AJ29" s="43"/>
      <c r="AN29" s="3"/>
      <c r="AO29" s="3"/>
      <c r="AP29" s="3"/>
      <c r="AQ29" s="10"/>
    </row>
    <row r="30" spans="1:43">
      <c r="A30" s="18" t="s">
        <v>160</v>
      </c>
      <c r="B30" s="36" t="s">
        <v>834</v>
      </c>
      <c r="E30" s="1">
        <v>2021</v>
      </c>
      <c r="F30" t="s">
        <v>190</v>
      </c>
      <c r="J30" s="1" t="s">
        <v>1051</v>
      </c>
      <c r="K30" s="10">
        <v>740.7</v>
      </c>
      <c r="L30" s="122"/>
      <c r="M30" s="18" t="s">
        <v>160</v>
      </c>
      <c r="N30" s="439" t="s">
        <v>15</v>
      </c>
      <c r="Q30" s="1">
        <v>2021</v>
      </c>
      <c r="R30" t="s">
        <v>191</v>
      </c>
      <c r="V30" s="1" t="s">
        <v>1045</v>
      </c>
      <c r="W30" s="10">
        <v>1174.2999999999997</v>
      </c>
      <c r="X30" s="122"/>
      <c r="Y30" s="18" t="s">
        <v>160</v>
      </c>
      <c r="Z30" s="439" t="s">
        <v>2217</v>
      </c>
      <c r="AA30" s="36"/>
      <c r="AC30" s="1">
        <v>2022</v>
      </c>
      <c r="AD30" t="s">
        <v>208</v>
      </c>
      <c r="AH30" s="1" t="s">
        <v>1043</v>
      </c>
      <c r="AI30" s="10">
        <v>4352.8999999999705</v>
      </c>
      <c r="AJ30" s="43"/>
      <c r="AN30" s="3"/>
      <c r="AO30" s="3"/>
      <c r="AP30" s="3"/>
      <c r="AQ30" s="10"/>
    </row>
    <row r="31" spans="1:43">
      <c r="A31" s="18" t="s">
        <v>161</v>
      </c>
      <c r="B31" s="55" t="s">
        <v>6</v>
      </c>
      <c r="E31" s="1">
        <v>2017</v>
      </c>
      <c r="F31" t="s">
        <v>192</v>
      </c>
      <c r="J31" s="1" t="s">
        <v>887</v>
      </c>
      <c r="K31" s="10">
        <v>739</v>
      </c>
      <c r="L31" s="122"/>
      <c r="M31" s="18" t="s">
        <v>161</v>
      </c>
      <c r="N31" s="439" t="s">
        <v>1828</v>
      </c>
      <c r="Q31" s="1">
        <v>2022</v>
      </c>
      <c r="R31" t="s">
        <v>193</v>
      </c>
      <c r="V31" s="1" t="s">
        <v>888</v>
      </c>
      <c r="W31" s="10">
        <v>1171.8</v>
      </c>
      <c r="X31" s="122"/>
      <c r="Y31" s="18" t="s">
        <v>161</v>
      </c>
      <c r="Z31" s="230" t="s">
        <v>1835</v>
      </c>
      <c r="AA31" s="36"/>
      <c r="AC31" s="1">
        <v>2022</v>
      </c>
      <c r="AD31" t="s">
        <v>208</v>
      </c>
      <c r="AH31" s="1" t="s">
        <v>1045</v>
      </c>
      <c r="AI31" s="10">
        <v>4346.9000000000542</v>
      </c>
      <c r="AJ31" s="43"/>
      <c r="AN31" s="3"/>
      <c r="AO31" s="3"/>
      <c r="AP31" s="3"/>
      <c r="AQ31" s="10"/>
    </row>
    <row r="32" spans="1:43">
      <c r="A32" s="18" t="s">
        <v>163</v>
      </c>
      <c r="B32" s="230" t="s">
        <v>1841</v>
      </c>
      <c r="E32" s="1">
        <v>2021</v>
      </c>
      <c r="F32" t="s">
        <v>190</v>
      </c>
      <c r="J32" s="1" t="s">
        <v>1052</v>
      </c>
      <c r="K32" s="10">
        <v>735.10000000000036</v>
      </c>
      <c r="L32" s="122"/>
      <c r="M32" s="18" t="s">
        <v>163</v>
      </c>
      <c r="N32" s="439" t="s">
        <v>2236</v>
      </c>
      <c r="Q32" s="1">
        <v>2021</v>
      </c>
      <c r="R32" t="s">
        <v>191</v>
      </c>
      <c r="V32" s="1" t="s">
        <v>1044</v>
      </c>
      <c r="W32" s="10">
        <v>1162.1999999999998</v>
      </c>
      <c r="X32" s="122"/>
      <c r="Y32" s="18" t="s">
        <v>163</v>
      </c>
      <c r="Z32" s="247" t="s">
        <v>1841</v>
      </c>
      <c r="AA32" s="36"/>
      <c r="AC32" s="1">
        <v>2020</v>
      </c>
      <c r="AD32" t="s">
        <v>208</v>
      </c>
      <c r="AH32" s="1" t="s">
        <v>982</v>
      </c>
      <c r="AI32" s="10">
        <v>4340.899999999996</v>
      </c>
      <c r="AJ32" s="43"/>
      <c r="AN32" s="3"/>
      <c r="AO32" s="3"/>
      <c r="AP32" s="3"/>
      <c r="AQ32" s="10"/>
    </row>
    <row r="33" spans="1:43">
      <c r="A33" s="18" t="s">
        <v>280</v>
      </c>
      <c r="B33" s="36" t="s">
        <v>854</v>
      </c>
      <c r="E33" s="1">
        <v>2021</v>
      </c>
      <c r="F33" t="s">
        <v>190</v>
      </c>
      <c r="J33" s="1" t="s">
        <v>1993</v>
      </c>
      <c r="K33" s="10">
        <v>734.89999999999986</v>
      </c>
      <c r="L33" s="122"/>
      <c r="M33" s="18" t="s">
        <v>280</v>
      </c>
      <c r="N33" s="55" t="s">
        <v>2217</v>
      </c>
      <c r="Q33" s="1">
        <v>2021</v>
      </c>
      <c r="R33" t="s">
        <v>3881</v>
      </c>
      <c r="V33" s="1" t="s">
        <v>887</v>
      </c>
      <c r="W33" s="10">
        <v>1159</v>
      </c>
      <c r="X33" s="122"/>
      <c r="Y33" s="18" t="s">
        <v>280</v>
      </c>
      <c r="Z33" s="36" t="s">
        <v>861</v>
      </c>
      <c r="AA33" s="36"/>
      <c r="AC33" s="1">
        <v>2022</v>
      </c>
      <c r="AD33" t="s">
        <v>208</v>
      </c>
      <c r="AH33" s="1" t="s">
        <v>1044</v>
      </c>
      <c r="AI33" s="10">
        <v>4338.2999999999192</v>
      </c>
      <c r="AJ33" s="43"/>
      <c r="AN33" s="3"/>
      <c r="AO33" s="3"/>
      <c r="AP33" s="3"/>
      <c r="AQ33" s="10"/>
    </row>
    <row r="34" spans="1:43">
      <c r="A34" s="18" t="s">
        <v>281</v>
      </c>
      <c r="B34" s="439" t="s">
        <v>2217</v>
      </c>
      <c r="E34" s="1">
        <v>2021</v>
      </c>
      <c r="F34" t="s">
        <v>190</v>
      </c>
      <c r="J34" s="1" t="s">
        <v>1994</v>
      </c>
      <c r="K34" s="10">
        <v>733.60000000000014</v>
      </c>
      <c r="L34" s="122"/>
      <c r="M34" s="18" t="s">
        <v>281</v>
      </c>
      <c r="N34" s="55" t="s">
        <v>11</v>
      </c>
      <c r="Q34" s="1">
        <v>2019</v>
      </c>
      <c r="R34" t="s">
        <v>193</v>
      </c>
      <c r="V34" s="1" t="s">
        <v>887</v>
      </c>
      <c r="W34" s="10">
        <v>1153.2</v>
      </c>
      <c r="X34" s="122"/>
      <c r="Y34" s="18" t="s">
        <v>281</v>
      </c>
      <c r="Z34" s="36" t="s">
        <v>143</v>
      </c>
      <c r="AA34" s="36"/>
      <c r="AC34" s="1">
        <v>2021</v>
      </c>
      <c r="AD34" t="s">
        <v>208</v>
      </c>
      <c r="AH34" s="1" t="s">
        <v>887</v>
      </c>
      <c r="AI34" s="10">
        <v>4336.8999999999996</v>
      </c>
      <c r="AJ34" s="43"/>
      <c r="AN34" s="3"/>
      <c r="AO34" s="3"/>
      <c r="AP34" s="3"/>
      <c r="AQ34" s="10"/>
    </row>
    <row r="35" spans="1:43">
      <c r="A35" s="18" t="s">
        <v>282</v>
      </c>
      <c r="B35" s="439" t="s">
        <v>23</v>
      </c>
      <c r="E35" s="1">
        <v>2020</v>
      </c>
      <c r="F35" t="s">
        <v>201</v>
      </c>
      <c r="J35" s="1" t="s">
        <v>888</v>
      </c>
      <c r="K35" s="10">
        <v>731.80000000000291</v>
      </c>
      <c r="L35" s="122"/>
      <c r="M35" s="18" t="s">
        <v>282</v>
      </c>
      <c r="N35" s="36" t="s">
        <v>819</v>
      </c>
      <c r="Q35" s="1">
        <v>2021</v>
      </c>
      <c r="R35" t="s">
        <v>191</v>
      </c>
      <c r="V35" s="1" t="s">
        <v>1046</v>
      </c>
      <c r="W35" s="10">
        <v>1147.0999999999999</v>
      </c>
      <c r="X35" s="122"/>
      <c r="Y35" s="18" t="s">
        <v>282</v>
      </c>
      <c r="Z35" s="36" t="s">
        <v>817</v>
      </c>
      <c r="AA35" s="36"/>
      <c r="AC35" s="1">
        <v>2020</v>
      </c>
      <c r="AD35" t="s">
        <v>208</v>
      </c>
      <c r="AH35" s="1" t="s">
        <v>983</v>
      </c>
      <c r="AI35" s="10">
        <v>4325.7499999999991</v>
      </c>
      <c r="AJ35" s="43"/>
      <c r="AN35" s="3"/>
      <c r="AO35" s="3"/>
      <c r="AP35" s="3"/>
      <c r="AQ35" s="10"/>
    </row>
    <row r="36" spans="1:43">
      <c r="A36" s="18" t="s">
        <v>283</v>
      </c>
      <c r="B36" s="36" t="s">
        <v>155</v>
      </c>
      <c r="E36" s="1">
        <v>2021</v>
      </c>
      <c r="F36" t="s">
        <v>190</v>
      </c>
      <c r="J36" s="1" t="s">
        <v>1995</v>
      </c>
      <c r="K36" s="10">
        <v>728.50000000000023</v>
      </c>
      <c r="L36" s="122"/>
      <c r="M36" s="18" t="s">
        <v>283</v>
      </c>
      <c r="N36" s="36" t="s">
        <v>854</v>
      </c>
      <c r="Q36" s="1">
        <v>2021</v>
      </c>
      <c r="R36" t="s">
        <v>191</v>
      </c>
      <c r="V36" s="1" t="s">
        <v>1047</v>
      </c>
      <c r="W36" s="10">
        <v>1146.5999999999999</v>
      </c>
      <c r="X36" s="122"/>
      <c r="Y36" s="18" t="s">
        <v>283</v>
      </c>
      <c r="Z36" s="36" t="s">
        <v>142</v>
      </c>
      <c r="AA36" s="36"/>
      <c r="AB36" s="1"/>
      <c r="AC36" s="1">
        <v>2018</v>
      </c>
      <c r="AD36" t="s">
        <v>208</v>
      </c>
      <c r="AH36" s="1" t="s">
        <v>981</v>
      </c>
      <c r="AI36" s="10">
        <v>4294.7000000000044</v>
      </c>
      <c r="AJ36" s="43"/>
      <c r="AN36" s="3"/>
      <c r="AO36" s="3"/>
      <c r="AP36" s="3"/>
      <c r="AQ36" s="10"/>
    </row>
    <row r="37" spans="1:43">
      <c r="A37" s="18" t="s">
        <v>806</v>
      </c>
      <c r="B37" s="439" t="s">
        <v>6</v>
      </c>
      <c r="E37" s="1">
        <v>2021</v>
      </c>
      <c r="F37" t="s">
        <v>190</v>
      </c>
      <c r="J37" s="1" t="s">
        <v>1996</v>
      </c>
      <c r="K37" s="10">
        <v>726.99999999999977</v>
      </c>
      <c r="L37" s="122"/>
      <c r="M37" s="18" t="s">
        <v>806</v>
      </c>
      <c r="N37" s="36" t="s">
        <v>854</v>
      </c>
      <c r="Q37" s="1">
        <v>2022</v>
      </c>
      <c r="R37" t="s">
        <v>191</v>
      </c>
      <c r="V37" s="1" t="s">
        <v>983</v>
      </c>
      <c r="W37" s="10">
        <v>1145.2999999999993</v>
      </c>
      <c r="X37" s="122"/>
      <c r="Y37" s="18" t="s">
        <v>806</v>
      </c>
      <c r="Z37" s="36" t="s">
        <v>871</v>
      </c>
      <c r="AA37" s="36"/>
      <c r="AC37" s="1">
        <v>2022</v>
      </c>
      <c r="AD37" t="s">
        <v>208</v>
      </c>
      <c r="AH37" s="1" t="s">
        <v>1046</v>
      </c>
      <c r="AI37" s="10">
        <v>4293.0999999999985</v>
      </c>
      <c r="AJ37" s="43"/>
      <c r="AN37" s="3"/>
      <c r="AO37" s="3"/>
      <c r="AP37" s="3"/>
      <c r="AQ37" s="10"/>
    </row>
    <row r="38" spans="1:43">
      <c r="A38" s="18" t="s">
        <v>807</v>
      </c>
      <c r="B38" s="55" t="s">
        <v>142</v>
      </c>
      <c r="E38" s="1">
        <v>2021</v>
      </c>
      <c r="F38" t="s">
        <v>218</v>
      </c>
      <c r="J38" s="1" t="s">
        <v>887</v>
      </c>
      <c r="K38" s="10">
        <v>726</v>
      </c>
      <c r="L38" s="122"/>
      <c r="M38" s="18" t="s">
        <v>807</v>
      </c>
      <c r="N38" s="439" t="s">
        <v>2217</v>
      </c>
      <c r="Q38" s="1">
        <v>2022</v>
      </c>
      <c r="R38" t="s">
        <v>191</v>
      </c>
      <c r="V38" s="1" t="s">
        <v>984</v>
      </c>
      <c r="W38" s="10">
        <v>1143.699999999998</v>
      </c>
      <c r="X38" s="122"/>
      <c r="Y38" s="18" t="s">
        <v>807</v>
      </c>
      <c r="Z38" s="230" t="s">
        <v>1841</v>
      </c>
      <c r="AA38" s="36"/>
      <c r="AC38" s="1">
        <v>2022</v>
      </c>
      <c r="AD38" t="s">
        <v>208</v>
      </c>
      <c r="AH38" s="1" t="s">
        <v>1047</v>
      </c>
      <c r="AI38" s="10">
        <v>4291.6499999999342</v>
      </c>
      <c r="AJ38" s="43"/>
      <c r="AN38" s="3"/>
      <c r="AO38" s="3"/>
      <c r="AP38" s="3"/>
      <c r="AQ38" s="10"/>
    </row>
    <row r="39" spans="1:43">
      <c r="A39" s="18" t="s">
        <v>808</v>
      </c>
      <c r="B39" s="230" t="s">
        <v>1840</v>
      </c>
      <c r="E39" s="1">
        <v>2021</v>
      </c>
      <c r="F39" t="s">
        <v>190</v>
      </c>
      <c r="J39" s="1" t="s">
        <v>1997</v>
      </c>
      <c r="K39" s="10">
        <v>721.19999999999982</v>
      </c>
      <c r="L39" s="122"/>
      <c r="M39" s="18" t="s">
        <v>808</v>
      </c>
      <c r="N39" s="230" t="s">
        <v>1837</v>
      </c>
      <c r="Q39" s="1">
        <v>2021</v>
      </c>
      <c r="R39" t="s">
        <v>191</v>
      </c>
      <c r="V39" s="1" t="s">
        <v>1048</v>
      </c>
      <c r="W39" s="10">
        <v>1142.5</v>
      </c>
      <c r="X39" s="122"/>
      <c r="Y39" s="18" t="s">
        <v>808</v>
      </c>
      <c r="Z39" s="36" t="s">
        <v>804</v>
      </c>
      <c r="AA39" s="36"/>
      <c r="AC39" s="1">
        <v>2020</v>
      </c>
      <c r="AD39" t="s">
        <v>208</v>
      </c>
      <c r="AH39" s="1" t="s">
        <v>984</v>
      </c>
      <c r="AI39" s="10">
        <v>4282.4999999999973</v>
      </c>
      <c r="AJ39" s="43"/>
      <c r="AN39" s="3"/>
      <c r="AO39" s="3"/>
      <c r="AP39" s="3"/>
      <c r="AQ39" s="10"/>
    </row>
    <row r="40" spans="1:43">
      <c r="A40" s="18" t="s">
        <v>810</v>
      </c>
      <c r="B40" s="439" t="s">
        <v>39</v>
      </c>
      <c r="E40" s="1">
        <v>2021</v>
      </c>
      <c r="F40" t="s">
        <v>190</v>
      </c>
      <c r="J40" s="1" t="s">
        <v>1998</v>
      </c>
      <c r="K40" s="10">
        <v>720.10000000000036</v>
      </c>
      <c r="L40" s="122"/>
      <c r="M40" s="18" t="s">
        <v>810</v>
      </c>
      <c r="N40" s="36" t="s">
        <v>842</v>
      </c>
      <c r="Q40" s="1">
        <v>2021</v>
      </c>
      <c r="R40" t="s">
        <v>191</v>
      </c>
      <c r="V40" s="1" t="s">
        <v>1049</v>
      </c>
      <c r="W40" s="10">
        <v>1141.0999999999995</v>
      </c>
      <c r="X40" s="122"/>
      <c r="Y40" s="18" t="s">
        <v>810</v>
      </c>
      <c r="Z40" s="36" t="s">
        <v>871</v>
      </c>
      <c r="AA40" s="36"/>
      <c r="AC40" s="1">
        <v>2020</v>
      </c>
      <c r="AD40" t="s">
        <v>208</v>
      </c>
      <c r="AH40" s="1" t="s">
        <v>985</v>
      </c>
      <c r="AI40" s="10">
        <v>4280.3999999999969</v>
      </c>
      <c r="AJ40" s="43"/>
      <c r="AN40" s="3"/>
      <c r="AO40" s="3"/>
      <c r="AP40" s="3"/>
      <c r="AQ40" s="10"/>
    </row>
    <row r="41" spans="1:43">
      <c r="A41" s="18" t="s">
        <v>816</v>
      </c>
      <c r="B41" s="36" t="s">
        <v>842</v>
      </c>
      <c r="E41" s="1">
        <v>2021</v>
      </c>
      <c r="F41" t="s">
        <v>190</v>
      </c>
      <c r="J41" s="1" t="s">
        <v>1999</v>
      </c>
      <c r="K41" s="10">
        <v>719.50000000000045</v>
      </c>
      <c r="L41" s="122"/>
      <c r="M41" s="18" t="s">
        <v>816</v>
      </c>
      <c r="N41" s="230" t="s">
        <v>1828</v>
      </c>
      <c r="Q41" s="1">
        <v>2022</v>
      </c>
      <c r="R41" t="s">
        <v>191</v>
      </c>
      <c r="V41" s="1" t="s">
        <v>985</v>
      </c>
      <c r="W41" s="10">
        <v>1140.5000000000018</v>
      </c>
      <c r="X41" s="122"/>
      <c r="Y41" s="18" t="s">
        <v>816</v>
      </c>
      <c r="Z41" s="247" t="s">
        <v>1821</v>
      </c>
      <c r="AA41" s="36"/>
      <c r="AC41" s="1">
        <v>2020</v>
      </c>
      <c r="AD41" t="s">
        <v>208</v>
      </c>
      <c r="AH41" s="1" t="s">
        <v>1040</v>
      </c>
      <c r="AI41" s="10">
        <v>4226.1000000000022</v>
      </c>
      <c r="AJ41" s="43"/>
      <c r="AN41" s="3"/>
      <c r="AO41" s="3"/>
      <c r="AP41" s="3"/>
      <c r="AQ41" s="10"/>
    </row>
    <row r="42" spans="1:43">
      <c r="A42" s="18" t="s">
        <v>818</v>
      </c>
      <c r="B42" s="439" t="s">
        <v>23</v>
      </c>
      <c r="E42" s="1">
        <v>2021</v>
      </c>
      <c r="F42" t="s">
        <v>190</v>
      </c>
      <c r="J42" s="1" t="s">
        <v>2000</v>
      </c>
      <c r="K42" s="10">
        <v>715.0499999999995</v>
      </c>
      <c r="L42" s="122"/>
      <c r="M42" s="18" t="s">
        <v>818</v>
      </c>
      <c r="N42" s="36" t="s">
        <v>850</v>
      </c>
      <c r="Q42" s="1">
        <v>2021</v>
      </c>
      <c r="R42" t="s">
        <v>191</v>
      </c>
      <c r="V42" s="1" t="s">
        <v>1053</v>
      </c>
      <c r="W42" s="10">
        <v>1140.4000000000015</v>
      </c>
      <c r="X42" s="122"/>
      <c r="Y42" s="18" t="s">
        <v>818</v>
      </c>
      <c r="Z42" s="439" t="s">
        <v>31</v>
      </c>
      <c r="AA42" s="36"/>
      <c r="AC42" s="1">
        <v>2022</v>
      </c>
      <c r="AD42" t="s">
        <v>208</v>
      </c>
      <c r="AH42" s="1" t="s">
        <v>1048</v>
      </c>
      <c r="AI42" s="10">
        <v>4218.3000000000593</v>
      </c>
      <c r="AJ42" s="43"/>
      <c r="AN42" s="3"/>
      <c r="AO42" s="3"/>
      <c r="AP42" s="3"/>
      <c r="AQ42" s="10"/>
    </row>
    <row r="43" spans="1:43">
      <c r="A43" s="18" t="s">
        <v>821</v>
      </c>
      <c r="B43" s="249" t="s">
        <v>1821</v>
      </c>
      <c r="E43" s="1">
        <v>2020</v>
      </c>
      <c r="F43" t="s">
        <v>201</v>
      </c>
      <c r="J43" s="1" t="s">
        <v>889</v>
      </c>
      <c r="K43" s="10">
        <v>713.49999999999818</v>
      </c>
      <c r="L43" s="122"/>
      <c r="M43" s="18" t="s">
        <v>821</v>
      </c>
      <c r="N43" s="230" t="s">
        <v>1835</v>
      </c>
      <c r="Q43" s="1">
        <v>2022</v>
      </c>
      <c r="R43" t="s">
        <v>191</v>
      </c>
      <c r="V43" s="1" t="s">
        <v>1040</v>
      </c>
      <c r="W43" s="10">
        <v>1137.5999999999999</v>
      </c>
      <c r="X43" s="122"/>
      <c r="Y43" s="18" t="s">
        <v>821</v>
      </c>
      <c r="Z43" s="36" t="s">
        <v>153</v>
      </c>
      <c r="AA43" s="36"/>
      <c r="AC43" s="1">
        <v>2020</v>
      </c>
      <c r="AD43" t="s">
        <v>208</v>
      </c>
      <c r="AH43" s="1" t="s">
        <v>1041</v>
      </c>
      <c r="AI43" s="10">
        <v>4205.9999999999982</v>
      </c>
      <c r="AJ43" s="43"/>
      <c r="AN43" s="3"/>
      <c r="AO43" s="3"/>
      <c r="AP43" s="3"/>
      <c r="AQ43" s="10"/>
    </row>
    <row r="44" spans="1:43">
      <c r="A44" s="18" t="s">
        <v>822</v>
      </c>
      <c r="B44" s="230" t="s">
        <v>1837</v>
      </c>
      <c r="E44" s="1">
        <v>2021</v>
      </c>
      <c r="F44" t="s">
        <v>190</v>
      </c>
      <c r="J44" s="1" t="s">
        <v>2001</v>
      </c>
      <c r="K44" s="10">
        <v>713</v>
      </c>
      <c r="L44" s="122"/>
      <c r="M44" s="18" t="s">
        <v>822</v>
      </c>
      <c r="N44" s="439" t="s">
        <v>6</v>
      </c>
      <c r="Q44" s="1">
        <v>2021</v>
      </c>
      <c r="R44" t="s">
        <v>191</v>
      </c>
      <c r="V44" s="1" t="s">
        <v>1050</v>
      </c>
      <c r="W44" s="10">
        <v>1133.0999999999995</v>
      </c>
      <c r="X44" s="122"/>
      <c r="Y44" s="18" t="s">
        <v>822</v>
      </c>
      <c r="Z44" s="36" t="s">
        <v>143</v>
      </c>
      <c r="AA44" s="36"/>
      <c r="AB44" s="1"/>
      <c r="AC44" s="1">
        <v>2017</v>
      </c>
      <c r="AD44" t="s">
        <v>204</v>
      </c>
      <c r="AH44" s="1" t="s">
        <v>889</v>
      </c>
      <c r="AI44" s="10">
        <v>4200.5000000000036</v>
      </c>
      <c r="AJ44" s="43"/>
      <c r="AN44" s="3"/>
      <c r="AO44" s="3"/>
      <c r="AP44" s="3"/>
      <c r="AQ44" s="10"/>
    </row>
    <row r="45" spans="1:43">
      <c r="A45" s="18" t="s">
        <v>825</v>
      </c>
      <c r="B45" s="439" t="s">
        <v>11</v>
      </c>
      <c r="E45" s="1">
        <v>2021</v>
      </c>
      <c r="F45" t="s">
        <v>190</v>
      </c>
      <c r="J45" s="1" t="s">
        <v>2002</v>
      </c>
      <c r="K45" s="10">
        <v>711.69999999999936</v>
      </c>
      <c r="L45" s="122"/>
      <c r="M45" s="18" t="s">
        <v>825</v>
      </c>
      <c r="N45" s="55" t="s">
        <v>154</v>
      </c>
      <c r="Q45" s="1">
        <v>2020</v>
      </c>
      <c r="R45" t="s">
        <v>206</v>
      </c>
      <c r="V45" s="1" t="s">
        <v>888</v>
      </c>
      <c r="W45" s="10">
        <v>1132.4000000000001</v>
      </c>
      <c r="X45" s="122"/>
      <c r="Y45" s="18" t="s">
        <v>825</v>
      </c>
      <c r="Z45" s="230" t="s">
        <v>153</v>
      </c>
      <c r="AA45" s="36"/>
      <c r="AC45" s="1">
        <v>2019</v>
      </c>
      <c r="AD45" t="s">
        <v>208</v>
      </c>
      <c r="AH45" s="1" t="s">
        <v>887</v>
      </c>
      <c r="AI45" s="10">
        <v>4199.1000000000004</v>
      </c>
      <c r="AJ45" s="43"/>
      <c r="AN45" s="3"/>
      <c r="AO45" s="3"/>
      <c r="AP45" s="3"/>
      <c r="AQ45" s="10"/>
    </row>
    <row r="46" spans="1:43">
      <c r="A46" s="18" t="s">
        <v>827</v>
      </c>
      <c r="B46" s="55" t="s">
        <v>815</v>
      </c>
      <c r="E46" s="1">
        <v>2019</v>
      </c>
      <c r="F46" t="s">
        <v>192</v>
      </c>
      <c r="J46" s="1" t="s">
        <v>889</v>
      </c>
      <c r="K46" s="10">
        <v>711.65</v>
      </c>
      <c r="L46" s="122"/>
      <c r="M46" s="18" t="s">
        <v>827</v>
      </c>
      <c r="N46" s="439" t="s">
        <v>2259</v>
      </c>
      <c r="Q46" s="1">
        <v>2022</v>
      </c>
      <c r="R46" t="s">
        <v>191</v>
      </c>
      <c r="V46" s="1" t="s">
        <v>1041</v>
      </c>
      <c r="W46" s="10">
        <v>1130.4999999999995</v>
      </c>
      <c r="X46" s="122"/>
      <c r="Y46" s="18" t="s">
        <v>827</v>
      </c>
      <c r="Z46" s="55" t="s">
        <v>21</v>
      </c>
      <c r="AA46" s="36"/>
      <c r="AC46" s="1">
        <v>2020</v>
      </c>
      <c r="AD46" t="s">
        <v>208</v>
      </c>
      <c r="AH46" s="1" t="s">
        <v>1042</v>
      </c>
      <c r="AI46" s="10">
        <v>4198.3999999999996</v>
      </c>
      <c r="AJ46" s="43"/>
      <c r="AN46" s="3"/>
      <c r="AO46" s="3"/>
      <c r="AP46" s="3"/>
      <c r="AQ46" s="10"/>
    </row>
    <row r="47" spans="1:43">
      <c r="A47" s="18" t="s">
        <v>832</v>
      </c>
      <c r="B47" s="55" t="s">
        <v>834</v>
      </c>
      <c r="E47" s="1">
        <v>2021</v>
      </c>
      <c r="F47" t="s">
        <v>192</v>
      </c>
      <c r="J47" s="1" t="s">
        <v>888</v>
      </c>
      <c r="K47" s="10">
        <v>711.1</v>
      </c>
      <c r="L47" s="122"/>
      <c r="M47" s="18" t="s">
        <v>832</v>
      </c>
      <c r="N47" s="36" t="s">
        <v>871</v>
      </c>
      <c r="Q47" s="1">
        <v>2021</v>
      </c>
      <c r="R47" t="s">
        <v>191</v>
      </c>
      <c r="V47" s="1" t="s">
        <v>1051</v>
      </c>
      <c r="W47" s="10">
        <v>1129.2999999999997</v>
      </c>
      <c r="X47" s="122"/>
      <c r="Y47" s="18" t="s">
        <v>832</v>
      </c>
      <c r="Z47" s="36" t="s">
        <v>850</v>
      </c>
      <c r="AA47" s="36"/>
      <c r="AC47" s="1">
        <v>2022</v>
      </c>
      <c r="AD47" t="s">
        <v>208</v>
      </c>
      <c r="AH47" s="1" t="s">
        <v>1049</v>
      </c>
      <c r="AI47" s="10">
        <v>4194.4000000001415</v>
      </c>
      <c r="AJ47" s="43"/>
      <c r="AN47" s="3"/>
      <c r="AO47" s="3"/>
      <c r="AP47" s="3"/>
      <c r="AQ47" s="10"/>
    </row>
    <row r="48" spans="1:43">
      <c r="A48" s="18" t="s">
        <v>836</v>
      </c>
      <c r="B48" s="55" t="s">
        <v>142</v>
      </c>
      <c r="E48" s="1">
        <v>2021</v>
      </c>
      <c r="F48" t="s">
        <v>190</v>
      </c>
      <c r="J48" s="1" t="s">
        <v>2003</v>
      </c>
      <c r="K48" s="10">
        <v>710.79999999999927</v>
      </c>
      <c r="L48" s="122"/>
      <c r="M48" s="18" t="s">
        <v>836</v>
      </c>
      <c r="N48" s="36" t="s">
        <v>871</v>
      </c>
      <c r="Q48" s="1">
        <v>2022</v>
      </c>
      <c r="R48" t="s">
        <v>191</v>
      </c>
      <c r="V48" s="1" t="s">
        <v>1042</v>
      </c>
      <c r="W48" s="10">
        <v>1129.2999999999984</v>
      </c>
      <c r="X48" s="122"/>
      <c r="Y48" s="18" t="s">
        <v>836</v>
      </c>
      <c r="Z48" s="36" t="s">
        <v>849</v>
      </c>
      <c r="AA48" s="36"/>
      <c r="AC48" s="1">
        <v>2020</v>
      </c>
      <c r="AD48" t="s">
        <v>208</v>
      </c>
      <c r="AH48" s="1" t="s">
        <v>1043</v>
      </c>
      <c r="AI48" s="10">
        <v>4187.7000000000053</v>
      </c>
      <c r="AJ48" s="43"/>
      <c r="AN48" s="3"/>
      <c r="AO48" s="3"/>
      <c r="AP48" s="3"/>
      <c r="AQ48" s="10"/>
    </row>
    <row r="49" spans="1:43">
      <c r="A49" s="18" t="s">
        <v>837</v>
      </c>
      <c r="B49" s="439" t="s">
        <v>6</v>
      </c>
      <c r="E49" s="1">
        <v>2020</v>
      </c>
      <c r="F49" t="s">
        <v>201</v>
      </c>
      <c r="J49" s="1" t="s">
        <v>979</v>
      </c>
      <c r="K49" s="10">
        <v>710.70000000000073</v>
      </c>
      <c r="L49" s="122"/>
      <c r="M49" s="18" t="s">
        <v>837</v>
      </c>
      <c r="N49" s="55" t="s">
        <v>155</v>
      </c>
      <c r="Q49" s="1">
        <v>2020</v>
      </c>
      <c r="R49" t="s">
        <v>206</v>
      </c>
      <c r="V49" s="1" t="s">
        <v>889</v>
      </c>
      <c r="W49" s="10">
        <v>1126.2</v>
      </c>
      <c r="X49" s="122"/>
      <c r="Y49" s="18" t="s">
        <v>837</v>
      </c>
      <c r="Z49" s="36" t="s">
        <v>854</v>
      </c>
      <c r="AA49" s="36"/>
      <c r="AC49" s="1">
        <v>2022</v>
      </c>
      <c r="AD49" t="s">
        <v>208</v>
      </c>
      <c r="AH49" s="1" t="s">
        <v>1053</v>
      </c>
      <c r="AI49" s="10">
        <v>4175.0999999999585</v>
      </c>
      <c r="AJ49" s="43"/>
      <c r="AN49" s="3"/>
      <c r="AO49" s="3"/>
      <c r="AP49" s="3"/>
      <c r="AQ49" s="10"/>
    </row>
    <row r="50" spans="1:43">
      <c r="A50" s="18" t="s">
        <v>838</v>
      </c>
      <c r="B50" s="36" t="s">
        <v>141</v>
      </c>
      <c r="E50" s="1">
        <v>2020</v>
      </c>
      <c r="F50" t="s">
        <v>201</v>
      </c>
      <c r="J50" s="1" t="s">
        <v>980</v>
      </c>
      <c r="K50" s="10">
        <v>704.99999999999454</v>
      </c>
      <c r="L50" s="122"/>
      <c r="M50" s="18" t="s">
        <v>838</v>
      </c>
      <c r="N50" s="439" t="s">
        <v>23</v>
      </c>
      <c r="Q50" s="1">
        <v>2021</v>
      </c>
      <c r="R50" t="s">
        <v>191</v>
      </c>
      <c r="V50" s="1" t="s">
        <v>1052</v>
      </c>
      <c r="W50" s="10">
        <v>1121.6500000000001</v>
      </c>
      <c r="X50" s="122"/>
      <c r="Y50" s="18" t="s">
        <v>838</v>
      </c>
      <c r="Z50" s="36" t="s">
        <v>817</v>
      </c>
      <c r="AA50" s="36"/>
      <c r="AC50" s="1">
        <v>2022</v>
      </c>
      <c r="AD50" t="s">
        <v>208</v>
      </c>
      <c r="AH50" s="1" t="s">
        <v>1050</v>
      </c>
      <c r="AI50" s="10">
        <v>4163.3500000000131</v>
      </c>
      <c r="AJ50" s="43"/>
      <c r="AN50" s="3"/>
      <c r="AO50" s="3"/>
      <c r="AP50" s="3"/>
      <c r="AQ50" s="10"/>
    </row>
    <row r="51" spans="1:43">
      <c r="A51" s="18" t="s">
        <v>844</v>
      </c>
      <c r="B51" s="55" t="s">
        <v>6</v>
      </c>
      <c r="E51" s="1">
        <v>2016</v>
      </c>
      <c r="F51" t="s">
        <v>194</v>
      </c>
      <c r="J51" s="1" t="s">
        <v>887</v>
      </c>
      <c r="K51" s="10">
        <v>703.8</v>
      </c>
      <c r="L51" s="122"/>
      <c r="M51" s="18" t="s">
        <v>844</v>
      </c>
      <c r="N51" s="439" t="s">
        <v>11</v>
      </c>
      <c r="Q51" s="1">
        <v>2021</v>
      </c>
      <c r="R51" t="s">
        <v>191</v>
      </c>
      <c r="V51" s="1" t="s">
        <v>1993</v>
      </c>
      <c r="W51" s="10">
        <v>1119.2999999999997</v>
      </c>
      <c r="X51" s="122"/>
      <c r="Y51" s="18" t="s">
        <v>844</v>
      </c>
      <c r="Z51" s="247" t="s">
        <v>33</v>
      </c>
      <c r="AA51" s="36"/>
      <c r="AC51" s="1">
        <v>2021</v>
      </c>
      <c r="AD51" t="s">
        <v>208</v>
      </c>
      <c r="AH51" s="1" t="s">
        <v>888</v>
      </c>
      <c r="AI51" s="10">
        <v>4163.3</v>
      </c>
      <c r="AJ51" s="43"/>
      <c r="AN51" s="3"/>
      <c r="AO51" s="3"/>
      <c r="AP51" s="3"/>
      <c r="AQ51" s="10"/>
    </row>
    <row r="52" spans="1:43">
      <c r="A52" s="18" t="s">
        <v>852</v>
      </c>
      <c r="B52" s="55" t="s">
        <v>21</v>
      </c>
      <c r="E52" s="1">
        <v>2021</v>
      </c>
      <c r="F52" t="s">
        <v>218</v>
      </c>
      <c r="J52" s="1" t="s">
        <v>888</v>
      </c>
      <c r="K52" s="10">
        <v>702.7</v>
      </c>
      <c r="L52" s="122"/>
      <c r="M52" s="18" t="s">
        <v>852</v>
      </c>
      <c r="N52" s="230" t="s">
        <v>1838</v>
      </c>
      <c r="Q52" s="1">
        <v>2021</v>
      </c>
      <c r="R52" t="s">
        <v>3881</v>
      </c>
      <c r="V52" s="1" t="s">
        <v>888</v>
      </c>
      <c r="W52" s="10">
        <v>1115.2</v>
      </c>
      <c r="X52" s="122"/>
      <c r="Y52" s="18" t="s">
        <v>852</v>
      </c>
      <c r="Z52" s="36" t="s">
        <v>156</v>
      </c>
      <c r="AA52" s="36"/>
      <c r="AC52" s="1">
        <v>2018</v>
      </c>
      <c r="AD52" t="s">
        <v>208</v>
      </c>
      <c r="AH52" s="1" t="s">
        <v>982</v>
      </c>
      <c r="AI52" s="10">
        <v>4156.2999999999956</v>
      </c>
      <c r="AJ52" s="43"/>
      <c r="AN52" s="3"/>
      <c r="AO52" s="3"/>
      <c r="AP52" s="3"/>
      <c r="AQ52" s="10"/>
    </row>
    <row r="53" spans="1:43">
      <c r="A53" s="18" t="s">
        <v>856</v>
      </c>
      <c r="B53" s="36" t="s">
        <v>1828</v>
      </c>
      <c r="E53" s="1">
        <v>2021</v>
      </c>
      <c r="F53" t="s">
        <v>201</v>
      </c>
      <c r="J53" s="1" t="s">
        <v>887</v>
      </c>
      <c r="K53" s="10">
        <v>700</v>
      </c>
      <c r="L53" s="122"/>
      <c r="M53" s="18" t="s">
        <v>856</v>
      </c>
      <c r="N53" s="36" t="s">
        <v>824</v>
      </c>
      <c r="Q53" s="1">
        <v>2022</v>
      </c>
      <c r="R53" t="s">
        <v>191</v>
      </c>
      <c r="V53" s="1" t="s">
        <v>1043</v>
      </c>
      <c r="W53" s="10">
        <v>1114.7999999999988</v>
      </c>
      <c r="X53" s="122"/>
      <c r="Y53" s="18" t="s">
        <v>856</v>
      </c>
      <c r="Z53" s="36" t="s">
        <v>144</v>
      </c>
      <c r="AA53" s="36"/>
      <c r="AC53" s="1">
        <v>2018</v>
      </c>
      <c r="AD53" t="s">
        <v>208</v>
      </c>
      <c r="AH53" s="1" t="s">
        <v>983</v>
      </c>
      <c r="AI53" s="10">
        <v>4156.1500000000015</v>
      </c>
      <c r="AJ53" s="43"/>
      <c r="AN53" s="3"/>
      <c r="AO53" s="3"/>
      <c r="AP53" s="3"/>
      <c r="AQ53" s="10"/>
    </row>
    <row r="54" spans="1:43">
      <c r="A54" s="18" t="s">
        <v>857</v>
      </c>
      <c r="B54" s="55" t="s">
        <v>153</v>
      </c>
      <c r="E54" s="1">
        <v>2019</v>
      </c>
      <c r="F54" t="s">
        <v>965</v>
      </c>
      <c r="J54" s="1" t="s">
        <v>887</v>
      </c>
      <c r="K54" s="10">
        <v>699.5</v>
      </c>
      <c r="L54" s="122"/>
      <c r="M54" s="18" t="s">
        <v>857</v>
      </c>
      <c r="N54" s="36" t="s">
        <v>155</v>
      </c>
      <c r="Q54" s="1">
        <v>2021</v>
      </c>
      <c r="R54" t="s">
        <v>191</v>
      </c>
      <c r="V54" s="1" t="s">
        <v>1994</v>
      </c>
      <c r="W54" s="10">
        <v>1114.5999999999999</v>
      </c>
      <c r="X54" s="122"/>
      <c r="Y54" s="18" t="s">
        <v>857</v>
      </c>
      <c r="Z54" s="36" t="s">
        <v>828</v>
      </c>
      <c r="AA54" s="36"/>
      <c r="AC54" s="1">
        <v>2022</v>
      </c>
      <c r="AD54" t="s">
        <v>208</v>
      </c>
      <c r="AH54" s="1" t="s">
        <v>1051</v>
      </c>
      <c r="AI54" s="10">
        <v>4141.9499999999716</v>
      </c>
      <c r="AJ54" s="43"/>
      <c r="AN54" s="3"/>
      <c r="AO54" s="3"/>
      <c r="AP54" s="3"/>
      <c r="AQ54" s="10"/>
    </row>
    <row r="55" spans="1:43">
      <c r="A55" s="18" t="s">
        <v>858</v>
      </c>
      <c r="B55" s="439" t="s">
        <v>155</v>
      </c>
      <c r="E55" s="1">
        <v>2021</v>
      </c>
      <c r="F55" t="s">
        <v>218</v>
      </c>
      <c r="J55" s="1" t="s">
        <v>889</v>
      </c>
      <c r="K55" s="10">
        <v>697.1</v>
      </c>
      <c r="L55" s="122"/>
      <c r="M55" s="18" t="s">
        <v>858</v>
      </c>
      <c r="N55" s="36" t="s">
        <v>833</v>
      </c>
      <c r="Q55" s="1">
        <v>2022</v>
      </c>
      <c r="R55" t="s">
        <v>191</v>
      </c>
      <c r="V55" s="1" t="s">
        <v>1045</v>
      </c>
      <c r="W55" s="10">
        <v>1110.9999999999982</v>
      </c>
      <c r="X55" s="122"/>
      <c r="Y55" s="18" t="s">
        <v>858</v>
      </c>
      <c r="Z55" s="36" t="s">
        <v>25</v>
      </c>
      <c r="AA55" s="36"/>
      <c r="AC55" s="1">
        <v>2016</v>
      </c>
      <c r="AD55" t="s">
        <v>208</v>
      </c>
      <c r="AH55" s="1" t="s">
        <v>888</v>
      </c>
      <c r="AI55" s="10">
        <v>4141.1000000000013</v>
      </c>
      <c r="AJ55" s="43"/>
      <c r="AN55" s="3"/>
      <c r="AO55" s="3"/>
      <c r="AP55" s="3"/>
      <c r="AQ55" s="10"/>
    </row>
    <row r="56" spans="1:43">
      <c r="A56" s="18" t="s">
        <v>864</v>
      </c>
      <c r="B56" s="55" t="s">
        <v>867</v>
      </c>
      <c r="E56" s="1">
        <v>2019</v>
      </c>
      <c r="F56" t="s">
        <v>218</v>
      </c>
      <c r="J56" s="1" t="s">
        <v>887</v>
      </c>
      <c r="K56" s="10">
        <v>695.6</v>
      </c>
      <c r="L56" s="122"/>
      <c r="M56" s="18" t="s">
        <v>864</v>
      </c>
      <c r="N56" s="36" t="s">
        <v>143</v>
      </c>
      <c r="Q56" s="1">
        <v>2021</v>
      </c>
      <c r="R56" t="s">
        <v>3881</v>
      </c>
      <c r="V56" s="1" t="s">
        <v>889</v>
      </c>
      <c r="W56" s="10">
        <v>1108.0999999999999</v>
      </c>
      <c r="X56" s="122"/>
      <c r="Y56" s="18" t="s">
        <v>864</v>
      </c>
      <c r="Z56" s="36" t="s">
        <v>37</v>
      </c>
      <c r="AA56" s="36"/>
      <c r="AC56" s="1">
        <v>2018</v>
      </c>
      <c r="AD56" t="s">
        <v>208</v>
      </c>
      <c r="AH56" s="1" t="s">
        <v>984</v>
      </c>
      <c r="AI56" s="10">
        <v>4128.8000000000011</v>
      </c>
      <c r="AJ56" s="43"/>
      <c r="AN56" s="3"/>
      <c r="AO56" s="3"/>
      <c r="AP56" s="3"/>
      <c r="AQ56" s="10"/>
    </row>
    <row r="57" spans="1:43">
      <c r="A57" s="18" t="s">
        <v>865</v>
      </c>
      <c r="B57" s="36" t="s">
        <v>820</v>
      </c>
      <c r="E57" s="1">
        <v>2021</v>
      </c>
      <c r="F57" t="s">
        <v>190</v>
      </c>
      <c r="J57" s="1" t="s">
        <v>2004</v>
      </c>
      <c r="K57" s="10">
        <v>688.30000000000018</v>
      </c>
      <c r="L57" s="122"/>
      <c r="M57" s="18" t="s">
        <v>865</v>
      </c>
      <c r="N57" s="230" t="s">
        <v>1828</v>
      </c>
      <c r="Q57" s="1">
        <v>2021</v>
      </c>
      <c r="R57" t="s">
        <v>191</v>
      </c>
      <c r="V57" s="1" t="s">
        <v>1995</v>
      </c>
      <c r="W57" s="10">
        <v>1105.2999999999988</v>
      </c>
      <c r="X57" s="122"/>
      <c r="Y57" s="18" t="s">
        <v>865</v>
      </c>
      <c r="Z57" s="36" t="s">
        <v>17</v>
      </c>
      <c r="AA57" s="36"/>
      <c r="AC57" s="1">
        <v>2017</v>
      </c>
      <c r="AD57" t="s">
        <v>204</v>
      </c>
      <c r="AH57" s="1" t="s">
        <v>979</v>
      </c>
      <c r="AI57" s="10">
        <v>4126.2999999999975</v>
      </c>
      <c r="AJ57" s="43"/>
      <c r="AN57" s="3"/>
      <c r="AO57" s="3"/>
      <c r="AP57" s="3"/>
      <c r="AQ57" s="10"/>
    </row>
    <row r="58" spans="1:43">
      <c r="A58" s="18" t="s">
        <v>866</v>
      </c>
      <c r="B58" s="439" t="s">
        <v>2225</v>
      </c>
      <c r="E58" s="1">
        <v>2021</v>
      </c>
      <c r="F58" t="s">
        <v>190</v>
      </c>
      <c r="J58" s="1" t="s">
        <v>2005</v>
      </c>
      <c r="K58" s="10">
        <v>686.30000000000007</v>
      </c>
      <c r="L58" s="122"/>
      <c r="M58" s="18" t="s">
        <v>866</v>
      </c>
      <c r="N58" s="36" t="s">
        <v>859</v>
      </c>
      <c r="Q58" s="1">
        <v>2021</v>
      </c>
      <c r="R58" t="s">
        <v>191</v>
      </c>
      <c r="V58" s="1" t="s">
        <v>1996</v>
      </c>
      <c r="W58" s="10">
        <v>1101.9500000000003</v>
      </c>
      <c r="X58" s="122"/>
      <c r="Y58" s="18" t="s">
        <v>866</v>
      </c>
      <c r="Z58" s="247" t="s">
        <v>1838</v>
      </c>
      <c r="AA58" s="36"/>
      <c r="AC58" s="1">
        <v>2020</v>
      </c>
      <c r="AD58" t="s">
        <v>208</v>
      </c>
      <c r="AH58" s="1" t="s">
        <v>1045</v>
      </c>
      <c r="AI58" s="10">
        <v>4121.7500000000009</v>
      </c>
      <c r="AJ58" s="43"/>
      <c r="AN58" s="3"/>
      <c r="AO58" s="3"/>
      <c r="AP58" s="3"/>
      <c r="AQ58" s="10"/>
    </row>
    <row r="59" spans="1:43">
      <c r="A59" s="18" t="s">
        <v>868</v>
      </c>
      <c r="B59" s="36" t="s">
        <v>153</v>
      </c>
      <c r="E59" s="1">
        <v>2020</v>
      </c>
      <c r="F59" t="s">
        <v>201</v>
      </c>
      <c r="J59" s="1" t="s">
        <v>981</v>
      </c>
      <c r="K59" s="10">
        <v>685.19999999999891</v>
      </c>
      <c r="L59" s="122"/>
      <c r="M59" s="18" t="s">
        <v>868</v>
      </c>
      <c r="N59" s="439" t="s">
        <v>27</v>
      </c>
      <c r="Q59" s="1">
        <v>2021</v>
      </c>
      <c r="R59" t="s">
        <v>191</v>
      </c>
      <c r="V59" s="1" t="s">
        <v>1997</v>
      </c>
      <c r="W59" s="10">
        <v>1096.5999999999981</v>
      </c>
      <c r="X59" s="122"/>
      <c r="Y59" s="18" t="s">
        <v>868</v>
      </c>
      <c r="Z59" s="36" t="s">
        <v>21</v>
      </c>
      <c r="AA59" s="36"/>
      <c r="AC59" s="1">
        <v>2018</v>
      </c>
      <c r="AD59" t="s">
        <v>208</v>
      </c>
      <c r="AH59" s="1" t="s">
        <v>985</v>
      </c>
      <c r="AI59" s="10">
        <v>4117.7000000000044</v>
      </c>
      <c r="AJ59" s="43"/>
      <c r="AN59" s="3"/>
      <c r="AO59" s="3"/>
      <c r="AP59" s="3"/>
      <c r="AQ59" s="10"/>
    </row>
    <row r="60" spans="1:43">
      <c r="A60" s="18" t="s">
        <v>869</v>
      </c>
      <c r="B60" s="55" t="s">
        <v>15</v>
      </c>
      <c r="E60" s="1">
        <v>2017</v>
      </c>
      <c r="F60" t="s">
        <v>192</v>
      </c>
      <c r="J60" s="1" t="s">
        <v>888</v>
      </c>
      <c r="K60" s="10">
        <v>684.2</v>
      </c>
      <c r="L60" s="122"/>
      <c r="M60" s="18" t="s">
        <v>869</v>
      </c>
      <c r="N60" s="55" t="s">
        <v>2259</v>
      </c>
      <c r="Q60" s="1">
        <v>2022</v>
      </c>
      <c r="R60" t="s">
        <v>3881</v>
      </c>
      <c r="V60" s="1" t="s">
        <v>887</v>
      </c>
      <c r="W60" s="10">
        <v>1094.3499999999999</v>
      </c>
      <c r="X60" s="122"/>
      <c r="Y60" s="18" t="s">
        <v>869</v>
      </c>
      <c r="Z60" s="439" t="s">
        <v>2255</v>
      </c>
      <c r="AA60" s="36"/>
      <c r="AC60" s="1">
        <v>2022</v>
      </c>
      <c r="AD60" t="s">
        <v>208</v>
      </c>
      <c r="AH60" s="1" t="s">
        <v>1052</v>
      </c>
      <c r="AI60" s="10">
        <v>4109.350000000044</v>
      </c>
      <c r="AJ60" s="43"/>
      <c r="AM60" s="3"/>
      <c r="AN60" s="3"/>
      <c r="AO60" s="1"/>
      <c r="AQ60" s="10"/>
    </row>
    <row r="61" spans="1:43">
      <c r="A61" s="18" t="s">
        <v>870</v>
      </c>
      <c r="B61" s="55" t="s">
        <v>31</v>
      </c>
      <c r="E61" s="1">
        <v>2016</v>
      </c>
      <c r="F61" t="s">
        <v>197</v>
      </c>
      <c r="J61" s="1" t="s">
        <v>887</v>
      </c>
      <c r="K61" s="10">
        <v>683.3</v>
      </c>
      <c r="L61" s="122"/>
      <c r="M61" s="18" t="s">
        <v>870</v>
      </c>
      <c r="N61" s="36" t="s">
        <v>154</v>
      </c>
      <c r="Q61" s="1">
        <v>2021</v>
      </c>
      <c r="R61" t="s">
        <v>175</v>
      </c>
      <c r="V61" s="1" t="s">
        <v>887</v>
      </c>
      <c r="W61" s="10">
        <v>1093.7000000000003</v>
      </c>
      <c r="X61" s="122"/>
      <c r="Y61" s="18" t="s">
        <v>870</v>
      </c>
      <c r="Z61" s="247" t="s">
        <v>1840</v>
      </c>
      <c r="AA61" s="36"/>
      <c r="AC61" s="1">
        <v>2020</v>
      </c>
      <c r="AD61" t="s">
        <v>208</v>
      </c>
      <c r="AH61" s="1" t="s">
        <v>1044</v>
      </c>
      <c r="AI61" s="10">
        <v>4088.9500000000007</v>
      </c>
      <c r="AJ61" s="43"/>
      <c r="AM61" s="3"/>
      <c r="AN61" s="3"/>
      <c r="AO61" s="1"/>
      <c r="AQ61" s="10"/>
    </row>
    <row r="62" spans="1:43">
      <c r="A62" s="18" t="s">
        <v>873</v>
      </c>
      <c r="B62" s="55" t="s">
        <v>9</v>
      </c>
      <c r="E62" s="1">
        <v>2019</v>
      </c>
      <c r="F62" t="s">
        <v>192</v>
      </c>
      <c r="J62" s="1" t="s">
        <v>979</v>
      </c>
      <c r="K62" s="10">
        <v>682.5</v>
      </c>
      <c r="L62" s="122"/>
      <c r="M62" s="18" t="s">
        <v>873</v>
      </c>
      <c r="N62" s="55" t="s">
        <v>21</v>
      </c>
      <c r="Q62" s="1">
        <v>2022</v>
      </c>
      <c r="R62" t="s">
        <v>191</v>
      </c>
      <c r="V62" s="1" t="s">
        <v>1044</v>
      </c>
      <c r="W62" s="10">
        <v>1092.5999999999976</v>
      </c>
      <c r="X62" s="122"/>
      <c r="Y62" s="18" t="s">
        <v>873</v>
      </c>
      <c r="Z62" s="230" t="s">
        <v>39</v>
      </c>
      <c r="AA62" s="36"/>
      <c r="AC62" s="1">
        <v>2019</v>
      </c>
      <c r="AD62" t="s">
        <v>208</v>
      </c>
      <c r="AH62" s="1" t="s">
        <v>888</v>
      </c>
      <c r="AI62" s="10">
        <v>4083.7999999999975</v>
      </c>
      <c r="AJ62" s="43"/>
      <c r="AM62" s="3"/>
      <c r="AN62" s="3"/>
      <c r="AO62" s="1"/>
      <c r="AQ62" s="10"/>
    </row>
    <row r="63" spans="1:43">
      <c r="A63" s="18" t="s">
        <v>999</v>
      </c>
      <c r="B63" s="55" t="s">
        <v>31</v>
      </c>
      <c r="E63" s="1">
        <v>2019</v>
      </c>
      <c r="F63" t="s">
        <v>192</v>
      </c>
      <c r="J63" s="1" t="s">
        <v>980</v>
      </c>
      <c r="K63" s="10">
        <v>682.15</v>
      </c>
      <c r="L63" s="122"/>
      <c r="M63" s="18" t="s">
        <v>999</v>
      </c>
      <c r="N63" s="439" t="s">
        <v>2221</v>
      </c>
      <c r="Q63" s="1">
        <v>2021</v>
      </c>
      <c r="R63" t="s">
        <v>191</v>
      </c>
      <c r="V63" s="1" t="s">
        <v>1998</v>
      </c>
      <c r="W63" s="10">
        <v>1092.4999999999995</v>
      </c>
      <c r="X63" s="122"/>
      <c r="Y63" s="18" t="s">
        <v>999</v>
      </c>
      <c r="Z63" s="230" t="s">
        <v>154</v>
      </c>
      <c r="AA63" s="36"/>
      <c r="AC63" s="1">
        <v>2019</v>
      </c>
      <c r="AD63" t="s">
        <v>208</v>
      </c>
      <c r="AH63" s="1" t="s">
        <v>889</v>
      </c>
      <c r="AI63" s="10">
        <v>4080.2000000000007</v>
      </c>
      <c r="AJ63" s="43"/>
      <c r="AM63" s="3"/>
      <c r="AN63" s="3"/>
      <c r="AO63" s="1"/>
      <c r="AQ63" s="10"/>
    </row>
    <row r="64" spans="1:43">
      <c r="A64" s="18" t="s">
        <v>1000</v>
      </c>
      <c r="B64" s="439" t="s">
        <v>1842</v>
      </c>
      <c r="E64" s="1">
        <v>2021</v>
      </c>
      <c r="F64" t="s">
        <v>199</v>
      </c>
      <c r="J64" s="1" t="s">
        <v>887</v>
      </c>
      <c r="K64" s="10">
        <v>680.3</v>
      </c>
      <c r="L64" s="122"/>
      <c r="M64" s="18" t="s">
        <v>1000</v>
      </c>
      <c r="N64" s="36" t="s">
        <v>824</v>
      </c>
      <c r="Q64" s="1">
        <v>2021</v>
      </c>
      <c r="R64" t="s">
        <v>191</v>
      </c>
      <c r="V64" s="1" t="s">
        <v>1999</v>
      </c>
      <c r="W64" s="10">
        <v>1090.1000000000004</v>
      </c>
      <c r="X64" s="122"/>
      <c r="Y64" s="18" t="s">
        <v>1000</v>
      </c>
      <c r="Z64" s="439" t="s">
        <v>9</v>
      </c>
      <c r="AA64" s="36"/>
      <c r="AC64" s="1">
        <v>2020</v>
      </c>
      <c r="AD64" t="s">
        <v>208</v>
      </c>
      <c r="AH64" s="1" t="s">
        <v>1046</v>
      </c>
      <c r="AI64" s="10">
        <v>4076.2999999999993</v>
      </c>
      <c r="AJ64" s="43"/>
      <c r="AM64" s="3"/>
      <c r="AN64" s="3"/>
      <c r="AO64" s="1"/>
      <c r="AQ64" s="10"/>
    </row>
    <row r="65" spans="1:43">
      <c r="A65" s="18" t="s">
        <v>1001</v>
      </c>
      <c r="B65" s="55" t="s">
        <v>809</v>
      </c>
      <c r="E65" s="1">
        <v>2019</v>
      </c>
      <c r="F65" t="s">
        <v>192</v>
      </c>
      <c r="J65" s="1" t="s">
        <v>981</v>
      </c>
      <c r="K65" s="10">
        <v>679.55</v>
      </c>
      <c r="L65" s="122"/>
      <c r="M65" s="18" t="s">
        <v>1001</v>
      </c>
      <c r="N65" s="55" t="s">
        <v>820</v>
      </c>
      <c r="Q65" s="1">
        <v>2020</v>
      </c>
      <c r="R65" t="s">
        <v>206</v>
      </c>
      <c r="V65" s="1" t="s">
        <v>979</v>
      </c>
      <c r="W65" s="10">
        <v>1088.5999999999999</v>
      </c>
      <c r="X65" s="122"/>
      <c r="Y65" s="18" t="s">
        <v>1001</v>
      </c>
      <c r="Z65" s="36" t="s">
        <v>141</v>
      </c>
      <c r="AA65" s="36"/>
      <c r="AC65" s="1">
        <v>2020</v>
      </c>
      <c r="AD65" t="s">
        <v>208</v>
      </c>
      <c r="AH65" s="1" t="s">
        <v>1047</v>
      </c>
      <c r="AI65" s="10">
        <v>4076.2999999999965</v>
      </c>
      <c r="AJ65" s="43"/>
      <c r="AM65" s="3"/>
      <c r="AN65" s="3"/>
      <c r="AO65" s="1"/>
      <c r="AQ65" s="10"/>
    </row>
    <row r="66" spans="1:43">
      <c r="A66" s="18" t="s">
        <v>1002</v>
      </c>
      <c r="B66" s="439" t="s">
        <v>2224</v>
      </c>
      <c r="E66" s="1">
        <v>2021</v>
      </c>
      <c r="F66" t="s">
        <v>190</v>
      </c>
      <c r="J66" s="1" t="s">
        <v>2006</v>
      </c>
      <c r="K66" s="10">
        <v>679.2999999999995</v>
      </c>
      <c r="L66" s="122"/>
      <c r="M66" s="18" t="s">
        <v>1002</v>
      </c>
      <c r="N66" s="439" t="s">
        <v>2217</v>
      </c>
      <c r="Q66" s="1">
        <v>2021</v>
      </c>
      <c r="R66" t="s">
        <v>191</v>
      </c>
      <c r="V66" s="1" t="s">
        <v>2000</v>
      </c>
      <c r="W66" s="10">
        <v>1086.7000000000003</v>
      </c>
      <c r="X66" s="122"/>
      <c r="Y66" s="18" t="s">
        <v>1002</v>
      </c>
      <c r="Z66" s="36" t="s">
        <v>21</v>
      </c>
      <c r="AA66" s="36"/>
      <c r="AC66" s="1">
        <v>2021</v>
      </c>
      <c r="AD66" t="s">
        <v>204</v>
      </c>
      <c r="AH66" s="1" t="s">
        <v>887</v>
      </c>
      <c r="AI66" s="10">
        <v>4063.7</v>
      </c>
      <c r="AJ66" s="43"/>
      <c r="AM66" s="3"/>
      <c r="AN66" s="3"/>
      <c r="AO66" s="1"/>
      <c r="AQ66" s="10"/>
    </row>
    <row r="67" spans="1:43">
      <c r="A67" s="18" t="s">
        <v>1003</v>
      </c>
      <c r="B67" s="249" t="s">
        <v>37</v>
      </c>
      <c r="E67" s="1">
        <v>2022</v>
      </c>
      <c r="F67" t="s">
        <v>4725</v>
      </c>
      <c r="J67" s="1" t="s">
        <v>887</v>
      </c>
      <c r="K67" s="10">
        <v>679.15</v>
      </c>
      <c r="L67" s="122"/>
      <c r="M67" s="18" t="s">
        <v>1003</v>
      </c>
      <c r="N67" s="439" t="s">
        <v>2225</v>
      </c>
      <c r="Q67" s="1">
        <v>2021</v>
      </c>
      <c r="R67" t="s">
        <v>191</v>
      </c>
      <c r="V67" s="1" t="s">
        <v>2001</v>
      </c>
      <c r="W67" s="10">
        <v>1083.6000000000001</v>
      </c>
      <c r="X67" s="122"/>
      <c r="Y67" s="18" t="s">
        <v>1003</v>
      </c>
      <c r="Z67" s="230" t="s">
        <v>31</v>
      </c>
      <c r="AA67" s="36"/>
      <c r="AC67" s="1">
        <v>2019</v>
      </c>
      <c r="AD67" t="s">
        <v>208</v>
      </c>
      <c r="AH67" s="1" t="s">
        <v>979</v>
      </c>
      <c r="AI67" s="10">
        <v>4053.3999999999942</v>
      </c>
      <c r="AJ67" s="43"/>
      <c r="AM67" s="3"/>
      <c r="AN67" s="3"/>
      <c r="AO67" s="1"/>
      <c r="AQ67" s="10"/>
    </row>
    <row r="68" spans="1:43">
      <c r="A68" s="18" t="s">
        <v>1004</v>
      </c>
      <c r="B68" s="36" t="s">
        <v>826</v>
      </c>
      <c r="E68" s="1">
        <v>2021</v>
      </c>
      <c r="F68" t="s">
        <v>190</v>
      </c>
      <c r="J68" s="1" t="s">
        <v>2007</v>
      </c>
      <c r="K68" s="10">
        <v>674.90000000000032</v>
      </c>
      <c r="L68" s="122"/>
      <c r="M68" s="18" t="s">
        <v>1004</v>
      </c>
      <c r="N68" s="439" t="s">
        <v>33</v>
      </c>
      <c r="Q68" s="1">
        <v>2021</v>
      </c>
      <c r="R68" t="s">
        <v>191</v>
      </c>
      <c r="V68" s="1" t="s">
        <v>2002</v>
      </c>
      <c r="W68" s="10">
        <v>1082.6999999999994</v>
      </c>
      <c r="X68" s="122"/>
      <c r="Y68" s="18" t="s">
        <v>1004</v>
      </c>
      <c r="Z68" s="36" t="s">
        <v>6</v>
      </c>
      <c r="AA68" s="36"/>
      <c r="AC68" s="1">
        <v>2018</v>
      </c>
      <c r="AD68" t="s">
        <v>208</v>
      </c>
      <c r="AH68" s="1" t="s">
        <v>1040</v>
      </c>
      <c r="AI68" s="10">
        <v>4045.1000000000004</v>
      </c>
      <c r="AJ68" s="43"/>
      <c r="AM68" s="3"/>
      <c r="AN68" s="3"/>
      <c r="AO68" s="1"/>
      <c r="AQ68" s="10"/>
    </row>
    <row r="69" spans="1:43">
      <c r="A69" s="18" t="s">
        <v>1005</v>
      </c>
      <c r="B69" s="55" t="s">
        <v>13</v>
      </c>
      <c r="E69" s="1">
        <v>2021</v>
      </c>
      <c r="F69" t="s">
        <v>201</v>
      </c>
      <c r="J69" s="1" t="s">
        <v>888</v>
      </c>
      <c r="K69" s="10">
        <v>673.9</v>
      </c>
      <c r="L69" s="122"/>
      <c r="M69" s="18" t="s">
        <v>1005</v>
      </c>
      <c r="N69" s="439" t="s">
        <v>17</v>
      </c>
      <c r="Q69" s="1">
        <v>2022</v>
      </c>
      <c r="R69" t="s">
        <v>191</v>
      </c>
      <c r="V69" s="1" t="s">
        <v>1046</v>
      </c>
      <c r="W69" s="10">
        <v>1079.199999999998</v>
      </c>
      <c r="X69" s="122"/>
      <c r="Y69" s="18" t="s">
        <v>1005</v>
      </c>
      <c r="Z69" s="230" t="s">
        <v>23</v>
      </c>
      <c r="AA69" s="36"/>
      <c r="AC69" s="1">
        <v>2019</v>
      </c>
      <c r="AD69" t="s">
        <v>208</v>
      </c>
      <c r="AH69" s="1" t="s">
        <v>980</v>
      </c>
      <c r="AI69" s="10">
        <v>4044.6999999999989</v>
      </c>
      <c r="AJ69" s="43"/>
      <c r="AM69" s="3"/>
      <c r="AN69" s="3"/>
      <c r="AO69" s="1"/>
      <c r="AQ69" s="10"/>
    </row>
    <row r="70" spans="1:43">
      <c r="A70" s="18" t="s">
        <v>1006</v>
      </c>
      <c r="B70" s="55" t="s">
        <v>144</v>
      </c>
      <c r="E70" s="1">
        <v>2021</v>
      </c>
      <c r="F70" t="s">
        <v>192</v>
      </c>
      <c r="J70" s="1" t="s">
        <v>889</v>
      </c>
      <c r="K70" s="10">
        <v>673.1</v>
      </c>
      <c r="L70" s="122"/>
      <c r="M70" s="18" t="s">
        <v>1006</v>
      </c>
      <c r="N70" s="36" t="s">
        <v>835</v>
      </c>
      <c r="Q70" s="1">
        <v>2021</v>
      </c>
      <c r="R70" t="s">
        <v>191</v>
      </c>
      <c r="V70" s="1" t="s">
        <v>2003</v>
      </c>
      <c r="W70" s="10">
        <v>1076.0999999999995</v>
      </c>
      <c r="X70" s="122"/>
      <c r="Y70" s="18" t="s">
        <v>1006</v>
      </c>
      <c r="Z70" s="36" t="s">
        <v>31</v>
      </c>
      <c r="AA70" s="36"/>
      <c r="AC70" s="1">
        <v>2017</v>
      </c>
      <c r="AD70" t="s">
        <v>204</v>
      </c>
      <c r="AH70" s="1" t="s">
        <v>980</v>
      </c>
      <c r="AI70" s="10">
        <v>4043.299999999997</v>
      </c>
      <c r="AJ70" s="43"/>
      <c r="AM70" s="3"/>
      <c r="AN70" s="3"/>
      <c r="AO70" s="1"/>
      <c r="AQ70" s="10"/>
    </row>
    <row r="71" spans="1:43">
      <c r="A71" s="18" t="s">
        <v>1007</v>
      </c>
      <c r="B71" s="55" t="s">
        <v>143</v>
      </c>
      <c r="E71" s="1">
        <v>2021</v>
      </c>
      <c r="F71" t="s">
        <v>218</v>
      </c>
      <c r="J71" s="1" t="s">
        <v>979</v>
      </c>
      <c r="K71" s="10">
        <v>673</v>
      </c>
      <c r="L71" s="122"/>
      <c r="M71" s="18" t="s">
        <v>1007</v>
      </c>
      <c r="N71" s="230" t="s">
        <v>1836</v>
      </c>
      <c r="Q71" s="1">
        <v>2021</v>
      </c>
      <c r="R71" t="s">
        <v>191</v>
      </c>
      <c r="V71" s="1" t="s">
        <v>2004</v>
      </c>
      <c r="W71" s="10">
        <v>1075.4000000000005</v>
      </c>
      <c r="X71" s="122"/>
      <c r="Y71" s="18" t="s">
        <v>1007</v>
      </c>
      <c r="Z71" s="439" t="s">
        <v>17</v>
      </c>
      <c r="AA71" s="36"/>
      <c r="AC71" s="1">
        <v>2020</v>
      </c>
      <c r="AD71" t="s">
        <v>208</v>
      </c>
      <c r="AH71" s="1" t="s">
        <v>1048</v>
      </c>
      <c r="AI71" s="10">
        <v>4041.8999999999978</v>
      </c>
      <c r="AJ71" s="43"/>
      <c r="AM71" s="3"/>
      <c r="AN71" s="3"/>
      <c r="AO71" s="1"/>
      <c r="AQ71" s="10"/>
    </row>
    <row r="72" spans="1:43">
      <c r="A72" s="18" t="s">
        <v>1008</v>
      </c>
      <c r="B72" s="55" t="s">
        <v>31</v>
      </c>
      <c r="E72" s="1">
        <v>2021</v>
      </c>
      <c r="F72" t="s">
        <v>199</v>
      </c>
      <c r="J72" s="1" t="s">
        <v>888</v>
      </c>
      <c r="K72" s="10">
        <v>672.9</v>
      </c>
      <c r="L72" s="122"/>
      <c r="M72" s="18" t="s">
        <v>1008</v>
      </c>
      <c r="N72" s="55" t="s">
        <v>2225</v>
      </c>
      <c r="Q72" s="1">
        <v>2021</v>
      </c>
      <c r="R72" t="s">
        <v>3881</v>
      </c>
      <c r="V72" s="1" t="s">
        <v>979</v>
      </c>
      <c r="W72" s="10">
        <v>1070.9000000000001</v>
      </c>
      <c r="X72" s="122"/>
      <c r="Y72" s="18" t="s">
        <v>1008</v>
      </c>
      <c r="Z72" s="36" t="s">
        <v>824</v>
      </c>
      <c r="AA72" s="36"/>
      <c r="AC72" s="1">
        <v>2021</v>
      </c>
      <c r="AD72" t="s">
        <v>208</v>
      </c>
      <c r="AH72" s="1" t="s">
        <v>889</v>
      </c>
      <c r="AI72" s="10">
        <v>4028.1</v>
      </c>
      <c r="AJ72" s="43"/>
      <c r="AM72" s="3"/>
      <c r="AN72" s="3"/>
      <c r="AO72" s="1"/>
      <c r="AQ72" s="10"/>
    </row>
    <row r="73" spans="1:43">
      <c r="A73" s="18" t="s">
        <v>1009</v>
      </c>
      <c r="B73" s="55" t="s">
        <v>834</v>
      </c>
      <c r="E73" s="1">
        <v>2019</v>
      </c>
      <c r="F73" t="s">
        <v>218</v>
      </c>
      <c r="J73" s="1" t="s">
        <v>888</v>
      </c>
      <c r="K73" s="10">
        <v>672.6</v>
      </c>
      <c r="L73" s="122"/>
      <c r="M73" s="18" t="s">
        <v>1009</v>
      </c>
      <c r="N73" s="55" t="s">
        <v>809</v>
      </c>
      <c r="Q73" s="1">
        <v>2019</v>
      </c>
      <c r="R73" t="s">
        <v>193</v>
      </c>
      <c r="V73" s="1" t="s">
        <v>888</v>
      </c>
      <c r="W73" s="10">
        <v>1070</v>
      </c>
      <c r="X73" s="122"/>
      <c r="Y73" s="18" t="s">
        <v>1009</v>
      </c>
      <c r="Z73" s="36" t="s">
        <v>27</v>
      </c>
      <c r="AA73" s="36"/>
      <c r="AC73" s="1">
        <v>2016</v>
      </c>
      <c r="AD73" t="s">
        <v>208</v>
      </c>
      <c r="AH73" s="1" t="s">
        <v>889</v>
      </c>
      <c r="AI73" s="10">
        <v>4024.7000000000025</v>
      </c>
      <c r="AJ73" s="43"/>
      <c r="AM73" s="3"/>
      <c r="AN73" s="3"/>
      <c r="AO73" s="1"/>
      <c r="AQ73" s="10"/>
    </row>
    <row r="74" spans="1:43">
      <c r="A74" s="18" t="s">
        <v>1010</v>
      </c>
      <c r="B74" s="439" t="s">
        <v>2223</v>
      </c>
      <c r="E74" s="1">
        <v>2021</v>
      </c>
      <c r="F74" t="s">
        <v>190</v>
      </c>
      <c r="J74" s="1" t="s">
        <v>2008</v>
      </c>
      <c r="K74" s="10">
        <v>672.59999999999945</v>
      </c>
      <c r="L74" s="122"/>
      <c r="M74" s="18" t="s">
        <v>1010</v>
      </c>
      <c r="N74" s="230" t="s">
        <v>142</v>
      </c>
      <c r="Q74" s="1">
        <v>2019</v>
      </c>
      <c r="R74" t="s">
        <v>207</v>
      </c>
      <c r="V74" s="1" t="s">
        <v>888</v>
      </c>
      <c r="W74" s="10">
        <v>1068.3999999999996</v>
      </c>
      <c r="X74" s="122"/>
      <c r="Y74" s="18" t="s">
        <v>1010</v>
      </c>
      <c r="Z74" s="36" t="s">
        <v>861</v>
      </c>
      <c r="AA74" s="36"/>
      <c r="AC74" s="1">
        <v>2020</v>
      </c>
      <c r="AD74" t="s">
        <v>208</v>
      </c>
      <c r="AH74" s="1" t="s">
        <v>1049</v>
      </c>
      <c r="AI74" s="10">
        <v>4006.7500000000018</v>
      </c>
      <c r="AJ74" s="43"/>
      <c r="AM74" s="3"/>
      <c r="AN74" s="3"/>
      <c r="AO74" s="1"/>
      <c r="AQ74" s="10"/>
    </row>
    <row r="75" spans="1:43">
      <c r="A75" s="18" t="s">
        <v>1011</v>
      </c>
      <c r="B75" s="230" t="s">
        <v>1836</v>
      </c>
      <c r="E75" s="1">
        <v>2021</v>
      </c>
      <c r="F75" t="s">
        <v>190</v>
      </c>
      <c r="J75" s="1" t="s">
        <v>2009</v>
      </c>
      <c r="K75" s="10">
        <v>672.49999999999955</v>
      </c>
      <c r="L75" s="122"/>
      <c r="M75" s="18" t="s">
        <v>1011</v>
      </c>
      <c r="N75" s="55" t="s">
        <v>143</v>
      </c>
      <c r="Q75" s="1">
        <v>2021</v>
      </c>
      <c r="R75" t="s">
        <v>191</v>
      </c>
      <c r="V75" s="1" t="s">
        <v>2005</v>
      </c>
      <c r="W75" s="10">
        <v>1066.4999999999995</v>
      </c>
      <c r="X75" s="122"/>
      <c r="Y75" s="18" t="s">
        <v>1011</v>
      </c>
      <c r="Z75" s="439" t="s">
        <v>871</v>
      </c>
      <c r="AA75" s="36"/>
      <c r="AC75" s="1">
        <v>2021</v>
      </c>
      <c r="AD75" t="s">
        <v>352</v>
      </c>
      <c r="AH75" s="1" t="s">
        <v>887</v>
      </c>
      <c r="AI75" s="10">
        <v>4006.5</v>
      </c>
      <c r="AJ75" s="43"/>
      <c r="AM75" s="3"/>
      <c r="AN75" s="3"/>
      <c r="AO75" s="1"/>
      <c r="AQ75" s="10"/>
    </row>
    <row r="76" spans="1:43">
      <c r="A76" s="18" t="s">
        <v>1012</v>
      </c>
      <c r="B76" s="36" t="s">
        <v>853</v>
      </c>
      <c r="E76" s="1">
        <v>2021</v>
      </c>
      <c r="F76" t="s">
        <v>190</v>
      </c>
      <c r="J76" s="1" t="s">
        <v>2010</v>
      </c>
      <c r="K76" s="10">
        <v>671.80000000000018</v>
      </c>
      <c r="L76" s="122"/>
      <c r="M76" s="18" t="s">
        <v>1012</v>
      </c>
      <c r="N76" s="55" t="s">
        <v>154</v>
      </c>
      <c r="Q76" s="1">
        <v>2019</v>
      </c>
      <c r="R76" t="s">
        <v>932</v>
      </c>
      <c r="V76" s="1" t="s">
        <v>887</v>
      </c>
      <c r="W76" s="10">
        <v>1062.9000000000001</v>
      </c>
      <c r="X76" s="122"/>
      <c r="Y76" s="18" t="s">
        <v>1012</v>
      </c>
      <c r="Z76" s="247" t="s">
        <v>1825</v>
      </c>
      <c r="AA76" s="36"/>
      <c r="AC76" s="1">
        <v>2020</v>
      </c>
      <c r="AD76" t="s">
        <v>208</v>
      </c>
      <c r="AH76" s="1" t="s">
        <v>1053</v>
      </c>
      <c r="AI76" s="10">
        <v>3992.5999999999985</v>
      </c>
      <c r="AJ76" s="43"/>
      <c r="AM76" s="3"/>
      <c r="AN76" s="3"/>
      <c r="AO76" s="1"/>
      <c r="AQ76" s="10"/>
    </row>
    <row r="77" spans="1:43">
      <c r="A77" s="18" t="s">
        <v>1013</v>
      </c>
      <c r="B77" s="36" t="s">
        <v>1833</v>
      </c>
      <c r="E77" s="1">
        <v>2021</v>
      </c>
      <c r="F77" t="s">
        <v>201</v>
      </c>
      <c r="J77" s="1" t="s">
        <v>889</v>
      </c>
      <c r="K77" s="10">
        <v>671.8</v>
      </c>
      <c r="L77" s="122"/>
      <c r="M77" s="18" t="s">
        <v>1013</v>
      </c>
      <c r="N77" s="230" t="s">
        <v>1828</v>
      </c>
      <c r="Q77" s="1">
        <v>2021</v>
      </c>
      <c r="R77" t="s">
        <v>3881</v>
      </c>
      <c r="V77" s="1" t="s">
        <v>980</v>
      </c>
      <c r="W77" s="10">
        <v>1061.7</v>
      </c>
      <c r="X77" s="122"/>
      <c r="Y77" s="18" t="s">
        <v>1013</v>
      </c>
      <c r="Z77" s="230" t="s">
        <v>1828</v>
      </c>
      <c r="AA77" s="36"/>
      <c r="AC77" s="1">
        <v>2022</v>
      </c>
      <c r="AD77" t="s">
        <v>208</v>
      </c>
      <c r="AH77" s="1" t="s">
        <v>1993</v>
      </c>
      <c r="AI77" s="10">
        <v>3990.9000000000015</v>
      </c>
      <c r="AJ77" s="43"/>
      <c r="AM77" s="3"/>
      <c r="AN77" s="3"/>
      <c r="AO77" s="1"/>
      <c r="AQ77" s="10"/>
    </row>
    <row r="78" spans="1:43">
      <c r="A78" s="18" t="s">
        <v>1014</v>
      </c>
      <c r="B78" s="55" t="s">
        <v>1843</v>
      </c>
      <c r="E78" s="1">
        <v>2020</v>
      </c>
      <c r="F78" t="s">
        <v>192</v>
      </c>
      <c r="J78" s="1" t="s">
        <v>887</v>
      </c>
      <c r="K78" s="10">
        <v>670.4</v>
      </c>
      <c r="L78" s="122"/>
      <c r="M78" s="18" t="s">
        <v>1014</v>
      </c>
      <c r="N78" s="36" t="s">
        <v>17</v>
      </c>
      <c r="Q78" s="1">
        <v>2022</v>
      </c>
      <c r="R78" t="s">
        <v>3881</v>
      </c>
      <c r="V78" s="1" t="s">
        <v>888</v>
      </c>
      <c r="W78" s="10">
        <v>1061.4000000000001</v>
      </c>
      <c r="X78" s="122"/>
      <c r="Y78" s="18" t="s">
        <v>1014</v>
      </c>
      <c r="Z78" s="439" t="s">
        <v>2226</v>
      </c>
      <c r="AA78" s="36"/>
      <c r="AC78" s="1">
        <v>2022</v>
      </c>
      <c r="AD78" t="s">
        <v>208</v>
      </c>
      <c r="AH78" s="1" t="s">
        <v>1994</v>
      </c>
      <c r="AI78" s="10">
        <v>3990.3999999999851</v>
      </c>
      <c r="AJ78" s="43"/>
      <c r="AM78" s="3"/>
      <c r="AN78" s="3"/>
      <c r="AO78" s="1"/>
      <c r="AQ78" s="10"/>
    </row>
    <row r="79" spans="1:43">
      <c r="A79" s="18" t="s">
        <v>1015</v>
      </c>
      <c r="B79" s="36" t="s">
        <v>155</v>
      </c>
      <c r="E79" s="1">
        <v>2020</v>
      </c>
      <c r="F79" t="s">
        <v>201</v>
      </c>
      <c r="J79" s="1" t="s">
        <v>982</v>
      </c>
      <c r="K79" s="10">
        <v>670.30000000000109</v>
      </c>
      <c r="L79" s="122"/>
      <c r="M79" s="18" t="s">
        <v>1015</v>
      </c>
      <c r="N79" s="439" t="s">
        <v>37</v>
      </c>
      <c r="Q79" s="1">
        <v>2022</v>
      </c>
      <c r="R79" t="s">
        <v>191</v>
      </c>
      <c r="V79" s="1" t="s">
        <v>1047</v>
      </c>
      <c r="W79" s="10">
        <v>1058.900000000001</v>
      </c>
      <c r="X79" s="122"/>
      <c r="Y79" s="18" t="s">
        <v>1015</v>
      </c>
      <c r="Z79" s="230" t="s">
        <v>833</v>
      </c>
      <c r="AA79" s="36"/>
      <c r="AC79" s="1">
        <v>2019</v>
      </c>
      <c r="AD79" t="s">
        <v>208</v>
      </c>
      <c r="AH79" s="1" t="s">
        <v>981</v>
      </c>
      <c r="AI79" s="10">
        <v>3987.6000000000022</v>
      </c>
      <c r="AJ79" s="43"/>
      <c r="AM79" s="3"/>
      <c r="AN79" s="3"/>
      <c r="AO79" s="1"/>
      <c r="AQ79" s="10"/>
    </row>
    <row r="80" spans="1:43">
      <c r="A80" s="18" t="s">
        <v>1016</v>
      </c>
      <c r="B80" s="36" t="s">
        <v>2281</v>
      </c>
      <c r="E80" s="1">
        <v>2022</v>
      </c>
      <c r="F80" t="s">
        <v>4725</v>
      </c>
      <c r="J80" s="1" t="s">
        <v>888</v>
      </c>
      <c r="K80" s="10">
        <v>668.7</v>
      </c>
      <c r="L80" s="122"/>
      <c r="M80" s="18" t="s">
        <v>1016</v>
      </c>
      <c r="N80" s="230" t="s">
        <v>1843</v>
      </c>
      <c r="Q80" s="1">
        <v>2022</v>
      </c>
      <c r="R80" t="s">
        <v>191</v>
      </c>
      <c r="V80" s="1" t="s">
        <v>1048</v>
      </c>
      <c r="W80" s="10">
        <v>1056.9000000000005</v>
      </c>
      <c r="X80" s="122"/>
      <c r="Y80" s="18" t="s">
        <v>1016</v>
      </c>
      <c r="Z80" s="439" t="s">
        <v>23</v>
      </c>
      <c r="AA80" s="36"/>
      <c r="AC80" s="1">
        <v>2020</v>
      </c>
      <c r="AD80" t="s">
        <v>208</v>
      </c>
      <c r="AH80" s="1" t="s">
        <v>1050</v>
      </c>
      <c r="AI80" s="10">
        <v>3986.8500000000049</v>
      </c>
      <c r="AJ80" s="43"/>
      <c r="AM80" s="3"/>
      <c r="AN80" s="3"/>
      <c r="AO80" s="1"/>
      <c r="AQ80" s="10"/>
    </row>
    <row r="81" spans="1:43">
      <c r="A81" s="18" t="s">
        <v>1017</v>
      </c>
      <c r="B81" s="249" t="s">
        <v>1828</v>
      </c>
      <c r="E81" s="1">
        <v>2020</v>
      </c>
      <c r="F81" t="s">
        <v>201</v>
      </c>
      <c r="J81" s="1" t="s">
        <v>983</v>
      </c>
      <c r="K81" s="10">
        <v>668.45000000000255</v>
      </c>
      <c r="L81" s="122"/>
      <c r="M81" s="18" t="s">
        <v>1017</v>
      </c>
      <c r="N81" s="55" t="s">
        <v>39</v>
      </c>
      <c r="Q81" s="1">
        <v>2019</v>
      </c>
      <c r="R81" t="s">
        <v>191</v>
      </c>
      <c r="V81" s="1" t="s">
        <v>887</v>
      </c>
      <c r="W81" s="10">
        <v>1054</v>
      </c>
      <c r="X81" s="122"/>
      <c r="Y81" s="18" t="s">
        <v>1017</v>
      </c>
      <c r="Z81" s="230" t="s">
        <v>804</v>
      </c>
      <c r="AA81" s="36"/>
      <c r="AC81" s="1">
        <v>2019</v>
      </c>
      <c r="AD81" t="s">
        <v>208</v>
      </c>
      <c r="AH81" s="1" t="s">
        <v>982</v>
      </c>
      <c r="AI81" s="10">
        <v>3982.0999999999985</v>
      </c>
      <c r="AJ81" s="43"/>
      <c r="AM81" s="3"/>
      <c r="AN81" s="3"/>
      <c r="AO81" s="1"/>
      <c r="AQ81" s="10"/>
    </row>
    <row r="82" spans="1:43">
      <c r="A82" s="18" t="s">
        <v>1018</v>
      </c>
      <c r="B82" s="55" t="s">
        <v>1842</v>
      </c>
      <c r="E82" s="1">
        <v>2021</v>
      </c>
      <c r="F82" t="s">
        <v>192</v>
      </c>
      <c r="J82" s="1" t="s">
        <v>979</v>
      </c>
      <c r="K82" s="10">
        <v>668.2</v>
      </c>
      <c r="L82" s="122"/>
      <c r="M82" s="18" t="s">
        <v>1018</v>
      </c>
      <c r="N82" s="230" t="s">
        <v>1826</v>
      </c>
      <c r="Q82" s="1">
        <v>2021</v>
      </c>
      <c r="R82" t="s">
        <v>191</v>
      </c>
      <c r="V82" s="1" t="s">
        <v>2006</v>
      </c>
      <c r="W82" s="10">
        <v>1053.0999999999999</v>
      </c>
      <c r="X82" s="122"/>
      <c r="Y82" s="18" t="s">
        <v>1018</v>
      </c>
      <c r="Z82" s="36" t="s">
        <v>153</v>
      </c>
      <c r="AA82" s="36"/>
      <c r="AC82" s="1">
        <v>2022</v>
      </c>
      <c r="AD82" t="s">
        <v>208</v>
      </c>
      <c r="AH82" s="1" t="s">
        <v>1995</v>
      </c>
      <c r="AI82" s="10">
        <v>3975.5000000000327</v>
      </c>
      <c r="AJ82" s="43"/>
      <c r="AM82" s="3"/>
      <c r="AN82" s="3"/>
      <c r="AO82" s="1"/>
      <c r="AQ82" s="10"/>
    </row>
    <row r="83" spans="1:43">
      <c r="A83" s="18" t="s">
        <v>1019</v>
      </c>
      <c r="B83" s="439" t="s">
        <v>2226</v>
      </c>
      <c r="E83" s="1">
        <v>2021</v>
      </c>
      <c r="F83" t="s">
        <v>190</v>
      </c>
      <c r="J83" s="1" t="s">
        <v>3882</v>
      </c>
      <c r="K83" s="10">
        <v>668.09999999999945</v>
      </c>
      <c r="L83" s="122"/>
      <c r="M83" s="18" t="s">
        <v>1019</v>
      </c>
      <c r="N83" s="36" t="s">
        <v>819</v>
      </c>
      <c r="Q83" s="1">
        <v>2022</v>
      </c>
      <c r="R83" t="s">
        <v>191</v>
      </c>
      <c r="V83" s="1" t="s">
        <v>1049</v>
      </c>
      <c r="W83" s="10">
        <v>1049.900000000001</v>
      </c>
      <c r="X83" s="122"/>
      <c r="Y83" s="18" t="s">
        <v>1019</v>
      </c>
      <c r="Z83" s="247" t="s">
        <v>155</v>
      </c>
      <c r="AA83" s="36"/>
      <c r="AC83" s="1">
        <v>2020</v>
      </c>
      <c r="AD83" t="s">
        <v>352</v>
      </c>
      <c r="AH83" s="1" t="s">
        <v>887</v>
      </c>
      <c r="AI83" s="10">
        <v>3960.9</v>
      </c>
      <c r="AJ83" s="43"/>
      <c r="AM83" s="3"/>
      <c r="AN83" s="3"/>
      <c r="AO83" s="1"/>
      <c r="AQ83" s="10"/>
    </row>
    <row r="84" spans="1:43">
      <c r="A84" s="18" t="s">
        <v>1020</v>
      </c>
      <c r="B84" s="439" t="s">
        <v>19</v>
      </c>
      <c r="E84" s="1">
        <v>2021</v>
      </c>
      <c r="F84" t="s">
        <v>190</v>
      </c>
      <c r="J84" s="1" t="s">
        <v>3883</v>
      </c>
      <c r="K84" s="10">
        <v>666.80000000000018</v>
      </c>
      <c r="L84" s="122"/>
      <c r="M84" s="18" t="s">
        <v>1020</v>
      </c>
      <c r="N84" s="55" t="s">
        <v>21</v>
      </c>
      <c r="Q84" s="1">
        <v>2018</v>
      </c>
      <c r="R84" t="s">
        <v>202</v>
      </c>
      <c r="V84" s="1" t="s">
        <v>887</v>
      </c>
      <c r="W84" s="10">
        <v>1048.8</v>
      </c>
      <c r="X84" s="122"/>
      <c r="Y84" s="18" t="s">
        <v>1020</v>
      </c>
      <c r="Z84" s="247" t="s">
        <v>1828</v>
      </c>
      <c r="AA84" s="36"/>
      <c r="AC84" s="1">
        <v>2020</v>
      </c>
      <c r="AD84" t="s">
        <v>208</v>
      </c>
      <c r="AH84" s="1" t="s">
        <v>1051</v>
      </c>
      <c r="AI84" s="10">
        <v>3955.699999999998</v>
      </c>
      <c r="AJ84" s="43"/>
      <c r="AM84" s="3"/>
      <c r="AN84" s="3"/>
      <c r="AO84" s="1"/>
      <c r="AQ84" s="10"/>
    </row>
    <row r="85" spans="1:43">
      <c r="A85" s="18" t="s">
        <v>1021</v>
      </c>
      <c r="B85" s="36" t="s">
        <v>154</v>
      </c>
      <c r="E85" s="1">
        <v>2021</v>
      </c>
      <c r="F85" t="s">
        <v>201</v>
      </c>
      <c r="J85" s="1" t="s">
        <v>979</v>
      </c>
      <c r="K85" s="10">
        <v>666</v>
      </c>
      <c r="L85" s="122"/>
      <c r="M85" s="18" t="s">
        <v>1021</v>
      </c>
      <c r="N85" s="439" t="s">
        <v>2225</v>
      </c>
      <c r="Q85" s="1">
        <v>2022</v>
      </c>
      <c r="R85" t="s">
        <v>193</v>
      </c>
      <c r="V85" s="1" t="s">
        <v>889</v>
      </c>
      <c r="W85" s="10">
        <v>1046.2</v>
      </c>
      <c r="X85" s="122"/>
      <c r="Y85" s="18" t="s">
        <v>1021</v>
      </c>
      <c r="Z85" s="230" t="s">
        <v>37</v>
      </c>
      <c r="AA85" s="36"/>
      <c r="AC85" s="1">
        <v>2019</v>
      </c>
      <c r="AD85" t="s">
        <v>208</v>
      </c>
      <c r="AH85" s="1" t="s">
        <v>983</v>
      </c>
      <c r="AI85" s="10">
        <v>3955.0000000000055</v>
      </c>
      <c r="AJ85" s="43"/>
      <c r="AM85" s="3"/>
      <c r="AN85" s="3"/>
      <c r="AO85" s="1"/>
      <c r="AQ85" s="10"/>
    </row>
    <row r="86" spans="1:43">
      <c r="A86" s="18" t="s">
        <v>1022</v>
      </c>
      <c r="B86" s="55" t="s">
        <v>25</v>
      </c>
      <c r="E86" s="1">
        <v>2016</v>
      </c>
      <c r="F86" t="s">
        <v>194</v>
      </c>
      <c r="J86" s="1" t="s">
        <v>888</v>
      </c>
      <c r="K86" s="10">
        <v>665.6</v>
      </c>
      <c r="L86" s="122"/>
      <c r="M86" s="18" t="s">
        <v>1022</v>
      </c>
      <c r="N86" s="230" t="s">
        <v>1834</v>
      </c>
      <c r="Q86" s="1">
        <v>2022</v>
      </c>
      <c r="R86" t="s">
        <v>191</v>
      </c>
      <c r="V86" s="1" t="s">
        <v>1053</v>
      </c>
      <c r="W86" s="10">
        <v>1046.0000000000018</v>
      </c>
      <c r="X86" s="122"/>
      <c r="Y86" s="18" t="s">
        <v>1022</v>
      </c>
      <c r="Z86" s="247" t="s">
        <v>1831</v>
      </c>
      <c r="AA86" s="36"/>
      <c r="AC86" s="1">
        <v>2020</v>
      </c>
      <c r="AD86" t="s">
        <v>208</v>
      </c>
      <c r="AH86" s="1" t="s">
        <v>1052</v>
      </c>
      <c r="AI86" s="10">
        <v>3940.0999999999985</v>
      </c>
      <c r="AJ86" s="43"/>
      <c r="AM86" s="3"/>
      <c r="AN86" s="3"/>
      <c r="AO86" s="1"/>
      <c r="AQ86" s="10"/>
    </row>
    <row r="87" spans="1:43">
      <c r="A87" s="18" t="s">
        <v>1023</v>
      </c>
      <c r="B87" s="55" t="s">
        <v>143</v>
      </c>
      <c r="E87" s="1">
        <v>2021</v>
      </c>
      <c r="F87" t="s">
        <v>190</v>
      </c>
      <c r="J87" s="1" t="s">
        <v>3884</v>
      </c>
      <c r="K87" s="10">
        <v>663.40000000000009</v>
      </c>
      <c r="L87" s="122"/>
      <c r="M87" s="18" t="s">
        <v>1023</v>
      </c>
      <c r="N87" s="439" t="s">
        <v>17</v>
      </c>
      <c r="Q87" s="1">
        <v>2021</v>
      </c>
      <c r="R87" t="s">
        <v>191</v>
      </c>
      <c r="V87" s="1" t="s">
        <v>2007</v>
      </c>
      <c r="W87" s="10">
        <v>1041.9999999999991</v>
      </c>
      <c r="X87" s="122"/>
      <c r="Y87" s="18" t="s">
        <v>1023</v>
      </c>
      <c r="Z87" s="247" t="s">
        <v>1834</v>
      </c>
      <c r="AA87" s="36"/>
      <c r="AC87" s="1">
        <v>2021</v>
      </c>
      <c r="AD87" t="s">
        <v>208</v>
      </c>
      <c r="AH87" s="1" t="s">
        <v>979</v>
      </c>
      <c r="AI87" s="10">
        <v>3938.9</v>
      </c>
      <c r="AJ87" s="43"/>
      <c r="AM87" s="3"/>
      <c r="AN87" s="3"/>
      <c r="AO87" s="1"/>
      <c r="AQ87" s="10"/>
    </row>
    <row r="88" spans="1:43">
      <c r="A88" s="18" t="s">
        <v>1024</v>
      </c>
      <c r="B88" s="55" t="s">
        <v>1842</v>
      </c>
      <c r="E88" s="1">
        <v>2020</v>
      </c>
      <c r="F88" t="s">
        <v>192</v>
      </c>
      <c r="J88" s="1" t="s">
        <v>888</v>
      </c>
      <c r="K88" s="10">
        <v>663.4</v>
      </c>
      <c r="L88" s="122"/>
      <c r="M88" s="18" t="s">
        <v>1024</v>
      </c>
      <c r="N88" s="439" t="s">
        <v>9</v>
      </c>
      <c r="Q88" s="1">
        <v>2021</v>
      </c>
      <c r="R88" t="s">
        <v>191</v>
      </c>
      <c r="V88" s="1" t="s">
        <v>2008</v>
      </c>
      <c r="W88" s="10">
        <v>1041.7999999999997</v>
      </c>
      <c r="X88" s="122"/>
      <c r="Y88" s="18" t="s">
        <v>1024</v>
      </c>
      <c r="Z88" s="230" t="s">
        <v>142</v>
      </c>
      <c r="AA88" s="36"/>
      <c r="AC88" s="1">
        <v>2019</v>
      </c>
      <c r="AD88" t="s">
        <v>208</v>
      </c>
      <c r="AH88" s="1" t="s">
        <v>984</v>
      </c>
      <c r="AI88" s="10">
        <v>3906.6999999999971</v>
      </c>
      <c r="AJ88" s="43"/>
      <c r="AM88" s="3"/>
      <c r="AN88" s="3"/>
      <c r="AO88" s="1"/>
      <c r="AQ88" s="10"/>
    </row>
    <row r="89" spans="1:43">
      <c r="A89" s="18" t="s">
        <v>1025</v>
      </c>
      <c r="B89" s="36" t="s">
        <v>1843</v>
      </c>
      <c r="E89" s="1">
        <v>2021</v>
      </c>
      <c r="F89" t="s">
        <v>192</v>
      </c>
      <c r="J89" s="1" t="s">
        <v>980</v>
      </c>
      <c r="K89" s="10">
        <v>663.3</v>
      </c>
      <c r="L89" s="122"/>
      <c r="M89" s="18" t="s">
        <v>1025</v>
      </c>
      <c r="N89" s="439" t="s">
        <v>2255</v>
      </c>
      <c r="Q89" s="1">
        <v>2022</v>
      </c>
      <c r="R89" t="s">
        <v>191</v>
      </c>
      <c r="V89" s="1" t="s">
        <v>1050</v>
      </c>
      <c r="W89" s="10">
        <v>1041.3999999999987</v>
      </c>
      <c r="X89" s="122"/>
      <c r="Y89" s="18" t="s">
        <v>1025</v>
      </c>
      <c r="Z89" s="36" t="s">
        <v>21</v>
      </c>
      <c r="AA89" s="36"/>
      <c r="AC89" s="1">
        <v>2021</v>
      </c>
      <c r="AD89" t="s">
        <v>208</v>
      </c>
      <c r="AH89" s="1" t="s">
        <v>980</v>
      </c>
      <c r="AI89" s="10">
        <v>3903.5</v>
      </c>
      <c r="AJ89" s="43"/>
      <c r="AM89" s="3"/>
      <c r="AN89" s="3"/>
      <c r="AO89" s="1"/>
      <c r="AQ89" s="10"/>
    </row>
    <row r="90" spans="1:43">
      <c r="A90" s="18" t="s">
        <v>1026</v>
      </c>
      <c r="B90" s="439" t="s">
        <v>1838</v>
      </c>
      <c r="E90" s="1">
        <v>2021</v>
      </c>
      <c r="F90" t="s">
        <v>218</v>
      </c>
      <c r="J90" s="1" t="s">
        <v>980</v>
      </c>
      <c r="K90" s="10">
        <v>662.4</v>
      </c>
      <c r="L90" s="122"/>
      <c r="M90" s="18" t="s">
        <v>1026</v>
      </c>
      <c r="N90" s="439" t="s">
        <v>25</v>
      </c>
      <c r="Q90" s="1">
        <v>2021</v>
      </c>
      <c r="R90" t="s">
        <v>191</v>
      </c>
      <c r="V90" s="1" t="s">
        <v>2009</v>
      </c>
      <c r="W90" s="10">
        <v>1038.3999999999992</v>
      </c>
      <c r="X90" s="122"/>
      <c r="Y90" s="18" t="s">
        <v>1026</v>
      </c>
      <c r="Z90" s="230" t="s">
        <v>817</v>
      </c>
      <c r="AA90" s="36"/>
      <c r="AC90" s="1">
        <v>2019</v>
      </c>
      <c r="AD90" t="s">
        <v>208</v>
      </c>
      <c r="AH90" s="1" t="s">
        <v>985</v>
      </c>
      <c r="AI90" s="10">
        <v>3901.4999999999964</v>
      </c>
      <c r="AJ90" s="43"/>
      <c r="AM90" s="3"/>
      <c r="AN90" s="3"/>
      <c r="AO90" s="1"/>
      <c r="AQ90" s="10"/>
    </row>
    <row r="91" spans="1:43">
      <c r="A91" s="18" t="s">
        <v>1027</v>
      </c>
      <c r="B91" s="55" t="s">
        <v>154</v>
      </c>
      <c r="E91" s="1">
        <v>2019</v>
      </c>
      <c r="F91" t="s">
        <v>192</v>
      </c>
      <c r="J91" s="1" t="s">
        <v>982</v>
      </c>
      <c r="K91" s="10">
        <v>661.75</v>
      </c>
      <c r="L91" s="122"/>
      <c r="M91" s="18" t="s">
        <v>1027</v>
      </c>
      <c r="N91" s="55" t="s">
        <v>17</v>
      </c>
      <c r="Q91" s="1">
        <v>2020</v>
      </c>
      <c r="R91" t="s">
        <v>206</v>
      </c>
      <c r="V91" s="1" t="s">
        <v>980</v>
      </c>
      <c r="W91" s="10">
        <v>1037.0999999999999</v>
      </c>
      <c r="X91" s="122"/>
      <c r="Y91" s="18" t="s">
        <v>1027</v>
      </c>
      <c r="Z91" s="36" t="s">
        <v>815</v>
      </c>
      <c r="AA91" s="36"/>
      <c r="AC91" s="1">
        <v>2020</v>
      </c>
      <c r="AD91" t="s">
        <v>208</v>
      </c>
      <c r="AH91" s="1" t="s">
        <v>1993</v>
      </c>
      <c r="AI91" s="10">
        <v>3900.8999999999969</v>
      </c>
      <c r="AJ91" s="43"/>
      <c r="AM91" s="3"/>
      <c r="AN91" s="3"/>
      <c r="AO91" s="1"/>
      <c r="AQ91" s="10"/>
    </row>
    <row r="92" spans="1:43">
      <c r="A92" s="18" t="s">
        <v>1028</v>
      </c>
      <c r="B92" s="36" t="s">
        <v>817</v>
      </c>
      <c r="E92" s="1">
        <v>2020</v>
      </c>
      <c r="F92" t="s">
        <v>201</v>
      </c>
      <c r="J92" s="1" t="s">
        <v>984</v>
      </c>
      <c r="K92" s="10">
        <v>660.59999999999854</v>
      </c>
      <c r="L92" s="122"/>
      <c r="M92" s="18" t="s">
        <v>1028</v>
      </c>
      <c r="N92" s="55" t="s">
        <v>2222</v>
      </c>
      <c r="Q92" s="1">
        <v>2021</v>
      </c>
      <c r="R92" t="s">
        <v>3881</v>
      </c>
      <c r="V92" s="1" t="s">
        <v>981</v>
      </c>
      <c r="W92" s="10">
        <v>1036.8</v>
      </c>
      <c r="X92" s="122"/>
      <c r="Y92" s="18" t="s">
        <v>1028</v>
      </c>
      <c r="Z92" s="439" t="s">
        <v>2543</v>
      </c>
      <c r="AA92" s="36"/>
      <c r="AC92" s="1">
        <v>2022</v>
      </c>
      <c r="AD92" t="s">
        <v>208</v>
      </c>
      <c r="AH92" s="1" t="s">
        <v>1996</v>
      </c>
      <c r="AI92" s="10">
        <v>3893.1000000000804</v>
      </c>
      <c r="AJ92" s="43"/>
      <c r="AM92" s="3"/>
      <c r="AN92" s="3"/>
      <c r="AO92" s="1"/>
      <c r="AQ92" s="10"/>
    </row>
    <row r="93" spans="1:43">
      <c r="A93" s="18" t="s">
        <v>1029</v>
      </c>
      <c r="B93" s="439" t="s">
        <v>15</v>
      </c>
      <c r="E93" s="1">
        <v>2021</v>
      </c>
      <c r="F93" t="s">
        <v>190</v>
      </c>
      <c r="J93" s="1" t="s">
        <v>3885</v>
      </c>
      <c r="K93" s="10">
        <v>660.40000000000009</v>
      </c>
      <c r="L93" s="122"/>
      <c r="M93" s="18" t="s">
        <v>1029</v>
      </c>
      <c r="N93" s="230" t="s">
        <v>21</v>
      </c>
      <c r="Q93" s="1">
        <v>2021</v>
      </c>
      <c r="R93" t="s">
        <v>3881</v>
      </c>
      <c r="V93" s="1" t="s">
        <v>982</v>
      </c>
      <c r="W93" s="10">
        <v>1036.4000000000001</v>
      </c>
      <c r="X93" s="122"/>
      <c r="Y93" s="18" t="s">
        <v>1029</v>
      </c>
      <c r="Z93" s="55" t="s">
        <v>142</v>
      </c>
      <c r="AA93" s="36"/>
      <c r="AC93" s="1">
        <v>2020</v>
      </c>
      <c r="AD93" t="s">
        <v>208</v>
      </c>
      <c r="AH93" s="1" t="s">
        <v>1994</v>
      </c>
      <c r="AI93" s="10">
        <v>3890.9999999999973</v>
      </c>
      <c r="AJ93" s="43"/>
      <c r="AM93" s="3"/>
      <c r="AN93" s="3"/>
      <c r="AO93" s="1"/>
      <c r="AQ93" s="10"/>
    </row>
    <row r="94" spans="1:43">
      <c r="A94" s="18" t="s">
        <v>1030</v>
      </c>
      <c r="B94" s="36" t="s">
        <v>162</v>
      </c>
      <c r="E94" s="1">
        <v>2021</v>
      </c>
      <c r="F94" t="s">
        <v>190</v>
      </c>
      <c r="J94" s="1" t="s">
        <v>3886</v>
      </c>
      <c r="K94" s="10">
        <v>659.39999999999964</v>
      </c>
      <c r="L94" s="122"/>
      <c r="M94" s="18" t="s">
        <v>1030</v>
      </c>
      <c r="N94" s="36" t="s">
        <v>805</v>
      </c>
      <c r="Q94" s="1">
        <v>2021</v>
      </c>
      <c r="R94" t="s">
        <v>191</v>
      </c>
      <c r="V94" s="1" t="s">
        <v>2010</v>
      </c>
      <c r="W94" s="10">
        <v>1036.3000000000002</v>
      </c>
      <c r="X94" s="122"/>
      <c r="Y94" s="18" t="s">
        <v>1030</v>
      </c>
      <c r="Z94" s="36" t="s">
        <v>154</v>
      </c>
      <c r="AA94" s="36"/>
      <c r="AC94" s="1">
        <v>2022</v>
      </c>
      <c r="AD94" t="s">
        <v>208</v>
      </c>
      <c r="AH94" s="1" t="s">
        <v>1997</v>
      </c>
      <c r="AI94" s="10">
        <v>3890.899999999976</v>
      </c>
      <c r="AJ94" s="43"/>
      <c r="AM94" s="3"/>
      <c r="AN94" s="3"/>
      <c r="AO94" s="1"/>
      <c r="AQ94" s="10"/>
    </row>
    <row r="95" spans="1:43">
      <c r="A95" s="18" t="s">
        <v>1031</v>
      </c>
      <c r="B95" s="55" t="s">
        <v>9</v>
      </c>
      <c r="E95" s="1">
        <v>2018</v>
      </c>
      <c r="F95" t="s">
        <v>199</v>
      </c>
      <c r="J95" s="1" t="s">
        <v>887</v>
      </c>
      <c r="K95" s="10">
        <v>659.3</v>
      </c>
      <c r="L95" s="122"/>
      <c r="M95" s="18" t="s">
        <v>1031</v>
      </c>
      <c r="N95" s="230" t="s">
        <v>1838</v>
      </c>
      <c r="Q95" s="1">
        <v>2022</v>
      </c>
      <c r="R95" t="s">
        <v>191</v>
      </c>
      <c r="V95" s="1" t="s">
        <v>1051</v>
      </c>
      <c r="W95" s="10">
        <v>1034.9999999999991</v>
      </c>
      <c r="X95" s="122"/>
      <c r="Y95" s="18" t="s">
        <v>1031</v>
      </c>
      <c r="Z95" s="439" t="s">
        <v>2236</v>
      </c>
      <c r="AA95" s="36"/>
      <c r="AC95" s="1">
        <v>2022</v>
      </c>
      <c r="AD95" t="s">
        <v>208</v>
      </c>
      <c r="AH95" s="1" t="s">
        <v>1998</v>
      </c>
      <c r="AI95" s="10">
        <v>3875.8000000000429</v>
      </c>
      <c r="AJ95" s="43"/>
      <c r="AM95" s="3"/>
      <c r="AN95" s="3"/>
      <c r="AO95" s="1"/>
      <c r="AQ95" s="10"/>
    </row>
    <row r="96" spans="1:43">
      <c r="A96" s="18" t="s">
        <v>1032</v>
      </c>
      <c r="B96" s="55" t="s">
        <v>2224</v>
      </c>
      <c r="E96" s="1">
        <v>2021</v>
      </c>
      <c r="F96" t="s">
        <v>192</v>
      </c>
      <c r="J96" s="1" t="s">
        <v>981</v>
      </c>
      <c r="K96" s="10">
        <v>656.9</v>
      </c>
      <c r="L96" s="122"/>
      <c r="M96" s="18" t="s">
        <v>1032</v>
      </c>
      <c r="N96" s="55" t="s">
        <v>17</v>
      </c>
      <c r="Q96" s="1">
        <v>2018</v>
      </c>
      <c r="R96" t="s">
        <v>207</v>
      </c>
      <c r="V96" s="1" t="s">
        <v>888</v>
      </c>
      <c r="W96" s="10">
        <v>1033.4000000000001</v>
      </c>
      <c r="X96" s="122"/>
      <c r="Y96" s="18" t="s">
        <v>1032</v>
      </c>
      <c r="Z96" s="36" t="s">
        <v>143</v>
      </c>
      <c r="AA96" s="36"/>
      <c r="AC96" s="1">
        <v>2018</v>
      </c>
      <c r="AD96" t="s">
        <v>208</v>
      </c>
      <c r="AH96" s="1" t="s">
        <v>1041</v>
      </c>
      <c r="AI96" s="10">
        <v>3867.0000000000018</v>
      </c>
      <c r="AJ96" s="43"/>
      <c r="AM96" s="3"/>
      <c r="AN96" s="3"/>
      <c r="AO96" s="1"/>
      <c r="AQ96" s="10"/>
    </row>
    <row r="97" spans="1:43">
      <c r="A97" s="18" t="s">
        <v>1033</v>
      </c>
      <c r="B97" s="55" t="s">
        <v>17</v>
      </c>
      <c r="E97" s="1">
        <v>2016</v>
      </c>
      <c r="F97" t="s">
        <v>210</v>
      </c>
      <c r="J97" s="1" t="s">
        <v>887</v>
      </c>
      <c r="K97" s="10">
        <v>656</v>
      </c>
      <c r="L97" s="122"/>
      <c r="M97" s="18" t="s">
        <v>1033</v>
      </c>
      <c r="N97" s="439" t="s">
        <v>2226</v>
      </c>
      <c r="Q97" s="1">
        <v>2021</v>
      </c>
      <c r="R97" t="s">
        <v>191</v>
      </c>
      <c r="V97" s="1" t="s">
        <v>3882</v>
      </c>
      <c r="W97" s="10">
        <v>1033.2000000000007</v>
      </c>
      <c r="X97" s="122"/>
      <c r="Y97" s="18" t="s">
        <v>1033</v>
      </c>
      <c r="Z97" s="36" t="s">
        <v>11</v>
      </c>
      <c r="AA97" s="36"/>
      <c r="AC97" s="1">
        <v>2019</v>
      </c>
      <c r="AD97" t="s">
        <v>352</v>
      </c>
      <c r="AH97" s="1" t="s">
        <v>887</v>
      </c>
      <c r="AI97" s="10">
        <v>3866.8999999999978</v>
      </c>
      <c r="AJ97" s="43"/>
      <c r="AM97" s="3"/>
      <c r="AN97" s="3"/>
      <c r="AO97" s="1"/>
      <c r="AQ97" s="10"/>
    </row>
    <row r="98" spans="1:43">
      <c r="A98" s="18" t="s">
        <v>1034</v>
      </c>
      <c r="B98" s="55" t="s">
        <v>861</v>
      </c>
      <c r="E98" s="1">
        <v>2019</v>
      </c>
      <c r="F98" t="s">
        <v>965</v>
      </c>
      <c r="J98" s="1" t="s">
        <v>888</v>
      </c>
      <c r="K98" s="10">
        <v>655.8</v>
      </c>
      <c r="L98" s="122"/>
      <c r="M98" s="18" t="s">
        <v>1034</v>
      </c>
      <c r="N98" s="55" t="s">
        <v>835</v>
      </c>
      <c r="Q98" s="1">
        <v>2022</v>
      </c>
      <c r="R98" t="s">
        <v>193</v>
      </c>
      <c r="V98" s="1" t="s">
        <v>979</v>
      </c>
      <c r="W98" s="10">
        <v>1032.8</v>
      </c>
      <c r="X98" s="122"/>
      <c r="Y98" s="18" t="s">
        <v>1034</v>
      </c>
      <c r="Z98" s="36" t="s">
        <v>850</v>
      </c>
      <c r="AA98" s="36"/>
      <c r="AC98" s="1">
        <v>2020</v>
      </c>
      <c r="AD98" t="s">
        <v>208</v>
      </c>
      <c r="AH98" s="1" t="s">
        <v>1995</v>
      </c>
      <c r="AI98" s="10">
        <v>3866.8000000000029</v>
      </c>
      <c r="AJ98" s="43"/>
      <c r="AM98" s="3"/>
      <c r="AN98" s="3"/>
      <c r="AO98" s="1"/>
      <c r="AQ98" s="10"/>
    </row>
    <row r="99" spans="1:43">
      <c r="A99" s="18" t="s">
        <v>1035</v>
      </c>
      <c r="B99" s="55" t="s">
        <v>828</v>
      </c>
      <c r="E99" s="1">
        <v>2021</v>
      </c>
      <c r="F99" t="s">
        <v>197</v>
      </c>
      <c r="J99" s="1" t="s">
        <v>887</v>
      </c>
      <c r="K99" s="10">
        <v>654.4</v>
      </c>
      <c r="L99" s="122"/>
      <c r="M99" s="18" t="s">
        <v>1035</v>
      </c>
      <c r="N99" s="55" t="s">
        <v>31</v>
      </c>
      <c r="Q99" s="1">
        <v>2019</v>
      </c>
      <c r="R99" t="s">
        <v>193</v>
      </c>
      <c r="V99" s="1" t="s">
        <v>889</v>
      </c>
      <c r="W99" s="10">
        <v>1027</v>
      </c>
      <c r="X99" s="122"/>
      <c r="Y99" s="18" t="s">
        <v>1035</v>
      </c>
      <c r="Z99" s="247" t="s">
        <v>154</v>
      </c>
      <c r="AA99" s="36"/>
      <c r="AC99" s="1">
        <v>2021</v>
      </c>
      <c r="AD99" t="s">
        <v>208</v>
      </c>
      <c r="AH99" s="1" t="s">
        <v>981</v>
      </c>
      <c r="AI99" s="10">
        <v>3850.1</v>
      </c>
      <c r="AJ99" s="43"/>
      <c r="AM99" s="3"/>
      <c r="AN99" s="3"/>
      <c r="AO99" s="1"/>
      <c r="AQ99" s="10"/>
    </row>
    <row r="100" spans="1:43">
      <c r="A100" s="18" t="s">
        <v>1036</v>
      </c>
      <c r="B100" s="36" t="s">
        <v>11</v>
      </c>
      <c r="E100" s="1">
        <v>2021</v>
      </c>
      <c r="F100" t="s">
        <v>218</v>
      </c>
      <c r="J100" s="1" t="s">
        <v>981</v>
      </c>
      <c r="K100" s="10">
        <v>654.29999999999995</v>
      </c>
      <c r="L100" s="122"/>
      <c r="M100" s="18" t="s">
        <v>1036</v>
      </c>
      <c r="N100" s="230" t="s">
        <v>31</v>
      </c>
      <c r="Q100" s="1">
        <v>2022</v>
      </c>
      <c r="R100" t="s">
        <v>193</v>
      </c>
      <c r="V100" s="1" t="s">
        <v>980</v>
      </c>
      <c r="W100" s="10">
        <v>1024.8</v>
      </c>
      <c r="X100" s="122"/>
      <c r="Y100" s="18" t="s">
        <v>1036</v>
      </c>
      <c r="Z100" s="36" t="s">
        <v>854</v>
      </c>
      <c r="AA100" s="36"/>
      <c r="AC100" s="1">
        <v>2020</v>
      </c>
      <c r="AD100" t="s">
        <v>208</v>
      </c>
      <c r="AH100" s="1" t="s">
        <v>1996</v>
      </c>
      <c r="AI100" s="10">
        <v>3845.4999999999964</v>
      </c>
      <c r="AJ100" s="43"/>
      <c r="AM100" s="3"/>
      <c r="AN100" s="3"/>
      <c r="AO100" s="1"/>
      <c r="AQ100" s="10"/>
    </row>
    <row r="101" spans="1:43">
      <c r="A101" s="18" t="s">
        <v>1037</v>
      </c>
      <c r="B101" s="55" t="s">
        <v>156</v>
      </c>
      <c r="E101" s="1">
        <v>2021</v>
      </c>
      <c r="F101" t="s">
        <v>965</v>
      </c>
      <c r="J101" s="1" t="s">
        <v>887</v>
      </c>
      <c r="K101" s="10">
        <v>654.1</v>
      </c>
      <c r="L101" s="122"/>
      <c r="M101" s="18" t="s">
        <v>1037</v>
      </c>
      <c r="N101" s="230" t="s">
        <v>861</v>
      </c>
      <c r="Q101" s="1">
        <v>2019</v>
      </c>
      <c r="R101" t="s">
        <v>207</v>
      </c>
      <c r="V101" s="1" t="s">
        <v>889</v>
      </c>
      <c r="W101" s="10">
        <v>1023.7000000000007</v>
      </c>
      <c r="X101" s="122"/>
      <c r="Y101" s="18" t="s">
        <v>1037</v>
      </c>
      <c r="Z101" s="36" t="s">
        <v>6</v>
      </c>
      <c r="AA101" s="36"/>
      <c r="AC101" s="1">
        <v>2017</v>
      </c>
      <c r="AD101" t="s">
        <v>204</v>
      </c>
      <c r="AH101" s="1" t="s">
        <v>981</v>
      </c>
      <c r="AI101" s="10">
        <v>3844.1000000000008</v>
      </c>
      <c r="AJ101" s="43"/>
      <c r="AM101" s="3"/>
      <c r="AN101" s="3"/>
      <c r="AO101" s="1"/>
      <c r="AQ101" s="10"/>
    </row>
    <row r="102" spans="1:43">
      <c r="A102" s="18" t="s">
        <v>1038</v>
      </c>
      <c r="B102" s="55" t="s">
        <v>2217</v>
      </c>
      <c r="E102" s="1">
        <v>2021</v>
      </c>
      <c r="F102" t="s">
        <v>201</v>
      </c>
      <c r="J102" s="1" t="s">
        <v>980</v>
      </c>
      <c r="K102" s="10">
        <v>653.70000000000005</v>
      </c>
      <c r="L102" s="122"/>
      <c r="M102" s="18" t="s">
        <v>1038</v>
      </c>
      <c r="N102" s="36" t="s">
        <v>817</v>
      </c>
      <c r="Q102" s="1">
        <v>2022</v>
      </c>
      <c r="R102" t="s">
        <v>191</v>
      </c>
      <c r="V102" s="1" t="s">
        <v>1052</v>
      </c>
      <c r="W102" s="10">
        <v>1022.8999999999987</v>
      </c>
      <c r="X102" s="122"/>
      <c r="Y102" s="18" t="s">
        <v>1038</v>
      </c>
      <c r="Z102" s="36" t="s">
        <v>9</v>
      </c>
      <c r="AA102" s="36"/>
      <c r="AC102" s="1">
        <v>2017</v>
      </c>
      <c r="AD102" t="s">
        <v>208</v>
      </c>
      <c r="AH102" s="1" t="s">
        <v>887</v>
      </c>
      <c r="AI102" s="10">
        <v>3841.3999999999987</v>
      </c>
      <c r="AJ102" s="43"/>
      <c r="AM102" s="3"/>
      <c r="AN102" s="3"/>
      <c r="AO102" s="1"/>
      <c r="AQ102" s="10"/>
    </row>
    <row r="103" spans="1:43">
      <c r="AN103" s="3"/>
      <c r="AO103" s="3"/>
      <c r="AP103" s="3"/>
      <c r="AQ103" s="10"/>
    </row>
    <row r="104" spans="1:43">
      <c r="S104" s="65"/>
      <c r="T104" s="3"/>
      <c r="U104" s="437"/>
      <c r="V104" s="3"/>
      <c r="W104" s="3"/>
      <c r="X104" s="123"/>
      <c r="AN104" s="3"/>
      <c r="AO104" s="3"/>
      <c r="AP104" s="3"/>
      <c r="AQ104" s="10"/>
    </row>
    <row r="105" spans="1:43">
      <c r="S105" s="228"/>
      <c r="T105" s="3"/>
      <c r="U105" s="437"/>
      <c r="V105" s="3"/>
      <c r="W105" s="3"/>
      <c r="AN105" s="3"/>
      <c r="AO105" s="3"/>
      <c r="AP105" s="3"/>
      <c r="AQ105" s="10"/>
    </row>
    <row r="106" spans="1:43" ht="25.5">
      <c r="B106" s="23" t="s">
        <v>182</v>
      </c>
      <c r="S106" s="228"/>
      <c r="T106" s="3"/>
      <c r="U106" s="438"/>
      <c r="V106" s="3"/>
      <c r="W106" s="3"/>
      <c r="Z106" s="230"/>
      <c r="AA106" s="1"/>
      <c r="AB106" s="1"/>
      <c r="AC106" s="1"/>
      <c r="AD106" s="123"/>
      <c r="AN106" s="3"/>
      <c r="AO106" s="3"/>
      <c r="AP106" s="3"/>
      <c r="AQ106" s="10"/>
    </row>
    <row r="107" spans="1:43">
      <c r="L107" s="65"/>
      <c r="M107" s="3"/>
      <c r="N107" s="3"/>
      <c r="O107" s="3"/>
      <c r="P107" s="3"/>
      <c r="Q107" s="1"/>
      <c r="R107" s="10"/>
      <c r="S107" s="65"/>
      <c r="T107" s="3"/>
      <c r="U107" s="437"/>
      <c r="V107" s="3"/>
      <c r="W107" s="3"/>
      <c r="Z107" s="87"/>
      <c r="AA107" s="113"/>
      <c r="AB107" s="113"/>
      <c r="AC107" s="244"/>
      <c r="AN107" s="3"/>
      <c r="AO107" s="3"/>
      <c r="AP107" s="3"/>
      <c r="AQ107" s="10"/>
    </row>
    <row r="108" spans="1:43">
      <c r="A108" s="18" t="s">
        <v>0</v>
      </c>
      <c r="B108" s="55" t="s">
        <v>19</v>
      </c>
      <c r="E108" s="1">
        <v>2017</v>
      </c>
      <c r="F108" s="1" t="s">
        <v>887</v>
      </c>
      <c r="G108" s="10">
        <v>938.2</v>
      </c>
      <c r="L108" s="3"/>
      <c r="M108" s="3"/>
      <c r="O108" s="3"/>
      <c r="P108" s="437"/>
      <c r="Q108" s="3"/>
      <c r="R108" s="3"/>
      <c r="T108" s="3"/>
      <c r="U108" s="437"/>
      <c r="V108" s="3"/>
      <c r="W108" s="3"/>
      <c r="Z108" s="228"/>
      <c r="AA108" s="3"/>
      <c r="AB108" s="3"/>
      <c r="AC108" s="143"/>
      <c r="AN108" s="3"/>
      <c r="AO108" s="3"/>
      <c r="AP108" s="3"/>
      <c r="AQ108" s="10"/>
    </row>
    <row r="109" spans="1:43">
      <c r="A109" s="18" t="s">
        <v>2</v>
      </c>
      <c r="B109" s="55" t="s">
        <v>39</v>
      </c>
      <c r="E109" s="1">
        <v>2017</v>
      </c>
      <c r="F109" s="1" t="s">
        <v>888</v>
      </c>
      <c r="G109" s="10">
        <v>914.3</v>
      </c>
      <c r="L109" s="65"/>
      <c r="M109" s="3"/>
      <c r="O109" s="3"/>
      <c r="P109" s="437"/>
      <c r="Q109" s="3"/>
      <c r="R109" s="3"/>
      <c r="T109" s="3"/>
      <c r="U109" s="437"/>
      <c r="V109" s="3"/>
      <c r="W109" s="3"/>
      <c r="Z109" s="228"/>
      <c r="AA109" s="3"/>
      <c r="AB109" s="3"/>
      <c r="AC109" s="143"/>
      <c r="AN109" s="3"/>
      <c r="AO109" s="3"/>
      <c r="AP109" s="3"/>
      <c r="AQ109" s="10"/>
    </row>
    <row r="110" spans="1:43">
      <c r="A110" s="18" t="s">
        <v>3</v>
      </c>
      <c r="B110" s="55" t="s">
        <v>37</v>
      </c>
      <c r="E110" s="1">
        <v>2017</v>
      </c>
      <c r="F110" s="1" t="s">
        <v>889</v>
      </c>
      <c r="G110" s="10">
        <v>863.8</v>
      </c>
      <c r="L110" s="236"/>
      <c r="M110" s="3"/>
      <c r="O110" s="3"/>
      <c r="P110" s="437"/>
      <c r="Q110" s="3"/>
      <c r="R110" s="3"/>
      <c r="T110" s="3"/>
      <c r="U110" s="437"/>
      <c r="V110" s="3"/>
      <c r="W110" s="3"/>
      <c r="Z110" s="228"/>
      <c r="AA110" s="3"/>
      <c r="AB110" s="3"/>
      <c r="AC110" s="143"/>
      <c r="AN110" s="3"/>
      <c r="AO110" s="3"/>
      <c r="AP110" s="3"/>
      <c r="AQ110" s="10"/>
    </row>
    <row r="111" spans="1:43">
      <c r="A111" s="18" t="s">
        <v>5</v>
      </c>
      <c r="B111" s="55" t="s">
        <v>9</v>
      </c>
      <c r="E111" s="1">
        <v>2017</v>
      </c>
      <c r="F111" s="1" t="s">
        <v>979</v>
      </c>
      <c r="G111" s="10">
        <v>752.4</v>
      </c>
      <c r="L111" s="65"/>
      <c r="M111" s="3"/>
      <c r="O111" s="3"/>
      <c r="P111" s="437"/>
      <c r="Q111" s="3"/>
      <c r="R111" s="3"/>
      <c r="T111" s="3"/>
      <c r="U111" s="437"/>
      <c r="V111" s="3"/>
      <c r="W111" s="3"/>
      <c r="Z111" s="228"/>
      <c r="AA111" s="3"/>
      <c r="AB111" s="3"/>
      <c r="AC111" s="143"/>
      <c r="AN111" s="3"/>
      <c r="AO111" s="3"/>
      <c r="AP111" s="3"/>
      <c r="AQ111" s="10"/>
    </row>
    <row r="112" spans="1:43">
      <c r="A112" s="18" t="s">
        <v>7</v>
      </c>
      <c r="B112" s="55" t="s">
        <v>849</v>
      </c>
      <c r="E112" s="1">
        <v>2019</v>
      </c>
      <c r="F112" s="1" t="s">
        <v>887</v>
      </c>
      <c r="G112" s="10">
        <v>725.8</v>
      </c>
      <c r="L112" s="3"/>
      <c r="M112" s="3"/>
      <c r="O112" s="3"/>
      <c r="P112" s="437"/>
      <c r="Q112" s="3"/>
      <c r="R112" s="3"/>
      <c r="T112" s="3"/>
      <c r="U112" s="437"/>
      <c r="V112" s="3"/>
      <c r="W112" s="3"/>
      <c r="Z112" s="228"/>
      <c r="AA112" s="3"/>
      <c r="AB112" s="3"/>
      <c r="AC112" s="143"/>
      <c r="AN112" s="3"/>
      <c r="AO112" s="3"/>
      <c r="AP112" s="3"/>
      <c r="AQ112" s="10"/>
    </row>
    <row r="113" spans="1:43">
      <c r="A113" s="18" t="s">
        <v>8</v>
      </c>
      <c r="B113" s="55" t="s">
        <v>25</v>
      </c>
      <c r="E113" s="1">
        <v>2018</v>
      </c>
      <c r="F113" s="1" t="s">
        <v>887</v>
      </c>
      <c r="G113" s="10">
        <v>710.5</v>
      </c>
      <c r="L113" s="3"/>
      <c r="M113" s="3"/>
      <c r="O113" s="3"/>
      <c r="P113" s="437"/>
      <c r="Q113" s="3"/>
      <c r="R113" s="3"/>
      <c r="T113" s="3"/>
      <c r="U113" s="437"/>
      <c r="V113" s="3"/>
      <c r="W113" s="3"/>
      <c r="Z113" s="228"/>
      <c r="AA113" s="3"/>
      <c r="AB113" s="3"/>
      <c r="AC113" s="143"/>
      <c r="AN113" s="3"/>
      <c r="AO113" s="3"/>
      <c r="AP113" s="3"/>
      <c r="AQ113" s="10"/>
    </row>
    <row r="114" spans="1:43">
      <c r="A114" s="18" t="s">
        <v>10</v>
      </c>
      <c r="B114" s="55" t="s">
        <v>39</v>
      </c>
      <c r="E114" s="1">
        <v>2016</v>
      </c>
      <c r="F114" s="1" t="s">
        <v>887</v>
      </c>
      <c r="G114" s="10">
        <v>685.2</v>
      </c>
      <c r="L114" s="3"/>
      <c r="M114" s="3"/>
      <c r="O114" s="3"/>
      <c r="P114" s="437"/>
      <c r="Q114" s="3"/>
      <c r="R114" s="3"/>
      <c r="T114" s="3"/>
      <c r="U114" s="437"/>
      <c r="V114" s="3"/>
      <c r="W114" s="3"/>
      <c r="Z114" s="228"/>
      <c r="AA114" s="3"/>
      <c r="AB114" s="3"/>
      <c r="AC114" s="143"/>
      <c r="AN114" s="3"/>
      <c r="AO114" s="3"/>
      <c r="AP114" s="3"/>
      <c r="AQ114" s="10"/>
    </row>
    <row r="115" spans="1:43">
      <c r="A115" s="18" t="s">
        <v>12</v>
      </c>
      <c r="B115" s="55" t="s">
        <v>141</v>
      </c>
      <c r="E115" s="1">
        <v>2017</v>
      </c>
      <c r="F115" s="1" t="s">
        <v>980</v>
      </c>
      <c r="G115" s="10">
        <v>671.5</v>
      </c>
      <c r="L115" s="236"/>
      <c r="M115" s="3"/>
      <c r="O115" s="3"/>
      <c r="P115" s="437"/>
      <c r="Q115" s="3"/>
      <c r="R115" s="3"/>
      <c r="T115" s="3"/>
      <c r="U115" s="437"/>
      <c r="V115" s="3"/>
      <c r="W115" s="3"/>
      <c r="Z115" s="228"/>
      <c r="AA115" s="3"/>
      <c r="AB115" s="3"/>
      <c r="AC115" s="143"/>
      <c r="AN115" s="3"/>
      <c r="AO115" s="3"/>
      <c r="AP115" s="3"/>
      <c r="AQ115" s="10"/>
    </row>
    <row r="116" spans="1:43">
      <c r="A116" s="18" t="s">
        <v>14</v>
      </c>
      <c r="B116" s="55" t="s">
        <v>25</v>
      </c>
      <c r="E116" s="1">
        <v>2017</v>
      </c>
      <c r="F116" s="1" t="s">
        <v>981</v>
      </c>
      <c r="G116" s="10">
        <v>664.8</v>
      </c>
      <c r="L116" s="3"/>
      <c r="M116" s="3"/>
      <c r="O116" s="3"/>
      <c r="P116" s="438"/>
      <c r="Q116" s="3"/>
      <c r="R116" s="3"/>
      <c r="T116" s="3"/>
      <c r="U116" s="437"/>
      <c r="V116" s="3"/>
      <c r="W116" s="3"/>
      <c r="Z116" s="228"/>
      <c r="AA116" s="3"/>
      <c r="AB116" s="3"/>
      <c r="AC116" s="143"/>
      <c r="AD116" s="10"/>
      <c r="AN116" s="3"/>
      <c r="AO116" s="3"/>
      <c r="AP116" s="3"/>
      <c r="AQ116" s="10"/>
    </row>
    <row r="117" spans="1:43">
      <c r="A117" s="18" t="s">
        <v>16</v>
      </c>
      <c r="B117" s="55" t="s">
        <v>158</v>
      </c>
      <c r="E117" s="1">
        <v>2019</v>
      </c>
      <c r="F117" s="1" t="s">
        <v>888</v>
      </c>
      <c r="G117" s="10">
        <v>658.9</v>
      </c>
      <c r="L117" s="236"/>
      <c r="M117" s="3"/>
      <c r="O117" s="3"/>
      <c r="P117" s="437"/>
      <c r="Q117" s="3"/>
      <c r="R117" s="3"/>
      <c r="T117" s="3"/>
      <c r="U117" s="437"/>
      <c r="V117" s="3"/>
      <c r="W117" s="3"/>
      <c r="AA117" s="36"/>
      <c r="AB117" s="36"/>
      <c r="AC117" s="440"/>
      <c r="AN117" s="3"/>
      <c r="AO117" s="3"/>
      <c r="AP117" s="3"/>
      <c r="AQ117" s="10"/>
    </row>
    <row r="118" spans="1:43">
      <c r="O118" s="3"/>
      <c r="P118" s="437"/>
      <c r="Q118" s="3"/>
      <c r="R118" s="3"/>
      <c r="T118" s="3"/>
      <c r="U118" s="437"/>
      <c r="V118" s="3"/>
      <c r="W118" s="3"/>
      <c r="AA118" s="36"/>
      <c r="AB118" s="36"/>
      <c r="AC118" s="440"/>
      <c r="AN118" s="119"/>
      <c r="AO118" s="120"/>
      <c r="AP118" s="120"/>
      <c r="AQ118" s="121"/>
    </row>
    <row r="119" spans="1:43">
      <c r="O119" s="3"/>
      <c r="P119" s="437"/>
      <c r="Q119" s="3"/>
      <c r="R119" s="3"/>
      <c r="T119" s="3"/>
      <c r="U119" s="437"/>
      <c r="V119" s="3"/>
      <c r="W119" s="3"/>
      <c r="AA119" s="36"/>
      <c r="AB119" s="36"/>
      <c r="AC119" s="440"/>
      <c r="AN119" s="119"/>
      <c r="AO119" s="120"/>
      <c r="AP119" s="120"/>
      <c r="AQ119" s="121"/>
    </row>
    <row r="120" spans="1:43" ht="25.5">
      <c r="B120" s="23" t="s">
        <v>188</v>
      </c>
      <c r="O120" s="3"/>
      <c r="P120" s="437"/>
      <c r="Q120" s="3"/>
      <c r="R120" s="3"/>
      <c r="T120" s="3"/>
      <c r="U120" s="437"/>
      <c r="V120" s="3"/>
      <c r="W120" s="3"/>
      <c r="AA120" s="36"/>
      <c r="AB120" s="36"/>
      <c r="AC120" s="440"/>
      <c r="AN120" s="3"/>
      <c r="AO120" s="3"/>
      <c r="AP120" s="3"/>
      <c r="AQ120" s="10"/>
    </row>
    <row r="121" spans="1:43">
      <c r="O121" s="3"/>
      <c r="P121" s="437"/>
      <c r="Q121" s="3"/>
      <c r="R121" s="3"/>
      <c r="T121" s="3"/>
      <c r="U121" s="437"/>
      <c r="V121" s="3"/>
      <c r="W121" s="3"/>
      <c r="AA121" s="36"/>
      <c r="AB121" s="36"/>
      <c r="AC121" s="440"/>
      <c r="AN121" s="3"/>
      <c r="AO121" s="3"/>
      <c r="AP121" s="3"/>
      <c r="AQ121" s="10"/>
    </row>
    <row r="122" spans="1:43">
      <c r="A122" s="18" t="s">
        <v>0</v>
      </c>
      <c r="B122" s="439" t="s">
        <v>15</v>
      </c>
      <c r="E122" s="1">
        <v>2020</v>
      </c>
      <c r="F122" s="1" t="s">
        <v>887</v>
      </c>
      <c r="G122" s="10">
        <v>437.99999999999977</v>
      </c>
      <c r="L122" s="65"/>
      <c r="M122" s="3"/>
      <c r="O122" s="3"/>
      <c r="P122" s="437"/>
      <c r="Q122" s="3"/>
      <c r="R122" s="3"/>
      <c r="T122" s="3"/>
      <c r="U122" s="438"/>
      <c r="V122" s="3"/>
      <c r="W122" s="3"/>
      <c r="AA122" s="36"/>
      <c r="AB122" s="36"/>
      <c r="AC122" s="440"/>
      <c r="AN122" s="3"/>
      <c r="AO122" s="3"/>
      <c r="AP122" s="3"/>
      <c r="AQ122" s="10"/>
    </row>
    <row r="123" spans="1:43">
      <c r="A123" s="18" t="s">
        <v>2</v>
      </c>
      <c r="B123" s="439" t="s">
        <v>13</v>
      </c>
      <c r="E123" s="1">
        <v>2020</v>
      </c>
      <c r="F123" s="1" t="s">
        <v>888</v>
      </c>
      <c r="G123" s="10">
        <v>416.5</v>
      </c>
      <c r="L123" s="3"/>
      <c r="M123" s="3"/>
      <c r="O123" s="3"/>
      <c r="P123" s="437"/>
      <c r="Q123" s="3"/>
      <c r="R123" s="3"/>
      <c r="T123" s="3"/>
      <c r="U123" s="437"/>
      <c r="V123" s="3"/>
      <c r="W123" s="3"/>
      <c r="AA123" s="36"/>
      <c r="AB123" s="36"/>
      <c r="AC123" s="440"/>
      <c r="AN123" s="3"/>
      <c r="AO123" s="3"/>
      <c r="AP123" s="3"/>
      <c r="AQ123" s="10"/>
    </row>
    <row r="124" spans="1:43">
      <c r="A124" s="18" t="s">
        <v>3</v>
      </c>
      <c r="B124" s="439" t="s">
        <v>35</v>
      </c>
      <c r="E124" s="1">
        <v>2020</v>
      </c>
      <c r="F124" s="1" t="s">
        <v>888</v>
      </c>
      <c r="G124" s="10">
        <v>416.5</v>
      </c>
      <c r="L124" s="65"/>
      <c r="M124" s="3"/>
      <c r="O124" s="3"/>
      <c r="P124" s="437"/>
      <c r="Q124" s="3"/>
      <c r="R124" s="3"/>
      <c r="T124" s="3"/>
      <c r="U124" s="437"/>
      <c r="V124" s="3"/>
      <c r="W124" s="3"/>
      <c r="AA124" s="36"/>
      <c r="AB124" s="36"/>
      <c r="AC124" s="440"/>
      <c r="AN124" s="3"/>
      <c r="AO124" s="3"/>
      <c r="AP124" s="3"/>
      <c r="AQ124" s="10"/>
    </row>
    <row r="125" spans="1:43">
      <c r="A125" s="18" t="s">
        <v>5</v>
      </c>
      <c r="B125" s="55" t="s">
        <v>19</v>
      </c>
      <c r="E125" s="1">
        <v>2019</v>
      </c>
      <c r="F125" s="1" t="s">
        <v>887</v>
      </c>
      <c r="G125" s="10">
        <v>397.1</v>
      </c>
      <c r="L125" s="3"/>
      <c r="M125" s="3"/>
      <c r="O125" s="3"/>
      <c r="P125" s="437"/>
      <c r="Q125" s="3"/>
      <c r="R125" s="3"/>
      <c r="T125" s="3"/>
      <c r="U125" s="437"/>
      <c r="V125" s="3"/>
      <c r="W125" s="3"/>
      <c r="AA125" s="36"/>
      <c r="AB125" s="36"/>
      <c r="AC125" s="440"/>
      <c r="AN125" s="3"/>
      <c r="AO125" s="3"/>
      <c r="AP125" s="3"/>
      <c r="AQ125" s="10"/>
    </row>
    <row r="126" spans="1:43">
      <c r="A126" s="18" t="s">
        <v>7</v>
      </c>
      <c r="B126" s="55" t="s">
        <v>39</v>
      </c>
      <c r="E126" s="1">
        <v>2019</v>
      </c>
      <c r="F126" s="1" t="s">
        <v>888</v>
      </c>
      <c r="G126" s="10">
        <v>393.5</v>
      </c>
      <c r="L126" s="3"/>
      <c r="M126" s="3"/>
      <c r="O126" s="3"/>
      <c r="P126" s="437"/>
      <c r="Q126" s="3"/>
      <c r="R126" s="3"/>
      <c r="T126" s="3"/>
      <c r="U126" s="437"/>
      <c r="V126" s="3"/>
      <c r="W126" s="3"/>
      <c r="AA126" s="36"/>
      <c r="AB126" s="36"/>
      <c r="AC126" s="440"/>
      <c r="AN126" s="3"/>
      <c r="AO126" s="3"/>
      <c r="AP126" s="3"/>
      <c r="AQ126" s="10"/>
    </row>
    <row r="127" spans="1:43">
      <c r="A127" s="18" t="s">
        <v>8</v>
      </c>
      <c r="B127" s="55" t="s">
        <v>833</v>
      </c>
      <c r="E127" s="1">
        <v>2019</v>
      </c>
      <c r="F127" s="1" t="s">
        <v>889</v>
      </c>
      <c r="G127" s="10">
        <v>364.5</v>
      </c>
      <c r="L127" s="3"/>
      <c r="M127" s="3"/>
      <c r="O127" s="3"/>
      <c r="P127" s="437"/>
      <c r="Q127" s="3"/>
      <c r="R127" s="3"/>
      <c r="T127" s="3"/>
      <c r="U127" s="437"/>
      <c r="V127" s="3"/>
      <c r="W127" s="3"/>
      <c r="AA127" s="36"/>
      <c r="AB127" s="36"/>
      <c r="AC127" s="440"/>
      <c r="AN127" s="3"/>
      <c r="AO127" s="3"/>
      <c r="AP127" s="3"/>
      <c r="AQ127" s="10"/>
    </row>
    <row r="128" spans="1:43">
      <c r="A128" s="18" t="s">
        <v>10</v>
      </c>
      <c r="B128" s="55" t="s">
        <v>1</v>
      </c>
      <c r="E128" s="1">
        <v>2017</v>
      </c>
      <c r="F128" s="1" t="s">
        <v>887</v>
      </c>
      <c r="G128" s="10">
        <v>332.5</v>
      </c>
      <c r="L128" s="236"/>
      <c r="M128" s="3"/>
      <c r="O128" s="3"/>
      <c r="P128" s="437"/>
      <c r="Q128" s="3"/>
      <c r="R128" s="3"/>
      <c r="T128" s="3"/>
      <c r="U128" s="437"/>
      <c r="V128" s="3"/>
      <c r="W128" s="3"/>
      <c r="AA128" s="36"/>
      <c r="AB128" s="36"/>
      <c r="AC128" s="440"/>
      <c r="AN128" s="3"/>
      <c r="AO128" s="3"/>
      <c r="AP128" s="3"/>
      <c r="AQ128" s="10"/>
    </row>
    <row r="129" spans="1:43">
      <c r="A129" s="18" t="s">
        <v>12</v>
      </c>
      <c r="B129" s="36" t="s">
        <v>840</v>
      </c>
      <c r="E129" s="1">
        <v>2020</v>
      </c>
      <c r="F129" s="1" t="s">
        <v>979</v>
      </c>
      <c r="G129" s="10">
        <v>329.49999999999994</v>
      </c>
      <c r="L129" s="65"/>
      <c r="M129" s="3"/>
      <c r="O129" s="3"/>
      <c r="P129" s="437"/>
      <c r="Q129" s="3"/>
      <c r="R129" s="3"/>
      <c r="T129" s="3"/>
      <c r="U129" s="437"/>
      <c r="V129" s="3"/>
      <c r="W129" s="3"/>
      <c r="AA129" s="36"/>
      <c r="AB129" s="36"/>
      <c r="AC129" s="440"/>
      <c r="AN129" s="3"/>
      <c r="AO129" s="3"/>
      <c r="AP129" s="3"/>
      <c r="AQ129" s="10"/>
    </row>
    <row r="130" spans="1:43">
      <c r="A130" s="18" t="s">
        <v>14</v>
      </c>
      <c r="B130" s="55" t="s">
        <v>820</v>
      </c>
      <c r="E130" s="1">
        <v>2019</v>
      </c>
      <c r="F130" s="1" t="s">
        <v>979</v>
      </c>
      <c r="G130" s="10">
        <v>321.5</v>
      </c>
      <c r="L130" s="236"/>
      <c r="M130" s="3"/>
      <c r="O130" s="3"/>
      <c r="P130" s="438"/>
      <c r="Q130" s="3"/>
      <c r="R130" s="3"/>
      <c r="T130" s="3"/>
      <c r="U130" s="437"/>
      <c r="V130" s="3"/>
      <c r="W130" s="3"/>
      <c r="AA130" s="36"/>
      <c r="AB130" s="36"/>
      <c r="AC130" s="440"/>
      <c r="AN130" s="3"/>
      <c r="AO130" s="3"/>
      <c r="AP130" s="3"/>
      <c r="AQ130" s="10"/>
    </row>
    <row r="131" spans="1:43">
      <c r="A131" s="18" t="s">
        <v>16</v>
      </c>
      <c r="B131" s="36" t="s">
        <v>156</v>
      </c>
      <c r="E131" s="1">
        <v>2020</v>
      </c>
      <c r="F131" s="1" t="s">
        <v>980</v>
      </c>
      <c r="G131" s="10">
        <v>318.39999999999998</v>
      </c>
      <c r="L131" s="65"/>
      <c r="M131" s="3"/>
      <c r="O131" s="3"/>
      <c r="P131" s="437"/>
      <c r="Q131" s="3"/>
      <c r="R131" s="3"/>
      <c r="T131" s="3"/>
      <c r="U131" s="437"/>
      <c r="V131" s="3"/>
      <c r="W131" s="3"/>
      <c r="AA131" s="36"/>
      <c r="AB131" s="36"/>
      <c r="AC131" s="440"/>
      <c r="AN131" s="3"/>
      <c r="AO131" s="3"/>
      <c r="AP131" s="3"/>
      <c r="AQ131" s="10"/>
    </row>
    <row r="132" spans="1:43">
      <c r="O132" s="3"/>
      <c r="P132" s="438"/>
      <c r="Q132" s="3"/>
      <c r="R132" s="3"/>
      <c r="T132" s="3"/>
      <c r="U132" s="437"/>
      <c r="V132" s="3"/>
      <c r="W132" s="3"/>
      <c r="AA132" s="36"/>
      <c r="AB132" s="36"/>
      <c r="AC132" s="440"/>
      <c r="AN132" s="3"/>
      <c r="AO132" s="3"/>
      <c r="AP132" s="3"/>
      <c r="AQ132" s="10"/>
    </row>
    <row r="133" spans="1:43">
      <c r="O133" s="3"/>
      <c r="P133" s="437"/>
      <c r="Q133" s="3"/>
      <c r="R133" s="3"/>
      <c r="T133" s="3"/>
      <c r="U133" s="437"/>
      <c r="V133" s="3"/>
      <c r="W133" s="3"/>
      <c r="Z133" s="230"/>
      <c r="AA133" s="36"/>
      <c r="AB133" s="36"/>
      <c r="AC133" s="440"/>
      <c r="AD133" s="123"/>
      <c r="AN133" s="3"/>
      <c r="AO133" s="3"/>
      <c r="AP133" s="3"/>
      <c r="AQ133" s="10"/>
    </row>
    <row r="134" spans="1:43" ht="25.5">
      <c r="B134" s="23" t="s">
        <v>932</v>
      </c>
      <c r="O134" s="3"/>
      <c r="P134" s="437"/>
      <c r="Q134" s="3"/>
      <c r="R134" s="3"/>
      <c r="T134" s="3"/>
      <c r="U134" s="437"/>
      <c r="V134" s="3"/>
      <c r="W134" s="3"/>
      <c r="AN134" s="3"/>
      <c r="AO134" s="3"/>
      <c r="AP134" s="3"/>
      <c r="AQ134" s="10"/>
    </row>
    <row r="135" spans="1:43">
      <c r="O135" s="3"/>
      <c r="P135" s="437"/>
      <c r="Q135" s="3"/>
      <c r="R135" s="3"/>
      <c r="T135" s="3"/>
      <c r="U135" s="437"/>
      <c r="V135" s="3"/>
      <c r="W135" s="3"/>
      <c r="AN135" s="3"/>
      <c r="AO135" s="3"/>
      <c r="AP135" s="3"/>
      <c r="AQ135" s="10"/>
    </row>
    <row r="136" spans="1:43">
      <c r="A136" s="18" t="s">
        <v>0</v>
      </c>
      <c r="B136" s="55" t="s">
        <v>154</v>
      </c>
      <c r="E136" s="1">
        <v>2019</v>
      </c>
      <c r="F136" s="1" t="s">
        <v>887</v>
      </c>
      <c r="G136" s="10">
        <v>1062.9000000000001</v>
      </c>
      <c r="M136" s="36"/>
      <c r="O136" s="3"/>
      <c r="P136" s="437"/>
      <c r="Q136" s="3"/>
      <c r="R136" s="3"/>
      <c r="T136" s="3"/>
      <c r="U136" s="437"/>
      <c r="V136" s="3"/>
      <c r="W136" s="3"/>
      <c r="AN136" s="3"/>
      <c r="AO136" s="3"/>
      <c r="AP136" s="3"/>
      <c r="AQ136" s="10"/>
    </row>
    <row r="137" spans="1:43">
      <c r="A137" s="18" t="s">
        <v>2</v>
      </c>
      <c r="B137" s="55" t="s">
        <v>31</v>
      </c>
      <c r="E137" s="1">
        <v>2019</v>
      </c>
      <c r="F137" s="1" t="s">
        <v>888</v>
      </c>
      <c r="G137" s="10">
        <v>997.8</v>
      </c>
      <c r="M137" s="36"/>
      <c r="O137" s="3"/>
      <c r="P137" s="437"/>
      <c r="Q137" s="3"/>
      <c r="R137" s="3"/>
      <c r="T137" s="3"/>
      <c r="U137" s="438"/>
      <c r="V137" s="3"/>
      <c r="W137" s="3"/>
      <c r="AN137" s="3"/>
      <c r="AO137" s="3"/>
      <c r="AP137" s="3"/>
      <c r="AQ137" s="10"/>
    </row>
    <row r="138" spans="1:43">
      <c r="A138" s="18" t="s">
        <v>3</v>
      </c>
      <c r="B138" s="55" t="s">
        <v>142</v>
      </c>
      <c r="E138" s="1">
        <v>2019</v>
      </c>
      <c r="F138" s="1" t="s">
        <v>889</v>
      </c>
      <c r="G138" s="10">
        <v>987.9</v>
      </c>
      <c r="M138" s="36"/>
      <c r="O138" s="3"/>
      <c r="P138" s="437"/>
      <c r="Q138" s="3"/>
      <c r="R138" s="3"/>
      <c r="T138" s="3"/>
      <c r="U138" s="437"/>
      <c r="V138" s="3"/>
      <c r="W138" s="3"/>
      <c r="AN138" s="3"/>
      <c r="AO138" s="3"/>
      <c r="AP138" s="3"/>
      <c r="AQ138" s="10"/>
    </row>
    <row r="139" spans="1:43">
      <c r="A139" s="18" t="s">
        <v>5</v>
      </c>
      <c r="B139" s="36" t="s">
        <v>849</v>
      </c>
      <c r="E139" s="1">
        <v>2021</v>
      </c>
      <c r="F139" s="1" t="s">
        <v>887</v>
      </c>
      <c r="G139" s="10">
        <v>987.49999999999966</v>
      </c>
      <c r="L139" s="36"/>
      <c r="M139" s="36"/>
      <c r="O139" s="3"/>
      <c r="P139" s="437"/>
      <c r="Q139" s="3"/>
      <c r="R139" s="3"/>
      <c r="T139" s="3"/>
      <c r="U139" s="437"/>
      <c r="V139" s="3"/>
      <c r="W139" s="3"/>
      <c r="AN139" s="3"/>
      <c r="AO139" s="3"/>
      <c r="AP139" s="3"/>
      <c r="AQ139" s="10"/>
    </row>
    <row r="140" spans="1:43">
      <c r="A140" s="18" t="s">
        <v>7</v>
      </c>
      <c r="B140" s="55" t="s">
        <v>21</v>
      </c>
      <c r="E140" s="1">
        <v>2019</v>
      </c>
      <c r="F140" s="1" t="s">
        <v>979</v>
      </c>
      <c r="G140" s="10">
        <v>985.8</v>
      </c>
      <c r="L140" s="36"/>
      <c r="M140" s="36"/>
      <c r="O140" s="3"/>
      <c r="P140" s="437"/>
      <c r="Q140" s="3"/>
      <c r="R140" s="3"/>
      <c r="T140" s="3"/>
      <c r="U140" s="437"/>
      <c r="V140" s="3"/>
      <c r="W140" s="3"/>
      <c r="AN140" s="3"/>
      <c r="AO140" s="3"/>
      <c r="AP140" s="3"/>
      <c r="AQ140" s="10"/>
    </row>
    <row r="141" spans="1:43">
      <c r="A141" s="18" t="s">
        <v>8</v>
      </c>
      <c r="B141" s="55" t="s">
        <v>817</v>
      </c>
      <c r="E141" s="1">
        <v>2019</v>
      </c>
      <c r="F141" s="1" t="s">
        <v>980</v>
      </c>
      <c r="G141" s="10">
        <v>954.1</v>
      </c>
      <c r="L141" s="230"/>
      <c r="M141" s="36"/>
      <c r="O141" s="3"/>
      <c r="P141" s="438"/>
      <c r="Q141" s="3"/>
      <c r="R141" s="3"/>
      <c r="T141" s="3"/>
      <c r="U141" s="437"/>
      <c r="V141" s="3"/>
      <c r="W141" s="3"/>
      <c r="AN141" s="119"/>
      <c r="AO141" s="120"/>
      <c r="AP141" s="120"/>
      <c r="AQ141" s="121"/>
    </row>
    <row r="142" spans="1:43">
      <c r="A142" s="18" t="s">
        <v>10</v>
      </c>
      <c r="B142" s="55" t="s">
        <v>19</v>
      </c>
      <c r="E142" s="1">
        <v>2019</v>
      </c>
      <c r="F142" s="1" t="s">
        <v>981</v>
      </c>
      <c r="G142" s="10">
        <v>951.2</v>
      </c>
      <c r="L142" s="36"/>
      <c r="M142" s="36"/>
      <c r="O142" s="3"/>
      <c r="P142" s="437"/>
      <c r="Q142" s="3"/>
      <c r="R142" s="3"/>
      <c r="T142" s="3"/>
      <c r="U142" s="437"/>
      <c r="V142" s="3"/>
      <c r="W142" s="3"/>
      <c r="AN142" s="3"/>
      <c r="AO142" s="3"/>
      <c r="AP142" s="3"/>
      <c r="AQ142" s="10"/>
    </row>
    <row r="143" spans="1:43">
      <c r="A143" s="18" t="s">
        <v>12</v>
      </c>
      <c r="B143" s="230" t="s">
        <v>1838</v>
      </c>
      <c r="E143" s="1">
        <v>2021</v>
      </c>
      <c r="F143" s="1" t="s">
        <v>888</v>
      </c>
      <c r="G143" s="10">
        <v>907.29999999999973</v>
      </c>
      <c r="L143" s="230"/>
      <c r="M143" s="36"/>
      <c r="O143" s="3"/>
      <c r="P143" s="437"/>
      <c r="Q143" s="3"/>
      <c r="R143" s="3"/>
      <c r="T143" s="3"/>
      <c r="U143" s="437"/>
      <c r="V143" s="3"/>
      <c r="W143" s="3"/>
      <c r="AN143" s="3"/>
      <c r="AO143" s="3"/>
      <c r="AP143" s="3"/>
      <c r="AQ143" s="10"/>
    </row>
    <row r="144" spans="1:43">
      <c r="A144" s="18" t="s">
        <v>14</v>
      </c>
      <c r="B144" s="55" t="s">
        <v>849</v>
      </c>
      <c r="E144" s="1">
        <v>2019</v>
      </c>
      <c r="F144" s="1" t="s">
        <v>982</v>
      </c>
      <c r="G144" s="10">
        <v>894.9</v>
      </c>
      <c r="L144" s="439"/>
      <c r="M144" s="36"/>
      <c r="O144" s="3"/>
      <c r="P144" s="437"/>
      <c r="Q144" s="3"/>
      <c r="R144" s="3"/>
      <c r="T144" s="3"/>
      <c r="U144" s="437"/>
      <c r="V144" s="3"/>
      <c r="W144" s="3"/>
      <c r="AN144" s="3"/>
      <c r="AO144" s="3"/>
      <c r="AP144" s="3"/>
      <c r="AQ144" s="10"/>
    </row>
    <row r="145" spans="1:43">
      <c r="A145" s="18" t="s">
        <v>16</v>
      </c>
      <c r="B145" s="439" t="s">
        <v>2222</v>
      </c>
      <c r="E145" s="1">
        <v>2021</v>
      </c>
      <c r="F145" s="1" t="s">
        <v>889</v>
      </c>
      <c r="G145" s="10">
        <v>894</v>
      </c>
      <c r="L145" s="36"/>
      <c r="M145" s="36"/>
      <c r="O145" s="3"/>
      <c r="P145" s="437"/>
      <c r="Q145" s="3"/>
      <c r="R145" s="3"/>
      <c r="T145" s="3"/>
      <c r="U145" s="438"/>
      <c r="V145" s="3"/>
      <c r="W145" s="3"/>
      <c r="AN145" s="3"/>
      <c r="AO145" s="3"/>
      <c r="AP145" s="3"/>
      <c r="AQ145" s="10"/>
    </row>
    <row r="146" spans="1:43">
      <c r="O146" s="3"/>
      <c r="P146" s="437"/>
      <c r="Q146" s="3"/>
      <c r="R146" s="3"/>
      <c r="T146" s="3"/>
      <c r="U146" s="437"/>
      <c r="V146" s="3"/>
      <c r="W146" s="3"/>
      <c r="AN146" s="3"/>
      <c r="AO146" s="3"/>
      <c r="AP146" s="3"/>
      <c r="AQ146" s="10"/>
    </row>
    <row r="147" spans="1:43">
      <c r="O147" s="3"/>
      <c r="P147" s="437"/>
      <c r="Q147" s="3"/>
      <c r="R147" s="3"/>
      <c r="T147" s="3"/>
      <c r="U147" s="437"/>
      <c r="V147" s="3"/>
      <c r="W147" s="3"/>
      <c r="AN147" s="3"/>
      <c r="AO147" s="3"/>
      <c r="AP147" s="3"/>
      <c r="AQ147" s="10"/>
    </row>
    <row r="148" spans="1:43" ht="25.5">
      <c r="B148" s="23" t="s">
        <v>189</v>
      </c>
      <c r="O148" s="3"/>
      <c r="P148" s="437"/>
      <c r="Q148" s="3"/>
      <c r="R148" s="3"/>
      <c r="T148" s="3"/>
      <c r="U148" s="437"/>
      <c r="V148" s="3"/>
      <c r="W148" s="3"/>
      <c r="AN148" s="3"/>
      <c r="AO148" s="3"/>
      <c r="AP148" s="3"/>
      <c r="AQ148" s="10"/>
    </row>
    <row r="149" spans="1:43">
      <c r="O149" s="3"/>
      <c r="P149" s="437"/>
      <c r="Q149" s="3"/>
      <c r="R149" s="3"/>
      <c r="T149" s="3"/>
      <c r="U149" s="437"/>
      <c r="V149" s="3"/>
      <c r="W149" s="3"/>
      <c r="AN149" s="3"/>
      <c r="AO149" s="3"/>
      <c r="AP149" s="3"/>
      <c r="AQ149" s="10"/>
    </row>
    <row r="150" spans="1:43">
      <c r="A150" s="18" t="s">
        <v>0</v>
      </c>
      <c r="B150" s="55" t="s">
        <v>2260</v>
      </c>
      <c r="E150" s="1">
        <v>2022</v>
      </c>
      <c r="F150" s="1" t="s">
        <v>887</v>
      </c>
      <c r="G150" s="10">
        <v>562.1</v>
      </c>
      <c r="L150" s="36"/>
      <c r="M150" s="36"/>
      <c r="O150" s="3"/>
      <c r="P150" s="437"/>
      <c r="Q150" s="3"/>
      <c r="R150" s="3"/>
      <c r="T150" s="3"/>
      <c r="U150" s="438"/>
      <c r="V150" s="3"/>
      <c r="W150" s="3"/>
      <c r="AN150" s="3"/>
      <c r="AO150" s="3"/>
      <c r="AP150" s="3"/>
      <c r="AQ150" s="10"/>
    </row>
    <row r="151" spans="1:43">
      <c r="A151" s="18" t="s">
        <v>2</v>
      </c>
      <c r="B151" s="55" t="s">
        <v>805</v>
      </c>
      <c r="E151" s="1">
        <v>2019</v>
      </c>
      <c r="F151" s="1" t="s">
        <v>887</v>
      </c>
      <c r="G151" s="10">
        <v>542.9</v>
      </c>
      <c r="L151" s="36"/>
      <c r="M151" s="36"/>
      <c r="O151" s="3"/>
      <c r="P151" s="437"/>
      <c r="Q151" s="3"/>
      <c r="R151" s="3"/>
      <c r="T151" s="3"/>
      <c r="U151" s="438"/>
      <c r="V151" s="3"/>
      <c r="W151" s="3"/>
      <c r="AN151" s="3"/>
      <c r="AO151" s="3"/>
      <c r="AP151" s="3"/>
      <c r="AQ151" s="10"/>
    </row>
    <row r="152" spans="1:43">
      <c r="A152" s="18" t="s">
        <v>3</v>
      </c>
      <c r="B152" s="55" t="s">
        <v>144</v>
      </c>
      <c r="E152" s="1">
        <v>2017</v>
      </c>
      <c r="F152" s="1" t="s">
        <v>887</v>
      </c>
      <c r="G152" s="10">
        <v>523.29999999999995</v>
      </c>
      <c r="L152" s="36"/>
      <c r="M152" s="36"/>
      <c r="O152" s="3"/>
      <c r="P152" s="437"/>
      <c r="Q152" s="3"/>
      <c r="R152" s="3"/>
      <c r="T152" s="3"/>
      <c r="U152" s="437"/>
      <c r="V152" s="3"/>
      <c r="W152" s="3"/>
      <c r="AN152" s="3"/>
      <c r="AO152" s="3"/>
      <c r="AP152" s="3"/>
      <c r="AQ152" s="10"/>
    </row>
    <row r="153" spans="1:43">
      <c r="A153" s="18" t="s">
        <v>5</v>
      </c>
      <c r="B153" s="55" t="s">
        <v>27</v>
      </c>
      <c r="E153" s="1">
        <v>2022</v>
      </c>
      <c r="F153" s="1" t="s">
        <v>888</v>
      </c>
      <c r="G153" s="10">
        <v>507.1</v>
      </c>
      <c r="L153" s="36"/>
      <c r="M153" s="36"/>
      <c r="O153" s="3"/>
      <c r="P153" s="437"/>
      <c r="Q153" s="3"/>
      <c r="R153" s="3"/>
      <c r="T153" s="3"/>
      <c r="U153" s="437"/>
      <c r="V153" s="3"/>
      <c r="W153" s="3"/>
      <c r="AN153" s="3"/>
      <c r="AO153" s="3"/>
      <c r="AP153" s="3"/>
      <c r="AQ153" s="10"/>
    </row>
    <row r="154" spans="1:43">
      <c r="A154" s="18" t="s">
        <v>7</v>
      </c>
      <c r="B154" s="55" t="s">
        <v>143</v>
      </c>
      <c r="E154" s="1">
        <v>2017</v>
      </c>
      <c r="F154" s="1" t="s">
        <v>888</v>
      </c>
      <c r="G154" s="10">
        <v>501.6</v>
      </c>
      <c r="O154" s="3"/>
      <c r="P154" s="437"/>
      <c r="Q154" s="3"/>
      <c r="R154" s="3"/>
      <c r="T154" s="3"/>
      <c r="U154" s="437"/>
      <c r="V154" s="3"/>
      <c r="W154" s="3"/>
      <c r="AN154" s="3"/>
      <c r="AO154" s="3"/>
      <c r="AP154" s="3"/>
      <c r="AQ154" s="10"/>
    </row>
    <row r="155" spans="1:43">
      <c r="A155" s="18" t="s">
        <v>8</v>
      </c>
      <c r="B155" s="55" t="s">
        <v>2222</v>
      </c>
      <c r="E155" s="1">
        <v>2022</v>
      </c>
      <c r="F155" s="1" t="s">
        <v>889</v>
      </c>
      <c r="G155" s="10">
        <v>495.8</v>
      </c>
      <c r="O155" s="3"/>
      <c r="P155" s="437"/>
      <c r="Q155" s="3"/>
      <c r="R155" s="3"/>
      <c r="T155" s="3"/>
      <c r="U155" s="437"/>
      <c r="V155" s="3"/>
      <c r="W155" s="3"/>
      <c r="AN155" s="3"/>
      <c r="AO155" s="3"/>
      <c r="AP155" s="3"/>
      <c r="AQ155" s="10"/>
    </row>
    <row r="156" spans="1:43">
      <c r="A156" s="18" t="s">
        <v>10</v>
      </c>
      <c r="B156" s="55" t="s">
        <v>867</v>
      </c>
      <c r="E156" s="1">
        <v>2019</v>
      </c>
      <c r="F156" s="1" t="s">
        <v>888</v>
      </c>
      <c r="G156" s="10">
        <v>489.8</v>
      </c>
      <c r="O156" s="3"/>
      <c r="P156" s="437"/>
      <c r="Q156" s="3"/>
      <c r="R156" s="3"/>
      <c r="T156" s="3"/>
      <c r="U156" s="437"/>
      <c r="V156" s="3"/>
      <c r="W156" s="3"/>
      <c r="AN156" s="3"/>
      <c r="AO156" s="3"/>
      <c r="AP156" s="3"/>
      <c r="AQ156" s="10"/>
    </row>
    <row r="157" spans="1:43">
      <c r="A157" s="18" t="s">
        <v>12</v>
      </c>
      <c r="B157" s="55" t="s">
        <v>37</v>
      </c>
      <c r="E157" s="1">
        <v>2017</v>
      </c>
      <c r="F157" s="1" t="s">
        <v>889</v>
      </c>
      <c r="G157" s="10">
        <v>438.5</v>
      </c>
      <c r="O157" s="3"/>
      <c r="P157" s="437"/>
      <c r="Q157" s="3"/>
      <c r="R157" s="3"/>
      <c r="T157" s="3"/>
      <c r="U157" s="438"/>
      <c r="V157" s="3"/>
      <c r="W157" s="3"/>
      <c r="X157" s="123"/>
      <c r="AN157" s="119"/>
      <c r="AO157" s="120"/>
      <c r="AP157" s="120"/>
      <c r="AQ157" s="121"/>
    </row>
    <row r="158" spans="1:43">
      <c r="A158" s="18" t="s">
        <v>14</v>
      </c>
      <c r="B158" s="55" t="s">
        <v>867</v>
      </c>
      <c r="E158" s="1">
        <v>2022</v>
      </c>
      <c r="F158" s="1" t="s">
        <v>979</v>
      </c>
      <c r="G158" s="10">
        <v>422.4</v>
      </c>
      <c r="O158" s="3"/>
      <c r="P158" s="438"/>
      <c r="Q158" s="3"/>
      <c r="R158" s="3"/>
      <c r="T158" s="3"/>
      <c r="U158" s="438"/>
      <c r="V158" s="3"/>
      <c r="W158" s="3"/>
      <c r="X158" s="123"/>
      <c r="AN158" s="119"/>
      <c r="AO158" s="120"/>
      <c r="AP158" s="120"/>
      <c r="AQ158" s="121"/>
    </row>
    <row r="159" spans="1:43">
      <c r="A159" s="18" t="s">
        <v>16</v>
      </c>
      <c r="B159" s="55" t="s">
        <v>861</v>
      </c>
      <c r="E159" s="1">
        <v>2020</v>
      </c>
      <c r="F159" s="1" t="s">
        <v>887</v>
      </c>
      <c r="G159" s="10">
        <v>410.5</v>
      </c>
      <c r="O159" s="3"/>
      <c r="P159" s="437"/>
      <c r="Q159" s="3"/>
      <c r="R159" s="3"/>
      <c r="T159" s="3"/>
      <c r="U159" s="437"/>
      <c r="V159" s="3"/>
      <c r="W159" s="3"/>
      <c r="X159" s="123"/>
      <c r="AN159" s="3"/>
      <c r="AO159" s="3"/>
      <c r="AP159" s="3"/>
      <c r="AQ159" s="10"/>
    </row>
    <row r="160" spans="1:43">
      <c r="O160" s="3"/>
      <c r="P160" s="438"/>
      <c r="Q160" s="3"/>
      <c r="R160" s="3"/>
      <c r="T160" s="3"/>
      <c r="U160" s="437"/>
      <c r="V160" s="3"/>
      <c r="W160" s="3"/>
      <c r="X160" s="123"/>
      <c r="AN160" s="3"/>
      <c r="AO160" s="3"/>
      <c r="AP160" s="3"/>
      <c r="AQ160" s="10"/>
    </row>
    <row r="161" spans="1:43">
      <c r="S161" s="228"/>
      <c r="T161" s="3"/>
      <c r="U161" s="437"/>
      <c r="V161" s="3"/>
      <c r="W161" s="3"/>
      <c r="X161" s="123"/>
      <c r="AN161" s="3"/>
      <c r="AO161" s="3"/>
      <c r="AP161" s="3"/>
      <c r="AQ161" s="10"/>
    </row>
    <row r="162" spans="1:43" ht="25.5">
      <c r="B162" s="23" t="s">
        <v>190</v>
      </c>
      <c r="S162" s="3"/>
      <c r="T162" s="3"/>
      <c r="U162" s="437"/>
      <c r="V162" s="3"/>
      <c r="W162" s="3"/>
      <c r="X162" s="123"/>
      <c r="AN162" s="119"/>
      <c r="AO162" s="120"/>
      <c r="AP162" s="120"/>
      <c r="AQ162" s="121"/>
    </row>
    <row r="163" spans="1:43">
      <c r="S163" s="65"/>
      <c r="T163" s="3"/>
      <c r="U163" s="437"/>
      <c r="V163" s="3"/>
      <c r="W163" s="3"/>
      <c r="X163" s="123"/>
      <c r="AN163" s="3"/>
      <c r="AO163" s="3"/>
      <c r="AP163" s="3"/>
      <c r="AQ163" s="10"/>
    </row>
    <row r="164" spans="1:43">
      <c r="A164" s="18" t="s">
        <v>0</v>
      </c>
      <c r="B164" s="439" t="s">
        <v>31</v>
      </c>
      <c r="E164" s="1">
        <v>2021</v>
      </c>
      <c r="F164" s="1" t="s">
        <v>887</v>
      </c>
      <c r="G164" s="123">
        <v>885.19999999999936</v>
      </c>
      <c r="S164" s="3"/>
      <c r="T164" s="3"/>
      <c r="U164" s="438"/>
      <c r="V164" s="3"/>
      <c r="W164" s="3"/>
      <c r="X164" s="123"/>
      <c r="AN164" s="3"/>
      <c r="AO164" s="3"/>
      <c r="AP164" s="3"/>
      <c r="AQ164" s="10"/>
    </row>
    <row r="165" spans="1:43">
      <c r="A165" s="18" t="s">
        <v>2</v>
      </c>
      <c r="B165" s="230" t="s">
        <v>1842</v>
      </c>
      <c r="E165" s="1">
        <v>2021</v>
      </c>
      <c r="F165" s="1" t="s">
        <v>888</v>
      </c>
      <c r="G165" s="123">
        <v>883.09999999999945</v>
      </c>
      <c r="AN165" s="3"/>
      <c r="AO165" s="3"/>
      <c r="AP165" s="3"/>
      <c r="AQ165" s="10"/>
    </row>
    <row r="166" spans="1:43">
      <c r="A166" s="18" t="s">
        <v>3</v>
      </c>
      <c r="B166" s="230" t="s">
        <v>1843</v>
      </c>
      <c r="E166" s="1">
        <v>2021</v>
      </c>
      <c r="F166" s="1" t="s">
        <v>889</v>
      </c>
      <c r="G166" s="123">
        <v>832.99999999999886</v>
      </c>
      <c r="AN166" s="3"/>
      <c r="AO166" s="3"/>
      <c r="AP166" s="3"/>
      <c r="AQ166" s="10"/>
    </row>
    <row r="167" spans="1:43">
      <c r="A167" s="18" t="s">
        <v>5</v>
      </c>
      <c r="B167" s="439" t="s">
        <v>17</v>
      </c>
      <c r="E167" s="1">
        <v>2021</v>
      </c>
      <c r="F167" s="1" t="s">
        <v>979</v>
      </c>
      <c r="G167" s="123">
        <v>817.99999999999932</v>
      </c>
      <c r="AN167" s="3"/>
      <c r="AO167" s="3"/>
      <c r="AP167" s="3"/>
      <c r="AQ167" s="10"/>
    </row>
    <row r="168" spans="1:43">
      <c r="A168" s="18" t="s">
        <v>7</v>
      </c>
      <c r="B168" s="439" t="s">
        <v>25</v>
      </c>
      <c r="E168" s="1">
        <v>2021</v>
      </c>
      <c r="F168" s="1" t="s">
        <v>980</v>
      </c>
      <c r="G168" s="123">
        <v>812.09999999999945</v>
      </c>
      <c r="AN168" s="3"/>
      <c r="AO168" s="3"/>
      <c r="AP168" s="3"/>
      <c r="AQ168" s="10"/>
    </row>
    <row r="169" spans="1:43">
      <c r="A169" s="18" t="s">
        <v>8</v>
      </c>
      <c r="B169" s="36" t="s">
        <v>835</v>
      </c>
      <c r="E169" s="1">
        <v>2021</v>
      </c>
      <c r="F169" s="1" t="s">
        <v>981</v>
      </c>
      <c r="G169" s="123">
        <v>806</v>
      </c>
      <c r="AN169" s="3"/>
      <c r="AO169" s="3"/>
      <c r="AP169" s="3"/>
      <c r="AQ169" s="10"/>
    </row>
    <row r="170" spans="1:43">
      <c r="A170" s="18" t="s">
        <v>10</v>
      </c>
      <c r="B170" s="230" t="s">
        <v>1828</v>
      </c>
      <c r="E170" s="1">
        <v>2021</v>
      </c>
      <c r="F170" s="1" t="s">
        <v>982</v>
      </c>
      <c r="G170" s="123">
        <v>805.39999999999986</v>
      </c>
      <c r="AN170" s="3"/>
      <c r="AO170" s="3"/>
      <c r="AP170" s="3"/>
      <c r="AQ170" s="10"/>
    </row>
    <row r="171" spans="1:43">
      <c r="A171" s="18" t="s">
        <v>12</v>
      </c>
      <c r="B171" s="36" t="s">
        <v>141</v>
      </c>
      <c r="E171" s="1">
        <v>2021</v>
      </c>
      <c r="F171" s="1" t="s">
        <v>983</v>
      </c>
      <c r="G171" s="123">
        <v>795.7</v>
      </c>
      <c r="AN171" s="3"/>
      <c r="AO171" s="3"/>
      <c r="AP171" s="3"/>
      <c r="AQ171" s="10"/>
    </row>
    <row r="172" spans="1:43">
      <c r="A172" s="18" t="s">
        <v>14</v>
      </c>
      <c r="B172" s="230" t="s">
        <v>1826</v>
      </c>
      <c r="E172" s="1">
        <v>2021</v>
      </c>
      <c r="F172" s="1" t="s">
        <v>984</v>
      </c>
      <c r="G172" s="123">
        <v>787.3</v>
      </c>
      <c r="AN172" s="65"/>
      <c r="AO172" s="220"/>
      <c r="AP172" s="220"/>
      <c r="AQ172" s="121"/>
    </row>
    <row r="173" spans="1:43">
      <c r="A173" s="18" t="s">
        <v>16</v>
      </c>
      <c r="B173" s="36" t="s">
        <v>867</v>
      </c>
      <c r="E173" s="1">
        <v>2021</v>
      </c>
      <c r="F173" s="1" t="s">
        <v>985</v>
      </c>
      <c r="G173" s="123">
        <v>781.39999999999986</v>
      </c>
      <c r="AN173" s="3"/>
      <c r="AO173" s="3"/>
      <c r="AP173" s="3"/>
      <c r="AQ173" s="10"/>
    </row>
    <row r="174" spans="1:43">
      <c r="AN174" s="3"/>
      <c r="AO174" s="3"/>
      <c r="AP174" s="3"/>
      <c r="AQ174" s="10"/>
    </row>
    <row r="175" spans="1:43">
      <c r="AN175" s="3"/>
      <c r="AO175" s="3"/>
      <c r="AP175" s="3"/>
      <c r="AQ175" s="10"/>
    </row>
    <row r="176" spans="1:43" ht="25.5">
      <c r="B176" s="23" t="s">
        <v>175</v>
      </c>
      <c r="AN176" s="3"/>
      <c r="AO176" s="3"/>
      <c r="AP176" s="3"/>
      <c r="AQ176" s="10"/>
    </row>
    <row r="177" spans="1:43">
      <c r="AN177" s="3"/>
      <c r="AO177" s="3"/>
      <c r="AP177" s="3"/>
      <c r="AQ177" s="10"/>
    </row>
    <row r="178" spans="1:43">
      <c r="A178" s="18" t="s">
        <v>0</v>
      </c>
      <c r="B178" s="55" t="s">
        <v>11</v>
      </c>
      <c r="E178" s="1">
        <v>2017</v>
      </c>
      <c r="F178" s="1" t="s">
        <v>887</v>
      </c>
      <c r="G178" s="10">
        <v>1225.5</v>
      </c>
      <c r="M178" s="3"/>
      <c r="N178" s="3"/>
      <c r="P178" s="3"/>
      <c r="Q178" s="414"/>
      <c r="R178" s="3"/>
      <c r="S178" s="3"/>
      <c r="AN178" s="119"/>
      <c r="AO178" s="120"/>
      <c r="AP178" s="120"/>
      <c r="AQ178" s="121"/>
    </row>
    <row r="179" spans="1:43">
      <c r="A179" s="18" t="s">
        <v>2</v>
      </c>
      <c r="B179" s="55" t="s">
        <v>154</v>
      </c>
      <c r="E179" s="1">
        <v>2021</v>
      </c>
      <c r="F179" s="1" t="s">
        <v>887</v>
      </c>
      <c r="G179" s="10">
        <v>1093.7</v>
      </c>
      <c r="M179" s="3"/>
      <c r="N179" s="3"/>
      <c r="P179" s="3"/>
      <c r="Q179" s="414"/>
      <c r="R179" s="3"/>
      <c r="S179" s="3"/>
      <c r="AN179" s="119"/>
      <c r="AO179" s="120"/>
      <c r="AP179" s="120"/>
      <c r="AQ179" s="121"/>
    </row>
    <row r="180" spans="1:43">
      <c r="A180" s="18" t="s">
        <v>3</v>
      </c>
      <c r="B180" s="55" t="s">
        <v>17</v>
      </c>
      <c r="E180" s="1">
        <v>2022</v>
      </c>
      <c r="F180" s="1" t="s">
        <v>887</v>
      </c>
      <c r="G180" s="10">
        <v>1017.1</v>
      </c>
      <c r="M180" s="3"/>
      <c r="N180" s="3"/>
      <c r="P180" s="3"/>
      <c r="Q180" s="415"/>
      <c r="R180" s="3"/>
      <c r="S180" s="3"/>
      <c r="AN180" s="3"/>
      <c r="AO180" s="3"/>
      <c r="AP180" s="3"/>
      <c r="AQ180" s="10"/>
    </row>
    <row r="181" spans="1:43">
      <c r="A181" s="18" t="s">
        <v>5</v>
      </c>
      <c r="B181" s="55" t="s">
        <v>143</v>
      </c>
      <c r="E181" s="1">
        <v>2020</v>
      </c>
      <c r="F181" s="1" t="s">
        <v>887</v>
      </c>
      <c r="G181" s="10">
        <v>1012.1000000000001</v>
      </c>
      <c r="M181" s="3"/>
      <c r="N181" s="3"/>
      <c r="P181" s="3"/>
      <c r="Q181" s="414"/>
      <c r="R181" s="3"/>
      <c r="S181" s="3"/>
      <c r="AN181" s="3"/>
      <c r="AO181" s="3"/>
      <c r="AP181" s="3"/>
      <c r="AQ181" s="10"/>
    </row>
    <row r="182" spans="1:43">
      <c r="A182" s="18" t="s">
        <v>7</v>
      </c>
      <c r="B182" s="55" t="s">
        <v>27</v>
      </c>
      <c r="E182" s="1">
        <v>2021</v>
      </c>
      <c r="F182" s="1" t="s">
        <v>888</v>
      </c>
      <c r="G182" s="10">
        <v>997.3</v>
      </c>
      <c r="L182" s="36"/>
      <c r="M182" s="3"/>
      <c r="N182" s="3"/>
      <c r="P182" s="3"/>
      <c r="Q182" s="414"/>
      <c r="R182" s="3"/>
      <c r="S182" s="3"/>
      <c r="AN182" s="3"/>
      <c r="AO182" s="3"/>
      <c r="AP182" s="3"/>
      <c r="AQ182" s="10"/>
    </row>
    <row r="183" spans="1:43">
      <c r="A183" s="18" t="s">
        <v>8</v>
      </c>
      <c r="B183" s="36" t="s">
        <v>9</v>
      </c>
      <c r="E183" s="1">
        <v>2022</v>
      </c>
      <c r="F183" s="1" t="s">
        <v>888</v>
      </c>
      <c r="G183" s="10">
        <v>990.1</v>
      </c>
      <c r="L183" s="36"/>
      <c r="M183" s="3"/>
      <c r="N183" s="3"/>
      <c r="P183" s="3"/>
      <c r="Q183" s="414"/>
      <c r="R183" s="3"/>
      <c r="S183" s="3"/>
      <c r="AN183" s="3"/>
      <c r="AO183" s="3"/>
      <c r="AP183" s="3"/>
      <c r="AQ183" s="10"/>
    </row>
    <row r="184" spans="1:43">
      <c r="A184" s="18" t="s">
        <v>10</v>
      </c>
      <c r="B184" s="439" t="s">
        <v>11</v>
      </c>
      <c r="E184" s="1">
        <v>2020</v>
      </c>
      <c r="F184" s="1" t="s">
        <v>888</v>
      </c>
      <c r="G184" s="10">
        <v>976.99999999999818</v>
      </c>
      <c r="P184" s="3"/>
      <c r="Q184" s="414"/>
      <c r="R184" s="3"/>
      <c r="S184" s="3"/>
      <c r="AN184" s="3"/>
      <c r="AO184" s="3"/>
      <c r="AP184" s="3"/>
      <c r="AQ184" s="10"/>
    </row>
    <row r="185" spans="1:43">
      <c r="A185" s="18" t="s">
        <v>12</v>
      </c>
      <c r="B185" s="55" t="s">
        <v>37</v>
      </c>
      <c r="E185" s="1">
        <v>2022</v>
      </c>
      <c r="F185" s="1" t="s">
        <v>889</v>
      </c>
      <c r="G185" s="10">
        <v>970.2</v>
      </c>
      <c r="O185" s="65"/>
      <c r="P185" s="3"/>
      <c r="Q185" s="414"/>
      <c r="R185" s="3"/>
      <c r="S185" s="3"/>
      <c r="T185" s="10"/>
      <c r="AN185" s="3"/>
      <c r="AO185" s="3"/>
      <c r="AP185" s="3"/>
      <c r="AQ185" s="10"/>
    </row>
    <row r="186" spans="1:43">
      <c r="A186" s="18" t="s">
        <v>14</v>
      </c>
      <c r="B186" s="219" t="s">
        <v>11</v>
      </c>
      <c r="E186" s="1">
        <v>2021</v>
      </c>
      <c r="F186" s="1" t="s">
        <v>889</v>
      </c>
      <c r="G186" s="10">
        <v>969.2</v>
      </c>
      <c r="O186" s="3"/>
      <c r="P186" s="3"/>
      <c r="Q186" s="414"/>
      <c r="R186" s="3"/>
      <c r="S186" s="3"/>
      <c r="T186" s="10"/>
      <c r="AN186" s="3"/>
      <c r="AO186" s="3"/>
      <c r="AP186" s="3"/>
      <c r="AQ186" s="10"/>
    </row>
    <row r="187" spans="1:43">
      <c r="A187" s="18" t="s">
        <v>16</v>
      </c>
      <c r="B187" s="55" t="s">
        <v>2221</v>
      </c>
      <c r="E187" s="1">
        <v>2022</v>
      </c>
      <c r="F187" s="1" t="s">
        <v>979</v>
      </c>
      <c r="G187" s="10">
        <v>963.3</v>
      </c>
      <c r="O187" s="3"/>
      <c r="P187" s="3"/>
      <c r="Q187" s="415"/>
      <c r="R187" s="3"/>
      <c r="S187" s="3"/>
      <c r="T187" s="10"/>
      <c r="AN187" s="119"/>
      <c r="AO187" s="120"/>
      <c r="AP187" s="120"/>
      <c r="AQ187" s="121"/>
    </row>
    <row r="188" spans="1:43">
      <c r="AN188" s="3"/>
      <c r="AO188" s="3"/>
      <c r="AP188" s="3"/>
      <c r="AQ188" s="10"/>
    </row>
    <row r="189" spans="1:43">
      <c r="AN189" s="119"/>
      <c r="AO189" s="120"/>
      <c r="AP189" s="120"/>
      <c r="AQ189" s="121"/>
    </row>
    <row r="190" spans="1:43" ht="25.5">
      <c r="B190" s="23" t="s">
        <v>191</v>
      </c>
      <c r="AN190" s="3"/>
      <c r="AO190" s="3"/>
      <c r="AP190" s="3"/>
      <c r="AQ190" s="10"/>
    </row>
    <row r="191" spans="1:43">
      <c r="AN191" s="3"/>
      <c r="AO191" s="3"/>
      <c r="AP191" s="3"/>
      <c r="AQ191" s="10"/>
    </row>
    <row r="192" spans="1:43">
      <c r="A192" s="18" t="s">
        <v>0</v>
      </c>
      <c r="B192" s="36" t="s">
        <v>33</v>
      </c>
      <c r="E192" s="1">
        <v>2022</v>
      </c>
      <c r="F192" s="1" t="s">
        <v>887</v>
      </c>
      <c r="G192" s="10">
        <v>1326.9</v>
      </c>
      <c r="O192" s="3"/>
      <c r="P192" s="437"/>
      <c r="Q192" s="3"/>
      <c r="R192" s="3"/>
      <c r="AN192" s="119"/>
      <c r="AO192" s="120"/>
      <c r="AP192" s="120"/>
      <c r="AQ192" s="121"/>
    </row>
    <row r="193" spans="1:43">
      <c r="A193" s="18" t="s">
        <v>2</v>
      </c>
      <c r="B193" s="230" t="s">
        <v>25</v>
      </c>
      <c r="E193" s="1">
        <v>2022</v>
      </c>
      <c r="F193" s="1" t="s">
        <v>888</v>
      </c>
      <c r="G193" s="10">
        <v>1317.2</v>
      </c>
      <c r="O193" s="3"/>
      <c r="P193" s="437"/>
      <c r="Q193" s="3"/>
      <c r="R193" s="3"/>
      <c r="AN193" s="119"/>
      <c r="AO193" s="120"/>
      <c r="AP193" s="120"/>
      <c r="AQ193" s="121"/>
    </row>
    <row r="194" spans="1:43">
      <c r="A194" s="18" t="s">
        <v>3</v>
      </c>
      <c r="B194" s="439" t="s">
        <v>37</v>
      </c>
      <c r="E194" s="1">
        <v>2021</v>
      </c>
      <c r="F194" s="1" t="s">
        <v>887</v>
      </c>
      <c r="G194" s="10">
        <v>1309.5999999999999</v>
      </c>
      <c r="O194" s="3"/>
      <c r="P194" s="437"/>
      <c r="Q194" s="3"/>
      <c r="R194" s="3"/>
      <c r="AN194" s="3"/>
      <c r="AO194" s="3"/>
      <c r="AP194" s="3"/>
      <c r="AQ194" s="10"/>
    </row>
    <row r="195" spans="1:43">
      <c r="A195" s="18" t="s">
        <v>5</v>
      </c>
      <c r="B195" s="230" t="s">
        <v>1834</v>
      </c>
      <c r="E195" s="1">
        <v>2021</v>
      </c>
      <c r="F195" s="1" t="s">
        <v>888</v>
      </c>
      <c r="G195" s="10">
        <v>1307.6999999999994</v>
      </c>
      <c r="O195" s="3"/>
      <c r="P195" s="437"/>
      <c r="Q195" s="3"/>
      <c r="R195" s="3"/>
      <c r="AN195" s="3"/>
      <c r="AO195" s="3"/>
      <c r="AP195" s="3"/>
      <c r="AQ195" s="10"/>
    </row>
    <row r="196" spans="1:43">
      <c r="A196" s="18" t="s">
        <v>7</v>
      </c>
      <c r="B196" s="439" t="s">
        <v>31</v>
      </c>
      <c r="E196" s="1">
        <v>2021</v>
      </c>
      <c r="F196" s="1" t="s">
        <v>889</v>
      </c>
      <c r="G196" s="10">
        <v>1299.6999999999989</v>
      </c>
      <c r="O196" s="3"/>
      <c r="P196" s="437"/>
      <c r="Q196" s="3"/>
      <c r="R196" s="3"/>
      <c r="AN196" s="3"/>
      <c r="AO196" s="3"/>
      <c r="AP196" s="3"/>
      <c r="AQ196" s="10"/>
    </row>
    <row r="197" spans="1:43">
      <c r="A197" s="18" t="s">
        <v>8</v>
      </c>
      <c r="B197" s="230" t="s">
        <v>1842</v>
      </c>
      <c r="E197" s="1">
        <v>2021</v>
      </c>
      <c r="F197" s="1" t="s">
        <v>979</v>
      </c>
      <c r="G197" s="10">
        <v>1284.7000000000016</v>
      </c>
      <c r="O197" s="3"/>
      <c r="P197" s="437"/>
      <c r="Q197" s="3"/>
      <c r="R197" s="3"/>
      <c r="AN197" s="3"/>
      <c r="AO197" s="3"/>
      <c r="AP197" s="3"/>
      <c r="AQ197" s="10"/>
    </row>
    <row r="198" spans="1:43">
      <c r="A198" s="18" t="s">
        <v>10</v>
      </c>
      <c r="B198" s="36" t="s">
        <v>1842</v>
      </c>
      <c r="E198" s="1">
        <v>2022</v>
      </c>
      <c r="F198" s="1" t="s">
        <v>889</v>
      </c>
      <c r="G198" s="10">
        <v>1278.5999999999999</v>
      </c>
      <c r="O198" s="3"/>
      <c r="P198" s="437"/>
      <c r="Q198" s="3"/>
      <c r="R198" s="3"/>
      <c r="AN198" s="3"/>
      <c r="AO198" s="3"/>
      <c r="AP198" s="3"/>
      <c r="AQ198" s="10"/>
    </row>
    <row r="199" spans="1:43">
      <c r="A199" s="18" t="s">
        <v>12</v>
      </c>
      <c r="B199" s="55" t="s">
        <v>21</v>
      </c>
      <c r="E199" s="1">
        <v>2021</v>
      </c>
      <c r="F199" s="1" t="s">
        <v>980</v>
      </c>
      <c r="G199" s="10">
        <v>1257.5</v>
      </c>
      <c r="O199" s="3"/>
      <c r="P199" s="437"/>
      <c r="Q199" s="3"/>
      <c r="R199" s="3"/>
      <c r="AN199" s="119"/>
      <c r="AO199" s="120"/>
      <c r="AP199" s="120"/>
      <c r="AQ199" s="121"/>
    </row>
    <row r="200" spans="1:43">
      <c r="A200" s="18" t="s">
        <v>14</v>
      </c>
      <c r="B200" s="439" t="s">
        <v>143</v>
      </c>
      <c r="E200" s="1">
        <v>2022</v>
      </c>
      <c r="F200" s="1" t="s">
        <v>979</v>
      </c>
      <c r="G200" s="10">
        <v>1256.2</v>
      </c>
      <c r="O200" s="3"/>
      <c r="P200" s="438"/>
      <c r="Q200" s="3"/>
      <c r="R200" s="3"/>
      <c r="AN200" s="3"/>
      <c r="AO200" s="3"/>
      <c r="AP200" s="3"/>
      <c r="AQ200" s="10"/>
    </row>
    <row r="201" spans="1:43">
      <c r="A201" s="18" t="s">
        <v>16</v>
      </c>
      <c r="B201" s="36" t="s">
        <v>867</v>
      </c>
      <c r="E201" s="1">
        <v>2021</v>
      </c>
      <c r="F201" s="1" t="s">
        <v>981</v>
      </c>
      <c r="G201" s="10">
        <v>1246.5000000000009</v>
      </c>
      <c r="O201" s="3"/>
      <c r="P201" s="437"/>
      <c r="Q201" s="3"/>
      <c r="R201" s="3"/>
      <c r="AN201" s="3"/>
      <c r="AO201" s="3"/>
      <c r="AP201" s="3"/>
      <c r="AQ201" s="10"/>
    </row>
    <row r="202" spans="1:43">
      <c r="AN202" s="3"/>
      <c r="AO202" s="3"/>
      <c r="AP202" s="3"/>
      <c r="AQ202" s="10"/>
    </row>
    <row r="203" spans="1:43">
      <c r="AN203" s="119"/>
      <c r="AO203" s="120"/>
      <c r="AP203" s="120"/>
      <c r="AQ203" s="121"/>
    </row>
    <row r="204" spans="1:43" ht="25.5">
      <c r="B204" s="23" t="s">
        <v>192</v>
      </c>
      <c r="AN204" s="3"/>
      <c r="AO204" s="3"/>
      <c r="AP204" s="3"/>
      <c r="AQ204" s="10"/>
    </row>
    <row r="205" spans="1:43">
      <c r="AN205" s="3"/>
      <c r="AO205" s="3"/>
      <c r="AP205" s="3"/>
      <c r="AQ205" s="10"/>
    </row>
    <row r="206" spans="1:43">
      <c r="A206" s="18" t="s">
        <v>0</v>
      </c>
      <c r="B206" s="55" t="s">
        <v>1826</v>
      </c>
      <c r="E206" s="1">
        <v>2021</v>
      </c>
      <c r="F206" s="1" t="s">
        <v>887</v>
      </c>
      <c r="G206" s="10">
        <v>807.8</v>
      </c>
      <c r="AN206" s="3"/>
      <c r="AO206" s="3"/>
      <c r="AP206" s="3"/>
      <c r="AQ206" s="10"/>
    </row>
    <row r="207" spans="1:43">
      <c r="A207" s="18" t="s">
        <v>2</v>
      </c>
      <c r="B207" s="55" t="s">
        <v>33</v>
      </c>
      <c r="E207" s="1">
        <v>2019</v>
      </c>
      <c r="F207" s="1" t="s">
        <v>887</v>
      </c>
      <c r="G207" s="10">
        <v>802.75</v>
      </c>
      <c r="AN207" s="3"/>
      <c r="AO207" s="3"/>
      <c r="AP207" s="3"/>
      <c r="AQ207" s="10"/>
    </row>
    <row r="208" spans="1:43">
      <c r="A208" s="18" t="s">
        <v>3</v>
      </c>
      <c r="B208" s="55" t="s">
        <v>840</v>
      </c>
      <c r="E208" s="1">
        <v>2019</v>
      </c>
      <c r="F208" s="1" t="s">
        <v>888</v>
      </c>
      <c r="G208" s="10">
        <v>792.3</v>
      </c>
      <c r="AN208" s="3"/>
      <c r="AO208" s="3"/>
      <c r="AP208" s="3"/>
      <c r="AQ208" s="10"/>
    </row>
    <row r="209" spans="1:43">
      <c r="A209" s="18" t="s">
        <v>5</v>
      </c>
      <c r="B209" s="55" t="s">
        <v>6</v>
      </c>
      <c r="E209" s="1">
        <v>2017</v>
      </c>
      <c r="F209" s="1" t="s">
        <v>887</v>
      </c>
      <c r="G209" s="10">
        <v>739</v>
      </c>
      <c r="AN209" s="3"/>
      <c r="AO209" s="3"/>
      <c r="AP209" s="3"/>
      <c r="AQ209" s="10"/>
    </row>
    <row r="210" spans="1:43">
      <c r="A210" s="18" t="s">
        <v>7</v>
      </c>
      <c r="B210" s="55" t="s">
        <v>815</v>
      </c>
      <c r="E210" s="1">
        <v>2019</v>
      </c>
      <c r="F210" s="1" t="s">
        <v>889</v>
      </c>
      <c r="G210" s="10">
        <v>711.65</v>
      </c>
      <c r="AN210" s="3"/>
      <c r="AO210" s="3"/>
      <c r="AP210" s="3"/>
      <c r="AQ210" s="10"/>
    </row>
    <row r="211" spans="1:43">
      <c r="A211" s="18" t="s">
        <v>8</v>
      </c>
      <c r="B211" s="55" t="s">
        <v>834</v>
      </c>
      <c r="E211" s="1">
        <v>2021</v>
      </c>
      <c r="F211" s="1" t="s">
        <v>888</v>
      </c>
      <c r="G211" s="10">
        <v>711.1</v>
      </c>
      <c r="AN211" s="3"/>
      <c r="AO211" s="3"/>
      <c r="AP211" s="3"/>
      <c r="AQ211" s="10"/>
    </row>
    <row r="212" spans="1:43">
      <c r="A212" s="18" t="s">
        <v>10</v>
      </c>
      <c r="B212" s="55" t="s">
        <v>15</v>
      </c>
      <c r="E212" s="1">
        <v>2017</v>
      </c>
      <c r="F212" s="1" t="s">
        <v>888</v>
      </c>
      <c r="G212" s="10">
        <v>684.2</v>
      </c>
      <c r="AN212" s="3"/>
      <c r="AO212" s="3"/>
      <c r="AP212" s="3"/>
      <c r="AQ212" s="10"/>
    </row>
    <row r="213" spans="1:43">
      <c r="A213" s="18" t="s">
        <v>12</v>
      </c>
      <c r="B213" s="55" t="s">
        <v>9</v>
      </c>
      <c r="E213" s="1">
        <v>2019</v>
      </c>
      <c r="F213" s="1" t="s">
        <v>979</v>
      </c>
      <c r="G213" s="10">
        <v>682.5</v>
      </c>
      <c r="AN213" s="3"/>
      <c r="AO213" s="3"/>
      <c r="AP213" s="3"/>
      <c r="AQ213" s="10"/>
    </row>
    <row r="214" spans="1:43">
      <c r="A214" s="18" t="s">
        <v>14</v>
      </c>
      <c r="B214" s="55" t="s">
        <v>31</v>
      </c>
      <c r="E214" s="1">
        <v>2019</v>
      </c>
      <c r="F214" s="1" t="s">
        <v>980</v>
      </c>
      <c r="G214" s="10">
        <v>682.15</v>
      </c>
      <c r="AN214" s="119"/>
      <c r="AO214" s="120"/>
      <c r="AP214" s="120"/>
      <c r="AQ214" s="121"/>
    </row>
    <row r="215" spans="1:43">
      <c r="A215" s="18" t="s">
        <v>16</v>
      </c>
      <c r="B215" s="55" t="s">
        <v>809</v>
      </c>
      <c r="E215" s="1">
        <v>2019</v>
      </c>
      <c r="F215" s="1" t="s">
        <v>981</v>
      </c>
      <c r="G215" s="10">
        <v>679.55</v>
      </c>
      <c r="AN215" s="3"/>
      <c r="AO215" s="3"/>
      <c r="AP215" s="3"/>
      <c r="AQ215" s="10"/>
    </row>
    <row r="216" spans="1:43">
      <c r="AN216" s="119"/>
      <c r="AO216" s="120"/>
      <c r="AP216" s="120"/>
      <c r="AQ216" s="121"/>
    </row>
    <row r="217" spans="1:43">
      <c r="AN217" s="3"/>
      <c r="AO217" s="3"/>
      <c r="AP217" s="3"/>
      <c r="AQ217" s="10"/>
    </row>
    <row r="218" spans="1:43" ht="25.5">
      <c r="B218" s="23" t="s">
        <v>965</v>
      </c>
      <c r="AN218" s="3"/>
      <c r="AO218" s="3"/>
      <c r="AP218" s="3"/>
      <c r="AQ218" s="10"/>
    </row>
    <row r="219" spans="1:43">
      <c r="AN219" s="3"/>
      <c r="AO219" s="3"/>
      <c r="AP219" s="3"/>
      <c r="AQ219" s="10"/>
    </row>
    <row r="220" spans="1:43">
      <c r="A220" s="18" t="s">
        <v>0</v>
      </c>
      <c r="B220" s="55" t="s">
        <v>153</v>
      </c>
      <c r="E220" s="1">
        <v>2019</v>
      </c>
      <c r="F220" s="1" t="s">
        <v>887</v>
      </c>
      <c r="G220" s="10">
        <v>699.5</v>
      </c>
      <c r="AN220" s="3"/>
      <c r="AO220" s="3"/>
      <c r="AP220" s="3"/>
      <c r="AQ220" s="10"/>
    </row>
    <row r="221" spans="1:43">
      <c r="A221" s="18" t="s">
        <v>2</v>
      </c>
      <c r="B221" s="55" t="s">
        <v>861</v>
      </c>
      <c r="E221" s="1">
        <v>2019</v>
      </c>
      <c r="F221" s="1" t="s">
        <v>888</v>
      </c>
      <c r="G221" s="10">
        <v>655.8</v>
      </c>
      <c r="AN221" s="3"/>
      <c r="AO221" s="3"/>
      <c r="AP221" s="3"/>
      <c r="AQ221" s="10"/>
    </row>
    <row r="222" spans="1:43">
      <c r="A222" s="18" t="s">
        <v>3</v>
      </c>
      <c r="B222" s="55" t="s">
        <v>156</v>
      </c>
      <c r="E222" s="1">
        <v>2021</v>
      </c>
      <c r="F222" s="1" t="s">
        <v>887</v>
      </c>
      <c r="G222" s="10">
        <v>654.1</v>
      </c>
      <c r="AN222" s="119"/>
      <c r="AO222" s="120"/>
      <c r="AP222" s="120"/>
      <c r="AQ222" s="121"/>
    </row>
    <row r="223" spans="1:43">
      <c r="A223" s="18" t="s">
        <v>5</v>
      </c>
      <c r="B223" s="55" t="s">
        <v>142</v>
      </c>
      <c r="E223" s="1">
        <v>2019</v>
      </c>
      <c r="F223" s="1" t="s">
        <v>889</v>
      </c>
      <c r="G223" s="10">
        <v>644.29999999999995</v>
      </c>
      <c r="AN223" s="3"/>
      <c r="AO223" s="3"/>
      <c r="AP223" s="3"/>
      <c r="AQ223" s="10"/>
    </row>
    <row r="224" spans="1:43">
      <c r="A224" s="18" t="s">
        <v>7</v>
      </c>
      <c r="B224" s="55" t="s">
        <v>871</v>
      </c>
      <c r="E224" s="1">
        <v>2019</v>
      </c>
      <c r="F224" s="1" t="s">
        <v>979</v>
      </c>
      <c r="G224" s="10">
        <v>641.1</v>
      </c>
      <c r="AN224" s="3"/>
      <c r="AO224" s="3"/>
      <c r="AP224" s="3"/>
      <c r="AQ224" s="10"/>
    </row>
    <row r="225" spans="1:43">
      <c r="A225" s="18" t="s">
        <v>8</v>
      </c>
      <c r="B225" s="55" t="s">
        <v>155</v>
      </c>
      <c r="E225" s="1">
        <v>2019</v>
      </c>
      <c r="F225" s="1" t="s">
        <v>980</v>
      </c>
      <c r="G225" s="10">
        <v>638.5</v>
      </c>
      <c r="AN225" s="119"/>
      <c r="AO225" s="120"/>
      <c r="AP225" s="120"/>
      <c r="AQ225" s="121"/>
    </row>
    <row r="226" spans="1:43">
      <c r="A226" s="18" t="s">
        <v>10</v>
      </c>
      <c r="B226" s="55" t="s">
        <v>141</v>
      </c>
      <c r="E226" s="1">
        <v>2022</v>
      </c>
      <c r="F226" s="1" t="s">
        <v>887</v>
      </c>
      <c r="G226" s="10">
        <v>626.1</v>
      </c>
      <c r="AN226" s="119"/>
      <c r="AO226" s="120"/>
      <c r="AP226" s="120"/>
      <c r="AQ226" s="121"/>
    </row>
    <row r="227" spans="1:43">
      <c r="A227" s="18" t="s">
        <v>12</v>
      </c>
      <c r="B227" s="55" t="s">
        <v>153</v>
      </c>
      <c r="E227" s="1">
        <v>2021</v>
      </c>
      <c r="F227" s="1" t="s">
        <v>888</v>
      </c>
      <c r="G227" s="10">
        <v>609.1</v>
      </c>
      <c r="AN227" s="119"/>
      <c r="AO227" s="120"/>
      <c r="AP227" s="120"/>
      <c r="AQ227" s="121"/>
    </row>
    <row r="228" spans="1:43">
      <c r="A228" s="18" t="s">
        <v>14</v>
      </c>
      <c r="B228" s="55" t="s">
        <v>39</v>
      </c>
      <c r="E228" s="1">
        <v>2019</v>
      </c>
      <c r="F228" s="1" t="s">
        <v>981</v>
      </c>
      <c r="G228" s="10">
        <v>605.70000000000005</v>
      </c>
    </row>
    <row r="229" spans="1:43">
      <c r="A229" s="18" t="s">
        <v>16</v>
      </c>
      <c r="B229" s="55" t="s">
        <v>817</v>
      </c>
      <c r="E229" s="1">
        <v>2021</v>
      </c>
      <c r="F229" s="1" t="s">
        <v>889</v>
      </c>
      <c r="G229" s="10">
        <v>598.1</v>
      </c>
    </row>
    <row r="232" spans="1:43" ht="25.5">
      <c r="B232" s="23" t="s">
        <v>193</v>
      </c>
    </row>
    <row r="234" spans="1:43">
      <c r="A234" s="18" t="s">
        <v>0</v>
      </c>
      <c r="B234" s="55" t="s">
        <v>21</v>
      </c>
      <c r="E234" s="1">
        <v>2022</v>
      </c>
      <c r="F234" s="1" t="s">
        <v>887</v>
      </c>
      <c r="G234" s="10">
        <v>1225.2</v>
      </c>
    </row>
    <row r="235" spans="1:43">
      <c r="A235" s="18" t="s">
        <v>2</v>
      </c>
      <c r="B235" s="55" t="s">
        <v>1828</v>
      </c>
      <c r="E235" s="1">
        <v>2022</v>
      </c>
      <c r="F235" s="1" t="s">
        <v>888</v>
      </c>
      <c r="G235" s="10">
        <v>1171.8</v>
      </c>
    </row>
    <row r="236" spans="1:43">
      <c r="A236" s="18" t="s">
        <v>3</v>
      </c>
      <c r="B236" s="55" t="s">
        <v>11</v>
      </c>
      <c r="E236" s="1">
        <v>2019</v>
      </c>
      <c r="F236" s="1" t="s">
        <v>887</v>
      </c>
      <c r="G236" s="10">
        <v>1153.2</v>
      </c>
    </row>
    <row r="237" spans="1:43">
      <c r="A237" s="18" t="s">
        <v>5</v>
      </c>
      <c r="B237" s="55" t="s">
        <v>809</v>
      </c>
      <c r="E237" s="1">
        <v>2019</v>
      </c>
      <c r="F237" s="1" t="s">
        <v>888</v>
      </c>
      <c r="G237" s="10">
        <v>1070</v>
      </c>
    </row>
    <row r="238" spans="1:43">
      <c r="A238" s="18" t="s">
        <v>7</v>
      </c>
      <c r="B238" s="55" t="s">
        <v>2225</v>
      </c>
      <c r="E238" s="1">
        <v>2022</v>
      </c>
      <c r="F238" s="1" t="s">
        <v>889</v>
      </c>
      <c r="G238" s="10">
        <v>1046.2</v>
      </c>
    </row>
    <row r="239" spans="1:43">
      <c r="A239" s="18" t="s">
        <v>8</v>
      </c>
      <c r="B239" s="55" t="s">
        <v>835</v>
      </c>
      <c r="E239" s="1">
        <v>2022</v>
      </c>
      <c r="F239" s="1" t="s">
        <v>979</v>
      </c>
      <c r="G239" s="10">
        <v>1032.8</v>
      </c>
    </row>
    <row r="240" spans="1:43">
      <c r="A240" s="18" t="s">
        <v>10</v>
      </c>
      <c r="B240" s="55" t="s">
        <v>31</v>
      </c>
      <c r="E240" s="1">
        <v>2019</v>
      </c>
      <c r="F240" s="1" t="s">
        <v>889</v>
      </c>
      <c r="G240" s="10">
        <v>1027</v>
      </c>
    </row>
    <row r="241" spans="1:7">
      <c r="A241" s="18" t="s">
        <v>12</v>
      </c>
      <c r="B241" s="55" t="s">
        <v>31</v>
      </c>
      <c r="E241" s="1">
        <v>2022</v>
      </c>
      <c r="F241" s="1" t="s">
        <v>980</v>
      </c>
      <c r="G241" s="10">
        <v>1024.8</v>
      </c>
    </row>
    <row r="242" spans="1:7">
      <c r="A242" s="18" t="s">
        <v>14</v>
      </c>
      <c r="B242" s="55" t="s">
        <v>154</v>
      </c>
      <c r="E242" s="1">
        <v>2019</v>
      </c>
      <c r="F242" s="1" t="s">
        <v>979</v>
      </c>
      <c r="G242" s="10">
        <v>1000.2</v>
      </c>
    </row>
    <row r="243" spans="1:7">
      <c r="A243" s="18" t="s">
        <v>16</v>
      </c>
      <c r="B243" s="55" t="s">
        <v>143</v>
      </c>
      <c r="E243" s="1">
        <v>2019</v>
      </c>
      <c r="F243" s="1" t="s">
        <v>980</v>
      </c>
      <c r="G243" s="10">
        <v>974.5</v>
      </c>
    </row>
    <row r="246" spans="1:7" ht="25.5">
      <c r="B246" s="23" t="s">
        <v>194</v>
      </c>
    </row>
    <row r="248" spans="1:7">
      <c r="A248" s="18" t="s">
        <v>0</v>
      </c>
      <c r="B248" s="55" t="s">
        <v>6</v>
      </c>
      <c r="E248" s="1">
        <v>2016</v>
      </c>
      <c r="F248" s="1" t="s">
        <v>887</v>
      </c>
      <c r="G248" s="10">
        <v>703.8</v>
      </c>
    </row>
    <row r="249" spans="1:7">
      <c r="A249" s="18" t="s">
        <v>2</v>
      </c>
      <c r="B249" s="55" t="s">
        <v>25</v>
      </c>
      <c r="E249" s="1">
        <v>2016</v>
      </c>
      <c r="F249" s="1" t="s">
        <v>888</v>
      </c>
      <c r="G249" s="10">
        <v>665.6</v>
      </c>
    </row>
    <row r="250" spans="1:7">
      <c r="A250" s="18" t="s">
        <v>3</v>
      </c>
      <c r="B250" s="55" t="s">
        <v>33</v>
      </c>
      <c r="E250" s="1">
        <v>2016</v>
      </c>
      <c r="F250" s="1" t="s">
        <v>889</v>
      </c>
      <c r="G250" s="10">
        <v>647</v>
      </c>
    </row>
    <row r="251" spans="1:7">
      <c r="A251" s="18" t="s">
        <v>5</v>
      </c>
      <c r="B251" s="55" t="s">
        <v>15</v>
      </c>
      <c r="E251" s="1">
        <v>2016</v>
      </c>
      <c r="F251" s="1" t="s">
        <v>979</v>
      </c>
      <c r="G251" s="10">
        <v>628.70000000000005</v>
      </c>
    </row>
    <row r="252" spans="1:7">
      <c r="A252" s="18" t="s">
        <v>7</v>
      </c>
      <c r="B252" s="55" t="s">
        <v>11</v>
      </c>
      <c r="E252" s="1">
        <v>2016</v>
      </c>
      <c r="F252" s="1" t="s">
        <v>980</v>
      </c>
      <c r="G252" s="10">
        <v>624.9</v>
      </c>
    </row>
    <row r="253" spans="1:7">
      <c r="A253" s="18" t="s">
        <v>8</v>
      </c>
      <c r="B253" s="55" t="s">
        <v>13</v>
      </c>
      <c r="E253" s="1">
        <v>2016</v>
      </c>
      <c r="F253" s="1" t="s">
        <v>981</v>
      </c>
      <c r="G253" s="10">
        <v>623.1</v>
      </c>
    </row>
    <row r="254" spans="1:7">
      <c r="A254" s="18" t="s">
        <v>10</v>
      </c>
      <c r="B254" s="55" t="s">
        <v>17</v>
      </c>
      <c r="E254" s="1">
        <v>2016</v>
      </c>
      <c r="F254" s="1" t="s">
        <v>982</v>
      </c>
      <c r="G254" s="10">
        <v>595.04999999999995</v>
      </c>
    </row>
    <row r="255" spans="1:7">
      <c r="A255" s="18" t="s">
        <v>12</v>
      </c>
      <c r="B255" s="55" t="s">
        <v>31</v>
      </c>
      <c r="E255" s="1">
        <v>2016</v>
      </c>
      <c r="F255" s="1" t="s">
        <v>983</v>
      </c>
      <c r="G255" s="10">
        <v>590.25</v>
      </c>
    </row>
    <row r="256" spans="1:7">
      <c r="A256" s="18" t="s">
        <v>14</v>
      </c>
      <c r="B256" s="55" t="s">
        <v>21</v>
      </c>
      <c r="E256" s="1">
        <v>2016</v>
      </c>
      <c r="F256" s="1" t="s">
        <v>984</v>
      </c>
      <c r="G256" s="10">
        <v>574.35</v>
      </c>
    </row>
    <row r="257" spans="1:7">
      <c r="A257" s="18" t="s">
        <v>16</v>
      </c>
      <c r="B257" s="55" t="s">
        <v>853</v>
      </c>
      <c r="E257" s="1">
        <v>2021</v>
      </c>
      <c r="F257" s="1" t="s">
        <v>887</v>
      </c>
      <c r="G257" s="10">
        <v>571.6</v>
      </c>
    </row>
    <row r="260" spans="1:7" ht="25.5">
      <c r="B260" s="23" t="s">
        <v>195</v>
      </c>
    </row>
    <row r="262" spans="1:7">
      <c r="A262" s="18" t="s">
        <v>0</v>
      </c>
      <c r="B262" s="55" t="s">
        <v>143</v>
      </c>
      <c r="E262" s="1">
        <v>2017</v>
      </c>
      <c r="F262" s="1" t="s">
        <v>887</v>
      </c>
      <c r="G262" s="10">
        <v>603.54999999999995</v>
      </c>
    </row>
    <row r="263" spans="1:7">
      <c r="A263" s="18" t="s">
        <v>2</v>
      </c>
      <c r="B263" s="55" t="s">
        <v>828</v>
      </c>
      <c r="E263" s="1">
        <v>2021</v>
      </c>
      <c r="F263" s="1" t="s">
        <v>887</v>
      </c>
      <c r="G263" s="10">
        <v>545</v>
      </c>
    </row>
    <row r="264" spans="1:7">
      <c r="A264" s="18" t="s">
        <v>3</v>
      </c>
      <c r="B264" s="55" t="s">
        <v>815</v>
      </c>
      <c r="E264" s="1">
        <v>2019</v>
      </c>
      <c r="F264" s="1" t="s">
        <v>887</v>
      </c>
      <c r="G264" s="10">
        <v>544.20000000000005</v>
      </c>
    </row>
    <row r="265" spans="1:7">
      <c r="A265" s="18" t="s">
        <v>5</v>
      </c>
      <c r="B265" s="55" t="s">
        <v>828</v>
      </c>
      <c r="E265" s="1">
        <v>2019</v>
      </c>
      <c r="F265" s="1" t="s">
        <v>888</v>
      </c>
      <c r="G265" s="10">
        <v>544</v>
      </c>
    </row>
    <row r="266" spans="1:7">
      <c r="A266" s="18" t="s">
        <v>7</v>
      </c>
      <c r="B266" s="55" t="s">
        <v>15</v>
      </c>
      <c r="E266" s="1">
        <v>2017</v>
      </c>
      <c r="F266" s="1" t="s">
        <v>888</v>
      </c>
      <c r="G266" s="10">
        <v>543.70000000000005</v>
      </c>
    </row>
    <row r="267" spans="1:7">
      <c r="A267" s="18" t="s">
        <v>8</v>
      </c>
      <c r="B267" s="55" t="s">
        <v>17</v>
      </c>
      <c r="E267" s="1">
        <v>2018</v>
      </c>
      <c r="F267" s="1" t="s">
        <v>887</v>
      </c>
      <c r="G267" s="10">
        <v>537.4</v>
      </c>
    </row>
    <row r="268" spans="1:7">
      <c r="A268" s="18" t="s">
        <v>10</v>
      </c>
      <c r="B268" s="55" t="s">
        <v>828</v>
      </c>
      <c r="E268" s="1">
        <v>2020</v>
      </c>
      <c r="F268" s="1" t="s">
        <v>887</v>
      </c>
      <c r="G268" s="10">
        <v>519</v>
      </c>
    </row>
    <row r="269" spans="1:7">
      <c r="A269" s="18" t="s">
        <v>12</v>
      </c>
      <c r="B269" s="55" t="s">
        <v>21</v>
      </c>
      <c r="E269" s="1">
        <v>2016</v>
      </c>
      <c r="F269" s="1" t="s">
        <v>887</v>
      </c>
      <c r="G269" s="10">
        <v>518.54999999999995</v>
      </c>
    </row>
    <row r="270" spans="1:7">
      <c r="A270" s="18" t="s">
        <v>14</v>
      </c>
      <c r="B270" s="55" t="s">
        <v>153</v>
      </c>
      <c r="E270" s="1">
        <v>2018</v>
      </c>
      <c r="F270" s="1" t="s">
        <v>888</v>
      </c>
      <c r="G270" s="10">
        <v>515.9</v>
      </c>
    </row>
    <row r="271" spans="1:7">
      <c r="A271" s="18" t="s">
        <v>16</v>
      </c>
      <c r="B271" s="55" t="s">
        <v>853</v>
      </c>
      <c r="E271" s="1">
        <v>2020</v>
      </c>
      <c r="F271" s="1" t="s">
        <v>888</v>
      </c>
      <c r="G271" s="10">
        <v>514.20000000000005</v>
      </c>
    </row>
    <row r="274" spans="1:7" ht="25.5">
      <c r="B274" s="23" t="s">
        <v>196</v>
      </c>
    </row>
    <row r="276" spans="1:7">
      <c r="A276" s="18" t="s">
        <v>0</v>
      </c>
      <c r="B276" s="55" t="s">
        <v>842</v>
      </c>
      <c r="E276" s="1">
        <v>2022</v>
      </c>
      <c r="F276" s="1" t="s">
        <v>887</v>
      </c>
      <c r="G276" s="10">
        <v>513</v>
      </c>
    </row>
    <row r="277" spans="1:7">
      <c r="A277" s="18" t="s">
        <v>2</v>
      </c>
      <c r="B277" s="55" t="s">
        <v>1</v>
      </c>
      <c r="E277" s="1">
        <v>2022</v>
      </c>
      <c r="F277" s="1" t="s">
        <v>888</v>
      </c>
      <c r="G277" s="10">
        <v>509.5</v>
      </c>
    </row>
    <row r="278" spans="1:7">
      <c r="A278" s="18" t="s">
        <v>3</v>
      </c>
      <c r="B278" s="55" t="s">
        <v>2260</v>
      </c>
      <c r="E278" s="1">
        <v>2022</v>
      </c>
      <c r="F278" s="1" t="s">
        <v>889</v>
      </c>
      <c r="G278" s="10">
        <v>465.7</v>
      </c>
    </row>
    <row r="279" spans="1:7">
      <c r="A279" s="18" t="s">
        <v>5</v>
      </c>
      <c r="B279" s="55" t="s">
        <v>2284</v>
      </c>
      <c r="E279" s="1">
        <v>2022</v>
      </c>
      <c r="F279" s="1" t="s">
        <v>979</v>
      </c>
      <c r="G279" s="10">
        <v>465</v>
      </c>
    </row>
    <row r="280" spans="1:7">
      <c r="A280" s="18" t="s">
        <v>7</v>
      </c>
      <c r="B280" s="55" t="s">
        <v>2222</v>
      </c>
      <c r="E280" s="1">
        <v>2022</v>
      </c>
      <c r="F280" s="1" t="s">
        <v>980</v>
      </c>
      <c r="G280" s="10">
        <v>445.9</v>
      </c>
    </row>
    <row r="281" spans="1:7">
      <c r="A281" s="18" t="s">
        <v>8</v>
      </c>
      <c r="B281" s="55" t="s">
        <v>824</v>
      </c>
      <c r="E281" s="1">
        <v>2022</v>
      </c>
      <c r="F281" s="1" t="s">
        <v>981</v>
      </c>
      <c r="G281" s="10">
        <v>440.5</v>
      </c>
    </row>
    <row r="282" spans="1:7">
      <c r="A282" s="18" t="s">
        <v>10</v>
      </c>
      <c r="B282" s="55" t="s">
        <v>867</v>
      </c>
      <c r="E282" s="1">
        <v>2019</v>
      </c>
      <c r="F282" s="1" t="s">
        <v>887</v>
      </c>
      <c r="G282" s="10">
        <v>432.9</v>
      </c>
    </row>
    <row r="283" spans="1:7">
      <c r="A283" s="18" t="s">
        <v>12</v>
      </c>
      <c r="B283" s="55" t="s">
        <v>141</v>
      </c>
      <c r="E283" s="1">
        <v>2022</v>
      </c>
      <c r="F283" s="1" t="s">
        <v>982</v>
      </c>
      <c r="G283" s="10">
        <v>432.4</v>
      </c>
    </row>
    <row r="284" spans="1:7">
      <c r="A284" s="18" t="s">
        <v>14</v>
      </c>
      <c r="B284" s="55" t="s">
        <v>1835</v>
      </c>
      <c r="E284" s="1">
        <v>2022</v>
      </c>
      <c r="F284" s="1" t="s">
        <v>983</v>
      </c>
      <c r="G284" s="10">
        <v>430</v>
      </c>
    </row>
    <row r="285" spans="1:7">
      <c r="A285" s="18" t="s">
        <v>16</v>
      </c>
      <c r="B285" s="55" t="s">
        <v>2254</v>
      </c>
      <c r="E285" s="1">
        <v>2022</v>
      </c>
      <c r="F285" s="1" t="s">
        <v>984</v>
      </c>
      <c r="G285" s="10">
        <v>427</v>
      </c>
    </row>
    <row r="288" spans="1:7" ht="25.5">
      <c r="B288" s="23" t="s">
        <v>197</v>
      </c>
    </row>
    <row r="290" spans="1:19">
      <c r="A290" s="18" t="s">
        <v>0</v>
      </c>
      <c r="B290" s="55" t="s">
        <v>31</v>
      </c>
      <c r="E290" s="1">
        <v>2016</v>
      </c>
      <c r="F290" s="1" t="s">
        <v>887</v>
      </c>
      <c r="G290" s="10">
        <v>683.3</v>
      </c>
    </row>
    <row r="291" spans="1:19">
      <c r="A291" s="18" t="s">
        <v>2</v>
      </c>
      <c r="B291" s="55" t="s">
        <v>828</v>
      </c>
      <c r="E291" s="1">
        <v>2021</v>
      </c>
      <c r="F291" s="1" t="s">
        <v>887</v>
      </c>
      <c r="G291" s="10">
        <v>654.4</v>
      </c>
    </row>
    <row r="292" spans="1:19">
      <c r="A292" s="18" t="s">
        <v>3</v>
      </c>
      <c r="B292" s="55" t="s">
        <v>33</v>
      </c>
      <c r="E292" s="1">
        <v>2016</v>
      </c>
      <c r="F292" s="1" t="s">
        <v>888</v>
      </c>
      <c r="G292" s="10">
        <v>644.5</v>
      </c>
    </row>
    <row r="293" spans="1:19">
      <c r="A293" s="18" t="s">
        <v>5</v>
      </c>
      <c r="B293" s="55" t="s">
        <v>867</v>
      </c>
      <c r="E293" s="1">
        <v>2022</v>
      </c>
      <c r="F293" s="1" t="s">
        <v>887</v>
      </c>
      <c r="G293" s="10">
        <v>637.54999999999995</v>
      </c>
    </row>
    <row r="294" spans="1:19">
      <c r="A294" s="18" t="s">
        <v>7</v>
      </c>
      <c r="B294" s="55" t="s">
        <v>21</v>
      </c>
      <c r="E294" s="1">
        <v>2016</v>
      </c>
      <c r="F294" s="1" t="s">
        <v>889</v>
      </c>
      <c r="G294" s="10">
        <v>635.20000000000005</v>
      </c>
    </row>
    <row r="295" spans="1:19">
      <c r="A295" s="18" t="s">
        <v>8</v>
      </c>
      <c r="B295" s="55" t="s">
        <v>11</v>
      </c>
      <c r="E295" s="1">
        <v>2019</v>
      </c>
      <c r="F295" s="1" t="s">
        <v>887</v>
      </c>
      <c r="G295" s="10">
        <v>631.6</v>
      </c>
    </row>
    <row r="296" spans="1:19">
      <c r="A296" s="18" t="s">
        <v>10</v>
      </c>
      <c r="B296" s="55" t="s">
        <v>156</v>
      </c>
      <c r="E296" s="1">
        <v>2018</v>
      </c>
      <c r="F296" s="1" t="s">
        <v>887</v>
      </c>
      <c r="G296" s="10">
        <v>613.65</v>
      </c>
    </row>
    <row r="297" spans="1:19">
      <c r="A297" s="18" t="s">
        <v>12</v>
      </c>
      <c r="B297" s="55" t="s">
        <v>2256</v>
      </c>
      <c r="E297" s="1">
        <v>2022</v>
      </c>
      <c r="F297" s="1" t="s">
        <v>888</v>
      </c>
      <c r="G297" s="10">
        <v>608.5</v>
      </c>
    </row>
    <row r="298" spans="1:19">
      <c r="A298" s="18" t="s">
        <v>14</v>
      </c>
      <c r="B298" s="55" t="s">
        <v>859</v>
      </c>
      <c r="E298" s="1">
        <v>2022</v>
      </c>
      <c r="F298" s="1" t="s">
        <v>889</v>
      </c>
      <c r="G298" s="10">
        <v>607.79999999999995</v>
      </c>
    </row>
    <row r="299" spans="1:19">
      <c r="A299" s="18" t="s">
        <v>16</v>
      </c>
      <c r="B299" s="55" t="s">
        <v>809</v>
      </c>
      <c r="E299" s="1">
        <v>2019</v>
      </c>
      <c r="F299" s="1" t="s">
        <v>888</v>
      </c>
      <c r="G299" s="10">
        <v>607.20000000000005</v>
      </c>
    </row>
    <row r="302" spans="1:19" ht="25.5">
      <c r="B302" s="23" t="s">
        <v>200</v>
      </c>
    </row>
    <row r="304" spans="1:19">
      <c r="A304" s="18" t="s">
        <v>0</v>
      </c>
      <c r="B304" s="439" t="s">
        <v>2217</v>
      </c>
      <c r="E304" s="1">
        <v>2021</v>
      </c>
      <c r="F304" s="1" t="s">
        <v>887</v>
      </c>
      <c r="G304" s="123">
        <v>1159.0000000000009</v>
      </c>
      <c r="L304" s="65"/>
      <c r="M304" s="3"/>
      <c r="N304" s="446"/>
      <c r="O304" s="3"/>
      <c r="P304" s="3"/>
      <c r="R304" s="3"/>
      <c r="S304" s="123"/>
    </row>
    <row r="305" spans="1:19">
      <c r="A305" s="18" t="s">
        <v>2</v>
      </c>
      <c r="B305" s="230" t="s">
        <v>1838</v>
      </c>
      <c r="E305" s="1">
        <v>2021</v>
      </c>
      <c r="F305" s="1" t="s">
        <v>888</v>
      </c>
      <c r="G305" s="123">
        <v>1115.2000000000016</v>
      </c>
      <c r="L305" s="228"/>
      <c r="M305" s="3"/>
      <c r="N305" s="447"/>
      <c r="O305" s="3"/>
      <c r="P305" s="3"/>
      <c r="R305" s="3"/>
      <c r="S305" s="123"/>
    </row>
    <row r="306" spans="1:19">
      <c r="A306" s="18" t="s">
        <v>3</v>
      </c>
      <c r="B306" s="55" t="s">
        <v>143</v>
      </c>
      <c r="E306" s="1">
        <v>2021</v>
      </c>
      <c r="F306" s="1" t="s">
        <v>889</v>
      </c>
      <c r="G306" s="123">
        <v>1108.0999999999985</v>
      </c>
      <c r="M306" s="3"/>
      <c r="N306" s="446"/>
      <c r="O306" s="3"/>
      <c r="P306" s="3"/>
      <c r="R306" s="3"/>
      <c r="S306" s="123"/>
    </row>
    <row r="307" spans="1:19">
      <c r="A307" s="18" t="s">
        <v>5</v>
      </c>
      <c r="B307" s="36" t="s">
        <v>2259</v>
      </c>
      <c r="E307" s="1">
        <v>2022</v>
      </c>
      <c r="F307" s="1" t="s">
        <v>887</v>
      </c>
      <c r="G307" s="123">
        <v>1094.3499999999999</v>
      </c>
      <c r="L307" s="65"/>
      <c r="M307" s="3"/>
      <c r="N307" s="446"/>
      <c r="O307" s="3"/>
      <c r="P307" s="3"/>
      <c r="R307" s="3"/>
      <c r="S307" s="123"/>
    </row>
    <row r="308" spans="1:19">
      <c r="A308" s="18" t="s">
        <v>7</v>
      </c>
      <c r="B308" s="439" t="s">
        <v>2225</v>
      </c>
      <c r="E308" s="1">
        <v>2021</v>
      </c>
      <c r="F308" s="1" t="s">
        <v>979</v>
      </c>
      <c r="G308" s="123">
        <v>1070.9000000000024</v>
      </c>
      <c r="L308" s="228"/>
      <c r="M308" s="3"/>
      <c r="N308" s="446"/>
      <c r="O308" s="3"/>
      <c r="P308" s="3"/>
      <c r="R308" s="3"/>
      <c r="S308" s="123"/>
    </row>
    <row r="309" spans="1:19">
      <c r="A309" s="18" t="s">
        <v>8</v>
      </c>
      <c r="B309" s="230" t="s">
        <v>1828</v>
      </c>
      <c r="E309" s="1">
        <v>2021</v>
      </c>
      <c r="F309" s="1" t="s">
        <v>980</v>
      </c>
      <c r="G309" s="123">
        <v>1061.7000000000016</v>
      </c>
      <c r="L309" s="65"/>
      <c r="M309" s="3"/>
      <c r="N309" s="446"/>
      <c r="O309" s="3"/>
      <c r="P309" s="3"/>
      <c r="R309" s="3"/>
      <c r="S309" s="123"/>
    </row>
    <row r="310" spans="1:19">
      <c r="A310" s="18" t="s">
        <v>10</v>
      </c>
      <c r="B310" s="439" t="s">
        <v>17</v>
      </c>
      <c r="E310" s="1">
        <v>2022</v>
      </c>
      <c r="F310" s="1" t="s">
        <v>888</v>
      </c>
      <c r="G310" s="123">
        <v>1061.4000000000001</v>
      </c>
      <c r="M310" s="3"/>
      <c r="N310" s="446"/>
      <c r="O310" s="3"/>
      <c r="P310" s="3"/>
      <c r="R310" s="3"/>
      <c r="S310" s="123"/>
    </row>
    <row r="311" spans="1:19">
      <c r="A311" s="18" t="s">
        <v>12</v>
      </c>
      <c r="B311" s="439" t="s">
        <v>2222</v>
      </c>
      <c r="E311" s="1">
        <v>2021</v>
      </c>
      <c r="F311" s="1" t="s">
        <v>981</v>
      </c>
      <c r="G311" s="123">
        <v>1036.7999999999993</v>
      </c>
      <c r="L311" s="65"/>
      <c r="M311" s="3"/>
      <c r="N311" s="446"/>
      <c r="O311" s="3"/>
      <c r="P311" s="3"/>
      <c r="R311" s="3"/>
      <c r="S311" s="123"/>
    </row>
    <row r="312" spans="1:19">
      <c r="A312" s="18" t="s">
        <v>14</v>
      </c>
      <c r="B312" s="55" t="s">
        <v>21</v>
      </c>
      <c r="E312" s="1">
        <v>2021</v>
      </c>
      <c r="F312" s="1" t="s">
        <v>982</v>
      </c>
      <c r="G312" s="123">
        <v>1036.4000000000015</v>
      </c>
      <c r="L312" s="65"/>
      <c r="M312" s="3"/>
      <c r="N312" s="447"/>
      <c r="O312" s="3"/>
      <c r="P312" s="3"/>
      <c r="R312" s="3"/>
      <c r="S312" s="123"/>
    </row>
    <row r="313" spans="1:19">
      <c r="A313" s="18" t="s">
        <v>16</v>
      </c>
      <c r="B313" s="439" t="s">
        <v>9</v>
      </c>
      <c r="E313" s="1">
        <v>2021</v>
      </c>
      <c r="F313" s="1" t="s">
        <v>983</v>
      </c>
      <c r="G313" s="123">
        <v>986.30000000000018</v>
      </c>
      <c r="L313" s="3"/>
      <c r="M313" s="3"/>
      <c r="N313" s="447"/>
      <c r="O313" s="3"/>
      <c r="P313" s="3"/>
      <c r="R313" s="3"/>
      <c r="S313" s="123"/>
    </row>
    <row r="316" spans="1:19" ht="25.5">
      <c r="B316" s="23" t="s">
        <v>198</v>
      </c>
    </row>
    <row r="318" spans="1:19">
      <c r="A318" s="18" t="s">
        <v>0</v>
      </c>
      <c r="B318" s="55" t="s">
        <v>27</v>
      </c>
      <c r="E318" s="1">
        <v>2022</v>
      </c>
      <c r="F318" s="1" t="s">
        <v>887</v>
      </c>
      <c r="G318" s="10">
        <v>635.79999999999995</v>
      </c>
    </row>
    <row r="319" spans="1:19">
      <c r="A319" s="18" t="s">
        <v>2</v>
      </c>
      <c r="B319" s="55" t="s">
        <v>23</v>
      </c>
      <c r="E319" s="1">
        <v>2018</v>
      </c>
      <c r="F319" s="1" t="s">
        <v>887</v>
      </c>
      <c r="G319" s="10">
        <v>631.79999999999995</v>
      </c>
    </row>
    <row r="320" spans="1:19">
      <c r="A320" s="18" t="s">
        <v>3</v>
      </c>
      <c r="B320" s="55" t="s">
        <v>29</v>
      </c>
      <c r="E320" s="1">
        <v>2021</v>
      </c>
      <c r="F320" s="1" t="s">
        <v>887</v>
      </c>
      <c r="G320" s="10">
        <v>587.70000000000005</v>
      </c>
    </row>
    <row r="321" spans="1:18">
      <c r="A321" s="18" t="s">
        <v>5</v>
      </c>
      <c r="B321" s="55" t="s">
        <v>2222</v>
      </c>
      <c r="E321" s="1">
        <v>2022</v>
      </c>
      <c r="F321" s="1" t="s">
        <v>888</v>
      </c>
      <c r="G321" s="10">
        <v>584.9</v>
      </c>
    </row>
    <row r="322" spans="1:18">
      <c r="A322" s="18" t="s">
        <v>7</v>
      </c>
      <c r="B322" s="55" t="s">
        <v>153</v>
      </c>
      <c r="E322" s="1">
        <v>2018</v>
      </c>
      <c r="F322" s="1" t="s">
        <v>888</v>
      </c>
      <c r="G322" s="10">
        <v>566.6</v>
      </c>
    </row>
    <row r="323" spans="1:18">
      <c r="A323" s="18" t="s">
        <v>8</v>
      </c>
      <c r="B323" s="55" t="s">
        <v>15</v>
      </c>
      <c r="E323" s="1">
        <v>2017</v>
      </c>
      <c r="F323" s="1" t="s">
        <v>887</v>
      </c>
      <c r="G323" s="10">
        <v>533.75</v>
      </c>
    </row>
    <row r="324" spans="1:18">
      <c r="A324" s="18" t="s">
        <v>10</v>
      </c>
      <c r="B324" s="55" t="s">
        <v>859</v>
      </c>
      <c r="E324" s="1">
        <v>2022</v>
      </c>
      <c r="F324" s="1" t="s">
        <v>889</v>
      </c>
      <c r="G324" s="10">
        <v>532</v>
      </c>
    </row>
    <row r="325" spans="1:18">
      <c r="A325" s="18" t="s">
        <v>12</v>
      </c>
      <c r="B325" s="55" t="s">
        <v>142</v>
      </c>
      <c r="E325" s="1">
        <v>2018</v>
      </c>
      <c r="F325" s="1" t="s">
        <v>889</v>
      </c>
      <c r="G325" s="10">
        <v>531.1</v>
      </c>
    </row>
    <row r="326" spans="1:18">
      <c r="A326" s="18" t="s">
        <v>14</v>
      </c>
      <c r="B326" s="55" t="s">
        <v>11</v>
      </c>
      <c r="E326" s="1">
        <v>2018</v>
      </c>
      <c r="F326" s="1" t="s">
        <v>979</v>
      </c>
      <c r="G326" s="10">
        <v>509.7</v>
      </c>
    </row>
    <row r="327" spans="1:18">
      <c r="A327" s="18" t="s">
        <v>16</v>
      </c>
      <c r="B327" s="55" t="s">
        <v>17</v>
      </c>
      <c r="E327" s="1">
        <v>2021</v>
      </c>
      <c r="F327" s="1" t="s">
        <v>888</v>
      </c>
      <c r="G327" s="10">
        <v>492</v>
      </c>
    </row>
    <row r="330" spans="1:18" ht="25.5">
      <c r="B330" s="23" t="s">
        <v>199</v>
      </c>
    </row>
    <row r="332" spans="1:18">
      <c r="A332" s="18" t="s">
        <v>0</v>
      </c>
      <c r="B332" s="55" t="s">
        <v>1842</v>
      </c>
      <c r="E332" s="1">
        <v>2021</v>
      </c>
      <c r="F332" s="1" t="s">
        <v>887</v>
      </c>
      <c r="G332" s="10">
        <v>680.3</v>
      </c>
      <c r="N332" s="230"/>
      <c r="O332" s="36"/>
      <c r="P332" s="36"/>
      <c r="Q332" s="36"/>
      <c r="R332" s="123"/>
    </row>
    <row r="333" spans="1:18">
      <c r="A333" s="18" t="s">
        <v>2</v>
      </c>
      <c r="B333" s="55" t="s">
        <v>31</v>
      </c>
      <c r="E333" s="1">
        <v>2021</v>
      </c>
      <c r="F333" s="1" t="s">
        <v>888</v>
      </c>
      <c r="G333" s="10">
        <v>672.9</v>
      </c>
      <c r="N333" s="230"/>
      <c r="O333" s="36"/>
      <c r="P333" s="36"/>
      <c r="Q333" s="36"/>
      <c r="R333" s="123"/>
    </row>
    <row r="334" spans="1:18">
      <c r="A334" s="18" t="s">
        <v>3</v>
      </c>
      <c r="B334" s="55" t="s">
        <v>9</v>
      </c>
      <c r="E334" s="1">
        <v>2018</v>
      </c>
      <c r="F334" s="1" t="s">
        <v>887</v>
      </c>
      <c r="G334" s="10">
        <v>659.3</v>
      </c>
      <c r="N334" s="230"/>
      <c r="O334" s="36"/>
      <c r="P334" s="36"/>
      <c r="Q334" s="36"/>
      <c r="R334" s="123"/>
    </row>
    <row r="335" spans="1:18">
      <c r="A335" s="18" t="s">
        <v>5</v>
      </c>
      <c r="B335" s="55" t="s">
        <v>842</v>
      </c>
      <c r="E335" s="1">
        <v>2021</v>
      </c>
      <c r="F335" s="1" t="s">
        <v>889</v>
      </c>
      <c r="G335" s="10">
        <v>635.1</v>
      </c>
      <c r="N335" s="230"/>
      <c r="O335" s="36"/>
      <c r="P335" s="36"/>
      <c r="Q335" s="36"/>
      <c r="R335" s="123"/>
    </row>
    <row r="336" spans="1:18">
      <c r="A336" s="18" t="s">
        <v>7</v>
      </c>
      <c r="B336" s="55" t="s">
        <v>834</v>
      </c>
      <c r="E336" s="1">
        <v>2021</v>
      </c>
      <c r="F336" s="1" t="s">
        <v>979</v>
      </c>
      <c r="G336" s="10">
        <v>614.5</v>
      </c>
      <c r="N336" s="230"/>
      <c r="O336" s="36"/>
      <c r="P336" s="36"/>
      <c r="Q336" s="36"/>
      <c r="R336" s="123"/>
    </row>
    <row r="337" spans="1:18">
      <c r="A337" s="18" t="s">
        <v>8</v>
      </c>
      <c r="B337" s="55" t="s">
        <v>840</v>
      </c>
      <c r="E337" s="1">
        <v>2019</v>
      </c>
      <c r="F337" s="1" t="s">
        <v>887</v>
      </c>
      <c r="G337" s="10">
        <v>600.35</v>
      </c>
      <c r="N337" s="230"/>
      <c r="O337" s="36"/>
      <c r="P337" s="36"/>
      <c r="Q337" s="36"/>
      <c r="R337" s="123"/>
    </row>
    <row r="338" spans="1:18">
      <c r="A338" s="18" t="s">
        <v>10</v>
      </c>
      <c r="B338" s="55" t="s">
        <v>1843</v>
      </c>
      <c r="E338" s="1">
        <v>2021</v>
      </c>
      <c r="F338" s="1" t="s">
        <v>980</v>
      </c>
      <c r="G338" s="10">
        <v>580</v>
      </c>
      <c r="N338" s="230"/>
      <c r="O338" s="36"/>
      <c r="P338" s="36"/>
      <c r="Q338" s="36"/>
      <c r="R338" s="123"/>
    </row>
    <row r="339" spans="1:18">
      <c r="A339" s="18" t="s">
        <v>12</v>
      </c>
      <c r="B339" s="55" t="s">
        <v>13</v>
      </c>
      <c r="E339" s="1">
        <v>2022</v>
      </c>
      <c r="F339" s="1" t="s">
        <v>887</v>
      </c>
      <c r="G339" s="10">
        <v>576.20000000000005</v>
      </c>
      <c r="N339" s="230"/>
      <c r="O339" s="36"/>
      <c r="P339" s="36"/>
      <c r="Q339" s="36"/>
      <c r="R339" s="123"/>
    </row>
    <row r="340" spans="1:18">
      <c r="A340" s="18" t="s">
        <v>14</v>
      </c>
      <c r="B340" s="55" t="s">
        <v>809</v>
      </c>
      <c r="E340" s="1">
        <v>2021</v>
      </c>
      <c r="F340" s="1" t="s">
        <v>981</v>
      </c>
      <c r="G340" s="10">
        <v>574.70000000000005</v>
      </c>
      <c r="N340" s="230"/>
      <c r="O340" s="36"/>
      <c r="P340" s="36"/>
      <c r="Q340" s="36"/>
      <c r="R340" s="123"/>
    </row>
    <row r="341" spans="1:18">
      <c r="A341" s="18" t="s">
        <v>16</v>
      </c>
      <c r="B341" s="55" t="s">
        <v>859</v>
      </c>
      <c r="E341" s="1">
        <v>2021</v>
      </c>
      <c r="F341" s="1" t="s">
        <v>982</v>
      </c>
      <c r="G341" s="10">
        <v>571.20000000000005</v>
      </c>
      <c r="N341" s="230"/>
      <c r="O341" s="36"/>
      <c r="P341" s="36"/>
      <c r="Q341" s="36"/>
      <c r="R341" s="123"/>
    </row>
    <row r="344" spans="1:18" ht="25.5">
      <c r="B344" s="23" t="s">
        <v>176</v>
      </c>
    </row>
    <row r="346" spans="1:18">
      <c r="A346" s="18" t="s">
        <v>0</v>
      </c>
      <c r="B346" s="55" t="s">
        <v>1823</v>
      </c>
      <c r="E346" s="1">
        <v>2021</v>
      </c>
      <c r="F346" s="1" t="s">
        <v>887</v>
      </c>
      <c r="G346" s="10">
        <v>649</v>
      </c>
      <c r="L346" s="228"/>
      <c r="M346" s="3"/>
      <c r="N346" s="3"/>
      <c r="O346" s="3"/>
      <c r="P346" s="123"/>
    </row>
    <row r="347" spans="1:18">
      <c r="A347" s="18" t="s">
        <v>2</v>
      </c>
      <c r="B347" s="55" t="s">
        <v>31</v>
      </c>
      <c r="E347" s="1">
        <v>2021</v>
      </c>
      <c r="F347" s="1" t="s">
        <v>888</v>
      </c>
      <c r="G347" s="10">
        <v>647.5</v>
      </c>
      <c r="L347" s="228"/>
      <c r="M347" s="3"/>
      <c r="N347" s="3"/>
      <c r="O347" s="3"/>
      <c r="P347" s="123"/>
    </row>
    <row r="348" spans="1:18">
      <c r="A348" s="18" t="s">
        <v>3</v>
      </c>
      <c r="B348" s="55" t="s">
        <v>1828</v>
      </c>
      <c r="E348" s="1">
        <v>2021</v>
      </c>
      <c r="F348" s="1" t="s">
        <v>889</v>
      </c>
      <c r="G348" s="10">
        <v>623.70000000000005</v>
      </c>
      <c r="L348" s="228"/>
      <c r="M348" s="3"/>
      <c r="N348" s="3"/>
      <c r="O348" s="3"/>
      <c r="P348" s="123"/>
    </row>
    <row r="349" spans="1:18">
      <c r="A349" s="18" t="s">
        <v>5</v>
      </c>
      <c r="B349" s="55" t="s">
        <v>820</v>
      </c>
      <c r="E349" s="1">
        <v>2021</v>
      </c>
      <c r="F349" s="1" t="s">
        <v>979</v>
      </c>
      <c r="G349" s="10">
        <v>602</v>
      </c>
      <c r="L349" s="228"/>
      <c r="M349" s="3"/>
      <c r="N349" s="3"/>
      <c r="O349" s="3"/>
      <c r="P349" s="123"/>
    </row>
    <row r="350" spans="1:18">
      <c r="A350" s="18" t="s">
        <v>7</v>
      </c>
      <c r="B350" s="55" t="s">
        <v>154</v>
      </c>
      <c r="E350" s="1">
        <v>2021</v>
      </c>
      <c r="F350" s="1" t="s">
        <v>980</v>
      </c>
      <c r="G350" s="10">
        <v>597.5</v>
      </c>
      <c r="L350" s="228"/>
      <c r="M350" s="3"/>
      <c r="N350" s="3"/>
      <c r="O350" s="3"/>
      <c r="P350" s="123"/>
    </row>
    <row r="351" spans="1:18">
      <c r="A351" s="18" t="s">
        <v>8</v>
      </c>
      <c r="B351" s="55" t="s">
        <v>867</v>
      </c>
      <c r="E351" s="1">
        <v>2021</v>
      </c>
      <c r="F351" s="1" t="s">
        <v>981</v>
      </c>
      <c r="G351" s="10">
        <v>597.20000000000005</v>
      </c>
      <c r="L351" s="228"/>
      <c r="M351" s="3"/>
      <c r="N351" s="3"/>
      <c r="O351" s="3"/>
      <c r="P351" s="123"/>
    </row>
    <row r="352" spans="1:18">
      <c r="A352" s="18" t="s">
        <v>10</v>
      </c>
      <c r="B352" s="55" t="s">
        <v>1842</v>
      </c>
      <c r="E352" s="1">
        <v>2021</v>
      </c>
      <c r="F352" s="1" t="s">
        <v>982</v>
      </c>
      <c r="G352" s="10">
        <v>588.1</v>
      </c>
      <c r="L352" s="228"/>
      <c r="M352" s="3"/>
      <c r="N352" s="3"/>
      <c r="O352" s="3"/>
      <c r="P352" s="123"/>
    </row>
    <row r="353" spans="1:18">
      <c r="A353" s="18" t="s">
        <v>12</v>
      </c>
      <c r="B353" s="55" t="s">
        <v>850</v>
      </c>
      <c r="E353" s="1">
        <v>2021</v>
      </c>
      <c r="F353" s="1" t="s">
        <v>983</v>
      </c>
      <c r="G353" s="10">
        <v>587.4</v>
      </c>
      <c r="L353" s="228"/>
      <c r="M353" s="3"/>
      <c r="N353" s="3"/>
      <c r="O353" s="3"/>
      <c r="P353" s="123"/>
    </row>
    <row r="354" spans="1:18">
      <c r="A354" s="18" t="s">
        <v>14</v>
      </c>
      <c r="B354" s="55" t="s">
        <v>9</v>
      </c>
      <c r="E354" s="1">
        <v>2018</v>
      </c>
      <c r="F354" s="1" t="s">
        <v>887</v>
      </c>
      <c r="G354" s="10">
        <v>586.75</v>
      </c>
      <c r="L354" s="228"/>
      <c r="M354" s="3"/>
      <c r="N354" s="3"/>
      <c r="O354" s="3"/>
      <c r="P354" s="123"/>
    </row>
    <row r="355" spans="1:18">
      <c r="A355" s="18" t="s">
        <v>16</v>
      </c>
      <c r="B355" s="55" t="s">
        <v>828</v>
      </c>
      <c r="E355" s="1">
        <v>2021</v>
      </c>
      <c r="F355" s="1" t="s">
        <v>984</v>
      </c>
      <c r="G355" s="10">
        <v>585.20000000000005</v>
      </c>
      <c r="L355" s="228"/>
      <c r="M355" s="3"/>
      <c r="N355" s="3"/>
      <c r="O355" s="3"/>
      <c r="P355" s="123"/>
    </row>
    <row r="358" spans="1:18" ht="25.5">
      <c r="B358" s="23" t="s">
        <v>201</v>
      </c>
    </row>
    <row r="360" spans="1:18">
      <c r="A360" s="18" t="s">
        <v>0</v>
      </c>
      <c r="B360" s="36" t="s">
        <v>833</v>
      </c>
      <c r="C360" s="3"/>
      <c r="D360" s="3"/>
      <c r="E360" s="1">
        <v>2020</v>
      </c>
      <c r="F360" s="1" t="s">
        <v>887</v>
      </c>
      <c r="G360" s="10">
        <v>753.69999999999709</v>
      </c>
      <c r="O360" s="113"/>
      <c r="P360" s="113"/>
      <c r="Q360" s="113"/>
      <c r="R360" s="123"/>
    </row>
    <row r="361" spans="1:18">
      <c r="A361" s="18" t="s">
        <v>2</v>
      </c>
      <c r="B361" s="439" t="s">
        <v>23</v>
      </c>
      <c r="C361" s="3"/>
      <c r="D361" s="3"/>
      <c r="E361" s="1">
        <v>2020</v>
      </c>
      <c r="F361" s="1" t="s">
        <v>888</v>
      </c>
      <c r="G361" s="10">
        <v>731.80000000000291</v>
      </c>
      <c r="O361" s="113"/>
      <c r="P361" s="113"/>
      <c r="Q361" s="113"/>
      <c r="R361" s="123"/>
    </row>
    <row r="362" spans="1:18">
      <c r="A362" s="18" t="s">
        <v>3</v>
      </c>
      <c r="B362" s="249" t="s">
        <v>1821</v>
      </c>
      <c r="C362" s="3"/>
      <c r="D362" s="3"/>
      <c r="E362" s="1">
        <v>2020</v>
      </c>
      <c r="F362" s="1" t="s">
        <v>889</v>
      </c>
      <c r="G362" s="10">
        <v>713.49999999999818</v>
      </c>
      <c r="O362" s="113"/>
      <c r="P362" s="113"/>
      <c r="Q362" s="113"/>
      <c r="R362" s="123"/>
    </row>
    <row r="363" spans="1:18">
      <c r="A363" s="18" t="s">
        <v>5</v>
      </c>
      <c r="B363" s="439" t="s">
        <v>6</v>
      </c>
      <c r="C363" s="3"/>
      <c r="D363" s="3"/>
      <c r="E363" s="1">
        <v>2020</v>
      </c>
      <c r="F363" s="1" t="s">
        <v>979</v>
      </c>
      <c r="G363" s="10">
        <v>710.70000000000073</v>
      </c>
      <c r="N363" s="87"/>
      <c r="O363" s="113"/>
      <c r="P363" s="113"/>
      <c r="Q363" s="113"/>
      <c r="R363" s="123"/>
    </row>
    <row r="364" spans="1:18">
      <c r="A364" s="18" t="s">
        <v>7</v>
      </c>
      <c r="B364" s="36" t="s">
        <v>141</v>
      </c>
      <c r="C364" s="3"/>
      <c r="D364" s="3"/>
      <c r="E364" s="1">
        <v>2020</v>
      </c>
      <c r="F364" s="1" t="s">
        <v>980</v>
      </c>
      <c r="G364" s="10">
        <v>704.99999999999454</v>
      </c>
      <c r="N364" s="87"/>
      <c r="O364" s="113"/>
      <c r="P364" s="113"/>
      <c r="Q364" s="113"/>
      <c r="R364" s="123"/>
    </row>
    <row r="365" spans="1:18">
      <c r="A365" s="18" t="s">
        <v>8</v>
      </c>
      <c r="B365" s="249" t="s">
        <v>1828</v>
      </c>
      <c r="C365" s="3"/>
      <c r="D365" s="3"/>
      <c r="E365" s="1">
        <v>2021</v>
      </c>
      <c r="F365" s="1" t="s">
        <v>887</v>
      </c>
      <c r="G365" s="10">
        <v>700</v>
      </c>
      <c r="N365" s="87"/>
      <c r="O365" s="113"/>
      <c r="P365" s="113"/>
      <c r="Q365" s="113"/>
      <c r="R365" s="123"/>
    </row>
    <row r="366" spans="1:18">
      <c r="A366" s="18" t="s">
        <v>10</v>
      </c>
      <c r="B366" s="36" t="s">
        <v>153</v>
      </c>
      <c r="C366" s="3"/>
      <c r="D366" s="3"/>
      <c r="E366" s="1">
        <v>2020</v>
      </c>
      <c r="F366" s="1" t="s">
        <v>981</v>
      </c>
      <c r="G366" s="10">
        <v>685.19999999999891</v>
      </c>
      <c r="N366" s="87"/>
      <c r="O366" s="113"/>
      <c r="P366" s="113"/>
      <c r="Q366" s="113"/>
      <c r="R366" s="123"/>
    </row>
    <row r="367" spans="1:18">
      <c r="A367" s="18" t="s">
        <v>12</v>
      </c>
      <c r="B367" s="36" t="s">
        <v>13</v>
      </c>
      <c r="C367" s="3"/>
      <c r="D367" s="3"/>
      <c r="E367" s="1">
        <v>2021</v>
      </c>
      <c r="F367" s="1" t="s">
        <v>888</v>
      </c>
      <c r="G367" s="10">
        <v>673.9</v>
      </c>
      <c r="N367" s="87"/>
      <c r="O367" s="113"/>
      <c r="P367" s="113"/>
      <c r="Q367" s="113"/>
      <c r="R367" s="123"/>
    </row>
    <row r="368" spans="1:18">
      <c r="A368" s="18" t="s">
        <v>14</v>
      </c>
      <c r="B368" s="249" t="s">
        <v>1833</v>
      </c>
      <c r="C368" s="3"/>
      <c r="D368" s="3"/>
      <c r="E368" s="1">
        <v>2021</v>
      </c>
      <c r="F368" s="1" t="s">
        <v>889</v>
      </c>
      <c r="G368" s="10">
        <v>671.8</v>
      </c>
      <c r="N368" s="87"/>
      <c r="O368" s="113"/>
      <c r="P368" s="113"/>
      <c r="Q368" s="113"/>
      <c r="R368" s="123"/>
    </row>
    <row r="369" spans="1:18">
      <c r="A369" s="18" t="s">
        <v>16</v>
      </c>
      <c r="B369" s="36" t="s">
        <v>155</v>
      </c>
      <c r="C369" s="3"/>
      <c r="D369" s="3"/>
      <c r="E369" s="1">
        <v>2020</v>
      </c>
      <c r="F369" s="1" t="s">
        <v>982</v>
      </c>
      <c r="G369" s="10">
        <v>670.30000000000109</v>
      </c>
      <c r="N369" s="87"/>
      <c r="O369" s="113"/>
      <c r="P369" s="113"/>
      <c r="Q369" s="113"/>
      <c r="R369" s="123"/>
    </row>
    <row r="372" spans="1:18" ht="25.5">
      <c r="B372" s="23" t="s">
        <v>202</v>
      </c>
    </row>
    <row r="374" spans="1:18">
      <c r="A374" s="18" t="s">
        <v>0</v>
      </c>
      <c r="B374" s="55" t="s">
        <v>21</v>
      </c>
      <c r="E374" s="1">
        <v>2018</v>
      </c>
      <c r="F374" s="1" t="s">
        <v>887</v>
      </c>
      <c r="G374" s="10">
        <v>1048.8</v>
      </c>
    </row>
    <row r="375" spans="1:18">
      <c r="A375" s="18" t="s">
        <v>2</v>
      </c>
      <c r="B375" s="55" t="s">
        <v>19</v>
      </c>
      <c r="E375" s="1">
        <v>2018</v>
      </c>
      <c r="F375" s="1" t="s">
        <v>888</v>
      </c>
      <c r="G375" s="10">
        <v>996.8</v>
      </c>
    </row>
    <row r="376" spans="1:18">
      <c r="A376" s="18" t="s">
        <v>3</v>
      </c>
      <c r="B376" s="55" t="s">
        <v>31</v>
      </c>
      <c r="E376" s="1">
        <v>2018</v>
      </c>
      <c r="F376" s="1" t="s">
        <v>889</v>
      </c>
      <c r="G376" s="10">
        <v>936.7</v>
      </c>
    </row>
    <row r="377" spans="1:18">
      <c r="A377" s="18" t="s">
        <v>5</v>
      </c>
      <c r="B377" s="55" t="s">
        <v>178</v>
      </c>
      <c r="E377" s="1">
        <v>2016</v>
      </c>
      <c r="F377" s="1" t="s">
        <v>887</v>
      </c>
      <c r="G377" s="10">
        <v>873</v>
      </c>
    </row>
    <row r="378" spans="1:18">
      <c r="A378" s="18" t="s">
        <v>7</v>
      </c>
      <c r="B378" s="55" t="s">
        <v>990</v>
      </c>
      <c r="E378" s="1">
        <v>2018</v>
      </c>
      <c r="F378" s="1" t="s">
        <v>979</v>
      </c>
      <c r="G378" s="10">
        <v>822</v>
      </c>
    </row>
    <row r="379" spans="1:18">
      <c r="A379" s="18" t="s">
        <v>8</v>
      </c>
      <c r="B379" s="55" t="s">
        <v>142</v>
      </c>
      <c r="E379" s="1">
        <v>2022</v>
      </c>
      <c r="F379" s="1" t="s">
        <v>887</v>
      </c>
      <c r="G379" s="10">
        <v>817.35</v>
      </c>
    </row>
    <row r="380" spans="1:18">
      <c r="A380" s="18" t="s">
        <v>10</v>
      </c>
      <c r="B380" s="55" t="s">
        <v>17</v>
      </c>
      <c r="E380" s="1">
        <v>2018</v>
      </c>
      <c r="F380" s="1" t="s">
        <v>980</v>
      </c>
      <c r="G380" s="10">
        <v>809.65</v>
      </c>
    </row>
    <row r="381" spans="1:18">
      <c r="A381" s="18" t="s">
        <v>12</v>
      </c>
      <c r="B381" s="55" t="s">
        <v>835</v>
      </c>
      <c r="E381" s="1">
        <v>2022</v>
      </c>
      <c r="F381" s="1" t="s">
        <v>888</v>
      </c>
      <c r="G381" s="10">
        <v>759.7</v>
      </c>
    </row>
    <row r="382" spans="1:18">
      <c r="A382" s="18" t="s">
        <v>14</v>
      </c>
      <c r="B382" s="55" t="s">
        <v>141</v>
      </c>
      <c r="E382" s="1">
        <v>2018</v>
      </c>
      <c r="F382" s="1" t="s">
        <v>981</v>
      </c>
      <c r="G382" s="10">
        <v>753.95</v>
      </c>
    </row>
    <row r="383" spans="1:18">
      <c r="A383" s="18" t="s">
        <v>16</v>
      </c>
      <c r="B383" s="55" t="s">
        <v>27</v>
      </c>
      <c r="E383" s="1">
        <v>2018</v>
      </c>
      <c r="F383" s="1" t="s">
        <v>982</v>
      </c>
      <c r="G383" s="10">
        <v>748.3</v>
      </c>
    </row>
    <row r="386" spans="1:16" ht="25.5">
      <c r="B386" s="23" t="s">
        <v>203</v>
      </c>
    </row>
    <row r="388" spans="1:16">
      <c r="A388" s="18" t="s">
        <v>0</v>
      </c>
      <c r="B388" s="55" t="s">
        <v>6</v>
      </c>
      <c r="E388" s="1">
        <v>2017</v>
      </c>
      <c r="F388" s="1" t="s">
        <v>887</v>
      </c>
      <c r="G388" s="10">
        <v>490.7</v>
      </c>
    </row>
    <row r="389" spans="1:16">
      <c r="A389" s="18" t="s">
        <v>2</v>
      </c>
      <c r="B389" s="230" t="s">
        <v>2254</v>
      </c>
      <c r="E389" s="1">
        <v>2022</v>
      </c>
      <c r="F389" s="1" t="s">
        <v>887</v>
      </c>
      <c r="G389" s="10">
        <v>416.1</v>
      </c>
      <c r="M389" s="36"/>
      <c r="N389" s="36"/>
      <c r="O389" s="36"/>
      <c r="P389" s="123"/>
    </row>
    <row r="390" spans="1:16">
      <c r="A390" s="18" t="s">
        <v>3</v>
      </c>
      <c r="B390" s="55" t="s">
        <v>35</v>
      </c>
      <c r="E390" s="1">
        <v>2017</v>
      </c>
      <c r="F390" s="1" t="s">
        <v>888</v>
      </c>
      <c r="G390" s="10">
        <v>415.5</v>
      </c>
      <c r="M390" s="36"/>
      <c r="N390" s="36"/>
      <c r="O390" s="36"/>
      <c r="P390" s="123"/>
    </row>
    <row r="391" spans="1:16">
      <c r="A391" s="18" t="s">
        <v>5</v>
      </c>
      <c r="B391" s="230" t="s">
        <v>1</v>
      </c>
      <c r="E391" s="1">
        <v>2021</v>
      </c>
      <c r="F391" s="1" t="s">
        <v>887</v>
      </c>
      <c r="G391" s="10">
        <v>406.25</v>
      </c>
      <c r="M391" s="36"/>
      <c r="N391" s="36"/>
      <c r="O391" s="36"/>
      <c r="P391" s="123"/>
    </row>
    <row r="392" spans="1:16">
      <c r="A392" s="18" t="s">
        <v>7</v>
      </c>
      <c r="B392" s="55" t="s">
        <v>13</v>
      </c>
      <c r="E392" s="1">
        <v>2017</v>
      </c>
      <c r="F392" s="1" t="s">
        <v>889</v>
      </c>
      <c r="G392" s="10">
        <v>403.5</v>
      </c>
    </row>
    <row r="393" spans="1:16">
      <c r="A393" s="18" t="s">
        <v>8</v>
      </c>
      <c r="B393" s="55" t="s">
        <v>817</v>
      </c>
      <c r="E393" s="1">
        <v>2021</v>
      </c>
      <c r="F393" s="1" t="s">
        <v>888</v>
      </c>
      <c r="G393" s="10">
        <v>401.9</v>
      </c>
    </row>
    <row r="394" spans="1:16">
      <c r="A394" s="18" t="s">
        <v>10</v>
      </c>
      <c r="B394" s="55" t="s">
        <v>156</v>
      </c>
      <c r="E394" s="1">
        <v>2021</v>
      </c>
      <c r="F394" s="1" t="s">
        <v>889</v>
      </c>
      <c r="G394" s="10">
        <v>387.8</v>
      </c>
    </row>
    <row r="395" spans="1:16">
      <c r="A395" s="18" t="s">
        <v>12</v>
      </c>
      <c r="B395" s="55" t="s">
        <v>144</v>
      </c>
      <c r="E395" s="1">
        <v>2022</v>
      </c>
      <c r="F395" s="1" t="s">
        <v>888</v>
      </c>
      <c r="G395" s="10">
        <v>386.3</v>
      </c>
    </row>
    <row r="396" spans="1:16">
      <c r="A396" s="18" t="s">
        <v>14</v>
      </c>
      <c r="B396" s="230" t="s">
        <v>156</v>
      </c>
      <c r="E396" s="1">
        <v>2019</v>
      </c>
      <c r="F396" s="1" t="s">
        <v>887</v>
      </c>
      <c r="G396" s="10">
        <v>383</v>
      </c>
    </row>
    <row r="397" spans="1:16">
      <c r="A397" s="18" t="s">
        <v>16</v>
      </c>
      <c r="B397" s="55" t="s">
        <v>141</v>
      </c>
      <c r="E397" s="1">
        <v>2017</v>
      </c>
      <c r="F397" s="1" t="s">
        <v>979</v>
      </c>
      <c r="G397" s="10">
        <v>381</v>
      </c>
    </row>
    <row r="400" spans="1:16" ht="25.5">
      <c r="B400" s="23" t="s">
        <v>204</v>
      </c>
    </row>
    <row r="402" spans="1:16">
      <c r="A402" s="18" t="s">
        <v>0</v>
      </c>
      <c r="B402" s="36" t="s">
        <v>21</v>
      </c>
      <c r="C402" s="1"/>
      <c r="D402" s="1"/>
      <c r="E402" s="1">
        <v>2017</v>
      </c>
      <c r="F402" s="1" t="s">
        <v>887</v>
      </c>
      <c r="G402" s="10">
        <v>4680.8</v>
      </c>
    </row>
    <row r="403" spans="1:16">
      <c r="A403" s="18" t="s">
        <v>2</v>
      </c>
      <c r="B403" s="36" t="s">
        <v>33</v>
      </c>
      <c r="C403" s="1"/>
      <c r="D403" s="1"/>
      <c r="E403" s="1">
        <v>2017</v>
      </c>
      <c r="F403" s="1" t="s">
        <v>888</v>
      </c>
      <c r="G403" s="10">
        <v>4632.7</v>
      </c>
    </row>
    <row r="404" spans="1:16">
      <c r="A404" s="18" t="s">
        <v>3</v>
      </c>
      <c r="B404" s="36" t="s">
        <v>143</v>
      </c>
      <c r="C404" s="1"/>
      <c r="D404" s="1"/>
      <c r="E404" s="1">
        <v>2017</v>
      </c>
      <c r="F404" s="1" t="s">
        <v>889</v>
      </c>
      <c r="G404" s="10">
        <v>4200.5</v>
      </c>
    </row>
    <row r="405" spans="1:16">
      <c r="A405" s="18" t="s">
        <v>5</v>
      </c>
      <c r="B405" s="36" t="s">
        <v>17</v>
      </c>
      <c r="C405" s="1"/>
      <c r="D405" s="1"/>
      <c r="E405" s="1">
        <v>2017</v>
      </c>
      <c r="F405" s="1" t="s">
        <v>979</v>
      </c>
      <c r="G405" s="10">
        <v>4126.3</v>
      </c>
    </row>
    <row r="406" spans="1:16">
      <c r="A406" s="18" t="s">
        <v>7</v>
      </c>
      <c r="B406" s="230" t="s">
        <v>21</v>
      </c>
      <c r="C406" s="1"/>
      <c r="D406" s="1"/>
      <c r="E406" s="1">
        <v>2021</v>
      </c>
      <c r="F406" s="1" t="s">
        <v>887</v>
      </c>
      <c r="G406" s="10">
        <v>4063.7</v>
      </c>
    </row>
    <row r="407" spans="1:16">
      <c r="A407" s="18" t="s">
        <v>8</v>
      </c>
      <c r="B407" s="36" t="s">
        <v>31</v>
      </c>
      <c r="C407" s="1"/>
      <c r="D407" s="1"/>
      <c r="E407" s="1">
        <v>2017</v>
      </c>
      <c r="F407" s="1" t="s">
        <v>980</v>
      </c>
      <c r="G407" s="10">
        <v>4043.3</v>
      </c>
    </row>
    <row r="408" spans="1:16">
      <c r="A408" s="18" t="s">
        <v>10</v>
      </c>
      <c r="B408" s="36" t="s">
        <v>6</v>
      </c>
      <c r="C408" s="1"/>
      <c r="D408" s="1"/>
      <c r="E408" s="1">
        <v>2017</v>
      </c>
      <c r="F408" s="1" t="s">
        <v>981</v>
      </c>
      <c r="G408" s="10">
        <v>3844.1</v>
      </c>
    </row>
    <row r="409" spans="1:16">
      <c r="A409" s="18" t="s">
        <v>12</v>
      </c>
      <c r="B409" s="36" t="s">
        <v>23</v>
      </c>
      <c r="C409" s="1"/>
      <c r="D409" s="1"/>
      <c r="E409" s="1">
        <v>2017</v>
      </c>
      <c r="F409" s="1" t="s">
        <v>982</v>
      </c>
      <c r="G409" s="10">
        <v>3803.7</v>
      </c>
    </row>
    <row r="410" spans="1:16">
      <c r="A410" s="18" t="s">
        <v>14</v>
      </c>
      <c r="B410" s="230" t="s">
        <v>37</v>
      </c>
      <c r="C410" s="1"/>
      <c r="D410" s="1"/>
      <c r="E410" s="1">
        <v>2021</v>
      </c>
      <c r="F410" s="1" t="s">
        <v>888</v>
      </c>
      <c r="G410" s="10">
        <v>3793.45</v>
      </c>
    </row>
    <row r="411" spans="1:16">
      <c r="A411" s="18" t="s">
        <v>16</v>
      </c>
      <c r="B411" s="230" t="s">
        <v>2223</v>
      </c>
      <c r="C411" s="1"/>
      <c r="D411" s="1"/>
      <c r="E411" s="1">
        <v>2021</v>
      </c>
      <c r="F411" s="1" t="s">
        <v>889</v>
      </c>
      <c r="G411" s="10">
        <v>3793</v>
      </c>
    </row>
    <row r="414" spans="1:16" ht="25.5">
      <c r="B414" s="23" t="s">
        <v>205</v>
      </c>
    </row>
    <row r="416" spans="1:16">
      <c r="A416" s="18" t="s">
        <v>0</v>
      </c>
      <c r="B416" s="55" t="s">
        <v>143</v>
      </c>
      <c r="E416" s="1">
        <v>2019</v>
      </c>
      <c r="F416" s="1" t="s">
        <v>887</v>
      </c>
      <c r="G416" s="10">
        <v>800.1</v>
      </c>
      <c r="L416" s="228"/>
      <c r="M416" s="3"/>
      <c r="N416" s="3"/>
      <c r="O416" s="3"/>
      <c r="P416" s="123"/>
    </row>
    <row r="417" spans="1:16">
      <c r="A417" s="18" t="s">
        <v>2</v>
      </c>
      <c r="B417" s="55" t="s">
        <v>158</v>
      </c>
      <c r="E417" s="1">
        <v>2019</v>
      </c>
      <c r="F417" s="1" t="s">
        <v>888</v>
      </c>
      <c r="G417" s="10">
        <v>727.8</v>
      </c>
      <c r="L417" s="228"/>
      <c r="M417" s="3"/>
      <c r="N417" s="3"/>
      <c r="O417" s="3"/>
      <c r="P417" s="123"/>
    </row>
    <row r="418" spans="1:16">
      <c r="A418" s="18" t="s">
        <v>3</v>
      </c>
      <c r="B418" s="55" t="s">
        <v>29</v>
      </c>
      <c r="E418" s="1">
        <v>2018</v>
      </c>
      <c r="F418" s="1" t="s">
        <v>887</v>
      </c>
      <c r="G418" s="10">
        <v>726.7</v>
      </c>
      <c r="L418" s="228"/>
      <c r="M418" s="3"/>
      <c r="N418" s="3"/>
      <c r="O418" s="3"/>
      <c r="P418" s="123"/>
    </row>
    <row r="419" spans="1:16">
      <c r="A419" s="18" t="s">
        <v>5</v>
      </c>
      <c r="B419" s="55" t="s">
        <v>11</v>
      </c>
      <c r="E419" s="1">
        <v>2019</v>
      </c>
      <c r="F419" s="1" t="s">
        <v>889</v>
      </c>
      <c r="G419" s="10">
        <v>719.2</v>
      </c>
      <c r="L419" s="228"/>
      <c r="M419" s="3"/>
      <c r="N419" s="3"/>
      <c r="O419" s="3"/>
      <c r="P419" s="123"/>
    </row>
    <row r="420" spans="1:16">
      <c r="A420" s="18" t="s">
        <v>7</v>
      </c>
      <c r="B420" s="55" t="s">
        <v>33</v>
      </c>
      <c r="E420" s="1">
        <v>2018</v>
      </c>
      <c r="F420" s="1" t="s">
        <v>888</v>
      </c>
      <c r="G420" s="10">
        <v>717.7</v>
      </c>
      <c r="L420" s="228"/>
      <c r="M420" s="3"/>
      <c r="N420" s="3"/>
      <c r="O420" s="3"/>
      <c r="P420" s="123"/>
    </row>
    <row r="421" spans="1:16">
      <c r="A421" s="18" t="s">
        <v>8</v>
      </c>
      <c r="B421" s="55" t="s">
        <v>1</v>
      </c>
      <c r="E421" s="1">
        <v>2018</v>
      </c>
      <c r="F421" s="1" t="s">
        <v>889</v>
      </c>
      <c r="G421" s="10">
        <v>684.8</v>
      </c>
    </row>
    <row r="422" spans="1:16">
      <c r="A422" s="18" t="s">
        <v>10</v>
      </c>
      <c r="B422" s="55" t="s">
        <v>31</v>
      </c>
      <c r="E422" s="1">
        <v>2018</v>
      </c>
      <c r="F422" s="1" t="s">
        <v>979</v>
      </c>
      <c r="G422" s="10">
        <v>673.5</v>
      </c>
    </row>
    <row r="423" spans="1:16">
      <c r="A423" s="18" t="s">
        <v>12</v>
      </c>
      <c r="B423" s="55" t="s">
        <v>17</v>
      </c>
      <c r="E423" s="1">
        <v>2019</v>
      </c>
      <c r="F423" s="1" t="s">
        <v>979</v>
      </c>
      <c r="G423" s="10">
        <v>635.79999999999995</v>
      </c>
    </row>
    <row r="424" spans="1:16">
      <c r="A424" s="18" t="s">
        <v>14</v>
      </c>
      <c r="B424" s="55" t="s">
        <v>850</v>
      </c>
      <c r="E424" s="1">
        <v>2019</v>
      </c>
      <c r="F424" s="1" t="s">
        <v>980</v>
      </c>
      <c r="G424" s="10">
        <v>631.4</v>
      </c>
    </row>
    <row r="425" spans="1:16">
      <c r="A425" s="18" t="s">
        <v>16</v>
      </c>
      <c r="B425" s="55" t="s">
        <v>17</v>
      </c>
      <c r="E425" s="1">
        <v>2018</v>
      </c>
      <c r="F425" s="1" t="s">
        <v>980</v>
      </c>
      <c r="G425" s="10">
        <v>629.9</v>
      </c>
    </row>
    <row r="428" spans="1:16" ht="25.5">
      <c r="B428" s="23" t="s">
        <v>206</v>
      </c>
    </row>
    <row r="430" spans="1:16">
      <c r="A430" s="18" t="s">
        <v>0</v>
      </c>
      <c r="B430" s="36" t="s">
        <v>141</v>
      </c>
      <c r="E430" s="1">
        <v>2020</v>
      </c>
      <c r="F430" s="1" t="s">
        <v>887</v>
      </c>
      <c r="G430" s="10">
        <v>1219.1999999999998</v>
      </c>
    </row>
    <row r="431" spans="1:16">
      <c r="A431" s="18" t="s">
        <v>2</v>
      </c>
      <c r="B431" s="36" t="s">
        <v>154</v>
      </c>
      <c r="E431" s="1">
        <v>2020</v>
      </c>
      <c r="F431" s="1" t="s">
        <v>888</v>
      </c>
      <c r="G431" s="10">
        <v>1132.4000000000005</v>
      </c>
    </row>
    <row r="432" spans="1:16">
      <c r="A432" s="18" t="s">
        <v>3</v>
      </c>
      <c r="B432" s="36" t="s">
        <v>155</v>
      </c>
      <c r="E432" s="1">
        <v>2020</v>
      </c>
      <c r="F432" s="1" t="s">
        <v>889</v>
      </c>
      <c r="G432" s="10">
        <v>1126.1999999999989</v>
      </c>
    </row>
    <row r="433" spans="1:7">
      <c r="A433" s="18" t="s">
        <v>5</v>
      </c>
      <c r="B433" s="36" t="s">
        <v>820</v>
      </c>
      <c r="E433" s="1">
        <v>2020</v>
      </c>
      <c r="F433" s="1" t="s">
        <v>979</v>
      </c>
      <c r="G433" s="10">
        <v>1088.6000000000013</v>
      </c>
    </row>
    <row r="434" spans="1:7">
      <c r="A434" s="18" t="s">
        <v>7</v>
      </c>
      <c r="B434" s="439" t="s">
        <v>17</v>
      </c>
      <c r="E434" s="1">
        <v>2020</v>
      </c>
      <c r="F434" s="1" t="s">
        <v>980</v>
      </c>
      <c r="G434" s="10">
        <v>1037.1000000000004</v>
      </c>
    </row>
    <row r="435" spans="1:7">
      <c r="A435" s="18" t="s">
        <v>8</v>
      </c>
      <c r="B435" s="36" t="s">
        <v>815</v>
      </c>
      <c r="E435" s="1">
        <v>2020</v>
      </c>
      <c r="F435" s="1" t="s">
        <v>981</v>
      </c>
      <c r="G435" s="10">
        <v>1020.4999999999982</v>
      </c>
    </row>
    <row r="436" spans="1:7">
      <c r="A436" s="18" t="s">
        <v>10</v>
      </c>
      <c r="B436" s="36" t="s">
        <v>804</v>
      </c>
      <c r="E436" s="1">
        <v>2020</v>
      </c>
      <c r="F436" s="1" t="s">
        <v>982</v>
      </c>
      <c r="G436" s="10">
        <v>1012.8000000000011</v>
      </c>
    </row>
    <row r="437" spans="1:7">
      <c r="A437" s="18" t="s">
        <v>12</v>
      </c>
      <c r="B437" s="219" t="s">
        <v>835</v>
      </c>
      <c r="E437" s="1">
        <v>2022</v>
      </c>
      <c r="F437" s="1" t="s">
        <v>887</v>
      </c>
      <c r="G437" s="10">
        <v>994.9</v>
      </c>
    </row>
    <row r="438" spans="1:7">
      <c r="A438" s="18" t="s">
        <v>14</v>
      </c>
      <c r="B438" s="439" t="s">
        <v>31</v>
      </c>
      <c r="E438" s="1">
        <v>2020</v>
      </c>
      <c r="F438" s="1" t="s">
        <v>983</v>
      </c>
      <c r="G438" s="10">
        <v>993.80000000000109</v>
      </c>
    </row>
    <row r="439" spans="1:7">
      <c r="A439" s="18" t="s">
        <v>16</v>
      </c>
      <c r="B439" s="55" t="s">
        <v>25</v>
      </c>
      <c r="E439" s="1">
        <v>2022</v>
      </c>
      <c r="F439" s="1" t="s">
        <v>888</v>
      </c>
      <c r="G439" s="10">
        <v>992.6</v>
      </c>
    </row>
    <row r="442" spans="1:7" ht="25.5">
      <c r="B442" s="23" t="s">
        <v>207</v>
      </c>
    </row>
    <row r="444" spans="1:7">
      <c r="A444" s="18" t="s">
        <v>0</v>
      </c>
      <c r="B444" s="230" t="s">
        <v>820</v>
      </c>
      <c r="E444" s="1">
        <v>2019</v>
      </c>
      <c r="F444" s="1" t="s">
        <v>887</v>
      </c>
      <c r="G444" s="10">
        <v>1202.0000000000018</v>
      </c>
    </row>
    <row r="445" spans="1:7">
      <c r="A445" s="18" t="s">
        <v>2</v>
      </c>
      <c r="B445" s="55" t="s">
        <v>31</v>
      </c>
      <c r="E445" s="1">
        <v>2018</v>
      </c>
      <c r="F445" s="1" t="s">
        <v>887</v>
      </c>
      <c r="G445" s="10">
        <v>1184.7</v>
      </c>
    </row>
    <row r="446" spans="1:7">
      <c r="A446" s="18" t="s">
        <v>3</v>
      </c>
      <c r="B446" s="230" t="s">
        <v>17</v>
      </c>
      <c r="E446" s="1">
        <v>2022</v>
      </c>
      <c r="F446" s="1" t="s">
        <v>887</v>
      </c>
      <c r="G446" s="10">
        <v>1180.5</v>
      </c>
    </row>
    <row r="447" spans="1:7">
      <c r="A447" s="18" t="s">
        <v>5</v>
      </c>
      <c r="B447" s="230" t="s">
        <v>142</v>
      </c>
      <c r="E447" s="1">
        <v>2019</v>
      </c>
      <c r="F447" s="1" t="s">
        <v>888</v>
      </c>
      <c r="G447" s="10">
        <v>1068.3999999999996</v>
      </c>
    </row>
    <row r="448" spans="1:7">
      <c r="A448" s="18" t="s">
        <v>7</v>
      </c>
      <c r="B448" s="55" t="s">
        <v>17</v>
      </c>
      <c r="E448" s="1">
        <v>2018</v>
      </c>
      <c r="F448" s="1" t="s">
        <v>888</v>
      </c>
      <c r="G448" s="10">
        <v>1033.4000000000001</v>
      </c>
    </row>
    <row r="449" spans="1:16">
      <c r="A449" s="18" t="s">
        <v>8</v>
      </c>
      <c r="B449" s="230" t="s">
        <v>861</v>
      </c>
      <c r="E449" s="1">
        <v>2019</v>
      </c>
      <c r="F449" s="1" t="s">
        <v>889</v>
      </c>
      <c r="G449" s="10">
        <v>1023.7000000000007</v>
      </c>
    </row>
    <row r="450" spans="1:16">
      <c r="A450" s="18" t="s">
        <v>10</v>
      </c>
      <c r="B450" s="230" t="s">
        <v>815</v>
      </c>
      <c r="E450" s="1">
        <v>2019</v>
      </c>
      <c r="F450" s="1" t="s">
        <v>979</v>
      </c>
      <c r="G450" s="10">
        <v>1016.0000000000018</v>
      </c>
    </row>
    <row r="451" spans="1:16">
      <c r="A451" s="18" t="s">
        <v>12</v>
      </c>
      <c r="B451" s="55" t="s">
        <v>178</v>
      </c>
      <c r="E451" s="1">
        <v>2016</v>
      </c>
      <c r="F451" s="1" t="s">
        <v>887</v>
      </c>
      <c r="G451" s="10">
        <v>993.9</v>
      </c>
    </row>
    <row r="452" spans="1:16">
      <c r="A452" s="18" t="s">
        <v>14</v>
      </c>
      <c r="B452" s="230" t="s">
        <v>828</v>
      </c>
      <c r="E452" s="1">
        <v>2019</v>
      </c>
      <c r="F452" s="1" t="s">
        <v>980</v>
      </c>
      <c r="G452" s="10">
        <v>989.19999999999709</v>
      </c>
    </row>
    <row r="453" spans="1:16">
      <c r="A453" s="18" t="s">
        <v>16</v>
      </c>
      <c r="B453" s="55" t="s">
        <v>144</v>
      </c>
      <c r="E453" s="1">
        <v>2018</v>
      </c>
      <c r="F453" s="1" t="s">
        <v>889</v>
      </c>
      <c r="G453" s="10">
        <v>974.1</v>
      </c>
    </row>
    <row r="456" spans="1:16" ht="25.5">
      <c r="B456" s="23" t="s">
        <v>208</v>
      </c>
    </row>
    <row r="458" spans="1:16">
      <c r="A458" s="18" t="s">
        <v>0</v>
      </c>
      <c r="B458" s="55" t="s">
        <v>155</v>
      </c>
      <c r="E458" s="1">
        <v>2020</v>
      </c>
      <c r="F458" s="1" t="s">
        <v>887</v>
      </c>
      <c r="G458" s="10">
        <v>5145.2</v>
      </c>
      <c r="K458" s="3"/>
      <c r="L458" s="3"/>
      <c r="M458" s="3"/>
      <c r="N458" s="1"/>
      <c r="O458" s="10"/>
    </row>
    <row r="459" spans="1:16">
      <c r="A459" s="18" t="s">
        <v>2</v>
      </c>
      <c r="B459" s="55" t="s">
        <v>154</v>
      </c>
      <c r="E459" s="1">
        <v>2020</v>
      </c>
      <c r="F459" s="1" t="s">
        <v>888</v>
      </c>
      <c r="G459" s="10">
        <v>4964.8</v>
      </c>
      <c r="K459" s="3"/>
      <c r="L459" s="3"/>
      <c r="M459" s="3"/>
      <c r="N459" s="1"/>
      <c r="O459" s="10"/>
      <c r="P459" s="123"/>
    </row>
    <row r="460" spans="1:16">
      <c r="A460" s="18" t="s">
        <v>3</v>
      </c>
      <c r="B460" s="55" t="s">
        <v>17</v>
      </c>
      <c r="E460" s="1">
        <v>2022</v>
      </c>
      <c r="F460" s="1" t="s">
        <v>887</v>
      </c>
      <c r="G460" s="10">
        <v>4962.6000000000004</v>
      </c>
      <c r="K460" s="65"/>
      <c r="L460" s="3"/>
      <c r="M460" s="3"/>
      <c r="N460" s="1"/>
      <c r="O460" s="10"/>
      <c r="P460" s="123"/>
    </row>
    <row r="461" spans="1:16">
      <c r="A461" s="18" t="s">
        <v>5</v>
      </c>
      <c r="B461" s="55" t="s">
        <v>19</v>
      </c>
      <c r="E461" s="1">
        <v>2018</v>
      </c>
      <c r="F461" s="1" t="s">
        <v>887</v>
      </c>
      <c r="G461" s="10">
        <v>4923.3999999999996</v>
      </c>
      <c r="K461" s="3"/>
      <c r="L461" s="3"/>
      <c r="M461" s="3"/>
      <c r="N461" s="1"/>
      <c r="O461" s="10"/>
      <c r="P461" s="123"/>
    </row>
    <row r="462" spans="1:16">
      <c r="A462" s="18" t="s">
        <v>7</v>
      </c>
      <c r="B462" s="55" t="s">
        <v>824</v>
      </c>
      <c r="E462" s="1">
        <v>2022</v>
      </c>
      <c r="F462" s="1" t="s">
        <v>888</v>
      </c>
      <c r="G462" s="10">
        <v>4841.3999999999996</v>
      </c>
      <c r="K462" s="65"/>
      <c r="L462" s="3"/>
      <c r="M462" s="3"/>
      <c r="N462" s="1"/>
      <c r="O462" s="10"/>
      <c r="P462" s="123"/>
    </row>
    <row r="463" spans="1:16">
      <c r="A463" s="18" t="s">
        <v>8</v>
      </c>
      <c r="B463" s="55" t="s">
        <v>143</v>
      </c>
      <c r="E463" s="1">
        <v>2022</v>
      </c>
      <c r="F463" s="1" t="s">
        <v>889</v>
      </c>
      <c r="G463" s="10">
        <v>4798.3999999999996</v>
      </c>
      <c r="K463" s="65"/>
      <c r="L463" s="3"/>
      <c r="M463" s="3"/>
      <c r="N463" s="1"/>
      <c r="O463" s="10"/>
    </row>
    <row r="464" spans="1:16">
      <c r="A464" s="18" t="s">
        <v>10</v>
      </c>
      <c r="B464" s="230" t="s">
        <v>31</v>
      </c>
      <c r="E464" s="1">
        <v>2020</v>
      </c>
      <c r="F464" s="1" t="s">
        <v>889</v>
      </c>
      <c r="G464" s="10">
        <v>4773.1000000000004</v>
      </c>
      <c r="K464" s="246"/>
      <c r="L464" s="3"/>
      <c r="M464" s="3"/>
      <c r="N464" s="1"/>
      <c r="O464" s="10"/>
    </row>
    <row r="465" spans="1:15">
      <c r="A465" s="18" t="s">
        <v>12</v>
      </c>
      <c r="B465" s="55" t="s">
        <v>1834</v>
      </c>
      <c r="E465" s="1">
        <v>2022</v>
      </c>
      <c r="F465" s="1" t="s">
        <v>979</v>
      </c>
      <c r="G465" s="10">
        <v>4750.8999999999996</v>
      </c>
      <c r="K465" s="3"/>
      <c r="L465" s="3"/>
      <c r="M465" s="3"/>
      <c r="N465" s="1"/>
      <c r="O465" s="10"/>
    </row>
    <row r="466" spans="1:15">
      <c r="A466" s="18" t="s">
        <v>14</v>
      </c>
      <c r="B466" s="55" t="s">
        <v>4482</v>
      </c>
      <c r="E466" s="1">
        <v>2022</v>
      </c>
      <c r="F466" s="1" t="s">
        <v>980</v>
      </c>
      <c r="G466" s="10">
        <v>4700.2</v>
      </c>
      <c r="K466" s="3"/>
      <c r="L466" s="3"/>
      <c r="M466" s="3"/>
      <c r="N466" s="1"/>
      <c r="O466" s="10"/>
    </row>
    <row r="467" spans="1:15">
      <c r="A467" s="18" t="s">
        <v>16</v>
      </c>
      <c r="B467" s="55" t="s">
        <v>33</v>
      </c>
      <c r="E467" s="1">
        <v>2022</v>
      </c>
      <c r="F467" s="1" t="s">
        <v>981</v>
      </c>
      <c r="G467" s="10">
        <v>4629.6000000000004</v>
      </c>
      <c r="K467" s="3"/>
      <c r="L467" s="3"/>
      <c r="M467" s="3"/>
      <c r="N467" s="1"/>
      <c r="O467" s="10"/>
    </row>
    <row r="470" spans="1:15" ht="25.5">
      <c r="B470" s="23" t="s">
        <v>209</v>
      </c>
    </row>
    <row r="472" spans="1:15">
      <c r="A472" s="18" t="s">
        <v>0</v>
      </c>
      <c r="B472" s="55" t="s">
        <v>13</v>
      </c>
      <c r="E472" s="1">
        <v>2019</v>
      </c>
      <c r="F472" s="1" t="s">
        <v>887</v>
      </c>
      <c r="G472" s="10">
        <v>450.5</v>
      </c>
    </row>
    <row r="473" spans="1:15">
      <c r="A473" s="18" t="s">
        <v>2</v>
      </c>
      <c r="B473" s="55" t="s">
        <v>29</v>
      </c>
      <c r="E473" s="1">
        <v>2018</v>
      </c>
      <c r="F473" s="1" t="s">
        <v>887</v>
      </c>
      <c r="G473" s="10">
        <v>425.5</v>
      </c>
    </row>
    <row r="474" spans="1:15">
      <c r="A474" s="18" t="s">
        <v>3</v>
      </c>
      <c r="B474" s="55" t="s">
        <v>861</v>
      </c>
      <c r="E474" s="1">
        <v>2019</v>
      </c>
      <c r="F474" s="1" t="s">
        <v>888</v>
      </c>
      <c r="G474" s="10">
        <v>418</v>
      </c>
    </row>
    <row r="475" spans="1:15">
      <c r="A475" s="18" t="s">
        <v>5</v>
      </c>
      <c r="B475" s="55" t="s">
        <v>6</v>
      </c>
      <c r="E475" s="1">
        <v>2019</v>
      </c>
      <c r="F475" s="1" t="s">
        <v>889</v>
      </c>
      <c r="G475" s="10">
        <v>407.2</v>
      </c>
    </row>
    <row r="476" spans="1:15">
      <c r="A476" s="18" t="s">
        <v>7</v>
      </c>
      <c r="B476" s="55" t="s">
        <v>809</v>
      </c>
      <c r="E476" s="1">
        <v>2019</v>
      </c>
      <c r="F476" s="1" t="s">
        <v>979</v>
      </c>
      <c r="G476" s="10">
        <v>397</v>
      </c>
    </row>
    <row r="477" spans="1:15">
      <c r="A477" s="18" t="s">
        <v>8</v>
      </c>
      <c r="B477" s="55" t="s">
        <v>815</v>
      </c>
      <c r="E477" s="1">
        <v>2019</v>
      </c>
      <c r="F477" s="1" t="s">
        <v>980</v>
      </c>
      <c r="G477" s="10">
        <v>383.5</v>
      </c>
    </row>
    <row r="478" spans="1:15">
      <c r="A478" s="18" t="s">
        <v>10</v>
      </c>
      <c r="B478" s="55" t="s">
        <v>153</v>
      </c>
      <c r="E478" s="1">
        <v>2018</v>
      </c>
      <c r="F478" s="1" t="s">
        <v>888</v>
      </c>
      <c r="G478" s="10">
        <v>357.9</v>
      </c>
    </row>
    <row r="479" spans="1:15">
      <c r="A479" s="18" t="s">
        <v>12</v>
      </c>
      <c r="B479" s="55" t="s">
        <v>845</v>
      </c>
      <c r="E479" s="1">
        <v>2019</v>
      </c>
      <c r="F479" s="1" t="s">
        <v>981</v>
      </c>
      <c r="G479" s="10">
        <v>357</v>
      </c>
    </row>
    <row r="480" spans="1:15">
      <c r="A480" s="18" t="s">
        <v>14</v>
      </c>
      <c r="B480" s="55" t="s">
        <v>6</v>
      </c>
      <c r="E480" s="1">
        <v>2017</v>
      </c>
      <c r="F480" s="1" t="s">
        <v>887</v>
      </c>
      <c r="G480" s="10">
        <v>351.6</v>
      </c>
    </row>
    <row r="481" spans="1:7">
      <c r="A481" s="18" t="s">
        <v>16</v>
      </c>
      <c r="B481" s="55" t="s">
        <v>833</v>
      </c>
      <c r="E481" s="1">
        <v>2019</v>
      </c>
      <c r="F481" s="1" t="s">
        <v>982</v>
      </c>
      <c r="G481" s="10">
        <v>332.3</v>
      </c>
    </row>
    <row r="484" spans="1:7" ht="25.5">
      <c r="B484" s="23" t="s">
        <v>210</v>
      </c>
    </row>
    <row r="486" spans="1:7">
      <c r="A486" s="18" t="s">
        <v>0</v>
      </c>
      <c r="B486" s="55" t="s">
        <v>17</v>
      </c>
      <c r="E486" s="1">
        <v>2016</v>
      </c>
      <c r="F486" s="1" t="s">
        <v>887</v>
      </c>
      <c r="G486" s="10">
        <v>656</v>
      </c>
    </row>
    <row r="487" spans="1:7">
      <c r="A487" s="18" t="s">
        <v>2</v>
      </c>
      <c r="B487" s="55" t="s">
        <v>19</v>
      </c>
      <c r="E487" s="1">
        <v>2016</v>
      </c>
      <c r="F487" s="1" t="s">
        <v>888</v>
      </c>
      <c r="G487" s="10">
        <v>573.79999999999995</v>
      </c>
    </row>
    <row r="488" spans="1:7">
      <c r="A488" s="18" t="s">
        <v>3</v>
      </c>
      <c r="B488" s="55" t="s">
        <v>162</v>
      </c>
      <c r="E488" s="1">
        <v>2018</v>
      </c>
      <c r="F488" s="1" t="s">
        <v>887</v>
      </c>
      <c r="G488" s="10">
        <v>545</v>
      </c>
    </row>
    <row r="489" spans="1:7">
      <c r="A489" s="18" t="s">
        <v>5</v>
      </c>
      <c r="B489" s="55" t="s">
        <v>27</v>
      </c>
      <c r="E489" s="1">
        <v>2017</v>
      </c>
      <c r="F489" s="1" t="s">
        <v>887</v>
      </c>
      <c r="G489" s="10">
        <v>533.4</v>
      </c>
    </row>
    <row r="490" spans="1:7">
      <c r="A490" s="18" t="s">
        <v>7</v>
      </c>
      <c r="B490" s="55" t="s">
        <v>142</v>
      </c>
      <c r="E490" s="1">
        <v>2017</v>
      </c>
      <c r="F490" s="1" t="s">
        <v>888</v>
      </c>
      <c r="G490" s="10">
        <v>531.29999999999995</v>
      </c>
    </row>
    <row r="491" spans="1:7">
      <c r="A491" s="18" t="s">
        <v>8</v>
      </c>
      <c r="B491" s="55" t="s">
        <v>27</v>
      </c>
      <c r="E491" s="1">
        <v>2016</v>
      </c>
      <c r="F491" s="1" t="s">
        <v>889</v>
      </c>
      <c r="G491" s="10">
        <v>527.79999999999995</v>
      </c>
    </row>
    <row r="492" spans="1:7">
      <c r="A492" s="18" t="s">
        <v>10</v>
      </c>
      <c r="B492" s="55" t="s">
        <v>155</v>
      </c>
      <c r="E492" s="1">
        <v>2022</v>
      </c>
      <c r="F492" s="1" t="s">
        <v>887</v>
      </c>
      <c r="G492" s="10">
        <v>525.6</v>
      </c>
    </row>
    <row r="493" spans="1:7">
      <c r="A493" s="18" t="s">
        <v>12</v>
      </c>
      <c r="B493" s="55" t="s">
        <v>23</v>
      </c>
      <c r="E493" s="1">
        <v>2016</v>
      </c>
      <c r="F493" s="1" t="s">
        <v>979</v>
      </c>
      <c r="G493" s="10">
        <v>509.4</v>
      </c>
    </row>
    <row r="494" spans="1:7">
      <c r="A494" s="18" t="s">
        <v>14</v>
      </c>
      <c r="B494" s="55" t="s">
        <v>21</v>
      </c>
      <c r="E494" s="1">
        <v>2017</v>
      </c>
      <c r="F494" s="1" t="s">
        <v>889</v>
      </c>
      <c r="G494" s="10">
        <v>500</v>
      </c>
    </row>
    <row r="495" spans="1:7">
      <c r="A495" s="18" t="s">
        <v>16</v>
      </c>
      <c r="B495" s="55" t="s">
        <v>11</v>
      </c>
      <c r="E495" s="1">
        <v>2018</v>
      </c>
      <c r="F495" s="1" t="s">
        <v>888</v>
      </c>
      <c r="G495" s="10">
        <v>499.7</v>
      </c>
    </row>
    <row r="498" spans="1:7" ht="25.5">
      <c r="B498" s="23" t="s">
        <v>211</v>
      </c>
    </row>
    <row r="500" spans="1:7">
      <c r="A500" s="18" t="s">
        <v>0</v>
      </c>
      <c r="B500" s="55" t="s">
        <v>154</v>
      </c>
      <c r="E500" s="1">
        <v>2018</v>
      </c>
      <c r="F500" s="1" t="s">
        <v>887</v>
      </c>
      <c r="G500" s="10">
        <v>869.4</v>
      </c>
    </row>
    <row r="501" spans="1:7">
      <c r="A501" s="18" t="s">
        <v>2</v>
      </c>
      <c r="B501" s="55" t="s">
        <v>9</v>
      </c>
      <c r="E501" s="1">
        <v>2017</v>
      </c>
      <c r="F501" s="1" t="s">
        <v>887</v>
      </c>
      <c r="G501" s="10">
        <v>851.2</v>
      </c>
    </row>
    <row r="502" spans="1:7">
      <c r="A502" s="18" t="s">
        <v>3</v>
      </c>
      <c r="B502" s="55" t="s">
        <v>25</v>
      </c>
      <c r="E502" s="1">
        <v>2017</v>
      </c>
      <c r="F502" s="1" t="s">
        <v>888</v>
      </c>
      <c r="G502" s="10">
        <v>847.5</v>
      </c>
    </row>
    <row r="503" spans="1:7">
      <c r="A503" s="18" t="s">
        <v>5</v>
      </c>
      <c r="B503" s="55" t="s">
        <v>31</v>
      </c>
      <c r="E503" s="1">
        <v>2017</v>
      </c>
      <c r="F503" s="1" t="s">
        <v>889</v>
      </c>
      <c r="G503" s="10">
        <v>824.4</v>
      </c>
    </row>
    <row r="504" spans="1:7">
      <c r="A504" s="18" t="s">
        <v>7</v>
      </c>
      <c r="B504" s="55" t="s">
        <v>23</v>
      </c>
      <c r="E504" s="1">
        <v>2017</v>
      </c>
      <c r="F504" s="1" t="s">
        <v>979</v>
      </c>
      <c r="G504" s="10">
        <v>803.8</v>
      </c>
    </row>
    <row r="505" spans="1:7">
      <c r="A505" s="18" t="s">
        <v>8</v>
      </c>
      <c r="B505" s="55" t="s">
        <v>11</v>
      </c>
      <c r="E505" s="1">
        <v>2017</v>
      </c>
      <c r="F505" s="1" t="s">
        <v>980</v>
      </c>
      <c r="G505" s="10">
        <v>735.7</v>
      </c>
    </row>
    <row r="506" spans="1:7">
      <c r="A506" s="18" t="s">
        <v>10</v>
      </c>
      <c r="B506" s="55" t="s">
        <v>144</v>
      </c>
      <c r="E506" s="1">
        <v>2017</v>
      </c>
      <c r="F506" s="1" t="s">
        <v>981</v>
      </c>
      <c r="G506" s="10">
        <v>699.7</v>
      </c>
    </row>
    <row r="507" spans="1:7">
      <c r="A507" s="18" t="s">
        <v>12</v>
      </c>
      <c r="B507" s="55" t="s">
        <v>17</v>
      </c>
      <c r="E507" s="1">
        <v>2017</v>
      </c>
      <c r="F507" s="1" t="s">
        <v>982</v>
      </c>
      <c r="G507" s="10">
        <v>674.1</v>
      </c>
    </row>
    <row r="508" spans="1:7">
      <c r="A508" s="18" t="s">
        <v>14</v>
      </c>
      <c r="B508" s="55" t="s">
        <v>828</v>
      </c>
      <c r="E508" s="1">
        <v>2020</v>
      </c>
      <c r="F508" s="1" t="s">
        <v>887</v>
      </c>
      <c r="G508" s="10">
        <v>666.4</v>
      </c>
    </row>
    <row r="509" spans="1:7">
      <c r="A509" s="18" t="s">
        <v>16</v>
      </c>
      <c r="B509" s="55" t="s">
        <v>37</v>
      </c>
      <c r="E509" s="1">
        <v>2017</v>
      </c>
      <c r="F509" s="1" t="s">
        <v>983</v>
      </c>
      <c r="G509" s="10">
        <v>662.6</v>
      </c>
    </row>
    <row r="512" spans="1:7" ht="25.5">
      <c r="B512" s="23" t="s">
        <v>212</v>
      </c>
    </row>
    <row r="514" spans="1:19">
      <c r="A514" s="18" t="s">
        <v>0</v>
      </c>
      <c r="B514" s="55" t="s">
        <v>179</v>
      </c>
      <c r="E514" s="1">
        <v>2016</v>
      </c>
      <c r="F514" s="1" t="s">
        <v>887</v>
      </c>
      <c r="G514" s="10">
        <v>846.05</v>
      </c>
    </row>
    <row r="515" spans="1:19">
      <c r="A515" s="18" t="s">
        <v>2</v>
      </c>
      <c r="B515" s="55" t="s">
        <v>144</v>
      </c>
      <c r="E515" s="1">
        <v>2017</v>
      </c>
      <c r="F515" s="1" t="s">
        <v>887</v>
      </c>
      <c r="G515" s="10">
        <v>782.55</v>
      </c>
    </row>
    <row r="516" spans="1:19">
      <c r="A516" s="18" t="s">
        <v>3</v>
      </c>
      <c r="B516" s="55" t="s">
        <v>143</v>
      </c>
      <c r="E516" s="1">
        <v>2017</v>
      </c>
      <c r="F516" s="1" t="s">
        <v>888</v>
      </c>
      <c r="G516" s="10">
        <v>779.6</v>
      </c>
    </row>
    <row r="517" spans="1:19">
      <c r="A517" s="18" t="s">
        <v>5</v>
      </c>
      <c r="B517" s="55" t="s">
        <v>33</v>
      </c>
      <c r="E517" s="1">
        <v>2016</v>
      </c>
      <c r="F517" s="1" t="s">
        <v>888</v>
      </c>
      <c r="G517" s="10">
        <v>736</v>
      </c>
    </row>
    <row r="518" spans="1:19">
      <c r="A518" s="18" t="s">
        <v>7</v>
      </c>
      <c r="B518" s="55" t="s">
        <v>11</v>
      </c>
      <c r="E518" s="1">
        <v>2016</v>
      </c>
      <c r="F518" s="1" t="s">
        <v>889</v>
      </c>
      <c r="G518" s="10">
        <v>725.7</v>
      </c>
    </row>
    <row r="519" spans="1:19">
      <c r="A519" s="18" t="s">
        <v>8</v>
      </c>
      <c r="B519" s="55" t="s">
        <v>21</v>
      </c>
      <c r="E519" s="1">
        <v>2017</v>
      </c>
      <c r="F519" s="1" t="s">
        <v>889</v>
      </c>
      <c r="G519" s="10">
        <v>724.8</v>
      </c>
    </row>
    <row r="520" spans="1:19">
      <c r="A520" s="18" t="s">
        <v>10</v>
      </c>
      <c r="B520" s="55" t="s">
        <v>37</v>
      </c>
      <c r="E520" s="1">
        <v>2017</v>
      </c>
      <c r="F520" s="1" t="s">
        <v>979</v>
      </c>
      <c r="G520" s="10">
        <v>707.1</v>
      </c>
    </row>
    <row r="521" spans="1:19">
      <c r="A521" s="18" t="s">
        <v>12</v>
      </c>
      <c r="B521" s="55" t="s">
        <v>178</v>
      </c>
      <c r="E521" s="1">
        <v>2017</v>
      </c>
      <c r="F521" s="1" t="s">
        <v>980</v>
      </c>
      <c r="G521" s="10">
        <v>693.85</v>
      </c>
    </row>
    <row r="522" spans="1:19">
      <c r="A522" s="18" t="s">
        <v>14</v>
      </c>
      <c r="B522" s="55" t="s">
        <v>1837</v>
      </c>
      <c r="E522" s="1">
        <v>2020</v>
      </c>
      <c r="F522" s="1" t="s">
        <v>887</v>
      </c>
      <c r="G522" s="10">
        <v>670.5</v>
      </c>
    </row>
    <row r="523" spans="1:19">
      <c r="A523" s="18" t="s">
        <v>16</v>
      </c>
      <c r="B523" s="55" t="s">
        <v>33</v>
      </c>
      <c r="E523" s="1">
        <v>2017</v>
      </c>
      <c r="F523" s="1" t="s">
        <v>981</v>
      </c>
      <c r="G523" s="10">
        <v>670.3</v>
      </c>
    </row>
    <row r="526" spans="1:19" ht="25.5">
      <c r="B526" s="23" t="s">
        <v>213</v>
      </c>
    </row>
    <row r="528" spans="1:19">
      <c r="A528" s="18" t="s">
        <v>0</v>
      </c>
      <c r="B528" s="55" t="s">
        <v>153</v>
      </c>
      <c r="E528" s="1">
        <v>2019</v>
      </c>
      <c r="F528" s="1" t="s">
        <v>887</v>
      </c>
      <c r="G528" s="10">
        <v>761</v>
      </c>
      <c r="R528" s="231"/>
      <c r="S528" s="74"/>
    </row>
    <row r="529" spans="1:19">
      <c r="A529" s="18" t="s">
        <v>2</v>
      </c>
      <c r="B529" s="55" t="s">
        <v>4</v>
      </c>
      <c r="E529" s="1">
        <v>2016</v>
      </c>
      <c r="F529" s="1" t="s">
        <v>887</v>
      </c>
      <c r="G529" s="10">
        <v>604.6</v>
      </c>
      <c r="R529" s="231"/>
      <c r="S529" s="74"/>
    </row>
    <row r="530" spans="1:19">
      <c r="A530" s="18" t="s">
        <v>3</v>
      </c>
      <c r="B530" s="55" t="s">
        <v>6</v>
      </c>
      <c r="E530" s="1">
        <v>2017</v>
      </c>
      <c r="F530" s="1" t="s">
        <v>887</v>
      </c>
      <c r="G530" s="10">
        <v>558.5</v>
      </c>
      <c r="R530" s="231"/>
      <c r="S530" s="74"/>
    </row>
    <row r="531" spans="1:19">
      <c r="A531" s="18" t="s">
        <v>5</v>
      </c>
      <c r="B531" s="55" t="s">
        <v>13</v>
      </c>
      <c r="E531" s="1">
        <v>2019</v>
      </c>
      <c r="F531" s="1" t="s">
        <v>888</v>
      </c>
      <c r="G531" s="10">
        <v>554</v>
      </c>
      <c r="R531" s="231"/>
      <c r="S531" s="74"/>
    </row>
    <row r="532" spans="1:19">
      <c r="A532" s="18" t="s">
        <v>7</v>
      </c>
      <c r="B532" s="55" t="s">
        <v>25</v>
      </c>
      <c r="E532" s="1">
        <v>2016</v>
      </c>
      <c r="F532" s="1" t="s">
        <v>888</v>
      </c>
      <c r="G532" s="10">
        <v>543.4</v>
      </c>
      <c r="R532" s="231"/>
      <c r="S532" s="74"/>
    </row>
    <row r="533" spans="1:19">
      <c r="A533" s="18" t="s">
        <v>8</v>
      </c>
      <c r="B533" s="55" t="s">
        <v>833</v>
      </c>
      <c r="E533" s="1">
        <v>2019</v>
      </c>
      <c r="F533" s="1" t="s">
        <v>889</v>
      </c>
      <c r="G533" s="10">
        <v>505.5</v>
      </c>
    </row>
    <row r="534" spans="1:19">
      <c r="A534" s="18" t="s">
        <v>10</v>
      </c>
      <c r="B534" s="55" t="s">
        <v>815</v>
      </c>
      <c r="E534" s="1">
        <v>2019</v>
      </c>
      <c r="F534" s="1" t="s">
        <v>979</v>
      </c>
      <c r="G534" s="10">
        <v>504.35</v>
      </c>
    </row>
    <row r="535" spans="1:19">
      <c r="A535" s="18" t="s">
        <v>12</v>
      </c>
      <c r="B535" s="55" t="s">
        <v>33</v>
      </c>
      <c r="E535" s="1">
        <v>2016</v>
      </c>
      <c r="F535" s="1" t="s">
        <v>889</v>
      </c>
      <c r="G535" s="10">
        <v>503.5</v>
      </c>
    </row>
    <row r="536" spans="1:19">
      <c r="A536" s="18" t="s">
        <v>14</v>
      </c>
      <c r="B536" s="55" t="s">
        <v>13</v>
      </c>
      <c r="E536" s="1">
        <v>2016</v>
      </c>
      <c r="F536" s="1" t="s">
        <v>979</v>
      </c>
      <c r="G536" s="10">
        <v>495.5</v>
      </c>
    </row>
    <row r="537" spans="1:19">
      <c r="A537" s="18" t="s">
        <v>16</v>
      </c>
      <c r="B537" s="55" t="s">
        <v>142</v>
      </c>
      <c r="E537" s="1">
        <v>2019</v>
      </c>
      <c r="F537" s="1" t="s">
        <v>980</v>
      </c>
      <c r="G537" s="10">
        <v>494</v>
      </c>
    </row>
    <row r="540" spans="1:19" ht="25.5">
      <c r="B540" s="23" t="s">
        <v>352</v>
      </c>
    </row>
    <row r="542" spans="1:19">
      <c r="A542" s="18" t="s">
        <v>0</v>
      </c>
      <c r="B542" s="55" t="s">
        <v>871</v>
      </c>
      <c r="E542" s="1">
        <v>2021</v>
      </c>
      <c r="F542" s="1" t="s">
        <v>887</v>
      </c>
      <c r="G542" s="10">
        <v>4006.5</v>
      </c>
      <c r="L542" s="3"/>
      <c r="M542" s="3"/>
      <c r="N542" s="3"/>
      <c r="O542" s="115"/>
      <c r="P542" s="10"/>
    </row>
    <row r="543" spans="1:19">
      <c r="A543" s="18" t="s">
        <v>2</v>
      </c>
      <c r="B543" s="55" t="s">
        <v>155</v>
      </c>
      <c r="E543" s="1">
        <v>2020</v>
      </c>
      <c r="F543" s="1" t="s">
        <v>887</v>
      </c>
      <c r="G543" s="10">
        <v>3960.9</v>
      </c>
      <c r="L543" s="3"/>
      <c r="M543" s="3"/>
      <c r="N543" s="3"/>
      <c r="O543" s="115"/>
      <c r="P543" s="10"/>
    </row>
    <row r="544" spans="1:19">
      <c r="A544" s="18" t="s">
        <v>3</v>
      </c>
      <c r="B544" s="55" t="s">
        <v>11</v>
      </c>
      <c r="E544" s="1">
        <v>2019</v>
      </c>
      <c r="F544" s="1" t="s">
        <v>887</v>
      </c>
      <c r="G544" s="10">
        <v>3866.8999999999978</v>
      </c>
      <c r="L544" s="3"/>
      <c r="M544" s="3"/>
      <c r="N544" s="3"/>
      <c r="O544" s="115"/>
      <c r="P544" s="10"/>
    </row>
    <row r="545" spans="1:16">
      <c r="A545" s="18" t="s">
        <v>5</v>
      </c>
      <c r="B545" s="55" t="s">
        <v>154</v>
      </c>
      <c r="E545" s="1">
        <v>2020</v>
      </c>
      <c r="F545" s="1" t="s">
        <v>888</v>
      </c>
      <c r="G545" s="10">
        <v>3795.9</v>
      </c>
      <c r="L545" s="3"/>
      <c r="M545" s="3"/>
      <c r="N545" s="3"/>
      <c r="O545" s="115"/>
      <c r="P545" s="10"/>
    </row>
    <row r="546" spans="1:16">
      <c r="A546" s="18" t="s">
        <v>7</v>
      </c>
      <c r="B546" s="55" t="s">
        <v>31</v>
      </c>
      <c r="E546" s="1">
        <v>2019</v>
      </c>
      <c r="F546" s="1" t="s">
        <v>888</v>
      </c>
      <c r="G546" s="10">
        <v>3775.7999999999956</v>
      </c>
      <c r="L546" s="3"/>
      <c r="M546" s="3"/>
      <c r="N546" s="3"/>
      <c r="O546" s="115"/>
      <c r="P546" s="10"/>
    </row>
    <row r="547" spans="1:16">
      <c r="A547" s="18" t="s">
        <v>8</v>
      </c>
      <c r="B547" s="55" t="s">
        <v>21</v>
      </c>
      <c r="E547" s="1">
        <v>2017</v>
      </c>
      <c r="F547" s="1" t="s">
        <v>887</v>
      </c>
      <c r="G547" s="10">
        <v>3773.2</v>
      </c>
    </row>
    <row r="548" spans="1:16">
      <c r="A548" s="18" t="s">
        <v>10</v>
      </c>
      <c r="B548" s="55" t="s">
        <v>154</v>
      </c>
      <c r="E548" s="1">
        <v>2018</v>
      </c>
      <c r="F548" s="1" t="s">
        <v>887</v>
      </c>
      <c r="G548" s="10">
        <v>3773.2</v>
      </c>
    </row>
    <row r="549" spans="1:16">
      <c r="A549" s="18" t="s">
        <v>12</v>
      </c>
      <c r="B549" s="55" t="s">
        <v>21</v>
      </c>
      <c r="E549" s="1">
        <v>2019</v>
      </c>
      <c r="F549" s="1" t="s">
        <v>889</v>
      </c>
      <c r="G549" s="10">
        <v>3731</v>
      </c>
    </row>
    <row r="550" spans="1:16">
      <c r="A550" s="18" t="s">
        <v>14</v>
      </c>
      <c r="B550" s="55" t="s">
        <v>23</v>
      </c>
      <c r="E550" s="1">
        <v>2017</v>
      </c>
      <c r="F550" s="1" t="s">
        <v>888</v>
      </c>
      <c r="G550" s="10">
        <v>3672.9</v>
      </c>
    </row>
    <row r="551" spans="1:16">
      <c r="A551" s="18" t="s">
        <v>16</v>
      </c>
      <c r="B551" s="55" t="s">
        <v>11</v>
      </c>
      <c r="E551" s="1">
        <v>2018</v>
      </c>
      <c r="F551" s="1" t="s">
        <v>888</v>
      </c>
      <c r="G551" s="10">
        <v>3657.6</v>
      </c>
    </row>
    <row r="554" spans="1:16" ht="25.5">
      <c r="B554" s="23" t="s">
        <v>214</v>
      </c>
    </row>
    <row r="556" spans="1:16">
      <c r="A556" s="18" t="s">
        <v>0</v>
      </c>
      <c r="B556" s="55" t="s">
        <v>804</v>
      </c>
      <c r="E556" s="1">
        <v>2021</v>
      </c>
      <c r="F556" s="1" t="s">
        <v>887</v>
      </c>
      <c r="G556" s="10">
        <v>473.7</v>
      </c>
      <c r="L556" s="1"/>
      <c r="M556" s="1"/>
      <c r="N556" s="1"/>
      <c r="O556" s="1"/>
      <c r="P556" s="10"/>
    </row>
    <row r="557" spans="1:16">
      <c r="A557" s="18" t="s">
        <v>2</v>
      </c>
      <c r="B557" s="55" t="s">
        <v>854</v>
      </c>
      <c r="E557" s="1">
        <v>2019</v>
      </c>
      <c r="F557" s="1" t="s">
        <v>887</v>
      </c>
      <c r="G557" s="10">
        <v>461</v>
      </c>
      <c r="L557" s="1"/>
      <c r="M557" s="1"/>
      <c r="N557" s="1"/>
      <c r="O557" s="1"/>
      <c r="P557" s="10"/>
    </row>
    <row r="558" spans="1:16">
      <c r="A558" s="18" t="s">
        <v>3</v>
      </c>
      <c r="B558" s="55" t="s">
        <v>824</v>
      </c>
      <c r="E558" s="1">
        <v>2019</v>
      </c>
      <c r="F558" s="1" t="s">
        <v>888</v>
      </c>
      <c r="G558" s="10">
        <v>456.4</v>
      </c>
      <c r="L558" s="221"/>
      <c r="M558" s="1"/>
      <c r="N558" s="1"/>
      <c r="O558" s="1"/>
      <c r="P558" s="10"/>
    </row>
    <row r="559" spans="1:16">
      <c r="A559" s="18" t="s">
        <v>5</v>
      </c>
      <c r="B559" s="55" t="s">
        <v>178</v>
      </c>
      <c r="E559" s="1">
        <v>2017</v>
      </c>
      <c r="F559" s="1" t="s">
        <v>887</v>
      </c>
      <c r="G559" s="10">
        <v>455.9</v>
      </c>
      <c r="L559" s="221"/>
      <c r="M559" s="1"/>
      <c r="N559" s="1"/>
      <c r="O559" s="1"/>
      <c r="P559" s="10"/>
    </row>
    <row r="560" spans="1:16">
      <c r="A560" s="18" t="s">
        <v>7</v>
      </c>
      <c r="B560" s="55" t="s">
        <v>861</v>
      </c>
      <c r="E560" s="1">
        <v>2021</v>
      </c>
      <c r="F560" s="1" t="s">
        <v>888</v>
      </c>
      <c r="G560" s="10">
        <v>447.6</v>
      </c>
      <c r="L560" s="441"/>
      <c r="M560" s="1"/>
      <c r="N560" s="1"/>
      <c r="O560" s="1"/>
      <c r="P560" s="10"/>
    </row>
    <row r="561" spans="1:16">
      <c r="A561" s="18" t="s">
        <v>8</v>
      </c>
      <c r="B561" s="55" t="s">
        <v>1838</v>
      </c>
      <c r="E561" s="1">
        <v>2021</v>
      </c>
      <c r="F561" s="1" t="s">
        <v>889</v>
      </c>
      <c r="G561" s="10">
        <v>432.4</v>
      </c>
      <c r="L561" s="1"/>
      <c r="M561" s="1"/>
      <c r="N561" s="1"/>
      <c r="O561" s="1"/>
      <c r="P561" s="10"/>
    </row>
    <row r="562" spans="1:16">
      <c r="A562" s="18" t="s">
        <v>10</v>
      </c>
      <c r="B562" s="55" t="s">
        <v>25</v>
      </c>
      <c r="E562" s="1">
        <v>2021</v>
      </c>
      <c r="F562" s="1" t="s">
        <v>979</v>
      </c>
      <c r="G562" s="10">
        <v>427.4</v>
      </c>
      <c r="L562" s="441"/>
      <c r="M562" s="1"/>
      <c r="N562" s="1"/>
      <c r="O562" s="1"/>
      <c r="P562" s="10"/>
    </row>
    <row r="563" spans="1:16">
      <c r="A563" s="18" t="s">
        <v>12</v>
      </c>
      <c r="B563" s="55" t="s">
        <v>143</v>
      </c>
      <c r="E563" s="1">
        <v>2017</v>
      </c>
      <c r="F563" s="1" t="s">
        <v>888</v>
      </c>
      <c r="G563" s="10">
        <v>415</v>
      </c>
      <c r="L563" s="1"/>
      <c r="M563" s="1"/>
      <c r="N563" s="1"/>
      <c r="O563" s="1"/>
      <c r="P563" s="10"/>
    </row>
    <row r="564" spans="1:16">
      <c r="A564" s="18" t="s">
        <v>14</v>
      </c>
      <c r="B564" s="55" t="s">
        <v>817</v>
      </c>
      <c r="E564" s="1">
        <v>2021</v>
      </c>
      <c r="F564" s="1" t="s">
        <v>980</v>
      </c>
      <c r="G564" s="10">
        <v>413.7</v>
      </c>
      <c r="L564" s="221"/>
      <c r="M564" s="1"/>
      <c r="N564" s="1"/>
      <c r="O564" s="1"/>
      <c r="P564" s="10"/>
    </row>
    <row r="565" spans="1:16">
      <c r="A565" s="18" t="s">
        <v>16</v>
      </c>
      <c r="B565" s="55" t="s">
        <v>1834</v>
      </c>
      <c r="E565" s="1">
        <v>2021</v>
      </c>
      <c r="F565" s="1" t="s">
        <v>981</v>
      </c>
      <c r="G565" s="10">
        <v>392.5</v>
      </c>
      <c r="L565" s="1"/>
      <c r="M565" s="1"/>
      <c r="N565" s="1"/>
      <c r="O565" s="1"/>
      <c r="P565" s="10"/>
    </row>
    <row r="568" spans="1:16" ht="25.5">
      <c r="B568" s="23" t="s">
        <v>4726</v>
      </c>
    </row>
    <row r="570" spans="1:16">
      <c r="A570" s="18" t="s">
        <v>0</v>
      </c>
      <c r="B570" s="55" t="s">
        <v>143</v>
      </c>
      <c r="E570" s="1">
        <v>2017</v>
      </c>
      <c r="F570" s="1" t="s">
        <v>887</v>
      </c>
      <c r="G570" s="10">
        <v>621.5</v>
      </c>
    </row>
    <row r="571" spans="1:16">
      <c r="A571" s="18" t="s">
        <v>2</v>
      </c>
      <c r="B571" s="55" t="s">
        <v>155</v>
      </c>
      <c r="E571" s="1">
        <v>2018</v>
      </c>
      <c r="F571" s="1" t="s">
        <v>887</v>
      </c>
      <c r="G571" s="10">
        <v>603.4</v>
      </c>
    </row>
    <row r="572" spans="1:16">
      <c r="A572" s="18" t="s">
        <v>3</v>
      </c>
      <c r="B572" s="55" t="s">
        <v>4</v>
      </c>
      <c r="E572" s="1">
        <v>2019</v>
      </c>
      <c r="F572" s="1" t="s">
        <v>887</v>
      </c>
      <c r="G572" s="10">
        <v>588.5</v>
      </c>
    </row>
    <row r="573" spans="1:16">
      <c r="A573" s="18" t="s">
        <v>5</v>
      </c>
      <c r="B573" s="55" t="s">
        <v>861</v>
      </c>
      <c r="E573" s="1">
        <v>2019</v>
      </c>
      <c r="F573" s="1" t="s">
        <v>888</v>
      </c>
      <c r="G573" s="10">
        <v>575</v>
      </c>
    </row>
    <row r="574" spans="1:16">
      <c r="A574" s="18" t="s">
        <v>7</v>
      </c>
      <c r="B574" s="55" t="s">
        <v>178</v>
      </c>
      <c r="E574" s="1">
        <v>2017</v>
      </c>
      <c r="F574" s="1" t="s">
        <v>888</v>
      </c>
      <c r="G574" s="10">
        <v>569.9</v>
      </c>
    </row>
    <row r="575" spans="1:16">
      <c r="A575" s="18" t="s">
        <v>8</v>
      </c>
      <c r="B575" s="55" t="s">
        <v>156</v>
      </c>
      <c r="E575" s="1">
        <v>2019</v>
      </c>
      <c r="F575" s="1" t="s">
        <v>889</v>
      </c>
      <c r="G575" s="10">
        <v>538.5</v>
      </c>
    </row>
    <row r="576" spans="1:16">
      <c r="A576" s="18" t="s">
        <v>10</v>
      </c>
      <c r="B576" s="55" t="s">
        <v>1</v>
      </c>
      <c r="E576" s="1">
        <v>2019</v>
      </c>
      <c r="F576" s="1" t="s">
        <v>979</v>
      </c>
      <c r="G576" s="10">
        <v>527.5</v>
      </c>
    </row>
    <row r="577" spans="1:16">
      <c r="A577" s="18" t="s">
        <v>12</v>
      </c>
      <c r="B577" s="55" t="s">
        <v>179</v>
      </c>
      <c r="E577" s="1">
        <v>2016</v>
      </c>
      <c r="F577" s="1" t="s">
        <v>887</v>
      </c>
      <c r="G577" s="10">
        <v>526.25</v>
      </c>
    </row>
    <row r="578" spans="1:16">
      <c r="A578" s="18" t="s">
        <v>14</v>
      </c>
      <c r="B578" s="55" t="s">
        <v>855</v>
      </c>
      <c r="E578" s="1">
        <v>2019</v>
      </c>
      <c r="F578" s="1" t="s">
        <v>980</v>
      </c>
      <c r="G578" s="10">
        <v>525</v>
      </c>
    </row>
    <row r="579" spans="1:16">
      <c r="A579" s="18" t="s">
        <v>16</v>
      </c>
      <c r="B579" s="55" t="s">
        <v>144</v>
      </c>
      <c r="E579" s="1">
        <v>2017</v>
      </c>
      <c r="F579" s="1" t="s">
        <v>889</v>
      </c>
      <c r="G579" s="10">
        <v>518.5</v>
      </c>
    </row>
    <row r="582" spans="1:16" ht="25.5">
      <c r="B582" s="23" t="s">
        <v>4725</v>
      </c>
    </row>
    <row r="584" spans="1:16">
      <c r="A584" s="18" t="s">
        <v>0</v>
      </c>
      <c r="B584" s="55" t="s">
        <v>37</v>
      </c>
      <c r="E584" s="1">
        <v>2022</v>
      </c>
      <c r="F584" s="1" t="s">
        <v>887</v>
      </c>
      <c r="G584" s="10">
        <v>679.15</v>
      </c>
      <c r="O584" s="231"/>
      <c r="P584" s="74"/>
    </row>
    <row r="585" spans="1:16">
      <c r="A585" s="18" t="s">
        <v>2</v>
      </c>
      <c r="B585" s="55" t="s">
        <v>2281</v>
      </c>
      <c r="E585" s="1">
        <v>2022</v>
      </c>
      <c r="F585" s="1" t="s">
        <v>888</v>
      </c>
      <c r="G585" s="10">
        <v>668.7</v>
      </c>
      <c r="O585" s="231"/>
      <c r="P585" s="74"/>
    </row>
    <row r="586" spans="1:16">
      <c r="A586" s="18" t="s">
        <v>3</v>
      </c>
      <c r="B586" s="55" t="s">
        <v>25</v>
      </c>
      <c r="E586" s="1">
        <v>2022</v>
      </c>
      <c r="F586" s="1" t="s">
        <v>889</v>
      </c>
      <c r="G586" s="10">
        <v>602</v>
      </c>
      <c r="O586" s="231"/>
      <c r="P586" s="74"/>
    </row>
    <row r="587" spans="1:16">
      <c r="A587" s="18" t="s">
        <v>5</v>
      </c>
      <c r="B587" s="55" t="s">
        <v>143</v>
      </c>
      <c r="E587" s="1">
        <v>2017</v>
      </c>
      <c r="F587" s="1" t="s">
        <v>887</v>
      </c>
      <c r="G587" s="10">
        <v>589.6</v>
      </c>
      <c r="O587" s="231"/>
      <c r="P587" s="74"/>
    </row>
    <row r="588" spans="1:16">
      <c r="A588" s="18" t="s">
        <v>7</v>
      </c>
      <c r="B588" s="55" t="s">
        <v>31</v>
      </c>
      <c r="E588" s="1">
        <v>2022</v>
      </c>
      <c r="F588" s="1" t="s">
        <v>979</v>
      </c>
      <c r="G588" s="10">
        <v>566.5</v>
      </c>
    </row>
    <row r="589" spans="1:16">
      <c r="A589" s="18" t="s">
        <v>8</v>
      </c>
      <c r="B589" s="55" t="s">
        <v>35</v>
      </c>
      <c r="E589" s="1">
        <v>2017</v>
      </c>
      <c r="F589" s="1" t="s">
        <v>888</v>
      </c>
      <c r="G589" s="10">
        <v>565.4</v>
      </c>
    </row>
    <row r="590" spans="1:16">
      <c r="A590" s="18" t="s">
        <v>10</v>
      </c>
      <c r="B590" s="55" t="s">
        <v>1</v>
      </c>
      <c r="E590" s="1">
        <v>2019</v>
      </c>
      <c r="F590" s="1" t="s">
        <v>887</v>
      </c>
      <c r="G590" s="10">
        <v>552.29999999999995</v>
      </c>
    </row>
    <row r="591" spans="1:16">
      <c r="A591" s="18" t="s">
        <v>12</v>
      </c>
      <c r="B591" s="55" t="s">
        <v>1836</v>
      </c>
      <c r="E591" s="1">
        <v>2022</v>
      </c>
      <c r="F591" s="1" t="s">
        <v>980</v>
      </c>
      <c r="G591" s="10">
        <v>543.20000000000005</v>
      </c>
    </row>
    <row r="592" spans="1:16">
      <c r="A592" s="18" t="s">
        <v>14</v>
      </c>
      <c r="B592" s="55" t="s">
        <v>4727</v>
      </c>
      <c r="E592" s="1">
        <v>2022</v>
      </c>
      <c r="F592" s="1" t="s">
        <v>981</v>
      </c>
      <c r="G592" s="10">
        <v>523.6</v>
      </c>
    </row>
    <row r="593" spans="1:18">
      <c r="A593" s="18" t="s">
        <v>16</v>
      </c>
      <c r="B593" s="55" t="s">
        <v>850</v>
      </c>
      <c r="E593" s="1">
        <v>2022</v>
      </c>
      <c r="F593" s="1" t="s">
        <v>982</v>
      </c>
      <c r="G593" s="10">
        <v>520</v>
      </c>
    </row>
    <row r="596" spans="1:18" ht="25.5">
      <c r="B596" s="23" t="s">
        <v>217</v>
      </c>
    </row>
    <row r="597" spans="1:18">
      <c r="O597" s="36"/>
      <c r="P597" s="36"/>
      <c r="Q597" s="36"/>
      <c r="R597" s="123"/>
    </row>
    <row r="598" spans="1:18">
      <c r="A598" s="18" t="s">
        <v>0</v>
      </c>
      <c r="B598" s="230" t="s">
        <v>1</v>
      </c>
      <c r="E598" s="1">
        <v>2019</v>
      </c>
      <c r="F598" s="1" t="s">
        <v>887</v>
      </c>
      <c r="G598" s="10">
        <v>468.6</v>
      </c>
      <c r="O598" s="36"/>
      <c r="P598" s="36"/>
      <c r="Q598" s="36"/>
      <c r="R598" s="123"/>
    </row>
    <row r="599" spans="1:18">
      <c r="A599" s="18" t="s">
        <v>2</v>
      </c>
      <c r="B599" s="230" t="s">
        <v>828</v>
      </c>
      <c r="E599" s="1">
        <v>2019</v>
      </c>
      <c r="F599" s="1" t="s">
        <v>888</v>
      </c>
      <c r="G599" s="10">
        <v>434.2</v>
      </c>
      <c r="O599" s="36"/>
      <c r="P599" s="36"/>
      <c r="Q599" s="36"/>
      <c r="R599" s="123"/>
    </row>
    <row r="600" spans="1:18">
      <c r="A600" s="18" t="s">
        <v>3</v>
      </c>
      <c r="B600" s="230" t="s">
        <v>853</v>
      </c>
      <c r="E600" s="1">
        <v>2019</v>
      </c>
      <c r="F600" s="1" t="s">
        <v>889</v>
      </c>
      <c r="G600" s="10">
        <v>385.8</v>
      </c>
      <c r="O600" s="36"/>
      <c r="P600" s="36"/>
      <c r="Q600" s="36"/>
      <c r="R600" s="123"/>
    </row>
    <row r="601" spans="1:18">
      <c r="A601" s="18" t="s">
        <v>5</v>
      </c>
      <c r="B601" s="230" t="s">
        <v>834</v>
      </c>
      <c r="E601" s="1">
        <v>2019</v>
      </c>
      <c r="F601" s="1" t="s">
        <v>979</v>
      </c>
      <c r="G601" s="10">
        <v>383.7</v>
      </c>
      <c r="O601" s="36"/>
      <c r="P601" s="36"/>
      <c r="Q601" s="36"/>
      <c r="R601" s="123"/>
    </row>
    <row r="602" spans="1:18">
      <c r="A602" s="18" t="s">
        <v>7</v>
      </c>
      <c r="B602" s="230" t="s">
        <v>826</v>
      </c>
      <c r="E602" s="1">
        <v>2019</v>
      </c>
      <c r="F602" s="1" t="s">
        <v>980</v>
      </c>
      <c r="G602" s="10">
        <v>376.7</v>
      </c>
      <c r="O602" s="36"/>
      <c r="P602" s="36"/>
      <c r="Q602" s="36"/>
      <c r="R602" s="123"/>
    </row>
    <row r="603" spans="1:18">
      <c r="A603" s="18" t="s">
        <v>8</v>
      </c>
      <c r="B603" s="230" t="s">
        <v>859</v>
      </c>
      <c r="E603" s="1">
        <v>2019</v>
      </c>
      <c r="F603" s="1" t="s">
        <v>981</v>
      </c>
      <c r="G603" s="10">
        <v>351</v>
      </c>
      <c r="O603" s="36"/>
      <c r="P603" s="36"/>
      <c r="Q603" s="36"/>
      <c r="R603" s="123"/>
    </row>
    <row r="604" spans="1:18">
      <c r="A604" s="18" t="s">
        <v>10</v>
      </c>
      <c r="B604" s="230" t="s">
        <v>833</v>
      </c>
      <c r="E604" s="1">
        <v>2019</v>
      </c>
      <c r="F604" s="1" t="s">
        <v>981</v>
      </c>
      <c r="G604" s="10">
        <v>351</v>
      </c>
      <c r="O604" s="36"/>
      <c r="P604" s="36"/>
      <c r="Q604" s="36"/>
      <c r="R604" s="123"/>
    </row>
    <row r="605" spans="1:18">
      <c r="A605" s="18" t="s">
        <v>12</v>
      </c>
      <c r="B605" s="230" t="s">
        <v>855</v>
      </c>
      <c r="E605" s="1">
        <v>2019</v>
      </c>
      <c r="F605" s="1" t="s">
        <v>983</v>
      </c>
      <c r="G605" s="10">
        <v>349.3</v>
      </c>
      <c r="N605" s="230"/>
      <c r="O605" s="36"/>
      <c r="P605" s="36"/>
      <c r="Q605" s="36"/>
      <c r="R605" s="123"/>
    </row>
    <row r="606" spans="1:18">
      <c r="A606" s="18" t="s">
        <v>14</v>
      </c>
      <c r="B606" s="55" t="s">
        <v>141</v>
      </c>
      <c r="E606" s="1">
        <v>2017</v>
      </c>
      <c r="F606" s="1" t="s">
        <v>887</v>
      </c>
      <c r="G606" s="10">
        <v>341.3</v>
      </c>
      <c r="N606" s="230"/>
      <c r="O606" s="36"/>
      <c r="P606" s="36"/>
      <c r="Q606" s="36"/>
      <c r="R606" s="123"/>
    </row>
    <row r="607" spans="1:18">
      <c r="A607" s="18" t="s">
        <v>16</v>
      </c>
      <c r="B607" s="55" t="s">
        <v>19</v>
      </c>
      <c r="E607" s="1">
        <v>2017</v>
      </c>
      <c r="F607" s="1" t="s">
        <v>888</v>
      </c>
      <c r="G607" s="10">
        <v>341</v>
      </c>
    </row>
    <row r="610" spans="1:7" ht="25.5">
      <c r="B610" s="23" t="s">
        <v>218</v>
      </c>
    </row>
    <row r="612" spans="1:7">
      <c r="A612" s="18" t="s">
        <v>0</v>
      </c>
      <c r="B612" s="55" t="s">
        <v>142</v>
      </c>
      <c r="E612" s="1">
        <v>2021</v>
      </c>
      <c r="F612" s="1" t="s">
        <v>887</v>
      </c>
      <c r="G612" s="10">
        <v>726</v>
      </c>
    </row>
    <row r="613" spans="1:7">
      <c r="A613" s="18" t="s">
        <v>2</v>
      </c>
      <c r="B613" s="55" t="s">
        <v>21</v>
      </c>
      <c r="E613" s="1">
        <v>2021</v>
      </c>
      <c r="F613" s="1" t="s">
        <v>888</v>
      </c>
      <c r="G613" s="10">
        <v>702.7</v>
      </c>
    </row>
    <row r="614" spans="1:7">
      <c r="A614" s="18" t="s">
        <v>3</v>
      </c>
      <c r="B614" s="55" t="s">
        <v>155</v>
      </c>
      <c r="E614" s="1">
        <v>2021</v>
      </c>
      <c r="F614" s="1" t="s">
        <v>889</v>
      </c>
      <c r="G614" s="10">
        <v>697.1</v>
      </c>
    </row>
    <row r="615" spans="1:7">
      <c r="A615" s="18" t="s">
        <v>5</v>
      </c>
      <c r="B615" s="55" t="s">
        <v>867</v>
      </c>
      <c r="E615" s="1">
        <v>2019</v>
      </c>
      <c r="F615" s="1" t="s">
        <v>887</v>
      </c>
      <c r="G615" s="10">
        <v>695.6</v>
      </c>
    </row>
    <row r="616" spans="1:7">
      <c r="A616" s="18" t="s">
        <v>7</v>
      </c>
      <c r="B616" s="55" t="s">
        <v>143</v>
      </c>
      <c r="E616" s="1">
        <v>2021</v>
      </c>
      <c r="F616" s="1" t="s">
        <v>979</v>
      </c>
      <c r="G616" s="10">
        <v>673</v>
      </c>
    </row>
    <row r="617" spans="1:7">
      <c r="A617" s="18" t="s">
        <v>8</v>
      </c>
      <c r="B617" s="55" t="s">
        <v>834</v>
      </c>
      <c r="E617" s="1">
        <v>2019</v>
      </c>
      <c r="F617" s="1" t="s">
        <v>888</v>
      </c>
      <c r="G617" s="10">
        <v>672.6</v>
      </c>
    </row>
    <row r="618" spans="1:7">
      <c r="A618" s="18" t="s">
        <v>10</v>
      </c>
      <c r="B618" s="55" t="s">
        <v>1838</v>
      </c>
      <c r="E618" s="1">
        <v>2021</v>
      </c>
      <c r="F618" s="1" t="s">
        <v>980</v>
      </c>
      <c r="G618" s="10">
        <v>662.4</v>
      </c>
    </row>
    <row r="619" spans="1:7">
      <c r="A619" s="18" t="s">
        <v>12</v>
      </c>
      <c r="B619" s="55" t="s">
        <v>11</v>
      </c>
      <c r="E619" s="1">
        <v>2021</v>
      </c>
      <c r="F619" s="1" t="s">
        <v>981</v>
      </c>
      <c r="G619" s="10">
        <v>654.29999999999995</v>
      </c>
    </row>
    <row r="620" spans="1:7">
      <c r="A620" s="18" t="s">
        <v>14</v>
      </c>
      <c r="B620" s="55" t="s">
        <v>31</v>
      </c>
      <c r="E620" s="1">
        <v>2019</v>
      </c>
      <c r="F620" s="1" t="s">
        <v>889</v>
      </c>
      <c r="G620" s="10">
        <v>634</v>
      </c>
    </row>
    <row r="621" spans="1:7">
      <c r="A621" s="18" t="s">
        <v>16</v>
      </c>
      <c r="B621" s="55" t="s">
        <v>4</v>
      </c>
      <c r="E621" s="1">
        <v>2020</v>
      </c>
      <c r="F621" s="1" t="s">
        <v>887</v>
      </c>
      <c r="G621" s="10">
        <v>633.69999999999982</v>
      </c>
    </row>
    <row r="624" spans="1:7" ht="25.5">
      <c r="B624" s="23" t="s">
        <v>219</v>
      </c>
    </row>
    <row r="626" spans="1:16">
      <c r="A626" s="18" t="s">
        <v>0</v>
      </c>
      <c r="B626" s="55" t="s">
        <v>142</v>
      </c>
      <c r="E626" s="1">
        <v>2019</v>
      </c>
      <c r="F626" s="1" t="s">
        <v>887</v>
      </c>
      <c r="G626" s="10">
        <v>702.4</v>
      </c>
      <c r="L626" s="228"/>
      <c r="M626" s="3"/>
      <c r="N626" s="3"/>
      <c r="O626" s="143"/>
      <c r="P626" s="123"/>
    </row>
    <row r="627" spans="1:16">
      <c r="A627" s="18" t="s">
        <v>2</v>
      </c>
      <c r="B627" s="55" t="s">
        <v>871</v>
      </c>
      <c r="E627" s="1">
        <v>2019</v>
      </c>
      <c r="F627" s="1" t="s">
        <v>888</v>
      </c>
      <c r="G627" s="10">
        <v>645.70000000000005</v>
      </c>
      <c r="L627" s="228"/>
      <c r="M627" s="3"/>
      <c r="N627" s="3"/>
      <c r="O627" s="143"/>
      <c r="P627" s="123"/>
    </row>
    <row r="628" spans="1:16">
      <c r="A628" s="18" t="s">
        <v>3</v>
      </c>
      <c r="B628" s="55" t="s">
        <v>817</v>
      </c>
      <c r="E628" s="1">
        <v>2019</v>
      </c>
      <c r="F628" s="1" t="s">
        <v>889</v>
      </c>
      <c r="G628" s="10">
        <v>635.20000000000005</v>
      </c>
      <c r="L628" s="228"/>
      <c r="M628" s="3"/>
      <c r="N628" s="3"/>
      <c r="O628" s="143"/>
      <c r="P628" s="123"/>
    </row>
    <row r="629" spans="1:16">
      <c r="A629" s="18" t="s">
        <v>5</v>
      </c>
      <c r="B629" s="55" t="s">
        <v>155</v>
      </c>
      <c r="E629" s="1">
        <v>2019</v>
      </c>
      <c r="F629" s="1" t="s">
        <v>979</v>
      </c>
      <c r="G629" s="10">
        <v>619.29999999999995</v>
      </c>
      <c r="L629" s="228"/>
      <c r="M629" s="3"/>
      <c r="N629" s="3"/>
      <c r="O629" s="143"/>
      <c r="P629" s="123"/>
    </row>
    <row r="630" spans="1:16">
      <c r="A630" s="18" t="s">
        <v>7</v>
      </c>
      <c r="B630" s="55" t="s">
        <v>9</v>
      </c>
      <c r="E630" s="1">
        <v>2019</v>
      </c>
      <c r="F630" s="1" t="s">
        <v>980</v>
      </c>
      <c r="G630" s="10">
        <v>610.6</v>
      </c>
      <c r="L630" s="228"/>
      <c r="M630" s="3"/>
      <c r="N630" s="3"/>
      <c r="O630" s="143"/>
      <c r="P630" s="123"/>
    </row>
    <row r="631" spans="1:16">
      <c r="A631" s="18" t="s">
        <v>8</v>
      </c>
      <c r="B631" s="55" t="s">
        <v>833</v>
      </c>
      <c r="E631" s="1">
        <v>2019</v>
      </c>
      <c r="F631" s="1" t="s">
        <v>981</v>
      </c>
      <c r="G631" s="10">
        <v>576.9</v>
      </c>
      <c r="L631" s="228"/>
      <c r="M631" s="3"/>
      <c r="N631" s="3"/>
      <c r="O631" s="143"/>
      <c r="P631" s="123"/>
    </row>
    <row r="632" spans="1:16">
      <c r="A632" s="18" t="s">
        <v>10</v>
      </c>
      <c r="B632" s="55" t="s">
        <v>33</v>
      </c>
      <c r="E632" s="1">
        <v>2018</v>
      </c>
      <c r="F632" s="1" t="s">
        <v>887</v>
      </c>
      <c r="G632" s="10">
        <v>571</v>
      </c>
      <c r="L632" s="228"/>
      <c r="M632" s="3"/>
      <c r="N632" s="3"/>
      <c r="O632" s="143"/>
      <c r="P632" s="123"/>
    </row>
    <row r="633" spans="1:16">
      <c r="A633" s="18" t="s">
        <v>12</v>
      </c>
      <c r="B633" s="55" t="s">
        <v>819</v>
      </c>
      <c r="E633" s="1">
        <v>2019</v>
      </c>
      <c r="F633" s="1" t="s">
        <v>982</v>
      </c>
      <c r="G633" s="10">
        <v>558.79999999999995</v>
      </c>
      <c r="L633" s="228"/>
      <c r="M633" s="3"/>
      <c r="N633" s="3"/>
      <c r="O633" s="143"/>
      <c r="P633" s="123"/>
    </row>
    <row r="634" spans="1:16">
      <c r="A634" s="18" t="s">
        <v>14</v>
      </c>
      <c r="B634" s="55" t="s">
        <v>141</v>
      </c>
      <c r="E634" s="1">
        <v>2019</v>
      </c>
      <c r="F634" s="1" t="s">
        <v>983</v>
      </c>
      <c r="G634" s="10">
        <v>558.1</v>
      </c>
      <c r="L634" s="228"/>
      <c r="M634" s="3"/>
      <c r="N634" s="3"/>
      <c r="O634" s="143"/>
      <c r="P634" s="123"/>
    </row>
    <row r="635" spans="1:16">
      <c r="A635" s="18" t="s">
        <v>16</v>
      </c>
      <c r="B635" s="55" t="s">
        <v>33</v>
      </c>
      <c r="E635" s="1">
        <v>2019</v>
      </c>
      <c r="F635" s="1" t="s">
        <v>984</v>
      </c>
      <c r="G635" s="10">
        <v>549.20000000000005</v>
      </c>
      <c r="L635" s="228"/>
      <c r="M635" s="3"/>
      <c r="N635" s="3"/>
      <c r="O635" s="143"/>
      <c r="P635" s="123"/>
    </row>
    <row r="638" spans="1:16" ht="25.5">
      <c r="B638" s="23" t="s">
        <v>353</v>
      </c>
    </row>
    <row r="640" spans="1:16">
      <c r="A640" s="18" t="s">
        <v>0</v>
      </c>
      <c r="B640" s="55" t="s">
        <v>820</v>
      </c>
      <c r="E640" s="1">
        <v>2022</v>
      </c>
      <c r="F640" s="1" t="s">
        <v>889</v>
      </c>
      <c r="G640" s="10" t="s">
        <v>5073</v>
      </c>
      <c r="L640" s="87"/>
      <c r="M640" s="113"/>
      <c r="N640" s="113"/>
      <c r="O640" s="244"/>
      <c r="P640" s="123"/>
    </row>
    <row r="641" spans="1:16">
      <c r="A641" s="18" t="s">
        <v>2</v>
      </c>
      <c r="B641" s="55" t="s">
        <v>1825</v>
      </c>
      <c r="E641" s="1">
        <v>2022</v>
      </c>
      <c r="F641" s="1" t="s">
        <v>887</v>
      </c>
      <c r="G641" s="10">
        <v>898.5</v>
      </c>
      <c r="L641" s="87"/>
      <c r="M641" s="113"/>
      <c r="N641" s="113"/>
      <c r="O641" s="244"/>
      <c r="P641" s="123"/>
    </row>
    <row r="642" spans="1:16">
      <c r="A642" s="18" t="s">
        <v>3</v>
      </c>
      <c r="B642" s="55" t="s">
        <v>849</v>
      </c>
      <c r="E642" s="1">
        <v>2022</v>
      </c>
      <c r="F642" s="1" t="s">
        <v>888</v>
      </c>
      <c r="G642" s="10">
        <v>874.5</v>
      </c>
    </row>
    <row r="643" spans="1:16">
      <c r="A643" s="18" t="s">
        <v>5</v>
      </c>
      <c r="B643" s="55" t="s">
        <v>31</v>
      </c>
      <c r="E643" s="1">
        <v>2021</v>
      </c>
      <c r="F643" s="1" t="s">
        <v>887</v>
      </c>
      <c r="G643" s="10">
        <v>854.6</v>
      </c>
    </row>
    <row r="644" spans="1:16">
      <c r="A644" s="18" t="s">
        <v>7</v>
      </c>
      <c r="B644" s="55" t="s">
        <v>21</v>
      </c>
      <c r="E644" s="1">
        <v>2021</v>
      </c>
      <c r="F644" s="1" t="s">
        <v>888</v>
      </c>
      <c r="G644" s="10">
        <v>836.45</v>
      </c>
    </row>
    <row r="645" spans="1:16">
      <c r="A645" s="18" t="s">
        <v>8</v>
      </c>
      <c r="B645" s="55" t="s">
        <v>1828</v>
      </c>
      <c r="E645" s="1">
        <v>2022</v>
      </c>
      <c r="F645" s="1" t="s">
        <v>979</v>
      </c>
      <c r="G645" s="10">
        <v>809.8</v>
      </c>
    </row>
    <row r="646" spans="1:16">
      <c r="A646" s="18" t="s">
        <v>10</v>
      </c>
      <c r="B646" s="55" t="s">
        <v>31</v>
      </c>
      <c r="E646" s="1">
        <v>2022</v>
      </c>
      <c r="F646" s="1" t="s">
        <v>980</v>
      </c>
      <c r="G646" s="10">
        <v>802.2</v>
      </c>
    </row>
    <row r="647" spans="1:16">
      <c r="A647" s="18" t="s">
        <v>12</v>
      </c>
      <c r="B647" s="55" t="s">
        <v>2222</v>
      </c>
      <c r="E647" s="1">
        <v>2021</v>
      </c>
      <c r="F647" s="1" t="s">
        <v>889</v>
      </c>
      <c r="G647" s="10">
        <v>788.4</v>
      </c>
    </row>
    <row r="648" spans="1:16">
      <c r="A648" s="18" t="s">
        <v>14</v>
      </c>
      <c r="B648" s="55" t="s">
        <v>21</v>
      </c>
      <c r="E648" s="1">
        <v>2022</v>
      </c>
      <c r="F648" s="1" t="s">
        <v>981</v>
      </c>
      <c r="G648" s="10">
        <v>780.3</v>
      </c>
    </row>
    <row r="649" spans="1:16">
      <c r="A649" s="18" t="s">
        <v>16</v>
      </c>
      <c r="B649" s="55" t="s">
        <v>824</v>
      </c>
      <c r="E649" s="1">
        <v>2022</v>
      </c>
      <c r="F649" s="1" t="s">
        <v>982</v>
      </c>
      <c r="G649" s="10">
        <v>767.7</v>
      </c>
    </row>
    <row r="652" spans="1:16" ht="25.5">
      <c r="B652" s="23" t="s">
        <v>354</v>
      </c>
    </row>
    <row r="654" spans="1:16">
      <c r="A654" s="18" t="s">
        <v>0</v>
      </c>
      <c r="B654" s="55" t="s">
        <v>178</v>
      </c>
      <c r="E654" s="1">
        <v>2017</v>
      </c>
      <c r="F654" s="1" t="s">
        <v>887</v>
      </c>
      <c r="G654" s="10">
        <v>939.3</v>
      </c>
    </row>
    <row r="655" spans="1:16">
      <c r="A655" s="18" t="s">
        <v>2</v>
      </c>
      <c r="B655" s="55" t="s">
        <v>6</v>
      </c>
      <c r="E655" s="1">
        <v>2016</v>
      </c>
      <c r="F655" s="1" t="s">
        <v>887</v>
      </c>
      <c r="G655" s="10">
        <v>931.9</v>
      </c>
    </row>
    <row r="656" spans="1:16">
      <c r="A656" s="18" t="s">
        <v>3</v>
      </c>
      <c r="B656" s="55" t="s">
        <v>1826</v>
      </c>
      <c r="E656" s="1">
        <v>2021</v>
      </c>
      <c r="F656" s="1" t="s">
        <v>887</v>
      </c>
      <c r="G656" s="10">
        <v>930.4</v>
      </c>
    </row>
    <row r="657" spans="1:19">
      <c r="A657" s="18" t="s">
        <v>5</v>
      </c>
      <c r="B657" s="55" t="s">
        <v>9</v>
      </c>
      <c r="E657" s="1">
        <v>2018</v>
      </c>
      <c r="F657" s="1" t="s">
        <v>887</v>
      </c>
      <c r="G657" s="10">
        <v>867.45</v>
      </c>
    </row>
    <row r="658" spans="1:19">
      <c r="A658" s="18" t="s">
        <v>7</v>
      </c>
      <c r="B658" s="55" t="s">
        <v>834</v>
      </c>
      <c r="E658" s="1">
        <v>2021</v>
      </c>
      <c r="F658" s="1" t="s">
        <v>888</v>
      </c>
      <c r="G658" s="10">
        <v>865</v>
      </c>
    </row>
    <row r="659" spans="1:19">
      <c r="A659" s="18" t="s">
        <v>8</v>
      </c>
      <c r="B659" s="55" t="s">
        <v>1842</v>
      </c>
      <c r="E659" s="1">
        <v>2021</v>
      </c>
      <c r="F659" s="1" t="s">
        <v>889</v>
      </c>
      <c r="G659" s="10">
        <v>825.3</v>
      </c>
    </row>
    <row r="660" spans="1:19">
      <c r="A660" s="18" t="s">
        <v>10</v>
      </c>
      <c r="B660" s="55" t="s">
        <v>4</v>
      </c>
      <c r="E660" s="1">
        <v>2020</v>
      </c>
      <c r="F660" s="1" t="s">
        <v>887</v>
      </c>
      <c r="G660" s="10">
        <v>819.7</v>
      </c>
    </row>
    <row r="661" spans="1:19">
      <c r="A661" s="18" t="s">
        <v>12</v>
      </c>
      <c r="B661" s="55" t="s">
        <v>854</v>
      </c>
      <c r="E661" s="1">
        <v>2020</v>
      </c>
      <c r="F661" s="1" t="s">
        <v>888</v>
      </c>
      <c r="G661" s="10">
        <v>816.7</v>
      </c>
    </row>
    <row r="662" spans="1:19">
      <c r="A662" s="18" t="s">
        <v>14</v>
      </c>
      <c r="B662" s="55" t="s">
        <v>1842</v>
      </c>
      <c r="E662" s="1">
        <v>2020</v>
      </c>
      <c r="F662" s="1" t="s">
        <v>889</v>
      </c>
      <c r="G662" s="10">
        <v>811.1</v>
      </c>
    </row>
    <row r="663" spans="1:19">
      <c r="A663" s="18" t="s">
        <v>16</v>
      </c>
      <c r="B663" s="55" t="s">
        <v>850</v>
      </c>
      <c r="E663" s="1">
        <v>2020</v>
      </c>
      <c r="F663" s="1" t="s">
        <v>979</v>
      </c>
      <c r="G663" s="10">
        <v>802.7</v>
      </c>
    </row>
    <row r="666" spans="1:19" ht="25.5">
      <c r="B666" s="23" t="s">
        <v>355</v>
      </c>
    </row>
    <row r="668" spans="1:19">
      <c r="A668" s="18" t="s">
        <v>0</v>
      </c>
      <c r="B668" s="55" t="s">
        <v>854</v>
      </c>
      <c r="E668" s="1">
        <v>2022</v>
      </c>
      <c r="F668" s="1" t="s">
        <v>887</v>
      </c>
      <c r="G668" s="10">
        <v>309.5</v>
      </c>
      <c r="O668" s="87"/>
      <c r="P668" s="113"/>
      <c r="Q668" s="113"/>
      <c r="R668" s="136"/>
      <c r="S668" s="123"/>
    </row>
    <row r="669" spans="1:19">
      <c r="A669" s="18" t="s">
        <v>2</v>
      </c>
      <c r="B669" s="55" t="s">
        <v>2222</v>
      </c>
      <c r="E669" s="1">
        <v>2021</v>
      </c>
      <c r="F669" s="1" t="s">
        <v>887</v>
      </c>
      <c r="G669" s="10">
        <v>288.5</v>
      </c>
      <c r="O669" s="87"/>
      <c r="P669" s="113"/>
      <c r="Q669" s="113"/>
      <c r="R669" s="136"/>
      <c r="S669" s="123"/>
    </row>
    <row r="670" spans="1:19">
      <c r="A670" s="18" t="s">
        <v>3</v>
      </c>
      <c r="B670" s="55" t="s">
        <v>824</v>
      </c>
      <c r="E670" s="1">
        <v>2022</v>
      </c>
      <c r="F670" s="1" t="s">
        <v>888</v>
      </c>
      <c r="G670" s="10">
        <v>273.5</v>
      </c>
      <c r="O670" s="87"/>
      <c r="P670" s="113"/>
      <c r="Q670" s="113"/>
      <c r="R670" s="136"/>
      <c r="S670" s="123"/>
    </row>
    <row r="671" spans="1:19">
      <c r="A671" s="18" t="s">
        <v>5</v>
      </c>
      <c r="B671" s="55" t="s">
        <v>21</v>
      </c>
      <c r="E671" s="1">
        <v>2022</v>
      </c>
      <c r="F671" s="1" t="s">
        <v>889</v>
      </c>
      <c r="G671" s="10">
        <v>268.5</v>
      </c>
      <c r="O671" s="87"/>
      <c r="P671" s="113"/>
      <c r="Q671" s="113"/>
      <c r="R671" s="136"/>
      <c r="S671" s="123"/>
    </row>
    <row r="672" spans="1:19">
      <c r="A672" s="18" t="s">
        <v>7</v>
      </c>
      <c r="B672" s="55" t="s">
        <v>1</v>
      </c>
      <c r="E672" s="1">
        <v>2018</v>
      </c>
      <c r="F672" s="1" t="s">
        <v>887</v>
      </c>
      <c r="G672" s="10">
        <v>267.5</v>
      </c>
      <c r="O672" s="87"/>
      <c r="P672" s="113"/>
      <c r="Q672" s="113"/>
      <c r="R672" s="136"/>
      <c r="S672" s="123"/>
    </row>
    <row r="673" spans="1:19">
      <c r="A673" s="18" t="s">
        <v>8</v>
      </c>
      <c r="B673" s="55" t="s">
        <v>164</v>
      </c>
      <c r="E673" s="1">
        <v>2018</v>
      </c>
      <c r="F673" s="1" t="s">
        <v>888</v>
      </c>
      <c r="G673" s="10">
        <v>266</v>
      </c>
      <c r="O673" s="87"/>
      <c r="P673" s="113"/>
      <c r="Q673" s="113"/>
      <c r="R673" s="136"/>
      <c r="S673" s="123"/>
    </row>
    <row r="674" spans="1:19">
      <c r="A674" s="18" t="s">
        <v>10</v>
      </c>
      <c r="B674" s="55" t="s">
        <v>2257</v>
      </c>
      <c r="E674" s="1">
        <v>2022</v>
      </c>
      <c r="F674" s="1" t="s">
        <v>979</v>
      </c>
      <c r="G674" s="10">
        <v>265.5</v>
      </c>
      <c r="O674" s="87"/>
      <c r="P674" s="113"/>
      <c r="Q674" s="113"/>
      <c r="R674" s="136"/>
      <c r="S674" s="123"/>
    </row>
    <row r="675" spans="1:19">
      <c r="A675" s="18" t="s">
        <v>12</v>
      </c>
      <c r="B675" s="55" t="s">
        <v>11</v>
      </c>
      <c r="E675" s="1">
        <v>2017</v>
      </c>
      <c r="F675" s="1" t="s">
        <v>887</v>
      </c>
      <c r="G675" s="10">
        <v>264.5</v>
      </c>
      <c r="O675" s="87"/>
      <c r="P675" s="113"/>
      <c r="Q675" s="113"/>
      <c r="R675" s="136"/>
      <c r="S675" s="123"/>
    </row>
    <row r="676" spans="1:19">
      <c r="A676" s="18" t="s">
        <v>14</v>
      </c>
      <c r="B676" s="55" t="s">
        <v>15</v>
      </c>
      <c r="E676" s="1">
        <v>2022</v>
      </c>
      <c r="F676" s="1" t="s">
        <v>980</v>
      </c>
      <c r="G676" s="10">
        <v>262.5</v>
      </c>
      <c r="O676" s="87"/>
      <c r="P676" s="113"/>
      <c r="Q676" s="113"/>
      <c r="R676" s="136"/>
      <c r="S676" s="123"/>
    </row>
    <row r="677" spans="1:19">
      <c r="A677" s="18" t="s">
        <v>16</v>
      </c>
      <c r="B677" s="55" t="s">
        <v>1840</v>
      </c>
      <c r="E677" s="1">
        <v>2022</v>
      </c>
      <c r="F677" s="1" t="s">
        <v>981</v>
      </c>
      <c r="G677" s="10">
        <v>258.5</v>
      </c>
      <c r="O677" s="87"/>
      <c r="P677" s="113"/>
      <c r="Q677" s="113"/>
      <c r="R677" s="136"/>
      <c r="S677" s="123"/>
    </row>
    <row r="680" spans="1:19" ht="25.5">
      <c r="B680" s="23" t="s">
        <v>356</v>
      </c>
    </row>
    <row r="682" spans="1:19">
      <c r="A682" s="18" t="s">
        <v>0</v>
      </c>
      <c r="B682" s="55" t="s">
        <v>23</v>
      </c>
      <c r="E682" s="1">
        <v>2016</v>
      </c>
      <c r="F682" s="1" t="s">
        <v>887</v>
      </c>
      <c r="G682" s="10">
        <v>305</v>
      </c>
    </row>
    <row r="683" spans="1:19">
      <c r="A683" s="18" t="s">
        <v>2</v>
      </c>
      <c r="B683" s="55" t="s">
        <v>861</v>
      </c>
      <c r="E683" s="1">
        <v>2022</v>
      </c>
      <c r="F683" s="1" t="s">
        <v>887</v>
      </c>
      <c r="G683" s="10">
        <v>299.5</v>
      </c>
    </row>
    <row r="684" spans="1:19">
      <c r="A684" s="18" t="s">
        <v>3</v>
      </c>
      <c r="B684" s="55" t="s">
        <v>1837</v>
      </c>
      <c r="E684" s="1">
        <v>2020</v>
      </c>
      <c r="F684" s="1" t="s">
        <v>887</v>
      </c>
      <c r="G684" s="10">
        <v>294.5</v>
      </c>
    </row>
    <row r="685" spans="1:19">
      <c r="A685" s="18" t="s">
        <v>5</v>
      </c>
      <c r="B685" s="55" t="s">
        <v>11</v>
      </c>
      <c r="E685" s="1">
        <v>2017</v>
      </c>
      <c r="F685" s="1" t="s">
        <v>887</v>
      </c>
      <c r="G685" s="10">
        <v>270.5</v>
      </c>
    </row>
    <row r="686" spans="1:19">
      <c r="A686" s="18" t="s">
        <v>7</v>
      </c>
      <c r="B686" s="55" t="s">
        <v>25</v>
      </c>
      <c r="E686" s="1">
        <v>2016</v>
      </c>
      <c r="F686" s="1" t="s">
        <v>888</v>
      </c>
      <c r="G686" s="10">
        <v>269.75</v>
      </c>
    </row>
    <row r="687" spans="1:19">
      <c r="A687" s="18" t="s">
        <v>8</v>
      </c>
      <c r="B687" s="55" t="s">
        <v>19</v>
      </c>
      <c r="E687" s="1">
        <v>2016</v>
      </c>
      <c r="F687" s="1" t="s">
        <v>889</v>
      </c>
      <c r="G687" s="10">
        <v>263</v>
      </c>
    </row>
    <row r="688" spans="1:19">
      <c r="A688" s="18" t="s">
        <v>10</v>
      </c>
      <c r="B688" s="55" t="s">
        <v>33</v>
      </c>
      <c r="E688" s="1">
        <v>2016</v>
      </c>
      <c r="F688" s="1" t="s">
        <v>979</v>
      </c>
      <c r="G688" s="10">
        <v>247.5</v>
      </c>
    </row>
    <row r="689" spans="1:7">
      <c r="A689" s="18" t="s">
        <v>12</v>
      </c>
      <c r="B689" s="55" t="s">
        <v>13</v>
      </c>
      <c r="E689" s="1">
        <v>2020</v>
      </c>
      <c r="F689" s="1" t="s">
        <v>888</v>
      </c>
      <c r="G689" s="10">
        <v>247</v>
      </c>
    </row>
    <row r="690" spans="1:7">
      <c r="A690" s="18" t="s">
        <v>14</v>
      </c>
      <c r="B690" s="55" t="s">
        <v>809</v>
      </c>
      <c r="E690" s="1">
        <v>2019</v>
      </c>
      <c r="F690" s="1" t="s">
        <v>887</v>
      </c>
      <c r="G690" s="10">
        <v>246</v>
      </c>
    </row>
    <row r="691" spans="1:7">
      <c r="A691" s="18" t="s">
        <v>16</v>
      </c>
      <c r="B691" s="55" t="s">
        <v>17</v>
      </c>
      <c r="E691" s="1">
        <v>2016</v>
      </c>
      <c r="F691" s="1" t="s">
        <v>980</v>
      </c>
      <c r="G691" s="10">
        <v>245</v>
      </c>
    </row>
    <row r="694" spans="1:7" ht="25.5">
      <c r="B694" s="23" t="s">
        <v>3833</v>
      </c>
    </row>
    <row r="696" spans="1:7">
      <c r="A696" s="18" t="s">
        <v>0</v>
      </c>
      <c r="B696" s="55" t="s">
        <v>1828</v>
      </c>
      <c r="E696" s="1">
        <v>2021</v>
      </c>
      <c r="F696" s="1" t="s">
        <v>887</v>
      </c>
      <c r="G696" s="10">
        <v>952.5</v>
      </c>
    </row>
    <row r="697" spans="1:7">
      <c r="A697" s="18" t="s">
        <v>2</v>
      </c>
      <c r="B697" s="55" t="s">
        <v>153</v>
      </c>
      <c r="E697" s="1">
        <v>2021</v>
      </c>
      <c r="F697" s="1" t="s">
        <v>888</v>
      </c>
      <c r="G697" s="10">
        <v>888.9</v>
      </c>
    </row>
    <row r="698" spans="1:7">
      <c r="A698" s="18" t="s">
        <v>3</v>
      </c>
      <c r="B698" s="55" t="s">
        <v>867</v>
      </c>
      <c r="E698" s="1">
        <v>2021</v>
      </c>
      <c r="F698" s="1" t="s">
        <v>889</v>
      </c>
      <c r="G698" s="10">
        <v>876.3</v>
      </c>
    </row>
    <row r="699" spans="1:7">
      <c r="A699" s="18" t="s">
        <v>5</v>
      </c>
      <c r="B699" s="55" t="s">
        <v>11</v>
      </c>
      <c r="E699" s="1">
        <v>2021</v>
      </c>
      <c r="F699" s="1" t="s">
        <v>979</v>
      </c>
      <c r="G699" s="10">
        <v>849.5</v>
      </c>
    </row>
    <row r="700" spans="1:7">
      <c r="A700" s="18" t="s">
        <v>7</v>
      </c>
      <c r="B700" s="55" t="s">
        <v>9</v>
      </c>
      <c r="E700" s="1">
        <v>2021</v>
      </c>
      <c r="F700" s="1" t="s">
        <v>980</v>
      </c>
      <c r="G700" s="10">
        <v>849.1</v>
      </c>
    </row>
    <row r="701" spans="1:7">
      <c r="A701" s="18" t="s">
        <v>8</v>
      </c>
      <c r="B701" s="55" t="s">
        <v>850</v>
      </c>
      <c r="E701" s="1">
        <v>2021</v>
      </c>
      <c r="F701" s="1" t="s">
        <v>981</v>
      </c>
      <c r="G701" s="10">
        <v>846.4</v>
      </c>
    </row>
    <row r="702" spans="1:7">
      <c r="A702" s="18" t="s">
        <v>10</v>
      </c>
      <c r="B702" s="55" t="s">
        <v>3887</v>
      </c>
      <c r="E702" s="1">
        <v>2021</v>
      </c>
      <c r="F702" s="1" t="s">
        <v>982</v>
      </c>
      <c r="G702" s="10">
        <v>840.35</v>
      </c>
    </row>
    <row r="703" spans="1:7">
      <c r="A703" s="18" t="s">
        <v>12</v>
      </c>
      <c r="B703" s="55" t="s">
        <v>1834</v>
      </c>
      <c r="E703" s="1">
        <v>2021</v>
      </c>
      <c r="F703" s="1" t="s">
        <v>983</v>
      </c>
      <c r="G703" s="10">
        <v>837.5</v>
      </c>
    </row>
    <row r="704" spans="1:7">
      <c r="A704" s="18" t="s">
        <v>14</v>
      </c>
      <c r="B704" s="55" t="s">
        <v>6</v>
      </c>
      <c r="E704" s="1">
        <v>2021</v>
      </c>
      <c r="F704" s="1" t="s">
        <v>984</v>
      </c>
      <c r="G704" s="10">
        <v>829.45</v>
      </c>
    </row>
    <row r="705" spans="1:7">
      <c r="A705" s="18" t="s">
        <v>16</v>
      </c>
      <c r="B705" s="55" t="s">
        <v>1843</v>
      </c>
      <c r="E705" s="1">
        <v>2021</v>
      </c>
      <c r="F705" s="1" t="s">
        <v>985</v>
      </c>
      <c r="G705" s="10">
        <v>815</v>
      </c>
    </row>
    <row r="708" spans="1:7" ht="25.5">
      <c r="B708" s="23" t="s">
        <v>3835</v>
      </c>
    </row>
    <row r="710" spans="1:7">
      <c r="A710" s="18" t="s">
        <v>0</v>
      </c>
      <c r="B710" s="439" t="s">
        <v>13</v>
      </c>
      <c r="E710" s="1">
        <v>2021</v>
      </c>
      <c r="F710" s="1" t="s">
        <v>887</v>
      </c>
      <c r="G710" s="10">
        <v>891.65000000000509</v>
      </c>
    </row>
    <row r="711" spans="1:7">
      <c r="A711" s="18" t="s">
        <v>2</v>
      </c>
      <c r="B711" s="36" t="s">
        <v>842</v>
      </c>
      <c r="E711" s="1">
        <v>2021</v>
      </c>
      <c r="F711" s="1" t="s">
        <v>888</v>
      </c>
      <c r="G711" s="10">
        <v>889.69999999999709</v>
      </c>
    </row>
    <row r="712" spans="1:7">
      <c r="A712" s="18" t="s">
        <v>3</v>
      </c>
      <c r="B712" s="36" t="s">
        <v>820</v>
      </c>
      <c r="E712" s="1">
        <v>2021</v>
      </c>
      <c r="F712" s="1" t="s">
        <v>889</v>
      </c>
      <c r="G712" s="10">
        <v>878.40000000000146</v>
      </c>
    </row>
    <row r="713" spans="1:7">
      <c r="A713" s="18" t="s">
        <v>5</v>
      </c>
      <c r="B713" s="439" t="s">
        <v>2223</v>
      </c>
      <c r="E713" s="1">
        <v>2021</v>
      </c>
      <c r="F713" s="1" t="s">
        <v>979</v>
      </c>
      <c r="G713" s="10">
        <v>862.49999999999636</v>
      </c>
    </row>
    <row r="714" spans="1:7">
      <c r="A714" s="18" t="s">
        <v>7</v>
      </c>
      <c r="B714" s="439" t="s">
        <v>2222</v>
      </c>
      <c r="E714" s="1">
        <v>2021</v>
      </c>
      <c r="F714" s="1" t="s">
        <v>980</v>
      </c>
      <c r="G714" s="10">
        <v>858</v>
      </c>
    </row>
    <row r="715" spans="1:7">
      <c r="A715" s="18" t="s">
        <v>8</v>
      </c>
      <c r="B715" s="439" t="s">
        <v>9</v>
      </c>
      <c r="E715" s="1">
        <v>2021</v>
      </c>
      <c r="F715" s="1" t="s">
        <v>981</v>
      </c>
      <c r="G715" s="10">
        <v>854.40000000000146</v>
      </c>
    </row>
    <row r="716" spans="1:7">
      <c r="A716" s="18" t="s">
        <v>10</v>
      </c>
      <c r="B716" s="439" t="s">
        <v>33</v>
      </c>
      <c r="E716" s="1">
        <v>2021</v>
      </c>
      <c r="F716" s="1" t="s">
        <v>982</v>
      </c>
      <c r="G716" s="10">
        <v>854.09999999999854</v>
      </c>
    </row>
    <row r="717" spans="1:7">
      <c r="A717" s="18" t="s">
        <v>12</v>
      </c>
      <c r="B717" s="36" t="s">
        <v>819</v>
      </c>
      <c r="E717" s="1">
        <v>2021</v>
      </c>
      <c r="F717" s="1" t="s">
        <v>983</v>
      </c>
      <c r="G717" s="10">
        <v>840.00000000000364</v>
      </c>
    </row>
    <row r="718" spans="1:7">
      <c r="A718" s="18" t="s">
        <v>14</v>
      </c>
      <c r="B718" s="36" t="s">
        <v>834</v>
      </c>
      <c r="E718" s="1">
        <v>2021</v>
      </c>
      <c r="F718" s="1" t="s">
        <v>984</v>
      </c>
      <c r="G718" s="10">
        <v>813.60000000000582</v>
      </c>
    </row>
    <row r="719" spans="1:7">
      <c r="A719" s="18" t="s">
        <v>16</v>
      </c>
      <c r="B719" s="36" t="s">
        <v>809</v>
      </c>
      <c r="E719" s="1">
        <v>2021</v>
      </c>
      <c r="F719" s="1" t="s">
        <v>985</v>
      </c>
      <c r="G719" s="10">
        <v>812.39999999999418</v>
      </c>
    </row>
    <row r="722" spans="3:5" ht="15">
      <c r="C722" s="313"/>
      <c r="D722" s="84"/>
      <c r="E722" s="3"/>
    </row>
    <row r="723" spans="3:5" ht="15">
      <c r="C723" s="313"/>
      <c r="D723" s="84"/>
      <c r="E723" s="3"/>
    </row>
    <row r="724" spans="3:5" ht="15">
      <c r="C724" s="313"/>
      <c r="D724" s="84"/>
      <c r="E724" s="3"/>
    </row>
    <row r="725" spans="3:5" ht="15">
      <c r="C725" s="312"/>
      <c r="D725" s="84"/>
      <c r="E725" s="3"/>
    </row>
    <row r="726" spans="3:5" ht="15.75">
      <c r="C726" s="313"/>
      <c r="D726" s="84"/>
      <c r="E726" s="41"/>
    </row>
    <row r="727" spans="3:5" ht="15">
      <c r="C727" s="313"/>
      <c r="D727" s="84"/>
      <c r="E727" s="3"/>
    </row>
    <row r="728" spans="3:5" ht="15">
      <c r="C728" s="312"/>
      <c r="D728" s="84"/>
      <c r="E728" s="3"/>
    </row>
    <row r="729" spans="3:5" ht="15.75">
      <c r="C729" s="313"/>
      <c r="D729" s="84"/>
      <c r="E729" s="41"/>
    </row>
    <row r="730" spans="3:5" ht="15">
      <c r="C730" s="313"/>
      <c r="D730" s="84"/>
      <c r="E730" s="3"/>
    </row>
    <row r="731" spans="3:5" ht="15">
      <c r="C731" s="312"/>
      <c r="D731" s="84"/>
      <c r="E731" s="3"/>
    </row>
    <row r="732" spans="3:5" ht="15">
      <c r="C732" s="312"/>
      <c r="D732" s="84"/>
      <c r="E732" s="3"/>
    </row>
    <row r="733" spans="3:5" ht="15">
      <c r="C733" s="313"/>
      <c r="D733" s="84"/>
      <c r="E733" s="3"/>
    </row>
    <row r="734" spans="3:5" ht="15">
      <c r="C734" s="312"/>
      <c r="D734" s="84"/>
      <c r="E734" s="3"/>
    </row>
    <row r="735" spans="3:5" ht="15.75">
      <c r="C735" s="313"/>
      <c r="D735" s="84"/>
      <c r="E735" s="41"/>
    </row>
    <row r="736" spans="3:5" ht="15.75">
      <c r="C736" s="313"/>
      <c r="D736" s="84"/>
      <c r="E736" s="41"/>
    </row>
    <row r="737" spans="1:6" ht="15">
      <c r="C737" s="313"/>
      <c r="D737" s="84"/>
      <c r="E737" s="3"/>
    </row>
    <row r="738" spans="1:6" ht="15">
      <c r="C738" s="313"/>
      <c r="D738" s="84"/>
      <c r="E738" s="3"/>
    </row>
    <row r="739" spans="1:6" ht="15.75">
      <c r="C739" s="313"/>
      <c r="D739" s="84"/>
      <c r="E739" s="41"/>
    </row>
    <row r="740" spans="1:6" ht="15">
      <c r="C740" s="313"/>
      <c r="D740" s="84"/>
      <c r="E740" s="3"/>
    </row>
    <row r="741" spans="1:6" ht="15">
      <c r="C741" s="313"/>
      <c r="D741" s="84"/>
      <c r="E741" s="3"/>
    </row>
    <row r="742" spans="1:6" ht="15">
      <c r="C742" s="313"/>
      <c r="D742" s="84"/>
      <c r="E742" s="3"/>
    </row>
    <row r="743" spans="1:6" ht="15">
      <c r="C743" s="313"/>
      <c r="D743" s="84"/>
      <c r="E743" s="3"/>
    </row>
    <row r="744" spans="1:6" ht="15">
      <c r="C744" s="313"/>
      <c r="D744" s="84"/>
      <c r="E744" s="3"/>
    </row>
    <row r="745" spans="1:6" ht="15.75">
      <c r="C745" s="313"/>
      <c r="D745" s="84"/>
      <c r="E745" s="41"/>
    </row>
    <row r="746" spans="1:6" ht="15">
      <c r="C746" s="313"/>
      <c r="D746" s="84"/>
      <c r="E746" s="3"/>
    </row>
    <row r="747" spans="1:6" ht="15.75">
      <c r="C747" s="313"/>
      <c r="D747" s="84"/>
      <c r="E747" s="41"/>
    </row>
    <row r="748" spans="1:6" ht="15">
      <c r="C748" s="313"/>
      <c r="D748" s="84"/>
      <c r="E748" s="3"/>
    </row>
    <row r="749" spans="1:6" ht="15.75">
      <c r="C749" s="313"/>
      <c r="D749" s="84"/>
      <c r="E749" s="41"/>
    </row>
    <row r="750" spans="1:6" ht="15">
      <c r="C750" s="313"/>
      <c r="D750" s="84"/>
      <c r="E750" s="3"/>
    </row>
    <row r="751" spans="1:6" ht="15.75">
      <c r="C751" s="313"/>
      <c r="D751" s="84"/>
      <c r="E751" s="41"/>
    </row>
    <row r="752" spans="1:6" ht="15.75">
      <c r="A752" s="65"/>
      <c r="B752" s="68"/>
      <c r="C752" s="313"/>
      <c r="D752" s="84"/>
      <c r="E752" s="3"/>
      <c r="F752" s="80"/>
    </row>
    <row r="753" spans="1:22" ht="15.75">
      <c r="A753" s="65"/>
      <c r="B753" s="3"/>
      <c r="C753" s="313"/>
      <c r="D753" s="84"/>
      <c r="E753" s="3"/>
      <c r="F753" s="80"/>
    </row>
    <row r="754" spans="1:22" ht="15.75">
      <c r="A754"/>
      <c r="B754" s="3"/>
      <c r="C754" s="313"/>
      <c r="D754" s="84"/>
      <c r="E754" s="3"/>
      <c r="F754" s="80"/>
    </row>
    <row r="755" spans="1:22" ht="15.75">
      <c r="A755" s="3"/>
      <c r="B755" s="3"/>
      <c r="C755" s="313"/>
      <c r="D755" s="84"/>
      <c r="E755" s="3"/>
      <c r="F755" s="80"/>
    </row>
    <row r="756" spans="1:22" ht="15.75">
      <c r="A756" s="3"/>
      <c r="B756" s="68"/>
      <c r="C756" s="312"/>
      <c r="D756" s="84"/>
      <c r="E756" s="3"/>
      <c r="F756" s="80"/>
    </row>
    <row r="757" spans="1:22" ht="15.75">
      <c r="A757" s="3"/>
      <c r="B757" s="3"/>
      <c r="C757" s="313"/>
      <c r="D757" s="84"/>
      <c r="E757" s="3"/>
      <c r="F757" s="80"/>
    </row>
    <row r="758" spans="1:22" ht="15.75">
      <c r="A758" s="65"/>
      <c r="B758" s="68"/>
      <c r="C758" s="312"/>
      <c r="D758" s="84"/>
      <c r="E758" s="41"/>
      <c r="F758" s="80"/>
      <c r="V758">
        <v>41</v>
      </c>
    </row>
    <row r="759" spans="1:22" ht="15.75">
      <c r="A759" s="65"/>
      <c r="B759" s="68"/>
      <c r="C759" s="312"/>
      <c r="D759" s="84"/>
      <c r="E759" s="3"/>
      <c r="F759" s="80"/>
    </row>
    <row r="760" spans="1:22" ht="15.75">
      <c r="A760" s="65"/>
      <c r="B760" s="3"/>
      <c r="C760" s="313"/>
      <c r="D760" s="84"/>
      <c r="E760" s="3"/>
      <c r="F760" s="80"/>
    </row>
    <row r="761" spans="1:22" ht="15.75">
      <c r="A761" s="65"/>
      <c r="B761" s="3"/>
      <c r="C761" s="313"/>
      <c r="D761" s="84"/>
      <c r="E761" s="3"/>
      <c r="F761" s="80"/>
    </row>
    <row r="762" spans="1:22" ht="15.75">
      <c r="A762" s="65"/>
      <c r="B762" s="68"/>
      <c r="C762" s="312"/>
      <c r="D762" s="84"/>
      <c r="E762" s="3"/>
      <c r="F762" s="80"/>
    </row>
  </sheetData>
  <sortState xmlns:xlrd2="http://schemas.microsoft.com/office/spreadsheetml/2017/richdata2" ref="B640:G649">
    <sortCondition descending="1" ref="G640:G649"/>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911"/>
  <sheetViews>
    <sheetView topLeftCell="A679" workbookViewId="0">
      <selection activeCell="A694" sqref="A694:XFD694"/>
    </sheetView>
  </sheetViews>
  <sheetFormatPr defaultColWidth="8.85546875" defaultRowHeight="12.75"/>
  <cols>
    <col min="1" max="1" width="4.28515625" style="3" customWidth="1"/>
  </cols>
  <sheetData>
    <row r="1" spans="1:2" s="40" customFormat="1" ht="23.25">
      <c r="A1" s="126" t="s">
        <v>2225</v>
      </c>
    </row>
    <row r="2" spans="1:2" s="40" customFormat="1" ht="15.75">
      <c r="A2" s="127" t="s">
        <v>887</v>
      </c>
      <c r="B2" s="40" t="s">
        <v>4752</v>
      </c>
    </row>
    <row r="3" spans="1:2" s="40" customFormat="1" ht="15.75">
      <c r="A3" s="127" t="s">
        <v>888</v>
      </c>
      <c r="B3" s="40" t="s">
        <v>4759</v>
      </c>
    </row>
    <row r="4" spans="1:2" s="40" customFormat="1" ht="15.75">
      <c r="A4" s="127" t="s">
        <v>889</v>
      </c>
      <c r="B4" s="40" t="s">
        <v>4763</v>
      </c>
    </row>
    <row r="5" spans="1:2" s="40" customFormat="1" ht="15.75">
      <c r="A5" s="127" t="s">
        <v>889</v>
      </c>
      <c r="B5" s="40" t="s">
        <v>4769</v>
      </c>
    </row>
    <row r="6" spans="1:2" s="40" customFormat="1" ht="15.75">
      <c r="A6" s="127" t="s">
        <v>888</v>
      </c>
      <c r="B6" s="40" t="s">
        <v>4775</v>
      </c>
    </row>
    <row r="7" spans="1:2" s="40" customFormat="1" ht="15.75">
      <c r="A7" s="127" t="s">
        <v>889</v>
      </c>
      <c r="B7" s="40" t="s">
        <v>4797</v>
      </c>
    </row>
    <row r="8" spans="1:2" s="40" customFormat="1" ht="15.75">
      <c r="A8" s="127" t="s">
        <v>889</v>
      </c>
      <c r="B8" s="40" t="s">
        <v>4808</v>
      </c>
    </row>
    <row r="9" spans="1:2" s="40" customFormat="1" ht="15.75">
      <c r="A9" s="127" t="s">
        <v>889</v>
      </c>
      <c r="B9" s="40" t="s">
        <v>4813</v>
      </c>
    </row>
    <row r="10" spans="1:2" s="40" customFormat="1" ht="15.75">
      <c r="A10" s="127" t="s">
        <v>888</v>
      </c>
      <c r="B10" s="40" t="s">
        <v>4848</v>
      </c>
    </row>
    <row r="11" spans="1:2" s="40" customFormat="1" ht="15.75">
      <c r="A11" s="127" t="s">
        <v>887</v>
      </c>
      <c r="B11" s="40" t="s">
        <v>4852</v>
      </c>
    </row>
    <row r="12" spans="1:2" s="40" customFormat="1" ht="15.75">
      <c r="A12" s="127" t="s">
        <v>887</v>
      </c>
      <c r="B12" s="40" t="s">
        <v>4857</v>
      </c>
    </row>
    <row r="13" spans="1:2" s="40" customFormat="1" ht="15.75">
      <c r="A13" s="127" t="s">
        <v>888</v>
      </c>
      <c r="B13" s="40" t="s">
        <v>4871</v>
      </c>
    </row>
    <row r="14" spans="1:2" s="40" customFormat="1" ht="15.75">
      <c r="A14" s="127" t="s">
        <v>889</v>
      </c>
      <c r="B14" s="40" t="s">
        <v>4873</v>
      </c>
    </row>
    <row r="15" spans="1:2" s="40" customFormat="1" ht="15.75">
      <c r="A15" s="127" t="s">
        <v>888</v>
      </c>
      <c r="B15" s="40" t="s">
        <v>4878</v>
      </c>
    </row>
    <row r="16" spans="1:2" s="40" customFormat="1" ht="15.75">
      <c r="A16" s="127" t="s">
        <v>889</v>
      </c>
      <c r="B16" s="40" t="s">
        <v>4910</v>
      </c>
    </row>
    <row r="17" spans="1:14" s="40" customFormat="1" ht="15.75">
      <c r="A17" s="127" t="s">
        <v>889</v>
      </c>
      <c r="B17" s="40" t="s">
        <v>4926</v>
      </c>
    </row>
    <row r="18" spans="1:14" s="40" customFormat="1" ht="15.75">
      <c r="A18" s="127" t="s">
        <v>888</v>
      </c>
      <c r="B18" s="40" t="s">
        <v>5067</v>
      </c>
    </row>
    <row r="19" spans="1:14" s="40" customFormat="1" ht="15.75">
      <c r="A19" s="127"/>
    </row>
    <row r="20" spans="1:14" s="40" customFormat="1" ht="15">
      <c r="A20" s="41"/>
    </row>
    <row r="21" spans="1:14" s="210" customFormat="1" ht="23.25">
      <c r="A21" s="126" t="s">
        <v>1838</v>
      </c>
      <c r="K21" s="242"/>
      <c r="L21" s="242"/>
      <c r="M21" s="24"/>
      <c r="N21" s="242"/>
    </row>
    <row r="22" spans="1:14" s="40" customFormat="1" ht="15.75">
      <c r="A22" s="127" t="s">
        <v>887</v>
      </c>
      <c r="B22" s="40" t="s">
        <v>4757</v>
      </c>
      <c r="K22" s="21"/>
      <c r="L22" s="242"/>
      <c r="M22" s="26"/>
      <c r="N22" s="21"/>
    </row>
    <row r="23" spans="1:14" s="40" customFormat="1" ht="15.75">
      <c r="A23" s="127" t="s">
        <v>888</v>
      </c>
      <c r="B23" s="40" t="s">
        <v>4768</v>
      </c>
      <c r="K23" s="21"/>
      <c r="L23" s="242"/>
      <c r="M23" s="26"/>
      <c r="N23" s="21"/>
    </row>
    <row r="24" spans="1:14" s="40" customFormat="1" ht="15.75">
      <c r="A24" s="127" t="s">
        <v>888</v>
      </c>
      <c r="B24" s="40" t="s">
        <v>4770</v>
      </c>
      <c r="K24" s="21"/>
      <c r="L24" s="242"/>
      <c r="M24" s="26"/>
      <c r="N24" s="21"/>
    </row>
    <row r="25" spans="1:14" s="40" customFormat="1" ht="15.75">
      <c r="A25" s="127" t="s">
        <v>887</v>
      </c>
      <c r="B25" s="40" t="s">
        <v>4800</v>
      </c>
      <c r="K25" s="21"/>
      <c r="L25" s="242"/>
      <c r="M25" s="26"/>
      <c r="N25" s="21"/>
    </row>
    <row r="26" spans="1:14" s="40" customFormat="1" ht="15.75">
      <c r="A26" s="127" t="s">
        <v>888</v>
      </c>
      <c r="B26" s="40" t="s">
        <v>4835</v>
      </c>
      <c r="K26" s="21"/>
      <c r="L26" s="242"/>
      <c r="M26" s="26"/>
      <c r="N26" s="21"/>
    </row>
    <row r="27" spans="1:14" s="40" customFormat="1" ht="15.75">
      <c r="A27" s="127" t="s">
        <v>889</v>
      </c>
      <c r="B27" s="40" t="s">
        <v>4855</v>
      </c>
      <c r="K27" s="21"/>
      <c r="L27" s="242"/>
      <c r="M27" s="26"/>
      <c r="N27" s="21"/>
    </row>
    <row r="28" spans="1:14" s="40" customFormat="1" ht="15.75">
      <c r="A28" s="127" t="s">
        <v>889</v>
      </c>
      <c r="B28" s="40" t="s">
        <v>4883</v>
      </c>
      <c r="K28" s="21"/>
      <c r="L28" s="242"/>
      <c r="M28" s="26"/>
      <c r="N28" s="21"/>
    </row>
    <row r="29" spans="1:14" s="40" customFormat="1" ht="15.75">
      <c r="A29" s="127" t="s">
        <v>887</v>
      </c>
      <c r="B29" s="40" t="s">
        <v>4894</v>
      </c>
      <c r="K29" s="21"/>
      <c r="L29" s="242"/>
      <c r="M29" s="26"/>
      <c r="N29" s="21"/>
    </row>
    <row r="30" spans="1:14" s="40" customFormat="1" ht="15.75">
      <c r="A30" s="127" t="s">
        <v>889</v>
      </c>
      <c r="B30" s="40" t="s">
        <v>4898</v>
      </c>
      <c r="K30" s="21"/>
      <c r="L30" s="242"/>
      <c r="M30" s="26"/>
      <c r="N30" s="21"/>
    </row>
    <row r="31" spans="1:14" s="40" customFormat="1" ht="15.75">
      <c r="A31" s="127" t="s">
        <v>889</v>
      </c>
      <c r="B31" s="40" t="s">
        <v>4914</v>
      </c>
      <c r="K31" s="21"/>
      <c r="L31" s="242"/>
      <c r="M31" s="26"/>
      <c r="N31" s="21"/>
    </row>
    <row r="32" spans="1:14" s="40" customFormat="1" ht="15.75">
      <c r="A32" s="127" t="s">
        <v>889</v>
      </c>
      <c r="B32" s="40" t="s">
        <v>4921</v>
      </c>
      <c r="K32" s="21"/>
      <c r="L32" s="242"/>
      <c r="M32" s="26"/>
      <c r="N32" s="21"/>
    </row>
    <row r="33" spans="1:14" s="40" customFormat="1" ht="15.75">
      <c r="A33" s="127" t="s">
        <v>887</v>
      </c>
      <c r="B33" s="40" t="s">
        <v>4960</v>
      </c>
      <c r="K33" s="21"/>
      <c r="L33" s="242"/>
      <c r="M33" s="26"/>
      <c r="N33" s="21"/>
    </row>
    <row r="34" spans="1:14" s="40" customFormat="1" ht="15.75">
      <c r="A34" s="127"/>
      <c r="K34" s="21"/>
      <c r="L34" s="242"/>
      <c r="M34" s="26"/>
      <c r="N34" s="21"/>
    </row>
    <row r="35" spans="1:14" s="40" customFormat="1" ht="15">
      <c r="A35" s="41"/>
      <c r="K35" s="242"/>
      <c r="L35" s="25"/>
      <c r="M35" s="21"/>
      <c r="N35" s="242"/>
    </row>
    <row r="36" spans="1:14" s="210" customFormat="1" ht="23.25">
      <c r="A36" s="126" t="s">
        <v>156</v>
      </c>
      <c r="K36" s="25"/>
      <c r="L36" s="26"/>
      <c r="M36" s="98"/>
      <c r="N36" s="25"/>
    </row>
    <row r="37" spans="1:14" s="40" customFormat="1" ht="15.75">
      <c r="A37" s="127" t="s">
        <v>889</v>
      </c>
      <c r="B37" s="40" t="s">
        <v>4781</v>
      </c>
      <c r="K37" s="21"/>
      <c r="L37" s="242"/>
      <c r="M37" s="26"/>
      <c r="N37" s="21"/>
    </row>
    <row r="38" spans="1:14" s="40" customFormat="1" ht="15.75">
      <c r="A38" s="127" t="s">
        <v>887</v>
      </c>
      <c r="B38" s="40" t="s">
        <v>4798</v>
      </c>
      <c r="K38" s="21"/>
      <c r="L38" s="242"/>
      <c r="M38" s="26"/>
      <c r="N38" s="21"/>
    </row>
    <row r="39" spans="1:14" s="40" customFormat="1" ht="15.75">
      <c r="A39" s="127" t="s">
        <v>889</v>
      </c>
      <c r="B39" s="40" t="s">
        <v>4810</v>
      </c>
      <c r="K39" s="21"/>
      <c r="L39" s="242"/>
      <c r="M39" s="26"/>
      <c r="N39" s="21"/>
    </row>
    <row r="40" spans="1:14" s="40" customFormat="1" ht="15.75">
      <c r="A40" s="127" t="s">
        <v>887</v>
      </c>
      <c r="B40" s="40" t="s">
        <v>4812</v>
      </c>
      <c r="K40" s="21"/>
      <c r="L40" s="242"/>
      <c r="M40" s="26"/>
      <c r="N40" s="21"/>
    </row>
    <row r="41" spans="1:14" s="40" customFormat="1" ht="15.75">
      <c r="A41" s="127" t="s">
        <v>887</v>
      </c>
      <c r="B41" s="40" t="s">
        <v>4829</v>
      </c>
      <c r="K41" s="21"/>
      <c r="L41" s="242"/>
      <c r="M41" s="26"/>
      <c r="N41" s="21"/>
    </row>
    <row r="42" spans="1:14" s="40" customFormat="1" ht="15.75">
      <c r="A42" s="127" t="s">
        <v>888</v>
      </c>
      <c r="B42" s="40" t="s">
        <v>4840</v>
      </c>
      <c r="K42" s="21"/>
      <c r="L42" s="242"/>
      <c r="M42" s="26"/>
      <c r="N42" s="21"/>
    </row>
    <row r="43" spans="1:14" s="40" customFormat="1" ht="15.75">
      <c r="A43" s="127" t="s">
        <v>887</v>
      </c>
      <c r="B43" s="40" t="s">
        <v>4850</v>
      </c>
      <c r="K43" s="21"/>
      <c r="L43" s="242"/>
      <c r="M43" s="26"/>
      <c r="N43" s="21"/>
    </row>
    <row r="44" spans="1:14" s="40" customFormat="1" ht="15.75">
      <c r="A44" s="127" t="s">
        <v>888</v>
      </c>
      <c r="B44" s="40" t="s">
        <v>4863</v>
      </c>
      <c r="K44" s="21"/>
      <c r="L44" s="242"/>
      <c r="M44" s="26"/>
      <c r="N44" s="21"/>
    </row>
    <row r="45" spans="1:14" s="40" customFormat="1" ht="15.75">
      <c r="A45" s="127" t="s">
        <v>887</v>
      </c>
      <c r="B45" s="40" t="s">
        <v>4951</v>
      </c>
      <c r="K45" s="21"/>
      <c r="L45" s="242"/>
      <c r="M45" s="26"/>
      <c r="N45" s="21"/>
    </row>
    <row r="46" spans="1:14" s="40" customFormat="1" ht="15.75">
      <c r="A46" s="127"/>
      <c r="K46" s="21"/>
      <c r="L46" s="242"/>
      <c r="M46" s="26"/>
      <c r="N46" s="21"/>
    </row>
    <row r="47" spans="1:14" s="40" customFormat="1" ht="15.75">
      <c r="A47" s="127"/>
      <c r="K47" s="21"/>
      <c r="L47" s="242"/>
      <c r="M47" s="26"/>
      <c r="N47" s="21"/>
    </row>
    <row r="48" spans="1:14" s="40" customFormat="1" ht="23.25">
      <c r="A48" s="126" t="s">
        <v>2218</v>
      </c>
      <c r="K48" s="21"/>
      <c r="L48" s="242"/>
      <c r="M48" s="26"/>
      <c r="N48" s="21"/>
    </row>
    <row r="49" spans="1:14" s="40" customFormat="1" ht="15.75">
      <c r="A49" s="127" t="s">
        <v>887</v>
      </c>
      <c r="B49" s="40" t="s">
        <v>4785</v>
      </c>
      <c r="K49" s="21"/>
      <c r="L49" s="242"/>
      <c r="M49" s="26"/>
      <c r="N49" s="21"/>
    </row>
    <row r="50" spans="1:14" s="40" customFormat="1" ht="15.75">
      <c r="A50" s="127" t="s">
        <v>888</v>
      </c>
      <c r="B50" s="40" t="s">
        <v>4806</v>
      </c>
      <c r="K50" s="21"/>
      <c r="L50" s="242"/>
      <c r="M50" s="26"/>
      <c r="N50" s="21"/>
    </row>
    <row r="51" spans="1:14" s="40" customFormat="1" ht="15.75">
      <c r="A51" s="127" t="s">
        <v>888</v>
      </c>
      <c r="B51" s="40" t="s">
        <v>4812</v>
      </c>
      <c r="K51" s="21"/>
      <c r="L51" s="242"/>
      <c r="M51" s="26"/>
      <c r="N51" s="21"/>
    </row>
    <row r="52" spans="1:14" s="40" customFormat="1" ht="15.75">
      <c r="A52" s="127" t="s">
        <v>888</v>
      </c>
      <c r="B52" s="40" t="s">
        <v>4813</v>
      </c>
      <c r="K52" s="21"/>
      <c r="L52" s="242"/>
      <c r="M52" s="26"/>
      <c r="N52" s="21"/>
    </row>
    <row r="53" spans="1:14" s="40" customFormat="1" ht="15.75">
      <c r="A53" s="127" t="s">
        <v>887</v>
      </c>
      <c r="B53" s="40" t="s">
        <v>4831</v>
      </c>
      <c r="K53" s="21"/>
      <c r="L53" s="242"/>
      <c r="M53" s="26"/>
      <c r="N53" s="21"/>
    </row>
    <row r="54" spans="1:14" s="40" customFormat="1" ht="15.75">
      <c r="A54" s="127" t="s">
        <v>888</v>
      </c>
      <c r="B54" s="40" t="s">
        <v>4908</v>
      </c>
      <c r="K54" s="21"/>
      <c r="L54" s="242"/>
      <c r="M54" s="26"/>
      <c r="N54" s="21"/>
    </row>
    <row r="55" spans="1:14" s="40" customFormat="1" ht="15.75">
      <c r="A55" s="127" t="s">
        <v>888</v>
      </c>
      <c r="B55" s="40" t="s">
        <v>4916</v>
      </c>
      <c r="K55" s="21"/>
      <c r="L55" s="242"/>
      <c r="M55" s="26"/>
      <c r="N55" s="21"/>
    </row>
    <row r="56" spans="1:14" s="40" customFormat="1" ht="15.75">
      <c r="A56" s="127"/>
      <c r="K56" s="21"/>
      <c r="L56" s="242"/>
      <c r="M56" s="26"/>
      <c r="N56" s="21"/>
    </row>
    <row r="57" spans="1:14" s="40" customFormat="1" ht="15.75">
      <c r="A57" s="127"/>
      <c r="K57" s="242"/>
      <c r="L57" s="25"/>
      <c r="M57" s="21"/>
      <c r="N57" s="242"/>
    </row>
    <row r="58" spans="1:14" s="40" customFormat="1" ht="23.25">
      <c r="A58" s="126" t="s">
        <v>1833</v>
      </c>
      <c r="K58" s="25"/>
      <c r="L58" s="26"/>
      <c r="M58" s="98"/>
      <c r="N58" s="25"/>
    </row>
    <row r="59" spans="1:14" s="40" customFormat="1" ht="15.75">
      <c r="A59" s="127" t="s">
        <v>887</v>
      </c>
      <c r="B59" s="40" t="s">
        <v>4787</v>
      </c>
      <c r="K59" s="25"/>
      <c r="L59" s="26"/>
      <c r="M59" s="21"/>
      <c r="N59" s="25"/>
    </row>
    <row r="60" spans="1:14" s="40" customFormat="1" ht="15.75">
      <c r="A60" s="127" t="s">
        <v>887</v>
      </c>
      <c r="B60" s="40" t="s">
        <v>4804</v>
      </c>
      <c r="K60" s="25"/>
      <c r="L60" s="26"/>
      <c r="M60" s="21"/>
      <c r="N60" s="25"/>
    </row>
    <row r="61" spans="1:14" s="40" customFormat="1" ht="15.75">
      <c r="A61" s="127" t="s">
        <v>888</v>
      </c>
      <c r="B61" s="40" t="s">
        <v>4830</v>
      </c>
      <c r="K61" s="25"/>
      <c r="L61" s="26"/>
      <c r="M61" s="21"/>
      <c r="N61" s="25"/>
    </row>
    <row r="62" spans="1:14" s="40" customFormat="1" ht="15.75">
      <c r="A62" s="127" t="s">
        <v>889</v>
      </c>
      <c r="B62" s="40" t="s">
        <v>4927</v>
      </c>
      <c r="K62" s="25"/>
      <c r="L62" s="26"/>
      <c r="M62" s="21"/>
      <c r="N62" s="25"/>
    </row>
    <row r="63" spans="1:14" s="40" customFormat="1" ht="15.75">
      <c r="A63" s="127"/>
      <c r="K63" s="25"/>
      <c r="L63" s="26"/>
      <c r="M63" s="21"/>
      <c r="N63" s="25"/>
    </row>
    <row r="64" spans="1:14" s="40" customFormat="1" ht="15">
      <c r="A64" s="41"/>
      <c r="K64" s="26"/>
      <c r="L64" s="21"/>
      <c r="M64" s="98"/>
      <c r="N64" s="26"/>
    </row>
    <row r="65" spans="1:14" s="40" customFormat="1" ht="23.25">
      <c r="A65" s="126" t="s">
        <v>1828</v>
      </c>
      <c r="K65" s="21"/>
      <c r="L65" s="242"/>
      <c r="M65" s="24"/>
      <c r="N65" s="21"/>
    </row>
    <row r="66" spans="1:14" s="40" customFormat="1" ht="15.75">
      <c r="A66" s="127" t="s">
        <v>887</v>
      </c>
      <c r="B66" s="40" t="s">
        <v>4771</v>
      </c>
      <c r="K66" s="21"/>
      <c r="L66" s="242"/>
      <c r="M66" s="21"/>
      <c r="N66" s="21"/>
    </row>
    <row r="67" spans="1:14" s="40" customFormat="1" ht="15.75">
      <c r="A67" s="127" t="s">
        <v>888</v>
      </c>
      <c r="B67" s="40" t="s">
        <v>4797</v>
      </c>
      <c r="K67" s="21"/>
      <c r="L67" s="242"/>
      <c r="M67" s="21"/>
      <c r="N67" s="21"/>
    </row>
    <row r="68" spans="1:14" s="40" customFormat="1" ht="15.75">
      <c r="A68" s="127" t="s">
        <v>889</v>
      </c>
      <c r="B68" s="40" t="s">
        <v>4834</v>
      </c>
      <c r="K68" s="21"/>
      <c r="L68" s="242"/>
      <c r="M68" s="21"/>
      <c r="N68" s="21"/>
    </row>
    <row r="69" spans="1:14" s="40" customFormat="1" ht="15.75">
      <c r="A69" s="127" t="s">
        <v>889</v>
      </c>
      <c r="B69" s="40" t="s">
        <v>4872</v>
      </c>
      <c r="K69" s="21"/>
      <c r="L69" s="242"/>
      <c r="M69" s="21"/>
      <c r="N69" s="21"/>
    </row>
    <row r="70" spans="1:14" s="40" customFormat="1" ht="15.75">
      <c r="A70" s="127" t="s">
        <v>888</v>
      </c>
      <c r="B70" s="40" t="s">
        <v>4891</v>
      </c>
      <c r="K70" s="21"/>
      <c r="L70" s="242"/>
      <c r="M70" s="21"/>
      <c r="N70" s="21"/>
    </row>
    <row r="71" spans="1:14" s="40" customFormat="1" ht="15.75">
      <c r="A71" s="127" t="s">
        <v>889</v>
      </c>
      <c r="B71" s="40" t="s">
        <v>4905</v>
      </c>
      <c r="K71" s="21"/>
      <c r="L71" s="242"/>
      <c r="M71" s="21"/>
      <c r="N71" s="21"/>
    </row>
    <row r="72" spans="1:14" s="40" customFormat="1" ht="15.75">
      <c r="A72" s="127" t="s">
        <v>889</v>
      </c>
      <c r="B72" s="40" t="s">
        <v>4996</v>
      </c>
      <c r="K72" s="21"/>
      <c r="L72" s="242"/>
      <c r="M72" s="21"/>
      <c r="N72" s="21"/>
    </row>
    <row r="73" spans="1:14" s="40" customFormat="1" ht="15.75">
      <c r="A73" s="127" t="s">
        <v>888</v>
      </c>
      <c r="B73" s="40" t="s">
        <v>5043</v>
      </c>
      <c r="K73" s="21"/>
      <c r="L73" s="242"/>
      <c r="M73" s="21"/>
      <c r="N73" s="21"/>
    </row>
    <row r="74" spans="1:14" s="40" customFormat="1" ht="15.75">
      <c r="A74" s="127" t="s">
        <v>888</v>
      </c>
      <c r="B74" s="40" t="s">
        <v>5058</v>
      </c>
      <c r="K74" s="21"/>
      <c r="L74" s="242"/>
      <c r="M74" s="21"/>
      <c r="N74" s="21"/>
    </row>
    <row r="75" spans="1:14" s="40" customFormat="1" ht="15.75">
      <c r="A75" s="127"/>
      <c r="K75" s="21"/>
      <c r="L75" s="242"/>
      <c r="M75" s="21"/>
      <c r="N75" s="21"/>
    </row>
    <row r="76" spans="1:14" s="40" customFormat="1" ht="15">
      <c r="A76" s="41"/>
      <c r="K76" s="242"/>
      <c r="L76" s="25"/>
      <c r="M76" s="98"/>
      <c r="N76" s="242"/>
    </row>
    <row r="77" spans="1:14" s="40" customFormat="1" ht="23.25">
      <c r="A77" s="126" t="s">
        <v>1</v>
      </c>
      <c r="K77" s="25"/>
      <c r="L77" s="26"/>
      <c r="M77" s="24"/>
      <c r="N77" s="25"/>
    </row>
    <row r="78" spans="1:14" s="40" customFormat="1" ht="15.75">
      <c r="A78" s="127" t="s">
        <v>889</v>
      </c>
      <c r="B78" s="40" t="s">
        <v>4776</v>
      </c>
      <c r="K78" s="25"/>
      <c r="L78" s="21"/>
      <c r="M78" s="21"/>
      <c r="N78" s="25"/>
    </row>
    <row r="79" spans="1:14" s="40" customFormat="1" ht="15.75">
      <c r="A79" s="127" t="s">
        <v>888</v>
      </c>
      <c r="B79" s="40" t="s">
        <v>4799</v>
      </c>
      <c r="K79" s="25"/>
      <c r="L79" s="21"/>
      <c r="M79" s="21"/>
      <c r="N79" s="25"/>
    </row>
    <row r="80" spans="1:14" s="40" customFormat="1" ht="15.75">
      <c r="A80" s="127" t="s">
        <v>888</v>
      </c>
      <c r="B80" s="40" t="s">
        <v>4801</v>
      </c>
      <c r="K80" s="25"/>
      <c r="L80" s="21"/>
      <c r="M80" s="21"/>
      <c r="N80" s="25"/>
    </row>
    <row r="81" spans="1:14" s="40" customFormat="1" ht="15.75">
      <c r="A81" s="127" t="s">
        <v>887</v>
      </c>
      <c r="B81" s="40" t="s">
        <v>4832</v>
      </c>
      <c r="K81" s="25"/>
      <c r="L81" s="21"/>
      <c r="M81" s="21"/>
      <c r="N81" s="25"/>
    </row>
    <row r="82" spans="1:14" s="40" customFormat="1" ht="15.75">
      <c r="A82" s="127" t="s">
        <v>889</v>
      </c>
      <c r="B82" s="40" t="s">
        <v>4849</v>
      </c>
      <c r="K82" s="25"/>
      <c r="L82" s="21"/>
      <c r="M82" s="21"/>
      <c r="N82" s="25"/>
    </row>
    <row r="83" spans="1:14" s="40" customFormat="1" ht="15.75">
      <c r="A83" s="127" t="s">
        <v>889</v>
      </c>
      <c r="B83" s="40" t="s">
        <v>4871</v>
      </c>
      <c r="K83" s="25"/>
      <c r="L83" s="21"/>
      <c r="M83" s="21"/>
      <c r="N83" s="25"/>
    </row>
    <row r="84" spans="1:14" s="40" customFormat="1" ht="15.75">
      <c r="A84" s="127" t="s">
        <v>889</v>
      </c>
      <c r="B84" s="40" t="s">
        <v>4875</v>
      </c>
      <c r="K84" s="25"/>
      <c r="L84" s="21"/>
      <c r="M84" s="21"/>
      <c r="N84" s="25"/>
    </row>
    <row r="85" spans="1:14" s="40" customFormat="1" ht="15.75">
      <c r="A85" s="127" t="s">
        <v>889</v>
      </c>
      <c r="B85" s="40" t="s">
        <v>4889</v>
      </c>
      <c r="K85" s="25"/>
      <c r="L85" s="21"/>
      <c r="M85" s="21"/>
      <c r="N85" s="25"/>
    </row>
    <row r="86" spans="1:14" s="40" customFormat="1" ht="15.75">
      <c r="A86" s="127"/>
      <c r="K86" s="25"/>
      <c r="L86" s="21"/>
      <c r="M86" s="21"/>
      <c r="N86" s="25"/>
    </row>
    <row r="87" spans="1:14" s="40" customFormat="1" ht="15">
      <c r="A87" s="41"/>
      <c r="K87" s="25"/>
      <c r="L87" s="21"/>
      <c r="M87" s="21"/>
      <c r="N87" s="25"/>
    </row>
    <row r="88" spans="1:14" s="40" customFormat="1" ht="23.25">
      <c r="A88" s="126" t="s">
        <v>2224</v>
      </c>
      <c r="K88" s="25"/>
      <c r="L88" s="21"/>
      <c r="M88" s="21"/>
      <c r="N88" s="25"/>
    </row>
    <row r="89" spans="1:14" s="40" customFormat="1" ht="15.75">
      <c r="A89" s="127" t="s">
        <v>889</v>
      </c>
      <c r="B89" s="40" t="s">
        <v>4818</v>
      </c>
      <c r="K89" s="25"/>
      <c r="L89" s="21"/>
      <c r="M89" s="21"/>
      <c r="N89" s="25"/>
    </row>
    <row r="90" spans="1:14" s="40" customFormat="1" ht="15.75">
      <c r="A90" s="127" t="s">
        <v>887</v>
      </c>
      <c r="B90" s="40" t="s">
        <v>5034</v>
      </c>
      <c r="K90" s="25"/>
      <c r="L90" s="21"/>
      <c r="M90" s="21"/>
      <c r="N90" s="25"/>
    </row>
    <row r="91" spans="1:14" s="40" customFormat="1" ht="15.75">
      <c r="A91" s="127"/>
      <c r="K91" s="25"/>
      <c r="L91" s="21"/>
      <c r="M91" s="21"/>
      <c r="N91" s="25"/>
    </row>
    <row r="92" spans="1:14" s="40" customFormat="1" ht="15">
      <c r="A92" s="41"/>
      <c r="K92" s="25"/>
      <c r="L92" s="21"/>
      <c r="M92" s="21"/>
      <c r="N92" s="25"/>
    </row>
    <row r="93" spans="1:14" s="40" customFormat="1" ht="23.25">
      <c r="A93" s="126" t="s">
        <v>2252</v>
      </c>
      <c r="K93" s="25"/>
      <c r="L93" s="21"/>
      <c r="M93" s="21"/>
      <c r="N93" s="25"/>
    </row>
    <row r="94" spans="1:14" s="40" customFormat="1" ht="15.75">
      <c r="A94" s="127" t="s">
        <v>889</v>
      </c>
      <c r="B94" s="40" t="s">
        <v>4753</v>
      </c>
      <c r="K94" s="25"/>
      <c r="L94" s="21"/>
      <c r="M94" s="21"/>
      <c r="N94" s="25"/>
    </row>
    <row r="95" spans="1:14" s="40" customFormat="1" ht="15.75">
      <c r="A95" s="127" t="s">
        <v>889</v>
      </c>
      <c r="B95" s="40" t="s">
        <v>4757</v>
      </c>
      <c r="K95" s="25"/>
      <c r="L95" s="21"/>
      <c r="M95" s="21"/>
      <c r="N95" s="25"/>
    </row>
    <row r="96" spans="1:14" s="40" customFormat="1" ht="15.75">
      <c r="A96" s="127" t="s">
        <v>889</v>
      </c>
      <c r="B96" s="40" t="s">
        <v>4788</v>
      </c>
      <c r="K96" s="25"/>
      <c r="L96" s="21"/>
      <c r="M96" s="21"/>
      <c r="N96" s="25"/>
    </row>
    <row r="97" spans="1:14" s="40" customFormat="1" ht="15.75">
      <c r="A97" s="127" t="s">
        <v>889</v>
      </c>
      <c r="B97" s="40" t="s">
        <v>4802</v>
      </c>
      <c r="K97" s="25"/>
      <c r="L97" s="21"/>
      <c r="M97" s="21"/>
      <c r="N97" s="25"/>
    </row>
    <row r="98" spans="1:14" s="40" customFormat="1" ht="15.75">
      <c r="A98" s="127" t="s">
        <v>887</v>
      </c>
      <c r="B98" s="40" t="s">
        <v>4867</v>
      </c>
      <c r="K98" s="25"/>
      <c r="L98" s="21"/>
      <c r="M98" s="21"/>
      <c r="N98" s="25"/>
    </row>
    <row r="99" spans="1:14" s="40" customFormat="1" ht="15.75">
      <c r="A99" s="127" t="s">
        <v>887</v>
      </c>
      <c r="B99" s="40" t="s">
        <v>4883</v>
      </c>
      <c r="K99" s="25"/>
      <c r="L99" s="21"/>
      <c r="M99" s="21"/>
      <c r="N99" s="25"/>
    </row>
    <row r="100" spans="1:14" s="40" customFormat="1" ht="15.75">
      <c r="A100" s="127" t="s">
        <v>888</v>
      </c>
      <c r="B100" s="40" t="s">
        <v>4935</v>
      </c>
      <c r="K100" s="25"/>
      <c r="L100" s="21"/>
      <c r="M100" s="21"/>
      <c r="N100" s="25"/>
    </row>
    <row r="101" spans="1:14" s="40" customFormat="1" ht="15.75">
      <c r="A101" s="127" t="s">
        <v>889</v>
      </c>
      <c r="B101" s="40" t="s">
        <v>4993</v>
      </c>
      <c r="K101" s="25"/>
      <c r="L101" s="21"/>
      <c r="M101" s="21"/>
      <c r="N101" s="25"/>
    </row>
    <row r="102" spans="1:14" s="40" customFormat="1" ht="15.75">
      <c r="A102" s="127"/>
      <c r="K102" s="25"/>
      <c r="L102" s="21"/>
      <c r="M102" s="21"/>
      <c r="N102" s="25"/>
    </row>
    <row r="103" spans="1:14" s="40" customFormat="1" ht="15">
      <c r="A103" s="41"/>
      <c r="K103" s="26"/>
      <c r="L103" s="242"/>
      <c r="M103" s="98"/>
      <c r="N103" s="26"/>
    </row>
    <row r="104" spans="1:14" s="40" customFormat="1" ht="23.25">
      <c r="A104" s="126" t="s">
        <v>1834</v>
      </c>
      <c r="K104" s="21"/>
      <c r="L104" s="25"/>
      <c r="M104" s="24"/>
      <c r="N104" s="21"/>
    </row>
    <row r="105" spans="1:14" s="40" customFormat="1" ht="15.75">
      <c r="A105" s="127" t="s">
        <v>888</v>
      </c>
      <c r="B105" s="40" t="s">
        <v>4752</v>
      </c>
      <c r="K105" s="25"/>
      <c r="L105" s="26"/>
      <c r="N105" s="26"/>
    </row>
    <row r="106" spans="1:14" s="40" customFormat="1" ht="15.75">
      <c r="A106" s="127" t="s">
        <v>889</v>
      </c>
      <c r="B106" s="40" t="s">
        <v>4789</v>
      </c>
      <c r="K106" s="25"/>
      <c r="L106" s="26"/>
      <c r="N106" s="26"/>
    </row>
    <row r="107" spans="1:14" s="40" customFormat="1" ht="15.75">
      <c r="A107" s="127" t="s">
        <v>887</v>
      </c>
      <c r="B107" s="40" t="s">
        <v>4828</v>
      </c>
      <c r="K107" s="25"/>
      <c r="L107" s="26"/>
      <c r="N107" s="26"/>
    </row>
    <row r="108" spans="1:14" s="40" customFormat="1" ht="15.75">
      <c r="A108" s="127" t="s">
        <v>889</v>
      </c>
      <c r="B108" s="40" t="s">
        <v>4874</v>
      </c>
      <c r="K108" s="25"/>
      <c r="L108" s="26"/>
      <c r="N108" s="26"/>
    </row>
    <row r="109" spans="1:14" s="40" customFormat="1" ht="15.75">
      <c r="A109" s="127" t="s">
        <v>889</v>
      </c>
      <c r="B109" s="40" t="s">
        <v>4879</v>
      </c>
      <c r="K109" s="25"/>
      <c r="L109" s="26"/>
      <c r="N109" s="26"/>
    </row>
    <row r="110" spans="1:14" s="40" customFormat="1" ht="15.75">
      <c r="A110" s="127" t="s">
        <v>887</v>
      </c>
      <c r="B110" s="40" t="s">
        <v>4881</v>
      </c>
      <c r="K110" s="25"/>
      <c r="L110" s="26"/>
      <c r="N110" s="26"/>
    </row>
    <row r="111" spans="1:14" s="40" customFormat="1" ht="15.75">
      <c r="A111" s="127" t="s">
        <v>887</v>
      </c>
      <c r="B111" s="40" t="s">
        <v>4885</v>
      </c>
      <c r="K111" s="25"/>
      <c r="L111" s="26"/>
      <c r="N111" s="26"/>
    </row>
    <row r="112" spans="1:14" s="40" customFormat="1" ht="15.75">
      <c r="A112" s="127" t="s">
        <v>888</v>
      </c>
      <c r="B112" s="40" t="s">
        <v>4895</v>
      </c>
      <c r="K112" s="25"/>
      <c r="L112" s="26"/>
      <c r="N112" s="26"/>
    </row>
    <row r="113" spans="1:14" s="40" customFormat="1" ht="15.75">
      <c r="A113" s="127" t="s">
        <v>887</v>
      </c>
      <c r="B113" s="40" t="s">
        <v>4896</v>
      </c>
      <c r="K113" s="25"/>
      <c r="L113" s="26"/>
      <c r="N113" s="26"/>
    </row>
    <row r="114" spans="1:14" s="40" customFormat="1" ht="15.75">
      <c r="A114" s="127" t="s">
        <v>887</v>
      </c>
      <c r="B114" s="40" t="s">
        <v>4898</v>
      </c>
      <c r="K114" s="25"/>
      <c r="L114" s="26"/>
      <c r="N114" s="26"/>
    </row>
    <row r="115" spans="1:14" s="40" customFormat="1" ht="15.75">
      <c r="A115" s="127" t="s">
        <v>887</v>
      </c>
      <c r="B115" s="40" t="s">
        <v>4899</v>
      </c>
      <c r="K115" s="25"/>
      <c r="L115" s="26"/>
      <c r="N115" s="26"/>
    </row>
    <row r="116" spans="1:14" s="40" customFormat="1" ht="15.75">
      <c r="A116" s="127" t="s">
        <v>887</v>
      </c>
      <c r="B116" s="40" t="s">
        <v>4933</v>
      </c>
      <c r="K116" s="25"/>
      <c r="L116" s="26"/>
      <c r="N116" s="26"/>
    </row>
    <row r="117" spans="1:14" s="40" customFormat="1" ht="15.75">
      <c r="A117" s="127" t="s">
        <v>887</v>
      </c>
      <c r="B117" s="40" t="s">
        <v>4938</v>
      </c>
      <c r="K117" s="25"/>
      <c r="L117" s="26"/>
      <c r="N117" s="26"/>
    </row>
    <row r="118" spans="1:14" s="40" customFormat="1" ht="15.75">
      <c r="A118" s="127" t="s">
        <v>888</v>
      </c>
      <c r="B118" s="40" t="s">
        <v>4942</v>
      </c>
      <c r="K118" s="25"/>
      <c r="L118" s="26"/>
      <c r="N118" s="26"/>
    </row>
    <row r="119" spans="1:14" s="40" customFormat="1" ht="15.75">
      <c r="A119" s="127" t="s">
        <v>887</v>
      </c>
      <c r="B119" s="40" t="s">
        <v>4944</v>
      </c>
      <c r="K119" s="25"/>
      <c r="L119" s="26"/>
      <c r="N119" s="26"/>
    </row>
    <row r="120" spans="1:14" s="40" customFormat="1" ht="15.75">
      <c r="A120" s="127"/>
      <c r="K120" s="25"/>
      <c r="L120" s="26"/>
      <c r="N120" s="26"/>
    </row>
    <row r="121" spans="1:14" s="40" customFormat="1" ht="15">
      <c r="A121" s="41"/>
      <c r="K121" s="26"/>
      <c r="L121" s="21"/>
      <c r="N121" s="21"/>
    </row>
    <row r="122" spans="1:14" s="40" customFormat="1" ht="23.25">
      <c r="A122" s="126" t="s">
        <v>842</v>
      </c>
      <c r="K122" s="21"/>
      <c r="L122" s="242"/>
      <c r="N122" s="242"/>
    </row>
    <row r="123" spans="1:14" s="40" customFormat="1" ht="15.75">
      <c r="A123" s="127" t="s">
        <v>887</v>
      </c>
      <c r="B123" s="40" t="s">
        <v>4799</v>
      </c>
      <c r="K123" s="242"/>
      <c r="L123" s="21"/>
      <c r="N123" s="242"/>
    </row>
    <row r="124" spans="1:14" s="40" customFormat="1" ht="15.75">
      <c r="A124" s="127" t="s">
        <v>889</v>
      </c>
      <c r="B124" s="40" t="s">
        <v>4801</v>
      </c>
      <c r="K124" s="242"/>
      <c r="L124" s="21"/>
      <c r="N124" s="242"/>
    </row>
    <row r="125" spans="1:14" s="40" customFormat="1" ht="15.75">
      <c r="A125" s="127" t="s">
        <v>888</v>
      </c>
      <c r="B125" s="40" t="s">
        <v>4839</v>
      </c>
      <c r="K125" s="242"/>
      <c r="L125" s="21"/>
      <c r="N125" s="242"/>
    </row>
    <row r="126" spans="1:14" s="40" customFormat="1" ht="15.75">
      <c r="A126" s="127" t="s">
        <v>887</v>
      </c>
      <c r="B126" s="40" t="s">
        <v>4840</v>
      </c>
      <c r="K126" s="242"/>
      <c r="L126" s="21"/>
      <c r="N126" s="242"/>
    </row>
    <row r="127" spans="1:14" s="40" customFormat="1" ht="15.75">
      <c r="A127" s="127" t="s">
        <v>889</v>
      </c>
      <c r="B127" s="40" t="s">
        <v>4843</v>
      </c>
      <c r="K127" s="242"/>
      <c r="L127" s="21"/>
      <c r="N127" s="242"/>
    </row>
    <row r="128" spans="1:14" s="40" customFormat="1" ht="15.75">
      <c r="A128" s="127" t="s">
        <v>887</v>
      </c>
      <c r="B128" s="40" t="s">
        <v>4844</v>
      </c>
      <c r="K128" s="242"/>
      <c r="L128" s="21"/>
      <c r="N128" s="242"/>
    </row>
    <row r="129" spans="1:14" s="40" customFormat="1" ht="15.75">
      <c r="A129" s="127" t="s">
        <v>887</v>
      </c>
      <c r="B129" s="40" t="s">
        <v>4858</v>
      </c>
      <c r="K129" s="242"/>
      <c r="L129" s="21"/>
      <c r="N129" s="242"/>
    </row>
    <row r="130" spans="1:14" s="40" customFormat="1" ht="15.75">
      <c r="A130" s="127" t="s">
        <v>887</v>
      </c>
      <c r="B130" s="40" t="s">
        <v>4902</v>
      </c>
      <c r="K130" s="242"/>
      <c r="L130" s="21"/>
      <c r="N130" s="242"/>
    </row>
    <row r="131" spans="1:14" s="40" customFormat="1" ht="15.75">
      <c r="A131" s="127" t="s">
        <v>888</v>
      </c>
      <c r="B131" s="40" t="s">
        <v>4932</v>
      </c>
      <c r="K131" s="242"/>
      <c r="L131" s="21"/>
      <c r="N131" s="242"/>
    </row>
    <row r="132" spans="1:14" s="40" customFormat="1" ht="15.75">
      <c r="A132" s="127" t="s">
        <v>887</v>
      </c>
      <c r="B132" s="40" t="s">
        <v>5057</v>
      </c>
      <c r="K132" s="242"/>
      <c r="L132" s="21"/>
      <c r="N132" s="242"/>
    </row>
    <row r="133" spans="1:14" s="40" customFormat="1" ht="15.75">
      <c r="A133" s="127"/>
      <c r="K133" s="242"/>
      <c r="L133" s="21"/>
      <c r="N133" s="242"/>
    </row>
    <row r="134" spans="1:14" s="40" customFormat="1" ht="15.75">
      <c r="A134" s="127"/>
      <c r="K134" s="242"/>
      <c r="L134" s="21"/>
      <c r="N134" s="242"/>
    </row>
    <row r="135" spans="1:14" s="40" customFormat="1" ht="23.25">
      <c r="A135" s="126" t="s">
        <v>2284</v>
      </c>
      <c r="K135" s="242"/>
      <c r="L135" s="21"/>
      <c r="N135" s="242"/>
    </row>
    <row r="136" spans="1:14" s="40" customFormat="1" ht="15.75">
      <c r="A136" s="127" t="s">
        <v>888</v>
      </c>
      <c r="B136" s="40" t="s">
        <v>4783</v>
      </c>
      <c r="K136" s="242"/>
      <c r="L136" s="21"/>
      <c r="N136" s="242"/>
    </row>
    <row r="137" spans="1:14" s="40" customFormat="1" ht="15.75">
      <c r="A137" s="127" t="s">
        <v>889</v>
      </c>
      <c r="B137" s="40" t="s">
        <v>4807</v>
      </c>
      <c r="K137" s="242"/>
      <c r="L137" s="21"/>
      <c r="N137" s="242"/>
    </row>
    <row r="138" spans="1:14" s="40" customFormat="1" ht="15.75">
      <c r="A138" s="127" t="s">
        <v>887</v>
      </c>
      <c r="B138" s="40" t="s">
        <v>4921</v>
      </c>
      <c r="K138" s="242"/>
      <c r="L138" s="21"/>
      <c r="N138" s="242"/>
    </row>
    <row r="139" spans="1:14" s="40" customFormat="1" ht="15.75">
      <c r="A139" s="127" t="s">
        <v>888</v>
      </c>
      <c r="B139" s="40" t="s">
        <v>4999</v>
      </c>
      <c r="K139" s="242"/>
      <c r="L139" s="21"/>
      <c r="N139" s="242"/>
    </row>
    <row r="140" spans="1:14" s="40" customFormat="1" ht="15.75">
      <c r="A140" s="127"/>
      <c r="K140" s="242"/>
      <c r="L140" s="21"/>
      <c r="N140" s="242"/>
    </row>
    <row r="141" spans="1:14" s="40" customFormat="1" ht="15.75">
      <c r="A141" s="127"/>
      <c r="K141" s="25"/>
      <c r="L141" s="242"/>
      <c r="N141" s="25"/>
    </row>
    <row r="142" spans="1:14" s="40" customFormat="1" ht="23.25">
      <c r="A142" s="126" t="s">
        <v>859</v>
      </c>
      <c r="K142" s="26"/>
      <c r="L142" s="25"/>
      <c r="N142" s="26"/>
    </row>
    <row r="143" spans="1:14" s="40" customFormat="1" ht="15.75">
      <c r="A143" s="127" t="s">
        <v>889</v>
      </c>
      <c r="B143" s="40" t="s">
        <v>4752</v>
      </c>
      <c r="K143" s="242"/>
      <c r="L143" s="26"/>
      <c r="N143" s="242"/>
    </row>
    <row r="144" spans="1:14" s="40" customFormat="1" ht="15.75">
      <c r="A144" s="127" t="s">
        <v>887</v>
      </c>
      <c r="B144" s="40" t="s">
        <v>4776</v>
      </c>
      <c r="K144" s="242"/>
      <c r="L144" s="26"/>
      <c r="N144" s="242"/>
    </row>
    <row r="145" spans="1:14" s="40" customFormat="1" ht="15.75">
      <c r="A145" s="127" t="s">
        <v>889</v>
      </c>
      <c r="B145" s="40" t="s">
        <v>4778</v>
      </c>
      <c r="K145" s="242"/>
      <c r="L145" s="26"/>
      <c r="N145" s="242"/>
    </row>
    <row r="146" spans="1:14" s="40" customFormat="1" ht="15.75">
      <c r="A146" s="127" t="s">
        <v>888</v>
      </c>
      <c r="B146" s="40" t="s">
        <v>4794</v>
      </c>
      <c r="K146" s="242"/>
      <c r="L146" s="26"/>
      <c r="N146" s="242"/>
    </row>
    <row r="147" spans="1:14" s="40" customFormat="1" ht="15.75">
      <c r="A147" s="127" t="s">
        <v>889</v>
      </c>
      <c r="B147" s="40" t="s">
        <v>4803</v>
      </c>
      <c r="K147" s="242"/>
      <c r="L147" s="26"/>
      <c r="N147" s="242"/>
    </row>
    <row r="148" spans="1:14" s="40" customFormat="1" ht="15.75">
      <c r="A148" s="127" t="s">
        <v>889</v>
      </c>
      <c r="B148" s="40" t="s">
        <v>4816</v>
      </c>
      <c r="K148" s="242"/>
      <c r="L148" s="26"/>
      <c r="N148" s="242"/>
    </row>
    <row r="149" spans="1:14" s="40" customFormat="1" ht="15.75">
      <c r="A149" s="127" t="s">
        <v>887</v>
      </c>
      <c r="B149" s="40" t="s">
        <v>4827</v>
      </c>
      <c r="K149" s="242"/>
      <c r="L149" s="26"/>
      <c r="N149" s="242"/>
    </row>
    <row r="150" spans="1:14" s="40" customFormat="1" ht="15.75">
      <c r="A150" s="127" t="s">
        <v>889</v>
      </c>
      <c r="B150" s="40" t="s">
        <v>4866</v>
      </c>
      <c r="K150" s="242"/>
      <c r="L150" s="26"/>
      <c r="N150" s="242"/>
    </row>
    <row r="151" spans="1:14" s="40" customFormat="1" ht="15.75">
      <c r="A151" s="127" t="s">
        <v>888</v>
      </c>
      <c r="B151" s="40" t="s">
        <v>4879</v>
      </c>
      <c r="K151" s="242"/>
      <c r="L151" s="26"/>
      <c r="N151" s="242"/>
    </row>
    <row r="152" spans="1:14" s="40" customFormat="1" ht="15.75">
      <c r="A152" s="127" t="s">
        <v>888</v>
      </c>
      <c r="B152" s="40" t="s">
        <v>4927</v>
      </c>
      <c r="K152" s="242"/>
      <c r="L152" s="26"/>
      <c r="N152" s="242"/>
    </row>
    <row r="153" spans="1:14" s="40" customFormat="1" ht="15.75">
      <c r="A153" s="127" t="s">
        <v>888</v>
      </c>
      <c r="B153" s="40" t="s">
        <v>4930</v>
      </c>
      <c r="K153" s="242"/>
      <c r="L153" s="26"/>
      <c r="N153" s="242"/>
    </row>
    <row r="154" spans="1:14" s="40" customFormat="1" ht="15.75">
      <c r="A154" s="127" t="s">
        <v>889</v>
      </c>
      <c r="B154" s="40" t="s">
        <v>4977</v>
      </c>
      <c r="K154" s="242"/>
      <c r="L154" s="26"/>
      <c r="N154" s="242"/>
    </row>
    <row r="155" spans="1:14" s="40" customFormat="1" ht="15.75">
      <c r="A155" s="127"/>
      <c r="K155" s="242"/>
      <c r="L155" s="26"/>
      <c r="N155" s="242"/>
    </row>
    <row r="156" spans="1:14" s="40" customFormat="1" ht="15.75">
      <c r="A156" s="127"/>
      <c r="K156" s="25"/>
      <c r="L156" s="21"/>
      <c r="N156" s="25"/>
    </row>
    <row r="157" spans="1:14" s="40" customFormat="1" ht="23.25">
      <c r="A157" s="126" t="s">
        <v>2221</v>
      </c>
      <c r="K157" s="25"/>
      <c r="L157" s="21"/>
      <c r="N157" s="25"/>
    </row>
    <row r="158" spans="1:14" s="40" customFormat="1" ht="15.75">
      <c r="A158" s="127" t="s">
        <v>889</v>
      </c>
      <c r="B158" s="40" t="s">
        <v>4796</v>
      </c>
      <c r="K158" s="25"/>
      <c r="L158" s="21"/>
      <c r="N158" s="25"/>
    </row>
    <row r="159" spans="1:14" s="40" customFormat="1" ht="15.75">
      <c r="A159" s="127" t="s">
        <v>888</v>
      </c>
      <c r="B159" s="40" t="s">
        <v>4870</v>
      </c>
      <c r="K159" s="25"/>
      <c r="L159" s="21"/>
      <c r="N159" s="25"/>
    </row>
    <row r="160" spans="1:14" s="40" customFormat="1" ht="15.75">
      <c r="A160" s="127" t="s">
        <v>888</v>
      </c>
      <c r="B160" s="40" t="s">
        <v>4880</v>
      </c>
      <c r="K160" s="25"/>
      <c r="L160" s="21"/>
      <c r="N160" s="25"/>
    </row>
    <row r="161" spans="1:14" s="40" customFormat="1" ht="15.75">
      <c r="A161" s="127" t="s">
        <v>889</v>
      </c>
      <c r="B161" s="40" t="s">
        <v>4881</v>
      </c>
      <c r="K161" s="25"/>
      <c r="L161" s="21"/>
      <c r="N161" s="25"/>
    </row>
    <row r="162" spans="1:14" s="40" customFormat="1" ht="15.75">
      <c r="A162" s="127" t="s">
        <v>889</v>
      </c>
      <c r="B162" s="40" t="s">
        <v>4882</v>
      </c>
      <c r="K162" s="25"/>
      <c r="L162" s="21"/>
      <c r="N162" s="25"/>
    </row>
    <row r="163" spans="1:14" s="40" customFormat="1" ht="15.75">
      <c r="A163" s="127"/>
      <c r="K163" s="25"/>
      <c r="L163" s="21"/>
      <c r="N163" s="25"/>
    </row>
    <row r="164" spans="1:14" s="40" customFormat="1" ht="15.75">
      <c r="A164" s="127"/>
      <c r="K164" s="26"/>
      <c r="L164" s="242"/>
      <c r="N164" s="26"/>
    </row>
    <row r="165" spans="1:14" s="40" customFormat="1" ht="23.25">
      <c r="A165" s="126" t="s">
        <v>153</v>
      </c>
      <c r="K165" s="21"/>
      <c r="L165" s="25"/>
      <c r="N165" s="21"/>
    </row>
    <row r="166" spans="1:14" s="40" customFormat="1" ht="15.75">
      <c r="A166" s="127" t="s">
        <v>888</v>
      </c>
      <c r="B166" s="40" t="s">
        <v>4760</v>
      </c>
      <c r="L166" s="25"/>
      <c r="N166" s="25"/>
    </row>
    <row r="167" spans="1:14" s="40" customFormat="1" ht="15.75">
      <c r="A167" s="127" t="s">
        <v>887</v>
      </c>
      <c r="B167" s="40" t="s">
        <v>4806</v>
      </c>
      <c r="L167" s="25"/>
      <c r="N167" s="25"/>
    </row>
    <row r="168" spans="1:14" s="40" customFormat="1" ht="15.75">
      <c r="A168" s="127" t="s">
        <v>888</v>
      </c>
      <c r="B168" s="40" t="s">
        <v>4811</v>
      </c>
      <c r="L168" s="25"/>
      <c r="N168" s="25"/>
    </row>
    <row r="169" spans="1:14" s="40" customFormat="1" ht="15.75">
      <c r="A169" s="127" t="s">
        <v>889</v>
      </c>
      <c r="B169" s="40" t="s">
        <v>4823</v>
      </c>
      <c r="L169" s="25"/>
      <c r="N169" s="25"/>
    </row>
    <row r="170" spans="1:14" s="40" customFormat="1" ht="15.75">
      <c r="A170" s="127" t="s">
        <v>887</v>
      </c>
      <c r="B170" s="40" t="s">
        <v>4913</v>
      </c>
      <c r="L170" s="25"/>
      <c r="N170" s="25"/>
    </row>
    <row r="171" spans="1:14" s="40" customFormat="1" ht="15.75">
      <c r="A171" s="127" t="s">
        <v>889</v>
      </c>
      <c r="B171" s="40" t="s">
        <v>4917</v>
      </c>
      <c r="L171" s="25"/>
      <c r="N171" s="25"/>
    </row>
    <row r="172" spans="1:14" s="40" customFormat="1" ht="15.75">
      <c r="A172" s="127" t="s">
        <v>887</v>
      </c>
      <c r="B172" s="40" t="s">
        <v>4934</v>
      </c>
      <c r="L172" s="25"/>
      <c r="N172" s="25"/>
    </row>
    <row r="173" spans="1:14" s="40" customFormat="1" ht="15.75">
      <c r="A173" s="127" t="s">
        <v>888</v>
      </c>
      <c r="B173" s="40" t="s">
        <v>4936</v>
      </c>
      <c r="L173" s="25"/>
      <c r="N173" s="25"/>
    </row>
    <row r="174" spans="1:14" s="40" customFormat="1" ht="15.75">
      <c r="A174" s="127" t="s">
        <v>888</v>
      </c>
      <c r="B174" s="40" t="s">
        <v>4982</v>
      </c>
      <c r="L174" s="25"/>
      <c r="N174" s="25"/>
    </row>
    <row r="175" spans="1:14" s="40" customFormat="1" ht="15.75">
      <c r="A175" s="127" t="s">
        <v>888</v>
      </c>
      <c r="B175" s="40" t="s">
        <v>5005</v>
      </c>
      <c r="L175" s="25"/>
      <c r="N175" s="25"/>
    </row>
    <row r="176" spans="1:14" s="40" customFormat="1" ht="15.75">
      <c r="A176" s="127"/>
      <c r="L176" s="25"/>
      <c r="N176" s="25"/>
    </row>
    <row r="177" spans="1:14" s="40" customFormat="1" ht="15.75">
      <c r="A177" s="127"/>
      <c r="L177" s="25"/>
      <c r="N177" s="25"/>
    </row>
    <row r="178" spans="1:14" s="40" customFormat="1" ht="23.25">
      <c r="A178" s="126" t="s">
        <v>2253</v>
      </c>
      <c r="L178" s="25"/>
      <c r="N178" s="25"/>
    </row>
    <row r="179" spans="1:14" s="40" customFormat="1" ht="15.75">
      <c r="A179" s="127" t="s">
        <v>887</v>
      </c>
      <c r="B179" s="40" t="s">
        <v>4770</v>
      </c>
      <c r="L179" s="25"/>
      <c r="N179" s="25"/>
    </row>
    <row r="180" spans="1:14" s="40" customFormat="1" ht="15.75">
      <c r="A180" s="127" t="s">
        <v>889</v>
      </c>
      <c r="B180" s="40" t="s">
        <v>4805</v>
      </c>
      <c r="L180" s="25"/>
      <c r="N180" s="25"/>
    </row>
    <row r="181" spans="1:14" s="40" customFormat="1" ht="15.75">
      <c r="A181" s="127" t="s">
        <v>887</v>
      </c>
      <c r="B181" s="40" t="s">
        <v>4811</v>
      </c>
      <c r="L181" s="25"/>
      <c r="N181" s="25"/>
    </row>
    <row r="182" spans="1:14" s="40" customFormat="1" ht="15.75">
      <c r="A182" s="127" t="s">
        <v>888</v>
      </c>
      <c r="B182" s="40" t="s">
        <v>4820</v>
      </c>
      <c r="L182" s="25"/>
      <c r="N182" s="25"/>
    </row>
    <row r="183" spans="1:14" s="40" customFormat="1" ht="15.75">
      <c r="A183" s="127" t="s">
        <v>887</v>
      </c>
      <c r="B183" s="40" t="s">
        <v>4965</v>
      </c>
      <c r="L183" s="25"/>
      <c r="N183" s="25"/>
    </row>
    <row r="184" spans="1:14" s="40" customFormat="1" ht="15.75">
      <c r="A184" s="127" t="s">
        <v>887</v>
      </c>
      <c r="B184" s="40" t="s">
        <v>4977</v>
      </c>
      <c r="L184" s="25"/>
      <c r="N184" s="25"/>
    </row>
    <row r="185" spans="1:14" s="40" customFormat="1" ht="15.75">
      <c r="A185" s="127" t="s">
        <v>889</v>
      </c>
      <c r="B185" s="40" t="s">
        <v>5039</v>
      </c>
      <c r="L185" s="25"/>
      <c r="N185" s="25"/>
    </row>
    <row r="186" spans="1:14" s="40" customFormat="1" ht="15.75">
      <c r="A186" s="127"/>
      <c r="L186" s="25"/>
      <c r="N186" s="25"/>
    </row>
    <row r="187" spans="1:14" s="40" customFormat="1" ht="15.75">
      <c r="A187" s="127"/>
      <c r="L187" s="25"/>
      <c r="N187" s="25"/>
    </row>
    <row r="188" spans="1:14" s="40" customFormat="1" ht="23.25">
      <c r="A188" s="126" t="s">
        <v>9</v>
      </c>
      <c r="L188" s="21"/>
      <c r="N188" s="21"/>
    </row>
    <row r="189" spans="1:14" s="40" customFormat="1" ht="15.75">
      <c r="A189" s="127" t="s">
        <v>887</v>
      </c>
      <c r="B189" s="40" t="s">
        <v>4767</v>
      </c>
      <c r="L189" s="26"/>
      <c r="N189" s="26"/>
    </row>
    <row r="190" spans="1:14" s="40" customFormat="1" ht="15.75">
      <c r="A190" s="127" t="s">
        <v>888</v>
      </c>
      <c r="B190" s="40" t="s">
        <v>4779</v>
      </c>
      <c r="L190" s="26"/>
      <c r="N190" s="26"/>
    </row>
    <row r="191" spans="1:14" s="40" customFormat="1" ht="15.75">
      <c r="A191" s="127" t="s">
        <v>889</v>
      </c>
      <c r="B191" s="40" t="s">
        <v>4791</v>
      </c>
      <c r="L191" s="26"/>
      <c r="N191" s="26"/>
    </row>
    <row r="192" spans="1:14" s="40" customFormat="1" ht="15.75">
      <c r="A192" s="127" t="s">
        <v>888</v>
      </c>
      <c r="B192" s="40" t="s">
        <v>4828</v>
      </c>
      <c r="L192" s="26"/>
      <c r="N192" s="26"/>
    </row>
    <row r="193" spans="1:14" s="40" customFormat="1" ht="15.75">
      <c r="A193" s="127" t="s">
        <v>888</v>
      </c>
      <c r="B193" s="40" t="s">
        <v>4915</v>
      </c>
      <c r="L193" s="26"/>
      <c r="N193" s="26"/>
    </row>
    <row r="194" spans="1:14" s="40" customFormat="1" ht="15.75">
      <c r="A194" s="127" t="s">
        <v>889</v>
      </c>
      <c r="B194" s="40" t="s">
        <v>4918</v>
      </c>
      <c r="L194" s="26"/>
      <c r="N194" s="26"/>
    </row>
    <row r="195" spans="1:14" s="40" customFormat="1" ht="15.75">
      <c r="A195" s="127"/>
      <c r="L195" s="26"/>
      <c r="N195" s="26"/>
    </row>
    <row r="196" spans="1:14" s="40" customFormat="1" ht="15.75">
      <c r="A196" s="127"/>
      <c r="L196" s="26"/>
      <c r="N196" s="26"/>
    </row>
    <row r="197" spans="1:14" s="40" customFormat="1" ht="23.25">
      <c r="A197" s="126" t="s">
        <v>2236</v>
      </c>
      <c r="L197" s="26"/>
      <c r="N197" s="26"/>
    </row>
    <row r="198" spans="1:14" s="40" customFormat="1" ht="15.75">
      <c r="A198" s="127" t="s">
        <v>889</v>
      </c>
      <c r="B198" s="40" t="s">
        <v>4756</v>
      </c>
      <c r="L198" s="26"/>
      <c r="N198" s="26"/>
    </row>
    <row r="199" spans="1:14" s="40" customFormat="1" ht="15.75">
      <c r="A199" s="127" t="s">
        <v>887</v>
      </c>
      <c r="B199" s="40" t="s">
        <v>4768</v>
      </c>
      <c r="L199" s="26"/>
      <c r="N199" s="26"/>
    </row>
    <row r="200" spans="1:14" s="40" customFormat="1" ht="15.75">
      <c r="A200" s="127" t="s">
        <v>888</v>
      </c>
      <c r="B200" s="40" t="s">
        <v>4825</v>
      </c>
      <c r="L200" s="26"/>
      <c r="N200" s="26"/>
    </row>
    <row r="201" spans="1:14" s="40" customFormat="1" ht="15.75">
      <c r="A201" s="127" t="s">
        <v>889</v>
      </c>
      <c r="B201" s="40" t="s">
        <v>4846</v>
      </c>
      <c r="L201" s="26"/>
      <c r="N201" s="26"/>
    </row>
    <row r="202" spans="1:14" s="40" customFormat="1" ht="15.75">
      <c r="A202" s="127" t="s">
        <v>888</v>
      </c>
      <c r="B202" s="40" t="s">
        <v>4910</v>
      </c>
      <c r="L202" s="26"/>
      <c r="N202" s="26"/>
    </row>
    <row r="203" spans="1:14" s="40" customFormat="1" ht="15.75">
      <c r="A203" s="127"/>
      <c r="L203" s="26"/>
      <c r="N203" s="26"/>
    </row>
    <row r="204" spans="1:14" s="40" customFormat="1" ht="15.75">
      <c r="A204" s="127"/>
      <c r="L204" s="21"/>
      <c r="N204" s="21"/>
    </row>
    <row r="205" spans="1:14" s="40" customFormat="1" ht="23.25">
      <c r="A205" s="126" t="s">
        <v>11</v>
      </c>
      <c r="L205" s="242"/>
    </row>
    <row r="206" spans="1:14" s="40" customFormat="1" ht="15.75">
      <c r="A206" s="127" t="s">
        <v>888</v>
      </c>
      <c r="B206" s="40" t="s">
        <v>4749</v>
      </c>
      <c r="L206" s="25"/>
    </row>
    <row r="207" spans="1:14" s="40" customFormat="1" ht="15.75">
      <c r="A207" s="127" t="s">
        <v>889</v>
      </c>
      <c r="B207" s="40" t="s">
        <v>4793</v>
      </c>
      <c r="L207" s="25"/>
    </row>
    <row r="208" spans="1:14" s="40" customFormat="1" ht="15.75">
      <c r="A208" s="127" t="s">
        <v>889</v>
      </c>
      <c r="B208" s="40" t="s">
        <v>4932</v>
      </c>
      <c r="L208" s="25"/>
    </row>
    <row r="209" spans="1:13" s="40" customFormat="1" ht="15.75">
      <c r="A209" s="127"/>
      <c r="L209" s="25"/>
    </row>
    <row r="210" spans="1:13" s="40" customFormat="1" ht="15.75">
      <c r="A210" s="127"/>
      <c r="L210" s="25"/>
    </row>
    <row r="211" spans="1:13" s="40" customFormat="1" ht="23.25">
      <c r="A211" s="126" t="s">
        <v>2254</v>
      </c>
      <c r="L211" s="25"/>
    </row>
    <row r="212" spans="1:13" s="40" customFormat="1" ht="15.75">
      <c r="A212" s="127" t="s">
        <v>887</v>
      </c>
      <c r="B212" s="40" t="s">
        <v>4823</v>
      </c>
      <c r="L212" s="25"/>
    </row>
    <row r="213" spans="1:13" s="40" customFormat="1" ht="15.75">
      <c r="A213" s="127" t="s">
        <v>887</v>
      </c>
      <c r="B213" s="40" t="s">
        <v>4869</v>
      </c>
      <c r="L213" s="25"/>
    </row>
    <row r="214" spans="1:13" s="40" customFormat="1" ht="15.75">
      <c r="A214" s="127" t="s">
        <v>889</v>
      </c>
      <c r="B214" s="40" t="s">
        <v>4938</v>
      </c>
      <c r="L214" s="25"/>
    </row>
    <row r="215" spans="1:13" s="40" customFormat="1" ht="15.75">
      <c r="A215" s="127" t="s">
        <v>889</v>
      </c>
      <c r="B215" s="40" t="s">
        <v>4943</v>
      </c>
      <c r="L215" s="25"/>
    </row>
    <row r="216" spans="1:13" s="40" customFormat="1" ht="15.75">
      <c r="A216" s="127" t="s">
        <v>888</v>
      </c>
      <c r="B216" s="40" t="s">
        <v>5039</v>
      </c>
      <c r="L216" s="25"/>
    </row>
    <row r="217" spans="1:13" s="40" customFormat="1" ht="15.75">
      <c r="A217" s="127"/>
      <c r="L217" s="25"/>
    </row>
    <row r="218" spans="1:13" s="40" customFormat="1" ht="15">
      <c r="A218" s="41"/>
      <c r="L218" s="26"/>
    </row>
    <row r="219" spans="1:13" s="40" customFormat="1" ht="23.25">
      <c r="A219" s="126" t="s">
        <v>1836</v>
      </c>
      <c r="L219" s="21"/>
    </row>
    <row r="220" spans="1:13" s="40" customFormat="1" ht="15.75">
      <c r="A220" s="127" t="s">
        <v>889</v>
      </c>
      <c r="B220" s="40" t="s">
        <v>4755</v>
      </c>
      <c r="L220" s="26"/>
      <c r="M220" s="208"/>
    </row>
    <row r="221" spans="1:13" s="40" customFormat="1" ht="15.75">
      <c r="A221" s="127" t="s">
        <v>888</v>
      </c>
      <c r="B221" s="40" t="s">
        <v>4762</v>
      </c>
      <c r="L221" s="26"/>
      <c r="M221" s="208"/>
    </row>
    <row r="222" spans="1:13" s="40" customFormat="1" ht="15.75">
      <c r="A222" s="127" t="s">
        <v>887</v>
      </c>
      <c r="B222" s="40" t="s">
        <v>4764</v>
      </c>
      <c r="L222" s="26"/>
      <c r="M222" s="208"/>
    </row>
    <row r="223" spans="1:13" s="40" customFormat="1" ht="15.75">
      <c r="A223" s="127" t="s">
        <v>889</v>
      </c>
      <c r="B223" s="40" t="s">
        <v>4775</v>
      </c>
      <c r="L223" s="26"/>
      <c r="M223" s="208"/>
    </row>
    <row r="224" spans="1:13" s="40" customFormat="1" ht="15.75">
      <c r="A224" s="127" t="s">
        <v>888</v>
      </c>
      <c r="B224" s="40" t="s">
        <v>4869</v>
      </c>
      <c r="L224" s="26"/>
      <c r="M224" s="208"/>
    </row>
    <row r="225" spans="1:13" s="40" customFormat="1" ht="15.75">
      <c r="A225" s="127" t="s">
        <v>887</v>
      </c>
      <c r="B225" s="40" t="s">
        <v>4874</v>
      </c>
      <c r="L225" s="26"/>
      <c r="M225" s="208"/>
    </row>
    <row r="226" spans="1:13" s="40" customFormat="1" ht="15.75">
      <c r="A226" s="127" t="s">
        <v>887</v>
      </c>
      <c r="B226" s="40" t="s">
        <v>5022</v>
      </c>
      <c r="L226" s="26"/>
      <c r="M226" s="208"/>
    </row>
    <row r="227" spans="1:13" s="40" customFormat="1" ht="15.75">
      <c r="A227" s="127"/>
      <c r="L227" s="26"/>
      <c r="M227" s="208"/>
    </row>
    <row r="228" spans="1:13" s="40" customFormat="1" ht="15">
      <c r="A228" s="41"/>
      <c r="L228" s="21"/>
      <c r="M228" s="208"/>
    </row>
    <row r="229" spans="1:13" s="40" customFormat="1" ht="23.25">
      <c r="A229" s="126" t="s">
        <v>799</v>
      </c>
      <c r="L229" s="242"/>
      <c r="M229" s="208"/>
    </row>
    <row r="230" spans="1:13" s="40" customFormat="1" ht="15.75">
      <c r="A230" s="127" t="s">
        <v>889</v>
      </c>
      <c r="B230" s="40" t="s">
        <v>4790</v>
      </c>
      <c r="L230" s="21"/>
    </row>
    <row r="231" spans="1:13" s="40" customFormat="1" ht="15.75">
      <c r="A231" s="127" t="s">
        <v>888</v>
      </c>
      <c r="B231" s="40" t="s">
        <v>4831</v>
      </c>
      <c r="L231" s="21"/>
    </row>
    <row r="232" spans="1:13" s="40" customFormat="1" ht="15.75">
      <c r="A232" s="127" t="s">
        <v>887</v>
      </c>
      <c r="B232" s="40" t="s">
        <v>4929</v>
      </c>
      <c r="L232" s="21"/>
    </row>
    <row r="233" spans="1:13" s="40" customFormat="1" ht="15.75">
      <c r="A233" s="127" t="s">
        <v>889</v>
      </c>
      <c r="B233" s="40" t="s">
        <v>4986</v>
      </c>
      <c r="L233" s="21"/>
    </row>
    <row r="234" spans="1:13" s="40" customFormat="1" ht="15.75">
      <c r="A234" s="127"/>
      <c r="L234" s="21"/>
    </row>
    <row r="235" spans="1:13" s="40" customFormat="1" ht="15.75">
      <c r="A235" s="127"/>
      <c r="L235" s="21"/>
    </row>
    <row r="236" spans="1:13" s="40" customFormat="1" ht="23.25">
      <c r="A236" s="126" t="s">
        <v>2226</v>
      </c>
      <c r="L236" s="21"/>
    </row>
    <row r="237" spans="1:13" s="40" customFormat="1" ht="15.75">
      <c r="A237" s="127" t="s">
        <v>887</v>
      </c>
      <c r="B237" s="40" t="s">
        <v>4809</v>
      </c>
      <c r="L237" s="21"/>
    </row>
    <row r="238" spans="1:13" s="40" customFormat="1" ht="15.75">
      <c r="A238" s="127" t="s">
        <v>888</v>
      </c>
      <c r="B238" s="40" t="s">
        <v>4815</v>
      </c>
      <c r="L238" s="21"/>
    </row>
    <row r="239" spans="1:13" s="40" customFormat="1" ht="15.75">
      <c r="A239" s="127" t="s">
        <v>887</v>
      </c>
      <c r="B239" s="40" t="s">
        <v>4824</v>
      </c>
      <c r="L239" s="21"/>
    </row>
    <row r="240" spans="1:13" s="40" customFormat="1" ht="15.75">
      <c r="A240" s="127" t="s">
        <v>888</v>
      </c>
      <c r="B240" s="40" t="s">
        <v>4827</v>
      </c>
      <c r="L240" s="21"/>
    </row>
    <row r="241" spans="1:12" s="40" customFormat="1" ht="15.75">
      <c r="A241" s="127" t="s">
        <v>889</v>
      </c>
      <c r="B241" s="40" t="s">
        <v>4831</v>
      </c>
      <c r="L241" s="21"/>
    </row>
    <row r="242" spans="1:12" s="40" customFormat="1" ht="15.75">
      <c r="A242" s="127" t="s">
        <v>887</v>
      </c>
      <c r="B242" s="40" t="s">
        <v>4834</v>
      </c>
      <c r="L242" s="21"/>
    </row>
    <row r="243" spans="1:12" s="40" customFormat="1" ht="15.75">
      <c r="A243" s="127" t="s">
        <v>888</v>
      </c>
      <c r="B243" s="40" t="s">
        <v>4875</v>
      </c>
      <c r="L243" s="21"/>
    </row>
    <row r="244" spans="1:12" s="40" customFormat="1" ht="15.75">
      <c r="A244" s="127" t="s">
        <v>889</v>
      </c>
      <c r="B244" s="40" t="s">
        <v>4884</v>
      </c>
      <c r="L244" s="21"/>
    </row>
    <row r="245" spans="1:12" s="40" customFormat="1" ht="15.75">
      <c r="A245" s="127" t="s">
        <v>887</v>
      </c>
      <c r="B245" s="40" t="s">
        <v>4904</v>
      </c>
      <c r="L245" s="21"/>
    </row>
    <row r="246" spans="1:12" s="40" customFormat="1" ht="15.75">
      <c r="A246" s="127" t="s">
        <v>889</v>
      </c>
      <c r="B246" s="40" t="s">
        <v>4913</v>
      </c>
      <c r="L246" s="21"/>
    </row>
    <row r="247" spans="1:12" s="40" customFormat="1" ht="15.75">
      <c r="A247" s="127" t="s">
        <v>887</v>
      </c>
      <c r="B247" s="40" t="s">
        <v>4931</v>
      </c>
      <c r="L247" s="21"/>
    </row>
    <row r="248" spans="1:12" s="40" customFormat="1" ht="15.75">
      <c r="A248" s="127" t="s">
        <v>889</v>
      </c>
      <c r="B248" s="40" t="s">
        <v>4936</v>
      </c>
      <c r="L248" s="21"/>
    </row>
    <row r="249" spans="1:12" s="40" customFormat="1" ht="15.75">
      <c r="A249" s="127"/>
      <c r="L249" s="21"/>
    </row>
    <row r="250" spans="1:12" s="40" customFormat="1" ht="15.75">
      <c r="A250" s="127"/>
    </row>
    <row r="251" spans="1:12" s="40" customFormat="1" ht="23.25">
      <c r="A251" s="126" t="s">
        <v>854</v>
      </c>
    </row>
    <row r="252" spans="1:12" s="40" customFormat="1" ht="15.75">
      <c r="A252" s="127" t="s">
        <v>887</v>
      </c>
      <c r="B252" s="40" t="s">
        <v>4749</v>
      </c>
    </row>
    <row r="253" spans="1:12" s="40" customFormat="1" ht="15.75">
      <c r="A253" s="127" t="s">
        <v>888</v>
      </c>
      <c r="B253" s="40" t="s">
        <v>4791</v>
      </c>
    </row>
    <row r="254" spans="1:12" s="40" customFormat="1" ht="15.75">
      <c r="A254" s="127" t="s">
        <v>888</v>
      </c>
      <c r="B254" s="40" t="s">
        <v>4838</v>
      </c>
    </row>
    <row r="255" spans="1:12" s="40" customFormat="1" ht="15.75">
      <c r="A255" s="127" t="s">
        <v>889</v>
      </c>
      <c r="B255" s="40" t="s">
        <v>4845</v>
      </c>
    </row>
    <row r="256" spans="1:12" s="40" customFormat="1" ht="15.75">
      <c r="A256" s="127" t="s">
        <v>887</v>
      </c>
      <c r="B256" s="40" t="s">
        <v>4847</v>
      </c>
    </row>
    <row r="257" spans="1:2" s="40" customFormat="1" ht="15.75">
      <c r="A257" s="127" t="s">
        <v>887</v>
      </c>
      <c r="B257" s="40" t="s">
        <v>4877</v>
      </c>
    </row>
    <row r="258" spans="1:2" s="40" customFormat="1" ht="15.75">
      <c r="A258" s="127" t="s">
        <v>888</v>
      </c>
      <c r="B258" s="40" t="s">
        <v>4911</v>
      </c>
    </row>
    <row r="259" spans="1:2" s="40" customFormat="1" ht="15.75">
      <c r="A259" s="127"/>
    </row>
    <row r="260" spans="1:2" s="40" customFormat="1" ht="15.75">
      <c r="A260" s="127"/>
    </row>
    <row r="261" spans="1:2" s="40" customFormat="1" ht="23.25">
      <c r="A261" s="126" t="s">
        <v>13</v>
      </c>
    </row>
    <row r="262" spans="1:2" s="40" customFormat="1" ht="15.75">
      <c r="A262" s="127" t="s">
        <v>887</v>
      </c>
      <c r="B262" s="40" t="s">
        <v>4807</v>
      </c>
    </row>
    <row r="263" spans="1:2" s="40" customFormat="1" ht="15.75">
      <c r="A263" s="127" t="s">
        <v>887</v>
      </c>
      <c r="B263" s="40" t="s">
        <v>4815</v>
      </c>
    </row>
    <row r="264" spans="1:2" s="40" customFormat="1" ht="15.75">
      <c r="A264" s="127" t="s">
        <v>888</v>
      </c>
      <c r="B264" s="40" t="s">
        <v>4931</v>
      </c>
    </row>
    <row r="265" spans="1:2" s="40" customFormat="1" ht="15.75">
      <c r="A265" s="127" t="s">
        <v>889</v>
      </c>
      <c r="B265" s="40" t="s">
        <v>4960</v>
      </c>
    </row>
    <row r="266" spans="1:2" s="40" customFormat="1" ht="15.75">
      <c r="A266" s="127"/>
    </row>
    <row r="267" spans="1:2" s="40" customFormat="1" ht="15.75">
      <c r="A267" s="127"/>
    </row>
    <row r="268" spans="1:2" s="40" customFormat="1" ht="23.25">
      <c r="A268" s="126" t="s">
        <v>805</v>
      </c>
    </row>
    <row r="269" spans="1:2" s="40" customFormat="1" ht="15.75">
      <c r="A269" s="127" t="s">
        <v>889</v>
      </c>
      <c r="B269" s="40" t="s">
        <v>4748</v>
      </c>
    </row>
    <row r="270" spans="1:2" s="40" customFormat="1" ht="15.75">
      <c r="A270" s="127" t="s">
        <v>888</v>
      </c>
      <c r="B270" s="40" t="s">
        <v>4750</v>
      </c>
    </row>
    <row r="271" spans="1:2" s="40" customFormat="1" ht="15.75">
      <c r="A271" s="127" t="s">
        <v>887</v>
      </c>
      <c r="B271" s="40" t="s">
        <v>4791</v>
      </c>
    </row>
    <row r="272" spans="1:2" s="40" customFormat="1" ht="15.75">
      <c r="A272" s="127" t="s">
        <v>887</v>
      </c>
      <c r="B272" s="40" t="s">
        <v>4825</v>
      </c>
    </row>
    <row r="273" spans="1:2" s="40" customFormat="1" ht="15.75">
      <c r="A273" s="127" t="s">
        <v>889</v>
      </c>
      <c r="B273" s="40" t="s">
        <v>4836</v>
      </c>
    </row>
    <row r="274" spans="1:2" s="40" customFormat="1" ht="15.75">
      <c r="A274" s="127" t="s">
        <v>889</v>
      </c>
      <c r="B274" s="40" t="s">
        <v>5005</v>
      </c>
    </row>
    <row r="275" spans="1:2" s="40" customFormat="1" ht="15.75">
      <c r="A275" s="127"/>
    </row>
    <row r="276" spans="1:2" s="40" customFormat="1" ht="15.75">
      <c r="A276" s="127"/>
    </row>
    <row r="277" spans="1:2" s="40" customFormat="1" ht="23.25">
      <c r="A277" s="126" t="s">
        <v>15</v>
      </c>
    </row>
    <row r="278" spans="1:2" s="40" customFormat="1" ht="15.75">
      <c r="A278" s="127" t="s">
        <v>889</v>
      </c>
      <c r="B278" s="40" t="s">
        <v>4839</v>
      </c>
    </row>
    <row r="279" spans="1:2" s="40" customFormat="1" ht="15.75">
      <c r="A279" s="127" t="s">
        <v>889</v>
      </c>
      <c r="B279" s="40" t="s">
        <v>4844</v>
      </c>
    </row>
    <row r="280" spans="1:2" s="40" customFormat="1" ht="15.75">
      <c r="A280" s="127" t="s">
        <v>888</v>
      </c>
      <c r="B280" s="40" t="s">
        <v>4858</v>
      </c>
    </row>
    <row r="281" spans="1:2" s="40" customFormat="1" ht="15.75">
      <c r="A281" s="127" t="s">
        <v>889</v>
      </c>
      <c r="B281" s="40" t="s">
        <v>4865</v>
      </c>
    </row>
    <row r="282" spans="1:2" s="40" customFormat="1" ht="15.75">
      <c r="A282" s="127" t="s">
        <v>887</v>
      </c>
      <c r="B282" s="40" t="s">
        <v>4903</v>
      </c>
    </row>
    <row r="283" spans="1:2" s="40" customFormat="1" ht="15.75">
      <c r="A283" s="127" t="s">
        <v>889</v>
      </c>
      <c r="B283" s="40" t="s">
        <v>4905</v>
      </c>
    </row>
    <row r="284" spans="1:2" s="40" customFormat="1" ht="15.75">
      <c r="A284" s="127" t="s">
        <v>888</v>
      </c>
      <c r="B284" s="40" t="s">
        <v>4946</v>
      </c>
    </row>
    <row r="285" spans="1:2" s="40" customFormat="1" ht="15.75">
      <c r="A285" s="127" t="s">
        <v>887</v>
      </c>
      <c r="B285" s="40" t="s">
        <v>4947</v>
      </c>
    </row>
    <row r="286" spans="1:2" s="40" customFormat="1" ht="15.75">
      <c r="A286" s="127"/>
    </row>
    <row r="287" spans="1:2" s="40" customFormat="1" ht="15.75">
      <c r="A287" s="127"/>
    </row>
    <row r="288" spans="1:2" s="40" customFormat="1" ht="23.25">
      <c r="A288" s="126" t="s">
        <v>2222</v>
      </c>
    </row>
    <row r="289" spans="1:2" s="40" customFormat="1" ht="15.75">
      <c r="A289" s="127" t="s">
        <v>889</v>
      </c>
      <c r="B289" s="40" t="s">
        <v>4773</v>
      </c>
    </row>
    <row r="290" spans="1:2" s="40" customFormat="1" ht="15.75">
      <c r="A290" s="127" t="s">
        <v>887</v>
      </c>
      <c r="B290" s="40" t="s">
        <v>4786</v>
      </c>
    </row>
    <row r="291" spans="1:2" s="40" customFormat="1" ht="15.75">
      <c r="A291" s="127" t="s">
        <v>888</v>
      </c>
      <c r="B291" s="40" t="s">
        <v>4790</v>
      </c>
    </row>
    <row r="292" spans="1:2" s="40" customFormat="1" ht="15.75">
      <c r="A292" s="127" t="s">
        <v>888</v>
      </c>
      <c r="B292" s="40" t="s">
        <v>4807</v>
      </c>
    </row>
    <row r="293" spans="1:2" s="40" customFormat="1" ht="15.75">
      <c r="A293" s="127" t="s">
        <v>889</v>
      </c>
      <c r="B293" s="40" t="s">
        <v>4815</v>
      </c>
    </row>
    <row r="294" spans="1:2" s="40" customFormat="1" ht="15.75">
      <c r="A294" s="127" t="s">
        <v>888</v>
      </c>
      <c r="B294" s="40" t="s">
        <v>4816</v>
      </c>
    </row>
    <row r="295" spans="1:2" s="40" customFormat="1" ht="15.75">
      <c r="A295" s="127" t="s">
        <v>887</v>
      </c>
      <c r="B295" s="40" t="s">
        <v>4817</v>
      </c>
    </row>
    <row r="296" spans="1:2" s="40" customFormat="1" ht="15.75">
      <c r="A296" s="127" t="s">
        <v>888</v>
      </c>
      <c r="B296" s="40" t="s">
        <v>4832</v>
      </c>
    </row>
    <row r="297" spans="1:2" s="40" customFormat="1" ht="15.75">
      <c r="A297" s="127" t="s">
        <v>889</v>
      </c>
      <c r="B297" s="40" t="s">
        <v>4858</v>
      </c>
    </row>
    <row r="298" spans="1:2" s="40" customFormat="1" ht="15.75">
      <c r="A298" s="127" t="s">
        <v>888</v>
      </c>
      <c r="B298" s="40" t="s">
        <v>4868</v>
      </c>
    </row>
    <row r="299" spans="1:2" s="40" customFormat="1" ht="15.75">
      <c r="A299" s="127" t="s">
        <v>888</v>
      </c>
      <c r="B299" s="40" t="s">
        <v>4899</v>
      </c>
    </row>
    <row r="300" spans="1:2" s="40" customFormat="1" ht="15.75">
      <c r="A300" s="127" t="s">
        <v>888</v>
      </c>
      <c r="B300" s="40" t="s">
        <v>4922</v>
      </c>
    </row>
    <row r="301" spans="1:2" s="40" customFormat="1" ht="15.75">
      <c r="A301" s="127" t="s">
        <v>888</v>
      </c>
      <c r="B301" s="40" t="s">
        <v>4924</v>
      </c>
    </row>
    <row r="302" spans="1:2" s="40" customFormat="1" ht="15.75">
      <c r="A302" s="127" t="s">
        <v>887</v>
      </c>
      <c r="B302" s="40" t="s">
        <v>4928</v>
      </c>
    </row>
    <row r="303" spans="1:2" s="40" customFormat="1" ht="15.75">
      <c r="A303" s="127" t="s">
        <v>889</v>
      </c>
      <c r="B303" s="40" t="s">
        <v>4934</v>
      </c>
    </row>
    <row r="304" spans="1:2" s="40" customFormat="1" ht="15.75">
      <c r="A304" s="127" t="s">
        <v>889</v>
      </c>
      <c r="B304" s="40" t="s">
        <v>4954</v>
      </c>
    </row>
    <row r="305" spans="1:15" s="40" customFormat="1" ht="15.75">
      <c r="A305" s="127" t="s">
        <v>887</v>
      </c>
      <c r="B305" s="40" t="s">
        <v>5005</v>
      </c>
    </row>
    <row r="306" spans="1:15" s="40" customFormat="1" ht="15.75">
      <c r="A306" s="127"/>
    </row>
    <row r="307" spans="1:15" s="40" customFormat="1" ht="15.75">
      <c r="A307" s="127"/>
    </row>
    <row r="308" spans="1:15" s="40" customFormat="1" ht="23.25">
      <c r="A308" s="126" t="s">
        <v>17</v>
      </c>
      <c r="O308" s="24"/>
    </row>
    <row r="309" spans="1:15" ht="15.75">
      <c r="A309" s="127" t="s">
        <v>888</v>
      </c>
      <c r="B309" s="40" t="s">
        <v>4751</v>
      </c>
      <c r="K309" s="17"/>
      <c r="M309" s="10"/>
      <c r="O309" s="100"/>
    </row>
    <row r="310" spans="1:15" ht="15.75">
      <c r="A310" s="127" t="s">
        <v>888</v>
      </c>
      <c r="B310" s="40" t="s">
        <v>4754</v>
      </c>
      <c r="K310" s="17"/>
      <c r="M310" s="10"/>
      <c r="O310" s="100"/>
    </row>
    <row r="311" spans="1:15" ht="15.75">
      <c r="A311" s="127" t="s">
        <v>889</v>
      </c>
      <c r="B311" s="40" t="s">
        <v>4767</v>
      </c>
      <c r="K311" s="17"/>
      <c r="M311" s="10"/>
      <c r="O311" s="100"/>
    </row>
    <row r="312" spans="1:15" ht="15.75">
      <c r="A312" s="127" t="s">
        <v>887</v>
      </c>
      <c r="B312" s="40" t="s">
        <v>4779</v>
      </c>
      <c r="K312" s="17"/>
      <c r="M312" s="10"/>
      <c r="O312" s="100"/>
    </row>
    <row r="313" spans="1:15" ht="15.75">
      <c r="A313" s="127" t="s">
        <v>888</v>
      </c>
      <c r="B313" s="40" t="s">
        <v>4808</v>
      </c>
      <c r="K313" s="17"/>
      <c r="M313" s="10"/>
      <c r="O313" s="100"/>
    </row>
    <row r="314" spans="1:15" ht="15.75">
      <c r="A314" s="127" t="s">
        <v>887</v>
      </c>
      <c r="B314" s="40" t="s">
        <v>4819</v>
      </c>
      <c r="K314" s="17"/>
      <c r="M314" s="10"/>
      <c r="O314" s="100"/>
    </row>
    <row r="315" spans="1:15" ht="15.75">
      <c r="A315" s="127" t="s">
        <v>888</v>
      </c>
      <c r="B315" s="40" t="s">
        <v>4867</v>
      </c>
      <c r="K315" s="17"/>
      <c r="M315" s="10"/>
      <c r="O315" s="100"/>
    </row>
    <row r="316" spans="1:15" ht="15.75">
      <c r="A316" s="127" t="s">
        <v>887</v>
      </c>
      <c r="B316" s="40" t="s">
        <v>4876</v>
      </c>
      <c r="K316" s="17"/>
      <c r="M316" s="10"/>
      <c r="O316" s="100"/>
    </row>
    <row r="317" spans="1:15" ht="15.75">
      <c r="A317" s="127" t="s">
        <v>888</v>
      </c>
      <c r="B317" s="40" t="s">
        <v>4884</v>
      </c>
      <c r="K317" s="17"/>
      <c r="M317" s="10"/>
      <c r="O317" s="100"/>
    </row>
    <row r="318" spans="1:15" ht="15.75">
      <c r="A318" s="127" t="s">
        <v>887</v>
      </c>
      <c r="B318" s="40" t="s">
        <v>4886</v>
      </c>
      <c r="K318" s="17"/>
      <c r="M318" s="10"/>
      <c r="O318" s="100"/>
    </row>
    <row r="319" spans="1:15" ht="15.75">
      <c r="A319" s="127" t="s">
        <v>887</v>
      </c>
      <c r="B319" s="40" t="s">
        <v>4887</v>
      </c>
      <c r="K319" s="17"/>
      <c r="M319" s="10"/>
      <c r="O319" s="100"/>
    </row>
    <row r="320" spans="1:15" ht="15.75">
      <c r="A320" s="127" t="s">
        <v>888</v>
      </c>
      <c r="B320" s="40" t="s">
        <v>4892</v>
      </c>
      <c r="K320" s="17"/>
      <c r="M320" s="10"/>
      <c r="O320" s="100"/>
    </row>
    <row r="321" spans="1:15" ht="15.75">
      <c r="A321" s="127" t="s">
        <v>887</v>
      </c>
      <c r="B321" s="40" t="s">
        <v>4895</v>
      </c>
      <c r="K321" s="17"/>
      <c r="M321" s="10"/>
      <c r="O321" s="100"/>
    </row>
    <row r="322" spans="1:15" ht="15.75">
      <c r="A322" s="127" t="s">
        <v>889</v>
      </c>
      <c r="B322" s="40" t="s">
        <v>4896</v>
      </c>
      <c r="K322" s="17"/>
      <c r="M322" s="10"/>
      <c r="O322" s="100"/>
    </row>
    <row r="323" spans="1:15" ht="15.75">
      <c r="A323" s="127" t="s">
        <v>887</v>
      </c>
      <c r="B323" s="40" t="s">
        <v>4900</v>
      </c>
      <c r="K323" s="17"/>
      <c r="M323" s="10"/>
      <c r="O323" s="100"/>
    </row>
    <row r="324" spans="1:15" ht="15.75">
      <c r="A324" s="127" t="s">
        <v>887</v>
      </c>
      <c r="B324" s="40" t="s">
        <v>4901</v>
      </c>
      <c r="K324" s="17"/>
      <c r="M324" s="10"/>
      <c r="O324" s="100"/>
    </row>
    <row r="325" spans="1:15" ht="15.75">
      <c r="A325" s="127" t="s">
        <v>887</v>
      </c>
      <c r="B325" s="40" t="s">
        <v>4906</v>
      </c>
      <c r="K325" s="17"/>
      <c r="M325" s="10"/>
      <c r="O325" s="100"/>
    </row>
    <row r="326" spans="1:15" ht="15.75">
      <c r="A326" s="127" t="s">
        <v>888</v>
      </c>
      <c r="B326" s="40" t="s">
        <v>4914</v>
      </c>
      <c r="K326" s="17"/>
      <c r="M326" s="10"/>
      <c r="O326" s="100"/>
    </row>
    <row r="327" spans="1:15" ht="15.75">
      <c r="A327" s="127" t="s">
        <v>889</v>
      </c>
      <c r="B327" s="40" t="s">
        <v>4935</v>
      </c>
      <c r="K327" s="17"/>
      <c r="M327" s="10"/>
      <c r="O327" s="100"/>
    </row>
    <row r="328" spans="1:15" ht="15.75">
      <c r="A328" s="127" t="s">
        <v>889</v>
      </c>
      <c r="B328" s="40" t="s">
        <v>4946</v>
      </c>
      <c r="K328" s="17"/>
      <c r="M328" s="10"/>
      <c r="O328" s="100"/>
    </row>
    <row r="329" spans="1:15" ht="15.75">
      <c r="A329" s="127"/>
      <c r="B329" s="40"/>
      <c r="K329" s="17"/>
      <c r="M329" s="10"/>
      <c r="O329" s="100"/>
    </row>
    <row r="330" spans="1:15" s="40" customFormat="1" ht="15.75">
      <c r="A330" s="127"/>
      <c r="K330" s="99"/>
      <c r="M330" s="100"/>
      <c r="O330" s="24"/>
    </row>
    <row r="331" spans="1:15" s="40" customFormat="1" ht="23.25">
      <c r="A331" s="126" t="s">
        <v>828</v>
      </c>
      <c r="K331" s="100"/>
      <c r="M331" s="10"/>
      <c r="O331" s="98"/>
    </row>
    <row r="332" spans="1:15" ht="15.75">
      <c r="A332" s="127" t="s">
        <v>889</v>
      </c>
      <c r="B332" s="40" t="s">
        <v>4788</v>
      </c>
      <c r="K332" s="10"/>
      <c r="M332" s="17"/>
      <c r="O332" s="99"/>
    </row>
    <row r="333" spans="1:15" ht="15.75">
      <c r="A333" s="127" t="s">
        <v>888</v>
      </c>
      <c r="B333" s="40" t="s">
        <v>4789</v>
      </c>
      <c r="K333" s="10"/>
      <c r="M333" s="17"/>
      <c r="O333" s="99"/>
    </row>
    <row r="334" spans="1:15" ht="15.75">
      <c r="A334" s="127" t="s">
        <v>888</v>
      </c>
      <c r="B334" s="40" t="s">
        <v>4792</v>
      </c>
      <c r="K334" s="10"/>
      <c r="M334" s="17"/>
      <c r="O334" s="99"/>
    </row>
    <row r="335" spans="1:15" ht="15.75">
      <c r="A335" s="127" t="s">
        <v>889</v>
      </c>
      <c r="B335" s="40" t="s">
        <v>4867</v>
      </c>
      <c r="K335" s="10"/>
      <c r="M335" s="17"/>
      <c r="O335" s="99"/>
    </row>
    <row r="336" spans="1:15" ht="15.75">
      <c r="A336" s="127" t="s">
        <v>889</v>
      </c>
      <c r="B336" s="40" t="s">
        <v>4868</v>
      </c>
      <c r="K336" s="10"/>
      <c r="M336" s="17"/>
      <c r="O336" s="99"/>
    </row>
    <row r="337" spans="1:15" ht="15.75">
      <c r="A337" s="127" t="s">
        <v>887</v>
      </c>
      <c r="B337" s="40" t="s">
        <v>4875</v>
      </c>
      <c r="K337" s="10"/>
      <c r="M337" s="17"/>
      <c r="O337" s="99"/>
    </row>
    <row r="338" spans="1:15" ht="15.75">
      <c r="A338" s="127" t="s">
        <v>888</v>
      </c>
      <c r="B338" s="40" t="s">
        <v>4885</v>
      </c>
      <c r="K338" s="10"/>
      <c r="M338" s="17"/>
      <c r="O338" s="99"/>
    </row>
    <row r="339" spans="1:15" ht="15.75">
      <c r="A339" s="127" t="s">
        <v>888</v>
      </c>
      <c r="B339" s="40" t="s">
        <v>4889</v>
      </c>
      <c r="K339" s="10"/>
      <c r="M339" s="17"/>
      <c r="O339" s="99"/>
    </row>
    <row r="340" spans="1:15" ht="15.75">
      <c r="A340" s="127" t="s">
        <v>889</v>
      </c>
      <c r="B340" s="40" t="s">
        <v>4890</v>
      </c>
      <c r="K340" s="10"/>
      <c r="M340" s="17"/>
      <c r="O340" s="99"/>
    </row>
    <row r="341" spans="1:15" ht="15.75">
      <c r="A341" s="127" t="s">
        <v>889</v>
      </c>
      <c r="B341" s="40" t="s">
        <v>4922</v>
      </c>
      <c r="K341" s="10"/>
      <c r="M341" s="17"/>
      <c r="O341" s="99"/>
    </row>
    <row r="342" spans="1:15" ht="15.75">
      <c r="A342" s="127"/>
      <c r="B342" s="40"/>
      <c r="K342" s="10"/>
      <c r="M342" s="17"/>
      <c r="O342" s="99"/>
    </row>
    <row r="343" spans="1:15" s="40" customFormat="1" ht="15.75">
      <c r="A343" s="127"/>
      <c r="K343" s="17"/>
      <c r="M343" s="10"/>
      <c r="O343" s="99"/>
    </row>
    <row r="344" spans="1:15" s="40" customFormat="1" ht="23.25">
      <c r="A344" s="126" t="s">
        <v>162</v>
      </c>
      <c r="K344" s="98"/>
      <c r="M344" s="17"/>
      <c r="O344" s="100"/>
    </row>
    <row r="345" spans="1:15" ht="15.75">
      <c r="A345" s="127" t="s">
        <v>889</v>
      </c>
      <c r="B345" s="40" t="s">
        <v>4766</v>
      </c>
      <c r="K345" s="99"/>
      <c r="M345" s="98"/>
    </row>
    <row r="346" spans="1:15" ht="15.75">
      <c r="A346" s="127" t="s">
        <v>887</v>
      </c>
      <c r="B346" s="40" t="s">
        <v>4788</v>
      </c>
      <c r="K346" s="99"/>
      <c r="M346" s="98"/>
    </row>
    <row r="347" spans="1:15" ht="15.75">
      <c r="A347" s="127" t="s">
        <v>887</v>
      </c>
      <c r="B347" s="40" t="s">
        <v>4802</v>
      </c>
      <c r="K347" s="99"/>
      <c r="M347" s="98"/>
    </row>
    <row r="348" spans="1:15" ht="15.75">
      <c r="A348" s="127" t="s">
        <v>889</v>
      </c>
      <c r="B348" s="40" t="s">
        <v>4848</v>
      </c>
      <c r="K348" s="99"/>
      <c r="M348" s="98"/>
    </row>
    <row r="349" spans="1:15" ht="15.75">
      <c r="A349" s="127" t="s">
        <v>888</v>
      </c>
      <c r="B349" s="40" t="s">
        <v>4850</v>
      </c>
      <c r="K349" s="99"/>
      <c r="M349" s="98"/>
    </row>
    <row r="350" spans="1:15" ht="15.75">
      <c r="A350" s="127" t="s">
        <v>888</v>
      </c>
      <c r="B350" s="40" t="s">
        <v>4852</v>
      </c>
      <c r="K350" s="99"/>
      <c r="M350" s="98"/>
    </row>
    <row r="351" spans="1:15" ht="15.75">
      <c r="A351" s="127" t="s">
        <v>887</v>
      </c>
      <c r="B351" s="40" t="s">
        <v>4911</v>
      </c>
      <c r="K351" s="99"/>
      <c r="M351" s="98"/>
    </row>
    <row r="352" spans="1:15" ht="15.75">
      <c r="A352" s="127" t="s">
        <v>887</v>
      </c>
      <c r="B352" s="40" t="s">
        <v>4915</v>
      </c>
      <c r="K352" s="99"/>
      <c r="M352" s="98"/>
    </row>
    <row r="353" spans="1:15" ht="15.75">
      <c r="A353" s="127" t="s">
        <v>887</v>
      </c>
      <c r="B353" s="40" t="s">
        <v>4999</v>
      </c>
      <c r="K353" s="99"/>
      <c r="M353" s="98"/>
    </row>
    <row r="354" spans="1:15" ht="15.75">
      <c r="A354" s="127"/>
      <c r="B354" s="40"/>
      <c r="K354" s="99"/>
      <c r="M354" s="98"/>
    </row>
    <row r="355" spans="1:15" s="40" customFormat="1" ht="15.75">
      <c r="A355" s="127"/>
      <c r="K355" s="17"/>
      <c r="M355" s="100"/>
      <c r="O355" s="98"/>
    </row>
    <row r="356" spans="1:15" s="40" customFormat="1" ht="23.25">
      <c r="A356" s="126" t="s">
        <v>1823</v>
      </c>
      <c r="K356" s="17"/>
      <c r="M356" s="99"/>
    </row>
    <row r="357" spans="1:15" s="40" customFormat="1" ht="15.75">
      <c r="A357" s="127" t="s">
        <v>888</v>
      </c>
      <c r="B357" s="40" t="s">
        <v>4761</v>
      </c>
      <c r="K357" s="207"/>
      <c r="M357" s="209"/>
    </row>
    <row r="358" spans="1:15" s="40" customFormat="1" ht="15.75">
      <c r="A358" s="127" t="s">
        <v>888</v>
      </c>
      <c r="B358" s="40" t="s">
        <v>4763</v>
      </c>
      <c r="K358" s="207"/>
      <c r="M358" s="209"/>
    </row>
    <row r="359" spans="1:15" s="40" customFormat="1" ht="15.75">
      <c r="A359" s="127" t="s">
        <v>888</v>
      </c>
      <c r="B359" s="40" t="s">
        <v>4817</v>
      </c>
      <c r="K359" s="207"/>
      <c r="M359" s="209"/>
    </row>
    <row r="360" spans="1:15" s="40" customFormat="1" ht="15.75">
      <c r="A360" s="127" t="s">
        <v>887</v>
      </c>
      <c r="B360" s="40" t="s">
        <v>4861</v>
      </c>
      <c r="K360" s="207"/>
      <c r="M360" s="209"/>
    </row>
    <row r="361" spans="1:15" s="40" customFormat="1" ht="15.75">
      <c r="A361" s="127" t="s">
        <v>887</v>
      </c>
      <c r="B361" s="40" t="s">
        <v>4873</v>
      </c>
      <c r="K361" s="207"/>
      <c r="M361" s="209"/>
    </row>
    <row r="362" spans="1:15" s="40" customFormat="1" ht="15.75">
      <c r="A362" s="127" t="s">
        <v>888</v>
      </c>
      <c r="B362" s="40" t="s">
        <v>4904</v>
      </c>
      <c r="K362" s="207"/>
      <c r="M362" s="209"/>
    </row>
    <row r="363" spans="1:15" s="40" customFormat="1" ht="15.75">
      <c r="A363" s="127" t="s">
        <v>889</v>
      </c>
      <c r="B363" s="40" t="s">
        <v>4913</v>
      </c>
      <c r="K363" s="207"/>
      <c r="M363" s="209"/>
    </row>
    <row r="364" spans="1:15" s="40" customFormat="1" ht="15.75">
      <c r="A364" s="127" t="s">
        <v>887</v>
      </c>
      <c r="B364" s="40" t="s">
        <v>4993</v>
      </c>
      <c r="K364" s="207"/>
      <c r="M364" s="209"/>
    </row>
    <row r="365" spans="1:15" s="40" customFormat="1" ht="15.75">
      <c r="A365" s="127"/>
      <c r="K365" s="207"/>
      <c r="M365" s="209"/>
    </row>
    <row r="366" spans="1:15" s="40" customFormat="1" ht="15">
      <c r="K366" s="208"/>
    </row>
    <row r="367" spans="1:15" s="40" customFormat="1" ht="23.25">
      <c r="A367" s="126" t="s">
        <v>871</v>
      </c>
      <c r="K367" s="100"/>
    </row>
    <row r="368" spans="1:15" ht="15.75">
      <c r="A368" s="127" t="s">
        <v>887</v>
      </c>
      <c r="B368" s="40" t="s">
        <v>4756</v>
      </c>
      <c r="K368" s="10"/>
    </row>
    <row r="369" spans="1:11" ht="15.75">
      <c r="A369" s="127" t="s">
        <v>889</v>
      </c>
      <c r="B369" s="40" t="s">
        <v>4757</v>
      </c>
      <c r="K369" s="10"/>
    </row>
    <row r="370" spans="1:11" ht="15.75">
      <c r="A370" s="127" t="s">
        <v>888</v>
      </c>
      <c r="B370" s="40" t="s">
        <v>4764</v>
      </c>
      <c r="K370" s="10"/>
    </row>
    <row r="371" spans="1:11" ht="15.75">
      <c r="A371" s="127" t="s">
        <v>887</v>
      </c>
      <c r="B371" s="40" t="s">
        <v>4833</v>
      </c>
      <c r="K371" s="10"/>
    </row>
    <row r="372" spans="1:11" ht="15.75">
      <c r="A372" s="127" t="s">
        <v>887</v>
      </c>
      <c r="B372" s="40" t="s">
        <v>4873</v>
      </c>
      <c r="K372" s="10"/>
    </row>
    <row r="373" spans="1:11" ht="15.75">
      <c r="A373" s="127" t="s">
        <v>887</v>
      </c>
      <c r="B373" s="40" t="s">
        <v>4889</v>
      </c>
      <c r="K373" s="10"/>
    </row>
    <row r="374" spans="1:11" ht="15.75">
      <c r="A374" s="127" t="s">
        <v>889</v>
      </c>
      <c r="B374" s="40" t="s">
        <v>4895</v>
      </c>
      <c r="K374" s="10"/>
    </row>
    <row r="375" spans="1:11" ht="15.75">
      <c r="A375" s="127" t="s">
        <v>889</v>
      </c>
      <c r="B375" s="40" t="s">
        <v>4906</v>
      </c>
      <c r="K375" s="10"/>
    </row>
    <row r="376" spans="1:11" ht="15.75">
      <c r="A376" s="127" t="s">
        <v>889</v>
      </c>
      <c r="B376" s="40" t="s">
        <v>4940</v>
      </c>
      <c r="K376" s="10"/>
    </row>
    <row r="377" spans="1:11" ht="15.75">
      <c r="A377" s="127" t="s">
        <v>889</v>
      </c>
      <c r="B377" s="40" t="s">
        <v>5022</v>
      </c>
      <c r="K377" s="10"/>
    </row>
    <row r="378" spans="1:11" ht="15.75">
      <c r="A378" s="127"/>
      <c r="B378" s="40"/>
      <c r="K378" s="10"/>
    </row>
    <row r="379" spans="1:11" ht="15.75">
      <c r="A379" s="127"/>
      <c r="B379" s="40"/>
      <c r="K379" s="10"/>
    </row>
    <row r="380" spans="1:11" ht="23.25">
      <c r="A380" s="126" t="s">
        <v>2255</v>
      </c>
      <c r="B380" s="40"/>
      <c r="K380" s="10"/>
    </row>
    <row r="381" spans="1:11" ht="15.75">
      <c r="A381" s="127" t="s">
        <v>887</v>
      </c>
      <c r="B381" s="40" t="s">
        <v>4778</v>
      </c>
      <c r="K381" s="10"/>
    </row>
    <row r="382" spans="1:11" ht="15.75">
      <c r="A382" s="127" t="s">
        <v>889</v>
      </c>
      <c r="B382" s="40" t="s">
        <v>4788</v>
      </c>
      <c r="K382" s="10"/>
    </row>
    <row r="383" spans="1:11" ht="15.75">
      <c r="A383" s="127"/>
      <c r="B383" s="40"/>
      <c r="K383" s="10"/>
    </row>
    <row r="384" spans="1:11" s="40" customFormat="1" ht="15.75">
      <c r="A384" s="127"/>
      <c r="K384" s="98"/>
    </row>
    <row r="385" spans="1:11" s="40" customFormat="1" ht="23.25">
      <c r="A385" s="126" t="s">
        <v>867</v>
      </c>
      <c r="K385" s="99"/>
    </row>
    <row r="386" spans="1:11" ht="15.75">
      <c r="A386" s="127" t="s">
        <v>887</v>
      </c>
      <c r="B386" s="40" t="s">
        <v>4803</v>
      </c>
      <c r="K386" s="100"/>
    </row>
    <row r="387" spans="1:11" ht="15.75">
      <c r="A387" s="127" t="s">
        <v>889</v>
      </c>
      <c r="B387" s="40" t="s">
        <v>4891</v>
      </c>
      <c r="K387" s="100"/>
    </row>
    <row r="388" spans="1:11" ht="15.75">
      <c r="A388" s="127" t="s">
        <v>889</v>
      </c>
      <c r="B388" s="40" t="s">
        <v>4920</v>
      </c>
      <c r="K388" s="100"/>
    </row>
    <row r="389" spans="1:11" ht="15.75">
      <c r="A389" s="127" t="s">
        <v>887</v>
      </c>
      <c r="B389" s="40" t="s">
        <v>4925</v>
      </c>
      <c r="K389" s="100"/>
    </row>
    <row r="390" spans="1:11" ht="15.75">
      <c r="A390" s="127" t="s">
        <v>888</v>
      </c>
      <c r="B390" s="40" t="s">
        <v>5043</v>
      </c>
      <c r="K390" s="100"/>
    </row>
    <row r="391" spans="1:11" ht="15.75">
      <c r="A391" s="127" t="s">
        <v>889</v>
      </c>
      <c r="B391" s="40" t="s">
        <v>5057</v>
      </c>
      <c r="K391" s="100"/>
    </row>
    <row r="392" spans="1:11" ht="15.75">
      <c r="A392" s="127"/>
      <c r="B392" s="40"/>
      <c r="K392" s="100"/>
    </row>
    <row r="393" spans="1:11" s="40" customFormat="1" ht="15.75">
      <c r="A393" s="127"/>
      <c r="K393" s="10"/>
    </row>
    <row r="394" spans="1:11" s="40" customFormat="1" ht="23.25">
      <c r="A394" s="126" t="s">
        <v>21</v>
      </c>
      <c r="K394" s="17"/>
    </row>
    <row r="395" spans="1:11" ht="15.75">
      <c r="A395" s="127" t="s">
        <v>889</v>
      </c>
      <c r="B395" s="40" t="s">
        <v>4749</v>
      </c>
      <c r="K395" s="98"/>
    </row>
    <row r="396" spans="1:11" ht="15.75">
      <c r="A396" s="127" t="s">
        <v>889</v>
      </c>
      <c r="B396" s="40" t="s">
        <v>4764</v>
      </c>
      <c r="K396" s="98"/>
    </row>
    <row r="397" spans="1:11" ht="15.75">
      <c r="A397" s="127" t="s">
        <v>887</v>
      </c>
      <c r="B397" s="40" t="s">
        <v>4775</v>
      </c>
      <c r="K397" s="98"/>
    </row>
    <row r="398" spans="1:11" ht="15.75">
      <c r="A398" s="127" t="s">
        <v>888</v>
      </c>
      <c r="B398" s="40" t="s">
        <v>4796</v>
      </c>
      <c r="K398" s="98"/>
    </row>
    <row r="399" spans="1:11" ht="15.75">
      <c r="A399" s="127" t="s">
        <v>887</v>
      </c>
      <c r="B399" s="40" t="s">
        <v>4797</v>
      </c>
      <c r="K399" s="98"/>
    </row>
    <row r="400" spans="1:11" ht="15.75">
      <c r="A400" s="127" t="s">
        <v>889</v>
      </c>
      <c r="B400" s="40" t="s">
        <v>4821</v>
      </c>
      <c r="K400" s="98"/>
    </row>
    <row r="401" spans="1:11" ht="15.75">
      <c r="A401" s="127" t="s">
        <v>889</v>
      </c>
      <c r="B401" s="40" t="s">
        <v>4842</v>
      </c>
      <c r="K401" s="98"/>
    </row>
    <row r="402" spans="1:11" ht="15.75">
      <c r="A402" s="127" t="s">
        <v>887</v>
      </c>
      <c r="B402" s="40" t="s">
        <v>4843</v>
      </c>
      <c r="K402" s="98"/>
    </row>
    <row r="403" spans="1:11" ht="15.75">
      <c r="A403" s="127" t="s">
        <v>889</v>
      </c>
      <c r="B403" s="40" t="s">
        <v>4847</v>
      </c>
      <c r="K403" s="98"/>
    </row>
    <row r="404" spans="1:11" ht="15.75">
      <c r="A404" s="127" t="s">
        <v>889</v>
      </c>
      <c r="B404" s="40" t="s">
        <v>4851</v>
      </c>
      <c r="K404" s="98"/>
    </row>
    <row r="405" spans="1:11" ht="15.75">
      <c r="A405" s="127" t="s">
        <v>889</v>
      </c>
      <c r="B405" s="40" t="s">
        <v>4877</v>
      </c>
      <c r="K405" s="98"/>
    </row>
    <row r="406" spans="1:11" ht="15.75">
      <c r="A406" s="127" t="s">
        <v>889</v>
      </c>
      <c r="B406" s="40" t="s">
        <v>4878</v>
      </c>
      <c r="K406" s="98"/>
    </row>
    <row r="407" spans="1:11" ht="15.75">
      <c r="A407" s="127" t="s">
        <v>888</v>
      </c>
      <c r="B407" s="40" t="s">
        <v>4886</v>
      </c>
      <c r="K407" s="98"/>
    </row>
    <row r="408" spans="1:11" ht="15.75">
      <c r="A408" s="127" t="s">
        <v>887</v>
      </c>
      <c r="B408" s="40" t="s">
        <v>4892</v>
      </c>
      <c r="K408" s="98"/>
    </row>
    <row r="409" spans="1:11" ht="15.75">
      <c r="A409" s="127" t="s">
        <v>888</v>
      </c>
      <c r="B409" s="40" t="s">
        <v>4897</v>
      </c>
      <c r="K409" s="98"/>
    </row>
    <row r="410" spans="1:11" ht="15.75">
      <c r="A410" s="127" t="s">
        <v>889</v>
      </c>
      <c r="B410" s="40" t="s">
        <v>4903</v>
      </c>
      <c r="K410" s="98"/>
    </row>
    <row r="411" spans="1:11" ht="15.75">
      <c r="A411" s="127" t="s">
        <v>888</v>
      </c>
      <c r="B411" s="40" t="s">
        <v>4905</v>
      </c>
      <c r="K411" s="98"/>
    </row>
    <row r="412" spans="1:11" ht="15.75">
      <c r="A412" s="127" t="s">
        <v>889</v>
      </c>
      <c r="B412" s="40" t="s">
        <v>4907</v>
      </c>
      <c r="K412" s="98"/>
    </row>
    <row r="413" spans="1:11" ht="15.75">
      <c r="A413" s="127" t="s">
        <v>887</v>
      </c>
      <c r="B413" s="40" t="s">
        <v>4910</v>
      </c>
      <c r="K413" s="98"/>
    </row>
    <row r="414" spans="1:11" ht="15.75">
      <c r="A414" s="127" t="s">
        <v>887</v>
      </c>
      <c r="B414" s="40" t="s">
        <v>4940</v>
      </c>
      <c r="K414" s="98"/>
    </row>
    <row r="415" spans="1:11" ht="15.75">
      <c r="A415" s="127" t="s">
        <v>889</v>
      </c>
      <c r="B415" s="40" t="s">
        <v>5067</v>
      </c>
      <c r="K415" s="98"/>
    </row>
    <row r="416" spans="1:11" ht="15.75">
      <c r="A416" s="127"/>
      <c r="B416" s="40"/>
      <c r="K416" s="98"/>
    </row>
    <row r="417" spans="1:11" s="40" customFormat="1" ht="15.75">
      <c r="A417" s="127"/>
      <c r="K417" s="100"/>
    </row>
    <row r="418" spans="1:11" s="40" customFormat="1" ht="23.25">
      <c r="A418" s="126" t="s">
        <v>141</v>
      </c>
      <c r="K418" s="10"/>
    </row>
    <row r="419" spans="1:11" s="40" customFormat="1" ht="15.75">
      <c r="A419" s="127" t="s">
        <v>888</v>
      </c>
      <c r="B419" s="40" t="s">
        <v>4786</v>
      </c>
      <c r="K419" s="16"/>
    </row>
    <row r="420" spans="1:11" s="40" customFormat="1" ht="15.75">
      <c r="A420" s="127" t="s">
        <v>887</v>
      </c>
      <c r="B420" s="40" t="s">
        <v>4789</v>
      </c>
      <c r="K420" s="16"/>
    </row>
    <row r="421" spans="1:11" s="40" customFormat="1" ht="15.75">
      <c r="A421" s="127" t="s">
        <v>887</v>
      </c>
      <c r="B421" s="40" t="s">
        <v>4804</v>
      </c>
      <c r="K421" s="16"/>
    </row>
    <row r="422" spans="1:11" s="40" customFormat="1" ht="15.75">
      <c r="A422" s="127" t="s">
        <v>887</v>
      </c>
      <c r="B422" s="40" t="s">
        <v>4830</v>
      </c>
      <c r="K422" s="16"/>
    </row>
    <row r="423" spans="1:11" s="40" customFormat="1" ht="15.75">
      <c r="A423" s="127" t="s">
        <v>888</v>
      </c>
      <c r="B423" s="40" t="s">
        <v>4842</v>
      </c>
      <c r="K423" s="16"/>
    </row>
    <row r="424" spans="1:11" s="40" customFormat="1" ht="15.75">
      <c r="A424" s="127" t="s">
        <v>889</v>
      </c>
      <c r="B424" s="40" t="s">
        <v>4866</v>
      </c>
      <c r="K424" s="16"/>
    </row>
    <row r="425" spans="1:11" s="40" customFormat="1" ht="15.75">
      <c r="A425" s="127" t="s">
        <v>888</v>
      </c>
      <c r="B425" s="40" t="s">
        <v>4881</v>
      </c>
      <c r="K425" s="16"/>
    </row>
    <row r="426" spans="1:11" s="40" customFormat="1" ht="15.75">
      <c r="A426" s="127" t="s">
        <v>889</v>
      </c>
      <c r="B426" s="40" t="s">
        <v>4897</v>
      </c>
      <c r="K426" s="16"/>
    </row>
    <row r="427" spans="1:11" s="40" customFormat="1" ht="15.75">
      <c r="A427" s="127" t="s">
        <v>887</v>
      </c>
      <c r="B427" s="40" t="s">
        <v>4917</v>
      </c>
      <c r="K427" s="16"/>
    </row>
    <row r="428" spans="1:11" s="40" customFormat="1" ht="15.75">
      <c r="A428" s="127" t="s">
        <v>887</v>
      </c>
      <c r="B428" s="40" t="s">
        <v>4932</v>
      </c>
      <c r="K428" s="16"/>
    </row>
    <row r="429" spans="1:11" s="40" customFormat="1" ht="15.75">
      <c r="A429" s="127" t="s">
        <v>888</v>
      </c>
      <c r="B429" s="40" t="s">
        <v>4933</v>
      </c>
      <c r="K429" s="16"/>
    </row>
    <row r="430" spans="1:11" s="40" customFormat="1" ht="15.75">
      <c r="A430" s="127" t="s">
        <v>887</v>
      </c>
      <c r="B430" s="40" t="s">
        <v>4935</v>
      </c>
      <c r="K430" s="16"/>
    </row>
    <row r="431" spans="1:11" s="40" customFormat="1" ht="15.75">
      <c r="A431" s="127" t="s">
        <v>888</v>
      </c>
      <c r="B431" s="40" t="s">
        <v>4938</v>
      </c>
      <c r="K431" s="16"/>
    </row>
    <row r="432" spans="1:11" s="40" customFormat="1" ht="15.75">
      <c r="A432" s="127" t="s">
        <v>889</v>
      </c>
      <c r="B432" s="40" t="s">
        <v>4939</v>
      </c>
      <c r="K432" s="16"/>
    </row>
    <row r="433" spans="1:11" s="40" customFormat="1" ht="15.75">
      <c r="A433" s="127" t="s">
        <v>889</v>
      </c>
      <c r="B433" s="40" t="s">
        <v>4944</v>
      </c>
      <c r="K433" s="16"/>
    </row>
    <row r="434" spans="1:11" s="40" customFormat="1" ht="15.75">
      <c r="A434" s="127" t="s">
        <v>887</v>
      </c>
      <c r="B434" s="40" t="s">
        <v>4945</v>
      </c>
      <c r="K434" s="16"/>
    </row>
    <row r="435" spans="1:11" s="40" customFormat="1" ht="15.75">
      <c r="A435" s="127" t="s">
        <v>889</v>
      </c>
      <c r="B435" s="40" t="s">
        <v>5058</v>
      </c>
      <c r="K435" s="16"/>
    </row>
    <row r="436" spans="1:11" s="40" customFormat="1" ht="15.75">
      <c r="A436" s="127"/>
      <c r="K436" s="16"/>
    </row>
    <row r="437" spans="1:11" s="40" customFormat="1" ht="15.75">
      <c r="A437" s="127"/>
      <c r="K437" s="16"/>
    </row>
    <row r="438" spans="1:11" s="40" customFormat="1" ht="23.25">
      <c r="A438" s="126" t="s">
        <v>2256</v>
      </c>
      <c r="K438" s="16"/>
    </row>
    <row r="439" spans="1:11" s="40" customFormat="1" ht="15.75">
      <c r="A439" s="127" t="s">
        <v>887</v>
      </c>
      <c r="B439" s="40" t="s">
        <v>4748</v>
      </c>
      <c r="K439" s="16"/>
    </row>
    <row r="440" spans="1:11" s="40" customFormat="1" ht="15.75">
      <c r="A440" s="127" t="s">
        <v>887</v>
      </c>
      <c r="B440" s="40" t="s">
        <v>4750</v>
      </c>
      <c r="K440" s="16"/>
    </row>
    <row r="441" spans="1:11" s="40" customFormat="1" ht="15.75">
      <c r="A441" s="127" t="s">
        <v>887</v>
      </c>
      <c r="B441" s="40" t="s">
        <v>4751</v>
      </c>
      <c r="K441" s="16"/>
    </row>
    <row r="442" spans="1:11" s="40" customFormat="1" ht="15.75">
      <c r="A442" s="127" t="s">
        <v>889</v>
      </c>
      <c r="B442" s="40" t="s">
        <v>4760</v>
      </c>
      <c r="K442" s="16"/>
    </row>
    <row r="443" spans="1:11" s="40" customFormat="1" ht="15.75">
      <c r="A443" s="127" t="s">
        <v>887</v>
      </c>
      <c r="B443" s="40" t="s">
        <v>4762</v>
      </c>
      <c r="K443" s="16"/>
    </row>
    <row r="444" spans="1:11" s="40" customFormat="1" ht="15.75">
      <c r="A444" s="127" t="s">
        <v>887</v>
      </c>
      <c r="B444" s="40" t="s">
        <v>4777</v>
      </c>
      <c r="K444" s="16"/>
    </row>
    <row r="445" spans="1:11" s="40" customFormat="1" ht="15.75">
      <c r="A445" s="127" t="s">
        <v>888</v>
      </c>
      <c r="B445" s="40" t="s">
        <v>4803</v>
      </c>
      <c r="K445" s="16"/>
    </row>
    <row r="446" spans="1:11" s="40" customFormat="1" ht="15.75">
      <c r="A446" s="127" t="s">
        <v>888</v>
      </c>
      <c r="B446" s="40" t="s">
        <v>4826</v>
      </c>
      <c r="K446" s="16"/>
    </row>
    <row r="447" spans="1:11" s="40" customFormat="1" ht="15.75">
      <c r="A447" s="127" t="s">
        <v>888</v>
      </c>
      <c r="B447" s="40" t="s">
        <v>4829</v>
      </c>
      <c r="K447" s="16"/>
    </row>
    <row r="448" spans="1:11" s="40" customFormat="1" ht="15.75">
      <c r="A448" s="127" t="s">
        <v>887</v>
      </c>
      <c r="B448" s="40" t="s">
        <v>4865</v>
      </c>
      <c r="K448" s="16"/>
    </row>
    <row r="449" spans="1:11" s="40" customFormat="1" ht="15.75">
      <c r="A449" s="127" t="s">
        <v>889</v>
      </c>
      <c r="B449" s="40" t="s">
        <v>4908</v>
      </c>
      <c r="K449" s="16"/>
    </row>
    <row r="450" spans="1:11" s="40" customFormat="1" ht="15.75">
      <c r="A450" s="127" t="s">
        <v>887</v>
      </c>
      <c r="B450" s="40" t="s">
        <v>4916</v>
      </c>
      <c r="K450" s="16"/>
    </row>
    <row r="451" spans="1:11" s="40" customFormat="1" ht="15.75">
      <c r="A451" s="127" t="s">
        <v>888</v>
      </c>
      <c r="B451" s="40" t="s">
        <v>4918</v>
      </c>
      <c r="K451" s="16"/>
    </row>
    <row r="452" spans="1:11" s="40" customFormat="1" ht="15.75">
      <c r="A452" s="127" t="s">
        <v>887</v>
      </c>
      <c r="B452" s="40" t="s">
        <v>4930</v>
      </c>
      <c r="K452" s="16"/>
    </row>
    <row r="453" spans="1:11" s="40" customFormat="1" ht="15.75">
      <c r="A453" s="127" t="s">
        <v>888</v>
      </c>
      <c r="B453" s="40" t="s">
        <v>4937</v>
      </c>
      <c r="K453" s="16"/>
    </row>
    <row r="454" spans="1:11" s="40" customFormat="1" ht="15.75">
      <c r="A454" s="127" t="s">
        <v>888</v>
      </c>
      <c r="B454" s="40" t="s">
        <v>4940</v>
      </c>
      <c r="K454" s="16"/>
    </row>
    <row r="455" spans="1:11" s="40" customFormat="1" ht="15.75">
      <c r="A455" s="127"/>
      <c r="K455" s="16"/>
    </row>
    <row r="456" spans="1:11" s="40" customFormat="1" ht="15.75">
      <c r="A456" s="127"/>
      <c r="K456" s="16"/>
    </row>
    <row r="457" spans="1:11" s="40" customFormat="1" ht="23.25">
      <c r="A457" s="126" t="s">
        <v>2257</v>
      </c>
      <c r="K457" s="16"/>
    </row>
    <row r="458" spans="1:11" s="40" customFormat="1" ht="15.75">
      <c r="A458" s="127" t="s">
        <v>889</v>
      </c>
      <c r="B458" s="40" t="s">
        <v>4759</v>
      </c>
      <c r="K458" s="16"/>
    </row>
    <row r="459" spans="1:11" s="40" customFormat="1" ht="15.75">
      <c r="A459" s="127" t="s">
        <v>889</v>
      </c>
      <c r="B459" s="40" t="s">
        <v>4792</v>
      </c>
      <c r="K459" s="16"/>
    </row>
    <row r="460" spans="1:11" s="40" customFormat="1" ht="15.75">
      <c r="A460" s="127" t="s">
        <v>888</v>
      </c>
      <c r="B460" s="40" t="s">
        <v>4834</v>
      </c>
      <c r="K460" s="16"/>
    </row>
    <row r="461" spans="1:11" s="40" customFormat="1" ht="15.75">
      <c r="A461" s="127" t="s">
        <v>887</v>
      </c>
      <c r="B461" s="40" t="s">
        <v>4888</v>
      </c>
      <c r="K461" s="16"/>
    </row>
    <row r="462" spans="1:11" s="40" customFormat="1" ht="15.75">
      <c r="A462" s="127" t="s">
        <v>889</v>
      </c>
      <c r="B462" s="40" t="s">
        <v>4919</v>
      </c>
      <c r="K462" s="16"/>
    </row>
    <row r="463" spans="1:11" s="40" customFormat="1" ht="15.75">
      <c r="A463" s="127"/>
      <c r="K463" s="16"/>
    </row>
    <row r="464" spans="1:11" s="40" customFormat="1" ht="15">
      <c r="K464" s="98"/>
    </row>
    <row r="465" spans="1:11" s="40" customFormat="1" ht="23.25">
      <c r="A465" s="126" t="s">
        <v>1825</v>
      </c>
      <c r="K465" s="99"/>
    </row>
    <row r="466" spans="1:11" s="40" customFormat="1" ht="15.75">
      <c r="A466" s="127" t="s">
        <v>887</v>
      </c>
      <c r="B466" s="40" t="s">
        <v>4912</v>
      </c>
      <c r="K466" s="209"/>
    </row>
    <row r="467" spans="1:11" s="40" customFormat="1" ht="15.75">
      <c r="A467" s="127" t="s">
        <v>887</v>
      </c>
      <c r="B467" s="40" t="s">
        <v>5072</v>
      </c>
      <c r="K467" s="209"/>
    </row>
    <row r="468" spans="1:11" s="40" customFormat="1" ht="15.75">
      <c r="A468" s="127"/>
      <c r="K468" s="209"/>
    </row>
    <row r="469" spans="1:11" s="40" customFormat="1" ht="15">
      <c r="K469" s="209"/>
    </row>
    <row r="470" spans="1:11" ht="23.25">
      <c r="A470" s="126" t="s">
        <v>833</v>
      </c>
    </row>
    <row r="471" spans="1:11" s="40" customFormat="1" ht="15.75">
      <c r="A471" s="127" t="s">
        <v>889</v>
      </c>
      <c r="B471" s="40" t="s">
        <v>4809</v>
      </c>
      <c r="I471" s="127"/>
    </row>
    <row r="472" spans="1:11" s="40" customFormat="1" ht="15.75">
      <c r="A472" s="127" t="s">
        <v>887</v>
      </c>
      <c r="B472" s="40" t="s">
        <v>4833</v>
      </c>
    </row>
    <row r="473" spans="1:11" s="40" customFormat="1" ht="15.75">
      <c r="A473" s="127" t="s">
        <v>887</v>
      </c>
      <c r="B473" s="40" t="s">
        <v>4848</v>
      </c>
    </row>
    <row r="474" spans="1:11" s="40" customFormat="1" ht="15.75">
      <c r="A474" s="127" t="s">
        <v>888</v>
      </c>
      <c r="B474" s="40" t="s">
        <v>4855</v>
      </c>
    </row>
    <row r="475" spans="1:11" s="40" customFormat="1" ht="15.75">
      <c r="A475" s="127" t="s">
        <v>889</v>
      </c>
      <c r="B475" s="40" t="s">
        <v>4864</v>
      </c>
    </row>
    <row r="476" spans="1:11" s="40" customFormat="1" ht="15.75">
      <c r="A476" s="127" t="s">
        <v>887</v>
      </c>
      <c r="B476" s="40" t="s">
        <v>4884</v>
      </c>
    </row>
    <row r="477" spans="1:11" s="40" customFormat="1" ht="15.75">
      <c r="A477" s="127" t="s">
        <v>888</v>
      </c>
      <c r="B477" s="40" t="s">
        <v>4888</v>
      </c>
    </row>
    <row r="478" spans="1:11" s="40" customFormat="1" ht="15.75">
      <c r="A478" s="127" t="s">
        <v>889</v>
      </c>
      <c r="B478" s="40" t="s">
        <v>4894</v>
      </c>
    </row>
    <row r="479" spans="1:11" s="40" customFormat="1" ht="15.75">
      <c r="A479" s="127" t="s">
        <v>887</v>
      </c>
      <c r="B479" s="40" t="s">
        <v>4923</v>
      </c>
    </row>
    <row r="480" spans="1:11" s="40" customFormat="1" ht="15.75">
      <c r="A480" s="127" t="s">
        <v>887</v>
      </c>
      <c r="B480" s="40" t="s">
        <v>4924</v>
      </c>
    </row>
    <row r="481" spans="1:2" s="40" customFormat="1" ht="15.75">
      <c r="A481" s="127" t="s">
        <v>887</v>
      </c>
      <c r="B481" s="40" t="s">
        <v>4927</v>
      </c>
    </row>
    <row r="482" spans="1:2" s="40" customFormat="1" ht="15.75">
      <c r="A482" s="127" t="s">
        <v>889</v>
      </c>
      <c r="B482" s="40" t="s">
        <v>4945</v>
      </c>
    </row>
    <row r="483" spans="1:2" s="40" customFormat="1" ht="15.75">
      <c r="A483" s="127" t="s">
        <v>887</v>
      </c>
      <c r="B483" s="40" t="s">
        <v>4946</v>
      </c>
    </row>
    <row r="484" spans="1:2" s="40" customFormat="1" ht="15.75">
      <c r="A484" s="127"/>
    </row>
    <row r="485" spans="1:2" s="40" customFormat="1" ht="15.75">
      <c r="A485" s="127"/>
    </row>
    <row r="486" spans="1:2" ht="23.25">
      <c r="A486" s="126" t="s">
        <v>834</v>
      </c>
    </row>
    <row r="487" spans="1:2" s="40" customFormat="1" ht="15.75">
      <c r="A487" s="127" t="s">
        <v>888</v>
      </c>
      <c r="B487" s="40" t="s">
        <v>4785</v>
      </c>
    </row>
    <row r="488" spans="1:2" s="40" customFormat="1" ht="15.75">
      <c r="A488" s="127" t="s">
        <v>888</v>
      </c>
      <c r="B488" s="40" t="s">
        <v>4787</v>
      </c>
    </row>
    <row r="489" spans="1:2" s="40" customFormat="1" ht="15.75">
      <c r="A489" s="127" t="s">
        <v>889</v>
      </c>
      <c r="B489" s="40" t="s">
        <v>4795</v>
      </c>
    </row>
    <row r="490" spans="1:2" s="40" customFormat="1" ht="15.75">
      <c r="A490" s="127" t="s">
        <v>887</v>
      </c>
      <c r="B490" s="40" t="s">
        <v>4820</v>
      </c>
    </row>
    <row r="491" spans="1:2" s="40" customFormat="1" ht="15.75">
      <c r="A491" s="127" t="s">
        <v>887</v>
      </c>
      <c r="B491" s="40" t="s">
        <v>4835</v>
      </c>
    </row>
    <row r="492" spans="1:2" s="40" customFormat="1" ht="15.75">
      <c r="A492" s="127" t="s">
        <v>887</v>
      </c>
      <c r="B492" s="40" t="s">
        <v>4862</v>
      </c>
    </row>
    <row r="493" spans="1:2" s="40" customFormat="1" ht="15.75">
      <c r="A493" s="127" t="s">
        <v>888</v>
      </c>
      <c r="B493" s="40" t="s">
        <v>4925</v>
      </c>
    </row>
    <row r="494" spans="1:2" s="40" customFormat="1" ht="15.75">
      <c r="A494" s="127" t="s">
        <v>888</v>
      </c>
      <c r="B494" s="40" t="s">
        <v>4929</v>
      </c>
    </row>
    <row r="495" spans="1:2" s="40" customFormat="1" ht="15.75">
      <c r="A495" s="127" t="s">
        <v>887</v>
      </c>
      <c r="B495" s="40" t="s">
        <v>4943</v>
      </c>
    </row>
    <row r="496" spans="1:2" s="40" customFormat="1" ht="15.75">
      <c r="A496" s="127"/>
    </row>
    <row r="497" spans="1:7" s="40" customFormat="1" ht="15.75">
      <c r="A497" s="127"/>
    </row>
    <row r="498" spans="1:7" ht="23.25">
      <c r="A498" s="126" t="s">
        <v>23</v>
      </c>
    </row>
    <row r="499" spans="1:7" s="40" customFormat="1" ht="15.75">
      <c r="A499" s="127" t="s">
        <v>889</v>
      </c>
      <c r="B499" s="40" t="s">
        <v>4772</v>
      </c>
    </row>
    <row r="500" spans="1:7" s="40" customFormat="1" ht="15.75">
      <c r="A500" s="127" t="s">
        <v>889</v>
      </c>
      <c r="B500" s="40" t="s">
        <v>4811</v>
      </c>
    </row>
    <row r="501" spans="1:7" s="40" customFormat="1" ht="15.75">
      <c r="A501" s="127" t="s">
        <v>887</v>
      </c>
      <c r="B501" s="40" t="s">
        <v>4863</v>
      </c>
    </row>
    <row r="502" spans="1:7" s="40" customFormat="1" ht="15.75">
      <c r="A502" s="127"/>
    </row>
    <row r="503" spans="1:7" s="40" customFormat="1" ht="15.75">
      <c r="A503" s="127"/>
    </row>
    <row r="504" spans="1:7" ht="23.25">
      <c r="A504" s="126" t="s">
        <v>25</v>
      </c>
    </row>
    <row r="505" spans="1:7" s="40" customFormat="1" ht="15.75">
      <c r="A505" s="127" t="s">
        <v>889</v>
      </c>
      <c r="B505" s="40" t="s">
        <v>4761</v>
      </c>
    </row>
    <row r="506" spans="1:7" s="40" customFormat="1" ht="15.75">
      <c r="A506" s="127" t="s">
        <v>888</v>
      </c>
      <c r="B506" s="40" t="s">
        <v>4780</v>
      </c>
    </row>
    <row r="507" spans="1:7" s="40" customFormat="1" ht="15.75">
      <c r="A507" s="127" t="s">
        <v>887</v>
      </c>
      <c r="B507" s="40" t="s">
        <v>4796</v>
      </c>
    </row>
    <row r="508" spans="1:7" s="40" customFormat="1" ht="15.75">
      <c r="A508" s="127" t="s">
        <v>889</v>
      </c>
      <c r="B508" s="40" t="s">
        <v>4841</v>
      </c>
    </row>
    <row r="509" spans="1:7" s="40" customFormat="1" ht="15.75">
      <c r="A509" s="127" t="s">
        <v>889</v>
      </c>
      <c r="B509" s="40" t="s">
        <v>4853</v>
      </c>
    </row>
    <row r="510" spans="1:7" s="40" customFormat="1" ht="15.75">
      <c r="A510" s="127" t="s">
        <v>888</v>
      </c>
      <c r="B510" s="40" t="s">
        <v>4854</v>
      </c>
    </row>
    <row r="511" spans="1:7" s="40" customFormat="1" ht="15.75">
      <c r="A511" s="127" t="s">
        <v>888</v>
      </c>
      <c r="B511" s="40" t="s">
        <v>4856</v>
      </c>
      <c r="G511" s="127"/>
    </row>
    <row r="512" spans="1:7" s="40" customFormat="1" ht="15.75">
      <c r="A512" s="127" t="s">
        <v>888</v>
      </c>
      <c r="B512" s="40" t="s">
        <v>4857</v>
      </c>
    </row>
    <row r="513" spans="1:2" s="40" customFormat="1" ht="15.75">
      <c r="A513" s="127" t="s">
        <v>889</v>
      </c>
      <c r="B513" s="40" t="s">
        <v>4860</v>
      </c>
    </row>
    <row r="514" spans="1:2" s="40" customFormat="1" ht="15.75">
      <c r="A514" s="127" t="s">
        <v>889</v>
      </c>
      <c r="B514" s="40" t="s">
        <v>4866</v>
      </c>
    </row>
    <row r="515" spans="1:2" s="40" customFormat="1" ht="15.75">
      <c r="A515" s="127" t="s">
        <v>888</v>
      </c>
      <c r="B515" s="40" t="s">
        <v>4872</v>
      </c>
    </row>
    <row r="516" spans="1:2" s="40" customFormat="1" ht="15.75">
      <c r="A516" s="127" t="s">
        <v>887</v>
      </c>
      <c r="B516" s="40" t="s">
        <v>4891</v>
      </c>
    </row>
    <row r="517" spans="1:2" s="40" customFormat="1" ht="15.75">
      <c r="A517" s="127" t="s">
        <v>888</v>
      </c>
      <c r="B517" s="40" t="s">
        <v>4893</v>
      </c>
    </row>
    <row r="518" spans="1:2" s="40" customFormat="1" ht="15.75">
      <c r="A518" s="127" t="s">
        <v>889</v>
      </c>
      <c r="B518" s="40" t="s">
        <v>4902</v>
      </c>
    </row>
    <row r="519" spans="1:2" s="40" customFormat="1" ht="15.75">
      <c r="A519" s="127" t="s">
        <v>889</v>
      </c>
      <c r="B519" s="40" t="s">
        <v>4941</v>
      </c>
    </row>
    <row r="520" spans="1:2" s="40" customFormat="1" ht="15.75">
      <c r="A520" s="127" t="s">
        <v>889</v>
      </c>
      <c r="B520" s="40" t="s">
        <v>4982</v>
      </c>
    </row>
    <row r="521" spans="1:2" s="40" customFormat="1" ht="15.75">
      <c r="A521" s="127"/>
    </row>
    <row r="522" spans="1:2" s="40" customFormat="1" ht="15"/>
    <row r="523" spans="1:2" s="40" customFormat="1" ht="23.25">
      <c r="A523" s="126" t="s">
        <v>1835</v>
      </c>
    </row>
    <row r="524" spans="1:2" s="40" customFormat="1" ht="15.75">
      <c r="A524" s="127" t="s">
        <v>887</v>
      </c>
      <c r="B524" s="40" t="s">
        <v>4794</v>
      </c>
    </row>
    <row r="525" spans="1:2" s="40" customFormat="1" ht="15.75">
      <c r="A525" s="127" t="s">
        <v>887</v>
      </c>
      <c r="B525" s="40" t="s">
        <v>4795</v>
      </c>
    </row>
    <row r="526" spans="1:2" s="40" customFormat="1" ht="15.75">
      <c r="A526" s="127" t="s">
        <v>887</v>
      </c>
      <c r="B526" s="40" t="s">
        <v>4879</v>
      </c>
    </row>
    <row r="527" spans="1:2" s="40" customFormat="1" ht="15.75">
      <c r="A527" s="127" t="s">
        <v>888</v>
      </c>
      <c r="B527" s="40" t="s">
        <v>4977</v>
      </c>
    </row>
    <row r="528" spans="1:2" s="40" customFormat="1" ht="15.75">
      <c r="A528" s="127" t="s">
        <v>889</v>
      </c>
      <c r="B528" s="40" t="s">
        <v>5034</v>
      </c>
    </row>
    <row r="529" spans="1:2" s="40" customFormat="1" ht="15.75">
      <c r="A529" s="127"/>
    </row>
    <row r="530" spans="1:2" s="40" customFormat="1" ht="15"/>
    <row r="531" spans="1:2" s="40" customFormat="1" ht="23.25">
      <c r="A531" s="126" t="s">
        <v>1842</v>
      </c>
    </row>
    <row r="532" spans="1:2" s="40" customFormat="1" ht="15.75">
      <c r="A532" s="127" t="s">
        <v>889</v>
      </c>
      <c r="B532" s="40" t="s">
        <v>4780</v>
      </c>
    </row>
    <row r="533" spans="1:2" s="40" customFormat="1" ht="15.75">
      <c r="A533" s="127" t="s">
        <v>888</v>
      </c>
      <c r="B533" s="40" t="s">
        <v>4846</v>
      </c>
    </row>
    <row r="534" spans="1:2" s="40" customFormat="1" ht="15.75">
      <c r="A534" s="127" t="s">
        <v>887</v>
      </c>
      <c r="B534" s="40" t="s">
        <v>4851</v>
      </c>
    </row>
    <row r="535" spans="1:2" s="40" customFormat="1" ht="15.75">
      <c r="A535" s="127" t="s">
        <v>888</v>
      </c>
      <c r="B535" s="40" t="s">
        <v>4853</v>
      </c>
    </row>
    <row r="536" spans="1:2" s="40" customFormat="1" ht="15.75">
      <c r="A536" s="127" t="s">
        <v>887</v>
      </c>
      <c r="B536" s="40" t="s">
        <v>4856</v>
      </c>
    </row>
    <row r="537" spans="1:2" s="40" customFormat="1" ht="15.75">
      <c r="A537" s="127" t="s">
        <v>889</v>
      </c>
      <c r="B537" s="40" t="s">
        <v>4857</v>
      </c>
    </row>
    <row r="538" spans="1:2" s="40" customFormat="1" ht="15.75">
      <c r="A538" s="127" t="s">
        <v>888</v>
      </c>
      <c r="B538" s="40" t="s">
        <v>4859</v>
      </c>
    </row>
    <row r="539" spans="1:2" s="40" customFormat="1" ht="15.75">
      <c r="A539" s="127" t="s">
        <v>887</v>
      </c>
      <c r="B539" s="40" t="s">
        <v>4860</v>
      </c>
    </row>
    <row r="540" spans="1:2" s="40" customFormat="1" ht="15.75">
      <c r="A540" s="127" t="s">
        <v>888</v>
      </c>
      <c r="B540" s="40" t="s">
        <v>4876</v>
      </c>
    </row>
    <row r="541" spans="1:2" s="40" customFormat="1" ht="15.75">
      <c r="A541" s="127" t="s">
        <v>889</v>
      </c>
      <c r="B541" s="40" t="s">
        <v>4885</v>
      </c>
    </row>
    <row r="542" spans="1:2" s="40" customFormat="1" ht="15.75">
      <c r="A542" s="127" t="s">
        <v>889</v>
      </c>
      <c r="B542" s="40" t="s">
        <v>4912</v>
      </c>
    </row>
    <row r="543" spans="1:2" s="40" customFormat="1" ht="15.75">
      <c r="A543" s="127" t="s">
        <v>887</v>
      </c>
      <c r="B543" s="40" t="s">
        <v>4922</v>
      </c>
    </row>
    <row r="544" spans="1:2" s="40" customFormat="1" ht="15.75">
      <c r="A544" s="127"/>
    </row>
    <row r="545" spans="1:2" s="40" customFormat="1" ht="15.75">
      <c r="A545" s="127"/>
    </row>
    <row r="546" spans="1:2" s="40" customFormat="1" ht="23.25">
      <c r="A546" s="126" t="s">
        <v>1837</v>
      </c>
    </row>
    <row r="547" spans="1:2" ht="15.75">
      <c r="A547" s="127" t="s">
        <v>888</v>
      </c>
      <c r="B547" s="40" t="s">
        <v>4772</v>
      </c>
    </row>
    <row r="548" spans="1:2" ht="15.75">
      <c r="A548" s="127" t="s">
        <v>888</v>
      </c>
      <c r="B548" s="40" t="s">
        <v>4774</v>
      </c>
    </row>
    <row r="549" spans="1:2" ht="15.75">
      <c r="A549" s="127" t="s">
        <v>888</v>
      </c>
      <c r="B549" s="40" t="s">
        <v>4776</v>
      </c>
    </row>
    <row r="550" spans="1:2" ht="15.75">
      <c r="A550" s="127" t="s">
        <v>887</v>
      </c>
      <c r="B550" s="40" t="s">
        <v>4782</v>
      </c>
    </row>
    <row r="551" spans="1:2" ht="15.75">
      <c r="A551" s="127" t="s">
        <v>887</v>
      </c>
      <c r="B551" s="40" t="s">
        <v>4784</v>
      </c>
    </row>
    <row r="552" spans="1:2" ht="15.75">
      <c r="A552" s="127" t="s">
        <v>888</v>
      </c>
      <c r="B552" s="40" t="s">
        <v>4805</v>
      </c>
    </row>
    <row r="553" spans="1:2" ht="15.75">
      <c r="A553" s="127" t="s">
        <v>889</v>
      </c>
      <c r="B553" s="40" t="s">
        <v>4817</v>
      </c>
    </row>
    <row r="554" spans="1:2" ht="15.75">
      <c r="A554" s="127" t="s">
        <v>889</v>
      </c>
      <c r="B554" s="40" t="s">
        <v>4828</v>
      </c>
    </row>
    <row r="555" spans="1:2" ht="15.75">
      <c r="A555" s="127" t="s">
        <v>887</v>
      </c>
      <c r="B555" s="40" t="s">
        <v>4836</v>
      </c>
    </row>
    <row r="556" spans="1:2" ht="15.75">
      <c r="A556" s="127" t="s">
        <v>887</v>
      </c>
      <c r="B556" s="40" t="s">
        <v>4864</v>
      </c>
    </row>
    <row r="557" spans="1:2" ht="15.75">
      <c r="A557" s="127" t="s">
        <v>888</v>
      </c>
      <c r="B557" s="40" t="s">
        <v>4917</v>
      </c>
    </row>
    <row r="558" spans="1:2" ht="15.75">
      <c r="A558" s="127" t="s">
        <v>889</v>
      </c>
      <c r="B558" s="40" t="s">
        <v>4923</v>
      </c>
    </row>
    <row r="559" spans="1:2" ht="15.75">
      <c r="A559" s="127" t="s">
        <v>888</v>
      </c>
      <c r="B559" s="40" t="s">
        <v>4928</v>
      </c>
    </row>
    <row r="560" spans="1:2" ht="15.75">
      <c r="A560" s="127" t="s">
        <v>888</v>
      </c>
      <c r="B560" s="40" t="s">
        <v>4945</v>
      </c>
    </row>
    <row r="561" spans="1:2" ht="15.75">
      <c r="A561" s="127" t="s">
        <v>887</v>
      </c>
      <c r="B561" s="40" t="s">
        <v>4954</v>
      </c>
    </row>
    <row r="562" spans="1:2" ht="15.75">
      <c r="A562" s="127" t="s">
        <v>888</v>
      </c>
      <c r="B562" s="40" t="s">
        <v>4986</v>
      </c>
    </row>
    <row r="563" spans="1:2" ht="15.75">
      <c r="A563" s="127" t="s">
        <v>889</v>
      </c>
      <c r="B563" s="40" t="s">
        <v>4996</v>
      </c>
    </row>
    <row r="564" spans="1:2" ht="15.75">
      <c r="A564" s="127" t="s">
        <v>888</v>
      </c>
      <c r="B564" s="40" t="s">
        <v>5034</v>
      </c>
    </row>
    <row r="565" spans="1:2" ht="15.75">
      <c r="A565" s="127" t="s">
        <v>887</v>
      </c>
      <c r="B565" s="40" t="s">
        <v>5039</v>
      </c>
    </row>
    <row r="566" spans="1:2" ht="15.75">
      <c r="A566" s="127"/>
      <c r="B566" s="40"/>
    </row>
    <row r="567" spans="1:2" ht="15.75">
      <c r="A567" s="127"/>
      <c r="B567" s="40"/>
    </row>
    <row r="568" spans="1:2" ht="23.25">
      <c r="A568" s="126" t="s">
        <v>2258</v>
      </c>
      <c r="B568" s="40"/>
    </row>
    <row r="569" spans="1:2" ht="15.75">
      <c r="A569" s="127" t="s">
        <v>889</v>
      </c>
      <c r="B569" s="40" t="s">
        <v>4788</v>
      </c>
    </row>
    <row r="570" spans="1:2" ht="15.75">
      <c r="A570" s="127" t="s">
        <v>888</v>
      </c>
      <c r="B570" s="40" t="s">
        <v>4798</v>
      </c>
    </row>
    <row r="571" spans="1:2" ht="15.75">
      <c r="A571" s="127" t="s">
        <v>888</v>
      </c>
      <c r="B571" s="40" t="s">
        <v>4896</v>
      </c>
    </row>
    <row r="572" spans="1:2" ht="15.75">
      <c r="A572" s="127" t="s">
        <v>888</v>
      </c>
      <c r="B572" s="40" t="s">
        <v>4898</v>
      </c>
    </row>
    <row r="573" spans="1:2" ht="15.75">
      <c r="A573" s="127"/>
      <c r="B573" s="40"/>
    </row>
    <row r="574" spans="1:2" s="40" customFormat="1" ht="15"/>
    <row r="575" spans="1:2" ht="23.25">
      <c r="A575" s="126" t="s">
        <v>817</v>
      </c>
    </row>
    <row r="576" spans="1:2" s="40" customFormat="1" ht="15.75">
      <c r="A576" s="127" t="s">
        <v>887</v>
      </c>
      <c r="B576" s="40" t="s">
        <v>4757</v>
      </c>
    </row>
    <row r="577" spans="1:2" s="40" customFormat="1" ht="15.75">
      <c r="A577" s="127" t="s">
        <v>887</v>
      </c>
      <c r="B577" s="40" t="s">
        <v>4763</v>
      </c>
    </row>
    <row r="578" spans="1:2" s="40" customFormat="1" ht="15.75">
      <c r="A578" s="127" t="s">
        <v>888</v>
      </c>
      <c r="B578" s="40" t="s">
        <v>4777</v>
      </c>
    </row>
    <row r="579" spans="1:2" s="40" customFormat="1" ht="15.75">
      <c r="A579" s="127" t="s">
        <v>887</v>
      </c>
      <c r="B579" s="40" t="s">
        <v>4781</v>
      </c>
    </row>
    <row r="580" spans="1:2" s="40" customFormat="1" ht="15.75">
      <c r="A580" s="127" t="s">
        <v>889</v>
      </c>
      <c r="B580" s="40" t="s">
        <v>4850</v>
      </c>
    </row>
    <row r="581" spans="1:2" s="40" customFormat="1" ht="15.75">
      <c r="A581" s="127" t="s">
        <v>889</v>
      </c>
      <c r="B581" s="40" t="s">
        <v>4876</v>
      </c>
    </row>
    <row r="582" spans="1:2" s="40" customFormat="1" ht="15.75">
      <c r="A582" s="127"/>
    </row>
    <row r="583" spans="1:2" s="40" customFormat="1" ht="15.75">
      <c r="A583" s="127"/>
    </row>
    <row r="584" spans="1:2" ht="23.25">
      <c r="A584" s="126" t="s">
        <v>27</v>
      </c>
    </row>
    <row r="585" spans="1:2" s="40" customFormat="1" ht="15.75">
      <c r="A585" s="127" t="s">
        <v>888</v>
      </c>
      <c r="B585" s="40" t="s">
        <v>4773</v>
      </c>
    </row>
    <row r="586" spans="1:2" s="40" customFormat="1" ht="15.75">
      <c r="A586" s="127" t="s">
        <v>887</v>
      </c>
      <c r="B586" s="40" t="s">
        <v>4774</v>
      </c>
    </row>
    <row r="587" spans="1:2" s="40" customFormat="1" ht="15.75">
      <c r="A587" s="127" t="s">
        <v>887</v>
      </c>
      <c r="B587" s="40" t="s">
        <v>4788</v>
      </c>
    </row>
    <row r="588" spans="1:2" s="40" customFormat="1" ht="15.75">
      <c r="A588" s="127" t="s">
        <v>887</v>
      </c>
      <c r="B588" s="40" t="s">
        <v>4790</v>
      </c>
    </row>
    <row r="589" spans="1:2" s="40" customFormat="1" ht="15.75">
      <c r="A589" s="127" t="s">
        <v>887</v>
      </c>
      <c r="B589" s="40" t="s">
        <v>4816</v>
      </c>
    </row>
    <row r="590" spans="1:2" s="40" customFormat="1" ht="15.75">
      <c r="A590" s="127" t="s">
        <v>887</v>
      </c>
      <c r="B590" s="40" t="s">
        <v>4826</v>
      </c>
    </row>
    <row r="591" spans="1:2" s="40" customFormat="1" ht="15.75">
      <c r="A591" s="127" t="s">
        <v>887</v>
      </c>
      <c r="B591" s="40" t="s">
        <v>4882</v>
      </c>
    </row>
    <row r="592" spans="1:2" s="40" customFormat="1" ht="15.75">
      <c r="A592" s="127" t="s">
        <v>889</v>
      </c>
      <c r="B592" s="40" t="s">
        <v>4899</v>
      </c>
    </row>
    <row r="593" spans="1:2" s="40" customFormat="1" ht="15.75">
      <c r="A593" s="127" t="s">
        <v>887</v>
      </c>
      <c r="B593" s="40" t="s">
        <v>4908</v>
      </c>
    </row>
    <row r="594" spans="1:2" s="40" customFormat="1" ht="15.75">
      <c r="A594" s="127" t="s">
        <v>889</v>
      </c>
      <c r="B594" s="40" t="s">
        <v>4916</v>
      </c>
    </row>
    <row r="595" spans="1:2" s="40" customFormat="1" ht="15.75">
      <c r="A595" s="127" t="s">
        <v>887</v>
      </c>
      <c r="B595" s="40" t="s">
        <v>4919</v>
      </c>
    </row>
    <row r="596" spans="1:2" s="40" customFormat="1" ht="15.75">
      <c r="A596" s="127" t="s">
        <v>887</v>
      </c>
      <c r="B596" s="40" t="s">
        <v>4986</v>
      </c>
    </row>
    <row r="597" spans="1:2" s="40" customFormat="1" ht="15.75">
      <c r="A597" s="127"/>
    </row>
    <row r="598" spans="1:2" s="40" customFormat="1" ht="15.75">
      <c r="A598" s="127"/>
    </row>
    <row r="599" spans="1:2" ht="23.25">
      <c r="A599" s="126" t="s">
        <v>849</v>
      </c>
    </row>
    <row r="600" spans="1:2" s="40" customFormat="1" ht="15.75">
      <c r="A600" s="127" t="s">
        <v>888</v>
      </c>
      <c r="B600" s="40" t="s">
        <v>4748</v>
      </c>
    </row>
    <row r="601" spans="1:2" s="40" customFormat="1" ht="15.75">
      <c r="A601" s="127" t="s">
        <v>888</v>
      </c>
      <c r="B601" s="40" t="s">
        <v>4766</v>
      </c>
    </row>
    <row r="602" spans="1:2" s="40" customFormat="1" ht="15.75">
      <c r="A602" s="127" t="s">
        <v>889</v>
      </c>
      <c r="B602" s="40" t="s">
        <v>4774</v>
      </c>
    </row>
    <row r="603" spans="1:2" s="40" customFormat="1" ht="15.75">
      <c r="A603" s="127" t="s">
        <v>887</v>
      </c>
      <c r="B603" s="40" t="s">
        <v>4837</v>
      </c>
    </row>
    <row r="604" spans="1:2" s="40" customFormat="1" ht="15.75">
      <c r="A604" s="127" t="s">
        <v>887</v>
      </c>
      <c r="B604" s="40" t="s">
        <v>4870</v>
      </c>
    </row>
    <row r="605" spans="1:2" s="40" customFormat="1" ht="15.75">
      <c r="A605" s="127" t="s">
        <v>887</v>
      </c>
      <c r="B605" s="40" t="s">
        <v>4920</v>
      </c>
    </row>
    <row r="606" spans="1:2" s="40" customFormat="1" ht="15.75">
      <c r="A606" s="127" t="s">
        <v>888</v>
      </c>
      <c r="B606" s="40" t="s">
        <v>5072</v>
      </c>
    </row>
    <row r="607" spans="1:2" s="40" customFormat="1" ht="15.75">
      <c r="A607" s="127"/>
    </row>
    <row r="608" spans="1:2" s="40" customFormat="1" ht="15.75">
      <c r="A608" s="127"/>
    </row>
    <row r="609" spans="1:8" ht="23.25">
      <c r="A609" s="126" t="s">
        <v>154</v>
      </c>
    </row>
    <row r="610" spans="1:8" s="40" customFormat="1" ht="15.75">
      <c r="A610" s="127" t="s">
        <v>888</v>
      </c>
      <c r="B610" s="40" t="s">
        <v>4755</v>
      </c>
      <c r="H610" s="127"/>
    </row>
    <row r="611" spans="1:8" s="40" customFormat="1" ht="15.75">
      <c r="A611" s="127" t="s">
        <v>889</v>
      </c>
      <c r="B611" s="40" t="s">
        <v>4762</v>
      </c>
      <c r="H611" s="127"/>
    </row>
    <row r="612" spans="1:8" s="40" customFormat="1" ht="15.75">
      <c r="A612" s="127" t="s">
        <v>889</v>
      </c>
      <c r="B612" s="40" t="s">
        <v>4824</v>
      </c>
      <c r="H612" s="127"/>
    </row>
    <row r="613" spans="1:8" s="40" customFormat="1" ht="15.75">
      <c r="A613" s="127" t="s">
        <v>888</v>
      </c>
      <c r="B613" s="40" t="s">
        <v>4837</v>
      </c>
      <c r="H613" s="127"/>
    </row>
    <row r="614" spans="1:8" s="40" customFormat="1" ht="15.75">
      <c r="A614" s="127" t="s">
        <v>888</v>
      </c>
      <c r="B614" s="40" t="s">
        <v>4874</v>
      </c>
      <c r="H614" s="127"/>
    </row>
    <row r="615" spans="1:8" s="40" customFormat="1" ht="15.75">
      <c r="A615" s="127" t="s">
        <v>889</v>
      </c>
      <c r="B615" s="40" t="s">
        <v>4931</v>
      </c>
      <c r="H615" s="127"/>
    </row>
    <row r="616" spans="1:8" s="40" customFormat="1" ht="15.75">
      <c r="A616" s="127"/>
      <c r="H616" s="127"/>
    </row>
    <row r="617" spans="1:8" s="40" customFormat="1" ht="15.75">
      <c r="A617" s="127"/>
    </row>
    <row r="618" spans="1:8" ht="23.25">
      <c r="A618" s="126" t="s">
        <v>835</v>
      </c>
    </row>
    <row r="619" spans="1:8" s="40" customFormat="1" ht="15.75">
      <c r="A619" s="127" t="s">
        <v>889</v>
      </c>
      <c r="B619" s="40" t="s">
        <v>4754</v>
      </c>
    </row>
    <row r="620" spans="1:8" s="40" customFormat="1" ht="15.75">
      <c r="A620" s="127" t="s">
        <v>888</v>
      </c>
      <c r="B620" s="40" t="s">
        <v>4810</v>
      </c>
    </row>
    <row r="621" spans="1:8" s="40" customFormat="1" ht="15.75">
      <c r="A621" s="127" t="s">
        <v>887</v>
      </c>
      <c r="B621" s="40" t="s">
        <v>4813</v>
      </c>
    </row>
    <row r="622" spans="1:8" s="40" customFormat="1" ht="15.75">
      <c r="A622" s="127" t="s">
        <v>887</v>
      </c>
      <c r="B622" s="40" t="s">
        <v>4814</v>
      </c>
    </row>
    <row r="623" spans="1:8" s="40" customFormat="1" ht="15.75">
      <c r="A623" s="127" t="s">
        <v>888</v>
      </c>
      <c r="B623" s="40" t="s">
        <v>4819</v>
      </c>
    </row>
    <row r="624" spans="1:8" s="40" customFormat="1" ht="15.75">
      <c r="A624" s="127" t="s">
        <v>888</v>
      </c>
      <c r="B624" s="40" t="s">
        <v>4822</v>
      </c>
    </row>
    <row r="625" spans="1:2" s="40" customFormat="1" ht="15.75">
      <c r="A625" s="127" t="s">
        <v>887</v>
      </c>
      <c r="B625" s="40" t="s">
        <v>4871</v>
      </c>
    </row>
    <row r="626" spans="1:2" s="40" customFormat="1" ht="15.75">
      <c r="A626" s="127" t="s">
        <v>887</v>
      </c>
      <c r="B626" s="40" t="s">
        <v>4872</v>
      </c>
    </row>
    <row r="627" spans="1:2" s="40" customFormat="1" ht="15.75">
      <c r="A627" s="127" t="s">
        <v>889</v>
      </c>
      <c r="B627" s="40" t="s">
        <v>4951</v>
      </c>
    </row>
    <row r="628" spans="1:2" s="40" customFormat="1" ht="15.75">
      <c r="A628" s="127" t="s">
        <v>887</v>
      </c>
      <c r="B628" s="40" t="s">
        <v>4996</v>
      </c>
    </row>
    <row r="629" spans="1:2" s="40" customFormat="1" ht="15.75">
      <c r="A629" s="127" t="s">
        <v>887</v>
      </c>
      <c r="B629" s="40" t="s">
        <v>5048</v>
      </c>
    </row>
    <row r="630" spans="1:2" s="40" customFormat="1" ht="15.75">
      <c r="A630" s="127" t="s">
        <v>887</v>
      </c>
      <c r="B630" s="40" t="s">
        <v>5067</v>
      </c>
    </row>
    <row r="631" spans="1:2" s="40" customFormat="1" ht="15.75">
      <c r="A631" s="127"/>
    </row>
    <row r="632" spans="1:2" s="40" customFormat="1" ht="15.75">
      <c r="A632" s="127"/>
    </row>
    <row r="633" spans="1:2" ht="23.25">
      <c r="A633" s="126" t="s">
        <v>142</v>
      </c>
    </row>
    <row r="634" spans="1:2" s="40" customFormat="1" ht="15.75">
      <c r="A634" s="127" t="s">
        <v>887</v>
      </c>
      <c r="B634" s="40" t="s">
        <v>4761</v>
      </c>
    </row>
    <row r="635" spans="1:2" s="40" customFormat="1" ht="15.75">
      <c r="A635" s="127" t="s">
        <v>887</v>
      </c>
      <c r="B635" s="40" t="s">
        <v>4822</v>
      </c>
    </row>
    <row r="636" spans="1:2" s="40" customFormat="1" ht="15.75">
      <c r="A636" s="127" t="s">
        <v>887</v>
      </c>
      <c r="B636" s="40" t="s">
        <v>4996</v>
      </c>
    </row>
    <row r="637" spans="1:2" s="40" customFormat="1" ht="15.75">
      <c r="A637" s="127"/>
    </row>
    <row r="638" spans="1:2" s="40" customFormat="1" ht="15.75">
      <c r="A638" s="127"/>
    </row>
    <row r="639" spans="1:2" ht="23.25">
      <c r="A639" s="126" t="s">
        <v>809</v>
      </c>
    </row>
    <row r="640" spans="1:2" s="40" customFormat="1" ht="15.75">
      <c r="A640" s="127" t="s">
        <v>888</v>
      </c>
      <c r="B640" s="40" t="s">
        <v>4795</v>
      </c>
    </row>
    <row r="641" spans="1:2" s="40" customFormat="1" ht="15.75">
      <c r="A641" s="127" t="s">
        <v>888</v>
      </c>
      <c r="B641" s="40" t="s">
        <v>4827</v>
      </c>
    </row>
    <row r="642" spans="1:2" s="40" customFormat="1" ht="15.75">
      <c r="A642" s="127" t="s">
        <v>888</v>
      </c>
      <c r="B642" s="40" t="s">
        <v>4894</v>
      </c>
    </row>
    <row r="643" spans="1:2" s="40" customFormat="1" ht="15.75">
      <c r="A643" s="127" t="s">
        <v>889</v>
      </c>
      <c r="B643" s="40" t="s">
        <v>4930</v>
      </c>
    </row>
    <row r="644" spans="1:2" s="40" customFormat="1" ht="15.75">
      <c r="A644" s="127" t="s">
        <v>889</v>
      </c>
      <c r="B644" s="40" t="s">
        <v>4937</v>
      </c>
    </row>
    <row r="645" spans="1:2" s="40" customFormat="1" ht="15.75">
      <c r="A645" s="127"/>
    </row>
    <row r="646" spans="1:2" s="40" customFormat="1" ht="15.75">
      <c r="A646" s="127"/>
    </row>
    <row r="647" spans="1:2" s="40" customFormat="1" ht="23.25">
      <c r="A647" s="126" t="s">
        <v>1841</v>
      </c>
    </row>
    <row r="648" spans="1:2" s="40" customFormat="1" ht="15.75">
      <c r="A648" s="127" t="s">
        <v>887</v>
      </c>
      <c r="B648" s="40" t="s">
        <v>4793</v>
      </c>
    </row>
    <row r="649" spans="1:2" s="40" customFormat="1" ht="15.75">
      <c r="A649" s="127" t="s">
        <v>888</v>
      </c>
      <c r="B649" s="40" t="s">
        <v>4802</v>
      </c>
    </row>
    <row r="650" spans="1:2" s="40" customFormat="1" ht="15.75">
      <c r="A650" s="127" t="s">
        <v>889</v>
      </c>
      <c r="B650" s="40" t="s">
        <v>4819</v>
      </c>
    </row>
    <row r="651" spans="1:2" s="40" customFormat="1" ht="15.75">
      <c r="A651" s="127" t="s">
        <v>889</v>
      </c>
      <c r="B651" s="40" t="s">
        <v>4825</v>
      </c>
    </row>
    <row r="652" spans="1:2" s="40" customFormat="1" ht="15.75">
      <c r="A652" s="127" t="s">
        <v>887</v>
      </c>
      <c r="B652" s="40" t="s">
        <v>4859</v>
      </c>
    </row>
    <row r="653" spans="1:2" s="40" customFormat="1" ht="15.75">
      <c r="A653" s="127" t="s">
        <v>888</v>
      </c>
      <c r="B653" s="40" t="s">
        <v>4887</v>
      </c>
    </row>
    <row r="654" spans="1:2" s="40" customFormat="1" ht="15.75">
      <c r="A654" s="127" t="s">
        <v>888</v>
      </c>
      <c r="B654" s="40" t="s">
        <v>4912</v>
      </c>
    </row>
    <row r="655" spans="1:2" s="40" customFormat="1" ht="15.75">
      <c r="A655" s="127" t="s">
        <v>888</v>
      </c>
      <c r="B655" s="40" t="s">
        <v>4926</v>
      </c>
    </row>
    <row r="656" spans="1:2" s="40" customFormat="1" ht="15.75">
      <c r="A656" s="127" t="s">
        <v>887</v>
      </c>
      <c r="B656" s="40" t="s">
        <v>5043</v>
      </c>
    </row>
    <row r="657" spans="1:10" s="40" customFormat="1" ht="15.75">
      <c r="A657" s="127" t="s">
        <v>888</v>
      </c>
      <c r="B657" s="40" t="s">
        <v>5048</v>
      </c>
    </row>
    <row r="658" spans="1:10" s="40" customFormat="1" ht="15.75">
      <c r="A658" s="127" t="s">
        <v>887</v>
      </c>
      <c r="B658" s="40" t="s">
        <v>5058</v>
      </c>
    </row>
    <row r="659" spans="1:10" s="40" customFormat="1" ht="15.75">
      <c r="A659" s="127"/>
    </row>
    <row r="660" spans="1:10" s="40" customFormat="1" ht="15">
      <c r="A660" s="41"/>
    </row>
    <row r="661" spans="1:10" ht="23.25">
      <c r="A661" s="126" t="s">
        <v>850</v>
      </c>
    </row>
    <row r="662" spans="1:10" ht="15.75">
      <c r="A662" s="127" t="s">
        <v>889</v>
      </c>
      <c r="B662" s="40" t="s">
        <v>4801</v>
      </c>
    </row>
    <row r="663" spans="1:10" ht="15.75">
      <c r="A663" s="127" t="s">
        <v>887</v>
      </c>
      <c r="B663" s="40" t="s">
        <v>4818</v>
      </c>
    </row>
    <row r="664" spans="1:10" ht="15.75">
      <c r="A664" s="127" t="s">
        <v>888</v>
      </c>
      <c r="B664" s="40" t="s">
        <v>4821</v>
      </c>
    </row>
    <row r="665" spans="1:10" ht="15.75">
      <c r="A665" s="127" t="s">
        <v>887</v>
      </c>
      <c r="B665" s="40" t="s">
        <v>4846</v>
      </c>
    </row>
    <row r="666" spans="1:10" ht="15.75">
      <c r="A666" s="127" t="s">
        <v>888</v>
      </c>
      <c r="B666" s="40" t="s">
        <v>5022</v>
      </c>
    </row>
    <row r="667" spans="1:10" ht="15.75">
      <c r="A667" s="127"/>
      <c r="B667" s="40"/>
    </row>
    <row r="668" spans="1:10" ht="15.75">
      <c r="A668" s="127"/>
      <c r="B668" s="40"/>
    </row>
    <row r="669" spans="1:10" ht="23.25">
      <c r="A669" s="126" t="s">
        <v>2281</v>
      </c>
      <c r="B669" s="40"/>
    </row>
    <row r="670" spans="1:10" ht="15.75">
      <c r="A670" s="127" t="s">
        <v>889</v>
      </c>
      <c r="B670" s="40" t="s">
        <v>4750</v>
      </c>
    </row>
    <row r="671" spans="1:10" ht="15.75">
      <c r="A671" s="127" t="s">
        <v>889</v>
      </c>
      <c r="B671" s="40" t="s">
        <v>4751</v>
      </c>
    </row>
    <row r="672" spans="1:10" ht="15.75">
      <c r="A672" s="127" t="s">
        <v>888</v>
      </c>
      <c r="B672" s="40" t="s">
        <v>4765</v>
      </c>
      <c r="C672" s="40"/>
      <c r="D672" s="40"/>
      <c r="E672" s="40"/>
      <c r="F672" s="40"/>
      <c r="I672" s="127"/>
      <c r="J672" s="40"/>
    </row>
    <row r="673" spans="1:10" ht="15.75">
      <c r="A673" s="127" t="s">
        <v>888</v>
      </c>
      <c r="B673" s="40" t="s">
        <v>4769</v>
      </c>
      <c r="D673" s="40"/>
      <c r="E673" s="40"/>
      <c r="F673" s="40"/>
      <c r="I673" s="127"/>
      <c r="J673" s="40"/>
    </row>
    <row r="674" spans="1:10" ht="15.75">
      <c r="A674" s="127" t="s">
        <v>889</v>
      </c>
      <c r="B674" s="40" t="s">
        <v>4777</v>
      </c>
      <c r="C674" s="40"/>
      <c r="D674" s="40"/>
      <c r="E674" s="40"/>
      <c r="F674" s="40"/>
      <c r="I674" s="127"/>
      <c r="J674" s="40"/>
    </row>
    <row r="675" spans="1:10" ht="15.75">
      <c r="A675" s="127" t="s">
        <v>887</v>
      </c>
      <c r="B675" s="40" t="s">
        <v>4783</v>
      </c>
      <c r="C675" s="40"/>
      <c r="D675" s="40"/>
      <c r="E675" s="40"/>
      <c r="F675" s="40"/>
      <c r="I675" s="127"/>
      <c r="J675" s="40"/>
    </row>
    <row r="676" spans="1:10" ht="15.75">
      <c r="A676" s="127" t="s">
        <v>889</v>
      </c>
      <c r="B676" s="40" t="s">
        <v>4820</v>
      </c>
      <c r="C676" s="40"/>
      <c r="D676" s="40"/>
      <c r="E676" s="40"/>
      <c r="F676" s="40"/>
      <c r="I676" s="127"/>
      <c r="J676" s="40"/>
    </row>
    <row r="677" spans="1:10" ht="15.75">
      <c r="A677" s="127" t="s">
        <v>887</v>
      </c>
      <c r="B677" s="40" t="s">
        <v>4845</v>
      </c>
      <c r="C677" s="40"/>
      <c r="D677" s="40"/>
      <c r="E677" s="40"/>
      <c r="F677" s="40"/>
      <c r="I677" s="127"/>
      <c r="J677" s="40"/>
    </row>
    <row r="678" spans="1:10" ht="15.75">
      <c r="A678" s="127" t="s">
        <v>887</v>
      </c>
      <c r="B678" s="40" t="s">
        <v>4866</v>
      </c>
      <c r="C678" s="40"/>
      <c r="D678" s="40"/>
      <c r="E678" s="40"/>
      <c r="F678" s="40"/>
      <c r="I678" s="127"/>
      <c r="J678" s="40"/>
    </row>
    <row r="679" spans="1:10" ht="15.75">
      <c r="A679" s="127" t="s">
        <v>889</v>
      </c>
      <c r="B679" s="40" t="s">
        <v>4909</v>
      </c>
      <c r="C679" s="40"/>
      <c r="D679" s="40"/>
      <c r="E679" s="40"/>
      <c r="F679" s="40"/>
      <c r="I679" s="127"/>
      <c r="J679" s="40"/>
    </row>
    <row r="680" spans="1:10" ht="15.75">
      <c r="A680" s="127" t="s">
        <v>887</v>
      </c>
      <c r="B680" s="40" t="s">
        <v>4918</v>
      </c>
      <c r="C680" s="40"/>
      <c r="D680" s="40"/>
      <c r="E680" s="40"/>
      <c r="F680" s="40"/>
      <c r="I680" s="127"/>
      <c r="J680" s="40"/>
    </row>
    <row r="681" spans="1:10" ht="15.75">
      <c r="A681" s="127" t="s">
        <v>889</v>
      </c>
      <c r="B681" s="40" t="s">
        <v>4925</v>
      </c>
      <c r="C681" s="40"/>
      <c r="D681" s="40"/>
      <c r="E681" s="40"/>
      <c r="F681" s="40"/>
      <c r="I681" s="127"/>
      <c r="J681" s="40"/>
    </row>
    <row r="682" spans="1:10" ht="15.75">
      <c r="A682" s="127" t="s">
        <v>887</v>
      </c>
      <c r="B682" s="40" t="s">
        <v>4926</v>
      </c>
      <c r="C682" s="40"/>
      <c r="D682" s="40"/>
      <c r="E682" s="40"/>
      <c r="F682" s="40"/>
      <c r="I682" s="127"/>
      <c r="J682" s="40"/>
    </row>
    <row r="683" spans="1:10" ht="15.75">
      <c r="A683" s="127" t="s">
        <v>889</v>
      </c>
      <c r="B683" s="40" t="s">
        <v>4929</v>
      </c>
      <c r="C683" s="40"/>
      <c r="D683" s="40"/>
      <c r="E683" s="40"/>
      <c r="F683" s="40"/>
      <c r="I683" s="127"/>
      <c r="J683" s="40"/>
    </row>
    <row r="684" spans="1:10" ht="15.75">
      <c r="A684" s="127" t="s">
        <v>887</v>
      </c>
      <c r="B684" s="40" t="s">
        <v>4937</v>
      </c>
      <c r="C684" s="40"/>
      <c r="D684" s="40"/>
      <c r="E684" s="40"/>
      <c r="F684" s="40"/>
      <c r="I684" s="127"/>
      <c r="J684" s="40"/>
    </row>
    <row r="685" spans="1:10" ht="15.75">
      <c r="A685" s="127" t="s">
        <v>888</v>
      </c>
      <c r="B685" s="40" t="s">
        <v>4941</v>
      </c>
      <c r="C685" s="40"/>
      <c r="D685" s="40"/>
      <c r="E685" s="40"/>
      <c r="F685" s="40"/>
      <c r="I685" s="127"/>
      <c r="J685" s="40"/>
    </row>
    <row r="686" spans="1:10" ht="15.75">
      <c r="A686" s="127" t="s">
        <v>889</v>
      </c>
      <c r="B686" s="40" t="s">
        <v>4947</v>
      </c>
      <c r="C686" s="40"/>
      <c r="D686" s="40"/>
      <c r="E686" s="40"/>
      <c r="F686" s="40"/>
      <c r="I686" s="127"/>
      <c r="J686" s="40"/>
    </row>
    <row r="687" spans="1:10" ht="15.75">
      <c r="A687" s="127"/>
      <c r="B687" s="40"/>
      <c r="C687" s="40"/>
      <c r="D687" s="40"/>
      <c r="E687" s="40"/>
      <c r="F687" s="40"/>
      <c r="I687" s="127"/>
      <c r="J687" s="40"/>
    </row>
    <row r="688" spans="1:10" ht="15.75">
      <c r="A688" s="127"/>
    </row>
    <row r="689" spans="1:2" ht="23.25">
      <c r="A689" s="126" t="s">
        <v>820</v>
      </c>
    </row>
    <row r="690" spans="1:2" ht="15.75">
      <c r="A690" s="127" t="s">
        <v>887</v>
      </c>
      <c r="B690" s="40" t="s">
        <v>4766</v>
      </c>
    </row>
    <row r="691" spans="1:2" ht="15.75">
      <c r="A691" s="127" t="s">
        <v>888</v>
      </c>
      <c r="B691" s="40" t="s">
        <v>4920</v>
      </c>
    </row>
    <row r="692" spans="1:2" ht="15.75">
      <c r="A692" s="127" t="s">
        <v>888</v>
      </c>
      <c r="B692" s="40" t="s">
        <v>5057</v>
      </c>
    </row>
    <row r="693" spans="1:2" ht="15.75">
      <c r="A693" s="127" t="s">
        <v>889</v>
      </c>
      <c r="B693" s="40" t="s">
        <v>5072</v>
      </c>
    </row>
    <row r="694" spans="1:2" ht="15.75">
      <c r="A694" s="127"/>
      <c r="B694" s="40"/>
    </row>
    <row r="695" spans="1:2" ht="15.75">
      <c r="A695" s="127"/>
    </row>
    <row r="696" spans="1:2" ht="23.25">
      <c r="A696" s="126" t="s">
        <v>819</v>
      </c>
    </row>
    <row r="697" spans="1:2" ht="15.75">
      <c r="A697" s="127" t="s">
        <v>889</v>
      </c>
      <c r="B697" s="40" t="s">
        <v>4852</v>
      </c>
    </row>
    <row r="698" spans="1:2" ht="15.75">
      <c r="A698" s="127" t="s">
        <v>888</v>
      </c>
      <c r="B698" s="40" t="s">
        <v>4883</v>
      </c>
    </row>
    <row r="699" spans="1:2" ht="15.75">
      <c r="A699" s="127" t="s">
        <v>888</v>
      </c>
      <c r="B699" s="40" t="s">
        <v>4951</v>
      </c>
    </row>
    <row r="700" spans="1:2" ht="15.75">
      <c r="A700" s="127"/>
      <c r="B700" s="40"/>
    </row>
    <row r="701" spans="1:2" ht="15.75">
      <c r="A701" s="127"/>
      <c r="B701" s="40"/>
    </row>
    <row r="702" spans="1:2" ht="23.25">
      <c r="A702" s="126" t="s">
        <v>2283</v>
      </c>
      <c r="B702" s="40"/>
    </row>
    <row r="703" spans="1:2" ht="15.75">
      <c r="A703" s="127" t="s">
        <v>889</v>
      </c>
      <c r="B703" s="40" t="s">
        <v>4787</v>
      </c>
    </row>
    <row r="704" spans="1:2" ht="15.75">
      <c r="A704" s="127" t="s">
        <v>887</v>
      </c>
      <c r="B704" s="40" t="s">
        <v>4810</v>
      </c>
    </row>
    <row r="705" spans="1:2" ht="15.75">
      <c r="A705" s="127" t="s">
        <v>889</v>
      </c>
      <c r="B705" s="40" t="s">
        <v>4812</v>
      </c>
    </row>
    <row r="706" spans="1:2" ht="15.75">
      <c r="A706" s="127" t="s">
        <v>888</v>
      </c>
      <c r="B706" s="40" t="s">
        <v>4836</v>
      </c>
    </row>
    <row r="707" spans="1:2" ht="15.75">
      <c r="A707" s="127" t="s">
        <v>887</v>
      </c>
      <c r="B707" s="40" t="s">
        <v>4909</v>
      </c>
    </row>
    <row r="708" spans="1:2" ht="15.75">
      <c r="A708" s="127" t="s">
        <v>889</v>
      </c>
      <c r="B708" s="40" t="s">
        <v>4911</v>
      </c>
    </row>
    <row r="709" spans="1:2" ht="15.75">
      <c r="A709" s="127"/>
      <c r="B709" s="40"/>
    </row>
    <row r="710" spans="1:2" ht="15.75">
      <c r="A710" s="127"/>
      <c r="B710" s="40"/>
    </row>
    <row r="711" spans="1:2" ht="23.25">
      <c r="A711" s="126" t="s">
        <v>2543</v>
      </c>
      <c r="B711" s="40"/>
    </row>
    <row r="712" spans="1:2" ht="15.75">
      <c r="A712" s="127" t="s">
        <v>889</v>
      </c>
      <c r="B712" s="40" t="s">
        <v>4757</v>
      </c>
    </row>
    <row r="713" spans="1:2" ht="15.75">
      <c r="A713" s="127" t="s">
        <v>888</v>
      </c>
      <c r="B713" s="40" t="s">
        <v>4793</v>
      </c>
    </row>
    <row r="714" spans="1:2" ht="15.75">
      <c r="A714" s="127" t="s">
        <v>889</v>
      </c>
      <c r="B714" s="40" t="s">
        <v>4830</v>
      </c>
    </row>
    <row r="715" spans="1:2" ht="15.75">
      <c r="A715" s="127" t="s">
        <v>887</v>
      </c>
      <c r="B715" s="40" t="s">
        <v>4982</v>
      </c>
    </row>
    <row r="716" spans="1:2" ht="15.75">
      <c r="A716" s="127"/>
      <c r="B716" s="40"/>
    </row>
    <row r="717" spans="1:2" ht="15.75">
      <c r="A717" s="127"/>
    </row>
    <row r="718" spans="1:2" ht="23.25">
      <c r="A718" s="126" t="s">
        <v>804</v>
      </c>
    </row>
    <row r="719" spans="1:2" ht="15.75">
      <c r="A719" s="127" t="s">
        <v>888</v>
      </c>
      <c r="B719" s="40" t="s">
        <v>4767</v>
      </c>
    </row>
    <row r="720" spans="1:2" ht="15.75">
      <c r="A720" s="127" t="s">
        <v>888</v>
      </c>
      <c r="B720" s="40" t="s">
        <v>4814</v>
      </c>
    </row>
    <row r="721" spans="1:2" ht="15.75">
      <c r="A721" s="127" t="s">
        <v>887</v>
      </c>
      <c r="B721" s="40" t="s">
        <v>4841</v>
      </c>
    </row>
    <row r="722" spans="1:2" ht="15.75">
      <c r="A722" s="127" t="s">
        <v>888</v>
      </c>
      <c r="B722" s="40" t="s">
        <v>4906</v>
      </c>
    </row>
    <row r="723" spans="1:2" ht="15.75">
      <c r="A723" s="127"/>
      <c r="B723" s="40"/>
    </row>
    <row r="724" spans="1:2" ht="15.75">
      <c r="A724" s="127"/>
      <c r="B724" s="40"/>
    </row>
    <row r="725" spans="1:2" ht="23.25">
      <c r="A725" s="126" t="s">
        <v>2259</v>
      </c>
      <c r="B725" s="40"/>
    </row>
    <row r="726" spans="1:2" ht="15.75">
      <c r="A726" s="127" t="s">
        <v>889</v>
      </c>
      <c r="B726" s="40" t="s">
        <v>4768</v>
      </c>
    </row>
    <row r="727" spans="1:2" ht="15.75">
      <c r="A727" s="127" t="s">
        <v>888</v>
      </c>
      <c r="B727" s="40" t="s">
        <v>4778</v>
      </c>
    </row>
    <row r="728" spans="1:2" ht="15.75">
      <c r="A728" s="127" t="s">
        <v>887</v>
      </c>
      <c r="B728" s="40" t="s">
        <v>4808</v>
      </c>
    </row>
    <row r="729" spans="1:2" ht="15.75">
      <c r="A729" s="127" t="s">
        <v>888</v>
      </c>
      <c r="B729" s="40" t="s">
        <v>4818</v>
      </c>
    </row>
    <row r="730" spans="1:2" ht="15.75">
      <c r="A730" s="127" t="s">
        <v>888</v>
      </c>
      <c r="B730" s="40" t="s">
        <v>4824</v>
      </c>
    </row>
    <row r="731" spans="1:2" ht="15.75">
      <c r="A731" s="127" t="s">
        <v>888</v>
      </c>
      <c r="B731" s="40" t="s">
        <v>4849</v>
      </c>
    </row>
    <row r="732" spans="1:2" ht="15.75">
      <c r="A732" s="127" t="s">
        <v>887</v>
      </c>
      <c r="B732" s="40" t="s">
        <v>4853</v>
      </c>
    </row>
    <row r="733" spans="1:2" ht="15.75">
      <c r="A733" s="127" t="s">
        <v>887</v>
      </c>
      <c r="B733" s="40" t="s">
        <v>4854</v>
      </c>
    </row>
    <row r="734" spans="1:2" ht="15.75">
      <c r="A734" s="127" t="s">
        <v>889</v>
      </c>
      <c r="B734" s="40" t="s">
        <v>4859</v>
      </c>
    </row>
    <row r="735" spans="1:2" ht="15.75">
      <c r="A735" s="127"/>
      <c r="B735" s="40"/>
    </row>
    <row r="736" spans="1:2" ht="23.25">
      <c r="A736" s="126" t="s">
        <v>2217</v>
      </c>
      <c r="B736" s="40"/>
    </row>
    <row r="737" spans="1:2" ht="15.75">
      <c r="A737" s="127" t="s">
        <v>888</v>
      </c>
      <c r="B737" s="40" t="s">
        <v>4851</v>
      </c>
    </row>
    <row r="738" spans="1:2" ht="15.75">
      <c r="A738" s="127"/>
      <c r="B738" s="40"/>
    </row>
    <row r="739" spans="1:2" s="40" customFormat="1" ht="15.75">
      <c r="A739" s="127"/>
    </row>
    <row r="740" spans="1:2" s="40" customFormat="1" ht="23.25">
      <c r="A740" s="126" t="s">
        <v>31</v>
      </c>
    </row>
    <row r="741" spans="1:2" ht="15.75">
      <c r="A741" s="127" t="s">
        <v>887</v>
      </c>
      <c r="B741" s="40" t="s">
        <v>4755</v>
      </c>
    </row>
    <row r="742" spans="1:2" ht="15.75">
      <c r="A742" s="127" t="s">
        <v>889</v>
      </c>
      <c r="B742" s="40" t="s">
        <v>4771</v>
      </c>
    </row>
    <row r="743" spans="1:2" ht="15.75">
      <c r="A743" s="127" t="s">
        <v>889</v>
      </c>
      <c r="B743" s="40" t="s">
        <v>4800</v>
      </c>
    </row>
    <row r="744" spans="1:2" ht="15.75">
      <c r="A744" s="127" t="s">
        <v>887</v>
      </c>
      <c r="B744" s="40" t="s">
        <v>4821</v>
      </c>
    </row>
    <row r="745" spans="1:2" ht="15.75">
      <c r="A745" s="127" t="s">
        <v>889</v>
      </c>
      <c r="B745" s="40" t="s">
        <v>4886</v>
      </c>
    </row>
    <row r="746" spans="1:2" ht="15.75">
      <c r="A746" s="127" t="s">
        <v>887</v>
      </c>
      <c r="B746" s="40" t="s">
        <v>4903</v>
      </c>
    </row>
    <row r="747" spans="1:2" ht="15.75">
      <c r="A747" s="127" t="s">
        <v>887</v>
      </c>
      <c r="B747" s="40" t="s">
        <v>4905</v>
      </c>
    </row>
    <row r="748" spans="1:2" ht="15.75">
      <c r="A748" s="127" t="s">
        <v>888</v>
      </c>
      <c r="B748" s="40" t="s">
        <v>4913</v>
      </c>
    </row>
    <row r="749" spans="1:2" ht="15.75">
      <c r="A749" s="127" t="s">
        <v>887</v>
      </c>
      <c r="B749" s="40" t="s">
        <v>4936</v>
      </c>
    </row>
    <row r="750" spans="1:2" ht="15.75">
      <c r="A750" s="127"/>
      <c r="B750" s="40"/>
    </row>
    <row r="751" spans="1:2" s="40" customFormat="1" ht="15.75">
      <c r="A751" s="127"/>
    </row>
    <row r="752" spans="1:2" s="40" customFormat="1" ht="23.25">
      <c r="A752" s="126" t="s">
        <v>861</v>
      </c>
    </row>
    <row r="753" spans="1:2" ht="15.75">
      <c r="A753" s="127" t="s">
        <v>887</v>
      </c>
      <c r="B753" s="40" t="s">
        <v>4753</v>
      </c>
    </row>
    <row r="754" spans="1:2" ht="15.75">
      <c r="A754" s="127" t="s">
        <v>887</v>
      </c>
      <c r="B754" s="40" t="s">
        <v>4772</v>
      </c>
    </row>
    <row r="755" spans="1:2" ht="15.75">
      <c r="A755" s="127" t="s">
        <v>888</v>
      </c>
      <c r="B755" s="40" t="s">
        <v>4782</v>
      </c>
    </row>
    <row r="756" spans="1:2" ht="15.75">
      <c r="A756" s="127" t="s">
        <v>889</v>
      </c>
      <c r="B756" s="40" t="s">
        <v>4783</v>
      </c>
    </row>
    <row r="757" spans="1:2" ht="15.75">
      <c r="A757" s="127" t="s">
        <v>888</v>
      </c>
      <c r="B757" s="40" t="s">
        <v>4800</v>
      </c>
    </row>
    <row r="758" spans="1:2" ht="15.75">
      <c r="A758" s="127" t="s">
        <v>889</v>
      </c>
      <c r="B758" s="40" t="s">
        <v>4832</v>
      </c>
    </row>
    <row r="759" spans="1:2" ht="15.75">
      <c r="A759" s="127" t="s">
        <v>887</v>
      </c>
      <c r="B759" s="40" t="s">
        <v>4842</v>
      </c>
    </row>
    <row r="760" spans="1:2" ht="15.75">
      <c r="A760" s="127" t="s">
        <v>887</v>
      </c>
      <c r="B760" s="40" t="s">
        <v>4865</v>
      </c>
    </row>
    <row r="761" spans="1:2" ht="15.75">
      <c r="A761" s="127" t="s">
        <v>887</v>
      </c>
      <c r="B761" s="40" t="s">
        <v>4868</v>
      </c>
    </row>
    <row r="762" spans="1:2" ht="15.75">
      <c r="A762" s="127" t="s">
        <v>889</v>
      </c>
      <c r="B762" s="40" t="s">
        <v>4869</v>
      </c>
    </row>
    <row r="763" spans="1:2" ht="15.75">
      <c r="A763" s="127" t="s">
        <v>887</v>
      </c>
      <c r="B763" s="40" t="s">
        <v>4878</v>
      </c>
    </row>
    <row r="764" spans="1:2" ht="15.75">
      <c r="A764" s="127" t="s">
        <v>887</v>
      </c>
      <c r="B764" s="40" t="s">
        <v>4880</v>
      </c>
    </row>
    <row r="765" spans="1:2" ht="15.75">
      <c r="A765" s="127" t="s">
        <v>887</v>
      </c>
      <c r="B765" s="40" t="s">
        <v>4893</v>
      </c>
    </row>
    <row r="766" spans="1:2" ht="15.75">
      <c r="A766" s="127" t="s">
        <v>887</v>
      </c>
      <c r="B766" s="40" t="s">
        <v>4897</v>
      </c>
    </row>
    <row r="767" spans="1:2" ht="15.75">
      <c r="A767" s="127" t="s">
        <v>888</v>
      </c>
      <c r="B767" s="40" t="s">
        <v>4923</v>
      </c>
    </row>
    <row r="768" spans="1:2" ht="15.75">
      <c r="A768" s="127" t="s">
        <v>888</v>
      </c>
      <c r="B768" s="40" t="s">
        <v>4928</v>
      </c>
    </row>
    <row r="769" spans="1:2" ht="15.75">
      <c r="A769" s="127" t="s">
        <v>889</v>
      </c>
      <c r="B769" s="40" t="s">
        <v>4933</v>
      </c>
    </row>
    <row r="770" spans="1:2" ht="15.75">
      <c r="A770" s="127" t="s">
        <v>888</v>
      </c>
      <c r="B770" s="40" t="s">
        <v>4939</v>
      </c>
    </row>
    <row r="771" spans="1:2" ht="15.75">
      <c r="A771" s="127" t="s">
        <v>887</v>
      </c>
      <c r="B771" s="40" t="s">
        <v>4942</v>
      </c>
    </row>
    <row r="772" spans="1:2" ht="15.75">
      <c r="A772" s="127" t="s">
        <v>888</v>
      </c>
      <c r="B772" s="40" t="s">
        <v>4943</v>
      </c>
    </row>
    <row r="773" spans="1:2" ht="15.75">
      <c r="A773" s="127" t="s">
        <v>888</v>
      </c>
      <c r="B773" s="40" t="s">
        <v>4960</v>
      </c>
    </row>
    <row r="774" spans="1:2" ht="15.75">
      <c r="A774" s="127"/>
      <c r="B774" s="40"/>
    </row>
    <row r="775" spans="1:2" s="40" customFormat="1" ht="15.75">
      <c r="A775" s="127"/>
    </row>
    <row r="776" spans="1:2" s="40" customFormat="1" ht="23.25">
      <c r="A776" s="126" t="s">
        <v>826</v>
      </c>
    </row>
    <row r="777" spans="1:2" ht="15.75">
      <c r="A777" s="127" t="s">
        <v>889</v>
      </c>
      <c r="B777" s="40" t="s">
        <v>4770</v>
      </c>
    </row>
    <row r="778" spans="1:2" ht="15.75">
      <c r="A778" s="127" t="s">
        <v>887</v>
      </c>
      <c r="B778" s="40" t="s">
        <v>4801</v>
      </c>
    </row>
    <row r="779" spans="1:2" ht="15.75">
      <c r="A779" s="127" t="s">
        <v>889</v>
      </c>
      <c r="B779" s="40" t="s">
        <v>4806</v>
      </c>
    </row>
    <row r="780" spans="1:2" ht="15.75">
      <c r="A780" s="127" t="s">
        <v>889</v>
      </c>
      <c r="B780" s="40" t="s">
        <v>4835</v>
      </c>
    </row>
    <row r="781" spans="1:2" ht="15.75">
      <c r="A781" s="127" t="s">
        <v>887</v>
      </c>
      <c r="B781" s="40" t="s">
        <v>4849</v>
      </c>
    </row>
    <row r="782" spans="1:2" ht="15.75">
      <c r="A782" s="127" t="s">
        <v>888</v>
      </c>
      <c r="B782" s="40" t="s">
        <v>4861</v>
      </c>
    </row>
    <row r="783" spans="1:2" ht="15.75">
      <c r="A783" s="127" t="s">
        <v>888</v>
      </c>
      <c r="B783" s="40" t="s">
        <v>4864</v>
      </c>
    </row>
    <row r="784" spans="1:2" ht="15.75">
      <c r="A784" s="127" t="s">
        <v>888</v>
      </c>
      <c r="B784" s="40" t="s">
        <v>4882</v>
      </c>
    </row>
    <row r="785" spans="1:8" ht="15.75">
      <c r="A785" s="127"/>
      <c r="B785" s="40"/>
    </row>
    <row r="786" spans="1:8" s="40" customFormat="1" ht="15.75">
      <c r="A786" s="127"/>
    </row>
    <row r="787" spans="1:8" s="40" customFormat="1" ht="23.25">
      <c r="A787" s="126" t="s">
        <v>853</v>
      </c>
    </row>
    <row r="788" spans="1:8" ht="15.75">
      <c r="A788" s="127" t="s">
        <v>889</v>
      </c>
      <c r="B788" s="40" t="s">
        <v>4829</v>
      </c>
    </row>
    <row r="789" spans="1:8" ht="15.75">
      <c r="A789" s="127" t="s">
        <v>889</v>
      </c>
      <c r="B789" s="40" t="s">
        <v>4861</v>
      </c>
    </row>
    <row r="790" spans="1:8" ht="15.75">
      <c r="A790" s="127" t="s">
        <v>889</v>
      </c>
      <c r="B790" s="40" t="s">
        <v>4921</v>
      </c>
    </row>
    <row r="791" spans="1:8" ht="15.75">
      <c r="A791" s="127" t="s">
        <v>888</v>
      </c>
      <c r="B791" s="40" t="s">
        <v>4993</v>
      </c>
    </row>
    <row r="792" spans="1:8" ht="15.75">
      <c r="A792" s="127"/>
      <c r="B792" s="40"/>
    </row>
    <row r="793" spans="1:8" s="40" customFormat="1" ht="15.75">
      <c r="A793" s="127"/>
    </row>
    <row r="794" spans="1:8" s="40" customFormat="1" ht="23.25">
      <c r="A794" s="126" t="s">
        <v>33</v>
      </c>
    </row>
    <row r="795" spans="1:8" ht="15.75">
      <c r="A795" s="127" t="s">
        <v>887</v>
      </c>
      <c r="B795" s="40" t="s">
        <v>4754</v>
      </c>
    </row>
    <row r="796" spans="1:8" ht="15.75">
      <c r="A796" s="127" t="s">
        <v>887</v>
      </c>
      <c r="B796" s="40" t="s">
        <v>4780</v>
      </c>
    </row>
    <row r="797" spans="1:8" ht="15.75">
      <c r="A797" s="127" t="s">
        <v>888</v>
      </c>
      <c r="B797" s="40" t="s">
        <v>4798</v>
      </c>
      <c r="G797" s="127"/>
      <c r="H797" s="40"/>
    </row>
    <row r="798" spans="1:8" ht="15.75">
      <c r="A798" s="127" t="s">
        <v>889</v>
      </c>
      <c r="B798" s="40" t="s">
        <v>4826</v>
      </c>
    </row>
    <row r="799" spans="1:8" ht="15.75">
      <c r="A799" s="127" t="s">
        <v>888</v>
      </c>
      <c r="B799" s="40" t="s">
        <v>4902</v>
      </c>
    </row>
    <row r="800" spans="1:8" ht="15.75">
      <c r="A800" s="127" t="s">
        <v>888</v>
      </c>
      <c r="B800" s="40" t="s">
        <v>4965</v>
      </c>
    </row>
    <row r="801" spans="1:2" ht="15.75">
      <c r="A801" s="127"/>
      <c r="B801" s="40"/>
    </row>
    <row r="802" spans="1:2" s="40" customFormat="1" ht="15.75">
      <c r="A802" s="127"/>
    </row>
    <row r="803" spans="1:2" s="40" customFormat="1" ht="23.25">
      <c r="A803" s="126" t="s">
        <v>37</v>
      </c>
    </row>
    <row r="804" spans="1:2" ht="15.75">
      <c r="A804" s="127" t="s">
        <v>889</v>
      </c>
      <c r="B804" s="40" t="s">
        <v>4779</v>
      </c>
    </row>
    <row r="805" spans="1:2" ht="15.75">
      <c r="A805" s="127" t="s">
        <v>888</v>
      </c>
      <c r="B805" s="40" t="s">
        <v>4841</v>
      </c>
    </row>
    <row r="806" spans="1:2" ht="15.75">
      <c r="A806" s="127" t="s">
        <v>889</v>
      </c>
      <c r="B806" s="40" t="s">
        <v>4854</v>
      </c>
    </row>
    <row r="807" spans="1:2" ht="15.75">
      <c r="A807" s="127" t="s">
        <v>889</v>
      </c>
      <c r="B807" s="40" t="s">
        <v>4856</v>
      </c>
    </row>
    <row r="808" spans="1:2" ht="15.75">
      <c r="A808" s="127" t="s">
        <v>888</v>
      </c>
      <c r="B808" s="40" t="s">
        <v>4860</v>
      </c>
    </row>
    <row r="809" spans="1:2" ht="15.75">
      <c r="A809" s="127" t="s">
        <v>889</v>
      </c>
      <c r="B809" s="40" t="s">
        <v>4915</v>
      </c>
    </row>
    <row r="810" spans="1:2" ht="15.75">
      <c r="A810" s="127" t="s">
        <v>889</v>
      </c>
      <c r="B810" s="40" t="s">
        <v>4924</v>
      </c>
    </row>
    <row r="811" spans="1:2" ht="15.75">
      <c r="A811" s="127" t="s">
        <v>887</v>
      </c>
      <c r="B811" s="40" t="s">
        <v>4941</v>
      </c>
    </row>
    <row r="812" spans="1:2" ht="15.75">
      <c r="A812" s="127"/>
      <c r="B812" s="40"/>
    </row>
    <row r="813" spans="1:2" s="40" customFormat="1" ht="15.75">
      <c r="A813" s="127"/>
    </row>
    <row r="814" spans="1:2" s="40" customFormat="1" ht="23.25">
      <c r="A814" s="126" t="s">
        <v>143</v>
      </c>
    </row>
    <row r="815" spans="1:2" ht="15.75">
      <c r="A815" s="127" t="s">
        <v>887</v>
      </c>
      <c r="B815" s="40" t="s">
        <v>4805</v>
      </c>
    </row>
    <row r="816" spans="1:2" ht="15.75">
      <c r="A816" s="127" t="s">
        <v>888</v>
      </c>
      <c r="B816" s="40" t="s">
        <v>4862</v>
      </c>
    </row>
    <row r="817" spans="1:2" ht="15.75">
      <c r="A817" s="127" t="s">
        <v>889</v>
      </c>
      <c r="B817" s="40" t="s">
        <v>4866</v>
      </c>
    </row>
    <row r="818" spans="1:2" ht="15.75">
      <c r="A818" s="127" t="s">
        <v>888</v>
      </c>
      <c r="B818" s="40" t="s">
        <v>4890</v>
      </c>
    </row>
    <row r="819" spans="1:2" ht="15.75">
      <c r="A819" s="127" t="s">
        <v>889</v>
      </c>
      <c r="B819" s="40" t="s">
        <v>4892</v>
      </c>
    </row>
    <row r="820" spans="1:2" ht="15.75">
      <c r="A820" s="127" t="s">
        <v>888</v>
      </c>
      <c r="B820" s="40" t="s">
        <v>4900</v>
      </c>
    </row>
    <row r="821" spans="1:2" ht="15.75">
      <c r="A821" s="127" t="s">
        <v>889</v>
      </c>
      <c r="B821" s="40" t="s">
        <v>4901</v>
      </c>
    </row>
    <row r="822" spans="1:2" ht="15.75">
      <c r="A822" s="127"/>
      <c r="B822" s="40"/>
    </row>
    <row r="823" spans="1:2" s="40" customFormat="1" ht="15.75">
      <c r="A823" s="127"/>
    </row>
    <row r="824" spans="1:2" s="40" customFormat="1" ht="23.25">
      <c r="A824" s="126" t="s">
        <v>1843</v>
      </c>
    </row>
    <row r="825" spans="1:2" s="40" customFormat="1" ht="15.75">
      <c r="A825" s="127" t="s">
        <v>887</v>
      </c>
      <c r="B825" s="40" t="s">
        <v>4760</v>
      </c>
    </row>
    <row r="826" spans="1:2" s="40" customFormat="1" ht="15.75">
      <c r="A826" s="127" t="s">
        <v>888</v>
      </c>
      <c r="B826" s="40" t="s">
        <v>4781</v>
      </c>
    </row>
    <row r="827" spans="1:2" s="40" customFormat="1" ht="15.75">
      <c r="A827" s="127" t="s">
        <v>889</v>
      </c>
      <c r="B827" s="40" t="s">
        <v>4784</v>
      </c>
    </row>
    <row r="828" spans="1:2" s="40" customFormat="1" ht="15.75">
      <c r="A828" s="127" t="s">
        <v>887</v>
      </c>
      <c r="B828" s="40" t="s">
        <v>4792</v>
      </c>
    </row>
    <row r="829" spans="1:2" s="40" customFormat="1" ht="15.75">
      <c r="A829" s="127" t="s">
        <v>887</v>
      </c>
      <c r="B829" s="40" t="s">
        <v>4833</v>
      </c>
    </row>
    <row r="830" spans="1:2" s="40" customFormat="1" ht="15.75">
      <c r="A830" s="127" t="s">
        <v>889</v>
      </c>
      <c r="B830" s="40" t="s">
        <v>4880</v>
      </c>
    </row>
    <row r="831" spans="1:2" s="40" customFormat="1" ht="15.75">
      <c r="A831" s="127" t="s">
        <v>887</v>
      </c>
      <c r="B831" s="40" t="s">
        <v>4939</v>
      </c>
    </row>
    <row r="832" spans="1:2" s="40" customFormat="1" ht="15.75">
      <c r="A832" s="127" t="s">
        <v>889</v>
      </c>
      <c r="B832" s="40" t="s">
        <v>4942</v>
      </c>
    </row>
    <row r="833" spans="1:2" s="40" customFormat="1" ht="15.75">
      <c r="A833" s="127" t="s">
        <v>888</v>
      </c>
      <c r="B833" s="40" t="s">
        <v>4954</v>
      </c>
    </row>
    <row r="834" spans="1:2" s="40" customFormat="1" ht="15.75">
      <c r="A834" s="127" t="s">
        <v>889</v>
      </c>
      <c r="B834" s="40" t="s">
        <v>4965</v>
      </c>
    </row>
    <row r="835" spans="1:2" s="40" customFormat="1" ht="15.75">
      <c r="A835" s="127"/>
    </row>
    <row r="836" spans="1:2" s="40" customFormat="1" ht="15"/>
    <row r="837" spans="1:2" s="40" customFormat="1" ht="23.25">
      <c r="A837" s="126" t="s">
        <v>39</v>
      </c>
    </row>
    <row r="838" spans="1:2" ht="15.75">
      <c r="A838" s="127" t="s">
        <v>888</v>
      </c>
      <c r="B838" s="40" t="s">
        <v>4809</v>
      </c>
    </row>
    <row r="839" spans="1:2" ht="15.75">
      <c r="A839" s="127" t="s">
        <v>887</v>
      </c>
      <c r="B839" s="40" t="s">
        <v>4855</v>
      </c>
    </row>
    <row r="840" spans="1:2" ht="15.75">
      <c r="A840" s="127" t="s">
        <v>888</v>
      </c>
      <c r="B840" s="40" t="s">
        <v>4863</v>
      </c>
    </row>
    <row r="841" spans="1:2" ht="15.75">
      <c r="A841" s="127" t="s">
        <v>889</v>
      </c>
      <c r="B841" s="40" t="s">
        <v>4904</v>
      </c>
    </row>
    <row r="842" spans="1:2" ht="15.75">
      <c r="A842" s="127" t="s">
        <v>888</v>
      </c>
      <c r="B842" s="40" t="s">
        <v>4947</v>
      </c>
    </row>
    <row r="843" spans="1:2" ht="15.75">
      <c r="A843" s="127"/>
      <c r="B843" s="40"/>
    </row>
    <row r="844" spans="1:2" ht="15.75">
      <c r="A844" s="127"/>
      <c r="B844" s="40"/>
    </row>
    <row r="845" spans="1:2" ht="23.25">
      <c r="A845" s="126" t="s">
        <v>2260</v>
      </c>
      <c r="B845" s="40"/>
    </row>
    <row r="846" spans="1:2" ht="15.75">
      <c r="A846" s="127" t="s">
        <v>887</v>
      </c>
      <c r="B846" s="40" t="s">
        <v>4773</v>
      </c>
    </row>
    <row r="847" spans="1:2" ht="15.75">
      <c r="A847" s="127" t="s">
        <v>889</v>
      </c>
      <c r="B847" s="40" t="s">
        <v>4799</v>
      </c>
    </row>
    <row r="848" spans="1:2" ht="15.75">
      <c r="A848" s="127"/>
      <c r="B848" s="40"/>
    </row>
    <row r="849" spans="1:6" s="40" customFormat="1" ht="15.75">
      <c r="A849" s="127"/>
    </row>
    <row r="850" spans="1:6" s="40" customFormat="1" ht="23.25">
      <c r="A850" s="126" t="s">
        <v>144</v>
      </c>
    </row>
    <row r="851" spans="1:6" ht="15.75">
      <c r="A851" s="127" t="s">
        <v>889</v>
      </c>
      <c r="B851" s="40" t="s">
        <v>4765</v>
      </c>
      <c r="C851" s="40"/>
      <c r="D851" s="40"/>
      <c r="E851" s="40"/>
      <c r="F851" s="40"/>
    </row>
    <row r="852" spans="1:6" ht="15.75">
      <c r="A852" s="127" t="s">
        <v>889</v>
      </c>
      <c r="B852" s="40" t="s">
        <v>4785</v>
      </c>
      <c r="C852" s="40"/>
      <c r="D852" s="40"/>
      <c r="E852" s="40"/>
      <c r="F852" s="40"/>
    </row>
    <row r="853" spans="1:6" ht="15.75">
      <c r="A853" s="127" t="s">
        <v>888</v>
      </c>
      <c r="B853" s="40" t="s">
        <v>4823</v>
      </c>
      <c r="C853" s="40"/>
      <c r="D853" s="40"/>
      <c r="E853" s="40"/>
      <c r="F853" s="40"/>
    </row>
    <row r="854" spans="1:6" ht="15.75">
      <c r="A854" s="127" t="s">
        <v>888</v>
      </c>
      <c r="B854" s="40" t="s">
        <v>4921</v>
      </c>
      <c r="C854" s="40"/>
      <c r="D854" s="40"/>
      <c r="E854" s="40"/>
      <c r="F854" s="40"/>
    </row>
    <row r="855" spans="1:6" ht="15.75">
      <c r="A855" s="127"/>
      <c r="B855" s="40"/>
      <c r="C855" s="40"/>
      <c r="D855" s="40"/>
      <c r="E855" s="40"/>
      <c r="F855" s="40"/>
    </row>
    <row r="856" spans="1:6" s="40" customFormat="1" ht="15.75">
      <c r="A856" s="127"/>
    </row>
    <row r="857" spans="1:6" s="40" customFormat="1" ht="23.25">
      <c r="A857" s="126" t="s">
        <v>1840</v>
      </c>
    </row>
    <row r="858" spans="1:6" s="40" customFormat="1" ht="15.75">
      <c r="A858" s="127" t="s">
        <v>889</v>
      </c>
      <c r="B858" s="40" t="s">
        <v>4757</v>
      </c>
    </row>
    <row r="859" spans="1:6" s="40" customFormat="1" ht="15.75">
      <c r="A859" s="127" t="s">
        <v>887</v>
      </c>
      <c r="B859" s="40" t="s">
        <v>4765</v>
      </c>
    </row>
    <row r="860" spans="1:6" s="40" customFormat="1" ht="15.75">
      <c r="A860" s="127" t="s">
        <v>889</v>
      </c>
      <c r="B860" s="40" t="s">
        <v>4782</v>
      </c>
    </row>
    <row r="861" spans="1:6" s="40" customFormat="1" ht="15.75">
      <c r="A861" s="127" t="s">
        <v>888</v>
      </c>
      <c r="B861" s="40" t="s">
        <v>4784</v>
      </c>
    </row>
    <row r="862" spans="1:6" s="40" customFormat="1" ht="15.75">
      <c r="A862" s="127" t="s">
        <v>889</v>
      </c>
      <c r="B862" s="40" t="s">
        <v>4786</v>
      </c>
    </row>
    <row r="863" spans="1:6" s="40" customFormat="1" ht="15.75">
      <c r="A863" s="127" t="s">
        <v>889</v>
      </c>
      <c r="B863" s="40" t="s">
        <v>4870</v>
      </c>
    </row>
    <row r="864" spans="1:6" s="40" customFormat="1" ht="15.75">
      <c r="A864" s="127" t="s">
        <v>889</v>
      </c>
      <c r="B864" s="40" t="s">
        <v>4999</v>
      </c>
    </row>
    <row r="865" spans="1:2" s="40" customFormat="1" ht="15.75">
      <c r="A865" s="127" t="s">
        <v>889</v>
      </c>
      <c r="B865" s="40" t="s">
        <v>5048</v>
      </c>
    </row>
    <row r="866" spans="1:2" s="40" customFormat="1" ht="15.75">
      <c r="A866" s="127"/>
    </row>
    <row r="867" spans="1:2" s="40" customFormat="1" ht="15"/>
    <row r="868" spans="1:2" s="40" customFormat="1" ht="23.25">
      <c r="A868" s="126" t="s">
        <v>155</v>
      </c>
    </row>
    <row r="869" spans="1:2" s="40" customFormat="1" ht="15.75">
      <c r="A869" s="127" t="s">
        <v>888</v>
      </c>
      <c r="B869" s="40" t="s">
        <v>4756</v>
      </c>
    </row>
    <row r="870" spans="1:2" s="40" customFormat="1" ht="15.75">
      <c r="A870" s="127" t="s">
        <v>889</v>
      </c>
      <c r="B870" s="40" t="s">
        <v>4837</v>
      </c>
    </row>
    <row r="871" spans="1:2" s="40" customFormat="1" ht="15.75">
      <c r="A871" s="127" t="s">
        <v>889</v>
      </c>
      <c r="B871" s="40" t="s">
        <v>4838</v>
      </c>
    </row>
    <row r="872" spans="1:2" s="40" customFormat="1" ht="15.75">
      <c r="A872" s="127" t="s">
        <v>887</v>
      </c>
      <c r="B872" s="40" t="s">
        <v>4907</v>
      </c>
    </row>
    <row r="873" spans="1:2" s="40" customFormat="1" ht="15.75">
      <c r="A873" s="127" t="s">
        <v>888</v>
      </c>
      <c r="B873" s="40" t="s">
        <v>4919</v>
      </c>
    </row>
    <row r="874" spans="1:2" s="40" customFormat="1" ht="15.75">
      <c r="A874" s="127" t="s">
        <v>888</v>
      </c>
      <c r="B874" s="40" t="s">
        <v>4934</v>
      </c>
    </row>
    <row r="875" spans="1:2" s="40" customFormat="1" ht="15.75">
      <c r="A875" s="127" t="s">
        <v>888</v>
      </c>
      <c r="B875" s="40" t="s">
        <v>4944</v>
      </c>
    </row>
    <row r="876" spans="1:2" s="40" customFormat="1" ht="15.75">
      <c r="A876" s="127"/>
    </row>
    <row r="877" spans="1:2" s="40" customFormat="1" ht="15.75">
      <c r="A877" s="127"/>
    </row>
    <row r="878" spans="1:2" s="40" customFormat="1" ht="23.25">
      <c r="A878" s="126" t="s">
        <v>824</v>
      </c>
    </row>
    <row r="879" spans="1:2" s="40" customFormat="1" ht="15.75">
      <c r="A879" s="127" t="s">
        <v>888</v>
      </c>
      <c r="B879" s="40" t="s">
        <v>4753</v>
      </c>
    </row>
    <row r="880" spans="1:2" s="40" customFormat="1" ht="15.75">
      <c r="A880" s="127" t="s">
        <v>888</v>
      </c>
      <c r="B880" s="40" t="s">
        <v>4771</v>
      </c>
    </row>
    <row r="881" spans="1:2" s="40" customFormat="1" ht="15.75">
      <c r="A881" s="127" t="s">
        <v>889</v>
      </c>
      <c r="B881" s="40" t="s">
        <v>4814</v>
      </c>
    </row>
    <row r="882" spans="1:2" s="40" customFormat="1" ht="15.75">
      <c r="A882" s="127" t="s">
        <v>889</v>
      </c>
      <c r="B882" s="40" t="s">
        <v>4822</v>
      </c>
    </row>
    <row r="883" spans="1:2" s="40" customFormat="1" ht="15.75">
      <c r="A883" s="127" t="s">
        <v>887</v>
      </c>
      <c r="B883" s="40" t="s">
        <v>4838</v>
      </c>
    </row>
    <row r="884" spans="1:2" s="40" customFormat="1" ht="15.75">
      <c r="A884" s="127" t="s">
        <v>887</v>
      </c>
      <c r="B884" s="40" t="s">
        <v>4839</v>
      </c>
    </row>
    <row r="885" spans="1:2" s="40" customFormat="1" ht="15.75">
      <c r="A885" s="127" t="s">
        <v>889</v>
      </c>
      <c r="B885" s="40" t="s">
        <v>4840</v>
      </c>
    </row>
    <row r="886" spans="1:2" s="40" customFormat="1" ht="15.75">
      <c r="A886" s="127" t="s">
        <v>888</v>
      </c>
      <c r="B886" s="40" t="s">
        <v>4843</v>
      </c>
    </row>
    <row r="887" spans="1:2" s="40" customFormat="1" ht="15.75">
      <c r="A887" s="127" t="s">
        <v>888</v>
      </c>
      <c r="B887" s="40" t="s">
        <v>4845</v>
      </c>
    </row>
    <row r="888" spans="1:2" s="40" customFormat="1" ht="15.75">
      <c r="A888" s="127" t="s">
        <v>888</v>
      </c>
      <c r="B888" s="40" t="s">
        <v>4847</v>
      </c>
    </row>
    <row r="889" spans="1:2" s="40" customFormat="1" ht="15.75">
      <c r="A889" s="127" t="s">
        <v>889</v>
      </c>
      <c r="B889" s="40" t="s">
        <v>4862</v>
      </c>
    </row>
    <row r="890" spans="1:2" s="40" customFormat="1" ht="15.75">
      <c r="A890" s="127" t="s">
        <v>889</v>
      </c>
      <c r="B890" s="40" t="s">
        <v>4866</v>
      </c>
    </row>
    <row r="891" spans="1:2" s="40" customFormat="1" ht="15.75">
      <c r="A891" s="127" t="s">
        <v>888</v>
      </c>
      <c r="B891" s="40" t="s">
        <v>4877</v>
      </c>
    </row>
    <row r="892" spans="1:2" s="40" customFormat="1" ht="15.75">
      <c r="A892" s="127" t="s">
        <v>889</v>
      </c>
      <c r="B892" s="40" t="s">
        <v>4887</v>
      </c>
    </row>
    <row r="893" spans="1:2" s="40" customFormat="1" ht="15.75">
      <c r="A893" s="127" t="s">
        <v>887</v>
      </c>
      <c r="B893" s="40" t="s">
        <v>4890</v>
      </c>
    </row>
    <row r="894" spans="1:2" s="40" customFormat="1" ht="15.75">
      <c r="A894" s="127" t="s">
        <v>889</v>
      </c>
      <c r="B894" s="40" t="s">
        <v>4900</v>
      </c>
    </row>
    <row r="895" spans="1:2" s="40" customFormat="1" ht="15.75">
      <c r="A895" s="127" t="s">
        <v>888</v>
      </c>
      <c r="B895" s="40" t="s">
        <v>4901</v>
      </c>
    </row>
    <row r="896" spans="1:2" s="40" customFormat="1" ht="15.75">
      <c r="A896" s="127" t="s">
        <v>888</v>
      </c>
      <c r="B896" s="40" t="s">
        <v>4907</v>
      </c>
    </row>
    <row r="897" spans="1:2" s="40" customFormat="1" ht="15.75">
      <c r="A897" s="127" t="s">
        <v>887</v>
      </c>
      <c r="B897" s="40" t="s">
        <v>4914</v>
      </c>
    </row>
    <row r="898" spans="1:2" s="40" customFormat="1" ht="15.75">
      <c r="A898" s="127"/>
    </row>
    <row r="899" spans="1:2" s="40" customFormat="1" ht="15.75">
      <c r="A899" s="127"/>
    </row>
    <row r="900" spans="1:2" ht="23.25">
      <c r="A900" s="126" t="s">
        <v>2223</v>
      </c>
      <c r="B900" s="40"/>
    </row>
    <row r="901" spans="1:2" s="40" customFormat="1" ht="15.75">
      <c r="A901" s="127" t="s">
        <v>887</v>
      </c>
      <c r="B901" s="40" t="s">
        <v>4769</v>
      </c>
    </row>
    <row r="902" spans="1:2" s="40" customFormat="1" ht="15.75">
      <c r="A902" s="127" t="s">
        <v>889</v>
      </c>
      <c r="B902" s="40" t="s">
        <v>4800</v>
      </c>
    </row>
    <row r="903" spans="1:2" s="40" customFormat="1" ht="15.75">
      <c r="A903" s="127" t="s">
        <v>888</v>
      </c>
      <c r="B903" s="40" t="s">
        <v>4844</v>
      </c>
    </row>
    <row r="904" spans="1:2" s="40" customFormat="1" ht="15.75">
      <c r="A904" s="127" t="s">
        <v>887</v>
      </c>
      <c r="B904" s="40" t="s">
        <v>4866</v>
      </c>
    </row>
    <row r="905" spans="1:2" s="40" customFormat="1" ht="15.75">
      <c r="A905" s="127" t="s">
        <v>889</v>
      </c>
      <c r="B905" s="40" t="s">
        <v>4888</v>
      </c>
    </row>
    <row r="906" spans="1:2" s="40" customFormat="1" ht="15.75">
      <c r="A906" s="127" t="s">
        <v>889</v>
      </c>
      <c r="B906" s="40" t="s">
        <v>4893</v>
      </c>
    </row>
    <row r="907" spans="1:2" s="40" customFormat="1" ht="15.75">
      <c r="A907" s="127" t="s">
        <v>889</v>
      </c>
      <c r="B907" s="40" t="s">
        <v>4909</v>
      </c>
    </row>
    <row r="908" spans="1:2" s="40" customFormat="1" ht="15.75">
      <c r="A908" s="127"/>
    </row>
    <row r="909" spans="1:2" s="40" customFormat="1" ht="15">
      <c r="A909" s="41"/>
    </row>
    <row r="910" spans="1:2" s="40" customFormat="1" ht="15">
      <c r="A910" s="41"/>
    </row>
    <row r="911" spans="1:2" s="43" customFormat="1">
      <c r="A911" s="128"/>
    </row>
  </sheetData>
  <sortState xmlns:xlrd2="http://schemas.microsoft.com/office/spreadsheetml/2017/richdata2" ref="A1:A218">
    <sortCondition ref="A1:A21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topLeftCell="A538" workbookViewId="0">
      <pane xSplit="1" topLeftCell="B1" activePane="topRight" state="frozen"/>
      <selection pane="topRight" activeCell="F531" sqref="F531"/>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t="s">
        <v>1231</v>
      </c>
      <c r="C1" s="131">
        <v>2016</v>
      </c>
      <c r="D1" s="1"/>
      <c r="E1" s="131">
        <v>2017</v>
      </c>
      <c r="F1" s="1"/>
      <c r="G1" s="131">
        <v>2018</v>
      </c>
      <c r="H1" s="1"/>
      <c r="I1" s="131">
        <v>2019</v>
      </c>
      <c r="K1" s="131">
        <v>2020</v>
      </c>
      <c r="M1" s="131">
        <v>2021</v>
      </c>
      <c r="O1" s="131">
        <v>2022</v>
      </c>
    </row>
    <row r="2" spans="1:15">
      <c r="A2" t="s">
        <v>1232</v>
      </c>
    </row>
    <row r="3" spans="1:15">
      <c r="A3" t="s">
        <v>3914</v>
      </c>
    </row>
    <row r="5" spans="1:15" ht="20.25">
      <c r="A5" s="129" t="s">
        <v>1226</v>
      </c>
      <c r="C5" t="s">
        <v>39</v>
      </c>
      <c r="E5" t="s">
        <v>186</v>
      </c>
      <c r="G5" t="s">
        <v>25</v>
      </c>
      <c r="I5" t="s">
        <v>849</v>
      </c>
      <c r="K5" t="s">
        <v>35</v>
      </c>
      <c r="M5" t="s">
        <v>186</v>
      </c>
      <c r="O5" t="s">
        <v>186</v>
      </c>
    </row>
    <row r="6" spans="1:15">
      <c r="C6" t="s">
        <v>19</v>
      </c>
      <c r="E6" t="s">
        <v>186</v>
      </c>
      <c r="G6" t="s">
        <v>39</v>
      </c>
      <c r="I6" t="s">
        <v>158</v>
      </c>
      <c r="K6" t="s">
        <v>13</v>
      </c>
      <c r="M6" t="s">
        <v>186</v>
      </c>
      <c r="O6" t="s">
        <v>186</v>
      </c>
    </row>
    <row r="7" spans="1:15">
      <c r="C7" t="s">
        <v>31</v>
      </c>
      <c r="E7" t="s">
        <v>186</v>
      </c>
      <c r="G7" t="s">
        <v>144</v>
      </c>
      <c r="I7" t="s">
        <v>21</v>
      </c>
      <c r="K7" t="s">
        <v>39</v>
      </c>
      <c r="M7" t="s">
        <v>186</v>
      </c>
      <c r="O7" t="s">
        <v>186</v>
      </c>
    </row>
    <row r="10" spans="1:15" ht="20.25">
      <c r="A10" s="129" t="s">
        <v>1131</v>
      </c>
      <c r="C10" t="s">
        <v>186</v>
      </c>
      <c r="E10" t="s">
        <v>1</v>
      </c>
      <c r="G10" t="s">
        <v>155</v>
      </c>
      <c r="I10" t="s">
        <v>19</v>
      </c>
      <c r="K10" t="s">
        <v>15</v>
      </c>
      <c r="M10" t="s">
        <v>186</v>
      </c>
      <c r="O10" t="s">
        <v>186</v>
      </c>
    </row>
    <row r="11" spans="1:15">
      <c r="C11" t="s">
        <v>186</v>
      </c>
      <c r="E11" t="s">
        <v>9</v>
      </c>
      <c r="G11" t="s">
        <v>17</v>
      </c>
      <c r="I11" t="s">
        <v>39</v>
      </c>
      <c r="K11" t="s">
        <v>1871</v>
      </c>
      <c r="M11" t="s">
        <v>186</v>
      </c>
      <c r="O11" t="s">
        <v>186</v>
      </c>
    </row>
    <row r="12" spans="1:15">
      <c r="C12" t="s">
        <v>186</v>
      </c>
      <c r="E12" t="s">
        <v>143</v>
      </c>
      <c r="G12" t="s">
        <v>4</v>
      </c>
      <c r="I12" t="s">
        <v>833</v>
      </c>
      <c r="K12" t="s">
        <v>1872</v>
      </c>
      <c r="M12" t="s">
        <v>186</v>
      </c>
      <c r="O12" t="s">
        <v>186</v>
      </c>
    </row>
    <row r="15" spans="1:15" ht="20.25">
      <c r="A15" s="129" t="s">
        <v>1132</v>
      </c>
      <c r="C15" t="s">
        <v>186</v>
      </c>
      <c r="E15" t="s">
        <v>144</v>
      </c>
      <c r="G15" t="s">
        <v>6</v>
      </c>
      <c r="I15" t="s">
        <v>805</v>
      </c>
      <c r="K15" t="s">
        <v>861</v>
      </c>
      <c r="M15" t="s">
        <v>799</v>
      </c>
      <c r="O15" t="s">
        <v>2260</v>
      </c>
    </row>
    <row r="16" spans="1:15">
      <c r="C16" t="s">
        <v>186</v>
      </c>
      <c r="E16" t="s">
        <v>143</v>
      </c>
      <c r="G16" t="s">
        <v>15</v>
      </c>
      <c r="I16" t="s">
        <v>867</v>
      </c>
      <c r="K16" t="s">
        <v>815</v>
      </c>
      <c r="M16" t="s">
        <v>33</v>
      </c>
      <c r="O16" t="s">
        <v>3913</v>
      </c>
    </row>
    <row r="17" spans="1:15">
      <c r="C17" t="s">
        <v>186</v>
      </c>
      <c r="E17" t="s">
        <v>37</v>
      </c>
      <c r="G17" t="s">
        <v>155</v>
      </c>
      <c r="I17" t="s">
        <v>861</v>
      </c>
      <c r="K17" t="s">
        <v>153</v>
      </c>
      <c r="M17" t="s">
        <v>871</v>
      </c>
      <c r="O17" t="s">
        <v>2222</v>
      </c>
    </row>
    <row r="20" spans="1:15" ht="20.25">
      <c r="A20" s="129" t="s">
        <v>1260</v>
      </c>
      <c r="C20" t="s">
        <v>186</v>
      </c>
      <c r="E20" t="s">
        <v>1</v>
      </c>
      <c r="G20" t="s">
        <v>11</v>
      </c>
      <c r="I20" t="s">
        <v>154</v>
      </c>
      <c r="K20" t="s">
        <v>1821</v>
      </c>
      <c r="M20" t="s">
        <v>849</v>
      </c>
      <c r="O20" t="s">
        <v>2236</v>
      </c>
    </row>
    <row r="21" spans="1:15">
      <c r="C21" t="s">
        <v>186</v>
      </c>
      <c r="E21" t="s">
        <v>6</v>
      </c>
      <c r="G21" t="s">
        <v>162</v>
      </c>
      <c r="I21" t="s">
        <v>31</v>
      </c>
      <c r="K21" t="s">
        <v>27</v>
      </c>
      <c r="M21" t="s">
        <v>1838</v>
      </c>
      <c r="O21" t="s">
        <v>1838</v>
      </c>
    </row>
    <row r="22" spans="1:15">
      <c r="C22" t="s">
        <v>186</v>
      </c>
      <c r="E22" t="s">
        <v>23</v>
      </c>
      <c r="G22" t="s">
        <v>27</v>
      </c>
      <c r="I22" t="s">
        <v>142</v>
      </c>
      <c r="K22" t="s">
        <v>23</v>
      </c>
      <c r="M22" t="s">
        <v>2222</v>
      </c>
      <c r="O22" t="s">
        <v>2259</v>
      </c>
    </row>
    <row r="25" spans="1:15" ht="20.25">
      <c r="A25" s="129" t="s">
        <v>1133</v>
      </c>
      <c r="C25" t="s">
        <v>186</v>
      </c>
      <c r="E25" t="s">
        <v>178</v>
      </c>
      <c r="G25" t="s">
        <v>142</v>
      </c>
      <c r="I25" t="s">
        <v>867</v>
      </c>
      <c r="K25" t="s">
        <v>17</v>
      </c>
      <c r="M25" t="s">
        <v>31</v>
      </c>
      <c r="O25" t="s">
        <v>2256</v>
      </c>
    </row>
    <row r="26" spans="1:15">
      <c r="C26" t="s">
        <v>186</v>
      </c>
      <c r="E26" t="s">
        <v>15</v>
      </c>
      <c r="G26" t="s">
        <v>31</v>
      </c>
      <c r="I26" t="s">
        <v>840</v>
      </c>
      <c r="K26" t="s">
        <v>1842</v>
      </c>
      <c r="M26" t="s">
        <v>1842</v>
      </c>
      <c r="O26" t="s">
        <v>817</v>
      </c>
    </row>
    <row r="27" spans="1:15">
      <c r="C27" t="s">
        <v>186</v>
      </c>
      <c r="E27" t="s">
        <v>21</v>
      </c>
      <c r="G27" t="s">
        <v>39</v>
      </c>
      <c r="I27" t="s">
        <v>805</v>
      </c>
      <c r="K27" t="s">
        <v>805</v>
      </c>
      <c r="M27" t="s">
        <v>1843</v>
      </c>
      <c r="O27" t="s">
        <v>2281</v>
      </c>
    </row>
    <row r="30" spans="1:15" ht="20.25">
      <c r="A30" s="129" t="s">
        <v>1134</v>
      </c>
      <c r="C30" t="s">
        <v>11</v>
      </c>
      <c r="E30" t="s">
        <v>11</v>
      </c>
      <c r="G30" t="s">
        <v>9</v>
      </c>
      <c r="I30" t="s">
        <v>143</v>
      </c>
      <c r="K30" t="s">
        <v>143</v>
      </c>
      <c r="M30" t="s">
        <v>154</v>
      </c>
      <c r="O30" t="s">
        <v>17</v>
      </c>
    </row>
    <row r="31" spans="1:15">
      <c r="C31" t="s">
        <v>178</v>
      </c>
      <c r="E31" t="s">
        <v>1</v>
      </c>
      <c r="G31" t="s">
        <v>143</v>
      </c>
      <c r="I31" t="s">
        <v>819</v>
      </c>
      <c r="K31" t="s">
        <v>11</v>
      </c>
      <c r="M31" t="s">
        <v>27</v>
      </c>
      <c r="O31" t="s">
        <v>9</v>
      </c>
    </row>
    <row r="32" spans="1:15">
      <c r="C32" t="s">
        <v>17</v>
      </c>
      <c r="E32" t="s">
        <v>27</v>
      </c>
      <c r="G32" t="s">
        <v>25</v>
      </c>
      <c r="I32" t="s">
        <v>13</v>
      </c>
      <c r="K32" t="s">
        <v>141</v>
      </c>
      <c r="M32" t="s">
        <v>11</v>
      </c>
      <c r="O32" t="s">
        <v>37</v>
      </c>
    </row>
    <row r="35" spans="1:15" ht="20.25">
      <c r="A35" s="129" t="s">
        <v>1135</v>
      </c>
      <c r="C35" t="s">
        <v>11</v>
      </c>
      <c r="E35" t="s">
        <v>35</v>
      </c>
      <c r="G35" t="s">
        <v>154</v>
      </c>
      <c r="I35" t="s">
        <v>39</v>
      </c>
      <c r="K35" t="s">
        <v>11</v>
      </c>
      <c r="M35" t="s">
        <v>3905</v>
      </c>
      <c r="O35" t="s">
        <v>33</v>
      </c>
    </row>
    <row r="36" spans="1:15">
      <c r="C36" t="s">
        <v>33</v>
      </c>
      <c r="E36" t="s">
        <v>178</v>
      </c>
      <c r="G36" t="s">
        <v>141</v>
      </c>
      <c r="I36" t="s">
        <v>31</v>
      </c>
      <c r="K36" t="s">
        <v>154</v>
      </c>
      <c r="M36" t="s">
        <v>1834</v>
      </c>
      <c r="O36" t="s">
        <v>25</v>
      </c>
    </row>
    <row r="37" spans="1:15">
      <c r="C37" t="s">
        <v>15</v>
      </c>
      <c r="E37" t="s">
        <v>25</v>
      </c>
      <c r="G37" t="s">
        <v>6</v>
      </c>
      <c r="I37" t="s">
        <v>867</v>
      </c>
      <c r="K37" t="s">
        <v>33</v>
      </c>
      <c r="M37" t="s">
        <v>31</v>
      </c>
      <c r="O37" t="s">
        <v>1842</v>
      </c>
    </row>
    <row r="40" spans="1:15" ht="20.25">
      <c r="A40" s="129" t="s">
        <v>1136</v>
      </c>
      <c r="C40" t="s">
        <v>33</v>
      </c>
      <c r="E40" t="s">
        <v>6</v>
      </c>
      <c r="G40" t="s">
        <v>15</v>
      </c>
      <c r="I40" t="s">
        <v>33</v>
      </c>
      <c r="K40" t="s">
        <v>1843</v>
      </c>
      <c r="M40" t="s">
        <v>1826</v>
      </c>
      <c r="O40" t="s">
        <v>2222</v>
      </c>
    </row>
    <row r="41" spans="1:15">
      <c r="C41" t="s">
        <v>37</v>
      </c>
      <c r="E41" t="s">
        <v>15</v>
      </c>
      <c r="G41" t="s">
        <v>6</v>
      </c>
      <c r="I41" t="s">
        <v>840</v>
      </c>
      <c r="K41" t="s">
        <v>1842</v>
      </c>
      <c r="M41" t="s">
        <v>834</v>
      </c>
      <c r="O41" t="s">
        <v>141</v>
      </c>
    </row>
    <row r="42" spans="1:15">
      <c r="C42" t="s">
        <v>13</v>
      </c>
      <c r="E42" t="s">
        <v>142</v>
      </c>
      <c r="G42" t="s">
        <v>164</v>
      </c>
      <c r="I42" t="s">
        <v>815</v>
      </c>
      <c r="K42" t="s">
        <v>25</v>
      </c>
      <c r="M42" t="s">
        <v>144</v>
      </c>
      <c r="O42" t="s">
        <v>1840</v>
      </c>
    </row>
    <row r="45" spans="1:15" ht="20.25">
      <c r="A45" s="129" t="s">
        <v>1137</v>
      </c>
      <c r="C45" t="s">
        <v>186</v>
      </c>
      <c r="E45" t="s">
        <v>13</v>
      </c>
      <c r="G45" t="s">
        <v>31</v>
      </c>
      <c r="I45" t="s">
        <v>867</v>
      </c>
      <c r="K45" t="s">
        <v>186</v>
      </c>
      <c r="M45" t="s">
        <v>1823</v>
      </c>
      <c r="O45" t="s">
        <v>842</v>
      </c>
    </row>
    <row r="46" spans="1:15">
      <c r="C46" t="s">
        <v>186</v>
      </c>
      <c r="E46" t="s">
        <v>1</v>
      </c>
      <c r="G46" t="s">
        <v>21</v>
      </c>
      <c r="I46" t="s">
        <v>871</v>
      </c>
      <c r="K46" t="s">
        <v>186</v>
      </c>
      <c r="M46" t="s">
        <v>859</v>
      </c>
      <c r="O46" t="s">
        <v>1</v>
      </c>
    </row>
    <row r="47" spans="1:15">
      <c r="C47" t="s">
        <v>186</v>
      </c>
      <c r="E47" t="s">
        <v>23</v>
      </c>
      <c r="G47" t="s">
        <v>153</v>
      </c>
      <c r="I47" t="s">
        <v>853</v>
      </c>
      <c r="K47" t="s">
        <v>186</v>
      </c>
      <c r="M47" t="s">
        <v>1825</v>
      </c>
      <c r="O47" t="s">
        <v>2260</v>
      </c>
    </row>
    <row r="50" spans="1:15" ht="20.25">
      <c r="A50" s="129" t="s">
        <v>1138</v>
      </c>
      <c r="C50" t="s">
        <v>6</v>
      </c>
      <c r="E50" t="s">
        <v>144</v>
      </c>
      <c r="G50" t="s">
        <v>156</v>
      </c>
      <c r="I50" t="s">
        <v>849</v>
      </c>
      <c r="K50" t="s">
        <v>186</v>
      </c>
      <c r="M50" t="s">
        <v>853</v>
      </c>
      <c r="O50" t="s">
        <v>27</v>
      </c>
    </row>
    <row r="51" spans="1:15">
      <c r="C51" t="s">
        <v>25</v>
      </c>
      <c r="E51" t="s">
        <v>143</v>
      </c>
      <c r="G51" t="s">
        <v>23</v>
      </c>
      <c r="I51" t="s">
        <v>867</v>
      </c>
      <c r="K51" t="s">
        <v>186</v>
      </c>
      <c r="M51" t="s">
        <v>1835</v>
      </c>
      <c r="O51" t="s">
        <v>2222</v>
      </c>
    </row>
    <row r="52" spans="1:15">
      <c r="C52" t="s">
        <v>33</v>
      </c>
      <c r="E52" t="s">
        <v>141</v>
      </c>
      <c r="G52" t="s">
        <v>21</v>
      </c>
      <c r="I52" t="s">
        <v>842</v>
      </c>
      <c r="K52" t="s">
        <v>186</v>
      </c>
      <c r="M52" t="s">
        <v>861</v>
      </c>
      <c r="O52" t="s">
        <v>799</v>
      </c>
    </row>
    <row r="55" spans="1:15" ht="20.25">
      <c r="A55" s="129" t="s">
        <v>1139</v>
      </c>
      <c r="C55" t="s">
        <v>11</v>
      </c>
      <c r="E55" t="s">
        <v>25</v>
      </c>
      <c r="G55" t="s">
        <v>21</v>
      </c>
      <c r="I55" t="s">
        <v>11</v>
      </c>
      <c r="K55" t="s">
        <v>186</v>
      </c>
      <c r="M55" t="s">
        <v>2225</v>
      </c>
      <c r="O55" t="s">
        <v>21</v>
      </c>
    </row>
    <row r="56" spans="1:15">
      <c r="C56" t="s">
        <v>23</v>
      </c>
      <c r="E56" t="s">
        <v>17</v>
      </c>
      <c r="G56" t="s">
        <v>9</v>
      </c>
      <c r="I56" t="s">
        <v>809</v>
      </c>
      <c r="K56" t="s">
        <v>186</v>
      </c>
      <c r="M56" t="s">
        <v>1838</v>
      </c>
      <c r="O56" t="s">
        <v>1828</v>
      </c>
    </row>
    <row r="57" spans="1:15">
      <c r="C57" t="s">
        <v>27</v>
      </c>
      <c r="E57" t="s">
        <v>4</v>
      </c>
      <c r="G57" t="s">
        <v>17</v>
      </c>
      <c r="I57" t="s">
        <v>31</v>
      </c>
      <c r="K57" t="s">
        <v>186</v>
      </c>
      <c r="M57" t="s">
        <v>2218</v>
      </c>
      <c r="O57" t="s">
        <v>2225</v>
      </c>
    </row>
    <row r="60" spans="1:15" ht="20.25">
      <c r="A60" s="129" t="s">
        <v>1140</v>
      </c>
      <c r="C60" t="s">
        <v>21</v>
      </c>
      <c r="E60" t="s">
        <v>143</v>
      </c>
      <c r="G60" t="s">
        <v>17</v>
      </c>
      <c r="I60" t="s">
        <v>815</v>
      </c>
      <c r="K60" t="s">
        <v>828</v>
      </c>
      <c r="M60" t="s">
        <v>828</v>
      </c>
      <c r="O60" t="s">
        <v>25</v>
      </c>
    </row>
    <row r="61" spans="1:15">
      <c r="C61" t="s">
        <v>11</v>
      </c>
      <c r="E61" t="s">
        <v>15</v>
      </c>
      <c r="G61" t="s">
        <v>153</v>
      </c>
      <c r="I61" t="s">
        <v>828</v>
      </c>
      <c r="K61" t="s">
        <v>853</v>
      </c>
      <c r="M61" t="s">
        <v>867</v>
      </c>
      <c r="O61" t="s">
        <v>21</v>
      </c>
    </row>
    <row r="62" spans="1:15">
      <c r="C62" t="s">
        <v>31</v>
      </c>
      <c r="E62" t="s">
        <v>11</v>
      </c>
      <c r="G62" t="s">
        <v>155</v>
      </c>
      <c r="I62" t="s">
        <v>162</v>
      </c>
      <c r="K62" t="s">
        <v>867</v>
      </c>
      <c r="M62" t="s">
        <v>2224</v>
      </c>
      <c r="O62" t="s">
        <v>2221</v>
      </c>
    </row>
    <row r="65" spans="1:15" ht="20.25">
      <c r="A65" s="129" t="s">
        <v>1141</v>
      </c>
      <c r="C65" t="s">
        <v>186</v>
      </c>
      <c r="E65" t="s">
        <v>186</v>
      </c>
      <c r="G65" t="s">
        <v>186</v>
      </c>
      <c r="I65" t="s">
        <v>153</v>
      </c>
      <c r="K65" t="s">
        <v>853</v>
      </c>
      <c r="M65" t="s">
        <v>156</v>
      </c>
      <c r="O65" t="s">
        <v>141</v>
      </c>
    </row>
    <row r="66" spans="1:15">
      <c r="C66" t="s">
        <v>186</v>
      </c>
      <c r="E66" t="s">
        <v>186</v>
      </c>
      <c r="G66" t="s">
        <v>186</v>
      </c>
      <c r="I66" t="s">
        <v>861</v>
      </c>
      <c r="K66" t="s">
        <v>867</v>
      </c>
      <c r="M66" t="s">
        <v>153</v>
      </c>
      <c r="O66" t="s">
        <v>828</v>
      </c>
    </row>
    <row r="67" spans="1:15">
      <c r="C67" t="s">
        <v>186</v>
      </c>
      <c r="E67" t="s">
        <v>186</v>
      </c>
      <c r="G67" t="s">
        <v>186</v>
      </c>
      <c r="I67" t="s">
        <v>142</v>
      </c>
      <c r="K67" t="s">
        <v>828</v>
      </c>
      <c r="M67" t="s">
        <v>817</v>
      </c>
      <c r="O67" t="s">
        <v>1834</v>
      </c>
    </row>
    <row r="70" spans="1:15" ht="20.25">
      <c r="A70" s="129" t="s">
        <v>1142</v>
      </c>
      <c r="C70" t="s">
        <v>31</v>
      </c>
      <c r="E70" t="s">
        <v>144</v>
      </c>
      <c r="G70" t="s">
        <v>156</v>
      </c>
      <c r="I70" t="s">
        <v>11</v>
      </c>
      <c r="K70" t="s">
        <v>840</v>
      </c>
      <c r="M70" t="s">
        <v>828</v>
      </c>
      <c r="O70" t="s">
        <v>867</v>
      </c>
    </row>
    <row r="71" spans="1:15">
      <c r="C71" t="s">
        <v>33</v>
      </c>
      <c r="E71" t="s">
        <v>141</v>
      </c>
      <c r="G71" t="s">
        <v>31</v>
      </c>
      <c r="I71" t="s">
        <v>809</v>
      </c>
      <c r="K71" t="s">
        <v>35</v>
      </c>
      <c r="M71" t="s">
        <v>1835</v>
      </c>
      <c r="O71" t="s">
        <v>2256</v>
      </c>
    </row>
    <row r="72" spans="1:15">
      <c r="C72" t="s">
        <v>21</v>
      </c>
      <c r="E72" t="s">
        <v>143</v>
      </c>
      <c r="G72" t="s">
        <v>153</v>
      </c>
      <c r="I72" t="s">
        <v>154</v>
      </c>
      <c r="K72" t="s">
        <v>867</v>
      </c>
      <c r="M72" t="s">
        <v>861</v>
      </c>
      <c r="O72" t="s">
        <v>859</v>
      </c>
    </row>
    <row r="75" spans="1:15" ht="20.25">
      <c r="A75" s="129" t="s">
        <v>1143</v>
      </c>
      <c r="C75" t="s">
        <v>9</v>
      </c>
      <c r="E75" t="s">
        <v>13</v>
      </c>
      <c r="G75" t="s">
        <v>31</v>
      </c>
      <c r="I75" t="s">
        <v>11</v>
      </c>
      <c r="K75" t="s">
        <v>186</v>
      </c>
      <c r="M75" t="s">
        <v>2217</v>
      </c>
      <c r="O75" t="s">
        <v>2259</v>
      </c>
    </row>
    <row r="76" spans="1:15">
      <c r="C76" t="s">
        <v>23</v>
      </c>
      <c r="E76" t="s">
        <v>1</v>
      </c>
      <c r="G76" t="s">
        <v>19</v>
      </c>
      <c r="I76" t="s">
        <v>31</v>
      </c>
      <c r="K76" t="s">
        <v>186</v>
      </c>
      <c r="M76" t="s">
        <v>1838</v>
      </c>
      <c r="O76" t="s">
        <v>17</v>
      </c>
    </row>
    <row r="77" spans="1:15">
      <c r="C77" t="s">
        <v>11</v>
      </c>
      <c r="E77" t="s">
        <v>21</v>
      </c>
      <c r="G77" t="s">
        <v>21</v>
      </c>
      <c r="I77" t="s">
        <v>141</v>
      </c>
      <c r="K77" t="s">
        <v>186</v>
      </c>
      <c r="M77" t="s">
        <v>143</v>
      </c>
      <c r="O77" t="s">
        <v>2225</v>
      </c>
    </row>
    <row r="80" spans="1:15" ht="20.25">
      <c r="A80" s="129" t="s">
        <v>1144</v>
      </c>
      <c r="C80" t="s">
        <v>15</v>
      </c>
      <c r="E80" t="s">
        <v>15</v>
      </c>
      <c r="G80" t="s">
        <v>23</v>
      </c>
      <c r="I80" t="s">
        <v>840</v>
      </c>
      <c r="K80" t="s">
        <v>186</v>
      </c>
      <c r="M80" t="s">
        <v>29</v>
      </c>
      <c r="O80" t="s">
        <v>27</v>
      </c>
    </row>
    <row r="81" spans="1:15">
      <c r="C81" t="s">
        <v>21</v>
      </c>
      <c r="E81" t="s">
        <v>143</v>
      </c>
      <c r="G81" t="s">
        <v>153</v>
      </c>
      <c r="I81" t="s">
        <v>845</v>
      </c>
      <c r="K81" t="s">
        <v>186</v>
      </c>
      <c r="M81" t="s">
        <v>17</v>
      </c>
      <c r="O81" t="s">
        <v>2222</v>
      </c>
    </row>
    <row r="82" spans="1:15">
      <c r="C82" t="s">
        <v>19</v>
      </c>
      <c r="E82" t="s">
        <v>11</v>
      </c>
      <c r="G82" t="s">
        <v>142</v>
      </c>
      <c r="I82" t="s">
        <v>867</v>
      </c>
      <c r="K82" t="s">
        <v>186</v>
      </c>
      <c r="M82" t="s">
        <v>817</v>
      </c>
      <c r="O82" t="s">
        <v>859</v>
      </c>
    </row>
    <row r="85" spans="1:15" ht="20.25">
      <c r="A85" s="129" t="s">
        <v>1145</v>
      </c>
      <c r="C85" t="s">
        <v>17</v>
      </c>
      <c r="E85" t="s">
        <v>6</v>
      </c>
      <c r="G85" t="s">
        <v>9</v>
      </c>
      <c r="I85" t="s">
        <v>840</v>
      </c>
      <c r="K85" t="s">
        <v>186</v>
      </c>
      <c r="M85" t="s">
        <v>1842</v>
      </c>
      <c r="O85" t="s">
        <v>13</v>
      </c>
    </row>
    <row r="86" spans="1:15">
      <c r="C86" t="s">
        <v>39</v>
      </c>
      <c r="E86" t="s">
        <v>178</v>
      </c>
      <c r="G86" t="s">
        <v>27</v>
      </c>
      <c r="I86" t="s">
        <v>842</v>
      </c>
      <c r="K86" t="s">
        <v>186</v>
      </c>
      <c r="M86" t="s">
        <v>31</v>
      </c>
      <c r="O86" t="s">
        <v>2222</v>
      </c>
    </row>
    <row r="87" spans="1:15">
      <c r="C87" t="s">
        <v>11</v>
      </c>
      <c r="E87" t="s">
        <v>144</v>
      </c>
      <c r="G87" t="s">
        <v>142</v>
      </c>
      <c r="I87" t="s">
        <v>854</v>
      </c>
      <c r="K87" t="s">
        <v>186</v>
      </c>
      <c r="M87" t="s">
        <v>842</v>
      </c>
      <c r="O87" t="s">
        <v>2284</v>
      </c>
    </row>
    <row r="90" spans="1:15" ht="20.25">
      <c r="A90" s="129" t="s">
        <v>1146</v>
      </c>
      <c r="C90" t="s">
        <v>25</v>
      </c>
      <c r="E90" t="s">
        <v>13</v>
      </c>
      <c r="G90" t="s">
        <v>9</v>
      </c>
      <c r="I90" t="s">
        <v>834</v>
      </c>
      <c r="K90" t="s">
        <v>25</v>
      </c>
      <c r="M90" t="s">
        <v>1823</v>
      </c>
      <c r="O90" t="s">
        <v>2222</v>
      </c>
    </row>
    <row r="91" spans="1:15">
      <c r="C91" t="s">
        <v>17</v>
      </c>
      <c r="E91" t="s">
        <v>25</v>
      </c>
      <c r="G91" t="s">
        <v>155</v>
      </c>
      <c r="I91" t="s">
        <v>859</v>
      </c>
      <c r="K91" t="s">
        <v>805</v>
      </c>
      <c r="M91" t="s">
        <v>31</v>
      </c>
      <c r="O91" t="s">
        <v>1823</v>
      </c>
    </row>
    <row r="92" spans="1:15">
      <c r="C92" t="s">
        <v>178</v>
      </c>
      <c r="E92" t="s">
        <v>11</v>
      </c>
      <c r="G92" t="s">
        <v>27</v>
      </c>
      <c r="I92" t="s">
        <v>840</v>
      </c>
      <c r="K92" t="s">
        <v>854</v>
      </c>
      <c r="M92" t="s">
        <v>1828</v>
      </c>
      <c r="O92" t="s">
        <v>1837</v>
      </c>
    </row>
    <row r="95" spans="1:15" ht="20.25">
      <c r="A95" s="129" t="s">
        <v>1147</v>
      </c>
      <c r="C95" t="s">
        <v>178</v>
      </c>
      <c r="E95" t="s">
        <v>13</v>
      </c>
      <c r="G95" t="s">
        <v>9</v>
      </c>
      <c r="I95" t="s">
        <v>143</v>
      </c>
      <c r="K95" t="s">
        <v>833</v>
      </c>
      <c r="M95" t="s">
        <v>1828</v>
      </c>
      <c r="O95" t="s">
        <v>17</v>
      </c>
    </row>
    <row r="96" spans="1:15">
      <c r="C96" t="s">
        <v>29</v>
      </c>
      <c r="E96" t="s">
        <v>17</v>
      </c>
      <c r="G96" t="s">
        <v>27</v>
      </c>
      <c r="I96" t="s">
        <v>154</v>
      </c>
      <c r="K96" t="s">
        <v>23</v>
      </c>
      <c r="M96" t="s">
        <v>13</v>
      </c>
      <c r="O96" t="s">
        <v>835</v>
      </c>
    </row>
    <row r="97" spans="1:15">
      <c r="C97" t="s">
        <v>37</v>
      </c>
      <c r="E97" t="s">
        <v>21</v>
      </c>
      <c r="G97" t="s">
        <v>37</v>
      </c>
      <c r="I97" t="s">
        <v>31</v>
      </c>
      <c r="K97" t="s">
        <v>1821</v>
      </c>
      <c r="M97" t="s">
        <v>1833</v>
      </c>
      <c r="O97" t="s">
        <v>1841</v>
      </c>
    </row>
    <row r="100" spans="1:15" ht="20.25">
      <c r="A100" s="129" t="s">
        <v>1148</v>
      </c>
      <c r="C100" t="s">
        <v>178</v>
      </c>
      <c r="E100" t="s">
        <v>11</v>
      </c>
      <c r="G100" t="s">
        <v>21</v>
      </c>
      <c r="I100" t="s">
        <v>154</v>
      </c>
      <c r="K100" t="s">
        <v>186</v>
      </c>
      <c r="M100" t="s">
        <v>19</v>
      </c>
      <c r="O100" t="s">
        <v>142</v>
      </c>
    </row>
    <row r="101" spans="1:15">
      <c r="C101" t="s">
        <v>15</v>
      </c>
      <c r="E101" t="s">
        <v>17</v>
      </c>
      <c r="G101" t="s">
        <v>19</v>
      </c>
      <c r="I101" t="s">
        <v>156</v>
      </c>
      <c r="K101" t="s">
        <v>186</v>
      </c>
      <c r="M101" t="s">
        <v>1843</v>
      </c>
      <c r="O101" t="s">
        <v>835</v>
      </c>
    </row>
    <row r="102" spans="1:15">
      <c r="C102" t="s">
        <v>27</v>
      </c>
      <c r="E102" t="s">
        <v>9</v>
      </c>
      <c r="G102" t="s">
        <v>31</v>
      </c>
      <c r="I102" t="s">
        <v>820</v>
      </c>
      <c r="K102" t="s">
        <v>186</v>
      </c>
      <c r="M102" t="s">
        <v>854</v>
      </c>
      <c r="O102" t="s">
        <v>824</v>
      </c>
    </row>
    <row r="105" spans="1:15" ht="20.25">
      <c r="A105" s="129" t="s">
        <v>1149</v>
      </c>
      <c r="C105" t="s">
        <v>186</v>
      </c>
      <c r="E105" t="s">
        <v>141</v>
      </c>
      <c r="G105" t="s">
        <v>153</v>
      </c>
      <c r="I105" t="s">
        <v>1</v>
      </c>
      <c r="K105" t="s">
        <v>186</v>
      </c>
      <c r="M105" t="s">
        <v>186</v>
      </c>
      <c r="O105" t="s">
        <v>186</v>
      </c>
    </row>
    <row r="106" spans="1:15">
      <c r="C106" t="s">
        <v>186</v>
      </c>
      <c r="E106" t="s">
        <v>19</v>
      </c>
      <c r="G106" t="s">
        <v>164</v>
      </c>
      <c r="I106" t="s">
        <v>828</v>
      </c>
      <c r="K106" t="s">
        <v>186</v>
      </c>
      <c r="M106" t="s">
        <v>186</v>
      </c>
      <c r="O106" t="s">
        <v>186</v>
      </c>
    </row>
    <row r="107" spans="1:15">
      <c r="C107" t="s">
        <v>186</v>
      </c>
      <c r="E107" t="s">
        <v>143</v>
      </c>
      <c r="G107" t="s">
        <v>35</v>
      </c>
      <c r="I107" t="s">
        <v>853</v>
      </c>
      <c r="K107" t="s">
        <v>186</v>
      </c>
      <c r="M107" t="s">
        <v>186</v>
      </c>
      <c r="O107" t="s">
        <v>186</v>
      </c>
    </row>
    <row r="110" spans="1:15" ht="20.25">
      <c r="A110" s="129" t="s">
        <v>1150</v>
      </c>
      <c r="C110" t="s">
        <v>186</v>
      </c>
      <c r="E110" t="s">
        <v>6</v>
      </c>
      <c r="G110" t="s">
        <v>11</v>
      </c>
      <c r="I110" t="s">
        <v>156</v>
      </c>
      <c r="K110" t="s">
        <v>186</v>
      </c>
      <c r="M110" t="s">
        <v>1</v>
      </c>
      <c r="O110" t="s">
        <v>2254</v>
      </c>
    </row>
    <row r="111" spans="1:15">
      <c r="C111" t="s">
        <v>186</v>
      </c>
      <c r="E111" t="s">
        <v>35</v>
      </c>
      <c r="G111" t="s">
        <v>1</v>
      </c>
      <c r="I111" t="s">
        <v>815</v>
      </c>
      <c r="K111" t="s">
        <v>186</v>
      </c>
      <c r="M111" t="s">
        <v>817</v>
      </c>
      <c r="O111" t="s">
        <v>144</v>
      </c>
    </row>
    <row r="112" spans="1:15">
      <c r="C112" t="s">
        <v>186</v>
      </c>
      <c r="E112" t="s">
        <v>13</v>
      </c>
      <c r="G112" t="s">
        <v>35</v>
      </c>
      <c r="I112" t="s">
        <v>826</v>
      </c>
      <c r="K112" t="s">
        <v>186</v>
      </c>
      <c r="M112" t="s">
        <v>156</v>
      </c>
      <c r="O112" t="s">
        <v>153</v>
      </c>
    </row>
    <row r="115" spans="1:15" ht="20.25">
      <c r="A115" s="129" t="s">
        <v>1151</v>
      </c>
      <c r="C115" t="s">
        <v>186</v>
      </c>
      <c r="E115" t="s">
        <v>31</v>
      </c>
      <c r="G115" t="s">
        <v>29</v>
      </c>
      <c r="I115" t="s">
        <v>143</v>
      </c>
      <c r="K115" t="s">
        <v>186</v>
      </c>
      <c r="M115" t="s">
        <v>186</v>
      </c>
      <c r="O115" t="s">
        <v>186</v>
      </c>
    </row>
    <row r="116" spans="1:15">
      <c r="C116" t="s">
        <v>186</v>
      </c>
      <c r="E116" t="s">
        <v>23</v>
      </c>
      <c r="G116" t="s">
        <v>33</v>
      </c>
      <c r="I116" t="s">
        <v>158</v>
      </c>
      <c r="K116" t="s">
        <v>186</v>
      </c>
      <c r="M116" t="s">
        <v>186</v>
      </c>
      <c r="O116" t="s">
        <v>186</v>
      </c>
    </row>
    <row r="117" spans="1:15">
      <c r="C117" t="s">
        <v>186</v>
      </c>
      <c r="E117" t="s">
        <v>144</v>
      </c>
      <c r="G117" t="s">
        <v>1</v>
      </c>
      <c r="I117" t="s">
        <v>11</v>
      </c>
      <c r="K117" t="s">
        <v>186</v>
      </c>
      <c r="M117" t="s">
        <v>186</v>
      </c>
      <c r="O117" t="s">
        <v>186</v>
      </c>
    </row>
    <row r="119" spans="1:15">
      <c r="K119" s="242"/>
    </row>
    <row r="120" spans="1:15" ht="20.25">
      <c r="A120" s="129" t="s">
        <v>1179</v>
      </c>
      <c r="B120" t="s">
        <v>1152</v>
      </c>
      <c r="C120" t="s">
        <v>31</v>
      </c>
      <c r="E120" t="s">
        <v>141</v>
      </c>
      <c r="G120" t="s">
        <v>27</v>
      </c>
      <c r="I120" s="228" t="s">
        <v>154</v>
      </c>
      <c r="K120" t="s">
        <v>861</v>
      </c>
      <c r="M120" t="s">
        <v>21</v>
      </c>
      <c r="O120" t="s">
        <v>824</v>
      </c>
    </row>
    <row r="121" spans="1:15">
      <c r="C121" t="s">
        <v>27</v>
      </c>
      <c r="E121" t="s">
        <v>33</v>
      </c>
      <c r="G121" t="s">
        <v>1261</v>
      </c>
      <c r="I121" s="228" t="s">
        <v>141</v>
      </c>
      <c r="K121" t="s">
        <v>804</v>
      </c>
      <c r="M121" t="s">
        <v>2222</v>
      </c>
      <c r="O121" t="s">
        <v>854</v>
      </c>
    </row>
    <row r="122" spans="1:15">
      <c r="C122" t="s">
        <v>15</v>
      </c>
      <c r="E122" t="s">
        <v>6</v>
      </c>
      <c r="G122" t="s">
        <v>1262</v>
      </c>
      <c r="I122" s="228" t="s">
        <v>15</v>
      </c>
      <c r="K122" t="s">
        <v>849</v>
      </c>
      <c r="M122" t="s">
        <v>849</v>
      </c>
      <c r="O122" t="s">
        <v>155</v>
      </c>
    </row>
    <row r="123" spans="1:15">
      <c r="G123" t="s">
        <v>1234</v>
      </c>
      <c r="K123" s="242"/>
    </row>
    <row r="124" spans="1:15">
      <c r="O124" t="s">
        <v>824</v>
      </c>
    </row>
    <row r="125" spans="1:15">
      <c r="B125" t="s">
        <v>1153</v>
      </c>
      <c r="C125" t="s">
        <v>37</v>
      </c>
      <c r="E125" t="s">
        <v>11</v>
      </c>
      <c r="G125" t="s">
        <v>153</v>
      </c>
      <c r="I125" s="228" t="s">
        <v>815</v>
      </c>
      <c r="K125" t="s">
        <v>27</v>
      </c>
      <c r="M125" t="s">
        <v>1840</v>
      </c>
      <c r="O125" t="s">
        <v>842</v>
      </c>
    </row>
    <row r="126" spans="1:15">
      <c r="C126" t="s">
        <v>11</v>
      </c>
      <c r="E126" t="s">
        <v>141</v>
      </c>
      <c r="G126" t="s">
        <v>1</v>
      </c>
      <c r="I126" s="228" t="s">
        <v>871</v>
      </c>
      <c r="K126" t="s">
        <v>861</v>
      </c>
      <c r="M126" t="s">
        <v>1834</v>
      </c>
      <c r="O126" t="s">
        <v>15</v>
      </c>
    </row>
    <row r="127" spans="1:15">
      <c r="C127" t="s">
        <v>27</v>
      </c>
      <c r="E127" t="s">
        <v>6</v>
      </c>
      <c r="G127" t="s">
        <v>155</v>
      </c>
      <c r="I127" s="228" t="s">
        <v>19</v>
      </c>
      <c r="K127" t="s">
        <v>849</v>
      </c>
      <c r="M127" t="s">
        <v>828</v>
      </c>
    </row>
    <row r="128" spans="1:15">
      <c r="K128" s="242"/>
    </row>
    <row r="129" spans="2:15">
      <c r="B129" t="s">
        <v>1154</v>
      </c>
      <c r="C129" t="s">
        <v>25</v>
      </c>
      <c r="E129" t="s">
        <v>6</v>
      </c>
      <c r="G129" t="s">
        <v>153</v>
      </c>
      <c r="I129" s="228" t="s">
        <v>17</v>
      </c>
      <c r="K129" t="s">
        <v>35</v>
      </c>
      <c r="M129" t="s">
        <v>1840</v>
      </c>
      <c r="O129" t="s">
        <v>842</v>
      </c>
    </row>
    <row r="130" spans="2:15">
      <c r="C130" t="s">
        <v>37</v>
      </c>
      <c r="E130" t="s">
        <v>141</v>
      </c>
      <c r="G130" t="s">
        <v>4</v>
      </c>
      <c r="I130" s="228" t="s">
        <v>141</v>
      </c>
      <c r="K130" t="s">
        <v>799</v>
      </c>
      <c r="M130" t="s">
        <v>849</v>
      </c>
      <c r="O130" t="s">
        <v>156</v>
      </c>
    </row>
    <row r="131" spans="2:15">
      <c r="C131" t="s">
        <v>6</v>
      </c>
      <c r="E131" t="s">
        <v>11</v>
      </c>
      <c r="G131" t="s">
        <v>1</v>
      </c>
      <c r="I131" s="228" t="s">
        <v>31</v>
      </c>
      <c r="K131" t="s">
        <v>834</v>
      </c>
      <c r="M131" t="s">
        <v>1842</v>
      </c>
      <c r="O131" t="s">
        <v>824</v>
      </c>
    </row>
    <row r="132" spans="2:15">
      <c r="K132" s="242"/>
    </row>
    <row r="133" spans="2:15">
      <c r="B133" t="s">
        <v>1155</v>
      </c>
      <c r="C133" t="s">
        <v>27</v>
      </c>
      <c r="E133" t="s">
        <v>33</v>
      </c>
      <c r="G133" t="s">
        <v>9</v>
      </c>
      <c r="I133" s="228" t="s">
        <v>815</v>
      </c>
      <c r="K133" t="s">
        <v>13</v>
      </c>
      <c r="M133" t="s">
        <v>2218</v>
      </c>
      <c r="O133" t="s">
        <v>804</v>
      </c>
    </row>
    <row r="134" spans="2:15">
      <c r="C134" t="s">
        <v>15</v>
      </c>
      <c r="E134" t="s">
        <v>21</v>
      </c>
      <c r="G134" t="s">
        <v>142</v>
      </c>
      <c r="I134" s="228" t="s">
        <v>17</v>
      </c>
      <c r="K134" t="s">
        <v>1841</v>
      </c>
      <c r="M134" t="s">
        <v>828</v>
      </c>
      <c r="O134" t="s">
        <v>37</v>
      </c>
    </row>
    <row r="135" spans="2:15">
      <c r="C135" t="s">
        <v>21</v>
      </c>
      <c r="E135" t="s">
        <v>17</v>
      </c>
      <c r="G135" t="s">
        <v>33</v>
      </c>
      <c r="I135" s="228" t="s">
        <v>817</v>
      </c>
      <c r="K135" t="s">
        <v>861</v>
      </c>
      <c r="M135" t="s">
        <v>156</v>
      </c>
      <c r="O135" t="s">
        <v>25</v>
      </c>
    </row>
    <row r="136" spans="2:15">
      <c r="K136" s="242"/>
    </row>
    <row r="137" spans="2:15">
      <c r="B137" t="s">
        <v>1156</v>
      </c>
      <c r="C137" t="s">
        <v>33</v>
      </c>
      <c r="E137" t="s">
        <v>11</v>
      </c>
      <c r="G137" t="s">
        <v>143</v>
      </c>
      <c r="I137" s="228" t="s">
        <v>17</v>
      </c>
      <c r="K137" t="s">
        <v>861</v>
      </c>
      <c r="M137" t="s">
        <v>156</v>
      </c>
      <c r="O137" t="s">
        <v>861</v>
      </c>
    </row>
    <row r="138" spans="2:15">
      <c r="C138" t="s">
        <v>21</v>
      </c>
      <c r="E138" t="s">
        <v>19</v>
      </c>
      <c r="G138" t="s">
        <v>1</v>
      </c>
      <c r="I138" s="228" t="s">
        <v>815</v>
      </c>
      <c r="K138" t="s">
        <v>804</v>
      </c>
      <c r="M138" t="s">
        <v>861</v>
      </c>
      <c r="O138" t="s">
        <v>141</v>
      </c>
    </row>
    <row r="139" spans="2:15">
      <c r="C139" t="s">
        <v>25</v>
      </c>
      <c r="E139" t="s">
        <v>141</v>
      </c>
      <c r="G139" t="s">
        <v>15</v>
      </c>
      <c r="I139" s="228" t="s">
        <v>871</v>
      </c>
      <c r="K139" t="s">
        <v>19</v>
      </c>
      <c r="M139" t="s">
        <v>2217</v>
      </c>
      <c r="O139" t="s">
        <v>21</v>
      </c>
    </row>
    <row r="140" spans="2:15">
      <c r="K140" s="242"/>
    </row>
    <row r="141" spans="2:15">
      <c r="B141" t="s">
        <v>1157</v>
      </c>
      <c r="C141" t="s">
        <v>27</v>
      </c>
      <c r="E141" t="s">
        <v>33</v>
      </c>
      <c r="G141" t="s">
        <v>25</v>
      </c>
      <c r="I141" s="228" t="s">
        <v>156</v>
      </c>
      <c r="K141" t="s">
        <v>1843</v>
      </c>
      <c r="M141" t="s">
        <v>820</v>
      </c>
      <c r="O141" t="s">
        <v>21</v>
      </c>
    </row>
    <row r="142" spans="2:15">
      <c r="C142" t="s">
        <v>178</v>
      </c>
      <c r="E142" t="s">
        <v>17</v>
      </c>
      <c r="G142" t="s">
        <v>141</v>
      </c>
      <c r="I142" s="228" t="s">
        <v>805</v>
      </c>
      <c r="K142" t="s">
        <v>142</v>
      </c>
      <c r="M142" t="s">
        <v>25</v>
      </c>
      <c r="O142" t="s">
        <v>824</v>
      </c>
    </row>
    <row r="143" spans="2:15">
      <c r="C143" t="s">
        <v>33</v>
      </c>
      <c r="E143" t="s">
        <v>178</v>
      </c>
      <c r="G143" t="s">
        <v>143</v>
      </c>
      <c r="I143" s="228" t="s">
        <v>828</v>
      </c>
      <c r="K143" t="s">
        <v>158</v>
      </c>
      <c r="M143" t="s">
        <v>2223</v>
      </c>
      <c r="O143" t="s">
        <v>842</v>
      </c>
    </row>
    <row r="144" spans="2:15">
      <c r="K144" s="242"/>
    </row>
    <row r="145" spans="2:15">
      <c r="B145" t="s">
        <v>1158</v>
      </c>
      <c r="C145" t="s">
        <v>4</v>
      </c>
      <c r="E145" t="s">
        <v>21</v>
      </c>
      <c r="G145" t="s">
        <v>153</v>
      </c>
      <c r="I145" s="228" t="s">
        <v>1</v>
      </c>
      <c r="K145" t="s">
        <v>142</v>
      </c>
      <c r="M145" t="s">
        <v>820</v>
      </c>
      <c r="O145" t="s">
        <v>842</v>
      </c>
    </row>
    <row r="146" spans="2:15">
      <c r="C146" t="s">
        <v>33</v>
      </c>
      <c r="E146" t="s">
        <v>33</v>
      </c>
      <c r="G146" t="s">
        <v>1</v>
      </c>
      <c r="I146" s="228" t="s">
        <v>37</v>
      </c>
      <c r="K146" t="s">
        <v>861</v>
      </c>
      <c r="M146" t="s">
        <v>25</v>
      </c>
      <c r="O146" t="s">
        <v>2223</v>
      </c>
    </row>
    <row r="147" spans="2:15">
      <c r="C147" t="s">
        <v>29</v>
      </c>
      <c r="E147" t="s">
        <v>9</v>
      </c>
      <c r="G147" t="s">
        <v>4</v>
      </c>
      <c r="I147" s="228" t="s">
        <v>805</v>
      </c>
      <c r="K147" t="s">
        <v>1834</v>
      </c>
      <c r="M147" t="s">
        <v>15</v>
      </c>
      <c r="O147" t="s">
        <v>15</v>
      </c>
    </row>
    <row r="148" spans="2:15">
      <c r="K148" s="242"/>
    </row>
    <row r="149" spans="2:15">
      <c r="B149" t="s">
        <v>1159</v>
      </c>
      <c r="C149" t="s">
        <v>178</v>
      </c>
      <c r="E149" t="s">
        <v>178</v>
      </c>
      <c r="G149" t="s">
        <v>143</v>
      </c>
      <c r="I149" s="228" t="s">
        <v>815</v>
      </c>
      <c r="K149" t="s">
        <v>861</v>
      </c>
      <c r="M149" t="s">
        <v>820</v>
      </c>
      <c r="O149" t="s">
        <v>2281</v>
      </c>
    </row>
    <row r="150" spans="2:15">
      <c r="C150" t="s">
        <v>27</v>
      </c>
      <c r="E150" t="s">
        <v>33</v>
      </c>
      <c r="G150" t="s">
        <v>21</v>
      </c>
      <c r="I150" s="228" t="s">
        <v>19</v>
      </c>
      <c r="K150" t="s">
        <v>849</v>
      </c>
      <c r="M150" t="s">
        <v>1838</v>
      </c>
      <c r="O150" t="s">
        <v>824</v>
      </c>
    </row>
    <row r="151" spans="2:15">
      <c r="C151" t="s">
        <v>15</v>
      </c>
      <c r="E151" t="s">
        <v>21</v>
      </c>
      <c r="G151" t="s">
        <v>1</v>
      </c>
      <c r="I151" s="228" t="s">
        <v>153</v>
      </c>
      <c r="K151" t="s">
        <v>850</v>
      </c>
      <c r="M151" t="s">
        <v>37</v>
      </c>
      <c r="O151" t="s">
        <v>854</v>
      </c>
    </row>
    <row r="152" spans="2:15">
      <c r="K152" s="242"/>
    </row>
    <row r="153" spans="2:15">
      <c r="B153" t="s">
        <v>1160</v>
      </c>
      <c r="C153" t="s">
        <v>27</v>
      </c>
      <c r="E153" t="s">
        <v>143</v>
      </c>
      <c r="G153" t="s">
        <v>1263</v>
      </c>
      <c r="I153" s="228" t="s">
        <v>849</v>
      </c>
      <c r="K153" t="s">
        <v>867</v>
      </c>
      <c r="M153" t="s">
        <v>2223</v>
      </c>
      <c r="O153" t="s">
        <v>850</v>
      </c>
    </row>
    <row r="154" spans="2:15">
      <c r="C154" t="s">
        <v>11</v>
      </c>
      <c r="E154" t="s">
        <v>33</v>
      </c>
      <c r="G154" t="s">
        <v>1234</v>
      </c>
      <c r="I154" s="228" t="s">
        <v>31</v>
      </c>
      <c r="K154" t="s">
        <v>1836</v>
      </c>
      <c r="M154" t="s">
        <v>2221</v>
      </c>
      <c r="O154" t="s">
        <v>1842</v>
      </c>
    </row>
    <row r="155" spans="2:15">
      <c r="C155" t="s">
        <v>33</v>
      </c>
      <c r="E155" t="s">
        <v>21</v>
      </c>
      <c r="G155" t="s">
        <v>25</v>
      </c>
      <c r="I155" s="228" t="s">
        <v>156</v>
      </c>
      <c r="K155" t="s">
        <v>4</v>
      </c>
      <c r="M155" t="s">
        <v>820</v>
      </c>
      <c r="O155" t="s">
        <v>2236</v>
      </c>
    </row>
    <row r="156" spans="2:15">
      <c r="K156" s="242"/>
    </row>
    <row r="157" spans="2:15">
      <c r="B157" t="s">
        <v>1161</v>
      </c>
      <c r="C157" t="s">
        <v>9</v>
      </c>
      <c r="E157" t="s">
        <v>33</v>
      </c>
      <c r="G157" t="s">
        <v>21</v>
      </c>
      <c r="I157" s="228" t="s">
        <v>153</v>
      </c>
      <c r="K157" t="s">
        <v>849</v>
      </c>
      <c r="M157" t="s">
        <v>1842</v>
      </c>
      <c r="O157" t="s">
        <v>854</v>
      </c>
    </row>
    <row r="158" spans="2:15">
      <c r="C158" t="s">
        <v>33</v>
      </c>
      <c r="E158" t="s">
        <v>21</v>
      </c>
      <c r="G158" t="s">
        <v>1</v>
      </c>
      <c r="I158" s="228" t="s">
        <v>820</v>
      </c>
      <c r="K158" t="s">
        <v>11</v>
      </c>
      <c r="M158" t="s">
        <v>141</v>
      </c>
      <c r="O158" t="s">
        <v>824</v>
      </c>
    </row>
    <row r="159" spans="2:15">
      <c r="C159" t="s">
        <v>11</v>
      </c>
      <c r="E159" t="s">
        <v>35</v>
      </c>
      <c r="G159" t="s">
        <v>9</v>
      </c>
      <c r="I159" s="228" t="s">
        <v>39</v>
      </c>
      <c r="K159" t="s">
        <v>1834</v>
      </c>
      <c r="M159" t="s">
        <v>2221</v>
      </c>
      <c r="O159" t="s">
        <v>21</v>
      </c>
    </row>
    <row r="160" spans="2:15">
      <c r="K160" s="242"/>
    </row>
    <row r="161" spans="2:15">
      <c r="B161" t="s">
        <v>1162</v>
      </c>
      <c r="C161" t="s">
        <v>33</v>
      </c>
      <c r="E161" t="s">
        <v>35</v>
      </c>
      <c r="G161" t="s">
        <v>143</v>
      </c>
      <c r="I161" s="228" t="s">
        <v>153</v>
      </c>
      <c r="K161" t="s">
        <v>1834</v>
      </c>
      <c r="M161" t="s">
        <v>37</v>
      </c>
      <c r="O161" t="s">
        <v>833</v>
      </c>
    </row>
    <row r="162" spans="2:15">
      <c r="C162" t="s">
        <v>25</v>
      </c>
      <c r="E162" t="s">
        <v>143</v>
      </c>
      <c r="G162" t="s">
        <v>35</v>
      </c>
      <c r="I162" s="228" t="s">
        <v>19</v>
      </c>
      <c r="K162" t="s">
        <v>142</v>
      </c>
      <c r="M162" t="s">
        <v>854</v>
      </c>
      <c r="O162" t="s">
        <v>2225</v>
      </c>
    </row>
    <row r="163" spans="2:15">
      <c r="C163" t="s">
        <v>11</v>
      </c>
      <c r="E163" t="s">
        <v>15</v>
      </c>
      <c r="G163" t="s">
        <v>21</v>
      </c>
      <c r="I163" s="228" t="s">
        <v>25</v>
      </c>
      <c r="K163" t="s">
        <v>861</v>
      </c>
      <c r="M163" t="s">
        <v>2223</v>
      </c>
      <c r="O163" t="s">
        <v>162</v>
      </c>
    </row>
    <row r="164" spans="2:15">
      <c r="K164" s="242"/>
    </row>
    <row r="165" spans="2:15">
      <c r="B165" t="s">
        <v>1163</v>
      </c>
      <c r="C165" t="s">
        <v>33</v>
      </c>
      <c r="E165" t="s">
        <v>19</v>
      </c>
      <c r="G165" t="s">
        <v>143</v>
      </c>
      <c r="I165" s="228" t="s">
        <v>33</v>
      </c>
      <c r="K165" t="s">
        <v>1839</v>
      </c>
      <c r="M165" t="s">
        <v>854</v>
      </c>
      <c r="O165" t="s">
        <v>826</v>
      </c>
    </row>
    <row r="166" spans="2:15">
      <c r="C166" t="s">
        <v>25</v>
      </c>
      <c r="E166" t="s">
        <v>143</v>
      </c>
      <c r="G166" t="s">
        <v>1</v>
      </c>
      <c r="I166" s="228" t="s">
        <v>805</v>
      </c>
      <c r="K166" t="s">
        <v>1834</v>
      </c>
      <c r="M166" t="s">
        <v>155</v>
      </c>
      <c r="O166" t="s">
        <v>2259</v>
      </c>
    </row>
    <row r="167" spans="2:15">
      <c r="C167" t="s">
        <v>6</v>
      </c>
      <c r="E167" t="s">
        <v>39</v>
      </c>
      <c r="G167" t="s">
        <v>153</v>
      </c>
      <c r="I167" s="228" t="s">
        <v>828</v>
      </c>
      <c r="K167" t="s">
        <v>11</v>
      </c>
      <c r="M167" t="s">
        <v>1836</v>
      </c>
      <c r="O167" t="s">
        <v>1</v>
      </c>
    </row>
    <row r="168" spans="2:15">
      <c r="K168" s="242"/>
    </row>
    <row r="169" spans="2:15">
      <c r="B169" t="s">
        <v>1164</v>
      </c>
      <c r="C169" t="s">
        <v>9</v>
      </c>
      <c r="E169" t="s">
        <v>19</v>
      </c>
      <c r="G169" t="s">
        <v>153</v>
      </c>
      <c r="I169" s="228" t="s">
        <v>31</v>
      </c>
      <c r="K169" t="s">
        <v>27</v>
      </c>
      <c r="M169" t="s">
        <v>141</v>
      </c>
      <c r="O169" t="s">
        <v>156</v>
      </c>
    </row>
    <row r="170" spans="2:15">
      <c r="C170" t="s">
        <v>1176</v>
      </c>
      <c r="E170" t="s">
        <v>9</v>
      </c>
      <c r="G170" t="s">
        <v>1</v>
      </c>
      <c r="I170" s="228" t="s">
        <v>23</v>
      </c>
      <c r="K170" t="s">
        <v>158</v>
      </c>
      <c r="M170" t="s">
        <v>1842</v>
      </c>
      <c r="O170" t="s">
        <v>162</v>
      </c>
    </row>
    <row r="171" spans="2:15">
      <c r="C171" t="s">
        <v>35</v>
      </c>
      <c r="E171" t="s">
        <v>141</v>
      </c>
      <c r="G171" t="s">
        <v>4</v>
      </c>
      <c r="I171" s="228" t="s">
        <v>158</v>
      </c>
      <c r="K171" t="s">
        <v>23</v>
      </c>
      <c r="M171" t="s">
        <v>21</v>
      </c>
      <c r="O171" t="s">
        <v>817</v>
      </c>
    </row>
    <row r="172" spans="2:15">
      <c r="K172" s="242"/>
    </row>
    <row r="173" spans="2:15">
      <c r="B173" t="s">
        <v>1165</v>
      </c>
      <c r="C173" t="s">
        <v>9</v>
      </c>
      <c r="E173" t="s">
        <v>21</v>
      </c>
      <c r="G173" t="s">
        <v>33</v>
      </c>
      <c r="I173" s="228" t="s">
        <v>33</v>
      </c>
      <c r="K173" t="s">
        <v>820</v>
      </c>
      <c r="M173" t="s">
        <v>854</v>
      </c>
      <c r="O173" t="s">
        <v>1842</v>
      </c>
    </row>
    <row r="174" spans="2:15">
      <c r="C174" t="s">
        <v>35</v>
      </c>
      <c r="E174" t="s">
        <v>143</v>
      </c>
      <c r="G174" t="s">
        <v>25</v>
      </c>
      <c r="I174" s="228" t="s">
        <v>17</v>
      </c>
      <c r="K174" t="s">
        <v>11</v>
      </c>
      <c r="M174" t="s">
        <v>21</v>
      </c>
      <c r="O174" t="s">
        <v>2217</v>
      </c>
    </row>
    <row r="175" spans="2:15">
      <c r="C175" t="s">
        <v>31</v>
      </c>
      <c r="E175" t="s">
        <v>17</v>
      </c>
      <c r="G175" t="s">
        <v>158</v>
      </c>
      <c r="I175" s="228" t="s">
        <v>850</v>
      </c>
      <c r="K175" t="s">
        <v>1834</v>
      </c>
      <c r="M175" t="s">
        <v>17</v>
      </c>
      <c r="O175" t="s">
        <v>21</v>
      </c>
    </row>
    <row r="176" spans="2:15">
      <c r="K176" s="242"/>
    </row>
    <row r="177" spans="2:15">
      <c r="B177" t="s">
        <v>1166</v>
      </c>
      <c r="C177" t="s">
        <v>31</v>
      </c>
      <c r="E177" t="s">
        <v>21</v>
      </c>
      <c r="G177" t="s">
        <v>21</v>
      </c>
      <c r="I177" s="228" t="s">
        <v>33</v>
      </c>
      <c r="K177" t="s">
        <v>834</v>
      </c>
      <c r="M177" t="s">
        <v>2219</v>
      </c>
      <c r="O177" t="s">
        <v>2225</v>
      </c>
    </row>
    <row r="178" spans="2:15">
      <c r="C178" t="s">
        <v>9</v>
      </c>
      <c r="E178" t="s">
        <v>33</v>
      </c>
      <c r="G178" t="s">
        <v>143</v>
      </c>
      <c r="I178" s="228" t="s">
        <v>141</v>
      </c>
      <c r="K178" t="s">
        <v>19</v>
      </c>
      <c r="M178" t="s">
        <v>854</v>
      </c>
      <c r="O178" t="s">
        <v>162</v>
      </c>
    </row>
    <row r="179" spans="2:15">
      <c r="C179" t="s">
        <v>21</v>
      </c>
      <c r="E179" t="s">
        <v>17</v>
      </c>
      <c r="G179" t="s">
        <v>33</v>
      </c>
      <c r="I179" s="228" t="s">
        <v>17</v>
      </c>
      <c r="K179" t="s">
        <v>155</v>
      </c>
      <c r="M179" t="s">
        <v>11</v>
      </c>
      <c r="O179" t="s">
        <v>819</v>
      </c>
    </row>
    <row r="180" spans="2:15">
      <c r="K180" s="242"/>
    </row>
    <row r="181" spans="2:15">
      <c r="B181" t="s">
        <v>1167</v>
      </c>
      <c r="C181" t="s">
        <v>15</v>
      </c>
      <c r="E181" t="s">
        <v>21</v>
      </c>
      <c r="G181" t="s">
        <v>158</v>
      </c>
      <c r="I181" s="228" t="s">
        <v>141</v>
      </c>
      <c r="K181" t="s">
        <v>828</v>
      </c>
      <c r="M181" t="s">
        <v>2223</v>
      </c>
      <c r="O181" t="s">
        <v>2259</v>
      </c>
    </row>
    <row r="182" spans="2:15">
      <c r="C182" t="s">
        <v>9</v>
      </c>
      <c r="E182" t="s">
        <v>33</v>
      </c>
      <c r="G182" t="s">
        <v>13</v>
      </c>
      <c r="I182" s="228" t="s">
        <v>31</v>
      </c>
      <c r="K182" t="s">
        <v>158</v>
      </c>
      <c r="M182" t="s">
        <v>37</v>
      </c>
      <c r="O182" t="s">
        <v>1842</v>
      </c>
    </row>
    <row r="183" spans="2:15">
      <c r="C183" t="s">
        <v>31</v>
      </c>
      <c r="E183" t="s">
        <v>143</v>
      </c>
      <c r="G183" t="s">
        <v>33</v>
      </c>
      <c r="I183" s="228" t="s">
        <v>9</v>
      </c>
      <c r="K183" t="s">
        <v>834</v>
      </c>
      <c r="M183" t="s">
        <v>854</v>
      </c>
      <c r="O183" t="s">
        <v>25</v>
      </c>
    </row>
    <row r="184" spans="2:15">
      <c r="K184" s="242"/>
    </row>
    <row r="185" spans="2:15">
      <c r="B185" t="s">
        <v>1168</v>
      </c>
      <c r="C185" t="s">
        <v>4</v>
      </c>
      <c r="E185" t="s">
        <v>11</v>
      </c>
      <c r="G185" t="s">
        <v>153</v>
      </c>
      <c r="I185" s="228" t="s">
        <v>33</v>
      </c>
      <c r="K185" t="s">
        <v>19</v>
      </c>
      <c r="M185" t="s">
        <v>21</v>
      </c>
      <c r="O185" t="s">
        <v>2259</v>
      </c>
    </row>
    <row r="186" spans="2:15">
      <c r="C186" t="s">
        <v>6</v>
      </c>
      <c r="E186" t="s">
        <v>23</v>
      </c>
      <c r="G186" t="s">
        <v>1</v>
      </c>
      <c r="I186" s="228" t="s">
        <v>17</v>
      </c>
      <c r="K186" t="s">
        <v>1836</v>
      </c>
      <c r="M186" t="s">
        <v>37</v>
      </c>
      <c r="O186" t="s">
        <v>25</v>
      </c>
    </row>
    <row r="187" spans="2:15">
      <c r="C187" t="s">
        <v>27</v>
      </c>
      <c r="E187" t="s">
        <v>144</v>
      </c>
      <c r="G187" t="s">
        <v>33</v>
      </c>
      <c r="I187" s="228" t="s">
        <v>1</v>
      </c>
      <c r="K187" t="s">
        <v>1832</v>
      </c>
      <c r="M187" t="s">
        <v>3906</v>
      </c>
      <c r="O187" t="s">
        <v>37</v>
      </c>
    </row>
    <row r="188" spans="2:15">
      <c r="I188" s="228"/>
      <c r="M188" t="s">
        <v>3907</v>
      </c>
    </row>
    <row r="189" spans="2:15">
      <c r="K189" s="242"/>
      <c r="O189" t="s">
        <v>39</v>
      </c>
    </row>
    <row r="190" spans="2:15">
      <c r="B190" t="s">
        <v>1169</v>
      </c>
      <c r="C190" t="s">
        <v>27</v>
      </c>
      <c r="E190" t="s">
        <v>21</v>
      </c>
      <c r="G190" t="s">
        <v>33</v>
      </c>
      <c r="I190" s="228" t="s">
        <v>17</v>
      </c>
      <c r="K190" t="s">
        <v>19</v>
      </c>
      <c r="M190" t="s">
        <v>833</v>
      </c>
      <c r="O190" t="s">
        <v>833</v>
      </c>
    </row>
    <row r="191" spans="2:15">
      <c r="C191" t="s">
        <v>1177</v>
      </c>
      <c r="E191" t="s">
        <v>17</v>
      </c>
      <c r="G191" t="s">
        <v>141</v>
      </c>
      <c r="I191" s="228" t="s">
        <v>815</v>
      </c>
      <c r="K191" t="s">
        <v>39</v>
      </c>
      <c r="M191" t="s">
        <v>141</v>
      </c>
      <c r="O191" t="s">
        <v>2261</v>
      </c>
    </row>
    <row r="192" spans="2:15">
      <c r="C192" t="s">
        <v>1178</v>
      </c>
      <c r="E192" t="s">
        <v>9</v>
      </c>
      <c r="G192" t="s">
        <v>25</v>
      </c>
      <c r="I192" s="228" t="s">
        <v>817</v>
      </c>
      <c r="K192" t="s">
        <v>1839</v>
      </c>
      <c r="M192" t="s">
        <v>21</v>
      </c>
    </row>
    <row r="193" spans="2:15">
      <c r="K193" s="242"/>
    </row>
    <row r="194" spans="2:15">
      <c r="B194" t="s">
        <v>1170</v>
      </c>
      <c r="C194" t="s">
        <v>9</v>
      </c>
      <c r="E194" t="s">
        <v>21</v>
      </c>
      <c r="G194" t="s">
        <v>33</v>
      </c>
      <c r="I194" s="228" t="s">
        <v>17</v>
      </c>
      <c r="K194" t="s">
        <v>23</v>
      </c>
      <c r="M194" t="s">
        <v>21</v>
      </c>
      <c r="O194" t="s">
        <v>1842</v>
      </c>
    </row>
    <row r="195" spans="2:15">
      <c r="C195" t="s">
        <v>19</v>
      </c>
      <c r="E195" t="s">
        <v>39</v>
      </c>
      <c r="G195" t="s">
        <v>29</v>
      </c>
      <c r="I195" s="228" t="s">
        <v>1</v>
      </c>
      <c r="K195" t="s">
        <v>826</v>
      </c>
      <c r="M195" t="s">
        <v>37</v>
      </c>
      <c r="O195" t="s">
        <v>25</v>
      </c>
    </row>
    <row r="196" spans="2:15">
      <c r="C196" t="s">
        <v>39</v>
      </c>
      <c r="E196" t="s">
        <v>1233</v>
      </c>
      <c r="G196" t="s">
        <v>25</v>
      </c>
      <c r="I196" s="228" t="s">
        <v>154</v>
      </c>
      <c r="K196" t="s">
        <v>805</v>
      </c>
      <c r="M196" t="s">
        <v>2223</v>
      </c>
      <c r="O196" t="s">
        <v>37</v>
      </c>
    </row>
    <row r="197" spans="2:15">
      <c r="E197" t="s">
        <v>1234</v>
      </c>
      <c r="K197" s="242"/>
    </row>
    <row r="198" spans="2:15">
      <c r="O198" t="s">
        <v>2225</v>
      </c>
    </row>
    <row r="199" spans="2:15">
      <c r="B199" t="s">
        <v>1171</v>
      </c>
      <c r="C199" t="s">
        <v>27</v>
      </c>
      <c r="E199" t="s">
        <v>21</v>
      </c>
      <c r="G199" t="s">
        <v>39</v>
      </c>
      <c r="I199" s="228" t="s">
        <v>141</v>
      </c>
      <c r="K199" t="s">
        <v>155</v>
      </c>
      <c r="M199" t="s">
        <v>21</v>
      </c>
      <c r="O199" t="s">
        <v>25</v>
      </c>
    </row>
    <row r="200" spans="2:15">
      <c r="C200" t="s">
        <v>9</v>
      </c>
      <c r="E200" t="s">
        <v>143</v>
      </c>
      <c r="G200" t="s">
        <v>25</v>
      </c>
      <c r="I200" s="228" t="s">
        <v>31</v>
      </c>
      <c r="K200" t="s">
        <v>141</v>
      </c>
      <c r="M200" t="s">
        <v>2223</v>
      </c>
      <c r="O200" t="s">
        <v>1842</v>
      </c>
    </row>
    <row r="201" spans="2:15">
      <c r="C201" t="s">
        <v>11</v>
      </c>
      <c r="E201" t="s">
        <v>17</v>
      </c>
      <c r="G201" t="s">
        <v>6</v>
      </c>
      <c r="I201" s="228" t="s">
        <v>39</v>
      </c>
      <c r="K201" t="s">
        <v>820</v>
      </c>
      <c r="M201" t="s">
        <v>155</v>
      </c>
    </row>
    <row r="202" spans="2:15">
      <c r="K202" s="242"/>
    </row>
    <row r="203" spans="2:15">
      <c r="B203" t="s">
        <v>1172</v>
      </c>
      <c r="C203" t="s">
        <v>27</v>
      </c>
      <c r="E203" t="s">
        <v>142</v>
      </c>
      <c r="G203" t="s">
        <v>153</v>
      </c>
      <c r="I203" s="228" t="s">
        <v>805</v>
      </c>
      <c r="K203" t="s">
        <v>820</v>
      </c>
      <c r="M203" t="s">
        <v>21</v>
      </c>
      <c r="O203" t="s">
        <v>4334</v>
      </c>
    </row>
    <row r="204" spans="2:15">
      <c r="C204" t="s">
        <v>35</v>
      </c>
      <c r="E204" t="s">
        <v>11</v>
      </c>
      <c r="G204" t="s">
        <v>1</v>
      </c>
      <c r="I204" s="228" t="s">
        <v>9</v>
      </c>
      <c r="K204" t="s">
        <v>23</v>
      </c>
      <c r="M204" t="s">
        <v>19</v>
      </c>
      <c r="O204" t="s">
        <v>15</v>
      </c>
    </row>
    <row r="205" spans="2:15">
      <c r="C205" t="s">
        <v>6</v>
      </c>
      <c r="E205" t="s">
        <v>35</v>
      </c>
      <c r="G205" t="s">
        <v>155</v>
      </c>
      <c r="I205" s="228" t="s">
        <v>27</v>
      </c>
      <c r="K205" t="s">
        <v>162</v>
      </c>
      <c r="M205" t="s">
        <v>853</v>
      </c>
      <c r="O205" t="s">
        <v>2222</v>
      </c>
    </row>
    <row r="206" spans="2:15">
      <c r="K206" s="242"/>
    </row>
    <row r="207" spans="2:15">
      <c r="B207" t="s">
        <v>1173</v>
      </c>
      <c r="C207" t="s">
        <v>9</v>
      </c>
      <c r="E207" t="s">
        <v>33</v>
      </c>
      <c r="G207" t="s">
        <v>25</v>
      </c>
      <c r="I207" s="228" t="s">
        <v>31</v>
      </c>
      <c r="K207" t="s">
        <v>19</v>
      </c>
      <c r="M207" t="s">
        <v>21</v>
      </c>
      <c r="O207" t="s">
        <v>1841</v>
      </c>
    </row>
    <row r="208" spans="2:15">
      <c r="B208" t="s">
        <v>1174</v>
      </c>
      <c r="C208" t="s">
        <v>35</v>
      </c>
      <c r="E208" t="s">
        <v>21</v>
      </c>
      <c r="G208" t="s">
        <v>33</v>
      </c>
      <c r="I208" s="228" t="s">
        <v>141</v>
      </c>
      <c r="K208" t="s">
        <v>39</v>
      </c>
      <c r="M208" t="s">
        <v>155</v>
      </c>
      <c r="O208" t="s">
        <v>1842</v>
      </c>
    </row>
    <row r="209" spans="1:15">
      <c r="C209" t="s">
        <v>27</v>
      </c>
      <c r="E209" t="s">
        <v>143</v>
      </c>
      <c r="G209" t="s">
        <v>39</v>
      </c>
      <c r="I209" s="228" t="s">
        <v>33</v>
      </c>
      <c r="K209" t="s">
        <v>834</v>
      </c>
      <c r="M209" t="s">
        <v>37</v>
      </c>
      <c r="O209" t="s">
        <v>2259</v>
      </c>
    </row>
    <row r="210" spans="1:15">
      <c r="K210" s="242"/>
    </row>
    <row r="211" spans="1:15">
      <c r="B211" t="s">
        <v>1175</v>
      </c>
      <c r="C211" t="s">
        <v>9</v>
      </c>
      <c r="E211" t="s">
        <v>21</v>
      </c>
      <c r="G211" t="s">
        <v>25</v>
      </c>
      <c r="I211" s="228" t="s">
        <v>31</v>
      </c>
      <c r="K211" t="s">
        <v>19</v>
      </c>
      <c r="M211" t="s">
        <v>21</v>
      </c>
      <c r="O211" t="s">
        <v>1842</v>
      </c>
    </row>
    <row r="212" spans="1:15">
      <c r="C212" t="s">
        <v>27</v>
      </c>
      <c r="E212" t="s">
        <v>33</v>
      </c>
      <c r="G212" t="s">
        <v>33</v>
      </c>
      <c r="I212" s="228" t="s">
        <v>141</v>
      </c>
      <c r="K212" t="s">
        <v>834</v>
      </c>
      <c r="M212" t="s">
        <v>37</v>
      </c>
      <c r="O212" t="s">
        <v>37</v>
      </c>
    </row>
    <row r="213" spans="1:15">
      <c r="C213" t="s">
        <v>33</v>
      </c>
      <c r="E213" t="s">
        <v>143</v>
      </c>
      <c r="G213" t="s">
        <v>143</v>
      </c>
      <c r="I213" s="228" t="s">
        <v>17</v>
      </c>
      <c r="K213" t="s">
        <v>39</v>
      </c>
      <c r="M213" t="s">
        <v>2223</v>
      </c>
      <c r="O213" t="s">
        <v>25</v>
      </c>
    </row>
    <row r="215" spans="1:15">
      <c r="K215" s="1"/>
    </row>
    <row r="216" spans="1:15" ht="20.25">
      <c r="A216" s="129" t="s">
        <v>1180</v>
      </c>
      <c r="C216" t="s">
        <v>25</v>
      </c>
      <c r="E216" t="s">
        <v>19</v>
      </c>
      <c r="G216" t="s">
        <v>6</v>
      </c>
      <c r="I216" s="228" t="s">
        <v>850</v>
      </c>
      <c r="K216" s="228" t="s">
        <v>141</v>
      </c>
      <c r="M216" t="s">
        <v>39</v>
      </c>
      <c r="O216" t="s">
        <v>835</v>
      </c>
    </row>
    <row r="217" spans="1:15">
      <c r="C217" t="s">
        <v>11</v>
      </c>
      <c r="E217" t="s">
        <v>9</v>
      </c>
      <c r="G217" t="s">
        <v>19</v>
      </c>
      <c r="I217" s="228" t="s">
        <v>39</v>
      </c>
      <c r="K217" s="228" t="s">
        <v>154</v>
      </c>
      <c r="M217" t="s">
        <v>19</v>
      </c>
      <c r="O217" t="s">
        <v>25</v>
      </c>
    </row>
    <row r="218" spans="1:15">
      <c r="C218" t="s">
        <v>35</v>
      </c>
      <c r="E218" t="s">
        <v>17</v>
      </c>
      <c r="G218" t="s">
        <v>9</v>
      </c>
      <c r="I218" s="228" t="s">
        <v>834</v>
      </c>
      <c r="K218" s="228" t="s">
        <v>155</v>
      </c>
      <c r="M218" t="s">
        <v>817</v>
      </c>
      <c r="O218" t="s">
        <v>1828</v>
      </c>
    </row>
    <row r="220" spans="1:15">
      <c r="K220" s="1"/>
    </row>
    <row r="221" spans="1:15" ht="20.25">
      <c r="A221" s="129" t="s">
        <v>1181</v>
      </c>
      <c r="C221" t="s">
        <v>178</v>
      </c>
      <c r="E221" t="s">
        <v>9</v>
      </c>
      <c r="G221" t="s">
        <v>31</v>
      </c>
      <c r="I221" s="228" t="s">
        <v>820</v>
      </c>
      <c r="K221" t="s">
        <v>186</v>
      </c>
      <c r="M221" t="s">
        <v>1828</v>
      </c>
      <c r="O221" t="s">
        <v>17</v>
      </c>
    </row>
    <row r="222" spans="1:15">
      <c r="C222" t="s">
        <v>21</v>
      </c>
      <c r="E222" t="s">
        <v>6</v>
      </c>
      <c r="G222" t="s">
        <v>17</v>
      </c>
      <c r="I222" s="228" t="s">
        <v>142</v>
      </c>
      <c r="K222" t="s">
        <v>186</v>
      </c>
      <c r="M222" t="s">
        <v>141</v>
      </c>
      <c r="O222" t="s">
        <v>1842</v>
      </c>
    </row>
    <row r="223" spans="1:15">
      <c r="C223" t="s">
        <v>17</v>
      </c>
      <c r="E223" t="s">
        <v>39</v>
      </c>
      <c r="G223" t="s">
        <v>144</v>
      </c>
      <c r="I223" s="228" t="s">
        <v>861</v>
      </c>
      <c r="K223" t="s">
        <v>186</v>
      </c>
      <c r="M223" t="s">
        <v>828</v>
      </c>
      <c r="O223" t="s">
        <v>817</v>
      </c>
    </row>
    <row r="225" spans="1:15">
      <c r="K225" s="1"/>
    </row>
    <row r="226" spans="1:15" ht="20.25">
      <c r="A226" s="129" t="s">
        <v>1182</v>
      </c>
      <c r="C226" t="s">
        <v>19</v>
      </c>
      <c r="E226" t="s">
        <v>1203</v>
      </c>
      <c r="G226" t="s">
        <v>1</v>
      </c>
      <c r="I226" s="228" t="s">
        <v>799</v>
      </c>
      <c r="K226" s="3" t="s">
        <v>144</v>
      </c>
      <c r="M226" t="s">
        <v>2222</v>
      </c>
      <c r="O226" t="s">
        <v>854</v>
      </c>
    </row>
    <row r="227" spans="1:15">
      <c r="C227" t="s">
        <v>31</v>
      </c>
      <c r="E227" t="s">
        <v>23</v>
      </c>
      <c r="G227" t="s">
        <v>164</v>
      </c>
      <c r="I227" s="228" t="s">
        <v>824</v>
      </c>
      <c r="K227" t="s">
        <v>820</v>
      </c>
      <c r="M227" t="s">
        <v>27</v>
      </c>
      <c r="O227" t="s">
        <v>824</v>
      </c>
    </row>
    <row r="228" spans="1:15">
      <c r="C228" t="s">
        <v>6</v>
      </c>
      <c r="E228" t="s">
        <v>17</v>
      </c>
      <c r="G228" t="s">
        <v>144</v>
      </c>
      <c r="I228" s="228" t="s">
        <v>815</v>
      </c>
      <c r="K228" t="s">
        <v>33</v>
      </c>
      <c r="M228" t="s">
        <v>162</v>
      </c>
      <c r="O228" t="s">
        <v>21</v>
      </c>
    </row>
    <row r="230" spans="1:15">
      <c r="K230" s="1"/>
    </row>
    <row r="231" spans="1:15" ht="20.25">
      <c r="A231" s="129" t="s">
        <v>1183</v>
      </c>
      <c r="C231" t="s">
        <v>23</v>
      </c>
      <c r="E231" t="s">
        <v>11</v>
      </c>
      <c r="G231" t="s">
        <v>9</v>
      </c>
      <c r="I231" s="228" t="s">
        <v>809</v>
      </c>
      <c r="K231" t="s">
        <v>1837</v>
      </c>
      <c r="M231" t="s">
        <v>2222</v>
      </c>
      <c r="O231" t="s">
        <v>861</v>
      </c>
    </row>
    <row r="232" spans="1:15">
      <c r="C232" t="s">
        <v>25</v>
      </c>
      <c r="E232" t="s">
        <v>13</v>
      </c>
      <c r="G232" t="s">
        <v>144</v>
      </c>
      <c r="I232" s="228" t="s">
        <v>835</v>
      </c>
      <c r="K232" t="s">
        <v>13</v>
      </c>
      <c r="M232" t="s">
        <v>817</v>
      </c>
      <c r="O232" t="s">
        <v>2225</v>
      </c>
    </row>
    <row r="233" spans="1:15">
      <c r="C233" t="s">
        <v>19</v>
      </c>
      <c r="E233" t="s">
        <v>33</v>
      </c>
      <c r="G233" t="s">
        <v>25</v>
      </c>
      <c r="I233" s="228" t="s">
        <v>143</v>
      </c>
      <c r="K233" t="s">
        <v>861</v>
      </c>
      <c r="M233" t="s">
        <v>1837</v>
      </c>
      <c r="O233" t="s">
        <v>21</v>
      </c>
    </row>
    <row r="235" spans="1:15">
      <c r="O235" s="233"/>
    </row>
    <row r="236" spans="1:15" ht="20.25">
      <c r="A236" s="129" t="s">
        <v>1184</v>
      </c>
      <c r="B236" t="s">
        <v>1152</v>
      </c>
      <c r="C236" t="s">
        <v>25</v>
      </c>
      <c r="E236" t="s">
        <v>178</v>
      </c>
      <c r="G236" t="s">
        <v>11</v>
      </c>
      <c r="I236" s="228" t="s">
        <v>153</v>
      </c>
      <c r="K236" t="s">
        <v>867</v>
      </c>
      <c r="M236" t="s">
        <v>824</v>
      </c>
      <c r="O236" t="s">
        <v>1835</v>
      </c>
    </row>
    <row r="237" spans="1:15">
      <c r="C237" t="s">
        <v>29</v>
      </c>
      <c r="E237" t="s">
        <v>17</v>
      </c>
      <c r="G237" t="s">
        <v>13</v>
      </c>
      <c r="I237" s="228" t="s">
        <v>861</v>
      </c>
      <c r="K237" t="s">
        <v>828</v>
      </c>
      <c r="M237" t="s">
        <v>143</v>
      </c>
      <c r="O237" t="s">
        <v>859</v>
      </c>
    </row>
    <row r="238" spans="1:15">
      <c r="C238" t="s">
        <v>37</v>
      </c>
      <c r="E238" t="s">
        <v>35</v>
      </c>
      <c r="G238" t="s">
        <v>33</v>
      </c>
      <c r="I238" s="228" t="s">
        <v>15</v>
      </c>
      <c r="K238" t="s">
        <v>849</v>
      </c>
      <c r="M238" t="s">
        <v>11</v>
      </c>
      <c r="O238" t="s">
        <v>1834</v>
      </c>
    </row>
    <row r="239" spans="1:15">
      <c r="O239" s="233"/>
    </row>
    <row r="240" spans="1:15">
      <c r="B240" t="s">
        <v>1153</v>
      </c>
      <c r="C240" t="s">
        <v>17</v>
      </c>
      <c r="E240" t="s">
        <v>29</v>
      </c>
      <c r="G240" t="s">
        <v>37</v>
      </c>
      <c r="I240" s="228" t="s">
        <v>824</v>
      </c>
      <c r="K240" t="s">
        <v>31</v>
      </c>
      <c r="M240" t="s">
        <v>824</v>
      </c>
      <c r="O240" t="s">
        <v>861</v>
      </c>
    </row>
    <row r="241" spans="2:15">
      <c r="C241" t="s">
        <v>11</v>
      </c>
      <c r="E241" t="s">
        <v>141</v>
      </c>
      <c r="G241" t="s">
        <v>6</v>
      </c>
      <c r="I241" s="228" t="s">
        <v>809</v>
      </c>
      <c r="K241" t="s">
        <v>854</v>
      </c>
      <c r="M241" t="s">
        <v>143</v>
      </c>
      <c r="O241" t="s">
        <v>2221</v>
      </c>
    </row>
    <row r="242" spans="2:15">
      <c r="C242" t="s">
        <v>25</v>
      </c>
      <c r="E242" t="s">
        <v>142</v>
      </c>
      <c r="G242" t="s">
        <v>33</v>
      </c>
      <c r="I242" s="228" t="s">
        <v>833</v>
      </c>
      <c r="K242" t="s">
        <v>27</v>
      </c>
      <c r="M242" t="s">
        <v>21</v>
      </c>
      <c r="O242" t="s">
        <v>1843</v>
      </c>
    </row>
    <row r="243" spans="2:15">
      <c r="K243" s="242"/>
      <c r="O243" s="233"/>
    </row>
    <row r="244" spans="2:15">
      <c r="B244" t="s">
        <v>1154</v>
      </c>
      <c r="C244" t="s">
        <v>25</v>
      </c>
      <c r="E244" t="s">
        <v>178</v>
      </c>
      <c r="G244" t="s">
        <v>19</v>
      </c>
      <c r="I244" s="228" t="s">
        <v>861</v>
      </c>
      <c r="K244" t="s">
        <v>817</v>
      </c>
      <c r="M244" t="s">
        <v>1826</v>
      </c>
      <c r="O244" t="s">
        <v>1834</v>
      </c>
    </row>
    <row r="245" spans="2:15">
      <c r="C245" t="s">
        <v>29</v>
      </c>
      <c r="E245" t="s">
        <v>11</v>
      </c>
      <c r="G245" t="s">
        <v>9</v>
      </c>
      <c r="I245" s="228" t="s">
        <v>833</v>
      </c>
      <c r="K245" t="s">
        <v>155</v>
      </c>
      <c r="M245" t="s">
        <v>1837</v>
      </c>
      <c r="O245" t="s">
        <v>141</v>
      </c>
    </row>
    <row r="246" spans="2:15">
      <c r="C246" t="s">
        <v>33</v>
      </c>
      <c r="E246" t="s">
        <v>144</v>
      </c>
      <c r="G246" t="s">
        <v>1265</v>
      </c>
      <c r="I246" s="228" t="s">
        <v>840</v>
      </c>
      <c r="K246" t="s">
        <v>859</v>
      </c>
      <c r="M246" t="s">
        <v>1840</v>
      </c>
      <c r="O246" t="s">
        <v>2221</v>
      </c>
    </row>
    <row r="247" spans="2:15">
      <c r="G247" t="s">
        <v>1234</v>
      </c>
      <c r="K247" s="242"/>
      <c r="O247" s="233"/>
    </row>
    <row r="248" spans="2:15">
      <c r="O248" t="s">
        <v>27</v>
      </c>
    </row>
    <row r="249" spans="2:15">
      <c r="B249" t="s">
        <v>1155</v>
      </c>
      <c r="C249" t="s">
        <v>25</v>
      </c>
      <c r="E249" t="s">
        <v>6</v>
      </c>
      <c r="G249" t="s">
        <v>13</v>
      </c>
      <c r="I249" s="228" t="s">
        <v>861</v>
      </c>
      <c r="K249" t="s">
        <v>804</v>
      </c>
      <c r="M249" t="s">
        <v>1837</v>
      </c>
      <c r="O249" t="s">
        <v>826</v>
      </c>
    </row>
    <row r="250" spans="2:15">
      <c r="C250" t="s">
        <v>11</v>
      </c>
      <c r="E250" t="s">
        <v>178</v>
      </c>
      <c r="G250" t="s">
        <v>156</v>
      </c>
      <c r="I250" s="228" t="s">
        <v>833</v>
      </c>
      <c r="K250" t="s">
        <v>23</v>
      </c>
      <c r="M250" t="s">
        <v>144</v>
      </c>
      <c r="O250" t="s">
        <v>2221</v>
      </c>
    </row>
    <row r="251" spans="2:15">
      <c r="C251" t="s">
        <v>37</v>
      </c>
      <c r="E251" t="s">
        <v>11</v>
      </c>
      <c r="G251" t="s">
        <v>6</v>
      </c>
      <c r="I251" t="s">
        <v>39</v>
      </c>
      <c r="K251" t="s">
        <v>153</v>
      </c>
      <c r="M251" t="s">
        <v>867</v>
      </c>
      <c r="O251" s="233"/>
    </row>
    <row r="252" spans="2:15">
      <c r="K252" s="242"/>
      <c r="O252" t="s">
        <v>2252</v>
      </c>
    </row>
    <row r="253" spans="2:15">
      <c r="B253" t="s">
        <v>1156</v>
      </c>
      <c r="C253" t="s">
        <v>11</v>
      </c>
      <c r="E253" t="s">
        <v>9</v>
      </c>
      <c r="G253" t="s">
        <v>143</v>
      </c>
      <c r="I253" s="228" t="s">
        <v>833</v>
      </c>
      <c r="K253" t="s">
        <v>849</v>
      </c>
      <c r="M253" t="s">
        <v>143</v>
      </c>
      <c r="O253" t="s">
        <v>819</v>
      </c>
    </row>
    <row r="254" spans="2:15">
      <c r="C254" t="s">
        <v>27</v>
      </c>
      <c r="E254" t="s">
        <v>11</v>
      </c>
      <c r="G254" t="s">
        <v>31</v>
      </c>
      <c r="I254" s="228" t="s">
        <v>861</v>
      </c>
      <c r="K254" t="s">
        <v>861</v>
      </c>
      <c r="M254" t="s">
        <v>33</v>
      </c>
      <c r="O254" t="s">
        <v>1838</v>
      </c>
    </row>
    <row r="255" spans="2:15">
      <c r="C255" t="s">
        <v>13</v>
      </c>
      <c r="E255" t="s">
        <v>39</v>
      </c>
      <c r="G255" t="s">
        <v>142</v>
      </c>
      <c r="I255" t="s">
        <v>142</v>
      </c>
      <c r="K255" t="s">
        <v>155</v>
      </c>
      <c r="M255" t="s">
        <v>27</v>
      </c>
      <c r="O255" s="233"/>
    </row>
    <row r="256" spans="2:15">
      <c r="K256" s="242"/>
      <c r="O256" t="s">
        <v>833</v>
      </c>
    </row>
    <row r="257" spans="2:15">
      <c r="B257" t="s">
        <v>1157</v>
      </c>
      <c r="C257" t="s">
        <v>6</v>
      </c>
      <c r="E257" t="s">
        <v>6</v>
      </c>
      <c r="G257" t="s">
        <v>31</v>
      </c>
      <c r="I257" t="s">
        <v>143</v>
      </c>
      <c r="K257" t="s">
        <v>854</v>
      </c>
      <c r="M257" t="s">
        <v>1837</v>
      </c>
      <c r="O257" t="s">
        <v>17</v>
      </c>
    </row>
    <row r="258" spans="2:15">
      <c r="C258" t="s">
        <v>11</v>
      </c>
      <c r="E258" t="s">
        <v>33</v>
      </c>
      <c r="G258" t="s">
        <v>17</v>
      </c>
      <c r="I258" t="s">
        <v>31</v>
      </c>
      <c r="K258" t="s">
        <v>31</v>
      </c>
      <c r="M258" t="s">
        <v>2223</v>
      </c>
      <c r="O258" t="s">
        <v>2226</v>
      </c>
    </row>
    <row r="259" spans="2:15">
      <c r="C259" t="s">
        <v>37</v>
      </c>
      <c r="E259" t="s">
        <v>142</v>
      </c>
      <c r="G259" t="s">
        <v>154</v>
      </c>
      <c r="I259" t="s">
        <v>37</v>
      </c>
      <c r="K259" t="s">
        <v>1831</v>
      </c>
      <c r="M259" t="s">
        <v>143</v>
      </c>
      <c r="O259" s="233"/>
    </row>
    <row r="260" spans="2:15">
      <c r="K260" s="242"/>
      <c r="O260" t="s">
        <v>1834</v>
      </c>
    </row>
    <row r="261" spans="2:15">
      <c r="B261" t="s">
        <v>1158</v>
      </c>
      <c r="C261" t="s">
        <v>11</v>
      </c>
      <c r="E261" t="s">
        <v>178</v>
      </c>
      <c r="G261" t="s">
        <v>19</v>
      </c>
      <c r="I261" s="228" t="s">
        <v>153</v>
      </c>
      <c r="K261" t="s">
        <v>840</v>
      </c>
      <c r="M261" t="s">
        <v>1837</v>
      </c>
      <c r="O261" t="s">
        <v>828</v>
      </c>
    </row>
    <row r="262" spans="2:15">
      <c r="C262" t="s">
        <v>23</v>
      </c>
      <c r="E262" t="s">
        <v>31</v>
      </c>
      <c r="G262" t="s">
        <v>6</v>
      </c>
      <c r="I262" s="228" t="s">
        <v>861</v>
      </c>
      <c r="K262" t="s">
        <v>142</v>
      </c>
      <c r="M262" t="s">
        <v>1826</v>
      </c>
      <c r="O262" t="s">
        <v>1842</v>
      </c>
    </row>
    <row r="263" spans="2:15">
      <c r="C263" t="s">
        <v>33</v>
      </c>
      <c r="E263" t="s">
        <v>17</v>
      </c>
      <c r="G263" t="s">
        <v>13</v>
      </c>
      <c r="I263" t="s">
        <v>142</v>
      </c>
      <c r="K263" t="s">
        <v>1843</v>
      </c>
      <c r="M263" t="s">
        <v>834</v>
      </c>
      <c r="O263" s="233"/>
    </row>
    <row r="264" spans="2:15">
      <c r="K264" s="242"/>
      <c r="O264" t="s">
        <v>17</v>
      </c>
    </row>
    <row r="265" spans="2:15">
      <c r="B265" t="s">
        <v>1159</v>
      </c>
      <c r="C265" t="s">
        <v>1</v>
      </c>
      <c r="E265" t="s">
        <v>19</v>
      </c>
      <c r="G265" t="s">
        <v>156</v>
      </c>
      <c r="I265" t="s">
        <v>37</v>
      </c>
      <c r="K265" t="s">
        <v>834</v>
      </c>
      <c r="M265" t="s">
        <v>154</v>
      </c>
      <c r="O265" t="s">
        <v>21</v>
      </c>
    </row>
    <row r="266" spans="2:15">
      <c r="C266" t="s">
        <v>35</v>
      </c>
      <c r="E266" t="s">
        <v>39</v>
      </c>
      <c r="G266" t="s">
        <v>13</v>
      </c>
      <c r="I266" t="s">
        <v>804</v>
      </c>
      <c r="K266" t="s">
        <v>861</v>
      </c>
      <c r="M266" t="s">
        <v>850</v>
      </c>
      <c r="O266" t="s">
        <v>31</v>
      </c>
    </row>
    <row r="267" spans="2:15">
      <c r="C267" t="s">
        <v>25</v>
      </c>
      <c r="E267" t="s">
        <v>144</v>
      </c>
      <c r="G267" t="s">
        <v>141</v>
      </c>
      <c r="I267" t="s">
        <v>842</v>
      </c>
      <c r="K267" t="s">
        <v>1838</v>
      </c>
      <c r="M267" t="s">
        <v>11</v>
      </c>
      <c r="O267" s="233"/>
    </row>
    <row r="268" spans="2:15">
      <c r="K268" s="242"/>
      <c r="O268" t="s">
        <v>17</v>
      </c>
    </row>
    <row r="269" spans="2:15">
      <c r="B269" t="s">
        <v>1160</v>
      </c>
      <c r="C269" t="s">
        <v>37</v>
      </c>
      <c r="E269" t="s">
        <v>29</v>
      </c>
      <c r="G269" t="s">
        <v>142</v>
      </c>
      <c r="I269" t="s">
        <v>37</v>
      </c>
      <c r="K269" t="s">
        <v>31</v>
      </c>
      <c r="M269" t="s">
        <v>1835</v>
      </c>
      <c r="O269" t="s">
        <v>1841</v>
      </c>
    </row>
    <row r="270" spans="2:15">
      <c r="C270" t="s">
        <v>19</v>
      </c>
      <c r="E270" t="s">
        <v>4</v>
      </c>
      <c r="G270" t="s">
        <v>156</v>
      </c>
      <c r="I270" t="s">
        <v>31</v>
      </c>
      <c r="K270" t="s">
        <v>817</v>
      </c>
      <c r="M270" t="s">
        <v>2224</v>
      </c>
      <c r="O270" t="s">
        <v>824</v>
      </c>
    </row>
    <row r="271" spans="2:15">
      <c r="C271" t="s">
        <v>9</v>
      </c>
      <c r="E271" t="s">
        <v>19</v>
      </c>
      <c r="G271" t="s">
        <v>141</v>
      </c>
      <c r="I271" s="228" t="s">
        <v>809</v>
      </c>
      <c r="K271" t="s">
        <v>154</v>
      </c>
      <c r="M271" t="s">
        <v>804</v>
      </c>
      <c r="O271" s="233"/>
    </row>
    <row r="272" spans="2:15">
      <c r="K272" s="242"/>
      <c r="O272" t="s">
        <v>2257</v>
      </c>
    </row>
    <row r="273" spans="2:15">
      <c r="B273" t="s">
        <v>1161</v>
      </c>
      <c r="C273" t="s">
        <v>11</v>
      </c>
      <c r="E273" t="s">
        <v>33</v>
      </c>
      <c r="G273" t="s">
        <v>31</v>
      </c>
      <c r="I273" s="228" t="s">
        <v>833</v>
      </c>
      <c r="K273" t="s">
        <v>828</v>
      </c>
      <c r="M273" t="s">
        <v>33</v>
      </c>
      <c r="O273" t="s">
        <v>833</v>
      </c>
    </row>
    <row r="274" spans="2:15">
      <c r="C274" t="s">
        <v>37</v>
      </c>
      <c r="E274" t="s">
        <v>31</v>
      </c>
      <c r="G274" t="s">
        <v>27</v>
      </c>
      <c r="I274" s="228" t="s">
        <v>861</v>
      </c>
      <c r="K274" t="s">
        <v>155</v>
      </c>
      <c r="M274" t="s">
        <v>13</v>
      </c>
      <c r="O274" t="s">
        <v>2223</v>
      </c>
    </row>
    <row r="275" spans="2:15">
      <c r="C275" t="s">
        <v>23</v>
      </c>
      <c r="E275" t="s">
        <v>13</v>
      </c>
      <c r="G275" t="s">
        <v>21</v>
      </c>
      <c r="I275" t="s">
        <v>142</v>
      </c>
      <c r="K275" t="s">
        <v>15</v>
      </c>
      <c r="M275" t="s">
        <v>144</v>
      </c>
      <c r="O275" s="233"/>
    </row>
    <row r="276" spans="2:15">
      <c r="K276" s="242"/>
      <c r="O276" t="s">
        <v>871</v>
      </c>
    </row>
    <row r="277" spans="2:15">
      <c r="B277" t="s">
        <v>1162</v>
      </c>
      <c r="C277" t="s">
        <v>11</v>
      </c>
      <c r="E277" t="s">
        <v>31</v>
      </c>
      <c r="G277" t="s">
        <v>141</v>
      </c>
      <c r="I277" t="s">
        <v>39</v>
      </c>
      <c r="K277" t="s">
        <v>853</v>
      </c>
      <c r="M277" t="s">
        <v>1834</v>
      </c>
      <c r="O277" t="s">
        <v>828</v>
      </c>
    </row>
    <row r="278" spans="2:15">
      <c r="C278" t="s">
        <v>25</v>
      </c>
      <c r="E278" t="s">
        <v>141</v>
      </c>
      <c r="G278" t="s">
        <v>19</v>
      </c>
      <c r="I278" s="228" t="s">
        <v>153</v>
      </c>
      <c r="K278" t="s">
        <v>155</v>
      </c>
      <c r="M278" t="s">
        <v>33</v>
      </c>
      <c r="O278" t="s">
        <v>1</v>
      </c>
    </row>
    <row r="279" spans="2:15">
      <c r="C279" t="s">
        <v>27</v>
      </c>
      <c r="E279" t="s">
        <v>29</v>
      </c>
      <c r="G279" t="s">
        <v>158</v>
      </c>
      <c r="I279" t="s">
        <v>142</v>
      </c>
      <c r="K279" t="s">
        <v>817</v>
      </c>
      <c r="M279" t="s">
        <v>13</v>
      </c>
      <c r="O279" s="233"/>
    </row>
    <row r="280" spans="2:15">
      <c r="K280" s="242"/>
      <c r="O280" t="s">
        <v>824</v>
      </c>
    </row>
    <row r="281" spans="2:15">
      <c r="B281" t="s">
        <v>1163</v>
      </c>
      <c r="C281" t="s">
        <v>27</v>
      </c>
      <c r="E281" t="s">
        <v>19</v>
      </c>
      <c r="G281" t="s">
        <v>19</v>
      </c>
      <c r="I281" t="s">
        <v>154</v>
      </c>
      <c r="K281" t="s">
        <v>155</v>
      </c>
      <c r="M281" t="s">
        <v>1843</v>
      </c>
      <c r="O281" t="s">
        <v>143</v>
      </c>
    </row>
    <row r="282" spans="2:15">
      <c r="C282" t="s">
        <v>13</v>
      </c>
      <c r="E282" t="s">
        <v>9</v>
      </c>
      <c r="G282" t="s">
        <v>158</v>
      </c>
      <c r="I282" t="s">
        <v>805</v>
      </c>
      <c r="K282" t="s">
        <v>25</v>
      </c>
      <c r="M282" t="s">
        <v>3908</v>
      </c>
      <c r="O282" t="s">
        <v>828</v>
      </c>
    </row>
    <row r="283" spans="2:15">
      <c r="C283" t="s">
        <v>37</v>
      </c>
      <c r="E283" t="s">
        <v>29</v>
      </c>
      <c r="G283" t="s">
        <v>141</v>
      </c>
      <c r="I283" t="s">
        <v>817</v>
      </c>
      <c r="K283" t="s">
        <v>31</v>
      </c>
      <c r="M283" t="s">
        <v>2223</v>
      </c>
      <c r="O283" s="233"/>
    </row>
    <row r="284" spans="2:15">
      <c r="K284" s="242"/>
      <c r="O284" t="s">
        <v>25</v>
      </c>
    </row>
    <row r="285" spans="2:15">
      <c r="B285" t="s">
        <v>1164</v>
      </c>
      <c r="C285" t="s">
        <v>27</v>
      </c>
      <c r="E285" t="s">
        <v>21</v>
      </c>
      <c r="G285" t="s">
        <v>141</v>
      </c>
      <c r="I285" t="s">
        <v>799</v>
      </c>
      <c r="K285" t="s">
        <v>155</v>
      </c>
      <c r="M285" t="s">
        <v>33</v>
      </c>
      <c r="O285" t="s">
        <v>1828</v>
      </c>
    </row>
    <row r="286" spans="2:15">
      <c r="C286" t="s">
        <v>15</v>
      </c>
      <c r="E286" t="s">
        <v>31</v>
      </c>
      <c r="G286" t="s">
        <v>19</v>
      </c>
      <c r="I286" t="s">
        <v>23</v>
      </c>
      <c r="K286" t="s">
        <v>25</v>
      </c>
      <c r="M286" t="s">
        <v>2223</v>
      </c>
      <c r="O286" t="s">
        <v>867</v>
      </c>
    </row>
    <row r="287" spans="2:15">
      <c r="C287" t="s">
        <v>178</v>
      </c>
      <c r="E287" t="s">
        <v>142</v>
      </c>
      <c r="G287" t="s">
        <v>156</v>
      </c>
      <c r="I287" t="s">
        <v>39</v>
      </c>
      <c r="K287" t="s">
        <v>141</v>
      </c>
      <c r="M287" t="s">
        <v>867</v>
      </c>
      <c r="O287" s="233"/>
    </row>
    <row r="288" spans="2:15">
      <c r="K288" s="242"/>
      <c r="O288" t="s">
        <v>21</v>
      </c>
    </row>
    <row r="289" spans="2:15">
      <c r="B289" t="s">
        <v>1165</v>
      </c>
      <c r="C289" t="s">
        <v>29</v>
      </c>
      <c r="E289" t="s">
        <v>144</v>
      </c>
      <c r="G289" t="s">
        <v>9</v>
      </c>
      <c r="I289" t="s">
        <v>804</v>
      </c>
      <c r="K289" t="s">
        <v>1838</v>
      </c>
      <c r="M289" t="s">
        <v>824</v>
      </c>
      <c r="O289" t="s">
        <v>17</v>
      </c>
    </row>
    <row r="290" spans="2:15">
      <c r="C290" t="s">
        <v>25</v>
      </c>
      <c r="E290" t="s">
        <v>143</v>
      </c>
      <c r="G290" t="s">
        <v>25</v>
      </c>
      <c r="I290" t="s">
        <v>23</v>
      </c>
      <c r="K290" t="s">
        <v>1837</v>
      </c>
      <c r="M290" t="s">
        <v>21</v>
      </c>
      <c r="O290" t="s">
        <v>143</v>
      </c>
    </row>
    <row r="291" spans="2:15">
      <c r="C291" t="s">
        <v>9</v>
      </c>
      <c r="E291" t="s">
        <v>31</v>
      </c>
      <c r="G291" t="s">
        <v>155</v>
      </c>
      <c r="I291" t="s">
        <v>37</v>
      </c>
      <c r="K291" t="s">
        <v>25</v>
      </c>
      <c r="M291" t="s">
        <v>854</v>
      </c>
      <c r="O291" s="233"/>
    </row>
    <row r="292" spans="2:15">
      <c r="K292" s="242"/>
      <c r="O292" t="s">
        <v>861</v>
      </c>
    </row>
    <row r="293" spans="2:15">
      <c r="B293" t="s">
        <v>1166</v>
      </c>
      <c r="C293" t="s">
        <v>35</v>
      </c>
      <c r="E293" t="s">
        <v>27</v>
      </c>
      <c r="G293" t="s">
        <v>17</v>
      </c>
      <c r="I293" t="s">
        <v>154</v>
      </c>
      <c r="K293" t="s">
        <v>17</v>
      </c>
      <c r="M293" t="s">
        <v>859</v>
      </c>
      <c r="O293" t="s">
        <v>25</v>
      </c>
    </row>
    <row r="294" spans="2:15">
      <c r="C294" t="s">
        <v>25</v>
      </c>
      <c r="E294" t="s">
        <v>1</v>
      </c>
      <c r="G294" t="s">
        <v>21</v>
      </c>
      <c r="I294" t="s">
        <v>854</v>
      </c>
      <c r="K294" t="s">
        <v>1841</v>
      </c>
      <c r="M294" t="s">
        <v>39</v>
      </c>
      <c r="O294" t="s">
        <v>2223</v>
      </c>
    </row>
    <row r="295" spans="2:15">
      <c r="C295" t="s">
        <v>11</v>
      </c>
      <c r="E295" t="s">
        <v>143</v>
      </c>
      <c r="G295" t="s">
        <v>31</v>
      </c>
      <c r="I295" t="s">
        <v>37</v>
      </c>
      <c r="K295" t="s">
        <v>15</v>
      </c>
      <c r="M295" t="s">
        <v>2226</v>
      </c>
      <c r="O295" s="233"/>
    </row>
    <row r="296" spans="2:15">
      <c r="K296" s="242"/>
      <c r="O296" t="s">
        <v>1838</v>
      </c>
    </row>
    <row r="297" spans="2:15">
      <c r="B297" t="s">
        <v>1167</v>
      </c>
      <c r="C297" t="s">
        <v>31</v>
      </c>
      <c r="E297" t="s">
        <v>178</v>
      </c>
      <c r="G297" t="s">
        <v>9</v>
      </c>
      <c r="I297" s="228" t="s">
        <v>833</v>
      </c>
      <c r="K297" t="s">
        <v>155</v>
      </c>
      <c r="M297" t="s">
        <v>2224</v>
      </c>
      <c r="O297" t="s">
        <v>809</v>
      </c>
    </row>
    <row r="298" spans="2:15">
      <c r="C298" t="s">
        <v>21</v>
      </c>
      <c r="E298" t="s">
        <v>143</v>
      </c>
      <c r="G298" t="s">
        <v>25</v>
      </c>
      <c r="I298" t="s">
        <v>815</v>
      </c>
      <c r="K298" t="s">
        <v>861</v>
      </c>
      <c r="M298" t="s">
        <v>1843</v>
      </c>
      <c r="O298" t="s">
        <v>833</v>
      </c>
    </row>
    <row r="299" spans="2:15">
      <c r="C299" t="s">
        <v>29</v>
      </c>
      <c r="E299" t="s">
        <v>31</v>
      </c>
      <c r="G299" t="s">
        <v>31</v>
      </c>
      <c r="I299" s="228" t="s">
        <v>153</v>
      </c>
      <c r="K299" t="s">
        <v>141</v>
      </c>
      <c r="M299" t="s">
        <v>29</v>
      </c>
      <c r="O299" s="233"/>
    </row>
    <row r="300" spans="2:15">
      <c r="K300" s="242"/>
      <c r="O300" t="s">
        <v>17</v>
      </c>
    </row>
    <row r="301" spans="2:15">
      <c r="B301" t="s">
        <v>1168</v>
      </c>
      <c r="C301" t="s">
        <v>35</v>
      </c>
      <c r="E301" t="s">
        <v>29</v>
      </c>
      <c r="G301" t="s">
        <v>19</v>
      </c>
      <c r="I301" t="s">
        <v>154</v>
      </c>
      <c r="K301" t="s">
        <v>17</v>
      </c>
      <c r="M301" t="s">
        <v>33</v>
      </c>
      <c r="O301" t="s">
        <v>1834</v>
      </c>
    </row>
    <row r="302" spans="2:15">
      <c r="C302" t="s">
        <v>23</v>
      </c>
      <c r="E302" t="s">
        <v>19</v>
      </c>
      <c r="G302" t="s">
        <v>1266</v>
      </c>
      <c r="I302" s="228" t="s">
        <v>861</v>
      </c>
      <c r="K302" t="s">
        <v>1841</v>
      </c>
      <c r="M302" t="s">
        <v>143</v>
      </c>
      <c r="O302" t="s">
        <v>871</v>
      </c>
    </row>
    <row r="303" spans="2:15">
      <c r="C303" t="s">
        <v>15</v>
      </c>
      <c r="E303" t="s">
        <v>9</v>
      </c>
      <c r="G303" t="s">
        <v>1267</v>
      </c>
      <c r="I303" t="s">
        <v>33</v>
      </c>
      <c r="K303" t="s">
        <v>153</v>
      </c>
      <c r="M303" t="s">
        <v>824</v>
      </c>
      <c r="O303" s="233"/>
    </row>
    <row r="304" spans="2:15">
      <c r="K304" s="242"/>
      <c r="O304" t="s">
        <v>1834</v>
      </c>
    </row>
    <row r="305" spans="2:15">
      <c r="B305" t="s">
        <v>1169</v>
      </c>
      <c r="C305" t="s">
        <v>27</v>
      </c>
      <c r="E305" t="s">
        <v>4</v>
      </c>
      <c r="G305" t="s">
        <v>37</v>
      </c>
      <c r="I305" s="228" t="s">
        <v>833</v>
      </c>
      <c r="K305" t="s">
        <v>154</v>
      </c>
      <c r="M305" t="s">
        <v>2222</v>
      </c>
      <c r="O305" t="s">
        <v>2258</v>
      </c>
    </row>
    <row r="306" spans="2:15">
      <c r="C306" t="s">
        <v>35</v>
      </c>
      <c r="E306" t="s">
        <v>21</v>
      </c>
      <c r="G306" t="s">
        <v>19</v>
      </c>
      <c r="I306" t="s">
        <v>804</v>
      </c>
      <c r="K306" t="s">
        <v>21</v>
      </c>
      <c r="M306" t="s">
        <v>33</v>
      </c>
      <c r="O306" t="s">
        <v>17</v>
      </c>
    </row>
    <row r="307" spans="2:15">
      <c r="C307" t="s">
        <v>4</v>
      </c>
      <c r="E307" t="s">
        <v>19</v>
      </c>
      <c r="G307" t="s">
        <v>141</v>
      </c>
      <c r="I307" t="s">
        <v>820</v>
      </c>
      <c r="K307" t="s">
        <v>155</v>
      </c>
      <c r="M307" t="s">
        <v>143</v>
      </c>
      <c r="O307" s="233"/>
    </row>
    <row r="308" spans="2:15">
      <c r="K308" s="242"/>
      <c r="O308" t="s">
        <v>861</v>
      </c>
    </row>
    <row r="309" spans="2:15">
      <c r="B309" t="s">
        <v>1170</v>
      </c>
      <c r="C309" t="s">
        <v>11</v>
      </c>
      <c r="E309" t="s">
        <v>141</v>
      </c>
      <c r="G309" t="s">
        <v>19</v>
      </c>
      <c r="I309" t="s">
        <v>804</v>
      </c>
      <c r="K309" t="s">
        <v>861</v>
      </c>
      <c r="M309" t="s">
        <v>819</v>
      </c>
      <c r="O309" t="s">
        <v>21</v>
      </c>
    </row>
    <row r="310" spans="2:15">
      <c r="C310" t="s">
        <v>15</v>
      </c>
      <c r="E310" t="s">
        <v>1</v>
      </c>
      <c r="G310" t="s">
        <v>156</v>
      </c>
      <c r="I310" t="s">
        <v>820</v>
      </c>
      <c r="K310" t="s">
        <v>1838</v>
      </c>
      <c r="M310" t="s">
        <v>143</v>
      </c>
      <c r="O310" t="s">
        <v>141</v>
      </c>
    </row>
    <row r="311" spans="2:15">
      <c r="C311" t="s">
        <v>1</v>
      </c>
      <c r="E311" t="s">
        <v>9</v>
      </c>
      <c r="G311" t="s">
        <v>17</v>
      </c>
      <c r="I311" t="s">
        <v>23</v>
      </c>
      <c r="K311" t="s">
        <v>871</v>
      </c>
      <c r="M311" t="s">
        <v>17</v>
      </c>
      <c r="O311" s="233"/>
    </row>
    <row r="312" spans="2:15">
      <c r="O312" t="s">
        <v>1834</v>
      </c>
    </row>
    <row r="313" spans="2:15">
      <c r="B313" t="s">
        <v>1171</v>
      </c>
      <c r="C313" t="s">
        <v>35</v>
      </c>
      <c r="E313" t="s">
        <v>17</v>
      </c>
      <c r="G313" t="s">
        <v>19</v>
      </c>
      <c r="I313" t="s">
        <v>154</v>
      </c>
      <c r="K313" t="s">
        <v>154</v>
      </c>
      <c r="M313" t="s">
        <v>2222</v>
      </c>
      <c r="O313" t="s">
        <v>2258</v>
      </c>
    </row>
    <row r="314" spans="2:15">
      <c r="C314" t="s">
        <v>11</v>
      </c>
      <c r="E314" t="s">
        <v>21</v>
      </c>
      <c r="G314" t="s">
        <v>158</v>
      </c>
      <c r="I314" s="228" t="s">
        <v>153</v>
      </c>
      <c r="K314" t="s">
        <v>820</v>
      </c>
      <c r="M314" t="s">
        <v>1834</v>
      </c>
      <c r="O314" t="s">
        <v>1838</v>
      </c>
    </row>
    <row r="315" spans="2:15">
      <c r="C315" t="s">
        <v>178</v>
      </c>
      <c r="E315" t="s">
        <v>15</v>
      </c>
      <c r="G315" t="s">
        <v>6</v>
      </c>
      <c r="I315" t="s">
        <v>23</v>
      </c>
      <c r="K315" t="s">
        <v>21</v>
      </c>
      <c r="M315" t="s">
        <v>21</v>
      </c>
      <c r="O315" s="233"/>
    </row>
    <row r="316" spans="2:15">
      <c r="K316" s="242"/>
      <c r="O316" t="s">
        <v>1834</v>
      </c>
    </row>
    <row r="317" spans="2:15">
      <c r="B317" t="s">
        <v>1172</v>
      </c>
      <c r="C317" t="s">
        <v>29</v>
      </c>
      <c r="E317" t="s">
        <v>141</v>
      </c>
      <c r="G317" t="s">
        <v>141</v>
      </c>
      <c r="I317" t="s">
        <v>815</v>
      </c>
      <c r="K317" t="s">
        <v>867</v>
      </c>
      <c r="M317" t="s">
        <v>826</v>
      </c>
      <c r="O317" t="s">
        <v>2222</v>
      </c>
    </row>
    <row r="318" spans="2:15">
      <c r="C318" t="s">
        <v>6</v>
      </c>
      <c r="E318" t="s">
        <v>178</v>
      </c>
      <c r="G318" t="s">
        <v>37</v>
      </c>
      <c r="I318" s="228" t="s">
        <v>153</v>
      </c>
      <c r="K318" t="s">
        <v>828</v>
      </c>
      <c r="M318" t="s">
        <v>3909</v>
      </c>
      <c r="O318" t="s">
        <v>27</v>
      </c>
    </row>
    <row r="319" spans="2:15">
      <c r="C319" t="s">
        <v>31</v>
      </c>
      <c r="E319" t="s">
        <v>1</v>
      </c>
      <c r="G319" t="s">
        <v>156</v>
      </c>
      <c r="I319" s="228" t="s">
        <v>861</v>
      </c>
      <c r="K319" t="s">
        <v>155</v>
      </c>
      <c r="M319" t="s">
        <v>1826</v>
      </c>
      <c r="O319" s="233"/>
    </row>
    <row r="320" spans="2:15">
      <c r="K320" s="242"/>
      <c r="O320" t="s">
        <v>17</v>
      </c>
    </row>
    <row r="321" spans="1:15">
      <c r="B321" t="s">
        <v>1173</v>
      </c>
      <c r="C321" t="s">
        <v>11</v>
      </c>
      <c r="E321" t="s">
        <v>19</v>
      </c>
      <c r="G321" t="s">
        <v>19</v>
      </c>
      <c r="I321" t="s">
        <v>23</v>
      </c>
      <c r="K321" t="s">
        <v>155</v>
      </c>
      <c r="M321" t="s">
        <v>143</v>
      </c>
      <c r="O321" t="s">
        <v>143</v>
      </c>
    </row>
    <row r="322" spans="1:15">
      <c r="B322" t="s">
        <v>1174</v>
      </c>
      <c r="C322" t="s">
        <v>35</v>
      </c>
      <c r="E322" t="s">
        <v>9</v>
      </c>
      <c r="G322" t="s">
        <v>17</v>
      </c>
      <c r="I322" t="s">
        <v>154</v>
      </c>
      <c r="K322" t="s">
        <v>154</v>
      </c>
      <c r="M322" t="s">
        <v>33</v>
      </c>
      <c r="O322" t="s">
        <v>824</v>
      </c>
    </row>
    <row r="323" spans="1:15">
      <c r="C323" t="s">
        <v>25</v>
      </c>
      <c r="E323" t="s">
        <v>11</v>
      </c>
      <c r="G323" t="s">
        <v>141</v>
      </c>
      <c r="I323" t="s">
        <v>31</v>
      </c>
      <c r="K323" t="s">
        <v>820</v>
      </c>
      <c r="M323" t="s">
        <v>1834</v>
      </c>
      <c r="O323" s="233"/>
    </row>
    <row r="324" spans="1:15">
      <c r="K324" s="242"/>
      <c r="O324" t="s">
        <v>17</v>
      </c>
    </row>
    <row r="325" spans="1:15">
      <c r="B325" t="s">
        <v>1175</v>
      </c>
      <c r="C325" t="s">
        <v>11</v>
      </c>
      <c r="E325" t="s">
        <v>9</v>
      </c>
      <c r="G325" t="s">
        <v>19</v>
      </c>
      <c r="I325" s="228" t="s">
        <v>153</v>
      </c>
      <c r="K325" t="s">
        <v>155</v>
      </c>
      <c r="M325" t="s">
        <v>143</v>
      </c>
      <c r="O325" t="s">
        <v>824</v>
      </c>
    </row>
    <row r="326" spans="1:15">
      <c r="C326" t="s">
        <v>25</v>
      </c>
      <c r="E326" t="s">
        <v>31</v>
      </c>
      <c r="G326" t="s">
        <v>141</v>
      </c>
      <c r="I326" t="s">
        <v>39</v>
      </c>
      <c r="K326" t="s">
        <v>154</v>
      </c>
      <c r="M326" t="s">
        <v>33</v>
      </c>
      <c r="O326" t="s">
        <v>143</v>
      </c>
    </row>
    <row r="327" spans="1:15">
      <c r="C327" t="s">
        <v>27</v>
      </c>
      <c r="E327" t="s">
        <v>19</v>
      </c>
      <c r="G327" t="s">
        <v>31</v>
      </c>
      <c r="I327" t="s">
        <v>154</v>
      </c>
      <c r="K327" t="s">
        <v>31</v>
      </c>
      <c r="M327" t="s">
        <v>824</v>
      </c>
    </row>
    <row r="330" spans="1:15" ht="20.25">
      <c r="A330" s="129" t="s">
        <v>1185</v>
      </c>
      <c r="C330" t="s">
        <v>179</v>
      </c>
      <c r="E330" t="s">
        <v>9</v>
      </c>
      <c r="G330" t="s">
        <v>154</v>
      </c>
      <c r="I330" t="s">
        <v>849</v>
      </c>
      <c r="K330" t="s">
        <v>828</v>
      </c>
      <c r="M330" t="s">
        <v>23</v>
      </c>
      <c r="O330" t="s">
        <v>162</v>
      </c>
    </row>
    <row r="331" spans="1:15">
      <c r="C331" t="s">
        <v>27</v>
      </c>
      <c r="E331" t="s">
        <v>25</v>
      </c>
      <c r="G331" t="s">
        <v>29</v>
      </c>
      <c r="I331" t="s">
        <v>141</v>
      </c>
      <c r="K331" t="s">
        <v>1836</v>
      </c>
      <c r="M331" t="s">
        <v>799</v>
      </c>
      <c r="O331" t="s">
        <v>854</v>
      </c>
    </row>
    <row r="332" spans="1:15">
      <c r="C332" t="s">
        <v>33</v>
      </c>
      <c r="E332" t="s">
        <v>31</v>
      </c>
      <c r="G332" t="s">
        <v>11</v>
      </c>
      <c r="I332" t="s">
        <v>33</v>
      </c>
      <c r="K332" t="s">
        <v>867</v>
      </c>
      <c r="M332" t="s">
        <v>2222</v>
      </c>
      <c r="O332" t="s">
        <v>2283</v>
      </c>
    </row>
    <row r="335" spans="1:15" ht="20.25">
      <c r="A335" s="129" t="s">
        <v>1186</v>
      </c>
      <c r="C335" t="s">
        <v>17</v>
      </c>
      <c r="E335" t="s">
        <v>27</v>
      </c>
      <c r="G335" t="s">
        <v>162</v>
      </c>
      <c r="I335" t="s">
        <v>21</v>
      </c>
      <c r="K335" t="s">
        <v>186</v>
      </c>
      <c r="M335" t="s">
        <v>819</v>
      </c>
      <c r="O335" t="s">
        <v>155</v>
      </c>
    </row>
    <row r="336" spans="1:15">
      <c r="C336" t="s">
        <v>19</v>
      </c>
      <c r="E336" t="s">
        <v>142</v>
      </c>
      <c r="G336" t="s">
        <v>11</v>
      </c>
      <c r="I336" t="s">
        <v>849</v>
      </c>
      <c r="K336" t="s">
        <v>186</v>
      </c>
      <c r="M336" t="s">
        <v>2219</v>
      </c>
      <c r="O336" t="s">
        <v>824</v>
      </c>
    </row>
    <row r="337" spans="1:15">
      <c r="C337" t="s">
        <v>27</v>
      </c>
      <c r="E337" t="s">
        <v>21</v>
      </c>
      <c r="G337" t="s">
        <v>153</v>
      </c>
      <c r="I337" t="s">
        <v>859</v>
      </c>
      <c r="K337" t="s">
        <v>186</v>
      </c>
      <c r="M337" t="s">
        <v>1834</v>
      </c>
      <c r="O337" t="s">
        <v>21</v>
      </c>
    </row>
    <row r="340" spans="1:15" ht="20.25">
      <c r="A340" s="129" t="s">
        <v>1187</v>
      </c>
      <c r="C340" t="s">
        <v>186</v>
      </c>
      <c r="E340" t="s">
        <v>6</v>
      </c>
      <c r="G340" t="s">
        <v>29</v>
      </c>
      <c r="I340" t="s">
        <v>13</v>
      </c>
      <c r="K340" t="s">
        <v>186</v>
      </c>
      <c r="M340" t="s">
        <v>186</v>
      </c>
      <c r="O340" t="s">
        <v>186</v>
      </c>
    </row>
    <row r="341" spans="1:15">
      <c r="C341" t="s">
        <v>186</v>
      </c>
      <c r="E341" t="s">
        <v>141</v>
      </c>
      <c r="G341" t="s">
        <v>153</v>
      </c>
      <c r="I341" t="s">
        <v>861</v>
      </c>
      <c r="K341" t="s">
        <v>186</v>
      </c>
      <c r="M341" t="s">
        <v>186</v>
      </c>
      <c r="O341" t="s">
        <v>186</v>
      </c>
    </row>
    <row r="342" spans="1:15">
      <c r="C342" t="s">
        <v>186</v>
      </c>
      <c r="E342" t="s">
        <v>178</v>
      </c>
      <c r="G342" t="s">
        <v>15</v>
      </c>
      <c r="I342" t="s">
        <v>6</v>
      </c>
      <c r="K342" t="s">
        <v>186</v>
      </c>
      <c r="M342" t="s">
        <v>186</v>
      </c>
      <c r="O342" t="s">
        <v>186</v>
      </c>
    </row>
    <row r="345" spans="1:15" ht="20.25">
      <c r="A345" s="129" t="s">
        <v>1188</v>
      </c>
      <c r="C345" t="s">
        <v>27</v>
      </c>
      <c r="E345" t="s">
        <v>1130</v>
      </c>
      <c r="G345" t="s">
        <v>1130</v>
      </c>
      <c r="I345" t="s">
        <v>1130</v>
      </c>
      <c r="K345" t="s">
        <v>1130</v>
      </c>
      <c r="M345" t="s">
        <v>13</v>
      </c>
      <c r="O345" t="s">
        <v>1130</v>
      </c>
    </row>
    <row r="346" spans="1:15">
      <c r="C346" t="s">
        <v>31</v>
      </c>
      <c r="E346" t="s">
        <v>1130</v>
      </c>
      <c r="G346" t="s">
        <v>1130</v>
      </c>
      <c r="I346" t="s">
        <v>1130</v>
      </c>
      <c r="K346" t="s">
        <v>1130</v>
      </c>
      <c r="M346" t="s">
        <v>842</v>
      </c>
      <c r="O346" t="s">
        <v>1130</v>
      </c>
    </row>
    <row r="347" spans="1:15">
      <c r="C347" t="s">
        <v>15</v>
      </c>
      <c r="E347" t="s">
        <v>1130</v>
      </c>
      <c r="G347" t="s">
        <v>1130</v>
      </c>
      <c r="I347" t="s">
        <v>1130</v>
      </c>
      <c r="K347" t="s">
        <v>1130</v>
      </c>
      <c r="M347" t="s">
        <v>820</v>
      </c>
      <c r="O347" t="s">
        <v>1130</v>
      </c>
    </row>
    <row r="350" spans="1:15" ht="20.25">
      <c r="A350" s="129" t="s">
        <v>1189</v>
      </c>
      <c r="C350" t="s">
        <v>4</v>
      </c>
      <c r="E350" t="s">
        <v>1130</v>
      </c>
      <c r="G350" t="s">
        <v>1130</v>
      </c>
      <c r="I350" t="s">
        <v>1130</v>
      </c>
      <c r="K350" t="s">
        <v>1130</v>
      </c>
      <c r="M350" t="s">
        <v>1828</v>
      </c>
      <c r="O350" t="s">
        <v>1130</v>
      </c>
    </row>
    <row r="351" spans="1:15">
      <c r="C351" t="s">
        <v>11</v>
      </c>
      <c r="E351" t="s">
        <v>1130</v>
      </c>
      <c r="G351" t="s">
        <v>1130</v>
      </c>
      <c r="I351" t="s">
        <v>1130</v>
      </c>
      <c r="K351" t="s">
        <v>1130</v>
      </c>
      <c r="M351" t="s">
        <v>153</v>
      </c>
      <c r="O351" t="s">
        <v>1130</v>
      </c>
    </row>
    <row r="352" spans="1:15">
      <c r="C352" t="s">
        <v>19</v>
      </c>
      <c r="E352" t="s">
        <v>1130</v>
      </c>
      <c r="G352" t="s">
        <v>1130</v>
      </c>
      <c r="I352" t="s">
        <v>1130</v>
      </c>
      <c r="K352" t="s">
        <v>1130</v>
      </c>
      <c r="M352" t="s">
        <v>867</v>
      </c>
      <c r="O352" t="s">
        <v>1130</v>
      </c>
    </row>
    <row r="355" spans="1:15" ht="20.25">
      <c r="A355" s="129" t="s">
        <v>1190</v>
      </c>
      <c r="C355" t="s">
        <v>4</v>
      </c>
      <c r="E355" t="s">
        <v>6</v>
      </c>
      <c r="G355" t="s">
        <v>31</v>
      </c>
      <c r="I355" t="s">
        <v>153</v>
      </c>
      <c r="K355" t="s">
        <v>186</v>
      </c>
      <c r="M355" t="s">
        <v>186</v>
      </c>
      <c r="O355" t="s">
        <v>1842</v>
      </c>
    </row>
    <row r="356" spans="1:15">
      <c r="C356" t="s">
        <v>25</v>
      </c>
      <c r="E356" t="s">
        <v>39</v>
      </c>
      <c r="G356" t="s">
        <v>1</v>
      </c>
      <c r="I356" t="s">
        <v>13</v>
      </c>
      <c r="K356" t="s">
        <v>186</v>
      </c>
      <c r="M356" t="s">
        <v>186</v>
      </c>
      <c r="O356" t="s">
        <v>2222</v>
      </c>
    </row>
    <row r="357" spans="1:15">
      <c r="C357" t="s">
        <v>33</v>
      </c>
      <c r="E357" t="s">
        <v>37</v>
      </c>
      <c r="G357" t="s">
        <v>142</v>
      </c>
      <c r="I357" s="228" t="s">
        <v>833</v>
      </c>
      <c r="K357" t="s">
        <v>186</v>
      </c>
      <c r="M357" t="s">
        <v>186</v>
      </c>
      <c r="O357" t="s">
        <v>828</v>
      </c>
    </row>
    <row r="360" spans="1:15" ht="20.25">
      <c r="A360" s="129" t="s">
        <v>1191</v>
      </c>
      <c r="C360" t="s">
        <v>17</v>
      </c>
      <c r="E360" t="s">
        <v>178</v>
      </c>
      <c r="G360" t="s">
        <v>11</v>
      </c>
      <c r="I360" t="s">
        <v>854</v>
      </c>
      <c r="K360" t="s">
        <v>871</v>
      </c>
      <c r="M360" t="s">
        <v>804</v>
      </c>
      <c r="O360" t="s">
        <v>833</v>
      </c>
    </row>
    <row r="361" spans="1:15">
      <c r="C361" t="s">
        <v>179</v>
      </c>
      <c r="E361" t="s">
        <v>143</v>
      </c>
      <c r="G361" t="s">
        <v>9</v>
      </c>
      <c r="I361" t="s">
        <v>824</v>
      </c>
      <c r="K361" t="s">
        <v>850</v>
      </c>
      <c r="M361" t="s">
        <v>861</v>
      </c>
      <c r="O361" t="s">
        <v>859</v>
      </c>
    </row>
    <row r="362" spans="1:15">
      <c r="C362" t="s">
        <v>31</v>
      </c>
      <c r="E362" t="s">
        <v>21</v>
      </c>
      <c r="G362" t="s">
        <v>143</v>
      </c>
      <c r="I362" t="s">
        <v>27</v>
      </c>
      <c r="K362" t="s">
        <v>1823</v>
      </c>
      <c r="M362" t="s">
        <v>1838</v>
      </c>
      <c r="O362" t="s">
        <v>1833</v>
      </c>
    </row>
    <row r="365" spans="1:15" ht="20.25">
      <c r="A365" s="129" t="s">
        <v>1192</v>
      </c>
      <c r="C365" t="s">
        <v>179</v>
      </c>
      <c r="E365" t="s">
        <v>143</v>
      </c>
      <c r="G365" t="s">
        <v>155</v>
      </c>
      <c r="I365" t="s">
        <v>4</v>
      </c>
      <c r="K365" t="s">
        <v>186</v>
      </c>
      <c r="M365" t="s">
        <v>186</v>
      </c>
      <c r="O365" t="s">
        <v>2226</v>
      </c>
    </row>
    <row r="366" spans="1:15">
      <c r="C366" t="s">
        <v>23</v>
      </c>
      <c r="E366" t="s">
        <v>178</v>
      </c>
      <c r="G366" t="s">
        <v>35</v>
      </c>
      <c r="I366" t="s">
        <v>861</v>
      </c>
      <c r="K366" t="s">
        <v>186</v>
      </c>
      <c r="M366" t="s">
        <v>186</v>
      </c>
      <c r="O366" t="s">
        <v>13</v>
      </c>
    </row>
    <row r="367" spans="1:15">
      <c r="C367" t="s">
        <v>27</v>
      </c>
      <c r="E367" t="s">
        <v>144</v>
      </c>
      <c r="G367" t="s">
        <v>153</v>
      </c>
      <c r="I367" t="s">
        <v>156</v>
      </c>
      <c r="K367" t="s">
        <v>186</v>
      </c>
      <c r="M367" t="s">
        <v>186</v>
      </c>
      <c r="O367" t="s">
        <v>154</v>
      </c>
    </row>
    <row r="370" spans="1:15" ht="20.25">
      <c r="A370" s="129" t="s">
        <v>1193</v>
      </c>
      <c r="C370" t="s">
        <v>23</v>
      </c>
      <c r="E370" t="s">
        <v>143</v>
      </c>
      <c r="G370" t="s">
        <v>35</v>
      </c>
      <c r="I370" t="s">
        <v>1</v>
      </c>
      <c r="K370" t="s">
        <v>186</v>
      </c>
      <c r="M370" t="s">
        <v>186</v>
      </c>
      <c r="O370" t="s">
        <v>37</v>
      </c>
    </row>
    <row r="371" spans="1:15">
      <c r="C371" t="s">
        <v>11</v>
      </c>
      <c r="E371" t="s">
        <v>35</v>
      </c>
      <c r="G371" t="s">
        <v>143</v>
      </c>
      <c r="I371" t="s">
        <v>859</v>
      </c>
      <c r="K371" t="s">
        <v>186</v>
      </c>
      <c r="M371" t="s">
        <v>186</v>
      </c>
      <c r="O371" t="s">
        <v>2281</v>
      </c>
    </row>
    <row r="372" spans="1:15">
      <c r="C372" t="s">
        <v>6</v>
      </c>
      <c r="E372" t="s">
        <v>178</v>
      </c>
      <c r="G372" t="s">
        <v>164</v>
      </c>
      <c r="I372" t="s">
        <v>854</v>
      </c>
      <c r="K372" t="s">
        <v>186</v>
      </c>
      <c r="M372" t="s">
        <v>186</v>
      </c>
      <c r="O372" t="s">
        <v>25</v>
      </c>
    </row>
    <row r="375" spans="1:15" ht="20.25">
      <c r="A375" s="129" t="s">
        <v>1194</v>
      </c>
      <c r="C375" t="s">
        <v>179</v>
      </c>
      <c r="E375" t="s">
        <v>144</v>
      </c>
      <c r="G375" t="s">
        <v>21</v>
      </c>
      <c r="I375" t="s">
        <v>11</v>
      </c>
      <c r="K375" t="s">
        <v>1837</v>
      </c>
      <c r="M375" t="s">
        <v>2219</v>
      </c>
      <c r="O375" t="s">
        <v>186</v>
      </c>
    </row>
    <row r="376" spans="1:15">
      <c r="C376" t="s">
        <v>33</v>
      </c>
      <c r="E376" t="s">
        <v>143</v>
      </c>
      <c r="G376" t="s">
        <v>153</v>
      </c>
      <c r="I376" t="s">
        <v>809</v>
      </c>
      <c r="K376" t="s">
        <v>867</v>
      </c>
      <c r="M376" t="s">
        <v>833</v>
      </c>
      <c r="O376" t="s">
        <v>186</v>
      </c>
    </row>
    <row r="377" spans="1:15">
      <c r="C377" t="s">
        <v>11</v>
      </c>
      <c r="E377" t="s">
        <v>21</v>
      </c>
      <c r="G377" t="s">
        <v>155</v>
      </c>
      <c r="I377" t="s">
        <v>162</v>
      </c>
      <c r="K377" t="s">
        <v>861</v>
      </c>
      <c r="M377" t="s">
        <v>867</v>
      </c>
      <c r="O377" t="s">
        <v>186</v>
      </c>
    </row>
    <row r="380" spans="1:15" ht="20.25">
      <c r="A380" s="129" t="s">
        <v>1195</v>
      </c>
      <c r="C380" t="s">
        <v>1</v>
      </c>
      <c r="E380" t="s">
        <v>19</v>
      </c>
      <c r="G380" t="s">
        <v>164</v>
      </c>
      <c r="I380" t="s">
        <v>867</v>
      </c>
      <c r="K380" t="s">
        <v>4</v>
      </c>
      <c r="M380" t="s">
        <v>142</v>
      </c>
      <c r="O380" t="s">
        <v>1836</v>
      </c>
    </row>
    <row r="381" spans="1:15">
      <c r="C381" t="s">
        <v>9</v>
      </c>
      <c r="E381" t="s">
        <v>21</v>
      </c>
      <c r="G381" t="s">
        <v>17</v>
      </c>
      <c r="I381" t="s">
        <v>834</v>
      </c>
      <c r="K381" t="s">
        <v>859</v>
      </c>
      <c r="M381" t="s">
        <v>21</v>
      </c>
      <c r="O381" t="s">
        <v>850</v>
      </c>
    </row>
    <row r="382" spans="1:15">
      <c r="C382" t="s">
        <v>27</v>
      </c>
      <c r="E382" t="s">
        <v>39</v>
      </c>
      <c r="G382" t="s">
        <v>154</v>
      </c>
      <c r="I382" t="s">
        <v>31</v>
      </c>
      <c r="K382" t="s">
        <v>158</v>
      </c>
      <c r="M382" t="s">
        <v>155</v>
      </c>
      <c r="O382" t="s">
        <v>871</v>
      </c>
    </row>
    <row r="385" spans="1:15" ht="20.25">
      <c r="A385" s="129" t="s">
        <v>1268</v>
      </c>
      <c r="C385" t="s">
        <v>186</v>
      </c>
      <c r="E385" t="s">
        <v>186</v>
      </c>
      <c r="G385" t="s">
        <v>33</v>
      </c>
      <c r="I385" t="s">
        <v>142</v>
      </c>
      <c r="K385" t="s">
        <v>186</v>
      </c>
      <c r="M385" t="s">
        <v>186</v>
      </c>
      <c r="O385" t="s">
        <v>186</v>
      </c>
    </row>
    <row r="386" spans="1:15">
      <c r="C386" t="s">
        <v>186</v>
      </c>
      <c r="E386" t="s">
        <v>186</v>
      </c>
      <c r="G386" t="s">
        <v>9</v>
      </c>
      <c r="I386" t="s">
        <v>871</v>
      </c>
      <c r="K386" t="s">
        <v>186</v>
      </c>
      <c r="M386" t="s">
        <v>186</v>
      </c>
      <c r="O386" t="s">
        <v>186</v>
      </c>
    </row>
    <row r="387" spans="1:15">
      <c r="C387" t="s">
        <v>186</v>
      </c>
      <c r="E387" t="s">
        <v>186</v>
      </c>
      <c r="G387" t="s">
        <v>143</v>
      </c>
      <c r="I387" t="s">
        <v>817</v>
      </c>
      <c r="K387" t="s">
        <v>186</v>
      </c>
      <c r="M387" t="s">
        <v>186</v>
      </c>
      <c r="O387" t="s">
        <v>186</v>
      </c>
    </row>
    <row r="390" spans="1:15" ht="20.25">
      <c r="A390" s="129" t="s">
        <v>1196</v>
      </c>
      <c r="C390" t="s">
        <v>31</v>
      </c>
      <c r="E390" t="s">
        <v>31</v>
      </c>
      <c r="G390" t="s">
        <v>27</v>
      </c>
      <c r="I390" t="s">
        <v>27</v>
      </c>
      <c r="K390" t="s">
        <v>820</v>
      </c>
      <c r="M390" t="s">
        <v>31</v>
      </c>
      <c r="O390" t="s">
        <v>1825</v>
      </c>
    </row>
    <row r="391" spans="1:15">
      <c r="C391" t="s">
        <v>27</v>
      </c>
      <c r="E391" t="s">
        <v>21</v>
      </c>
      <c r="G391" t="s">
        <v>23</v>
      </c>
      <c r="I391" t="s">
        <v>815</v>
      </c>
      <c r="K391" t="s">
        <v>861</v>
      </c>
      <c r="M391" t="s">
        <v>21</v>
      </c>
      <c r="O391" t="s">
        <v>849</v>
      </c>
    </row>
    <row r="392" spans="1:15">
      <c r="C392" t="s">
        <v>11</v>
      </c>
      <c r="E392" t="s">
        <v>35</v>
      </c>
      <c r="G392" t="s">
        <v>1</v>
      </c>
      <c r="I392" t="s">
        <v>849</v>
      </c>
      <c r="K392" t="s">
        <v>33</v>
      </c>
      <c r="M392" t="s">
        <v>2222</v>
      </c>
      <c r="O392" t="s">
        <v>820</v>
      </c>
    </row>
    <row r="395" spans="1:15" ht="20.25">
      <c r="A395" s="129" t="s">
        <v>1197</v>
      </c>
      <c r="C395" t="s">
        <v>6</v>
      </c>
      <c r="E395" t="s">
        <v>178</v>
      </c>
      <c r="G395" t="s">
        <v>9</v>
      </c>
      <c r="I395" t="s">
        <v>143</v>
      </c>
      <c r="K395" t="s">
        <v>4</v>
      </c>
      <c r="M395" t="s">
        <v>1826</v>
      </c>
    </row>
    <row r="396" spans="1:15">
      <c r="C396" t="s">
        <v>23</v>
      </c>
      <c r="E396" t="s">
        <v>1</v>
      </c>
      <c r="G396" t="s">
        <v>33</v>
      </c>
      <c r="I396" t="s">
        <v>4</v>
      </c>
      <c r="K396" t="s">
        <v>854</v>
      </c>
      <c r="M396" t="s">
        <v>834</v>
      </c>
    </row>
    <row r="397" spans="1:15">
      <c r="C397" t="s">
        <v>13</v>
      </c>
      <c r="E397" t="s">
        <v>13</v>
      </c>
      <c r="G397" t="s">
        <v>164</v>
      </c>
      <c r="I397" t="s">
        <v>25</v>
      </c>
      <c r="K397" t="s">
        <v>1842</v>
      </c>
      <c r="M397" t="s">
        <v>1842</v>
      </c>
    </row>
    <row r="399" spans="1:15">
      <c r="K399" s="242"/>
    </row>
    <row r="400" spans="1:15" ht="20.25">
      <c r="A400" s="129" t="s">
        <v>1198</v>
      </c>
      <c r="B400" t="s">
        <v>1152</v>
      </c>
      <c r="C400" t="s">
        <v>6</v>
      </c>
      <c r="E400" t="s">
        <v>37</v>
      </c>
      <c r="G400" t="s">
        <v>27</v>
      </c>
      <c r="I400" s="87" t="s">
        <v>805</v>
      </c>
      <c r="K400" t="s">
        <v>155</v>
      </c>
      <c r="M400" t="s">
        <v>19</v>
      </c>
    </row>
    <row r="401" spans="2:13">
      <c r="C401" t="s">
        <v>15</v>
      </c>
      <c r="E401" t="s">
        <v>31</v>
      </c>
      <c r="G401" t="s">
        <v>23</v>
      </c>
      <c r="I401" s="87" t="s">
        <v>143</v>
      </c>
      <c r="K401" t="s">
        <v>871</v>
      </c>
      <c r="M401" t="s">
        <v>1826</v>
      </c>
    </row>
    <row r="402" spans="2:13">
      <c r="C402" t="s">
        <v>37</v>
      </c>
      <c r="E402" t="s">
        <v>15</v>
      </c>
      <c r="G402" t="s">
        <v>29</v>
      </c>
      <c r="I402" s="87" t="s">
        <v>835</v>
      </c>
      <c r="K402" t="s">
        <v>819</v>
      </c>
      <c r="M402" t="s">
        <v>799</v>
      </c>
    </row>
    <row r="403" spans="2:13">
      <c r="I403" s="176"/>
      <c r="J403" s="10"/>
      <c r="K403" s="228"/>
    </row>
    <row r="404" spans="2:13">
      <c r="B404" t="s">
        <v>1153</v>
      </c>
      <c r="C404" t="s">
        <v>27</v>
      </c>
      <c r="E404" t="s">
        <v>23</v>
      </c>
      <c r="G404" t="s">
        <v>29</v>
      </c>
      <c r="I404" s="87" t="s">
        <v>9</v>
      </c>
      <c r="J404" s="17"/>
      <c r="K404" t="s">
        <v>155</v>
      </c>
      <c r="M404" t="s">
        <v>1826</v>
      </c>
    </row>
    <row r="405" spans="2:13">
      <c r="C405" t="s">
        <v>21</v>
      </c>
      <c r="E405" t="s">
        <v>4</v>
      </c>
      <c r="G405" t="s">
        <v>33</v>
      </c>
      <c r="I405" s="87" t="s">
        <v>11</v>
      </c>
      <c r="K405" t="s">
        <v>819</v>
      </c>
      <c r="M405" t="s">
        <v>155</v>
      </c>
    </row>
    <row r="406" spans="2:13">
      <c r="C406" t="s">
        <v>179</v>
      </c>
      <c r="E406" t="s">
        <v>178</v>
      </c>
      <c r="G406" t="s">
        <v>162</v>
      </c>
      <c r="I406" s="87" t="s">
        <v>158</v>
      </c>
      <c r="K406" t="s">
        <v>871</v>
      </c>
      <c r="M406" t="s">
        <v>33</v>
      </c>
    </row>
    <row r="407" spans="2:13">
      <c r="I407" s="176"/>
      <c r="K407" s="228"/>
    </row>
    <row r="408" spans="2:13">
      <c r="B408" t="s">
        <v>1154</v>
      </c>
      <c r="C408" t="s">
        <v>27</v>
      </c>
      <c r="E408" t="s">
        <v>4</v>
      </c>
      <c r="G408" t="s">
        <v>29</v>
      </c>
      <c r="I408" s="87" t="s">
        <v>1</v>
      </c>
      <c r="J408" s="10"/>
      <c r="K408" t="s">
        <v>871</v>
      </c>
      <c r="M408" t="s">
        <v>39</v>
      </c>
    </row>
    <row r="409" spans="2:13">
      <c r="C409" t="s">
        <v>35</v>
      </c>
      <c r="E409" t="s">
        <v>39</v>
      </c>
      <c r="G409" t="s">
        <v>31</v>
      </c>
      <c r="I409" s="87" t="s">
        <v>11</v>
      </c>
      <c r="J409" s="17"/>
      <c r="K409" t="s">
        <v>155</v>
      </c>
      <c r="M409" t="s">
        <v>1841</v>
      </c>
    </row>
    <row r="410" spans="2:13">
      <c r="C410" t="s">
        <v>17</v>
      </c>
      <c r="E410" t="s">
        <v>23</v>
      </c>
      <c r="G410" t="s">
        <v>153</v>
      </c>
      <c r="I410" s="87" t="s">
        <v>809</v>
      </c>
      <c r="K410" t="s">
        <v>820</v>
      </c>
      <c r="M410" t="s">
        <v>833</v>
      </c>
    </row>
    <row r="411" spans="2:13">
      <c r="I411" s="176"/>
      <c r="K411" s="228"/>
    </row>
    <row r="412" spans="2:13">
      <c r="B412" t="s">
        <v>1155</v>
      </c>
      <c r="C412" t="s">
        <v>17</v>
      </c>
      <c r="E412" t="s">
        <v>4</v>
      </c>
      <c r="G412" t="s">
        <v>154</v>
      </c>
      <c r="I412" s="87" t="s">
        <v>828</v>
      </c>
      <c r="K412" t="s">
        <v>871</v>
      </c>
      <c r="M412" t="s">
        <v>2223</v>
      </c>
    </row>
    <row r="413" spans="2:13">
      <c r="C413" t="s">
        <v>9</v>
      </c>
      <c r="E413" t="s">
        <v>6</v>
      </c>
      <c r="G413" t="s">
        <v>29</v>
      </c>
      <c r="I413" s="87" t="s">
        <v>819</v>
      </c>
      <c r="J413" s="10"/>
      <c r="K413" t="s">
        <v>142</v>
      </c>
      <c r="M413" t="s">
        <v>824</v>
      </c>
    </row>
    <row r="414" spans="2:13">
      <c r="C414" t="s">
        <v>179</v>
      </c>
      <c r="E414" t="s">
        <v>143</v>
      </c>
      <c r="G414" t="s">
        <v>11</v>
      </c>
      <c r="I414" s="87" t="s">
        <v>853</v>
      </c>
      <c r="J414" s="17"/>
      <c r="K414" t="s">
        <v>1834</v>
      </c>
      <c r="M414" t="s">
        <v>1834</v>
      </c>
    </row>
    <row r="415" spans="2:13">
      <c r="I415" s="176"/>
      <c r="K415" s="228"/>
    </row>
    <row r="416" spans="2:13">
      <c r="B416" t="s">
        <v>1156</v>
      </c>
      <c r="C416" t="s">
        <v>27</v>
      </c>
      <c r="E416" t="s">
        <v>23</v>
      </c>
      <c r="G416" t="s">
        <v>158</v>
      </c>
      <c r="I416" s="87" t="s">
        <v>835</v>
      </c>
      <c r="K416" t="s">
        <v>799</v>
      </c>
      <c r="M416" t="s">
        <v>155</v>
      </c>
    </row>
    <row r="417" spans="2:13">
      <c r="C417" t="s">
        <v>21</v>
      </c>
      <c r="E417" t="s">
        <v>21</v>
      </c>
      <c r="G417" t="s">
        <v>29</v>
      </c>
      <c r="I417" s="87" t="s">
        <v>11</v>
      </c>
      <c r="K417" t="s">
        <v>1841</v>
      </c>
      <c r="M417" t="s">
        <v>37</v>
      </c>
    </row>
    <row r="418" spans="2:13">
      <c r="C418" t="s">
        <v>17</v>
      </c>
      <c r="E418" t="s">
        <v>1</v>
      </c>
      <c r="G418" t="s">
        <v>9</v>
      </c>
      <c r="I418" s="87" t="s">
        <v>31</v>
      </c>
      <c r="J418" s="10"/>
      <c r="K418" t="s">
        <v>155</v>
      </c>
      <c r="M418" t="s">
        <v>33</v>
      </c>
    </row>
    <row r="419" spans="2:13">
      <c r="I419" s="176"/>
      <c r="J419" s="17"/>
      <c r="K419" s="228"/>
    </row>
    <row r="420" spans="2:13">
      <c r="B420" t="s">
        <v>1157</v>
      </c>
      <c r="C420" t="s">
        <v>17</v>
      </c>
      <c r="E420" t="s">
        <v>4</v>
      </c>
      <c r="G420" t="s">
        <v>4</v>
      </c>
      <c r="I420" s="87" t="s">
        <v>850</v>
      </c>
      <c r="K420" t="s">
        <v>153</v>
      </c>
      <c r="M420" t="s">
        <v>854</v>
      </c>
    </row>
    <row r="421" spans="2:13">
      <c r="C421" t="s">
        <v>27</v>
      </c>
      <c r="E421" t="s">
        <v>33</v>
      </c>
      <c r="G421" t="s">
        <v>154</v>
      </c>
      <c r="I421" s="87" t="s">
        <v>143</v>
      </c>
      <c r="K421" t="s">
        <v>1841</v>
      </c>
      <c r="M421" t="s">
        <v>2223</v>
      </c>
    </row>
    <row r="422" spans="2:13">
      <c r="C422" t="s">
        <v>33</v>
      </c>
      <c r="E422" t="s">
        <v>21</v>
      </c>
      <c r="G422" t="s">
        <v>29</v>
      </c>
      <c r="I422" s="87" t="s">
        <v>835</v>
      </c>
      <c r="K422" t="s">
        <v>1826</v>
      </c>
      <c r="M422" t="s">
        <v>141</v>
      </c>
    </row>
    <row r="423" spans="2:13">
      <c r="I423" s="176"/>
      <c r="J423" s="10"/>
      <c r="K423" s="228"/>
    </row>
    <row r="424" spans="2:13">
      <c r="B424" t="s">
        <v>1158</v>
      </c>
      <c r="C424" t="s">
        <v>29</v>
      </c>
      <c r="E424" t="s">
        <v>21</v>
      </c>
      <c r="G424" t="s">
        <v>162</v>
      </c>
      <c r="I424" s="87" t="s">
        <v>11</v>
      </c>
      <c r="J424" s="17"/>
      <c r="K424" t="s">
        <v>1841</v>
      </c>
      <c r="M424" t="s">
        <v>871</v>
      </c>
    </row>
    <row r="425" spans="2:13">
      <c r="C425" t="s">
        <v>1</v>
      </c>
      <c r="E425" t="s">
        <v>15</v>
      </c>
      <c r="G425" t="s">
        <v>25</v>
      </c>
      <c r="I425" s="87" t="s">
        <v>31</v>
      </c>
      <c r="K425" t="s">
        <v>819</v>
      </c>
      <c r="M425" t="s">
        <v>834</v>
      </c>
    </row>
    <row r="426" spans="2:13">
      <c r="C426" t="s">
        <v>25</v>
      </c>
      <c r="E426" t="s">
        <v>33</v>
      </c>
      <c r="G426" t="s">
        <v>29</v>
      </c>
      <c r="I426" s="87" t="s">
        <v>824</v>
      </c>
      <c r="K426" t="s">
        <v>162</v>
      </c>
      <c r="M426" t="s">
        <v>820</v>
      </c>
    </row>
    <row r="427" spans="2:13">
      <c r="I427" s="176"/>
      <c r="K427" s="228"/>
    </row>
    <row r="428" spans="2:13">
      <c r="B428" t="s">
        <v>1159</v>
      </c>
      <c r="C428" t="s">
        <v>27</v>
      </c>
      <c r="E428" t="s">
        <v>4</v>
      </c>
      <c r="G428" t="s">
        <v>11</v>
      </c>
      <c r="I428" s="87" t="s">
        <v>35</v>
      </c>
      <c r="J428" s="10"/>
      <c r="K428" t="s">
        <v>155</v>
      </c>
      <c r="M428" t="s">
        <v>824</v>
      </c>
    </row>
    <row r="429" spans="2:13">
      <c r="C429" t="s">
        <v>1</v>
      </c>
      <c r="E429" t="s">
        <v>19</v>
      </c>
      <c r="G429" t="s">
        <v>21</v>
      </c>
      <c r="I429" s="87" t="s">
        <v>143</v>
      </c>
      <c r="J429" s="17"/>
      <c r="K429" t="s">
        <v>820</v>
      </c>
      <c r="M429" t="s">
        <v>155</v>
      </c>
    </row>
    <row r="430" spans="2:13">
      <c r="C430" t="s">
        <v>178</v>
      </c>
      <c r="E430" t="s">
        <v>11</v>
      </c>
      <c r="G430" t="s">
        <v>154</v>
      </c>
      <c r="I430" s="87" t="s">
        <v>850</v>
      </c>
      <c r="K430" t="s">
        <v>871</v>
      </c>
      <c r="M430" t="s">
        <v>1834</v>
      </c>
    </row>
    <row r="431" spans="2:13">
      <c r="I431" s="176"/>
      <c r="K431" s="228"/>
    </row>
    <row r="432" spans="2:13">
      <c r="B432" t="s">
        <v>1160</v>
      </c>
      <c r="C432" t="s">
        <v>15</v>
      </c>
      <c r="E432" t="s">
        <v>31</v>
      </c>
      <c r="G432" t="s">
        <v>162</v>
      </c>
      <c r="I432" s="87" t="s">
        <v>11</v>
      </c>
      <c r="K432" t="s">
        <v>819</v>
      </c>
      <c r="M432" t="s">
        <v>805</v>
      </c>
    </row>
    <row r="433" spans="2:13">
      <c r="C433" t="s">
        <v>9</v>
      </c>
      <c r="E433" t="s">
        <v>21</v>
      </c>
      <c r="G433" t="s">
        <v>158</v>
      </c>
      <c r="I433" s="87" t="s">
        <v>31</v>
      </c>
      <c r="J433" s="10"/>
      <c r="K433" t="s">
        <v>37</v>
      </c>
      <c r="M433" t="s">
        <v>871</v>
      </c>
    </row>
    <row r="434" spans="2:13">
      <c r="C434" t="s">
        <v>13</v>
      </c>
      <c r="E434" t="s">
        <v>4</v>
      </c>
      <c r="G434" t="s">
        <v>35</v>
      </c>
      <c r="I434" s="87" t="s">
        <v>158</v>
      </c>
      <c r="J434" s="17"/>
      <c r="K434" t="s">
        <v>2057</v>
      </c>
      <c r="M434" t="s">
        <v>809</v>
      </c>
    </row>
    <row r="435" spans="2:13">
      <c r="I435" s="176"/>
      <c r="K435" t="s">
        <v>2058</v>
      </c>
    </row>
    <row r="436" spans="2:13">
      <c r="I436" s="176"/>
    </row>
    <row r="437" spans="2:13">
      <c r="B437" t="s">
        <v>1161</v>
      </c>
      <c r="C437" t="s">
        <v>27</v>
      </c>
      <c r="E437" t="s">
        <v>178</v>
      </c>
      <c r="G437" t="s">
        <v>29</v>
      </c>
      <c r="I437" s="87" t="s">
        <v>11</v>
      </c>
      <c r="K437" t="s">
        <v>155</v>
      </c>
      <c r="M437" t="s">
        <v>33</v>
      </c>
    </row>
    <row r="438" spans="2:13">
      <c r="C438" t="s">
        <v>1</v>
      </c>
      <c r="E438" t="s">
        <v>4</v>
      </c>
      <c r="G438" t="s">
        <v>31</v>
      </c>
      <c r="I438" s="87" t="s">
        <v>17</v>
      </c>
      <c r="K438" t="s">
        <v>799</v>
      </c>
      <c r="M438" t="s">
        <v>155</v>
      </c>
    </row>
    <row r="439" spans="2:13">
      <c r="C439" t="s">
        <v>15</v>
      </c>
      <c r="E439" t="s">
        <v>33</v>
      </c>
      <c r="G439" t="s">
        <v>17</v>
      </c>
      <c r="I439" s="87" t="s">
        <v>31</v>
      </c>
      <c r="J439" s="10"/>
      <c r="K439" t="s">
        <v>154</v>
      </c>
      <c r="M439" t="s">
        <v>143</v>
      </c>
    </row>
    <row r="440" spans="2:13">
      <c r="I440" s="176"/>
      <c r="J440" s="17"/>
      <c r="K440" s="228"/>
    </row>
    <row r="441" spans="2:13">
      <c r="B441" t="s">
        <v>1162</v>
      </c>
      <c r="C441" t="s">
        <v>23</v>
      </c>
      <c r="E441" t="s">
        <v>21</v>
      </c>
      <c r="G441" t="s">
        <v>29</v>
      </c>
      <c r="I441" s="87" t="s">
        <v>9</v>
      </c>
      <c r="K441" t="s">
        <v>154</v>
      </c>
      <c r="M441" t="s">
        <v>809</v>
      </c>
    </row>
    <row r="442" spans="2:13">
      <c r="C442" t="s">
        <v>27</v>
      </c>
      <c r="E442" t="s">
        <v>33</v>
      </c>
      <c r="G442" t="s">
        <v>158</v>
      </c>
      <c r="I442" s="87" t="s">
        <v>824</v>
      </c>
      <c r="K442" t="s">
        <v>155</v>
      </c>
      <c r="M442" t="s">
        <v>871</v>
      </c>
    </row>
    <row r="443" spans="2:13">
      <c r="C443" t="s">
        <v>1</v>
      </c>
      <c r="E443" t="s">
        <v>6</v>
      </c>
      <c r="G443" t="s">
        <v>142</v>
      </c>
      <c r="I443" s="87" t="s">
        <v>155</v>
      </c>
      <c r="K443" t="s">
        <v>799</v>
      </c>
      <c r="M443" t="s">
        <v>39</v>
      </c>
    </row>
    <row r="444" spans="2:13">
      <c r="I444" s="176"/>
      <c r="J444" s="10"/>
      <c r="K444" s="228"/>
    </row>
    <row r="445" spans="2:13">
      <c r="B445" t="s">
        <v>1163</v>
      </c>
      <c r="C445" t="s">
        <v>13</v>
      </c>
      <c r="E445" t="s">
        <v>15</v>
      </c>
      <c r="G445" s="231" t="s">
        <v>37</v>
      </c>
      <c r="I445" s="87" t="s">
        <v>35</v>
      </c>
      <c r="J445" s="17"/>
      <c r="K445" t="s">
        <v>820</v>
      </c>
      <c r="M445" t="s">
        <v>3910</v>
      </c>
    </row>
    <row r="446" spans="2:13">
      <c r="C446" t="s">
        <v>1199</v>
      </c>
      <c r="E446" t="s">
        <v>144</v>
      </c>
      <c r="G446" t="s">
        <v>29</v>
      </c>
      <c r="I446" s="87" t="s">
        <v>835</v>
      </c>
      <c r="K446" t="s">
        <v>155</v>
      </c>
      <c r="M446" t="s">
        <v>854</v>
      </c>
    </row>
    <row r="447" spans="2:13">
      <c r="C447" t="s">
        <v>1200</v>
      </c>
      <c r="E447" t="s">
        <v>4</v>
      </c>
      <c r="G447" t="s">
        <v>17</v>
      </c>
      <c r="I447" s="87" t="s">
        <v>1497</v>
      </c>
      <c r="K447" t="s">
        <v>141</v>
      </c>
      <c r="M447" t="s">
        <v>141</v>
      </c>
    </row>
    <row r="448" spans="2:13">
      <c r="I448" s="87" t="s">
        <v>1498</v>
      </c>
      <c r="K448" s="228"/>
    </row>
    <row r="449" spans="2:13">
      <c r="I449" s="87"/>
    </row>
    <row r="450" spans="2:13">
      <c r="B450" t="s">
        <v>1164</v>
      </c>
      <c r="C450" t="s">
        <v>15</v>
      </c>
      <c r="E450" t="s">
        <v>21</v>
      </c>
      <c r="G450" t="s">
        <v>31</v>
      </c>
      <c r="I450" s="87" t="s">
        <v>31</v>
      </c>
      <c r="J450" s="10"/>
      <c r="K450" t="s">
        <v>820</v>
      </c>
      <c r="M450" t="s">
        <v>871</v>
      </c>
    </row>
    <row r="451" spans="2:13">
      <c r="C451" t="s">
        <v>1</v>
      </c>
      <c r="E451" t="s">
        <v>33</v>
      </c>
      <c r="G451" t="s">
        <v>29</v>
      </c>
      <c r="I451" s="87" t="s">
        <v>11</v>
      </c>
      <c r="J451" s="17"/>
      <c r="K451" t="s">
        <v>141</v>
      </c>
      <c r="M451" t="s">
        <v>27</v>
      </c>
    </row>
    <row r="452" spans="2:13">
      <c r="C452" t="s">
        <v>21</v>
      </c>
      <c r="E452" t="s">
        <v>4</v>
      </c>
      <c r="G452" t="s">
        <v>25</v>
      </c>
      <c r="I452" s="87" t="s">
        <v>158</v>
      </c>
      <c r="K452" t="s">
        <v>155</v>
      </c>
      <c r="M452" t="s">
        <v>1834</v>
      </c>
    </row>
    <row r="453" spans="2:13">
      <c r="I453" s="176"/>
      <c r="K453" s="228"/>
    </row>
    <row r="454" spans="2:13">
      <c r="B454" t="s">
        <v>1165</v>
      </c>
      <c r="C454" t="s">
        <v>1</v>
      </c>
      <c r="E454" t="s">
        <v>23</v>
      </c>
      <c r="G454" t="s">
        <v>21</v>
      </c>
      <c r="I454" s="87" t="s">
        <v>850</v>
      </c>
      <c r="K454" t="s">
        <v>17</v>
      </c>
      <c r="M454" t="s">
        <v>31</v>
      </c>
    </row>
    <row r="455" spans="2:13">
      <c r="C455" t="s">
        <v>27</v>
      </c>
      <c r="E455" t="s">
        <v>21</v>
      </c>
      <c r="G455" t="s">
        <v>141</v>
      </c>
      <c r="I455" s="87" t="s">
        <v>799</v>
      </c>
      <c r="J455" s="10"/>
      <c r="K455" t="s">
        <v>840</v>
      </c>
      <c r="M455" t="s">
        <v>835</v>
      </c>
    </row>
    <row r="456" spans="2:13">
      <c r="C456" t="s">
        <v>4</v>
      </c>
      <c r="E456" t="s">
        <v>31</v>
      </c>
      <c r="G456" t="s">
        <v>154</v>
      </c>
      <c r="I456" s="87" t="s">
        <v>1</v>
      </c>
      <c r="J456" s="17"/>
      <c r="K456" t="s">
        <v>1826</v>
      </c>
      <c r="M456" t="s">
        <v>155</v>
      </c>
    </row>
    <row r="457" spans="2:13">
      <c r="I457" s="176"/>
      <c r="K457" s="228"/>
    </row>
    <row r="458" spans="2:13">
      <c r="B458" t="s">
        <v>1166</v>
      </c>
      <c r="C458" t="s">
        <v>1</v>
      </c>
      <c r="E458" t="s">
        <v>21</v>
      </c>
      <c r="G458" t="s">
        <v>154</v>
      </c>
      <c r="I458" s="87" t="s">
        <v>21</v>
      </c>
      <c r="K458" t="s">
        <v>871</v>
      </c>
      <c r="M458" t="s">
        <v>162</v>
      </c>
    </row>
    <row r="459" spans="2:13">
      <c r="C459" t="s">
        <v>4</v>
      </c>
      <c r="E459" t="s">
        <v>33</v>
      </c>
      <c r="G459" t="s">
        <v>141</v>
      </c>
      <c r="I459" s="87" t="s">
        <v>17</v>
      </c>
      <c r="K459" t="s">
        <v>804</v>
      </c>
      <c r="M459" t="s">
        <v>142</v>
      </c>
    </row>
    <row r="460" spans="2:13">
      <c r="C460" t="s">
        <v>27</v>
      </c>
      <c r="E460" t="s">
        <v>31</v>
      </c>
      <c r="G460" t="s">
        <v>21</v>
      </c>
      <c r="I460" s="87" t="s">
        <v>154</v>
      </c>
      <c r="K460" t="s">
        <v>849</v>
      </c>
      <c r="M460" t="s">
        <v>39</v>
      </c>
    </row>
    <row r="461" spans="2:13">
      <c r="I461" s="176"/>
      <c r="J461" s="10"/>
      <c r="K461" s="228"/>
    </row>
    <row r="462" spans="2:13">
      <c r="B462" t="s">
        <v>1167</v>
      </c>
      <c r="C462" t="s">
        <v>27</v>
      </c>
      <c r="E462" t="s">
        <v>33</v>
      </c>
      <c r="G462" t="s">
        <v>154</v>
      </c>
      <c r="I462" s="87" t="s">
        <v>141</v>
      </c>
      <c r="J462" s="17"/>
      <c r="K462" t="s">
        <v>1834</v>
      </c>
      <c r="M462" t="s">
        <v>871</v>
      </c>
    </row>
    <row r="463" spans="2:13">
      <c r="C463" t="s">
        <v>13</v>
      </c>
      <c r="E463" t="s">
        <v>21</v>
      </c>
      <c r="G463" t="s">
        <v>27</v>
      </c>
      <c r="I463" s="87" t="s">
        <v>158</v>
      </c>
      <c r="K463" t="s">
        <v>871</v>
      </c>
      <c r="M463" t="s">
        <v>11</v>
      </c>
    </row>
    <row r="464" spans="2:13">
      <c r="C464" t="s">
        <v>1</v>
      </c>
      <c r="E464" t="s">
        <v>31</v>
      </c>
      <c r="G464" t="s">
        <v>141</v>
      </c>
      <c r="I464" s="87" t="s">
        <v>21</v>
      </c>
      <c r="K464" t="s">
        <v>849</v>
      </c>
      <c r="M464" t="s">
        <v>824</v>
      </c>
    </row>
    <row r="465" spans="2:13">
      <c r="I465" s="176"/>
      <c r="K465" s="228"/>
    </row>
    <row r="466" spans="2:13">
      <c r="B466" t="s">
        <v>1168</v>
      </c>
      <c r="C466" t="s">
        <v>15</v>
      </c>
      <c r="E466" t="s">
        <v>21</v>
      </c>
      <c r="G466" t="s">
        <v>142</v>
      </c>
      <c r="I466" s="87" t="s">
        <v>861</v>
      </c>
      <c r="J466" s="10"/>
      <c r="K466" t="s">
        <v>154</v>
      </c>
      <c r="M466" t="s">
        <v>990</v>
      </c>
    </row>
    <row r="467" spans="2:13">
      <c r="C467" t="s">
        <v>1</v>
      </c>
      <c r="E467" t="s">
        <v>33</v>
      </c>
      <c r="G467" t="s">
        <v>29</v>
      </c>
      <c r="I467" s="87" t="s">
        <v>845</v>
      </c>
      <c r="J467" s="17"/>
      <c r="K467" t="s">
        <v>153</v>
      </c>
      <c r="M467" t="s">
        <v>871</v>
      </c>
    </row>
    <row r="468" spans="2:13">
      <c r="C468" t="s">
        <v>27</v>
      </c>
      <c r="E468" t="s">
        <v>23</v>
      </c>
      <c r="G468" t="s">
        <v>33</v>
      </c>
      <c r="I468" s="87" t="s">
        <v>799</v>
      </c>
      <c r="K468" t="s">
        <v>155</v>
      </c>
      <c r="M468" t="s">
        <v>809</v>
      </c>
    </row>
    <row r="469" spans="2:13">
      <c r="I469" s="176"/>
      <c r="K469" s="228"/>
    </row>
    <row r="470" spans="2:13">
      <c r="B470" t="s">
        <v>1169</v>
      </c>
      <c r="C470" t="s">
        <v>1</v>
      </c>
      <c r="E470" t="s">
        <v>33</v>
      </c>
      <c r="G470" t="s">
        <v>29</v>
      </c>
      <c r="I470" s="87" t="s">
        <v>31</v>
      </c>
      <c r="K470" t="s">
        <v>1841</v>
      </c>
      <c r="M470" t="s">
        <v>990</v>
      </c>
    </row>
    <row r="471" spans="2:13">
      <c r="C471" t="s">
        <v>27</v>
      </c>
      <c r="E471" t="s">
        <v>23</v>
      </c>
      <c r="G471" t="s">
        <v>154</v>
      </c>
      <c r="I471" s="87" t="s">
        <v>11</v>
      </c>
      <c r="J471" s="10"/>
      <c r="K471" t="s">
        <v>815</v>
      </c>
      <c r="M471" t="s">
        <v>2225</v>
      </c>
    </row>
    <row r="472" spans="2:13">
      <c r="C472" t="s">
        <v>13</v>
      </c>
      <c r="E472" t="s">
        <v>6</v>
      </c>
      <c r="G472" t="s">
        <v>11</v>
      </c>
      <c r="I472" s="87" t="s">
        <v>824</v>
      </c>
      <c r="J472" s="17"/>
      <c r="K472" t="s">
        <v>867</v>
      </c>
      <c r="M472" t="s">
        <v>809</v>
      </c>
    </row>
    <row r="473" spans="2:13">
      <c r="I473" s="176"/>
    </row>
    <row r="474" spans="2:13">
      <c r="B474" t="s">
        <v>1170</v>
      </c>
      <c r="C474" t="s">
        <v>23</v>
      </c>
      <c r="E474" t="s">
        <v>33</v>
      </c>
      <c r="G474" t="s">
        <v>154</v>
      </c>
      <c r="I474" s="87" t="s">
        <v>835</v>
      </c>
      <c r="K474" t="s">
        <v>186</v>
      </c>
      <c r="M474" t="s">
        <v>1843</v>
      </c>
    </row>
    <row r="475" spans="2:13">
      <c r="C475" t="s">
        <v>1</v>
      </c>
      <c r="E475" t="s">
        <v>21</v>
      </c>
      <c r="G475" t="s">
        <v>35</v>
      </c>
      <c r="I475" s="87" t="s">
        <v>845</v>
      </c>
      <c r="K475" t="s">
        <v>186</v>
      </c>
      <c r="M475" t="s">
        <v>23</v>
      </c>
    </row>
    <row r="476" spans="2:13">
      <c r="C476" t="s">
        <v>178</v>
      </c>
      <c r="E476" t="s">
        <v>31</v>
      </c>
      <c r="G476" t="s">
        <v>141</v>
      </c>
      <c r="I476" s="87" t="s">
        <v>1</v>
      </c>
      <c r="J476" s="10"/>
      <c r="K476" t="s">
        <v>186</v>
      </c>
      <c r="M476" t="s">
        <v>1842</v>
      </c>
    </row>
    <row r="477" spans="2:13">
      <c r="I477" s="176"/>
      <c r="J477" s="17"/>
    </row>
    <row r="478" spans="2:13">
      <c r="B478" t="s">
        <v>1171</v>
      </c>
      <c r="C478" t="s">
        <v>39</v>
      </c>
      <c r="E478" t="s">
        <v>23</v>
      </c>
      <c r="G478" t="s">
        <v>11</v>
      </c>
      <c r="I478" s="87" t="s">
        <v>158</v>
      </c>
      <c r="K478" t="s">
        <v>186</v>
      </c>
      <c r="M478" t="s">
        <v>871</v>
      </c>
    </row>
    <row r="479" spans="2:13">
      <c r="C479" t="s">
        <v>1</v>
      </c>
      <c r="E479" t="s">
        <v>144</v>
      </c>
      <c r="G479" t="s">
        <v>33</v>
      </c>
      <c r="I479" s="87" t="s">
        <v>31</v>
      </c>
      <c r="K479" t="s">
        <v>186</v>
      </c>
      <c r="M479" t="s">
        <v>39</v>
      </c>
    </row>
    <row r="480" spans="2:13">
      <c r="C480" t="s">
        <v>15</v>
      </c>
      <c r="E480" t="s">
        <v>6</v>
      </c>
      <c r="G480" t="s">
        <v>154</v>
      </c>
      <c r="I480" s="87" t="s">
        <v>11</v>
      </c>
      <c r="K480" t="s">
        <v>186</v>
      </c>
      <c r="M480" t="s">
        <v>17</v>
      </c>
    </row>
    <row r="481" spans="2:13">
      <c r="I481" s="176"/>
      <c r="J481" s="10"/>
    </row>
    <row r="482" spans="2:13">
      <c r="B482" t="s">
        <v>1172</v>
      </c>
      <c r="C482" t="s">
        <v>27</v>
      </c>
      <c r="E482" t="s">
        <v>4</v>
      </c>
      <c r="G482" t="s">
        <v>29</v>
      </c>
      <c r="I482" s="87" t="s">
        <v>809</v>
      </c>
      <c r="J482" s="17"/>
      <c r="K482" t="s">
        <v>186</v>
      </c>
      <c r="M482" t="s">
        <v>1843</v>
      </c>
    </row>
    <row r="483" spans="2:13">
      <c r="C483" t="s">
        <v>33</v>
      </c>
      <c r="E483" t="s">
        <v>33</v>
      </c>
      <c r="G483" t="s">
        <v>153</v>
      </c>
      <c r="I483" s="87" t="s">
        <v>861</v>
      </c>
      <c r="K483" t="s">
        <v>186</v>
      </c>
      <c r="M483" t="s">
        <v>854</v>
      </c>
    </row>
    <row r="484" spans="2:13">
      <c r="C484" t="s">
        <v>1201</v>
      </c>
      <c r="E484" t="s">
        <v>178</v>
      </c>
      <c r="G484" t="s">
        <v>31</v>
      </c>
      <c r="I484" s="87" t="s">
        <v>826</v>
      </c>
      <c r="K484" t="s">
        <v>186</v>
      </c>
      <c r="M484" t="s">
        <v>1842</v>
      </c>
    </row>
    <row r="485" spans="2:13">
      <c r="C485" t="s">
        <v>1202</v>
      </c>
      <c r="I485" s="176"/>
    </row>
    <row r="486" spans="2:13">
      <c r="I486" s="176"/>
      <c r="J486" s="10"/>
    </row>
    <row r="487" spans="2:13">
      <c r="B487" t="s">
        <v>1173</v>
      </c>
      <c r="C487" t="s">
        <v>1</v>
      </c>
      <c r="E487" t="s">
        <v>21</v>
      </c>
      <c r="G487" t="s">
        <v>11</v>
      </c>
      <c r="I487" s="87" t="s">
        <v>21</v>
      </c>
      <c r="J487" s="17"/>
      <c r="K487" t="s">
        <v>154</v>
      </c>
      <c r="M487" t="s">
        <v>39</v>
      </c>
    </row>
    <row r="488" spans="2:13">
      <c r="B488" t="s">
        <v>1174</v>
      </c>
      <c r="C488" t="s">
        <v>17</v>
      </c>
      <c r="E488" t="s">
        <v>23</v>
      </c>
      <c r="G488" t="s">
        <v>154</v>
      </c>
      <c r="I488" s="87" t="s">
        <v>158</v>
      </c>
      <c r="K488" t="s">
        <v>155</v>
      </c>
      <c r="M488" t="s">
        <v>871</v>
      </c>
    </row>
    <row r="489" spans="2:13">
      <c r="C489" t="s">
        <v>35</v>
      </c>
      <c r="E489" t="s">
        <v>144</v>
      </c>
      <c r="G489" t="s">
        <v>21</v>
      </c>
      <c r="I489" s="87" t="s">
        <v>11</v>
      </c>
      <c r="K489" t="s">
        <v>141</v>
      </c>
      <c r="M489" t="s">
        <v>820</v>
      </c>
    </row>
    <row r="490" spans="2:13">
      <c r="I490" s="176"/>
      <c r="K490" s="228"/>
    </row>
    <row r="491" spans="2:13">
      <c r="B491" t="s">
        <v>1175</v>
      </c>
      <c r="C491" t="s">
        <v>1</v>
      </c>
      <c r="E491" t="s">
        <v>21</v>
      </c>
      <c r="G491" t="s">
        <v>154</v>
      </c>
      <c r="I491" s="87" t="s">
        <v>11</v>
      </c>
      <c r="J491" s="10"/>
      <c r="K491" t="s">
        <v>155</v>
      </c>
      <c r="M491" t="s">
        <v>871</v>
      </c>
    </row>
    <row r="492" spans="2:13">
      <c r="C492" t="s">
        <v>27</v>
      </c>
      <c r="E492" t="s">
        <v>23</v>
      </c>
      <c r="G492" t="s">
        <v>11</v>
      </c>
      <c r="I492" s="87" t="s">
        <v>31</v>
      </c>
      <c r="J492" s="17"/>
      <c r="K492" t="s">
        <v>154</v>
      </c>
      <c r="M492" t="s">
        <v>39</v>
      </c>
    </row>
    <row r="493" spans="2:13">
      <c r="C493" t="s">
        <v>17</v>
      </c>
      <c r="E493" t="s">
        <v>33</v>
      </c>
      <c r="G493" t="s">
        <v>21</v>
      </c>
      <c r="I493" s="87" t="s">
        <v>21</v>
      </c>
      <c r="K493" t="s">
        <v>871</v>
      </c>
      <c r="M493" t="s">
        <v>155</v>
      </c>
    </row>
    <row r="494" spans="2:13">
      <c r="C494" s="231"/>
    </row>
    <row r="495" spans="2:13">
      <c r="C495" s="231"/>
    </row>
    <row r="496" spans="2:13">
      <c r="C496" s="231"/>
    </row>
    <row r="497" spans="1:13" ht="15">
      <c r="C497" s="15" t="s">
        <v>3911</v>
      </c>
    </row>
    <row r="498" spans="1:13" s="176" customFormat="1" ht="14.25">
      <c r="A498"/>
      <c r="B498"/>
      <c r="C498"/>
      <c r="D498" s="35" t="s">
        <v>887</v>
      </c>
      <c r="E498" s="35" t="s">
        <v>888</v>
      </c>
      <c r="F498" s="35" t="s">
        <v>889</v>
      </c>
      <c r="G498" s="35" t="s">
        <v>40</v>
      </c>
      <c r="H498"/>
      <c r="I498"/>
      <c r="J498"/>
      <c r="K498"/>
      <c r="L498"/>
      <c r="M498"/>
    </row>
    <row r="499" spans="1:13" s="176" customFormat="1">
      <c r="A499" s="87"/>
      <c r="B499" s="244"/>
      <c r="C499" s="245" t="s">
        <v>21</v>
      </c>
      <c r="D499" s="232">
        <v>37</v>
      </c>
      <c r="E499" s="232">
        <v>30</v>
      </c>
      <c r="F499" s="232">
        <v>35</v>
      </c>
      <c r="G499" s="232">
        <f t="shared" ref="G499:G530" si="0">SUM(D499:F499)</f>
        <v>102</v>
      </c>
    </row>
    <row r="500" spans="1:13" s="176" customFormat="1">
      <c r="A500" s="113"/>
      <c r="B500" s="244"/>
      <c r="C500" s="245" t="s">
        <v>11</v>
      </c>
      <c r="D500" s="232">
        <v>33</v>
      </c>
      <c r="E500" s="232">
        <v>23</v>
      </c>
      <c r="F500" s="232">
        <v>27</v>
      </c>
      <c r="G500" s="232">
        <f t="shared" si="0"/>
        <v>83</v>
      </c>
    </row>
    <row r="501" spans="1:13" s="176" customFormat="1">
      <c r="A501" s="87"/>
      <c r="B501" s="244"/>
      <c r="C501" s="245" t="s">
        <v>31</v>
      </c>
      <c r="D501" s="232">
        <v>25</v>
      </c>
      <c r="E501" s="232">
        <v>27</v>
      </c>
      <c r="F501" s="232">
        <v>31</v>
      </c>
      <c r="G501" s="232">
        <f t="shared" si="0"/>
        <v>83</v>
      </c>
    </row>
    <row r="502" spans="1:13" s="176" customFormat="1">
      <c r="A502" s="87"/>
      <c r="B502" s="244"/>
      <c r="C502" s="245" t="s">
        <v>33</v>
      </c>
      <c r="D502" s="232">
        <v>25</v>
      </c>
      <c r="E502" s="232">
        <v>31</v>
      </c>
      <c r="F502" s="232">
        <v>26</v>
      </c>
      <c r="G502" s="232">
        <f t="shared" si="0"/>
        <v>82</v>
      </c>
    </row>
    <row r="503" spans="1:13" s="176" customFormat="1">
      <c r="A503" s="442"/>
      <c r="B503" s="244"/>
      <c r="C503" s="245" t="s">
        <v>17</v>
      </c>
      <c r="D503" s="232">
        <v>25</v>
      </c>
      <c r="E503" s="232">
        <v>22</v>
      </c>
      <c r="F503" s="232">
        <v>22</v>
      </c>
      <c r="G503" s="232">
        <f t="shared" si="0"/>
        <v>69</v>
      </c>
    </row>
    <row r="504" spans="1:13" s="176" customFormat="1">
      <c r="A504" s="113"/>
      <c r="B504" s="244"/>
      <c r="C504" s="245" t="s">
        <v>27</v>
      </c>
      <c r="D504" s="232">
        <v>28</v>
      </c>
      <c r="E504" s="232">
        <v>19</v>
      </c>
      <c r="F504" s="232">
        <v>20</v>
      </c>
      <c r="G504" s="232">
        <f t="shared" si="0"/>
        <v>67</v>
      </c>
    </row>
    <row r="505" spans="1:13" s="176" customFormat="1">
      <c r="A505" s="87"/>
      <c r="B505" s="244"/>
      <c r="C505" s="245" t="s">
        <v>143</v>
      </c>
      <c r="D505" s="232">
        <v>19</v>
      </c>
      <c r="E505" s="232">
        <v>23</v>
      </c>
      <c r="F505" s="232">
        <v>21</v>
      </c>
      <c r="G505" s="232">
        <f t="shared" si="0"/>
        <v>63</v>
      </c>
    </row>
    <row r="506" spans="1:13" s="176" customFormat="1">
      <c r="A506" s="113"/>
      <c r="B506" s="244"/>
      <c r="C506" s="245" t="s">
        <v>25</v>
      </c>
      <c r="D506" s="232">
        <v>14</v>
      </c>
      <c r="E506" s="232">
        <v>26</v>
      </c>
      <c r="F506" s="232">
        <v>20</v>
      </c>
      <c r="G506" s="232">
        <f t="shared" si="0"/>
        <v>60</v>
      </c>
    </row>
    <row r="507" spans="1:13" s="176" customFormat="1">
      <c r="A507" s="442"/>
      <c r="B507" s="244"/>
      <c r="C507" s="245" t="s">
        <v>141</v>
      </c>
      <c r="D507" s="232">
        <v>13</v>
      </c>
      <c r="E507" s="232">
        <v>27</v>
      </c>
      <c r="F507" s="232">
        <v>17</v>
      </c>
      <c r="G507" s="232">
        <f t="shared" si="0"/>
        <v>57</v>
      </c>
    </row>
    <row r="508" spans="1:13" s="176" customFormat="1">
      <c r="A508" s="113"/>
      <c r="B508" s="244"/>
      <c r="C508" s="245" t="s">
        <v>1</v>
      </c>
      <c r="D508" s="232">
        <v>15</v>
      </c>
      <c r="E508" s="232">
        <v>25</v>
      </c>
      <c r="F508" s="232">
        <v>14</v>
      </c>
      <c r="G508" s="232">
        <f t="shared" si="0"/>
        <v>54</v>
      </c>
    </row>
    <row r="509" spans="1:13" s="176" customFormat="1">
      <c r="A509" s="442"/>
      <c r="B509" s="244"/>
      <c r="C509" s="245" t="s">
        <v>19</v>
      </c>
      <c r="D509" s="232">
        <v>22</v>
      </c>
      <c r="E509" s="232">
        <v>20</v>
      </c>
      <c r="F509" s="232">
        <v>9</v>
      </c>
      <c r="G509" s="232">
        <f t="shared" si="0"/>
        <v>51</v>
      </c>
    </row>
    <row r="510" spans="1:13" s="176" customFormat="1">
      <c r="A510" s="113"/>
      <c r="B510" s="244"/>
      <c r="C510" s="245" t="s">
        <v>9</v>
      </c>
      <c r="D510" s="232">
        <v>22</v>
      </c>
      <c r="E510" s="232">
        <v>17</v>
      </c>
      <c r="F510" s="232">
        <v>11</v>
      </c>
      <c r="G510" s="232">
        <f t="shared" si="0"/>
        <v>50</v>
      </c>
    </row>
    <row r="511" spans="1:13" s="176" customFormat="1">
      <c r="A511" s="442"/>
      <c r="B511" s="244"/>
      <c r="C511" s="245" t="s">
        <v>23</v>
      </c>
      <c r="D511" s="232">
        <v>12</v>
      </c>
      <c r="E511" s="232">
        <v>22</v>
      </c>
      <c r="F511" s="232">
        <v>10</v>
      </c>
      <c r="G511" s="232">
        <f t="shared" si="0"/>
        <v>44</v>
      </c>
    </row>
    <row r="512" spans="1:13" s="176" customFormat="1">
      <c r="A512" s="442"/>
      <c r="B512" s="244"/>
      <c r="C512" s="245" t="s">
        <v>154</v>
      </c>
      <c r="D512" s="232">
        <v>21</v>
      </c>
      <c r="E512" s="232">
        <v>10</v>
      </c>
      <c r="F512" s="232">
        <v>12</v>
      </c>
      <c r="G512" s="232">
        <f t="shared" si="0"/>
        <v>43</v>
      </c>
    </row>
    <row r="513" spans="1:7" s="176" customFormat="1">
      <c r="A513" s="87"/>
      <c r="B513" s="244"/>
      <c r="C513" s="245" t="s">
        <v>155</v>
      </c>
      <c r="D513" s="232">
        <v>14</v>
      </c>
      <c r="E513" s="232">
        <v>10</v>
      </c>
      <c r="F513" s="232">
        <v>19</v>
      </c>
      <c r="G513" s="232">
        <f t="shared" si="0"/>
        <v>43</v>
      </c>
    </row>
    <row r="514" spans="1:7" s="176" customFormat="1">
      <c r="A514" s="113"/>
      <c r="B514" s="244"/>
      <c r="C514" s="245" t="s">
        <v>861</v>
      </c>
      <c r="D514" s="232">
        <v>14</v>
      </c>
      <c r="E514" s="232">
        <v>17</v>
      </c>
      <c r="F514" s="232">
        <v>9</v>
      </c>
      <c r="G514" s="232">
        <f t="shared" si="0"/>
        <v>40</v>
      </c>
    </row>
    <row r="515" spans="1:7" s="176" customFormat="1">
      <c r="A515" s="113"/>
      <c r="B515" s="244"/>
      <c r="C515" s="245" t="s">
        <v>37</v>
      </c>
      <c r="D515" s="232">
        <v>11</v>
      </c>
      <c r="E515" s="232">
        <v>12</v>
      </c>
      <c r="F515" s="232">
        <v>18</v>
      </c>
      <c r="G515" s="232">
        <f t="shared" si="0"/>
        <v>41</v>
      </c>
    </row>
    <row r="516" spans="1:7" s="176" customFormat="1">
      <c r="A516" s="442"/>
      <c r="B516" s="244"/>
      <c r="C516" s="245" t="s">
        <v>15</v>
      </c>
      <c r="D516" s="232">
        <v>9</v>
      </c>
      <c r="E516" s="232">
        <v>11</v>
      </c>
      <c r="F516" s="232">
        <v>19</v>
      </c>
      <c r="G516" s="232">
        <f t="shared" si="0"/>
        <v>39</v>
      </c>
    </row>
    <row r="517" spans="1:7" s="176" customFormat="1">
      <c r="A517" s="113"/>
      <c r="B517" s="244"/>
      <c r="C517" s="245" t="s">
        <v>153</v>
      </c>
      <c r="D517" s="232">
        <v>15</v>
      </c>
      <c r="E517" s="232">
        <v>11</v>
      </c>
      <c r="F517" s="232">
        <v>12</v>
      </c>
      <c r="G517" s="232">
        <f t="shared" si="0"/>
        <v>38</v>
      </c>
    </row>
    <row r="518" spans="1:7" s="176" customFormat="1">
      <c r="A518" s="442"/>
      <c r="B518" s="244"/>
      <c r="C518" s="245" t="s">
        <v>6</v>
      </c>
      <c r="D518" s="232">
        <v>14</v>
      </c>
      <c r="E518" s="232">
        <v>8</v>
      </c>
      <c r="F518" s="232">
        <v>16</v>
      </c>
      <c r="G518" s="232">
        <f t="shared" si="0"/>
        <v>38</v>
      </c>
    </row>
    <row r="519" spans="1:7" s="176" customFormat="1">
      <c r="A519" s="442"/>
      <c r="B519" s="244"/>
      <c r="C519" s="245" t="s">
        <v>29</v>
      </c>
      <c r="D519" s="232">
        <v>15</v>
      </c>
      <c r="E519" s="232">
        <v>10</v>
      </c>
      <c r="F519" s="232">
        <v>9</v>
      </c>
      <c r="G519" s="232">
        <f t="shared" si="0"/>
        <v>34</v>
      </c>
    </row>
    <row r="520" spans="1:7" s="176" customFormat="1">
      <c r="A520" s="113"/>
      <c r="B520" s="244"/>
      <c r="C520" s="245" t="s">
        <v>35</v>
      </c>
      <c r="D520" s="232">
        <v>10</v>
      </c>
      <c r="E520" s="232">
        <v>14</v>
      </c>
      <c r="F520" s="232">
        <v>10</v>
      </c>
      <c r="G520" s="232">
        <f t="shared" si="0"/>
        <v>34</v>
      </c>
    </row>
    <row r="521" spans="1:7" s="176" customFormat="1">
      <c r="A521" s="113"/>
      <c r="B521" s="244"/>
      <c r="C521" s="245" t="s">
        <v>13</v>
      </c>
      <c r="D521" s="232">
        <v>9</v>
      </c>
      <c r="E521" s="232">
        <v>13</v>
      </c>
      <c r="F521" s="232">
        <v>11</v>
      </c>
      <c r="G521" s="232">
        <f t="shared" si="0"/>
        <v>33</v>
      </c>
    </row>
    <row r="522" spans="1:7" s="176" customFormat="1">
      <c r="A522" s="113"/>
      <c r="B522" s="244"/>
      <c r="C522" s="245" t="s">
        <v>39</v>
      </c>
      <c r="D522" s="232">
        <v>7</v>
      </c>
      <c r="E522" s="232">
        <v>12</v>
      </c>
      <c r="F522" s="232">
        <v>13</v>
      </c>
      <c r="G522" s="232">
        <f t="shared" si="0"/>
        <v>32</v>
      </c>
    </row>
    <row r="523" spans="1:7" s="176" customFormat="1">
      <c r="A523" s="442"/>
      <c r="B523" s="244"/>
      <c r="C523" s="245" t="s">
        <v>178</v>
      </c>
      <c r="D523" s="232">
        <v>13</v>
      </c>
      <c r="E523" s="232">
        <v>8</v>
      </c>
      <c r="F523" s="232">
        <v>10</v>
      </c>
      <c r="G523" s="232">
        <f t="shared" si="0"/>
        <v>31</v>
      </c>
    </row>
    <row r="524" spans="1:7" s="176" customFormat="1">
      <c r="A524" s="87"/>
      <c r="B524" s="244"/>
      <c r="C524" s="245" t="s">
        <v>142</v>
      </c>
      <c r="D524" s="232">
        <v>8</v>
      </c>
      <c r="E524" s="232">
        <v>8</v>
      </c>
      <c r="F524" s="232">
        <v>15</v>
      </c>
      <c r="G524" s="232">
        <f t="shared" si="0"/>
        <v>31</v>
      </c>
    </row>
    <row r="525" spans="1:7" s="176" customFormat="1">
      <c r="A525" s="87"/>
      <c r="B525" s="244"/>
      <c r="C525" s="245" t="s">
        <v>4</v>
      </c>
      <c r="D525" s="232">
        <v>14</v>
      </c>
      <c r="E525" s="232">
        <v>7</v>
      </c>
      <c r="F525" s="232">
        <v>9</v>
      </c>
      <c r="G525" s="232">
        <f t="shared" si="0"/>
        <v>30</v>
      </c>
    </row>
    <row r="526" spans="1:7" s="176" customFormat="1">
      <c r="A526" s="113"/>
      <c r="B526" s="244"/>
      <c r="C526" s="245" t="s">
        <v>867</v>
      </c>
      <c r="D526" s="232">
        <v>7</v>
      </c>
      <c r="E526" s="232">
        <v>6</v>
      </c>
      <c r="F526" s="232">
        <v>11</v>
      </c>
      <c r="G526" s="232">
        <f t="shared" si="0"/>
        <v>24</v>
      </c>
    </row>
    <row r="527" spans="1:7" s="176" customFormat="1">
      <c r="A527" s="113"/>
      <c r="B527" s="244"/>
      <c r="C527" s="245" t="s">
        <v>824</v>
      </c>
      <c r="D527" s="232">
        <v>7</v>
      </c>
      <c r="E527" s="232">
        <v>9</v>
      </c>
      <c r="F527" s="232">
        <v>8</v>
      </c>
      <c r="G527" s="232">
        <f t="shared" si="0"/>
        <v>24</v>
      </c>
    </row>
    <row r="528" spans="1:7" s="176" customFormat="1">
      <c r="B528" s="244"/>
      <c r="C528" s="245" t="s">
        <v>144</v>
      </c>
      <c r="D528" s="232">
        <v>6</v>
      </c>
      <c r="E528" s="232">
        <v>5</v>
      </c>
      <c r="F528" s="232">
        <v>12</v>
      </c>
      <c r="G528" s="232">
        <f t="shared" si="0"/>
        <v>23</v>
      </c>
    </row>
    <row r="529" spans="1:7" s="176" customFormat="1">
      <c r="A529" s="113"/>
      <c r="B529" s="244"/>
      <c r="C529" s="245" t="s">
        <v>158</v>
      </c>
      <c r="D529" s="232">
        <v>3</v>
      </c>
      <c r="E529" s="232">
        <v>11</v>
      </c>
      <c r="F529" s="232">
        <v>8</v>
      </c>
      <c r="G529" s="232">
        <f t="shared" si="0"/>
        <v>22</v>
      </c>
    </row>
    <row r="530" spans="1:7" s="176" customFormat="1">
      <c r="A530" s="87"/>
      <c r="B530" s="244"/>
      <c r="C530" s="245" t="s">
        <v>820</v>
      </c>
      <c r="D530" s="232">
        <v>9</v>
      </c>
      <c r="E530" s="232">
        <v>5</v>
      </c>
      <c r="F530" s="232">
        <v>8</v>
      </c>
      <c r="G530" s="232">
        <f t="shared" si="0"/>
        <v>22</v>
      </c>
    </row>
    <row r="531" spans="1:7" s="176" customFormat="1">
      <c r="A531" s="87"/>
      <c r="B531" s="244"/>
      <c r="C531" s="87" t="s">
        <v>1834</v>
      </c>
      <c r="D531" s="232">
        <v>8</v>
      </c>
      <c r="E531" s="232">
        <v>5</v>
      </c>
      <c r="F531" s="232">
        <v>8</v>
      </c>
      <c r="G531" s="232">
        <f t="shared" ref="G531:G562" si="1">SUM(D531:F531)</f>
        <v>21</v>
      </c>
    </row>
    <row r="532" spans="1:7" s="176" customFormat="1">
      <c r="A532" s="113"/>
      <c r="B532" s="244"/>
      <c r="C532" s="245" t="s">
        <v>828</v>
      </c>
      <c r="D532" s="232">
        <v>7</v>
      </c>
      <c r="E532" s="232">
        <v>8</v>
      </c>
      <c r="F532" s="232">
        <v>7</v>
      </c>
      <c r="G532" s="232">
        <f t="shared" si="1"/>
        <v>22</v>
      </c>
    </row>
    <row r="533" spans="1:7" s="176" customFormat="1">
      <c r="A533" s="113"/>
      <c r="B533" s="244"/>
      <c r="C533" s="245" t="s">
        <v>156</v>
      </c>
      <c r="D533" s="232">
        <v>8</v>
      </c>
      <c r="E533" s="232">
        <v>5</v>
      </c>
      <c r="F533" s="232">
        <v>6</v>
      </c>
      <c r="G533" s="232">
        <f t="shared" si="1"/>
        <v>19</v>
      </c>
    </row>
    <row r="534" spans="1:7" s="176" customFormat="1">
      <c r="A534" s="442"/>
      <c r="B534" s="244"/>
      <c r="C534" s="245" t="s">
        <v>854</v>
      </c>
      <c r="D534" s="232">
        <v>6</v>
      </c>
      <c r="E534" s="232">
        <v>7</v>
      </c>
      <c r="F534" s="232">
        <v>7</v>
      </c>
      <c r="G534" s="232">
        <f t="shared" si="1"/>
        <v>20</v>
      </c>
    </row>
    <row r="535" spans="1:7" s="176" customFormat="1">
      <c r="A535" s="442"/>
      <c r="B535" s="244"/>
      <c r="C535" s="87" t="s">
        <v>1842</v>
      </c>
      <c r="D535" s="232">
        <v>6</v>
      </c>
      <c r="E535" s="232">
        <v>8</v>
      </c>
      <c r="F535" s="232">
        <v>5</v>
      </c>
      <c r="G535" s="232">
        <f t="shared" si="1"/>
        <v>19</v>
      </c>
    </row>
    <row r="536" spans="1:7" s="176" customFormat="1">
      <c r="A536" s="87"/>
      <c r="B536" s="244"/>
      <c r="C536" s="245" t="s">
        <v>833</v>
      </c>
      <c r="D536" s="232">
        <v>9</v>
      </c>
      <c r="E536" s="232">
        <v>5</v>
      </c>
      <c r="F536" s="232">
        <v>4</v>
      </c>
      <c r="G536" s="232">
        <f t="shared" si="1"/>
        <v>18</v>
      </c>
    </row>
    <row r="537" spans="1:7" s="176" customFormat="1">
      <c r="A537" s="87"/>
      <c r="B537" s="244"/>
      <c r="C537" s="245" t="s">
        <v>849</v>
      </c>
      <c r="D537" s="232">
        <v>7</v>
      </c>
      <c r="E537" s="232">
        <v>4</v>
      </c>
      <c r="F537" s="232">
        <v>7</v>
      </c>
      <c r="G537" s="232">
        <f t="shared" si="1"/>
        <v>18</v>
      </c>
    </row>
    <row r="538" spans="1:7" s="176" customFormat="1">
      <c r="A538" s="87"/>
      <c r="B538" s="244"/>
      <c r="C538" s="245" t="s">
        <v>871</v>
      </c>
      <c r="D538" s="232">
        <v>5</v>
      </c>
      <c r="E538" s="232">
        <v>5</v>
      </c>
      <c r="F538" s="232">
        <v>8</v>
      </c>
      <c r="G538" s="232">
        <f t="shared" si="1"/>
        <v>18</v>
      </c>
    </row>
    <row r="539" spans="1:7" s="176" customFormat="1">
      <c r="A539" s="87"/>
      <c r="B539" s="244"/>
      <c r="C539" s="228" t="s">
        <v>2222</v>
      </c>
      <c r="D539" s="232">
        <v>6</v>
      </c>
      <c r="E539" s="232">
        <v>6</v>
      </c>
      <c r="F539" s="232">
        <v>5</v>
      </c>
      <c r="G539" s="232">
        <f t="shared" si="1"/>
        <v>17</v>
      </c>
    </row>
    <row r="540" spans="1:7" s="176" customFormat="1">
      <c r="A540" s="87"/>
      <c r="B540" s="244"/>
      <c r="C540" s="245" t="s">
        <v>817</v>
      </c>
      <c r="D540" s="232">
        <v>1</v>
      </c>
      <c r="E540" s="232">
        <v>4</v>
      </c>
      <c r="F540" s="232">
        <v>10</v>
      </c>
      <c r="G540" s="232">
        <f t="shared" si="1"/>
        <v>15</v>
      </c>
    </row>
    <row r="541" spans="1:7" s="176" customFormat="1">
      <c r="A541" s="113"/>
      <c r="B541" s="244"/>
      <c r="C541" s="245" t="s">
        <v>815</v>
      </c>
      <c r="D541" s="232">
        <v>5</v>
      </c>
      <c r="E541" s="232">
        <v>7</v>
      </c>
      <c r="F541" s="232">
        <v>2</v>
      </c>
      <c r="G541" s="232">
        <f t="shared" si="1"/>
        <v>14</v>
      </c>
    </row>
    <row r="542" spans="1:7" s="176" customFormat="1">
      <c r="A542" s="442"/>
      <c r="B542" s="244"/>
      <c r="C542" s="245" t="s">
        <v>162</v>
      </c>
      <c r="D542" s="232">
        <v>4</v>
      </c>
      <c r="E542" s="232">
        <v>3</v>
      </c>
      <c r="F542" s="232">
        <v>7</v>
      </c>
      <c r="G542" s="232">
        <f t="shared" si="1"/>
        <v>14</v>
      </c>
    </row>
    <row r="543" spans="1:7" s="176" customFormat="1">
      <c r="A543" s="113"/>
      <c r="B543" s="244"/>
      <c r="C543" s="87" t="s">
        <v>1838</v>
      </c>
      <c r="D543" s="232">
        <v>2</v>
      </c>
      <c r="E543" s="232">
        <v>6</v>
      </c>
      <c r="F543" s="232">
        <v>5</v>
      </c>
      <c r="G543" s="232">
        <f t="shared" si="1"/>
        <v>13</v>
      </c>
    </row>
    <row r="544" spans="1:7" s="176" customFormat="1">
      <c r="A544" s="113"/>
      <c r="B544" s="244"/>
      <c r="C544" s="228" t="s">
        <v>2223</v>
      </c>
      <c r="D544" s="232">
        <v>2</v>
      </c>
      <c r="E544" s="232">
        <v>5</v>
      </c>
      <c r="F544" s="232">
        <v>6</v>
      </c>
      <c r="G544" s="232">
        <f t="shared" si="1"/>
        <v>13</v>
      </c>
    </row>
    <row r="545" spans="1:7" s="176" customFormat="1">
      <c r="A545" s="113"/>
      <c r="B545" s="244"/>
      <c r="C545" s="245" t="s">
        <v>804</v>
      </c>
      <c r="D545" s="232">
        <v>5</v>
      </c>
      <c r="E545" s="232">
        <v>5</v>
      </c>
      <c r="F545" s="232">
        <v>1</v>
      </c>
      <c r="G545" s="232">
        <f t="shared" si="1"/>
        <v>11</v>
      </c>
    </row>
    <row r="546" spans="1:7" s="176" customFormat="1">
      <c r="B546" s="244"/>
      <c r="C546" s="245" t="s">
        <v>842</v>
      </c>
      <c r="D546" s="232">
        <v>4</v>
      </c>
      <c r="E546" s="232">
        <v>3</v>
      </c>
      <c r="F546" s="232">
        <v>4</v>
      </c>
      <c r="G546" s="232">
        <f t="shared" si="1"/>
        <v>11</v>
      </c>
    </row>
    <row r="547" spans="1:7" s="176" customFormat="1">
      <c r="A547" s="113"/>
      <c r="B547" s="244"/>
      <c r="C547" s="245" t="s">
        <v>819</v>
      </c>
      <c r="D547" s="232">
        <v>3</v>
      </c>
      <c r="E547" s="232">
        <v>6</v>
      </c>
      <c r="F547" s="232">
        <v>2</v>
      </c>
      <c r="G547" s="232">
        <f t="shared" si="1"/>
        <v>11</v>
      </c>
    </row>
    <row r="548" spans="1:7" s="176" customFormat="1">
      <c r="A548" s="87"/>
      <c r="B548" s="244"/>
      <c r="C548" s="245" t="s">
        <v>805</v>
      </c>
      <c r="D548" s="232">
        <v>3</v>
      </c>
      <c r="E548" s="232">
        <v>4</v>
      </c>
      <c r="F548" s="232">
        <v>4</v>
      </c>
      <c r="G548" s="232">
        <f t="shared" si="1"/>
        <v>11</v>
      </c>
    </row>
    <row r="549" spans="1:7" s="176" customFormat="1">
      <c r="A549" s="113"/>
      <c r="B549" s="244"/>
      <c r="C549" s="245" t="s">
        <v>834</v>
      </c>
      <c r="D549" s="232">
        <v>3</v>
      </c>
      <c r="E549" s="232">
        <v>3</v>
      </c>
      <c r="F549" s="232">
        <v>5</v>
      </c>
      <c r="G549" s="232">
        <f t="shared" si="1"/>
        <v>11</v>
      </c>
    </row>
    <row r="550" spans="1:7" s="176" customFormat="1">
      <c r="A550" s="113"/>
      <c r="B550" s="244"/>
      <c r="C550" s="87" t="s">
        <v>1841</v>
      </c>
      <c r="D550" s="232">
        <v>3</v>
      </c>
      <c r="E550" s="232">
        <v>6</v>
      </c>
      <c r="F550" s="232">
        <v>1</v>
      </c>
      <c r="G550" s="232">
        <f t="shared" si="1"/>
        <v>10</v>
      </c>
    </row>
    <row r="551" spans="1:7" s="176" customFormat="1">
      <c r="A551" s="113"/>
      <c r="B551" s="244"/>
      <c r="C551" s="245" t="s">
        <v>799</v>
      </c>
      <c r="D551" s="232">
        <v>3</v>
      </c>
      <c r="E551" s="232">
        <v>4</v>
      </c>
      <c r="F551" s="232">
        <v>3</v>
      </c>
      <c r="G551" s="232">
        <f t="shared" si="1"/>
        <v>10</v>
      </c>
    </row>
    <row r="552" spans="1:7" s="176" customFormat="1">
      <c r="A552" s="87"/>
      <c r="B552" s="244"/>
      <c r="C552" s="245" t="s">
        <v>859</v>
      </c>
      <c r="D552" s="232">
        <v>1</v>
      </c>
      <c r="E552" s="232">
        <v>6</v>
      </c>
      <c r="F552" s="232">
        <v>4</v>
      </c>
      <c r="G552" s="232">
        <f t="shared" si="1"/>
        <v>11</v>
      </c>
    </row>
    <row r="553" spans="1:7" s="176" customFormat="1">
      <c r="A553" s="113"/>
      <c r="B553" s="244"/>
      <c r="C553" s="87" t="s">
        <v>1837</v>
      </c>
      <c r="D553" s="232">
        <v>5</v>
      </c>
      <c r="E553" s="232">
        <v>2</v>
      </c>
      <c r="F553" s="232">
        <v>2</v>
      </c>
      <c r="G553" s="232">
        <f t="shared" si="1"/>
        <v>9</v>
      </c>
    </row>
    <row r="554" spans="1:7" s="176" customFormat="1">
      <c r="A554" s="113"/>
      <c r="B554" s="244"/>
      <c r="C554" s="245" t="s">
        <v>840</v>
      </c>
      <c r="D554" s="232">
        <v>4</v>
      </c>
      <c r="E554" s="232">
        <v>3</v>
      </c>
      <c r="F554" s="232">
        <v>2</v>
      </c>
      <c r="G554" s="232">
        <f t="shared" si="1"/>
        <v>9</v>
      </c>
    </row>
    <row r="555" spans="1:7" s="176" customFormat="1">
      <c r="A555" s="442"/>
      <c r="B555" s="244"/>
      <c r="C555" s="245" t="s">
        <v>850</v>
      </c>
      <c r="D555" s="232">
        <v>4</v>
      </c>
      <c r="E555" s="232">
        <v>3</v>
      </c>
      <c r="F555" s="232">
        <v>3</v>
      </c>
      <c r="G555" s="232">
        <f t="shared" si="1"/>
        <v>10</v>
      </c>
    </row>
    <row r="556" spans="1:7" s="176" customFormat="1">
      <c r="A556" s="113"/>
      <c r="B556" s="244"/>
      <c r="C556" s="245" t="s">
        <v>835</v>
      </c>
      <c r="D556" s="232">
        <v>3</v>
      </c>
      <c r="E556" s="232">
        <v>4</v>
      </c>
      <c r="F556" s="232">
        <v>2</v>
      </c>
      <c r="G556" s="232">
        <f t="shared" si="1"/>
        <v>9</v>
      </c>
    </row>
    <row r="557" spans="1:7" s="176" customFormat="1">
      <c r="A557" s="113"/>
      <c r="B557" s="244"/>
      <c r="C557" s="245" t="s">
        <v>809</v>
      </c>
      <c r="D557" s="232">
        <v>2</v>
      </c>
      <c r="E557" s="232">
        <v>5</v>
      </c>
      <c r="F557" s="232">
        <v>2</v>
      </c>
      <c r="G557" s="232">
        <f t="shared" si="1"/>
        <v>9</v>
      </c>
    </row>
    <row r="558" spans="1:7" s="176" customFormat="1">
      <c r="A558" s="113"/>
      <c r="B558" s="244"/>
      <c r="C558" s="228" t="s">
        <v>2225</v>
      </c>
      <c r="D558" s="232">
        <v>3</v>
      </c>
      <c r="E558" s="232">
        <v>3</v>
      </c>
      <c r="F558" s="232">
        <v>2</v>
      </c>
      <c r="G558" s="232">
        <f t="shared" si="1"/>
        <v>8</v>
      </c>
    </row>
    <row r="559" spans="1:7" s="176" customFormat="1">
      <c r="A559" s="442"/>
      <c r="B559" s="244"/>
      <c r="C559" s="245" t="s">
        <v>853</v>
      </c>
      <c r="D559" s="232">
        <v>3</v>
      </c>
      <c r="E559" s="232">
        <v>1</v>
      </c>
      <c r="F559" s="232">
        <v>4</v>
      </c>
      <c r="G559" s="232">
        <f t="shared" si="1"/>
        <v>8</v>
      </c>
    </row>
    <row r="560" spans="1:7" s="176" customFormat="1">
      <c r="A560" s="87"/>
      <c r="B560" s="244"/>
      <c r="C560" s="87" t="s">
        <v>1828</v>
      </c>
      <c r="D560" s="232">
        <v>3</v>
      </c>
      <c r="E560" s="232">
        <v>2</v>
      </c>
      <c r="F560" s="232">
        <v>2</v>
      </c>
      <c r="G560" s="232">
        <f t="shared" si="1"/>
        <v>7</v>
      </c>
    </row>
    <row r="561" spans="1:7" s="176" customFormat="1">
      <c r="A561" s="442"/>
      <c r="B561" s="244"/>
      <c r="C561" s="245" t="s">
        <v>179</v>
      </c>
      <c r="D561" s="232">
        <v>3</v>
      </c>
      <c r="E561" s="232">
        <v>2</v>
      </c>
      <c r="F561" s="232">
        <v>2</v>
      </c>
      <c r="G561" s="232">
        <f t="shared" si="1"/>
        <v>7</v>
      </c>
    </row>
    <row r="562" spans="1:7" s="176" customFormat="1">
      <c r="A562" s="442"/>
      <c r="B562" s="244"/>
      <c r="C562" s="87" t="s">
        <v>1843</v>
      </c>
      <c r="D562" s="232">
        <v>2</v>
      </c>
      <c r="E562" s="232">
        <v>2</v>
      </c>
      <c r="F562" s="232">
        <v>3</v>
      </c>
      <c r="G562" s="232">
        <f t="shared" si="1"/>
        <v>7</v>
      </c>
    </row>
    <row r="563" spans="1:7" s="176" customFormat="1">
      <c r="B563" s="243"/>
      <c r="C563" s="87" t="s">
        <v>2259</v>
      </c>
      <c r="D563" s="232">
        <v>3</v>
      </c>
      <c r="E563" s="232">
        <v>1</v>
      </c>
      <c r="F563" s="232">
        <v>2</v>
      </c>
      <c r="G563" s="232">
        <f t="shared" ref="G563:G594" si="2">SUM(D563:F563)</f>
        <v>6</v>
      </c>
    </row>
    <row r="564" spans="1:7" s="176" customFormat="1">
      <c r="A564" s="87"/>
      <c r="B564" s="244"/>
      <c r="C564" s="87" t="s">
        <v>1826</v>
      </c>
      <c r="D564" s="232">
        <v>2</v>
      </c>
      <c r="E564" s="232">
        <v>2</v>
      </c>
      <c r="F564" s="232">
        <v>2</v>
      </c>
      <c r="G564" s="232">
        <f t="shared" si="2"/>
        <v>6</v>
      </c>
    </row>
    <row r="565" spans="1:7" s="176" customFormat="1">
      <c r="A565" s="442"/>
      <c r="B565" s="244"/>
      <c r="C565" s="245" t="s">
        <v>826</v>
      </c>
      <c r="D565" s="232">
        <v>2</v>
      </c>
      <c r="E565" s="232">
        <v>2</v>
      </c>
      <c r="F565" s="232">
        <v>2</v>
      </c>
      <c r="G565" s="232">
        <f t="shared" si="2"/>
        <v>6</v>
      </c>
    </row>
    <row r="566" spans="1:7" s="176" customFormat="1">
      <c r="B566" s="244"/>
      <c r="C566" s="245" t="s">
        <v>164</v>
      </c>
      <c r="D566" s="232">
        <v>1</v>
      </c>
      <c r="E566" s="232">
        <v>2</v>
      </c>
      <c r="F566" s="232">
        <v>3</v>
      </c>
      <c r="G566" s="232">
        <f t="shared" si="2"/>
        <v>6</v>
      </c>
    </row>
    <row r="567" spans="1:7" s="176" customFormat="1">
      <c r="A567" s="87"/>
      <c r="B567" s="244"/>
      <c r="C567" s="228" t="s">
        <v>2221</v>
      </c>
      <c r="D567" s="232">
        <v>0</v>
      </c>
      <c r="E567" s="232">
        <v>2</v>
      </c>
      <c r="F567" s="232">
        <v>4</v>
      </c>
      <c r="G567" s="232">
        <f t="shared" si="2"/>
        <v>6</v>
      </c>
    </row>
    <row r="568" spans="1:7" s="176" customFormat="1">
      <c r="A568" s="113"/>
      <c r="B568" s="244"/>
      <c r="C568" s="87" t="s">
        <v>1835</v>
      </c>
      <c r="D568" s="232">
        <v>2</v>
      </c>
      <c r="E568" s="232">
        <v>2</v>
      </c>
      <c r="F568" s="232">
        <v>0</v>
      </c>
      <c r="G568" s="232">
        <f t="shared" si="2"/>
        <v>4</v>
      </c>
    </row>
    <row r="569" spans="1:7" s="176" customFormat="1">
      <c r="A569" s="87"/>
      <c r="B569" s="244"/>
      <c r="C569" s="87" t="s">
        <v>1823</v>
      </c>
      <c r="D569" s="232">
        <v>2</v>
      </c>
      <c r="E569" s="232">
        <v>1</v>
      </c>
      <c r="F569" s="232">
        <v>1</v>
      </c>
      <c r="G569" s="232">
        <f t="shared" si="2"/>
        <v>4</v>
      </c>
    </row>
    <row r="570" spans="1:7" s="176" customFormat="1">
      <c r="A570" s="113"/>
      <c r="B570" s="244"/>
      <c r="C570" s="87" t="s">
        <v>1840</v>
      </c>
      <c r="D570" s="232">
        <v>2</v>
      </c>
      <c r="E570" s="232">
        <v>0</v>
      </c>
      <c r="F570" s="232">
        <v>2</v>
      </c>
      <c r="G570" s="232">
        <f t="shared" si="2"/>
        <v>4</v>
      </c>
    </row>
    <row r="571" spans="1:7" s="176" customFormat="1">
      <c r="C571" s="87" t="s">
        <v>1836</v>
      </c>
      <c r="D571" s="232">
        <v>1</v>
      </c>
      <c r="E571" s="232">
        <v>3</v>
      </c>
      <c r="F571" s="232">
        <v>1</v>
      </c>
      <c r="G571" s="232">
        <f t="shared" si="2"/>
        <v>5</v>
      </c>
    </row>
    <row r="572" spans="1:7" s="176" customFormat="1">
      <c r="C572" s="228" t="s">
        <v>2219</v>
      </c>
      <c r="D572" s="232">
        <v>2</v>
      </c>
      <c r="E572" s="232">
        <v>1</v>
      </c>
      <c r="F572" s="232">
        <v>0</v>
      </c>
      <c r="G572" s="232">
        <f t="shared" si="2"/>
        <v>3</v>
      </c>
    </row>
    <row r="573" spans="1:7" s="176" customFormat="1">
      <c r="C573" s="228" t="s">
        <v>2224</v>
      </c>
      <c r="D573" s="232">
        <v>1</v>
      </c>
      <c r="E573" s="232">
        <v>1</v>
      </c>
      <c r="F573" s="232">
        <v>1</v>
      </c>
      <c r="G573" s="232">
        <f t="shared" si="2"/>
        <v>3</v>
      </c>
    </row>
    <row r="574" spans="1:7" s="176" customFormat="1">
      <c r="C574" s="228" t="s">
        <v>2217</v>
      </c>
      <c r="D574" s="232">
        <v>1</v>
      </c>
      <c r="E574" s="232">
        <v>1</v>
      </c>
      <c r="F574" s="232">
        <v>1</v>
      </c>
      <c r="G574" s="232">
        <f t="shared" si="2"/>
        <v>3</v>
      </c>
    </row>
    <row r="575" spans="1:7" s="176" customFormat="1">
      <c r="C575" s="245" t="s">
        <v>845</v>
      </c>
      <c r="D575" s="232">
        <v>0</v>
      </c>
      <c r="E575" s="232">
        <v>3</v>
      </c>
      <c r="F575" s="232">
        <v>0</v>
      </c>
      <c r="G575" s="232">
        <f t="shared" si="2"/>
        <v>3</v>
      </c>
    </row>
    <row r="576" spans="1:7" s="176" customFormat="1">
      <c r="C576" s="87" t="s">
        <v>2256</v>
      </c>
      <c r="D576" s="232">
        <v>1</v>
      </c>
      <c r="E576" s="232">
        <v>1</v>
      </c>
      <c r="F576" s="232">
        <v>0</v>
      </c>
      <c r="G576" s="232">
        <f t="shared" si="2"/>
        <v>2</v>
      </c>
    </row>
    <row r="577" spans="1:13" s="176" customFormat="1">
      <c r="C577" s="228" t="s">
        <v>2218</v>
      </c>
      <c r="D577" s="232">
        <v>1</v>
      </c>
      <c r="E577" s="232">
        <v>0</v>
      </c>
      <c r="F577" s="232">
        <v>1</v>
      </c>
      <c r="G577" s="232">
        <f t="shared" si="2"/>
        <v>2</v>
      </c>
    </row>
    <row r="578" spans="1:13" s="176" customFormat="1">
      <c r="C578" s="228" t="s">
        <v>2236</v>
      </c>
      <c r="D578" s="232">
        <v>1</v>
      </c>
      <c r="E578" s="232">
        <v>0</v>
      </c>
      <c r="F578" s="232">
        <v>1</v>
      </c>
      <c r="G578" s="232">
        <f t="shared" si="2"/>
        <v>2</v>
      </c>
    </row>
    <row r="579" spans="1:13" s="176" customFormat="1">
      <c r="C579" s="245" t="s">
        <v>1821</v>
      </c>
      <c r="D579" s="232">
        <v>1</v>
      </c>
      <c r="E579" s="232">
        <v>0</v>
      </c>
      <c r="F579" s="232">
        <v>1</v>
      </c>
      <c r="G579" s="232">
        <f t="shared" si="2"/>
        <v>2</v>
      </c>
    </row>
    <row r="580" spans="1:13" s="176" customFormat="1">
      <c r="C580" s="87" t="s">
        <v>2281</v>
      </c>
      <c r="D580" s="232">
        <v>1</v>
      </c>
      <c r="E580" s="232">
        <v>1</v>
      </c>
      <c r="F580" s="232">
        <v>1</v>
      </c>
      <c r="G580" s="232">
        <f t="shared" si="2"/>
        <v>3</v>
      </c>
    </row>
    <row r="581" spans="1:13" s="176" customFormat="1">
      <c r="C581" s="87" t="s">
        <v>2260</v>
      </c>
      <c r="D581" s="232">
        <v>1</v>
      </c>
      <c r="E581" s="232">
        <v>0</v>
      </c>
      <c r="F581" s="232">
        <v>1</v>
      </c>
      <c r="G581" s="232">
        <f t="shared" si="2"/>
        <v>2</v>
      </c>
    </row>
    <row r="582" spans="1:13" s="176" customFormat="1">
      <c r="C582" s="87" t="s">
        <v>1839</v>
      </c>
      <c r="D582" s="232">
        <v>1</v>
      </c>
      <c r="E582" s="232">
        <v>0</v>
      </c>
      <c r="F582" s="232">
        <v>1</v>
      </c>
      <c r="G582" s="232">
        <f t="shared" si="2"/>
        <v>2</v>
      </c>
    </row>
    <row r="583" spans="1:13" s="176" customFormat="1">
      <c r="C583" s="87" t="s">
        <v>2258</v>
      </c>
      <c r="D583" s="232">
        <v>0</v>
      </c>
      <c r="E583" s="232">
        <v>2</v>
      </c>
      <c r="F583" s="232">
        <v>0</v>
      </c>
      <c r="G583" s="232">
        <f t="shared" si="2"/>
        <v>2</v>
      </c>
    </row>
    <row r="584" spans="1:13" s="176" customFormat="1">
      <c r="C584" s="228" t="s">
        <v>2226</v>
      </c>
      <c r="D584" s="232">
        <v>1</v>
      </c>
      <c r="E584" s="232">
        <v>0</v>
      </c>
      <c r="F584" s="232">
        <v>2</v>
      </c>
      <c r="G584" s="232">
        <f t="shared" si="2"/>
        <v>3</v>
      </c>
    </row>
    <row r="585" spans="1:13" s="176" customFormat="1">
      <c r="C585" s="87" t="s">
        <v>2252</v>
      </c>
      <c r="D585" s="232">
        <v>1</v>
      </c>
      <c r="E585" s="232">
        <v>0</v>
      </c>
      <c r="F585" s="232">
        <v>0</v>
      </c>
      <c r="G585" s="232">
        <f t="shared" si="2"/>
        <v>1</v>
      </c>
    </row>
    <row r="586" spans="1:13">
      <c r="A586" s="176"/>
      <c r="B586" s="176"/>
      <c r="C586" s="87" t="s">
        <v>2254</v>
      </c>
      <c r="D586" s="232">
        <v>1</v>
      </c>
      <c r="E586" s="232">
        <v>0</v>
      </c>
      <c r="F586" s="232">
        <v>0</v>
      </c>
      <c r="G586" s="232">
        <f t="shared" si="2"/>
        <v>1</v>
      </c>
      <c r="H586" s="176"/>
      <c r="I586" s="176"/>
      <c r="J586" s="176"/>
      <c r="K586" s="176"/>
      <c r="L586" s="176"/>
      <c r="M586" s="176"/>
    </row>
    <row r="587" spans="1:13">
      <c r="A587" s="176"/>
      <c r="B587" s="176"/>
      <c r="C587" s="87" t="s">
        <v>2257</v>
      </c>
      <c r="D587" s="232">
        <v>1</v>
      </c>
      <c r="E587" s="232">
        <v>0</v>
      </c>
      <c r="F587" s="232">
        <v>0</v>
      </c>
      <c r="G587" s="232">
        <f t="shared" si="2"/>
        <v>1</v>
      </c>
      <c r="H587" s="176"/>
      <c r="I587" s="176"/>
      <c r="J587" s="176"/>
      <c r="K587" s="176"/>
      <c r="L587" s="176"/>
      <c r="M587" s="176"/>
    </row>
    <row r="588" spans="1:13">
      <c r="A588" s="176"/>
      <c r="B588" s="176"/>
      <c r="C588" s="87" t="s">
        <v>1833</v>
      </c>
      <c r="D588" s="232">
        <v>0</v>
      </c>
      <c r="E588" s="232">
        <v>0</v>
      </c>
      <c r="F588" s="232">
        <v>2</v>
      </c>
      <c r="G588" s="232">
        <f t="shared" si="2"/>
        <v>2</v>
      </c>
      <c r="H588" s="176"/>
      <c r="I588" s="176"/>
      <c r="J588" s="176"/>
      <c r="K588" s="176"/>
      <c r="L588" s="176"/>
      <c r="M588" s="176"/>
    </row>
    <row r="589" spans="1:13">
      <c r="A589" s="176"/>
      <c r="B589" s="176"/>
      <c r="C589" s="87" t="s">
        <v>2284</v>
      </c>
      <c r="D589" s="232">
        <v>0</v>
      </c>
      <c r="E589" s="232">
        <v>0</v>
      </c>
      <c r="F589" s="232">
        <v>1</v>
      </c>
      <c r="G589" s="232">
        <f t="shared" si="2"/>
        <v>1</v>
      </c>
      <c r="H589" s="176"/>
      <c r="I589" s="176"/>
      <c r="J589" s="176"/>
      <c r="K589" s="176"/>
      <c r="L589" s="176"/>
      <c r="M589" s="176"/>
    </row>
    <row r="590" spans="1:13">
      <c r="A590" s="176"/>
      <c r="B590" s="176"/>
      <c r="C590" s="87" t="s">
        <v>1825</v>
      </c>
      <c r="D590" s="232">
        <v>1</v>
      </c>
      <c r="E590" s="232">
        <v>0</v>
      </c>
      <c r="F590" s="232">
        <v>1</v>
      </c>
      <c r="G590" s="232">
        <f t="shared" si="2"/>
        <v>2</v>
      </c>
      <c r="H590" s="176"/>
      <c r="I590" s="176"/>
      <c r="J590" s="176"/>
      <c r="K590" s="176"/>
      <c r="L590" s="176"/>
      <c r="M590" s="176"/>
    </row>
    <row r="591" spans="1:13">
      <c r="A591" s="176"/>
      <c r="B591" s="176"/>
      <c r="C591" s="87" t="s">
        <v>1832</v>
      </c>
      <c r="D591" s="232">
        <v>0</v>
      </c>
      <c r="E591" s="232">
        <v>0</v>
      </c>
      <c r="F591" s="232">
        <v>1</v>
      </c>
      <c r="G591" s="232">
        <f t="shared" si="2"/>
        <v>1</v>
      </c>
      <c r="H591" s="176"/>
      <c r="I591" s="176"/>
      <c r="J591" s="176"/>
      <c r="K591" s="176"/>
      <c r="L591" s="176"/>
      <c r="M591" s="176"/>
    </row>
    <row r="592" spans="1:13">
      <c r="A592" s="176"/>
      <c r="B592" s="176"/>
      <c r="C592" s="87" t="s">
        <v>1831</v>
      </c>
      <c r="D592" s="232">
        <v>0</v>
      </c>
      <c r="E592" s="232">
        <v>0</v>
      </c>
      <c r="F592" s="232">
        <v>1</v>
      </c>
      <c r="G592" s="232">
        <f t="shared" si="2"/>
        <v>1</v>
      </c>
      <c r="H592" s="176"/>
      <c r="I592" s="176"/>
      <c r="J592" s="176"/>
      <c r="K592" s="176"/>
      <c r="L592" s="176"/>
      <c r="M592" s="176"/>
    </row>
    <row r="593" spans="1:13">
      <c r="A593" s="176"/>
      <c r="B593" s="176"/>
      <c r="C593" s="87" t="s">
        <v>2253</v>
      </c>
      <c r="D593" s="232">
        <v>0</v>
      </c>
      <c r="E593" s="232">
        <v>0</v>
      </c>
      <c r="F593" s="232">
        <v>0</v>
      </c>
      <c r="G593" s="232">
        <f t="shared" si="2"/>
        <v>0</v>
      </c>
      <c r="H593" s="176"/>
      <c r="I593" s="176"/>
      <c r="J593" s="176"/>
      <c r="K593" s="176"/>
      <c r="L593" s="176"/>
      <c r="M593" s="176"/>
    </row>
    <row r="594" spans="1:13">
      <c r="A594" s="176"/>
      <c r="B594" s="176"/>
      <c r="C594" s="87" t="s">
        <v>2255</v>
      </c>
      <c r="D594" s="232">
        <v>0</v>
      </c>
      <c r="E594" s="232">
        <v>0</v>
      </c>
      <c r="F594" s="232">
        <v>0</v>
      </c>
      <c r="G594" s="232">
        <f t="shared" si="2"/>
        <v>0</v>
      </c>
      <c r="H594" s="176"/>
      <c r="I594" s="176"/>
      <c r="J594" s="176"/>
      <c r="K594" s="176"/>
      <c r="L594" s="176"/>
      <c r="M594" s="176"/>
    </row>
    <row r="595" spans="1:13">
      <c r="A595" s="176"/>
      <c r="B595" s="176"/>
      <c r="C595" s="245" t="s">
        <v>855</v>
      </c>
      <c r="D595" s="232">
        <v>0</v>
      </c>
      <c r="E595" s="232">
        <v>0</v>
      </c>
      <c r="F595" s="232">
        <v>0</v>
      </c>
      <c r="G595" s="232">
        <f>SUM(D595:F595)</f>
        <v>0</v>
      </c>
      <c r="H595" s="176"/>
      <c r="I595" s="176"/>
      <c r="J595" s="176"/>
      <c r="K595" s="176"/>
      <c r="L595" s="176"/>
      <c r="M595" s="176"/>
    </row>
    <row r="596" spans="1:13">
      <c r="A596" s="176"/>
      <c r="B596" s="176"/>
      <c r="C596" s="87" t="s">
        <v>2283</v>
      </c>
      <c r="D596" s="232">
        <v>0</v>
      </c>
      <c r="E596" s="232">
        <v>0</v>
      </c>
      <c r="F596" s="232">
        <v>1</v>
      </c>
      <c r="G596" s="232">
        <f>SUM(D596:F596)</f>
        <v>1</v>
      </c>
      <c r="H596" s="176"/>
      <c r="I596" s="176"/>
      <c r="J596" s="176"/>
      <c r="K596" s="176"/>
      <c r="L596" s="176"/>
      <c r="M596" s="176"/>
    </row>
    <row r="597" spans="1:13">
      <c r="A597" s="176"/>
      <c r="B597" s="176"/>
      <c r="C597" s="87" t="s">
        <v>1829</v>
      </c>
      <c r="D597" s="232">
        <v>0</v>
      </c>
      <c r="E597" s="232">
        <v>0</v>
      </c>
      <c r="F597" s="232">
        <v>0</v>
      </c>
      <c r="G597" s="232">
        <f>SUM(D597:F597)</f>
        <v>0</v>
      </c>
      <c r="H597" s="176"/>
      <c r="I597" s="176"/>
      <c r="J597" s="176"/>
      <c r="K597" s="176"/>
      <c r="L597" s="176"/>
      <c r="M597" s="176"/>
    </row>
    <row r="598" spans="1:13">
      <c r="A598" s="176"/>
      <c r="B598" s="176"/>
      <c r="C598" s="87" t="s">
        <v>2543</v>
      </c>
      <c r="D598" s="232">
        <v>0</v>
      </c>
      <c r="E598" s="232">
        <v>0</v>
      </c>
      <c r="F598" s="232">
        <v>0</v>
      </c>
      <c r="G598" s="232">
        <f>SUM(D598:F598)</f>
        <v>0</v>
      </c>
      <c r="H598" s="176"/>
      <c r="I598" s="176"/>
      <c r="J598" s="176"/>
      <c r="K598" s="176"/>
      <c r="L598" s="176"/>
      <c r="M598" s="176"/>
    </row>
    <row r="599" spans="1:13">
      <c r="A599" s="176"/>
      <c r="B599" s="176"/>
      <c r="C599" s="87" t="s">
        <v>1857</v>
      </c>
      <c r="D599" s="232">
        <v>0</v>
      </c>
      <c r="E599" s="232">
        <v>0</v>
      </c>
      <c r="F599" s="232">
        <v>0</v>
      </c>
      <c r="G599" s="232">
        <f>SUM(D599:F599)</f>
        <v>0</v>
      </c>
      <c r="H599" s="176"/>
      <c r="I599" s="176"/>
      <c r="J599" s="176"/>
      <c r="K599" s="176"/>
      <c r="L599" s="176"/>
      <c r="M599" s="176"/>
    </row>
    <row r="600" spans="1:13">
      <c r="C600" s="87"/>
    </row>
    <row r="601" spans="1:13">
      <c r="C601" s="133" t="s">
        <v>40</v>
      </c>
      <c r="D601" s="85">
        <f>SUM(D499:D600)</f>
        <v>660</v>
      </c>
      <c r="E601" s="85">
        <f>SUM(E499:E600)</f>
        <v>666</v>
      </c>
      <c r="F601" s="85">
        <f>SUM(F499:F600)</f>
        <v>661</v>
      </c>
      <c r="G601" s="85">
        <f>SUM(G499:G600)</f>
        <v>1987</v>
      </c>
    </row>
    <row r="602" spans="1:13">
      <c r="C602" s="133"/>
      <c r="D602" s="85"/>
      <c r="E602" s="85"/>
      <c r="F602" s="85"/>
      <c r="G602" s="85"/>
    </row>
    <row r="603" spans="1:13">
      <c r="C603" s="133"/>
      <c r="D603" s="85"/>
      <c r="E603" s="85"/>
      <c r="F603" s="85"/>
      <c r="G603" s="85"/>
    </row>
    <row r="607" spans="1:13" ht="15">
      <c r="C607" s="15" t="s">
        <v>1222</v>
      </c>
      <c r="E607" s="15" t="s">
        <v>1223</v>
      </c>
      <c r="G607" s="15" t="s">
        <v>1224</v>
      </c>
      <c r="I607" s="15" t="s">
        <v>1225</v>
      </c>
      <c r="K607" s="15" t="s">
        <v>1799</v>
      </c>
      <c r="M607" s="15" t="s">
        <v>2251</v>
      </c>
    </row>
    <row r="609" spans="2:11">
      <c r="B609" s="18" t="s">
        <v>0</v>
      </c>
      <c r="C609" s="231" t="s">
        <v>27</v>
      </c>
      <c r="D609" s="18" t="s">
        <v>0</v>
      </c>
      <c r="E609" t="s">
        <v>21</v>
      </c>
      <c r="F609" s="18" t="s">
        <v>0</v>
      </c>
      <c r="G609" s="231" t="s">
        <v>9</v>
      </c>
      <c r="H609" s="18" t="s">
        <v>0</v>
      </c>
      <c r="I609" s="231" t="s">
        <v>11</v>
      </c>
      <c r="J609" s="18"/>
    </row>
    <row r="610" spans="2:11">
      <c r="B610" s="18"/>
      <c r="C610" s="117" t="s">
        <v>1204</v>
      </c>
      <c r="D610" s="18"/>
      <c r="E610" t="s">
        <v>1235</v>
      </c>
      <c r="F610" s="18"/>
      <c r="G610" s="231" t="s">
        <v>1271</v>
      </c>
      <c r="H610" s="18"/>
      <c r="I610" s="231" t="s">
        <v>1499</v>
      </c>
      <c r="J610" s="18"/>
    </row>
    <row r="611" spans="2:11">
      <c r="B611" s="18" t="s">
        <v>2</v>
      </c>
      <c r="C611" s="231" t="s">
        <v>11</v>
      </c>
      <c r="D611" s="18" t="s">
        <v>2</v>
      </c>
      <c r="E611" t="s">
        <v>178</v>
      </c>
      <c r="F611" s="18" t="s">
        <v>2</v>
      </c>
      <c r="G611" s="231" t="s">
        <v>29</v>
      </c>
      <c r="H611" s="18" t="s">
        <v>2</v>
      </c>
      <c r="I611" t="s">
        <v>153</v>
      </c>
      <c r="J611" s="18"/>
      <c r="K611" s="231"/>
    </row>
    <row r="612" spans="2:11">
      <c r="B612" s="18"/>
      <c r="C612" s="231" t="s">
        <v>1205</v>
      </c>
      <c r="D612" s="18"/>
      <c r="E612" t="s">
        <v>1236</v>
      </c>
      <c r="F612" s="18"/>
      <c r="G612" s="231" t="s">
        <v>1273</v>
      </c>
      <c r="H612" s="18"/>
      <c r="I612" s="231" t="s">
        <v>1440</v>
      </c>
      <c r="J612" s="18"/>
    </row>
    <row r="613" spans="2:11">
      <c r="B613" s="18" t="s">
        <v>3</v>
      </c>
      <c r="C613" s="231" t="s">
        <v>1</v>
      </c>
      <c r="D613" s="18" t="s">
        <v>3</v>
      </c>
      <c r="E613" t="s">
        <v>33</v>
      </c>
      <c r="F613" s="18" t="s">
        <v>3</v>
      </c>
      <c r="G613" s="231" t="s">
        <v>19</v>
      </c>
      <c r="H613" s="18" t="s">
        <v>3</v>
      </c>
      <c r="I613" s="231" t="s">
        <v>154</v>
      </c>
      <c r="J613" s="18"/>
      <c r="K613" s="231"/>
    </row>
    <row r="614" spans="2:11">
      <c r="B614" s="18"/>
      <c r="C614" s="231" t="s">
        <v>1206</v>
      </c>
      <c r="D614" s="18"/>
      <c r="E614" t="s">
        <v>1237</v>
      </c>
      <c r="F614" s="18"/>
      <c r="G614" s="231" t="s">
        <v>1272</v>
      </c>
      <c r="H614" s="18"/>
      <c r="I614" s="231" t="s">
        <v>1508</v>
      </c>
      <c r="J614" s="18"/>
    </row>
    <row r="615" spans="2:11">
      <c r="B615" s="18" t="s">
        <v>5</v>
      </c>
      <c r="C615" s="231" t="s">
        <v>9</v>
      </c>
      <c r="D615" s="18" t="s">
        <v>5</v>
      </c>
      <c r="E615" t="s">
        <v>6</v>
      </c>
      <c r="F615" s="18" t="s">
        <v>5</v>
      </c>
      <c r="G615" s="231" t="s">
        <v>153</v>
      </c>
      <c r="H615" s="18" t="s">
        <v>5</v>
      </c>
      <c r="I615" s="231" t="s">
        <v>31</v>
      </c>
      <c r="J615" s="18"/>
      <c r="K615" s="231"/>
    </row>
    <row r="616" spans="2:11">
      <c r="B616" s="18"/>
      <c r="C616" s="231" t="s">
        <v>1207</v>
      </c>
      <c r="D616" s="18"/>
      <c r="E616" t="s">
        <v>1238</v>
      </c>
      <c r="F616" s="18"/>
      <c r="G616" s="231" t="s">
        <v>1274</v>
      </c>
      <c r="H616" s="18"/>
      <c r="I616" s="231" t="s">
        <v>1500</v>
      </c>
      <c r="J616" s="18"/>
    </row>
    <row r="617" spans="2:11">
      <c r="B617" s="18" t="s">
        <v>7</v>
      </c>
      <c r="C617" s="231" t="s">
        <v>25</v>
      </c>
      <c r="D617" s="18" t="s">
        <v>7</v>
      </c>
      <c r="E617" t="s">
        <v>19</v>
      </c>
      <c r="F617" s="18" t="s">
        <v>7</v>
      </c>
      <c r="G617" s="231" t="s">
        <v>31</v>
      </c>
      <c r="H617" s="18" t="s">
        <v>7</v>
      </c>
      <c r="I617" s="231" t="s">
        <v>815</v>
      </c>
      <c r="J617" s="18"/>
      <c r="K617" s="231"/>
    </row>
    <row r="618" spans="2:11">
      <c r="B618" s="18"/>
      <c r="C618" s="231" t="s">
        <v>1208</v>
      </c>
      <c r="D618" s="18"/>
      <c r="E618" t="s">
        <v>1239</v>
      </c>
      <c r="F618" s="18"/>
      <c r="G618" s="231" t="s">
        <v>1275</v>
      </c>
      <c r="H618" s="18"/>
      <c r="I618" s="231" t="s">
        <v>1490</v>
      </c>
      <c r="J618" s="18"/>
    </row>
    <row r="619" spans="2:11">
      <c r="B619" s="18" t="s">
        <v>8</v>
      </c>
      <c r="C619" s="231" t="s">
        <v>17</v>
      </c>
      <c r="D619" s="18" t="s">
        <v>8</v>
      </c>
      <c r="E619" t="s">
        <v>11</v>
      </c>
      <c r="F619" s="18" t="s">
        <v>8</v>
      </c>
      <c r="G619" s="231" t="s">
        <v>21</v>
      </c>
      <c r="H619" s="18" t="s">
        <v>8</v>
      </c>
      <c r="I619" s="231" t="s">
        <v>143</v>
      </c>
      <c r="J619" s="18"/>
      <c r="K619" s="231"/>
    </row>
    <row r="620" spans="2:11">
      <c r="B620" s="18"/>
      <c r="C620" s="231" t="s">
        <v>1209</v>
      </c>
      <c r="D620" s="18"/>
      <c r="E620" t="s">
        <v>1240</v>
      </c>
      <c r="F620" s="18"/>
      <c r="G620" s="231" t="s">
        <v>1276</v>
      </c>
      <c r="H620" s="18"/>
      <c r="I620" s="231" t="s">
        <v>1504</v>
      </c>
      <c r="J620" s="18"/>
    </row>
    <row r="621" spans="2:11">
      <c r="B621" s="18" t="s">
        <v>10</v>
      </c>
      <c r="C621" s="231" t="s">
        <v>15</v>
      </c>
      <c r="D621" s="18" t="s">
        <v>10</v>
      </c>
      <c r="E621" t="s">
        <v>4</v>
      </c>
      <c r="F621" s="18" t="s">
        <v>10</v>
      </c>
      <c r="G621" s="231" t="s">
        <v>154</v>
      </c>
      <c r="H621" s="18" t="s">
        <v>10</v>
      </c>
      <c r="I621" t="s">
        <v>33</v>
      </c>
      <c r="J621" s="18"/>
      <c r="K621" s="231"/>
    </row>
    <row r="622" spans="2:11">
      <c r="B622" s="18"/>
      <c r="C622" s="231" t="s">
        <v>1210</v>
      </c>
      <c r="D622" s="18"/>
      <c r="E622" t="s">
        <v>1241</v>
      </c>
      <c r="F622" s="18"/>
      <c r="G622" s="231" t="s">
        <v>1277</v>
      </c>
      <c r="H622" s="18"/>
      <c r="I622" s="231" t="s">
        <v>1408</v>
      </c>
      <c r="J622" s="18"/>
    </row>
    <row r="623" spans="2:11">
      <c r="B623" s="18" t="s">
        <v>12</v>
      </c>
      <c r="C623" s="231" t="s">
        <v>31</v>
      </c>
      <c r="D623" s="18" t="s">
        <v>12</v>
      </c>
      <c r="E623" t="s">
        <v>144</v>
      </c>
      <c r="F623" s="18" t="s">
        <v>12</v>
      </c>
      <c r="G623" s="231" t="s">
        <v>11</v>
      </c>
      <c r="H623" s="18" t="s">
        <v>12</v>
      </c>
      <c r="I623" s="231" t="s">
        <v>17</v>
      </c>
      <c r="J623" s="18"/>
      <c r="K623" s="231"/>
    </row>
    <row r="624" spans="2:11">
      <c r="B624" s="18"/>
      <c r="C624" s="231" t="s">
        <v>1229</v>
      </c>
      <c r="D624" s="18"/>
      <c r="E624" t="s">
        <v>1242</v>
      </c>
      <c r="F624" s="18"/>
      <c r="G624" s="231" t="s">
        <v>1278</v>
      </c>
      <c r="H624" s="18"/>
      <c r="I624" s="231" t="s">
        <v>1507</v>
      </c>
      <c r="J624" s="18"/>
    </row>
    <row r="625" spans="2:11">
      <c r="B625" s="18" t="s">
        <v>14</v>
      </c>
      <c r="C625" s="231" t="s">
        <v>23</v>
      </c>
      <c r="D625" s="18" t="s">
        <v>14</v>
      </c>
      <c r="E625" t="s">
        <v>143</v>
      </c>
      <c r="F625" s="18" t="s">
        <v>14</v>
      </c>
      <c r="G625" s="231" t="s">
        <v>143</v>
      </c>
      <c r="H625" s="18" t="s">
        <v>14</v>
      </c>
      <c r="I625" s="231" t="s">
        <v>833</v>
      </c>
      <c r="J625" s="18"/>
    </row>
    <row r="626" spans="2:11">
      <c r="B626" s="18"/>
      <c r="C626" s="231" t="s">
        <v>1211</v>
      </c>
      <c r="D626" s="18"/>
      <c r="E626" t="s">
        <v>1243</v>
      </c>
      <c r="F626" s="18"/>
      <c r="G626" s="231" t="s">
        <v>1279</v>
      </c>
      <c r="H626" s="18"/>
      <c r="I626" s="231" t="s">
        <v>1442</v>
      </c>
      <c r="J626" s="18"/>
      <c r="K626" s="231"/>
    </row>
    <row r="627" spans="2:11">
      <c r="B627" s="18" t="s">
        <v>16</v>
      </c>
      <c r="C627" s="231" t="s">
        <v>33</v>
      </c>
      <c r="D627" s="18" t="s">
        <v>16</v>
      </c>
      <c r="E627" t="s">
        <v>23</v>
      </c>
      <c r="F627" s="18" t="s">
        <v>16</v>
      </c>
      <c r="G627" s="231" t="s">
        <v>33</v>
      </c>
      <c r="H627" s="18" t="s">
        <v>16</v>
      </c>
      <c r="I627" t="s">
        <v>1</v>
      </c>
      <c r="J627" s="18"/>
      <c r="K627" s="231"/>
    </row>
    <row r="628" spans="2:11">
      <c r="B628" s="18"/>
      <c r="C628" s="231" t="s">
        <v>1212</v>
      </c>
      <c r="D628" s="18"/>
      <c r="E628" t="s">
        <v>1244</v>
      </c>
      <c r="F628" s="18"/>
      <c r="G628" s="231" t="s">
        <v>1280</v>
      </c>
      <c r="H628" s="18"/>
      <c r="I628" s="231" t="s">
        <v>1505</v>
      </c>
      <c r="J628" s="18"/>
    </row>
    <row r="629" spans="2:11">
      <c r="B629" s="18" t="s">
        <v>18</v>
      </c>
      <c r="C629" s="231" t="s">
        <v>178</v>
      </c>
      <c r="D629" s="18" t="s">
        <v>18</v>
      </c>
      <c r="E629" t="s">
        <v>141</v>
      </c>
      <c r="F629" s="18" t="s">
        <v>18</v>
      </c>
      <c r="G629" s="231" t="s">
        <v>25</v>
      </c>
      <c r="H629" s="18" t="s">
        <v>18</v>
      </c>
      <c r="I629" s="231" t="s">
        <v>849</v>
      </c>
      <c r="J629" s="18"/>
      <c r="K629" s="231"/>
    </row>
    <row r="630" spans="2:11">
      <c r="B630" s="18"/>
      <c r="C630" s="231" t="s">
        <v>1213</v>
      </c>
      <c r="D630" s="18"/>
      <c r="E630" t="s">
        <v>1245</v>
      </c>
      <c r="F630" s="18"/>
      <c r="G630" s="231" t="s">
        <v>1281</v>
      </c>
      <c r="H630" s="18"/>
      <c r="I630" s="231" t="s">
        <v>1491</v>
      </c>
      <c r="J630" s="18"/>
    </row>
    <row r="631" spans="2:11">
      <c r="B631" s="18" t="s">
        <v>20</v>
      </c>
      <c r="C631" s="231" t="s">
        <v>6</v>
      </c>
      <c r="D631" s="18" t="s">
        <v>20</v>
      </c>
      <c r="E631" t="s">
        <v>31</v>
      </c>
      <c r="F631" s="18" t="s">
        <v>20</v>
      </c>
      <c r="G631" s="231" t="s">
        <v>141</v>
      </c>
      <c r="H631" s="18" t="s">
        <v>20</v>
      </c>
      <c r="I631" s="231" t="s">
        <v>861</v>
      </c>
      <c r="J631" s="18"/>
      <c r="K631" s="231"/>
    </row>
    <row r="632" spans="2:11">
      <c r="B632" s="18"/>
      <c r="C632" s="231" t="s">
        <v>1214</v>
      </c>
      <c r="D632" s="18"/>
      <c r="E632" t="s">
        <v>1246</v>
      </c>
      <c r="F632" s="18"/>
      <c r="G632" s="231" t="s">
        <v>1282</v>
      </c>
      <c r="H632" s="18"/>
      <c r="I632" s="231" t="s">
        <v>1513</v>
      </c>
      <c r="J632" s="18"/>
    </row>
    <row r="633" spans="2:11">
      <c r="B633" s="18" t="s">
        <v>22</v>
      </c>
      <c r="C633" s="231" t="s">
        <v>4</v>
      </c>
      <c r="D633" s="18" t="s">
        <v>22</v>
      </c>
      <c r="E633" t="s">
        <v>9</v>
      </c>
      <c r="F633" s="18" t="s">
        <v>22</v>
      </c>
      <c r="G633" s="231" t="s">
        <v>27</v>
      </c>
      <c r="H633" s="18" t="s">
        <v>22</v>
      </c>
      <c r="I633" s="231" t="s">
        <v>141</v>
      </c>
      <c r="J633" s="18"/>
      <c r="K633" s="231"/>
    </row>
    <row r="634" spans="2:11">
      <c r="B634" s="18"/>
      <c r="C634" s="231" t="s">
        <v>1215</v>
      </c>
      <c r="D634" s="18"/>
      <c r="E634" t="s">
        <v>1247</v>
      </c>
      <c r="F634" s="18"/>
      <c r="G634" s="231" t="s">
        <v>1283</v>
      </c>
      <c r="H634" s="18"/>
      <c r="I634" s="231" t="s">
        <v>1506</v>
      </c>
      <c r="J634" s="18"/>
    </row>
    <row r="635" spans="2:11">
      <c r="B635" s="18" t="s">
        <v>24</v>
      </c>
      <c r="C635" s="231" t="s">
        <v>35</v>
      </c>
      <c r="D635" s="18" t="s">
        <v>24</v>
      </c>
      <c r="E635" t="s">
        <v>13</v>
      </c>
      <c r="F635" s="18" t="s">
        <v>24</v>
      </c>
      <c r="G635" s="231" t="s">
        <v>156</v>
      </c>
      <c r="H635" s="18" t="s">
        <v>24</v>
      </c>
      <c r="I635" s="231" t="s">
        <v>805</v>
      </c>
      <c r="J635" s="18"/>
    </row>
    <row r="636" spans="2:11">
      <c r="B636" s="18"/>
      <c r="C636" s="231" t="s">
        <v>1216</v>
      </c>
      <c r="D636" s="18"/>
      <c r="E636" t="s">
        <v>1248</v>
      </c>
      <c r="F636" s="18"/>
      <c r="G636" s="231" t="s">
        <v>1284</v>
      </c>
      <c r="H636" s="18"/>
      <c r="I636" s="231" t="s">
        <v>1514</v>
      </c>
      <c r="J636" s="18"/>
      <c r="K636" s="231"/>
    </row>
    <row r="637" spans="2:11">
      <c r="B637" s="18" t="s">
        <v>26</v>
      </c>
      <c r="C637" s="231" t="s">
        <v>29</v>
      </c>
      <c r="D637" s="18" t="s">
        <v>26</v>
      </c>
      <c r="E637" t="s">
        <v>29</v>
      </c>
      <c r="F637" s="18" t="s">
        <v>26</v>
      </c>
      <c r="G637" s="231" t="s">
        <v>142</v>
      </c>
      <c r="H637" s="18" t="s">
        <v>26</v>
      </c>
      <c r="I637" s="231" t="s">
        <v>867</v>
      </c>
      <c r="J637" s="18"/>
      <c r="K637" s="231"/>
    </row>
    <row r="638" spans="2:11">
      <c r="B638" s="18"/>
      <c r="C638" s="231" t="s">
        <v>1217</v>
      </c>
      <c r="D638" s="18"/>
      <c r="E638" t="s">
        <v>1249</v>
      </c>
      <c r="F638" s="18"/>
      <c r="G638" s="231" t="s">
        <v>1285</v>
      </c>
      <c r="H638" s="18"/>
      <c r="I638" s="231" t="s">
        <v>1218</v>
      </c>
      <c r="J638" s="18"/>
    </row>
    <row r="639" spans="2:11">
      <c r="B639" s="18" t="s">
        <v>28</v>
      </c>
      <c r="C639" s="231" t="s">
        <v>179</v>
      </c>
      <c r="D639" s="18" t="s">
        <v>28</v>
      </c>
      <c r="E639" t="s">
        <v>1</v>
      </c>
      <c r="F639" s="18" t="s">
        <v>28</v>
      </c>
      <c r="G639" s="231" t="s">
        <v>162</v>
      </c>
      <c r="H639" s="18" t="s">
        <v>28</v>
      </c>
      <c r="I639" s="231" t="s">
        <v>21</v>
      </c>
      <c r="J639" s="18"/>
      <c r="K639" s="231"/>
    </row>
    <row r="640" spans="2:11">
      <c r="B640" s="18"/>
      <c r="C640" s="231" t="s">
        <v>1218</v>
      </c>
      <c r="D640" s="18"/>
      <c r="E640" t="s">
        <v>1250</v>
      </c>
      <c r="F640" s="18"/>
      <c r="G640" s="231" t="s">
        <v>1286</v>
      </c>
      <c r="H640" s="18"/>
      <c r="I640" s="231" t="s">
        <v>1501</v>
      </c>
      <c r="J640" s="18"/>
    </row>
    <row r="641" spans="2:11">
      <c r="B641" s="18" t="s">
        <v>30</v>
      </c>
      <c r="C641" s="231" t="s">
        <v>37</v>
      </c>
      <c r="D641" s="18" t="s">
        <v>30</v>
      </c>
      <c r="E641" t="s">
        <v>15</v>
      </c>
      <c r="F641" s="18" t="s">
        <v>30</v>
      </c>
      <c r="G641" s="231" t="s">
        <v>37</v>
      </c>
      <c r="H641" s="18" t="s">
        <v>30</v>
      </c>
      <c r="I641" t="s">
        <v>850</v>
      </c>
      <c r="J641" s="18"/>
      <c r="K641" s="231"/>
    </row>
    <row r="642" spans="2:11">
      <c r="B642" s="18"/>
      <c r="C642" s="231" t="s">
        <v>1219</v>
      </c>
      <c r="D642" s="18"/>
      <c r="E642" t="s">
        <v>1253</v>
      </c>
      <c r="F642" s="18"/>
      <c r="G642" s="231" t="s">
        <v>1286</v>
      </c>
      <c r="H642" s="18"/>
      <c r="I642" s="231" t="s">
        <v>1503</v>
      </c>
      <c r="J642" s="18"/>
    </row>
    <row r="643" spans="2:11">
      <c r="B643" s="18" t="s">
        <v>32</v>
      </c>
      <c r="C643" s="231" t="s">
        <v>39</v>
      </c>
      <c r="D643" s="18" t="s">
        <v>32</v>
      </c>
      <c r="E643" t="s">
        <v>35</v>
      </c>
      <c r="F643" s="18" t="s">
        <v>32</v>
      </c>
      <c r="G643" s="231" t="s">
        <v>17</v>
      </c>
      <c r="H643" s="18" t="s">
        <v>32</v>
      </c>
      <c r="I643" s="231" t="s">
        <v>809</v>
      </c>
      <c r="J643" s="18"/>
      <c r="K643" s="231"/>
    </row>
    <row r="644" spans="2:11">
      <c r="B644" s="18"/>
      <c r="C644" s="231" t="s">
        <v>1227</v>
      </c>
      <c r="E644" t="s">
        <v>1251</v>
      </c>
      <c r="F644" s="18"/>
      <c r="G644" s="231" t="s">
        <v>1287</v>
      </c>
      <c r="H644" s="18"/>
      <c r="I644" s="231" t="s">
        <v>1512</v>
      </c>
      <c r="J644" s="18"/>
    </row>
    <row r="645" spans="2:11">
      <c r="B645" s="18" t="s">
        <v>34</v>
      </c>
      <c r="C645" s="231" t="s">
        <v>21</v>
      </c>
      <c r="D645" s="18" t="s">
        <v>34</v>
      </c>
      <c r="E645" t="s">
        <v>27</v>
      </c>
      <c r="F645" s="18" t="s">
        <v>34</v>
      </c>
      <c r="G645" s="231" t="s">
        <v>158</v>
      </c>
      <c r="H645" s="18" t="s">
        <v>34</v>
      </c>
      <c r="I645" t="s">
        <v>39</v>
      </c>
      <c r="J645" s="18"/>
      <c r="K645" s="231"/>
    </row>
    <row r="646" spans="2:11">
      <c r="B646" s="18"/>
      <c r="C646" s="231" t="s">
        <v>1220</v>
      </c>
      <c r="D646" s="18"/>
      <c r="E646" t="s">
        <v>1252</v>
      </c>
      <c r="F646" s="18"/>
      <c r="G646" s="231" t="s">
        <v>1288</v>
      </c>
      <c r="H646" s="18"/>
      <c r="I646" s="231" t="s">
        <v>1393</v>
      </c>
      <c r="J646" s="18"/>
    </row>
    <row r="647" spans="2:11">
      <c r="B647" s="18" t="s">
        <v>36</v>
      </c>
      <c r="C647" s="231" t="s">
        <v>19</v>
      </c>
      <c r="D647" s="18" t="s">
        <v>36</v>
      </c>
      <c r="E647" t="s">
        <v>17</v>
      </c>
      <c r="F647" s="18" t="s">
        <v>36</v>
      </c>
      <c r="G647" s="231" t="s">
        <v>6</v>
      </c>
      <c r="H647" s="18" t="s">
        <v>36</v>
      </c>
      <c r="I647" s="231" t="s">
        <v>840</v>
      </c>
      <c r="J647" s="18"/>
      <c r="K647" s="231"/>
    </row>
    <row r="648" spans="2:11">
      <c r="B648" s="18"/>
      <c r="C648" s="231" t="s">
        <v>1228</v>
      </c>
      <c r="D648" s="18"/>
      <c r="E648" t="s">
        <v>1254</v>
      </c>
      <c r="F648" s="18"/>
      <c r="G648" s="231" t="s">
        <v>1289</v>
      </c>
      <c r="H648" s="18"/>
      <c r="I648" s="231" t="s">
        <v>1300</v>
      </c>
      <c r="J648" s="18"/>
    </row>
    <row r="649" spans="2:11">
      <c r="B649" s="18" t="s">
        <v>38</v>
      </c>
      <c r="C649" s="231" t="s">
        <v>13</v>
      </c>
      <c r="D649" s="18" t="s">
        <v>38</v>
      </c>
      <c r="E649" t="s">
        <v>25</v>
      </c>
      <c r="F649" s="18" t="s">
        <v>38</v>
      </c>
      <c r="G649" s="231" t="s">
        <v>155</v>
      </c>
      <c r="H649" s="18" t="s">
        <v>38</v>
      </c>
      <c r="I649" s="231" t="s">
        <v>835</v>
      </c>
      <c r="J649" s="18"/>
      <c r="K649" s="231"/>
    </row>
    <row r="650" spans="2:11">
      <c r="B650" s="18"/>
      <c r="C650" s="231" t="s">
        <v>1221</v>
      </c>
      <c r="E650" t="s">
        <v>1255</v>
      </c>
      <c r="G650" s="231" t="s">
        <v>1290</v>
      </c>
      <c r="I650" s="231" t="s">
        <v>1300</v>
      </c>
    </row>
    <row r="651" spans="2:11">
      <c r="B651" s="18"/>
      <c r="C651" s="231"/>
      <c r="D651" s="18" t="s">
        <v>145</v>
      </c>
      <c r="E651" t="s">
        <v>142</v>
      </c>
      <c r="F651" s="18" t="s">
        <v>145</v>
      </c>
      <c r="G651" s="231" t="s">
        <v>1</v>
      </c>
      <c r="H651" s="18" t="s">
        <v>145</v>
      </c>
      <c r="I651" s="231" t="s">
        <v>804</v>
      </c>
      <c r="J651" s="18"/>
      <c r="K651" s="231"/>
    </row>
    <row r="652" spans="2:11">
      <c r="B652" s="134" t="s">
        <v>40</v>
      </c>
      <c r="C652" s="132" t="s">
        <v>1230</v>
      </c>
      <c r="D652" s="18"/>
      <c r="E652" t="s">
        <v>1256</v>
      </c>
      <c r="F652" s="18"/>
      <c r="G652" s="231" t="s">
        <v>1291</v>
      </c>
      <c r="H652" s="18"/>
      <c r="I652" s="231" t="s">
        <v>1395</v>
      </c>
      <c r="J652" s="18"/>
    </row>
    <row r="653" spans="2:11">
      <c r="D653" s="18" t="s">
        <v>146</v>
      </c>
      <c r="E653" t="s">
        <v>37</v>
      </c>
      <c r="F653" s="18" t="s">
        <v>146</v>
      </c>
      <c r="G653" t="s">
        <v>35</v>
      </c>
      <c r="H653" s="18" t="s">
        <v>146</v>
      </c>
      <c r="I653" s="231" t="s">
        <v>37</v>
      </c>
      <c r="J653" s="18"/>
      <c r="K653" s="231"/>
    </row>
    <row r="654" spans="2:11">
      <c r="D654" s="18"/>
      <c r="E654" t="s">
        <v>1257</v>
      </c>
      <c r="F654" s="18"/>
      <c r="G654" s="231" t="s">
        <v>1292</v>
      </c>
      <c r="H654" s="18"/>
      <c r="I654" s="231" t="s">
        <v>1396</v>
      </c>
      <c r="J654" s="18"/>
    </row>
    <row r="655" spans="2:11">
      <c r="D655" s="18" t="s">
        <v>147</v>
      </c>
      <c r="E655" t="s">
        <v>39</v>
      </c>
      <c r="F655" s="18" t="s">
        <v>147</v>
      </c>
      <c r="G655" s="231" t="s">
        <v>13</v>
      </c>
      <c r="H655" s="18" t="s">
        <v>147</v>
      </c>
      <c r="I655" s="231" t="s">
        <v>156</v>
      </c>
      <c r="J655" s="18"/>
      <c r="K655" s="231"/>
    </row>
    <row r="656" spans="2:11">
      <c r="E656" t="s">
        <v>1258</v>
      </c>
      <c r="G656" s="231" t="s">
        <v>1293</v>
      </c>
      <c r="I656" s="231" t="s">
        <v>1449</v>
      </c>
    </row>
    <row r="657" spans="4:11">
      <c r="F657" s="18" t="s">
        <v>151</v>
      </c>
      <c r="G657" s="231" t="s">
        <v>23</v>
      </c>
      <c r="H657" s="18" t="s">
        <v>151</v>
      </c>
      <c r="I657" s="231" t="s">
        <v>9</v>
      </c>
      <c r="J657" s="18"/>
      <c r="K657" s="231"/>
    </row>
    <row r="658" spans="4:11">
      <c r="D658" s="134" t="s">
        <v>40</v>
      </c>
      <c r="E658" s="55" t="s">
        <v>1259</v>
      </c>
      <c r="F658" s="18"/>
      <c r="G658" s="231" t="s">
        <v>1294</v>
      </c>
      <c r="H658" s="18"/>
      <c r="I658" s="231" t="s">
        <v>1509</v>
      </c>
      <c r="J658" s="18"/>
    </row>
    <row r="659" spans="4:11">
      <c r="F659" s="18" t="s">
        <v>157</v>
      </c>
      <c r="G659" s="231" t="s">
        <v>164</v>
      </c>
      <c r="H659" s="18" t="s">
        <v>157</v>
      </c>
      <c r="I659" t="s">
        <v>799</v>
      </c>
      <c r="J659" s="18"/>
      <c r="K659" s="231"/>
    </row>
    <row r="660" spans="4:11">
      <c r="F660" s="18"/>
      <c r="G660" s="231" t="s">
        <v>1295</v>
      </c>
      <c r="H660" s="18"/>
      <c r="I660" s="231" t="s">
        <v>1509</v>
      </c>
      <c r="J660" s="18"/>
    </row>
    <row r="661" spans="4:11">
      <c r="F661" s="18" t="s">
        <v>159</v>
      </c>
      <c r="G661" s="231" t="s">
        <v>4</v>
      </c>
      <c r="H661" s="18" t="s">
        <v>159</v>
      </c>
      <c r="I661" t="s">
        <v>35</v>
      </c>
      <c r="J661" s="18"/>
      <c r="K661" s="231"/>
    </row>
    <row r="662" spans="4:11">
      <c r="F662" s="18"/>
      <c r="G662" s="231" t="s">
        <v>1296</v>
      </c>
      <c r="H662" s="18"/>
      <c r="I662" s="231" t="s">
        <v>1398</v>
      </c>
      <c r="J662" s="18"/>
    </row>
    <row r="663" spans="4:11">
      <c r="F663" s="18" t="s">
        <v>160</v>
      </c>
      <c r="G663" s="231" t="s">
        <v>15</v>
      </c>
      <c r="H663" s="18" t="s">
        <v>160</v>
      </c>
      <c r="I663" s="231" t="s">
        <v>158</v>
      </c>
      <c r="J663" s="18"/>
    </row>
    <row r="664" spans="4:11">
      <c r="F664" s="18"/>
      <c r="G664" s="231" t="s">
        <v>1297</v>
      </c>
      <c r="H664" s="18"/>
      <c r="I664" s="231" t="s">
        <v>1502</v>
      </c>
      <c r="J664" s="18"/>
    </row>
    <row r="665" spans="4:11">
      <c r="F665" s="18" t="s">
        <v>147</v>
      </c>
      <c r="G665" t="s">
        <v>39</v>
      </c>
      <c r="H665" s="18" t="s">
        <v>161</v>
      </c>
      <c r="I665" s="231" t="s">
        <v>23</v>
      </c>
      <c r="J665" s="18"/>
      <c r="K665" s="231"/>
    </row>
    <row r="666" spans="4:11">
      <c r="F666" s="18"/>
      <c r="G666" s="231" t="s">
        <v>1297</v>
      </c>
      <c r="H666" s="18"/>
      <c r="I666" s="231" t="s">
        <v>1394</v>
      </c>
      <c r="J666" s="18"/>
    </row>
    <row r="667" spans="4:11">
      <c r="F667" s="18" t="s">
        <v>163</v>
      </c>
      <c r="G667" s="231" t="s">
        <v>144</v>
      </c>
      <c r="H667" s="18" t="s">
        <v>163</v>
      </c>
      <c r="I667" s="231" t="s">
        <v>824</v>
      </c>
      <c r="J667" s="18"/>
      <c r="K667" s="231"/>
    </row>
    <row r="668" spans="4:11">
      <c r="G668" s="231" t="s">
        <v>1298</v>
      </c>
      <c r="H668" s="18"/>
      <c r="I668" s="231" t="s">
        <v>1394</v>
      </c>
      <c r="J668" s="18"/>
    </row>
    <row r="669" spans="4:11">
      <c r="G669" s="231"/>
      <c r="H669" s="18" t="s">
        <v>280</v>
      </c>
      <c r="I669" s="231" t="s">
        <v>820</v>
      </c>
      <c r="J669" s="18"/>
      <c r="K669" s="231"/>
    </row>
    <row r="670" spans="4:11">
      <c r="F670" s="134" t="s">
        <v>40</v>
      </c>
      <c r="G670" s="55" t="s">
        <v>1299</v>
      </c>
      <c r="H670" s="18"/>
      <c r="I670" s="231" t="s">
        <v>1372</v>
      </c>
      <c r="J670" s="18"/>
    </row>
    <row r="671" spans="4:11">
      <c r="H671" s="18" t="s">
        <v>281</v>
      </c>
      <c r="I671" s="231" t="s">
        <v>828</v>
      </c>
      <c r="J671" s="18"/>
      <c r="K671" s="231"/>
    </row>
    <row r="672" spans="4:11">
      <c r="H672" s="18"/>
      <c r="I672" s="231" t="s">
        <v>1372</v>
      </c>
      <c r="J672" s="18"/>
    </row>
    <row r="673" spans="8:11">
      <c r="H673" s="18" t="s">
        <v>282</v>
      </c>
      <c r="I673" t="s">
        <v>19</v>
      </c>
      <c r="J673" s="18"/>
      <c r="K673" s="231"/>
    </row>
    <row r="674" spans="8:11">
      <c r="H674" s="18"/>
      <c r="I674" s="231" t="s">
        <v>1371</v>
      </c>
      <c r="J674" s="18"/>
    </row>
    <row r="675" spans="8:11">
      <c r="H675" s="18" t="s">
        <v>283</v>
      </c>
      <c r="I675" s="231" t="s">
        <v>142</v>
      </c>
      <c r="J675" s="18"/>
      <c r="K675" s="231"/>
    </row>
    <row r="676" spans="8:11">
      <c r="H676" s="18"/>
      <c r="I676" s="231" t="s">
        <v>1484</v>
      </c>
      <c r="J676" s="18"/>
    </row>
    <row r="677" spans="8:11">
      <c r="H677" s="18" t="s">
        <v>806</v>
      </c>
      <c r="I677" s="231" t="s">
        <v>854</v>
      </c>
      <c r="J677" s="18"/>
      <c r="K677" s="231"/>
    </row>
    <row r="678" spans="8:11">
      <c r="H678" s="18"/>
      <c r="I678" s="231" t="s">
        <v>1457</v>
      </c>
      <c r="J678" s="18"/>
    </row>
    <row r="679" spans="8:11">
      <c r="H679" s="18" t="s">
        <v>807</v>
      </c>
      <c r="I679" s="231" t="s">
        <v>13</v>
      </c>
      <c r="J679" s="18"/>
      <c r="K679" s="231"/>
    </row>
    <row r="680" spans="8:11">
      <c r="H680" s="18"/>
      <c r="I680" s="231" t="s">
        <v>1441</v>
      </c>
      <c r="J680" s="18"/>
    </row>
    <row r="681" spans="8:11">
      <c r="H681" s="18" t="s">
        <v>808</v>
      </c>
      <c r="I681" t="s">
        <v>834</v>
      </c>
      <c r="J681" s="18"/>
      <c r="K681" s="231"/>
    </row>
    <row r="682" spans="8:11">
      <c r="H682" s="18"/>
      <c r="I682" s="231" t="s">
        <v>1441</v>
      </c>
      <c r="J682" s="18"/>
    </row>
    <row r="683" spans="8:11">
      <c r="H683" s="18" t="s">
        <v>810</v>
      </c>
      <c r="I683" s="231" t="s">
        <v>4</v>
      </c>
      <c r="J683" s="18"/>
      <c r="K683" s="231"/>
    </row>
    <row r="684" spans="8:11">
      <c r="H684" s="18"/>
      <c r="I684" s="231" t="s">
        <v>1493</v>
      </c>
      <c r="J684" s="18"/>
    </row>
    <row r="685" spans="8:11">
      <c r="H685" s="18" t="s">
        <v>816</v>
      </c>
      <c r="I685" s="231" t="s">
        <v>27</v>
      </c>
      <c r="J685" s="18"/>
      <c r="K685" s="231"/>
    </row>
    <row r="686" spans="8:11">
      <c r="H686" s="18"/>
      <c r="I686" s="231" t="s">
        <v>1489</v>
      </c>
      <c r="J686" s="18"/>
    </row>
    <row r="687" spans="8:11">
      <c r="H687" s="18" t="s">
        <v>818</v>
      </c>
      <c r="I687" s="231" t="s">
        <v>871</v>
      </c>
      <c r="J687" s="18"/>
    </row>
    <row r="688" spans="8:11">
      <c r="H688" s="18"/>
      <c r="I688" s="231" t="s">
        <v>1485</v>
      </c>
      <c r="J688" s="18"/>
    </row>
    <row r="689" spans="8:11">
      <c r="H689" s="18" t="s">
        <v>821</v>
      </c>
      <c r="I689" s="231" t="s">
        <v>845</v>
      </c>
      <c r="J689" s="18"/>
      <c r="K689" s="231"/>
    </row>
    <row r="690" spans="8:11">
      <c r="H690" s="18"/>
      <c r="I690" s="231" t="s">
        <v>1510</v>
      </c>
      <c r="J690" s="18"/>
    </row>
    <row r="691" spans="8:11">
      <c r="H691" s="18" t="s">
        <v>822</v>
      </c>
      <c r="I691" s="231" t="s">
        <v>859</v>
      </c>
      <c r="J691" s="18"/>
      <c r="K691" s="231"/>
    </row>
    <row r="692" spans="8:11">
      <c r="H692" s="18"/>
      <c r="I692" s="231" t="s">
        <v>1370</v>
      </c>
      <c r="J692" s="18"/>
    </row>
    <row r="693" spans="8:11">
      <c r="H693" s="18" t="s">
        <v>825</v>
      </c>
      <c r="I693" s="231" t="s">
        <v>819</v>
      </c>
      <c r="J693" s="18"/>
      <c r="K693" s="231"/>
    </row>
    <row r="694" spans="8:11">
      <c r="H694" s="18"/>
      <c r="I694" s="231" t="s">
        <v>1511</v>
      </c>
      <c r="J694" s="18"/>
    </row>
    <row r="695" spans="8:11">
      <c r="H695" s="18" t="s">
        <v>827</v>
      </c>
      <c r="I695" s="231" t="s">
        <v>842</v>
      </c>
      <c r="J695" s="18"/>
      <c r="K695" s="231"/>
    </row>
    <row r="696" spans="8:11">
      <c r="H696" s="18"/>
      <c r="I696" s="231" t="s">
        <v>1369</v>
      </c>
      <c r="J696" s="18"/>
    </row>
    <row r="697" spans="8:11">
      <c r="H697" s="18" t="s">
        <v>832</v>
      </c>
      <c r="I697" s="231" t="s">
        <v>817</v>
      </c>
      <c r="J697" s="18"/>
    </row>
    <row r="698" spans="8:11">
      <c r="H698" s="18"/>
      <c r="I698" s="231" t="s">
        <v>1486</v>
      </c>
      <c r="J698" s="18"/>
    </row>
    <row r="699" spans="8:11">
      <c r="H699" s="18" t="s">
        <v>836</v>
      </c>
      <c r="I699" s="231" t="s">
        <v>853</v>
      </c>
      <c r="J699" s="18"/>
    </row>
    <row r="700" spans="8:11">
      <c r="H700" s="18"/>
      <c r="I700" s="231" t="s">
        <v>1397</v>
      </c>
      <c r="J700" s="18"/>
    </row>
    <row r="701" spans="8:11">
      <c r="H701" s="18" t="s">
        <v>837</v>
      </c>
      <c r="I701" s="231" t="s">
        <v>15</v>
      </c>
      <c r="J701" s="18"/>
    </row>
    <row r="702" spans="8:11">
      <c r="H702" s="18"/>
      <c r="I702" s="231" t="s">
        <v>1301</v>
      </c>
      <c r="J702" s="18"/>
    </row>
    <row r="703" spans="8:11">
      <c r="H703" s="18" t="s">
        <v>838</v>
      </c>
      <c r="I703" s="231" t="s">
        <v>162</v>
      </c>
      <c r="J703" s="18"/>
    </row>
    <row r="704" spans="8:11">
      <c r="H704" s="18"/>
      <c r="I704" s="231" t="s">
        <v>1301</v>
      </c>
      <c r="J704" s="18"/>
    </row>
    <row r="705" spans="8:10">
      <c r="H705" s="18" t="s">
        <v>844</v>
      </c>
      <c r="I705" s="231" t="s">
        <v>25</v>
      </c>
      <c r="J705" s="18"/>
    </row>
    <row r="706" spans="8:10">
      <c r="H706" s="18"/>
      <c r="I706" s="231" t="s">
        <v>1301</v>
      </c>
      <c r="J706" s="18"/>
    </row>
    <row r="707" spans="8:10">
      <c r="H707" s="18" t="s">
        <v>852</v>
      </c>
      <c r="I707" s="231" t="s">
        <v>826</v>
      </c>
      <c r="J707" s="18"/>
    </row>
    <row r="708" spans="8:10">
      <c r="H708" s="18"/>
      <c r="I708" s="231" t="s">
        <v>1301</v>
      </c>
      <c r="J708" s="18"/>
    </row>
    <row r="709" spans="8:10">
      <c r="H709" s="18" t="s">
        <v>856</v>
      </c>
      <c r="I709" s="231" t="s">
        <v>6</v>
      </c>
      <c r="J709" s="18"/>
    </row>
    <row r="710" spans="8:10">
      <c r="H710" s="18"/>
      <c r="I710" s="231" t="s">
        <v>1302</v>
      </c>
      <c r="J710" s="18"/>
    </row>
    <row r="711" spans="8:10">
      <c r="H711" s="18" t="s">
        <v>857</v>
      </c>
      <c r="I711" s="231" t="s">
        <v>155</v>
      </c>
      <c r="J711" s="18"/>
    </row>
    <row r="712" spans="8:10">
      <c r="H712" s="18"/>
      <c r="I712" s="231" t="s">
        <v>1302</v>
      </c>
      <c r="J712" s="18"/>
    </row>
    <row r="713" spans="8:10">
      <c r="H713" s="18" t="s">
        <v>858</v>
      </c>
      <c r="I713" s="231" t="s">
        <v>855</v>
      </c>
      <c r="J713" s="18"/>
    </row>
    <row r="714" spans="8:10">
      <c r="H714" s="18"/>
      <c r="I714" s="231" t="s">
        <v>1373</v>
      </c>
      <c r="J714" s="18"/>
    </row>
    <row r="715" spans="8:10">
      <c r="H715" s="18" t="s">
        <v>864</v>
      </c>
      <c r="I715" s="231" t="s">
        <v>144</v>
      </c>
      <c r="J715" s="18"/>
    </row>
    <row r="716" spans="8:10">
      <c r="I716" s="231" t="s">
        <v>1373</v>
      </c>
    </row>
    <row r="717" spans="8:10">
      <c r="J717" s="18"/>
    </row>
    <row r="718" spans="8:10">
      <c r="H718" s="134" t="s">
        <v>40</v>
      </c>
      <c r="I718" s="55" t="s">
        <v>1515</v>
      </c>
      <c r="J718" s="18"/>
    </row>
    <row r="719" spans="8:10">
      <c r="J719" s="18"/>
    </row>
    <row r="720" spans="8:10">
      <c r="J720" s="18"/>
    </row>
    <row r="721" spans="10:10">
      <c r="J721" s="18"/>
    </row>
    <row r="722" spans="10:10">
      <c r="J722" s="18"/>
    </row>
    <row r="723" spans="10:10">
      <c r="J723" s="18"/>
    </row>
    <row r="724" spans="10:10">
      <c r="J724" s="18"/>
    </row>
    <row r="725" spans="10:10">
      <c r="J725" s="18"/>
    </row>
    <row r="726" spans="10:10">
      <c r="J726" s="18"/>
    </row>
    <row r="727" spans="10:10">
      <c r="J727" s="18"/>
    </row>
    <row r="728" spans="10:10">
      <c r="J728" s="18"/>
    </row>
    <row r="729" spans="10:10">
      <c r="J729" s="18"/>
    </row>
    <row r="730" spans="10:10">
      <c r="J730" s="18"/>
    </row>
    <row r="731" spans="10:10">
      <c r="J731" s="18"/>
    </row>
    <row r="732" spans="10:10">
      <c r="J732" s="18"/>
    </row>
    <row r="733" spans="10:10">
      <c r="J733" s="18"/>
    </row>
    <row r="734" spans="10:10">
      <c r="J734" s="18"/>
    </row>
    <row r="735" spans="10:10">
      <c r="J735" s="18"/>
    </row>
    <row r="736" spans="10:10">
      <c r="J736" s="18"/>
    </row>
    <row r="737" spans="10:11">
      <c r="J737" s="18"/>
    </row>
    <row r="738" spans="10:11">
      <c r="J738" s="18"/>
    </row>
    <row r="739" spans="10:11">
      <c r="J739" s="18"/>
    </row>
    <row r="740" spans="10:11">
      <c r="J740" s="18"/>
    </row>
    <row r="741" spans="10:11">
      <c r="J741" s="18"/>
    </row>
    <row r="742" spans="10:11">
      <c r="J742" s="18"/>
    </row>
    <row r="743" spans="10:11">
      <c r="J743" s="18"/>
    </row>
    <row r="744" spans="10:11">
      <c r="J744" s="18"/>
    </row>
    <row r="745" spans="10:11">
      <c r="J745" s="18"/>
    </row>
    <row r="746" spans="10:11">
      <c r="J746" s="18"/>
    </row>
    <row r="747" spans="10:11">
      <c r="J747" s="18"/>
    </row>
    <row r="748" spans="10:11">
      <c r="J748" s="18"/>
    </row>
    <row r="749" spans="10:11">
      <c r="J749" s="18"/>
    </row>
    <row r="750" spans="10:11">
      <c r="J750" s="18"/>
    </row>
    <row r="752" spans="10:11">
      <c r="J752" s="134" t="s">
        <v>40</v>
      </c>
      <c r="K752" s="238" t="s">
        <v>2045</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2021</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2022-10-29T19:42:14Z</dcterms:modified>
</cp:coreProperties>
</file>